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mc:AlternateContent xmlns:mc="http://schemas.openxmlformats.org/markup-compatibility/2006">
    <mc:Choice Requires="x15">
      <x15ac:absPath xmlns:x15ac="http://schemas.microsoft.com/office/spreadsheetml/2010/11/ac" url="C:\website-updates\4-20-2020-scholtes-permit\"/>
    </mc:Choice>
  </mc:AlternateContent>
  <xr:revisionPtr revIDLastSave="0" documentId="8_{D8152E4A-4084-49C1-B0AE-E21946734CFB}" xr6:coauthVersionLast="45" xr6:coauthVersionMax="45" xr10:uidLastSave="{00000000-0000-0000-0000-000000000000}"/>
  <workbookProtection workbookPassword="D9DF" lockStructure="1"/>
  <bookViews>
    <workbookView xWindow="-120" yWindow="-120" windowWidth="23280" windowHeight="12600" tabRatio="737" activeTab="3" xr2:uid="{00000000-000D-0000-FFFF-FFFF00000000}"/>
  </bookViews>
  <sheets>
    <sheet name="Notes" sheetId="5" r:id="rId1"/>
    <sheet name="5th Cycle Summary-Final" sheetId="7" state="hidden" r:id="rId2"/>
    <sheet name="5th Cycle Summary-Final2" sheetId="9" state="hidden" r:id="rId3"/>
    <sheet name="5th Cycle Full Summary" sheetId="18" r:id="rId4"/>
    <sheet name="CA_Cities_Counties_Table_120118" sheetId="21" state="hidden" r:id="rId5"/>
    <sheet name="SB35 Determination Data" sheetId="13" state="hidden" r:id="rId6"/>
    <sheet name="Sheet1" sheetId="19" state="hidden" r:id="rId7"/>
    <sheet name="2018Submitted" sheetId="17" state="hidden" r:id="rId8"/>
    <sheet name="5th Cycle APR Raw Data-Final" sheetId="8" r:id="rId9"/>
    <sheet name="FinalComparison" sheetId="14" state="hidden" r:id="rId10"/>
    <sheet name="FinalComparisonHC" sheetId="15" state="hidden" r:id="rId11"/>
    <sheet name="Sheet2" sheetId="10" state="hidden" r:id="rId12"/>
    <sheet name="Comparison" sheetId="12" state="hidden" r:id="rId13"/>
    <sheet name="5th Cycle APR Raw Data-Last" sheetId="11" state="hidden" r:id="rId14"/>
    <sheet name="2018RawData" sheetId="16" state="hidden" r:id="rId15"/>
    <sheet name="Assigned 5th Cycle RHNA" sheetId="4" r:id="rId16"/>
  </sheets>
  <definedNames>
    <definedName name="_xlnm._FilterDatabase" localSheetId="14" hidden="1">'2018RawData'!$A$2:$S$2</definedName>
    <definedName name="_xlnm._FilterDatabase" localSheetId="7" hidden="1">'2018Submitted'!$A$1:$D$540</definedName>
    <definedName name="_xlnm._FilterDatabase" localSheetId="8" hidden="1">'5th Cycle APR Raw Data-Final'!$A$2:$S$1978</definedName>
    <definedName name="_xlnm._FilterDatabase" localSheetId="13" hidden="1">'5th Cycle APR Raw Data-Last'!$A$2:$S$1377</definedName>
    <definedName name="_xlnm._FilterDatabase" localSheetId="3" hidden="1">'5th Cycle Full Summary'!$A$3:$AR$542</definedName>
    <definedName name="_xlnm._FilterDatabase" localSheetId="1" hidden="1">'5th Cycle Summary-Final'!$A$3:$AA$415</definedName>
    <definedName name="_xlnm._FilterDatabase" localSheetId="12" hidden="1">Comparison!$A$3:$Z$415</definedName>
    <definedName name="_xlnm._FilterDatabase" localSheetId="10" hidden="1">FinalComparisonHC!$A$1:$AF$415</definedName>
    <definedName name="_xlnm._FilterDatabase" localSheetId="5" hidden="1">'SB35 Determination Data'!$A$3:$AT$542</definedName>
    <definedName name="_xlnm._FilterDatabase" localSheetId="6" hidden="1">Sheet1!$A$1:$AT$540</definedName>
    <definedName name="_ftnref1" localSheetId="0">Notes!$A$4</definedName>
  </definedNames>
  <calcPr calcId="191029"/>
  <pivotCaches>
    <pivotCache cacheId="0" r:id="rId1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 i="4" l="1"/>
  <c r="E7" i="4"/>
  <c r="F7" i="4"/>
  <c r="G7" i="4"/>
  <c r="H7" i="4" s="1"/>
  <c r="H629" i="4" l="1"/>
  <c r="H628" i="4"/>
  <c r="H627" i="4" s="1"/>
  <c r="G627" i="4"/>
  <c r="F627" i="4"/>
  <c r="E627" i="4"/>
  <c r="D627" i="4"/>
  <c r="H626" i="4"/>
  <c r="H625" i="4"/>
  <c r="H624" i="4"/>
  <c r="H623" i="4"/>
  <c r="H622" i="4"/>
  <c r="H621" i="4" s="1"/>
  <c r="G621" i="4"/>
  <c r="F621" i="4"/>
  <c r="E621" i="4"/>
  <c r="D621" i="4"/>
  <c r="H620" i="4"/>
  <c r="H619" i="4"/>
  <c r="H618" i="4"/>
  <c r="H617" i="4"/>
  <c r="H616" i="4"/>
  <c r="H615" i="4"/>
  <c r="H614" i="4"/>
  <c r="H613" i="4"/>
  <c r="H612" i="4"/>
  <c r="H611" i="4"/>
  <c r="G610" i="4"/>
  <c r="F610" i="4"/>
  <c r="E610" i="4"/>
  <c r="D610" i="4"/>
  <c r="H609" i="4"/>
  <c r="H608" i="4"/>
  <c r="H607" i="4" s="1"/>
  <c r="G607" i="4"/>
  <c r="F607" i="4"/>
  <c r="E607" i="4"/>
  <c r="D607" i="4"/>
  <c r="H606" i="4"/>
  <c r="H605" i="4"/>
  <c r="H604" i="4"/>
  <c r="H603" i="4"/>
  <c r="G602" i="4"/>
  <c r="F602" i="4"/>
  <c r="E602" i="4"/>
  <c r="D602" i="4"/>
  <c r="H601" i="4"/>
  <c r="H600" i="4"/>
  <c r="H599" i="4" s="1"/>
  <c r="G599" i="4"/>
  <c r="F599" i="4"/>
  <c r="E599" i="4"/>
  <c r="D599" i="4"/>
  <c r="H598" i="4"/>
  <c r="H597" i="4"/>
  <c r="H596" i="4"/>
  <c r="H595" i="4"/>
  <c r="H594" i="4" s="1"/>
  <c r="G594" i="4"/>
  <c r="F594" i="4"/>
  <c r="E594" i="4"/>
  <c r="D594" i="4"/>
  <c r="H593" i="4"/>
  <c r="H592" i="4"/>
  <c r="G591" i="4"/>
  <c r="F591" i="4"/>
  <c r="E591" i="4"/>
  <c r="D591" i="4"/>
  <c r="H590" i="4"/>
  <c r="H589" i="4"/>
  <c r="G588" i="4"/>
  <c r="F588" i="4"/>
  <c r="E588" i="4"/>
  <c r="D588" i="4"/>
  <c r="H587" i="4"/>
  <c r="H586" i="4"/>
  <c r="H585" i="4"/>
  <c r="H584" i="4"/>
  <c r="G583" i="4"/>
  <c r="F583" i="4"/>
  <c r="E583" i="4"/>
  <c r="D583" i="4"/>
  <c r="H582" i="4"/>
  <c r="H580" i="4" s="1"/>
  <c r="H581" i="4"/>
  <c r="G580" i="4"/>
  <c r="F580" i="4"/>
  <c r="E580" i="4"/>
  <c r="D580" i="4"/>
  <c r="H579" i="4"/>
  <c r="H578" i="4"/>
  <c r="H577" i="4" s="1"/>
  <c r="G577" i="4"/>
  <c r="F577" i="4"/>
  <c r="E577" i="4"/>
  <c r="D577" i="4"/>
  <c r="H576" i="4"/>
  <c r="H575" i="4"/>
  <c r="H574" i="4"/>
  <c r="H573" i="4"/>
  <c r="G573" i="4"/>
  <c r="F573" i="4"/>
  <c r="E573" i="4"/>
  <c r="D573" i="4"/>
  <c r="H572" i="4"/>
  <c r="H571" i="4"/>
  <c r="H570" i="4" s="1"/>
  <c r="G570" i="4"/>
  <c r="F570" i="4"/>
  <c r="E570" i="4"/>
  <c r="D570" i="4"/>
  <c r="H569" i="4"/>
  <c r="H568" i="4"/>
  <c r="H567" i="4"/>
  <c r="G566" i="4"/>
  <c r="F566" i="4"/>
  <c r="E566" i="4"/>
  <c r="D566" i="4"/>
  <c r="H565" i="4"/>
  <c r="H564" i="4"/>
  <c r="G563" i="4"/>
  <c r="F563" i="4"/>
  <c r="E563" i="4"/>
  <c r="D563" i="4"/>
  <c r="H562" i="4"/>
  <c r="H561" i="4"/>
  <c r="H560" i="4"/>
  <c r="H559" i="4"/>
  <c r="H558" i="4"/>
  <c r="H557" i="4"/>
  <c r="G556" i="4"/>
  <c r="F556" i="4"/>
  <c r="E556" i="4"/>
  <c r="D556" i="4"/>
  <c r="H555" i="4"/>
  <c r="H552" i="4"/>
  <c r="H551" i="4"/>
  <c r="H550" i="4"/>
  <c r="H549" i="4"/>
  <c r="H548" i="4"/>
  <c r="H547" i="4"/>
  <c r="H546" i="4"/>
  <c r="H545" i="4"/>
  <c r="H544" i="4"/>
  <c r="G543" i="4"/>
  <c r="F543" i="4"/>
  <c r="E543" i="4"/>
  <c r="D543" i="4"/>
  <c r="H542" i="4"/>
  <c r="H541" i="4"/>
  <c r="H540" i="4"/>
  <c r="H539" i="4"/>
  <c r="H538" i="4"/>
  <c r="H537" i="4"/>
  <c r="H536" i="4"/>
  <c r="H535" i="4"/>
  <c r="H534" i="4"/>
  <c r="H533" i="4"/>
  <c r="G532" i="4"/>
  <c r="F532" i="4"/>
  <c r="E532" i="4"/>
  <c r="D532" i="4"/>
  <c r="H531" i="4"/>
  <c r="H530" i="4"/>
  <c r="H529" i="4"/>
  <c r="H522" i="4" s="1"/>
  <c r="H528" i="4"/>
  <c r="H527" i="4"/>
  <c r="H526" i="4"/>
  <c r="H525" i="4"/>
  <c r="H524" i="4"/>
  <c r="H523" i="4"/>
  <c r="G522" i="4"/>
  <c r="F522" i="4"/>
  <c r="E522" i="4"/>
  <c r="D522" i="4"/>
  <c r="H521" i="4"/>
  <c r="H520" i="4"/>
  <c r="H519" i="4"/>
  <c r="H518" i="4"/>
  <c r="H517" i="4"/>
  <c r="H516" i="4"/>
  <c r="H515" i="4"/>
  <c r="H514" i="4"/>
  <c r="G513" i="4"/>
  <c r="F513" i="4"/>
  <c r="E513" i="4"/>
  <c r="D513" i="4"/>
  <c r="H512" i="4"/>
  <c r="H511" i="4"/>
  <c r="H510" i="4"/>
  <c r="H509" i="4"/>
  <c r="H508" i="4"/>
  <c r="H507" i="4"/>
  <c r="H506" i="4"/>
  <c r="H505" i="4"/>
  <c r="G504" i="4"/>
  <c r="F504" i="4"/>
  <c r="E504" i="4"/>
  <c r="D504" i="4"/>
  <c r="H503" i="4"/>
  <c r="H502" i="4"/>
  <c r="H501" i="4"/>
  <c r="H500" i="4"/>
  <c r="H499" i="4"/>
  <c r="H498" i="4"/>
  <c r="H497" i="4"/>
  <c r="G496" i="4"/>
  <c r="F496" i="4"/>
  <c r="E496" i="4"/>
  <c r="D496" i="4"/>
  <c r="H495" i="4"/>
  <c r="H494" i="4"/>
  <c r="H493" i="4"/>
  <c r="H492" i="4"/>
  <c r="H491" i="4"/>
  <c r="G490" i="4"/>
  <c r="F490" i="4"/>
  <c r="E490" i="4"/>
  <c r="D490" i="4"/>
  <c r="H489" i="4"/>
  <c r="H488" i="4"/>
  <c r="H487" i="4"/>
  <c r="G486" i="4"/>
  <c r="F486" i="4"/>
  <c r="E486" i="4"/>
  <c r="D486" i="4"/>
  <c r="H485" i="4"/>
  <c r="H484" i="4"/>
  <c r="H483" i="4"/>
  <c r="H482" i="4"/>
  <c r="H481" i="4"/>
  <c r="G480" i="4"/>
  <c r="F480" i="4"/>
  <c r="E480" i="4"/>
  <c r="D480" i="4"/>
  <c r="H479" i="4"/>
  <c r="H478" i="4"/>
  <c r="H477" i="4"/>
  <c r="H476" i="4"/>
  <c r="H475" i="4"/>
  <c r="H474" i="4"/>
  <c r="H473" i="4"/>
  <c r="H472" i="4"/>
  <c r="G471" i="4"/>
  <c r="F471" i="4"/>
  <c r="E471" i="4"/>
  <c r="D471" i="4"/>
  <c r="H470" i="4"/>
  <c r="H469" i="4"/>
  <c r="H468" i="4"/>
  <c r="H467" i="4"/>
  <c r="H466" i="4"/>
  <c r="H465" i="4"/>
  <c r="G464" i="4"/>
  <c r="F464" i="4"/>
  <c r="E464" i="4"/>
  <c r="D464" i="4"/>
  <c r="H463" i="4"/>
  <c r="H462" i="4"/>
  <c r="H461" i="4"/>
  <c r="H460" i="4"/>
  <c r="H459" i="4"/>
  <c r="H458" i="4"/>
  <c r="H457" i="4"/>
  <c r="H456" i="4"/>
  <c r="H455" i="4"/>
  <c r="H454" i="4"/>
  <c r="H453" i="4"/>
  <c r="H452" i="4"/>
  <c r="G451" i="4"/>
  <c r="F451" i="4"/>
  <c r="E451" i="4"/>
  <c r="D451" i="4"/>
  <c r="H450" i="4"/>
  <c r="H449" i="4"/>
  <c r="H448" i="4"/>
  <c r="H447" i="4"/>
  <c r="H446" i="4"/>
  <c r="H445" i="4"/>
  <c r="H444" i="4"/>
  <c r="H443" i="4"/>
  <c r="H442" i="4"/>
  <c r="H441" i="4"/>
  <c r="H440" i="4"/>
  <c r="H439" i="4"/>
  <c r="H438" i="4"/>
  <c r="H437" i="4"/>
  <c r="H436" i="4"/>
  <c r="H435" i="4"/>
  <c r="G434" i="4"/>
  <c r="F434" i="4"/>
  <c r="E434" i="4"/>
  <c r="D434" i="4"/>
  <c r="H431" i="4"/>
  <c r="H430" i="4" s="1"/>
  <c r="G430" i="4"/>
  <c r="F430" i="4"/>
  <c r="E430" i="4"/>
  <c r="D430" i="4"/>
  <c r="H429" i="4"/>
  <c r="H428" i="4"/>
  <c r="H427" i="4"/>
  <c r="H426" i="4"/>
  <c r="H425" i="4"/>
  <c r="G424" i="4"/>
  <c r="G409" i="4" s="1"/>
  <c r="F424" i="4"/>
  <c r="F409" i="4" s="1"/>
  <c r="E424" i="4"/>
  <c r="E409" i="4" s="1"/>
  <c r="D424" i="4"/>
  <c r="D409" i="4" s="1"/>
  <c r="H423" i="4"/>
  <c r="H422" i="4"/>
  <c r="H421" i="4"/>
  <c r="H420" i="4"/>
  <c r="H419" i="4"/>
  <c r="H418" i="4"/>
  <c r="H417" i="4"/>
  <c r="H416" i="4"/>
  <c r="H415" i="4"/>
  <c r="H414" i="4"/>
  <c r="H413" i="4"/>
  <c r="H412" i="4"/>
  <c r="H411" i="4"/>
  <c r="G410" i="4"/>
  <c r="F410" i="4"/>
  <c r="F408" i="4" s="1"/>
  <c r="F407" i="4" s="1"/>
  <c r="E410" i="4"/>
  <c r="E408" i="4" s="1"/>
  <c r="E407" i="4" s="1"/>
  <c r="D410" i="4"/>
  <c r="D408" i="4" s="1"/>
  <c r="G408" i="4"/>
  <c r="H406" i="4"/>
  <c r="H405" i="4"/>
  <c r="H404" i="4"/>
  <c r="H403" i="4" s="1"/>
  <c r="G403" i="4"/>
  <c r="F403" i="4"/>
  <c r="E403" i="4"/>
  <c r="D403" i="4"/>
  <c r="B403" i="4"/>
  <c r="H402" i="4"/>
  <c r="H401" i="4"/>
  <c r="H400" i="4"/>
  <c r="H399" i="4"/>
  <c r="H398" i="4"/>
  <c r="G397" i="4"/>
  <c r="F397" i="4"/>
  <c r="E397" i="4"/>
  <c r="D397" i="4"/>
  <c r="B397" i="4"/>
  <c r="H396" i="4"/>
  <c r="H395" i="4"/>
  <c r="H394" i="4"/>
  <c r="G393" i="4"/>
  <c r="F393" i="4"/>
  <c r="E393" i="4"/>
  <c r="D393" i="4"/>
  <c r="B393" i="4"/>
  <c r="H392" i="4"/>
  <c r="H391" i="4"/>
  <c r="H390" i="4"/>
  <c r="H389" i="4"/>
  <c r="H388" i="4"/>
  <c r="H384" i="4" s="1"/>
  <c r="H387" i="4"/>
  <c r="H386" i="4"/>
  <c r="H385" i="4"/>
  <c r="G384" i="4"/>
  <c r="F384" i="4"/>
  <c r="E384" i="4"/>
  <c r="D384" i="4"/>
  <c r="B384" i="4"/>
  <c r="H383" i="4"/>
  <c r="H382" i="4"/>
  <c r="H381" i="4"/>
  <c r="H380" i="4"/>
  <c r="H379" i="4"/>
  <c r="H378" i="4"/>
  <c r="H377" i="4"/>
  <c r="G376" i="4"/>
  <c r="F376" i="4"/>
  <c r="E376" i="4"/>
  <c r="D376" i="4"/>
  <c r="B376" i="4"/>
  <c r="H375" i="4"/>
  <c r="H374" i="4"/>
  <c r="H373" i="4"/>
  <c r="G372" i="4"/>
  <c r="F372" i="4"/>
  <c r="E372" i="4"/>
  <c r="D372" i="4"/>
  <c r="B372" i="4"/>
  <c r="G371" i="4"/>
  <c r="F371" i="4"/>
  <c r="E371" i="4"/>
  <c r="D371" i="4"/>
  <c r="G370" i="4"/>
  <c r="F370" i="4"/>
  <c r="E370" i="4"/>
  <c r="D370" i="4"/>
  <c r="H369" i="4"/>
  <c r="G369" i="4"/>
  <c r="F369" i="4"/>
  <c r="E369" i="4"/>
  <c r="D369" i="4"/>
  <c r="G368" i="4"/>
  <c r="F368" i="4"/>
  <c r="E368" i="4"/>
  <c r="D368" i="4"/>
  <c r="G367" i="4"/>
  <c r="F367" i="4"/>
  <c r="E367" i="4"/>
  <c r="D367" i="4"/>
  <c r="G366" i="4"/>
  <c r="F366" i="4"/>
  <c r="E366" i="4"/>
  <c r="D366" i="4"/>
  <c r="D365" i="4" s="1"/>
  <c r="H364" i="4"/>
  <c r="H363" i="4"/>
  <c r="H362" i="4"/>
  <c r="H361" i="4"/>
  <c r="H360" i="4"/>
  <c r="H359" i="4"/>
  <c r="H358" i="4"/>
  <c r="H357" i="4"/>
  <c r="H356" i="4"/>
  <c r="H355" i="4"/>
  <c r="G354" i="4"/>
  <c r="G247" i="4" s="1"/>
  <c r="F354" i="4"/>
  <c r="F247" i="4" s="1"/>
  <c r="E354" i="4"/>
  <c r="D354" i="4"/>
  <c r="H353" i="4"/>
  <c r="H352" i="4"/>
  <c r="H351" i="4"/>
  <c r="H350" i="4"/>
  <c r="H349" i="4"/>
  <c r="H348" i="4"/>
  <c r="H347" i="4"/>
  <c r="H346" i="4"/>
  <c r="G345" i="4"/>
  <c r="F345" i="4"/>
  <c r="F246" i="4" s="1"/>
  <c r="E345" i="4"/>
  <c r="D345" i="4"/>
  <c r="H344" i="4"/>
  <c r="H343" i="4"/>
  <c r="H342" i="4"/>
  <c r="H341" i="4"/>
  <c r="H340" i="4"/>
  <c r="H339" i="4"/>
  <c r="H338" i="4"/>
  <c r="H337" i="4"/>
  <c r="H336" i="4"/>
  <c r="H335" i="4"/>
  <c r="H334" i="4"/>
  <c r="H333" i="4"/>
  <c r="H332" i="4"/>
  <c r="H331" i="4"/>
  <c r="H330" i="4"/>
  <c r="H329" i="4"/>
  <c r="G328" i="4"/>
  <c r="F328" i="4"/>
  <c r="E328" i="4"/>
  <c r="D328" i="4"/>
  <c r="D245" i="4" s="1"/>
  <c r="H327" i="4"/>
  <c r="H326" i="4"/>
  <c r="H325" i="4"/>
  <c r="H324" i="4"/>
  <c r="H323" i="4"/>
  <c r="H322" i="4"/>
  <c r="H321" i="4"/>
  <c r="H320" i="4"/>
  <c r="H319" i="4"/>
  <c r="H318" i="4"/>
  <c r="H317" i="4"/>
  <c r="H316" i="4"/>
  <c r="H315" i="4"/>
  <c r="H314" i="4"/>
  <c r="H313" i="4"/>
  <c r="H312" i="4"/>
  <c r="H311" i="4"/>
  <c r="H310" i="4"/>
  <c r="H309" i="4"/>
  <c r="H308" i="4"/>
  <c r="H307" i="4"/>
  <c r="G306" i="4"/>
  <c r="G244" i="4" s="1"/>
  <c r="F306" i="4"/>
  <c r="F244" i="4" s="1"/>
  <c r="E306" i="4"/>
  <c r="D306" i="4"/>
  <c r="H305" i="4"/>
  <c r="H304" i="4"/>
  <c r="H303" i="4"/>
  <c r="H302" i="4"/>
  <c r="H301" i="4"/>
  <c r="H300" i="4"/>
  <c r="H299" i="4"/>
  <c r="G298" i="4"/>
  <c r="G242" i="4" s="1"/>
  <c r="F298" i="4"/>
  <c r="F242" i="4" s="1"/>
  <c r="E298" i="4"/>
  <c r="D298" i="4"/>
  <c r="H297" i="4"/>
  <c r="H296" i="4"/>
  <c r="H295" i="4"/>
  <c r="H294" i="4"/>
  <c r="H293" i="4"/>
  <c r="H292" i="4"/>
  <c r="H291" i="4"/>
  <c r="H290" i="4"/>
  <c r="H289" i="4"/>
  <c r="H288" i="4"/>
  <c r="H287" i="4"/>
  <c r="H286" i="4"/>
  <c r="G285" i="4"/>
  <c r="G241" i="4" s="1"/>
  <c r="F285" i="4"/>
  <c r="F241" i="4" s="1"/>
  <c r="E285" i="4"/>
  <c r="E241" i="4" s="1"/>
  <c r="D285" i="4"/>
  <c r="H284" i="4"/>
  <c r="H283" i="4"/>
  <c r="H282" i="4"/>
  <c r="H281" i="4"/>
  <c r="H280" i="4"/>
  <c r="H279" i="4"/>
  <c r="H278" i="4"/>
  <c r="H277" i="4"/>
  <c r="H276" i="4"/>
  <c r="H275" i="4"/>
  <c r="H274" i="4"/>
  <c r="H273" i="4"/>
  <c r="H272" i="4"/>
  <c r="H271" i="4"/>
  <c r="H270" i="4"/>
  <c r="H269" i="4"/>
  <c r="H268" i="4"/>
  <c r="H267" i="4"/>
  <c r="H266" i="4"/>
  <c r="H265" i="4"/>
  <c r="G264" i="4"/>
  <c r="F264" i="4"/>
  <c r="F240" i="4" s="1"/>
  <c r="E264" i="4"/>
  <c r="E240" i="4" s="1"/>
  <c r="D264" i="4"/>
  <c r="D240" i="4" s="1"/>
  <c r="H263" i="4"/>
  <c r="H262" i="4"/>
  <c r="H261" i="4"/>
  <c r="H260" i="4"/>
  <c r="H259" i="4"/>
  <c r="H258" i="4"/>
  <c r="H257" i="4"/>
  <c r="H256" i="4"/>
  <c r="H255" i="4"/>
  <c r="H254" i="4"/>
  <c r="H253" i="4"/>
  <c r="H252" i="4"/>
  <c r="H251" i="4"/>
  <c r="H250" i="4"/>
  <c r="H249" i="4"/>
  <c r="G248" i="4"/>
  <c r="G239" i="4" s="1"/>
  <c r="F248" i="4"/>
  <c r="F239" i="4" s="1"/>
  <c r="E248" i="4"/>
  <c r="E239" i="4" s="1"/>
  <c r="D248" i="4"/>
  <c r="E247" i="4"/>
  <c r="D247" i="4"/>
  <c r="G246" i="4"/>
  <c r="E246" i="4"/>
  <c r="F245" i="4"/>
  <c r="E245" i="4"/>
  <c r="D244" i="4"/>
  <c r="G243" i="4"/>
  <c r="F243" i="4"/>
  <c r="E243" i="4"/>
  <c r="D243" i="4"/>
  <c r="E242" i="4"/>
  <c r="D241" i="4"/>
  <c r="G240" i="4"/>
  <c r="D239" i="4"/>
  <c r="H237" i="4"/>
  <c r="H236" i="4"/>
  <c r="H235" i="4"/>
  <c r="H234" i="4"/>
  <c r="H233" i="4"/>
  <c r="H232" i="4"/>
  <c r="H231" i="4"/>
  <c r="H230" i="4"/>
  <c r="H229" i="4"/>
  <c r="H228" i="4"/>
  <c r="H227" i="4"/>
  <c r="G226" i="4"/>
  <c r="G34" i="4" s="1"/>
  <c r="F226" i="4"/>
  <c r="E226" i="4"/>
  <c r="D226" i="4"/>
  <c r="H225" i="4"/>
  <c r="H224" i="4"/>
  <c r="H223" i="4"/>
  <c r="H222" i="4"/>
  <c r="H221" i="4"/>
  <c r="H220" i="4"/>
  <c r="H219" i="4"/>
  <c r="H218" i="4"/>
  <c r="H217" i="4"/>
  <c r="H216" i="4"/>
  <c r="H215" i="4"/>
  <c r="H214" i="4"/>
  <c r="H213" i="4"/>
  <c r="H212" i="4"/>
  <c r="H211" i="4"/>
  <c r="H210" i="4"/>
  <c r="H209" i="4"/>
  <c r="H208" i="4"/>
  <c r="H207" i="4"/>
  <c r="H206" i="4"/>
  <c r="H205" i="4"/>
  <c r="H204" i="4"/>
  <c r="H203" i="4"/>
  <c r="H202" i="4"/>
  <c r="H201" i="4"/>
  <c r="G200" i="4"/>
  <c r="G33" i="4" s="1"/>
  <c r="F200" i="4"/>
  <c r="E200" i="4"/>
  <c r="D200" i="4"/>
  <c r="H200" i="4" s="1"/>
  <c r="H199" i="4"/>
  <c r="H198" i="4"/>
  <c r="H197" i="4"/>
  <c r="H196" i="4"/>
  <c r="H195" i="4"/>
  <c r="H194" i="4"/>
  <c r="H193" i="4"/>
  <c r="H192" i="4"/>
  <c r="H191" i="4"/>
  <c r="H190" i="4"/>
  <c r="H189" i="4"/>
  <c r="H188" i="4"/>
  <c r="H187" i="4"/>
  <c r="H186" i="4"/>
  <c r="H185" i="4"/>
  <c r="H184" i="4"/>
  <c r="H183" i="4"/>
  <c r="H182" i="4"/>
  <c r="H181" i="4"/>
  <c r="H180" i="4"/>
  <c r="H179" i="4"/>
  <c r="H178" i="4"/>
  <c r="H177" i="4"/>
  <c r="H176" i="4"/>
  <c r="H175" i="4"/>
  <c r="H174" i="4"/>
  <c r="H173" i="4"/>
  <c r="H172" i="4"/>
  <c r="H171" i="4"/>
  <c r="G170" i="4"/>
  <c r="F170" i="4"/>
  <c r="E170" i="4"/>
  <c r="E32" i="4" s="1"/>
  <c r="D170" i="4"/>
  <c r="H169" i="4"/>
  <c r="H168" i="4"/>
  <c r="H167" i="4"/>
  <c r="H166" i="4"/>
  <c r="H165" i="4"/>
  <c r="H164" i="4"/>
  <c r="H163" i="4"/>
  <c r="H162" i="4"/>
  <c r="H161" i="4"/>
  <c r="H160" i="4"/>
  <c r="H159" i="4"/>
  <c r="H158" i="4"/>
  <c r="H157" i="4"/>
  <c r="H156" i="4"/>
  <c r="H155" i="4"/>
  <c r="H154" i="4"/>
  <c r="H153" i="4"/>
  <c r="H152" i="4"/>
  <c r="H151" i="4"/>
  <c r="H150" i="4"/>
  <c r="H149" i="4"/>
  <c r="H148" i="4"/>
  <c r="H147" i="4"/>
  <c r="H146" i="4"/>
  <c r="H145" i="4"/>
  <c r="H144" i="4"/>
  <c r="H143" i="4"/>
  <c r="H142" i="4"/>
  <c r="H141" i="4"/>
  <c r="H140" i="4"/>
  <c r="H139" i="4"/>
  <c r="H138" i="4"/>
  <c r="H137" i="4"/>
  <c r="H136" i="4"/>
  <c r="H135" i="4"/>
  <c r="G134" i="4"/>
  <c r="G31" i="4" s="1"/>
  <c r="F134" i="4"/>
  <c r="F31" i="4" s="1"/>
  <c r="E134" i="4"/>
  <c r="D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G44" i="4"/>
  <c r="G30" i="4" s="1"/>
  <c r="F44" i="4"/>
  <c r="E44" i="4"/>
  <c r="E30" i="4" s="1"/>
  <c r="D44" i="4"/>
  <c r="D30" i="4" s="1"/>
  <c r="H43" i="4"/>
  <c r="H42" i="4"/>
  <c r="H41" i="4"/>
  <c r="H40" i="4"/>
  <c r="H39" i="4"/>
  <c r="H38" i="4"/>
  <c r="H37" i="4"/>
  <c r="H36" i="4"/>
  <c r="G35" i="4"/>
  <c r="G29" i="4" s="1"/>
  <c r="F35" i="4"/>
  <c r="F29" i="4" s="1"/>
  <c r="E35" i="4"/>
  <c r="E29" i="4" s="1"/>
  <c r="D35" i="4"/>
  <c r="D29" i="4" s="1"/>
  <c r="F34" i="4"/>
  <c r="E34" i="4"/>
  <c r="D34" i="4"/>
  <c r="F33" i="4"/>
  <c r="E33" i="4"/>
  <c r="G32" i="4"/>
  <c r="F32" i="4"/>
  <c r="D32" i="4"/>
  <c r="E31" i="4"/>
  <c r="D31" i="4"/>
  <c r="F30" i="4"/>
  <c r="H27" i="4"/>
  <c r="H26" i="4"/>
  <c r="H25" i="4"/>
  <c r="H24" i="4"/>
  <c r="H23" i="4"/>
  <c r="H22" i="4"/>
  <c r="H21" i="4"/>
  <c r="H20" i="4"/>
  <c r="H19" i="4"/>
  <c r="H18" i="4"/>
  <c r="H17" i="4"/>
  <c r="H16" i="4"/>
  <c r="H15" i="4"/>
  <c r="H14" i="4"/>
  <c r="H13" i="4"/>
  <c r="H12" i="4"/>
  <c r="H11" i="4"/>
  <c r="H10" i="4"/>
  <c r="A10" i="4"/>
  <c r="A11" i="4" s="1"/>
  <c r="A12" i="4" s="1"/>
  <c r="A13" i="4" s="1"/>
  <c r="A14" i="4" s="1"/>
  <c r="A15" i="4" s="1"/>
  <c r="A16" i="4" s="1"/>
  <c r="A17" i="4" s="1"/>
  <c r="A18" i="4" s="1"/>
  <c r="A19" i="4" s="1"/>
  <c r="A20" i="4" s="1"/>
  <c r="A21" i="4" s="1"/>
  <c r="A22" i="4" s="1"/>
  <c r="A23" i="4" s="1"/>
  <c r="A24" i="4" s="1"/>
  <c r="A25" i="4" s="1"/>
  <c r="A26" i="4" s="1"/>
  <c r="A27" i="4" s="1"/>
  <c r="A36" i="4" s="1"/>
  <c r="A37" i="4" s="1"/>
  <c r="A38" i="4" s="1"/>
  <c r="A39" i="4" s="1"/>
  <c r="A40" i="4" s="1"/>
  <c r="A41" i="4" s="1"/>
  <c r="A42" i="4" s="1"/>
  <c r="A43"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7" i="4" s="1"/>
  <c r="A228" i="4" s="1"/>
  <c r="A229" i="4" s="1"/>
  <c r="A230" i="4" s="1"/>
  <c r="A231" i="4" s="1"/>
  <c r="A232" i="4" s="1"/>
  <c r="A233" i="4" s="1"/>
  <c r="A234" i="4" s="1"/>
  <c r="A235" i="4" s="1"/>
  <c r="A236" i="4" s="1"/>
  <c r="A237" i="4" s="1"/>
  <c r="A249" i="4" s="1"/>
  <c r="A250" i="4" s="1"/>
  <c r="A251" i="4" s="1"/>
  <c r="A252" i="4" s="1"/>
  <c r="A253" i="4" s="1"/>
  <c r="A254" i="4" s="1"/>
  <c r="A255" i="4" s="1"/>
  <c r="A256" i="4" s="1"/>
  <c r="A257" i="4" s="1"/>
  <c r="A258" i="4" s="1"/>
  <c r="A259" i="4" s="1"/>
  <c r="A260" i="4" s="1"/>
  <c r="A261" i="4" s="1"/>
  <c r="A262" i="4" s="1"/>
  <c r="A263"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6" i="4" s="1"/>
  <c r="A287" i="4" s="1"/>
  <c r="A288" i="4" s="1"/>
  <c r="A289" i="4" s="1"/>
  <c r="A290" i="4" s="1"/>
  <c r="A291" i="4" s="1"/>
  <c r="A292" i="4" s="1"/>
  <c r="A293" i="4" s="1"/>
  <c r="A294" i="4" s="1"/>
  <c r="A295" i="4" s="1"/>
  <c r="A296" i="4" s="1"/>
  <c r="A297" i="4" s="1"/>
  <c r="A299" i="4" s="1"/>
  <c r="A300" i="4" s="1"/>
  <c r="A301" i="4" s="1"/>
  <c r="A302" i="4" s="1"/>
  <c r="A303" i="4" s="1"/>
  <c r="A304" i="4" s="1"/>
  <c r="A305"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9" i="4" s="1"/>
  <c r="A330" i="4" s="1"/>
  <c r="A331" i="4" s="1"/>
  <c r="A332" i="4" s="1"/>
  <c r="A333" i="4" s="1"/>
  <c r="A334" i="4" s="1"/>
  <c r="A335" i="4" s="1"/>
  <c r="A336" i="4" s="1"/>
  <c r="A337" i="4" s="1"/>
  <c r="A338" i="4" s="1"/>
  <c r="A339" i="4" s="1"/>
  <c r="A340" i="4" s="1"/>
  <c r="A341" i="4" s="1"/>
  <c r="A342" i="4" s="1"/>
  <c r="A343" i="4" s="1"/>
  <c r="A344" i="4" s="1"/>
  <c r="A346" i="4" s="1"/>
  <c r="A347" i="4" s="1"/>
  <c r="A348" i="4" s="1"/>
  <c r="A349" i="4" s="1"/>
  <c r="A350" i="4" s="1"/>
  <c r="A351" i="4" s="1"/>
  <c r="A352" i="4" s="1"/>
  <c r="A353" i="4" s="1"/>
  <c r="A355" i="4" s="1"/>
  <c r="A356" i="4" s="1"/>
  <c r="A357" i="4" s="1"/>
  <c r="A358" i="4" s="1"/>
  <c r="A359" i="4" s="1"/>
  <c r="A360" i="4" s="1"/>
  <c r="A361" i="4" s="1"/>
  <c r="A362" i="4" s="1"/>
  <c r="A363" i="4" s="1"/>
  <c r="A364" i="4" s="1"/>
  <c r="A373" i="4" s="1"/>
  <c r="A374" i="4" s="1"/>
  <c r="A375" i="4" s="1"/>
  <c r="A377" i="4" s="1"/>
  <c r="A378" i="4" s="1"/>
  <c r="A379" i="4" s="1"/>
  <c r="A380" i="4" s="1"/>
  <c r="A381" i="4" s="1"/>
  <c r="A382" i="4" s="1"/>
  <c r="A383" i="4" s="1"/>
  <c r="A385" i="4" s="1"/>
  <c r="A386" i="4" s="1"/>
  <c r="A387" i="4" s="1"/>
  <c r="A388" i="4" s="1"/>
  <c r="A389" i="4" s="1"/>
  <c r="A390" i="4" s="1"/>
  <c r="A391" i="4" s="1"/>
  <c r="A392" i="4" s="1"/>
  <c r="A394" i="4" s="1"/>
  <c r="A395" i="4" s="1"/>
  <c r="A396" i="4" s="1"/>
  <c r="A398" i="4" s="1"/>
  <c r="A399" i="4" s="1"/>
  <c r="A400" i="4" s="1"/>
  <c r="A401" i="4" s="1"/>
  <c r="A402" i="4" s="1"/>
  <c r="A404" i="4" s="1"/>
  <c r="A405" i="4" s="1"/>
  <c r="A406" i="4" s="1"/>
  <c r="A411" i="4" s="1"/>
  <c r="A412" i="4" s="1"/>
  <c r="A413" i="4" s="1"/>
  <c r="A414" i="4" s="1"/>
  <c r="A415" i="4" s="1"/>
  <c r="A416" i="4" s="1"/>
  <c r="A417" i="4" s="1"/>
  <c r="A418" i="4" s="1"/>
  <c r="A419" i="4" s="1"/>
  <c r="A420" i="4" s="1"/>
  <c r="A421" i="4" s="1"/>
  <c r="A422" i="4" s="1"/>
  <c r="A423" i="4" s="1"/>
  <c r="A425" i="4" s="1"/>
  <c r="A426" i="4" s="1"/>
  <c r="A427" i="4" s="1"/>
  <c r="A428" i="4" s="1"/>
  <c r="A429" i="4" s="1"/>
  <c r="A431" i="4" s="1"/>
  <c r="A432" i="4" s="1"/>
  <c r="A433" i="4" s="1"/>
  <c r="A435" i="4" s="1"/>
  <c r="A436" i="4" s="1"/>
  <c r="A437" i="4" s="1"/>
  <c r="A438" i="4" s="1"/>
  <c r="A439" i="4" s="1"/>
  <c r="A440" i="4" s="1"/>
  <c r="A441" i="4" s="1"/>
  <c r="A442" i="4" s="1"/>
  <c r="A443" i="4" s="1"/>
  <c r="A444" i="4" s="1"/>
  <c r="A445" i="4" s="1"/>
  <c r="A446" i="4" s="1"/>
  <c r="A447" i="4" s="1"/>
  <c r="A448" i="4" s="1"/>
  <c r="A449" i="4" s="1"/>
  <c r="A450" i="4" s="1"/>
  <c r="A452" i="4" s="1"/>
  <c r="A453" i="4" s="1"/>
  <c r="A454" i="4" s="1"/>
  <c r="A455" i="4" s="1"/>
  <c r="A456" i="4" s="1"/>
  <c r="A457" i="4" s="1"/>
  <c r="A458" i="4" s="1"/>
  <c r="A459" i="4" s="1"/>
  <c r="A460" i="4" s="1"/>
  <c r="A461" i="4" s="1"/>
  <c r="A462" i="4" s="1"/>
  <c r="A463" i="4" s="1"/>
  <c r="A465" i="4" s="1"/>
  <c r="A466" i="4" s="1"/>
  <c r="A467" i="4" s="1"/>
  <c r="A468" i="4" s="1"/>
  <c r="A469" i="4" s="1"/>
  <c r="A470" i="4" s="1"/>
  <c r="A472" i="4" s="1"/>
  <c r="A473" i="4" s="1"/>
  <c r="A474" i="4" s="1"/>
  <c r="A475" i="4" s="1"/>
  <c r="A476" i="4" s="1"/>
  <c r="A477" i="4" s="1"/>
  <c r="A478" i="4" s="1"/>
  <c r="A479" i="4" s="1"/>
  <c r="A481" i="4" s="1"/>
  <c r="A482" i="4" s="1"/>
  <c r="A483" i="4" s="1"/>
  <c r="A484" i="4" s="1"/>
  <c r="A485" i="4" s="1"/>
  <c r="A487" i="4" s="1"/>
  <c r="A488" i="4" s="1"/>
  <c r="A489" i="4" s="1"/>
  <c r="A491" i="4" s="1"/>
  <c r="A492" i="4" s="1"/>
  <c r="A493" i="4" s="1"/>
  <c r="A494" i="4" s="1"/>
  <c r="A495" i="4" s="1"/>
  <c r="A497" i="4" s="1"/>
  <c r="A498" i="4" s="1"/>
  <c r="A499" i="4" s="1"/>
  <c r="A500" i="4" s="1"/>
  <c r="A501" i="4" s="1"/>
  <c r="A502" i="4" s="1"/>
  <c r="A503" i="4" s="1"/>
  <c r="A505" i="4" s="1"/>
  <c r="A506" i="4" s="1"/>
  <c r="A507" i="4" s="1"/>
  <c r="A508" i="4" s="1"/>
  <c r="A509" i="4" s="1"/>
  <c r="A510" i="4" s="1"/>
  <c r="A511" i="4" s="1"/>
  <c r="A512" i="4" s="1"/>
  <c r="A514" i="4" s="1"/>
  <c r="A515" i="4" s="1"/>
  <c r="A516" i="4" s="1"/>
  <c r="A517" i="4" s="1"/>
  <c r="A518" i="4" s="1"/>
  <c r="A519" i="4" s="1"/>
  <c r="A520" i="4" s="1"/>
  <c r="A521" i="4" s="1"/>
  <c r="A523" i="4" s="1"/>
  <c r="A524" i="4" s="1"/>
  <c r="A525" i="4" s="1"/>
  <c r="A526" i="4" s="1"/>
  <c r="A527" i="4" s="1"/>
  <c r="A528" i="4" s="1"/>
  <c r="A529" i="4" s="1"/>
  <c r="A530" i="4" s="1"/>
  <c r="A531" i="4" s="1"/>
  <c r="A533" i="4" s="1"/>
  <c r="A534" i="4" s="1"/>
  <c r="A535" i="4" s="1"/>
  <c r="A536" i="4" s="1"/>
  <c r="A537" i="4" s="1"/>
  <c r="A538" i="4" s="1"/>
  <c r="A539" i="4" s="1"/>
  <c r="A540" i="4" s="1"/>
  <c r="A541" i="4" s="1"/>
  <c r="A542" i="4" s="1"/>
  <c r="A544" i="4" s="1"/>
  <c r="A545" i="4" s="1"/>
  <c r="A546" i="4" s="1"/>
  <c r="A547" i="4" s="1"/>
  <c r="A548" i="4" s="1"/>
  <c r="A549" i="4" s="1"/>
  <c r="A550" i="4" s="1"/>
  <c r="A551" i="4" s="1"/>
  <c r="A552" i="4" s="1"/>
  <c r="A555" i="4" s="1"/>
  <c r="A557" i="4" s="1"/>
  <c r="A558" i="4" s="1"/>
  <c r="A559" i="4" s="1"/>
  <c r="A560" i="4" s="1"/>
  <c r="A561" i="4" s="1"/>
  <c r="A562" i="4" s="1"/>
  <c r="A564" i="4" s="1"/>
  <c r="A565" i="4" s="1"/>
  <c r="A567" i="4" s="1"/>
  <c r="A568" i="4" s="1"/>
  <c r="A569" i="4" s="1"/>
  <c r="A571" i="4" s="1"/>
  <c r="A572" i="4" s="1"/>
  <c r="A574" i="4" s="1"/>
  <c r="A575" i="4" s="1"/>
  <c r="A576" i="4" s="1"/>
  <c r="A578" i="4" s="1"/>
  <c r="A579" i="4" s="1"/>
  <c r="A581" i="4" s="1"/>
  <c r="A582" i="4" s="1"/>
  <c r="A584" i="4" s="1"/>
  <c r="A585" i="4" s="1"/>
  <c r="A586" i="4" s="1"/>
  <c r="A587" i="4" s="1"/>
  <c r="A589" i="4" s="1"/>
  <c r="A590" i="4" s="1"/>
  <c r="A592" i="4" s="1"/>
  <c r="A593" i="4" s="1"/>
  <c r="A595" i="4" s="1"/>
  <c r="A596" i="4" s="1"/>
  <c r="A597" i="4" s="1"/>
  <c r="A598" i="4" s="1"/>
  <c r="A600" i="4" s="1"/>
  <c r="A601" i="4" s="1"/>
  <c r="A603" i="4" s="1"/>
  <c r="A604" i="4" s="1"/>
  <c r="A605" i="4" s="1"/>
  <c r="A606" i="4" s="1"/>
  <c r="A608" i="4" s="1"/>
  <c r="A609" i="4" s="1"/>
  <c r="A611" i="4" s="1"/>
  <c r="A612" i="4" s="1"/>
  <c r="A613" i="4" s="1"/>
  <c r="A614" i="4" s="1"/>
  <c r="A615" i="4" s="1"/>
  <c r="A616" i="4" s="1"/>
  <c r="A617" i="4" s="1"/>
  <c r="A618" i="4" s="1"/>
  <c r="A619" i="4" s="1"/>
  <c r="A620" i="4" s="1"/>
  <c r="A622" i="4" s="1"/>
  <c r="A623" i="4" s="1"/>
  <c r="A624" i="4" s="1"/>
  <c r="A625" i="4" s="1"/>
  <c r="A626" i="4" s="1"/>
  <c r="A628" i="4" s="1"/>
  <c r="A629" i="4" s="1"/>
  <c r="H9" i="4"/>
  <c r="H372" i="4" l="1"/>
  <c r="H471" i="4"/>
  <c r="H504" i="4"/>
  <c r="H306" i="4"/>
  <c r="E244" i="4"/>
  <c r="H370" i="4"/>
  <c r="G630" i="4"/>
  <c r="H44" i="4"/>
  <c r="H366" i="4"/>
  <c r="H610" i="4"/>
  <c r="H285" i="4"/>
  <c r="H298" i="4"/>
  <c r="H602" i="4"/>
  <c r="E28" i="4"/>
  <c r="E238" i="4"/>
  <c r="H31" i="4"/>
  <c r="F630" i="4"/>
  <c r="H34" i="4"/>
  <c r="H247" i="4"/>
  <c r="H328" i="4"/>
  <c r="H239" i="4"/>
  <c r="D33" i="4"/>
  <c r="H170" i="4"/>
  <c r="G245" i="4"/>
  <c r="H245" i="4" s="1"/>
  <c r="G407" i="4"/>
  <c r="H424" i="4"/>
  <c r="H409" i="4" s="1"/>
  <c r="H480" i="4"/>
  <c r="H490" i="4"/>
  <c r="H513" i="4"/>
  <c r="H563" i="4"/>
  <c r="H583" i="4"/>
  <c r="H588" i="4"/>
  <c r="H243" i="4"/>
  <c r="H354" i="4"/>
  <c r="E365" i="4"/>
  <c r="H393" i="4"/>
  <c r="H543" i="4"/>
  <c r="H496" i="4"/>
  <c r="F28" i="4"/>
  <c r="D242" i="4"/>
  <c r="H242" i="4" s="1"/>
  <c r="H248" i="4"/>
  <c r="H240" i="4"/>
  <c r="G365" i="4"/>
  <c r="D407" i="4"/>
  <c r="H407" i="4" s="1"/>
  <c r="H451" i="4"/>
  <c r="H532" i="4"/>
  <c r="H32" i="4"/>
  <c r="H226" i="4"/>
  <c r="H371" i="4"/>
  <c r="H434" i="4"/>
  <c r="H464" i="4"/>
  <c r="H556" i="4"/>
  <c r="H566" i="4"/>
  <c r="H591" i="4"/>
  <c r="H29" i="4"/>
  <c r="G28" i="4"/>
  <c r="D28" i="4"/>
  <c r="H30" i="4"/>
  <c r="E630" i="4"/>
  <c r="D630" i="4"/>
  <c r="H35" i="4"/>
  <c r="H134" i="4"/>
  <c r="H345" i="4"/>
  <c r="D246" i="4"/>
  <c r="H246" i="4" s="1"/>
  <c r="H33" i="4"/>
  <c r="H241" i="4"/>
  <c r="H368" i="4"/>
  <c r="H410" i="4"/>
  <c r="H408" i="4" s="1"/>
  <c r="F238" i="4"/>
  <c r="H367" i="4"/>
  <c r="H376" i="4"/>
  <c r="H244" i="4"/>
  <c r="G238" i="4"/>
  <c r="F365" i="4"/>
  <c r="H397" i="4"/>
  <c r="H486" i="4"/>
  <c r="H264" i="4"/>
  <c r="N419" i="21"/>
  <c r="E631" i="4" l="1"/>
  <c r="G631" i="4"/>
  <c r="H28" i="4"/>
  <c r="H365" i="4"/>
  <c r="D238" i="4"/>
  <c r="H238" i="4" s="1"/>
  <c r="F5" i="4"/>
  <c r="E5" i="4"/>
  <c r="H5" i="4"/>
  <c r="F631" i="4"/>
  <c r="D631" i="4"/>
  <c r="H630" i="4"/>
  <c r="G5" i="4"/>
  <c r="L165" i="13"/>
  <c r="AR5" i="13"/>
  <c r="AR6" i="13"/>
  <c r="AR7" i="13"/>
  <c r="AR8" i="13"/>
  <c r="AR9" i="13"/>
  <c r="AR10" i="13"/>
  <c r="AR11" i="13"/>
  <c r="AR12" i="13"/>
  <c r="AR13" i="13"/>
  <c r="AO13" i="13" s="1"/>
  <c r="AR14" i="13"/>
  <c r="AR15" i="13"/>
  <c r="AR16" i="13"/>
  <c r="AR17" i="13"/>
  <c r="AR18" i="13"/>
  <c r="AR19" i="13"/>
  <c r="AR20" i="13"/>
  <c r="AR21" i="13"/>
  <c r="AR22" i="13"/>
  <c r="AR23" i="13"/>
  <c r="AR24" i="13"/>
  <c r="AR25" i="13"/>
  <c r="AR26" i="13"/>
  <c r="AR27" i="13"/>
  <c r="AR28" i="13"/>
  <c r="AR29" i="13"/>
  <c r="AR30" i="13"/>
  <c r="AR31" i="13"/>
  <c r="AR32" i="13"/>
  <c r="AR33" i="13"/>
  <c r="AR34" i="13"/>
  <c r="AR35" i="13"/>
  <c r="AR36" i="13"/>
  <c r="AR37" i="13"/>
  <c r="AR38" i="13"/>
  <c r="AO38" i="13" s="1"/>
  <c r="AR39" i="13"/>
  <c r="AP39" i="13" s="1"/>
  <c r="AR40" i="13"/>
  <c r="AR41" i="13"/>
  <c r="AR42" i="13"/>
  <c r="AR43" i="13"/>
  <c r="AR44" i="13"/>
  <c r="AR45" i="13"/>
  <c r="AR46" i="13"/>
  <c r="AR47" i="13"/>
  <c r="AR48" i="13"/>
  <c r="AR49" i="13"/>
  <c r="AQ49" i="13" s="1"/>
  <c r="AR50" i="13"/>
  <c r="AO50" i="13" s="1"/>
  <c r="AR51" i="13"/>
  <c r="AQ51" i="13" s="1"/>
  <c r="AR52" i="13"/>
  <c r="AR53" i="13"/>
  <c r="AR54" i="13"/>
  <c r="AR55" i="13"/>
  <c r="AR56" i="13"/>
  <c r="AR57" i="13"/>
  <c r="AR58" i="13"/>
  <c r="AR59" i="13"/>
  <c r="AR60" i="13"/>
  <c r="AR61" i="13"/>
  <c r="AR62" i="13"/>
  <c r="AR63" i="13"/>
  <c r="AR64" i="13"/>
  <c r="AP64" i="13" s="1"/>
  <c r="AR65" i="13"/>
  <c r="AR66" i="13"/>
  <c r="AO66" i="13" s="1"/>
  <c r="AR67" i="13"/>
  <c r="AR68" i="13"/>
  <c r="AR69" i="13"/>
  <c r="AR70" i="13"/>
  <c r="AR71" i="13"/>
  <c r="AR72" i="13"/>
  <c r="AR73" i="13"/>
  <c r="AR74" i="13"/>
  <c r="AR75" i="13"/>
  <c r="AR76" i="13"/>
  <c r="AR77" i="13"/>
  <c r="AR78" i="13"/>
  <c r="AR79" i="13"/>
  <c r="AR80" i="13"/>
  <c r="AR81" i="13"/>
  <c r="AR82" i="13"/>
  <c r="AR83" i="13"/>
  <c r="AR84" i="13"/>
  <c r="AR85" i="13"/>
  <c r="AR86" i="13"/>
  <c r="AR87" i="13"/>
  <c r="AR88" i="13"/>
  <c r="AR89" i="13"/>
  <c r="AR90" i="13"/>
  <c r="AR91" i="13"/>
  <c r="AR92" i="13"/>
  <c r="AR93" i="13"/>
  <c r="AR94" i="13"/>
  <c r="AR95" i="13"/>
  <c r="AO95" i="13" s="1"/>
  <c r="AR96" i="13"/>
  <c r="AR97" i="13"/>
  <c r="AQ97" i="13" s="1"/>
  <c r="AR98" i="13"/>
  <c r="AO98" i="13" s="1"/>
  <c r="AR99" i="13"/>
  <c r="AR100" i="13"/>
  <c r="AR101" i="13"/>
  <c r="AP101" i="13" s="1"/>
  <c r="AR102" i="13"/>
  <c r="AR103" i="13"/>
  <c r="AR104" i="13"/>
  <c r="AR105" i="13"/>
  <c r="AR106" i="13"/>
  <c r="AR107" i="13"/>
  <c r="AR108" i="13"/>
  <c r="AR109" i="13"/>
  <c r="AO109" i="13" s="1"/>
  <c r="AR110" i="13"/>
  <c r="AP110" i="13" s="1"/>
  <c r="AR111" i="13"/>
  <c r="AR112" i="13"/>
  <c r="AR113" i="13"/>
  <c r="AR114" i="13"/>
  <c r="AR115" i="13"/>
  <c r="AR116" i="13"/>
  <c r="AR117" i="13"/>
  <c r="AR118" i="13"/>
  <c r="AR119" i="13"/>
  <c r="AR120" i="13"/>
  <c r="AR121" i="13"/>
  <c r="AR122" i="13"/>
  <c r="AR123" i="13"/>
  <c r="AR124" i="13"/>
  <c r="AR125" i="13"/>
  <c r="AR126" i="13"/>
  <c r="AR127" i="13"/>
  <c r="AP127" i="13" s="1"/>
  <c r="AR128" i="13"/>
  <c r="AR129" i="13"/>
  <c r="AR130" i="13"/>
  <c r="AR131" i="13"/>
  <c r="AR132" i="13"/>
  <c r="AR133" i="13"/>
  <c r="AR134" i="13"/>
  <c r="AR135" i="13"/>
  <c r="AR136" i="13"/>
  <c r="AR137" i="13"/>
  <c r="AR138" i="13"/>
  <c r="AR139" i="13"/>
  <c r="AR140" i="13"/>
  <c r="AR141" i="13"/>
  <c r="AR142" i="13"/>
  <c r="AR143" i="13"/>
  <c r="AR144" i="13"/>
  <c r="AR145" i="13"/>
  <c r="AR146" i="13"/>
  <c r="AR147" i="13"/>
  <c r="AR148" i="13"/>
  <c r="AR149" i="13"/>
  <c r="AR150" i="13"/>
  <c r="AR151" i="13"/>
  <c r="AP151" i="13" s="1"/>
  <c r="AR152" i="13"/>
  <c r="AO152" i="13" s="1"/>
  <c r="AR153" i="13"/>
  <c r="AR154" i="13"/>
  <c r="AR155" i="13"/>
  <c r="AR156" i="13"/>
  <c r="AR157" i="13"/>
  <c r="AQ157" i="13" s="1"/>
  <c r="AR158" i="13"/>
  <c r="AR159" i="13"/>
  <c r="AR160" i="13"/>
  <c r="AR161" i="13"/>
  <c r="AO161" i="13" s="1"/>
  <c r="AR162" i="13"/>
  <c r="AR163" i="13"/>
  <c r="AR164" i="13"/>
  <c r="AR165" i="13"/>
  <c r="AR166" i="13"/>
  <c r="AR167" i="13"/>
  <c r="AR168" i="13"/>
  <c r="AR169" i="13"/>
  <c r="AR170" i="13"/>
  <c r="AR171" i="13"/>
  <c r="AR172" i="13"/>
  <c r="AR173" i="13"/>
  <c r="AR174" i="13"/>
  <c r="AR175" i="13"/>
  <c r="AR176" i="13"/>
  <c r="AR177" i="13"/>
  <c r="AR178" i="13"/>
  <c r="AR179" i="13"/>
  <c r="AR180" i="13"/>
  <c r="AR181" i="13"/>
  <c r="AO181" i="13" s="1"/>
  <c r="AR182" i="13"/>
  <c r="AR183" i="13"/>
  <c r="AR184" i="13"/>
  <c r="AR185" i="13"/>
  <c r="AR186" i="13"/>
  <c r="AR187" i="13"/>
  <c r="AR188" i="13"/>
  <c r="AR189" i="13"/>
  <c r="AR190" i="13"/>
  <c r="AR191" i="13"/>
  <c r="AO191" i="13" s="1"/>
  <c r="AR192" i="13"/>
  <c r="AR193" i="13"/>
  <c r="AR194" i="13"/>
  <c r="AR195" i="13"/>
  <c r="AR196" i="13"/>
  <c r="AR197" i="13"/>
  <c r="AR198" i="13"/>
  <c r="AR199" i="13"/>
  <c r="AO199" i="13" s="1"/>
  <c r="AR200" i="13"/>
  <c r="AO200" i="13" s="1"/>
  <c r="AR201" i="13"/>
  <c r="AR202" i="13"/>
  <c r="AR203" i="13"/>
  <c r="AR204" i="13"/>
  <c r="AR205" i="13"/>
  <c r="AR206" i="13"/>
  <c r="AR207" i="13"/>
  <c r="AR208" i="13"/>
  <c r="AR209" i="13"/>
  <c r="AO209" i="13" s="1"/>
  <c r="AR210" i="13"/>
  <c r="AR211" i="13"/>
  <c r="AR212" i="13"/>
  <c r="AR213" i="13"/>
  <c r="AR214" i="13"/>
  <c r="AR215" i="13"/>
  <c r="AR216" i="13"/>
  <c r="AR217" i="13"/>
  <c r="AR218" i="13"/>
  <c r="AR219" i="13"/>
  <c r="AR220" i="13"/>
  <c r="AR221" i="13"/>
  <c r="AR222" i="13"/>
  <c r="AR223" i="13"/>
  <c r="AR224" i="13"/>
  <c r="AR225" i="13"/>
  <c r="AO225" i="13" s="1"/>
  <c r="AR226" i="13"/>
  <c r="AR227" i="13"/>
  <c r="AR228" i="13"/>
  <c r="AR229" i="13"/>
  <c r="AQ229" i="13" s="1"/>
  <c r="AR230" i="13"/>
  <c r="AR231" i="13"/>
  <c r="AR232" i="13"/>
  <c r="AR233" i="13"/>
  <c r="AR234" i="13"/>
  <c r="AR235" i="13"/>
  <c r="AR236" i="13"/>
  <c r="AR237" i="13"/>
  <c r="AR238" i="13"/>
  <c r="AQ238" i="13" s="1"/>
  <c r="AR239" i="13"/>
  <c r="AR240" i="13"/>
  <c r="AR241" i="13"/>
  <c r="AR242" i="13"/>
  <c r="AO242" i="13" s="1"/>
  <c r="AR243" i="13"/>
  <c r="AR244" i="13"/>
  <c r="AR245" i="13"/>
  <c r="AR246" i="13"/>
  <c r="AO246" i="13" s="1"/>
  <c r="AR247" i="13"/>
  <c r="AO247" i="13" s="1"/>
  <c r="AR248" i="13"/>
  <c r="AR249" i="13"/>
  <c r="AR250" i="13"/>
  <c r="AR251" i="13"/>
  <c r="AP251" i="13" s="1"/>
  <c r="AR252" i="13"/>
  <c r="AR253" i="13"/>
  <c r="AR254" i="13"/>
  <c r="AR255" i="13"/>
  <c r="AR256" i="13"/>
  <c r="AR257" i="13"/>
  <c r="AR258" i="13"/>
  <c r="AR259" i="13"/>
  <c r="AR260" i="13"/>
  <c r="AR261" i="13"/>
  <c r="AR262" i="13"/>
  <c r="AR263" i="13"/>
  <c r="AR264" i="13"/>
  <c r="AR265" i="13"/>
  <c r="AO265" i="13" s="1"/>
  <c r="AR266" i="13"/>
  <c r="AR267" i="13"/>
  <c r="AR268" i="13"/>
  <c r="AR269" i="13"/>
  <c r="AR270" i="13"/>
  <c r="AR271" i="13"/>
  <c r="AR272" i="13"/>
  <c r="AR273" i="13"/>
  <c r="AQ273" i="13" s="1"/>
  <c r="AR274" i="13"/>
  <c r="AR275" i="13"/>
  <c r="AR276" i="13"/>
  <c r="AR277" i="13"/>
  <c r="AR278" i="13"/>
  <c r="AR279" i="13"/>
  <c r="AO279" i="13" s="1"/>
  <c r="AR280" i="13"/>
  <c r="AR281" i="13"/>
  <c r="AO281" i="13" s="1"/>
  <c r="AR282" i="13"/>
  <c r="AP282" i="13" s="1"/>
  <c r="AR283" i="13"/>
  <c r="AR284" i="13"/>
  <c r="AR285" i="13"/>
  <c r="AR286" i="13"/>
  <c r="AR287" i="13"/>
  <c r="AR288" i="13"/>
  <c r="AR289" i="13"/>
  <c r="AR290" i="13"/>
  <c r="AR291" i="13"/>
  <c r="AR292" i="13"/>
  <c r="AR293" i="13"/>
  <c r="AR294" i="13"/>
  <c r="AR295" i="13"/>
  <c r="AR296" i="13"/>
  <c r="AR297" i="13"/>
  <c r="AR298" i="13"/>
  <c r="AO298" i="13" s="1"/>
  <c r="AR299" i="13"/>
  <c r="AR300" i="13"/>
  <c r="AR301" i="13"/>
  <c r="AR302" i="13"/>
  <c r="AR303" i="13"/>
  <c r="AR304" i="13"/>
  <c r="AR305" i="13"/>
  <c r="AR306" i="13"/>
  <c r="AR307" i="13"/>
  <c r="AO307" i="13" s="1"/>
  <c r="AR308" i="13"/>
  <c r="AR309" i="13"/>
  <c r="AR310" i="13"/>
  <c r="AR311" i="13"/>
  <c r="AR312" i="13"/>
  <c r="AR313" i="13"/>
  <c r="AR314" i="13"/>
  <c r="AR315" i="13"/>
  <c r="AR316" i="13"/>
  <c r="AR317" i="13"/>
  <c r="AP317" i="13" s="1"/>
  <c r="AR318" i="13"/>
  <c r="AR319" i="13"/>
  <c r="AR320" i="13"/>
  <c r="AR321" i="13"/>
  <c r="AR322" i="13"/>
  <c r="AR323" i="13"/>
  <c r="AR324" i="13"/>
  <c r="AR325" i="13"/>
  <c r="AR326" i="13"/>
  <c r="AO326" i="13" s="1"/>
  <c r="AR327" i="13"/>
  <c r="AR328" i="13"/>
  <c r="AR329" i="13"/>
  <c r="AR330" i="13"/>
  <c r="AR331" i="13"/>
  <c r="AR332" i="13"/>
  <c r="AR333" i="13"/>
  <c r="AR334" i="13"/>
  <c r="AR335" i="13"/>
  <c r="AO335" i="13" s="1"/>
  <c r="AR336" i="13"/>
  <c r="AR337" i="13"/>
  <c r="AR338" i="13"/>
  <c r="AR339" i="13"/>
  <c r="AR340" i="13"/>
  <c r="AR341" i="13"/>
  <c r="AR342" i="13"/>
  <c r="AR343" i="13"/>
  <c r="AR344" i="13"/>
  <c r="AO344" i="13" s="1"/>
  <c r="AR345" i="13"/>
  <c r="AR346" i="13"/>
  <c r="AR347" i="13"/>
  <c r="AP347" i="13" s="1"/>
  <c r="AR348" i="13"/>
  <c r="AR349" i="13"/>
  <c r="AR350" i="13"/>
  <c r="AO350" i="13" s="1"/>
  <c r="AR351" i="13"/>
  <c r="AR352" i="13"/>
  <c r="AR353" i="13"/>
  <c r="AR354" i="13"/>
  <c r="AR355" i="13"/>
  <c r="AR356" i="13"/>
  <c r="AR357" i="13"/>
  <c r="AR358" i="13"/>
  <c r="AR359" i="13"/>
  <c r="AR360" i="13"/>
  <c r="AR361" i="13"/>
  <c r="AO361" i="13" s="1"/>
  <c r="AR362" i="13"/>
  <c r="AR363" i="13"/>
  <c r="AO363" i="13" s="1"/>
  <c r="AR364" i="13"/>
  <c r="AR365" i="13"/>
  <c r="AO365" i="13" s="1"/>
  <c r="AR366" i="13"/>
  <c r="AO366" i="13" s="1"/>
  <c r="AR367" i="13"/>
  <c r="AR368" i="13"/>
  <c r="AR369" i="13"/>
  <c r="AR370" i="13"/>
  <c r="AR371" i="13"/>
  <c r="AR372" i="13"/>
  <c r="AR373" i="13"/>
  <c r="AR374" i="13"/>
  <c r="AR375" i="13"/>
  <c r="AR376" i="13"/>
  <c r="AR377" i="13"/>
  <c r="AR378" i="13"/>
  <c r="AR379" i="13"/>
  <c r="AR380" i="13"/>
  <c r="AR381" i="13"/>
  <c r="AP381" i="13" s="1"/>
  <c r="AR382" i="13"/>
  <c r="AO382" i="13" s="1"/>
  <c r="AR383" i="13"/>
  <c r="AR384" i="13"/>
  <c r="AR385" i="13"/>
  <c r="AO385" i="13" s="1"/>
  <c r="AR386" i="13"/>
  <c r="AR387" i="13"/>
  <c r="AR388" i="13"/>
  <c r="AR389" i="13"/>
  <c r="AR390" i="13"/>
  <c r="AR391" i="13"/>
  <c r="AO391" i="13" s="1"/>
  <c r="AR392" i="13"/>
  <c r="AR393" i="13"/>
  <c r="AR394" i="13"/>
  <c r="AR395" i="13"/>
  <c r="AR396" i="13"/>
  <c r="AR397" i="13"/>
  <c r="AR398" i="13"/>
  <c r="AR399" i="13"/>
  <c r="AR400" i="13"/>
  <c r="AR401" i="13"/>
  <c r="AR402" i="13"/>
  <c r="AR403" i="13"/>
  <c r="AR404" i="13"/>
  <c r="AR405" i="13"/>
  <c r="AR406" i="13"/>
  <c r="AR407" i="13"/>
  <c r="AR408" i="13"/>
  <c r="AR409" i="13"/>
  <c r="AR410" i="13"/>
  <c r="AR411" i="13"/>
  <c r="AR412" i="13"/>
  <c r="AR413" i="13"/>
  <c r="AR414" i="13"/>
  <c r="AR415" i="13"/>
  <c r="AR416" i="13"/>
  <c r="AR417" i="13"/>
  <c r="AR418" i="13"/>
  <c r="AR419" i="13"/>
  <c r="AR420" i="13"/>
  <c r="AR421" i="13"/>
  <c r="AR422" i="13"/>
  <c r="AR423" i="13"/>
  <c r="AR424" i="13"/>
  <c r="AR425" i="13"/>
  <c r="AR426" i="13"/>
  <c r="AR427" i="13"/>
  <c r="AR428" i="13"/>
  <c r="AR429" i="13"/>
  <c r="AR430" i="13"/>
  <c r="AR431" i="13"/>
  <c r="AO431" i="13" s="1"/>
  <c r="AR432" i="13"/>
  <c r="AR433" i="13"/>
  <c r="AR434" i="13"/>
  <c r="AR435" i="13"/>
  <c r="AR436" i="13"/>
  <c r="AR437" i="13"/>
  <c r="AR438" i="13"/>
  <c r="AR439" i="13"/>
  <c r="AR440" i="13"/>
  <c r="AR441" i="13"/>
  <c r="AR442" i="13"/>
  <c r="AR443" i="13"/>
  <c r="AR444" i="13"/>
  <c r="AR445" i="13"/>
  <c r="AR446" i="13"/>
  <c r="AR447" i="13"/>
  <c r="AR448" i="13"/>
  <c r="AR449" i="13"/>
  <c r="AR450" i="13"/>
  <c r="AR451" i="13"/>
  <c r="AR452" i="13"/>
  <c r="AR453" i="13"/>
  <c r="AO453" i="13" s="1"/>
  <c r="AR454" i="13"/>
  <c r="AR455" i="13"/>
  <c r="AR456" i="13"/>
  <c r="AO456" i="13" s="1"/>
  <c r="AR457" i="13"/>
  <c r="AR458" i="13"/>
  <c r="AR459" i="13"/>
  <c r="AR460" i="13"/>
  <c r="AR461" i="13"/>
  <c r="AR462" i="13"/>
  <c r="AR463" i="13"/>
  <c r="AR464" i="13"/>
  <c r="AR465" i="13"/>
  <c r="AR466" i="13"/>
  <c r="AR467" i="13"/>
  <c r="AR468" i="13"/>
  <c r="AR469" i="13"/>
  <c r="AR470" i="13"/>
  <c r="AR471" i="13"/>
  <c r="AR472" i="13"/>
  <c r="AR473" i="13"/>
  <c r="AR474" i="13"/>
  <c r="AR475" i="13"/>
  <c r="AR476" i="13"/>
  <c r="AR477" i="13"/>
  <c r="AR478" i="13"/>
  <c r="AO478" i="13" s="1"/>
  <c r="AR479" i="13"/>
  <c r="AR480" i="13"/>
  <c r="AO480" i="13" s="1"/>
  <c r="AR481" i="13"/>
  <c r="AR482" i="13"/>
  <c r="AR483" i="13"/>
  <c r="AR484" i="13"/>
  <c r="AR485" i="13"/>
  <c r="AR486" i="13"/>
  <c r="AR487" i="13"/>
  <c r="AR488" i="13"/>
  <c r="AR489" i="13"/>
  <c r="AR490" i="13"/>
  <c r="AR491" i="13"/>
  <c r="AQ491" i="13" s="1"/>
  <c r="AR492" i="13"/>
  <c r="AP492" i="13" s="1"/>
  <c r="AR493" i="13"/>
  <c r="AR494" i="13"/>
  <c r="AR495" i="13"/>
  <c r="AR496" i="13"/>
  <c r="AR497" i="13"/>
  <c r="AR498" i="13"/>
  <c r="AR499" i="13"/>
  <c r="AR500" i="13"/>
  <c r="AR501" i="13"/>
  <c r="AR502" i="13"/>
  <c r="AR503" i="13"/>
  <c r="AR504" i="13"/>
  <c r="AR505" i="13"/>
  <c r="AR506" i="13"/>
  <c r="AR507" i="13"/>
  <c r="AR508" i="13"/>
  <c r="AR509" i="13"/>
  <c r="AR510" i="13"/>
  <c r="AR511" i="13"/>
  <c r="AR512" i="13"/>
  <c r="AR513" i="13"/>
  <c r="AR514" i="13"/>
  <c r="AR515" i="13"/>
  <c r="AR516" i="13"/>
  <c r="AR517" i="13"/>
  <c r="AR518" i="13"/>
  <c r="AR519" i="13"/>
  <c r="AR520" i="13"/>
  <c r="AR521" i="13"/>
  <c r="AR522" i="13"/>
  <c r="AR523" i="13"/>
  <c r="AR524" i="13"/>
  <c r="AR525" i="13"/>
  <c r="AR526" i="13"/>
  <c r="AR527" i="13"/>
  <c r="AQ527" i="13" s="1"/>
  <c r="AR528" i="13"/>
  <c r="AR529" i="13"/>
  <c r="AR530" i="13"/>
  <c r="AR531" i="13"/>
  <c r="AR532" i="13"/>
  <c r="AR533" i="13"/>
  <c r="AR534" i="13"/>
  <c r="AR535" i="13"/>
  <c r="AR536" i="13"/>
  <c r="AR537" i="13"/>
  <c r="AR538" i="13"/>
  <c r="AR539" i="13"/>
  <c r="AQ539" i="13" s="1"/>
  <c r="AR540" i="13"/>
  <c r="AR541" i="13"/>
  <c r="AR542" i="13"/>
  <c r="AO39" i="13"/>
  <c r="AO64" i="13"/>
  <c r="AK5" i="13"/>
  <c r="AK6" i="13"/>
  <c r="AK7" i="13"/>
  <c r="AK8" i="13"/>
  <c r="AK9" i="13"/>
  <c r="AK10" i="13"/>
  <c r="AK11" i="13"/>
  <c r="AK12" i="13"/>
  <c r="AK13" i="13"/>
  <c r="AK14" i="13"/>
  <c r="AK15" i="13"/>
  <c r="AK16" i="13"/>
  <c r="AK17" i="13"/>
  <c r="AK18" i="13"/>
  <c r="AK19" i="13"/>
  <c r="AK20" i="13"/>
  <c r="AK21" i="13"/>
  <c r="AK22" i="13"/>
  <c r="AK23" i="13"/>
  <c r="AK24" i="13"/>
  <c r="AK25" i="13"/>
  <c r="AK26" i="13"/>
  <c r="AK27" i="13"/>
  <c r="AK28" i="13"/>
  <c r="AK29" i="13"/>
  <c r="AK30" i="13"/>
  <c r="AK31" i="13"/>
  <c r="AK32" i="13"/>
  <c r="AK33" i="13"/>
  <c r="AK34" i="13"/>
  <c r="AK35" i="13"/>
  <c r="AK36" i="13"/>
  <c r="AK37" i="13"/>
  <c r="AK38" i="13"/>
  <c r="AK39" i="13"/>
  <c r="AK40" i="13"/>
  <c r="AK41" i="13"/>
  <c r="AK42" i="13"/>
  <c r="AK43" i="13"/>
  <c r="AK44" i="13"/>
  <c r="AK45" i="13"/>
  <c r="AK46" i="13"/>
  <c r="AK47" i="13"/>
  <c r="AK48" i="13"/>
  <c r="AK49" i="13"/>
  <c r="AK50" i="13"/>
  <c r="AK51" i="13"/>
  <c r="AK52" i="13"/>
  <c r="AK53" i="13"/>
  <c r="AK54" i="13"/>
  <c r="AK55" i="13"/>
  <c r="AK56" i="13"/>
  <c r="AK57" i="13"/>
  <c r="AK58" i="13"/>
  <c r="AK59" i="13"/>
  <c r="AK60" i="13"/>
  <c r="AK61" i="13"/>
  <c r="AK62" i="13"/>
  <c r="AK63" i="13"/>
  <c r="AK64" i="13"/>
  <c r="AK65" i="13"/>
  <c r="AK66" i="13"/>
  <c r="AK67" i="13"/>
  <c r="AK68" i="13"/>
  <c r="AK69" i="13"/>
  <c r="AK70" i="13"/>
  <c r="AK71" i="13"/>
  <c r="AK72" i="13"/>
  <c r="AK73" i="13"/>
  <c r="AK74" i="13"/>
  <c r="AK75" i="13"/>
  <c r="AK76" i="13"/>
  <c r="AK77" i="13"/>
  <c r="AK78" i="13"/>
  <c r="AK79" i="13"/>
  <c r="AK80" i="13"/>
  <c r="AK81" i="13"/>
  <c r="AK82" i="13"/>
  <c r="AK83" i="13"/>
  <c r="AK84" i="13"/>
  <c r="AK85" i="13"/>
  <c r="AK86" i="13"/>
  <c r="AK87" i="13"/>
  <c r="AK88" i="13"/>
  <c r="AK89" i="13"/>
  <c r="AK90" i="13"/>
  <c r="AK91" i="13"/>
  <c r="AK92" i="13"/>
  <c r="AK93" i="13"/>
  <c r="AK94" i="13"/>
  <c r="AK95" i="13"/>
  <c r="AK96" i="13"/>
  <c r="AK97" i="13"/>
  <c r="AK98" i="13"/>
  <c r="AK99" i="13"/>
  <c r="AK100" i="13"/>
  <c r="AK101" i="13"/>
  <c r="AK102" i="13"/>
  <c r="AK103" i="13"/>
  <c r="AK104" i="13"/>
  <c r="AK105" i="13"/>
  <c r="AK106" i="13"/>
  <c r="AK107" i="13"/>
  <c r="AK108" i="13"/>
  <c r="AK109" i="13"/>
  <c r="AK110" i="13"/>
  <c r="AK111" i="13"/>
  <c r="AK112" i="13"/>
  <c r="AK113" i="13"/>
  <c r="AK114" i="13"/>
  <c r="AK115" i="13"/>
  <c r="AK116" i="13"/>
  <c r="AK117" i="13"/>
  <c r="AK118" i="13"/>
  <c r="AK119" i="13"/>
  <c r="AK120" i="13"/>
  <c r="AK121" i="13"/>
  <c r="AK122" i="13"/>
  <c r="AK123" i="13"/>
  <c r="AK124" i="13"/>
  <c r="AK125" i="13"/>
  <c r="AK126" i="13"/>
  <c r="AK127" i="13"/>
  <c r="AK128" i="13"/>
  <c r="AK129" i="13"/>
  <c r="AK130" i="13"/>
  <c r="AK131" i="13"/>
  <c r="AK132" i="13"/>
  <c r="AK133" i="13"/>
  <c r="AK134" i="13"/>
  <c r="AK135" i="13"/>
  <c r="AK136" i="13"/>
  <c r="AK137" i="13"/>
  <c r="AK138" i="13"/>
  <c r="AK139" i="13"/>
  <c r="AK140" i="13"/>
  <c r="AK141" i="13"/>
  <c r="AK142" i="13"/>
  <c r="AK143" i="13"/>
  <c r="AK144" i="13"/>
  <c r="AK145" i="13"/>
  <c r="AK146" i="13"/>
  <c r="AK147" i="13"/>
  <c r="AK148" i="13"/>
  <c r="AK149" i="13"/>
  <c r="AK150" i="13"/>
  <c r="AK151" i="13"/>
  <c r="AK152" i="13"/>
  <c r="AK153" i="13"/>
  <c r="AK154" i="13"/>
  <c r="AK155" i="13"/>
  <c r="AK156" i="13"/>
  <c r="AK157" i="13"/>
  <c r="AK158" i="13"/>
  <c r="AK159" i="13"/>
  <c r="AK160" i="13"/>
  <c r="AK161" i="13"/>
  <c r="AK162" i="13"/>
  <c r="AK163" i="13"/>
  <c r="AK164" i="13"/>
  <c r="AK165" i="13"/>
  <c r="AK166" i="13"/>
  <c r="AK167" i="13"/>
  <c r="AK168" i="13"/>
  <c r="AK169" i="13"/>
  <c r="AK170" i="13"/>
  <c r="AK171" i="13"/>
  <c r="AK172" i="13"/>
  <c r="AK173" i="13"/>
  <c r="AK174" i="13"/>
  <c r="AK175" i="13"/>
  <c r="AK176" i="13"/>
  <c r="AK177" i="13"/>
  <c r="AK178" i="13"/>
  <c r="AK179" i="13"/>
  <c r="AK180" i="13"/>
  <c r="AK181" i="13"/>
  <c r="AK182" i="13"/>
  <c r="AK183" i="13"/>
  <c r="AK184" i="13"/>
  <c r="AK185" i="13"/>
  <c r="AK186" i="13"/>
  <c r="AK187" i="13"/>
  <c r="AK188" i="13"/>
  <c r="AK189" i="13"/>
  <c r="AK190" i="13"/>
  <c r="AK191" i="13"/>
  <c r="AK192" i="13"/>
  <c r="AK193" i="13"/>
  <c r="AK194" i="13"/>
  <c r="AK195" i="13"/>
  <c r="AK196" i="13"/>
  <c r="AK197" i="13"/>
  <c r="AK198" i="13"/>
  <c r="AK199" i="13"/>
  <c r="AK200" i="13"/>
  <c r="AK201" i="13"/>
  <c r="AK202" i="13"/>
  <c r="AK203" i="13"/>
  <c r="AK204" i="13"/>
  <c r="AK205" i="13"/>
  <c r="AK206" i="13"/>
  <c r="AK207" i="13"/>
  <c r="AK208" i="13"/>
  <c r="AK209" i="13"/>
  <c r="AK210" i="13"/>
  <c r="AK211" i="13"/>
  <c r="AK212" i="13"/>
  <c r="AK213" i="13"/>
  <c r="AK214" i="13"/>
  <c r="AK215" i="13"/>
  <c r="AK216" i="13"/>
  <c r="AK217" i="13"/>
  <c r="AK218" i="13"/>
  <c r="AK219" i="13"/>
  <c r="AK220" i="13"/>
  <c r="AK221" i="13"/>
  <c r="AK222" i="13"/>
  <c r="AK223" i="13"/>
  <c r="AK224" i="13"/>
  <c r="AK225" i="13"/>
  <c r="AK226" i="13"/>
  <c r="AK227" i="13"/>
  <c r="AK228" i="13"/>
  <c r="AK229" i="13"/>
  <c r="AK230" i="13"/>
  <c r="AK231" i="13"/>
  <c r="AK232" i="13"/>
  <c r="AK233" i="13"/>
  <c r="AK234" i="13"/>
  <c r="AK235" i="13"/>
  <c r="AK236" i="13"/>
  <c r="AK237" i="13"/>
  <c r="AK238" i="13"/>
  <c r="AK239" i="13"/>
  <c r="AK240" i="13"/>
  <c r="AK241" i="13"/>
  <c r="AK242" i="13"/>
  <c r="AK243" i="13"/>
  <c r="AK244" i="13"/>
  <c r="AK245" i="13"/>
  <c r="AK246" i="13"/>
  <c r="AK247" i="13"/>
  <c r="AK248" i="13"/>
  <c r="AK249" i="13"/>
  <c r="AK250" i="13"/>
  <c r="AK251" i="13"/>
  <c r="AK252" i="13"/>
  <c r="AK253" i="13"/>
  <c r="AK254" i="13"/>
  <c r="AK255" i="13"/>
  <c r="AK256" i="13"/>
  <c r="AK257" i="13"/>
  <c r="AK258" i="13"/>
  <c r="AK259" i="13"/>
  <c r="AK260" i="13"/>
  <c r="AK261" i="13"/>
  <c r="AK262" i="13"/>
  <c r="AK263" i="13"/>
  <c r="AK264" i="13"/>
  <c r="AK265" i="13"/>
  <c r="AK266" i="13"/>
  <c r="AK267" i="13"/>
  <c r="AK268" i="13"/>
  <c r="AK269" i="13"/>
  <c r="AK270" i="13"/>
  <c r="AK271" i="13"/>
  <c r="AK272" i="13"/>
  <c r="AK273" i="13"/>
  <c r="AK274" i="13"/>
  <c r="AK275" i="13"/>
  <c r="AK276" i="13"/>
  <c r="AK277" i="13"/>
  <c r="AK278" i="13"/>
  <c r="AK279" i="13"/>
  <c r="AK280" i="13"/>
  <c r="AK281" i="13"/>
  <c r="AK282" i="13"/>
  <c r="AK283" i="13"/>
  <c r="AK284" i="13"/>
  <c r="AK285" i="13"/>
  <c r="AK286" i="13"/>
  <c r="AK287" i="13"/>
  <c r="AK288" i="13"/>
  <c r="AK289" i="13"/>
  <c r="AK290" i="13"/>
  <c r="AK291" i="13"/>
  <c r="AK292" i="13"/>
  <c r="AK293" i="13"/>
  <c r="AK294" i="13"/>
  <c r="AK295" i="13"/>
  <c r="AK296" i="13"/>
  <c r="AK297" i="13"/>
  <c r="AK298" i="13"/>
  <c r="AK299" i="13"/>
  <c r="AK300" i="13"/>
  <c r="AK301" i="13"/>
  <c r="AK302" i="13"/>
  <c r="AK303" i="13"/>
  <c r="AK304" i="13"/>
  <c r="AK305" i="13"/>
  <c r="AK306" i="13"/>
  <c r="AK307" i="13"/>
  <c r="AK308" i="13"/>
  <c r="AK309" i="13"/>
  <c r="AK310" i="13"/>
  <c r="AK311" i="13"/>
  <c r="AK312" i="13"/>
  <c r="AK313" i="13"/>
  <c r="AK314" i="13"/>
  <c r="AK315" i="13"/>
  <c r="AK316" i="13"/>
  <c r="AK317" i="13"/>
  <c r="AK318" i="13"/>
  <c r="AK319" i="13"/>
  <c r="AK320" i="13"/>
  <c r="AK321" i="13"/>
  <c r="AK322" i="13"/>
  <c r="AK323" i="13"/>
  <c r="AK324" i="13"/>
  <c r="AK325" i="13"/>
  <c r="AK326" i="13"/>
  <c r="AK327" i="13"/>
  <c r="AK328" i="13"/>
  <c r="AK329" i="13"/>
  <c r="AK330" i="13"/>
  <c r="AK331" i="13"/>
  <c r="AK332" i="13"/>
  <c r="AK333" i="13"/>
  <c r="AK334" i="13"/>
  <c r="AK335" i="13"/>
  <c r="AK336" i="13"/>
  <c r="AK337" i="13"/>
  <c r="AK338" i="13"/>
  <c r="AK339" i="13"/>
  <c r="AK340" i="13"/>
  <c r="AK341" i="13"/>
  <c r="AK342" i="13"/>
  <c r="AK343" i="13"/>
  <c r="AK344" i="13"/>
  <c r="AK345" i="13"/>
  <c r="AK346" i="13"/>
  <c r="AK347" i="13"/>
  <c r="AK348" i="13"/>
  <c r="AK349" i="13"/>
  <c r="AK350" i="13"/>
  <c r="AK351" i="13"/>
  <c r="AK352" i="13"/>
  <c r="AK353" i="13"/>
  <c r="AK354" i="13"/>
  <c r="AK355" i="13"/>
  <c r="AK356" i="13"/>
  <c r="AK357" i="13"/>
  <c r="AK358" i="13"/>
  <c r="AK359" i="13"/>
  <c r="AK360" i="13"/>
  <c r="AK361" i="13"/>
  <c r="AK362" i="13"/>
  <c r="AK363" i="13"/>
  <c r="AK364" i="13"/>
  <c r="AK365" i="13"/>
  <c r="AK366" i="13"/>
  <c r="AK367" i="13"/>
  <c r="AK368" i="13"/>
  <c r="AK369" i="13"/>
  <c r="AK370" i="13"/>
  <c r="AK371" i="13"/>
  <c r="AK372" i="13"/>
  <c r="AK373" i="13"/>
  <c r="AK374" i="13"/>
  <c r="AK375" i="13"/>
  <c r="AK376" i="13"/>
  <c r="AK377" i="13"/>
  <c r="AK378" i="13"/>
  <c r="AK379" i="13"/>
  <c r="AK380" i="13"/>
  <c r="AK381" i="13"/>
  <c r="AK382" i="13"/>
  <c r="AK383" i="13"/>
  <c r="AK384" i="13"/>
  <c r="AK385" i="13"/>
  <c r="AK386" i="13"/>
  <c r="AK387" i="13"/>
  <c r="AK388" i="13"/>
  <c r="AK389" i="13"/>
  <c r="AK390" i="13"/>
  <c r="AK391" i="13"/>
  <c r="AK392" i="13"/>
  <c r="AK393" i="13"/>
  <c r="AK394" i="13"/>
  <c r="AK395" i="13"/>
  <c r="AK396" i="13"/>
  <c r="AK397" i="13"/>
  <c r="AK398" i="13"/>
  <c r="AK399" i="13"/>
  <c r="AK400" i="13"/>
  <c r="AK401" i="13"/>
  <c r="AK402" i="13"/>
  <c r="AK403" i="13"/>
  <c r="AK404" i="13"/>
  <c r="AK405" i="13"/>
  <c r="AK406" i="13"/>
  <c r="AK407" i="13"/>
  <c r="AK408" i="13"/>
  <c r="AK409" i="13"/>
  <c r="AK410" i="13"/>
  <c r="AK411" i="13"/>
  <c r="AK412" i="13"/>
  <c r="AK413" i="13"/>
  <c r="AK414" i="13"/>
  <c r="AK415" i="13"/>
  <c r="AK416" i="13"/>
  <c r="AK417" i="13"/>
  <c r="AK418" i="13"/>
  <c r="AK419" i="13"/>
  <c r="AK420" i="13"/>
  <c r="AK421" i="13"/>
  <c r="AK422" i="13"/>
  <c r="AK423" i="13"/>
  <c r="AK424" i="13"/>
  <c r="AK425" i="13"/>
  <c r="AK426" i="13"/>
  <c r="AK427" i="13"/>
  <c r="AK428" i="13"/>
  <c r="AK429" i="13"/>
  <c r="AK430" i="13"/>
  <c r="AK431" i="13"/>
  <c r="AK432" i="13"/>
  <c r="AK433" i="13"/>
  <c r="AK434" i="13"/>
  <c r="AK435" i="13"/>
  <c r="AK436" i="13"/>
  <c r="AK437" i="13"/>
  <c r="AK438" i="13"/>
  <c r="AK439" i="13"/>
  <c r="AK440" i="13"/>
  <c r="AK441" i="13"/>
  <c r="AK442" i="13"/>
  <c r="AK443" i="13"/>
  <c r="AK444" i="13"/>
  <c r="AK445" i="13"/>
  <c r="AK446" i="13"/>
  <c r="AK447" i="13"/>
  <c r="AK448" i="13"/>
  <c r="AK449" i="13"/>
  <c r="AK450" i="13"/>
  <c r="AK451" i="13"/>
  <c r="AK452" i="13"/>
  <c r="AK453" i="13"/>
  <c r="AK454" i="13"/>
  <c r="AK455" i="13"/>
  <c r="AK456" i="13"/>
  <c r="AK457" i="13"/>
  <c r="AK458" i="13"/>
  <c r="AK459" i="13"/>
  <c r="AK460" i="13"/>
  <c r="AK461" i="13"/>
  <c r="AK462" i="13"/>
  <c r="AK463" i="13"/>
  <c r="AK464" i="13"/>
  <c r="AK465" i="13"/>
  <c r="AK466" i="13"/>
  <c r="AK467" i="13"/>
  <c r="AK468" i="13"/>
  <c r="AK469" i="13"/>
  <c r="AK470" i="13"/>
  <c r="AK471" i="13"/>
  <c r="AK472" i="13"/>
  <c r="AK473" i="13"/>
  <c r="AK474" i="13"/>
  <c r="AK475" i="13"/>
  <c r="AK476" i="13"/>
  <c r="AK477" i="13"/>
  <c r="AK478" i="13"/>
  <c r="AK479" i="13"/>
  <c r="AK480" i="13"/>
  <c r="AK481" i="13"/>
  <c r="AK482" i="13"/>
  <c r="AK483" i="13"/>
  <c r="AK484" i="13"/>
  <c r="AK485" i="13"/>
  <c r="AK486" i="13"/>
  <c r="AK487" i="13"/>
  <c r="AK488" i="13"/>
  <c r="AK489" i="13"/>
  <c r="AK490" i="13"/>
  <c r="AK491" i="13"/>
  <c r="AK492" i="13"/>
  <c r="AK493" i="13"/>
  <c r="AK494" i="13"/>
  <c r="AK495" i="13"/>
  <c r="AK496" i="13"/>
  <c r="AK497" i="13"/>
  <c r="AK498" i="13"/>
  <c r="AK499" i="13"/>
  <c r="AK500" i="13"/>
  <c r="AK501" i="13"/>
  <c r="AK502" i="13"/>
  <c r="AK503" i="13"/>
  <c r="AK504" i="13"/>
  <c r="AK505" i="13"/>
  <c r="AK506" i="13"/>
  <c r="AK507" i="13"/>
  <c r="AK508" i="13"/>
  <c r="AK509" i="13"/>
  <c r="AK510" i="13"/>
  <c r="AK511" i="13"/>
  <c r="AK512" i="13"/>
  <c r="AK513" i="13"/>
  <c r="AK514" i="13"/>
  <c r="AK515" i="13"/>
  <c r="AK516" i="13"/>
  <c r="AK517" i="13"/>
  <c r="AK518" i="13"/>
  <c r="AK519" i="13"/>
  <c r="AK520" i="13"/>
  <c r="AK521" i="13"/>
  <c r="AK522" i="13"/>
  <c r="AK523" i="13"/>
  <c r="AK524" i="13"/>
  <c r="AK525" i="13"/>
  <c r="AK526" i="13"/>
  <c r="AK527" i="13"/>
  <c r="AK528" i="13"/>
  <c r="AK529" i="13"/>
  <c r="AK530" i="13"/>
  <c r="AK531" i="13"/>
  <c r="AK532" i="13"/>
  <c r="AK533" i="13"/>
  <c r="AK534" i="13"/>
  <c r="AK535" i="13"/>
  <c r="AK536" i="13"/>
  <c r="AK537" i="13"/>
  <c r="AK538" i="13"/>
  <c r="AK539" i="13"/>
  <c r="AK540" i="13"/>
  <c r="AK541" i="13"/>
  <c r="AK542" i="13"/>
  <c r="AK4" i="13"/>
  <c r="AG5" i="13"/>
  <c r="AG6" i="13"/>
  <c r="AG7" i="13"/>
  <c r="AG8" i="13"/>
  <c r="AG9" i="13"/>
  <c r="AG10" i="13"/>
  <c r="AG11" i="13"/>
  <c r="AG12" i="13"/>
  <c r="AG13" i="13"/>
  <c r="AG14" i="13"/>
  <c r="AG15" i="13"/>
  <c r="AG16" i="13"/>
  <c r="AG17" i="13"/>
  <c r="AG18" i="13"/>
  <c r="AG19" i="13"/>
  <c r="AG20" i="13"/>
  <c r="AG21" i="13"/>
  <c r="AG22" i="13"/>
  <c r="AG23" i="13"/>
  <c r="AG24" i="13"/>
  <c r="AG25" i="13"/>
  <c r="AG26" i="13"/>
  <c r="AG27" i="13"/>
  <c r="AG28" i="13"/>
  <c r="AG29" i="13"/>
  <c r="AG30" i="13"/>
  <c r="AG31" i="13"/>
  <c r="AG32" i="13"/>
  <c r="AG33" i="13"/>
  <c r="AG34" i="13"/>
  <c r="AG35" i="13"/>
  <c r="AG36" i="13"/>
  <c r="AG37" i="13"/>
  <c r="AG38" i="13"/>
  <c r="AG39" i="13"/>
  <c r="AG40" i="13"/>
  <c r="AJ40" i="13" s="1"/>
  <c r="AG41" i="13"/>
  <c r="AG42" i="13"/>
  <c r="AG43" i="13"/>
  <c r="AG44" i="13"/>
  <c r="AG45" i="13"/>
  <c r="AJ45" i="13" s="1"/>
  <c r="AG46" i="13"/>
  <c r="AJ46" i="13" s="1"/>
  <c r="AG47" i="13"/>
  <c r="AG48" i="13"/>
  <c r="AG49" i="13"/>
  <c r="AG50" i="13"/>
  <c r="AG51" i="13"/>
  <c r="AG52" i="13"/>
  <c r="AG53" i="13"/>
  <c r="AG54" i="13"/>
  <c r="AG55" i="13"/>
  <c r="AG56" i="13"/>
  <c r="AG57" i="13"/>
  <c r="AG58" i="13"/>
  <c r="AG59" i="13"/>
  <c r="AG60" i="13"/>
  <c r="AG61" i="13"/>
  <c r="AG62" i="13"/>
  <c r="AG63" i="13"/>
  <c r="AG64" i="13"/>
  <c r="AJ64" i="13" s="1"/>
  <c r="AG65" i="13"/>
  <c r="AG66" i="13"/>
  <c r="AG67" i="13"/>
  <c r="AG68" i="13"/>
  <c r="AG69" i="13"/>
  <c r="AG70" i="13"/>
  <c r="AG71" i="13"/>
  <c r="AG72" i="13"/>
  <c r="AG73" i="13"/>
  <c r="AG74" i="13"/>
  <c r="AG75" i="13"/>
  <c r="AG76" i="13"/>
  <c r="AG77" i="13"/>
  <c r="AG78" i="13"/>
  <c r="AG79" i="13"/>
  <c r="AG80" i="13"/>
  <c r="AG81" i="13"/>
  <c r="AG82" i="13"/>
  <c r="AG83" i="13"/>
  <c r="AG84" i="13"/>
  <c r="AG85" i="13"/>
  <c r="AG86" i="13"/>
  <c r="AG87" i="13"/>
  <c r="AG88" i="13"/>
  <c r="AG89" i="13"/>
  <c r="AG90" i="13"/>
  <c r="AG91" i="13"/>
  <c r="AG92" i="13"/>
  <c r="AG93" i="13"/>
  <c r="AG94" i="13"/>
  <c r="AG95" i="13"/>
  <c r="AG96" i="13"/>
  <c r="AG97" i="13"/>
  <c r="AG98" i="13"/>
  <c r="AG99" i="13"/>
  <c r="AG100" i="13"/>
  <c r="AG101" i="13"/>
  <c r="AG102" i="13"/>
  <c r="AG103" i="13"/>
  <c r="AG104" i="13"/>
  <c r="AG105" i="13"/>
  <c r="AG106" i="13"/>
  <c r="AJ106" i="13" s="1"/>
  <c r="AG107" i="13"/>
  <c r="AG108" i="13"/>
  <c r="AG109" i="13"/>
  <c r="AG110" i="13"/>
  <c r="AG111" i="13"/>
  <c r="AG112" i="13"/>
  <c r="AG113" i="13"/>
  <c r="AG114" i="13"/>
  <c r="AG115" i="13"/>
  <c r="AG116" i="13"/>
  <c r="AG117" i="13"/>
  <c r="AG118" i="13"/>
  <c r="AG119" i="13"/>
  <c r="AG120" i="13"/>
  <c r="AG121" i="13"/>
  <c r="AG122" i="13"/>
  <c r="AG123" i="13"/>
  <c r="AG124" i="13"/>
  <c r="AG125" i="13"/>
  <c r="AG126" i="13"/>
  <c r="AG127" i="13"/>
  <c r="AG128" i="13"/>
  <c r="AG129" i="13"/>
  <c r="AG130" i="13"/>
  <c r="AG131" i="13"/>
  <c r="AG132" i="13"/>
  <c r="AG133" i="13"/>
  <c r="AG134" i="13"/>
  <c r="AG135" i="13"/>
  <c r="AG136" i="13"/>
  <c r="AG137" i="13"/>
  <c r="AG138" i="13"/>
  <c r="AG139" i="13"/>
  <c r="AG140" i="13"/>
  <c r="AG141" i="13"/>
  <c r="AG142" i="13"/>
  <c r="AG143" i="13"/>
  <c r="AG144" i="13"/>
  <c r="AG145" i="13"/>
  <c r="AG146" i="13"/>
  <c r="AG147" i="13"/>
  <c r="AG148" i="13"/>
  <c r="AG149" i="13"/>
  <c r="AG150" i="13"/>
  <c r="AG151" i="13"/>
  <c r="AG152" i="13"/>
  <c r="AJ152" i="13" s="1"/>
  <c r="AG153" i="13"/>
  <c r="AG154" i="13"/>
  <c r="AG155" i="13"/>
  <c r="AG156" i="13"/>
  <c r="AG157" i="13"/>
  <c r="AG158" i="13"/>
  <c r="AG159" i="13"/>
  <c r="AG160" i="13"/>
  <c r="AG161" i="13"/>
  <c r="AG162" i="13"/>
  <c r="AG163" i="13"/>
  <c r="AG164" i="13"/>
  <c r="AG165" i="13"/>
  <c r="AG166" i="13"/>
  <c r="AG167" i="13"/>
  <c r="AG168" i="13"/>
  <c r="AG169" i="13"/>
  <c r="AG170" i="13"/>
  <c r="AG171" i="13"/>
  <c r="AG172" i="13"/>
  <c r="AG173" i="13"/>
  <c r="AG174" i="13"/>
  <c r="AG175" i="13"/>
  <c r="AG176" i="13"/>
  <c r="AG177" i="13"/>
  <c r="AG178" i="13"/>
  <c r="AG179" i="13"/>
  <c r="AG180" i="13"/>
  <c r="AG181" i="13"/>
  <c r="AG182" i="13"/>
  <c r="AG183" i="13"/>
  <c r="AG184" i="13"/>
  <c r="AG185" i="13"/>
  <c r="AG186" i="13"/>
  <c r="AG187" i="13"/>
  <c r="AG188" i="13"/>
  <c r="AG189" i="13"/>
  <c r="AG190" i="13"/>
  <c r="AJ190" i="13" s="1"/>
  <c r="AG191" i="13"/>
  <c r="AG192" i="13"/>
  <c r="AG193" i="13"/>
  <c r="AG194" i="13"/>
  <c r="AG195" i="13"/>
  <c r="AG196" i="13"/>
  <c r="AG197" i="13"/>
  <c r="AG198" i="13"/>
  <c r="AG199" i="13"/>
  <c r="AG200" i="13"/>
  <c r="AJ200" i="13" s="1"/>
  <c r="AG201" i="13"/>
  <c r="AG202" i="13"/>
  <c r="AG203" i="13"/>
  <c r="AG204" i="13"/>
  <c r="AG205" i="13"/>
  <c r="AG206" i="13"/>
  <c r="AG207" i="13"/>
  <c r="AJ207" i="13" s="1"/>
  <c r="AG208" i="13"/>
  <c r="AG209" i="13"/>
  <c r="AG210" i="13"/>
  <c r="AG211" i="13"/>
  <c r="AG212" i="13"/>
  <c r="AG213" i="13"/>
  <c r="AG214" i="13"/>
  <c r="AG215" i="13"/>
  <c r="AG216" i="13"/>
  <c r="AG217" i="13"/>
  <c r="AG218" i="13"/>
  <c r="AG219" i="13"/>
  <c r="AG220" i="13"/>
  <c r="AG221" i="13"/>
  <c r="AG222" i="13"/>
  <c r="AG223" i="13"/>
  <c r="AG224" i="13"/>
  <c r="AG225" i="13"/>
  <c r="AG226" i="13"/>
  <c r="AG227" i="13"/>
  <c r="AG228" i="13"/>
  <c r="AG229" i="13"/>
  <c r="AG230" i="13"/>
  <c r="AG231" i="13"/>
  <c r="AJ231" i="13" s="1"/>
  <c r="AG232" i="13"/>
  <c r="AJ232" i="13" s="1"/>
  <c r="AG233" i="13"/>
  <c r="AG234" i="13"/>
  <c r="AJ234" i="13" s="1"/>
  <c r="AG235" i="13"/>
  <c r="AG236" i="13"/>
  <c r="AG237" i="13"/>
  <c r="AG238" i="13"/>
  <c r="AG239" i="13"/>
  <c r="AG240" i="13"/>
  <c r="AG241" i="13"/>
  <c r="AG242" i="13"/>
  <c r="AG243" i="13"/>
  <c r="AG244" i="13"/>
  <c r="AG245" i="13"/>
  <c r="AG246" i="13"/>
  <c r="AG247" i="13"/>
  <c r="AG248" i="13"/>
  <c r="AG249" i="13"/>
  <c r="AG250" i="13"/>
  <c r="AG251" i="13"/>
  <c r="AG252" i="13"/>
  <c r="AG253" i="13"/>
  <c r="AG254" i="13"/>
  <c r="AG255" i="13"/>
  <c r="AG256" i="13"/>
  <c r="AG257" i="13"/>
  <c r="AG258" i="13"/>
  <c r="AG259" i="13"/>
  <c r="AG260" i="13"/>
  <c r="AG261" i="13"/>
  <c r="AG262" i="13"/>
  <c r="AG263" i="13"/>
  <c r="AG264" i="13"/>
  <c r="AG265" i="13"/>
  <c r="AG266" i="13"/>
  <c r="AG267" i="13"/>
  <c r="AG268" i="13"/>
  <c r="AG269" i="13"/>
  <c r="AJ269" i="13" s="1"/>
  <c r="AG270" i="13"/>
  <c r="AG271" i="13"/>
  <c r="AG272" i="13"/>
  <c r="AG273" i="13"/>
  <c r="AG274" i="13"/>
  <c r="AG275" i="13"/>
  <c r="AG276" i="13"/>
  <c r="AG277" i="13"/>
  <c r="AG278" i="13"/>
  <c r="AG279" i="13"/>
  <c r="AG280" i="13"/>
  <c r="AG281" i="13"/>
  <c r="AG282" i="13"/>
  <c r="AG283" i="13"/>
  <c r="AG284" i="13"/>
  <c r="AG285" i="13"/>
  <c r="AG286" i="13"/>
  <c r="AG287" i="13"/>
  <c r="AG288" i="13"/>
  <c r="AG289" i="13"/>
  <c r="AG290" i="13"/>
  <c r="AG291" i="13"/>
  <c r="AG292" i="13"/>
  <c r="AG293" i="13"/>
  <c r="AG294" i="13"/>
  <c r="AG295" i="13"/>
  <c r="AG296" i="13"/>
  <c r="AG297" i="13"/>
  <c r="AG298" i="13"/>
  <c r="AG299" i="13"/>
  <c r="AG300" i="13"/>
  <c r="AG301" i="13"/>
  <c r="AG302" i="13"/>
  <c r="AG303" i="13"/>
  <c r="AG304" i="13"/>
  <c r="AG305" i="13"/>
  <c r="AG306" i="13"/>
  <c r="AG307" i="13"/>
  <c r="AG308" i="13"/>
  <c r="AG309" i="13"/>
  <c r="AG310" i="13"/>
  <c r="AG311" i="13"/>
  <c r="AG312" i="13"/>
  <c r="AG313" i="13"/>
  <c r="AG314" i="13"/>
  <c r="AG315" i="13"/>
  <c r="AG316" i="13"/>
  <c r="AG317" i="13"/>
  <c r="AG318" i="13"/>
  <c r="AG319" i="13"/>
  <c r="AG320" i="13"/>
  <c r="AG321" i="13"/>
  <c r="AG322" i="13"/>
  <c r="AG323" i="13"/>
  <c r="AG324" i="13"/>
  <c r="AG325" i="13"/>
  <c r="AG326" i="13"/>
  <c r="AG327" i="13"/>
  <c r="AG328" i="13"/>
  <c r="AG329" i="13"/>
  <c r="AG330" i="13"/>
  <c r="AG331" i="13"/>
  <c r="AG332" i="13"/>
  <c r="AG333" i="13"/>
  <c r="AG334" i="13"/>
  <c r="AG335" i="13"/>
  <c r="AG336" i="13"/>
  <c r="AG337" i="13"/>
  <c r="AG338" i="13"/>
  <c r="AG339" i="13"/>
  <c r="AG340" i="13"/>
  <c r="AG341" i="13"/>
  <c r="AG342" i="13"/>
  <c r="AG343" i="13"/>
  <c r="AG344" i="13"/>
  <c r="AG345" i="13"/>
  <c r="AG346" i="13"/>
  <c r="AG347" i="13"/>
  <c r="AG348" i="13"/>
  <c r="AG349" i="13"/>
  <c r="AG350" i="13"/>
  <c r="AG351" i="13"/>
  <c r="AG352" i="13"/>
  <c r="AG353" i="13"/>
  <c r="AG354" i="13"/>
  <c r="AG355" i="13"/>
  <c r="AG356" i="13"/>
  <c r="AG357" i="13"/>
  <c r="AG358" i="13"/>
  <c r="AG359" i="13"/>
  <c r="AG360" i="13"/>
  <c r="AG361" i="13"/>
  <c r="AG362" i="13"/>
  <c r="AG363" i="13"/>
  <c r="AG364" i="13"/>
  <c r="AJ364" i="13" s="1"/>
  <c r="AG365" i="13"/>
  <c r="AG366" i="13"/>
  <c r="AG367" i="13"/>
  <c r="AG368" i="13"/>
  <c r="AG369" i="13"/>
  <c r="AG370" i="13"/>
  <c r="AG371" i="13"/>
  <c r="AG372" i="13"/>
  <c r="AG373" i="13"/>
  <c r="AJ373" i="13" s="1"/>
  <c r="AG374" i="13"/>
  <c r="AG375" i="13"/>
  <c r="AG376" i="13"/>
  <c r="AG377" i="13"/>
  <c r="AG378" i="13"/>
  <c r="AG379" i="13"/>
  <c r="AG380" i="13"/>
  <c r="AG381" i="13"/>
  <c r="AG382" i="13"/>
  <c r="AG383" i="13"/>
  <c r="AG384" i="13"/>
  <c r="AG385" i="13"/>
  <c r="AG386" i="13"/>
  <c r="AG387" i="13"/>
  <c r="AG388" i="13"/>
  <c r="AG389" i="13"/>
  <c r="AG390" i="13"/>
  <c r="AG391" i="13"/>
  <c r="AG392" i="13"/>
  <c r="AG393" i="13"/>
  <c r="AG394" i="13"/>
  <c r="AG395" i="13"/>
  <c r="AG396" i="13"/>
  <c r="AG397" i="13"/>
  <c r="AG398" i="13"/>
  <c r="AG399" i="13"/>
  <c r="AG400" i="13"/>
  <c r="AG401" i="13"/>
  <c r="AG402" i="13"/>
  <c r="AG403" i="13"/>
  <c r="AG404" i="13"/>
  <c r="AG405" i="13"/>
  <c r="AG406" i="13"/>
  <c r="AG407" i="13"/>
  <c r="AG408" i="13"/>
  <c r="AG409" i="13"/>
  <c r="AG410" i="13"/>
  <c r="AG411" i="13"/>
  <c r="AG412" i="13"/>
  <c r="AG413" i="13"/>
  <c r="AG414" i="13"/>
  <c r="AG415" i="13"/>
  <c r="AG416" i="13"/>
  <c r="AG417" i="13"/>
  <c r="AG418" i="13"/>
  <c r="AG419" i="13"/>
  <c r="AG420" i="13"/>
  <c r="AG421" i="13"/>
  <c r="AG422" i="13"/>
  <c r="AG423" i="13"/>
  <c r="AG424" i="13"/>
  <c r="AG425" i="13"/>
  <c r="AG426" i="13"/>
  <c r="AG427" i="13"/>
  <c r="AG428" i="13"/>
  <c r="AG429" i="13"/>
  <c r="AG430" i="13"/>
  <c r="AG431" i="13"/>
  <c r="AG432" i="13"/>
  <c r="AG433" i="13"/>
  <c r="AG434" i="13"/>
  <c r="AG435" i="13"/>
  <c r="AG436" i="13"/>
  <c r="AG437" i="13"/>
  <c r="AG438" i="13"/>
  <c r="AG439" i="13"/>
  <c r="AG440" i="13"/>
  <c r="AG441" i="13"/>
  <c r="AG442" i="13"/>
  <c r="AG443" i="13"/>
  <c r="AG444" i="13"/>
  <c r="AG445" i="13"/>
  <c r="AG446" i="13"/>
  <c r="AG447" i="13"/>
  <c r="AG448" i="13"/>
  <c r="AG449" i="13"/>
  <c r="AJ449" i="13" s="1"/>
  <c r="AG450" i="13"/>
  <c r="AG451" i="13"/>
  <c r="AG452" i="13"/>
  <c r="AG453" i="13"/>
  <c r="AG454" i="13"/>
  <c r="AG455" i="13"/>
  <c r="AG456" i="13"/>
  <c r="AJ456" i="13" s="1"/>
  <c r="AG457" i="13"/>
  <c r="AG458" i="13"/>
  <c r="AG459" i="13"/>
  <c r="AG460" i="13"/>
  <c r="AG461" i="13"/>
  <c r="AG462" i="13"/>
  <c r="AG463" i="13"/>
  <c r="AG464" i="13"/>
  <c r="AG465" i="13"/>
  <c r="AG466" i="13"/>
  <c r="AG467" i="13"/>
  <c r="AG468" i="13"/>
  <c r="AG469" i="13"/>
  <c r="AG470" i="13"/>
  <c r="AG471" i="13"/>
  <c r="AG472" i="13"/>
  <c r="AG473" i="13"/>
  <c r="AG474" i="13"/>
  <c r="AG475" i="13"/>
  <c r="AG476" i="13"/>
  <c r="AG477" i="13"/>
  <c r="AG478" i="13"/>
  <c r="AG479" i="13"/>
  <c r="AG480" i="13"/>
  <c r="AG481" i="13"/>
  <c r="AG482" i="13"/>
  <c r="AG483" i="13"/>
  <c r="AG484" i="13"/>
  <c r="AG485" i="13"/>
  <c r="AG486" i="13"/>
  <c r="AG487" i="13"/>
  <c r="AG488" i="13"/>
  <c r="AG489" i="13"/>
  <c r="AG490" i="13"/>
  <c r="AG491" i="13"/>
  <c r="AG492" i="13"/>
  <c r="AG493" i="13"/>
  <c r="AG494" i="13"/>
  <c r="AG495" i="13"/>
  <c r="AG496" i="13"/>
  <c r="AG497" i="13"/>
  <c r="AG498" i="13"/>
  <c r="AG499" i="13"/>
  <c r="AG500" i="13"/>
  <c r="AG501" i="13"/>
  <c r="AG502" i="13"/>
  <c r="AG503" i="13"/>
  <c r="AG504" i="13"/>
  <c r="AG505" i="13"/>
  <c r="AG506" i="13"/>
  <c r="AG507" i="13"/>
  <c r="AG508" i="13"/>
  <c r="AG509" i="13"/>
  <c r="AG510" i="13"/>
  <c r="AG511" i="13"/>
  <c r="AG512" i="13"/>
  <c r="AG513" i="13"/>
  <c r="AG514" i="13"/>
  <c r="AG515" i="13"/>
  <c r="AG516" i="13"/>
  <c r="AG517" i="13"/>
  <c r="AG518" i="13"/>
  <c r="AG519" i="13"/>
  <c r="AG520" i="13"/>
  <c r="AG521" i="13"/>
  <c r="AG522" i="13"/>
  <c r="AJ522" i="13" s="1"/>
  <c r="AG523" i="13"/>
  <c r="AG524" i="13"/>
  <c r="AG525" i="13"/>
  <c r="AG526" i="13"/>
  <c r="AG527" i="13"/>
  <c r="AG528" i="13"/>
  <c r="AG529" i="13"/>
  <c r="AG530" i="13"/>
  <c r="AG531" i="13"/>
  <c r="AG532" i="13"/>
  <c r="AG533" i="13"/>
  <c r="AG534" i="13"/>
  <c r="AG535" i="13"/>
  <c r="AG536" i="13"/>
  <c r="AG537" i="13"/>
  <c r="AG538" i="13"/>
  <c r="AG539" i="13"/>
  <c r="AG540" i="13"/>
  <c r="AG541" i="13"/>
  <c r="AG542" i="13"/>
  <c r="AC5" i="13"/>
  <c r="AC6" i="13"/>
  <c r="AC7" i="13"/>
  <c r="AC8" i="13"/>
  <c r="AC9" i="13"/>
  <c r="AC10" i="13"/>
  <c r="AC11" i="13"/>
  <c r="AC12" i="13"/>
  <c r="AC13" i="13"/>
  <c r="AC14" i="13"/>
  <c r="AC15" i="13"/>
  <c r="AC16" i="13"/>
  <c r="AC17" i="13"/>
  <c r="AC18" i="13"/>
  <c r="AC19" i="13"/>
  <c r="AC20" i="13"/>
  <c r="AC21" i="13"/>
  <c r="AC22" i="13"/>
  <c r="AC23" i="13"/>
  <c r="AC24" i="13"/>
  <c r="AC25" i="13"/>
  <c r="AC26" i="13"/>
  <c r="AC27" i="13"/>
  <c r="AC28" i="13"/>
  <c r="AC29" i="13"/>
  <c r="AC30" i="13"/>
  <c r="AC31" i="13"/>
  <c r="AC32" i="13"/>
  <c r="AC33" i="13"/>
  <c r="AC34" i="13"/>
  <c r="AC35" i="13"/>
  <c r="AC36" i="13"/>
  <c r="AC37" i="13"/>
  <c r="AC38" i="13"/>
  <c r="AC39" i="13"/>
  <c r="AC40" i="13"/>
  <c r="AF40" i="13" s="1"/>
  <c r="AC41" i="13"/>
  <c r="AC42" i="13"/>
  <c r="AC43" i="13"/>
  <c r="AC44" i="13"/>
  <c r="AC45" i="13"/>
  <c r="AC46" i="13"/>
  <c r="AF46" i="13" s="1"/>
  <c r="AC47" i="13"/>
  <c r="AC48" i="13"/>
  <c r="AC49" i="13"/>
  <c r="AC50" i="13"/>
  <c r="AC51" i="13"/>
  <c r="AC52" i="13"/>
  <c r="AC53" i="13"/>
  <c r="AC54" i="13"/>
  <c r="AC55" i="13"/>
  <c r="AC56" i="13"/>
  <c r="AC57" i="13"/>
  <c r="AC58" i="13"/>
  <c r="AC59" i="13"/>
  <c r="AC60" i="13"/>
  <c r="AC61" i="13"/>
  <c r="AC62" i="13"/>
  <c r="AC63" i="13"/>
  <c r="AC64" i="13"/>
  <c r="AC65" i="13"/>
  <c r="AC66" i="13"/>
  <c r="AC67" i="13"/>
  <c r="AC68" i="13"/>
  <c r="AC69" i="13"/>
  <c r="AC70" i="13"/>
  <c r="AC71" i="13"/>
  <c r="AC72" i="13"/>
  <c r="AC73" i="13"/>
  <c r="AC74" i="13"/>
  <c r="AC75" i="13"/>
  <c r="AC76" i="13"/>
  <c r="AC77" i="13"/>
  <c r="AC78" i="13"/>
  <c r="AC79" i="13"/>
  <c r="AC80" i="13"/>
  <c r="AC81" i="13"/>
  <c r="AC82" i="13"/>
  <c r="AC83" i="13"/>
  <c r="AC84" i="13"/>
  <c r="AC85" i="13"/>
  <c r="AC86" i="13"/>
  <c r="AC87" i="13"/>
  <c r="AC88" i="13"/>
  <c r="AC89" i="13"/>
  <c r="AC90" i="13"/>
  <c r="AC91" i="13"/>
  <c r="AC92" i="13"/>
  <c r="AC93" i="13"/>
  <c r="AC94" i="13"/>
  <c r="AC95" i="13"/>
  <c r="AC96" i="13"/>
  <c r="AC97" i="13"/>
  <c r="AC98" i="13"/>
  <c r="AC99" i="13"/>
  <c r="AC100" i="13"/>
  <c r="AC101" i="13"/>
  <c r="AC102" i="13"/>
  <c r="AC103" i="13"/>
  <c r="AC104" i="13"/>
  <c r="AC105" i="13"/>
  <c r="AC106" i="13"/>
  <c r="AF106" i="13" s="1"/>
  <c r="AC107" i="13"/>
  <c r="AC108" i="13"/>
  <c r="AC109" i="13"/>
  <c r="AC110" i="13"/>
  <c r="AC111" i="13"/>
  <c r="AC112" i="13"/>
  <c r="AC113" i="13"/>
  <c r="AC114" i="13"/>
  <c r="AC115" i="13"/>
  <c r="AC116" i="13"/>
  <c r="AC117" i="13"/>
  <c r="AC118" i="13"/>
  <c r="AC119" i="13"/>
  <c r="AC120" i="13"/>
  <c r="AC121" i="13"/>
  <c r="AC122" i="13"/>
  <c r="AC123" i="13"/>
  <c r="AC124" i="13"/>
  <c r="AC125" i="13"/>
  <c r="AC126" i="13"/>
  <c r="AC127" i="13"/>
  <c r="AC128" i="13"/>
  <c r="AC129" i="13"/>
  <c r="AC130" i="13"/>
  <c r="AC131" i="13"/>
  <c r="AC132" i="13"/>
  <c r="AC133" i="13"/>
  <c r="AC134" i="13"/>
  <c r="AC135" i="13"/>
  <c r="AC136" i="13"/>
  <c r="AC137" i="13"/>
  <c r="AC138" i="13"/>
  <c r="AC139" i="13"/>
  <c r="AC140" i="13"/>
  <c r="AC141" i="13"/>
  <c r="AC142" i="13"/>
  <c r="AC143" i="13"/>
  <c r="AC144" i="13"/>
  <c r="AC145" i="13"/>
  <c r="AC146" i="13"/>
  <c r="AC147" i="13"/>
  <c r="AC148" i="13"/>
  <c r="AC149" i="13"/>
  <c r="AC150" i="13"/>
  <c r="AC151" i="13"/>
  <c r="AC152" i="13"/>
  <c r="AC153" i="13"/>
  <c r="AC154" i="13"/>
  <c r="AC155" i="13"/>
  <c r="AC156" i="13"/>
  <c r="AC157" i="13"/>
  <c r="AC158" i="13"/>
  <c r="AC159" i="13"/>
  <c r="AC160" i="13"/>
  <c r="AC161" i="13"/>
  <c r="AC162" i="13"/>
  <c r="AC163" i="13"/>
  <c r="AC164" i="13"/>
  <c r="AC165" i="13"/>
  <c r="AC166" i="13"/>
  <c r="AC167" i="13"/>
  <c r="AC168" i="13"/>
  <c r="AC169" i="13"/>
  <c r="AC170" i="13"/>
  <c r="AC171" i="13"/>
  <c r="AC172" i="13"/>
  <c r="AC173" i="13"/>
  <c r="AC174" i="13"/>
  <c r="AC175" i="13"/>
  <c r="AC176" i="13"/>
  <c r="AC177" i="13"/>
  <c r="AC178" i="13"/>
  <c r="AC179" i="13"/>
  <c r="AC180" i="13"/>
  <c r="AC181" i="13"/>
  <c r="AC182" i="13"/>
  <c r="AC183" i="13"/>
  <c r="AC184" i="13"/>
  <c r="AC185" i="13"/>
  <c r="AC186" i="13"/>
  <c r="AC187" i="13"/>
  <c r="AC188" i="13"/>
  <c r="AC189" i="13"/>
  <c r="AC190" i="13"/>
  <c r="AF190" i="13" s="1"/>
  <c r="AC191" i="13"/>
  <c r="AC192" i="13"/>
  <c r="AC193" i="13"/>
  <c r="AC194" i="13"/>
  <c r="AC195" i="13"/>
  <c r="AC196" i="13"/>
  <c r="AC197" i="13"/>
  <c r="AC198" i="13"/>
  <c r="AC199" i="13"/>
  <c r="AC200" i="13"/>
  <c r="AC201" i="13"/>
  <c r="AC202" i="13"/>
  <c r="AC203" i="13"/>
  <c r="AC204" i="13"/>
  <c r="AC205" i="13"/>
  <c r="AC206" i="13"/>
  <c r="AC207" i="13"/>
  <c r="AF207" i="13" s="1"/>
  <c r="AC208" i="13"/>
  <c r="AC209" i="13"/>
  <c r="AC210" i="13"/>
  <c r="AC211" i="13"/>
  <c r="AC212" i="13"/>
  <c r="AC213" i="13"/>
  <c r="AC214" i="13"/>
  <c r="AC215" i="13"/>
  <c r="AC216" i="13"/>
  <c r="AC217" i="13"/>
  <c r="AC218" i="13"/>
  <c r="AC219" i="13"/>
  <c r="AC220" i="13"/>
  <c r="AC221" i="13"/>
  <c r="AC222" i="13"/>
  <c r="AC223" i="13"/>
  <c r="AC224" i="13"/>
  <c r="AC225" i="13"/>
  <c r="AC226" i="13"/>
  <c r="AC227" i="13"/>
  <c r="AC228" i="13"/>
  <c r="AC229" i="13"/>
  <c r="AC230" i="13"/>
  <c r="AC231" i="13"/>
  <c r="AF231" i="13" s="1"/>
  <c r="AC232" i="13"/>
  <c r="AF232" i="13" s="1"/>
  <c r="AC233" i="13"/>
  <c r="AC234" i="13"/>
  <c r="AF234" i="13" s="1"/>
  <c r="AC235" i="13"/>
  <c r="AC236" i="13"/>
  <c r="AC237" i="13"/>
  <c r="AC238" i="13"/>
  <c r="AC239" i="13"/>
  <c r="AC240" i="13"/>
  <c r="AC241" i="13"/>
  <c r="AC242" i="13"/>
  <c r="AC243" i="13"/>
  <c r="AC244" i="13"/>
  <c r="AC245" i="13"/>
  <c r="AC246" i="13"/>
  <c r="AC247" i="13"/>
  <c r="AC248" i="13"/>
  <c r="AC249" i="13"/>
  <c r="AC250" i="13"/>
  <c r="AC251" i="13"/>
  <c r="AC252" i="13"/>
  <c r="AC253" i="13"/>
  <c r="AC254" i="13"/>
  <c r="AC255" i="13"/>
  <c r="AC256" i="13"/>
  <c r="AC257" i="13"/>
  <c r="AC258" i="13"/>
  <c r="AC259" i="13"/>
  <c r="AC260" i="13"/>
  <c r="AC261" i="13"/>
  <c r="AC262" i="13"/>
  <c r="AC263" i="13"/>
  <c r="AC264" i="13"/>
  <c r="AC265" i="13"/>
  <c r="AC266" i="13"/>
  <c r="AC267" i="13"/>
  <c r="AC268" i="13"/>
  <c r="AC269" i="13"/>
  <c r="AF269" i="13" s="1"/>
  <c r="AC270" i="13"/>
  <c r="AC271" i="13"/>
  <c r="AC272" i="13"/>
  <c r="AC273" i="13"/>
  <c r="AC274" i="13"/>
  <c r="AC275" i="13"/>
  <c r="AC276" i="13"/>
  <c r="AC277" i="13"/>
  <c r="AC278" i="13"/>
  <c r="AC279" i="13"/>
  <c r="AC280" i="13"/>
  <c r="AC281" i="13"/>
  <c r="AC282" i="13"/>
  <c r="AC283" i="13"/>
  <c r="AC284" i="13"/>
  <c r="AC285" i="13"/>
  <c r="AC286" i="13"/>
  <c r="AC287" i="13"/>
  <c r="AC288" i="13"/>
  <c r="AC289" i="13"/>
  <c r="AC290" i="13"/>
  <c r="AC291" i="13"/>
  <c r="AC292" i="13"/>
  <c r="AC293" i="13"/>
  <c r="AC294" i="13"/>
  <c r="AC295" i="13"/>
  <c r="AC296" i="13"/>
  <c r="AC297" i="13"/>
  <c r="AC298" i="13"/>
  <c r="AC299" i="13"/>
  <c r="AC300" i="13"/>
  <c r="AC301" i="13"/>
  <c r="AC302" i="13"/>
  <c r="AC303" i="13"/>
  <c r="AC304" i="13"/>
  <c r="AC305" i="13"/>
  <c r="AC306" i="13"/>
  <c r="AC307" i="13"/>
  <c r="AC308" i="13"/>
  <c r="AC309" i="13"/>
  <c r="AC310" i="13"/>
  <c r="AC311" i="13"/>
  <c r="AC312" i="13"/>
  <c r="AC313" i="13"/>
  <c r="AC314" i="13"/>
  <c r="AC315" i="13"/>
  <c r="AC316" i="13"/>
  <c r="AC317" i="13"/>
  <c r="AC318" i="13"/>
  <c r="AC319" i="13"/>
  <c r="AC320" i="13"/>
  <c r="AC321" i="13"/>
  <c r="AC322" i="13"/>
  <c r="AC323" i="13"/>
  <c r="AC324" i="13"/>
  <c r="AC325" i="13"/>
  <c r="AC326" i="13"/>
  <c r="AC327" i="13"/>
  <c r="AC328" i="13"/>
  <c r="AC329" i="13"/>
  <c r="AC330" i="13"/>
  <c r="AC331" i="13"/>
  <c r="AC332" i="13"/>
  <c r="AC333" i="13"/>
  <c r="AC334" i="13"/>
  <c r="AC335" i="13"/>
  <c r="AC336" i="13"/>
  <c r="AC337" i="13"/>
  <c r="AC338" i="13"/>
  <c r="AC339" i="13"/>
  <c r="AC340" i="13"/>
  <c r="AC341" i="13"/>
  <c r="AC342" i="13"/>
  <c r="AC343" i="13"/>
  <c r="AC344" i="13"/>
  <c r="AC345" i="13"/>
  <c r="AC346" i="13"/>
  <c r="AC347" i="13"/>
  <c r="AC348" i="13"/>
  <c r="AC349" i="13"/>
  <c r="AC350" i="13"/>
  <c r="AC351" i="13"/>
  <c r="AC352" i="13"/>
  <c r="AC353" i="13"/>
  <c r="AC354" i="13"/>
  <c r="AC355" i="13"/>
  <c r="AC356" i="13"/>
  <c r="AC357" i="13"/>
  <c r="AC358" i="13"/>
  <c r="AC359" i="13"/>
  <c r="AC360" i="13"/>
  <c r="AC361" i="13"/>
  <c r="AC362" i="13"/>
  <c r="AC363" i="13"/>
  <c r="AC364" i="13"/>
  <c r="AF364" i="13" s="1"/>
  <c r="AC365" i="13"/>
  <c r="AC366" i="13"/>
  <c r="AC367" i="13"/>
  <c r="AC368" i="13"/>
  <c r="AC369" i="13"/>
  <c r="AC370" i="13"/>
  <c r="AC371" i="13"/>
  <c r="AC372" i="13"/>
  <c r="AC373" i="13"/>
  <c r="AF373" i="13" s="1"/>
  <c r="AC374" i="13"/>
  <c r="AC375" i="13"/>
  <c r="AC376" i="13"/>
  <c r="AC377" i="13"/>
  <c r="AC378" i="13"/>
  <c r="AC379" i="13"/>
  <c r="AC380" i="13"/>
  <c r="AC381" i="13"/>
  <c r="AC382" i="13"/>
  <c r="AC383" i="13"/>
  <c r="AC384" i="13"/>
  <c r="AC385" i="13"/>
  <c r="AC386" i="13"/>
  <c r="AC387" i="13"/>
  <c r="AC388" i="13"/>
  <c r="AC389" i="13"/>
  <c r="AC390" i="13"/>
  <c r="AC391" i="13"/>
  <c r="AC392" i="13"/>
  <c r="AC393" i="13"/>
  <c r="AC394" i="13"/>
  <c r="AC395" i="13"/>
  <c r="AC396" i="13"/>
  <c r="AC397" i="13"/>
  <c r="AC398" i="13"/>
  <c r="AC399" i="13"/>
  <c r="AC400" i="13"/>
  <c r="AC401" i="13"/>
  <c r="AC402" i="13"/>
  <c r="AC403" i="13"/>
  <c r="AC404" i="13"/>
  <c r="AC405" i="13"/>
  <c r="AC406" i="13"/>
  <c r="AC407" i="13"/>
  <c r="AC408" i="13"/>
  <c r="AC409" i="13"/>
  <c r="AC410" i="13"/>
  <c r="AC411" i="13"/>
  <c r="AC412" i="13"/>
  <c r="AC413" i="13"/>
  <c r="AC414" i="13"/>
  <c r="AC415" i="13"/>
  <c r="AC416" i="13"/>
  <c r="AC417" i="13"/>
  <c r="AC418" i="13"/>
  <c r="AC419" i="13"/>
  <c r="AC420" i="13"/>
  <c r="AC421" i="13"/>
  <c r="AC422" i="13"/>
  <c r="AC423" i="13"/>
  <c r="AC424" i="13"/>
  <c r="AF424" i="13" s="1"/>
  <c r="AC425" i="13"/>
  <c r="AC426" i="13"/>
  <c r="AC427" i="13"/>
  <c r="AC428" i="13"/>
  <c r="AC429" i="13"/>
  <c r="AC430" i="13"/>
  <c r="AC431" i="13"/>
  <c r="AC432" i="13"/>
  <c r="AC433" i="13"/>
  <c r="AC434" i="13"/>
  <c r="AC435" i="13"/>
  <c r="AC436" i="13"/>
  <c r="AC437" i="13"/>
  <c r="AC438" i="13"/>
  <c r="AC439" i="13"/>
  <c r="AC440" i="13"/>
  <c r="AC441" i="13"/>
  <c r="AC442" i="13"/>
  <c r="AC443" i="13"/>
  <c r="AC444" i="13"/>
  <c r="AC445" i="13"/>
  <c r="AC446" i="13"/>
  <c r="AC447" i="13"/>
  <c r="AC448" i="13"/>
  <c r="AC449" i="13"/>
  <c r="AF449" i="13" s="1"/>
  <c r="AC450" i="13"/>
  <c r="AC451" i="13"/>
  <c r="AC452" i="13"/>
  <c r="AC453" i="13"/>
  <c r="AC454" i="13"/>
  <c r="AC455" i="13"/>
  <c r="AC456" i="13"/>
  <c r="AC457" i="13"/>
  <c r="AC458" i="13"/>
  <c r="AC459" i="13"/>
  <c r="AC460" i="13"/>
  <c r="AC461" i="13"/>
  <c r="AC462" i="13"/>
  <c r="AC463" i="13"/>
  <c r="AC464" i="13"/>
  <c r="AC465" i="13"/>
  <c r="AC466" i="13"/>
  <c r="AC467" i="13"/>
  <c r="AC468" i="13"/>
  <c r="AC469" i="13"/>
  <c r="AC470" i="13"/>
  <c r="AC471" i="13"/>
  <c r="AC472" i="13"/>
  <c r="AC473" i="13"/>
  <c r="AC474" i="13"/>
  <c r="AC475" i="13"/>
  <c r="AC476" i="13"/>
  <c r="AC477" i="13"/>
  <c r="AC478" i="13"/>
  <c r="AC479" i="13"/>
  <c r="AC480" i="13"/>
  <c r="AC481" i="13"/>
  <c r="AC482" i="13"/>
  <c r="AC483" i="13"/>
  <c r="AC484" i="13"/>
  <c r="AC485" i="13"/>
  <c r="AC486" i="13"/>
  <c r="AC487" i="13"/>
  <c r="AC488" i="13"/>
  <c r="AC489" i="13"/>
  <c r="AC490" i="13"/>
  <c r="AC491" i="13"/>
  <c r="AC492" i="13"/>
  <c r="AC493" i="13"/>
  <c r="AC494" i="13"/>
  <c r="AC495" i="13"/>
  <c r="AC496" i="13"/>
  <c r="AC497" i="13"/>
  <c r="AC498" i="13"/>
  <c r="AC499" i="13"/>
  <c r="AC500" i="13"/>
  <c r="AC501" i="13"/>
  <c r="AC502" i="13"/>
  <c r="AC503" i="13"/>
  <c r="AC504" i="13"/>
  <c r="AC505" i="13"/>
  <c r="AC506" i="13"/>
  <c r="AC507" i="13"/>
  <c r="AC508" i="13"/>
  <c r="AC509" i="13"/>
  <c r="AC510" i="13"/>
  <c r="AC511" i="13"/>
  <c r="AC512" i="13"/>
  <c r="AC513" i="13"/>
  <c r="AC514" i="13"/>
  <c r="AC515" i="13"/>
  <c r="AC516" i="13"/>
  <c r="AC517" i="13"/>
  <c r="AC518" i="13"/>
  <c r="AC519" i="13"/>
  <c r="AC520" i="13"/>
  <c r="AC521" i="13"/>
  <c r="AC522" i="13"/>
  <c r="AF522" i="13" s="1"/>
  <c r="AC523" i="13"/>
  <c r="AC524" i="13"/>
  <c r="AC525" i="13"/>
  <c r="AC526" i="13"/>
  <c r="AC527" i="13"/>
  <c r="AC528" i="13"/>
  <c r="AC529" i="13"/>
  <c r="AC530" i="13"/>
  <c r="AC531" i="13"/>
  <c r="AC532" i="13"/>
  <c r="AC533" i="13"/>
  <c r="AC534" i="13"/>
  <c r="AC535" i="13"/>
  <c r="AC536" i="13"/>
  <c r="AC537" i="13"/>
  <c r="AC538" i="13"/>
  <c r="AC539" i="13"/>
  <c r="AC540" i="13"/>
  <c r="AC541" i="13"/>
  <c r="AC542" i="13"/>
  <c r="AC4" i="13"/>
  <c r="T5" i="13"/>
  <c r="T6" i="13"/>
  <c r="T7" i="13"/>
  <c r="T8" i="13"/>
  <c r="T9" i="13"/>
  <c r="T10" i="13"/>
  <c r="T11" i="13"/>
  <c r="T12" i="13"/>
  <c r="T13" i="13"/>
  <c r="T14" i="13"/>
  <c r="T15" i="13"/>
  <c r="T16" i="13"/>
  <c r="T17" i="13"/>
  <c r="T18" i="13"/>
  <c r="T19" i="13"/>
  <c r="T20" i="13"/>
  <c r="T21" i="13"/>
  <c r="T22" i="13"/>
  <c r="T23" i="13"/>
  <c r="T24" i="13"/>
  <c r="T25" i="13"/>
  <c r="T26" i="13"/>
  <c r="T27" i="13"/>
  <c r="T28" i="13"/>
  <c r="T29" i="13"/>
  <c r="T30" i="13"/>
  <c r="T31" i="13"/>
  <c r="T32" i="13"/>
  <c r="T33" i="13"/>
  <c r="T34" i="13"/>
  <c r="T35" i="13"/>
  <c r="T36" i="13"/>
  <c r="T37" i="13"/>
  <c r="T38" i="13"/>
  <c r="T39" i="13"/>
  <c r="T40" i="13"/>
  <c r="T41" i="13"/>
  <c r="T42" i="13"/>
  <c r="T43" i="13"/>
  <c r="T44" i="13"/>
  <c r="T45" i="13"/>
  <c r="T46" i="13"/>
  <c r="T47" i="13"/>
  <c r="T48" i="13"/>
  <c r="T49" i="13"/>
  <c r="T50" i="13"/>
  <c r="T51" i="13"/>
  <c r="T52" i="13"/>
  <c r="T53" i="13"/>
  <c r="T54" i="13"/>
  <c r="T55" i="13"/>
  <c r="T56" i="13"/>
  <c r="T57" i="13"/>
  <c r="T58" i="13"/>
  <c r="T59" i="13"/>
  <c r="T60" i="13"/>
  <c r="T61" i="13"/>
  <c r="T62" i="13"/>
  <c r="T63" i="13"/>
  <c r="T64" i="13"/>
  <c r="T65" i="13"/>
  <c r="T66" i="13"/>
  <c r="T67" i="13"/>
  <c r="T68" i="13"/>
  <c r="T69" i="13"/>
  <c r="T70" i="13"/>
  <c r="T71" i="13"/>
  <c r="T72" i="13"/>
  <c r="T73" i="13"/>
  <c r="T74" i="13"/>
  <c r="T75" i="13"/>
  <c r="T76" i="13"/>
  <c r="T77" i="13"/>
  <c r="T78" i="13"/>
  <c r="T79" i="13"/>
  <c r="T80" i="13"/>
  <c r="T81" i="13"/>
  <c r="T82" i="13"/>
  <c r="T83" i="13"/>
  <c r="T84" i="13"/>
  <c r="T85" i="13"/>
  <c r="T86" i="13"/>
  <c r="T87" i="13"/>
  <c r="T88" i="13"/>
  <c r="T89" i="13"/>
  <c r="T90" i="13"/>
  <c r="T91" i="13"/>
  <c r="T92" i="13"/>
  <c r="T93" i="13"/>
  <c r="T94" i="13"/>
  <c r="T95" i="13"/>
  <c r="T96" i="13"/>
  <c r="T97" i="13"/>
  <c r="T98" i="13"/>
  <c r="T99" i="13"/>
  <c r="T100" i="13"/>
  <c r="T101" i="13"/>
  <c r="T102" i="13"/>
  <c r="T103" i="13"/>
  <c r="T104" i="13"/>
  <c r="T105" i="13"/>
  <c r="T106" i="13"/>
  <c r="T107" i="13"/>
  <c r="T108" i="13"/>
  <c r="T109" i="13"/>
  <c r="T110" i="13"/>
  <c r="T111" i="13"/>
  <c r="T112" i="13"/>
  <c r="T113" i="13"/>
  <c r="T114" i="13"/>
  <c r="T115" i="13"/>
  <c r="T116" i="13"/>
  <c r="T117" i="13"/>
  <c r="T118" i="13"/>
  <c r="T119" i="13"/>
  <c r="T120" i="13"/>
  <c r="T121" i="13"/>
  <c r="T122" i="13"/>
  <c r="T123" i="13"/>
  <c r="T124" i="13"/>
  <c r="T125" i="13"/>
  <c r="T126" i="13"/>
  <c r="T127" i="13"/>
  <c r="T128" i="13"/>
  <c r="T129" i="13"/>
  <c r="T130" i="13"/>
  <c r="T131" i="13"/>
  <c r="T132" i="13"/>
  <c r="T133" i="13"/>
  <c r="T134" i="13"/>
  <c r="T135" i="13"/>
  <c r="T136" i="13"/>
  <c r="T137" i="13"/>
  <c r="T138" i="13"/>
  <c r="T139" i="13"/>
  <c r="T140" i="13"/>
  <c r="T141" i="13"/>
  <c r="T142" i="13"/>
  <c r="T143" i="13"/>
  <c r="T144" i="13"/>
  <c r="T145" i="13"/>
  <c r="T146" i="13"/>
  <c r="T147" i="13"/>
  <c r="T148" i="13"/>
  <c r="T149" i="13"/>
  <c r="T150" i="13"/>
  <c r="T151" i="13"/>
  <c r="T152" i="13"/>
  <c r="T153" i="13"/>
  <c r="T154" i="13"/>
  <c r="T155" i="13"/>
  <c r="T156" i="13"/>
  <c r="T157" i="13"/>
  <c r="T158" i="13"/>
  <c r="T159" i="13"/>
  <c r="T160" i="13"/>
  <c r="T161" i="13"/>
  <c r="T162" i="13"/>
  <c r="T163" i="13"/>
  <c r="T164" i="13"/>
  <c r="T165" i="13"/>
  <c r="T166" i="13"/>
  <c r="T167" i="13"/>
  <c r="T168" i="13"/>
  <c r="T169" i="13"/>
  <c r="T170" i="13"/>
  <c r="T171" i="13"/>
  <c r="T172" i="13"/>
  <c r="T173" i="13"/>
  <c r="T174" i="13"/>
  <c r="T175" i="13"/>
  <c r="T176" i="13"/>
  <c r="T177" i="13"/>
  <c r="T178" i="13"/>
  <c r="T179" i="13"/>
  <c r="T180" i="13"/>
  <c r="T181" i="13"/>
  <c r="T182" i="13"/>
  <c r="T183" i="13"/>
  <c r="T184" i="13"/>
  <c r="T185" i="13"/>
  <c r="T186" i="13"/>
  <c r="T187" i="13"/>
  <c r="T188" i="13"/>
  <c r="T189" i="13"/>
  <c r="T190" i="13"/>
  <c r="T191" i="13"/>
  <c r="T192" i="13"/>
  <c r="T193" i="13"/>
  <c r="T194" i="13"/>
  <c r="T195" i="13"/>
  <c r="T196" i="13"/>
  <c r="T197" i="13"/>
  <c r="T198" i="13"/>
  <c r="T199" i="13"/>
  <c r="T200" i="13"/>
  <c r="T201" i="13"/>
  <c r="T202" i="13"/>
  <c r="T203" i="13"/>
  <c r="T204" i="13"/>
  <c r="T205" i="13"/>
  <c r="T206" i="13"/>
  <c r="T207" i="13"/>
  <c r="T208" i="13"/>
  <c r="T209" i="13"/>
  <c r="T210" i="13"/>
  <c r="T211" i="13"/>
  <c r="T212" i="13"/>
  <c r="T213" i="13"/>
  <c r="T214" i="13"/>
  <c r="T215" i="13"/>
  <c r="T216" i="13"/>
  <c r="T217" i="13"/>
  <c r="T218" i="13"/>
  <c r="T219" i="13"/>
  <c r="T220" i="13"/>
  <c r="T221" i="13"/>
  <c r="T222" i="13"/>
  <c r="T223" i="13"/>
  <c r="T224" i="13"/>
  <c r="T225" i="13"/>
  <c r="T226" i="13"/>
  <c r="T227" i="13"/>
  <c r="T228" i="13"/>
  <c r="T229" i="13"/>
  <c r="T230" i="13"/>
  <c r="T231" i="13"/>
  <c r="T232" i="13"/>
  <c r="T233" i="13"/>
  <c r="T234" i="13"/>
  <c r="T235" i="13"/>
  <c r="T236" i="13"/>
  <c r="T237" i="13"/>
  <c r="T238" i="13"/>
  <c r="T239" i="13"/>
  <c r="T240" i="13"/>
  <c r="T241" i="13"/>
  <c r="T242" i="13"/>
  <c r="T243" i="13"/>
  <c r="T244" i="13"/>
  <c r="T245" i="13"/>
  <c r="T246" i="13"/>
  <c r="T247" i="13"/>
  <c r="T248" i="13"/>
  <c r="T249" i="13"/>
  <c r="T250" i="13"/>
  <c r="T251" i="13"/>
  <c r="T252" i="13"/>
  <c r="T253" i="13"/>
  <c r="T254" i="13"/>
  <c r="T255" i="13"/>
  <c r="T256" i="13"/>
  <c r="T257" i="13"/>
  <c r="T258" i="13"/>
  <c r="T259" i="13"/>
  <c r="T260" i="13"/>
  <c r="T261" i="13"/>
  <c r="T262" i="13"/>
  <c r="T263" i="13"/>
  <c r="T264" i="13"/>
  <c r="T265" i="13"/>
  <c r="T266" i="13"/>
  <c r="T267" i="13"/>
  <c r="T268" i="13"/>
  <c r="T269" i="13"/>
  <c r="T270" i="13"/>
  <c r="T271" i="13"/>
  <c r="T272" i="13"/>
  <c r="T273" i="13"/>
  <c r="T274" i="13"/>
  <c r="T275" i="13"/>
  <c r="T276" i="13"/>
  <c r="T277" i="13"/>
  <c r="T278" i="13"/>
  <c r="T279" i="13"/>
  <c r="T280" i="13"/>
  <c r="T281" i="13"/>
  <c r="T282" i="13"/>
  <c r="T283" i="13"/>
  <c r="T284" i="13"/>
  <c r="T285" i="13"/>
  <c r="T286" i="13"/>
  <c r="T287" i="13"/>
  <c r="T288" i="13"/>
  <c r="T289" i="13"/>
  <c r="T290" i="13"/>
  <c r="T291" i="13"/>
  <c r="T292" i="13"/>
  <c r="T293" i="13"/>
  <c r="T294" i="13"/>
  <c r="T295" i="13"/>
  <c r="T296" i="13"/>
  <c r="T297" i="13"/>
  <c r="T298" i="13"/>
  <c r="T299" i="13"/>
  <c r="T300" i="13"/>
  <c r="T301" i="13"/>
  <c r="T302" i="13"/>
  <c r="T303" i="13"/>
  <c r="T304" i="13"/>
  <c r="T305" i="13"/>
  <c r="T306" i="13"/>
  <c r="T307" i="13"/>
  <c r="T308" i="13"/>
  <c r="T309" i="13"/>
  <c r="T310" i="13"/>
  <c r="T311" i="13"/>
  <c r="T312" i="13"/>
  <c r="T313" i="13"/>
  <c r="T314" i="13"/>
  <c r="T315" i="13"/>
  <c r="T316" i="13"/>
  <c r="T317" i="13"/>
  <c r="T318" i="13"/>
  <c r="T319" i="13"/>
  <c r="T320" i="13"/>
  <c r="T321" i="13"/>
  <c r="T322" i="13"/>
  <c r="T323" i="13"/>
  <c r="T324" i="13"/>
  <c r="T325" i="13"/>
  <c r="T326" i="13"/>
  <c r="T327" i="13"/>
  <c r="T328" i="13"/>
  <c r="T329" i="13"/>
  <c r="T330" i="13"/>
  <c r="T331" i="13"/>
  <c r="T332" i="13"/>
  <c r="T333" i="13"/>
  <c r="T334" i="13"/>
  <c r="T335" i="13"/>
  <c r="T336" i="13"/>
  <c r="T337" i="13"/>
  <c r="T338" i="13"/>
  <c r="T339" i="13"/>
  <c r="T340" i="13"/>
  <c r="T341" i="13"/>
  <c r="T342" i="13"/>
  <c r="T343" i="13"/>
  <c r="T344" i="13"/>
  <c r="T345" i="13"/>
  <c r="T346" i="13"/>
  <c r="T347" i="13"/>
  <c r="T348" i="13"/>
  <c r="T349" i="13"/>
  <c r="T350" i="13"/>
  <c r="T351" i="13"/>
  <c r="T352" i="13"/>
  <c r="T353" i="13"/>
  <c r="T354" i="13"/>
  <c r="T355" i="13"/>
  <c r="T356" i="13"/>
  <c r="T357" i="13"/>
  <c r="T358" i="13"/>
  <c r="T359" i="13"/>
  <c r="T360" i="13"/>
  <c r="T361" i="13"/>
  <c r="T362" i="13"/>
  <c r="T363" i="13"/>
  <c r="T364" i="13"/>
  <c r="T365" i="13"/>
  <c r="T366" i="13"/>
  <c r="T367" i="13"/>
  <c r="T368" i="13"/>
  <c r="T369" i="13"/>
  <c r="T370" i="13"/>
  <c r="T371" i="13"/>
  <c r="T372" i="13"/>
  <c r="T373" i="13"/>
  <c r="T374" i="13"/>
  <c r="T375" i="13"/>
  <c r="T376" i="13"/>
  <c r="T377" i="13"/>
  <c r="T378" i="13"/>
  <c r="T379" i="13"/>
  <c r="T380" i="13"/>
  <c r="T381" i="13"/>
  <c r="T382" i="13"/>
  <c r="T383" i="13"/>
  <c r="T384" i="13"/>
  <c r="T385" i="13"/>
  <c r="T386" i="13"/>
  <c r="T387" i="13"/>
  <c r="T388" i="13"/>
  <c r="T389" i="13"/>
  <c r="T390" i="13"/>
  <c r="T391" i="13"/>
  <c r="T392" i="13"/>
  <c r="T393" i="13"/>
  <c r="T394" i="13"/>
  <c r="T395" i="13"/>
  <c r="T396" i="13"/>
  <c r="T397" i="13"/>
  <c r="T398" i="13"/>
  <c r="T399" i="13"/>
  <c r="T400" i="13"/>
  <c r="T401" i="13"/>
  <c r="T402" i="13"/>
  <c r="T403" i="13"/>
  <c r="T404" i="13"/>
  <c r="T405" i="13"/>
  <c r="T406" i="13"/>
  <c r="T407" i="13"/>
  <c r="T408" i="13"/>
  <c r="T409" i="13"/>
  <c r="T410" i="13"/>
  <c r="T411" i="13"/>
  <c r="T412" i="13"/>
  <c r="T413" i="13"/>
  <c r="T414" i="13"/>
  <c r="T415" i="13"/>
  <c r="T416" i="13"/>
  <c r="T417" i="13"/>
  <c r="T418" i="13"/>
  <c r="T419" i="13"/>
  <c r="T420" i="13"/>
  <c r="T421" i="13"/>
  <c r="T422" i="13"/>
  <c r="T423" i="13"/>
  <c r="T424" i="13"/>
  <c r="T425" i="13"/>
  <c r="T426" i="13"/>
  <c r="T427" i="13"/>
  <c r="T428" i="13"/>
  <c r="T429" i="13"/>
  <c r="T430" i="13"/>
  <c r="T431" i="13"/>
  <c r="T432" i="13"/>
  <c r="T433" i="13"/>
  <c r="T434" i="13"/>
  <c r="T435" i="13"/>
  <c r="T436" i="13"/>
  <c r="T437" i="13"/>
  <c r="T438" i="13"/>
  <c r="T439" i="13"/>
  <c r="T440" i="13"/>
  <c r="T441" i="13"/>
  <c r="T442" i="13"/>
  <c r="T443" i="13"/>
  <c r="T444" i="13"/>
  <c r="T445" i="13"/>
  <c r="T446" i="13"/>
  <c r="T447" i="13"/>
  <c r="T448" i="13"/>
  <c r="T449" i="13"/>
  <c r="T450" i="13"/>
  <c r="T451" i="13"/>
  <c r="T452" i="13"/>
  <c r="T453" i="13"/>
  <c r="T454" i="13"/>
  <c r="T455" i="13"/>
  <c r="T456" i="13"/>
  <c r="T457" i="13"/>
  <c r="T458" i="13"/>
  <c r="T459" i="13"/>
  <c r="T460" i="13"/>
  <c r="T461" i="13"/>
  <c r="T462" i="13"/>
  <c r="T463" i="13"/>
  <c r="T464" i="13"/>
  <c r="T465" i="13"/>
  <c r="T466" i="13"/>
  <c r="T467" i="13"/>
  <c r="T468" i="13"/>
  <c r="T469" i="13"/>
  <c r="T470" i="13"/>
  <c r="T471" i="13"/>
  <c r="T472" i="13"/>
  <c r="T473" i="13"/>
  <c r="T474" i="13"/>
  <c r="T475" i="13"/>
  <c r="T476" i="13"/>
  <c r="T477" i="13"/>
  <c r="T478" i="13"/>
  <c r="T479" i="13"/>
  <c r="T480" i="13"/>
  <c r="T481" i="13"/>
  <c r="T482" i="13"/>
  <c r="T483" i="13"/>
  <c r="T484" i="13"/>
  <c r="T485" i="13"/>
  <c r="T486" i="13"/>
  <c r="T487" i="13"/>
  <c r="T488" i="13"/>
  <c r="T489" i="13"/>
  <c r="T490" i="13"/>
  <c r="T491" i="13"/>
  <c r="T492" i="13"/>
  <c r="T493" i="13"/>
  <c r="T494" i="13"/>
  <c r="T495" i="13"/>
  <c r="T496" i="13"/>
  <c r="T497" i="13"/>
  <c r="T498" i="13"/>
  <c r="T499" i="13"/>
  <c r="T500" i="13"/>
  <c r="T501" i="13"/>
  <c r="T502" i="13"/>
  <c r="T503" i="13"/>
  <c r="T504" i="13"/>
  <c r="T505" i="13"/>
  <c r="T506" i="13"/>
  <c r="T507" i="13"/>
  <c r="T508" i="13"/>
  <c r="T509" i="13"/>
  <c r="T510" i="13"/>
  <c r="T511" i="13"/>
  <c r="T512" i="13"/>
  <c r="T513" i="13"/>
  <c r="T514" i="13"/>
  <c r="T515" i="13"/>
  <c r="T516" i="13"/>
  <c r="T517" i="13"/>
  <c r="T518" i="13"/>
  <c r="T519" i="13"/>
  <c r="T520" i="13"/>
  <c r="T521" i="13"/>
  <c r="T522" i="13"/>
  <c r="T523" i="13"/>
  <c r="T524" i="13"/>
  <c r="T525" i="13"/>
  <c r="T526" i="13"/>
  <c r="T527" i="13"/>
  <c r="T528" i="13"/>
  <c r="T529" i="13"/>
  <c r="T530" i="13"/>
  <c r="T531" i="13"/>
  <c r="T532" i="13"/>
  <c r="T533" i="13"/>
  <c r="T534" i="13"/>
  <c r="T535" i="13"/>
  <c r="T536" i="13"/>
  <c r="T537" i="13"/>
  <c r="T538" i="13"/>
  <c r="T539" i="13"/>
  <c r="T540" i="13"/>
  <c r="T541" i="13"/>
  <c r="T542" i="13"/>
  <c r="T4" i="13"/>
  <c r="B159" i="13"/>
  <c r="D5" i="4" l="1"/>
  <c r="H631" i="4"/>
  <c r="AP152" i="13"/>
  <c r="AJ507" i="13"/>
  <c r="AJ491" i="13"/>
  <c r="AJ363" i="13"/>
  <c r="AJ347" i="13"/>
  <c r="AJ227" i="13"/>
  <c r="AJ51" i="13"/>
  <c r="AQ347" i="13"/>
  <c r="AQ247" i="13"/>
  <c r="AJ527" i="13"/>
  <c r="AJ391" i="13"/>
  <c r="AJ279" i="13"/>
  <c r="AJ199" i="13"/>
  <c r="AJ151" i="13"/>
  <c r="AJ127" i="13"/>
  <c r="AJ95" i="13"/>
  <c r="AP247" i="13"/>
  <c r="AQ199" i="13"/>
  <c r="AO151" i="13"/>
  <c r="AO127" i="13"/>
  <c r="AP95" i="13"/>
  <c r="AF527" i="13"/>
  <c r="AF391" i="13"/>
  <c r="AF279" i="13"/>
  <c r="AF199" i="13"/>
  <c r="AF151" i="13"/>
  <c r="AF127" i="13"/>
  <c r="AF95" i="13"/>
  <c r="AJ478" i="13"/>
  <c r="AJ246" i="13"/>
  <c r="AF478" i="13"/>
  <c r="AF382" i="13"/>
  <c r="AF366" i="13"/>
  <c r="AF350" i="13"/>
  <c r="AF246" i="13"/>
  <c r="AO251" i="13"/>
  <c r="AQ431" i="13"/>
  <c r="AP491" i="13"/>
  <c r="AO347" i="13"/>
  <c r="AP51" i="13"/>
  <c r="AA227" i="13"/>
  <c r="AO491" i="13"/>
  <c r="AQ307" i="13"/>
  <c r="AO51" i="13"/>
  <c r="AP307" i="13"/>
  <c r="AQ363" i="13"/>
  <c r="AF507" i="13"/>
  <c r="AF491" i="13"/>
  <c r="AF363" i="13"/>
  <c r="AF347" i="13"/>
  <c r="AF227" i="13"/>
  <c r="AF51" i="13"/>
  <c r="AP363" i="13"/>
  <c r="AQ251" i="13"/>
  <c r="AP273" i="13"/>
  <c r="AP49" i="13"/>
  <c r="AF385" i="13"/>
  <c r="AF273" i="13"/>
  <c r="AF265" i="13"/>
  <c r="AF161" i="13"/>
  <c r="AF97" i="13"/>
  <c r="AF73" i="13"/>
  <c r="AF49" i="13"/>
  <c r="AP97" i="13"/>
  <c r="AO273" i="13"/>
  <c r="AQ161" i="13"/>
  <c r="AO97" i="13"/>
  <c r="AO49" i="13"/>
  <c r="AJ385" i="13"/>
  <c r="AJ273" i="13"/>
  <c r="AJ265" i="13"/>
  <c r="AJ161" i="13"/>
  <c r="AJ97" i="13"/>
  <c r="AJ73" i="13"/>
  <c r="AJ49" i="13"/>
  <c r="AQ265" i="13"/>
  <c r="AQ225" i="13"/>
  <c r="AP161" i="13"/>
  <c r="AQ361" i="13"/>
  <c r="AP265" i="13"/>
  <c r="AP225" i="13"/>
  <c r="AP361" i="13"/>
  <c r="AQ281" i="13"/>
  <c r="AA385" i="13"/>
  <c r="AB273" i="13"/>
  <c r="AB265" i="13"/>
  <c r="AA73" i="13"/>
  <c r="AA49" i="13"/>
  <c r="AQ385" i="13"/>
  <c r="AP281" i="13"/>
  <c r="AQ209" i="13"/>
  <c r="AP385" i="13"/>
  <c r="AP209" i="13"/>
  <c r="AP431" i="13"/>
  <c r="AP199" i="13"/>
  <c r="AQ335" i="13"/>
  <c r="AQ151" i="13"/>
  <c r="AQ391" i="13"/>
  <c r="AP335" i="13"/>
  <c r="AQ279" i="13"/>
  <c r="AQ191" i="13"/>
  <c r="AQ95" i="13"/>
  <c r="AP391" i="13"/>
  <c r="AP279" i="13"/>
  <c r="AP191" i="13"/>
  <c r="AQ127" i="13"/>
  <c r="AQ39" i="13"/>
  <c r="AJ492" i="13"/>
  <c r="AJ460" i="13"/>
  <c r="AJ292" i="13"/>
  <c r="AJ108" i="13"/>
  <c r="AJ12" i="13"/>
  <c r="AA108" i="13"/>
  <c r="AB12" i="13"/>
  <c r="AF492" i="13"/>
  <c r="AF460" i="13"/>
  <c r="AF292" i="13"/>
  <c r="AF108" i="13"/>
  <c r="AF12" i="13"/>
  <c r="AA456" i="13"/>
  <c r="AA200" i="13"/>
  <c r="AB152" i="13"/>
  <c r="AB64" i="13"/>
  <c r="AQ200" i="13"/>
  <c r="AP344" i="13"/>
  <c r="AP200" i="13"/>
  <c r="AF456" i="13"/>
  <c r="AF200" i="13"/>
  <c r="AF152" i="13"/>
  <c r="AF64" i="13"/>
  <c r="AQ64" i="13"/>
  <c r="AQ152" i="13"/>
  <c r="AP456" i="13"/>
  <c r="AO282" i="13"/>
  <c r="AJ298" i="13"/>
  <c r="AJ242" i="13"/>
  <c r="AJ98" i="13"/>
  <c r="AJ50" i="13"/>
  <c r="AQ282" i="13"/>
  <c r="AA298" i="13"/>
  <c r="AA282" i="13"/>
  <c r="AB50" i="13"/>
  <c r="AQ98" i="13"/>
  <c r="AP98" i="13"/>
  <c r="AQ66" i="13"/>
  <c r="AQ298" i="13"/>
  <c r="AQ242" i="13"/>
  <c r="AP66" i="13"/>
  <c r="AQ50" i="13"/>
  <c r="AF298" i="13"/>
  <c r="AF282" i="13"/>
  <c r="AF242" i="13"/>
  <c r="AF98" i="13"/>
  <c r="AF50" i="13"/>
  <c r="AP298" i="13"/>
  <c r="AP242" i="13"/>
  <c r="AP50" i="13"/>
  <c r="AA341" i="13"/>
  <c r="AB317" i="13"/>
  <c r="AA181" i="13"/>
  <c r="AB157" i="13"/>
  <c r="AB109" i="13"/>
  <c r="AB101" i="13"/>
  <c r="AA13" i="13"/>
  <c r="AF453" i="13"/>
  <c r="AF341" i="13"/>
  <c r="AF317" i="13"/>
  <c r="AF181" i="13"/>
  <c r="AF157" i="13"/>
  <c r="AF109" i="13"/>
  <c r="AF101" i="13"/>
  <c r="AF13" i="13"/>
  <c r="AJ109" i="13"/>
  <c r="AQ480" i="13"/>
  <c r="AQ344" i="13"/>
  <c r="AP157" i="13"/>
  <c r="AP480" i="13"/>
  <c r="AO101" i="13"/>
  <c r="AQ456" i="13"/>
  <c r="AP229" i="13"/>
  <c r="AO317" i="13"/>
  <c r="AO229" i="13"/>
  <c r="AQ181" i="13"/>
  <c r="AO157" i="13"/>
  <c r="AP181" i="13"/>
  <c r="AQ109" i="13"/>
  <c r="AP109" i="13"/>
  <c r="AQ13" i="13"/>
  <c r="AJ453" i="13"/>
  <c r="AJ341" i="13"/>
  <c r="AJ317" i="13"/>
  <c r="AJ181" i="13"/>
  <c r="AJ157" i="13"/>
  <c r="AJ101" i="13"/>
  <c r="AJ13" i="13"/>
  <c r="AP13" i="13"/>
  <c r="AB49" i="13"/>
  <c r="AO381" i="13"/>
  <c r="AQ317" i="13"/>
  <c r="AQ101" i="13"/>
  <c r="AQ366" i="13"/>
  <c r="AQ453" i="13"/>
  <c r="AQ365" i="13"/>
  <c r="AA109" i="13"/>
  <c r="AP453" i="13"/>
  <c r="AP365" i="13"/>
  <c r="AO110" i="13"/>
  <c r="AA101" i="13"/>
  <c r="AQ326" i="13"/>
  <c r="AB13" i="13"/>
  <c r="AP539" i="13"/>
  <c r="AQ478" i="13"/>
  <c r="AQ381" i="13"/>
  <c r="AP238" i="13"/>
  <c r="AO539" i="13"/>
  <c r="AB200" i="13"/>
  <c r="AB181" i="13"/>
  <c r="AP478" i="13"/>
  <c r="AP366" i="13"/>
  <c r="AP326" i="13"/>
  <c r="AQ246" i="13"/>
  <c r="AO238" i="13"/>
  <c r="AA64" i="13"/>
  <c r="AB108" i="13"/>
  <c r="AQ382" i="13"/>
  <c r="AP246" i="13"/>
  <c r="AQ38" i="13"/>
  <c r="AA50" i="13"/>
  <c r="AP382" i="13"/>
  <c r="AP38" i="13"/>
  <c r="AA317" i="13"/>
  <c r="AA12" i="13"/>
  <c r="AQ350" i="13"/>
  <c r="AA265" i="13"/>
  <c r="AB456" i="13"/>
  <c r="AJ382" i="13"/>
  <c r="AJ366" i="13"/>
  <c r="AJ350" i="13"/>
  <c r="AP350" i="13"/>
  <c r="AB385" i="13"/>
  <c r="AQ110" i="13"/>
  <c r="AA152" i="13"/>
  <c r="AB341" i="13"/>
  <c r="AB391" i="13"/>
  <c r="AA391" i="13"/>
  <c r="AA151" i="13"/>
  <c r="AB151" i="13"/>
  <c r="AA507" i="13"/>
  <c r="AB507" i="13"/>
  <c r="AB491" i="13"/>
  <c r="AA491" i="13"/>
  <c r="AB95" i="13"/>
  <c r="AA95" i="13"/>
  <c r="AB527" i="13"/>
  <c r="AA527" i="13"/>
  <c r="AA279" i="13"/>
  <c r="AB279" i="13"/>
  <c r="AA199" i="13"/>
  <c r="AB199" i="13"/>
  <c r="AA382" i="13"/>
  <c r="AB382" i="13"/>
  <c r="AB246" i="13"/>
  <c r="AA246" i="13"/>
  <c r="AA127" i="13"/>
  <c r="AB127" i="13"/>
  <c r="AA478" i="13"/>
  <c r="AB478" i="13"/>
  <c r="AB350" i="13"/>
  <c r="AA350" i="13"/>
  <c r="AA207" i="13"/>
  <c r="AB207" i="13"/>
  <c r="AB366" i="13"/>
  <c r="AA366" i="13"/>
  <c r="AA453" i="13"/>
  <c r="AB453" i="13"/>
  <c r="AB492" i="13"/>
  <c r="AA492" i="13"/>
  <c r="AB460" i="13"/>
  <c r="AA460" i="13"/>
  <c r="AA292" i="13"/>
  <c r="AB292" i="13"/>
  <c r="AB363" i="13"/>
  <c r="AA363" i="13"/>
  <c r="AA347" i="13"/>
  <c r="AB347" i="13"/>
  <c r="AA273" i="13"/>
  <c r="AA51" i="13"/>
  <c r="AB51" i="13"/>
  <c r="AB298" i="13"/>
  <c r="AB242" i="13"/>
  <c r="AA242" i="13"/>
  <c r="AA98" i="13"/>
  <c r="AB98" i="13"/>
  <c r="AB282" i="13"/>
  <c r="AB73" i="13"/>
  <c r="AB161" i="13"/>
  <c r="AA161" i="13"/>
  <c r="AB97" i="13"/>
  <c r="AA97" i="13"/>
  <c r="AA157" i="13"/>
  <c r="AB227" i="13"/>
  <c r="AJ282" i="13"/>
  <c r="AJ424" i="13"/>
  <c r="AO540" i="13"/>
  <c r="AQ540" i="13"/>
  <c r="AP540" i="13"/>
  <c r="AQ524" i="13"/>
  <c r="AO524" i="13"/>
  <c r="AP524" i="13"/>
  <c r="AP460" i="13"/>
  <c r="AO460" i="13"/>
  <c r="AQ460" i="13"/>
  <c r="AP452" i="13"/>
  <c r="AO452" i="13"/>
  <c r="AQ452" i="13"/>
  <c r="AO444" i="13"/>
  <c r="AP444" i="13"/>
  <c r="AQ444" i="13"/>
  <c r="AQ380" i="13"/>
  <c r="AO380" i="13"/>
  <c r="AP380" i="13"/>
  <c r="AQ292" i="13"/>
  <c r="AP292" i="13"/>
  <c r="AO292" i="13"/>
  <c r="AO220" i="13"/>
  <c r="AP220" i="13"/>
  <c r="AO196" i="13"/>
  <c r="AQ196" i="13"/>
  <c r="AP172" i="13"/>
  <c r="AO172" i="13"/>
  <c r="AQ172" i="13"/>
  <c r="AP76" i="13"/>
  <c r="AO76" i="13"/>
  <c r="AQ76" i="13"/>
  <c r="AP12" i="13"/>
  <c r="AQ12" i="13"/>
  <c r="AO12" i="13"/>
  <c r="AQ492" i="13"/>
  <c r="AO492" i="13"/>
  <c r="AO498" i="13"/>
  <c r="AP498" i="13"/>
  <c r="AQ498" i="13"/>
  <c r="AQ220" i="13"/>
  <c r="AP196" i="13"/>
  <c r="AP527" i="13"/>
  <c r="AO527" i="13"/>
  <c r="L28" i="13"/>
  <c r="I15" i="13"/>
  <c r="H15" i="13"/>
  <c r="B5" i="13"/>
  <c r="B4" i="13"/>
  <c r="D15" i="13" l="1"/>
  <c r="AG4" i="13" l="1"/>
  <c r="L461"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H496" i="13"/>
  <c r="F496" i="13" s="1"/>
  <c r="H497" i="13"/>
  <c r="H498" i="13"/>
  <c r="F498" i="13" s="1"/>
  <c r="H499" i="13"/>
  <c r="F499" i="13" s="1"/>
  <c r="H500" i="13"/>
  <c r="H501" i="13"/>
  <c r="H502" i="13"/>
  <c r="F502" i="13" s="1"/>
  <c r="I503" i="13"/>
  <c r="G503" i="13" s="1"/>
  <c r="H504" i="13"/>
  <c r="H405" i="13"/>
  <c r="H506" i="13"/>
  <c r="F506" i="13" s="1"/>
  <c r="H507" i="13"/>
  <c r="F507" i="13" s="1"/>
  <c r="H508" i="13"/>
  <c r="H509" i="13"/>
  <c r="F509" i="13" s="1"/>
  <c r="H510" i="13"/>
  <c r="F510" i="13" s="1"/>
  <c r="H511" i="13"/>
  <c r="F511" i="13" s="1"/>
  <c r="H513" i="13"/>
  <c r="H514" i="13"/>
  <c r="F514" i="13" s="1"/>
  <c r="H515" i="13"/>
  <c r="F515" i="13" s="1"/>
  <c r="H516" i="13"/>
  <c r="H517" i="13"/>
  <c r="H518" i="13"/>
  <c r="H519" i="13"/>
  <c r="F519" i="13" s="1"/>
  <c r="H521" i="13"/>
  <c r="F521" i="13" s="1"/>
  <c r="H522" i="13"/>
  <c r="F522" i="13" s="1"/>
  <c r="I524" i="13"/>
  <c r="G524" i="13" s="1"/>
  <c r="I525" i="13"/>
  <c r="G525" i="13" s="1"/>
  <c r="H527" i="13"/>
  <c r="F527" i="13" s="1"/>
  <c r="H528" i="13"/>
  <c r="F528" i="13" s="1"/>
  <c r="H529" i="13"/>
  <c r="F529" i="13" s="1"/>
  <c r="H530" i="13"/>
  <c r="F530" i="13" s="1"/>
  <c r="H533" i="13"/>
  <c r="F533" i="13" s="1"/>
  <c r="H534" i="13"/>
  <c r="F534" i="13" s="1"/>
  <c r="I535" i="13"/>
  <c r="G535" i="13" s="1"/>
  <c r="H536" i="13"/>
  <c r="F536" i="13" s="1"/>
  <c r="H538" i="13"/>
  <c r="F538" i="13" s="1"/>
  <c r="H540" i="13"/>
  <c r="H541" i="13"/>
  <c r="F541" i="13" s="1"/>
  <c r="I542" i="13"/>
  <c r="G542" i="13" s="1"/>
  <c r="L496" i="13"/>
  <c r="L497" i="13"/>
  <c r="L498" i="13"/>
  <c r="L499" i="13"/>
  <c r="L500" i="13"/>
  <c r="L501" i="13"/>
  <c r="L502" i="13"/>
  <c r="L503" i="13"/>
  <c r="L504" i="13"/>
  <c r="L505" i="13"/>
  <c r="L405" i="13"/>
  <c r="L506" i="13"/>
  <c r="L507" i="13"/>
  <c r="L508" i="13"/>
  <c r="L509" i="13"/>
  <c r="L510" i="13"/>
  <c r="L511" i="13"/>
  <c r="L512" i="13"/>
  <c r="L513" i="13"/>
  <c r="L514" i="13"/>
  <c r="L515" i="13"/>
  <c r="L516" i="13"/>
  <c r="L517" i="13"/>
  <c r="L518" i="13"/>
  <c r="L519" i="13"/>
  <c r="L520" i="13"/>
  <c r="L521" i="13"/>
  <c r="L522" i="13"/>
  <c r="L523" i="13"/>
  <c r="L524" i="13"/>
  <c r="L525" i="13"/>
  <c r="L526" i="13"/>
  <c r="L527" i="13"/>
  <c r="L528" i="13"/>
  <c r="L529" i="13"/>
  <c r="L530" i="13"/>
  <c r="L531" i="13"/>
  <c r="L532" i="13"/>
  <c r="L533" i="13"/>
  <c r="L534" i="13"/>
  <c r="L535" i="13"/>
  <c r="L536" i="13"/>
  <c r="L537" i="13"/>
  <c r="L538" i="13"/>
  <c r="L539" i="13"/>
  <c r="L540" i="13"/>
  <c r="L541" i="13"/>
  <c r="L542" i="13"/>
  <c r="D3" i="17"/>
  <c r="D4" i="17"/>
  <c r="D5" i="17"/>
  <c r="D6" i="17"/>
  <c r="D7" i="17"/>
  <c r="D8" i="17"/>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D104" i="17"/>
  <c r="D105" i="17"/>
  <c r="D106" i="17"/>
  <c r="D107" i="17"/>
  <c r="D108" i="17"/>
  <c r="D109" i="17"/>
  <c r="D110" i="17"/>
  <c r="D111" i="17"/>
  <c r="D112" i="17"/>
  <c r="D113" i="17"/>
  <c r="D114" i="17"/>
  <c r="D115" i="17"/>
  <c r="D116" i="17"/>
  <c r="D117" i="17"/>
  <c r="D118" i="17"/>
  <c r="D119" i="17"/>
  <c r="D120" i="17"/>
  <c r="D121" i="17"/>
  <c r="D122" i="17"/>
  <c r="D123" i="17"/>
  <c r="D124" i="17"/>
  <c r="D125" i="17"/>
  <c r="D126" i="17"/>
  <c r="D127" i="17"/>
  <c r="D128" i="17"/>
  <c r="D129" i="17"/>
  <c r="D130" i="17"/>
  <c r="D131" i="17"/>
  <c r="D132" i="17"/>
  <c r="D133" i="17"/>
  <c r="D134" i="17"/>
  <c r="D135" i="17"/>
  <c r="D136" i="17"/>
  <c r="D137" i="17"/>
  <c r="D138" i="17"/>
  <c r="D139" i="17"/>
  <c r="D140" i="17"/>
  <c r="D141" i="17"/>
  <c r="D142" i="17"/>
  <c r="D143" i="17"/>
  <c r="D144" i="17"/>
  <c r="D145" i="17"/>
  <c r="D146" i="17"/>
  <c r="D147" i="17"/>
  <c r="D148" i="17"/>
  <c r="D149" i="17"/>
  <c r="D150" i="17"/>
  <c r="D151" i="17"/>
  <c r="D152" i="17"/>
  <c r="D153" i="17"/>
  <c r="D154" i="17"/>
  <c r="D155" i="17"/>
  <c r="D156" i="17"/>
  <c r="D157" i="17"/>
  <c r="D158" i="17"/>
  <c r="D159" i="17"/>
  <c r="D160" i="17"/>
  <c r="D161" i="17"/>
  <c r="D162" i="17"/>
  <c r="D163" i="17"/>
  <c r="D164" i="17"/>
  <c r="D165" i="17"/>
  <c r="D166" i="17"/>
  <c r="D167" i="17"/>
  <c r="D168" i="17"/>
  <c r="D169" i="17"/>
  <c r="D170" i="17"/>
  <c r="D171" i="17"/>
  <c r="D172" i="17"/>
  <c r="D173" i="17"/>
  <c r="D174" i="17"/>
  <c r="D175" i="17"/>
  <c r="D176" i="17"/>
  <c r="D177" i="17"/>
  <c r="D178" i="17"/>
  <c r="D179" i="17"/>
  <c r="D180" i="17"/>
  <c r="D181" i="17"/>
  <c r="D182" i="17"/>
  <c r="D183" i="17"/>
  <c r="D184" i="17"/>
  <c r="D185" i="17"/>
  <c r="D186" i="17"/>
  <c r="D187" i="17"/>
  <c r="D188" i="17"/>
  <c r="D189" i="17"/>
  <c r="D190" i="17"/>
  <c r="D191" i="17"/>
  <c r="D192" i="17"/>
  <c r="D193" i="17"/>
  <c r="D194" i="17"/>
  <c r="D195" i="17"/>
  <c r="D196" i="17"/>
  <c r="D197" i="17"/>
  <c r="D198" i="17"/>
  <c r="D199" i="17"/>
  <c r="D200" i="17"/>
  <c r="D201" i="17"/>
  <c r="D202" i="17"/>
  <c r="D203" i="17"/>
  <c r="D204" i="17"/>
  <c r="D205" i="17"/>
  <c r="D206" i="17"/>
  <c r="D207" i="17"/>
  <c r="D208" i="17"/>
  <c r="D209" i="17"/>
  <c r="D210" i="17"/>
  <c r="D211" i="17"/>
  <c r="D212" i="17"/>
  <c r="D213" i="17"/>
  <c r="D214" i="17"/>
  <c r="D215" i="17"/>
  <c r="D216" i="17"/>
  <c r="D217" i="17"/>
  <c r="D218" i="17"/>
  <c r="D219" i="17"/>
  <c r="D220" i="17"/>
  <c r="D221" i="17"/>
  <c r="D222" i="17"/>
  <c r="D223" i="17"/>
  <c r="D224" i="17"/>
  <c r="D225" i="17"/>
  <c r="D226" i="17"/>
  <c r="D227" i="17"/>
  <c r="D228" i="17"/>
  <c r="D229" i="17"/>
  <c r="D230" i="17"/>
  <c r="D231" i="17"/>
  <c r="D232" i="17"/>
  <c r="D233" i="17"/>
  <c r="D234" i="17"/>
  <c r="D235" i="17"/>
  <c r="D236" i="17"/>
  <c r="D237" i="17"/>
  <c r="D238" i="17"/>
  <c r="D239" i="17"/>
  <c r="D240" i="17"/>
  <c r="D241" i="17"/>
  <c r="D242" i="17"/>
  <c r="D243" i="17"/>
  <c r="D244" i="17"/>
  <c r="D245" i="17"/>
  <c r="D246" i="17"/>
  <c r="D247" i="17"/>
  <c r="D248" i="17"/>
  <c r="D249" i="17"/>
  <c r="D250" i="17"/>
  <c r="D251" i="17"/>
  <c r="D252" i="17"/>
  <c r="D253" i="17"/>
  <c r="D254" i="17"/>
  <c r="D255" i="17"/>
  <c r="D256" i="17"/>
  <c r="D257" i="17"/>
  <c r="D258" i="17"/>
  <c r="D259" i="17"/>
  <c r="D260" i="17"/>
  <c r="D261" i="17"/>
  <c r="D262" i="17"/>
  <c r="D263" i="17"/>
  <c r="D264" i="17"/>
  <c r="D265" i="17"/>
  <c r="D266" i="17"/>
  <c r="D267" i="17"/>
  <c r="D268" i="17"/>
  <c r="D269" i="17"/>
  <c r="D270" i="17"/>
  <c r="D271" i="17"/>
  <c r="D272" i="17"/>
  <c r="D273" i="17"/>
  <c r="D274" i="17"/>
  <c r="D275" i="17"/>
  <c r="D276" i="17"/>
  <c r="D277" i="17"/>
  <c r="D278" i="17"/>
  <c r="D279" i="17"/>
  <c r="D280" i="17"/>
  <c r="D281" i="17"/>
  <c r="D282" i="17"/>
  <c r="D283" i="17"/>
  <c r="D284" i="17"/>
  <c r="D285" i="17"/>
  <c r="D286" i="17"/>
  <c r="D287" i="17"/>
  <c r="D288" i="17"/>
  <c r="D289" i="17"/>
  <c r="D290" i="17"/>
  <c r="D291" i="17"/>
  <c r="D292" i="17"/>
  <c r="D293" i="17"/>
  <c r="D294" i="17"/>
  <c r="D295" i="17"/>
  <c r="D296" i="17"/>
  <c r="D297" i="17"/>
  <c r="D298" i="17"/>
  <c r="D299" i="17"/>
  <c r="D300" i="17"/>
  <c r="D301" i="17"/>
  <c r="D302" i="17"/>
  <c r="D303" i="17"/>
  <c r="D304" i="17"/>
  <c r="D305" i="17"/>
  <c r="D306" i="17"/>
  <c r="D307" i="17"/>
  <c r="D308" i="17"/>
  <c r="D309" i="17"/>
  <c r="D310" i="17"/>
  <c r="D311" i="17"/>
  <c r="D312" i="17"/>
  <c r="D313" i="17"/>
  <c r="D314" i="17"/>
  <c r="D315" i="17"/>
  <c r="D316" i="17"/>
  <c r="D317" i="17"/>
  <c r="D318" i="17"/>
  <c r="D319" i="17"/>
  <c r="D320" i="17"/>
  <c r="D321" i="17"/>
  <c r="D322" i="17"/>
  <c r="D323" i="17"/>
  <c r="D324" i="17"/>
  <c r="D325" i="17"/>
  <c r="D326" i="17"/>
  <c r="D327" i="17"/>
  <c r="D328" i="17"/>
  <c r="D329" i="17"/>
  <c r="D330" i="17"/>
  <c r="D331" i="17"/>
  <c r="D332" i="17"/>
  <c r="D333" i="17"/>
  <c r="D334" i="17"/>
  <c r="D335" i="17"/>
  <c r="D336" i="17"/>
  <c r="D337" i="17"/>
  <c r="D338" i="17"/>
  <c r="D339" i="17"/>
  <c r="D340" i="17"/>
  <c r="D341" i="17"/>
  <c r="D342" i="17"/>
  <c r="D343" i="17"/>
  <c r="D344" i="17"/>
  <c r="D345" i="17"/>
  <c r="D346" i="17"/>
  <c r="D347" i="17"/>
  <c r="D348" i="17"/>
  <c r="D349" i="17"/>
  <c r="D350" i="17"/>
  <c r="D351" i="17"/>
  <c r="D352" i="17"/>
  <c r="D353" i="17"/>
  <c r="D354" i="17"/>
  <c r="D355" i="17"/>
  <c r="D356" i="17"/>
  <c r="D357" i="17"/>
  <c r="D358" i="17"/>
  <c r="D359" i="17"/>
  <c r="D360" i="17"/>
  <c r="D361" i="17"/>
  <c r="D362" i="17"/>
  <c r="D363" i="17"/>
  <c r="D364" i="17"/>
  <c r="D365" i="17"/>
  <c r="D366" i="17"/>
  <c r="D367" i="17"/>
  <c r="D368" i="17"/>
  <c r="D369" i="17"/>
  <c r="D370" i="17"/>
  <c r="D371" i="17"/>
  <c r="D372" i="17"/>
  <c r="D373" i="17"/>
  <c r="D374" i="17"/>
  <c r="D375" i="17"/>
  <c r="D376" i="17"/>
  <c r="D377" i="17"/>
  <c r="D378" i="17"/>
  <c r="D379" i="17"/>
  <c r="D380" i="17"/>
  <c r="D381" i="17"/>
  <c r="D382" i="17"/>
  <c r="D383" i="17"/>
  <c r="D384" i="17"/>
  <c r="D385" i="17"/>
  <c r="D386" i="17"/>
  <c r="D387" i="17"/>
  <c r="D388" i="17"/>
  <c r="D389" i="17"/>
  <c r="D390" i="17"/>
  <c r="D391" i="17"/>
  <c r="D392" i="17"/>
  <c r="D393" i="17"/>
  <c r="D394" i="17"/>
  <c r="D395" i="17"/>
  <c r="D396" i="17"/>
  <c r="D397" i="17"/>
  <c r="D398" i="17"/>
  <c r="D399" i="17"/>
  <c r="D400" i="17"/>
  <c r="D401" i="17"/>
  <c r="D402" i="17"/>
  <c r="D403" i="17"/>
  <c r="D404" i="17"/>
  <c r="D405" i="17"/>
  <c r="D406" i="17"/>
  <c r="D407" i="17"/>
  <c r="D408" i="17"/>
  <c r="D409" i="17"/>
  <c r="D410" i="17"/>
  <c r="D411" i="17"/>
  <c r="D412" i="17"/>
  <c r="D413" i="17"/>
  <c r="D414" i="17"/>
  <c r="D415" i="17"/>
  <c r="D416" i="17"/>
  <c r="D417" i="17"/>
  <c r="D418" i="17"/>
  <c r="D419" i="17"/>
  <c r="D420" i="17"/>
  <c r="D421" i="17"/>
  <c r="D422" i="17"/>
  <c r="D423" i="17"/>
  <c r="D424" i="17"/>
  <c r="D425" i="17"/>
  <c r="D426" i="17"/>
  <c r="D427" i="17"/>
  <c r="D428" i="17"/>
  <c r="D429" i="17"/>
  <c r="D430" i="17"/>
  <c r="D431" i="17"/>
  <c r="D432" i="17"/>
  <c r="D433" i="17"/>
  <c r="D434" i="17"/>
  <c r="D435" i="17"/>
  <c r="D436" i="17"/>
  <c r="D437" i="17"/>
  <c r="D438" i="17"/>
  <c r="D439" i="17"/>
  <c r="D440" i="17"/>
  <c r="D441" i="17"/>
  <c r="D442" i="17"/>
  <c r="D443" i="17"/>
  <c r="D444" i="17"/>
  <c r="D445" i="17"/>
  <c r="D446" i="17"/>
  <c r="D447" i="17"/>
  <c r="D448" i="17"/>
  <c r="D449" i="17"/>
  <c r="D450" i="17"/>
  <c r="D451" i="17"/>
  <c r="D452" i="17"/>
  <c r="D453" i="17"/>
  <c r="D454" i="17"/>
  <c r="D455" i="17"/>
  <c r="D456" i="17"/>
  <c r="D457" i="17"/>
  <c r="D458" i="17"/>
  <c r="D459" i="17"/>
  <c r="D460" i="17"/>
  <c r="D461" i="17"/>
  <c r="D462" i="17"/>
  <c r="D463" i="17"/>
  <c r="D464" i="17"/>
  <c r="D465" i="17"/>
  <c r="D466" i="17"/>
  <c r="D467" i="17"/>
  <c r="D468" i="17"/>
  <c r="D469" i="17"/>
  <c r="D470" i="17"/>
  <c r="D471" i="17"/>
  <c r="D472" i="17"/>
  <c r="D473" i="17"/>
  <c r="D474" i="17"/>
  <c r="D475" i="17"/>
  <c r="D476" i="17"/>
  <c r="D477" i="17"/>
  <c r="D478" i="17"/>
  <c r="D479" i="17"/>
  <c r="D480" i="17"/>
  <c r="D481" i="17"/>
  <c r="D482" i="17"/>
  <c r="D483" i="17"/>
  <c r="D484" i="17"/>
  <c r="D485" i="17"/>
  <c r="D486" i="17"/>
  <c r="D487" i="17"/>
  <c r="D488" i="17"/>
  <c r="D489" i="17"/>
  <c r="D490" i="17"/>
  <c r="D491" i="17"/>
  <c r="D492" i="17"/>
  <c r="D493" i="17"/>
  <c r="D494" i="17"/>
  <c r="D495" i="17"/>
  <c r="D496" i="17"/>
  <c r="D497" i="17"/>
  <c r="D498" i="17"/>
  <c r="D499" i="17"/>
  <c r="D500" i="17"/>
  <c r="D501" i="17"/>
  <c r="D502" i="17"/>
  <c r="D503" i="17"/>
  <c r="D504" i="17"/>
  <c r="D505" i="17"/>
  <c r="D506" i="17"/>
  <c r="D507" i="17"/>
  <c r="D508" i="17"/>
  <c r="D509" i="17"/>
  <c r="D510" i="17"/>
  <c r="D511" i="17"/>
  <c r="D512" i="17"/>
  <c r="D513" i="17"/>
  <c r="D514" i="17"/>
  <c r="D515" i="17"/>
  <c r="D516" i="17"/>
  <c r="D517" i="17"/>
  <c r="D518" i="17"/>
  <c r="D519" i="17"/>
  <c r="D520" i="17"/>
  <c r="D521" i="17"/>
  <c r="D522" i="17"/>
  <c r="D523" i="17"/>
  <c r="D524" i="17"/>
  <c r="D525" i="17"/>
  <c r="D526" i="17"/>
  <c r="D527" i="17"/>
  <c r="D528" i="17"/>
  <c r="D529" i="17"/>
  <c r="D530" i="17"/>
  <c r="D531" i="17"/>
  <c r="D532" i="17"/>
  <c r="D533" i="17"/>
  <c r="D534" i="17"/>
  <c r="D535" i="17"/>
  <c r="D536" i="17"/>
  <c r="D537" i="17"/>
  <c r="D538" i="17"/>
  <c r="D539" i="17"/>
  <c r="D540" i="17"/>
  <c r="D2" i="17"/>
  <c r="AR4" i="13"/>
  <c r="H525" i="13"/>
  <c r="F525" i="13" s="1"/>
  <c r="I540" i="13"/>
  <c r="G540" i="13" s="1"/>
  <c r="H524" i="13"/>
  <c r="F524" i="13" s="1"/>
  <c r="I405" i="13"/>
  <c r="G405" i="13" s="1"/>
  <c r="I518" i="13"/>
  <c r="G518" i="13" s="1"/>
  <c r="I513" i="13"/>
  <c r="G513" i="13" s="1"/>
  <c r="I498" i="13"/>
  <c r="I534" i="13"/>
  <c r="I529" i="13"/>
  <c r="G529" i="13" s="1"/>
  <c r="I522" i="13"/>
  <c r="G522" i="13" s="1"/>
  <c r="I502" i="13"/>
  <c r="G502" i="13" s="1"/>
  <c r="I501" i="13"/>
  <c r="G501" i="13" s="1"/>
  <c r="I500" i="13"/>
  <c r="G500" i="13" s="1"/>
  <c r="I508" i="13"/>
  <c r="I527" i="13"/>
  <c r="G527" i="13" s="1"/>
  <c r="I517" i="13"/>
  <c r="G517" i="13" s="1"/>
  <c r="I516" i="13"/>
  <c r="G516" i="13" s="1"/>
  <c r="B3"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B302" i="13"/>
  <c r="B303" i="13"/>
  <c r="B304" i="13"/>
  <c r="B305" i="13"/>
  <c r="B306" i="13"/>
  <c r="B307" i="13"/>
  <c r="B308" i="13"/>
  <c r="B309" i="13"/>
  <c r="B310" i="13"/>
  <c r="B311" i="13"/>
  <c r="B312" i="13"/>
  <c r="B313" i="13"/>
  <c r="B314" i="13"/>
  <c r="B315" i="13"/>
  <c r="B316" i="13"/>
  <c r="B317" i="13"/>
  <c r="B318" i="13"/>
  <c r="B319" i="13"/>
  <c r="B320" i="13"/>
  <c r="B321" i="13"/>
  <c r="B322" i="13"/>
  <c r="B323" i="13"/>
  <c r="B324" i="13"/>
  <c r="B325" i="13"/>
  <c r="B326" i="13"/>
  <c r="B327" i="13"/>
  <c r="B328" i="13"/>
  <c r="B329" i="13"/>
  <c r="B330" i="13"/>
  <c r="B331" i="13"/>
  <c r="B332" i="13"/>
  <c r="B333" i="13"/>
  <c r="B334" i="13"/>
  <c r="B335" i="13"/>
  <c r="B336" i="13"/>
  <c r="B337" i="13"/>
  <c r="B338" i="13"/>
  <c r="B339" i="13"/>
  <c r="B340" i="13"/>
  <c r="B341" i="13"/>
  <c r="B342" i="13"/>
  <c r="B343" i="13"/>
  <c r="B344" i="13"/>
  <c r="B345" i="13"/>
  <c r="B346" i="13"/>
  <c r="B347" i="13"/>
  <c r="B348" i="13"/>
  <c r="B349" i="13"/>
  <c r="B350" i="13"/>
  <c r="B351" i="13"/>
  <c r="B352" i="13"/>
  <c r="B353" i="13"/>
  <c r="B354" i="13"/>
  <c r="B355" i="13"/>
  <c r="B356" i="13"/>
  <c r="B357" i="13"/>
  <c r="B358" i="13"/>
  <c r="B359" i="13"/>
  <c r="B360" i="13"/>
  <c r="B361" i="13"/>
  <c r="B362" i="13"/>
  <c r="B363" i="13"/>
  <c r="B364" i="13"/>
  <c r="B365" i="13"/>
  <c r="B366" i="13"/>
  <c r="B367" i="13"/>
  <c r="B368" i="13"/>
  <c r="B369" i="13"/>
  <c r="B370" i="13"/>
  <c r="B371" i="13"/>
  <c r="B372" i="13"/>
  <c r="B373" i="13"/>
  <c r="B374" i="13"/>
  <c r="B375" i="13"/>
  <c r="B376" i="13"/>
  <c r="B377" i="13"/>
  <c r="B378" i="13"/>
  <c r="B379" i="13"/>
  <c r="B380" i="13"/>
  <c r="B381" i="13"/>
  <c r="B382" i="13"/>
  <c r="B383" i="13"/>
  <c r="B384" i="13"/>
  <c r="B385" i="13"/>
  <c r="B386" i="13"/>
  <c r="B387" i="13"/>
  <c r="B388" i="13"/>
  <c r="B389" i="13"/>
  <c r="B390" i="13"/>
  <c r="B391" i="13"/>
  <c r="B392" i="13"/>
  <c r="B393" i="13"/>
  <c r="B394" i="13"/>
  <c r="B395" i="13"/>
  <c r="B396" i="13"/>
  <c r="B397" i="13"/>
  <c r="B398" i="13"/>
  <c r="B399" i="13"/>
  <c r="B400" i="13"/>
  <c r="B401" i="13"/>
  <c r="B402" i="13"/>
  <c r="B403" i="13"/>
  <c r="B404"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L23" i="13"/>
  <c r="L495" i="13"/>
  <c r="H495" i="13"/>
  <c r="L494" i="13"/>
  <c r="H494" i="13"/>
  <c r="L493" i="13"/>
  <c r="H493" i="13"/>
  <c r="L492" i="13"/>
  <c r="I492" i="13"/>
  <c r="G492" i="13" s="1"/>
  <c r="L491" i="13"/>
  <c r="L490" i="13"/>
  <c r="I490" i="13"/>
  <c r="G490" i="13" s="1"/>
  <c r="L489" i="13"/>
  <c r="I489" i="13"/>
  <c r="G489" i="13" s="1"/>
  <c r="L488" i="13"/>
  <c r="H488" i="13"/>
  <c r="F488" i="13" s="1"/>
  <c r="L487" i="13"/>
  <c r="L486" i="13"/>
  <c r="H486" i="13"/>
  <c r="F486" i="13" s="1"/>
  <c r="L485" i="13"/>
  <c r="L484" i="13"/>
  <c r="I484" i="13"/>
  <c r="L483" i="13"/>
  <c r="L482" i="13"/>
  <c r="H482" i="13"/>
  <c r="F482" i="13" s="1"/>
  <c r="L481" i="13"/>
  <c r="H481" i="13"/>
  <c r="F481" i="13" s="1"/>
  <c r="L480" i="13"/>
  <c r="H480" i="13"/>
  <c r="F480" i="13" s="1"/>
  <c r="L479" i="13"/>
  <c r="H479" i="13"/>
  <c r="F479" i="13" s="1"/>
  <c r="L478" i="13"/>
  <c r="L477" i="13"/>
  <c r="L476" i="13"/>
  <c r="I476" i="13"/>
  <c r="G476" i="13" s="1"/>
  <c r="L475" i="13"/>
  <c r="H475" i="13"/>
  <c r="L474" i="13"/>
  <c r="L473" i="13"/>
  <c r="L472" i="13"/>
  <c r="H472" i="13"/>
  <c r="F472" i="13" s="1"/>
  <c r="L471" i="13"/>
  <c r="I471" i="13"/>
  <c r="L470" i="13"/>
  <c r="L469" i="13"/>
  <c r="L468" i="13"/>
  <c r="I468" i="13"/>
  <c r="G468" i="13" s="1"/>
  <c r="L467" i="13"/>
  <c r="H467" i="13"/>
  <c r="F467" i="13" s="1"/>
  <c r="L466" i="13"/>
  <c r="L465" i="13"/>
  <c r="L464" i="13"/>
  <c r="I464" i="13"/>
  <c r="G464" i="13" s="1"/>
  <c r="L463" i="13"/>
  <c r="I463" i="13"/>
  <c r="G463" i="13" s="1"/>
  <c r="L462" i="13"/>
  <c r="I462" i="13"/>
  <c r="G462" i="13" s="1"/>
  <c r="H461" i="13"/>
  <c r="F461" i="13" s="1"/>
  <c r="L460" i="13"/>
  <c r="I460" i="13"/>
  <c r="G460" i="13" s="1"/>
  <c r="L459" i="13"/>
  <c r="H459" i="13"/>
  <c r="F459" i="13" s="1"/>
  <c r="L458" i="13"/>
  <c r="H458" i="13"/>
  <c r="F458" i="13" s="1"/>
  <c r="L457" i="13"/>
  <c r="I457" i="13"/>
  <c r="G457" i="13" s="1"/>
  <c r="L456" i="13"/>
  <c r="H456" i="13"/>
  <c r="F456" i="13" s="1"/>
  <c r="L455" i="13"/>
  <c r="H455" i="13"/>
  <c r="F455" i="13" s="1"/>
  <c r="L454" i="13"/>
  <c r="L453" i="13"/>
  <c r="L452" i="13"/>
  <c r="I452" i="13"/>
  <c r="G452" i="13" s="1"/>
  <c r="L451" i="13"/>
  <c r="H451" i="13"/>
  <c r="F451" i="13" s="1"/>
  <c r="L450" i="13"/>
  <c r="I450" i="13"/>
  <c r="G450" i="13" s="1"/>
  <c r="L449" i="13"/>
  <c r="L448" i="13"/>
  <c r="I448" i="13"/>
  <c r="G448" i="13" s="1"/>
  <c r="L447" i="13"/>
  <c r="L446" i="13"/>
  <c r="L445" i="13"/>
  <c r="L444" i="13"/>
  <c r="H444" i="13"/>
  <c r="L443" i="13"/>
  <c r="I443" i="13"/>
  <c r="G443" i="13" s="1"/>
  <c r="L442" i="13"/>
  <c r="L441" i="13"/>
  <c r="L440" i="13"/>
  <c r="I440" i="13"/>
  <c r="G440" i="13" s="1"/>
  <c r="L439" i="13"/>
  <c r="I439" i="13"/>
  <c r="L438" i="13"/>
  <c r="L437" i="13"/>
  <c r="I437" i="13"/>
  <c r="L436" i="13"/>
  <c r="H436" i="13"/>
  <c r="F436" i="13" s="1"/>
  <c r="L435" i="13"/>
  <c r="I435" i="13"/>
  <c r="G435" i="13" s="1"/>
  <c r="L434" i="13"/>
  <c r="L433" i="13"/>
  <c r="L432" i="13"/>
  <c r="I432" i="13"/>
  <c r="L431" i="13"/>
  <c r="I431" i="13"/>
  <c r="L430" i="13"/>
  <c r="H430" i="13"/>
  <c r="F430" i="13" s="1"/>
  <c r="L429" i="13"/>
  <c r="H429" i="13"/>
  <c r="F429" i="13" s="1"/>
  <c r="L428" i="13"/>
  <c r="H428" i="13"/>
  <c r="F428" i="13" s="1"/>
  <c r="L427" i="13"/>
  <c r="L426" i="13"/>
  <c r="L425" i="13"/>
  <c r="L424" i="13"/>
  <c r="I424" i="13"/>
  <c r="G424" i="13" s="1"/>
  <c r="L423" i="13"/>
  <c r="I423" i="13"/>
  <c r="G423" i="13" s="1"/>
  <c r="L422" i="13"/>
  <c r="I422" i="13"/>
  <c r="G422" i="13" s="1"/>
  <c r="L421" i="13"/>
  <c r="I421" i="13"/>
  <c r="G421" i="13" s="1"/>
  <c r="L420" i="13"/>
  <c r="I420" i="13"/>
  <c r="G420" i="13" s="1"/>
  <c r="L419" i="13"/>
  <c r="H419" i="13"/>
  <c r="F419" i="13" s="1"/>
  <c r="L418" i="13"/>
  <c r="L417" i="13"/>
  <c r="I417" i="13"/>
  <c r="G417" i="13" s="1"/>
  <c r="L416" i="13"/>
  <c r="L415" i="13"/>
  <c r="H415" i="13"/>
  <c r="F415" i="13" s="1"/>
  <c r="L414" i="13"/>
  <c r="L413" i="13"/>
  <c r="I413" i="13"/>
  <c r="G413" i="13" s="1"/>
  <c r="L412" i="13"/>
  <c r="H412" i="13"/>
  <c r="L411" i="13"/>
  <c r="I411" i="13"/>
  <c r="G411" i="13" s="1"/>
  <c r="L410" i="13"/>
  <c r="L409" i="13"/>
  <c r="L408" i="13"/>
  <c r="L407" i="13"/>
  <c r="L406" i="13"/>
  <c r="L404" i="13"/>
  <c r="L403" i="13"/>
  <c r="L402" i="13"/>
  <c r="I402" i="13"/>
  <c r="G402" i="13" s="1"/>
  <c r="L401" i="13"/>
  <c r="L400" i="13"/>
  <c r="L399" i="13"/>
  <c r="L398" i="13"/>
  <c r="H398" i="13"/>
  <c r="F398" i="13" s="1"/>
  <c r="L397" i="13"/>
  <c r="I397" i="13"/>
  <c r="G397" i="13" s="1"/>
  <c r="L396" i="13"/>
  <c r="L395" i="13"/>
  <c r="H395" i="13"/>
  <c r="F395" i="13" s="1"/>
  <c r="L394" i="13"/>
  <c r="H394" i="13"/>
  <c r="F394" i="13" s="1"/>
  <c r="L393" i="13"/>
  <c r="L392" i="13"/>
  <c r="I392" i="13"/>
  <c r="L391" i="13"/>
  <c r="H391" i="13"/>
  <c r="L390" i="13"/>
  <c r="I390" i="13"/>
  <c r="L389" i="13"/>
  <c r="L388" i="13"/>
  <c r="L387" i="13"/>
  <c r="I387" i="13"/>
  <c r="G387" i="13" s="1"/>
  <c r="L386" i="13"/>
  <c r="I386" i="13"/>
  <c r="G386" i="13" s="1"/>
  <c r="L385" i="13"/>
  <c r="L384" i="13"/>
  <c r="I384" i="13"/>
  <c r="G384" i="13" s="1"/>
  <c r="L383" i="13"/>
  <c r="H383" i="13"/>
  <c r="F383" i="13" s="1"/>
  <c r="L382" i="13"/>
  <c r="L381" i="13"/>
  <c r="I381" i="13"/>
  <c r="G381" i="13" s="1"/>
  <c r="L380" i="13"/>
  <c r="L379" i="13"/>
  <c r="L378" i="13"/>
  <c r="H378" i="13"/>
  <c r="L377" i="13"/>
  <c r="H377" i="13"/>
  <c r="F377" i="13" s="1"/>
  <c r="L376" i="13"/>
  <c r="L375" i="13"/>
  <c r="L374" i="13"/>
  <c r="L373" i="13"/>
  <c r="I373" i="13"/>
  <c r="G373" i="13" s="1"/>
  <c r="L372" i="13"/>
  <c r="L371" i="13"/>
  <c r="L370" i="13"/>
  <c r="H370" i="13"/>
  <c r="F370" i="13" s="1"/>
  <c r="L369" i="13"/>
  <c r="I369" i="13"/>
  <c r="L368" i="13"/>
  <c r="L367" i="13"/>
  <c r="L366" i="13"/>
  <c r="L365" i="13"/>
  <c r="I365" i="13"/>
  <c r="G365" i="13" s="1"/>
  <c r="L364" i="13"/>
  <c r="L363" i="13"/>
  <c r="H363" i="13"/>
  <c r="F363" i="13" s="1"/>
  <c r="L362" i="13"/>
  <c r="L361" i="13"/>
  <c r="I361" i="13"/>
  <c r="G361" i="13" s="1"/>
  <c r="L360" i="13"/>
  <c r="I360" i="13"/>
  <c r="G360" i="13" s="1"/>
  <c r="L359" i="13"/>
  <c r="L358" i="13"/>
  <c r="L357" i="13"/>
  <c r="I357" i="13"/>
  <c r="G357" i="13" s="1"/>
  <c r="L356" i="13"/>
  <c r="L355" i="13"/>
  <c r="L354" i="13"/>
  <c r="L353" i="13"/>
  <c r="I353" i="13"/>
  <c r="L352" i="13"/>
  <c r="L351" i="13"/>
  <c r="L350" i="13"/>
  <c r="L349" i="13"/>
  <c r="I349" i="13"/>
  <c r="G349" i="13" s="1"/>
  <c r="L348" i="13"/>
  <c r="I348" i="13"/>
  <c r="G348" i="13" s="1"/>
  <c r="L347" i="13"/>
  <c r="L346" i="13"/>
  <c r="I346" i="13"/>
  <c r="G346" i="13" s="1"/>
  <c r="L345" i="13"/>
  <c r="H345" i="13"/>
  <c r="F345" i="13" s="1"/>
  <c r="L344" i="13"/>
  <c r="L343" i="13"/>
  <c r="L342" i="13"/>
  <c r="L341" i="13"/>
  <c r="L340" i="13"/>
  <c r="I340" i="13"/>
  <c r="G340" i="13" s="1"/>
  <c r="L339" i="13"/>
  <c r="L338" i="13"/>
  <c r="L337" i="13"/>
  <c r="I337" i="13"/>
  <c r="G337" i="13" s="1"/>
  <c r="L336" i="13"/>
  <c r="H336" i="13"/>
  <c r="L335" i="13"/>
  <c r="L334" i="13"/>
  <c r="H334" i="13"/>
  <c r="F334" i="13" s="1"/>
  <c r="L333" i="13"/>
  <c r="L332" i="13"/>
  <c r="H332" i="13"/>
  <c r="F332" i="13" s="1"/>
  <c r="L331" i="13"/>
  <c r="L330" i="13"/>
  <c r="I330" i="13"/>
  <c r="G330" i="13" s="1"/>
  <c r="L329" i="13"/>
  <c r="I329" i="13"/>
  <c r="G329" i="13" s="1"/>
  <c r="L328" i="13"/>
  <c r="L327" i="13"/>
  <c r="L326" i="13"/>
  <c r="L325" i="13"/>
  <c r="H325" i="13"/>
  <c r="F325" i="13" s="1"/>
  <c r="L324" i="13"/>
  <c r="L323" i="13"/>
  <c r="L322" i="13"/>
  <c r="H322" i="13"/>
  <c r="F322" i="13" s="1"/>
  <c r="L321" i="13"/>
  <c r="L320" i="13"/>
  <c r="L319" i="13"/>
  <c r="I319" i="13"/>
  <c r="G319" i="13" s="1"/>
  <c r="L318" i="13"/>
  <c r="H318" i="13"/>
  <c r="L317" i="13"/>
  <c r="L316" i="13"/>
  <c r="L315" i="13"/>
  <c r="L314" i="13"/>
  <c r="L313" i="13"/>
  <c r="I313" i="13"/>
  <c r="G313" i="13" s="1"/>
  <c r="L312" i="13"/>
  <c r="L311" i="13"/>
  <c r="L310" i="13"/>
  <c r="L309" i="13"/>
  <c r="H309" i="13"/>
  <c r="L308" i="13"/>
  <c r="I308" i="13"/>
  <c r="G308" i="13" s="1"/>
  <c r="L307" i="13"/>
  <c r="H307" i="13"/>
  <c r="F307" i="13" s="1"/>
  <c r="L306" i="13"/>
  <c r="L305" i="13"/>
  <c r="L304" i="13"/>
  <c r="H304" i="13"/>
  <c r="F304" i="13" s="1"/>
  <c r="L303" i="13"/>
  <c r="I303" i="13"/>
  <c r="G303" i="13" s="1"/>
  <c r="L302" i="13"/>
  <c r="L301" i="13"/>
  <c r="I301" i="13"/>
  <c r="G301" i="13" s="1"/>
  <c r="L300" i="13"/>
  <c r="L299" i="13"/>
  <c r="I299" i="13"/>
  <c r="L298" i="13"/>
  <c r="L297" i="13"/>
  <c r="H297" i="13"/>
  <c r="F297" i="13" s="1"/>
  <c r="L296" i="13"/>
  <c r="L295" i="13"/>
  <c r="L294" i="13"/>
  <c r="H294" i="13"/>
  <c r="F294" i="13" s="1"/>
  <c r="L293" i="13"/>
  <c r="I293" i="13"/>
  <c r="G293" i="13" s="1"/>
  <c r="L292" i="13"/>
  <c r="I292" i="13"/>
  <c r="L291" i="13"/>
  <c r="H291" i="13"/>
  <c r="F291" i="13" s="1"/>
  <c r="L290" i="13"/>
  <c r="L289" i="13"/>
  <c r="H289" i="13"/>
  <c r="F289" i="13" s="1"/>
  <c r="L288" i="13"/>
  <c r="L287" i="13"/>
  <c r="I287" i="13"/>
  <c r="G287" i="13" s="1"/>
  <c r="L286" i="13"/>
  <c r="L285" i="13"/>
  <c r="I285" i="13"/>
  <c r="L284" i="13"/>
  <c r="H284" i="13"/>
  <c r="F284" i="13" s="1"/>
  <c r="L283" i="13"/>
  <c r="L282" i="13"/>
  <c r="L281" i="13"/>
  <c r="L280" i="13"/>
  <c r="I280" i="13"/>
  <c r="G280" i="13" s="1"/>
  <c r="L279" i="13"/>
  <c r="L278" i="13"/>
  <c r="L277" i="13"/>
  <c r="H277" i="13"/>
  <c r="L276" i="13"/>
  <c r="I276" i="13"/>
  <c r="L275" i="13"/>
  <c r="L274" i="13"/>
  <c r="L273" i="13"/>
  <c r="I273" i="13"/>
  <c r="G273" i="13" s="1"/>
  <c r="L272" i="13"/>
  <c r="L271" i="13"/>
  <c r="L270" i="13"/>
  <c r="L269" i="13"/>
  <c r="L268" i="13"/>
  <c r="L267" i="13"/>
  <c r="I267" i="13"/>
  <c r="G267" i="13" s="1"/>
  <c r="L266" i="13"/>
  <c r="L265" i="13"/>
  <c r="I265" i="13"/>
  <c r="L264" i="13"/>
  <c r="H264" i="13"/>
  <c r="L263" i="13"/>
  <c r="H263" i="13"/>
  <c r="F263" i="13" s="1"/>
  <c r="L262" i="13"/>
  <c r="I262" i="13"/>
  <c r="G262" i="13" s="1"/>
  <c r="L261" i="13"/>
  <c r="H261" i="13"/>
  <c r="F261" i="13" s="1"/>
  <c r="L260" i="13"/>
  <c r="I260" i="13"/>
  <c r="L259" i="13"/>
  <c r="L258" i="13"/>
  <c r="I258" i="13"/>
  <c r="G258" i="13" s="1"/>
  <c r="L257" i="13"/>
  <c r="L256" i="13"/>
  <c r="H256" i="13"/>
  <c r="F256" i="13" s="1"/>
  <c r="L255" i="13"/>
  <c r="L254" i="13"/>
  <c r="L253" i="13"/>
  <c r="L252" i="13"/>
  <c r="I252" i="13"/>
  <c r="G252" i="13" s="1"/>
  <c r="L251" i="13"/>
  <c r="L250" i="13"/>
  <c r="I250" i="13"/>
  <c r="G250" i="13" s="1"/>
  <c r="L249" i="13"/>
  <c r="L248" i="13"/>
  <c r="L247" i="13"/>
  <c r="H247" i="13"/>
  <c r="F247" i="13" s="1"/>
  <c r="L246" i="13"/>
  <c r="H246" i="13"/>
  <c r="F246" i="13" s="1"/>
  <c r="L245" i="13"/>
  <c r="L244" i="13"/>
  <c r="I244" i="13"/>
  <c r="G244" i="13" s="1"/>
  <c r="L243" i="13"/>
  <c r="I243" i="13"/>
  <c r="G243" i="13" s="1"/>
  <c r="L242" i="13"/>
  <c r="H242" i="13"/>
  <c r="F242" i="13" s="1"/>
  <c r="L241" i="13"/>
  <c r="H241" i="13"/>
  <c r="F241" i="13" s="1"/>
  <c r="L240" i="13"/>
  <c r="L239" i="13"/>
  <c r="I239" i="13"/>
  <c r="G239" i="13" s="1"/>
  <c r="L238" i="13"/>
  <c r="H238" i="13"/>
  <c r="F238" i="13" s="1"/>
  <c r="L237" i="13"/>
  <c r="I237" i="13"/>
  <c r="G237" i="13" s="1"/>
  <c r="L236" i="13"/>
  <c r="H236" i="13"/>
  <c r="L235" i="13"/>
  <c r="L234" i="13"/>
  <c r="L233" i="13"/>
  <c r="I233" i="13"/>
  <c r="L232" i="13"/>
  <c r="H232" i="13"/>
  <c r="F232" i="13" s="1"/>
  <c r="L231" i="13"/>
  <c r="L230" i="13"/>
  <c r="H230" i="13"/>
  <c r="F230" i="13" s="1"/>
  <c r="L229" i="13"/>
  <c r="H229" i="13"/>
  <c r="L228" i="13"/>
  <c r="H228" i="13"/>
  <c r="F228" i="13" s="1"/>
  <c r="L227" i="13"/>
  <c r="L226" i="13"/>
  <c r="I226" i="13"/>
  <c r="L225" i="13"/>
  <c r="I225" i="13"/>
  <c r="G225" i="13" s="1"/>
  <c r="L224" i="13"/>
  <c r="I224" i="13"/>
  <c r="G224" i="13" s="1"/>
  <c r="L223" i="13"/>
  <c r="I223" i="13"/>
  <c r="L222" i="13"/>
  <c r="I222" i="13"/>
  <c r="L221" i="13"/>
  <c r="L220" i="13"/>
  <c r="L219" i="13"/>
  <c r="L218" i="13"/>
  <c r="L217" i="13"/>
  <c r="L216" i="13"/>
  <c r="I216" i="13"/>
  <c r="G216" i="13" s="1"/>
  <c r="L215" i="13"/>
  <c r="I215" i="13"/>
  <c r="G215" i="13" s="1"/>
  <c r="L214" i="13"/>
  <c r="I214" i="13"/>
  <c r="L213" i="13"/>
  <c r="L212" i="13"/>
  <c r="I212" i="13"/>
  <c r="G212" i="13" s="1"/>
  <c r="L211" i="13"/>
  <c r="I211" i="13"/>
  <c r="G211" i="13" s="1"/>
  <c r="L210" i="13"/>
  <c r="I210" i="13"/>
  <c r="G210" i="13" s="1"/>
  <c r="L209" i="13"/>
  <c r="L208" i="13"/>
  <c r="H208" i="13"/>
  <c r="F208" i="13" s="1"/>
  <c r="L207" i="13"/>
  <c r="H207" i="13"/>
  <c r="L206" i="13"/>
  <c r="I206" i="13"/>
  <c r="G206" i="13" s="1"/>
  <c r="L205" i="13"/>
  <c r="L204" i="13"/>
  <c r="H204" i="13"/>
  <c r="F204" i="13" s="1"/>
  <c r="L203" i="13"/>
  <c r="L202" i="13"/>
  <c r="I202" i="13"/>
  <c r="G202" i="13" s="1"/>
  <c r="L201" i="13"/>
  <c r="H201" i="13"/>
  <c r="L200" i="13"/>
  <c r="L199" i="13"/>
  <c r="L198" i="13"/>
  <c r="L197" i="13"/>
  <c r="I197" i="13"/>
  <c r="G197" i="13" s="1"/>
  <c r="L196" i="13"/>
  <c r="L195" i="13"/>
  <c r="L194" i="13"/>
  <c r="L193" i="13"/>
  <c r="H193" i="13"/>
  <c r="F193" i="13" s="1"/>
  <c r="L192" i="13"/>
  <c r="H192" i="13"/>
  <c r="F192" i="13" s="1"/>
  <c r="L191" i="13"/>
  <c r="L190" i="13"/>
  <c r="L189" i="13"/>
  <c r="I189" i="13"/>
  <c r="G189" i="13" s="1"/>
  <c r="L188" i="13"/>
  <c r="L187" i="13"/>
  <c r="L186" i="13"/>
  <c r="L185" i="13"/>
  <c r="H185" i="13"/>
  <c r="F185" i="13" s="1"/>
  <c r="L184" i="13"/>
  <c r="L183" i="13"/>
  <c r="L182" i="13"/>
  <c r="L181" i="13"/>
  <c r="I181" i="13"/>
  <c r="G181" i="13" s="1"/>
  <c r="L180" i="13"/>
  <c r="L179" i="13"/>
  <c r="L178" i="13"/>
  <c r="H178" i="13"/>
  <c r="F178" i="13" s="1"/>
  <c r="L177" i="13"/>
  <c r="H177" i="13"/>
  <c r="L176" i="13"/>
  <c r="L175" i="13"/>
  <c r="L174" i="13"/>
  <c r="H174" i="13"/>
  <c r="L173" i="13"/>
  <c r="H173" i="13"/>
  <c r="F173" i="13" s="1"/>
  <c r="L172" i="13"/>
  <c r="L171" i="13"/>
  <c r="H171" i="13"/>
  <c r="F171" i="13" s="1"/>
  <c r="L170" i="13"/>
  <c r="L169" i="13"/>
  <c r="I169" i="13"/>
  <c r="G169" i="13" s="1"/>
  <c r="L168" i="13"/>
  <c r="H168" i="13"/>
  <c r="F168" i="13" s="1"/>
  <c r="L167" i="13"/>
  <c r="I167" i="13"/>
  <c r="G167" i="13" s="1"/>
  <c r="L166" i="13"/>
  <c r="I166" i="13"/>
  <c r="G166" i="13" s="1"/>
  <c r="I165" i="13"/>
  <c r="G165" i="13" s="1"/>
  <c r="L164" i="13"/>
  <c r="L163" i="13"/>
  <c r="L162" i="13"/>
  <c r="L161" i="13"/>
  <c r="L160" i="13"/>
  <c r="H160" i="13"/>
  <c r="L159" i="13"/>
  <c r="I159" i="13"/>
  <c r="G159" i="13" s="1"/>
  <c r="L158" i="13"/>
  <c r="L157" i="13"/>
  <c r="I157" i="13"/>
  <c r="G157" i="13" s="1"/>
  <c r="L156" i="13"/>
  <c r="I156" i="13"/>
  <c r="L155" i="13"/>
  <c r="I155" i="13"/>
  <c r="G155" i="13" s="1"/>
  <c r="L154" i="13"/>
  <c r="L153" i="13"/>
  <c r="L152" i="13"/>
  <c r="I152" i="13"/>
  <c r="G152" i="13" s="1"/>
  <c r="L151" i="13"/>
  <c r="L150" i="13"/>
  <c r="I150" i="13"/>
  <c r="G150" i="13" s="1"/>
  <c r="L149" i="13"/>
  <c r="I149" i="13"/>
  <c r="G149" i="13" s="1"/>
  <c r="L148" i="13"/>
  <c r="L147" i="13"/>
  <c r="L146" i="13"/>
  <c r="L145" i="13"/>
  <c r="I145" i="13"/>
  <c r="G145" i="13" s="1"/>
  <c r="L144" i="13"/>
  <c r="I144" i="13"/>
  <c r="G144" i="13" s="1"/>
  <c r="L143" i="13"/>
  <c r="H143" i="13"/>
  <c r="L142" i="13"/>
  <c r="H142" i="13"/>
  <c r="F142" i="13" s="1"/>
  <c r="L141" i="13"/>
  <c r="I141" i="13"/>
  <c r="G141" i="13" s="1"/>
  <c r="L140" i="13"/>
  <c r="H140" i="13"/>
  <c r="L139" i="13"/>
  <c r="L138" i="13"/>
  <c r="L137" i="13"/>
  <c r="I137" i="13"/>
  <c r="L136" i="13"/>
  <c r="I136" i="13"/>
  <c r="L135" i="13"/>
  <c r="L134" i="13"/>
  <c r="L133" i="13"/>
  <c r="H133" i="13"/>
  <c r="F133" i="13" s="1"/>
  <c r="L132" i="13"/>
  <c r="I132" i="13"/>
  <c r="G132" i="13" s="1"/>
  <c r="L131" i="13"/>
  <c r="H131" i="13"/>
  <c r="F131" i="13" s="1"/>
  <c r="L130" i="13"/>
  <c r="L129" i="13"/>
  <c r="H129" i="13"/>
  <c r="L128" i="13"/>
  <c r="L127" i="13"/>
  <c r="L126" i="13"/>
  <c r="H126" i="13"/>
  <c r="F126" i="13" s="1"/>
  <c r="L125" i="13"/>
  <c r="H125" i="13"/>
  <c r="F125" i="13" s="1"/>
  <c r="L124" i="13"/>
  <c r="H124" i="13"/>
  <c r="F124" i="13" s="1"/>
  <c r="L123" i="13"/>
  <c r="I123" i="13"/>
  <c r="G123" i="13" s="1"/>
  <c r="L122" i="13"/>
  <c r="L121" i="13"/>
  <c r="L120" i="13"/>
  <c r="L119" i="13"/>
  <c r="L118" i="13"/>
  <c r="L117" i="13"/>
  <c r="I117" i="13"/>
  <c r="G117" i="13" s="1"/>
  <c r="L116" i="13"/>
  <c r="H116" i="13"/>
  <c r="F116" i="13" s="1"/>
  <c r="L115" i="13"/>
  <c r="L114" i="13"/>
  <c r="L113" i="13"/>
  <c r="I113" i="13"/>
  <c r="G113" i="13" s="1"/>
  <c r="L112" i="13"/>
  <c r="I112" i="13"/>
  <c r="G112" i="13" s="1"/>
  <c r="L111" i="13"/>
  <c r="L110" i="13"/>
  <c r="L109" i="13"/>
  <c r="L108" i="13"/>
  <c r="L107" i="13"/>
  <c r="H107" i="13"/>
  <c r="F107" i="13" s="1"/>
  <c r="L106" i="13"/>
  <c r="L105" i="13"/>
  <c r="L104" i="13"/>
  <c r="L103" i="13"/>
  <c r="L102" i="13"/>
  <c r="L101" i="13"/>
  <c r="L100" i="13"/>
  <c r="L99" i="13"/>
  <c r="I99" i="13"/>
  <c r="G99" i="13" s="1"/>
  <c r="L98" i="13"/>
  <c r="L97" i="13"/>
  <c r="L96" i="13"/>
  <c r="L95" i="13"/>
  <c r="L94" i="13"/>
  <c r="L93" i="13"/>
  <c r="L92" i="13"/>
  <c r="H92" i="13"/>
  <c r="L91" i="13"/>
  <c r="L90" i="13"/>
  <c r="H90" i="13"/>
  <c r="F90" i="13" s="1"/>
  <c r="L89" i="13"/>
  <c r="H89" i="13"/>
  <c r="F89" i="13" s="1"/>
  <c r="L88" i="13"/>
  <c r="L87" i="13"/>
  <c r="H87" i="13"/>
  <c r="F87" i="13" s="1"/>
  <c r="L86" i="13"/>
  <c r="H86" i="13"/>
  <c r="F86" i="13" s="1"/>
  <c r="L85" i="13"/>
  <c r="L84" i="13"/>
  <c r="I84" i="13"/>
  <c r="G84" i="13" s="1"/>
  <c r="L83" i="13"/>
  <c r="I83" i="13"/>
  <c r="G83" i="13" s="1"/>
  <c r="L82" i="13"/>
  <c r="L81" i="13"/>
  <c r="I81" i="13"/>
  <c r="L80" i="13"/>
  <c r="I80" i="13"/>
  <c r="G80" i="13" s="1"/>
  <c r="L79" i="13"/>
  <c r="H79" i="13"/>
  <c r="L78" i="13"/>
  <c r="L77" i="13"/>
  <c r="L76" i="13"/>
  <c r="L75" i="13"/>
  <c r="I75" i="13"/>
  <c r="G75" i="13" s="1"/>
  <c r="L74" i="13"/>
  <c r="L73" i="13"/>
  <c r="I73" i="13"/>
  <c r="G73" i="13" s="1"/>
  <c r="L72" i="13"/>
  <c r="L71" i="13"/>
  <c r="H71" i="13"/>
  <c r="L70" i="13"/>
  <c r="L69" i="13"/>
  <c r="L68" i="13"/>
  <c r="L67" i="13"/>
  <c r="I67" i="13"/>
  <c r="G67" i="13" s="1"/>
  <c r="L66" i="13"/>
  <c r="L65" i="13"/>
  <c r="L64" i="13"/>
  <c r="L63" i="13"/>
  <c r="H63" i="13"/>
  <c r="F63" i="13" s="1"/>
  <c r="L62" i="13"/>
  <c r="I62" i="13"/>
  <c r="G62" i="13" s="1"/>
  <c r="L61" i="13"/>
  <c r="L60" i="13"/>
  <c r="L59" i="13"/>
  <c r="L58" i="13"/>
  <c r="L57" i="13"/>
  <c r="L56" i="13"/>
  <c r="L55" i="13"/>
  <c r="H55" i="13"/>
  <c r="L54" i="13"/>
  <c r="I54" i="13"/>
  <c r="G54" i="13" s="1"/>
  <c r="L53" i="13"/>
  <c r="I53" i="13"/>
  <c r="G53" i="13" s="1"/>
  <c r="L52" i="13"/>
  <c r="L51" i="13"/>
  <c r="I51" i="13"/>
  <c r="G51" i="13" s="1"/>
  <c r="L50" i="13"/>
  <c r="H50" i="13"/>
  <c r="F50" i="13" s="1"/>
  <c r="L49" i="13"/>
  <c r="L48" i="13"/>
  <c r="I48" i="13"/>
  <c r="G48" i="13" s="1"/>
  <c r="L47" i="13"/>
  <c r="L46" i="13"/>
  <c r="L45" i="13"/>
  <c r="L44" i="13"/>
  <c r="L43" i="13"/>
  <c r="L42" i="13"/>
  <c r="L41" i="13"/>
  <c r="I41" i="13"/>
  <c r="G41" i="13" s="1"/>
  <c r="L40" i="13"/>
  <c r="H40" i="13"/>
  <c r="F40" i="13" s="1"/>
  <c r="L39" i="13"/>
  <c r="L38" i="13"/>
  <c r="L37" i="13"/>
  <c r="L36" i="13"/>
  <c r="L35" i="13"/>
  <c r="L34" i="13"/>
  <c r="L33" i="13"/>
  <c r="L32" i="13"/>
  <c r="L31" i="13"/>
  <c r="L30" i="13"/>
  <c r="L29" i="13"/>
  <c r="L27" i="13"/>
  <c r="L26" i="13"/>
  <c r="L25" i="13"/>
  <c r="L24" i="13"/>
  <c r="I23" i="13"/>
  <c r="L22" i="13"/>
  <c r="L21" i="13"/>
  <c r="I21" i="13"/>
  <c r="G21" i="13" s="1"/>
  <c r="L20" i="13"/>
  <c r="I20" i="13"/>
  <c r="G20" i="13" s="1"/>
  <c r="L19" i="13"/>
  <c r="L18" i="13"/>
  <c r="H18" i="13"/>
  <c r="L17" i="13"/>
  <c r="L16" i="13"/>
  <c r="H16" i="13"/>
  <c r="F16" i="13" s="1"/>
  <c r="L15" i="13"/>
  <c r="L14" i="13"/>
  <c r="L13" i="13"/>
  <c r="L12" i="13"/>
  <c r="H12" i="13"/>
  <c r="F12" i="13" s="1"/>
  <c r="L11" i="13"/>
  <c r="L10" i="13"/>
  <c r="H10" i="13"/>
  <c r="L9" i="13"/>
  <c r="L8" i="13"/>
  <c r="I8" i="13"/>
  <c r="L7" i="13"/>
  <c r="L6" i="13"/>
  <c r="L5" i="13"/>
  <c r="H5" i="13"/>
  <c r="L4" i="13"/>
  <c r="H4" i="13"/>
  <c r="F4" i="13" s="1"/>
  <c r="I495" i="13"/>
  <c r="G495" i="13" s="1"/>
  <c r="AC299" i="14"/>
  <c r="Y400" i="14"/>
  <c r="Y162" i="14"/>
  <c r="P214" i="14"/>
  <c r="H400" i="14"/>
  <c r="H249" i="14"/>
  <c r="H162" i="14"/>
  <c r="H369" i="14"/>
  <c r="H295" i="14"/>
  <c r="H353" i="14"/>
  <c r="H423" i="13"/>
  <c r="H439" i="13"/>
  <c r="F439" i="13" s="1"/>
  <c r="Y62" i="14"/>
  <c r="Y213" i="14"/>
  <c r="Y216" i="14"/>
  <c r="Y326" i="14"/>
  <c r="Y412" i="14"/>
  <c r="Y414" i="14"/>
  <c r="P48" i="14"/>
  <c r="P72" i="14"/>
  <c r="P143" i="14"/>
  <c r="P180" i="14"/>
  <c r="P216" i="14"/>
  <c r="P275" i="14"/>
  <c r="P276" i="14"/>
  <c r="P326" i="14"/>
  <c r="P362" i="14"/>
  <c r="P379" i="14"/>
  <c r="P386" i="14"/>
  <c r="P388" i="14"/>
  <c r="P400" i="14"/>
  <c r="P411" i="14"/>
  <c r="P412" i="14"/>
  <c r="P415" i="14"/>
  <c r="AC415" i="14"/>
  <c r="H414" i="14"/>
  <c r="H413" i="14"/>
  <c r="AC412" i="14"/>
  <c r="H412" i="14"/>
  <c r="AC411" i="14"/>
  <c r="AC400" i="14"/>
  <c r="H398" i="14"/>
  <c r="H397" i="14"/>
  <c r="AC386" i="14"/>
  <c r="AC362" i="14"/>
  <c r="H362" i="14"/>
  <c r="AC326" i="14"/>
  <c r="H275" i="14"/>
  <c r="AC249" i="14"/>
  <c r="AC215" i="14"/>
  <c r="H215" i="14"/>
  <c r="H213" i="14"/>
  <c r="Y143" i="14"/>
  <c r="Y140" i="14"/>
  <c r="Y141" i="14"/>
  <c r="P141" i="14"/>
  <c r="Y81" i="14"/>
  <c r="D4" i="9"/>
  <c r="G647" i="11"/>
  <c r="K1920" i="16"/>
  <c r="G1920" i="16"/>
  <c r="K1919" i="16"/>
  <c r="G1919" i="16"/>
  <c r="K1918" i="16"/>
  <c r="G1918" i="16"/>
  <c r="K1917" i="16"/>
  <c r="G1917" i="16"/>
  <c r="K1916" i="16"/>
  <c r="G1916" i="16"/>
  <c r="K1915" i="16"/>
  <c r="G1915" i="16"/>
  <c r="K1914" i="16"/>
  <c r="G1914" i="16"/>
  <c r="K1913" i="16"/>
  <c r="G1913" i="16"/>
  <c r="K1912" i="16"/>
  <c r="G1912" i="16"/>
  <c r="K1911" i="16"/>
  <c r="G1911" i="16"/>
  <c r="K1910" i="16"/>
  <c r="G1910" i="16"/>
  <c r="K1909" i="16"/>
  <c r="G1909" i="16"/>
  <c r="K1908" i="16"/>
  <c r="G1908" i="16"/>
  <c r="K1907" i="16"/>
  <c r="G1907" i="16"/>
  <c r="K1906" i="16"/>
  <c r="G1906" i="16"/>
  <c r="K1905" i="16"/>
  <c r="G1905" i="16"/>
  <c r="K1904" i="16"/>
  <c r="G1904" i="16"/>
  <c r="K1903" i="16"/>
  <c r="G1903" i="16"/>
  <c r="K1902" i="16"/>
  <c r="G1902" i="16"/>
  <c r="K1901" i="16"/>
  <c r="G1901" i="16"/>
  <c r="K1900" i="16"/>
  <c r="G1900" i="16"/>
  <c r="K1899" i="16"/>
  <c r="G1899" i="16"/>
  <c r="K1898" i="16"/>
  <c r="G1898" i="16"/>
  <c r="K1897" i="16"/>
  <c r="G1897" i="16"/>
  <c r="K1896" i="16"/>
  <c r="G1896" i="16"/>
  <c r="K1895" i="16"/>
  <c r="G1895" i="16"/>
  <c r="K1894" i="16"/>
  <c r="G1894" i="16"/>
  <c r="K1893" i="16"/>
  <c r="G1893" i="16"/>
  <c r="K1892" i="16"/>
  <c r="G1892" i="16"/>
  <c r="K1891" i="16"/>
  <c r="G1891" i="16"/>
  <c r="K1890" i="16"/>
  <c r="G1890" i="16"/>
  <c r="K1889" i="16"/>
  <c r="G1889" i="16"/>
  <c r="K1888" i="16"/>
  <c r="G1888" i="16"/>
  <c r="K1887" i="16"/>
  <c r="G1887" i="16"/>
  <c r="K1886" i="16"/>
  <c r="G1886" i="16"/>
  <c r="K1885" i="16"/>
  <c r="G1885" i="16"/>
  <c r="K1884" i="16"/>
  <c r="G1884" i="16"/>
  <c r="K1883" i="16"/>
  <c r="G1883" i="16"/>
  <c r="K1882" i="16"/>
  <c r="G1882" i="16"/>
  <c r="K1881" i="16"/>
  <c r="G1881" i="16"/>
  <c r="K1880" i="16"/>
  <c r="G1880" i="16"/>
  <c r="K1879" i="16"/>
  <c r="G1879" i="16"/>
  <c r="K1878" i="16"/>
  <c r="G1878" i="16"/>
  <c r="K1877" i="16"/>
  <c r="G1877" i="16"/>
  <c r="K1876" i="16"/>
  <c r="G1876" i="16"/>
  <c r="K1875" i="16"/>
  <c r="G1875" i="16"/>
  <c r="K1874" i="16"/>
  <c r="G1874" i="16"/>
  <c r="K1873" i="16"/>
  <c r="G1873" i="16"/>
  <c r="K1872" i="16"/>
  <c r="G1872" i="16"/>
  <c r="K1871" i="16"/>
  <c r="G1871" i="16"/>
  <c r="K1870" i="16"/>
  <c r="G1870" i="16"/>
  <c r="K1869" i="16"/>
  <c r="G1869" i="16"/>
  <c r="K1868" i="16"/>
  <c r="G1868" i="16"/>
  <c r="K1867" i="16"/>
  <c r="G1867" i="16"/>
  <c r="K1866" i="16"/>
  <c r="G1866" i="16"/>
  <c r="K1865" i="16"/>
  <c r="G1865" i="16"/>
  <c r="K1864" i="16"/>
  <c r="G1864" i="16"/>
  <c r="K1863" i="16"/>
  <c r="G1863" i="16"/>
  <c r="K1862" i="16"/>
  <c r="G1862" i="16"/>
  <c r="K1861" i="16"/>
  <c r="G1861" i="16"/>
  <c r="K1860" i="16"/>
  <c r="G1860" i="16"/>
  <c r="K1859" i="16"/>
  <c r="G1859" i="16"/>
  <c r="K1858" i="16"/>
  <c r="G1858" i="16"/>
  <c r="K1857" i="16"/>
  <c r="G1857" i="16"/>
  <c r="K1856" i="16"/>
  <c r="G1856" i="16"/>
  <c r="K1855" i="16"/>
  <c r="G1855" i="16"/>
  <c r="K1854" i="16"/>
  <c r="G1854" i="16"/>
  <c r="K1853" i="16"/>
  <c r="G1853" i="16"/>
  <c r="K1852" i="16"/>
  <c r="G1852" i="16"/>
  <c r="K1851" i="16"/>
  <c r="G1851" i="16"/>
  <c r="K1850" i="16"/>
  <c r="G1850" i="16"/>
  <c r="K1849" i="16"/>
  <c r="G1849" i="16"/>
  <c r="K1848" i="16"/>
  <c r="G1848" i="16"/>
  <c r="K1847" i="16"/>
  <c r="G1847" i="16"/>
  <c r="K1846" i="16"/>
  <c r="G1846" i="16"/>
  <c r="K1845" i="16"/>
  <c r="G1845" i="16"/>
  <c r="K1844" i="16"/>
  <c r="G1844" i="16"/>
  <c r="K1843" i="16"/>
  <c r="G1843" i="16"/>
  <c r="K1842" i="16"/>
  <c r="G1842" i="16"/>
  <c r="K1841" i="16"/>
  <c r="G1841" i="16"/>
  <c r="K1840" i="16"/>
  <c r="G1840" i="16"/>
  <c r="K1839" i="16"/>
  <c r="G1839" i="16"/>
  <c r="K1838" i="16"/>
  <c r="G1838" i="16"/>
  <c r="K1837" i="16"/>
  <c r="G1837" i="16"/>
  <c r="K1836" i="16"/>
  <c r="G1836" i="16"/>
  <c r="K1835" i="16"/>
  <c r="G1835" i="16"/>
  <c r="K1834" i="16"/>
  <c r="G1834" i="16"/>
  <c r="K1833" i="16"/>
  <c r="G1833" i="16"/>
  <c r="K1832" i="16"/>
  <c r="G1832" i="16"/>
  <c r="K1831" i="16"/>
  <c r="G1831" i="16"/>
  <c r="K1830" i="16"/>
  <c r="G1830" i="16"/>
  <c r="K1829" i="16"/>
  <c r="G1829" i="16"/>
  <c r="K1828" i="16"/>
  <c r="G1828" i="16"/>
  <c r="K1827" i="16"/>
  <c r="G1827" i="16"/>
  <c r="K1826" i="16"/>
  <c r="G1826" i="16"/>
  <c r="K1825" i="16"/>
  <c r="G1825" i="16"/>
  <c r="K1824" i="16"/>
  <c r="G1824" i="16"/>
  <c r="K1823" i="16"/>
  <c r="G1823" i="16"/>
  <c r="K1822" i="16"/>
  <c r="G1822" i="16"/>
  <c r="K1821" i="16"/>
  <c r="G1821" i="16"/>
  <c r="K1820" i="16"/>
  <c r="G1820" i="16"/>
  <c r="K1819" i="16"/>
  <c r="G1819" i="16"/>
  <c r="K1818" i="16"/>
  <c r="G1818" i="16"/>
  <c r="K1817" i="16"/>
  <c r="G1817" i="16"/>
  <c r="K1816" i="16"/>
  <c r="G1816" i="16"/>
  <c r="K1815" i="16"/>
  <c r="G1815" i="16"/>
  <c r="K1814" i="16"/>
  <c r="G1814" i="16"/>
  <c r="K1813" i="16"/>
  <c r="G1813" i="16"/>
  <c r="K1812" i="16"/>
  <c r="G1812" i="16"/>
  <c r="K1811" i="16"/>
  <c r="G1811" i="16"/>
  <c r="K1810" i="16"/>
  <c r="G1810" i="16"/>
  <c r="K1809" i="16"/>
  <c r="G1809" i="16"/>
  <c r="K1808" i="16"/>
  <c r="G1808" i="16"/>
  <c r="K1807" i="16"/>
  <c r="G1807" i="16"/>
  <c r="K1806" i="16"/>
  <c r="G1806" i="16"/>
  <c r="K1805" i="16"/>
  <c r="G1805" i="16"/>
  <c r="K1804" i="16"/>
  <c r="G1804" i="16"/>
  <c r="K1803" i="16"/>
  <c r="G1803" i="16"/>
  <c r="K1802" i="16"/>
  <c r="G1802" i="16"/>
  <c r="K1801" i="16"/>
  <c r="G1801" i="16"/>
  <c r="K1800" i="16"/>
  <c r="G1800" i="16"/>
  <c r="K1799" i="16"/>
  <c r="G1799" i="16"/>
  <c r="K1798" i="16"/>
  <c r="G1798" i="16"/>
  <c r="K1797" i="16"/>
  <c r="G1797" i="16"/>
  <c r="K1796" i="16"/>
  <c r="G1796" i="16"/>
  <c r="K1795" i="16"/>
  <c r="G1795" i="16"/>
  <c r="K1794" i="16"/>
  <c r="G1794" i="16"/>
  <c r="K1793" i="16"/>
  <c r="G1793" i="16"/>
  <c r="K1792" i="16"/>
  <c r="G1792" i="16"/>
  <c r="K1791" i="16"/>
  <c r="G1791" i="16"/>
  <c r="K1790" i="16"/>
  <c r="G1790" i="16"/>
  <c r="K1789" i="16"/>
  <c r="G1789" i="16"/>
  <c r="K1788" i="16"/>
  <c r="G1788" i="16"/>
  <c r="K1787" i="16"/>
  <c r="G1787" i="16"/>
  <c r="K1786" i="16"/>
  <c r="G1786" i="16"/>
  <c r="K1785" i="16"/>
  <c r="G1785" i="16"/>
  <c r="K1784" i="16"/>
  <c r="G1784" i="16"/>
  <c r="K1783" i="16"/>
  <c r="G1783" i="16"/>
  <c r="K1782" i="16"/>
  <c r="G1782" i="16"/>
  <c r="K1781" i="16"/>
  <c r="G1781" i="16"/>
  <c r="K1780" i="16"/>
  <c r="G1780" i="16"/>
  <c r="K1779" i="16"/>
  <c r="G1779" i="16"/>
  <c r="K1778" i="16"/>
  <c r="G1778" i="16"/>
  <c r="K1777" i="16"/>
  <c r="G1777" i="16"/>
  <c r="K1776" i="16"/>
  <c r="G1776" i="16"/>
  <c r="K1775" i="16"/>
  <c r="G1775" i="16"/>
  <c r="K1774" i="16"/>
  <c r="G1774" i="16"/>
  <c r="K1773" i="16"/>
  <c r="G1773" i="16"/>
  <c r="K1772" i="16"/>
  <c r="G1772" i="16"/>
  <c r="K1771" i="16"/>
  <c r="G1771" i="16"/>
  <c r="K1770" i="16"/>
  <c r="G1770" i="16"/>
  <c r="K1769" i="16"/>
  <c r="G1769" i="16"/>
  <c r="K1768" i="16"/>
  <c r="G1768" i="16"/>
  <c r="K1767" i="16"/>
  <c r="G1767" i="16"/>
  <c r="K1766" i="16"/>
  <c r="G1766" i="16"/>
  <c r="K1765" i="16"/>
  <c r="G1765" i="16"/>
  <c r="K1764" i="16"/>
  <c r="G1764" i="16"/>
  <c r="K1763" i="16"/>
  <c r="G1763" i="16"/>
  <c r="K1762" i="16"/>
  <c r="G1762" i="16"/>
  <c r="K1761" i="16"/>
  <c r="G1761" i="16"/>
  <c r="K1760" i="16"/>
  <c r="G1760" i="16"/>
  <c r="K1759" i="16"/>
  <c r="G1759" i="16"/>
  <c r="K1758" i="16"/>
  <c r="G1758" i="16"/>
  <c r="K1757" i="16"/>
  <c r="G1757" i="16"/>
  <c r="K1756" i="16"/>
  <c r="G1756" i="16"/>
  <c r="K1755" i="16"/>
  <c r="G1755" i="16"/>
  <c r="K1754" i="16"/>
  <c r="G1754" i="16"/>
  <c r="K1753" i="16"/>
  <c r="G1753" i="16"/>
  <c r="K1752" i="16"/>
  <c r="G1752" i="16"/>
  <c r="K1751" i="16"/>
  <c r="G1751" i="16"/>
  <c r="K1750" i="16"/>
  <c r="G1750" i="16"/>
  <c r="K1749" i="16"/>
  <c r="G1749" i="16"/>
  <c r="K1748" i="16"/>
  <c r="G1748" i="16"/>
  <c r="K1747" i="16"/>
  <c r="G1747" i="16"/>
  <c r="K1746" i="16"/>
  <c r="G1746" i="16"/>
  <c r="K1745" i="16"/>
  <c r="G1745" i="16"/>
  <c r="K1744" i="16"/>
  <c r="G1744" i="16"/>
  <c r="K1743" i="16"/>
  <c r="G1743" i="16"/>
  <c r="K1742" i="16"/>
  <c r="G1742" i="16"/>
  <c r="K1741" i="16"/>
  <c r="G1741" i="16"/>
  <c r="K1740" i="16"/>
  <c r="G1740" i="16"/>
  <c r="K1739" i="16"/>
  <c r="G1739" i="16"/>
  <c r="K1738" i="16"/>
  <c r="G1738" i="16"/>
  <c r="K1737" i="16"/>
  <c r="G1737" i="16"/>
  <c r="K1736" i="16"/>
  <c r="G1736" i="16"/>
  <c r="K1735" i="16"/>
  <c r="G1735" i="16"/>
  <c r="K1734" i="16"/>
  <c r="G1734" i="16"/>
  <c r="K1733" i="16"/>
  <c r="G1733" i="16"/>
  <c r="K1732" i="16"/>
  <c r="G1732" i="16"/>
  <c r="K1731" i="16"/>
  <c r="G1731" i="16"/>
  <c r="K1730" i="16"/>
  <c r="G1730" i="16"/>
  <c r="K1729" i="16"/>
  <c r="G1729" i="16"/>
  <c r="K1728" i="16"/>
  <c r="G1728" i="16"/>
  <c r="K1727" i="16"/>
  <c r="G1727" i="16"/>
  <c r="K1726" i="16"/>
  <c r="G1726" i="16"/>
  <c r="K1725" i="16"/>
  <c r="G1725" i="16"/>
  <c r="K1724" i="16"/>
  <c r="G1724" i="16"/>
  <c r="K1723" i="16"/>
  <c r="G1723" i="16"/>
  <c r="K1722" i="16"/>
  <c r="G1722" i="16"/>
  <c r="K1721" i="16"/>
  <c r="G1721" i="16"/>
  <c r="K1720" i="16"/>
  <c r="G1720" i="16"/>
  <c r="K1719" i="16"/>
  <c r="G1719" i="16"/>
  <c r="K1718" i="16"/>
  <c r="G1718" i="16"/>
  <c r="K1717" i="16"/>
  <c r="G1717" i="16"/>
  <c r="K1716" i="16"/>
  <c r="G1716" i="16"/>
  <c r="K1715" i="16"/>
  <c r="G1715" i="16"/>
  <c r="K1714" i="16"/>
  <c r="G1714" i="16"/>
  <c r="K1713" i="16"/>
  <c r="G1713" i="16"/>
  <c r="K1712" i="16"/>
  <c r="G1712" i="16"/>
  <c r="K1711" i="16"/>
  <c r="G1711" i="16"/>
  <c r="K1710" i="16"/>
  <c r="G1710" i="16"/>
  <c r="K1709" i="16"/>
  <c r="G1709" i="16"/>
  <c r="K1708" i="16"/>
  <c r="G1708" i="16"/>
  <c r="K1707" i="16"/>
  <c r="G1707" i="16"/>
  <c r="K1706" i="16"/>
  <c r="G1706" i="16"/>
  <c r="K1705" i="16"/>
  <c r="G1705" i="16"/>
  <c r="K1704" i="16"/>
  <c r="G1704" i="16"/>
  <c r="K1703" i="16"/>
  <c r="G1703" i="16"/>
  <c r="K1702" i="16"/>
  <c r="G1702" i="16"/>
  <c r="K1701" i="16"/>
  <c r="G1701" i="16"/>
  <c r="K1700" i="16"/>
  <c r="G1700" i="16"/>
  <c r="K1699" i="16"/>
  <c r="G1699" i="16"/>
  <c r="K1698" i="16"/>
  <c r="G1698" i="16"/>
  <c r="K1697" i="16"/>
  <c r="G1697" i="16"/>
  <c r="K1696" i="16"/>
  <c r="G1696" i="16"/>
  <c r="K1695" i="16"/>
  <c r="G1695" i="16"/>
  <c r="K1694" i="16"/>
  <c r="G1694" i="16"/>
  <c r="K1693" i="16"/>
  <c r="G1693" i="16"/>
  <c r="K1692" i="16"/>
  <c r="G1692" i="16"/>
  <c r="K1691" i="16"/>
  <c r="G1691" i="16"/>
  <c r="K1690" i="16"/>
  <c r="G1690" i="16"/>
  <c r="K1689" i="16"/>
  <c r="G1689" i="16"/>
  <c r="K1688" i="16"/>
  <c r="G1688" i="16"/>
  <c r="K1687" i="16"/>
  <c r="G1687" i="16"/>
  <c r="K1686" i="16"/>
  <c r="G1686" i="16"/>
  <c r="K1685" i="16"/>
  <c r="G1685" i="16"/>
  <c r="K1684" i="16"/>
  <c r="G1684" i="16"/>
  <c r="K1683" i="16"/>
  <c r="G1683" i="16"/>
  <c r="K1682" i="16"/>
  <c r="G1682" i="16"/>
  <c r="K1681" i="16"/>
  <c r="G1681" i="16"/>
  <c r="K1680" i="16"/>
  <c r="G1680" i="16"/>
  <c r="K1679" i="16"/>
  <c r="G1679" i="16"/>
  <c r="K1678" i="16"/>
  <c r="G1678" i="16"/>
  <c r="K1677" i="16"/>
  <c r="G1677" i="16"/>
  <c r="K1676" i="16"/>
  <c r="G1676" i="16"/>
  <c r="K1675" i="16"/>
  <c r="G1675" i="16"/>
  <c r="K1674" i="16"/>
  <c r="G1674" i="16"/>
  <c r="K1673" i="16"/>
  <c r="G1673" i="16"/>
  <c r="K1672" i="16"/>
  <c r="G1672" i="16"/>
  <c r="K1671" i="16"/>
  <c r="G1671" i="16"/>
  <c r="K1670" i="16"/>
  <c r="G1670" i="16"/>
  <c r="K1669" i="16"/>
  <c r="G1669" i="16"/>
  <c r="K1668" i="16"/>
  <c r="G1668" i="16"/>
  <c r="K1667" i="16"/>
  <c r="G1667" i="16"/>
  <c r="K1666" i="16"/>
  <c r="G1666" i="16"/>
  <c r="K1665" i="16"/>
  <c r="G1665" i="16"/>
  <c r="K1664" i="16"/>
  <c r="G1664" i="16"/>
  <c r="K1663" i="16"/>
  <c r="G1663" i="16"/>
  <c r="K1662" i="16"/>
  <c r="G1662" i="16"/>
  <c r="K1661" i="16"/>
  <c r="G1661" i="16"/>
  <c r="K1660" i="16"/>
  <c r="G1660" i="16"/>
  <c r="K1659" i="16"/>
  <c r="G1659" i="16"/>
  <c r="K1658" i="16"/>
  <c r="G1658" i="16"/>
  <c r="K1657" i="16"/>
  <c r="G1657" i="16"/>
  <c r="K1656" i="16"/>
  <c r="G1656" i="16"/>
  <c r="K1655" i="16"/>
  <c r="G1655" i="16"/>
  <c r="K1654" i="16"/>
  <c r="G1654" i="16"/>
  <c r="K1653" i="16"/>
  <c r="G1653" i="16"/>
  <c r="K1652" i="16"/>
  <c r="G1652" i="16"/>
  <c r="K1651" i="16"/>
  <c r="G1651" i="16"/>
  <c r="K1650" i="16"/>
  <c r="G1650" i="16"/>
  <c r="K1649" i="16"/>
  <c r="G1649" i="16"/>
  <c r="K1648" i="16"/>
  <c r="G1648" i="16"/>
  <c r="K1647" i="16"/>
  <c r="G1647" i="16"/>
  <c r="K1646" i="16"/>
  <c r="G1646" i="16"/>
  <c r="K1645" i="16"/>
  <c r="G1645" i="16"/>
  <c r="K1644" i="16"/>
  <c r="G1644" i="16"/>
  <c r="K1643" i="16"/>
  <c r="G1643" i="16"/>
  <c r="K1642" i="16"/>
  <c r="G1642" i="16"/>
  <c r="K1641" i="16"/>
  <c r="G1641" i="16"/>
  <c r="K1640" i="16"/>
  <c r="G1640" i="16"/>
  <c r="K1639" i="16"/>
  <c r="G1639" i="16"/>
  <c r="K1638" i="16"/>
  <c r="G1638" i="16"/>
  <c r="K1637" i="16"/>
  <c r="G1637" i="16"/>
  <c r="K1636" i="16"/>
  <c r="G1636" i="16"/>
  <c r="K1635" i="16"/>
  <c r="G1635" i="16"/>
  <c r="K1634" i="16"/>
  <c r="G1634" i="16"/>
  <c r="K1633" i="16"/>
  <c r="G1633" i="16"/>
  <c r="K1632" i="16"/>
  <c r="G1632" i="16"/>
  <c r="K1631" i="16"/>
  <c r="G1631" i="16"/>
  <c r="K1630" i="16"/>
  <c r="G1630" i="16"/>
  <c r="K1629" i="16"/>
  <c r="G1629" i="16"/>
  <c r="K1628" i="16"/>
  <c r="G1628" i="16"/>
  <c r="K1627" i="16"/>
  <c r="G1627" i="16"/>
  <c r="K1626" i="16"/>
  <c r="G1626" i="16"/>
  <c r="K1625" i="16"/>
  <c r="G1625" i="16"/>
  <c r="K1624" i="16"/>
  <c r="G1624" i="16"/>
  <c r="K1623" i="16"/>
  <c r="G1623" i="16"/>
  <c r="K1622" i="16"/>
  <c r="G1622" i="16"/>
  <c r="K1621" i="16"/>
  <c r="G1621" i="16"/>
  <c r="K1620" i="16"/>
  <c r="G1620" i="16"/>
  <c r="K1619" i="16"/>
  <c r="G1619" i="16"/>
  <c r="K1618" i="16"/>
  <c r="G1618" i="16"/>
  <c r="K1617" i="16"/>
  <c r="G1617" i="16"/>
  <c r="K1616" i="16"/>
  <c r="G1616" i="16"/>
  <c r="K1615" i="16"/>
  <c r="G1615" i="16"/>
  <c r="K1614" i="16"/>
  <c r="G1614" i="16"/>
  <c r="K1613" i="16"/>
  <c r="G1613" i="16"/>
  <c r="K1612" i="16"/>
  <c r="G1612" i="16"/>
  <c r="K1611" i="16"/>
  <c r="G1611" i="16"/>
  <c r="K1610" i="16"/>
  <c r="G1610" i="16"/>
  <c r="K1609" i="16"/>
  <c r="G1609" i="16"/>
  <c r="K1608" i="16"/>
  <c r="G1608" i="16"/>
  <c r="K1607" i="16"/>
  <c r="G1607" i="16"/>
  <c r="K1606" i="16"/>
  <c r="G1606" i="16"/>
  <c r="K1605" i="16"/>
  <c r="G1605" i="16"/>
  <c r="K1604" i="16"/>
  <c r="G1604" i="16"/>
  <c r="K1603" i="16"/>
  <c r="G1603" i="16"/>
  <c r="K1602" i="16"/>
  <c r="G1602" i="16"/>
  <c r="K1601" i="16"/>
  <c r="G1601" i="16"/>
  <c r="K1600" i="16"/>
  <c r="G1600" i="16"/>
  <c r="K1599" i="16"/>
  <c r="G1599" i="16"/>
  <c r="K1598" i="16"/>
  <c r="G1598" i="16"/>
  <c r="K1597" i="16"/>
  <c r="G1597" i="16"/>
  <c r="K1596" i="16"/>
  <c r="G1596" i="16"/>
  <c r="K1595" i="16"/>
  <c r="G1595" i="16"/>
  <c r="K1594" i="16"/>
  <c r="G1594" i="16"/>
  <c r="K1593" i="16"/>
  <c r="G1593" i="16"/>
  <c r="K1592" i="16"/>
  <c r="G1592" i="16"/>
  <c r="K1591" i="16"/>
  <c r="G1591" i="16"/>
  <c r="K1590" i="16"/>
  <c r="G1590" i="16"/>
  <c r="K1589" i="16"/>
  <c r="G1589" i="16"/>
  <c r="K1588" i="16"/>
  <c r="G1588" i="16"/>
  <c r="K1587" i="16"/>
  <c r="G1587" i="16"/>
  <c r="K1586" i="16"/>
  <c r="G1586" i="16"/>
  <c r="K1585" i="16"/>
  <c r="G1585" i="16"/>
  <c r="K1584" i="16"/>
  <c r="G1584" i="16"/>
  <c r="K1583" i="16"/>
  <c r="G1583" i="16"/>
  <c r="K1582" i="16"/>
  <c r="G1582" i="16"/>
  <c r="K1581" i="16"/>
  <c r="G1581" i="16"/>
  <c r="K1580" i="16"/>
  <c r="G1580" i="16"/>
  <c r="K1579" i="16"/>
  <c r="G1579" i="16"/>
  <c r="K1578" i="16"/>
  <c r="G1578" i="16"/>
  <c r="K1577" i="16"/>
  <c r="G1577" i="16"/>
  <c r="K1576" i="16"/>
  <c r="G1576" i="16"/>
  <c r="K1575" i="16"/>
  <c r="G1575" i="16"/>
  <c r="K1574" i="16"/>
  <c r="G1574" i="16"/>
  <c r="K1573" i="16"/>
  <c r="G1573" i="16"/>
  <c r="K1572" i="16"/>
  <c r="G1572" i="16"/>
  <c r="K1571" i="16"/>
  <c r="G1571" i="16"/>
  <c r="K1570" i="16"/>
  <c r="G1570" i="16"/>
  <c r="K1569" i="16"/>
  <c r="G1569" i="16"/>
  <c r="K1568" i="16"/>
  <c r="G1568" i="16"/>
  <c r="K1567" i="16"/>
  <c r="G1567" i="16"/>
  <c r="K1566" i="16"/>
  <c r="G1566" i="16"/>
  <c r="K1565" i="16"/>
  <c r="G1565" i="16"/>
  <c r="K1564" i="16"/>
  <c r="G1564" i="16"/>
  <c r="K1563" i="16"/>
  <c r="G1563" i="16"/>
  <c r="K1562" i="16"/>
  <c r="G1562" i="16"/>
  <c r="K1561" i="16"/>
  <c r="G1561" i="16"/>
  <c r="K1560" i="16"/>
  <c r="G1560" i="16"/>
  <c r="K1559" i="16"/>
  <c r="G1559" i="16"/>
  <c r="K1558" i="16"/>
  <c r="G1558" i="16"/>
  <c r="K1557" i="16"/>
  <c r="G1557" i="16"/>
  <c r="K1556" i="16"/>
  <c r="G1556" i="16"/>
  <c r="K1555" i="16"/>
  <c r="G1555" i="16"/>
  <c r="K1554" i="16"/>
  <c r="G1554" i="16"/>
  <c r="K1553" i="16"/>
  <c r="G1553" i="16"/>
  <c r="K1552" i="16"/>
  <c r="G1552" i="16"/>
  <c r="K1551" i="16"/>
  <c r="G1551" i="16"/>
  <c r="K1550" i="16"/>
  <c r="G1550" i="16"/>
  <c r="K1549" i="16"/>
  <c r="G1549" i="16"/>
  <c r="K1548" i="16"/>
  <c r="G1548" i="16"/>
  <c r="K1547" i="16"/>
  <c r="G1547" i="16"/>
  <c r="K1546" i="16"/>
  <c r="G1546" i="16"/>
  <c r="K1545" i="16"/>
  <c r="G1545" i="16"/>
  <c r="K1544" i="16"/>
  <c r="G1544" i="16"/>
  <c r="K1543" i="16"/>
  <c r="G1543" i="16"/>
  <c r="K1542" i="16"/>
  <c r="G1542" i="16"/>
  <c r="K1541" i="16"/>
  <c r="G1541" i="16"/>
  <c r="K1540" i="16"/>
  <c r="G1540" i="16"/>
  <c r="K1539" i="16"/>
  <c r="G1539" i="16"/>
  <c r="K1538" i="16"/>
  <c r="G1538" i="16"/>
  <c r="K1537" i="16"/>
  <c r="G1537" i="16"/>
  <c r="K1536" i="16"/>
  <c r="G1536" i="16"/>
  <c r="K1535" i="16"/>
  <c r="G1535" i="16"/>
  <c r="K1534" i="16"/>
  <c r="G1534" i="16"/>
  <c r="K1533" i="16"/>
  <c r="G1533" i="16"/>
  <c r="K1532" i="16"/>
  <c r="G1532" i="16"/>
  <c r="K1531" i="16"/>
  <c r="G1531" i="16"/>
  <c r="K1530" i="16"/>
  <c r="G1530" i="16"/>
  <c r="K1529" i="16"/>
  <c r="G1529" i="16"/>
  <c r="K1528" i="16"/>
  <c r="G1528" i="16"/>
  <c r="K1527" i="16"/>
  <c r="G1527" i="16"/>
  <c r="K1526" i="16"/>
  <c r="G1526" i="16"/>
  <c r="K1525" i="16"/>
  <c r="G1525" i="16"/>
  <c r="K1524" i="16"/>
  <c r="G1524" i="16"/>
  <c r="K1523" i="16"/>
  <c r="G1523" i="16"/>
  <c r="K1522" i="16"/>
  <c r="G1522" i="16"/>
  <c r="K1521" i="16"/>
  <c r="G1521" i="16"/>
  <c r="K1520" i="16"/>
  <c r="G1520" i="16"/>
  <c r="K1519" i="16"/>
  <c r="G1519" i="16"/>
  <c r="K1518" i="16"/>
  <c r="G1518" i="16"/>
  <c r="K1517" i="16"/>
  <c r="G1517" i="16"/>
  <c r="K1516" i="16"/>
  <c r="G1516" i="16"/>
  <c r="K1515" i="16"/>
  <c r="G1515" i="16"/>
  <c r="K1514" i="16"/>
  <c r="G1514" i="16"/>
  <c r="K1513" i="16"/>
  <c r="G1513" i="16"/>
  <c r="K1512" i="16"/>
  <c r="G1512" i="16"/>
  <c r="K1511" i="16"/>
  <c r="G1511" i="16"/>
  <c r="K1510" i="16"/>
  <c r="G1510" i="16"/>
  <c r="K1509" i="16"/>
  <c r="G1509" i="16"/>
  <c r="K1508" i="16"/>
  <c r="G1508" i="16"/>
  <c r="K1507" i="16"/>
  <c r="G1507" i="16"/>
  <c r="K1506" i="16"/>
  <c r="G1506" i="16"/>
  <c r="K1505" i="16"/>
  <c r="G1505" i="16"/>
  <c r="K1504" i="16"/>
  <c r="G1504" i="16"/>
  <c r="K1503" i="16"/>
  <c r="G1503" i="16"/>
  <c r="K1502" i="16"/>
  <c r="G1502" i="16"/>
  <c r="K1501" i="16"/>
  <c r="G1501" i="16"/>
  <c r="K1500" i="16"/>
  <c r="G1500" i="16"/>
  <c r="K1499" i="16"/>
  <c r="G1499" i="16"/>
  <c r="K1498" i="16"/>
  <c r="G1498" i="16"/>
  <c r="K1497" i="16"/>
  <c r="G1497" i="16"/>
  <c r="K1496" i="16"/>
  <c r="G1496" i="16"/>
  <c r="K1495" i="16"/>
  <c r="G1495" i="16"/>
  <c r="K1494" i="16"/>
  <c r="G1494" i="16"/>
  <c r="K1493" i="16"/>
  <c r="G1493" i="16"/>
  <c r="K1492" i="16"/>
  <c r="G1492" i="16"/>
  <c r="K1491" i="16"/>
  <c r="G1491" i="16"/>
  <c r="K1490" i="16"/>
  <c r="G1490" i="16"/>
  <c r="K1489" i="16"/>
  <c r="G1489" i="16"/>
  <c r="K1488" i="16"/>
  <c r="G1488" i="16"/>
  <c r="K1487" i="16"/>
  <c r="G1487" i="16"/>
  <c r="K1486" i="16"/>
  <c r="G1486" i="16"/>
  <c r="K1485" i="16"/>
  <c r="G1485" i="16"/>
  <c r="K1484" i="16"/>
  <c r="G1484" i="16"/>
  <c r="K1483" i="16"/>
  <c r="G1483" i="16"/>
  <c r="K1482" i="16"/>
  <c r="G1482" i="16"/>
  <c r="K1481" i="16"/>
  <c r="G1481" i="16"/>
  <c r="K1480" i="16"/>
  <c r="G1480" i="16"/>
  <c r="K1479" i="16"/>
  <c r="G1479" i="16"/>
  <c r="K1478" i="16"/>
  <c r="G1478" i="16"/>
  <c r="K1477" i="16"/>
  <c r="G1477" i="16"/>
  <c r="K1476" i="16"/>
  <c r="G1476" i="16"/>
  <c r="K1475" i="16"/>
  <c r="G1475" i="16"/>
  <c r="K1474" i="16"/>
  <c r="G1474" i="16"/>
  <c r="K1473" i="16"/>
  <c r="G1473" i="16"/>
  <c r="K1472" i="16"/>
  <c r="G1472" i="16"/>
  <c r="K1471" i="16"/>
  <c r="G1471" i="16"/>
  <c r="K1470" i="16"/>
  <c r="G1470" i="16"/>
  <c r="K1469" i="16"/>
  <c r="G1469" i="16"/>
  <c r="K1468" i="16"/>
  <c r="G1468" i="16"/>
  <c r="K1467" i="16"/>
  <c r="G1467" i="16"/>
  <c r="K1466" i="16"/>
  <c r="G1466" i="16"/>
  <c r="K1465" i="16"/>
  <c r="G1465" i="16"/>
  <c r="K1464" i="16"/>
  <c r="G1464" i="16"/>
  <c r="K1463" i="16"/>
  <c r="G1463" i="16"/>
  <c r="K1462" i="16"/>
  <c r="G1462" i="16"/>
  <c r="K1461" i="16"/>
  <c r="G1461" i="16"/>
  <c r="K1460" i="16"/>
  <c r="G1460" i="16"/>
  <c r="K1459" i="16"/>
  <c r="G1459" i="16"/>
  <c r="K1458" i="16"/>
  <c r="G1458" i="16"/>
  <c r="K1457" i="16"/>
  <c r="G1457" i="16"/>
  <c r="K1456" i="16"/>
  <c r="G1456" i="16"/>
  <c r="K1455" i="16"/>
  <c r="G1455" i="16"/>
  <c r="K1454" i="16"/>
  <c r="G1454" i="16"/>
  <c r="K1453" i="16"/>
  <c r="G1453" i="16"/>
  <c r="K1452" i="16"/>
  <c r="G1452" i="16"/>
  <c r="K1451" i="16"/>
  <c r="G1451" i="16"/>
  <c r="K1450" i="16"/>
  <c r="G1450" i="16"/>
  <c r="K1449" i="16"/>
  <c r="G1449" i="16"/>
  <c r="K1448" i="16"/>
  <c r="G1448" i="16"/>
  <c r="K1447" i="16"/>
  <c r="G1447" i="16"/>
  <c r="K1446" i="16"/>
  <c r="G1446" i="16"/>
  <c r="K1445" i="16"/>
  <c r="G1445" i="16"/>
  <c r="K1444" i="16"/>
  <c r="G1444" i="16"/>
  <c r="K1443" i="16"/>
  <c r="G1443" i="16"/>
  <c r="K1442" i="16"/>
  <c r="G1442" i="16"/>
  <c r="K1441" i="16"/>
  <c r="G1441" i="16"/>
  <c r="K1440" i="16"/>
  <c r="G1440" i="16"/>
  <c r="K1439" i="16"/>
  <c r="G1439" i="16"/>
  <c r="K1438" i="16"/>
  <c r="G1438" i="16"/>
  <c r="K1437" i="16"/>
  <c r="G1437" i="16"/>
  <c r="K1436" i="16"/>
  <c r="G1436" i="16"/>
  <c r="K1435" i="16"/>
  <c r="G1435" i="16"/>
  <c r="K1434" i="16"/>
  <c r="G1434" i="16"/>
  <c r="K1433" i="16"/>
  <c r="G1433" i="16"/>
  <c r="K1432" i="16"/>
  <c r="G1432" i="16"/>
  <c r="K1431" i="16"/>
  <c r="G1431" i="16"/>
  <c r="K1430" i="16"/>
  <c r="G1430" i="16"/>
  <c r="K1429" i="16"/>
  <c r="G1429" i="16"/>
  <c r="K1428" i="16"/>
  <c r="G1428" i="16"/>
  <c r="K1427" i="16"/>
  <c r="G1427" i="16"/>
  <c r="K1426" i="16"/>
  <c r="G1426" i="16"/>
  <c r="K1425" i="16"/>
  <c r="G1425" i="16"/>
  <c r="K1424" i="16"/>
  <c r="G1424" i="16"/>
  <c r="K1423" i="16"/>
  <c r="G1423" i="16"/>
  <c r="K1422" i="16"/>
  <c r="G1422" i="16"/>
  <c r="K1421" i="16"/>
  <c r="G1421" i="16"/>
  <c r="K1420" i="16"/>
  <c r="G1420" i="16"/>
  <c r="K1419" i="16"/>
  <c r="G1419" i="16"/>
  <c r="K1418" i="16"/>
  <c r="G1418" i="16"/>
  <c r="K1417" i="16"/>
  <c r="G1417" i="16"/>
  <c r="K1416" i="16"/>
  <c r="G1416" i="16"/>
  <c r="K1415" i="16"/>
  <c r="G1415" i="16"/>
  <c r="K1414" i="16"/>
  <c r="G1414" i="16"/>
  <c r="K1413" i="16"/>
  <c r="G1413" i="16"/>
  <c r="K1412" i="16"/>
  <c r="G1412" i="16"/>
  <c r="K1411" i="16"/>
  <c r="G1411" i="16"/>
  <c r="K1410" i="16"/>
  <c r="G1410" i="16"/>
  <c r="K1409" i="16"/>
  <c r="G1409" i="16"/>
  <c r="K1408" i="16"/>
  <c r="G1408" i="16"/>
  <c r="K1407" i="16"/>
  <c r="G1407" i="16"/>
  <c r="K1406" i="16"/>
  <c r="G1406" i="16"/>
  <c r="K1405" i="16"/>
  <c r="G1405" i="16"/>
  <c r="K1404" i="16"/>
  <c r="G1404" i="16"/>
  <c r="K1403" i="16"/>
  <c r="G1403" i="16"/>
  <c r="K1402" i="16"/>
  <c r="G1402" i="16"/>
  <c r="K1401" i="16"/>
  <c r="G1401" i="16"/>
  <c r="K1400" i="16"/>
  <c r="G1400" i="16"/>
  <c r="K1399" i="16"/>
  <c r="G1399" i="16"/>
  <c r="K1398" i="16"/>
  <c r="G1398" i="16"/>
  <c r="K1397" i="16"/>
  <c r="G1397" i="16"/>
  <c r="K1396" i="16"/>
  <c r="G1396" i="16"/>
  <c r="K1395" i="16"/>
  <c r="G1395" i="16"/>
  <c r="K1394" i="16"/>
  <c r="G1394" i="16"/>
  <c r="K1393" i="16"/>
  <c r="G1393" i="16"/>
  <c r="K1392" i="16"/>
  <c r="G1392" i="16"/>
  <c r="K1391" i="16"/>
  <c r="G1391" i="16"/>
  <c r="K1390" i="16"/>
  <c r="G1390" i="16"/>
  <c r="K1389" i="16"/>
  <c r="G1389" i="16"/>
  <c r="K1388" i="16"/>
  <c r="G1388" i="16"/>
  <c r="K1387" i="16"/>
  <c r="G1387" i="16"/>
  <c r="K1386" i="16"/>
  <c r="G1386" i="16"/>
  <c r="K1385" i="16"/>
  <c r="G1385" i="16"/>
  <c r="K1384" i="16"/>
  <c r="G1384" i="16"/>
  <c r="K1383" i="16"/>
  <c r="G1383" i="16"/>
  <c r="K1382" i="16"/>
  <c r="G1382" i="16"/>
  <c r="K1381" i="16"/>
  <c r="G1381" i="16"/>
  <c r="K1380" i="16"/>
  <c r="G1380" i="16"/>
  <c r="K1379" i="16"/>
  <c r="G1379" i="16"/>
  <c r="K1378" i="16"/>
  <c r="G1378" i="16"/>
  <c r="K1377" i="16"/>
  <c r="G1377" i="16"/>
  <c r="K1376" i="16"/>
  <c r="G1376" i="16"/>
  <c r="K1375" i="16"/>
  <c r="G1375" i="16"/>
  <c r="K1374" i="16"/>
  <c r="G1374" i="16"/>
  <c r="K1373" i="16"/>
  <c r="G1373" i="16"/>
  <c r="K1372" i="16"/>
  <c r="G1372" i="16"/>
  <c r="K1371" i="16"/>
  <c r="G1371" i="16"/>
  <c r="K1370" i="16"/>
  <c r="G1370" i="16"/>
  <c r="K1369" i="16"/>
  <c r="G1369" i="16"/>
  <c r="K1368" i="16"/>
  <c r="G1368" i="16"/>
  <c r="K1367" i="16"/>
  <c r="G1367" i="16"/>
  <c r="K1366" i="16"/>
  <c r="G1366" i="16"/>
  <c r="K1365" i="16"/>
  <c r="G1365" i="16"/>
  <c r="K1364" i="16"/>
  <c r="G1364" i="16"/>
  <c r="K1363" i="16"/>
  <c r="G1363" i="16"/>
  <c r="K1362" i="16"/>
  <c r="G1362" i="16"/>
  <c r="K1361" i="16"/>
  <c r="G1361" i="16"/>
  <c r="K1360" i="16"/>
  <c r="G1360" i="16"/>
  <c r="K1359" i="16"/>
  <c r="G1359" i="16"/>
  <c r="K1358" i="16"/>
  <c r="G1358" i="16"/>
  <c r="K1357" i="16"/>
  <c r="G1357" i="16"/>
  <c r="K1356" i="16"/>
  <c r="G1356" i="16"/>
  <c r="K1355" i="16"/>
  <c r="G1355" i="16"/>
  <c r="K1354" i="16"/>
  <c r="G1354" i="16"/>
  <c r="K1353" i="16"/>
  <c r="G1353" i="16"/>
  <c r="K1352" i="16"/>
  <c r="G1352" i="16"/>
  <c r="K1351" i="16"/>
  <c r="G1351" i="16"/>
  <c r="K1350" i="16"/>
  <c r="G1350" i="16"/>
  <c r="K1349" i="16"/>
  <c r="G1349" i="16"/>
  <c r="K1348" i="16"/>
  <c r="G1348" i="16"/>
  <c r="K1347" i="16"/>
  <c r="G1347" i="16"/>
  <c r="K1346" i="16"/>
  <c r="G1346" i="16"/>
  <c r="K1345" i="16"/>
  <c r="G1345" i="16"/>
  <c r="K1344" i="16"/>
  <c r="G1344" i="16"/>
  <c r="K1343" i="16"/>
  <c r="G1343" i="16"/>
  <c r="K1342" i="16"/>
  <c r="G1342" i="16"/>
  <c r="K1341" i="16"/>
  <c r="G1341" i="16"/>
  <c r="K1340" i="16"/>
  <c r="G1340" i="16"/>
  <c r="K1339" i="16"/>
  <c r="G1339" i="16"/>
  <c r="K1338" i="16"/>
  <c r="G1338" i="16"/>
  <c r="K1337" i="16"/>
  <c r="G1337" i="16"/>
  <c r="K1336" i="16"/>
  <c r="G1336" i="16"/>
  <c r="K1335" i="16"/>
  <c r="G1335" i="16"/>
  <c r="K1334" i="16"/>
  <c r="G1334" i="16"/>
  <c r="K1333" i="16"/>
  <c r="G1333" i="16"/>
  <c r="K1332" i="16"/>
  <c r="G1332" i="16"/>
  <c r="K1331" i="16"/>
  <c r="G1331" i="16"/>
  <c r="K1330" i="16"/>
  <c r="G1330" i="16"/>
  <c r="K1329" i="16"/>
  <c r="G1329" i="16"/>
  <c r="K1328" i="16"/>
  <c r="G1328" i="16"/>
  <c r="K1327" i="16"/>
  <c r="G1327" i="16"/>
  <c r="K1326" i="16"/>
  <c r="G1326" i="16"/>
  <c r="K1325" i="16"/>
  <c r="G1325" i="16"/>
  <c r="K1324" i="16"/>
  <c r="G1324" i="16"/>
  <c r="K1323" i="16"/>
  <c r="G1323" i="16"/>
  <c r="K1322" i="16"/>
  <c r="G1322" i="16"/>
  <c r="K1321" i="16"/>
  <c r="G1321" i="16"/>
  <c r="K1320" i="16"/>
  <c r="G1320" i="16"/>
  <c r="K1319" i="16"/>
  <c r="G1319" i="16"/>
  <c r="K1318" i="16"/>
  <c r="G1318" i="16"/>
  <c r="K1317" i="16"/>
  <c r="G1317" i="16"/>
  <c r="K1316" i="16"/>
  <c r="G1316" i="16"/>
  <c r="K1315" i="16"/>
  <c r="G1315" i="16"/>
  <c r="K1314" i="16"/>
  <c r="G1314" i="16"/>
  <c r="K1313" i="16"/>
  <c r="G1313" i="16"/>
  <c r="K1312" i="16"/>
  <c r="G1312" i="16"/>
  <c r="K1311" i="16"/>
  <c r="G1311" i="16"/>
  <c r="K1310" i="16"/>
  <c r="G1310" i="16"/>
  <c r="K1309" i="16"/>
  <c r="G1309" i="16"/>
  <c r="K1308" i="16"/>
  <c r="G1308" i="16"/>
  <c r="K1307" i="16"/>
  <c r="G1307" i="16"/>
  <c r="K1306" i="16"/>
  <c r="G1306" i="16"/>
  <c r="K1305" i="16"/>
  <c r="G1305" i="16"/>
  <c r="K1304" i="16"/>
  <c r="G1304" i="16"/>
  <c r="K1303" i="16"/>
  <c r="G1303" i="16"/>
  <c r="K1302" i="16"/>
  <c r="G1302" i="16"/>
  <c r="K1301" i="16"/>
  <c r="G1301" i="16"/>
  <c r="K1300" i="16"/>
  <c r="G1300" i="16"/>
  <c r="K1299" i="16"/>
  <c r="G1299" i="16"/>
  <c r="K1298" i="16"/>
  <c r="G1298" i="16"/>
  <c r="K1297" i="16"/>
  <c r="G1297" i="16"/>
  <c r="K1296" i="16"/>
  <c r="G1296" i="16"/>
  <c r="K1295" i="16"/>
  <c r="G1295" i="16"/>
  <c r="K1294" i="16"/>
  <c r="G1294" i="16"/>
  <c r="K1293" i="16"/>
  <c r="G1293" i="16"/>
  <c r="K1292" i="16"/>
  <c r="G1292" i="16"/>
  <c r="K1291" i="16"/>
  <c r="G1291" i="16"/>
  <c r="K1290" i="16"/>
  <c r="G1290" i="16"/>
  <c r="K1289" i="16"/>
  <c r="G1289" i="16"/>
  <c r="K1288" i="16"/>
  <c r="G1288" i="16"/>
  <c r="K1287" i="16"/>
  <c r="G1287" i="16"/>
  <c r="K1286" i="16"/>
  <c r="G1286" i="16"/>
  <c r="K1285" i="16"/>
  <c r="G1285" i="16"/>
  <c r="K1284" i="16"/>
  <c r="G1284" i="16"/>
  <c r="K1283" i="16"/>
  <c r="G1283" i="16"/>
  <c r="K1282" i="16"/>
  <c r="G1282" i="16"/>
  <c r="K1281" i="16"/>
  <c r="G1281" i="16"/>
  <c r="K1280" i="16"/>
  <c r="G1280" i="16"/>
  <c r="K1279" i="16"/>
  <c r="G1279" i="16"/>
  <c r="K1278" i="16"/>
  <c r="G1278" i="16"/>
  <c r="K1277" i="16"/>
  <c r="G1277" i="16"/>
  <c r="K1276" i="16"/>
  <c r="G1276" i="16"/>
  <c r="K1275" i="16"/>
  <c r="G1275" i="16"/>
  <c r="K1274" i="16"/>
  <c r="G1274" i="16"/>
  <c r="K1273" i="16"/>
  <c r="G1273" i="16"/>
  <c r="K1272" i="16"/>
  <c r="G1272" i="16"/>
  <c r="K1271" i="16"/>
  <c r="G1271" i="16"/>
  <c r="K1270" i="16"/>
  <c r="G1270" i="16"/>
  <c r="K1269" i="16"/>
  <c r="G1269" i="16"/>
  <c r="K1268" i="16"/>
  <c r="G1268" i="16"/>
  <c r="K1267" i="16"/>
  <c r="G1267" i="16"/>
  <c r="K1266" i="16"/>
  <c r="G1266" i="16"/>
  <c r="K1265" i="16"/>
  <c r="G1265" i="16"/>
  <c r="K1264" i="16"/>
  <c r="G1264" i="16"/>
  <c r="K1263" i="16"/>
  <c r="G1263" i="16"/>
  <c r="K1262" i="16"/>
  <c r="G1262" i="16"/>
  <c r="K1261" i="16"/>
  <c r="G1261" i="16"/>
  <c r="K1260" i="16"/>
  <c r="G1260" i="16"/>
  <c r="K1259" i="16"/>
  <c r="G1259" i="16"/>
  <c r="K1258" i="16"/>
  <c r="G1258" i="16"/>
  <c r="K1257" i="16"/>
  <c r="G1257" i="16"/>
  <c r="K1256" i="16"/>
  <c r="G1256" i="16"/>
  <c r="K1255" i="16"/>
  <c r="G1255" i="16"/>
  <c r="K1254" i="16"/>
  <c r="G1254" i="16"/>
  <c r="K1253" i="16"/>
  <c r="G1253" i="16"/>
  <c r="K1252" i="16"/>
  <c r="G1252" i="16"/>
  <c r="K1251" i="16"/>
  <c r="G1251" i="16"/>
  <c r="K1250" i="16"/>
  <c r="G1250" i="16"/>
  <c r="K1249" i="16"/>
  <c r="G1249" i="16"/>
  <c r="K1248" i="16"/>
  <c r="G1248" i="16"/>
  <c r="K1247" i="16"/>
  <c r="G1247" i="16"/>
  <c r="K1246" i="16"/>
  <c r="G1246" i="16"/>
  <c r="K1245" i="16"/>
  <c r="G1245" i="16"/>
  <c r="K1244" i="16"/>
  <c r="G1244" i="16"/>
  <c r="K1243" i="16"/>
  <c r="G1243" i="16"/>
  <c r="K1242" i="16"/>
  <c r="G1242" i="16"/>
  <c r="K1241" i="16"/>
  <c r="G1241" i="16"/>
  <c r="K1240" i="16"/>
  <c r="G1240" i="16"/>
  <c r="K1239" i="16"/>
  <c r="G1239" i="16"/>
  <c r="K1238" i="16"/>
  <c r="G1238" i="16"/>
  <c r="K1237" i="16"/>
  <c r="G1237" i="16"/>
  <c r="K1236" i="16"/>
  <c r="G1236" i="16"/>
  <c r="K1235" i="16"/>
  <c r="G1235" i="16"/>
  <c r="K1234" i="16"/>
  <c r="G1234" i="16"/>
  <c r="K1233" i="16"/>
  <c r="G1233" i="16"/>
  <c r="K1232" i="16"/>
  <c r="G1232" i="16"/>
  <c r="K1231" i="16"/>
  <c r="G1231" i="16"/>
  <c r="K1230" i="16"/>
  <c r="G1230" i="16"/>
  <c r="K1229" i="16"/>
  <c r="G1229" i="16"/>
  <c r="K1228" i="16"/>
  <c r="G1228" i="16"/>
  <c r="K1227" i="16"/>
  <c r="G1227" i="16"/>
  <c r="K1226" i="16"/>
  <c r="G1226" i="16"/>
  <c r="K1225" i="16"/>
  <c r="G1225" i="16"/>
  <c r="K1224" i="16"/>
  <c r="G1224" i="16"/>
  <c r="K1223" i="16"/>
  <c r="G1223" i="16"/>
  <c r="K1222" i="16"/>
  <c r="G1222" i="16"/>
  <c r="K1221" i="16"/>
  <c r="G1221" i="16"/>
  <c r="K1220" i="16"/>
  <c r="G1220" i="16"/>
  <c r="K1219" i="16"/>
  <c r="G1219" i="16"/>
  <c r="K1218" i="16"/>
  <c r="G1218" i="16"/>
  <c r="K1217" i="16"/>
  <c r="G1217" i="16"/>
  <c r="K1216" i="16"/>
  <c r="G1216" i="16"/>
  <c r="K1215" i="16"/>
  <c r="G1215" i="16"/>
  <c r="K1214" i="16"/>
  <c r="G1214" i="16"/>
  <c r="K1213" i="16"/>
  <c r="G1213" i="16"/>
  <c r="K1212" i="16"/>
  <c r="G1212" i="16"/>
  <c r="K1211" i="16"/>
  <c r="G1211" i="16"/>
  <c r="K1210" i="16"/>
  <c r="G1210" i="16"/>
  <c r="K1209" i="16"/>
  <c r="G1209" i="16"/>
  <c r="K1208" i="16"/>
  <c r="G1208" i="16"/>
  <c r="K1207" i="16"/>
  <c r="G1207" i="16"/>
  <c r="K1206" i="16"/>
  <c r="G1206" i="16"/>
  <c r="K1205" i="16"/>
  <c r="G1205" i="16"/>
  <c r="K1204" i="16"/>
  <c r="G1204" i="16"/>
  <c r="K1203" i="16"/>
  <c r="G1203" i="16"/>
  <c r="K1202" i="16"/>
  <c r="G1202" i="16"/>
  <c r="K1201" i="16"/>
  <c r="G1201" i="16"/>
  <c r="K1200" i="16"/>
  <c r="G1200" i="16"/>
  <c r="K1199" i="16"/>
  <c r="G1199" i="16"/>
  <c r="K1198" i="16"/>
  <c r="G1198" i="16"/>
  <c r="K1197" i="16"/>
  <c r="G1197" i="16"/>
  <c r="K1196" i="16"/>
  <c r="G1196" i="16"/>
  <c r="K1195" i="16"/>
  <c r="G1195" i="16"/>
  <c r="K1194" i="16"/>
  <c r="G1194" i="16"/>
  <c r="K1193" i="16"/>
  <c r="G1193" i="16"/>
  <c r="K1192" i="16"/>
  <c r="G1192" i="16"/>
  <c r="K1191" i="16"/>
  <c r="G1191" i="16"/>
  <c r="K1190" i="16"/>
  <c r="G1190" i="16"/>
  <c r="K1189" i="16"/>
  <c r="G1189" i="16"/>
  <c r="K1188" i="16"/>
  <c r="G1188" i="16"/>
  <c r="K1187" i="16"/>
  <c r="G1187" i="16"/>
  <c r="K1186" i="16"/>
  <c r="G1186" i="16"/>
  <c r="K1185" i="16"/>
  <c r="G1185" i="16"/>
  <c r="K1184" i="16"/>
  <c r="G1184" i="16"/>
  <c r="K1183" i="16"/>
  <c r="G1183" i="16"/>
  <c r="K1182" i="16"/>
  <c r="G1182" i="16"/>
  <c r="K1181" i="16"/>
  <c r="G1181" i="16"/>
  <c r="K1180" i="16"/>
  <c r="G1180" i="16"/>
  <c r="K1179" i="16"/>
  <c r="G1179" i="16"/>
  <c r="K1178" i="16"/>
  <c r="G1178" i="16"/>
  <c r="K1177" i="16"/>
  <c r="G1177" i="16"/>
  <c r="K1176" i="16"/>
  <c r="G1176" i="16"/>
  <c r="K1175" i="16"/>
  <c r="G1175" i="16"/>
  <c r="K1174" i="16"/>
  <c r="G1174" i="16"/>
  <c r="K1173" i="16"/>
  <c r="G1173" i="16"/>
  <c r="K1172" i="16"/>
  <c r="G1172" i="16"/>
  <c r="K1171" i="16"/>
  <c r="G1171" i="16"/>
  <c r="K1170" i="16"/>
  <c r="G1170" i="16"/>
  <c r="K1169" i="16"/>
  <c r="G1169" i="16"/>
  <c r="K1168" i="16"/>
  <c r="G1168" i="16"/>
  <c r="K1167" i="16"/>
  <c r="G1167" i="16"/>
  <c r="K1166" i="16"/>
  <c r="G1166" i="16"/>
  <c r="K1165" i="16"/>
  <c r="G1165" i="16"/>
  <c r="K1164" i="16"/>
  <c r="G1164" i="16"/>
  <c r="K1163" i="16"/>
  <c r="G1163" i="16"/>
  <c r="K1162" i="16"/>
  <c r="G1162" i="16"/>
  <c r="K1161" i="16"/>
  <c r="G1161" i="16"/>
  <c r="K1160" i="16"/>
  <c r="G1160" i="16"/>
  <c r="K1159" i="16"/>
  <c r="G1159" i="16"/>
  <c r="K1158" i="16"/>
  <c r="G1158" i="16"/>
  <c r="K1157" i="16"/>
  <c r="G1157" i="16"/>
  <c r="K1156" i="16"/>
  <c r="G1156" i="16"/>
  <c r="K1155" i="16"/>
  <c r="G1155" i="16"/>
  <c r="K1154" i="16"/>
  <c r="G1154" i="16"/>
  <c r="K1153" i="16"/>
  <c r="G1153" i="16"/>
  <c r="K1152" i="16"/>
  <c r="G1152" i="16"/>
  <c r="K1151" i="16"/>
  <c r="G1151" i="16"/>
  <c r="K1150" i="16"/>
  <c r="G1150" i="16"/>
  <c r="K1149" i="16"/>
  <c r="G1149" i="16"/>
  <c r="K1148" i="16"/>
  <c r="G1148" i="16"/>
  <c r="K1147" i="16"/>
  <c r="G1147" i="16"/>
  <c r="K1146" i="16"/>
  <c r="G1146" i="16"/>
  <c r="K1145" i="16"/>
  <c r="G1145" i="16"/>
  <c r="K1144" i="16"/>
  <c r="G1144" i="16"/>
  <c r="K1143" i="16"/>
  <c r="G1143" i="16"/>
  <c r="K1142" i="16"/>
  <c r="G1142" i="16"/>
  <c r="K1141" i="16"/>
  <c r="G1141" i="16"/>
  <c r="K1140" i="16"/>
  <c r="G1140" i="16"/>
  <c r="K1139" i="16"/>
  <c r="G1139" i="16"/>
  <c r="K1138" i="16"/>
  <c r="G1138" i="16"/>
  <c r="K1137" i="16"/>
  <c r="G1137" i="16"/>
  <c r="K1136" i="16"/>
  <c r="G1136" i="16"/>
  <c r="K1135" i="16"/>
  <c r="G1135" i="16"/>
  <c r="K1134" i="16"/>
  <c r="G1134" i="16"/>
  <c r="K1133" i="16"/>
  <c r="G1133" i="16"/>
  <c r="K1132" i="16"/>
  <c r="G1132" i="16"/>
  <c r="K1131" i="16"/>
  <c r="G1131" i="16"/>
  <c r="K1130" i="16"/>
  <c r="G1130" i="16"/>
  <c r="K1129" i="16"/>
  <c r="G1129" i="16"/>
  <c r="K1128" i="16"/>
  <c r="G1128" i="16"/>
  <c r="K1127" i="16"/>
  <c r="G1127" i="16"/>
  <c r="K1126" i="16"/>
  <c r="G1126" i="16"/>
  <c r="K1125" i="16"/>
  <c r="G1125" i="16"/>
  <c r="K1124" i="16"/>
  <c r="G1124" i="16"/>
  <c r="K1123" i="16"/>
  <c r="G1123" i="16"/>
  <c r="K1122" i="16"/>
  <c r="G1122" i="16"/>
  <c r="K1121" i="16"/>
  <c r="G1121" i="16"/>
  <c r="K1120" i="16"/>
  <c r="G1120" i="16"/>
  <c r="K1119" i="16"/>
  <c r="G1119" i="16"/>
  <c r="K1118" i="16"/>
  <c r="G1118" i="16"/>
  <c r="K1117" i="16"/>
  <c r="G1117" i="16"/>
  <c r="K1116" i="16"/>
  <c r="G1116" i="16"/>
  <c r="K1115" i="16"/>
  <c r="G1115" i="16"/>
  <c r="K1114" i="16"/>
  <c r="G1114" i="16"/>
  <c r="K1113" i="16"/>
  <c r="G1113" i="16"/>
  <c r="K1112" i="16"/>
  <c r="G1112" i="16"/>
  <c r="K1111" i="16"/>
  <c r="G1111" i="16"/>
  <c r="K1110" i="16"/>
  <c r="G1110" i="16"/>
  <c r="K1109" i="16"/>
  <c r="G1109" i="16"/>
  <c r="K1108" i="16"/>
  <c r="G1108" i="16"/>
  <c r="K1107" i="16"/>
  <c r="G1107" i="16"/>
  <c r="K1106" i="16"/>
  <c r="G1106" i="16"/>
  <c r="K1105" i="16"/>
  <c r="G1105" i="16"/>
  <c r="K1104" i="16"/>
  <c r="G1104" i="16"/>
  <c r="K1103" i="16"/>
  <c r="G1103" i="16"/>
  <c r="K1102" i="16"/>
  <c r="G1102" i="16"/>
  <c r="K1101" i="16"/>
  <c r="G1101" i="16"/>
  <c r="K1100" i="16"/>
  <c r="G1100" i="16"/>
  <c r="K1099" i="16"/>
  <c r="G1099" i="16"/>
  <c r="K1098" i="16"/>
  <c r="G1098" i="16"/>
  <c r="K1097" i="16"/>
  <c r="G1097" i="16"/>
  <c r="K1096" i="16"/>
  <c r="G1096" i="16"/>
  <c r="K1095" i="16"/>
  <c r="G1095" i="16"/>
  <c r="K1094" i="16"/>
  <c r="G1094" i="16"/>
  <c r="K1093" i="16"/>
  <c r="G1093" i="16"/>
  <c r="K1092" i="16"/>
  <c r="G1092" i="16"/>
  <c r="K1091" i="16"/>
  <c r="G1091" i="16"/>
  <c r="K1090" i="16"/>
  <c r="G1090" i="16"/>
  <c r="K1089" i="16"/>
  <c r="G1089" i="16"/>
  <c r="K1088" i="16"/>
  <c r="G1088" i="16"/>
  <c r="K1087" i="16"/>
  <c r="G1087" i="16"/>
  <c r="K1086" i="16"/>
  <c r="G1086" i="16"/>
  <c r="K1085" i="16"/>
  <c r="G1085" i="16"/>
  <c r="K1084" i="16"/>
  <c r="G1084" i="16"/>
  <c r="K1083" i="16"/>
  <c r="G1083" i="16"/>
  <c r="K1082" i="16"/>
  <c r="G1082" i="16"/>
  <c r="K1081" i="16"/>
  <c r="G1081" i="16"/>
  <c r="K1080" i="16"/>
  <c r="G1080" i="16"/>
  <c r="K1079" i="16"/>
  <c r="G1079" i="16"/>
  <c r="K1078" i="16"/>
  <c r="G1078" i="16"/>
  <c r="K1077" i="16"/>
  <c r="G1077" i="16"/>
  <c r="K1076" i="16"/>
  <c r="G1076" i="16"/>
  <c r="K1075" i="16"/>
  <c r="G1075" i="16"/>
  <c r="K1074" i="16"/>
  <c r="G1074" i="16"/>
  <c r="K1073" i="16"/>
  <c r="G1073" i="16"/>
  <c r="K1072" i="16"/>
  <c r="G1072" i="16"/>
  <c r="K1071" i="16"/>
  <c r="G1071" i="16"/>
  <c r="K1070" i="16"/>
  <c r="G1070" i="16"/>
  <c r="K1069" i="16"/>
  <c r="G1069" i="16"/>
  <c r="K1068" i="16"/>
  <c r="G1068" i="16"/>
  <c r="K1067" i="16"/>
  <c r="G1067" i="16"/>
  <c r="K1066" i="16"/>
  <c r="G1066" i="16"/>
  <c r="K1065" i="16"/>
  <c r="G1065" i="16"/>
  <c r="K1064" i="16"/>
  <c r="G1064" i="16"/>
  <c r="K1063" i="16"/>
  <c r="G1063" i="16"/>
  <c r="K1062" i="16"/>
  <c r="G1062" i="16"/>
  <c r="K1061" i="16"/>
  <c r="G1061" i="16"/>
  <c r="K1060" i="16"/>
  <c r="G1060" i="16"/>
  <c r="K1059" i="16"/>
  <c r="G1059" i="16"/>
  <c r="K1058" i="16"/>
  <c r="G1058" i="16"/>
  <c r="K1057" i="16"/>
  <c r="G1057" i="16"/>
  <c r="K1056" i="16"/>
  <c r="G1056" i="16"/>
  <c r="K1055" i="16"/>
  <c r="G1055" i="16"/>
  <c r="K1054" i="16"/>
  <c r="G1054" i="16"/>
  <c r="K1053" i="16"/>
  <c r="G1053" i="16"/>
  <c r="K1052" i="16"/>
  <c r="G1052" i="16"/>
  <c r="K1051" i="16"/>
  <c r="G1051" i="16"/>
  <c r="K1050" i="16"/>
  <c r="G1050" i="16"/>
  <c r="K1049" i="16"/>
  <c r="G1049" i="16"/>
  <c r="K1048" i="16"/>
  <c r="G1048" i="16"/>
  <c r="K1047" i="16"/>
  <c r="G1047" i="16"/>
  <c r="K1046" i="16"/>
  <c r="G1046" i="16"/>
  <c r="K1045" i="16"/>
  <c r="G1045" i="16"/>
  <c r="K1044" i="16"/>
  <c r="G1044" i="16"/>
  <c r="K1043" i="16"/>
  <c r="G1043" i="16"/>
  <c r="K1042" i="16"/>
  <c r="G1042" i="16"/>
  <c r="K1041" i="16"/>
  <c r="G1041" i="16"/>
  <c r="K1040" i="16"/>
  <c r="G1040" i="16"/>
  <c r="K1039" i="16"/>
  <c r="G1039" i="16"/>
  <c r="K1038" i="16"/>
  <c r="G1038" i="16"/>
  <c r="K1037" i="16"/>
  <c r="G1037" i="16"/>
  <c r="K1036" i="16"/>
  <c r="G1036" i="16"/>
  <c r="K1035" i="16"/>
  <c r="G1035" i="16"/>
  <c r="K1034" i="16"/>
  <c r="G1034" i="16"/>
  <c r="K1033" i="16"/>
  <c r="G1033" i="16"/>
  <c r="K1032" i="16"/>
  <c r="G1032" i="16"/>
  <c r="K1031" i="16"/>
  <c r="G1031" i="16"/>
  <c r="K1030" i="16"/>
  <c r="G1030" i="16"/>
  <c r="K1029" i="16"/>
  <c r="G1029" i="16"/>
  <c r="K1028" i="16"/>
  <c r="G1028" i="16"/>
  <c r="K1027" i="16"/>
  <c r="G1027" i="16"/>
  <c r="K1026" i="16"/>
  <c r="G1026" i="16"/>
  <c r="K1025" i="16"/>
  <c r="G1025" i="16"/>
  <c r="K1024" i="16"/>
  <c r="G1024" i="16"/>
  <c r="K1023" i="16"/>
  <c r="G1023" i="16"/>
  <c r="K1022" i="16"/>
  <c r="G1022" i="16"/>
  <c r="K1021" i="16"/>
  <c r="G1021" i="16"/>
  <c r="K1020" i="16"/>
  <c r="G1020" i="16"/>
  <c r="K1019" i="16"/>
  <c r="G1019" i="16"/>
  <c r="K1018" i="16"/>
  <c r="G1018" i="16"/>
  <c r="K1017" i="16"/>
  <c r="G1017" i="16"/>
  <c r="K1016" i="16"/>
  <c r="G1016" i="16"/>
  <c r="K1015" i="16"/>
  <c r="G1015" i="16"/>
  <c r="K1014" i="16"/>
  <c r="G1014" i="16"/>
  <c r="K1013" i="16"/>
  <c r="G1013" i="16"/>
  <c r="K1012" i="16"/>
  <c r="G1012" i="16"/>
  <c r="K1011" i="16"/>
  <c r="G1011" i="16"/>
  <c r="K1010" i="16"/>
  <c r="G1010" i="16"/>
  <c r="K1009" i="16"/>
  <c r="G1009" i="16"/>
  <c r="K1008" i="16"/>
  <c r="G1008" i="16"/>
  <c r="K1007" i="16"/>
  <c r="G1007" i="16"/>
  <c r="K1006" i="16"/>
  <c r="G1006" i="16"/>
  <c r="K1005" i="16"/>
  <c r="G1005" i="16"/>
  <c r="K1004" i="16"/>
  <c r="G1004" i="16"/>
  <c r="K1003" i="16"/>
  <c r="G1003" i="16"/>
  <c r="K1002" i="16"/>
  <c r="G1002" i="16"/>
  <c r="K1001" i="16"/>
  <c r="G1001" i="16"/>
  <c r="K1000" i="16"/>
  <c r="G1000" i="16"/>
  <c r="K999" i="16"/>
  <c r="G999" i="16"/>
  <c r="K998" i="16"/>
  <c r="G998" i="16"/>
  <c r="K997" i="16"/>
  <c r="G997" i="16"/>
  <c r="K996" i="16"/>
  <c r="G996" i="16"/>
  <c r="K995" i="16"/>
  <c r="G995" i="16"/>
  <c r="K994" i="16"/>
  <c r="G994" i="16"/>
  <c r="K993" i="16"/>
  <c r="G993" i="16"/>
  <c r="K992" i="16"/>
  <c r="G992" i="16"/>
  <c r="K991" i="16"/>
  <c r="G991" i="16"/>
  <c r="K990" i="16"/>
  <c r="G990" i="16"/>
  <c r="K989" i="16"/>
  <c r="G989" i="16"/>
  <c r="K988" i="16"/>
  <c r="G988" i="16"/>
  <c r="K987" i="16"/>
  <c r="G987" i="16"/>
  <c r="K986" i="16"/>
  <c r="G986" i="16"/>
  <c r="K985" i="16"/>
  <c r="G985" i="16"/>
  <c r="K984" i="16"/>
  <c r="G984" i="16"/>
  <c r="K983" i="16"/>
  <c r="G983" i="16"/>
  <c r="K982" i="16"/>
  <c r="G982" i="16"/>
  <c r="K981" i="16"/>
  <c r="G981" i="16"/>
  <c r="K980" i="16"/>
  <c r="G980" i="16"/>
  <c r="K979" i="16"/>
  <c r="G979" i="16"/>
  <c r="K978" i="16"/>
  <c r="G978" i="16"/>
  <c r="K977" i="16"/>
  <c r="G977" i="16"/>
  <c r="K976" i="16"/>
  <c r="G976" i="16"/>
  <c r="K975" i="16"/>
  <c r="G975" i="16"/>
  <c r="K974" i="16"/>
  <c r="G974" i="16"/>
  <c r="K973" i="16"/>
  <c r="G973" i="16"/>
  <c r="K972" i="16"/>
  <c r="G972" i="16"/>
  <c r="K971" i="16"/>
  <c r="G971" i="16"/>
  <c r="K970" i="16"/>
  <c r="G970" i="16"/>
  <c r="K969" i="16"/>
  <c r="G969" i="16"/>
  <c r="K968" i="16"/>
  <c r="G968" i="16"/>
  <c r="K967" i="16"/>
  <c r="G967" i="16"/>
  <c r="K966" i="16"/>
  <c r="G966" i="16"/>
  <c r="K965" i="16"/>
  <c r="G965" i="16"/>
  <c r="K964" i="16"/>
  <c r="G964" i="16"/>
  <c r="K963" i="16"/>
  <c r="G963" i="16"/>
  <c r="K962" i="16"/>
  <c r="G962" i="16"/>
  <c r="K961" i="16"/>
  <c r="G961" i="16"/>
  <c r="K960" i="16"/>
  <c r="G960" i="16"/>
  <c r="K959" i="16"/>
  <c r="G959" i="16"/>
  <c r="K958" i="16"/>
  <c r="G958" i="16"/>
  <c r="K957" i="16"/>
  <c r="G957" i="16"/>
  <c r="K956" i="16"/>
  <c r="G956" i="16"/>
  <c r="K955" i="16"/>
  <c r="G955" i="16"/>
  <c r="K954" i="16"/>
  <c r="G954" i="16"/>
  <c r="K953" i="16"/>
  <c r="G953" i="16"/>
  <c r="K952" i="16"/>
  <c r="G952" i="16"/>
  <c r="K951" i="16"/>
  <c r="G951" i="16"/>
  <c r="K950" i="16"/>
  <c r="G950" i="16"/>
  <c r="K949" i="16"/>
  <c r="G949" i="16"/>
  <c r="K948" i="16"/>
  <c r="G948" i="16"/>
  <c r="K947" i="16"/>
  <c r="G947" i="16"/>
  <c r="K946" i="16"/>
  <c r="G946" i="16"/>
  <c r="K945" i="16"/>
  <c r="G945" i="16"/>
  <c r="K944" i="16"/>
  <c r="G944" i="16"/>
  <c r="K943" i="16"/>
  <c r="G943" i="16"/>
  <c r="K942" i="16"/>
  <c r="G942" i="16"/>
  <c r="K941" i="16"/>
  <c r="G941" i="16"/>
  <c r="K940" i="16"/>
  <c r="G940" i="16"/>
  <c r="K939" i="16"/>
  <c r="G939" i="16"/>
  <c r="K938" i="16"/>
  <c r="G938" i="16"/>
  <c r="K937" i="16"/>
  <c r="G937" i="16"/>
  <c r="K936" i="16"/>
  <c r="G936" i="16"/>
  <c r="K935" i="16"/>
  <c r="G935" i="16"/>
  <c r="K934" i="16"/>
  <c r="G934" i="16"/>
  <c r="K933" i="16"/>
  <c r="G933" i="16"/>
  <c r="K932" i="16"/>
  <c r="G932" i="16"/>
  <c r="K931" i="16"/>
  <c r="G931" i="16"/>
  <c r="K930" i="16"/>
  <c r="G930" i="16"/>
  <c r="K929" i="16"/>
  <c r="G929" i="16"/>
  <c r="K928" i="16"/>
  <c r="G928" i="16"/>
  <c r="K927" i="16"/>
  <c r="G927" i="16"/>
  <c r="K926" i="16"/>
  <c r="G926" i="16"/>
  <c r="K925" i="16"/>
  <c r="G925" i="16"/>
  <c r="K924" i="16"/>
  <c r="G924" i="16"/>
  <c r="K923" i="16"/>
  <c r="G923" i="16"/>
  <c r="K922" i="16"/>
  <c r="G922" i="16"/>
  <c r="K921" i="16"/>
  <c r="G921" i="16"/>
  <c r="K920" i="16"/>
  <c r="G920" i="16"/>
  <c r="K919" i="16"/>
  <c r="G919" i="16"/>
  <c r="K918" i="16"/>
  <c r="G918" i="16"/>
  <c r="K917" i="16"/>
  <c r="G917" i="16"/>
  <c r="K916" i="16"/>
  <c r="G916" i="16"/>
  <c r="K915" i="16"/>
  <c r="G915" i="16"/>
  <c r="K914" i="16"/>
  <c r="G914" i="16"/>
  <c r="K913" i="16"/>
  <c r="G913" i="16"/>
  <c r="K912" i="16"/>
  <c r="G912" i="16"/>
  <c r="K911" i="16"/>
  <c r="G911" i="16"/>
  <c r="K910" i="16"/>
  <c r="G910" i="16"/>
  <c r="K909" i="16"/>
  <c r="G909" i="16"/>
  <c r="K908" i="16"/>
  <c r="G908" i="16"/>
  <c r="K907" i="16"/>
  <c r="G907" i="16"/>
  <c r="K906" i="16"/>
  <c r="G906" i="16"/>
  <c r="K905" i="16"/>
  <c r="G905" i="16"/>
  <c r="K904" i="16"/>
  <c r="G904" i="16"/>
  <c r="K903" i="16"/>
  <c r="G903" i="16"/>
  <c r="K902" i="16"/>
  <c r="G902" i="16"/>
  <c r="K901" i="16"/>
  <c r="G901" i="16"/>
  <c r="K900" i="16"/>
  <c r="G900" i="16"/>
  <c r="K899" i="16"/>
  <c r="G899" i="16"/>
  <c r="K898" i="16"/>
  <c r="G898" i="16"/>
  <c r="K897" i="16"/>
  <c r="G897" i="16"/>
  <c r="K896" i="16"/>
  <c r="G896" i="16"/>
  <c r="K895" i="16"/>
  <c r="G895" i="16"/>
  <c r="K894" i="16"/>
  <c r="G894" i="16"/>
  <c r="K893" i="16"/>
  <c r="G893" i="16"/>
  <c r="K892" i="16"/>
  <c r="G892" i="16"/>
  <c r="K891" i="16"/>
  <c r="G891" i="16"/>
  <c r="K890" i="16"/>
  <c r="G890" i="16"/>
  <c r="K889" i="16"/>
  <c r="G889" i="16"/>
  <c r="K888" i="16"/>
  <c r="G888" i="16"/>
  <c r="K887" i="16"/>
  <c r="G887" i="16"/>
  <c r="K886" i="16"/>
  <c r="G886" i="16"/>
  <c r="K885" i="16"/>
  <c r="G885" i="16"/>
  <c r="K884" i="16"/>
  <c r="G884" i="16"/>
  <c r="K883" i="16"/>
  <c r="G883" i="16"/>
  <c r="K882" i="16"/>
  <c r="G882" i="16"/>
  <c r="K881" i="16"/>
  <c r="G881" i="16"/>
  <c r="K880" i="16"/>
  <c r="G880" i="16"/>
  <c r="K879" i="16"/>
  <c r="G879" i="16"/>
  <c r="K878" i="16"/>
  <c r="G878" i="16"/>
  <c r="K877" i="16"/>
  <c r="G877" i="16"/>
  <c r="K876" i="16"/>
  <c r="G876" i="16"/>
  <c r="K875" i="16"/>
  <c r="G875" i="16"/>
  <c r="K874" i="16"/>
  <c r="G874" i="16"/>
  <c r="K873" i="16"/>
  <c r="G873" i="16"/>
  <c r="K872" i="16"/>
  <c r="G872" i="16"/>
  <c r="K871" i="16"/>
  <c r="G871" i="16"/>
  <c r="K870" i="16"/>
  <c r="G870" i="16"/>
  <c r="K869" i="16"/>
  <c r="G869" i="16"/>
  <c r="K868" i="16"/>
  <c r="G868" i="16"/>
  <c r="K867" i="16"/>
  <c r="G867" i="16"/>
  <c r="K866" i="16"/>
  <c r="G866" i="16"/>
  <c r="K865" i="16"/>
  <c r="G865" i="16"/>
  <c r="K864" i="16"/>
  <c r="G864" i="16"/>
  <c r="K863" i="16"/>
  <c r="G863" i="16"/>
  <c r="K862" i="16"/>
  <c r="G862" i="16"/>
  <c r="K861" i="16"/>
  <c r="G861" i="16"/>
  <c r="K860" i="16"/>
  <c r="G860" i="16"/>
  <c r="K859" i="16"/>
  <c r="G859" i="16"/>
  <c r="K858" i="16"/>
  <c r="G858" i="16"/>
  <c r="K857" i="16"/>
  <c r="G857" i="16"/>
  <c r="K856" i="16"/>
  <c r="G856" i="16"/>
  <c r="K855" i="16"/>
  <c r="G855" i="16"/>
  <c r="K854" i="16"/>
  <c r="G854" i="16"/>
  <c r="K853" i="16"/>
  <c r="G853" i="16"/>
  <c r="K852" i="16"/>
  <c r="G852" i="16"/>
  <c r="K851" i="16"/>
  <c r="G851" i="16"/>
  <c r="K850" i="16"/>
  <c r="G850" i="16"/>
  <c r="K849" i="16"/>
  <c r="G849" i="16"/>
  <c r="K848" i="16"/>
  <c r="G848" i="16"/>
  <c r="K847" i="16"/>
  <c r="G847" i="16"/>
  <c r="K846" i="16"/>
  <c r="G846" i="16"/>
  <c r="K845" i="16"/>
  <c r="G845" i="16"/>
  <c r="K844" i="16"/>
  <c r="G844" i="16"/>
  <c r="K843" i="16"/>
  <c r="G843" i="16"/>
  <c r="K842" i="16"/>
  <c r="G842" i="16"/>
  <c r="K841" i="16"/>
  <c r="G841" i="16"/>
  <c r="K840" i="16"/>
  <c r="G840" i="16"/>
  <c r="K839" i="16"/>
  <c r="G839" i="16"/>
  <c r="K838" i="16"/>
  <c r="G838" i="16"/>
  <c r="K837" i="16"/>
  <c r="G837" i="16"/>
  <c r="K836" i="16"/>
  <c r="G836" i="16"/>
  <c r="K835" i="16"/>
  <c r="G835" i="16"/>
  <c r="K834" i="16"/>
  <c r="G834" i="16"/>
  <c r="K833" i="16"/>
  <c r="G833" i="16"/>
  <c r="K832" i="16"/>
  <c r="G832" i="16"/>
  <c r="K831" i="16"/>
  <c r="G831" i="16"/>
  <c r="K830" i="16"/>
  <c r="G830" i="16"/>
  <c r="K829" i="16"/>
  <c r="G829" i="16"/>
  <c r="K828" i="16"/>
  <c r="G828" i="16"/>
  <c r="K827" i="16"/>
  <c r="G827" i="16"/>
  <c r="K826" i="16"/>
  <c r="G826" i="16"/>
  <c r="K825" i="16"/>
  <c r="G825" i="16"/>
  <c r="K824" i="16"/>
  <c r="G824" i="16"/>
  <c r="K823" i="16"/>
  <c r="G823" i="16"/>
  <c r="K822" i="16"/>
  <c r="G822" i="16"/>
  <c r="K821" i="16"/>
  <c r="G821" i="16"/>
  <c r="K820" i="16"/>
  <c r="G820" i="16"/>
  <c r="K819" i="16"/>
  <c r="G819" i="16"/>
  <c r="K818" i="16"/>
  <c r="G818" i="16"/>
  <c r="K817" i="16"/>
  <c r="G817" i="16"/>
  <c r="K816" i="16"/>
  <c r="G816" i="16"/>
  <c r="K815" i="16"/>
  <c r="G815" i="16"/>
  <c r="K814" i="16"/>
  <c r="G814" i="16"/>
  <c r="K813" i="16"/>
  <c r="G813" i="16"/>
  <c r="K812" i="16"/>
  <c r="G812" i="16"/>
  <c r="K811" i="16"/>
  <c r="G811" i="16"/>
  <c r="K810" i="16"/>
  <c r="G810" i="16"/>
  <c r="K809" i="16"/>
  <c r="G809" i="16"/>
  <c r="K808" i="16"/>
  <c r="G808" i="16"/>
  <c r="K807" i="16"/>
  <c r="G807" i="16"/>
  <c r="K806" i="16"/>
  <c r="G806" i="16"/>
  <c r="K805" i="16"/>
  <c r="G805" i="16"/>
  <c r="K804" i="16"/>
  <c r="G804" i="16"/>
  <c r="K803" i="16"/>
  <c r="G803" i="16"/>
  <c r="K802" i="16"/>
  <c r="G802" i="16"/>
  <c r="K801" i="16"/>
  <c r="G801" i="16"/>
  <c r="K800" i="16"/>
  <c r="G800" i="16"/>
  <c r="K799" i="16"/>
  <c r="G799" i="16"/>
  <c r="K798" i="16"/>
  <c r="G798" i="16"/>
  <c r="K797" i="16"/>
  <c r="G797" i="16"/>
  <c r="K796" i="16"/>
  <c r="G796" i="16"/>
  <c r="K795" i="16"/>
  <c r="G795" i="16"/>
  <c r="K794" i="16"/>
  <c r="G794" i="16"/>
  <c r="K793" i="16"/>
  <c r="G793" i="16"/>
  <c r="K792" i="16"/>
  <c r="G792" i="16"/>
  <c r="K791" i="16"/>
  <c r="G791" i="16"/>
  <c r="K790" i="16"/>
  <c r="G790" i="16"/>
  <c r="K789" i="16"/>
  <c r="G789" i="16"/>
  <c r="K788" i="16"/>
  <c r="G788" i="16"/>
  <c r="K787" i="16"/>
  <c r="G787" i="16"/>
  <c r="K786" i="16"/>
  <c r="G786" i="16"/>
  <c r="K785" i="16"/>
  <c r="G785" i="16"/>
  <c r="K784" i="16"/>
  <c r="G784" i="16"/>
  <c r="K783" i="16"/>
  <c r="G783" i="16"/>
  <c r="K782" i="16"/>
  <c r="G782" i="16"/>
  <c r="K781" i="16"/>
  <c r="G781" i="16"/>
  <c r="K780" i="16"/>
  <c r="G780" i="16"/>
  <c r="K779" i="16"/>
  <c r="G779" i="16"/>
  <c r="K778" i="16"/>
  <c r="G778" i="16"/>
  <c r="K777" i="16"/>
  <c r="G777" i="16"/>
  <c r="K776" i="16"/>
  <c r="G776" i="16"/>
  <c r="K775" i="16"/>
  <c r="G775" i="16"/>
  <c r="K774" i="16"/>
  <c r="G774" i="16"/>
  <c r="K773" i="16"/>
  <c r="G773" i="16"/>
  <c r="K772" i="16"/>
  <c r="G772" i="16"/>
  <c r="K771" i="16"/>
  <c r="G771" i="16"/>
  <c r="K770" i="16"/>
  <c r="G770" i="16"/>
  <c r="K769" i="16"/>
  <c r="G769" i="16"/>
  <c r="K768" i="16"/>
  <c r="G768" i="16"/>
  <c r="K767" i="16"/>
  <c r="G767" i="16"/>
  <c r="K766" i="16"/>
  <c r="G766" i="16"/>
  <c r="K765" i="16"/>
  <c r="G765" i="16"/>
  <c r="K764" i="16"/>
  <c r="G764" i="16"/>
  <c r="K763" i="16"/>
  <c r="G763" i="16"/>
  <c r="K762" i="16"/>
  <c r="G762" i="16"/>
  <c r="K761" i="16"/>
  <c r="G761" i="16"/>
  <c r="K760" i="16"/>
  <c r="G760" i="16"/>
  <c r="K759" i="16"/>
  <c r="G759" i="16"/>
  <c r="K758" i="16"/>
  <c r="G758" i="16"/>
  <c r="K757" i="16"/>
  <c r="G757" i="16"/>
  <c r="K756" i="16"/>
  <c r="G756" i="16"/>
  <c r="K755" i="16"/>
  <c r="G755" i="16"/>
  <c r="K754" i="16"/>
  <c r="G754" i="16"/>
  <c r="K753" i="16"/>
  <c r="G753" i="16"/>
  <c r="K752" i="16"/>
  <c r="G752" i="16"/>
  <c r="K751" i="16"/>
  <c r="G751" i="16"/>
  <c r="K750" i="16"/>
  <c r="G750" i="16"/>
  <c r="K749" i="16"/>
  <c r="G749" i="16"/>
  <c r="K748" i="16"/>
  <c r="G748" i="16"/>
  <c r="K747" i="16"/>
  <c r="G747" i="16"/>
  <c r="K746" i="16"/>
  <c r="G746" i="16"/>
  <c r="K745" i="16"/>
  <c r="G745" i="16"/>
  <c r="K744" i="16"/>
  <c r="G744" i="16"/>
  <c r="K743" i="16"/>
  <c r="G743" i="16"/>
  <c r="K742" i="16"/>
  <c r="G742" i="16"/>
  <c r="K741" i="16"/>
  <c r="G741" i="16"/>
  <c r="K740" i="16"/>
  <c r="G740" i="16"/>
  <c r="K739" i="16"/>
  <c r="G739" i="16"/>
  <c r="K738" i="16"/>
  <c r="G738" i="16"/>
  <c r="K737" i="16"/>
  <c r="G737" i="16"/>
  <c r="K736" i="16"/>
  <c r="G736" i="16"/>
  <c r="K735" i="16"/>
  <c r="G735" i="16"/>
  <c r="K734" i="16"/>
  <c r="G734" i="16"/>
  <c r="K733" i="16"/>
  <c r="G733" i="16"/>
  <c r="K732" i="16"/>
  <c r="G732" i="16"/>
  <c r="K731" i="16"/>
  <c r="G731" i="16"/>
  <c r="K730" i="16"/>
  <c r="G730" i="16"/>
  <c r="K729" i="16"/>
  <c r="G729" i="16"/>
  <c r="K728" i="16"/>
  <c r="G728" i="16"/>
  <c r="K727" i="16"/>
  <c r="G727" i="16"/>
  <c r="K726" i="16"/>
  <c r="G726" i="16"/>
  <c r="K725" i="16"/>
  <c r="G725" i="16"/>
  <c r="K724" i="16"/>
  <c r="G724" i="16"/>
  <c r="K723" i="16"/>
  <c r="G723" i="16"/>
  <c r="K722" i="16"/>
  <c r="G722" i="16"/>
  <c r="K721" i="16"/>
  <c r="G721" i="16"/>
  <c r="K720" i="16"/>
  <c r="G720" i="16"/>
  <c r="K719" i="16"/>
  <c r="G719" i="16"/>
  <c r="K718" i="16"/>
  <c r="G718" i="16"/>
  <c r="K717" i="16"/>
  <c r="G717" i="16"/>
  <c r="K716" i="16"/>
  <c r="G716" i="16"/>
  <c r="K715" i="16"/>
  <c r="G715" i="16"/>
  <c r="K714" i="16"/>
  <c r="G714" i="16"/>
  <c r="K713" i="16"/>
  <c r="G713" i="16"/>
  <c r="K712" i="16"/>
  <c r="G712" i="16"/>
  <c r="K711" i="16"/>
  <c r="G711" i="16"/>
  <c r="K710" i="16"/>
  <c r="G710" i="16"/>
  <c r="K709" i="16"/>
  <c r="G709" i="16"/>
  <c r="K708" i="16"/>
  <c r="G708" i="16"/>
  <c r="K707" i="16"/>
  <c r="G707" i="16"/>
  <c r="K706" i="16"/>
  <c r="G706" i="16"/>
  <c r="K705" i="16"/>
  <c r="G705" i="16"/>
  <c r="K704" i="16"/>
  <c r="G704" i="16"/>
  <c r="K703" i="16"/>
  <c r="G703" i="16"/>
  <c r="K702" i="16"/>
  <c r="G702" i="16"/>
  <c r="K701" i="16"/>
  <c r="G701" i="16"/>
  <c r="K700" i="16"/>
  <c r="G700" i="16"/>
  <c r="K699" i="16"/>
  <c r="G699" i="16"/>
  <c r="K698" i="16"/>
  <c r="G698" i="16"/>
  <c r="K697" i="16"/>
  <c r="G697" i="16"/>
  <c r="K696" i="16"/>
  <c r="G696" i="16"/>
  <c r="K695" i="16"/>
  <c r="G695" i="16"/>
  <c r="K694" i="16"/>
  <c r="G694" i="16"/>
  <c r="K693" i="16"/>
  <c r="G693" i="16"/>
  <c r="K692" i="16"/>
  <c r="G692" i="16"/>
  <c r="K691" i="16"/>
  <c r="G691" i="16"/>
  <c r="K690" i="16"/>
  <c r="G690" i="16"/>
  <c r="K689" i="16"/>
  <c r="G689" i="16"/>
  <c r="K688" i="16"/>
  <c r="G688" i="16"/>
  <c r="K687" i="16"/>
  <c r="G687" i="16"/>
  <c r="K686" i="16"/>
  <c r="G686" i="16"/>
  <c r="K685" i="16"/>
  <c r="G685" i="16"/>
  <c r="K684" i="16"/>
  <c r="G684" i="16"/>
  <c r="K683" i="16"/>
  <c r="G683" i="16"/>
  <c r="K682" i="16"/>
  <c r="G682" i="16"/>
  <c r="K681" i="16"/>
  <c r="G681" i="16"/>
  <c r="K680" i="16"/>
  <c r="G680" i="16"/>
  <c r="K679" i="16"/>
  <c r="G679" i="16"/>
  <c r="K678" i="16"/>
  <c r="G678" i="16"/>
  <c r="K677" i="16"/>
  <c r="G677" i="16"/>
  <c r="K676" i="16"/>
  <c r="G676" i="16"/>
  <c r="K675" i="16"/>
  <c r="G675" i="16"/>
  <c r="K674" i="16"/>
  <c r="G674" i="16"/>
  <c r="K673" i="16"/>
  <c r="G673" i="16"/>
  <c r="K672" i="16"/>
  <c r="G672" i="16"/>
  <c r="K671" i="16"/>
  <c r="G671" i="16"/>
  <c r="K670" i="16"/>
  <c r="G670" i="16"/>
  <c r="K669" i="16"/>
  <c r="G669" i="16"/>
  <c r="K668" i="16"/>
  <c r="G668" i="16"/>
  <c r="K667" i="16"/>
  <c r="G667" i="16"/>
  <c r="K666" i="16"/>
  <c r="G666" i="16"/>
  <c r="K665" i="16"/>
  <c r="G665" i="16"/>
  <c r="K664" i="16"/>
  <c r="G664" i="16"/>
  <c r="K663" i="16"/>
  <c r="G663" i="16"/>
  <c r="K662" i="16"/>
  <c r="G662" i="16"/>
  <c r="K661" i="16"/>
  <c r="G661" i="16"/>
  <c r="K660" i="16"/>
  <c r="G660" i="16"/>
  <c r="K659" i="16"/>
  <c r="G659" i="16"/>
  <c r="K658" i="16"/>
  <c r="G658" i="16"/>
  <c r="K657" i="16"/>
  <c r="G657" i="16"/>
  <c r="K656" i="16"/>
  <c r="G656" i="16"/>
  <c r="K655" i="16"/>
  <c r="G655" i="16"/>
  <c r="K654" i="16"/>
  <c r="G654" i="16"/>
  <c r="K653" i="16"/>
  <c r="G653" i="16"/>
  <c r="K652" i="16"/>
  <c r="G652" i="16"/>
  <c r="K651" i="16"/>
  <c r="G651" i="16"/>
  <c r="K650" i="16"/>
  <c r="G650" i="16"/>
  <c r="K649" i="16"/>
  <c r="G649" i="16"/>
  <c r="K648" i="16"/>
  <c r="G648" i="16"/>
  <c r="K647" i="16"/>
  <c r="G647" i="16"/>
  <c r="K646" i="16"/>
  <c r="G646" i="16"/>
  <c r="K645" i="16"/>
  <c r="G645" i="16"/>
  <c r="K644" i="16"/>
  <c r="G644" i="16"/>
  <c r="K643" i="16"/>
  <c r="G643" i="16"/>
  <c r="K642" i="16"/>
  <c r="G642" i="16"/>
  <c r="K641" i="16"/>
  <c r="G641" i="16"/>
  <c r="K640" i="16"/>
  <c r="G640" i="16"/>
  <c r="K639" i="16"/>
  <c r="G639" i="16"/>
  <c r="K638" i="16"/>
  <c r="G638" i="16"/>
  <c r="K637" i="16"/>
  <c r="G637" i="16"/>
  <c r="K636" i="16"/>
  <c r="G636" i="16"/>
  <c r="K635" i="16"/>
  <c r="G635" i="16"/>
  <c r="K634" i="16"/>
  <c r="G634" i="16"/>
  <c r="K633" i="16"/>
  <c r="G633" i="16"/>
  <c r="K632" i="16"/>
  <c r="G632" i="16"/>
  <c r="K631" i="16"/>
  <c r="G631" i="16"/>
  <c r="K630" i="16"/>
  <c r="G630" i="16"/>
  <c r="K629" i="16"/>
  <c r="G629" i="16"/>
  <c r="K628" i="16"/>
  <c r="G628" i="16"/>
  <c r="K627" i="16"/>
  <c r="G627" i="16"/>
  <c r="K626" i="16"/>
  <c r="G626" i="16"/>
  <c r="K625" i="16"/>
  <c r="G625" i="16"/>
  <c r="K624" i="16"/>
  <c r="G624" i="16"/>
  <c r="K623" i="16"/>
  <c r="G623" i="16"/>
  <c r="K622" i="16"/>
  <c r="G622" i="16"/>
  <c r="K621" i="16"/>
  <c r="G621" i="16"/>
  <c r="K620" i="16"/>
  <c r="G620" i="16"/>
  <c r="K619" i="16"/>
  <c r="G619" i="16"/>
  <c r="K618" i="16"/>
  <c r="G618" i="16"/>
  <c r="K617" i="16"/>
  <c r="G617" i="16"/>
  <c r="K616" i="16"/>
  <c r="G616" i="16"/>
  <c r="K615" i="16"/>
  <c r="G615" i="16"/>
  <c r="K614" i="16"/>
  <c r="G614" i="16"/>
  <c r="K613" i="16"/>
  <c r="G613" i="16"/>
  <c r="K612" i="16"/>
  <c r="G612" i="16"/>
  <c r="K611" i="16"/>
  <c r="G611" i="16"/>
  <c r="K610" i="16"/>
  <c r="G610" i="16"/>
  <c r="K609" i="16"/>
  <c r="G609" i="16"/>
  <c r="K608" i="16"/>
  <c r="G608" i="16"/>
  <c r="K607" i="16"/>
  <c r="G607" i="16"/>
  <c r="K606" i="16"/>
  <c r="G606" i="16"/>
  <c r="K605" i="16"/>
  <c r="G605" i="16"/>
  <c r="K604" i="16"/>
  <c r="G604" i="16"/>
  <c r="K603" i="16"/>
  <c r="G603" i="16"/>
  <c r="K602" i="16"/>
  <c r="G602" i="16"/>
  <c r="K601" i="16"/>
  <c r="G601" i="16"/>
  <c r="K600" i="16"/>
  <c r="G600" i="16"/>
  <c r="K599" i="16"/>
  <c r="G599" i="16"/>
  <c r="K598" i="16"/>
  <c r="G598" i="16"/>
  <c r="K597" i="16"/>
  <c r="G597" i="16"/>
  <c r="K596" i="16"/>
  <c r="G596" i="16"/>
  <c r="K595" i="16"/>
  <c r="G595" i="16"/>
  <c r="K594" i="16"/>
  <c r="G594" i="16"/>
  <c r="K593" i="16"/>
  <c r="G593" i="16"/>
  <c r="K592" i="16"/>
  <c r="G592" i="16"/>
  <c r="K591" i="16"/>
  <c r="G591" i="16"/>
  <c r="K590" i="16"/>
  <c r="G590" i="16"/>
  <c r="K589" i="16"/>
  <c r="G589" i="16"/>
  <c r="K588" i="16"/>
  <c r="G588" i="16"/>
  <c r="K587" i="16"/>
  <c r="G587" i="16"/>
  <c r="K586" i="16"/>
  <c r="G586" i="16"/>
  <c r="K585" i="16"/>
  <c r="G585" i="16"/>
  <c r="K584" i="16"/>
  <c r="G584" i="16"/>
  <c r="K583" i="16"/>
  <c r="G583" i="16"/>
  <c r="K582" i="16"/>
  <c r="G582" i="16"/>
  <c r="K581" i="16"/>
  <c r="G581" i="16"/>
  <c r="K580" i="16"/>
  <c r="G580" i="16"/>
  <c r="K579" i="16"/>
  <c r="G579" i="16"/>
  <c r="K578" i="16"/>
  <c r="G578" i="16"/>
  <c r="K577" i="16"/>
  <c r="G577" i="16"/>
  <c r="K576" i="16"/>
  <c r="G576" i="16"/>
  <c r="K575" i="16"/>
  <c r="G575" i="16"/>
  <c r="K574" i="16"/>
  <c r="G574" i="16"/>
  <c r="K573" i="16"/>
  <c r="G573" i="16"/>
  <c r="K572" i="16"/>
  <c r="G572" i="16"/>
  <c r="K571" i="16"/>
  <c r="G571" i="16"/>
  <c r="K570" i="16"/>
  <c r="G570" i="16"/>
  <c r="K569" i="16"/>
  <c r="G569" i="16"/>
  <c r="K568" i="16"/>
  <c r="G568" i="16"/>
  <c r="K567" i="16"/>
  <c r="G567" i="16"/>
  <c r="K566" i="16"/>
  <c r="G566" i="16"/>
  <c r="K565" i="16"/>
  <c r="G565" i="16"/>
  <c r="K564" i="16"/>
  <c r="G564" i="16"/>
  <c r="K563" i="16"/>
  <c r="G563" i="16"/>
  <c r="K562" i="16"/>
  <c r="G562" i="16"/>
  <c r="K561" i="16"/>
  <c r="G561" i="16"/>
  <c r="K560" i="16"/>
  <c r="G560" i="16"/>
  <c r="K559" i="16"/>
  <c r="G559" i="16"/>
  <c r="K558" i="16"/>
  <c r="G558" i="16"/>
  <c r="K557" i="16"/>
  <c r="G557" i="16"/>
  <c r="K556" i="16"/>
  <c r="G556" i="16"/>
  <c r="K555" i="16"/>
  <c r="G555" i="16"/>
  <c r="K554" i="16"/>
  <c r="G554" i="16"/>
  <c r="K553" i="16"/>
  <c r="G553" i="16"/>
  <c r="K552" i="16"/>
  <c r="G552" i="16"/>
  <c r="K551" i="16"/>
  <c r="G551" i="16"/>
  <c r="K550" i="16"/>
  <c r="G550" i="16"/>
  <c r="K549" i="16"/>
  <c r="G549" i="16"/>
  <c r="K548" i="16"/>
  <c r="G548" i="16"/>
  <c r="K547" i="16"/>
  <c r="G547" i="16"/>
  <c r="K546" i="16"/>
  <c r="G546" i="16"/>
  <c r="K545" i="16"/>
  <c r="G545" i="16"/>
  <c r="K544" i="16"/>
  <c r="G544" i="16"/>
  <c r="K543" i="16"/>
  <c r="G543" i="16"/>
  <c r="K542" i="16"/>
  <c r="G542" i="16"/>
  <c r="K541" i="16"/>
  <c r="G541" i="16"/>
  <c r="K540" i="16"/>
  <c r="G540" i="16"/>
  <c r="K539" i="16"/>
  <c r="G539" i="16"/>
  <c r="K538" i="16"/>
  <c r="G538" i="16"/>
  <c r="K537" i="16"/>
  <c r="G537" i="16"/>
  <c r="K536" i="16"/>
  <c r="G536" i="16"/>
  <c r="K535" i="16"/>
  <c r="G535" i="16"/>
  <c r="K534" i="16"/>
  <c r="G534" i="16"/>
  <c r="K533" i="16"/>
  <c r="G533" i="16"/>
  <c r="K532" i="16"/>
  <c r="G532" i="16"/>
  <c r="K531" i="16"/>
  <c r="G531" i="16"/>
  <c r="K530" i="16"/>
  <c r="G530" i="16"/>
  <c r="K529" i="16"/>
  <c r="G529" i="16"/>
  <c r="K528" i="16"/>
  <c r="G528" i="16"/>
  <c r="K527" i="16"/>
  <c r="G527" i="16"/>
  <c r="K526" i="16"/>
  <c r="G526" i="16"/>
  <c r="K525" i="16"/>
  <c r="G525" i="16"/>
  <c r="K524" i="16"/>
  <c r="G524" i="16"/>
  <c r="K523" i="16"/>
  <c r="G523" i="16"/>
  <c r="K522" i="16"/>
  <c r="G522" i="16"/>
  <c r="K521" i="16"/>
  <c r="G521" i="16"/>
  <c r="K520" i="16"/>
  <c r="G520" i="16"/>
  <c r="K519" i="16"/>
  <c r="G519" i="16"/>
  <c r="K518" i="16"/>
  <c r="G518" i="16"/>
  <c r="K517" i="16"/>
  <c r="G517" i="16"/>
  <c r="K516" i="16"/>
  <c r="G516" i="16"/>
  <c r="K515" i="16"/>
  <c r="G515" i="16"/>
  <c r="K514" i="16"/>
  <c r="G514" i="16"/>
  <c r="K513" i="16"/>
  <c r="G513" i="16"/>
  <c r="K512" i="16"/>
  <c r="G512" i="16"/>
  <c r="K511" i="16"/>
  <c r="G511" i="16"/>
  <c r="K510" i="16"/>
  <c r="G510" i="16"/>
  <c r="K509" i="16"/>
  <c r="G509" i="16"/>
  <c r="K508" i="16"/>
  <c r="G508" i="16"/>
  <c r="K507" i="16"/>
  <c r="G507" i="16"/>
  <c r="K506" i="16"/>
  <c r="G506" i="16"/>
  <c r="K505" i="16"/>
  <c r="G505" i="16"/>
  <c r="K504" i="16"/>
  <c r="G504" i="16"/>
  <c r="K503" i="16"/>
  <c r="G503" i="16"/>
  <c r="K502" i="16"/>
  <c r="G502" i="16"/>
  <c r="K501" i="16"/>
  <c r="G501" i="16"/>
  <c r="K500" i="16"/>
  <c r="G500" i="16"/>
  <c r="K499" i="16"/>
  <c r="G499" i="16"/>
  <c r="K498" i="16"/>
  <c r="G498" i="16"/>
  <c r="K497" i="16"/>
  <c r="G497" i="16"/>
  <c r="K496" i="16"/>
  <c r="G496" i="16"/>
  <c r="K495" i="16"/>
  <c r="G495" i="16"/>
  <c r="K494" i="16"/>
  <c r="G494" i="16"/>
  <c r="K493" i="16"/>
  <c r="G493" i="16"/>
  <c r="K492" i="16"/>
  <c r="G492" i="16"/>
  <c r="K491" i="16"/>
  <c r="G491" i="16"/>
  <c r="K490" i="16"/>
  <c r="G490" i="16"/>
  <c r="K489" i="16"/>
  <c r="G489" i="16"/>
  <c r="K488" i="16"/>
  <c r="G488" i="16"/>
  <c r="K487" i="16"/>
  <c r="G487" i="16"/>
  <c r="K486" i="16"/>
  <c r="G486" i="16"/>
  <c r="K485" i="16"/>
  <c r="G485" i="16"/>
  <c r="K484" i="16"/>
  <c r="G484" i="16"/>
  <c r="K483" i="16"/>
  <c r="G483" i="16"/>
  <c r="K482" i="16"/>
  <c r="G482" i="16"/>
  <c r="K481" i="16"/>
  <c r="G481" i="16"/>
  <c r="K480" i="16"/>
  <c r="G480" i="16"/>
  <c r="K479" i="16"/>
  <c r="G479" i="16"/>
  <c r="K478" i="16"/>
  <c r="G478" i="16"/>
  <c r="K477" i="16"/>
  <c r="G477" i="16"/>
  <c r="K476" i="16"/>
  <c r="G476" i="16"/>
  <c r="K475" i="16"/>
  <c r="G475" i="16"/>
  <c r="K474" i="16"/>
  <c r="G474" i="16"/>
  <c r="K473" i="16"/>
  <c r="G473" i="16"/>
  <c r="K472" i="16"/>
  <c r="G472" i="16"/>
  <c r="K471" i="16"/>
  <c r="G471" i="16"/>
  <c r="K470" i="16"/>
  <c r="G470" i="16"/>
  <c r="K469" i="16"/>
  <c r="G469" i="16"/>
  <c r="K468" i="16"/>
  <c r="G468" i="16"/>
  <c r="K467" i="16"/>
  <c r="G467" i="16"/>
  <c r="K466" i="16"/>
  <c r="G466" i="16"/>
  <c r="K465" i="16"/>
  <c r="G465" i="16"/>
  <c r="K464" i="16"/>
  <c r="G464" i="16"/>
  <c r="K463" i="16"/>
  <c r="G463" i="16"/>
  <c r="K462" i="16"/>
  <c r="G462" i="16"/>
  <c r="K461" i="16"/>
  <c r="G461" i="16"/>
  <c r="K460" i="16"/>
  <c r="G460" i="16"/>
  <c r="K459" i="16"/>
  <c r="G459" i="16"/>
  <c r="K458" i="16"/>
  <c r="G458" i="16"/>
  <c r="K457" i="16"/>
  <c r="G457" i="16"/>
  <c r="K456" i="16"/>
  <c r="G456" i="16"/>
  <c r="K455" i="16"/>
  <c r="G455" i="16"/>
  <c r="K454" i="16"/>
  <c r="G454" i="16"/>
  <c r="K453" i="16"/>
  <c r="G453" i="16"/>
  <c r="K452" i="16"/>
  <c r="G452" i="16"/>
  <c r="K451" i="16"/>
  <c r="G451" i="16"/>
  <c r="K450" i="16"/>
  <c r="G450" i="16"/>
  <c r="K449" i="16"/>
  <c r="G449" i="16"/>
  <c r="K448" i="16"/>
  <c r="G448" i="16"/>
  <c r="K447" i="16"/>
  <c r="G447" i="16"/>
  <c r="K446" i="16"/>
  <c r="G446" i="16"/>
  <c r="K445" i="16"/>
  <c r="G445" i="16"/>
  <c r="K444" i="16"/>
  <c r="G444" i="16"/>
  <c r="K443" i="16"/>
  <c r="G443" i="16"/>
  <c r="K442" i="16"/>
  <c r="G442" i="16"/>
  <c r="K441" i="16"/>
  <c r="G441" i="16"/>
  <c r="K440" i="16"/>
  <c r="G440" i="16"/>
  <c r="K439" i="16"/>
  <c r="G439" i="16"/>
  <c r="K438" i="16"/>
  <c r="G438" i="16"/>
  <c r="K437" i="16"/>
  <c r="G437" i="16"/>
  <c r="K436" i="16"/>
  <c r="G436" i="16"/>
  <c r="K435" i="16"/>
  <c r="G435" i="16"/>
  <c r="K434" i="16"/>
  <c r="G434" i="16"/>
  <c r="K433" i="16"/>
  <c r="G433" i="16"/>
  <c r="K432" i="16"/>
  <c r="G432" i="16"/>
  <c r="K431" i="16"/>
  <c r="G431" i="16"/>
  <c r="K430" i="16"/>
  <c r="G430" i="16"/>
  <c r="K429" i="16"/>
  <c r="G429" i="16"/>
  <c r="K428" i="16"/>
  <c r="G428" i="16"/>
  <c r="K427" i="16"/>
  <c r="G427" i="16"/>
  <c r="K426" i="16"/>
  <c r="G426" i="16"/>
  <c r="K425" i="16"/>
  <c r="G425" i="16"/>
  <c r="K424" i="16"/>
  <c r="G424" i="16"/>
  <c r="K423" i="16"/>
  <c r="G423" i="16"/>
  <c r="K422" i="16"/>
  <c r="G422" i="16"/>
  <c r="K421" i="16"/>
  <c r="G421" i="16"/>
  <c r="K420" i="16"/>
  <c r="G420" i="16"/>
  <c r="K419" i="16"/>
  <c r="G419" i="16"/>
  <c r="K418" i="16"/>
  <c r="G418" i="16"/>
  <c r="K417" i="16"/>
  <c r="G417" i="16"/>
  <c r="K416" i="16"/>
  <c r="G416" i="16"/>
  <c r="K415" i="16"/>
  <c r="G415" i="16"/>
  <c r="K414" i="16"/>
  <c r="G414" i="16"/>
  <c r="K413" i="16"/>
  <c r="G413" i="16"/>
  <c r="K412" i="16"/>
  <c r="G412" i="16"/>
  <c r="K411" i="16"/>
  <c r="G411" i="16"/>
  <c r="K410" i="16"/>
  <c r="G410" i="16"/>
  <c r="K409" i="16"/>
  <c r="G409" i="16"/>
  <c r="K408" i="16"/>
  <c r="G408" i="16"/>
  <c r="K407" i="16"/>
  <c r="G407" i="16"/>
  <c r="K406" i="16"/>
  <c r="G406" i="16"/>
  <c r="K405" i="16"/>
  <c r="G405" i="16"/>
  <c r="K404" i="16"/>
  <c r="G404" i="16"/>
  <c r="K403" i="16"/>
  <c r="G403" i="16"/>
  <c r="K402" i="16"/>
  <c r="G402" i="16"/>
  <c r="K401" i="16"/>
  <c r="G401" i="16"/>
  <c r="K400" i="16"/>
  <c r="G400" i="16"/>
  <c r="K399" i="16"/>
  <c r="G399" i="16"/>
  <c r="K398" i="16"/>
  <c r="G398" i="16"/>
  <c r="K397" i="16"/>
  <c r="G397" i="16"/>
  <c r="K396" i="16"/>
  <c r="G396" i="16"/>
  <c r="K395" i="16"/>
  <c r="G395" i="16"/>
  <c r="K394" i="16"/>
  <c r="G394" i="16"/>
  <c r="K393" i="16"/>
  <c r="G393" i="16"/>
  <c r="K392" i="16"/>
  <c r="G392" i="16"/>
  <c r="K391" i="16"/>
  <c r="G391" i="16"/>
  <c r="K390" i="16"/>
  <c r="G390" i="16"/>
  <c r="K389" i="16"/>
  <c r="G389" i="16"/>
  <c r="K388" i="16"/>
  <c r="G388" i="16"/>
  <c r="K387" i="16"/>
  <c r="G387" i="16"/>
  <c r="K386" i="16"/>
  <c r="G386" i="16"/>
  <c r="K385" i="16"/>
  <c r="G385" i="16"/>
  <c r="K384" i="16"/>
  <c r="G384" i="16"/>
  <c r="K383" i="16"/>
  <c r="G383" i="16"/>
  <c r="K382" i="16"/>
  <c r="G382" i="16"/>
  <c r="K381" i="16"/>
  <c r="G381" i="16"/>
  <c r="K380" i="16"/>
  <c r="G380" i="16"/>
  <c r="K379" i="16"/>
  <c r="G379" i="16"/>
  <c r="K378" i="16"/>
  <c r="G378" i="16"/>
  <c r="K377" i="16"/>
  <c r="G377" i="16"/>
  <c r="K376" i="16"/>
  <c r="G376" i="16"/>
  <c r="K375" i="16"/>
  <c r="G375" i="16"/>
  <c r="K374" i="16"/>
  <c r="G374" i="16"/>
  <c r="K373" i="16"/>
  <c r="G373" i="16"/>
  <c r="K372" i="16"/>
  <c r="G372" i="16"/>
  <c r="K371" i="16"/>
  <c r="G371" i="16"/>
  <c r="K370" i="16"/>
  <c r="G370" i="16"/>
  <c r="K369" i="16"/>
  <c r="G369" i="16"/>
  <c r="K368" i="16"/>
  <c r="G368" i="16"/>
  <c r="K367" i="16"/>
  <c r="G367" i="16"/>
  <c r="K366" i="16"/>
  <c r="G366" i="16"/>
  <c r="K365" i="16"/>
  <c r="G365" i="16"/>
  <c r="K364" i="16"/>
  <c r="G364" i="16"/>
  <c r="K363" i="16"/>
  <c r="G363" i="16"/>
  <c r="K362" i="16"/>
  <c r="G362" i="16"/>
  <c r="K361" i="16"/>
  <c r="G361" i="16"/>
  <c r="K360" i="16"/>
  <c r="G360" i="16"/>
  <c r="K359" i="16"/>
  <c r="G359" i="16"/>
  <c r="K358" i="16"/>
  <c r="G358" i="16"/>
  <c r="K357" i="16"/>
  <c r="G357" i="16"/>
  <c r="K356" i="16"/>
  <c r="G356" i="16"/>
  <c r="K355" i="16"/>
  <c r="G355" i="16"/>
  <c r="K354" i="16"/>
  <c r="G354" i="16"/>
  <c r="K353" i="16"/>
  <c r="G353" i="16"/>
  <c r="K352" i="16"/>
  <c r="G352" i="16"/>
  <c r="K351" i="16"/>
  <c r="G351" i="16"/>
  <c r="K350" i="16"/>
  <c r="G350" i="16"/>
  <c r="K349" i="16"/>
  <c r="G349" i="16"/>
  <c r="K348" i="16"/>
  <c r="G348" i="16"/>
  <c r="K347" i="16"/>
  <c r="G347" i="16"/>
  <c r="K346" i="16"/>
  <c r="G346" i="16"/>
  <c r="K345" i="16"/>
  <c r="G345" i="16"/>
  <c r="K344" i="16"/>
  <c r="G344" i="16"/>
  <c r="K343" i="16"/>
  <c r="G343" i="16"/>
  <c r="K342" i="16"/>
  <c r="G342" i="16"/>
  <c r="K341" i="16"/>
  <c r="G341" i="16"/>
  <c r="K340" i="16"/>
  <c r="G340" i="16"/>
  <c r="K339" i="16"/>
  <c r="G339" i="16"/>
  <c r="K338" i="16"/>
  <c r="G338" i="16"/>
  <c r="K337" i="16"/>
  <c r="G337" i="16"/>
  <c r="K336" i="16"/>
  <c r="G336" i="16"/>
  <c r="K335" i="16"/>
  <c r="G335" i="16"/>
  <c r="K334" i="16"/>
  <c r="G334" i="16"/>
  <c r="K333" i="16"/>
  <c r="G333" i="16"/>
  <c r="K332" i="16"/>
  <c r="G332" i="16"/>
  <c r="K331" i="16"/>
  <c r="G331" i="16"/>
  <c r="K330" i="16"/>
  <c r="G330" i="16"/>
  <c r="K329" i="16"/>
  <c r="G329" i="16"/>
  <c r="K328" i="16"/>
  <c r="G328" i="16"/>
  <c r="K327" i="16"/>
  <c r="G327" i="16"/>
  <c r="K326" i="16"/>
  <c r="G326" i="16"/>
  <c r="K325" i="16"/>
  <c r="G325" i="16"/>
  <c r="K324" i="16"/>
  <c r="G324" i="16"/>
  <c r="K323" i="16"/>
  <c r="G323" i="16"/>
  <c r="K322" i="16"/>
  <c r="G322" i="16"/>
  <c r="K321" i="16"/>
  <c r="G321" i="16"/>
  <c r="K320" i="16"/>
  <c r="G320" i="16"/>
  <c r="K319" i="16"/>
  <c r="G319" i="16"/>
  <c r="K318" i="16"/>
  <c r="G318" i="16"/>
  <c r="K317" i="16"/>
  <c r="G317" i="16"/>
  <c r="K316" i="16"/>
  <c r="G316" i="16"/>
  <c r="K315" i="16"/>
  <c r="G315" i="16"/>
  <c r="K314" i="16"/>
  <c r="G314" i="16"/>
  <c r="K313" i="16"/>
  <c r="G313" i="16"/>
  <c r="K312" i="16"/>
  <c r="G312" i="16"/>
  <c r="K311" i="16"/>
  <c r="G311" i="16"/>
  <c r="K310" i="16"/>
  <c r="G310" i="16"/>
  <c r="K309" i="16"/>
  <c r="G309" i="16"/>
  <c r="K308" i="16"/>
  <c r="G308" i="16"/>
  <c r="K307" i="16"/>
  <c r="G307" i="16"/>
  <c r="K306" i="16"/>
  <c r="G306" i="16"/>
  <c r="K305" i="16"/>
  <c r="G305" i="16"/>
  <c r="K304" i="16"/>
  <c r="G304" i="16"/>
  <c r="K303" i="16"/>
  <c r="G303" i="16"/>
  <c r="K302" i="16"/>
  <c r="G302" i="16"/>
  <c r="K301" i="16"/>
  <c r="G301" i="16"/>
  <c r="K300" i="16"/>
  <c r="G300" i="16"/>
  <c r="K299" i="16"/>
  <c r="G299" i="16"/>
  <c r="K298" i="16"/>
  <c r="G298" i="16"/>
  <c r="K297" i="16"/>
  <c r="G297" i="16"/>
  <c r="K296" i="16"/>
  <c r="G296" i="16"/>
  <c r="K295" i="16"/>
  <c r="G295" i="16"/>
  <c r="K294" i="16"/>
  <c r="G294" i="16"/>
  <c r="K293" i="16"/>
  <c r="G293" i="16"/>
  <c r="K292" i="16"/>
  <c r="G292" i="16"/>
  <c r="K291" i="16"/>
  <c r="G291" i="16"/>
  <c r="K290" i="16"/>
  <c r="G290" i="16"/>
  <c r="K289" i="16"/>
  <c r="G289" i="16"/>
  <c r="K288" i="16"/>
  <c r="G288" i="16"/>
  <c r="K287" i="16"/>
  <c r="G287" i="16"/>
  <c r="K286" i="16"/>
  <c r="G286" i="16"/>
  <c r="K285" i="16"/>
  <c r="G285" i="16"/>
  <c r="K284" i="16"/>
  <c r="G284" i="16"/>
  <c r="K283" i="16"/>
  <c r="G283" i="16"/>
  <c r="K282" i="16"/>
  <c r="G282" i="16"/>
  <c r="K281" i="16"/>
  <c r="G281" i="16"/>
  <c r="K280" i="16"/>
  <c r="G280" i="16"/>
  <c r="K279" i="16"/>
  <c r="G279" i="16"/>
  <c r="K278" i="16"/>
  <c r="G278" i="16"/>
  <c r="K277" i="16"/>
  <c r="G277" i="16"/>
  <c r="K276" i="16"/>
  <c r="G276" i="16"/>
  <c r="K275" i="16"/>
  <c r="G275" i="16"/>
  <c r="K274" i="16"/>
  <c r="G274" i="16"/>
  <c r="K273" i="16"/>
  <c r="G273" i="16"/>
  <c r="K272" i="16"/>
  <c r="G272" i="16"/>
  <c r="K271" i="16"/>
  <c r="G271" i="16"/>
  <c r="K270" i="16"/>
  <c r="G270" i="16"/>
  <c r="K269" i="16"/>
  <c r="G269" i="16"/>
  <c r="K268" i="16"/>
  <c r="G268" i="16"/>
  <c r="K267" i="16"/>
  <c r="G267" i="16"/>
  <c r="K266" i="16"/>
  <c r="G266" i="16"/>
  <c r="K265" i="16"/>
  <c r="G265" i="16"/>
  <c r="K264" i="16"/>
  <c r="G264" i="16"/>
  <c r="K263" i="16"/>
  <c r="G263" i="16"/>
  <c r="K262" i="16"/>
  <c r="G262" i="16"/>
  <c r="K261" i="16"/>
  <c r="G261" i="16"/>
  <c r="K260" i="16"/>
  <c r="G260" i="16"/>
  <c r="K259" i="16"/>
  <c r="G259" i="16"/>
  <c r="K258" i="16"/>
  <c r="G258" i="16"/>
  <c r="K257" i="16"/>
  <c r="G257" i="16"/>
  <c r="K256" i="16"/>
  <c r="G256" i="16"/>
  <c r="K255" i="16"/>
  <c r="G255" i="16"/>
  <c r="K254" i="16"/>
  <c r="G254" i="16"/>
  <c r="K253" i="16"/>
  <c r="G253" i="16"/>
  <c r="K252" i="16"/>
  <c r="G252" i="16"/>
  <c r="K251" i="16"/>
  <c r="G251" i="16"/>
  <c r="K250" i="16"/>
  <c r="G250" i="16"/>
  <c r="K249" i="16"/>
  <c r="G249" i="16"/>
  <c r="K248" i="16"/>
  <c r="G248" i="16"/>
  <c r="K247" i="16"/>
  <c r="G247" i="16"/>
  <c r="K246" i="16"/>
  <c r="G246" i="16"/>
  <c r="K245" i="16"/>
  <c r="G245" i="16"/>
  <c r="K244" i="16"/>
  <c r="G244" i="16"/>
  <c r="K243" i="16"/>
  <c r="G243" i="16"/>
  <c r="K242" i="16"/>
  <c r="G242" i="16"/>
  <c r="K241" i="16"/>
  <c r="G241" i="16"/>
  <c r="K240" i="16"/>
  <c r="G240" i="16"/>
  <c r="K239" i="16"/>
  <c r="G239" i="16"/>
  <c r="K238" i="16"/>
  <c r="G238" i="16"/>
  <c r="K237" i="16"/>
  <c r="G237" i="16"/>
  <c r="K236" i="16"/>
  <c r="G236" i="16"/>
  <c r="K235" i="16"/>
  <c r="G235" i="16"/>
  <c r="K234" i="16"/>
  <c r="G234" i="16"/>
  <c r="K233" i="16"/>
  <c r="G233" i="16"/>
  <c r="K232" i="16"/>
  <c r="G232" i="16"/>
  <c r="K231" i="16"/>
  <c r="G231" i="16"/>
  <c r="K230" i="16"/>
  <c r="G230" i="16"/>
  <c r="K229" i="16"/>
  <c r="G229" i="16"/>
  <c r="K228" i="16"/>
  <c r="G228" i="16"/>
  <c r="K227" i="16"/>
  <c r="G227" i="16"/>
  <c r="K226" i="16"/>
  <c r="G226" i="16"/>
  <c r="K225" i="16"/>
  <c r="G225" i="16"/>
  <c r="K224" i="16"/>
  <c r="G224" i="16"/>
  <c r="K223" i="16"/>
  <c r="G223" i="16"/>
  <c r="K222" i="16"/>
  <c r="G222" i="16"/>
  <c r="K221" i="16"/>
  <c r="G221" i="16"/>
  <c r="K220" i="16"/>
  <c r="G220" i="16"/>
  <c r="K219" i="16"/>
  <c r="G219" i="16"/>
  <c r="K218" i="16"/>
  <c r="G218" i="16"/>
  <c r="K217" i="16"/>
  <c r="G217" i="16"/>
  <c r="K216" i="16"/>
  <c r="G216" i="16"/>
  <c r="K215" i="16"/>
  <c r="G215" i="16"/>
  <c r="K214" i="16"/>
  <c r="G214" i="16"/>
  <c r="K213" i="16"/>
  <c r="G213" i="16"/>
  <c r="K212" i="16"/>
  <c r="G212" i="16"/>
  <c r="K211" i="16"/>
  <c r="G211" i="16"/>
  <c r="K210" i="16"/>
  <c r="G210" i="16"/>
  <c r="K209" i="16"/>
  <c r="G209" i="16"/>
  <c r="K208" i="16"/>
  <c r="G208" i="16"/>
  <c r="K207" i="16"/>
  <c r="G207" i="16"/>
  <c r="K206" i="16"/>
  <c r="G206" i="16"/>
  <c r="K205" i="16"/>
  <c r="G205" i="16"/>
  <c r="K204" i="16"/>
  <c r="G204" i="16"/>
  <c r="K203" i="16"/>
  <c r="G203" i="16"/>
  <c r="K202" i="16"/>
  <c r="G202" i="16"/>
  <c r="K201" i="16"/>
  <c r="G201" i="16"/>
  <c r="K200" i="16"/>
  <c r="G200" i="16"/>
  <c r="K199" i="16"/>
  <c r="G199" i="16"/>
  <c r="K198" i="16"/>
  <c r="G198" i="16"/>
  <c r="K197" i="16"/>
  <c r="G197" i="16"/>
  <c r="K196" i="16"/>
  <c r="G196" i="16"/>
  <c r="K195" i="16"/>
  <c r="G195" i="16"/>
  <c r="K194" i="16"/>
  <c r="G194" i="16"/>
  <c r="K193" i="16"/>
  <c r="G193" i="16"/>
  <c r="K192" i="16"/>
  <c r="G192" i="16"/>
  <c r="K191" i="16"/>
  <c r="G191" i="16"/>
  <c r="K190" i="16"/>
  <c r="G190" i="16"/>
  <c r="K189" i="16"/>
  <c r="G189" i="16"/>
  <c r="K188" i="16"/>
  <c r="G188" i="16"/>
  <c r="K187" i="16"/>
  <c r="G187" i="16"/>
  <c r="K186" i="16"/>
  <c r="G186" i="16"/>
  <c r="K185" i="16"/>
  <c r="G185" i="16"/>
  <c r="K184" i="16"/>
  <c r="G184" i="16"/>
  <c r="K183" i="16"/>
  <c r="G183" i="16"/>
  <c r="K182" i="16"/>
  <c r="G182" i="16"/>
  <c r="K181" i="16"/>
  <c r="G181" i="16"/>
  <c r="K180" i="16"/>
  <c r="G180" i="16"/>
  <c r="K179" i="16"/>
  <c r="G179" i="16"/>
  <c r="K178" i="16"/>
  <c r="G178" i="16"/>
  <c r="K177" i="16"/>
  <c r="G177" i="16"/>
  <c r="K176" i="16"/>
  <c r="G176" i="16"/>
  <c r="K175" i="16"/>
  <c r="G175" i="16"/>
  <c r="K174" i="16"/>
  <c r="G174" i="16"/>
  <c r="K173" i="16"/>
  <c r="G173" i="16"/>
  <c r="K172" i="16"/>
  <c r="G172" i="16"/>
  <c r="K171" i="16"/>
  <c r="G171" i="16"/>
  <c r="K170" i="16"/>
  <c r="G170" i="16"/>
  <c r="K169" i="16"/>
  <c r="G169" i="16"/>
  <c r="K168" i="16"/>
  <c r="G168" i="16"/>
  <c r="K167" i="16"/>
  <c r="G167" i="16"/>
  <c r="K166" i="16"/>
  <c r="G166" i="16"/>
  <c r="K165" i="16"/>
  <c r="G165" i="16"/>
  <c r="K164" i="16"/>
  <c r="G164" i="16"/>
  <c r="K163" i="16"/>
  <c r="G163" i="16"/>
  <c r="K162" i="16"/>
  <c r="G162" i="16"/>
  <c r="K161" i="16"/>
  <c r="G161" i="16"/>
  <c r="K160" i="16"/>
  <c r="G160" i="16"/>
  <c r="K159" i="16"/>
  <c r="G159" i="16"/>
  <c r="K158" i="16"/>
  <c r="G158" i="16"/>
  <c r="K157" i="16"/>
  <c r="G157" i="16"/>
  <c r="K156" i="16"/>
  <c r="G156" i="16"/>
  <c r="K155" i="16"/>
  <c r="G155" i="16"/>
  <c r="K154" i="16"/>
  <c r="G154" i="16"/>
  <c r="K153" i="16"/>
  <c r="G153" i="16"/>
  <c r="K152" i="16"/>
  <c r="G152" i="16"/>
  <c r="K151" i="16"/>
  <c r="G151" i="16"/>
  <c r="K150" i="16"/>
  <c r="G150" i="16"/>
  <c r="K149" i="16"/>
  <c r="G149" i="16"/>
  <c r="K148" i="16"/>
  <c r="G148" i="16"/>
  <c r="K147" i="16"/>
  <c r="G147" i="16"/>
  <c r="K146" i="16"/>
  <c r="G146" i="16"/>
  <c r="K145" i="16"/>
  <c r="G145" i="16"/>
  <c r="K144" i="16"/>
  <c r="G144" i="16"/>
  <c r="K143" i="16"/>
  <c r="G143" i="16"/>
  <c r="K142" i="16"/>
  <c r="G142" i="16"/>
  <c r="K141" i="16"/>
  <c r="G141" i="16"/>
  <c r="K140" i="16"/>
  <c r="G140" i="16"/>
  <c r="K139" i="16"/>
  <c r="G139" i="16"/>
  <c r="K138" i="16"/>
  <c r="G138" i="16"/>
  <c r="K137" i="16"/>
  <c r="G137" i="16"/>
  <c r="K136" i="16"/>
  <c r="G136" i="16"/>
  <c r="K135" i="16"/>
  <c r="G135" i="16"/>
  <c r="K134" i="16"/>
  <c r="G134" i="16"/>
  <c r="K133" i="16"/>
  <c r="G133" i="16"/>
  <c r="K132" i="16"/>
  <c r="G132" i="16"/>
  <c r="K131" i="16"/>
  <c r="G131" i="16"/>
  <c r="K130" i="16"/>
  <c r="G130" i="16"/>
  <c r="K129" i="16"/>
  <c r="G129" i="16"/>
  <c r="K128" i="16"/>
  <c r="G128" i="16"/>
  <c r="K127" i="16"/>
  <c r="G127" i="16"/>
  <c r="K126" i="16"/>
  <c r="G126" i="16"/>
  <c r="K125" i="16"/>
  <c r="G125" i="16"/>
  <c r="K124" i="16"/>
  <c r="G124" i="16"/>
  <c r="K123" i="16"/>
  <c r="G123" i="16"/>
  <c r="K122" i="16"/>
  <c r="G122" i="16"/>
  <c r="K121" i="16"/>
  <c r="G121" i="16"/>
  <c r="K120" i="16"/>
  <c r="G120" i="16"/>
  <c r="K119" i="16"/>
  <c r="G119" i="16"/>
  <c r="K118" i="16"/>
  <c r="G118" i="16"/>
  <c r="K117" i="16"/>
  <c r="G117" i="16"/>
  <c r="K116" i="16"/>
  <c r="G116" i="16"/>
  <c r="K115" i="16"/>
  <c r="G115" i="16"/>
  <c r="K114" i="16"/>
  <c r="G114" i="16"/>
  <c r="K113" i="16"/>
  <c r="G113" i="16"/>
  <c r="K112" i="16"/>
  <c r="G112" i="16"/>
  <c r="K111" i="16"/>
  <c r="G111" i="16"/>
  <c r="K110" i="16"/>
  <c r="G110" i="16"/>
  <c r="K109" i="16"/>
  <c r="G109" i="16"/>
  <c r="K108" i="16"/>
  <c r="G108" i="16"/>
  <c r="K107" i="16"/>
  <c r="G107" i="16"/>
  <c r="K106" i="16"/>
  <c r="G106" i="16"/>
  <c r="K105" i="16"/>
  <c r="G105" i="16"/>
  <c r="K104" i="16"/>
  <c r="G104" i="16"/>
  <c r="K103" i="16"/>
  <c r="G103" i="16"/>
  <c r="K102" i="16"/>
  <c r="G102" i="16"/>
  <c r="K101" i="16"/>
  <c r="G101" i="16"/>
  <c r="K100" i="16"/>
  <c r="G100" i="16"/>
  <c r="K99" i="16"/>
  <c r="G99" i="16"/>
  <c r="K98" i="16"/>
  <c r="G98" i="16"/>
  <c r="K97" i="16"/>
  <c r="G97" i="16"/>
  <c r="K96" i="16"/>
  <c r="G96" i="16"/>
  <c r="K95" i="16"/>
  <c r="G95" i="16"/>
  <c r="K94" i="16"/>
  <c r="G94" i="16"/>
  <c r="K93" i="16"/>
  <c r="G93" i="16"/>
  <c r="K92" i="16"/>
  <c r="G92" i="16"/>
  <c r="K91" i="16"/>
  <c r="G91" i="16"/>
  <c r="K90" i="16"/>
  <c r="G90" i="16"/>
  <c r="K89" i="16"/>
  <c r="G89" i="16"/>
  <c r="K88" i="16"/>
  <c r="G88" i="16"/>
  <c r="K87" i="16"/>
  <c r="G87" i="16"/>
  <c r="K86" i="16"/>
  <c r="G86" i="16"/>
  <c r="K85" i="16"/>
  <c r="G85" i="16"/>
  <c r="K84" i="16"/>
  <c r="G84" i="16"/>
  <c r="K83" i="16"/>
  <c r="G83" i="16"/>
  <c r="K82" i="16"/>
  <c r="G82" i="16"/>
  <c r="K81" i="16"/>
  <c r="G81" i="16"/>
  <c r="K80" i="16"/>
  <c r="G80" i="16"/>
  <c r="K79" i="16"/>
  <c r="G79" i="16"/>
  <c r="K78" i="16"/>
  <c r="G78" i="16"/>
  <c r="K77" i="16"/>
  <c r="G77" i="16"/>
  <c r="K76" i="16"/>
  <c r="G76" i="16"/>
  <c r="K75" i="16"/>
  <c r="G75" i="16"/>
  <c r="K74" i="16"/>
  <c r="G74" i="16"/>
  <c r="K73" i="16"/>
  <c r="G73" i="16"/>
  <c r="K72" i="16"/>
  <c r="G72" i="16"/>
  <c r="K71" i="16"/>
  <c r="G71" i="16"/>
  <c r="K70" i="16"/>
  <c r="G70" i="16"/>
  <c r="K69" i="16"/>
  <c r="G69" i="16"/>
  <c r="K68" i="16"/>
  <c r="G68" i="16"/>
  <c r="K67" i="16"/>
  <c r="G67" i="16"/>
  <c r="K66" i="16"/>
  <c r="G66" i="16"/>
  <c r="K65" i="16"/>
  <c r="G65" i="16"/>
  <c r="K64" i="16"/>
  <c r="G64" i="16"/>
  <c r="K63" i="16"/>
  <c r="G63" i="16"/>
  <c r="K62" i="16"/>
  <c r="G62" i="16"/>
  <c r="K61" i="16"/>
  <c r="G61" i="16"/>
  <c r="K60" i="16"/>
  <c r="G60" i="16"/>
  <c r="K59" i="16"/>
  <c r="G59" i="16"/>
  <c r="K58" i="16"/>
  <c r="G58" i="16"/>
  <c r="K57" i="16"/>
  <c r="G57" i="16"/>
  <c r="K56" i="16"/>
  <c r="G56" i="16"/>
  <c r="K55" i="16"/>
  <c r="G55" i="16"/>
  <c r="K54" i="16"/>
  <c r="G54" i="16"/>
  <c r="K53" i="16"/>
  <c r="G53" i="16"/>
  <c r="K52" i="16"/>
  <c r="G52" i="16"/>
  <c r="K51" i="16"/>
  <c r="G51" i="16"/>
  <c r="K50" i="16"/>
  <c r="G50" i="16"/>
  <c r="K49" i="16"/>
  <c r="G49" i="16"/>
  <c r="K48" i="16"/>
  <c r="G48" i="16"/>
  <c r="K47" i="16"/>
  <c r="G47" i="16"/>
  <c r="K46" i="16"/>
  <c r="G46" i="16"/>
  <c r="K45" i="16"/>
  <c r="G45" i="16"/>
  <c r="K44" i="16"/>
  <c r="G44" i="16"/>
  <c r="K43" i="16"/>
  <c r="G43" i="16"/>
  <c r="K42" i="16"/>
  <c r="G42" i="16"/>
  <c r="K41" i="16"/>
  <c r="G41" i="16"/>
  <c r="K40" i="16"/>
  <c r="G40" i="16"/>
  <c r="K39" i="16"/>
  <c r="G39" i="16"/>
  <c r="K38" i="16"/>
  <c r="G38" i="16"/>
  <c r="K37" i="16"/>
  <c r="G37" i="16"/>
  <c r="K36" i="16"/>
  <c r="G36" i="16"/>
  <c r="K35" i="16"/>
  <c r="G35" i="16"/>
  <c r="K34" i="16"/>
  <c r="G34" i="16"/>
  <c r="K33" i="16"/>
  <c r="G33" i="16"/>
  <c r="K32" i="16"/>
  <c r="G32" i="16"/>
  <c r="K31" i="16"/>
  <c r="G31" i="16"/>
  <c r="K30" i="16"/>
  <c r="G30" i="16"/>
  <c r="K29" i="16"/>
  <c r="G29" i="16"/>
  <c r="K28" i="16"/>
  <c r="G28" i="16"/>
  <c r="K27" i="16"/>
  <c r="G27" i="16"/>
  <c r="K26" i="16"/>
  <c r="G26" i="16"/>
  <c r="K25" i="16"/>
  <c r="G25" i="16"/>
  <c r="K24" i="16"/>
  <c r="G24" i="16"/>
  <c r="K23" i="16"/>
  <c r="G23" i="16"/>
  <c r="K22" i="16"/>
  <c r="G22" i="16"/>
  <c r="K21" i="16"/>
  <c r="G21" i="16"/>
  <c r="K20" i="16"/>
  <c r="G20" i="16"/>
  <c r="K19" i="16"/>
  <c r="G19" i="16"/>
  <c r="K18" i="16"/>
  <c r="G18" i="16"/>
  <c r="K17" i="16"/>
  <c r="G17" i="16"/>
  <c r="K16" i="16"/>
  <c r="G16" i="16"/>
  <c r="K15" i="16"/>
  <c r="G15" i="16"/>
  <c r="K14" i="16"/>
  <c r="G14" i="16"/>
  <c r="K13" i="16"/>
  <c r="G13" i="16"/>
  <c r="K12" i="16"/>
  <c r="G12" i="16"/>
  <c r="K11" i="16"/>
  <c r="G11" i="16"/>
  <c r="K10" i="16"/>
  <c r="G10" i="16"/>
  <c r="K9" i="16"/>
  <c r="G9" i="16"/>
  <c r="K8" i="16"/>
  <c r="G8" i="16"/>
  <c r="K7" i="16"/>
  <c r="G7" i="16"/>
  <c r="K6" i="16"/>
  <c r="G6" i="16"/>
  <c r="K5" i="16"/>
  <c r="G5" i="16"/>
  <c r="K4" i="16"/>
  <c r="G4" i="16"/>
  <c r="K3" i="16"/>
  <c r="G3" i="16"/>
  <c r="I2" i="14"/>
  <c r="J2" i="14" s="1"/>
  <c r="K2" i="14" s="1"/>
  <c r="L2" i="14" s="1"/>
  <c r="M2" i="14" s="1"/>
  <c r="N2" i="14" s="1"/>
  <c r="O2" i="14" s="1"/>
  <c r="P2" i="14" s="1"/>
  <c r="P222" i="14" s="1"/>
  <c r="Y215" i="14"/>
  <c r="Y249" i="14"/>
  <c r="Y276" i="14"/>
  <c r="Y369" i="14"/>
  <c r="Y396" i="14"/>
  <c r="P409" i="14"/>
  <c r="Y409" i="14"/>
  <c r="P413" i="14"/>
  <c r="P414" i="14"/>
  <c r="H415" i="14"/>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63" i="11"/>
  <c r="G264" i="11"/>
  <c r="G265" i="11"/>
  <c r="G266" i="11"/>
  <c r="G267"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306" i="11"/>
  <c r="G307" i="11"/>
  <c r="G308" i="11"/>
  <c r="G309" i="11"/>
  <c r="G310" i="11"/>
  <c r="G311" i="11"/>
  <c r="G312" i="11"/>
  <c r="G313" i="11"/>
  <c r="G314" i="11"/>
  <c r="G315" i="11"/>
  <c r="G316" i="11"/>
  <c r="G317" i="11"/>
  <c r="G318" i="11"/>
  <c r="G319" i="11"/>
  <c r="G320" i="11"/>
  <c r="G321" i="11"/>
  <c r="G322" i="11"/>
  <c r="G323" i="11"/>
  <c r="G324" i="11"/>
  <c r="G325" i="11"/>
  <c r="G326" i="11"/>
  <c r="G327" i="11"/>
  <c r="G328" i="11"/>
  <c r="G329" i="11"/>
  <c r="G330" i="11"/>
  <c r="G331" i="11"/>
  <c r="G332" i="11"/>
  <c r="G333" i="11"/>
  <c r="G334" i="11"/>
  <c r="G335" i="11"/>
  <c r="G336" i="11"/>
  <c r="G337" i="11"/>
  <c r="G338" i="11"/>
  <c r="G339" i="11"/>
  <c r="G340" i="11"/>
  <c r="G341" i="11"/>
  <c r="G342" i="11"/>
  <c r="G343" i="11"/>
  <c r="G344" i="11"/>
  <c r="G345" i="11"/>
  <c r="G346" i="11"/>
  <c r="G347" i="11"/>
  <c r="G348" i="11"/>
  <c r="G349" i="11"/>
  <c r="G350" i="11"/>
  <c r="G351" i="11"/>
  <c r="G352" i="11"/>
  <c r="G353" i="11"/>
  <c r="G354" i="11"/>
  <c r="G355" i="11"/>
  <c r="G356" i="11"/>
  <c r="G357" i="11"/>
  <c r="G358" i="11"/>
  <c r="G359" i="11"/>
  <c r="G360" i="11"/>
  <c r="G361" i="11"/>
  <c r="G362" i="11"/>
  <c r="G363" i="11"/>
  <c r="G364" i="11"/>
  <c r="G365" i="11"/>
  <c r="G366" i="11"/>
  <c r="G367" i="11"/>
  <c r="G368" i="11"/>
  <c r="G369" i="11"/>
  <c r="G370" i="11"/>
  <c r="G371" i="11"/>
  <c r="G372" i="11"/>
  <c r="G373" i="11"/>
  <c r="G374" i="11"/>
  <c r="G375" i="11"/>
  <c r="G376" i="11"/>
  <c r="G377" i="11"/>
  <c r="G378" i="11"/>
  <c r="G379" i="11"/>
  <c r="G380" i="11"/>
  <c r="G381" i="11"/>
  <c r="G382" i="11"/>
  <c r="G383" i="11"/>
  <c r="G384" i="11"/>
  <c r="G385" i="11"/>
  <c r="G386" i="11"/>
  <c r="G387" i="11"/>
  <c r="G388" i="11"/>
  <c r="G389" i="11"/>
  <c r="G390" i="11"/>
  <c r="G391" i="11"/>
  <c r="G392" i="11"/>
  <c r="G393" i="11"/>
  <c r="G394" i="11"/>
  <c r="G395" i="11"/>
  <c r="G396" i="11"/>
  <c r="G397" i="11"/>
  <c r="G398" i="11"/>
  <c r="G399" i="11"/>
  <c r="G400" i="11"/>
  <c r="G401" i="11"/>
  <c r="G402" i="11"/>
  <c r="G403" i="11"/>
  <c r="G404" i="11"/>
  <c r="G405" i="11"/>
  <c r="G406" i="11"/>
  <c r="G407" i="11"/>
  <c r="G408" i="11"/>
  <c r="G409" i="11"/>
  <c r="G410" i="11"/>
  <c r="G411" i="11"/>
  <c r="G412" i="11"/>
  <c r="G413" i="11"/>
  <c r="G414" i="11"/>
  <c r="G415" i="11"/>
  <c r="G416" i="11"/>
  <c r="G417" i="11"/>
  <c r="G418" i="11"/>
  <c r="G419" i="11"/>
  <c r="G420" i="11"/>
  <c r="G421" i="11"/>
  <c r="G422" i="11"/>
  <c r="G423" i="11"/>
  <c r="G424" i="11"/>
  <c r="G425" i="11"/>
  <c r="G426" i="11"/>
  <c r="G427" i="11"/>
  <c r="G428" i="11"/>
  <c r="G429" i="11"/>
  <c r="G430" i="11"/>
  <c r="G431" i="11"/>
  <c r="G432" i="11"/>
  <c r="G433" i="11"/>
  <c r="G434" i="11"/>
  <c r="G435" i="11"/>
  <c r="G436" i="11"/>
  <c r="G437" i="11"/>
  <c r="G438" i="11"/>
  <c r="G439" i="11"/>
  <c r="G440" i="11"/>
  <c r="G441" i="11"/>
  <c r="G442" i="11"/>
  <c r="G443" i="11"/>
  <c r="G444" i="11"/>
  <c r="G445" i="11"/>
  <c r="G446" i="11"/>
  <c r="G447" i="11"/>
  <c r="G448" i="11"/>
  <c r="G449" i="11"/>
  <c r="G450" i="11"/>
  <c r="G451" i="11"/>
  <c r="G452" i="11"/>
  <c r="G453" i="11"/>
  <c r="G454" i="11"/>
  <c r="G455" i="11"/>
  <c r="G456" i="11"/>
  <c r="G457" i="11"/>
  <c r="G458" i="11"/>
  <c r="G459" i="11"/>
  <c r="G460" i="11"/>
  <c r="G461" i="11"/>
  <c r="G462" i="11"/>
  <c r="G463" i="11"/>
  <c r="G464" i="11"/>
  <c r="G465" i="11"/>
  <c r="G466" i="11"/>
  <c r="G467" i="11"/>
  <c r="G468" i="11"/>
  <c r="G469" i="11"/>
  <c r="G470" i="11"/>
  <c r="G471" i="11"/>
  <c r="G472" i="11"/>
  <c r="G473" i="11"/>
  <c r="G474" i="11"/>
  <c r="G475" i="11"/>
  <c r="G476" i="11"/>
  <c r="G477" i="11"/>
  <c r="G478" i="11"/>
  <c r="G479" i="11"/>
  <c r="G480" i="11"/>
  <c r="G481" i="11"/>
  <c r="G482" i="11"/>
  <c r="G483" i="11"/>
  <c r="G484" i="11"/>
  <c r="G485" i="11"/>
  <c r="G486" i="11"/>
  <c r="G487" i="11"/>
  <c r="G488" i="11"/>
  <c r="G489" i="11"/>
  <c r="G490" i="11"/>
  <c r="G491" i="11"/>
  <c r="G492" i="11"/>
  <c r="G493" i="11"/>
  <c r="G494" i="11"/>
  <c r="G495" i="11"/>
  <c r="G496" i="11"/>
  <c r="G497" i="11"/>
  <c r="G498" i="11"/>
  <c r="G499" i="11"/>
  <c r="G500" i="11"/>
  <c r="G501" i="11"/>
  <c r="G502" i="11"/>
  <c r="G503" i="11"/>
  <c r="G504" i="11"/>
  <c r="G505" i="11"/>
  <c r="G506" i="11"/>
  <c r="G507" i="11"/>
  <c r="G508" i="11"/>
  <c r="G509" i="11"/>
  <c r="G510" i="11"/>
  <c r="G511" i="11"/>
  <c r="G512" i="11"/>
  <c r="G513" i="11"/>
  <c r="G514" i="11"/>
  <c r="G515" i="11"/>
  <c r="G516" i="11"/>
  <c r="G517" i="11"/>
  <c r="G518" i="11"/>
  <c r="G519" i="11"/>
  <c r="G520" i="11"/>
  <c r="G521" i="11"/>
  <c r="G522" i="11"/>
  <c r="G523" i="11"/>
  <c r="G524" i="11"/>
  <c r="G525" i="11"/>
  <c r="G526" i="11"/>
  <c r="G527" i="11"/>
  <c r="G528" i="11"/>
  <c r="G529" i="11"/>
  <c r="G530" i="11"/>
  <c r="G531" i="11"/>
  <c r="G532" i="11"/>
  <c r="G533" i="11"/>
  <c r="G534" i="11"/>
  <c r="G535" i="11"/>
  <c r="G536" i="11"/>
  <c r="G537" i="11"/>
  <c r="G538" i="11"/>
  <c r="G539" i="11"/>
  <c r="G540" i="11"/>
  <c r="G541" i="11"/>
  <c r="G542" i="11"/>
  <c r="G543" i="11"/>
  <c r="G544" i="11"/>
  <c r="G545" i="11"/>
  <c r="G546" i="11"/>
  <c r="G547" i="11"/>
  <c r="G548" i="11"/>
  <c r="G549" i="11"/>
  <c r="G550" i="11"/>
  <c r="G551" i="11"/>
  <c r="G552" i="11"/>
  <c r="G553" i="11"/>
  <c r="G554" i="11"/>
  <c r="G555" i="11"/>
  <c r="G556" i="11"/>
  <c r="G557" i="11"/>
  <c r="G558" i="11"/>
  <c r="G559" i="11"/>
  <c r="G560" i="11"/>
  <c r="G561" i="11"/>
  <c r="G562" i="11"/>
  <c r="G563" i="11"/>
  <c r="G564" i="11"/>
  <c r="G565" i="11"/>
  <c r="G566" i="11"/>
  <c r="G567" i="11"/>
  <c r="G568" i="11"/>
  <c r="G569" i="11"/>
  <c r="G570" i="11"/>
  <c r="G571" i="11"/>
  <c r="G572" i="11"/>
  <c r="G573" i="11"/>
  <c r="G574" i="11"/>
  <c r="G575" i="11"/>
  <c r="G576" i="11"/>
  <c r="G577" i="11"/>
  <c r="G578" i="11"/>
  <c r="G579" i="11"/>
  <c r="G580" i="11"/>
  <c r="G581" i="11"/>
  <c r="G582" i="11"/>
  <c r="G583" i="11"/>
  <c r="G584" i="11"/>
  <c r="G585" i="11"/>
  <c r="G586" i="11"/>
  <c r="G587" i="11"/>
  <c r="G588" i="11"/>
  <c r="G589" i="11"/>
  <c r="G590" i="11"/>
  <c r="G591" i="11"/>
  <c r="G592" i="11"/>
  <c r="G593" i="11"/>
  <c r="G594" i="11"/>
  <c r="G595" i="11"/>
  <c r="G596" i="11"/>
  <c r="G597" i="11"/>
  <c r="G598" i="11"/>
  <c r="G599" i="11"/>
  <c r="G600" i="11"/>
  <c r="G601" i="11"/>
  <c r="G602" i="11"/>
  <c r="G603" i="11"/>
  <c r="G604" i="11"/>
  <c r="G605" i="11"/>
  <c r="G606" i="11"/>
  <c r="G607" i="11"/>
  <c r="G608" i="11"/>
  <c r="G609" i="11"/>
  <c r="G610" i="11"/>
  <c r="G611" i="11"/>
  <c r="G612" i="11"/>
  <c r="G613" i="11"/>
  <c r="G614" i="11"/>
  <c r="G615" i="11"/>
  <c r="G616" i="11"/>
  <c r="G617" i="11"/>
  <c r="G618" i="11"/>
  <c r="G619" i="11"/>
  <c r="G620" i="11"/>
  <c r="G621" i="11"/>
  <c r="G622" i="11"/>
  <c r="G623" i="11"/>
  <c r="G624" i="11"/>
  <c r="G625" i="11"/>
  <c r="G626" i="11"/>
  <c r="G627" i="11"/>
  <c r="G628" i="11"/>
  <c r="G629" i="11"/>
  <c r="G630" i="11"/>
  <c r="G631" i="11"/>
  <c r="G632" i="11"/>
  <c r="G633" i="11"/>
  <c r="G634" i="11"/>
  <c r="G635" i="11"/>
  <c r="G636" i="11"/>
  <c r="G637" i="11"/>
  <c r="G638" i="11"/>
  <c r="G639" i="11"/>
  <c r="G640" i="11"/>
  <c r="G641" i="11"/>
  <c r="G642" i="11"/>
  <c r="G643" i="11"/>
  <c r="G644" i="11"/>
  <c r="G645" i="11"/>
  <c r="G646" i="11"/>
  <c r="G648" i="11"/>
  <c r="G649" i="11"/>
  <c r="G650" i="11"/>
  <c r="G651" i="11"/>
  <c r="G652" i="11"/>
  <c r="G653" i="11"/>
  <c r="G654" i="11"/>
  <c r="G655" i="11"/>
  <c r="G656" i="11"/>
  <c r="G657" i="11"/>
  <c r="G658" i="11"/>
  <c r="G659" i="11"/>
  <c r="G660" i="11"/>
  <c r="G661" i="11"/>
  <c r="G662" i="11"/>
  <c r="G663" i="11"/>
  <c r="G664" i="11"/>
  <c r="G665" i="11"/>
  <c r="G666" i="11"/>
  <c r="G667" i="11"/>
  <c r="G668" i="11"/>
  <c r="G669" i="11"/>
  <c r="G670" i="11"/>
  <c r="G671" i="11"/>
  <c r="G672" i="11"/>
  <c r="G673" i="11"/>
  <c r="G674" i="11"/>
  <c r="G675" i="11"/>
  <c r="G676" i="11"/>
  <c r="G677" i="11"/>
  <c r="G678" i="11"/>
  <c r="G679" i="11"/>
  <c r="G680" i="11"/>
  <c r="G681" i="11"/>
  <c r="G682" i="11"/>
  <c r="G683" i="11"/>
  <c r="G684" i="11"/>
  <c r="G685" i="11"/>
  <c r="G686" i="11"/>
  <c r="G687" i="11"/>
  <c r="G688" i="11"/>
  <c r="G689" i="11"/>
  <c r="G690" i="11"/>
  <c r="G691" i="11"/>
  <c r="G692" i="11"/>
  <c r="G693" i="11"/>
  <c r="G694" i="11"/>
  <c r="G695" i="11"/>
  <c r="G696" i="11"/>
  <c r="G697" i="11"/>
  <c r="G698" i="11"/>
  <c r="G699" i="11"/>
  <c r="G700" i="11"/>
  <c r="G701" i="11"/>
  <c r="G702" i="11"/>
  <c r="G703" i="11"/>
  <c r="G704" i="11"/>
  <c r="G705" i="11"/>
  <c r="G706" i="11"/>
  <c r="G707" i="11"/>
  <c r="G708" i="11"/>
  <c r="G709" i="11"/>
  <c r="G710" i="11"/>
  <c r="G711" i="11"/>
  <c r="G712" i="11"/>
  <c r="G713" i="11"/>
  <c r="G714" i="11"/>
  <c r="G715" i="11"/>
  <c r="G716" i="11"/>
  <c r="G717" i="11"/>
  <c r="G718" i="11"/>
  <c r="G719" i="11"/>
  <c r="G720" i="11"/>
  <c r="G721" i="11"/>
  <c r="G722" i="11"/>
  <c r="G723" i="11"/>
  <c r="G724" i="11"/>
  <c r="G725" i="11"/>
  <c r="G726" i="11"/>
  <c r="G727" i="11"/>
  <c r="G728" i="11"/>
  <c r="G729" i="11"/>
  <c r="G730" i="11"/>
  <c r="G731" i="11"/>
  <c r="G732" i="11"/>
  <c r="G733" i="11"/>
  <c r="G734" i="11"/>
  <c r="G735" i="11"/>
  <c r="G736" i="11"/>
  <c r="G737" i="11"/>
  <c r="G738" i="11"/>
  <c r="G739" i="11"/>
  <c r="G740" i="11"/>
  <c r="G741" i="11"/>
  <c r="G742" i="11"/>
  <c r="G743" i="11"/>
  <c r="G744" i="11"/>
  <c r="G745" i="11"/>
  <c r="G746" i="11"/>
  <c r="G747" i="11"/>
  <c r="G748" i="11"/>
  <c r="G749" i="11"/>
  <c r="G750" i="11"/>
  <c r="G751" i="11"/>
  <c r="G752" i="11"/>
  <c r="G753" i="11"/>
  <c r="G754" i="11"/>
  <c r="G755" i="11"/>
  <c r="G756" i="11"/>
  <c r="G757" i="11"/>
  <c r="G758" i="11"/>
  <c r="G759" i="11"/>
  <c r="G760" i="11"/>
  <c r="G761" i="11"/>
  <c r="G762" i="11"/>
  <c r="G763" i="11"/>
  <c r="G764" i="11"/>
  <c r="G765" i="11"/>
  <c r="G766" i="11"/>
  <c r="G767" i="11"/>
  <c r="G768" i="11"/>
  <c r="G769" i="11"/>
  <c r="G770" i="11"/>
  <c r="G771" i="11"/>
  <c r="G772" i="11"/>
  <c r="G773" i="11"/>
  <c r="G774" i="11"/>
  <c r="G775" i="11"/>
  <c r="G776" i="11"/>
  <c r="G777" i="11"/>
  <c r="G778" i="11"/>
  <c r="G779" i="11"/>
  <c r="G780" i="11"/>
  <c r="G781" i="11"/>
  <c r="G782" i="11"/>
  <c r="G783" i="11"/>
  <c r="G784" i="11"/>
  <c r="G785" i="11"/>
  <c r="G786" i="11"/>
  <c r="G787" i="11"/>
  <c r="G788" i="11"/>
  <c r="G789" i="11"/>
  <c r="G790" i="11"/>
  <c r="G791" i="11"/>
  <c r="G792" i="11"/>
  <c r="G793" i="11"/>
  <c r="G794" i="11"/>
  <c r="G795" i="11"/>
  <c r="G796" i="11"/>
  <c r="G797" i="11"/>
  <c r="G798" i="11"/>
  <c r="G799" i="11"/>
  <c r="G800" i="11"/>
  <c r="G801" i="11"/>
  <c r="G802" i="11"/>
  <c r="G803" i="11"/>
  <c r="G804" i="11"/>
  <c r="G805" i="11"/>
  <c r="G806" i="11"/>
  <c r="G807" i="11"/>
  <c r="G808" i="11"/>
  <c r="G809" i="11"/>
  <c r="G810" i="11"/>
  <c r="G811" i="11"/>
  <c r="G812" i="11"/>
  <c r="G813" i="11"/>
  <c r="G814" i="11"/>
  <c r="G815" i="11"/>
  <c r="G816" i="11"/>
  <c r="G817" i="11"/>
  <c r="G818" i="11"/>
  <c r="G819" i="11"/>
  <c r="G820" i="11"/>
  <c r="G821" i="11"/>
  <c r="G822" i="11"/>
  <c r="G823" i="11"/>
  <c r="G824" i="11"/>
  <c r="G825" i="11"/>
  <c r="G826" i="11"/>
  <c r="G827" i="11"/>
  <c r="G828" i="11"/>
  <c r="G829" i="11"/>
  <c r="G830" i="11"/>
  <c r="G831" i="11"/>
  <c r="G832" i="11"/>
  <c r="G833" i="11"/>
  <c r="G834" i="11"/>
  <c r="G835" i="11"/>
  <c r="G836" i="11"/>
  <c r="G837" i="11"/>
  <c r="G838" i="11"/>
  <c r="G839" i="11"/>
  <c r="G840" i="11"/>
  <c r="G841" i="11"/>
  <c r="G842" i="11"/>
  <c r="G843" i="11"/>
  <c r="G844" i="11"/>
  <c r="G845" i="11"/>
  <c r="G846" i="11"/>
  <c r="G847" i="11"/>
  <c r="G848" i="11"/>
  <c r="G849" i="11"/>
  <c r="G850" i="11"/>
  <c r="G851" i="11"/>
  <c r="G852" i="11"/>
  <c r="G853" i="11"/>
  <c r="G854" i="11"/>
  <c r="G855" i="11"/>
  <c r="G856" i="11"/>
  <c r="G857" i="11"/>
  <c r="G858" i="11"/>
  <c r="G859" i="11"/>
  <c r="G860" i="11"/>
  <c r="G861" i="11"/>
  <c r="G862" i="11"/>
  <c r="G863" i="11"/>
  <c r="G864" i="11"/>
  <c r="G865" i="11"/>
  <c r="G866" i="11"/>
  <c r="G867" i="11"/>
  <c r="G868" i="11"/>
  <c r="G869" i="11"/>
  <c r="G870" i="11"/>
  <c r="G871" i="11"/>
  <c r="G872" i="11"/>
  <c r="G873" i="11"/>
  <c r="G874" i="11"/>
  <c r="G875" i="11"/>
  <c r="G876" i="11"/>
  <c r="G877" i="11"/>
  <c r="G878" i="11"/>
  <c r="G879" i="11"/>
  <c r="G880" i="11"/>
  <c r="G881" i="11"/>
  <c r="G882" i="11"/>
  <c r="G883" i="11"/>
  <c r="G884" i="11"/>
  <c r="G885" i="11"/>
  <c r="G886" i="11"/>
  <c r="G887" i="11"/>
  <c r="G888" i="11"/>
  <c r="G889" i="11"/>
  <c r="G890" i="11"/>
  <c r="G891" i="11"/>
  <c r="G892" i="11"/>
  <c r="G893" i="11"/>
  <c r="G894" i="11"/>
  <c r="G895" i="11"/>
  <c r="G896" i="11"/>
  <c r="G897" i="11"/>
  <c r="G898" i="11"/>
  <c r="G899" i="11"/>
  <c r="G900" i="11"/>
  <c r="G901" i="11"/>
  <c r="G902" i="11"/>
  <c r="G903" i="11"/>
  <c r="G904" i="11"/>
  <c r="G905" i="11"/>
  <c r="G906" i="11"/>
  <c r="G907" i="11"/>
  <c r="G908" i="11"/>
  <c r="G909" i="11"/>
  <c r="G910" i="11"/>
  <c r="G911" i="11"/>
  <c r="G912" i="11"/>
  <c r="G913" i="11"/>
  <c r="G914" i="11"/>
  <c r="G915" i="11"/>
  <c r="G916" i="11"/>
  <c r="G917" i="11"/>
  <c r="G918" i="11"/>
  <c r="G919" i="11"/>
  <c r="G920" i="11"/>
  <c r="G921" i="11"/>
  <c r="G922" i="11"/>
  <c r="G923" i="11"/>
  <c r="G924" i="11"/>
  <c r="G925" i="11"/>
  <c r="G926" i="11"/>
  <c r="G927" i="11"/>
  <c r="G928" i="11"/>
  <c r="G929" i="11"/>
  <c r="G930" i="11"/>
  <c r="G931" i="11"/>
  <c r="G932" i="11"/>
  <c r="G933" i="11"/>
  <c r="G934" i="11"/>
  <c r="G935" i="11"/>
  <c r="G936" i="11"/>
  <c r="G937" i="11"/>
  <c r="G938" i="11"/>
  <c r="G939" i="11"/>
  <c r="G940" i="11"/>
  <c r="G941" i="11"/>
  <c r="G942" i="11"/>
  <c r="G943" i="11"/>
  <c r="G944" i="11"/>
  <c r="G945" i="11"/>
  <c r="G946" i="11"/>
  <c r="G947" i="11"/>
  <c r="G948" i="11"/>
  <c r="G949" i="11"/>
  <c r="G950" i="11"/>
  <c r="G951" i="11"/>
  <c r="G952" i="11"/>
  <c r="G953" i="11"/>
  <c r="G954" i="11"/>
  <c r="G955" i="11"/>
  <c r="G956" i="11"/>
  <c r="G957" i="11"/>
  <c r="G958" i="11"/>
  <c r="G959" i="11"/>
  <c r="G960" i="11"/>
  <c r="G961" i="11"/>
  <c r="G962" i="11"/>
  <c r="G963" i="11"/>
  <c r="G964" i="11"/>
  <c r="G965" i="11"/>
  <c r="G966" i="11"/>
  <c r="G967" i="11"/>
  <c r="G968" i="11"/>
  <c r="G969" i="11"/>
  <c r="G970" i="11"/>
  <c r="G971" i="11"/>
  <c r="G972" i="11"/>
  <c r="G973" i="11"/>
  <c r="G974" i="11"/>
  <c r="G975" i="11"/>
  <c r="G976" i="11"/>
  <c r="G977" i="11"/>
  <c r="G978" i="11"/>
  <c r="G979" i="11"/>
  <c r="G980" i="11"/>
  <c r="G981" i="11"/>
  <c r="G982" i="11"/>
  <c r="G983" i="11"/>
  <c r="G984" i="11"/>
  <c r="G985" i="11"/>
  <c r="G986" i="11"/>
  <c r="G987" i="11"/>
  <c r="G988" i="11"/>
  <c r="G989" i="11"/>
  <c r="G990" i="11"/>
  <c r="G991" i="11"/>
  <c r="G992" i="11"/>
  <c r="G993" i="11"/>
  <c r="G994" i="11"/>
  <c r="G995" i="11"/>
  <c r="G996" i="11"/>
  <c r="G997" i="11"/>
  <c r="G998" i="11"/>
  <c r="G999" i="11"/>
  <c r="G1000" i="11"/>
  <c r="G1001" i="11"/>
  <c r="G1002" i="11"/>
  <c r="G1003" i="11"/>
  <c r="G1004" i="11"/>
  <c r="G1005" i="11"/>
  <c r="G1006" i="11"/>
  <c r="G1007" i="11"/>
  <c r="G1008" i="11"/>
  <c r="G1009" i="11"/>
  <c r="G1010" i="11"/>
  <c r="G1011" i="11"/>
  <c r="G1012" i="11"/>
  <c r="G1013" i="11"/>
  <c r="G1014" i="11"/>
  <c r="G1015" i="11"/>
  <c r="G1016" i="11"/>
  <c r="G1017" i="11"/>
  <c r="G1018" i="11"/>
  <c r="G1019" i="11"/>
  <c r="G1020" i="11"/>
  <c r="G1021" i="11"/>
  <c r="G1022" i="11"/>
  <c r="G1023" i="11"/>
  <c r="G1024" i="11"/>
  <c r="G1025" i="11"/>
  <c r="G1026" i="11"/>
  <c r="G1027" i="11"/>
  <c r="G1028" i="11"/>
  <c r="G1029" i="11"/>
  <c r="G1030" i="11"/>
  <c r="G1031" i="11"/>
  <c r="G1032" i="11"/>
  <c r="G1033" i="11"/>
  <c r="G1034" i="11"/>
  <c r="G1035" i="11"/>
  <c r="G1036" i="11"/>
  <c r="G1037" i="11"/>
  <c r="G1038" i="11"/>
  <c r="G1039" i="11"/>
  <c r="G1040" i="11"/>
  <c r="G1041" i="11"/>
  <c r="G1042" i="11"/>
  <c r="G1043" i="11"/>
  <c r="G1044" i="11"/>
  <c r="G1045" i="11"/>
  <c r="G1046" i="11"/>
  <c r="G1047" i="11"/>
  <c r="G1048" i="11"/>
  <c r="G1049" i="11"/>
  <c r="G1050" i="11"/>
  <c r="G1051" i="11"/>
  <c r="G1052" i="11"/>
  <c r="G1053" i="11"/>
  <c r="G1054" i="11"/>
  <c r="G1055" i="11"/>
  <c r="G1056" i="11"/>
  <c r="G1057" i="11"/>
  <c r="G1058" i="11"/>
  <c r="G1059" i="11"/>
  <c r="G1060" i="11"/>
  <c r="G1061" i="11"/>
  <c r="G1062" i="11"/>
  <c r="G1063" i="11"/>
  <c r="G1064" i="11"/>
  <c r="G1065" i="11"/>
  <c r="G1066" i="11"/>
  <c r="G1067" i="11"/>
  <c r="G1068" i="11"/>
  <c r="G1069" i="11"/>
  <c r="G1070" i="11"/>
  <c r="G1071" i="11"/>
  <c r="G1072" i="11"/>
  <c r="G1073" i="11"/>
  <c r="G1074" i="11"/>
  <c r="G1075" i="11"/>
  <c r="G1076" i="11"/>
  <c r="G1077" i="11"/>
  <c r="G1078" i="11"/>
  <c r="G1079" i="11"/>
  <c r="G1080" i="11"/>
  <c r="G1081" i="11"/>
  <c r="G1082" i="11"/>
  <c r="G1083" i="11"/>
  <c r="G1084" i="11"/>
  <c r="G1085" i="11"/>
  <c r="G1086" i="11"/>
  <c r="G1087" i="11"/>
  <c r="G1088" i="11"/>
  <c r="G1089" i="11"/>
  <c r="G1090" i="11"/>
  <c r="G1091" i="11"/>
  <c r="G1092" i="11"/>
  <c r="G1093" i="11"/>
  <c r="G1094" i="11"/>
  <c r="G1095" i="11"/>
  <c r="G1096" i="11"/>
  <c r="G1097" i="11"/>
  <c r="G1098" i="11"/>
  <c r="G1099" i="11"/>
  <c r="G1100" i="11"/>
  <c r="G1101" i="11"/>
  <c r="G1102" i="11"/>
  <c r="G1103" i="11"/>
  <c r="G1104" i="11"/>
  <c r="G1105" i="11"/>
  <c r="G1106" i="11"/>
  <c r="G1107" i="11"/>
  <c r="G1108" i="11"/>
  <c r="G1109" i="11"/>
  <c r="G1110" i="11"/>
  <c r="G1111" i="11"/>
  <c r="G1112" i="11"/>
  <c r="G1113" i="11"/>
  <c r="G1114" i="11"/>
  <c r="G1115" i="11"/>
  <c r="G1116" i="11"/>
  <c r="G1117" i="11"/>
  <c r="G1118" i="11"/>
  <c r="G1119" i="11"/>
  <c r="G1120" i="11"/>
  <c r="G1121" i="11"/>
  <c r="G1122" i="11"/>
  <c r="G1123" i="11"/>
  <c r="G1124" i="11"/>
  <c r="G1125" i="11"/>
  <c r="G1126" i="11"/>
  <c r="G1127" i="11"/>
  <c r="G1128" i="11"/>
  <c r="G1129" i="11"/>
  <c r="G1130" i="11"/>
  <c r="G1131" i="11"/>
  <c r="G1132" i="11"/>
  <c r="G1133" i="11"/>
  <c r="G1134" i="11"/>
  <c r="G1135" i="11"/>
  <c r="G1136" i="11"/>
  <c r="G1137" i="11"/>
  <c r="G1138" i="11"/>
  <c r="G1139" i="11"/>
  <c r="G1140" i="11"/>
  <c r="G1141" i="11"/>
  <c r="G1142" i="11"/>
  <c r="G1143" i="11"/>
  <c r="G1144" i="11"/>
  <c r="G1145" i="11"/>
  <c r="G1146" i="11"/>
  <c r="G1147" i="11"/>
  <c r="G1148" i="11"/>
  <c r="G1149" i="11"/>
  <c r="G1150" i="11"/>
  <c r="G1151" i="11"/>
  <c r="G1152" i="11"/>
  <c r="G1153" i="11"/>
  <c r="G1154" i="11"/>
  <c r="G1155" i="11"/>
  <c r="G1156" i="11"/>
  <c r="G1157" i="11"/>
  <c r="G1158" i="11"/>
  <c r="G1159" i="11"/>
  <c r="G1160" i="11"/>
  <c r="G1161" i="11"/>
  <c r="G1162" i="11"/>
  <c r="G1163" i="11"/>
  <c r="G1164" i="11"/>
  <c r="G1165" i="11"/>
  <c r="G1166" i="11"/>
  <c r="G1167" i="11"/>
  <c r="G1168" i="11"/>
  <c r="G1169" i="11"/>
  <c r="G1170" i="11"/>
  <c r="G1171" i="11"/>
  <c r="G1172" i="11"/>
  <c r="G1173" i="11"/>
  <c r="G1174" i="11"/>
  <c r="G1175" i="11"/>
  <c r="G1176" i="11"/>
  <c r="G1177" i="11"/>
  <c r="G1178" i="11"/>
  <c r="G1179" i="11"/>
  <c r="G1180" i="11"/>
  <c r="G1181" i="11"/>
  <c r="G1182" i="11"/>
  <c r="G1183" i="11"/>
  <c r="G1184" i="11"/>
  <c r="G1185" i="11"/>
  <c r="G1186" i="11"/>
  <c r="G1187" i="11"/>
  <c r="G1188" i="11"/>
  <c r="G1189" i="11"/>
  <c r="G1190" i="11"/>
  <c r="G1191" i="11"/>
  <c r="G1192" i="11"/>
  <c r="G1193" i="11"/>
  <c r="G1194" i="11"/>
  <c r="G1195" i="11"/>
  <c r="G1196" i="11"/>
  <c r="G1197" i="11"/>
  <c r="G1198" i="11"/>
  <c r="G1199" i="11"/>
  <c r="G1200" i="11"/>
  <c r="G1201" i="11"/>
  <c r="G1202" i="11"/>
  <c r="G1203" i="11"/>
  <c r="G1204" i="11"/>
  <c r="G1205" i="11"/>
  <c r="G1206" i="11"/>
  <c r="G1207" i="11"/>
  <c r="G1208" i="11"/>
  <c r="G1209" i="11"/>
  <c r="G1210" i="11"/>
  <c r="G1211" i="11"/>
  <c r="G1212" i="11"/>
  <c r="G1213" i="11"/>
  <c r="G1214" i="11"/>
  <c r="G1215" i="11"/>
  <c r="G1216" i="11"/>
  <c r="G1217" i="11"/>
  <c r="G1218" i="11"/>
  <c r="G1219" i="11"/>
  <c r="G1220" i="11"/>
  <c r="G1221" i="11"/>
  <c r="G1222" i="11"/>
  <c r="G1223" i="11"/>
  <c r="G1224" i="11"/>
  <c r="G1225" i="11"/>
  <c r="G1226" i="11"/>
  <c r="G1227" i="11"/>
  <c r="G1228" i="11"/>
  <c r="G1229" i="11"/>
  <c r="G1230" i="11"/>
  <c r="G1231" i="11"/>
  <c r="G1232" i="11"/>
  <c r="G1233" i="11"/>
  <c r="G1234" i="11"/>
  <c r="G1235" i="11"/>
  <c r="G1236" i="11"/>
  <c r="G1237" i="11"/>
  <c r="G1238" i="11"/>
  <c r="G1239" i="11"/>
  <c r="G1240" i="11"/>
  <c r="G1241" i="11"/>
  <c r="G1242" i="11"/>
  <c r="G1243" i="11"/>
  <c r="G1244" i="11"/>
  <c r="G1245" i="11"/>
  <c r="G1246" i="11"/>
  <c r="G1247" i="11"/>
  <c r="G1248" i="11"/>
  <c r="G1249" i="11"/>
  <c r="G1250" i="11"/>
  <c r="G1251" i="11"/>
  <c r="G1252" i="11"/>
  <c r="G1253" i="11"/>
  <c r="G1254" i="11"/>
  <c r="G1255" i="11"/>
  <c r="G1256" i="11"/>
  <c r="G1257" i="11"/>
  <c r="G1258" i="11"/>
  <c r="G1259" i="11"/>
  <c r="G1260" i="11"/>
  <c r="G1261" i="11"/>
  <c r="G1262" i="11"/>
  <c r="G1263" i="11"/>
  <c r="G1264" i="11"/>
  <c r="G1265" i="11"/>
  <c r="G1266" i="11"/>
  <c r="G1267" i="11"/>
  <c r="G1268" i="11"/>
  <c r="G1269" i="11"/>
  <c r="G1270" i="11"/>
  <c r="G1271" i="11"/>
  <c r="G1272" i="11"/>
  <c r="G1273" i="11"/>
  <c r="G1274" i="11"/>
  <c r="G1275" i="11"/>
  <c r="G1276" i="11"/>
  <c r="G1277" i="11"/>
  <c r="G1278" i="11"/>
  <c r="G1279" i="11"/>
  <c r="G1280" i="11"/>
  <c r="G1281" i="11"/>
  <c r="G1282" i="11"/>
  <c r="G1283" i="11"/>
  <c r="G1284" i="11"/>
  <c r="G1285" i="11"/>
  <c r="G1286" i="11"/>
  <c r="G1287" i="11"/>
  <c r="G1288" i="11"/>
  <c r="G1289" i="11"/>
  <c r="G1290" i="11"/>
  <c r="G1291" i="11"/>
  <c r="G1292" i="11"/>
  <c r="G1293" i="11"/>
  <c r="G1294" i="11"/>
  <c r="G1295" i="11"/>
  <c r="G1296" i="11"/>
  <c r="G1297" i="11"/>
  <c r="G1298" i="11"/>
  <c r="G1299" i="11"/>
  <c r="G1300" i="11"/>
  <c r="G1301" i="11"/>
  <c r="G1302" i="11"/>
  <c r="G1303" i="11"/>
  <c r="G1304" i="11"/>
  <c r="G1305" i="11"/>
  <c r="G1306" i="11"/>
  <c r="G1307" i="11"/>
  <c r="G1308" i="11"/>
  <c r="G1309" i="11"/>
  <c r="G1310" i="11"/>
  <c r="G1311" i="11"/>
  <c r="G1312" i="11"/>
  <c r="G1313" i="11"/>
  <c r="G1314" i="11"/>
  <c r="G1315" i="11"/>
  <c r="G1316" i="11"/>
  <c r="G1317" i="11"/>
  <c r="G1318" i="11"/>
  <c r="G1319" i="11"/>
  <c r="G1320" i="11"/>
  <c r="G1321" i="11"/>
  <c r="G1322" i="11"/>
  <c r="G1323" i="11"/>
  <c r="G1324" i="11"/>
  <c r="G1325" i="11"/>
  <c r="G1326" i="11"/>
  <c r="G1327" i="11"/>
  <c r="G1328" i="11"/>
  <c r="G1329" i="11"/>
  <c r="G1330" i="11"/>
  <c r="G1331" i="11"/>
  <c r="G1332" i="11"/>
  <c r="G1333" i="11"/>
  <c r="G1334" i="11"/>
  <c r="G1335" i="11"/>
  <c r="G1336" i="11"/>
  <c r="G1337" i="11"/>
  <c r="G1338" i="11"/>
  <c r="G1339" i="11"/>
  <c r="G1340" i="11"/>
  <c r="G1341" i="11"/>
  <c r="G1342" i="11"/>
  <c r="G1343" i="11"/>
  <c r="G1344" i="11"/>
  <c r="G1345" i="11"/>
  <c r="G1346" i="11"/>
  <c r="G1347" i="11"/>
  <c r="G1348" i="11"/>
  <c r="G1349" i="11"/>
  <c r="G1350" i="11"/>
  <c r="G1351" i="11"/>
  <c r="G1352" i="11"/>
  <c r="G1353" i="11"/>
  <c r="G1354" i="11"/>
  <c r="G1355" i="11"/>
  <c r="G1356" i="11"/>
  <c r="G1357" i="11"/>
  <c r="G1358" i="11"/>
  <c r="G1359" i="11"/>
  <c r="G1360" i="11"/>
  <c r="G1361" i="11"/>
  <c r="G1362" i="11"/>
  <c r="G1363" i="11"/>
  <c r="G1364" i="11"/>
  <c r="G1365" i="11"/>
  <c r="G1366" i="11"/>
  <c r="G1367" i="11"/>
  <c r="G1368" i="11"/>
  <c r="G1369" i="11"/>
  <c r="G1370" i="11"/>
  <c r="G1371" i="11"/>
  <c r="G1372" i="11"/>
  <c r="G1373" i="11"/>
  <c r="G1374" i="11"/>
  <c r="G3" i="11"/>
  <c r="Y5" i="9"/>
  <c r="Y5" i="12" s="1"/>
  <c r="Y6" i="9"/>
  <c r="Y6" i="12" s="1"/>
  <c r="Y7" i="9"/>
  <c r="Y7" i="12" s="1"/>
  <c r="Y8" i="9"/>
  <c r="Y8" i="12" s="1"/>
  <c r="Y9" i="9"/>
  <c r="Y9" i="12" s="1"/>
  <c r="Y10" i="9"/>
  <c r="Y10" i="12" s="1"/>
  <c r="Y11" i="9"/>
  <c r="Y11" i="12" s="1"/>
  <c r="Y12" i="9"/>
  <c r="Y12" i="12" s="1"/>
  <c r="Y13" i="9"/>
  <c r="Y13" i="12" s="1"/>
  <c r="Y14" i="9"/>
  <c r="Y14" i="12" s="1"/>
  <c r="Y15" i="9"/>
  <c r="Y15" i="12" s="1"/>
  <c r="Y16" i="9"/>
  <c r="Y16" i="12" s="1"/>
  <c r="Y17" i="9"/>
  <c r="Y17" i="12" s="1"/>
  <c r="Y18" i="9"/>
  <c r="Y18" i="12" s="1"/>
  <c r="Y19" i="9"/>
  <c r="Y19" i="12" s="1"/>
  <c r="Y20" i="9"/>
  <c r="Y20" i="12" s="1"/>
  <c r="Y21" i="9"/>
  <c r="Y21" i="12" s="1"/>
  <c r="Y22" i="9"/>
  <c r="Y22" i="12" s="1"/>
  <c r="Y23" i="9"/>
  <c r="Y23" i="12" s="1"/>
  <c r="Y24" i="9"/>
  <c r="Y24" i="12" s="1"/>
  <c r="Y25" i="9"/>
  <c r="Y25" i="12" s="1"/>
  <c r="Y26" i="9"/>
  <c r="Y26" i="12" s="1"/>
  <c r="Y27" i="9"/>
  <c r="Y27" i="12" s="1"/>
  <c r="Y28" i="9"/>
  <c r="Y28" i="12" s="1"/>
  <c r="Y29" i="9"/>
  <c r="Y29" i="12" s="1"/>
  <c r="Y30" i="9"/>
  <c r="Y30" i="12" s="1"/>
  <c r="Y31" i="9"/>
  <c r="Y31" i="12" s="1"/>
  <c r="Y32" i="9"/>
  <c r="Y32" i="12" s="1"/>
  <c r="Y33" i="9"/>
  <c r="Y33" i="12" s="1"/>
  <c r="Y34" i="9"/>
  <c r="Y34" i="12" s="1"/>
  <c r="Y35" i="9"/>
  <c r="Y35" i="12" s="1"/>
  <c r="Y36" i="9"/>
  <c r="Y36" i="12" s="1"/>
  <c r="Y37" i="9"/>
  <c r="Y37" i="12" s="1"/>
  <c r="Y38" i="9"/>
  <c r="Y38" i="12" s="1"/>
  <c r="Y39" i="9"/>
  <c r="Y39" i="12" s="1"/>
  <c r="Y40" i="9"/>
  <c r="Y40" i="12" s="1"/>
  <c r="Y41" i="9"/>
  <c r="Y41" i="12" s="1"/>
  <c r="Y42" i="9"/>
  <c r="Y42" i="12" s="1"/>
  <c r="Y43" i="9"/>
  <c r="Y43" i="12" s="1"/>
  <c r="Y44" i="9"/>
  <c r="Y44" i="12" s="1"/>
  <c r="Y45" i="9"/>
  <c r="Y45" i="12" s="1"/>
  <c r="Y46" i="9"/>
  <c r="Y46" i="12" s="1"/>
  <c r="Y47" i="9"/>
  <c r="Y47" i="12" s="1"/>
  <c r="Y48" i="9"/>
  <c r="Y48" i="12" s="1"/>
  <c r="Y49" i="9"/>
  <c r="Y49" i="12" s="1"/>
  <c r="Y50" i="9"/>
  <c r="Y50" i="12" s="1"/>
  <c r="Y51" i="9"/>
  <c r="Y51" i="12" s="1"/>
  <c r="Y52" i="9"/>
  <c r="Y52" i="12" s="1"/>
  <c r="Y53" i="9"/>
  <c r="Y53" i="12" s="1"/>
  <c r="Y54" i="9"/>
  <c r="Y54" i="12" s="1"/>
  <c r="Y55" i="9"/>
  <c r="Y55" i="12" s="1"/>
  <c r="Y56" i="9"/>
  <c r="Y56" i="12" s="1"/>
  <c r="Y57" i="9"/>
  <c r="Y57" i="12" s="1"/>
  <c r="Y58" i="9"/>
  <c r="Y58" i="12" s="1"/>
  <c r="Y59" i="9"/>
  <c r="Y59" i="12" s="1"/>
  <c r="Y60" i="9"/>
  <c r="Y60" i="12" s="1"/>
  <c r="Y61" i="9"/>
  <c r="Y61" i="12" s="1"/>
  <c r="Y62" i="9"/>
  <c r="Y62" i="12" s="1"/>
  <c r="Y63" i="9"/>
  <c r="Y63" i="12" s="1"/>
  <c r="Y64" i="9"/>
  <c r="Y64" i="12" s="1"/>
  <c r="Y65" i="9"/>
  <c r="Y65" i="12" s="1"/>
  <c r="Y66" i="9"/>
  <c r="Y66" i="12" s="1"/>
  <c r="Y67" i="9"/>
  <c r="Y67" i="12" s="1"/>
  <c r="Y68" i="9"/>
  <c r="Y68" i="12" s="1"/>
  <c r="Y69" i="9"/>
  <c r="Y69" i="12" s="1"/>
  <c r="Y70" i="9"/>
  <c r="Y70" i="12" s="1"/>
  <c r="Y71" i="9"/>
  <c r="Y71" i="12" s="1"/>
  <c r="Y72" i="9"/>
  <c r="Y72" i="12" s="1"/>
  <c r="Y73" i="9"/>
  <c r="Y73" i="12" s="1"/>
  <c r="Y74" i="9"/>
  <c r="Y74" i="12" s="1"/>
  <c r="Y75" i="9"/>
  <c r="Y75" i="12" s="1"/>
  <c r="Y76" i="9"/>
  <c r="Y76" i="12" s="1"/>
  <c r="Y77" i="9"/>
  <c r="Y77" i="12" s="1"/>
  <c r="Y78" i="9"/>
  <c r="Y78" i="12" s="1"/>
  <c r="Y79" i="9"/>
  <c r="Y79" i="12" s="1"/>
  <c r="Y80" i="9"/>
  <c r="Y80" i="12" s="1"/>
  <c r="Y81" i="9"/>
  <c r="Y81" i="12" s="1"/>
  <c r="Y82" i="9"/>
  <c r="Y82" i="12" s="1"/>
  <c r="Y83" i="9"/>
  <c r="Y83" i="12" s="1"/>
  <c r="Y84" i="9"/>
  <c r="Y84" i="12" s="1"/>
  <c r="Y85" i="9"/>
  <c r="Y85" i="12" s="1"/>
  <c r="Y86" i="9"/>
  <c r="Y86" i="12" s="1"/>
  <c r="Y87" i="9"/>
  <c r="Y87" i="12" s="1"/>
  <c r="Y88" i="9"/>
  <c r="Y88" i="12" s="1"/>
  <c r="Y89" i="9"/>
  <c r="Y89" i="12" s="1"/>
  <c r="Y90" i="9"/>
  <c r="Y90" i="12" s="1"/>
  <c r="Y91" i="9"/>
  <c r="Y91" i="12" s="1"/>
  <c r="Y92" i="9"/>
  <c r="Y92" i="12" s="1"/>
  <c r="Y93" i="9"/>
  <c r="Y93" i="12" s="1"/>
  <c r="Y94" i="9"/>
  <c r="Y94" i="12" s="1"/>
  <c r="Y95" i="9"/>
  <c r="Y95" i="12" s="1"/>
  <c r="Y96" i="9"/>
  <c r="Y96" i="12" s="1"/>
  <c r="Y97" i="9"/>
  <c r="Y97" i="12" s="1"/>
  <c r="Y98" i="9"/>
  <c r="Y98" i="12" s="1"/>
  <c r="Y99" i="9"/>
  <c r="Y99" i="12" s="1"/>
  <c r="Y100" i="9"/>
  <c r="Y100" i="12" s="1"/>
  <c r="Y101" i="9"/>
  <c r="Y101" i="12" s="1"/>
  <c r="Y102" i="9"/>
  <c r="Y102" i="12" s="1"/>
  <c r="Y103" i="9"/>
  <c r="Y103" i="12" s="1"/>
  <c r="Y104" i="9"/>
  <c r="Y104" i="12" s="1"/>
  <c r="Y105" i="9"/>
  <c r="Y105" i="12" s="1"/>
  <c r="Y106" i="9"/>
  <c r="Y106" i="12" s="1"/>
  <c r="Y107" i="9"/>
  <c r="Y107" i="12" s="1"/>
  <c r="Y108" i="9"/>
  <c r="Y108" i="12" s="1"/>
  <c r="Y109" i="9"/>
  <c r="Y109" i="12" s="1"/>
  <c r="Y110" i="9"/>
  <c r="Y110" i="12" s="1"/>
  <c r="Y111" i="9"/>
  <c r="Y111" i="12" s="1"/>
  <c r="Y112" i="9"/>
  <c r="Y112" i="12" s="1"/>
  <c r="Y113" i="9"/>
  <c r="Y113" i="12" s="1"/>
  <c r="Y114" i="9"/>
  <c r="Y114" i="12" s="1"/>
  <c r="Y115" i="9"/>
  <c r="Y115" i="12" s="1"/>
  <c r="Y116" i="9"/>
  <c r="Y116" i="12" s="1"/>
  <c r="Y117" i="9"/>
  <c r="Y117" i="12" s="1"/>
  <c r="Y118" i="9"/>
  <c r="Y118" i="12" s="1"/>
  <c r="Y119" i="9"/>
  <c r="Y119" i="12" s="1"/>
  <c r="Y120" i="9"/>
  <c r="Y120" i="12" s="1"/>
  <c r="Y121" i="9"/>
  <c r="Y121" i="12" s="1"/>
  <c r="Y122" i="9"/>
  <c r="Y122" i="12" s="1"/>
  <c r="Y123" i="9"/>
  <c r="Y123" i="12" s="1"/>
  <c r="Y124" i="9"/>
  <c r="Y124" i="12" s="1"/>
  <c r="Y125" i="9"/>
  <c r="Y125" i="12" s="1"/>
  <c r="Y126" i="9"/>
  <c r="Y126" i="12" s="1"/>
  <c r="Y127" i="9"/>
  <c r="Y127" i="12" s="1"/>
  <c r="Y128" i="9"/>
  <c r="Y128" i="12" s="1"/>
  <c r="Y129" i="9"/>
  <c r="Y129" i="12" s="1"/>
  <c r="Y130" i="9"/>
  <c r="Y130" i="12" s="1"/>
  <c r="Y131" i="9"/>
  <c r="Y131" i="12" s="1"/>
  <c r="Y132" i="9"/>
  <c r="Y132" i="12" s="1"/>
  <c r="Y133" i="9"/>
  <c r="Y133" i="12" s="1"/>
  <c r="Y134" i="9"/>
  <c r="Y134" i="12" s="1"/>
  <c r="Y135" i="9"/>
  <c r="Y135" i="12" s="1"/>
  <c r="Y136" i="9"/>
  <c r="Y136" i="12" s="1"/>
  <c r="Y137" i="9"/>
  <c r="Y137" i="12" s="1"/>
  <c r="Y138" i="9"/>
  <c r="Y138" i="12" s="1"/>
  <c r="Y139" i="9"/>
  <c r="Y139" i="12" s="1"/>
  <c r="Y140" i="9"/>
  <c r="Y140" i="12" s="1"/>
  <c r="Y141" i="9"/>
  <c r="Y141" i="12" s="1"/>
  <c r="Y142" i="9"/>
  <c r="Y142" i="12" s="1"/>
  <c r="Y143" i="9"/>
  <c r="Y143" i="12" s="1"/>
  <c r="Y144" i="9"/>
  <c r="Y144" i="12" s="1"/>
  <c r="Y145" i="9"/>
  <c r="Y145" i="12" s="1"/>
  <c r="Y146" i="9"/>
  <c r="Y146" i="12" s="1"/>
  <c r="Y147" i="9"/>
  <c r="Y147" i="12" s="1"/>
  <c r="Y148" i="9"/>
  <c r="Y148" i="12" s="1"/>
  <c r="Y149" i="9"/>
  <c r="Y149" i="12" s="1"/>
  <c r="Y150" i="9"/>
  <c r="Y150" i="12" s="1"/>
  <c r="Y151" i="9"/>
  <c r="Y151" i="12" s="1"/>
  <c r="Y152" i="9"/>
  <c r="Y152" i="12" s="1"/>
  <c r="Y153" i="9"/>
  <c r="Y153" i="12" s="1"/>
  <c r="Y154" i="9"/>
  <c r="Y154" i="12" s="1"/>
  <c r="Y155" i="9"/>
  <c r="Y155" i="12" s="1"/>
  <c r="Y156" i="9"/>
  <c r="Y156" i="12" s="1"/>
  <c r="Y157" i="9"/>
  <c r="Y157" i="12" s="1"/>
  <c r="Y158" i="9"/>
  <c r="Y158" i="12" s="1"/>
  <c r="Y159" i="9"/>
  <c r="Y159" i="12" s="1"/>
  <c r="Y160" i="9"/>
  <c r="Y160" i="12" s="1"/>
  <c r="Y161" i="9"/>
  <c r="Y161" i="12" s="1"/>
  <c r="Y162" i="9"/>
  <c r="Y162" i="12" s="1"/>
  <c r="Y163" i="9"/>
  <c r="Y163" i="12" s="1"/>
  <c r="Y164" i="9"/>
  <c r="Y164" i="12" s="1"/>
  <c r="Y165" i="9"/>
  <c r="Y165" i="12" s="1"/>
  <c r="Y166" i="9"/>
  <c r="Y166" i="12" s="1"/>
  <c r="Y167" i="9"/>
  <c r="Y167" i="12" s="1"/>
  <c r="Y168" i="9"/>
  <c r="Y168" i="12" s="1"/>
  <c r="Y169" i="9"/>
  <c r="Y169" i="12" s="1"/>
  <c r="Y170" i="9"/>
  <c r="Y170" i="12"/>
  <c r="Y171" i="9"/>
  <c r="Y171" i="12" s="1"/>
  <c r="Y172" i="9"/>
  <c r="Y172" i="12" s="1"/>
  <c r="Y173" i="9"/>
  <c r="Y173" i="12" s="1"/>
  <c r="Y174" i="9"/>
  <c r="Y174" i="12" s="1"/>
  <c r="Y175" i="9"/>
  <c r="Y175" i="12" s="1"/>
  <c r="Y176" i="9"/>
  <c r="Y176" i="12" s="1"/>
  <c r="Y177" i="9"/>
  <c r="Y177" i="12" s="1"/>
  <c r="Y178" i="9"/>
  <c r="Y178" i="12" s="1"/>
  <c r="Y179" i="9"/>
  <c r="Y179" i="12" s="1"/>
  <c r="Y180" i="9"/>
  <c r="Y180" i="12" s="1"/>
  <c r="Y181" i="9"/>
  <c r="Y181" i="12" s="1"/>
  <c r="Y182" i="9"/>
  <c r="Y182" i="12" s="1"/>
  <c r="Y183" i="9"/>
  <c r="Y183" i="12" s="1"/>
  <c r="Y184" i="9"/>
  <c r="Y184" i="12" s="1"/>
  <c r="Y185" i="9"/>
  <c r="Y185" i="12" s="1"/>
  <c r="Y186" i="9"/>
  <c r="Y186" i="12" s="1"/>
  <c r="Y187" i="9"/>
  <c r="Y187" i="12" s="1"/>
  <c r="Y188" i="9"/>
  <c r="Y188" i="12" s="1"/>
  <c r="Y189" i="9"/>
  <c r="Y189" i="12" s="1"/>
  <c r="Y190" i="9"/>
  <c r="Y190" i="12" s="1"/>
  <c r="Y191" i="9"/>
  <c r="Y191" i="12" s="1"/>
  <c r="Y192" i="9"/>
  <c r="Y192" i="12" s="1"/>
  <c r="Y193" i="9"/>
  <c r="Y193" i="12" s="1"/>
  <c r="Y194" i="9"/>
  <c r="Y194" i="12" s="1"/>
  <c r="Y195" i="9"/>
  <c r="Y195" i="12" s="1"/>
  <c r="Y196" i="9"/>
  <c r="Y196" i="12" s="1"/>
  <c r="Y197" i="9"/>
  <c r="Y197" i="12" s="1"/>
  <c r="Y198" i="9"/>
  <c r="Y198" i="12" s="1"/>
  <c r="Y199" i="9"/>
  <c r="Y199" i="12" s="1"/>
  <c r="Y200" i="9"/>
  <c r="Y200" i="12" s="1"/>
  <c r="Y201" i="9"/>
  <c r="Y201" i="12" s="1"/>
  <c r="Y202" i="9"/>
  <c r="Y202" i="12" s="1"/>
  <c r="Y203" i="9"/>
  <c r="Y203" i="12" s="1"/>
  <c r="Y204" i="9"/>
  <c r="Y204" i="12" s="1"/>
  <c r="Y205" i="9"/>
  <c r="Y205" i="12" s="1"/>
  <c r="Y206" i="9"/>
  <c r="Y206" i="12" s="1"/>
  <c r="Y207" i="9"/>
  <c r="Y207" i="12" s="1"/>
  <c r="Y208" i="9"/>
  <c r="Y208" i="12" s="1"/>
  <c r="Y209" i="9"/>
  <c r="Y209" i="12" s="1"/>
  <c r="Y210" i="9"/>
  <c r="Y210" i="12" s="1"/>
  <c r="Y211" i="9"/>
  <c r="Y211" i="12" s="1"/>
  <c r="Y212" i="9"/>
  <c r="Y212" i="12" s="1"/>
  <c r="Y213" i="9"/>
  <c r="Y213" i="12" s="1"/>
  <c r="Y214" i="9"/>
  <c r="Y214" i="12"/>
  <c r="Y215" i="9"/>
  <c r="Y215" i="12" s="1"/>
  <c r="Y216" i="9"/>
  <c r="Y216" i="12" s="1"/>
  <c r="Y217" i="9"/>
  <c r="Y217" i="12" s="1"/>
  <c r="Y218" i="9"/>
  <c r="Y218" i="12" s="1"/>
  <c r="Y219" i="9"/>
  <c r="Y219" i="12" s="1"/>
  <c r="Y220" i="9"/>
  <c r="Y220" i="12" s="1"/>
  <c r="Y221" i="9"/>
  <c r="Y221" i="12" s="1"/>
  <c r="Y222" i="9"/>
  <c r="Y222" i="12" s="1"/>
  <c r="Y223" i="9"/>
  <c r="Y223" i="12" s="1"/>
  <c r="Y224" i="9"/>
  <c r="Y224" i="12" s="1"/>
  <c r="Y225" i="9"/>
  <c r="Y225" i="12" s="1"/>
  <c r="Y226" i="9"/>
  <c r="Y226" i="12" s="1"/>
  <c r="Y227" i="9"/>
  <c r="Y227" i="12" s="1"/>
  <c r="Y228" i="9"/>
  <c r="Y228" i="12" s="1"/>
  <c r="Y229" i="9"/>
  <c r="Y229" i="12" s="1"/>
  <c r="Y230" i="9"/>
  <c r="Y230" i="12" s="1"/>
  <c r="Y231" i="9"/>
  <c r="Y231" i="12" s="1"/>
  <c r="Y232" i="9"/>
  <c r="Y232" i="12" s="1"/>
  <c r="Y233" i="9"/>
  <c r="Y233" i="12" s="1"/>
  <c r="Y234" i="9"/>
  <c r="Y234" i="12" s="1"/>
  <c r="Y235" i="9"/>
  <c r="Y235" i="12" s="1"/>
  <c r="Y236" i="9"/>
  <c r="Y236" i="12" s="1"/>
  <c r="Y237" i="9"/>
  <c r="Y237" i="12" s="1"/>
  <c r="Y238" i="9"/>
  <c r="Y238" i="12" s="1"/>
  <c r="Y239" i="9"/>
  <c r="Y239" i="12" s="1"/>
  <c r="Y240" i="9"/>
  <c r="Y240" i="12" s="1"/>
  <c r="Y241" i="9"/>
  <c r="Y241" i="12" s="1"/>
  <c r="Y242" i="9"/>
  <c r="Y242" i="12" s="1"/>
  <c r="Y243" i="9"/>
  <c r="Y243" i="12" s="1"/>
  <c r="Y244" i="9"/>
  <c r="Y244" i="12" s="1"/>
  <c r="Y245" i="9"/>
  <c r="Y245" i="12" s="1"/>
  <c r="Y246" i="9"/>
  <c r="Y246" i="12" s="1"/>
  <c r="Y247" i="9"/>
  <c r="Y247" i="12" s="1"/>
  <c r="Y248" i="9"/>
  <c r="Y248" i="12" s="1"/>
  <c r="Y249" i="9"/>
  <c r="Y249" i="12" s="1"/>
  <c r="Y250" i="9"/>
  <c r="Y250" i="12" s="1"/>
  <c r="Y251" i="9"/>
  <c r="Y251" i="12" s="1"/>
  <c r="Y252" i="9"/>
  <c r="Y252" i="12" s="1"/>
  <c r="Y253" i="9"/>
  <c r="Y253" i="12" s="1"/>
  <c r="Y254" i="9"/>
  <c r="Y254" i="12" s="1"/>
  <c r="Y255" i="9"/>
  <c r="Y255" i="12" s="1"/>
  <c r="Y256" i="9"/>
  <c r="Y256" i="12" s="1"/>
  <c r="Y257" i="9"/>
  <c r="Y257" i="12" s="1"/>
  <c r="Y258" i="9"/>
  <c r="Y258" i="12" s="1"/>
  <c r="Y259" i="9"/>
  <c r="Y259" i="12" s="1"/>
  <c r="Y260" i="9"/>
  <c r="Y260" i="12" s="1"/>
  <c r="Y261" i="9"/>
  <c r="Y261" i="12" s="1"/>
  <c r="Y262" i="9"/>
  <c r="Y262" i="12" s="1"/>
  <c r="Y263" i="9"/>
  <c r="Y263" i="12"/>
  <c r="Y264" i="9"/>
  <c r="Y264" i="12" s="1"/>
  <c r="Y265" i="9"/>
  <c r="Y265" i="12" s="1"/>
  <c r="Y266" i="9"/>
  <c r="Y266" i="12" s="1"/>
  <c r="Y267" i="9"/>
  <c r="Y267" i="12" s="1"/>
  <c r="Y268" i="9"/>
  <c r="Y268" i="12" s="1"/>
  <c r="Y269" i="9"/>
  <c r="Y269" i="12" s="1"/>
  <c r="Y270" i="9"/>
  <c r="Y270" i="12" s="1"/>
  <c r="Y271" i="9"/>
  <c r="Y271" i="12" s="1"/>
  <c r="Y272" i="9"/>
  <c r="Y272" i="12" s="1"/>
  <c r="Y273" i="9"/>
  <c r="Y273" i="12" s="1"/>
  <c r="Y274" i="9"/>
  <c r="Y274" i="12" s="1"/>
  <c r="Y275" i="9"/>
  <c r="Y275" i="12" s="1"/>
  <c r="Y276" i="9"/>
  <c r="Y276" i="12" s="1"/>
  <c r="Y277" i="9"/>
  <c r="Y277" i="12" s="1"/>
  <c r="Y278" i="9"/>
  <c r="Y278" i="12" s="1"/>
  <c r="Y279" i="9"/>
  <c r="Y279" i="12" s="1"/>
  <c r="Y280" i="9"/>
  <c r="Y280" i="12" s="1"/>
  <c r="Y281" i="9"/>
  <c r="Y281" i="12" s="1"/>
  <c r="Y282" i="9"/>
  <c r="Y282" i="12" s="1"/>
  <c r="Y283" i="9"/>
  <c r="Y283" i="12" s="1"/>
  <c r="Y284" i="9"/>
  <c r="Y284" i="12" s="1"/>
  <c r="Y285" i="9"/>
  <c r="Y285" i="12" s="1"/>
  <c r="Y286" i="9"/>
  <c r="Y286" i="12"/>
  <c r="Y287" i="9"/>
  <c r="Y287" i="12" s="1"/>
  <c r="Y288" i="9"/>
  <c r="Y288" i="12" s="1"/>
  <c r="Y289" i="9"/>
  <c r="Y289" i="12" s="1"/>
  <c r="Y290" i="9"/>
  <c r="Y290" i="12" s="1"/>
  <c r="Y291" i="9"/>
  <c r="Y291" i="12" s="1"/>
  <c r="Y292" i="9"/>
  <c r="Y292" i="12" s="1"/>
  <c r="Y293" i="9"/>
  <c r="Y293" i="12" s="1"/>
  <c r="Y294" i="9"/>
  <c r="Y294" i="12" s="1"/>
  <c r="Y295" i="9"/>
  <c r="Y295" i="12" s="1"/>
  <c r="Y296" i="9"/>
  <c r="Y296" i="12" s="1"/>
  <c r="Y297" i="9"/>
  <c r="Y297" i="12" s="1"/>
  <c r="Y298" i="9"/>
  <c r="Y298" i="12" s="1"/>
  <c r="Y299" i="9"/>
  <c r="Y299" i="12" s="1"/>
  <c r="Y300" i="9"/>
  <c r="Y300" i="12" s="1"/>
  <c r="Y301" i="9"/>
  <c r="Y301" i="12" s="1"/>
  <c r="Y302" i="9"/>
  <c r="Y302" i="12" s="1"/>
  <c r="Y303" i="9"/>
  <c r="Y303" i="12"/>
  <c r="Y304" i="9"/>
  <c r="Y304" i="12" s="1"/>
  <c r="Y305" i="9"/>
  <c r="Y305" i="12" s="1"/>
  <c r="Y306" i="9"/>
  <c r="Y306" i="12" s="1"/>
  <c r="Y307" i="9"/>
  <c r="Y307" i="12" s="1"/>
  <c r="Y308" i="9"/>
  <c r="Y308" i="12" s="1"/>
  <c r="Y309" i="9"/>
  <c r="Y309" i="12" s="1"/>
  <c r="Y310" i="9"/>
  <c r="Y310" i="12" s="1"/>
  <c r="Y311" i="9"/>
  <c r="Y311" i="12" s="1"/>
  <c r="Y312" i="9"/>
  <c r="Y312" i="12" s="1"/>
  <c r="Y313" i="9"/>
  <c r="Y313" i="12" s="1"/>
  <c r="Y314" i="9"/>
  <c r="Y314" i="12" s="1"/>
  <c r="Y315" i="9"/>
  <c r="Y315" i="12" s="1"/>
  <c r="Y316" i="9"/>
  <c r="Y316" i="12" s="1"/>
  <c r="Y317" i="9"/>
  <c r="Y317" i="12" s="1"/>
  <c r="Y318" i="9"/>
  <c r="Y318" i="12" s="1"/>
  <c r="Y319" i="9"/>
  <c r="Y319" i="12" s="1"/>
  <c r="Y320" i="9"/>
  <c r="Y320" i="12" s="1"/>
  <c r="Y321" i="9"/>
  <c r="Y321" i="12" s="1"/>
  <c r="Y322" i="9"/>
  <c r="Y322" i="12" s="1"/>
  <c r="Y323" i="9"/>
  <c r="Y323" i="12" s="1"/>
  <c r="Y324" i="9"/>
  <c r="Y324" i="12" s="1"/>
  <c r="Y325" i="9"/>
  <c r="Y325" i="12" s="1"/>
  <c r="Y326" i="9"/>
  <c r="Y326" i="12" s="1"/>
  <c r="Y327" i="9"/>
  <c r="Y327" i="12" s="1"/>
  <c r="Y328" i="9"/>
  <c r="Y328" i="12" s="1"/>
  <c r="Y329" i="9"/>
  <c r="Y329" i="12" s="1"/>
  <c r="Y330" i="9"/>
  <c r="Y330" i="12" s="1"/>
  <c r="Y331" i="9"/>
  <c r="Y331" i="12" s="1"/>
  <c r="Y332" i="9"/>
  <c r="Y332" i="12" s="1"/>
  <c r="Y333" i="9"/>
  <c r="Y333" i="12" s="1"/>
  <c r="Y334" i="9"/>
  <c r="Y334" i="12" s="1"/>
  <c r="Y335" i="9"/>
  <c r="Y335" i="12" s="1"/>
  <c r="Y336" i="9"/>
  <c r="Y336" i="12" s="1"/>
  <c r="Y337" i="9"/>
  <c r="Y337" i="12" s="1"/>
  <c r="Y338" i="9"/>
  <c r="Y338" i="12" s="1"/>
  <c r="Y339" i="9"/>
  <c r="Y339" i="12" s="1"/>
  <c r="Y340" i="9"/>
  <c r="Y340" i="12" s="1"/>
  <c r="Y341" i="9"/>
  <c r="Y341" i="12" s="1"/>
  <c r="Y342" i="9"/>
  <c r="Y342" i="12"/>
  <c r="Y343" i="9"/>
  <c r="Y343" i="12" s="1"/>
  <c r="Y344" i="9"/>
  <c r="Y344" i="12" s="1"/>
  <c r="Y345" i="9"/>
  <c r="Y345" i="12" s="1"/>
  <c r="Y346" i="9"/>
  <c r="Y346" i="12" s="1"/>
  <c r="Y347" i="9"/>
  <c r="Y347" i="12" s="1"/>
  <c r="Y348" i="9"/>
  <c r="Y348" i="12" s="1"/>
  <c r="Y349" i="9"/>
  <c r="Y349" i="12" s="1"/>
  <c r="Y350" i="9"/>
  <c r="Y350" i="12" s="1"/>
  <c r="Y351" i="9"/>
  <c r="Y351" i="12"/>
  <c r="Y352" i="9"/>
  <c r="Y352" i="12" s="1"/>
  <c r="Y353" i="9"/>
  <c r="Y353" i="12" s="1"/>
  <c r="Y354" i="9"/>
  <c r="Y354" i="12" s="1"/>
  <c r="Y355" i="9"/>
  <c r="Y355" i="12" s="1"/>
  <c r="Y356" i="9"/>
  <c r="Y356" i="12" s="1"/>
  <c r="Y357" i="9"/>
  <c r="Y357" i="12" s="1"/>
  <c r="Y358" i="9"/>
  <c r="Y358" i="12"/>
  <c r="Y359" i="9"/>
  <c r="Y359" i="12"/>
  <c r="Y360" i="9"/>
  <c r="Y360" i="12"/>
  <c r="Y361" i="9"/>
  <c r="Y361" i="12" s="1"/>
  <c r="Y362" i="9"/>
  <c r="Y362" i="12" s="1"/>
  <c r="Y363" i="9"/>
  <c r="Y363" i="12" s="1"/>
  <c r="Y364" i="9"/>
  <c r="Y364" i="12" s="1"/>
  <c r="Y365" i="9"/>
  <c r="Y365" i="12" s="1"/>
  <c r="Y366" i="9"/>
  <c r="Y366" i="12" s="1"/>
  <c r="Y367" i="9"/>
  <c r="Y367" i="12" s="1"/>
  <c r="Y368" i="9"/>
  <c r="Y368" i="12" s="1"/>
  <c r="Y369" i="9"/>
  <c r="Y369" i="12" s="1"/>
  <c r="Y370" i="9"/>
  <c r="Y370" i="12" s="1"/>
  <c r="Y371" i="9"/>
  <c r="Y371" i="12" s="1"/>
  <c r="Y372" i="9"/>
  <c r="Y372" i="12" s="1"/>
  <c r="Y373" i="9"/>
  <c r="Y373" i="12" s="1"/>
  <c r="Y374" i="9"/>
  <c r="Y374" i="12" s="1"/>
  <c r="Y375" i="9"/>
  <c r="Y375" i="12" s="1"/>
  <c r="Y376" i="9"/>
  <c r="Y376" i="12"/>
  <c r="Y377" i="9"/>
  <c r="Y377" i="12" s="1"/>
  <c r="Y378" i="9"/>
  <c r="Y378" i="12" s="1"/>
  <c r="Y379" i="9"/>
  <c r="Y379" i="12" s="1"/>
  <c r="Y380" i="9"/>
  <c r="Y380" i="12" s="1"/>
  <c r="Y381" i="9"/>
  <c r="Y381" i="12" s="1"/>
  <c r="Y382" i="9"/>
  <c r="Y382" i="12" s="1"/>
  <c r="Y383" i="9"/>
  <c r="Y383" i="12" s="1"/>
  <c r="Y384" i="9"/>
  <c r="Y384" i="12" s="1"/>
  <c r="Y385" i="9"/>
  <c r="Y385" i="12" s="1"/>
  <c r="Y386" i="9"/>
  <c r="Y386" i="12" s="1"/>
  <c r="Y387" i="9"/>
  <c r="Y387" i="12" s="1"/>
  <c r="Y388" i="9"/>
  <c r="Y388" i="12" s="1"/>
  <c r="Y389" i="9"/>
  <c r="Y389" i="12" s="1"/>
  <c r="Y390" i="9"/>
  <c r="Y390" i="12" s="1"/>
  <c r="Y391" i="9"/>
  <c r="Y391" i="12" s="1"/>
  <c r="Y392" i="9"/>
  <c r="Y392" i="12" s="1"/>
  <c r="Y393" i="9"/>
  <c r="Y393" i="12" s="1"/>
  <c r="Y394" i="9"/>
  <c r="Y394" i="12" s="1"/>
  <c r="Y395" i="9"/>
  <c r="Y395" i="12" s="1"/>
  <c r="Y396" i="9"/>
  <c r="Y396" i="12" s="1"/>
  <c r="Y397" i="9"/>
  <c r="Y397" i="12" s="1"/>
  <c r="Y398" i="9"/>
  <c r="Y398" i="12" s="1"/>
  <c r="Y399" i="9"/>
  <c r="Y399" i="12" s="1"/>
  <c r="Y400" i="9"/>
  <c r="Y400" i="12" s="1"/>
  <c r="Y401" i="9"/>
  <c r="Y401" i="12" s="1"/>
  <c r="Y402" i="9"/>
  <c r="Y402" i="12" s="1"/>
  <c r="Y403" i="9"/>
  <c r="Y403" i="12" s="1"/>
  <c r="Y404" i="9"/>
  <c r="Y404" i="12" s="1"/>
  <c r="Y405" i="9"/>
  <c r="Y405" i="12" s="1"/>
  <c r="Y406" i="9"/>
  <c r="Y406" i="12" s="1"/>
  <c r="Y407" i="9"/>
  <c r="Y407" i="12" s="1"/>
  <c r="Y408" i="9"/>
  <c r="Y408" i="12" s="1"/>
  <c r="Y409" i="9"/>
  <c r="Y409" i="12" s="1"/>
  <c r="Y410" i="9"/>
  <c r="Y410" i="12" s="1"/>
  <c r="Y411" i="9"/>
  <c r="Y411" i="12" s="1"/>
  <c r="Y412" i="9"/>
  <c r="Y412" i="12" s="1"/>
  <c r="Y413" i="9"/>
  <c r="Y413" i="12" s="1"/>
  <c r="Y414" i="9"/>
  <c r="Y414" i="12"/>
  <c r="Y415" i="9"/>
  <c r="Y415" i="12"/>
  <c r="Y4" i="9"/>
  <c r="Y4" i="12" s="1"/>
  <c r="T4" i="9"/>
  <c r="T4" i="12" s="1"/>
  <c r="X5" i="9"/>
  <c r="X5" i="12" s="1"/>
  <c r="X6" i="9"/>
  <c r="X6" i="12" s="1"/>
  <c r="X7" i="9"/>
  <c r="X7" i="12" s="1"/>
  <c r="X8" i="9"/>
  <c r="X8" i="12" s="1"/>
  <c r="X9" i="9"/>
  <c r="X9" i="12"/>
  <c r="X10" i="9"/>
  <c r="X10" i="12"/>
  <c r="X11" i="9"/>
  <c r="X11" i="12" s="1"/>
  <c r="X12" i="9"/>
  <c r="X12" i="12" s="1"/>
  <c r="X13" i="9"/>
  <c r="X13" i="12" s="1"/>
  <c r="X14" i="9"/>
  <c r="X14" i="12" s="1"/>
  <c r="X15" i="9"/>
  <c r="X15" i="12" s="1"/>
  <c r="X16" i="9"/>
  <c r="X16" i="12" s="1"/>
  <c r="X17" i="9"/>
  <c r="X17" i="12" s="1"/>
  <c r="X18" i="9"/>
  <c r="X18" i="12" s="1"/>
  <c r="X19" i="9"/>
  <c r="X19" i="12" s="1"/>
  <c r="X20" i="9"/>
  <c r="X20" i="12" s="1"/>
  <c r="X21" i="9"/>
  <c r="X21" i="12" s="1"/>
  <c r="X22" i="9"/>
  <c r="X22" i="12" s="1"/>
  <c r="X23" i="9"/>
  <c r="X23" i="12" s="1"/>
  <c r="X24" i="9"/>
  <c r="X24" i="12" s="1"/>
  <c r="X25" i="9"/>
  <c r="X25" i="12" s="1"/>
  <c r="X26" i="9"/>
  <c r="X26" i="12" s="1"/>
  <c r="X27" i="9"/>
  <c r="X27" i="12" s="1"/>
  <c r="X28" i="9"/>
  <c r="X28" i="12" s="1"/>
  <c r="X29" i="9"/>
  <c r="X29" i="12" s="1"/>
  <c r="X30" i="9"/>
  <c r="X30" i="12" s="1"/>
  <c r="X31" i="9"/>
  <c r="X31" i="12" s="1"/>
  <c r="X32" i="9"/>
  <c r="X32" i="12" s="1"/>
  <c r="X33" i="9"/>
  <c r="X33" i="12" s="1"/>
  <c r="X34" i="9"/>
  <c r="X34" i="12" s="1"/>
  <c r="X35" i="9"/>
  <c r="X35" i="12" s="1"/>
  <c r="X36" i="9"/>
  <c r="X36" i="12" s="1"/>
  <c r="X37" i="9"/>
  <c r="X37" i="12" s="1"/>
  <c r="X38" i="9"/>
  <c r="X38" i="12" s="1"/>
  <c r="X39" i="9"/>
  <c r="X39" i="12" s="1"/>
  <c r="X40" i="9"/>
  <c r="X40" i="12" s="1"/>
  <c r="X41" i="9"/>
  <c r="X41" i="12" s="1"/>
  <c r="X42" i="9"/>
  <c r="X42" i="12"/>
  <c r="X43" i="9"/>
  <c r="X43" i="12" s="1"/>
  <c r="X44" i="9"/>
  <c r="X44" i="12" s="1"/>
  <c r="X45" i="9"/>
  <c r="X45" i="12" s="1"/>
  <c r="X46" i="9"/>
  <c r="X46" i="12" s="1"/>
  <c r="X47" i="9"/>
  <c r="X47" i="12" s="1"/>
  <c r="X48" i="9"/>
  <c r="X48" i="12" s="1"/>
  <c r="X49" i="9"/>
  <c r="X49" i="12" s="1"/>
  <c r="X50" i="9"/>
  <c r="X50" i="12" s="1"/>
  <c r="X51" i="9"/>
  <c r="X51" i="12" s="1"/>
  <c r="X52" i="9"/>
  <c r="X52" i="12" s="1"/>
  <c r="X53" i="9"/>
  <c r="X53" i="12"/>
  <c r="X54" i="9"/>
  <c r="X54" i="12" s="1"/>
  <c r="X55" i="9"/>
  <c r="X55" i="12" s="1"/>
  <c r="X56" i="9"/>
  <c r="X56" i="12" s="1"/>
  <c r="X57" i="9"/>
  <c r="X57" i="12" s="1"/>
  <c r="X58" i="9"/>
  <c r="X58" i="12" s="1"/>
  <c r="X59" i="9"/>
  <c r="X59" i="12" s="1"/>
  <c r="X60" i="9"/>
  <c r="X60" i="12" s="1"/>
  <c r="X61" i="9"/>
  <c r="X61" i="12" s="1"/>
  <c r="X62" i="9"/>
  <c r="X62" i="12" s="1"/>
  <c r="X63" i="9"/>
  <c r="X63" i="12" s="1"/>
  <c r="X64" i="9"/>
  <c r="X64" i="12" s="1"/>
  <c r="X65" i="9"/>
  <c r="X65" i="12"/>
  <c r="X66" i="9"/>
  <c r="X66" i="12" s="1"/>
  <c r="X67" i="9"/>
  <c r="X67" i="12" s="1"/>
  <c r="X68" i="9"/>
  <c r="X68" i="12" s="1"/>
  <c r="X69" i="9"/>
  <c r="X69" i="12" s="1"/>
  <c r="X70" i="9"/>
  <c r="X70" i="12" s="1"/>
  <c r="X71" i="9"/>
  <c r="X71" i="12" s="1"/>
  <c r="X72" i="9"/>
  <c r="X72" i="12" s="1"/>
  <c r="X73" i="9"/>
  <c r="X73" i="12" s="1"/>
  <c r="X74" i="9"/>
  <c r="X74" i="12" s="1"/>
  <c r="X75" i="9"/>
  <c r="X75" i="12" s="1"/>
  <c r="X76" i="9"/>
  <c r="X76" i="12" s="1"/>
  <c r="X77" i="9"/>
  <c r="X77" i="12" s="1"/>
  <c r="X78" i="9"/>
  <c r="X78" i="12" s="1"/>
  <c r="X79" i="9"/>
  <c r="X79" i="12" s="1"/>
  <c r="X80" i="9"/>
  <c r="X80" i="12" s="1"/>
  <c r="X81" i="9"/>
  <c r="X81" i="12" s="1"/>
  <c r="X82" i="9"/>
  <c r="X82" i="12"/>
  <c r="X83" i="9"/>
  <c r="X83" i="12" s="1"/>
  <c r="X84" i="9"/>
  <c r="X84" i="12" s="1"/>
  <c r="X85" i="9"/>
  <c r="X85" i="12" s="1"/>
  <c r="X86" i="9"/>
  <c r="X86" i="12" s="1"/>
  <c r="X87" i="9"/>
  <c r="X87" i="12" s="1"/>
  <c r="X88" i="9"/>
  <c r="X88" i="12" s="1"/>
  <c r="X89" i="9"/>
  <c r="X89" i="12" s="1"/>
  <c r="X90" i="9"/>
  <c r="X90" i="12" s="1"/>
  <c r="X91" i="9"/>
  <c r="X91" i="12" s="1"/>
  <c r="X92" i="9"/>
  <c r="X92" i="12" s="1"/>
  <c r="X93" i="9"/>
  <c r="X93" i="12" s="1"/>
  <c r="X94" i="9"/>
  <c r="X94" i="12" s="1"/>
  <c r="X95" i="9"/>
  <c r="X95" i="12" s="1"/>
  <c r="X96" i="9"/>
  <c r="X96" i="12" s="1"/>
  <c r="X97" i="9"/>
  <c r="X97" i="12" s="1"/>
  <c r="X98" i="9"/>
  <c r="X98" i="12" s="1"/>
  <c r="X99" i="9"/>
  <c r="X99" i="12" s="1"/>
  <c r="X100" i="9"/>
  <c r="X100" i="12" s="1"/>
  <c r="X101" i="9"/>
  <c r="X101" i="12" s="1"/>
  <c r="X102" i="9"/>
  <c r="X102" i="12" s="1"/>
  <c r="X103" i="9"/>
  <c r="X103" i="12" s="1"/>
  <c r="X104" i="9"/>
  <c r="X104" i="12" s="1"/>
  <c r="X105" i="9"/>
  <c r="X105" i="12" s="1"/>
  <c r="X106" i="9"/>
  <c r="X106" i="12" s="1"/>
  <c r="X107" i="9"/>
  <c r="X107" i="12" s="1"/>
  <c r="X108" i="9"/>
  <c r="X108" i="12" s="1"/>
  <c r="X109" i="9"/>
  <c r="X109" i="12" s="1"/>
  <c r="X110" i="9"/>
  <c r="X110" i="12" s="1"/>
  <c r="X111" i="9"/>
  <c r="X111" i="12" s="1"/>
  <c r="X112" i="9"/>
  <c r="X112" i="12" s="1"/>
  <c r="X113" i="9"/>
  <c r="X113" i="12" s="1"/>
  <c r="X114" i="9"/>
  <c r="X114" i="12" s="1"/>
  <c r="X115" i="9"/>
  <c r="X115" i="12" s="1"/>
  <c r="X116" i="9"/>
  <c r="X116" i="12" s="1"/>
  <c r="X117" i="9"/>
  <c r="X117" i="12" s="1"/>
  <c r="X118" i="9"/>
  <c r="X118" i="12" s="1"/>
  <c r="X119" i="9"/>
  <c r="X119" i="12" s="1"/>
  <c r="X120" i="9"/>
  <c r="X120" i="12" s="1"/>
  <c r="X121" i="9"/>
  <c r="X121" i="12" s="1"/>
  <c r="X122" i="9"/>
  <c r="X122" i="12"/>
  <c r="X123" i="9"/>
  <c r="X123" i="12" s="1"/>
  <c r="X124" i="9"/>
  <c r="X124" i="12" s="1"/>
  <c r="X125" i="9"/>
  <c r="X125" i="12" s="1"/>
  <c r="X126" i="9"/>
  <c r="X126" i="12" s="1"/>
  <c r="X127" i="9"/>
  <c r="X127" i="12" s="1"/>
  <c r="X128" i="9"/>
  <c r="X128" i="12" s="1"/>
  <c r="X129" i="9"/>
  <c r="X129" i="12" s="1"/>
  <c r="X130" i="9"/>
  <c r="X130" i="12" s="1"/>
  <c r="X131" i="9"/>
  <c r="X131" i="12" s="1"/>
  <c r="X132" i="9"/>
  <c r="X132" i="12" s="1"/>
  <c r="X133" i="9"/>
  <c r="X133" i="12" s="1"/>
  <c r="X134" i="9"/>
  <c r="X134" i="12" s="1"/>
  <c r="X135" i="9"/>
  <c r="X135" i="12" s="1"/>
  <c r="X136" i="9"/>
  <c r="X136" i="12" s="1"/>
  <c r="X137" i="9"/>
  <c r="X137" i="12" s="1"/>
  <c r="X138" i="9"/>
  <c r="X138" i="12" s="1"/>
  <c r="X139" i="9"/>
  <c r="X139" i="12" s="1"/>
  <c r="X140" i="9"/>
  <c r="X140" i="12" s="1"/>
  <c r="X141" i="9"/>
  <c r="X141" i="12" s="1"/>
  <c r="X142" i="9"/>
  <c r="X142" i="12" s="1"/>
  <c r="X143" i="9"/>
  <c r="X143" i="12" s="1"/>
  <c r="X144" i="9"/>
  <c r="X144" i="12" s="1"/>
  <c r="X145" i="9"/>
  <c r="X145" i="12" s="1"/>
  <c r="X146" i="9"/>
  <c r="X146" i="12" s="1"/>
  <c r="X147" i="9"/>
  <c r="X147" i="12" s="1"/>
  <c r="X148" i="9"/>
  <c r="X148" i="12" s="1"/>
  <c r="X149" i="9"/>
  <c r="X149" i="12" s="1"/>
  <c r="X150" i="9"/>
  <c r="X150" i="12" s="1"/>
  <c r="X151" i="9"/>
  <c r="X151" i="12" s="1"/>
  <c r="X152" i="9"/>
  <c r="X152" i="12" s="1"/>
  <c r="X153" i="9"/>
  <c r="X153" i="12" s="1"/>
  <c r="X154" i="9"/>
  <c r="X154" i="12" s="1"/>
  <c r="X155" i="9"/>
  <c r="X155" i="12" s="1"/>
  <c r="X156" i="9"/>
  <c r="X156" i="12" s="1"/>
  <c r="X157" i="9"/>
  <c r="X157" i="12" s="1"/>
  <c r="X158" i="9"/>
  <c r="X158" i="12" s="1"/>
  <c r="X159" i="9"/>
  <c r="X159" i="12" s="1"/>
  <c r="X160" i="9"/>
  <c r="X160" i="12" s="1"/>
  <c r="X161" i="9"/>
  <c r="X161" i="12" s="1"/>
  <c r="X162" i="9"/>
  <c r="X162" i="12" s="1"/>
  <c r="X163" i="9"/>
  <c r="X163" i="12" s="1"/>
  <c r="X164" i="9"/>
  <c r="X164" i="12" s="1"/>
  <c r="X165" i="9"/>
  <c r="X165" i="12" s="1"/>
  <c r="X166" i="9"/>
  <c r="X166" i="12" s="1"/>
  <c r="X167" i="9"/>
  <c r="X167" i="12" s="1"/>
  <c r="X168" i="9"/>
  <c r="X168" i="12"/>
  <c r="X169" i="9"/>
  <c r="X169" i="12" s="1"/>
  <c r="X170" i="9"/>
  <c r="X170" i="12" s="1"/>
  <c r="X171" i="9"/>
  <c r="X171" i="12" s="1"/>
  <c r="X172" i="9"/>
  <c r="X172" i="12" s="1"/>
  <c r="X173" i="9"/>
  <c r="X173" i="12" s="1"/>
  <c r="X174" i="9"/>
  <c r="X174" i="12"/>
  <c r="X175" i="9"/>
  <c r="X175" i="12" s="1"/>
  <c r="X176" i="9"/>
  <c r="X176" i="12" s="1"/>
  <c r="X177" i="9"/>
  <c r="X177" i="12"/>
  <c r="X178" i="9"/>
  <c r="X178" i="12" s="1"/>
  <c r="X179" i="9"/>
  <c r="X179" i="12" s="1"/>
  <c r="X180" i="9"/>
  <c r="X180" i="12" s="1"/>
  <c r="X181" i="9"/>
  <c r="X181" i="12" s="1"/>
  <c r="X182" i="9"/>
  <c r="X182" i="12" s="1"/>
  <c r="X183" i="9"/>
  <c r="X183" i="12" s="1"/>
  <c r="X184" i="9"/>
  <c r="X184" i="12" s="1"/>
  <c r="X185" i="9"/>
  <c r="X185" i="12" s="1"/>
  <c r="X186" i="9"/>
  <c r="X186" i="12"/>
  <c r="X187" i="9"/>
  <c r="X187" i="12" s="1"/>
  <c r="X188" i="9"/>
  <c r="X188" i="12" s="1"/>
  <c r="X189" i="9"/>
  <c r="X189" i="12" s="1"/>
  <c r="X190" i="9"/>
  <c r="X190" i="12" s="1"/>
  <c r="X191" i="9"/>
  <c r="X191" i="12" s="1"/>
  <c r="X192" i="9"/>
  <c r="X192" i="12" s="1"/>
  <c r="X193" i="9"/>
  <c r="X193" i="12" s="1"/>
  <c r="X194" i="9"/>
  <c r="X194" i="12" s="1"/>
  <c r="X195" i="9"/>
  <c r="X195" i="12" s="1"/>
  <c r="X196" i="9"/>
  <c r="X196" i="12" s="1"/>
  <c r="X197" i="9"/>
  <c r="X197" i="12" s="1"/>
  <c r="X198" i="9"/>
  <c r="X198" i="12" s="1"/>
  <c r="X199" i="9"/>
  <c r="X199" i="12" s="1"/>
  <c r="X200" i="9"/>
  <c r="X200" i="12" s="1"/>
  <c r="X201" i="9"/>
  <c r="X201" i="12" s="1"/>
  <c r="X202" i="9"/>
  <c r="X202" i="12" s="1"/>
  <c r="X203" i="9"/>
  <c r="X203" i="12" s="1"/>
  <c r="X204" i="9"/>
  <c r="X204" i="12" s="1"/>
  <c r="X205" i="9"/>
  <c r="X205" i="12" s="1"/>
  <c r="X206" i="9"/>
  <c r="X206" i="12"/>
  <c r="X207" i="9"/>
  <c r="X207" i="12" s="1"/>
  <c r="X208" i="9"/>
  <c r="X208" i="12" s="1"/>
  <c r="X209" i="9"/>
  <c r="X209" i="12"/>
  <c r="X210" i="9"/>
  <c r="X210" i="12" s="1"/>
  <c r="X211" i="9"/>
  <c r="X211" i="12" s="1"/>
  <c r="X212" i="9"/>
  <c r="X212" i="12" s="1"/>
  <c r="X213" i="9"/>
  <c r="X213" i="12" s="1"/>
  <c r="X214" i="9"/>
  <c r="X214" i="12" s="1"/>
  <c r="X215" i="9"/>
  <c r="X215" i="12" s="1"/>
  <c r="X216" i="9"/>
  <c r="X216" i="12" s="1"/>
  <c r="X217" i="9"/>
  <c r="X217" i="12" s="1"/>
  <c r="X218" i="9"/>
  <c r="X218" i="12" s="1"/>
  <c r="X219" i="9"/>
  <c r="X219" i="12" s="1"/>
  <c r="X220" i="9"/>
  <c r="X220" i="12" s="1"/>
  <c r="X221" i="9"/>
  <c r="X221" i="12" s="1"/>
  <c r="X222" i="9"/>
  <c r="X222" i="12" s="1"/>
  <c r="X223" i="9"/>
  <c r="X223" i="12" s="1"/>
  <c r="X224" i="9"/>
  <c r="X224" i="12" s="1"/>
  <c r="X225" i="9"/>
  <c r="X225" i="12" s="1"/>
  <c r="X226" i="9"/>
  <c r="X226" i="12" s="1"/>
  <c r="X227" i="9"/>
  <c r="X227" i="12" s="1"/>
  <c r="X228" i="9"/>
  <c r="X228" i="12" s="1"/>
  <c r="X229" i="9"/>
  <c r="X229" i="12" s="1"/>
  <c r="X230" i="9"/>
  <c r="X230" i="12" s="1"/>
  <c r="X231" i="9"/>
  <c r="X231" i="12" s="1"/>
  <c r="X232" i="9"/>
  <c r="X232" i="12" s="1"/>
  <c r="X233" i="9"/>
  <c r="X233" i="12"/>
  <c r="X234" i="9"/>
  <c r="X234" i="12" s="1"/>
  <c r="X235" i="9"/>
  <c r="X235" i="12" s="1"/>
  <c r="X236" i="9"/>
  <c r="X236" i="12" s="1"/>
  <c r="X237" i="9"/>
  <c r="X237" i="12" s="1"/>
  <c r="X238" i="9"/>
  <c r="X238" i="12" s="1"/>
  <c r="X239" i="9"/>
  <c r="X239" i="12" s="1"/>
  <c r="X240" i="9"/>
  <c r="X240" i="12" s="1"/>
  <c r="X241" i="9"/>
  <c r="X241" i="12"/>
  <c r="X242" i="9"/>
  <c r="X242" i="12" s="1"/>
  <c r="X243" i="9"/>
  <c r="X243" i="12" s="1"/>
  <c r="X244" i="9"/>
  <c r="X244" i="12" s="1"/>
  <c r="X245" i="9"/>
  <c r="X245" i="12" s="1"/>
  <c r="X246" i="9"/>
  <c r="X246" i="12" s="1"/>
  <c r="X247" i="9"/>
  <c r="X247" i="12" s="1"/>
  <c r="X248" i="9"/>
  <c r="X248" i="12" s="1"/>
  <c r="X249" i="9"/>
  <c r="X249" i="12" s="1"/>
  <c r="X250" i="9"/>
  <c r="X250" i="12"/>
  <c r="X251" i="9"/>
  <c r="X251" i="12" s="1"/>
  <c r="X252" i="9"/>
  <c r="X252" i="12" s="1"/>
  <c r="X253" i="9"/>
  <c r="X253" i="12" s="1"/>
  <c r="X254" i="9"/>
  <c r="X254" i="12" s="1"/>
  <c r="X255" i="9"/>
  <c r="X255" i="12" s="1"/>
  <c r="X256" i="9"/>
  <c r="X256" i="12" s="1"/>
  <c r="X257" i="9"/>
  <c r="X257" i="12" s="1"/>
  <c r="X258" i="9"/>
  <c r="X258" i="12" s="1"/>
  <c r="X259" i="9"/>
  <c r="X259" i="12" s="1"/>
  <c r="X260" i="9"/>
  <c r="X260" i="12" s="1"/>
  <c r="X261" i="9"/>
  <c r="X261" i="12" s="1"/>
  <c r="X262" i="9"/>
  <c r="X262" i="12" s="1"/>
  <c r="X263" i="9"/>
  <c r="X263" i="12" s="1"/>
  <c r="X264" i="9"/>
  <c r="X264" i="12" s="1"/>
  <c r="X265" i="9"/>
  <c r="X265" i="12" s="1"/>
  <c r="X266" i="9"/>
  <c r="X266" i="12" s="1"/>
  <c r="X267" i="9"/>
  <c r="X267" i="12" s="1"/>
  <c r="X268" i="9"/>
  <c r="X268" i="12" s="1"/>
  <c r="X269" i="9"/>
  <c r="X269" i="12" s="1"/>
  <c r="X270" i="9"/>
  <c r="X270" i="12"/>
  <c r="X271" i="9"/>
  <c r="X271" i="12" s="1"/>
  <c r="X272" i="9"/>
  <c r="X272" i="12" s="1"/>
  <c r="X273" i="9"/>
  <c r="X273" i="12" s="1"/>
  <c r="X274" i="9"/>
  <c r="X274" i="12"/>
  <c r="X275" i="9"/>
  <c r="X275" i="12" s="1"/>
  <c r="X276" i="9"/>
  <c r="X276" i="12" s="1"/>
  <c r="X277" i="9"/>
  <c r="X277" i="12" s="1"/>
  <c r="X278" i="9"/>
  <c r="X278" i="12" s="1"/>
  <c r="X279" i="9"/>
  <c r="X279" i="12" s="1"/>
  <c r="X280" i="9"/>
  <c r="X280" i="12" s="1"/>
  <c r="X281" i="9"/>
  <c r="X281" i="12" s="1"/>
  <c r="X282" i="9"/>
  <c r="X282" i="12" s="1"/>
  <c r="X283" i="9"/>
  <c r="X283" i="12" s="1"/>
  <c r="X284" i="9"/>
  <c r="X284" i="12" s="1"/>
  <c r="X285" i="9"/>
  <c r="X285" i="12" s="1"/>
  <c r="X286" i="9"/>
  <c r="X286" i="12" s="1"/>
  <c r="X287" i="9"/>
  <c r="X287" i="12" s="1"/>
  <c r="X288" i="9"/>
  <c r="X288" i="12" s="1"/>
  <c r="X289" i="9"/>
  <c r="X289" i="12" s="1"/>
  <c r="X290" i="9"/>
  <c r="X290" i="12" s="1"/>
  <c r="X291" i="9"/>
  <c r="X291" i="12" s="1"/>
  <c r="X292" i="9"/>
  <c r="X292" i="12" s="1"/>
  <c r="X293" i="9"/>
  <c r="X293" i="12" s="1"/>
  <c r="X294" i="9"/>
  <c r="X294" i="12" s="1"/>
  <c r="X295" i="9"/>
  <c r="X295" i="12" s="1"/>
  <c r="X296" i="9"/>
  <c r="X296" i="12"/>
  <c r="X297" i="9"/>
  <c r="X297" i="12"/>
  <c r="X298" i="9"/>
  <c r="X298" i="12" s="1"/>
  <c r="X299" i="9"/>
  <c r="X299" i="12" s="1"/>
  <c r="X300" i="9"/>
  <c r="X300" i="12" s="1"/>
  <c r="X301" i="9"/>
  <c r="X301" i="12" s="1"/>
  <c r="X302" i="9"/>
  <c r="X302" i="12" s="1"/>
  <c r="X303" i="9"/>
  <c r="X303" i="12" s="1"/>
  <c r="X304" i="9"/>
  <c r="X304" i="12" s="1"/>
  <c r="X305" i="9"/>
  <c r="X305" i="12" s="1"/>
  <c r="X306" i="9"/>
  <c r="X306" i="12" s="1"/>
  <c r="X307" i="9"/>
  <c r="X307" i="12" s="1"/>
  <c r="X308" i="9"/>
  <c r="X308" i="12"/>
  <c r="X309" i="9"/>
  <c r="X309" i="12"/>
  <c r="X310" i="9"/>
  <c r="X310" i="12" s="1"/>
  <c r="X311" i="9"/>
  <c r="X311" i="12" s="1"/>
  <c r="X312" i="9"/>
  <c r="X312" i="12" s="1"/>
  <c r="X313" i="9"/>
  <c r="X313" i="12"/>
  <c r="X314" i="9"/>
  <c r="X314" i="12" s="1"/>
  <c r="X315" i="9"/>
  <c r="X315" i="12" s="1"/>
  <c r="X316" i="9"/>
  <c r="X316" i="12" s="1"/>
  <c r="X317" i="9"/>
  <c r="X317" i="12" s="1"/>
  <c r="X318" i="9"/>
  <c r="X318" i="12" s="1"/>
  <c r="X319" i="9"/>
  <c r="X319" i="12" s="1"/>
  <c r="X320" i="9"/>
  <c r="X320" i="12" s="1"/>
  <c r="X321" i="9"/>
  <c r="X321" i="12" s="1"/>
  <c r="X322" i="9"/>
  <c r="X322" i="12" s="1"/>
  <c r="X323" i="9"/>
  <c r="X323" i="12" s="1"/>
  <c r="X324" i="9"/>
  <c r="X324" i="12" s="1"/>
  <c r="X325" i="9"/>
  <c r="X325" i="12"/>
  <c r="X326" i="9"/>
  <c r="X326" i="12" s="1"/>
  <c r="X327" i="9"/>
  <c r="X327" i="12" s="1"/>
  <c r="X328" i="9"/>
  <c r="X328" i="12"/>
  <c r="X329" i="9"/>
  <c r="X329" i="12" s="1"/>
  <c r="X330" i="9"/>
  <c r="X330" i="12" s="1"/>
  <c r="X331" i="9"/>
  <c r="X331" i="12" s="1"/>
  <c r="X332" i="9"/>
  <c r="X332" i="12" s="1"/>
  <c r="X333" i="9"/>
  <c r="X333" i="12" s="1"/>
  <c r="X334" i="9"/>
  <c r="X334" i="12" s="1"/>
  <c r="X335" i="9"/>
  <c r="X335" i="12" s="1"/>
  <c r="X336" i="9"/>
  <c r="X336" i="12" s="1"/>
  <c r="X337" i="9"/>
  <c r="X337" i="12" s="1"/>
  <c r="X338" i="9"/>
  <c r="X338" i="12" s="1"/>
  <c r="X339" i="9"/>
  <c r="X339" i="12" s="1"/>
  <c r="X340" i="9"/>
  <c r="X340" i="12"/>
  <c r="X341" i="9"/>
  <c r="X341" i="12" s="1"/>
  <c r="X342" i="9"/>
  <c r="X342" i="12" s="1"/>
  <c r="X343" i="9"/>
  <c r="X343" i="12" s="1"/>
  <c r="X344" i="9"/>
  <c r="X344" i="12"/>
  <c r="X345" i="9"/>
  <c r="X345" i="12"/>
  <c r="X346" i="9"/>
  <c r="X346" i="12" s="1"/>
  <c r="X347" i="9"/>
  <c r="X347" i="12" s="1"/>
  <c r="X348" i="9"/>
  <c r="X348" i="12" s="1"/>
  <c r="X349" i="9"/>
  <c r="X349" i="12" s="1"/>
  <c r="X350" i="9"/>
  <c r="X350" i="12" s="1"/>
  <c r="X351" i="9"/>
  <c r="X351" i="12" s="1"/>
  <c r="X352" i="9"/>
  <c r="X352" i="12" s="1"/>
  <c r="X353" i="9"/>
  <c r="X353" i="12" s="1"/>
  <c r="X354" i="9"/>
  <c r="X354" i="12" s="1"/>
  <c r="X355" i="9"/>
  <c r="X355" i="12" s="1"/>
  <c r="X356" i="9"/>
  <c r="X356" i="12"/>
  <c r="X357" i="9"/>
  <c r="X357" i="12"/>
  <c r="X358" i="9"/>
  <c r="X358" i="12" s="1"/>
  <c r="X359" i="9"/>
  <c r="X359" i="12" s="1"/>
  <c r="X360" i="9"/>
  <c r="X360" i="12"/>
  <c r="X361" i="9"/>
  <c r="X361" i="12"/>
  <c r="X362" i="9"/>
  <c r="X362" i="12" s="1"/>
  <c r="X363" i="9"/>
  <c r="X363" i="12" s="1"/>
  <c r="X364" i="9"/>
  <c r="X364" i="12" s="1"/>
  <c r="X365" i="9"/>
  <c r="X365" i="12" s="1"/>
  <c r="X366" i="9"/>
  <c r="X366" i="12" s="1"/>
  <c r="X367" i="9"/>
  <c r="X367" i="12" s="1"/>
  <c r="X368" i="9"/>
  <c r="X368" i="12" s="1"/>
  <c r="X369" i="9"/>
  <c r="X369" i="12" s="1"/>
  <c r="X370" i="9"/>
  <c r="X370" i="12" s="1"/>
  <c r="X371" i="9"/>
  <c r="X371" i="12" s="1"/>
  <c r="X372" i="9"/>
  <c r="X372" i="12"/>
  <c r="X373" i="9"/>
  <c r="X373" i="12"/>
  <c r="X374" i="9"/>
  <c r="X374" i="12" s="1"/>
  <c r="X375" i="9"/>
  <c r="X375" i="12" s="1"/>
  <c r="X376" i="9"/>
  <c r="X376" i="12" s="1"/>
  <c r="X377" i="9"/>
  <c r="X377" i="12"/>
  <c r="X378" i="9"/>
  <c r="X378" i="12" s="1"/>
  <c r="X379" i="9"/>
  <c r="X379" i="12" s="1"/>
  <c r="X380" i="9"/>
  <c r="X380" i="12" s="1"/>
  <c r="X381" i="9"/>
  <c r="X381" i="12" s="1"/>
  <c r="X382" i="9"/>
  <c r="X382" i="12" s="1"/>
  <c r="X383" i="9"/>
  <c r="X383" i="12" s="1"/>
  <c r="X384" i="9"/>
  <c r="X384" i="12" s="1"/>
  <c r="X385" i="9"/>
  <c r="X385" i="12" s="1"/>
  <c r="X386" i="9"/>
  <c r="X386" i="12" s="1"/>
  <c r="X387" i="9"/>
  <c r="X387" i="12" s="1"/>
  <c r="X388" i="9"/>
  <c r="X388" i="12" s="1"/>
  <c r="X389" i="9"/>
  <c r="X389" i="12"/>
  <c r="X390" i="9"/>
  <c r="X390" i="12" s="1"/>
  <c r="X391" i="9"/>
  <c r="X391" i="12" s="1"/>
  <c r="X392" i="9"/>
  <c r="X392" i="12"/>
  <c r="X393" i="9"/>
  <c r="X393" i="12" s="1"/>
  <c r="X394" i="9"/>
  <c r="X394" i="12" s="1"/>
  <c r="X395" i="9"/>
  <c r="X395" i="12" s="1"/>
  <c r="X396" i="9"/>
  <c r="X396" i="12" s="1"/>
  <c r="X397" i="9"/>
  <c r="X397" i="12" s="1"/>
  <c r="X398" i="9"/>
  <c r="X398" i="12" s="1"/>
  <c r="X399" i="9"/>
  <c r="X399" i="12" s="1"/>
  <c r="X400" i="9"/>
  <c r="X400" i="12" s="1"/>
  <c r="X401" i="9"/>
  <c r="X401" i="12" s="1"/>
  <c r="X402" i="9"/>
  <c r="X402" i="12" s="1"/>
  <c r="X403" i="9"/>
  <c r="X403" i="12" s="1"/>
  <c r="X404" i="9"/>
  <c r="X404" i="12"/>
  <c r="X405" i="9"/>
  <c r="X405" i="12" s="1"/>
  <c r="X406" i="9"/>
  <c r="X406" i="12" s="1"/>
  <c r="X407" i="9"/>
  <c r="X407" i="12" s="1"/>
  <c r="X408" i="9"/>
  <c r="X408" i="12"/>
  <c r="X409" i="9"/>
  <c r="X409" i="12"/>
  <c r="X410" i="9"/>
  <c r="X410" i="12" s="1"/>
  <c r="X411" i="9"/>
  <c r="X411" i="12" s="1"/>
  <c r="X412" i="9"/>
  <c r="X412" i="12" s="1"/>
  <c r="X413" i="9"/>
  <c r="X413" i="12" s="1"/>
  <c r="X414" i="9"/>
  <c r="X414" i="12" s="1"/>
  <c r="X415" i="9"/>
  <c r="X415" i="12" s="1"/>
  <c r="X4" i="9"/>
  <c r="X4" i="12" s="1"/>
  <c r="U5" i="9"/>
  <c r="U5" i="12" s="1"/>
  <c r="U6" i="9"/>
  <c r="U7" i="9"/>
  <c r="U7" i="12" s="1"/>
  <c r="U8" i="9"/>
  <c r="U8" i="12" s="1"/>
  <c r="U9" i="9"/>
  <c r="U9" i="12" s="1"/>
  <c r="U10" i="9"/>
  <c r="U11" i="9"/>
  <c r="U11" i="12" s="1"/>
  <c r="U12" i="9"/>
  <c r="U12" i="12" s="1"/>
  <c r="U13" i="9"/>
  <c r="U14" i="9"/>
  <c r="U14" i="12" s="1"/>
  <c r="U15" i="9"/>
  <c r="U15" i="12" s="1"/>
  <c r="U16" i="9"/>
  <c r="U16" i="12" s="1"/>
  <c r="U17" i="9"/>
  <c r="U17" i="12" s="1"/>
  <c r="U18" i="9"/>
  <c r="U19" i="9"/>
  <c r="U19" i="12" s="1"/>
  <c r="U20" i="9"/>
  <c r="U20" i="12" s="1"/>
  <c r="U21" i="9"/>
  <c r="U21" i="12" s="1"/>
  <c r="U22" i="9"/>
  <c r="U23" i="9"/>
  <c r="U23" i="12" s="1"/>
  <c r="U24" i="9"/>
  <c r="U25" i="9"/>
  <c r="U26" i="9"/>
  <c r="U27" i="9"/>
  <c r="U27" i="12" s="1"/>
  <c r="U28" i="9"/>
  <c r="U28" i="12" s="1"/>
  <c r="U29" i="9"/>
  <c r="U29" i="12" s="1"/>
  <c r="U30" i="9"/>
  <c r="U30" i="12" s="1"/>
  <c r="U31" i="9"/>
  <c r="U31" i="12" s="1"/>
  <c r="U32" i="9"/>
  <c r="U32" i="12" s="1"/>
  <c r="U33" i="9"/>
  <c r="U33" i="12"/>
  <c r="U34" i="9"/>
  <c r="U35" i="9"/>
  <c r="U35" i="12" s="1"/>
  <c r="U36" i="9"/>
  <c r="U36" i="12" s="1"/>
  <c r="U37" i="9"/>
  <c r="U37" i="12" s="1"/>
  <c r="U38" i="9"/>
  <c r="U38" i="12" s="1"/>
  <c r="U39" i="9"/>
  <c r="U39" i="12"/>
  <c r="U40" i="9"/>
  <c r="U40" i="12" s="1"/>
  <c r="U41" i="9"/>
  <c r="U41" i="12" s="1"/>
  <c r="U42" i="9"/>
  <c r="U43" i="9"/>
  <c r="U43" i="12" s="1"/>
  <c r="U44" i="9"/>
  <c r="U44" i="12" s="1"/>
  <c r="U45" i="9"/>
  <c r="U45" i="12" s="1"/>
  <c r="U46" i="9"/>
  <c r="U46" i="12" s="1"/>
  <c r="U47" i="9"/>
  <c r="U47" i="12" s="1"/>
  <c r="U48" i="9"/>
  <c r="U48" i="12" s="1"/>
  <c r="U49" i="9"/>
  <c r="U50" i="9"/>
  <c r="U51" i="9"/>
  <c r="U51" i="12" s="1"/>
  <c r="U52" i="9"/>
  <c r="U52" i="12" s="1"/>
  <c r="U53" i="9"/>
  <c r="U53" i="12" s="1"/>
  <c r="U54" i="9"/>
  <c r="U54" i="12" s="1"/>
  <c r="U55" i="9"/>
  <c r="U55" i="12" s="1"/>
  <c r="U56" i="9"/>
  <c r="U57" i="9"/>
  <c r="U57" i="12" s="1"/>
  <c r="U58" i="9"/>
  <c r="U59" i="9"/>
  <c r="U59" i="12" s="1"/>
  <c r="U60" i="9"/>
  <c r="U60" i="12" s="1"/>
  <c r="U61" i="9"/>
  <c r="U61" i="12" s="1"/>
  <c r="U62" i="9"/>
  <c r="U62" i="12" s="1"/>
  <c r="U63" i="9"/>
  <c r="U63" i="12"/>
  <c r="U64" i="9"/>
  <c r="U64" i="12" s="1"/>
  <c r="U65" i="9"/>
  <c r="U65" i="12" s="1"/>
  <c r="U66" i="9"/>
  <c r="U67" i="9"/>
  <c r="U67" i="12" s="1"/>
  <c r="U68" i="9"/>
  <c r="U68" i="12" s="1"/>
  <c r="U69" i="9"/>
  <c r="U70" i="9"/>
  <c r="U70" i="12" s="1"/>
  <c r="U71" i="9"/>
  <c r="U71" i="12" s="1"/>
  <c r="U72" i="9"/>
  <c r="U73" i="9"/>
  <c r="U74" i="9"/>
  <c r="U75" i="9"/>
  <c r="U75" i="12" s="1"/>
  <c r="U76" i="9"/>
  <c r="U76" i="12" s="1"/>
  <c r="U77" i="9"/>
  <c r="U77" i="12" s="1"/>
  <c r="U78" i="9"/>
  <c r="U79" i="9"/>
  <c r="U79" i="12" s="1"/>
  <c r="U80" i="9"/>
  <c r="U80" i="12" s="1"/>
  <c r="U81" i="9"/>
  <c r="U81" i="12" s="1"/>
  <c r="U82" i="9"/>
  <c r="U83" i="9"/>
  <c r="U83" i="12" s="1"/>
  <c r="U84" i="9"/>
  <c r="U85" i="9"/>
  <c r="U85" i="12" s="1"/>
  <c r="U86" i="9"/>
  <c r="U87" i="9"/>
  <c r="U87" i="12" s="1"/>
  <c r="U88" i="9"/>
  <c r="U89" i="9"/>
  <c r="U89" i="12" s="1"/>
  <c r="U90" i="9"/>
  <c r="U91" i="9"/>
  <c r="U91" i="12" s="1"/>
  <c r="U92" i="9"/>
  <c r="U92" i="12"/>
  <c r="U93" i="9"/>
  <c r="U94" i="9"/>
  <c r="U95" i="9"/>
  <c r="U95" i="12" s="1"/>
  <c r="U96" i="9"/>
  <c r="U96" i="12" s="1"/>
  <c r="U97" i="9"/>
  <c r="U98" i="9"/>
  <c r="U99" i="9"/>
  <c r="U99" i="12" s="1"/>
  <c r="U100" i="9"/>
  <c r="U101" i="9"/>
  <c r="U102" i="9"/>
  <c r="U102" i="12" s="1"/>
  <c r="U103" i="9"/>
  <c r="U103" i="12" s="1"/>
  <c r="U104" i="9"/>
  <c r="U104" i="12" s="1"/>
  <c r="U105" i="9"/>
  <c r="U105" i="12" s="1"/>
  <c r="U106" i="9"/>
  <c r="U107" i="9"/>
  <c r="U107" i="12" s="1"/>
  <c r="U108" i="9"/>
  <c r="U109" i="9"/>
  <c r="U109" i="12" s="1"/>
  <c r="U110" i="9"/>
  <c r="U111" i="9"/>
  <c r="U111" i="12" s="1"/>
  <c r="U112" i="9"/>
  <c r="U112" i="12" s="1"/>
  <c r="U113" i="9"/>
  <c r="U113" i="12" s="1"/>
  <c r="U114" i="9"/>
  <c r="U115" i="9"/>
  <c r="U115" i="12" s="1"/>
  <c r="U116" i="9"/>
  <c r="U117" i="9"/>
  <c r="U118" i="9"/>
  <c r="U118" i="12" s="1"/>
  <c r="U119" i="9"/>
  <c r="U119" i="12" s="1"/>
  <c r="U120" i="9"/>
  <c r="U121" i="9"/>
  <c r="U121" i="12" s="1"/>
  <c r="U122" i="9"/>
  <c r="U123" i="9"/>
  <c r="U123" i="12" s="1"/>
  <c r="U124" i="9"/>
  <c r="U125" i="9"/>
  <c r="U126" i="9"/>
  <c r="U126" i="12" s="1"/>
  <c r="U127" i="9"/>
  <c r="U127" i="12" s="1"/>
  <c r="U128" i="9"/>
  <c r="U128" i="12"/>
  <c r="U129" i="9"/>
  <c r="U129" i="12" s="1"/>
  <c r="U130" i="9"/>
  <c r="U131" i="9"/>
  <c r="U131" i="12" s="1"/>
  <c r="U132" i="9"/>
  <c r="U133" i="9"/>
  <c r="U133" i="12" s="1"/>
  <c r="U134" i="9"/>
  <c r="U134" i="12" s="1"/>
  <c r="U135" i="9"/>
  <c r="U135" i="12" s="1"/>
  <c r="U136" i="9"/>
  <c r="U136" i="12" s="1"/>
  <c r="U137" i="9"/>
  <c r="U137" i="12" s="1"/>
  <c r="U138" i="9"/>
  <c r="U139" i="9"/>
  <c r="U139" i="12" s="1"/>
  <c r="U140" i="9"/>
  <c r="U141" i="9"/>
  <c r="U142" i="9"/>
  <c r="U143" i="9"/>
  <c r="U143" i="12" s="1"/>
  <c r="U144" i="9"/>
  <c r="U144" i="12" s="1"/>
  <c r="U145" i="9"/>
  <c r="U145" i="12" s="1"/>
  <c r="U146" i="9"/>
  <c r="U147" i="9"/>
  <c r="U147" i="12" s="1"/>
  <c r="U148" i="9"/>
  <c r="U149" i="9"/>
  <c r="U150" i="9"/>
  <c r="U150" i="12" s="1"/>
  <c r="U151" i="9"/>
  <c r="U151" i="12" s="1"/>
  <c r="U152" i="9"/>
  <c r="U153" i="9"/>
  <c r="U154" i="9"/>
  <c r="U155" i="9"/>
  <c r="U155" i="12" s="1"/>
  <c r="U156" i="9"/>
  <c r="U157" i="9"/>
  <c r="U157" i="12" s="1"/>
  <c r="U158" i="9"/>
  <c r="U158" i="12" s="1"/>
  <c r="U159" i="9"/>
  <c r="U159" i="12" s="1"/>
  <c r="U160" i="9"/>
  <c r="U160" i="12" s="1"/>
  <c r="U161" i="9"/>
  <c r="U161" i="12" s="1"/>
  <c r="U162" i="9"/>
  <c r="U163" i="9"/>
  <c r="U164" i="9"/>
  <c r="U165" i="9"/>
  <c r="U165" i="12" s="1"/>
  <c r="U166" i="9"/>
  <c r="U167" i="9"/>
  <c r="U167" i="12" s="1"/>
  <c r="U168" i="9"/>
  <c r="U168" i="12" s="1"/>
  <c r="U169" i="9"/>
  <c r="U169" i="12" s="1"/>
  <c r="U170" i="9"/>
  <c r="U171" i="9"/>
  <c r="U172" i="9"/>
  <c r="U173" i="9"/>
  <c r="U174" i="9"/>
  <c r="U175" i="9"/>
  <c r="U175" i="12" s="1"/>
  <c r="U176" i="9"/>
  <c r="U176" i="12" s="1"/>
  <c r="U177" i="9"/>
  <c r="U178" i="9"/>
  <c r="U179" i="9"/>
  <c r="U179" i="12"/>
  <c r="U180" i="9"/>
  <c r="U181" i="9"/>
  <c r="U181" i="12" s="1"/>
  <c r="U182" i="9"/>
  <c r="U182" i="12" s="1"/>
  <c r="U183" i="9"/>
  <c r="U183" i="12" s="1"/>
  <c r="U184" i="9"/>
  <c r="U185" i="9"/>
  <c r="U186" i="9"/>
  <c r="U187" i="9"/>
  <c r="U187" i="12" s="1"/>
  <c r="U188" i="9"/>
  <c r="U189" i="9"/>
  <c r="U190" i="9"/>
  <c r="U191" i="9"/>
  <c r="U191" i="12" s="1"/>
  <c r="U192" i="9"/>
  <c r="U192" i="12"/>
  <c r="U193" i="9"/>
  <c r="U193" i="12" s="1"/>
  <c r="U194" i="9"/>
  <c r="U195" i="9"/>
  <c r="U196" i="9"/>
  <c r="U197" i="9"/>
  <c r="U198" i="9"/>
  <c r="U199" i="9"/>
  <c r="U199" i="12" s="1"/>
  <c r="U200" i="9"/>
  <c r="U200" i="12" s="1"/>
  <c r="U201" i="9"/>
  <c r="U202" i="9"/>
  <c r="U203" i="9"/>
  <c r="U203" i="12" s="1"/>
  <c r="U204" i="9"/>
  <c r="U205" i="9"/>
  <c r="U205" i="12" s="1"/>
  <c r="U206" i="9"/>
  <c r="U207" i="9"/>
  <c r="U207" i="12" s="1"/>
  <c r="U208" i="9"/>
  <c r="U209" i="9"/>
  <c r="U210" i="9"/>
  <c r="U211" i="9"/>
  <c r="U211" i="12" s="1"/>
  <c r="U212" i="9"/>
  <c r="U213" i="9"/>
  <c r="U213" i="12" s="1"/>
  <c r="U214" i="9"/>
  <c r="U215" i="9"/>
  <c r="U215" i="12" s="1"/>
  <c r="U216" i="9"/>
  <c r="U217" i="9"/>
  <c r="U217" i="12" s="1"/>
  <c r="U218" i="9"/>
  <c r="U219" i="9"/>
  <c r="U219" i="12" s="1"/>
  <c r="U220" i="9"/>
  <c r="U221" i="9"/>
  <c r="U222" i="9"/>
  <c r="U223" i="9"/>
  <c r="U223" i="12"/>
  <c r="U224" i="9"/>
  <c r="U224" i="12" s="1"/>
  <c r="U225" i="9"/>
  <c r="U226" i="9"/>
  <c r="U227" i="9"/>
  <c r="U228" i="9"/>
  <c r="U229" i="9"/>
  <c r="U229" i="12" s="1"/>
  <c r="U230" i="9"/>
  <c r="U231" i="9"/>
  <c r="U231" i="12" s="1"/>
  <c r="U232" i="9"/>
  <c r="U232" i="12" s="1"/>
  <c r="U233" i="9"/>
  <c r="U234" i="9"/>
  <c r="U235" i="9"/>
  <c r="U235" i="12" s="1"/>
  <c r="U236" i="9"/>
  <c r="U237" i="9"/>
  <c r="U237" i="12" s="1"/>
  <c r="U238" i="9"/>
  <c r="U239" i="9"/>
  <c r="U239" i="12" s="1"/>
  <c r="U240" i="9"/>
  <c r="U240" i="12" s="1"/>
  <c r="U241" i="9"/>
  <c r="U241" i="12" s="1"/>
  <c r="U242" i="9"/>
  <c r="U243" i="9"/>
  <c r="U243" i="12" s="1"/>
  <c r="U244" i="9"/>
  <c r="U245" i="9"/>
  <c r="U246" i="9"/>
  <c r="U247" i="9"/>
  <c r="U247" i="12" s="1"/>
  <c r="U248" i="9"/>
  <c r="U249" i="9"/>
  <c r="U249" i="12" s="1"/>
  <c r="U250" i="9"/>
  <c r="U251" i="9"/>
  <c r="U252" i="9"/>
  <c r="U253" i="9"/>
  <c r="U253" i="12" s="1"/>
  <c r="U254" i="9"/>
  <c r="U254" i="12" s="1"/>
  <c r="U255" i="9"/>
  <c r="U255" i="12" s="1"/>
  <c r="U256" i="9"/>
  <c r="U256" i="12" s="1"/>
  <c r="U257" i="9"/>
  <c r="U258" i="9"/>
  <c r="U259" i="9"/>
  <c r="U260" i="9"/>
  <c r="U261" i="9"/>
  <c r="U261" i="12" s="1"/>
  <c r="U262" i="9"/>
  <c r="U262" i="12" s="1"/>
  <c r="U263" i="9"/>
  <c r="U263" i="12" s="1"/>
  <c r="U264" i="9"/>
  <c r="U264" i="12" s="1"/>
  <c r="U265" i="9"/>
  <c r="U265" i="12"/>
  <c r="U266" i="9"/>
  <c r="U267" i="9"/>
  <c r="U267" i="12" s="1"/>
  <c r="U268" i="9"/>
  <c r="U269" i="9"/>
  <c r="U270" i="9"/>
  <c r="U271" i="9"/>
  <c r="U271" i="12" s="1"/>
  <c r="U272" i="9"/>
  <c r="U272" i="12" s="1"/>
  <c r="U273" i="9"/>
  <c r="U273" i="12" s="1"/>
  <c r="U274" i="9"/>
  <c r="U275" i="9"/>
  <c r="U276" i="9"/>
  <c r="U277" i="9"/>
  <c r="U277" i="12"/>
  <c r="U278" i="9"/>
  <c r="U279" i="9"/>
  <c r="U279" i="12" s="1"/>
  <c r="U280" i="9"/>
  <c r="U281" i="9"/>
  <c r="U281" i="12" s="1"/>
  <c r="U282" i="9"/>
  <c r="U283" i="9"/>
  <c r="U284" i="9"/>
  <c r="U285" i="9"/>
  <c r="U285" i="12" s="1"/>
  <c r="U286" i="9"/>
  <c r="U286" i="12" s="1"/>
  <c r="U287" i="9"/>
  <c r="U287" i="12" s="1"/>
  <c r="U288" i="9"/>
  <c r="U289" i="9"/>
  <c r="U289" i="12" s="1"/>
  <c r="U290" i="9"/>
  <c r="U291" i="9"/>
  <c r="U292" i="9"/>
  <c r="U293" i="9"/>
  <c r="U293" i="12" s="1"/>
  <c r="U294" i="9"/>
  <c r="U295" i="9"/>
  <c r="U295" i="12" s="1"/>
  <c r="U296" i="9"/>
  <c r="U297" i="9"/>
  <c r="U297" i="12" s="1"/>
  <c r="U298" i="9"/>
  <c r="U299" i="9"/>
  <c r="U300" i="9"/>
  <c r="U301" i="9"/>
  <c r="U301" i="12" s="1"/>
  <c r="U302" i="9"/>
  <c r="U303" i="9"/>
  <c r="U303" i="12" s="1"/>
  <c r="U304" i="9"/>
  <c r="U304" i="12" s="1"/>
  <c r="U305" i="9"/>
  <c r="U306" i="9"/>
  <c r="U307" i="9"/>
  <c r="U308" i="9"/>
  <c r="U309" i="9"/>
  <c r="U309" i="12"/>
  <c r="U310" i="9"/>
  <c r="U310" i="12" s="1"/>
  <c r="U311" i="9"/>
  <c r="U311" i="12" s="1"/>
  <c r="U312" i="9"/>
  <c r="U313" i="9"/>
  <c r="U313" i="12" s="1"/>
  <c r="U314" i="9"/>
  <c r="U315" i="9"/>
  <c r="U315" i="12" s="1"/>
  <c r="U316" i="9"/>
  <c r="U317" i="9"/>
  <c r="U317" i="12" s="1"/>
  <c r="U318" i="9"/>
  <c r="U319" i="9"/>
  <c r="U319" i="12" s="1"/>
  <c r="U320" i="9"/>
  <c r="U320" i="12" s="1"/>
  <c r="U321" i="9"/>
  <c r="U321" i="12" s="1"/>
  <c r="U322" i="9"/>
  <c r="U323" i="9"/>
  <c r="U324" i="9"/>
  <c r="U325" i="9"/>
  <c r="U326" i="9"/>
  <c r="U326" i="12" s="1"/>
  <c r="U327" i="9"/>
  <c r="U327" i="12" s="1"/>
  <c r="U328" i="9"/>
  <c r="U328" i="12" s="1"/>
  <c r="U329" i="9"/>
  <c r="U330" i="9"/>
  <c r="U331" i="9"/>
  <c r="U332" i="9"/>
  <c r="U333" i="9"/>
  <c r="U333" i="12" s="1"/>
  <c r="U334" i="9"/>
  <c r="U335" i="9"/>
  <c r="U335" i="12" s="1"/>
  <c r="U336" i="9"/>
  <c r="U336" i="12" s="1"/>
  <c r="U337" i="9"/>
  <c r="U337" i="12" s="1"/>
  <c r="U338" i="9"/>
  <c r="U339" i="9"/>
  <c r="U339" i="12" s="1"/>
  <c r="U340" i="9"/>
  <c r="U341" i="9"/>
  <c r="U341" i="12" s="1"/>
  <c r="U342" i="9"/>
  <c r="U343" i="9"/>
  <c r="U343" i="12" s="1"/>
  <c r="U344" i="9"/>
  <c r="U345" i="9"/>
  <c r="U345" i="12" s="1"/>
  <c r="U346" i="9"/>
  <c r="U347" i="9"/>
  <c r="U347" i="12" s="1"/>
  <c r="U348" i="9"/>
  <c r="U349" i="9"/>
  <c r="U350" i="9"/>
  <c r="U350" i="12" s="1"/>
  <c r="U351" i="9"/>
  <c r="U351" i="12" s="1"/>
  <c r="U352" i="9"/>
  <c r="U353" i="9"/>
  <c r="U354" i="9"/>
  <c r="U355" i="9"/>
  <c r="U355" i="12" s="1"/>
  <c r="U356" i="9"/>
  <c r="U357" i="9"/>
  <c r="U358" i="9"/>
  <c r="U359" i="9"/>
  <c r="U359" i="12" s="1"/>
  <c r="U360" i="9"/>
  <c r="U360" i="12" s="1"/>
  <c r="U361" i="9"/>
  <c r="U361" i="12" s="1"/>
  <c r="U362" i="9"/>
  <c r="U363" i="9"/>
  <c r="U363" i="12" s="1"/>
  <c r="U364" i="9"/>
  <c r="U365" i="9"/>
  <c r="U365" i="12" s="1"/>
  <c r="U366" i="9"/>
  <c r="U366" i="12" s="1"/>
  <c r="U367" i="9"/>
  <c r="U367" i="12" s="1"/>
  <c r="U368" i="9"/>
  <c r="U368" i="12" s="1"/>
  <c r="U369" i="9"/>
  <c r="U369" i="12" s="1"/>
  <c r="U370" i="9"/>
  <c r="U371" i="9"/>
  <c r="U371" i="12" s="1"/>
  <c r="U372" i="9"/>
  <c r="U373" i="9"/>
  <c r="U374" i="9"/>
  <c r="U375" i="9"/>
  <c r="U375" i="12" s="1"/>
  <c r="U376" i="9"/>
  <c r="U377" i="9"/>
  <c r="U377" i="12" s="1"/>
  <c r="U378" i="9"/>
  <c r="U379" i="9"/>
  <c r="U380" i="9"/>
  <c r="U381" i="9"/>
  <c r="U382" i="9"/>
  <c r="U382" i="12" s="1"/>
  <c r="U383" i="9"/>
  <c r="U383" i="12" s="1"/>
  <c r="U384" i="9"/>
  <c r="U384" i="12" s="1"/>
  <c r="U385" i="9"/>
  <c r="U385" i="12" s="1"/>
  <c r="U386" i="9"/>
  <c r="U387" i="9"/>
  <c r="U388" i="9"/>
  <c r="U389" i="9"/>
  <c r="U389" i="12" s="1"/>
  <c r="U390" i="9"/>
  <c r="U390" i="12" s="1"/>
  <c r="U391" i="9"/>
  <c r="U391" i="12" s="1"/>
  <c r="U392" i="9"/>
  <c r="U392" i="12" s="1"/>
  <c r="U393" i="9"/>
  <c r="U393" i="12"/>
  <c r="U394" i="9"/>
  <c r="U395" i="9"/>
  <c r="U395" i="12" s="1"/>
  <c r="U396" i="9"/>
  <c r="U397" i="9"/>
  <c r="U398" i="9"/>
  <c r="U399" i="9"/>
  <c r="U399" i="12" s="1"/>
  <c r="U400" i="9"/>
  <c r="U400" i="12"/>
  <c r="U401" i="9"/>
  <c r="U401" i="12" s="1"/>
  <c r="U402" i="9"/>
  <c r="U403" i="9"/>
  <c r="U404" i="9"/>
  <c r="U405" i="9"/>
  <c r="U406" i="9"/>
  <c r="U406" i="12" s="1"/>
  <c r="U407" i="9"/>
  <c r="U407" i="12" s="1"/>
  <c r="U408" i="9"/>
  <c r="U409" i="9"/>
  <c r="U410" i="9"/>
  <c r="U411" i="9"/>
  <c r="U411" i="12" s="1"/>
  <c r="U412" i="9"/>
  <c r="U412" i="12" s="1"/>
  <c r="U413" i="9"/>
  <c r="U414" i="9"/>
  <c r="U415" i="9"/>
  <c r="U4" i="9"/>
  <c r="U4" i="12" s="1"/>
  <c r="T6" i="9"/>
  <c r="T6" i="12" s="1"/>
  <c r="T7" i="9"/>
  <c r="T8" i="9"/>
  <c r="T9" i="9"/>
  <c r="T10" i="9"/>
  <c r="T10" i="12"/>
  <c r="T11" i="9"/>
  <c r="T12" i="9"/>
  <c r="T13" i="9"/>
  <c r="T14" i="9"/>
  <c r="T15" i="9"/>
  <c r="T16" i="9"/>
  <c r="T17" i="9"/>
  <c r="T18" i="9"/>
  <c r="T19" i="9"/>
  <c r="T20" i="9"/>
  <c r="T21" i="9"/>
  <c r="T21" i="12" s="1"/>
  <c r="T22" i="9"/>
  <c r="T23" i="9"/>
  <c r="T24" i="9"/>
  <c r="T24" i="12" s="1"/>
  <c r="T25" i="9"/>
  <c r="T26" i="9"/>
  <c r="T26" i="12" s="1"/>
  <c r="T27" i="9"/>
  <c r="T28" i="9"/>
  <c r="T29" i="9"/>
  <c r="T30" i="9"/>
  <c r="T31" i="9"/>
  <c r="T32" i="9"/>
  <c r="T32" i="12" s="1"/>
  <c r="T33" i="9"/>
  <c r="T34" i="9"/>
  <c r="T34" i="12" s="1"/>
  <c r="T35" i="9"/>
  <c r="T36" i="9"/>
  <c r="T37" i="9"/>
  <c r="T37" i="12" s="1"/>
  <c r="T38" i="9"/>
  <c r="T39" i="9"/>
  <c r="T40" i="9"/>
  <c r="T41" i="9"/>
  <c r="T42" i="9"/>
  <c r="T43" i="9"/>
  <c r="T44" i="9"/>
  <c r="T45" i="9"/>
  <c r="T45" i="12" s="1"/>
  <c r="T46" i="9"/>
  <c r="T47" i="9"/>
  <c r="T48" i="9"/>
  <c r="T48" i="12" s="1"/>
  <c r="T49" i="9"/>
  <c r="T50" i="9"/>
  <c r="T50" i="12" s="1"/>
  <c r="T51" i="9"/>
  <c r="T52" i="9"/>
  <c r="T52" i="12" s="1"/>
  <c r="T53" i="9"/>
  <c r="T54" i="9"/>
  <c r="T55" i="9"/>
  <c r="T56" i="9"/>
  <c r="T56" i="12" s="1"/>
  <c r="T57" i="9"/>
  <c r="T58" i="9"/>
  <c r="T58" i="12" s="1"/>
  <c r="T59" i="9"/>
  <c r="T60" i="9"/>
  <c r="T60" i="12" s="1"/>
  <c r="T61" i="9"/>
  <c r="T62" i="9"/>
  <c r="T63" i="9"/>
  <c r="T64" i="9"/>
  <c r="T64" i="12" s="1"/>
  <c r="T65" i="9"/>
  <c r="T66" i="9"/>
  <c r="T67" i="9"/>
  <c r="T68" i="9"/>
  <c r="T69" i="9"/>
  <c r="T70" i="9"/>
  <c r="T71" i="9"/>
  <c r="T72" i="9"/>
  <c r="T73" i="9"/>
  <c r="T74" i="9"/>
  <c r="T74" i="12" s="1"/>
  <c r="T75" i="9"/>
  <c r="T76" i="9"/>
  <c r="T77" i="9"/>
  <c r="T78" i="9"/>
  <c r="T79" i="9"/>
  <c r="T80" i="9"/>
  <c r="T81" i="9"/>
  <c r="T82" i="9"/>
  <c r="T82" i="12" s="1"/>
  <c r="T83" i="9"/>
  <c r="T84" i="9"/>
  <c r="T85" i="9"/>
  <c r="T85" i="12" s="1"/>
  <c r="T86" i="9"/>
  <c r="T86" i="12" s="1"/>
  <c r="T87" i="9"/>
  <c r="T88" i="9"/>
  <c r="T88" i="12" s="1"/>
  <c r="T89" i="9"/>
  <c r="T90" i="9"/>
  <c r="T91" i="9"/>
  <c r="T92" i="9"/>
  <c r="T92" i="12" s="1"/>
  <c r="T93" i="9"/>
  <c r="T94" i="9"/>
  <c r="T94" i="12" s="1"/>
  <c r="T95" i="9"/>
  <c r="T96" i="9"/>
  <c r="T97" i="9"/>
  <c r="T98" i="9"/>
  <c r="T98" i="12" s="1"/>
  <c r="T99" i="9"/>
  <c r="T100" i="9"/>
  <c r="T101" i="9"/>
  <c r="T102" i="9"/>
  <c r="T103" i="9"/>
  <c r="T104" i="9"/>
  <c r="T105" i="9"/>
  <c r="T106" i="9"/>
  <c r="T107" i="9"/>
  <c r="T107" i="12" s="1"/>
  <c r="T108" i="9"/>
  <c r="T109" i="9"/>
  <c r="T109" i="12" s="1"/>
  <c r="T110" i="9"/>
  <c r="T110" i="12" s="1"/>
  <c r="T111" i="9"/>
  <c r="T112" i="9"/>
  <c r="T112" i="12" s="1"/>
  <c r="T113" i="9"/>
  <c r="T114" i="9"/>
  <c r="T115" i="9"/>
  <c r="T116" i="9"/>
  <c r="T117" i="9"/>
  <c r="T117" i="12"/>
  <c r="T118" i="9"/>
  <c r="T118" i="12" s="1"/>
  <c r="T119" i="9"/>
  <c r="T120" i="9"/>
  <c r="T121" i="9"/>
  <c r="T122" i="9"/>
  <c r="T122" i="12" s="1"/>
  <c r="T123" i="9"/>
  <c r="T124" i="9"/>
  <c r="T125" i="9"/>
  <c r="T126" i="9"/>
  <c r="T127" i="9"/>
  <c r="T128" i="9"/>
  <c r="T129" i="9"/>
  <c r="T130" i="9"/>
  <c r="T130" i="12" s="1"/>
  <c r="T131" i="9"/>
  <c r="T132" i="9"/>
  <c r="T133" i="9"/>
  <c r="T134" i="9"/>
  <c r="T134" i="12" s="1"/>
  <c r="T135" i="9"/>
  <c r="T136" i="9"/>
  <c r="T137" i="9"/>
  <c r="T138" i="9"/>
  <c r="T138" i="12" s="1"/>
  <c r="T139" i="9"/>
  <c r="T140" i="9"/>
  <c r="T141" i="9"/>
  <c r="T141" i="12" s="1"/>
  <c r="T142" i="9"/>
  <c r="T142" i="12" s="1"/>
  <c r="T143" i="9"/>
  <c r="T144" i="9"/>
  <c r="T145" i="9"/>
  <c r="T146" i="9"/>
  <c r="T146" i="12"/>
  <c r="T147" i="9"/>
  <c r="T148" i="9"/>
  <c r="T149" i="9"/>
  <c r="T150" i="9"/>
  <c r="T151" i="9"/>
  <c r="T152" i="9"/>
  <c r="T153" i="9"/>
  <c r="T154" i="9"/>
  <c r="T154" i="12" s="1"/>
  <c r="T155" i="9"/>
  <c r="T155" i="12"/>
  <c r="T156" i="9"/>
  <c r="T157" i="9"/>
  <c r="T158" i="9"/>
  <c r="T158" i="12" s="1"/>
  <c r="T159" i="9"/>
  <c r="T160" i="9"/>
  <c r="T160" i="12" s="1"/>
  <c r="T161" i="9"/>
  <c r="T162" i="9"/>
  <c r="T162" i="12"/>
  <c r="T163" i="9"/>
  <c r="T164" i="9"/>
  <c r="T165" i="9"/>
  <c r="T165" i="12" s="1"/>
  <c r="T166" i="9"/>
  <c r="T166" i="12" s="1"/>
  <c r="T167" i="9"/>
  <c r="T168" i="9"/>
  <c r="T169" i="9"/>
  <c r="T170" i="9"/>
  <c r="T171" i="9"/>
  <c r="T172" i="9"/>
  <c r="T173" i="9"/>
  <c r="T173" i="12" s="1"/>
  <c r="T174" i="9"/>
  <c r="T175" i="9"/>
  <c r="T176" i="9"/>
  <c r="T177" i="9"/>
  <c r="T178" i="9"/>
  <c r="T178" i="12" s="1"/>
  <c r="T179" i="9"/>
  <c r="T180" i="9"/>
  <c r="T181" i="9"/>
  <c r="T182" i="9"/>
  <c r="T182" i="12" s="1"/>
  <c r="T183" i="9"/>
  <c r="T184" i="9"/>
  <c r="T184" i="12" s="1"/>
  <c r="T185" i="9"/>
  <c r="T186" i="9"/>
  <c r="T186" i="12" s="1"/>
  <c r="T187" i="9"/>
  <c r="T188" i="9"/>
  <c r="T189" i="9"/>
  <c r="T190" i="9"/>
  <c r="T190" i="12" s="1"/>
  <c r="T191" i="9"/>
  <c r="T192" i="9"/>
  <c r="T192" i="12" s="1"/>
  <c r="T193" i="9"/>
  <c r="T194" i="9"/>
  <c r="T195" i="9"/>
  <c r="T195" i="12" s="1"/>
  <c r="T196" i="9"/>
  <c r="T196" i="12" s="1"/>
  <c r="T197" i="9"/>
  <c r="T198" i="9"/>
  <c r="T199" i="9"/>
  <c r="T200" i="9"/>
  <c r="T201" i="9"/>
  <c r="T202" i="9"/>
  <c r="T203" i="9"/>
  <c r="T203" i="12" s="1"/>
  <c r="T204" i="9"/>
  <c r="T205" i="9"/>
  <c r="T206" i="9"/>
  <c r="T206" i="12" s="1"/>
  <c r="T207" i="9"/>
  <c r="T208" i="9"/>
  <c r="T208" i="12" s="1"/>
  <c r="T209" i="9"/>
  <c r="T210" i="9"/>
  <c r="T210" i="12" s="1"/>
  <c r="T211" i="9"/>
  <c r="T212" i="9"/>
  <c r="T213" i="9"/>
  <c r="T214" i="9"/>
  <c r="T214" i="12" s="1"/>
  <c r="T215" i="9"/>
  <c r="T216" i="9"/>
  <c r="T216" i="12" s="1"/>
  <c r="T217" i="9"/>
  <c r="T218" i="9"/>
  <c r="T219" i="9"/>
  <c r="T219" i="12" s="1"/>
  <c r="T220" i="9"/>
  <c r="T221" i="9"/>
  <c r="T222" i="9"/>
  <c r="T222" i="12" s="1"/>
  <c r="T223" i="9"/>
  <c r="T224" i="9"/>
  <c r="T225" i="9"/>
  <c r="T226" i="9"/>
  <c r="T227" i="9"/>
  <c r="T227" i="12" s="1"/>
  <c r="T228" i="9"/>
  <c r="T228" i="12" s="1"/>
  <c r="T229" i="9"/>
  <c r="T230" i="9"/>
  <c r="T230" i="12" s="1"/>
  <c r="T231" i="9"/>
  <c r="T232" i="9"/>
  <c r="T233" i="9"/>
  <c r="T234" i="9"/>
  <c r="T234" i="12" s="1"/>
  <c r="T235" i="9"/>
  <c r="T235" i="12" s="1"/>
  <c r="T236" i="9"/>
  <c r="T237" i="9"/>
  <c r="T238" i="9"/>
  <c r="T238" i="12" s="1"/>
  <c r="T239" i="9"/>
  <c r="T240" i="9"/>
  <c r="T240" i="12"/>
  <c r="T241" i="9"/>
  <c r="T242" i="9"/>
  <c r="T243" i="9"/>
  <c r="T244" i="9"/>
  <c r="T245" i="9"/>
  <c r="T245" i="12" s="1"/>
  <c r="T246" i="9"/>
  <c r="T246" i="12" s="1"/>
  <c r="T247" i="9"/>
  <c r="T248" i="9"/>
  <c r="T249" i="9"/>
  <c r="T250" i="9"/>
  <c r="T251" i="9"/>
  <c r="T251" i="12" s="1"/>
  <c r="T252" i="9"/>
  <c r="T253" i="9"/>
  <c r="T254" i="9"/>
  <c r="T255" i="9"/>
  <c r="T256" i="9"/>
  <c r="T256" i="12" s="1"/>
  <c r="T257" i="9"/>
  <c r="T258" i="9"/>
  <c r="T258" i="12" s="1"/>
  <c r="T259" i="9"/>
  <c r="T259" i="12" s="1"/>
  <c r="T260" i="9"/>
  <c r="T261" i="9"/>
  <c r="T262" i="9"/>
  <c r="T262" i="12" s="1"/>
  <c r="T263" i="9"/>
  <c r="T264" i="9"/>
  <c r="T265" i="9"/>
  <c r="T266" i="9"/>
  <c r="T266" i="12" s="1"/>
  <c r="T267" i="9"/>
  <c r="T268" i="9"/>
  <c r="T268" i="12" s="1"/>
  <c r="T269" i="9"/>
  <c r="T269" i="12" s="1"/>
  <c r="T270" i="9"/>
  <c r="T270" i="12" s="1"/>
  <c r="T271" i="9"/>
  <c r="T272" i="9"/>
  <c r="T273" i="9"/>
  <c r="T274" i="9"/>
  <c r="T275" i="9"/>
  <c r="T276" i="9"/>
  <c r="T276" i="12"/>
  <c r="T277" i="9"/>
  <c r="T278" i="9"/>
  <c r="T279" i="9"/>
  <c r="T280" i="9"/>
  <c r="T281" i="9"/>
  <c r="T282" i="9"/>
  <c r="T282" i="12" s="1"/>
  <c r="T283" i="9"/>
  <c r="T283" i="12"/>
  <c r="T284" i="9"/>
  <c r="T285" i="9"/>
  <c r="T286" i="9"/>
  <c r="T287" i="9"/>
  <c r="T288" i="9"/>
  <c r="T288" i="12" s="1"/>
  <c r="T289" i="9"/>
  <c r="T290" i="9"/>
  <c r="T290" i="12" s="1"/>
  <c r="T291" i="9"/>
  <c r="T292" i="9"/>
  <c r="T293" i="9"/>
  <c r="T293" i="12" s="1"/>
  <c r="T294" i="9"/>
  <c r="T295" i="9"/>
  <c r="T296" i="9"/>
  <c r="T297" i="9"/>
  <c r="T298" i="9"/>
  <c r="T299" i="9"/>
  <c r="T300" i="9"/>
  <c r="T301" i="9"/>
  <c r="T301" i="12" s="1"/>
  <c r="T302" i="9"/>
  <c r="T303" i="9"/>
  <c r="T304" i="9"/>
  <c r="T304" i="12" s="1"/>
  <c r="T305" i="9"/>
  <c r="T306" i="9"/>
  <c r="T306" i="12" s="1"/>
  <c r="T307" i="9"/>
  <c r="T308" i="9"/>
  <c r="T309" i="9"/>
  <c r="T310" i="9"/>
  <c r="T311" i="9"/>
  <c r="T312" i="9"/>
  <c r="T312" i="12" s="1"/>
  <c r="T313" i="9"/>
  <c r="T314" i="9"/>
  <c r="T314" i="12" s="1"/>
  <c r="T315" i="9"/>
  <c r="T316" i="9"/>
  <c r="T317" i="9"/>
  <c r="T318" i="9"/>
  <c r="T318" i="12" s="1"/>
  <c r="T319" i="9"/>
  <c r="T320" i="9"/>
  <c r="T320" i="12" s="1"/>
  <c r="T321" i="9"/>
  <c r="T322" i="9"/>
  <c r="T323" i="9"/>
  <c r="T324" i="9"/>
  <c r="T325" i="9"/>
  <c r="T325" i="12" s="1"/>
  <c r="T326" i="9"/>
  <c r="T327" i="9"/>
  <c r="T328" i="9"/>
  <c r="T329" i="9"/>
  <c r="T330" i="9"/>
  <c r="T330" i="12" s="1"/>
  <c r="T331" i="9"/>
  <c r="T331" i="12" s="1"/>
  <c r="T332" i="9"/>
  <c r="T332" i="12" s="1"/>
  <c r="T333" i="9"/>
  <c r="T334" i="9"/>
  <c r="T335" i="9"/>
  <c r="T336" i="9"/>
  <c r="T337" i="9"/>
  <c r="T338" i="9"/>
  <c r="T338" i="12" s="1"/>
  <c r="T339" i="9"/>
  <c r="T340" i="9"/>
  <c r="T341" i="9"/>
  <c r="T341" i="12"/>
  <c r="T342" i="9"/>
  <c r="T342" i="12" s="1"/>
  <c r="T343" i="9"/>
  <c r="T344" i="9"/>
  <c r="T344" i="12"/>
  <c r="T345" i="9"/>
  <c r="T346" i="9"/>
  <c r="T347" i="9"/>
  <c r="T348" i="9"/>
  <c r="T349" i="9"/>
  <c r="T350" i="9"/>
  <c r="T350" i="12" s="1"/>
  <c r="T351" i="9"/>
  <c r="T352" i="9"/>
  <c r="T353" i="9"/>
  <c r="T354" i="9"/>
  <c r="T354" i="12" s="1"/>
  <c r="T355" i="9"/>
  <c r="T355" i="12"/>
  <c r="T356" i="9"/>
  <c r="T357" i="9"/>
  <c r="T358" i="9"/>
  <c r="T359" i="9"/>
  <c r="T360" i="9"/>
  <c r="T361" i="9"/>
  <c r="T362" i="9"/>
  <c r="T362" i="12"/>
  <c r="T363" i="9"/>
  <c r="T363" i="12" s="1"/>
  <c r="T364" i="9"/>
  <c r="T365" i="9"/>
  <c r="T365" i="12"/>
  <c r="T366" i="9"/>
  <c r="T366" i="12" s="1"/>
  <c r="T367" i="9"/>
  <c r="T368" i="9"/>
  <c r="T368" i="12" s="1"/>
  <c r="T369" i="9"/>
  <c r="T370" i="9"/>
  <c r="T371" i="9"/>
  <c r="T372" i="9"/>
  <c r="T373" i="9"/>
  <c r="T374" i="9"/>
  <c r="T374" i="12" s="1"/>
  <c r="T375" i="9"/>
  <c r="T376" i="9"/>
  <c r="T377" i="9"/>
  <c r="T378" i="9"/>
  <c r="T378" i="12" s="1"/>
  <c r="T379" i="9"/>
  <c r="T380" i="9"/>
  <c r="T381" i="9"/>
  <c r="T382" i="9"/>
  <c r="T383" i="9"/>
  <c r="T384" i="9"/>
  <c r="T385" i="9"/>
  <c r="T386" i="9"/>
  <c r="T386" i="12" s="1"/>
  <c r="T387" i="9"/>
  <c r="T387" i="12" s="1"/>
  <c r="T388" i="9"/>
  <c r="T389" i="9"/>
  <c r="T389" i="12" s="1"/>
  <c r="T390" i="9"/>
  <c r="T391" i="9"/>
  <c r="T392" i="9"/>
  <c r="T393" i="9"/>
  <c r="T394" i="9"/>
  <c r="T394" i="12" s="1"/>
  <c r="T395" i="9"/>
  <c r="T396" i="9"/>
  <c r="T397" i="9"/>
  <c r="T398" i="9"/>
  <c r="T398" i="12" s="1"/>
  <c r="T399" i="9"/>
  <c r="T400" i="9"/>
  <c r="T401" i="9"/>
  <c r="T402" i="9"/>
  <c r="T402" i="12" s="1"/>
  <c r="T403" i="9"/>
  <c r="T404" i="9"/>
  <c r="T404" i="12" s="1"/>
  <c r="T405" i="9"/>
  <c r="T405" i="12" s="1"/>
  <c r="T406" i="9"/>
  <c r="T407" i="9"/>
  <c r="T408" i="9"/>
  <c r="T409" i="9"/>
  <c r="T410" i="9"/>
  <c r="T410" i="12" s="1"/>
  <c r="T411" i="9"/>
  <c r="T411" i="12" s="1"/>
  <c r="T412" i="9"/>
  <c r="T413" i="9"/>
  <c r="T414" i="9"/>
  <c r="T415" i="9"/>
  <c r="T5" i="9"/>
  <c r="Q5" i="9"/>
  <c r="Q5" i="12" s="1"/>
  <c r="Q6" i="9"/>
  <c r="Q6" i="12" s="1"/>
  <c r="Q7" i="9"/>
  <c r="Q7" i="12" s="1"/>
  <c r="Q8" i="9"/>
  <c r="Q8" i="12" s="1"/>
  <c r="Q9" i="9"/>
  <c r="Q9" i="12" s="1"/>
  <c r="Q10" i="9"/>
  <c r="Q10" i="12" s="1"/>
  <c r="Q11" i="9"/>
  <c r="Q11" i="12" s="1"/>
  <c r="Q12" i="9"/>
  <c r="Q13" i="9"/>
  <c r="Q13" i="12" s="1"/>
  <c r="Q14" i="9"/>
  <c r="Q14" i="12" s="1"/>
  <c r="Q15" i="9"/>
  <c r="Q15" i="12" s="1"/>
  <c r="Q16" i="9"/>
  <c r="Q16" i="12" s="1"/>
  <c r="Q17" i="9"/>
  <c r="Q17" i="12" s="1"/>
  <c r="Q18" i="9"/>
  <c r="Q18" i="12" s="1"/>
  <c r="Q19" i="9"/>
  <c r="Q19" i="12"/>
  <c r="Q20" i="9"/>
  <c r="Q20" i="12" s="1"/>
  <c r="Q21" i="9"/>
  <c r="Q21" i="12" s="1"/>
  <c r="Q22" i="9"/>
  <c r="Q22" i="12" s="1"/>
  <c r="Q23" i="9"/>
  <c r="Q23" i="12" s="1"/>
  <c r="Q24" i="9"/>
  <c r="Q24" i="12" s="1"/>
  <c r="Q25" i="9"/>
  <c r="Q25" i="12" s="1"/>
  <c r="Q26" i="9"/>
  <c r="Q26" i="12" s="1"/>
  <c r="Q27" i="9"/>
  <c r="Q27" i="12"/>
  <c r="Q28" i="9"/>
  <c r="Q28" i="12" s="1"/>
  <c r="Q29" i="9"/>
  <c r="Q29" i="12" s="1"/>
  <c r="Q30" i="9"/>
  <c r="Q30" i="12" s="1"/>
  <c r="Q31" i="9"/>
  <c r="Q31" i="12" s="1"/>
  <c r="Q32" i="9"/>
  <c r="Q32" i="12"/>
  <c r="Q33" i="9"/>
  <c r="Q33" i="12" s="1"/>
  <c r="Q34" i="9"/>
  <c r="Q34" i="12" s="1"/>
  <c r="Q35" i="9"/>
  <c r="Q36" i="9"/>
  <c r="Q37" i="9"/>
  <c r="Q37" i="12" s="1"/>
  <c r="Q38" i="9"/>
  <c r="Q38" i="12" s="1"/>
  <c r="Q39" i="9"/>
  <c r="Q39" i="12" s="1"/>
  <c r="Q40" i="9"/>
  <c r="Q40" i="12" s="1"/>
  <c r="Q41" i="9"/>
  <c r="Q41" i="12"/>
  <c r="Q42" i="9"/>
  <c r="Q42" i="12" s="1"/>
  <c r="Q43" i="9"/>
  <c r="Q43" i="12" s="1"/>
  <c r="Q44" i="9"/>
  <c r="Q45" i="9"/>
  <c r="Q45" i="12" s="1"/>
  <c r="Q46" i="9"/>
  <c r="Q46" i="12" s="1"/>
  <c r="Q47" i="9"/>
  <c r="Q47" i="12" s="1"/>
  <c r="Q48" i="9"/>
  <c r="Q48" i="12" s="1"/>
  <c r="Q49" i="9"/>
  <c r="Q49" i="12" s="1"/>
  <c r="Q50" i="9"/>
  <c r="Q50" i="12" s="1"/>
  <c r="Q51" i="9"/>
  <c r="Q51" i="12" s="1"/>
  <c r="Q52" i="9"/>
  <c r="Q52" i="12" s="1"/>
  <c r="Q53" i="9"/>
  <c r="Q53" i="12" s="1"/>
  <c r="Q54" i="9"/>
  <c r="Q55" i="9"/>
  <c r="Q55" i="12" s="1"/>
  <c r="Q56" i="9"/>
  <c r="Q56" i="12" s="1"/>
  <c r="Q57" i="9"/>
  <c r="Q57" i="12" s="1"/>
  <c r="Q58" i="9"/>
  <c r="Q58" i="12" s="1"/>
  <c r="Q59" i="9"/>
  <c r="Q59" i="12" s="1"/>
  <c r="Q60" i="9"/>
  <c r="Q60" i="12" s="1"/>
  <c r="Q61" i="9"/>
  <c r="Q61" i="12"/>
  <c r="Q62" i="9"/>
  <c r="Q62" i="12" s="1"/>
  <c r="Q63" i="9"/>
  <c r="Q63" i="12" s="1"/>
  <c r="Q64" i="9"/>
  <c r="Q64" i="12" s="1"/>
  <c r="Q65" i="9"/>
  <c r="Q65" i="12" s="1"/>
  <c r="Q66" i="9"/>
  <c r="Q66" i="12" s="1"/>
  <c r="Q67" i="9"/>
  <c r="Q67" i="12" s="1"/>
  <c r="Q68" i="9"/>
  <c r="Q68" i="12" s="1"/>
  <c r="Q69" i="9"/>
  <c r="Q69" i="12" s="1"/>
  <c r="Q70" i="9"/>
  <c r="Q70" i="12" s="1"/>
  <c r="Q71" i="9"/>
  <c r="Q71" i="12" s="1"/>
  <c r="Q72" i="9"/>
  <c r="Q72" i="12" s="1"/>
  <c r="Q73" i="9"/>
  <c r="Q73" i="12" s="1"/>
  <c r="Q74" i="9"/>
  <c r="Q74" i="12" s="1"/>
  <c r="Q75" i="9"/>
  <c r="Q75" i="12" s="1"/>
  <c r="Q76" i="9"/>
  <c r="Q76" i="12" s="1"/>
  <c r="Q77" i="9"/>
  <c r="Q77" i="12" s="1"/>
  <c r="Q78" i="9"/>
  <c r="Q79" i="9"/>
  <c r="Q79" i="12" s="1"/>
  <c r="Q80" i="9"/>
  <c r="Q80" i="12" s="1"/>
  <c r="Q81" i="9"/>
  <c r="Q81" i="12" s="1"/>
  <c r="Q82" i="9"/>
  <c r="Q82" i="12" s="1"/>
  <c r="Q83" i="9"/>
  <c r="Q83" i="12" s="1"/>
  <c r="Q84" i="9"/>
  <c r="Q85" i="9"/>
  <c r="Q85" i="12" s="1"/>
  <c r="Q86" i="9"/>
  <c r="Q86" i="12" s="1"/>
  <c r="Q87" i="9"/>
  <c r="Q87" i="12"/>
  <c r="Q88" i="9"/>
  <c r="Q88" i="12" s="1"/>
  <c r="Q89" i="9"/>
  <c r="Q89" i="12" s="1"/>
  <c r="Q90" i="9"/>
  <c r="Q90" i="12" s="1"/>
  <c r="Q91" i="9"/>
  <c r="Q91" i="12" s="1"/>
  <c r="Q92" i="9"/>
  <c r="Q92" i="12" s="1"/>
  <c r="Q93" i="9"/>
  <c r="Q93" i="12" s="1"/>
  <c r="Q94" i="9"/>
  <c r="Q94" i="12"/>
  <c r="Q95" i="9"/>
  <c r="Q95" i="12" s="1"/>
  <c r="Q96" i="9"/>
  <c r="Q96" i="12" s="1"/>
  <c r="Q97" i="9"/>
  <c r="Q97" i="12" s="1"/>
  <c r="Q98" i="9"/>
  <c r="Q98" i="12" s="1"/>
  <c r="Q99" i="9"/>
  <c r="Q99" i="12" s="1"/>
  <c r="Q100" i="9"/>
  <c r="Q101" i="9"/>
  <c r="Q101" i="12"/>
  <c r="Q102" i="9"/>
  <c r="Q102" i="12" s="1"/>
  <c r="Q103" i="9"/>
  <c r="Q103" i="12" s="1"/>
  <c r="Q104" i="9"/>
  <c r="Q104" i="12" s="1"/>
  <c r="Q105" i="9"/>
  <c r="Q105" i="12" s="1"/>
  <c r="Q106" i="9"/>
  <c r="Q106" i="12" s="1"/>
  <c r="Q107" i="9"/>
  <c r="Q108" i="9"/>
  <c r="Q108" i="12" s="1"/>
  <c r="Q109" i="9"/>
  <c r="Q109" i="12" s="1"/>
  <c r="Q110" i="9"/>
  <c r="Q110" i="12" s="1"/>
  <c r="Q111" i="9"/>
  <c r="Q111" i="12" s="1"/>
  <c r="Q112" i="9"/>
  <c r="Q112" i="12" s="1"/>
  <c r="Q113" i="9"/>
  <c r="Q114" i="9"/>
  <c r="Q114" i="12" s="1"/>
  <c r="Q115" i="9"/>
  <c r="Q116" i="9"/>
  <c r="Q116" i="12" s="1"/>
  <c r="Q117" i="9"/>
  <c r="Q118" i="9"/>
  <c r="Q118" i="12" s="1"/>
  <c r="Q119" i="9"/>
  <c r="Q119" i="12" s="1"/>
  <c r="Q120" i="9"/>
  <c r="Q120" i="12" s="1"/>
  <c r="Q121" i="9"/>
  <c r="Q121" i="12" s="1"/>
  <c r="Q122" i="9"/>
  <c r="Q122" i="12" s="1"/>
  <c r="Q123" i="9"/>
  <c r="Q123" i="12"/>
  <c r="Q124" i="9"/>
  <c r="Q125" i="9"/>
  <c r="Q125" i="12" s="1"/>
  <c r="Q126" i="9"/>
  <c r="Q126" i="12" s="1"/>
  <c r="Q127" i="9"/>
  <c r="Q128" i="9"/>
  <c r="Q128" i="12" s="1"/>
  <c r="Q129" i="9"/>
  <c r="Q129" i="12" s="1"/>
  <c r="Q130" i="9"/>
  <c r="Q130" i="12" s="1"/>
  <c r="Q131" i="9"/>
  <c r="Q131" i="12" s="1"/>
  <c r="Q132" i="9"/>
  <c r="Q132" i="12" s="1"/>
  <c r="Q133" i="9"/>
  <c r="Q133" i="12" s="1"/>
  <c r="Q134" i="9"/>
  <c r="Q134" i="12" s="1"/>
  <c r="Q135" i="9"/>
  <c r="Q135" i="12" s="1"/>
  <c r="Q136" i="9"/>
  <c r="Q136" i="12" s="1"/>
  <c r="Q137" i="9"/>
  <c r="Q137" i="12"/>
  <c r="Q138" i="9"/>
  <c r="Q138" i="12" s="1"/>
  <c r="Q139" i="9"/>
  <c r="Q139" i="12" s="1"/>
  <c r="Q140" i="9"/>
  <c r="Q140" i="12" s="1"/>
  <c r="Q141" i="9"/>
  <c r="Q142" i="9"/>
  <c r="Q142" i="12" s="1"/>
  <c r="Q143" i="9"/>
  <c r="Q143" i="12" s="1"/>
  <c r="Q144" i="9"/>
  <c r="Q144" i="12" s="1"/>
  <c r="Q145" i="9"/>
  <c r="Q145" i="12" s="1"/>
  <c r="Q146" i="9"/>
  <c r="Q146" i="12" s="1"/>
  <c r="Q147" i="9"/>
  <c r="Q147" i="12" s="1"/>
  <c r="Q148" i="9"/>
  <c r="Q148" i="12" s="1"/>
  <c r="Q149" i="9"/>
  <c r="Q149" i="12" s="1"/>
  <c r="Q150" i="9"/>
  <c r="Q150" i="12" s="1"/>
  <c r="Q151" i="9"/>
  <c r="Q151" i="12" s="1"/>
  <c r="Q152" i="9"/>
  <c r="Q152" i="12" s="1"/>
  <c r="Q153" i="9"/>
  <c r="Q153" i="12" s="1"/>
  <c r="Q154" i="9"/>
  <c r="Q154" i="12" s="1"/>
  <c r="Q155" i="9"/>
  <c r="Q155" i="12" s="1"/>
  <c r="Q156" i="9"/>
  <c r="Q156" i="12" s="1"/>
  <c r="Q157" i="9"/>
  <c r="Q157" i="12" s="1"/>
  <c r="Q158" i="9"/>
  <c r="Q158" i="12" s="1"/>
  <c r="Q159" i="9"/>
  <c r="Q159" i="12" s="1"/>
  <c r="Q160" i="9"/>
  <c r="Q160" i="12" s="1"/>
  <c r="Q161" i="9"/>
  <c r="Q161" i="12" s="1"/>
  <c r="Q162" i="9"/>
  <c r="Q162" i="12" s="1"/>
  <c r="Q163" i="9"/>
  <c r="Q163" i="12"/>
  <c r="Q164" i="9"/>
  <c r="Q164" i="12" s="1"/>
  <c r="Q165" i="9"/>
  <c r="Q165" i="12" s="1"/>
  <c r="Q166" i="9"/>
  <c r="Q166" i="12"/>
  <c r="Q167" i="9"/>
  <c r="Q167" i="12" s="1"/>
  <c r="Q168" i="9"/>
  <c r="Q168" i="12" s="1"/>
  <c r="Q169" i="9"/>
  <c r="Q169" i="12" s="1"/>
  <c r="Q170" i="9"/>
  <c r="Q170" i="12" s="1"/>
  <c r="Q171" i="9"/>
  <c r="Q171" i="12"/>
  <c r="Q172" i="9"/>
  <c r="Q172" i="12" s="1"/>
  <c r="Q173" i="9"/>
  <c r="Q173" i="12" s="1"/>
  <c r="Q174" i="9"/>
  <c r="Q174" i="12" s="1"/>
  <c r="Q175" i="9"/>
  <c r="Q175" i="12" s="1"/>
  <c r="Q176" i="9"/>
  <c r="Q176" i="12" s="1"/>
  <c r="Q177" i="9"/>
  <c r="Q177" i="12" s="1"/>
  <c r="Q178" i="9"/>
  <c r="Q178" i="12" s="1"/>
  <c r="Q179" i="9"/>
  <c r="Q179" i="12" s="1"/>
  <c r="Q180" i="9"/>
  <c r="Q181" i="9"/>
  <c r="Q181" i="12" s="1"/>
  <c r="Q182" i="9"/>
  <c r="Q182" i="12" s="1"/>
  <c r="Q183" i="9"/>
  <c r="Q183" i="12" s="1"/>
  <c r="Q184" i="9"/>
  <c r="Q184" i="12" s="1"/>
  <c r="Q185" i="9"/>
  <c r="Q186" i="9"/>
  <c r="Q186" i="12" s="1"/>
  <c r="Q187" i="9"/>
  <c r="Q187" i="12" s="1"/>
  <c r="Q188" i="9"/>
  <c r="Q188" i="12" s="1"/>
  <c r="Q189" i="9"/>
  <c r="Q189" i="12" s="1"/>
  <c r="Q190" i="9"/>
  <c r="Q190" i="12" s="1"/>
  <c r="Q191" i="9"/>
  <c r="Q191" i="12" s="1"/>
  <c r="Q192" i="9"/>
  <c r="Q192" i="12" s="1"/>
  <c r="Q193" i="9"/>
  <c r="Q194" i="9"/>
  <c r="Q194" i="12" s="1"/>
  <c r="Q195" i="9"/>
  <c r="Q195" i="12" s="1"/>
  <c r="Q196" i="9"/>
  <c r="Q196" i="12" s="1"/>
  <c r="Q197" i="9"/>
  <c r="Q197" i="12" s="1"/>
  <c r="Q198" i="9"/>
  <c r="Q198" i="12" s="1"/>
  <c r="Q199" i="9"/>
  <c r="Q199" i="12" s="1"/>
  <c r="Q200" i="9"/>
  <c r="Q200" i="12" s="1"/>
  <c r="Q201" i="9"/>
  <c r="Q201" i="12"/>
  <c r="Q202" i="9"/>
  <c r="Q202" i="12" s="1"/>
  <c r="Q203" i="9"/>
  <c r="Q203" i="12" s="1"/>
  <c r="Q204" i="9"/>
  <c r="Q205" i="9"/>
  <c r="Q205" i="12" s="1"/>
  <c r="Q206" i="9"/>
  <c r="Q206" i="12" s="1"/>
  <c r="Q207" i="9"/>
  <c r="Q207" i="12" s="1"/>
  <c r="Q208" i="9"/>
  <c r="Q208" i="12" s="1"/>
  <c r="Q209" i="9"/>
  <c r="Q210" i="9"/>
  <c r="Q210" i="12"/>
  <c r="Q211" i="9"/>
  <c r="Q212" i="9"/>
  <c r="Q213" i="9"/>
  <c r="Q213" i="12" s="1"/>
  <c r="Q214" i="9"/>
  <c r="Q214" i="12" s="1"/>
  <c r="Q215" i="9"/>
  <c r="Q215" i="12" s="1"/>
  <c r="Q216" i="9"/>
  <c r="Q216" i="12" s="1"/>
  <c r="Q217" i="9"/>
  <c r="Q217" i="12" s="1"/>
  <c r="Q218" i="9"/>
  <c r="Q218" i="12" s="1"/>
  <c r="Q219" i="9"/>
  <c r="Q219" i="12"/>
  <c r="Q220" i="9"/>
  <c r="Q220" i="12" s="1"/>
  <c r="Q221" i="9"/>
  <c r="Q221" i="12" s="1"/>
  <c r="Q222" i="9"/>
  <c r="Q222" i="12" s="1"/>
  <c r="Q223" i="9"/>
  <c r="Q223" i="12"/>
  <c r="Q224" i="9"/>
  <c r="Q224" i="12" s="1"/>
  <c r="Q225" i="9"/>
  <c r="Q226" i="9"/>
  <c r="Q226" i="12" s="1"/>
  <c r="Q227" i="9"/>
  <c r="Q227" i="12" s="1"/>
  <c r="Q228" i="9"/>
  <c r="Q228" i="12" s="1"/>
  <c r="Q229" i="9"/>
  <c r="Q229" i="12" s="1"/>
  <c r="Q230" i="9"/>
  <c r="Q230" i="12"/>
  <c r="Q231" i="9"/>
  <c r="Q231" i="12" s="1"/>
  <c r="Q232" i="9"/>
  <c r="Q232" i="12" s="1"/>
  <c r="Q233" i="9"/>
  <c r="Q233" i="12" s="1"/>
  <c r="Q234" i="9"/>
  <c r="Q234" i="12" s="1"/>
  <c r="Q235" i="9"/>
  <c r="Q235" i="12" s="1"/>
  <c r="Q236" i="9"/>
  <c r="Q236" i="12" s="1"/>
  <c r="Q237" i="9"/>
  <c r="Q237" i="12" s="1"/>
  <c r="Q238" i="9"/>
  <c r="Q238" i="12" s="1"/>
  <c r="Q239" i="9"/>
  <c r="Q239" i="12" s="1"/>
  <c r="Q240" i="9"/>
  <c r="Q240" i="12" s="1"/>
  <c r="Q241" i="9"/>
  <c r="Q241" i="12" s="1"/>
  <c r="Q242" i="9"/>
  <c r="Q242" i="12" s="1"/>
  <c r="Q243" i="9"/>
  <c r="Q243" i="12" s="1"/>
  <c r="Q244" i="9"/>
  <c r="Q245" i="9"/>
  <c r="Q245" i="12" s="1"/>
  <c r="Q246" i="9"/>
  <c r="Q246" i="12" s="1"/>
  <c r="Q247" i="9"/>
  <c r="Q247" i="12" s="1"/>
  <c r="Q248" i="9"/>
  <c r="Q248" i="12" s="1"/>
  <c r="Q249" i="9"/>
  <c r="Q249" i="12" s="1"/>
  <c r="Q250" i="9"/>
  <c r="Q250" i="12"/>
  <c r="Q251" i="9"/>
  <c r="Q251" i="12" s="1"/>
  <c r="Q252" i="9"/>
  <c r="Q252" i="12" s="1"/>
  <c r="Q253" i="9"/>
  <c r="Q253" i="12" s="1"/>
  <c r="Q254" i="9"/>
  <c r="Q254" i="12" s="1"/>
  <c r="Q255" i="9"/>
  <c r="Q255" i="12" s="1"/>
  <c r="Q256" i="9"/>
  <c r="Q256" i="12" s="1"/>
  <c r="Q257" i="9"/>
  <c r="Q257" i="12" s="1"/>
  <c r="Q258" i="9"/>
  <c r="Q258" i="12" s="1"/>
  <c r="Q259" i="9"/>
  <c r="Q259" i="12" s="1"/>
  <c r="Q260" i="9"/>
  <c r="Q260" i="12" s="1"/>
  <c r="Q261" i="9"/>
  <c r="Q261" i="12" s="1"/>
  <c r="Q262" i="9"/>
  <c r="Q262" i="12" s="1"/>
  <c r="Q263" i="9"/>
  <c r="Q263" i="12" s="1"/>
  <c r="Q264" i="9"/>
  <c r="Q264" i="12" s="1"/>
  <c r="Q265" i="9"/>
  <c r="Q265" i="12" s="1"/>
  <c r="Q266" i="9"/>
  <c r="Q266" i="12"/>
  <c r="Q267" i="9"/>
  <c r="Q267" i="12" s="1"/>
  <c r="Q268" i="9"/>
  <c r="Q269" i="9"/>
  <c r="Q269" i="12" s="1"/>
  <c r="Q270" i="9"/>
  <c r="Q270" i="12" s="1"/>
  <c r="Q271" i="9"/>
  <c r="Q271" i="12" s="1"/>
  <c r="Q272" i="9"/>
  <c r="Q272" i="12" s="1"/>
  <c r="Q273" i="9"/>
  <c r="Q273" i="12" s="1"/>
  <c r="Q274" i="9"/>
  <c r="Q274" i="12" s="1"/>
  <c r="Q275" i="9"/>
  <c r="Q276" i="9"/>
  <c r="Q276" i="12" s="1"/>
  <c r="Q277" i="9"/>
  <c r="Q277" i="12" s="1"/>
  <c r="Q278" i="9"/>
  <c r="Q278" i="12" s="1"/>
  <c r="Q279" i="9"/>
  <c r="Q279" i="12"/>
  <c r="Q280" i="9"/>
  <c r="Q280" i="12" s="1"/>
  <c r="Q281" i="9"/>
  <c r="Q281" i="12" s="1"/>
  <c r="Q282" i="9"/>
  <c r="Q282" i="12" s="1"/>
  <c r="Q283" i="9"/>
  <c r="Q283" i="12" s="1"/>
  <c r="Q284" i="9"/>
  <c r="Q285" i="9"/>
  <c r="Q285" i="12" s="1"/>
  <c r="Q286" i="9"/>
  <c r="Q286" i="12" s="1"/>
  <c r="Q287" i="9"/>
  <c r="Q287" i="12" s="1"/>
  <c r="Q288" i="9"/>
  <c r="Q288" i="12" s="1"/>
  <c r="Q289" i="9"/>
  <c r="Q289" i="12" s="1"/>
  <c r="Q290" i="9"/>
  <c r="Q290" i="12" s="1"/>
  <c r="Q291" i="9"/>
  <c r="Q291" i="12" s="1"/>
  <c r="Q292" i="9"/>
  <c r="Q292" i="12" s="1"/>
  <c r="Q293" i="9"/>
  <c r="Q293" i="12" s="1"/>
  <c r="Q294" i="9"/>
  <c r="Q294" i="12" s="1"/>
  <c r="Q295" i="9"/>
  <c r="Q295" i="12" s="1"/>
  <c r="Q296" i="9"/>
  <c r="Q296" i="12" s="1"/>
  <c r="Q297" i="9"/>
  <c r="Q297" i="12" s="1"/>
  <c r="Q298" i="9"/>
  <c r="Q298" i="12" s="1"/>
  <c r="Q299" i="9"/>
  <c r="Q299" i="12" s="1"/>
  <c r="Q300" i="9"/>
  <c r="Q300" i="12" s="1"/>
  <c r="Q301" i="9"/>
  <c r="Q302" i="9"/>
  <c r="Q302" i="12" s="1"/>
  <c r="Q303" i="9"/>
  <c r="Q303" i="12" s="1"/>
  <c r="Q304" i="9"/>
  <c r="Q304" i="12"/>
  <c r="Q305" i="9"/>
  <c r="Q305" i="12" s="1"/>
  <c r="Q306" i="9"/>
  <c r="Q306" i="12" s="1"/>
  <c r="Q307" i="9"/>
  <c r="Q307" i="12" s="1"/>
  <c r="Q308" i="9"/>
  <c r="Q308" i="12" s="1"/>
  <c r="Q309" i="9"/>
  <c r="Q309" i="12" s="1"/>
  <c r="Q310" i="9"/>
  <c r="Q310" i="12"/>
  <c r="Q311" i="9"/>
  <c r="Q311" i="12" s="1"/>
  <c r="Q312" i="9"/>
  <c r="Q312" i="12" s="1"/>
  <c r="Q313" i="9"/>
  <c r="Q313" i="12" s="1"/>
  <c r="Q314" i="9"/>
  <c r="Q314" i="12" s="1"/>
  <c r="Q315" i="9"/>
  <c r="Q315" i="12" s="1"/>
  <c r="Q316" i="9"/>
  <c r="Q316" i="12" s="1"/>
  <c r="Q317" i="9"/>
  <c r="Q317" i="12" s="1"/>
  <c r="Q318" i="9"/>
  <c r="Q318" i="12" s="1"/>
  <c r="Q319" i="9"/>
  <c r="Q319" i="12" s="1"/>
  <c r="Q320" i="9"/>
  <c r="Q320" i="12" s="1"/>
  <c r="Q321" i="9"/>
  <c r="Q321" i="12" s="1"/>
  <c r="Q322" i="9"/>
  <c r="Q322" i="12" s="1"/>
  <c r="Q323" i="9"/>
  <c r="Q323" i="12" s="1"/>
  <c r="Q324" i="9"/>
  <c r="Q325" i="9"/>
  <c r="Q325" i="12" s="1"/>
  <c r="Q326" i="9"/>
  <c r="Q326" i="12" s="1"/>
  <c r="Q327" i="9"/>
  <c r="Q327" i="12" s="1"/>
  <c r="Q328" i="9"/>
  <c r="Q328" i="12" s="1"/>
  <c r="Q329" i="9"/>
  <c r="Q329" i="12" s="1"/>
  <c r="Q330" i="9"/>
  <c r="Q330" i="12" s="1"/>
  <c r="Q331" i="9"/>
  <c r="Q331" i="12" s="1"/>
  <c r="Q332" i="9"/>
  <c r="Q332" i="12" s="1"/>
  <c r="Q333" i="9"/>
  <c r="Q333" i="12" s="1"/>
  <c r="Q334" i="9"/>
  <c r="Q334" i="12" s="1"/>
  <c r="Q335" i="9"/>
  <c r="Q335" i="12" s="1"/>
  <c r="Q336" i="9"/>
  <c r="Q336" i="12" s="1"/>
  <c r="Q337" i="9"/>
  <c r="Q337" i="12" s="1"/>
  <c r="Q338" i="9"/>
  <c r="Q338" i="12" s="1"/>
  <c r="Q339" i="9"/>
  <c r="Q339" i="12" s="1"/>
  <c r="Q340" i="9"/>
  <c r="Q340" i="12" s="1"/>
  <c r="Q341" i="9"/>
  <c r="Q341" i="12" s="1"/>
  <c r="Q342" i="9"/>
  <c r="Q342" i="12" s="1"/>
  <c r="Q343" i="9"/>
  <c r="Q343" i="12" s="1"/>
  <c r="Q344" i="9"/>
  <c r="Q344" i="12" s="1"/>
  <c r="Q345" i="9"/>
  <c r="Q345" i="12" s="1"/>
  <c r="Q346" i="9"/>
  <c r="Q346" i="12" s="1"/>
  <c r="Q347" i="9"/>
  <c r="Q347" i="12" s="1"/>
  <c r="Q348" i="9"/>
  <c r="Q348" i="12" s="1"/>
  <c r="Q349" i="9"/>
  <c r="Q349" i="12" s="1"/>
  <c r="Q350" i="9"/>
  <c r="Q350" i="12" s="1"/>
  <c r="Q351" i="9"/>
  <c r="Q351" i="12" s="1"/>
  <c r="Q352" i="9"/>
  <c r="Q352" i="12" s="1"/>
  <c r="Q353" i="9"/>
  <c r="Q354" i="9"/>
  <c r="Q354" i="12" s="1"/>
  <c r="Q355" i="9"/>
  <c r="Q355" i="12" s="1"/>
  <c r="Q356" i="9"/>
  <c r="Q356" i="12"/>
  <c r="Q357" i="9"/>
  <c r="Q357" i="12"/>
  <c r="Q358" i="9"/>
  <c r="Q358" i="12" s="1"/>
  <c r="Q359" i="9"/>
  <c r="Q359" i="12" s="1"/>
  <c r="Q360" i="9"/>
  <c r="Q360" i="12" s="1"/>
  <c r="Q361" i="9"/>
  <c r="Q361" i="12" s="1"/>
  <c r="Q362" i="9"/>
  <c r="Q363" i="9"/>
  <c r="Q363" i="12" s="1"/>
  <c r="Q364" i="9"/>
  <c r="Q364" i="12" s="1"/>
  <c r="Q365" i="9"/>
  <c r="Q365" i="12" s="1"/>
  <c r="Q366" i="9"/>
  <c r="Q366" i="12" s="1"/>
  <c r="Q367" i="9"/>
  <c r="Q367" i="12" s="1"/>
  <c r="Q368" i="9"/>
  <c r="Q368" i="12" s="1"/>
  <c r="Q369" i="9"/>
  <c r="Q369" i="12" s="1"/>
  <c r="Q370" i="9"/>
  <c r="Q370" i="12" s="1"/>
  <c r="Q371" i="9"/>
  <c r="Q371" i="12" s="1"/>
  <c r="Q372" i="9"/>
  <c r="Q372" i="12" s="1"/>
  <c r="Q373" i="9"/>
  <c r="Q373" i="12" s="1"/>
  <c r="Q374" i="9"/>
  <c r="Q374" i="12" s="1"/>
  <c r="Q375" i="9"/>
  <c r="Q375" i="12" s="1"/>
  <c r="Q376" i="9"/>
  <c r="Q376" i="12" s="1"/>
  <c r="Q377" i="9"/>
  <c r="Q377" i="12" s="1"/>
  <c r="Q378" i="9"/>
  <c r="Q378" i="12" s="1"/>
  <c r="Q379" i="9"/>
  <c r="Q379" i="12" s="1"/>
  <c r="Q380" i="9"/>
  <c r="Q380" i="12" s="1"/>
  <c r="Q381" i="9"/>
  <c r="Q381" i="12" s="1"/>
  <c r="Q382" i="9"/>
  <c r="Q382" i="12" s="1"/>
  <c r="Q383" i="9"/>
  <c r="Q383" i="12" s="1"/>
  <c r="Q384" i="9"/>
  <c r="Q384" i="12" s="1"/>
  <c r="Q385" i="9"/>
  <c r="Q386" i="9"/>
  <c r="Q386" i="12" s="1"/>
  <c r="Q387" i="9"/>
  <c r="Q387" i="12" s="1"/>
  <c r="Q388" i="9"/>
  <c r="Q389" i="9"/>
  <c r="Q389" i="12" s="1"/>
  <c r="Q390" i="9"/>
  <c r="Q390" i="12" s="1"/>
  <c r="Q391" i="9"/>
  <c r="Q391" i="12" s="1"/>
  <c r="Q392" i="9"/>
  <c r="Q392" i="12" s="1"/>
  <c r="Q393" i="9"/>
  <c r="Q393" i="12" s="1"/>
  <c r="Q394" i="9"/>
  <c r="Q395" i="9"/>
  <c r="Q395" i="12" s="1"/>
  <c r="Q396" i="9"/>
  <c r="Q397" i="9"/>
  <c r="Q397" i="12" s="1"/>
  <c r="Q398" i="9"/>
  <c r="Q398" i="12" s="1"/>
  <c r="Q399" i="9"/>
  <c r="Q399" i="12" s="1"/>
  <c r="Q400" i="9"/>
  <c r="Q400" i="12" s="1"/>
  <c r="Q401" i="9"/>
  <c r="Q401" i="12" s="1"/>
  <c r="Q402" i="9"/>
  <c r="Q402" i="12"/>
  <c r="Q403" i="9"/>
  <c r="Q403" i="12"/>
  <c r="Q404" i="9"/>
  <c r="Q404" i="12" s="1"/>
  <c r="Q405" i="9"/>
  <c r="Q405" i="12" s="1"/>
  <c r="Q406" i="9"/>
  <c r="Q406" i="12"/>
  <c r="Q407" i="9"/>
  <c r="Q407" i="12"/>
  <c r="Q408" i="9"/>
  <c r="Q408" i="12" s="1"/>
  <c r="Q409" i="9"/>
  <c r="Q409" i="12" s="1"/>
  <c r="Q410" i="9"/>
  <c r="Q410" i="12" s="1"/>
  <c r="Q411" i="9"/>
  <c r="Q411" i="12" s="1"/>
  <c r="Q412" i="9"/>
  <c r="Q412" i="12" s="1"/>
  <c r="Q413" i="9"/>
  <c r="Q414" i="9"/>
  <c r="Q414" i="12" s="1"/>
  <c r="Q415" i="9"/>
  <c r="Q415" i="12" s="1"/>
  <c r="Q4" i="9"/>
  <c r="Q4" i="12" s="1"/>
  <c r="P8" i="9"/>
  <c r="P8" i="12" s="1"/>
  <c r="P9" i="9"/>
  <c r="P10" i="9"/>
  <c r="P10" i="12" s="1"/>
  <c r="P11" i="9"/>
  <c r="P11" i="12" s="1"/>
  <c r="P12" i="9"/>
  <c r="P12" i="12" s="1"/>
  <c r="P13" i="9"/>
  <c r="P13" i="12" s="1"/>
  <c r="P14" i="9"/>
  <c r="P14" i="12" s="1"/>
  <c r="P15" i="9"/>
  <c r="P16" i="9"/>
  <c r="P16" i="12" s="1"/>
  <c r="P17" i="9"/>
  <c r="P17" i="12" s="1"/>
  <c r="P18" i="9"/>
  <c r="P18" i="12" s="1"/>
  <c r="P19" i="9"/>
  <c r="P19" i="12" s="1"/>
  <c r="P20" i="9"/>
  <c r="P20" i="12"/>
  <c r="P21" i="9"/>
  <c r="P21" i="12" s="1"/>
  <c r="P22" i="9"/>
  <c r="P22" i="12" s="1"/>
  <c r="P23" i="9"/>
  <c r="P23" i="12" s="1"/>
  <c r="P24" i="9"/>
  <c r="P24" i="12"/>
  <c r="P25" i="9"/>
  <c r="R25" i="9"/>
  <c r="P26" i="9"/>
  <c r="P26" i="12" s="1"/>
  <c r="P27" i="9"/>
  <c r="P27" i="12" s="1"/>
  <c r="P28" i="9"/>
  <c r="P29" i="9"/>
  <c r="P29" i="12" s="1"/>
  <c r="P30" i="9"/>
  <c r="P30" i="12" s="1"/>
  <c r="P31" i="9"/>
  <c r="P31" i="12" s="1"/>
  <c r="P32" i="9"/>
  <c r="P32" i="12" s="1"/>
  <c r="P33" i="9"/>
  <c r="S33" i="9" s="1"/>
  <c r="P34" i="9"/>
  <c r="P34" i="12" s="1"/>
  <c r="P35" i="9"/>
  <c r="P36" i="9"/>
  <c r="P37" i="9"/>
  <c r="P37" i="12" s="1"/>
  <c r="P38" i="9"/>
  <c r="P38" i="12" s="1"/>
  <c r="P39" i="9"/>
  <c r="P39" i="12" s="1"/>
  <c r="P40" i="9"/>
  <c r="P40" i="12" s="1"/>
  <c r="P41" i="9"/>
  <c r="P42" i="9"/>
  <c r="P43" i="9"/>
  <c r="P44" i="9"/>
  <c r="P44" i="12" s="1"/>
  <c r="P45" i="9"/>
  <c r="P46" i="9"/>
  <c r="P46" i="12" s="1"/>
  <c r="P47" i="9"/>
  <c r="S47" i="9" s="1"/>
  <c r="P48" i="9"/>
  <c r="P48" i="12" s="1"/>
  <c r="P49" i="9"/>
  <c r="P50" i="9"/>
  <c r="P51" i="9"/>
  <c r="S51" i="9" s="1"/>
  <c r="P52" i="9"/>
  <c r="P52" i="12" s="1"/>
  <c r="P53" i="9"/>
  <c r="P54" i="9"/>
  <c r="P54" i="12" s="1"/>
  <c r="P55" i="9"/>
  <c r="P56" i="9"/>
  <c r="P57" i="9"/>
  <c r="S57" i="9" s="1"/>
  <c r="P58" i="9"/>
  <c r="P59" i="9"/>
  <c r="P60" i="9"/>
  <c r="P60" i="12" s="1"/>
  <c r="P61" i="9"/>
  <c r="P61" i="12" s="1"/>
  <c r="P62" i="9"/>
  <c r="P63" i="9"/>
  <c r="P63" i="12" s="1"/>
  <c r="P64" i="9"/>
  <c r="P64" i="12" s="1"/>
  <c r="P65" i="9"/>
  <c r="P66" i="9"/>
  <c r="P66" i="12" s="1"/>
  <c r="P67" i="9"/>
  <c r="P67" i="12" s="1"/>
  <c r="P68" i="9"/>
  <c r="P68" i="12" s="1"/>
  <c r="P69" i="9"/>
  <c r="P69" i="12" s="1"/>
  <c r="P70" i="9"/>
  <c r="P71" i="9"/>
  <c r="P71" i="12" s="1"/>
  <c r="P72" i="9"/>
  <c r="P72" i="12" s="1"/>
  <c r="P73" i="9"/>
  <c r="P74" i="9"/>
  <c r="P74" i="12" s="1"/>
  <c r="P75" i="9"/>
  <c r="P75" i="12" s="1"/>
  <c r="P76" i="9"/>
  <c r="P77" i="9"/>
  <c r="P77" i="12" s="1"/>
  <c r="P78" i="9"/>
  <c r="P78" i="12" s="1"/>
  <c r="P79" i="9"/>
  <c r="S79" i="9" s="1"/>
  <c r="P80" i="9"/>
  <c r="P80" i="12" s="1"/>
  <c r="P81" i="9"/>
  <c r="P81" i="12" s="1"/>
  <c r="P82" i="9"/>
  <c r="P82" i="12" s="1"/>
  <c r="P83" i="9"/>
  <c r="P83" i="12" s="1"/>
  <c r="P84" i="9"/>
  <c r="P85" i="9"/>
  <c r="P86" i="9"/>
  <c r="P86" i="12" s="1"/>
  <c r="P87" i="9"/>
  <c r="P88" i="9"/>
  <c r="P88" i="12" s="1"/>
  <c r="P89" i="9"/>
  <c r="P89" i="12" s="1"/>
  <c r="P90" i="9"/>
  <c r="P90" i="12" s="1"/>
  <c r="P91" i="9"/>
  <c r="S91" i="9" s="1"/>
  <c r="P92" i="9"/>
  <c r="P92" i="12" s="1"/>
  <c r="P93" i="9"/>
  <c r="P93" i="12" s="1"/>
  <c r="P94" i="9"/>
  <c r="P95" i="9"/>
  <c r="P96" i="9"/>
  <c r="P97" i="9"/>
  <c r="P97" i="12" s="1"/>
  <c r="P98" i="9"/>
  <c r="P99" i="9"/>
  <c r="P99" i="12" s="1"/>
  <c r="P100" i="9"/>
  <c r="P100" i="12" s="1"/>
  <c r="P101" i="9"/>
  <c r="P101" i="12" s="1"/>
  <c r="P102" i="9"/>
  <c r="S102" i="9" s="1"/>
  <c r="P103" i="9"/>
  <c r="P103" i="12" s="1"/>
  <c r="P104" i="9"/>
  <c r="P104" i="12"/>
  <c r="P105" i="9"/>
  <c r="S105" i="9"/>
  <c r="P106" i="9"/>
  <c r="P106" i="12" s="1"/>
  <c r="P107" i="9"/>
  <c r="P107" i="12" s="1"/>
  <c r="P108" i="9"/>
  <c r="S108" i="9" s="1"/>
  <c r="P109" i="9"/>
  <c r="P109" i="12" s="1"/>
  <c r="P110" i="9"/>
  <c r="P110" i="12" s="1"/>
  <c r="P111" i="9"/>
  <c r="P111" i="12" s="1"/>
  <c r="P112" i="9"/>
  <c r="P113" i="9"/>
  <c r="P113" i="12" s="1"/>
  <c r="P114" i="9"/>
  <c r="P114" i="12" s="1"/>
  <c r="P115" i="9"/>
  <c r="P116" i="9"/>
  <c r="P117" i="9"/>
  <c r="P117" i="12" s="1"/>
  <c r="P118" i="9"/>
  <c r="P118" i="12" s="1"/>
  <c r="P119" i="9"/>
  <c r="P119" i="12" s="1"/>
  <c r="P120" i="9"/>
  <c r="P120" i="12" s="1"/>
  <c r="P121" i="9"/>
  <c r="P122" i="9"/>
  <c r="S122" i="9" s="1"/>
  <c r="P123" i="9"/>
  <c r="S123" i="9" s="1"/>
  <c r="P124" i="9"/>
  <c r="P124" i="12" s="1"/>
  <c r="P125" i="9"/>
  <c r="P125" i="12" s="1"/>
  <c r="P126" i="9"/>
  <c r="P126" i="12" s="1"/>
  <c r="P127" i="9"/>
  <c r="P128" i="9"/>
  <c r="P128" i="12" s="1"/>
  <c r="P129" i="9"/>
  <c r="P129" i="12" s="1"/>
  <c r="P130" i="9"/>
  <c r="P131" i="9"/>
  <c r="S131" i="9" s="1"/>
  <c r="P132" i="9"/>
  <c r="P132" i="12"/>
  <c r="P133" i="9"/>
  <c r="P134" i="9"/>
  <c r="P134" i="12" s="1"/>
  <c r="P135" i="9"/>
  <c r="P136" i="9"/>
  <c r="P136" i="12" s="1"/>
  <c r="P137" i="9"/>
  <c r="S137" i="9" s="1"/>
  <c r="P138" i="9"/>
  <c r="P139" i="9"/>
  <c r="P139" i="12" s="1"/>
  <c r="P140" i="9"/>
  <c r="P140" i="12" s="1"/>
  <c r="P141" i="9"/>
  <c r="P141" i="12" s="1"/>
  <c r="P142" i="9"/>
  <c r="P143" i="9"/>
  <c r="P143" i="12" s="1"/>
  <c r="P144" i="9"/>
  <c r="P144" i="12" s="1"/>
  <c r="P145" i="9"/>
  <c r="S145" i="9" s="1"/>
  <c r="P146" i="9"/>
  <c r="P146" i="12" s="1"/>
  <c r="P147" i="9"/>
  <c r="P147" i="12" s="1"/>
  <c r="P148" i="9"/>
  <c r="P148" i="12" s="1"/>
  <c r="P149" i="9"/>
  <c r="P149" i="12" s="1"/>
  <c r="P150" i="9"/>
  <c r="P150" i="12" s="1"/>
  <c r="P151" i="9"/>
  <c r="P151" i="12" s="1"/>
  <c r="P152" i="9"/>
  <c r="P152" i="12" s="1"/>
  <c r="P153" i="9"/>
  <c r="P154" i="9"/>
  <c r="P154" i="12"/>
  <c r="P155" i="9"/>
  <c r="P155" i="12"/>
  <c r="P156" i="9"/>
  <c r="P156" i="12" s="1"/>
  <c r="P157" i="9"/>
  <c r="P157" i="12" s="1"/>
  <c r="P158" i="9"/>
  <c r="P159" i="9"/>
  <c r="P159" i="12" s="1"/>
  <c r="P160" i="9"/>
  <c r="P160" i="12" s="1"/>
  <c r="P161" i="9"/>
  <c r="P162" i="9"/>
  <c r="P162" i="12" s="1"/>
  <c r="P163" i="9"/>
  <c r="P163" i="12" s="1"/>
  <c r="P164" i="9"/>
  <c r="P164" i="12"/>
  <c r="P165" i="9"/>
  <c r="P165" i="12"/>
  <c r="P166" i="9"/>
  <c r="P167" i="9"/>
  <c r="P167" i="12" s="1"/>
  <c r="P168" i="9"/>
  <c r="P168" i="12" s="1"/>
  <c r="P169" i="9"/>
  <c r="S169" i="9" s="1"/>
  <c r="P170" i="9"/>
  <c r="P170" i="12"/>
  <c r="P171" i="9"/>
  <c r="P171" i="12"/>
  <c r="P172" i="9"/>
  <c r="P172" i="12"/>
  <c r="P173" i="9"/>
  <c r="P174" i="9"/>
  <c r="P174" i="12" s="1"/>
  <c r="P175" i="9"/>
  <c r="P175" i="12" s="1"/>
  <c r="P176" i="9"/>
  <c r="P177" i="9"/>
  <c r="S177" i="9"/>
  <c r="P178" i="9"/>
  <c r="P178" i="12" s="1"/>
  <c r="P179" i="9"/>
  <c r="P179" i="12" s="1"/>
  <c r="P180" i="9"/>
  <c r="P180" i="12" s="1"/>
  <c r="P181" i="9"/>
  <c r="P181" i="12" s="1"/>
  <c r="P182" i="9"/>
  <c r="P182" i="12" s="1"/>
  <c r="P183" i="9"/>
  <c r="P183" i="12" s="1"/>
  <c r="P184" i="9"/>
  <c r="P184" i="12" s="1"/>
  <c r="P185" i="9"/>
  <c r="P186" i="9"/>
  <c r="P186" i="12"/>
  <c r="P187" i="9"/>
  <c r="P187" i="12" s="1"/>
  <c r="P188" i="9"/>
  <c r="P188" i="12" s="1"/>
  <c r="P189" i="9"/>
  <c r="P189" i="12" s="1"/>
  <c r="P190" i="9"/>
  <c r="P190" i="12" s="1"/>
  <c r="P191" i="9"/>
  <c r="P191" i="12" s="1"/>
  <c r="P192" i="9"/>
  <c r="P193" i="9"/>
  <c r="P194" i="9"/>
  <c r="P194" i="12"/>
  <c r="P195" i="9"/>
  <c r="P195" i="12"/>
  <c r="P196" i="9"/>
  <c r="P196" i="12" s="1"/>
  <c r="P197" i="9"/>
  <c r="P198" i="9"/>
  <c r="P198" i="12" s="1"/>
  <c r="P199" i="9"/>
  <c r="P199" i="12" s="1"/>
  <c r="P200" i="9"/>
  <c r="P201" i="9"/>
  <c r="S201" i="9" s="1"/>
  <c r="P202" i="9"/>
  <c r="P202" i="12" s="1"/>
  <c r="P203" i="9"/>
  <c r="P203" i="12" s="1"/>
  <c r="P204" i="9"/>
  <c r="P204" i="12" s="1"/>
  <c r="P205" i="9"/>
  <c r="P205" i="12" s="1"/>
  <c r="P206" i="9"/>
  <c r="P207" i="9"/>
  <c r="P207" i="12" s="1"/>
  <c r="P208" i="9"/>
  <c r="P208" i="12" s="1"/>
  <c r="P209" i="9"/>
  <c r="P210" i="9"/>
  <c r="P211" i="9"/>
  <c r="P211" i="12" s="1"/>
  <c r="P212" i="9"/>
  <c r="P212" i="12" s="1"/>
  <c r="P213" i="9"/>
  <c r="P213" i="12" s="1"/>
  <c r="P214" i="9"/>
  <c r="P214" i="12" s="1"/>
  <c r="P215" i="9"/>
  <c r="P215" i="12" s="1"/>
  <c r="P216" i="9"/>
  <c r="P216" i="12" s="1"/>
  <c r="P217" i="9"/>
  <c r="P218" i="9"/>
  <c r="P218" i="12" s="1"/>
  <c r="P219" i="9"/>
  <c r="P219" i="12" s="1"/>
  <c r="P220" i="9"/>
  <c r="P220" i="12" s="1"/>
  <c r="P221" i="9"/>
  <c r="P221" i="12" s="1"/>
  <c r="P222" i="9"/>
  <c r="P223" i="9"/>
  <c r="P223" i="12" s="1"/>
  <c r="P224" i="9"/>
  <c r="P224" i="12" s="1"/>
  <c r="P225" i="9"/>
  <c r="P226" i="9"/>
  <c r="P226" i="12" s="1"/>
  <c r="P227" i="9"/>
  <c r="P227" i="12" s="1"/>
  <c r="P228" i="9"/>
  <c r="P228" i="12" s="1"/>
  <c r="P229" i="9"/>
  <c r="P229" i="12" s="1"/>
  <c r="P230" i="9"/>
  <c r="P230" i="12" s="1"/>
  <c r="P231" i="9"/>
  <c r="P231" i="12" s="1"/>
  <c r="P232" i="9"/>
  <c r="P232" i="12" s="1"/>
  <c r="P233" i="9"/>
  <c r="S233" i="9" s="1"/>
  <c r="P234" i="9"/>
  <c r="P234" i="12" s="1"/>
  <c r="P235" i="9"/>
  <c r="P235" i="12" s="1"/>
  <c r="P236" i="9"/>
  <c r="P236" i="12" s="1"/>
  <c r="P237" i="9"/>
  <c r="P238" i="9"/>
  <c r="P238" i="12" s="1"/>
  <c r="P239" i="9"/>
  <c r="P239" i="12" s="1"/>
  <c r="P240" i="9"/>
  <c r="P240" i="12" s="1"/>
  <c r="P241" i="9"/>
  <c r="P241" i="12" s="1"/>
  <c r="P242" i="9"/>
  <c r="P242" i="12" s="1"/>
  <c r="P243" i="9"/>
  <c r="P243" i="12" s="1"/>
  <c r="P244" i="9"/>
  <c r="P244" i="12" s="1"/>
  <c r="P245" i="9"/>
  <c r="P245" i="12" s="1"/>
  <c r="P246" i="9"/>
  <c r="P246" i="12" s="1"/>
  <c r="P247" i="9"/>
  <c r="P247" i="12" s="1"/>
  <c r="P248" i="9"/>
  <c r="P248" i="12" s="1"/>
  <c r="P249" i="9"/>
  <c r="P249" i="12" s="1"/>
  <c r="P250" i="9"/>
  <c r="P250" i="12" s="1"/>
  <c r="P251" i="9"/>
  <c r="P251" i="12" s="1"/>
  <c r="P252" i="9"/>
  <c r="P252" i="12" s="1"/>
  <c r="P253" i="9"/>
  <c r="P253" i="12" s="1"/>
  <c r="P254" i="9"/>
  <c r="P254" i="12" s="1"/>
  <c r="P255" i="9"/>
  <c r="P255" i="12" s="1"/>
  <c r="P256" i="9"/>
  <c r="P256" i="12" s="1"/>
  <c r="P257" i="9"/>
  <c r="P257" i="12" s="1"/>
  <c r="P258" i="9"/>
  <c r="P258" i="12" s="1"/>
  <c r="P259" i="9"/>
  <c r="P259" i="12" s="1"/>
  <c r="P260" i="9"/>
  <c r="P260" i="12" s="1"/>
  <c r="P261" i="9"/>
  <c r="P261" i="12" s="1"/>
  <c r="P262" i="9"/>
  <c r="P262" i="12" s="1"/>
  <c r="P263" i="9"/>
  <c r="P263" i="12" s="1"/>
  <c r="P264" i="9"/>
  <c r="P265" i="9"/>
  <c r="P265" i="12" s="1"/>
  <c r="P266" i="9"/>
  <c r="P266" i="12" s="1"/>
  <c r="P267" i="9"/>
  <c r="P267" i="12" s="1"/>
  <c r="P268" i="9"/>
  <c r="P268" i="12"/>
  <c r="P269" i="9"/>
  <c r="P269" i="12"/>
  <c r="P270" i="9"/>
  <c r="P271" i="9"/>
  <c r="P271" i="12" s="1"/>
  <c r="P272" i="9"/>
  <c r="P273" i="9"/>
  <c r="P273" i="12" s="1"/>
  <c r="P274" i="9"/>
  <c r="P274" i="12" s="1"/>
  <c r="P275" i="9"/>
  <c r="P275" i="12" s="1"/>
  <c r="P276" i="9"/>
  <c r="P276" i="12" s="1"/>
  <c r="P277" i="9"/>
  <c r="P277" i="12" s="1"/>
  <c r="P278" i="9"/>
  <c r="P278" i="12" s="1"/>
  <c r="P279" i="9"/>
  <c r="P279" i="12" s="1"/>
  <c r="P280" i="9"/>
  <c r="P281" i="9"/>
  <c r="P281" i="12" s="1"/>
  <c r="P282" i="9"/>
  <c r="P282" i="12" s="1"/>
  <c r="P283" i="9"/>
  <c r="P283" i="12" s="1"/>
  <c r="P284" i="9"/>
  <c r="P284" i="12" s="1"/>
  <c r="P285" i="9"/>
  <c r="P285" i="12" s="1"/>
  <c r="P286" i="9"/>
  <c r="P286" i="12" s="1"/>
  <c r="P287" i="9"/>
  <c r="P287" i="12" s="1"/>
  <c r="P288" i="9"/>
  <c r="P289" i="9"/>
  <c r="P290" i="9"/>
  <c r="P290" i="12" s="1"/>
  <c r="P291" i="9"/>
  <c r="P291" i="12" s="1"/>
  <c r="P292" i="9"/>
  <c r="P292" i="12" s="1"/>
  <c r="P293" i="9"/>
  <c r="P294" i="9"/>
  <c r="P294" i="12" s="1"/>
  <c r="P295" i="9"/>
  <c r="P295" i="12" s="1"/>
  <c r="P296" i="9"/>
  <c r="P297" i="9"/>
  <c r="P297" i="12" s="1"/>
  <c r="P298" i="9"/>
  <c r="P299" i="9"/>
  <c r="P299" i="12" s="1"/>
  <c r="P300" i="9"/>
  <c r="P300" i="12" s="1"/>
  <c r="P301" i="9"/>
  <c r="P302" i="9"/>
  <c r="P302" i="12" s="1"/>
  <c r="P303" i="9"/>
  <c r="P303" i="12" s="1"/>
  <c r="P304" i="9"/>
  <c r="P304" i="12" s="1"/>
  <c r="P305" i="9"/>
  <c r="P305" i="12" s="1"/>
  <c r="P306" i="9"/>
  <c r="P306" i="12" s="1"/>
  <c r="P307" i="9"/>
  <c r="P307" i="12" s="1"/>
  <c r="P308" i="9"/>
  <c r="P308" i="12" s="1"/>
  <c r="P309" i="9"/>
  <c r="P309" i="12" s="1"/>
  <c r="P310" i="9"/>
  <c r="P311" i="9"/>
  <c r="P311" i="12" s="1"/>
  <c r="P312" i="9"/>
  <c r="P312" i="12" s="1"/>
  <c r="P313" i="9"/>
  <c r="P313" i="12" s="1"/>
  <c r="P314" i="9"/>
  <c r="P314" i="12" s="1"/>
  <c r="P315" i="9"/>
  <c r="P315" i="12"/>
  <c r="P316" i="9"/>
  <c r="P316" i="12"/>
  <c r="P317" i="9"/>
  <c r="P317" i="12"/>
  <c r="P318" i="9"/>
  <c r="P318" i="12" s="1"/>
  <c r="P319" i="9"/>
  <c r="P319" i="12" s="1"/>
  <c r="P320" i="9"/>
  <c r="P321" i="9"/>
  <c r="P321" i="12" s="1"/>
  <c r="P322" i="9"/>
  <c r="P322" i="12" s="1"/>
  <c r="P323" i="9"/>
  <c r="P323" i="12" s="1"/>
  <c r="P324" i="9"/>
  <c r="P324" i="12" s="1"/>
  <c r="P325" i="9"/>
  <c r="P325" i="12" s="1"/>
  <c r="P326" i="9"/>
  <c r="P326" i="12" s="1"/>
  <c r="P327" i="9"/>
  <c r="P327" i="12" s="1"/>
  <c r="P328" i="9"/>
  <c r="P329" i="9"/>
  <c r="P329" i="12" s="1"/>
  <c r="P330" i="9"/>
  <c r="P331" i="9"/>
  <c r="P331" i="12" s="1"/>
  <c r="P332" i="9"/>
  <c r="P332" i="12" s="1"/>
  <c r="P333" i="9"/>
  <c r="P333" i="12" s="1"/>
  <c r="P334" i="9"/>
  <c r="P334" i="12" s="1"/>
  <c r="P335" i="9"/>
  <c r="P335" i="12" s="1"/>
  <c r="P336" i="9"/>
  <c r="P337" i="9"/>
  <c r="P338" i="9"/>
  <c r="P338" i="12" s="1"/>
  <c r="P339" i="9"/>
  <c r="P339" i="12" s="1"/>
  <c r="P340" i="9"/>
  <c r="P340" i="12" s="1"/>
  <c r="P341" i="9"/>
  <c r="P342" i="9"/>
  <c r="P342" i="12" s="1"/>
  <c r="P343" i="9"/>
  <c r="P343" i="12" s="1"/>
  <c r="P344" i="9"/>
  <c r="P345" i="9"/>
  <c r="P345" i="12" s="1"/>
  <c r="P346" i="9"/>
  <c r="P346" i="12" s="1"/>
  <c r="P347" i="9"/>
  <c r="P347" i="12" s="1"/>
  <c r="P348" i="9"/>
  <c r="P348" i="12" s="1"/>
  <c r="P349" i="9"/>
  <c r="P349" i="12" s="1"/>
  <c r="P350" i="9"/>
  <c r="P351" i="9"/>
  <c r="P351" i="12"/>
  <c r="P352" i="9"/>
  <c r="P352" i="12" s="1"/>
  <c r="P353" i="9"/>
  <c r="P353" i="12" s="1"/>
  <c r="P354" i="9"/>
  <c r="P354" i="12" s="1"/>
  <c r="P355" i="9"/>
  <c r="P355" i="12" s="1"/>
  <c r="P356" i="9"/>
  <c r="P356" i="12" s="1"/>
  <c r="P357" i="9"/>
  <c r="P357" i="12"/>
  <c r="P358" i="9"/>
  <c r="P358" i="12"/>
  <c r="P359" i="9"/>
  <c r="P359" i="12" s="1"/>
  <c r="P360" i="9"/>
  <c r="P361" i="9"/>
  <c r="P361" i="12" s="1"/>
  <c r="P362" i="9"/>
  <c r="P363" i="9"/>
  <c r="P363" i="12" s="1"/>
  <c r="P364" i="9"/>
  <c r="P364" i="12" s="1"/>
  <c r="P365" i="9"/>
  <c r="P366" i="9"/>
  <c r="P366" i="12" s="1"/>
  <c r="P367" i="9"/>
  <c r="P367" i="12" s="1"/>
  <c r="P368" i="9"/>
  <c r="P369" i="9"/>
  <c r="P369" i="12" s="1"/>
  <c r="P370" i="9"/>
  <c r="P370" i="12" s="1"/>
  <c r="P371" i="9"/>
  <c r="P371" i="12" s="1"/>
  <c r="P372" i="9"/>
  <c r="P372" i="12" s="1"/>
  <c r="P373" i="9"/>
  <c r="P373" i="12" s="1"/>
  <c r="P374" i="9"/>
  <c r="P375" i="9"/>
  <c r="P375" i="12" s="1"/>
  <c r="P376" i="9"/>
  <c r="P377" i="9"/>
  <c r="P377" i="12" s="1"/>
  <c r="P378" i="9"/>
  <c r="P378" i="12"/>
  <c r="P379" i="9"/>
  <c r="P379" i="12"/>
  <c r="P380" i="9"/>
  <c r="P380" i="12" s="1"/>
  <c r="P381" i="9"/>
  <c r="P381" i="12" s="1"/>
  <c r="P382" i="9"/>
  <c r="P382" i="12" s="1"/>
  <c r="P383" i="9"/>
  <c r="P383" i="12" s="1"/>
  <c r="P384" i="9"/>
  <c r="P384" i="12" s="1"/>
  <c r="P385" i="9"/>
  <c r="P385" i="12" s="1"/>
  <c r="P386" i="9"/>
  <c r="P386" i="12"/>
  <c r="P387" i="9"/>
  <c r="P387" i="12"/>
  <c r="P388" i="9"/>
  <c r="P389" i="9"/>
  <c r="P389" i="12" s="1"/>
  <c r="P390" i="9"/>
  <c r="P390" i="12" s="1"/>
  <c r="P391" i="9"/>
  <c r="P391" i="12" s="1"/>
  <c r="P392" i="9"/>
  <c r="P392" i="12" s="1"/>
  <c r="P393" i="9"/>
  <c r="P393" i="12" s="1"/>
  <c r="P394" i="9"/>
  <c r="P395" i="9"/>
  <c r="P395" i="12" s="1"/>
  <c r="P396" i="9"/>
  <c r="P396" i="12" s="1"/>
  <c r="P397" i="9"/>
  <c r="P397" i="12" s="1"/>
  <c r="P398" i="9"/>
  <c r="P398" i="12" s="1"/>
  <c r="P399" i="9"/>
  <c r="P399" i="12" s="1"/>
  <c r="P400" i="9"/>
  <c r="P400" i="12" s="1"/>
  <c r="P401" i="9"/>
  <c r="P402" i="9"/>
  <c r="P402" i="12" s="1"/>
  <c r="P403" i="9"/>
  <c r="P404" i="9"/>
  <c r="P404" i="12"/>
  <c r="P405" i="9"/>
  <c r="P405" i="12" s="1"/>
  <c r="P406" i="9"/>
  <c r="P406" i="12" s="1"/>
  <c r="P407" i="9"/>
  <c r="P407" i="12" s="1"/>
  <c r="P408" i="9"/>
  <c r="P409" i="9"/>
  <c r="P409" i="12" s="1"/>
  <c r="P410" i="9"/>
  <c r="P410" i="12" s="1"/>
  <c r="P411" i="9"/>
  <c r="P411" i="12" s="1"/>
  <c r="P412" i="9"/>
  <c r="P412" i="12" s="1"/>
  <c r="P413" i="9"/>
  <c r="P413" i="12" s="1"/>
  <c r="P414" i="9"/>
  <c r="P414" i="12" s="1"/>
  <c r="P415" i="9"/>
  <c r="P415" i="12" s="1"/>
  <c r="P5" i="9"/>
  <c r="P6" i="9"/>
  <c r="P6" i="12" s="1"/>
  <c r="P7" i="9"/>
  <c r="P7" i="12" s="1"/>
  <c r="P4" i="9"/>
  <c r="P4" i="12" s="1"/>
  <c r="L8" i="9"/>
  <c r="L8" i="12" s="1"/>
  <c r="M8" i="9"/>
  <c r="M8" i="12" s="1"/>
  <c r="L9" i="9"/>
  <c r="L9" i="12" s="1"/>
  <c r="M9" i="9"/>
  <c r="M9" i="12" s="1"/>
  <c r="L10" i="9"/>
  <c r="L10" i="12" s="1"/>
  <c r="M10" i="9"/>
  <c r="M10" i="12" s="1"/>
  <c r="L11" i="9"/>
  <c r="L11" i="12" s="1"/>
  <c r="M11" i="9"/>
  <c r="M11" i="12" s="1"/>
  <c r="L12" i="9"/>
  <c r="L12" i="12" s="1"/>
  <c r="M12" i="9"/>
  <c r="M12" i="12" s="1"/>
  <c r="L13" i="9"/>
  <c r="L13" i="12" s="1"/>
  <c r="M13" i="9"/>
  <c r="M13" i="12" s="1"/>
  <c r="L14" i="9"/>
  <c r="L14" i="12" s="1"/>
  <c r="M14" i="9"/>
  <c r="M14" i="12" s="1"/>
  <c r="L15" i="9"/>
  <c r="L15" i="12" s="1"/>
  <c r="M15" i="9"/>
  <c r="M15" i="12" s="1"/>
  <c r="L16" i="9"/>
  <c r="L16" i="12" s="1"/>
  <c r="M16" i="9"/>
  <c r="M16" i="12"/>
  <c r="L17" i="9"/>
  <c r="L17" i="12"/>
  <c r="M17" i="9"/>
  <c r="M17" i="12" s="1"/>
  <c r="L18" i="9"/>
  <c r="L18" i="12" s="1"/>
  <c r="M18" i="9"/>
  <c r="M18" i="12" s="1"/>
  <c r="L19" i="9"/>
  <c r="L19" i="12" s="1"/>
  <c r="M19" i="9"/>
  <c r="M19" i="12" s="1"/>
  <c r="L20" i="9"/>
  <c r="L20" i="12" s="1"/>
  <c r="M20" i="9"/>
  <c r="M20" i="12"/>
  <c r="L21" i="9"/>
  <c r="L21" i="12"/>
  <c r="M21" i="9"/>
  <c r="M21" i="12" s="1"/>
  <c r="L22" i="9"/>
  <c r="L22" i="12" s="1"/>
  <c r="M22" i="9"/>
  <c r="M22" i="12" s="1"/>
  <c r="L23" i="9"/>
  <c r="L23" i="12"/>
  <c r="M23" i="9"/>
  <c r="M23" i="12" s="1"/>
  <c r="L24" i="9"/>
  <c r="L24" i="12" s="1"/>
  <c r="M24" i="9"/>
  <c r="M24" i="12" s="1"/>
  <c r="L25" i="9"/>
  <c r="L25" i="12" s="1"/>
  <c r="M25" i="9"/>
  <c r="M25" i="12" s="1"/>
  <c r="L26" i="9"/>
  <c r="L26" i="12" s="1"/>
  <c r="M26" i="9"/>
  <c r="M26" i="12" s="1"/>
  <c r="L27" i="9"/>
  <c r="L27" i="12" s="1"/>
  <c r="M27" i="9"/>
  <c r="M27" i="12" s="1"/>
  <c r="L28" i="9"/>
  <c r="L28" i="12" s="1"/>
  <c r="M28" i="9"/>
  <c r="M28" i="12" s="1"/>
  <c r="L29" i="9"/>
  <c r="L29" i="12" s="1"/>
  <c r="M29" i="9"/>
  <c r="M29" i="12" s="1"/>
  <c r="L30" i="9"/>
  <c r="L30" i="12" s="1"/>
  <c r="M30" i="9"/>
  <c r="M30" i="12" s="1"/>
  <c r="L31" i="9"/>
  <c r="L31" i="12"/>
  <c r="M31" i="9"/>
  <c r="M31" i="12" s="1"/>
  <c r="L32" i="9"/>
  <c r="L32" i="12" s="1"/>
  <c r="M32" i="9"/>
  <c r="M32" i="12" s="1"/>
  <c r="L33" i="9"/>
  <c r="L33" i="12" s="1"/>
  <c r="M33" i="9"/>
  <c r="M33" i="12" s="1"/>
  <c r="L34" i="9"/>
  <c r="L34" i="12" s="1"/>
  <c r="M34" i="9"/>
  <c r="M34" i="12" s="1"/>
  <c r="L35" i="9"/>
  <c r="L35" i="12" s="1"/>
  <c r="M35" i="9"/>
  <c r="M35" i="12" s="1"/>
  <c r="L36" i="9"/>
  <c r="L36" i="12" s="1"/>
  <c r="M36" i="9"/>
  <c r="M36" i="12" s="1"/>
  <c r="L37" i="9"/>
  <c r="L37" i="12" s="1"/>
  <c r="M37" i="9"/>
  <c r="M37" i="12"/>
  <c r="L38" i="9"/>
  <c r="L38" i="12" s="1"/>
  <c r="M38" i="9"/>
  <c r="M38" i="12" s="1"/>
  <c r="L39" i="9"/>
  <c r="L39" i="12" s="1"/>
  <c r="M39" i="9"/>
  <c r="M39" i="12" s="1"/>
  <c r="L40" i="9"/>
  <c r="L40" i="12" s="1"/>
  <c r="M40" i="9"/>
  <c r="M40" i="12" s="1"/>
  <c r="L41" i="9"/>
  <c r="L41" i="12"/>
  <c r="M41" i="9"/>
  <c r="M41" i="12"/>
  <c r="L42" i="9"/>
  <c r="L42" i="12" s="1"/>
  <c r="M42" i="9"/>
  <c r="M42" i="12" s="1"/>
  <c r="L43" i="9"/>
  <c r="L43" i="12" s="1"/>
  <c r="M43" i="9"/>
  <c r="M43" i="12" s="1"/>
  <c r="L44" i="9"/>
  <c r="L44" i="12" s="1"/>
  <c r="M44" i="9"/>
  <c r="M44" i="12" s="1"/>
  <c r="L45" i="9"/>
  <c r="L45" i="12" s="1"/>
  <c r="M45" i="9"/>
  <c r="M45" i="12" s="1"/>
  <c r="L46" i="9"/>
  <c r="L46" i="12" s="1"/>
  <c r="M46" i="9"/>
  <c r="M46" i="12" s="1"/>
  <c r="L47" i="9"/>
  <c r="L47" i="12" s="1"/>
  <c r="M47" i="9"/>
  <c r="M47" i="12" s="1"/>
  <c r="L48" i="9"/>
  <c r="L48" i="12" s="1"/>
  <c r="M48" i="9"/>
  <c r="M48" i="12" s="1"/>
  <c r="L49" i="9"/>
  <c r="L49" i="12" s="1"/>
  <c r="M49" i="9"/>
  <c r="M49" i="12" s="1"/>
  <c r="L50" i="9"/>
  <c r="L50" i="12" s="1"/>
  <c r="M50" i="9"/>
  <c r="M50" i="12" s="1"/>
  <c r="L51" i="9"/>
  <c r="L51" i="12" s="1"/>
  <c r="M51" i="9"/>
  <c r="M51" i="12" s="1"/>
  <c r="L52" i="9"/>
  <c r="L52" i="12" s="1"/>
  <c r="M52" i="9"/>
  <c r="M52" i="12" s="1"/>
  <c r="L53" i="9"/>
  <c r="L53" i="12" s="1"/>
  <c r="M53" i="9"/>
  <c r="M53" i="12" s="1"/>
  <c r="L54" i="9"/>
  <c r="L54" i="12" s="1"/>
  <c r="M54" i="9"/>
  <c r="M54" i="12" s="1"/>
  <c r="L55" i="9"/>
  <c r="L55" i="12" s="1"/>
  <c r="M55" i="9"/>
  <c r="M55" i="12" s="1"/>
  <c r="L56" i="9"/>
  <c r="L56" i="12" s="1"/>
  <c r="M56" i="9"/>
  <c r="M56" i="12" s="1"/>
  <c r="L57" i="9"/>
  <c r="L57" i="12" s="1"/>
  <c r="M57" i="9"/>
  <c r="M57" i="12" s="1"/>
  <c r="L58" i="9"/>
  <c r="L58" i="12" s="1"/>
  <c r="M58" i="9"/>
  <c r="M58" i="12" s="1"/>
  <c r="L59" i="9"/>
  <c r="L59" i="12" s="1"/>
  <c r="M59" i="9"/>
  <c r="M59" i="12" s="1"/>
  <c r="L60" i="9"/>
  <c r="L60" i="12" s="1"/>
  <c r="M60" i="9"/>
  <c r="M60" i="12" s="1"/>
  <c r="L61" i="9"/>
  <c r="L61" i="12" s="1"/>
  <c r="M61" i="9"/>
  <c r="M61" i="12" s="1"/>
  <c r="L62" i="9"/>
  <c r="L62" i="12" s="1"/>
  <c r="M62" i="9"/>
  <c r="M62" i="12" s="1"/>
  <c r="L63" i="9"/>
  <c r="L63" i="12" s="1"/>
  <c r="M63" i="9"/>
  <c r="M63" i="12" s="1"/>
  <c r="L64" i="9"/>
  <c r="L64" i="12" s="1"/>
  <c r="M64" i="9"/>
  <c r="M64" i="12" s="1"/>
  <c r="L65" i="9"/>
  <c r="L65" i="12" s="1"/>
  <c r="M65" i="9"/>
  <c r="M65" i="12" s="1"/>
  <c r="L66" i="9"/>
  <c r="L66" i="12" s="1"/>
  <c r="M66" i="9"/>
  <c r="M66" i="12" s="1"/>
  <c r="L67" i="9"/>
  <c r="L67" i="12" s="1"/>
  <c r="M67" i="9"/>
  <c r="M67" i="12" s="1"/>
  <c r="L68" i="9"/>
  <c r="L68" i="12" s="1"/>
  <c r="M68" i="9"/>
  <c r="M68" i="12" s="1"/>
  <c r="L69" i="9"/>
  <c r="L69" i="12" s="1"/>
  <c r="M69" i="9"/>
  <c r="M69" i="12" s="1"/>
  <c r="L70" i="9"/>
  <c r="L70" i="12" s="1"/>
  <c r="M70" i="9"/>
  <c r="M70" i="12" s="1"/>
  <c r="L71" i="9"/>
  <c r="L71" i="12" s="1"/>
  <c r="M71" i="9"/>
  <c r="M71" i="12" s="1"/>
  <c r="L72" i="9"/>
  <c r="L72" i="12" s="1"/>
  <c r="M72" i="9"/>
  <c r="M72" i="12" s="1"/>
  <c r="L73" i="9"/>
  <c r="L73" i="12" s="1"/>
  <c r="M73" i="9"/>
  <c r="M73" i="12"/>
  <c r="L74" i="9"/>
  <c r="L74" i="12"/>
  <c r="M74" i="9"/>
  <c r="M74" i="12" s="1"/>
  <c r="L75" i="9"/>
  <c r="L75" i="12" s="1"/>
  <c r="M75" i="9"/>
  <c r="M75" i="12" s="1"/>
  <c r="L76" i="9"/>
  <c r="L76" i="12" s="1"/>
  <c r="M76" i="9"/>
  <c r="M76" i="12" s="1"/>
  <c r="L77" i="9"/>
  <c r="L77" i="12" s="1"/>
  <c r="M77" i="9"/>
  <c r="M77" i="12" s="1"/>
  <c r="L78" i="9"/>
  <c r="L78" i="12" s="1"/>
  <c r="M78" i="9"/>
  <c r="M78" i="12" s="1"/>
  <c r="L79" i="9"/>
  <c r="L79" i="12" s="1"/>
  <c r="M79" i="9"/>
  <c r="M79" i="12" s="1"/>
  <c r="L80" i="9"/>
  <c r="L80" i="12" s="1"/>
  <c r="M80" i="9"/>
  <c r="M80" i="12" s="1"/>
  <c r="L81" i="9"/>
  <c r="L81" i="12" s="1"/>
  <c r="M81" i="9"/>
  <c r="M81" i="12" s="1"/>
  <c r="L82" i="9"/>
  <c r="L82" i="12"/>
  <c r="M82" i="9"/>
  <c r="M82" i="12" s="1"/>
  <c r="L83" i="9"/>
  <c r="L83" i="12" s="1"/>
  <c r="M83" i="9"/>
  <c r="M83" i="12" s="1"/>
  <c r="L84" i="9"/>
  <c r="L84" i="12" s="1"/>
  <c r="M84" i="9"/>
  <c r="M84" i="12" s="1"/>
  <c r="L85" i="9"/>
  <c r="L85" i="12" s="1"/>
  <c r="M85" i="9"/>
  <c r="M85" i="12" s="1"/>
  <c r="L86" i="9"/>
  <c r="L86" i="12" s="1"/>
  <c r="M86" i="9"/>
  <c r="M86" i="12" s="1"/>
  <c r="L87" i="9"/>
  <c r="L87" i="12" s="1"/>
  <c r="M87" i="9"/>
  <c r="M87" i="12" s="1"/>
  <c r="L88" i="9"/>
  <c r="L88" i="12" s="1"/>
  <c r="M88" i="9"/>
  <c r="M88" i="12" s="1"/>
  <c r="L89" i="9"/>
  <c r="L89" i="12" s="1"/>
  <c r="M89" i="9"/>
  <c r="M89" i="12" s="1"/>
  <c r="L90" i="9"/>
  <c r="L90" i="12" s="1"/>
  <c r="M90" i="9"/>
  <c r="M90" i="12" s="1"/>
  <c r="L91" i="9"/>
  <c r="L91" i="12"/>
  <c r="M91" i="9"/>
  <c r="M91" i="12" s="1"/>
  <c r="L92" i="9"/>
  <c r="L92" i="12" s="1"/>
  <c r="M92" i="9"/>
  <c r="M92" i="12" s="1"/>
  <c r="L93" i="9"/>
  <c r="L93" i="12" s="1"/>
  <c r="M93" i="9"/>
  <c r="M93" i="12" s="1"/>
  <c r="L94" i="9"/>
  <c r="L94" i="12" s="1"/>
  <c r="M94" i="9"/>
  <c r="M94" i="12" s="1"/>
  <c r="L95" i="9"/>
  <c r="L95" i="12" s="1"/>
  <c r="M95" i="9"/>
  <c r="M95" i="12" s="1"/>
  <c r="L96" i="9"/>
  <c r="L96" i="12" s="1"/>
  <c r="M96" i="9"/>
  <c r="M96" i="12" s="1"/>
  <c r="L97" i="9"/>
  <c r="L97" i="12"/>
  <c r="M97" i="9"/>
  <c r="M97" i="12" s="1"/>
  <c r="L98" i="9"/>
  <c r="L98" i="12" s="1"/>
  <c r="M98" i="9"/>
  <c r="M98" i="12" s="1"/>
  <c r="L99" i="9"/>
  <c r="L99" i="12" s="1"/>
  <c r="M99" i="9"/>
  <c r="M99" i="12" s="1"/>
  <c r="L100" i="9"/>
  <c r="L100" i="12" s="1"/>
  <c r="M100" i="9"/>
  <c r="M100" i="12" s="1"/>
  <c r="L101" i="9"/>
  <c r="L101" i="12" s="1"/>
  <c r="M101" i="9"/>
  <c r="M101" i="12" s="1"/>
  <c r="L102" i="9"/>
  <c r="L102" i="12" s="1"/>
  <c r="M102" i="9"/>
  <c r="M102" i="12" s="1"/>
  <c r="L103" i="9"/>
  <c r="L103" i="12" s="1"/>
  <c r="M103" i="9"/>
  <c r="M103" i="12" s="1"/>
  <c r="L104" i="9"/>
  <c r="L104" i="12" s="1"/>
  <c r="M104" i="9"/>
  <c r="M104" i="12" s="1"/>
  <c r="L105" i="9"/>
  <c r="L105" i="12" s="1"/>
  <c r="M105" i="9"/>
  <c r="M105" i="12" s="1"/>
  <c r="L106" i="9"/>
  <c r="L106" i="12" s="1"/>
  <c r="M106" i="9"/>
  <c r="M106" i="12" s="1"/>
  <c r="L107" i="9"/>
  <c r="L107" i="12" s="1"/>
  <c r="M107" i="9"/>
  <c r="M107" i="12" s="1"/>
  <c r="L108" i="9"/>
  <c r="L108" i="12" s="1"/>
  <c r="M108" i="9"/>
  <c r="M108" i="12" s="1"/>
  <c r="L109" i="9"/>
  <c r="L109" i="12" s="1"/>
  <c r="M109" i="9"/>
  <c r="M109" i="12" s="1"/>
  <c r="L110" i="9"/>
  <c r="L110" i="12" s="1"/>
  <c r="M110" i="9"/>
  <c r="M110" i="12" s="1"/>
  <c r="L111" i="9"/>
  <c r="L111" i="12" s="1"/>
  <c r="M111" i="9"/>
  <c r="M111" i="12" s="1"/>
  <c r="L112" i="9"/>
  <c r="L112" i="12" s="1"/>
  <c r="M112" i="9"/>
  <c r="M112" i="12" s="1"/>
  <c r="L113" i="9"/>
  <c r="L113" i="12" s="1"/>
  <c r="M113" i="9"/>
  <c r="M113" i="12" s="1"/>
  <c r="L114" i="9"/>
  <c r="L114" i="12" s="1"/>
  <c r="M114" i="9"/>
  <c r="M114" i="12" s="1"/>
  <c r="L115" i="9"/>
  <c r="L115" i="12" s="1"/>
  <c r="M115" i="9"/>
  <c r="M115" i="12" s="1"/>
  <c r="L116" i="9"/>
  <c r="L116" i="12" s="1"/>
  <c r="M116" i="9"/>
  <c r="M116" i="12" s="1"/>
  <c r="L117" i="9"/>
  <c r="L117" i="12" s="1"/>
  <c r="M117" i="9"/>
  <c r="M117" i="12" s="1"/>
  <c r="L118" i="9"/>
  <c r="L118" i="12" s="1"/>
  <c r="M118" i="9"/>
  <c r="M118" i="12" s="1"/>
  <c r="L119" i="9"/>
  <c r="L119" i="12" s="1"/>
  <c r="M119" i="9"/>
  <c r="M119" i="12" s="1"/>
  <c r="L120" i="9"/>
  <c r="L120" i="12" s="1"/>
  <c r="M120" i="9"/>
  <c r="M120" i="12" s="1"/>
  <c r="L121" i="9"/>
  <c r="L121" i="12" s="1"/>
  <c r="M121" i="9"/>
  <c r="M121" i="12" s="1"/>
  <c r="L122" i="9"/>
  <c r="L122" i="12" s="1"/>
  <c r="M122" i="9"/>
  <c r="M122" i="12" s="1"/>
  <c r="L123" i="9"/>
  <c r="L123" i="12" s="1"/>
  <c r="M123" i="9"/>
  <c r="M123" i="12" s="1"/>
  <c r="L124" i="9"/>
  <c r="L124" i="12" s="1"/>
  <c r="M124" i="9"/>
  <c r="M124" i="12" s="1"/>
  <c r="L125" i="9"/>
  <c r="L125" i="12" s="1"/>
  <c r="M125" i="9"/>
  <c r="M125" i="12" s="1"/>
  <c r="L126" i="9"/>
  <c r="L126" i="12" s="1"/>
  <c r="M126" i="9"/>
  <c r="M126" i="12" s="1"/>
  <c r="L127" i="9"/>
  <c r="L127" i="12" s="1"/>
  <c r="M127" i="9"/>
  <c r="M127" i="12" s="1"/>
  <c r="L128" i="9"/>
  <c r="L128" i="12" s="1"/>
  <c r="M128" i="9"/>
  <c r="M128" i="12" s="1"/>
  <c r="L129" i="9"/>
  <c r="L129" i="12" s="1"/>
  <c r="M129" i="9"/>
  <c r="M129" i="12" s="1"/>
  <c r="L130" i="9"/>
  <c r="L130" i="12" s="1"/>
  <c r="M130" i="9"/>
  <c r="M130" i="12" s="1"/>
  <c r="L131" i="9"/>
  <c r="L131" i="12" s="1"/>
  <c r="M131" i="9"/>
  <c r="M131" i="12" s="1"/>
  <c r="L132" i="9"/>
  <c r="L132" i="12" s="1"/>
  <c r="M132" i="9"/>
  <c r="M132" i="12" s="1"/>
  <c r="L133" i="9"/>
  <c r="L133" i="12" s="1"/>
  <c r="M133" i="9"/>
  <c r="M133" i="12" s="1"/>
  <c r="L134" i="9"/>
  <c r="L134" i="12" s="1"/>
  <c r="M134" i="9"/>
  <c r="M134" i="12" s="1"/>
  <c r="L135" i="9"/>
  <c r="L135" i="12" s="1"/>
  <c r="M135" i="9"/>
  <c r="M135" i="12" s="1"/>
  <c r="L136" i="9"/>
  <c r="L136" i="12" s="1"/>
  <c r="M136" i="9"/>
  <c r="M136" i="12" s="1"/>
  <c r="L137" i="9"/>
  <c r="L137" i="12" s="1"/>
  <c r="M137" i="9"/>
  <c r="M137" i="12"/>
  <c r="L138" i="9"/>
  <c r="L138" i="12" s="1"/>
  <c r="M138" i="9"/>
  <c r="M138" i="12" s="1"/>
  <c r="L139" i="9"/>
  <c r="L139" i="12" s="1"/>
  <c r="M139" i="9"/>
  <c r="M139" i="12" s="1"/>
  <c r="L140" i="9"/>
  <c r="L140" i="12" s="1"/>
  <c r="M140" i="9"/>
  <c r="M140" i="12" s="1"/>
  <c r="L141" i="9"/>
  <c r="L141" i="12" s="1"/>
  <c r="M141" i="9"/>
  <c r="M141" i="12"/>
  <c r="L142" i="9"/>
  <c r="L142" i="12" s="1"/>
  <c r="M142" i="9"/>
  <c r="M142" i="12" s="1"/>
  <c r="L143" i="9"/>
  <c r="L143" i="12" s="1"/>
  <c r="M143" i="9"/>
  <c r="M143" i="12" s="1"/>
  <c r="L144" i="9"/>
  <c r="L144" i="12" s="1"/>
  <c r="M144" i="9"/>
  <c r="M144" i="12" s="1"/>
  <c r="L145" i="9"/>
  <c r="L145" i="12" s="1"/>
  <c r="M145" i="9"/>
  <c r="M145" i="12" s="1"/>
  <c r="L146" i="9"/>
  <c r="L146" i="12"/>
  <c r="M146" i="9"/>
  <c r="M146" i="12" s="1"/>
  <c r="L147" i="9"/>
  <c r="L147" i="12" s="1"/>
  <c r="M147" i="9"/>
  <c r="M147" i="12" s="1"/>
  <c r="L148" i="9"/>
  <c r="L148" i="12" s="1"/>
  <c r="M148" i="9"/>
  <c r="M148" i="12" s="1"/>
  <c r="L149" i="9"/>
  <c r="L149" i="12" s="1"/>
  <c r="M149" i="9"/>
  <c r="M149" i="12" s="1"/>
  <c r="L150" i="9"/>
  <c r="L150" i="12" s="1"/>
  <c r="M150" i="9"/>
  <c r="M150" i="12" s="1"/>
  <c r="L151" i="9"/>
  <c r="L151" i="12" s="1"/>
  <c r="M151" i="9"/>
  <c r="M151" i="12" s="1"/>
  <c r="L152" i="9"/>
  <c r="L152" i="12" s="1"/>
  <c r="M152" i="9"/>
  <c r="M152" i="12" s="1"/>
  <c r="L153" i="9"/>
  <c r="L153" i="12" s="1"/>
  <c r="M153" i="9"/>
  <c r="M153" i="12" s="1"/>
  <c r="L154" i="9"/>
  <c r="L154" i="12"/>
  <c r="M154" i="9"/>
  <c r="M154" i="12" s="1"/>
  <c r="L155" i="9"/>
  <c r="L155" i="12" s="1"/>
  <c r="M155" i="9"/>
  <c r="M155" i="12" s="1"/>
  <c r="L156" i="9"/>
  <c r="L156" i="12" s="1"/>
  <c r="M156" i="9"/>
  <c r="M156" i="12" s="1"/>
  <c r="L157" i="9"/>
  <c r="L157" i="12" s="1"/>
  <c r="M157" i="9"/>
  <c r="M157" i="12" s="1"/>
  <c r="L158" i="9"/>
  <c r="L158" i="12" s="1"/>
  <c r="M158" i="9"/>
  <c r="M158" i="12" s="1"/>
  <c r="L159" i="9"/>
  <c r="L159" i="12" s="1"/>
  <c r="M159" i="9"/>
  <c r="M159" i="12" s="1"/>
  <c r="L160" i="9"/>
  <c r="L160" i="12" s="1"/>
  <c r="M160" i="9"/>
  <c r="M160" i="12" s="1"/>
  <c r="L161" i="9"/>
  <c r="L161" i="12" s="1"/>
  <c r="M161" i="9"/>
  <c r="M161" i="12" s="1"/>
  <c r="L162" i="9"/>
  <c r="L162" i="12" s="1"/>
  <c r="M162" i="9"/>
  <c r="M162" i="12" s="1"/>
  <c r="L163" i="9"/>
  <c r="L163" i="12"/>
  <c r="M163" i="9"/>
  <c r="M163" i="12" s="1"/>
  <c r="L164" i="9"/>
  <c r="L164" i="12" s="1"/>
  <c r="M164" i="9"/>
  <c r="M164" i="12" s="1"/>
  <c r="L165" i="9"/>
  <c r="L165" i="12" s="1"/>
  <c r="M165" i="9"/>
  <c r="M165" i="12" s="1"/>
  <c r="L166" i="9"/>
  <c r="L166" i="12" s="1"/>
  <c r="M166" i="9"/>
  <c r="M166" i="12" s="1"/>
  <c r="L167" i="9"/>
  <c r="L167" i="12" s="1"/>
  <c r="M167" i="9"/>
  <c r="M167" i="12" s="1"/>
  <c r="L168" i="9"/>
  <c r="L168" i="12" s="1"/>
  <c r="M168" i="9"/>
  <c r="M168" i="12" s="1"/>
  <c r="L169" i="9"/>
  <c r="L169" i="12"/>
  <c r="M169" i="9"/>
  <c r="M169" i="12" s="1"/>
  <c r="L170" i="9"/>
  <c r="L170" i="12" s="1"/>
  <c r="M170" i="9"/>
  <c r="M170" i="12" s="1"/>
  <c r="L171" i="9"/>
  <c r="L171" i="12" s="1"/>
  <c r="M171" i="9"/>
  <c r="M171" i="12" s="1"/>
  <c r="L172" i="9"/>
  <c r="L172" i="12" s="1"/>
  <c r="M172" i="9"/>
  <c r="M172" i="12" s="1"/>
  <c r="L173" i="9"/>
  <c r="L173" i="12" s="1"/>
  <c r="M173" i="9"/>
  <c r="M173" i="12" s="1"/>
  <c r="L174" i="9"/>
  <c r="L174" i="12" s="1"/>
  <c r="M174" i="9"/>
  <c r="M174" i="12" s="1"/>
  <c r="L175" i="9"/>
  <c r="L175" i="12" s="1"/>
  <c r="M175" i="9"/>
  <c r="M175" i="12" s="1"/>
  <c r="L176" i="9"/>
  <c r="L176" i="12" s="1"/>
  <c r="M176" i="9"/>
  <c r="M176" i="12" s="1"/>
  <c r="L177" i="9"/>
  <c r="L177" i="12"/>
  <c r="M177" i="9"/>
  <c r="M177" i="12" s="1"/>
  <c r="L178" i="9"/>
  <c r="L178" i="12" s="1"/>
  <c r="M178" i="9"/>
  <c r="M178" i="12" s="1"/>
  <c r="L179" i="9"/>
  <c r="L179" i="12" s="1"/>
  <c r="M179" i="9"/>
  <c r="M179" i="12" s="1"/>
  <c r="L180" i="9"/>
  <c r="L180" i="12" s="1"/>
  <c r="M180" i="9"/>
  <c r="M180" i="12" s="1"/>
  <c r="L181" i="9"/>
  <c r="L181" i="12" s="1"/>
  <c r="M181" i="9"/>
  <c r="M181" i="12" s="1"/>
  <c r="L182" i="9"/>
  <c r="L182" i="12" s="1"/>
  <c r="M182" i="9"/>
  <c r="M182" i="12" s="1"/>
  <c r="L183" i="9"/>
  <c r="L183" i="12" s="1"/>
  <c r="M183" i="9"/>
  <c r="M183" i="12" s="1"/>
  <c r="L184" i="9"/>
  <c r="L184" i="12" s="1"/>
  <c r="M184" i="9"/>
  <c r="M184" i="12" s="1"/>
  <c r="L185" i="9"/>
  <c r="L185" i="12" s="1"/>
  <c r="M185" i="9"/>
  <c r="M185" i="12" s="1"/>
  <c r="L186" i="9"/>
  <c r="L186" i="12" s="1"/>
  <c r="M186" i="9"/>
  <c r="M186" i="12" s="1"/>
  <c r="L187" i="9"/>
  <c r="L187" i="12" s="1"/>
  <c r="M187" i="9"/>
  <c r="M187" i="12" s="1"/>
  <c r="L188" i="9"/>
  <c r="L188" i="12" s="1"/>
  <c r="M188" i="9"/>
  <c r="M188" i="12" s="1"/>
  <c r="L189" i="9"/>
  <c r="L189" i="12" s="1"/>
  <c r="M189" i="9"/>
  <c r="M189" i="12" s="1"/>
  <c r="L190" i="9"/>
  <c r="L190" i="12" s="1"/>
  <c r="M190" i="9"/>
  <c r="M190" i="12" s="1"/>
  <c r="L191" i="9"/>
  <c r="L191" i="12" s="1"/>
  <c r="M191" i="9"/>
  <c r="M191" i="12"/>
  <c r="L192" i="9"/>
  <c r="L192" i="12" s="1"/>
  <c r="M192" i="9"/>
  <c r="M192" i="12" s="1"/>
  <c r="L193" i="9"/>
  <c r="L193" i="12" s="1"/>
  <c r="M193" i="9"/>
  <c r="M193" i="12" s="1"/>
  <c r="L194" i="9"/>
  <c r="L194" i="12" s="1"/>
  <c r="M194" i="9"/>
  <c r="M194" i="12" s="1"/>
  <c r="L195" i="9"/>
  <c r="L195" i="12"/>
  <c r="M195" i="9"/>
  <c r="M195" i="12" s="1"/>
  <c r="L196" i="9"/>
  <c r="L196" i="12" s="1"/>
  <c r="M196" i="9"/>
  <c r="M196" i="12" s="1"/>
  <c r="L197" i="9"/>
  <c r="L197" i="12" s="1"/>
  <c r="M197" i="9"/>
  <c r="M197" i="12" s="1"/>
  <c r="L198" i="9"/>
  <c r="L198" i="12" s="1"/>
  <c r="M198" i="9"/>
  <c r="M198" i="12" s="1"/>
  <c r="L199" i="9"/>
  <c r="L199" i="12" s="1"/>
  <c r="M199" i="9"/>
  <c r="M199" i="12" s="1"/>
  <c r="L200" i="9"/>
  <c r="L200" i="12" s="1"/>
  <c r="M200" i="9"/>
  <c r="M200" i="12" s="1"/>
  <c r="L201" i="9"/>
  <c r="L201" i="12" s="1"/>
  <c r="M201" i="9"/>
  <c r="M201" i="12" s="1"/>
  <c r="L202" i="9"/>
  <c r="L202" i="12" s="1"/>
  <c r="M202" i="9"/>
  <c r="M202" i="12" s="1"/>
  <c r="L203" i="9"/>
  <c r="L203" i="12" s="1"/>
  <c r="M203" i="9"/>
  <c r="M203" i="12" s="1"/>
  <c r="L204" i="9"/>
  <c r="L204" i="12" s="1"/>
  <c r="M204" i="9"/>
  <c r="M204" i="12" s="1"/>
  <c r="L205" i="9"/>
  <c r="L205" i="12" s="1"/>
  <c r="M205" i="9"/>
  <c r="M205" i="12" s="1"/>
  <c r="L206" i="9"/>
  <c r="L206" i="12" s="1"/>
  <c r="M206" i="9"/>
  <c r="M206" i="12" s="1"/>
  <c r="L207" i="9"/>
  <c r="L207" i="12" s="1"/>
  <c r="M207" i="9"/>
  <c r="M207" i="12" s="1"/>
  <c r="L208" i="9"/>
  <c r="L208" i="12" s="1"/>
  <c r="M208" i="9"/>
  <c r="M208" i="12" s="1"/>
  <c r="L209" i="9"/>
  <c r="L209" i="12"/>
  <c r="M209" i="9"/>
  <c r="M209" i="12" s="1"/>
  <c r="L210" i="9"/>
  <c r="L210" i="12" s="1"/>
  <c r="M210" i="9"/>
  <c r="M210" i="12" s="1"/>
  <c r="L211" i="9"/>
  <c r="L211" i="12"/>
  <c r="M211" i="9"/>
  <c r="M211" i="12" s="1"/>
  <c r="L212" i="9"/>
  <c r="L212" i="12" s="1"/>
  <c r="M212" i="9"/>
  <c r="M212" i="12" s="1"/>
  <c r="L213" i="9"/>
  <c r="L213" i="12" s="1"/>
  <c r="M213" i="9"/>
  <c r="M213" i="12"/>
  <c r="L214" i="9"/>
  <c r="L214" i="12" s="1"/>
  <c r="M214" i="9"/>
  <c r="M214" i="12" s="1"/>
  <c r="L215" i="9"/>
  <c r="L215" i="12" s="1"/>
  <c r="M215" i="9"/>
  <c r="M215" i="12" s="1"/>
  <c r="L216" i="9"/>
  <c r="L216" i="12" s="1"/>
  <c r="M216" i="9"/>
  <c r="M216" i="12" s="1"/>
  <c r="L217" i="9"/>
  <c r="L217" i="12" s="1"/>
  <c r="M217" i="9"/>
  <c r="M217" i="12" s="1"/>
  <c r="L218" i="9"/>
  <c r="L218" i="12" s="1"/>
  <c r="M218" i="9"/>
  <c r="M218" i="12" s="1"/>
  <c r="L219" i="9"/>
  <c r="L219" i="12" s="1"/>
  <c r="M219" i="9"/>
  <c r="M219" i="12" s="1"/>
  <c r="L220" i="9"/>
  <c r="L220" i="12" s="1"/>
  <c r="M220" i="9"/>
  <c r="M220" i="12" s="1"/>
  <c r="L221" i="9"/>
  <c r="L221" i="12" s="1"/>
  <c r="M221" i="9"/>
  <c r="M221" i="12" s="1"/>
  <c r="L222" i="9"/>
  <c r="L222" i="12" s="1"/>
  <c r="M222" i="9"/>
  <c r="M222" i="12" s="1"/>
  <c r="L223" i="9"/>
  <c r="L223" i="12" s="1"/>
  <c r="M223" i="9"/>
  <c r="M223" i="12"/>
  <c r="L224" i="9"/>
  <c r="L224" i="12" s="1"/>
  <c r="M224" i="9"/>
  <c r="M224" i="12" s="1"/>
  <c r="L225" i="9"/>
  <c r="L225" i="12" s="1"/>
  <c r="M225" i="9"/>
  <c r="M225" i="12" s="1"/>
  <c r="L226" i="9"/>
  <c r="L226" i="12" s="1"/>
  <c r="M226" i="9"/>
  <c r="M226" i="12" s="1"/>
  <c r="L227" i="9"/>
  <c r="L227" i="12" s="1"/>
  <c r="M227" i="9"/>
  <c r="M227" i="12" s="1"/>
  <c r="L228" i="9"/>
  <c r="L228" i="12"/>
  <c r="M228" i="9"/>
  <c r="M228" i="12" s="1"/>
  <c r="L229" i="9"/>
  <c r="L229" i="12" s="1"/>
  <c r="M229" i="9"/>
  <c r="M229" i="12" s="1"/>
  <c r="L230" i="9"/>
  <c r="L230" i="12" s="1"/>
  <c r="M230" i="9"/>
  <c r="M230" i="12" s="1"/>
  <c r="L231" i="9"/>
  <c r="L231" i="12" s="1"/>
  <c r="M231" i="9"/>
  <c r="M231" i="12" s="1"/>
  <c r="L232" i="9"/>
  <c r="L232" i="12" s="1"/>
  <c r="M232" i="9"/>
  <c r="M232" i="12" s="1"/>
  <c r="L233" i="9"/>
  <c r="L233" i="12" s="1"/>
  <c r="M233" i="9"/>
  <c r="M233" i="12"/>
  <c r="L234" i="9"/>
  <c r="L234" i="12" s="1"/>
  <c r="M234" i="9"/>
  <c r="M234" i="12" s="1"/>
  <c r="L235" i="9"/>
  <c r="L235" i="12" s="1"/>
  <c r="M235" i="9"/>
  <c r="M235" i="12" s="1"/>
  <c r="L236" i="9"/>
  <c r="L236" i="12" s="1"/>
  <c r="M236" i="9"/>
  <c r="M236" i="12" s="1"/>
  <c r="L237" i="9"/>
  <c r="L237" i="12" s="1"/>
  <c r="M237" i="9"/>
  <c r="M237" i="12" s="1"/>
  <c r="L238" i="9"/>
  <c r="L238" i="12" s="1"/>
  <c r="M238" i="9"/>
  <c r="M238" i="12" s="1"/>
  <c r="L239" i="9"/>
  <c r="L239" i="12" s="1"/>
  <c r="M239" i="9"/>
  <c r="M239" i="12" s="1"/>
  <c r="L240" i="9"/>
  <c r="L240" i="12" s="1"/>
  <c r="M240" i="9"/>
  <c r="M240" i="12" s="1"/>
  <c r="L241" i="9"/>
  <c r="L241" i="12"/>
  <c r="M241" i="9"/>
  <c r="M241" i="12" s="1"/>
  <c r="L242" i="9"/>
  <c r="L242" i="12" s="1"/>
  <c r="M242" i="9"/>
  <c r="M242" i="12" s="1"/>
  <c r="L243" i="9"/>
  <c r="L243" i="12" s="1"/>
  <c r="M243" i="9"/>
  <c r="M243" i="12" s="1"/>
  <c r="L244" i="9"/>
  <c r="L244" i="12" s="1"/>
  <c r="M244" i="9"/>
  <c r="M244" i="12" s="1"/>
  <c r="L245" i="9"/>
  <c r="L245" i="12" s="1"/>
  <c r="M245" i="9"/>
  <c r="M245" i="12" s="1"/>
  <c r="L246" i="9"/>
  <c r="L246" i="12" s="1"/>
  <c r="M246" i="9"/>
  <c r="M246" i="12" s="1"/>
  <c r="L247" i="9"/>
  <c r="L247" i="12" s="1"/>
  <c r="M247" i="9"/>
  <c r="M247" i="12" s="1"/>
  <c r="L248" i="9"/>
  <c r="L248" i="12" s="1"/>
  <c r="M248" i="9"/>
  <c r="M248" i="12" s="1"/>
  <c r="L249" i="9"/>
  <c r="L249" i="12" s="1"/>
  <c r="M249" i="9"/>
  <c r="M249" i="12" s="1"/>
  <c r="L250" i="9"/>
  <c r="L250" i="12" s="1"/>
  <c r="M250" i="9"/>
  <c r="M250" i="12" s="1"/>
  <c r="L251" i="9"/>
  <c r="L251" i="12" s="1"/>
  <c r="M251" i="9"/>
  <c r="M251" i="12" s="1"/>
  <c r="L252" i="9"/>
  <c r="L252" i="12"/>
  <c r="M252" i="9"/>
  <c r="M252" i="12" s="1"/>
  <c r="L253" i="9"/>
  <c r="L253" i="12" s="1"/>
  <c r="M253" i="9"/>
  <c r="M253" i="12" s="1"/>
  <c r="L254" i="9"/>
  <c r="L254" i="12" s="1"/>
  <c r="M254" i="9"/>
  <c r="M254" i="12" s="1"/>
  <c r="L255" i="9"/>
  <c r="L255" i="12" s="1"/>
  <c r="M255" i="9"/>
  <c r="M255" i="12" s="1"/>
  <c r="L256" i="9"/>
  <c r="L256" i="12" s="1"/>
  <c r="M256" i="9"/>
  <c r="M256" i="12" s="1"/>
  <c r="L257" i="9"/>
  <c r="L257" i="12"/>
  <c r="M257" i="9"/>
  <c r="M257" i="12" s="1"/>
  <c r="L258" i="9"/>
  <c r="L258" i="12" s="1"/>
  <c r="M258" i="9"/>
  <c r="M258" i="12" s="1"/>
  <c r="L259" i="9"/>
  <c r="L259" i="12" s="1"/>
  <c r="M259" i="9"/>
  <c r="M259" i="12" s="1"/>
  <c r="L260" i="9"/>
  <c r="L260" i="12" s="1"/>
  <c r="M260" i="9"/>
  <c r="M260" i="12" s="1"/>
  <c r="L261" i="9"/>
  <c r="L261" i="12" s="1"/>
  <c r="M261" i="9"/>
  <c r="M261" i="12" s="1"/>
  <c r="L262" i="9"/>
  <c r="L262" i="12" s="1"/>
  <c r="M262" i="9"/>
  <c r="M262" i="12" s="1"/>
  <c r="L263" i="9"/>
  <c r="L263" i="12" s="1"/>
  <c r="M263" i="9"/>
  <c r="M263" i="12" s="1"/>
  <c r="L264" i="9"/>
  <c r="L264" i="12" s="1"/>
  <c r="M264" i="9"/>
  <c r="M264" i="12" s="1"/>
  <c r="L265" i="9"/>
  <c r="L265" i="12" s="1"/>
  <c r="M265" i="9"/>
  <c r="M265" i="12" s="1"/>
  <c r="L266" i="9"/>
  <c r="L266" i="12"/>
  <c r="M266" i="9"/>
  <c r="M266" i="12" s="1"/>
  <c r="L267" i="9"/>
  <c r="L267" i="12" s="1"/>
  <c r="M267" i="9"/>
  <c r="M267" i="12" s="1"/>
  <c r="L268" i="9"/>
  <c r="L268" i="12" s="1"/>
  <c r="M268" i="9"/>
  <c r="M268" i="12" s="1"/>
  <c r="L269" i="9"/>
  <c r="L269" i="12" s="1"/>
  <c r="M269" i="9"/>
  <c r="M269" i="12"/>
  <c r="L270" i="9"/>
  <c r="L270" i="12" s="1"/>
  <c r="M270" i="9"/>
  <c r="M270" i="12" s="1"/>
  <c r="L271" i="9"/>
  <c r="L271" i="12" s="1"/>
  <c r="M271" i="9"/>
  <c r="M271" i="12" s="1"/>
  <c r="L272" i="9"/>
  <c r="L272" i="12" s="1"/>
  <c r="M272" i="9"/>
  <c r="M272" i="12" s="1"/>
  <c r="L273" i="9"/>
  <c r="L273" i="12" s="1"/>
  <c r="M273" i="9"/>
  <c r="M273" i="12" s="1"/>
  <c r="L274" i="9"/>
  <c r="L274" i="12"/>
  <c r="M274" i="9"/>
  <c r="M274" i="12" s="1"/>
  <c r="L275" i="9"/>
  <c r="L275" i="12" s="1"/>
  <c r="M275" i="9"/>
  <c r="M275" i="12" s="1"/>
  <c r="L276" i="9"/>
  <c r="L276" i="12"/>
  <c r="M276" i="9"/>
  <c r="M276" i="12" s="1"/>
  <c r="L277" i="9"/>
  <c r="L277" i="12" s="1"/>
  <c r="M277" i="9"/>
  <c r="M277" i="12" s="1"/>
  <c r="L278" i="9"/>
  <c r="L278" i="12" s="1"/>
  <c r="M278" i="9"/>
  <c r="M278" i="12" s="1"/>
  <c r="L279" i="9"/>
  <c r="L279" i="12" s="1"/>
  <c r="M279" i="9"/>
  <c r="M279" i="12"/>
  <c r="L280" i="9"/>
  <c r="L280" i="12" s="1"/>
  <c r="M280" i="9"/>
  <c r="M280" i="12" s="1"/>
  <c r="L281" i="9"/>
  <c r="L281" i="12" s="1"/>
  <c r="M281" i="9"/>
  <c r="M281" i="12" s="1"/>
  <c r="L282" i="9"/>
  <c r="L282" i="12" s="1"/>
  <c r="M282" i="9"/>
  <c r="M282" i="12" s="1"/>
  <c r="L283" i="9"/>
  <c r="L283" i="12" s="1"/>
  <c r="M283" i="9"/>
  <c r="M283" i="12" s="1"/>
  <c r="L284" i="9"/>
  <c r="L284" i="12"/>
  <c r="M284" i="9"/>
  <c r="M284" i="12" s="1"/>
  <c r="L285" i="9"/>
  <c r="L285" i="12" s="1"/>
  <c r="M285" i="9"/>
  <c r="M285" i="12" s="1"/>
  <c r="L286" i="9"/>
  <c r="L286" i="12" s="1"/>
  <c r="M286" i="9"/>
  <c r="M286" i="12" s="1"/>
  <c r="L287" i="9"/>
  <c r="L287" i="12" s="1"/>
  <c r="M287" i="9"/>
  <c r="M287" i="12" s="1"/>
  <c r="L288" i="9"/>
  <c r="L288" i="12" s="1"/>
  <c r="M288" i="9"/>
  <c r="M288" i="12" s="1"/>
  <c r="L289" i="9"/>
  <c r="L289" i="12" s="1"/>
  <c r="M289" i="9"/>
  <c r="M289" i="12" s="1"/>
  <c r="L290" i="9"/>
  <c r="L290" i="12" s="1"/>
  <c r="M290" i="9"/>
  <c r="M290" i="12" s="1"/>
  <c r="L291" i="9"/>
  <c r="L291" i="12" s="1"/>
  <c r="M291" i="9"/>
  <c r="M291" i="12" s="1"/>
  <c r="L292" i="9"/>
  <c r="L292" i="12" s="1"/>
  <c r="M292" i="9"/>
  <c r="M292" i="12" s="1"/>
  <c r="L293" i="9"/>
  <c r="L293" i="12" s="1"/>
  <c r="M293" i="9"/>
  <c r="M293" i="12" s="1"/>
  <c r="L294" i="9"/>
  <c r="L294" i="12" s="1"/>
  <c r="M294" i="9"/>
  <c r="M294" i="12" s="1"/>
  <c r="L295" i="9"/>
  <c r="L295" i="12" s="1"/>
  <c r="M295" i="9"/>
  <c r="M295" i="12" s="1"/>
  <c r="L296" i="9"/>
  <c r="L296" i="12" s="1"/>
  <c r="M296" i="9"/>
  <c r="M296" i="12" s="1"/>
  <c r="L297" i="9"/>
  <c r="L297" i="12" s="1"/>
  <c r="M297" i="9"/>
  <c r="M297" i="12" s="1"/>
  <c r="L298" i="9"/>
  <c r="L298" i="12" s="1"/>
  <c r="M298" i="9"/>
  <c r="M298" i="12" s="1"/>
  <c r="L299" i="9"/>
  <c r="L299" i="12" s="1"/>
  <c r="M299" i="9"/>
  <c r="M299" i="12" s="1"/>
  <c r="L300" i="9"/>
  <c r="L300" i="12" s="1"/>
  <c r="M300" i="9"/>
  <c r="M300" i="12" s="1"/>
  <c r="L301" i="9"/>
  <c r="L301" i="12" s="1"/>
  <c r="M301" i="9"/>
  <c r="M301" i="12" s="1"/>
  <c r="L302" i="9"/>
  <c r="L302" i="12" s="1"/>
  <c r="M302" i="9"/>
  <c r="M302" i="12" s="1"/>
  <c r="L303" i="9"/>
  <c r="L303" i="12" s="1"/>
  <c r="M303" i="9"/>
  <c r="M303" i="12" s="1"/>
  <c r="L304" i="9"/>
  <c r="L304" i="12" s="1"/>
  <c r="M304" i="9"/>
  <c r="M304" i="12" s="1"/>
  <c r="L305" i="9"/>
  <c r="L305" i="12" s="1"/>
  <c r="M305" i="9"/>
  <c r="M305" i="12" s="1"/>
  <c r="L306" i="9"/>
  <c r="L306" i="12"/>
  <c r="M306" i="9"/>
  <c r="M306" i="12" s="1"/>
  <c r="L307" i="9"/>
  <c r="L307" i="12"/>
  <c r="M307" i="9"/>
  <c r="M307" i="12" s="1"/>
  <c r="L308" i="9"/>
  <c r="L308" i="12" s="1"/>
  <c r="M308" i="9"/>
  <c r="M308" i="12" s="1"/>
  <c r="L309" i="9"/>
  <c r="L309" i="12" s="1"/>
  <c r="M309" i="9"/>
  <c r="M309" i="12"/>
  <c r="L310" i="9"/>
  <c r="L310" i="12" s="1"/>
  <c r="M310" i="9"/>
  <c r="M310" i="12" s="1"/>
  <c r="L311" i="9"/>
  <c r="L311" i="12" s="1"/>
  <c r="M311" i="9"/>
  <c r="M311" i="12" s="1"/>
  <c r="L312" i="9"/>
  <c r="L312" i="12" s="1"/>
  <c r="M312" i="9"/>
  <c r="M312" i="12" s="1"/>
  <c r="L313" i="9"/>
  <c r="L313" i="12" s="1"/>
  <c r="M313" i="9"/>
  <c r="M313" i="12" s="1"/>
  <c r="L314" i="9"/>
  <c r="L314" i="12" s="1"/>
  <c r="M314" i="9"/>
  <c r="M314" i="12" s="1"/>
  <c r="L315" i="9"/>
  <c r="L315" i="12" s="1"/>
  <c r="M315" i="9"/>
  <c r="M315" i="12" s="1"/>
  <c r="L316" i="9"/>
  <c r="L316" i="12"/>
  <c r="M316" i="9"/>
  <c r="M316" i="12" s="1"/>
  <c r="L317" i="9"/>
  <c r="L317" i="12" s="1"/>
  <c r="M317" i="9"/>
  <c r="M317" i="12" s="1"/>
  <c r="L318" i="9"/>
  <c r="L318" i="12" s="1"/>
  <c r="M318" i="9"/>
  <c r="M318" i="12" s="1"/>
  <c r="L319" i="9"/>
  <c r="L319" i="12" s="1"/>
  <c r="M319" i="9"/>
  <c r="M319" i="12" s="1"/>
  <c r="L320" i="9"/>
  <c r="L320" i="12" s="1"/>
  <c r="M320" i="9"/>
  <c r="M320" i="12" s="1"/>
  <c r="L321" i="9"/>
  <c r="L321" i="12" s="1"/>
  <c r="M321" i="9"/>
  <c r="M321" i="12" s="1"/>
  <c r="L322" i="9"/>
  <c r="L322" i="12" s="1"/>
  <c r="M322" i="9"/>
  <c r="M322" i="12" s="1"/>
  <c r="L323" i="9"/>
  <c r="L323" i="12" s="1"/>
  <c r="M323" i="9"/>
  <c r="M323" i="12" s="1"/>
  <c r="L324" i="9"/>
  <c r="L324" i="12" s="1"/>
  <c r="M324" i="9"/>
  <c r="M324" i="12" s="1"/>
  <c r="L325" i="9"/>
  <c r="L325" i="12" s="1"/>
  <c r="M325" i="9"/>
  <c r="M325" i="12" s="1"/>
  <c r="L326" i="9"/>
  <c r="L326" i="12" s="1"/>
  <c r="M326" i="9"/>
  <c r="M326" i="12" s="1"/>
  <c r="L327" i="9"/>
  <c r="L327" i="12" s="1"/>
  <c r="M327" i="9"/>
  <c r="M327" i="12"/>
  <c r="L328" i="9"/>
  <c r="L328" i="12" s="1"/>
  <c r="M328" i="9"/>
  <c r="M328" i="12" s="1"/>
  <c r="L329" i="9"/>
  <c r="L329" i="12" s="1"/>
  <c r="M329" i="9"/>
  <c r="M329" i="12"/>
  <c r="L330" i="9"/>
  <c r="L330" i="12" s="1"/>
  <c r="M330" i="9"/>
  <c r="M330" i="12" s="1"/>
  <c r="L331" i="9"/>
  <c r="L331" i="12" s="1"/>
  <c r="M331" i="9"/>
  <c r="M331" i="12" s="1"/>
  <c r="L332" i="9"/>
  <c r="L332" i="12" s="1"/>
  <c r="M332" i="9"/>
  <c r="M332" i="12" s="1"/>
  <c r="L333" i="9"/>
  <c r="L333" i="12" s="1"/>
  <c r="M333" i="9"/>
  <c r="M333" i="12" s="1"/>
  <c r="L334" i="9"/>
  <c r="L334" i="12" s="1"/>
  <c r="M334" i="9"/>
  <c r="M334" i="12" s="1"/>
  <c r="L335" i="9"/>
  <c r="L335" i="12" s="1"/>
  <c r="M335" i="9"/>
  <c r="M335" i="12" s="1"/>
  <c r="L336" i="9"/>
  <c r="L336" i="12" s="1"/>
  <c r="M336" i="9"/>
  <c r="M336" i="12" s="1"/>
  <c r="L337" i="9"/>
  <c r="L337" i="12" s="1"/>
  <c r="M337" i="9"/>
  <c r="M337" i="12" s="1"/>
  <c r="L338" i="9"/>
  <c r="L338" i="12" s="1"/>
  <c r="M338" i="9"/>
  <c r="M338" i="12" s="1"/>
  <c r="L339" i="9"/>
  <c r="L339" i="12" s="1"/>
  <c r="M339" i="9"/>
  <c r="M339" i="12" s="1"/>
  <c r="L340" i="9"/>
  <c r="L340" i="12" s="1"/>
  <c r="M340" i="9"/>
  <c r="M340" i="12" s="1"/>
  <c r="L341" i="9"/>
  <c r="L341" i="12"/>
  <c r="M341" i="9"/>
  <c r="M341" i="12" s="1"/>
  <c r="L342" i="9"/>
  <c r="L342" i="12" s="1"/>
  <c r="M342" i="9"/>
  <c r="M342" i="12" s="1"/>
  <c r="L343" i="9"/>
  <c r="L343" i="12" s="1"/>
  <c r="M343" i="9"/>
  <c r="M343" i="12" s="1"/>
  <c r="L344" i="9"/>
  <c r="L344" i="12" s="1"/>
  <c r="M344" i="9"/>
  <c r="M344" i="12" s="1"/>
  <c r="L345" i="9"/>
  <c r="L345" i="12" s="1"/>
  <c r="M345" i="9"/>
  <c r="M345" i="12" s="1"/>
  <c r="L346" i="9"/>
  <c r="L346" i="12" s="1"/>
  <c r="M346" i="9"/>
  <c r="M346" i="12" s="1"/>
  <c r="L347" i="9"/>
  <c r="L347" i="12" s="1"/>
  <c r="M347" i="9"/>
  <c r="M347" i="12" s="1"/>
  <c r="L348" i="9"/>
  <c r="L348" i="12" s="1"/>
  <c r="M348" i="9"/>
  <c r="M348" i="12" s="1"/>
  <c r="L349" i="9"/>
  <c r="L349" i="12" s="1"/>
  <c r="M349" i="9"/>
  <c r="M349" i="12" s="1"/>
  <c r="L350" i="9"/>
  <c r="L350" i="12" s="1"/>
  <c r="M350" i="9"/>
  <c r="M350" i="12" s="1"/>
  <c r="L351" i="9"/>
  <c r="L351" i="12" s="1"/>
  <c r="M351" i="9"/>
  <c r="M351" i="12" s="1"/>
  <c r="L352" i="9"/>
  <c r="L352" i="12" s="1"/>
  <c r="M352" i="9"/>
  <c r="M352" i="12" s="1"/>
  <c r="L353" i="9"/>
  <c r="L353" i="12" s="1"/>
  <c r="M353" i="9"/>
  <c r="M353" i="12" s="1"/>
  <c r="L354" i="9"/>
  <c r="L354" i="12" s="1"/>
  <c r="M354" i="9"/>
  <c r="M354" i="12" s="1"/>
  <c r="L355" i="9"/>
  <c r="L355" i="12" s="1"/>
  <c r="M355" i="9"/>
  <c r="M355" i="12" s="1"/>
  <c r="L356" i="9"/>
  <c r="L356" i="12" s="1"/>
  <c r="M356" i="9"/>
  <c r="M356" i="12" s="1"/>
  <c r="L357" i="9"/>
  <c r="L357" i="12" s="1"/>
  <c r="M357" i="9"/>
  <c r="M357" i="12"/>
  <c r="L358" i="9"/>
  <c r="L358" i="12" s="1"/>
  <c r="M358" i="9"/>
  <c r="M358" i="12" s="1"/>
  <c r="L359" i="9"/>
  <c r="L359" i="12" s="1"/>
  <c r="M359" i="9"/>
  <c r="M359" i="12" s="1"/>
  <c r="L360" i="9"/>
  <c r="L360" i="12" s="1"/>
  <c r="M360" i="9"/>
  <c r="M360" i="12" s="1"/>
  <c r="L361" i="9"/>
  <c r="L361" i="12" s="1"/>
  <c r="M361" i="9"/>
  <c r="M361" i="12" s="1"/>
  <c r="L362" i="9"/>
  <c r="L362" i="12" s="1"/>
  <c r="M362" i="9"/>
  <c r="M362" i="12" s="1"/>
  <c r="L363" i="9"/>
  <c r="L363" i="12" s="1"/>
  <c r="M363" i="9"/>
  <c r="M363" i="12" s="1"/>
  <c r="L364" i="9"/>
  <c r="L364" i="12" s="1"/>
  <c r="M364" i="9"/>
  <c r="M364" i="12" s="1"/>
  <c r="L365" i="9"/>
  <c r="L365" i="12" s="1"/>
  <c r="M365" i="9"/>
  <c r="M365" i="12" s="1"/>
  <c r="L366" i="9"/>
  <c r="L366" i="12" s="1"/>
  <c r="M366" i="9"/>
  <c r="M366" i="12" s="1"/>
  <c r="L367" i="9"/>
  <c r="L367" i="12" s="1"/>
  <c r="M367" i="9"/>
  <c r="M367" i="12" s="1"/>
  <c r="L368" i="9"/>
  <c r="L368" i="12" s="1"/>
  <c r="M368" i="9"/>
  <c r="M368" i="12" s="1"/>
  <c r="L369" i="9"/>
  <c r="L369" i="12" s="1"/>
  <c r="M369" i="9"/>
  <c r="M369" i="12"/>
  <c r="L370" i="9"/>
  <c r="L370" i="12" s="1"/>
  <c r="M370" i="9"/>
  <c r="M370" i="12" s="1"/>
  <c r="L371" i="9"/>
  <c r="L371" i="12" s="1"/>
  <c r="M371" i="9"/>
  <c r="M371" i="12" s="1"/>
  <c r="L372" i="9"/>
  <c r="L372" i="12" s="1"/>
  <c r="M372" i="9"/>
  <c r="M372" i="12" s="1"/>
  <c r="L373" i="9"/>
  <c r="L373" i="12" s="1"/>
  <c r="M373" i="9"/>
  <c r="M373" i="12" s="1"/>
  <c r="L374" i="9"/>
  <c r="L374" i="12" s="1"/>
  <c r="M374" i="9"/>
  <c r="M374" i="12" s="1"/>
  <c r="L375" i="9"/>
  <c r="L375" i="12" s="1"/>
  <c r="M375" i="9"/>
  <c r="M375" i="12" s="1"/>
  <c r="L376" i="9"/>
  <c r="L376" i="12" s="1"/>
  <c r="M376" i="9"/>
  <c r="M376" i="12" s="1"/>
  <c r="L377" i="9"/>
  <c r="L377" i="12" s="1"/>
  <c r="M377" i="9"/>
  <c r="M377" i="12" s="1"/>
  <c r="L378" i="9"/>
  <c r="L378" i="12" s="1"/>
  <c r="M378" i="9"/>
  <c r="M378" i="12" s="1"/>
  <c r="L379" i="9"/>
  <c r="L379" i="12" s="1"/>
  <c r="M379" i="9"/>
  <c r="M379" i="12" s="1"/>
  <c r="L380" i="9"/>
  <c r="L380" i="12" s="1"/>
  <c r="M380" i="9"/>
  <c r="M380" i="12" s="1"/>
  <c r="L381" i="9"/>
  <c r="L381" i="12" s="1"/>
  <c r="M381" i="9"/>
  <c r="M381" i="12" s="1"/>
  <c r="L382" i="9"/>
  <c r="L382" i="12" s="1"/>
  <c r="M382" i="9"/>
  <c r="M382" i="12" s="1"/>
  <c r="L383" i="9"/>
  <c r="L383" i="12" s="1"/>
  <c r="M383" i="9"/>
  <c r="M383" i="12" s="1"/>
  <c r="L384" i="9"/>
  <c r="L384" i="12" s="1"/>
  <c r="M384" i="9"/>
  <c r="M384" i="12" s="1"/>
  <c r="L385" i="9"/>
  <c r="L385" i="12" s="1"/>
  <c r="M385" i="9"/>
  <c r="M385" i="12" s="1"/>
  <c r="L386" i="9"/>
  <c r="L386" i="12" s="1"/>
  <c r="M386" i="9"/>
  <c r="M386" i="12" s="1"/>
  <c r="L387" i="9"/>
  <c r="L387" i="12" s="1"/>
  <c r="M387" i="9"/>
  <c r="M387" i="12" s="1"/>
  <c r="L388" i="9"/>
  <c r="L388" i="12" s="1"/>
  <c r="M388" i="9"/>
  <c r="M388" i="12" s="1"/>
  <c r="L389" i="9"/>
  <c r="L389" i="12" s="1"/>
  <c r="M389" i="9"/>
  <c r="M389" i="12" s="1"/>
  <c r="L390" i="9"/>
  <c r="L390" i="12" s="1"/>
  <c r="M390" i="9"/>
  <c r="M390" i="12" s="1"/>
  <c r="L391" i="9"/>
  <c r="L391" i="12" s="1"/>
  <c r="M391" i="9"/>
  <c r="M391" i="12" s="1"/>
  <c r="L392" i="9"/>
  <c r="L392" i="12" s="1"/>
  <c r="M392" i="9"/>
  <c r="M392" i="12" s="1"/>
  <c r="L393" i="9"/>
  <c r="L393" i="12" s="1"/>
  <c r="M393" i="9"/>
  <c r="M393" i="12" s="1"/>
  <c r="L394" i="9"/>
  <c r="L394" i="12" s="1"/>
  <c r="M394" i="9"/>
  <c r="M394" i="12" s="1"/>
  <c r="L395" i="9"/>
  <c r="L395" i="12" s="1"/>
  <c r="M395" i="9"/>
  <c r="M395" i="12" s="1"/>
  <c r="L396" i="9"/>
  <c r="L396" i="12" s="1"/>
  <c r="M396" i="9"/>
  <c r="M396" i="12" s="1"/>
  <c r="L397" i="9"/>
  <c r="L397" i="12" s="1"/>
  <c r="M397" i="9"/>
  <c r="M397" i="12" s="1"/>
  <c r="L398" i="9"/>
  <c r="L398" i="12" s="1"/>
  <c r="M398" i="9"/>
  <c r="M398" i="12" s="1"/>
  <c r="L399" i="9"/>
  <c r="L399" i="12" s="1"/>
  <c r="M399" i="9"/>
  <c r="M399" i="12" s="1"/>
  <c r="L400" i="9"/>
  <c r="L400" i="12" s="1"/>
  <c r="M400" i="9"/>
  <c r="M400" i="12" s="1"/>
  <c r="L401" i="9"/>
  <c r="L401" i="12" s="1"/>
  <c r="M401" i="9"/>
  <c r="M401" i="12" s="1"/>
  <c r="L402" i="9"/>
  <c r="L402" i="12" s="1"/>
  <c r="M402" i="9"/>
  <c r="M402" i="12" s="1"/>
  <c r="L403" i="9"/>
  <c r="L403" i="12" s="1"/>
  <c r="M403" i="9"/>
  <c r="M403" i="12" s="1"/>
  <c r="L404" i="9"/>
  <c r="L404" i="12" s="1"/>
  <c r="M404" i="9"/>
  <c r="M404" i="12" s="1"/>
  <c r="L405" i="9"/>
  <c r="L405" i="12" s="1"/>
  <c r="M405" i="9"/>
  <c r="M405" i="12" s="1"/>
  <c r="L406" i="9"/>
  <c r="L406" i="12" s="1"/>
  <c r="M406" i="9"/>
  <c r="M406" i="12" s="1"/>
  <c r="L407" i="9"/>
  <c r="L407" i="12" s="1"/>
  <c r="M407" i="9"/>
  <c r="M407" i="12" s="1"/>
  <c r="L408" i="9"/>
  <c r="L408" i="12" s="1"/>
  <c r="M408" i="9"/>
  <c r="M408" i="12" s="1"/>
  <c r="L409" i="9"/>
  <c r="L409" i="12" s="1"/>
  <c r="M409" i="9"/>
  <c r="M409" i="12" s="1"/>
  <c r="L410" i="9"/>
  <c r="L410" i="12" s="1"/>
  <c r="M410" i="9"/>
  <c r="M410" i="12" s="1"/>
  <c r="L411" i="9"/>
  <c r="L411" i="12" s="1"/>
  <c r="M411" i="9"/>
  <c r="M411" i="12" s="1"/>
  <c r="L412" i="9"/>
  <c r="L412" i="12" s="1"/>
  <c r="M412" i="9"/>
  <c r="M412" i="12" s="1"/>
  <c r="L413" i="9"/>
  <c r="L413" i="12" s="1"/>
  <c r="M413" i="9"/>
  <c r="M413" i="12" s="1"/>
  <c r="L414" i="9"/>
  <c r="L414" i="12" s="1"/>
  <c r="M414" i="9"/>
  <c r="M414" i="12" s="1"/>
  <c r="L415" i="9"/>
  <c r="L415" i="12" s="1"/>
  <c r="M415" i="9"/>
  <c r="M415" i="12" s="1"/>
  <c r="L5" i="9"/>
  <c r="L5" i="12" s="1"/>
  <c r="M5" i="9"/>
  <c r="M5" i="12" s="1"/>
  <c r="L6" i="9"/>
  <c r="L6" i="12" s="1"/>
  <c r="M6" i="9"/>
  <c r="M6" i="12" s="1"/>
  <c r="L7" i="9"/>
  <c r="L7" i="12" s="1"/>
  <c r="M7" i="9"/>
  <c r="M7" i="12" s="1"/>
  <c r="M4" i="9"/>
  <c r="M4" i="12" s="1"/>
  <c r="L4" i="9"/>
  <c r="L4" i="12" s="1"/>
  <c r="K356" i="9"/>
  <c r="J5" i="9"/>
  <c r="J5" i="12" s="1"/>
  <c r="J6" i="9"/>
  <c r="J7" i="9"/>
  <c r="J8" i="9"/>
  <c r="J9" i="9"/>
  <c r="J9" i="12" s="1"/>
  <c r="J10" i="9"/>
  <c r="J11" i="9"/>
  <c r="J12" i="9"/>
  <c r="J13" i="9"/>
  <c r="J13" i="12" s="1"/>
  <c r="J14" i="9"/>
  <c r="J15" i="9"/>
  <c r="J16" i="9"/>
  <c r="J17" i="9"/>
  <c r="J17" i="12" s="1"/>
  <c r="J18" i="9"/>
  <c r="J19" i="9"/>
  <c r="J20" i="9"/>
  <c r="J21" i="9"/>
  <c r="J21" i="12" s="1"/>
  <c r="J22" i="9"/>
  <c r="J23" i="9"/>
  <c r="J24" i="9"/>
  <c r="J25" i="9"/>
  <c r="J25" i="12"/>
  <c r="J26" i="9"/>
  <c r="J27" i="9"/>
  <c r="J28" i="9"/>
  <c r="J29" i="9"/>
  <c r="J29" i="12" s="1"/>
  <c r="J30" i="9"/>
  <c r="J31" i="9"/>
  <c r="J32" i="9"/>
  <c r="J33" i="9"/>
  <c r="J33" i="12" s="1"/>
  <c r="J34" i="9"/>
  <c r="J35" i="9"/>
  <c r="J36" i="9"/>
  <c r="J37" i="9"/>
  <c r="J37" i="12" s="1"/>
  <c r="J38" i="9"/>
  <c r="J39" i="9"/>
  <c r="J40" i="9"/>
  <c r="J41" i="9"/>
  <c r="J41" i="12"/>
  <c r="J42" i="9"/>
  <c r="J43" i="9"/>
  <c r="J44" i="9"/>
  <c r="J45" i="9"/>
  <c r="J45" i="12" s="1"/>
  <c r="J46" i="9"/>
  <c r="J47" i="9"/>
  <c r="J48" i="9"/>
  <c r="J49" i="9"/>
  <c r="J49" i="12" s="1"/>
  <c r="J50" i="9"/>
  <c r="J51" i="9"/>
  <c r="J52" i="9"/>
  <c r="J53" i="9"/>
  <c r="J53" i="12" s="1"/>
  <c r="J54" i="9"/>
  <c r="J55" i="9"/>
  <c r="J56" i="9"/>
  <c r="J57" i="9"/>
  <c r="J57" i="12" s="1"/>
  <c r="J58" i="9"/>
  <c r="J59" i="9"/>
  <c r="J60" i="9"/>
  <c r="J61" i="9"/>
  <c r="J61" i="12" s="1"/>
  <c r="J62" i="9"/>
  <c r="J63" i="9"/>
  <c r="J64" i="9"/>
  <c r="J65" i="9"/>
  <c r="J65" i="12" s="1"/>
  <c r="J66" i="9"/>
  <c r="J67" i="9"/>
  <c r="J68" i="9"/>
  <c r="J69" i="9"/>
  <c r="J69" i="12" s="1"/>
  <c r="J70" i="9"/>
  <c r="J71" i="9"/>
  <c r="J72" i="9"/>
  <c r="J73" i="9"/>
  <c r="J73" i="12" s="1"/>
  <c r="J74" i="9"/>
  <c r="J75" i="9"/>
  <c r="J76" i="9"/>
  <c r="J77" i="9"/>
  <c r="J77" i="12" s="1"/>
  <c r="J78" i="9"/>
  <c r="J79" i="9"/>
  <c r="J80" i="9"/>
  <c r="J81" i="9"/>
  <c r="J81" i="12" s="1"/>
  <c r="J82" i="9"/>
  <c r="J83" i="9"/>
  <c r="J84" i="9"/>
  <c r="J85" i="9"/>
  <c r="J85" i="12" s="1"/>
  <c r="J86" i="9"/>
  <c r="J87" i="9"/>
  <c r="J88" i="9"/>
  <c r="J88" i="12" s="1"/>
  <c r="J89" i="9"/>
  <c r="J89" i="12" s="1"/>
  <c r="J90" i="9"/>
  <c r="J91" i="9"/>
  <c r="J92" i="9"/>
  <c r="J93" i="9"/>
  <c r="J93" i="12" s="1"/>
  <c r="J94" i="9"/>
  <c r="J95" i="9"/>
  <c r="J96" i="9"/>
  <c r="J96" i="12" s="1"/>
  <c r="J97" i="9"/>
  <c r="J97" i="12" s="1"/>
  <c r="J98" i="9"/>
  <c r="J99" i="9"/>
  <c r="J100" i="9"/>
  <c r="J101" i="9"/>
  <c r="J102" i="9"/>
  <c r="J103" i="9"/>
  <c r="J104" i="9"/>
  <c r="J104" i="12" s="1"/>
  <c r="J105" i="9"/>
  <c r="J105" i="12" s="1"/>
  <c r="J106" i="9"/>
  <c r="J107" i="9"/>
  <c r="J108" i="9"/>
  <c r="J109" i="9"/>
  <c r="J110" i="9"/>
  <c r="J111" i="9"/>
  <c r="J112" i="9"/>
  <c r="J112" i="12" s="1"/>
  <c r="J113" i="9"/>
  <c r="J113" i="12" s="1"/>
  <c r="J114" i="9"/>
  <c r="J115" i="9"/>
  <c r="J116" i="9"/>
  <c r="J117" i="9"/>
  <c r="J118" i="9"/>
  <c r="J119" i="9"/>
  <c r="J120" i="9"/>
  <c r="J120" i="12" s="1"/>
  <c r="J121" i="9"/>
  <c r="J121" i="12" s="1"/>
  <c r="J122" i="9"/>
  <c r="J123" i="9"/>
  <c r="J124" i="9"/>
  <c r="J125" i="9"/>
  <c r="J126" i="9"/>
  <c r="J127" i="9"/>
  <c r="J128" i="9"/>
  <c r="J128" i="12" s="1"/>
  <c r="J129" i="9"/>
  <c r="J129" i="12" s="1"/>
  <c r="J130" i="9"/>
  <c r="J131" i="9"/>
  <c r="J132" i="9"/>
  <c r="J133" i="9"/>
  <c r="J134" i="9"/>
  <c r="J135" i="9"/>
  <c r="J136" i="9"/>
  <c r="J136" i="12" s="1"/>
  <c r="J137" i="9"/>
  <c r="J137" i="12" s="1"/>
  <c r="J138" i="9"/>
  <c r="J139" i="9"/>
  <c r="J140" i="9"/>
  <c r="J141" i="9"/>
  <c r="J142" i="9"/>
  <c r="J143" i="9"/>
  <c r="J144" i="9"/>
  <c r="J144" i="12" s="1"/>
  <c r="J145" i="9"/>
  <c r="J145" i="12" s="1"/>
  <c r="J146" i="9"/>
  <c r="J147" i="9"/>
  <c r="J148" i="9"/>
  <c r="J149" i="9"/>
  <c r="J150" i="9"/>
  <c r="J151" i="9"/>
  <c r="J152" i="9"/>
  <c r="J153" i="9"/>
  <c r="J153" i="12"/>
  <c r="J154" i="9"/>
  <c r="J155" i="9"/>
  <c r="J156" i="9"/>
  <c r="J157" i="9"/>
  <c r="J158" i="9"/>
  <c r="J159" i="9"/>
  <c r="J160" i="9"/>
  <c r="J160" i="12"/>
  <c r="J161" i="9"/>
  <c r="J161" i="12"/>
  <c r="J162" i="9"/>
  <c r="J163" i="9"/>
  <c r="J164" i="9"/>
  <c r="J165" i="9"/>
  <c r="J166" i="9"/>
  <c r="J167" i="9"/>
  <c r="J168" i="9"/>
  <c r="J168" i="12"/>
  <c r="J169" i="9"/>
  <c r="J169" i="12" s="1"/>
  <c r="J170" i="9"/>
  <c r="J171" i="9"/>
  <c r="J172" i="9"/>
  <c r="J173" i="9"/>
  <c r="J174" i="9"/>
  <c r="J175" i="9"/>
  <c r="J176" i="9"/>
  <c r="J176" i="12" s="1"/>
  <c r="J177" i="9"/>
  <c r="J177" i="12" s="1"/>
  <c r="J178" i="9"/>
  <c r="J179" i="9"/>
  <c r="J180" i="9"/>
  <c r="J181" i="9"/>
  <c r="J182" i="9"/>
  <c r="J183" i="9"/>
  <c r="J184" i="9"/>
  <c r="J184" i="12" s="1"/>
  <c r="J185" i="9"/>
  <c r="J185" i="12" s="1"/>
  <c r="J186" i="9"/>
  <c r="J187" i="9"/>
  <c r="J188" i="9"/>
  <c r="J189" i="9"/>
  <c r="J190" i="9"/>
  <c r="J191" i="9"/>
  <c r="J192" i="9"/>
  <c r="J193" i="9"/>
  <c r="J193" i="12" s="1"/>
  <c r="J194" i="9"/>
  <c r="J195" i="9"/>
  <c r="J196" i="9"/>
  <c r="J197" i="9"/>
  <c r="J198" i="9"/>
  <c r="J199" i="9"/>
  <c r="J200" i="9"/>
  <c r="J200" i="12" s="1"/>
  <c r="J201" i="9"/>
  <c r="J201" i="12" s="1"/>
  <c r="J202" i="9"/>
  <c r="J203" i="9"/>
  <c r="J204" i="9"/>
  <c r="J205" i="9"/>
  <c r="J206" i="9"/>
  <c r="J207" i="9"/>
  <c r="J208" i="9"/>
  <c r="J208" i="12" s="1"/>
  <c r="J209" i="9"/>
  <c r="J209" i="12" s="1"/>
  <c r="J210" i="9"/>
  <c r="J211" i="9"/>
  <c r="J212" i="9"/>
  <c r="J213" i="9"/>
  <c r="J214" i="9"/>
  <c r="J215" i="9"/>
  <c r="J216" i="9"/>
  <c r="J216" i="12" s="1"/>
  <c r="J217" i="9"/>
  <c r="J217" i="12" s="1"/>
  <c r="J218" i="9"/>
  <c r="J218" i="12"/>
  <c r="J219" i="9"/>
  <c r="J220" i="9"/>
  <c r="J221" i="9"/>
  <c r="J222" i="9"/>
  <c r="J223" i="9"/>
  <c r="J224" i="9"/>
  <c r="J224" i="12" s="1"/>
  <c r="J225" i="9"/>
  <c r="J225" i="12" s="1"/>
  <c r="J226" i="9"/>
  <c r="J227" i="9"/>
  <c r="J228" i="9"/>
  <c r="J229" i="9"/>
  <c r="J230" i="9"/>
  <c r="J231" i="9"/>
  <c r="J232" i="9"/>
  <c r="J233" i="9"/>
  <c r="J233" i="12" s="1"/>
  <c r="J234" i="9"/>
  <c r="J235" i="9"/>
  <c r="J236" i="9"/>
  <c r="J237" i="9"/>
  <c r="J238" i="9"/>
  <c r="J239" i="9"/>
  <c r="J240" i="9"/>
  <c r="J240" i="12" s="1"/>
  <c r="J241" i="9"/>
  <c r="J241" i="12" s="1"/>
  <c r="J242" i="9"/>
  <c r="J243" i="9"/>
  <c r="J244" i="9"/>
  <c r="J245" i="9"/>
  <c r="J246" i="9"/>
  <c r="J247" i="9"/>
  <c r="J248" i="9"/>
  <c r="J248" i="12" s="1"/>
  <c r="J249" i="9"/>
  <c r="J249" i="12" s="1"/>
  <c r="J250" i="9"/>
  <c r="J251" i="9"/>
  <c r="J252" i="9"/>
  <c r="J253" i="9"/>
  <c r="J254" i="9"/>
  <c r="J255" i="9"/>
  <c r="J256" i="9"/>
  <c r="J257" i="9"/>
  <c r="J257" i="12"/>
  <c r="J258" i="9"/>
  <c r="J259" i="9"/>
  <c r="J260" i="9"/>
  <c r="J261" i="9"/>
  <c r="J262" i="9"/>
  <c r="J263" i="9"/>
  <c r="J264" i="9"/>
  <c r="J264" i="12" s="1"/>
  <c r="J265" i="9"/>
  <c r="J265" i="12" s="1"/>
  <c r="J266" i="9"/>
  <c r="J267" i="9"/>
  <c r="J268" i="9"/>
  <c r="J269" i="9"/>
  <c r="J270" i="9"/>
  <c r="J271" i="9"/>
  <c r="J272" i="9"/>
  <c r="J272" i="12" s="1"/>
  <c r="J273" i="9"/>
  <c r="J273" i="12" s="1"/>
  <c r="J274" i="9"/>
  <c r="J275" i="9"/>
  <c r="J276" i="9"/>
  <c r="J277" i="9"/>
  <c r="J278" i="9"/>
  <c r="J279" i="9"/>
  <c r="J280" i="9"/>
  <c r="J280" i="12" s="1"/>
  <c r="J281" i="9"/>
  <c r="J281" i="12" s="1"/>
  <c r="J282" i="9"/>
  <c r="J283" i="9"/>
  <c r="J284" i="9"/>
  <c r="J285" i="9"/>
  <c r="J286" i="9"/>
  <c r="J287" i="9"/>
  <c r="J288" i="9"/>
  <c r="J288" i="12" s="1"/>
  <c r="J289" i="9"/>
  <c r="J289" i="12" s="1"/>
  <c r="J290" i="9"/>
  <c r="J291" i="9"/>
  <c r="J292" i="9"/>
  <c r="J293" i="9"/>
  <c r="J294" i="9"/>
  <c r="J295" i="9"/>
  <c r="J296" i="9"/>
  <c r="J297" i="9"/>
  <c r="J297" i="12" s="1"/>
  <c r="J298" i="9"/>
  <c r="J299" i="9"/>
  <c r="J300" i="9"/>
  <c r="J301" i="9"/>
  <c r="J302" i="9"/>
  <c r="J303" i="9"/>
  <c r="J304" i="9"/>
  <c r="J304" i="12" s="1"/>
  <c r="J305" i="9"/>
  <c r="J305" i="12" s="1"/>
  <c r="J306" i="9"/>
  <c r="J307" i="9"/>
  <c r="J308" i="9"/>
  <c r="J309" i="9"/>
  <c r="J310" i="9"/>
  <c r="J311" i="9"/>
  <c r="J312" i="9"/>
  <c r="J312" i="12" s="1"/>
  <c r="J313" i="9"/>
  <c r="J313" i="12" s="1"/>
  <c r="J314" i="9"/>
  <c r="J315" i="9"/>
  <c r="J316" i="9"/>
  <c r="J317" i="9"/>
  <c r="J318" i="9"/>
  <c r="J319" i="9"/>
  <c r="J320" i="9"/>
  <c r="J320" i="12" s="1"/>
  <c r="J321" i="9"/>
  <c r="J321" i="12" s="1"/>
  <c r="J322" i="9"/>
  <c r="J323" i="9"/>
  <c r="J324" i="9"/>
  <c r="J325" i="9"/>
  <c r="J326" i="9"/>
  <c r="J327" i="9"/>
  <c r="J328" i="9"/>
  <c r="J328" i="12" s="1"/>
  <c r="J329" i="9"/>
  <c r="J329" i="12" s="1"/>
  <c r="J330" i="9"/>
  <c r="J331" i="9"/>
  <c r="J332" i="9"/>
  <c r="J333" i="9"/>
  <c r="J334" i="9"/>
  <c r="J335" i="9"/>
  <c r="J336" i="9"/>
  <c r="J337" i="9"/>
  <c r="J337" i="12" s="1"/>
  <c r="J338" i="9"/>
  <c r="J339" i="9"/>
  <c r="J340" i="9"/>
  <c r="J341" i="9"/>
  <c r="J342" i="9"/>
  <c r="J343" i="9"/>
  <c r="J344" i="9"/>
  <c r="J344" i="12" s="1"/>
  <c r="J345" i="9"/>
  <c r="J345" i="12" s="1"/>
  <c r="J346" i="9"/>
  <c r="J347" i="9"/>
  <c r="J348" i="9"/>
  <c r="J349" i="9"/>
  <c r="J350" i="9"/>
  <c r="J351" i="9"/>
  <c r="J352" i="9"/>
  <c r="J352" i="12" s="1"/>
  <c r="J353" i="9"/>
  <c r="J353" i="12" s="1"/>
  <c r="J354" i="9"/>
  <c r="J355" i="9"/>
  <c r="J356" i="9"/>
  <c r="J357" i="9"/>
  <c r="J357" i="12" s="1"/>
  <c r="J358" i="9"/>
  <c r="J359" i="9"/>
  <c r="J360" i="9"/>
  <c r="J360" i="12" s="1"/>
  <c r="J361" i="9"/>
  <c r="J361" i="12" s="1"/>
  <c r="J362" i="9"/>
  <c r="J363" i="9"/>
  <c r="J364" i="9"/>
  <c r="J365" i="9"/>
  <c r="J365" i="12" s="1"/>
  <c r="J366" i="9"/>
  <c r="J367" i="9"/>
  <c r="J368" i="9"/>
  <c r="J368" i="12" s="1"/>
  <c r="J369" i="9"/>
  <c r="J369" i="12" s="1"/>
  <c r="J370" i="9"/>
  <c r="J371" i="9"/>
  <c r="J372" i="9"/>
  <c r="J373" i="9"/>
  <c r="J373" i="12"/>
  <c r="J374" i="9"/>
  <c r="J375" i="9"/>
  <c r="J376" i="9"/>
  <c r="J376" i="12" s="1"/>
  <c r="J377" i="9"/>
  <c r="J378" i="9"/>
  <c r="J379" i="9"/>
  <c r="J380" i="9"/>
  <c r="J381" i="9"/>
  <c r="J382" i="9"/>
  <c r="J383" i="9"/>
  <c r="J384" i="9"/>
  <c r="J385" i="9"/>
  <c r="J385" i="12" s="1"/>
  <c r="J386" i="9"/>
  <c r="J387" i="9"/>
  <c r="J388" i="9"/>
  <c r="J389" i="9"/>
  <c r="J389" i="12" s="1"/>
  <c r="J390" i="9"/>
  <c r="J391" i="9"/>
  <c r="J392" i="9"/>
  <c r="J392" i="12" s="1"/>
  <c r="J393" i="9"/>
  <c r="J393" i="12" s="1"/>
  <c r="J394" i="9"/>
  <c r="J395" i="9"/>
  <c r="J396" i="9"/>
  <c r="J397" i="9"/>
  <c r="J397" i="12"/>
  <c r="J398" i="9"/>
  <c r="J399" i="9"/>
  <c r="J400" i="9"/>
  <c r="J400" i="12" s="1"/>
  <c r="J401" i="9"/>
  <c r="J402" i="9"/>
  <c r="J403" i="9"/>
  <c r="J404" i="9"/>
  <c r="J405" i="9"/>
  <c r="J405" i="12" s="1"/>
  <c r="J406" i="9"/>
  <c r="J407" i="9"/>
  <c r="J408" i="9"/>
  <c r="J408" i="12"/>
  <c r="J409" i="9"/>
  <c r="J409" i="12" s="1"/>
  <c r="J410" i="9"/>
  <c r="J411" i="9"/>
  <c r="J412" i="9"/>
  <c r="J413" i="9"/>
  <c r="J413" i="12" s="1"/>
  <c r="J414" i="9"/>
  <c r="J415" i="9"/>
  <c r="J4" i="9"/>
  <c r="J4" i="12" s="1"/>
  <c r="D5" i="9"/>
  <c r="D5" i="12" s="1"/>
  <c r="D6" i="9"/>
  <c r="D7" i="9"/>
  <c r="D7" i="12" s="1"/>
  <c r="D8" i="9"/>
  <c r="D8" i="12" s="1"/>
  <c r="D9" i="9"/>
  <c r="D9" i="12" s="1"/>
  <c r="D10" i="9"/>
  <c r="D10" i="12"/>
  <c r="D11" i="9"/>
  <c r="D11" i="12" s="1"/>
  <c r="D12" i="9"/>
  <c r="D12" i="12"/>
  <c r="D13" i="9"/>
  <c r="D14" i="9"/>
  <c r="D14" i="12" s="1"/>
  <c r="D15" i="9"/>
  <c r="D15" i="12" s="1"/>
  <c r="D16" i="9"/>
  <c r="D16" i="12" s="1"/>
  <c r="D17" i="9"/>
  <c r="D18" i="9"/>
  <c r="D18" i="12" s="1"/>
  <c r="D19" i="9"/>
  <c r="D19" i="12" s="1"/>
  <c r="D20" i="9"/>
  <c r="D20" i="12" s="1"/>
  <c r="D21" i="9"/>
  <c r="D21" i="12" s="1"/>
  <c r="D22" i="9"/>
  <c r="D22" i="12" s="1"/>
  <c r="D23" i="9"/>
  <c r="D23" i="12" s="1"/>
  <c r="D24" i="9"/>
  <c r="D25" i="9"/>
  <c r="D25" i="12" s="1"/>
  <c r="D26" i="9"/>
  <c r="D26" i="12" s="1"/>
  <c r="D27" i="9"/>
  <c r="D27" i="12" s="1"/>
  <c r="D28" i="9"/>
  <c r="D29" i="9"/>
  <c r="D29" i="12" s="1"/>
  <c r="D30" i="9"/>
  <c r="D30" i="12" s="1"/>
  <c r="D31" i="9"/>
  <c r="D32" i="9"/>
  <c r="D32" i="12" s="1"/>
  <c r="D33" i="9"/>
  <c r="D33" i="12" s="1"/>
  <c r="D34" i="9"/>
  <c r="D34" i="12" s="1"/>
  <c r="D35" i="9"/>
  <c r="D36" i="9"/>
  <c r="D36" i="12"/>
  <c r="D37" i="9"/>
  <c r="D37" i="12" s="1"/>
  <c r="D38" i="9"/>
  <c r="D38" i="12" s="1"/>
  <c r="D39" i="9"/>
  <c r="D39" i="12" s="1"/>
  <c r="D40" i="9"/>
  <c r="D40" i="12" s="1"/>
  <c r="D41" i="9"/>
  <c r="D41" i="12"/>
  <c r="D42" i="9"/>
  <c r="D43" i="9"/>
  <c r="D43" i="12" s="1"/>
  <c r="D44" i="9"/>
  <c r="D44" i="12" s="1"/>
  <c r="D45" i="9"/>
  <c r="D46" i="9"/>
  <c r="D47" i="9"/>
  <c r="D47" i="12" s="1"/>
  <c r="D48" i="9"/>
  <c r="D48" i="12" s="1"/>
  <c r="D49" i="9"/>
  <c r="D50" i="9"/>
  <c r="D50" i="12" s="1"/>
  <c r="D51" i="9"/>
  <c r="D51" i="12" s="1"/>
  <c r="D52" i="9"/>
  <c r="D52" i="12"/>
  <c r="D53" i="9"/>
  <c r="D53" i="12" s="1"/>
  <c r="D54" i="9"/>
  <c r="D54" i="12" s="1"/>
  <c r="D55" i="9"/>
  <c r="D55" i="12" s="1"/>
  <c r="D56" i="9"/>
  <c r="D56" i="12"/>
  <c r="D57" i="9"/>
  <c r="D57" i="12"/>
  <c r="D58" i="9"/>
  <c r="D58" i="12" s="1"/>
  <c r="D59" i="9"/>
  <c r="D59" i="12" s="1"/>
  <c r="D60" i="9"/>
  <c r="D61" i="9"/>
  <c r="D61" i="12" s="1"/>
  <c r="D62" i="9"/>
  <c r="D62" i="12" s="1"/>
  <c r="D63" i="9"/>
  <c r="D64" i="9"/>
  <c r="D64" i="12" s="1"/>
  <c r="D65" i="9"/>
  <c r="D65" i="12" s="1"/>
  <c r="D66" i="9"/>
  <c r="D66" i="12" s="1"/>
  <c r="D67" i="9"/>
  <c r="D68" i="9"/>
  <c r="D68" i="12" s="1"/>
  <c r="D69" i="9"/>
  <c r="D69" i="12" s="1"/>
  <c r="D70" i="9"/>
  <c r="D71" i="9"/>
  <c r="D71" i="12" s="1"/>
  <c r="D72" i="9"/>
  <c r="D72" i="12" s="1"/>
  <c r="D73" i="9"/>
  <c r="D73" i="12" s="1"/>
  <c r="D74" i="9"/>
  <c r="D74" i="12" s="1"/>
  <c r="D75" i="9"/>
  <c r="D75" i="12" s="1"/>
  <c r="D76" i="9"/>
  <c r="D76" i="12" s="1"/>
  <c r="D77" i="9"/>
  <c r="D78" i="9"/>
  <c r="D78" i="12" s="1"/>
  <c r="D79" i="9"/>
  <c r="D79" i="12" s="1"/>
  <c r="D80" i="9"/>
  <c r="D80" i="12" s="1"/>
  <c r="D81" i="9"/>
  <c r="D82" i="9"/>
  <c r="D82" i="12" s="1"/>
  <c r="D83" i="9"/>
  <c r="D83" i="12" s="1"/>
  <c r="D84" i="9"/>
  <c r="D84" i="12"/>
  <c r="D85" i="9"/>
  <c r="D85" i="12" s="1"/>
  <c r="D86" i="9"/>
  <c r="D86" i="12" s="1"/>
  <c r="D87" i="9"/>
  <c r="D87" i="12" s="1"/>
  <c r="D88" i="9"/>
  <c r="D89" i="9"/>
  <c r="D89" i="12" s="1"/>
  <c r="D90" i="9"/>
  <c r="D90" i="12" s="1"/>
  <c r="D91" i="9"/>
  <c r="D91" i="12" s="1"/>
  <c r="D92" i="9"/>
  <c r="D92" i="12" s="1"/>
  <c r="D93" i="9"/>
  <c r="D93" i="12" s="1"/>
  <c r="D94" i="9"/>
  <c r="D94" i="12" s="1"/>
  <c r="D95" i="9"/>
  <c r="D96" i="9"/>
  <c r="D96" i="12"/>
  <c r="D97" i="9"/>
  <c r="D97" i="12"/>
  <c r="D98" i="9"/>
  <c r="D98" i="12" s="1"/>
  <c r="D99" i="9"/>
  <c r="D100" i="9"/>
  <c r="D100" i="12" s="1"/>
  <c r="D101" i="9"/>
  <c r="D101" i="12" s="1"/>
  <c r="D102" i="9"/>
  <c r="D102" i="12" s="1"/>
  <c r="D103" i="9"/>
  <c r="D103" i="12" s="1"/>
  <c r="D104" i="9"/>
  <c r="D104" i="12" s="1"/>
  <c r="D105" i="9"/>
  <c r="D105" i="12" s="1"/>
  <c r="D106" i="9"/>
  <c r="D107" i="9"/>
  <c r="D107" i="12" s="1"/>
  <c r="D108" i="9"/>
  <c r="D108" i="12"/>
  <c r="D109" i="9"/>
  <c r="D110" i="9"/>
  <c r="D110" i="12" s="1"/>
  <c r="D111" i="9"/>
  <c r="D111" i="12" s="1"/>
  <c r="D112" i="9"/>
  <c r="D112" i="12" s="1"/>
  <c r="D113" i="9"/>
  <c r="D114" i="9"/>
  <c r="D114" i="12" s="1"/>
  <c r="D115" i="9"/>
  <c r="D115" i="12" s="1"/>
  <c r="D116" i="9"/>
  <c r="D116" i="12" s="1"/>
  <c r="D117" i="9"/>
  <c r="D117" i="12" s="1"/>
  <c r="D118" i="9"/>
  <c r="D118" i="12" s="1"/>
  <c r="D119" i="9"/>
  <c r="D119" i="12" s="1"/>
  <c r="D120" i="9"/>
  <c r="D120" i="12" s="1"/>
  <c r="D121" i="9"/>
  <c r="D121" i="12"/>
  <c r="D122" i="9"/>
  <c r="D122" i="12" s="1"/>
  <c r="D123" i="9"/>
  <c r="D123" i="12" s="1"/>
  <c r="D124" i="9"/>
  <c r="D124" i="12" s="1"/>
  <c r="D125" i="9"/>
  <c r="D125" i="12" s="1"/>
  <c r="D126" i="9"/>
  <c r="D126" i="12" s="1"/>
  <c r="D127" i="9"/>
  <c r="D128" i="9"/>
  <c r="D128" i="12" s="1"/>
  <c r="D129" i="9"/>
  <c r="D129" i="12" s="1"/>
  <c r="D130" i="9"/>
  <c r="D130" i="12" s="1"/>
  <c r="D131" i="9"/>
  <c r="D132" i="9"/>
  <c r="D132" i="12" s="1"/>
  <c r="D133" i="9"/>
  <c r="D134" i="9"/>
  <c r="D135" i="9"/>
  <c r="D135" i="12" s="1"/>
  <c r="D136" i="9"/>
  <c r="D136" i="12" s="1"/>
  <c r="D137" i="9"/>
  <c r="D137" i="12" s="1"/>
  <c r="D138" i="9"/>
  <c r="D138" i="12" s="1"/>
  <c r="D139" i="9"/>
  <c r="D139" i="12"/>
  <c r="D140" i="9"/>
  <c r="D140" i="12" s="1"/>
  <c r="D141" i="9"/>
  <c r="D142" i="9"/>
  <c r="D142" i="12" s="1"/>
  <c r="D143" i="9"/>
  <c r="D143" i="12" s="1"/>
  <c r="D144" i="9"/>
  <c r="D144" i="12" s="1"/>
  <c r="D145" i="9"/>
  <c r="D146" i="9"/>
  <c r="D146" i="12" s="1"/>
  <c r="D147" i="9"/>
  <c r="D147" i="12"/>
  <c r="D148" i="9"/>
  <c r="D148" i="12"/>
  <c r="D149" i="9"/>
  <c r="D149" i="12" s="1"/>
  <c r="D150" i="9"/>
  <c r="D150" i="12" s="1"/>
  <c r="D151" i="9"/>
  <c r="D151" i="12"/>
  <c r="D152" i="9"/>
  <c r="D153" i="9"/>
  <c r="D153" i="12" s="1"/>
  <c r="D154" i="9"/>
  <c r="D155" i="9"/>
  <c r="D155" i="12" s="1"/>
  <c r="D156" i="9"/>
  <c r="D157" i="9"/>
  <c r="D157" i="12" s="1"/>
  <c r="D158" i="9"/>
  <c r="D158" i="12" s="1"/>
  <c r="D159" i="9"/>
  <c r="D160" i="9"/>
  <c r="D160" i="12" s="1"/>
  <c r="D161" i="9"/>
  <c r="D162" i="9"/>
  <c r="D162" i="12" s="1"/>
  <c r="D163" i="9"/>
  <c r="D164" i="9"/>
  <c r="D164" i="12"/>
  <c r="D165" i="9"/>
  <c r="D165" i="12" s="1"/>
  <c r="D166" i="9"/>
  <c r="D166" i="12" s="1"/>
  <c r="D167" i="9"/>
  <c r="D167" i="12" s="1"/>
  <c r="D168" i="9"/>
  <c r="D169" i="9"/>
  <c r="D170" i="9"/>
  <c r="D171" i="9"/>
  <c r="D171" i="12" s="1"/>
  <c r="D172" i="9"/>
  <c r="D173" i="9"/>
  <c r="D174" i="9"/>
  <c r="D174" i="12" s="1"/>
  <c r="D175" i="9"/>
  <c r="D175" i="12" s="1"/>
  <c r="D176" i="9"/>
  <c r="D176" i="12" s="1"/>
  <c r="D177" i="9"/>
  <c r="D178" i="9"/>
  <c r="D178" i="12"/>
  <c r="D179" i="9"/>
  <c r="D179" i="12" s="1"/>
  <c r="D180" i="9"/>
  <c r="D180" i="12" s="1"/>
  <c r="D181" i="9"/>
  <c r="D181" i="12"/>
  <c r="D182" i="9"/>
  <c r="D183" i="9"/>
  <c r="D183" i="12" s="1"/>
  <c r="D184" i="9"/>
  <c r="D184" i="12" s="1"/>
  <c r="D185" i="9"/>
  <c r="D185" i="12" s="1"/>
  <c r="D186" i="9"/>
  <c r="D186" i="12" s="1"/>
  <c r="D187" i="9"/>
  <c r="D187" i="12" s="1"/>
  <c r="D188" i="9"/>
  <c r="D189" i="9"/>
  <c r="D190" i="9"/>
  <c r="D190" i="12" s="1"/>
  <c r="D191" i="9"/>
  <c r="D192" i="9"/>
  <c r="D192" i="12" s="1"/>
  <c r="D193" i="9"/>
  <c r="D193" i="12" s="1"/>
  <c r="D194" i="9"/>
  <c r="D194" i="12" s="1"/>
  <c r="D195" i="9"/>
  <c r="D196" i="9"/>
  <c r="D196" i="12" s="1"/>
  <c r="D197" i="9"/>
  <c r="D198" i="9"/>
  <c r="D199" i="9"/>
  <c r="D199" i="12" s="1"/>
  <c r="D200" i="9"/>
  <c r="D200" i="12" s="1"/>
  <c r="D201" i="9"/>
  <c r="D201" i="12" s="1"/>
  <c r="D202" i="9"/>
  <c r="D202" i="12" s="1"/>
  <c r="D203" i="9"/>
  <c r="D203" i="12" s="1"/>
  <c r="D204" i="9"/>
  <c r="D204" i="12" s="1"/>
  <c r="D205" i="9"/>
  <c r="D206" i="9"/>
  <c r="D206" i="12" s="1"/>
  <c r="D207" i="9"/>
  <c r="D207" i="12" s="1"/>
  <c r="D208" i="9"/>
  <c r="D208" i="12" s="1"/>
  <c r="D209" i="9"/>
  <c r="D210" i="9"/>
  <c r="D210" i="12" s="1"/>
  <c r="D211" i="9"/>
  <c r="D211" i="12" s="1"/>
  <c r="D212" i="9"/>
  <c r="D212" i="12" s="1"/>
  <c r="D213" i="9"/>
  <c r="D213" i="12" s="1"/>
  <c r="D214" i="9"/>
  <c r="D214" i="12" s="1"/>
  <c r="D215" i="9"/>
  <c r="D215" i="12" s="1"/>
  <c r="D216" i="9"/>
  <c r="D217" i="9"/>
  <c r="D217" i="12" s="1"/>
  <c r="D218" i="9"/>
  <c r="D219" i="9"/>
  <c r="D219" i="12" s="1"/>
  <c r="D220" i="9"/>
  <c r="D221" i="9"/>
  <c r="D221" i="12"/>
  <c r="D222" i="9"/>
  <c r="D222" i="12"/>
  <c r="D223" i="9"/>
  <c r="D224" i="9"/>
  <c r="D224" i="12" s="1"/>
  <c r="D225" i="9"/>
  <c r="D226" i="9"/>
  <c r="D226" i="12" s="1"/>
  <c r="D227" i="9"/>
  <c r="D228" i="9"/>
  <c r="D228" i="12" s="1"/>
  <c r="D229" i="9"/>
  <c r="D229" i="12" s="1"/>
  <c r="D230" i="9"/>
  <c r="D230" i="12" s="1"/>
  <c r="D231" i="9"/>
  <c r="D231" i="12" s="1"/>
  <c r="D232" i="9"/>
  <c r="D233" i="9"/>
  <c r="D233" i="12" s="1"/>
  <c r="D234" i="9"/>
  <c r="D235" i="9"/>
  <c r="D235" i="12" s="1"/>
  <c r="D236" i="9"/>
  <c r="D236" i="12" s="1"/>
  <c r="D237" i="9"/>
  <c r="D238" i="9"/>
  <c r="D238" i="12" s="1"/>
  <c r="D239" i="9"/>
  <c r="D239" i="12" s="1"/>
  <c r="D240" i="9"/>
  <c r="D240" i="12" s="1"/>
  <c r="D241" i="9"/>
  <c r="D242" i="9"/>
  <c r="D242" i="12" s="1"/>
  <c r="D243" i="9"/>
  <c r="D243" i="12" s="1"/>
  <c r="D244" i="9"/>
  <c r="D244" i="12" s="1"/>
  <c r="D245" i="9"/>
  <c r="D245" i="12" s="1"/>
  <c r="D246" i="9"/>
  <c r="D247" i="9"/>
  <c r="D247" i="12" s="1"/>
  <c r="D248" i="9"/>
  <c r="D248" i="12" s="1"/>
  <c r="D249" i="9"/>
  <c r="D249" i="12"/>
  <c r="D250" i="9"/>
  <c r="D250" i="12" s="1"/>
  <c r="D251" i="9"/>
  <c r="D251" i="12" s="1"/>
  <c r="D252" i="9"/>
  <c r="D253" i="9"/>
  <c r="D254" i="9"/>
  <c r="D254" i="12" s="1"/>
  <c r="D255" i="9"/>
  <c r="D256" i="9"/>
  <c r="D256" i="12" s="1"/>
  <c r="D257" i="9"/>
  <c r="D257" i="12" s="1"/>
  <c r="D258" i="9"/>
  <c r="D258" i="12" s="1"/>
  <c r="D259" i="9"/>
  <c r="D260" i="9"/>
  <c r="D260" i="12" s="1"/>
  <c r="D261" i="9"/>
  <c r="D261" i="12" s="1"/>
  <c r="D262" i="9"/>
  <c r="D263" i="9"/>
  <c r="D263" i="12" s="1"/>
  <c r="D264" i="9"/>
  <c r="D264" i="12" s="1"/>
  <c r="D265" i="9"/>
  <c r="D265" i="12" s="1"/>
  <c r="D266" i="9"/>
  <c r="D266" i="12" s="1"/>
  <c r="D267" i="9"/>
  <c r="D267" i="12" s="1"/>
  <c r="D268" i="9"/>
  <c r="D268" i="12" s="1"/>
  <c r="D269" i="9"/>
  <c r="D270" i="9"/>
  <c r="D271" i="9"/>
  <c r="D271" i="12" s="1"/>
  <c r="D272" i="9"/>
  <c r="D272" i="12" s="1"/>
  <c r="D273" i="9"/>
  <c r="D274" i="9"/>
  <c r="D274" i="12" s="1"/>
  <c r="D275" i="9"/>
  <c r="D275" i="12" s="1"/>
  <c r="D276" i="9"/>
  <c r="D276" i="12" s="1"/>
  <c r="D277" i="9"/>
  <c r="D277" i="12" s="1"/>
  <c r="D278" i="9"/>
  <c r="D278" i="12" s="1"/>
  <c r="D279" i="9"/>
  <c r="D279" i="12" s="1"/>
  <c r="D280" i="9"/>
  <c r="D281" i="9"/>
  <c r="D281" i="12" s="1"/>
  <c r="D282" i="9"/>
  <c r="D283" i="9"/>
  <c r="D283" i="12" s="1"/>
  <c r="D284" i="9"/>
  <c r="D285" i="9"/>
  <c r="D285" i="12" s="1"/>
  <c r="D286" i="9"/>
  <c r="D286" i="12" s="1"/>
  <c r="D287" i="9"/>
  <c r="D288" i="9"/>
  <c r="D288" i="12" s="1"/>
  <c r="D289" i="9"/>
  <c r="D290" i="9"/>
  <c r="D290" i="12" s="1"/>
  <c r="D291" i="9"/>
  <c r="D292" i="9"/>
  <c r="D292" i="12"/>
  <c r="D293" i="9"/>
  <c r="D293" i="12" s="1"/>
  <c r="D294" i="9"/>
  <c r="D294" i="12" s="1"/>
  <c r="D295" i="9"/>
  <c r="D295" i="12" s="1"/>
  <c r="D296" i="9"/>
  <c r="D297" i="9"/>
  <c r="D297" i="12" s="1"/>
  <c r="D298" i="9"/>
  <c r="D299" i="9"/>
  <c r="D299" i="12" s="1"/>
  <c r="D300" i="9"/>
  <c r="D300" i="12" s="1"/>
  <c r="D301" i="9"/>
  <c r="D302" i="9"/>
  <c r="D302" i="12" s="1"/>
  <c r="D303" i="9"/>
  <c r="D303" i="12" s="1"/>
  <c r="D304" i="9"/>
  <c r="D304" i="12" s="1"/>
  <c r="D305" i="9"/>
  <c r="D306" i="9"/>
  <c r="D306" i="12"/>
  <c r="D307" i="9"/>
  <c r="D307" i="12" s="1"/>
  <c r="D308" i="9"/>
  <c r="D308" i="12"/>
  <c r="D309" i="9"/>
  <c r="D309" i="12" s="1"/>
  <c r="D310" i="9"/>
  <c r="D311" i="9"/>
  <c r="D311" i="12"/>
  <c r="D312" i="9"/>
  <c r="D312" i="12" s="1"/>
  <c r="D313" i="9"/>
  <c r="D313" i="12" s="1"/>
  <c r="D314" i="9"/>
  <c r="D314" i="12" s="1"/>
  <c r="D315" i="9"/>
  <c r="D315" i="12" s="1"/>
  <c r="D316" i="9"/>
  <c r="D317" i="9"/>
  <c r="D318" i="9"/>
  <c r="D318" i="12" s="1"/>
  <c r="D319" i="9"/>
  <c r="D320" i="9"/>
  <c r="D320" i="12" s="1"/>
  <c r="D321" i="9"/>
  <c r="D321" i="12" s="1"/>
  <c r="D322" i="9"/>
  <c r="D322" i="12" s="1"/>
  <c r="D323" i="9"/>
  <c r="D324" i="9"/>
  <c r="D324" i="12" s="1"/>
  <c r="D325" i="9"/>
  <c r="D325" i="12" s="1"/>
  <c r="D326" i="9"/>
  <c r="D327" i="9"/>
  <c r="D327" i="12"/>
  <c r="D328" i="9"/>
  <c r="D328" i="12" s="1"/>
  <c r="D329" i="9"/>
  <c r="D329" i="12" s="1"/>
  <c r="D330" i="9"/>
  <c r="D330" i="12" s="1"/>
  <c r="D331" i="9"/>
  <c r="D331" i="12"/>
  <c r="D332" i="9"/>
  <c r="D332" i="12"/>
  <c r="D333" i="9"/>
  <c r="D334" i="9"/>
  <c r="D334" i="12" s="1"/>
  <c r="D335" i="9"/>
  <c r="D335" i="12" s="1"/>
  <c r="D336" i="9"/>
  <c r="D336" i="12" s="1"/>
  <c r="D337" i="9"/>
  <c r="D338" i="9"/>
  <c r="D338" i="12" s="1"/>
  <c r="D339" i="9"/>
  <c r="D339" i="12" s="1"/>
  <c r="D340" i="9"/>
  <c r="D341" i="9"/>
  <c r="D341" i="12" s="1"/>
  <c r="D342" i="9"/>
  <c r="D342" i="12" s="1"/>
  <c r="D343" i="9"/>
  <c r="D343" i="12"/>
  <c r="D344" i="9"/>
  <c r="D345" i="9"/>
  <c r="D345" i="12" s="1"/>
  <c r="D346" i="9"/>
  <c r="D347" i="9"/>
  <c r="D347" i="12" s="1"/>
  <c r="D348" i="9"/>
  <c r="D349" i="9"/>
  <c r="D349" i="12"/>
  <c r="D350" i="9"/>
  <c r="D350" i="12" s="1"/>
  <c r="D351" i="9"/>
  <c r="D352" i="9"/>
  <c r="D352" i="12" s="1"/>
  <c r="D353" i="9"/>
  <c r="D354" i="9"/>
  <c r="D354" i="12" s="1"/>
  <c r="D355" i="9"/>
  <c r="D356" i="9"/>
  <c r="D356" i="12" s="1"/>
  <c r="D357" i="9"/>
  <c r="D357" i="12" s="1"/>
  <c r="D358" i="9"/>
  <c r="D358" i="12" s="1"/>
  <c r="D359" i="9"/>
  <c r="D359" i="12" s="1"/>
  <c r="D360" i="9"/>
  <c r="D361" i="9"/>
  <c r="D361" i="12" s="1"/>
  <c r="D362" i="9"/>
  <c r="D363" i="9"/>
  <c r="D363" i="12" s="1"/>
  <c r="D364" i="9"/>
  <c r="D364" i="12" s="1"/>
  <c r="D365" i="9"/>
  <c r="D366" i="9"/>
  <c r="D366" i="12" s="1"/>
  <c r="D367" i="9"/>
  <c r="D367" i="12"/>
  <c r="D368" i="9"/>
  <c r="D368" i="12" s="1"/>
  <c r="D369" i="9"/>
  <c r="D370" i="9"/>
  <c r="D370" i="12" s="1"/>
  <c r="D371" i="9"/>
  <c r="D371" i="12" s="1"/>
  <c r="D372" i="9"/>
  <c r="D372" i="12" s="1"/>
  <c r="D373" i="9"/>
  <c r="D373" i="12" s="1"/>
  <c r="D374" i="9"/>
  <c r="D375" i="9"/>
  <c r="D375" i="12" s="1"/>
  <c r="D376" i="9"/>
  <c r="D376" i="12" s="1"/>
  <c r="D377" i="9"/>
  <c r="D377" i="12" s="1"/>
  <c r="D378" i="9"/>
  <c r="D378" i="12"/>
  <c r="D379" i="9"/>
  <c r="D379" i="12" s="1"/>
  <c r="D380" i="9"/>
  <c r="D381" i="9"/>
  <c r="D382" i="9"/>
  <c r="D382" i="12" s="1"/>
  <c r="D383" i="9"/>
  <c r="D384" i="9"/>
  <c r="D384" i="12" s="1"/>
  <c r="D385" i="9"/>
  <c r="D385" i="12" s="1"/>
  <c r="D386" i="9"/>
  <c r="D386" i="12" s="1"/>
  <c r="D387" i="9"/>
  <c r="D388" i="9"/>
  <c r="D388" i="12" s="1"/>
  <c r="D389" i="9"/>
  <c r="D389" i="12" s="1"/>
  <c r="D390" i="9"/>
  <c r="D391" i="9"/>
  <c r="D391" i="12"/>
  <c r="D392" i="9"/>
  <c r="D392" i="12" s="1"/>
  <c r="D393" i="9"/>
  <c r="D393" i="12" s="1"/>
  <c r="D394" i="9"/>
  <c r="D394" i="12" s="1"/>
  <c r="D395" i="9"/>
  <c r="D395" i="12" s="1"/>
  <c r="D396" i="9"/>
  <c r="D396" i="12" s="1"/>
  <c r="D397" i="9"/>
  <c r="D398" i="9"/>
  <c r="D398" i="12" s="1"/>
  <c r="D399" i="9"/>
  <c r="D399" i="12" s="1"/>
  <c r="D400" i="9"/>
  <c r="D400" i="12" s="1"/>
  <c r="D401" i="9"/>
  <c r="D402" i="9"/>
  <c r="D402" i="12" s="1"/>
  <c r="D403" i="9"/>
  <c r="D403" i="12" s="1"/>
  <c r="D404" i="9"/>
  <c r="D405" i="9"/>
  <c r="D405" i="12" s="1"/>
  <c r="D406" i="9"/>
  <c r="D406" i="12"/>
  <c r="D407" i="9"/>
  <c r="D408" i="9"/>
  <c r="D408" i="12" s="1"/>
  <c r="D409" i="9"/>
  <c r="D409" i="12" s="1"/>
  <c r="D410" i="9"/>
  <c r="D411" i="9"/>
  <c r="D411" i="12" s="1"/>
  <c r="D412" i="9"/>
  <c r="D412" i="12" s="1"/>
  <c r="D413" i="9"/>
  <c r="D413" i="12"/>
  <c r="D414" i="9"/>
  <c r="D415" i="9"/>
  <c r="D415" i="12" s="1"/>
  <c r="D4" i="12"/>
  <c r="F4" i="9"/>
  <c r="F4" i="12"/>
  <c r="G4" i="9"/>
  <c r="G4" i="12" s="1"/>
  <c r="F5" i="9"/>
  <c r="F5" i="12" s="1"/>
  <c r="G5" i="9"/>
  <c r="G5" i="12" s="1"/>
  <c r="F6" i="9"/>
  <c r="F6" i="12" s="1"/>
  <c r="G6" i="9"/>
  <c r="G6" i="12" s="1"/>
  <c r="F7" i="9"/>
  <c r="F7" i="12" s="1"/>
  <c r="G7" i="9"/>
  <c r="G7" i="12"/>
  <c r="F8" i="9"/>
  <c r="F8" i="12" s="1"/>
  <c r="G8" i="9"/>
  <c r="G8" i="12" s="1"/>
  <c r="F9" i="9"/>
  <c r="F9" i="12" s="1"/>
  <c r="G9" i="9"/>
  <c r="G9" i="12" s="1"/>
  <c r="F10" i="9"/>
  <c r="F10" i="12" s="1"/>
  <c r="G10" i="9"/>
  <c r="G10" i="12"/>
  <c r="F11" i="9"/>
  <c r="F11" i="12" s="1"/>
  <c r="G11" i="9"/>
  <c r="G11" i="12" s="1"/>
  <c r="F12" i="9"/>
  <c r="F12" i="12"/>
  <c r="G12" i="9"/>
  <c r="G12" i="12" s="1"/>
  <c r="F13" i="9"/>
  <c r="F13" i="12" s="1"/>
  <c r="G13" i="9"/>
  <c r="G13" i="12" s="1"/>
  <c r="F14" i="9"/>
  <c r="F14" i="12" s="1"/>
  <c r="G14" i="9"/>
  <c r="G14" i="12" s="1"/>
  <c r="F15" i="9"/>
  <c r="F15" i="12" s="1"/>
  <c r="G15" i="9"/>
  <c r="G15" i="12" s="1"/>
  <c r="F16" i="9"/>
  <c r="F16" i="12"/>
  <c r="G16" i="9"/>
  <c r="G16" i="12" s="1"/>
  <c r="F17" i="9"/>
  <c r="F17" i="12" s="1"/>
  <c r="G17" i="9"/>
  <c r="G17" i="12"/>
  <c r="F18" i="9"/>
  <c r="F18" i="12" s="1"/>
  <c r="G18" i="9"/>
  <c r="G18" i="12" s="1"/>
  <c r="F19" i="9"/>
  <c r="F19" i="12" s="1"/>
  <c r="G19" i="9"/>
  <c r="G19" i="12" s="1"/>
  <c r="F20" i="9"/>
  <c r="F20" i="12" s="1"/>
  <c r="G20" i="9"/>
  <c r="G20" i="12" s="1"/>
  <c r="F21" i="9"/>
  <c r="F21" i="12" s="1"/>
  <c r="G21" i="9"/>
  <c r="G21" i="12" s="1"/>
  <c r="F22" i="9"/>
  <c r="F22" i="12" s="1"/>
  <c r="G22" i="9"/>
  <c r="G22" i="12" s="1"/>
  <c r="F23" i="9"/>
  <c r="F23" i="12" s="1"/>
  <c r="G23" i="9"/>
  <c r="G23" i="12" s="1"/>
  <c r="F24" i="9"/>
  <c r="F24" i="12" s="1"/>
  <c r="G24" i="9"/>
  <c r="G24" i="12" s="1"/>
  <c r="F25" i="9"/>
  <c r="F25" i="12" s="1"/>
  <c r="G25" i="9"/>
  <c r="G25" i="12" s="1"/>
  <c r="F26" i="9"/>
  <c r="F26" i="12" s="1"/>
  <c r="G26" i="9"/>
  <c r="G26" i="12" s="1"/>
  <c r="F27" i="9"/>
  <c r="F27" i="12"/>
  <c r="G27" i="9"/>
  <c r="G27" i="12" s="1"/>
  <c r="F28" i="9"/>
  <c r="F28" i="12" s="1"/>
  <c r="G28" i="9"/>
  <c r="G28" i="12" s="1"/>
  <c r="F29" i="9"/>
  <c r="F29" i="12"/>
  <c r="G29" i="9"/>
  <c r="G29" i="12" s="1"/>
  <c r="F30" i="9"/>
  <c r="F30" i="12" s="1"/>
  <c r="G30" i="9"/>
  <c r="G30" i="12" s="1"/>
  <c r="F31" i="9"/>
  <c r="F31" i="12" s="1"/>
  <c r="G31" i="9"/>
  <c r="G31" i="12" s="1"/>
  <c r="F32" i="9"/>
  <c r="F32" i="12" s="1"/>
  <c r="G32" i="9"/>
  <c r="G32" i="12" s="1"/>
  <c r="F33" i="9"/>
  <c r="F33" i="12" s="1"/>
  <c r="G33" i="9"/>
  <c r="G33" i="12"/>
  <c r="F34" i="9"/>
  <c r="F34" i="12" s="1"/>
  <c r="G34" i="9"/>
  <c r="G34" i="12" s="1"/>
  <c r="F35" i="9"/>
  <c r="F35" i="12" s="1"/>
  <c r="G35" i="9"/>
  <c r="G35" i="12" s="1"/>
  <c r="F36" i="9"/>
  <c r="F36" i="12"/>
  <c r="G36" i="9"/>
  <c r="G36" i="12" s="1"/>
  <c r="F37" i="9"/>
  <c r="F37" i="12" s="1"/>
  <c r="G37" i="9"/>
  <c r="G37" i="12" s="1"/>
  <c r="F38" i="9"/>
  <c r="F38" i="12"/>
  <c r="G38" i="9"/>
  <c r="G38" i="12" s="1"/>
  <c r="F39" i="9"/>
  <c r="F39" i="12" s="1"/>
  <c r="G39" i="9"/>
  <c r="G39" i="12" s="1"/>
  <c r="F40" i="9"/>
  <c r="F40" i="12" s="1"/>
  <c r="G40" i="9"/>
  <c r="G40" i="12" s="1"/>
  <c r="F41" i="9"/>
  <c r="F41" i="12"/>
  <c r="G41" i="9"/>
  <c r="G41" i="12" s="1"/>
  <c r="F42" i="9"/>
  <c r="F42" i="12" s="1"/>
  <c r="G42" i="9"/>
  <c r="G42" i="12" s="1"/>
  <c r="F43" i="9"/>
  <c r="F43" i="12" s="1"/>
  <c r="G43" i="9"/>
  <c r="G43" i="12" s="1"/>
  <c r="F44" i="9"/>
  <c r="F44" i="12" s="1"/>
  <c r="G44" i="9"/>
  <c r="G44" i="12" s="1"/>
  <c r="F45" i="9"/>
  <c r="F45" i="12" s="1"/>
  <c r="G45" i="9"/>
  <c r="G45" i="12" s="1"/>
  <c r="F46" i="9"/>
  <c r="F46" i="12" s="1"/>
  <c r="G46" i="9"/>
  <c r="G46" i="12" s="1"/>
  <c r="F47" i="9"/>
  <c r="F47" i="12" s="1"/>
  <c r="G47" i="9"/>
  <c r="G47" i="12" s="1"/>
  <c r="F48" i="9"/>
  <c r="F48" i="12" s="1"/>
  <c r="G48" i="9"/>
  <c r="G48" i="12" s="1"/>
  <c r="F49" i="9"/>
  <c r="F49" i="12"/>
  <c r="G49" i="9"/>
  <c r="G49" i="12"/>
  <c r="F50" i="9"/>
  <c r="F50" i="12" s="1"/>
  <c r="G50" i="9"/>
  <c r="G50" i="12" s="1"/>
  <c r="F51" i="9"/>
  <c r="F51" i="12" s="1"/>
  <c r="G51" i="9"/>
  <c r="G51" i="12" s="1"/>
  <c r="F52" i="9"/>
  <c r="F52" i="12" s="1"/>
  <c r="G52" i="9"/>
  <c r="G52" i="12" s="1"/>
  <c r="F53" i="9"/>
  <c r="F53" i="12" s="1"/>
  <c r="G53" i="9"/>
  <c r="G53" i="12" s="1"/>
  <c r="F54" i="9"/>
  <c r="F54" i="12" s="1"/>
  <c r="G54" i="9"/>
  <c r="G54" i="12" s="1"/>
  <c r="F55" i="9"/>
  <c r="F55" i="12" s="1"/>
  <c r="G55" i="9"/>
  <c r="G55" i="12" s="1"/>
  <c r="F56" i="9"/>
  <c r="F56" i="12"/>
  <c r="G56" i="9"/>
  <c r="G56" i="12" s="1"/>
  <c r="F57" i="9"/>
  <c r="F57" i="12" s="1"/>
  <c r="G57" i="9"/>
  <c r="G57" i="12" s="1"/>
  <c r="F58" i="9"/>
  <c r="F58" i="12" s="1"/>
  <c r="G58" i="9"/>
  <c r="G58" i="12" s="1"/>
  <c r="F59" i="9"/>
  <c r="F59" i="12" s="1"/>
  <c r="G59" i="9"/>
  <c r="G59" i="12" s="1"/>
  <c r="F60" i="9"/>
  <c r="F60" i="12" s="1"/>
  <c r="G60" i="9"/>
  <c r="G60" i="12" s="1"/>
  <c r="F61" i="9"/>
  <c r="F61" i="12" s="1"/>
  <c r="G61" i="9"/>
  <c r="G61" i="12"/>
  <c r="F62" i="9"/>
  <c r="F62" i="12" s="1"/>
  <c r="G62" i="9"/>
  <c r="G62" i="12" s="1"/>
  <c r="F63" i="9"/>
  <c r="F63" i="12"/>
  <c r="G63" i="9"/>
  <c r="G63" i="12" s="1"/>
  <c r="F64" i="9"/>
  <c r="F64" i="12" s="1"/>
  <c r="G64" i="9"/>
  <c r="G64" i="12" s="1"/>
  <c r="F65" i="9"/>
  <c r="F65" i="12"/>
  <c r="G65" i="9"/>
  <c r="G65" i="12"/>
  <c r="F66" i="9"/>
  <c r="F66" i="12" s="1"/>
  <c r="G66" i="9"/>
  <c r="G66" i="12" s="1"/>
  <c r="F67" i="9"/>
  <c r="F67" i="12" s="1"/>
  <c r="G67" i="9"/>
  <c r="G67" i="12"/>
  <c r="F68" i="9"/>
  <c r="F68" i="12"/>
  <c r="G68" i="9"/>
  <c r="G68" i="12" s="1"/>
  <c r="F69" i="9"/>
  <c r="F69" i="12" s="1"/>
  <c r="G69" i="9"/>
  <c r="G69" i="12"/>
  <c r="F70" i="9"/>
  <c r="F70" i="12"/>
  <c r="G70" i="9"/>
  <c r="G70" i="12" s="1"/>
  <c r="F71" i="9"/>
  <c r="F71" i="12" s="1"/>
  <c r="G71" i="9"/>
  <c r="G71" i="12" s="1"/>
  <c r="F72" i="9"/>
  <c r="F72" i="12" s="1"/>
  <c r="G72" i="9"/>
  <c r="G72" i="12" s="1"/>
  <c r="F73" i="9"/>
  <c r="F73" i="12" s="1"/>
  <c r="G73" i="9"/>
  <c r="G73" i="12" s="1"/>
  <c r="F74" i="9"/>
  <c r="F74" i="12" s="1"/>
  <c r="G74" i="9"/>
  <c r="G74" i="12" s="1"/>
  <c r="F75" i="9"/>
  <c r="F75" i="12" s="1"/>
  <c r="G75" i="9"/>
  <c r="G75" i="12" s="1"/>
  <c r="F76" i="9"/>
  <c r="F76" i="12" s="1"/>
  <c r="G76" i="9"/>
  <c r="G76" i="12" s="1"/>
  <c r="F77" i="9"/>
  <c r="F77" i="12" s="1"/>
  <c r="G77" i="9"/>
  <c r="G77" i="12" s="1"/>
  <c r="F78" i="9"/>
  <c r="F78" i="12" s="1"/>
  <c r="G78" i="9"/>
  <c r="G78" i="12" s="1"/>
  <c r="F79" i="9"/>
  <c r="F79" i="12"/>
  <c r="G79" i="9"/>
  <c r="G79" i="12"/>
  <c r="F80" i="9"/>
  <c r="F80" i="12" s="1"/>
  <c r="G80" i="9"/>
  <c r="G80" i="12" s="1"/>
  <c r="F81" i="9"/>
  <c r="F81" i="12" s="1"/>
  <c r="G81" i="9"/>
  <c r="G81" i="12" s="1"/>
  <c r="F82" i="9"/>
  <c r="F82" i="12" s="1"/>
  <c r="G82" i="9"/>
  <c r="G82" i="12" s="1"/>
  <c r="F83" i="9"/>
  <c r="F83" i="12" s="1"/>
  <c r="G83" i="9"/>
  <c r="G83" i="12" s="1"/>
  <c r="F84" i="9"/>
  <c r="F84" i="12" s="1"/>
  <c r="G84" i="9"/>
  <c r="G84" i="12" s="1"/>
  <c r="F85" i="9"/>
  <c r="F85" i="12" s="1"/>
  <c r="G85" i="9"/>
  <c r="G85" i="12" s="1"/>
  <c r="F86" i="9"/>
  <c r="F86" i="12" s="1"/>
  <c r="G86" i="9"/>
  <c r="G86" i="12" s="1"/>
  <c r="F87" i="9"/>
  <c r="F87" i="12" s="1"/>
  <c r="G87" i="9"/>
  <c r="G87" i="12" s="1"/>
  <c r="F88" i="9"/>
  <c r="F88" i="12" s="1"/>
  <c r="G88" i="9"/>
  <c r="G88" i="12" s="1"/>
  <c r="F89" i="9"/>
  <c r="F89" i="12" s="1"/>
  <c r="G89" i="9"/>
  <c r="G89" i="12" s="1"/>
  <c r="F90" i="9"/>
  <c r="F90" i="12" s="1"/>
  <c r="G90" i="9"/>
  <c r="G90" i="12" s="1"/>
  <c r="F91" i="9"/>
  <c r="F91" i="12" s="1"/>
  <c r="G91" i="9"/>
  <c r="G91" i="12" s="1"/>
  <c r="F92" i="9"/>
  <c r="F92" i="12" s="1"/>
  <c r="G92" i="9"/>
  <c r="G92" i="12" s="1"/>
  <c r="F93" i="9"/>
  <c r="F93" i="12" s="1"/>
  <c r="G93" i="9"/>
  <c r="G93" i="12"/>
  <c r="F94" i="9"/>
  <c r="F94" i="12" s="1"/>
  <c r="G94" i="9"/>
  <c r="G94" i="12" s="1"/>
  <c r="F95" i="9"/>
  <c r="F95" i="12"/>
  <c r="G95" i="9"/>
  <c r="G95" i="12" s="1"/>
  <c r="F96" i="9"/>
  <c r="F96" i="12" s="1"/>
  <c r="G96" i="9"/>
  <c r="G96" i="12" s="1"/>
  <c r="F97" i="9"/>
  <c r="F97" i="12" s="1"/>
  <c r="G97" i="9"/>
  <c r="G97" i="12" s="1"/>
  <c r="F98" i="9"/>
  <c r="F98" i="12" s="1"/>
  <c r="G98" i="9"/>
  <c r="G98" i="12" s="1"/>
  <c r="F99" i="9"/>
  <c r="F99" i="12" s="1"/>
  <c r="G99" i="9"/>
  <c r="G99" i="12" s="1"/>
  <c r="F100" i="9"/>
  <c r="F100" i="12" s="1"/>
  <c r="G100" i="9"/>
  <c r="G100" i="12" s="1"/>
  <c r="F101" i="9"/>
  <c r="F101" i="12" s="1"/>
  <c r="G101" i="9"/>
  <c r="G101" i="12" s="1"/>
  <c r="F102" i="9"/>
  <c r="F102" i="12" s="1"/>
  <c r="G102" i="9"/>
  <c r="G102" i="12" s="1"/>
  <c r="F103" i="9"/>
  <c r="F103" i="12" s="1"/>
  <c r="G103" i="9"/>
  <c r="G103" i="12" s="1"/>
  <c r="F104" i="9"/>
  <c r="F104" i="12" s="1"/>
  <c r="G104" i="9"/>
  <c r="G104" i="12" s="1"/>
  <c r="F105" i="9"/>
  <c r="F105" i="12"/>
  <c r="G105" i="9"/>
  <c r="G105" i="12" s="1"/>
  <c r="F106" i="9"/>
  <c r="F106" i="12" s="1"/>
  <c r="G106" i="9"/>
  <c r="G106" i="12" s="1"/>
  <c r="F107" i="9"/>
  <c r="F107" i="12"/>
  <c r="G107" i="9"/>
  <c r="G107" i="12" s="1"/>
  <c r="F108" i="9"/>
  <c r="F108" i="12" s="1"/>
  <c r="G108" i="9"/>
  <c r="G108" i="12" s="1"/>
  <c r="F109" i="9"/>
  <c r="F109" i="12" s="1"/>
  <c r="G109" i="9"/>
  <c r="G109" i="12" s="1"/>
  <c r="F110" i="9"/>
  <c r="F110" i="12" s="1"/>
  <c r="G110" i="9"/>
  <c r="G110" i="12" s="1"/>
  <c r="F111" i="9"/>
  <c r="F111" i="12" s="1"/>
  <c r="G111" i="9"/>
  <c r="G111" i="12"/>
  <c r="F112" i="9"/>
  <c r="F112" i="12" s="1"/>
  <c r="G112" i="9"/>
  <c r="G112" i="12" s="1"/>
  <c r="F113" i="9"/>
  <c r="F113" i="12" s="1"/>
  <c r="G113" i="9"/>
  <c r="G113" i="12" s="1"/>
  <c r="F114" i="9"/>
  <c r="F114" i="12"/>
  <c r="G114" i="9"/>
  <c r="G114" i="12" s="1"/>
  <c r="F115" i="9"/>
  <c r="F115" i="12" s="1"/>
  <c r="G115" i="9"/>
  <c r="G115" i="12"/>
  <c r="F116" i="9"/>
  <c r="F116" i="12" s="1"/>
  <c r="G116" i="9"/>
  <c r="G116" i="12" s="1"/>
  <c r="F117" i="9"/>
  <c r="F117" i="12" s="1"/>
  <c r="G117" i="9"/>
  <c r="G117" i="12"/>
  <c r="F118" i="9"/>
  <c r="F118" i="12" s="1"/>
  <c r="G118" i="9"/>
  <c r="G118" i="12" s="1"/>
  <c r="F119" i="9"/>
  <c r="F119" i="12" s="1"/>
  <c r="G119" i="9"/>
  <c r="G119" i="12" s="1"/>
  <c r="F120" i="9"/>
  <c r="F120" i="12"/>
  <c r="G120" i="9"/>
  <c r="G120" i="12" s="1"/>
  <c r="F121" i="9"/>
  <c r="F121" i="12" s="1"/>
  <c r="G121" i="9"/>
  <c r="G121" i="12" s="1"/>
  <c r="F122" i="9"/>
  <c r="F122" i="12" s="1"/>
  <c r="G122" i="9"/>
  <c r="G122" i="12" s="1"/>
  <c r="F123" i="9"/>
  <c r="F123" i="12"/>
  <c r="G123" i="9"/>
  <c r="G123" i="12" s="1"/>
  <c r="F124" i="9"/>
  <c r="F124" i="12" s="1"/>
  <c r="G124" i="9"/>
  <c r="G124" i="12" s="1"/>
  <c r="F125" i="9"/>
  <c r="F125" i="12" s="1"/>
  <c r="G125" i="9"/>
  <c r="G125" i="12" s="1"/>
  <c r="F126" i="9"/>
  <c r="F126" i="12" s="1"/>
  <c r="G126" i="9"/>
  <c r="G126" i="12" s="1"/>
  <c r="F127" i="9"/>
  <c r="F127" i="12" s="1"/>
  <c r="G127" i="9"/>
  <c r="G127" i="12"/>
  <c r="F128" i="9"/>
  <c r="F128" i="12" s="1"/>
  <c r="G128" i="9"/>
  <c r="G128" i="12" s="1"/>
  <c r="F129" i="9"/>
  <c r="F129" i="12"/>
  <c r="G129" i="9"/>
  <c r="G129" i="12" s="1"/>
  <c r="F130" i="9"/>
  <c r="F130" i="12" s="1"/>
  <c r="G130" i="9"/>
  <c r="G130" i="12" s="1"/>
  <c r="F131" i="9"/>
  <c r="F131" i="12" s="1"/>
  <c r="G131" i="9"/>
  <c r="G131" i="12" s="1"/>
  <c r="F132" i="9"/>
  <c r="F132" i="12" s="1"/>
  <c r="G132" i="9"/>
  <c r="G132" i="12" s="1"/>
  <c r="F133" i="9"/>
  <c r="F133" i="12" s="1"/>
  <c r="G133" i="9"/>
  <c r="G133" i="12" s="1"/>
  <c r="F134" i="9"/>
  <c r="F134" i="12" s="1"/>
  <c r="G134" i="9"/>
  <c r="G134" i="12" s="1"/>
  <c r="F135" i="9"/>
  <c r="F135" i="12" s="1"/>
  <c r="G135" i="9"/>
  <c r="G135" i="12" s="1"/>
  <c r="F136" i="9"/>
  <c r="F136" i="12" s="1"/>
  <c r="G136" i="9"/>
  <c r="G136" i="12" s="1"/>
  <c r="F137" i="9"/>
  <c r="F137" i="12" s="1"/>
  <c r="G137" i="9"/>
  <c r="G137" i="12" s="1"/>
  <c r="F138" i="9"/>
  <c r="F138" i="12"/>
  <c r="G138" i="9"/>
  <c r="G138" i="12" s="1"/>
  <c r="F139" i="9"/>
  <c r="F139" i="12" s="1"/>
  <c r="G139" i="9"/>
  <c r="G139" i="12" s="1"/>
  <c r="F140" i="9"/>
  <c r="F140" i="12" s="1"/>
  <c r="G140" i="9"/>
  <c r="G140" i="12" s="1"/>
  <c r="F141" i="9"/>
  <c r="F141" i="12" s="1"/>
  <c r="G141" i="9"/>
  <c r="G141" i="12"/>
  <c r="F142" i="9"/>
  <c r="F142" i="12" s="1"/>
  <c r="G142" i="9"/>
  <c r="G142" i="12" s="1"/>
  <c r="F143" i="9"/>
  <c r="F143" i="12" s="1"/>
  <c r="G143" i="9"/>
  <c r="G143" i="12"/>
  <c r="F144" i="9"/>
  <c r="F144" i="12" s="1"/>
  <c r="G144" i="9"/>
  <c r="G144" i="12" s="1"/>
  <c r="F145" i="9"/>
  <c r="F145" i="12" s="1"/>
  <c r="G145" i="9"/>
  <c r="G145" i="12" s="1"/>
  <c r="F146" i="9"/>
  <c r="F146" i="12" s="1"/>
  <c r="G146" i="9"/>
  <c r="G146" i="12" s="1"/>
  <c r="F147" i="9"/>
  <c r="F147" i="12" s="1"/>
  <c r="G147" i="9"/>
  <c r="G147" i="12" s="1"/>
  <c r="F148" i="9"/>
  <c r="F148" i="12" s="1"/>
  <c r="G148" i="9"/>
  <c r="G148" i="12" s="1"/>
  <c r="F149" i="9"/>
  <c r="F149" i="12" s="1"/>
  <c r="G149" i="9"/>
  <c r="G149" i="12"/>
  <c r="F150" i="9"/>
  <c r="F150" i="12" s="1"/>
  <c r="G150" i="9"/>
  <c r="G150" i="12" s="1"/>
  <c r="F151" i="9"/>
  <c r="F151" i="12" s="1"/>
  <c r="G151" i="9"/>
  <c r="G151" i="12" s="1"/>
  <c r="F152" i="9"/>
  <c r="F152" i="12" s="1"/>
  <c r="G152" i="9"/>
  <c r="G152" i="12" s="1"/>
  <c r="F153" i="9"/>
  <c r="F153" i="12"/>
  <c r="G153" i="9"/>
  <c r="G153" i="12" s="1"/>
  <c r="F154" i="9"/>
  <c r="F154" i="12" s="1"/>
  <c r="G154" i="9"/>
  <c r="G154" i="12" s="1"/>
  <c r="F155" i="9"/>
  <c r="F155" i="12"/>
  <c r="G155" i="9"/>
  <c r="G155" i="12" s="1"/>
  <c r="F156" i="9"/>
  <c r="F156" i="12" s="1"/>
  <c r="G156" i="9"/>
  <c r="G156" i="12" s="1"/>
  <c r="F157" i="9"/>
  <c r="F157" i="12" s="1"/>
  <c r="G157" i="9"/>
  <c r="G157" i="12"/>
  <c r="F158" i="9"/>
  <c r="F158" i="12" s="1"/>
  <c r="G158" i="9"/>
  <c r="G158" i="12" s="1"/>
  <c r="F159" i="9"/>
  <c r="F159" i="12" s="1"/>
  <c r="G159" i="9"/>
  <c r="G159" i="12"/>
  <c r="F160" i="9"/>
  <c r="F160" i="12" s="1"/>
  <c r="G160" i="9"/>
  <c r="G160" i="12" s="1"/>
  <c r="F161" i="9"/>
  <c r="F161" i="12"/>
  <c r="G161" i="9"/>
  <c r="G161" i="12" s="1"/>
  <c r="F162" i="9"/>
  <c r="F162" i="12" s="1"/>
  <c r="G162" i="9"/>
  <c r="G162" i="12" s="1"/>
  <c r="F163" i="9"/>
  <c r="F163" i="12" s="1"/>
  <c r="G163" i="9"/>
  <c r="G163" i="12" s="1"/>
  <c r="F164" i="9"/>
  <c r="F164" i="12"/>
  <c r="G164" i="9"/>
  <c r="G164" i="12" s="1"/>
  <c r="F165" i="9"/>
  <c r="F165" i="12" s="1"/>
  <c r="G165" i="9"/>
  <c r="G165" i="12" s="1"/>
  <c r="F166" i="9"/>
  <c r="F166" i="12" s="1"/>
  <c r="G166" i="9"/>
  <c r="G166" i="12" s="1"/>
  <c r="F167" i="9"/>
  <c r="F167" i="12" s="1"/>
  <c r="G167" i="9"/>
  <c r="G167" i="12" s="1"/>
  <c r="F168" i="9"/>
  <c r="F168" i="12" s="1"/>
  <c r="G168" i="9"/>
  <c r="G168" i="12" s="1"/>
  <c r="F169" i="9"/>
  <c r="F169" i="12" s="1"/>
  <c r="G169" i="9"/>
  <c r="G169" i="12" s="1"/>
  <c r="F170" i="9"/>
  <c r="F170" i="12" s="1"/>
  <c r="G170" i="9"/>
  <c r="G170" i="12" s="1"/>
  <c r="F171" i="9"/>
  <c r="F171" i="12"/>
  <c r="G171" i="9"/>
  <c r="G171" i="12" s="1"/>
  <c r="F172" i="9"/>
  <c r="F172" i="12" s="1"/>
  <c r="G172" i="9"/>
  <c r="G172" i="12" s="1"/>
  <c r="F173" i="9"/>
  <c r="F173" i="12" s="1"/>
  <c r="G173" i="9"/>
  <c r="G173" i="12"/>
  <c r="F174" i="9"/>
  <c r="F174" i="12" s="1"/>
  <c r="G174" i="9"/>
  <c r="G174" i="12" s="1"/>
  <c r="F175" i="9"/>
  <c r="F175" i="12" s="1"/>
  <c r="G175" i="9"/>
  <c r="G175" i="12"/>
  <c r="F176" i="9"/>
  <c r="F176" i="12" s="1"/>
  <c r="G176" i="9"/>
  <c r="G176" i="12" s="1"/>
  <c r="F177" i="9"/>
  <c r="F177" i="12"/>
  <c r="G177" i="9"/>
  <c r="G177" i="12" s="1"/>
  <c r="F178" i="9"/>
  <c r="F178" i="12" s="1"/>
  <c r="G178" i="9"/>
  <c r="G178" i="12" s="1"/>
  <c r="F179" i="9"/>
  <c r="F179" i="12" s="1"/>
  <c r="G179" i="9"/>
  <c r="G179" i="12" s="1"/>
  <c r="F180" i="9"/>
  <c r="F180" i="12"/>
  <c r="G180" i="9"/>
  <c r="G180" i="12" s="1"/>
  <c r="F181" i="9"/>
  <c r="F181" i="12" s="1"/>
  <c r="G181" i="9"/>
  <c r="G181" i="12"/>
  <c r="F182" i="9"/>
  <c r="F182" i="12" s="1"/>
  <c r="G182" i="9"/>
  <c r="G182" i="12" s="1"/>
  <c r="F183" i="9"/>
  <c r="F183" i="12" s="1"/>
  <c r="G183" i="9"/>
  <c r="G183" i="12" s="1"/>
  <c r="F184" i="9"/>
  <c r="F184" i="12" s="1"/>
  <c r="G184" i="9"/>
  <c r="G184" i="12" s="1"/>
  <c r="F185" i="9"/>
  <c r="F185" i="12"/>
  <c r="G185" i="9"/>
  <c r="G185" i="12" s="1"/>
  <c r="F186" i="9"/>
  <c r="F186" i="12"/>
  <c r="G186" i="9"/>
  <c r="G186" i="12" s="1"/>
  <c r="F187" i="9"/>
  <c r="F187" i="12" s="1"/>
  <c r="G187" i="9"/>
  <c r="G187" i="12" s="1"/>
  <c r="F188" i="9"/>
  <c r="F188" i="12" s="1"/>
  <c r="G188" i="9"/>
  <c r="G188" i="12" s="1"/>
  <c r="F189" i="9"/>
  <c r="F189" i="12" s="1"/>
  <c r="G189" i="9"/>
  <c r="G189" i="12" s="1"/>
  <c r="F190" i="9"/>
  <c r="F190" i="12" s="1"/>
  <c r="G190" i="9"/>
  <c r="G190" i="12" s="1"/>
  <c r="F191" i="9"/>
  <c r="F191" i="12" s="1"/>
  <c r="G191" i="9"/>
  <c r="G191" i="12" s="1"/>
  <c r="F192" i="9"/>
  <c r="F192" i="12" s="1"/>
  <c r="G192" i="9"/>
  <c r="G192" i="12" s="1"/>
  <c r="F193" i="9"/>
  <c r="F193" i="12" s="1"/>
  <c r="G193" i="9"/>
  <c r="G193" i="12" s="1"/>
  <c r="F194" i="9"/>
  <c r="F194" i="12" s="1"/>
  <c r="G194" i="9"/>
  <c r="G194" i="12" s="1"/>
  <c r="F195" i="9"/>
  <c r="F195" i="12" s="1"/>
  <c r="G195" i="9"/>
  <c r="G195" i="12" s="1"/>
  <c r="F196" i="9"/>
  <c r="F196" i="12" s="1"/>
  <c r="G196" i="9"/>
  <c r="G196" i="12" s="1"/>
  <c r="F197" i="9"/>
  <c r="F197" i="12" s="1"/>
  <c r="G197" i="9"/>
  <c r="G197" i="12" s="1"/>
  <c r="F198" i="9"/>
  <c r="F198" i="12" s="1"/>
  <c r="G198" i="9"/>
  <c r="G198" i="12" s="1"/>
  <c r="F199" i="9"/>
  <c r="F199" i="12" s="1"/>
  <c r="G199" i="9"/>
  <c r="G199" i="12" s="1"/>
  <c r="F200" i="9"/>
  <c r="F200" i="12" s="1"/>
  <c r="G200" i="9"/>
  <c r="G200" i="12" s="1"/>
  <c r="F201" i="9"/>
  <c r="F201" i="12" s="1"/>
  <c r="G201" i="9"/>
  <c r="G201" i="12" s="1"/>
  <c r="F202" i="9"/>
  <c r="F202" i="12" s="1"/>
  <c r="G202" i="9"/>
  <c r="G202" i="12" s="1"/>
  <c r="F203" i="9"/>
  <c r="F203" i="12"/>
  <c r="G203" i="9"/>
  <c r="G203" i="12" s="1"/>
  <c r="F204" i="9"/>
  <c r="F204" i="12" s="1"/>
  <c r="G204" i="9"/>
  <c r="G204" i="12" s="1"/>
  <c r="F205" i="9"/>
  <c r="F205" i="12" s="1"/>
  <c r="G205" i="9"/>
  <c r="G205" i="12" s="1"/>
  <c r="F206" i="9"/>
  <c r="F206" i="12" s="1"/>
  <c r="G206" i="9"/>
  <c r="G206" i="12" s="1"/>
  <c r="F207" i="9"/>
  <c r="F207" i="12" s="1"/>
  <c r="G207" i="9"/>
  <c r="G207" i="12"/>
  <c r="F208" i="9"/>
  <c r="F208" i="12" s="1"/>
  <c r="G208" i="9"/>
  <c r="G208" i="12" s="1"/>
  <c r="F209" i="9"/>
  <c r="F209" i="12" s="1"/>
  <c r="G209" i="9"/>
  <c r="G209" i="12" s="1"/>
  <c r="F210" i="9"/>
  <c r="F210" i="12" s="1"/>
  <c r="G210" i="9"/>
  <c r="G210" i="12" s="1"/>
  <c r="F211" i="9"/>
  <c r="F211" i="12" s="1"/>
  <c r="G211" i="9"/>
  <c r="G211" i="12" s="1"/>
  <c r="F212" i="9"/>
  <c r="F212" i="12" s="1"/>
  <c r="G212" i="9"/>
  <c r="G212" i="12" s="1"/>
  <c r="F213" i="9"/>
  <c r="F213" i="12" s="1"/>
  <c r="G213" i="9"/>
  <c r="G213" i="12" s="1"/>
  <c r="F214" i="9"/>
  <c r="F214" i="12" s="1"/>
  <c r="G214" i="9"/>
  <c r="G214" i="12" s="1"/>
  <c r="F215" i="9"/>
  <c r="F215" i="12" s="1"/>
  <c r="G215" i="9"/>
  <c r="G215" i="12" s="1"/>
  <c r="F216" i="9"/>
  <c r="F216" i="12" s="1"/>
  <c r="G216" i="9"/>
  <c r="G216" i="12" s="1"/>
  <c r="F217" i="9"/>
  <c r="F217" i="12" s="1"/>
  <c r="G217" i="9"/>
  <c r="G217" i="12" s="1"/>
  <c r="F218" i="9"/>
  <c r="F218" i="12" s="1"/>
  <c r="G218" i="9"/>
  <c r="G218" i="12" s="1"/>
  <c r="F219" i="9"/>
  <c r="F219" i="12" s="1"/>
  <c r="G219" i="9"/>
  <c r="G219" i="12" s="1"/>
  <c r="F220" i="9"/>
  <c r="F220" i="12" s="1"/>
  <c r="G220" i="9"/>
  <c r="G220" i="12" s="1"/>
  <c r="F221" i="9"/>
  <c r="F221" i="12" s="1"/>
  <c r="G221" i="9"/>
  <c r="G221" i="12"/>
  <c r="F222" i="9"/>
  <c r="F222" i="12" s="1"/>
  <c r="G222" i="9"/>
  <c r="G222" i="12" s="1"/>
  <c r="F223" i="9"/>
  <c r="F223" i="12" s="1"/>
  <c r="G223" i="9"/>
  <c r="G223" i="12" s="1"/>
  <c r="F224" i="9"/>
  <c r="F224" i="12" s="1"/>
  <c r="G224" i="9"/>
  <c r="G224" i="12" s="1"/>
  <c r="F225" i="9"/>
  <c r="F225" i="12"/>
  <c r="G225" i="9"/>
  <c r="G225" i="12" s="1"/>
  <c r="F226" i="9"/>
  <c r="F226" i="12"/>
  <c r="G226" i="9"/>
  <c r="G226" i="12" s="1"/>
  <c r="F227" i="9"/>
  <c r="F227" i="12" s="1"/>
  <c r="G227" i="9"/>
  <c r="G227" i="12" s="1"/>
  <c r="F228" i="9"/>
  <c r="F228" i="12"/>
  <c r="G228" i="9"/>
  <c r="G228" i="12" s="1"/>
  <c r="F229" i="9"/>
  <c r="F229" i="12" s="1"/>
  <c r="G229" i="9"/>
  <c r="G229" i="12" s="1"/>
  <c r="F230" i="9"/>
  <c r="F230" i="12" s="1"/>
  <c r="G230" i="9"/>
  <c r="G230" i="12" s="1"/>
  <c r="F231" i="9"/>
  <c r="F231" i="12" s="1"/>
  <c r="G231" i="9"/>
  <c r="G231" i="12" s="1"/>
  <c r="F232" i="9"/>
  <c r="F232" i="12" s="1"/>
  <c r="G232" i="9"/>
  <c r="G232" i="12" s="1"/>
  <c r="F233" i="9"/>
  <c r="F233" i="12" s="1"/>
  <c r="G233" i="9"/>
  <c r="G233" i="12" s="1"/>
  <c r="F234" i="9"/>
  <c r="F234" i="12" s="1"/>
  <c r="G234" i="9"/>
  <c r="G234" i="12" s="1"/>
  <c r="F235" i="9"/>
  <c r="F235" i="12" s="1"/>
  <c r="G235" i="9"/>
  <c r="G235" i="12" s="1"/>
  <c r="F236" i="9"/>
  <c r="F236" i="12" s="1"/>
  <c r="G236" i="9"/>
  <c r="G236" i="12" s="1"/>
  <c r="F237" i="9"/>
  <c r="F237" i="12" s="1"/>
  <c r="G237" i="9"/>
  <c r="G237" i="12" s="1"/>
  <c r="F238" i="9"/>
  <c r="F238" i="12" s="1"/>
  <c r="G238" i="9"/>
  <c r="G238" i="12" s="1"/>
  <c r="F239" i="9"/>
  <c r="F239" i="12" s="1"/>
  <c r="G239" i="9"/>
  <c r="G239" i="12" s="1"/>
  <c r="F240" i="9"/>
  <c r="F240" i="12" s="1"/>
  <c r="G240" i="9"/>
  <c r="G240" i="12" s="1"/>
  <c r="F241" i="9"/>
  <c r="F241" i="12"/>
  <c r="G241" i="9"/>
  <c r="G241" i="12" s="1"/>
  <c r="F242" i="9"/>
  <c r="F242" i="12" s="1"/>
  <c r="G242" i="9"/>
  <c r="G242" i="12" s="1"/>
  <c r="F243" i="9"/>
  <c r="F243" i="12" s="1"/>
  <c r="G243" i="9"/>
  <c r="G243" i="12" s="1"/>
  <c r="F244" i="9"/>
  <c r="F244" i="12" s="1"/>
  <c r="G244" i="9"/>
  <c r="G244" i="12" s="1"/>
  <c r="F245" i="9"/>
  <c r="F245" i="12" s="1"/>
  <c r="G245" i="9"/>
  <c r="G245" i="12" s="1"/>
  <c r="F246" i="9"/>
  <c r="F246" i="12" s="1"/>
  <c r="G246" i="9"/>
  <c r="G246" i="12" s="1"/>
  <c r="F247" i="9"/>
  <c r="F247" i="12" s="1"/>
  <c r="G247" i="9"/>
  <c r="G247" i="12" s="1"/>
  <c r="F248" i="9"/>
  <c r="F248" i="12" s="1"/>
  <c r="G248" i="9"/>
  <c r="G248" i="12" s="1"/>
  <c r="F249" i="9"/>
  <c r="F249" i="12" s="1"/>
  <c r="G249" i="9"/>
  <c r="G249" i="12" s="1"/>
  <c r="F250" i="9"/>
  <c r="F250" i="12"/>
  <c r="G250" i="9"/>
  <c r="G250" i="12" s="1"/>
  <c r="F251" i="9"/>
  <c r="F251" i="12"/>
  <c r="G251" i="9"/>
  <c r="G251" i="12" s="1"/>
  <c r="F252" i="9"/>
  <c r="F252" i="12" s="1"/>
  <c r="G252" i="9"/>
  <c r="G252" i="12" s="1"/>
  <c r="F253" i="9"/>
  <c r="F253" i="12" s="1"/>
  <c r="G253" i="9"/>
  <c r="G253" i="12"/>
  <c r="F254" i="9"/>
  <c r="F254" i="12" s="1"/>
  <c r="G254" i="9"/>
  <c r="G254" i="12" s="1"/>
  <c r="F255" i="9"/>
  <c r="F255" i="12" s="1"/>
  <c r="G255" i="9"/>
  <c r="G255" i="12" s="1"/>
  <c r="F256" i="9"/>
  <c r="F256" i="12" s="1"/>
  <c r="G256" i="9"/>
  <c r="G256" i="12" s="1"/>
  <c r="F257" i="9"/>
  <c r="F257" i="12" s="1"/>
  <c r="G257" i="9"/>
  <c r="G257" i="12" s="1"/>
  <c r="F258" i="9"/>
  <c r="F258" i="12" s="1"/>
  <c r="G258" i="9"/>
  <c r="G258" i="12" s="1"/>
  <c r="F259" i="9"/>
  <c r="F259" i="12" s="1"/>
  <c r="G259" i="9"/>
  <c r="G259" i="12" s="1"/>
  <c r="F260" i="9"/>
  <c r="F260" i="12" s="1"/>
  <c r="G260" i="9"/>
  <c r="G260" i="12" s="1"/>
  <c r="F261" i="9"/>
  <c r="F261" i="12" s="1"/>
  <c r="G261" i="9"/>
  <c r="G261" i="12" s="1"/>
  <c r="F262" i="9"/>
  <c r="F262" i="12" s="1"/>
  <c r="G262" i="9"/>
  <c r="G262" i="12" s="1"/>
  <c r="F263" i="9"/>
  <c r="F263" i="12" s="1"/>
  <c r="G263" i="9"/>
  <c r="G263" i="12" s="1"/>
  <c r="F264" i="9"/>
  <c r="F264" i="12" s="1"/>
  <c r="G264" i="9"/>
  <c r="G264" i="12" s="1"/>
  <c r="F265" i="9"/>
  <c r="F265" i="12" s="1"/>
  <c r="G265" i="9"/>
  <c r="G265" i="12" s="1"/>
  <c r="F266" i="9"/>
  <c r="F266" i="12"/>
  <c r="G266" i="9"/>
  <c r="G266" i="12" s="1"/>
  <c r="F267" i="9"/>
  <c r="F267" i="12" s="1"/>
  <c r="G267" i="9"/>
  <c r="G267" i="12" s="1"/>
  <c r="F268" i="9"/>
  <c r="F268" i="12" s="1"/>
  <c r="G268" i="9"/>
  <c r="G268" i="12" s="1"/>
  <c r="F269" i="9"/>
  <c r="F269" i="12" s="1"/>
  <c r="G269" i="9"/>
  <c r="G269" i="12" s="1"/>
  <c r="F270" i="9"/>
  <c r="F270" i="12" s="1"/>
  <c r="G270" i="9"/>
  <c r="G270" i="12" s="1"/>
  <c r="F271" i="9"/>
  <c r="F271" i="12" s="1"/>
  <c r="G271" i="9"/>
  <c r="G271" i="12" s="1"/>
  <c r="F272" i="9"/>
  <c r="F272" i="12" s="1"/>
  <c r="G272" i="9"/>
  <c r="G272" i="12" s="1"/>
  <c r="F273" i="9"/>
  <c r="F273" i="12" s="1"/>
  <c r="G273" i="9"/>
  <c r="G273" i="12" s="1"/>
  <c r="F274" i="9"/>
  <c r="F274" i="12"/>
  <c r="G274" i="9"/>
  <c r="G274" i="12" s="1"/>
  <c r="F275" i="9"/>
  <c r="F275" i="12" s="1"/>
  <c r="G275" i="9"/>
  <c r="G275" i="12"/>
  <c r="F276" i="9"/>
  <c r="F276" i="12" s="1"/>
  <c r="G276" i="9"/>
  <c r="G276" i="12" s="1"/>
  <c r="F277" i="9"/>
  <c r="F277" i="12" s="1"/>
  <c r="G277" i="9"/>
  <c r="G277" i="12" s="1"/>
  <c r="F278" i="9"/>
  <c r="F278" i="12" s="1"/>
  <c r="G278" i="9"/>
  <c r="G278" i="12" s="1"/>
  <c r="F279" i="9"/>
  <c r="F279" i="12" s="1"/>
  <c r="G279" i="9"/>
  <c r="G279" i="12" s="1"/>
  <c r="F280" i="9"/>
  <c r="F280" i="12"/>
  <c r="G280" i="9"/>
  <c r="G280" i="12" s="1"/>
  <c r="F281" i="9"/>
  <c r="F281" i="12" s="1"/>
  <c r="G281" i="9"/>
  <c r="G281" i="12" s="1"/>
  <c r="F282" i="9"/>
  <c r="F282" i="12" s="1"/>
  <c r="G282" i="9"/>
  <c r="G282" i="12" s="1"/>
  <c r="F283" i="9"/>
  <c r="F283" i="12"/>
  <c r="G283" i="9"/>
  <c r="G283" i="12" s="1"/>
  <c r="F284" i="9"/>
  <c r="F284" i="12" s="1"/>
  <c r="G284" i="9"/>
  <c r="G284" i="12" s="1"/>
  <c r="F285" i="9"/>
  <c r="F285" i="12" s="1"/>
  <c r="G285" i="9"/>
  <c r="G285" i="12" s="1"/>
  <c r="F286" i="9"/>
  <c r="F286" i="12" s="1"/>
  <c r="G286" i="9"/>
  <c r="G286" i="12" s="1"/>
  <c r="F287" i="9"/>
  <c r="F287" i="12" s="1"/>
  <c r="G287" i="9"/>
  <c r="G287" i="12"/>
  <c r="F288" i="9"/>
  <c r="F288" i="12" s="1"/>
  <c r="G288" i="9"/>
  <c r="G288" i="12" s="1"/>
  <c r="F289" i="9"/>
  <c r="F289" i="12"/>
  <c r="G289" i="9"/>
  <c r="G289" i="12" s="1"/>
  <c r="F290" i="9"/>
  <c r="F290" i="12" s="1"/>
  <c r="G290" i="9"/>
  <c r="G290" i="12" s="1"/>
  <c r="F291" i="9"/>
  <c r="F291" i="12" s="1"/>
  <c r="G291" i="9"/>
  <c r="G291" i="12" s="1"/>
  <c r="F292" i="9"/>
  <c r="F292" i="12"/>
  <c r="G292" i="9"/>
  <c r="G292" i="12" s="1"/>
  <c r="F293" i="9"/>
  <c r="F293" i="12" s="1"/>
  <c r="G293" i="9"/>
  <c r="G293" i="12"/>
  <c r="F294" i="9"/>
  <c r="F294" i="12" s="1"/>
  <c r="G294" i="9"/>
  <c r="G294" i="12" s="1"/>
  <c r="F295" i="9"/>
  <c r="F295" i="12" s="1"/>
  <c r="G295" i="9"/>
  <c r="G295" i="12" s="1"/>
  <c r="F296" i="9"/>
  <c r="F296" i="12" s="1"/>
  <c r="G296" i="9"/>
  <c r="G296" i="12" s="1"/>
  <c r="F297" i="9"/>
  <c r="F297" i="12"/>
  <c r="G297" i="9"/>
  <c r="G297" i="12" s="1"/>
  <c r="F298" i="9"/>
  <c r="F298" i="12" s="1"/>
  <c r="G298" i="9"/>
  <c r="G298" i="12" s="1"/>
  <c r="F299" i="9"/>
  <c r="F299" i="12"/>
  <c r="G299" i="9"/>
  <c r="G299" i="12" s="1"/>
  <c r="F300" i="9"/>
  <c r="F300" i="12" s="1"/>
  <c r="G300" i="9"/>
  <c r="G300" i="12" s="1"/>
  <c r="F301" i="9"/>
  <c r="F301" i="12" s="1"/>
  <c r="G301" i="9"/>
  <c r="G301" i="12" s="1"/>
  <c r="F302" i="9"/>
  <c r="F302" i="12" s="1"/>
  <c r="G302" i="9"/>
  <c r="G302" i="12" s="1"/>
  <c r="F303" i="9"/>
  <c r="F303" i="12"/>
  <c r="G303" i="9"/>
  <c r="G303" i="12" s="1"/>
  <c r="F304" i="9"/>
  <c r="F304" i="12" s="1"/>
  <c r="G304" i="9"/>
  <c r="G304" i="12" s="1"/>
  <c r="F305" i="9"/>
  <c r="F305" i="12"/>
  <c r="G305" i="9"/>
  <c r="G305" i="12" s="1"/>
  <c r="F306" i="9"/>
  <c r="F306" i="12" s="1"/>
  <c r="G306" i="9"/>
  <c r="G306" i="12" s="1"/>
  <c r="F307" i="9"/>
  <c r="F307" i="12" s="1"/>
  <c r="G307" i="9"/>
  <c r="G307" i="12" s="1"/>
  <c r="F308" i="9"/>
  <c r="F308" i="12" s="1"/>
  <c r="G308" i="9"/>
  <c r="G308" i="12" s="1"/>
  <c r="F309" i="9"/>
  <c r="F309" i="12" s="1"/>
  <c r="G309" i="9"/>
  <c r="G309" i="12" s="1"/>
  <c r="F310" i="9"/>
  <c r="F310" i="12" s="1"/>
  <c r="G310" i="9"/>
  <c r="G310" i="12" s="1"/>
  <c r="F311" i="9"/>
  <c r="F311" i="12" s="1"/>
  <c r="G311" i="9"/>
  <c r="G311" i="12" s="1"/>
  <c r="F312" i="9"/>
  <c r="F312" i="12" s="1"/>
  <c r="G312" i="9"/>
  <c r="G312" i="12" s="1"/>
  <c r="F313" i="9"/>
  <c r="F313" i="12" s="1"/>
  <c r="G313" i="9"/>
  <c r="G313" i="12" s="1"/>
  <c r="F314" i="9"/>
  <c r="F314" i="12"/>
  <c r="G314" i="9"/>
  <c r="G314" i="12" s="1"/>
  <c r="F315" i="9"/>
  <c r="F315" i="12" s="1"/>
  <c r="G315" i="9"/>
  <c r="G315" i="12" s="1"/>
  <c r="F316" i="9"/>
  <c r="F316" i="12" s="1"/>
  <c r="G316" i="9"/>
  <c r="G316" i="12" s="1"/>
  <c r="F317" i="9"/>
  <c r="F317" i="12" s="1"/>
  <c r="G317" i="9"/>
  <c r="G317" i="12"/>
  <c r="F318" i="9"/>
  <c r="F318" i="12" s="1"/>
  <c r="G318" i="9"/>
  <c r="G318" i="12" s="1"/>
  <c r="F319" i="9"/>
  <c r="F319" i="12" s="1"/>
  <c r="G319" i="9"/>
  <c r="G319" i="12" s="1"/>
  <c r="F320" i="9"/>
  <c r="F320" i="12" s="1"/>
  <c r="G320" i="9"/>
  <c r="G320" i="12" s="1"/>
  <c r="F321" i="9"/>
  <c r="F321" i="12" s="1"/>
  <c r="G321" i="9"/>
  <c r="G321" i="12" s="1"/>
  <c r="F322" i="9"/>
  <c r="F322" i="12" s="1"/>
  <c r="G322" i="9"/>
  <c r="G322" i="12" s="1"/>
  <c r="F323" i="9"/>
  <c r="F323" i="12" s="1"/>
  <c r="G323" i="9"/>
  <c r="G323" i="12" s="1"/>
  <c r="F324" i="9"/>
  <c r="F324" i="12" s="1"/>
  <c r="G324" i="9"/>
  <c r="G324" i="12" s="1"/>
  <c r="F325" i="9"/>
  <c r="F325" i="12" s="1"/>
  <c r="G325" i="9"/>
  <c r="G325" i="12" s="1"/>
  <c r="F326" i="9"/>
  <c r="F326" i="12" s="1"/>
  <c r="G326" i="9"/>
  <c r="G326" i="12" s="1"/>
  <c r="F327" i="9"/>
  <c r="F327" i="12" s="1"/>
  <c r="G327" i="9"/>
  <c r="G327" i="12" s="1"/>
  <c r="F328" i="9"/>
  <c r="F328" i="12" s="1"/>
  <c r="G328" i="9"/>
  <c r="G328" i="12" s="1"/>
  <c r="F329" i="9"/>
  <c r="F329" i="12"/>
  <c r="G329" i="9"/>
  <c r="G329" i="12" s="1"/>
  <c r="F330" i="9"/>
  <c r="F330" i="12"/>
  <c r="G330" i="9"/>
  <c r="G330" i="12" s="1"/>
  <c r="F331" i="9"/>
  <c r="F331" i="12" s="1"/>
  <c r="G331" i="9"/>
  <c r="G331" i="12" s="1"/>
  <c r="F332" i="9"/>
  <c r="F332" i="12" s="1"/>
  <c r="G332" i="9"/>
  <c r="G332" i="12" s="1"/>
  <c r="F333" i="9"/>
  <c r="F333" i="12" s="1"/>
  <c r="G333" i="9"/>
  <c r="G333" i="12" s="1"/>
  <c r="F334" i="9"/>
  <c r="F334" i="12" s="1"/>
  <c r="G334" i="9"/>
  <c r="G334" i="12" s="1"/>
  <c r="F335" i="9"/>
  <c r="F335" i="12" s="1"/>
  <c r="G335" i="9"/>
  <c r="G335" i="12" s="1"/>
  <c r="F336" i="9"/>
  <c r="F336" i="12" s="1"/>
  <c r="G336" i="9"/>
  <c r="G336" i="12" s="1"/>
  <c r="F337" i="9"/>
  <c r="F337" i="12" s="1"/>
  <c r="G337" i="9"/>
  <c r="G337" i="12" s="1"/>
  <c r="F338" i="9"/>
  <c r="F338" i="12" s="1"/>
  <c r="G338" i="9"/>
  <c r="G338" i="12" s="1"/>
  <c r="F339" i="9"/>
  <c r="F339" i="12" s="1"/>
  <c r="G339" i="9"/>
  <c r="G339" i="12" s="1"/>
  <c r="F340" i="9"/>
  <c r="F340" i="12" s="1"/>
  <c r="G340" i="9"/>
  <c r="G340" i="12" s="1"/>
  <c r="F341" i="9"/>
  <c r="F341" i="12" s="1"/>
  <c r="G341" i="9"/>
  <c r="G341" i="12" s="1"/>
  <c r="F342" i="9"/>
  <c r="F342" i="12" s="1"/>
  <c r="G342" i="9"/>
  <c r="G342" i="12" s="1"/>
  <c r="F343" i="9"/>
  <c r="F343" i="12" s="1"/>
  <c r="G343" i="9"/>
  <c r="G343" i="12" s="1"/>
  <c r="F344" i="9"/>
  <c r="F344" i="12" s="1"/>
  <c r="G344" i="9"/>
  <c r="G344" i="12" s="1"/>
  <c r="F345" i="9"/>
  <c r="F345" i="12" s="1"/>
  <c r="G345" i="9"/>
  <c r="G345" i="12" s="1"/>
  <c r="F346" i="9"/>
  <c r="F346" i="12" s="1"/>
  <c r="G346" i="9"/>
  <c r="G346" i="12" s="1"/>
  <c r="F347" i="9"/>
  <c r="F347" i="12" s="1"/>
  <c r="G347" i="9"/>
  <c r="G347" i="12" s="1"/>
  <c r="F348" i="9"/>
  <c r="F348" i="12" s="1"/>
  <c r="G348" i="9"/>
  <c r="G348" i="12"/>
  <c r="F349" i="9"/>
  <c r="F349" i="12" s="1"/>
  <c r="G349" i="9"/>
  <c r="G349" i="12"/>
  <c r="F350" i="9"/>
  <c r="F350" i="12" s="1"/>
  <c r="G350" i="9"/>
  <c r="G350" i="12" s="1"/>
  <c r="F351" i="9"/>
  <c r="F351" i="12"/>
  <c r="G351" i="9"/>
  <c r="G351" i="12" s="1"/>
  <c r="F352" i="9"/>
  <c r="F352" i="12" s="1"/>
  <c r="G352" i="9"/>
  <c r="G352" i="12" s="1"/>
  <c r="F353" i="9"/>
  <c r="F353" i="12" s="1"/>
  <c r="G353" i="9"/>
  <c r="G353" i="12" s="1"/>
  <c r="F354" i="9"/>
  <c r="F354" i="12" s="1"/>
  <c r="G354" i="9"/>
  <c r="G354" i="12"/>
  <c r="F355" i="9"/>
  <c r="F355" i="12" s="1"/>
  <c r="G355" i="9"/>
  <c r="G355" i="12" s="1"/>
  <c r="F356" i="9"/>
  <c r="F356" i="12" s="1"/>
  <c r="G356" i="9"/>
  <c r="G356" i="12" s="1"/>
  <c r="F357" i="9"/>
  <c r="F357" i="12" s="1"/>
  <c r="G357" i="9"/>
  <c r="G357" i="12" s="1"/>
  <c r="F358" i="9"/>
  <c r="F358" i="12" s="1"/>
  <c r="G358" i="9"/>
  <c r="G358" i="12" s="1"/>
  <c r="F359" i="9"/>
  <c r="F359" i="12" s="1"/>
  <c r="G359" i="9"/>
  <c r="G359" i="12" s="1"/>
  <c r="F360" i="9"/>
  <c r="F360" i="12" s="1"/>
  <c r="G360" i="9"/>
  <c r="G360" i="12" s="1"/>
  <c r="F361" i="9"/>
  <c r="F361" i="12"/>
  <c r="G361" i="9"/>
  <c r="G361" i="12" s="1"/>
  <c r="F362" i="9"/>
  <c r="F362" i="12" s="1"/>
  <c r="G362" i="9"/>
  <c r="G362" i="12" s="1"/>
  <c r="F363" i="9"/>
  <c r="F363" i="12" s="1"/>
  <c r="G363" i="9"/>
  <c r="G363" i="12"/>
  <c r="F364" i="9"/>
  <c r="F364" i="12" s="1"/>
  <c r="G364" i="9"/>
  <c r="G364" i="12" s="1"/>
  <c r="F365" i="9"/>
  <c r="F365" i="12" s="1"/>
  <c r="G365" i="9"/>
  <c r="G365" i="12" s="1"/>
  <c r="F366" i="9"/>
  <c r="F366" i="12" s="1"/>
  <c r="G366" i="9"/>
  <c r="G366" i="12" s="1"/>
  <c r="F367" i="9"/>
  <c r="F367" i="12" s="1"/>
  <c r="G367" i="9"/>
  <c r="G367" i="12" s="1"/>
  <c r="F368" i="9"/>
  <c r="F368" i="12" s="1"/>
  <c r="G368" i="9"/>
  <c r="G368" i="12" s="1"/>
  <c r="F369" i="9"/>
  <c r="F369" i="12"/>
  <c r="G369" i="9"/>
  <c r="G369" i="12" s="1"/>
  <c r="F370" i="9"/>
  <c r="F370" i="12" s="1"/>
  <c r="G370" i="9"/>
  <c r="G370" i="12" s="1"/>
  <c r="F371" i="9"/>
  <c r="F371" i="12" s="1"/>
  <c r="G371" i="9"/>
  <c r="G371" i="12" s="1"/>
  <c r="F372" i="9"/>
  <c r="F372" i="12" s="1"/>
  <c r="G372" i="9"/>
  <c r="G372" i="12" s="1"/>
  <c r="F373" i="9"/>
  <c r="F373" i="12" s="1"/>
  <c r="G373" i="9"/>
  <c r="G373" i="12"/>
  <c r="F374" i="9"/>
  <c r="F374" i="12" s="1"/>
  <c r="G374" i="9"/>
  <c r="G374" i="12" s="1"/>
  <c r="F375" i="9"/>
  <c r="F375" i="12"/>
  <c r="G375" i="9"/>
  <c r="G375" i="12" s="1"/>
  <c r="F376" i="9"/>
  <c r="F376" i="12" s="1"/>
  <c r="G376" i="9"/>
  <c r="G376" i="12"/>
  <c r="F377" i="9"/>
  <c r="F377" i="12" s="1"/>
  <c r="G377" i="9"/>
  <c r="G377" i="12" s="1"/>
  <c r="F378" i="9"/>
  <c r="F378" i="12" s="1"/>
  <c r="G378" i="9"/>
  <c r="G378" i="12" s="1"/>
  <c r="F379" i="9"/>
  <c r="F379" i="12" s="1"/>
  <c r="G379" i="9"/>
  <c r="G379" i="12" s="1"/>
  <c r="F380" i="9"/>
  <c r="F380" i="12" s="1"/>
  <c r="G380" i="9"/>
  <c r="G380" i="12" s="1"/>
  <c r="F381" i="9"/>
  <c r="F381" i="12" s="1"/>
  <c r="G381" i="9"/>
  <c r="G381" i="12" s="1"/>
  <c r="F382" i="9"/>
  <c r="F382" i="12" s="1"/>
  <c r="G382" i="9"/>
  <c r="G382" i="12" s="1"/>
  <c r="F383" i="9"/>
  <c r="F383" i="12" s="1"/>
  <c r="G383" i="9"/>
  <c r="G383" i="12" s="1"/>
  <c r="F384" i="9"/>
  <c r="F384" i="12" s="1"/>
  <c r="G384" i="9"/>
  <c r="G384" i="12" s="1"/>
  <c r="F385" i="9"/>
  <c r="F385" i="12"/>
  <c r="G385" i="9"/>
  <c r="G385" i="12" s="1"/>
  <c r="F386" i="9"/>
  <c r="F386" i="12" s="1"/>
  <c r="G386" i="9"/>
  <c r="G386" i="12" s="1"/>
  <c r="F387" i="9"/>
  <c r="F387" i="12" s="1"/>
  <c r="G387" i="9"/>
  <c r="G387" i="12" s="1"/>
  <c r="F388" i="9"/>
  <c r="F388" i="12" s="1"/>
  <c r="G388" i="9"/>
  <c r="G388" i="12" s="1"/>
  <c r="F389" i="9"/>
  <c r="F389" i="12" s="1"/>
  <c r="G389" i="9"/>
  <c r="G389" i="12" s="1"/>
  <c r="F390" i="9"/>
  <c r="F390" i="12" s="1"/>
  <c r="G390" i="9"/>
  <c r="G390" i="12" s="1"/>
  <c r="F391" i="9"/>
  <c r="F391" i="12"/>
  <c r="G391" i="9"/>
  <c r="G391" i="12" s="1"/>
  <c r="F392" i="9"/>
  <c r="F392" i="12" s="1"/>
  <c r="G392" i="9"/>
  <c r="G392" i="12" s="1"/>
  <c r="F393" i="9"/>
  <c r="F393" i="12" s="1"/>
  <c r="G393" i="9"/>
  <c r="G393" i="12" s="1"/>
  <c r="F394" i="9"/>
  <c r="F394" i="12" s="1"/>
  <c r="G394" i="9"/>
  <c r="G394" i="12" s="1"/>
  <c r="F395" i="9"/>
  <c r="F395" i="12" s="1"/>
  <c r="G395" i="9"/>
  <c r="G395" i="12" s="1"/>
  <c r="F396" i="9"/>
  <c r="F396" i="12" s="1"/>
  <c r="G396" i="9"/>
  <c r="G396" i="12" s="1"/>
  <c r="F397" i="9"/>
  <c r="F397" i="12" s="1"/>
  <c r="G397" i="9"/>
  <c r="G397" i="12" s="1"/>
  <c r="F398" i="9"/>
  <c r="F398" i="12" s="1"/>
  <c r="G398" i="9"/>
  <c r="G398" i="12" s="1"/>
  <c r="F399" i="9"/>
  <c r="F399" i="12" s="1"/>
  <c r="G399" i="9"/>
  <c r="G399" i="12" s="1"/>
  <c r="F400" i="9"/>
  <c r="F400" i="12" s="1"/>
  <c r="G400" i="9"/>
  <c r="G400" i="12" s="1"/>
  <c r="F401" i="9"/>
  <c r="F401" i="12" s="1"/>
  <c r="G401" i="9"/>
  <c r="G401" i="12"/>
  <c r="F402" i="9"/>
  <c r="F402" i="12" s="1"/>
  <c r="G402" i="9"/>
  <c r="G402" i="12" s="1"/>
  <c r="F403" i="9"/>
  <c r="F403" i="12" s="1"/>
  <c r="G403" i="9"/>
  <c r="G403" i="12" s="1"/>
  <c r="F404" i="9"/>
  <c r="F404" i="12" s="1"/>
  <c r="G404" i="9"/>
  <c r="G404" i="12" s="1"/>
  <c r="F405" i="9"/>
  <c r="F405" i="12" s="1"/>
  <c r="G405" i="9"/>
  <c r="G405" i="12" s="1"/>
  <c r="F406" i="9"/>
  <c r="F406" i="12" s="1"/>
  <c r="G406" i="9"/>
  <c r="G406" i="12" s="1"/>
  <c r="F407" i="9"/>
  <c r="F407" i="12"/>
  <c r="G407" i="9"/>
  <c r="G407" i="12" s="1"/>
  <c r="F408" i="9"/>
  <c r="F408" i="12" s="1"/>
  <c r="G408" i="9"/>
  <c r="G408" i="12" s="1"/>
  <c r="F409" i="9"/>
  <c r="F409" i="12" s="1"/>
  <c r="G409" i="9"/>
  <c r="G409" i="12" s="1"/>
  <c r="F410" i="9"/>
  <c r="F410" i="12" s="1"/>
  <c r="G410" i="9"/>
  <c r="G410" i="12" s="1"/>
  <c r="F411" i="9"/>
  <c r="F411" i="12" s="1"/>
  <c r="G411" i="9"/>
  <c r="G411" i="12" s="1"/>
  <c r="F412" i="9"/>
  <c r="F412" i="12" s="1"/>
  <c r="G412" i="9"/>
  <c r="G412" i="12"/>
  <c r="F413" i="9"/>
  <c r="F413" i="12"/>
  <c r="G413" i="9"/>
  <c r="G413" i="12" s="1"/>
  <c r="F414" i="9"/>
  <c r="F414" i="12" s="1"/>
  <c r="G414" i="9"/>
  <c r="G414" i="12" s="1"/>
  <c r="F415" i="9"/>
  <c r="F415" i="12" s="1"/>
  <c r="G415" i="9"/>
  <c r="G415" i="12" s="1"/>
  <c r="E356" i="9"/>
  <c r="K1374" i="11"/>
  <c r="K1373" i="11"/>
  <c r="K1372" i="11"/>
  <c r="K1371" i="11"/>
  <c r="K1370" i="11"/>
  <c r="K1369" i="11"/>
  <c r="K1368" i="11"/>
  <c r="K1367" i="11"/>
  <c r="K1366" i="11"/>
  <c r="K415" i="9" s="1"/>
  <c r="K415" i="12" s="1"/>
  <c r="K1365" i="11"/>
  <c r="K1364" i="11"/>
  <c r="K1363" i="11"/>
  <c r="K1362" i="11"/>
  <c r="K1361" i="11"/>
  <c r="K1360" i="11"/>
  <c r="K1359" i="11"/>
  <c r="K1358" i="11"/>
  <c r="K1357" i="11"/>
  <c r="K1356" i="11"/>
  <c r="K1355" i="11"/>
  <c r="K1354" i="11"/>
  <c r="K1353" i="11"/>
  <c r="K1352" i="11"/>
  <c r="K1351" i="11"/>
  <c r="K1350" i="11"/>
  <c r="K1349" i="11"/>
  <c r="K1348" i="11"/>
  <c r="K1347" i="11"/>
  <c r="K1346" i="11"/>
  <c r="K1345" i="11"/>
  <c r="K1344" i="11"/>
  <c r="K1343" i="11"/>
  <c r="K413" i="9" s="1"/>
  <c r="K413" i="12" s="1"/>
  <c r="K1342" i="11"/>
  <c r="K1341" i="11"/>
  <c r="K1340" i="11"/>
  <c r="K1339" i="11"/>
  <c r="K1338" i="11"/>
  <c r="K1337" i="11"/>
  <c r="K1336" i="11"/>
  <c r="K1335" i="11"/>
  <c r="K1334" i="11"/>
  <c r="K1333" i="11"/>
  <c r="K1332" i="11"/>
  <c r="K1331" i="11"/>
  <c r="K1330" i="11"/>
  <c r="K1329" i="11"/>
  <c r="K1328" i="11"/>
  <c r="K1327" i="11"/>
  <c r="K1326" i="11"/>
  <c r="K1325" i="11"/>
  <c r="K1324" i="11"/>
  <c r="K1323" i="11"/>
  <c r="K143" i="9" s="1"/>
  <c r="K143" i="12" s="1"/>
  <c r="K1322" i="11"/>
  <c r="K1321" i="11"/>
  <c r="K1320" i="11"/>
  <c r="K1319" i="11"/>
  <c r="K1318" i="11"/>
  <c r="K1317" i="11"/>
  <c r="K1316" i="11"/>
  <c r="K1315" i="11"/>
  <c r="K215" i="9" s="1"/>
  <c r="K1314" i="11"/>
  <c r="K1313" i="11"/>
  <c r="K1312" i="11"/>
  <c r="K1311" i="11"/>
  <c r="K1310" i="11"/>
  <c r="K1309" i="11"/>
  <c r="K1308" i="11"/>
  <c r="K1307" i="11"/>
  <c r="K1306" i="11"/>
  <c r="K1305" i="11"/>
  <c r="K1304" i="11"/>
  <c r="K1303" i="11"/>
  <c r="K1302" i="11"/>
  <c r="K1301" i="11"/>
  <c r="K1300" i="11"/>
  <c r="K1299" i="11"/>
  <c r="K1298" i="11"/>
  <c r="K1297" i="11"/>
  <c r="K1296" i="11"/>
  <c r="K1295" i="11"/>
  <c r="K1294" i="11"/>
  <c r="K1293" i="11"/>
  <c r="K1292" i="11"/>
  <c r="K1291" i="11"/>
  <c r="K1290" i="11"/>
  <c r="K1289" i="11"/>
  <c r="K1288" i="11"/>
  <c r="K1287" i="11"/>
  <c r="K1286" i="11"/>
  <c r="K1285" i="11"/>
  <c r="K1284" i="11"/>
  <c r="K1283" i="11"/>
  <c r="K1282" i="11"/>
  <c r="K1281" i="11"/>
  <c r="K1280" i="11"/>
  <c r="K1279" i="11"/>
  <c r="K1278" i="11"/>
  <c r="K1277" i="11"/>
  <c r="K1276" i="11"/>
  <c r="K1275" i="11"/>
  <c r="K1274" i="11"/>
  <c r="K1273" i="11"/>
  <c r="K1272" i="11"/>
  <c r="K1271" i="11"/>
  <c r="K274" i="9" s="1"/>
  <c r="K1270" i="11"/>
  <c r="K1269" i="11"/>
  <c r="K1268" i="11"/>
  <c r="K1267" i="11"/>
  <c r="K1266" i="11"/>
  <c r="K1265" i="11"/>
  <c r="K1264" i="11"/>
  <c r="K1263" i="11"/>
  <c r="K1262" i="11"/>
  <c r="K1261" i="11"/>
  <c r="K1260" i="11"/>
  <c r="K1259" i="11"/>
  <c r="K1258" i="11"/>
  <c r="K1257" i="11"/>
  <c r="K1256" i="11"/>
  <c r="K1255" i="11"/>
  <c r="K1254" i="11"/>
  <c r="K1253" i="11"/>
  <c r="K1252" i="11"/>
  <c r="K1251" i="11"/>
  <c r="K1250" i="11"/>
  <c r="K1249" i="11"/>
  <c r="K1248" i="11"/>
  <c r="K1247" i="11"/>
  <c r="K1246" i="11"/>
  <c r="K1245" i="11"/>
  <c r="K1244" i="11"/>
  <c r="K183" i="9" s="1"/>
  <c r="K183" i="12" s="1"/>
  <c r="K1243" i="11"/>
  <c r="K1242" i="11"/>
  <c r="K1241" i="11"/>
  <c r="K1240" i="11"/>
  <c r="K1239" i="11"/>
  <c r="K1238" i="11"/>
  <c r="K1237" i="11"/>
  <c r="K1236" i="11"/>
  <c r="K1235" i="11"/>
  <c r="K1234" i="11"/>
  <c r="K1233" i="11"/>
  <c r="K1232" i="11"/>
  <c r="K1231" i="11"/>
  <c r="K1230" i="11"/>
  <c r="K1229" i="11"/>
  <c r="K1228" i="11"/>
  <c r="K1227" i="11"/>
  <c r="K1226" i="11"/>
  <c r="K1225" i="11"/>
  <c r="K1224" i="11"/>
  <c r="K391" i="9" s="1"/>
  <c r="K391" i="12" s="1"/>
  <c r="K1223" i="11"/>
  <c r="K1222" i="11"/>
  <c r="K1221" i="11"/>
  <c r="K1220" i="11"/>
  <c r="K80" i="9" s="1"/>
  <c r="O80" i="9" s="1"/>
  <c r="K1219" i="11"/>
  <c r="K1218" i="11"/>
  <c r="K1217" i="11"/>
  <c r="K1216" i="11"/>
  <c r="K1215" i="11"/>
  <c r="K1214" i="11"/>
  <c r="K1213" i="11"/>
  <c r="K1212" i="11"/>
  <c r="K1211" i="11"/>
  <c r="K1210" i="11"/>
  <c r="K1209" i="11"/>
  <c r="K1208" i="11"/>
  <c r="K1207" i="11"/>
  <c r="K1206" i="11"/>
  <c r="K1205" i="11"/>
  <c r="K1204" i="11"/>
  <c r="K1203" i="11"/>
  <c r="K1202" i="11"/>
  <c r="K1201" i="11"/>
  <c r="K1200" i="11"/>
  <c r="K1199" i="11"/>
  <c r="K1198" i="11"/>
  <c r="K1197" i="11"/>
  <c r="K1196" i="11"/>
  <c r="K1195" i="11"/>
  <c r="K1194" i="11"/>
  <c r="K1193" i="11"/>
  <c r="K1192" i="11"/>
  <c r="K1191" i="11"/>
  <c r="K1190" i="11"/>
  <c r="K1189" i="11"/>
  <c r="K1188" i="11"/>
  <c r="K378" i="9" s="1"/>
  <c r="K378" i="12" s="1"/>
  <c r="K1187" i="11"/>
  <c r="K1186" i="11"/>
  <c r="K1185" i="11"/>
  <c r="K1184" i="11"/>
  <c r="K377" i="9" s="1"/>
  <c r="K377" i="12" s="1"/>
  <c r="K1183" i="11"/>
  <c r="K1182" i="11"/>
  <c r="K1181" i="11"/>
  <c r="K1180" i="11"/>
  <c r="K1179" i="11"/>
  <c r="K1178" i="11"/>
  <c r="K1177" i="11"/>
  <c r="K1176" i="11"/>
  <c r="K1175" i="11"/>
  <c r="K1174" i="11"/>
  <c r="K1173" i="11"/>
  <c r="K1172" i="11"/>
  <c r="K1171" i="11"/>
  <c r="K1170" i="11"/>
  <c r="K1169" i="11"/>
  <c r="K1168" i="11"/>
  <c r="K136" i="9" s="1"/>
  <c r="K136" i="12" s="1"/>
  <c r="K1167" i="11"/>
  <c r="K1166" i="11"/>
  <c r="K1165" i="11"/>
  <c r="K1164" i="11"/>
  <c r="K1163" i="11"/>
  <c r="K1162" i="11"/>
  <c r="K1161" i="11"/>
  <c r="K1160" i="11"/>
  <c r="K1159" i="11"/>
  <c r="K1158" i="11"/>
  <c r="K1157" i="11"/>
  <c r="K1156" i="11"/>
  <c r="K1155" i="11"/>
  <c r="K1154" i="11"/>
  <c r="K1153" i="11"/>
  <c r="K1152" i="11"/>
  <c r="K1151" i="11"/>
  <c r="K1150" i="11"/>
  <c r="K1149" i="11"/>
  <c r="K1148" i="11"/>
  <c r="K1147" i="11"/>
  <c r="K1146" i="11"/>
  <c r="K1145" i="11"/>
  <c r="K1144" i="11"/>
  <c r="K1143" i="11"/>
  <c r="K1142" i="11"/>
  <c r="K1141" i="11"/>
  <c r="K1140" i="11"/>
  <c r="K1139" i="11"/>
  <c r="K1138" i="11"/>
  <c r="K1137" i="11"/>
  <c r="K1136" i="11"/>
  <c r="K1135" i="11"/>
  <c r="K1134" i="11"/>
  <c r="K1133" i="11"/>
  <c r="K1132" i="11"/>
  <c r="K1131" i="11"/>
  <c r="K1130" i="11"/>
  <c r="K1129" i="11"/>
  <c r="K1128" i="11"/>
  <c r="K1127" i="11"/>
  <c r="K1126" i="11"/>
  <c r="K1125" i="11"/>
  <c r="K1124" i="11"/>
  <c r="K1123" i="11"/>
  <c r="K1122" i="11"/>
  <c r="K1121" i="11"/>
  <c r="K1120" i="11"/>
  <c r="K347" i="9" s="1"/>
  <c r="K347" i="12" s="1"/>
  <c r="K1119" i="11"/>
  <c r="K1118" i="11"/>
  <c r="K1117" i="11"/>
  <c r="K1116" i="11"/>
  <c r="K1115" i="11"/>
  <c r="K1114" i="11"/>
  <c r="K1113" i="11"/>
  <c r="K1112" i="11"/>
  <c r="K1111" i="11"/>
  <c r="K1110" i="11"/>
  <c r="K1109" i="11"/>
  <c r="K1108" i="11"/>
  <c r="K1107" i="11"/>
  <c r="K1106" i="11"/>
  <c r="K1105" i="11"/>
  <c r="K1104" i="11"/>
  <c r="K1103" i="11"/>
  <c r="K1102" i="11"/>
  <c r="K1101" i="11"/>
  <c r="K1100" i="11"/>
  <c r="K1099" i="11"/>
  <c r="K1098" i="11"/>
  <c r="K1097" i="11"/>
  <c r="K1096" i="11"/>
  <c r="K1095" i="11"/>
  <c r="K1094" i="11"/>
  <c r="K1093" i="11"/>
  <c r="K1092" i="11"/>
  <c r="K1091" i="11"/>
  <c r="K1090" i="11"/>
  <c r="K1089" i="11"/>
  <c r="K1088" i="11"/>
  <c r="K1087" i="11"/>
  <c r="K1086" i="11"/>
  <c r="K1085" i="11"/>
  <c r="K1084" i="11"/>
  <c r="K1083" i="11"/>
  <c r="K1082" i="11"/>
  <c r="K1081" i="11"/>
  <c r="K1080" i="11"/>
  <c r="K1079" i="11"/>
  <c r="K1078" i="11"/>
  <c r="K1077" i="11"/>
  <c r="K1076" i="11"/>
  <c r="K1075" i="11"/>
  <c r="K1074" i="11"/>
  <c r="K1073" i="11"/>
  <c r="K1072" i="11"/>
  <c r="K1071" i="11"/>
  <c r="K1070" i="11"/>
  <c r="K1069" i="11"/>
  <c r="K1068" i="11"/>
  <c r="K210" i="9" s="1"/>
  <c r="K210" i="12" s="1"/>
  <c r="K1067" i="11"/>
  <c r="K1066" i="11"/>
  <c r="K1065" i="11"/>
  <c r="K1064" i="11"/>
  <c r="K1063" i="11"/>
  <c r="K1062" i="11"/>
  <c r="K1061" i="11"/>
  <c r="K1060" i="11"/>
  <c r="K298" i="9" s="1"/>
  <c r="K298" i="12" s="1"/>
  <c r="K1059" i="11"/>
  <c r="K1058" i="11"/>
  <c r="K1057" i="11"/>
  <c r="K1055" i="11"/>
  <c r="K1054" i="11"/>
  <c r="K1053" i="11"/>
  <c r="K1052" i="11"/>
  <c r="K1051" i="11"/>
  <c r="K1050" i="11"/>
  <c r="K1049" i="11"/>
  <c r="K1048" i="11"/>
  <c r="K1047" i="11"/>
  <c r="K1046" i="11"/>
  <c r="K1045" i="11"/>
  <c r="K1044" i="11"/>
  <c r="K1043" i="11"/>
  <c r="K1042" i="11"/>
  <c r="K1041" i="11"/>
  <c r="K1040" i="11"/>
  <c r="K1039" i="11"/>
  <c r="K291" i="9" s="1"/>
  <c r="K291" i="12" s="1"/>
  <c r="K1038" i="11"/>
  <c r="K1037" i="11"/>
  <c r="K1036" i="11"/>
  <c r="K1035" i="11"/>
  <c r="K1034" i="11"/>
  <c r="K1033" i="11"/>
  <c r="K1032" i="11"/>
  <c r="K1031" i="11"/>
  <c r="K209" i="9" s="1"/>
  <c r="K209" i="12" s="1"/>
  <c r="K1030" i="11"/>
  <c r="K1029" i="11"/>
  <c r="K1028" i="11"/>
  <c r="K1027" i="11"/>
  <c r="K1026" i="11"/>
  <c r="K1025" i="11"/>
  <c r="K1024" i="11"/>
  <c r="K1023" i="11"/>
  <c r="K1022" i="11"/>
  <c r="K1021" i="11"/>
  <c r="K1020" i="11"/>
  <c r="K1019" i="11"/>
  <c r="K1018" i="11"/>
  <c r="K1017" i="11"/>
  <c r="K1016" i="11"/>
  <c r="K1015" i="11"/>
  <c r="K1014" i="11"/>
  <c r="K1013" i="11"/>
  <c r="K258" i="9" s="1"/>
  <c r="K1012" i="11"/>
  <c r="K1011" i="11"/>
  <c r="K1010" i="11"/>
  <c r="K1009" i="11"/>
  <c r="K1008" i="11"/>
  <c r="K1007" i="11"/>
  <c r="K174" i="9" s="1"/>
  <c r="K1006" i="11"/>
  <c r="K1005" i="11"/>
  <c r="K1004" i="11"/>
  <c r="K1003" i="11"/>
  <c r="K256" i="9" s="1"/>
  <c r="K256" i="12" s="1"/>
  <c r="K1002" i="11"/>
  <c r="K1001" i="11"/>
  <c r="K1000" i="11"/>
  <c r="K255" i="9" s="1"/>
  <c r="K255" i="12" s="1"/>
  <c r="K999" i="11"/>
  <c r="K998" i="11"/>
  <c r="K997" i="11"/>
  <c r="K996" i="11"/>
  <c r="K995" i="11"/>
  <c r="K994" i="11"/>
  <c r="K993" i="11"/>
  <c r="K992" i="11"/>
  <c r="K223" i="9" s="1"/>
  <c r="K223" i="12" s="1"/>
  <c r="K991" i="11"/>
  <c r="K990" i="11"/>
  <c r="K989" i="11"/>
  <c r="K988" i="11"/>
  <c r="K987" i="11"/>
  <c r="K986" i="11"/>
  <c r="K985" i="11"/>
  <c r="K984" i="11"/>
  <c r="K983" i="11"/>
  <c r="K982" i="11"/>
  <c r="K981" i="11"/>
  <c r="K980" i="11"/>
  <c r="K979" i="11"/>
  <c r="K978" i="11"/>
  <c r="K977" i="11"/>
  <c r="K976" i="11"/>
  <c r="K246" i="9" s="1"/>
  <c r="O246" i="9" s="1"/>
  <c r="K975" i="11"/>
  <c r="K974" i="11"/>
  <c r="K973" i="11"/>
  <c r="K972" i="11"/>
  <c r="K971" i="11"/>
  <c r="K970" i="11"/>
  <c r="K969" i="11"/>
  <c r="K968" i="11"/>
  <c r="K967" i="11"/>
  <c r="K966" i="11"/>
  <c r="K965" i="11"/>
  <c r="K964" i="11"/>
  <c r="K963" i="11"/>
  <c r="K962" i="11"/>
  <c r="K961" i="11"/>
  <c r="K960" i="11"/>
  <c r="K320" i="9" s="1"/>
  <c r="K320" i="12" s="1"/>
  <c r="K959" i="11"/>
  <c r="K958" i="11"/>
  <c r="K957" i="11"/>
  <c r="K956" i="11"/>
  <c r="K955" i="11"/>
  <c r="K954" i="11"/>
  <c r="K953" i="11"/>
  <c r="K952" i="11"/>
  <c r="K270" i="9" s="1"/>
  <c r="O270" i="9" s="1"/>
  <c r="K951" i="11"/>
  <c r="K950" i="11"/>
  <c r="K949" i="11"/>
  <c r="K948" i="11"/>
  <c r="K947" i="11"/>
  <c r="K946" i="11"/>
  <c r="K945" i="11"/>
  <c r="K944" i="11"/>
  <c r="K389" i="9" s="1"/>
  <c r="K389" i="12" s="1"/>
  <c r="K943" i="11"/>
  <c r="K942" i="11"/>
  <c r="K941" i="11"/>
  <c r="K940" i="11"/>
  <c r="K939" i="11"/>
  <c r="K938" i="11"/>
  <c r="K937" i="11"/>
  <c r="K936" i="11"/>
  <c r="K935" i="11"/>
  <c r="K934" i="11"/>
  <c r="K933" i="11"/>
  <c r="K932" i="11"/>
  <c r="K931" i="11"/>
  <c r="K930" i="11"/>
  <c r="K929" i="11"/>
  <c r="K928" i="11"/>
  <c r="K927" i="11"/>
  <c r="K926" i="11"/>
  <c r="K925" i="11"/>
  <c r="K924" i="11"/>
  <c r="K923" i="11"/>
  <c r="K922" i="11"/>
  <c r="K921" i="11"/>
  <c r="K920" i="11"/>
  <c r="K289" i="9" s="1"/>
  <c r="K919" i="11"/>
  <c r="K918" i="11"/>
  <c r="K917" i="11"/>
  <c r="K916" i="11"/>
  <c r="K395" i="9" s="1"/>
  <c r="K915" i="11"/>
  <c r="K914" i="11"/>
  <c r="K913" i="11"/>
  <c r="K912" i="11"/>
  <c r="K161" i="9" s="1"/>
  <c r="K161" i="12" s="1"/>
  <c r="K911" i="11"/>
  <c r="K910" i="11"/>
  <c r="K909" i="11"/>
  <c r="K908" i="11"/>
  <c r="K907" i="11"/>
  <c r="K906" i="11"/>
  <c r="K905" i="11"/>
  <c r="K904" i="11"/>
  <c r="K16" i="9" s="1"/>
  <c r="K903" i="11"/>
  <c r="K902" i="11"/>
  <c r="K901" i="11"/>
  <c r="K900" i="11"/>
  <c r="K899" i="11"/>
  <c r="K898" i="11"/>
  <c r="K897" i="11"/>
  <c r="K896" i="11"/>
  <c r="K895" i="11"/>
  <c r="K894" i="11"/>
  <c r="K893" i="11"/>
  <c r="K892" i="11"/>
  <c r="K891" i="11"/>
  <c r="K890" i="11"/>
  <c r="K889" i="11"/>
  <c r="K888" i="11"/>
  <c r="K887" i="11"/>
  <c r="K886" i="11"/>
  <c r="K885" i="11"/>
  <c r="K884" i="11"/>
  <c r="K43" i="9" s="1"/>
  <c r="K43" i="12" s="1"/>
  <c r="K883" i="11"/>
  <c r="K882" i="11"/>
  <c r="K881" i="11"/>
  <c r="K880" i="11"/>
  <c r="K42" i="9" s="1"/>
  <c r="N42" i="9" s="1"/>
  <c r="N42" i="12" s="1"/>
  <c r="K879" i="11"/>
  <c r="K878" i="11"/>
  <c r="K877" i="11"/>
  <c r="K15" i="9" s="1"/>
  <c r="K876" i="11"/>
  <c r="K875" i="11"/>
  <c r="K874" i="11"/>
  <c r="K873" i="11"/>
  <c r="K872" i="11"/>
  <c r="K871" i="11"/>
  <c r="K870" i="11"/>
  <c r="K869" i="11"/>
  <c r="K243" i="9" s="1"/>
  <c r="K868" i="11"/>
  <c r="K867" i="11"/>
  <c r="K866" i="11"/>
  <c r="K865" i="11"/>
  <c r="K864" i="11"/>
  <c r="K863" i="11"/>
  <c r="K862" i="11"/>
  <c r="K861" i="11"/>
  <c r="K860" i="11"/>
  <c r="K58" i="9" s="1"/>
  <c r="K859" i="11"/>
  <c r="K858" i="11"/>
  <c r="K857" i="11"/>
  <c r="K856" i="11"/>
  <c r="K124" i="9" s="1"/>
  <c r="K855" i="11"/>
  <c r="K854" i="11"/>
  <c r="K853" i="11"/>
  <c r="K26" i="9" s="1"/>
  <c r="K852" i="11"/>
  <c r="K851" i="11"/>
  <c r="K850" i="11"/>
  <c r="K849" i="11"/>
  <c r="K848" i="11"/>
  <c r="K123" i="9" s="1"/>
  <c r="K123" i="12" s="1"/>
  <c r="K847" i="11"/>
  <c r="K846" i="11"/>
  <c r="K845" i="11"/>
  <c r="K844" i="11"/>
  <c r="K843" i="11"/>
  <c r="K842" i="11"/>
  <c r="K841" i="11"/>
  <c r="K840" i="11"/>
  <c r="K241" i="9" s="1"/>
  <c r="K839" i="11"/>
  <c r="K838" i="11"/>
  <c r="K837" i="11"/>
  <c r="K836" i="11"/>
  <c r="K835" i="11"/>
  <c r="K834" i="11"/>
  <c r="K833" i="11"/>
  <c r="K832" i="11"/>
  <c r="K173" i="9" s="1"/>
  <c r="K173" i="12" s="1"/>
  <c r="K831" i="11"/>
  <c r="K830" i="11"/>
  <c r="K404" i="9"/>
  <c r="K404" i="12" s="1"/>
  <c r="K829" i="11"/>
  <c r="K828" i="11"/>
  <c r="K827" i="11"/>
  <c r="K826" i="11"/>
  <c r="K825" i="11"/>
  <c r="K25" i="9" s="1"/>
  <c r="K824" i="11"/>
  <c r="K823" i="11"/>
  <c r="K822" i="11"/>
  <c r="K821" i="11"/>
  <c r="K820" i="11"/>
  <c r="K819" i="11"/>
  <c r="K818" i="11"/>
  <c r="K817" i="11"/>
  <c r="K41" i="9" s="1"/>
  <c r="K41" i="12" s="1"/>
  <c r="K816" i="11"/>
  <c r="K815" i="11"/>
  <c r="K814" i="11"/>
  <c r="K813" i="11"/>
  <c r="K812" i="11"/>
  <c r="K811" i="11"/>
  <c r="K810" i="11"/>
  <c r="K809" i="11"/>
  <c r="K205" i="9" s="1"/>
  <c r="K808" i="11"/>
  <c r="K807" i="11"/>
  <c r="K806" i="11"/>
  <c r="K805" i="11"/>
  <c r="K804" i="11"/>
  <c r="K803" i="11"/>
  <c r="K802" i="11"/>
  <c r="K801" i="11"/>
  <c r="K288" i="9" s="1"/>
  <c r="K288" i="12" s="1"/>
  <c r="K800" i="11"/>
  <c r="K799" i="11"/>
  <c r="K798" i="11"/>
  <c r="K797" i="11"/>
  <c r="K40" i="9" s="1"/>
  <c r="K40" i="12" s="1"/>
  <c r="K796" i="11"/>
  <c r="K795" i="11"/>
  <c r="K794" i="11"/>
  <c r="K793" i="11"/>
  <c r="K14" i="9" s="1"/>
  <c r="K792" i="11"/>
  <c r="K791" i="11"/>
  <c r="K790" i="11"/>
  <c r="K383" i="9" s="1"/>
  <c r="K383" i="12" s="1"/>
  <c r="K789" i="11"/>
  <c r="K152" i="9" s="1"/>
  <c r="K152" i="12" s="1"/>
  <c r="K788" i="11"/>
  <c r="K787" i="11"/>
  <c r="K786" i="11"/>
  <c r="K785" i="11"/>
  <c r="K784" i="11"/>
  <c r="K783" i="11"/>
  <c r="K782" i="11"/>
  <c r="K781" i="11"/>
  <c r="K240" i="9" s="1"/>
  <c r="K780" i="11"/>
  <c r="K779" i="11"/>
  <c r="K778" i="11"/>
  <c r="K777" i="11"/>
  <c r="K776" i="11"/>
  <c r="K775" i="11"/>
  <c r="K774" i="11"/>
  <c r="K13" i="9" s="1"/>
  <c r="K13" i="12" s="1"/>
  <c r="K773" i="11"/>
  <c r="K182" i="9" s="1"/>
  <c r="K772" i="11"/>
  <c r="K771" i="11"/>
  <c r="K770" i="11"/>
  <c r="K769" i="11"/>
  <c r="K768" i="11"/>
  <c r="K767" i="11"/>
  <c r="K766" i="11"/>
  <c r="K765" i="11"/>
  <c r="K764" i="11"/>
  <c r="K763" i="11"/>
  <c r="K762" i="11"/>
  <c r="K761" i="11"/>
  <c r="K178" i="9" s="1"/>
  <c r="K760" i="11"/>
  <c r="K759" i="11"/>
  <c r="K758" i="11"/>
  <c r="K177" i="9" s="1"/>
  <c r="K757" i="11"/>
  <c r="K239" i="9" s="1"/>
  <c r="K239" i="12" s="1"/>
  <c r="K756" i="11"/>
  <c r="K755" i="11"/>
  <c r="K754" i="11"/>
  <c r="K753" i="11"/>
  <c r="K752" i="11"/>
  <c r="K751" i="11"/>
  <c r="K750" i="11"/>
  <c r="K749" i="11"/>
  <c r="K748" i="11"/>
  <c r="K747" i="11"/>
  <c r="K746" i="11"/>
  <c r="K745" i="11"/>
  <c r="K744" i="11"/>
  <c r="K743" i="11"/>
  <c r="K742" i="11"/>
  <c r="K741" i="11"/>
  <c r="K39" i="9" s="1"/>
  <c r="K39" i="12" s="1"/>
  <c r="K740" i="11"/>
  <c r="K739" i="11"/>
  <c r="K738" i="11"/>
  <c r="K737" i="11"/>
  <c r="K736" i="11"/>
  <c r="K735" i="11"/>
  <c r="K734" i="11"/>
  <c r="K733" i="11"/>
  <c r="K732" i="11"/>
  <c r="K731" i="11"/>
  <c r="E172" i="9"/>
  <c r="E172" i="12" s="1"/>
  <c r="K730" i="11"/>
  <c r="K729" i="11"/>
  <c r="K728" i="11"/>
  <c r="K727" i="11"/>
  <c r="K726" i="11"/>
  <c r="K341" i="9" s="1"/>
  <c r="K725" i="11"/>
  <c r="K724" i="11"/>
  <c r="K723" i="11"/>
  <c r="K722" i="11"/>
  <c r="K721" i="11"/>
  <c r="K720" i="11"/>
  <c r="K719" i="11"/>
  <c r="K168" i="9" s="1"/>
  <c r="K168" i="12" s="1"/>
  <c r="K718" i="11"/>
  <c r="K717" i="11"/>
  <c r="K716" i="11"/>
  <c r="K715" i="11"/>
  <c r="K714" i="11"/>
  <c r="K713" i="11"/>
  <c r="K712" i="11"/>
  <c r="K711" i="11"/>
  <c r="K203" i="9" s="1"/>
  <c r="K203" i="12" s="1"/>
  <c r="K710" i="11"/>
  <c r="K709" i="11"/>
  <c r="K708" i="11"/>
  <c r="K707" i="11"/>
  <c r="K706" i="11"/>
  <c r="K340" i="9" s="1"/>
  <c r="K705" i="11"/>
  <c r="K704" i="11"/>
  <c r="K317" i="9"/>
  <c r="K317" i="12" s="1"/>
  <c r="K703" i="11"/>
  <c r="K702" i="11"/>
  <c r="K701" i="11"/>
  <c r="K700" i="11"/>
  <c r="K699" i="11"/>
  <c r="K151" i="9" s="1"/>
  <c r="K698" i="11"/>
  <c r="K697" i="11"/>
  <c r="K696" i="11"/>
  <c r="K165" i="9" s="1"/>
  <c r="K165" i="12" s="1"/>
  <c r="K695" i="11"/>
  <c r="K316" i="9" s="1"/>
  <c r="K316" i="12" s="1"/>
  <c r="K694" i="11"/>
  <c r="K693" i="11"/>
  <c r="K692" i="11"/>
  <c r="K691" i="11"/>
  <c r="K237" i="9" s="1"/>
  <c r="N237" i="9" s="1"/>
  <c r="N237" i="12" s="1"/>
  <c r="K690" i="11"/>
  <c r="K689" i="11"/>
  <c r="K688" i="11"/>
  <c r="K160" i="9" s="1"/>
  <c r="K687" i="11"/>
  <c r="K686" i="11"/>
  <c r="K685" i="11"/>
  <c r="K684" i="11"/>
  <c r="K683" i="11"/>
  <c r="K158" i="9" s="1"/>
  <c r="K158" i="12" s="1"/>
  <c r="K682" i="11"/>
  <c r="K681" i="11"/>
  <c r="K680" i="11"/>
  <c r="K679" i="11"/>
  <c r="K678" i="11"/>
  <c r="K677" i="11"/>
  <c r="K676" i="11"/>
  <c r="K675" i="11"/>
  <c r="K167" i="9" s="1"/>
  <c r="K674" i="11"/>
  <c r="K673" i="11"/>
  <c r="K672" i="11"/>
  <c r="K119" i="9" s="1"/>
  <c r="K119" i="12" s="1"/>
  <c r="K671" i="11"/>
  <c r="K670" i="11"/>
  <c r="K669" i="11"/>
  <c r="K668" i="11"/>
  <c r="K667" i="11"/>
  <c r="K666" i="11"/>
  <c r="K665" i="11"/>
  <c r="K664" i="11"/>
  <c r="K144" i="9" s="1"/>
  <c r="K144" i="12" s="1"/>
  <c r="K663" i="11"/>
  <c r="K662" i="11"/>
  <c r="K661" i="11"/>
  <c r="K660" i="11"/>
  <c r="K659" i="11"/>
  <c r="K339" i="9" s="1"/>
  <c r="K658" i="11"/>
  <c r="K657" i="11"/>
  <c r="K656" i="11"/>
  <c r="K164" i="9" s="1"/>
  <c r="O164" i="9" s="1"/>
  <c r="K655" i="11"/>
  <c r="K654" i="11"/>
  <c r="K653" i="11"/>
  <c r="K652" i="11"/>
  <c r="K651" i="11"/>
  <c r="K650" i="11"/>
  <c r="K649" i="11"/>
  <c r="K648" i="11"/>
  <c r="K647" i="11"/>
  <c r="K338" i="9" s="1"/>
  <c r="O338" i="9" s="1"/>
  <c r="K646" i="11"/>
  <c r="K645" i="11"/>
  <c r="K644" i="11"/>
  <c r="K643" i="11"/>
  <c r="K220" i="9" s="1"/>
  <c r="K220" i="12" s="1"/>
  <c r="K642" i="11"/>
  <c r="K641" i="11"/>
  <c r="K640" i="11"/>
  <c r="K116" i="9" s="1"/>
  <c r="K639" i="11"/>
  <c r="K638" i="11"/>
  <c r="K637" i="11"/>
  <c r="K636" i="11"/>
  <c r="K635" i="11"/>
  <c r="K634" i="11"/>
  <c r="K633" i="11"/>
  <c r="K632" i="11"/>
  <c r="K631" i="11"/>
  <c r="K630" i="11"/>
  <c r="K629" i="11"/>
  <c r="K628" i="11"/>
  <c r="K627" i="11"/>
  <c r="K626" i="11"/>
  <c r="K625" i="11"/>
  <c r="K624" i="11"/>
  <c r="K623" i="11"/>
  <c r="K622" i="11"/>
  <c r="K621" i="11"/>
  <c r="K620" i="11"/>
  <c r="K619" i="11"/>
  <c r="K618" i="11"/>
  <c r="E394" i="9"/>
  <c r="E394" i="12" s="1"/>
  <c r="K617" i="11"/>
  <c r="K616" i="11"/>
  <c r="K615" i="11"/>
  <c r="K614" i="11"/>
  <c r="K613" i="11"/>
  <c r="K612" i="11"/>
  <c r="K286" i="9" s="1"/>
  <c r="K286" i="12" s="1"/>
  <c r="K611" i="11"/>
  <c r="K610" i="11"/>
  <c r="K609" i="11"/>
  <c r="K608" i="11"/>
  <c r="K607" i="11"/>
  <c r="K606" i="11"/>
  <c r="K605" i="11"/>
  <c r="K604" i="11"/>
  <c r="K603" i="11"/>
  <c r="K602" i="11"/>
  <c r="K601" i="11"/>
  <c r="K600" i="11"/>
  <c r="K599" i="11"/>
  <c r="K598" i="11"/>
  <c r="K597" i="11"/>
  <c r="K596" i="11"/>
  <c r="K595" i="11"/>
  <c r="K594" i="11"/>
  <c r="K593" i="11"/>
  <c r="K592" i="11"/>
  <c r="K591" i="11"/>
  <c r="K590" i="11"/>
  <c r="K589" i="11"/>
  <c r="K588" i="11"/>
  <c r="K236" i="9" s="1"/>
  <c r="O236" i="9" s="1"/>
  <c r="O236" i="12" s="1"/>
  <c r="K587" i="11"/>
  <c r="K586" i="11"/>
  <c r="K585" i="11"/>
  <c r="K584" i="11"/>
  <c r="K583" i="11"/>
  <c r="K582" i="11"/>
  <c r="K581" i="11"/>
  <c r="K580" i="11"/>
  <c r="K579" i="11"/>
  <c r="K578" i="11"/>
  <c r="K577" i="11"/>
  <c r="K576" i="11"/>
  <c r="K575" i="11"/>
  <c r="K574" i="11"/>
  <c r="K573" i="11"/>
  <c r="K572" i="11"/>
  <c r="K197" i="9" s="1"/>
  <c r="N197" i="9" s="1"/>
  <c r="N197" i="12" s="1"/>
  <c r="K571" i="11"/>
  <c r="K570" i="11"/>
  <c r="K569" i="11"/>
  <c r="K37" i="9" s="1"/>
  <c r="K568" i="11"/>
  <c r="K567" i="11"/>
  <c r="K566" i="11"/>
  <c r="K565" i="11"/>
  <c r="K564" i="11"/>
  <c r="K563" i="11"/>
  <c r="K562" i="11"/>
  <c r="K561" i="11"/>
  <c r="K560" i="11"/>
  <c r="K559" i="11"/>
  <c r="K558" i="11"/>
  <c r="K557" i="11"/>
  <c r="K556" i="11"/>
  <c r="K555" i="11"/>
  <c r="K554" i="11"/>
  <c r="K553" i="11"/>
  <c r="K552" i="11"/>
  <c r="K551" i="11"/>
  <c r="K550" i="11"/>
  <c r="K549" i="11"/>
  <c r="K548" i="11"/>
  <c r="K169" i="9" s="1"/>
  <c r="K547" i="11"/>
  <c r="K546" i="11"/>
  <c r="K545" i="11"/>
  <c r="K544" i="11"/>
  <c r="K543" i="11"/>
  <c r="K542" i="11"/>
  <c r="K541" i="11"/>
  <c r="K540" i="11"/>
  <c r="K20" i="9" s="1"/>
  <c r="K20" i="12" s="1"/>
  <c r="K539" i="11"/>
  <c r="K110" i="9" s="1"/>
  <c r="K538" i="11"/>
  <c r="K537" i="11"/>
  <c r="K536" i="11"/>
  <c r="K535" i="11"/>
  <c r="K534" i="11"/>
  <c r="K533" i="11"/>
  <c r="K532" i="11"/>
  <c r="K531" i="11"/>
  <c r="K530" i="11"/>
  <c r="K529" i="11"/>
  <c r="K528" i="11"/>
  <c r="K109" i="9" s="1"/>
  <c r="K527" i="11"/>
  <c r="K526" i="11"/>
  <c r="K525" i="11"/>
  <c r="K524" i="11"/>
  <c r="K523" i="11"/>
  <c r="K522" i="11"/>
  <c r="K521" i="11"/>
  <c r="K520" i="11"/>
  <c r="K519" i="11"/>
  <c r="K518" i="11"/>
  <c r="K517" i="11"/>
  <c r="K516" i="11"/>
  <c r="K515" i="11"/>
  <c r="K514" i="11"/>
  <c r="K513" i="11"/>
  <c r="K512" i="11"/>
  <c r="K511" i="11"/>
  <c r="K510" i="11"/>
  <c r="K509" i="11"/>
  <c r="K508" i="11"/>
  <c r="K507" i="11"/>
  <c r="K506" i="11"/>
  <c r="K505" i="11"/>
  <c r="K504" i="11"/>
  <c r="K503" i="11"/>
  <c r="K502" i="11"/>
  <c r="K501" i="11"/>
  <c r="K500" i="11"/>
  <c r="K257" i="9" s="1"/>
  <c r="K499" i="11"/>
  <c r="K498" i="11"/>
  <c r="K497" i="11"/>
  <c r="K496" i="11"/>
  <c r="K495" i="11"/>
  <c r="K494" i="11"/>
  <c r="K493" i="11"/>
  <c r="K492" i="11"/>
  <c r="K267" i="9" s="1"/>
  <c r="K267" i="12" s="1"/>
  <c r="K491" i="11"/>
  <c r="K490" i="11"/>
  <c r="K489" i="11"/>
  <c r="K488" i="11"/>
  <c r="K487" i="11"/>
  <c r="K486" i="11"/>
  <c r="K485" i="11"/>
  <c r="K484" i="11"/>
  <c r="K233" i="9" s="1"/>
  <c r="K483" i="11"/>
  <c r="K482" i="11"/>
  <c r="K481" i="11"/>
  <c r="K480" i="11"/>
  <c r="K479" i="11"/>
  <c r="K478" i="11"/>
  <c r="K477" i="11"/>
  <c r="K476" i="11"/>
  <c r="K475" i="11"/>
  <c r="K474" i="11"/>
  <c r="K473" i="11"/>
  <c r="K472" i="11"/>
  <c r="K471" i="11"/>
  <c r="K470" i="11"/>
  <c r="K469" i="11"/>
  <c r="K468" i="11"/>
  <c r="K467" i="11"/>
  <c r="K466" i="11"/>
  <c r="K465" i="11"/>
  <c r="K464" i="11"/>
  <c r="K463" i="11"/>
  <c r="K462" i="11"/>
  <c r="K461" i="11"/>
  <c r="K460" i="11"/>
  <c r="K459" i="11"/>
  <c r="K458" i="11"/>
  <c r="K457" i="11"/>
  <c r="K456" i="11"/>
  <c r="K455" i="11"/>
  <c r="K454" i="11"/>
  <c r="K453" i="11"/>
  <c r="K452" i="11"/>
  <c r="K329" i="9" s="1"/>
  <c r="K451" i="11"/>
  <c r="K450" i="11"/>
  <c r="K449" i="11"/>
  <c r="K107" i="9" s="1"/>
  <c r="K448" i="11"/>
  <c r="K447" i="11"/>
  <c r="K446" i="11"/>
  <c r="K445" i="11"/>
  <c r="K444" i="11"/>
  <c r="K106" i="9" s="1"/>
  <c r="O106" i="9" s="1"/>
  <c r="O106" i="12" s="1"/>
  <c r="K443" i="11"/>
  <c r="K442" i="11"/>
  <c r="K441" i="11"/>
  <c r="K440" i="11"/>
  <c r="K439" i="11"/>
  <c r="K438" i="11"/>
  <c r="K437" i="11"/>
  <c r="K436" i="11"/>
  <c r="K435" i="11"/>
  <c r="K434" i="11"/>
  <c r="K433" i="11"/>
  <c r="K432" i="11"/>
  <c r="K431" i="11"/>
  <c r="K430" i="11"/>
  <c r="K429" i="11"/>
  <c r="K428" i="11"/>
  <c r="K253" i="9" s="1"/>
  <c r="K427" i="11"/>
  <c r="K426" i="11"/>
  <c r="K425" i="11"/>
  <c r="K424" i="11"/>
  <c r="K423" i="11"/>
  <c r="K422" i="11"/>
  <c r="K421" i="11"/>
  <c r="K420" i="11"/>
  <c r="K56" i="9" s="1"/>
  <c r="K419" i="11"/>
  <c r="K418" i="11"/>
  <c r="K417" i="11"/>
  <c r="K416" i="11"/>
  <c r="K415" i="11"/>
  <c r="K414" i="11"/>
  <c r="K413" i="11"/>
  <c r="K412" i="11"/>
  <c r="K411" i="11"/>
  <c r="K410" i="11"/>
  <c r="K409" i="11"/>
  <c r="K408" i="11"/>
  <c r="K313" i="9" s="1"/>
  <c r="K407" i="11"/>
  <c r="K406" i="11"/>
  <c r="K405" i="11"/>
  <c r="K159" i="9" s="1"/>
  <c r="K159" i="12" s="1"/>
  <c r="K404" i="11"/>
  <c r="K403" i="11"/>
  <c r="K402" i="11"/>
  <c r="K401" i="11"/>
  <c r="K400" i="11"/>
  <c r="K399" i="11"/>
  <c r="K398" i="11"/>
  <c r="K397" i="11"/>
  <c r="K396" i="11"/>
  <c r="K252" i="9" s="1"/>
  <c r="O252" i="9" s="1"/>
  <c r="O252" i="12" s="1"/>
  <c r="K395" i="11"/>
  <c r="K394" i="11"/>
  <c r="K393" i="11"/>
  <c r="K392" i="11"/>
  <c r="K391" i="11"/>
  <c r="K390" i="11"/>
  <c r="K389" i="11"/>
  <c r="K388" i="11"/>
  <c r="K387" i="11"/>
  <c r="K386" i="11"/>
  <c r="K385" i="11"/>
  <c r="K64" i="9" s="1"/>
  <c r="K384" i="11"/>
  <c r="K383" i="11"/>
  <c r="K359" i="9" s="1"/>
  <c r="K382" i="11"/>
  <c r="K381" i="11"/>
  <c r="K380" i="11"/>
  <c r="K379" i="11"/>
  <c r="K378" i="11"/>
  <c r="K377" i="11"/>
  <c r="K376" i="11"/>
  <c r="K375" i="11"/>
  <c r="K374" i="11"/>
  <c r="K373" i="11"/>
  <c r="K372" i="11"/>
  <c r="K9" i="9" s="1"/>
  <c r="K9" i="12" s="1"/>
  <c r="K371" i="11"/>
  <c r="K370" i="11"/>
  <c r="K369" i="11"/>
  <c r="K368" i="11"/>
  <c r="K367" i="11"/>
  <c r="K366" i="11"/>
  <c r="K365" i="11"/>
  <c r="K364" i="11"/>
  <c r="K104" i="9" s="1"/>
  <c r="K363" i="11"/>
  <c r="K362" i="11"/>
  <c r="K361" i="11"/>
  <c r="K360" i="11"/>
  <c r="K359" i="11"/>
  <c r="K358" i="11"/>
  <c r="K357" i="11"/>
  <c r="K356" i="11"/>
  <c r="K50" i="9" s="1"/>
  <c r="K355" i="11"/>
  <c r="K354" i="11"/>
  <c r="K353" i="11"/>
  <c r="K352" i="11"/>
  <c r="K351" i="11"/>
  <c r="K350" i="11"/>
  <c r="K349" i="11"/>
  <c r="K348" i="11"/>
  <c r="K68" i="9" s="1"/>
  <c r="K347" i="11"/>
  <c r="K346" i="11"/>
  <c r="K345" i="11"/>
  <c r="K344" i="11"/>
  <c r="K343" i="11"/>
  <c r="K342" i="11"/>
  <c r="K341" i="11"/>
  <c r="K340" i="11"/>
  <c r="K339" i="11"/>
  <c r="K338" i="11"/>
  <c r="K337" i="11"/>
  <c r="K336" i="11"/>
  <c r="K335" i="11"/>
  <c r="K334" i="11"/>
  <c r="K333" i="11"/>
  <c r="K332" i="11"/>
  <c r="K103" i="9" s="1"/>
  <c r="K331" i="11"/>
  <c r="K330" i="11"/>
  <c r="K329" i="11"/>
  <c r="K328" i="11"/>
  <c r="K327" i="11"/>
  <c r="K326" i="11"/>
  <c r="K325" i="11"/>
  <c r="K324" i="11"/>
  <c r="K358" i="9" s="1"/>
  <c r="K323" i="11"/>
  <c r="K322" i="11"/>
  <c r="K321" i="11"/>
  <c r="K364" i="9" s="1"/>
  <c r="K320" i="11"/>
  <c r="K319" i="11"/>
  <c r="K318" i="11"/>
  <c r="K317" i="11"/>
  <c r="K316" i="11"/>
  <c r="K315" i="11"/>
  <c r="K314" i="11"/>
  <c r="K313" i="11"/>
  <c r="K312" i="11"/>
  <c r="K311" i="11"/>
  <c r="K310" i="11"/>
  <c r="K309" i="11"/>
  <c r="K308" i="11"/>
  <c r="K49" i="9" s="1"/>
  <c r="K307" i="11"/>
  <c r="K306" i="11"/>
  <c r="K305" i="11"/>
  <c r="K304" i="11"/>
  <c r="K303" i="11"/>
  <c r="K302" i="11"/>
  <c r="K301" i="11"/>
  <c r="K300" i="11"/>
  <c r="K299" i="11"/>
  <c r="K298" i="11"/>
  <c r="K297" i="11"/>
  <c r="K296" i="11"/>
  <c r="K295" i="11"/>
  <c r="K294" i="11"/>
  <c r="K293" i="11"/>
  <c r="K292" i="11"/>
  <c r="K190" i="9" s="1"/>
  <c r="K190" i="12" s="1"/>
  <c r="K291" i="11"/>
  <c r="K290" i="11"/>
  <c r="K289" i="11"/>
  <c r="K288" i="11"/>
  <c r="K287" i="11"/>
  <c r="K286" i="11"/>
  <c r="K285" i="11"/>
  <c r="K284" i="11"/>
  <c r="K283" i="11"/>
  <c r="K282" i="11"/>
  <c r="K281" i="11"/>
  <c r="K280" i="11"/>
  <c r="K335" i="9" s="1"/>
  <c r="K279" i="11"/>
  <c r="K278" i="11"/>
  <c r="K277" i="11"/>
  <c r="K276" i="11"/>
  <c r="K371" i="9" s="1"/>
  <c r="N371" i="9" s="1"/>
  <c r="N371" i="12" s="1"/>
  <c r="K275" i="11"/>
  <c r="K274" i="11"/>
  <c r="K273" i="11"/>
  <c r="K272" i="11"/>
  <c r="K271" i="11"/>
  <c r="K270" i="11"/>
  <c r="K269" i="11"/>
  <c r="K147" i="9"/>
  <c r="N147" i="9" s="1"/>
  <c r="N147" i="12" s="1"/>
  <c r="K268" i="11"/>
  <c r="K267" i="11"/>
  <c r="K266" i="11"/>
  <c r="K279" i="9" s="1"/>
  <c r="K279" i="12" s="1"/>
  <c r="K265" i="11"/>
  <c r="K264" i="11"/>
  <c r="K263" i="11"/>
  <c r="K262" i="11"/>
  <c r="K261" i="11"/>
  <c r="K230" i="9" s="1"/>
  <c r="K260" i="11"/>
  <c r="K259" i="11"/>
  <c r="K258" i="11"/>
  <c r="K257" i="11"/>
  <c r="K256" i="11"/>
  <c r="K255" i="11"/>
  <c r="K254" i="11"/>
  <c r="K253" i="11"/>
  <c r="K252" i="11"/>
  <c r="K251" i="11"/>
  <c r="K250" i="11"/>
  <c r="K249" i="11"/>
  <c r="K248" i="11"/>
  <c r="K247" i="11"/>
  <c r="K246" i="11"/>
  <c r="K245" i="11"/>
  <c r="K244" i="11"/>
  <c r="K243" i="11"/>
  <c r="K242" i="11"/>
  <c r="K241" i="11"/>
  <c r="K240" i="11"/>
  <c r="K239" i="11"/>
  <c r="K238" i="11"/>
  <c r="K237" i="11"/>
  <c r="K54" i="9" s="1"/>
  <c r="K236" i="11"/>
  <c r="K235" i="11"/>
  <c r="K234" i="11"/>
  <c r="K233" i="11"/>
  <c r="K232" i="11"/>
  <c r="K231" i="11"/>
  <c r="K230" i="11"/>
  <c r="K53" i="9" s="1"/>
  <c r="K229" i="11"/>
  <c r="K228" i="11"/>
  <c r="K227" i="11"/>
  <c r="K226" i="11"/>
  <c r="K225" i="11"/>
  <c r="K224" i="11"/>
  <c r="K223" i="11"/>
  <c r="K222" i="11"/>
  <c r="K221" i="11"/>
  <c r="K220" i="11"/>
  <c r="K219" i="11"/>
  <c r="K218" i="11"/>
  <c r="K217" i="11"/>
  <c r="K216" i="11"/>
  <c r="K215" i="11"/>
  <c r="K214" i="11"/>
  <c r="K213" i="11"/>
  <c r="K212" i="11"/>
  <c r="K211" i="11"/>
  <c r="K210" i="11"/>
  <c r="K209" i="11"/>
  <c r="K208" i="11"/>
  <c r="K207" i="11"/>
  <c r="K206" i="11"/>
  <c r="K205" i="11"/>
  <c r="K204" i="11"/>
  <c r="K203" i="11"/>
  <c r="K202" i="11"/>
  <c r="K24" i="9" s="1"/>
  <c r="K24" i="12" s="1"/>
  <c r="K201" i="11"/>
  <c r="K200" i="11"/>
  <c r="K199" i="11"/>
  <c r="K198" i="11"/>
  <c r="K197" i="11"/>
  <c r="K196" i="11"/>
  <c r="K195" i="11"/>
  <c r="K194" i="11"/>
  <c r="K193" i="11"/>
  <c r="K192" i="11"/>
  <c r="K191" i="11"/>
  <c r="K190" i="11"/>
  <c r="K189" i="11"/>
  <c r="K188" i="11"/>
  <c r="K187" i="11"/>
  <c r="K186" i="11"/>
  <c r="K185" i="11"/>
  <c r="K184" i="11"/>
  <c r="K183" i="11"/>
  <c r="K182" i="11"/>
  <c r="K181" i="11"/>
  <c r="K180" i="11"/>
  <c r="K179" i="11"/>
  <c r="K178" i="11"/>
  <c r="K177" i="11"/>
  <c r="K176" i="11"/>
  <c r="K175" i="11"/>
  <c r="K174" i="11"/>
  <c r="K173" i="11"/>
  <c r="K172" i="11"/>
  <c r="K171" i="11"/>
  <c r="K170" i="11"/>
  <c r="K169" i="11"/>
  <c r="K168" i="11"/>
  <c r="K167" i="11"/>
  <c r="K166" i="11"/>
  <c r="K165" i="11"/>
  <c r="K164" i="11"/>
  <c r="K163" i="11"/>
  <c r="K162" i="11"/>
  <c r="K161" i="11"/>
  <c r="K160" i="11"/>
  <c r="K159" i="11"/>
  <c r="K158" i="11"/>
  <c r="K27" i="9" s="1"/>
  <c r="K157" i="11"/>
  <c r="K156" i="11"/>
  <c r="K155" i="11"/>
  <c r="K154" i="11"/>
  <c r="K153" i="11"/>
  <c r="K152" i="11"/>
  <c r="K151" i="11"/>
  <c r="K150" i="11"/>
  <c r="K149" i="11"/>
  <c r="K148" i="11"/>
  <c r="K147" i="11"/>
  <c r="K146" i="11"/>
  <c r="K145" i="11"/>
  <c r="K144" i="11"/>
  <c r="K143" i="11"/>
  <c r="K142" i="11"/>
  <c r="K141" i="11"/>
  <c r="K140" i="11"/>
  <c r="K139" i="11"/>
  <c r="K138" i="11"/>
  <c r="K327" i="9" s="1"/>
  <c r="K137" i="11"/>
  <c r="K136" i="11"/>
  <c r="K135" i="11"/>
  <c r="K134" i="11"/>
  <c r="K133" i="11"/>
  <c r="K132" i="11"/>
  <c r="K131" i="11"/>
  <c r="K130" i="11"/>
  <c r="K129" i="11"/>
  <c r="K128" i="11"/>
  <c r="K127" i="11"/>
  <c r="K126" i="11"/>
  <c r="K125" i="11"/>
  <c r="K124" i="11"/>
  <c r="K123" i="11"/>
  <c r="K122" i="11"/>
  <c r="K121" i="11"/>
  <c r="K120" i="11"/>
  <c r="K119" i="11"/>
  <c r="K118" i="11"/>
  <c r="K117" i="11"/>
  <c r="K116" i="11"/>
  <c r="K115" i="11"/>
  <c r="K114" i="11"/>
  <c r="K94" i="9" s="1"/>
  <c r="K94" i="12" s="1"/>
  <c r="K113" i="11"/>
  <c r="K112" i="11"/>
  <c r="K111" i="11"/>
  <c r="K110" i="11"/>
  <c r="K109" i="11"/>
  <c r="K108" i="11"/>
  <c r="K107" i="11"/>
  <c r="K106" i="11"/>
  <c r="K105" i="11"/>
  <c r="K104" i="11"/>
  <c r="K103" i="11"/>
  <c r="K102" i="11"/>
  <c r="K101" i="11"/>
  <c r="K100" i="11"/>
  <c r="K99" i="11"/>
  <c r="K98" i="11"/>
  <c r="K97" i="11"/>
  <c r="K96" i="11"/>
  <c r="K95" i="11"/>
  <c r="K94" i="11"/>
  <c r="K93" i="11"/>
  <c r="K92" i="11"/>
  <c r="K91" i="11"/>
  <c r="K90" i="11"/>
  <c r="K89" i="11"/>
  <c r="K88" i="11"/>
  <c r="K87" i="11"/>
  <c r="K86" i="11"/>
  <c r="K85" i="11"/>
  <c r="K84" i="11"/>
  <c r="K83" i="11"/>
  <c r="K82" i="11"/>
  <c r="K81" i="11"/>
  <c r="K80" i="11"/>
  <c r="K79" i="11"/>
  <c r="K78" i="11"/>
  <c r="K77" i="11"/>
  <c r="K76" i="11"/>
  <c r="K75" i="11"/>
  <c r="K74" i="11"/>
  <c r="K73" i="11"/>
  <c r="K76" i="9" s="1"/>
  <c r="K72" i="11"/>
  <c r="K71" i="11"/>
  <c r="K70" i="11"/>
  <c r="K69" i="11"/>
  <c r="K68" i="11"/>
  <c r="K67" i="11"/>
  <c r="K66" i="11"/>
  <c r="K65" i="11"/>
  <c r="K64" i="11"/>
  <c r="K63" i="11"/>
  <c r="K62" i="11"/>
  <c r="K61" i="11"/>
  <c r="K60" i="11"/>
  <c r="K59" i="11"/>
  <c r="K58" i="11"/>
  <c r="K57" i="11"/>
  <c r="K56" i="11"/>
  <c r="K55" i="11"/>
  <c r="K54" i="11"/>
  <c r="K53" i="11"/>
  <c r="K52" i="11"/>
  <c r="K51" i="11"/>
  <c r="K50" i="11"/>
  <c r="K49" i="11"/>
  <c r="K48" i="11"/>
  <c r="K47" i="11"/>
  <c r="K46" i="11"/>
  <c r="K45" i="11"/>
  <c r="K44" i="11"/>
  <c r="K43" i="11"/>
  <c r="K42" i="11"/>
  <c r="K41" i="11"/>
  <c r="K40" i="11"/>
  <c r="K39" i="11"/>
  <c r="K38" i="11"/>
  <c r="K37" i="11"/>
  <c r="K36" i="11"/>
  <c r="K35" i="11"/>
  <c r="K34" i="11"/>
  <c r="K33" i="11"/>
  <c r="K32" i="11"/>
  <c r="K31" i="11"/>
  <c r="K30" i="11"/>
  <c r="K29" i="11"/>
  <c r="K28" i="11"/>
  <c r="K27" i="11"/>
  <c r="K26" i="11"/>
  <c r="K25" i="11"/>
  <c r="K24" i="11"/>
  <c r="K23" i="11"/>
  <c r="K22" i="11"/>
  <c r="K184" i="9" s="1"/>
  <c r="K184" i="12" s="1"/>
  <c r="K21" i="11"/>
  <c r="K20" i="11"/>
  <c r="K19" i="11"/>
  <c r="K18" i="11"/>
  <c r="K17" i="11"/>
  <c r="K16" i="11"/>
  <c r="K15" i="11"/>
  <c r="K14" i="11"/>
  <c r="K13" i="11"/>
  <c r="K12" i="11"/>
  <c r="K11" i="11"/>
  <c r="K10" i="11"/>
  <c r="K9" i="11"/>
  <c r="K8" i="11"/>
  <c r="K7" i="11"/>
  <c r="K6" i="11"/>
  <c r="K5" i="11"/>
  <c r="K4" i="11"/>
  <c r="K3" i="11"/>
  <c r="S363" i="9"/>
  <c r="S331" i="9"/>
  <c r="S303" i="9"/>
  <c r="S187" i="9"/>
  <c r="S134" i="9"/>
  <c r="S93" i="9"/>
  <c r="S85" i="9"/>
  <c r="S77" i="9"/>
  <c r="S69" i="9"/>
  <c r="S69" i="12" s="1"/>
  <c r="S43" i="9"/>
  <c r="R19" i="9"/>
  <c r="S14" i="9"/>
  <c r="R13" i="9"/>
  <c r="H5" i="7"/>
  <c r="N5" i="7"/>
  <c r="R5" i="7"/>
  <c r="V5" i="7"/>
  <c r="H7" i="7"/>
  <c r="N7" i="7"/>
  <c r="R7" i="7"/>
  <c r="V7" i="7"/>
  <c r="H8" i="7"/>
  <c r="N8" i="7"/>
  <c r="R8" i="7"/>
  <c r="V8" i="7"/>
  <c r="H9" i="7"/>
  <c r="N9" i="7"/>
  <c r="R9" i="7"/>
  <c r="V9" i="7"/>
  <c r="Z9" i="7" s="1"/>
  <c r="H10" i="7"/>
  <c r="N10" i="7"/>
  <c r="R10" i="7"/>
  <c r="V10" i="7"/>
  <c r="H11" i="7"/>
  <c r="N11" i="7"/>
  <c r="R11" i="7"/>
  <c r="V11" i="7"/>
  <c r="H12" i="7"/>
  <c r="N12" i="7"/>
  <c r="Z12" i="7" s="1"/>
  <c r="R12" i="7"/>
  <c r="V12" i="7"/>
  <c r="H13" i="7"/>
  <c r="N13" i="7"/>
  <c r="R13" i="7"/>
  <c r="V13" i="7"/>
  <c r="H14" i="7"/>
  <c r="N14" i="7"/>
  <c r="R14" i="7"/>
  <c r="V14" i="7"/>
  <c r="H16" i="7"/>
  <c r="N16" i="7"/>
  <c r="R16" i="7"/>
  <c r="V16" i="7"/>
  <c r="H17" i="7"/>
  <c r="N17" i="7"/>
  <c r="R17" i="7"/>
  <c r="V17" i="7"/>
  <c r="H18" i="7"/>
  <c r="N18" i="7"/>
  <c r="R18" i="7"/>
  <c r="V18" i="7"/>
  <c r="H6" i="7"/>
  <c r="N6" i="7"/>
  <c r="R6" i="7"/>
  <c r="V6" i="7"/>
  <c r="H15" i="7"/>
  <c r="N15" i="7"/>
  <c r="R15" i="7"/>
  <c r="R15" i="12" s="1"/>
  <c r="V15" i="7"/>
  <c r="H19" i="7"/>
  <c r="N19" i="7"/>
  <c r="R19" i="7"/>
  <c r="R19" i="12" s="1"/>
  <c r="V19" i="7"/>
  <c r="H20" i="7"/>
  <c r="N20" i="7"/>
  <c r="R20" i="7"/>
  <c r="V20" i="7"/>
  <c r="H21" i="7"/>
  <c r="N21" i="7"/>
  <c r="R21" i="7"/>
  <c r="V21" i="7"/>
  <c r="H22" i="7"/>
  <c r="N22" i="7"/>
  <c r="R22" i="7"/>
  <c r="V22" i="7"/>
  <c r="H24" i="7"/>
  <c r="N24" i="7"/>
  <c r="R24" i="7"/>
  <c r="V24" i="7"/>
  <c r="H25" i="7"/>
  <c r="N25" i="7"/>
  <c r="R25" i="7"/>
  <c r="R25" i="12" s="1"/>
  <c r="V25" i="7"/>
  <c r="H26" i="7"/>
  <c r="N26" i="7"/>
  <c r="R26" i="7"/>
  <c r="V26" i="7"/>
  <c r="H23" i="7"/>
  <c r="N23" i="7"/>
  <c r="R23" i="7"/>
  <c r="V23" i="7"/>
  <c r="H27" i="7"/>
  <c r="N27" i="7"/>
  <c r="R27" i="7"/>
  <c r="V27" i="7"/>
  <c r="H28" i="7"/>
  <c r="N28" i="7"/>
  <c r="R28" i="7"/>
  <c r="V28" i="7"/>
  <c r="H29" i="7"/>
  <c r="N29" i="7"/>
  <c r="R29" i="7"/>
  <c r="V29" i="7"/>
  <c r="H30" i="7"/>
  <c r="N30" i="7"/>
  <c r="R30" i="7"/>
  <c r="V30" i="7"/>
  <c r="H31" i="7"/>
  <c r="N31" i="7"/>
  <c r="R31" i="7"/>
  <c r="V31" i="7"/>
  <c r="H32" i="7"/>
  <c r="N32" i="7"/>
  <c r="R32" i="7"/>
  <c r="V32" i="7"/>
  <c r="H33" i="7"/>
  <c r="N33" i="7"/>
  <c r="R33" i="7"/>
  <c r="V33" i="7"/>
  <c r="H35" i="7"/>
  <c r="N35" i="7"/>
  <c r="R35" i="7"/>
  <c r="V35" i="7"/>
  <c r="H36" i="7"/>
  <c r="N36" i="7"/>
  <c r="R36" i="7"/>
  <c r="V36" i="7"/>
  <c r="H37" i="7"/>
  <c r="N37" i="7"/>
  <c r="R37" i="7"/>
  <c r="V37" i="7"/>
  <c r="H39" i="7"/>
  <c r="Z39" i="7" s="1"/>
  <c r="N39" i="7"/>
  <c r="R39" i="7"/>
  <c r="V39" i="7"/>
  <c r="H40" i="7"/>
  <c r="N40" i="7"/>
  <c r="R40" i="7"/>
  <c r="V40" i="7"/>
  <c r="H41" i="7"/>
  <c r="H41" i="12" s="1"/>
  <c r="N41" i="7"/>
  <c r="R41" i="7"/>
  <c r="V41" i="7"/>
  <c r="H42" i="7"/>
  <c r="N42" i="7"/>
  <c r="R42" i="7"/>
  <c r="V42" i="7"/>
  <c r="H43" i="7"/>
  <c r="N43" i="7"/>
  <c r="R43" i="7"/>
  <c r="V43" i="7"/>
  <c r="H44" i="7"/>
  <c r="N44" i="7"/>
  <c r="R44" i="7"/>
  <c r="V44" i="7"/>
  <c r="H45" i="7"/>
  <c r="H45" i="12" s="1"/>
  <c r="N45" i="7"/>
  <c r="R45" i="7"/>
  <c r="V45" i="7"/>
  <c r="H46" i="7"/>
  <c r="N46" i="7"/>
  <c r="R46" i="7"/>
  <c r="V46" i="7"/>
  <c r="Z46" i="7"/>
  <c r="H47" i="7"/>
  <c r="N47" i="7"/>
  <c r="R47" i="7"/>
  <c r="V47" i="7"/>
  <c r="H34" i="7"/>
  <c r="N34" i="7"/>
  <c r="R34" i="7"/>
  <c r="V34" i="7"/>
  <c r="H38" i="7"/>
  <c r="N38" i="7"/>
  <c r="R38" i="7"/>
  <c r="V38" i="7"/>
  <c r="H48" i="7"/>
  <c r="N48" i="7"/>
  <c r="R48" i="7"/>
  <c r="V48" i="7"/>
  <c r="V48" i="12" s="1"/>
  <c r="H49" i="7"/>
  <c r="N49" i="7"/>
  <c r="R49" i="7"/>
  <c r="V49" i="7"/>
  <c r="H52" i="7"/>
  <c r="N52" i="7"/>
  <c r="R52" i="7"/>
  <c r="V52" i="7"/>
  <c r="Z52" i="7" s="1"/>
  <c r="Z52" i="12" s="1"/>
  <c r="H50" i="7"/>
  <c r="N50" i="7"/>
  <c r="R50" i="7"/>
  <c r="V50" i="7"/>
  <c r="H51" i="7"/>
  <c r="N51" i="7"/>
  <c r="R51" i="7"/>
  <c r="V51" i="7"/>
  <c r="H54" i="7"/>
  <c r="N54" i="7"/>
  <c r="R54" i="7"/>
  <c r="V54" i="7"/>
  <c r="H55" i="7"/>
  <c r="N55" i="7"/>
  <c r="R55" i="7"/>
  <c r="V55" i="7"/>
  <c r="H56" i="7"/>
  <c r="N56" i="7"/>
  <c r="R56" i="7"/>
  <c r="V56" i="7"/>
  <c r="H57" i="7"/>
  <c r="N57" i="7"/>
  <c r="R57" i="7"/>
  <c r="V57" i="7"/>
  <c r="H58" i="7"/>
  <c r="N58" i="7"/>
  <c r="R58" i="7"/>
  <c r="V58" i="7"/>
  <c r="H59" i="7"/>
  <c r="N59" i="7"/>
  <c r="R59" i="7"/>
  <c r="V59" i="7"/>
  <c r="V59" i="12" s="1"/>
  <c r="H53" i="7"/>
  <c r="Z53" i="7" s="1"/>
  <c r="N53" i="7"/>
  <c r="R53" i="7"/>
  <c r="V53" i="7"/>
  <c r="H60" i="7"/>
  <c r="N60" i="7"/>
  <c r="R60" i="7"/>
  <c r="Z60" i="7" s="1"/>
  <c r="V60" i="7"/>
  <c r="H61" i="7"/>
  <c r="N61" i="7"/>
  <c r="R61" i="7"/>
  <c r="V61" i="7"/>
  <c r="H62" i="7"/>
  <c r="N62" i="7"/>
  <c r="R62" i="7"/>
  <c r="V62" i="7"/>
  <c r="H64" i="7"/>
  <c r="N64" i="7"/>
  <c r="R64" i="7"/>
  <c r="V64" i="7"/>
  <c r="H65" i="7"/>
  <c r="N65" i="7"/>
  <c r="R65" i="7"/>
  <c r="V65" i="7"/>
  <c r="H63" i="7"/>
  <c r="N63" i="7"/>
  <c r="R63" i="7"/>
  <c r="V63" i="7"/>
  <c r="H66" i="7"/>
  <c r="N66" i="7"/>
  <c r="R66" i="7"/>
  <c r="V66" i="7"/>
  <c r="H68" i="7"/>
  <c r="N68" i="7"/>
  <c r="R68" i="7"/>
  <c r="V68" i="7"/>
  <c r="H67" i="7"/>
  <c r="N67" i="7"/>
  <c r="R67" i="7"/>
  <c r="V67" i="7"/>
  <c r="H69" i="7"/>
  <c r="N69" i="7"/>
  <c r="R69" i="7"/>
  <c r="V69" i="7"/>
  <c r="H70" i="7"/>
  <c r="N70" i="7"/>
  <c r="R70" i="7"/>
  <c r="V70" i="7"/>
  <c r="H71" i="7"/>
  <c r="N71" i="7"/>
  <c r="R71" i="7"/>
  <c r="V71" i="7"/>
  <c r="H72" i="7"/>
  <c r="N72" i="7"/>
  <c r="R72" i="7"/>
  <c r="V72" i="7"/>
  <c r="H74" i="7"/>
  <c r="N74" i="7"/>
  <c r="R74" i="7"/>
  <c r="V74" i="7"/>
  <c r="H73" i="7"/>
  <c r="N73" i="7"/>
  <c r="R73" i="7"/>
  <c r="V73" i="7"/>
  <c r="H77" i="7"/>
  <c r="N77" i="7"/>
  <c r="R77" i="7"/>
  <c r="V77" i="7"/>
  <c r="H79" i="7"/>
  <c r="N79" i="7"/>
  <c r="R79" i="7"/>
  <c r="V79" i="7"/>
  <c r="H80" i="7"/>
  <c r="N80" i="7"/>
  <c r="R80" i="7"/>
  <c r="V80" i="7"/>
  <c r="H75" i="7"/>
  <c r="N75" i="7"/>
  <c r="R75" i="7"/>
  <c r="V75" i="7"/>
  <c r="H76" i="7"/>
  <c r="N76" i="7"/>
  <c r="R76" i="7"/>
  <c r="V76" i="7"/>
  <c r="H78" i="7"/>
  <c r="N78" i="7"/>
  <c r="R78" i="7"/>
  <c r="V78" i="7"/>
  <c r="H81" i="7"/>
  <c r="N81" i="7"/>
  <c r="R81" i="7"/>
  <c r="V81" i="7"/>
  <c r="H82" i="7"/>
  <c r="N82" i="7"/>
  <c r="R82" i="7"/>
  <c r="V82" i="7"/>
  <c r="H83" i="7"/>
  <c r="N83" i="7"/>
  <c r="R83" i="7"/>
  <c r="V83" i="7"/>
  <c r="H84" i="7"/>
  <c r="N84" i="7"/>
  <c r="R84" i="7"/>
  <c r="V84" i="7"/>
  <c r="H85" i="7"/>
  <c r="N85" i="7"/>
  <c r="R85" i="7"/>
  <c r="V85" i="7"/>
  <c r="H86" i="7"/>
  <c r="N86" i="7"/>
  <c r="R86" i="7"/>
  <c r="V86" i="7"/>
  <c r="H90" i="7"/>
  <c r="N90" i="7"/>
  <c r="R90" i="7"/>
  <c r="V90" i="7"/>
  <c r="H91" i="7"/>
  <c r="N91" i="7"/>
  <c r="R91" i="7"/>
  <c r="Z91" i="7" s="1"/>
  <c r="V91" i="7"/>
  <c r="H93" i="7"/>
  <c r="N93" i="7"/>
  <c r="R93" i="7"/>
  <c r="V93" i="7"/>
  <c r="H94" i="7"/>
  <c r="N94" i="7"/>
  <c r="R94" i="7"/>
  <c r="Z94" i="7" s="1"/>
  <c r="V94" i="7"/>
  <c r="H95" i="7"/>
  <c r="N95" i="7"/>
  <c r="R95" i="7"/>
  <c r="V95" i="7"/>
  <c r="H96" i="7"/>
  <c r="N96" i="7"/>
  <c r="R96" i="7"/>
  <c r="V96" i="7"/>
  <c r="H97" i="7"/>
  <c r="N97" i="7"/>
  <c r="R97" i="7"/>
  <c r="V97" i="7"/>
  <c r="H100" i="7"/>
  <c r="N100" i="7"/>
  <c r="R100" i="7"/>
  <c r="V100" i="7"/>
  <c r="H103" i="7"/>
  <c r="N103" i="7"/>
  <c r="R103" i="7"/>
  <c r="V103" i="7"/>
  <c r="H105" i="7"/>
  <c r="N105" i="7"/>
  <c r="R105" i="7"/>
  <c r="V105" i="7"/>
  <c r="H106" i="7"/>
  <c r="N106" i="7"/>
  <c r="R106" i="7"/>
  <c r="V106" i="7"/>
  <c r="H107" i="7"/>
  <c r="N107" i="7"/>
  <c r="R107" i="7"/>
  <c r="V107" i="7"/>
  <c r="H109" i="7"/>
  <c r="N109" i="7"/>
  <c r="R109" i="7"/>
  <c r="Z109" i="7" s="1"/>
  <c r="V109" i="7"/>
  <c r="H111" i="7"/>
  <c r="N111" i="7"/>
  <c r="R111" i="7"/>
  <c r="V111" i="7"/>
  <c r="H113" i="7"/>
  <c r="N113" i="7"/>
  <c r="R113" i="7"/>
  <c r="V113" i="7"/>
  <c r="H115" i="7"/>
  <c r="N115" i="7"/>
  <c r="R115" i="7"/>
  <c r="V115" i="7"/>
  <c r="H116" i="7"/>
  <c r="N116" i="7"/>
  <c r="R116" i="7"/>
  <c r="V116" i="7"/>
  <c r="H117" i="7"/>
  <c r="N117" i="7"/>
  <c r="R117" i="7"/>
  <c r="V117" i="7"/>
  <c r="H118" i="7"/>
  <c r="N118" i="7"/>
  <c r="Z118" i="7" s="1"/>
  <c r="R118" i="7"/>
  <c r="V118" i="7"/>
  <c r="H119" i="7"/>
  <c r="N119" i="7"/>
  <c r="R119" i="7"/>
  <c r="V119" i="7"/>
  <c r="H120" i="7"/>
  <c r="N120" i="7"/>
  <c r="R120" i="7"/>
  <c r="V120" i="7"/>
  <c r="H122" i="7"/>
  <c r="N122" i="7"/>
  <c r="R122" i="7"/>
  <c r="V122" i="7"/>
  <c r="H123" i="7"/>
  <c r="N123" i="7"/>
  <c r="R123" i="7"/>
  <c r="V123" i="7"/>
  <c r="H124" i="7"/>
  <c r="N124" i="7"/>
  <c r="R124" i="7"/>
  <c r="V124" i="7"/>
  <c r="H125" i="7"/>
  <c r="N125" i="7"/>
  <c r="Z125" i="7" s="1"/>
  <c r="R125" i="7"/>
  <c r="V125" i="7"/>
  <c r="H126" i="7"/>
  <c r="N126" i="7"/>
  <c r="R126" i="7"/>
  <c r="V126" i="7"/>
  <c r="H128" i="7"/>
  <c r="N128" i="7"/>
  <c r="R128" i="7"/>
  <c r="V128" i="7"/>
  <c r="H129" i="7"/>
  <c r="N129" i="7"/>
  <c r="R129" i="7"/>
  <c r="V129" i="7"/>
  <c r="H130" i="7"/>
  <c r="N130" i="7"/>
  <c r="R130" i="7"/>
  <c r="V130" i="7"/>
  <c r="H131" i="7"/>
  <c r="N131" i="7"/>
  <c r="R131" i="7"/>
  <c r="V131" i="7"/>
  <c r="H132" i="7"/>
  <c r="N132" i="7"/>
  <c r="R132" i="7"/>
  <c r="V132" i="7"/>
  <c r="H133" i="7"/>
  <c r="N133" i="7"/>
  <c r="R133" i="7"/>
  <c r="V133" i="7"/>
  <c r="H136" i="7"/>
  <c r="N136" i="7"/>
  <c r="R136" i="7"/>
  <c r="V136" i="7"/>
  <c r="H139" i="7"/>
  <c r="N139" i="7"/>
  <c r="R139" i="7"/>
  <c r="V139" i="7"/>
  <c r="H140" i="7"/>
  <c r="N140" i="7"/>
  <c r="R140" i="7"/>
  <c r="V140" i="7"/>
  <c r="H141" i="7"/>
  <c r="N141" i="7"/>
  <c r="R141" i="7"/>
  <c r="V141" i="7"/>
  <c r="H87" i="7"/>
  <c r="N87" i="7"/>
  <c r="R87" i="7"/>
  <c r="V87" i="7"/>
  <c r="H88" i="7"/>
  <c r="N88" i="7"/>
  <c r="R88" i="7"/>
  <c r="V88" i="7"/>
  <c r="H89" i="7"/>
  <c r="N89" i="7"/>
  <c r="R89" i="7"/>
  <c r="V89" i="7"/>
  <c r="H92" i="7"/>
  <c r="N92" i="7"/>
  <c r="R92" i="7"/>
  <c r="V92" i="7"/>
  <c r="H98" i="7"/>
  <c r="N98" i="7"/>
  <c r="R98" i="7"/>
  <c r="V98" i="7"/>
  <c r="H99" i="7"/>
  <c r="N99" i="7"/>
  <c r="R99" i="7"/>
  <c r="V99" i="7"/>
  <c r="H101" i="7"/>
  <c r="Z101" i="7" s="1"/>
  <c r="N101" i="7"/>
  <c r="R101" i="7"/>
  <c r="V101" i="7"/>
  <c r="H102" i="7"/>
  <c r="N102" i="7"/>
  <c r="R102" i="7"/>
  <c r="V102" i="7"/>
  <c r="H104" i="7"/>
  <c r="N104" i="7"/>
  <c r="R104" i="7"/>
  <c r="V104" i="7"/>
  <c r="H108" i="7"/>
  <c r="H108" i="12" s="1"/>
  <c r="N108" i="7"/>
  <c r="R108" i="7"/>
  <c r="V108" i="7"/>
  <c r="H110" i="7"/>
  <c r="N110" i="7"/>
  <c r="R110" i="7"/>
  <c r="V110" i="7"/>
  <c r="H112" i="7"/>
  <c r="N112" i="7"/>
  <c r="R112" i="7"/>
  <c r="V112" i="7"/>
  <c r="H114" i="7"/>
  <c r="N114" i="7"/>
  <c r="R114" i="7"/>
  <c r="V114" i="7"/>
  <c r="H121" i="7"/>
  <c r="Z121" i="7" s="1"/>
  <c r="N121" i="7"/>
  <c r="R121" i="7"/>
  <c r="V121" i="7"/>
  <c r="H127" i="7"/>
  <c r="N127" i="7"/>
  <c r="R127" i="7"/>
  <c r="V127" i="7"/>
  <c r="H134" i="7"/>
  <c r="N134" i="7"/>
  <c r="R134" i="7"/>
  <c r="V134" i="7"/>
  <c r="H135" i="7"/>
  <c r="N135" i="7"/>
  <c r="R135" i="7"/>
  <c r="V135" i="7"/>
  <c r="H137" i="7"/>
  <c r="N137" i="7"/>
  <c r="R137" i="7"/>
  <c r="V137" i="7"/>
  <c r="H138" i="7"/>
  <c r="N138" i="7"/>
  <c r="R138" i="7"/>
  <c r="V138" i="7"/>
  <c r="Z138" i="7" s="1"/>
  <c r="H142" i="7"/>
  <c r="N142" i="7"/>
  <c r="R142" i="7"/>
  <c r="V142" i="7"/>
  <c r="H143" i="7"/>
  <c r="N143" i="7"/>
  <c r="R143" i="7"/>
  <c r="V143" i="7"/>
  <c r="H144" i="7"/>
  <c r="N144" i="7"/>
  <c r="R144" i="7"/>
  <c r="V144" i="7"/>
  <c r="H145" i="7"/>
  <c r="N145" i="7"/>
  <c r="R145" i="7"/>
  <c r="V145" i="7"/>
  <c r="H146" i="7"/>
  <c r="N146" i="7"/>
  <c r="R146" i="7"/>
  <c r="V146" i="7"/>
  <c r="H147" i="7"/>
  <c r="N147" i="7"/>
  <c r="R147" i="7"/>
  <c r="V147" i="7"/>
  <c r="H148" i="7"/>
  <c r="N148" i="7"/>
  <c r="R148" i="7"/>
  <c r="V148" i="7"/>
  <c r="H149" i="7"/>
  <c r="N149" i="7"/>
  <c r="R149" i="7"/>
  <c r="V149" i="7"/>
  <c r="H150" i="7"/>
  <c r="N150" i="7"/>
  <c r="R150" i="7"/>
  <c r="V150" i="7"/>
  <c r="H151" i="7"/>
  <c r="N151" i="7"/>
  <c r="R151" i="7"/>
  <c r="V151" i="7"/>
  <c r="H152" i="7"/>
  <c r="N152" i="7"/>
  <c r="R152" i="7"/>
  <c r="V152" i="7"/>
  <c r="H153" i="7"/>
  <c r="N153" i="7"/>
  <c r="R153" i="7"/>
  <c r="V153" i="7"/>
  <c r="H154" i="7"/>
  <c r="N154" i="7"/>
  <c r="R154" i="7"/>
  <c r="V154" i="7"/>
  <c r="H155" i="7"/>
  <c r="N155" i="7"/>
  <c r="R155" i="7"/>
  <c r="V155" i="7"/>
  <c r="H156" i="7"/>
  <c r="N156" i="7"/>
  <c r="R156" i="7"/>
  <c r="V156" i="7"/>
  <c r="H157" i="7"/>
  <c r="N157" i="7"/>
  <c r="R157" i="7"/>
  <c r="V157" i="7"/>
  <c r="H158" i="7"/>
  <c r="N158" i="7"/>
  <c r="R158" i="7"/>
  <c r="V158" i="7"/>
  <c r="H159" i="7"/>
  <c r="N159" i="7"/>
  <c r="R159" i="7"/>
  <c r="V159" i="7"/>
  <c r="H160" i="7"/>
  <c r="N160" i="7"/>
  <c r="R160" i="7"/>
  <c r="V160" i="7"/>
  <c r="H162" i="7"/>
  <c r="N162" i="7"/>
  <c r="R162" i="7"/>
  <c r="V162" i="7"/>
  <c r="H161" i="7"/>
  <c r="N161" i="7"/>
  <c r="R161" i="7"/>
  <c r="V161" i="7"/>
  <c r="H163" i="7"/>
  <c r="N163" i="7"/>
  <c r="R163" i="7"/>
  <c r="V163" i="7"/>
  <c r="H164" i="7"/>
  <c r="N164" i="7"/>
  <c r="R164" i="7"/>
  <c r="V164" i="7"/>
  <c r="H166" i="7"/>
  <c r="N166" i="7"/>
  <c r="R166" i="7"/>
  <c r="V166" i="7"/>
  <c r="H165" i="7"/>
  <c r="N165" i="7"/>
  <c r="R165" i="7"/>
  <c r="V165" i="7"/>
  <c r="H167" i="7"/>
  <c r="N167" i="7"/>
  <c r="R167" i="7"/>
  <c r="V167" i="7"/>
  <c r="H168" i="7"/>
  <c r="N168" i="7"/>
  <c r="R168" i="7"/>
  <c r="V168" i="7"/>
  <c r="H172" i="7"/>
  <c r="N172" i="7"/>
  <c r="R172" i="7"/>
  <c r="V172" i="7"/>
  <c r="H174" i="7"/>
  <c r="N174" i="7"/>
  <c r="R174" i="7"/>
  <c r="V174" i="7"/>
  <c r="H169" i="7"/>
  <c r="N169" i="7"/>
  <c r="R169" i="7"/>
  <c r="V169" i="7"/>
  <c r="H170" i="7"/>
  <c r="N170" i="7"/>
  <c r="R170" i="7"/>
  <c r="V170" i="7"/>
  <c r="H171" i="7"/>
  <c r="N171" i="7"/>
  <c r="R171" i="7"/>
  <c r="V171" i="7"/>
  <c r="H173" i="7"/>
  <c r="N173" i="7"/>
  <c r="R173" i="7"/>
  <c r="V173" i="7"/>
  <c r="H175" i="7"/>
  <c r="N175" i="7"/>
  <c r="R175" i="7"/>
  <c r="V175" i="7"/>
  <c r="H177" i="7"/>
  <c r="N177" i="7"/>
  <c r="R177" i="7"/>
  <c r="V177" i="7"/>
  <c r="H178" i="7"/>
  <c r="N178" i="7"/>
  <c r="R178" i="7"/>
  <c r="V178" i="7"/>
  <c r="H179" i="7"/>
  <c r="N179" i="7"/>
  <c r="R179" i="7"/>
  <c r="V179" i="7"/>
  <c r="H176" i="7"/>
  <c r="N176" i="7"/>
  <c r="R176" i="7"/>
  <c r="V176" i="7"/>
  <c r="H180" i="7"/>
  <c r="N180" i="7"/>
  <c r="R180" i="7"/>
  <c r="V180" i="7"/>
  <c r="H181" i="7"/>
  <c r="N181" i="7"/>
  <c r="R181" i="7"/>
  <c r="V181" i="7"/>
  <c r="H182" i="7"/>
  <c r="N182" i="7"/>
  <c r="R182" i="7"/>
  <c r="V182" i="7"/>
  <c r="H183" i="7"/>
  <c r="N183" i="7"/>
  <c r="R183" i="7"/>
  <c r="V183" i="7"/>
  <c r="H184" i="7"/>
  <c r="N184" i="7"/>
  <c r="R184" i="7"/>
  <c r="V184" i="7"/>
  <c r="H185" i="7"/>
  <c r="N185" i="7"/>
  <c r="R185" i="7"/>
  <c r="V185" i="7"/>
  <c r="H186" i="7"/>
  <c r="N186" i="7"/>
  <c r="R186" i="7"/>
  <c r="V186" i="7"/>
  <c r="H187" i="7"/>
  <c r="N187" i="7"/>
  <c r="R187" i="7"/>
  <c r="Z187" i="7" s="1"/>
  <c r="V187" i="7"/>
  <c r="H188" i="7"/>
  <c r="N188" i="7"/>
  <c r="R188" i="7"/>
  <c r="V188" i="7"/>
  <c r="H190" i="7"/>
  <c r="N190" i="7"/>
  <c r="R190" i="7"/>
  <c r="V190" i="7"/>
  <c r="H191" i="7"/>
  <c r="N191" i="7"/>
  <c r="R191" i="7"/>
  <c r="V191" i="7"/>
  <c r="H192" i="7"/>
  <c r="N192" i="7"/>
  <c r="R192" i="7"/>
  <c r="V192" i="7"/>
  <c r="H193" i="7"/>
  <c r="N193" i="7"/>
  <c r="R193" i="7"/>
  <c r="V193" i="7"/>
  <c r="H194" i="7"/>
  <c r="N194" i="7"/>
  <c r="R194" i="7"/>
  <c r="V194" i="7"/>
  <c r="H195" i="7"/>
  <c r="N195" i="7"/>
  <c r="R195" i="7"/>
  <c r="V195" i="7"/>
  <c r="H196" i="7"/>
  <c r="N196" i="7"/>
  <c r="R196" i="7"/>
  <c r="V196" i="7"/>
  <c r="H197" i="7"/>
  <c r="N197" i="7"/>
  <c r="R197" i="7"/>
  <c r="V197" i="7"/>
  <c r="H198" i="7"/>
  <c r="N198" i="7"/>
  <c r="R198" i="7"/>
  <c r="V198" i="7"/>
  <c r="H201" i="7"/>
  <c r="N201" i="7"/>
  <c r="R201" i="7"/>
  <c r="V201" i="7"/>
  <c r="H203" i="7"/>
  <c r="N203" i="7"/>
  <c r="R203" i="7"/>
  <c r="V203" i="7"/>
  <c r="H205" i="7"/>
  <c r="N205" i="7"/>
  <c r="R205" i="7"/>
  <c r="V205" i="7"/>
  <c r="H206" i="7"/>
  <c r="N206" i="7"/>
  <c r="R206" i="7"/>
  <c r="V206" i="7"/>
  <c r="H207" i="7"/>
  <c r="N207" i="7"/>
  <c r="R207" i="7"/>
  <c r="V207" i="7"/>
  <c r="H208" i="7"/>
  <c r="N208" i="7"/>
  <c r="R208" i="7"/>
  <c r="V208" i="7"/>
  <c r="H210" i="7"/>
  <c r="N210" i="7"/>
  <c r="R210" i="7"/>
  <c r="V210" i="7"/>
  <c r="H211" i="7"/>
  <c r="N211" i="7"/>
  <c r="R211" i="7"/>
  <c r="V211" i="7"/>
  <c r="H212" i="7"/>
  <c r="N212" i="7"/>
  <c r="R212" i="7"/>
  <c r="V212" i="7"/>
  <c r="H213" i="7"/>
  <c r="N213" i="7"/>
  <c r="R213" i="7"/>
  <c r="V213" i="7"/>
  <c r="H189" i="7"/>
  <c r="N189" i="7"/>
  <c r="R189" i="7"/>
  <c r="V189" i="7"/>
  <c r="H199" i="7"/>
  <c r="N199" i="7"/>
  <c r="R199" i="7"/>
  <c r="V199" i="7"/>
  <c r="H200" i="7"/>
  <c r="N200" i="7"/>
  <c r="R200" i="7"/>
  <c r="Z200" i="7" s="1"/>
  <c r="V200" i="7"/>
  <c r="H202" i="7"/>
  <c r="N202" i="7"/>
  <c r="R202" i="7"/>
  <c r="Z202" i="7" s="1"/>
  <c r="V202" i="7"/>
  <c r="H204" i="7"/>
  <c r="N204" i="7"/>
  <c r="R204" i="7"/>
  <c r="V204" i="7"/>
  <c r="H209" i="7"/>
  <c r="N209" i="7"/>
  <c r="R209" i="7"/>
  <c r="V209" i="7"/>
  <c r="H214" i="7"/>
  <c r="N214" i="7"/>
  <c r="R214" i="7"/>
  <c r="V214" i="7"/>
  <c r="H215" i="7"/>
  <c r="N215" i="7"/>
  <c r="R215" i="7"/>
  <c r="V215" i="7"/>
  <c r="H216" i="7"/>
  <c r="N216" i="7"/>
  <c r="R216" i="7"/>
  <c r="V216" i="7"/>
  <c r="H217" i="7"/>
  <c r="N217" i="7"/>
  <c r="R217" i="7"/>
  <c r="V217" i="7"/>
  <c r="H218" i="7"/>
  <c r="N218" i="7"/>
  <c r="R218" i="7"/>
  <c r="V218" i="7"/>
  <c r="H221" i="7"/>
  <c r="N221" i="7"/>
  <c r="R221" i="7"/>
  <c r="V221" i="7"/>
  <c r="H222" i="7"/>
  <c r="N222" i="7"/>
  <c r="R222" i="7"/>
  <c r="V222" i="7"/>
  <c r="H223" i="7"/>
  <c r="N223" i="7"/>
  <c r="R223" i="7"/>
  <c r="V223" i="7"/>
  <c r="H219" i="7"/>
  <c r="N219" i="7"/>
  <c r="R219" i="7"/>
  <c r="V219" i="7"/>
  <c r="H220" i="7"/>
  <c r="N220" i="7"/>
  <c r="R220" i="7"/>
  <c r="V220" i="7"/>
  <c r="H224" i="7"/>
  <c r="N224" i="7"/>
  <c r="R224" i="7"/>
  <c r="V224" i="7"/>
  <c r="H225" i="7"/>
  <c r="N225" i="7"/>
  <c r="R225" i="7"/>
  <c r="V225" i="7"/>
  <c r="H228" i="7"/>
  <c r="N228" i="7"/>
  <c r="R228" i="7"/>
  <c r="V228" i="7"/>
  <c r="H229" i="7"/>
  <c r="Z229" i="7" s="1"/>
  <c r="N229" i="7"/>
  <c r="R229" i="7"/>
  <c r="V229" i="7"/>
  <c r="H230" i="7"/>
  <c r="N230" i="7"/>
  <c r="R230" i="7"/>
  <c r="V230" i="7"/>
  <c r="H233" i="7"/>
  <c r="N233" i="7"/>
  <c r="R233" i="7"/>
  <c r="V233" i="7"/>
  <c r="H234" i="7"/>
  <c r="N234" i="7"/>
  <c r="R234" i="7"/>
  <c r="V234" i="7"/>
  <c r="H235" i="7"/>
  <c r="N235" i="7"/>
  <c r="R235" i="7"/>
  <c r="V235" i="7"/>
  <c r="H236" i="7"/>
  <c r="N236" i="7"/>
  <c r="R236" i="7"/>
  <c r="V236" i="7"/>
  <c r="H237" i="7"/>
  <c r="Z237" i="7" s="1"/>
  <c r="N237" i="7"/>
  <c r="R237" i="7"/>
  <c r="V237" i="7"/>
  <c r="H238" i="7"/>
  <c r="N238" i="7"/>
  <c r="R238" i="7"/>
  <c r="V238" i="7"/>
  <c r="H239" i="7"/>
  <c r="N239" i="7"/>
  <c r="R239" i="7"/>
  <c r="V239" i="7"/>
  <c r="H241" i="7"/>
  <c r="N241" i="7"/>
  <c r="R241" i="7"/>
  <c r="V241" i="7"/>
  <c r="H242" i="7"/>
  <c r="N242" i="7"/>
  <c r="R242" i="7"/>
  <c r="V242" i="7"/>
  <c r="H243" i="7"/>
  <c r="N243" i="7"/>
  <c r="R243" i="7"/>
  <c r="V243" i="7"/>
  <c r="H246" i="7"/>
  <c r="N246" i="7"/>
  <c r="R246" i="7"/>
  <c r="V246" i="7"/>
  <c r="H247" i="7"/>
  <c r="N247" i="7"/>
  <c r="R247" i="7"/>
  <c r="V247" i="7"/>
  <c r="H248" i="7"/>
  <c r="N248" i="7"/>
  <c r="R248" i="7"/>
  <c r="V248" i="7"/>
  <c r="H249" i="7"/>
  <c r="N249" i="7"/>
  <c r="R249" i="7"/>
  <c r="V249" i="7"/>
  <c r="H226" i="7"/>
  <c r="N226" i="7"/>
  <c r="R226" i="7"/>
  <c r="V226" i="7"/>
  <c r="H227" i="7"/>
  <c r="N227" i="7"/>
  <c r="R227" i="7"/>
  <c r="V227" i="7"/>
  <c r="H231" i="7"/>
  <c r="N231" i="7"/>
  <c r="R231" i="7"/>
  <c r="V231" i="7"/>
  <c r="H232" i="7"/>
  <c r="N232" i="7"/>
  <c r="R232" i="7"/>
  <c r="V232" i="7"/>
  <c r="H240" i="7"/>
  <c r="N240" i="7"/>
  <c r="R240" i="7"/>
  <c r="V240" i="7"/>
  <c r="H244" i="7"/>
  <c r="N244" i="7"/>
  <c r="R244" i="7"/>
  <c r="V244" i="7"/>
  <c r="H245" i="7"/>
  <c r="N245" i="7"/>
  <c r="R245" i="7"/>
  <c r="V245" i="7"/>
  <c r="H251" i="7"/>
  <c r="N251" i="7"/>
  <c r="Z251" i="7" s="1"/>
  <c r="R251" i="7"/>
  <c r="V251" i="7"/>
  <c r="H252" i="7"/>
  <c r="N252" i="7"/>
  <c r="R252" i="7"/>
  <c r="V252" i="7"/>
  <c r="H253" i="7"/>
  <c r="N253" i="7"/>
  <c r="R253" i="7"/>
  <c r="V253" i="7"/>
  <c r="H254" i="7"/>
  <c r="Z254" i="7" s="1"/>
  <c r="N254" i="7"/>
  <c r="R254" i="7"/>
  <c r="V254" i="7"/>
  <c r="H255" i="7"/>
  <c r="N255" i="7"/>
  <c r="R255" i="7"/>
  <c r="V255" i="7"/>
  <c r="H256" i="7"/>
  <c r="Z256" i="7" s="1"/>
  <c r="N256" i="7"/>
  <c r="R256" i="7"/>
  <c r="V256" i="7"/>
  <c r="H250" i="7"/>
  <c r="N250" i="7"/>
  <c r="R250" i="7"/>
  <c r="V250" i="7"/>
  <c r="H257" i="7"/>
  <c r="Z257" i="7" s="1"/>
  <c r="N257" i="7"/>
  <c r="R257" i="7"/>
  <c r="V257" i="7"/>
  <c r="H258" i="7"/>
  <c r="N258" i="7"/>
  <c r="R258" i="7"/>
  <c r="V258" i="7"/>
  <c r="H259" i="7"/>
  <c r="N259" i="7"/>
  <c r="R259" i="7"/>
  <c r="V259" i="7"/>
  <c r="H261" i="7"/>
  <c r="N261" i="7"/>
  <c r="R261" i="7"/>
  <c r="V261" i="7"/>
  <c r="H262" i="7"/>
  <c r="N262" i="7"/>
  <c r="R262" i="7"/>
  <c r="V262" i="7"/>
  <c r="H263" i="7"/>
  <c r="N263" i="7"/>
  <c r="R263" i="7"/>
  <c r="V263" i="7"/>
  <c r="H264" i="7"/>
  <c r="N264" i="7"/>
  <c r="R264" i="7"/>
  <c r="V264" i="7"/>
  <c r="H265" i="7"/>
  <c r="N265" i="7"/>
  <c r="R265" i="7"/>
  <c r="V265" i="7"/>
  <c r="H266" i="7"/>
  <c r="N266" i="7"/>
  <c r="R266" i="7"/>
  <c r="V266" i="7"/>
  <c r="H267" i="7"/>
  <c r="N267" i="7"/>
  <c r="R267" i="7"/>
  <c r="V267" i="7"/>
  <c r="H268" i="7"/>
  <c r="N268" i="7"/>
  <c r="R268" i="7"/>
  <c r="V268" i="7"/>
  <c r="H269" i="7"/>
  <c r="N269" i="7"/>
  <c r="R269" i="7"/>
  <c r="V269" i="7"/>
  <c r="H271" i="7"/>
  <c r="N271" i="7"/>
  <c r="R271" i="7"/>
  <c r="V271" i="7"/>
  <c r="H272" i="7"/>
  <c r="N272" i="7"/>
  <c r="R272" i="7"/>
  <c r="V272" i="7"/>
  <c r="H273" i="7"/>
  <c r="N273" i="7"/>
  <c r="R273" i="7"/>
  <c r="V273" i="7"/>
  <c r="H274" i="7"/>
  <c r="N274" i="7"/>
  <c r="R274" i="7"/>
  <c r="V274" i="7"/>
  <c r="H275" i="7"/>
  <c r="N275" i="7"/>
  <c r="R275" i="7"/>
  <c r="V275" i="7"/>
  <c r="H276" i="7"/>
  <c r="N276" i="7"/>
  <c r="R276" i="7"/>
  <c r="V276" i="7"/>
  <c r="H260" i="7"/>
  <c r="Z260" i="7" s="1"/>
  <c r="N260" i="7"/>
  <c r="R260" i="7"/>
  <c r="V260" i="7"/>
  <c r="H270" i="7"/>
  <c r="Z270" i="7" s="1"/>
  <c r="N270" i="7"/>
  <c r="R270" i="7"/>
  <c r="V270" i="7"/>
  <c r="H277" i="7"/>
  <c r="N277" i="7"/>
  <c r="R277" i="7"/>
  <c r="V277" i="7"/>
  <c r="H278" i="7"/>
  <c r="N278" i="7"/>
  <c r="R278" i="7"/>
  <c r="V278" i="7"/>
  <c r="H279" i="7"/>
  <c r="N279" i="7"/>
  <c r="R279" i="7"/>
  <c r="V279" i="7"/>
  <c r="H281" i="7"/>
  <c r="Z281" i="7" s="1"/>
  <c r="N281" i="7"/>
  <c r="R281" i="7"/>
  <c r="V281" i="7"/>
  <c r="H282" i="7"/>
  <c r="N282" i="7"/>
  <c r="R282" i="7"/>
  <c r="V282" i="7"/>
  <c r="H283" i="7"/>
  <c r="N283" i="7"/>
  <c r="R283" i="7"/>
  <c r="V283" i="7"/>
  <c r="H284" i="7"/>
  <c r="N284" i="7"/>
  <c r="R284" i="7"/>
  <c r="V284" i="7"/>
  <c r="H285" i="7"/>
  <c r="N285" i="7"/>
  <c r="R285" i="7"/>
  <c r="V285" i="7"/>
  <c r="H286" i="7"/>
  <c r="N286" i="7"/>
  <c r="R286" i="7"/>
  <c r="V286" i="7"/>
  <c r="H287" i="7"/>
  <c r="N287" i="7"/>
  <c r="R287" i="7"/>
  <c r="V287" i="7"/>
  <c r="H288" i="7"/>
  <c r="N288" i="7"/>
  <c r="R288" i="7"/>
  <c r="V288" i="7"/>
  <c r="H289" i="7"/>
  <c r="N289" i="7"/>
  <c r="R289" i="7"/>
  <c r="V289" i="7"/>
  <c r="H290" i="7"/>
  <c r="N290" i="7"/>
  <c r="R290" i="7"/>
  <c r="V290" i="7"/>
  <c r="H291" i="7"/>
  <c r="N291" i="7"/>
  <c r="R291" i="7"/>
  <c r="V291" i="7"/>
  <c r="H292" i="7"/>
  <c r="N292" i="7"/>
  <c r="R292" i="7"/>
  <c r="V292" i="7"/>
  <c r="H293" i="7"/>
  <c r="N293" i="7"/>
  <c r="R293" i="7"/>
  <c r="V293" i="7"/>
  <c r="H294" i="7"/>
  <c r="N294" i="7"/>
  <c r="R294" i="7"/>
  <c r="V294" i="7"/>
  <c r="H295" i="7"/>
  <c r="N295" i="7"/>
  <c r="R295" i="7"/>
  <c r="V295" i="7"/>
  <c r="H280" i="7"/>
  <c r="N280" i="7"/>
  <c r="R280" i="7"/>
  <c r="V280" i="7"/>
  <c r="H296" i="7"/>
  <c r="N296" i="7"/>
  <c r="R296" i="7"/>
  <c r="V296" i="7"/>
  <c r="H297" i="7"/>
  <c r="N297" i="7"/>
  <c r="R297" i="7"/>
  <c r="V297" i="7"/>
  <c r="H298" i="7"/>
  <c r="N298" i="7"/>
  <c r="R298" i="7"/>
  <c r="V298" i="7"/>
  <c r="H299" i="7"/>
  <c r="N299" i="7"/>
  <c r="R299" i="7"/>
  <c r="V299" i="7"/>
  <c r="H301" i="7"/>
  <c r="N301" i="7"/>
  <c r="R301" i="7"/>
  <c r="V301" i="7"/>
  <c r="H302" i="7"/>
  <c r="N302" i="7"/>
  <c r="R302" i="7"/>
  <c r="V302" i="7"/>
  <c r="H303" i="7"/>
  <c r="N303" i="7"/>
  <c r="R303" i="7"/>
  <c r="V303" i="7"/>
  <c r="H304" i="7"/>
  <c r="N304" i="7"/>
  <c r="R304" i="7"/>
  <c r="V304" i="7"/>
  <c r="H305" i="7"/>
  <c r="N305" i="7"/>
  <c r="R305" i="7"/>
  <c r="V305" i="7"/>
  <c r="H300" i="7"/>
  <c r="N300" i="7"/>
  <c r="R300" i="7"/>
  <c r="V300" i="7"/>
  <c r="H306" i="7"/>
  <c r="N306" i="7"/>
  <c r="R306" i="7"/>
  <c r="V306" i="7"/>
  <c r="H307" i="7"/>
  <c r="N307" i="7"/>
  <c r="R307" i="7"/>
  <c r="V307" i="7"/>
  <c r="H308" i="7"/>
  <c r="N308" i="7"/>
  <c r="R308" i="7"/>
  <c r="V308" i="7"/>
  <c r="H309" i="7"/>
  <c r="N309" i="7"/>
  <c r="R309" i="7"/>
  <c r="V309" i="7"/>
  <c r="Z309" i="7" s="1"/>
  <c r="H310" i="7"/>
  <c r="N310" i="7"/>
  <c r="R310" i="7"/>
  <c r="V310" i="7"/>
  <c r="H311" i="7"/>
  <c r="N311" i="7"/>
  <c r="R311" i="7"/>
  <c r="V311" i="7"/>
  <c r="H312" i="7"/>
  <c r="N312" i="7"/>
  <c r="R312" i="7"/>
  <c r="V312" i="7"/>
  <c r="H313" i="7"/>
  <c r="N313" i="7"/>
  <c r="R313" i="7"/>
  <c r="V313" i="7"/>
  <c r="H314" i="7"/>
  <c r="N314" i="7"/>
  <c r="R314" i="7"/>
  <c r="V314" i="7"/>
  <c r="H318" i="7"/>
  <c r="N318" i="7"/>
  <c r="R318" i="7"/>
  <c r="V318" i="7"/>
  <c r="H319" i="7"/>
  <c r="N319" i="7"/>
  <c r="R319" i="7"/>
  <c r="V319" i="7"/>
  <c r="H321" i="7"/>
  <c r="N321" i="7"/>
  <c r="R321" i="7"/>
  <c r="V321" i="7"/>
  <c r="H323" i="7"/>
  <c r="N323" i="7"/>
  <c r="R323" i="7"/>
  <c r="V323" i="7"/>
  <c r="H325" i="7"/>
  <c r="N325" i="7"/>
  <c r="R325" i="7"/>
  <c r="V325" i="7"/>
  <c r="H326" i="7"/>
  <c r="N326" i="7"/>
  <c r="R326" i="7"/>
  <c r="V326" i="7"/>
  <c r="H315" i="7"/>
  <c r="N315" i="7"/>
  <c r="R315" i="7"/>
  <c r="V315" i="7"/>
  <c r="H316" i="7"/>
  <c r="N316" i="7"/>
  <c r="R316" i="7"/>
  <c r="V316" i="7"/>
  <c r="H317" i="7"/>
  <c r="N317" i="7"/>
  <c r="R317" i="7"/>
  <c r="V317" i="7"/>
  <c r="H320" i="7"/>
  <c r="N320" i="7"/>
  <c r="R320" i="7"/>
  <c r="V320" i="7"/>
  <c r="H322" i="7"/>
  <c r="N322" i="7"/>
  <c r="R322" i="7"/>
  <c r="V322" i="7"/>
  <c r="H324" i="7"/>
  <c r="N324" i="7"/>
  <c r="R324" i="7"/>
  <c r="V324" i="7"/>
  <c r="H327" i="7"/>
  <c r="N327" i="7"/>
  <c r="R327" i="7"/>
  <c r="V327" i="7"/>
  <c r="H328" i="7"/>
  <c r="N328" i="7"/>
  <c r="R328" i="7"/>
  <c r="V328" i="7"/>
  <c r="H329" i="7"/>
  <c r="N329" i="7"/>
  <c r="R329" i="7"/>
  <c r="V329" i="7"/>
  <c r="H330" i="7"/>
  <c r="N330" i="7"/>
  <c r="R330" i="7"/>
  <c r="V330" i="7"/>
  <c r="H331" i="7"/>
  <c r="N331" i="7"/>
  <c r="R331" i="7"/>
  <c r="V331" i="7"/>
  <c r="H332" i="7"/>
  <c r="N332" i="7"/>
  <c r="R332" i="7"/>
  <c r="V332" i="7"/>
  <c r="H333" i="7"/>
  <c r="N333" i="7"/>
  <c r="R333" i="7"/>
  <c r="V333" i="7"/>
  <c r="H335" i="7"/>
  <c r="N335" i="7"/>
  <c r="R335" i="7"/>
  <c r="V335" i="7"/>
  <c r="H336" i="7"/>
  <c r="N336" i="7"/>
  <c r="R336" i="7"/>
  <c r="V336" i="7"/>
  <c r="H339" i="7"/>
  <c r="N339" i="7"/>
  <c r="R339" i="7"/>
  <c r="V339" i="7"/>
  <c r="H340" i="7"/>
  <c r="N340" i="7"/>
  <c r="R340" i="7"/>
  <c r="V340" i="7"/>
  <c r="H341" i="7"/>
  <c r="N341" i="7"/>
  <c r="R341" i="7"/>
  <c r="V341" i="7"/>
  <c r="H342" i="7"/>
  <c r="N342" i="7"/>
  <c r="R342" i="7"/>
  <c r="V342" i="7"/>
  <c r="H343" i="7"/>
  <c r="N343" i="7"/>
  <c r="R343" i="7"/>
  <c r="V343" i="7"/>
  <c r="H344" i="7"/>
  <c r="N344" i="7"/>
  <c r="R344" i="7"/>
  <c r="V344" i="7"/>
  <c r="H345" i="7"/>
  <c r="N345" i="7"/>
  <c r="R345" i="7"/>
  <c r="V345" i="7"/>
  <c r="H346" i="7"/>
  <c r="N346" i="7"/>
  <c r="R346" i="7"/>
  <c r="Z346" i="7" s="1"/>
  <c r="V346" i="7"/>
  <c r="H347" i="7"/>
  <c r="N347" i="7"/>
  <c r="R347" i="7"/>
  <c r="V347" i="7"/>
  <c r="H349" i="7"/>
  <c r="N349" i="7"/>
  <c r="R349" i="7"/>
  <c r="V349" i="7"/>
  <c r="H334" i="7"/>
  <c r="N334" i="7"/>
  <c r="R334" i="7"/>
  <c r="V334" i="7"/>
  <c r="H348" i="7"/>
  <c r="N348" i="7"/>
  <c r="R348" i="7"/>
  <c r="V348" i="7"/>
  <c r="H337" i="7"/>
  <c r="N337" i="7"/>
  <c r="R337" i="7"/>
  <c r="V337" i="7"/>
  <c r="H338" i="7"/>
  <c r="N338" i="7"/>
  <c r="R338" i="7"/>
  <c r="V338" i="7"/>
  <c r="H350" i="7"/>
  <c r="N350" i="7"/>
  <c r="R350" i="7"/>
  <c r="V350" i="7"/>
  <c r="H352" i="7"/>
  <c r="N352" i="7"/>
  <c r="Z352" i="7" s="1"/>
  <c r="R352" i="7"/>
  <c r="V352" i="7"/>
  <c r="H351" i="7"/>
  <c r="Z351" i="7" s="1"/>
  <c r="N351" i="7"/>
  <c r="R351" i="7"/>
  <c r="V351" i="7"/>
  <c r="H353" i="7"/>
  <c r="N353" i="7"/>
  <c r="R353" i="7"/>
  <c r="V353" i="7"/>
  <c r="H354" i="7"/>
  <c r="N354" i="7"/>
  <c r="R354" i="7"/>
  <c r="V354" i="7"/>
  <c r="H355" i="7"/>
  <c r="N355" i="7"/>
  <c r="R355" i="7"/>
  <c r="V355" i="7"/>
  <c r="H357" i="7"/>
  <c r="N357" i="7"/>
  <c r="R357" i="7"/>
  <c r="V357" i="7"/>
  <c r="H358" i="7"/>
  <c r="N358" i="7"/>
  <c r="R358" i="7"/>
  <c r="V358" i="7"/>
  <c r="H361" i="7"/>
  <c r="N361" i="7"/>
  <c r="R361" i="7"/>
  <c r="V361" i="7"/>
  <c r="H362" i="7"/>
  <c r="N362" i="7"/>
  <c r="R362" i="7"/>
  <c r="V362" i="7"/>
  <c r="H359" i="7"/>
  <c r="N359" i="7"/>
  <c r="R359" i="7"/>
  <c r="V359" i="7"/>
  <c r="H360" i="7"/>
  <c r="N360" i="7"/>
  <c r="R360" i="7"/>
  <c r="V360" i="7"/>
  <c r="H363" i="7"/>
  <c r="N363" i="7"/>
  <c r="R363" i="7"/>
  <c r="V363" i="7"/>
  <c r="H364" i="7"/>
  <c r="N364" i="7"/>
  <c r="R364" i="7"/>
  <c r="V364" i="7"/>
  <c r="H367" i="7"/>
  <c r="N367" i="7"/>
  <c r="R367" i="7"/>
  <c r="V367" i="7"/>
  <c r="H368" i="7"/>
  <c r="N368" i="7"/>
  <c r="R368" i="7"/>
  <c r="V368" i="7"/>
  <c r="H365" i="7"/>
  <c r="N365" i="7"/>
  <c r="R365" i="7"/>
  <c r="V365" i="7"/>
  <c r="H366" i="7"/>
  <c r="N366" i="7"/>
  <c r="R366" i="7"/>
  <c r="V366" i="7"/>
  <c r="H369" i="7"/>
  <c r="N369" i="7"/>
  <c r="R369" i="7"/>
  <c r="V369" i="7"/>
  <c r="H370" i="7"/>
  <c r="N370" i="7"/>
  <c r="R370" i="7"/>
  <c r="V370" i="7"/>
  <c r="H372" i="7"/>
  <c r="N372" i="7"/>
  <c r="R372" i="7"/>
  <c r="V372" i="7"/>
  <c r="H373" i="7"/>
  <c r="N373" i="7"/>
  <c r="R373" i="7"/>
  <c r="V373" i="7"/>
  <c r="H374" i="7"/>
  <c r="N374" i="7"/>
  <c r="R374" i="7"/>
  <c r="V374" i="7"/>
  <c r="H375" i="7"/>
  <c r="N375" i="7"/>
  <c r="R375" i="7"/>
  <c r="V375" i="7"/>
  <c r="H378" i="7"/>
  <c r="N378" i="7"/>
  <c r="R378" i="7"/>
  <c r="V378" i="7"/>
  <c r="H379" i="7"/>
  <c r="N379" i="7"/>
  <c r="R379" i="7"/>
  <c r="V379" i="7"/>
  <c r="H371" i="7"/>
  <c r="N371" i="7"/>
  <c r="R371" i="7"/>
  <c r="V371" i="7"/>
  <c r="H376" i="7"/>
  <c r="N376" i="7"/>
  <c r="R376" i="7"/>
  <c r="V376" i="7"/>
  <c r="H377" i="7"/>
  <c r="N377" i="7"/>
  <c r="R377" i="7"/>
  <c r="V377" i="7"/>
  <c r="H381" i="7"/>
  <c r="N381" i="7"/>
  <c r="R381" i="7"/>
  <c r="V381" i="7"/>
  <c r="H382" i="7"/>
  <c r="N382" i="7"/>
  <c r="R382" i="7"/>
  <c r="V382" i="7"/>
  <c r="H384" i="7"/>
  <c r="N384" i="7"/>
  <c r="R384" i="7"/>
  <c r="V384" i="7"/>
  <c r="Z384" i="7"/>
  <c r="H385" i="7"/>
  <c r="N385" i="7"/>
  <c r="R385" i="7"/>
  <c r="V385" i="7"/>
  <c r="H386" i="7"/>
  <c r="N386" i="7"/>
  <c r="R386" i="7"/>
  <c r="V386" i="7"/>
  <c r="H380" i="7"/>
  <c r="Z380" i="7" s="1"/>
  <c r="N380" i="7"/>
  <c r="R380" i="7"/>
  <c r="V380" i="7"/>
  <c r="H383" i="7"/>
  <c r="N383" i="7"/>
  <c r="R383" i="7"/>
  <c r="V383" i="7"/>
  <c r="H387" i="7"/>
  <c r="N387" i="7"/>
  <c r="R387" i="7"/>
  <c r="V387" i="7"/>
  <c r="H388" i="7"/>
  <c r="N388" i="7"/>
  <c r="R388" i="7"/>
  <c r="V388" i="7"/>
  <c r="Z388" i="7" s="1"/>
  <c r="H389" i="7"/>
  <c r="N389" i="7"/>
  <c r="R389" i="7"/>
  <c r="V389" i="7"/>
  <c r="H391" i="7"/>
  <c r="N391" i="7"/>
  <c r="R391" i="7"/>
  <c r="Z391" i="7" s="1"/>
  <c r="V391" i="7"/>
  <c r="H390" i="7"/>
  <c r="N390" i="7"/>
  <c r="R390" i="7"/>
  <c r="V390" i="7"/>
  <c r="H392" i="7"/>
  <c r="N392" i="7"/>
  <c r="R392" i="7"/>
  <c r="V392" i="7"/>
  <c r="H394" i="7"/>
  <c r="N394" i="7"/>
  <c r="R394" i="7"/>
  <c r="V394" i="7"/>
  <c r="H395" i="7"/>
  <c r="N395" i="7"/>
  <c r="R395" i="7"/>
  <c r="V395" i="7"/>
  <c r="H398" i="7"/>
  <c r="N398" i="7"/>
  <c r="R398" i="7"/>
  <c r="V398" i="7"/>
  <c r="H393" i="7"/>
  <c r="N393" i="7"/>
  <c r="R393" i="7"/>
  <c r="V393" i="7"/>
  <c r="H396" i="7"/>
  <c r="N396" i="7"/>
  <c r="R396" i="7"/>
  <c r="V396" i="7"/>
  <c r="H397" i="7"/>
  <c r="N397" i="7"/>
  <c r="R397" i="7"/>
  <c r="V397" i="7"/>
  <c r="H399" i="7"/>
  <c r="N399" i="7"/>
  <c r="R399" i="7"/>
  <c r="V399" i="7"/>
  <c r="H400" i="7"/>
  <c r="N400" i="7"/>
  <c r="R400" i="7"/>
  <c r="V400" i="7"/>
  <c r="H402" i="7"/>
  <c r="N402" i="7"/>
  <c r="R402" i="7"/>
  <c r="V402" i="7"/>
  <c r="H403" i="7"/>
  <c r="N403" i="7"/>
  <c r="R403" i="7"/>
  <c r="V403" i="7"/>
  <c r="H404" i="7"/>
  <c r="N404" i="7"/>
  <c r="R404" i="7"/>
  <c r="V404" i="7"/>
  <c r="H406" i="7"/>
  <c r="N406" i="7"/>
  <c r="R406" i="7"/>
  <c r="V406" i="7"/>
  <c r="H407" i="7"/>
  <c r="N407" i="7"/>
  <c r="R407" i="7"/>
  <c r="V407" i="7"/>
  <c r="H408" i="7"/>
  <c r="N408" i="7"/>
  <c r="R408" i="7"/>
  <c r="Z408" i="7" s="1"/>
  <c r="V408" i="7"/>
  <c r="H409" i="7"/>
  <c r="N409" i="7"/>
  <c r="R409" i="7"/>
  <c r="V409" i="7"/>
  <c r="H401" i="7"/>
  <c r="N401" i="7"/>
  <c r="R401" i="7"/>
  <c r="V401" i="7"/>
  <c r="H405" i="7"/>
  <c r="N405" i="7"/>
  <c r="R405" i="7"/>
  <c r="V405" i="7"/>
  <c r="H410" i="7"/>
  <c r="N410" i="7"/>
  <c r="R410" i="7"/>
  <c r="V410" i="7"/>
  <c r="H411" i="7"/>
  <c r="N411" i="7"/>
  <c r="R411" i="7"/>
  <c r="V411" i="7"/>
  <c r="H412" i="7"/>
  <c r="N412" i="7"/>
  <c r="R412" i="7"/>
  <c r="V412" i="7"/>
  <c r="H413" i="7"/>
  <c r="N413" i="7"/>
  <c r="R413" i="7"/>
  <c r="V413" i="7"/>
  <c r="H414" i="7"/>
  <c r="Z414" i="7" s="1"/>
  <c r="N414" i="7"/>
  <c r="R414" i="7"/>
  <c r="V414" i="7"/>
  <c r="H415" i="7"/>
  <c r="N415" i="7"/>
  <c r="R415" i="7"/>
  <c r="V415" i="7"/>
  <c r="H356" i="7"/>
  <c r="N356" i="7"/>
  <c r="Z356" i="7" s="1"/>
  <c r="R356" i="7"/>
  <c r="V356" i="7"/>
  <c r="W5" i="7"/>
  <c r="W7" i="7"/>
  <c r="W8" i="7"/>
  <c r="W9" i="7"/>
  <c r="W10" i="7"/>
  <c r="W11" i="7"/>
  <c r="W12" i="7"/>
  <c r="W13" i="7"/>
  <c r="W14" i="7"/>
  <c r="W16" i="7"/>
  <c r="W17" i="7"/>
  <c r="W18" i="7"/>
  <c r="W6" i="7"/>
  <c r="W15" i="7"/>
  <c r="W19" i="7"/>
  <c r="W20" i="7"/>
  <c r="W21" i="7"/>
  <c r="W22" i="7"/>
  <c r="W24" i="7"/>
  <c r="W25" i="7"/>
  <c r="W26" i="7"/>
  <c r="W23" i="7"/>
  <c r="W27" i="7"/>
  <c r="W28" i="7"/>
  <c r="W29" i="7"/>
  <c r="W30" i="7"/>
  <c r="W31" i="7"/>
  <c r="W32" i="7"/>
  <c r="W33" i="7"/>
  <c r="W35" i="7"/>
  <c r="W36" i="7"/>
  <c r="W37" i="7"/>
  <c r="W39" i="7"/>
  <c r="W40" i="7"/>
  <c r="W41" i="7"/>
  <c r="W42" i="7"/>
  <c r="W43" i="7"/>
  <c r="W44" i="7"/>
  <c r="W45" i="7"/>
  <c r="W46" i="7"/>
  <c r="W47" i="7"/>
  <c r="W34" i="7"/>
  <c r="W38" i="7"/>
  <c r="W48" i="7"/>
  <c r="W49" i="7"/>
  <c r="W52" i="7"/>
  <c r="W50" i="7"/>
  <c r="W51" i="7"/>
  <c r="W54" i="7"/>
  <c r="W55" i="7"/>
  <c r="W56" i="7"/>
  <c r="W57" i="7"/>
  <c r="W58" i="7"/>
  <c r="W59" i="7"/>
  <c r="W53" i="7"/>
  <c r="W60" i="7"/>
  <c r="W61" i="7"/>
  <c r="W62" i="7"/>
  <c r="W64" i="7"/>
  <c r="W65" i="7"/>
  <c r="W63" i="7"/>
  <c r="W66" i="7"/>
  <c r="W68" i="7"/>
  <c r="W67" i="7"/>
  <c r="W69" i="7"/>
  <c r="W70" i="7"/>
  <c r="W71" i="7"/>
  <c r="W72" i="7"/>
  <c r="W74" i="7"/>
  <c r="W73" i="7"/>
  <c r="W77" i="7"/>
  <c r="W79" i="7"/>
  <c r="W80" i="7"/>
  <c r="W75" i="7"/>
  <c r="W76" i="7"/>
  <c r="W78" i="7"/>
  <c r="W81" i="7"/>
  <c r="W82" i="7"/>
  <c r="W83" i="7"/>
  <c r="W84" i="7"/>
  <c r="W85" i="7"/>
  <c r="W86" i="7"/>
  <c r="W90" i="7"/>
  <c r="W91" i="7"/>
  <c r="W93" i="7"/>
  <c r="W94" i="7"/>
  <c r="W94" i="12" s="1"/>
  <c r="W95" i="7"/>
  <c r="W96" i="7"/>
  <c r="W97" i="7"/>
  <c r="W100" i="7"/>
  <c r="W103" i="7"/>
  <c r="W105" i="7"/>
  <c r="W106" i="7"/>
  <c r="W107" i="7"/>
  <c r="W109" i="7"/>
  <c r="W111" i="7"/>
  <c r="W113" i="7"/>
  <c r="W115" i="7"/>
  <c r="W116" i="7"/>
  <c r="W117" i="7"/>
  <c r="W118" i="7"/>
  <c r="W119" i="7"/>
  <c r="W119" i="12" s="1"/>
  <c r="W120" i="7"/>
  <c r="W122" i="7"/>
  <c r="W123" i="7"/>
  <c r="W124" i="7"/>
  <c r="W125" i="7"/>
  <c r="W126" i="7"/>
  <c r="W128" i="7"/>
  <c r="W129" i="7"/>
  <c r="W130" i="7"/>
  <c r="W131" i="7"/>
  <c r="W132" i="7"/>
  <c r="W133" i="7"/>
  <c r="W136" i="7"/>
  <c r="W139" i="7"/>
  <c r="W140" i="7"/>
  <c r="W141" i="7"/>
  <c r="W87" i="7"/>
  <c r="W88" i="7"/>
  <c r="W89" i="7"/>
  <c r="W92" i="7"/>
  <c r="W98" i="7"/>
  <c r="W99" i="7"/>
  <c r="W101" i="7"/>
  <c r="W102" i="7"/>
  <c r="W104" i="7"/>
  <c r="W108" i="7"/>
  <c r="W110" i="7"/>
  <c r="W112" i="7"/>
  <c r="W114" i="7"/>
  <c r="W121" i="7"/>
  <c r="W127" i="7"/>
  <c r="W134" i="7"/>
  <c r="W135" i="7"/>
  <c r="W137" i="7"/>
  <c r="W138" i="7"/>
  <c r="W142" i="7"/>
  <c r="W143" i="7"/>
  <c r="W144" i="7"/>
  <c r="W145" i="7"/>
  <c r="W146" i="7"/>
  <c r="W147" i="7"/>
  <c r="W148" i="7"/>
  <c r="W149" i="7"/>
  <c r="W150" i="7"/>
  <c r="W151" i="7"/>
  <c r="W152" i="7"/>
  <c r="W153" i="7"/>
  <c r="W154" i="7"/>
  <c r="W155" i="7"/>
  <c r="W156" i="7"/>
  <c r="W157" i="7"/>
  <c r="W158" i="7"/>
  <c r="W159" i="7"/>
  <c r="W160" i="7"/>
  <c r="W162" i="7"/>
  <c r="W161" i="7"/>
  <c r="W163" i="7"/>
  <c r="W164" i="7"/>
  <c r="W166" i="7"/>
  <c r="W165" i="7"/>
  <c r="W167" i="7"/>
  <c r="W168" i="7"/>
  <c r="W172" i="7"/>
  <c r="W174" i="7"/>
  <c r="W174" i="12" s="1"/>
  <c r="W169" i="7"/>
  <c r="W170" i="7"/>
  <c r="W171" i="7"/>
  <c r="W173" i="7"/>
  <c r="W175" i="7"/>
  <c r="W177" i="7"/>
  <c r="W178" i="7"/>
  <c r="W179" i="7"/>
  <c r="W176" i="7"/>
  <c r="W180" i="7"/>
  <c r="W181" i="7"/>
  <c r="W182" i="7"/>
  <c r="W183" i="7"/>
  <c r="W184" i="7"/>
  <c r="W185" i="7"/>
  <c r="W186" i="7"/>
  <c r="W187" i="7"/>
  <c r="W188" i="7"/>
  <c r="W190" i="7"/>
  <c r="W191" i="7"/>
  <c r="W192" i="7"/>
  <c r="W193" i="7"/>
  <c r="W194" i="7"/>
  <c r="W195" i="7"/>
  <c r="W196" i="7"/>
  <c r="W197" i="7"/>
  <c r="W198" i="7"/>
  <c r="W201" i="7"/>
  <c r="W203" i="7"/>
  <c r="W205" i="7"/>
  <c r="W206" i="7"/>
  <c r="W207" i="7"/>
  <c r="W208" i="7"/>
  <c r="W210" i="7"/>
  <c r="W211" i="7"/>
  <c r="W212" i="7"/>
  <c r="W213" i="7"/>
  <c r="W189" i="7"/>
  <c r="W199" i="7"/>
  <c r="W200" i="7"/>
  <c r="W202" i="7"/>
  <c r="W204" i="7"/>
  <c r="W209" i="7"/>
  <c r="W214" i="7"/>
  <c r="W215" i="7"/>
  <c r="W216" i="7"/>
  <c r="W217" i="7"/>
  <c r="W218" i="7"/>
  <c r="W221" i="7"/>
  <c r="W222" i="7"/>
  <c r="W223" i="7"/>
  <c r="W219" i="7"/>
  <c r="W220" i="7"/>
  <c r="W224" i="7"/>
  <c r="W225" i="7"/>
  <c r="W228" i="7"/>
  <c r="W229" i="7"/>
  <c r="W230" i="7"/>
  <c r="W233" i="7"/>
  <c r="W234" i="7"/>
  <c r="W235" i="7"/>
  <c r="W236" i="7"/>
  <c r="W237" i="7"/>
  <c r="W238" i="7"/>
  <c r="W238" i="12" s="1"/>
  <c r="W239" i="7"/>
  <c r="W241" i="7"/>
  <c r="W242" i="7"/>
  <c r="W243" i="7"/>
  <c r="W246" i="7"/>
  <c r="W247" i="7"/>
  <c r="W248" i="7"/>
  <c r="W249" i="7"/>
  <c r="W226" i="7"/>
  <c r="W227" i="7"/>
  <c r="W231" i="7"/>
  <c r="W232" i="7"/>
  <c r="W240" i="7"/>
  <c r="W244" i="7"/>
  <c r="W245" i="7"/>
  <c r="W251" i="7"/>
  <c r="W252" i="7"/>
  <c r="W253" i="7"/>
  <c r="W254" i="7"/>
  <c r="W255" i="7"/>
  <c r="W256" i="7"/>
  <c r="W250" i="7"/>
  <c r="W257" i="7"/>
  <c r="W258" i="7"/>
  <c r="W258" i="12" s="1"/>
  <c r="W259" i="7"/>
  <c r="W261" i="7"/>
  <c r="W262" i="7"/>
  <c r="W263" i="7"/>
  <c r="W264" i="7"/>
  <c r="W265" i="7"/>
  <c r="W266" i="7"/>
  <c r="W267" i="7"/>
  <c r="W268" i="7"/>
  <c r="W269" i="7"/>
  <c r="W271" i="7"/>
  <c r="W272" i="7"/>
  <c r="W273" i="7"/>
  <c r="W274" i="7"/>
  <c r="W275" i="7"/>
  <c r="W276" i="7"/>
  <c r="W260" i="7"/>
  <c r="W270" i="7"/>
  <c r="W277" i="7"/>
  <c r="W278" i="7"/>
  <c r="W279" i="7"/>
  <c r="W281" i="7"/>
  <c r="W282" i="7"/>
  <c r="W283" i="7"/>
  <c r="W283" i="12" s="1"/>
  <c r="W284" i="7"/>
  <c r="W285" i="7"/>
  <c r="W286" i="7"/>
  <c r="W287" i="7"/>
  <c r="W288" i="7"/>
  <c r="W289" i="7"/>
  <c r="W290" i="7"/>
  <c r="W291" i="7"/>
  <c r="W292" i="7"/>
  <c r="W293" i="7"/>
  <c r="W294" i="7"/>
  <c r="W295" i="7"/>
  <c r="W280" i="7"/>
  <c r="W296" i="7"/>
  <c r="W297" i="7"/>
  <c r="W298" i="7"/>
  <c r="W299" i="7"/>
  <c r="W301" i="7"/>
  <c r="W302" i="7"/>
  <c r="W303" i="7"/>
  <c r="W304" i="7"/>
  <c r="W305" i="7"/>
  <c r="W300" i="7"/>
  <c r="W306" i="7"/>
  <c r="W307" i="7"/>
  <c r="W308" i="7"/>
  <c r="W309" i="7"/>
  <c r="W310" i="7"/>
  <c r="W311" i="7"/>
  <c r="W312" i="7"/>
  <c r="W313" i="7"/>
  <c r="W314" i="7"/>
  <c r="W314" i="12" s="1"/>
  <c r="W318" i="7"/>
  <c r="W319" i="7"/>
  <c r="W321" i="7"/>
  <c r="W323" i="7"/>
  <c r="W325" i="7"/>
  <c r="W326" i="7"/>
  <c r="W315" i="7"/>
  <c r="W316" i="7"/>
  <c r="W317" i="7"/>
  <c r="W320" i="7"/>
  <c r="W322" i="7"/>
  <c r="W324" i="7"/>
  <c r="W327" i="7"/>
  <c r="W328" i="7"/>
  <c r="W329" i="7"/>
  <c r="W330" i="7"/>
  <c r="W331" i="7"/>
  <c r="W332" i="7"/>
  <c r="W333" i="7"/>
  <c r="W335" i="7"/>
  <c r="W336" i="7"/>
  <c r="W339" i="7"/>
  <c r="W340" i="7"/>
  <c r="W341" i="7"/>
  <c r="W342" i="7"/>
  <c r="W343" i="7"/>
  <c r="W344" i="7"/>
  <c r="W345" i="7"/>
  <c r="W346" i="7"/>
  <c r="W347" i="7"/>
  <c r="W349" i="7"/>
  <c r="W334" i="7"/>
  <c r="W348" i="7"/>
  <c r="W337" i="7"/>
  <c r="W338" i="7"/>
  <c r="W350" i="7"/>
  <c r="W352" i="7"/>
  <c r="W351" i="7"/>
  <c r="W353" i="7"/>
  <c r="W354" i="7"/>
  <c r="W355" i="7"/>
  <c r="W357" i="7"/>
  <c r="W358" i="7"/>
  <c r="W361" i="7"/>
  <c r="W362" i="7"/>
  <c r="W359" i="7"/>
  <c r="W360" i="7"/>
  <c r="W363" i="7"/>
  <c r="W364" i="7"/>
  <c r="W367" i="7"/>
  <c r="W368" i="7"/>
  <c r="W365" i="7"/>
  <c r="W366" i="7"/>
  <c r="W369" i="7"/>
  <c r="W370" i="7"/>
  <c r="W372" i="7"/>
  <c r="W373" i="7"/>
  <c r="W374" i="7"/>
  <c r="W375" i="7"/>
  <c r="W378" i="7"/>
  <c r="W379" i="7"/>
  <c r="W371" i="7"/>
  <c r="W376" i="7"/>
  <c r="W377" i="7"/>
  <c r="W381" i="7"/>
  <c r="W382" i="7"/>
  <c r="W384" i="7"/>
  <c r="W385" i="7"/>
  <c r="W386" i="7"/>
  <c r="W380" i="7"/>
  <c r="W383" i="7"/>
  <c r="W387" i="7"/>
  <c r="W388" i="7"/>
  <c r="W389" i="7"/>
  <c r="W391" i="7"/>
  <c r="W390" i="7"/>
  <c r="W392" i="7"/>
  <c r="W394" i="7"/>
  <c r="W395" i="7"/>
  <c r="W398" i="7"/>
  <c r="W393" i="7"/>
  <c r="W396" i="7"/>
  <c r="W397" i="7"/>
  <c r="W399" i="7"/>
  <c r="W400" i="7"/>
  <c r="W402" i="7"/>
  <c r="W403" i="7"/>
  <c r="W404" i="7"/>
  <c r="W406" i="7"/>
  <c r="W407" i="7"/>
  <c r="W408" i="7"/>
  <c r="W409" i="7"/>
  <c r="W401" i="7"/>
  <c r="W405" i="7"/>
  <c r="W410" i="7"/>
  <c r="W411" i="7"/>
  <c r="W412" i="7"/>
  <c r="W413" i="7"/>
  <c r="W414" i="7"/>
  <c r="W415" i="7"/>
  <c r="W356" i="7"/>
  <c r="S5" i="7"/>
  <c r="S7" i="7"/>
  <c r="S8" i="7"/>
  <c r="S8" i="12" s="1"/>
  <c r="S9" i="7"/>
  <c r="S10" i="7"/>
  <c r="S11" i="7"/>
  <c r="S12" i="7"/>
  <c r="S13" i="7"/>
  <c r="S14" i="7"/>
  <c r="S16" i="7"/>
  <c r="S17" i="7"/>
  <c r="S18" i="7"/>
  <c r="S6" i="7"/>
  <c r="S15" i="7"/>
  <c r="S19" i="7"/>
  <c r="S20" i="7"/>
  <c r="S21" i="7"/>
  <c r="S22" i="7"/>
  <c r="S24" i="7"/>
  <c r="S25" i="7"/>
  <c r="S26" i="7"/>
  <c r="S23" i="7"/>
  <c r="S27" i="7"/>
  <c r="S28" i="7"/>
  <c r="S29" i="7"/>
  <c r="S30" i="7"/>
  <c r="S31" i="7"/>
  <c r="S31" i="12" s="1"/>
  <c r="S32" i="7"/>
  <c r="S33" i="7"/>
  <c r="S33" i="12" s="1"/>
  <c r="S35" i="7"/>
  <c r="S36" i="7"/>
  <c r="S37" i="7"/>
  <c r="S39" i="7"/>
  <c r="S40" i="7"/>
  <c r="S41" i="7"/>
  <c r="S42" i="7"/>
  <c r="S43" i="7"/>
  <c r="S43" i="12" s="1"/>
  <c r="S44" i="7"/>
  <c r="S45" i="7"/>
  <c r="S46" i="7"/>
  <c r="S47" i="7"/>
  <c r="S47" i="12" s="1"/>
  <c r="S34" i="7"/>
  <c r="S38" i="7"/>
  <c r="S48" i="7"/>
  <c r="S49" i="7"/>
  <c r="S52" i="7"/>
  <c r="S50" i="7"/>
  <c r="S51" i="7"/>
  <c r="S51" i="12" s="1"/>
  <c r="S54" i="7"/>
  <c r="S55" i="7"/>
  <c r="S56" i="7"/>
  <c r="S57" i="7"/>
  <c r="S57" i="12" s="1"/>
  <c r="S58" i="7"/>
  <c r="S59" i="7"/>
  <c r="S53" i="7"/>
  <c r="S60" i="7"/>
  <c r="S61" i="7"/>
  <c r="S62" i="7"/>
  <c r="S64" i="7"/>
  <c r="S64" i="12" s="1"/>
  <c r="S65" i="7"/>
  <c r="S63" i="7"/>
  <c r="S66" i="7"/>
  <c r="S68" i="7"/>
  <c r="S67" i="7"/>
  <c r="S69" i="7"/>
  <c r="S70" i="7"/>
  <c r="S71" i="7"/>
  <c r="S72" i="7"/>
  <c r="S74" i="7"/>
  <c r="S73" i="7"/>
  <c r="S77" i="7"/>
  <c r="S79" i="7"/>
  <c r="S79" i="12" s="1"/>
  <c r="S80" i="7"/>
  <c r="S75" i="7"/>
  <c r="S76" i="7"/>
  <c r="S78" i="7"/>
  <c r="S81" i="7"/>
  <c r="S82" i="7"/>
  <c r="S83" i="7"/>
  <c r="S84" i="7"/>
  <c r="S85" i="7"/>
  <c r="S86" i="7"/>
  <c r="S90" i="7"/>
  <c r="S91" i="7"/>
  <c r="S91" i="12" s="1"/>
  <c r="S93" i="7"/>
  <c r="S94" i="7"/>
  <c r="S95" i="7"/>
  <c r="S96" i="7"/>
  <c r="S97" i="7"/>
  <c r="S100" i="7"/>
  <c r="S103" i="7"/>
  <c r="S103" i="12" s="1"/>
  <c r="S105" i="7"/>
  <c r="S105" i="12" s="1"/>
  <c r="S106" i="7"/>
  <c r="S107" i="7"/>
  <c r="S109" i="7"/>
  <c r="S111" i="7"/>
  <c r="S113" i="7"/>
  <c r="S115" i="7"/>
  <c r="S116" i="7"/>
  <c r="S117" i="7"/>
  <c r="S118" i="7"/>
  <c r="S119" i="7"/>
  <c r="S120" i="7"/>
  <c r="S122" i="7"/>
  <c r="S122" i="12" s="1"/>
  <c r="S123" i="7"/>
  <c r="S123" i="12" s="1"/>
  <c r="S124" i="7"/>
  <c r="S125" i="7"/>
  <c r="S125" i="12" s="1"/>
  <c r="S126" i="7"/>
  <c r="S128" i="7"/>
  <c r="S129" i="7"/>
  <c r="S130" i="7"/>
  <c r="S131" i="7"/>
  <c r="S131" i="12" s="1"/>
  <c r="S132" i="7"/>
  <c r="S133" i="7"/>
  <c r="S136" i="7"/>
  <c r="S139" i="7"/>
  <c r="S139" i="12" s="1"/>
  <c r="S140" i="7"/>
  <c r="S141" i="7"/>
  <c r="S87" i="7"/>
  <c r="S88" i="7"/>
  <c r="S89" i="7"/>
  <c r="S92" i="7"/>
  <c r="S98" i="7"/>
  <c r="S99" i="7"/>
  <c r="S101" i="7"/>
  <c r="S102" i="7"/>
  <c r="S102" i="12" s="1"/>
  <c r="S104" i="7"/>
  <c r="S108" i="7"/>
  <c r="S108" i="12" s="1"/>
  <c r="S110" i="7"/>
  <c r="S112" i="7"/>
  <c r="S114" i="7"/>
  <c r="S114" i="12" s="1"/>
  <c r="S121" i="7"/>
  <c r="S127" i="7"/>
  <c r="S134" i="7"/>
  <c r="S135" i="7"/>
  <c r="S137" i="7"/>
  <c r="S137" i="12" s="1"/>
  <c r="S138" i="7"/>
  <c r="S142" i="7"/>
  <c r="S143" i="7"/>
  <c r="S144" i="7"/>
  <c r="S145" i="7"/>
  <c r="S145" i="12" s="1"/>
  <c r="S146" i="7"/>
  <c r="S147" i="7"/>
  <c r="S148" i="7"/>
  <c r="S149" i="7"/>
  <c r="S150" i="7"/>
  <c r="S151" i="7"/>
  <c r="S152" i="7"/>
  <c r="S153" i="7"/>
  <c r="S154" i="7"/>
  <c r="S155" i="7"/>
  <c r="S156" i="7"/>
  <c r="S157" i="7"/>
  <c r="S158" i="7"/>
  <c r="S159" i="7"/>
  <c r="S160" i="7"/>
  <c r="S162" i="7"/>
  <c r="S161" i="7"/>
  <c r="S163" i="7"/>
  <c r="S164" i="7"/>
  <c r="S166" i="7"/>
  <c r="S165" i="7"/>
  <c r="S167" i="7"/>
  <c r="S168" i="7"/>
  <c r="S172" i="7"/>
  <c r="S174" i="7"/>
  <c r="S169" i="7"/>
  <c r="S169" i="12" s="1"/>
  <c r="S170" i="7"/>
  <c r="S171" i="7"/>
  <c r="S173" i="7"/>
  <c r="S175" i="7"/>
  <c r="S175" i="12" s="1"/>
  <c r="S177" i="7"/>
  <c r="S177" i="12" s="1"/>
  <c r="S178" i="7"/>
  <c r="S179" i="7"/>
  <c r="S176" i="7"/>
  <c r="S180" i="7"/>
  <c r="S181" i="7"/>
  <c r="S182" i="7"/>
  <c r="S183" i="7"/>
  <c r="S184" i="7"/>
  <c r="S185" i="7"/>
  <c r="S186" i="7"/>
  <c r="S187" i="7"/>
  <c r="S188" i="7"/>
  <c r="S190" i="7"/>
  <c r="S191" i="7"/>
  <c r="S192" i="7"/>
  <c r="S193" i="7"/>
  <c r="S194" i="7"/>
  <c r="S195" i="7"/>
  <c r="S196" i="7"/>
  <c r="S197" i="7"/>
  <c r="S198" i="7"/>
  <c r="S201" i="7"/>
  <c r="S201" i="12" s="1"/>
  <c r="S203" i="7"/>
  <c r="S205" i="7"/>
  <c r="S206" i="7"/>
  <c r="S207" i="7"/>
  <c r="S208" i="7"/>
  <c r="S210" i="7"/>
  <c r="S211" i="7"/>
  <c r="S212" i="7"/>
  <c r="S213" i="7"/>
  <c r="S213" i="12" s="1"/>
  <c r="S189" i="7"/>
  <c r="S199" i="7"/>
  <c r="S200" i="7"/>
  <c r="S202" i="7"/>
  <c r="S204" i="7"/>
  <c r="S209" i="7"/>
  <c r="S214" i="7"/>
  <c r="S215" i="7"/>
  <c r="S215" i="12" s="1"/>
  <c r="S216" i="7"/>
  <c r="S217" i="7"/>
  <c r="S218" i="7"/>
  <c r="S221" i="7"/>
  <c r="S222" i="7"/>
  <c r="S223" i="7"/>
  <c r="S219" i="7"/>
  <c r="S220" i="7"/>
  <c r="S224" i="7"/>
  <c r="S225" i="7"/>
  <c r="S228" i="7"/>
  <c r="S229" i="7"/>
  <c r="S230" i="7"/>
  <c r="S233" i="7"/>
  <c r="S233" i="12" s="1"/>
  <c r="S234" i="7"/>
  <c r="S235" i="7"/>
  <c r="S236" i="7"/>
  <c r="S237" i="7"/>
  <c r="S238" i="7"/>
  <c r="S239" i="7"/>
  <c r="S241" i="7"/>
  <c r="S242" i="7"/>
  <c r="S243" i="7"/>
  <c r="S246" i="7"/>
  <c r="S246" i="12" s="1"/>
  <c r="S247" i="7"/>
  <c r="S247" i="12" s="1"/>
  <c r="S248" i="7"/>
  <c r="S249" i="7"/>
  <c r="S226" i="7"/>
  <c r="S227" i="7"/>
  <c r="S231" i="7"/>
  <c r="S232" i="7"/>
  <c r="S240" i="7"/>
  <c r="S240" i="12" s="1"/>
  <c r="S244" i="7"/>
  <c r="S245" i="7"/>
  <c r="S251" i="7"/>
  <c r="S252" i="7"/>
  <c r="S253" i="7"/>
  <c r="S254" i="7"/>
  <c r="S255" i="7"/>
  <c r="S256" i="7"/>
  <c r="S250" i="7"/>
  <c r="S257" i="7"/>
  <c r="S258" i="7"/>
  <c r="S259" i="7"/>
  <c r="S261" i="7"/>
  <c r="S261" i="12" s="1"/>
  <c r="S262" i="7"/>
  <c r="S263" i="7"/>
  <c r="S264" i="7"/>
  <c r="S264" i="12" s="1"/>
  <c r="S265" i="7"/>
  <c r="S266" i="7"/>
  <c r="S267" i="7"/>
  <c r="S268" i="7"/>
  <c r="S269" i="7"/>
  <c r="S271" i="7"/>
  <c r="S272" i="7"/>
  <c r="S273" i="7"/>
  <c r="S274" i="7"/>
  <c r="S275" i="7"/>
  <c r="S276" i="7"/>
  <c r="S260" i="7"/>
  <c r="S270" i="7"/>
  <c r="S277" i="7"/>
  <c r="S278" i="7"/>
  <c r="S279" i="7"/>
  <c r="S281" i="7"/>
  <c r="S282" i="7"/>
  <c r="S283" i="7"/>
  <c r="S284" i="7"/>
  <c r="S285" i="7"/>
  <c r="S286" i="7"/>
  <c r="S287" i="7"/>
  <c r="S288" i="7"/>
  <c r="S289" i="7"/>
  <c r="S290" i="7"/>
  <c r="S291" i="7"/>
  <c r="S292" i="7"/>
  <c r="S293" i="7"/>
  <c r="S294" i="7"/>
  <c r="S295" i="7"/>
  <c r="S280" i="7"/>
  <c r="S296" i="7"/>
  <c r="S297" i="7"/>
  <c r="S298" i="7"/>
  <c r="S299" i="7"/>
  <c r="S301" i="7"/>
  <c r="S302" i="7"/>
  <c r="S303" i="7"/>
  <c r="S303" i="12" s="1"/>
  <c r="S304" i="7"/>
  <c r="S305" i="7"/>
  <c r="S300" i="7"/>
  <c r="S306" i="7"/>
  <c r="S307" i="7"/>
  <c r="S308" i="7"/>
  <c r="S309" i="7"/>
  <c r="S310" i="7"/>
  <c r="S311" i="7"/>
  <c r="S312" i="7"/>
  <c r="S313" i="7"/>
  <c r="S314" i="7"/>
  <c r="S318" i="7"/>
  <c r="S319" i="7"/>
  <c r="S321" i="7"/>
  <c r="S323" i="7"/>
  <c r="S325" i="7"/>
  <c r="S326" i="7"/>
  <c r="S315" i="7"/>
  <c r="S316" i="7"/>
  <c r="S317" i="7"/>
  <c r="S320" i="7"/>
  <c r="S322" i="7"/>
  <c r="S324" i="7"/>
  <c r="S327" i="7"/>
  <c r="S328" i="7"/>
  <c r="S329" i="7"/>
  <c r="S330" i="7"/>
  <c r="S331" i="7"/>
  <c r="S332" i="7"/>
  <c r="S333" i="7"/>
  <c r="S335" i="7"/>
  <c r="S336" i="7"/>
  <c r="S339" i="7"/>
  <c r="S340" i="7"/>
  <c r="S341" i="7"/>
  <c r="S342" i="7"/>
  <c r="S343" i="7"/>
  <c r="S344" i="7"/>
  <c r="S345" i="7"/>
  <c r="S346" i="7"/>
  <c r="S346" i="12" s="1"/>
  <c r="S347" i="7"/>
  <c r="S349" i="7"/>
  <c r="S334" i="7"/>
  <c r="S348" i="7"/>
  <c r="S337" i="7"/>
  <c r="S338" i="7"/>
  <c r="S350" i="7"/>
  <c r="S352" i="7"/>
  <c r="S351" i="7"/>
  <c r="S353" i="7"/>
  <c r="S354" i="7"/>
  <c r="S355" i="7"/>
  <c r="S357" i="7"/>
  <c r="S358" i="7"/>
  <c r="S361" i="7"/>
  <c r="S362" i="7"/>
  <c r="S359" i="7"/>
  <c r="S360" i="7"/>
  <c r="S363" i="7"/>
  <c r="S364" i="7"/>
  <c r="S367" i="7"/>
  <c r="S368" i="7"/>
  <c r="S365" i="7"/>
  <c r="S366" i="7"/>
  <c r="S369" i="7"/>
  <c r="S370" i="7"/>
  <c r="S372" i="7"/>
  <c r="S373" i="7"/>
  <c r="S374" i="7"/>
  <c r="S375" i="7"/>
  <c r="S378" i="7"/>
  <c r="S379" i="7"/>
  <c r="S371" i="7"/>
  <c r="S376" i="7"/>
  <c r="S377" i="7"/>
  <c r="S381" i="7"/>
  <c r="S382" i="7"/>
  <c r="S384" i="7"/>
  <c r="S385" i="7"/>
  <c r="S386" i="7"/>
  <c r="S386" i="12" s="1"/>
  <c r="S380" i="7"/>
  <c r="S383" i="7"/>
  <c r="S387" i="7"/>
  <c r="S388" i="7"/>
  <c r="S389" i="7"/>
  <c r="S391" i="7"/>
  <c r="S390" i="7"/>
  <c r="S392" i="7"/>
  <c r="S394" i="7"/>
  <c r="S395" i="7"/>
  <c r="S398" i="7"/>
  <c r="S393" i="7"/>
  <c r="S396" i="7"/>
  <c r="S397" i="7"/>
  <c r="S399" i="7"/>
  <c r="S400" i="7"/>
  <c r="S402" i="7"/>
  <c r="S403" i="7"/>
  <c r="S404" i="7"/>
  <c r="S406" i="7"/>
  <c r="S407" i="7"/>
  <c r="S408" i="7"/>
  <c r="S409" i="7"/>
  <c r="S401" i="7"/>
  <c r="S405" i="7"/>
  <c r="S410" i="7"/>
  <c r="S411" i="7"/>
  <c r="S412" i="7"/>
  <c r="S413" i="7"/>
  <c r="S414" i="7"/>
  <c r="S415" i="7"/>
  <c r="S356" i="7"/>
  <c r="O5" i="7"/>
  <c r="O7" i="7"/>
  <c r="O8" i="7"/>
  <c r="O9" i="7"/>
  <c r="O10" i="7"/>
  <c r="O11" i="7"/>
  <c r="O12" i="7"/>
  <c r="O13" i="7"/>
  <c r="O14" i="7"/>
  <c r="O16" i="7"/>
  <c r="O17" i="7"/>
  <c r="O18" i="7"/>
  <c r="O6" i="7"/>
  <c r="O15" i="7"/>
  <c r="O19" i="7"/>
  <c r="O20" i="7"/>
  <c r="O21" i="7"/>
  <c r="O22" i="7"/>
  <c r="O24" i="7"/>
  <c r="O25" i="7"/>
  <c r="O26" i="7"/>
  <c r="O23" i="7"/>
  <c r="O27" i="7"/>
  <c r="O28" i="7"/>
  <c r="O29" i="7"/>
  <c r="O30" i="7"/>
  <c r="O31" i="7"/>
  <c r="O32" i="7"/>
  <c r="O33" i="7"/>
  <c r="O35" i="7"/>
  <c r="O36" i="7"/>
  <c r="O37" i="7"/>
  <c r="O39" i="7"/>
  <c r="O40" i="7"/>
  <c r="O41" i="7"/>
  <c r="O42" i="7"/>
  <c r="O43" i="7"/>
  <c r="O44" i="7"/>
  <c r="O45" i="7"/>
  <c r="O46" i="7"/>
  <c r="O47" i="7"/>
  <c r="O34" i="7"/>
  <c r="O38" i="7"/>
  <c r="O48" i="7"/>
  <c r="O49" i="7"/>
  <c r="O52" i="7"/>
  <c r="O50" i="7"/>
  <c r="O51" i="7"/>
  <c r="O54" i="7"/>
  <c r="O55" i="7"/>
  <c r="O56" i="7"/>
  <c r="O57" i="7"/>
  <c r="O58" i="7"/>
  <c r="O59" i="7"/>
  <c r="O53" i="7"/>
  <c r="O60" i="7"/>
  <c r="O61" i="7"/>
  <c r="O62" i="7"/>
  <c r="O64" i="7"/>
  <c r="O65" i="7"/>
  <c r="O63" i="7"/>
  <c r="O66" i="7"/>
  <c r="O68" i="7"/>
  <c r="O67" i="7"/>
  <c r="O69" i="7"/>
  <c r="O70" i="7"/>
  <c r="O71" i="7"/>
  <c r="O72" i="7"/>
  <c r="O74" i="7"/>
  <c r="O73" i="7"/>
  <c r="O77" i="7"/>
  <c r="O79" i="7"/>
  <c r="O80" i="7"/>
  <c r="O75" i="7"/>
  <c r="O76" i="7"/>
  <c r="O78" i="7"/>
  <c r="O81" i="7"/>
  <c r="O82" i="7"/>
  <c r="O83" i="7"/>
  <c r="O84" i="7"/>
  <c r="O85" i="7"/>
  <c r="O86" i="7"/>
  <c r="O90" i="7"/>
  <c r="O91" i="7"/>
  <c r="O93" i="7"/>
  <c r="O94" i="7"/>
  <c r="O95" i="7"/>
  <c r="O96" i="7"/>
  <c r="O97" i="7"/>
  <c r="O100" i="7"/>
  <c r="O103" i="7"/>
  <c r="O105" i="7"/>
  <c r="O106" i="7"/>
  <c r="O107" i="7"/>
  <c r="O109" i="7"/>
  <c r="O111" i="7"/>
  <c r="O113" i="7"/>
  <c r="O115" i="7"/>
  <c r="O116" i="7"/>
  <c r="O117" i="7"/>
  <c r="O118" i="7"/>
  <c r="O119" i="7"/>
  <c r="O120" i="7"/>
  <c r="O122" i="7"/>
  <c r="O123" i="7"/>
  <c r="O124" i="7"/>
  <c r="O125" i="7"/>
  <c r="O126" i="7"/>
  <c r="O128" i="7"/>
  <c r="O129" i="7"/>
  <c r="O130" i="7"/>
  <c r="O131" i="7"/>
  <c r="O132" i="7"/>
  <c r="O133" i="7"/>
  <c r="O136" i="7"/>
  <c r="O139" i="7"/>
  <c r="O140" i="7"/>
  <c r="O141" i="7"/>
  <c r="O87" i="7"/>
  <c r="O88" i="7"/>
  <c r="O89" i="7"/>
  <c r="O92" i="7"/>
  <c r="O98" i="7"/>
  <c r="O99" i="7"/>
  <c r="O101" i="7"/>
  <c r="O102" i="7"/>
  <c r="O104" i="7"/>
  <c r="O108" i="7"/>
  <c r="O110" i="7"/>
  <c r="O112" i="7"/>
  <c r="O114" i="7"/>
  <c r="O121" i="7"/>
  <c r="O127" i="7"/>
  <c r="O134" i="7"/>
  <c r="O135" i="7"/>
  <c r="O137" i="7"/>
  <c r="O138" i="7"/>
  <c r="O142" i="7"/>
  <c r="O143" i="7"/>
  <c r="O144" i="7"/>
  <c r="O145" i="7"/>
  <c r="O146" i="7"/>
  <c r="O147" i="7"/>
  <c r="O148" i="7"/>
  <c r="O149" i="7"/>
  <c r="O150" i="7"/>
  <c r="O151" i="7"/>
  <c r="O152" i="7"/>
  <c r="O153" i="7"/>
  <c r="O154" i="7"/>
  <c r="O155" i="7"/>
  <c r="O156" i="7"/>
  <c r="O157" i="7"/>
  <c r="O158" i="7"/>
  <c r="O159" i="7"/>
  <c r="O160" i="7"/>
  <c r="O162" i="7"/>
  <c r="O161" i="7"/>
  <c r="O163" i="7"/>
  <c r="O164" i="7"/>
  <c r="O166" i="7"/>
  <c r="O165" i="7"/>
  <c r="O167" i="7"/>
  <c r="O168" i="7"/>
  <c r="O172" i="7"/>
  <c r="O174" i="7"/>
  <c r="O169" i="7"/>
  <c r="O170" i="7"/>
  <c r="O171" i="7"/>
  <c r="O173" i="7"/>
  <c r="O175" i="7"/>
  <c r="O177" i="7"/>
  <c r="O178" i="7"/>
  <c r="O179" i="7"/>
  <c r="O176" i="7"/>
  <c r="O180" i="7"/>
  <c r="O181" i="7"/>
  <c r="O182" i="7"/>
  <c r="O183" i="7"/>
  <c r="O184" i="7"/>
  <c r="O185" i="7"/>
  <c r="O186" i="7"/>
  <c r="O187" i="7"/>
  <c r="O188" i="7"/>
  <c r="O190" i="7"/>
  <c r="O191" i="7"/>
  <c r="O192" i="7"/>
  <c r="O193" i="7"/>
  <c r="O194" i="7"/>
  <c r="O195" i="7"/>
  <c r="O196" i="7"/>
  <c r="O197" i="7"/>
  <c r="O198" i="7"/>
  <c r="O201" i="7"/>
  <c r="O203" i="7"/>
  <c r="O205" i="7"/>
  <c r="O206" i="7"/>
  <c r="O207" i="7"/>
  <c r="O208" i="7"/>
  <c r="O210" i="7"/>
  <c r="O211" i="7"/>
  <c r="O212" i="7"/>
  <c r="O213" i="7"/>
  <c r="O189" i="7"/>
  <c r="O199" i="7"/>
  <c r="O200" i="7"/>
  <c r="O202" i="7"/>
  <c r="O204" i="7"/>
  <c r="O209" i="7"/>
  <c r="O214" i="7"/>
  <c r="O215" i="7"/>
  <c r="O216" i="7"/>
  <c r="O217" i="7"/>
  <c r="O218" i="7"/>
  <c r="O221" i="7"/>
  <c r="O222" i="7"/>
  <c r="O223" i="7"/>
  <c r="O219" i="7"/>
  <c r="O220" i="7"/>
  <c r="O224" i="7"/>
  <c r="O225" i="7"/>
  <c r="O228" i="7"/>
  <c r="O229" i="7"/>
  <c r="O230" i="7"/>
  <c r="O233" i="7"/>
  <c r="O234" i="7"/>
  <c r="O235" i="7"/>
  <c r="O236" i="7"/>
  <c r="O237" i="7"/>
  <c r="O238" i="7"/>
  <c r="O239" i="7"/>
  <c r="O241" i="7"/>
  <c r="O242" i="7"/>
  <c r="O243" i="7"/>
  <c r="O246" i="7"/>
  <c r="O247" i="7"/>
  <c r="O248" i="7"/>
  <c r="O249" i="7"/>
  <c r="O226" i="7"/>
  <c r="O227" i="7"/>
  <c r="O231" i="7"/>
  <c r="O232" i="7"/>
  <c r="O240" i="7"/>
  <c r="O244" i="7"/>
  <c r="O245" i="7"/>
  <c r="O251" i="7"/>
  <c r="O252" i="7"/>
  <c r="O253" i="7"/>
  <c r="O254" i="7"/>
  <c r="O255" i="7"/>
  <c r="O256" i="7"/>
  <c r="O250" i="7"/>
  <c r="O257" i="7"/>
  <c r="O258" i="7"/>
  <c r="O259" i="7"/>
  <c r="O261" i="7"/>
  <c r="O262" i="7"/>
  <c r="O263" i="7"/>
  <c r="O264" i="7"/>
  <c r="O265" i="7"/>
  <c r="O266" i="7"/>
  <c r="O267" i="7"/>
  <c r="O268" i="7"/>
  <c r="O269" i="7"/>
  <c r="O271" i="7"/>
  <c r="O272" i="7"/>
  <c r="O273" i="7"/>
  <c r="O274" i="7"/>
  <c r="O275" i="7"/>
  <c r="O276" i="7"/>
  <c r="O260" i="7"/>
  <c r="O270" i="7"/>
  <c r="O277" i="7"/>
  <c r="O278" i="7"/>
  <c r="O279" i="7"/>
  <c r="O281" i="7"/>
  <c r="O282" i="7"/>
  <c r="O283" i="7"/>
  <c r="O284" i="7"/>
  <c r="O285" i="7"/>
  <c r="O286" i="7"/>
  <c r="O287" i="7"/>
  <c r="O288" i="7"/>
  <c r="O289" i="7"/>
  <c r="O290" i="7"/>
  <c r="O291" i="7"/>
  <c r="O292" i="7"/>
  <c r="O293" i="7"/>
  <c r="O294" i="7"/>
  <c r="O295" i="7"/>
  <c r="O280" i="7"/>
  <c r="O296" i="7"/>
  <c r="O297" i="7"/>
  <c r="O298" i="7"/>
  <c r="O299" i="7"/>
  <c r="O301" i="7"/>
  <c r="O302" i="7"/>
  <c r="O303" i="7"/>
  <c r="O304" i="7"/>
  <c r="O305" i="7"/>
  <c r="O300" i="7"/>
  <c r="O306" i="7"/>
  <c r="O307" i="7"/>
  <c r="O308" i="7"/>
  <c r="O309" i="7"/>
  <c r="O310" i="7"/>
  <c r="O311" i="7"/>
  <c r="O312" i="7"/>
  <c r="O313" i="7"/>
  <c r="O314" i="7"/>
  <c r="O318" i="7"/>
  <c r="O319" i="7"/>
  <c r="O321" i="7"/>
  <c r="O323" i="7"/>
  <c r="O325" i="7"/>
  <c r="O326" i="7"/>
  <c r="O315" i="7"/>
  <c r="O316" i="7"/>
  <c r="O317" i="7"/>
  <c r="O320" i="7"/>
  <c r="O322" i="7"/>
  <c r="O324" i="7"/>
  <c r="O327" i="7"/>
  <c r="O328" i="7"/>
  <c r="O329" i="7"/>
  <c r="O330" i="7"/>
  <c r="O331" i="7"/>
  <c r="O332" i="7"/>
  <c r="O332" i="12" s="1"/>
  <c r="O333" i="7"/>
  <c r="O335" i="7"/>
  <c r="O336" i="7"/>
  <c r="O339" i="7"/>
  <c r="O340" i="7"/>
  <c r="O341" i="7"/>
  <c r="O342" i="7"/>
  <c r="O343" i="7"/>
  <c r="O344" i="7"/>
  <c r="O345" i="7"/>
  <c r="O346" i="7"/>
  <c r="O347" i="7"/>
  <c r="O349" i="7"/>
  <c r="O334" i="7"/>
  <c r="O348" i="7"/>
  <c r="O337" i="7"/>
  <c r="O338" i="7"/>
  <c r="O350" i="7"/>
  <c r="O352" i="7"/>
  <c r="O351" i="7"/>
  <c r="O353" i="7"/>
  <c r="O354" i="7"/>
  <c r="O355" i="7"/>
  <c r="O357" i="7"/>
  <c r="O358" i="7"/>
  <c r="O361" i="7"/>
  <c r="O362" i="7"/>
  <c r="O359" i="7"/>
  <c r="O360" i="7"/>
  <c r="O363" i="7"/>
  <c r="O364" i="7"/>
  <c r="O367" i="7"/>
  <c r="O368" i="7"/>
  <c r="O365" i="7"/>
  <c r="O366" i="7"/>
  <c r="O369" i="7"/>
  <c r="O370" i="7"/>
  <c r="O372" i="7"/>
  <c r="O373" i="7"/>
  <c r="O374" i="7"/>
  <c r="O375" i="7"/>
  <c r="O378" i="7"/>
  <c r="O379" i="7"/>
  <c r="O371" i="7"/>
  <c r="O376" i="7"/>
  <c r="O377" i="7"/>
  <c r="O381" i="7"/>
  <c r="O382" i="7"/>
  <c r="O384" i="7"/>
  <c r="O385" i="7"/>
  <c r="O386" i="7"/>
  <c r="O380" i="7"/>
  <c r="O383" i="7"/>
  <c r="O387" i="7"/>
  <c r="O388" i="7"/>
  <c r="O389" i="7"/>
  <c r="O391" i="7"/>
  <c r="O390" i="7"/>
  <c r="O392" i="7"/>
  <c r="O394" i="7"/>
  <c r="O395" i="7"/>
  <c r="O398" i="7"/>
  <c r="O393" i="7"/>
  <c r="O396" i="7"/>
  <c r="O397" i="7"/>
  <c r="O399" i="7"/>
  <c r="O400" i="7"/>
  <c r="O402" i="7"/>
  <c r="O403" i="7"/>
  <c r="O404" i="7"/>
  <c r="O406" i="7"/>
  <c r="O407" i="7"/>
  <c r="O408" i="7"/>
  <c r="O409" i="7"/>
  <c r="O401" i="7"/>
  <c r="O405" i="7"/>
  <c r="O410" i="7"/>
  <c r="O411" i="7"/>
  <c r="O412" i="7"/>
  <c r="O413" i="7"/>
  <c r="O413" i="12" s="1"/>
  <c r="O414" i="7"/>
  <c r="O415" i="7"/>
  <c r="O356" i="7"/>
  <c r="I5" i="7"/>
  <c r="I7" i="7"/>
  <c r="I8" i="7"/>
  <c r="I9" i="7"/>
  <c r="I10" i="7"/>
  <c r="I11" i="7"/>
  <c r="I12" i="7"/>
  <c r="I13" i="7"/>
  <c r="I14" i="7"/>
  <c r="I16" i="7"/>
  <c r="I17" i="7"/>
  <c r="I18" i="7"/>
  <c r="I6" i="7"/>
  <c r="I15" i="7"/>
  <c r="I19" i="7"/>
  <c r="I20" i="7"/>
  <c r="I21" i="7"/>
  <c r="I22" i="7"/>
  <c r="I24" i="7"/>
  <c r="I25" i="7"/>
  <c r="I26" i="7"/>
  <c r="I23" i="7"/>
  <c r="I27" i="7"/>
  <c r="I28" i="7"/>
  <c r="I29" i="7"/>
  <c r="I30" i="7"/>
  <c r="I31" i="7"/>
  <c r="I32" i="7"/>
  <c r="I33" i="7"/>
  <c r="I35" i="7"/>
  <c r="I36" i="7"/>
  <c r="I37" i="7"/>
  <c r="I39" i="7"/>
  <c r="I40" i="7"/>
  <c r="I41" i="7"/>
  <c r="I42" i="7"/>
  <c r="I43" i="7"/>
  <c r="I44" i="7"/>
  <c r="I45" i="7"/>
  <c r="I46" i="7"/>
  <c r="I47" i="7"/>
  <c r="I34" i="7"/>
  <c r="I38" i="7"/>
  <c r="I48" i="7"/>
  <c r="I49" i="7"/>
  <c r="I52" i="7"/>
  <c r="I50" i="7"/>
  <c r="I51" i="7"/>
  <c r="I54" i="7"/>
  <c r="I55" i="7"/>
  <c r="I56" i="7"/>
  <c r="I57" i="7"/>
  <c r="I58" i="7"/>
  <c r="I58" i="12" s="1"/>
  <c r="I59" i="7"/>
  <c r="I53" i="7"/>
  <c r="I60" i="7"/>
  <c r="I61" i="7"/>
  <c r="I62" i="7"/>
  <c r="I64" i="7"/>
  <c r="I65" i="7"/>
  <c r="I63" i="7"/>
  <c r="I66" i="7"/>
  <c r="I68" i="7"/>
  <c r="I67" i="7"/>
  <c r="I69" i="7"/>
  <c r="I70" i="7"/>
  <c r="I71" i="7"/>
  <c r="I72" i="7"/>
  <c r="I74" i="7"/>
  <c r="I73" i="7"/>
  <c r="I77" i="7"/>
  <c r="I79" i="7"/>
  <c r="I80" i="7"/>
  <c r="I75" i="7"/>
  <c r="I76" i="7"/>
  <c r="I78" i="7"/>
  <c r="I81" i="7"/>
  <c r="I82" i="7"/>
  <c r="I83" i="7"/>
  <c r="I84" i="7"/>
  <c r="I85" i="7"/>
  <c r="I86" i="7"/>
  <c r="I90" i="7"/>
  <c r="I91" i="7"/>
  <c r="I93" i="7"/>
  <c r="I93" i="12" s="1"/>
  <c r="I94" i="7"/>
  <c r="I95" i="7"/>
  <c r="I96" i="7"/>
  <c r="I97" i="7"/>
  <c r="I100" i="7"/>
  <c r="I103" i="7"/>
  <c r="I105" i="7"/>
  <c r="I106" i="7"/>
  <c r="I107" i="7"/>
  <c r="I109" i="7"/>
  <c r="I111" i="7"/>
  <c r="I113" i="7"/>
  <c r="I115" i="7"/>
  <c r="I116" i="7"/>
  <c r="I117" i="7"/>
  <c r="I118" i="7"/>
  <c r="I119" i="7"/>
  <c r="I120" i="7"/>
  <c r="I122" i="7"/>
  <c r="I123" i="7"/>
  <c r="I124" i="7"/>
  <c r="I125" i="7"/>
  <c r="I126" i="7"/>
  <c r="I128" i="7"/>
  <c r="I129" i="7"/>
  <c r="I130" i="7"/>
  <c r="I131" i="7"/>
  <c r="I132" i="7"/>
  <c r="I133" i="7"/>
  <c r="I136" i="7"/>
  <c r="I139" i="7"/>
  <c r="I140" i="7"/>
  <c r="I141" i="7"/>
  <c r="I87" i="7"/>
  <c r="I88" i="7"/>
  <c r="I89" i="7"/>
  <c r="I92" i="7"/>
  <c r="I98" i="7"/>
  <c r="I99" i="7"/>
  <c r="I101" i="7"/>
  <c r="I102" i="7"/>
  <c r="I104" i="7"/>
  <c r="I108" i="7"/>
  <c r="I110" i="7"/>
  <c r="I112" i="7"/>
  <c r="I114" i="7"/>
  <c r="I121" i="7"/>
  <c r="I127" i="7"/>
  <c r="I134" i="7"/>
  <c r="I135" i="7"/>
  <c r="I137" i="7"/>
  <c r="I138" i="7"/>
  <c r="I142" i="7"/>
  <c r="I143" i="7"/>
  <c r="I144" i="7"/>
  <c r="I145" i="7"/>
  <c r="I146" i="7"/>
  <c r="I147" i="7"/>
  <c r="I148" i="7"/>
  <c r="I149" i="7"/>
  <c r="I150" i="7"/>
  <c r="I151" i="7"/>
  <c r="I152" i="7"/>
  <c r="I153" i="7"/>
  <c r="I154" i="7"/>
  <c r="I155" i="7"/>
  <c r="I156" i="7"/>
  <c r="I157" i="7"/>
  <c r="I158" i="7"/>
  <c r="I159" i="7"/>
  <c r="I160" i="7"/>
  <c r="I162" i="7"/>
  <c r="I161" i="7"/>
  <c r="I163" i="7"/>
  <c r="I164" i="7"/>
  <c r="I166" i="7"/>
  <c r="I165" i="7"/>
  <c r="I167" i="7"/>
  <c r="I168" i="7"/>
  <c r="I172" i="7"/>
  <c r="I174" i="7"/>
  <c r="I169" i="7"/>
  <c r="I170" i="7"/>
  <c r="I171" i="7"/>
  <c r="I173" i="7"/>
  <c r="I175" i="7"/>
  <c r="I177" i="7"/>
  <c r="I178" i="7"/>
  <c r="I179" i="7"/>
  <c r="I176" i="7"/>
  <c r="I180" i="7"/>
  <c r="I181" i="7"/>
  <c r="I182" i="7"/>
  <c r="I183" i="7"/>
  <c r="I184" i="7"/>
  <c r="I185" i="7"/>
  <c r="I186" i="7"/>
  <c r="I187" i="7"/>
  <c r="I188" i="7"/>
  <c r="I190" i="7"/>
  <c r="I191" i="7"/>
  <c r="I192" i="7"/>
  <c r="I193" i="7"/>
  <c r="I194" i="7"/>
  <c r="I195" i="7"/>
  <c r="I196" i="7"/>
  <c r="I197" i="7"/>
  <c r="I198" i="7"/>
  <c r="I201" i="7"/>
  <c r="I203" i="7"/>
  <c r="I205" i="7"/>
  <c r="I206" i="7"/>
  <c r="I207" i="7"/>
  <c r="I208" i="7"/>
  <c r="I210" i="7"/>
  <c r="I211" i="7"/>
  <c r="I212" i="7"/>
  <c r="I213" i="7"/>
  <c r="I189" i="7"/>
  <c r="I199" i="7"/>
  <c r="I200" i="7"/>
  <c r="I202" i="7"/>
  <c r="I204" i="7"/>
  <c r="I209" i="7"/>
  <c r="I214" i="7"/>
  <c r="I215" i="7"/>
  <c r="I216" i="7"/>
  <c r="I217" i="7"/>
  <c r="I218" i="7"/>
  <c r="I221" i="7"/>
  <c r="I222" i="7"/>
  <c r="I223" i="7"/>
  <c r="I219" i="7"/>
  <c r="I220" i="7"/>
  <c r="I224" i="7"/>
  <c r="I225" i="7"/>
  <c r="I228" i="7"/>
  <c r="I229" i="7"/>
  <c r="I230" i="7"/>
  <c r="I233" i="7"/>
  <c r="I234" i="7"/>
  <c r="I235" i="7"/>
  <c r="I236" i="7"/>
  <c r="I237" i="7"/>
  <c r="I238" i="7"/>
  <c r="I239" i="7"/>
  <c r="I241" i="7"/>
  <c r="I242" i="7"/>
  <c r="I243" i="7"/>
  <c r="I246" i="7"/>
  <c r="I247" i="7"/>
  <c r="I248" i="7"/>
  <c r="I249" i="7"/>
  <c r="I226" i="7"/>
  <c r="I227" i="7"/>
  <c r="I231" i="7"/>
  <c r="I232" i="7"/>
  <c r="I240" i="7"/>
  <c r="I244" i="7"/>
  <c r="I245" i="7"/>
  <c r="I251" i="7"/>
  <c r="I252" i="7"/>
  <c r="I253" i="7"/>
  <c r="I254" i="7"/>
  <c r="I255" i="7"/>
  <c r="I256" i="7"/>
  <c r="I250" i="7"/>
  <c r="I257" i="7"/>
  <c r="I258" i="7"/>
  <c r="I259" i="7"/>
  <c r="I261" i="7"/>
  <c r="I262" i="7"/>
  <c r="I263" i="7"/>
  <c r="I264" i="7"/>
  <c r="I265" i="7"/>
  <c r="I266" i="7"/>
  <c r="I267" i="7"/>
  <c r="I268" i="7"/>
  <c r="I269" i="7"/>
  <c r="I271" i="7"/>
  <c r="I272" i="7"/>
  <c r="I273" i="7"/>
  <c r="I274" i="7"/>
  <c r="I275" i="7"/>
  <c r="I276" i="7"/>
  <c r="I260" i="7"/>
  <c r="I270" i="7"/>
  <c r="I277" i="7"/>
  <c r="I278" i="7"/>
  <c r="I279" i="7"/>
  <c r="I281" i="7"/>
  <c r="I282" i="7"/>
  <c r="I283" i="7"/>
  <c r="I284" i="7"/>
  <c r="I285" i="7"/>
  <c r="I286" i="7"/>
  <c r="I287" i="7"/>
  <c r="I288" i="7"/>
  <c r="I289" i="7"/>
  <c r="I290" i="7"/>
  <c r="I290" i="12" s="1"/>
  <c r="I291" i="7"/>
  <c r="I292" i="7"/>
  <c r="I293" i="7"/>
  <c r="I294" i="7"/>
  <c r="I295" i="7"/>
  <c r="I280" i="7"/>
  <c r="I296" i="7"/>
  <c r="I297" i="7"/>
  <c r="I298" i="7"/>
  <c r="I299" i="7"/>
  <c r="I301" i="7"/>
  <c r="I302" i="7"/>
  <c r="I303" i="7"/>
  <c r="I304" i="7"/>
  <c r="I305" i="7"/>
  <c r="I300" i="7"/>
  <c r="I306" i="7"/>
  <c r="I307" i="7"/>
  <c r="I308" i="7"/>
  <c r="I309" i="7"/>
  <c r="I310" i="7"/>
  <c r="I311" i="7"/>
  <c r="I312" i="7"/>
  <c r="I313" i="7"/>
  <c r="I314" i="7"/>
  <c r="I318" i="7"/>
  <c r="I319" i="7"/>
  <c r="I321" i="7"/>
  <c r="I323" i="7"/>
  <c r="I325" i="7"/>
  <c r="I326" i="7"/>
  <c r="I315" i="7"/>
  <c r="I316" i="7"/>
  <c r="I317" i="7"/>
  <c r="I320" i="7"/>
  <c r="I322" i="7"/>
  <c r="I324" i="7"/>
  <c r="I327" i="7"/>
  <c r="I328" i="7"/>
  <c r="I329" i="7"/>
  <c r="I330" i="7"/>
  <c r="I331" i="7"/>
  <c r="I332" i="7"/>
  <c r="I333" i="7"/>
  <c r="I335" i="7"/>
  <c r="I336" i="7"/>
  <c r="I339" i="7"/>
  <c r="I340" i="7"/>
  <c r="I341" i="7"/>
  <c r="I342" i="7"/>
  <c r="I343" i="7"/>
  <c r="I344" i="7"/>
  <c r="I345" i="7"/>
  <c r="I346" i="7"/>
  <c r="I347" i="7"/>
  <c r="I349" i="7"/>
  <c r="I334" i="7"/>
  <c r="I348" i="7"/>
  <c r="I337" i="7"/>
  <c r="I338" i="7"/>
  <c r="I350" i="7"/>
  <c r="I352" i="7"/>
  <c r="I351" i="7"/>
  <c r="I353" i="7"/>
  <c r="I354" i="7"/>
  <c r="I355" i="7"/>
  <c r="I357" i="7"/>
  <c r="I358" i="7"/>
  <c r="I361" i="7"/>
  <c r="I362" i="7"/>
  <c r="I359" i="7"/>
  <c r="I360" i="7"/>
  <c r="I360" i="12" s="1"/>
  <c r="I363" i="7"/>
  <c r="I364" i="7"/>
  <c r="I367" i="7"/>
  <c r="I368" i="7"/>
  <c r="I365" i="7"/>
  <c r="I366" i="7"/>
  <c r="I369" i="7"/>
  <c r="I370" i="7"/>
  <c r="I370" i="12" s="1"/>
  <c r="I372" i="7"/>
  <c r="I373" i="7"/>
  <c r="I374" i="7"/>
  <c r="I375" i="7"/>
  <c r="I378" i="7"/>
  <c r="I379" i="7"/>
  <c r="I371" i="7"/>
  <c r="I376" i="7"/>
  <c r="I377" i="7"/>
  <c r="I381" i="7"/>
  <c r="I382" i="7"/>
  <c r="I384" i="7"/>
  <c r="I385" i="7"/>
  <c r="I386" i="7"/>
  <c r="I380" i="7"/>
  <c r="I383" i="7"/>
  <c r="I387" i="7"/>
  <c r="I388" i="7"/>
  <c r="I389" i="7"/>
  <c r="I391" i="7"/>
  <c r="I390" i="7"/>
  <c r="I392" i="7"/>
  <c r="I394" i="7"/>
  <c r="I395" i="7"/>
  <c r="I398" i="7"/>
  <c r="I393" i="7"/>
  <c r="I396" i="7"/>
  <c r="I397" i="7"/>
  <c r="I399" i="7"/>
  <c r="I400" i="7"/>
  <c r="I402" i="7"/>
  <c r="I403" i="7"/>
  <c r="I404" i="7"/>
  <c r="I406" i="7"/>
  <c r="I407" i="7"/>
  <c r="I408" i="7"/>
  <c r="I409" i="7"/>
  <c r="I401" i="7"/>
  <c r="I405" i="7"/>
  <c r="I410" i="7"/>
  <c r="I411" i="7"/>
  <c r="I412" i="7"/>
  <c r="I413" i="7"/>
  <c r="I414" i="7"/>
  <c r="I415" i="7"/>
  <c r="I356" i="7"/>
  <c r="H4" i="7"/>
  <c r="N4" i="7"/>
  <c r="R4" i="7"/>
  <c r="V4" i="7"/>
  <c r="W4" i="7"/>
  <c r="S4" i="7"/>
  <c r="O4" i="7"/>
  <c r="I4" i="7"/>
  <c r="S415" i="9"/>
  <c r="S415" i="12"/>
  <c r="S207" i="9"/>
  <c r="R15" i="9"/>
  <c r="S309" i="9"/>
  <c r="S157" i="9"/>
  <c r="S157" i="12" s="1"/>
  <c r="S205" i="9"/>
  <c r="S263" i="9"/>
  <c r="S21" i="9"/>
  <c r="S229" i="9"/>
  <c r="S229" i="12" s="1"/>
  <c r="S381" i="9"/>
  <c r="S381" i="12"/>
  <c r="S351" i="9"/>
  <c r="S29" i="9"/>
  <c r="S267" i="9"/>
  <c r="S399" i="9"/>
  <c r="S399" i="12" s="1"/>
  <c r="S37" i="9"/>
  <c r="S285" i="9"/>
  <c r="S12" i="9"/>
  <c r="S405" i="9"/>
  <c r="S405" i="12" s="1"/>
  <c r="S221" i="9"/>
  <c r="S221" i="12" s="1"/>
  <c r="S317" i="9"/>
  <c r="S247" i="9"/>
  <c r="S139" i="9"/>
  <c r="S261" i="9"/>
  <c r="S355" i="9"/>
  <c r="S279" i="9"/>
  <c r="S165" i="9"/>
  <c r="K293" i="9"/>
  <c r="K293" i="12" s="1"/>
  <c r="K412" i="9"/>
  <c r="K412" i="12" s="1"/>
  <c r="K318" i="9"/>
  <c r="K218" i="9"/>
  <c r="K218" i="12" s="1"/>
  <c r="K182" i="12"/>
  <c r="K132" i="9"/>
  <c r="K132" i="12" s="1"/>
  <c r="K38" i="9"/>
  <c r="K38" i="12" s="1"/>
  <c r="K18" i="9"/>
  <c r="K18" i="12" s="1"/>
  <c r="K272" i="9"/>
  <c r="K272" i="12" s="1"/>
  <c r="K351" i="9"/>
  <c r="K407" i="9"/>
  <c r="N407" i="9" s="1"/>
  <c r="N407" i="12" s="1"/>
  <c r="K366" i="9"/>
  <c r="K366" i="12" s="1"/>
  <c r="K213" i="9"/>
  <c r="K213" i="12"/>
  <c r="K400" i="9"/>
  <c r="K400" i="12" s="1"/>
  <c r="K398" i="9"/>
  <c r="K398" i="12" s="1"/>
  <c r="K139" i="9"/>
  <c r="K353" i="9"/>
  <c r="K396" i="9"/>
  <c r="K396" i="12" s="1"/>
  <c r="K214" i="9"/>
  <c r="K214" i="12" s="1"/>
  <c r="K180" i="9"/>
  <c r="O180" i="9" s="1"/>
  <c r="K51" i="9"/>
  <c r="K51" i="12" s="1"/>
  <c r="K271" i="9"/>
  <c r="K344" i="9"/>
  <c r="K344" i="12" s="1"/>
  <c r="K373" i="9"/>
  <c r="K373" i="12"/>
  <c r="K375" i="9"/>
  <c r="K375" i="12" s="1"/>
  <c r="K303" i="9"/>
  <c r="K303" i="12" s="1"/>
  <c r="K62" i="9"/>
  <c r="K216" i="9"/>
  <c r="K216" i="12" s="1"/>
  <c r="K384" i="9"/>
  <c r="K384" i="12" s="1"/>
  <c r="K332" i="9"/>
  <c r="K332" i="12" s="1"/>
  <c r="K280" i="9"/>
  <c r="K121" i="9"/>
  <c r="K247" i="9"/>
  <c r="K247" i="12" s="1"/>
  <c r="K331" i="9"/>
  <c r="K331" i="12" s="1"/>
  <c r="K352" i="9"/>
  <c r="K352" i="12" s="1"/>
  <c r="O415" i="9"/>
  <c r="K244" i="9"/>
  <c r="O244" i="9" s="1"/>
  <c r="O244" i="12" s="1"/>
  <c r="K142" i="9"/>
  <c r="O142" i="9" s="1"/>
  <c r="K52" i="9"/>
  <c r="K52" i="12" s="1"/>
  <c r="K357" i="9"/>
  <c r="K357" i="12" s="1"/>
  <c r="K21" i="9"/>
  <c r="K21" i="12" s="1"/>
  <c r="K135" i="9"/>
  <c r="K135" i="12" s="1"/>
  <c r="K137" i="9"/>
  <c r="K248" i="9"/>
  <c r="K248" i="12" s="1"/>
  <c r="K299" i="9"/>
  <c r="K299" i="12" s="1"/>
  <c r="K403" i="9"/>
  <c r="K47" i="9"/>
  <c r="K47" i="12" s="1"/>
  <c r="K89" i="9"/>
  <c r="K89" i="12" s="1"/>
  <c r="K71" i="9"/>
  <c r="K112" i="9"/>
  <c r="K79" i="9"/>
  <c r="K79" i="12"/>
  <c r="K361" i="9"/>
  <c r="K361" i="12" s="1"/>
  <c r="K319" i="9"/>
  <c r="K319" i="12" s="1"/>
  <c r="K245" i="9"/>
  <c r="K245" i="12" s="1"/>
  <c r="K304" i="9"/>
  <c r="O304" i="9" s="1"/>
  <c r="O304" i="12" s="1"/>
  <c r="K323" i="9"/>
  <c r="K323" i="12" s="1"/>
  <c r="K325" i="9"/>
  <c r="K325" i="12" s="1"/>
  <c r="K409" i="9"/>
  <c r="K409" i="12" s="1"/>
  <c r="K295" i="9"/>
  <c r="K405" i="9"/>
  <c r="K405" i="12" s="1"/>
  <c r="K390" i="9"/>
  <c r="K390" i="12"/>
  <c r="K360" i="9"/>
  <c r="K360" i="12" s="1"/>
  <c r="K346" i="9"/>
  <c r="K346" i="12"/>
  <c r="K294" i="9"/>
  <c r="K276" i="9"/>
  <c r="K276" i="12" s="1"/>
  <c r="K140" i="9"/>
  <c r="K140" i="12" s="1"/>
  <c r="K90" i="9"/>
  <c r="K90" i="12" s="1"/>
  <c r="K69" i="9"/>
  <c r="K69" i="12" s="1"/>
  <c r="K83" i="9"/>
  <c r="O83" i="9" s="1"/>
  <c r="O83" i="12" s="1"/>
  <c r="K156" i="9"/>
  <c r="K111" i="9"/>
  <c r="K111" i="12" s="1"/>
  <c r="K163" i="9"/>
  <c r="K163" i="12" s="1"/>
  <c r="K155" i="9"/>
  <c r="K155" i="12" s="1"/>
  <c r="K275" i="9"/>
  <c r="K275" i="12" s="1"/>
  <c r="K312" i="9"/>
  <c r="K170" i="9"/>
  <c r="K170" i="12" s="1"/>
  <c r="K78" i="9"/>
  <c r="K78" i="12" s="1"/>
  <c r="K337" i="9"/>
  <c r="K337" i="12" s="1"/>
  <c r="K385" i="9"/>
  <c r="K385" i="12" s="1"/>
  <c r="K141" i="9"/>
  <c r="O43" i="9"/>
  <c r="O43" i="12"/>
  <c r="K386" i="9"/>
  <c r="K386" i="12" s="1"/>
  <c r="K306" i="9"/>
  <c r="K306" i="12" s="1"/>
  <c r="K202" i="9"/>
  <c r="K202" i="12"/>
  <c r="K186" i="9"/>
  <c r="K134" i="9"/>
  <c r="N134" i="9" s="1"/>
  <c r="K100" i="9"/>
  <c r="K100" i="12" s="1"/>
  <c r="K82" i="9"/>
  <c r="K82" i="12" s="1"/>
  <c r="K61" i="9"/>
  <c r="K61" i="12" s="1"/>
  <c r="K249" i="9"/>
  <c r="O249" i="9"/>
  <c r="O249" i="12" s="1"/>
  <c r="O398" i="9"/>
  <c r="O398" i="12" s="1"/>
  <c r="O366" i="9"/>
  <c r="O366" i="12" s="1"/>
  <c r="O214" i="9"/>
  <c r="O182" i="9"/>
  <c r="K131" i="9"/>
  <c r="K131" i="12" s="1"/>
  <c r="K321" i="9"/>
  <c r="O321" i="9" s="1"/>
  <c r="K81" i="9"/>
  <c r="K81" i="12" s="1"/>
  <c r="O396" i="9"/>
  <c r="O332" i="9"/>
  <c r="K362" i="9"/>
  <c r="K362" i="12"/>
  <c r="K72" i="9"/>
  <c r="K72" i="12" s="1"/>
  <c r="K60" i="9"/>
  <c r="K60" i="12" s="1"/>
  <c r="K59" i="9"/>
  <c r="K59" i="12" s="1"/>
  <c r="K273" i="9"/>
  <c r="K273" i="12" s="1"/>
  <c r="K369" i="9"/>
  <c r="K369" i="12" s="1"/>
  <c r="O40" i="9"/>
  <c r="K133" i="9"/>
  <c r="K133" i="12" s="1"/>
  <c r="O245" i="9"/>
  <c r="O245" i="12" s="1"/>
  <c r="O213" i="9"/>
  <c r="O213" i="12" s="1"/>
  <c r="S270" i="9"/>
  <c r="S270" i="12" s="1"/>
  <c r="S142" i="9"/>
  <c r="S142" i="12" s="1"/>
  <c r="S365" i="9"/>
  <c r="S365" i="12" s="1"/>
  <c r="S237" i="9"/>
  <c r="S173" i="9"/>
  <c r="S173" i="12" s="1"/>
  <c r="S45" i="9"/>
  <c r="S45" i="12"/>
  <c r="S330" i="9"/>
  <c r="S330" i="12" s="1"/>
  <c r="S298" i="9"/>
  <c r="S298" i="12" s="1"/>
  <c r="S138" i="9"/>
  <c r="S138" i="12" s="1"/>
  <c r="S130" i="9"/>
  <c r="S130" i="12" s="1"/>
  <c r="S98" i="9"/>
  <c r="S58" i="9"/>
  <c r="S50" i="9"/>
  <c r="S50" i="12" s="1"/>
  <c r="S42" i="9"/>
  <c r="S42" i="12" s="1"/>
  <c r="W199" i="9"/>
  <c r="W199" i="12" s="1"/>
  <c r="W191" i="9"/>
  <c r="W191" i="12" s="1"/>
  <c r="W151" i="9"/>
  <c r="W151" i="12" s="1"/>
  <c r="S96" i="9"/>
  <c r="S96" i="12"/>
  <c r="S56" i="9"/>
  <c r="S94" i="9"/>
  <c r="S94" i="12" s="1"/>
  <c r="S62" i="9"/>
  <c r="S62" i="12" s="1"/>
  <c r="S223" i="9"/>
  <c r="S223" i="12" s="1"/>
  <c r="S383" i="9"/>
  <c r="S251" i="9"/>
  <c r="S251" i="12" s="1"/>
  <c r="S299" i="9"/>
  <c r="O352" i="9"/>
  <c r="O352" i="12" s="1"/>
  <c r="S151" i="9"/>
  <c r="S295" i="9"/>
  <c r="S295" i="12" s="1"/>
  <c r="R21" i="9"/>
  <c r="R21" i="12" s="1"/>
  <c r="S109" i="9"/>
  <c r="S109" i="12" s="1"/>
  <c r="S147" i="9"/>
  <c r="S147" i="12" s="1"/>
  <c r="S189" i="9"/>
  <c r="S189" i="12" s="1"/>
  <c r="S283" i="9"/>
  <c r="S283" i="12" s="1"/>
  <c r="S315" i="9"/>
  <c r="S397" i="9"/>
  <c r="S397" i="12" s="1"/>
  <c r="S307" i="9"/>
  <c r="S307" i="12" s="1"/>
  <c r="S319" i="9"/>
  <c r="S319" i="12" s="1"/>
  <c r="S235" i="9"/>
  <c r="S273" i="9"/>
  <c r="S167" i="9"/>
  <c r="S411" i="9"/>
  <c r="S411" i="12" s="1"/>
  <c r="S183" i="9"/>
  <c r="S335" i="9"/>
  <c r="S335" i="12" s="1"/>
  <c r="R11" i="9"/>
  <c r="R11" i="12" s="1"/>
  <c r="S163" i="9"/>
  <c r="S163" i="12"/>
  <c r="S203" i="9"/>
  <c r="S325" i="9"/>
  <c r="S164" i="9"/>
  <c r="S164" i="12" s="1"/>
  <c r="S75" i="9"/>
  <c r="S75" i="12"/>
  <c r="S99" i="9"/>
  <c r="S99" i="12" s="1"/>
  <c r="S216" i="9"/>
  <c r="S216" i="12" s="1"/>
  <c r="O248" i="9"/>
  <c r="O248" i="12"/>
  <c r="S339" i="9"/>
  <c r="S371" i="9"/>
  <c r="S371" i="12" s="1"/>
  <c r="S4" i="9"/>
  <c r="S4" i="12"/>
  <c r="S80" i="9"/>
  <c r="S80" i="12" s="1"/>
  <c r="S104" i="9"/>
  <c r="S104" i="12" s="1"/>
  <c r="O136" i="9"/>
  <c r="O136" i="12" s="1"/>
  <c r="S291" i="9"/>
  <c r="S291" i="12" s="1"/>
  <c r="S347" i="9"/>
  <c r="S395" i="9"/>
  <c r="R20" i="9"/>
  <c r="R20" i="12" s="1"/>
  <c r="S144" i="9"/>
  <c r="S144" i="12"/>
  <c r="S174" i="9"/>
  <c r="S174" i="12" s="1"/>
  <c r="S372" i="9"/>
  <c r="S372" i="12" s="1"/>
  <c r="S22" i="9"/>
  <c r="S22" i="12"/>
  <c r="S150" i="9"/>
  <c r="S150" i="12" s="1"/>
  <c r="S238" i="9"/>
  <c r="S238" i="12" s="1"/>
  <c r="S278" i="9"/>
  <c r="S278" i="12" s="1"/>
  <c r="S358" i="9"/>
  <c r="S358" i="12" s="1"/>
  <c r="S316" i="9"/>
  <c r="S316" i="12"/>
  <c r="S126" i="9"/>
  <c r="S126" i="12"/>
  <c r="S160" i="9"/>
  <c r="S160" i="12" s="1"/>
  <c r="S266" i="9"/>
  <c r="S152" i="9"/>
  <c r="S152" i="12" s="1"/>
  <c r="S224" i="9"/>
  <c r="S224" i="12" s="1"/>
  <c r="S230" i="9"/>
  <c r="S230" i="12" s="1"/>
  <c r="S257" i="9"/>
  <c r="O413" i="9"/>
  <c r="S32" i="9"/>
  <c r="S32" i="12"/>
  <c r="S113" i="9"/>
  <c r="S113" i="12" s="1"/>
  <c r="R23" i="9"/>
  <c r="R23" i="12" s="1"/>
  <c r="S175" i="9"/>
  <c r="S255" i="9"/>
  <c r="S255" i="12" s="1"/>
  <c r="S327" i="9"/>
  <c r="S407" i="9"/>
  <c r="S407" i="12"/>
  <c r="S6" i="9"/>
  <c r="S13" i="9"/>
  <c r="S13" i="12" s="1"/>
  <c r="S19" i="9"/>
  <c r="S19" i="12" s="1"/>
  <c r="S27" i="9"/>
  <c r="S27" i="12" s="1"/>
  <c r="S67" i="9"/>
  <c r="S67" i="12" s="1"/>
  <c r="S101" i="9"/>
  <c r="S101" i="12" s="1"/>
  <c r="S129" i="9"/>
  <c r="S129" i="12" s="1"/>
  <c r="S155" i="9"/>
  <c r="S155" i="12" s="1"/>
  <c r="S181" i="9"/>
  <c r="S181" i="12" s="1"/>
  <c r="O209" i="9"/>
  <c r="O209" i="12" s="1"/>
  <c r="S227" i="9"/>
  <c r="S227" i="12" s="1"/>
  <c r="S239" i="9"/>
  <c r="S239" i="12" s="1"/>
  <c r="S253" i="9"/>
  <c r="S253" i="12" s="1"/>
  <c r="S269" i="9"/>
  <c r="S269" i="12" s="1"/>
  <c r="S333" i="9"/>
  <c r="S333" i="12" s="1"/>
  <c r="S349" i="9"/>
  <c r="S191" i="9"/>
  <c r="S191" i="12"/>
  <c r="S271" i="9"/>
  <c r="S271" i="12"/>
  <c r="S343" i="9"/>
  <c r="S343" i="12" s="1"/>
  <c r="S81" i="9"/>
  <c r="S213" i="9"/>
  <c r="S245" i="9"/>
  <c r="S277" i="9"/>
  <c r="S277" i="12"/>
  <c r="S305" i="9"/>
  <c r="S305" i="12" s="1"/>
  <c r="S373" i="9"/>
  <c r="S373" i="12" s="1"/>
  <c r="S156" i="9"/>
  <c r="S156" i="12"/>
  <c r="S215" i="9"/>
  <c r="S287" i="9"/>
  <c r="S287" i="12"/>
  <c r="S367" i="9"/>
  <c r="S367" i="12" s="1"/>
  <c r="S148" i="9"/>
  <c r="S148" i="12" s="1"/>
  <c r="S11" i="9"/>
  <c r="S11" i="12"/>
  <c r="S61" i="9"/>
  <c r="S61" i="12"/>
  <c r="S83" i="9"/>
  <c r="S83" i="12" s="1"/>
  <c r="S125" i="9"/>
  <c r="S149" i="9"/>
  <c r="S149" i="12"/>
  <c r="S219" i="9"/>
  <c r="S219" i="12" s="1"/>
  <c r="S321" i="9"/>
  <c r="S321" i="12" s="1"/>
  <c r="S357" i="9"/>
  <c r="S357" i="12" s="1"/>
  <c r="S389" i="9"/>
  <c r="S389" i="12" s="1"/>
  <c r="R17" i="9"/>
  <c r="R17" i="12"/>
  <c r="S249" i="9"/>
  <c r="S249" i="12" s="1"/>
  <c r="S297" i="9"/>
  <c r="S393" i="9"/>
  <c r="S393" i="12" s="1"/>
  <c r="E58" i="9"/>
  <c r="E58" i="12" s="1"/>
  <c r="E377" i="9"/>
  <c r="E377" i="12" s="1"/>
  <c r="E22" i="9"/>
  <c r="E22" i="12"/>
  <c r="E381" i="9"/>
  <c r="E297" i="9"/>
  <c r="E317" i="9"/>
  <c r="E317" i="12" s="1"/>
  <c r="E45" i="9"/>
  <c r="E45" i="12" s="1"/>
  <c r="E369" i="9"/>
  <c r="E369" i="12" s="1"/>
  <c r="S159" i="9"/>
  <c r="S231" i="9"/>
  <c r="S231" i="12" s="1"/>
  <c r="S311" i="9"/>
  <c r="S391" i="9"/>
  <c r="S391" i="12" s="1"/>
  <c r="S17" i="9"/>
  <c r="S97" i="9"/>
  <c r="S97" i="12" s="1"/>
  <c r="S345" i="9"/>
  <c r="S345" i="12"/>
  <c r="S361" i="9"/>
  <c r="S361" i="12" s="1"/>
  <c r="S89" i="9"/>
  <c r="S89" i="12" s="1"/>
  <c r="S334" i="9"/>
  <c r="S334" i="12" s="1"/>
  <c r="S214" i="9"/>
  <c r="S214" i="12" s="1"/>
  <c r="S262" i="9"/>
  <c r="S262" i="12" s="1"/>
  <c r="S414" i="9"/>
  <c r="S414" i="12"/>
  <c r="S190" i="9"/>
  <c r="S190" i="12" s="1"/>
  <c r="S318" i="9"/>
  <c r="S318" i="12" s="1"/>
  <c r="S390" i="9"/>
  <c r="S390" i="12" s="1"/>
  <c r="S26" i="9"/>
  <c r="S74" i="9"/>
  <c r="V4" i="9"/>
  <c r="R8" i="9"/>
  <c r="R8" i="12" s="1"/>
  <c r="R18" i="9"/>
  <c r="R18" i="12" s="1"/>
  <c r="R22" i="9"/>
  <c r="R22" i="12" s="1"/>
  <c r="S128" i="9"/>
  <c r="S170" i="9"/>
  <c r="S170" i="12" s="1"/>
  <c r="S208" i="9"/>
  <c r="S208" i="12"/>
  <c r="S232" i="9"/>
  <c r="S232" i="12" s="1"/>
  <c r="S241" i="9"/>
  <c r="S241" i="12" s="1"/>
  <c r="S250" i="9"/>
  <c r="S250" i="12" s="1"/>
  <c r="S281" i="9"/>
  <c r="S281" i="12" s="1"/>
  <c r="S326" i="9"/>
  <c r="S326" i="12" s="1"/>
  <c r="S377" i="9"/>
  <c r="S377" i="12"/>
  <c r="E195" i="9"/>
  <c r="E195" i="12" s="1"/>
  <c r="E44" i="9"/>
  <c r="E44" i="12" s="1"/>
  <c r="E324" i="9"/>
  <c r="E324" i="12" s="1"/>
  <c r="S258" i="9"/>
  <c r="S258" i="12" s="1"/>
  <c r="W4" i="9"/>
  <c r="W4" i="12" s="1"/>
  <c r="S136" i="9"/>
  <c r="R24" i="9"/>
  <c r="R24" i="12" s="1"/>
  <c r="S146" i="9"/>
  <c r="S146" i="12" s="1"/>
  <c r="S154" i="9"/>
  <c r="S154" i="12" s="1"/>
  <c r="S184" i="9"/>
  <c r="S184" i="12"/>
  <c r="S202" i="9"/>
  <c r="S202" i="12" s="1"/>
  <c r="S226" i="9"/>
  <c r="S226" i="12" s="1"/>
  <c r="S312" i="9"/>
  <c r="S312" i="12" s="1"/>
  <c r="S329" i="9"/>
  <c r="S400" i="9"/>
  <c r="E234" i="9"/>
  <c r="E210" i="9"/>
  <c r="E210" i="12" s="1"/>
  <c r="S18" i="9"/>
  <c r="S18" i="12" s="1"/>
  <c r="S338" i="9"/>
  <c r="S338" i="12" s="1"/>
  <c r="R10" i="9"/>
  <c r="R10" i="12"/>
  <c r="E50" i="9"/>
  <c r="I50" i="9" s="1"/>
  <c r="I50" i="12" s="1"/>
  <c r="E330" i="9"/>
  <c r="E330" i="12" s="1"/>
  <c r="E388" i="9"/>
  <c r="E388" i="12" s="1"/>
  <c r="S40" i="9"/>
  <c r="S40" i="12" s="1"/>
  <c r="S274" i="9"/>
  <c r="S274" i="12" s="1"/>
  <c r="S304" i="9"/>
  <c r="S366" i="9"/>
  <c r="S382" i="9"/>
  <c r="S382" i="12" s="1"/>
  <c r="S7" i="9"/>
  <c r="S7" i="12" s="1"/>
  <c r="S66" i="9"/>
  <c r="S66" i="12" s="1"/>
  <c r="S178" i="9"/>
  <c r="S106" i="9"/>
  <c r="S120" i="9"/>
  <c r="S120" i="12" s="1"/>
  <c r="S218" i="9"/>
  <c r="S218" i="12" s="1"/>
  <c r="S242" i="9"/>
  <c r="S242" i="12" s="1"/>
  <c r="E130" i="9"/>
  <c r="E130" i="12" s="1"/>
  <c r="S386" i="9"/>
  <c r="S46" i="9"/>
  <c r="S46" i="12" s="1"/>
  <c r="S294" i="9"/>
  <c r="S294" i="12" s="1"/>
  <c r="S410" i="9"/>
  <c r="R6" i="9"/>
  <c r="R6" i="12" s="1"/>
  <c r="R16" i="9"/>
  <c r="R16" i="12" s="1"/>
  <c r="S72" i="9"/>
  <c r="S72" i="12" s="1"/>
  <c r="S265" i="9"/>
  <c r="S265" i="12" s="1"/>
  <c r="S286" i="9"/>
  <c r="S286" i="12" s="1"/>
  <c r="S313" i="9"/>
  <c r="O357" i="9"/>
  <c r="S384" i="9"/>
  <c r="S384" i="12" s="1"/>
  <c r="S406" i="9"/>
  <c r="S406" i="12" s="1"/>
  <c r="E90" i="9"/>
  <c r="E90" i="12" s="1"/>
  <c r="E186" i="9"/>
  <c r="E186" i="12" s="1"/>
  <c r="E251" i="9"/>
  <c r="E251" i="12" s="1"/>
  <c r="E36" i="9"/>
  <c r="E266" i="9"/>
  <c r="E266" i="12" s="1"/>
  <c r="E219" i="9"/>
  <c r="I219" i="9" s="1"/>
  <c r="I219" i="12" s="1"/>
  <c r="E203" i="9"/>
  <c r="E203" i="12" s="1"/>
  <c r="E171" i="9"/>
  <c r="E171" i="12" s="1"/>
  <c r="E378" i="9"/>
  <c r="E378" i="12" s="1"/>
  <c r="E18" i="9"/>
  <c r="E274" i="9"/>
  <c r="E274" i="12" s="1"/>
  <c r="E379" i="9"/>
  <c r="E379" i="12" s="1"/>
  <c r="E362" i="9"/>
  <c r="E362" i="12" s="1"/>
  <c r="E354" i="9"/>
  <c r="E354" i="12" s="1"/>
  <c r="E102" i="9"/>
  <c r="E194" i="9"/>
  <c r="H194" i="9" s="1"/>
  <c r="H194" i="12" s="1"/>
  <c r="E169" i="9"/>
  <c r="E116" i="9"/>
  <c r="E116" i="12"/>
  <c r="E153" i="9"/>
  <c r="S412" i="9"/>
  <c r="S412" i="12" s="1"/>
  <c r="R4" i="9"/>
  <c r="R4" i="12"/>
  <c r="R7" i="9"/>
  <c r="R7" i="12" s="1"/>
  <c r="S10" i="9"/>
  <c r="R14" i="9"/>
  <c r="R14" i="12" s="1"/>
  <c r="S30" i="9"/>
  <c r="S30" i="12" s="1"/>
  <c r="S38" i="9"/>
  <c r="S64" i="9"/>
  <c r="S82" i="9"/>
  <c r="S82" i="12" s="1"/>
  <c r="S88" i="9"/>
  <c r="S88" i="12" s="1"/>
  <c r="S110" i="9"/>
  <c r="S110" i="12" s="1"/>
  <c r="S118" i="9"/>
  <c r="S182" i="9"/>
  <c r="S182" i="12" s="1"/>
  <c r="S198" i="9"/>
  <c r="S198" i="12"/>
  <c r="S234" i="9"/>
  <c r="S234" i="12" s="1"/>
  <c r="S256" i="9"/>
  <c r="S302" i="9"/>
  <c r="S302" i="12" s="1"/>
  <c r="S322" i="9"/>
  <c r="S322" i="12" s="1"/>
  <c r="S342" i="9"/>
  <c r="S342" i="12" s="1"/>
  <c r="S352" i="9"/>
  <c r="E338" i="9"/>
  <c r="E258" i="9"/>
  <c r="E258" i="12" s="1"/>
  <c r="E308" i="9"/>
  <c r="E308" i="12" s="1"/>
  <c r="E114" i="9"/>
  <c r="E292" i="9"/>
  <c r="I292" i="9" s="1"/>
  <c r="E323" i="9"/>
  <c r="E323" i="12" s="1"/>
  <c r="E212" i="9"/>
  <c r="E370" i="9"/>
  <c r="E370" i="12" s="1"/>
  <c r="E148" i="9"/>
  <c r="E148" i="12" s="1"/>
  <c r="E243" i="9"/>
  <c r="E355" i="9"/>
  <c r="E355" i="12" s="1"/>
  <c r="E132" i="9"/>
  <c r="I132" i="9" s="1"/>
  <c r="I132" i="12"/>
  <c r="E155" i="9"/>
  <c r="S404" i="9"/>
  <c r="S404" i="12" s="1"/>
  <c r="S8" i="9"/>
  <c r="S16" i="9"/>
  <c r="S16" i="12" s="1"/>
  <c r="S34" i="9"/>
  <c r="S34" i="12"/>
  <c r="S90" i="9"/>
  <c r="S114" i="9"/>
  <c r="S168" i="9"/>
  <c r="S168" i="12" s="1"/>
  <c r="S246" i="9"/>
  <c r="S346" i="9"/>
  <c r="S370" i="9"/>
  <c r="S398" i="9"/>
  <c r="S398" i="12" s="1"/>
  <c r="E131" i="9"/>
  <c r="E131" i="12" s="1"/>
  <c r="E282" i="9"/>
  <c r="E340" i="9"/>
  <c r="E340" i="12" s="1"/>
  <c r="E291" i="9"/>
  <c r="E346" i="9"/>
  <c r="E346" i="12" s="1"/>
  <c r="E414" i="9"/>
  <c r="E410" i="9"/>
  <c r="E410" i="12" s="1"/>
  <c r="E154" i="9"/>
  <c r="E220" i="9"/>
  <c r="E250" i="9"/>
  <c r="E250" i="12" s="1"/>
  <c r="E28" i="9"/>
  <c r="E28" i="12" s="1"/>
  <c r="E10" i="9"/>
  <c r="E10" i="12" s="1"/>
  <c r="E372" i="9"/>
  <c r="E372" i="12"/>
  <c r="E387" i="9"/>
  <c r="E387" i="12" s="1"/>
  <c r="E178" i="9"/>
  <c r="I178" i="9" s="1"/>
  <c r="E162" i="9"/>
  <c r="E162" i="12"/>
  <c r="E242" i="9"/>
  <c r="E242" i="12" s="1"/>
  <c r="E322" i="9"/>
  <c r="E322" i="12"/>
  <c r="S24" i="9"/>
  <c r="S48" i="9"/>
  <c r="S48" i="12" s="1"/>
  <c r="S86" i="9"/>
  <c r="S86" i="12"/>
  <c r="S162" i="9"/>
  <c r="S186" i="9"/>
  <c r="S186" i="12" s="1"/>
  <c r="S194" i="9"/>
  <c r="S240" i="9"/>
  <c r="S248" i="9"/>
  <c r="S254" i="9"/>
  <c r="S254" i="12" s="1"/>
  <c r="S282" i="9"/>
  <c r="S290" i="9"/>
  <c r="S306" i="9"/>
  <c r="S306" i="12" s="1"/>
  <c r="S314" i="9"/>
  <c r="S314" i="12" s="1"/>
  <c r="E298" i="9"/>
  <c r="E298" i="12" s="1"/>
  <c r="E211" i="9"/>
  <c r="E211" i="12" s="1"/>
  <c r="E110" i="9"/>
  <c r="S332" i="9"/>
  <c r="S332" i="12" s="1"/>
  <c r="E34" i="9"/>
  <c r="E265" i="9"/>
  <c r="E265" i="12"/>
  <c r="E257" i="9"/>
  <c r="E257" i="12" s="1"/>
  <c r="E74" i="9"/>
  <c r="E74" i="12" s="1"/>
  <c r="E318" i="9"/>
  <c r="I318" i="9"/>
  <c r="E174" i="9"/>
  <c r="E174" i="12" s="1"/>
  <c r="E351" i="9"/>
  <c r="E351" i="12" s="1"/>
  <c r="E81" i="9"/>
  <c r="E81" i="12" s="1"/>
  <c r="E290" i="9"/>
  <c r="E290" i="12" s="1"/>
  <c r="E86" i="9"/>
  <c r="E86" i="12" s="1"/>
  <c r="E184" i="9"/>
  <c r="E184" i="12" s="1"/>
  <c r="E19" i="9"/>
  <c r="E19" i="12" s="1"/>
  <c r="E175" i="9"/>
  <c r="E185" i="9"/>
  <c r="E75" i="9"/>
  <c r="E75" i="12" s="1"/>
  <c r="E217" i="9"/>
  <c r="E89" i="9"/>
  <c r="E89" i="12" s="1"/>
  <c r="E82" i="9"/>
  <c r="E82" i="12" s="1"/>
  <c r="E363" i="9"/>
  <c r="E363" i="12"/>
  <c r="E7" i="9"/>
  <c r="E95" i="9"/>
  <c r="E95" i="12" s="1"/>
  <c r="E309" i="9"/>
  <c r="E309" i="12" s="1"/>
  <c r="E23" i="9"/>
  <c r="I23" i="9" s="1"/>
  <c r="I23" i="12" s="1"/>
  <c r="E277" i="9"/>
  <c r="E277" i="12" s="1"/>
  <c r="E230" i="9"/>
  <c r="E230" i="12"/>
  <c r="E279" i="9"/>
  <c r="E188" i="9"/>
  <c r="E188" i="12"/>
  <c r="E335" i="9"/>
  <c r="I335" i="9" s="1"/>
  <c r="I335" i="12" s="1"/>
  <c r="E190" i="9"/>
  <c r="E190" i="12" s="1"/>
  <c r="E64" i="9"/>
  <c r="E393" i="9"/>
  <c r="E393" i="12" s="1"/>
  <c r="E365" i="9"/>
  <c r="E252" i="9"/>
  <c r="E56" i="9"/>
  <c r="E253" i="9"/>
  <c r="E253" i="12" s="1"/>
  <c r="E193" i="9"/>
  <c r="E193" i="12" s="1"/>
  <c r="E105" i="9"/>
  <c r="I105" i="9" s="1"/>
  <c r="I105" i="12" s="1"/>
  <c r="E336" i="9"/>
  <c r="E336" i="12" s="1"/>
  <c r="E106" i="9"/>
  <c r="E107" i="9"/>
  <c r="E329" i="9"/>
  <c r="E329" i="12" s="1"/>
  <c r="E267" i="9"/>
  <c r="E267" i="12" s="1"/>
  <c r="E315" i="9"/>
  <c r="E315" i="12" s="1"/>
  <c r="E235" i="9"/>
  <c r="E20" i="9"/>
  <c r="E78" i="9"/>
  <c r="I78" i="9" s="1"/>
  <c r="I78" i="12" s="1"/>
  <c r="E286" i="9"/>
  <c r="E286" i="12" s="1"/>
  <c r="E115" i="9"/>
  <c r="I115" i="9"/>
  <c r="I115" i="12" s="1"/>
  <c r="E168" i="9"/>
  <c r="E168" i="12" s="1"/>
  <c r="E120" i="9"/>
  <c r="H120" i="9" s="1"/>
  <c r="E360" i="9"/>
  <c r="E360" i="12" s="1"/>
  <c r="E14" i="9"/>
  <c r="I14" i="9" s="1"/>
  <c r="I14" i="12" s="1"/>
  <c r="E206" i="9"/>
  <c r="I206" i="9"/>
  <c r="E41" i="9"/>
  <c r="I41" i="9" s="1"/>
  <c r="I41" i="12" s="1"/>
  <c r="E61" i="9"/>
  <c r="I61" i="9" s="1"/>
  <c r="I61" i="12" s="1"/>
  <c r="E25" i="9"/>
  <c r="H25" i="9" s="1"/>
  <c r="E173" i="9"/>
  <c r="I22" i="9"/>
  <c r="I22" i="12" s="1"/>
  <c r="E402" i="9"/>
  <c r="E402" i="12" s="1"/>
  <c r="E339" i="9"/>
  <c r="E339" i="12" s="1"/>
  <c r="E307" i="9"/>
  <c r="I307" i="9" s="1"/>
  <c r="E275" i="9"/>
  <c r="E275" i="12" s="1"/>
  <c r="E92" i="9"/>
  <c r="H92" i="9"/>
  <c r="H92" i="12" s="1"/>
  <c r="E51" i="9"/>
  <c r="I51" i="9" s="1"/>
  <c r="I51" i="12" s="1"/>
  <c r="E93" i="9"/>
  <c r="E93" i="12" s="1"/>
  <c r="E146" i="9"/>
  <c r="E146" i="12" s="1"/>
  <c r="E73" i="9"/>
  <c r="E73" i="12"/>
  <c r="E66" i="9"/>
  <c r="E91" i="9"/>
  <c r="E91" i="12" s="1"/>
  <c r="I171" i="9"/>
  <c r="I171" i="12"/>
  <c r="E306" i="9"/>
  <c r="I306" i="9" s="1"/>
  <c r="I306" i="12" s="1"/>
  <c r="E96" i="9"/>
  <c r="I96" i="9"/>
  <c r="I96" i="12" s="1"/>
  <c r="E53" i="9"/>
  <c r="E53" i="12" s="1"/>
  <c r="E100" i="9"/>
  <c r="I100" i="9" s="1"/>
  <c r="I100" i="12" s="1"/>
  <c r="E37" i="9"/>
  <c r="E37" i="12" s="1"/>
  <c r="E197" i="9"/>
  <c r="I197" i="9" s="1"/>
  <c r="I197" i="12" s="1"/>
  <c r="E197" i="12"/>
  <c r="E198" i="9"/>
  <c r="E198" i="12"/>
  <c r="E199" i="9"/>
  <c r="E199" i="12" s="1"/>
  <c r="E200" i="9"/>
  <c r="E236" i="9"/>
  <c r="E236" i="12"/>
  <c r="E201" i="9"/>
  <c r="E84" i="9"/>
  <c r="E163" i="9"/>
  <c r="E163" i="12" s="1"/>
  <c r="E39" i="9"/>
  <c r="E39" i="12" s="1"/>
  <c r="E238" i="9"/>
  <c r="E342" i="9"/>
  <c r="E343" i="9"/>
  <c r="E343" i="12" s="1"/>
  <c r="E239" i="9"/>
  <c r="E239" i="12" s="1"/>
  <c r="E177" i="9"/>
  <c r="E182" i="9"/>
  <c r="E182" i="12"/>
  <c r="E13" i="9"/>
  <c r="H13" i="9" s="1"/>
  <c r="E122" i="9"/>
  <c r="E122" i="12" s="1"/>
  <c r="E152" i="9"/>
  <c r="E152" i="12" s="1"/>
  <c r="E383" i="9"/>
  <c r="E383" i="12" s="1"/>
  <c r="E288" i="9"/>
  <c r="E288" i="12"/>
  <c r="E123" i="9"/>
  <c r="I123" i="9"/>
  <c r="I123" i="12" s="1"/>
  <c r="E42" i="9"/>
  <c r="E42" i="12" s="1"/>
  <c r="E59" i="9"/>
  <c r="I59" i="9" s="1"/>
  <c r="I59" i="12" s="1"/>
  <c r="E374" i="9"/>
  <c r="E374" i="12" s="1"/>
  <c r="E128" i="9"/>
  <c r="H128" i="9" s="1"/>
  <c r="E223" i="9"/>
  <c r="E255" i="9"/>
  <c r="I255" i="9" s="1"/>
  <c r="I255" i="12" s="1"/>
  <c r="E256" i="9"/>
  <c r="E256" i="12" s="1"/>
  <c r="E294" i="9"/>
  <c r="E137" i="9"/>
  <c r="E137" i="12" s="1"/>
  <c r="E400" i="9"/>
  <c r="E400" i="12" s="1"/>
  <c r="E353" i="9"/>
  <c r="E353" i="12" s="1"/>
  <c r="E215" i="9"/>
  <c r="E413" i="9"/>
  <c r="H413" i="9" s="1"/>
  <c r="E326" i="9"/>
  <c r="E326" i="12"/>
  <c r="E260" i="9"/>
  <c r="E260" i="12" s="1"/>
  <c r="E228" i="9"/>
  <c r="I228" i="9" s="1"/>
  <c r="I228" i="12" s="1"/>
  <c r="E202" i="9"/>
  <c r="E202" i="12"/>
  <c r="E76" i="9"/>
  <c r="H76" i="9" s="1"/>
  <c r="H76" i="12" s="1"/>
  <c r="E35" i="9"/>
  <c r="E35" i="12" s="1"/>
  <c r="E87" i="9"/>
  <c r="I87" i="9" s="1"/>
  <c r="E5" i="9"/>
  <c r="E6" i="9"/>
  <c r="E6" i="12" s="1"/>
  <c r="E29" i="9"/>
  <c r="E63" i="9"/>
  <c r="E63" i="12"/>
  <c r="E300" i="9"/>
  <c r="E300" i="12"/>
  <c r="E301" i="9"/>
  <c r="E225" i="9"/>
  <c r="E225" i="12" s="1"/>
  <c r="E401" i="9"/>
  <c r="E401" i="12"/>
  <c r="E334" i="9"/>
  <c r="E334" i="12"/>
  <c r="E98" i="9"/>
  <c r="E98" i="12" s="1"/>
  <c r="E24" i="9"/>
  <c r="E103" i="9"/>
  <c r="E8" i="9"/>
  <c r="E9" i="9"/>
  <c r="E283" i="9"/>
  <c r="E313" i="9"/>
  <c r="E313" i="12" s="1"/>
  <c r="E181" i="9"/>
  <c r="E181" i="12" s="1"/>
  <c r="E302" i="9"/>
  <c r="E302" i="12" s="1"/>
  <c r="E11" i="9"/>
  <c r="E69" i="9"/>
  <c r="I69" i="9" s="1"/>
  <c r="I69" i="12" s="1"/>
  <c r="E70" i="9"/>
  <c r="E284" i="9"/>
  <c r="E71" i="9"/>
  <c r="E71" i="12" s="1"/>
  <c r="E83" i="9"/>
  <c r="E83" i="12" s="1"/>
  <c r="E144" i="9"/>
  <c r="E145" i="9"/>
  <c r="E158" i="9"/>
  <c r="E158" i="12" s="1"/>
  <c r="E38" i="9"/>
  <c r="E38" i="12" s="1"/>
  <c r="E241" i="9"/>
  <c r="E395" i="9"/>
  <c r="E395" i="12" s="1"/>
  <c r="E269" i="9"/>
  <c r="E269" i="12"/>
  <c r="E272" i="9"/>
  <c r="E272" i="12" s="1"/>
  <c r="E209" i="9"/>
  <c r="E209" i="12" s="1"/>
  <c r="E46" i="9"/>
  <c r="E46" i="12"/>
  <c r="E331" i="9"/>
  <c r="E331" i="12"/>
  <c r="E352" i="9"/>
  <c r="E325" i="9"/>
  <c r="E325" i="12" s="1"/>
  <c r="E390" i="9"/>
  <c r="E390" i="12" s="1"/>
  <c r="E248" i="9"/>
  <c r="E248" i="12" s="1"/>
  <c r="E183" i="9"/>
  <c r="E183" i="12" s="1"/>
  <c r="E396" i="9"/>
  <c r="E398" i="9"/>
  <c r="I44" i="9"/>
  <c r="I44" i="12"/>
  <c r="E386" i="9"/>
  <c r="E259" i="9"/>
  <c r="E227" i="9"/>
  <c r="E227" i="12" s="1"/>
  <c r="E196" i="9"/>
  <c r="E226" i="9"/>
  <c r="E68" i="9"/>
  <c r="I68" i="9" s="1"/>
  <c r="E27" i="9"/>
  <c r="E27" i="12" s="1"/>
  <c r="E404" i="9"/>
  <c r="E314" i="9"/>
  <c r="E314" i="12" s="1"/>
  <c r="E108" i="9"/>
  <c r="H108" i="9" s="1"/>
  <c r="E67" i="9"/>
  <c r="E67" i="12" s="1"/>
  <c r="E26" i="9"/>
  <c r="E26" i="12" s="1"/>
  <c r="E94" i="9"/>
  <c r="E94" i="12" s="1"/>
  <c r="E380" i="9"/>
  <c r="E380" i="12" s="1"/>
  <c r="E262" i="9"/>
  <c r="E262" i="12" s="1"/>
  <c r="E278" i="9"/>
  <c r="E278" i="12" s="1"/>
  <c r="E49" i="9"/>
  <c r="E49" i="12" s="1"/>
  <c r="E77" i="9"/>
  <c r="E101" i="9"/>
  <c r="E392" i="9"/>
  <c r="E392" i="12" s="1"/>
  <c r="E358" i="9"/>
  <c r="E358" i="12" s="1"/>
  <c r="E281" i="9"/>
  <c r="E281" i="12" s="1"/>
  <c r="E113" i="9"/>
  <c r="H113" i="9" s="1"/>
  <c r="E149" i="9"/>
  <c r="E149" i="12"/>
  <c r="E117" i="9"/>
  <c r="E118" i="9"/>
  <c r="E118" i="12"/>
  <c r="E164" i="9"/>
  <c r="E164" i="12" s="1"/>
  <c r="E160" i="9"/>
  <c r="I160" i="9"/>
  <c r="I160" i="12" s="1"/>
  <c r="E165" i="9"/>
  <c r="E124" i="9"/>
  <c r="H124" i="9" s="1"/>
  <c r="E15" i="9"/>
  <c r="I15" i="9" s="1"/>
  <c r="I15" i="12"/>
  <c r="E289" i="9"/>
  <c r="E289" i="12" s="1"/>
  <c r="E347" i="9"/>
  <c r="E347" i="12"/>
  <c r="E403" i="9"/>
  <c r="E403" i="12" s="1"/>
  <c r="E371" i="9"/>
  <c r="E276" i="9"/>
  <c r="E276" i="12" s="1"/>
  <c r="E244" i="9"/>
  <c r="E244" i="12" s="1"/>
  <c r="E218" i="9"/>
  <c r="E180" i="9"/>
  <c r="E139" i="9"/>
  <c r="E99" i="9"/>
  <c r="E99" i="12" s="1"/>
  <c r="E12" i="9"/>
  <c r="E12" i="12" s="1"/>
  <c r="E126" i="9"/>
  <c r="E389" i="9"/>
  <c r="E389" i="12" s="1"/>
  <c r="E270" i="9"/>
  <c r="E245" i="9"/>
  <c r="H245" i="9" s="1"/>
  <c r="E406" i="9"/>
  <c r="E406" i="12" s="1"/>
  <c r="E129" i="9"/>
  <c r="E129" i="12" s="1"/>
  <c r="E247" i="9"/>
  <c r="E247" i="12" s="1"/>
  <c r="E17" i="9"/>
  <c r="E17" i="12"/>
  <c r="E304" i="9"/>
  <c r="E134" i="9"/>
  <c r="E375" i="9"/>
  <c r="E375" i="12" s="1"/>
  <c r="E293" i="9"/>
  <c r="E293" i="12" s="1"/>
  <c r="E376" i="9"/>
  <c r="E357" i="9"/>
  <c r="E357" i="12" s="1"/>
  <c r="E135" i="9"/>
  <c r="E135" i="12" s="1"/>
  <c r="E407" i="9"/>
  <c r="E366" i="9"/>
  <c r="E366" i="12" s="1"/>
  <c r="E367" i="9"/>
  <c r="E367" i="12" s="1"/>
  <c r="E349" i="9"/>
  <c r="E21" i="9"/>
  <c r="E391" i="9"/>
  <c r="E391" i="12" s="1"/>
  <c r="E397" i="9"/>
  <c r="E368" i="9"/>
  <c r="E368" i="12" s="1"/>
  <c r="E141" i="9"/>
  <c r="E141" i="12" s="1"/>
  <c r="E411" i="9"/>
  <c r="I411" i="9" s="1"/>
  <c r="I411" i="12" s="1"/>
  <c r="E299" i="9"/>
  <c r="E299" i="12" s="1"/>
  <c r="E140" i="9"/>
  <c r="E140" i="12" s="1"/>
  <c r="E30" i="9"/>
  <c r="E327" i="9"/>
  <c r="E350" i="9"/>
  <c r="E350" i="12" s="1"/>
  <c r="E328" i="9"/>
  <c r="E328" i="12" s="1"/>
  <c r="E97" i="9"/>
  <c r="E261" i="9"/>
  <c r="E261" i="12" s="1"/>
  <c r="E229" i="9"/>
  <c r="E54" i="9"/>
  <c r="E54" i="12" s="1"/>
  <c r="E310" i="9"/>
  <c r="H310" i="9" s="1"/>
  <c r="E263" i="9"/>
  <c r="E32" i="9"/>
  <c r="I32" i="9" s="1"/>
  <c r="I32" i="12" s="1"/>
  <c r="E33" i="9"/>
  <c r="I33" i="9"/>
  <c r="E312" i="9"/>
  <c r="E312" i="12" s="1"/>
  <c r="E104" i="9"/>
  <c r="E104" i="12" s="1"/>
  <c r="E264" i="9"/>
  <c r="E159" i="9"/>
  <c r="E159" i="12" s="1"/>
  <c r="E191" i="9"/>
  <c r="E191" i="12" s="1"/>
  <c r="E55" i="9"/>
  <c r="E55" i="12" s="1"/>
  <c r="E65" i="9"/>
  <c r="I65" i="9" s="1"/>
  <c r="I65" i="12" s="1"/>
  <c r="E65" i="12"/>
  <c r="E57" i="9"/>
  <c r="I57" i="9" s="1"/>
  <c r="I57" i="12" s="1"/>
  <c r="E285" i="9"/>
  <c r="E285" i="12" s="1"/>
  <c r="E112" i="9"/>
  <c r="E112" i="12" s="1"/>
  <c r="E119" i="9"/>
  <c r="E167" i="9"/>
  <c r="H167" i="9" s="1"/>
  <c r="E150" i="9"/>
  <c r="I150" i="9" s="1"/>
  <c r="E237" i="9"/>
  <c r="E166" i="9"/>
  <c r="E166" i="12" s="1"/>
  <c r="E382" i="9"/>
  <c r="E341" i="9"/>
  <c r="E341" i="12" s="1"/>
  <c r="E121" i="9"/>
  <c r="E287" i="9"/>
  <c r="E287" i="12" s="1"/>
  <c r="E240" i="9"/>
  <c r="E240" i="12" s="1"/>
  <c r="E205" i="9"/>
  <c r="E205" i="12" s="1"/>
  <c r="E344" i="9"/>
  <c r="E125" i="9"/>
  <c r="E125" i="12" s="1"/>
  <c r="E303" i="9"/>
  <c r="E303" i="12" s="1"/>
  <c r="E373" i="9"/>
  <c r="E373" i="12" s="1"/>
  <c r="E207" i="9"/>
  <c r="I207" i="9"/>
  <c r="I207" i="12" s="1"/>
  <c r="E221" i="9"/>
  <c r="E161" i="9"/>
  <c r="E161" i="12" s="1"/>
  <c r="E405" i="9"/>
  <c r="E405" i="12" s="1"/>
  <c r="E319" i="9"/>
  <c r="E254" i="9"/>
  <c r="E271" i="9"/>
  <c r="I271" i="9"/>
  <c r="I271" i="12" s="1"/>
  <c r="E384" i="9"/>
  <c r="E246" i="9"/>
  <c r="E222" i="9"/>
  <c r="E222" i="12" s="1"/>
  <c r="E47" i="9"/>
  <c r="E47" i="12" s="1"/>
  <c r="E133" i="9"/>
  <c r="E133" i="12" s="1"/>
  <c r="E333" i="9"/>
  <c r="H333" i="9" s="1"/>
  <c r="E399" i="9"/>
  <c r="E399" i="12" s="1"/>
  <c r="E408" i="9"/>
  <c r="E157" i="9"/>
  <c r="E157" i="12" s="1"/>
  <c r="E213" i="9"/>
  <c r="E213" i="12"/>
  <c r="E214" i="9"/>
  <c r="H214" i="9" s="1"/>
  <c r="E295" i="9"/>
  <c r="E295" i="12" s="1"/>
  <c r="E48" i="9"/>
  <c r="E142" i="9"/>
  <c r="I142" i="9" s="1"/>
  <c r="I142" i="12" s="1"/>
  <c r="E72" i="9"/>
  <c r="E72" i="12" s="1"/>
  <c r="E143" i="9"/>
  <c r="I143" i="9"/>
  <c r="I143" i="12" s="1"/>
  <c r="E62" i="9"/>
  <c r="E62" i="12" s="1"/>
  <c r="E216" i="9"/>
  <c r="E415" i="9"/>
  <c r="E415" i="12" s="1"/>
  <c r="E409" i="9"/>
  <c r="E409" i="12" s="1"/>
  <c r="E361" i="9"/>
  <c r="E361" i="12" s="1"/>
  <c r="E345" i="9"/>
  <c r="E345" i="12" s="1"/>
  <c r="E249" i="9"/>
  <c r="E233" i="9"/>
  <c r="E233" i="12" s="1"/>
  <c r="E179" i="9"/>
  <c r="I179" i="9" s="1"/>
  <c r="I179" i="12" s="1"/>
  <c r="E156" i="9"/>
  <c r="E138" i="9"/>
  <c r="E138" i="12" s="1"/>
  <c r="E52" i="9"/>
  <c r="I52" i="9" s="1"/>
  <c r="I52" i="12" s="1"/>
  <c r="P49" i="12"/>
  <c r="S49" i="9"/>
  <c r="S49" i="12" s="1"/>
  <c r="P25" i="12"/>
  <c r="S25" i="9"/>
  <c r="S25" i="12" s="1"/>
  <c r="P9" i="12"/>
  <c r="R9" i="9"/>
  <c r="R9" i="12" s="1"/>
  <c r="P5" i="12"/>
  <c r="S5" i="9"/>
  <c r="S5" i="12" s="1"/>
  <c r="R5" i="9"/>
  <c r="R5" i="12" s="1"/>
  <c r="P408" i="12"/>
  <c r="S408" i="9"/>
  <c r="S408" i="12" s="1"/>
  <c r="P376" i="12"/>
  <c r="S376" i="9"/>
  <c r="S376" i="12" s="1"/>
  <c r="P360" i="12"/>
  <c r="S360" i="9"/>
  <c r="S360" i="12"/>
  <c r="P344" i="12"/>
  <c r="S344" i="9"/>
  <c r="S344" i="12" s="1"/>
  <c r="P336" i="12"/>
  <c r="S336" i="9"/>
  <c r="P328" i="12"/>
  <c r="S328" i="9"/>
  <c r="S328" i="12" s="1"/>
  <c r="P296" i="12"/>
  <c r="S296" i="9"/>
  <c r="S296" i="12" s="1"/>
  <c r="P288" i="12"/>
  <c r="S288" i="9"/>
  <c r="P280" i="12"/>
  <c r="S280" i="9"/>
  <c r="P272" i="12"/>
  <c r="S272" i="9"/>
  <c r="S272" i="12" s="1"/>
  <c r="P264" i="12"/>
  <c r="S264" i="9"/>
  <c r="P200" i="12"/>
  <c r="S200" i="9"/>
  <c r="S200" i="12" s="1"/>
  <c r="P192" i="12"/>
  <c r="S192" i="9"/>
  <c r="P112" i="12"/>
  <c r="S112" i="9"/>
  <c r="S112" i="12" s="1"/>
  <c r="E88" i="9"/>
  <c r="E176" i="9"/>
  <c r="H176" i="9" s="1"/>
  <c r="H176" i="12" s="1"/>
  <c r="E337" i="9"/>
  <c r="E337" i="12"/>
  <c r="E305" i="9"/>
  <c r="E305" i="12" s="1"/>
  <c r="E273" i="9"/>
  <c r="E170" i="9"/>
  <c r="E170" i="12"/>
  <c r="E147" i="9"/>
  <c r="E147" i="12" s="1"/>
  <c r="E43" i="9"/>
  <c r="E43" i="12" s="1"/>
  <c r="E31" i="9"/>
  <c r="E31" i="12" s="1"/>
  <c r="E232" i="9"/>
  <c r="I232" i="9" s="1"/>
  <c r="I232" i="12" s="1"/>
  <c r="E40" i="9"/>
  <c r="E16" i="9"/>
  <c r="E16" i="12" s="1"/>
  <c r="E385" i="9"/>
  <c r="E385" i="12" s="1"/>
  <c r="E321" i="9"/>
  <c r="E321" i="12" s="1"/>
  <c r="S9" i="9"/>
  <c r="S9" i="12" s="1"/>
  <c r="S392" i="9"/>
  <c r="I174" i="9"/>
  <c r="I174" i="12" s="1"/>
  <c r="E412" i="9"/>
  <c r="I412" i="9" s="1"/>
  <c r="I412" i="12" s="1"/>
  <c r="E364" i="9"/>
  <c r="E348" i="9"/>
  <c r="H348" i="9" s="1"/>
  <c r="E332" i="9"/>
  <c r="E332" i="12" s="1"/>
  <c r="E316" i="9"/>
  <c r="H316" i="9" s="1"/>
  <c r="E268" i="9"/>
  <c r="E268" i="12" s="1"/>
  <c r="E220" i="12"/>
  <c r="I220" i="9"/>
  <c r="I220" i="12" s="1"/>
  <c r="E204" i="9"/>
  <c r="H204" i="9" s="1"/>
  <c r="H204" i="12" s="1"/>
  <c r="E187" i="9"/>
  <c r="E60" i="9"/>
  <c r="S103" i="9"/>
  <c r="E4" i="9"/>
  <c r="H4" i="9" s="1"/>
  <c r="H4" i="12" s="1"/>
  <c r="E320" i="9"/>
  <c r="E296" i="9"/>
  <c r="E280" i="9"/>
  <c r="I280" i="9" s="1"/>
  <c r="I280" i="12" s="1"/>
  <c r="E280" i="12"/>
  <c r="E224" i="9"/>
  <c r="E208" i="9"/>
  <c r="E192" i="9"/>
  <c r="E136" i="9"/>
  <c r="E136" i="12" s="1"/>
  <c r="E80" i="9"/>
  <c r="E80" i="12" s="1"/>
  <c r="O273" i="9"/>
  <c r="O273" i="12"/>
  <c r="O361" i="9"/>
  <c r="O361" i="12" s="1"/>
  <c r="E359" i="9"/>
  <c r="E359" i="12" s="1"/>
  <c r="E311" i="9"/>
  <c r="H311" i="9"/>
  <c r="H311" i="12" s="1"/>
  <c r="E231" i="9"/>
  <c r="E231" i="12" s="1"/>
  <c r="E151" i="9"/>
  <c r="I151" i="9" s="1"/>
  <c r="I151" i="12" s="1"/>
  <c r="E127" i="9"/>
  <c r="E127" i="12" s="1"/>
  <c r="E111" i="9"/>
  <c r="E111" i="12" s="1"/>
  <c r="E79" i="9"/>
  <c r="E189" i="9"/>
  <c r="H189" i="9" s="1"/>
  <c r="H189" i="12" s="1"/>
  <c r="E109" i="9"/>
  <c r="H109" i="9" s="1"/>
  <c r="H109" i="12" s="1"/>
  <c r="E85" i="9"/>
  <c r="H85" i="9" s="1"/>
  <c r="I374" i="9"/>
  <c r="I374" i="12" s="1"/>
  <c r="O291" i="9"/>
  <c r="O291" i="12"/>
  <c r="O123" i="9"/>
  <c r="O123" i="12" s="1"/>
  <c r="I134" i="9"/>
  <c r="I134" i="12" s="1"/>
  <c r="I98" i="9"/>
  <c r="I98" i="12" s="1"/>
  <c r="I382" i="9"/>
  <c r="I382" i="12" s="1"/>
  <c r="I300" i="9"/>
  <c r="I300" i="12" s="1"/>
  <c r="I28" i="9"/>
  <c r="I28" i="12" s="1"/>
  <c r="S171" i="9"/>
  <c r="S171" i="12" s="1"/>
  <c r="S179" i="9"/>
  <c r="S179" i="12" s="1"/>
  <c r="S195" i="9"/>
  <c r="S195" i="12" s="1"/>
  <c r="O239" i="9"/>
  <c r="O239" i="12" s="1"/>
  <c r="S243" i="9"/>
  <c r="S243" i="12" s="1"/>
  <c r="S259" i="9"/>
  <c r="S259" i="12" s="1"/>
  <c r="O299" i="9"/>
  <c r="O299" i="12" s="1"/>
  <c r="S323" i="9"/>
  <c r="S323" i="12" s="1"/>
  <c r="I73" i="9"/>
  <c r="I73" i="12" s="1"/>
  <c r="I145" i="9"/>
  <c r="I198" i="9"/>
  <c r="I198" i="12" s="1"/>
  <c r="I288" i="9"/>
  <c r="I288" i="12" s="1"/>
  <c r="I372" i="9"/>
  <c r="I372" i="12" s="1"/>
  <c r="I388" i="9"/>
  <c r="I388" i="12"/>
  <c r="I12" i="9"/>
  <c r="I12" i="12" s="1"/>
  <c r="O119" i="9"/>
  <c r="O119" i="12" s="1"/>
  <c r="O155" i="9"/>
  <c r="O155" i="12" s="1"/>
  <c r="O203" i="9"/>
  <c r="O203" i="12" s="1"/>
  <c r="O223" i="9"/>
  <c r="O223" i="12" s="1"/>
  <c r="O275" i="9"/>
  <c r="O275" i="12" s="1"/>
  <c r="O331" i="9"/>
  <c r="O331" i="12" s="1"/>
  <c r="S379" i="9"/>
  <c r="S387" i="9"/>
  <c r="S387" i="12" s="1"/>
  <c r="I209" i="9"/>
  <c r="I209" i="12" s="1"/>
  <c r="I313" i="9"/>
  <c r="I313" i="12" s="1"/>
  <c r="I86" i="9"/>
  <c r="I86" i="12" s="1"/>
  <c r="I81" i="9"/>
  <c r="O183" i="9"/>
  <c r="O183" i="12"/>
  <c r="O247" i="9"/>
  <c r="O247" i="12" s="1"/>
  <c r="O303" i="9"/>
  <c r="O303" i="12" s="1"/>
  <c r="O327" i="9"/>
  <c r="O327" i="12" s="1"/>
  <c r="I89" i="9"/>
  <c r="I89" i="12" s="1"/>
  <c r="I93" i="9"/>
  <c r="O79" i="9"/>
  <c r="O135" i="9"/>
  <c r="O135" i="12" s="1"/>
  <c r="I27" i="9"/>
  <c r="I27" i="12" s="1"/>
  <c r="I49" i="9"/>
  <c r="I125" i="9"/>
  <c r="I125" i="12" s="1"/>
  <c r="I146" i="9"/>
  <c r="I146" i="12" s="1"/>
  <c r="I190" i="9"/>
  <c r="I190" i="12" s="1"/>
  <c r="I325" i="9"/>
  <c r="I325" i="12" s="1"/>
  <c r="O412" i="9"/>
  <c r="O412" i="12" s="1"/>
  <c r="W385" i="9"/>
  <c r="W385" i="12" s="1"/>
  <c r="W337" i="9"/>
  <c r="W337" i="12" s="1"/>
  <c r="W297" i="9"/>
  <c r="W297" i="12" s="1"/>
  <c r="W217" i="9"/>
  <c r="W217" i="12" s="1"/>
  <c r="W169" i="9"/>
  <c r="W169" i="12" s="1"/>
  <c r="W129" i="9"/>
  <c r="W113" i="9"/>
  <c r="W113" i="12" s="1"/>
  <c r="W41" i="9"/>
  <c r="W41" i="12" s="1"/>
  <c r="W33" i="9"/>
  <c r="W33" i="12" s="1"/>
  <c r="W5" i="9"/>
  <c r="W5" i="12" s="1"/>
  <c r="S354" i="9"/>
  <c r="S354" i="12" s="1"/>
  <c r="W327" i="9"/>
  <c r="W327" i="12" s="1"/>
  <c r="V354" i="9"/>
  <c r="V354" i="12"/>
  <c r="V34" i="9"/>
  <c r="I149" i="9"/>
  <c r="I149" i="12" s="1"/>
  <c r="I253" i="9"/>
  <c r="I253" i="12" s="1"/>
  <c r="I91" i="9"/>
  <c r="I91" i="12" s="1"/>
  <c r="I131" i="9"/>
  <c r="I131" i="12" s="1"/>
  <c r="I261" i="9"/>
  <c r="I261" i="12" s="1"/>
  <c r="I339" i="9"/>
  <c r="I339" i="12" s="1"/>
  <c r="O39" i="9"/>
  <c r="O39" i="12" s="1"/>
  <c r="O143" i="9"/>
  <c r="O143" i="12" s="1"/>
  <c r="O279" i="9"/>
  <c r="O279" i="12" s="1"/>
  <c r="O323" i="9"/>
  <c r="O323" i="12" s="1"/>
  <c r="O347" i="9"/>
  <c r="O347" i="12" s="1"/>
  <c r="I38" i="9"/>
  <c r="I38" i="12" s="1"/>
  <c r="I94" i="9"/>
  <c r="I94" i="12" s="1"/>
  <c r="I265" i="9"/>
  <c r="I265" i="12" s="1"/>
  <c r="V397" i="9"/>
  <c r="V397" i="12" s="1"/>
  <c r="W261" i="9"/>
  <c r="W261" i="12" s="1"/>
  <c r="W237" i="9"/>
  <c r="W237" i="12"/>
  <c r="W181" i="9"/>
  <c r="W181" i="12" s="1"/>
  <c r="O383" i="9"/>
  <c r="O383" i="12" s="1"/>
  <c r="I53" i="9"/>
  <c r="I53" i="12" s="1"/>
  <c r="I181" i="9"/>
  <c r="I181" i="12" s="1"/>
  <c r="I267" i="9"/>
  <c r="I267" i="12"/>
  <c r="I45" i="9"/>
  <c r="I45" i="12" s="1"/>
  <c r="I163" i="9"/>
  <c r="I163" i="12" s="1"/>
  <c r="I242" i="9"/>
  <c r="I242" i="12" s="1"/>
  <c r="I269" i="9"/>
  <c r="I269" i="12" s="1"/>
  <c r="I315" i="9"/>
  <c r="I369" i="9"/>
  <c r="I369" i="12" s="1"/>
  <c r="V379" i="9"/>
  <c r="V379" i="12" s="1"/>
  <c r="W315" i="9"/>
  <c r="W315" i="12" s="1"/>
  <c r="W211" i="9"/>
  <c r="W211" i="12" s="1"/>
  <c r="W115" i="9"/>
  <c r="W115" i="12" s="1"/>
  <c r="W83" i="9"/>
  <c r="W83" i="12" s="1"/>
  <c r="V75" i="9"/>
  <c r="V75" i="12" s="1"/>
  <c r="W59" i="9"/>
  <c r="V374" i="9"/>
  <c r="V374" i="12" s="1"/>
  <c r="V246" i="9"/>
  <c r="V246" i="12" s="1"/>
  <c r="E297" i="12"/>
  <c r="I297" i="9"/>
  <c r="I297" i="12" s="1"/>
  <c r="E273" i="12"/>
  <c r="E185" i="12"/>
  <c r="I185" i="9"/>
  <c r="E153" i="12"/>
  <c r="I153" i="9"/>
  <c r="P368" i="12"/>
  <c r="S368" i="9"/>
  <c r="S368" i="12" s="1"/>
  <c r="P320" i="12"/>
  <c r="S320" i="9"/>
  <c r="S320" i="12" s="1"/>
  <c r="P176" i="12"/>
  <c r="S176" i="9"/>
  <c r="S176" i="12" s="1"/>
  <c r="P73" i="12"/>
  <c r="S73" i="9"/>
  <c r="S73" i="12" s="1"/>
  <c r="P41" i="12"/>
  <c r="S41" i="9"/>
  <c r="P33" i="12"/>
  <c r="R33" i="9"/>
  <c r="R33" i="12" s="1"/>
  <c r="Q362" i="12"/>
  <c r="S362" i="9"/>
  <c r="Q275" i="12"/>
  <c r="S275" i="9"/>
  <c r="S275" i="12" s="1"/>
  <c r="Q211" i="12"/>
  <c r="S211" i="9"/>
  <c r="S211" i="12"/>
  <c r="Q107" i="12"/>
  <c r="S107" i="9"/>
  <c r="S107" i="12" s="1"/>
  <c r="V80" i="9"/>
  <c r="V80" i="12"/>
  <c r="W16" i="9"/>
  <c r="W16" i="12" s="1"/>
  <c r="E338" i="12"/>
  <c r="I338" i="9"/>
  <c r="I338" i="12" s="1"/>
  <c r="E200" i="12"/>
  <c r="I200" i="9"/>
  <c r="I200" i="12" s="1"/>
  <c r="E64" i="12"/>
  <c r="I64" i="9"/>
  <c r="I64" i="12" s="1"/>
  <c r="E24" i="12"/>
  <c r="I24" i="9"/>
  <c r="I24" i="12" s="1"/>
  <c r="I26" i="9"/>
  <c r="I42" i="9"/>
  <c r="I42" i="12" s="1"/>
  <c r="I377" i="9"/>
  <c r="I377" i="12" s="1"/>
  <c r="I168" i="9"/>
  <c r="I168" i="12" s="1"/>
  <c r="O41" i="9"/>
  <c r="O41" i="12" s="1"/>
  <c r="O81" i="9"/>
  <c r="O81" i="12" s="1"/>
  <c r="O144" i="9"/>
  <c r="O144" i="12" s="1"/>
  <c r="O216" i="9"/>
  <c r="O216" i="12" s="1"/>
  <c r="O360" i="9"/>
  <c r="O360" i="12" s="1"/>
  <c r="O373" i="9"/>
  <c r="O373" i="12" s="1"/>
  <c r="I74" i="9"/>
  <c r="I90" i="9"/>
  <c r="I90" i="12" s="1"/>
  <c r="I225" i="9"/>
  <c r="I248" i="9"/>
  <c r="I248" i="12" s="1"/>
  <c r="I290" i="9"/>
  <c r="E255" i="12"/>
  <c r="P374" i="12"/>
  <c r="S374" i="9"/>
  <c r="S374" i="12" s="1"/>
  <c r="R350" i="9"/>
  <c r="R350" i="12" s="1"/>
  <c r="S350" i="9"/>
  <c r="S350" i="12" s="1"/>
  <c r="P310" i="12"/>
  <c r="S310" i="9"/>
  <c r="S310" i="12" s="1"/>
  <c r="P206" i="12"/>
  <c r="S206" i="9"/>
  <c r="S206" i="12" s="1"/>
  <c r="P166" i="12"/>
  <c r="S166" i="9"/>
  <c r="S166" i="12" s="1"/>
  <c r="E318" i="12"/>
  <c r="O197" i="9"/>
  <c r="O197" i="12" s="1"/>
  <c r="O69" i="9"/>
  <c r="O69" i="12" s="1"/>
  <c r="T277" i="12"/>
  <c r="V277" i="9"/>
  <c r="V277" i="12" s="1"/>
  <c r="T133" i="12"/>
  <c r="W133" i="9"/>
  <c r="W133" i="12" s="1"/>
  <c r="U352" i="12"/>
  <c r="W352" i="9"/>
  <c r="W352" i="12" s="1"/>
  <c r="U288" i="12"/>
  <c r="W288" i="9"/>
  <c r="W288" i="12" s="1"/>
  <c r="U208" i="12"/>
  <c r="V208" i="9"/>
  <c r="V208" i="12" s="1"/>
  <c r="U72" i="12"/>
  <c r="W72" i="9"/>
  <c r="W72" i="12" s="1"/>
  <c r="J256" i="12"/>
  <c r="O256" i="9"/>
  <c r="O256" i="12" s="1"/>
  <c r="J192" i="12"/>
  <c r="J152" i="12"/>
  <c r="O152" i="9"/>
  <c r="O152" i="12" s="1"/>
  <c r="O237" i="9"/>
  <c r="O237" i="12" s="1"/>
  <c r="I137" i="9"/>
  <c r="I137" i="12" s="1"/>
  <c r="O173" i="9"/>
  <c r="O173" i="12" s="1"/>
  <c r="O272" i="9"/>
  <c r="O272" i="12" s="1"/>
  <c r="O405" i="9"/>
  <c r="O405" i="12" s="1"/>
  <c r="I17" i="9"/>
  <c r="I17" i="12" s="1"/>
  <c r="I193" i="9"/>
  <c r="I193" i="12" s="1"/>
  <c r="I211" i="9"/>
  <c r="I211" i="12" s="1"/>
  <c r="I274" i="9"/>
  <c r="I274" i="12" s="1"/>
  <c r="I393" i="9"/>
  <c r="I393" i="12" s="1"/>
  <c r="I37" i="9"/>
  <c r="I37" i="12"/>
  <c r="E106" i="12"/>
  <c r="I106" i="9"/>
  <c r="I106" i="12"/>
  <c r="I122" i="9"/>
  <c r="I122" i="12" s="1"/>
  <c r="I250" i="9"/>
  <c r="I250" i="12" s="1"/>
  <c r="I298" i="9"/>
  <c r="I298" i="12" s="1"/>
  <c r="J336" i="12"/>
  <c r="J296" i="12"/>
  <c r="J232" i="12"/>
  <c r="I184" i="9"/>
  <c r="I184" i="12" s="1"/>
  <c r="O344" i="9"/>
  <c r="O344" i="12" s="1"/>
  <c r="O389" i="9"/>
  <c r="I257" i="9"/>
  <c r="I326" i="9"/>
  <c r="I326" i="12" s="1"/>
  <c r="I355" i="9"/>
  <c r="I355" i="12" s="1"/>
  <c r="I361" i="9"/>
  <c r="I361" i="12"/>
  <c r="K403" i="12"/>
  <c r="O403" i="9"/>
  <c r="O403" i="12" s="1"/>
  <c r="K395" i="12"/>
  <c r="O395" i="9"/>
  <c r="O395" i="12" s="1"/>
  <c r="Q78" i="12"/>
  <c r="S78" i="9"/>
  <c r="S78" i="12" s="1"/>
  <c r="Q54" i="12"/>
  <c r="S54" i="9"/>
  <c r="S54" i="12" s="1"/>
  <c r="U414" i="12"/>
  <c r="W414" i="9"/>
  <c r="W414" i="12" s="1"/>
  <c r="E234" i="12"/>
  <c r="I234" i="9"/>
  <c r="I234" i="12" s="1"/>
  <c r="I66" i="9"/>
  <c r="I66" i="12" s="1"/>
  <c r="I330" i="9"/>
  <c r="I330" i="12" s="1"/>
  <c r="E11" i="12"/>
  <c r="I11" i="9"/>
  <c r="I11" i="12" s="1"/>
  <c r="P59" i="12"/>
  <c r="S59" i="9"/>
  <c r="S59" i="12" s="1"/>
  <c r="Q301" i="12"/>
  <c r="S301" i="9"/>
  <c r="S301" i="12" s="1"/>
  <c r="Q141" i="12"/>
  <c r="S141" i="9"/>
  <c r="S141" i="12" s="1"/>
  <c r="Q117" i="12"/>
  <c r="S117" i="9"/>
  <c r="S117" i="12" s="1"/>
  <c r="K241" i="12"/>
  <c r="O241" i="9"/>
  <c r="Q100" i="12"/>
  <c r="S100" i="9"/>
  <c r="S100" i="12" s="1"/>
  <c r="Q12" i="12"/>
  <c r="R12" i="9"/>
  <c r="R12" i="12"/>
  <c r="R92" i="9"/>
  <c r="R92" i="12" s="1"/>
  <c r="V109" i="9"/>
  <c r="V109" i="12" s="1"/>
  <c r="O375" i="9"/>
  <c r="O375" i="12" s="1"/>
  <c r="S87" i="9"/>
  <c r="S87" i="12" s="1"/>
  <c r="R48" i="9"/>
  <c r="R48" i="12" s="1"/>
  <c r="S76" i="9"/>
  <c r="S76" i="12" s="1"/>
  <c r="V190" i="9"/>
  <c r="V190" i="12" s="1"/>
  <c r="S143" i="9"/>
  <c r="S143" i="12" s="1"/>
  <c r="P133" i="12"/>
  <c r="R133" i="9"/>
  <c r="R133" i="12" s="1"/>
  <c r="P96" i="12"/>
  <c r="R96" i="9"/>
  <c r="S348" i="9"/>
  <c r="S348" i="12" s="1"/>
  <c r="R317" i="9"/>
  <c r="R317" i="12" s="1"/>
  <c r="R141" i="9"/>
  <c r="R141" i="12" s="1"/>
  <c r="I252" i="9"/>
  <c r="I252" i="12" s="1"/>
  <c r="I400" i="9"/>
  <c r="I400" i="12" s="1"/>
  <c r="I148" i="9"/>
  <c r="I148" i="12" s="1"/>
  <c r="O400" i="9"/>
  <c r="O400" i="12"/>
  <c r="I71" i="9"/>
  <c r="I71" i="12" s="1"/>
  <c r="I243" i="9"/>
  <c r="I243" i="12" s="1"/>
  <c r="I363" i="9"/>
  <c r="I363" i="12" s="1"/>
  <c r="I387" i="9"/>
  <c r="I387" i="12" s="1"/>
  <c r="I367" i="9"/>
  <c r="I367" i="12"/>
  <c r="S308" i="9"/>
  <c r="S308" i="12" s="1"/>
  <c r="S92" i="9"/>
  <c r="S92" i="12" s="1"/>
  <c r="R280" i="9"/>
  <c r="R280" i="12" s="1"/>
  <c r="R136" i="9"/>
  <c r="R136" i="12" s="1"/>
  <c r="R89" i="9"/>
  <c r="R89" i="12" s="1"/>
  <c r="R41" i="9"/>
  <c r="R41" i="12"/>
  <c r="T171" i="12"/>
  <c r="V171" i="9"/>
  <c r="V171" i="12" s="1"/>
  <c r="T131" i="12"/>
  <c r="V131" i="9"/>
  <c r="V131" i="12" s="1"/>
  <c r="T99" i="12"/>
  <c r="V99" i="9"/>
  <c r="V99" i="12" s="1"/>
  <c r="U374" i="12"/>
  <c r="W374" i="9"/>
  <c r="W374" i="12" s="1"/>
  <c r="U358" i="12"/>
  <c r="W358" i="9"/>
  <c r="W358" i="12" s="1"/>
  <c r="U278" i="12"/>
  <c r="W278" i="9"/>
  <c r="W278" i="12" s="1"/>
  <c r="U230" i="12"/>
  <c r="W230" i="9"/>
  <c r="W230" i="12" s="1"/>
  <c r="U94" i="12"/>
  <c r="W94" i="9"/>
  <c r="U22" i="12"/>
  <c r="W22" i="9"/>
  <c r="W22" i="12" s="1"/>
  <c r="U6" i="12"/>
  <c r="W6" i="9"/>
  <c r="W6" i="12" s="1"/>
  <c r="W54" i="9"/>
  <c r="W54" i="12" s="1"/>
  <c r="T379" i="12"/>
  <c r="I236" i="9"/>
  <c r="I236" i="12" s="1"/>
  <c r="I336" i="9"/>
  <c r="I336" i="12" s="1"/>
  <c r="O13" i="9"/>
  <c r="O131" i="9"/>
  <c r="O210" i="9"/>
  <c r="O298" i="9"/>
  <c r="O298" i="12" s="1"/>
  <c r="I6" i="9"/>
  <c r="I35" i="9"/>
  <c r="I35" i="12" s="1"/>
  <c r="I63" i="9"/>
  <c r="I72" i="9"/>
  <c r="I72" i="12" s="1"/>
  <c r="I82" i="9"/>
  <c r="I82" i="12" s="1"/>
  <c r="I95" i="9"/>
  <c r="I95" i="12" s="1"/>
  <c r="I126" i="9"/>
  <c r="I126" i="12" s="1"/>
  <c r="I135" i="9"/>
  <c r="I135" i="12" s="1"/>
  <c r="I158" i="9"/>
  <c r="I158" i="12" s="1"/>
  <c r="I203" i="9"/>
  <c r="I203" i="12" s="1"/>
  <c r="I230" i="9"/>
  <c r="I230" i="12" s="1"/>
  <c r="I258" i="9"/>
  <c r="I258" i="12" s="1"/>
  <c r="I286" i="9"/>
  <c r="I286" i="12" s="1"/>
  <c r="I302" i="9"/>
  <c r="I302" i="12" s="1"/>
  <c r="I314" i="9"/>
  <c r="I314" i="12" s="1"/>
  <c r="I343" i="9"/>
  <c r="I343" i="12"/>
  <c r="I279" i="9"/>
  <c r="I279" i="12" s="1"/>
  <c r="O391" i="9"/>
  <c r="O391" i="12" s="1"/>
  <c r="R394" i="9"/>
  <c r="R394" i="12" s="1"/>
  <c r="R362" i="9"/>
  <c r="R362" i="12" s="1"/>
  <c r="R330" i="9"/>
  <c r="R330" i="12" s="1"/>
  <c r="R298" i="9"/>
  <c r="R298" i="12" s="1"/>
  <c r="S63" i="9"/>
  <c r="S63" i="12"/>
  <c r="P56" i="12"/>
  <c r="R56" i="9"/>
  <c r="R56" i="12" s="1"/>
  <c r="S375" i="9"/>
  <c r="S375" i="12" s="1"/>
  <c r="S276" i="9"/>
  <c r="S276" i="12" s="1"/>
  <c r="S68" i="9"/>
  <c r="S68" i="12" s="1"/>
  <c r="R257" i="9"/>
  <c r="R257" i="12" s="1"/>
  <c r="R129" i="9"/>
  <c r="R129" i="12" s="1"/>
  <c r="R88" i="9"/>
  <c r="R88" i="12" s="1"/>
  <c r="R37" i="9"/>
  <c r="R37" i="12" s="1"/>
  <c r="U413" i="12"/>
  <c r="W413" i="9"/>
  <c r="W413" i="12" s="1"/>
  <c r="V235" i="9"/>
  <c r="V235" i="12"/>
  <c r="V62" i="9"/>
  <c r="V62" i="12" s="1"/>
  <c r="W45" i="9"/>
  <c r="W45" i="12" s="1"/>
  <c r="S39" i="9"/>
  <c r="S39" i="12" s="1"/>
  <c r="S380" i="9"/>
  <c r="S380" i="12" s="1"/>
  <c r="S260" i="9"/>
  <c r="S260" i="12"/>
  <c r="S20" i="9"/>
  <c r="S20" i="12" s="1"/>
  <c r="R253" i="9"/>
  <c r="R253" i="12" s="1"/>
  <c r="R128" i="9"/>
  <c r="R128" i="12" s="1"/>
  <c r="R81" i="9"/>
  <c r="R81" i="12" s="1"/>
  <c r="V411" i="9"/>
  <c r="V411" i="12" s="1"/>
  <c r="V21" i="9"/>
  <c r="V21" i="12" s="1"/>
  <c r="W158" i="9"/>
  <c r="W158" i="12" s="1"/>
  <c r="I375" i="9"/>
  <c r="I375" i="12" s="1"/>
  <c r="I7" i="9"/>
  <c r="I7" i="12" s="1"/>
  <c r="I312" i="9"/>
  <c r="I312" i="12" s="1"/>
  <c r="I260" i="9"/>
  <c r="I260" i="12" s="1"/>
  <c r="P121" i="12"/>
  <c r="R121" i="9"/>
  <c r="R121" i="12" s="1"/>
  <c r="P85" i="12"/>
  <c r="R85" i="9"/>
  <c r="R85" i="12" s="1"/>
  <c r="S31" i="9"/>
  <c r="S402" i="9"/>
  <c r="S402" i="12" s="1"/>
  <c r="S236" i="9"/>
  <c r="S236" i="12" s="1"/>
  <c r="R408" i="9"/>
  <c r="R408" i="12" s="1"/>
  <c r="R229" i="9"/>
  <c r="R229" i="12" s="1"/>
  <c r="R125" i="9"/>
  <c r="R125" i="12" s="1"/>
  <c r="R77" i="9"/>
  <c r="R77" i="12" s="1"/>
  <c r="I55" i="9"/>
  <c r="I55" i="12" s="1"/>
  <c r="I19" i="9"/>
  <c r="I19" i="12"/>
  <c r="I39" i="9"/>
  <c r="I39" i="12" s="1"/>
  <c r="I75" i="9"/>
  <c r="I75" i="12" s="1"/>
  <c r="I195" i="9"/>
  <c r="I195" i="12" s="1"/>
  <c r="I278" i="9"/>
  <c r="I278" i="12" s="1"/>
  <c r="I247" i="9"/>
  <c r="I247" i="12" s="1"/>
  <c r="P45" i="12"/>
  <c r="R45" i="9"/>
  <c r="R45" i="12" s="1"/>
  <c r="S23" i="9"/>
  <c r="S23" i="12" s="1"/>
  <c r="S196" i="9"/>
  <c r="S196" i="12"/>
  <c r="R385" i="9"/>
  <c r="R385" i="12" s="1"/>
  <c r="R205" i="9"/>
  <c r="R205" i="12" s="1"/>
  <c r="R117" i="9"/>
  <c r="R117" i="12" s="1"/>
  <c r="R73" i="9"/>
  <c r="V365" i="9"/>
  <c r="V365" i="12"/>
  <c r="V158" i="9"/>
  <c r="V158" i="12" s="1"/>
  <c r="W406" i="9"/>
  <c r="W406" i="12" s="1"/>
  <c r="W277" i="9"/>
  <c r="W277" i="12" s="1"/>
  <c r="I414" i="9"/>
  <c r="I414" i="12" s="1"/>
  <c r="I199" i="9"/>
  <c r="I188" i="9"/>
  <c r="I188" i="12" s="1"/>
  <c r="I275" i="9"/>
  <c r="I331" i="9"/>
  <c r="I331" i="12" s="1"/>
  <c r="I347" i="9"/>
  <c r="I347" i="12" s="1"/>
  <c r="I351" i="9"/>
  <c r="I351" i="12" s="1"/>
  <c r="I263" i="9"/>
  <c r="I263" i="12" s="1"/>
  <c r="I152" i="9"/>
  <c r="I152" i="12" s="1"/>
  <c r="I120" i="9"/>
  <c r="I120" i="12" s="1"/>
  <c r="I360" i="9"/>
  <c r="O21" i="9"/>
  <c r="O21" i="12" s="1"/>
  <c r="O59" i="9"/>
  <c r="O59" i="12" s="1"/>
  <c r="O378" i="9"/>
  <c r="O378" i="12" s="1"/>
  <c r="I10" i="9"/>
  <c r="I58" i="9"/>
  <c r="I99" i="9"/>
  <c r="I99" i="12" s="1"/>
  <c r="I130" i="9"/>
  <c r="I130" i="12"/>
  <c r="I162" i="9"/>
  <c r="I162" i="12" s="1"/>
  <c r="I186" i="9"/>
  <c r="I186" i="12" s="1"/>
  <c r="I210" i="9"/>
  <c r="I210" i="12" s="1"/>
  <c r="I251" i="9"/>
  <c r="I251" i="12" s="1"/>
  <c r="I293" i="9"/>
  <c r="I293" i="12" s="1"/>
  <c r="I309" i="9"/>
  <c r="I309" i="12" s="1"/>
  <c r="I322" i="9"/>
  <c r="I322" i="12" s="1"/>
  <c r="I354" i="9"/>
  <c r="I354" i="12" s="1"/>
  <c r="I379" i="9"/>
  <c r="I379" i="12" s="1"/>
  <c r="I407" i="9"/>
  <c r="I407" i="12" s="1"/>
  <c r="I239" i="9"/>
  <c r="I239" i="12" s="1"/>
  <c r="O132" i="9"/>
  <c r="O132" i="12" s="1"/>
  <c r="R270" i="9"/>
  <c r="R270" i="12"/>
  <c r="P270" i="12"/>
  <c r="S119" i="9"/>
  <c r="S119" i="12" s="1"/>
  <c r="S378" i="9"/>
  <c r="S378" i="12" s="1"/>
  <c r="S364" i="9"/>
  <c r="S364" i="12" s="1"/>
  <c r="S172" i="9"/>
  <c r="S172" i="12" s="1"/>
  <c r="R344" i="9"/>
  <c r="R344" i="12" s="1"/>
  <c r="R197" i="9"/>
  <c r="R197" i="12" s="1"/>
  <c r="R104" i="9"/>
  <c r="R104" i="12" s="1"/>
  <c r="R53" i="9"/>
  <c r="R53" i="12" s="1"/>
  <c r="V414" i="9"/>
  <c r="V414" i="12" s="1"/>
  <c r="T390" i="12"/>
  <c r="V390" i="9"/>
  <c r="V390" i="12" s="1"/>
  <c r="T294" i="12"/>
  <c r="V294" i="9"/>
  <c r="V294" i="12" s="1"/>
  <c r="V38" i="9"/>
  <c r="V38" i="12" s="1"/>
  <c r="V325" i="9"/>
  <c r="V325" i="12" s="1"/>
  <c r="V141" i="9"/>
  <c r="V141" i="12" s="1"/>
  <c r="W102" i="9"/>
  <c r="P330" i="12"/>
  <c r="I383" i="9"/>
  <c r="P365" i="12"/>
  <c r="R365" i="9"/>
  <c r="R365" i="12" s="1"/>
  <c r="P301" i="12"/>
  <c r="R301" i="9"/>
  <c r="R301" i="12" s="1"/>
  <c r="P237" i="12"/>
  <c r="R237" i="9"/>
  <c r="R237" i="12"/>
  <c r="P173" i="12"/>
  <c r="R173" i="9"/>
  <c r="R173" i="12" s="1"/>
  <c r="S111" i="9"/>
  <c r="S111" i="12" s="1"/>
  <c r="S116" i="9"/>
  <c r="R321" i="9"/>
  <c r="R165" i="9"/>
  <c r="R165" i="12"/>
  <c r="R97" i="9"/>
  <c r="R97" i="12" s="1"/>
  <c r="R49" i="9"/>
  <c r="R49" i="12" s="1"/>
  <c r="T373" i="12"/>
  <c r="V373" i="9"/>
  <c r="V373" i="12" s="1"/>
  <c r="T197" i="12"/>
  <c r="V197" i="9"/>
  <c r="V197" i="12" s="1"/>
  <c r="T149" i="12"/>
  <c r="V149" i="9"/>
  <c r="V149" i="12"/>
  <c r="T69" i="12"/>
  <c r="V69" i="9"/>
  <c r="V69" i="12" s="1"/>
  <c r="T13" i="12"/>
  <c r="V13" i="9"/>
  <c r="V13" i="12" s="1"/>
  <c r="U296" i="12"/>
  <c r="W296" i="9"/>
  <c r="W296" i="12"/>
  <c r="V293" i="9"/>
  <c r="V293" i="12" s="1"/>
  <c r="V118" i="9"/>
  <c r="V118" i="12" s="1"/>
  <c r="W365" i="9"/>
  <c r="W365" i="12" s="1"/>
  <c r="V300" i="9"/>
  <c r="V300" i="12" s="1"/>
  <c r="V344" i="9"/>
  <c r="V238" i="9"/>
  <c r="V238" i="12" s="1"/>
  <c r="W393" i="9"/>
  <c r="W393" i="12" s="1"/>
  <c r="W317" i="9"/>
  <c r="W317" i="12"/>
  <c r="W267" i="9"/>
  <c r="W179" i="9"/>
  <c r="W109" i="9"/>
  <c r="W109" i="12" s="1"/>
  <c r="W53" i="9"/>
  <c r="W53" i="12" s="1"/>
  <c r="V245" i="9"/>
  <c r="V245" i="12" s="1"/>
  <c r="W189" i="9"/>
  <c r="W189" i="12" s="1"/>
  <c r="V216" i="9"/>
  <c r="V216" i="12" s="1"/>
  <c r="W309" i="9"/>
  <c r="W309" i="12" s="1"/>
  <c r="W249" i="9"/>
  <c r="W161" i="9"/>
  <c r="V408" i="9"/>
  <c r="V408" i="12" s="1"/>
  <c r="V280" i="9"/>
  <c r="V280" i="12" s="1"/>
  <c r="W355" i="9"/>
  <c r="W355" i="12" s="1"/>
  <c r="V288" i="9"/>
  <c r="V288" i="12"/>
  <c r="V110" i="9"/>
  <c r="V110" i="12" s="1"/>
  <c r="W139" i="9"/>
  <c r="W139" i="12"/>
  <c r="W81" i="9"/>
  <c r="W81" i="12" s="1"/>
  <c r="V256" i="9"/>
  <c r="W347" i="9"/>
  <c r="W347" i="12" s="1"/>
  <c r="W121" i="9"/>
  <c r="W121" i="12" s="1"/>
  <c r="W61" i="9"/>
  <c r="W61" i="12" s="1"/>
  <c r="I362" i="9"/>
  <c r="I362" i="12" s="1"/>
  <c r="E206" i="12"/>
  <c r="H206" i="9"/>
  <c r="E78" i="12"/>
  <c r="H78" i="9"/>
  <c r="E14" i="12"/>
  <c r="H14" i="9"/>
  <c r="H400" i="9"/>
  <c r="H370" i="9"/>
  <c r="H341" i="9"/>
  <c r="H341" i="12" s="1"/>
  <c r="H312" i="9"/>
  <c r="H312" i="12" s="1"/>
  <c r="H297" i="9"/>
  <c r="H267" i="9"/>
  <c r="H239" i="9"/>
  <c r="H210" i="9"/>
  <c r="H210" i="12" s="1"/>
  <c r="H174" i="9"/>
  <c r="H137" i="9"/>
  <c r="H101" i="9"/>
  <c r="H101" i="12" s="1"/>
  <c r="H82" i="9"/>
  <c r="H64" i="9"/>
  <c r="H27" i="9"/>
  <c r="H9" i="9"/>
  <c r="D404" i="12"/>
  <c r="D397" i="12"/>
  <c r="D390" i="12"/>
  <c r="H390" i="9"/>
  <c r="H390" i="12" s="1"/>
  <c r="D383" i="12"/>
  <c r="H383" i="9"/>
  <c r="D360" i="12"/>
  <c r="H360" i="9"/>
  <c r="D344" i="12"/>
  <c r="D337" i="12"/>
  <c r="D323" i="12"/>
  <c r="H323" i="9"/>
  <c r="H323" i="12" s="1"/>
  <c r="D284" i="12"/>
  <c r="D269" i="12"/>
  <c r="D262" i="12"/>
  <c r="D255" i="12"/>
  <c r="H255" i="9"/>
  <c r="H255" i="12" s="1"/>
  <c r="D232" i="12"/>
  <c r="D216" i="12"/>
  <c r="D209" i="12"/>
  <c r="H209" i="9"/>
  <c r="D195" i="12"/>
  <c r="H195" i="9"/>
  <c r="D156" i="12"/>
  <c r="H148" i="9"/>
  <c r="H148" i="12" s="1"/>
  <c r="D141" i="12"/>
  <c r="D134" i="12"/>
  <c r="D95" i="12"/>
  <c r="H95" i="9"/>
  <c r="D49" i="12"/>
  <c r="J414" i="12"/>
  <c r="J363" i="12"/>
  <c r="H69" i="9"/>
  <c r="E61" i="12"/>
  <c r="E5" i="12"/>
  <c r="H354" i="9"/>
  <c r="H354" i="12" s="1"/>
  <c r="H339" i="9"/>
  <c r="H281" i="9"/>
  <c r="H281" i="12" s="1"/>
  <c r="H266" i="9"/>
  <c r="H251" i="9"/>
  <c r="H251" i="12" s="1"/>
  <c r="H238" i="9"/>
  <c r="H238" i="12" s="1"/>
  <c r="H222" i="9"/>
  <c r="H190" i="9"/>
  <c r="H171" i="9"/>
  <c r="H171" i="12" s="1"/>
  <c r="H153" i="9"/>
  <c r="H135" i="9"/>
  <c r="H98" i="9"/>
  <c r="H62" i="9"/>
  <c r="H62" i="12" s="1"/>
  <c r="D410" i="12"/>
  <c r="H410" i="9"/>
  <c r="H396" i="9"/>
  <c r="Z396" i="9" s="1"/>
  <c r="D374" i="12"/>
  <c r="H374" i="9"/>
  <c r="D351" i="12"/>
  <c r="H351" i="9"/>
  <c r="D291" i="12"/>
  <c r="H291" i="9"/>
  <c r="D246" i="12"/>
  <c r="H246" i="9"/>
  <c r="D223" i="12"/>
  <c r="H223" i="9"/>
  <c r="D163" i="12"/>
  <c r="H163" i="9"/>
  <c r="D133" i="12"/>
  <c r="D63" i="12"/>
  <c r="H63" i="9"/>
  <c r="D24" i="12"/>
  <c r="H24" i="9"/>
  <c r="H24" i="12" s="1"/>
  <c r="D17" i="12"/>
  <c r="J384" i="12"/>
  <c r="N384" i="9"/>
  <c r="J377" i="12"/>
  <c r="N377" i="9"/>
  <c r="N377" i="12" s="1"/>
  <c r="J370" i="12"/>
  <c r="E292" i="12"/>
  <c r="H292" i="9"/>
  <c r="H292" i="12" s="1"/>
  <c r="E228" i="12"/>
  <c r="H228" i="9"/>
  <c r="E132" i="12"/>
  <c r="H132" i="9"/>
  <c r="E108" i="12"/>
  <c r="E100" i="12"/>
  <c r="H100" i="9"/>
  <c r="E92" i="12"/>
  <c r="E68" i="12"/>
  <c r="H68" i="9"/>
  <c r="E36" i="12"/>
  <c r="H367" i="9"/>
  <c r="H352" i="9"/>
  <c r="H338" i="9"/>
  <c r="H338" i="12" s="1"/>
  <c r="H322" i="9"/>
  <c r="H309" i="9"/>
  <c r="H309" i="12" s="1"/>
  <c r="H294" i="9"/>
  <c r="H265" i="9"/>
  <c r="H203" i="9"/>
  <c r="H185" i="9"/>
  <c r="H185" i="12" s="1"/>
  <c r="H149" i="9"/>
  <c r="H130" i="9"/>
  <c r="H94" i="9"/>
  <c r="H75" i="9"/>
  <c r="H39" i="9"/>
  <c r="H21" i="9"/>
  <c r="H388" i="9"/>
  <c r="D381" i="12"/>
  <c r="H381" i="9"/>
  <c r="D298" i="12"/>
  <c r="H298" i="9"/>
  <c r="D282" i="12"/>
  <c r="H282" i="9"/>
  <c r="H260" i="9"/>
  <c r="D253" i="12"/>
  <c r="H253" i="9"/>
  <c r="H253" i="12" s="1"/>
  <c r="D170" i="12"/>
  <c r="D154" i="12"/>
  <c r="H154" i="9"/>
  <c r="I116" i="9"/>
  <c r="I116" i="12" s="1"/>
  <c r="D109" i="12"/>
  <c r="D70" i="12"/>
  <c r="H70" i="9"/>
  <c r="H70" i="12" s="1"/>
  <c r="D31" i="12"/>
  <c r="J398" i="12"/>
  <c r="N398" i="9"/>
  <c r="N398" i="12" s="1"/>
  <c r="K359" i="12"/>
  <c r="O359" i="9"/>
  <c r="O359" i="12" s="1"/>
  <c r="K351" i="12"/>
  <c r="O351" i="9"/>
  <c r="O351" i="12" s="1"/>
  <c r="I406" i="9"/>
  <c r="I406" i="12" s="1"/>
  <c r="I350" i="9"/>
  <c r="I350" i="12"/>
  <c r="I378" i="9"/>
  <c r="I378" i="12" s="1"/>
  <c r="I390" i="9"/>
  <c r="I390" i="12" s="1"/>
  <c r="H356" i="9"/>
  <c r="H356" i="12" s="1"/>
  <c r="I404" i="9"/>
  <c r="I404" i="12" s="1"/>
  <c r="I196" i="9"/>
  <c r="I196" i="12" s="1"/>
  <c r="I308" i="9"/>
  <c r="I308" i="12" s="1"/>
  <c r="I256" i="9"/>
  <c r="I256" i="12" s="1"/>
  <c r="I380" i="9"/>
  <c r="I380" i="12" s="1"/>
  <c r="I182" i="9"/>
  <c r="I182" i="12"/>
  <c r="I202" i="9"/>
  <c r="I202" i="12" s="1"/>
  <c r="I226" i="9"/>
  <c r="I226" i="12" s="1"/>
  <c r="I237" i="9"/>
  <c r="I317" i="9"/>
  <c r="I317" i="12" s="1"/>
  <c r="I329" i="9"/>
  <c r="I341" i="9"/>
  <c r="I341" i="12"/>
  <c r="I353" i="9"/>
  <c r="I366" i="9"/>
  <c r="I366" i="12" s="1"/>
  <c r="I391" i="9"/>
  <c r="I391" i="12" s="1"/>
  <c r="E411" i="12"/>
  <c r="H411" i="9"/>
  <c r="E371" i="12"/>
  <c r="E307" i="12"/>
  <c r="H307" i="9"/>
  <c r="H307" i="12" s="1"/>
  <c r="E243" i="12"/>
  <c r="H243" i="9"/>
  <c r="H243" i="12" s="1"/>
  <c r="E123" i="12"/>
  <c r="H123" i="9"/>
  <c r="E115" i="12"/>
  <c r="H115" i="9"/>
  <c r="E59" i="12"/>
  <c r="H59" i="9"/>
  <c r="H59" i="12" s="1"/>
  <c r="E51" i="12"/>
  <c r="H51" i="9"/>
  <c r="H51" i="12" s="1"/>
  <c r="H394" i="9"/>
  <c r="H379" i="9"/>
  <c r="H366" i="9"/>
  <c r="H350" i="9"/>
  <c r="H336" i="9"/>
  <c r="H293" i="9"/>
  <c r="H293" i="12" s="1"/>
  <c r="H277" i="9"/>
  <c r="H219" i="9"/>
  <c r="H202" i="9"/>
  <c r="H184" i="9"/>
  <c r="H129" i="9"/>
  <c r="H93" i="9"/>
  <c r="H74" i="9"/>
  <c r="H56" i="9"/>
  <c r="H38" i="9"/>
  <c r="H19" i="9"/>
  <c r="H19" i="12" s="1"/>
  <c r="D380" i="12"/>
  <c r="H380" i="9"/>
  <c r="H372" i="9"/>
  <c r="D365" i="12"/>
  <c r="D305" i="12"/>
  <c r="D289" i="12"/>
  <c r="H289" i="9"/>
  <c r="D252" i="12"/>
  <c r="H244" i="9"/>
  <c r="D237" i="12"/>
  <c r="D177" i="12"/>
  <c r="H177" i="9"/>
  <c r="D169" i="12"/>
  <c r="H169" i="9"/>
  <c r="H169" i="12" s="1"/>
  <c r="D161" i="12"/>
  <c r="D131" i="12"/>
  <c r="H131" i="9"/>
  <c r="H84" i="9"/>
  <c r="D77" i="12"/>
  <c r="J404" i="12"/>
  <c r="N404" i="9"/>
  <c r="N404" i="12"/>
  <c r="E178" i="12"/>
  <c r="H178" i="9"/>
  <c r="H178" i="12" s="1"/>
  <c r="H114" i="9"/>
  <c r="E50" i="12"/>
  <c r="H50" i="9"/>
  <c r="H50" i="12" s="1"/>
  <c r="H393" i="9"/>
  <c r="H377" i="9"/>
  <c r="H363" i="9"/>
  <c r="H363" i="12" s="1"/>
  <c r="H334" i="9"/>
  <c r="H290" i="9"/>
  <c r="H275" i="9"/>
  <c r="H261" i="9"/>
  <c r="H247" i="9"/>
  <c r="H247" i="12" s="1"/>
  <c r="H201" i="9"/>
  <c r="H165" i="9"/>
  <c r="H146" i="9"/>
  <c r="H110" i="9"/>
  <c r="H110" i="12" s="1"/>
  <c r="H91" i="9"/>
  <c r="H73" i="9"/>
  <c r="H55" i="9"/>
  <c r="H55" i="12" s="1"/>
  <c r="H37" i="9"/>
  <c r="H18" i="9"/>
  <c r="D414" i="12"/>
  <c r="D401" i="12"/>
  <c r="D387" i="12"/>
  <c r="H387" i="9"/>
  <c r="D348" i="12"/>
  <c r="D333" i="12"/>
  <c r="D326" i="12"/>
  <c r="H326" i="9"/>
  <c r="D319" i="12"/>
  <c r="D296" i="12"/>
  <c r="D280" i="12"/>
  <c r="D273" i="12"/>
  <c r="D259" i="12"/>
  <c r="H259" i="9"/>
  <c r="H259" i="12" s="1"/>
  <c r="D220" i="12"/>
  <c r="H220" i="9"/>
  <c r="H212" i="9"/>
  <c r="D205" i="12"/>
  <c r="D198" i="12"/>
  <c r="H198" i="9"/>
  <c r="D191" i="12"/>
  <c r="D168" i="12"/>
  <c r="H168" i="9"/>
  <c r="D152" i="12"/>
  <c r="H152" i="9"/>
  <c r="D145" i="12"/>
  <c r="D99" i="12"/>
  <c r="H99" i="9"/>
  <c r="D60" i="12"/>
  <c r="D45" i="12"/>
  <c r="H45" i="9"/>
  <c r="D6" i="12"/>
  <c r="H6" i="9"/>
  <c r="J410" i="12"/>
  <c r="J80" i="12"/>
  <c r="N80" i="9"/>
  <c r="N80" i="12" s="1"/>
  <c r="J72" i="12"/>
  <c r="N72" i="9"/>
  <c r="N72" i="12" s="1"/>
  <c r="J64" i="12"/>
  <c r="J56" i="12"/>
  <c r="J48" i="12"/>
  <c r="J40" i="12"/>
  <c r="N40" i="9"/>
  <c r="N40" i="12" s="1"/>
  <c r="J32" i="12"/>
  <c r="J24" i="12"/>
  <c r="N24" i="9"/>
  <c r="N24" i="12" s="1"/>
  <c r="J16" i="12"/>
  <c r="J8" i="12"/>
  <c r="I370" i="9"/>
  <c r="I398" i="9"/>
  <c r="I398" i="12" s="1"/>
  <c r="E105" i="12"/>
  <c r="H105" i="9"/>
  <c r="E97" i="12"/>
  <c r="E41" i="12"/>
  <c r="H41" i="9"/>
  <c r="H33" i="9"/>
  <c r="H406" i="9"/>
  <c r="H406" i="12" s="1"/>
  <c r="H391" i="9"/>
  <c r="H376" i="9"/>
  <c r="H361" i="9"/>
  <c r="H361" i="12" s="1"/>
  <c r="H347" i="9"/>
  <c r="H331" i="9"/>
  <c r="H318" i="9"/>
  <c r="H303" i="9"/>
  <c r="H288" i="9"/>
  <c r="H274" i="9"/>
  <c r="H258" i="9"/>
  <c r="H258" i="12" s="1"/>
  <c r="H230" i="9"/>
  <c r="H230" i="12" s="1"/>
  <c r="H199" i="9"/>
  <c r="H181" i="9"/>
  <c r="H162" i="9"/>
  <c r="H89" i="9"/>
  <c r="H71" i="9"/>
  <c r="H53" i="9"/>
  <c r="H34" i="9"/>
  <c r="H34" i="12" s="1"/>
  <c r="D407" i="12"/>
  <c r="D355" i="12"/>
  <c r="H355" i="9"/>
  <c r="D310" i="12"/>
  <c r="D287" i="12"/>
  <c r="D227" i="12"/>
  <c r="D197" i="12"/>
  <c r="H197" i="9"/>
  <c r="D182" i="12"/>
  <c r="H182" i="9"/>
  <c r="H182" i="12" s="1"/>
  <c r="D159" i="12"/>
  <c r="D106" i="12"/>
  <c r="H106" i="9"/>
  <c r="D67" i="12"/>
  <c r="D28" i="12"/>
  <c r="H28" i="9"/>
  <c r="H20" i="9"/>
  <c r="H20" i="12" s="1"/>
  <c r="D13" i="12"/>
  <c r="J388" i="12"/>
  <c r="J381" i="12"/>
  <c r="J94" i="12"/>
  <c r="N94" i="9"/>
  <c r="N94" i="12" s="1"/>
  <c r="J87" i="12"/>
  <c r="K156" i="12"/>
  <c r="O156" i="9"/>
  <c r="O156" i="12" s="1"/>
  <c r="I410" i="9"/>
  <c r="I394" i="9"/>
  <c r="I394" i="12" s="1"/>
  <c r="E160" i="12"/>
  <c r="H160" i="9"/>
  <c r="E96" i="12"/>
  <c r="H96" i="9"/>
  <c r="H389" i="9"/>
  <c r="H375" i="9"/>
  <c r="H375" i="12" s="1"/>
  <c r="H330" i="9"/>
  <c r="H315" i="9"/>
  <c r="H315" i="12" s="1"/>
  <c r="H302" i="9"/>
  <c r="H286" i="9"/>
  <c r="H257" i="9"/>
  <c r="H257" i="12" s="1"/>
  <c r="H242" i="9"/>
  <c r="H242" i="12" s="1"/>
  <c r="H158" i="9"/>
  <c r="H139" i="9"/>
  <c r="H103" i="9"/>
  <c r="H30" i="9"/>
  <c r="H30" i="12" s="1"/>
  <c r="H11" i="9"/>
  <c r="H11" i="12" s="1"/>
  <c r="D362" i="12"/>
  <c r="H362" i="9"/>
  <c r="H362" i="12" s="1"/>
  <c r="D346" i="12"/>
  <c r="H346" i="9"/>
  <c r="H324" i="9"/>
  <c r="D317" i="12"/>
  <c r="H317" i="9"/>
  <c r="D234" i="12"/>
  <c r="H234" i="9"/>
  <c r="D218" i="12"/>
  <c r="D189" i="12"/>
  <c r="D113" i="12"/>
  <c r="D35" i="12"/>
  <c r="H35" i="9"/>
  <c r="H35" i="12" s="1"/>
  <c r="J401" i="12"/>
  <c r="J394" i="12"/>
  <c r="J349" i="12"/>
  <c r="J341" i="12"/>
  <c r="N341" i="9"/>
  <c r="N341" i="12"/>
  <c r="J333" i="12"/>
  <c r="J325" i="12"/>
  <c r="N325" i="9"/>
  <c r="N325" i="12" s="1"/>
  <c r="N317" i="9"/>
  <c r="N317" i="12" s="1"/>
  <c r="J309" i="12"/>
  <c r="J301" i="12"/>
  <c r="J293" i="12"/>
  <c r="N293" i="9"/>
  <c r="N293" i="12" s="1"/>
  <c r="J285" i="12"/>
  <c r="J277" i="12"/>
  <c r="J269" i="12"/>
  <c r="J261" i="12"/>
  <c r="J253" i="12"/>
  <c r="J245" i="12"/>
  <c r="N245" i="9"/>
  <c r="N245" i="12" s="1"/>
  <c r="J237" i="12"/>
  <c r="J229" i="12"/>
  <c r="J221" i="12"/>
  <c r="J213" i="12"/>
  <c r="N213" i="9"/>
  <c r="N213" i="12" s="1"/>
  <c r="J205" i="12"/>
  <c r="N205" i="9"/>
  <c r="N205" i="12" s="1"/>
  <c r="J197" i="12"/>
  <c r="J189" i="12"/>
  <c r="J181" i="12"/>
  <c r="J173" i="12"/>
  <c r="N173" i="9"/>
  <c r="N173" i="12" s="1"/>
  <c r="J165" i="12"/>
  <c r="N165" i="9"/>
  <c r="N165" i="12" s="1"/>
  <c r="J157" i="12"/>
  <c r="J149" i="12"/>
  <c r="J141" i="12"/>
  <c r="J133" i="12"/>
  <c r="N133" i="9"/>
  <c r="N133" i="12" s="1"/>
  <c r="J125" i="12"/>
  <c r="J117" i="12"/>
  <c r="J109" i="12"/>
  <c r="N109" i="9"/>
  <c r="N109" i="12" s="1"/>
  <c r="J101" i="12"/>
  <c r="I402" i="9"/>
  <c r="I402" i="12" s="1"/>
  <c r="I392" i="9"/>
  <c r="I392" i="12" s="1"/>
  <c r="I266" i="9"/>
  <c r="I277" i="9"/>
  <c r="I277" i="12"/>
  <c r="I289" i="9"/>
  <c r="I289" i="12" s="1"/>
  <c r="I334" i="9"/>
  <c r="I334" i="12" s="1"/>
  <c r="I346" i="9"/>
  <c r="I346" i="12" s="1"/>
  <c r="I358" i="9"/>
  <c r="I358" i="12" s="1"/>
  <c r="E335" i="12"/>
  <c r="H335" i="9"/>
  <c r="H335" i="12" s="1"/>
  <c r="E207" i="12"/>
  <c r="H207" i="9"/>
  <c r="E87" i="12"/>
  <c r="H87" i="9"/>
  <c r="E23" i="12"/>
  <c r="E15" i="12"/>
  <c r="H15" i="9"/>
  <c r="H402" i="9"/>
  <c r="H386" i="9"/>
  <c r="H329" i="9"/>
  <c r="H313" i="9"/>
  <c r="H299" i="9"/>
  <c r="H299" i="12" s="1"/>
  <c r="H256" i="9"/>
  <c r="H256" i="12" s="1"/>
  <c r="H211" i="9"/>
  <c r="H211" i="12" s="1"/>
  <c r="H193" i="9"/>
  <c r="H193" i="12" s="1"/>
  <c r="H175" i="9"/>
  <c r="H65" i="9"/>
  <c r="H65" i="12" s="1"/>
  <c r="H29" i="9"/>
  <c r="H29" i="12" s="1"/>
  <c r="H10" i="9"/>
  <c r="D369" i="12"/>
  <c r="H369" i="9"/>
  <c r="D353" i="12"/>
  <c r="H353" i="9"/>
  <c r="D316" i="12"/>
  <c r="H308" i="9"/>
  <c r="H308" i="12" s="1"/>
  <c r="D301" i="12"/>
  <c r="H301" i="9"/>
  <c r="D241" i="12"/>
  <c r="H241" i="9"/>
  <c r="D225" i="12"/>
  <c r="H225" i="9"/>
  <c r="D188" i="12"/>
  <c r="H188" i="9"/>
  <c r="D173" i="12"/>
  <c r="H173" i="9"/>
  <c r="D127" i="12"/>
  <c r="D88" i="12"/>
  <c r="D81" i="12"/>
  <c r="H81" i="9"/>
  <c r="H81" i="12" s="1"/>
  <c r="D42" i="12"/>
  <c r="H42" i="9"/>
  <c r="J356" i="12"/>
  <c r="N356" i="9"/>
  <c r="H399" i="9"/>
  <c r="H399" i="12" s="1"/>
  <c r="H125" i="9"/>
  <c r="H300" i="9"/>
  <c r="H300" i="12" s="1"/>
  <c r="H236" i="9"/>
  <c r="H44" i="9"/>
  <c r="J407" i="12"/>
  <c r="J387" i="12"/>
  <c r="J380" i="12"/>
  <c r="J366" i="12"/>
  <c r="N366" i="9"/>
  <c r="N366" i="12"/>
  <c r="J359" i="12"/>
  <c r="N359" i="9"/>
  <c r="N359" i="12" s="1"/>
  <c r="J90" i="12"/>
  <c r="N90" i="9"/>
  <c r="N90" i="12" s="1"/>
  <c r="J83" i="12"/>
  <c r="N83" i="9"/>
  <c r="N83" i="12" s="1"/>
  <c r="J75" i="12"/>
  <c r="J67" i="12"/>
  <c r="J59" i="12"/>
  <c r="N59" i="9"/>
  <c r="N59" i="12" s="1"/>
  <c r="J51" i="12"/>
  <c r="J43" i="12"/>
  <c r="N43" i="9"/>
  <c r="N43" i="12" s="1"/>
  <c r="J35" i="12"/>
  <c r="J27" i="12"/>
  <c r="N27" i="9"/>
  <c r="N27" i="12"/>
  <c r="J19" i="12"/>
  <c r="J11" i="12"/>
  <c r="N405" i="9"/>
  <c r="N405" i="12" s="1"/>
  <c r="N361" i="9"/>
  <c r="N320" i="9"/>
  <c r="N320" i="12" s="1"/>
  <c r="N256" i="9"/>
  <c r="N256" i="12" s="1"/>
  <c r="N41" i="9"/>
  <c r="N41" i="12" s="1"/>
  <c r="N21" i="9"/>
  <c r="N21" i="12" s="1"/>
  <c r="S369" i="9"/>
  <c r="S369" i="12" s="1"/>
  <c r="P135" i="12"/>
  <c r="S135" i="9"/>
  <c r="S135" i="12" s="1"/>
  <c r="R135" i="9"/>
  <c r="R135" i="12"/>
  <c r="P127" i="12"/>
  <c r="R127" i="9"/>
  <c r="R127" i="12" s="1"/>
  <c r="P105" i="12"/>
  <c r="R105" i="9"/>
  <c r="R105" i="12" s="1"/>
  <c r="P98" i="12"/>
  <c r="R98" i="9"/>
  <c r="R98" i="12" s="1"/>
  <c r="S409" i="9"/>
  <c r="S409" i="12" s="1"/>
  <c r="Q244" i="12"/>
  <c r="S244" i="9"/>
  <c r="S244" i="12" s="1"/>
  <c r="R393" i="9"/>
  <c r="R393" i="12"/>
  <c r="R373" i="9"/>
  <c r="R373" i="12" s="1"/>
  <c r="R352" i="9"/>
  <c r="R352" i="12" s="1"/>
  <c r="R329" i="9"/>
  <c r="R329" i="12" s="1"/>
  <c r="R309" i="9"/>
  <c r="R309" i="12" s="1"/>
  <c r="R288" i="9"/>
  <c r="R288" i="12" s="1"/>
  <c r="R265" i="9"/>
  <c r="R245" i="9"/>
  <c r="R245" i="12" s="1"/>
  <c r="R216" i="9"/>
  <c r="R216" i="12" s="1"/>
  <c r="R184" i="9"/>
  <c r="R184" i="12" s="1"/>
  <c r="R152" i="9"/>
  <c r="R152" i="12" s="1"/>
  <c r="R80" i="9"/>
  <c r="R80" i="12" s="1"/>
  <c r="R32" i="9"/>
  <c r="R32" i="12" s="1"/>
  <c r="V228" i="9"/>
  <c r="V228" i="12" s="1"/>
  <c r="J412" i="12"/>
  <c r="N412" i="9"/>
  <c r="N412" i="12" s="1"/>
  <c r="J406" i="12"/>
  <c r="J386" i="12"/>
  <c r="N386" i="9"/>
  <c r="N386" i="12" s="1"/>
  <c r="J379" i="12"/>
  <c r="J372" i="12"/>
  <c r="J358" i="12"/>
  <c r="J351" i="12"/>
  <c r="N351" i="9"/>
  <c r="N351" i="12" s="1"/>
  <c r="J343" i="12"/>
  <c r="J335" i="12"/>
  <c r="N335" i="9"/>
  <c r="N335" i="12"/>
  <c r="J327" i="12"/>
  <c r="J319" i="12"/>
  <c r="N319" i="9"/>
  <c r="N319" i="12" s="1"/>
  <c r="J311" i="12"/>
  <c r="J303" i="12"/>
  <c r="N303" i="9"/>
  <c r="N303" i="12" s="1"/>
  <c r="J295" i="12"/>
  <c r="J287" i="12"/>
  <c r="J279" i="12"/>
  <c r="N279" i="9"/>
  <c r="N279" i="12" s="1"/>
  <c r="J271" i="12"/>
  <c r="N271" i="9"/>
  <c r="J263" i="12"/>
  <c r="J255" i="12"/>
  <c r="N255" i="9"/>
  <c r="N255" i="12" s="1"/>
  <c r="J247" i="12"/>
  <c r="N247" i="9"/>
  <c r="N247" i="12" s="1"/>
  <c r="J239" i="12"/>
  <c r="N239" i="9"/>
  <c r="N239" i="12" s="1"/>
  <c r="J231" i="12"/>
  <c r="J223" i="12"/>
  <c r="N223" i="9"/>
  <c r="N223" i="12" s="1"/>
  <c r="J215" i="12"/>
  <c r="N215" i="9"/>
  <c r="N215" i="12" s="1"/>
  <c r="J207" i="12"/>
  <c r="J199" i="12"/>
  <c r="J191" i="12"/>
  <c r="J183" i="12"/>
  <c r="N183" i="9"/>
  <c r="N183" i="12"/>
  <c r="J175" i="12"/>
  <c r="J167" i="12"/>
  <c r="N167" i="9"/>
  <c r="N167" i="12" s="1"/>
  <c r="J159" i="12"/>
  <c r="N159" i="9"/>
  <c r="N159" i="12" s="1"/>
  <c r="J151" i="12"/>
  <c r="J143" i="12"/>
  <c r="N143" i="9"/>
  <c r="N143" i="12"/>
  <c r="J135" i="12"/>
  <c r="N135" i="9"/>
  <c r="N135" i="12" s="1"/>
  <c r="J127" i="12"/>
  <c r="J119" i="12"/>
  <c r="N119" i="9"/>
  <c r="N119" i="12"/>
  <c r="J111" i="12"/>
  <c r="N111" i="9"/>
  <c r="N111" i="12" s="1"/>
  <c r="J103" i="12"/>
  <c r="J82" i="12"/>
  <c r="N82" i="9"/>
  <c r="N82" i="12" s="1"/>
  <c r="J74" i="12"/>
  <c r="J66" i="12"/>
  <c r="J58" i="12"/>
  <c r="N58" i="9"/>
  <c r="N58" i="12" s="1"/>
  <c r="J50" i="12"/>
  <c r="J42" i="12"/>
  <c r="J34" i="12"/>
  <c r="J26" i="12"/>
  <c r="N26" i="9"/>
  <c r="N26" i="12" s="1"/>
  <c r="J18" i="12"/>
  <c r="N18" i="9"/>
  <c r="N18" i="12" s="1"/>
  <c r="J10" i="12"/>
  <c r="N360" i="9"/>
  <c r="N360" i="12" s="1"/>
  <c r="N337" i="9"/>
  <c r="N337" i="12" s="1"/>
  <c r="N273" i="9"/>
  <c r="N273" i="12" s="1"/>
  <c r="N209" i="9"/>
  <c r="N209" i="12"/>
  <c r="N81" i="9"/>
  <c r="N81" i="12" s="1"/>
  <c r="N61" i="9"/>
  <c r="N61" i="12"/>
  <c r="P142" i="12"/>
  <c r="R142" i="9"/>
  <c r="R142" i="12"/>
  <c r="P15" i="12"/>
  <c r="S15" i="9"/>
  <c r="S15" i="12"/>
  <c r="Q212" i="12"/>
  <c r="S212" i="9"/>
  <c r="S212" i="12" s="1"/>
  <c r="Q204" i="12"/>
  <c r="S204" i="9"/>
  <c r="S204" i="12"/>
  <c r="R413" i="9"/>
  <c r="R413" i="12" s="1"/>
  <c r="R392" i="9"/>
  <c r="R392" i="12" s="1"/>
  <c r="R369" i="9"/>
  <c r="R369" i="12" s="1"/>
  <c r="R349" i="9"/>
  <c r="R349" i="12" s="1"/>
  <c r="R328" i="9"/>
  <c r="R328" i="12"/>
  <c r="R305" i="9"/>
  <c r="R305" i="12"/>
  <c r="R285" i="9"/>
  <c r="R285" i="12" s="1"/>
  <c r="R264" i="9"/>
  <c r="R264" i="12" s="1"/>
  <c r="R241" i="9"/>
  <c r="R241" i="12" s="1"/>
  <c r="R213" i="9"/>
  <c r="R213" i="12" s="1"/>
  <c r="R181" i="9"/>
  <c r="R181" i="12" s="1"/>
  <c r="R149" i="9"/>
  <c r="R149" i="12" s="1"/>
  <c r="R29" i="9"/>
  <c r="R29" i="12" s="1"/>
  <c r="V92" i="9"/>
  <c r="V92" i="12" s="1"/>
  <c r="H378" i="9"/>
  <c r="H314" i="9"/>
  <c r="H314" i="12" s="1"/>
  <c r="H278" i="9"/>
  <c r="H278" i="12" s="1"/>
  <c r="H250" i="9"/>
  <c r="H186" i="9"/>
  <c r="H150" i="9"/>
  <c r="H150" i="12" s="1"/>
  <c r="H122" i="9"/>
  <c r="H104" i="9"/>
  <c r="H104" i="12" s="1"/>
  <c r="H86" i="9"/>
  <c r="H86" i="12" s="1"/>
  <c r="H58" i="9"/>
  <c r="H22" i="9"/>
  <c r="H22" i="12" s="1"/>
  <c r="J411" i="12"/>
  <c r="J399" i="12"/>
  <c r="J378" i="12"/>
  <c r="N378" i="9"/>
  <c r="N378" i="12"/>
  <c r="J371" i="12"/>
  <c r="J364" i="12"/>
  <c r="N364" i="9"/>
  <c r="N364" i="12" s="1"/>
  <c r="J350" i="12"/>
  <c r="J342" i="12"/>
  <c r="J334" i="12"/>
  <c r="J326" i="12"/>
  <c r="J318" i="12"/>
  <c r="J310" i="12"/>
  <c r="J302" i="12"/>
  <c r="J294" i="12"/>
  <c r="N294" i="9"/>
  <c r="N294" i="12" s="1"/>
  <c r="J286" i="12"/>
  <c r="J278" i="12"/>
  <c r="J270" i="12"/>
  <c r="N270" i="9"/>
  <c r="N270" i="12" s="1"/>
  <c r="J262" i="12"/>
  <c r="J254" i="12"/>
  <c r="J246" i="12"/>
  <c r="N246" i="9"/>
  <c r="N246" i="12" s="1"/>
  <c r="J238" i="12"/>
  <c r="J230" i="12"/>
  <c r="J222" i="12"/>
  <c r="J214" i="12"/>
  <c r="N214" i="9"/>
  <c r="N214" i="12" s="1"/>
  <c r="J206" i="12"/>
  <c r="J198" i="12"/>
  <c r="J190" i="12"/>
  <c r="J182" i="12"/>
  <c r="N182" i="9"/>
  <c r="N182" i="12" s="1"/>
  <c r="J174" i="12"/>
  <c r="N174" i="9"/>
  <c r="N174" i="12" s="1"/>
  <c r="J166" i="12"/>
  <c r="J158" i="12"/>
  <c r="J150" i="12"/>
  <c r="J142" i="12"/>
  <c r="N142" i="9"/>
  <c r="N142" i="12" s="1"/>
  <c r="J134" i="12"/>
  <c r="N134" i="12"/>
  <c r="J126" i="12"/>
  <c r="J118" i="12"/>
  <c r="J110" i="12"/>
  <c r="N110" i="9"/>
  <c r="N110" i="12" s="1"/>
  <c r="J102" i="12"/>
  <c r="J95" i="12"/>
  <c r="N400" i="9"/>
  <c r="N400" i="12" s="1"/>
  <c r="N357" i="9"/>
  <c r="N357" i="12" s="1"/>
  <c r="N313" i="9"/>
  <c r="N313" i="12" s="1"/>
  <c r="N272" i="9"/>
  <c r="N272" i="12" s="1"/>
  <c r="N249" i="9"/>
  <c r="N249" i="12"/>
  <c r="N144" i="9"/>
  <c r="N144" i="12" s="1"/>
  <c r="N121" i="9"/>
  <c r="N121" i="12" s="1"/>
  <c r="N37" i="9"/>
  <c r="R388" i="9"/>
  <c r="R388" i="12" s="1"/>
  <c r="P51" i="12"/>
  <c r="R51" i="9"/>
  <c r="R51" i="12" s="1"/>
  <c r="P43" i="12"/>
  <c r="R43" i="9"/>
  <c r="R43" i="12" s="1"/>
  <c r="P36" i="12"/>
  <c r="R36" i="9"/>
  <c r="R36" i="12" s="1"/>
  <c r="Q385" i="12"/>
  <c r="S385" i="9"/>
  <c r="S385" i="12" s="1"/>
  <c r="Q180" i="12"/>
  <c r="S180" i="9"/>
  <c r="S180" i="12" s="1"/>
  <c r="R409" i="9"/>
  <c r="R409" i="12" s="1"/>
  <c r="R389" i="9"/>
  <c r="R368" i="9"/>
  <c r="R368" i="12" s="1"/>
  <c r="R345" i="9"/>
  <c r="R345" i="12" s="1"/>
  <c r="R325" i="9"/>
  <c r="R304" i="9"/>
  <c r="R304" i="12" s="1"/>
  <c r="R281" i="9"/>
  <c r="R281" i="12" s="1"/>
  <c r="R261" i="9"/>
  <c r="R261" i="12" s="1"/>
  <c r="R240" i="9"/>
  <c r="R240" i="12" s="1"/>
  <c r="R208" i="9"/>
  <c r="R208" i="12"/>
  <c r="R176" i="9"/>
  <c r="R176" i="12" s="1"/>
  <c r="R144" i="9"/>
  <c r="R144" i="12" s="1"/>
  <c r="R120" i="9"/>
  <c r="R120" i="12" s="1"/>
  <c r="R93" i="9"/>
  <c r="R93" i="12"/>
  <c r="V404" i="9"/>
  <c r="V404" i="12" s="1"/>
  <c r="V332" i="9"/>
  <c r="V332" i="12" s="1"/>
  <c r="V276" i="9"/>
  <c r="V276" i="12" s="1"/>
  <c r="T300" i="12"/>
  <c r="N353" i="9"/>
  <c r="N353" i="12" s="1"/>
  <c r="N312" i="9"/>
  <c r="N312" i="12" s="1"/>
  <c r="N289" i="9"/>
  <c r="N289" i="12" s="1"/>
  <c r="N248" i="9"/>
  <c r="N248" i="12"/>
  <c r="N184" i="9"/>
  <c r="N184" i="12" s="1"/>
  <c r="N161" i="9"/>
  <c r="N161" i="12" s="1"/>
  <c r="N13" i="9"/>
  <c r="N13" i="12" s="1"/>
  <c r="P95" i="12"/>
  <c r="S95" i="9"/>
  <c r="S95" i="12" s="1"/>
  <c r="R95" i="9"/>
  <c r="R95" i="12" s="1"/>
  <c r="P65" i="12"/>
  <c r="R65" i="9"/>
  <c r="R65" i="12" s="1"/>
  <c r="P58" i="12"/>
  <c r="R58" i="9"/>
  <c r="R58" i="12" s="1"/>
  <c r="P50" i="12"/>
  <c r="R50" i="9"/>
  <c r="P42" i="12"/>
  <c r="R42" i="9"/>
  <c r="R42" i="12" s="1"/>
  <c r="P35" i="12"/>
  <c r="R35" i="9"/>
  <c r="R35" i="12" s="1"/>
  <c r="P28" i="12"/>
  <c r="R28" i="9"/>
  <c r="R28" i="12"/>
  <c r="Q124" i="12"/>
  <c r="S124" i="9"/>
  <c r="S124" i="12" s="1"/>
  <c r="R72" i="9"/>
  <c r="R72" i="12" s="1"/>
  <c r="T415" i="12"/>
  <c r="V415" i="9"/>
  <c r="V415" i="12" s="1"/>
  <c r="T407" i="12"/>
  <c r="V407" i="9"/>
  <c r="V407" i="12" s="1"/>
  <c r="W407" i="9"/>
  <c r="W407" i="12" s="1"/>
  <c r="T399" i="12"/>
  <c r="V399" i="9"/>
  <c r="V399" i="12" s="1"/>
  <c r="W399" i="9"/>
  <c r="W399" i="12"/>
  <c r="T391" i="12"/>
  <c r="V391" i="9"/>
  <c r="T383" i="12"/>
  <c r="V383" i="9"/>
  <c r="V383" i="12" s="1"/>
  <c r="W383" i="9"/>
  <c r="W383" i="12" s="1"/>
  <c r="T375" i="12"/>
  <c r="V375" i="9"/>
  <c r="V375" i="12" s="1"/>
  <c r="W375" i="9"/>
  <c r="W375" i="12"/>
  <c r="T367" i="12"/>
  <c r="V367" i="9"/>
  <c r="V367" i="12"/>
  <c r="T359" i="12"/>
  <c r="V359" i="9"/>
  <c r="V359" i="12" s="1"/>
  <c r="W359" i="9"/>
  <c r="W359" i="12" s="1"/>
  <c r="T351" i="12"/>
  <c r="V351" i="9"/>
  <c r="V351" i="12" s="1"/>
  <c r="W351" i="9"/>
  <c r="W351" i="12" s="1"/>
  <c r="T343" i="12"/>
  <c r="V343" i="9"/>
  <c r="V343" i="12" s="1"/>
  <c r="T335" i="12"/>
  <c r="V335" i="9"/>
  <c r="T327" i="12"/>
  <c r="V327" i="9"/>
  <c r="V327" i="12" s="1"/>
  <c r="T319" i="12"/>
  <c r="V319" i="9"/>
  <c r="V319" i="12"/>
  <c r="T311" i="12"/>
  <c r="V311" i="9"/>
  <c r="V311" i="12" s="1"/>
  <c r="W311" i="9"/>
  <c r="W311" i="12" s="1"/>
  <c r="T303" i="12"/>
  <c r="V303" i="9"/>
  <c r="V303" i="12" s="1"/>
  <c r="W303" i="9"/>
  <c r="W303" i="12" s="1"/>
  <c r="T295" i="12"/>
  <c r="V295" i="9"/>
  <c r="V295" i="12" s="1"/>
  <c r="T287" i="12"/>
  <c r="V287" i="9"/>
  <c r="V287" i="12" s="1"/>
  <c r="W287" i="9"/>
  <c r="W287" i="12" s="1"/>
  <c r="T279" i="12"/>
  <c r="V279" i="9"/>
  <c r="V279" i="12" s="1"/>
  <c r="W279" i="9"/>
  <c r="W279" i="12" s="1"/>
  <c r="T271" i="12"/>
  <c r="V271" i="9"/>
  <c r="V271" i="12" s="1"/>
  <c r="V263" i="9"/>
  <c r="V263" i="12" s="1"/>
  <c r="T263" i="12"/>
  <c r="W263" i="9"/>
  <c r="W263" i="12" s="1"/>
  <c r="V255" i="9"/>
  <c r="V255" i="12" s="1"/>
  <c r="T255" i="12"/>
  <c r="T247" i="12"/>
  <c r="V247" i="9"/>
  <c r="W247" i="9"/>
  <c r="W247" i="12" s="1"/>
  <c r="T239" i="12"/>
  <c r="V239" i="9"/>
  <c r="W239" i="9"/>
  <c r="W239" i="12"/>
  <c r="V231" i="9"/>
  <c r="V231" i="12" s="1"/>
  <c r="T231" i="12"/>
  <c r="W231" i="9"/>
  <c r="W231" i="12" s="1"/>
  <c r="V223" i="9"/>
  <c r="V223" i="12" s="1"/>
  <c r="T223" i="12"/>
  <c r="W223" i="9"/>
  <c r="W223" i="12"/>
  <c r="T215" i="12"/>
  <c r="V215" i="9"/>
  <c r="V215" i="12" s="1"/>
  <c r="W215" i="9"/>
  <c r="W215" i="12" s="1"/>
  <c r="T207" i="12"/>
  <c r="V207" i="9"/>
  <c r="V207" i="12" s="1"/>
  <c r="W207" i="9"/>
  <c r="W207" i="12" s="1"/>
  <c r="T199" i="12"/>
  <c r="V199" i="9"/>
  <c r="V199" i="12" s="1"/>
  <c r="V191" i="9"/>
  <c r="V191" i="12" s="1"/>
  <c r="T191" i="12"/>
  <c r="V183" i="9"/>
  <c r="V183" i="12" s="1"/>
  <c r="T183" i="12"/>
  <c r="T175" i="12"/>
  <c r="V175" i="9"/>
  <c r="V175" i="12" s="1"/>
  <c r="W175" i="9"/>
  <c r="W175" i="12" s="1"/>
  <c r="V167" i="9"/>
  <c r="V167" i="12" s="1"/>
  <c r="T167" i="12"/>
  <c r="W167" i="9"/>
  <c r="W167" i="12" s="1"/>
  <c r="V159" i="9"/>
  <c r="V159" i="12" s="1"/>
  <c r="T159" i="12"/>
  <c r="T151" i="12"/>
  <c r="V151" i="9"/>
  <c r="V151" i="12"/>
  <c r="V143" i="9"/>
  <c r="V143" i="12" s="1"/>
  <c r="T143" i="12"/>
  <c r="W143" i="9"/>
  <c r="W143" i="12" s="1"/>
  <c r="T135" i="12"/>
  <c r="V135" i="9"/>
  <c r="V135" i="12" s="1"/>
  <c r="V127" i="9"/>
  <c r="V127" i="12" s="1"/>
  <c r="T127" i="12"/>
  <c r="W127" i="9"/>
  <c r="W127" i="12" s="1"/>
  <c r="V119" i="9"/>
  <c r="V119" i="12" s="1"/>
  <c r="T119" i="12"/>
  <c r="T111" i="12"/>
  <c r="V111" i="9"/>
  <c r="V111" i="12" s="1"/>
  <c r="T103" i="12"/>
  <c r="V103" i="9"/>
  <c r="V103" i="12" s="1"/>
  <c r="W103" i="9"/>
  <c r="W103" i="12"/>
  <c r="T95" i="12"/>
  <c r="V95" i="9"/>
  <c r="W95" i="9"/>
  <c r="W95" i="12" s="1"/>
  <c r="T87" i="12"/>
  <c r="V87" i="9"/>
  <c r="V87" i="12" s="1"/>
  <c r="V79" i="9"/>
  <c r="V79" i="12" s="1"/>
  <c r="T79" i="12"/>
  <c r="W79" i="9"/>
  <c r="W79" i="12" s="1"/>
  <c r="T71" i="12"/>
  <c r="V71" i="9"/>
  <c r="V71" i="12" s="1"/>
  <c r="W71" i="9"/>
  <c r="W71" i="12" s="1"/>
  <c r="T63" i="12"/>
  <c r="V63" i="9"/>
  <c r="V63" i="12"/>
  <c r="T55" i="12"/>
  <c r="V55" i="9"/>
  <c r="W55" i="9"/>
  <c r="W55" i="12" s="1"/>
  <c r="V47" i="9"/>
  <c r="V47" i="12" s="1"/>
  <c r="T47" i="12"/>
  <c r="W47" i="9"/>
  <c r="W47" i="12" s="1"/>
  <c r="V39" i="9"/>
  <c r="V39" i="12"/>
  <c r="T39" i="12"/>
  <c r="T31" i="12"/>
  <c r="V31" i="9"/>
  <c r="V31" i="12" s="1"/>
  <c r="W31" i="9"/>
  <c r="W31" i="12" s="1"/>
  <c r="T23" i="12"/>
  <c r="V23" i="9"/>
  <c r="V23" i="12"/>
  <c r="W23" i="9"/>
  <c r="W23" i="12" s="1"/>
  <c r="T15" i="12"/>
  <c r="V15" i="9"/>
  <c r="V15" i="12" s="1"/>
  <c r="T7" i="12"/>
  <c r="V7" i="9"/>
  <c r="V7" i="12" s="1"/>
  <c r="W7" i="9"/>
  <c r="W7" i="12"/>
  <c r="W410" i="9"/>
  <c r="W410" i="12" s="1"/>
  <c r="U410" i="12"/>
  <c r="W402" i="9"/>
  <c r="W402" i="12" s="1"/>
  <c r="U402" i="12"/>
  <c r="W394" i="9"/>
  <c r="W394" i="12" s="1"/>
  <c r="U394" i="12"/>
  <c r="V394" i="9"/>
  <c r="V394" i="12" s="1"/>
  <c r="W386" i="9"/>
  <c r="W386" i="12"/>
  <c r="U386" i="12"/>
  <c r="W378" i="9"/>
  <c r="W378" i="12" s="1"/>
  <c r="U378" i="12"/>
  <c r="U370" i="12"/>
  <c r="W370" i="9"/>
  <c r="W370" i="12" s="1"/>
  <c r="W362" i="9"/>
  <c r="W362" i="12"/>
  <c r="U362" i="12"/>
  <c r="W354" i="9"/>
  <c r="U354" i="12"/>
  <c r="U346" i="12"/>
  <c r="W346" i="9"/>
  <c r="W346" i="12" s="1"/>
  <c r="W338" i="9"/>
  <c r="W338" i="12" s="1"/>
  <c r="U338" i="12"/>
  <c r="U330" i="12"/>
  <c r="W330" i="9"/>
  <c r="W330" i="12" s="1"/>
  <c r="W322" i="9"/>
  <c r="W322" i="12" s="1"/>
  <c r="U322" i="12"/>
  <c r="W314" i="9"/>
  <c r="U314" i="12"/>
  <c r="U306" i="12"/>
  <c r="W306" i="9"/>
  <c r="W306" i="12" s="1"/>
  <c r="W298" i="9"/>
  <c r="W298" i="12" s="1"/>
  <c r="U298" i="12"/>
  <c r="W290" i="9"/>
  <c r="W290" i="12" s="1"/>
  <c r="U290" i="12"/>
  <c r="U282" i="12"/>
  <c r="W282" i="9"/>
  <c r="W282" i="12" s="1"/>
  <c r="W274" i="9"/>
  <c r="W274" i="12" s="1"/>
  <c r="U274" i="12"/>
  <c r="U266" i="12"/>
  <c r="W266" i="9"/>
  <c r="W266" i="12" s="1"/>
  <c r="U258" i="12"/>
  <c r="W258" i="9"/>
  <c r="V258" i="9"/>
  <c r="V258" i="12"/>
  <c r="U250" i="12"/>
  <c r="W250" i="9"/>
  <c r="W250" i="12" s="1"/>
  <c r="U242" i="12"/>
  <c r="W242" i="9"/>
  <c r="W242" i="12" s="1"/>
  <c r="U234" i="12"/>
  <c r="W234" i="9"/>
  <c r="W234" i="12" s="1"/>
  <c r="U226" i="12"/>
  <c r="W226" i="9"/>
  <c r="W226" i="12" s="1"/>
  <c r="U218" i="12"/>
  <c r="W218" i="9"/>
  <c r="W218" i="12" s="1"/>
  <c r="U210" i="12"/>
  <c r="W210" i="9"/>
  <c r="W210" i="12" s="1"/>
  <c r="U202" i="12"/>
  <c r="W202" i="9"/>
  <c r="W202" i="12" s="1"/>
  <c r="U194" i="12"/>
  <c r="W194" i="9"/>
  <c r="W194" i="12"/>
  <c r="U186" i="12"/>
  <c r="W186" i="9"/>
  <c r="U178" i="12"/>
  <c r="W178" i="9"/>
  <c r="W178" i="12" s="1"/>
  <c r="U170" i="12"/>
  <c r="W170" i="9"/>
  <c r="W170" i="12" s="1"/>
  <c r="U162" i="12"/>
  <c r="W162" i="9"/>
  <c r="W162" i="12" s="1"/>
  <c r="U154" i="12"/>
  <c r="W154" i="9"/>
  <c r="U146" i="12"/>
  <c r="W146" i="9"/>
  <c r="W146" i="12" s="1"/>
  <c r="U138" i="12"/>
  <c r="W138" i="9"/>
  <c r="W138" i="12" s="1"/>
  <c r="U130" i="12"/>
  <c r="W130" i="9"/>
  <c r="W130" i="12" s="1"/>
  <c r="W122" i="9"/>
  <c r="W122" i="12" s="1"/>
  <c r="U122" i="12"/>
  <c r="V122" i="9"/>
  <c r="V122" i="12"/>
  <c r="U114" i="12"/>
  <c r="W114" i="9"/>
  <c r="W114" i="12"/>
  <c r="U106" i="12"/>
  <c r="U98" i="12"/>
  <c r="W98" i="9"/>
  <c r="W98" i="12" s="1"/>
  <c r="U90" i="12"/>
  <c r="W90" i="9"/>
  <c r="W90" i="12" s="1"/>
  <c r="U82" i="12"/>
  <c r="W82" i="9"/>
  <c r="V82" i="9"/>
  <c r="V82" i="12" s="1"/>
  <c r="W74" i="9"/>
  <c r="W74" i="12" s="1"/>
  <c r="U74" i="12"/>
  <c r="U66" i="12"/>
  <c r="W66" i="9"/>
  <c r="W66" i="12"/>
  <c r="U58" i="12"/>
  <c r="W58" i="9"/>
  <c r="W58" i="12"/>
  <c r="U50" i="12"/>
  <c r="W50" i="9"/>
  <c r="W50" i="12" s="1"/>
  <c r="U42" i="12"/>
  <c r="W42" i="9"/>
  <c r="W42" i="12" s="1"/>
  <c r="U34" i="12"/>
  <c r="W34" i="9"/>
  <c r="W34" i="12"/>
  <c r="W26" i="9"/>
  <c r="W26" i="12" s="1"/>
  <c r="U26" i="12"/>
  <c r="U18" i="12"/>
  <c r="W18" i="9"/>
  <c r="W18" i="12" s="1"/>
  <c r="U10" i="12"/>
  <c r="W10" i="9"/>
  <c r="W10" i="12" s="1"/>
  <c r="V268" i="9"/>
  <c r="V268" i="12" s="1"/>
  <c r="V138" i="9"/>
  <c r="V138" i="12" s="1"/>
  <c r="V74" i="9"/>
  <c r="V74" i="12" s="1"/>
  <c r="W255" i="9"/>
  <c r="W255" i="12" s="1"/>
  <c r="H12" i="9"/>
  <c r="O409" i="9"/>
  <c r="O409" i="12" s="1"/>
  <c r="J403" i="12"/>
  <c r="N403" i="9"/>
  <c r="N403" i="12" s="1"/>
  <c r="J391" i="12"/>
  <c r="N391" i="9"/>
  <c r="N391" i="12" s="1"/>
  <c r="J362" i="12"/>
  <c r="N362" i="9"/>
  <c r="N362" i="12" s="1"/>
  <c r="J355" i="12"/>
  <c r="J348" i="12"/>
  <c r="J340" i="12"/>
  <c r="N340" i="9"/>
  <c r="N340" i="12" s="1"/>
  <c r="J332" i="12"/>
  <c r="N332" i="9"/>
  <c r="N332" i="12"/>
  <c r="J324" i="12"/>
  <c r="N316" i="9"/>
  <c r="N316" i="12" s="1"/>
  <c r="J316" i="12"/>
  <c r="J308" i="12"/>
  <c r="J300" i="12"/>
  <c r="J292" i="12"/>
  <c r="J284" i="12"/>
  <c r="J276" i="12"/>
  <c r="N276" i="9"/>
  <c r="N276" i="12" s="1"/>
  <c r="J268" i="12"/>
  <c r="J260" i="12"/>
  <c r="J252" i="12"/>
  <c r="J244" i="12"/>
  <c r="N244" i="9"/>
  <c r="N244" i="12" s="1"/>
  <c r="J236" i="12"/>
  <c r="N236" i="9"/>
  <c r="N236" i="12" s="1"/>
  <c r="J228" i="12"/>
  <c r="J220" i="12"/>
  <c r="J212" i="12"/>
  <c r="J204" i="12"/>
  <c r="J196" i="12"/>
  <c r="J188" i="12"/>
  <c r="J180" i="12"/>
  <c r="N180" i="9"/>
  <c r="N180" i="12" s="1"/>
  <c r="J172" i="12"/>
  <c r="J164" i="12"/>
  <c r="N164" i="9"/>
  <c r="N164" i="12" s="1"/>
  <c r="J156" i="12"/>
  <c r="N156" i="9"/>
  <c r="N156" i="12" s="1"/>
  <c r="J148" i="12"/>
  <c r="J140" i="12"/>
  <c r="N140" i="9"/>
  <c r="N140" i="12" s="1"/>
  <c r="J132" i="12"/>
  <c r="N132" i="9"/>
  <c r="N132" i="12" s="1"/>
  <c r="J124" i="12"/>
  <c r="N124" i="9"/>
  <c r="N124" i="12"/>
  <c r="J116" i="12"/>
  <c r="N116" i="9"/>
  <c r="N116" i="12" s="1"/>
  <c r="J108" i="12"/>
  <c r="J86" i="12"/>
  <c r="J79" i="12"/>
  <c r="N79" i="9"/>
  <c r="N79" i="12" s="1"/>
  <c r="J71" i="12"/>
  <c r="N71" i="9"/>
  <c r="J63" i="12"/>
  <c r="J55" i="12"/>
  <c r="J47" i="12"/>
  <c r="N47" i="9"/>
  <c r="N47" i="12" s="1"/>
  <c r="J39" i="12"/>
  <c r="N39" i="9"/>
  <c r="N39" i="12"/>
  <c r="J31" i="12"/>
  <c r="J23" i="12"/>
  <c r="J15" i="12"/>
  <c r="N15" i="9"/>
  <c r="N15" i="12" s="1"/>
  <c r="J7" i="12"/>
  <c r="O404" i="9"/>
  <c r="O404" i="12" s="1"/>
  <c r="N373" i="9"/>
  <c r="N373" i="12" s="1"/>
  <c r="N352" i="9"/>
  <c r="N352" i="12" s="1"/>
  <c r="N329" i="9"/>
  <c r="N329" i="12" s="1"/>
  <c r="N160" i="9"/>
  <c r="N160" i="12" s="1"/>
  <c r="N137" i="9"/>
  <c r="N137" i="12" s="1"/>
  <c r="N53" i="9"/>
  <c r="N53" i="12" s="1"/>
  <c r="P131" i="12"/>
  <c r="R131" i="9"/>
  <c r="R131" i="12" s="1"/>
  <c r="P123" i="12"/>
  <c r="R123" i="9"/>
  <c r="R123" i="12" s="1"/>
  <c r="P116" i="12"/>
  <c r="R116" i="9"/>
  <c r="R116" i="12" s="1"/>
  <c r="P102" i="12"/>
  <c r="R102" i="9"/>
  <c r="R102" i="12" s="1"/>
  <c r="P94" i="12"/>
  <c r="R94" i="9"/>
  <c r="R94" i="12" s="1"/>
  <c r="P87" i="12"/>
  <c r="R87" i="9"/>
  <c r="R87" i="12" s="1"/>
  <c r="P79" i="12"/>
  <c r="R79" i="9"/>
  <c r="R79" i="12" s="1"/>
  <c r="S71" i="9"/>
  <c r="P57" i="12"/>
  <c r="R57" i="9"/>
  <c r="R57" i="12" s="1"/>
  <c r="Q413" i="12"/>
  <c r="S413" i="9"/>
  <c r="S413" i="12" s="1"/>
  <c r="R405" i="9"/>
  <c r="R405" i="12" s="1"/>
  <c r="R384" i="9"/>
  <c r="R384" i="12" s="1"/>
  <c r="R361" i="9"/>
  <c r="R361" i="12" s="1"/>
  <c r="R341" i="9"/>
  <c r="R341" i="12" s="1"/>
  <c r="R320" i="9"/>
  <c r="R320" i="12" s="1"/>
  <c r="R297" i="9"/>
  <c r="R297" i="12" s="1"/>
  <c r="R277" i="9"/>
  <c r="R277" i="12" s="1"/>
  <c r="R256" i="9"/>
  <c r="R256" i="12" s="1"/>
  <c r="R232" i="9"/>
  <c r="R232" i="12" s="1"/>
  <c r="R200" i="9"/>
  <c r="R200" i="12" s="1"/>
  <c r="R168" i="9"/>
  <c r="R168" i="12" s="1"/>
  <c r="R112" i="9"/>
  <c r="R112" i="12" s="1"/>
  <c r="R69" i="9"/>
  <c r="R69" i="12" s="1"/>
  <c r="V386" i="9"/>
  <c r="V386" i="12" s="1"/>
  <c r="V314" i="9"/>
  <c r="V314" i="12" s="1"/>
  <c r="V196" i="9"/>
  <c r="V196" i="12" s="1"/>
  <c r="W119" i="9"/>
  <c r="J402" i="12"/>
  <c r="J396" i="12"/>
  <c r="N396" i="9"/>
  <c r="N396" i="12"/>
  <c r="J390" i="12"/>
  <c r="N390" i="9"/>
  <c r="N390" i="12" s="1"/>
  <c r="J383" i="12"/>
  <c r="N383" i="9"/>
  <c r="N383" i="12" s="1"/>
  <c r="J354" i="12"/>
  <c r="J347" i="12"/>
  <c r="N347" i="9"/>
  <c r="N347" i="12"/>
  <c r="J339" i="12"/>
  <c r="N339" i="9"/>
  <c r="N339" i="12" s="1"/>
  <c r="J331" i="12"/>
  <c r="N331" i="9"/>
  <c r="N331" i="12"/>
  <c r="J323" i="12"/>
  <c r="N323" i="9"/>
  <c r="N323" i="12" s="1"/>
  <c r="J315" i="12"/>
  <c r="J307" i="12"/>
  <c r="J299" i="12"/>
  <c r="N299" i="9"/>
  <c r="N299" i="12" s="1"/>
  <c r="J291" i="12"/>
  <c r="N291" i="9"/>
  <c r="J283" i="12"/>
  <c r="J275" i="12"/>
  <c r="N275" i="9"/>
  <c r="N275" i="12" s="1"/>
  <c r="J267" i="12"/>
  <c r="J259" i="12"/>
  <c r="J251" i="12"/>
  <c r="J243" i="12"/>
  <c r="N243" i="9"/>
  <c r="N243" i="12" s="1"/>
  <c r="J235" i="12"/>
  <c r="J227" i="12"/>
  <c r="J219" i="12"/>
  <c r="J211" i="12"/>
  <c r="J203" i="12"/>
  <c r="N203" i="9"/>
  <c r="N203" i="12" s="1"/>
  <c r="J195" i="12"/>
  <c r="J187" i="12"/>
  <c r="J179" i="12"/>
  <c r="J171" i="12"/>
  <c r="J163" i="12"/>
  <c r="N163" i="9"/>
  <c r="N163" i="12" s="1"/>
  <c r="J155" i="12"/>
  <c r="N155" i="9"/>
  <c r="N155" i="12" s="1"/>
  <c r="J147" i="12"/>
  <c r="J139" i="12"/>
  <c r="N139" i="9"/>
  <c r="N139" i="12" s="1"/>
  <c r="J131" i="12"/>
  <c r="N131" i="9"/>
  <c r="N131" i="12" s="1"/>
  <c r="J123" i="12"/>
  <c r="N123" i="9"/>
  <c r="N123" i="12" s="1"/>
  <c r="J115" i="12"/>
  <c r="J107" i="12"/>
  <c r="J100" i="12"/>
  <c r="N100" i="9"/>
  <c r="N100" i="12" s="1"/>
  <c r="J78" i="12"/>
  <c r="N78" i="9"/>
  <c r="J70" i="12"/>
  <c r="J62" i="12"/>
  <c r="N62" i="9"/>
  <c r="N62" i="12" s="1"/>
  <c r="J54" i="12"/>
  <c r="J46" i="12"/>
  <c r="J38" i="12"/>
  <c r="N38" i="9"/>
  <c r="J30" i="12"/>
  <c r="J22" i="12"/>
  <c r="J14" i="12"/>
  <c r="N14" i="9"/>
  <c r="N14" i="12" s="1"/>
  <c r="J6" i="12"/>
  <c r="N413" i="9"/>
  <c r="N413" i="12" s="1"/>
  <c r="N369" i="9"/>
  <c r="N369" i="12" s="1"/>
  <c r="N241" i="9"/>
  <c r="N177" i="9"/>
  <c r="N177" i="12" s="1"/>
  <c r="N136" i="9"/>
  <c r="N136" i="12" s="1"/>
  <c r="P401" i="12"/>
  <c r="S401" i="9"/>
  <c r="P233" i="12"/>
  <c r="R233" i="9"/>
  <c r="R233" i="12"/>
  <c r="P225" i="12"/>
  <c r="R225" i="9"/>
  <c r="R225" i="12" s="1"/>
  <c r="P217" i="12"/>
  <c r="R217" i="9"/>
  <c r="R217" i="12" s="1"/>
  <c r="P209" i="12"/>
  <c r="R209" i="9"/>
  <c r="R209" i="12" s="1"/>
  <c r="P201" i="12"/>
  <c r="R201" i="9"/>
  <c r="R201" i="12" s="1"/>
  <c r="P193" i="12"/>
  <c r="R193" i="9"/>
  <c r="R193" i="12" s="1"/>
  <c r="P185" i="12"/>
  <c r="R185" i="9"/>
  <c r="R185" i="12" s="1"/>
  <c r="P177" i="12"/>
  <c r="R177" i="9"/>
  <c r="R177" i="12" s="1"/>
  <c r="P169" i="12"/>
  <c r="R169" i="9"/>
  <c r="R169" i="12" s="1"/>
  <c r="P161" i="12"/>
  <c r="R161" i="9"/>
  <c r="R161" i="12" s="1"/>
  <c r="P153" i="12"/>
  <c r="R153" i="9"/>
  <c r="R153" i="12" s="1"/>
  <c r="P145" i="12"/>
  <c r="R145" i="9"/>
  <c r="R145" i="12" s="1"/>
  <c r="P138" i="12"/>
  <c r="R138" i="9"/>
  <c r="R138" i="12" s="1"/>
  <c r="P130" i="12"/>
  <c r="R130" i="9"/>
  <c r="R130" i="12" s="1"/>
  <c r="P122" i="12"/>
  <c r="R122" i="9"/>
  <c r="R122" i="12" s="1"/>
  <c r="P115" i="12"/>
  <c r="R115" i="9"/>
  <c r="R115" i="12" s="1"/>
  <c r="P108" i="12"/>
  <c r="R108" i="9"/>
  <c r="R108" i="12" s="1"/>
  <c r="Q324" i="12"/>
  <c r="S324" i="9"/>
  <c r="S324" i="12" s="1"/>
  <c r="R401" i="9"/>
  <c r="R401" i="12" s="1"/>
  <c r="R381" i="9"/>
  <c r="R381" i="12" s="1"/>
  <c r="R360" i="9"/>
  <c r="R360" i="12" s="1"/>
  <c r="R337" i="9"/>
  <c r="R337" i="12" s="1"/>
  <c r="R296" i="9"/>
  <c r="R296" i="12" s="1"/>
  <c r="R273" i="9"/>
  <c r="R273" i="12" s="1"/>
  <c r="R109" i="9"/>
  <c r="R109" i="12" s="1"/>
  <c r="R64" i="9"/>
  <c r="R64" i="12" s="1"/>
  <c r="R40" i="9"/>
  <c r="R40" i="12" s="1"/>
  <c r="V306" i="9"/>
  <c r="V306" i="12" s="1"/>
  <c r="H392" i="9"/>
  <c r="H392" i="12" s="1"/>
  <c r="H200" i="9"/>
  <c r="H200" i="12" s="1"/>
  <c r="H90" i="9"/>
  <c r="H72" i="9"/>
  <c r="H72" i="12" s="1"/>
  <c r="H26" i="9"/>
  <c r="H26" i="12" s="1"/>
  <c r="H8" i="9"/>
  <c r="J415" i="12"/>
  <c r="N415" i="9"/>
  <c r="N415" i="12"/>
  <c r="N395" i="9"/>
  <c r="N395" i="12" s="1"/>
  <c r="J395" i="12"/>
  <c r="J382" i="12"/>
  <c r="J375" i="12"/>
  <c r="N375" i="9"/>
  <c r="N375" i="12" s="1"/>
  <c r="J346" i="12"/>
  <c r="N346" i="9"/>
  <c r="N346" i="12" s="1"/>
  <c r="J338" i="12"/>
  <c r="N338" i="9"/>
  <c r="N338" i="12" s="1"/>
  <c r="J330" i="12"/>
  <c r="J322" i="12"/>
  <c r="J314" i="12"/>
  <c r="J306" i="12"/>
  <c r="J298" i="12"/>
  <c r="N298" i="9"/>
  <c r="N298" i="12" s="1"/>
  <c r="J290" i="12"/>
  <c r="J282" i="12"/>
  <c r="J274" i="12"/>
  <c r="N274" i="9"/>
  <c r="N274" i="12" s="1"/>
  <c r="J266" i="12"/>
  <c r="J258" i="12"/>
  <c r="N258" i="9"/>
  <c r="N258" i="12" s="1"/>
  <c r="J250" i="12"/>
  <c r="J242" i="12"/>
  <c r="J234" i="12"/>
  <c r="J226" i="12"/>
  <c r="N218" i="9"/>
  <c r="N218" i="12" s="1"/>
  <c r="J210" i="12"/>
  <c r="N210" i="9"/>
  <c r="N210" i="12" s="1"/>
  <c r="J202" i="12"/>
  <c r="N202" i="9"/>
  <c r="N202" i="12" s="1"/>
  <c r="J194" i="12"/>
  <c r="J186" i="12"/>
  <c r="J178" i="12"/>
  <c r="N178" i="9"/>
  <c r="N178" i="12" s="1"/>
  <c r="J170" i="12"/>
  <c r="N170" i="9"/>
  <c r="N170" i="12" s="1"/>
  <c r="J162" i="12"/>
  <c r="J154" i="12"/>
  <c r="J146" i="12"/>
  <c r="J138" i="12"/>
  <c r="J130" i="12"/>
  <c r="J122" i="12"/>
  <c r="J114" i="12"/>
  <c r="J106" i="12"/>
  <c r="J99" i="12"/>
  <c r="J92" i="12"/>
  <c r="N409" i="9"/>
  <c r="N409" i="12"/>
  <c r="N389" i="9"/>
  <c r="N389" i="12" s="1"/>
  <c r="N304" i="9"/>
  <c r="N304" i="12"/>
  <c r="N240" i="9"/>
  <c r="N240" i="12" s="1"/>
  <c r="N112" i="9"/>
  <c r="N112" i="12" s="1"/>
  <c r="N89" i="9"/>
  <c r="N89" i="12" s="1"/>
  <c r="N69" i="9"/>
  <c r="N69" i="12"/>
  <c r="N25" i="9"/>
  <c r="N25" i="12" s="1"/>
  <c r="P137" i="12"/>
  <c r="R137" i="9"/>
  <c r="R137" i="12" s="1"/>
  <c r="P55" i="12"/>
  <c r="S55" i="9"/>
  <c r="S55" i="12"/>
  <c r="R55" i="9"/>
  <c r="P47" i="12"/>
  <c r="R47" i="9"/>
  <c r="R47" i="12" s="1"/>
  <c r="Q284" i="12"/>
  <c r="S284" i="9"/>
  <c r="S284" i="12" s="1"/>
  <c r="Q84" i="12"/>
  <c r="S84" i="9"/>
  <c r="S84" i="12" s="1"/>
  <c r="R400" i="9"/>
  <c r="R400" i="12" s="1"/>
  <c r="R377" i="9"/>
  <c r="R377" i="12" s="1"/>
  <c r="R357" i="9"/>
  <c r="R357" i="12" s="1"/>
  <c r="R336" i="9"/>
  <c r="R313" i="9"/>
  <c r="R313" i="12" s="1"/>
  <c r="R272" i="9"/>
  <c r="R272" i="12" s="1"/>
  <c r="R249" i="9"/>
  <c r="R249" i="12" s="1"/>
  <c r="R224" i="9"/>
  <c r="R224" i="12" s="1"/>
  <c r="R192" i="9"/>
  <c r="R192" i="12" s="1"/>
  <c r="R160" i="9"/>
  <c r="R160" i="12" s="1"/>
  <c r="R61" i="9"/>
  <c r="R61" i="12" s="1"/>
  <c r="T412" i="12"/>
  <c r="V412" i="9"/>
  <c r="V412" i="12" s="1"/>
  <c r="T396" i="12"/>
  <c r="V396" i="9"/>
  <c r="V396" i="12" s="1"/>
  <c r="T388" i="12"/>
  <c r="V388" i="9"/>
  <c r="V388" i="12" s="1"/>
  <c r="T380" i="12"/>
  <c r="V380" i="9"/>
  <c r="V380" i="12" s="1"/>
  <c r="V372" i="9"/>
  <c r="V372" i="12" s="1"/>
  <c r="T372" i="12"/>
  <c r="V364" i="9"/>
  <c r="V364" i="12" s="1"/>
  <c r="T364" i="12"/>
  <c r="T356" i="12"/>
  <c r="V356" i="9"/>
  <c r="V356" i="12" s="1"/>
  <c r="T348" i="12"/>
  <c r="V348" i="9"/>
  <c r="V348" i="12" s="1"/>
  <c r="T340" i="12"/>
  <c r="V340" i="9"/>
  <c r="V340" i="12" s="1"/>
  <c r="T324" i="12"/>
  <c r="V324" i="9"/>
  <c r="V324" i="12" s="1"/>
  <c r="T316" i="12"/>
  <c r="V316" i="9"/>
  <c r="Z316" i="9" s="1"/>
  <c r="T308" i="12"/>
  <c r="V308" i="9"/>
  <c r="V308" i="12" s="1"/>
  <c r="T292" i="12"/>
  <c r="V292" i="9"/>
  <c r="V292" i="12" s="1"/>
  <c r="T284" i="12"/>
  <c r="V284" i="9"/>
  <c r="V284" i="12" s="1"/>
  <c r="T260" i="12"/>
  <c r="V260" i="9"/>
  <c r="V260" i="12" s="1"/>
  <c r="T252" i="12"/>
  <c r="V252" i="9"/>
  <c r="V252" i="12" s="1"/>
  <c r="T244" i="12"/>
  <c r="V244" i="9"/>
  <c r="T236" i="12"/>
  <c r="V236" i="9"/>
  <c r="V236" i="12" s="1"/>
  <c r="T220" i="12"/>
  <c r="V220" i="9"/>
  <c r="V220" i="12" s="1"/>
  <c r="T212" i="12"/>
  <c r="V212" i="9"/>
  <c r="V212" i="12" s="1"/>
  <c r="T204" i="12"/>
  <c r="V204" i="9"/>
  <c r="V204" i="12" s="1"/>
  <c r="T188" i="12"/>
  <c r="V188" i="9"/>
  <c r="V188" i="12" s="1"/>
  <c r="T180" i="12"/>
  <c r="V180" i="9"/>
  <c r="V180" i="12" s="1"/>
  <c r="T172" i="12"/>
  <c r="V172" i="9"/>
  <c r="V172" i="12" s="1"/>
  <c r="T164" i="12"/>
  <c r="V164" i="9"/>
  <c r="V164" i="12" s="1"/>
  <c r="T156" i="12"/>
  <c r="V156" i="9"/>
  <c r="V156" i="12" s="1"/>
  <c r="T148" i="12"/>
  <c r="V148" i="9"/>
  <c r="V148" i="12" s="1"/>
  <c r="T140" i="12"/>
  <c r="V140" i="9"/>
  <c r="T132" i="12"/>
  <c r="V132" i="9"/>
  <c r="V132" i="12" s="1"/>
  <c r="T124" i="12"/>
  <c r="V124" i="9"/>
  <c r="V124" i="12" s="1"/>
  <c r="T116" i="12"/>
  <c r="V116" i="9"/>
  <c r="V116" i="12" s="1"/>
  <c r="T108" i="12"/>
  <c r="V108" i="9"/>
  <c r="V108" i="12" s="1"/>
  <c r="T100" i="12"/>
  <c r="V100" i="9"/>
  <c r="T84" i="12"/>
  <c r="V84" i="9"/>
  <c r="V84" i="12" s="1"/>
  <c r="T76" i="12"/>
  <c r="V76" i="9"/>
  <c r="V76" i="12" s="1"/>
  <c r="T68" i="12"/>
  <c r="V68" i="9"/>
  <c r="V68" i="12" s="1"/>
  <c r="T44" i="12"/>
  <c r="V44" i="9"/>
  <c r="V44" i="12"/>
  <c r="T36" i="12"/>
  <c r="V36" i="9"/>
  <c r="V36" i="12" s="1"/>
  <c r="T28" i="12"/>
  <c r="V28" i="9"/>
  <c r="V28" i="12" s="1"/>
  <c r="T20" i="12"/>
  <c r="V20" i="9"/>
  <c r="V20" i="12" s="1"/>
  <c r="T12" i="12"/>
  <c r="V12" i="9"/>
  <c r="V12" i="12" s="1"/>
  <c r="W415" i="9"/>
  <c r="W415" i="12" s="1"/>
  <c r="U415" i="12"/>
  <c r="W295" i="9"/>
  <c r="W295" i="12" s="1"/>
  <c r="V178" i="9"/>
  <c r="V178" i="12" s="1"/>
  <c r="V60" i="9"/>
  <c r="V60" i="12" s="1"/>
  <c r="J374" i="12"/>
  <c r="J367" i="12"/>
  <c r="J98" i="12"/>
  <c r="J91" i="12"/>
  <c r="J84" i="12"/>
  <c r="J76" i="12"/>
  <c r="N76" i="9"/>
  <c r="N76" i="12" s="1"/>
  <c r="J68" i="12"/>
  <c r="J60" i="12"/>
  <c r="N60" i="9"/>
  <c r="N60" i="12" s="1"/>
  <c r="J52" i="12"/>
  <c r="N52" i="9"/>
  <c r="N52" i="12"/>
  <c r="J44" i="12"/>
  <c r="J36" i="12"/>
  <c r="J28" i="12"/>
  <c r="J20" i="12"/>
  <c r="J12" i="12"/>
  <c r="N344" i="9"/>
  <c r="N344" i="12" s="1"/>
  <c r="N321" i="9"/>
  <c r="N321" i="12" s="1"/>
  <c r="N280" i="9"/>
  <c r="N280" i="12" s="1"/>
  <c r="N216" i="9"/>
  <c r="N216" i="12" s="1"/>
  <c r="N152" i="9"/>
  <c r="N152" i="12"/>
  <c r="P91" i="12"/>
  <c r="R91" i="9"/>
  <c r="R91" i="12" s="1"/>
  <c r="P84" i="12"/>
  <c r="R84" i="9"/>
  <c r="R84" i="12" s="1"/>
  <c r="P76" i="12"/>
  <c r="R76" i="9"/>
  <c r="R76" i="12" s="1"/>
  <c r="P62" i="12"/>
  <c r="R62" i="9"/>
  <c r="R62" i="12" s="1"/>
  <c r="Q396" i="12"/>
  <c r="S396" i="9"/>
  <c r="S396" i="12" s="1"/>
  <c r="Q388" i="12"/>
  <c r="S388" i="9"/>
  <c r="S388" i="12" s="1"/>
  <c r="Q353" i="12"/>
  <c r="S353" i="9"/>
  <c r="S353" i="12" s="1"/>
  <c r="Q268" i="12"/>
  <c r="S268" i="9"/>
  <c r="S268" i="12" s="1"/>
  <c r="Q113" i="12"/>
  <c r="R113" i="9"/>
  <c r="R113" i="12" s="1"/>
  <c r="Q44" i="12"/>
  <c r="S44" i="9"/>
  <c r="S44" i="12"/>
  <c r="Q36" i="12"/>
  <c r="S36" i="9"/>
  <c r="S36" i="12" s="1"/>
  <c r="S28" i="9"/>
  <c r="S28" i="12" s="1"/>
  <c r="R397" i="9"/>
  <c r="R397" i="12" s="1"/>
  <c r="R376" i="9"/>
  <c r="R376" i="12" s="1"/>
  <c r="R353" i="9"/>
  <c r="R353" i="12" s="1"/>
  <c r="R333" i="9"/>
  <c r="R333" i="12" s="1"/>
  <c r="R312" i="9"/>
  <c r="R312" i="12" s="1"/>
  <c r="R269" i="9"/>
  <c r="R269" i="12" s="1"/>
  <c r="R248" i="9"/>
  <c r="R248" i="12" s="1"/>
  <c r="R221" i="9"/>
  <c r="R221" i="12" s="1"/>
  <c r="R189" i="9"/>
  <c r="R189" i="12" s="1"/>
  <c r="R157" i="9"/>
  <c r="R157" i="12" s="1"/>
  <c r="R101" i="9"/>
  <c r="R101" i="12" s="1"/>
  <c r="V52" i="9"/>
  <c r="W335" i="9"/>
  <c r="W335" i="12" s="1"/>
  <c r="T5" i="12"/>
  <c r="V5" i="9"/>
  <c r="V5" i="12" s="1"/>
  <c r="T400" i="12"/>
  <c r="V400" i="9"/>
  <c r="V400" i="12" s="1"/>
  <c r="V392" i="9"/>
  <c r="V392" i="12" s="1"/>
  <c r="T392" i="12"/>
  <c r="W384" i="9"/>
  <c r="W384" i="12" s="1"/>
  <c r="T384" i="12"/>
  <c r="V384" i="9"/>
  <c r="V384" i="12" s="1"/>
  <c r="T376" i="12"/>
  <c r="V376" i="9"/>
  <c r="V376" i="12" s="1"/>
  <c r="T360" i="12"/>
  <c r="V360" i="9"/>
  <c r="W360" i="9"/>
  <c r="W360" i="12" s="1"/>
  <c r="T352" i="12"/>
  <c r="V352" i="9"/>
  <c r="T336" i="12"/>
  <c r="W336" i="9"/>
  <c r="W336" i="12" s="1"/>
  <c r="T328" i="12"/>
  <c r="V328" i="9"/>
  <c r="V328" i="12" s="1"/>
  <c r="T296" i="12"/>
  <c r="V296" i="9"/>
  <c r="V296" i="12" s="1"/>
  <c r="T272" i="12"/>
  <c r="V272" i="9"/>
  <c r="V272" i="12" s="1"/>
  <c r="T264" i="12"/>
  <c r="V264" i="9"/>
  <c r="V264" i="12" s="1"/>
  <c r="T248" i="12"/>
  <c r="V248" i="9"/>
  <c r="V248" i="12" s="1"/>
  <c r="T232" i="12"/>
  <c r="V232" i="9"/>
  <c r="V232" i="12"/>
  <c r="T224" i="12"/>
  <c r="V224" i="9"/>
  <c r="V224" i="12" s="1"/>
  <c r="T200" i="12"/>
  <c r="V200" i="9"/>
  <c r="V200" i="12" s="1"/>
  <c r="T176" i="12"/>
  <c r="V176" i="9"/>
  <c r="V176" i="12" s="1"/>
  <c r="T168" i="12"/>
  <c r="V168" i="9"/>
  <c r="V168" i="12" s="1"/>
  <c r="T152" i="12"/>
  <c r="V152" i="9"/>
  <c r="V152" i="12" s="1"/>
  <c r="T144" i="12"/>
  <c r="V144" i="9"/>
  <c r="V144" i="12" s="1"/>
  <c r="T136" i="12"/>
  <c r="V136" i="9"/>
  <c r="V136" i="12" s="1"/>
  <c r="T128" i="12"/>
  <c r="W128" i="9"/>
  <c r="W128" i="12" s="1"/>
  <c r="V128" i="9"/>
  <c r="V128" i="12" s="1"/>
  <c r="T120" i="12"/>
  <c r="V120" i="9"/>
  <c r="V120" i="12" s="1"/>
  <c r="T104" i="12"/>
  <c r="V104" i="9"/>
  <c r="V104" i="12" s="1"/>
  <c r="W104" i="9"/>
  <c r="W104" i="12" s="1"/>
  <c r="T96" i="12"/>
  <c r="V96" i="9"/>
  <c r="V96" i="12" s="1"/>
  <c r="T80" i="12"/>
  <c r="W80" i="9"/>
  <c r="W80" i="12" s="1"/>
  <c r="T72" i="12"/>
  <c r="V72" i="9"/>
  <c r="V72" i="12" s="1"/>
  <c r="T40" i="12"/>
  <c r="V40" i="9"/>
  <c r="V40" i="12" s="1"/>
  <c r="T16" i="12"/>
  <c r="V16" i="9"/>
  <c r="V16" i="12" s="1"/>
  <c r="T8" i="12"/>
  <c r="V8" i="9"/>
  <c r="V8" i="12" s="1"/>
  <c r="U403" i="12"/>
  <c r="W403" i="9"/>
  <c r="W403" i="12" s="1"/>
  <c r="U387" i="12"/>
  <c r="W387" i="9"/>
  <c r="U379" i="12"/>
  <c r="W379" i="9"/>
  <c r="W379" i="12" s="1"/>
  <c r="U331" i="12"/>
  <c r="W331" i="9"/>
  <c r="W331" i="12"/>
  <c r="U323" i="12"/>
  <c r="W323" i="9"/>
  <c r="W323" i="12" s="1"/>
  <c r="U307" i="12"/>
  <c r="W307" i="9"/>
  <c r="W307" i="12" s="1"/>
  <c r="U299" i="12"/>
  <c r="W299" i="9"/>
  <c r="W299" i="12" s="1"/>
  <c r="U291" i="12"/>
  <c r="W291" i="9"/>
  <c r="W291" i="12" s="1"/>
  <c r="U283" i="12"/>
  <c r="W283" i="9"/>
  <c r="U275" i="12"/>
  <c r="W275" i="9"/>
  <c r="W275" i="12" s="1"/>
  <c r="U259" i="12"/>
  <c r="W259" i="9"/>
  <c r="W259" i="12" s="1"/>
  <c r="U251" i="12"/>
  <c r="W251" i="9"/>
  <c r="W251" i="12" s="1"/>
  <c r="U227" i="12"/>
  <c r="W227" i="9"/>
  <c r="W227" i="12" s="1"/>
  <c r="U195" i="12"/>
  <c r="W195" i="9"/>
  <c r="W195" i="12" s="1"/>
  <c r="U171" i="12"/>
  <c r="W171" i="9"/>
  <c r="W171" i="12" s="1"/>
  <c r="U163" i="12"/>
  <c r="W163" i="9"/>
  <c r="W163" i="12" s="1"/>
  <c r="V355" i="9"/>
  <c r="V355" i="12" s="1"/>
  <c r="V336" i="9"/>
  <c r="V336" i="12" s="1"/>
  <c r="V219" i="9"/>
  <c r="V219" i="12" s="1"/>
  <c r="V160" i="9"/>
  <c r="V160" i="12"/>
  <c r="V24" i="9"/>
  <c r="V24" i="12" s="1"/>
  <c r="W395" i="9"/>
  <c r="W395" i="12" s="1"/>
  <c r="W240" i="9"/>
  <c r="W240" i="12" s="1"/>
  <c r="W219" i="9"/>
  <c r="W219" i="12" s="1"/>
  <c r="W200" i="9"/>
  <c r="W200" i="12" s="1"/>
  <c r="W64" i="9"/>
  <c r="W64" i="12"/>
  <c r="T408" i="12"/>
  <c r="P388" i="12"/>
  <c r="S359" i="9"/>
  <c r="S359" i="12" s="1"/>
  <c r="S340" i="9"/>
  <c r="S340" i="12" s="1"/>
  <c r="S252" i="9"/>
  <c r="S252" i="12" s="1"/>
  <c r="S188" i="9"/>
  <c r="S188" i="12" s="1"/>
  <c r="R415" i="9"/>
  <c r="R415" i="12" s="1"/>
  <c r="R407" i="9"/>
  <c r="R407" i="12" s="1"/>
  <c r="R399" i="9"/>
  <c r="R399" i="12"/>
  <c r="R391" i="9"/>
  <c r="R391" i="12" s="1"/>
  <c r="R383" i="9"/>
  <c r="R375" i="9"/>
  <c r="R375" i="12" s="1"/>
  <c r="R367" i="9"/>
  <c r="R367" i="12" s="1"/>
  <c r="R359" i="9"/>
  <c r="R359" i="12"/>
  <c r="R351" i="9"/>
  <c r="R351" i="12" s="1"/>
  <c r="R343" i="9"/>
  <c r="R335" i="9"/>
  <c r="R335" i="12" s="1"/>
  <c r="R327" i="9"/>
  <c r="R319" i="9"/>
  <c r="R319" i="12" s="1"/>
  <c r="R311" i="9"/>
  <c r="R311" i="12" s="1"/>
  <c r="R303" i="9"/>
  <c r="R303" i="12" s="1"/>
  <c r="R295" i="9"/>
  <c r="R295" i="12" s="1"/>
  <c r="R287" i="9"/>
  <c r="R287" i="12" s="1"/>
  <c r="R279" i="9"/>
  <c r="R279" i="12" s="1"/>
  <c r="R271" i="9"/>
  <c r="R271" i="12" s="1"/>
  <c r="R263" i="9"/>
  <c r="R263" i="12"/>
  <c r="R255" i="9"/>
  <c r="R247" i="9"/>
  <c r="R247" i="12" s="1"/>
  <c r="R239" i="9"/>
  <c r="R239" i="12" s="1"/>
  <c r="R231" i="9"/>
  <c r="R231" i="12" s="1"/>
  <c r="R223" i="9"/>
  <c r="R223" i="12" s="1"/>
  <c r="R215" i="9"/>
  <c r="R215" i="12" s="1"/>
  <c r="R207" i="9"/>
  <c r="R207" i="12" s="1"/>
  <c r="R199" i="9"/>
  <c r="R199" i="12" s="1"/>
  <c r="R191" i="9"/>
  <c r="R191" i="12"/>
  <c r="R183" i="9"/>
  <c r="R183" i="12" s="1"/>
  <c r="R175" i="9"/>
  <c r="R175" i="12"/>
  <c r="R167" i="9"/>
  <c r="R159" i="9"/>
  <c r="R159" i="12"/>
  <c r="R151" i="9"/>
  <c r="R151" i="12"/>
  <c r="R143" i="9"/>
  <c r="R143" i="12" s="1"/>
  <c r="R119" i="9"/>
  <c r="R119" i="12" s="1"/>
  <c r="R111" i="9"/>
  <c r="R103" i="9"/>
  <c r="R103" i="12" s="1"/>
  <c r="R71" i="9"/>
  <c r="R71" i="12" s="1"/>
  <c r="R63" i="9"/>
  <c r="R63" i="12" s="1"/>
  <c r="R39" i="9"/>
  <c r="R39" i="12" s="1"/>
  <c r="R31" i="9"/>
  <c r="R31" i="12" s="1"/>
  <c r="T406" i="12"/>
  <c r="V406" i="9"/>
  <c r="V406" i="12" s="1"/>
  <c r="T382" i="12"/>
  <c r="V382" i="9"/>
  <c r="V382" i="12" s="1"/>
  <c r="T358" i="12"/>
  <c r="V358" i="9"/>
  <c r="V358" i="12" s="1"/>
  <c r="T334" i="12"/>
  <c r="V334" i="9"/>
  <c r="T326" i="12"/>
  <c r="V326" i="9"/>
  <c r="V326" i="12" s="1"/>
  <c r="T310" i="12"/>
  <c r="V310" i="9"/>
  <c r="V310" i="12"/>
  <c r="T302" i="12"/>
  <c r="V302" i="9"/>
  <c r="V302" i="12" s="1"/>
  <c r="T286" i="12"/>
  <c r="V286" i="9"/>
  <c r="V286" i="12" s="1"/>
  <c r="T278" i="12"/>
  <c r="V278" i="9"/>
  <c r="T254" i="12"/>
  <c r="V254" i="9"/>
  <c r="V254" i="12" s="1"/>
  <c r="T198" i="12"/>
  <c r="V198" i="9"/>
  <c r="V198" i="12" s="1"/>
  <c r="T174" i="12"/>
  <c r="V174" i="9"/>
  <c r="V174" i="12" s="1"/>
  <c r="T150" i="12"/>
  <c r="V150" i="9"/>
  <c r="V150" i="12" s="1"/>
  <c r="T126" i="12"/>
  <c r="V126" i="9"/>
  <c r="V126" i="12" s="1"/>
  <c r="T102" i="12"/>
  <c r="V102" i="9"/>
  <c r="V102" i="12" s="1"/>
  <c r="T78" i="12"/>
  <c r="V78" i="9"/>
  <c r="V78" i="12" s="1"/>
  <c r="T70" i="12"/>
  <c r="V70" i="9"/>
  <c r="V70" i="12" s="1"/>
  <c r="T62" i="12"/>
  <c r="W62" i="9"/>
  <c r="W62" i="12" s="1"/>
  <c r="T54" i="12"/>
  <c r="V54" i="9"/>
  <c r="V54" i="12" s="1"/>
  <c r="T46" i="12"/>
  <c r="W46" i="9"/>
  <c r="W46" i="12" s="1"/>
  <c r="V46" i="9"/>
  <c r="V46" i="12"/>
  <c r="T38" i="12"/>
  <c r="W38" i="9"/>
  <c r="W38" i="12"/>
  <c r="T30" i="12"/>
  <c r="V30" i="9"/>
  <c r="V30" i="12" s="1"/>
  <c r="T22" i="12"/>
  <c r="V22" i="9"/>
  <c r="V22" i="12" s="1"/>
  <c r="T14" i="12"/>
  <c r="W14" i="9"/>
  <c r="W14" i="12" s="1"/>
  <c r="W409" i="9"/>
  <c r="W409" i="12" s="1"/>
  <c r="U409" i="12"/>
  <c r="U353" i="12"/>
  <c r="W353" i="9"/>
  <c r="W353" i="12" s="1"/>
  <c r="U329" i="12"/>
  <c r="W329" i="9"/>
  <c r="W329" i="12" s="1"/>
  <c r="U305" i="12"/>
  <c r="W305" i="9"/>
  <c r="W305" i="12" s="1"/>
  <c r="W281" i="9"/>
  <c r="W281" i="12" s="1"/>
  <c r="U257" i="12"/>
  <c r="W257" i="9"/>
  <c r="W257" i="12" s="1"/>
  <c r="U233" i="12"/>
  <c r="W233" i="9"/>
  <c r="W233" i="12" s="1"/>
  <c r="U225" i="12"/>
  <c r="W225" i="9"/>
  <c r="W225" i="12" s="1"/>
  <c r="U209" i="12"/>
  <c r="W209" i="9"/>
  <c r="W209" i="12"/>
  <c r="U201" i="12"/>
  <c r="W201" i="9"/>
  <c r="W201" i="12" s="1"/>
  <c r="U185" i="12"/>
  <c r="W185" i="9"/>
  <c r="W185" i="12" s="1"/>
  <c r="U177" i="12"/>
  <c r="W177" i="9"/>
  <c r="W177" i="12" s="1"/>
  <c r="U153" i="12"/>
  <c r="W153" i="9"/>
  <c r="W153" i="12" s="1"/>
  <c r="U97" i="12"/>
  <c r="W97" i="9"/>
  <c r="W97" i="12" s="1"/>
  <c r="U73" i="12"/>
  <c r="W73" i="9"/>
  <c r="U49" i="12"/>
  <c r="W49" i="9"/>
  <c r="W49" i="12" s="1"/>
  <c r="U25" i="12"/>
  <c r="W25" i="9"/>
  <c r="W25" i="12" s="1"/>
  <c r="V410" i="9"/>
  <c r="V410" i="12" s="1"/>
  <c r="V389" i="9"/>
  <c r="V389" i="12" s="1"/>
  <c r="V368" i="9"/>
  <c r="V368" i="12" s="1"/>
  <c r="V350" i="9"/>
  <c r="V350" i="12" s="1"/>
  <c r="V331" i="9"/>
  <c r="V331" i="12"/>
  <c r="V312" i="9"/>
  <c r="V270" i="9"/>
  <c r="V270" i="12"/>
  <c r="V234" i="9"/>
  <c r="V234" i="12" s="1"/>
  <c r="V214" i="9"/>
  <c r="V214" i="12" s="1"/>
  <c r="V195" i="9"/>
  <c r="V195" i="12" s="1"/>
  <c r="V173" i="9"/>
  <c r="V173" i="12"/>
  <c r="V155" i="9"/>
  <c r="V155" i="12" s="1"/>
  <c r="V134" i="9"/>
  <c r="V117" i="9"/>
  <c r="V117" i="12" s="1"/>
  <c r="V98" i="9"/>
  <c r="V98" i="12" s="1"/>
  <c r="V58" i="9"/>
  <c r="V58" i="12" s="1"/>
  <c r="V37" i="9"/>
  <c r="V37" i="12" s="1"/>
  <c r="W411" i="9"/>
  <c r="W390" i="9"/>
  <c r="W390" i="12" s="1"/>
  <c r="W371" i="9"/>
  <c r="W371" i="12" s="1"/>
  <c r="W333" i="9"/>
  <c r="W333" i="12" s="1"/>
  <c r="W313" i="9"/>
  <c r="W313" i="12" s="1"/>
  <c r="W293" i="9"/>
  <c r="W293" i="12" s="1"/>
  <c r="W273" i="9"/>
  <c r="W273" i="12" s="1"/>
  <c r="W254" i="9"/>
  <c r="W254" i="12"/>
  <c r="W235" i="9"/>
  <c r="W235" i="12" s="1"/>
  <c r="W193" i="9"/>
  <c r="W193" i="12" s="1"/>
  <c r="W176" i="9"/>
  <c r="W176" i="12" s="1"/>
  <c r="W157" i="9"/>
  <c r="W157" i="12" s="1"/>
  <c r="W137" i="9"/>
  <c r="W137" i="12" s="1"/>
  <c r="W118" i="9"/>
  <c r="W118" i="12" s="1"/>
  <c r="W96" i="9"/>
  <c r="W96" i="12" s="1"/>
  <c r="W40" i="9"/>
  <c r="W40" i="12" s="1"/>
  <c r="W21" i="9"/>
  <c r="W21" i="12"/>
  <c r="T397" i="12"/>
  <c r="P362" i="12"/>
  <c r="P350" i="12"/>
  <c r="T280" i="12"/>
  <c r="U189" i="12"/>
  <c r="R414" i="9"/>
  <c r="R414" i="12" s="1"/>
  <c r="R406" i="9"/>
  <c r="R406" i="12"/>
  <c r="R398" i="9"/>
  <c r="R398" i="12" s="1"/>
  <c r="R390" i="9"/>
  <c r="R382" i="9"/>
  <c r="R382" i="12" s="1"/>
  <c r="R374" i="9"/>
  <c r="R374" i="12"/>
  <c r="R366" i="9"/>
  <c r="R366" i="12" s="1"/>
  <c r="R358" i="9"/>
  <c r="R358" i="12" s="1"/>
  <c r="R342" i="9"/>
  <c r="R342" i="12" s="1"/>
  <c r="R334" i="9"/>
  <c r="R334" i="12" s="1"/>
  <c r="R326" i="9"/>
  <c r="R326" i="12" s="1"/>
  <c r="R318" i="9"/>
  <c r="R318" i="12" s="1"/>
  <c r="R310" i="9"/>
  <c r="R302" i="9"/>
  <c r="R302" i="12" s="1"/>
  <c r="R294" i="9"/>
  <c r="R286" i="9"/>
  <c r="R278" i="9"/>
  <c r="R278" i="12" s="1"/>
  <c r="R262" i="9"/>
  <c r="R262" i="12" s="1"/>
  <c r="R254" i="9"/>
  <c r="R254" i="12" s="1"/>
  <c r="R246" i="9"/>
  <c r="R246" i="12" s="1"/>
  <c r="R238" i="9"/>
  <c r="R238" i="12" s="1"/>
  <c r="R230" i="9"/>
  <c r="R230" i="12"/>
  <c r="R222" i="9"/>
  <c r="R222" i="12" s="1"/>
  <c r="R214" i="9"/>
  <c r="R206" i="9"/>
  <c r="R206" i="12"/>
  <c r="R198" i="9"/>
  <c r="R198" i="12" s="1"/>
  <c r="R190" i="9"/>
  <c r="R190" i="12" s="1"/>
  <c r="R182" i="9"/>
  <c r="R182" i="12" s="1"/>
  <c r="R174" i="9"/>
  <c r="R166" i="9"/>
  <c r="R166" i="12" s="1"/>
  <c r="R158" i="9"/>
  <c r="R158" i="12" s="1"/>
  <c r="R150" i="9"/>
  <c r="R134" i="9"/>
  <c r="R134" i="12" s="1"/>
  <c r="R126" i="9"/>
  <c r="R126" i="12" s="1"/>
  <c r="R118" i="9"/>
  <c r="R118" i="12" s="1"/>
  <c r="R110" i="9"/>
  <c r="R110" i="12"/>
  <c r="R86" i="9"/>
  <c r="R86" i="12" s="1"/>
  <c r="R78" i="9"/>
  <c r="R78" i="12" s="1"/>
  <c r="R70" i="9"/>
  <c r="R70" i="12" s="1"/>
  <c r="R54" i="9"/>
  <c r="R54" i="12"/>
  <c r="R46" i="9"/>
  <c r="R46" i="12" s="1"/>
  <c r="R38" i="9"/>
  <c r="R38" i="12" s="1"/>
  <c r="R30" i="9"/>
  <c r="R30" i="12" s="1"/>
  <c r="T413" i="12"/>
  <c r="V413" i="9"/>
  <c r="V413" i="12" s="1"/>
  <c r="T381" i="12"/>
  <c r="V381" i="9"/>
  <c r="V381" i="12" s="1"/>
  <c r="T357" i="12"/>
  <c r="V357" i="9"/>
  <c r="V357" i="12"/>
  <c r="V349" i="9"/>
  <c r="V349" i="12" s="1"/>
  <c r="T349" i="12"/>
  <c r="T333" i="12"/>
  <c r="V333" i="9"/>
  <c r="V317" i="9"/>
  <c r="V317" i="12" s="1"/>
  <c r="T317" i="12"/>
  <c r="T309" i="12"/>
  <c r="V309" i="9"/>
  <c r="V309" i="12" s="1"/>
  <c r="V285" i="9"/>
  <c r="V285" i="12" s="1"/>
  <c r="T285" i="12"/>
  <c r="T261" i="12"/>
  <c r="V261" i="9"/>
  <c r="V261" i="12" s="1"/>
  <c r="T253" i="12"/>
  <c r="V253" i="9"/>
  <c r="V253" i="12" s="1"/>
  <c r="T237" i="12"/>
  <c r="V237" i="9"/>
  <c r="V237" i="12" s="1"/>
  <c r="T229" i="12"/>
  <c r="V229" i="9"/>
  <c r="V229" i="12" s="1"/>
  <c r="T221" i="12"/>
  <c r="V221" i="9"/>
  <c r="V221" i="12" s="1"/>
  <c r="T213" i="12"/>
  <c r="V213" i="9"/>
  <c r="V213" i="12" s="1"/>
  <c r="T205" i="12"/>
  <c r="V205" i="9"/>
  <c r="V205" i="12" s="1"/>
  <c r="T189" i="12"/>
  <c r="V189" i="9"/>
  <c r="V189" i="12" s="1"/>
  <c r="T181" i="12"/>
  <c r="V181" i="9"/>
  <c r="V181" i="12" s="1"/>
  <c r="T157" i="12"/>
  <c r="V157" i="9"/>
  <c r="T125" i="12"/>
  <c r="V125" i="9"/>
  <c r="T101" i="12"/>
  <c r="V101" i="9"/>
  <c r="V101" i="12" s="1"/>
  <c r="T93" i="12"/>
  <c r="V93" i="9"/>
  <c r="V93" i="12" s="1"/>
  <c r="T77" i="12"/>
  <c r="V77" i="9"/>
  <c r="V77" i="12" s="1"/>
  <c r="T61" i="12"/>
  <c r="V61" i="9"/>
  <c r="V61" i="12" s="1"/>
  <c r="T53" i="12"/>
  <c r="V53" i="9"/>
  <c r="T29" i="12"/>
  <c r="V29" i="9"/>
  <c r="V29" i="12" s="1"/>
  <c r="V405" i="9"/>
  <c r="V405" i="12" s="1"/>
  <c r="V387" i="9"/>
  <c r="V387" i="12" s="1"/>
  <c r="V366" i="9"/>
  <c r="V366" i="12" s="1"/>
  <c r="V330" i="9"/>
  <c r="V290" i="9"/>
  <c r="V290" i="12" s="1"/>
  <c r="V269" i="9"/>
  <c r="V269" i="12" s="1"/>
  <c r="V251" i="9"/>
  <c r="V251" i="12" s="1"/>
  <c r="V230" i="9"/>
  <c r="V230" i="12" s="1"/>
  <c r="V210" i="9"/>
  <c r="V210" i="12" s="1"/>
  <c r="V192" i="9"/>
  <c r="V192" i="12" s="1"/>
  <c r="V154" i="9"/>
  <c r="V154" i="12" s="1"/>
  <c r="V133" i="9"/>
  <c r="V133" i="12" s="1"/>
  <c r="V112" i="9"/>
  <c r="V112" i="12" s="1"/>
  <c r="V94" i="9"/>
  <c r="V56" i="9"/>
  <c r="V56" i="12" s="1"/>
  <c r="V14" i="9"/>
  <c r="W389" i="9"/>
  <c r="W389" i="12" s="1"/>
  <c r="W369" i="9"/>
  <c r="W369" i="12"/>
  <c r="W350" i="9"/>
  <c r="W350" i="12" s="1"/>
  <c r="W328" i="9"/>
  <c r="W328" i="12" s="1"/>
  <c r="W310" i="9"/>
  <c r="W310" i="12" s="1"/>
  <c r="W289" i="9"/>
  <c r="W289" i="12" s="1"/>
  <c r="W272" i="9"/>
  <c r="W272" i="12" s="1"/>
  <c r="W253" i="9"/>
  <c r="W253" i="12" s="1"/>
  <c r="W213" i="9"/>
  <c r="W213" i="12" s="1"/>
  <c r="W192" i="9"/>
  <c r="W192" i="12" s="1"/>
  <c r="W155" i="9"/>
  <c r="W155" i="12" s="1"/>
  <c r="W134" i="9"/>
  <c r="W77" i="9"/>
  <c r="W77" i="12" s="1"/>
  <c r="W57" i="9"/>
  <c r="W57" i="12" s="1"/>
  <c r="W37" i="9"/>
  <c r="W37" i="12" s="1"/>
  <c r="W17" i="9"/>
  <c r="W17" i="12" s="1"/>
  <c r="P394" i="12"/>
  <c r="S300" i="9"/>
  <c r="S300" i="12" s="1"/>
  <c r="S228" i="9"/>
  <c r="S228" i="12" s="1"/>
  <c r="S199" i="9"/>
  <c r="S199" i="12" s="1"/>
  <c r="S140" i="9"/>
  <c r="S140" i="12" s="1"/>
  <c r="S60" i="9"/>
  <c r="S60" i="12" s="1"/>
  <c r="R412" i="9"/>
  <c r="R412" i="12" s="1"/>
  <c r="R404" i="9"/>
  <c r="R404" i="12" s="1"/>
  <c r="R396" i="9"/>
  <c r="R396" i="12" s="1"/>
  <c r="R380" i="9"/>
  <c r="R380" i="12" s="1"/>
  <c r="R372" i="9"/>
  <c r="R364" i="9"/>
  <c r="R364" i="12" s="1"/>
  <c r="R356" i="9"/>
  <c r="R356" i="12" s="1"/>
  <c r="R348" i="9"/>
  <c r="R348" i="12"/>
  <c r="R340" i="9"/>
  <c r="R332" i="9"/>
  <c r="R332" i="12" s="1"/>
  <c r="R324" i="9"/>
  <c r="R324" i="12" s="1"/>
  <c r="R316" i="9"/>
  <c r="R316" i="12" s="1"/>
  <c r="R308" i="9"/>
  <c r="R308" i="12" s="1"/>
  <c r="R300" i="9"/>
  <c r="R300" i="12"/>
  <c r="R292" i="9"/>
  <c r="R292" i="12" s="1"/>
  <c r="R284" i="9"/>
  <c r="R284" i="12" s="1"/>
  <c r="R276" i="9"/>
  <c r="R276" i="12" s="1"/>
  <c r="R268" i="9"/>
  <c r="R268" i="12" s="1"/>
  <c r="R260" i="9"/>
  <c r="R260" i="12" s="1"/>
  <c r="R252" i="9"/>
  <c r="R252" i="12" s="1"/>
  <c r="R244" i="9"/>
  <c r="R244" i="12" s="1"/>
  <c r="R236" i="9"/>
  <c r="R236" i="12" s="1"/>
  <c r="R228" i="9"/>
  <c r="R228" i="12" s="1"/>
  <c r="R220" i="9"/>
  <c r="R212" i="9"/>
  <c r="R204" i="9"/>
  <c r="R204" i="12" s="1"/>
  <c r="R196" i="9"/>
  <c r="R196" i="12"/>
  <c r="R188" i="9"/>
  <c r="R188" i="12" s="1"/>
  <c r="R180" i="9"/>
  <c r="R180" i="12" s="1"/>
  <c r="R172" i="9"/>
  <c r="R172" i="12" s="1"/>
  <c r="R164" i="9"/>
  <c r="R164" i="12"/>
  <c r="R156" i="9"/>
  <c r="R148" i="9"/>
  <c r="R148" i="12" s="1"/>
  <c r="R140" i="9"/>
  <c r="R140" i="12" s="1"/>
  <c r="R132" i="9"/>
  <c r="R132" i="12" s="1"/>
  <c r="R124" i="9"/>
  <c r="R124" i="12" s="1"/>
  <c r="R100" i="9"/>
  <c r="R100" i="12" s="1"/>
  <c r="R68" i="9"/>
  <c r="R68" i="12" s="1"/>
  <c r="R60" i="9"/>
  <c r="R60" i="12"/>
  <c r="R52" i="9"/>
  <c r="R44" i="9"/>
  <c r="R44" i="12" s="1"/>
  <c r="V403" i="9"/>
  <c r="V403" i="12"/>
  <c r="T403" i="12"/>
  <c r="T395" i="12"/>
  <c r="V395" i="9"/>
  <c r="V395" i="12" s="1"/>
  <c r="T371" i="12"/>
  <c r="V371" i="9"/>
  <c r="V371" i="12" s="1"/>
  <c r="T347" i="12"/>
  <c r="V347" i="9"/>
  <c r="V347" i="12" s="1"/>
  <c r="T339" i="12"/>
  <c r="V339" i="9"/>
  <c r="V339" i="12" s="1"/>
  <c r="T323" i="12"/>
  <c r="V323" i="9"/>
  <c r="V323" i="12" s="1"/>
  <c r="T315" i="12"/>
  <c r="V315" i="9"/>
  <c r="V315" i="12" s="1"/>
  <c r="T307" i="12"/>
  <c r="V307" i="9"/>
  <c r="V307" i="12" s="1"/>
  <c r="T299" i="12"/>
  <c r="V299" i="9"/>
  <c r="V299" i="12" s="1"/>
  <c r="V291" i="9"/>
  <c r="V291" i="12" s="1"/>
  <c r="T291" i="12"/>
  <c r="T275" i="12"/>
  <c r="V275" i="9"/>
  <c r="V275" i="12" s="1"/>
  <c r="T267" i="12"/>
  <c r="V267" i="9"/>
  <c r="V267" i="12" s="1"/>
  <c r="T243" i="12"/>
  <c r="V243" i="9"/>
  <c r="V243" i="12" s="1"/>
  <c r="T211" i="12"/>
  <c r="V211" i="9"/>
  <c r="V211" i="12" s="1"/>
  <c r="T187" i="12"/>
  <c r="V187" i="9"/>
  <c r="V187" i="12" s="1"/>
  <c r="T179" i="12"/>
  <c r="V179" i="9"/>
  <c r="V179" i="12" s="1"/>
  <c r="T163" i="12"/>
  <c r="V163" i="9"/>
  <c r="Z163" i="9" s="1"/>
  <c r="T147" i="12"/>
  <c r="V147" i="9"/>
  <c r="V147" i="12" s="1"/>
  <c r="W147" i="9"/>
  <c r="W147" i="12"/>
  <c r="T139" i="12"/>
  <c r="V139" i="9"/>
  <c r="V139" i="12" s="1"/>
  <c r="T123" i="12"/>
  <c r="W123" i="9"/>
  <c r="W123" i="12" s="1"/>
  <c r="T115" i="12"/>
  <c r="V115" i="9"/>
  <c r="V115" i="12" s="1"/>
  <c r="T91" i="12"/>
  <c r="V91" i="9"/>
  <c r="V91" i="12" s="1"/>
  <c r="T83" i="12"/>
  <c r="V83" i="9"/>
  <c r="V83" i="12" s="1"/>
  <c r="T75" i="12"/>
  <c r="W75" i="9"/>
  <c r="W75" i="12" s="1"/>
  <c r="T67" i="12"/>
  <c r="V67" i="9"/>
  <c r="V67" i="12" s="1"/>
  <c r="T59" i="12"/>
  <c r="V59" i="9"/>
  <c r="T51" i="12"/>
  <c r="V51" i="9"/>
  <c r="V51" i="12"/>
  <c r="W51" i="9"/>
  <c r="W51" i="12" s="1"/>
  <c r="T43" i="12"/>
  <c r="W43" i="9"/>
  <c r="W43" i="12" s="1"/>
  <c r="V43" i="9"/>
  <c r="V43" i="12" s="1"/>
  <c r="T35" i="12"/>
  <c r="V35" i="9"/>
  <c r="T27" i="12"/>
  <c r="W27" i="9"/>
  <c r="W27" i="12" s="1"/>
  <c r="T19" i="12"/>
  <c r="V19" i="9"/>
  <c r="V19" i="12" s="1"/>
  <c r="W19" i="9"/>
  <c r="W19" i="12" s="1"/>
  <c r="T11" i="12"/>
  <c r="V11" i="9"/>
  <c r="W398" i="9"/>
  <c r="W398" i="12"/>
  <c r="U398" i="12"/>
  <c r="W366" i="9"/>
  <c r="W366" i="12" s="1"/>
  <c r="U342" i="12"/>
  <c r="W342" i="9"/>
  <c r="W342" i="12" s="1"/>
  <c r="U334" i="12"/>
  <c r="W334" i="9"/>
  <c r="W334" i="12" s="1"/>
  <c r="U318" i="12"/>
  <c r="W318" i="9"/>
  <c r="W318" i="12" s="1"/>
  <c r="U302" i="12"/>
  <c r="W302" i="9"/>
  <c r="W302" i="12" s="1"/>
  <c r="U294" i="12"/>
  <c r="W294" i="9"/>
  <c r="W294" i="12"/>
  <c r="U270" i="12"/>
  <c r="W270" i="9"/>
  <c r="W270" i="12" s="1"/>
  <c r="U246" i="12"/>
  <c r="W246" i="9"/>
  <c r="W246" i="12" s="1"/>
  <c r="U238" i="12"/>
  <c r="W238" i="9"/>
  <c r="U222" i="12"/>
  <c r="W222" i="9"/>
  <c r="W222" i="12" s="1"/>
  <c r="U214" i="12"/>
  <c r="W214" i="9"/>
  <c r="W214" i="12" s="1"/>
  <c r="U206" i="12"/>
  <c r="W206" i="9"/>
  <c r="W206" i="12" s="1"/>
  <c r="U198" i="12"/>
  <c r="W198" i="9"/>
  <c r="W198" i="12" s="1"/>
  <c r="U190" i="12"/>
  <c r="W190" i="9"/>
  <c r="W190" i="12" s="1"/>
  <c r="U174" i="12"/>
  <c r="W174" i="9"/>
  <c r="U166" i="12"/>
  <c r="W166" i="9"/>
  <c r="W166" i="12" s="1"/>
  <c r="U142" i="12"/>
  <c r="W142" i="9"/>
  <c r="W142" i="12" s="1"/>
  <c r="U110" i="12"/>
  <c r="W110" i="9"/>
  <c r="W110" i="12" s="1"/>
  <c r="U86" i="12"/>
  <c r="W86" i="9"/>
  <c r="W86" i="12" s="1"/>
  <c r="U78" i="12"/>
  <c r="W78" i="9"/>
  <c r="W78" i="12" s="1"/>
  <c r="V402" i="9"/>
  <c r="V402" i="12" s="1"/>
  <c r="V363" i="9"/>
  <c r="V363" i="12" s="1"/>
  <c r="V342" i="9"/>
  <c r="V304" i="9"/>
  <c r="V304" i="12" s="1"/>
  <c r="V283" i="9"/>
  <c r="V283" i="12" s="1"/>
  <c r="V266" i="9"/>
  <c r="V266" i="12" s="1"/>
  <c r="V227" i="9"/>
  <c r="V227" i="12" s="1"/>
  <c r="V206" i="9"/>
  <c r="V206" i="12" s="1"/>
  <c r="V186" i="9"/>
  <c r="V186" i="12" s="1"/>
  <c r="V166" i="9"/>
  <c r="V166" i="12" s="1"/>
  <c r="V130" i="9"/>
  <c r="V130" i="12" s="1"/>
  <c r="V88" i="9"/>
  <c r="V88" i="12" s="1"/>
  <c r="V50" i="9"/>
  <c r="V50" i="12" s="1"/>
  <c r="V32" i="9"/>
  <c r="V32" i="12" s="1"/>
  <c r="W401" i="9"/>
  <c r="W401" i="12" s="1"/>
  <c r="W363" i="9"/>
  <c r="W363" i="12" s="1"/>
  <c r="W345" i="9"/>
  <c r="W345" i="12"/>
  <c r="W326" i="9"/>
  <c r="W326" i="12" s="1"/>
  <c r="W304" i="9"/>
  <c r="W304" i="12" s="1"/>
  <c r="W286" i="9"/>
  <c r="W286" i="12" s="1"/>
  <c r="W265" i="9"/>
  <c r="W265" i="12" s="1"/>
  <c r="W229" i="9"/>
  <c r="W229" i="12" s="1"/>
  <c r="W168" i="9"/>
  <c r="W168" i="12" s="1"/>
  <c r="W150" i="9"/>
  <c r="W150" i="12" s="1"/>
  <c r="W91" i="9"/>
  <c r="W91" i="12" s="1"/>
  <c r="W32" i="9"/>
  <c r="W32" i="12" s="1"/>
  <c r="W11" i="9"/>
  <c r="W11" i="12" s="1"/>
  <c r="T414" i="12"/>
  <c r="S356" i="9"/>
  <c r="S356" i="12" s="1"/>
  <c r="S292" i="9"/>
  <c r="S292" i="12" s="1"/>
  <c r="S220" i="9"/>
  <c r="S220" i="12"/>
  <c r="S132" i="9"/>
  <c r="S132" i="12"/>
  <c r="S52" i="9"/>
  <c r="S52" i="12" s="1"/>
  <c r="R411" i="9"/>
  <c r="R411" i="12" s="1"/>
  <c r="R403" i="9"/>
  <c r="R403" i="12"/>
  <c r="R395" i="9"/>
  <c r="R395" i="12"/>
  <c r="R387" i="9"/>
  <c r="R387" i="12" s="1"/>
  <c r="R379" i="9"/>
  <c r="R371" i="9"/>
  <c r="R371" i="12" s="1"/>
  <c r="R363" i="9"/>
  <c r="R363" i="12" s="1"/>
  <c r="R355" i="9"/>
  <c r="R355" i="12"/>
  <c r="R347" i="9"/>
  <c r="R347" i="12"/>
  <c r="R339" i="9"/>
  <c r="R339" i="12" s="1"/>
  <c r="R331" i="9"/>
  <c r="R323" i="9"/>
  <c r="R323" i="12" s="1"/>
  <c r="R315" i="9"/>
  <c r="R315" i="12" s="1"/>
  <c r="R307" i="9"/>
  <c r="R307" i="12" s="1"/>
  <c r="R299" i="9"/>
  <c r="R299" i="12" s="1"/>
  <c r="R291" i="9"/>
  <c r="R291" i="12" s="1"/>
  <c r="R283" i="9"/>
  <c r="R275" i="9"/>
  <c r="R275" i="12" s="1"/>
  <c r="R267" i="9"/>
  <c r="R267" i="12" s="1"/>
  <c r="R259" i="9"/>
  <c r="R259" i="12" s="1"/>
  <c r="R251" i="9"/>
  <c r="R251" i="12" s="1"/>
  <c r="R243" i="9"/>
  <c r="R243" i="12" s="1"/>
  <c r="R235" i="9"/>
  <c r="R235" i="12" s="1"/>
  <c r="R227" i="9"/>
  <c r="R227" i="12" s="1"/>
  <c r="R219" i="9"/>
  <c r="R211" i="9"/>
  <c r="R211" i="12" s="1"/>
  <c r="R203" i="9"/>
  <c r="R203" i="12" s="1"/>
  <c r="R195" i="9"/>
  <c r="R195" i="12" s="1"/>
  <c r="R187" i="9"/>
  <c r="R187" i="12" s="1"/>
  <c r="R179" i="9"/>
  <c r="R179" i="12" s="1"/>
  <c r="R171" i="9"/>
  <c r="R171" i="12" s="1"/>
  <c r="R163" i="9"/>
  <c r="R163" i="12" s="1"/>
  <c r="R155" i="9"/>
  <c r="R155" i="12" s="1"/>
  <c r="R147" i="9"/>
  <c r="R147" i="12"/>
  <c r="R139" i="9"/>
  <c r="R139" i="12" s="1"/>
  <c r="R107" i="9"/>
  <c r="R99" i="9"/>
  <c r="R99" i="12" s="1"/>
  <c r="R83" i="9"/>
  <c r="R83" i="12" s="1"/>
  <c r="R75" i="9"/>
  <c r="R75" i="12" s="1"/>
  <c r="R67" i="9"/>
  <c r="R59" i="9"/>
  <c r="R59" i="12" s="1"/>
  <c r="R27" i="9"/>
  <c r="T370" i="12"/>
  <c r="V370" i="9"/>
  <c r="V370" i="12" s="1"/>
  <c r="T346" i="12"/>
  <c r="V346" i="9"/>
  <c r="V346" i="12" s="1"/>
  <c r="T322" i="12"/>
  <c r="V322" i="9"/>
  <c r="V322" i="12" s="1"/>
  <c r="T298" i="12"/>
  <c r="V298" i="9"/>
  <c r="V298" i="12" s="1"/>
  <c r="T274" i="12"/>
  <c r="V274" i="9"/>
  <c r="V274" i="12" s="1"/>
  <c r="T250" i="12"/>
  <c r="V250" i="9"/>
  <c r="V250" i="12" s="1"/>
  <c r="T242" i="12"/>
  <c r="V242" i="9"/>
  <c r="V242" i="12" s="1"/>
  <c r="T226" i="12"/>
  <c r="V226" i="9"/>
  <c r="V226" i="12" s="1"/>
  <c r="T218" i="12"/>
  <c r="V218" i="9"/>
  <c r="V218" i="12"/>
  <c r="T202" i="12"/>
  <c r="V202" i="9"/>
  <c r="V202" i="12"/>
  <c r="T194" i="12"/>
  <c r="V194" i="9"/>
  <c r="V194" i="12" s="1"/>
  <c r="T170" i="12"/>
  <c r="V170" i="9"/>
  <c r="V170" i="12" s="1"/>
  <c r="T114" i="12"/>
  <c r="V114" i="9"/>
  <c r="V114" i="12" s="1"/>
  <c r="T90" i="12"/>
  <c r="V90" i="9"/>
  <c r="V90" i="12" s="1"/>
  <c r="T66" i="12"/>
  <c r="V66" i="9"/>
  <c r="V66" i="12" s="1"/>
  <c r="T42" i="12"/>
  <c r="V42" i="9"/>
  <c r="T18" i="12"/>
  <c r="V18" i="9"/>
  <c r="V18" i="12" s="1"/>
  <c r="U405" i="12"/>
  <c r="W405" i="9"/>
  <c r="W405" i="12" s="1"/>
  <c r="U397" i="12"/>
  <c r="W397" i="9"/>
  <c r="W397" i="12" s="1"/>
  <c r="U381" i="12"/>
  <c r="W381" i="9"/>
  <c r="W381" i="12" s="1"/>
  <c r="W373" i="9"/>
  <c r="W373" i="12" s="1"/>
  <c r="U373" i="12"/>
  <c r="U357" i="12"/>
  <c r="W357" i="9"/>
  <c r="W357" i="12" s="1"/>
  <c r="U349" i="12"/>
  <c r="W349" i="9"/>
  <c r="W349" i="12" s="1"/>
  <c r="U325" i="12"/>
  <c r="W325" i="9"/>
  <c r="W325" i="12" s="1"/>
  <c r="U269" i="12"/>
  <c r="W269" i="9"/>
  <c r="W269" i="12" s="1"/>
  <c r="U245" i="12"/>
  <c r="W245" i="9"/>
  <c r="W245" i="12" s="1"/>
  <c r="U221" i="12"/>
  <c r="W221" i="9"/>
  <c r="W221" i="12" s="1"/>
  <c r="U197" i="12"/>
  <c r="W197" i="9"/>
  <c r="W197" i="12"/>
  <c r="U173" i="12"/>
  <c r="W173" i="9"/>
  <c r="W173" i="12"/>
  <c r="U149" i="12"/>
  <c r="W149" i="9"/>
  <c r="W149" i="12" s="1"/>
  <c r="U141" i="12"/>
  <c r="W141" i="9"/>
  <c r="U125" i="12"/>
  <c r="W125" i="9"/>
  <c r="W125" i="12" s="1"/>
  <c r="U117" i="12"/>
  <c r="W117" i="9"/>
  <c r="W117" i="12" s="1"/>
  <c r="U101" i="12"/>
  <c r="W101" i="9"/>
  <c r="W101" i="12" s="1"/>
  <c r="U93" i="12"/>
  <c r="W93" i="9"/>
  <c r="W93" i="12"/>
  <c r="U69" i="12"/>
  <c r="W69" i="9"/>
  <c r="W69" i="12"/>
  <c r="U13" i="12"/>
  <c r="W13" i="9"/>
  <c r="W13" i="12" s="1"/>
  <c r="V398" i="9"/>
  <c r="V362" i="9"/>
  <c r="V341" i="9"/>
  <c r="V341" i="12" s="1"/>
  <c r="V320" i="9"/>
  <c r="V320" i="12" s="1"/>
  <c r="V301" i="9"/>
  <c r="V301" i="12"/>
  <c r="V282" i="9"/>
  <c r="V282" i="12" s="1"/>
  <c r="V262" i="9"/>
  <c r="V262" i="12" s="1"/>
  <c r="V222" i="9"/>
  <c r="V222" i="12" s="1"/>
  <c r="V184" i="9"/>
  <c r="V184" i="12"/>
  <c r="V165" i="9"/>
  <c r="V165" i="12" s="1"/>
  <c r="V146" i="9"/>
  <c r="V146" i="12" s="1"/>
  <c r="V107" i="9"/>
  <c r="V107" i="12" s="1"/>
  <c r="V86" i="9"/>
  <c r="V86" i="12"/>
  <c r="V48" i="9"/>
  <c r="V27" i="9"/>
  <c r="V27" i="12" s="1"/>
  <c r="V10" i="9"/>
  <c r="V10" i="12" s="1"/>
  <c r="W400" i="9"/>
  <c r="W400" i="12" s="1"/>
  <c r="W382" i="9"/>
  <c r="W382" i="12" s="1"/>
  <c r="W361" i="9"/>
  <c r="W361" i="12" s="1"/>
  <c r="W341" i="9"/>
  <c r="W341" i="12" s="1"/>
  <c r="W321" i="9"/>
  <c r="W321" i="12" s="1"/>
  <c r="W285" i="9"/>
  <c r="W285" i="12" s="1"/>
  <c r="W264" i="9"/>
  <c r="W264" i="12" s="1"/>
  <c r="W243" i="9"/>
  <c r="W243" i="12" s="1"/>
  <c r="W224" i="9"/>
  <c r="W224" i="12" s="1"/>
  <c r="W205" i="9"/>
  <c r="W205" i="12"/>
  <c r="W187" i="9"/>
  <c r="W187" i="12" s="1"/>
  <c r="W145" i="9"/>
  <c r="W145" i="12" s="1"/>
  <c r="W107" i="9"/>
  <c r="W89" i="9"/>
  <c r="W89" i="12"/>
  <c r="W70" i="9"/>
  <c r="W70" i="12" s="1"/>
  <c r="W48" i="9"/>
  <c r="W48" i="12" s="1"/>
  <c r="W30" i="9"/>
  <c r="W30" i="12" s="1"/>
  <c r="W9" i="9"/>
  <c r="W9" i="12"/>
  <c r="P298" i="12"/>
  <c r="R410" i="9"/>
  <c r="R410" i="12"/>
  <c r="R402" i="9"/>
  <c r="R386" i="9"/>
  <c r="R378" i="9"/>
  <c r="R378" i="12" s="1"/>
  <c r="R370" i="9"/>
  <c r="R370" i="12" s="1"/>
  <c r="R354" i="9"/>
  <c r="R354" i="12" s="1"/>
  <c r="R346" i="9"/>
  <c r="R338" i="9"/>
  <c r="R322" i="9"/>
  <c r="R322" i="12" s="1"/>
  <c r="R314" i="9"/>
  <c r="R314" i="12" s="1"/>
  <c r="R306" i="9"/>
  <c r="R306" i="12" s="1"/>
  <c r="R290" i="9"/>
  <c r="R290" i="12" s="1"/>
  <c r="R282" i="9"/>
  <c r="R282" i="12" s="1"/>
  <c r="R274" i="9"/>
  <c r="R266" i="9"/>
  <c r="R266" i="12" s="1"/>
  <c r="R258" i="9"/>
  <c r="R250" i="9"/>
  <c r="R250" i="12" s="1"/>
  <c r="R242" i="9"/>
  <c r="R234" i="9"/>
  <c r="R234" i="12"/>
  <c r="R226" i="9"/>
  <c r="R226" i="12" s="1"/>
  <c r="R218" i="9"/>
  <c r="R218" i="12" s="1"/>
  <c r="R210" i="9"/>
  <c r="R202" i="9"/>
  <c r="R202" i="12" s="1"/>
  <c r="R194" i="9"/>
  <c r="R194" i="12" s="1"/>
  <c r="R186" i="9"/>
  <c r="R186" i="12"/>
  <c r="R178" i="9"/>
  <c r="R170" i="9"/>
  <c r="R170" i="12" s="1"/>
  <c r="R162" i="9"/>
  <c r="R154" i="9"/>
  <c r="R154" i="12"/>
  <c r="R146" i="9"/>
  <c r="R146" i="12"/>
  <c r="R114" i="9"/>
  <c r="R114" i="12" s="1"/>
  <c r="R106" i="9"/>
  <c r="R106" i="12" s="1"/>
  <c r="R90" i="9"/>
  <c r="R90" i="12"/>
  <c r="R82" i="9"/>
  <c r="R74" i="9"/>
  <c r="R74" i="12" s="1"/>
  <c r="R66" i="9"/>
  <c r="R34" i="9"/>
  <c r="R34" i="12" s="1"/>
  <c r="R26" i="9"/>
  <c r="R26" i="12" s="1"/>
  <c r="T409" i="12"/>
  <c r="V409" i="9"/>
  <c r="V409" i="12" s="1"/>
  <c r="V401" i="9"/>
  <c r="V401" i="12" s="1"/>
  <c r="T401" i="12"/>
  <c r="V393" i="9"/>
  <c r="T393" i="12"/>
  <c r="T385" i="12"/>
  <c r="V385" i="9"/>
  <c r="V377" i="9"/>
  <c r="V377" i="12" s="1"/>
  <c r="T377" i="12"/>
  <c r="T369" i="12"/>
  <c r="V369" i="9"/>
  <c r="V369" i="12" s="1"/>
  <c r="T361" i="12"/>
  <c r="V361" i="9"/>
  <c r="V361" i="12" s="1"/>
  <c r="V353" i="9"/>
  <c r="V353" i="12" s="1"/>
  <c r="T353" i="12"/>
  <c r="V345" i="9"/>
  <c r="V345" i="12" s="1"/>
  <c r="T345" i="12"/>
  <c r="V337" i="9"/>
  <c r="V337" i="12" s="1"/>
  <c r="T337" i="12"/>
  <c r="T329" i="12"/>
  <c r="V329" i="9"/>
  <c r="V329" i="12" s="1"/>
  <c r="T321" i="12"/>
  <c r="V321" i="9"/>
  <c r="V321" i="12"/>
  <c r="V313" i="9"/>
  <c r="V313" i="12" s="1"/>
  <c r="T313" i="12"/>
  <c r="T305" i="12"/>
  <c r="V305" i="9"/>
  <c r="V305" i="12" s="1"/>
  <c r="T297" i="12"/>
  <c r="V297" i="9"/>
  <c r="V297" i="12" s="1"/>
  <c r="V289" i="9"/>
  <c r="V289" i="12" s="1"/>
  <c r="T289" i="12"/>
  <c r="V281" i="9"/>
  <c r="V281" i="12" s="1"/>
  <c r="T281" i="12"/>
  <c r="V273" i="9"/>
  <c r="V273" i="12" s="1"/>
  <c r="T273" i="12"/>
  <c r="T265" i="12"/>
  <c r="V265" i="9"/>
  <c r="V265" i="12"/>
  <c r="T257" i="12"/>
  <c r="V257" i="9"/>
  <c r="V257" i="12"/>
  <c r="T249" i="12"/>
  <c r="V249" i="9"/>
  <c r="V249" i="12"/>
  <c r="T241" i="12"/>
  <c r="V241" i="9"/>
  <c r="V241" i="12" s="1"/>
  <c r="T233" i="12"/>
  <c r="V233" i="9"/>
  <c r="V233" i="12" s="1"/>
  <c r="T225" i="12"/>
  <c r="V225" i="9"/>
  <c r="T217" i="12"/>
  <c r="V217" i="9"/>
  <c r="V217" i="12" s="1"/>
  <c r="T209" i="12"/>
  <c r="V209" i="9"/>
  <c r="V209" i="12" s="1"/>
  <c r="T201" i="12"/>
  <c r="V201" i="9"/>
  <c r="V201" i="12" s="1"/>
  <c r="T193" i="12"/>
  <c r="V193" i="9"/>
  <c r="V193" i="12" s="1"/>
  <c r="T185" i="12"/>
  <c r="V185" i="9"/>
  <c r="V185" i="12" s="1"/>
  <c r="T177" i="12"/>
  <c r="V177" i="9"/>
  <c r="V177" i="12" s="1"/>
  <c r="T169" i="12"/>
  <c r="V169" i="9"/>
  <c r="V169" i="12" s="1"/>
  <c r="T161" i="12"/>
  <c r="V161" i="9"/>
  <c r="V161" i="12" s="1"/>
  <c r="T153" i="12"/>
  <c r="V153" i="9"/>
  <c r="V153" i="12" s="1"/>
  <c r="T145" i="12"/>
  <c r="V145" i="9"/>
  <c r="V145" i="12" s="1"/>
  <c r="T137" i="12"/>
  <c r="V137" i="9"/>
  <c r="V137" i="12" s="1"/>
  <c r="T129" i="12"/>
  <c r="V129" i="9"/>
  <c r="V121" i="9"/>
  <c r="V121" i="12" s="1"/>
  <c r="T121" i="12"/>
  <c r="V113" i="9"/>
  <c r="V113" i="12" s="1"/>
  <c r="T113" i="12"/>
  <c r="V105" i="9"/>
  <c r="T105" i="12"/>
  <c r="T97" i="12"/>
  <c r="V97" i="9"/>
  <c r="T89" i="12"/>
  <c r="V89" i="9"/>
  <c r="V89" i="12" s="1"/>
  <c r="T81" i="12"/>
  <c r="V81" i="9"/>
  <c r="V81" i="12"/>
  <c r="T73" i="12"/>
  <c r="V73" i="9"/>
  <c r="V73" i="12" s="1"/>
  <c r="T65" i="12"/>
  <c r="V65" i="9"/>
  <c r="T57" i="12"/>
  <c r="V57" i="9"/>
  <c r="T49" i="12"/>
  <c r="V49" i="9"/>
  <c r="V49" i="12" s="1"/>
  <c r="T41" i="12"/>
  <c r="V41" i="9"/>
  <c r="V41" i="12" s="1"/>
  <c r="V33" i="9"/>
  <c r="V33" i="12"/>
  <c r="T33" i="12"/>
  <c r="V25" i="9"/>
  <c r="V25" i="12" s="1"/>
  <c r="T25" i="12"/>
  <c r="T17" i="12"/>
  <c r="V17" i="9"/>
  <c r="V17" i="12" s="1"/>
  <c r="T9" i="12"/>
  <c r="V9" i="9"/>
  <c r="V9" i="12"/>
  <c r="W412" i="9"/>
  <c r="W412" i="12" s="1"/>
  <c r="W404" i="9"/>
  <c r="W404" i="12" s="1"/>
  <c r="U404" i="12"/>
  <c r="W396" i="9"/>
  <c r="W396" i="12" s="1"/>
  <c r="U396" i="12"/>
  <c r="U388" i="12"/>
  <c r="W388" i="9"/>
  <c r="W388" i="12"/>
  <c r="W380" i="9"/>
  <c r="W380" i="12" s="1"/>
  <c r="U380" i="12"/>
  <c r="W372" i="9"/>
  <c r="U372" i="12"/>
  <c r="W364" i="9"/>
  <c r="W364" i="12" s="1"/>
  <c r="U364" i="12"/>
  <c r="W356" i="9"/>
  <c r="W356" i="12" s="1"/>
  <c r="U356" i="12"/>
  <c r="U348" i="12"/>
  <c r="W348" i="9"/>
  <c r="W348" i="12" s="1"/>
  <c r="W340" i="9"/>
  <c r="W340" i="12" s="1"/>
  <c r="U340" i="12"/>
  <c r="U332" i="12"/>
  <c r="W332" i="9"/>
  <c r="W332" i="12" s="1"/>
  <c r="U324" i="12"/>
  <c r="W324" i="9"/>
  <c r="W324" i="12" s="1"/>
  <c r="W316" i="9"/>
  <c r="W316" i="12" s="1"/>
  <c r="U316" i="12"/>
  <c r="W308" i="9"/>
  <c r="W308" i="12" s="1"/>
  <c r="U308" i="12"/>
  <c r="W300" i="9"/>
  <c r="W300" i="12"/>
  <c r="U300" i="12"/>
  <c r="W292" i="9"/>
  <c r="W292" i="12"/>
  <c r="U292" i="12"/>
  <c r="U284" i="12"/>
  <c r="W284" i="9"/>
  <c r="W284" i="12" s="1"/>
  <c r="W276" i="9"/>
  <c r="U276" i="12"/>
  <c r="U268" i="12"/>
  <c r="W268" i="9"/>
  <c r="W268" i="12"/>
  <c r="U260" i="12"/>
  <c r="W260" i="9"/>
  <c r="W260" i="12"/>
  <c r="U252" i="12"/>
  <c r="W252" i="9"/>
  <c r="W252" i="12" s="1"/>
  <c r="W244" i="9"/>
  <c r="W244" i="12"/>
  <c r="U244" i="12"/>
  <c r="U236" i="12"/>
  <c r="W236" i="9"/>
  <c r="W236" i="12" s="1"/>
  <c r="W228" i="9"/>
  <c r="W228" i="12"/>
  <c r="U228" i="12"/>
  <c r="W220" i="9"/>
  <c r="W220" i="12" s="1"/>
  <c r="U220" i="12"/>
  <c r="W212" i="9"/>
  <c r="W212" i="12" s="1"/>
  <c r="U212" i="12"/>
  <c r="W204" i="9"/>
  <c r="W204" i="12" s="1"/>
  <c r="U204" i="12"/>
  <c r="U196" i="12"/>
  <c r="W196" i="9"/>
  <c r="W196" i="12" s="1"/>
  <c r="U188" i="12"/>
  <c r="W188" i="9"/>
  <c r="W188" i="12" s="1"/>
  <c r="W180" i="9"/>
  <c r="W180" i="12" s="1"/>
  <c r="U180" i="12"/>
  <c r="W172" i="9"/>
  <c r="W172" i="12" s="1"/>
  <c r="U172" i="12"/>
  <c r="U164" i="12"/>
  <c r="W164" i="9"/>
  <c r="W164" i="12" s="1"/>
  <c r="U156" i="12"/>
  <c r="W156" i="9"/>
  <c r="W156" i="12" s="1"/>
  <c r="U148" i="12"/>
  <c r="W148" i="9"/>
  <c r="W148" i="12" s="1"/>
  <c r="U140" i="12"/>
  <c r="W140" i="9"/>
  <c r="W140" i="12" s="1"/>
  <c r="W132" i="9"/>
  <c r="W132" i="12" s="1"/>
  <c r="U132" i="12"/>
  <c r="U124" i="12"/>
  <c r="W124" i="9"/>
  <c r="W124" i="12" s="1"/>
  <c r="U116" i="12"/>
  <c r="W116" i="9"/>
  <c r="W116" i="12" s="1"/>
  <c r="U108" i="12"/>
  <c r="W108" i="9"/>
  <c r="W108" i="12" s="1"/>
  <c r="U100" i="12"/>
  <c r="W100" i="9"/>
  <c r="W100" i="12" s="1"/>
  <c r="W84" i="9"/>
  <c r="W84" i="12" s="1"/>
  <c r="W76" i="9"/>
  <c r="W76" i="12" s="1"/>
  <c r="W60" i="9"/>
  <c r="W60" i="12" s="1"/>
  <c r="W44" i="9"/>
  <c r="W44" i="12" s="1"/>
  <c r="V378" i="9"/>
  <c r="V378" i="12" s="1"/>
  <c r="V338" i="9"/>
  <c r="V338" i="12" s="1"/>
  <c r="V318" i="9"/>
  <c r="V318" i="12" s="1"/>
  <c r="V259" i="9"/>
  <c r="V240" i="9"/>
  <c r="V240" i="12" s="1"/>
  <c r="V203" i="9"/>
  <c r="V182" i="9"/>
  <c r="V182" i="12" s="1"/>
  <c r="V162" i="9"/>
  <c r="V162" i="12" s="1"/>
  <c r="V142" i="9"/>
  <c r="V142" i="12" s="1"/>
  <c r="V123" i="9"/>
  <c r="V85" i="9"/>
  <c r="V85" i="12" s="1"/>
  <c r="V64" i="9"/>
  <c r="V64" i="12" s="1"/>
  <c r="V45" i="9"/>
  <c r="V45" i="12" s="1"/>
  <c r="V26" i="9"/>
  <c r="V26" i="12" s="1"/>
  <c r="V6" i="9"/>
  <c r="V6" i="12" s="1"/>
  <c r="W377" i="9"/>
  <c r="W377" i="12" s="1"/>
  <c r="W339" i="9"/>
  <c r="W339" i="12" s="1"/>
  <c r="W320" i="9"/>
  <c r="W320" i="12" s="1"/>
  <c r="W301" i="9"/>
  <c r="W301" i="12" s="1"/>
  <c r="W262" i="9"/>
  <c r="W262" i="12" s="1"/>
  <c r="W241" i="9"/>
  <c r="W241" i="12"/>
  <c r="W203" i="9"/>
  <c r="W203" i="12" s="1"/>
  <c r="W182" i="9"/>
  <c r="W182" i="12" s="1"/>
  <c r="W165" i="9"/>
  <c r="W165" i="12" s="1"/>
  <c r="W144" i="9"/>
  <c r="W144" i="12"/>
  <c r="W126" i="9"/>
  <c r="W126" i="12" s="1"/>
  <c r="W105" i="9"/>
  <c r="W105" i="12" s="1"/>
  <c r="W85" i="9"/>
  <c r="W85" i="12" s="1"/>
  <c r="W65" i="9"/>
  <c r="W65" i="12"/>
  <c r="W29" i="9"/>
  <c r="W29" i="12" s="1"/>
  <c r="W8" i="9"/>
  <c r="W8" i="12" s="1"/>
  <c r="U408" i="12"/>
  <c r="W408" i="9"/>
  <c r="W408" i="12" s="1"/>
  <c r="U376" i="12"/>
  <c r="W376" i="9"/>
  <c r="W376" i="12" s="1"/>
  <c r="U344" i="12"/>
  <c r="W344" i="9"/>
  <c r="W344" i="12" s="1"/>
  <c r="U312" i="12"/>
  <c r="W312" i="9"/>
  <c r="W312" i="12" s="1"/>
  <c r="U280" i="12"/>
  <c r="W280" i="9"/>
  <c r="W280" i="12"/>
  <c r="U248" i="12"/>
  <c r="W248" i="9"/>
  <c r="W248" i="12" s="1"/>
  <c r="U216" i="12"/>
  <c r="W216" i="9"/>
  <c r="W216" i="12" s="1"/>
  <c r="U184" i="12"/>
  <c r="W184" i="9"/>
  <c r="W184" i="12" s="1"/>
  <c r="U152" i="12"/>
  <c r="W152" i="9"/>
  <c r="W152" i="12" s="1"/>
  <c r="U120" i="12"/>
  <c r="W120" i="9"/>
  <c r="W120" i="12" s="1"/>
  <c r="U88" i="12"/>
  <c r="W88" i="9"/>
  <c r="W88" i="12" s="1"/>
  <c r="U56" i="12"/>
  <c r="W56" i="9"/>
  <c r="W56" i="12" s="1"/>
  <c r="U24" i="12"/>
  <c r="W24" i="9"/>
  <c r="W24" i="12" s="1"/>
  <c r="W392" i="9"/>
  <c r="W392" i="12" s="1"/>
  <c r="W368" i="9"/>
  <c r="W368" i="12" s="1"/>
  <c r="W343" i="9"/>
  <c r="W343" i="12" s="1"/>
  <c r="W319" i="9"/>
  <c r="W319" i="12"/>
  <c r="W271" i="9"/>
  <c r="W271" i="12" s="1"/>
  <c r="W160" i="9"/>
  <c r="W160" i="12" s="1"/>
  <c r="W136" i="9"/>
  <c r="W136" i="12" s="1"/>
  <c r="W112" i="9"/>
  <c r="W112" i="12" s="1"/>
  <c r="W87" i="9"/>
  <c r="W87" i="12" s="1"/>
  <c r="W63" i="9"/>
  <c r="W63" i="12" s="1"/>
  <c r="W39" i="9"/>
  <c r="W39" i="12" s="1"/>
  <c r="W15" i="9"/>
  <c r="W15" i="12" s="1"/>
  <c r="W391" i="9"/>
  <c r="W391" i="12" s="1"/>
  <c r="W367" i="9"/>
  <c r="W367" i="12" s="1"/>
  <c r="W256" i="9"/>
  <c r="W256" i="12"/>
  <c r="W232" i="9"/>
  <c r="W232" i="12" s="1"/>
  <c r="W208" i="9"/>
  <c r="W208" i="12" s="1"/>
  <c r="W183" i="9"/>
  <c r="W183" i="12" s="1"/>
  <c r="W159" i="9"/>
  <c r="W159" i="12"/>
  <c r="W135" i="9"/>
  <c r="W135" i="12" s="1"/>
  <c r="W111" i="9"/>
  <c r="W111" i="12" s="1"/>
  <c r="W131" i="9"/>
  <c r="W131" i="12" s="1"/>
  <c r="W99" i="9"/>
  <c r="W99" i="12" s="1"/>
  <c r="W67" i="9"/>
  <c r="W67" i="12" s="1"/>
  <c r="W35" i="9"/>
  <c r="W35" i="12" s="1"/>
  <c r="U84" i="12"/>
  <c r="W92" i="9"/>
  <c r="W92" i="12" s="1"/>
  <c r="W68" i="9"/>
  <c r="W68" i="12" s="1"/>
  <c r="W52" i="9"/>
  <c r="W52" i="12" s="1"/>
  <c r="W36" i="9"/>
  <c r="W36" i="12" s="1"/>
  <c r="W28" i="9"/>
  <c r="W28" i="12" s="1"/>
  <c r="W20" i="9"/>
  <c r="W20" i="12" s="1"/>
  <c r="W12" i="9"/>
  <c r="W12" i="12" s="1"/>
  <c r="H328" i="9"/>
  <c r="H405" i="9"/>
  <c r="H405" i="12" s="1"/>
  <c r="H227" i="9"/>
  <c r="I399" i="9"/>
  <c r="I399" i="12" s="1"/>
  <c r="I141" i="9"/>
  <c r="I141" i="12" s="1"/>
  <c r="H272" i="9"/>
  <c r="I272" i="9"/>
  <c r="I272" i="12" s="1"/>
  <c r="H31" i="9"/>
  <c r="H164" i="9"/>
  <c r="H164" i="12" s="1"/>
  <c r="I77" i="9"/>
  <c r="I77" i="12" s="1"/>
  <c r="I405" i="9"/>
  <c r="I405" i="12" s="1"/>
  <c r="H287" i="9"/>
  <c r="H287" i="12" s="1"/>
  <c r="I164" i="9"/>
  <c r="I164" i="12" s="1"/>
  <c r="I262" i="9"/>
  <c r="I262" i="12" s="1"/>
  <c r="I337" i="9"/>
  <c r="I337" i="12" s="1"/>
  <c r="H180" i="9"/>
  <c r="H180" i="12" s="1"/>
  <c r="E33" i="12"/>
  <c r="H304" i="9"/>
  <c r="H304" i="12" s="1"/>
  <c r="I67" i="9"/>
  <c r="I67" i="12" s="1"/>
  <c r="I161" i="9"/>
  <c r="I161" i="12" s="1"/>
  <c r="H151" i="9"/>
  <c r="I384" i="9"/>
  <c r="I384" i="12" s="1"/>
  <c r="H183" i="9"/>
  <c r="H183" i="12" s="1"/>
  <c r="H262" i="9"/>
  <c r="H262" i="12" s="1"/>
  <c r="H337" i="9"/>
  <c r="H357" i="9"/>
  <c r="H357" i="12" s="1"/>
  <c r="I357" i="9"/>
  <c r="I357" i="12" s="1"/>
  <c r="I227" i="9"/>
  <c r="I227" i="12" s="1"/>
  <c r="I328" i="9"/>
  <c r="I328" i="12" s="1"/>
  <c r="H83" i="9"/>
  <c r="H67" i="9"/>
  <c r="H67" i="12" s="1"/>
  <c r="E179" i="12"/>
  <c r="H141" i="9"/>
  <c r="H344" i="9"/>
  <c r="H344" i="12" s="1"/>
  <c r="I31" i="9"/>
  <c r="I31" i="12" s="1"/>
  <c r="I183" i="9"/>
  <c r="I183" i="12" s="1"/>
  <c r="I349" i="9"/>
  <c r="I349" i="12" s="1"/>
  <c r="I83" i="9"/>
  <c r="I83" i="12" s="1"/>
  <c r="H127" i="9"/>
  <c r="H127" i="12" s="1"/>
  <c r="H345" i="9"/>
  <c r="I296" i="9"/>
  <c r="I296" i="12" s="1"/>
  <c r="H157" i="9"/>
  <c r="H157" i="12" s="1"/>
  <c r="I305" i="9"/>
  <c r="I305" i="12" s="1"/>
  <c r="I62" i="9"/>
  <c r="I62" i="12" s="1"/>
  <c r="I43" i="9"/>
  <c r="I112" i="9"/>
  <c r="I112" i="12" s="1"/>
  <c r="H305" i="9"/>
  <c r="H305" i="12" s="1"/>
  <c r="O385" i="9"/>
  <c r="O385" i="12"/>
  <c r="O60" i="9"/>
  <c r="O186" i="9"/>
  <c r="O186" i="12" s="1"/>
  <c r="O346" i="9"/>
  <c r="O346" i="12" s="1"/>
  <c r="O47" i="9"/>
  <c r="O47" i="12" s="1"/>
  <c r="K58" i="12"/>
  <c r="O58" i="9"/>
  <c r="O58" i="12" s="1"/>
  <c r="O18" i="9"/>
  <c r="O18" i="12" s="1"/>
  <c r="K177" i="12"/>
  <c r="O177" i="9"/>
  <c r="O177" i="12" s="1"/>
  <c r="N306" i="9"/>
  <c r="N306" i="12" s="1"/>
  <c r="K340" i="12"/>
  <c r="O340" i="9"/>
  <c r="O340" i="12" s="1"/>
  <c r="K240" i="12"/>
  <c r="O240" i="9"/>
  <c r="O240" i="12" s="1"/>
  <c r="O325" i="9"/>
  <c r="O325" i="12" s="1"/>
  <c r="O202" i="9"/>
  <c r="O202" i="12" s="1"/>
  <c r="O362" i="9"/>
  <c r="O362" i="12" s="1"/>
  <c r="N20" i="9"/>
  <c r="N20" i="12"/>
  <c r="O72" i="9"/>
  <c r="O72" i="12"/>
  <c r="O20" i="9"/>
  <c r="O20" i="12" s="1"/>
  <c r="O218" i="9"/>
  <c r="O218" i="12" s="1"/>
  <c r="O386" i="9"/>
  <c r="O386" i="12" s="1"/>
  <c r="O255" i="9"/>
  <c r="O255" i="12"/>
  <c r="O306" i="9"/>
  <c r="O306" i="12" s="1"/>
  <c r="O111" i="9"/>
  <c r="O377" i="9"/>
  <c r="O377" i="12"/>
  <c r="N385" i="9"/>
  <c r="N385" i="12" s="1"/>
  <c r="O168" i="9"/>
  <c r="O168" i="12" s="1"/>
  <c r="K42" i="12"/>
  <c r="O42" i="9"/>
  <c r="O42" i="12"/>
  <c r="O319" i="9"/>
  <c r="O82" i="9"/>
  <c r="O82" i="12" s="1"/>
  <c r="N168" i="9"/>
  <c r="N168" i="12" s="1"/>
  <c r="O369" i="9"/>
  <c r="O369" i="12"/>
  <c r="K27" i="12"/>
  <c r="O27" i="9"/>
  <c r="O27" i="12" s="1"/>
  <c r="O90" i="9"/>
  <c r="O90" i="12" s="1"/>
  <c r="O170" i="9"/>
  <c r="O170" i="12" s="1"/>
  <c r="H408" i="9"/>
  <c r="H408" i="12" s="1"/>
  <c r="E142" i="12"/>
  <c r="H409" i="9"/>
  <c r="I385" i="9"/>
  <c r="I385" i="12" s="1"/>
  <c r="H332" i="9"/>
  <c r="H332" i="12"/>
  <c r="I409" i="9"/>
  <c r="I409" i="12" s="1"/>
  <c r="H142" i="9"/>
  <c r="I170" i="9"/>
  <c r="I170" i="12" s="1"/>
  <c r="H118" i="9"/>
  <c r="H118" i="12" s="1"/>
  <c r="H285" i="9"/>
  <c r="H166" i="9"/>
  <c r="H166" i="12" s="1"/>
  <c r="H140" i="9"/>
  <c r="H140" i="12" s="1"/>
  <c r="H49" i="9"/>
  <c r="H276" i="9"/>
  <c r="H385" i="9"/>
  <c r="H385" i="12" s="1"/>
  <c r="I54" i="9"/>
  <c r="I54" i="12" s="1"/>
  <c r="I389" i="9"/>
  <c r="I389" i="12" s="1"/>
  <c r="I166" i="9"/>
  <c r="I166" i="12"/>
  <c r="I332" i="9"/>
  <c r="I332" i="12" s="1"/>
  <c r="H116" i="9"/>
  <c r="H136" i="9"/>
  <c r="H271" i="9"/>
  <c r="I303" i="9"/>
  <c r="I303" i="12" s="1"/>
  <c r="I147" i="9"/>
  <c r="I147" i="12" s="1"/>
  <c r="E271" i="12"/>
  <c r="I368" i="9"/>
  <c r="I368" i="12"/>
  <c r="I205" i="9"/>
  <c r="I205" i="12" s="1"/>
  <c r="I118" i="9"/>
  <c r="I118" i="12" s="1"/>
  <c r="I340" i="9"/>
  <c r="H264" i="9"/>
  <c r="H264" i="12" s="1"/>
  <c r="H16" i="9"/>
  <c r="H16" i="12" s="1"/>
  <c r="H170" i="9"/>
  <c r="H170" i="12" s="1"/>
  <c r="H368" i="9"/>
  <c r="I119" i="9"/>
  <c r="I119" i="12" s="1"/>
  <c r="I240" i="9"/>
  <c r="I240" i="12" s="1"/>
  <c r="H240" i="9"/>
  <c r="H205" i="9"/>
  <c r="H161" i="9"/>
  <c r="H161" i="12" s="1"/>
  <c r="I249" i="9"/>
  <c r="I249" i="12"/>
  <c r="I140" i="9"/>
  <c r="I285" i="9"/>
  <c r="I285" i="12" s="1"/>
  <c r="I127" i="9"/>
  <c r="I127" i="12" s="1"/>
  <c r="H138" i="9"/>
  <c r="H159" i="9"/>
  <c r="H112" i="9"/>
  <c r="H112" i="12" s="1"/>
  <c r="I138" i="9"/>
  <c r="I138" i="12" s="1"/>
  <c r="H167" i="12"/>
  <c r="H415" i="9"/>
  <c r="H43" i="9"/>
  <c r="H43" i="12" s="1"/>
  <c r="H232" i="9"/>
  <c r="H232" i="12" s="1"/>
  <c r="I415" i="9"/>
  <c r="I415" i="12" s="1"/>
  <c r="I229" i="9"/>
  <c r="I229" i="12" s="1"/>
  <c r="I104" i="9"/>
  <c r="I104" i="12" s="1"/>
  <c r="I268" i="9"/>
  <c r="I268" i="12" s="1"/>
  <c r="H32" i="9"/>
  <c r="H32" i="12" s="1"/>
  <c r="H133" i="9"/>
  <c r="Z133" i="9" s="1"/>
  <c r="I345" i="9"/>
  <c r="I345" i="12" s="1"/>
  <c r="I157" i="9"/>
  <c r="I157" i="12" s="1"/>
  <c r="H40" i="9"/>
  <c r="H40" i="12" s="1"/>
  <c r="E32" i="12"/>
  <c r="H280" i="9"/>
  <c r="H280" i="12" s="1"/>
  <c r="H268" i="9"/>
  <c r="I159" i="9"/>
  <c r="I159" i="12" s="1"/>
  <c r="I121" i="9"/>
  <c r="I121" i="12" s="1"/>
  <c r="I133" i="9"/>
  <c r="I133" i="12" s="1"/>
  <c r="H111" i="9"/>
  <c r="H111" i="12" s="1"/>
  <c r="E4" i="12"/>
  <c r="I231" i="9"/>
  <c r="I231" i="12" s="1"/>
  <c r="H213" i="9"/>
  <c r="H373" i="9"/>
  <c r="H231" i="9"/>
  <c r="H231" i="12" s="1"/>
  <c r="E110" i="12"/>
  <c r="I110" i="9"/>
  <c r="I110" i="12" s="1"/>
  <c r="H143" i="9"/>
  <c r="Z143" i="9" s="1"/>
  <c r="H359" i="9"/>
  <c r="H295" i="9"/>
  <c r="H295" i="12" s="1"/>
  <c r="I213" i="9"/>
  <c r="I213" i="12" s="1"/>
  <c r="E143" i="12"/>
  <c r="I192" i="9"/>
  <c r="I192" i="12" s="1"/>
  <c r="I359" i="9"/>
  <c r="I359" i="12" s="1"/>
  <c r="H47" i="9"/>
  <c r="Z47" i="9" s="1"/>
  <c r="E151" i="12"/>
  <c r="I373" i="9"/>
  <c r="I373" i="12" s="1"/>
  <c r="H80" i="9"/>
  <c r="H80" i="12" s="1"/>
  <c r="I191" i="9"/>
  <c r="I191" i="12" s="1"/>
  <c r="I295" i="9"/>
  <c r="I295" i="12"/>
  <c r="I4" i="9"/>
  <c r="I4" i="12" s="1"/>
  <c r="I80" i="9"/>
  <c r="I80" i="12" s="1"/>
  <c r="I189" i="9"/>
  <c r="I189" i="12" s="1"/>
  <c r="E208" i="12"/>
  <c r="E316" i="12"/>
  <c r="I316" i="9"/>
  <c r="I316" i="12" s="1"/>
  <c r="I244" i="9"/>
  <c r="I244" i="12" s="1"/>
  <c r="E25" i="12"/>
  <c r="I25" i="9"/>
  <c r="I25" i="12" s="1"/>
  <c r="E52" i="12"/>
  <c r="H52" i="9"/>
  <c r="H52" i="12" s="1"/>
  <c r="E124" i="12"/>
  <c r="I124" i="9"/>
  <c r="I124" i="12" s="1"/>
  <c r="E223" i="12"/>
  <c r="I223" i="9"/>
  <c r="I223" i="12" s="1"/>
  <c r="E177" i="12"/>
  <c r="I177" i="9"/>
  <c r="I177" i="12" s="1"/>
  <c r="E201" i="12"/>
  <c r="I201" i="9"/>
  <c r="I201" i="12" s="1"/>
  <c r="E348" i="12"/>
  <c r="I348" i="9"/>
  <c r="I348" i="12" s="1"/>
  <c r="E165" i="12"/>
  <c r="I165" i="9"/>
  <c r="I165" i="12" s="1"/>
  <c r="E56" i="12"/>
  <c r="I56" i="9"/>
  <c r="I56" i="12" s="1"/>
  <c r="H79" i="9"/>
  <c r="E364" i="12"/>
  <c r="E310" i="12"/>
  <c r="I310" i="9"/>
  <c r="I310" i="12" s="1"/>
  <c r="E29" i="12"/>
  <c r="I29" i="9"/>
  <c r="I29" i="12" s="1"/>
  <c r="E128" i="12"/>
  <c r="I128" i="9"/>
  <c r="I128" i="12" s="1"/>
  <c r="E101" i="12"/>
  <c r="I101" i="9"/>
  <c r="I101" i="12" s="1"/>
  <c r="E241" i="12"/>
  <c r="I241" i="9"/>
  <c r="I241" i="12" s="1"/>
  <c r="E113" i="12"/>
  <c r="I113" i="9"/>
  <c r="I113" i="12" s="1"/>
  <c r="E8" i="12"/>
  <c r="I8" i="9"/>
  <c r="I8" i="12" s="1"/>
  <c r="I224" i="9"/>
  <c r="I224" i="12" s="1"/>
  <c r="I216" i="9"/>
  <c r="I216" i="12" s="1"/>
  <c r="E150" i="12"/>
  <c r="I150" i="12"/>
  <c r="E245" i="12"/>
  <c r="I245" i="9"/>
  <c r="E103" i="12"/>
  <c r="I103" i="9"/>
  <c r="I103" i="12" s="1"/>
  <c r="E13" i="12"/>
  <c r="I13" i="9"/>
  <c r="I13" i="12" s="1"/>
  <c r="E20" i="12"/>
  <c r="I20" i="9"/>
  <c r="I20" i="12" s="1"/>
  <c r="E30" i="12"/>
  <c r="I30" i="9"/>
  <c r="I30" i="12" s="1"/>
  <c r="I129" i="9"/>
  <c r="I129" i="12" s="1"/>
  <c r="E84" i="12"/>
  <c r="I84" i="9"/>
  <c r="I84" i="12" s="1"/>
  <c r="H12" i="12"/>
  <c r="H188" i="12"/>
  <c r="H175" i="12"/>
  <c r="H355" i="12"/>
  <c r="H347" i="12"/>
  <c r="H152" i="12"/>
  <c r="H91" i="12"/>
  <c r="H56" i="12"/>
  <c r="H202" i="12"/>
  <c r="H381" i="12"/>
  <c r="H94" i="12"/>
  <c r="H352" i="12"/>
  <c r="H98" i="12"/>
  <c r="H82" i="12"/>
  <c r="H186" i="12"/>
  <c r="H125" i="12"/>
  <c r="Z313" i="9"/>
  <c r="H313" i="12"/>
  <c r="H103" i="12"/>
  <c r="H160" i="12"/>
  <c r="H13" i="12"/>
  <c r="H245" i="12"/>
  <c r="Z245" i="9"/>
  <c r="H333" i="12"/>
  <c r="H74" i="12"/>
  <c r="H219" i="12"/>
  <c r="H336" i="12"/>
  <c r="H411" i="12"/>
  <c r="H367" i="12"/>
  <c r="H132" i="12"/>
  <c r="H291" i="12"/>
  <c r="H410" i="12"/>
  <c r="H239" i="12"/>
  <c r="H214" i="12"/>
  <c r="H225" i="12"/>
  <c r="H329" i="12"/>
  <c r="H234" i="12"/>
  <c r="H168" i="12"/>
  <c r="H212" i="12"/>
  <c r="H128" i="12"/>
  <c r="Z377" i="9"/>
  <c r="H377" i="12"/>
  <c r="H244" i="12"/>
  <c r="H93" i="12"/>
  <c r="H350" i="12"/>
  <c r="H388" i="12"/>
  <c r="H130" i="12"/>
  <c r="H265" i="12"/>
  <c r="H163" i="12"/>
  <c r="H135" i="12"/>
  <c r="H266" i="12"/>
  <c r="H95" i="12"/>
  <c r="H360" i="12"/>
  <c r="H370" i="12"/>
  <c r="H90" i="12"/>
  <c r="H250" i="12"/>
  <c r="H353" i="12"/>
  <c r="H113" i="12"/>
  <c r="H139" i="12"/>
  <c r="H272" i="12"/>
  <c r="H389" i="12"/>
  <c r="H274" i="12"/>
  <c r="H391" i="12"/>
  <c r="H105" i="12"/>
  <c r="H220" i="12"/>
  <c r="H146" i="12"/>
  <c r="H275" i="12"/>
  <c r="H393" i="12"/>
  <c r="H372" i="12"/>
  <c r="H366" i="12"/>
  <c r="H115" i="12"/>
  <c r="Z243" i="9"/>
  <c r="H124" i="12"/>
  <c r="H260" i="12"/>
  <c r="H149" i="12"/>
  <c r="H351" i="12"/>
  <c r="H153" i="12"/>
  <c r="H195" i="12"/>
  <c r="H137" i="12"/>
  <c r="H267" i="12"/>
  <c r="H206" i="12"/>
  <c r="H58" i="12"/>
  <c r="H44" i="12"/>
  <c r="H241" i="12"/>
  <c r="H207" i="12"/>
  <c r="H158" i="12"/>
  <c r="H286" i="12"/>
  <c r="H28" i="12"/>
  <c r="H162" i="12"/>
  <c r="H99" i="12"/>
  <c r="H348" i="12"/>
  <c r="H18" i="12"/>
  <c r="Z18" i="9"/>
  <c r="H165" i="12"/>
  <c r="H290" i="12"/>
  <c r="H380" i="12"/>
  <c r="H129" i="12"/>
  <c r="H379" i="12"/>
  <c r="H282" i="12"/>
  <c r="H21" i="12"/>
  <c r="H294" i="12"/>
  <c r="Z223" i="9"/>
  <c r="H223" i="12"/>
  <c r="H25" i="12"/>
  <c r="H383" i="12"/>
  <c r="H9" i="12"/>
  <c r="H400" i="12"/>
  <c r="Z400" i="9"/>
  <c r="H42" i="12"/>
  <c r="H173" i="12"/>
  <c r="H369" i="12"/>
  <c r="H120" i="12"/>
  <c r="H373" i="12"/>
  <c r="H302" i="12"/>
  <c r="H310" i="12"/>
  <c r="Z303" i="9"/>
  <c r="H303" i="12"/>
  <c r="H33" i="12"/>
  <c r="H6" i="12"/>
  <c r="H37" i="12"/>
  <c r="H289" i="12"/>
  <c r="H277" i="12"/>
  <c r="H123" i="12"/>
  <c r="H154" i="12"/>
  <c r="H39" i="12"/>
  <c r="H100" i="12"/>
  <c r="H228" i="12"/>
  <c r="H63" i="12"/>
  <c r="H374" i="12"/>
  <c r="H190" i="12"/>
  <c r="H209" i="12"/>
  <c r="H27" i="12"/>
  <c r="H174" i="12"/>
  <c r="H297" i="12"/>
  <c r="H14" i="12"/>
  <c r="H236" i="12"/>
  <c r="Z236" i="9"/>
  <c r="H301" i="12"/>
  <c r="H386" i="12"/>
  <c r="H87" i="12"/>
  <c r="H271" i="12"/>
  <c r="H324" i="12"/>
  <c r="H197" i="12"/>
  <c r="H53" i="12"/>
  <c r="H199" i="12"/>
  <c r="H198" i="12"/>
  <c r="H387" i="12"/>
  <c r="H201" i="12"/>
  <c r="H177" i="12"/>
  <c r="H413" i="12"/>
  <c r="H298" i="12"/>
  <c r="H203" i="12"/>
  <c r="H322" i="12"/>
  <c r="H246" i="12"/>
  <c r="Z62" i="9"/>
  <c r="H122" i="12"/>
  <c r="H378" i="12"/>
  <c r="H10" i="12"/>
  <c r="H402" i="12"/>
  <c r="H346" i="12"/>
  <c r="H330" i="12"/>
  <c r="H71" i="12"/>
  <c r="H331" i="12"/>
  <c r="H326" i="12"/>
  <c r="H73" i="12"/>
  <c r="H334" i="12"/>
  <c r="H114" i="12"/>
  <c r="H84" i="12"/>
  <c r="H38" i="12"/>
  <c r="H184" i="12"/>
  <c r="Z184" i="9"/>
  <c r="H75" i="12"/>
  <c r="H68" i="12"/>
  <c r="H222" i="12"/>
  <c r="H64" i="12"/>
  <c r="H78" i="12"/>
  <c r="AC409" i="14"/>
  <c r="H89" i="12"/>
  <c r="I79" i="9"/>
  <c r="I79" i="12" s="1"/>
  <c r="E79" i="12"/>
  <c r="E192" i="12"/>
  <c r="H192" i="9"/>
  <c r="I413" i="9"/>
  <c r="I413" i="12" s="1"/>
  <c r="E413" i="12"/>
  <c r="E119" i="12"/>
  <c r="H119" i="9"/>
  <c r="Z119" i="9" s="1"/>
  <c r="I371" i="9"/>
  <c r="I371" i="12" s="1"/>
  <c r="H371" i="9"/>
  <c r="H371" i="12" s="1"/>
  <c r="I16" i="9"/>
  <c r="I16" i="12" s="1"/>
  <c r="E224" i="12"/>
  <c r="H224" i="9"/>
  <c r="E121" i="12"/>
  <c r="H121" i="9"/>
  <c r="Z121" i="9" s="1"/>
  <c r="Z121" i="12" s="1"/>
  <c r="H216" i="9"/>
  <c r="E216" i="12"/>
  <c r="E349" i="12"/>
  <c r="H349" i="9"/>
  <c r="K53" i="12"/>
  <c r="O53" i="9"/>
  <c r="O53" i="12" s="1"/>
  <c r="E176" i="12"/>
  <c r="I176" i="9"/>
  <c r="I176" i="12" s="1"/>
  <c r="E382" i="12"/>
  <c r="H382" i="9"/>
  <c r="H382" i="12" s="1"/>
  <c r="E57" i="12"/>
  <c r="H57" i="9"/>
  <c r="I187" i="9"/>
  <c r="I187" i="12"/>
  <c r="E249" i="12"/>
  <c r="H249" i="9"/>
  <c r="E180" i="12"/>
  <c r="I180" i="9"/>
  <c r="I180" i="12"/>
  <c r="K327" i="12"/>
  <c r="N327" i="9"/>
  <c r="E404" i="12"/>
  <c r="H404" i="9"/>
  <c r="Z404" i="9" s="1"/>
  <c r="E386" i="12"/>
  <c r="I386" i="9"/>
  <c r="I386" i="12" s="1"/>
  <c r="Z362" i="9"/>
  <c r="E311" i="12"/>
  <c r="I311" i="9"/>
  <c r="I311" i="12" s="1"/>
  <c r="E263" i="12"/>
  <c r="H263" i="9"/>
  <c r="H263" i="12" s="1"/>
  <c r="K364" i="12"/>
  <c r="O364" i="9"/>
  <c r="O364" i="12" s="1"/>
  <c r="K401" i="9"/>
  <c r="K401" i="12" s="1"/>
  <c r="K336" i="9"/>
  <c r="O24" i="9"/>
  <c r="O24" i="12" s="1"/>
  <c r="O64" i="9"/>
  <c r="O64" i="12" s="1"/>
  <c r="O54" i="9"/>
  <c r="O54" i="12" s="1"/>
  <c r="O158" i="9"/>
  <c r="O158" i="12" s="1"/>
  <c r="K87" i="9"/>
  <c r="K87" i="12" s="1"/>
  <c r="K259" i="9"/>
  <c r="K301" i="9"/>
  <c r="N301" i="9" s="1"/>
  <c r="K307" i="9"/>
  <c r="E120" i="12"/>
  <c r="K141" i="12"/>
  <c r="K314" i="9"/>
  <c r="K175" i="9"/>
  <c r="K175" i="12" s="1"/>
  <c r="K62" i="12"/>
  <c r="O62" i="9"/>
  <c r="O62" i="12" s="1"/>
  <c r="K282" i="9"/>
  <c r="K282" i="12" s="1"/>
  <c r="O89" i="9"/>
  <c r="O89" i="12" s="1"/>
  <c r="O320" i="9"/>
  <c r="O320" i="12" s="1"/>
  <c r="K251" i="9"/>
  <c r="K193" i="9"/>
  <c r="K234" i="9"/>
  <c r="O234" i="9" s="1"/>
  <c r="O234" i="12" s="1"/>
  <c r="K194" i="9"/>
  <c r="K194" i="12" s="1"/>
  <c r="K198" i="9"/>
  <c r="K200" i="9"/>
  <c r="I281" i="9"/>
  <c r="I281" i="12" s="1"/>
  <c r="H218" i="9"/>
  <c r="H248" i="9"/>
  <c r="I92" i="9"/>
  <c r="I92" i="12"/>
  <c r="E69" i="12"/>
  <c r="H269" i="9"/>
  <c r="O161" i="9"/>
  <c r="O161" i="12" s="1"/>
  <c r="O288" i="9"/>
  <c r="O288" i="12" s="1"/>
  <c r="O94" i="9"/>
  <c r="O94" i="12" s="1"/>
  <c r="O293" i="9"/>
  <c r="O293" i="12" s="1"/>
  <c r="O286" i="9"/>
  <c r="O286" i="12" s="1"/>
  <c r="K148" i="9"/>
  <c r="K148" i="12" s="1"/>
  <c r="K19" i="9"/>
  <c r="K10" i="9"/>
  <c r="K284" i="9"/>
  <c r="N284" i="9" s="1"/>
  <c r="N284" i="12" s="1"/>
  <c r="O26" i="9"/>
  <c r="O26" i="12" s="1"/>
  <c r="K26" i="12"/>
  <c r="K294" i="12"/>
  <c r="O294" i="9"/>
  <c r="O294" i="12"/>
  <c r="K372" i="9"/>
  <c r="K235" i="9"/>
  <c r="N235" i="9" s="1"/>
  <c r="K74" i="9"/>
  <c r="K84" i="9"/>
  <c r="Q35" i="12"/>
  <c r="S35" i="9"/>
  <c r="S35" i="12" s="1"/>
  <c r="K63" i="9"/>
  <c r="K63" i="12" s="1"/>
  <c r="K146" i="9"/>
  <c r="K334" i="9"/>
  <c r="Q185" i="12"/>
  <c r="S185" i="9"/>
  <c r="S185" i="12" s="1"/>
  <c r="Q127" i="12"/>
  <c r="S127" i="9"/>
  <c r="S127" i="12" s="1"/>
  <c r="K57" i="9"/>
  <c r="K393" i="9"/>
  <c r="O393" i="9" s="1"/>
  <c r="O393" i="12" s="1"/>
  <c r="K181" i="9"/>
  <c r="K381" i="9"/>
  <c r="O381" i="9" s="1"/>
  <c r="O381" i="12" s="1"/>
  <c r="K4" i="9"/>
  <c r="N4" i="9" s="1"/>
  <c r="Q225" i="12"/>
  <c r="S225" i="9"/>
  <c r="S225" i="12"/>
  <c r="K226" i="9"/>
  <c r="K226" i="12" s="1"/>
  <c r="K23" i="9"/>
  <c r="K23" i="12" s="1"/>
  <c r="K328" i="9"/>
  <c r="K31" i="9"/>
  <c r="K311" i="9"/>
  <c r="S121" i="9"/>
  <c r="S121" i="12" s="1"/>
  <c r="S217" i="9"/>
  <c r="S217" i="12" s="1"/>
  <c r="H249" i="12"/>
  <c r="Z249" i="9"/>
  <c r="H213" i="12"/>
  <c r="Z213" i="9"/>
  <c r="H328" i="12"/>
  <c r="H138" i="12"/>
  <c r="H368" i="12"/>
  <c r="Z371" i="9"/>
  <c r="Z182" i="9"/>
  <c r="H345" i="12"/>
  <c r="Z83" i="9"/>
  <c r="E88" i="12"/>
  <c r="H88" i="9"/>
  <c r="H88" i="12" s="1"/>
  <c r="V362" i="12"/>
  <c r="R212" i="12"/>
  <c r="R372" i="12"/>
  <c r="V157" i="12"/>
  <c r="H119" i="12"/>
  <c r="Z80" i="9"/>
  <c r="Z170" i="9"/>
  <c r="H285" i="12"/>
  <c r="Z352" i="9"/>
  <c r="Z352" i="12"/>
  <c r="Z58" i="9"/>
  <c r="H83" i="12"/>
  <c r="Z112" i="9"/>
  <c r="K67" i="9"/>
  <c r="N67" i="9" s="1"/>
  <c r="K99" i="9"/>
  <c r="K274" i="12"/>
  <c r="O274" i="9"/>
  <c r="O274" i="12" s="1"/>
  <c r="O9" i="9"/>
  <c r="O9" i="12" s="1"/>
  <c r="O133" i="9"/>
  <c r="O133" i="12"/>
  <c r="O100" i="9"/>
  <c r="O100" i="12" s="1"/>
  <c r="K15" i="12"/>
  <c r="O15" i="9"/>
  <c r="O15" i="12" s="1"/>
  <c r="K6" i="9"/>
  <c r="N6" i="9" s="1"/>
  <c r="N6" i="12" s="1"/>
  <c r="K185" i="9"/>
  <c r="K185" i="12" s="1"/>
  <c r="K29" i="9"/>
  <c r="N29" i="9" s="1"/>
  <c r="Z29" i="9" s="1"/>
  <c r="K225" i="9"/>
  <c r="O225" i="9" s="1"/>
  <c r="O225" i="12" s="1"/>
  <c r="N225" i="9"/>
  <c r="N225" i="12" s="1"/>
  <c r="K91" i="9"/>
  <c r="N91" i="9" s="1"/>
  <c r="N91" i="12" s="1"/>
  <c r="O61" i="9"/>
  <c r="O61" i="12" s="1"/>
  <c r="O390" i="9"/>
  <c r="O390" i="12" s="1"/>
  <c r="O337" i="9"/>
  <c r="O337" i="12" s="1"/>
  <c r="O134" i="9"/>
  <c r="O134" i="12" s="1"/>
  <c r="K270" i="12"/>
  <c r="K22" i="9"/>
  <c r="K22" i="12" s="1"/>
  <c r="O163" i="9"/>
  <c r="O163" i="12" s="1"/>
  <c r="K83" i="12"/>
  <c r="K236" i="12"/>
  <c r="K263" i="9"/>
  <c r="O263" i="9" s="1"/>
  <c r="O263" i="12" s="1"/>
  <c r="S161" i="9"/>
  <c r="S161" i="12" s="1"/>
  <c r="K300" i="9"/>
  <c r="K187" i="9"/>
  <c r="K309" i="9"/>
  <c r="O309" i="9" s="1"/>
  <c r="O309" i="12" s="1"/>
  <c r="K98" i="9"/>
  <c r="K98" i="12" s="1"/>
  <c r="K34" i="9"/>
  <c r="N34" i="9" s="1"/>
  <c r="Q193" i="12"/>
  <c r="S193" i="9"/>
  <c r="S193" i="12" s="1"/>
  <c r="K66" i="9"/>
  <c r="K30" i="9"/>
  <c r="K95" i="9"/>
  <c r="N95" i="9" s="1"/>
  <c r="N95" i="12" s="1"/>
  <c r="K227" i="9"/>
  <c r="K227" i="12" s="1"/>
  <c r="K350" i="9"/>
  <c r="O350" i="9" s="1"/>
  <c r="O350" i="12" s="1"/>
  <c r="K228" i="9"/>
  <c r="N228" i="9" s="1"/>
  <c r="Z228" i="9" s="1"/>
  <c r="K262" i="9"/>
  <c r="O262" i="9" s="1"/>
  <c r="O262" i="12" s="1"/>
  <c r="K250" i="9"/>
  <c r="N250" i="9" s="1"/>
  <c r="K370" i="9"/>
  <c r="K370" i="12" s="1"/>
  <c r="K310" i="9"/>
  <c r="K310" i="12" s="1"/>
  <c r="K28" i="9"/>
  <c r="N28" i="9" s="1"/>
  <c r="K33" i="9"/>
  <c r="O33" i="9" s="1"/>
  <c r="O33" i="12" s="1"/>
  <c r="K231" i="9"/>
  <c r="N231" i="9" s="1"/>
  <c r="K7" i="9"/>
  <c r="K7" i="12" s="1"/>
  <c r="S209" i="9"/>
  <c r="S209" i="12" s="1"/>
  <c r="Q209" i="12"/>
  <c r="H85" i="12"/>
  <c r="V123" i="12"/>
  <c r="R66" i="12"/>
  <c r="Z14" i="9"/>
  <c r="V14" i="12"/>
  <c r="V97" i="12"/>
  <c r="Z210" i="9"/>
  <c r="R210" i="12"/>
  <c r="R258" i="12"/>
  <c r="R390" i="12"/>
  <c r="R255" i="12"/>
  <c r="Z255" i="9"/>
  <c r="H8" i="12"/>
  <c r="E320" i="12"/>
  <c r="H320" i="9"/>
  <c r="H320" i="12" s="1"/>
  <c r="I320" i="9"/>
  <c r="I320" i="12" s="1"/>
  <c r="H409" i="12"/>
  <c r="H49" i="12"/>
  <c r="V129" i="12"/>
  <c r="R82" i="12"/>
  <c r="Z82" i="9"/>
  <c r="R162" i="12"/>
  <c r="R402" i="12"/>
  <c r="Z299" i="9"/>
  <c r="V134" i="12"/>
  <c r="H106" i="12"/>
  <c r="H181" i="12"/>
  <c r="H318" i="12"/>
  <c r="N384" i="12"/>
  <c r="Z339" i="9"/>
  <c r="H339" i="12"/>
  <c r="V344" i="12"/>
  <c r="Z344" i="9"/>
  <c r="H268" i="12"/>
  <c r="Z337" i="9"/>
  <c r="H337" i="12"/>
  <c r="H227" i="12"/>
  <c r="Z274" i="9"/>
  <c r="R274" i="12"/>
  <c r="R338" i="12"/>
  <c r="Z338" i="9"/>
  <c r="R167" i="12"/>
  <c r="V244" i="12"/>
  <c r="Z244" i="9"/>
  <c r="Z359" i="9"/>
  <c r="H359" i="12"/>
  <c r="H31" i="12"/>
  <c r="V105" i="12"/>
  <c r="Z385" i="9"/>
  <c r="V385" i="12"/>
  <c r="R178" i="12"/>
  <c r="Z42" i="9"/>
  <c r="V42" i="12"/>
  <c r="V342" i="12"/>
  <c r="R310" i="12"/>
  <c r="R111" i="12"/>
  <c r="N29" i="12"/>
  <c r="V203" i="12"/>
  <c r="Z203" i="9"/>
  <c r="V35" i="12"/>
  <c r="V334" i="12"/>
  <c r="R55" i="12"/>
  <c r="R242" i="12"/>
  <c r="R379" i="12"/>
  <c r="R383" i="12"/>
  <c r="Z383" i="9"/>
  <c r="V360" i="12"/>
  <c r="V95" i="12"/>
  <c r="V239" i="12"/>
  <c r="V335" i="12"/>
  <c r="R50" i="12"/>
  <c r="Z136" i="9"/>
  <c r="H136" i="12"/>
  <c r="H141" i="12"/>
  <c r="V259" i="12"/>
  <c r="V65" i="12"/>
  <c r="V225" i="12"/>
  <c r="V393" i="12"/>
  <c r="V100" i="12"/>
  <c r="R336" i="12"/>
  <c r="Z357" i="9"/>
  <c r="R67" i="12"/>
  <c r="R107" i="12"/>
  <c r="V352" i="12"/>
  <c r="I273" i="9"/>
  <c r="I273" i="12"/>
  <c r="H273" i="9"/>
  <c r="Z273" i="9" s="1"/>
  <c r="E352" i="12"/>
  <c r="I352" i="9"/>
  <c r="I352" i="12" s="1"/>
  <c r="E304" i="12"/>
  <c r="I304" i="9"/>
  <c r="I304" i="12" s="1"/>
  <c r="E254" i="12"/>
  <c r="H254" i="9"/>
  <c r="I254" i="9"/>
  <c r="I254" i="12" s="1"/>
  <c r="O301" i="9"/>
  <c r="O301" i="12" s="1"/>
  <c r="K301" i="12"/>
  <c r="K95" i="12"/>
  <c r="K250" i="12"/>
  <c r="O250" i="9"/>
  <c r="O250" i="12" s="1"/>
  <c r="I88" i="9"/>
  <c r="I88" i="12" s="1"/>
  <c r="H395" i="9"/>
  <c r="Z395" i="9" s="1"/>
  <c r="O4" i="9"/>
  <c r="O4" i="12" s="1"/>
  <c r="K4" i="12"/>
  <c r="K6" i="12"/>
  <c r="K225" i="12"/>
  <c r="H147" i="9"/>
  <c r="E219" i="12"/>
  <c r="O16" i="9"/>
  <c r="O16" i="12" s="1"/>
  <c r="K321" i="12"/>
  <c r="K249" i="12"/>
  <c r="K304" i="12"/>
  <c r="K142" i="12"/>
  <c r="K244" i="12"/>
  <c r="K338" i="12"/>
  <c r="K77" i="9"/>
  <c r="K77" i="12" s="1"/>
  <c r="K5" i="9"/>
  <c r="K5" i="12" s="1"/>
  <c r="O159" i="9"/>
  <c r="O159" i="12" s="1"/>
  <c r="O140" i="9"/>
  <c r="O140" i="12" s="1"/>
  <c r="O334" i="9"/>
  <c r="O334" i="12" s="1"/>
  <c r="K88" i="9"/>
  <c r="O88" i="9" s="1"/>
  <c r="O88" i="12" s="1"/>
  <c r="K354" i="9"/>
  <c r="O354" i="9" s="1"/>
  <c r="O354" i="12" s="1"/>
  <c r="K217" i="9"/>
  <c r="K75" i="9"/>
  <c r="N75" i="9" s="1"/>
  <c r="N75" i="12" s="1"/>
  <c r="O184" i="9"/>
  <c r="O184" i="12" s="1"/>
  <c r="O52" i="9"/>
  <c r="O52" i="12"/>
  <c r="O276" i="9"/>
  <c r="O276" i="12" s="1"/>
  <c r="O316" i="9"/>
  <c r="O316" i="12" s="1"/>
  <c r="K164" i="12"/>
  <c r="K80" i="12"/>
  <c r="K392" i="9"/>
  <c r="K188" i="9"/>
  <c r="K188" i="12" s="1"/>
  <c r="K102" i="9"/>
  <c r="K102" i="12" s="1"/>
  <c r="I324" i="9"/>
  <c r="I324" i="12" s="1"/>
  <c r="K86" i="9"/>
  <c r="N86" i="9" s="1"/>
  <c r="N86" i="12" s="1"/>
  <c r="K308" i="9"/>
  <c r="O308" i="9" s="1"/>
  <c r="O308" i="12" s="1"/>
  <c r="K189" i="9"/>
  <c r="N189" i="9" s="1"/>
  <c r="Z189" i="9" s="1"/>
  <c r="Q115" i="12"/>
  <c r="S115" i="9"/>
  <c r="S115" i="12" s="1"/>
  <c r="Y413" i="14"/>
  <c r="Y415" i="14"/>
  <c r="K328" i="12"/>
  <c r="N328" i="9"/>
  <c r="Z328" i="9" s="1"/>
  <c r="O328" i="9"/>
  <c r="O328" i="12" s="1"/>
  <c r="K252" i="12"/>
  <c r="N252" i="9"/>
  <c r="N252" i="12" s="1"/>
  <c r="K334" i="12"/>
  <c r="N334" i="9"/>
  <c r="N334" i="12" s="1"/>
  <c r="K200" i="12"/>
  <c r="O200" i="9"/>
  <c r="O200" i="12" s="1"/>
  <c r="N200" i="9"/>
  <c r="Z200" i="9" s="1"/>
  <c r="Z200" i="12" s="1"/>
  <c r="K307" i="12"/>
  <c r="O307" i="9"/>
  <c r="O307" i="12" s="1"/>
  <c r="N307" i="9"/>
  <c r="N307" i="12" s="1"/>
  <c r="H404" i="12"/>
  <c r="H216" i="12"/>
  <c r="H121" i="12"/>
  <c r="O23" i="9"/>
  <c r="O23" i="12" s="1"/>
  <c r="N23" i="9"/>
  <c r="K381" i="12"/>
  <c r="K146" i="12"/>
  <c r="N146" i="9"/>
  <c r="N146" i="12" s="1"/>
  <c r="O146" i="9"/>
  <c r="O146" i="12" s="1"/>
  <c r="K198" i="12"/>
  <c r="O198" i="9"/>
  <c r="O198" i="12" s="1"/>
  <c r="N198" i="9"/>
  <c r="N198" i="12" s="1"/>
  <c r="K193" i="12"/>
  <c r="O193" i="9"/>
  <c r="O193" i="12" s="1"/>
  <c r="N193" i="9"/>
  <c r="N193" i="12" s="1"/>
  <c r="N301" i="12"/>
  <c r="Z301" i="9"/>
  <c r="K84" i="12"/>
  <c r="O84" i="9"/>
  <c r="O84" i="12" s="1"/>
  <c r="N84" i="9"/>
  <c r="Z248" i="9"/>
  <c r="H248" i="12"/>
  <c r="K251" i="12"/>
  <c r="O251" i="9"/>
  <c r="O251" i="12" s="1"/>
  <c r="N251" i="9"/>
  <c r="Z251" i="9" s="1"/>
  <c r="Z251" i="12" s="1"/>
  <c r="K230" i="12"/>
  <c r="O230" i="9"/>
  <c r="O230" i="12" s="1"/>
  <c r="N230" i="9"/>
  <c r="Z230" i="9" s="1"/>
  <c r="K259" i="12"/>
  <c r="O259" i="9"/>
  <c r="O259" i="12" s="1"/>
  <c r="N259" i="9"/>
  <c r="H224" i="12"/>
  <c r="K181" i="12"/>
  <c r="O181" i="9"/>
  <c r="O181" i="12" s="1"/>
  <c r="N181" i="9"/>
  <c r="N181" i="12" s="1"/>
  <c r="K372" i="12"/>
  <c r="O372" i="9"/>
  <c r="O372" i="12" s="1"/>
  <c r="N372" i="9"/>
  <c r="Z372" i="9" s="1"/>
  <c r="K284" i="12"/>
  <c r="K19" i="12"/>
  <c r="O19" i="9"/>
  <c r="O19" i="12"/>
  <c r="N19" i="9"/>
  <c r="N19" i="12" s="1"/>
  <c r="H218" i="12"/>
  <c r="Z218" i="9"/>
  <c r="K336" i="12"/>
  <c r="O336" i="9"/>
  <c r="O336" i="12" s="1"/>
  <c r="N336" i="9"/>
  <c r="K393" i="12"/>
  <c r="N393" i="9"/>
  <c r="N393" i="12" s="1"/>
  <c r="K74" i="12"/>
  <c r="O74" i="9"/>
  <c r="O74" i="12" s="1"/>
  <c r="N74" i="9"/>
  <c r="N74" i="12" s="1"/>
  <c r="O148" i="9"/>
  <c r="O148" i="12" s="1"/>
  <c r="K234" i="12"/>
  <c r="N234" i="9"/>
  <c r="N234" i="12" s="1"/>
  <c r="K57" i="12"/>
  <c r="O57" i="9"/>
  <c r="O57" i="12" s="1"/>
  <c r="N57" i="9"/>
  <c r="N57" i="12" s="1"/>
  <c r="H57" i="12"/>
  <c r="H349" i="12"/>
  <c r="H192" i="12"/>
  <c r="K311" i="12"/>
  <c r="N311" i="9"/>
  <c r="Z311" i="9" s="1"/>
  <c r="O311" i="9"/>
  <c r="O311" i="12" s="1"/>
  <c r="N4" i="12"/>
  <c r="Z4" i="9"/>
  <c r="O235" i="9"/>
  <c r="O235" i="12" s="1"/>
  <c r="K10" i="12"/>
  <c r="N10" i="9"/>
  <c r="N10" i="12" s="1"/>
  <c r="O10" i="9"/>
  <c r="O10" i="12"/>
  <c r="O282" i="9"/>
  <c r="O282" i="12" s="1"/>
  <c r="K314" i="12"/>
  <c r="N314" i="9"/>
  <c r="N314" i="12" s="1"/>
  <c r="O314" i="9"/>
  <c r="O314" i="12"/>
  <c r="N327" i="12"/>
  <c r="K31" i="12"/>
  <c r="O31" i="9"/>
  <c r="O31" i="12" s="1"/>
  <c r="N31" i="9"/>
  <c r="K169" i="12"/>
  <c r="O169" i="9"/>
  <c r="O169" i="12"/>
  <c r="N169" i="9"/>
  <c r="Z169" i="9" s="1"/>
  <c r="H269" i="12"/>
  <c r="N98" i="9"/>
  <c r="Z98" i="9" s="1"/>
  <c r="O185" i="9"/>
  <c r="O185" i="12" s="1"/>
  <c r="O228" i="9"/>
  <c r="O228" i="12" s="1"/>
  <c r="K228" i="12"/>
  <c r="K231" i="12"/>
  <c r="O231" i="9"/>
  <c r="O231" i="12" s="1"/>
  <c r="K187" i="12"/>
  <c r="O187" i="9"/>
  <c r="O187" i="12" s="1"/>
  <c r="N187" i="9"/>
  <c r="N187" i="12" s="1"/>
  <c r="O227" i="9"/>
  <c r="O227" i="12" s="1"/>
  <c r="K99" i="12"/>
  <c r="O99" i="9"/>
  <c r="O99" i="12" s="1"/>
  <c r="N99" i="9"/>
  <c r="O34" i="9"/>
  <c r="O34" i="12" s="1"/>
  <c r="K91" i="12"/>
  <c r="O91" i="9"/>
  <c r="O91" i="12" s="1"/>
  <c r="K300" i="12"/>
  <c r="O300" i="9"/>
  <c r="O300" i="12" s="1"/>
  <c r="N300" i="9"/>
  <c r="K67" i="12"/>
  <c r="O67" i="9"/>
  <c r="O67" i="12" s="1"/>
  <c r="O370" i="9"/>
  <c r="O370" i="12" s="1"/>
  <c r="N370" i="9"/>
  <c r="N370" i="12" s="1"/>
  <c r="K66" i="12"/>
  <c r="O66" i="9"/>
  <c r="O66" i="12" s="1"/>
  <c r="N66" i="9"/>
  <c r="N66" i="12" s="1"/>
  <c r="O392" i="9"/>
  <c r="O392" i="12" s="1"/>
  <c r="K392" i="12"/>
  <c r="N392" i="9"/>
  <c r="N88" i="9"/>
  <c r="N88" i="12" s="1"/>
  <c r="H254" i="12"/>
  <c r="H395" i="12"/>
  <c r="O77" i="9"/>
  <c r="O77" i="12"/>
  <c r="N77" i="9"/>
  <c r="O188" i="9"/>
  <c r="O188" i="12" s="1"/>
  <c r="K308" i="12"/>
  <c r="N311" i="12"/>
  <c r="N200" i="12"/>
  <c r="N259" i="12"/>
  <c r="N169" i="12"/>
  <c r="Z193" i="9"/>
  <c r="N328" i="12"/>
  <c r="N228" i="12"/>
  <c r="Z300" i="9"/>
  <c r="N300" i="12"/>
  <c r="Z99" i="9"/>
  <c r="N99" i="12"/>
  <c r="N392" i="12"/>
  <c r="Z331" i="9"/>
  <c r="H240" i="12"/>
  <c r="R283" i="12"/>
  <c r="V330" i="12"/>
  <c r="V278" i="12"/>
  <c r="N271" i="12"/>
  <c r="Z271" i="9"/>
  <c r="N361" i="12"/>
  <c r="E60" i="12"/>
  <c r="I60" i="9"/>
  <c r="I60" i="12" s="1"/>
  <c r="D172" i="12"/>
  <c r="H172" i="9"/>
  <c r="H172" i="12" s="1"/>
  <c r="I172" i="9"/>
  <c r="I172" i="12" s="1"/>
  <c r="D46" i="12"/>
  <c r="H46" i="9"/>
  <c r="H46" i="12" s="1"/>
  <c r="I46" i="9"/>
  <c r="I46" i="12" s="1"/>
  <c r="T106" i="12"/>
  <c r="W106" i="9"/>
  <c r="W106" i="12" s="1"/>
  <c r="V106" i="9"/>
  <c r="V106" i="12" s="1"/>
  <c r="Z280" i="9"/>
  <c r="R286" i="12"/>
  <c r="R389" i="12"/>
  <c r="Z389" i="9"/>
  <c r="R265" i="12"/>
  <c r="Z335" i="9"/>
  <c r="E189" i="12"/>
  <c r="H60" i="9"/>
  <c r="Z60" i="9" s="1"/>
  <c r="Z60" i="12" s="1"/>
  <c r="R27" i="12"/>
  <c r="Z27" i="9"/>
  <c r="R52" i="12"/>
  <c r="Z52" i="9"/>
  <c r="R294" i="12"/>
  <c r="Z294" i="9"/>
  <c r="V247" i="12"/>
  <c r="Z247" i="9"/>
  <c r="V391" i="12"/>
  <c r="Z391" i="9"/>
  <c r="Z391" i="12" s="1"/>
  <c r="N37" i="12"/>
  <c r="Z37" i="9"/>
  <c r="V256" i="12"/>
  <c r="Z256" i="9"/>
  <c r="Z256" i="12" s="1"/>
  <c r="V312" i="12"/>
  <c r="Z312" i="9"/>
  <c r="R343" i="12"/>
  <c r="N78" i="12"/>
  <c r="Z78" i="9"/>
  <c r="Z41" i="9"/>
  <c r="V140" i="12"/>
  <c r="Z140" i="9"/>
  <c r="H316" i="12"/>
  <c r="Z205" i="9"/>
  <c r="H205" i="12"/>
  <c r="V398" i="12"/>
  <c r="V125" i="12"/>
  <c r="H376" i="12"/>
  <c r="I214" i="9"/>
  <c r="I214" i="12" s="1"/>
  <c r="E214" i="12"/>
  <c r="Z124" i="9"/>
  <c r="Z110" i="9"/>
  <c r="Z152" i="9"/>
  <c r="E408" i="12"/>
  <c r="I408" i="9"/>
  <c r="I408" i="12" s="1"/>
  <c r="I85" i="9"/>
  <c r="I85" i="12" s="1"/>
  <c r="E85" i="12"/>
  <c r="E48" i="12"/>
  <c r="H48" i="9"/>
  <c r="H48" i="12" s="1"/>
  <c r="I48" i="9"/>
  <c r="I48" i="12" s="1"/>
  <c r="H358" i="9"/>
  <c r="H358" i="12" s="1"/>
  <c r="I276" i="9"/>
  <c r="I276" i="12" s="1"/>
  <c r="E365" i="12"/>
  <c r="I365" i="9"/>
  <c r="I365" i="12" s="1"/>
  <c r="H365" i="9"/>
  <c r="E397" i="12"/>
  <c r="I397" i="9"/>
  <c r="I397" i="12"/>
  <c r="H397" i="9"/>
  <c r="H397" i="12" s="1"/>
  <c r="I395" i="9"/>
  <c r="I395" i="12" s="1"/>
  <c r="E187" i="12"/>
  <c r="H187" i="9"/>
  <c r="H187" i="12" s="1"/>
  <c r="I333" i="9"/>
  <c r="I333" i="12" s="1"/>
  <c r="E333" i="12"/>
  <c r="E291" i="12"/>
  <c r="I291" i="9"/>
  <c r="I291" i="12" s="1"/>
  <c r="I114" i="9"/>
  <c r="I114" i="12" s="1"/>
  <c r="E114" i="12"/>
  <c r="P341" i="12"/>
  <c r="S341" i="9"/>
  <c r="S341" i="12" s="1"/>
  <c r="S222" i="9"/>
  <c r="S222" i="12" s="1"/>
  <c r="P222" i="12"/>
  <c r="S289" i="9"/>
  <c r="S289" i="12" s="1"/>
  <c r="P289" i="12"/>
  <c r="R289" i="9"/>
  <c r="R289" i="12" s="1"/>
  <c r="S158" i="9"/>
  <c r="S158" i="12" s="1"/>
  <c r="P158" i="12"/>
  <c r="I97" i="9"/>
  <c r="I97" i="12" s="1"/>
  <c r="H97" i="9"/>
  <c r="H97" i="12" s="1"/>
  <c r="E306" i="12"/>
  <c r="H306" i="9"/>
  <c r="Z306" i="9" s="1"/>
  <c r="I154" i="9"/>
  <c r="I154" i="12" s="1"/>
  <c r="E154" i="12"/>
  <c r="E282" i="12"/>
  <c r="I282" i="9"/>
  <c r="I282" i="12" s="1"/>
  <c r="S293" i="9"/>
  <c r="S293" i="12"/>
  <c r="P293" i="12"/>
  <c r="R293" i="9"/>
  <c r="R293" i="12" s="1"/>
  <c r="E259" i="12"/>
  <c r="I259" i="9"/>
  <c r="I259" i="12" s="1"/>
  <c r="E212" i="12"/>
  <c r="I212" i="9"/>
  <c r="I212" i="12"/>
  <c r="E169" i="12"/>
  <c r="I169" i="9"/>
  <c r="I169" i="12" s="1"/>
  <c r="I270" i="9"/>
  <c r="I270" i="12"/>
  <c r="D270" i="12"/>
  <c r="I108" i="9"/>
  <c r="I108" i="12" s="1"/>
  <c r="H54" i="9"/>
  <c r="H54" i="12" s="1"/>
  <c r="I36" i="9"/>
  <c r="I36" i="12" s="1"/>
  <c r="H36" i="9"/>
  <c r="P53" i="12"/>
  <c r="S53" i="9"/>
  <c r="S53" i="12" s="1"/>
  <c r="E414" i="12"/>
  <c r="H414" i="9"/>
  <c r="I102" i="9"/>
  <c r="I102" i="12" s="1"/>
  <c r="E102" i="12"/>
  <c r="H102" i="9"/>
  <c r="H102" i="12" s="1"/>
  <c r="I356" i="9"/>
  <c r="I356" i="12"/>
  <c r="E356" i="12"/>
  <c r="D340" i="12"/>
  <c r="H340" i="9"/>
  <c r="Z340" i="9" s="1"/>
  <c r="P197" i="12"/>
  <c r="S197" i="9"/>
  <c r="S197" i="12" s="1"/>
  <c r="P70" i="12"/>
  <c r="S70" i="9"/>
  <c r="S70" i="12" s="1"/>
  <c r="E218" i="12"/>
  <c r="I218" i="9"/>
  <c r="I218" i="12" s="1"/>
  <c r="E342" i="12"/>
  <c r="I342" i="9"/>
  <c r="I342" i="12" s="1"/>
  <c r="H342" i="9"/>
  <c r="O317" i="9"/>
  <c r="O317" i="12" s="1"/>
  <c r="J317" i="12"/>
  <c r="P403" i="12"/>
  <c r="S403" i="9"/>
  <c r="S403" i="12" s="1"/>
  <c r="S337" i="9"/>
  <c r="S337" i="12" s="1"/>
  <c r="P337" i="12"/>
  <c r="P210" i="12"/>
  <c r="S210" i="9"/>
  <c r="S210" i="12" s="1"/>
  <c r="H17" i="9"/>
  <c r="H17" i="12" s="1"/>
  <c r="H36" i="12"/>
  <c r="H342" i="12"/>
  <c r="H414" i="12"/>
  <c r="Y180" i="14"/>
  <c r="P62" i="14"/>
  <c r="S412" i="14"/>
  <c r="R412" i="14"/>
  <c r="Q412" i="14"/>
  <c r="K412" i="14"/>
  <c r="J412" i="14"/>
  <c r="S276" i="14"/>
  <c r="Q276" i="14"/>
  <c r="R276" i="14"/>
  <c r="K276" i="14"/>
  <c r="J276" i="14"/>
  <c r="Q141" i="14"/>
  <c r="S386" i="14"/>
  <c r="R386" i="14"/>
  <c r="Q386" i="14"/>
  <c r="K386" i="14"/>
  <c r="J386" i="14"/>
  <c r="S413" i="14"/>
  <c r="R413" i="14"/>
  <c r="K413" i="14"/>
  <c r="Q413" i="14"/>
  <c r="J413" i="14"/>
  <c r="AD216" i="14"/>
  <c r="S216" i="14"/>
  <c r="R216" i="14"/>
  <c r="J216" i="14"/>
  <c r="K216" i="14"/>
  <c r="I216" i="14"/>
  <c r="Q216" i="14"/>
  <c r="S379" i="14"/>
  <c r="Q379" i="14"/>
  <c r="R379" i="14"/>
  <c r="J379" i="14"/>
  <c r="K379" i="14"/>
  <c r="R414" i="14"/>
  <c r="S414" i="14"/>
  <c r="K414" i="14"/>
  <c r="Q414" i="14"/>
  <c r="J414" i="14"/>
  <c r="Y368" i="14"/>
  <c r="S362" i="14"/>
  <c r="R362" i="14"/>
  <c r="K362" i="14"/>
  <c r="Q362" i="14"/>
  <c r="Z326" i="14"/>
  <c r="J362" i="14"/>
  <c r="AF413" i="14"/>
  <c r="AB413" i="14"/>
  <c r="H379" i="14"/>
  <c r="H411" i="14"/>
  <c r="H276" i="14"/>
  <c r="Y274" i="14"/>
  <c r="Y138" i="14"/>
  <c r="Y362" i="14"/>
  <c r="Y386" i="14"/>
  <c r="AC72" i="14"/>
  <c r="AC214" i="14"/>
  <c r="H326" i="14"/>
  <c r="H388" i="14"/>
  <c r="AC62" i="14"/>
  <c r="AC142" i="14"/>
  <c r="H138" i="14"/>
  <c r="H214" i="14"/>
  <c r="Y397" i="14"/>
  <c r="AC397" i="14"/>
  <c r="AC379" i="14"/>
  <c r="AC413" i="14"/>
  <c r="P162" i="14"/>
  <c r="H141" i="14"/>
  <c r="Y379" i="14"/>
  <c r="AC216" i="14"/>
  <c r="Y275" i="14"/>
  <c r="AC276" i="14"/>
  <c r="H142" i="14"/>
  <c r="H183" i="14"/>
  <c r="H140" i="14"/>
  <c r="AC162" i="14"/>
  <c r="AC353" i="14"/>
  <c r="H368" i="14"/>
  <c r="H139" i="14"/>
  <c r="H62" i="14"/>
  <c r="AC81" i="14"/>
  <c r="AC213" i="14"/>
  <c r="AC398" i="14"/>
  <c r="Y299" i="14"/>
  <c r="H137" i="14"/>
  <c r="H143" i="14"/>
  <c r="H81" i="14"/>
  <c r="AC141" i="14"/>
  <c r="AC18" i="14"/>
  <c r="AC143" i="14"/>
  <c r="AC183" i="14"/>
  <c r="AC369" i="14"/>
  <c r="H274" i="14"/>
  <c r="H18" i="14"/>
  <c r="AC140" i="14"/>
  <c r="H216" i="14"/>
  <c r="H299" i="14"/>
  <c r="AC180" i="14"/>
  <c r="H48" i="14"/>
  <c r="AC139" i="14"/>
  <c r="AC368" i="14"/>
  <c r="P213" i="14"/>
  <c r="AC138" i="14"/>
  <c r="AC48" i="14"/>
  <c r="H180" i="14"/>
  <c r="H409" i="14"/>
  <c r="AC388" i="14"/>
  <c r="AC414" i="14"/>
  <c r="P295" i="14"/>
  <c r="Y48" i="14"/>
  <c r="Y411" i="14"/>
  <c r="Y388" i="14"/>
  <c r="AD48" i="14"/>
  <c r="J141" i="14"/>
  <c r="K141" i="14"/>
  <c r="Z414" i="14"/>
  <c r="I386" i="14"/>
  <c r="AD276" i="14"/>
  <c r="AD143" i="14"/>
  <c r="Z276" i="14"/>
  <c r="R141" i="14"/>
  <c r="I414" i="14"/>
  <c r="AD414" i="14"/>
  <c r="Z413" i="14"/>
  <c r="Z412" i="14"/>
  <c r="AD275" i="14"/>
  <c r="AD326" i="14"/>
  <c r="Z48" i="14"/>
  <c r="I180" i="14"/>
  <c r="AD413" i="14"/>
  <c r="I276" i="14"/>
  <c r="S141" i="14"/>
  <c r="AD412" i="14"/>
  <c r="Z275" i="14"/>
  <c r="I413" i="14"/>
  <c r="I412" i="14"/>
  <c r="I275" i="14"/>
  <c r="I326" i="14"/>
  <c r="Z362" i="14"/>
  <c r="I48" i="14"/>
  <c r="AD362" i="14"/>
  <c r="Z379" i="14"/>
  <c r="Z386" i="14"/>
  <c r="S415" i="14"/>
  <c r="R415" i="14"/>
  <c r="K415" i="14"/>
  <c r="I415" i="14"/>
  <c r="J415" i="14"/>
  <c r="Z143" i="14"/>
  <c r="I379" i="14"/>
  <c r="AD379" i="14"/>
  <c r="Z216" i="14"/>
  <c r="I362" i="14"/>
  <c r="Z180" i="14"/>
  <c r="AD386" i="14"/>
  <c r="T180" i="14"/>
  <c r="T141" i="14"/>
  <c r="T326" i="14"/>
  <c r="T386" i="14"/>
  <c r="T143" i="14"/>
  <c r="AD141" i="14"/>
  <c r="Q388" i="14"/>
  <c r="Z141" i="14"/>
  <c r="Z213" i="14"/>
  <c r="Q415" i="14"/>
  <c r="Z415" i="14"/>
  <c r="Z62" i="14"/>
  <c r="S62" i="14"/>
  <c r="R62" i="14"/>
  <c r="K62" i="14"/>
  <c r="J62" i="14"/>
  <c r="AD415" i="14"/>
  <c r="I141" i="14"/>
  <c r="AD213" i="14"/>
  <c r="Z388" i="14"/>
  <c r="AD388" i="14"/>
  <c r="I388" i="14"/>
  <c r="AE216" i="14"/>
  <c r="Y72" i="14"/>
  <c r="H72" i="14"/>
  <c r="AF216" i="14"/>
  <c r="S275" i="14"/>
  <c r="K275" i="14"/>
  <c r="J275" i="14"/>
  <c r="R275" i="14"/>
  <c r="AA62" i="14"/>
  <c r="Z72" i="14"/>
  <c r="P353" i="14"/>
  <c r="P138" i="14"/>
  <c r="P18" i="14"/>
  <c r="P398" i="14"/>
  <c r="P299" i="14"/>
  <c r="Y398" i="14"/>
  <c r="P368" i="14"/>
  <c r="P249" i="14"/>
  <c r="P81" i="14"/>
  <c r="Y214" i="14"/>
  <c r="AC275" i="14"/>
  <c r="P80" i="14"/>
  <c r="Y139" i="14"/>
  <c r="AC396" i="14"/>
  <c r="P397" i="14"/>
  <c r="P215" i="14"/>
  <c r="P183" i="14"/>
  <c r="Y18" i="14"/>
  <c r="P396" i="14"/>
  <c r="Y353" i="14"/>
  <c r="AC295" i="14"/>
  <c r="P140" i="14"/>
  <c r="Y183" i="14"/>
  <c r="P369" i="14"/>
  <c r="P274" i="14"/>
  <c r="P139" i="14"/>
  <c r="Y142" i="14"/>
  <c r="AA48" i="14"/>
  <c r="AD62" i="14"/>
  <c r="Q62" i="14"/>
  <c r="L141" i="14"/>
  <c r="I62" i="14"/>
  <c r="L275" i="14"/>
  <c r="W379" i="14"/>
  <c r="H386" i="14"/>
  <c r="AA216" i="14"/>
  <c r="AE62" i="14"/>
  <c r="AA413" i="14"/>
  <c r="M216" i="14"/>
  <c r="M379" i="14"/>
  <c r="W276" i="14"/>
  <c r="T276" i="14"/>
  <c r="S72" i="14"/>
  <c r="M362" i="14"/>
  <c r="AF379" i="14"/>
  <c r="W386" i="14"/>
  <c r="J72" i="14"/>
  <c r="M62" i="14"/>
  <c r="M276" i="14"/>
  <c r="L276" i="14"/>
  <c r="AF362" i="14"/>
  <c r="AE362" i="14"/>
  <c r="AF141" i="14"/>
  <c r="K72" i="14"/>
  <c r="AF276" i="14"/>
  <c r="AE276" i="14"/>
  <c r="M386" i="14"/>
  <c r="L386" i="14"/>
  <c r="W412" i="14"/>
  <c r="L415" i="14"/>
  <c r="T362" i="14"/>
  <c r="AA414" i="14"/>
  <c r="AB276" i="14"/>
  <c r="AB379" i="14"/>
  <c r="AA379" i="14"/>
  <c r="AB412" i="14"/>
  <c r="Q275" i="14"/>
  <c r="AB275" i="14"/>
  <c r="AA275" i="14"/>
  <c r="T62" i="14"/>
  <c r="T414" i="14"/>
  <c r="AA362" i="14"/>
  <c r="T379" i="14"/>
  <c r="AA326" i="14"/>
  <c r="AE415" i="14"/>
  <c r="AB215" i="14"/>
  <c r="AB414" i="14"/>
  <c r="T412" i="14"/>
  <c r="R72" i="14"/>
  <c r="AF415" i="14"/>
  <c r="AF62" i="14"/>
  <c r="M141" i="14"/>
  <c r="AE412" i="14"/>
  <c r="AF412" i="14"/>
  <c r="L379" i="14"/>
  <c r="AE386" i="14"/>
  <c r="W141" i="14"/>
  <c r="M275" i="14"/>
  <c r="AD72" i="14"/>
  <c r="I72" i="14"/>
  <c r="AF386" i="14"/>
  <c r="AE141" i="14"/>
  <c r="W415" i="14"/>
  <c r="L62" i="14"/>
  <c r="L362" i="14"/>
  <c r="L412" i="14"/>
  <c r="W62" i="14"/>
  <c r="T415" i="14"/>
  <c r="W216" i="14"/>
  <c r="AE379" i="14"/>
  <c r="M412" i="14"/>
  <c r="Q72" i="14"/>
  <c r="T216" i="14"/>
  <c r="L216" i="14"/>
  <c r="J48" i="14"/>
  <c r="K48" i="14"/>
  <c r="R48" i="14"/>
  <c r="S48" i="14"/>
  <c r="J388" i="14"/>
  <c r="K326" i="14"/>
  <c r="AA412" i="14"/>
  <c r="AB62" i="14"/>
  <c r="R388" i="14"/>
  <c r="AA141" i="14"/>
  <c r="AA276" i="14"/>
  <c r="Q326" i="14"/>
  <c r="K388" i="14"/>
  <c r="AB216" i="14"/>
  <c r="T275" i="14"/>
  <c r="R326" i="14"/>
  <c r="AB388" i="14"/>
  <c r="AB141" i="14"/>
  <c r="J326" i="14"/>
  <c r="W275" i="14"/>
  <c r="S326" i="14"/>
  <c r="S388" i="14"/>
  <c r="AA386" i="14"/>
  <c r="AB362" i="14"/>
  <c r="AA415" i="14"/>
  <c r="AE275" i="14"/>
  <c r="AA72" i="14"/>
  <c r="AB386" i="14"/>
  <c r="AF275" i="14"/>
  <c r="AB72" i="14"/>
  <c r="M415" i="14"/>
  <c r="W362" i="14"/>
  <c r="AE414" i="14"/>
  <c r="AE72" i="14"/>
  <c r="AB326" i="14"/>
  <c r="W414" i="14"/>
  <c r="W72" i="14"/>
  <c r="M413" i="14"/>
  <c r="T72" i="14"/>
  <c r="AF414" i="14"/>
  <c r="AF72" i="14"/>
  <c r="AE413" i="14"/>
  <c r="L414" i="14"/>
  <c r="L72" i="14"/>
  <c r="M414" i="14"/>
  <c r="M72" i="14"/>
  <c r="T413" i="14"/>
  <c r="L413" i="14"/>
  <c r="W413" i="14"/>
  <c r="J180" i="14"/>
  <c r="M48" i="14"/>
  <c r="L388" i="14"/>
  <c r="K180" i="14"/>
  <c r="R213" i="14"/>
  <c r="M326" i="14"/>
  <c r="Q48" i="14"/>
  <c r="T48" i="14"/>
  <c r="W48" i="14"/>
  <c r="S213" i="14"/>
  <c r="J143" i="14"/>
  <c r="AF388" i="14"/>
  <c r="Q180" i="14"/>
  <c r="T388" i="14"/>
  <c r="K213" i="14"/>
  <c r="AF48" i="14"/>
  <c r="AA388" i="14"/>
  <c r="AF326" i="14"/>
  <c r="I143" i="14"/>
  <c r="AD180" i="14"/>
  <c r="W388" i="14"/>
  <c r="Q213" i="14"/>
  <c r="L326" i="14"/>
  <c r="S143" i="14"/>
  <c r="AE326" i="14"/>
  <c r="Q143" i="14"/>
  <c r="AE388" i="14"/>
  <c r="R180" i="14"/>
  <c r="K143" i="14"/>
  <c r="S180" i="14"/>
  <c r="J213" i="14"/>
  <c r="M388" i="14"/>
  <c r="R143" i="14"/>
  <c r="W326" i="14"/>
  <c r="I213" i="14"/>
  <c r="AB415" i="14"/>
  <c r="W143" i="14"/>
  <c r="AA180" i="14"/>
  <c r="M180" i="14"/>
  <c r="AE48" i="14"/>
  <c r="AB180" i="14"/>
  <c r="AF143" i="14"/>
  <c r="T213" i="14"/>
  <c r="L143" i="14"/>
  <c r="L213" i="14"/>
  <c r="AA143" i="14"/>
  <c r="W213" i="14"/>
  <c r="M143" i="14"/>
  <c r="AF213" i="14"/>
  <c r="AE143" i="14"/>
  <c r="L48" i="14"/>
  <c r="AE213" i="14"/>
  <c r="M213" i="14"/>
  <c r="AB143" i="14"/>
  <c r="AB213" i="14"/>
  <c r="AF180" i="14"/>
  <c r="W180" i="14"/>
  <c r="AB48" i="14"/>
  <c r="AA213" i="14"/>
  <c r="AE180" i="14"/>
  <c r="L180" i="14"/>
  <c r="H396" i="14"/>
  <c r="P142" i="14"/>
  <c r="Y295" i="14"/>
  <c r="AC274" i="14"/>
  <c r="I398" i="13"/>
  <c r="H390" i="13"/>
  <c r="H463" i="13"/>
  <c r="H431" i="13"/>
  <c r="C431" i="13" s="1"/>
  <c r="AN431" i="13" s="1"/>
  <c r="I493" i="13"/>
  <c r="AD397" i="14"/>
  <c r="Z397" i="14"/>
  <c r="S397" i="14"/>
  <c r="R397" i="14"/>
  <c r="K397" i="14"/>
  <c r="AD396" i="14"/>
  <c r="Z396" i="14"/>
  <c r="S396" i="14"/>
  <c r="R396" i="14"/>
  <c r="K396" i="14"/>
  <c r="J396" i="14"/>
  <c r="I486" i="13"/>
  <c r="J183" i="14"/>
  <c r="AD142" i="14"/>
  <c r="J397" i="14"/>
  <c r="AB142" i="14"/>
  <c r="M396" i="14"/>
  <c r="AF397" i="14"/>
  <c r="M397" i="14"/>
  <c r="AE396" i="14"/>
  <c r="AE142" i="14"/>
  <c r="T183" i="14"/>
  <c r="AE397" i="14"/>
  <c r="AA396" i="14"/>
  <c r="J411" i="14"/>
  <c r="K411" i="14"/>
  <c r="S411" i="14"/>
  <c r="AA397" i="14"/>
  <c r="K142" i="14"/>
  <c r="R142" i="14"/>
  <c r="J142" i="14"/>
  <c r="AF142" i="14"/>
  <c r="S142" i="14"/>
  <c r="AD183" i="14"/>
  <c r="R183" i="14"/>
  <c r="Q396" i="14"/>
  <c r="W396" i="14"/>
  <c r="T396" i="14"/>
  <c r="Q397" i="14"/>
  <c r="W397" i="14"/>
  <c r="Q142" i="14"/>
  <c r="T142" i="14"/>
  <c r="Z142" i="14"/>
  <c r="AA142" i="14"/>
  <c r="L183" i="14"/>
  <c r="K183" i="14"/>
  <c r="I396" i="14"/>
  <c r="S183" i="14"/>
  <c r="S140" i="14"/>
  <c r="S139" i="14"/>
  <c r="R139" i="14"/>
  <c r="K139" i="14"/>
  <c r="J139" i="14"/>
  <c r="I397" i="14"/>
  <c r="S369" i="14"/>
  <c r="R369" i="14"/>
  <c r="K369" i="14"/>
  <c r="J369" i="14"/>
  <c r="AB396" i="14"/>
  <c r="AB397" i="14"/>
  <c r="M142" i="14"/>
  <c r="I142" i="14"/>
  <c r="J140" i="14"/>
  <c r="Z411" i="14"/>
  <c r="L142" i="14"/>
  <c r="T397" i="14"/>
  <c r="K140" i="14"/>
  <c r="I249" i="14"/>
  <c r="AF183" i="14"/>
  <c r="AE183" i="14"/>
  <c r="L411" i="14"/>
  <c r="W142" i="14"/>
  <c r="M183" i="14"/>
  <c r="I183" i="14"/>
  <c r="I411" i="14"/>
  <c r="AF396" i="14"/>
  <c r="AF369" i="14"/>
  <c r="AA369" i="14"/>
  <c r="AE411" i="14"/>
  <c r="J249" i="14"/>
  <c r="S249" i="14"/>
  <c r="R249" i="14"/>
  <c r="K249" i="14"/>
  <c r="R411" i="14"/>
  <c r="AD411" i="14"/>
  <c r="AF411" i="14"/>
  <c r="R400" i="14"/>
  <c r="J400" i="14"/>
  <c r="S400" i="14"/>
  <c r="K400" i="14"/>
  <c r="S162" i="14"/>
  <c r="K162" i="14"/>
  <c r="R162" i="14"/>
  <c r="J162" i="14"/>
  <c r="Q183" i="14"/>
  <c r="W183" i="14"/>
  <c r="Z183" i="14"/>
  <c r="AB183" i="14"/>
  <c r="AA183" i="14"/>
  <c r="S138" i="14"/>
  <c r="R138" i="14"/>
  <c r="J138" i="14"/>
  <c r="K138" i="14"/>
  <c r="R140" i="14"/>
  <c r="Q409" i="14"/>
  <c r="M140" i="14"/>
  <c r="I140" i="14"/>
  <c r="Z369" i="14"/>
  <c r="Q139" i="14"/>
  <c r="T139" i="14"/>
  <c r="W139" i="14"/>
  <c r="L396" i="14"/>
  <c r="AD369" i="14"/>
  <c r="AE369" i="14"/>
  <c r="K18" i="14"/>
  <c r="J18" i="14"/>
  <c r="S18" i="14"/>
  <c r="R18" i="14"/>
  <c r="R274" i="14"/>
  <c r="S274" i="14"/>
  <c r="K274" i="14"/>
  <c r="J274" i="14"/>
  <c r="I409" i="14"/>
  <c r="AB139" i="14"/>
  <c r="Z139" i="14"/>
  <c r="AA139" i="14"/>
  <c r="Z409" i="14"/>
  <c r="I369" i="14"/>
  <c r="M369" i="14"/>
  <c r="AD139" i="14"/>
  <c r="AE139" i="14"/>
  <c r="AF139" i="14"/>
  <c r="Q369" i="14"/>
  <c r="W369" i="14"/>
  <c r="T369" i="14"/>
  <c r="I295" i="14"/>
  <c r="Z140" i="14"/>
  <c r="AA140" i="14"/>
  <c r="AB140" i="14"/>
  <c r="AD295" i="14"/>
  <c r="M139" i="14"/>
  <c r="I139" i="14"/>
  <c r="L249" i="14"/>
  <c r="L397" i="14"/>
  <c r="AD409" i="14"/>
  <c r="Z295" i="14"/>
  <c r="AB369" i="14"/>
  <c r="J398" i="14"/>
  <c r="AE138" i="14"/>
  <c r="M295" i="14"/>
  <c r="S214" i="14"/>
  <c r="J215" i="14"/>
  <c r="AA295" i="14"/>
  <c r="K215" i="14"/>
  <c r="K353" i="14"/>
  <c r="AB295" i="14"/>
  <c r="R214" i="14"/>
  <c r="S215" i="14"/>
  <c r="J353" i="14"/>
  <c r="R215" i="14"/>
  <c r="S353" i="14"/>
  <c r="K214" i="14"/>
  <c r="K295" i="14"/>
  <c r="AF215" i="14"/>
  <c r="AE295" i="14"/>
  <c r="AF295" i="14"/>
  <c r="J214" i="14"/>
  <c r="R353" i="14"/>
  <c r="Z249" i="14"/>
  <c r="AB249" i="14"/>
  <c r="AA249" i="14"/>
  <c r="AD249" i="14"/>
  <c r="AF249" i="14"/>
  <c r="AE249" i="14"/>
  <c r="M249" i="14"/>
  <c r="Q249" i="14"/>
  <c r="T249" i="14"/>
  <c r="W249" i="14"/>
  <c r="AB409" i="14"/>
  <c r="W409" i="14"/>
  <c r="J409" i="14"/>
  <c r="S409" i="14"/>
  <c r="K409" i="14"/>
  <c r="AB411" i="14"/>
  <c r="AA411" i="14"/>
  <c r="M411" i="14"/>
  <c r="Q411" i="14"/>
  <c r="W411" i="14"/>
  <c r="T411" i="14"/>
  <c r="AE409" i="14"/>
  <c r="AF409" i="14"/>
  <c r="R409" i="14"/>
  <c r="AA409" i="14"/>
  <c r="Z162" i="14"/>
  <c r="AA162" i="14"/>
  <c r="AB162" i="14"/>
  <c r="AD353" i="14"/>
  <c r="AD162" i="14"/>
  <c r="AF162" i="14"/>
  <c r="AE162" i="14"/>
  <c r="AA400" i="14"/>
  <c r="AB400" i="14"/>
  <c r="Z400" i="14"/>
  <c r="T368" i="14"/>
  <c r="AD400" i="14"/>
  <c r="AF400" i="14"/>
  <c r="AE400" i="14"/>
  <c r="I353" i="14"/>
  <c r="Q162" i="14"/>
  <c r="W162" i="14"/>
  <c r="T162" i="14"/>
  <c r="Z353" i="14"/>
  <c r="M400" i="14"/>
  <c r="I400" i="14"/>
  <c r="S398" i="14"/>
  <c r="R398" i="14"/>
  <c r="K398" i="14"/>
  <c r="M162" i="14"/>
  <c r="I162" i="14"/>
  <c r="W400" i="14"/>
  <c r="T400" i="14"/>
  <c r="Q400" i="14"/>
  <c r="Q353" i="14"/>
  <c r="M368" i="14"/>
  <c r="I368" i="14"/>
  <c r="AD140" i="14"/>
  <c r="AF140" i="14"/>
  <c r="AE140" i="14"/>
  <c r="R368" i="14"/>
  <c r="Q215" i="14"/>
  <c r="S368" i="14"/>
  <c r="Q295" i="14"/>
  <c r="Q140" i="14"/>
  <c r="T140" i="14"/>
  <c r="W140" i="14"/>
  <c r="AD138" i="14"/>
  <c r="AF138" i="14"/>
  <c r="J368" i="14"/>
  <c r="Q138" i="14"/>
  <c r="T138" i="14"/>
  <c r="W138" i="14"/>
  <c r="Z215" i="14"/>
  <c r="AD215" i="14"/>
  <c r="Q368" i="14"/>
  <c r="W368" i="14"/>
  <c r="M138" i="14"/>
  <c r="I138" i="14"/>
  <c r="I215" i="14"/>
  <c r="Z138" i="14"/>
  <c r="AB138" i="14"/>
  <c r="AA138" i="14"/>
  <c r="I214" i="14"/>
  <c r="L139" i="14"/>
  <c r="Q274" i="14"/>
  <c r="W274" i="14"/>
  <c r="T274" i="14"/>
  <c r="M18" i="14"/>
  <c r="I18" i="14"/>
  <c r="L369" i="14"/>
  <c r="Q18" i="14"/>
  <c r="T18" i="14"/>
  <c r="W18" i="14"/>
  <c r="Z274" i="14"/>
  <c r="AA274" i="14"/>
  <c r="AB274" i="14"/>
  <c r="Q214" i="14"/>
  <c r="L295" i="14"/>
  <c r="AD274" i="14"/>
  <c r="AE274" i="14"/>
  <c r="AF274" i="14"/>
  <c r="Z18" i="14"/>
  <c r="AA18" i="14"/>
  <c r="AB18" i="14"/>
  <c r="L140" i="14"/>
  <c r="Z214" i="14"/>
  <c r="L409" i="14"/>
  <c r="AD18" i="14"/>
  <c r="AE18" i="14"/>
  <c r="AF18" i="14"/>
  <c r="AD214" i="14"/>
  <c r="M274" i="14"/>
  <c r="I274" i="14"/>
  <c r="T409" i="14"/>
  <c r="M409" i="14"/>
  <c r="AA214" i="14"/>
  <c r="M215" i="14"/>
  <c r="W215" i="14"/>
  <c r="AE353" i="14"/>
  <c r="T215" i="14"/>
  <c r="T353" i="14"/>
  <c r="W353" i="14"/>
  <c r="AB353" i="14"/>
  <c r="AF214" i="14"/>
  <c r="W214" i="14"/>
  <c r="T295" i="14"/>
  <c r="K368" i="14"/>
  <c r="T214" i="14"/>
  <c r="AE214" i="14"/>
  <c r="W295" i="14"/>
  <c r="AA353" i="14"/>
  <c r="AB214" i="14"/>
  <c r="M214" i="14"/>
  <c r="AE215" i="14"/>
  <c r="AA215" i="14"/>
  <c r="S295" i="14"/>
  <c r="M353" i="14"/>
  <c r="AF353" i="14"/>
  <c r="J295" i="14"/>
  <c r="R295" i="14"/>
  <c r="Z398" i="14"/>
  <c r="AB398" i="14"/>
  <c r="AA398" i="14"/>
  <c r="L162" i="14"/>
  <c r="AD398" i="14"/>
  <c r="AE398" i="14"/>
  <c r="AF398" i="14"/>
  <c r="M398" i="14"/>
  <c r="I398" i="14"/>
  <c r="L353" i="14"/>
  <c r="L400" i="14"/>
  <c r="T398" i="14"/>
  <c r="W398" i="14"/>
  <c r="Q398" i="14"/>
  <c r="L138" i="14"/>
  <c r="L368" i="14"/>
  <c r="L215" i="14"/>
  <c r="AD368" i="14"/>
  <c r="AE368" i="14"/>
  <c r="AF368" i="14"/>
  <c r="Z368" i="14"/>
  <c r="AA368" i="14"/>
  <c r="AB368" i="14"/>
  <c r="L214" i="14"/>
  <c r="L274" i="14"/>
  <c r="L18" i="14"/>
  <c r="L398" i="14"/>
  <c r="I415" i="13"/>
  <c r="H468" i="13"/>
  <c r="H492" i="13"/>
  <c r="H462" i="13"/>
  <c r="F462" i="13" s="1"/>
  <c r="H476" i="13"/>
  <c r="H452" i="13"/>
  <c r="H484" i="13"/>
  <c r="F484" i="13" s="1"/>
  <c r="H485" i="13"/>
  <c r="F485" i="13" s="1"/>
  <c r="I485" i="13"/>
  <c r="G485" i="13" s="1"/>
  <c r="I467" i="13"/>
  <c r="I412" i="13"/>
  <c r="G412" i="13" s="1"/>
  <c r="I428" i="13"/>
  <c r="G428" i="13" s="1"/>
  <c r="I436" i="13"/>
  <c r="I444" i="13"/>
  <c r="I475" i="13"/>
  <c r="H460" i="13"/>
  <c r="F460" i="13" s="1"/>
  <c r="H299" i="13"/>
  <c r="F299" i="13" s="1"/>
  <c r="H387" i="13"/>
  <c r="I395" i="13"/>
  <c r="G395" i="13" s="1"/>
  <c r="H381" i="13"/>
  <c r="H397" i="13"/>
  <c r="H357" i="13"/>
  <c r="F357" i="13" s="1"/>
  <c r="H348" i="13"/>
  <c r="H413" i="13"/>
  <c r="F413" i="13" s="1"/>
  <c r="I479" i="13"/>
  <c r="G479" i="13" s="1"/>
  <c r="H471" i="13"/>
  <c r="I325" i="13"/>
  <c r="H349" i="13"/>
  <c r="I318" i="13"/>
  <c r="G318" i="13" s="1"/>
  <c r="I394" i="13"/>
  <c r="G394" i="13" s="1"/>
  <c r="P211" i="14"/>
  <c r="Y331" i="14"/>
  <c r="AC332" i="14"/>
  <c r="I230" i="13"/>
  <c r="G230" i="13" s="1"/>
  <c r="Y332" i="14"/>
  <c r="I142" i="13"/>
  <c r="P331" i="14"/>
  <c r="H211" i="14"/>
  <c r="H345" i="14"/>
  <c r="P210" i="14"/>
  <c r="Y17" i="14"/>
  <c r="AC304" i="14"/>
  <c r="H324" i="14"/>
  <c r="P46" i="14"/>
  <c r="Y155" i="14"/>
  <c r="AC47" i="14"/>
  <c r="H351" i="14"/>
  <c r="P352" i="14"/>
  <c r="Y133" i="14"/>
  <c r="AC333" i="14"/>
  <c r="H348" i="14"/>
  <c r="P156" i="14"/>
  <c r="H135" i="14"/>
  <c r="P136" i="14"/>
  <c r="Y407" i="14"/>
  <c r="AC294" i="14"/>
  <c r="H378" i="14"/>
  <c r="P399" i="14"/>
  <c r="H212" i="14"/>
  <c r="Y367" i="14"/>
  <c r="AC349" i="14"/>
  <c r="H391" i="14"/>
  <c r="P248" i="14"/>
  <c r="AC408" i="14"/>
  <c r="P345" i="14"/>
  <c r="Y210" i="14"/>
  <c r="AC17" i="14"/>
  <c r="H323" i="14"/>
  <c r="P324" i="14"/>
  <c r="Y46" i="14"/>
  <c r="AC155" i="14"/>
  <c r="P351" i="14"/>
  <c r="Y352" i="14"/>
  <c r="AC133" i="14"/>
  <c r="H293" i="14"/>
  <c r="P348" i="14"/>
  <c r="Y156" i="14"/>
  <c r="H357" i="14"/>
  <c r="P135" i="14"/>
  <c r="Y136" i="14"/>
  <c r="AC407" i="14"/>
  <c r="H377" i="14"/>
  <c r="P378" i="14"/>
  <c r="Y399" i="14"/>
  <c r="H385" i="14"/>
  <c r="P212" i="14"/>
  <c r="AC367" i="14"/>
  <c r="H390" i="14"/>
  <c r="P391" i="14"/>
  <c r="Y248" i="14"/>
  <c r="Y211" i="14"/>
  <c r="AC331" i="14"/>
  <c r="Y345" i="14"/>
  <c r="AC210" i="14"/>
  <c r="H132" i="14"/>
  <c r="P323" i="14"/>
  <c r="Y324" i="14"/>
  <c r="AC46" i="14"/>
  <c r="H347" i="14"/>
  <c r="Y351" i="14"/>
  <c r="AC352" i="14"/>
  <c r="H375" i="14"/>
  <c r="P293" i="14"/>
  <c r="Y348" i="14"/>
  <c r="AC156" i="14"/>
  <c r="H356" i="14"/>
  <c r="P357" i="14"/>
  <c r="Y135" i="14"/>
  <c r="AC136" i="14"/>
  <c r="P377" i="14"/>
  <c r="Y378" i="14"/>
  <c r="AC399" i="14"/>
  <c r="H325" i="14"/>
  <c r="P385" i="14"/>
  <c r="Y212" i="14"/>
  <c r="H80" i="14"/>
  <c r="P390" i="14"/>
  <c r="Y391" i="14"/>
  <c r="AC248" i="14"/>
  <c r="AC211" i="14"/>
  <c r="AC345" i="14"/>
  <c r="H292" i="14"/>
  <c r="P132" i="14"/>
  <c r="Y323" i="14"/>
  <c r="AC324" i="14"/>
  <c r="H346" i="14"/>
  <c r="P347" i="14"/>
  <c r="AC351" i="14"/>
  <c r="P375" i="14"/>
  <c r="Y293" i="14"/>
  <c r="AC348" i="14"/>
  <c r="P356" i="14"/>
  <c r="Y357" i="14"/>
  <c r="AC135" i="14"/>
  <c r="Y377" i="14"/>
  <c r="AC378" i="14"/>
  <c r="P325" i="14"/>
  <c r="Y385" i="14"/>
  <c r="AC212" i="14"/>
  <c r="H21" i="14"/>
  <c r="Y390" i="14"/>
  <c r="AC391" i="14"/>
  <c r="P406" i="14"/>
  <c r="H305" i="14"/>
  <c r="P292" i="14"/>
  <c r="Y132" i="14"/>
  <c r="AC323" i="14"/>
  <c r="H60" i="14"/>
  <c r="P346" i="14"/>
  <c r="Y347" i="14"/>
  <c r="H134" i="14"/>
  <c r="Y375" i="14"/>
  <c r="AC293" i="14"/>
  <c r="H376" i="14"/>
  <c r="Y356" i="14"/>
  <c r="AC357" i="14"/>
  <c r="H366" i="14"/>
  <c r="AC377" i="14"/>
  <c r="H52" i="14"/>
  <c r="P137" i="14"/>
  <c r="Y325" i="14"/>
  <c r="AC385" i="14"/>
  <c r="P21" i="14"/>
  <c r="Y80" i="14"/>
  <c r="AC390" i="14"/>
  <c r="H157" i="14"/>
  <c r="H304" i="14"/>
  <c r="P305" i="14"/>
  <c r="Y292" i="14"/>
  <c r="AC132" i="14"/>
  <c r="H47" i="14"/>
  <c r="P60" i="14"/>
  <c r="Y346" i="14"/>
  <c r="AC347" i="14"/>
  <c r="H333" i="14"/>
  <c r="P134" i="14"/>
  <c r="AC375" i="14"/>
  <c r="P376" i="14"/>
  <c r="AC356" i="14"/>
  <c r="H294" i="14"/>
  <c r="P366" i="14"/>
  <c r="P52" i="14"/>
  <c r="Y137" i="14"/>
  <c r="AC325" i="14"/>
  <c r="H349" i="14"/>
  <c r="Y21" i="14"/>
  <c r="AC80" i="14"/>
  <c r="H408" i="14"/>
  <c r="P157" i="14"/>
  <c r="H332" i="14"/>
  <c r="H17" i="14"/>
  <c r="P304" i="14"/>
  <c r="Y305" i="14"/>
  <c r="AC292" i="14"/>
  <c r="H155" i="14"/>
  <c r="P47" i="14"/>
  <c r="Y60" i="14"/>
  <c r="AC346" i="14"/>
  <c r="H133" i="14"/>
  <c r="P333" i="14"/>
  <c r="Y134" i="14"/>
  <c r="Y376" i="14"/>
  <c r="H407" i="14"/>
  <c r="P294" i="14"/>
  <c r="Y366" i="14"/>
  <c r="Y52" i="14"/>
  <c r="AC137" i="14"/>
  <c r="H367" i="14"/>
  <c r="P349" i="14"/>
  <c r="AC21" i="14"/>
  <c r="P408" i="14"/>
  <c r="Y157" i="14"/>
  <c r="H331" i="14"/>
  <c r="P332" i="14"/>
  <c r="H210" i="14"/>
  <c r="P17" i="14"/>
  <c r="Y304" i="14"/>
  <c r="AC305" i="14"/>
  <c r="H46" i="14"/>
  <c r="P155" i="14"/>
  <c r="Y47" i="14"/>
  <c r="AC60" i="14"/>
  <c r="H352" i="14"/>
  <c r="P133" i="14"/>
  <c r="Y333" i="14"/>
  <c r="AC134" i="14"/>
  <c r="H156" i="14"/>
  <c r="AC376" i="14"/>
  <c r="H136" i="14"/>
  <c r="P407" i="14"/>
  <c r="Y294" i="14"/>
  <c r="AC366" i="14"/>
  <c r="H399" i="14"/>
  <c r="AC52" i="14"/>
  <c r="P367" i="14"/>
  <c r="Y349" i="14"/>
  <c r="H248" i="14"/>
  <c r="Y408" i="14"/>
  <c r="AC157" i="14"/>
  <c r="P298" i="14"/>
  <c r="I309" i="13"/>
  <c r="G309" i="13" s="1"/>
  <c r="H285" i="13"/>
  <c r="F285" i="13" s="1"/>
  <c r="I451" i="13"/>
  <c r="H250" i="13"/>
  <c r="F250" i="13" s="1"/>
  <c r="I370" i="13"/>
  <c r="I419" i="13"/>
  <c r="H258" i="13"/>
  <c r="F258" i="13" s="1"/>
  <c r="H346" i="13"/>
  <c r="F346" i="13" s="1"/>
  <c r="P255" i="14"/>
  <c r="H402" i="13"/>
  <c r="F402" i="13" s="1"/>
  <c r="I178" i="13"/>
  <c r="H443" i="13"/>
  <c r="I488" i="13"/>
  <c r="I480" i="13"/>
  <c r="G480" i="13" s="1"/>
  <c r="H384" i="13"/>
  <c r="F384" i="13" s="1"/>
  <c r="H165" i="13"/>
  <c r="F165" i="13" s="1"/>
  <c r="H197" i="13"/>
  <c r="I133" i="13"/>
  <c r="I336" i="13"/>
  <c r="G336" i="13" s="1"/>
  <c r="P403" i="14"/>
  <c r="H450" i="13"/>
  <c r="F450" i="13" s="1"/>
  <c r="H223" i="13"/>
  <c r="F223" i="13" s="1"/>
  <c r="H432" i="13"/>
  <c r="F432" i="13" s="1"/>
  <c r="H448" i="13"/>
  <c r="I456" i="13"/>
  <c r="I472" i="13"/>
  <c r="G472" i="13" s="1"/>
  <c r="P341" i="14"/>
  <c r="H287" i="13"/>
  <c r="H464" i="13"/>
  <c r="I383" i="13"/>
  <c r="H424" i="13"/>
  <c r="H440" i="13"/>
  <c r="H303" i="13"/>
  <c r="I391" i="13"/>
  <c r="G391" i="13" s="1"/>
  <c r="I204" i="13"/>
  <c r="I304" i="13"/>
  <c r="H165" i="14"/>
  <c r="P150" i="14"/>
  <c r="I481" i="13"/>
  <c r="I264" i="13"/>
  <c r="G264" i="13" s="1"/>
  <c r="H417" i="13"/>
  <c r="H216" i="13"/>
  <c r="H137" i="13"/>
  <c r="H360" i="13"/>
  <c r="H489" i="13"/>
  <c r="H392" i="13"/>
  <c r="F392" i="13" s="1"/>
  <c r="H260" i="13"/>
  <c r="F260" i="13" s="1"/>
  <c r="I482" i="13"/>
  <c r="H273" i="13"/>
  <c r="H490" i="13"/>
  <c r="I458" i="13"/>
  <c r="G458" i="13" s="1"/>
  <c r="H112" i="13"/>
  <c r="F112" i="13" s="1"/>
  <c r="AF132" i="14"/>
  <c r="H361" i="13"/>
  <c r="F361" i="13" s="1"/>
  <c r="I129" i="13"/>
  <c r="G129" i="13" s="1"/>
  <c r="H156" i="13"/>
  <c r="F156" i="13" s="1"/>
  <c r="H169" i="13"/>
  <c r="I377" i="13"/>
  <c r="G377" i="13" s="1"/>
  <c r="I236" i="13"/>
  <c r="G236" i="13" s="1"/>
  <c r="H421" i="13"/>
  <c r="H276" i="13"/>
  <c r="F276" i="13" s="1"/>
  <c r="H292" i="13"/>
  <c r="F292" i="13" s="1"/>
  <c r="H337" i="13"/>
  <c r="F337" i="13" s="1"/>
  <c r="I297" i="13"/>
  <c r="G297" i="13" s="1"/>
  <c r="H313" i="13"/>
  <c r="F313" i="13" s="1"/>
  <c r="H353" i="13"/>
  <c r="H369" i="13"/>
  <c r="F369" i="13" s="1"/>
  <c r="I345" i="13"/>
  <c r="H329" i="13"/>
  <c r="H145" i="13"/>
  <c r="H8" i="13"/>
  <c r="F8" i="13" s="1"/>
  <c r="I459" i="13"/>
  <c r="I322" i="13"/>
  <c r="I334" i="13"/>
  <c r="I71" i="13"/>
  <c r="G71" i="13" s="1"/>
  <c r="I160" i="13"/>
  <c r="G160" i="13" s="1"/>
  <c r="H225" i="13"/>
  <c r="H233" i="13"/>
  <c r="F233" i="13" s="1"/>
  <c r="H386" i="13"/>
  <c r="H411" i="13"/>
  <c r="F411" i="13" s="1"/>
  <c r="H20" i="13"/>
  <c r="H435" i="13"/>
  <c r="H215" i="13"/>
  <c r="H75" i="13"/>
  <c r="H244" i="13"/>
  <c r="F244" i="13" s="1"/>
  <c r="H48" i="13"/>
  <c r="H265" i="13"/>
  <c r="H262" i="13"/>
  <c r="H239" i="13"/>
  <c r="I207" i="13"/>
  <c r="G207" i="13" s="1"/>
  <c r="I228" i="13"/>
  <c r="H166" i="13"/>
  <c r="I18" i="13"/>
  <c r="I55" i="13"/>
  <c r="G55" i="13" s="1"/>
  <c r="I198" i="13"/>
  <c r="H198" i="13"/>
  <c r="F198" i="13" s="1"/>
  <c r="H206" i="13"/>
  <c r="I6" i="13"/>
  <c r="H6" i="13"/>
  <c r="F6" i="13" s="1"/>
  <c r="I14" i="13"/>
  <c r="G14" i="13" s="1"/>
  <c r="H14" i="13"/>
  <c r="I63" i="13"/>
  <c r="I232" i="13"/>
  <c r="I240" i="13"/>
  <c r="G240" i="13" s="1"/>
  <c r="H240" i="13"/>
  <c r="I277" i="13"/>
  <c r="G277" i="13" s="1"/>
  <c r="H267" i="13"/>
  <c r="F267" i="13" s="1"/>
  <c r="I12" i="13"/>
  <c r="I140" i="13"/>
  <c r="G140" i="13" s="1"/>
  <c r="H117" i="13"/>
  <c r="H149" i="13"/>
  <c r="F149" i="13" s="1"/>
  <c r="I268" i="13"/>
  <c r="G268" i="13" s="1"/>
  <c r="H268" i="13"/>
  <c r="H167" i="13"/>
  <c r="H132" i="13"/>
  <c r="H182" i="13"/>
  <c r="I182" i="13"/>
  <c r="G182" i="13" s="1"/>
  <c r="H190" i="13"/>
  <c r="I190" i="13"/>
  <c r="G190" i="13" s="1"/>
  <c r="H77" i="13"/>
  <c r="F77" i="13" s="1"/>
  <c r="I77" i="13"/>
  <c r="H141" i="13"/>
  <c r="H181" i="13"/>
  <c r="H293" i="13"/>
  <c r="I289" i="13"/>
  <c r="G289" i="13" s="1"/>
  <c r="H301" i="13"/>
  <c r="I4" i="13"/>
  <c r="H65" i="13"/>
  <c r="I65" i="13"/>
  <c r="G65" i="13" s="1"/>
  <c r="H51" i="13"/>
  <c r="I174" i="13"/>
  <c r="I177" i="13"/>
  <c r="G177" i="13" s="1"/>
  <c r="I82" i="13"/>
  <c r="G82" i="13" s="1"/>
  <c r="H82" i="13"/>
  <c r="H194" i="13"/>
  <c r="I194" i="13"/>
  <c r="G194" i="13" s="1"/>
  <c r="H81" i="13"/>
  <c r="I241" i="13"/>
  <c r="G241" i="13" s="1"/>
  <c r="H281" i="13"/>
  <c r="I281" i="13"/>
  <c r="G281" i="13" s="1"/>
  <c r="I201" i="13"/>
  <c r="I242" i="13"/>
  <c r="I193" i="13"/>
  <c r="H237" i="13"/>
  <c r="I105" i="13"/>
  <c r="G105" i="13" s="1"/>
  <c r="H105" i="13"/>
  <c r="I246" i="13"/>
  <c r="I349" i="14"/>
  <c r="AD391" i="14"/>
  <c r="Z391" i="14"/>
  <c r="Q391" i="14"/>
  <c r="S305" i="14"/>
  <c r="K155" i="14"/>
  <c r="J349" i="14"/>
  <c r="S356" i="14"/>
  <c r="S349" i="14"/>
  <c r="J305" i="14"/>
  <c r="K305" i="14"/>
  <c r="M349" i="14"/>
  <c r="K349" i="14"/>
  <c r="R349" i="14"/>
  <c r="J133" i="14"/>
  <c r="T356" i="14"/>
  <c r="R356" i="14"/>
  <c r="AA356" i="14"/>
  <c r="J356" i="14"/>
  <c r="K356" i="14"/>
  <c r="J345" i="14"/>
  <c r="S376" i="14"/>
  <c r="R305" i="14"/>
  <c r="J292" i="14"/>
  <c r="J376" i="14"/>
  <c r="J323" i="14"/>
  <c r="K376" i="14"/>
  <c r="R376" i="14"/>
  <c r="K345" i="14"/>
  <c r="J46" i="14"/>
  <c r="R345" i="14"/>
  <c r="S367" i="14"/>
  <c r="S345" i="14"/>
  <c r="R46" i="14"/>
  <c r="S323" i="14"/>
  <c r="K391" i="14"/>
  <c r="K21" i="14"/>
  <c r="R391" i="14"/>
  <c r="S391" i="14"/>
  <c r="J391" i="14"/>
  <c r="AE323" i="14"/>
  <c r="S366" i="14"/>
  <c r="R323" i="14"/>
  <c r="R132" i="14"/>
  <c r="K323" i="14"/>
  <c r="K294" i="14"/>
  <c r="AB349" i="14"/>
  <c r="Z349" i="14"/>
  <c r="AD349" i="14"/>
  <c r="R292" i="14"/>
  <c r="K292" i="14"/>
  <c r="J366" i="14"/>
  <c r="R294" i="14"/>
  <c r="S294" i="14"/>
  <c r="J294" i="14"/>
  <c r="J136" i="14"/>
  <c r="AE133" i="14"/>
  <c r="AA133" i="14"/>
  <c r="R133" i="14"/>
  <c r="K133" i="14"/>
  <c r="S133" i="14"/>
  <c r="AA132" i="14"/>
  <c r="S132" i="14"/>
  <c r="K132" i="14"/>
  <c r="J132" i="14"/>
  <c r="M391" i="14"/>
  <c r="I391" i="14"/>
  <c r="AE366" i="14"/>
  <c r="R248" i="14"/>
  <c r="T366" i="14"/>
  <c r="S292" i="14"/>
  <c r="J47" i="14"/>
  <c r="K366" i="14"/>
  <c r="K212" i="14"/>
  <c r="R366" i="14"/>
  <c r="S47" i="14"/>
  <c r="Q349" i="14"/>
  <c r="T349" i="14"/>
  <c r="W155" i="14"/>
  <c r="Q155" i="14"/>
  <c r="J248" i="14"/>
  <c r="S155" i="14"/>
  <c r="S248" i="14"/>
  <c r="R155" i="14"/>
  <c r="K248" i="14"/>
  <c r="S212" i="14"/>
  <c r="R212" i="14"/>
  <c r="J212" i="14"/>
  <c r="J385" i="14"/>
  <c r="K157" i="14"/>
  <c r="S157" i="14"/>
  <c r="J157" i="14"/>
  <c r="R157" i="14"/>
  <c r="R378" i="14"/>
  <c r="K47" i="14"/>
  <c r="AA378" i="14"/>
  <c r="S378" i="14"/>
  <c r="K378" i="14"/>
  <c r="J378" i="14"/>
  <c r="R47" i="14"/>
  <c r="J155" i="14"/>
  <c r="J325" i="14"/>
  <c r="Z356" i="14"/>
  <c r="AB356" i="14"/>
  <c r="S348" i="14"/>
  <c r="K348" i="14"/>
  <c r="J348" i="14"/>
  <c r="R348" i="14"/>
  <c r="K399" i="14"/>
  <c r="S399" i="14"/>
  <c r="R399" i="14"/>
  <c r="J399" i="14"/>
  <c r="K325" i="14"/>
  <c r="AE356" i="14"/>
  <c r="AD356" i="14"/>
  <c r="M356" i="14"/>
  <c r="I356" i="14"/>
  <c r="R325" i="14"/>
  <c r="S325" i="14"/>
  <c r="W356" i="14"/>
  <c r="Q356" i="14"/>
  <c r="M47" i="14"/>
  <c r="I212" i="14"/>
  <c r="I346" i="14"/>
  <c r="Z346" i="14"/>
  <c r="AD346" i="14"/>
  <c r="Q346" i="14"/>
  <c r="R385" i="14"/>
  <c r="K385" i="14"/>
  <c r="K408" i="14"/>
  <c r="T378" i="14"/>
  <c r="Q378" i="14"/>
  <c r="W378" i="14"/>
  <c r="L349" i="14"/>
  <c r="S408" i="14"/>
  <c r="AD157" i="14"/>
  <c r="L325" i="14"/>
  <c r="AD378" i="14"/>
  <c r="I378" i="14"/>
  <c r="M347" i="14"/>
  <c r="I347" i="14"/>
  <c r="M157" i="14"/>
  <c r="I157" i="14"/>
  <c r="M248" i="14"/>
  <c r="I248" i="14"/>
  <c r="Z378" i="14"/>
  <c r="Z157" i="14"/>
  <c r="AF349" i="14"/>
  <c r="W248" i="14"/>
  <c r="T248" i="14"/>
  <c r="Q248" i="14"/>
  <c r="J408" i="14"/>
  <c r="S385" i="14"/>
  <c r="Z347" i="14"/>
  <c r="AD248" i="14"/>
  <c r="R408" i="14"/>
  <c r="Q347" i="14"/>
  <c r="W347" i="14"/>
  <c r="W157" i="14"/>
  <c r="Q157" i="14"/>
  <c r="AB248" i="14"/>
  <c r="Z248" i="14"/>
  <c r="Q377" i="14"/>
  <c r="AD133" i="14"/>
  <c r="W21" i="14"/>
  <c r="Q21" i="14"/>
  <c r="M305" i="14"/>
  <c r="I305" i="14"/>
  <c r="Q212" i="14"/>
  <c r="W212" i="14"/>
  <c r="AD366" i="14"/>
  <c r="Z292" i="14"/>
  <c r="AB292" i="14"/>
  <c r="M133" i="14"/>
  <c r="I133" i="14"/>
  <c r="Q305" i="14"/>
  <c r="Q366" i="14"/>
  <c r="W366" i="14"/>
  <c r="J135" i="14"/>
  <c r="W133" i="14"/>
  <c r="Q133" i="14"/>
  <c r="Z376" i="14"/>
  <c r="AB376" i="14"/>
  <c r="AA376" i="14"/>
  <c r="Q294" i="14"/>
  <c r="W294" i="14"/>
  <c r="T294" i="14"/>
  <c r="AD305" i="14"/>
  <c r="AD212" i="14"/>
  <c r="M366" i="14"/>
  <c r="I366" i="14"/>
  <c r="K135" i="14"/>
  <c r="Z377" i="14"/>
  <c r="T132" i="14"/>
  <c r="Q132" i="14"/>
  <c r="W132" i="14"/>
  <c r="AD292" i="14"/>
  <c r="AE292" i="14"/>
  <c r="Z407" i="14"/>
  <c r="AD377" i="14"/>
  <c r="Z21" i="14"/>
  <c r="AB21" i="14"/>
  <c r="M294" i="14"/>
  <c r="I294" i="14"/>
  <c r="L294" i="14"/>
  <c r="M292" i="14"/>
  <c r="I292" i="14"/>
  <c r="Q407" i="14"/>
  <c r="R135" i="14"/>
  <c r="I21" i="14"/>
  <c r="W376" i="14"/>
  <c r="Q376" i="14"/>
  <c r="AD294" i="14"/>
  <c r="I407" i="14"/>
  <c r="AD407" i="14"/>
  <c r="AD376" i="14"/>
  <c r="AE376" i="14"/>
  <c r="AB305" i="14"/>
  <c r="AA305" i="14"/>
  <c r="Z305" i="14"/>
  <c r="Z132" i="14"/>
  <c r="S135" i="14"/>
  <c r="I377" i="14"/>
  <c r="Z133" i="14"/>
  <c r="AB133" i="14"/>
  <c r="AD21" i="14"/>
  <c r="M376" i="14"/>
  <c r="I376" i="14"/>
  <c r="I132" i="14"/>
  <c r="AD132" i="14"/>
  <c r="AA366" i="14"/>
  <c r="AB366" i="14"/>
  <c r="Z366" i="14"/>
  <c r="Q292" i="14"/>
  <c r="W292" i="14"/>
  <c r="AD345" i="14"/>
  <c r="AE345" i="14"/>
  <c r="Q331" i="14"/>
  <c r="AD46" i="14"/>
  <c r="I137" i="14"/>
  <c r="L391" i="14"/>
  <c r="W46" i="14"/>
  <c r="Q46" i="14"/>
  <c r="Q137" i="14"/>
  <c r="AD351" i="14"/>
  <c r="I331" i="14"/>
  <c r="Z46" i="14"/>
  <c r="AB46" i="14"/>
  <c r="M46" i="14"/>
  <c r="I46" i="14"/>
  <c r="M385" i="14"/>
  <c r="I385" i="14"/>
  <c r="Q323" i="14"/>
  <c r="AD367" i="14"/>
  <c r="W367" i="14"/>
  <c r="Q367" i="14"/>
  <c r="Q351" i="14"/>
  <c r="I323" i="14"/>
  <c r="AF391" i="14"/>
  <c r="Z351" i="14"/>
  <c r="T345" i="14"/>
  <c r="Q345" i="14"/>
  <c r="W345" i="14"/>
  <c r="I351" i="14"/>
  <c r="Z331" i="14"/>
  <c r="Q385" i="14"/>
  <c r="AD385" i="14"/>
  <c r="Z323" i="14"/>
  <c r="AB367" i="14"/>
  <c r="Z367" i="14"/>
  <c r="M367" i="14"/>
  <c r="I367" i="14"/>
  <c r="Z345" i="14"/>
  <c r="AB345" i="14"/>
  <c r="AA345" i="14"/>
  <c r="Z137" i="14"/>
  <c r="AD323" i="14"/>
  <c r="M345" i="14"/>
  <c r="I345" i="14"/>
  <c r="AD137" i="14"/>
  <c r="AD331" i="14"/>
  <c r="Z385" i="14"/>
  <c r="S46" i="14"/>
  <c r="AE46" i="14"/>
  <c r="K46" i="14"/>
  <c r="K367" i="14"/>
  <c r="AA292" i="14"/>
  <c r="R367" i="14"/>
  <c r="AE157" i="14"/>
  <c r="T367" i="14"/>
  <c r="J367" i="14"/>
  <c r="R21" i="14"/>
  <c r="AA157" i="14"/>
  <c r="AA46" i="14"/>
  <c r="T292" i="14"/>
  <c r="AE305" i="14"/>
  <c r="T133" i="14"/>
  <c r="AE248" i="14"/>
  <c r="S347" i="14"/>
  <c r="AE212" i="14"/>
  <c r="J347" i="14"/>
  <c r="AA347" i="14"/>
  <c r="T212" i="14"/>
  <c r="AA248" i="14"/>
  <c r="T46" i="14"/>
  <c r="AA21" i="14"/>
  <c r="K347" i="14"/>
  <c r="R347" i="14"/>
  <c r="AE385" i="14"/>
  <c r="S136" i="14"/>
  <c r="T376" i="14"/>
  <c r="T157" i="14"/>
  <c r="J357" i="14"/>
  <c r="R136" i="14"/>
  <c r="K357" i="14"/>
  <c r="T155" i="14"/>
  <c r="AD347" i="14"/>
  <c r="AB132" i="14"/>
  <c r="M325" i="14"/>
  <c r="AB378" i="14"/>
  <c r="Z135" i="14"/>
  <c r="AB157" i="14"/>
  <c r="W385" i="14"/>
  <c r="AA385" i="14"/>
  <c r="W305" i="14"/>
  <c r="AA349" i="14"/>
  <c r="AB347" i="14"/>
  <c r="M132" i="14"/>
  <c r="AE21" i="14"/>
  <c r="M378" i="14"/>
  <c r="W349" i="14"/>
  <c r="AE294" i="14"/>
  <c r="T305" i="14"/>
  <c r="AE132" i="14"/>
  <c r="AE349" i="14"/>
  <c r="S210" i="14"/>
  <c r="AB385" i="14"/>
  <c r="AE378" i="14"/>
  <c r="S357" i="14"/>
  <c r="T385" i="14"/>
  <c r="R351" i="14"/>
  <c r="J210" i="14"/>
  <c r="K210" i="14"/>
  <c r="R210" i="14"/>
  <c r="K156" i="14"/>
  <c r="J156" i="14"/>
  <c r="S156" i="14"/>
  <c r="W323" i="14"/>
  <c r="AB323" i="14"/>
  <c r="T323" i="14"/>
  <c r="AA323" i="14"/>
  <c r="M323" i="14"/>
  <c r="S333" i="14"/>
  <c r="J333" i="14"/>
  <c r="S352" i="14"/>
  <c r="R333" i="14"/>
  <c r="R156" i="14"/>
  <c r="R346" i="14"/>
  <c r="K346" i="14"/>
  <c r="J346" i="14"/>
  <c r="S346" i="14"/>
  <c r="K333" i="14"/>
  <c r="K377" i="14"/>
  <c r="R377" i="14"/>
  <c r="J377" i="14"/>
  <c r="S377" i="14"/>
  <c r="J137" i="14"/>
  <c r="K137" i="14"/>
  <c r="S137" i="14"/>
  <c r="R137" i="14"/>
  <c r="K331" i="14"/>
  <c r="J331" i="14"/>
  <c r="S331" i="14"/>
  <c r="R331" i="14"/>
  <c r="K352" i="14"/>
  <c r="R352" i="14"/>
  <c r="J352" i="14"/>
  <c r="R357" i="14"/>
  <c r="J351" i="14"/>
  <c r="K351" i="14"/>
  <c r="AE391" i="14"/>
  <c r="W391" i="14"/>
  <c r="K407" i="14"/>
  <c r="R407" i="14"/>
  <c r="S407" i="14"/>
  <c r="J407" i="14"/>
  <c r="S351" i="14"/>
  <c r="AB391" i="14"/>
  <c r="AA391" i="14"/>
  <c r="AE347" i="14"/>
  <c r="I155" i="14"/>
  <c r="K136" i="14"/>
  <c r="I325" i="14"/>
  <c r="M155" i="14"/>
  <c r="R52" i="14"/>
  <c r="K52" i="14"/>
  <c r="S52" i="14"/>
  <c r="I47" i="14"/>
  <c r="L47" i="14"/>
  <c r="AD47" i="14"/>
  <c r="AE47" i="14"/>
  <c r="J324" i="14"/>
  <c r="R324" i="14"/>
  <c r="K324" i="14"/>
  <c r="S324" i="14"/>
  <c r="AA135" i="14"/>
  <c r="AB135" i="14"/>
  <c r="W325" i="14"/>
  <c r="Q325" i="14"/>
  <c r="AD399" i="14"/>
  <c r="AE399" i="14"/>
  <c r="W348" i="14"/>
  <c r="T348" i="14"/>
  <c r="Q348" i="14"/>
  <c r="M348" i="14"/>
  <c r="I348" i="14"/>
  <c r="I399" i="14"/>
  <c r="M399" i="14"/>
  <c r="AD155" i="14"/>
  <c r="AE155" i="14"/>
  <c r="T399" i="14"/>
  <c r="Q399" i="14"/>
  <c r="W399" i="14"/>
  <c r="AE325" i="14"/>
  <c r="AD325" i="14"/>
  <c r="J17" i="14"/>
  <c r="S17" i="14"/>
  <c r="R17" i="14"/>
  <c r="K17" i="14"/>
  <c r="L356" i="14"/>
  <c r="Z325" i="14"/>
  <c r="AB325" i="14"/>
  <c r="AA325" i="14"/>
  <c r="AB155" i="14"/>
  <c r="Z155" i="14"/>
  <c r="AB399" i="14"/>
  <c r="Z399" i="14"/>
  <c r="AA399" i="14"/>
  <c r="AB348" i="14"/>
  <c r="AA348" i="14"/>
  <c r="Z348" i="14"/>
  <c r="AF356" i="14"/>
  <c r="AA47" i="14"/>
  <c r="AB47" i="14"/>
  <c r="Z47" i="14"/>
  <c r="Z212" i="14"/>
  <c r="AB212" i="14"/>
  <c r="AA212" i="14"/>
  <c r="AD348" i="14"/>
  <c r="AE348" i="14"/>
  <c r="Q47" i="14"/>
  <c r="W47" i="14"/>
  <c r="M212" i="14"/>
  <c r="M352" i="14"/>
  <c r="I352" i="14"/>
  <c r="T352" i="14"/>
  <c r="W352" i="14"/>
  <c r="Q352" i="14"/>
  <c r="AA352" i="14"/>
  <c r="Z352" i="14"/>
  <c r="AB352" i="14"/>
  <c r="AE352" i="14"/>
  <c r="AD352" i="14"/>
  <c r="W357" i="14"/>
  <c r="T357" i="14"/>
  <c r="Q357" i="14"/>
  <c r="AD357" i="14"/>
  <c r="AE357" i="14"/>
  <c r="I357" i="14"/>
  <c r="M357" i="14"/>
  <c r="AB357" i="14"/>
  <c r="Z357" i="14"/>
  <c r="AA357" i="14"/>
  <c r="J332" i="14"/>
  <c r="K332" i="14"/>
  <c r="S332" i="14"/>
  <c r="R332" i="14"/>
  <c r="AB156" i="14"/>
  <c r="Z156" i="14"/>
  <c r="AA156" i="14"/>
  <c r="L346" i="14"/>
  <c r="T156" i="14"/>
  <c r="W156" i="14"/>
  <c r="Q156" i="14"/>
  <c r="AF346" i="14"/>
  <c r="AE156" i="14"/>
  <c r="AD156" i="14"/>
  <c r="M156" i="14"/>
  <c r="I156" i="14"/>
  <c r="I134" i="14"/>
  <c r="Z294" i="14"/>
  <c r="AA294" i="14"/>
  <c r="AB294" i="14"/>
  <c r="Q333" i="14"/>
  <c r="J211" i="14"/>
  <c r="R211" i="14"/>
  <c r="K211" i="14"/>
  <c r="S211" i="14"/>
  <c r="AD333" i="14"/>
  <c r="I333" i="14"/>
  <c r="Z333" i="14"/>
  <c r="AD408" i="14"/>
  <c r="AE408" i="14"/>
  <c r="M408" i="14"/>
  <c r="I408" i="14"/>
  <c r="T408" i="14"/>
  <c r="Q408" i="14"/>
  <c r="W408" i="14"/>
  <c r="AF157" i="14"/>
  <c r="L157" i="14"/>
  <c r="AF378" i="14"/>
  <c r="L248" i="14"/>
  <c r="L378" i="14"/>
  <c r="AB408" i="14"/>
  <c r="AA408" i="14"/>
  <c r="Z408" i="14"/>
  <c r="AF347" i="14"/>
  <c r="L347" i="14"/>
  <c r="AF248" i="14"/>
  <c r="AF305" i="14"/>
  <c r="L305" i="14"/>
  <c r="AF21" i="14"/>
  <c r="AF377" i="14"/>
  <c r="AF292" i="14"/>
  <c r="AF212" i="14"/>
  <c r="AD210" i="14"/>
  <c r="AE210" i="14"/>
  <c r="M210" i="14"/>
  <c r="I210" i="14"/>
  <c r="AF294" i="14"/>
  <c r="L21" i="14"/>
  <c r="AF407" i="14"/>
  <c r="L366" i="14"/>
  <c r="M135" i="14"/>
  <c r="I135" i="14"/>
  <c r="L377" i="14"/>
  <c r="W135" i="14"/>
  <c r="T135" i="14"/>
  <c r="Q135" i="14"/>
  <c r="L133" i="14"/>
  <c r="T210" i="14"/>
  <c r="W210" i="14"/>
  <c r="Q210" i="14"/>
  <c r="AF376" i="14"/>
  <c r="AD135" i="14"/>
  <c r="AE135" i="14"/>
  <c r="L407" i="14"/>
  <c r="AF366" i="14"/>
  <c r="AF133" i="14"/>
  <c r="L132" i="14"/>
  <c r="L376" i="14"/>
  <c r="L292" i="14"/>
  <c r="AA210" i="14"/>
  <c r="AB210" i="14"/>
  <c r="Z210" i="14"/>
  <c r="AF46" i="14"/>
  <c r="L137" i="14"/>
  <c r="L331" i="14"/>
  <c r="AF345" i="14"/>
  <c r="L345" i="14"/>
  <c r="L385" i="14"/>
  <c r="AF323" i="14"/>
  <c r="L323" i="14"/>
  <c r="AF385" i="14"/>
  <c r="L351" i="14"/>
  <c r="AF367" i="14"/>
  <c r="L46" i="14"/>
  <c r="AF137" i="14"/>
  <c r="AF331" i="14"/>
  <c r="L367" i="14"/>
  <c r="AF351" i="14"/>
  <c r="AE367" i="14"/>
  <c r="T347" i="14"/>
  <c r="J21" i="14"/>
  <c r="S21" i="14"/>
  <c r="T333" i="14"/>
  <c r="M333" i="14"/>
  <c r="R293" i="14"/>
  <c r="K293" i="14"/>
  <c r="M134" i="14"/>
  <c r="AB333" i="14"/>
  <c r="AA333" i="14"/>
  <c r="W333" i="14"/>
  <c r="L134" i="14"/>
  <c r="J390" i="14"/>
  <c r="S375" i="14"/>
  <c r="AE333" i="14"/>
  <c r="S304" i="14"/>
  <c r="R390" i="14"/>
  <c r="K375" i="14"/>
  <c r="K134" i="14"/>
  <c r="S293" i="14"/>
  <c r="J375" i="14"/>
  <c r="K304" i="14"/>
  <c r="R134" i="14"/>
  <c r="J134" i="14"/>
  <c r="J293" i="14"/>
  <c r="J304" i="14"/>
  <c r="S390" i="14"/>
  <c r="R375" i="14"/>
  <c r="S134" i="14"/>
  <c r="R304" i="14"/>
  <c r="K390" i="14"/>
  <c r="J52" i="14"/>
  <c r="AE407" i="14"/>
  <c r="L155" i="14"/>
  <c r="M351" i="14"/>
  <c r="AE377" i="14"/>
  <c r="W351" i="14"/>
  <c r="T351" i="14"/>
  <c r="AA331" i="14"/>
  <c r="AB331" i="14"/>
  <c r="W346" i="14"/>
  <c r="T346" i="14"/>
  <c r="AA137" i="14"/>
  <c r="AB137" i="14"/>
  <c r="T391" i="14"/>
  <c r="AA351" i="14"/>
  <c r="AB351" i="14"/>
  <c r="AE331" i="14"/>
  <c r="M377" i="14"/>
  <c r="M346" i="14"/>
  <c r="W331" i="14"/>
  <c r="T331" i="14"/>
  <c r="AE137" i="14"/>
  <c r="W377" i="14"/>
  <c r="T377" i="14"/>
  <c r="AE346" i="14"/>
  <c r="AA407" i="14"/>
  <c r="AB407" i="14"/>
  <c r="M137" i="14"/>
  <c r="AE351" i="14"/>
  <c r="M407" i="14"/>
  <c r="W407" i="14"/>
  <c r="T407" i="14"/>
  <c r="M331" i="14"/>
  <c r="T137" i="14"/>
  <c r="W137" i="14"/>
  <c r="AA377" i="14"/>
  <c r="AB377" i="14"/>
  <c r="AA346" i="14"/>
  <c r="AB346" i="14"/>
  <c r="I136" i="14"/>
  <c r="AD52" i="14"/>
  <c r="Q136" i="14"/>
  <c r="Q52" i="14"/>
  <c r="Z136" i="14"/>
  <c r="I52" i="14"/>
  <c r="AD136" i="14"/>
  <c r="Z52" i="14"/>
  <c r="AF47" i="14"/>
  <c r="M324" i="14"/>
  <c r="I324" i="14"/>
  <c r="AB324" i="14"/>
  <c r="Z324" i="14"/>
  <c r="AA324" i="14"/>
  <c r="Q324" i="14"/>
  <c r="T324" i="14"/>
  <c r="W324" i="14"/>
  <c r="AD324" i="14"/>
  <c r="AE324" i="14"/>
  <c r="M293" i="14"/>
  <c r="I293" i="14"/>
  <c r="AE304" i="14"/>
  <c r="AD304" i="14"/>
  <c r="AD390" i="14"/>
  <c r="Q134" i="14"/>
  <c r="Z390" i="14"/>
  <c r="T17" i="14"/>
  <c r="W17" i="14"/>
  <c r="Q17" i="14"/>
  <c r="AA17" i="14"/>
  <c r="Z17" i="14"/>
  <c r="AB17" i="14"/>
  <c r="AF325" i="14"/>
  <c r="AD375" i="14"/>
  <c r="T47" i="14"/>
  <c r="AD293" i="14"/>
  <c r="AE293" i="14"/>
  <c r="W304" i="14"/>
  <c r="Q304" i="14"/>
  <c r="T304" i="14"/>
  <c r="I390" i="14"/>
  <c r="I375" i="14"/>
  <c r="Z304" i="14"/>
  <c r="AB304" i="14"/>
  <c r="AA304" i="14"/>
  <c r="Z375" i="14"/>
  <c r="AD134" i="14"/>
  <c r="T293" i="14"/>
  <c r="W293" i="14"/>
  <c r="Q293" i="14"/>
  <c r="L348" i="14"/>
  <c r="T325" i="14"/>
  <c r="Z134" i="14"/>
  <c r="AA155" i="14"/>
  <c r="I17" i="14"/>
  <c r="M17" i="14"/>
  <c r="Q375" i="14"/>
  <c r="AF155" i="14"/>
  <c r="M304" i="14"/>
  <c r="I304" i="14"/>
  <c r="L399" i="14"/>
  <c r="L212" i="14"/>
  <c r="AF348" i="14"/>
  <c r="AA293" i="14"/>
  <c r="Z293" i="14"/>
  <c r="Q390" i="14"/>
  <c r="AE17" i="14"/>
  <c r="AD17" i="14"/>
  <c r="AF399" i="14"/>
  <c r="AF352" i="14"/>
  <c r="L357" i="14"/>
  <c r="AF357" i="14"/>
  <c r="L352" i="14"/>
  <c r="AA332" i="14"/>
  <c r="Z332" i="14"/>
  <c r="AB332" i="14"/>
  <c r="AD332" i="14"/>
  <c r="AE332" i="14"/>
  <c r="M332" i="14"/>
  <c r="I332" i="14"/>
  <c r="AF156" i="14"/>
  <c r="L156" i="14"/>
  <c r="T332" i="14"/>
  <c r="Q332" i="14"/>
  <c r="W332" i="14"/>
  <c r="L333" i="14"/>
  <c r="M211" i="14"/>
  <c r="I211" i="14"/>
  <c r="AF333" i="14"/>
  <c r="Z211" i="14"/>
  <c r="AB211" i="14"/>
  <c r="AA211" i="14"/>
  <c r="AE211" i="14"/>
  <c r="AD211" i="14"/>
  <c r="Q211" i="14"/>
  <c r="W211" i="14"/>
  <c r="T211" i="14"/>
  <c r="L408" i="14"/>
  <c r="AF408" i="14"/>
  <c r="L135" i="14"/>
  <c r="AF210" i="14"/>
  <c r="AF135" i="14"/>
  <c r="L210" i="14"/>
  <c r="AA367" i="14"/>
  <c r="T21" i="14"/>
  <c r="M21" i="14"/>
  <c r="AB293" i="14"/>
  <c r="T390" i="14"/>
  <c r="AB134" i="14"/>
  <c r="AB390" i="14"/>
  <c r="T134" i="14"/>
  <c r="AA136" i="14"/>
  <c r="M136" i="14"/>
  <c r="AB52" i="14"/>
  <c r="AE52" i="14"/>
  <c r="W375" i="14"/>
  <c r="AA134" i="14"/>
  <c r="AA390" i="14"/>
  <c r="AA52" i="14"/>
  <c r="W52" i="14"/>
  <c r="W390" i="14"/>
  <c r="AE375" i="14"/>
  <c r="AE390" i="14"/>
  <c r="M52" i="14"/>
  <c r="T52" i="14"/>
  <c r="T375" i="14"/>
  <c r="AB375" i="14"/>
  <c r="W136" i="14"/>
  <c r="M375" i="14"/>
  <c r="L136" i="14"/>
  <c r="AA375" i="14"/>
  <c r="AE136" i="14"/>
  <c r="AB136" i="14"/>
  <c r="AE134" i="14"/>
  <c r="M390" i="14"/>
  <c r="W134" i="14"/>
  <c r="AF52" i="14"/>
  <c r="L52" i="14"/>
  <c r="T136" i="14"/>
  <c r="AF136" i="14"/>
  <c r="AF324" i="14"/>
  <c r="L324" i="14"/>
  <c r="AF375" i="14"/>
  <c r="AF390" i="14"/>
  <c r="AF304" i="14"/>
  <c r="L17" i="14"/>
  <c r="L375" i="14"/>
  <c r="L390" i="14"/>
  <c r="L304" i="14"/>
  <c r="AF17" i="14"/>
  <c r="AF134" i="14"/>
  <c r="AF293" i="14"/>
  <c r="L293" i="14"/>
  <c r="L332" i="14"/>
  <c r="AF332" i="14"/>
  <c r="AF211" i="14"/>
  <c r="L211" i="14"/>
  <c r="I173" i="13"/>
  <c r="H210" i="13"/>
  <c r="F210" i="13" s="1"/>
  <c r="H155" i="13"/>
  <c r="I185" i="13"/>
  <c r="H136" i="13"/>
  <c r="F136" i="13" s="1"/>
  <c r="I229" i="13"/>
  <c r="I168" i="13"/>
  <c r="H222" i="13"/>
  <c r="H144" i="13"/>
  <c r="F144" i="13" s="1"/>
  <c r="H159" i="13"/>
  <c r="I263" i="13"/>
  <c r="H157" i="13"/>
  <c r="F157" i="13" s="1"/>
  <c r="I429" i="13"/>
  <c r="I363" i="13"/>
  <c r="G363" i="13" s="1"/>
  <c r="H437" i="13"/>
  <c r="H319" i="13"/>
  <c r="I87" i="13"/>
  <c r="I461" i="13"/>
  <c r="H123" i="13"/>
  <c r="H189" i="13"/>
  <c r="F189" i="13" s="1"/>
  <c r="I307" i="13"/>
  <c r="I536" i="13"/>
  <c r="G536" i="13" s="1"/>
  <c r="I116" i="13"/>
  <c r="H99" i="13"/>
  <c r="H152" i="13"/>
  <c r="F152" i="13" s="1"/>
  <c r="H252" i="13"/>
  <c r="I124" i="13"/>
  <c r="H457" i="13"/>
  <c r="H83" i="13"/>
  <c r="F83" i="13" s="1"/>
  <c r="I238" i="13"/>
  <c r="I291" i="13"/>
  <c r="I196" i="13"/>
  <c r="H196" i="13"/>
  <c r="I255" i="13"/>
  <c r="G255" i="13" s="1"/>
  <c r="H255" i="13"/>
  <c r="I131" i="13"/>
  <c r="H422" i="13"/>
  <c r="I86" i="13"/>
  <c r="H340" i="13"/>
  <c r="F340" i="13" s="1"/>
  <c r="H280" i="13"/>
  <c r="H308" i="13"/>
  <c r="H62" i="13"/>
  <c r="I332" i="13"/>
  <c r="I234" i="13"/>
  <c r="H234" i="13"/>
  <c r="F234" i="13" s="1"/>
  <c r="I192" i="13"/>
  <c r="I50" i="13"/>
  <c r="I284" i="13"/>
  <c r="H54" i="13"/>
  <c r="H76" i="13"/>
  <c r="F76" i="13" s="1"/>
  <c r="I76" i="13"/>
  <c r="I161" i="13"/>
  <c r="G161" i="13" s="1"/>
  <c r="H161" i="13"/>
  <c r="F161" i="13" s="1"/>
  <c r="I393" i="13"/>
  <c r="G393" i="13" s="1"/>
  <c r="H393" i="13"/>
  <c r="H414" i="13"/>
  <c r="F414" i="13" s="1"/>
  <c r="I414" i="13"/>
  <c r="G414" i="13" s="1"/>
  <c r="H418" i="13"/>
  <c r="I418" i="13"/>
  <c r="G418" i="13" s="1"/>
  <c r="H470" i="13"/>
  <c r="F470" i="13" s="1"/>
  <c r="I470" i="13"/>
  <c r="I272" i="13"/>
  <c r="G272" i="13" s="1"/>
  <c r="H272" i="13"/>
  <c r="H288" i="13"/>
  <c r="F288" i="13" s="1"/>
  <c r="I288" i="13"/>
  <c r="H296" i="13"/>
  <c r="I296" i="13"/>
  <c r="H312" i="13"/>
  <c r="F312" i="13" s="1"/>
  <c r="I312" i="13"/>
  <c r="H316" i="13"/>
  <c r="I316" i="13"/>
  <c r="G316" i="13" s="1"/>
  <c r="H320" i="13"/>
  <c r="I320" i="13"/>
  <c r="G320" i="13" s="1"/>
  <c r="H324" i="13"/>
  <c r="F324" i="13" s="1"/>
  <c r="I324" i="13"/>
  <c r="G324" i="13" s="1"/>
  <c r="I328" i="13"/>
  <c r="H328" i="13"/>
  <c r="H344" i="13"/>
  <c r="I344" i="13"/>
  <c r="G344" i="13" s="1"/>
  <c r="I356" i="13"/>
  <c r="H356" i="13"/>
  <c r="F356" i="13" s="1"/>
  <c r="H368" i="13"/>
  <c r="I368" i="13"/>
  <c r="G368" i="13" s="1"/>
  <c r="H372" i="13"/>
  <c r="I372" i="13"/>
  <c r="G372" i="13" s="1"/>
  <c r="H376" i="13"/>
  <c r="I376" i="13"/>
  <c r="H380" i="13"/>
  <c r="F380" i="13" s="1"/>
  <c r="I380" i="13"/>
  <c r="I247" i="13"/>
  <c r="H23" i="13"/>
  <c r="F23" i="13" s="1"/>
  <c r="H80" i="13"/>
  <c r="F80" i="13" s="1"/>
  <c r="I143" i="13"/>
  <c r="G143" i="13" s="1"/>
  <c r="H202" i="13"/>
  <c r="I261" i="13"/>
  <c r="H214" i="13"/>
  <c r="F214" i="13" s="1"/>
  <c r="H150" i="13"/>
  <c r="I89" i="13"/>
  <c r="H85" i="13"/>
  <c r="F85" i="13" s="1"/>
  <c r="I85" i="13"/>
  <c r="G85" i="13" s="1"/>
  <c r="H114" i="13"/>
  <c r="I114" i="13"/>
  <c r="G114" i="13" s="1"/>
  <c r="I138" i="13"/>
  <c r="H138" i="13"/>
  <c r="H187" i="13"/>
  <c r="F187" i="13" s="1"/>
  <c r="I187" i="13"/>
  <c r="H49" i="13"/>
  <c r="I49" i="13"/>
  <c r="G49" i="13" s="1"/>
  <c r="I130" i="13"/>
  <c r="G130" i="13" s="1"/>
  <c r="H130" i="13"/>
  <c r="H473" i="13"/>
  <c r="F473" i="13" s="1"/>
  <c r="I473" i="13"/>
  <c r="I126" i="13"/>
  <c r="I97" i="13"/>
  <c r="G97" i="13" s="1"/>
  <c r="H97" i="13"/>
  <c r="H175" i="13"/>
  <c r="I175" i="13"/>
  <c r="G175" i="13" s="1"/>
  <c r="I469" i="13"/>
  <c r="G469" i="13" s="1"/>
  <c r="H469" i="13"/>
  <c r="I171" i="13"/>
  <c r="I32" i="13"/>
  <c r="G32" i="13" s="1"/>
  <c r="H32" i="13"/>
  <c r="F32" i="13" s="1"/>
  <c r="H36" i="13"/>
  <c r="F36" i="13" s="1"/>
  <c r="I36" i="13"/>
  <c r="G36" i="13" s="1"/>
  <c r="I465" i="13"/>
  <c r="G465" i="13" s="1"/>
  <c r="H465" i="13"/>
  <c r="I477" i="13"/>
  <c r="H477" i="13"/>
  <c r="F477" i="13" s="1"/>
  <c r="I24" i="13"/>
  <c r="H24" i="13"/>
  <c r="H28" i="13"/>
  <c r="I28" i="13"/>
  <c r="G28" i="13" s="1"/>
  <c r="H93" i="13"/>
  <c r="F93" i="13" s="1"/>
  <c r="I93" i="13"/>
  <c r="I40" i="13"/>
  <c r="I378" i="13"/>
  <c r="G378" i="13" s="1"/>
  <c r="H330" i="13"/>
  <c r="F330" i="13" s="1"/>
  <c r="H425" i="13"/>
  <c r="F425" i="13" s="1"/>
  <c r="I425" i="13"/>
  <c r="I433" i="13"/>
  <c r="G433" i="13" s="1"/>
  <c r="H433" i="13"/>
  <c r="I445" i="13"/>
  <c r="G445" i="13" s="1"/>
  <c r="H445" i="13"/>
  <c r="I449" i="13"/>
  <c r="H449" i="13"/>
  <c r="F449" i="13" s="1"/>
  <c r="I286" i="13"/>
  <c r="G286" i="13" s="1"/>
  <c r="H286" i="13"/>
  <c r="H290" i="13"/>
  <c r="F290" i="13" s="1"/>
  <c r="I290" i="13"/>
  <c r="H298" i="13"/>
  <c r="I298" i="13"/>
  <c r="I302" i="13"/>
  <c r="H302" i="13"/>
  <c r="F302" i="13" s="1"/>
  <c r="H306" i="13"/>
  <c r="I306" i="13"/>
  <c r="G306" i="13" s="1"/>
  <c r="H310" i="13"/>
  <c r="F310" i="13" s="1"/>
  <c r="I310" i="13"/>
  <c r="I314" i="13"/>
  <c r="H314" i="13"/>
  <c r="H338" i="13"/>
  <c r="F338" i="13" s="1"/>
  <c r="I338" i="13"/>
  <c r="H342" i="13"/>
  <c r="I342" i="13"/>
  <c r="I350" i="13"/>
  <c r="H350" i="13"/>
  <c r="I374" i="13"/>
  <c r="G374" i="13" s="1"/>
  <c r="H374" i="13"/>
  <c r="F374" i="13" s="1"/>
  <c r="I382" i="13"/>
  <c r="G382" i="13" s="1"/>
  <c r="H382" i="13"/>
  <c r="I403" i="13"/>
  <c r="H403" i="13"/>
  <c r="F403" i="13" s="1"/>
  <c r="I408" i="13"/>
  <c r="H408" i="13"/>
  <c r="G15" i="13"/>
  <c r="I43" i="13"/>
  <c r="G43" i="13" s="1"/>
  <c r="H43" i="13"/>
  <c r="I68" i="13"/>
  <c r="H68" i="13"/>
  <c r="F68" i="13" s="1"/>
  <c r="H72" i="13"/>
  <c r="I72" i="13"/>
  <c r="I104" i="13"/>
  <c r="G104" i="13" s="1"/>
  <c r="H104" i="13"/>
  <c r="F104" i="13" s="1"/>
  <c r="I218" i="13"/>
  <c r="G218" i="13" s="1"/>
  <c r="H218" i="13"/>
  <c r="I294" i="13"/>
  <c r="I528" i="13"/>
  <c r="G528" i="13" s="1"/>
  <c r="H11" i="13"/>
  <c r="F11" i="13" s="1"/>
  <c r="I11" i="13"/>
  <c r="H266" i="13"/>
  <c r="I266" i="13"/>
  <c r="G266" i="13" s="1"/>
  <c r="I7" i="13"/>
  <c r="H7" i="13"/>
  <c r="H282" i="13"/>
  <c r="F282" i="13" s="1"/>
  <c r="I282" i="13"/>
  <c r="I371" i="13"/>
  <c r="G371" i="13" s="1"/>
  <c r="H371" i="13"/>
  <c r="F371" i="13" s="1"/>
  <c r="I375" i="13"/>
  <c r="H375" i="13"/>
  <c r="F375" i="13" s="1"/>
  <c r="I379" i="13"/>
  <c r="G379" i="13" s="1"/>
  <c r="H379" i="13"/>
  <c r="F379" i="13" s="1"/>
  <c r="H396" i="13"/>
  <c r="F396" i="13" s="1"/>
  <c r="I396" i="13"/>
  <c r="G396" i="13" s="1"/>
  <c r="I400" i="13"/>
  <c r="G400" i="13" s="1"/>
  <c r="H400" i="13"/>
  <c r="H404" i="13"/>
  <c r="F404" i="13" s="1"/>
  <c r="I404" i="13"/>
  <c r="I430" i="13"/>
  <c r="I111" i="13"/>
  <c r="G111" i="13" s="1"/>
  <c r="H111" i="13"/>
  <c r="I115" i="13"/>
  <c r="H115" i="13"/>
  <c r="F115" i="13" s="1"/>
  <c r="I127" i="13"/>
  <c r="H127" i="13"/>
  <c r="I164" i="13"/>
  <c r="H164" i="13"/>
  <c r="I172" i="13"/>
  <c r="G172" i="13" s="1"/>
  <c r="H172" i="13"/>
  <c r="I176" i="13"/>
  <c r="G176" i="13" s="1"/>
  <c r="H176" i="13"/>
  <c r="F176" i="13" s="1"/>
  <c r="H17" i="13"/>
  <c r="F17" i="13" s="1"/>
  <c r="I17" i="13"/>
  <c r="I70" i="13"/>
  <c r="H70" i="13"/>
  <c r="F70" i="13" s="1"/>
  <c r="H106" i="13"/>
  <c r="F106" i="13" s="1"/>
  <c r="I106" i="13"/>
  <c r="G106" i="13" s="1"/>
  <c r="H220" i="13"/>
  <c r="F220" i="13" s="1"/>
  <c r="I220" i="13"/>
  <c r="H179" i="13"/>
  <c r="I179" i="13"/>
  <c r="G179" i="13" s="1"/>
  <c r="I183" i="13"/>
  <c r="H183" i="13"/>
  <c r="F183" i="13" s="1"/>
  <c r="I191" i="13"/>
  <c r="G191" i="13" s="1"/>
  <c r="H191" i="13"/>
  <c r="I195" i="13"/>
  <c r="H195" i="13"/>
  <c r="F195" i="13" s="1"/>
  <c r="I531" i="13"/>
  <c r="H531" i="13"/>
  <c r="F531" i="13" s="1"/>
  <c r="H523" i="13"/>
  <c r="F523" i="13" s="1"/>
  <c r="I523" i="13"/>
  <c r="G523" i="13" s="1"/>
  <c r="H426" i="13"/>
  <c r="F426" i="13" s="1"/>
  <c r="I426" i="13"/>
  <c r="I434" i="13"/>
  <c r="G434" i="13" s="1"/>
  <c r="H434" i="13"/>
  <c r="H438" i="13"/>
  <c r="F438" i="13" s="1"/>
  <c r="I438" i="13"/>
  <c r="G438" i="13" s="1"/>
  <c r="H442" i="13"/>
  <c r="I442" i="13"/>
  <c r="G442" i="13" s="1"/>
  <c r="I446" i="13"/>
  <c r="G446" i="13" s="1"/>
  <c r="H446" i="13"/>
  <c r="H466" i="13"/>
  <c r="F466" i="13" s="1"/>
  <c r="I466" i="13"/>
  <c r="G466" i="13" s="1"/>
  <c r="H474" i="13"/>
  <c r="F474" i="13" s="1"/>
  <c r="I474" i="13"/>
  <c r="H478" i="13"/>
  <c r="F478" i="13" s="1"/>
  <c r="I478" i="13"/>
  <c r="H88" i="13"/>
  <c r="F88" i="13" s="1"/>
  <c r="I88" i="13"/>
  <c r="G88" i="13" s="1"/>
  <c r="H96" i="13"/>
  <c r="I96" i="13"/>
  <c r="G96" i="13" s="1"/>
  <c r="I100" i="13"/>
  <c r="G100" i="13" s="1"/>
  <c r="H100" i="13"/>
  <c r="I507" i="13"/>
  <c r="G507" i="13" s="1"/>
  <c r="H243" i="13"/>
  <c r="I60" i="13"/>
  <c r="G60" i="13" s="1"/>
  <c r="H60" i="13"/>
  <c r="H64" i="13"/>
  <c r="I64" i="13"/>
  <c r="G64" i="13" s="1"/>
  <c r="H154" i="13"/>
  <c r="I154" i="13"/>
  <c r="I158" i="13"/>
  <c r="G158" i="13" s="1"/>
  <c r="H158" i="13"/>
  <c r="I5" i="13"/>
  <c r="H226" i="13"/>
  <c r="F226" i="13" s="1"/>
  <c r="I9" i="13"/>
  <c r="G9" i="13" s="1"/>
  <c r="H9" i="13"/>
  <c r="F9" i="13" s="1"/>
  <c r="I13" i="13"/>
  <c r="G13" i="13" s="1"/>
  <c r="H13" i="13"/>
  <c r="I45" i="13"/>
  <c r="G45" i="13" s="1"/>
  <c r="H45" i="13"/>
  <c r="F45" i="13" s="1"/>
  <c r="H78" i="13"/>
  <c r="F78" i="13" s="1"/>
  <c r="I78" i="13"/>
  <c r="I231" i="13"/>
  <c r="H231" i="13"/>
  <c r="I249" i="13"/>
  <c r="G249" i="13" s="1"/>
  <c r="H249" i="13"/>
  <c r="H253" i="13"/>
  <c r="F253" i="13" s="1"/>
  <c r="I253" i="13"/>
  <c r="G253" i="13" s="1"/>
  <c r="H274" i="13"/>
  <c r="F274" i="13" s="1"/>
  <c r="I274" i="13"/>
  <c r="G274" i="13" s="1"/>
  <c r="H278" i="13"/>
  <c r="I278" i="13"/>
  <c r="G278" i="13" s="1"/>
  <c r="H41" i="13"/>
  <c r="I109" i="13"/>
  <c r="G109" i="13" s="1"/>
  <c r="H109" i="13"/>
  <c r="F109" i="13" s="1"/>
  <c r="H113" i="13"/>
  <c r="F113" i="13" s="1"/>
  <c r="I121" i="13"/>
  <c r="G121" i="13" s="1"/>
  <c r="H121" i="13"/>
  <c r="I125" i="13"/>
  <c r="I203" i="13"/>
  <c r="G203" i="13" s="1"/>
  <c r="H203" i="13"/>
  <c r="I34" i="13"/>
  <c r="G34" i="13" s="1"/>
  <c r="H34" i="13"/>
  <c r="F34" i="13" s="1"/>
  <c r="H38" i="13"/>
  <c r="F38" i="13" s="1"/>
  <c r="I38" i="13"/>
  <c r="G38" i="13" s="1"/>
  <c r="I47" i="13"/>
  <c r="H47" i="13"/>
  <c r="F47" i="13" s="1"/>
  <c r="I59" i="13"/>
  <c r="G59" i="13" s="1"/>
  <c r="H59" i="13"/>
  <c r="F59" i="13" s="1"/>
  <c r="H91" i="13"/>
  <c r="I91" i="13"/>
  <c r="G91" i="13" s="1"/>
  <c r="I95" i="13"/>
  <c r="H95" i="13"/>
  <c r="I108" i="13"/>
  <c r="G108" i="13" s="1"/>
  <c r="H108" i="13"/>
  <c r="F108" i="13" s="1"/>
  <c r="I153" i="13"/>
  <c r="H153" i="13"/>
  <c r="F153" i="13" s="1"/>
  <c r="H67" i="13"/>
  <c r="I107" i="13"/>
  <c r="G107" i="13" s="1"/>
  <c r="H245" i="13"/>
  <c r="I245" i="13"/>
  <c r="G245" i="13" s="1"/>
  <c r="H311" i="13"/>
  <c r="I311" i="13"/>
  <c r="G311" i="13" s="1"/>
  <c r="I315" i="13"/>
  <c r="G315" i="13" s="1"/>
  <c r="H315" i="13"/>
  <c r="F315" i="13" s="1"/>
  <c r="I323" i="13"/>
  <c r="H323" i="13"/>
  <c r="H327" i="13"/>
  <c r="I327" i="13"/>
  <c r="I335" i="13"/>
  <c r="G335" i="13" s="1"/>
  <c r="H335" i="13"/>
  <c r="H339" i="13"/>
  <c r="F339" i="13" s="1"/>
  <c r="I339" i="13"/>
  <c r="H343" i="13"/>
  <c r="I343" i="13"/>
  <c r="I347" i="13"/>
  <c r="H347" i="13"/>
  <c r="F347" i="13" s="1"/>
  <c r="I351" i="13"/>
  <c r="H351" i="13"/>
  <c r="F351" i="13" s="1"/>
  <c r="I355" i="13"/>
  <c r="G355" i="13" s="1"/>
  <c r="H355" i="13"/>
  <c r="H359" i="13"/>
  <c r="I359" i="13"/>
  <c r="G359" i="13" s="1"/>
  <c r="I367" i="13"/>
  <c r="H367" i="13"/>
  <c r="F367" i="13" s="1"/>
  <c r="H184" i="13"/>
  <c r="I184" i="13"/>
  <c r="G184" i="13" s="1"/>
  <c r="I188" i="13"/>
  <c r="H188" i="13"/>
  <c r="F188" i="13" s="1"/>
  <c r="I44" i="13"/>
  <c r="H44" i="13"/>
  <c r="F44" i="13" s="1"/>
  <c r="I134" i="13"/>
  <c r="G134" i="13" s="1"/>
  <c r="H134" i="13"/>
  <c r="F134" i="13" s="1"/>
  <c r="I146" i="13"/>
  <c r="H146" i="13"/>
  <c r="I163" i="13"/>
  <c r="H163" i="13"/>
  <c r="F163" i="13" s="1"/>
  <c r="I200" i="13"/>
  <c r="H200" i="13"/>
  <c r="F200" i="13" s="1"/>
  <c r="H420" i="13"/>
  <c r="I511" i="13"/>
  <c r="H84" i="13"/>
  <c r="F84" i="13" s="1"/>
  <c r="I92" i="13"/>
  <c r="H224" i="13"/>
  <c r="I504" i="13"/>
  <c r="G504" i="13" s="1"/>
  <c r="I533" i="13"/>
  <c r="I25" i="13"/>
  <c r="G25" i="13" s="1"/>
  <c r="H25" i="13"/>
  <c r="F25" i="13" s="1"/>
  <c r="I33" i="13"/>
  <c r="G33" i="13" s="1"/>
  <c r="H33" i="13"/>
  <c r="F33" i="13" s="1"/>
  <c r="H46" i="13"/>
  <c r="I46" i="13"/>
  <c r="G46" i="13" s="1"/>
  <c r="I180" i="13"/>
  <c r="G180" i="13" s="1"/>
  <c r="H180" i="13"/>
  <c r="F180" i="13" s="1"/>
  <c r="I209" i="13"/>
  <c r="G209" i="13" s="1"/>
  <c r="H209" i="13"/>
  <c r="I213" i="13"/>
  <c r="H213" i="13"/>
  <c r="F213" i="13" s="1"/>
  <c r="I217" i="13"/>
  <c r="H217" i="13"/>
  <c r="F217" i="13" s="1"/>
  <c r="I221" i="13"/>
  <c r="G221" i="13" s="1"/>
  <c r="H221" i="13"/>
  <c r="I295" i="13"/>
  <c r="G295" i="13" s="1"/>
  <c r="H295" i="13"/>
  <c r="I257" i="13"/>
  <c r="G257" i="13" s="1"/>
  <c r="H257" i="13"/>
  <c r="H270" i="13"/>
  <c r="I270" i="13"/>
  <c r="G270" i="13" s="1"/>
  <c r="H385" i="13"/>
  <c r="F385" i="13" s="1"/>
  <c r="I385" i="13"/>
  <c r="G385" i="13" s="1"/>
  <c r="H389" i="13"/>
  <c r="I389" i="13"/>
  <c r="G389" i="13" s="1"/>
  <c r="H441" i="13"/>
  <c r="F441" i="13" s="1"/>
  <c r="I441" i="13"/>
  <c r="H453" i="13"/>
  <c r="I453" i="13"/>
  <c r="G453" i="13" s="1"/>
  <c r="I103" i="13"/>
  <c r="G103" i="13" s="1"/>
  <c r="H103" i="13"/>
  <c r="H162" i="13"/>
  <c r="F162" i="13" s="1"/>
  <c r="I162" i="13"/>
  <c r="G162" i="13" s="1"/>
  <c r="I74" i="13"/>
  <c r="G74" i="13" s="1"/>
  <c r="H74" i="13"/>
  <c r="I98" i="13"/>
  <c r="H98" i="13"/>
  <c r="F98" i="13" s="1"/>
  <c r="H120" i="13"/>
  <c r="F120" i="13" s="1"/>
  <c r="I120" i="13"/>
  <c r="I248" i="13"/>
  <c r="G248" i="13" s="1"/>
  <c r="H248" i="13"/>
  <c r="F248" i="13" s="1"/>
  <c r="H69" i="13"/>
  <c r="F69" i="13" s="1"/>
  <c r="I69" i="13"/>
  <c r="G69" i="13" s="1"/>
  <c r="H317" i="13"/>
  <c r="I317" i="13"/>
  <c r="G317" i="13" s="1"/>
  <c r="I321" i="13"/>
  <c r="G321" i="13" s="1"/>
  <c r="H321" i="13"/>
  <c r="H409" i="13"/>
  <c r="I409" i="13"/>
  <c r="H26" i="13"/>
  <c r="F26" i="13" s="1"/>
  <c r="I26" i="13"/>
  <c r="H52" i="13"/>
  <c r="I52" i="13"/>
  <c r="G52" i="13" s="1"/>
  <c r="H56" i="13"/>
  <c r="I56" i="13"/>
  <c r="G56" i="13" s="1"/>
  <c r="I399" i="13"/>
  <c r="G399" i="13" s="1"/>
  <c r="H399" i="13"/>
  <c r="F399" i="13" s="1"/>
  <c r="I256" i="13"/>
  <c r="I205" i="13"/>
  <c r="G205" i="13" s="1"/>
  <c r="H205" i="13"/>
  <c r="H520" i="13"/>
  <c r="I520" i="13"/>
  <c r="G520" i="13" s="1"/>
  <c r="I512" i="13"/>
  <c r="G512" i="13" s="1"/>
  <c r="H512" i="13"/>
  <c r="F512" i="13" s="1"/>
  <c r="H505" i="13"/>
  <c r="I505" i="13"/>
  <c r="G505" i="13" s="1"/>
  <c r="H27" i="13"/>
  <c r="F27" i="13" s="1"/>
  <c r="I27" i="13"/>
  <c r="H31" i="13"/>
  <c r="I31" i="13"/>
  <c r="G31" i="13" s="1"/>
  <c r="I35" i="13"/>
  <c r="H35" i="13"/>
  <c r="F35" i="13" s="1"/>
  <c r="H39" i="13"/>
  <c r="I39" i="13"/>
  <c r="G39" i="13" s="1"/>
  <c r="H57" i="13"/>
  <c r="F57" i="13" s="1"/>
  <c r="I57" i="13"/>
  <c r="I354" i="13"/>
  <c r="H354" i="13"/>
  <c r="H358" i="13"/>
  <c r="F358" i="13" s="1"/>
  <c r="I358" i="13"/>
  <c r="I362" i="13"/>
  <c r="G362" i="13" s="1"/>
  <c r="H362" i="13"/>
  <c r="I366" i="13"/>
  <c r="H366" i="13"/>
  <c r="H53" i="13"/>
  <c r="F53" i="13" s="1"/>
  <c r="I19" i="13"/>
  <c r="H19" i="13"/>
  <c r="F19" i="13" s="1"/>
  <c r="H170" i="13"/>
  <c r="F170" i="13" s="1"/>
  <c r="I170" i="13"/>
  <c r="G170" i="13" s="1"/>
  <c r="H135" i="13"/>
  <c r="I135" i="13"/>
  <c r="I139" i="13"/>
  <c r="G139" i="13" s="1"/>
  <c r="H139" i="13"/>
  <c r="H110" i="13"/>
  <c r="I110" i="13"/>
  <c r="G110" i="13" s="1"/>
  <c r="I118" i="13"/>
  <c r="G118" i="13" s="1"/>
  <c r="H118" i="13"/>
  <c r="F118" i="13" s="1"/>
  <c r="I122" i="13"/>
  <c r="H122" i="13"/>
  <c r="F122" i="13" s="1"/>
  <c r="H66" i="13"/>
  <c r="F66" i="13" s="1"/>
  <c r="I66" i="13"/>
  <c r="I199" i="13"/>
  <c r="H199" i="13"/>
  <c r="F199" i="13" s="1"/>
  <c r="I333" i="13"/>
  <c r="G333" i="13" s="1"/>
  <c r="H333" i="13"/>
  <c r="F333" i="13" s="1"/>
  <c r="H341" i="13"/>
  <c r="F341" i="13" s="1"/>
  <c r="I341" i="13"/>
  <c r="G341" i="13" s="1"/>
  <c r="H73" i="13"/>
  <c r="H212" i="13"/>
  <c r="I90" i="13"/>
  <c r="G90" i="13" s="1"/>
  <c r="I251" i="13"/>
  <c r="G251" i="13" s="1"/>
  <c r="H251" i="13"/>
  <c r="I539" i="13"/>
  <c r="G539" i="13" s="1"/>
  <c r="H539" i="13"/>
  <c r="F539" i="13" s="1"/>
  <c r="H42" i="13"/>
  <c r="F42" i="13" s="1"/>
  <c r="I42" i="13"/>
  <c r="H94" i="13"/>
  <c r="F94" i="13" s="1"/>
  <c r="I94" i="13"/>
  <c r="G94" i="13" s="1"/>
  <c r="I416" i="13"/>
  <c r="G416" i="13" s="1"/>
  <c r="H416" i="13"/>
  <c r="H21" i="13"/>
  <c r="I29" i="13"/>
  <c r="H29" i="13"/>
  <c r="F29" i="13" s="1"/>
  <c r="I37" i="13"/>
  <c r="H37" i="13"/>
  <c r="F37" i="13" s="1"/>
  <c r="H259" i="13"/>
  <c r="F259" i="13" s="1"/>
  <c r="I259" i="13"/>
  <c r="H407" i="13"/>
  <c r="I407" i="13"/>
  <c r="G407" i="13" s="1"/>
  <c r="I254" i="13"/>
  <c r="H254" i="13"/>
  <c r="F254" i="13" s="1"/>
  <c r="I331" i="13"/>
  <c r="H331" i="13"/>
  <c r="F331" i="13" s="1"/>
  <c r="I208" i="13"/>
  <c r="I271" i="13"/>
  <c r="G271" i="13" s="1"/>
  <c r="H271" i="13"/>
  <c r="H275" i="13"/>
  <c r="F275" i="13" s="1"/>
  <c r="I275" i="13"/>
  <c r="G275" i="13" s="1"/>
  <c r="I279" i="13"/>
  <c r="G279" i="13" s="1"/>
  <c r="H279" i="13"/>
  <c r="I283" i="13"/>
  <c r="H283" i="13"/>
  <c r="F283" i="13" s="1"/>
  <c r="H454" i="13"/>
  <c r="F454" i="13" s="1"/>
  <c r="I454" i="13"/>
  <c r="G454" i="13" s="1"/>
  <c r="I219" i="13"/>
  <c r="H219" i="13"/>
  <c r="I300" i="13"/>
  <c r="H300" i="13"/>
  <c r="F300" i="13" s="1"/>
  <c r="I519" i="13"/>
  <c r="I510" i="13"/>
  <c r="G510" i="13" s="1"/>
  <c r="I499" i="13"/>
  <c r="I506" i="13"/>
  <c r="H503" i="13"/>
  <c r="F503" i="13" s="1"/>
  <c r="H535" i="13"/>
  <c r="F535" i="13" s="1"/>
  <c r="I515" i="13"/>
  <c r="G515" i="13" s="1"/>
  <c r="I496" i="13"/>
  <c r="I521" i="13"/>
  <c r="I538" i="13"/>
  <c r="I541" i="13"/>
  <c r="Z250" i="9" l="1"/>
  <c r="N250" i="12"/>
  <c r="K358" i="12"/>
  <c r="O358" i="9"/>
  <c r="O358" i="12" s="1"/>
  <c r="N358" i="9"/>
  <c r="N358" i="12" s="1"/>
  <c r="K233" i="12"/>
  <c r="N233" i="9"/>
  <c r="N233" i="12" s="1"/>
  <c r="O233" i="9"/>
  <c r="O233" i="12" s="1"/>
  <c r="N67" i="12"/>
  <c r="Z67" i="9"/>
  <c r="K68" i="12"/>
  <c r="O68" i="9"/>
  <c r="O68" i="12" s="1"/>
  <c r="N68" i="9"/>
  <c r="N68" i="12" s="1"/>
  <c r="K50" i="12"/>
  <c r="N50" i="9"/>
  <c r="O50" i="9"/>
  <c r="O50" i="12" s="1"/>
  <c r="K49" i="12"/>
  <c r="O49" i="9"/>
  <c r="O49" i="12" s="1"/>
  <c r="N49" i="9"/>
  <c r="Z49" i="9" s="1"/>
  <c r="K104" i="12"/>
  <c r="O104" i="9"/>
  <c r="O104" i="12" s="1"/>
  <c r="N104" i="9"/>
  <c r="Z104" i="9" s="1"/>
  <c r="K295" i="12"/>
  <c r="O295" i="9"/>
  <c r="O295" i="12" s="1"/>
  <c r="Z72" i="9"/>
  <c r="H273" i="12"/>
  <c r="Z392" i="9"/>
  <c r="O98" i="9"/>
  <c r="O98" i="12" s="1"/>
  <c r="N282" i="9"/>
  <c r="K235" i="12"/>
  <c r="Z84" i="9"/>
  <c r="Z23" i="9"/>
  <c r="Z23" i="12" s="1"/>
  <c r="Z161" i="9"/>
  <c r="Z167" i="9"/>
  <c r="Z231" i="9"/>
  <c r="I323" i="9"/>
  <c r="I323" i="12" s="1"/>
  <c r="Z369" i="9"/>
  <c r="Z375" i="9"/>
  <c r="I111" i="9"/>
  <c r="I111" i="12" s="1"/>
  <c r="N241" i="12"/>
  <c r="Z241" i="9"/>
  <c r="I299" i="9"/>
  <c r="I299" i="12" s="1"/>
  <c r="O267" i="9"/>
  <c r="O267" i="12" s="1"/>
  <c r="E246" i="12"/>
  <c r="I246" i="9"/>
  <c r="I246" i="12" s="1"/>
  <c r="E221" i="12"/>
  <c r="I221" i="9"/>
  <c r="I221" i="12" s="1"/>
  <c r="H221" i="9"/>
  <c r="H221" i="12" s="1"/>
  <c r="O141" i="9"/>
  <c r="N141" i="9"/>
  <c r="I245" i="12"/>
  <c r="I153" i="12"/>
  <c r="Z334" i="9"/>
  <c r="N251" i="12"/>
  <c r="N227" i="9"/>
  <c r="N185" i="9"/>
  <c r="N185" i="12" s="1"/>
  <c r="Z57" i="9"/>
  <c r="N148" i="9"/>
  <c r="O175" i="9"/>
  <c r="O175" i="12" s="1"/>
  <c r="Z360" i="9"/>
  <c r="Z360" i="12" s="1"/>
  <c r="Z123" i="9"/>
  <c r="Z304" i="9"/>
  <c r="H396" i="12"/>
  <c r="Z177" i="9"/>
  <c r="V57" i="12"/>
  <c r="V163" i="12"/>
  <c r="V52" i="12"/>
  <c r="V316" i="12"/>
  <c r="N38" i="12"/>
  <c r="Z38" i="9"/>
  <c r="N291" i="12"/>
  <c r="Z291" i="9"/>
  <c r="K197" i="12"/>
  <c r="K186" i="12"/>
  <c r="N186" i="9"/>
  <c r="N186" i="12" s="1"/>
  <c r="Z289" i="9"/>
  <c r="O87" i="9"/>
  <c r="O87" i="12" s="1"/>
  <c r="N175" i="9"/>
  <c r="O401" i="9"/>
  <c r="O401" i="12" s="1"/>
  <c r="Z147" i="9"/>
  <c r="Z147" i="12" s="1"/>
  <c r="K262" i="12"/>
  <c r="Z225" i="9"/>
  <c r="Z28" i="9"/>
  <c r="Z43" i="9"/>
  <c r="Z246" i="9"/>
  <c r="Z21" i="9"/>
  <c r="H412" i="9"/>
  <c r="E412" i="12"/>
  <c r="E76" i="12"/>
  <c r="I76" i="9"/>
  <c r="I76" i="12" s="1"/>
  <c r="E215" i="12"/>
  <c r="H215" i="9"/>
  <c r="E66" i="12"/>
  <c r="H66" i="9"/>
  <c r="H66" i="12" s="1"/>
  <c r="E155" i="12"/>
  <c r="H155" i="9"/>
  <c r="I194" i="9"/>
  <c r="E194" i="12"/>
  <c r="K407" i="12"/>
  <c r="O407" i="9"/>
  <c r="K318" i="12"/>
  <c r="O318" i="9"/>
  <c r="O318" i="12" s="1"/>
  <c r="K54" i="12"/>
  <c r="N54" i="9"/>
  <c r="K103" i="12"/>
  <c r="N103" i="9"/>
  <c r="N103" i="12" s="1"/>
  <c r="K56" i="12"/>
  <c r="N56" i="9"/>
  <c r="N56" i="12" s="1"/>
  <c r="O56" i="9"/>
  <c r="O56" i="12" s="1"/>
  <c r="K253" i="12"/>
  <c r="N253" i="9"/>
  <c r="K106" i="12"/>
  <c r="N106" i="9"/>
  <c r="K329" i="12"/>
  <c r="O329" i="9"/>
  <c r="O329" i="12" s="1"/>
  <c r="K257" i="12"/>
  <c r="O257" i="9"/>
  <c r="O257" i="12" s="1"/>
  <c r="N257" i="9"/>
  <c r="N257" i="12" s="1"/>
  <c r="Z40" i="9"/>
  <c r="N98" i="12"/>
  <c r="N354" i="9"/>
  <c r="Z354" i="9" s="1"/>
  <c r="N87" i="9"/>
  <c r="N87" i="12" s="1"/>
  <c r="N401" i="9"/>
  <c r="N401" i="12" s="1"/>
  <c r="N63" i="9"/>
  <c r="N226" i="9"/>
  <c r="N226" i="12" s="1"/>
  <c r="Z275" i="9"/>
  <c r="Z178" i="9"/>
  <c r="Z390" i="9"/>
  <c r="Z329" i="9"/>
  <c r="Z415" i="9"/>
  <c r="N71" i="12"/>
  <c r="Z71" i="9"/>
  <c r="V55" i="12"/>
  <c r="N318" i="9"/>
  <c r="N295" i="9"/>
  <c r="Z56" i="9"/>
  <c r="I215" i="9"/>
  <c r="I215" i="12" s="1"/>
  <c r="E229" i="12"/>
  <c r="H229" i="9"/>
  <c r="H229" i="12" s="1"/>
  <c r="E117" i="12"/>
  <c r="H117" i="9"/>
  <c r="E77" i="12"/>
  <c r="H77" i="9"/>
  <c r="H77" i="12" s="1"/>
  <c r="E144" i="12"/>
  <c r="I144" i="9"/>
  <c r="I144" i="12" s="1"/>
  <c r="Z361" i="9"/>
  <c r="Z59" i="9"/>
  <c r="N189" i="12"/>
  <c r="N23" i="12"/>
  <c r="K354" i="12"/>
  <c r="K34" i="12"/>
  <c r="K33" i="12"/>
  <c r="N263" i="9"/>
  <c r="N263" i="12" s="1"/>
  <c r="N22" i="9"/>
  <c r="N22" i="12" s="1"/>
  <c r="N194" i="9"/>
  <c r="N194" i="12" s="1"/>
  <c r="N381" i="9"/>
  <c r="O29" i="9"/>
  <c r="O29" i="12" s="1"/>
  <c r="O95" i="9"/>
  <c r="O95" i="12" s="1"/>
  <c r="I204" i="9"/>
  <c r="I204" i="12" s="1"/>
  <c r="Z111" i="9"/>
  <c r="Z413" i="9"/>
  <c r="Z323" i="9"/>
  <c r="Z323" i="12" s="1"/>
  <c r="Z90" i="9"/>
  <c r="O371" i="9"/>
  <c r="O371" i="12" s="1"/>
  <c r="N267" i="9"/>
  <c r="Z15" i="9"/>
  <c r="H144" i="9"/>
  <c r="H144" i="12" s="1"/>
  <c r="I117" i="9"/>
  <c r="I117" i="12" s="1"/>
  <c r="E381" i="12"/>
  <c r="I381" i="9"/>
  <c r="I381" i="12" s="1"/>
  <c r="H60" i="12"/>
  <c r="Z146" i="9"/>
  <c r="N84" i="12"/>
  <c r="Z320" i="9"/>
  <c r="H147" i="12"/>
  <c r="N28" i="12"/>
  <c r="Z6" i="9"/>
  <c r="Z31" i="9"/>
  <c r="O194" i="9"/>
  <c r="O194" i="12" s="1"/>
  <c r="O284" i="9"/>
  <c r="O284" i="12" s="1"/>
  <c r="Z259" i="9"/>
  <c r="O63" i="9"/>
  <c r="O63" i="12" s="1"/>
  <c r="O226" i="9"/>
  <c r="O226" i="12" s="1"/>
  <c r="Z216" i="9"/>
  <c r="O7" i="9"/>
  <c r="O7" i="12" s="1"/>
  <c r="E204" i="12"/>
  <c r="Z239" i="9"/>
  <c r="Z258" i="9"/>
  <c r="Z378" i="9"/>
  <c r="K371" i="12"/>
  <c r="H415" i="12"/>
  <c r="R174" i="12"/>
  <c r="Z174" i="9"/>
  <c r="Z69" i="9"/>
  <c r="O103" i="9"/>
  <c r="O103" i="12" s="1"/>
  <c r="I155" i="9"/>
  <c r="I155" i="12" s="1"/>
  <c r="I217" i="9"/>
  <c r="I217" i="12" s="1"/>
  <c r="E217" i="12"/>
  <c r="H217" i="9"/>
  <c r="H217" i="12" s="1"/>
  <c r="H159" i="12"/>
  <c r="Z159" i="9"/>
  <c r="N372" i="12"/>
  <c r="K263" i="12"/>
  <c r="O22" i="9"/>
  <c r="O22" i="12" s="1"/>
  <c r="Z336" i="9"/>
  <c r="O6" i="9"/>
  <c r="O6" i="12" s="1"/>
  <c r="Z100" i="9"/>
  <c r="Z81" i="9"/>
  <c r="H143" i="12"/>
  <c r="H151" i="12"/>
  <c r="Z151" i="9"/>
  <c r="N9" i="9"/>
  <c r="N9" i="12" s="1"/>
  <c r="H23" i="9"/>
  <c r="H23" i="12" s="1"/>
  <c r="Z366" i="9"/>
  <c r="Z366" i="12" s="1"/>
  <c r="I194" i="12"/>
  <c r="O407" i="12"/>
  <c r="O131" i="12"/>
  <c r="O13" i="12"/>
  <c r="S379" i="12"/>
  <c r="K64" i="12"/>
  <c r="N64" i="9"/>
  <c r="N64" i="12" s="1"/>
  <c r="K191" i="9"/>
  <c r="K107" i="12"/>
  <c r="N107" i="9"/>
  <c r="N107" i="12" s="1"/>
  <c r="K37" i="12"/>
  <c r="O37" i="9"/>
  <c r="O37" i="12" s="1"/>
  <c r="K116" i="12"/>
  <c r="O116" i="9"/>
  <c r="O116" i="12" s="1"/>
  <c r="K287" i="9"/>
  <c r="K243" i="12"/>
  <c r="O243" i="9"/>
  <c r="O243" i="12" s="1"/>
  <c r="H261" i="12"/>
  <c r="W276" i="12"/>
  <c r="W141" i="12"/>
  <c r="R340" i="12"/>
  <c r="W411" i="12"/>
  <c r="W154" i="12"/>
  <c r="W186" i="12"/>
  <c r="W354" i="12"/>
  <c r="N51" i="9"/>
  <c r="N356" i="12"/>
  <c r="I329" i="12"/>
  <c r="O107" i="9"/>
  <c r="O107" i="12" s="1"/>
  <c r="K339" i="12"/>
  <c r="O339" i="9"/>
  <c r="O339" i="12" s="1"/>
  <c r="O167" i="9"/>
  <c r="O167" i="12" s="1"/>
  <c r="K167" i="12"/>
  <c r="K151" i="12"/>
  <c r="O151" i="9"/>
  <c r="O151" i="12" s="1"/>
  <c r="N151" i="9"/>
  <c r="N151" i="12" s="1"/>
  <c r="K178" i="12"/>
  <c r="O178" i="9"/>
  <c r="O178" i="12" s="1"/>
  <c r="K205" i="12"/>
  <c r="O205" i="9"/>
  <c r="O205" i="12" s="1"/>
  <c r="I237" i="12"/>
  <c r="I6" i="12"/>
  <c r="O241" i="12"/>
  <c r="O389" i="12"/>
  <c r="S362" i="12"/>
  <c r="H191" i="9"/>
  <c r="H191" i="12" s="1"/>
  <c r="O60" i="12"/>
  <c r="Z272" i="9"/>
  <c r="S401" i="12"/>
  <c r="N220" i="9"/>
  <c r="N220" i="12" s="1"/>
  <c r="N286" i="9"/>
  <c r="S116" i="12"/>
  <c r="I275" i="12"/>
  <c r="K237" i="12"/>
  <c r="O51" i="9"/>
  <c r="O51" i="12" s="1"/>
  <c r="K280" i="12"/>
  <c r="O280" i="9"/>
  <c r="O280" i="12" s="1"/>
  <c r="E226" i="12"/>
  <c r="H226" i="9"/>
  <c r="E396" i="12"/>
  <c r="I396" i="9"/>
  <c r="I396" i="12" s="1"/>
  <c r="E301" i="12"/>
  <c r="I301" i="9"/>
  <c r="I301" i="12" s="1"/>
  <c r="E7" i="12"/>
  <c r="H7" i="9"/>
  <c r="H7" i="12" s="1"/>
  <c r="E175" i="12"/>
  <c r="I175" i="9"/>
  <c r="I175" i="12" s="1"/>
  <c r="I340" i="12"/>
  <c r="R331" i="12"/>
  <c r="W134" i="12"/>
  <c r="R325" i="12"/>
  <c r="N158" i="9"/>
  <c r="O220" i="9"/>
  <c r="O220" i="12" s="1"/>
  <c r="I353" i="12"/>
  <c r="W161" i="12"/>
  <c r="W179" i="12"/>
  <c r="I199" i="12"/>
  <c r="O210" i="12"/>
  <c r="I49" i="12"/>
  <c r="S288" i="12"/>
  <c r="E384" i="12"/>
  <c r="H384" i="9"/>
  <c r="E196" i="12"/>
  <c r="H196" i="9"/>
  <c r="E173" i="12"/>
  <c r="I173" i="9"/>
  <c r="I173" i="12" s="1"/>
  <c r="E235" i="12"/>
  <c r="I235" i="9"/>
  <c r="I235" i="12" s="1"/>
  <c r="E34" i="12"/>
  <c r="I34" i="9"/>
  <c r="I34" i="12" s="1"/>
  <c r="E18" i="12"/>
  <c r="I18" i="9"/>
  <c r="I18" i="12" s="1"/>
  <c r="S311" i="12"/>
  <c r="K312" i="12"/>
  <c r="O312" i="9"/>
  <c r="O312" i="12" s="1"/>
  <c r="I140" i="12"/>
  <c r="O319" i="12"/>
  <c r="O111" i="12"/>
  <c r="I43" i="12"/>
  <c r="W372" i="12"/>
  <c r="R346" i="12"/>
  <c r="W107" i="12"/>
  <c r="W73" i="12"/>
  <c r="R327" i="12"/>
  <c r="W387" i="12"/>
  <c r="S71" i="12"/>
  <c r="N288" i="9"/>
  <c r="N288" i="12" s="1"/>
  <c r="W82" i="12"/>
  <c r="W249" i="12"/>
  <c r="W267" i="12"/>
  <c r="I383" i="12"/>
  <c r="I287" i="9"/>
  <c r="I287" i="12" s="1"/>
  <c r="I257" i="12"/>
  <c r="I26" i="12"/>
  <c r="I185" i="12"/>
  <c r="V34" i="12"/>
  <c r="I145" i="12"/>
  <c r="K14" i="12"/>
  <c r="O14" i="9"/>
  <c r="O14" i="12" s="1"/>
  <c r="K25" i="12"/>
  <c r="O25" i="9"/>
  <c r="O25" i="12" s="1"/>
  <c r="K16" i="12"/>
  <c r="N16" i="9"/>
  <c r="N16" i="12" s="1"/>
  <c r="O270" i="12"/>
  <c r="W102" i="12"/>
  <c r="I10" i="12"/>
  <c r="I225" i="12"/>
  <c r="W129" i="12"/>
  <c r="I81" i="12"/>
  <c r="E252" i="12"/>
  <c r="H252" i="9"/>
  <c r="H252" i="12" s="1"/>
  <c r="E279" i="12"/>
  <c r="H279" i="9"/>
  <c r="H279" i="12" s="1"/>
  <c r="K353" i="12"/>
  <c r="O353" i="9"/>
  <c r="O353" i="12" s="1"/>
  <c r="R73" i="12"/>
  <c r="I319" i="9"/>
  <c r="I319" i="12" s="1"/>
  <c r="H319" i="9"/>
  <c r="H319" i="12" s="1"/>
  <c r="I33" i="12"/>
  <c r="E126" i="12"/>
  <c r="H126" i="9"/>
  <c r="H126" i="12" s="1"/>
  <c r="E283" i="12"/>
  <c r="H283" i="9"/>
  <c r="H283" i="12" s="1"/>
  <c r="I283" i="9"/>
  <c r="I283" i="12" s="1"/>
  <c r="E238" i="12"/>
  <c r="I238" i="9"/>
  <c r="I238" i="12" s="1"/>
  <c r="E107" i="12"/>
  <c r="I107" i="9"/>
  <c r="I107" i="12" s="1"/>
  <c r="H107" i="9"/>
  <c r="K139" i="12"/>
  <c r="O139" i="9"/>
  <c r="O139" i="12" s="1"/>
  <c r="I266" i="12"/>
  <c r="Z317" i="9"/>
  <c r="Z135" i="9"/>
  <c r="I63" i="12"/>
  <c r="E284" i="12"/>
  <c r="H284" i="9"/>
  <c r="I284" i="9"/>
  <c r="I284" i="12" s="1"/>
  <c r="H401" i="9"/>
  <c r="I401" i="9"/>
  <c r="I401" i="12" s="1"/>
  <c r="K112" i="12"/>
  <c r="O112" i="9"/>
  <c r="K137" i="12"/>
  <c r="O137" i="9"/>
  <c r="O137" i="12" s="1"/>
  <c r="S280" i="12"/>
  <c r="S336" i="12"/>
  <c r="E70" i="12"/>
  <c r="I70" i="9"/>
  <c r="I70" i="12" s="1"/>
  <c r="I5" i="9"/>
  <c r="I5" i="12" s="1"/>
  <c r="H5" i="9"/>
  <c r="H5" i="12" s="1"/>
  <c r="E294" i="12"/>
  <c r="I294" i="9"/>
  <c r="I294" i="12" s="1"/>
  <c r="K71" i="12"/>
  <c r="O71" i="9"/>
  <c r="O71" i="12" s="1"/>
  <c r="K271" i="12"/>
  <c r="O271" i="9"/>
  <c r="O271" i="12" s="1"/>
  <c r="K335" i="12"/>
  <c r="O335" i="9"/>
  <c r="O335" i="12" s="1"/>
  <c r="K313" i="12"/>
  <c r="O313" i="9"/>
  <c r="O313" i="12" s="1"/>
  <c r="K109" i="12"/>
  <c r="O109" i="9"/>
  <c r="O109" i="12" s="1"/>
  <c r="K341" i="12"/>
  <c r="O341" i="9"/>
  <c r="O341" i="12" s="1"/>
  <c r="S203" i="12"/>
  <c r="S273" i="12"/>
  <c r="K65" i="9"/>
  <c r="K117" i="9"/>
  <c r="O164" i="12"/>
  <c r="K125" i="9"/>
  <c r="K207" i="9"/>
  <c r="K254" i="9"/>
  <c r="N254" i="9" s="1"/>
  <c r="S256" i="12"/>
  <c r="O357" i="12"/>
  <c r="S366" i="12"/>
  <c r="S17" i="12"/>
  <c r="S327" i="12"/>
  <c r="S235" i="12"/>
  <c r="S98" i="12"/>
  <c r="O396" i="12"/>
  <c r="Z374" i="7"/>
  <c r="Z339" i="7"/>
  <c r="Z339" i="12" s="1"/>
  <c r="Z314" i="7"/>
  <c r="K85" i="9"/>
  <c r="K260" i="9"/>
  <c r="S392" i="12"/>
  <c r="S90" i="12"/>
  <c r="S352" i="12"/>
  <c r="S304" i="12"/>
  <c r="S136" i="12"/>
  <c r="O38" i="9"/>
  <c r="O38" i="12" s="1"/>
  <c r="K121" i="12"/>
  <c r="O121" i="9"/>
  <c r="O121" i="12" s="1"/>
  <c r="S355" i="12"/>
  <c r="O338" i="12"/>
  <c r="O321" i="12"/>
  <c r="S351" i="12"/>
  <c r="K174" i="12"/>
  <c r="O174" i="9"/>
  <c r="O174" i="12" s="1"/>
  <c r="H131" i="12"/>
  <c r="I47" i="9"/>
  <c r="I47" i="12" s="1"/>
  <c r="R96" i="12"/>
  <c r="I74" i="12"/>
  <c r="O79" i="12"/>
  <c r="I206" i="12"/>
  <c r="S159" i="12"/>
  <c r="S183" i="12"/>
  <c r="S151" i="12"/>
  <c r="O384" i="9"/>
  <c r="O384" i="12" s="1"/>
  <c r="Z147" i="7"/>
  <c r="Z124" i="7"/>
  <c r="Z124" i="12" s="1"/>
  <c r="Z122" i="7"/>
  <c r="Z82" i="7"/>
  <c r="Z82" i="12" s="1"/>
  <c r="O215" i="9"/>
  <c r="O215" i="12" s="1"/>
  <c r="K215" i="12"/>
  <c r="I410" i="12"/>
  <c r="Z202" i="9"/>
  <c r="Z202" i="12" s="1"/>
  <c r="R321" i="12"/>
  <c r="S41" i="12"/>
  <c r="W59" i="12"/>
  <c r="I315" i="12"/>
  <c r="S192" i="12"/>
  <c r="I178" i="12"/>
  <c r="S38" i="12"/>
  <c r="S400" i="12"/>
  <c r="O165" i="9"/>
  <c r="S317" i="12"/>
  <c r="S37" i="12"/>
  <c r="Z245" i="7"/>
  <c r="Z245" i="12" s="1"/>
  <c r="Z208" i="7"/>
  <c r="O80" i="12"/>
  <c r="S24" i="12"/>
  <c r="Z149" i="7"/>
  <c r="K365" i="9"/>
  <c r="K201" i="9"/>
  <c r="K149" i="9"/>
  <c r="N149" i="9" s="1"/>
  <c r="K219" i="9"/>
  <c r="K387" i="9"/>
  <c r="K150" i="9"/>
  <c r="K269" i="9"/>
  <c r="K208" i="9"/>
  <c r="K355" i="9"/>
  <c r="K127" i="9"/>
  <c r="K179" i="9"/>
  <c r="K305" i="9"/>
  <c r="N305" i="9" s="1"/>
  <c r="K376" i="9"/>
  <c r="S263" i="12"/>
  <c r="S165" i="12"/>
  <c r="Z341" i="7"/>
  <c r="Z326" i="7"/>
  <c r="Z323" i="7"/>
  <c r="Z298" i="7"/>
  <c r="Z283" i="7"/>
  <c r="Z249" i="7"/>
  <c r="Z249" i="12" s="1"/>
  <c r="Z199" i="7"/>
  <c r="Z211" i="7"/>
  <c r="Z78" i="7"/>
  <c r="Z78" i="12" s="1"/>
  <c r="Z44" i="7"/>
  <c r="Z19" i="7"/>
  <c r="Z6" i="7"/>
  <c r="Z17" i="7"/>
  <c r="K322" i="9"/>
  <c r="K290" i="9"/>
  <c r="N290" i="9" s="1"/>
  <c r="Z406" i="7"/>
  <c r="Z386" i="7"/>
  <c r="Z375" i="7"/>
  <c r="Z253" i="7"/>
  <c r="Z179" i="7"/>
  <c r="K93" i="9"/>
  <c r="K261" i="9"/>
  <c r="K11" i="9"/>
  <c r="K195" i="9"/>
  <c r="K196" i="9"/>
  <c r="N196" i="9" s="1"/>
  <c r="N196" i="12" s="1"/>
  <c r="K199" i="9"/>
  <c r="K113" i="9"/>
  <c r="K297" i="9"/>
  <c r="K394" i="9"/>
  <c r="K46" i="9"/>
  <c r="N46" i="9" s="1"/>
  <c r="N46" i="12" s="1"/>
  <c r="K162" i="9"/>
  <c r="K379" i="9"/>
  <c r="K356" i="12"/>
  <c r="O356" i="9"/>
  <c r="O356" i="12" s="1"/>
  <c r="S77" i="12"/>
  <c r="S12" i="12"/>
  <c r="Z373" i="7"/>
  <c r="Z366" i="7"/>
  <c r="Z368" i="7"/>
  <c r="Z364" i="7"/>
  <c r="Z360" i="7"/>
  <c r="Z362" i="7"/>
  <c r="Z362" i="12" s="1"/>
  <c r="Z355" i="7"/>
  <c r="Z304" i="7"/>
  <c r="Z236" i="7"/>
  <c r="Z236" i="12" s="1"/>
  <c r="Z207" i="7"/>
  <c r="Z174" i="7"/>
  <c r="Z152" i="7"/>
  <c r="Z152" i="12" s="1"/>
  <c r="Z141" i="7"/>
  <c r="Z129" i="7"/>
  <c r="Z80" i="7"/>
  <c r="Z80" i="12" s="1"/>
  <c r="Z63" i="7"/>
  <c r="Z13" i="7"/>
  <c r="S347" i="12"/>
  <c r="S339" i="12"/>
  <c r="S325" i="12"/>
  <c r="S167" i="12"/>
  <c r="S299" i="12"/>
  <c r="S56" i="12"/>
  <c r="S363" i="12"/>
  <c r="S267" i="12"/>
  <c r="S207" i="12"/>
  <c r="S134" i="12"/>
  <c r="Z407" i="7"/>
  <c r="Z357" i="7"/>
  <c r="Z357" i="12" s="1"/>
  <c r="Z344" i="7"/>
  <c r="Z344" i="12" s="1"/>
  <c r="Z318" i="7"/>
  <c r="Z224" i="7"/>
  <c r="Z216" i="7"/>
  <c r="Z170" i="7"/>
  <c r="Z170" i="12" s="1"/>
  <c r="Z154" i="7"/>
  <c r="Z88" i="7"/>
  <c r="Z103" i="7"/>
  <c r="Z95" i="7"/>
  <c r="Z93" i="7"/>
  <c r="Z81" i="7"/>
  <c r="Z43" i="7"/>
  <c r="Z23" i="7"/>
  <c r="K73" i="9"/>
  <c r="S153" i="12"/>
  <c r="Z389" i="7"/>
  <c r="Z389" i="12" s="1"/>
  <c r="Z294" i="7"/>
  <c r="Z294" i="12" s="1"/>
  <c r="Z292" i="7"/>
  <c r="Z290" i="7"/>
  <c r="Z288" i="7"/>
  <c r="Z284" i="7"/>
  <c r="Z277" i="7"/>
  <c r="Z259" i="7"/>
  <c r="Z220" i="7"/>
  <c r="Z181" i="7"/>
  <c r="Z151" i="7"/>
  <c r="Z21" i="7"/>
  <c r="Z21" i="12" s="1"/>
  <c r="K8" i="9"/>
  <c r="K192" i="9"/>
  <c r="K265" i="9"/>
  <c r="K224" i="9"/>
  <c r="K154" i="9"/>
  <c r="N154" i="9" s="1"/>
  <c r="S133" i="9"/>
  <c r="S133" i="12" s="1"/>
  <c r="S153" i="9"/>
  <c r="P280" i="14"/>
  <c r="S65" i="9"/>
  <c r="S65" i="12" s="1"/>
  <c r="N34" i="12"/>
  <c r="Z34" i="9"/>
  <c r="Z66" i="9"/>
  <c r="Z181" i="9"/>
  <c r="Z393" i="9"/>
  <c r="Z87" i="9"/>
  <c r="O75" i="9"/>
  <c r="O75" i="12" s="1"/>
  <c r="N7" i="9"/>
  <c r="H276" i="12"/>
  <c r="Z276" i="9"/>
  <c r="Z187" i="9"/>
  <c r="Z187" i="12" s="1"/>
  <c r="Z75" i="9"/>
  <c r="N230" i="12"/>
  <c r="K75" i="12"/>
  <c r="K29" i="12"/>
  <c r="H116" i="12"/>
  <c r="Z116" i="9"/>
  <c r="Z185" i="9"/>
  <c r="N308" i="9"/>
  <c r="Z308" i="9" s="1"/>
  <c r="O190" i="9"/>
  <c r="O190" i="12" s="1"/>
  <c r="R219" i="12"/>
  <c r="H306" i="12"/>
  <c r="Z88" i="9"/>
  <c r="Z88" i="12" s="1"/>
  <c r="Z252" i="9"/>
  <c r="N336" i="12"/>
  <c r="N188" i="9"/>
  <c r="O189" i="9"/>
  <c r="O189" i="12" s="1"/>
  <c r="K88" i="12"/>
  <c r="N33" i="9"/>
  <c r="Z79" i="9"/>
  <c r="H79" i="12"/>
  <c r="Z293" i="9"/>
  <c r="Z263" i="9"/>
  <c r="Z307" i="9"/>
  <c r="Z307" i="12" s="1"/>
  <c r="K189" i="12"/>
  <c r="O28" i="9"/>
  <c r="O28" i="12" s="1"/>
  <c r="Z14" i="12"/>
  <c r="V94" i="12"/>
  <c r="Z94" i="9"/>
  <c r="Z94" i="12" s="1"/>
  <c r="H142" i="12"/>
  <c r="Z142" i="9"/>
  <c r="R386" i="12"/>
  <c r="Z386" i="9"/>
  <c r="Z386" i="12" s="1"/>
  <c r="Z353" i="9"/>
  <c r="H133" i="12"/>
  <c r="H96" i="12"/>
  <c r="Z180" i="9"/>
  <c r="Z298" i="9"/>
  <c r="Z298" i="12" s="1"/>
  <c r="Z197" i="9"/>
  <c r="Z9" i="9"/>
  <c r="Z9" i="12" s="1"/>
  <c r="Z16" i="9"/>
  <c r="H317" i="12"/>
  <c r="Z257" i="9"/>
  <c r="Z257" i="12" s="1"/>
  <c r="Z132" i="9"/>
  <c r="Z13" i="9"/>
  <c r="Z13" i="12" s="1"/>
  <c r="H69" i="12"/>
  <c r="I109" i="9"/>
  <c r="I109" i="12" s="1"/>
  <c r="Z240" i="9"/>
  <c r="Z53" i="9"/>
  <c r="Z53" i="12" s="1"/>
  <c r="Z39" i="9"/>
  <c r="Z39" i="12" s="1"/>
  <c r="Z164" i="9"/>
  <c r="Z144" i="9"/>
  <c r="Z168" i="9"/>
  <c r="Z76" i="9"/>
  <c r="Z131" i="9"/>
  <c r="Z373" i="9"/>
  <c r="Z89" i="9"/>
  <c r="Z160" i="9"/>
  <c r="I136" i="9"/>
  <c r="I136" i="12" s="1"/>
  <c r="Z409" i="9"/>
  <c r="Z341" i="9"/>
  <c r="Z341" i="12" s="1"/>
  <c r="Z346" i="9"/>
  <c r="Z346" i="12" s="1"/>
  <c r="Z109" i="9"/>
  <c r="Z109" i="12" s="1"/>
  <c r="H15" i="12"/>
  <c r="H47" i="12"/>
  <c r="H394" i="12"/>
  <c r="Z183" i="9"/>
  <c r="Z165" i="9"/>
  <c r="H288" i="12"/>
  <c r="Z279" i="9"/>
  <c r="E109" i="12"/>
  <c r="Z356" i="9"/>
  <c r="Z356" i="12" s="1"/>
  <c r="H208" i="9"/>
  <c r="I208" i="9"/>
  <c r="I208" i="12" s="1"/>
  <c r="Z173" i="9"/>
  <c r="Z25" i="9"/>
  <c r="Z351" i="9"/>
  <c r="Z351" i="12" s="1"/>
  <c r="H233" i="9"/>
  <c r="I233" i="9"/>
  <c r="I233" i="12" s="1"/>
  <c r="I321" i="9"/>
  <c r="I321" i="12" s="1"/>
  <c r="E319" i="12"/>
  <c r="E264" i="12"/>
  <c r="I264" i="9"/>
  <c r="I264" i="12" s="1"/>
  <c r="E327" i="12"/>
  <c r="I327" i="9"/>
  <c r="I327" i="12" s="1"/>
  <c r="H327" i="9"/>
  <c r="E9" i="12"/>
  <c r="I9" i="9"/>
  <c r="I9" i="12" s="1"/>
  <c r="E296" i="12"/>
  <c r="H296" i="9"/>
  <c r="H364" i="9"/>
  <c r="H364" i="12" s="1"/>
  <c r="I364" i="9"/>
  <c r="I364" i="12" s="1"/>
  <c r="E376" i="12"/>
  <c r="I376" i="9"/>
  <c r="I376" i="12" s="1"/>
  <c r="E139" i="12"/>
  <c r="I139" i="9"/>
  <c r="I139" i="12" s="1"/>
  <c r="E156" i="12"/>
  <c r="H156" i="9"/>
  <c r="H156" i="12" s="1"/>
  <c r="E344" i="12"/>
  <c r="I344" i="9"/>
  <c r="I344" i="12" s="1"/>
  <c r="I21" i="9"/>
  <c r="I21" i="12" s="1"/>
  <c r="E21" i="12"/>
  <c r="E145" i="12"/>
  <c r="H145" i="9"/>
  <c r="E237" i="12"/>
  <c r="H237" i="9"/>
  <c r="E134" i="12"/>
  <c r="H134" i="9"/>
  <c r="E270" i="12"/>
  <c r="H270" i="9"/>
  <c r="E167" i="12"/>
  <c r="I167" i="9"/>
  <c r="I167" i="12" s="1"/>
  <c r="E398" i="12"/>
  <c r="H398" i="9"/>
  <c r="E407" i="12"/>
  <c r="H407" i="9"/>
  <c r="H407" i="12" s="1"/>
  <c r="K76" i="12"/>
  <c r="O76" i="9"/>
  <c r="O76" i="12" s="1"/>
  <c r="Z20" i="9"/>
  <c r="Z214" i="9"/>
  <c r="H235" i="9"/>
  <c r="H235" i="12" s="1"/>
  <c r="H403" i="9"/>
  <c r="H325" i="9"/>
  <c r="H61" i="9"/>
  <c r="I403" i="9"/>
  <c r="I403" i="12" s="1"/>
  <c r="K160" i="12"/>
  <c r="O160" i="9"/>
  <c r="O160" i="12" s="1"/>
  <c r="K254" i="12"/>
  <c r="O254" i="9"/>
  <c r="O254" i="12" s="1"/>
  <c r="K110" i="12"/>
  <c r="O110" i="9"/>
  <c r="O110" i="12" s="1"/>
  <c r="K196" i="12"/>
  <c r="O196" i="9"/>
  <c r="O196" i="12" s="1"/>
  <c r="K46" i="12"/>
  <c r="O46" i="9"/>
  <c r="O46" i="12" s="1"/>
  <c r="H343" i="9"/>
  <c r="O253" i="9"/>
  <c r="O253" i="12" s="1"/>
  <c r="Z385" i="7"/>
  <c r="Z385" i="12" s="1"/>
  <c r="Z382" i="7"/>
  <c r="Z279" i="7"/>
  <c r="Z276" i="7"/>
  <c r="Z240" i="7"/>
  <c r="Z231" i="7"/>
  <c r="Z231" i="12" s="1"/>
  <c r="Z246" i="7"/>
  <c r="Z246" i="12" s="1"/>
  <c r="Z239" i="7"/>
  <c r="Z239" i="12" s="1"/>
  <c r="Z233" i="7"/>
  <c r="Z219" i="7"/>
  <c r="Z222" i="7"/>
  <c r="Z196" i="7"/>
  <c r="Z87" i="7"/>
  <c r="Z128" i="7"/>
  <c r="Z117" i="7"/>
  <c r="Z111" i="7"/>
  <c r="Z111" i="12" s="1"/>
  <c r="Z107" i="7"/>
  <c r="Z10" i="7"/>
  <c r="K105" i="9"/>
  <c r="K166" i="9"/>
  <c r="K238" i="9"/>
  <c r="K343" i="9"/>
  <c r="K122" i="9"/>
  <c r="Z400" i="7"/>
  <c r="Z400" i="12" s="1"/>
  <c r="Z397" i="7"/>
  <c r="Z393" i="7"/>
  <c r="Z395" i="7"/>
  <c r="Z395" i="12" s="1"/>
  <c r="Z392" i="7"/>
  <c r="Z392" i="12" s="1"/>
  <c r="Z269" i="7"/>
  <c r="Z265" i="7"/>
  <c r="Z250" i="7"/>
  <c r="Z250" i="12" s="1"/>
  <c r="Z235" i="7"/>
  <c r="Z98" i="7"/>
  <c r="Z98" i="12" s="1"/>
  <c r="Z89" i="7"/>
  <c r="Z140" i="7"/>
  <c r="Z140" i="12" s="1"/>
  <c r="Z105" i="7"/>
  <c r="Z25" i="7"/>
  <c r="Z22" i="7"/>
  <c r="Z4" i="7"/>
  <c r="Z4" i="12" s="1"/>
  <c r="I318" i="12"/>
  <c r="I307" i="12"/>
  <c r="I292" i="12"/>
  <c r="I87" i="12"/>
  <c r="I68" i="12"/>
  <c r="O415" i="12"/>
  <c r="O214" i="12"/>
  <c r="O182" i="12"/>
  <c r="O165" i="12"/>
  <c r="O142" i="12"/>
  <c r="O112" i="12"/>
  <c r="O40" i="12"/>
  <c r="S410" i="12"/>
  <c r="S395" i="12"/>
  <c r="S383" i="12"/>
  <c r="S370" i="12"/>
  <c r="S349" i="12"/>
  <c r="S329" i="12"/>
  <c r="S315" i="12"/>
  <c r="S313" i="12"/>
  <c r="S297" i="12"/>
  <c r="S290" i="12"/>
  <c r="S282" i="12"/>
  <c r="S266" i="12"/>
  <c r="S257" i="12"/>
  <c r="S245" i="12"/>
  <c r="S248" i="12"/>
  <c r="S237" i="12"/>
  <c r="S194" i="12"/>
  <c r="S178" i="12"/>
  <c r="S162" i="12"/>
  <c r="S128" i="12"/>
  <c r="S118" i="12"/>
  <c r="S106" i="12"/>
  <c r="S81" i="12"/>
  <c r="S74" i="12"/>
  <c r="S58" i="12"/>
  <c r="S26" i="12"/>
  <c r="S6" i="12"/>
  <c r="S10" i="12"/>
  <c r="Z415" i="7"/>
  <c r="Z415" i="12" s="1"/>
  <c r="Z413" i="7"/>
  <c r="Z413" i="12" s="1"/>
  <c r="Z372" i="7"/>
  <c r="Z372" i="12" s="1"/>
  <c r="Z315" i="7"/>
  <c r="Z312" i="7"/>
  <c r="Z312" i="12" s="1"/>
  <c r="Z308" i="7"/>
  <c r="Z271" i="7"/>
  <c r="Z271" i="12" s="1"/>
  <c r="Z238" i="7"/>
  <c r="Z188" i="7"/>
  <c r="Z176" i="7"/>
  <c r="Z178" i="7"/>
  <c r="Z178" i="12" s="1"/>
  <c r="Z171" i="7"/>
  <c r="Z150" i="7"/>
  <c r="Z136" i="7"/>
  <c r="Z136" i="12" s="1"/>
  <c r="Z132" i="7"/>
  <c r="Z132" i="12" s="1"/>
  <c r="Z113" i="7"/>
  <c r="Z54" i="7"/>
  <c r="Z50" i="7"/>
  <c r="Z49" i="7"/>
  <c r="Z49" i="12" s="1"/>
  <c r="Z47" i="7"/>
  <c r="Z47" i="12" s="1"/>
  <c r="Z24" i="7"/>
  <c r="Z20" i="7"/>
  <c r="Z15" i="7"/>
  <c r="Z15" i="12" s="1"/>
  <c r="R13" i="12"/>
  <c r="K281" i="9"/>
  <c r="K302" i="9"/>
  <c r="K36" i="9"/>
  <c r="K12" i="9"/>
  <c r="K115" i="9"/>
  <c r="K211" i="9"/>
  <c r="O78" i="9"/>
  <c r="O78" i="12" s="1"/>
  <c r="Z369" i="7"/>
  <c r="Z369" i="12" s="1"/>
  <c r="Z331" i="7"/>
  <c r="Z331" i="12" s="1"/>
  <c r="Z301" i="7"/>
  <c r="Z301" i="12" s="1"/>
  <c r="Z227" i="7"/>
  <c r="Z148" i="7"/>
  <c r="Z146" i="7"/>
  <c r="Z146" i="12" s="1"/>
  <c r="Z120" i="7"/>
  <c r="S279" i="12"/>
  <c r="Z404" i="7"/>
  <c r="Z404" i="12" s="1"/>
  <c r="Z354" i="7"/>
  <c r="Z354" i="12" s="1"/>
  <c r="Z334" i="7"/>
  <c r="Z340" i="7"/>
  <c r="Z340" i="12" s="1"/>
  <c r="Z333" i="7"/>
  <c r="Z317" i="7"/>
  <c r="Z296" i="7"/>
  <c r="Z293" i="7"/>
  <c r="Z268" i="7"/>
  <c r="Z221" i="7"/>
  <c r="Z217" i="7"/>
  <c r="Z210" i="7"/>
  <c r="Z210" i="12" s="1"/>
  <c r="Z205" i="7"/>
  <c r="Z205" i="12" s="1"/>
  <c r="Z193" i="7"/>
  <c r="Z193" i="12" s="1"/>
  <c r="Z191" i="7"/>
  <c r="Z186" i="7"/>
  <c r="Z166" i="7"/>
  <c r="Z163" i="7"/>
  <c r="Z163" i="12" s="1"/>
  <c r="Z162" i="7"/>
  <c r="Z159" i="7"/>
  <c r="Z159" i="12" s="1"/>
  <c r="Z155" i="7"/>
  <c r="Z137" i="7"/>
  <c r="Z99" i="7"/>
  <c r="Z99" i="12" s="1"/>
  <c r="Z83" i="7"/>
  <c r="Z83" i="12" s="1"/>
  <c r="Z73" i="7"/>
  <c r="K97" i="9"/>
  <c r="K380" i="9"/>
  <c r="K278" i="9"/>
  <c r="K410" i="9"/>
  <c r="K333" i="9"/>
  <c r="K399" i="9"/>
  <c r="K138" i="9"/>
  <c r="K411" i="9"/>
  <c r="Z402" i="7"/>
  <c r="Z358" i="7"/>
  <c r="Z325" i="7"/>
  <c r="Z297" i="7"/>
  <c r="Z275" i="7"/>
  <c r="Z275" i="12" s="1"/>
  <c r="Z273" i="7"/>
  <c r="Z273" i="12" s="1"/>
  <c r="Z215" i="7"/>
  <c r="Z209" i="7"/>
  <c r="Z184" i="7"/>
  <c r="Z184" i="12" s="1"/>
  <c r="Z180" i="7"/>
  <c r="Z72" i="7"/>
  <c r="Z72" i="12" s="1"/>
  <c r="Z65" i="7"/>
  <c r="Z62" i="7"/>
  <c r="Z62" i="12" s="1"/>
  <c r="Z59" i="7"/>
  <c r="Z59" i="12" s="1"/>
  <c r="Z51" i="7"/>
  <c r="Z36" i="7"/>
  <c r="Z33" i="7"/>
  <c r="Z31" i="7"/>
  <c r="Z27" i="7"/>
  <c r="Z27" i="12" s="1"/>
  <c r="K55" i="9"/>
  <c r="S285" i="12"/>
  <c r="S205" i="12"/>
  <c r="Z387" i="7"/>
  <c r="Z350" i="7"/>
  <c r="Z337" i="7"/>
  <c r="Z337" i="12" s="1"/>
  <c r="Z347" i="7"/>
  <c r="Z252" i="7"/>
  <c r="Z252" i="12" s="1"/>
  <c r="Z248" i="7"/>
  <c r="Z248" i="12" s="1"/>
  <c r="Z230" i="7"/>
  <c r="Z230" i="12" s="1"/>
  <c r="Z228" i="7"/>
  <c r="Z228" i="12" s="1"/>
  <c r="Z218" i="7"/>
  <c r="Z218" i="12" s="1"/>
  <c r="Z194" i="7"/>
  <c r="Z90" i="7"/>
  <c r="Z90" i="12" s="1"/>
  <c r="Z85" i="7"/>
  <c r="Z57" i="7"/>
  <c r="K277" i="9"/>
  <c r="K101" i="9"/>
  <c r="K266" i="9"/>
  <c r="K128" i="9"/>
  <c r="K153" i="9"/>
  <c r="K382" i="9"/>
  <c r="K120" i="9"/>
  <c r="K171" i="9"/>
  <c r="K348" i="9"/>
  <c r="K408" i="9"/>
  <c r="K48" i="9"/>
  <c r="S85" i="12"/>
  <c r="S14" i="12"/>
  <c r="Z399" i="7"/>
  <c r="Z396" i="7"/>
  <c r="Z396" i="12" s="1"/>
  <c r="Z365" i="7"/>
  <c r="Z367" i="7"/>
  <c r="Z348" i="7"/>
  <c r="Z349" i="7"/>
  <c r="Z342" i="7"/>
  <c r="Z330" i="7"/>
  <c r="Z319" i="7"/>
  <c r="Z307" i="7"/>
  <c r="Z300" i="7"/>
  <c r="Z300" i="12" s="1"/>
  <c r="Z302" i="7"/>
  <c r="Z266" i="7"/>
  <c r="Z247" i="7"/>
  <c r="Z247" i="12" s="1"/>
  <c r="Z192" i="7"/>
  <c r="Z175" i="7"/>
  <c r="Z168" i="7"/>
  <c r="Z168" i="12" s="1"/>
  <c r="Z164" i="7"/>
  <c r="Z116" i="7"/>
  <c r="Z100" i="7"/>
  <c r="Z100" i="12" s="1"/>
  <c r="Z96" i="7"/>
  <c r="Z77" i="7"/>
  <c r="Z14" i="7"/>
  <c r="K330" i="9"/>
  <c r="K118" i="9"/>
  <c r="K145" i="9"/>
  <c r="K342" i="9"/>
  <c r="K45" i="9"/>
  <c r="K367" i="9"/>
  <c r="Z412" i="7"/>
  <c r="Z410" i="7"/>
  <c r="Z401" i="7"/>
  <c r="Z381" i="7"/>
  <c r="Z376" i="7"/>
  <c r="Z379" i="7"/>
  <c r="Z328" i="7"/>
  <c r="Z328" i="12" s="1"/>
  <c r="Z306" i="7"/>
  <c r="Z306" i="12" s="1"/>
  <c r="Z278" i="7"/>
  <c r="Z243" i="7"/>
  <c r="Z243" i="12" s="1"/>
  <c r="Z241" i="7"/>
  <c r="Z241" i="12" s="1"/>
  <c r="Z189" i="7"/>
  <c r="Z189" i="12" s="1"/>
  <c r="Z172" i="7"/>
  <c r="Z145" i="7"/>
  <c r="Z143" i="7"/>
  <c r="Z143" i="12" s="1"/>
  <c r="Z135" i="7"/>
  <c r="Z135" i="12" s="1"/>
  <c r="Z104" i="7"/>
  <c r="Z104" i="12" s="1"/>
  <c r="Z131" i="7"/>
  <c r="Z119" i="7"/>
  <c r="Z119" i="12" s="1"/>
  <c r="Z68" i="7"/>
  <c r="K232" i="9"/>
  <c r="K283" i="9"/>
  <c r="K157" i="9"/>
  <c r="K368" i="9"/>
  <c r="K388" i="9"/>
  <c r="Z127" i="7"/>
  <c r="Z126" i="7"/>
  <c r="Z64" i="7"/>
  <c r="Z38" i="7"/>
  <c r="Z38" i="12" s="1"/>
  <c r="Z42" i="7"/>
  <c r="Z42" i="12" s="1"/>
  <c r="Z37" i="7"/>
  <c r="Z37" i="12" s="1"/>
  <c r="S187" i="12"/>
  <c r="K96" i="9"/>
  <c r="K292" i="9"/>
  <c r="K324" i="9"/>
  <c r="N324" i="9" s="1"/>
  <c r="K129" i="9"/>
  <c r="K296" i="9"/>
  <c r="K345" i="9"/>
  <c r="N345" i="9" s="1"/>
  <c r="K17" i="9"/>
  <c r="N17" i="9" s="1"/>
  <c r="K212" i="9"/>
  <c r="K349" i="9"/>
  <c r="P65" i="14"/>
  <c r="P161" i="14"/>
  <c r="P130" i="14"/>
  <c r="P209" i="14"/>
  <c r="P154" i="14"/>
  <c r="P26" i="14"/>
  <c r="P383" i="14"/>
  <c r="P172" i="14"/>
  <c r="P358" i="14"/>
  <c r="P371" i="14"/>
  <c r="P86" i="14"/>
  <c r="P246" i="14"/>
  <c r="P355" i="14"/>
  <c r="P269" i="14"/>
  <c r="P303" i="14"/>
  <c r="P268" i="14"/>
  <c r="P204" i="14"/>
  <c r="P120" i="14"/>
  <c r="P337" i="14"/>
  <c r="P114" i="14"/>
  <c r="P372" i="14"/>
  <c r="P67" i="14"/>
  <c r="P131" i="14"/>
  <c r="P174" i="14"/>
  <c r="P153" i="14"/>
  <c r="P41" i="14"/>
  <c r="P361" i="14"/>
  <c r="P203" i="14"/>
  <c r="P166" i="14"/>
  <c r="P118" i="14"/>
  <c r="P285" i="14"/>
  <c r="P193" i="14"/>
  <c r="P8" i="14"/>
  <c r="P231" i="14"/>
  <c r="P53" i="14"/>
  <c r="P363" i="14"/>
  <c r="P129" i="14"/>
  <c r="P245" i="14"/>
  <c r="P320" i="14"/>
  <c r="P389" i="14"/>
  <c r="P373" i="14"/>
  <c r="P152" i="14"/>
  <c r="P167" i="14"/>
  <c r="P219" i="14"/>
  <c r="P197" i="14"/>
  <c r="P266" i="14"/>
  <c r="P11" i="14"/>
  <c r="P364" i="14"/>
  <c r="P188" i="14"/>
  <c r="P73" i="14"/>
  <c r="P179" i="14"/>
  <c r="P374" i="14"/>
  <c r="P254" i="14"/>
  <c r="P43" i="14"/>
  <c r="P404" i="14"/>
  <c r="P177" i="14"/>
  <c r="P402" i="14"/>
  <c r="P165" i="14"/>
  <c r="P79" i="14"/>
  <c r="P257" i="14"/>
  <c r="P106" i="14"/>
  <c r="P159" i="14"/>
  <c r="P64" i="14"/>
  <c r="P250" i="14"/>
  <c r="P261" i="14"/>
  <c r="P19" i="14"/>
  <c r="P5" i="14"/>
  <c r="P296" i="14"/>
  <c r="P291" i="14"/>
  <c r="P119" i="14"/>
  <c r="P163" i="14"/>
  <c r="P84" i="14"/>
  <c r="P200" i="14"/>
  <c r="P196" i="14"/>
  <c r="P110" i="14"/>
  <c r="P109" i="14"/>
  <c r="P71" i="14"/>
  <c r="P302" i="14"/>
  <c r="P253" i="14"/>
  <c r="P370" i="14"/>
  <c r="P307" i="14"/>
  <c r="P384" i="14"/>
  <c r="P44" i="14"/>
  <c r="P240" i="14"/>
  <c r="P342" i="14"/>
  <c r="P317" i="14"/>
  <c r="P359" i="14"/>
  <c r="P311" i="14"/>
  <c r="P279" i="14"/>
  <c r="P175" i="14"/>
  <c r="P29" i="14"/>
  <c r="P229" i="14"/>
  <c r="P9" i="14"/>
  <c r="P112" i="14"/>
  <c r="P145" i="14"/>
  <c r="C301" i="13"/>
  <c r="D348" i="13"/>
  <c r="C429" i="13"/>
  <c r="AN429" i="13" s="1"/>
  <c r="R429" i="13" s="1"/>
  <c r="H51" i="14"/>
  <c r="H289" i="14"/>
  <c r="R431" i="13"/>
  <c r="H158" i="14"/>
  <c r="H303" i="14"/>
  <c r="D533" i="13"/>
  <c r="E533" i="13" s="1"/>
  <c r="D386" i="13"/>
  <c r="C319" i="13"/>
  <c r="D308" i="13"/>
  <c r="D524" i="13"/>
  <c r="E524" i="13" s="1"/>
  <c r="D405" i="13"/>
  <c r="Q151" i="13"/>
  <c r="Q382" i="13"/>
  <c r="C524" i="13"/>
  <c r="Q64" i="13"/>
  <c r="Q161" i="13"/>
  <c r="Q200" i="13"/>
  <c r="H341" i="14"/>
  <c r="Q363" i="13"/>
  <c r="H374" i="14"/>
  <c r="H179" i="14"/>
  <c r="Q456" i="13"/>
  <c r="Q460" i="13"/>
  <c r="Q527" i="13"/>
  <c r="Q199" i="13"/>
  <c r="Q152" i="13"/>
  <c r="Q227" i="13"/>
  <c r="Q265" i="13"/>
  <c r="Q298" i="13"/>
  <c r="Q317" i="13"/>
  <c r="H273" i="14"/>
  <c r="Q491" i="13"/>
  <c r="AJ4" i="13"/>
  <c r="Q12" i="13"/>
  <c r="Q49" i="13"/>
  <c r="Q101" i="13"/>
  <c r="Q157" i="13"/>
  <c r="H315" i="14"/>
  <c r="Q292" i="13"/>
  <c r="F405" i="13"/>
  <c r="H127" i="14"/>
  <c r="Q4" i="13"/>
  <c r="Q13" i="13"/>
  <c r="Q95" i="13"/>
  <c r="Q181" i="13"/>
  <c r="Q282" i="13"/>
  <c r="Q341" i="13"/>
  <c r="Q350" i="13"/>
  <c r="Q391" i="13"/>
  <c r="Q453" i="13"/>
  <c r="Q478" i="13"/>
  <c r="Q492" i="13"/>
  <c r="Q246" i="13"/>
  <c r="C405" i="13"/>
  <c r="D490" i="13"/>
  <c r="H406" i="14"/>
  <c r="H94" i="14"/>
  <c r="Q50" i="13"/>
  <c r="H35" i="14"/>
  <c r="H172" i="14"/>
  <c r="Q366" i="13"/>
  <c r="Q385" i="13"/>
  <c r="Q507" i="13"/>
  <c r="H306" i="14"/>
  <c r="H147" i="14"/>
  <c r="Q242" i="13"/>
  <c r="H176" i="14"/>
  <c r="Q73" i="13"/>
  <c r="Q97" i="13"/>
  <c r="H279" i="14"/>
  <c r="Q108" i="13"/>
  <c r="Q127" i="13"/>
  <c r="H313" i="14"/>
  <c r="Q207" i="13"/>
  <c r="H286" i="14"/>
  <c r="H151" i="14"/>
  <c r="Q347" i="13"/>
  <c r="AO4" i="13"/>
  <c r="AF4" i="13"/>
  <c r="AB4" i="13"/>
  <c r="AA4" i="13"/>
  <c r="Q51" i="13"/>
  <c r="H328" i="14"/>
  <c r="Q98" i="13"/>
  <c r="Q109" i="13"/>
  <c r="H199" i="14"/>
  <c r="Q273" i="13"/>
  <c r="Q279" i="13"/>
  <c r="H316" i="14"/>
  <c r="D86" i="13"/>
  <c r="E86" i="13" s="1"/>
  <c r="H6" i="14"/>
  <c r="H29" i="14"/>
  <c r="H73" i="14"/>
  <c r="H401" i="14"/>
  <c r="H24" i="14"/>
  <c r="H250" i="14"/>
  <c r="H54" i="14"/>
  <c r="H335" i="14"/>
  <c r="H101" i="14"/>
  <c r="H8" i="14"/>
  <c r="H282" i="14"/>
  <c r="H365" i="14"/>
  <c r="H159" i="14"/>
  <c r="H192" i="14"/>
  <c r="H106" i="14"/>
  <c r="H57" i="14"/>
  <c r="H195" i="14"/>
  <c r="H198" i="14"/>
  <c r="H163" i="14"/>
  <c r="H338" i="14"/>
  <c r="H171" i="14"/>
  <c r="H16" i="14"/>
  <c r="H296" i="14"/>
  <c r="H184" i="14"/>
  <c r="H217" i="14"/>
  <c r="H82" i="14"/>
  <c r="H76" i="14"/>
  <c r="H225" i="14"/>
  <c r="H226" i="14"/>
  <c r="H92" i="14"/>
  <c r="H308" i="14"/>
  <c r="H187" i="14"/>
  <c r="H309" i="14"/>
  <c r="H96" i="14"/>
  <c r="H277" i="14"/>
  <c r="H31" i="14"/>
  <c r="H310" i="14"/>
  <c r="H311" i="14"/>
  <c r="H50" i="14"/>
  <c r="H302" i="14"/>
  <c r="H284" i="14"/>
  <c r="H109" i="14"/>
  <c r="H200" i="14"/>
  <c r="H113" i="14"/>
  <c r="H114" i="14"/>
  <c r="H330" i="14"/>
  <c r="H121" i="14"/>
  <c r="H343" i="14"/>
  <c r="H240" i="14"/>
  <c r="H152" i="14"/>
  <c r="H241" i="14"/>
  <c r="H123" i="14"/>
  <c r="H243" i="14"/>
  <c r="H59" i="14"/>
  <c r="H384" i="14"/>
  <c r="H128" i="14"/>
  <c r="H154" i="14"/>
  <c r="H247" i="14"/>
  <c r="H87" i="14"/>
  <c r="H75" i="14"/>
  <c r="H66" i="14"/>
  <c r="H262" i="14"/>
  <c r="H370" i="14"/>
  <c r="H32" i="14"/>
  <c r="H230" i="14"/>
  <c r="H34" i="14"/>
  <c r="H364" i="14"/>
  <c r="H312" i="14"/>
  <c r="H283" i="14"/>
  <c r="H193" i="14"/>
  <c r="H69" i="14"/>
  <c r="H234" i="14"/>
  <c r="H285" i="14"/>
  <c r="H112" i="14"/>
  <c r="H236" i="14"/>
  <c r="H149" i="14"/>
  <c r="H220" i="14"/>
  <c r="H118" i="14"/>
  <c r="H144" i="14"/>
  <c r="H119" i="14"/>
  <c r="H79" i="14"/>
  <c r="H340" i="14"/>
  <c r="H120" i="14"/>
  <c r="H39" i="14"/>
  <c r="H177" i="14"/>
  <c r="H287" i="14"/>
  <c r="H14" i="14"/>
  <c r="H61" i="14"/>
  <c r="H124" i="14"/>
  <c r="H42" i="14"/>
  <c r="H269" i="14"/>
  <c r="H126" i="14"/>
  <c r="H45" i="14"/>
  <c r="H246" i="14"/>
  <c r="H272" i="14"/>
  <c r="H321" i="14"/>
  <c r="H209" i="14"/>
  <c r="H291" i="14"/>
  <c r="H298" i="14"/>
  <c r="H85" i="14"/>
  <c r="H5" i="14"/>
  <c r="H185" i="14"/>
  <c r="H307" i="14"/>
  <c r="H363" i="14"/>
  <c r="H22" i="14"/>
  <c r="H227" i="14"/>
  <c r="H228" i="14"/>
  <c r="H98" i="14"/>
  <c r="H278" i="14"/>
  <c r="H371" i="14"/>
  <c r="H280" i="14"/>
  <c r="H231" i="14"/>
  <c r="H281" i="14"/>
  <c r="H9" i="14"/>
  <c r="H64" i="14"/>
  <c r="H148" i="14"/>
  <c r="H264" i="14"/>
  <c r="H191" i="14"/>
  <c r="H10" i="14"/>
  <c r="H56" i="14"/>
  <c r="H181" i="14"/>
  <c r="H108" i="14"/>
  <c r="H372" i="14"/>
  <c r="H65" i="14"/>
  <c r="H78" i="14"/>
  <c r="H83" i="14"/>
  <c r="H111" i="14"/>
  <c r="H197" i="14"/>
  <c r="H394" i="14"/>
  <c r="H337" i="14"/>
  <c r="H170" i="14"/>
  <c r="H382" i="14"/>
  <c r="H342" i="14"/>
  <c r="H13" i="14"/>
  <c r="H288" i="14"/>
  <c r="H268" i="14"/>
  <c r="H404" i="14"/>
  <c r="H125" i="14"/>
  <c r="H43" i="14"/>
  <c r="H221" i="14"/>
  <c r="H389" i="14"/>
  <c r="H270" i="14"/>
  <c r="H153" i="14"/>
  <c r="H130" i="14"/>
  <c r="H86" i="14"/>
  <c r="H30" i="14"/>
  <c r="H334" i="14"/>
  <c r="H99" i="14"/>
  <c r="H229" i="14"/>
  <c r="H103" i="14"/>
  <c r="H336" i="14"/>
  <c r="H36" i="14"/>
  <c r="H266" i="14"/>
  <c r="H110" i="14"/>
  <c r="H196" i="14"/>
  <c r="H84" i="14"/>
  <c r="H297" i="14"/>
  <c r="H12" i="14"/>
  <c r="H339" i="14"/>
  <c r="H166" i="14"/>
  <c r="H361" i="14"/>
  <c r="H204" i="14"/>
  <c r="H206" i="14"/>
  <c r="H318" i="14"/>
  <c r="H44" i="14"/>
  <c r="H319" i="14"/>
  <c r="H256" i="14"/>
  <c r="H19" i="14"/>
  <c r="H259" i="14"/>
  <c r="H89" i="14"/>
  <c r="H90" i="14"/>
  <c r="H260" i="14"/>
  <c r="H91" i="14"/>
  <c r="H327" i="14"/>
  <c r="H95" i="14"/>
  <c r="H23" i="14"/>
  <c r="H350" i="14"/>
  <c r="H261" i="14"/>
  <c r="H218" i="14"/>
  <c r="H263" i="14"/>
  <c r="H28" i="14"/>
  <c r="H189" i="14"/>
  <c r="H190" i="14"/>
  <c r="H392" i="14"/>
  <c r="H104" i="14"/>
  <c r="H253" i="14"/>
  <c r="H107" i="14"/>
  <c r="H70" i="14"/>
  <c r="H74" i="14"/>
  <c r="H20" i="14"/>
  <c r="H115" i="14"/>
  <c r="H117" i="14"/>
  <c r="H38" i="14"/>
  <c r="H317" i="14"/>
  <c r="H168" i="14"/>
  <c r="H402" i="14"/>
  <c r="H122" i="14"/>
  <c r="H41" i="14"/>
  <c r="H242" i="14"/>
  <c r="H224" i="14"/>
  <c r="H254" i="14"/>
  <c r="H320" i="14"/>
  <c r="H271" i="14"/>
  <c r="H174" i="14"/>
  <c r="H258" i="14"/>
  <c r="H131" i="14"/>
  <c r="H300" i="14"/>
  <c r="H175" i="14"/>
  <c r="H63" i="14"/>
  <c r="H88" i="14"/>
  <c r="H301" i="14"/>
  <c r="H93" i="14"/>
  <c r="H27" i="14"/>
  <c r="H33" i="14"/>
  <c r="H188" i="14"/>
  <c r="H251" i="14"/>
  <c r="H252" i="14"/>
  <c r="H329" i="14"/>
  <c r="H314" i="14"/>
  <c r="H267" i="14"/>
  <c r="H257" i="14"/>
  <c r="H71" i="14"/>
  <c r="H116" i="14"/>
  <c r="H145" i="14"/>
  <c r="H167" i="14"/>
  <c r="H160" i="14"/>
  <c r="H237" i="14"/>
  <c r="H203" i="14"/>
  <c r="H360" i="14"/>
  <c r="H239" i="14"/>
  <c r="H178" i="14"/>
  <c r="H383" i="14"/>
  <c r="H40" i="14"/>
  <c r="H25" i="14"/>
  <c r="H344" i="14"/>
  <c r="H26" i="14"/>
  <c r="H58" i="14"/>
  <c r="H373" i="14"/>
  <c r="H15" i="14"/>
  <c r="H161" i="14"/>
  <c r="H244" i="14"/>
  <c r="H245" i="14"/>
  <c r="H222" i="14"/>
  <c r="H223" i="14"/>
  <c r="H322" i="14"/>
  <c r="H290" i="14"/>
  <c r="H129" i="14"/>
  <c r="H4" i="14"/>
  <c r="H354" i="14"/>
  <c r="H146" i="14"/>
  <c r="H7" i="14"/>
  <c r="H186" i="14"/>
  <c r="H67" i="14"/>
  <c r="H97" i="14"/>
  <c r="H380" i="14"/>
  <c r="H53" i="14"/>
  <c r="H100" i="14"/>
  <c r="H410" i="14"/>
  <c r="H49" i="14"/>
  <c r="H77" i="14"/>
  <c r="H358" i="14"/>
  <c r="H102" i="14"/>
  <c r="H232" i="14"/>
  <c r="H68" i="14"/>
  <c r="H359" i="14"/>
  <c r="H393" i="14"/>
  <c r="H55" i="14"/>
  <c r="H105" i="14"/>
  <c r="H265" i="14"/>
  <c r="H11" i="14"/>
  <c r="H233" i="14"/>
  <c r="H381" i="14"/>
  <c r="H235" i="14"/>
  <c r="H194" i="14"/>
  <c r="H169" i="14"/>
  <c r="H37" i="14"/>
  <c r="H201" i="14"/>
  <c r="H219" i="14"/>
  <c r="H387" i="14"/>
  <c r="H202" i="14"/>
  <c r="H164" i="14"/>
  <c r="H150" i="14"/>
  <c r="H238" i="14"/>
  <c r="H182" i="14"/>
  <c r="H403" i="14"/>
  <c r="H205" i="14"/>
  <c r="H173" i="14"/>
  <c r="H207" i="14"/>
  <c r="H405" i="14"/>
  <c r="H208" i="14"/>
  <c r="H355" i="14"/>
  <c r="H255" i="14"/>
  <c r="D513" i="13"/>
  <c r="D481" i="13"/>
  <c r="E481" i="13" s="1"/>
  <c r="C482" i="13"/>
  <c r="AN482" i="13" s="1"/>
  <c r="R482" i="13" s="1"/>
  <c r="C513" i="13"/>
  <c r="AN513" i="13" s="1"/>
  <c r="R513" i="13" s="1"/>
  <c r="C212" i="13"/>
  <c r="C430" i="13"/>
  <c r="AN430" i="13" s="1"/>
  <c r="R430" i="13" s="1"/>
  <c r="C238" i="13"/>
  <c r="AN238" i="13" s="1"/>
  <c r="R238" i="13" s="1"/>
  <c r="C468" i="13"/>
  <c r="F513" i="13"/>
  <c r="D461" i="13"/>
  <c r="E461" i="13" s="1"/>
  <c r="D243" i="13"/>
  <c r="C126" i="13"/>
  <c r="AN126" i="13" s="1"/>
  <c r="R126" i="13" s="1"/>
  <c r="D518" i="13"/>
  <c r="D501" i="13"/>
  <c r="D459" i="13"/>
  <c r="E459" i="13" s="1"/>
  <c r="C294" i="13"/>
  <c r="D492" i="13"/>
  <c r="D381" i="13"/>
  <c r="C246" i="13"/>
  <c r="AN246" i="13" s="1"/>
  <c r="R246" i="13" s="1"/>
  <c r="C421" i="13"/>
  <c r="AN421" i="13" s="1"/>
  <c r="R421" i="13" s="1"/>
  <c r="C522" i="13"/>
  <c r="D390" i="13"/>
  <c r="C14" i="13"/>
  <c r="AN14" i="13" s="1"/>
  <c r="R14" i="13" s="1"/>
  <c r="D419" i="13"/>
  <c r="E419" i="13" s="1"/>
  <c r="F5" i="13"/>
  <c r="C5" i="13"/>
  <c r="D443" i="13"/>
  <c r="C476" i="13"/>
  <c r="AN476" i="13" s="1"/>
  <c r="R476" i="13" s="1"/>
  <c r="D457" i="13"/>
  <c r="D522" i="13"/>
  <c r="E522" i="13" s="1"/>
  <c r="C82" i="13"/>
  <c r="AN82" i="13" s="1"/>
  <c r="R82" i="13" s="1"/>
  <c r="C48" i="13"/>
  <c r="AN48" i="13" s="1"/>
  <c r="R48" i="13" s="1"/>
  <c r="D117" i="13"/>
  <c r="C216" i="13"/>
  <c r="AN216" i="13" s="1"/>
  <c r="R216" i="13" s="1"/>
  <c r="D145" i="13"/>
  <c r="C420" i="13"/>
  <c r="AN420" i="13" s="1"/>
  <c r="R420" i="13" s="1"/>
  <c r="C435" i="13"/>
  <c r="AN435" i="13" s="1"/>
  <c r="R435" i="13" s="1"/>
  <c r="C334" i="13"/>
  <c r="D360" i="13"/>
  <c r="D206" i="13"/>
  <c r="D525" i="13"/>
  <c r="E525" i="13" s="1"/>
  <c r="C197" i="13"/>
  <c r="AN197" i="13" s="1"/>
  <c r="R197" i="13" s="1"/>
  <c r="C171" i="13"/>
  <c r="C252" i="13"/>
  <c r="AN252" i="13" s="1"/>
  <c r="R252" i="13" s="1"/>
  <c r="C518" i="13"/>
  <c r="F518" i="13"/>
  <c r="C360" i="13"/>
  <c r="AN360" i="13" s="1"/>
  <c r="R360" i="13" s="1"/>
  <c r="C525" i="13"/>
  <c r="C325" i="13"/>
  <c r="C529" i="13"/>
  <c r="AN529" i="13" s="1"/>
  <c r="R529" i="13" s="1"/>
  <c r="C501" i="13"/>
  <c r="AN501" i="13" s="1"/>
  <c r="R501" i="13" s="1"/>
  <c r="C440" i="13"/>
  <c r="U36" i="8"/>
  <c r="T36" i="8" s="1"/>
  <c r="U60" i="8"/>
  <c r="T60" i="8" s="1"/>
  <c r="U84" i="8"/>
  <c r="T84" i="8" s="1"/>
  <c r="U92" i="8"/>
  <c r="T92" i="8" s="1"/>
  <c r="U124" i="8"/>
  <c r="T124" i="8" s="1"/>
  <c r="U140" i="8"/>
  <c r="T140" i="8" s="1"/>
  <c r="U156" i="8"/>
  <c r="T156" i="8" s="1"/>
  <c r="U164" i="8"/>
  <c r="T164" i="8" s="1"/>
  <c r="U188" i="8"/>
  <c r="T188" i="8" s="1"/>
  <c r="U196" i="8"/>
  <c r="T196" i="8" s="1"/>
  <c r="U220" i="8"/>
  <c r="T220" i="8" s="1"/>
  <c r="U228" i="8"/>
  <c r="T228" i="8" s="1"/>
  <c r="U236" i="8"/>
  <c r="T236" i="8" s="1"/>
  <c r="U244" i="8"/>
  <c r="T244" i="8" s="1"/>
  <c r="U252" i="8"/>
  <c r="T252" i="8" s="1"/>
  <c r="U260" i="8"/>
  <c r="T260" i="8" s="1"/>
  <c r="U268" i="8"/>
  <c r="T268" i="8" s="1"/>
  <c r="U292" i="8"/>
  <c r="T292" i="8" s="1"/>
  <c r="U300" i="8"/>
  <c r="T300" i="8" s="1"/>
  <c r="U308" i="8"/>
  <c r="T308" i="8" s="1"/>
  <c r="U324" i="8"/>
  <c r="T324" i="8" s="1"/>
  <c r="U332" i="8"/>
  <c r="T332" i="8" s="1"/>
  <c r="U348" i="8"/>
  <c r="T348" i="8" s="1"/>
  <c r="U380" i="8"/>
  <c r="T380" i="8" s="1"/>
  <c r="U388" i="8"/>
  <c r="T388" i="8" s="1"/>
  <c r="U412" i="8"/>
  <c r="T412" i="8" s="1"/>
  <c r="U428" i="8"/>
  <c r="T428" i="8" s="1"/>
  <c r="U452" i="8"/>
  <c r="T452" i="8" s="1"/>
  <c r="U476" i="8"/>
  <c r="T476" i="8" s="1"/>
  <c r="U484" i="8"/>
  <c r="T484" i="8" s="1"/>
  <c r="U508" i="8"/>
  <c r="T508" i="8" s="1"/>
  <c r="U532" i="8"/>
  <c r="T532" i="8" s="1"/>
  <c r="U540" i="8"/>
  <c r="T540" i="8" s="1"/>
  <c r="U548" i="8"/>
  <c r="T548" i="8" s="1"/>
  <c r="U556" i="8"/>
  <c r="T556" i="8" s="1"/>
  <c r="U596" i="8"/>
  <c r="T596" i="8" s="1"/>
  <c r="U644" i="8"/>
  <c r="T644" i="8" s="1"/>
  <c r="U660" i="8"/>
  <c r="T660" i="8" s="1"/>
  <c r="U668" i="8"/>
  <c r="T668" i="8" s="1"/>
  <c r="U37" i="8"/>
  <c r="T37" i="8" s="1"/>
  <c r="U61" i="8"/>
  <c r="T61" i="8" s="1"/>
  <c r="U69" i="8"/>
  <c r="T69" i="8" s="1"/>
  <c r="U85" i="8"/>
  <c r="T85" i="8" s="1"/>
  <c r="U93" i="8"/>
  <c r="T93" i="8" s="1"/>
  <c r="U189" i="8"/>
  <c r="T189" i="8" s="1"/>
  <c r="U197" i="8"/>
  <c r="T197" i="8" s="1"/>
  <c r="U213" i="8"/>
  <c r="T213" i="8" s="1"/>
  <c r="U221" i="8"/>
  <c r="T221" i="8" s="1"/>
  <c r="U229" i="8"/>
  <c r="T229" i="8" s="1"/>
  <c r="U237" i="8"/>
  <c r="T237" i="8" s="1"/>
  <c r="U245" i="8"/>
  <c r="T245" i="8" s="1"/>
  <c r="U253" i="8"/>
  <c r="T253" i="8" s="1"/>
  <c r="U261" i="8"/>
  <c r="T261" i="8" s="1"/>
  <c r="U269" i="8"/>
  <c r="T269" i="8" s="1"/>
  <c r="U293" i="8"/>
  <c r="T293" i="8" s="1"/>
  <c r="U301" i="8"/>
  <c r="T301" i="8" s="1"/>
  <c r="U309" i="8"/>
  <c r="T309" i="8" s="1"/>
  <c r="U333" i="8"/>
  <c r="T333" i="8" s="1"/>
  <c r="U349" i="8"/>
  <c r="T349" i="8" s="1"/>
  <c r="U381" i="8"/>
  <c r="T381" i="8" s="1"/>
  <c r="U389" i="8"/>
  <c r="T389" i="8" s="1"/>
  <c r="U413" i="8"/>
  <c r="T413" i="8" s="1"/>
  <c r="U429" i="8"/>
  <c r="T429" i="8" s="1"/>
  <c r="U453" i="8"/>
  <c r="T453" i="8" s="1"/>
  <c r="U477" i="8"/>
  <c r="T477" i="8" s="1"/>
  <c r="U485" i="8"/>
  <c r="T485" i="8" s="1"/>
  <c r="U509" i="8"/>
  <c r="T509" i="8" s="1"/>
  <c r="U525" i="8"/>
  <c r="T525" i="8" s="1"/>
  <c r="U533" i="8"/>
  <c r="T533" i="8" s="1"/>
  <c r="U541" i="8"/>
  <c r="T541" i="8" s="1"/>
  <c r="U549" i="8"/>
  <c r="T549" i="8" s="1"/>
  <c r="U557" i="8"/>
  <c r="T557" i="8" s="1"/>
  <c r="U581" i="8"/>
  <c r="T581" i="8" s="1"/>
  <c r="U589" i="8"/>
  <c r="T589" i="8" s="1"/>
  <c r="U597" i="8"/>
  <c r="T597" i="8" s="1"/>
  <c r="U645" i="8"/>
  <c r="T645" i="8" s="1"/>
  <c r="U14" i="8"/>
  <c r="T14" i="8" s="1"/>
  <c r="U38" i="8"/>
  <c r="T38" i="8" s="1"/>
  <c r="U62" i="8"/>
  <c r="T62" i="8" s="1"/>
  <c r="U70" i="8"/>
  <c r="T70" i="8" s="1"/>
  <c r="U86" i="8"/>
  <c r="T86" i="8" s="1"/>
  <c r="U94" i="8"/>
  <c r="T94" i="8" s="1"/>
  <c r="U118" i="8"/>
  <c r="T118" i="8" s="1"/>
  <c r="U126" i="8"/>
  <c r="T126" i="8" s="1"/>
  <c r="U190" i="8"/>
  <c r="T190" i="8" s="1"/>
  <c r="U214" i="8"/>
  <c r="T214" i="8" s="1"/>
  <c r="U222" i="8"/>
  <c r="T222" i="8" s="1"/>
  <c r="U238" i="8"/>
  <c r="T238" i="8" s="1"/>
  <c r="U246" i="8"/>
  <c r="T246" i="8" s="1"/>
  <c r="U254" i="8"/>
  <c r="T254" i="8" s="1"/>
  <c r="U270" i="8"/>
  <c r="T270" i="8" s="1"/>
  <c r="U294" i="8"/>
  <c r="T294" i="8" s="1"/>
  <c r="U302" i="8"/>
  <c r="T302" i="8" s="1"/>
  <c r="U310" i="8"/>
  <c r="T310" i="8" s="1"/>
  <c r="U318" i="8"/>
  <c r="T318" i="8" s="1"/>
  <c r="U334" i="8"/>
  <c r="T334" i="8" s="1"/>
  <c r="U342" i="8"/>
  <c r="T342" i="8" s="1"/>
  <c r="U350" i="8"/>
  <c r="T350" i="8" s="1"/>
  <c r="U374" i="8"/>
  <c r="T374" i="8" s="1"/>
  <c r="U382" i="8"/>
  <c r="T382" i="8" s="1"/>
  <c r="U390" i="8"/>
  <c r="T390" i="8" s="1"/>
  <c r="U414" i="8"/>
  <c r="T414" i="8" s="1"/>
  <c r="U430" i="8"/>
  <c r="T430" i="8" s="1"/>
  <c r="U454" i="8"/>
  <c r="T454" i="8" s="1"/>
  <c r="U462" i="8"/>
  <c r="T462" i="8" s="1"/>
  <c r="U478" i="8"/>
  <c r="T478" i="8" s="1"/>
  <c r="U486" i="8"/>
  <c r="T486" i="8" s="1"/>
  <c r="U494" i="8"/>
  <c r="T494" i="8" s="1"/>
  <c r="U502" i="8"/>
  <c r="T502" i="8" s="1"/>
  <c r="U518" i="8"/>
  <c r="T518" i="8" s="1"/>
  <c r="U526" i="8"/>
  <c r="T526" i="8" s="1"/>
  <c r="U534" i="8"/>
  <c r="T534" i="8" s="1"/>
  <c r="U542" i="8"/>
  <c r="T542" i="8" s="1"/>
  <c r="U582" i="8"/>
  <c r="T582" i="8" s="1"/>
  <c r="U590" i="8"/>
  <c r="T590" i="8" s="1"/>
  <c r="U598" i="8"/>
  <c r="T598" i="8" s="1"/>
  <c r="U646" i="8"/>
  <c r="T646" i="8" s="1"/>
  <c r="U7" i="8"/>
  <c r="T7" i="8" s="1"/>
  <c r="U15" i="8"/>
  <c r="T15" i="8" s="1"/>
  <c r="U39" i="8"/>
  <c r="T39" i="8" s="1"/>
  <c r="U63" i="8"/>
  <c r="T63" i="8" s="1"/>
  <c r="U71" i="8"/>
  <c r="T71" i="8" s="1"/>
  <c r="U79" i="8"/>
  <c r="T79" i="8" s="1"/>
  <c r="U87" i="8"/>
  <c r="T87" i="8" s="1"/>
  <c r="U95" i="8"/>
  <c r="T95" i="8" s="1"/>
  <c r="U103" i="8"/>
  <c r="T103" i="8" s="1"/>
  <c r="U111" i="8"/>
  <c r="T111" i="8" s="1"/>
  <c r="U119" i="8"/>
  <c r="T119" i="8" s="1"/>
  <c r="U127" i="8"/>
  <c r="T127" i="8" s="1"/>
  <c r="U175" i="8"/>
  <c r="T175" i="8" s="1"/>
  <c r="U183" i="8"/>
  <c r="T183" i="8" s="1"/>
  <c r="U191" i="8"/>
  <c r="T191" i="8" s="1"/>
  <c r="U215" i="8"/>
  <c r="T215" i="8" s="1"/>
  <c r="U239" i="8"/>
  <c r="T239" i="8" s="1"/>
  <c r="U247" i="8"/>
  <c r="T247" i="8" s="1"/>
  <c r="U255" i="8"/>
  <c r="T255" i="8" s="1"/>
  <c r="U271" i="8"/>
  <c r="T271" i="8" s="1"/>
  <c r="U303" i="8"/>
  <c r="T303" i="8" s="1"/>
  <c r="U311" i="8"/>
  <c r="T311" i="8" s="1"/>
  <c r="U319" i="8"/>
  <c r="T319" i="8" s="1"/>
  <c r="U351" i="8"/>
  <c r="T351" i="8" s="1"/>
  <c r="U367" i="8"/>
  <c r="T367" i="8" s="1"/>
  <c r="U375" i="8"/>
  <c r="T375" i="8" s="1"/>
  <c r="U415" i="8"/>
  <c r="T415" i="8" s="1"/>
  <c r="U455" i="8"/>
  <c r="T455" i="8" s="1"/>
  <c r="U463" i="8"/>
  <c r="T463" i="8" s="1"/>
  <c r="U487" i="8"/>
  <c r="T487" i="8" s="1"/>
  <c r="U495" i="8"/>
  <c r="T495" i="8" s="1"/>
  <c r="U503" i="8"/>
  <c r="T503" i="8" s="1"/>
  <c r="U519" i="8"/>
  <c r="T519" i="8" s="1"/>
  <c r="U527" i="8"/>
  <c r="T527" i="8" s="1"/>
  <c r="U535" i="8"/>
  <c r="T535" i="8" s="1"/>
  <c r="U543" i="8"/>
  <c r="T543" i="8" s="1"/>
  <c r="U583" i="8"/>
  <c r="T583" i="8" s="1"/>
  <c r="U599" i="8"/>
  <c r="T599" i="8" s="1"/>
  <c r="U623" i="8"/>
  <c r="T623" i="8" s="1"/>
  <c r="U647" i="8"/>
  <c r="T647" i="8" s="1"/>
  <c r="U671" i="8"/>
  <c r="T671" i="8" s="1"/>
  <c r="U679" i="8"/>
  <c r="T679" i="8" s="1"/>
  <c r="U8" i="8"/>
  <c r="T8" i="8" s="1"/>
  <c r="U16" i="8"/>
  <c r="T16" i="8" s="1"/>
  <c r="U24" i="8"/>
  <c r="T24" i="8" s="1"/>
  <c r="U32" i="8"/>
  <c r="T32" i="8" s="1"/>
  <c r="U40" i="8"/>
  <c r="T40" i="8" s="1"/>
  <c r="U56" i="8"/>
  <c r="T56" i="8" s="1"/>
  <c r="U64" i="8"/>
  <c r="T64" i="8" s="1"/>
  <c r="U72" i="8"/>
  <c r="T72" i="8" s="1"/>
  <c r="U80" i="8"/>
  <c r="T80" i="8" s="1"/>
  <c r="U88" i="8"/>
  <c r="T88" i="8" s="1"/>
  <c r="U96" i="8"/>
  <c r="T96" i="8" s="1"/>
  <c r="U104" i="8"/>
  <c r="T104" i="8" s="1"/>
  <c r="U112" i="8"/>
  <c r="T112" i="8" s="1"/>
  <c r="U120" i="8"/>
  <c r="T120" i="8" s="1"/>
  <c r="U128" i="8"/>
  <c r="T128" i="8" s="1"/>
  <c r="U176" i="8"/>
  <c r="T176" i="8" s="1"/>
  <c r="U192" i="8"/>
  <c r="T192" i="8" s="1"/>
  <c r="U216" i="8"/>
  <c r="T216" i="8" s="1"/>
  <c r="U240" i="8"/>
  <c r="T240" i="8" s="1"/>
  <c r="U248" i="8"/>
  <c r="T248" i="8" s="1"/>
  <c r="U256" i="8"/>
  <c r="T256" i="8" s="1"/>
  <c r="U272" i="8"/>
  <c r="T272" i="8" s="1"/>
  <c r="U312" i="8"/>
  <c r="T312" i="8" s="1"/>
  <c r="U320" i="8"/>
  <c r="T320" i="8" s="1"/>
  <c r="U352" i="8"/>
  <c r="T352" i="8" s="1"/>
  <c r="U368" i="8"/>
  <c r="T368" i="8" s="1"/>
  <c r="U376" i="8"/>
  <c r="T376" i="8" s="1"/>
  <c r="U408" i="8"/>
  <c r="T408" i="8" s="1"/>
  <c r="U416" i="8"/>
  <c r="T416" i="8" s="1"/>
  <c r="U456" i="8"/>
  <c r="T456" i="8" s="1"/>
  <c r="U464" i="8"/>
  <c r="T464" i="8" s="1"/>
  <c r="U488" i="8"/>
  <c r="T488" i="8" s="1"/>
  <c r="U496" i="8"/>
  <c r="T496" i="8" s="1"/>
  <c r="U504" i="8"/>
  <c r="T504" i="8" s="1"/>
  <c r="U520" i="8"/>
  <c r="T520" i="8" s="1"/>
  <c r="U528" i="8"/>
  <c r="T528" i="8" s="1"/>
  <c r="U584" i="8"/>
  <c r="T584" i="8" s="1"/>
  <c r="U608" i="8"/>
  <c r="T608" i="8" s="1"/>
  <c r="U624" i="8"/>
  <c r="T624" i="8" s="1"/>
  <c r="U632" i="8"/>
  <c r="T632" i="8" s="1"/>
  <c r="U640" i="8"/>
  <c r="T640" i="8" s="1"/>
  <c r="U648" i="8"/>
  <c r="T648" i="8" s="1"/>
  <c r="U672" i="8"/>
  <c r="T672" i="8" s="1"/>
  <c r="U680" i="8"/>
  <c r="T680" i="8" s="1"/>
  <c r="U9" i="8"/>
  <c r="T9" i="8" s="1"/>
  <c r="U17" i="8"/>
  <c r="T17" i="8" s="1"/>
  <c r="U25" i="8"/>
  <c r="T25" i="8" s="1"/>
  <c r="U33" i="8"/>
  <c r="T33" i="8" s="1"/>
  <c r="U41" i="8"/>
  <c r="T41" i="8" s="1"/>
  <c r="U57" i="8"/>
  <c r="T57" i="8" s="1"/>
  <c r="U65" i="8"/>
  <c r="T65" i="8" s="1"/>
  <c r="U73" i="8"/>
  <c r="T73" i="8" s="1"/>
  <c r="U81" i="8"/>
  <c r="T81" i="8" s="1"/>
  <c r="U89" i="8"/>
  <c r="T89" i="8" s="1"/>
  <c r="U97" i="8"/>
  <c r="T97" i="8" s="1"/>
  <c r="U105" i="8"/>
  <c r="T105" i="8" s="1"/>
  <c r="U113" i="8"/>
  <c r="T113" i="8" s="1"/>
  <c r="U121" i="8"/>
  <c r="T121" i="8" s="1"/>
  <c r="U137" i="8"/>
  <c r="T137" i="8" s="1"/>
  <c r="U153" i="8"/>
  <c r="T153" i="8" s="1"/>
  <c r="U161" i="8"/>
  <c r="T161" i="8" s="1"/>
  <c r="U177" i="8"/>
  <c r="T177" i="8" s="1"/>
  <c r="U193" i="8"/>
  <c r="T193" i="8" s="1"/>
  <c r="U217" i="8"/>
  <c r="T217" i="8" s="1"/>
  <c r="U241" i="8"/>
  <c r="T241" i="8" s="1"/>
  <c r="U249" i="8"/>
  <c r="T249" i="8" s="1"/>
  <c r="U257" i="8"/>
  <c r="T257" i="8" s="1"/>
  <c r="U273" i="8"/>
  <c r="T273" i="8" s="1"/>
  <c r="U313" i="8"/>
  <c r="T313" i="8" s="1"/>
  <c r="U321" i="8"/>
  <c r="T321" i="8" s="1"/>
  <c r="U353" i="8"/>
  <c r="T353" i="8" s="1"/>
  <c r="U369" i="8"/>
  <c r="T369" i="8" s="1"/>
  <c r="U377" i="8"/>
  <c r="T377" i="8" s="1"/>
  <c r="U409" i="8"/>
  <c r="T409" i="8" s="1"/>
  <c r="U417" i="8"/>
  <c r="T417" i="8" s="1"/>
  <c r="U433" i="8"/>
  <c r="T433" i="8" s="1"/>
  <c r="U457" i="8"/>
  <c r="T457" i="8" s="1"/>
  <c r="U465" i="8"/>
  <c r="T465" i="8" s="1"/>
  <c r="U489" i="8"/>
  <c r="T489" i="8" s="1"/>
  <c r="U497" i="8"/>
  <c r="T497" i="8" s="1"/>
  <c r="U505" i="8"/>
  <c r="T505" i="8" s="1"/>
  <c r="U521" i="8"/>
  <c r="T521" i="8" s="1"/>
  <c r="U529" i="8"/>
  <c r="T529" i="8" s="1"/>
  <c r="U601" i="8"/>
  <c r="T601" i="8" s="1"/>
  <c r="U625" i="8"/>
  <c r="T625" i="8" s="1"/>
  <c r="U633" i="8"/>
  <c r="T633" i="8" s="1"/>
  <c r="U641" i="8"/>
  <c r="T641" i="8" s="1"/>
  <c r="U649" i="8"/>
  <c r="T649" i="8" s="1"/>
  <c r="U665" i="8"/>
  <c r="T665" i="8" s="1"/>
  <c r="U673" i="8"/>
  <c r="T673" i="8" s="1"/>
  <c r="U681" i="8"/>
  <c r="T681" i="8" s="1"/>
  <c r="U42" i="8"/>
  <c r="T42" i="8" s="1"/>
  <c r="U106" i="8"/>
  <c r="T106" i="8" s="1"/>
  <c r="U138" i="8"/>
  <c r="T138" i="8" s="1"/>
  <c r="U234" i="8"/>
  <c r="T234" i="8" s="1"/>
  <c r="U298" i="8"/>
  <c r="T298" i="8" s="1"/>
  <c r="U330" i="8"/>
  <c r="T330" i="8" s="1"/>
  <c r="U458" i="8"/>
  <c r="T458" i="8" s="1"/>
  <c r="U554" i="8"/>
  <c r="T554" i="8" s="1"/>
  <c r="U650" i="8"/>
  <c r="T650" i="8" s="1"/>
  <c r="U713" i="8"/>
  <c r="T713" i="8" s="1"/>
  <c r="U753" i="8"/>
  <c r="T753" i="8" s="1"/>
  <c r="U769" i="8"/>
  <c r="T769" i="8" s="1"/>
  <c r="U785" i="8"/>
  <c r="T785" i="8" s="1"/>
  <c r="U809" i="8"/>
  <c r="T809" i="8" s="1"/>
  <c r="U817" i="8"/>
  <c r="T817" i="8" s="1"/>
  <c r="U825" i="8"/>
  <c r="T825" i="8" s="1"/>
  <c r="U841" i="8"/>
  <c r="T841" i="8" s="1"/>
  <c r="U849" i="8"/>
  <c r="T849" i="8" s="1"/>
  <c r="U857" i="8"/>
  <c r="T857" i="8" s="1"/>
  <c r="U889" i="8"/>
  <c r="T889" i="8" s="1"/>
  <c r="U905" i="8"/>
  <c r="T905" i="8" s="1"/>
  <c r="U913" i="8"/>
  <c r="T913" i="8" s="1"/>
  <c r="U929" i="8"/>
  <c r="T929" i="8" s="1"/>
  <c r="U937" i="8"/>
  <c r="T937" i="8" s="1"/>
  <c r="U953" i="8"/>
  <c r="T953" i="8" s="1"/>
  <c r="U985" i="8"/>
  <c r="T985" i="8" s="1"/>
  <c r="U993" i="8"/>
  <c r="T993" i="8" s="1"/>
  <c r="U1025" i="8"/>
  <c r="T1025" i="8" s="1"/>
  <c r="U1041" i="8"/>
  <c r="T1041" i="8" s="1"/>
  <c r="U1057" i="8"/>
  <c r="T1057" i="8" s="1"/>
  <c r="U1097" i="8"/>
  <c r="T1097" i="8" s="1"/>
  <c r="U1113" i="8"/>
  <c r="T1113" i="8" s="1"/>
  <c r="U1129" i="8"/>
  <c r="T1129" i="8" s="1"/>
  <c r="U1169" i="8"/>
  <c r="T1169" i="8" s="1"/>
  <c r="U139" i="8"/>
  <c r="T139" i="8" s="1"/>
  <c r="U235" i="8"/>
  <c r="T235" i="8" s="1"/>
  <c r="U267" i="8"/>
  <c r="T267" i="8" s="1"/>
  <c r="U299" i="8"/>
  <c r="T299" i="8" s="1"/>
  <c r="U331" i="8"/>
  <c r="T331" i="8" s="1"/>
  <c r="U427" i="8"/>
  <c r="T427" i="8" s="1"/>
  <c r="U555" i="8"/>
  <c r="T555" i="8" s="1"/>
  <c r="U651" i="8"/>
  <c r="T651" i="8" s="1"/>
  <c r="U682" i="8"/>
  <c r="T682" i="8" s="1"/>
  <c r="U706" i="8"/>
  <c r="T706" i="8" s="1"/>
  <c r="U714" i="8"/>
  <c r="T714" i="8" s="1"/>
  <c r="U730" i="8"/>
  <c r="T730" i="8" s="1"/>
  <c r="U754" i="8"/>
  <c r="T754" i="8" s="1"/>
  <c r="U770" i="8"/>
  <c r="T770" i="8" s="1"/>
  <c r="U786" i="8"/>
  <c r="T786" i="8" s="1"/>
  <c r="U810" i="8"/>
  <c r="T810" i="8" s="1"/>
  <c r="U818" i="8"/>
  <c r="T818" i="8" s="1"/>
  <c r="U826" i="8"/>
  <c r="T826" i="8" s="1"/>
  <c r="U842" i="8"/>
  <c r="T842" i="8" s="1"/>
  <c r="U850" i="8"/>
  <c r="T850" i="8" s="1"/>
  <c r="U858" i="8"/>
  <c r="T858" i="8" s="1"/>
  <c r="U882" i="8"/>
  <c r="T882" i="8" s="1"/>
  <c r="U906" i="8"/>
  <c r="T906" i="8" s="1"/>
  <c r="U914" i="8"/>
  <c r="T914" i="8" s="1"/>
  <c r="U930" i="8"/>
  <c r="T930" i="8" s="1"/>
  <c r="U938" i="8"/>
  <c r="T938" i="8" s="1"/>
  <c r="U954" i="8"/>
  <c r="T954" i="8" s="1"/>
  <c r="U18" i="8"/>
  <c r="T18" i="8" s="1"/>
  <c r="U82" i="8"/>
  <c r="T82" i="8" s="1"/>
  <c r="U178" i="8"/>
  <c r="T178" i="8" s="1"/>
  <c r="U242" i="8"/>
  <c r="T242" i="8" s="1"/>
  <c r="U274" i="8"/>
  <c r="T274" i="8" s="1"/>
  <c r="U370" i="8"/>
  <c r="T370" i="8" s="1"/>
  <c r="U530" i="8"/>
  <c r="T530" i="8" s="1"/>
  <c r="U626" i="8"/>
  <c r="T626" i="8" s="1"/>
  <c r="U683" i="8"/>
  <c r="T683" i="8" s="1"/>
  <c r="U699" i="8"/>
  <c r="T699" i="8" s="1"/>
  <c r="U707" i="8"/>
  <c r="T707" i="8" s="1"/>
  <c r="U715" i="8"/>
  <c r="T715" i="8" s="1"/>
  <c r="U731" i="8"/>
  <c r="T731" i="8" s="1"/>
  <c r="U755" i="8"/>
  <c r="T755" i="8" s="1"/>
  <c r="U771" i="8"/>
  <c r="T771" i="8" s="1"/>
  <c r="U779" i="8"/>
  <c r="T779" i="8" s="1"/>
  <c r="U787" i="8"/>
  <c r="T787" i="8" s="1"/>
  <c r="U811" i="8"/>
  <c r="T811" i="8" s="1"/>
  <c r="U819" i="8"/>
  <c r="T819" i="8" s="1"/>
  <c r="U827" i="8"/>
  <c r="T827" i="8" s="1"/>
  <c r="U851" i="8"/>
  <c r="T851" i="8" s="1"/>
  <c r="U859" i="8"/>
  <c r="T859" i="8" s="1"/>
  <c r="U883" i="8"/>
  <c r="T883" i="8" s="1"/>
  <c r="U907" i="8"/>
  <c r="T907" i="8" s="1"/>
  <c r="U915" i="8"/>
  <c r="T915" i="8" s="1"/>
  <c r="U931" i="8"/>
  <c r="T931" i="8" s="1"/>
  <c r="U939" i="8"/>
  <c r="T939" i="8" s="1"/>
  <c r="U955" i="8"/>
  <c r="T955" i="8" s="1"/>
  <c r="U987" i="8"/>
  <c r="T987" i="8" s="1"/>
  <c r="U995" i="8"/>
  <c r="T995" i="8" s="1"/>
  <c r="U1003" i="8"/>
  <c r="T1003" i="8" s="1"/>
  <c r="U1027" i="8"/>
  <c r="T1027" i="8" s="1"/>
  <c r="U1043" i="8"/>
  <c r="T1043" i="8" s="1"/>
  <c r="U1051" i="8"/>
  <c r="T1051" i="8" s="1"/>
  <c r="U1059" i="8"/>
  <c r="T1059" i="8" s="1"/>
  <c r="U1067" i="8"/>
  <c r="T1067" i="8" s="1"/>
  <c r="U1099" i="8"/>
  <c r="T1099" i="8" s="1"/>
  <c r="U1115" i="8"/>
  <c r="T1115" i="8" s="1"/>
  <c r="U1123" i="8"/>
  <c r="T1123" i="8" s="1"/>
  <c r="U1131" i="8"/>
  <c r="T1131" i="8" s="1"/>
  <c r="U19" i="8"/>
  <c r="T19" i="8" s="1"/>
  <c r="U51" i="8"/>
  <c r="T51" i="8" s="1"/>
  <c r="U83" i="8"/>
  <c r="T83" i="8" s="1"/>
  <c r="U243" i="8"/>
  <c r="T243" i="8" s="1"/>
  <c r="U307" i="8"/>
  <c r="T307" i="8" s="1"/>
  <c r="U531" i="8"/>
  <c r="T531" i="8" s="1"/>
  <c r="U627" i="8"/>
  <c r="T627" i="8" s="1"/>
  <c r="U684" i="8"/>
  <c r="T684" i="8" s="1"/>
  <c r="U692" i="8"/>
  <c r="T692" i="8" s="1"/>
  <c r="U700" i="8"/>
  <c r="T700" i="8" s="1"/>
  <c r="U708" i="8"/>
  <c r="T708" i="8" s="1"/>
  <c r="U716" i="8"/>
  <c r="T716" i="8" s="1"/>
  <c r="U724" i="8"/>
  <c r="T724" i="8" s="1"/>
  <c r="U732" i="8"/>
  <c r="T732" i="8" s="1"/>
  <c r="U756" i="8"/>
  <c r="T756" i="8" s="1"/>
  <c r="U772" i="8"/>
  <c r="T772" i="8" s="1"/>
  <c r="U780" i="8"/>
  <c r="T780" i="8" s="1"/>
  <c r="U788" i="8"/>
  <c r="T788" i="8" s="1"/>
  <c r="U796" i="8"/>
  <c r="T796" i="8" s="1"/>
  <c r="U812" i="8"/>
  <c r="T812" i="8" s="1"/>
  <c r="U852" i="8"/>
  <c r="T852" i="8" s="1"/>
  <c r="U884" i="8"/>
  <c r="T884" i="8" s="1"/>
  <c r="U908" i="8"/>
  <c r="T908" i="8" s="1"/>
  <c r="U916" i="8"/>
  <c r="T916" i="8" s="1"/>
  <c r="U932" i="8"/>
  <c r="T932" i="8" s="1"/>
  <c r="U940" i="8"/>
  <c r="T940" i="8" s="1"/>
  <c r="U956" i="8"/>
  <c r="T956" i="8" s="1"/>
  <c r="U988" i="8"/>
  <c r="T988" i="8" s="1"/>
  <c r="U996" i="8"/>
  <c r="T996" i="8" s="1"/>
  <c r="U1012" i="8"/>
  <c r="T1012" i="8" s="1"/>
  <c r="U1020" i="8"/>
  <c r="T1020" i="8" s="1"/>
  <c r="U1028" i="8"/>
  <c r="T1028" i="8" s="1"/>
  <c r="U1044" i="8"/>
  <c r="T1044" i="8" s="1"/>
  <c r="U1052" i="8"/>
  <c r="T1052" i="8" s="1"/>
  <c r="U1060" i="8"/>
  <c r="T1060" i="8" s="1"/>
  <c r="U1068" i="8"/>
  <c r="T1068" i="8" s="1"/>
  <c r="U26" i="8"/>
  <c r="T26" i="8" s="1"/>
  <c r="U58" i="8"/>
  <c r="T58" i="8" s="1"/>
  <c r="U90" i="8"/>
  <c r="T90" i="8" s="1"/>
  <c r="U122" i="8"/>
  <c r="T122" i="8" s="1"/>
  <c r="U154" i="8"/>
  <c r="T154" i="8" s="1"/>
  <c r="U218" i="8"/>
  <c r="T218" i="8" s="1"/>
  <c r="U250" i="8"/>
  <c r="T250" i="8" s="1"/>
  <c r="U378" i="8"/>
  <c r="T378" i="8" s="1"/>
  <c r="U410" i="8"/>
  <c r="T410" i="8" s="1"/>
  <c r="U506" i="8"/>
  <c r="T506" i="8" s="1"/>
  <c r="U570" i="8"/>
  <c r="T570" i="8" s="1"/>
  <c r="U602" i="8"/>
  <c r="T602" i="8" s="1"/>
  <c r="U634" i="8"/>
  <c r="T634" i="8" s="1"/>
  <c r="U666" i="8"/>
  <c r="T666" i="8" s="1"/>
  <c r="U685" i="8"/>
  <c r="T685" i="8" s="1"/>
  <c r="U693" i="8"/>
  <c r="T693" i="8" s="1"/>
  <c r="U701" i="8"/>
  <c r="T701" i="8" s="1"/>
  <c r="U709" i="8"/>
  <c r="T709" i="8" s="1"/>
  <c r="U717" i="8"/>
  <c r="T717" i="8" s="1"/>
  <c r="U725" i="8"/>
  <c r="T725" i="8" s="1"/>
  <c r="U733" i="8"/>
  <c r="T733" i="8" s="1"/>
  <c r="U749" i="8"/>
  <c r="T749" i="8" s="1"/>
  <c r="U757" i="8"/>
  <c r="T757" i="8" s="1"/>
  <c r="U773" i="8"/>
  <c r="T773" i="8" s="1"/>
  <c r="U781" i="8"/>
  <c r="T781" i="8" s="1"/>
  <c r="U789" i="8"/>
  <c r="T789" i="8" s="1"/>
  <c r="U797" i="8"/>
  <c r="T797" i="8" s="1"/>
  <c r="U805" i="8"/>
  <c r="T805" i="8" s="1"/>
  <c r="U813" i="8"/>
  <c r="T813" i="8" s="1"/>
  <c r="U853" i="8"/>
  <c r="T853" i="8" s="1"/>
  <c r="U877" i="8"/>
  <c r="T877" i="8" s="1"/>
  <c r="U885" i="8"/>
  <c r="T885" i="8" s="1"/>
  <c r="U909" i="8"/>
  <c r="T909" i="8" s="1"/>
  <c r="U917" i="8"/>
  <c r="T917" i="8" s="1"/>
  <c r="U933" i="8"/>
  <c r="T933" i="8" s="1"/>
  <c r="U957" i="8"/>
  <c r="T957" i="8" s="1"/>
  <c r="U989" i="8"/>
  <c r="T989" i="8" s="1"/>
  <c r="U1013" i="8"/>
  <c r="T1013" i="8" s="1"/>
  <c r="U1021" i="8"/>
  <c r="T1021" i="8" s="1"/>
  <c r="U1029" i="8"/>
  <c r="T1029" i="8" s="1"/>
  <c r="U1045" i="8"/>
  <c r="T1045" i="8" s="1"/>
  <c r="U1053" i="8"/>
  <c r="T1053" i="8" s="1"/>
  <c r="U1061" i="8"/>
  <c r="T1061" i="8" s="1"/>
  <c r="U1069" i="8"/>
  <c r="T1069" i="8" s="1"/>
  <c r="U34" i="8"/>
  <c r="T34" i="8" s="1"/>
  <c r="U66" i="8"/>
  <c r="T66" i="8" s="1"/>
  <c r="U98" i="8"/>
  <c r="T98" i="8" s="1"/>
  <c r="U162" i="8"/>
  <c r="T162" i="8" s="1"/>
  <c r="U194" i="8"/>
  <c r="T194" i="8" s="1"/>
  <c r="U226" i="8"/>
  <c r="T226" i="8" s="1"/>
  <c r="U258" i="8"/>
  <c r="T258" i="8" s="1"/>
  <c r="U290" i="8"/>
  <c r="T290" i="8" s="1"/>
  <c r="U322" i="8"/>
  <c r="T322" i="8" s="1"/>
  <c r="U354" i="8"/>
  <c r="T354" i="8" s="1"/>
  <c r="U482" i="8"/>
  <c r="T482" i="8" s="1"/>
  <c r="U642" i="8"/>
  <c r="T642" i="8" s="1"/>
  <c r="U695" i="8"/>
  <c r="T695" i="8" s="1"/>
  <c r="U711" i="8"/>
  <c r="T711" i="8" s="1"/>
  <c r="U719" i="8"/>
  <c r="T719" i="8" s="1"/>
  <c r="U751" i="8"/>
  <c r="T751" i="8" s="1"/>
  <c r="U759" i="8"/>
  <c r="T759" i="8" s="1"/>
  <c r="U767" i="8"/>
  <c r="T767" i="8" s="1"/>
  <c r="U783" i="8"/>
  <c r="T783" i="8" s="1"/>
  <c r="U791" i="8"/>
  <c r="T791" i="8" s="1"/>
  <c r="U799" i="8"/>
  <c r="T799" i="8" s="1"/>
  <c r="U807" i="8"/>
  <c r="T807" i="8" s="1"/>
  <c r="U831" i="8"/>
  <c r="T831" i="8" s="1"/>
  <c r="U847" i="8"/>
  <c r="T847" i="8" s="1"/>
  <c r="U855" i="8"/>
  <c r="T855" i="8" s="1"/>
  <c r="U887" i="8"/>
  <c r="T887" i="8" s="1"/>
  <c r="U911" i="8"/>
  <c r="T911" i="8" s="1"/>
  <c r="U919" i="8"/>
  <c r="T919" i="8" s="1"/>
  <c r="U927" i="8"/>
  <c r="T927" i="8" s="1"/>
  <c r="U935" i="8"/>
  <c r="T935" i="8" s="1"/>
  <c r="U951" i="8"/>
  <c r="T951" i="8" s="1"/>
  <c r="U967" i="8"/>
  <c r="T967" i="8" s="1"/>
  <c r="U983" i="8"/>
  <c r="T983" i="8" s="1"/>
  <c r="U991" i="8"/>
  <c r="T991" i="8" s="1"/>
  <c r="U1023" i="8"/>
  <c r="T1023" i="8" s="1"/>
  <c r="U1039" i="8"/>
  <c r="T1039" i="8" s="1"/>
  <c r="U1063" i="8"/>
  <c r="T1063" i="8" s="1"/>
  <c r="U1087" i="8"/>
  <c r="T1087" i="8" s="1"/>
  <c r="U1095" i="8"/>
  <c r="T1095" i="8" s="1"/>
  <c r="U1103" i="8"/>
  <c r="T1103" i="8" s="1"/>
  <c r="U1111" i="8"/>
  <c r="T1111" i="8" s="1"/>
  <c r="U1127" i="8"/>
  <c r="T1127" i="8" s="1"/>
  <c r="U27" i="8"/>
  <c r="T27" i="8" s="1"/>
  <c r="U155" i="8"/>
  <c r="T155" i="8" s="1"/>
  <c r="U411" i="8"/>
  <c r="T411" i="8" s="1"/>
  <c r="U667" i="8"/>
  <c r="T667" i="8" s="1"/>
  <c r="U806" i="8"/>
  <c r="T806" i="8" s="1"/>
  <c r="U934" i="8"/>
  <c r="T934" i="8" s="1"/>
  <c r="U966" i="8"/>
  <c r="T966" i="8" s="1"/>
  <c r="U992" i="8"/>
  <c r="T992" i="8" s="1"/>
  <c r="U1014" i="8"/>
  <c r="T1014" i="8" s="1"/>
  <c r="U1094" i="8"/>
  <c r="T1094" i="8" s="1"/>
  <c r="U1165" i="8"/>
  <c r="T1165" i="8" s="1"/>
  <c r="U1208" i="8"/>
  <c r="T1208" i="8" s="1"/>
  <c r="U1216" i="8"/>
  <c r="T1216" i="8" s="1"/>
  <c r="U1224" i="8"/>
  <c r="T1224" i="8" s="1"/>
  <c r="U1248" i="8"/>
  <c r="T1248" i="8" s="1"/>
  <c r="U1280" i="8"/>
  <c r="T1280" i="8" s="1"/>
  <c r="U1304" i="8"/>
  <c r="T1304" i="8" s="1"/>
  <c r="U1312" i="8"/>
  <c r="T1312" i="8" s="1"/>
  <c r="U35" i="8"/>
  <c r="T35" i="8" s="1"/>
  <c r="U163" i="8"/>
  <c r="T163" i="8" s="1"/>
  <c r="U291" i="8"/>
  <c r="T291" i="8" s="1"/>
  <c r="U547" i="8"/>
  <c r="T547" i="8" s="1"/>
  <c r="U712" i="8"/>
  <c r="T712" i="8" s="1"/>
  <c r="U808" i="8"/>
  <c r="T808" i="8" s="1"/>
  <c r="U840" i="8"/>
  <c r="T840" i="8" s="1"/>
  <c r="U936" i="8"/>
  <c r="T936" i="8" s="1"/>
  <c r="U994" i="8"/>
  <c r="T994" i="8" s="1"/>
  <c r="U1038" i="8"/>
  <c r="T1038" i="8" s="1"/>
  <c r="U1058" i="8"/>
  <c r="T1058" i="8" s="1"/>
  <c r="U1096" i="8"/>
  <c r="T1096" i="8" s="1"/>
  <c r="U1157" i="8"/>
  <c r="T1157" i="8" s="1"/>
  <c r="U1166" i="8"/>
  <c r="T1166" i="8" s="1"/>
  <c r="U1217" i="8"/>
  <c r="T1217" i="8" s="1"/>
  <c r="U1281" i="8"/>
  <c r="T1281" i="8" s="1"/>
  <c r="U1305" i="8"/>
  <c r="T1305" i="8" s="1"/>
  <c r="U1313" i="8"/>
  <c r="T1313" i="8" s="1"/>
  <c r="U1329" i="8"/>
  <c r="T1329" i="8" s="1"/>
  <c r="U1345" i="8"/>
  <c r="T1345" i="8" s="1"/>
  <c r="U1353" i="8"/>
  <c r="T1353" i="8" s="1"/>
  <c r="U1361" i="8"/>
  <c r="T1361" i="8" s="1"/>
  <c r="U1369" i="8"/>
  <c r="T1369" i="8" s="1"/>
  <c r="U1377" i="8"/>
  <c r="T1377" i="8" s="1"/>
  <c r="U1417" i="8"/>
  <c r="T1417" i="8" s="1"/>
  <c r="U1433" i="8"/>
  <c r="T1433" i="8" s="1"/>
  <c r="U1441" i="8"/>
  <c r="T1441" i="8" s="1"/>
  <c r="U1449" i="8"/>
  <c r="T1449" i="8" s="1"/>
  <c r="U1481" i="8"/>
  <c r="T1481" i="8" s="1"/>
  <c r="U1489" i="8"/>
  <c r="T1489" i="8" s="1"/>
  <c r="U1497" i="8"/>
  <c r="T1497" i="8" s="1"/>
  <c r="U1505" i="8"/>
  <c r="T1505" i="8" s="1"/>
  <c r="U1513" i="8"/>
  <c r="T1513" i="8" s="1"/>
  <c r="U1521" i="8"/>
  <c r="T1521" i="8" s="1"/>
  <c r="U1529" i="8"/>
  <c r="T1529" i="8" s="1"/>
  <c r="U1561" i="8"/>
  <c r="T1561" i="8" s="1"/>
  <c r="U59" i="8"/>
  <c r="T59" i="8" s="1"/>
  <c r="U187" i="8"/>
  <c r="T187" i="8" s="1"/>
  <c r="U443" i="8"/>
  <c r="T443" i="8" s="1"/>
  <c r="U571" i="8"/>
  <c r="T571" i="8" s="1"/>
  <c r="U686" i="8"/>
  <c r="T686" i="8" s="1"/>
  <c r="U718" i="8"/>
  <c r="T718" i="8" s="1"/>
  <c r="U750" i="8"/>
  <c r="T750" i="8" s="1"/>
  <c r="U782" i="8"/>
  <c r="T782" i="8" s="1"/>
  <c r="U814" i="8"/>
  <c r="T814" i="8" s="1"/>
  <c r="U878" i="8"/>
  <c r="T878" i="8" s="1"/>
  <c r="U910" i="8"/>
  <c r="T910" i="8" s="1"/>
  <c r="U1040" i="8"/>
  <c r="T1040" i="8" s="1"/>
  <c r="U1062" i="8"/>
  <c r="T1062" i="8" s="1"/>
  <c r="U1098" i="8"/>
  <c r="T1098" i="8" s="1"/>
  <c r="U1110" i="8"/>
  <c r="T1110" i="8" s="1"/>
  <c r="U1124" i="8"/>
  <c r="T1124" i="8" s="1"/>
  <c r="U1158" i="8"/>
  <c r="T1158" i="8" s="1"/>
  <c r="U1167" i="8"/>
  <c r="T1167" i="8" s="1"/>
  <c r="U1218" i="8"/>
  <c r="T1218" i="8" s="1"/>
  <c r="U1282" i="8"/>
  <c r="T1282" i="8" s="1"/>
  <c r="U1290" i="8"/>
  <c r="T1290" i="8" s="1"/>
  <c r="U1298" i="8"/>
  <c r="T1298" i="8" s="1"/>
  <c r="U1306" i="8"/>
  <c r="T1306" i="8" s="1"/>
  <c r="U1314" i="8"/>
  <c r="T1314" i="8" s="1"/>
  <c r="U1330" i="8"/>
  <c r="T1330" i="8" s="1"/>
  <c r="U1346" i="8"/>
  <c r="T1346" i="8" s="1"/>
  <c r="U1362" i="8"/>
  <c r="T1362" i="8" s="1"/>
  <c r="U1370" i="8"/>
  <c r="T1370" i="8" s="1"/>
  <c r="U1378" i="8"/>
  <c r="T1378" i="8" s="1"/>
  <c r="U1418" i="8"/>
  <c r="T1418" i="8" s="1"/>
  <c r="U1442" i="8"/>
  <c r="T1442" i="8" s="1"/>
  <c r="U1450" i="8"/>
  <c r="T1450" i="8" s="1"/>
  <c r="U1458" i="8"/>
  <c r="T1458" i="8" s="1"/>
  <c r="U1482" i="8"/>
  <c r="T1482" i="8" s="1"/>
  <c r="U1498" i="8"/>
  <c r="T1498" i="8" s="1"/>
  <c r="U1506" i="8"/>
  <c r="T1506" i="8" s="1"/>
  <c r="U1514" i="8"/>
  <c r="T1514" i="8" s="1"/>
  <c r="U1522" i="8"/>
  <c r="T1522" i="8" s="1"/>
  <c r="U1530" i="8"/>
  <c r="T1530" i="8" s="1"/>
  <c r="U1538" i="8"/>
  <c r="T1538" i="8" s="1"/>
  <c r="U1570" i="8"/>
  <c r="T1570" i="8" s="1"/>
  <c r="U1594" i="8"/>
  <c r="T1594" i="8" s="1"/>
  <c r="U1610" i="8"/>
  <c r="T1610" i="8" s="1"/>
  <c r="U1634" i="8"/>
  <c r="T1634" i="8" s="1"/>
  <c r="U195" i="8"/>
  <c r="T195" i="8" s="1"/>
  <c r="U323" i="8"/>
  <c r="T323" i="8" s="1"/>
  <c r="U752" i="8"/>
  <c r="T752" i="8" s="1"/>
  <c r="U784" i="8"/>
  <c r="T784" i="8" s="1"/>
  <c r="U816" i="8"/>
  <c r="T816" i="8" s="1"/>
  <c r="U848" i="8"/>
  <c r="T848" i="8" s="1"/>
  <c r="U912" i="8"/>
  <c r="T912" i="8" s="1"/>
  <c r="U1022" i="8"/>
  <c r="T1022" i="8" s="1"/>
  <c r="U1042" i="8"/>
  <c r="T1042" i="8" s="1"/>
  <c r="U1100" i="8"/>
  <c r="T1100" i="8" s="1"/>
  <c r="U1112" i="8"/>
  <c r="T1112" i="8" s="1"/>
  <c r="U1125" i="8"/>
  <c r="T1125" i="8" s="1"/>
  <c r="U1159" i="8"/>
  <c r="T1159" i="8" s="1"/>
  <c r="U1168" i="8"/>
  <c r="T1168" i="8" s="1"/>
  <c r="U1203" i="8"/>
  <c r="T1203" i="8" s="1"/>
  <c r="U1219" i="8"/>
  <c r="T1219" i="8" s="1"/>
  <c r="U1235" i="8"/>
  <c r="T1235" i="8" s="1"/>
  <c r="U1243" i="8"/>
  <c r="T1243" i="8" s="1"/>
  <c r="U1283" i="8"/>
  <c r="T1283" i="8" s="1"/>
  <c r="U1291" i="8"/>
  <c r="T1291" i="8" s="1"/>
  <c r="U1299" i="8"/>
  <c r="T1299" i="8" s="1"/>
  <c r="U1307" i="8"/>
  <c r="T1307" i="8" s="1"/>
  <c r="U1323" i="8"/>
  <c r="T1323" i="8" s="1"/>
  <c r="U1339" i="8"/>
  <c r="T1339" i="8" s="1"/>
  <c r="U1347" i="8"/>
  <c r="T1347" i="8" s="1"/>
  <c r="U1363" i="8"/>
  <c r="T1363" i="8" s="1"/>
  <c r="U1371" i="8"/>
  <c r="T1371" i="8" s="1"/>
  <c r="U1379" i="8"/>
  <c r="T1379" i="8" s="1"/>
  <c r="U1387" i="8"/>
  <c r="T1387" i="8" s="1"/>
  <c r="U1427" i="8"/>
  <c r="T1427" i="8" s="1"/>
  <c r="U1451" i="8"/>
  <c r="T1451" i="8" s="1"/>
  <c r="U1459" i="8"/>
  <c r="T1459" i="8" s="1"/>
  <c r="U1467" i="8"/>
  <c r="T1467" i="8" s="1"/>
  <c r="U1483" i="8"/>
  <c r="T1483" i="8" s="1"/>
  <c r="U1499" i="8"/>
  <c r="T1499" i="8" s="1"/>
  <c r="U1515" i="8"/>
  <c r="T1515" i="8" s="1"/>
  <c r="U1523" i="8"/>
  <c r="T1523" i="8" s="1"/>
  <c r="U1531" i="8"/>
  <c r="T1531" i="8" s="1"/>
  <c r="U1539" i="8"/>
  <c r="T1539" i="8" s="1"/>
  <c r="U1547" i="8"/>
  <c r="T1547" i="8" s="1"/>
  <c r="U1555" i="8"/>
  <c r="T1555" i="8" s="1"/>
  <c r="U1563" i="8"/>
  <c r="T1563" i="8" s="1"/>
  <c r="U1571" i="8"/>
  <c r="T1571" i="8" s="1"/>
  <c r="U1579" i="8"/>
  <c r="T1579" i="8" s="1"/>
  <c r="U1603" i="8"/>
  <c r="T1603" i="8" s="1"/>
  <c r="U1611" i="8"/>
  <c r="T1611" i="8" s="1"/>
  <c r="U1627" i="8"/>
  <c r="T1627" i="8" s="1"/>
  <c r="U1635" i="8"/>
  <c r="T1635" i="8" s="1"/>
  <c r="U91" i="8"/>
  <c r="T91" i="8" s="1"/>
  <c r="U219" i="8"/>
  <c r="T219" i="8" s="1"/>
  <c r="U347" i="8"/>
  <c r="T347" i="8" s="1"/>
  <c r="U475" i="8"/>
  <c r="T475" i="8" s="1"/>
  <c r="U603" i="8"/>
  <c r="T603" i="8" s="1"/>
  <c r="U694" i="8"/>
  <c r="T694" i="8" s="1"/>
  <c r="U758" i="8"/>
  <c r="T758" i="8" s="1"/>
  <c r="U790" i="8"/>
  <c r="T790" i="8" s="1"/>
  <c r="U854" i="8"/>
  <c r="T854" i="8" s="1"/>
  <c r="U886" i="8"/>
  <c r="T886" i="8" s="1"/>
  <c r="U918" i="8"/>
  <c r="T918" i="8" s="1"/>
  <c r="U1024" i="8"/>
  <c r="T1024" i="8" s="1"/>
  <c r="U1101" i="8"/>
  <c r="T1101" i="8" s="1"/>
  <c r="U1114" i="8"/>
  <c r="T1114" i="8" s="1"/>
  <c r="U1126" i="8"/>
  <c r="T1126" i="8" s="1"/>
  <c r="U1160" i="8"/>
  <c r="T1160" i="8" s="1"/>
  <c r="U1170" i="8"/>
  <c r="T1170" i="8" s="1"/>
  <c r="U1179" i="8"/>
  <c r="T1179" i="8" s="1"/>
  <c r="U1204" i="8"/>
  <c r="T1204" i="8" s="1"/>
  <c r="U1212" i="8"/>
  <c r="T1212" i="8" s="1"/>
  <c r="U1236" i="8"/>
  <c r="T1236" i="8" s="1"/>
  <c r="U1244" i="8"/>
  <c r="T1244" i="8" s="1"/>
  <c r="U1284" i="8"/>
  <c r="T1284" i="8" s="1"/>
  <c r="U1292" i="8"/>
  <c r="T1292" i="8" s="1"/>
  <c r="U1300" i="8"/>
  <c r="T1300" i="8" s="1"/>
  <c r="U1308" i="8"/>
  <c r="T1308" i="8" s="1"/>
  <c r="U1324" i="8"/>
  <c r="T1324" i="8" s="1"/>
  <c r="U1348" i="8"/>
  <c r="T1348" i="8" s="1"/>
  <c r="U1364" i="8"/>
  <c r="T1364" i="8" s="1"/>
  <c r="U1372" i="8"/>
  <c r="T1372" i="8" s="1"/>
  <c r="U1380" i="8"/>
  <c r="T1380" i="8" s="1"/>
  <c r="U1388" i="8"/>
  <c r="T1388" i="8" s="1"/>
  <c r="U1412" i="8"/>
  <c r="T1412" i="8" s="1"/>
  <c r="U1428" i="8"/>
  <c r="T1428" i="8" s="1"/>
  <c r="U1444" i="8"/>
  <c r="T1444" i="8" s="1"/>
  <c r="U1452" i="8"/>
  <c r="T1452" i="8" s="1"/>
  <c r="U1460" i="8"/>
  <c r="T1460" i="8" s="1"/>
  <c r="U1468" i="8"/>
  <c r="T1468" i="8" s="1"/>
  <c r="U1476" i="8"/>
  <c r="T1476" i="8" s="1"/>
  <c r="U1484" i="8"/>
  <c r="T1484" i="8" s="1"/>
  <c r="U1500" i="8"/>
  <c r="T1500" i="8" s="1"/>
  <c r="U1516" i="8"/>
  <c r="T1516" i="8" s="1"/>
  <c r="U1524" i="8"/>
  <c r="T1524" i="8" s="1"/>
  <c r="U1532" i="8"/>
  <c r="T1532" i="8" s="1"/>
  <c r="U227" i="8"/>
  <c r="T227" i="8" s="1"/>
  <c r="U355" i="8"/>
  <c r="T355" i="8" s="1"/>
  <c r="U483" i="8"/>
  <c r="T483" i="8" s="1"/>
  <c r="U824" i="8"/>
  <c r="T824" i="8" s="1"/>
  <c r="U856" i="8"/>
  <c r="T856" i="8" s="1"/>
  <c r="U888" i="8"/>
  <c r="T888" i="8" s="1"/>
  <c r="U920" i="8"/>
  <c r="T920" i="8" s="1"/>
  <c r="U952" i="8"/>
  <c r="T952" i="8" s="1"/>
  <c r="U984" i="8"/>
  <c r="T984" i="8" s="1"/>
  <c r="U1026" i="8"/>
  <c r="T1026" i="8" s="1"/>
  <c r="U1102" i="8"/>
  <c r="T1102" i="8" s="1"/>
  <c r="U1128" i="8"/>
  <c r="T1128" i="8" s="1"/>
  <c r="U1171" i="8"/>
  <c r="T1171" i="8" s="1"/>
  <c r="U1180" i="8"/>
  <c r="T1180" i="8" s="1"/>
  <c r="U1205" i="8"/>
  <c r="T1205" i="8" s="1"/>
  <c r="U1213" i="8"/>
  <c r="T1213" i="8" s="1"/>
  <c r="U1221" i="8"/>
  <c r="T1221" i="8" s="1"/>
  <c r="U1237" i="8"/>
  <c r="T1237" i="8" s="1"/>
  <c r="U1245" i="8"/>
  <c r="T1245" i="8" s="1"/>
  <c r="U1253" i="8"/>
  <c r="T1253" i="8" s="1"/>
  <c r="U1285" i="8"/>
  <c r="T1285" i="8" s="1"/>
  <c r="U1293" i="8"/>
  <c r="T1293" i="8" s="1"/>
  <c r="U1301" i="8"/>
  <c r="T1301" i="8" s="1"/>
  <c r="U1309" i="8"/>
  <c r="T1309" i="8" s="1"/>
  <c r="U1325" i="8"/>
  <c r="T1325" i="8" s="1"/>
  <c r="U1349" i="8"/>
  <c r="T1349" i="8" s="1"/>
  <c r="U1365" i="8"/>
  <c r="T1365" i="8" s="1"/>
  <c r="U1373" i="8"/>
  <c r="T1373" i="8" s="1"/>
  <c r="U1381" i="8"/>
  <c r="T1381" i="8" s="1"/>
  <c r="U1389" i="8"/>
  <c r="T1389" i="8" s="1"/>
  <c r="U1413" i="8"/>
  <c r="T1413" i="8" s="1"/>
  <c r="U1429" i="8"/>
  <c r="T1429" i="8" s="1"/>
  <c r="U1445" i="8"/>
  <c r="T1445" i="8" s="1"/>
  <c r="U1453" i="8"/>
  <c r="T1453" i="8" s="1"/>
  <c r="U1469" i="8"/>
  <c r="T1469" i="8" s="1"/>
  <c r="U1477" i="8"/>
  <c r="T1477" i="8" s="1"/>
  <c r="U1485" i="8"/>
  <c r="T1485" i="8" s="1"/>
  <c r="U1501" i="8"/>
  <c r="T1501" i="8" s="1"/>
  <c r="U1517" i="8"/>
  <c r="T1517" i="8" s="1"/>
  <c r="U1525" i="8"/>
  <c r="T1525" i="8" s="1"/>
  <c r="U1533" i="8"/>
  <c r="T1533" i="8" s="1"/>
  <c r="U123" i="8"/>
  <c r="T123" i="8" s="1"/>
  <c r="U635" i="8"/>
  <c r="T635" i="8" s="1"/>
  <c r="U798" i="8"/>
  <c r="T798" i="8" s="1"/>
  <c r="U1104" i="8"/>
  <c r="T1104" i="8" s="1"/>
  <c r="U1222" i="8"/>
  <c r="T1222" i="8" s="1"/>
  <c r="U1254" i="8"/>
  <c r="T1254" i="8" s="1"/>
  <c r="U1286" i="8"/>
  <c r="T1286" i="8" s="1"/>
  <c r="U1359" i="8"/>
  <c r="T1359" i="8" s="1"/>
  <c r="U1382" i="8"/>
  <c r="T1382" i="8" s="1"/>
  <c r="U1446" i="8"/>
  <c r="T1446" i="8" s="1"/>
  <c r="U1487" i="8"/>
  <c r="T1487" i="8" s="1"/>
  <c r="U1510" i="8"/>
  <c r="T1510" i="8" s="1"/>
  <c r="U1558" i="8"/>
  <c r="T1558" i="8" s="1"/>
  <c r="U1613" i="8"/>
  <c r="T1613" i="8" s="1"/>
  <c r="U1644" i="8"/>
  <c r="T1644" i="8" s="1"/>
  <c r="U1652" i="8"/>
  <c r="T1652" i="8" s="1"/>
  <c r="U1660" i="8"/>
  <c r="T1660" i="8" s="1"/>
  <c r="U1676" i="8"/>
  <c r="T1676" i="8" s="1"/>
  <c r="U1684" i="8"/>
  <c r="T1684" i="8" s="1"/>
  <c r="U1716" i="8"/>
  <c r="T1716" i="8" s="1"/>
  <c r="U1724" i="8"/>
  <c r="T1724" i="8" s="1"/>
  <c r="U1748" i="8"/>
  <c r="T1748" i="8" s="1"/>
  <c r="U1764" i="8"/>
  <c r="T1764" i="8" s="1"/>
  <c r="U1812" i="8"/>
  <c r="T1812" i="8" s="1"/>
  <c r="U1852" i="8"/>
  <c r="T1852" i="8" s="1"/>
  <c r="U1860" i="8"/>
  <c r="T1860" i="8" s="1"/>
  <c r="U1884" i="8"/>
  <c r="T1884" i="8" s="1"/>
  <c r="U1916" i="8"/>
  <c r="T1916" i="8" s="1"/>
  <c r="U1932" i="8"/>
  <c r="T1932" i="8" s="1"/>
  <c r="U1956" i="8"/>
  <c r="T1956" i="8" s="1"/>
  <c r="U1964" i="8"/>
  <c r="T1964" i="8" s="1"/>
  <c r="U1972" i="8"/>
  <c r="T1972" i="8" s="1"/>
  <c r="U1853" i="8"/>
  <c r="T1853" i="8" s="1"/>
  <c r="U1869" i="8"/>
  <c r="T1869" i="8" s="1"/>
  <c r="U1893" i="8"/>
  <c r="T1893" i="8" s="1"/>
  <c r="U1909" i="8"/>
  <c r="T1909" i="8" s="1"/>
  <c r="U1933" i="8"/>
  <c r="T1933" i="8" s="1"/>
  <c r="U643" i="8"/>
  <c r="T643" i="8" s="1"/>
  <c r="U928" i="8"/>
  <c r="T928" i="8" s="1"/>
  <c r="U1223" i="8"/>
  <c r="T1223" i="8" s="1"/>
  <c r="U1255" i="8"/>
  <c r="T1255" i="8" s="1"/>
  <c r="U1360" i="8"/>
  <c r="T1360" i="8" s="1"/>
  <c r="U1447" i="8"/>
  <c r="T1447" i="8" s="1"/>
  <c r="U1470" i="8"/>
  <c r="T1470" i="8" s="1"/>
  <c r="U1488" i="8"/>
  <c r="T1488" i="8" s="1"/>
  <c r="U1511" i="8"/>
  <c r="T1511" i="8" s="1"/>
  <c r="U1534" i="8"/>
  <c r="T1534" i="8" s="1"/>
  <c r="U1572" i="8"/>
  <c r="T1572" i="8" s="1"/>
  <c r="U1582" i="8"/>
  <c r="T1582" i="8" s="1"/>
  <c r="U1604" i="8"/>
  <c r="T1604" i="8" s="1"/>
  <c r="U1614" i="8"/>
  <c r="T1614" i="8" s="1"/>
  <c r="U1645" i="8"/>
  <c r="T1645" i="8" s="1"/>
  <c r="U1669" i="8"/>
  <c r="T1669" i="8" s="1"/>
  <c r="U1677" i="8"/>
  <c r="T1677" i="8" s="1"/>
  <c r="U1693" i="8"/>
  <c r="T1693" i="8" s="1"/>
  <c r="U1701" i="8"/>
  <c r="T1701" i="8" s="1"/>
  <c r="U1741" i="8"/>
  <c r="T1741" i="8" s="1"/>
  <c r="U1757" i="8"/>
  <c r="T1757" i="8" s="1"/>
  <c r="U1765" i="8"/>
  <c r="T1765" i="8" s="1"/>
  <c r="U1773" i="8"/>
  <c r="T1773" i="8" s="1"/>
  <c r="U1781" i="8"/>
  <c r="T1781" i="8" s="1"/>
  <c r="U1813" i="8"/>
  <c r="T1813" i="8" s="1"/>
  <c r="U1837" i="8"/>
  <c r="T1837" i="8" s="1"/>
  <c r="U1885" i="8"/>
  <c r="T1885" i="8" s="1"/>
  <c r="U1941" i="8"/>
  <c r="T1941" i="8" s="1"/>
  <c r="U251" i="8"/>
  <c r="T251" i="8" s="1"/>
  <c r="U702" i="8"/>
  <c r="T702" i="8" s="1"/>
  <c r="U958" i="8"/>
  <c r="T958" i="8" s="1"/>
  <c r="U1050" i="8"/>
  <c r="T1050" i="8" s="1"/>
  <c r="U1366" i="8"/>
  <c r="T1366" i="8" s="1"/>
  <c r="U1430" i="8"/>
  <c r="T1430" i="8" s="1"/>
  <c r="U1448" i="8"/>
  <c r="T1448" i="8" s="1"/>
  <c r="U1494" i="8"/>
  <c r="T1494" i="8" s="1"/>
  <c r="U1512" i="8"/>
  <c r="T1512" i="8" s="1"/>
  <c r="U1535" i="8"/>
  <c r="T1535" i="8" s="1"/>
  <c r="U1549" i="8"/>
  <c r="T1549" i="8" s="1"/>
  <c r="U1573" i="8"/>
  <c r="T1573" i="8" s="1"/>
  <c r="U1605" i="8"/>
  <c r="T1605" i="8" s="1"/>
  <c r="U1615" i="8"/>
  <c r="T1615" i="8" s="1"/>
  <c r="U1637" i="8"/>
  <c r="T1637" i="8" s="1"/>
  <c r="U1654" i="8"/>
  <c r="T1654" i="8" s="1"/>
  <c r="U1662" i="8"/>
  <c r="T1662" i="8" s="1"/>
  <c r="U1702" i="8"/>
  <c r="T1702" i="8" s="1"/>
  <c r="U1726" i="8"/>
  <c r="T1726" i="8" s="1"/>
  <c r="U1750" i="8"/>
  <c r="T1750" i="8" s="1"/>
  <c r="U1774" i="8"/>
  <c r="T1774" i="8" s="1"/>
  <c r="U1782" i="8"/>
  <c r="T1782" i="8" s="1"/>
  <c r="U1790" i="8"/>
  <c r="T1790" i="8" s="1"/>
  <c r="U1806" i="8"/>
  <c r="T1806" i="8" s="1"/>
  <c r="U1830" i="8"/>
  <c r="T1830" i="8" s="1"/>
  <c r="U1838" i="8"/>
  <c r="T1838" i="8" s="1"/>
  <c r="U1870" i="8"/>
  <c r="T1870" i="8" s="1"/>
  <c r="U1886" i="8"/>
  <c r="T1886" i="8" s="1"/>
  <c r="U1894" i="8"/>
  <c r="T1894" i="8" s="1"/>
  <c r="U1910" i="8"/>
  <c r="T1910" i="8" s="1"/>
  <c r="U1926" i="8"/>
  <c r="T1926" i="8" s="1"/>
  <c r="U1950" i="8"/>
  <c r="T1950" i="8" s="1"/>
  <c r="U1966" i="8"/>
  <c r="T1966" i="8" s="1"/>
  <c r="U990" i="8"/>
  <c r="T990" i="8" s="1"/>
  <c r="U1132" i="8"/>
  <c r="T1132" i="8" s="1"/>
  <c r="U1303" i="8"/>
  <c r="T1303" i="8" s="1"/>
  <c r="U1351" i="8"/>
  <c r="T1351" i="8" s="1"/>
  <c r="U1520" i="8"/>
  <c r="T1520" i="8" s="1"/>
  <c r="U259" i="8"/>
  <c r="T259" i="8" s="1"/>
  <c r="U1326" i="8"/>
  <c r="T1326" i="8" s="1"/>
  <c r="U1344" i="8"/>
  <c r="T1344" i="8" s="1"/>
  <c r="U1367" i="8"/>
  <c r="T1367" i="8" s="1"/>
  <c r="U1390" i="8"/>
  <c r="T1390" i="8" s="1"/>
  <c r="U1431" i="8"/>
  <c r="T1431" i="8" s="1"/>
  <c r="U1454" i="8"/>
  <c r="T1454" i="8" s="1"/>
  <c r="U1495" i="8"/>
  <c r="T1495" i="8" s="1"/>
  <c r="U1518" i="8"/>
  <c r="T1518" i="8" s="1"/>
  <c r="U1536" i="8"/>
  <c r="T1536" i="8" s="1"/>
  <c r="U1550" i="8"/>
  <c r="T1550" i="8" s="1"/>
  <c r="U1564" i="8"/>
  <c r="T1564" i="8" s="1"/>
  <c r="U1574" i="8"/>
  <c r="T1574" i="8" s="1"/>
  <c r="U1616" i="8"/>
  <c r="T1616" i="8" s="1"/>
  <c r="U1679" i="8"/>
  <c r="T1679" i="8" s="1"/>
  <c r="U1687" i="8"/>
  <c r="T1687" i="8" s="1"/>
  <c r="U1695" i="8"/>
  <c r="T1695" i="8" s="1"/>
  <c r="U1719" i="8"/>
  <c r="T1719" i="8" s="1"/>
  <c r="U1727" i="8"/>
  <c r="T1727" i="8" s="1"/>
  <c r="U1743" i="8"/>
  <c r="T1743" i="8" s="1"/>
  <c r="U1751" i="8"/>
  <c r="T1751" i="8" s="1"/>
  <c r="U1775" i="8"/>
  <c r="T1775" i="8" s="1"/>
  <c r="U1783" i="8"/>
  <c r="T1783" i="8" s="1"/>
  <c r="U1799" i="8"/>
  <c r="T1799" i="8" s="1"/>
  <c r="U1807" i="8"/>
  <c r="T1807" i="8" s="1"/>
  <c r="U1815" i="8"/>
  <c r="T1815" i="8" s="1"/>
  <c r="U1823" i="8"/>
  <c r="T1823" i="8" s="1"/>
  <c r="U1839" i="8"/>
  <c r="T1839" i="8" s="1"/>
  <c r="U1855" i="8"/>
  <c r="T1855" i="8" s="1"/>
  <c r="U1871" i="8"/>
  <c r="T1871" i="8" s="1"/>
  <c r="U1887" i="8"/>
  <c r="T1887" i="8" s="1"/>
  <c r="U1903" i="8"/>
  <c r="T1903" i="8" s="1"/>
  <c r="U1911" i="8"/>
  <c r="T1911" i="8" s="1"/>
  <c r="U1919" i="8"/>
  <c r="T1919" i="8" s="1"/>
  <c r="U1927" i="8"/>
  <c r="T1927" i="8" s="1"/>
  <c r="U1935" i="8"/>
  <c r="T1935" i="8" s="1"/>
  <c r="U1967" i="8"/>
  <c r="T1967" i="8" s="1"/>
  <c r="U1975" i="8"/>
  <c r="T1975" i="8" s="1"/>
  <c r="U387" i="8"/>
  <c r="T387" i="8" s="1"/>
  <c r="U1207" i="8"/>
  <c r="T1207" i="8" s="1"/>
  <c r="U1328" i="8"/>
  <c r="T1328" i="8" s="1"/>
  <c r="U1415" i="8"/>
  <c r="T1415" i="8" s="1"/>
  <c r="U1502" i="8"/>
  <c r="T1502" i="8" s="1"/>
  <c r="U1541" i="8"/>
  <c r="T1541" i="8" s="1"/>
  <c r="U379" i="8"/>
  <c r="T379" i="8" s="1"/>
  <c r="U986" i="8"/>
  <c r="T986" i="8" s="1"/>
  <c r="U1130" i="8"/>
  <c r="T1130" i="8" s="1"/>
  <c r="U1206" i="8"/>
  <c r="T1206" i="8" s="1"/>
  <c r="U1238" i="8"/>
  <c r="T1238" i="8" s="1"/>
  <c r="U1302" i="8"/>
  <c r="T1302" i="8" s="1"/>
  <c r="U1327" i="8"/>
  <c r="T1327" i="8" s="1"/>
  <c r="U1350" i="8"/>
  <c r="T1350" i="8" s="1"/>
  <c r="U1368" i="8"/>
  <c r="T1368" i="8" s="1"/>
  <c r="U1414" i="8"/>
  <c r="T1414" i="8" s="1"/>
  <c r="U1432" i="8"/>
  <c r="T1432" i="8" s="1"/>
  <c r="U1455" i="8"/>
  <c r="T1455" i="8" s="1"/>
  <c r="U1478" i="8"/>
  <c r="T1478" i="8" s="1"/>
  <c r="U1496" i="8"/>
  <c r="T1496" i="8" s="1"/>
  <c r="U1519" i="8"/>
  <c r="T1519" i="8" s="1"/>
  <c r="U1540" i="8"/>
  <c r="T1540" i="8" s="1"/>
  <c r="U1565" i="8"/>
  <c r="T1565" i="8" s="1"/>
  <c r="U1575" i="8"/>
  <c r="T1575" i="8" s="1"/>
  <c r="U1585" i="8"/>
  <c r="T1585" i="8" s="1"/>
  <c r="U1597" i="8"/>
  <c r="T1597" i="8" s="1"/>
  <c r="U1607" i="8"/>
  <c r="T1607" i="8" s="1"/>
  <c r="U1617" i="8"/>
  <c r="T1617" i="8" s="1"/>
  <c r="U1629" i="8"/>
  <c r="T1629" i="8" s="1"/>
  <c r="U1639" i="8"/>
  <c r="T1639" i="8" s="1"/>
  <c r="U1672" i="8"/>
  <c r="T1672" i="8" s="1"/>
  <c r="U1704" i="8"/>
  <c r="T1704" i="8" s="1"/>
  <c r="U1712" i="8"/>
  <c r="T1712" i="8" s="1"/>
  <c r="U1728" i="8"/>
  <c r="T1728" i="8" s="1"/>
  <c r="U1752" i="8"/>
  <c r="T1752" i="8" s="1"/>
  <c r="U1768" i="8"/>
  <c r="T1768" i="8" s="1"/>
  <c r="U1776" i="8"/>
  <c r="T1776" i="8" s="1"/>
  <c r="U1784" i="8"/>
  <c r="T1784" i="8" s="1"/>
  <c r="U1792" i="8"/>
  <c r="T1792" i="8" s="1"/>
  <c r="U1808" i="8"/>
  <c r="T1808" i="8" s="1"/>
  <c r="U1816" i="8"/>
  <c r="T1816" i="8" s="1"/>
  <c r="U1824" i="8"/>
  <c r="T1824" i="8" s="1"/>
  <c r="U1832" i="8"/>
  <c r="T1832" i="8" s="1"/>
  <c r="U1856" i="8"/>
  <c r="T1856" i="8" s="1"/>
  <c r="U1880" i="8"/>
  <c r="T1880" i="8" s="1"/>
  <c r="U1896" i="8"/>
  <c r="T1896" i="8" s="1"/>
  <c r="U1904" i="8"/>
  <c r="T1904" i="8" s="1"/>
  <c r="U1928" i="8"/>
  <c r="T1928" i="8" s="1"/>
  <c r="U1952" i="8"/>
  <c r="T1952" i="8" s="1"/>
  <c r="U1968" i="8"/>
  <c r="T1968" i="8" s="1"/>
  <c r="U1976" i="8"/>
  <c r="T1976" i="8" s="1"/>
  <c r="U1479" i="8"/>
  <c r="T1479" i="8" s="1"/>
  <c r="U1552" i="8"/>
  <c r="T1552" i="8" s="1"/>
  <c r="U507" i="8"/>
  <c r="T507" i="8" s="1"/>
  <c r="U766" i="8"/>
  <c r="T766" i="8" s="1"/>
  <c r="U1092" i="8"/>
  <c r="T1092" i="8" s="1"/>
  <c r="U1181" i="8"/>
  <c r="T1181" i="8" s="1"/>
  <c r="U1214" i="8"/>
  <c r="T1214" i="8" s="1"/>
  <c r="U1246" i="8"/>
  <c r="T1246" i="8" s="1"/>
  <c r="U1310" i="8"/>
  <c r="T1310" i="8" s="1"/>
  <c r="U1352" i="8"/>
  <c r="T1352" i="8" s="1"/>
  <c r="U1375" i="8"/>
  <c r="T1375" i="8" s="1"/>
  <c r="U1416" i="8"/>
  <c r="T1416" i="8" s="1"/>
  <c r="U1439" i="8"/>
  <c r="T1439" i="8" s="1"/>
  <c r="U1480" i="8"/>
  <c r="T1480" i="8" s="1"/>
  <c r="U1503" i="8"/>
  <c r="T1503" i="8" s="1"/>
  <c r="U1556" i="8"/>
  <c r="T1556" i="8" s="1"/>
  <c r="U1567" i="8"/>
  <c r="T1567" i="8" s="1"/>
  <c r="U1577" i="8"/>
  <c r="T1577" i="8" s="1"/>
  <c r="U1621" i="8"/>
  <c r="T1621" i="8" s="1"/>
  <c r="U1641" i="8"/>
  <c r="T1641" i="8" s="1"/>
  <c r="U1698" i="8"/>
  <c r="T1698" i="8" s="1"/>
  <c r="U1706" i="8"/>
  <c r="T1706" i="8" s="1"/>
  <c r="U1730" i="8"/>
  <c r="T1730" i="8" s="1"/>
  <c r="U1746" i="8"/>
  <c r="T1746" i="8" s="1"/>
  <c r="U1754" i="8"/>
  <c r="T1754" i="8" s="1"/>
  <c r="U1770" i="8"/>
  <c r="T1770" i="8" s="1"/>
  <c r="U1778" i="8"/>
  <c r="T1778" i="8" s="1"/>
  <c r="U1794" i="8"/>
  <c r="T1794" i="8" s="1"/>
  <c r="U1802" i="8"/>
  <c r="T1802" i="8" s="1"/>
  <c r="U1810" i="8"/>
  <c r="T1810" i="8" s="1"/>
  <c r="U1834" i="8"/>
  <c r="T1834" i="8" s="1"/>
  <c r="U1842" i="8"/>
  <c r="T1842" i="8" s="1"/>
  <c r="U1874" i="8"/>
  <c r="T1874" i="8" s="1"/>
  <c r="U1906" i="8"/>
  <c r="T1906" i="8" s="1"/>
  <c r="U1922" i="8"/>
  <c r="T1922" i="8" s="1"/>
  <c r="U1946" i="8"/>
  <c r="T1946" i="8" s="1"/>
  <c r="U1954" i="8"/>
  <c r="T1954" i="8" s="1"/>
  <c r="U1962" i="8"/>
  <c r="T1962" i="8" s="1"/>
  <c r="U1970" i="8"/>
  <c r="T1970" i="8" s="1"/>
  <c r="U768" i="8"/>
  <c r="T768" i="8" s="1"/>
  <c r="U1093" i="8"/>
  <c r="T1093" i="8" s="1"/>
  <c r="U1182" i="8"/>
  <c r="T1182" i="8" s="1"/>
  <c r="U1215" i="8"/>
  <c r="T1215" i="8" s="1"/>
  <c r="U1247" i="8"/>
  <c r="T1247" i="8" s="1"/>
  <c r="U1311" i="8"/>
  <c r="T1311" i="8" s="1"/>
  <c r="U1598" i="8"/>
  <c r="T1598" i="8" s="1"/>
  <c r="U1737" i="8"/>
  <c r="T1737" i="8" s="1"/>
  <c r="U1769" i="8"/>
  <c r="T1769" i="8" s="1"/>
  <c r="U1801" i="8"/>
  <c r="T1801" i="8" s="1"/>
  <c r="U1833" i="8"/>
  <c r="T1833" i="8" s="1"/>
  <c r="U1929" i="8"/>
  <c r="T1929" i="8" s="1"/>
  <c r="U1955" i="8"/>
  <c r="T1955" i="8" s="1"/>
  <c r="U1699" i="8"/>
  <c r="T1699" i="8" s="1"/>
  <c r="U1376" i="8"/>
  <c r="T1376" i="8" s="1"/>
  <c r="U1643" i="8"/>
  <c r="T1643" i="8" s="1"/>
  <c r="U1739" i="8"/>
  <c r="T1739" i="8" s="1"/>
  <c r="U1867" i="8"/>
  <c r="T1867" i="8" s="1"/>
  <c r="U1931" i="8"/>
  <c r="T1931" i="8" s="1"/>
  <c r="U1957" i="8"/>
  <c r="T1957" i="8" s="1"/>
  <c r="U1632" i="8"/>
  <c r="T1632" i="8" s="1"/>
  <c r="U1649" i="8"/>
  <c r="T1649" i="8" s="1"/>
  <c r="U1681" i="8"/>
  <c r="T1681" i="8" s="1"/>
  <c r="U1745" i="8"/>
  <c r="T1745" i="8" s="1"/>
  <c r="U1809" i="8"/>
  <c r="T1809" i="8" s="1"/>
  <c r="U1841" i="8"/>
  <c r="T1841" i="8" s="1"/>
  <c r="U1905" i="8"/>
  <c r="T1905" i="8" s="1"/>
  <c r="U1612" i="8"/>
  <c r="T1612" i="8" s="1"/>
  <c r="U1651" i="8"/>
  <c r="T1651" i="8" s="1"/>
  <c r="U1683" i="8"/>
  <c r="T1683" i="8" s="1"/>
  <c r="U1715" i="8"/>
  <c r="T1715" i="8" s="1"/>
  <c r="U1843" i="8"/>
  <c r="T1843" i="8" s="1"/>
  <c r="U1907" i="8"/>
  <c r="T1907" i="8" s="1"/>
  <c r="U1963" i="8"/>
  <c r="T1963" i="8" s="1"/>
  <c r="U1630" i="8"/>
  <c r="T1630" i="8" s="1"/>
  <c r="U1667" i="8"/>
  <c r="T1667" i="8" s="1"/>
  <c r="U1440" i="8"/>
  <c r="T1440" i="8" s="1"/>
  <c r="U1620" i="8"/>
  <c r="T1620" i="8" s="1"/>
  <c r="U1689" i="8"/>
  <c r="T1689" i="8" s="1"/>
  <c r="U1849" i="8"/>
  <c r="T1849" i="8" s="1"/>
  <c r="U1881" i="8"/>
  <c r="T1881" i="8" s="1"/>
  <c r="U1945" i="8"/>
  <c r="T1945" i="8" s="1"/>
  <c r="U1588" i="8"/>
  <c r="T1588" i="8" s="1"/>
  <c r="U1921" i="8"/>
  <c r="T1921" i="8" s="1"/>
  <c r="U1590" i="8"/>
  <c r="T1590" i="8" s="1"/>
  <c r="U1763" i="8"/>
  <c r="T1763" i="8" s="1"/>
  <c r="U1859" i="8"/>
  <c r="T1859" i="8" s="1"/>
  <c r="U1923" i="8"/>
  <c r="T1923" i="8" s="1"/>
  <c r="U1953" i="8"/>
  <c r="T1953" i="8" s="1"/>
  <c r="U1580" i="8"/>
  <c r="T1580" i="8" s="1"/>
  <c r="U1691" i="8"/>
  <c r="T1691" i="8" s="1"/>
  <c r="U1819" i="8"/>
  <c r="T1819" i="8" s="1"/>
  <c r="U1851" i="8"/>
  <c r="T1851" i="8" s="1"/>
  <c r="U1883" i="8"/>
  <c r="T1883" i="8" s="1"/>
  <c r="U1915" i="8"/>
  <c r="T1915" i="8" s="1"/>
  <c r="U1947" i="8"/>
  <c r="T1947" i="8" s="1"/>
  <c r="U1486" i="8"/>
  <c r="T1486" i="8" s="1"/>
  <c r="U1697" i="8"/>
  <c r="T1697" i="8" s="1"/>
  <c r="U1825" i="8"/>
  <c r="T1825" i="8" s="1"/>
  <c r="U1971" i="8"/>
  <c r="T1971" i="8" s="1"/>
  <c r="U1504" i="8"/>
  <c r="T1504" i="8" s="1"/>
  <c r="U1731" i="8"/>
  <c r="T1731" i="8" s="1"/>
  <c r="U1891" i="8"/>
  <c r="T1891" i="8" s="1"/>
  <c r="U1973" i="8"/>
  <c r="T1973" i="8" s="1"/>
  <c r="F501" i="13"/>
  <c r="C284" i="13"/>
  <c r="AN284" i="13" s="1"/>
  <c r="R284" i="13" s="1"/>
  <c r="D529" i="13"/>
  <c r="E529" i="13" s="1"/>
  <c r="C63" i="13"/>
  <c r="C541" i="13"/>
  <c r="D345" i="13"/>
  <c r="E345" i="13" s="1"/>
  <c r="D383" i="13"/>
  <c r="E383" i="13" s="1"/>
  <c r="C291" i="13"/>
  <c r="AN291" i="13" s="1"/>
  <c r="R291" i="13" s="1"/>
  <c r="C201" i="13"/>
  <c r="AN201" i="13" s="1"/>
  <c r="R201" i="13" s="1"/>
  <c r="D41" i="13"/>
  <c r="F468" i="13"/>
  <c r="F360" i="13"/>
  <c r="C112" i="13"/>
  <c r="AN112" i="13" s="1"/>
  <c r="R112" i="13" s="1"/>
  <c r="D112" i="13"/>
  <c r="E112" i="13" s="1"/>
  <c r="G345" i="13"/>
  <c r="D192" i="13"/>
  <c r="E192" i="13" s="1"/>
  <c r="C125" i="13"/>
  <c r="AN125" i="13" s="1"/>
  <c r="R125" i="13" s="1"/>
  <c r="C349" i="13"/>
  <c r="AN349" i="13" s="1"/>
  <c r="R349" i="13" s="1"/>
  <c r="C144" i="13"/>
  <c r="D468" i="13"/>
  <c r="D54" i="13"/>
  <c r="C242" i="13"/>
  <c r="AN242" i="13" s="1"/>
  <c r="R242" i="13" s="1"/>
  <c r="C402" i="13"/>
  <c r="C345" i="13"/>
  <c r="D149" i="13"/>
  <c r="E149" i="13" s="1"/>
  <c r="C428" i="13"/>
  <c r="AN428" i="13" s="1"/>
  <c r="R428" i="13" s="1"/>
  <c r="G481" i="13"/>
  <c r="C149" i="13"/>
  <c r="AN149" i="13" s="1"/>
  <c r="R149" i="13" s="1"/>
  <c r="D349" i="13"/>
  <c r="F349" i="13"/>
  <c r="D237" i="13"/>
  <c r="C181" i="13"/>
  <c r="AN181" i="13" s="1"/>
  <c r="R181" i="13" s="1"/>
  <c r="C247" i="13"/>
  <c r="C141" i="13"/>
  <c r="AN141" i="13" s="1"/>
  <c r="R141" i="13" s="1"/>
  <c r="D167" i="13"/>
  <c r="C208" i="13"/>
  <c r="D8" i="13"/>
  <c r="E8" i="13" s="1"/>
  <c r="C258" i="13"/>
  <c r="C423" i="13"/>
  <c r="D258" i="13"/>
  <c r="E258" i="13" s="1"/>
  <c r="D271" i="13"/>
  <c r="C198" i="13"/>
  <c r="AN198" i="13" s="1"/>
  <c r="R198" i="13" s="1"/>
  <c r="D380" i="13"/>
  <c r="E380" i="13" s="1"/>
  <c r="D358" i="13"/>
  <c r="E358" i="13" s="1"/>
  <c r="C289" i="13"/>
  <c r="C409" i="13"/>
  <c r="C337" i="13"/>
  <c r="D230" i="13"/>
  <c r="E230" i="13" s="1"/>
  <c r="C481" i="13"/>
  <c r="AN481" i="13" s="1"/>
  <c r="R481" i="13" s="1"/>
  <c r="D289" i="13"/>
  <c r="E289" i="13" s="1"/>
  <c r="C57" i="13"/>
  <c r="D302" i="13"/>
  <c r="E302" i="13" s="1"/>
  <c r="F386" i="13"/>
  <c r="D170" i="13"/>
  <c r="E170" i="13" s="1"/>
  <c r="D536" i="13"/>
  <c r="E536" i="13" s="1"/>
  <c r="C230" i="13"/>
  <c r="AN230" i="13" s="1"/>
  <c r="R230" i="13" s="1"/>
  <c r="D136" i="13"/>
  <c r="E136" i="13" s="1"/>
  <c r="D207" i="13"/>
  <c r="D337" i="13"/>
  <c r="E337" i="13" s="1"/>
  <c r="C386" i="13"/>
  <c r="AN386" i="13" s="1"/>
  <c r="R386" i="13" s="1"/>
  <c r="C190" i="13"/>
  <c r="C37" i="13"/>
  <c r="C449" i="13"/>
  <c r="D177" i="13"/>
  <c r="D516" i="13"/>
  <c r="G325" i="13"/>
  <c r="C363" i="13"/>
  <c r="G429" i="13"/>
  <c r="C31" i="13"/>
  <c r="AN31" i="13" s="1"/>
  <c r="R31" i="13" s="1"/>
  <c r="D505" i="13"/>
  <c r="D342" i="13"/>
  <c r="F516" i="13"/>
  <c r="D363" i="13"/>
  <c r="E363" i="13" s="1"/>
  <c r="D527" i="13"/>
  <c r="E527" i="13" s="1"/>
  <c r="D416" i="13"/>
  <c r="C251" i="13"/>
  <c r="AN251" i="13" s="1"/>
  <c r="R251" i="13" s="1"/>
  <c r="C527" i="13"/>
  <c r="C60" i="13"/>
  <c r="C121" i="13"/>
  <c r="AN121" i="13" s="1"/>
  <c r="R121" i="13" s="1"/>
  <c r="D214" i="13"/>
  <c r="E214" i="13" s="1"/>
  <c r="D279" i="13"/>
  <c r="D139" i="13"/>
  <c r="D453" i="13"/>
  <c r="D46" i="13"/>
  <c r="C169" i="13"/>
  <c r="AN169" i="13" s="1"/>
  <c r="R169" i="13" s="1"/>
  <c r="D402" i="13"/>
  <c r="E402" i="13" s="1"/>
  <c r="F423" i="13"/>
  <c r="D82" i="13"/>
  <c r="D423" i="13"/>
  <c r="C540" i="13"/>
  <c r="C73" i="13"/>
  <c r="AN73" i="13" s="1"/>
  <c r="R73" i="13" s="1"/>
  <c r="C59" i="13"/>
  <c r="AN59" i="13" s="1"/>
  <c r="R59" i="13" s="1"/>
  <c r="D189" i="13"/>
  <c r="E189" i="13" s="1"/>
  <c r="D281" i="13"/>
  <c r="D107" i="13"/>
  <c r="E107" i="13" s="1"/>
  <c r="G238" i="13"/>
  <c r="C189" i="13"/>
  <c r="AN189" i="13" s="1"/>
  <c r="R189" i="13" s="1"/>
  <c r="C382" i="13"/>
  <c r="AN382" i="13" s="1"/>
  <c r="R382" i="13" s="1"/>
  <c r="C87" i="13"/>
  <c r="AN87" i="13" s="1"/>
  <c r="R87" i="13" s="1"/>
  <c r="C416" i="13"/>
  <c r="AN416" i="13" s="1"/>
  <c r="R416" i="13" s="1"/>
  <c r="D440" i="13"/>
  <c r="C516" i="13"/>
  <c r="AN516" i="13" s="1"/>
  <c r="R516" i="13" s="1"/>
  <c r="C317" i="13"/>
  <c r="AN317" i="13" s="1"/>
  <c r="R317" i="13" s="1"/>
  <c r="D394" i="13"/>
  <c r="E394" i="13" s="1"/>
  <c r="F431" i="13"/>
  <c r="F440" i="13"/>
  <c r="C394" i="13"/>
  <c r="D187" i="13"/>
  <c r="E187" i="13" s="1"/>
  <c r="G342" i="13"/>
  <c r="F92" i="13"/>
  <c r="D92" i="13"/>
  <c r="F160" i="13"/>
  <c r="D160" i="13"/>
  <c r="D508" i="13"/>
  <c r="F508" i="13"/>
  <c r="G533" i="13"/>
  <c r="C533" i="13"/>
  <c r="AN533" i="13" s="1"/>
  <c r="R533" i="13" s="1"/>
  <c r="G519" i="13"/>
  <c r="C519" i="13"/>
  <c r="C92" i="13"/>
  <c r="G92" i="13"/>
  <c r="G296" i="13"/>
  <c r="D296" i="13"/>
  <c r="G196" i="13"/>
  <c r="C196" i="13"/>
  <c r="C517" i="13"/>
  <c r="F517" i="13"/>
  <c r="U1959" i="8" s="1"/>
  <c r="T1959" i="8" s="1"/>
  <c r="D517" i="13"/>
  <c r="D521" i="13"/>
  <c r="E521" i="13" s="1"/>
  <c r="G521" i="13"/>
  <c r="C521" i="13"/>
  <c r="G493" i="13"/>
  <c r="D493" i="13"/>
  <c r="G136" i="13"/>
  <c r="C136" i="13"/>
  <c r="AN136" i="13" s="1"/>
  <c r="R136" i="13" s="1"/>
  <c r="G260" i="13"/>
  <c r="C260" i="13"/>
  <c r="AN260" i="13" s="1"/>
  <c r="R260" i="13" s="1"/>
  <c r="D260" i="13"/>
  <c r="E260" i="13" s="1"/>
  <c r="G484" i="13"/>
  <c r="C484" i="13"/>
  <c r="AN484" i="13" s="1"/>
  <c r="R484" i="13" s="1"/>
  <c r="D484" i="13"/>
  <c r="E484" i="13" s="1"/>
  <c r="G534" i="13"/>
  <c r="C534" i="13"/>
  <c r="AN534" i="13" s="1"/>
  <c r="R534" i="13" s="1"/>
  <c r="D534" i="13"/>
  <c r="E534" i="13" s="1"/>
  <c r="C408" i="13"/>
  <c r="F408" i="13"/>
  <c r="C228" i="13"/>
  <c r="G228" i="13"/>
  <c r="D228" i="13"/>
  <c r="E228" i="13" s="1"/>
  <c r="C215" i="13"/>
  <c r="D215" i="13"/>
  <c r="F215" i="13"/>
  <c r="C137" i="13"/>
  <c r="F137" i="13"/>
  <c r="G506" i="13"/>
  <c r="C506" i="13"/>
  <c r="D475" i="13"/>
  <c r="G475" i="13"/>
  <c r="F71" i="13"/>
  <c r="C71" i="13"/>
  <c r="AN71" i="13" s="1"/>
  <c r="R71" i="13" s="1"/>
  <c r="D71" i="13"/>
  <c r="F174" i="13"/>
  <c r="D174" i="13"/>
  <c r="AQ4" i="13"/>
  <c r="AP4" i="13"/>
  <c r="F500" i="13"/>
  <c r="C500" i="13"/>
  <c r="D500" i="13"/>
  <c r="F72" i="13"/>
  <c r="C72" i="13"/>
  <c r="G219" i="13"/>
  <c r="C219" i="13"/>
  <c r="AN219" i="13" s="1"/>
  <c r="R219" i="13" s="1"/>
  <c r="G193" i="13"/>
  <c r="D193" i="13"/>
  <c r="E193" i="13" s="1"/>
  <c r="F240" i="13"/>
  <c r="C240" i="13"/>
  <c r="C234" i="13"/>
  <c r="D53" i="13"/>
  <c r="E53" i="13" s="1"/>
  <c r="D333" i="13"/>
  <c r="E333" i="13" s="1"/>
  <c r="F409" i="13"/>
  <c r="C100" i="13"/>
  <c r="AN100" i="13" s="1"/>
  <c r="R100" i="13" s="1"/>
  <c r="G461" i="13"/>
  <c r="C461" i="13"/>
  <c r="G168" i="13"/>
  <c r="D168" i="13"/>
  <c r="E168" i="13" s="1"/>
  <c r="C168" i="13"/>
  <c r="C213" i="13"/>
  <c r="F164" i="13"/>
  <c r="C164" i="13"/>
  <c r="AN164" i="13" s="1"/>
  <c r="R164" i="13" s="1"/>
  <c r="F48" i="13"/>
  <c r="D48" i="13"/>
  <c r="D303" i="13"/>
  <c r="C303" i="13"/>
  <c r="AN303" i="13" s="1"/>
  <c r="R303" i="13" s="1"/>
  <c r="F303" i="13"/>
  <c r="D454" i="13"/>
  <c r="E454" i="13" s="1"/>
  <c r="F31" i="13"/>
  <c r="U78" i="8" s="1"/>
  <c r="C193" i="13"/>
  <c r="F505" i="13"/>
  <c r="D208" i="13"/>
  <c r="E208" i="13" s="1"/>
  <c r="G208" i="13"/>
  <c r="C399" i="13"/>
  <c r="AN399" i="13" s="1"/>
  <c r="R399" i="13" s="1"/>
  <c r="C339" i="13"/>
  <c r="D124" i="13"/>
  <c r="E124" i="13" s="1"/>
  <c r="G124" i="13"/>
  <c r="G18" i="13"/>
  <c r="C18" i="13"/>
  <c r="AN18" i="13" s="1"/>
  <c r="R18" i="13" s="1"/>
  <c r="D244" i="13"/>
  <c r="E244" i="13" s="1"/>
  <c r="C244" i="13"/>
  <c r="F271" i="13"/>
  <c r="C160" i="13"/>
  <c r="C463" i="13"/>
  <c r="AN463" i="13" s="1"/>
  <c r="R463" i="13" s="1"/>
  <c r="C62" i="13"/>
  <c r="AN62" i="13" s="1"/>
  <c r="R62" i="13" s="1"/>
  <c r="C185" i="13"/>
  <c r="D415" i="13"/>
  <c r="E415" i="13" s="1"/>
  <c r="F412" i="13"/>
  <c r="C412" i="13"/>
  <c r="AN412" i="13" s="1"/>
  <c r="R412" i="13" s="1"/>
  <c r="G439" i="13"/>
  <c r="C439" i="13"/>
  <c r="AN439" i="13" s="1"/>
  <c r="R439" i="13" s="1"/>
  <c r="C35" i="13"/>
  <c r="C324" i="13"/>
  <c r="AN324" i="13" s="1"/>
  <c r="R324" i="13" s="1"/>
  <c r="D39" i="13"/>
  <c r="D184" i="13"/>
  <c r="D357" i="13"/>
  <c r="E357" i="13" s="1"/>
  <c r="C83" i="13"/>
  <c r="D83" i="13"/>
  <c r="E83" i="13" s="1"/>
  <c r="F381" i="13"/>
  <c r="C381" i="13"/>
  <c r="AN381" i="13" s="1"/>
  <c r="R381" i="13" s="1"/>
  <c r="F476" i="13"/>
  <c r="D476" i="13"/>
  <c r="D219" i="13"/>
  <c r="F219" i="13"/>
  <c r="D254" i="13"/>
  <c r="E254" i="13" s="1"/>
  <c r="C510" i="13"/>
  <c r="AN510" i="13" s="1"/>
  <c r="R510" i="13" s="1"/>
  <c r="D535" i="13"/>
  <c r="E535" i="13" s="1"/>
  <c r="C535" i="13"/>
  <c r="D435" i="13"/>
  <c r="F435" i="13"/>
  <c r="D334" i="13"/>
  <c r="G334" i="13"/>
  <c r="D116" i="13"/>
  <c r="E116" i="13" s="1"/>
  <c r="G116" i="13"/>
  <c r="F280" i="13"/>
  <c r="C280" i="13"/>
  <c r="AN280" i="13" s="1"/>
  <c r="R280" i="13" s="1"/>
  <c r="G86" i="13"/>
  <c r="C86" i="13"/>
  <c r="F190" i="13"/>
  <c r="D190" i="13"/>
  <c r="F117" i="13"/>
  <c r="C117" i="13"/>
  <c r="G232" i="13"/>
  <c r="D232" i="13"/>
  <c r="E232" i="13" s="1"/>
  <c r="D283" i="13"/>
  <c r="E283" i="13" s="1"/>
  <c r="D506" i="13"/>
  <c r="E506" i="13" s="1"/>
  <c r="F41" i="13"/>
  <c r="C371" i="13"/>
  <c r="C499" i="13"/>
  <c r="C66" i="13"/>
  <c r="G284" i="13"/>
  <c r="D367" i="13"/>
  <c r="E367" i="13" s="1"/>
  <c r="D327" i="13"/>
  <c r="C263" i="13"/>
  <c r="D263" i="13"/>
  <c r="E263" i="13" s="1"/>
  <c r="D519" i="13"/>
  <c r="E519" i="13" s="1"/>
  <c r="C368" i="13"/>
  <c r="D379" i="13"/>
  <c r="E379" i="13" s="1"/>
  <c r="D125" i="13"/>
  <c r="E125" i="13" s="1"/>
  <c r="G125" i="13"/>
  <c r="C207" i="13"/>
  <c r="F207" i="13"/>
  <c r="D13" i="13"/>
  <c r="F167" i="13"/>
  <c r="C167" i="13"/>
  <c r="D384" i="13"/>
  <c r="E384" i="13" s="1"/>
  <c r="D421" i="13"/>
  <c r="F421" i="13"/>
  <c r="C163" i="13"/>
  <c r="AN163" i="13" s="1"/>
  <c r="R163" i="13" s="1"/>
  <c r="D158" i="13"/>
  <c r="F197" i="13"/>
  <c r="D197" i="13"/>
  <c r="C205" i="13"/>
  <c r="D399" i="13"/>
  <c r="E399" i="13" s="1"/>
  <c r="D162" i="13"/>
  <c r="E162" i="13" s="1"/>
  <c r="C231" i="13"/>
  <c r="D76" i="13"/>
  <c r="E76" i="13" s="1"/>
  <c r="D412" i="13"/>
  <c r="C512" i="13"/>
  <c r="D217" i="13"/>
  <c r="E217" i="13" s="1"/>
  <c r="C335" i="13"/>
  <c r="AN335" i="13" s="1"/>
  <c r="R335" i="13" s="1"/>
  <c r="D310" i="13"/>
  <c r="E310" i="13" s="1"/>
  <c r="C290" i="13"/>
  <c r="C93" i="13"/>
  <c r="D49" i="13"/>
  <c r="D194" i="13"/>
  <c r="C77" i="13"/>
  <c r="AN77" i="13" s="1"/>
  <c r="R77" i="13" s="1"/>
  <c r="C166" i="13"/>
  <c r="C384" i="13"/>
  <c r="AN384" i="13" s="1"/>
  <c r="R384" i="13" s="1"/>
  <c r="G37" i="13"/>
  <c r="D37" i="13"/>
  <c r="G199" i="13"/>
  <c r="C199" i="13"/>
  <c r="D199" i="13"/>
  <c r="E199" i="13" s="1"/>
  <c r="G477" i="13"/>
  <c r="D477" i="13"/>
  <c r="E477" i="13" s="1"/>
  <c r="C477" i="13"/>
  <c r="G331" i="13"/>
  <c r="C331" i="13"/>
  <c r="D331" i="13"/>
  <c r="E331" i="13" s="1"/>
  <c r="D90" i="13"/>
  <c r="E90" i="13" s="1"/>
  <c r="G283" i="13"/>
  <c r="C283" i="13"/>
  <c r="C538" i="13"/>
  <c r="AN538" i="13" s="1"/>
  <c r="R538" i="13" s="1"/>
  <c r="D538" i="13"/>
  <c r="E538" i="13" s="1"/>
  <c r="G538" i="13"/>
  <c r="D209" i="13"/>
  <c r="F209" i="13"/>
  <c r="D69" i="13"/>
  <c r="E69" i="13" s="1"/>
  <c r="F366" i="13"/>
  <c r="C366" i="13"/>
  <c r="AN366" i="13" s="1"/>
  <c r="R366" i="13" s="1"/>
  <c r="D354" i="13"/>
  <c r="F354" i="13"/>
  <c r="D56" i="13"/>
  <c r="F56" i="13"/>
  <c r="F407" i="13"/>
  <c r="C407" i="13"/>
  <c r="G5" i="13"/>
  <c r="D5" i="13"/>
  <c r="G50" i="13"/>
  <c r="C50" i="13"/>
  <c r="C454" i="13"/>
  <c r="F231" i="13"/>
  <c r="D351" i="13"/>
  <c r="E351" i="13" s="1"/>
  <c r="C404" i="13"/>
  <c r="AN404" i="13" s="1"/>
  <c r="R404" i="13" s="1"/>
  <c r="G35" i="13"/>
  <c r="D35" i="13"/>
  <c r="G409" i="13"/>
  <c r="D409" i="13"/>
  <c r="F389" i="13"/>
  <c r="D389" i="13"/>
  <c r="C282" i="13"/>
  <c r="AN282" i="13" s="1"/>
  <c r="R282" i="13" s="1"/>
  <c r="G302" i="13"/>
  <c r="C302" i="13"/>
  <c r="G449" i="13"/>
  <c r="D449" i="13"/>
  <c r="E449" i="13" s="1"/>
  <c r="G187" i="13"/>
  <c r="C187" i="13"/>
  <c r="G380" i="13"/>
  <c r="C380" i="13"/>
  <c r="C391" i="13"/>
  <c r="F251" i="13"/>
  <c r="D251" i="13"/>
  <c r="G496" i="13"/>
  <c r="C496" i="13"/>
  <c r="AN496" i="13" s="1"/>
  <c r="R496" i="13" s="1"/>
  <c r="C139" i="13"/>
  <c r="F139" i="13"/>
  <c r="U1657" i="8" s="1"/>
  <c r="C471" i="13"/>
  <c r="F471" i="13"/>
  <c r="F492" i="13"/>
  <c r="C492" i="13"/>
  <c r="AN492" i="13" s="1"/>
  <c r="R492" i="13" s="1"/>
  <c r="F416" i="13"/>
  <c r="C53" i="13"/>
  <c r="C271" i="13"/>
  <c r="D27" i="13"/>
  <c r="E27" i="13" s="1"/>
  <c r="C107" i="13"/>
  <c r="C41" i="13"/>
  <c r="AN41" i="13" s="1"/>
  <c r="R41" i="13" s="1"/>
  <c r="D324" i="13"/>
  <c r="E324" i="13" s="1"/>
  <c r="C312" i="13"/>
  <c r="G68" i="13"/>
  <c r="C68" i="13"/>
  <c r="G408" i="13"/>
  <c r="D408" i="13"/>
  <c r="G217" i="13"/>
  <c r="C217" i="13"/>
  <c r="F335" i="13"/>
  <c r="D335" i="13"/>
  <c r="D113" i="13"/>
  <c r="E113" i="13" s="1"/>
  <c r="C113" i="13"/>
  <c r="F393" i="13"/>
  <c r="D393" i="13"/>
  <c r="C267" i="13"/>
  <c r="AN267" i="13" s="1"/>
  <c r="R267" i="13" s="1"/>
  <c r="D267" i="13"/>
  <c r="E267" i="13" s="1"/>
  <c r="F145" i="13"/>
  <c r="C145" i="13"/>
  <c r="AN145" i="13" s="1"/>
  <c r="R145" i="13" s="1"/>
  <c r="C361" i="13"/>
  <c r="AN361" i="13" s="1"/>
  <c r="R361" i="13" s="1"/>
  <c r="D361" i="13"/>
  <c r="E361" i="13" s="1"/>
  <c r="G419" i="13"/>
  <c r="C419" i="13"/>
  <c r="D496" i="13"/>
  <c r="E496" i="13" s="1"/>
  <c r="C170" i="13"/>
  <c r="C333" i="13"/>
  <c r="C311" i="13"/>
  <c r="AN311" i="13" s="1"/>
  <c r="R311" i="13" s="1"/>
  <c r="C94" i="13"/>
  <c r="D94" i="13"/>
  <c r="G120" i="13"/>
  <c r="D120" i="13"/>
  <c r="E120" i="13" s="1"/>
  <c r="D311" i="13"/>
  <c r="F311" i="13"/>
  <c r="C106" i="13"/>
  <c r="C34" i="13"/>
  <c r="D34" i="13"/>
  <c r="E34" i="13" s="1"/>
  <c r="G541" i="13"/>
  <c r="D541" i="13"/>
  <c r="E541" i="13" s="1"/>
  <c r="G76" i="13"/>
  <c r="D50" i="13"/>
  <c r="E50" i="13" s="1"/>
  <c r="C46" i="13"/>
  <c r="F46" i="13"/>
  <c r="F114" i="13"/>
  <c r="C114" i="13"/>
  <c r="AN114" i="13" s="1"/>
  <c r="R114" i="13" s="1"/>
  <c r="D185" i="13"/>
  <c r="E185" i="13" s="1"/>
  <c r="G185" i="13"/>
  <c r="C395" i="13"/>
  <c r="AN395" i="13" s="1"/>
  <c r="R395" i="13" s="1"/>
  <c r="D480" i="13"/>
  <c r="E480" i="13" s="1"/>
  <c r="G327" i="13"/>
  <c r="C279" i="13"/>
  <c r="D52" i="13"/>
  <c r="D64" i="13"/>
  <c r="D325" i="13"/>
  <c r="E325" i="13" s="1"/>
  <c r="C460" i="13"/>
  <c r="D510" i="13"/>
  <c r="E510" i="13" s="1"/>
  <c r="D266" i="13"/>
  <c r="D20" i="13"/>
  <c r="F279" i="13"/>
  <c r="C38" i="13"/>
  <c r="D142" i="13"/>
  <c r="E142" i="13" s="1"/>
  <c r="D104" i="13"/>
  <c r="E104" i="13" s="1"/>
  <c r="G256" i="13"/>
  <c r="D256" i="13"/>
  <c r="E256" i="13" s="1"/>
  <c r="C256" i="13"/>
  <c r="G70" i="13"/>
  <c r="D70" i="13"/>
  <c r="E70" i="13" s="1"/>
  <c r="G294" i="13"/>
  <c r="D294" i="13"/>
  <c r="E294" i="13" s="1"/>
  <c r="D338" i="13"/>
  <c r="E338" i="13" s="1"/>
  <c r="G338" i="13"/>
  <c r="G138" i="13"/>
  <c r="C138" i="13"/>
  <c r="G115" i="13"/>
  <c r="C115" i="13"/>
  <c r="D115" i="13"/>
  <c r="E115" i="13" s="1"/>
  <c r="G254" i="13"/>
  <c r="C254" i="13"/>
  <c r="G29" i="13"/>
  <c r="D29" i="13"/>
  <c r="E29" i="13" s="1"/>
  <c r="C29" i="13"/>
  <c r="C103" i="13"/>
  <c r="D103" i="13"/>
  <c r="G343" i="13"/>
  <c r="C343" i="13"/>
  <c r="F323" i="13"/>
  <c r="C323" i="13"/>
  <c r="AN323" i="13" s="1"/>
  <c r="R323" i="13" s="1"/>
  <c r="C95" i="13"/>
  <c r="AN95" i="13" s="1"/>
  <c r="R95" i="13" s="1"/>
  <c r="F95" i="13"/>
  <c r="G131" i="13"/>
  <c r="D131" i="13"/>
  <c r="E131" i="13" s="1"/>
  <c r="F222" i="13"/>
  <c r="C222" i="13"/>
  <c r="D317" i="13"/>
  <c r="F317" i="13"/>
  <c r="G259" i="13"/>
  <c r="C259" i="13"/>
  <c r="AN259" i="13" s="1"/>
  <c r="R259" i="13" s="1"/>
  <c r="F362" i="13"/>
  <c r="D362" i="13"/>
  <c r="C362" i="13"/>
  <c r="AN362" i="13" s="1"/>
  <c r="R362" i="13" s="1"/>
  <c r="D340" i="13"/>
  <c r="E340" i="13" s="1"/>
  <c r="C340" i="13"/>
  <c r="AN340" i="13" s="1"/>
  <c r="R340" i="13" s="1"/>
  <c r="C307" i="13"/>
  <c r="AN307" i="13" s="1"/>
  <c r="R307" i="13" s="1"/>
  <c r="D307" i="13"/>
  <c r="E307" i="13" s="1"/>
  <c r="C157" i="13"/>
  <c r="D157" i="13"/>
  <c r="E157" i="13" s="1"/>
  <c r="C155" i="13"/>
  <c r="D155" i="13"/>
  <c r="F194" i="13"/>
  <c r="C194" i="13"/>
  <c r="AN194" i="13" s="1"/>
  <c r="R194" i="13" s="1"/>
  <c r="D4" i="13"/>
  <c r="E4" i="13" s="1"/>
  <c r="H1" i="13"/>
  <c r="C268" i="13"/>
  <c r="AN268" i="13" s="1"/>
  <c r="R268" i="13" s="1"/>
  <c r="D268" i="13"/>
  <c r="F268" i="13"/>
  <c r="G6" i="13"/>
  <c r="D6" i="13"/>
  <c r="E6" i="13" s="1"/>
  <c r="C6" i="13"/>
  <c r="AN6" i="13" s="1"/>
  <c r="R6" i="13" s="1"/>
  <c r="F166" i="13"/>
  <c r="D166" i="13"/>
  <c r="F75" i="13"/>
  <c r="C75" i="13"/>
  <c r="D75" i="13"/>
  <c r="F225" i="13"/>
  <c r="C225" i="13"/>
  <c r="D225" i="13"/>
  <c r="D329" i="13"/>
  <c r="F329" i="13"/>
  <c r="C329" i="13"/>
  <c r="F489" i="13"/>
  <c r="D489" i="13"/>
  <c r="C489" i="13"/>
  <c r="C287" i="13"/>
  <c r="AN287" i="13" s="1"/>
  <c r="R287" i="13" s="1"/>
  <c r="F287" i="13"/>
  <c r="D287" i="13"/>
  <c r="D259" i="13"/>
  <c r="E259" i="13" s="1"/>
  <c r="F91" i="13"/>
  <c r="C91" i="13"/>
  <c r="AN91" i="13" s="1"/>
  <c r="R91" i="13" s="1"/>
  <c r="D91" i="13"/>
  <c r="C96" i="13"/>
  <c r="AN96" i="13" s="1"/>
  <c r="R96" i="13" s="1"/>
  <c r="F96" i="13"/>
  <c r="C442" i="13"/>
  <c r="F442" i="13"/>
  <c r="F212" i="13"/>
  <c r="D212" i="13"/>
  <c r="G66" i="13"/>
  <c r="D66" i="13"/>
  <c r="G213" i="13"/>
  <c r="D213" i="13"/>
  <c r="D274" i="13"/>
  <c r="E274" i="13" s="1"/>
  <c r="C274" i="13"/>
  <c r="AN274" i="13" s="1"/>
  <c r="R274" i="13" s="1"/>
  <c r="C470" i="13"/>
  <c r="G470" i="13"/>
  <c r="F182" i="13"/>
  <c r="D182" i="13"/>
  <c r="G456" i="13"/>
  <c r="D456" i="13"/>
  <c r="E456" i="13" s="1"/>
  <c r="C456" i="13"/>
  <c r="AN456" i="13" s="1"/>
  <c r="R456" i="13" s="1"/>
  <c r="F448" i="13"/>
  <c r="C448" i="13"/>
  <c r="AN448" i="13" s="1"/>
  <c r="R448" i="13" s="1"/>
  <c r="D448" i="13"/>
  <c r="G300" i="13"/>
  <c r="D300" i="13"/>
  <c r="E300" i="13" s="1"/>
  <c r="C300" i="13"/>
  <c r="AN300" i="13" s="1"/>
  <c r="R300" i="13" s="1"/>
  <c r="D135" i="13"/>
  <c r="F135" i="13"/>
  <c r="G366" i="13"/>
  <c r="D366" i="13"/>
  <c r="G354" i="13"/>
  <c r="C354" i="13"/>
  <c r="AN354" i="13" s="1"/>
  <c r="R354" i="13" s="1"/>
  <c r="G27" i="13"/>
  <c r="C27" i="13"/>
  <c r="D248" i="13"/>
  <c r="E248" i="13" s="1"/>
  <c r="F221" i="13"/>
  <c r="C221" i="13"/>
  <c r="D221" i="13"/>
  <c r="F127" i="13"/>
  <c r="D127" i="13"/>
  <c r="F43" i="13"/>
  <c r="C43" i="13"/>
  <c r="AN43" i="13" s="1"/>
  <c r="R43" i="13" s="1"/>
  <c r="G350" i="13"/>
  <c r="C350" i="13"/>
  <c r="G488" i="13"/>
  <c r="C488" i="13"/>
  <c r="AN488" i="13" s="1"/>
  <c r="R488" i="13" s="1"/>
  <c r="G370" i="13"/>
  <c r="D370" i="13"/>
  <c r="E370" i="13" s="1"/>
  <c r="C370" i="13"/>
  <c r="C436" i="13"/>
  <c r="AN436" i="13" s="1"/>
  <c r="R436" i="13" s="1"/>
  <c r="D436" i="13"/>
  <c r="E436" i="13" s="1"/>
  <c r="D463" i="13"/>
  <c r="F463" i="13"/>
  <c r="D523" i="13"/>
  <c r="E523" i="13" s="1"/>
  <c r="G436" i="13"/>
  <c r="G425" i="13"/>
  <c r="D425" i="13"/>
  <c r="E425" i="13" s="1"/>
  <c r="D488" i="13"/>
  <c r="E488" i="13" s="1"/>
  <c r="D407" i="13"/>
  <c r="D503" i="13"/>
  <c r="E503" i="13" s="1"/>
  <c r="C389" i="13"/>
  <c r="D45" i="13"/>
  <c r="E45" i="13" s="1"/>
  <c r="C385" i="13"/>
  <c r="D249" i="13"/>
  <c r="D17" i="13"/>
  <c r="E17" i="13" s="1"/>
  <c r="C379" i="13"/>
  <c r="AN379" i="13" s="1"/>
  <c r="R379" i="13" s="1"/>
  <c r="C33" i="13"/>
  <c r="AN33" i="13" s="1"/>
  <c r="R33" i="13" s="1"/>
  <c r="D507" i="13"/>
  <c r="E507" i="13" s="1"/>
  <c r="C413" i="13"/>
  <c r="D528" i="13"/>
  <c r="E528" i="13" s="1"/>
  <c r="C296" i="13"/>
  <c r="C118" i="13"/>
  <c r="C209" i="13"/>
  <c r="AN209" i="13" s="1"/>
  <c r="R209" i="13" s="1"/>
  <c r="C162" i="13"/>
  <c r="AN162" i="13" s="1"/>
  <c r="R162" i="13" s="1"/>
  <c r="F121" i="13"/>
  <c r="C507" i="13"/>
  <c r="AN507" i="13" s="1"/>
  <c r="R507" i="13" s="1"/>
  <c r="D460" i="13"/>
  <c r="E460" i="13" s="1"/>
  <c r="D413" i="13"/>
  <c r="E413" i="13" s="1"/>
  <c r="D118" i="13"/>
  <c r="E118" i="13" s="1"/>
  <c r="C134" i="13"/>
  <c r="C528" i="13"/>
  <c r="D134" i="13"/>
  <c r="E134" i="13" s="1"/>
  <c r="D485" i="13"/>
  <c r="E485" i="13" s="1"/>
  <c r="C56" i="13"/>
  <c r="AN56" i="13" s="1"/>
  <c r="R56" i="13" s="1"/>
  <c r="D172" i="13"/>
  <c r="C403" i="13"/>
  <c r="D130" i="13"/>
  <c r="D376" i="13"/>
  <c r="C344" i="13"/>
  <c r="AN344" i="13" s="1"/>
  <c r="R344" i="13" s="1"/>
  <c r="D439" i="13"/>
  <c r="E439" i="13" s="1"/>
  <c r="C485" i="13"/>
  <c r="G135" i="13"/>
  <c r="C135" i="13"/>
  <c r="G122" i="13"/>
  <c r="C122" i="13"/>
  <c r="D122" i="13"/>
  <c r="E122" i="13" s="1"/>
  <c r="F321" i="13"/>
  <c r="D321" i="13"/>
  <c r="C321" i="13"/>
  <c r="AN321" i="13" s="1"/>
  <c r="R321" i="13" s="1"/>
  <c r="C74" i="13"/>
  <c r="AN74" i="13" s="1"/>
  <c r="R74" i="13" s="1"/>
  <c r="F74" i="13"/>
  <c r="D257" i="13"/>
  <c r="C257" i="13"/>
  <c r="F257" i="13"/>
  <c r="C462" i="13"/>
  <c r="AN462" i="13" s="1"/>
  <c r="R462" i="13" s="1"/>
  <c r="D462" i="13"/>
  <c r="E462" i="13" s="1"/>
  <c r="G486" i="13"/>
  <c r="C486" i="13"/>
  <c r="D486" i="13"/>
  <c r="E486" i="13" s="1"/>
  <c r="C398" i="13"/>
  <c r="D398" i="13"/>
  <c r="E398" i="13" s="1"/>
  <c r="G398" i="13"/>
  <c r="D319" i="13"/>
  <c r="F319" i="13"/>
  <c r="G195" i="13"/>
  <c r="D195" i="13"/>
  <c r="E195" i="13" s="1"/>
  <c r="C195" i="13"/>
  <c r="C7" i="13"/>
  <c r="AN7" i="13" s="1"/>
  <c r="R7" i="13" s="1"/>
  <c r="F7" i="13"/>
  <c r="C441" i="13"/>
  <c r="AN441" i="13" s="1"/>
  <c r="R441" i="13" s="1"/>
  <c r="C25" i="13"/>
  <c r="D25" i="13"/>
  <c r="E25" i="13" s="1"/>
  <c r="C224" i="13"/>
  <c r="F224" i="13"/>
  <c r="D224" i="13"/>
  <c r="C120" i="13"/>
  <c r="AN120" i="13" s="1"/>
  <c r="R120" i="13" s="1"/>
  <c r="D385" i="13"/>
  <c r="E385" i="13" s="1"/>
  <c r="D442" i="13"/>
  <c r="C130" i="13"/>
  <c r="AN130" i="13" s="1"/>
  <c r="R130" i="13" s="1"/>
  <c r="C393" i="13"/>
  <c r="C536" i="13"/>
  <c r="C523" i="13"/>
  <c r="F184" i="13"/>
  <c r="C184" i="13"/>
  <c r="G89" i="13"/>
  <c r="C89" i="13"/>
  <c r="AN89" i="13" s="1"/>
  <c r="F368" i="13"/>
  <c r="D368" i="13"/>
  <c r="D99" i="13"/>
  <c r="F99" i="13"/>
  <c r="C99" i="13"/>
  <c r="AN99" i="13" s="1"/>
  <c r="R99" i="13" s="1"/>
  <c r="C159" i="13"/>
  <c r="AN159" i="13" s="1"/>
  <c r="R159" i="13" s="1"/>
  <c r="D159" i="13"/>
  <c r="F159" i="13"/>
  <c r="C515" i="13"/>
  <c r="AN515" i="13" s="1"/>
  <c r="R515" i="13" s="1"/>
  <c r="D341" i="13"/>
  <c r="E341" i="13" s="1"/>
  <c r="D275" i="13"/>
  <c r="E275" i="13" s="1"/>
  <c r="C26" i="13"/>
  <c r="AN26" i="13" s="1"/>
  <c r="R26" i="13" s="1"/>
  <c r="D96" i="13"/>
  <c r="G511" i="13"/>
  <c r="D511" i="13"/>
  <c r="E511" i="13" s="1"/>
  <c r="C511" i="13"/>
  <c r="D420" i="13"/>
  <c r="F420" i="13"/>
  <c r="F64" i="13"/>
  <c r="C64" i="13"/>
  <c r="AN64" i="13" s="1"/>
  <c r="R64" i="13" s="1"/>
  <c r="D426" i="13"/>
  <c r="E426" i="13" s="1"/>
  <c r="C426" i="13"/>
  <c r="AN426" i="13" s="1"/>
  <c r="R426" i="13" s="1"/>
  <c r="G426" i="13"/>
  <c r="F400" i="13"/>
  <c r="C400" i="13"/>
  <c r="AN400" i="13" s="1"/>
  <c r="R400" i="13" s="1"/>
  <c r="D400" i="13"/>
  <c r="G332" i="13"/>
  <c r="C332" i="13"/>
  <c r="AN332" i="13" s="1"/>
  <c r="R332" i="13" s="1"/>
  <c r="F437" i="13"/>
  <c r="D437" i="13"/>
  <c r="F105" i="13"/>
  <c r="U1628" i="8" s="1"/>
  <c r="D105" i="13"/>
  <c r="C105" i="13"/>
  <c r="AN105" i="13" s="1"/>
  <c r="R105" i="13" s="1"/>
  <c r="F281" i="13"/>
  <c r="U765" i="8" s="1"/>
  <c r="C281" i="13"/>
  <c r="AN281" i="13" s="1"/>
  <c r="R281" i="13" s="1"/>
  <c r="G174" i="13"/>
  <c r="C174" i="13"/>
  <c r="AN174" i="13" s="1"/>
  <c r="R174" i="13" s="1"/>
  <c r="G63" i="13"/>
  <c r="D63" i="13"/>
  <c r="G198" i="13"/>
  <c r="D198" i="13"/>
  <c r="E198" i="13" s="1"/>
  <c r="D322" i="13"/>
  <c r="E322" i="13" s="1"/>
  <c r="C322" i="13"/>
  <c r="F169" i="13"/>
  <c r="D169" i="13"/>
  <c r="D273" i="13"/>
  <c r="C273" i="13"/>
  <c r="AN273" i="13" s="1"/>
  <c r="R273" i="13" s="1"/>
  <c r="F273" i="13"/>
  <c r="C417" i="13"/>
  <c r="AN417" i="13" s="1"/>
  <c r="R417" i="13" s="1"/>
  <c r="F417" i="13"/>
  <c r="D417" i="13"/>
  <c r="D346" i="13"/>
  <c r="E346" i="13" s="1"/>
  <c r="C346" i="13"/>
  <c r="C451" i="13"/>
  <c r="AN451" i="13" s="1"/>
  <c r="R451" i="13" s="1"/>
  <c r="G451" i="13"/>
  <c r="D451" i="13"/>
  <c r="E451" i="13" s="1"/>
  <c r="C341" i="13"/>
  <c r="C275" i="13"/>
  <c r="C248" i="13"/>
  <c r="G351" i="13"/>
  <c r="C351" i="13"/>
  <c r="AN351" i="13" s="1"/>
  <c r="R351" i="13" s="1"/>
  <c r="F13" i="13"/>
  <c r="C13" i="13"/>
  <c r="G127" i="13"/>
  <c r="C127" i="13"/>
  <c r="AN127" i="13" s="1"/>
  <c r="R127" i="13" s="1"/>
  <c r="D43" i="13"/>
  <c r="G310" i="13"/>
  <c r="C310" i="13"/>
  <c r="D290" i="13"/>
  <c r="G290" i="13"/>
  <c r="D241" i="13"/>
  <c r="E241" i="13" s="1"/>
  <c r="C241" i="13"/>
  <c r="AN241" i="13" s="1"/>
  <c r="R241" i="13" s="1"/>
  <c r="D293" i="13"/>
  <c r="F293" i="13"/>
  <c r="C182" i="13"/>
  <c r="AN182" i="13" s="1"/>
  <c r="R182" i="13" s="1"/>
  <c r="C12" i="13"/>
  <c r="G12" i="13"/>
  <c r="D12" i="13"/>
  <c r="E12" i="13" s="1"/>
  <c r="C297" i="13"/>
  <c r="D297" i="13"/>
  <c r="E297" i="13" s="1"/>
  <c r="D482" i="13"/>
  <c r="E482" i="13" s="1"/>
  <c r="G482" i="13"/>
  <c r="F443" i="13"/>
  <c r="C443" i="13"/>
  <c r="G44" i="13"/>
  <c r="D44" i="13"/>
  <c r="E44" i="13" s="1"/>
  <c r="C383" i="13"/>
  <c r="G383" i="13"/>
  <c r="G474" i="13"/>
  <c r="C474" i="13"/>
  <c r="D474" i="13"/>
  <c r="E474" i="13" s="1"/>
  <c r="G183" i="13"/>
  <c r="D183" i="13"/>
  <c r="E183" i="13" s="1"/>
  <c r="F24" i="13"/>
  <c r="D24" i="13"/>
  <c r="G312" i="13"/>
  <c r="D312" i="13"/>
  <c r="E312" i="13" s="1"/>
  <c r="F464" i="13"/>
  <c r="U1913" i="8" s="1"/>
  <c r="D464" i="13"/>
  <c r="C464" i="13"/>
  <c r="AN464" i="13" s="1"/>
  <c r="R464" i="13" s="1"/>
  <c r="F103" i="13"/>
  <c r="C36" i="13"/>
  <c r="D520" i="13"/>
  <c r="F376" i="13"/>
  <c r="G78" i="13"/>
  <c r="D78" i="13"/>
  <c r="E78" i="13" s="1"/>
  <c r="C78" i="13"/>
  <c r="F111" i="13"/>
  <c r="D111" i="13"/>
  <c r="D332" i="13"/>
  <c r="E332" i="13" s="1"/>
  <c r="F382" i="13"/>
  <c r="D382" i="13"/>
  <c r="G93" i="13"/>
  <c r="D93" i="13"/>
  <c r="E93" i="13" s="1"/>
  <c r="C304" i="13"/>
  <c r="G304" i="13"/>
  <c r="D304" i="13"/>
  <c r="E304" i="13" s="1"/>
  <c r="G204" i="13"/>
  <c r="D204" i="13"/>
  <c r="E204" i="13" s="1"/>
  <c r="C204" i="13"/>
  <c r="D515" i="13"/>
  <c r="E515" i="13" s="1"/>
  <c r="C69" i="13"/>
  <c r="C183" i="13"/>
  <c r="D36" i="13"/>
  <c r="E36" i="13" s="1"/>
  <c r="F130" i="13"/>
  <c r="F343" i="13"/>
  <c r="D343" i="13"/>
  <c r="G323" i="13"/>
  <c r="D323" i="13"/>
  <c r="G154" i="13"/>
  <c r="D154" i="13"/>
  <c r="D106" i="13"/>
  <c r="E106" i="13" s="1"/>
  <c r="G164" i="13"/>
  <c r="D164" i="13"/>
  <c r="G11" i="13"/>
  <c r="C11" i="13"/>
  <c r="AN11" i="13" s="1"/>
  <c r="R11" i="13" s="1"/>
  <c r="G72" i="13"/>
  <c r="D72" i="13"/>
  <c r="C85" i="13"/>
  <c r="D85" i="13"/>
  <c r="E85" i="13" s="1"/>
  <c r="F255" i="13"/>
  <c r="C255" i="13"/>
  <c r="AN255" i="13" s="1"/>
  <c r="R255" i="13" s="1"/>
  <c r="D255" i="13"/>
  <c r="D210" i="13"/>
  <c r="E210" i="13" s="1"/>
  <c r="C210" i="13"/>
  <c r="D253" i="13"/>
  <c r="E253" i="13" s="1"/>
  <c r="F158" i="13"/>
  <c r="F390" i="13"/>
  <c r="D395" i="13"/>
  <c r="E395" i="13" s="1"/>
  <c r="C45" i="13"/>
  <c r="C505" i="13"/>
  <c r="AN505" i="13" s="1"/>
  <c r="R505" i="13" s="1"/>
  <c r="C270" i="13"/>
  <c r="AN270" i="13" s="1"/>
  <c r="R270" i="13" s="1"/>
  <c r="D429" i="13"/>
  <c r="E429" i="13" s="1"/>
  <c r="C480" i="13"/>
  <c r="AN480" i="13" s="1"/>
  <c r="R480" i="13" s="1"/>
  <c r="D108" i="13"/>
  <c r="E108" i="13" s="1"/>
  <c r="C253" i="13"/>
  <c r="C158" i="13"/>
  <c r="AN158" i="13" s="1"/>
  <c r="R158" i="13" s="1"/>
  <c r="D33" i="13"/>
  <c r="E33" i="13" s="1"/>
  <c r="C124" i="13"/>
  <c r="C357" i="13"/>
  <c r="F457" i="13"/>
  <c r="C457" i="13"/>
  <c r="D512" i="13"/>
  <c r="C245" i="13"/>
  <c r="D59" i="13"/>
  <c r="E59" i="13" s="1"/>
  <c r="G263" i="13"/>
  <c r="C226" i="13"/>
  <c r="G226" i="13"/>
  <c r="D226" i="13"/>
  <c r="E226" i="13" s="1"/>
  <c r="F229" i="13"/>
  <c r="C229" i="13"/>
  <c r="G233" i="13"/>
  <c r="D233" i="13"/>
  <c r="C233" i="13"/>
  <c r="G265" i="13"/>
  <c r="C265" i="13"/>
  <c r="AN265" i="13" s="1"/>
  <c r="R265" i="13" s="1"/>
  <c r="G276" i="13"/>
  <c r="D276" i="13"/>
  <c r="E276" i="13" s="1"/>
  <c r="C276" i="13"/>
  <c r="AN276" i="13" s="1"/>
  <c r="R276" i="13" s="1"/>
  <c r="G285" i="13"/>
  <c r="C285" i="13"/>
  <c r="AN285" i="13" s="1"/>
  <c r="R285" i="13" s="1"/>
  <c r="D285" i="13"/>
  <c r="E285" i="13" s="1"/>
  <c r="G292" i="13"/>
  <c r="D292" i="13"/>
  <c r="E292" i="13" s="1"/>
  <c r="C292" i="13"/>
  <c r="AN292" i="13" s="1"/>
  <c r="R292" i="13" s="1"/>
  <c r="G299" i="13"/>
  <c r="D299" i="13"/>
  <c r="E299" i="13" s="1"/>
  <c r="C299" i="13"/>
  <c r="G353" i="13"/>
  <c r="C353" i="13"/>
  <c r="AN353" i="13" s="1"/>
  <c r="R353" i="13" s="1"/>
  <c r="D21" i="13"/>
  <c r="C21" i="13"/>
  <c r="F21" i="13"/>
  <c r="G42" i="13"/>
  <c r="C42" i="13"/>
  <c r="AN42" i="13" s="1"/>
  <c r="R42" i="13" s="1"/>
  <c r="D42" i="13"/>
  <c r="E42" i="13" s="1"/>
  <c r="F73" i="13"/>
  <c r="D73" i="13"/>
  <c r="D110" i="13"/>
  <c r="C110" i="13"/>
  <c r="F110" i="13"/>
  <c r="C249" i="13"/>
  <c r="D146" i="13"/>
  <c r="F146" i="13"/>
  <c r="G188" i="13"/>
  <c r="D188" i="13"/>
  <c r="E188" i="13" s="1"/>
  <c r="C188" i="13"/>
  <c r="G367" i="13"/>
  <c r="C367" i="13"/>
  <c r="G347" i="13"/>
  <c r="C347" i="13"/>
  <c r="D347" i="13"/>
  <c r="E347" i="13" s="1"/>
  <c r="C327" i="13"/>
  <c r="F327" i="13"/>
  <c r="F249" i="13"/>
  <c r="G40" i="13"/>
  <c r="C40" i="13"/>
  <c r="D40" i="13"/>
  <c r="E40" i="13" s="1"/>
  <c r="D150" i="13"/>
  <c r="F150" i="13"/>
  <c r="C150" i="13"/>
  <c r="AN150" i="13" s="1"/>
  <c r="R150" i="13" s="1"/>
  <c r="C288" i="13"/>
  <c r="D288" i="13"/>
  <c r="E288" i="13" s="1"/>
  <c r="G288" i="13"/>
  <c r="F418" i="13"/>
  <c r="D418" i="13"/>
  <c r="C418" i="13"/>
  <c r="AN418" i="13" s="1"/>
  <c r="R418" i="13" s="1"/>
  <c r="D270" i="13"/>
  <c r="F205" i="13"/>
  <c r="D205" i="13"/>
  <c r="F469" i="13"/>
  <c r="C469" i="13"/>
  <c r="D469" i="13"/>
  <c r="G473" i="13"/>
  <c r="C473" i="13"/>
  <c r="AN473" i="13" s="1"/>
  <c r="R473" i="13" s="1"/>
  <c r="D473" i="13"/>
  <c r="E473" i="13" s="1"/>
  <c r="G356" i="13"/>
  <c r="C356" i="13"/>
  <c r="D356" i="13"/>
  <c r="D229" i="13"/>
  <c r="G229" i="13"/>
  <c r="D450" i="13"/>
  <c r="E450" i="13" s="1"/>
  <c r="C450" i="13"/>
  <c r="AN450" i="13" s="1"/>
  <c r="R450" i="13" s="1"/>
  <c r="D133" i="13"/>
  <c r="E133" i="13" s="1"/>
  <c r="G133" i="13"/>
  <c r="C250" i="13"/>
  <c r="D250" i="13"/>
  <c r="E250" i="13" s="1"/>
  <c r="F270" i="13"/>
  <c r="G57" i="13"/>
  <c r="D57" i="13"/>
  <c r="F39" i="13"/>
  <c r="C39" i="13"/>
  <c r="G200" i="13"/>
  <c r="C200" i="13"/>
  <c r="D200" i="13"/>
  <c r="E200" i="13" s="1"/>
  <c r="D355" i="13"/>
  <c r="F355" i="13"/>
  <c r="C355" i="13"/>
  <c r="G339" i="13"/>
  <c r="D339" i="13"/>
  <c r="C315" i="13"/>
  <c r="D315" i="13"/>
  <c r="E315" i="13" s="1"/>
  <c r="G95" i="13"/>
  <c r="D95" i="13"/>
  <c r="G47" i="13"/>
  <c r="D47" i="13"/>
  <c r="E47" i="13" s="1"/>
  <c r="C47" i="13"/>
  <c r="G375" i="13"/>
  <c r="D375" i="13"/>
  <c r="E375" i="13" s="1"/>
  <c r="F350" i="13"/>
  <c r="D350" i="13"/>
  <c r="G314" i="13"/>
  <c r="C314" i="13"/>
  <c r="AN314" i="13" s="1"/>
  <c r="R314" i="13" s="1"/>
  <c r="F298" i="13"/>
  <c r="C298" i="13"/>
  <c r="C316" i="13"/>
  <c r="AN316" i="13" s="1"/>
  <c r="R316" i="13" s="1"/>
  <c r="F316" i="13"/>
  <c r="F272" i="13"/>
  <c r="C272" i="13"/>
  <c r="AN272" i="13" s="1"/>
  <c r="R272" i="13" s="1"/>
  <c r="D272" i="13"/>
  <c r="G19" i="13"/>
  <c r="C19" i="13"/>
  <c r="AN19" i="13" s="1"/>
  <c r="R19" i="13" s="1"/>
  <c r="D19" i="13"/>
  <c r="E19" i="13" s="1"/>
  <c r="G358" i="13"/>
  <c r="C358" i="13"/>
  <c r="G98" i="13"/>
  <c r="C98" i="13"/>
  <c r="G441" i="13"/>
  <c r="D441" i="13"/>
  <c r="E441" i="13" s="1"/>
  <c r="F191" i="13"/>
  <c r="C191" i="13"/>
  <c r="D191" i="13"/>
  <c r="G26" i="13"/>
  <c r="D26" i="13"/>
  <c r="E26" i="13" s="1"/>
  <c r="F295" i="13"/>
  <c r="C295" i="13"/>
  <c r="AN295" i="13" s="1"/>
  <c r="R295" i="13" s="1"/>
  <c r="D295" i="13"/>
  <c r="C109" i="13"/>
  <c r="D109" i="13"/>
  <c r="E109" i="13" s="1"/>
  <c r="F154" i="13"/>
  <c r="C154" i="13"/>
  <c r="C466" i="13"/>
  <c r="D466" i="13"/>
  <c r="E466" i="13" s="1"/>
  <c r="F434" i="13"/>
  <c r="D434" i="13"/>
  <c r="C434" i="13"/>
  <c r="AN434" i="13" s="1"/>
  <c r="R434" i="13" s="1"/>
  <c r="G7" i="13"/>
  <c r="D7" i="13"/>
  <c r="D196" i="13"/>
  <c r="F196" i="13"/>
  <c r="C237" i="13"/>
  <c r="F237" i="13"/>
  <c r="F81" i="13"/>
  <c r="D81" i="13"/>
  <c r="D181" i="13"/>
  <c r="F181" i="13"/>
  <c r="C132" i="13"/>
  <c r="AN132" i="13" s="1"/>
  <c r="R132" i="13" s="1"/>
  <c r="F132" i="13"/>
  <c r="D132" i="13"/>
  <c r="G415" i="13"/>
  <c r="C415" i="13"/>
  <c r="G8" i="13"/>
  <c r="C8" i="13"/>
  <c r="AN8" i="13" s="1"/>
  <c r="R8" i="13" s="1"/>
  <c r="G23" i="13"/>
  <c r="D23" i="13"/>
  <c r="E23" i="13" s="1"/>
  <c r="C23" i="13"/>
  <c r="G223" i="13"/>
  <c r="C223" i="13"/>
  <c r="D223" i="13"/>
  <c r="E223" i="13" s="1"/>
  <c r="D98" i="13"/>
  <c r="E98" i="13" s="1"/>
  <c r="F60" i="13"/>
  <c r="D60" i="13"/>
  <c r="G478" i="13"/>
  <c r="C478" i="13"/>
  <c r="AN478" i="13" s="1"/>
  <c r="R478" i="13" s="1"/>
  <c r="C266" i="13"/>
  <c r="F266" i="13"/>
  <c r="F445" i="13"/>
  <c r="C445" i="13"/>
  <c r="D445" i="13"/>
  <c r="F28" i="13"/>
  <c r="U1566" i="8" s="1"/>
  <c r="D28" i="13"/>
  <c r="C28" i="13"/>
  <c r="AN28" i="13" s="1"/>
  <c r="R28" i="13" s="1"/>
  <c r="D202" i="13"/>
  <c r="C202" i="13"/>
  <c r="F202" i="13"/>
  <c r="G376" i="13"/>
  <c r="C376" i="13"/>
  <c r="G444" i="13"/>
  <c r="D444" i="13"/>
  <c r="F397" i="13"/>
  <c r="C397" i="13"/>
  <c r="C243" i="13"/>
  <c r="AN243" i="13" s="1"/>
  <c r="R243" i="13" s="1"/>
  <c r="F243" i="13"/>
  <c r="G220" i="13"/>
  <c r="C220" i="13"/>
  <c r="AN220" i="13" s="1"/>
  <c r="R220" i="13" s="1"/>
  <c r="D220" i="13"/>
  <c r="E220" i="13" s="1"/>
  <c r="G17" i="13"/>
  <c r="C17" i="13"/>
  <c r="AN17" i="13" s="1"/>
  <c r="R17" i="13" s="1"/>
  <c r="G403" i="13"/>
  <c r="D403" i="13"/>
  <c r="F328" i="13"/>
  <c r="D328" i="13"/>
  <c r="C54" i="13"/>
  <c r="AN54" i="13" s="1"/>
  <c r="R54" i="13" s="1"/>
  <c r="F54" i="13"/>
  <c r="G234" i="13"/>
  <c r="D234" i="13"/>
  <c r="E234" i="13" s="1"/>
  <c r="C152" i="13"/>
  <c r="D152" i="13"/>
  <c r="E152" i="13" s="1"/>
  <c r="D87" i="13"/>
  <c r="E87" i="13" s="1"/>
  <c r="G87" i="13"/>
  <c r="D377" i="13"/>
  <c r="E377" i="13" s="1"/>
  <c r="C377" i="13"/>
  <c r="C490" i="13"/>
  <c r="AN490" i="13" s="1"/>
  <c r="R490" i="13" s="1"/>
  <c r="F490" i="13"/>
  <c r="F216" i="13"/>
  <c r="D216" i="13"/>
  <c r="F424" i="13"/>
  <c r="C424" i="13"/>
  <c r="G498" i="13"/>
  <c r="D498" i="13"/>
  <c r="E498" i="13" s="1"/>
  <c r="C498" i="13"/>
  <c r="C502" i="13"/>
  <c r="D502" i="13"/>
  <c r="E502" i="13" s="1"/>
  <c r="C396" i="13"/>
  <c r="D396" i="13"/>
  <c r="E396" i="13" s="1"/>
  <c r="F15" i="13"/>
  <c r="C15" i="13"/>
  <c r="AN15" i="13" s="1"/>
  <c r="R15" i="13" s="1"/>
  <c r="C313" i="13"/>
  <c r="D313" i="13"/>
  <c r="E313" i="13" s="1"/>
  <c r="G508" i="13"/>
  <c r="C508" i="13"/>
  <c r="F278" i="13"/>
  <c r="D278" i="13"/>
  <c r="C278" i="13"/>
  <c r="G231" i="13"/>
  <c r="D231" i="13"/>
  <c r="G531" i="13"/>
  <c r="C531" i="13"/>
  <c r="F179" i="13"/>
  <c r="C179" i="13"/>
  <c r="AN179" i="13" s="1"/>
  <c r="R179" i="13" s="1"/>
  <c r="F342" i="13"/>
  <c r="C342" i="13"/>
  <c r="C32" i="13"/>
  <c r="D32" i="13"/>
  <c r="E32" i="13" s="1"/>
  <c r="F97" i="13"/>
  <c r="D97" i="13"/>
  <c r="C97" i="13"/>
  <c r="F49" i="13"/>
  <c r="C49" i="13"/>
  <c r="AN49" i="13" s="1"/>
  <c r="R49" i="13" s="1"/>
  <c r="D138" i="13"/>
  <c r="F138" i="13"/>
  <c r="G261" i="13"/>
  <c r="C261" i="13"/>
  <c r="D261" i="13"/>
  <c r="E261" i="13" s="1"/>
  <c r="F265" i="13"/>
  <c r="D265" i="13"/>
  <c r="C411" i="13"/>
  <c r="D411" i="13"/>
  <c r="E411" i="13" s="1"/>
  <c r="G459" i="13"/>
  <c r="C459" i="13"/>
  <c r="G369" i="13"/>
  <c r="D369" i="13"/>
  <c r="E369" i="13" s="1"/>
  <c r="C369" i="13"/>
  <c r="F378" i="13"/>
  <c r="D378" i="13"/>
  <c r="C378" i="13"/>
  <c r="AN378" i="13" s="1"/>
  <c r="R378" i="13" s="1"/>
  <c r="G431" i="13"/>
  <c r="D431" i="13"/>
  <c r="D471" i="13"/>
  <c r="G471" i="13"/>
  <c r="F495" i="13"/>
  <c r="D495" i="13"/>
  <c r="C495" i="13"/>
  <c r="AN495" i="13" s="1"/>
  <c r="R495" i="13" s="1"/>
  <c r="D144" i="13"/>
  <c r="E144" i="13" s="1"/>
  <c r="C116" i="13"/>
  <c r="D38" i="13"/>
  <c r="C90" i="13"/>
  <c r="F155" i="13"/>
  <c r="C438" i="13"/>
  <c r="AN438" i="13" s="1"/>
  <c r="R438" i="13" s="1"/>
  <c r="C375" i="13"/>
  <c r="F252" i="13"/>
  <c r="D238" i="13"/>
  <c r="E238" i="13" s="1"/>
  <c r="C104" i="13"/>
  <c r="C503" i="13"/>
  <c r="C320" i="13"/>
  <c r="D414" i="13"/>
  <c r="E414" i="13" s="1"/>
  <c r="G307" i="13"/>
  <c r="D428" i="13"/>
  <c r="E428" i="13" s="1"/>
  <c r="D446" i="13"/>
  <c r="D114" i="13"/>
  <c r="D316" i="13"/>
  <c r="D84" i="13"/>
  <c r="E84" i="13" s="1"/>
  <c r="C84" i="13"/>
  <c r="D314" i="13"/>
  <c r="F314" i="13"/>
  <c r="G298" i="13"/>
  <c r="D298" i="13"/>
  <c r="G24" i="13"/>
  <c r="C24" i="13"/>
  <c r="F245" i="13"/>
  <c r="D245" i="13"/>
  <c r="F67" i="13"/>
  <c r="C67" i="13"/>
  <c r="AN67" i="13" s="1"/>
  <c r="R67" i="13" s="1"/>
  <c r="F100" i="13"/>
  <c r="D100" i="13"/>
  <c r="F175" i="13"/>
  <c r="C175" i="13"/>
  <c r="D175" i="13"/>
  <c r="C165" i="13"/>
  <c r="D165" i="13"/>
  <c r="E165" i="13" s="1"/>
  <c r="D387" i="13"/>
  <c r="C387" i="13"/>
  <c r="F387" i="13"/>
  <c r="G467" i="13"/>
  <c r="C467" i="13"/>
  <c r="D467" i="13"/>
  <c r="E467" i="13" s="1"/>
  <c r="I30" i="13"/>
  <c r="G30" i="13" s="1"/>
  <c r="H30" i="13"/>
  <c r="I58" i="13"/>
  <c r="G58" i="13" s="1"/>
  <c r="H58" i="13"/>
  <c r="I61" i="13"/>
  <c r="G61" i="13" s="1"/>
  <c r="H61" i="13"/>
  <c r="D140" i="13"/>
  <c r="C140" i="13"/>
  <c r="F140" i="13"/>
  <c r="I148" i="13"/>
  <c r="G148" i="13" s="1"/>
  <c r="H148" i="13"/>
  <c r="G222" i="13"/>
  <c r="D222" i="13"/>
  <c r="D236" i="13"/>
  <c r="C236" i="13"/>
  <c r="F236" i="13"/>
  <c r="G392" i="13"/>
  <c r="D392" i="13"/>
  <c r="E392" i="13" s="1"/>
  <c r="G432" i="13"/>
  <c r="C432" i="13"/>
  <c r="D432" i="13"/>
  <c r="E432" i="13" s="1"/>
  <c r="F494" i="13"/>
  <c r="D540" i="13"/>
  <c r="F540" i="13"/>
  <c r="G173" i="13"/>
  <c r="C173" i="13"/>
  <c r="AN173" i="13" s="1"/>
  <c r="R173" i="13" s="1"/>
  <c r="D173" i="13"/>
  <c r="E173" i="13" s="1"/>
  <c r="F359" i="13"/>
  <c r="C359" i="13"/>
  <c r="AN359" i="13" s="1"/>
  <c r="R359" i="13" s="1"/>
  <c r="C88" i="13"/>
  <c r="AN88" i="13" s="1"/>
  <c r="R88" i="13" s="1"/>
  <c r="D539" i="13"/>
  <c r="E539" i="13" s="1"/>
  <c r="F218" i="13"/>
  <c r="C218" i="13"/>
  <c r="AN218" i="13" s="1"/>
  <c r="R218" i="13" s="1"/>
  <c r="D433" i="13"/>
  <c r="F433" i="13"/>
  <c r="C433" i="13"/>
  <c r="AN433" i="13" s="1"/>
  <c r="R433" i="13" s="1"/>
  <c r="G499" i="13"/>
  <c r="D499" i="13"/>
  <c r="G404" i="13"/>
  <c r="D404" i="13"/>
  <c r="E404" i="13" s="1"/>
  <c r="G171" i="13"/>
  <c r="D171" i="13"/>
  <c r="D88" i="13"/>
  <c r="E88" i="13" s="1"/>
  <c r="C52" i="13"/>
  <c r="F372" i="13"/>
  <c r="C372" i="13"/>
  <c r="D372" i="13"/>
  <c r="D344" i="13"/>
  <c r="G291" i="13"/>
  <c r="D291" i="13"/>
  <c r="E291" i="13" s="1"/>
  <c r="D178" i="13"/>
  <c r="E178" i="13" s="1"/>
  <c r="G178" i="13"/>
  <c r="C178" i="13"/>
  <c r="D452" i="13"/>
  <c r="C452" i="13"/>
  <c r="AN452" i="13" s="1"/>
  <c r="R452" i="13" s="1"/>
  <c r="F452" i="13"/>
  <c r="H151" i="13"/>
  <c r="I151" i="13"/>
  <c r="G151" i="13" s="1"/>
  <c r="F177" i="13"/>
  <c r="C177" i="13"/>
  <c r="AN177" i="13" s="1"/>
  <c r="R177" i="13" s="1"/>
  <c r="G214" i="13"/>
  <c r="C214" i="13"/>
  <c r="AN214" i="13" s="1"/>
  <c r="R214" i="13" s="1"/>
  <c r="F309" i="13"/>
  <c r="D309" i="13"/>
  <c r="C309" i="13"/>
  <c r="D531" i="13"/>
  <c r="D179" i="13"/>
  <c r="D31" i="13"/>
  <c r="G201" i="13"/>
  <c r="F10" i="13"/>
  <c r="H22" i="13"/>
  <c r="I22" i="13"/>
  <c r="G22" i="13" s="1"/>
  <c r="G437" i="13"/>
  <c r="C437" i="13"/>
  <c r="C44" i="13"/>
  <c r="AN44" i="13" s="1"/>
  <c r="R44" i="13" s="1"/>
  <c r="C414" i="13"/>
  <c r="G282" i="13"/>
  <c r="D282" i="13"/>
  <c r="E282" i="13" s="1"/>
  <c r="C330" i="13"/>
  <c r="D330" i="13"/>
  <c r="E330" i="13" s="1"/>
  <c r="F62" i="13"/>
  <c r="D62" i="13"/>
  <c r="F65" i="13"/>
  <c r="C65" i="13"/>
  <c r="D65" i="13"/>
  <c r="C239" i="13"/>
  <c r="D239" i="13"/>
  <c r="F239" i="13"/>
  <c r="G156" i="13"/>
  <c r="D156" i="13"/>
  <c r="E156" i="13" s="1"/>
  <c r="C308" i="13"/>
  <c r="AN308" i="13" s="1"/>
  <c r="R308" i="13" s="1"/>
  <c r="F308" i="13"/>
  <c r="G4" i="13"/>
  <c r="C4" i="13"/>
  <c r="G77" i="13"/>
  <c r="D77" i="13"/>
  <c r="E77" i="13" s="1"/>
  <c r="F14" i="13"/>
  <c r="D14" i="13"/>
  <c r="D262" i="13"/>
  <c r="F262" i="13"/>
  <c r="C262" i="13"/>
  <c r="C20" i="13"/>
  <c r="F20" i="13"/>
  <c r="F353" i="13"/>
  <c r="D353" i="13"/>
  <c r="F18" i="13"/>
  <c r="U1557" i="8" s="1"/>
  <c r="D18" i="13"/>
  <c r="H101" i="13"/>
  <c r="I101" i="13"/>
  <c r="G101" i="13" s="1"/>
  <c r="I128" i="13"/>
  <c r="G128" i="13" s="1"/>
  <c r="H128" i="13"/>
  <c r="C131" i="13"/>
  <c r="AN131" i="13" s="1"/>
  <c r="R131" i="13" s="1"/>
  <c r="C458" i="13"/>
  <c r="D458" i="13"/>
  <c r="E458" i="13" s="1"/>
  <c r="F493" i="13"/>
  <c r="C493" i="13"/>
  <c r="AN493" i="13" s="1"/>
  <c r="R493" i="13" s="1"/>
  <c r="F82" i="13"/>
  <c r="C472" i="13"/>
  <c r="D472" i="13"/>
  <c r="E472" i="13" s="1"/>
  <c r="C142" i="13"/>
  <c r="G142" i="13"/>
  <c r="F79" i="13"/>
  <c r="F201" i="13"/>
  <c r="D201" i="13"/>
  <c r="F264" i="13"/>
  <c r="D264" i="13"/>
  <c r="D424" i="13"/>
  <c r="C192" i="13"/>
  <c r="G192" i="13"/>
  <c r="F318" i="13"/>
  <c r="C318" i="13"/>
  <c r="D318" i="13"/>
  <c r="C446" i="13"/>
  <c r="AN446" i="13" s="1"/>
  <c r="R446" i="13" s="1"/>
  <c r="F446" i="13"/>
  <c r="D430" i="13"/>
  <c r="E430" i="13" s="1"/>
  <c r="G430" i="13"/>
  <c r="G246" i="13"/>
  <c r="D246" i="13"/>
  <c r="E246" i="13" s="1"/>
  <c r="H119" i="13"/>
  <c r="I119" i="13"/>
  <c r="G119" i="13" s="1"/>
  <c r="D277" i="13"/>
  <c r="F277" i="13"/>
  <c r="G390" i="13"/>
  <c r="C390" i="13"/>
  <c r="AN390" i="13" s="1"/>
  <c r="R390" i="13" s="1"/>
  <c r="H365" i="13"/>
  <c r="I509" i="13"/>
  <c r="I514" i="13"/>
  <c r="H542" i="13"/>
  <c r="D280" i="13"/>
  <c r="D89" i="13"/>
  <c r="E89" i="13" s="1"/>
  <c r="C76" i="13"/>
  <c r="I10" i="13"/>
  <c r="C277" i="13"/>
  <c r="AN277" i="13" s="1"/>
  <c r="R277" i="13" s="1"/>
  <c r="I16" i="13"/>
  <c r="H373" i="13"/>
  <c r="I494" i="13"/>
  <c r="G494" i="13" s="1"/>
  <c r="I455" i="13"/>
  <c r="I530" i="13"/>
  <c r="D371" i="13"/>
  <c r="C348" i="13"/>
  <c r="AN348" i="13" s="1"/>
  <c r="R348" i="13" s="1"/>
  <c r="D397" i="13"/>
  <c r="D284" i="13"/>
  <c r="E284" i="13" s="1"/>
  <c r="F348" i="13"/>
  <c r="C156" i="13"/>
  <c r="C264" i="13"/>
  <c r="AN264" i="13" s="1"/>
  <c r="R264" i="13" s="1"/>
  <c r="H211" i="13"/>
  <c r="D211" i="13" s="1"/>
  <c r="C133" i="13"/>
  <c r="C80" i="13"/>
  <c r="C293" i="13"/>
  <c r="AN293" i="13" s="1"/>
  <c r="R293" i="13" s="1"/>
  <c r="I79" i="13"/>
  <c r="C79" i="13" s="1"/>
  <c r="C392" i="13"/>
  <c r="C111" i="13"/>
  <c r="G153" i="13"/>
  <c r="D153" i="13"/>
  <c r="E153" i="13" s="1"/>
  <c r="F129" i="13"/>
  <c r="C129" i="13"/>
  <c r="D129" i="13"/>
  <c r="C143" i="13"/>
  <c r="AN143" i="13" s="1"/>
  <c r="R143" i="13" s="1"/>
  <c r="F143" i="13"/>
  <c r="D143" i="13"/>
  <c r="H147" i="13"/>
  <c r="I147" i="13"/>
  <c r="G147" i="13" s="1"/>
  <c r="F336" i="13"/>
  <c r="C336" i="13"/>
  <c r="AN336" i="13" s="1"/>
  <c r="R336" i="13" s="1"/>
  <c r="D336" i="13"/>
  <c r="H364" i="13"/>
  <c r="I364" i="13"/>
  <c r="G364" i="13" s="1"/>
  <c r="H395" i="14"/>
  <c r="I401" i="13"/>
  <c r="G401" i="13" s="1"/>
  <c r="H401" i="13"/>
  <c r="I406" i="13"/>
  <c r="G406" i="13" s="1"/>
  <c r="H406" i="13"/>
  <c r="I410" i="13"/>
  <c r="G410" i="13" s="1"/>
  <c r="H410" i="13"/>
  <c r="H447" i="13"/>
  <c r="I447" i="13"/>
  <c r="G447" i="13" s="1"/>
  <c r="C504" i="13"/>
  <c r="AN504" i="13" s="1"/>
  <c r="R504" i="13" s="1"/>
  <c r="F504" i="13"/>
  <c r="F497" i="13"/>
  <c r="C374" i="13"/>
  <c r="C422" i="13"/>
  <c r="AN422" i="13" s="1"/>
  <c r="R422" i="13" s="1"/>
  <c r="F422" i="13"/>
  <c r="D422" i="13"/>
  <c r="G163" i="13"/>
  <c r="D163" i="13"/>
  <c r="E163" i="13" s="1"/>
  <c r="D121" i="13"/>
  <c r="F520" i="13"/>
  <c r="C520" i="13"/>
  <c r="F453" i="13"/>
  <c r="C453" i="13"/>
  <c r="AN453" i="13" s="1"/>
  <c r="R453" i="13" s="1"/>
  <c r="D504" i="13"/>
  <c r="I497" i="13"/>
  <c r="G497" i="13" s="1"/>
  <c r="G328" i="13"/>
  <c r="C328" i="13"/>
  <c r="C153" i="13"/>
  <c r="AN153" i="13" s="1"/>
  <c r="R153" i="13" s="1"/>
  <c r="D74" i="13"/>
  <c r="F123" i="13"/>
  <c r="D123" i="13"/>
  <c r="C123" i="13"/>
  <c r="F465" i="13"/>
  <c r="C465" i="13"/>
  <c r="AN465" i="13" s="1"/>
  <c r="R465" i="13" s="1"/>
  <c r="D465" i="13"/>
  <c r="D51" i="13"/>
  <c r="F51" i="13"/>
  <c r="C51" i="13"/>
  <c r="C206" i="13"/>
  <c r="F206" i="13"/>
  <c r="D126" i="13"/>
  <c r="E126" i="13" s="1"/>
  <c r="G126" i="13"/>
  <c r="D247" i="13"/>
  <c r="E247" i="13" s="1"/>
  <c r="G247" i="13"/>
  <c r="C146" i="13"/>
  <c r="AN146" i="13" s="1"/>
  <c r="R146" i="13" s="1"/>
  <c r="G242" i="13"/>
  <c r="D242" i="13"/>
  <c r="E242" i="13" s="1"/>
  <c r="F141" i="13"/>
  <c r="D141" i="13"/>
  <c r="C161" i="13"/>
  <c r="H102" i="13"/>
  <c r="I102" i="13"/>
  <c r="G102" i="13" s="1"/>
  <c r="I269" i="13"/>
  <c r="G269" i="13" s="1"/>
  <c r="H269" i="13"/>
  <c r="H537" i="13"/>
  <c r="I537" i="13"/>
  <c r="G537" i="13" s="1"/>
  <c r="C479" i="13"/>
  <c r="I326" i="13"/>
  <c r="G326" i="13" s="1"/>
  <c r="H326" i="13"/>
  <c r="F391" i="13"/>
  <c r="D391" i="13"/>
  <c r="F55" i="13"/>
  <c r="C55" i="13"/>
  <c r="AN55" i="13" s="1"/>
  <c r="R55" i="13" s="1"/>
  <c r="D55" i="13"/>
  <c r="G137" i="13"/>
  <c r="D137" i="13"/>
  <c r="I186" i="13"/>
  <c r="G186" i="13" s="1"/>
  <c r="H186" i="13"/>
  <c r="I427" i="13"/>
  <c r="G427" i="13" s="1"/>
  <c r="H427" i="13"/>
  <c r="F475" i="13"/>
  <c r="C475" i="13"/>
  <c r="AN475" i="13" s="1"/>
  <c r="R475" i="13" s="1"/>
  <c r="H483" i="13"/>
  <c r="I483" i="13"/>
  <c r="H487" i="13"/>
  <c r="I487" i="13"/>
  <c r="G487" i="13" s="1"/>
  <c r="I491" i="13"/>
  <c r="G491" i="13" s="1"/>
  <c r="H491" i="13"/>
  <c r="D479" i="13"/>
  <c r="E479" i="13" s="1"/>
  <c r="G81" i="13"/>
  <c r="C81" i="13"/>
  <c r="H227" i="13"/>
  <c r="I227" i="13"/>
  <c r="G227" i="13" s="1"/>
  <c r="I352" i="13"/>
  <c r="G352" i="13" s="1"/>
  <c r="H352" i="13"/>
  <c r="I388" i="13"/>
  <c r="G388" i="13" s="1"/>
  <c r="H388" i="13"/>
  <c r="H526" i="13"/>
  <c r="I526" i="13"/>
  <c r="G526" i="13" s="1"/>
  <c r="C203" i="13"/>
  <c r="D9" i="13"/>
  <c r="E9" i="13" s="1"/>
  <c r="D320" i="13"/>
  <c r="D252" i="13"/>
  <c r="H235" i="13"/>
  <c r="I235" i="13"/>
  <c r="G235" i="13" s="1"/>
  <c r="H305" i="13"/>
  <c r="I305" i="13"/>
  <c r="G305" i="13" s="1"/>
  <c r="F444" i="13"/>
  <c r="C444" i="13"/>
  <c r="AN444" i="13" s="1"/>
  <c r="R444" i="13" s="1"/>
  <c r="I532" i="13"/>
  <c r="G532" i="13" s="1"/>
  <c r="H532" i="13"/>
  <c r="D301" i="13"/>
  <c r="D240" i="13"/>
  <c r="F301" i="13"/>
  <c r="C232" i="13"/>
  <c r="D218" i="13"/>
  <c r="D438" i="13"/>
  <c r="E438" i="13" s="1"/>
  <c r="F52" i="13"/>
  <c r="C108" i="13"/>
  <c r="F203" i="13"/>
  <c r="C9" i="13"/>
  <c r="D176" i="13"/>
  <c r="E176" i="13" s="1"/>
  <c r="C180" i="13"/>
  <c r="D478" i="13"/>
  <c r="E478" i="13" s="1"/>
  <c r="C425" i="13"/>
  <c r="D68" i="13"/>
  <c r="D286" i="13"/>
  <c r="F172" i="13"/>
  <c r="C172" i="13"/>
  <c r="AN172" i="13" s="1"/>
  <c r="R172" i="13" s="1"/>
  <c r="D11" i="13"/>
  <c r="E11" i="13" s="1"/>
  <c r="C539" i="13"/>
  <c r="D180" i="13"/>
  <c r="E180" i="13" s="1"/>
  <c r="C70" i="13"/>
  <c r="D203" i="13"/>
  <c r="G146" i="13"/>
  <c r="D374" i="13"/>
  <c r="E374" i="13" s="1"/>
  <c r="C338" i="13"/>
  <c r="D67" i="13"/>
  <c r="D359" i="13"/>
  <c r="F306" i="13"/>
  <c r="C306" i="13"/>
  <c r="AN306" i="13" s="1"/>
  <c r="R306" i="13" s="1"/>
  <c r="D306" i="13"/>
  <c r="C176" i="13"/>
  <c r="F286" i="13"/>
  <c r="C286" i="13"/>
  <c r="AN286" i="13" s="1"/>
  <c r="R286" i="13" s="1"/>
  <c r="Z86" i="9"/>
  <c r="Z370" i="9"/>
  <c r="Z19" i="9"/>
  <c r="Z19" i="12" s="1"/>
  <c r="N49" i="12"/>
  <c r="Z314" i="9"/>
  <c r="Z314" i="12" s="1"/>
  <c r="O86" i="9"/>
  <c r="O86" i="12" s="1"/>
  <c r="O30" i="9"/>
  <c r="O30" i="12" s="1"/>
  <c r="K30" i="12"/>
  <c r="N30" i="9"/>
  <c r="D80" i="13"/>
  <c r="E80" i="13" s="1"/>
  <c r="F344" i="13"/>
  <c r="F296" i="13"/>
  <c r="G322" i="13"/>
  <c r="H365" i="12"/>
  <c r="Z91" i="9"/>
  <c r="Z91" i="12" s="1"/>
  <c r="K86" i="12"/>
  <c r="K217" i="12"/>
  <c r="O217" i="9"/>
  <c r="O217" i="12" s="1"/>
  <c r="D470" i="13"/>
  <c r="D161" i="13"/>
  <c r="E161" i="13" s="1"/>
  <c r="H340" i="12"/>
  <c r="N354" i="12"/>
  <c r="N31" i="12"/>
  <c r="N104" i="12"/>
  <c r="Z10" i="9"/>
  <c r="Z10" i="12" s="1"/>
  <c r="N102" i="9"/>
  <c r="N102" i="12" s="1"/>
  <c r="O102" i="9"/>
  <c r="O102" i="12" s="1"/>
  <c r="F320" i="13"/>
  <c r="Z198" i="9"/>
  <c r="Z234" i="9"/>
  <c r="N5" i="9"/>
  <c r="O5" i="9"/>
  <c r="O5" i="12" s="1"/>
  <c r="N77" i="12"/>
  <c r="N231" i="12"/>
  <c r="N235" i="12"/>
  <c r="Z74" i="9"/>
  <c r="N217" i="9"/>
  <c r="Z95" i="9"/>
  <c r="N308" i="12"/>
  <c r="O310" i="9"/>
  <c r="O310" i="12" s="1"/>
  <c r="N310" i="9"/>
  <c r="K309" i="12"/>
  <c r="N309" i="9"/>
  <c r="N190" i="9"/>
  <c r="N262" i="9"/>
  <c r="Z209" i="9"/>
  <c r="Z209" i="12" s="1"/>
  <c r="Z319" i="9"/>
  <c r="R156" i="12"/>
  <c r="Z24" i="9"/>
  <c r="Z24" i="12" s="1"/>
  <c r="Z347" i="9"/>
  <c r="Z347" i="12" s="1"/>
  <c r="Z26" i="9"/>
  <c r="V11" i="12"/>
  <c r="R220" i="12"/>
  <c r="V53" i="12"/>
  <c r="R214" i="12"/>
  <c r="E40" i="12"/>
  <c r="I40" i="9"/>
  <c r="I40" i="12" s="1"/>
  <c r="K28" i="12"/>
  <c r="N350" i="9"/>
  <c r="Z332" i="9"/>
  <c r="Z137" i="9"/>
  <c r="Z137" i="12" s="1"/>
  <c r="Z364" i="9"/>
  <c r="Z364" i="12" s="1"/>
  <c r="V333" i="12"/>
  <c r="R150" i="12"/>
  <c r="E232" i="12"/>
  <c r="K350" i="12"/>
  <c r="Z405" i="9"/>
  <c r="Z407" i="9"/>
  <c r="Z407" i="12" s="1"/>
  <c r="H321" i="9"/>
  <c r="Z186" i="9"/>
  <c r="Z186" i="12" s="1"/>
  <c r="Z139" i="9"/>
  <c r="K305" i="12"/>
  <c r="O305" i="9"/>
  <c r="O305" i="12" s="1"/>
  <c r="S93" i="12"/>
  <c r="K345" i="12"/>
  <c r="O345" i="9"/>
  <c r="O345" i="12" s="1"/>
  <c r="K17" i="12"/>
  <c r="O17" i="9"/>
  <c r="O17" i="12" s="1"/>
  <c r="I222" i="9"/>
  <c r="I222" i="12" s="1"/>
  <c r="V4" i="12"/>
  <c r="K289" i="12"/>
  <c r="O289" i="9"/>
  <c r="O289" i="12" s="1"/>
  <c r="I156" i="9"/>
  <c r="I156" i="12" s="1"/>
  <c r="H179" i="9"/>
  <c r="Z79" i="7"/>
  <c r="Z79" i="12" s="1"/>
  <c r="K149" i="12"/>
  <c r="O149" i="9"/>
  <c r="O149" i="12" s="1"/>
  <c r="K124" i="12"/>
  <c r="O124" i="9"/>
  <c r="O124" i="12" s="1"/>
  <c r="K134" i="12"/>
  <c r="Z332" i="7"/>
  <c r="Z299" i="7"/>
  <c r="Z299" i="12" s="1"/>
  <c r="Z282" i="7"/>
  <c r="Z169" i="7"/>
  <c r="Z169" i="12" s="1"/>
  <c r="Z153" i="7"/>
  <c r="Z45" i="7"/>
  <c r="Z26" i="7"/>
  <c r="Z26" i="12" s="1"/>
  <c r="O180" i="12"/>
  <c r="Z411" i="7"/>
  <c r="Z398" i="7"/>
  <c r="Z377" i="7"/>
  <c r="Z377" i="12" s="1"/>
  <c r="Z363" i="7"/>
  <c r="Z338" i="7"/>
  <c r="Z338" i="12" s="1"/>
  <c r="Z320" i="7"/>
  <c r="Z320" i="12" s="1"/>
  <c r="Z316" i="7"/>
  <c r="Z316" i="12" s="1"/>
  <c r="Z321" i="7"/>
  <c r="Z291" i="7"/>
  <c r="Z291" i="12" s="1"/>
  <c r="Z274" i="7"/>
  <c r="Z274" i="12" s="1"/>
  <c r="Z264" i="7"/>
  <c r="Z262" i="7"/>
  <c r="Z255" i="7"/>
  <c r="Z255" i="12" s="1"/>
  <c r="Z226" i="7"/>
  <c r="Z223" i="7"/>
  <c r="Z223" i="12" s="1"/>
  <c r="Z197" i="7"/>
  <c r="Z197" i="12" s="1"/>
  <c r="Z195" i="7"/>
  <c r="Z190" i="7"/>
  <c r="Z161" i="7"/>
  <c r="Z161" i="12" s="1"/>
  <c r="Z144" i="7"/>
  <c r="Z114" i="7"/>
  <c r="Z110" i="7"/>
  <c r="Z110" i="12" s="1"/>
  <c r="Z92" i="7"/>
  <c r="Z130" i="7"/>
  <c r="Z97" i="7"/>
  <c r="Z67" i="7"/>
  <c r="Z67" i="12" s="1"/>
  <c r="Z66" i="7"/>
  <c r="Z66" i="12" s="1"/>
  <c r="Z61" i="7"/>
  <c r="Z35" i="7"/>
  <c r="Z18" i="7"/>
  <c r="Z18" i="12" s="1"/>
  <c r="Z8" i="7"/>
  <c r="Z5" i="7"/>
  <c r="K406" i="9"/>
  <c r="Z405" i="7"/>
  <c r="Z405" i="12" s="1"/>
  <c r="Z403" i="7"/>
  <c r="Z394" i="7"/>
  <c r="Z383" i="7"/>
  <c r="Z383" i="12" s="1"/>
  <c r="Z371" i="7"/>
  <c r="Z371" i="12" s="1"/>
  <c r="Z370" i="7"/>
  <c r="Z359" i="7"/>
  <c r="Z359" i="12" s="1"/>
  <c r="Z353" i="7"/>
  <c r="Z353" i="12" s="1"/>
  <c r="Z345" i="7"/>
  <c r="Z336" i="7"/>
  <c r="Z336" i="12" s="1"/>
  <c r="Z305" i="7"/>
  <c r="Z280" i="7"/>
  <c r="Z280" i="12" s="1"/>
  <c r="Z289" i="7"/>
  <c r="Z225" i="7"/>
  <c r="Z225" i="12" s="1"/>
  <c r="Z214" i="7"/>
  <c r="Z214" i="12" s="1"/>
  <c r="Z213" i="7"/>
  <c r="Z213" i="12" s="1"/>
  <c r="Z177" i="7"/>
  <c r="Z177" i="12" s="1"/>
  <c r="Z167" i="7"/>
  <c r="Z167" i="12" s="1"/>
  <c r="Z160" i="7"/>
  <c r="Z160" i="12" s="1"/>
  <c r="Z106" i="7"/>
  <c r="Z86" i="7"/>
  <c r="Z76" i="7"/>
  <c r="Z76" i="12" s="1"/>
  <c r="Z48" i="7"/>
  <c r="Z41" i="7"/>
  <c r="Z41" i="12" s="1"/>
  <c r="Z32" i="7"/>
  <c r="O147" i="9"/>
  <c r="O147" i="12" s="1"/>
  <c r="K147" i="12"/>
  <c r="K246" i="12"/>
  <c r="K180" i="12"/>
  <c r="O141" i="12"/>
  <c r="S309" i="12"/>
  <c r="S29" i="12"/>
  <c r="S21" i="12"/>
  <c r="Z409" i="7"/>
  <c r="Z409" i="12" s="1"/>
  <c r="Z390" i="7"/>
  <c r="Z378" i="7"/>
  <c r="Z378" i="12" s="1"/>
  <c r="Z361" i="7"/>
  <c r="Z361" i="12" s="1"/>
  <c r="Z343" i="7"/>
  <c r="Z313" i="7"/>
  <c r="Z313" i="12" s="1"/>
  <c r="Z303" i="7"/>
  <c r="Z303" i="12" s="1"/>
  <c r="Z287" i="7"/>
  <c r="Z285" i="7"/>
  <c r="Z267" i="7"/>
  <c r="Z242" i="7"/>
  <c r="Z204" i="7"/>
  <c r="Z185" i="7"/>
  <c r="Z173" i="7"/>
  <c r="Z158" i="7"/>
  <c r="Z156" i="7"/>
  <c r="Z134" i="7"/>
  <c r="Z123" i="7"/>
  <c r="Z123" i="12" s="1"/>
  <c r="Z84" i="7"/>
  <c r="Z84" i="12" s="1"/>
  <c r="Z58" i="7"/>
  <c r="Z58" i="12" s="1"/>
  <c r="Z34" i="7"/>
  <c r="Z30" i="7"/>
  <c r="Z28" i="7"/>
  <c r="Z28" i="12" s="1"/>
  <c r="Z11" i="7"/>
  <c r="K92" i="9"/>
  <c r="K35" i="9"/>
  <c r="K264" i="9"/>
  <c r="Z329" i="7"/>
  <c r="Z329" i="12" s="1"/>
  <c r="Z311" i="7"/>
  <c r="Z311" i="12" s="1"/>
  <c r="Z244" i="7"/>
  <c r="Z244" i="12" s="1"/>
  <c r="Z206" i="7"/>
  <c r="Z183" i="7"/>
  <c r="Z183" i="12" s="1"/>
  <c r="Z139" i="7"/>
  <c r="Z139" i="12" s="1"/>
  <c r="Z74" i="7"/>
  <c r="Z74" i="12" s="1"/>
  <c r="Z56" i="7"/>
  <c r="Z56" i="12" s="1"/>
  <c r="K363" i="9"/>
  <c r="K229" i="9"/>
  <c r="K402" i="9"/>
  <c r="K206" i="9"/>
  <c r="O154" i="9"/>
  <c r="O154" i="12" s="1"/>
  <c r="K154" i="12"/>
  <c r="Z327" i="7"/>
  <c r="Z322" i="7"/>
  <c r="Z286" i="7"/>
  <c r="Z261" i="7"/>
  <c r="Z258" i="7"/>
  <c r="Z258" i="12" s="1"/>
  <c r="Z203" i="7"/>
  <c r="Z203" i="12" s="1"/>
  <c r="Z198" i="7"/>
  <c r="Z198" i="12" s="1"/>
  <c r="Z157" i="7"/>
  <c r="Z108" i="7"/>
  <c r="Z102" i="7"/>
  <c r="Z71" i="7"/>
  <c r="Z69" i="7"/>
  <c r="Z69" i="12" s="1"/>
  <c r="Z29" i="7"/>
  <c r="Z29" i="12" s="1"/>
  <c r="K176" i="9"/>
  <c r="K108" i="9"/>
  <c r="K268" i="9"/>
  <c r="K222" i="9"/>
  <c r="O246" i="12"/>
  <c r="Z310" i="7"/>
  <c r="Z232" i="7"/>
  <c r="Z182" i="7"/>
  <c r="Z182" i="12" s="1"/>
  <c r="Z133" i="7"/>
  <c r="Z133" i="12" s="1"/>
  <c r="Z55" i="7"/>
  <c r="K32" i="9"/>
  <c r="K326" i="9"/>
  <c r="Z324" i="7"/>
  <c r="Z263" i="7"/>
  <c r="Z263" i="12" s="1"/>
  <c r="Z201" i="7"/>
  <c r="Z112" i="7"/>
  <c r="Z112" i="12" s="1"/>
  <c r="Z70" i="7"/>
  <c r="Z7" i="7"/>
  <c r="K285" i="9"/>
  <c r="K114" i="9"/>
  <c r="S331" i="12"/>
  <c r="Z335" i="7"/>
  <c r="Z335" i="12" s="1"/>
  <c r="Z272" i="7"/>
  <c r="Z272" i="12" s="1"/>
  <c r="Z212" i="7"/>
  <c r="Z142" i="7"/>
  <c r="Z142" i="12" s="1"/>
  <c r="Z75" i="7"/>
  <c r="Z75" i="12" s="1"/>
  <c r="Z16" i="7"/>
  <c r="K70" i="9"/>
  <c r="K204" i="9"/>
  <c r="K221" i="9"/>
  <c r="K397" i="9"/>
  <c r="K414" i="9"/>
  <c r="K324" i="12"/>
  <c r="O324" i="9"/>
  <c r="O324" i="12" s="1"/>
  <c r="K315" i="9"/>
  <c r="K44" i="9"/>
  <c r="Z295" i="7"/>
  <c r="Z234" i="7"/>
  <c r="Z234" i="12" s="1"/>
  <c r="Z165" i="7"/>
  <c r="Z165" i="12" s="1"/>
  <c r="Z115" i="7"/>
  <c r="Z40" i="7"/>
  <c r="Z40" i="12" s="1"/>
  <c r="K126" i="9"/>
  <c r="K258" i="12"/>
  <c r="O258" i="9"/>
  <c r="O258" i="12" s="1"/>
  <c r="K172" i="9"/>
  <c r="K242" i="9"/>
  <c r="K374" i="9"/>
  <c r="K130" i="9"/>
  <c r="N212" i="9"/>
  <c r="Q394" i="12"/>
  <c r="S394" i="9"/>
  <c r="S394" i="12" s="1"/>
  <c r="P272" i="14"/>
  <c r="P271" i="14"/>
  <c r="P59" i="14"/>
  <c r="P127" i="14"/>
  <c r="P126" i="14"/>
  <c r="P244" i="14"/>
  <c r="P289" i="14"/>
  <c r="P243" i="14"/>
  <c r="P125" i="14"/>
  <c r="P344" i="14"/>
  <c r="P14" i="14"/>
  <c r="P13" i="14"/>
  <c r="P39" i="14"/>
  <c r="P121" i="14"/>
  <c r="P168" i="14"/>
  <c r="P158" i="14"/>
  <c r="P330" i="14"/>
  <c r="P273" i="14"/>
  <c r="P270" i="14"/>
  <c r="P51" i="14"/>
  <c r="P42" i="14"/>
  <c r="P124" i="14"/>
  <c r="P40" i="14"/>
  <c r="P122" i="14"/>
  <c r="P171" i="14"/>
  <c r="P170" i="14"/>
  <c r="P115" i="14"/>
  <c r="P387" i="14"/>
  <c r="P321" i="14"/>
  <c r="P258" i="14"/>
  <c r="P256" i="14"/>
  <c r="P207" i="14"/>
  <c r="P15" i="14"/>
  <c r="P58" i="14"/>
  <c r="P123" i="14"/>
  <c r="P242" i="14"/>
  <c r="P241" i="14"/>
  <c r="P144" i="14"/>
  <c r="P339" i="14"/>
  <c r="P117" i="14"/>
  <c r="P201" i="14"/>
  <c r="P198" i="14"/>
  <c r="P247" i="14"/>
  <c r="P322" i="14"/>
  <c r="P223" i="14"/>
  <c r="P224" i="14"/>
  <c r="P221" i="14"/>
  <c r="P382" i="14"/>
  <c r="P340" i="14"/>
  <c r="P160" i="14"/>
  <c r="P338" i="14"/>
  <c r="P202" i="14"/>
  <c r="P74" i="14"/>
  <c r="P128" i="14"/>
  <c r="P395" i="14"/>
  <c r="P16" i="14"/>
  <c r="P318" i="14"/>
  <c r="P239" i="14"/>
  <c r="P151" i="14"/>
  <c r="P316" i="14"/>
  <c r="P164" i="14"/>
  <c r="P286" i="14"/>
  <c r="P195" i="14"/>
  <c r="P405" i="14"/>
  <c r="P61" i="14"/>
  <c r="P206" i="14"/>
  <c r="P178" i="14"/>
  <c r="P237" i="14"/>
  <c r="P220" i="14"/>
  <c r="P113" i="14"/>
  <c r="P290" i="14"/>
  <c r="P208" i="14"/>
  <c r="P173" i="14"/>
  <c r="P25" i="14"/>
  <c r="P287" i="14"/>
  <c r="P343" i="14"/>
  <c r="P116" i="14"/>
  <c r="P12" i="14"/>
  <c r="P297" i="14"/>
  <c r="P149" i="14"/>
  <c r="P199" i="14"/>
  <c r="P37" i="14"/>
  <c r="P45" i="14"/>
  <c r="P111" i="14"/>
  <c r="P57" i="14"/>
  <c r="P314" i="14"/>
  <c r="P313" i="14"/>
  <c r="P283" i="14"/>
  <c r="P68" i="14"/>
  <c r="P392" i="14"/>
  <c r="P32" i="14"/>
  <c r="P28" i="14"/>
  <c r="P401" i="14"/>
  <c r="P187" i="14"/>
  <c r="P308" i="14"/>
  <c r="P87" i="14"/>
  <c r="P6" i="14"/>
  <c r="P194" i="14"/>
  <c r="P108" i="14"/>
  <c r="P281" i="14"/>
  <c r="P232" i="14"/>
  <c r="P190" i="14"/>
  <c r="P189" i="14"/>
  <c r="P31" i="14"/>
  <c r="P176" i="14"/>
  <c r="P93" i="14"/>
  <c r="P319" i="14"/>
  <c r="P205" i="14"/>
  <c r="P238" i="14"/>
  <c r="P20" i="14"/>
  <c r="P381" i="14"/>
  <c r="P192" i="14"/>
  <c r="P282" i="14"/>
  <c r="P104" i="14"/>
  <c r="P50" i="14"/>
  <c r="P101" i="14"/>
  <c r="P49" i="14"/>
  <c r="P410" i="14"/>
  <c r="P335" i="14"/>
  <c r="P100" i="14"/>
  <c r="P147" i="14"/>
  <c r="P263" i="14"/>
  <c r="P328" i="14"/>
  <c r="P227" i="14"/>
  <c r="P30" i="14"/>
  <c r="P22" i="14"/>
  <c r="P94" i="14"/>
  <c r="P182" i="14"/>
  <c r="P360" i="14"/>
  <c r="P264" i="14"/>
  <c r="P77" i="14"/>
  <c r="P230" i="14"/>
  <c r="P310" i="14"/>
  <c r="P24" i="14"/>
  <c r="P27" i="14"/>
  <c r="P7" i="14"/>
  <c r="P92" i="14"/>
  <c r="P306" i="14"/>
  <c r="P301" i="14"/>
  <c r="P75" i="14"/>
  <c r="P259" i="14"/>
  <c r="P4" i="14"/>
  <c r="P85" i="14"/>
  <c r="P169" i="14"/>
  <c r="P69" i="14"/>
  <c r="P36" i="14"/>
  <c r="P181" i="14"/>
  <c r="P107" i="14"/>
  <c r="P336" i="14"/>
  <c r="P56" i="14"/>
  <c r="P55" i="14"/>
  <c r="P365" i="14"/>
  <c r="P251" i="14"/>
  <c r="P312" i="14"/>
  <c r="P103" i="14"/>
  <c r="P218" i="14"/>
  <c r="P99" i="14"/>
  <c r="P98" i="14"/>
  <c r="P146" i="14"/>
  <c r="P91" i="14"/>
  <c r="P226" i="14"/>
  <c r="P82" i="14"/>
  <c r="P88" i="14"/>
  <c r="P300" i="14"/>
  <c r="P38" i="14"/>
  <c r="P83" i="14"/>
  <c r="P78" i="14"/>
  <c r="P235" i="14"/>
  <c r="P315" i="14"/>
  <c r="P265" i="14"/>
  <c r="P329" i="14"/>
  <c r="P10" i="14"/>
  <c r="P35" i="14"/>
  <c r="P34" i="14"/>
  <c r="P380" i="14"/>
  <c r="P277" i="14"/>
  <c r="P186" i="14"/>
  <c r="P260" i="14"/>
  <c r="P225" i="14"/>
  <c r="P89" i="14"/>
  <c r="P217" i="14"/>
  <c r="P63" i="14"/>
  <c r="P354" i="14"/>
  <c r="Q2" i="14"/>
  <c r="P288" i="14"/>
  <c r="P394" i="14"/>
  <c r="P284" i="14"/>
  <c r="P70" i="14"/>
  <c r="P267" i="14"/>
  <c r="P233" i="14"/>
  <c r="P105" i="14"/>
  <c r="P252" i="14"/>
  <c r="P278" i="14"/>
  <c r="P262" i="14"/>
  <c r="P228" i="14"/>
  <c r="P350" i="14"/>
  <c r="P96" i="14"/>
  <c r="P23" i="14"/>
  <c r="P90" i="14"/>
  <c r="P76" i="14"/>
  <c r="P185" i="14"/>
  <c r="P236" i="14"/>
  <c r="P234" i="14"/>
  <c r="P191" i="14"/>
  <c r="P148" i="14"/>
  <c r="P393" i="14"/>
  <c r="P102" i="14"/>
  <c r="P33" i="14"/>
  <c r="P54" i="14"/>
  <c r="P97" i="14"/>
  <c r="P334" i="14"/>
  <c r="P309" i="14"/>
  <c r="P95" i="14"/>
  <c r="P327" i="14"/>
  <c r="P66" i="14"/>
  <c r="P184" i="14"/>
  <c r="K199" i="12" l="1"/>
  <c r="N199" i="9"/>
  <c r="O199" i="9"/>
  <c r="O199" i="12" s="1"/>
  <c r="K127" i="12"/>
  <c r="O127" i="9"/>
  <c r="O127" i="12" s="1"/>
  <c r="N127" i="9"/>
  <c r="N267" i="12"/>
  <c r="Z267" i="9"/>
  <c r="Z267" i="12" s="1"/>
  <c r="Z390" i="12"/>
  <c r="Z144" i="12"/>
  <c r="Z64" i="9"/>
  <c r="Z68" i="9"/>
  <c r="Z68" i="12" s="1"/>
  <c r="Z194" i="9"/>
  <c r="Z194" i="12" s="1"/>
  <c r="Z46" i="9"/>
  <c r="Z46" i="12" s="1"/>
  <c r="Z116" i="12"/>
  <c r="Z181" i="12"/>
  <c r="N154" i="12"/>
  <c r="Z154" i="9"/>
  <c r="Z141" i="12"/>
  <c r="K355" i="12"/>
  <c r="N355" i="9"/>
  <c r="O355" i="9"/>
  <c r="O355" i="12" s="1"/>
  <c r="K365" i="12"/>
  <c r="O365" i="9"/>
  <c r="O365" i="12" s="1"/>
  <c r="N365" i="9"/>
  <c r="N254" i="12"/>
  <c r="Z254" i="9"/>
  <c r="Z254" i="12" s="1"/>
  <c r="Z158" i="9"/>
  <c r="N158" i="12"/>
  <c r="Z81" i="12"/>
  <c r="Z6" i="12"/>
  <c r="H117" i="12"/>
  <c r="N318" i="12"/>
  <c r="Z318" i="9"/>
  <c r="Z318" i="12" s="1"/>
  <c r="N106" i="12"/>
  <c r="Z106" i="9"/>
  <c r="Z106" i="12" s="1"/>
  <c r="Z375" i="12"/>
  <c r="Z50" i="9"/>
  <c r="N50" i="12"/>
  <c r="Z107" i="12"/>
  <c r="K201" i="12"/>
  <c r="N201" i="9"/>
  <c r="O201" i="9"/>
  <c r="O201" i="12" s="1"/>
  <c r="Z174" i="12"/>
  <c r="N295" i="12"/>
  <c r="Z295" i="9"/>
  <c r="Z295" i="12" s="1"/>
  <c r="Z16" i="12"/>
  <c r="K224" i="12"/>
  <c r="N224" i="9"/>
  <c r="O224" i="9"/>
  <c r="O224" i="12" s="1"/>
  <c r="K379" i="12"/>
  <c r="O379" i="9"/>
  <c r="O379" i="12" s="1"/>
  <c r="N379" i="9"/>
  <c r="K195" i="12"/>
  <c r="O195" i="9"/>
  <c r="O195" i="12" s="1"/>
  <c r="N195" i="9"/>
  <c r="K208" i="12"/>
  <c r="O208" i="9"/>
  <c r="O208" i="12" s="1"/>
  <c r="N208" i="9"/>
  <c r="N208" i="12" s="1"/>
  <c r="K207" i="12"/>
  <c r="O207" i="9"/>
  <c r="O207" i="12" s="1"/>
  <c r="N207" i="9"/>
  <c r="H401" i="12"/>
  <c r="Z401" i="9"/>
  <c r="Z401" i="12" s="1"/>
  <c r="K191" i="12"/>
  <c r="N191" i="9"/>
  <c r="N191" i="12" s="1"/>
  <c r="O191" i="9"/>
  <c r="O191" i="12" s="1"/>
  <c r="Z216" i="12"/>
  <c r="Z381" i="9"/>
  <c r="Z381" i="12" s="1"/>
  <c r="N381" i="12"/>
  <c r="N54" i="12"/>
  <c r="Z54" i="9"/>
  <c r="Z54" i="12" s="1"/>
  <c r="Z155" i="9"/>
  <c r="H155" i="12"/>
  <c r="Z148" i="9"/>
  <c r="Z148" i="12" s="1"/>
  <c r="N148" i="12"/>
  <c r="N73" i="9"/>
  <c r="O73" i="9"/>
  <c r="O73" i="12" s="1"/>
  <c r="K73" i="12"/>
  <c r="Z154" i="12"/>
  <c r="K269" i="12"/>
  <c r="N269" i="9"/>
  <c r="O269" i="9"/>
  <c r="O269" i="12" s="1"/>
  <c r="Z158" i="12"/>
  <c r="Z358" i="9"/>
  <c r="Z358" i="12" s="1"/>
  <c r="Z317" i="12"/>
  <c r="K192" i="12"/>
  <c r="O192" i="9"/>
  <c r="O192" i="12" s="1"/>
  <c r="N192" i="9"/>
  <c r="K261" i="12"/>
  <c r="N261" i="9"/>
  <c r="O261" i="9"/>
  <c r="O261" i="12" s="1"/>
  <c r="K322" i="12"/>
  <c r="O322" i="9"/>
  <c r="O322" i="12" s="1"/>
  <c r="N322" i="9"/>
  <c r="K150" i="12"/>
  <c r="N150" i="9"/>
  <c r="O150" i="9"/>
  <c r="O150" i="12" s="1"/>
  <c r="K260" i="12"/>
  <c r="O260" i="9"/>
  <c r="O260" i="12" s="1"/>
  <c r="N260" i="9"/>
  <c r="H284" i="12"/>
  <c r="Z284" i="9"/>
  <c r="Z284" i="12" s="1"/>
  <c r="H107" i="12"/>
  <c r="Z107" i="9"/>
  <c r="Z63" i="9"/>
  <c r="Z63" i="12" s="1"/>
  <c r="N63" i="12"/>
  <c r="K265" i="12"/>
  <c r="O265" i="9"/>
  <c r="O265" i="12" s="1"/>
  <c r="N265" i="9"/>
  <c r="N162" i="9"/>
  <c r="K162" i="12"/>
  <c r="O162" i="9"/>
  <c r="O162" i="12" s="1"/>
  <c r="K125" i="12"/>
  <c r="N125" i="9"/>
  <c r="O125" i="9"/>
  <c r="O125" i="12" s="1"/>
  <c r="N253" i="12"/>
  <c r="Z253" i="9"/>
  <c r="Z253" i="12" s="1"/>
  <c r="Z173" i="12"/>
  <c r="K290" i="12"/>
  <c r="Z103" i="9"/>
  <c r="Z103" i="12" s="1"/>
  <c r="Z95" i="12"/>
  <c r="Z155" i="12"/>
  <c r="Z196" i="12"/>
  <c r="K8" i="12"/>
  <c r="O8" i="9"/>
  <c r="O8" i="12" s="1"/>
  <c r="N8" i="9"/>
  <c r="K394" i="12"/>
  <c r="O394" i="9"/>
  <c r="O394" i="12" s="1"/>
  <c r="N394" i="9"/>
  <c r="K93" i="12"/>
  <c r="O93" i="9"/>
  <c r="O93" i="12" s="1"/>
  <c r="N93" i="9"/>
  <c r="K376" i="12"/>
  <c r="O376" i="9"/>
  <c r="O376" i="12" s="1"/>
  <c r="N376" i="9"/>
  <c r="K387" i="12"/>
  <c r="O387" i="9"/>
  <c r="O387" i="12" s="1"/>
  <c r="N387" i="9"/>
  <c r="K85" i="12"/>
  <c r="N85" i="9"/>
  <c r="O85" i="9"/>
  <c r="O85" i="12" s="1"/>
  <c r="K117" i="12"/>
  <c r="N117" i="9"/>
  <c r="N117" i="12" s="1"/>
  <c r="O117" i="9"/>
  <c r="O117" i="12" s="1"/>
  <c r="H196" i="12"/>
  <c r="Z196" i="9"/>
  <c r="Z220" i="9"/>
  <c r="Z220" i="12" s="1"/>
  <c r="Z259" i="12"/>
  <c r="Z175" i="9"/>
  <c r="Z175" i="12" s="1"/>
  <c r="N175" i="12"/>
  <c r="Z227" i="9"/>
  <c r="N227" i="12"/>
  <c r="N141" i="12"/>
  <c r="Z141" i="9"/>
  <c r="Z22" i="12"/>
  <c r="N290" i="12"/>
  <c r="Z290" i="9"/>
  <c r="Z290" i="12" s="1"/>
  <c r="H412" i="12"/>
  <c r="Z412" i="9"/>
  <c r="Z412" i="12" s="1"/>
  <c r="Z57" i="12"/>
  <c r="Z227" i="12"/>
  <c r="Z279" i="12"/>
  <c r="K297" i="12"/>
  <c r="N297" i="9"/>
  <c r="O297" i="9"/>
  <c r="O297" i="12" s="1"/>
  <c r="N305" i="12"/>
  <c r="Z305" i="9"/>
  <c r="Z305" i="12" s="1"/>
  <c r="K219" i="12"/>
  <c r="N219" i="9"/>
  <c r="O219" i="9"/>
  <c r="O219" i="12" s="1"/>
  <c r="K65" i="12"/>
  <c r="N65" i="9"/>
  <c r="O65" i="9"/>
  <c r="O65" i="12" s="1"/>
  <c r="H226" i="12"/>
  <c r="Z226" i="9"/>
  <c r="Z226" i="12" s="1"/>
  <c r="N286" i="12"/>
  <c r="Z286" i="9"/>
  <c r="Z151" i="12"/>
  <c r="H215" i="12"/>
  <c r="Z215" i="9"/>
  <c r="Z215" i="12" s="1"/>
  <c r="Z43" i="12"/>
  <c r="Z304" i="12"/>
  <c r="Z77" i="9"/>
  <c r="Z77" i="12" s="1"/>
  <c r="K11" i="12"/>
  <c r="O11" i="9"/>
  <c r="O11" i="12" s="1"/>
  <c r="N11" i="9"/>
  <c r="K287" i="12"/>
  <c r="O287" i="9"/>
  <c r="O287" i="12" s="1"/>
  <c r="N287" i="9"/>
  <c r="Z282" i="9"/>
  <c r="Z282" i="12" s="1"/>
  <c r="N282" i="12"/>
  <c r="Z34" i="12"/>
  <c r="O290" i="9"/>
  <c r="O290" i="12" s="1"/>
  <c r="Z71" i="12"/>
  <c r="Z286" i="12"/>
  <c r="Z86" i="12"/>
  <c r="Z289" i="12"/>
  <c r="AN301" i="13"/>
  <c r="R301" i="13" s="1"/>
  <c r="Z31" i="12"/>
  <c r="Z334" i="12"/>
  <c r="Z50" i="12"/>
  <c r="Z393" i="12"/>
  <c r="Z25" i="12"/>
  <c r="Z373" i="12"/>
  <c r="O113" i="9"/>
  <c r="O113" i="12" s="1"/>
  <c r="N113" i="9"/>
  <c r="K113" i="12"/>
  <c r="K179" i="12"/>
  <c r="O179" i="9"/>
  <c r="O179" i="12" s="1"/>
  <c r="N179" i="9"/>
  <c r="N179" i="12" s="1"/>
  <c r="N149" i="12"/>
  <c r="Z149" i="9"/>
  <c r="Z149" i="12" s="1"/>
  <c r="H384" i="12"/>
  <c r="Z384" i="9"/>
  <c r="Z384" i="12" s="1"/>
  <c r="N51" i="12"/>
  <c r="Z51" i="9"/>
  <c r="Z51" i="12" s="1"/>
  <c r="Z22" i="9"/>
  <c r="Z288" i="9"/>
  <c r="Z288" i="12" s="1"/>
  <c r="K382" i="12"/>
  <c r="O382" i="9"/>
  <c r="O382" i="12" s="1"/>
  <c r="N382" i="9"/>
  <c r="Z185" i="12"/>
  <c r="N324" i="12"/>
  <c r="Z324" i="9"/>
  <c r="K330" i="12"/>
  <c r="N330" i="9"/>
  <c r="O330" i="9"/>
  <c r="O330" i="12" s="1"/>
  <c r="O153" i="9"/>
  <c r="O153" i="12" s="1"/>
  <c r="N153" i="9"/>
  <c r="K153" i="12"/>
  <c r="K399" i="12"/>
  <c r="N399" i="9"/>
  <c r="O399" i="9"/>
  <c r="O399" i="12" s="1"/>
  <c r="K115" i="12"/>
  <c r="O115" i="9"/>
  <c r="O115" i="12" s="1"/>
  <c r="N115" i="9"/>
  <c r="Z325" i="9"/>
  <c r="Z325" i="12" s="1"/>
  <c r="H325" i="12"/>
  <c r="N138" i="9"/>
  <c r="O138" i="9"/>
  <c r="O138" i="12" s="1"/>
  <c r="K138" i="12"/>
  <c r="K292" i="12"/>
  <c r="O292" i="9"/>
  <c r="O292" i="12" s="1"/>
  <c r="N292" i="9"/>
  <c r="K128" i="12"/>
  <c r="N128" i="9"/>
  <c r="O128" i="9"/>
  <c r="O128" i="12" s="1"/>
  <c r="K333" i="12"/>
  <c r="N333" i="9"/>
  <c r="O333" i="9"/>
  <c r="O333" i="12" s="1"/>
  <c r="N12" i="9"/>
  <c r="K12" i="12"/>
  <c r="O12" i="9"/>
  <c r="O12" i="12" s="1"/>
  <c r="K122" i="12"/>
  <c r="N122" i="9"/>
  <c r="O122" i="9"/>
  <c r="O122" i="12" s="1"/>
  <c r="H403" i="12"/>
  <c r="Z403" i="9"/>
  <c r="Z134" i="9"/>
  <c r="H134" i="12"/>
  <c r="H208" i="12"/>
  <c r="Z131" i="12"/>
  <c r="Z240" i="12"/>
  <c r="H61" i="12"/>
  <c r="Z61" i="9"/>
  <c r="Z61" i="12" s="1"/>
  <c r="Z319" i="12"/>
  <c r="K349" i="12"/>
  <c r="O349" i="9"/>
  <c r="O349" i="12" s="1"/>
  <c r="N349" i="9"/>
  <c r="K96" i="12"/>
  <c r="N96" i="9"/>
  <c r="O96" i="9"/>
  <c r="O96" i="12" s="1"/>
  <c r="K388" i="12"/>
  <c r="O388" i="9"/>
  <c r="O388" i="12" s="1"/>
  <c r="N388" i="9"/>
  <c r="K48" i="12"/>
  <c r="O48" i="9"/>
  <c r="O48" i="12" s="1"/>
  <c r="N48" i="9"/>
  <c r="K266" i="12"/>
  <c r="O266" i="9"/>
  <c r="O266" i="12" s="1"/>
  <c r="N266" i="9"/>
  <c r="K410" i="12"/>
  <c r="O410" i="9"/>
  <c r="O410" i="12" s="1"/>
  <c r="N410" i="9"/>
  <c r="K36" i="12"/>
  <c r="O36" i="9"/>
  <c r="O36" i="12" s="1"/>
  <c r="N36" i="9"/>
  <c r="O343" i="9"/>
  <c r="O343" i="12" s="1"/>
  <c r="N343" i="9"/>
  <c r="N343" i="12" s="1"/>
  <c r="K343" i="12"/>
  <c r="Z235" i="9"/>
  <c r="Z235" i="12" s="1"/>
  <c r="K129" i="12"/>
  <c r="O129" i="9"/>
  <c r="O129" i="12" s="1"/>
  <c r="N129" i="9"/>
  <c r="Z270" i="9"/>
  <c r="Z270" i="12" s="1"/>
  <c r="H270" i="12"/>
  <c r="H233" i="12"/>
  <c r="Z233" i="9"/>
  <c r="Z233" i="12" s="1"/>
  <c r="K212" i="12"/>
  <c r="O212" i="9"/>
  <c r="O212" i="12" s="1"/>
  <c r="K368" i="12"/>
  <c r="N368" i="9"/>
  <c r="O368" i="9"/>
  <c r="O368" i="12" s="1"/>
  <c r="K367" i="12"/>
  <c r="O367" i="9"/>
  <c r="O367" i="12" s="1"/>
  <c r="N367" i="9"/>
  <c r="K408" i="12"/>
  <c r="O408" i="9"/>
  <c r="O408" i="12" s="1"/>
  <c r="N408" i="9"/>
  <c r="K101" i="12"/>
  <c r="O101" i="9"/>
  <c r="O101" i="12" s="1"/>
  <c r="N101" i="9"/>
  <c r="K278" i="12"/>
  <c r="N278" i="9"/>
  <c r="O278" i="9"/>
  <c r="O278" i="12" s="1"/>
  <c r="N302" i="9"/>
  <c r="K302" i="12"/>
  <c r="O302" i="9"/>
  <c r="O302" i="12" s="1"/>
  <c r="K238" i="12"/>
  <c r="O238" i="9"/>
  <c r="O238" i="12" s="1"/>
  <c r="N238" i="9"/>
  <c r="Z87" i="12"/>
  <c r="H343" i="12"/>
  <c r="Z343" i="9"/>
  <c r="Z343" i="12" s="1"/>
  <c r="H398" i="12"/>
  <c r="Z398" i="9"/>
  <c r="Z398" i="12" s="1"/>
  <c r="Z237" i="9"/>
  <c r="Z237" i="12" s="1"/>
  <c r="H237" i="12"/>
  <c r="H296" i="12"/>
  <c r="Z33" i="9"/>
  <c r="Z33" i="12" s="1"/>
  <c r="N33" i="12"/>
  <c r="N7" i="12"/>
  <c r="Z7" i="9"/>
  <c r="Z7" i="12" s="1"/>
  <c r="Z324" i="12"/>
  <c r="K118" i="12"/>
  <c r="O118" i="9"/>
  <c r="O118" i="12" s="1"/>
  <c r="N118" i="9"/>
  <c r="Z134" i="12"/>
  <c r="N17" i="12"/>
  <c r="Z17" i="9"/>
  <c r="Z17" i="12" s="1"/>
  <c r="K157" i="12"/>
  <c r="N157" i="9"/>
  <c r="O157" i="9"/>
  <c r="O157" i="12" s="1"/>
  <c r="K45" i="12"/>
  <c r="O45" i="9"/>
  <c r="O45" i="12" s="1"/>
  <c r="N45" i="9"/>
  <c r="K348" i="12"/>
  <c r="O348" i="9"/>
  <c r="O348" i="12" s="1"/>
  <c r="N348" i="9"/>
  <c r="N277" i="9"/>
  <c r="K277" i="12"/>
  <c r="O277" i="9"/>
  <c r="O277" i="12" s="1"/>
  <c r="K380" i="12"/>
  <c r="O380" i="9"/>
  <c r="O380" i="12" s="1"/>
  <c r="N380" i="9"/>
  <c r="K281" i="12"/>
  <c r="O281" i="9"/>
  <c r="O281" i="12" s="1"/>
  <c r="N281" i="9"/>
  <c r="O166" i="9"/>
  <c r="O166" i="12" s="1"/>
  <c r="K166" i="12"/>
  <c r="N166" i="9"/>
  <c r="Z156" i="9"/>
  <c r="Z156" i="12" s="1"/>
  <c r="Z403" i="12"/>
  <c r="K211" i="12"/>
  <c r="O211" i="9"/>
  <c r="O211" i="12" s="1"/>
  <c r="N211" i="9"/>
  <c r="H327" i="12"/>
  <c r="Z327" i="9"/>
  <c r="N345" i="12"/>
  <c r="Z345" i="9"/>
  <c r="Z345" i="12" s="1"/>
  <c r="K283" i="12"/>
  <c r="O283" i="9"/>
  <c r="O283" i="12" s="1"/>
  <c r="N283" i="9"/>
  <c r="K342" i="12"/>
  <c r="O342" i="9"/>
  <c r="O342" i="12" s="1"/>
  <c r="N342" i="9"/>
  <c r="K171" i="12"/>
  <c r="O171" i="9"/>
  <c r="O171" i="12" s="1"/>
  <c r="N171" i="9"/>
  <c r="K97" i="12"/>
  <c r="O97" i="9"/>
  <c r="O97" i="12" s="1"/>
  <c r="N97" i="9"/>
  <c r="K105" i="12"/>
  <c r="N105" i="9"/>
  <c r="O105" i="9"/>
  <c r="O105" i="12" s="1"/>
  <c r="H145" i="12"/>
  <c r="Z164" i="12"/>
  <c r="Z180" i="12"/>
  <c r="Z293" i="12"/>
  <c r="Z327" i="12"/>
  <c r="Z64" i="12"/>
  <c r="Z102" i="9"/>
  <c r="K296" i="12"/>
  <c r="O296" i="9"/>
  <c r="O296" i="12" s="1"/>
  <c r="N296" i="9"/>
  <c r="N296" i="12" s="1"/>
  <c r="O232" i="9"/>
  <c r="O232" i="12" s="1"/>
  <c r="K232" i="12"/>
  <c r="N232" i="9"/>
  <c r="K145" i="12"/>
  <c r="O145" i="9"/>
  <c r="O145" i="12" s="1"/>
  <c r="N145" i="9"/>
  <c r="N145" i="12" s="1"/>
  <c r="K120" i="12"/>
  <c r="N120" i="9"/>
  <c r="O120" i="9"/>
  <c r="O120" i="12" s="1"/>
  <c r="K55" i="12"/>
  <c r="O55" i="9"/>
  <c r="O55" i="12" s="1"/>
  <c r="N55" i="9"/>
  <c r="K411" i="12"/>
  <c r="O411" i="9"/>
  <c r="O411" i="12" s="1"/>
  <c r="N411" i="9"/>
  <c r="Z20" i="12"/>
  <c r="Z89" i="12"/>
  <c r="N188" i="12"/>
  <c r="Z188" i="9"/>
  <c r="Z188" i="12" s="1"/>
  <c r="Z308" i="12"/>
  <c r="Z276" i="12"/>
  <c r="R89" i="13"/>
  <c r="U89" i="13"/>
  <c r="Q53" i="14" s="1"/>
  <c r="M89" i="13"/>
  <c r="AN485" i="13"/>
  <c r="R485" i="13" s="1"/>
  <c r="AN341" i="13"/>
  <c r="R341" i="13" s="1"/>
  <c r="AN461" i="13"/>
  <c r="R461" i="13" s="1"/>
  <c r="AN117" i="13"/>
  <c r="R117" i="13" s="1"/>
  <c r="U1471" i="8"/>
  <c r="T1471" i="8" s="1"/>
  <c r="U1408" i="8"/>
  <c r="T1408" i="8" s="1"/>
  <c r="U1537" i="8"/>
  <c r="T1537" i="8" s="1"/>
  <c r="U1086" i="8"/>
  <c r="U306" i="8"/>
  <c r="U1892" i="8"/>
  <c r="U595" i="8"/>
  <c r="U1358" i="8"/>
  <c r="U1072" i="8"/>
  <c r="U1551" i="8"/>
  <c r="U1656" i="8"/>
  <c r="U1591" i="8"/>
  <c r="U1258" i="8"/>
  <c r="U1142" i="8"/>
  <c r="U1190" i="8"/>
  <c r="U1457" i="8"/>
  <c r="T1457" i="8" s="1"/>
  <c r="U1466" i="8"/>
  <c r="T1466" i="8" s="1"/>
  <c r="U726" i="8"/>
  <c r="U1939" i="8"/>
  <c r="U982" i="8"/>
  <c r="U1908" i="8"/>
  <c r="U747" i="8"/>
  <c r="U1685" i="8"/>
  <c r="U394" i="8"/>
  <c r="U1147" i="8"/>
  <c r="T1147" i="8" s="1"/>
  <c r="U1251" i="8"/>
  <c r="U1135" i="8"/>
  <c r="T1135" i="8" s="1"/>
  <c r="E15" i="13"/>
  <c r="U537" i="8"/>
  <c r="U820" i="8"/>
  <c r="U1333" i="8"/>
  <c r="T1333" i="8" s="1"/>
  <c r="U1688" i="8"/>
  <c r="U1826" i="8"/>
  <c r="U1756" i="8"/>
  <c r="U1734" i="8"/>
  <c r="U1230" i="8"/>
  <c r="U1875" i="8"/>
  <c r="U1944" i="8"/>
  <c r="T1944" i="8" s="1"/>
  <c r="U1623" i="8"/>
  <c r="U1065" i="8"/>
  <c r="U1443" i="8"/>
  <c r="T1443" i="8" s="1"/>
  <c r="U600" i="8"/>
  <c r="U1118" i="8"/>
  <c r="U1868" i="8"/>
  <c r="U448" i="8"/>
  <c r="T448" i="8" s="1"/>
  <c r="U1462" i="8"/>
  <c r="T1462" i="8" s="1"/>
  <c r="U1793" i="8"/>
  <c r="U1593" i="8"/>
  <c r="U1106" i="8"/>
  <c r="U1650" i="8"/>
  <c r="U1762" i="8"/>
  <c r="T1762" i="8" s="1"/>
  <c r="U1803" i="8"/>
  <c r="U1005" i="8"/>
  <c r="U1438" i="8"/>
  <c r="T1438" i="8" s="1"/>
  <c r="U1419" i="8"/>
  <c r="T1419" i="8" s="1"/>
  <c r="U948" i="8"/>
  <c r="U1619" i="8"/>
  <c r="U1546" i="8"/>
  <c r="T1546" i="8" s="1"/>
  <c r="AN319" i="13"/>
  <c r="R319" i="13" s="1"/>
  <c r="AN283" i="13"/>
  <c r="R283" i="13" s="1"/>
  <c r="AN327" i="13"/>
  <c r="R327" i="13" s="1"/>
  <c r="AN345" i="13"/>
  <c r="R345" i="13" s="1"/>
  <c r="AN237" i="13"/>
  <c r="R237" i="13" s="1"/>
  <c r="AN457" i="13"/>
  <c r="R457" i="13" s="1"/>
  <c r="AN458" i="13"/>
  <c r="R458" i="13" s="1"/>
  <c r="AN152" i="13"/>
  <c r="R152" i="13" s="1"/>
  <c r="AN312" i="13"/>
  <c r="R312" i="13" s="1"/>
  <c r="AN70" i="13"/>
  <c r="R70" i="13" s="1"/>
  <c r="AN405" i="13"/>
  <c r="R405" i="13" s="1"/>
  <c r="AN192" i="13"/>
  <c r="R192" i="13" s="1"/>
  <c r="AN24" i="13"/>
  <c r="R24" i="13" s="1"/>
  <c r="AN393" i="13"/>
  <c r="R393" i="13" s="1"/>
  <c r="AN90" i="13"/>
  <c r="AH90" i="13" s="1"/>
  <c r="AN443" i="13"/>
  <c r="R443" i="13" s="1"/>
  <c r="AN500" i="13"/>
  <c r="R500" i="13" s="1"/>
  <c r="AN207" i="13"/>
  <c r="R207" i="13" s="1"/>
  <c r="AN80" i="13"/>
  <c r="R80" i="13" s="1"/>
  <c r="AN309" i="13"/>
  <c r="R309" i="13" s="1"/>
  <c r="AN369" i="13"/>
  <c r="AN97" i="13"/>
  <c r="R97" i="13" s="1"/>
  <c r="AN356" i="13"/>
  <c r="R356" i="13" s="1"/>
  <c r="AN474" i="13"/>
  <c r="R474" i="13" s="1"/>
  <c r="AN380" i="13"/>
  <c r="N380" i="13" s="1"/>
  <c r="AN337" i="13"/>
  <c r="R337" i="13" s="1"/>
  <c r="AN524" i="13"/>
  <c r="R524" i="13" s="1"/>
  <c r="AN167" i="13"/>
  <c r="R167" i="13" s="1"/>
  <c r="AN185" i="13"/>
  <c r="R185" i="13" s="1"/>
  <c r="AN133" i="13"/>
  <c r="AN142" i="13"/>
  <c r="R142" i="13" s="1"/>
  <c r="AN215" i="13"/>
  <c r="R215" i="13" s="1"/>
  <c r="AN503" i="13"/>
  <c r="AN296" i="13"/>
  <c r="R296" i="13" s="1"/>
  <c r="AN75" i="13"/>
  <c r="R75" i="13" s="1"/>
  <c r="AN94" i="13"/>
  <c r="R94" i="13" s="1"/>
  <c r="AN160" i="13"/>
  <c r="R160" i="13" s="1"/>
  <c r="AN168" i="13"/>
  <c r="AN72" i="13"/>
  <c r="R72" i="13" s="1"/>
  <c r="AN506" i="13"/>
  <c r="AN342" i="13"/>
  <c r="R342" i="13" s="1"/>
  <c r="AN221" i="13"/>
  <c r="R221" i="13" s="1"/>
  <c r="AN333" i="13"/>
  <c r="R333" i="13" s="1"/>
  <c r="AN140" i="13"/>
  <c r="R140" i="13" s="1"/>
  <c r="AN165" i="13"/>
  <c r="AN84" i="13"/>
  <c r="R84" i="13" s="1"/>
  <c r="AN320" i="13"/>
  <c r="R320" i="13" s="1"/>
  <c r="AN261" i="13"/>
  <c r="R261" i="13" s="1"/>
  <c r="AN355" i="13"/>
  <c r="R355" i="13" s="1"/>
  <c r="AN226" i="13"/>
  <c r="R226" i="13" s="1"/>
  <c r="AN391" i="13"/>
  <c r="R391" i="13" s="1"/>
  <c r="AN231" i="13"/>
  <c r="AN4" i="13"/>
  <c r="AN254" i="13"/>
  <c r="AN60" i="13"/>
  <c r="R60" i="13" s="1"/>
  <c r="AN9" i="13"/>
  <c r="R9" i="13" s="1"/>
  <c r="AN372" i="13"/>
  <c r="R372" i="13" s="1"/>
  <c r="AN175" i="13"/>
  <c r="R175" i="13" s="1"/>
  <c r="AN32" i="13"/>
  <c r="R32" i="13" s="1"/>
  <c r="AN339" i="13"/>
  <c r="R339" i="13" s="1"/>
  <c r="AN271" i="13"/>
  <c r="R271" i="13" s="1"/>
  <c r="AN51" i="13"/>
  <c r="R51" i="13" s="1"/>
  <c r="AN413" i="13"/>
  <c r="R413" i="13" s="1"/>
  <c r="AN338" i="13"/>
  <c r="U338" i="13" s="1"/>
  <c r="Q242" i="14" s="1"/>
  <c r="AN479" i="13"/>
  <c r="R479" i="13" s="1"/>
  <c r="AN111" i="13"/>
  <c r="R111" i="13" s="1"/>
  <c r="AN256" i="13"/>
  <c r="R256" i="13" s="1"/>
  <c r="AN34" i="13"/>
  <c r="AN199" i="13"/>
  <c r="R199" i="13" s="1"/>
  <c r="AN499" i="13"/>
  <c r="R499" i="13" s="1"/>
  <c r="AN193" i="13"/>
  <c r="R193" i="13" s="1"/>
  <c r="AN108" i="13"/>
  <c r="AQ108" i="13" s="1"/>
  <c r="AN206" i="13"/>
  <c r="R206" i="13" s="1"/>
  <c r="AN318" i="13"/>
  <c r="R318" i="13" s="1"/>
  <c r="AN65" i="13"/>
  <c r="R65" i="13" s="1"/>
  <c r="AN414" i="13"/>
  <c r="R414" i="13" s="1"/>
  <c r="AN278" i="13"/>
  <c r="R278" i="13" s="1"/>
  <c r="AN445" i="13"/>
  <c r="R445" i="13" s="1"/>
  <c r="AN191" i="13"/>
  <c r="R191" i="13" s="1"/>
  <c r="AN253" i="13"/>
  <c r="R253" i="13" s="1"/>
  <c r="AN134" i="13"/>
  <c r="AN118" i="13"/>
  <c r="AN225" i="13"/>
  <c r="R225" i="13" s="1"/>
  <c r="AN170" i="13"/>
  <c r="R170" i="13" s="1"/>
  <c r="AN302" i="13"/>
  <c r="R302" i="13" s="1"/>
  <c r="AN290" i="13"/>
  <c r="R290" i="13" s="1"/>
  <c r="U1463" i="8"/>
  <c r="T1463" i="8" s="1"/>
  <c r="AN440" i="13"/>
  <c r="R440" i="13" s="1"/>
  <c r="AN129" i="13"/>
  <c r="R129" i="13" s="1"/>
  <c r="AN396" i="13"/>
  <c r="R396" i="13" s="1"/>
  <c r="AN223" i="13"/>
  <c r="R223" i="13" s="1"/>
  <c r="AN298" i="13"/>
  <c r="AN155" i="13"/>
  <c r="R155" i="13" s="1"/>
  <c r="AN419" i="13"/>
  <c r="AN83" i="13"/>
  <c r="AN137" i="13"/>
  <c r="R137" i="13" s="1"/>
  <c r="AN408" i="13"/>
  <c r="R408" i="13" s="1"/>
  <c r="AN184" i="13"/>
  <c r="R184" i="13" s="1"/>
  <c r="AN76" i="13"/>
  <c r="AN508" i="13"/>
  <c r="R508" i="13" s="1"/>
  <c r="AN397" i="13"/>
  <c r="R397" i="13" s="1"/>
  <c r="AN266" i="13"/>
  <c r="R266" i="13" s="1"/>
  <c r="AN39" i="13"/>
  <c r="R39" i="13" s="1"/>
  <c r="AN110" i="13"/>
  <c r="R110" i="13" s="1"/>
  <c r="AH429" i="13"/>
  <c r="AJ429" i="13" s="1"/>
  <c r="AO429" i="13" s="1"/>
  <c r="AN523" i="13"/>
  <c r="R523" i="13" s="1"/>
  <c r="AN135" i="13"/>
  <c r="R135" i="13" s="1"/>
  <c r="E405" i="13"/>
  <c r="AN539" i="13"/>
  <c r="R539" i="13" s="1"/>
  <c r="AN81" i="13"/>
  <c r="R81" i="13" s="1"/>
  <c r="AN329" i="13"/>
  <c r="R329" i="13" s="1"/>
  <c r="AN139" i="13"/>
  <c r="R139" i="13" s="1"/>
  <c r="AN205" i="13"/>
  <c r="R205" i="13" s="1"/>
  <c r="AN466" i="13"/>
  <c r="R466" i="13" s="1"/>
  <c r="AL439" i="13"/>
  <c r="AH439" i="13"/>
  <c r="AD439" i="13"/>
  <c r="U439" i="13"/>
  <c r="W439" i="13"/>
  <c r="V439" i="13"/>
  <c r="N439" i="13"/>
  <c r="O439" i="13"/>
  <c r="AL238" i="13"/>
  <c r="AH238" i="13"/>
  <c r="AD238" i="13"/>
  <c r="U238" i="13"/>
  <c r="V238" i="13"/>
  <c r="W238" i="13"/>
  <c r="N238" i="13"/>
  <c r="J84" i="14" s="1"/>
  <c r="O238" i="13"/>
  <c r="N429" i="13"/>
  <c r="AL59" i="13"/>
  <c r="AH59" i="13"/>
  <c r="AD59" i="13"/>
  <c r="U59" i="13"/>
  <c r="V59" i="13"/>
  <c r="W59" i="13"/>
  <c r="O59" i="13"/>
  <c r="K309" i="14" s="1"/>
  <c r="N59" i="13"/>
  <c r="AN156" i="13"/>
  <c r="R156" i="13" s="1"/>
  <c r="AN472" i="13"/>
  <c r="R472" i="13" s="1"/>
  <c r="AN20" i="13"/>
  <c r="R20" i="13" s="1"/>
  <c r="AN239" i="13"/>
  <c r="R239" i="13" s="1"/>
  <c r="AL214" i="13"/>
  <c r="AH214" i="13"/>
  <c r="AD214" i="13"/>
  <c r="U214" i="13"/>
  <c r="V214" i="13"/>
  <c r="W214" i="13"/>
  <c r="O214" i="13"/>
  <c r="N214" i="13"/>
  <c r="J20" i="14" s="1"/>
  <c r="AN236" i="13"/>
  <c r="R236" i="13" s="1"/>
  <c r="AN467" i="13"/>
  <c r="AN459" i="13"/>
  <c r="AN313" i="13"/>
  <c r="R313" i="13" s="1"/>
  <c r="AN377" i="13"/>
  <c r="R377" i="13" s="1"/>
  <c r="AN154" i="13"/>
  <c r="R154" i="13" s="1"/>
  <c r="AN358" i="13"/>
  <c r="R358" i="13" s="1"/>
  <c r="AN233" i="13"/>
  <c r="R233" i="13" s="1"/>
  <c r="AN45" i="13"/>
  <c r="R45" i="13" s="1"/>
  <c r="AN36" i="13"/>
  <c r="R36" i="13" s="1"/>
  <c r="AN383" i="13"/>
  <c r="R383" i="13" s="1"/>
  <c r="AN297" i="13"/>
  <c r="AN13" i="13"/>
  <c r="AN25" i="13"/>
  <c r="AL162" i="13"/>
  <c r="AH162" i="13"/>
  <c r="AD162" i="13"/>
  <c r="W162" i="13"/>
  <c r="V162" i="13"/>
  <c r="U162" i="13"/>
  <c r="N162" i="13"/>
  <c r="O162" i="13"/>
  <c r="AN350" i="13"/>
  <c r="R350" i="13" s="1"/>
  <c r="AL456" i="13"/>
  <c r="AH456" i="13"/>
  <c r="AI456" i="13" s="1"/>
  <c r="AD456" i="13"/>
  <c r="AE456" i="13" s="1"/>
  <c r="V456" i="13"/>
  <c r="U456" i="13"/>
  <c r="X456" i="13" s="1"/>
  <c r="W456" i="13"/>
  <c r="O456" i="13"/>
  <c r="N456" i="13"/>
  <c r="AT456" i="13"/>
  <c r="AS456" i="13"/>
  <c r="AL274" i="13"/>
  <c r="AH274" i="13"/>
  <c r="AD274" i="13"/>
  <c r="W274" i="13"/>
  <c r="U274" i="13"/>
  <c r="V274" i="13"/>
  <c r="N274" i="13"/>
  <c r="J150" i="14" s="1"/>
  <c r="O274" i="13"/>
  <c r="AL307" i="13"/>
  <c r="AH307" i="13"/>
  <c r="AD307" i="13"/>
  <c r="W307" i="13"/>
  <c r="U307" i="13"/>
  <c r="Q361" i="14" s="1"/>
  <c r="V307" i="13"/>
  <c r="O307" i="13"/>
  <c r="N307" i="13"/>
  <c r="J361" i="14" s="1"/>
  <c r="AN103" i="13"/>
  <c r="R103" i="13" s="1"/>
  <c r="AN115" i="13"/>
  <c r="AN113" i="13"/>
  <c r="R113" i="13" s="1"/>
  <c r="AN68" i="13"/>
  <c r="R68" i="13" s="1"/>
  <c r="AN187" i="13"/>
  <c r="R187" i="13" s="1"/>
  <c r="AL366" i="13"/>
  <c r="AH366" i="13"/>
  <c r="AI366" i="13" s="1"/>
  <c r="AD366" i="13"/>
  <c r="AE366" i="13" s="1"/>
  <c r="V366" i="13"/>
  <c r="U366" i="13"/>
  <c r="X366" i="13" s="1"/>
  <c r="W366" i="13"/>
  <c r="N366" i="13"/>
  <c r="O366" i="13"/>
  <c r="AS366" i="13"/>
  <c r="AT366" i="13"/>
  <c r="AL538" i="13"/>
  <c r="AH538" i="13"/>
  <c r="AD538" i="13"/>
  <c r="W538" i="13"/>
  <c r="V538" i="13"/>
  <c r="U538" i="13"/>
  <c r="N538" i="13"/>
  <c r="O538" i="13"/>
  <c r="AN477" i="13"/>
  <c r="R477" i="13" s="1"/>
  <c r="AN371" i="13"/>
  <c r="R371" i="13" s="1"/>
  <c r="AN234" i="13"/>
  <c r="R234" i="13" s="1"/>
  <c r="AN228" i="13"/>
  <c r="AN521" i="13"/>
  <c r="R521" i="13" s="1"/>
  <c r="AN394" i="13"/>
  <c r="R394" i="13" s="1"/>
  <c r="AL87" i="13"/>
  <c r="AH87" i="13"/>
  <c r="AD87" i="13"/>
  <c r="W87" i="13"/>
  <c r="V87" i="13"/>
  <c r="U87" i="13"/>
  <c r="O87" i="13"/>
  <c r="N87" i="13"/>
  <c r="AO73" i="13"/>
  <c r="AP73" i="13" s="1"/>
  <c r="AQ73" i="13"/>
  <c r="AS73" i="13"/>
  <c r="AT73" i="13"/>
  <c r="AN363" i="13"/>
  <c r="AN208" i="13"/>
  <c r="R208" i="13" s="1"/>
  <c r="AL149" i="13"/>
  <c r="AH149" i="13"/>
  <c r="AD149" i="13"/>
  <c r="U149" i="13"/>
  <c r="Q365" i="14" s="1"/>
  <c r="W149" i="13"/>
  <c r="V149" i="13"/>
  <c r="O149" i="13"/>
  <c r="K365" i="14" s="1"/>
  <c r="N149" i="13"/>
  <c r="U284" i="13"/>
  <c r="O284" i="13"/>
  <c r="N284" i="13"/>
  <c r="J316" i="14" s="1"/>
  <c r="AH284" i="13"/>
  <c r="AD284" i="13"/>
  <c r="W284" i="13"/>
  <c r="AL284" i="13"/>
  <c r="V284" i="13"/>
  <c r="AN171" i="13"/>
  <c r="R171" i="13" s="1"/>
  <c r="AL246" i="13"/>
  <c r="AH246" i="13"/>
  <c r="AI246" i="13" s="1"/>
  <c r="AD246" i="13"/>
  <c r="AE246" i="13" s="1"/>
  <c r="W246" i="13"/>
  <c r="U246" i="13"/>
  <c r="X246" i="13" s="1"/>
  <c r="V246" i="13"/>
  <c r="N246" i="13"/>
  <c r="O246" i="13"/>
  <c r="AS246" i="13"/>
  <c r="AT246" i="13"/>
  <c r="AL126" i="13"/>
  <c r="AH126" i="13"/>
  <c r="AD126" i="13"/>
  <c r="U126" i="13"/>
  <c r="Q358" i="14" s="1"/>
  <c r="W126" i="13"/>
  <c r="V126" i="13"/>
  <c r="N126" i="13"/>
  <c r="J358" i="14" s="1"/>
  <c r="O126" i="13"/>
  <c r="K358" i="14" s="1"/>
  <c r="AL430" i="13"/>
  <c r="AH430" i="13"/>
  <c r="AD430" i="13"/>
  <c r="V430" i="13"/>
  <c r="W430" i="13"/>
  <c r="U430" i="13"/>
  <c r="O430" i="13"/>
  <c r="N430" i="13"/>
  <c r="O429" i="13"/>
  <c r="W338" i="13"/>
  <c r="AN123" i="13"/>
  <c r="R123" i="13" s="1"/>
  <c r="AN392" i="13"/>
  <c r="R392" i="13" s="1"/>
  <c r="AN262" i="13"/>
  <c r="R262" i="13" s="1"/>
  <c r="AN178" i="13"/>
  <c r="R178" i="13" s="1"/>
  <c r="AL88" i="13"/>
  <c r="AH88" i="13"/>
  <c r="AD88" i="13"/>
  <c r="W88" i="13"/>
  <c r="V88" i="13"/>
  <c r="U88" i="13"/>
  <c r="N88" i="13"/>
  <c r="O88" i="13"/>
  <c r="K370" i="14" s="1"/>
  <c r="AN104" i="13"/>
  <c r="R104" i="13" s="1"/>
  <c r="AN116" i="13"/>
  <c r="AN376" i="13"/>
  <c r="R376" i="13" s="1"/>
  <c r="AL285" i="13"/>
  <c r="AH285" i="13"/>
  <c r="AD285" i="13"/>
  <c r="W285" i="13"/>
  <c r="V285" i="13"/>
  <c r="U285" i="13"/>
  <c r="Q165" i="14" s="1"/>
  <c r="O285" i="13"/>
  <c r="K165" i="14" s="1"/>
  <c r="N285" i="13"/>
  <c r="J165" i="14" s="1"/>
  <c r="AS273" i="13"/>
  <c r="AT273" i="13"/>
  <c r="AN511" i="13"/>
  <c r="R511" i="13" s="1"/>
  <c r="AL89" i="13"/>
  <c r="AH89" i="13"/>
  <c r="W89" i="13"/>
  <c r="AD89" i="13"/>
  <c r="N89" i="13"/>
  <c r="J53" i="14" s="1"/>
  <c r="V89" i="13"/>
  <c r="O89" i="13"/>
  <c r="K53" i="14" s="1"/>
  <c r="AL462" i="13"/>
  <c r="AH462" i="13"/>
  <c r="AD462" i="13"/>
  <c r="V462" i="13"/>
  <c r="U462" i="13"/>
  <c r="W462" i="13"/>
  <c r="N462" i="13"/>
  <c r="O462" i="13"/>
  <c r="AN528" i="13"/>
  <c r="AN442" i="13"/>
  <c r="R442" i="13" s="1"/>
  <c r="AL6" i="13"/>
  <c r="AH6" i="13"/>
  <c r="AD6" i="13"/>
  <c r="W6" i="13"/>
  <c r="U6" i="13"/>
  <c r="Q4" i="14" s="1"/>
  <c r="V6" i="13"/>
  <c r="O6" i="13"/>
  <c r="N6" i="13"/>
  <c r="J4" i="14" s="1"/>
  <c r="U340" i="13"/>
  <c r="Q344" i="14" s="1"/>
  <c r="O340" i="13"/>
  <c r="K344" i="14" s="1"/>
  <c r="N340" i="13"/>
  <c r="J344" i="14" s="1"/>
  <c r="V340" i="13"/>
  <c r="AL340" i="13"/>
  <c r="AH340" i="13"/>
  <c r="AD340" i="13"/>
  <c r="W340" i="13"/>
  <c r="AL95" i="13"/>
  <c r="AH95" i="13"/>
  <c r="AI95" i="13" s="1"/>
  <c r="AD95" i="13"/>
  <c r="AE95" i="13" s="1"/>
  <c r="U95" i="13"/>
  <c r="X95" i="13" s="1"/>
  <c r="V95" i="13"/>
  <c r="W95" i="13"/>
  <c r="O95" i="13"/>
  <c r="N95" i="13"/>
  <c r="AT95" i="13"/>
  <c r="AS95" i="13"/>
  <c r="AN29" i="13"/>
  <c r="R29" i="13" s="1"/>
  <c r="AN38" i="13"/>
  <c r="R38" i="13" s="1"/>
  <c r="AL361" i="13"/>
  <c r="AH361" i="13"/>
  <c r="AD361" i="13"/>
  <c r="W361" i="13"/>
  <c r="V361" i="13"/>
  <c r="U361" i="13"/>
  <c r="N361" i="13"/>
  <c r="O361" i="13"/>
  <c r="AN53" i="13"/>
  <c r="AL496" i="13"/>
  <c r="AH496" i="13"/>
  <c r="AD496" i="13"/>
  <c r="U496" i="13"/>
  <c r="W496" i="13"/>
  <c r="V496" i="13"/>
  <c r="O496" i="13"/>
  <c r="N496" i="13"/>
  <c r="AN454" i="13"/>
  <c r="AL384" i="13"/>
  <c r="AH384" i="13"/>
  <c r="AD384" i="13"/>
  <c r="V384" i="13"/>
  <c r="U384" i="13"/>
  <c r="W384" i="13"/>
  <c r="O384" i="13"/>
  <c r="N384" i="13"/>
  <c r="AN263" i="13"/>
  <c r="AN535" i="13"/>
  <c r="AN244" i="13"/>
  <c r="R244" i="13" s="1"/>
  <c r="AN240" i="13"/>
  <c r="R240" i="13" s="1"/>
  <c r="AT382" i="13"/>
  <c r="AS382" i="13"/>
  <c r="AN540" i="13"/>
  <c r="R540" i="13" s="1"/>
  <c r="AN57" i="13"/>
  <c r="R57" i="13" s="1"/>
  <c r="AN144" i="13"/>
  <c r="R144" i="13" s="1"/>
  <c r="AL529" i="13"/>
  <c r="AH529" i="13"/>
  <c r="W529" i="13"/>
  <c r="AD529" i="13"/>
  <c r="V529" i="13"/>
  <c r="U529" i="13"/>
  <c r="N529" i="13"/>
  <c r="O529" i="13"/>
  <c r="AN5" i="13"/>
  <c r="R5" i="13" s="1"/>
  <c r="AN212" i="13"/>
  <c r="R212" i="13" s="1"/>
  <c r="U429" i="13"/>
  <c r="AN330" i="13"/>
  <c r="R330" i="13" s="1"/>
  <c r="AL450" i="13"/>
  <c r="AH450" i="13"/>
  <c r="AD450" i="13"/>
  <c r="V450" i="13"/>
  <c r="W450" i="13"/>
  <c r="U450" i="13"/>
  <c r="O450" i="13"/>
  <c r="N450" i="13"/>
  <c r="AL33" i="13"/>
  <c r="AH33" i="13"/>
  <c r="AD33" i="13"/>
  <c r="W33" i="13"/>
  <c r="V33" i="13"/>
  <c r="U33" i="13"/>
  <c r="Q76" i="14" s="1"/>
  <c r="N33" i="13"/>
  <c r="J76" i="14" s="1"/>
  <c r="O33" i="13"/>
  <c r="AL426" i="13"/>
  <c r="AH426" i="13"/>
  <c r="AD426" i="13"/>
  <c r="W426" i="13"/>
  <c r="U426" i="13"/>
  <c r="V426" i="13"/>
  <c r="N426" i="13"/>
  <c r="O426" i="13"/>
  <c r="U436" i="13"/>
  <c r="O436" i="13"/>
  <c r="N436" i="13"/>
  <c r="AL436" i="13"/>
  <c r="AH436" i="13"/>
  <c r="V436" i="13"/>
  <c r="AD436" i="13"/>
  <c r="W436" i="13"/>
  <c r="U300" i="13"/>
  <c r="Q172" i="14" s="1"/>
  <c r="O300" i="13"/>
  <c r="K172" i="14" s="1"/>
  <c r="N300" i="13"/>
  <c r="AH300" i="13"/>
  <c r="AD300" i="13"/>
  <c r="W300" i="13"/>
  <c r="V300" i="13"/>
  <c r="AL300" i="13"/>
  <c r="AN138" i="13"/>
  <c r="R138" i="13" s="1"/>
  <c r="AN166" i="13"/>
  <c r="R166" i="13" s="1"/>
  <c r="U260" i="13"/>
  <c r="O260" i="13"/>
  <c r="N260" i="13"/>
  <c r="V260" i="13"/>
  <c r="AL260" i="13"/>
  <c r="AH260" i="13"/>
  <c r="AD260" i="13"/>
  <c r="W260" i="13"/>
  <c r="AL189" i="13"/>
  <c r="AH189" i="13"/>
  <c r="AD189" i="13"/>
  <c r="W189" i="13"/>
  <c r="U189" i="13"/>
  <c r="V189" i="13"/>
  <c r="O189" i="13"/>
  <c r="K36" i="14" s="1"/>
  <c r="N189" i="13"/>
  <c r="J36" i="14" s="1"/>
  <c r="AL198" i="13"/>
  <c r="AH198" i="13"/>
  <c r="AD198" i="13"/>
  <c r="V198" i="13"/>
  <c r="U198" i="13"/>
  <c r="Q65" i="14" s="1"/>
  <c r="W198" i="13"/>
  <c r="O198" i="13"/>
  <c r="K65" i="14" s="1"/>
  <c r="N198" i="13"/>
  <c r="J65" i="14" s="1"/>
  <c r="U428" i="13"/>
  <c r="O428" i="13"/>
  <c r="N428" i="13"/>
  <c r="AH428" i="13"/>
  <c r="AD428" i="13"/>
  <c r="W428" i="13"/>
  <c r="V428" i="13"/>
  <c r="AL428" i="13"/>
  <c r="AL291" i="13"/>
  <c r="AH291" i="13"/>
  <c r="AD291" i="13"/>
  <c r="V291" i="13"/>
  <c r="W291" i="13"/>
  <c r="U291" i="13"/>
  <c r="Q382" i="14" s="1"/>
  <c r="N291" i="13"/>
  <c r="J382" i="14" s="1"/>
  <c r="O291" i="13"/>
  <c r="K382" i="14" s="1"/>
  <c r="U1133" i="8"/>
  <c r="T1133" i="8" s="1"/>
  <c r="AN325" i="13"/>
  <c r="R325" i="13" s="1"/>
  <c r="W429" i="13"/>
  <c r="AN124" i="13"/>
  <c r="R124" i="13" s="1"/>
  <c r="AN460" i="13"/>
  <c r="R460" i="13" s="1"/>
  <c r="AN347" i="13"/>
  <c r="R347" i="13" s="1"/>
  <c r="AL441" i="13"/>
  <c r="AH441" i="13"/>
  <c r="AD441" i="13"/>
  <c r="U441" i="13"/>
  <c r="V441" i="13"/>
  <c r="W441" i="13"/>
  <c r="N441" i="13"/>
  <c r="O441" i="13"/>
  <c r="AN27" i="13"/>
  <c r="R27" i="13" s="1"/>
  <c r="AN425" i="13"/>
  <c r="R425" i="13" s="1"/>
  <c r="U44" i="13"/>
  <c r="Q7" i="14" s="1"/>
  <c r="O44" i="13"/>
  <c r="K7" i="14" s="1"/>
  <c r="N44" i="13"/>
  <c r="J7" i="14" s="1"/>
  <c r="AH44" i="13"/>
  <c r="AD44" i="13"/>
  <c r="W44" i="13"/>
  <c r="V44" i="13"/>
  <c r="AL44" i="13"/>
  <c r="AN52" i="13"/>
  <c r="R52" i="13" s="1"/>
  <c r="AN432" i="13"/>
  <c r="AN387" i="13"/>
  <c r="R387" i="13" s="1"/>
  <c r="AN411" i="13"/>
  <c r="AL49" i="13"/>
  <c r="AH49" i="13"/>
  <c r="AI49" i="13" s="1"/>
  <c r="AD49" i="13"/>
  <c r="AE49" i="13" s="1"/>
  <c r="V49" i="13"/>
  <c r="U49" i="13"/>
  <c r="X49" i="13" s="1"/>
  <c r="W49" i="13"/>
  <c r="N49" i="13"/>
  <c r="O49" i="13"/>
  <c r="AS49" i="13"/>
  <c r="AT49" i="13"/>
  <c r="AN109" i="13"/>
  <c r="R109" i="13" s="1"/>
  <c r="AL19" i="13"/>
  <c r="AD19" i="13"/>
  <c r="AH19" i="13"/>
  <c r="W19" i="13"/>
  <c r="V19" i="13"/>
  <c r="U19" i="13"/>
  <c r="Q29" i="14" s="1"/>
  <c r="O19" i="13"/>
  <c r="K29" i="14" s="1"/>
  <c r="N19" i="13"/>
  <c r="J29" i="14" s="1"/>
  <c r="AN200" i="13"/>
  <c r="R200" i="13" s="1"/>
  <c r="AN469" i="13"/>
  <c r="R469" i="13" s="1"/>
  <c r="AN40" i="13"/>
  <c r="AN249" i="13"/>
  <c r="R249" i="13" s="1"/>
  <c r="AL42" i="13"/>
  <c r="AH42" i="13"/>
  <c r="AD42" i="13"/>
  <c r="W42" i="13"/>
  <c r="U42" i="13"/>
  <c r="Q146" i="14" s="1"/>
  <c r="V42" i="13"/>
  <c r="O42" i="13"/>
  <c r="K146" i="14" s="1"/>
  <c r="N42" i="13"/>
  <c r="J146" i="14" s="1"/>
  <c r="U276" i="13"/>
  <c r="Q158" i="14" s="1"/>
  <c r="O276" i="13"/>
  <c r="K158" i="14" s="1"/>
  <c r="N276" i="13"/>
  <c r="J158" i="14" s="1"/>
  <c r="V276" i="13"/>
  <c r="AL276" i="13"/>
  <c r="AH276" i="13"/>
  <c r="AD276" i="13"/>
  <c r="W276" i="13"/>
  <c r="AN229" i="13"/>
  <c r="R229" i="13" s="1"/>
  <c r="AN85" i="13"/>
  <c r="AN183" i="13"/>
  <c r="R183" i="13" s="1"/>
  <c r="AN304" i="13"/>
  <c r="AN78" i="13"/>
  <c r="R78" i="13" s="1"/>
  <c r="AN12" i="13"/>
  <c r="R12" i="13" s="1"/>
  <c r="AN310" i="13"/>
  <c r="R310" i="13" s="1"/>
  <c r="AN346" i="13"/>
  <c r="R346" i="13" s="1"/>
  <c r="AL120" i="13"/>
  <c r="AH120" i="13"/>
  <c r="AD120" i="13"/>
  <c r="W120" i="13"/>
  <c r="V120" i="13"/>
  <c r="U120" i="13"/>
  <c r="O120" i="13"/>
  <c r="N120" i="13"/>
  <c r="AN257" i="13"/>
  <c r="R257" i="13" s="1"/>
  <c r="AN122" i="13"/>
  <c r="AN385" i="13"/>
  <c r="R385" i="13" s="1"/>
  <c r="AN370" i="13"/>
  <c r="AN489" i="13"/>
  <c r="R489" i="13" s="1"/>
  <c r="AN279" i="13"/>
  <c r="R279" i="13" s="1"/>
  <c r="AN106" i="13"/>
  <c r="U492" i="13"/>
  <c r="X492" i="13" s="1"/>
  <c r="O492" i="13"/>
  <c r="N492" i="13"/>
  <c r="AS492" i="13"/>
  <c r="AT492" i="13"/>
  <c r="AH492" i="13"/>
  <c r="AI492" i="13" s="1"/>
  <c r="AD492" i="13"/>
  <c r="AE492" i="13" s="1"/>
  <c r="W492" i="13"/>
  <c r="V492" i="13"/>
  <c r="AL492" i="13"/>
  <c r="AN50" i="13"/>
  <c r="R50" i="13" s="1"/>
  <c r="AN92" i="13"/>
  <c r="R92" i="13" s="1"/>
  <c r="AL481" i="13"/>
  <c r="AH481" i="13"/>
  <c r="AD80" i="14" s="1"/>
  <c r="AD481" i="13"/>
  <c r="Z80" i="14" s="1"/>
  <c r="W481" i="13"/>
  <c r="S80" i="14" s="1"/>
  <c r="V481" i="13"/>
  <c r="R80" i="14" s="1"/>
  <c r="U481" i="13"/>
  <c r="Q80" i="14" s="1"/>
  <c r="N481" i="13"/>
  <c r="J80" i="14" s="1"/>
  <c r="O481" i="13"/>
  <c r="K80" i="14" s="1"/>
  <c r="AN247" i="13"/>
  <c r="AL125" i="13"/>
  <c r="AH125" i="13"/>
  <c r="AD125" i="13"/>
  <c r="V125" i="13"/>
  <c r="W125" i="13"/>
  <c r="U125" i="13"/>
  <c r="Q364" i="14" s="1"/>
  <c r="O125" i="13"/>
  <c r="K364" i="14" s="1"/>
  <c r="N125" i="13"/>
  <c r="J364" i="14" s="1"/>
  <c r="U1861" i="8"/>
  <c r="T1861" i="8" s="1"/>
  <c r="AN525" i="13"/>
  <c r="AN294" i="13"/>
  <c r="R294" i="13" s="1"/>
  <c r="AL482" i="13"/>
  <c r="AH482" i="13"/>
  <c r="AD482" i="13"/>
  <c r="W482" i="13"/>
  <c r="U482" i="13"/>
  <c r="V482" i="13"/>
  <c r="O482" i="13"/>
  <c r="N482" i="13"/>
  <c r="V429" i="13"/>
  <c r="AN498" i="13"/>
  <c r="R498" i="13" s="1"/>
  <c r="AL241" i="13"/>
  <c r="AH241" i="13"/>
  <c r="AD241" i="13"/>
  <c r="V241" i="13"/>
  <c r="U241" i="13"/>
  <c r="Q149" i="14" s="1"/>
  <c r="W241" i="13"/>
  <c r="N241" i="13"/>
  <c r="J149" i="14" s="1"/>
  <c r="O241" i="13"/>
  <c r="U484" i="13"/>
  <c r="O484" i="13"/>
  <c r="N484" i="13"/>
  <c r="AL484" i="13"/>
  <c r="AH484" i="13"/>
  <c r="AD484" i="13"/>
  <c r="W484" i="13"/>
  <c r="V484" i="13"/>
  <c r="AN289" i="13"/>
  <c r="AL112" i="13"/>
  <c r="AH112" i="13"/>
  <c r="AD112" i="13"/>
  <c r="W112" i="13"/>
  <c r="V112" i="13"/>
  <c r="U112" i="13"/>
  <c r="Q335" i="14" s="1"/>
  <c r="O112" i="13"/>
  <c r="K335" i="14" s="1"/>
  <c r="N112" i="13"/>
  <c r="J335" i="14" s="1"/>
  <c r="AT453" i="13"/>
  <c r="AS453" i="13"/>
  <c r="AL451" i="13"/>
  <c r="AH451" i="13"/>
  <c r="AD451" i="13"/>
  <c r="W451" i="13"/>
  <c r="U451" i="13"/>
  <c r="V451" i="13"/>
  <c r="N451" i="13"/>
  <c r="O451" i="13"/>
  <c r="AN203" i="13"/>
  <c r="R203" i="13" s="1"/>
  <c r="AN520" i="13"/>
  <c r="R520" i="13" s="1"/>
  <c r="AN374" i="13"/>
  <c r="R374" i="13" s="1"/>
  <c r="AN437" i="13"/>
  <c r="R437" i="13" s="1"/>
  <c r="AN375" i="13"/>
  <c r="R375" i="13" s="1"/>
  <c r="AN202" i="13"/>
  <c r="R202" i="13" s="1"/>
  <c r="AN415" i="13"/>
  <c r="AN315" i="13"/>
  <c r="AN250" i="13"/>
  <c r="AN367" i="13"/>
  <c r="AL480" i="13"/>
  <c r="AH480" i="13"/>
  <c r="AD480" i="13"/>
  <c r="V480" i="13"/>
  <c r="U480" i="13"/>
  <c r="W480" i="13"/>
  <c r="O480" i="13"/>
  <c r="N480" i="13"/>
  <c r="AN69" i="13"/>
  <c r="R69" i="13" s="1"/>
  <c r="U332" i="13"/>
  <c r="O332" i="13"/>
  <c r="K61" i="14" s="1"/>
  <c r="N332" i="13"/>
  <c r="J61" i="14" s="1"/>
  <c r="AH332" i="13"/>
  <c r="AD332" i="13"/>
  <c r="V332" i="13"/>
  <c r="W332" i="13"/>
  <c r="AL332" i="13"/>
  <c r="AS64" i="13"/>
  <c r="AT64" i="13"/>
  <c r="AN398" i="13"/>
  <c r="AN403" i="13"/>
  <c r="R403" i="13" s="1"/>
  <c r="AN222" i="13"/>
  <c r="R222" i="13" s="1"/>
  <c r="AN343" i="13"/>
  <c r="R343" i="13" s="1"/>
  <c r="AN46" i="13"/>
  <c r="R46" i="13" s="1"/>
  <c r="AN217" i="13"/>
  <c r="U324" i="13"/>
  <c r="Q40" i="14" s="1"/>
  <c r="O324" i="13"/>
  <c r="K40" i="14" s="1"/>
  <c r="N324" i="13"/>
  <c r="J40" i="14" s="1"/>
  <c r="V324" i="13"/>
  <c r="AL324" i="13"/>
  <c r="AH324" i="13"/>
  <c r="AD324" i="13"/>
  <c r="W324" i="13"/>
  <c r="AH193" i="13"/>
  <c r="AD193" i="13"/>
  <c r="U193" i="13"/>
  <c r="AL534" i="13"/>
  <c r="AH534" i="13"/>
  <c r="AD534" i="13"/>
  <c r="V534" i="13"/>
  <c r="U534" i="13"/>
  <c r="W534" i="13"/>
  <c r="O534" i="13"/>
  <c r="N534" i="13"/>
  <c r="AL136" i="13"/>
  <c r="AH136" i="13"/>
  <c r="AD136" i="13"/>
  <c r="W136" i="13"/>
  <c r="V136" i="13"/>
  <c r="U136" i="13"/>
  <c r="N136" i="13"/>
  <c r="J35" i="14" s="1"/>
  <c r="O136" i="13"/>
  <c r="K35" i="14" s="1"/>
  <c r="AN519" i="13"/>
  <c r="AS317" i="13"/>
  <c r="AT317" i="13"/>
  <c r="AN449" i="13"/>
  <c r="AL230" i="13"/>
  <c r="AH230" i="13"/>
  <c r="AD230" i="13"/>
  <c r="W230" i="13"/>
  <c r="V230" i="13"/>
  <c r="U230" i="13"/>
  <c r="Q37" i="14" s="1"/>
  <c r="O230" i="13"/>
  <c r="K37" i="14" s="1"/>
  <c r="N230" i="13"/>
  <c r="J37" i="14" s="1"/>
  <c r="AS181" i="13"/>
  <c r="AT181" i="13"/>
  <c r="U1136" i="8"/>
  <c r="T1136" i="8" s="1"/>
  <c r="AD429" i="13"/>
  <c r="AN23" i="13"/>
  <c r="R23" i="13" s="1"/>
  <c r="AL485" i="13"/>
  <c r="AH485" i="13"/>
  <c r="AD485" i="13"/>
  <c r="V485" i="13"/>
  <c r="U485" i="13"/>
  <c r="W485" i="13"/>
  <c r="O485" i="13"/>
  <c r="N485" i="13"/>
  <c r="AN407" i="13"/>
  <c r="R407" i="13" s="1"/>
  <c r="AN424" i="13"/>
  <c r="R424" i="13" s="1"/>
  <c r="AN299" i="13"/>
  <c r="R299" i="13" s="1"/>
  <c r="AN180" i="13"/>
  <c r="AL153" i="13"/>
  <c r="AH153" i="13"/>
  <c r="AD153" i="13"/>
  <c r="W153" i="13"/>
  <c r="U153" i="13"/>
  <c r="V153" i="13"/>
  <c r="N153" i="13"/>
  <c r="O153" i="13"/>
  <c r="AD152" i="13"/>
  <c r="AE152" i="13" s="1"/>
  <c r="U292" i="13"/>
  <c r="X292" i="13" s="1"/>
  <c r="O292" i="13"/>
  <c r="N292" i="13"/>
  <c r="AS292" i="13"/>
  <c r="AT292" i="13"/>
  <c r="AL292" i="13"/>
  <c r="AH292" i="13"/>
  <c r="AI292" i="13" s="1"/>
  <c r="AD292" i="13"/>
  <c r="AE292" i="13" s="1"/>
  <c r="W292" i="13"/>
  <c r="V292" i="13"/>
  <c r="AN210" i="13"/>
  <c r="R210" i="13" s="1"/>
  <c r="U474" i="13"/>
  <c r="AN248" i="13"/>
  <c r="AN322" i="13"/>
  <c r="AL26" i="13"/>
  <c r="AH26" i="13"/>
  <c r="AD26" i="13"/>
  <c r="W26" i="13"/>
  <c r="V26" i="13"/>
  <c r="U26" i="13"/>
  <c r="Q301" i="14" s="1"/>
  <c r="O26" i="13"/>
  <c r="K301" i="14" s="1"/>
  <c r="N26" i="13"/>
  <c r="J301" i="14" s="1"/>
  <c r="AN195" i="13"/>
  <c r="AL413" i="13"/>
  <c r="AD413" i="13"/>
  <c r="AH413" i="13"/>
  <c r="W413" i="13"/>
  <c r="V413" i="13"/>
  <c r="U413" i="13"/>
  <c r="O413" i="13"/>
  <c r="N413" i="13"/>
  <c r="AN389" i="13"/>
  <c r="R389" i="13" s="1"/>
  <c r="AL267" i="13"/>
  <c r="AH267" i="13"/>
  <c r="W267" i="13"/>
  <c r="V267" i="13"/>
  <c r="AD267" i="13"/>
  <c r="U267" i="13"/>
  <c r="Q144" i="14" s="1"/>
  <c r="O267" i="13"/>
  <c r="K144" i="14" s="1"/>
  <c r="N267" i="13"/>
  <c r="J144" i="14" s="1"/>
  <c r="AN107" i="13"/>
  <c r="U404" i="13"/>
  <c r="Q321" i="14" s="1"/>
  <c r="O404" i="13"/>
  <c r="K321" i="14" s="1"/>
  <c r="N404" i="13"/>
  <c r="J321" i="14" s="1"/>
  <c r="V404" i="13"/>
  <c r="AL404" i="13"/>
  <c r="AH404" i="13"/>
  <c r="AD404" i="13"/>
  <c r="W404" i="13"/>
  <c r="AN86" i="13"/>
  <c r="AH83" i="13"/>
  <c r="AD83" i="13"/>
  <c r="V83" i="13"/>
  <c r="O83" i="13"/>
  <c r="AN517" i="13"/>
  <c r="AN37" i="13"/>
  <c r="R37" i="13" s="1"/>
  <c r="AL337" i="13"/>
  <c r="AN423" i="13"/>
  <c r="R423" i="13" s="1"/>
  <c r="AN402" i="13"/>
  <c r="AN541" i="13"/>
  <c r="U1134" i="8"/>
  <c r="T1134" i="8" s="1"/>
  <c r="AN334" i="13"/>
  <c r="R334" i="13" s="1"/>
  <c r="AL8" i="13"/>
  <c r="AH8" i="13"/>
  <c r="AD8" i="13"/>
  <c r="U8" i="13"/>
  <c r="Q6" i="14" s="1"/>
  <c r="V8" i="13"/>
  <c r="W8" i="13"/>
  <c r="N8" i="13"/>
  <c r="J6" i="14" s="1"/>
  <c r="O8" i="13"/>
  <c r="K6" i="14" s="1"/>
  <c r="AN245" i="13"/>
  <c r="R245" i="13" s="1"/>
  <c r="AL351" i="13"/>
  <c r="AH351" i="13"/>
  <c r="AD351" i="13"/>
  <c r="W351" i="13"/>
  <c r="U351" i="13"/>
  <c r="Q15" i="14" s="1"/>
  <c r="V351" i="13"/>
  <c r="O351" i="13"/>
  <c r="K15" i="14" s="1"/>
  <c r="N351" i="13"/>
  <c r="J15" i="14" s="1"/>
  <c r="AN232" i="13"/>
  <c r="AL173" i="13"/>
  <c r="AH173" i="13"/>
  <c r="AD173" i="13"/>
  <c r="W173" i="13"/>
  <c r="V173" i="13"/>
  <c r="U173" i="13"/>
  <c r="O173" i="13"/>
  <c r="K329" i="14" s="1"/>
  <c r="N173" i="13"/>
  <c r="J329" i="14" s="1"/>
  <c r="M429" i="13"/>
  <c r="S429" i="13" s="1"/>
  <c r="AN176" i="13"/>
  <c r="AN161" i="13"/>
  <c r="R161" i="13" s="1"/>
  <c r="AN328" i="13"/>
  <c r="R328" i="13" s="1"/>
  <c r="AL142" i="13"/>
  <c r="AH142" i="13"/>
  <c r="AD142" i="13"/>
  <c r="W142" i="13"/>
  <c r="U142" i="13"/>
  <c r="Q282" i="14" s="1"/>
  <c r="V142" i="13"/>
  <c r="O142" i="13"/>
  <c r="N142" i="13"/>
  <c r="AL131" i="13"/>
  <c r="AH131" i="13"/>
  <c r="AD131" i="13"/>
  <c r="W131" i="13"/>
  <c r="U131" i="13"/>
  <c r="V131" i="13"/>
  <c r="O131" i="13"/>
  <c r="N131" i="13"/>
  <c r="AN531" i="13"/>
  <c r="R531" i="13" s="1"/>
  <c r="AN502" i="13"/>
  <c r="AL17" i="13"/>
  <c r="AH17" i="13"/>
  <c r="AD17" i="13"/>
  <c r="W17" i="13"/>
  <c r="N17" i="13"/>
  <c r="J354" i="14" s="1"/>
  <c r="U17" i="13"/>
  <c r="Q354" i="14" s="1"/>
  <c r="V17" i="13"/>
  <c r="O17" i="13"/>
  <c r="K354" i="14" s="1"/>
  <c r="AL478" i="13"/>
  <c r="AH478" i="13"/>
  <c r="AI478" i="13" s="1"/>
  <c r="AD478" i="13"/>
  <c r="AE478" i="13" s="1"/>
  <c r="W478" i="13"/>
  <c r="U478" i="13"/>
  <c r="X478" i="13" s="1"/>
  <c r="V478" i="13"/>
  <c r="O478" i="13"/>
  <c r="N478" i="13"/>
  <c r="AS478" i="13"/>
  <c r="AT478" i="13"/>
  <c r="AN98" i="13"/>
  <c r="AN47" i="13"/>
  <c r="AN288" i="13"/>
  <c r="R288" i="13" s="1"/>
  <c r="AN188" i="13"/>
  <c r="AN21" i="13"/>
  <c r="R21" i="13" s="1"/>
  <c r="AL265" i="13"/>
  <c r="AH265" i="13"/>
  <c r="AI265" i="13" s="1"/>
  <c r="AD265" i="13"/>
  <c r="AE265" i="13" s="1"/>
  <c r="W265" i="13"/>
  <c r="V265" i="13"/>
  <c r="U265" i="13"/>
  <c r="X265" i="13" s="1"/>
  <c r="N265" i="13"/>
  <c r="O265" i="13"/>
  <c r="AS265" i="13"/>
  <c r="AT265" i="13"/>
  <c r="AN357" i="13"/>
  <c r="AL11" i="13"/>
  <c r="AH11" i="13"/>
  <c r="AD11" i="13"/>
  <c r="U11" i="13"/>
  <c r="Q19" i="14" s="1"/>
  <c r="V11" i="13"/>
  <c r="W11" i="13"/>
  <c r="O11" i="13"/>
  <c r="K19" i="14" s="1"/>
  <c r="N11" i="13"/>
  <c r="J19" i="14" s="1"/>
  <c r="AN204" i="13"/>
  <c r="AT127" i="13"/>
  <c r="AS127" i="13"/>
  <c r="AN275" i="13"/>
  <c r="AN536" i="13"/>
  <c r="AN224" i="13"/>
  <c r="R224" i="13" s="1"/>
  <c r="AN486" i="13"/>
  <c r="AL507" i="13"/>
  <c r="AH507" i="13"/>
  <c r="AI507" i="13" s="1"/>
  <c r="W507" i="13"/>
  <c r="AD507" i="13"/>
  <c r="AE507" i="13" s="1"/>
  <c r="U507" i="13"/>
  <c r="X507" i="13" s="1"/>
  <c r="V507" i="13"/>
  <c r="O507" i="13"/>
  <c r="N507" i="13"/>
  <c r="AS507" i="13"/>
  <c r="AT507" i="13"/>
  <c r="AO507" i="13"/>
  <c r="AP507" i="13" s="1"/>
  <c r="AQ507" i="13"/>
  <c r="AL488" i="13"/>
  <c r="AH488" i="13"/>
  <c r="AD488" i="13"/>
  <c r="U488" i="13"/>
  <c r="W488" i="13"/>
  <c r="V488" i="13"/>
  <c r="N488" i="13"/>
  <c r="O488" i="13"/>
  <c r="AN470" i="13"/>
  <c r="R470" i="13" s="1"/>
  <c r="AN157" i="13"/>
  <c r="R157" i="13" s="1"/>
  <c r="AL259" i="13"/>
  <c r="AH259" i="13"/>
  <c r="AD259" i="13"/>
  <c r="U259" i="13"/>
  <c r="Q337" i="14" s="1"/>
  <c r="W259" i="13"/>
  <c r="V259" i="13"/>
  <c r="N259" i="13"/>
  <c r="J337" i="14" s="1"/>
  <c r="O259" i="13"/>
  <c r="K337" i="14" s="1"/>
  <c r="AL395" i="13"/>
  <c r="AH395" i="13"/>
  <c r="AD395" i="13"/>
  <c r="V395" i="13"/>
  <c r="U395" i="13"/>
  <c r="Q153" i="14" s="1"/>
  <c r="W395" i="13"/>
  <c r="O395" i="13"/>
  <c r="K153" i="14" s="1"/>
  <c r="N395" i="13"/>
  <c r="J153" i="14" s="1"/>
  <c r="AN471" i="13"/>
  <c r="R471" i="13" s="1"/>
  <c r="O380" i="13"/>
  <c r="AL380" i="13"/>
  <c r="AS282" i="13"/>
  <c r="AT282" i="13"/>
  <c r="AN331" i="13"/>
  <c r="AN93" i="13"/>
  <c r="AN512" i="13"/>
  <c r="R512" i="13" s="1"/>
  <c r="AN368" i="13"/>
  <c r="R368" i="13" s="1"/>
  <c r="AN66" i="13"/>
  <c r="R66" i="13" s="1"/>
  <c r="AN35" i="13"/>
  <c r="R35" i="13" s="1"/>
  <c r="AN213" i="13"/>
  <c r="R213" i="13" s="1"/>
  <c r="AN196" i="13"/>
  <c r="R196" i="13" s="1"/>
  <c r="AL533" i="13"/>
  <c r="AH533" i="13"/>
  <c r="AD533" i="13"/>
  <c r="V533" i="13"/>
  <c r="W533" i="13"/>
  <c r="U533" i="13"/>
  <c r="O533" i="13"/>
  <c r="N533" i="13"/>
  <c r="AN527" i="13"/>
  <c r="AN190" i="13"/>
  <c r="R190" i="13" s="1"/>
  <c r="AN409" i="13"/>
  <c r="R409" i="13" s="1"/>
  <c r="AN258" i="13"/>
  <c r="AL242" i="13"/>
  <c r="AH242" i="13"/>
  <c r="AI242" i="13" s="1"/>
  <c r="AD242" i="13"/>
  <c r="AE242" i="13" s="1"/>
  <c r="W242" i="13"/>
  <c r="V242" i="13"/>
  <c r="U242" i="13"/>
  <c r="X242" i="13" s="1"/>
  <c r="O242" i="13"/>
  <c r="N242" i="13"/>
  <c r="AS242" i="13"/>
  <c r="AT242" i="13"/>
  <c r="AN63" i="13"/>
  <c r="R63" i="13" s="1"/>
  <c r="AN518" i="13"/>
  <c r="R518" i="13" s="1"/>
  <c r="AN522" i="13"/>
  <c r="AN468" i="13"/>
  <c r="R468" i="13" s="1"/>
  <c r="AL429" i="13"/>
  <c r="M153" i="13"/>
  <c r="M214" i="13"/>
  <c r="M131" i="13"/>
  <c r="M480" i="13"/>
  <c r="M450" i="13"/>
  <c r="M8" i="13"/>
  <c r="M436" i="13"/>
  <c r="M366" i="13"/>
  <c r="M324" i="13"/>
  <c r="M120" i="13"/>
  <c r="M162" i="13"/>
  <c r="M173" i="13"/>
  <c r="M292" i="13"/>
  <c r="M11" i="13"/>
  <c r="M456" i="13"/>
  <c r="M274" i="13"/>
  <c r="I150" i="14" s="1"/>
  <c r="M307" i="13"/>
  <c r="M395" i="13"/>
  <c r="M267" i="13"/>
  <c r="I144" i="14" s="1"/>
  <c r="M404" i="13"/>
  <c r="M87" i="13"/>
  <c r="M17" i="13"/>
  <c r="I354" i="14" s="1"/>
  <c r="M478" i="13"/>
  <c r="M265" i="13"/>
  <c r="M241" i="13"/>
  <c r="M6" i="13"/>
  <c r="M340" i="13"/>
  <c r="I344" i="14" s="1"/>
  <c r="M95" i="13"/>
  <c r="M484" i="13"/>
  <c r="M125" i="13"/>
  <c r="M430" i="13"/>
  <c r="M300" i="13"/>
  <c r="M189" i="13"/>
  <c r="M112" i="13"/>
  <c r="I335" i="14" s="1"/>
  <c r="M284" i="13"/>
  <c r="I53" i="14"/>
  <c r="M538" i="13"/>
  <c r="M482" i="13"/>
  <c r="M88" i="13"/>
  <c r="M285" i="13"/>
  <c r="M351" i="13"/>
  <c r="M451" i="13"/>
  <c r="M426" i="13"/>
  <c r="M441" i="13"/>
  <c r="M462" i="13"/>
  <c r="M361" i="13"/>
  <c r="M496" i="13"/>
  <c r="M384" i="13"/>
  <c r="M260" i="13"/>
  <c r="M242" i="13"/>
  <c r="M529" i="13"/>
  <c r="M246" i="13"/>
  <c r="M33" i="13"/>
  <c r="M439" i="13"/>
  <c r="M59" i="13"/>
  <c r="M481" i="13"/>
  <c r="I80" i="14" s="1"/>
  <c r="M149" i="13"/>
  <c r="I365" i="14" s="1"/>
  <c r="M291" i="13"/>
  <c r="M238" i="13"/>
  <c r="M44" i="13"/>
  <c r="M49" i="13"/>
  <c r="M19" i="13"/>
  <c r="M42" i="13"/>
  <c r="I146" i="14" s="1"/>
  <c r="M276" i="13"/>
  <c r="M332" i="13"/>
  <c r="M488" i="13"/>
  <c r="M259" i="13"/>
  <c r="M492" i="13"/>
  <c r="M534" i="13"/>
  <c r="M136" i="13"/>
  <c r="I35" i="14" s="1"/>
  <c r="M230" i="13"/>
  <c r="M26" i="13"/>
  <c r="I301" i="14" s="1"/>
  <c r="M533" i="13"/>
  <c r="M198" i="13"/>
  <c r="M428" i="13"/>
  <c r="M126" i="13"/>
  <c r="U6" i="8"/>
  <c r="T6" i="8" s="1"/>
  <c r="M345" i="13"/>
  <c r="E513" i="13"/>
  <c r="U1456" i="8"/>
  <c r="T1456" i="8" s="1"/>
  <c r="E518" i="13"/>
  <c r="E5" i="13"/>
  <c r="U3" i="8"/>
  <c r="T3" i="8" s="1"/>
  <c r="E360" i="13"/>
  <c r="U5" i="8"/>
  <c r="T5" i="8" s="1"/>
  <c r="U4" i="8"/>
  <c r="T4" i="8" s="1"/>
  <c r="E408" i="13"/>
  <c r="E468" i="13"/>
  <c r="U1465" i="8"/>
  <c r="T1465" i="8" s="1"/>
  <c r="U1464" i="8"/>
  <c r="T1464" i="8" s="1"/>
  <c r="U1960" i="8"/>
  <c r="T1960" i="8" s="1"/>
  <c r="M192" i="13"/>
  <c r="U1162" i="8"/>
  <c r="T1162" i="8" s="1"/>
  <c r="U1461" i="8"/>
  <c r="T1461" i="8" s="1"/>
  <c r="AD438" i="13" s="1"/>
  <c r="U1409" i="8"/>
  <c r="T1409" i="8" s="1"/>
  <c r="U1140" i="8"/>
  <c r="T1140" i="8" s="1"/>
  <c r="U1426" i="8"/>
  <c r="T1426" i="8" s="1"/>
  <c r="U1006" i="8"/>
  <c r="T1006" i="8" s="1"/>
  <c r="E501" i="13"/>
  <c r="U1951" i="8"/>
  <c r="T1951" i="8" s="1"/>
  <c r="U1844" i="8"/>
  <c r="T1844" i="8" s="1"/>
  <c r="U653" i="8"/>
  <c r="T653" i="8" s="1"/>
  <c r="U655" i="8"/>
  <c r="T655" i="8" s="1"/>
  <c r="U652" i="8"/>
  <c r="T652" i="8" s="1"/>
  <c r="U654" i="8"/>
  <c r="T654" i="8" s="1"/>
  <c r="U1733" i="8"/>
  <c r="T1733" i="8" s="1"/>
  <c r="U941" i="8"/>
  <c r="T941" i="8" s="1"/>
  <c r="U943" i="8"/>
  <c r="T943" i="8" s="1"/>
  <c r="U942" i="8"/>
  <c r="T942" i="8" s="1"/>
  <c r="U705" i="8"/>
  <c r="T705" i="8" s="1"/>
  <c r="U703" i="8"/>
  <c r="T703" i="8" s="1"/>
  <c r="U704" i="8"/>
  <c r="T704" i="8" s="1"/>
  <c r="U1747" i="8"/>
  <c r="T1747" i="8" s="1"/>
  <c r="U480" i="8"/>
  <c r="T480" i="8" s="1"/>
  <c r="U479" i="8"/>
  <c r="T479" i="8" s="1"/>
  <c r="U481" i="8"/>
  <c r="T481" i="8" s="1"/>
  <c r="U1682" i="8"/>
  <c r="T1682" i="8" s="1"/>
  <c r="U874" i="8"/>
  <c r="T874" i="8" s="1"/>
  <c r="U876" i="8"/>
  <c r="T876" i="8" s="1"/>
  <c r="U875" i="8"/>
  <c r="T875" i="8" s="1"/>
  <c r="U873" i="8"/>
  <c r="T873" i="8" s="1"/>
  <c r="U1761" i="8"/>
  <c r="T1761" i="8" s="1"/>
  <c r="U802" i="8"/>
  <c r="T802" i="8" s="1"/>
  <c r="U804" i="8"/>
  <c r="T804" i="8" s="1"/>
  <c r="U1780" i="8"/>
  <c r="T1780" i="8" s="1"/>
  <c r="U803" i="8"/>
  <c r="T803" i="8" s="1"/>
  <c r="U801" i="8"/>
  <c r="T801" i="8" s="1"/>
  <c r="U147" i="8"/>
  <c r="T147" i="8" s="1"/>
  <c r="U1586" i="8"/>
  <c r="T1586" i="8" s="1"/>
  <c r="U145" i="8"/>
  <c r="T145" i="8" s="1"/>
  <c r="U148" i="8"/>
  <c r="T148" i="8" s="1"/>
  <c r="U344" i="8"/>
  <c r="T344" i="8" s="1"/>
  <c r="U346" i="8"/>
  <c r="T346" i="8" s="1"/>
  <c r="U343" i="8"/>
  <c r="T343" i="8" s="1"/>
  <c r="U1642" i="8"/>
  <c r="T1642" i="8" s="1"/>
  <c r="U1193" i="8"/>
  <c r="T1193" i="8" s="1"/>
  <c r="U1191" i="8"/>
  <c r="T1191" i="8" s="1"/>
  <c r="U1194" i="8"/>
  <c r="T1194" i="8" s="1"/>
  <c r="U1877" i="8"/>
  <c r="T1877" i="8" s="1"/>
  <c r="U1192" i="8"/>
  <c r="T1192" i="8" s="1"/>
  <c r="U224" i="8"/>
  <c r="T224" i="8" s="1"/>
  <c r="U223" i="8"/>
  <c r="T223" i="8" s="1"/>
  <c r="U225" i="8"/>
  <c r="T225" i="8" s="1"/>
  <c r="U1606" i="8"/>
  <c r="T1606" i="8" s="1"/>
  <c r="U1401" i="8"/>
  <c r="T1401" i="8" s="1"/>
  <c r="U1938" i="8"/>
  <c r="T1938" i="8" s="1"/>
  <c r="U1400" i="8"/>
  <c r="T1400" i="8" s="1"/>
  <c r="U1399" i="8"/>
  <c r="T1399" i="8" s="1"/>
  <c r="U1398" i="8"/>
  <c r="T1398" i="8" s="1"/>
  <c r="U441" i="8"/>
  <c r="T441" i="8" s="1"/>
  <c r="U439" i="8"/>
  <c r="T439" i="8" s="1"/>
  <c r="U1671" i="8"/>
  <c r="T1671" i="8" s="1"/>
  <c r="U440" i="8"/>
  <c r="T440" i="8" s="1"/>
  <c r="U442" i="8"/>
  <c r="T442" i="8" s="1"/>
  <c r="U1056" i="8"/>
  <c r="T1056" i="8" s="1"/>
  <c r="U1055" i="8"/>
  <c r="T1055" i="8" s="1"/>
  <c r="U1054" i="8"/>
  <c r="T1054" i="8" s="1"/>
  <c r="U1840" i="8"/>
  <c r="T1840" i="8" s="1"/>
  <c r="U1231" i="8"/>
  <c r="T1231" i="8" s="1"/>
  <c r="U1229" i="8"/>
  <c r="T1229" i="8" s="1"/>
  <c r="U1228" i="8"/>
  <c r="T1228" i="8" s="1"/>
  <c r="U741" i="8"/>
  <c r="T741" i="8" s="1"/>
  <c r="U743" i="8"/>
  <c r="T743" i="8" s="1"/>
  <c r="U744" i="8"/>
  <c r="T744" i="8" s="1"/>
  <c r="U742" i="8"/>
  <c r="T742" i="8" s="1"/>
  <c r="U1760" i="8"/>
  <c r="T1760" i="8" s="1"/>
  <c r="U946" i="8"/>
  <c r="T946" i="8" s="1"/>
  <c r="U944" i="8"/>
  <c r="T944" i="8" s="1"/>
  <c r="U945" i="8"/>
  <c r="T945" i="8" s="1"/>
  <c r="U947" i="8"/>
  <c r="T947" i="8" s="1"/>
  <c r="U1814" i="8"/>
  <c r="T1814" i="8" s="1"/>
  <c r="U1017" i="8"/>
  <c r="T1017" i="8" s="1"/>
  <c r="U1019" i="8"/>
  <c r="T1019" i="8" s="1"/>
  <c r="U1015" i="8"/>
  <c r="T1015" i="8" s="1"/>
  <c r="U1016" i="8"/>
  <c r="T1016" i="8" s="1"/>
  <c r="U1831" i="8"/>
  <c r="T1831" i="8" s="1"/>
  <c r="U116" i="8"/>
  <c r="T116" i="8" s="1"/>
  <c r="U115" i="8"/>
  <c r="T115" i="8" s="1"/>
  <c r="U114" i="8"/>
  <c r="T114" i="8" s="1"/>
  <c r="U117" i="8"/>
  <c r="T117" i="8" s="1"/>
  <c r="U1578" i="8"/>
  <c r="T1578" i="8" s="1"/>
  <c r="U277" i="8"/>
  <c r="T277" i="8" s="1"/>
  <c r="U278" i="8"/>
  <c r="T278" i="8" s="1"/>
  <c r="U275" i="8"/>
  <c r="T275" i="8" s="1"/>
  <c r="U276" i="8"/>
  <c r="T276" i="8" s="1"/>
  <c r="U263" i="8"/>
  <c r="T263" i="8" s="1"/>
  <c r="U262" i="8"/>
  <c r="T262" i="8" s="1"/>
  <c r="U264" i="8"/>
  <c r="T264" i="8" s="1"/>
  <c r="U1618" i="8"/>
  <c r="T1618" i="8" s="1"/>
  <c r="U904" i="8"/>
  <c r="T904" i="8" s="1"/>
  <c r="U902" i="8"/>
  <c r="T902" i="8" s="1"/>
  <c r="U901" i="8"/>
  <c r="T901" i="8" s="1"/>
  <c r="U903" i="8"/>
  <c r="T903" i="8" s="1"/>
  <c r="U1805" i="8"/>
  <c r="T1805" i="8" s="1"/>
  <c r="U1920" i="8"/>
  <c r="T1920" i="8" s="1"/>
  <c r="U1341" i="8"/>
  <c r="T1341" i="8" s="1"/>
  <c r="U1343" i="8"/>
  <c r="T1343" i="8" s="1"/>
  <c r="U1340" i="8"/>
  <c r="T1340" i="8" s="1"/>
  <c r="U1342" i="8"/>
  <c r="T1342" i="8" s="1"/>
  <c r="U472" i="8"/>
  <c r="T472" i="8" s="1"/>
  <c r="U471" i="8"/>
  <c r="T471" i="8" s="1"/>
  <c r="U473" i="8"/>
  <c r="T473" i="8" s="1"/>
  <c r="U108" i="8"/>
  <c r="T108" i="8" s="1"/>
  <c r="U107" i="8"/>
  <c r="T107" i="8" s="1"/>
  <c r="U110" i="8"/>
  <c r="T110" i="8" s="1"/>
  <c r="U109" i="8"/>
  <c r="T109" i="8" s="1"/>
  <c r="U1232" i="8"/>
  <c r="T1232" i="8" s="1"/>
  <c r="U1233" i="8"/>
  <c r="T1233" i="8" s="1"/>
  <c r="U1234" i="8"/>
  <c r="T1234" i="8" s="1"/>
  <c r="U461" i="8"/>
  <c r="T461" i="8" s="1"/>
  <c r="U459" i="8"/>
  <c r="T459" i="8" s="1"/>
  <c r="U460" i="8"/>
  <c r="T460" i="8" s="1"/>
  <c r="U1678" i="8"/>
  <c r="T1678" i="8" s="1"/>
  <c r="U1150" i="8"/>
  <c r="T1150" i="8" s="1"/>
  <c r="U1152" i="8"/>
  <c r="T1152" i="8" s="1"/>
  <c r="U1151" i="8"/>
  <c r="T1151" i="8" s="1"/>
  <c r="U1149" i="8"/>
  <c r="T1149" i="8" s="1"/>
  <c r="U1148" i="8"/>
  <c r="T1148" i="8" s="1"/>
  <c r="U205" i="8"/>
  <c r="T205" i="8" s="1"/>
  <c r="U201" i="8"/>
  <c r="T201" i="8" s="1"/>
  <c r="U203" i="8"/>
  <c r="T203" i="8" s="1"/>
  <c r="U204" i="8"/>
  <c r="T204" i="8" s="1"/>
  <c r="U202" i="8"/>
  <c r="T202" i="8" s="1"/>
  <c r="U1622" i="8"/>
  <c r="T1622" i="8" s="1"/>
  <c r="U1319" i="8"/>
  <c r="T1319" i="8" s="1"/>
  <c r="U210" i="8"/>
  <c r="T210" i="8" s="1"/>
  <c r="U212" i="8"/>
  <c r="T212" i="8" s="1"/>
  <c r="U211" i="8"/>
  <c r="T211" i="8" s="1"/>
  <c r="U1602" i="8"/>
  <c r="T1602" i="8" s="1"/>
  <c r="U721" i="8"/>
  <c r="T721" i="8" s="1"/>
  <c r="U723" i="8"/>
  <c r="T723" i="8" s="1"/>
  <c r="U722" i="8"/>
  <c r="T722" i="8" s="1"/>
  <c r="U1753" i="8"/>
  <c r="T1753" i="8" s="1"/>
  <c r="U720" i="8"/>
  <c r="T720" i="8" s="1"/>
  <c r="U1393" i="8"/>
  <c r="T1393" i="8" s="1"/>
  <c r="U1394" i="8"/>
  <c r="T1394" i="8" s="1"/>
  <c r="U1936" i="8"/>
  <c r="T1936" i="8" s="1"/>
  <c r="U1392" i="8"/>
  <c r="T1392" i="8" s="1"/>
  <c r="U469" i="8"/>
  <c r="T469" i="8" s="1"/>
  <c r="U470" i="8"/>
  <c r="T470" i="8" s="1"/>
  <c r="U466" i="8"/>
  <c r="T466" i="8" s="1"/>
  <c r="U1680" i="8"/>
  <c r="T1680" i="8" s="1"/>
  <c r="U468" i="8"/>
  <c r="T468" i="8" s="1"/>
  <c r="U467" i="8"/>
  <c r="T467" i="8" s="1"/>
  <c r="U844" i="8"/>
  <c r="T844" i="8" s="1"/>
  <c r="U845" i="8"/>
  <c r="T845" i="8" s="1"/>
  <c r="U843" i="8"/>
  <c r="T843" i="8" s="1"/>
  <c r="U1791" i="8"/>
  <c r="T1791" i="8" s="1"/>
  <c r="U846" i="8"/>
  <c r="T846" i="8" s="1"/>
  <c r="U1174" i="8"/>
  <c r="T1174" i="8" s="1"/>
  <c r="U1173" i="8"/>
  <c r="T1173" i="8" s="1"/>
  <c r="U697" i="8"/>
  <c r="T697" i="8" s="1"/>
  <c r="U696" i="8"/>
  <c r="T696" i="8" s="1"/>
  <c r="U1736" i="8"/>
  <c r="T1736" i="8" s="1"/>
  <c r="U1195" i="8"/>
  <c r="T1195" i="8" s="1"/>
  <c r="U1197" i="8"/>
  <c r="T1197" i="8" s="1"/>
  <c r="U1878" i="8"/>
  <c r="T1878" i="8" s="1"/>
  <c r="U1196" i="8"/>
  <c r="T1196" i="8" s="1"/>
  <c r="U1198" i="8"/>
  <c r="T1198" i="8" s="1"/>
  <c r="U1631" i="8"/>
  <c r="T1631" i="8" s="1"/>
  <c r="U1172" i="8"/>
  <c r="T1172" i="8" s="1"/>
  <c r="AD399" i="13" s="1"/>
  <c r="U664" i="8"/>
  <c r="T664" i="8" s="1"/>
  <c r="U661" i="8"/>
  <c r="T661" i="8" s="1"/>
  <c r="U663" i="8"/>
  <c r="T663" i="8" s="1"/>
  <c r="U662" i="8"/>
  <c r="T662" i="8" s="1"/>
  <c r="U1735" i="8"/>
  <c r="T1735" i="8" s="1"/>
  <c r="U185" i="8"/>
  <c r="T185" i="8" s="1"/>
  <c r="U186" i="8"/>
  <c r="T186" i="8" s="1"/>
  <c r="U1596" i="8"/>
  <c r="T1596" i="8" s="1"/>
  <c r="U184" i="8"/>
  <c r="T184" i="8" s="1"/>
  <c r="U102" i="8"/>
  <c r="T102" i="8" s="1"/>
  <c r="U99" i="8"/>
  <c r="T99" i="8" s="1"/>
  <c r="U101" i="8"/>
  <c r="T101" i="8" s="1"/>
  <c r="U100" i="8"/>
  <c r="T100" i="8" s="1"/>
  <c r="U1261" i="8"/>
  <c r="T1261" i="8" s="1"/>
  <c r="U1263" i="8"/>
  <c r="T1263" i="8" s="1"/>
  <c r="U1264" i="8"/>
  <c r="T1264" i="8" s="1"/>
  <c r="U1262" i="8"/>
  <c r="T1262" i="8" s="1"/>
  <c r="U46" i="8"/>
  <c r="T46" i="8" s="1"/>
  <c r="U1559" i="8"/>
  <c r="T1559" i="8" s="1"/>
  <c r="U868" i="8"/>
  <c r="T868" i="8" s="1"/>
  <c r="U1089" i="8"/>
  <c r="T1089" i="8" s="1"/>
  <c r="U1091" i="8"/>
  <c r="T1091" i="8" s="1"/>
  <c r="U1088" i="8"/>
  <c r="T1088" i="8" s="1"/>
  <c r="U1090" i="8"/>
  <c r="T1090" i="8" s="1"/>
  <c r="U1850" i="8"/>
  <c r="T1850" i="8" s="1"/>
  <c r="U580" i="8"/>
  <c r="T580" i="8" s="1"/>
  <c r="U607" i="8"/>
  <c r="T607" i="8" s="1"/>
  <c r="U1721" i="8"/>
  <c r="T1721" i="8" s="1"/>
  <c r="U823" i="8"/>
  <c r="T823" i="8" s="1"/>
  <c r="U822" i="8"/>
  <c r="T822" i="8" s="1"/>
  <c r="U1785" i="8"/>
  <c r="T1785" i="8" s="1"/>
  <c r="U821" i="8"/>
  <c r="T821" i="8" s="1"/>
  <c r="U199" i="8"/>
  <c r="T199" i="8" s="1"/>
  <c r="U198" i="8"/>
  <c r="T198" i="8" s="1"/>
  <c r="U200" i="8"/>
  <c r="T200" i="8" s="1"/>
  <c r="U1599" i="8"/>
  <c r="T1599" i="8" s="1"/>
  <c r="U1002" i="8"/>
  <c r="T1002" i="8" s="1"/>
  <c r="U1827" i="8"/>
  <c r="T1827" i="8" s="1"/>
  <c r="U1001" i="8"/>
  <c r="T1001" i="8" s="1"/>
  <c r="U1576" i="8"/>
  <c r="T1576" i="8" s="1"/>
  <c r="U1865" i="8"/>
  <c r="T1865" i="8" s="1"/>
  <c r="U1848" i="8"/>
  <c r="T1848" i="8" s="1"/>
  <c r="U1391" i="8"/>
  <c r="T1391" i="8" s="1"/>
  <c r="U1711" i="8"/>
  <c r="T1711" i="8" s="1"/>
  <c r="U345" i="8"/>
  <c r="T345" i="8" s="1"/>
  <c r="U870" i="8"/>
  <c r="T870" i="8" s="1"/>
  <c r="U869" i="8"/>
  <c r="T869" i="8" s="1"/>
  <c r="U871" i="8"/>
  <c r="T871" i="8" s="1"/>
  <c r="U872" i="8"/>
  <c r="T872" i="8" s="1"/>
  <c r="U1797" i="8"/>
  <c r="T1797" i="8" s="1"/>
  <c r="U558" i="8"/>
  <c r="T558" i="8" s="1"/>
  <c r="N77" i="13" s="1"/>
  <c r="J380" i="14" s="1"/>
  <c r="U560" i="8"/>
  <c r="T560" i="8" s="1"/>
  <c r="U559" i="8"/>
  <c r="T559" i="8" s="1"/>
  <c r="U550" i="8"/>
  <c r="T550" i="8" s="1"/>
  <c r="U444" i="8"/>
  <c r="T444" i="8" s="1"/>
  <c r="U1673" i="8"/>
  <c r="T1673" i="8" s="1"/>
  <c r="U1047" i="8"/>
  <c r="T1047" i="8" s="1"/>
  <c r="U1049" i="8"/>
  <c r="T1049" i="8" s="1"/>
  <c r="U1046" i="8"/>
  <c r="T1046" i="8" s="1"/>
  <c r="U432" i="8"/>
  <c r="T432" i="8" s="1"/>
  <c r="U431" i="8"/>
  <c r="T431" i="8" s="1"/>
  <c r="U1668" i="8"/>
  <c r="T1668" i="8" s="1"/>
  <c r="U305" i="8"/>
  <c r="T305" i="8" s="1"/>
  <c r="U304" i="8"/>
  <c r="T304" i="8" s="1"/>
  <c r="U628" i="8"/>
  <c r="T628" i="8" s="1"/>
  <c r="U630" i="8"/>
  <c r="T630" i="8" s="1"/>
  <c r="U629" i="8"/>
  <c r="T629" i="8" s="1"/>
  <c r="U631" i="8"/>
  <c r="T631" i="8" s="1"/>
  <c r="U364" i="8"/>
  <c r="T364" i="8" s="1"/>
  <c r="U366" i="8"/>
  <c r="T366" i="8" s="1"/>
  <c r="U365" i="8"/>
  <c r="T365" i="8" s="1"/>
  <c r="U1648" i="8"/>
  <c r="T1648" i="8" s="1"/>
  <c r="E443" i="13"/>
  <c r="U1260" i="8"/>
  <c r="T1260" i="8" s="1"/>
  <c r="U1898" i="8"/>
  <c r="T1898" i="8" s="1"/>
  <c r="U1177" i="8"/>
  <c r="T1177" i="8" s="1"/>
  <c r="U1176" i="8"/>
  <c r="T1176" i="8" s="1"/>
  <c r="U1175" i="8"/>
  <c r="T1175" i="8" s="1"/>
  <c r="U1872" i="8"/>
  <c r="T1872" i="8" s="1"/>
  <c r="U1178" i="8"/>
  <c r="T1178" i="8" s="1"/>
  <c r="U447" i="8"/>
  <c r="T447" i="8" s="1"/>
  <c r="U446" i="8"/>
  <c r="T446" i="8" s="1"/>
  <c r="U445" i="8"/>
  <c r="T445" i="8" s="1"/>
  <c r="U1674" i="8"/>
  <c r="T1674" i="8" s="1"/>
  <c r="U620" i="8"/>
  <c r="T620" i="8" s="1"/>
  <c r="U619" i="8"/>
  <c r="T619" i="8" s="1"/>
  <c r="U618" i="8"/>
  <c r="T618" i="8" s="1"/>
  <c r="U617" i="8"/>
  <c r="T617" i="8" s="1"/>
  <c r="U1725" i="8"/>
  <c r="T1725" i="8" s="1"/>
  <c r="U621" i="8"/>
  <c r="T621" i="8" s="1"/>
  <c r="U10" i="8"/>
  <c r="T10" i="8" s="1"/>
  <c r="U13" i="8"/>
  <c r="T13" i="8" s="1"/>
  <c r="U12" i="8"/>
  <c r="T12" i="8" s="1"/>
  <c r="U1548" i="8"/>
  <c r="T1548" i="8" s="1"/>
  <c r="U11" i="8"/>
  <c r="T11" i="8" s="1"/>
  <c r="U924" i="8"/>
  <c r="T924" i="8" s="1"/>
  <c r="U925" i="8"/>
  <c r="T925" i="8" s="1"/>
  <c r="U926" i="8"/>
  <c r="T926" i="8" s="1"/>
  <c r="U1811" i="8"/>
  <c r="T1811" i="8" s="1"/>
  <c r="U1321" i="8"/>
  <c r="T1321" i="8" s="1"/>
  <c r="U1914" i="8"/>
  <c r="T1914" i="8" s="1"/>
  <c r="U1322" i="8"/>
  <c r="T1322" i="8" s="1"/>
  <c r="U690" i="8"/>
  <c r="T690" i="8" s="1"/>
  <c r="U688" i="8"/>
  <c r="T688" i="8" s="1"/>
  <c r="U689" i="8"/>
  <c r="T689" i="8" s="1"/>
  <c r="U691" i="8"/>
  <c r="T691" i="8" s="1"/>
  <c r="U1742" i="8"/>
  <c r="T1742" i="8" s="1"/>
  <c r="U687" i="8"/>
  <c r="T687" i="8" s="1"/>
  <c r="U1119" i="8"/>
  <c r="T1119" i="8" s="1"/>
  <c r="U1116" i="8"/>
  <c r="T1116" i="8" s="1"/>
  <c r="U1117" i="8"/>
  <c r="T1117" i="8" s="1"/>
  <c r="U1857" i="8"/>
  <c r="T1857" i="8" s="1"/>
  <c r="U207" i="8"/>
  <c r="T207" i="8" s="1"/>
  <c r="U1601" i="8"/>
  <c r="T1601" i="8" s="1"/>
  <c r="U208" i="8"/>
  <c r="T208" i="8" s="1"/>
  <c r="U206" i="8"/>
  <c r="T206" i="8" s="1"/>
  <c r="U209" i="8"/>
  <c r="T209" i="8" s="1"/>
  <c r="U544" i="8"/>
  <c r="T544" i="8" s="1"/>
  <c r="U545" i="8"/>
  <c r="T545" i="8" s="1"/>
  <c r="U546" i="8"/>
  <c r="T546" i="8" s="1"/>
  <c r="U1703" i="8"/>
  <c r="T1703" i="8" s="1"/>
  <c r="U764" i="8"/>
  <c r="T764" i="8" s="1"/>
  <c r="U763" i="8"/>
  <c r="T763" i="8" s="1"/>
  <c r="U1252" i="8"/>
  <c r="T1252" i="8" s="1"/>
  <c r="U1249" i="8"/>
  <c r="T1249" i="8" s="1"/>
  <c r="U1250" i="8"/>
  <c r="T1250" i="8" s="1"/>
  <c r="U1895" i="8"/>
  <c r="T1895" i="8" s="1"/>
  <c r="U605" i="8"/>
  <c r="T605" i="8" s="1"/>
  <c r="U604" i="8"/>
  <c r="T604" i="8" s="1"/>
  <c r="AD282" i="13" s="1"/>
  <c r="AE282" i="13" s="1"/>
  <c r="U606" i="8"/>
  <c r="T606" i="8" s="1"/>
  <c r="U339" i="8"/>
  <c r="T339" i="8" s="1"/>
  <c r="V163" i="13" s="1"/>
  <c r="U341" i="8"/>
  <c r="T341" i="8" s="1"/>
  <c r="U1640" i="8"/>
  <c r="T1640" i="8" s="1"/>
  <c r="U340" i="8"/>
  <c r="T340" i="8" s="1"/>
  <c r="U815" i="8"/>
  <c r="T815" i="8" s="1"/>
  <c r="U1033" i="8"/>
  <c r="T1033" i="8" s="1"/>
  <c r="U1031" i="8"/>
  <c r="T1031" i="8" s="1"/>
  <c r="U1030" i="8"/>
  <c r="T1030" i="8" s="1"/>
  <c r="U1032" i="8"/>
  <c r="T1032" i="8" s="1"/>
  <c r="U1835" i="8"/>
  <c r="T1835" i="8" s="1"/>
  <c r="U1402" i="8"/>
  <c r="T1402" i="8" s="1"/>
  <c r="U1404" i="8"/>
  <c r="T1404" i="8" s="1"/>
  <c r="U1403" i="8"/>
  <c r="T1403" i="8" s="1"/>
  <c r="U678" i="8"/>
  <c r="T678" i="8" s="1"/>
  <c r="U675" i="8"/>
  <c r="T675" i="8" s="1"/>
  <c r="U674" i="8"/>
  <c r="T674" i="8" s="1"/>
  <c r="U1740" i="8"/>
  <c r="T1740" i="8" s="1"/>
  <c r="U676" i="8"/>
  <c r="T676" i="8" s="1"/>
  <c r="U677" i="8"/>
  <c r="T677" i="8" s="1"/>
  <c r="U1405" i="8"/>
  <c r="T1405" i="8" s="1"/>
  <c r="N515" i="13" s="1"/>
  <c r="U1406" i="8"/>
  <c r="T1406" i="8" s="1"/>
  <c r="U1940" i="8"/>
  <c r="T1940" i="8" s="1"/>
  <c r="U1407" i="8"/>
  <c r="T1407" i="8" s="1"/>
  <c r="U1397" i="8"/>
  <c r="T1397" i="8" s="1"/>
  <c r="U1937" i="8"/>
  <c r="T1937" i="8" s="1"/>
  <c r="U1396" i="8"/>
  <c r="T1396" i="8" s="1"/>
  <c r="U669" i="8"/>
  <c r="T669" i="8" s="1"/>
  <c r="O379" i="13" s="1"/>
  <c r="K59" i="14" s="1"/>
  <c r="U670" i="8"/>
  <c r="T670" i="8" s="1"/>
  <c r="U1738" i="8"/>
  <c r="T1738" i="8" s="1"/>
  <c r="U68" i="8"/>
  <c r="T68" i="8" s="1"/>
  <c r="U67" i="8"/>
  <c r="T67" i="8" s="1"/>
  <c r="U1779" i="8"/>
  <c r="T1779" i="8" s="1"/>
  <c r="U800" i="8"/>
  <c r="T800" i="8" s="1"/>
  <c r="U1475" i="8"/>
  <c r="T1475" i="8" s="1"/>
  <c r="U1961" i="8"/>
  <c r="T1961" i="8" s="1"/>
  <c r="U1472" i="8"/>
  <c r="T1472" i="8" s="1"/>
  <c r="U1474" i="8"/>
  <c r="T1474" i="8" s="1"/>
  <c r="U1473" i="8"/>
  <c r="T1473" i="8" s="1"/>
  <c r="U363" i="8"/>
  <c r="T363" i="8" s="1"/>
  <c r="U360" i="8"/>
  <c r="T360" i="8" s="1"/>
  <c r="U362" i="8"/>
  <c r="T362" i="8" s="1"/>
  <c r="U361" i="8"/>
  <c r="T361" i="8" s="1"/>
  <c r="U1073" i="8"/>
  <c r="T1073" i="8" s="1"/>
  <c r="U1845" i="8"/>
  <c r="T1845" i="8" s="1"/>
  <c r="U1411" i="8"/>
  <c r="T1411" i="8" s="1"/>
  <c r="U1942" i="8"/>
  <c r="T1942" i="8" s="1"/>
  <c r="U1410" i="8"/>
  <c r="T1410" i="8" s="1"/>
  <c r="U833" i="8"/>
  <c r="T833" i="8" s="1"/>
  <c r="U835" i="8"/>
  <c r="T835" i="8" s="1"/>
  <c r="U834" i="8"/>
  <c r="T834" i="8" s="1"/>
  <c r="U1788" i="8"/>
  <c r="T1788" i="8" s="1"/>
  <c r="U832" i="8"/>
  <c r="T832" i="8" s="1"/>
  <c r="U997" i="8"/>
  <c r="T997" i="8" s="1"/>
  <c r="U999" i="8"/>
  <c r="T999" i="8" s="1"/>
  <c r="U998" i="8"/>
  <c r="T998" i="8" s="1"/>
  <c r="U1000" i="8"/>
  <c r="T1000" i="8" s="1"/>
  <c r="U762" i="8"/>
  <c r="T762" i="8" s="1"/>
  <c r="U1767" i="8"/>
  <c r="T1767" i="8" s="1"/>
  <c r="U860" i="8"/>
  <c r="T860" i="8" s="1"/>
  <c r="U861" i="8"/>
  <c r="T861" i="8" s="1"/>
  <c r="U863" i="8"/>
  <c r="T863" i="8" s="1"/>
  <c r="U862" i="8"/>
  <c r="T862" i="8" s="1"/>
  <c r="U1795" i="8"/>
  <c r="T1795" i="8" s="1"/>
  <c r="U578" i="8"/>
  <c r="T578" i="8" s="1"/>
  <c r="U577" i="8"/>
  <c r="T577" i="8" s="1"/>
  <c r="U576" i="8"/>
  <c r="T576" i="8" s="1"/>
  <c r="U579" i="8"/>
  <c r="T579" i="8" s="1"/>
  <c r="U1710" i="8"/>
  <c r="T1710" i="8" s="1"/>
  <c r="U1434" i="8"/>
  <c r="T1434" i="8" s="1"/>
  <c r="U1436" i="8"/>
  <c r="T1436" i="8" s="1"/>
  <c r="U1435" i="8"/>
  <c r="T1435" i="8" s="1"/>
  <c r="U1948" i="8"/>
  <c r="T1948" i="8" s="1"/>
  <c r="E348" i="13"/>
  <c r="U961" i="8"/>
  <c r="T961" i="8" s="1"/>
  <c r="U959" i="8"/>
  <c r="T959" i="8" s="1"/>
  <c r="U960" i="8"/>
  <c r="T960" i="8" s="1"/>
  <c r="U962" i="8"/>
  <c r="T962" i="8" s="1"/>
  <c r="U1817" i="8"/>
  <c r="T1817" i="8" s="1"/>
  <c r="U21" i="8"/>
  <c r="T21" i="8" s="1"/>
  <c r="U23" i="8"/>
  <c r="T23" i="8" s="1"/>
  <c r="U22" i="8"/>
  <c r="T22" i="8" s="1"/>
  <c r="U20" i="8"/>
  <c r="T20" i="8" s="1"/>
  <c r="U1227" i="8"/>
  <c r="T1227" i="8" s="1"/>
  <c r="U1225" i="8"/>
  <c r="T1225" i="8" s="1"/>
  <c r="U1226" i="8"/>
  <c r="T1226" i="8" s="1"/>
  <c r="U1888" i="8"/>
  <c r="T1888" i="8" s="1"/>
  <c r="U893" i="8"/>
  <c r="T893" i="8" s="1"/>
  <c r="U895" i="8"/>
  <c r="T895" i="8" s="1"/>
  <c r="U894" i="8"/>
  <c r="T894" i="8" s="1"/>
  <c r="U896" i="8"/>
  <c r="T896" i="8" s="1"/>
  <c r="U288" i="8"/>
  <c r="T288" i="8" s="1"/>
  <c r="U1626" i="8"/>
  <c r="T1626" i="8" s="1"/>
  <c r="U287" i="8"/>
  <c r="T287" i="8" s="1"/>
  <c r="U289" i="8"/>
  <c r="T289" i="8" s="1"/>
  <c r="U286" i="8"/>
  <c r="T286" i="8" s="1"/>
  <c r="U794" i="8"/>
  <c r="T794" i="8" s="1"/>
  <c r="U793" i="8"/>
  <c r="T793" i="8" s="1"/>
  <c r="U795" i="8"/>
  <c r="T795" i="8" s="1"/>
  <c r="U792" i="8"/>
  <c r="T792" i="8" s="1"/>
  <c r="U1777" i="8"/>
  <c r="T1777" i="8" s="1"/>
  <c r="U296" i="8"/>
  <c r="T296" i="8" s="1"/>
  <c r="U297" i="8"/>
  <c r="T297" i="8" s="1"/>
  <c r="U295" i="8"/>
  <c r="T295" i="8" s="1"/>
  <c r="U1184" i="8"/>
  <c r="T1184" i="8" s="1"/>
  <c r="U1183" i="8"/>
  <c r="T1183" i="8" s="1"/>
  <c r="U1185" i="8"/>
  <c r="T1185" i="8" s="1"/>
  <c r="U1186" i="8"/>
  <c r="T1186" i="8" s="1"/>
  <c r="U1694" i="8"/>
  <c r="T1694" i="8" s="1"/>
  <c r="U1316" i="8"/>
  <c r="T1316" i="8" s="1"/>
  <c r="U1317" i="8"/>
  <c r="T1317" i="8" s="1"/>
  <c r="U1315" i="8"/>
  <c r="T1315" i="8" s="1"/>
  <c r="U1278" i="8"/>
  <c r="T1278" i="8" s="1"/>
  <c r="U1277" i="8"/>
  <c r="T1277" i="8" s="1"/>
  <c r="U1279" i="8"/>
  <c r="T1279" i="8" s="1"/>
  <c r="U1902" i="8"/>
  <c r="T1902" i="8" s="1"/>
  <c r="U517" i="8"/>
  <c r="T517" i="8" s="1"/>
  <c r="U516" i="8"/>
  <c r="T516" i="8" s="1"/>
  <c r="U514" i="8"/>
  <c r="T514" i="8" s="1"/>
  <c r="U515" i="8"/>
  <c r="T515" i="8" s="1"/>
  <c r="U622" i="8"/>
  <c r="T622" i="8" s="1"/>
  <c r="U1139" i="8"/>
  <c r="T1139" i="8" s="1"/>
  <c r="U1863" i="8"/>
  <c r="T1863" i="8" s="1"/>
  <c r="U1141" i="8"/>
  <c r="T1141" i="8" s="1"/>
  <c r="U152" i="8"/>
  <c r="T152" i="8" s="1"/>
  <c r="U149" i="8"/>
  <c r="T149" i="8" s="1"/>
  <c r="U151" i="8"/>
  <c r="T151" i="8" s="1"/>
  <c r="U150" i="8"/>
  <c r="T150" i="8" s="1"/>
  <c r="U1587" i="8"/>
  <c r="T1587" i="8" s="1"/>
  <c r="U586" i="8"/>
  <c r="T586" i="8" s="1"/>
  <c r="U585" i="8"/>
  <c r="T585" i="8" s="1"/>
  <c r="U588" i="8"/>
  <c r="T588" i="8" s="1"/>
  <c r="U587" i="8"/>
  <c r="T587" i="8" s="1"/>
  <c r="U1188" i="8"/>
  <c r="T1188" i="8" s="1"/>
  <c r="U1189" i="8"/>
  <c r="T1189" i="8" s="1"/>
  <c r="U1876" i="8"/>
  <c r="T1876" i="8" s="1"/>
  <c r="U325" i="8"/>
  <c r="T325" i="8" s="1"/>
  <c r="U327" i="8"/>
  <c r="T327" i="8" s="1"/>
  <c r="U329" i="8"/>
  <c r="T329" i="8" s="1"/>
  <c r="U326" i="8"/>
  <c r="T326" i="8" s="1"/>
  <c r="U328" i="8"/>
  <c r="T328" i="8" s="1"/>
  <c r="U1636" i="8"/>
  <c r="T1636" i="8" s="1"/>
  <c r="U1714" i="8"/>
  <c r="T1714" i="8" s="1"/>
  <c r="U1718" i="8"/>
  <c r="T1718" i="8" s="1"/>
  <c r="U1692" i="8"/>
  <c r="T1692" i="8" s="1"/>
  <c r="U1395" i="8"/>
  <c r="T1395" i="8" s="1"/>
  <c r="U1018" i="8"/>
  <c r="T1018" i="8" s="1"/>
  <c r="U146" i="8"/>
  <c r="T146" i="8" s="1"/>
  <c r="U372" i="8"/>
  <c r="T372" i="8" s="1"/>
  <c r="U371" i="8"/>
  <c r="T371" i="8" s="1"/>
  <c r="U373" i="8"/>
  <c r="T373" i="8" s="1"/>
  <c r="U980" i="8"/>
  <c r="T980" i="8" s="1"/>
  <c r="U981" i="8"/>
  <c r="T981" i="8" s="1"/>
  <c r="U979" i="8"/>
  <c r="T979" i="8" s="1"/>
  <c r="U1822" i="8"/>
  <c r="T1822" i="8" s="1"/>
  <c r="U1318" i="8"/>
  <c r="T1318" i="8" s="1"/>
  <c r="U1320" i="8"/>
  <c r="T1320" i="8" s="1"/>
  <c r="U614" i="8"/>
  <c r="T614" i="8" s="1"/>
  <c r="U616" i="8"/>
  <c r="T616" i="8" s="1"/>
  <c r="U613" i="8"/>
  <c r="T613" i="8" s="1"/>
  <c r="U615" i="8"/>
  <c r="T615" i="8" s="1"/>
  <c r="U1723" i="8"/>
  <c r="T1723" i="8" s="1"/>
  <c r="U125" i="8"/>
  <c r="T125" i="8" s="1"/>
  <c r="U1581" i="8"/>
  <c r="T1581" i="8" s="1"/>
  <c r="U639" i="8"/>
  <c r="T639" i="8" s="1"/>
  <c r="U636" i="8"/>
  <c r="T636" i="8" s="1"/>
  <c r="U638" i="8"/>
  <c r="T638" i="8" s="1"/>
  <c r="U637" i="8"/>
  <c r="T637" i="8" s="1"/>
  <c r="U1729" i="8"/>
  <c r="T1729" i="8" s="1"/>
  <c r="U746" i="8"/>
  <c r="T746" i="8" s="1"/>
  <c r="U748" i="8"/>
  <c r="T748" i="8" s="1"/>
  <c r="U745" i="8"/>
  <c r="T745" i="8" s="1"/>
  <c r="U949" i="8"/>
  <c r="T949" i="8" s="1"/>
  <c r="U950" i="8"/>
  <c r="T950" i="8" s="1"/>
  <c r="U569" i="8"/>
  <c r="T569" i="8" s="1"/>
  <c r="U566" i="8"/>
  <c r="T566" i="8" s="1"/>
  <c r="U565" i="8"/>
  <c r="T565" i="8" s="1"/>
  <c r="U567" i="8"/>
  <c r="T567" i="8" s="1"/>
  <c r="U1708" i="8"/>
  <c r="T1708" i="8" s="1"/>
  <c r="U405" i="8"/>
  <c r="T405" i="8" s="1"/>
  <c r="U407" i="8"/>
  <c r="T407" i="8" s="1"/>
  <c r="U406" i="8"/>
  <c r="T406" i="8" s="1"/>
  <c r="U1659" i="8"/>
  <c r="T1659" i="8" s="1"/>
  <c r="U492" i="8"/>
  <c r="T492" i="8" s="1"/>
  <c r="U490" i="8"/>
  <c r="T490" i="8" s="1"/>
  <c r="U491" i="8"/>
  <c r="T491" i="8" s="1"/>
  <c r="U493" i="8"/>
  <c r="T493" i="8" s="1"/>
  <c r="U866" i="8"/>
  <c r="T866" i="8" s="1"/>
  <c r="U864" i="8"/>
  <c r="T864" i="8" s="1"/>
  <c r="U867" i="8"/>
  <c r="T867" i="8" s="1"/>
  <c r="U1796" i="8"/>
  <c r="T1796" i="8" s="1"/>
  <c r="U865" i="8"/>
  <c r="T865" i="8" s="1"/>
  <c r="U166" i="8"/>
  <c r="T166" i="8" s="1"/>
  <c r="U165" i="8"/>
  <c r="T165" i="8" s="1"/>
  <c r="U575" i="8"/>
  <c r="T575" i="8" s="1"/>
  <c r="U572" i="8"/>
  <c r="T572" i="8" s="1"/>
  <c r="U574" i="8"/>
  <c r="T574" i="8" s="1"/>
  <c r="U573" i="8"/>
  <c r="T573" i="8" s="1"/>
  <c r="U1709" i="8"/>
  <c r="T1709" i="8" s="1"/>
  <c r="U133" i="8"/>
  <c r="T133" i="8" s="1"/>
  <c r="U135" i="8"/>
  <c r="T135" i="8" s="1"/>
  <c r="U134" i="8"/>
  <c r="T134" i="8" s="1"/>
  <c r="U136" i="8"/>
  <c r="T136" i="8" s="1"/>
  <c r="U1584" i="8"/>
  <c r="T1584" i="8" s="1"/>
  <c r="U500" i="8"/>
  <c r="T500" i="8" s="1"/>
  <c r="U501" i="8"/>
  <c r="T501" i="8" s="1"/>
  <c r="U499" i="8"/>
  <c r="T499" i="8" s="1"/>
  <c r="U1686" i="8"/>
  <c r="T1686" i="8" s="1"/>
  <c r="U141" i="8"/>
  <c r="T141" i="8" s="1"/>
  <c r="U143" i="8"/>
  <c r="T143" i="8" s="1"/>
  <c r="U144" i="8"/>
  <c r="T144" i="8" s="1"/>
  <c r="U142" i="8"/>
  <c r="T142" i="8" s="1"/>
  <c r="U180" i="8"/>
  <c r="T180" i="8" s="1"/>
  <c r="U182" i="8"/>
  <c r="T182" i="8" s="1"/>
  <c r="U181" i="8"/>
  <c r="T181" i="8" s="1"/>
  <c r="U179" i="8"/>
  <c r="T179" i="8" s="1"/>
  <c r="U1595" i="8"/>
  <c r="T1595" i="8" s="1"/>
  <c r="U511" i="8"/>
  <c r="T511" i="8" s="1"/>
  <c r="U513" i="8"/>
  <c r="T513" i="8" s="1"/>
  <c r="U510" i="8"/>
  <c r="T510" i="8" s="1"/>
  <c r="U512" i="8"/>
  <c r="T512" i="8" s="1"/>
  <c r="U1690" i="8"/>
  <c r="T1690" i="8" s="1"/>
  <c r="U1109" i="8"/>
  <c r="T1109" i="8" s="1"/>
  <c r="U1105" i="8"/>
  <c r="T1105" i="8" s="1"/>
  <c r="U1107" i="8"/>
  <c r="T1107" i="8" s="1"/>
  <c r="U1108" i="8"/>
  <c r="T1108" i="8" s="1"/>
  <c r="U1854" i="8"/>
  <c r="T1854" i="8" s="1"/>
  <c r="U561" i="8"/>
  <c r="T561" i="8" s="1"/>
  <c r="U563" i="8"/>
  <c r="T563" i="8" s="1"/>
  <c r="U564" i="8"/>
  <c r="T564" i="8" s="1"/>
  <c r="U562" i="8"/>
  <c r="T562" i="8" s="1"/>
  <c r="U1707" i="8"/>
  <c r="T1707" i="8" s="1"/>
  <c r="U1265" i="8"/>
  <c r="T1265" i="8" s="1"/>
  <c r="U1266" i="8"/>
  <c r="T1266" i="8" s="1"/>
  <c r="U1899" i="8"/>
  <c r="T1899" i="8" s="1"/>
  <c r="U1269" i="8"/>
  <c r="T1269" i="8" s="1"/>
  <c r="U1268" i="8"/>
  <c r="T1268" i="8" s="1"/>
  <c r="U1267" i="8"/>
  <c r="T1267" i="8" s="1"/>
  <c r="U230" i="8"/>
  <c r="T230" i="8" s="1"/>
  <c r="U232" i="8"/>
  <c r="T232" i="8" s="1"/>
  <c r="U233" i="8"/>
  <c r="T233" i="8" s="1"/>
  <c r="U231" i="8"/>
  <c r="T231" i="8" s="1"/>
  <c r="U1608" i="8"/>
  <c r="T1608" i="8" s="1"/>
  <c r="U436" i="8"/>
  <c r="T436" i="8" s="1"/>
  <c r="U438" i="8"/>
  <c r="T438" i="8" s="1"/>
  <c r="U437" i="8"/>
  <c r="T437" i="8" s="1"/>
  <c r="U434" i="8"/>
  <c r="T434" i="8" s="1"/>
  <c r="U435" i="8"/>
  <c r="T435" i="8" s="1"/>
  <c r="E475" i="13"/>
  <c r="U1354" i="8"/>
  <c r="T1354" i="8" s="1"/>
  <c r="U1924" i="8"/>
  <c r="T1924" i="8" s="1"/>
  <c r="U761" i="8"/>
  <c r="T761" i="8" s="1"/>
  <c r="U1766" i="8"/>
  <c r="T1766" i="8" s="1"/>
  <c r="U760" i="8"/>
  <c r="T760" i="8" s="1"/>
  <c r="U727" i="8"/>
  <c r="T727" i="8" s="1"/>
  <c r="U729" i="8"/>
  <c r="T729" i="8" s="1"/>
  <c r="U1755" i="8"/>
  <c r="T1755" i="8" s="1"/>
  <c r="U972" i="8"/>
  <c r="T972" i="8" s="1"/>
  <c r="U973" i="8"/>
  <c r="T973" i="8" s="1"/>
  <c r="U971" i="8"/>
  <c r="T971" i="8" s="1"/>
  <c r="U974" i="8"/>
  <c r="T974" i="8" s="1"/>
  <c r="U1820" i="8"/>
  <c r="T1820" i="8" s="1"/>
  <c r="U1288" i="8"/>
  <c r="T1288" i="8" s="1"/>
  <c r="U1287" i="8"/>
  <c r="T1287" i="8" s="1"/>
  <c r="U1289" i="8"/>
  <c r="T1289" i="8" s="1"/>
  <c r="U283" i="8"/>
  <c r="T283" i="8" s="1"/>
  <c r="U285" i="8"/>
  <c r="T285" i="8" s="1"/>
  <c r="U284" i="8"/>
  <c r="T284" i="8" s="1"/>
  <c r="U1744" i="8"/>
  <c r="T1744" i="8" s="1"/>
  <c r="U698" i="8"/>
  <c r="T698" i="8" s="1"/>
  <c r="U397" i="8"/>
  <c r="T397" i="8" s="1"/>
  <c r="U399" i="8"/>
  <c r="T399" i="8" s="1"/>
  <c r="U396" i="8"/>
  <c r="T396" i="8" s="1"/>
  <c r="U398" i="8"/>
  <c r="T398" i="8" s="1"/>
  <c r="U29" i="8"/>
  <c r="T29" i="8" s="1"/>
  <c r="U31" i="8"/>
  <c r="T31" i="8" s="1"/>
  <c r="U30" i="8"/>
  <c r="T30" i="8" s="1"/>
  <c r="U1554" i="8"/>
  <c r="T1554" i="8" s="1"/>
  <c r="U659" i="8"/>
  <c r="T659" i="8" s="1"/>
  <c r="U656" i="8"/>
  <c r="T656" i="8" s="1"/>
  <c r="U658" i="8"/>
  <c r="T658" i="8" s="1"/>
  <c r="U657" i="8"/>
  <c r="T657" i="8" s="1"/>
  <c r="U1337" i="8"/>
  <c r="T1337" i="8" s="1"/>
  <c r="U1338" i="8"/>
  <c r="T1338" i="8" s="1"/>
  <c r="U1336" i="8"/>
  <c r="T1336" i="8" s="1"/>
  <c r="U1335" i="8"/>
  <c r="T1335" i="8" s="1"/>
  <c r="U1918" i="8"/>
  <c r="T1918" i="8" s="1"/>
  <c r="U1296" i="8"/>
  <c r="T1296" i="8" s="1"/>
  <c r="U1297" i="8"/>
  <c r="T1297" i="8" s="1"/>
  <c r="U1295" i="8"/>
  <c r="T1295" i="8" s="1"/>
  <c r="U280" i="8"/>
  <c r="T280" i="8" s="1"/>
  <c r="U279" i="8"/>
  <c r="T279" i="8" s="1"/>
  <c r="U282" i="8"/>
  <c r="T282" i="8" s="1"/>
  <c r="U281" i="8"/>
  <c r="T281" i="8" s="1"/>
  <c r="U710" i="8"/>
  <c r="T710" i="8" s="1"/>
  <c r="U1749" i="8"/>
  <c r="T1749" i="8" s="1"/>
  <c r="U610" i="8"/>
  <c r="T610" i="8" s="1"/>
  <c r="U609" i="8"/>
  <c r="T609" i="8" s="1"/>
  <c r="U612" i="8"/>
  <c r="T612" i="8" s="1"/>
  <c r="U611" i="8"/>
  <c r="T611" i="8" s="1"/>
  <c r="U1722" i="8"/>
  <c r="T1722" i="8" s="1"/>
  <c r="U383" i="8"/>
  <c r="T383" i="8" s="1"/>
  <c r="U385" i="8"/>
  <c r="T385" i="8" s="1"/>
  <c r="U386" i="8"/>
  <c r="T386" i="8" s="1"/>
  <c r="U384" i="8"/>
  <c r="T384" i="8" s="1"/>
  <c r="U1653" i="8"/>
  <c r="T1653" i="8" s="1"/>
  <c r="U777" i="8"/>
  <c r="T777" i="8" s="1"/>
  <c r="U778" i="8"/>
  <c r="T778" i="8" s="1"/>
  <c r="U1772" i="8"/>
  <c r="T1772" i="8" s="1"/>
  <c r="U776" i="8"/>
  <c r="T776" i="8" s="1"/>
  <c r="U735" i="8"/>
  <c r="T735" i="8" s="1"/>
  <c r="U734" i="8"/>
  <c r="T734" i="8" s="1"/>
  <c r="O220" i="13" s="1"/>
  <c r="U1758" i="8"/>
  <c r="T1758" i="8" s="1"/>
  <c r="U736" i="8"/>
  <c r="T736" i="8" s="1"/>
  <c r="U881" i="8"/>
  <c r="T881" i="8" s="1"/>
  <c r="U880" i="8"/>
  <c r="T880" i="8" s="1"/>
  <c r="U1800" i="8"/>
  <c r="T1800" i="8" s="1"/>
  <c r="U879" i="8"/>
  <c r="T879" i="8" s="1"/>
  <c r="U1078" i="8"/>
  <c r="T1078" i="8" s="1"/>
  <c r="U1082" i="8"/>
  <c r="T1082" i="8" s="1"/>
  <c r="U1081" i="8"/>
  <c r="T1081" i="8" s="1"/>
  <c r="U1080" i="8"/>
  <c r="T1080" i="8" s="1"/>
  <c r="U1847" i="8"/>
  <c r="T1847" i="8" s="1"/>
  <c r="U1079" i="8"/>
  <c r="T1079" i="8" s="1"/>
  <c r="U552" i="8"/>
  <c r="T552" i="8" s="1"/>
  <c r="U553" i="8"/>
  <c r="T553" i="8" s="1"/>
  <c r="U1705" i="8"/>
  <c r="T1705" i="8" s="1"/>
  <c r="U551" i="8"/>
  <c r="T551" i="8" s="1"/>
  <c r="U1889" i="8"/>
  <c r="T1889" i="8" s="1"/>
  <c r="U1600" i="8"/>
  <c r="T1600" i="8" s="1"/>
  <c r="U1912" i="8"/>
  <c r="T1912" i="8" s="1"/>
  <c r="U1720" i="8"/>
  <c r="T1720" i="8" s="1"/>
  <c r="U1798" i="8"/>
  <c r="T1798" i="8" s="1"/>
  <c r="U1624" i="8"/>
  <c r="T1624" i="8" s="1"/>
  <c r="U1048" i="8"/>
  <c r="T1048" i="8" s="1"/>
  <c r="U474" i="8"/>
  <c r="T474" i="8" s="1"/>
  <c r="U568" i="8"/>
  <c r="T568" i="8" s="1"/>
  <c r="U775" i="8"/>
  <c r="T775" i="8" s="1"/>
  <c r="U774" i="8"/>
  <c r="T774" i="8" s="1"/>
  <c r="U1771" i="8"/>
  <c r="T1771" i="8" s="1"/>
  <c r="U1787" i="8"/>
  <c r="T1787" i="8" s="1"/>
  <c r="U1661" i="8"/>
  <c r="T1661" i="8" s="1"/>
  <c r="U1272" i="8"/>
  <c r="T1272" i="8" s="1"/>
  <c r="U1270" i="8"/>
  <c r="T1270" i="8" s="1"/>
  <c r="U1271" i="8"/>
  <c r="T1271" i="8" s="1"/>
  <c r="U1900" i="8"/>
  <c r="T1900" i="8" s="1"/>
  <c r="U1609" i="8"/>
  <c r="T1609" i="8" s="1"/>
  <c r="U44" i="8"/>
  <c r="T44" i="8" s="1"/>
  <c r="U43" i="8"/>
  <c r="T43" i="8" s="1"/>
  <c r="U45" i="8"/>
  <c r="T45" i="8" s="1"/>
  <c r="U28" i="8"/>
  <c r="T28" i="8" s="1"/>
  <c r="U1553" i="8"/>
  <c r="T1553" i="8" s="1"/>
  <c r="U172" i="8"/>
  <c r="T172" i="8" s="1"/>
  <c r="U174" i="8"/>
  <c r="T174" i="8" s="1"/>
  <c r="U171" i="8"/>
  <c r="T171" i="8" s="1"/>
  <c r="U173" i="8"/>
  <c r="T173" i="8" s="1"/>
  <c r="U838" i="8"/>
  <c r="T838" i="8" s="1"/>
  <c r="U836" i="8"/>
  <c r="T836" i="8" s="1"/>
  <c r="U837" i="8"/>
  <c r="T837" i="8" s="1"/>
  <c r="U839" i="8"/>
  <c r="T839" i="8" s="1"/>
  <c r="U1789" i="8"/>
  <c r="T1789" i="8" s="1"/>
  <c r="U403" i="8"/>
  <c r="T403" i="8" s="1"/>
  <c r="U400" i="8"/>
  <c r="T400" i="8" s="1"/>
  <c r="U1658" i="8"/>
  <c r="T1658" i="8" s="1"/>
  <c r="U404" i="8"/>
  <c r="T404" i="8" s="1"/>
  <c r="U401" i="8"/>
  <c r="T401" i="8" s="1"/>
  <c r="U402" i="8"/>
  <c r="T402" i="8" s="1"/>
  <c r="U1201" i="8"/>
  <c r="T1201" i="8" s="1"/>
  <c r="U1202" i="8"/>
  <c r="T1202" i="8" s="1"/>
  <c r="U1879" i="8"/>
  <c r="T1879" i="8" s="1"/>
  <c r="U1200" i="8"/>
  <c r="T1200" i="8" s="1"/>
  <c r="U897" i="8"/>
  <c r="T897" i="8" s="1"/>
  <c r="U899" i="8"/>
  <c r="T899" i="8" s="1"/>
  <c r="U1804" i="8"/>
  <c r="T1804" i="8" s="1"/>
  <c r="U900" i="8"/>
  <c r="T900" i="8" s="1"/>
  <c r="U898" i="8"/>
  <c r="T898" i="8" s="1"/>
  <c r="U536" i="8"/>
  <c r="T536" i="8" s="1"/>
  <c r="U539" i="8"/>
  <c r="T539" i="8" s="1"/>
  <c r="U538" i="8"/>
  <c r="T538" i="8" s="1"/>
  <c r="U1873" i="8"/>
  <c r="T1873" i="8" s="1"/>
  <c r="U422" i="8"/>
  <c r="T422" i="8" s="1"/>
  <c r="U421" i="8"/>
  <c r="T421" i="8" s="1"/>
  <c r="U420" i="8"/>
  <c r="T420" i="8" s="1"/>
  <c r="U419" i="8"/>
  <c r="T419" i="8" s="1"/>
  <c r="U1664" i="8"/>
  <c r="T1664" i="8" s="1"/>
  <c r="E390" i="13"/>
  <c r="U1084" i="8"/>
  <c r="T1084" i="8" s="1"/>
  <c r="U1085" i="8"/>
  <c r="T1085" i="8" s="1"/>
  <c r="U1083" i="8"/>
  <c r="T1083" i="8" s="1"/>
  <c r="U52" i="8"/>
  <c r="T52" i="8" s="1"/>
  <c r="U54" i="8"/>
  <c r="T54" i="8" s="1"/>
  <c r="U1562" i="8"/>
  <c r="T1562" i="8" s="1"/>
  <c r="U53" i="8"/>
  <c r="T53" i="8" s="1"/>
  <c r="U55" i="8"/>
  <c r="T55" i="8" s="1"/>
  <c r="U1240" i="8"/>
  <c r="T1240" i="8" s="1"/>
  <c r="U1242" i="8"/>
  <c r="T1242" i="8" s="1"/>
  <c r="U1241" i="8"/>
  <c r="T1241" i="8" s="1"/>
  <c r="U1239" i="8"/>
  <c r="T1239" i="8" s="1"/>
  <c r="U1257" i="8"/>
  <c r="T1257" i="8" s="1"/>
  <c r="U1259" i="8"/>
  <c r="T1259" i="8" s="1"/>
  <c r="U1897" i="8"/>
  <c r="T1897" i="8" s="1"/>
  <c r="U1256" i="8"/>
  <c r="T1256" i="8" s="1"/>
  <c r="U1007" i="8"/>
  <c r="T1007" i="8" s="1"/>
  <c r="U1004" i="8"/>
  <c r="T1004" i="8" s="1"/>
  <c r="U314" i="8"/>
  <c r="T314" i="8" s="1"/>
  <c r="U316" i="8"/>
  <c r="T316" i="8" s="1"/>
  <c r="U317" i="8"/>
  <c r="T317" i="8" s="1"/>
  <c r="U1633" i="8"/>
  <c r="T1633" i="8" s="1"/>
  <c r="U315" i="8"/>
  <c r="T315" i="8" s="1"/>
  <c r="U418" i="8"/>
  <c r="T418" i="8" s="1"/>
  <c r="U1663" i="8"/>
  <c r="T1663" i="8" s="1"/>
  <c r="U922" i="8"/>
  <c r="T922" i="8" s="1"/>
  <c r="U921" i="8"/>
  <c r="T921" i="8" s="1"/>
  <c r="U923" i="8"/>
  <c r="T923" i="8" s="1"/>
  <c r="U975" i="8"/>
  <c r="T975" i="8" s="1"/>
  <c r="U977" i="8"/>
  <c r="T977" i="8" s="1"/>
  <c r="U978" i="8"/>
  <c r="T978" i="8" s="1"/>
  <c r="U976" i="8"/>
  <c r="T976" i="8" s="1"/>
  <c r="U1821" i="8"/>
  <c r="T1821" i="8" s="1"/>
  <c r="U1700" i="8"/>
  <c r="T1700" i="8" s="1"/>
  <c r="U1355" i="8"/>
  <c r="T1355" i="8" s="1"/>
  <c r="U1925" i="8"/>
  <c r="T1925" i="8" s="1"/>
  <c r="U1357" i="8"/>
  <c r="T1357" i="8" s="1"/>
  <c r="U1356" i="8"/>
  <c r="T1356" i="8" s="1"/>
  <c r="U1437" i="8"/>
  <c r="T1437" i="8" s="1"/>
  <c r="U1949" i="8"/>
  <c r="T1949" i="8" s="1"/>
  <c r="U129" i="8"/>
  <c r="T129" i="8" s="1"/>
  <c r="U130" i="8"/>
  <c r="T130" i="8" s="1"/>
  <c r="U132" i="8"/>
  <c r="T132" i="8" s="1"/>
  <c r="U131" i="8"/>
  <c r="T131" i="8" s="1"/>
  <c r="U1583" i="8"/>
  <c r="T1583" i="8" s="1"/>
  <c r="U1890" i="8"/>
  <c r="T1890" i="8" s="1"/>
  <c r="U1647" i="8"/>
  <c r="T1647" i="8" s="1"/>
  <c r="U1199" i="8"/>
  <c r="T1199" i="8" s="1"/>
  <c r="U1670" i="8"/>
  <c r="T1670" i="8" s="1"/>
  <c r="U1294" i="8"/>
  <c r="T1294" i="8" s="1"/>
  <c r="U1828" i="8"/>
  <c r="T1828" i="8" s="1"/>
  <c r="U728" i="8"/>
  <c r="T728" i="8" s="1"/>
  <c r="U1187" i="8"/>
  <c r="T1187" i="8" s="1"/>
  <c r="U1145" i="8"/>
  <c r="T1145" i="8" s="1"/>
  <c r="U1146" i="8"/>
  <c r="T1146" i="8" s="1"/>
  <c r="U963" i="8"/>
  <c r="T963" i="8" s="1"/>
  <c r="U964" i="8"/>
  <c r="T964" i="8" s="1"/>
  <c r="U965" i="8"/>
  <c r="T965" i="8" s="1"/>
  <c r="U1144" i="8"/>
  <c r="T1144" i="8" s="1"/>
  <c r="U1164" i="8"/>
  <c r="T1164" i="8" s="1"/>
  <c r="U1331" i="8"/>
  <c r="T1331" i="8" s="1"/>
  <c r="U1064" i="8"/>
  <c r="T1064" i="8" s="1"/>
  <c r="U1143" i="8"/>
  <c r="T1143" i="8" s="1"/>
  <c r="U1071" i="8"/>
  <c r="T1071" i="8" s="1"/>
  <c r="U1818" i="8"/>
  <c r="T1818" i="8" s="1"/>
  <c r="U1943" i="8"/>
  <c r="T1943" i="8" s="1"/>
  <c r="U1420" i="8"/>
  <c r="T1420" i="8" s="1"/>
  <c r="U1422" i="8"/>
  <c r="T1422" i="8" s="1"/>
  <c r="U1334" i="8"/>
  <c r="T1334" i="8" s="1"/>
  <c r="U1958" i="8"/>
  <c r="T1958" i="8" s="1"/>
  <c r="U1163" i="8"/>
  <c r="T1163" i="8" s="1"/>
  <c r="U1917" i="8"/>
  <c r="T1917" i="8" s="1"/>
  <c r="U1421" i="8"/>
  <c r="T1421" i="8" s="1"/>
  <c r="U1066" i="8"/>
  <c r="T1066" i="8" s="1"/>
  <c r="U449" i="8"/>
  <c r="T449" i="8" s="1"/>
  <c r="U1220" i="8"/>
  <c r="T1220" i="8" s="1"/>
  <c r="U1423" i="8"/>
  <c r="T1423" i="8" s="1"/>
  <c r="U1425" i="8"/>
  <c r="T1425" i="8" s="1"/>
  <c r="U1717" i="8"/>
  <c r="T1717" i="8" s="1"/>
  <c r="U1424" i="8"/>
  <c r="T1424" i="8" s="1"/>
  <c r="U450" i="8"/>
  <c r="T450" i="8" s="1"/>
  <c r="U1161" i="8"/>
  <c r="T1161" i="8" s="1"/>
  <c r="T78" i="8"/>
  <c r="U1569" i="8"/>
  <c r="T1569" i="8" s="1"/>
  <c r="U1675" i="8"/>
  <c r="T1675" i="8" s="1"/>
  <c r="U1864" i="8"/>
  <c r="T1864" i="8" s="1"/>
  <c r="U1332" i="8"/>
  <c r="T1332" i="8" s="1"/>
  <c r="U451" i="8"/>
  <c r="T451" i="8" s="1"/>
  <c r="U498" i="8"/>
  <c r="T498" i="8" s="1"/>
  <c r="U391" i="8"/>
  <c r="T391" i="8" s="1"/>
  <c r="U395" i="8"/>
  <c r="T395" i="8" s="1"/>
  <c r="U393" i="8"/>
  <c r="T393" i="8" s="1"/>
  <c r="U392" i="8"/>
  <c r="T392" i="8" s="1"/>
  <c r="U266" i="8"/>
  <c r="T266" i="8" s="1"/>
  <c r="U265" i="8"/>
  <c r="T265" i="8" s="1"/>
  <c r="T1072" i="8"/>
  <c r="U1655" i="8"/>
  <c r="T1655" i="8" s="1"/>
  <c r="U1070" i="8"/>
  <c r="T1070" i="8" s="1"/>
  <c r="W473" i="13" s="1"/>
  <c r="E31" i="13"/>
  <c r="M168" i="13"/>
  <c r="M333" i="13"/>
  <c r="T1619" i="8"/>
  <c r="E160" i="13"/>
  <c r="E453" i="13"/>
  <c r="M302" i="13"/>
  <c r="E349" i="13"/>
  <c r="E508" i="13"/>
  <c r="M337" i="13"/>
  <c r="M108" i="13"/>
  <c r="T1065" i="8"/>
  <c r="E381" i="13"/>
  <c r="E386" i="13"/>
  <c r="T747" i="8"/>
  <c r="E49" i="13"/>
  <c r="E303" i="13"/>
  <c r="K84" i="14"/>
  <c r="M244" i="13"/>
  <c r="E164" i="13"/>
  <c r="E184" i="13"/>
  <c r="M380" i="13"/>
  <c r="E409" i="13"/>
  <c r="E92" i="13"/>
  <c r="M338" i="13"/>
  <c r="T1251" i="8"/>
  <c r="E440" i="13"/>
  <c r="M142" i="13"/>
  <c r="E215" i="13"/>
  <c r="E423" i="13"/>
  <c r="E517" i="13"/>
  <c r="E516" i="13"/>
  <c r="M76" i="13"/>
  <c r="E412" i="13"/>
  <c r="M193" i="13"/>
  <c r="T1190" i="8"/>
  <c r="E393" i="13"/>
  <c r="E356" i="13"/>
  <c r="U356" i="13" s="1"/>
  <c r="M199" i="13"/>
  <c r="E64" i="13"/>
  <c r="M369" i="13"/>
  <c r="T820" i="8"/>
  <c r="E505" i="13"/>
  <c r="E74" i="13"/>
  <c r="E225" i="13"/>
  <c r="E500" i="13"/>
  <c r="E279" i="13"/>
  <c r="E174" i="13"/>
  <c r="T1685" i="8"/>
  <c r="E490" i="13"/>
  <c r="E182" i="13"/>
  <c r="T394" i="8"/>
  <c r="M325" i="13"/>
  <c r="E20" i="13"/>
  <c r="E117" i="13"/>
  <c r="E295" i="13"/>
  <c r="E280" i="13"/>
  <c r="M50" i="13"/>
  <c r="E219" i="13"/>
  <c r="E400" i="13"/>
  <c r="E317" i="13"/>
  <c r="U317" i="13" s="1"/>
  <c r="X317" i="13" s="1"/>
  <c r="E167" i="13"/>
  <c r="E179" i="13"/>
  <c r="K150" i="14"/>
  <c r="E71" i="13"/>
  <c r="E431" i="13"/>
  <c r="E290" i="13"/>
  <c r="E334" i="13"/>
  <c r="E354" i="13"/>
  <c r="M507" i="13"/>
  <c r="E493" i="13"/>
  <c r="E323" i="13"/>
  <c r="E190" i="13"/>
  <c r="T1939" i="8"/>
  <c r="T1892" i="8"/>
  <c r="E437" i="13"/>
  <c r="E407" i="13"/>
  <c r="E448" i="13"/>
  <c r="E476" i="13"/>
  <c r="M208" i="13"/>
  <c r="E512" i="13"/>
  <c r="E95" i="13"/>
  <c r="M134" i="13"/>
  <c r="E489" i="13"/>
  <c r="E329" i="13"/>
  <c r="M113" i="13"/>
  <c r="E271" i="13"/>
  <c r="E298" i="13"/>
  <c r="M298" i="13" s="1"/>
  <c r="E321" i="13"/>
  <c r="E194" i="13"/>
  <c r="E335" i="13"/>
  <c r="E175" i="13"/>
  <c r="E172" i="13"/>
  <c r="E520" i="13"/>
  <c r="T1358" i="8"/>
  <c r="E52" i="13"/>
  <c r="E114" i="13"/>
  <c r="E75" i="13"/>
  <c r="E435" i="13"/>
  <c r="E48" i="13"/>
  <c r="E281" i="13"/>
  <c r="T765" i="8"/>
  <c r="E13" i="13"/>
  <c r="E252" i="13"/>
  <c r="M4" i="13"/>
  <c r="E7" i="13"/>
  <c r="J10" i="14"/>
  <c r="E209" i="13"/>
  <c r="M283" i="13"/>
  <c r="E218" i="13"/>
  <c r="E471" i="13"/>
  <c r="E197" i="13"/>
  <c r="E41" i="13"/>
  <c r="M83" i="13"/>
  <c r="E43" i="13"/>
  <c r="E366" i="13"/>
  <c r="M506" i="13"/>
  <c r="E159" i="13"/>
  <c r="E56" i="13"/>
  <c r="E421" i="13"/>
  <c r="E359" i="13"/>
  <c r="E121" i="13"/>
  <c r="M90" i="13"/>
  <c r="E111" i="13"/>
  <c r="T1868" i="8"/>
  <c r="E389" i="13"/>
  <c r="E207" i="13"/>
  <c r="E403" i="13"/>
  <c r="M523" i="13"/>
  <c r="E46" i="13"/>
  <c r="E371" i="13"/>
  <c r="E37" i="13"/>
  <c r="E492" i="13"/>
  <c r="T1826" i="8"/>
  <c r="E191" i="13"/>
  <c r="E416" i="13"/>
  <c r="E262" i="13"/>
  <c r="E105" i="13"/>
  <c r="E255" i="13"/>
  <c r="E420" i="13"/>
  <c r="E268" i="13"/>
  <c r="E94" i="13"/>
  <c r="E67" i="13"/>
  <c r="M539" i="13"/>
  <c r="E145" i="13"/>
  <c r="E251" i="13"/>
  <c r="M36" i="13"/>
  <c r="M34" i="13"/>
  <c r="E316" i="13"/>
  <c r="E229" i="13"/>
  <c r="E417" i="13"/>
  <c r="E127" i="13"/>
  <c r="V127" i="13" s="1"/>
  <c r="E311" i="13"/>
  <c r="E35" i="13"/>
  <c r="M185" i="13"/>
  <c r="T1657" i="8"/>
  <c r="E139" i="13"/>
  <c r="E24" i="13"/>
  <c r="E221" i="13"/>
  <c r="T1142" i="8"/>
  <c r="E213" i="13"/>
  <c r="M377" i="13"/>
  <c r="E222" i="13"/>
  <c r="E38" i="13"/>
  <c r="E73" i="13"/>
  <c r="M341" i="13"/>
  <c r="T595" i="8"/>
  <c r="M29" i="13"/>
  <c r="E378" i="13"/>
  <c r="E96" i="13"/>
  <c r="E319" i="13"/>
  <c r="M118" i="13"/>
  <c r="E463" i="13"/>
  <c r="E362" i="13"/>
  <c r="M256" i="13"/>
  <c r="E202" i="13"/>
  <c r="E166" i="13"/>
  <c r="T1005" i="8"/>
  <c r="M503" i="13"/>
  <c r="E355" i="13"/>
  <c r="E135" i="13"/>
  <c r="E66" i="13"/>
  <c r="E397" i="13"/>
  <c r="E138" i="13"/>
  <c r="M485" i="13"/>
  <c r="K10" i="14"/>
  <c r="Q10" i="14"/>
  <c r="E236" i="13"/>
  <c r="M413" i="13"/>
  <c r="J172" i="14"/>
  <c r="E212" i="13"/>
  <c r="T1258" i="8"/>
  <c r="E91" i="13"/>
  <c r="E287" i="13"/>
  <c r="M396" i="13"/>
  <c r="E146" i="13"/>
  <c r="E457" i="13"/>
  <c r="T1908" i="8"/>
  <c r="M253" i="13"/>
  <c r="T306" i="8"/>
  <c r="E464" i="13"/>
  <c r="E293" i="13"/>
  <c r="E368" i="13"/>
  <c r="J365" i="14"/>
  <c r="E65" i="13"/>
  <c r="D494" i="13"/>
  <c r="E494" i="13" s="1"/>
  <c r="E343" i="13"/>
  <c r="T1913" i="8"/>
  <c r="E132" i="13"/>
  <c r="J309" i="14"/>
  <c r="T1086" i="8"/>
  <c r="E224" i="13"/>
  <c r="T1118" i="8"/>
  <c r="K338" i="14"/>
  <c r="J338" i="14"/>
  <c r="M312" i="13"/>
  <c r="E452" i="13"/>
  <c r="E103" i="13"/>
  <c r="E100" i="13"/>
  <c r="M152" i="13"/>
  <c r="E158" i="13"/>
  <c r="E72" i="13"/>
  <c r="E130" i="13"/>
  <c r="E382" i="13"/>
  <c r="M474" i="13"/>
  <c r="E63" i="13"/>
  <c r="T1628" i="8"/>
  <c r="T1875" i="8"/>
  <c r="E442" i="13"/>
  <c r="E257" i="13"/>
  <c r="E196" i="13"/>
  <c r="K76" i="14"/>
  <c r="E273" i="13"/>
  <c r="E99" i="13"/>
  <c r="T1623" i="8"/>
  <c r="E376" i="13"/>
  <c r="E169" i="13"/>
  <c r="M511" i="13"/>
  <c r="M313" i="13"/>
  <c r="M144" i="13"/>
  <c r="M226" i="13"/>
  <c r="E231" i="13"/>
  <c r="T600" i="8"/>
  <c r="E28" i="13"/>
  <c r="E39" i="13"/>
  <c r="E306" i="13"/>
  <c r="C494" i="13"/>
  <c r="AN494" i="13" s="1"/>
  <c r="R494" i="13" s="1"/>
  <c r="E314" i="13"/>
  <c r="E243" i="13"/>
  <c r="T1566" i="8"/>
  <c r="E60" i="13"/>
  <c r="E57" i="13"/>
  <c r="E270" i="13"/>
  <c r="E391" i="13"/>
  <c r="O391" i="13" s="1"/>
  <c r="E51" i="13"/>
  <c r="E318" i="13"/>
  <c r="E372" i="13"/>
  <c r="M84" i="13"/>
  <c r="E97" i="13"/>
  <c r="V97" i="13" s="1"/>
  <c r="E445" i="13"/>
  <c r="T1591" i="8"/>
  <c r="E181" i="13"/>
  <c r="E434" i="13"/>
  <c r="E272" i="13"/>
  <c r="E469" i="13"/>
  <c r="E150" i="13"/>
  <c r="E249" i="13"/>
  <c r="E278" i="13"/>
  <c r="E81" i="13"/>
  <c r="T1230" i="8"/>
  <c r="E21" i="13"/>
  <c r="M414" i="13"/>
  <c r="T1106" i="8"/>
  <c r="E339" i="13"/>
  <c r="M339" i="13" s="1"/>
  <c r="E353" i="13"/>
  <c r="K361" i="14"/>
  <c r="E495" i="13"/>
  <c r="E265" i="13"/>
  <c r="M261" i="13"/>
  <c r="M32" i="13"/>
  <c r="T1756" i="8"/>
  <c r="E266" i="13"/>
  <c r="T1734" i="8"/>
  <c r="T537" i="8"/>
  <c r="E418" i="13"/>
  <c r="E237" i="13"/>
  <c r="T1803" i="8"/>
  <c r="E327" i="13"/>
  <c r="E110" i="13"/>
  <c r="E328" i="13"/>
  <c r="M234" i="13"/>
  <c r="E233" i="13"/>
  <c r="E55" i="13"/>
  <c r="E155" i="13"/>
  <c r="T1656" i="8"/>
  <c r="E342" i="13"/>
  <c r="E216" i="13"/>
  <c r="T1650" i="8"/>
  <c r="E154" i="13"/>
  <c r="E350" i="13"/>
  <c r="T982" i="8"/>
  <c r="E205" i="13"/>
  <c r="E54" i="13"/>
  <c r="D497" i="13"/>
  <c r="E497" i="13" s="1"/>
  <c r="G514" i="13"/>
  <c r="C514" i="13"/>
  <c r="D514" i="13"/>
  <c r="E514" i="13" s="1"/>
  <c r="E277" i="13"/>
  <c r="E201" i="13"/>
  <c r="E308" i="13"/>
  <c r="M178" i="13"/>
  <c r="E540" i="13"/>
  <c r="E140" i="13"/>
  <c r="E336" i="13"/>
  <c r="E129" i="13"/>
  <c r="F373" i="13"/>
  <c r="D373" i="13"/>
  <c r="C373" i="13"/>
  <c r="G509" i="13"/>
  <c r="C509" i="13"/>
  <c r="D509" i="13"/>
  <c r="E509" i="13" s="1"/>
  <c r="E446" i="13"/>
  <c r="F128" i="13"/>
  <c r="C128" i="13"/>
  <c r="D128" i="13"/>
  <c r="E531" i="13"/>
  <c r="E171" i="13"/>
  <c r="E499" i="13"/>
  <c r="T1793" i="8"/>
  <c r="M314" i="13" s="1"/>
  <c r="E141" i="13"/>
  <c r="C211" i="13"/>
  <c r="AN211" i="13" s="1"/>
  <c r="R211" i="13" s="1"/>
  <c r="F211" i="13"/>
  <c r="D16" i="13"/>
  <c r="E16" i="13" s="1"/>
  <c r="C16" i="13"/>
  <c r="G16" i="13"/>
  <c r="C119" i="13"/>
  <c r="AN119" i="13" s="1"/>
  <c r="R119" i="13" s="1"/>
  <c r="F119" i="13"/>
  <c r="D119" i="13"/>
  <c r="E14" i="13"/>
  <c r="T1688" i="8"/>
  <c r="E177" i="13"/>
  <c r="F365" i="13"/>
  <c r="C365" i="13"/>
  <c r="AN365" i="13" s="1"/>
  <c r="R365" i="13" s="1"/>
  <c r="D365" i="13"/>
  <c r="J370" i="14"/>
  <c r="C61" i="13"/>
  <c r="F61" i="13"/>
  <c r="D61" i="13"/>
  <c r="E245" i="13"/>
  <c r="G530" i="13"/>
  <c r="D530" i="13"/>
  <c r="E530" i="13" s="1"/>
  <c r="C530" i="13"/>
  <c r="AN530" i="13" s="1"/>
  <c r="R530" i="13" s="1"/>
  <c r="D10" i="13"/>
  <c r="E10" i="13" s="1"/>
  <c r="G10" i="13"/>
  <c r="F101" i="13"/>
  <c r="D101" i="13"/>
  <c r="C101" i="13"/>
  <c r="AN101" i="13" s="1"/>
  <c r="R101" i="13" s="1"/>
  <c r="D151" i="13"/>
  <c r="F151" i="13"/>
  <c r="C151" i="13"/>
  <c r="M9" i="13"/>
  <c r="K20" i="14"/>
  <c r="E123" i="13"/>
  <c r="D79" i="13"/>
  <c r="G79" i="13"/>
  <c r="E424" i="13"/>
  <c r="E18" i="13"/>
  <c r="E62" i="13"/>
  <c r="F22" i="13"/>
  <c r="D22" i="13"/>
  <c r="C22" i="13"/>
  <c r="AN22" i="13" s="1"/>
  <c r="R22" i="13" s="1"/>
  <c r="E309" i="13"/>
  <c r="E433" i="13"/>
  <c r="F58" i="13"/>
  <c r="C58" i="13"/>
  <c r="D58" i="13"/>
  <c r="F542" i="13"/>
  <c r="D542" i="13"/>
  <c r="C542" i="13"/>
  <c r="E264" i="13"/>
  <c r="T1557" i="8"/>
  <c r="AS4" i="13"/>
  <c r="E239" i="13"/>
  <c r="T1593" i="8"/>
  <c r="C10" i="13"/>
  <c r="F148" i="13"/>
  <c r="C148" i="13"/>
  <c r="AN148" i="13" s="1"/>
  <c r="R148" i="13" s="1"/>
  <c r="D148" i="13"/>
  <c r="E387" i="13"/>
  <c r="E82" i="13"/>
  <c r="Q316" i="14"/>
  <c r="K316" i="14"/>
  <c r="D455" i="13"/>
  <c r="E455" i="13" s="1"/>
  <c r="G455" i="13"/>
  <c r="C455" i="13"/>
  <c r="T726" i="8"/>
  <c r="T1551" i="8"/>
  <c r="D30" i="13"/>
  <c r="F30" i="13"/>
  <c r="C30" i="13"/>
  <c r="C483" i="13"/>
  <c r="AN483" i="13" s="1"/>
  <c r="R483" i="13" s="1"/>
  <c r="G483" i="13"/>
  <c r="K149" i="14"/>
  <c r="D269" i="13"/>
  <c r="C269" i="13"/>
  <c r="F269" i="13"/>
  <c r="E206" i="13"/>
  <c r="E465" i="13"/>
  <c r="E504" i="13"/>
  <c r="F410" i="13"/>
  <c r="C410" i="13"/>
  <c r="D410" i="13"/>
  <c r="F352" i="13"/>
  <c r="C352" i="13"/>
  <c r="AN352" i="13" s="1"/>
  <c r="R352" i="13" s="1"/>
  <c r="D352" i="13"/>
  <c r="F483" i="13"/>
  <c r="D483" i="13"/>
  <c r="F364" i="13"/>
  <c r="D364" i="13"/>
  <c r="C364" i="13"/>
  <c r="E444" i="13"/>
  <c r="F186" i="13"/>
  <c r="D186" i="13"/>
  <c r="C186" i="13"/>
  <c r="AN186" i="13" s="1"/>
  <c r="R186" i="13" s="1"/>
  <c r="D406" i="13"/>
  <c r="F406" i="13"/>
  <c r="C406" i="13"/>
  <c r="AN406" i="13" s="1"/>
  <c r="R406" i="13" s="1"/>
  <c r="D326" i="13"/>
  <c r="F326" i="13"/>
  <c r="C326" i="13"/>
  <c r="F102" i="13"/>
  <c r="C102" i="13"/>
  <c r="AN102" i="13" s="1"/>
  <c r="R102" i="13" s="1"/>
  <c r="D102" i="13"/>
  <c r="E422" i="13"/>
  <c r="F305" i="13"/>
  <c r="C305" i="13"/>
  <c r="AN305" i="13" s="1"/>
  <c r="R305" i="13" s="1"/>
  <c r="D305" i="13"/>
  <c r="F227" i="13"/>
  <c r="D227" i="13"/>
  <c r="C227" i="13"/>
  <c r="F491" i="13"/>
  <c r="C491" i="13"/>
  <c r="AN491" i="13" s="1"/>
  <c r="R491" i="13" s="1"/>
  <c r="D491" i="13"/>
  <c r="F427" i="13"/>
  <c r="C427" i="13"/>
  <c r="AN427" i="13" s="1"/>
  <c r="R427" i="13" s="1"/>
  <c r="D427" i="13"/>
  <c r="E137" i="13"/>
  <c r="F401" i="13"/>
  <c r="D401" i="13"/>
  <c r="C401" i="13"/>
  <c r="AN401" i="13" s="1"/>
  <c r="R401" i="13" s="1"/>
  <c r="M80" i="13"/>
  <c r="E240" i="13"/>
  <c r="F526" i="13"/>
  <c r="D526" i="13"/>
  <c r="C526" i="13"/>
  <c r="M479" i="13"/>
  <c r="E301" i="13"/>
  <c r="F235" i="13"/>
  <c r="D235" i="13"/>
  <c r="C235" i="13"/>
  <c r="AN235" i="13" s="1"/>
  <c r="R235" i="13" s="1"/>
  <c r="F147" i="13"/>
  <c r="C147" i="13"/>
  <c r="AN147" i="13" s="1"/>
  <c r="R147" i="13" s="1"/>
  <c r="D147" i="13"/>
  <c r="C532" i="13"/>
  <c r="AN532" i="13" s="1"/>
  <c r="R532" i="13" s="1"/>
  <c r="D532" i="13"/>
  <c r="F532" i="13"/>
  <c r="D388" i="13"/>
  <c r="C388" i="13"/>
  <c r="F388" i="13"/>
  <c r="F487" i="13"/>
  <c r="C487" i="13"/>
  <c r="D487" i="13"/>
  <c r="D537" i="13"/>
  <c r="F537" i="13"/>
  <c r="C537" i="13"/>
  <c r="AN537" i="13" s="1"/>
  <c r="R537" i="13" s="1"/>
  <c r="C497" i="13"/>
  <c r="F447" i="13"/>
  <c r="D447" i="13"/>
  <c r="C447" i="13"/>
  <c r="AN447" i="13" s="1"/>
  <c r="R447" i="13" s="1"/>
  <c r="E143" i="13"/>
  <c r="K242" i="12"/>
  <c r="O242" i="9"/>
  <c r="O242" i="12" s="1"/>
  <c r="N242" i="9"/>
  <c r="K221" i="12"/>
  <c r="O221" i="9"/>
  <c r="O221" i="12" s="1"/>
  <c r="N221" i="9"/>
  <c r="K176" i="12"/>
  <c r="O176" i="9"/>
  <c r="O176" i="12" s="1"/>
  <c r="N176" i="9"/>
  <c r="K204" i="12"/>
  <c r="O204" i="9"/>
  <c r="O204" i="12" s="1"/>
  <c r="N204" i="9"/>
  <c r="K264" i="12"/>
  <c r="N264" i="9"/>
  <c r="O264" i="9"/>
  <c r="O264" i="12" s="1"/>
  <c r="Z179" i="9"/>
  <c r="Z179" i="12" s="1"/>
  <c r="H179" i="12"/>
  <c r="E470" i="13"/>
  <c r="E296" i="13"/>
  <c r="E68" i="13"/>
  <c r="M68" i="13" s="1"/>
  <c r="K35" i="12"/>
  <c r="O35" i="9"/>
  <c r="O35" i="12" s="1"/>
  <c r="N35" i="9"/>
  <c r="T948" i="8"/>
  <c r="K4" i="14"/>
  <c r="E344" i="13"/>
  <c r="K172" i="12"/>
  <c r="O172" i="9"/>
  <c r="O172" i="12" s="1"/>
  <c r="N172" i="9"/>
  <c r="K206" i="12"/>
  <c r="O206" i="9"/>
  <c r="O206" i="12" s="1"/>
  <c r="N206" i="9"/>
  <c r="K126" i="12"/>
  <c r="O126" i="9"/>
  <c r="O126" i="12" s="1"/>
  <c r="N126" i="9"/>
  <c r="O315" i="9"/>
  <c r="O315" i="12" s="1"/>
  <c r="N315" i="9"/>
  <c r="K315" i="12"/>
  <c r="N285" i="9"/>
  <c r="K285" i="12"/>
  <c r="O285" i="9"/>
  <c r="O285" i="12" s="1"/>
  <c r="K326" i="12"/>
  <c r="O326" i="9"/>
  <c r="O326" i="12" s="1"/>
  <c r="N326" i="9"/>
  <c r="Z102" i="12"/>
  <c r="K402" i="12"/>
  <c r="O402" i="9"/>
  <c r="O402" i="12" s="1"/>
  <c r="N402" i="9"/>
  <c r="N92" i="9"/>
  <c r="K92" i="12"/>
  <c r="O92" i="9"/>
  <c r="O92" i="12" s="1"/>
  <c r="Z370" i="12"/>
  <c r="Z332" i="12"/>
  <c r="Z350" i="9"/>
  <c r="Z350" i="12" s="1"/>
  <c r="N350" i="12"/>
  <c r="Z262" i="9"/>
  <c r="Z262" i="12" s="1"/>
  <c r="N262" i="12"/>
  <c r="N217" i="12"/>
  <c r="Z217" i="9"/>
  <c r="Z217" i="12" s="1"/>
  <c r="R2" i="14"/>
  <c r="Q150" i="14"/>
  <c r="Q370" i="14"/>
  <c r="K44" i="12"/>
  <c r="O44" i="9"/>
  <c r="O44" i="12" s="1"/>
  <c r="N44" i="9"/>
  <c r="O222" i="9"/>
  <c r="O222" i="12" s="1"/>
  <c r="N222" i="9"/>
  <c r="K222" i="12"/>
  <c r="O229" i="9"/>
  <c r="O229" i="12" s="1"/>
  <c r="K229" i="12"/>
  <c r="N229" i="9"/>
  <c r="N190" i="12"/>
  <c r="Z190" i="9"/>
  <c r="Z190" i="12" s="1"/>
  <c r="Z5" i="9"/>
  <c r="Z5" i="12" s="1"/>
  <c r="N5" i="12"/>
  <c r="N30" i="12"/>
  <c r="Z30" i="9"/>
  <c r="Z30" i="12" s="1"/>
  <c r="K397" i="12"/>
  <c r="O397" i="9"/>
  <c r="O397" i="12" s="1"/>
  <c r="N397" i="9"/>
  <c r="H321" i="12"/>
  <c r="Z321" i="9"/>
  <c r="Z321" i="12" s="1"/>
  <c r="N310" i="12"/>
  <c r="Z310" i="9"/>
  <c r="Z310" i="12" s="1"/>
  <c r="E320" i="13"/>
  <c r="K114" i="12"/>
  <c r="O114" i="9"/>
  <c r="O114" i="12" s="1"/>
  <c r="N114" i="9"/>
  <c r="N32" i="9"/>
  <c r="K32" i="12"/>
  <c r="O32" i="9"/>
  <c r="O32" i="12" s="1"/>
  <c r="K130" i="12"/>
  <c r="O130" i="9"/>
  <c r="O130" i="12" s="1"/>
  <c r="N130" i="9"/>
  <c r="K268" i="12"/>
  <c r="O268" i="9"/>
  <c r="O268" i="12" s="1"/>
  <c r="N268" i="9"/>
  <c r="K363" i="12"/>
  <c r="O363" i="9"/>
  <c r="O363" i="12" s="1"/>
  <c r="N363" i="9"/>
  <c r="K406" i="12"/>
  <c r="O406" i="9"/>
  <c r="O406" i="12" s="1"/>
  <c r="N406" i="9"/>
  <c r="N309" i="12"/>
  <c r="Z309" i="9"/>
  <c r="Z309" i="12" s="1"/>
  <c r="N70" i="9"/>
  <c r="K70" i="12"/>
  <c r="O70" i="9"/>
  <c r="O70" i="12" s="1"/>
  <c r="Z212" i="9"/>
  <c r="N212" i="12"/>
  <c r="K374" i="12"/>
  <c r="O374" i="9"/>
  <c r="O374" i="12" s="1"/>
  <c r="N374" i="9"/>
  <c r="K414" i="12"/>
  <c r="O414" i="9"/>
  <c r="O414" i="12" s="1"/>
  <c r="N414" i="9"/>
  <c r="Z212" i="12"/>
  <c r="K108" i="12"/>
  <c r="O108" i="9"/>
  <c r="O108" i="12" s="1"/>
  <c r="N108" i="9"/>
  <c r="E203" i="13"/>
  <c r="E286" i="13"/>
  <c r="N199" i="12" l="1"/>
  <c r="Z199" i="9"/>
  <c r="Z199" i="12" s="1"/>
  <c r="Z208" i="9"/>
  <c r="Z208" i="12" s="1"/>
  <c r="N287" i="12"/>
  <c r="Z287" i="9"/>
  <c r="Z287" i="12" s="1"/>
  <c r="Z387" i="9"/>
  <c r="Z387" i="12" s="1"/>
  <c r="N387" i="12"/>
  <c r="N162" i="12"/>
  <c r="Z162" i="9"/>
  <c r="Z162" i="12" s="1"/>
  <c r="N150" i="12"/>
  <c r="Z150" i="9"/>
  <c r="Z150" i="12" s="1"/>
  <c r="Z192" i="9"/>
  <c r="Z192" i="12" s="1"/>
  <c r="N192" i="12"/>
  <c r="N269" i="12"/>
  <c r="Z269" i="9"/>
  <c r="Z269" i="12" s="1"/>
  <c r="Z145" i="9"/>
  <c r="Z145" i="12" s="1"/>
  <c r="Z113" i="9"/>
  <c r="Z113" i="12" s="1"/>
  <c r="N113" i="12"/>
  <c r="N394" i="12"/>
  <c r="Z394" i="9"/>
  <c r="Z394" i="12" s="1"/>
  <c r="N265" i="12"/>
  <c r="Z265" i="9"/>
  <c r="Z265" i="12" s="1"/>
  <c r="N224" i="12"/>
  <c r="Z224" i="9"/>
  <c r="Z224" i="12" s="1"/>
  <c r="Z117" i="9"/>
  <c r="Z117" i="12" s="1"/>
  <c r="N365" i="12"/>
  <c r="Z365" i="9"/>
  <c r="Z365" i="12" s="1"/>
  <c r="N65" i="12"/>
  <c r="Z65" i="9"/>
  <c r="Z65" i="12" s="1"/>
  <c r="N297" i="12"/>
  <c r="Z297" i="9"/>
  <c r="Z297" i="12" s="1"/>
  <c r="N322" i="12"/>
  <c r="Z322" i="9"/>
  <c r="Z322" i="12" s="1"/>
  <c r="N195" i="12"/>
  <c r="Z195" i="9"/>
  <c r="Z195" i="12" s="1"/>
  <c r="M200" i="13"/>
  <c r="N11" i="12"/>
  <c r="Z11" i="9"/>
  <c r="Z11" i="12" s="1"/>
  <c r="Z376" i="9"/>
  <c r="Z376" i="12" s="1"/>
  <c r="N376" i="12"/>
  <c r="N127" i="12"/>
  <c r="Z127" i="9"/>
  <c r="Z127" i="12" s="1"/>
  <c r="N8" i="12"/>
  <c r="Z8" i="9"/>
  <c r="Z8" i="12" s="1"/>
  <c r="N125" i="12"/>
  <c r="Z125" i="9"/>
  <c r="Z125" i="12" s="1"/>
  <c r="N260" i="12"/>
  <c r="Z260" i="9"/>
  <c r="Z260" i="12" s="1"/>
  <c r="N207" i="12"/>
  <c r="Z207" i="9"/>
  <c r="Z207" i="12" s="1"/>
  <c r="M78" i="13"/>
  <c r="N219" i="12"/>
  <c r="Z219" i="9"/>
  <c r="Z219" i="12" s="1"/>
  <c r="N73" i="12"/>
  <c r="Z73" i="9"/>
  <c r="Z73" i="12" s="1"/>
  <c r="N379" i="12"/>
  <c r="Z379" i="9"/>
  <c r="Z379" i="12" s="1"/>
  <c r="N201" i="12"/>
  <c r="Z201" i="9"/>
  <c r="Z201" i="12" s="1"/>
  <c r="N355" i="12"/>
  <c r="Z355" i="9"/>
  <c r="Z355" i="12" s="1"/>
  <c r="Z191" i="9"/>
  <c r="Z191" i="12" s="1"/>
  <c r="N85" i="12"/>
  <c r="Z85" i="9"/>
  <c r="Z85" i="12" s="1"/>
  <c r="N93" i="12"/>
  <c r="Z93" i="9"/>
  <c r="Z93" i="12" s="1"/>
  <c r="N261" i="12"/>
  <c r="Z261" i="9"/>
  <c r="Z261" i="12" s="1"/>
  <c r="N55" i="12"/>
  <c r="Z55" i="9"/>
  <c r="Z55" i="12" s="1"/>
  <c r="N171" i="12"/>
  <c r="Z171" i="9"/>
  <c r="Z171" i="12" s="1"/>
  <c r="N122" i="12"/>
  <c r="Z122" i="9"/>
  <c r="Z122" i="12" s="1"/>
  <c r="N333" i="12"/>
  <c r="Z333" i="9"/>
  <c r="Z333" i="12" s="1"/>
  <c r="N115" i="12"/>
  <c r="Z115" i="9"/>
  <c r="Z115" i="12" s="1"/>
  <c r="N232" i="12"/>
  <c r="Z232" i="9"/>
  <c r="Z232" i="12" s="1"/>
  <c r="N211" i="12"/>
  <c r="Z211" i="9"/>
  <c r="Z211" i="12" s="1"/>
  <c r="N388" i="12"/>
  <c r="Z388" i="9"/>
  <c r="Z388" i="12" s="1"/>
  <c r="N281" i="12"/>
  <c r="Z281" i="9"/>
  <c r="Z281" i="12" s="1"/>
  <c r="N277" i="12"/>
  <c r="Z277" i="9"/>
  <c r="Z277" i="12" s="1"/>
  <c r="Z157" i="9"/>
  <c r="Z157" i="12" s="1"/>
  <c r="N157" i="12"/>
  <c r="N302" i="12"/>
  <c r="Z302" i="9"/>
  <c r="Z302" i="12" s="1"/>
  <c r="Z408" i="9"/>
  <c r="Z408" i="12" s="1"/>
  <c r="N408" i="12"/>
  <c r="N368" i="12"/>
  <c r="Z368" i="9"/>
  <c r="Z368" i="12" s="1"/>
  <c r="N330" i="12"/>
  <c r="Z330" i="9"/>
  <c r="Z330" i="12" s="1"/>
  <c r="N105" i="12"/>
  <c r="Z105" i="9"/>
  <c r="Z105" i="12" s="1"/>
  <c r="N342" i="12"/>
  <c r="Z342" i="9"/>
  <c r="Z342" i="12" s="1"/>
  <c r="N348" i="12"/>
  <c r="Z348" i="9"/>
  <c r="Z348" i="12" s="1"/>
  <c r="N266" i="12"/>
  <c r="Z266" i="9"/>
  <c r="Z266" i="12" s="1"/>
  <c r="N120" i="12"/>
  <c r="Z120" i="9"/>
  <c r="Z120" i="12" s="1"/>
  <c r="N118" i="12"/>
  <c r="Z118" i="9"/>
  <c r="Z118" i="12" s="1"/>
  <c r="Z296" i="9"/>
  <c r="Z296" i="12" s="1"/>
  <c r="N129" i="12"/>
  <c r="Z129" i="9"/>
  <c r="Z129" i="12" s="1"/>
  <c r="N36" i="12"/>
  <c r="Z36" i="9"/>
  <c r="Z36" i="12" s="1"/>
  <c r="N128" i="12"/>
  <c r="Z128" i="9"/>
  <c r="Z128" i="12" s="1"/>
  <c r="N399" i="12"/>
  <c r="Z399" i="9"/>
  <c r="Z399" i="12" s="1"/>
  <c r="N411" i="12"/>
  <c r="Z411" i="9"/>
  <c r="Z411" i="12" s="1"/>
  <c r="N97" i="12"/>
  <c r="Z97" i="9"/>
  <c r="Z97" i="12" s="1"/>
  <c r="N380" i="12"/>
  <c r="Z380" i="9"/>
  <c r="Z380" i="12" s="1"/>
  <c r="N238" i="12"/>
  <c r="Z238" i="9"/>
  <c r="Z238" i="12" s="1"/>
  <c r="N278" i="12"/>
  <c r="Z278" i="9"/>
  <c r="Z278" i="12" s="1"/>
  <c r="N96" i="12"/>
  <c r="Z96" i="9"/>
  <c r="Z96" i="12" s="1"/>
  <c r="N138" i="12"/>
  <c r="Z138" i="9"/>
  <c r="Z138" i="12" s="1"/>
  <c r="N382" i="12"/>
  <c r="Z382" i="9"/>
  <c r="Z382" i="12" s="1"/>
  <c r="N166" i="12"/>
  <c r="Z166" i="9"/>
  <c r="Z166" i="12" s="1"/>
  <c r="N45" i="12"/>
  <c r="Z45" i="9"/>
  <c r="Z45" i="12" s="1"/>
  <c r="N367" i="12"/>
  <c r="Z367" i="9"/>
  <c r="Z367" i="12" s="1"/>
  <c r="N48" i="12"/>
  <c r="Z48" i="9"/>
  <c r="Z48" i="12" s="1"/>
  <c r="N12" i="12"/>
  <c r="Z12" i="9"/>
  <c r="Z12" i="12" s="1"/>
  <c r="N283" i="12"/>
  <c r="Z283" i="9"/>
  <c r="Z283" i="12" s="1"/>
  <c r="N101" i="12"/>
  <c r="Z101" i="9"/>
  <c r="Z101" i="12" s="1"/>
  <c r="N410" i="12"/>
  <c r="Z410" i="9"/>
  <c r="Z410" i="12" s="1"/>
  <c r="N349" i="12"/>
  <c r="Z349" i="9"/>
  <c r="Z349" i="12" s="1"/>
  <c r="N292" i="12"/>
  <c r="Z292" i="9"/>
  <c r="Z292" i="12" s="1"/>
  <c r="N153" i="12"/>
  <c r="Z153" i="9"/>
  <c r="Z153" i="12" s="1"/>
  <c r="AH474" i="13"/>
  <c r="AH261" i="13"/>
  <c r="V9" i="13"/>
  <c r="M45" i="13"/>
  <c r="AT341" i="13"/>
  <c r="W461" i="13"/>
  <c r="AD341" i="13"/>
  <c r="AE341" i="13" s="1"/>
  <c r="AL461" i="13"/>
  <c r="V474" i="13"/>
  <c r="AH341" i="13"/>
  <c r="AI341" i="13" s="1"/>
  <c r="AO341" i="13"/>
  <c r="AP341" i="13" s="1"/>
  <c r="U341" i="13"/>
  <c r="X341" i="13" s="1"/>
  <c r="AD461" i="13"/>
  <c r="O9" i="13"/>
  <c r="AQ341" i="13"/>
  <c r="W341" i="13"/>
  <c r="AH461" i="13"/>
  <c r="O474" i="13"/>
  <c r="AH9" i="13"/>
  <c r="U253" i="13"/>
  <c r="AS341" i="13"/>
  <c r="AL341" i="13"/>
  <c r="N461" i="13"/>
  <c r="N474" i="13"/>
  <c r="V253" i="13"/>
  <c r="O341" i="13"/>
  <c r="O461" i="13"/>
  <c r="AL108" i="13"/>
  <c r="AD253" i="13"/>
  <c r="N341" i="13"/>
  <c r="W261" i="13"/>
  <c r="V461" i="13"/>
  <c r="AS108" i="13"/>
  <c r="V341" i="13"/>
  <c r="AD261" i="13"/>
  <c r="U461" i="13"/>
  <c r="M392" i="13"/>
  <c r="M220" i="13"/>
  <c r="AH282" i="13"/>
  <c r="AI282" i="13" s="1"/>
  <c r="AH438" i="13"/>
  <c r="O77" i="13"/>
  <c r="K380" i="14" s="1"/>
  <c r="W163" i="13"/>
  <c r="U220" i="13"/>
  <c r="AH399" i="13"/>
  <c r="V379" i="13"/>
  <c r="O515" i="13"/>
  <c r="U473" i="13"/>
  <c r="AL282" i="13"/>
  <c r="AL438" i="13"/>
  <c r="V77" i="13"/>
  <c r="U163" i="13"/>
  <c r="Q55" i="14" s="1"/>
  <c r="AL220" i="13"/>
  <c r="AL399" i="13"/>
  <c r="U379" i="13"/>
  <c r="Q59" i="14" s="1"/>
  <c r="W515" i="13"/>
  <c r="V473" i="13"/>
  <c r="M77" i="13"/>
  <c r="I380" i="14" s="1"/>
  <c r="M473" i="13"/>
  <c r="O282" i="13"/>
  <c r="W438" i="13"/>
  <c r="U77" i="13"/>
  <c r="Q380" i="14" s="1"/>
  <c r="AD163" i="13"/>
  <c r="V220" i="13"/>
  <c r="N399" i="13"/>
  <c r="J174" i="14" s="1"/>
  <c r="W379" i="13"/>
  <c r="U515" i="13"/>
  <c r="AD473" i="13"/>
  <c r="M399" i="13"/>
  <c r="N282" i="13"/>
  <c r="N438" i="13"/>
  <c r="W77" i="13"/>
  <c r="AH163" i="13"/>
  <c r="W220" i="13"/>
  <c r="O399" i="13"/>
  <c r="K174" i="14" s="1"/>
  <c r="AD379" i="13"/>
  <c r="V515" i="13"/>
  <c r="AH473" i="13"/>
  <c r="M379" i="13"/>
  <c r="W282" i="13"/>
  <c r="O438" i="13"/>
  <c r="AD77" i="13"/>
  <c r="AL163" i="13"/>
  <c r="AD220" i="13"/>
  <c r="V399" i="13"/>
  <c r="AH379" i="13"/>
  <c r="AD515" i="13"/>
  <c r="AL473" i="13"/>
  <c r="M282" i="13"/>
  <c r="U282" i="13"/>
  <c r="X282" i="13" s="1"/>
  <c r="U438" i="13"/>
  <c r="AH77" i="13"/>
  <c r="O163" i="13"/>
  <c r="K55" i="14" s="1"/>
  <c r="AH220" i="13"/>
  <c r="W399" i="13"/>
  <c r="AL379" i="13"/>
  <c r="AH515" i="13"/>
  <c r="O473" i="13"/>
  <c r="M163" i="13"/>
  <c r="M515" i="13"/>
  <c r="V282" i="13"/>
  <c r="V438" i="13"/>
  <c r="AL77" i="13"/>
  <c r="N163" i="13"/>
  <c r="J55" i="14" s="1"/>
  <c r="N220" i="13"/>
  <c r="U399" i="13"/>
  <c r="Q174" i="14" s="1"/>
  <c r="N379" i="13"/>
  <c r="J59" i="14" s="1"/>
  <c r="AL515" i="13"/>
  <c r="N473" i="13"/>
  <c r="M438" i="13"/>
  <c r="U479" i="13"/>
  <c r="AD380" i="13"/>
  <c r="V192" i="13"/>
  <c r="AH345" i="13"/>
  <c r="V380" i="13"/>
  <c r="AH380" i="13"/>
  <c r="AJ380" i="13" s="1"/>
  <c r="M294" i="13"/>
  <c r="AL414" i="13"/>
  <c r="M521" i="13"/>
  <c r="AL170" i="13"/>
  <c r="M394" i="13"/>
  <c r="AH192" i="13"/>
  <c r="N192" i="13"/>
  <c r="W345" i="13"/>
  <c r="U192" i="13"/>
  <c r="U345" i="13"/>
  <c r="Q125" i="14" s="1"/>
  <c r="O345" i="13"/>
  <c r="AD192" i="13"/>
  <c r="N345" i="13"/>
  <c r="N90" i="13"/>
  <c r="AL192" i="13"/>
  <c r="V345" i="13"/>
  <c r="O192" i="13"/>
  <c r="AD345" i="13"/>
  <c r="W192" i="13"/>
  <c r="AL345" i="13"/>
  <c r="AD90" i="13"/>
  <c r="M204" i="13"/>
  <c r="R204" i="13"/>
  <c r="M98" i="13"/>
  <c r="R98" i="13"/>
  <c r="M86" i="13"/>
  <c r="R86" i="13"/>
  <c r="M398" i="13"/>
  <c r="R398" i="13"/>
  <c r="M289" i="13"/>
  <c r="R289" i="13"/>
  <c r="M53" i="13"/>
  <c r="R53" i="13"/>
  <c r="M25" i="13"/>
  <c r="Q25" i="13" s="1"/>
  <c r="R25" i="13"/>
  <c r="AT108" i="13"/>
  <c r="R108" i="13"/>
  <c r="N338" i="13"/>
  <c r="R338" i="13"/>
  <c r="AH506" i="13"/>
  <c r="R506" i="13"/>
  <c r="M93" i="13"/>
  <c r="Q93" i="13" s="1"/>
  <c r="R93" i="13"/>
  <c r="M357" i="13"/>
  <c r="R357" i="13"/>
  <c r="M232" i="13"/>
  <c r="R232" i="13"/>
  <c r="M107" i="13"/>
  <c r="P107" i="13" s="1"/>
  <c r="L371" i="14" s="1"/>
  <c r="R107" i="13"/>
  <c r="M122" i="13"/>
  <c r="R122" i="13"/>
  <c r="M85" i="13"/>
  <c r="R85" i="13"/>
  <c r="M13" i="13"/>
  <c r="P13" i="13" s="1"/>
  <c r="R13" i="13"/>
  <c r="W83" i="13"/>
  <c r="R83" i="13"/>
  <c r="AL90" i="13"/>
  <c r="R90" i="13"/>
  <c r="M522" i="13"/>
  <c r="R522" i="13"/>
  <c r="M527" i="13"/>
  <c r="P527" i="13" s="1"/>
  <c r="R527" i="13"/>
  <c r="M331" i="13"/>
  <c r="P331" i="13" s="1"/>
  <c r="R331" i="13"/>
  <c r="M486" i="13"/>
  <c r="R486" i="13"/>
  <c r="M217" i="13"/>
  <c r="Q217" i="13" s="1"/>
  <c r="R217" i="13"/>
  <c r="M411" i="13"/>
  <c r="R411" i="13"/>
  <c r="M228" i="13"/>
  <c r="R228" i="13"/>
  <c r="M297" i="13"/>
  <c r="R297" i="13"/>
  <c r="AL419" i="13"/>
  <c r="R419" i="13"/>
  <c r="O254" i="13"/>
  <c r="R254" i="13"/>
  <c r="AL168" i="13"/>
  <c r="R168" i="13"/>
  <c r="O133" i="13"/>
  <c r="R133" i="13"/>
  <c r="M502" i="13"/>
  <c r="R502" i="13"/>
  <c r="M517" i="13"/>
  <c r="R517" i="13"/>
  <c r="M195" i="13"/>
  <c r="P195" i="13" s="1"/>
  <c r="L257" i="14" s="1"/>
  <c r="R195" i="13"/>
  <c r="M449" i="13"/>
  <c r="R449" i="13"/>
  <c r="M116" i="13"/>
  <c r="R116" i="13"/>
  <c r="M363" i="13"/>
  <c r="R363" i="13"/>
  <c r="M115" i="13"/>
  <c r="R115" i="13"/>
  <c r="M459" i="13"/>
  <c r="R459" i="13"/>
  <c r="O4" i="13"/>
  <c r="R4" i="13"/>
  <c r="U165" i="13"/>
  <c r="R165" i="13"/>
  <c r="V369" i="13"/>
  <c r="R369" i="13"/>
  <c r="M165" i="13"/>
  <c r="M536" i="13"/>
  <c r="R536" i="13"/>
  <c r="M322" i="13"/>
  <c r="R322" i="13"/>
  <c r="M367" i="13"/>
  <c r="R367" i="13"/>
  <c r="M106" i="13"/>
  <c r="R106" i="13"/>
  <c r="M40" i="13"/>
  <c r="R40" i="13"/>
  <c r="M432" i="13"/>
  <c r="R432" i="13"/>
  <c r="M467" i="13"/>
  <c r="R467" i="13"/>
  <c r="AT298" i="13"/>
  <c r="R298" i="13"/>
  <c r="V34" i="13"/>
  <c r="R34" i="13"/>
  <c r="AO231" i="13"/>
  <c r="R231" i="13"/>
  <c r="M275" i="13"/>
  <c r="R275" i="13"/>
  <c r="M188" i="13"/>
  <c r="R188" i="13"/>
  <c r="M248" i="13"/>
  <c r="R248" i="13"/>
  <c r="M250" i="13"/>
  <c r="R250" i="13"/>
  <c r="M525" i="13"/>
  <c r="R525" i="13"/>
  <c r="M535" i="13"/>
  <c r="R535" i="13"/>
  <c r="W76" i="13"/>
  <c r="R76" i="13"/>
  <c r="M541" i="13"/>
  <c r="R541" i="13"/>
  <c r="M519" i="13"/>
  <c r="R519" i="13"/>
  <c r="M315" i="13"/>
  <c r="P315" i="13" s="1"/>
  <c r="L182" i="14" s="1"/>
  <c r="R315" i="13"/>
  <c r="M263" i="13"/>
  <c r="R263" i="13"/>
  <c r="M528" i="13"/>
  <c r="R528" i="13"/>
  <c r="O118" i="13"/>
  <c r="R118" i="13"/>
  <c r="M258" i="13"/>
  <c r="R258" i="13"/>
  <c r="M47" i="13"/>
  <c r="R47" i="13"/>
  <c r="M176" i="13"/>
  <c r="R176" i="13"/>
  <c r="M402" i="13"/>
  <c r="R402" i="13"/>
  <c r="M180" i="13"/>
  <c r="P180" i="13" s="1"/>
  <c r="R180" i="13"/>
  <c r="M415" i="13"/>
  <c r="R415" i="13"/>
  <c r="M247" i="13"/>
  <c r="R247" i="13"/>
  <c r="M370" i="13"/>
  <c r="R370" i="13"/>
  <c r="M304" i="13"/>
  <c r="R304" i="13"/>
  <c r="M454" i="13"/>
  <c r="R454" i="13"/>
  <c r="AD134" i="13"/>
  <c r="R134" i="13"/>
  <c r="O503" i="13"/>
  <c r="R503" i="13"/>
  <c r="W380" i="13"/>
  <c r="R380" i="13"/>
  <c r="AL479" i="13"/>
  <c r="U380" i="13"/>
  <c r="O134" i="13"/>
  <c r="W503" i="13"/>
  <c r="AH134" i="13"/>
  <c r="V503" i="13"/>
  <c r="AL134" i="13"/>
  <c r="AD479" i="13"/>
  <c r="AH479" i="13"/>
  <c r="N134" i="13"/>
  <c r="U503" i="13"/>
  <c r="N479" i="13"/>
  <c r="W134" i="13"/>
  <c r="AD503" i="13"/>
  <c r="O479" i="13"/>
  <c r="V134" i="13"/>
  <c r="AH503" i="13"/>
  <c r="W479" i="13"/>
  <c r="U134" i="13"/>
  <c r="AL503" i="13"/>
  <c r="N503" i="13"/>
  <c r="V479" i="13"/>
  <c r="M104" i="13"/>
  <c r="N337" i="13"/>
  <c r="AL396" i="13"/>
  <c r="V337" i="13"/>
  <c r="V396" i="13"/>
  <c r="N118" i="13"/>
  <c r="N523" i="13"/>
  <c r="V523" i="13"/>
  <c r="V226" i="13"/>
  <c r="AD226" i="13"/>
  <c r="O90" i="13"/>
  <c r="W419" i="13"/>
  <c r="U90" i="13"/>
  <c r="V90" i="13"/>
  <c r="W90" i="13"/>
  <c r="M170" i="13"/>
  <c r="AD34" i="13"/>
  <c r="AT152" i="13"/>
  <c r="AL34" i="13"/>
  <c r="V152" i="13"/>
  <c r="AS298" i="13"/>
  <c r="O414" i="13"/>
  <c r="AL152" i="13"/>
  <c r="U414" i="13"/>
  <c r="V170" i="13"/>
  <c r="O506" i="13"/>
  <c r="AH414" i="13"/>
  <c r="AD170" i="13"/>
  <c r="AL506" i="13"/>
  <c r="M254" i="13"/>
  <c r="AD283" i="13"/>
  <c r="O419" i="13"/>
  <c r="M419" i="13"/>
  <c r="N419" i="13"/>
  <c r="W152" i="13"/>
  <c r="W170" i="13"/>
  <c r="AH283" i="13"/>
  <c r="AH34" i="13"/>
  <c r="AL283" i="13"/>
  <c r="U419" i="13"/>
  <c r="AA419" i="13" s="1"/>
  <c r="N414" i="13"/>
  <c r="AS152" i="13"/>
  <c r="AH152" i="13"/>
  <c r="AI152" i="13" s="1"/>
  <c r="AH170" i="13"/>
  <c r="O283" i="13"/>
  <c r="N34" i="13"/>
  <c r="N283" i="13"/>
  <c r="O34" i="13"/>
  <c r="V419" i="13"/>
  <c r="O51" i="13"/>
  <c r="M133" i="13"/>
  <c r="AD419" i="13"/>
  <c r="AE419" i="13" s="1"/>
  <c r="V414" i="13"/>
  <c r="O152" i="13"/>
  <c r="N170" i="13"/>
  <c r="N70" i="13"/>
  <c r="U283" i="13"/>
  <c r="U34" i="13"/>
  <c r="M70" i="13"/>
  <c r="AH419" i="13"/>
  <c r="AS97" i="13"/>
  <c r="AD414" i="13"/>
  <c r="N152" i="13"/>
  <c r="O170" i="13"/>
  <c r="AD70" i="13"/>
  <c r="V283" i="13"/>
  <c r="W34" i="13"/>
  <c r="AL133" i="13"/>
  <c r="W414" i="13"/>
  <c r="U152" i="13"/>
  <c r="X152" i="13" s="1"/>
  <c r="U170" i="13"/>
  <c r="Q106" i="14" s="1"/>
  <c r="W84" i="13"/>
  <c r="AL70" i="13"/>
  <c r="W283" i="13"/>
  <c r="V199" i="13"/>
  <c r="O508" i="13"/>
  <c r="M223" i="13"/>
  <c r="M458" i="13"/>
  <c r="AH458" i="13"/>
  <c r="U76" i="13"/>
  <c r="V80" i="13"/>
  <c r="N458" i="13"/>
  <c r="V256" i="13"/>
  <c r="V458" i="13"/>
  <c r="O333" i="13"/>
  <c r="AH539" i="13"/>
  <c r="AH369" i="13"/>
  <c r="O458" i="13"/>
  <c r="AL369" i="13"/>
  <c r="V223" i="13"/>
  <c r="AD458" i="13"/>
  <c r="N333" i="13"/>
  <c r="AL312" i="13"/>
  <c r="AL199" i="13"/>
  <c r="V524" i="13"/>
  <c r="N524" i="13"/>
  <c r="W539" i="13"/>
  <c r="U369" i="13"/>
  <c r="Q254" i="14" s="1"/>
  <c r="O80" i="13"/>
  <c r="AD539" i="13"/>
  <c r="AE539" i="13" s="1"/>
  <c r="AD199" i="13"/>
  <c r="AE199" i="13" s="1"/>
  <c r="AD369" i="13"/>
  <c r="U312" i="13"/>
  <c r="W312" i="13"/>
  <c r="O369" i="13"/>
  <c r="U185" i="13"/>
  <c r="Q108" i="14" s="1"/>
  <c r="N369" i="13"/>
  <c r="W302" i="13"/>
  <c r="AT199" i="13"/>
  <c r="W369" i="13"/>
  <c r="U302" i="13"/>
  <c r="Q402" i="14" s="1"/>
  <c r="O539" i="13"/>
  <c r="N199" i="13"/>
  <c r="AD302" i="13"/>
  <c r="W80" i="13"/>
  <c r="AH333" i="13"/>
  <c r="AH524" i="13"/>
  <c r="W458" i="13"/>
  <c r="N223" i="13"/>
  <c r="N80" i="13"/>
  <c r="AL333" i="13"/>
  <c r="AL524" i="13"/>
  <c r="O32" i="13"/>
  <c r="AL458" i="13"/>
  <c r="V76" i="13"/>
  <c r="U80" i="13"/>
  <c r="V333" i="13"/>
  <c r="AL256" i="13"/>
  <c r="O524" i="13"/>
  <c r="AD80" i="13"/>
  <c r="W333" i="13"/>
  <c r="U524" i="13"/>
  <c r="AH80" i="13"/>
  <c r="U333" i="13"/>
  <c r="AT207" i="13"/>
  <c r="W524" i="13"/>
  <c r="U458" i="13"/>
  <c r="AL80" i="13"/>
  <c r="AD333" i="13"/>
  <c r="AD524" i="13"/>
  <c r="N312" i="13"/>
  <c r="W4" i="13"/>
  <c r="AH165" i="13"/>
  <c r="O312" i="13"/>
  <c r="N185" i="13"/>
  <c r="V312" i="13"/>
  <c r="AD185" i="13"/>
  <c r="AD312" i="13"/>
  <c r="AH312" i="13"/>
  <c r="M213" i="13"/>
  <c r="U133" i="13"/>
  <c r="AS51" i="13"/>
  <c r="W9" i="13"/>
  <c r="AH70" i="13"/>
  <c r="W253" i="13"/>
  <c r="V261" i="13"/>
  <c r="AO108" i="13"/>
  <c r="AP108" i="13" s="1"/>
  <c r="V338" i="13"/>
  <c r="N506" i="13"/>
  <c r="O168" i="13"/>
  <c r="V108" i="13"/>
  <c r="N108" i="13"/>
  <c r="AD338" i="13"/>
  <c r="U506" i="13"/>
  <c r="AN269" i="13"/>
  <c r="R269" i="13" s="1"/>
  <c r="W474" i="13"/>
  <c r="AD9" i="13"/>
  <c r="N84" i="13"/>
  <c r="O70" i="13"/>
  <c r="AH253" i="13"/>
  <c r="AL261" i="13"/>
  <c r="W108" i="13"/>
  <c r="O108" i="13"/>
  <c r="AH338" i="13"/>
  <c r="V506" i="13"/>
  <c r="AD474" i="13"/>
  <c r="AL9" i="13"/>
  <c r="V70" i="13"/>
  <c r="AL253" i="13"/>
  <c r="N261" i="13"/>
  <c r="AD108" i="13"/>
  <c r="AE108" i="13" s="1"/>
  <c r="U108" i="13"/>
  <c r="X108" i="13" s="1"/>
  <c r="AL338" i="13"/>
  <c r="W506" i="13"/>
  <c r="N9" i="13"/>
  <c r="N254" i="13"/>
  <c r="W70" i="13"/>
  <c r="N253" i="13"/>
  <c r="O261" i="13"/>
  <c r="AH108" i="13"/>
  <c r="AI108" i="13" s="1"/>
  <c r="O338" i="13"/>
  <c r="AD506" i="13"/>
  <c r="AL474" i="13"/>
  <c r="U9" i="13"/>
  <c r="AH254" i="13"/>
  <c r="U70" i="13"/>
  <c r="O253" i="13"/>
  <c r="U261" i="13"/>
  <c r="O337" i="13"/>
  <c r="O523" i="13"/>
  <c r="U226" i="13"/>
  <c r="Q196" i="14" s="1"/>
  <c r="W396" i="13"/>
  <c r="AQ207" i="13"/>
  <c r="W118" i="13"/>
  <c r="AO207" i="13"/>
  <c r="AP207" i="13" s="1"/>
  <c r="V118" i="13"/>
  <c r="U337" i="13"/>
  <c r="Q241" i="14" s="1"/>
  <c r="U523" i="13"/>
  <c r="AH226" i="13"/>
  <c r="AD396" i="13"/>
  <c r="AS207" i="13"/>
  <c r="U118" i="13"/>
  <c r="W523" i="13"/>
  <c r="AL226" i="13"/>
  <c r="AD405" i="13"/>
  <c r="AH396" i="13"/>
  <c r="AD118" i="13"/>
  <c r="M219" i="13"/>
  <c r="W337" i="13"/>
  <c r="AD523" i="13"/>
  <c r="N226" i="13"/>
  <c r="N396" i="13"/>
  <c r="AH118" i="13"/>
  <c r="AD337" i="13"/>
  <c r="AF337" i="13" s="1"/>
  <c r="AH523" i="13"/>
  <c r="O226" i="13"/>
  <c r="O396" i="13"/>
  <c r="AL118" i="13"/>
  <c r="AH337" i="13"/>
  <c r="AL523" i="13"/>
  <c r="W226" i="13"/>
  <c r="U396" i="13"/>
  <c r="W133" i="13"/>
  <c r="V254" i="13"/>
  <c r="AD84" i="13"/>
  <c r="N168" i="13"/>
  <c r="M516" i="13"/>
  <c r="V133" i="13"/>
  <c r="W254" i="13"/>
  <c r="AH84" i="13"/>
  <c r="W168" i="13"/>
  <c r="Y429" i="13"/>
  <c r="AD133" i="13"/>
  <c r="AF133" i="13" s="1"/>
  <c r="U254" i="13"/>
  <c r="AL84" i="13"/>
  <c r="V168" i="13"/>
  <c r="M63" i="13"/>
  <c r="AT97" i="13"/>
  <c r="AH133" i="13"/>
  <c r="AJ133" i="13" s="1"/>
  <c r="AO133" i="13" s="1"/>
  <c r="AT51" i="13"/>
  <c r="AD254" i="13"/>
  <c r="V84" i="13"/>
  <c r="U168" i="13"/>
  <c r="AD168" i="13"/>
  <c r="M215" i="13"/>
  <c r="N133" i="13"/>
  <c r="AL254" i="13"/>
  <c r="O84" i="13"/>
  <c r="AH168" i="13"/>
  <c r="U84" i="13"/>
  <c r="Q297" i="13"/>
  <c r="P297" i="13"/>
  <c r="U4" i="13"/>
  <c r="X4" i="13" s="1"/>
  <c r="AL165" i="13"/>
  <c r="AN30" i="13"/>
  <c r="R30" i="13" s="1"/>
  <c r="AN61" i="13"/>
  <c r="R61" i="13" s="1"/>
  <c r="AL539" i="13"/>
  <c r="AS199" i="13"/>
  <c r="AH199" i="13"/>
  <c r="AI199" i="13" s="1"/>
  <c r="W185" i="13"/>
  <c r="V302" i="13"/>
  <c r="V4" i="13"/>
  <c r="AD4" i="13"/>
  <c r="AE4" i="13" s="1"/>
  <c r="N165" i="13"/>
  <c r="M524" i="13"/>
  <c r="N539" i="13"/>
  <c r="O199" i="13"/>
  <c r="AH185" i="13"/>
  <c r="AH302" i="13"/>
  <c r="AH4" i="13"/>
  <c r="AI4" i="13" s="1"/>
  <c r="O165" i="13"/>
  <c r="AL185" i="13"/>
  <c r="AL302" i="13"/>
  <c r="AL4" i="13"/>
  <c r="V165" i="13"/>
  <c r="U539" i="13"/>
  <c r="W199" i="13"/>
  <c r="O185" i="13"/>
  <c r="N302" i="13"/>
  <c r="N4" i="13"/>
  <c r="W165" i="13"/>
  <c r="AN388" i="13"/>
  <c r="R388" i="13" s="1"/>
  <c r="U272" i="13"/>
  <c r="X272" i="13" s="1"/>
  <c r="V539" i="13"/>
  <c r="U199" i="13"/>
  <c r="X199" i="13" s="1"/>
  <c r="V185" i="13"/>
  <c r="O302" i="13"/>
  <c r="AD165" i="13"/>
  <c r="Q86" i="13"/>
  <c r="I31" i="14"/>
  <c r="P459" i="13"/>
  <c r="Q459" i="13"/>
  <c r="M408" i="13"/>
  <c r="M5" i="13"/>
  <c r="M409" i="13"/>
  <c r="AD76" i="13"/>
  <c r="U223" i="13"/>
  <c r="U256" i="13"/>
  <c r="W32" i="13"/>
  <c r="N504" i="13"/>
  <c r="M500" i="13"/>
  <c r="N475" i="13"/>
  <c r="AT391" i="13"/>
  <c r="AH76" i="13"/>
  <c r="AD223" i="13"/>
  <c r="W256" i="13"/>
  <c r="V32" i="13"/>
  <c r="M437" i="13"/>
  <c r="M92" i="13"/>
  <c r="AS391" i="13"/>
  <c r="N76" i="13"/>
  <c r="AH223" i="13"/>
  <c r="AD256" i="13"/>
  <c r="U32" i="13"/>
  <c r="M231" i="13"/>
  <c r="AL215" i="13"/>
  <c r="W405" i="13"/>
  <c r="O76" i="13"/>
  <c r="AL223" i="13"/>
  <c r="AH256" i="13"/>
  <c r="AD32" i="13"/>
  <c r="AD463" i="13"/>
  <c r="AE463" i="13" s="1"/>
  <c r="AH32" i="13"/>
  <c r="AL295" i="13"/>
  <c r="W270" i="13"/>
  <c r="AL76" i="13"/>
  <c r="O223" i="13"/>
  <c r="N256" i="13"/>
  <c r="AL32" i="13"/>
  <c r="AN326" i="13"/>
  <c r="R326" i="13" s="1"/>
  <c r="AN542" i="13"/>
  <c r="R542" i="13" s="1"/>
  <c r="W223" i="13"/>
  <c r="O256" i="13"/>
  <c r="N32" i="13"/>
  <c r="P415" i="13"/>
  <c r="Q415" i="13"/>
  <c r="P289" i="13"/>
  <c r="Q289" i="13"/>
  <c r="M471" i="13"/>
  <c r="Q195" i="13"/>
  <c r="M257" i="14" s="1"/>
  <c r="Q502" i="13"/>
  <c r="P502" i="13"/>
  <c r="I383" i="14"/>
  <c r="Q322" i="13"/>
  <c r="M383" i="14" s="1"/>
  <c r="P322" i="13"/>
  <c r="Q367" i="13"/>
  <c r="P367" i="13"/>
  <c r="Q116" i="13"/>
  <c r="P116" i="13"/>
  <c r="Q248" i="13"/>
  <c r="P248" i="13"/>
  <c r="Q250" i="13"/>
  <c r="P250" i="13"/>
  <c r="P467" i="13"/>
  <c r="Q467" i="13"/>
  <c r="Q517" i="13"/>
  <c r="P517" i="13"/>
  <c r="P25" i="13"/>
  <c r="P263" i="13"/>
  <c r="Q263" i="13"/>
  <c r="Q528" i="13"/>
  <c r="P528" i="13"/>
  <c r="Q176" i="13"/>
  <c r="P176" i="13"/>
  <c r="I179" i="14"/>
  <c r="P398" i="13"/>
  <c r="Q398" i="13"/>
  <c r="Q454" i="13"/>
  <c r="P454" i="13"/>
  <c r="U287" i="13"/>
  <c r="AA287" i="13" s="1"/>
  <c r="V56" i="13"/>
  <c r="M424" i="13"/>
  <c r="AH397" i="13"/>
  <c r="AI397" i="13" s="1"/>
  <c r="M225" i="13"/>
  <c r="V218" i="13"/>
  <c r="AL448" i="13"/>
  <c r="U405" i="13"/>
  <c r="AL83" i="13"/>
  <c r="AL193" i="13"/>
  <c r="O329" i="13"/>
  <c r="M240" i="13"/>
  <c r="O264" i="13"/>
  <c r="V60" i="13"/>
  <c r="AL62" i="13"/>
  <c r="AN58" i="13"/>
  <c r="R58" i="13" s="1"/>
  <c r="AN128" i="13"/>
  <c r="R128" i="13" s="1"/>
  <c r="AD205" i="13"/>
  <c r="AE205" i="13" s="1"/>
  <c r="V39" i="13"/>
  <c r="AD121" i="13"/>
  <c r="AF121" i="13" s="1"/>
  <c r="O31" i="13"/>
  <c r="N360" i="13"/>
  <c r="Q180" i="13"/>
  <c r="O405" i="13"/>
  <c r="N83" i="13"/>
  <c r="O193" i="13"/>
  <c r="V465" i="13"/>
  <c r="AI429" i="13"/>
  <c r="AL81" i="13"/>
  <c r="N135" i="13"/>
  <c r="U378" i="13"/>
  <c r="AA378" i="13" s="1"/>
  <c r="P217" i="13"/>
  <c r="Q429" i="13"/>
  <c r="AL405" i="13"/>
  <c r="U83" i="13"/>
  <c r="Q278" i="14" s="1"/>
  <c r="N193" i="13"/>
  <c r="AL169" i="13"/>
  <c r="O237" i="13"/>
  <c r="U65" i="13"/>
  <c r="AA65" i="13" s="1"/>
  <c r="N221" i="13"/>
  <c r="AL268" i="13"/>
  <c r="N435" i="13"/>
  <c r="P86" i="13"/>
  <c r="L31" i="14" s="1"/>
  <c r="P429" i="13"/>
  <c r="V193" i="13"/>
  <c r="U67" i="13"/>
  <c r="AA67" i="13" s="1"/>
  <c r="O91" i="13"/>
  <c r="W318" i="13"/>
  <c r="AN487" i="13"/>
  <c r="R487" i="13" s="1"/>
  <c r="W110" i="13"/>
  <c r="U28" i="13"/>
  <c r="X28" i="13" s="1"/>
  <c r="O105" i="13"/>
  <c r="AL75" i="13"/>
  <c r="W167" i="13"/>
  <c r="V74" i="13"/>
  <c r="W193" i="13"/>
  <c r="X356" i="13"/>
  <c r="AA356" i="13"/>
  <c r="P275" i="13"/>
  <c r="Q275" i="13"/>
  <c r="W130" i="13"/>
  <c r="O130" i="13"/>
  <c r="N130" i="13"/>
  <c r="AL130" i="13"/>
  <c r="AH130" i="13"/>
  <c r="AD130" i="13"/>
  <c r="V130" i="13"/>
  <c r="U130" i="13"/>
  <c r="U452" i="13"/>
  <c r="N452" i="13"/>
  <c r="V452" i="13"/>
  <c r="AL452" i="13"/>
  <c r="AH452" i="13"/>
  <c r="AD452" i="13"/>
  <c r="AH251" i="13"/>
  <c r="AD251" i="13"/>
  <c r="U251" i="13"/>
  <c r="W251" i="13"/>
  <c r="V251" i="13"/>
  <c r="O251" i="13"/>
  <c r="N251" i="13"/>
  <c r="AL251" i="13"/>
  <c r="U420" i="13"/>
  <c r="O420" i="13"/>
  <c r="N420" i="13"/>
  <c r="AL420" i="13"/>
  <c r="AH420" i="13"/>
  <c r="AD420" i="13"/>
  <c r="W420" i="13"/>
  <c r="V420" i="13"/>
  <c r="O252" i="13"/>
  <c r="U252" i="13"/>
  <c r="N252" i="13"/>
  <c r="AH252" i="13"/>
  <c r="AD252" i="13"/>
  <c r="W252" i="13"/>
  <c r="V252" i="13"/>
  <c r="AL252" i="13"/>
  <c r="M281" i="13"/>
  <c r="N281" i="13"/>
  <c r="U281" i="13"/>
  <c r="AH281" i="13"/>
  <c r="V281" i="13"/>
  <c r="AD323" i="13"/>
  <c r="V323" i="13"/>
  <c r="U323" i="13"/>
  <c r="W323" i="13"/>
  <c r="O323" i="13"/>
  <c r="N323" i="13"/>
  <c r="AL323" i="13"/>
  <c r="AH323" i="13"/>
  <c r="M431" i="13"/>
  <c r="I60" i="14" s="1"/>
  <c r="O431" i="13"/>
  <c r="K60" i="14" s="1"/>
  <c r="V431" i="13"/>
  <c r="R60" i="14" s="1"/>
  <c r="W431" i="13"/>
  <c r="S60" i="14" s="1"/>
  <c r="U431" i="13"/>
  <c r="Q60" i="14" s="1"/>
  <c r="AD431" i="13"/>
  <c r="Z60" i="14" s="1"/>
  <c r="N431" i="13"/>
  <c r="J60" i="14" s="1"/>
  <c r="AH182" i="13"/>
  <c r="AD182" i="13"/>
  <c r="U182" i="13"/>
  <c r="W182" i="13"/>
  <c r="V182" i="13"/>
  <c r="N182" i="13"/>
  <c r="O182" i="13"/>
  <c r="AL182" i="13"/>
  <c r="AL184" i="13"/>
  <c r="AH184" i="13"/>
  <c r="AD184" i="13"/>
  <c r="W184" i="13"/>
  <c r="V184" i="13"/>
  <c r="U184" i="13"/>
  <c r="O184" i="13"/>
  <c r="N184" i="13"/>
  <c r="AL386" i="13"/>
  <c r="AH386" i="13"/>
  <c r="AD386" i="13"/>
  <c r="V386" i="13"/>
  <c r="W386" i="13"/>
  <c r="U386" i="13"/>
  <c r="O386" i="13"/>
  <c r="N386" i="13"/>
  <c r="O209" i="13"/>
  <c r="AL209" i="13"/>
  <c r="AH209" i="13"/>
  <c r="AD209" i="13"/>
  <c r="W209" i="13"/>
  <c r="U209" i="13"/>
  <c r="N209" i="13"/>
  <c r="V209" i="13"/>
  <c r="P93" i="13"/>
  <c r="O435" i="13"/>
  <c r="AL63" i="13"/>
  <c r="AH63" i="13"/>
  <c r="AD63" i="13"/>
  <c r="W63" i="13"/>
  <c r="V63" i="13"/>
  <c r="U63" i="13"/>
  <c r="N63" i="13"/>
  <c r="O63" i="13"/>
  <c r="W31" i="13"/>
  <c r="O169" i="13"/>
  <c r="U196" i="13"/>
  <c r="O196" i="13"/>
  <c r="N196" i="13"/>
  <c r="V196" i="13"/>
  <c r="AL196" i="13"/>
  <c r="AH196" i="13"/>
  <c r="AD196" i="13"/>
  <c r="W196" i="13"/>
  <c r="AH463" i="13"/>
  <c r="U167" i="13"/>
  <c r="AL331" i="13"/>
  <c r="AH331" i="13"/>
  <c r="AD331" i="13"/>
  <c r="W331" i="13"/>
  <c r="U331" i="13"/>
  <c r="V331" i="13"/>
  <c r="O331" i="13"/>
  <c r="K41" i="14" s="1"/>
  <c r="N331" i="13"/>
  <c r="J41" i="14" s="1"/>
  <c r="AA395" i="13"/>
  <c r="X395" i="13"/>
  <c r="W268" i="13"/>
  <c r="N329" i="13"/>
  <c r="N448" i="13"/>
  <c r="W56" i="13"/>
  <c r="W74" i="13"/>
  <c r="AD127" i="13"/>
  <c r="AE127" i="13" s="1"/>
  <c r="AA11" i="13"/>
  <c r="X11" i="13"/>
  <c r="U270" i="13"/>
  <c r="U188" i="13"/>
  <c r="O188" i="13"/>
  <c r="N188" i="13"/>
  <c r="AH188" i="13"/>
  <c r="AD188" i="13"/>
  <c r="W188" i="13"/>
  <c r="V188" i="13"/>
  <c r="AL188" i="13"/>
  <c r="W314" i="13"/>
  <c r="W272" i="13"/>
  <c r="V237" i="13"/>
  <c r="AL28" i="13"/>
  <c r="AL502" i="13"/>
  <c r="AH502" i="13"/>
  <c r="AD502" i="13"/>
  <c r="U502" i="13"/>
  <c r="W502" i="13"/>
  <c r="V502" i="13"/>
  <c r="O502" i="13"/>
  <c r="N502" i="13"/>
  <c r="S502" i="13"/>
  <c r="AD218" i="13"/>
  <c r="AF131" i="13"/>
  <c r="AE131" i="13"/>
  <c r="AF142" i="13"/>
  <c r="AE142" i="13"/>
  <c r="AE192" i="13"/>
  <c r="AF192" i="13"/>
  <c r="W465" i="13"/>
  <c r="V475" i="13"/>
  <c r="AL397" i="13"/>
  <c r="AD97" i="13"/>
  <c r="AE97" i="13" s="1"/>
  <c r="AF438" i="13"/>
  <c r="AE438" i="13"/>
  <c r="AD67" i="13"/>
  <c r="AF173" i="13"/>
  <c r="AE173" i="13"/>
  <c r="AF458" i="13"/>
  <c r="AE458" i="13"/>
  <c r="V318" i="13"/>
  <c r="N51" i="13"/>
  <c r="U221" i="13"/>
  <c r="N105" i="13"/>
  <c r="O504" i="13"/>
  <c r="AH405" i="13"/>
  <c r="AL334" i="13"/>
  <c r="AH334" i="13"/>
  <c r="AD334" i="13"/>
  <c r="V334" i="13"/>
  <c r="U334" i="13"/>
  <c r="W334" i="13"/>
  <c r="O334" i="13"/>
  <c r="N334" i="13"/>
  <c r="W60" i="13"/>
  <c r="AH516" i="13"/>
  <c r="N215" i="13"/>
  <c r="N219" i="13"/>
  <c r="O62" i="13"/>
  <c r="AL86" i="13"/>
  <c r="AH86" i="13"/>
  <c r="AD86" i="13"/>
  <c r="U86" i="13"/>
  <c r="V86" i="13"/>
  <c r="W86" i="13"/>
  <c r="O86" i="13"/>
  <c r="K31" i="14" s="1"/>
  <c r="N86" i="13"/>
  <c r="J31" i="14" s="1"/>
  <c r="S86" i="13"/>
  <c r="AH205" i="13"/>
  <c r="V391" i="13"/>
  <c r="O75" i="13"/>
  <c r="N91" i="13"/>
  <c r="O281" i="13"/>
  <c r="AL210" i="13"/>
  <c r="AH210" i="13"/>
  <c r="AD210" i="13"/>
  <c r="V210" i="13"/>
  <c r="W210" i="13"/>
  <c r="U210" i="13"/>
  <c r="N210" i="13"/>
  <c r="O210" i="13"/>
  <c r="M210" i="13"/>
  <c r="AH356" i="13"/>
  <c r="W295" i="13"/>
  <c r="N81" i="13"/>
  <c r="W452" i="13"/>
  <c r="AF345" i="13"/>
  <c r="AE345" i="13"/>
  <c r="O327" i="13"/>
  <c r="N327" i="13"/>
  <c r="AL327" i="13"/>
  <c r="AH327" i="13"/>
  <c r="AD327" i="13"/>
  <c r="W327" i="13"/>
  <c r="V327" i="13"/>
  <c r="U327" i="13"/>
  <c r="U266" i="13"/>
  <c r="N266" i="13"/>
  <c r="AH266" i="13"/>
  <c r="AD266" i="13"/>
  <c r="M181" i="13"/>
  <c r="V181" i="13"/>
  <c r="W181" i="13"/>
  <c r="O181" i="13"/>
  <c r="N181" i="13"/>
  <c r="AL181" i="13"/>
  <c r="AH181" i="13"/>
  <c r="AI181" i="13" s="1"/>
  <c r="U15" i="13"/>
  <c r="O15" i="13"/>
  <c r="N15" i="13"/>
  <c r="AL15" i="13"/>
  <c r="AH15" i="13"/>
  <c r="AD15" i="13"/>
  <c r="W15" i="13"/>
  <c r="V15" i="13"/>
  <c r="AN364" i="13"/>
  <c r="R364" i="13" s="1"/>
  <c r="AH129" i="13"/>
  <c r="AD129" i="13"/>
  <c r="W129" i="13"/>
  <c r="V129" i="13"/>
  <c r="U129" i="13"/>
  <c r="N129" i="13"/>
  <c r="O129" i="13"/>
  <c r="AL129" i="13"/>
  <c r="AH150" i="13"/>
  <c r="AD150" i="13"/>
  <c r="U150" i="13"/>
  <c r="W150" i="13"/>
  <c r="V150" i="13"/>
  <c r="O150" i="13"/>
  <c r="N150" i="13"/>
  <c r="AL150" i="13"/>
  <c r="AL293" i="13"/>
  <c r="AH293" i="13"/>
  <c r="AD293" i="13"/>
  <c r="W293" i="13"/>
  <c r="V293" i="13"/>
  <c r="U293" i="13"/>
  <c r="N293" i="13"/>
  <c r="O293" i="13"/>
  <c r="AL72" i="13"/>
  <c r="AH72" i="13"/>
  <c r="AD72" i="13"/>
  <c r="V72" i="13"/>
  <c r="U72" i="13"/>
  <c r="W72" i="13"/>
  <c r="N72" i="13"/>
  <c r="O72" i="13"/>
  <c r="W464" i="13"/>
  <c r="V464" i="13"/>
  <c r="O464" i="13"/>
  <c r="N464" i="13"/>
  <c r="AL464" i="13"/>
  <c r="AH464" i="13"/>
  <c r="U464" i="13"/>
  <c r="AD464" i="13"/>
  <c r="W457" i="13"/>
  <c r="V457" i="13"/>
  <c r="N457" i="13"/>
  <c r="U457" i="13"/>
  <c r="O457" i="13"/>
  <c r="AL457" i="13"/>
  <c r="AH457" i="13"/>
  <c r="AD457" i="13"/>
  <c r="M287" i="13"/>
  <c r="U135" i="13"/>
  <c r="O135" i="13"/>
  <c r="W378" i="13"/>
  <c r="N378" i="13"/>
  <c r="O378" i="13"/>
  <c r="AL378" i="13"/>
  <c r="AH378" i="13"/>
  <c r="AD378" i="13"/>
  <c r="AD316" i="13"/>
  <c r="W316" i="13"/>
  <c r="V316" i="13"/>
  <c r="AL316" i="13"/>
  <c r="U316" i="13"/>
  <c r="O316" i="13"/>
  <c r="N316" i="13"/>
  <c r="AH316" i="13"/>
  <c r="M145" i="13"/>
  <c r="AH145" i="13"/>
  <c r="AD145" i="13"/>
  <c r="V145" i="13"/>
  <c r="U145" i="13"/>
  <c r="W145" i="13"/>
  <c r="N145" i="13"/>
  <c r="O145" i="13"/>
  <c r="AL145" i="13"/>
  <c r="V255" i="13"/>
  <c r="U255" i="13"/>
  <c r="N255" i="13"/>
  <c r="O255" i="13"/>
  <c r="AL255" i="13"/>
  <c r="AH255" i="13"/>
  <c r="AD255" i="13"/>
  <c r="W255" i="13"/>
  <c r="U191" i="13"/>
  <c r="W191" i="13"/>
  <c r="N191" i="13"/>
  <c r="O191" i="13"/>
  <c r="AL191" i="13"/>
  <c r="AH191" i="13"/>
  <c r="AD335" i="13"/>
  <c r="V335" i="13"/>
  <c r="U335" i="13"/>
  <c r="W335" i="13"/>
  <c r="N335" i="13"/>
  <c r="O335" i="13"/>
  <c r="AL335" i="13"/>
  <c r="AH335" i="13"/>
  <c r="U476" i="13"/>
  <c r="O476" i="13"/>
  <c r="N476" i="13"/>
  <c r="AH476" i="13"/>
  <c r="AD476" i="13"/>
  <c r="W476" i="13"/>
  <c r="AL476" i="13"/>
  <c r="V476" i="13"/>
  <c r="AH280" i="13"/>
  <c r="AD280" i="13"/>
  <c r="W280" i="13"/>
  <c r="U280" i="13"/>
  <c r="V280" i="13"/>
  <c r="N280" i="13"/>
  <c r="O280" i="13"/>
  <c r="AL280" i="13"/>
  <c r="AL440" i="13"/>
  <c r="AH440" i="13"/>
  <c r="AD440" i="13"/>
  <c r="W440" i="13"/>
  <c r="V440" i="13"/>
  <c r="U440" i="13"/>
  <c r="N440" i="13"/>
  <c r="O440" i="13"/>
  <c r="M164" i="13"/>
  <c r="V164" i="13"/>
  <c r="O164" i="13"/>
  <c r="U164" i="13"/>
  <c r="N164" i="13"/>
  <c r="AL164" i="13"/>
  <c r="AH164" i="13"/>
  <c r="AD164" i="13"/>
  <c r="W164" i="13"/>
  <c r="W381" i="13"/>
  <c r="V381" i="13"/>
  <c r="U381" i="13"/>
  <c r="O381" i="13"/>
  <c r="N381" i="13"/>
  <c r="AL381" i="13"/>
  <c r="AH381" i="13"/>
  <c r="AD381" i="13"/>
  <c r="M453" i="13"/>
  <c r="N453" i="13"/>
  <c r="AL453" i="13"/>
  <c r="AH453" i="13"/>
  <c r="AI453" i="13" s="1"/>
  <c r="AD453" i="13"/>
  <c r="AE453" i="13" s="1"/>
  <c r="V453" i="13"/>
  <c r="W453" i="13"/>
  <c r="U453" i="13"/>
  <c r="X453" i="13" s="1"/>
  <c r="O453" i="13"/>
  <c r="AH48" i="13"/>
  <c r="W48" i="13"/>
  <c r="AD48" i="13"/>
  <c r="V48" i="13"/>
  <c r="U48" i="13"/>
  <c r="O48" i="13"/>
  <c r="N48" i="13"/>
  <c r="AL48" i="13"/>
  <c r="AD362" i="13"/>
  <c r="W362" i="13"/>
  <c r="U362" i="13"/>
  <c r="V362" i="13"/>
  <c r="O362" i="13"/>
  <c r="N362" i="13"/>
  <c r="AL362" i="13"/>
  <c r="AH362" i="13"/>
  <c r="M14" i="13"/>
  <c r="AL14" i="13"/>
  <c r="AD14" i="13"/>
  <c r="V14" i="13"/>
  <c r="W14" i="13"/>
  <c r="U14" i="13"/>
  <c r="O14" i="13"/>
  <c r="M360" i="13"/>
  <c r="AL360" i="13"/>
  <c r="AD360" i="13"/>
  <c r="V360" i="13"/>
  <c r="U360" i="13"/>
  <c r="W360" i="13"/>
  <c r="O360" i="13"/>
  <c r="V435" i="13"/>
  <c r="U31" i="13"/>
  <c r="N169" i="13"/>
  <c r="AL213" i="13"/>
  <c r="AH213" i="13"/>
  <c r="AD213" i="13"/>
  <c r="U213" i="13"/>
  <c r="W213" i="13"/>
  <c r="V213" i="13"/>
  <c r="O213" i="13"/>
  <c r="N213" i="13"/>
  <c r="AL463" i="13"/>
  <c r="V167" i="13"/>
  <c r="X259" i="13"/>
  <c r="AA259" i="13"/>
  <c r="V268" i="13"/>
  <c r="U329" i="13"/>
  <c r="O448" i="13"/>
  <c r="AD56" i="13"/>
  <c r="AD74" i="13"/>
  <c r="AH127" i="13"/>
  <c r="AI127" i="13" s="1"/>
  <c r="AF11" i="13"/>
  <c r="AE11" i="13"/>
  <c r="AH270" i="13"/>
  <c r="AL288" i="13"/>
  <c r="AH288" i="13"/>
  <c r="AD288" i="13"/>
  <c r="W288" i="13"/>
  <c r="V288" i="13"/>
  <c r="U288" i="13"/>
  <c r="O288" i="13"/>
  <c r="K317" i="14" s="1"/>
  <c r="N288" i="13"/>
  <c r="J317" i="14" s="1"/>
  <c r="AD314" i="13"/>
  <c r="AD272" i="13"/>
  <c r="W237" i="13"/>
  <c r="V28" i="13"/>
  <c r="AH218" i="13"/>
  <c r="AJ131" i="13"/>
  <c r="AI131" i="13"/>
  <c r="AJ142" i="13"/>
  <c r="AO142" i="13" s="1"/>
  <c r="AI142" i="13"/>
  <c r="AJ192" i="13"/>
  <c r="AI192" i="13"/>
  <c r="AD465" i="13"/>
  <c r="U475" i="13"/>
  <c r="N397" i="13"/>
  <c r="AH97" i="13"/>
  <c r="AI97" i="13" s="1"/>
  <c r="AI438" i="13"/>
  <c r="AJ438" i="13"/>
  <c r="AO438" i="13" s="1"/>
  <c r="AH67" i="13"/>
  <c r="AJ173" i="13"/>
  <c r="AO173" i="13" s="1"/>
  <c r="AI173" i="13"/>
  <c r="AJ458" i="13"/>
  <c r="AI458" i="13"/>
  <c r="AF539" i="13"/>
  <c r="AD287" i="13"/>
  <c r="AF351" i="13"/>
  <c r="AE351" i="13"/>
  <c r="X8" i="13"/>
  <c r="AA8" i="13"/>
  <c r="AF414" i="13"/>
  <c r="AE414" i="13"/>
  <c r="AD318" i="13"/>
  <c r="U51" i="13"/>
  <c r="X51" i="13" s="1"/>
  <c r="O221" i="13"/>
  <c r="V105" i="13"/>
  <c r="U504" i="13"/>
  <c r="AD60" i="13"/>
  <c r="AL516" i="13"/>
  <c r="O215" i="13"/>
  <c r="O219" i="13"/>
  <c r="N62" i="13"/>
  <c r="AL205" i="13"/>
  <c r="W391" i="13"/>
  <c r="N75" i="13"/>
  <c r="W135" i="13"/>
  <c r="W281" i="13"/>
  <c r="AL356" i="13"/>
  <c r="V295" i="13"/>
  <c r="V508" i="13"/>
  <c r="V378" i="13"/>
  <c r="O452" i="13"/>
  <c r="AH360" i="13"/>
  <c r="AN497" i="13"/>
  <c r="R497" i="13" s="1"/>
  <c r="O301" i="13"/>
  <c r="N301" i="13"/>
  <c r="AL301" i="13"/>
  <c r="AH301" i="13"/>
  <c r="AD301" i="13"/>
  <c r="V301" i="13"/>
  <c r="W301" i="13"/>
  <c r="U301" i="13"/>
  <c r="AL422" i="13"/>
  <c r="AD422" i="13"/>
  <c r="AH422" i="13"/>
  <c r="W422" i="13"/>
  <c r="V422" i="13"/>
  <c r="U422" i="13"/>
  <c r="O422" i="13"/>
  <c r="N422" i="13"/>
  <c r="N309" i="13"/>
  <c r="AH309" i="13"/>
  <c r="W309" i="13"/>
  <c r="U309" i="13"/>
  <c r="V309" i="13"/>
  <c r="AL530" i="13"/>
  <c r="AH530" i="13"/>
  <c r="AD530" i="13"/>
  <c r="W530" i="13"/>
  <c r="V530" i="13"/>
  <c r="U530" i="13"/>
  <c r="N530" i="13"/>
  <c r="O530" i="13"/>
  <c r="AN16" i="13"/>
  <c r="R16" i="13" s="1"/>
  <c r="AH336" i="13"/>
  <c r="AD336" i="13"/>
  <c r="V336" i="13"/>
  <c r="U336" i="13"/>
  <c r="W336" i="13"/>
  <c r="O336" i="13"/>
  <c r="N336" i="13"/>
  <c r="AL336" i="13"/>
  <c r="V54" i="13"/>
  <c r="N54" i="13"/>
  <c r="O54" i="13"/>
  <c r="AL54" i="13"/>
  <c r="AH54" i="13"/>
  <c r="AD54" i="13"/>
  <c r="U54" i="13"/>
  <c r="W54" i="13"/>
  <c r="N243" i="13"/>
  <c r="O243" i="13"/>
  <c r="AL243" i="13"/>
  <c r="AH243" i="13"/>
  <c r="AD243" i="13"/>
  <c r="W243" i="13"/>
  <c r="V243" i="13"/>
  <c r="U243" i="13"/>
  <c r="M91" i="13"/>
  <c r="U91" i="13"/>
  <c r="U96" i="13"/>
  <c r="V96" i="13"/>
  <c r="W96" i="13"/>
  <c r="N96" i="13"/>
  <c r="O96" i="13"/>
  <c r="AL96" i="13"/>
  <c r="AH96" i="13"/>
  <c r="AD96" i="13"/>
  <c r="O207" i="13"/>
  <c r="AL207" i="13"/>
  <c r="AH207" i="13"/>
  <c r="AI207" i="13" s="1"/>
  <c r="AD207" i="13"/>
  <c r="AE207" i="13" s="1"/>
  <c r="W207" i="13"/>
  <c r="V207" i="13"/>
  <c r="U207" i="13"/>
  <c r="X207" i="13" s="1"/>
  <c r="N207" i="13"/>
  <c r="N111" i="13"/>
  <c r="O111" i="13"/>
  <c r="AL111" i="13"/>
  <c r="AH111" i="13"/>
  <c r="AD111" i="13"/>
  <c r="W111" i="13"/>
  <c r="V111" i="13"/>
  <c r="U111" i="13"/>
  <c r="M194" i="13"/>
  <c r="N194" i="13"/>
  <c r="O194" i="13"/>
  <c r="AL194" i="13"/>
  <c r="AH194" i="13"/>
  <c r="W194" i="13"/>
  <c r="V194" i="13"/>
  <c r="AD194" i="13"/>
  <c r="U194" i="13"/>
  <c r="U271" i="13"/>
  <c r="O271" i="13"/>
  <c r="N271" i="13"/>
  <c r="W271" i="13"/>
  <c r="AL271" i="13"/>
  <c r="AH271" i="13"/>
  <c r="AD271" i="13"/>
  <c r="V271" i="13"/>
  <c r="M71" i="13"/>
  <c r="U71" i="13"/>
  <c r="N71" i="13"/>
  <c r="O71" i="13"/>
  <c r="AL71" i="13"/>
  <c r="AH71" i="13"/>
  <c r="AD71" i="13"/>
  <c r="V71" i="13"/>
  <c r="W71" i="13"/>
  <c r="N500" i="13"/>
  <c r="AL500" i="13"/>
  <c r="AH500" i="13"/>
  <c r="V500" i="13"/>
  <c r="AD500" i="13"/>
  <c r="W500" i="13"/>
  <c r="U500" i="13"/>
  <c r="O500" i="13"/>
  <c r="M64" i="13"/>
  <c r="AH64" i="13"/>
  <c r="AI64" i="13" s="1"/>
  <c r="AD64" i="13"/>
  <c r="AE64" i="13" s="1"/>
  <c r="W64" i="13"/>
  <c r="V64" i="13"/>
  <c r="U64" i="13"/>
  <c r="X64" i="13" s="1"/>
  <c r="N64" i="13"/>
  <c r="O64" i="13"/>
  <c r="AL64" i="13"/>
  <c r="O160" i="13"/>
  <c r="N160" i="13"/>
  <c r="AL160" i="13"/>
  <c r="AH160" i="13"/>
  <c r="AD160" i="13"/>
  <c r="W160" i="13"/>
  <c r="U160" i="13"/>
  <c r="V160" i="13"/>
  <c r="O348" i="13"/>
  <c r="N348" i="13"/>
  <c r="AH348" i="13"/>
  <c r="AD348" i="13"/>
  <c r="W348" i="13"/>
  <c r="AL348" i="13"/>
  <c r="V348" i="13"/>
  <c r="U348" i="13"/>
  <c r="Q331" i="13"/>
  <c r="U435" i="13"/>
  <c r="V31" i="13"/>
  <c r="W169" i="13"/>
  <c r="AA533" i="13"/>
  <c r="X533" i="13"/>
  <c r="O463" i="13"/>
  <c r="AL35" i="13"/>
  <c r="AH35" i="13"/>
  <c r="AD35" i="13"/>
  <c r="U35" i="13"/>
  <c r="W35" i="13"/>
  <c r="V35" i="13"/>
  <c r="N35" i="13"/>
  <c r="O35" i="13"/>
  <c r="AD167" i="13"/>
  <c r="AF419" i="13"/>
  <c r="AF395" i="13"/>
  <c r="AE395" i="13"/>
  <c r="AF259" i="13"/>
  <c r="AE259" i="13"/>
  <c r="AD268" i="13"/>
  <c r="V329" i="13"/>
  <c r="W448" i="13"/>
  <c r="AH56" i="13"/>
  <c r="AH74" i="13"/>
  <c r="AL127" i="13"/>
  <c r="AJ11" i="13"/>
  <c r="AI11" i="13"/>
  <c r="AD270" i="13"/>
  <c r="M288" i="13"/>
  <c r="AH314" i="13"/>
  <c r="AH272" i="13"/>
  <c r="AD237" i="13"/>
  <c r="W28" i="13"/>
  <c r="X17" i="13"/>
  <c r="AA17" i="13"/>
  <c r="AL531" i="13"/>
  <c r="AH531" i="13"/>
  <c r="AD531" i="13"/>
  <c r="W531" i="13"/>
  <c r="V531" i="13"/>
  <c r="U531" i="13"/>
  <c r="O531" i="13"/>
  <c r="N531" i="13"/>
  <c r="AL218" i="13"/>
  <c r="AH465" i="13"/>
  <c r="W475" i="13"/>
  <c r="O397" i="13"/>
  <c r="AL97" i="13"/>
  <c r="AL67" i="13"/>
  <c r="AJ539" i="13"/>
  <c r="AI539" i="13"/>
  <c r="AH287" i="13"/>
  <c r="AI351" i="13"/>
  <c r="AJ351" i="13"/>
  <c r="AO351" i="13" s="1"/>
  <c r="AE8" i="13"/>
  <c r="AF8" i="13"/>
  <c r="U318" i="13"/>
  <c r="W51" i="13"/>
  <c r="V221" i="13"/>
  <c r="W105" i="13"/>
  <c r="V504" i="13"/>
  <c r="X405" i="13"/>
  <c r="AA405" i="13"/>
  <c r="AL431" i="13"/>
  <c r="AL541" i="13"/>
  <c r="AH541" i="13"/>
  <c r="AD541" i="13"/>
  <c r="W541" i="13"/>
  <c r="V541" i="13"/>
  <c r="U541" i="13"/>
  <c r="O541" i="13"/>
  <c r="N541" i="13"/>
  <c r="AH60" i="13"/>
  <c r="V516" i="13"/>
  <c r="V215" i="13"/>
  <c r="U219" i="13"/>
  <c r="W62" i="13"/>
  <c r="AA83" i="13"/>
  <c r="N205" i="13"/>
  <c r="AD391" i="13"/>
  <c r="AE391" i="13" s="1"/>
  <c r="X267" i="13"/>
  <c r="AA267" i="13"/>
  <c r="U75" i="13"/>
  <c r="V91" i="13"/>
  <c r="AD135" i="13"/>
  <c r="AD281" i="13"/>
  <c r="W508" i="13"/>
  <c r="AF369" i="13"/>
  <c r="AE369" i="13"/>
  <c r="AE9" i="13"/>
  <c r="AF9" i="13"/>
  <c r="AH431" i="13"/>
  <c r="AD60" i="14" s="1"/>
  <c r="AL264" i="13"/>
  <c r="AD264" i="13"/>
  <c r="V264" i="13"/>
  <c r="U264" i="13"/>
  <c r="W264" i="13"/>
  <c r="N264" i="13"/>
  <c r="W382" i="13"/>
  <c r="AD382" i="13"/>
  <c r="AE382" i="13" s="1"/>
  <c r="U382" i="13"/>
  <c r="X382" i="13" s="1"/>
  <c r="V382" i="13"/>
  <c r="O382" i="13"/>
  <c r="N382" i="13"/>
  <c r="AL382" i="13"/>
  <c r="AH382" i="13"/>
  <c r="AI382" i="13" s="1"/>
  <c r="M158" i="13"/>
  <c r="V158" i="13"/>
  <c r="W158" i="13"/>
  <c r="O158" i="13"/>
  <c r="N158" i="13"/>
  <c r="AL158" i="13"/>
  <c r="AH158" i="13"/>
  <c r="AD158" i="13"/>
  <c r="U158" i="13"/>
  <c r="V65" i="13"/>
  <c r="N65" i="13"/>
  <c r="O65" i="13"/>
  <c r="AL65" i="13"/>
  <c r="AH65" i="13"/>
  <c r="AD65" i="13"/>
  <c r="N355" i="13"/>
  <c r="O355" i="13"/>
  <c r="AL355" i="13"/>
  <c r="AH355" i="13"/>
  <c r="AD355" i="13"/>
  <c r="W355" i="13"/>
  <c r="U355" i="13"/>
  <c r="V355" i="13"/>
  <c r="AD311" i="13"/>
  <c r="V311" i="13"/>
  <c r="W311" i="13"/>
  <c r="U311" i="13"/>
  <c r="O311" i="13"/>
  <c r="N311" i="13"/>
  <c r="AL311" i="13"/>
  <c r="AH311" i="13"/>
  <c r="AL321" i="13"/>
  <c r="AH321" i="13"/>
  <c r="AD321" i="13"/>
  <c r="W321" i="13"/>
  <c r="V321" i="13"/>
  <c r="U321" i="13"/>
  <c r="N321" i="13"/>
  <c r="O321" i="13"/>
  <c r="V117" i="13"/>
  <c r="O117" i="13"/>
  <c r="N117" i="13"/>
  <c r="AL117" i="13"/>
  <c r="AH117" i="13"/>
  <c r="AD117" i="13"/>
  <c r="W117" i="13"/>
  <c r="U117" i="13"/>
  <c r="AL490" i="13"/>
  <c r="AD490" i="13"/>
  <c r="Z299" i="14" s="1"/>
  <c r="V490" i="13"/>
  <c r="R299" i="14" s="1"/>
  <c r="W490" i="13"/>
  <c r="S299" i="14" s="1"/>
  <c r="U490" i="13"/>
  <c r="Q299" i="14" s="1"/>
  <c r="O490" i="13"/>
  <c r="K299" i="14" s="1"/>
  <c r="U225" i="13"/>
  <c r="N225" i="13"/>
  <c r="O225" i="13"/>
  <c r="AL225" i="13"/>
  <c r="AH225" i="13"/>
  <c r="AD225" i="13"/>
  <c r="W225" i="13"/>
  <c r="V225" i="13"/>
  <c r="AD412" i="13"/>
  <c r="W412" i="13"/>
  <c r="AL412" i="13"/>
  <c r="V412" i="13"/>
  <c r="U412" i="13"/>
  <c r="O412" i="13"/>
  <c r="N412" i="13"/>
  <c r="AH412" i="13"/>
  <c r="V501" i="13"/>
  <c r="U501" i="13"/>
  <c r="W501" i="13"/>
  <c r="O501" i="13"/>
  <c r="N501" i="13"/>
  <c r="AL501" i="13"/>
  <c r="AH501" i="13"/>
  <c r="AD501" i="13"/>
  <c r="AH390" i="13"/>
  <c r="AD390" i="13"/>
  <c r="V390" i="13"/>
  <c r="U390" i="13"/>
  <c r="W390" i="13"/>
  <c r="N390" i="13"/>
  <c r="O390" i="13"/>
  <c r="AL390" i="13"/>
  <c r="M306" i="13"/>
  <c r="O306" i="13"/>
  <c r="N306" i="13"/>
  <c r="AL306" i="13"/>
  <c r="AH306" i="13"/>
  <c r="AD306" i="13"/>
  <c r="U306" i="13"/>
  <c r="V306" i="13"/>
  <c r="W306" i="13"/>
  <c r="W435" i="13"/>
  <c r="AL258" i="13"/>
  <c r="AH258" i="13"/>
  <c r="AD258" i="13"/>
  <c r="W258" i="13"/>
  <c r="V258" i="13"/>
  <c r="U258" i="13"/>
  <c r="O258" i="13"/>
  <c r="N258" i="13"/>
  <c r="AD31" i="13"/>
  <c r="U169" i="13"/>
  <c r="N463" i="13"/>
  <c r="AL66" i="13"/>
  <c r="AH66" i="13"/>
  <c r="AD66" i="13"/>
  <c r="W66" i="13"/>
  <c r="U66" i="13"/>
  <c r="V66" i="13"/>
  <c r="N66" i="13"/>
  <c r="O66" i="13"/>
  <c r="AH167" i="13"/>
  <c r="AA380" i="13"/>
  <c r="X380" i="13"/>
  <c r="AI419" i="13"/>
  <c r="AJ419" i="13"/>
  <c r="AO419" i="13" s="1"/>
  <c r="AJ395" i="13"/>
  <c r="AI395" i="13"/>
  <c r="AI259" i="13"/>
  <c r="AJ259" i="13"/>
  <c r="AO259" i="13" s="1"/>
  <c r="AH268" i="13"/>
  <c r="W329" i="13"/>
  <c r="U448" i="13"/>
  <c r="AL56" i="13"/>
  <c r="AL74" i="13"/>
  <c r="O127" i="13"/>
  <c r="U204" i="13"/>
  <c r="O204" i="13"/>
  <c r="N204" i="13"/>
  <c r="AH204" i="13"/>
  <c r="AD204" i="13"/>
  <c r="V204" i="13"/>
  <c r="W204" i="13"/>
  <c r="AL204" i="13"/>
  <c r="AL270" i="13"/>
  <c r="AL47" i="13"/>
  <c r="AH47" i="13"/>
  <c r="AD47" i="13"/>
  <c r="W47" i="13"/>
  <c r="V47" i="13"/>
  <c r="U47" i="13"/>
  <c r="O47" i="13"/>
  <c r="N47" i="13"/>
  <c r="AL314" i="13"/>
  <c r="AL272" i="13"/>
  <c r="AH237" i="13"/>
  <c r="AD28" i="13"/>
  <c r="N218" i="13"/>
  <c r="AL328" i="13"/>
  <c r="AH328" i="13"/>
  <c r="AD328" i="13"/>
  <c r="W328" i="13"/>
  <c r="U328" i="13"/>
  <c r="V328" i="13"/>
  <c r="O328" i="13"/>
  <c r="N328" i="13"/>
  <c r="AL465" i="13"/>
  <c r="AD475" i="13"/>
  <c r="U397" i="13"/>
  <c r="O97" i="13"/>
  <c r="O67" i="13"/>
  <c r="AL232" i="13"/>
  <c r="AH232" i="13"/>
  <c r="AI232" i="13" s="1"/>
  <c r="AD232" i="13"/>
  <c r="AE232" i="13" s="1"/>
  <c r="U232" i="13"/>
  <c r="W232" i="13"/>
  <c r="V232" i="13"/>
  <c r="N232" i="13"/>
  <c r="O232" i="13"/>
  <c r="AO232" i="13"/>
  <c r="AL287" i="13"/>
  <c r="AJ8" i="13"/>
  <c r="AO8" i="13" s="1"/>
  <c r="AI8" i="13"/>
  <c r="AJ414" i="13"/>
  <c r="AI414" i="13"/>
  <c r="AH318" i="13"/>
  <c r="V51" i="13"/>
  <c r="W221" i="13"/>
  <c r="U105" i="13"/>
  <c r="W504" i="13"/>
  <c r="N405" i="13"/>
  <c r="AL402" i="13"/>
  <c r="AH402" i="13"/>
  <c r="AD402" i="13"/>
  <c r="W402" i="13"/>
  <c r="U402" i="13"/>
  <c r="V402" i="13"/>
  <c r="N402" i="13"/>
  <c r="O402" i="13"/>
  <c r="AI337" i="13"/>
  <c r="AJ337" i="13"/>
  <c r="AO337" i="13" s="1"/>
  <c r="N60" i="13"/>
  <c r="N516" i="13"/>
  <c r="U215" i="13"/>
  <c r="V219" i="13"/>
  <c r="U62" i="13"/>
  <c r="O205" i="13"/>
  <c r="AA404" i="13"/>
  <c r="X404" i="13"/>
  <c r="U391" i="13"/>
  <c r="X391" i="13" s="1"/>
  <c r="AF267" i="13"/>
  <c r="AE267" i="13"/>
  <c r="V75" i="13"/>
  <c r="W91" i="13"/>
  <c r="V135" i="13"/>
  <c r="AA523" i="13"/>
  <c r="X523" i="13"/>
  <c r="AL281" i="13"/>
  <c r="AA474" i="13"/>
  <c r="X474" i="13"/>
  <c r="N110" i="13"/>
  <c r="O39" i="13"/>
  <c r="O266" i="13"/>
  <c r="N508" i="13"/>
  <c r="W65" i="13"/>
  <c r="AH264" i="13"/>
  <c r="O81" i="13"/>
  <c r="AH81" i="13"/>
  <c r="AD81" i="13"/>
  <c r="W81" i="13"/>
  <c r="U81" i="13"/>
  <c r="V81" i="13"/>
  <c r="AO269" i="13"/>
  <c r="N177" i="13"/>
  <c r="O177" i="13"/>
  <c r="AL177" i="13"/>
  <c r="AH177" i="13"/>
  <c r="AD177" i="13"/>
  <c r="V177" i="13"/>
  <c r="U177" i="13"/>
  <c r="W177" i="13"/>
  <c r="U308" i="13"/>
  <c r="O308" i="13"/>
  <c r="N308" i="13"/>
  <c r="AL308" i="13"/>
  <c r="AH308" i="13"/>
  <c r="V308" i="13"/>
  <c r="AD308" i="13"/>
  <c r="W308" i="13"/>
  <c r="N353" i="13"/>
  <c r="O353" i="13"/>
  <c r="AL353" i="13"/>
  <c r="AH353" i="13"/>
  <c r="AD353" i="13"/>
  <c r="W353" i="13"/>
  <c r="V353" i="13"/>
  <c r="U353" i="13"/>
  <c r="W216" i="13"/>
  <c r="O216" i="13"/>
  <c r="N216" i="13"/>
  <c r="AL216" i="13"/>
  <c r="AH216" i="13"/>
  <c r="AD216" i="13"/>
  <c r="V216" i="13"/>
  <c r="U216" i="13"/>
  <c r="M391" i="13"/>
  <c r="AL491" i="13"/>
  <c r="AH491" i="13"/>
  <c r="AI491" i="13" s="1"/>
  <c r="AD491" i="13"/>
  <c r="AE491" i="13" s="1"/>
  <c r="V491" i="13"/>
  <c r="U491" i="13"/>
  <c r="X491" i="13" s="1"/>
  <c r="W491" i="13"/>
  <c r="O491" i="13"/>
  <c r="N491" i="13"/>
  <c r="AS491" i="13"/>
  <c r="AT491" i="13"/>
  <c r="AN509" i="13"/>
  <c r="R509" i="13" s="1"/>
  <c r="U201" i="13"/>
  <c r="V201" i="13"/>
  <c r="W201" i="13"/>
  <c r="N201" i="13"/>
  <c r="O201" i="13"/>
  <c r="AL201" i="13"/>
  <c r="AH201" i="13"/>
  <c r="AD201" i="13"/>
  <c r="U55" i="13"/>
  <c r="W55" i="13"/>
  <c r="N55" i="13"/>
  <c r="O55" i="13"/>
  <c r="AL55" i="13"/>
  <c r="AH55" i="13"/>
  <c r="AD55" i="13"/>
  <c r="V55" i="13"/>
  <c r="U495" i="13"/>
  <c r="O495" i="13"/>
  <c r="N495" i="13"/>
  <c r="AL495" i="13"/>
  <c r="AD495" i="13"/>
  <c r="AH495" i="13"/>
  <c r="W495" i="13"/>
  <c r="V495" i="13"/>
  <c r="AD339" i="13"/>
  <c r="AH339" i="13"/>
  <c r="W339" i="13"/>
  <c r="V339" i="13"/>
  <c r="U339" i="13"/>
  <c r="O339" i="13"/>
  <c r="N339" i="13"/>
  <c r="AL339" i="13"/>
  <c r="AD278" i="13"/>
  <c r="W278" i="13"/>
  <c r="U278" i="13"/>
  <c r="V278" i="13"/>
  <c r="O278" i="13"/>
  <c r="N278" i="13"/>
  <c r="AL278" i="13"/>
  <c r="AH278" i="13"/>
  <c r="U445" i="13"/>
  <c r="N445" i="13"/>
  <c r="O445" i="13"/>
  <c r="AL445" i="13"/>
  <c r="AH445" i="13"/>
  <c r="AD445" i="13"/>
  <c r="W445" i="13"/>
  <c r="V445" i="13"/>
  <c r="U372" i="13"/>
  <c r="O372" i="13"/>
  <c r="N372" i="13"/>
  <c r="AL372" i="13"/>
  <c r="AH372" i="13"/>
  <c r="V372" i="13"/>
  <c r="AD372" i="13"/>
  <c r="W372" i="13"/>
  <c r="O132" i="13"/>
  <c r="N132" i="13"/>
  <c r="V132" i="13"/>
  <c r="AL132" i="13"/>
  <c r="AH132" i="13"/>
  <c r="AD132" i="13"/>
  <c r="W132" i="13"/>
  <c r="U132" i="13"/>
  <c r="AH73" i="13"/>
  <c r="AI73" i="13" s="1"/>
  <c r="AD73" i="13"/>
  <c r="AE73" i="13" s="1"/>
  <c r="V73" i="13"/>
  <c r="U73" i="13"/>
  <c r="X73" i="13" s="1"/>
  <c r="W73" i="13"/>
  <c r="N73" i="13"/>
  <c r="O73" i="13"/>
  <c r="AL73" i="13"/>
  <c r="W43" i="13"/>
  <c r="U43" i="13"/>
  <c r="O43" i="13"/>
  <c r="N43" i="13"/>
  <c r="AL43" i="13"/>
  <c r="AH43" i="13"/>
  <c r="AD43" i="13"/>
  <c r="V43" i="13"/>
  <c r="N317" i="13"/>
  <c r="O317" i="13"/>
  <c r="AL317" i="13"/>
  <c r="AH317" i="13"/>
  <c r="AI317" i="13" s="1"/>
  <c r="AD317" i="13"/>
  <c r="AE317" i="13" s="1"/>
  <c r="W317" i="13"/>
  <c r="V317" i="13"/>
  <c r="U303" i="13"/>
  <c r="O303" i="13"/>
  <c r="N303" i="13"/>
  <c r="AL303" i="13"/>
  <c r="AH303" i="13"/>
  <c r="AD303" i="13"/>
  <c r="W303" i="13"/>
  <c r="V303" i="13"/>
  <c r="AD435" i="13"/>
  <c r="AL409" i="13"/>
  <c r="AH409" i="13"/>
  <c r="AD409" i="13"/>
  <c r="W409" i="13"/>
  <c r="V409" i="13"/>
  <c r="U409" i="13"/>
  <c r="N409" i="13"/>
  <c r="O409" i="13"/>
  <c r="AH31" i="13"/>
  <c r="V169" i="13"/>
  <c r="V463" i="13"/>
  <c r="AL368" i="13"/>
  <c r="AH368" i="13"/>
  <c r="AD368" i="13"/>
  <c r="U368" i="13"/>
  <c r="W368" i="13"/>
  <c r="V368" i="13"/>
  <c r="O368" i="13"/>
  <c r="N368" i="13"/>
  <c r="AL167" i="13"/>
  <c r="AL471" i="13"/>
  <c r="AH471" i="13"/>
  <c r="AD471" i="13"/>
  <c r="U471" i="13"/>
  <c r="W471" i="13"/>
  <c r="V471" i="13"/>
  <c r="O471" i="13"/>
  <c r="N471" i="13"/>
  <c r="N268" i="13"/>
  <c r="AD329" i="13"/>
  <c r="V448" i="13"/>
  <c r="AA488" i="13"/>
  <c r="X488" i="13"/>
  <c r="N56" i="13"/>
  <c r="O74" i="13"/>
  <c r="AL486" i="13"/>
  <c r="AD486" i="13"/>
  <c r="AH486" i="13"/>
  <c r="W486" i="13"/>
  <c r="V486" i="13"/>
  <c r="U486" i="13"/>
  <c r="O486" i="13"/>
  <c r="N486" i="13"/>
  <c r="N127" i="13"/>
  <c r="N270" i="13"/>
  <c r="AL357" i="13"/>
  <c r="AH357" i="13"/>
  <c r="AD357" i="13"/>
  <c r="U357" i="13"/>
  <c r="V357" i="13"/>
  <c r="W357" i="13"/>
  <c r="O357" i="13"/>
  <c r="N357" i="13"/>
  <c r="N314" i="13"/>
  <c r="N272" i="13"/>
  <c r="AL98" i="13"/>
  <c r="AH98" i="13"/>
  <c r="AI98" i="13" s="1"/>
  <c r="W98" i="13"/>
  <c r="V98" i="13"/>
  <c r="AD98" i="13"/>
  <c r="AE98" i="13" s="1"/>
  <c r="U98" i="13"/>
  <c r="X98" i="13" s="1"/>
  <c r="O98" i="13"/>
  <c r="N98" i="13"/>
  <c r="AS98" i="13"/>
  <c r="AT98" i="13"/>
  <c r="AL237" i="13"/>
  <c r="AH28" i="13"/>
  <c r="O218" i="13"/>
  <c r="O465" i="13"/>
  <c r="AL161" i="13"/>
  <c r="AH161" i="13"/>
  <c r="AI161" i="13" s="1"/>
  <c r="AD161" i="13"/>
  <c r="AE161" i="13" s="1"/>
  <c r="W161" i="13"/>
  <c r="U161" i="13"/>
  <c r="X161" i="13" s="1"/>
  <c r="V161" i="13"/>
  <c r="N161" i="13"/>
  <c r="O161" i="13"/>
  <c r="AS161" i="13"/>
  <c r="AT161" i="13"/>
  <c r="AH475" i="13"/>
  <c r="W397" i="13"/>
  <c r="N97" i="13"/>
  <c r="N67" i="13"/>
  <c r="N287" i="13"/>
  <c r="AL245" i="13"/>
  <c r="AH245" i="13"/>
  <c r="W245" i="13"/>
  <c r="U245" i="13"/>
  <c r="AD245" i="13"/>
  <c r="V245" i="13"/>
  <c r="O245" i="13"/>
  <c r="N245" i="13"/>
  <c r="AL318" i="13"/>
  <c r="AD51" i="13"/>
  <c r="AE51" i="13" s="1"/>
  <c r="AD221" i="13"/>
  <c r="AD105" i="13"/>
  <c r="AD504" i="13"/>
  <c r="AL423" i="13"/>
  <c r="AH423" i="13"/>
  <c r="AD423" i="13"/>
  <c r="U423" i="13"/>
  <c r="W423" i="13"/>
  <c r="V423" i="13"/>
  <c r="O423" i="13"/>
  <c r="N423" i="13"/>
  <c r="O60" i="13"/>
  <c r="O516" i="13"/>
  <c r="W215" i="13"/>
  <c r="W219" i="13"/>
  <c r="V62" i="13"/>
  <c r="U205" i="13"/>
  <c r="AH391" i="13"/>
  <c r="AI391" i="13" s="1"/>
  <c r="W75" i="13"/>
  <c r="AD91" i="13"/>
  <c r="AH135" i="13"/>
  <c r="U110" i="13"/>
  <c r="W39" i="13"/>
  <c r="V266" i="13"/>
  <c r="AE429" i="13"/>
  <c r="AF429" i="13"/>
  <c r="N14" i="13"/>
  <c r="AF230" i="13"/>
  <c r="AE230" i="13"/>
  <c r="O296" i="13"/>
  <c r="N296" i="13"/>
  <c r="AL296" i="13"/>
  <c r="AH296" i="13"/>
  <c r="AD296" i="13"/>
  <c r="U296" i="13"/>
  <c r="W296" i="13"/>
  <c r="V296" i="13"/>
  <c r="AN455" i="13"/>
  <c r="U446" i="13"/>
  <c r="V446" i="13"/>
  <c r="O446" i="13"/>
  <c r="N446" i="13"/>
  <c r="AL446" i="13"/>
  <c r="AH446" i="13"/>
  <c r="AD446" i="13"/>
  <c r="W446" i="13"/>
  <c r="AN514" i="13"/>
  <c r="AL146" i="13"/>
  <c r="AH146" i="13"/>
  <c r="AD146" i="13"/>
  <c r="W146" i="13"/>
  <c r="V146" i="13"/>
  <c r="U146" i="13"/>
  <c r="N146" i="13"/>
  <c r="O146" i="13"/>
  <c r="W155" i="13"/>
  <c r="U155" i="13"/>
  <c r="O155" i="13"/>
  <c r="N155" i="13"/>
  <c r="AL155" i="13"/>
  <c r="AH155" i="13"/>
  <c r="AD155" i="13"/>
  <c r="V155" i="13"/>
  <c r="AD434" i="13"/>
  <c r="W434" i="13"/>
  <c r="U434" i="13"/>
  <c r="V434" i="13"/>
  <c r="O434" i="13"/>
  <c r="N434" i="13"/>
  <c r="AL434" i="13"/>
  <c r="AH434" i="13"/>
  <c r="M286" i="13"/>
  <c r="W286" i="13"/>
  <c r="O286" i="13"/>
  <c r="N286" i="13"/>
  <c r="AL286" i="13"/>
  <c r="AH286" i="13"/>
  <c r="U286" i="13"/>
  <c r="AD286" i="13"/>
  <c r="V286" i="13"/>
  <c r="M273" i="13"/>
  <c r="V273" i="13"/>
  <c r="W273" i="13"/>
  <c r="N273" i="13"/>
  <c r="O273" i="13"/>
  <c r="AL273" i="13"/>
  <c r="AH273" i="13"/>
  <c r="AI273" i="13" s="1"/>
  <c r="AD273" i="13"/>
  <c r="AE273" i="13" s="1"/>
  <c r="U273" i="13"/>
  <c r="X273" i="13" s="1"/>
  <c r="AL24" i="13"/>
  <c r="AH24" i="13"/>
  <c r="AD24" i="13"/>
  <c r="V24" i="13"/>
  <c r="U24" i="13"/>
  <c r="W24" i="13"/>
  <c r="N24" i="13"/>
  <c r="O24" i="13"/>
  <c r="AL159" i="13"/>
  <c r="AH159" i="13"/>
  <c r="AD159" i="13"/>
  <c r="W159" i="13"/>
  <c r="U159" i="13"/>
  <c r="V159" i="13"/>
  <c r="O159" i="13"/>
  <c r="N159" i="13"/>
  <c r="W354" i="13"/>
  <c r="U354" i="13"/>
  <c r="O354" i="13"/>
  <c r="N354" i="13"/>
  <c r="AL354" i="13"/>
  <c r="AH354" i="13"/>
  <c r="AD354" i="13"/>
  <c r="V354" i="13"/>
  <c r="AD505" i="13"/>
  <c r="W505" i="13"/>
  <c r="V505" i="13"/>
  <c r="U505" i="13"/>
  <c r="N505" i="13"/>
  <c r="O505" i="13"/>
  <c r="AL505" i="13"/>
  <c r="AH505" i="13"/>
  <c r="AL421" i="13"/>
  <c r="AH421" i="13"/>
  <c r="AD421" i="13"/>
  <c r="W421" i="13"/>
  <c r="V421" i="13"/>
  <c r="U421" i="13"/>
  <c r="O421" i="13"/>
  <c r="N421" i="13"/>
  <c r="U468" i="13"/>
  <c r="O468" i="13"/>
  <c r="N468" i="13"/>
  <c r="V468" i="13"/>
  <c r="AL468" i="13"/>
  <c r="AH468" i="13"/>
  <c r="AD468" i="13"/>
  <c r="W468" i="13"/>
  <c r="AH435" i="13"/>
  <c r="AL190" i="13"/>
  <c r="AH190" i="13"/>
  <c r="AI190" i="13" s="1"/>
  <c r="U190" i="13"/>
  <c r="AD190" i="13"/>
  <c r="AE190" i="13" s="1"/>
  <c r="V190" i="13"/>
  <c r="W190" i="13"/>
  <c r="N190" i="13"/>
  <c r="O190" i="13"/>
  <c r="AO190" i="13"/>
  <c r="AL31" i="13"/>
  <c r="AD169" i="13"/>
  <c r="AE533" i="13"/>
  <c r="AF533" i="13"/>
  <c r="W463" i="13"/>
  <c r="N167" i="13"/>
  <c r="AL512" i="13"/>
  <c r="AH512" i="13"/>
  <c r="AD512" i="13"/>
  <c r="U512" i="13"/>
  <c r="V512" i="13"/>
  <c r="W512" i="13"/>
  <c r="N512" i="13"/>
  <c r="O512" i="13"/>
  <c r="AL157" i="13"/>
  <c r="AH157" i="13"/>
  <c r="AI157" i="13" s="1"/>
  <c r="AD157" i="13"/>
  <c r="AE157" i="13" s="1"/>
  <c r="W157" i="13"/>
  <c r="V157" i="13"/>
  <c r="U157" i="13"/>
  <c r="X157" i="13" s="1"/>
  <c r="O157" i="13"/>
  <c r="N157" i="13"/>
  <c r="AS157" i="13"/>
  <c r="AT157" i="13"/>
  <c r="O268" i="13"/>
  <c r="AH329" i="13"/>
  <c r="AD448" i="13"/>
  <c r="AF488" i="13"/>
  <c r="AE488" i="13"/>
  <c r="O56" i="13"/>
  <c r="N74" i="13"/>
  <c r="AL224" i="13"/>
  <c r="AH224" i="13"/>
  <c r="AD224" i="13"/>
  <c r="U224" i="13"/>
  <c r="W224" i="13"/>
  <c r="V224" i="13"/>
  <c r="N224" i="13"/>
  <c r="O224" i="13"/>
  <c r="W127" i="13"/>
  <c r="O270" i="13"/>
  <c r="O314" i="13"/>
  <c r="O272" i="13"/>
  <c r="N237" i="13"/>
  <c r="N28" i="13"/>
  <c r="AF17" i="13"/>
  <c r="AE17" i="13"/>
  <c r="U218" i="13"/>
  <c r="X192" i="13"/>
  <c r="AA192" i="13"/>
  <c r="N465" i="13"/>
  <c r="M161" i="13"/>
  <c r="AL475" i="13"/>
  <c r="V397" i="13"/>
  <c r="W97" i="13"/>
  <c r="W67" i="13"/>
  <c r="AA173" i="13"/>
  <c r="X173" i="13"/>
  <c r="X458" i="13"/>
  <c r="AA458" i="13"/>
  <c r="AA133" i="13"/>
  <c r="X133" i="13"/>
  <c r="O287" i="13"/>
  <c r="N318" i="13"/>
  <c r="AH51" i="13"/>
  <c r="AI51" i="13" s="1"/>
  <c r="AH221" i="13"/>
  <c r="AH105" i="13"/>
  <c r="AH504" i="13"/>
  <c r="V405" i="13"/>
  <c r="R406" i="14" s="1"/>
  <c r="AL37" i="13"/>
  <c r="AH37" i="13"/>
  <c r="AD37" i="13"/>
  <c r="W37" i="13"/>
  <c r="V37" i="13"/>
  <c r="U37" i="13"/>
  <c r="O37" i="13"/>
  <c r="N37" i="13"/>
  <c r="U60" i="13"/>
  <c r="U516" i="13"/>
  <c r="AD215" i="13"/>
  <c r="AD219" i="13"/>
  <c r="AD62" i="13"/>
  <c r="AF83" i="13"/>
  <c r="AE83" i="13"/>
  <c r="V205" i="13"/>
  <c r="AF404" i="13"/>
  <c r="AE404" i="13"/>
  <c r="AL391" i="13"/>
  <c r="AD75" i="13"/>
  <c r="AH91" i="13"/>
  <c r="AJ413" i="13"/>
  <c r="AO413" i="13" s="1"/>
  <c r="AI413" i="13"/>
  <c r="AL135" i="13"/>
  <c r="AE474" i="13"/>
  <c r="AF474" i="13"/>
  <c r="W266" i="13"/>
  <c r="O309" i="13"/>
  <c r="V191" i="13"/>
  <c r="AL23" i="13"/>
  <c r="AH23" i="13"/>
  <c r="AD23" i="13"/>
  <c r="U23" i="13"/>
  <c r="V23" i="13"/>
  <c r="W23" i="13"/>
  <c r="N23" i="13"/>
  <c r="J300" i="14" s="1"/>
  <c r="O23" i="13"/>
  <c r="K300" i="14" s="1"/>
  <c r="M23" i="13"/>
  <c r="AH14" i="13"/>
  <c r="U181" i="13"/>
  <c r="X181" i="13" s="1"/>
  <c r="U39" i="13"/>
  <c r="N39" i="13"/>
  <c r="AH39" i="13"/>
  <c r="AD39" i="13"/>
  <c r="AN410" i="13"/>
  <c r="R410" i="13" s="1"/>
  <c r="AD320" i="13"/>
  <c r="W320" i="13"/>
  <c r="U320" i="13"/>
  <c r="V320" i="13"/>
  <c r="O320" i="13"/>
  <c r="N320" i="13"/>
  <c r="AL320" i="13"/>
  <c r="AH320" i="13"/>
  <c r="O99" i="13"/>
  <c r="AL99" i="13"/>
  <c r="AH99" i="13"/>
  <c r="AD99" i="13"/>
  <c r="W99" i="13"/>
  <c r="V99" i="13"/>
  <c r="U99" i="13"/>
  <c r="N99" i="13"/>
  <c r="V206" i="13"/>
  <c r="W206" i="13"/>
  <c r="N206" i="13"/>
  <c r="O206" i="13"/>
  <c r="AL206" i="13"/>
  <c r="AH206" i="13"/>
  <c r="AD206" i="13"/>
  <c r="U206" i="13"/>
  <c r="M82" i="13"/>
  <c r="AL82" i="13"/>
  <c r="AH82" i="13"/>
  <c r="V82" i="13"/>
  <c r="U82" i="13"/>
  <c r="W82" i="13"/>
  <c r="N82" i="13"/>
  <c r="AN151" i="13"/>
  <c r="R151" i="13" s="1"/>
  <c r="AT101" i="13"/>
  <c r="AS101" i="13"/>
  <c r="U140" i="13"/>
  <c r="O140" i="13"/>
  <c r="N140" i="13"/>
  <c r="AH140" i="13"/>
  <c r="AD140" i="13"/>
  <c r="V140" i="13"/>
  <c r="W140" i="13"/>
  <c r="AL140" i="13"/>
  <c r="AL277" i="13"/>
  <c r="AH277" i="13"/>
  <c r="AD277" i="13"/>
  <c r="V277" i="13"/>
  <c r="U277" i="13"/>
  <c r="W277" i="13"/>
  <c r="O277" i="13"/>
  <c r="N277" i="13"/>
  <c r="N342" i="13"/>
  <c r="O342" i="13"/>
  <c r="AL342" i="13"/>
  <c r="AH342" i="13"/>
  <c r="AD342" i="13"/>
  <c r="U342" i="13"/>
  <c r="W342" i="13"/>
  <c r="V342" i="13"/>
  <c r="V110" i="13"/>
  <c r="O110" i="13"/>
  <c r="AH110" i="13"/>
  <c r="AD110" i="13"/>
  <c r="M418" i="13"/>
  <c r="P418" i="13" s="1"/>
  <c r="V418" i="13"/>
  <c r="U418" i="13"/>
  <c r="O418" i="13"/>
  <c r="N418" i="13"/>
  <c r="AL418" i="13"/>
  <c r="AH418" i="13"/>
  <c r="AD418" i="13"/>
  <c r="W418" i="13"/>
  <c r="O179" i="13"/>
  <c r="N179" i="13"/>
  <c r="AL179" i="13"/>
  <c r="AH179" i="13"/>
  <c r="AD179" i="13"/>
  <c r="W179" i="13"/>
  <c r="V179" i="13"/>
  <c r="U179" i="13"/>
  <c r="O295" i="13"/>
  <c r="U295" i="13"/>
  <c r="AH295" i="13"/>
  <c r="AD295" i="13"/>
  <c r="M65" i="13"/>
  <c r="S65" i="13" s="1"/>
  <c r="Y65" i="13" s="1"/>
  <c r="AD172" i="13"/>
  <c r="W172" i="13"/>
  <c r="V172" i="13"/>
  <c r="AL172" i="13"/>
  <c r="U172" i="13"/>
  <c r="O172" i="13"/>
  <c r="N172" i="13"/>
  <c r="AH172" i="13"/>
  <c r="M143" i="13"/>
  <c r="O143" i="13"/>
  <c r="N143" i="13"/>
  <c r="AL143" i="13"/>
  <c r="AH143" i="13"/>
  <c r="AD143" i="13"/>
  <c r="V143" i="13"/>
  <c r="U143" i="13"/>
  <c r="W143" i="13"/>
  <c r="AN526" i="13"/>
  <c r="R526" i="13" s="1"/>
  <c r="W137" i="13"/>
  <c r="U137" i="13"/>
  <c r="N137" i="13"/>
  <c r="V137" i="13"/>
  <c r="O137" i="13"/>
  <c r="AL137" i="13"/>
  <c r="AH137" i="13"/>
  <c r="AD137" i="13"/>
  <c r="AN227" i="13"/>
  <c r="R227" i="13" s="1"/>
  <c r="O444" i="13"/>
  <c r="U444" i="13"/>
  <c r="N444" i="13"/>
  <c r="AH444" i="13"/>
  <c r="AD444" i="13"/>
  <c r="W444" i="13"/>
  <c r="V444" i="13"/>
  <c r="AL444" i="13"/>
  <c r="AN10" i="13"/>
  <c r="R10" i="13" s="1"/>
  <c r="M18" i="13"/>
  <c r="V18" i="13"/>
  <c r="N18" i="13"/>
  <c r="O18" i="13"/>
  <c r="AL18" i="13"/>
  <c r="AH18" i="13"/>
  <c r="AD18" i="13"/>
  <c r="U18" i="13"/>
  <c r="W18" i="13"/>
  <c r="O433" i="13"/>
  <c r="AL433" i="13"/>
  <c r="AH433" i="13"/>
  <c r="AD433" i="13"/>
  <c r="W433" i="13"/>
  <c r="V433" i="13"/>
  <c r="U433" i="13"/>
  <c r="N433" i="13"/>
  <c r="E79" i="13"/>
  <c r="AN79" i="13"/>
  <c r="R79" i="13" s="1"/>
  <c r="AD141" i="13"/>
  <c r="U141" i="13"/>
  <c r="W141" i="13"/>
  <c r="V141" i="13"/>
  <c r="O141" i="13"/>
  <c r="N141" i="13"/>
  <c r="AL141" i="13"/>
  <c r="AH141" i="13"/>
  <c r="N499" i="13"/>
  <c r="O499" i="13"/>
  <c r="AL499" i="13"/>
  <c r="AH499" i="13"/>
  <c r="AD499" i="13"/>
  <c r="W499" i="13"/>
  <c r="U499" i="13"/>
  <c r="V499" i="13"/>
  <c r="AN373" i="13"/>
  <c r="R373" i="13" s="1"/>
  <c r="AL231" i="13"/>
  <c r="AH231" i="13"/>
  <c r="AI231" i="13" s="1"/>
  <c r="AD231" i="13"/>
  <c r="AE231" i="13" s="1"/>
  <c r="W231" i="13"/>
  <c r="V231" i="13"/>
  <c r="U231" i="13"/>
  <c r="O231" i="13"/>
  <c r="N231" i="13"/>
  <c r="J197" i="14" s="1"/>
  <c r="V100" i="13"/>
  <c r="U100" i="13"/>
  <c r="O100" i="13"/>
  <c r="N100" i="13"/>
  <c r="AL100" i="13"/>
  <c r="AH100" i="13"/>
  <c r="AD100" i="13"/>
  <c r="W100" i="13"/>
  <c r="M319" i="13"/>
  <c r="Q319" i="13" s="1"/>
  <c r="M240" i="14" s="1"/>
  <c r="V319" i="13"/>
  <c r="O319" i="13"/>
  <c r="N319" i="13"/>
  <c r="AL319" i="13"/>
  <c r="AH319" i="13"/>
  <c r="AD319" i="13"/>
  <c r="W319" i="13"/>
  <c r="U319" i="13"/>
  <c r="U139" i="13"/>
  <c r="W139" i="13"/>
  <c r="N139" i="13"/>
  <c r="O139" i="13"/>
  <c r="AL139" i="13"/>
  <c r="AH139" i="13"/>
  <c r="AD139" i="13"/>
  <c r="V139" i="13"/>
  <c r="AD94" i="13"/>
  <c r="V94" i="13"/>
  <c r="U94" i="13"/>
  <c r="W94" i="13"/>
  <c r="O94" i="13"/>
  <c r="N94" i="13"/>
  <c r="AL94" i="13"/>
  <c r="AH94" i="13"/>
  <c r="V121" i="13"/>
  <c r="U121" i="13"/>
  <c r="N121" i="13"/>
  <c r="O121" i="13"/>
  <c r="AL121" i="13"/>
  <c r="AH121" i="13"/>
  <c r="W121" i="13"/>
  <c r="O41" i="13"/>
  <c r="AL41" i="13"/>
  <c r="AH41" i="13"/>
  <c r="AD41" i="13"/>
  <c r="V41" i="13"/>
  <c r="W41" i="13"/>
  <c r="U41" i="13"/>
  <c r="N41" i="13"/>
  <c r="J307" i="14" s="1"/>
  <c r="O7" i="13"/>
  <c r="AL7" i="13"/>
  <c r="AH7" i="13"/>
  <c r="AD7" i="13"/>
  <c r="W7" i="13"/>
  <c r="V7" i="13"/>
  <c r="U7" i="13"/>
  <c r="N7" i="13"/>
  <c r="M114" i="13"/>
  <c r="Q114" i="13" s="1"/>
  <c r="M311" i="14" s="1"/>
  <c r="AD114" i="13"/>
  <c r="V114" i="13"/>
  <c r="U114" i="13"/>
  <c r="W114" i="13"/>
  <c r="O114" i="13"/>
  <c r="N114" i="13"/>
  <c r="AL114" i="13"/>
  <c r="AH114" i="13"/>
  <c r="W298" i="13"/>
  <c r="V298" i="13"/>
  <c r="U298" i="13"/>
  <c r="X298" i="13" s="1"/>
  <c r="N298" i="13"/>
  <c r="O298" i="13"/>
  <c r="AL298" i="13"/>
  <c r="AH298" i="13"/>
  <c r="AI298" i="13" s="1"/>
  <c r="AD298" i="13"/>
  <c r="AE298" i="13" s="1"/>
  <c r="AD400" i="13"/>
  <c r="U400" i="13"/>
  <c r="W400" i="13"/>
  <c r="V400" i="13"/>
  <c r="O400" i="13"/>
  <c r="N400" i="13"/>
  <c r="AL400" i="13"/>
  <c r="AH400" i="13"/>
  <c r="AD356" i="13"/>
  <c r="V356" i="13"/>
  <c r="O356" i="13"/>
  <c r="N356" i="13"/>
  <c r="M160" i="13"/>
  <c r="S160" i="13" s="1"/>
  <c r="Y160" i="13" s="1"/>
  <c r="AD508" i="13"/>
  <c r="U508" i="13"/>
  <c r="AL508" i="13"/>
  <c r="AH508" i="13"/>
  <c r="O443" i="13"/>
  <c r="N443" i="13"/>
  <c r="AL443" i="13"/>
  <c r="AH443" i="13"/>
  <c r="AD443" i="13"/>
  <c r="V443" i="13"/>
  <c r="U443" i="13"/>
  <c r="W443" i="13"/>
  <c r="AD408" i="13"/>
  <c r="V408" i="13"/>
  <c r="U408" i="13"/>
  <c r="W408" i="13"/>
  <c r="N408" i="13"/>
  <c r="O408" i="13"/>
  <c r="K290" i="14" s="1"/>
  <c r="AL408" i="13"/>
  <c r="AH408" i="13"/>
  <c r="AH513" i="13"/>
  <c r="AD513" i="13"/>
  <c r="W513" i="13"/>
  <c r="V513" i="13"/>
  <c r="U513" i="13"/>
  <c r="N513" i="13"/>
  <c r="O513" i="13"/>
  <c r="AL513" i="13"/>
  <c r="AL522" i="13"/>
  <c r="AH522" i="13"/>
  <c r="AI522" i="13" s="1"/>
  <c r="AD522" i="13"/>
  <c r="AE522" i="13" s="1"/>
  <c r="W522" i="13"/>
  <c r="V522" i="13"/>
  <c r="U522" i="13"/>
  <c r="O522" i="13"/>
  <c r="N522" i="13"/>
  <c r="AO522" i="13"/>
  <c r="AL435" i="13"/>
  <c r="N31" i="13"/>
  <c r="AL527" i="13"/>
  <c r="AH527" i="13"/>
  <c r="AI527" i="13" s="1"/>
  <c r="AD527" i="13"/>
  <c r="AE527" i="13" s="1"/>
  <c r="V527" i="13"/>
  <c r="U527" i="13"/>
  <c r="X527" i="13" s="1"/>
  <c r="W527" i="13"/>
  <c r="O527" i="13"/>
  <c r="N527" i="13"/>
  <c r="AT527" i="13"/>
  <c r="AS527" i="13"/>
  <c r="S527" i="13"/>
  <c r="AH169" i="13"/>
  <c r="AJ533" i="13"/>
  <c r="AO533" i="13" s="1"/>
  <c r="AI533" i="13"/>
  <c r="U463" i="13"/>
  <c r="O167" i="13"/>
  <c r="AL93" i="13"/>
  <c r="AD93" i="13"/>
  <c r="AH93" i="13"/>
  <c r="W93" i="13"/>
  <c r="V93" i="13"/>
  <c r="U93" i="13"/>
  <c r="O93" i="13"/>
  <c r="K310" i="14" s="1"/>
  <c r="N93" i="13"/>
  <c r="J310" i="14" s="1"/>
  <c r="S93" i="13"/>
  <c r="M157" i="13"/>
  <c r="U268" i="13"/>
  <c r="AL329" i="13"/>
  <c r="AH448" i="13"/>
  <c r="AJ488" i="13"/>
  <c r="AO488" i="13" s="1"/>
  <c r="AI488" i="13"/>
  <c r="U56" i="13"/>
  <c r="U74" i="13"/>
  <c r="AL536" i="13"/>
  <c r="AH536" i="13"/>
  <c r="AD536" i="13"/>
  <c r="U536" i="13"/>
  <c r="V536" i="13"/>
  <c r="W536" i="13"/>
  <c r="N536" i="13"/>
  <c r="O536" i="13"/>
  <c r="S536" i="13"/>
  <c r="U127" i="13"/>
  <c r="X127" i="13" s="1"/>
  <c r="V270" i="13"/>
  <c r="R167" i="14" s="1"/>
  <c r="V314" i="13"/>
  <c r="V272" i="13"/>
  <c r="U237" i="13"/>
  <c r="O28" i="13"/>
  <c r="AI17" i="13"/>
  <c r="AJ17" i="13"/>
  <c r="AO17" i="13" s="1"/>
  <c r="W218" i="13"/>
  <c r="AA131" i="13"/>
  <c r="X131" i="13"/>
  <c r="AA142" i="13"/>
  <c r="X142" i="13"/>
  <c r="U465" i="13"/>
  <c r="O475" i="13"/>
  <c r="AL176" i="13"/>
  <c r="AH176" i="13"/>
  <c r="AD176" i="13"/>
  <c r="V176" i="13"/>
  <c r="U176" i="13"/>
  <c r="W176" i="13"/>
  <c r="O176" i="13"/>
  <c r="K181" i="14" s="1"/>
  <c r="N176" i="13"/>
  <c r="J181" i="14" s="1"/>
  <c r="S176" i="13"/>
  <c r="AD397" i="13"/>
  <c r="U97" i="13"/>
  <c r="X97" i="13" s="1"/>
  <c r="AA438" i="13"/>
  <c r="X438" i="13"/>
  <c r="V67" i="13"/>
  <c r="W287" i="13"/>
  <c r="O318" i="13"/>
  <c r="AL51" i="13"/>
  <c r="AL221" i="13"/>
  <c r="AL105" i="13"/>
  <c r="AL504" i="13"/>
  <c r="AL60" i="13"/>
  <c r="W516" i="13"/>
  <c r="AL517" i="13"/>
  <c r="AH517" i="13"/>
  <c r="AD517" i="13"/>
  <c r="W517" i="13"/>
  <c r="V517" i="13"/>
  <c r="U517" i="13"/>
  <c r="O517" i="13"/>
  <c r="N517" i="13"/>
  <c r="S517" i="13"/>
  <c r="AH215" i="13"/>
  <c r="AH219" i="13"/>
  <c r="AH62" i="13"/>
  <c r="AJ83" i="13"/>
  <c r="AO83" i="13" s="1"/>
  <c r="AI83" i="13"/>
  <c r="W205" i="13"/>
  <c r="AJ404" i="13"/>
  <c r="AI404" i="13"/>
  <c r="N391" i="13"/>
  <c r="AL107" i="13"/>
  <c r="AH107" i="13"/>
  <c r="AD107" i="13"/>
  <c r="W107" i="13"/>
  <c r="V107" i="13"/>
  <c r="U107" i="13"/>
  <c r="O107" i="13"/>
  <c r="K371" i="14" s="1"/>
  <c r="N107" i="13"/>
  <c r="J371" i="14" s="1"/>
  <c r="S107" i="13"/>
  <c r="AJ267" i="13"/>
  <c r="AI267" i="13"/>
  <c r="AH75" i="13"/>
  <c r="AL91" i="13"/>
  <c r="AF413" i="13"/>
  <c r="AE413" i="13"/>
  <c r="AL110" i="13"/>
  <c r="AL39" i="13"/>
  <c r="AL266" i="13"/>
  <c r="AD309" i="13"/>
  <c r="AD191" i="13"/>
  <c r="N490" i="13"/>
  <c r="J299" i="14" s="1"/>
  <c r="O82" i="13"/>
  <c r="AD181" i="13"/>
  <c r="AE181" i="13" s="1"/>
  <c r="M417" i="13"/>
  <c r="P417" i="13" s="1"/>
  <c r="AL417" i="13"/>
  <c r="AH417" i="13"/>
  <c r="AD417" i="13"/>
  <c r="V417" i="13"/>
  <c r="U417" i="13"/>
  <c r="W417" i="13"/>
  <c r="N417" i="13"/>
  <c r="O417" i="13"/>
  <c r="AH416" i="13"/>
  <c r="AD416" i="13"/>
  <c r="U416" i="13"/>
  <c r="W416" i="13"/>
  <c r="V416" i="13"/>
  <c r="O416" i="13"/>
  <c r="N416" i="13"/>
  <c r="AL416" i="13"/>
  <c r="M359" i="13"/>
  <c r="S359" i="13" s="1"/>
  <c r="W359" i="13"/>
  <c r="O359" i="13"/>
  <c r="K16" i="14" s="1"/>
  <c r="N359" i="13"/>
  <c r="AL359" i="13"/>
  <c r="AH359" i="13"/>
  <c r="AD359" i="13"/>
  <c r="U359" i="13"/>
  <c r="Q16" i="14" s="1"/>
  <c r="V359" i="13"/>
  <c r="R16" i="14" s="1"/>
  <c r="M197" i="13"/>
  <c r="Q197" i="13" s="1"/>
  <c r="M381" i="14" s="1"/>
  <c r="V197" i="13"/>
  <c r="R381" i="14" s="1"/>
  <c r="O197" i="13"/>
  <c r="N197" i="13"/>
  <c r="AL197" i="13"/>
  <c r="AH197" i="13"/>
  <c r="AD197" i="13"/>
  <c r="W197" i="13"/>
  <c r="U197" i="13"/>
  <c r="AD493" i="13"/>
  <c r="W493" i="13"/>
  <c r="V493" i="13"/>
  <c r="U493" i="13"/>
  <c r="O493" i="13"/>
  <c r="N493" i="13"/>
  <c r="AL493" i="13"/>
  <c r="AH493" i="13"/>
  <c r="AL175" i="13"/>
  <c r="AH175" i="13"/>
  <c r="AD175" i="13"/>
  <c r="W175" i="13"/>
  <c r="V175" i="13"/>
  <c r="U175" i="13"/>
  <c r="Q265" i="14" s="1"/>
  <c r="O175" i="13"/>
  <c r="N175" i="13"/>
  <c r="O290" i="13"/>
  <c r="K203" i="14" s="1"/>
  <c r="N290" i="13"/>
  <c r="J203" i="14" s="1"/>
  <c r="AL290" i="13"/>
  <c r="AH290" i="13"/>
  <c r="W290" i="13"/>
  <c r="V290" i="13"/>
  <c r="AD290" i="13"/>
  <c r="U290" i="13"/>
  <c r="M174" i="13"/>
  <c r="Q174" i="13" s="1"/>
  <c r="AL174" i="13"/>
  <c r="AH174" i="13"/>
  <c r="AD174" i="13"/>
  <c r="U174" i="13"/>
  <c r="W174" i="13"/>
  <c r="V174" i="13"/>
  <c r="O174" i="13"/>
  <c r="N174" i="13"/>
  <c r="AL393" i="13"/>
  <c r="AH393" i="13"/>
  <c r="AD393" i="13"/>
  <c r="V393" i="13"/>
  <c r="W393" i="13"/>
  <c r="N393" i="13"/>
  <c r="J128" i="14" s="1"/>
  <c r="U393" i="13"/>
  <c r="Q128" i="14" s="1"/>
  <c r="O393" i="13"/>
  <c r="K128" i="14" s="1"/>
  <c r="AH349" i="13"/>
  <c r="W349" i="13"/>
  <c r="V349" i="13"/>
  <c r="U349" i="13"/>
  <c r="O349" i="13"/>
  <c r="K373" i="14" s="1"/>
  <c r="N349" i="13"/>
  <c r="J373" i="14" s="1"/>
  <c r="AL349" i="13"/>
  <c r="AD349" i="13"/>
  <c r="AL518" i="13"/>
  <c r="AH518" i="13"/>
  <c r="AD518" i="13"/>
  <c r="W518" i="13"/>
  <c r="V518" i="13"/>
  <c r="U518" i="13"/>
  <c r="N518" i="13"/>
  <c r="O518" i="13"/>
  <c r="AF380" i="13"/>
  <c r="AE380" i="13"/>
  <c r="AL470" i="13"/>
  <c r="AH470" i="13"/>
  <c r="AD470" i="13"/>
  <c r="V470" i="13"/>
  <c r="W470" i="13"/>
  <c r="U470" i="13"/>
  <c r="O470" i="13"/>
  <c r="N470" i="13"/>
  <c r="AL275" i="13"/>
  <c r="AH275" i="13"/>
  <c r="AD275" i="13"/>
  <c r="W275" i="13"/>
  <c r="V275" i="13"/>
  <c r="R170" i="14" s="1"/>
  <c r="U275" i="13"/>
  <c r="O275" i="13"/>
  <c r="K170" i="14" s="1"/>
  <c r="N275" i="13"/>
  <c r="J170" i="14" s="1"/>
  <c r="S275" i="13"/>
  <c r="AL21" i="13"/>
  <c r="AH21" i="13"/>
  <c r="AD21" i="13"/>
  <c r="V21" i="13"/>
  <c r="R87" i="14" s="1"/>
  <c r="U21" i="13"/>
  <c r="W21" i="13"/>
  <c r="O21" i="13"/>
  <c r="N21" i="13"/>
  <c r="J87" i="14" s="1"/>
  <c r="U314" i="13"/>
  <c r="AA539" i="13"/>
  <c r="X539" i="13"/>
  <c r="V287" i="13"/>
  <c r="AA351" i="13"/>
  <c r="X351" i="13"/>
  <c r="AA414" i="13"/>
  <c r="X414" i="13"/>
  <c r="AE405" i="13"/>
  <c r="AF405" i="13"/>
  <c r="AA337" i="13"/>
  <c r="X337" i="13"/>
  <c r="AD516" i="13"/>
  <c r="AL219" i="13"/>
  <c r="AL389" i="13"/>
  <c r="AH389" i="13"/>
  <c r="AD389" i="13"/>
  <c r="W389" i="13"/>
  <c r="U389" i="13"/>
  <c r="V389" i="13"/>
  <c r="N389" i="13"/>
  <c r="O389" i="13"/>
  <c r="W356" i="13"/>
  <c r="N295" i="13"/>
  <c r="AL309" i="13"/>
  <c r="X76" i="13"/>
  <c r="AA76" i="13"/>
  <c r="AH490" i="13"/>
  <c r="AD299" i="14" s="1"/>
  <c r="AD82" i="13"/>
  <c r="M405" i="13"/>
  <c r="I406" i="14" s="1"/>
  <c r="AA193" i="13"/>
  <c r="X193" i="13"/>
  <c r="AF324" i="13"/>
  <c r="AE324" i="13"/>
  <c r="AJ254" i="13"/>
  <c r="AO254" i="13" s="1"/>
  <c r="AI254" i="13"/>
  <c r="AA332" i="13"/>
  <c r="X332" i="13"/>
  <c r="AE480" i="13"/>
  <c r="AF480" i="13"/>
  <c r="AL437" i="13"/>
  <c r="AH437" i="13"/>
  <c r="W437" i="13"/>
  <c r="V437" i="13"/>
  <c r="AD437" i="13"/>
  <c r="U437" i="13"/>
  <c r="O437" i="13"/>
  <c r="N437" i="13"/>
  <c r="S437" i="13"/>
  <c r="X451" i="13"/>
  <c r="AA451" i="13"/>
  <c r="AA484" i="13"/>
  <c r="X484" i="13"/>
  <c r="AF479" i="13"/>
  <c r="AE479" i="13"/>
  <c r="AL294" i="13"/>
  <c r="AH294" i="13"/>
  <c r="AD294" i="13"/>
  <c r="W294" i="13"/>
  <c r="V294" i="13"/>
  <c r="R120" i="14" s="1"/>
  <c r="U294" i="13"/>
  <c r="N294" i="13"/>
  <c r="J120" i="14" s="1"/>
  <c r="O294" i="13"/>
  <c r="K120" i="14" s="1"/>
  <c r="AE125" i="13"/>
  <c r="AF125" i="13"/>
  <c r="X77" i="13"/>
  <c r="AA77" i="13"/>
  <c r="AL106" i="13"/>
  <c r="AH106" i="13"/>
  <c r="AI106" i="13" s="1"/>
  <c r="AD106" i="13"/>
  <c r="AE106" i="13" s="1"/>
  <c r="V106" i="13"/>
  <c r="R188" i="14" s="1"/>
  <c r="W106" i="13"/>
  <c r="U106" i="13"/>
  <c r="O106" i="13"/>
  <c r="K188" i="14" s="1"/>
  <c r="N106" i="13"/>
  <c r="AO106" i="13"/>
  <c r="S106" i="13"/>
  <c r="AL346" i="13"/>
  <c r="AH346" i="13"/>
  <c r="AD346" i="13"/>
  <c r="U346" i="13"/>
  <c r="W346" i="13"/>
  <c r="V346" i="13"/>
  <c r="N346" i="13"/>
  <c r="J303" i="14" s="1"/>
  <c r="O346" i="13"/>
  <c r="K303" i="14" s="1"/>
  <c r="AL183" i="13"/>
  <c r="AH183" i="13"/>
  <c r="AD183" i="13"/>
  <c r="W183" i="13"/>
  <c r="V183" i="13"/>
  <c r="U183" i="13"/>
  <c r="N183" i="13"/>
  <c r="O183" i="13"/>
  <c r="AL109" i="13"/>
  <c r="AH109" i="13"/>
  <c r="AI109" i="13" s="1"/>
  <c r="AD109" i="13"/>
  <c r="AE109" i="13" s="1"/>
  <c r="V109" i="13"/>
  <c r="U109" i="13"/>
  <c r="X109" i="13" s="1"/>
  <c r="W109" i="13"/>
  <c r="O109" i="13"/>
  <c r="N109" i="13"/>
  <c r="AS109" i="13"/>
  <c r="AT109" i="13"/>
  <c r="AL425" i="13"/>
  <c r="AH425" i="13"/>
  <c r="AD425" i="13"/>
  <c r="W425" i="13"/>
  <c r="V425" i="13"/>
  <c r="U425" i="13"/>
  <c r="N425" i="13"/>
  <c r="O425" i="13"/>
  <c r="AJ70" i="13"/>
  <c r="AO70" i="13" s="1"/>
  <c r="AI70" i="13"/>
  <c r="AJ163" i="13"/>
  <c r="AO163" i="13" s="1"/>
  <c r="AI163" i="13"/>
  <c r="AJ312" i="13"/>
  <c r="AI312" i="13"/>
  <c r="AJ256" i="13"/>
  <c r="AI256" i="13"/>
  <c r="AA134" i="13"/>
  <c r="X134" i="13"/>
  <c r="AA441" i="13"/>
  <c r="X441" i="13"/>
  <c r="X261" i="13"/>
  <c r="AA261" i="13"/>
  <c r="AF291" i="13"/>
  <c r="AE291" i="13"/>
  <c r="AF198" i="13"/>
  <c r="AE198" i="13"/>
  <c r="AF189" i="13"/>
  <c r="AE189" i="13"/>
  <c r="AE461" i="13"/>
  <c r="AF461" i="13"/>
  <c r="AL166" i="13"/>
  <c r="AH166" i="13"/>
  <c r="AD166" i="13"/>
  <c r="W166" i="13"/>
  <c r="V166" i="13"/>
  <c r="U166" i="13"/>
  <c r="O166" i="13"/>
  <c r="K253" i="14" s="1"/>
  <c r="N166" i="13"/>
  <c r="J253" i="14" s="1"/>
  <c r="AJ118" i="13"/>
  <c r="AO118" i="13" s="1"/>
  <c r="AI118" i="13"/>
  <c r="AJ426" i="13"/>
  <c r="AI426" i="13"/>
  <c r="AI33" i="13"/>
  <c r="AJ33" i="13"/>
  <c r="AJ450" i="13"/>
  <c r="AI450" i="13"/>
  <c r="AJ524" i="13"/>
  <c r="AI524" i="13"/>
  <c r="AI361" i="13"/>
  <c r="AJ361" i="13"/>
  <c r="AJ340" i="13"/>
  <c r="AO340" i="13" s="1"/>
  <c r="AI340" i="13"/>
  <c r="AF220" i="13"/>
  <c r="AE220" i="13"/>
  <c r="AL178" i="13"/>
  <c r="AH178" i="13"/>
  <c r="AD178" i="13"/>
  <c r="U178" i="13"/>
  <c r="V178" i="13"/>
  <c r="W178" i="13"/>
  <c r="O178" i="13"/>
  <c r="N178" i="13"/>
  <c r="S178" i="13"/>
  <c r="AF149" i="13"/>
  <c r="AE149" i="13"/>
  <c r="AF379" i="13"/>
  <c r="AE379" i="13"/>
  <c r="AF162" i="13"/>
  <c r="AE162" i="13"/>
  <c r="AA515" i="13"/>
  <c r="X515" i="13"/>
  <c r="AL154" i="13"/>
  <c r="AH154" i="13"/>
  <c r="AD154" i="13"/>
  <c r="U154" i="13"/>
  <c r="V154" i="13"/>
  <c r="R252" i="14" s="1"/>
  <c r="W154" i="13"/>
  <c r="O154" i="13"/>
  <c r="N154" i="13"/>
  <c r="AA503" i="13"/>
  <c r="X503" i="13"/>
  <c r="AL239" i="13"/>
  <c r="AH239" i="13"/>
  <c r="AD239" i="13"/>
  <c r="W239" i="13"/>
  <c r="V239" i="13"/>
  <c r="R113" i="14" s="1"/>
  <c r="U239" i="13"/>
  <c r="Q113" i="14" s="1"/>
  <c r="N239" i="13"/>
  <c r="J113" i="14" s="1"/>
  <c r="O239" i="13"/>
  <c r="K113" i="14" s="1"/>
  <c r="AA506" i="13"/>
  <c r="X506" i="13"/>
  <c r="X90" i="13"/>
  <c r="AA90" i="13"/>
  <c r="AL466" i="13"/>
  <c r="AH466" i="13"/>
  <c r="AD466" i="13"/>
  <c r="V466" i="13"/>
  <c r="W466" i="13"/>
  <c r="U466" i="13"/>
  <c r="N466" i="13"/>
  <c r="O466" i="13"/>
  <c r="AJ165" i="13"/>
  <c r="AO165" i="13" s="1"/>
  <c r="AI165" i="13"/>
  <c r="AL299" i="13"/>
  <c r="AH299" i="13"/>
  <c r="AD299" i="13"/>
  <c r="V299" i="13"/>
  <c r="R171" i="14" s="1"/>
  <c r="W299" i="13"/>
  <c r="U299" i="13"/>
  <c r="O299" i="13"/>
  <c r="K171" i="14" s="1"/>
  <c r="N299" i="13"/>
  <c r="J171" i="14" s="1"/>
  <c r="AA485" i="13"/>
  <c r="X485" i="13"/>
  <c r="AA9" i="13"/>
  <c r="X9" i="13"/>
  <c r="AJ230" i="13"/>
  <c r="AO230" i="13" s="1"/>
  <c r="AI230" i="13"/>
  <c r="X136" i="13"/>
  <c r="AA136" i="13"/>
  <c r="AJ324" i="13"/>
  <c r="AO324" i="13" s="1"/>
  <c r="AI324" i="13"/>
  <c r="AL46" i="13"/>
  <c r="AH46" i="13"/>
  <c r="AI46" i="13" s="1"/>
  <c r="AD46" i="13"/>
  <c r="AE46" i="13" s="1"/>
  <c r="U46" i="13"/>
  <c r="V46" i="13"/>
  <c r="W46" i="13"/>
  <c r="O46" i="13"/>
  <c r="N46" i="13"/>
  <c r="AO46" i="13"/>
  <c r="AL69" i="13"/>
  <c r="AH69" i="13"/>
  <c r="AD69" i="13"/>
  <c r="W69" i="13"/>
  <c r="U69" i="13"/>
  <c r="V69" i="13"/>
  <c r="O69" i="13"/>
  <c r="K334" i="14" s="1"/>
  <c r="N69" i="13"/>
  <c r="J334" i="14" s="1"/>
  <c r="AJ480" i="13"/>
  <c r="AI480" i="13"/>
  <c r="AA223" i="13"/>
  <c r="X223" i="13"/>
  <c r="AE396" i="13"/>
  <c r="AF396" i="13"/>
  <c r="AL374" i="13"/>
  <c r="AH374" i="13"/>
  <c r="AD374" i="13"/>
  <c r="W374" i="13"/>
  <c r="V374" i="13"/>
  <c r="R389" i="14" s="1"/>
  <c r="U374" i="13"/>
  <c r="O374" i="13"/>
  <c r="K389" i="14" s="1"/>
  <c r="N374" i="13"/>
  <c r="J389" i="14" s="1"/>
  <c r="X112" i="13"/>
  <c r="AA112" i="13"/>
  <c r="AL498" i="13"/>
  <c r="AH498" i="13"/>
  <c r="AD498" i="13"/>
  <c r="U498" i="13"/>
  <c r="W498" i="13"/>
  <c r="V498" i="13"/>
  <c r="N498" i="13"/>
  <c r="O498" i="13"/>
  <c r="AJ479" i="13"/>
  <c r="AO479" i="13" s="1"/>
  <c r="AI479" i="13"/>
  <c r="AL525" i="13"/>
  <c r="AH525" i="13"/>
  <c r="AD525" i="13"/>
  <c r="V525" i="13"/>
  <c r="U525" i="13"/>
  <c r="W525" i="13"/>
  <c r="N525" i="13"/>
  <c r="O525" i="13"/>
  <c r="S525" i="13"/>
  <c r="AJ125" i="13"/>
  <c r="AO125" i="13" s="1"/>
  <c r="AI125" i="13"/>
  <c r="AE481" i="13"/>
  <c r="AA80" i="14" s="1"/>
  <c r="AF481" i="13"/>
  <c r="AB80" i="14" s="1"/>
  <c r="AL279" i="13"/>
  <c r="AH279" i="13"/>
  <c r="AI279" i="13" s="1"/>
  <c r="AD279" i="13"/>
  <c r="AE279" i="13" s="1"/>
  <c r="W279" i="13"/>
  <c r="U279" i="13"/>
  <c r="X279" i="13" s="1"/>
  <c r="V279" i="13"/>
  <c r="N279" i="13"/>
  <c r="O279" i="13"/>
  <c r="AT279" i="13"/>
  <c r="AS279" i="13"/>
  <c r="M346" i="13"/>
  <c r="M183" i="13"/>
  <c r="AF42" i="13"/>
  <c r="AE42" i="13"/>
  <c r="M109" i="13"/>
  <c r="M425" i="13"/>
  <c r="AJ134" i="13"/>
  <c r="AI134" i="13"/>
  <c r="AF441" i="13"/>
  <c r="AE441" i="13"/>
  <c r="AF253" i="13"/>
  <c r="AE253" i="13"/>
  <c r="AL325" i="13"/>
  <c r="AH325" i="13"/>
  <c r="AD325" i="13"/>
  <c r="V325" i="13"/>
  <c r="W325" i="13"/>
  <c r="U325" i="13"/>
  <c r="O325" i="13"/>
  <c r="K288" i="14" s="1"/>
  <c r="N325" i="13"/>
  <c r="J288" i="14" s="1"/>
  <c r="S325" i="13"/>
  <c r="AJ291" i="13"/>
  <c r="AI291" i="13"/>
  <c r="AI198" i="13"/>
  <c r="AJ198" i="13"/>
  <c r="AI189" i="13"/>
  <c r="AJ189" i="13"/>
  <c r="AO189" i="13" s="1"/>
  <c r="AJ461" i="13"/>
  <c r="AI461" i="13"/>
  <c r="AL138" i="13"/>
  <c r="AH138" i="13"/>
  <c r="AD138" i="13"/>
  <c r="W138" i="13"/>
  <c r="V138" i="13"/>
  <c r="R104" i="14" s="1"/>
  <c r="U138" i="13"/>
  <c r="Q104" i="14" s="1"/>
  <c r="N138" i="13"/>
  <c r="J104" i="14" s="1"/>
  <c r="O138" i="13"/>
  <c r="K104" i="14" s="1"/>
  <c r="AA300" i="13"/>
  <c r="X300" i="13"/>
  <c r="AA436" i="13"/>
  <c r="X436" i="13"/>
  <c r="AF529" i="13"/>
  <c r="AE529" i="13"/>
  <c r="AL53" i="13"/>
  <c r="AH53" i="13"/>
  <c r="AD53" i="13"/>
  <c r="W53" i="13"/>
  <c r="V53" i="13"/>
  <c r="R186" i="14" s="1"/>
  <c r="U53" i="13"/>
  <c r="O53" i="13"/>
  <c r="K186" i="14" s="1"/>
  <c r="N53" i="13"/>
  <c r="J186" i="14" s="1"/>
  <c r="S53" i="13"/>
  <c r="AA6" i="13"/>
  <c r="X6" i="13"/>
  <c r="AL511" i="13"/>
  <c r="AH511" i="13"/>
  <c r="AD511" i="13"/>
  <c r="V511" i="13"/>
  <c r="U511" i="13"/>
  <c r="W511" i="13"/>
  <c r="O511" i="13"/>
  <c r="N511" i="13"/>
  <c r="S511" i="13"/>
  <c r="AF285" i="13"/>
  <c r="AE285" i="13"/>
  <c r="AJ220" i="13"/>
  <c r="AI220" i="13"/>
  <c r="X32" i="13"/>
  <c r="AA32" i="13"/>
  <c r="AL262" i="13"/>
  <c r="AH262" i="13"/>
  <c r="AD262" i="13"/>
  <c r="U262" i="13"/>
  <c r="V262" i="13"/>
  <c r="R118" i="14" s="1"/>
  <c r="W262" i="13"/>
  <c r="O262" i="13"/>
  <c r="K118" i="14" s="1"/>
  <c r="N262" i="13"/>
  <c r="J118" i="14" s="1"/>
  <c r="AJ149" i="13"/>
  <c r="AO149" i="13" s="1"/>
  <c r="AI149" i="13"/>
  <c r="AL394" i="13"/>
  <c r="AH394" i="13"/>
  <c r="AD394" i="13"/>
  <c r="W394" i="13"/>
  <c r="V394" i="13"/>
  <c r="U394" i="13"/>
  <c r="O394" i="13"/>
  <c r="K223" i="14" s="1"/>
  <c r="N394" i="13"/>
  <c r="J223" i="14" s="1"/>
  <c r="S394" i="13"/>
  <c r="AA399" i="13"/>
  <c r="X399" i="13"/>
  <c r="AI379" i="13"/>
  <c r="AJ379" i="13"/>
  <c r="AJ162" i="13"/>
  <c r="AO162" i="13" s="1"/>
  <c r="AI162" i="13"/>
  <c r="AL383" i="13"/>
  <c r="AH383" i="13"/>
  <c r="AD383" i="13"/>
  <c r="V383" i="13"/>
  <c r="U383" i="13"/>
  <c r="W383" i="13"/>
  <c r="O383" i="13"/>
  <c r="N383" i="13"/>
  <c r="AA473" i="13"/>
  <c r="X473" i="13"/>
  <c r="AL377" i="13"/>
  <c r="AH377" i="13"/>
  <c r="AD377" i="13"/>
  <c r="W377" i="13"/>
  <c r="V377" i="13"/>
  <c r="U377" i="13"/>
  <c r="N377" i="13"/>
  <c r="J127" i="14" s="1"/>
  <c r="O377" i="13"/>
  <c r="K127" i="14" s="1"/>
  <c r="S377" i="13"/>
  <c r="U20" i="13"/>
  <c r="Q259" i="14" s="1"/>
  <c r="O20" i="13"/>
  <c r="K259" i="14" s="1"/>
  <c r="N20" i="13"/>
  <c r="J259" i="14" s="1"/>
  <c r="V20" i="13"/>
  <c r="AL20" i="13"/>
  <c r="AH20" i="13"/>
  <c r="AD20" i="13"/>
  <c r="W20" i="13"/>
  <c r="M466" i="13"/>
  <c r="AF523" i="13"/>
  <c r="AE523" i="13"/>
  <c r="AF26" i="13"/>
  <c r="AE26" i="13"/>
  <c r="AF76" i="13"/>
  <c r="AE76" i="13"/>
  <c r="X153" i="13"/>
  <c r="AA153" i="13"/>
  <c r="M299" i="13"/>
  <c r="AA226" i="13"/>
  <c r="X226" i="13"/>
  <c r="AA534" i="13"/>
  <c r="X534" i="13"/>
  <c r="AA185" i="13"/>
  <c r="X185" i="13"/>
  <c r="AA302" i="13"/>
  <c r="X302" i="13"/>
  <c r="AL343" i="13"/>
  <c r="AH343" i="13"/>
  <c r="AD343" i="13"/>
  <c r="U343" i="13"/>
  <c r="V343" i="13"/>
  <c r="R124" i="14" s="1"/>
  <c r="W343" i="13"/>
  <c r="O343" i="13"/>
  <c r="K124" i="14" s="1"/>
  <c r="N343" i="13"/>
  <c r="J124" i="14" s="1"/>
  <c r="M69" i="13"/>
  <c r="AF223" i="13"/>
  <c r="AE223" i="13"/>
  <c r="AJ396" i="13"/>
  <c r="AI396" i="13"/>
  <c r="M374" i="13"/>
  <c r="I389" i="14" s="1"/>
  <c r="AF451" i="13"/>
  <c r="AE451" i="13"/>
  <c r="M498" i="13"/>
  <c r="X84" i="13"/>
  <c r="AA84" i="13"/>
  <c r="AJ481" i="13"/>
  <c r="AF80" i="14" s="1"/>
  <c r="AI481" i="13"/>
  <c r="AE80" i="14" s="1"/>
  <c r="AF77" i="13"/>
  <c r="AE77" i="13"/>
  <c r="AL489" i="13"/>
  <c r="AH489" i="13"/>
  <c r="AD489" i="13"/>
  <c r="V489" i="13"/>
  <c r="U489" i="13"/>
  <c r="W489" i="13"/>
  <c r="N489" i="13"/>
  <c r="O489" i="13"/>
  <c r="X120" i="13"/>
  <c r="AA120" i="13"/>
  <c r="AL310" i="13"/>
  <c r="AH310" i="13"/>
  <c r="AD310" i="13"/>
  <c r="U310" i="13"/>
  <c r="V310" i="13"/>
  <c r="R177" i="14" s="1"/>
  <c r="W310" i="13"/>
  <c r="O310" i="13"/>
  <c r="K177" i="14" s="1"/>
  <c r="N310" i="13"/>
  <c r="J177" i="14" s="1"/>
  <c r="AL85" i="13"/>
  <c r="AH85" i="13"/>
  <c r="AD85" i="13"/>
  <c r="U85" i="13"/>
  <c r="Q99" i="14" s="1"/>
  <c r="W85" i="13"/>
  <c r="V85" i="13"/>
  <c r="R99" i="14" s="1"/>
  <c r="O85" i="13"/>
  <c r="K99" i="14" s="1"/>
  <c r="N85" i="13"/>
  <c r="J99" i="14" s="1"/>
  <c r="S85" i="13"/>
  <c r="AJ42" i="13"/>
  <c r="AI42" i="13"/>
  <c r="X19" i="13"/>
  <c r="AA19" i="13"/>
  <c r="AL27" i="13"/>
  <c r="AH27" i="13"/>
  <c r="AD27" i="13"/>
  <c r="W27" i="13"/>
  <c r="V27" i="13"/>
  <c r="R306" i="14" s="1"/>
  <c r="U27" i="13"/>
  <c r="O27" i="13"/>
  <c r="K306" i="14" s="1"/>
  <c r="N27" i="13"/>
  <c r="J306" i="14" s="1"/>
  <c r="AF134" i="13"/>
  <c r="AE134" i="13"/>
  <c r="AI441" i="13"/>
  <c r="AJ441" i="13"/>
  <c r="AJ253" i="13"/>
  <c r="AI253" i="13"/>
  <c r="AA428" i="13"/>
  <c r="X428" i="13"/>
  <c r="AA260" i="13"/>
  <c r="X260" i="13"/>
  <c r="AL330" i="13"/>
  <c r="AH330" i="13"/>
  <c r="AD330" i="13"/>
  <c r="W330" i="13"/>
  <c r="V330" i="13"/>
  <c r="U330" i="13"/>
  <c r="N330" i="13"/>
  <c r="O330" i="13"/>
  <c r="AL240" i="13"/>
  <c r="AH240" i="13"/>
  <c r="AD240" i="13"/>
  <c r="V240" i="13"/>
  <c r="U240" i="13"/>
  <c r="W240" i="13"/>
  <c r="O240" i="13"/>
  <c r="N240" i="13"/>
  <c r="S240" i="13"/>
  <c r="AA384" i="13"/>
  <c r="X384" i="13"/>
  <c r="AL38" i="13"/>
  <c r="AH38" i="13"/>
  <c r="AD38" i="13"/>
  <c r="W38" i="13"/>
  <c r="V38" i="13"/>
  <c r="R91" i="14" s="1"/>
  <c r="U38" i="13"/>
  <c r="O38" i="13"/>
  <c r="N38" i="13"/>
  <c r="J91" i="14" s="1"/>
  <c r="AJ285" i="13"/>
  <c r="AI285" i="13"/>
  <c r="AF32" i="13"/>
  <c r="AE32" i="13"/>
  <c r="X88" i="13"/>
  <c r="AA88" i="13"/>
  <c r="AL392" i="13"/>
  <c r="AH392" i="13"/>
  <c r="AD392" i="13"/>
  <c r="W392" i="13"/>
  <c r="U392" i="13"/>
  <c r="V392" i="13"/>
  <c r="O392" i="13"/>
  <c r="N392" i="13"/>
  <c r="S392" i="13"/>
  <c r="AA338" i="13"/>
  <c r="X338" i="13"/>
  <c r="AA430" i="13"/>
  <c r="X430" i="13"/>
  <c r="AL171" i="13"/>
  <c r="AH171" i="13"/>
  <c r="W171" i="13"/>
  <c r="AD171" i="13"/>
  <c r="V171" i="13"/>
  <c r="R107" i="14" s="1"/>
  <c r="U171" i="13"/>
  <c r="O171" i="13"/>
  <c r="K107" i="14" s="1"/>
  <c r="N171" i="13"/>
  <c r="J107" i="14" s="1"/>
  <c r="X284" i="13"/>
  <c r="AA284" i="13"/>
  <c r="AL521" i="13"/>
  <c r="AH521" i="13"/>
  <c r="AD521" i="13"/>
  <c r="V521" i="13"/>
  <c r="W521" i="13"/>
  <c r="N521" i="13"/>
  <c r="U521" i="13"/>
  <c r="O521" i="13"/>
  <c r="S521" i="13"/>
  <c r="AF399" i="13"/>
  <c r="AE399" i="13"/>
  <c r="X538" i="13"/>
  <c r="AA538" i="13"/>
  <c r="AL187" i="13"/>
  <c r="AH187" i="13"/>
  <c r="AD187" i="13"/>
  <c r="V187" i="13"/>
  <c r="R372" i="14" s="1"/>
  <c r="U187" i="13"/>
  <c r="W187" i="13"/>
  <c r="O187" i="13"/>
  <c r="K372" i="14" s="1"/>
  <c r="N187" i="13"/>
  <c r="J372" i="14" s="1"/>
  <c r="AL350" i="13"/>
  <c r="AH350" i="13"/>
  <c r="AI350" i="13" s="1"/>
  <c r="AD350" i="13"/>
  <c r="AE350" i="13" s="1"/>
  <c r="U350" i="13"/>
  <c r="X350" i="13" s="1"/>
  <c r="W350" i="13"/>
  <c r="V350" i="13"/>
  <c r="O350" i="13"/>
  <c r="N350" i="13"/>
  <c r="AT350" i="13"/>
  <c r="AS350" i="13"/>
  <c r="AF515" i="13"/>
  <c r="AE515" i="13"/>
  <c r="M383" i="13"/>
  <c r="AL313" i="13"/>
  <c r="AH313" i="13"/>
  <c r="AD313" i="13"/>
  <c r="V313" i="13"/>
  <c r="U313" i="13"/>
  <c r="W313" i="13"/>
  <c r="N313" i="13"/>
  <c r="O313" i="13"/>
  <c r="S313" i="13"/>
  <c r="AF503" i="13"/>
  <c r="AE503" i="13"/>
  <c r="AL472" i="13"/>
  <c r="AH472" i="13"/>
  <c r="AD472" i="13"/>
  <c r="U472" i="13"/>
  <c r="W472" i="13"/>
  <c r="V472" i="13"/>
  <c r="O472" i="13"/>
  <c r="N472" i="13"/>
  <c r="X59" i="13"/>
  <c r="AA59" i="13"/>
  <c r="X168" i="13"/>
  <c r="AA168" i="13"/>
  <c r="AL195" i="13"/>
  <c r="AH195" i="13"/>
  <c r="AD195" i="13"/>
  <c r="W195" i="13"/>
  <c r="U195" i="13"/>
  <c r="Q257" i="14" s="1"/>
  <c r="V195" i="13"/>
  <c r="R257" i="14" s="1"/>
  <c r="N195" i="13"/>
  <c r="J257" i="14" s="1"/>
  <c r="O195" i="13"/>
  <c r="K257" i="14" s="1"/>
  <c r="S195" i="13"/>
  <c r="AJ523" i="13"/>
  <c r="AI523" i="13"/>
  <c r="AJ26" i="13"/>
  <c r="AO26" i="13" s="1"/>
  <c r="AI26" i="13"/>
  <c r="AA369" i="13"/>
  <c r="X369" i="13"/>
  <c r="AJ76" i="13"/>
  <c r="AI76" i="13"/>
  <c r="AL424" i="13"/>
  <c r="AH424" i="13"/>
  <c r="AI424" i="13" s="1"/>
  <c r="AD424" i="13"/>
  <c r="AE424" i="13" s="1"/>
  <c r="W424" i="13"/>
  <c r="U424" i="13"/>
  <c r="V424" i="13"/>
  <c r="O424" i="13"/>
  <c r="N424" i="13"/>
  <c r="AO424" i="13"/>
  <c r="S424" i="13"/>
  <c r="AE485" i="13"/>
  <c r="AF485" i="13"/>
  <c r="AE226" i="13"/>
  <c r="AF226" i="13"/>
  <c r="AL449" i="13"/>
  <c r="AH449" i="13"/>
  <c r="AI449" i="13" s="1"/>
  <c r="AD449" i="13"/>
  <c r="AE449" i="13" s="1"/>
  <c r="W449" i="13"/>
  <c r="V449" i="13"/>
  <c r="U449" i="13"/>
  <c r="N449" i="13"/>
  <c r="O449" i="13"/>
  <c r="AO449" i="13"/>
  <c r="S449" i="13"/>
  <c r="AA170" i="13"/>
  <c r="X170" i="13"/>
  <c r="AL222" i="13"/>
  <c r="AH222" i="13"/>
  <c r="AD222" i="13"/>
  <c r="U222" i="13"/>
  <c r="Q195" i="14" s="1"/>
  <c r="W222" i="13"/>
  <c r="V222" i="13"/>
  <c r="R195" i="14" s="1"/>
  <c r="N222" i="13"/>
  <c r="J195" i="14" s="1"/>
  <c r="O222" i="13"/>
  <c r="K195" i="14" s="1"/>
  <c r="AL367" i="13"/>
  <c r="AH367" i="13"/>
  <c r="AD367" i="13"/>
  <c r="W367" i="13"/>
  <c r="V367" i="13"/>
  <c r="R319" i="14" s="1"/>
  <c r="U367" i="13"/>
  <c r="N367" i="13"/>
  <c r="J319" i="14" s="1"/>
  <c r="O367" i="13"/>
  <c r="K319" i="14" s="1"/>
  <c r="S367" i="13"/>
  <c r="AL415" i="13"/>
  <c r="AH415" i="13"/>
  <c r="AD415" i="13"/>
  <c r="U415" i="13"/>
  <c r="V415" i="13"/>
  <c r="W415" i="13"/>
  <c r="N415" i="13"/>
  <c r="O415" i="13"/>
  <c r="S415" i="13"/>
  <c r="AJ223" i="13"/>
  <c r="AI223" i="13"/>
  <c r="AL520" i="13"/>
  <c r="AH520" i="13"/>
  <c r="AD520" i="13"/>
  <c r="U520" i="13"/>
  <c r="W520" i="13"/>
  <c r="V520" i="13"/>
  <c r="O520" i="13"/>
  <c r="N520" i="13"/>
  <c r="AI451" i="13"/>
  <c r="AJ451" i="13"/>
  <c r="AF484" i="13"/>
  <c r="AE484" i="13"/>
  <c r="AA482" i="13"/>
  <c r="X482" i="13"/>
  <c r="AL247" i="13"/>
  <c r="AH247" i="13"/>
  <c r="AD247" i="13"/>
  <c r="V247" i="13"/>
  <c r="R219" i="14" s="1"/>
  <c r="U247" i="13"/>
  <c r="Q219" i="14" s="1"/>
  <c r="W247" i="13"/>
  <c r="N247" i="13"/>
  <c r="J219" i="14" s="1"/>
  <c r="O247" i="13"/>
  <c r="K219" i="14" s="1"/>
  <c r="S247" i="13"/>
  <c r="AI77" i="13"/>
  <c r="AJ77" i="13"/>
  <c r="AL370" i="13"/>
  <c r="AH370" i="13"/>
  <c r="AD370" i="13"/>
  <c r="W370" i="13"/>
  <c r="V370" i="13"/>
  <c r="R269" i="14" s="1"/>
  <c r="U370" i="13"/>
  <c r="Q269" i="14" s="1"/>
  <c r="N370" i="13"/>
  <c r="J269" i="14" s="1"/>
  <c r="O370" i="13"/>
  <c r="K269" i="14" s="1"/>
  <c r="S370" i="13"/>
  <c r="M310" i="13"/>
  <c r="I177" i="14" s="1"/>
  <c r="AL229" i="13"/>
  <c r="AH229" i="13"/>
  <c r="AD229" i="13"/>
  <c r="V229" i="13"/>
  <c r="R112" i="14" s="1"/>
  <c r="W229" i="13"/>
  <c r="U229" i="13"/>
  <c r="O229" i="13"/>
  <c r="K112" i="14" s="1"/>
  <c r="N229" i="13"/>
  <c r="J112" i="14" s="1"/>
  <c r="AA276" i="13"/>
  <c r="X276" i="13"/>
  <c r="AF44" i="13"/>
  <c r="AE44" i="13"/>
  <c r="M27" i="13"/>
  <c r="AF261" i="13"/>
  <c r="AE261" i="13"/>
  <c r="AA283" i="13"/>
  <c r="X283" i="13"/>
  <c r="AA34" i="13"/>
  <c r="X34" i="13"/>
  <c r="AF436" i="13"/>
  <c r="AE436" i="13"/>
  <c r="M330" i="13"/>
  <c r="U212" i="13"/>
  <c r="O212" i="13"/>
  <c r="K110" i="14" s="1"/>
  <c r="N212" i="13"/>
  <c r="J110" i="14" s="1"/>
  <c r="V212" i="13"/>
  <c r="R110" i="14" s="1"/>
  <c r="AL212" i="13"/>
  <c r="AH212" i="13"/>
  <c r="AD212" i="13"/>
  <c r="W212" i="13"/>
  <c r="AI529" i="13"/>
  <c r="AJ529" i="13"/>
  <c r="U244" i="13"/>
  <c r="Q114" i="14" s="1"/>
  <c r="O244" i="13"/>
  <c r="K114" i="14" s="1"/>
  <c r="N244" i="13"/>
  <c r="J114" i="14" s="1"/>
  <c r="AL244" i="13"/>
  <c r="AH244" i="13"/>
  <c r="V244" i="13"/>
  <c r="R114" i="14" s="1"/>
  <c r="AD244" i="13"/>
  <c r="W244" i="13"/>
  <c r="S244" i="13"/>
  <c r="AL29" i="13"/>
  <c r="AH29" i="13"/>
  <c r="AD29" i="13"/>
  <c r="W29" i="13"/>
  <c r="V29" i="13"/>
  <c r="R217" i="14" s="1"/>
  <c r="U29" i="13"/>
  <c r="O29" i="13"/>
  <c r="K217" i="14" s="1"/>
  <c r="N29" i="13"/>
  <c r="J217" i="14" s="1"/>
  <c r="S29" i="13"/>
  <c r="AE6" i="13"/>
  <c r="AF6" i="13"/>
  <c r="AJ32" i="13"/>
  <c r="AI32" i="13"/>
  <c r="AL123" i="13"/>
  <c r="AD123" i="13"/>
  <c r="AH123" i="13"/>
  <c r="W123" i="13"/>
  <c r="U123" i="13"/>
  <c r="V123" i="13"/>
  <c r="R101" i="14" s="1"/>
  <c r="O123" i="13"/>
  <c r="K101" i="14" s="1"/>
  <c r="N123" i="13"/>
  <c r="J101" i="14" s="1"/>
  <c r="AL208" i="13"/>
  <c r="AH208" i="13"/>
  <c r="AD208" i="13"/>
  <c r="V208" i="13"/>
  <c r="R109" i="14" s="1"/>
  <c r="W208" i="13"/>
  <c r="U208" i="13"/>
  <c r="O208" i="13"/>
  <c r="K109" i="14" s="1"/>
  <c r="N208" i="13"/>
  <c r="J109" i="14" s="1"/>
  <c r="S208" i="13"/>
  <c r="AA87" i="13"/>
  <c r="X87" i="13"/>
  <c r="U228" i="13"/>
  <c r="O228" i="13"/>
  <c r="N228" i="13"/>
  <c r="AL228" i="13"/>
  <c r="AH228" i="13"/>
  <c r="AD228" i="13"/>
  <c r="W228" i="13"/>
  <c r="V228" i="13"/>
  <c r="AJ399" i="13"/>
  <c r="AI399" i="13"/>
  <c r="M187" i="13"/>
  <c r="I372" i="14" s="1"/>
  <c r="AA307" i="13"/>
  <c r="X307" i="13"/>
  <c r="AA274" i="13"/>
  <c r="X274" i="13"/>
  <c r="AL25" i="13"/>
  <c r="AH25" i="13"/>
  <c r="V25" i="13"/>
  <c r="R75" i="14" s="1"/>
  <c r="AD25" i="13"/>
  <c r="U25" i="13"/>
  <c r="W25" i="13"/>
  <c r="N25" i="13"/>
  <c r="J75" i="14" s="1"/>
  <c r="O25" i="13"/>
  <c r="K75" i="14" s="1"/>
  <c r="S25" i="13"/>
  <c r="AJ515" i="13"/>
  <c r="AI515" i="13"/>
  <c r="U36" i="13"/>
  <c r="Q260" i="14" s="1"/>
  <c r="O36" i="13"/>
  <c r="K260" i="14" s="1"/>
  <c r="N36" i="13"/>
  <c r="J260" i="14" s="1"/>
  <c r="AL36" i="13"/>
  <c r="AH36" i="13"/>
  <c r="AD36" i="13"/>
  <c r="W36" i="13"/>
  <c r="V36" i="13"/>
  <c r="R260" i="14" s="1"/>
  <c r="S36" i="13"/>
  <c r="AF473" i="13"/>
  <c r="AE473" i="13"/>
  <c r="AL459" i="13"/>
  <c r="AH459" i="13"/>
  <c r="AD459" i="13"/>
  <c r="V459" i="13"/>
  <c r="W459" i="13"/>
  <c r="U459" i="13"/>
  <c r="O459" i="13"/>
  <c r="N459" i="13"/>
  <c r="S459" i="13"/>
  <c r="AI503" i="13"/>
  <c r="AJ503" i="13"/>
  <c r="M472" i="13"/>
  <c r="AF59" i="13"/>
  <c r="AE59" i="13"/>
  <c r="AF506" i="13"/>
  <c r="AE506" i="13"/>
  <c r="AF168" i="13"/>
  <c r="AE168" i="13"/>
  <c r="AF90" i="13"/>
  <c r="AE90" i="13"/>
  <c r="AF153" i="13"/>
  <c r="AE153" i="13"/>
  <c r="AJ485" i="13"/>
  <c r="AO485" i="13" s="1"/>
  <c r="AI485" i="13"/>
  <c r="AI226" i="13"/>
  <c r="AJ226" i="13"/>
  <c r="AO226" i="13" s="1"/>
  <c r="AE136" i="13"/>
  <c r="AF136" i="13"/>
  <c r="AF534" i="13"/>
  <c r="AE534" i="13"/>
  <c r="AF193" i="13"/>
  <c r="AE193" i="13"/>
  <c r="AE185" i="13"/>
  <c r="AF185" i="13"/>
  <c r="AF302" i="13"/>
  <c r="AE302" i="13"/>
  <c r="AL403" i="13"/>
  <c r="AH403" i="13"/>
  <c r="AD403" i="13"/>
  <c r="W403" i="13"/>
  <c r="V403" i="13"/>
  <c r="R273" i="14" s="1"/>
  <c r="U403" i="13"/>
  <c r="Q273" i="14" s="1"/>
  <c r="N403" i="13"/>
  <c r="J273" i="14" s="1"/>
  <c r="O403" i="13"/>
  <c r="K273" i="14" s="1"/>
  <c r="AE332" i="13"/>
  <c r="AF332" i="13"/>
  <c r="AL203" i="13"/>
  <c r="AH203" i="13"/>
  <c r="AD203" i="13"/>
  <c r="W203" i="13"/>
  <c r="U203" i="13"/>
  <c r="V203" i="13"/>
  <c r="R284" i="14" s="1"/>
  <c r="N203" i="13"/>
  <c r="J284" i="14" s="1"/>
  <c r="O203" i="13"/>
  <c r="K284" i="14" s="1"/>
  <c r="AF112" i="13"/>
  <c r="AE112" i="13"/>
  <c r="AI484" i="13"/>
  <c r="AJ484" i="13"/>
  <c r="AA241" i="13"/>
  <c r="X241" i="13"/>
  <c r="AE84" i="13"/>
  <c r="AF84" i="13"/>
  <c r="U92" i="13"/>
  <c r="Q218" i="14" s="1"/>
  <c r="O92" i="13"/>
  <c r="K218" i="14" s="1"/>
  <c r="N92" i="13"/>
  <c r="J218" i="14" s="1"/>
  <c r="AH92" i="13"/>
  <c r="AD92" i="13"/>
  <c r="W92" i="13"/>
  <c r="AL92" i="13"/>
  <c r="V92" i="13"/>
  <c r="R218" i="14" s="1"/>
  <c r="S92" i="13"/>
  <c r="X333" i="13"/>
  <c r="AA333" i="13"/>
  <c r="AL385" i="13"/>
  <c r="AH385" i="13"/>
  <c r="AI385" i="13" s="1"/>
  <c r="AD385" i="13"/>
  <c r="AE385" i="13" s="1"/>
  <c r="W385" i="13"/>
  <c r="V385" i="13"/>
  <c r="U385" i="13"/>
  <c r="X385" i="13" s="1"/>
  <c r="N385" i="13"/>
  <c r="O385" i="13"/>
  <c r="AS385" i="13"/>
  <c r="AT385" i="13"/>
  <c r="U12" i="13"/>
  <c r="X12" i="13" s="1"/>
  <c r="O12" i="13"/>
  <c r="N12" i="13"/>
  <c r="AS12" i="13"/>
  <c r="AH12" i="13"/>
  <c r="AI12" i="13" s="1"/>
  <c r="AD12" i="13"/>
  <c r="AE12" i="13" s="1"/>
  <c r="V12" i="13"/>
  <c r="W12" i="13"/>
  <c r="AT12" i="13"/>
  <c r="AL12" i="13"/>
  <c r="AL249" i="13"/>
  <c r="AH249" i="13"/>
  <c r="AD249" i="13"/>
  <c r="W249" i="13"/>
  <c r="V249" i="13"/>
  <c r="R387" i="14" s="1"/>
  <c r="U249" i="13"/>
  <c r="N249" i="13"/>
  <c r="J387" i="14" s="1"/>
  <c r="O249" i="13"/>
  <c r="K387" i="14" s="1"/>
  <c r="AL411" i="13"/>
  <c r="AH411" i="13"/>
  <c r="AD411" i="13"/>
  <c r="W411" i="13"/>
  <c r="U411" i="13"/>
  <c r="V411" i="13"/>
  <c r="N411" i="13"/>
  <c r="O411" i="13"/>
  <c r="S411" i="13"/>
  <c r="AJ44" i="13"/>
  <c r="AO44" i="13" s="1"/>
  <c r="AI44" i="13"/>
  <c r="AA312" i="13"/>
  <c r="X312" i="13"/>
  <c r="AL347" i="13"/>
  <c r="AH347" i="13"/>
  <c r="AI347" i="13" s="1"/>
  <c r="AD347" i="13"/>
  <c r="AE347" i="13" s="1"/>
  <c r="V347" i="13"/>
  <c r="W347" i="13"/>
  <c r="U347" i="13"/>
  <c r="X347" i="13" s="1"/>
  <c r="N347" i="13"/>
  <c r="O347" i="13"/>
  <c r="AS347" i="13"/>
  <c r="AT347" i="13"/>
  <c r="U124" i="13"/>
  <c r="O124" i="13"/>
  <c r="K392" i="14" s="1"/>
  <c r="N124" i="13"/>
  <c r="J392" i="14" s="1"/>
  <c r="AH124" i="13"/>
  <c r="AD124" i="13"/>
  <c r="W124" i="13"/>
  <c r="V124" i="13"/>
  <c r="R392" i="14" s="1"/>
  <c r="AL124" i="13"/>
  <c r="AJ261" i="13"/>
  <c r="AO261" i="13" s="1"/>
  <c r="AI261" i="13"/>
  <c r="AF260" i="13"/>
  <c r="AE260" i="13"/>
  <c r="X33" i="13"/>
  <c r="AA33" i="13"/>
  <c r="AA450" i="13"/>
  <c r="X450" i="13"/>
  <c r="X429" i="13"/>
  <c r="AA429" i="13"/>
  <c r="AL5" i="13"/>
  <c r="AH5" i="13"/>
  <c r="AD5" i="13"/>
  <c r="W5" i="13"/>
  <c r="V5" i="13"/>
  <c r="R85" i="14" s="1"/>
  <c r="U5" i="13"/>
  <c r="O5" i="13"/>
  <c r="K85" i="14" s="1"/>
  <c r="N5" i="13"/>
  <c r="J85" i="14" s="1"/>
  <c r="S5" i="13"/>
  <c r="AL535" i="13"/>
  <c r="AH535" i="13"/>
  <c r="AD535" i="13"/>
  <c r="U535" i="13"/>
  <c r="W535" i="13"/>
  <c r="V535" i="13"/>
  <c r="N535" i="13"/>
  <c r="O535" i="13"/>
  <c r="S535" i="13"/>
  <c r="AE384" i="13"/>
  <c r="AF384" i="13"/>
  <c r="AA361" i="13"/>
  <c r="X361" i="13"/>
  <c r="AJ6" i="13"/>
  <c r="AO6" i="13" s="1"/>
  <c r="AI6" i="13"/>
  <c r="AA462" i="13"/>
  <c r="X462" i="13"/>
  <c r="AA89" i="13"/>
  <c r="X89" i="13"/>
  <c r="AL376" i="13"/>
  <c r="AH376" i="13"/>
  <c r="AD376" i="13"/>
  <c r="W376" i="13"/>
  <c r="V376" i="13"/>
  <c r="R270" i="14" s="1"/>
  <c r="U376" i="13"/>
  <c r="Q270" i="14" s="1"/>
  <c r="O376" i="13"/>
  <c r="K270" i="14" s="1"/>
  <c r="N376" i="13"/>
  <c r="J270" i="14" s="1"/>
  <c r="X220" i="13"/>
  <c r="AA220" i="13"/>
  <c r="X126" i="13"/>
  <c r="AA126" i="13"/>
  <c r="AL363" i="13"/>
  <c r="AH363" i="13"/>
  <c r="AI363" i="13" s="1"/>
  <c r="W363" i="13"/>
  <c r="AD363" i="13"/>
  <c r="AE363" i="13" s="1"/>
  <c r="U363" i="13"/>
  <c r="X363" i="13" s="1"/>
  <c r="V363" i="13"/>
  <c r="O363" i="13"/>
  <c r="N363" i="13"/>
  <c r="AS363" i="13"/>
  <c r="AT363" i="13"/>
  <c r="S363" i="13"/>
  <c r="AL234" i="13"/>
  <c r="AH234" i="13"/>
  <c r="AI234" i="13" s="1"/>
  <c r="AD234" i="13"/>
  <c r="AE234" i="13" s="1"/>
  <c r="V234" i="13"/>
  <c r="R200" i="14" s="1"/>
  <c r="W234" i="13"/>
  <c r="U234" i="13"/>
  <c r="N234" i="13"/>
  <c r="J200" i="14" s="1"/>
  <c r="O234" i="13"/>
  <c r="AO234" i="13"/>
  <c r="S234" i="13"/>
  <c r="U68" i="13"/>
  <c r="O68" i="13"/>
  <c r="K401" i="14" s="1"/>
  <c r="N68" i="13"/>
  <c r="J401" i="14" s="1"/>
  <c r="V68" i="13"/>
  <c r="R401" i="14" s="1"/>
  <c r="AL68" i="13"/>
  <c r="AH68" i="13"/>
  <c r="AD68" i="13"/>
  <c r="W68" i="13"/>
  <c r="S68" i="13"/>
  <c r="AL45" i="13"/>
  <c r="AH45" i="13"/>
  <c r="AI45" i="13" s="1"/>
  <c r="AD45" i="13"/>
  <c r="W45" i="13"/>
  <c r="U45" i="13"/>
  <c r="V45" i="13"/>
  <c r="R94" i="14" s="1"/>
  <c r="O45" i="13"/>
  <c r="K94" i="14" s="1"/>
  <c r="N45" i="13"/>
  <c r="J94" i="14" s="1"/>
  <c r="AO45" i="13"/>
  <c r="S45" i="13"/>
  <c r="AI473" i="13"/>
  <c r="AJ473" i="13"/>
  <c r="AO473" i="13" s="1"/>
  <c r="AA214" i="13"/>
  <c r="X214" i="13"/>
  <c r="U156" i="13"/>
  <c r="O156" i="13"/>
  <c r="K159" i="14" s="1"/>
  <c r="N156" i="13"/>
  <c r="J159" i="14" s="1"/>
  <c r="AH156" i="13"/>
  <c r="AD156" i="13"/>
  <c r="W156" i="13"/>
  <c r="V156" i="13"/>
  <c r="R159" i="14" s="1"/>
  <c r="AL156" i="13"/>
  <c r="AJ59" i="13"/>
  <c r="AO59" i="13" s="1"/>
  <c r="AI59" i="13"/>
  <c r="AJ506" i="13"/>
  <c r="AI506" i="13"/>
  <c r="AI168" i="13"/>
  <c r="AJ168" i="13"/>
  <c r="AO168" i="13" s="1"/>
  <c r="AJ90" i="13"/>
  <c r="AI90" i="13"/>
  <c r="AA238" i="13"/>
  <c r="X238" i="13"/>
  <c r="AA439" i="13"/>
  <c r="X439" i="13"/>
  <c r="X165" i="13"/>
  <c r="AA165" i="13"/>
  <c r="X413" i="13"/>
  <c r="AA413" i="13"/>
  <c r="AL322" i="13"/>
  <c r="AH322" i="13"/>
  <c r="AD322" i="13"/>
  <c r="V322" i="13"/>
  <c r="R383" i="14" s="1"/>
  <c r="U322" i="13"/>
  <c r="W322" i="13"/>
  <c r="O322" i="13"/>
  <c r="K383" i="14" s="1"/>
  <c r="N322" i="13"/>
  <c r="J383" i="14" s="1"/>
  <c r="S322" i="13"/>
  <c r="AJ369" i="13"/>
  <c r="AO369" i="13" s="1"/>
  <c r="AI369" i="13"/>
  <c r="AI153" i="13"/>
  <c r="AJ153" i="13"/>
  <c r="AL407" i="13"/>
  <c r="AH407" i="13"/>
  <c r="AD407" i="13"/>
  <c r="V407" i="13"/>
  <c r="U407" i="13"/>
  <c r="W407" i="13"/>
  <c r="O407" i="13"/>
  <c r="N407" i="13"/>
  <c r="AI9" i="13"/>
  <c r="AJ9" i="13"/>
  <c r="AA345" i="13"/>
  <c r="X345" i="13"/>
  <c r="AA230" i="13"/>
  <c r="X230" i="13"/>
  <c r="AJ136" i="13"/>
  <c r="AO136" i="13" s="1"/>
  <c r="AI136" i="13"/>
  <c r="AJ534" i="13"/>
  <c r="AO534" i="13" s="1"/>
  <c r="AI534" i="13"/>
  <c r="AI193" i="13"/>
  <c r="AJ193" i="13"/>
  <c r="AJ185" i="13"/>
  <c r="AO185" i="13" s="1"/>
  <c r="AI185" i="13"/>
  <c r="AJ302" i="13"/>
  <c r="AO302" i="13" s="1"/>
  <c r="AI302" i="13"/>
  <c r="AL398" i="13"/>
  <c r="AH398" i="13"/>
  <c r="AD398" i="13"/>
  <c r="W398" i="13"/>
  <c r="V398" i="13"/>
  <c r="R179" i="14" s="1"/>
  <c r="U398" i="13"/>
  <c r="O398" i="13"/>
  <c r="K179" i="14" s="1"/>
  <c r="N398" i="13"/>
  <c r="J179" i="14" s="1"/>
  <c r="S398" i="13"/>
  <c r="AI332" i="13"/>
  <c r="AJ332" i="13"/>
  <c r="AL250" i="13"/>
  <c r="AH250" i="13"/>
  <c r="AD250" i="13"/>
  <c r="V250" i="13"/>
  <c r="R12" i="14" s="1"/>
  <c r="U250" i="13"/>
  <c r="Q12" i="14" s="1"/>
  <c r="W250" i="13"/>
  <c r="O250" i="13"/>
  <c r="K12" i="14" s="1"/>
  <c r="N250" i="13"/>
  <c r="J12" i="14" s="1"/>
  <c r="S250" i="13"/>
  <c r="AL202" i="13"/>
  <c r="AH202" i="13"/>
  <c r="AD202" i="13"/>
  <c r="W202" i="13"/>
  <c r="V202" i="13"/>
  <c r="R70" i="14" s="1"/>
  <c r="U202" i="13"/>
  <c r="O202" i="13"/>
  <c r="K70" i="14" s="1"/>
  <c r="N202" i="13"/>
  <c r="J70" i="14" s="1"/>
  <c r="AA396" i="13"/>
  <c r="X396" i="13"/>
  <c r="X80" i="13"/>
  <c r="AA80" i="13"/>
  <c r="AJ112" i="13"/>
  <c r="AO112" i="13" s="1"/>
  <c r="AI112" i="13"/>
  <c r="AI84" i="13"/>
  <c r="AJ84" i="13"/>
  <c r="AF482" i="13"/>
  <c r="AE482" i="13"/>
  <c r="AA125" i="13"/>
  <c r="X125" i="13"/>
  <c r="AL50" i="13"/>
  <c r="AD50" i="13"/>
  <c r="AE50" i="13" s="1"/>
  <c r="AH50" i="13"/>
  <c r="AI50" i="13" s="1"/>
  <c r="V50" i="13"/>
  <c r="U50" i="13"/>
  <c r="X50" i="13" s="1"/>
  <c r="W50" i="13"/>
  <c r="N50" i="13"/>
  <c r="O50" i="13"/>
  <c r="AT50" i="13"/>
  <c r="AS50" i="13"/>
  <c r="S50" i="13"/>
  <c r="AF333" i="13"/>
  <c r="AE333" i="13"/>
  <c r="M385" i="13"/>
  <c r="AE120" i="13"/>
  <c r="AF120" i="13"/>
  <c r="M12" i="13"/>
  <c r="AF276" i="13"/>
  <c r="AE276" i="13"/>
  <c r="AL40" i="13"/>
  <c r="AH40" i="13"/>
  <c r="AI40" i="13" s="1"/>
  <c r="AD40" i="13"/>
  <c r="AE40" i="13" s="1"/>
  <c r="W40" i="13"/>
  <c r="U40" i="13"/>
  <c r="V40" i="13"/>
  <c r="R93" i="14" s="1"/>
  <c r="N40" i="13"/>
  <c r="J93" i="14" s="1"/>
  <c r="O40" i="13"/>
  <c r="K93" i="14" s="1"/>
  <c r="AO40" i="13"/>
  <c r="S40" i="13"/>
  <c r="AI19" i="13"/>
  <c r="AJ19" i="13"/>
  <c r="AO19" i="13" s="1"/>
  <c r="AL387" i="13"/>
  <c r="AH387" i="13"/>
  <c r="AD387" i="13"/>
  <c r="W387" i="13"/>
  <c r="U387" i="13"/>
  <c r="V387" i="13"/>
  <c r="R245" i="14" s="1"/>
  <c r="O387" i="13"/>
  <c r="K245" i="14" s="1"/>
  <c r="N387" i="13"/>
  <c r="J245" i="14" s="1"/>
  <c r="AA256" i="13"/>
  <c r="X256" i="13"/>
  <c r="M347" i="13"/>
  <c r="M124" i="13"/>
  <c r="I392" i="14" s="1"/>
  <c r="AA291" i="13"/>
  <c r="X291" i="13"/>
  <c r="AJ260" i="13"/>
  <c r="AO260" i="13" s="1"/>
  <c r="AI260" i="13"/>
  <c r="AF300" i="13"/>
  <c r="AE300" i="13"/>
  <c r="AJ436" i="13"/>
  <c r="AO436" i="13" s="1"/>
  <c r="AI436" i="13"/>
  <c r="AA426" i="13"/>
  <c r="X426" i="13"/>
  <c r="X524" i="13"/>
  <c r="AA524" i="13"/>
  <c r="AL144" i="13"/>
  <c r="AH144" i="13"/>
  <c r="V144" i="13"/>
  <c r="R283" i="14" s="1"/>
  <c r="AD144" i="13"/>
  <c r="U144" i="13"/>
  <c r="Q283" i="14" s="1"/>
  <c r="W144" i="13"/>
  <c r="O144" i="13"/>
  <c r="K283" i="14" s="1"/>
  <c r="N144" i="13"/>
  <c r="J283" i="14" s="1"/>
  <c r="S144" i="13"/>
  <c r="AL263" i="13"/>
  <c r="AH263" i="13"/>
  <c r="AD263" i="13"/>
  <c r="V263" i="13"/>
  <c r="R164" i="14" s="1"/>
  <c r="W263" i="13"/>
  <c r="U263" i="13"/>
  <c r="N263" i="13"/>
  <c r="J164" i="14" s="1"/>
  <c r="O263" i="13"/>
  <c r="K164" i="14" s="1"/>
  <c r="S263" i="13"/>
  <c r="AJ384" i="13"/>
  <c r="AO384" i="13" s="1"/>
  <c r="AI384" i="13"/>
  <c r="AA496" i="13"/>
  <c r="X496" i="13"/>
  <c r="X340" i="13"/>
  <c r="AA340" i="13"/>
  <c r="AF89" i="13"/>
  <c r="AE89" i="13"/>
  <c r="U116" i="13"/>
  <c r="O116" i="13"/>
  <c r="K34" i="14" s="1"/>
  <c r="N116" i="13"/>
  <c r="J34" i="14" s="1"/>
  <c r="AL116" i="13"/>
  <c r="AH116" i="13"/>
  <c r="V116" i="13"/>
  <c r="R34" i="14" s="1"/>
  <c r="AD116" i="13"/>
  <c r="W116" i="13"/>
  <c r="S116" i="13"/>
  <c r="AE88" i="13"/>
  <c r="AF88" i="13"/>
  <c r="AF338" i="13"/>
  <c r="AE338" i="13"/>
  <c r="AE430" i="13"/>
  <c r="AF430" i="13"/>
  <c r="AF126" i="13"/>
  <c r="AE126" i="13"/>
  <c r="AL371" i="13"/>
  <c r="AH371" i="13"/>
  <c r="AD371" i="13"/>
  <c r="W371" i="13"/>
  <c r="V371" i="13"/>
  <c r="R244" i="14" s="1"/>
  <c r="U371" i="13"/>
  <c r="N371" i="13"/>
  <c r="J244" i="14" s="1"/>
  <c r="O371" i="13"/>
  <c r="K244" i="14" s="1"/>
  <c r="AF538" i="13"/>
  <c r="AE538" i="13"/>
  <c r="AL113" i="13"/>
  <c r="AH113" i="13"/>
  <c r="AD113" i="13"/>
  <c r="U113" i="13"/>
  <c r="W113" i="13"/>
  <c r="N113" i="13"/>
  <c r="J189" i="14" s="1"/>
  <c r="O113" i="13"/>
  <c r="K189" i="14" s="1"/>
  <c r="V113" i="13"/>
  <c r="R189" i="14" s="1"/>
  <c r="S113" i="13"/>
  <c r="AF307" i="13"/>
  <c r="AE307" i="13"/>
  <c r="AF274" i="13"/>
  <c r="AE274" i="13"/>
  <c r="AA162" i="13"/>
  <c r="X162" i="13"/>
  <c r="AL13" i="13"/>
  <c r="AH13" i="13"/>
  <c r="AI13" i="13" s="1"/>
  <c r="AD13" i="13"/>
  <c r="AE13" i="13" s="1"/>
  <c r="U13" i="13"/>
  <c r="X13" i="13" s="1"/>
  <c r="W13" i="13"/>
  <c r="V13" i="13"/>
  <c r="O13" i="13"/>
  <c r="N13" i="13"/>
  <c r="AS13" i="13"/>
  <c r="AT13" i="13"/>
  <c r="S13" i="13"/>
  <c r="AL233" i="13"/>
  <c r="AH233" i="13"/>
  <c r="AD233" i="13"/>
  <c r="U233" i="13"/>
  <c r="W233" i="13"/>
  <c r="N233" i="13"/>
  <c r="J199" i="14" s="1"/>
  <c r="V233" i="13"/>
  <c r="R199" i="14" s="1"/>
  <c r="O233" i="13"/>
  <c r="K199" i="14" s="1"/>
  <c r="AL467" i="13"/>
  <c r="AH467" i="13"/>
  <c r="AD467" i="13"/>
  <c r="W467" i="13"/>
  <c r="V467" i="13"/>
  <c r="U467" i="13"/>
  <c r="O467" i="13"/>
  <c r="N467" i="13"/>
  <c r="S467" i="13"/>
  <c r="AF214" i="13"/>
  <c r="AE214" i="13"/>
  <c r="M156" i="13"/>
  <c r="I159" i="14" s="1"/>
  <c r="AF238" i="13"/>
  <c r="AE238" i="13"/>
  <c r="AE439" i="13"/>
  <c r="AF439" i="13"/>
  <c r="AL519" i="13"/>
  <c r="AH519" i="13"/>
  <c r="AD519" i="13"/>
  <c r="U519" i="13"/>
  <c r="W519" i="13"/>
  <c r="V519" i="13"/>
  <c r="O519" i="13"/>
  <c r="N519" i="13"/>
  <c r="X324" i="13"/>
  <c r="AA324" i="13"/>
  <c r="AF170" i="13"/>
  <c r="AE170" i="13"/>
  <c r="AA254" i="13"/>
  <c r="X254" i="13"/>
  <c r="X480" i="13"/>
  <c r="AA480" i="13"/>
  <c r="AL375" i="13"/>
  <c r="AH375" i="13"/>
  <c r="AD375" i="13"/>
  <c r="V375" i="13"/>
  <c r="R355" i="14" s="1"/>
  <c r="U375" i="13"/>
  <c r="W375" i="13"/>
  <c r="O375" i="13"/>
  <c r="K355" i="14" s="1"/>
  <c r="N375" i="13"/>
  <c r="J355" i="14" s="1"/>
  <c r="AE80" i="13"/>
  <c r="AF80" i="13"/>
  <c r="AF241" i="13"/>
  <c r="AE241" i="13"/>
  <c r="AA479" i="13"/>
  <c r="X479" i="13"/>
  <c r="AJ482" i="13"/>
  <c r="AI482" i="13"/>
  <c r="AA481" i="13"/>
  <c r="W80" i="14" s="1"/>
  <c r="X481" i="13"/>
  <c r="T80" i="14" s="1"/>
  <c r="AI333" i="13"/>
  <c r="AJ333" i="13"/>
  <c r="AL122" i="13"/>
  <c r="AH122" i="13"/>
  <c r="AD122" i="13"/>
  <c r="U122" i="13"/>
  <c r="V122" i="13"/>
  <c r="R231" i="14" s="1"/>
  <c r="W122" i="13"/>
  <c r="O122" i="13"/>
  <c r="K231" i="14" s="1"/>
  <c r="N122" i="13"/>
  <c r="J231" i="14" s="1"/>
  <c r="S122" i="13"/>
  <c r="AJ120" i="13"/>
  <c r="AI120" i="13"/>
  <c r="AL78" i="13"/>
  <c r="AH78" i="13"/>
  <c r="AD78" i="13"/>
  <c r="U78" i="13"/>
  <c r="W78" i="13"/>
  <c r="V78" i="13"/>
  <c r="R98" i="14" s="1"/>
  <c r="O78" i="13"/>
  <c r="K98" i="14" s="1"/>
  <c r="N78" i="13"/>
  <c r="J98" i="14" s="1"/>
  <c r="S78" i="13"/>
  <c r="AI276" i="13"/>
  <c r="AJ276" i="13"/>
  <c r="AL469" i="13"/>
  <c r="AH469" i="13"/>
  <c r="AD469" i="13"/>
  <c r="V469" i="13"/>
  <c r="W469" i="13"/>
  <c r="U469" i="13"/>
  <c r="O469" i="13"/>
  <c r="N469" i="13"/>
  <c r="AF19" i="13"/>
  <c r="AE19" i="13"/>
  <c r="AL432" i="13"/>
  <c r="AH432" i="13"/>
  <c r="AD432" i="13"/>
  <c r="V432" i="13"/>
  <c r="U432" i="13"/>
  <c r="W432" i="13"/>
  <c r="O432" i="13"/>
  <c r="N432" i="13"/>
  <c r="S432" i="13"/>
  <c r="AA70" i="13"/>
  <c r="X70" i="13"/>
  <c r="X163" i="13"/>
  <c r="AA163" i="13"/>
  <c r="AA253" i="13"/>
  <c r="X253" i="13"/>
  <c r="U460" i="13"/>
  <c r="X460" i="13" s="1"/>
  <c r="O460" i="13"/>
  <c r="N460" i="13"/>
  <c r="AS460" i="13"/>
  <c r="AT460" i="13"/>
  <c r="AH460" i="13"/>
  <c r="AI460" i="13" s="1"/>
  <c r="AD460" i="13"/>
  <c r="AE460" i="13" s="1"/>
  <c r="V460" i="13"/>
  <c r="W460" i="13"/>
  <c r="AL460" i="13"/>
  <c r="AF428" i="13"/>
  <c r="AE428" i="13"/>
  <c r="AA198" i="13"/>
  <c r="X198" i="13"/>
  <c r="AA189" i="13"/>
  <c r="X189" i="13"/>
  <c r="AA461" i="13"/>
  <c r="X461" i="13"/>
  <c r="AF283" i="13"/>
  <c r="AE283" i="13"/>
  <c r="AF34" i="13"/>
  <c r="AE34" i="13"/>
  <c r="AJ300" i="13"/>
  <c r="AO300" i="13" s="1"/>
  <c r="AI300" i="13"/>
  <c r="X118" i="13"/>
  <c r="AA118" i="13"/>
  <c r="AL57" i="13"/>
  <c r="AH57" i="13"/>
  <c r="AD57" i="13"/>
  <c r="W57" i="13"/>
  <c r="V57" i="13"/>
  <c r="R187" i="14" s="1"/>
  <c r="U57" i="13"/>
  <c r="N57" i="13"/>
  <c r="J187" i="14" s="1"/>
  <c r="O57" i="13"/>
  <c r="K187" i="14" s="1"/>
  <c r="AF496" i="13"/>
  <c r="AE496" i="13"/>
  <c r="AL442" i="13"/>
  <c r="AH442" i="13"/>
  <c r="AD442" i="13"/>
  <c r="W442" i="13"/>
  <c r="U442" i="13"/>
  <c r="V442" i="13"/>
  <c r="O442" i="13"/>
  <c r="N442" i="13"/>
  <c r="AE462" i="13"/>
  <c r="AF462" i="13"/>
  <c r="AA285" i="13"/>
  <c r="X285" i="13"/>
  <c r="AI88" i="13"/>
  <c r="AJ88" i="13"/>
  <c r="AJ338" i="13"/>
  <c r="AO338" i="13" s="1"/>
  <c r="AI338" i="13"/>
  <c r="AJ430" i="13"/>
  <c r="AI430" i="13"/>
  <c r="AJ126" i="13"/>
  <c r="AI126" i="13"/>
  <c r="AF284" i="13"/>
  <c r="AE284" i="13"/>
  <c r="AF87" i="13"/>
  <c r="AE87" i="13"/>
  <c r="AL477" i="13"/>
  <c r="AH477" i="13"/>
  <c r="AD477" i="13"/>
  <c r="W477" i="13"/>
  <c r="V477" i="13"/>
  <c r="U477" i="13"/>
  <c r="N477" i="13"/>
  <c r="O477" i="13"/>
  <c r="AJ538" i="13"/>
  <c r="AI538" i="13"/>
  <c r="AL115" i="13"/>
  <c r="AH115" i="13"/>
  <c r="AD115" i="13"/>
  <c r="V115" i="13"/>
  <c r="R190" i="14" s="1"/>
  <c r="W115" i="13"/>
  <c r="U115" i="13"/>
  <c r="O115" i="13"/>
  <c r="K190" i="14" s="1"/>
  <c r="N115" i="13"/>
  <c r="J190" i="14" s="1"/>
  <c r="S115" i="13"/>
  <c r="AJ307" i="13"/>
  <c r="AI307" i="13"/>
  <c r="AJ274" i="13"/>
  <c r="AO274" i="13" s="1"/>
  <c r="AI274" i="13"/>
  <c r="AA379" i="13"/>
  <c r="X379" i="13"/>
  <c r="AL358" i="13"/>
  <c r="AH358" i="13"/>
  <c r="AD358" i="13"/>
  <c r="W358" i="13"/>
  <c r="V358" i="13"/>
  <c r="R44" i="14" s="1"/>
  <c r="U358" i="13"/>
  <c r="O358" i="13"/>
  <c r="K44" i="14" s="1"/>
  <c r="N358" i="13"/>
  <c r="J44" i="14" s="1"/>
  <c r="AJ214" i="13"/>
  <c r="AO214" i="13" s="1"/>
  <c r="AI214" i="13"/>
  <c r="AJ238" i="13"/>
  <c r="AI238" i="13"/>
  <c r="AJ439" i="13"/>
  <c r="AI439" i="13"/>
  <c r="X26" i="13"/>
  <c r="AA26" i="13"/>
  <c r="AL248" i="13"/>
  <c r="AH248" i="13"/>
  <c r="AD248" i="13"/>
  <c r="W248" i="13"/>
  <c r="V248" i="13"/>
  <c r="R394" i="14" s="1"/>
  <c r="U248" i="13"/>
  <c r="O248" i="13"/>
  <c r="K394" i="14" s="1"/>
  <c r="N248" i="13"/>
  <c r="J394" i="14" s="1"/>
  <c r="S248" i="13"/>
  <c r="AJ474" i="13"/>
  <c r="AO474" i="13" s="1"/>
  <c r="AI474" i="13"/>
  <c r="U180" i="13"/>
  <c r="O180" i="13"/>
  <c r="N180" i="13"/>
  <c r="AL180" i="13"/>
  <c r="AH180" i="13"/>
  <c r="V180" i="13"/>
  <c r="AD180" i="13"/>
  <c r="W180" i="13"/>
  <c r="S180" i="13"/>
  <c r="AI345" i="13"/>
  <c r="AJ345" i="13"/>
  <c r="AO345" i="13" s="1"/>
  <c r="AL217" i="13"/>
  <c r="AH217" i="13"/>
  <c r="V217" i="13"/>
  <c r="R78" i="14" s="1"/>
  <c r="AD217" i="13"/>
  <c r="U217" i="13"/>
  <c r="W217" i="13"/>
  <c r="N217" i="13"/>
  <c r="J78" i="14" s="1"/>
  <c r="O217" i="13"/>
  <c r="K78" i="14" s="1"/>
  <c r="S217" i="13"/>
  <c r="AJ170" i="13"/>
  <c r="AO170" i="13" s="1"/>
  <c r="AI170" i="13"/>
  <c r="AF254" i="13"/>
  <c r="AE254" i="13"/>
  <c r="AL315" i="13"/>
  <c r="AH315" i="13"/>
  <c r="AD315" i="13"/>
  <c r="W315" i="13"/>
  <c r="U315" i="13"/>
  <c r="V315" i="13"/>
  <c r="R182" i="14" s="1"/>
  <c r="O315" i="13"/>
  <c r="K182" i="14" s="1"/>
  <c r="N315" i="13"/>
  <c r="J182" i="14" s="1"/>
  <c r="S315" i="13"/>
  <c r="M375" i="13"/>
  <c r="AJ80" i="13"/>
  <c r="AO80" i="13" s="1"/>
  <c r="AI80" i="13"/>
  <c r="AL289" i="13"/>
  <c r="AH289" i="13"/>
  <c r="AD289" i="13"/>
  <c r="V289" i="13"/>
  <c r="R340" i="14" s="1"/>
  <c r="U289" i="13"/>
  <c r="W289" i="13"/>
  <c r="N289" i="13"/>
  <c r="J340" i="14" s="1"/>
  <c r="O289" i="13"/>
  <c r="K340" i="14" s="1"/>
  <c r="S289" i="13"/>
  <c r="AI241" i="13"/>
  <c r="AJ241" i="13"/>
  <c r="AO241" i="13" s="1"/>
  <c r="AL257" i="13"/>
  <c r="AH257" i="13"/>
  <c r="AD257" i="13"/>
  <c r="W257" i="13"/>
  <c r="V257" i="13"/>
  <c r="R220" i="14" s="1"/>
  <c r="U257" i="13"/>
  <c r="N257" i="13"/>
  <c r="J220" i="14" s="1"/>
  <c r="O257" i="13"/>
  <c r="K220" i="14" s="1"/>
  <c r="AL304" i="13"/>
  <c r="AH304" i="13"/>
  <c r="AD304" i="13"/>
  <c r="W304" i="13"/>
  <c r="V304" i="13"/>
  <c r="R238" i="14" s="1"/>
  <c r="U304" i="13"/>
  <c r="Q238" i="14" s="1"/>
  <c r="N304" i="13"/>
  <c r="J238" i="14" s="1"/>
  <c r="O304" i="13"/>
  <c r="K238" i="14" s="1"/>
  <c r="S304" i="13"/>
  <c r="X42" i="13"/>
  <c r="AA42" i="13"/>
  <c r="AL200" i="13"/>
  <c r="AH200" i="13"/>
  <c r="AI200" i="13" s="1"/>
  <c r="AD200" i="13"/>
  <c r="AE200" i="13" s="1"/>
  <c r="W200" i="13"/>
  <c r="U200" i="13"/>
  <c r="X200" i="13" s="1"/>
  <c r="V200" i="13"/>
  <c r="N200" i="13"/>
  <c r="O200" i="13"/>
  <c r="AS200" i="13"/>
  <c r="AT200" i="13"/>
  <c r="S200" i="13"/>
  <c r="U52" i="13"/>
  <c r="O52" i="13"/>
  <c r="K66" i="14" s="1"/>
  <c r="N52" i="13"/>
  <c r="J66" i="14" s="1"/>
  <c r="AL52" i="13"/>
  <c r="AH52" i="13"/>
  <c r="V52" i="13"/>
  <c r="R66" i="14" s="1"/>
  <c r="AD52" i="13"/>
  <c r="W52" i="13"/>
  <c r="X44" i="13"/>
  <c r="AA44" i="13"/>
  <c r="AE70" i="13"/>
  <c r="AF70" i="13"/>
  <c r="AF163" i="13"/>
  <c r="AE163" i="13"/>
  <c r="AF312" i="13"/>
  <c r="AE312" i="13"/>
  <c r="AE256" i="13"/>
  <c r="AF256" i="13"/>
  <c r="M460" i="13"/>
  <c r="AJ428" i="13"/>
  <c r="AI428" i="13"/>
  <c r="AI283" i="13"/>
  <c r="AJ283" i="13"/>
  <c r="AJ34" i="13"/>
  <c r="AO34" i="13" s="1"/>
  <c r="AI34" i="13"/>
  <c r="AE118" i="13"/>
  <c r="AF118" i="13"/>
  <c r="AF426" i="13"/>
  <c r="AE426" i="13"/>
  <c r="AF33" i="13"/>
  <c r="AE33" i="13"/>
  <c r="AF450" i="13"/>
  <c r="AE450" i="13"/>
  <c r="AE524" i="13"/>
  <c r="AF524" i="13"/>
  <c r="X529" i="13"/>
  <c r="AA529" i="13"/>
  <c r="U540" i="13"/>
  <c r="O540" i="13"/>
  <c r="N540" i="13"/>
  <c r="AD540" i="13"/>
  <c r="AL540" i="13"/>
  <c r="AH540" i="13"/>
  <c r="W540" i="13"/>
  <c r="V540" i="13"/>
  <c r="AL454" i="13"/>
  <c r="AH454" i="13"/>
  <c r="AD454" i="13"/>
  <c r="V454" i="13"/>
  <c r="W454" i="13"/>
  <c r="U454" i="13"/>
  <c r="O454" i="13"/>
  <c r="N454" i="13"/>
  <c r="S454" i="13"/>
  <c r="AJ496" i="13"/>
  <c r="AI496" i="13"/>
  <c r="AF361" i="13"/>
  <c r="AE361" i="13"/>
  <c r="AF340" i="13"/>
  <c r="AE340" i="13"/>
  <c r="AL528" i="13"/>
  <c r="AH528" i="13"/>
  <c r="AD528" i="13"/>
  <c r="W528" i="13"/>
  <c r="V528" i="13"/>
  <c r="U528" i="13"/>
  <c r="O528" i="13"/>
  <c r="N528" i="13"/>
  <c r="S528" i="13"/>
  <c r="AI462" i="13"/>
  <c r="AJ462" i="13"/>
  <c r="AO462" i="13" s="1"/>
  <c r="AI89" i="13"/>
  <c r="AJ89" i="13"/>
  <c r="AO89" i="13" s="1"/>
  <c r="AL104" i="13"/>
  <c r="AH104" i="13"/>
  <c r="AD104" i="13"/>
  <c r="V104" i="13"/>
  <c r="R279" i="14" s="1"/>
  <c r="U104" i="13"/>
  <c r="Q279" i="14" s="1"/>
  <c r="W104" i="13"/>
  <c r="O104" i="13"/>
  <c r="K279" i="14" s="1"/>
  <c r="N104" i="13"/>
  <c r="J279" i="14" s="1"/>
  <c r="S104" i="13"/>
  <c r="AJ284" i="13"/>
  <c r="AO284" i="13" s="1"/>
  <c r="AI284" i="13"/>
  <c r="X149" i="13"/>
  <c r="AA149" i="13"/>
  <c r="AI87" i="13"/>
  <c r="AJ87" i="13"/>
  <c r="M477" i="13"/>
  <c r="AL103" i="13"/>
  <c r="AD103" i="13"/>
  <c r="AH103" i="13"/>
  <c r="W103" i="13"/>
  <c r="V103" i="13"/>
  <c r="R230" i="14" s="1"/>
  <c r="U103" i="13"/>
  <c r="O103" i="13"/>
  <c r="K230" i="14" s="1"/>
  <c r="N103" i="13"/>
  <c r="J230" i="14" s="1"/>
  <c r="AL297" i="13"/>
  <c r="AH297" i="13"/>
  <c r="AD297" i="13"/>
  <c r="U297" i="13"/>
  <c r="V297" i="13"/>
  <c r="R341" i="14" s="1"/>
  <c r="W297" i="13"/>
  <c r="N297" i="13"/>
  <c r="J341" i="14" s="1"/>
  <c r="O297" i="13"/>
  <c r="K341" i="14" s="1"/>
  <c r="S297" i="13"/>
  <c r="M358" i="13"/>
  <c r="I44" i="14" s="1"/>
  <c r="U236" i="13"/>
  <c r="O236" i="13"/>
  <c r="K236" i="14" s="1"/>
  <c r="N236" i="13"/>
  <c r="J236" i="14" s="1"/>
  <c r="AH236" i="13"/>
  <c r="AD236" i="13"/>
  <c r="W236" i="13"/>
  <c r="V236" i="13"/>
  <c r="R236" i="14" s="1"/>
  <c r="AL236" i="13"/>
  <c r="AF165" i="13"/>
  <c r="AE165" i="13"/>
  <c r="Q437" i="13"/>
  <c r="P437" i="13"/>
  <c r="S194" i="13"/>
  <c r="Y194" i="13" s="1"/>
  <c r="Q194" i="13"/>
  <c r="M315" i="14" s="1"/>
  <c r="P194" i="13"/>
  <c r="P458" i="13"/>
  <c r="AM458" i="13" s="1"/>
  <c r="S458" i="13"/>
  <c r="Y458" i="13" s="1"/>
  <c r="Q458" i="13"/>
  <c r="Q431" i="13"/>
  <c r="M60" i="14" s="1"/>
  <c r="P431" i="13"/>
  <c r="L60" i="14" s="1"/>
  <c r="S431" i="13"/>
  <c r="Y431" i="13" s="1"/>
  <c r="S500" i="13"/>
  <c r="Y500" i="13" s="1"/>
  <c r="Q500" i="13"/>
  <c r="P500" i="13"/>
  <c r="Q325" i="13"/>
  <c r="P325" i="13"/>
  <c r="Q70" i="13"/>
  <c r="S70" i="13"/>
  <c r="Y70" i="13" s="1"/>
  <c r="P70" i="13"/>
  <c r="Q232" i="13"/>
  <c r="M198" i="14" s="1"/>
  <c r="S232" i="13"/>
  <c r="Y232" i="13" s="1"/>
  <c r="P232" i="13"/>
  <c r="Q142" i="13"/>
  <c r="M282" i="14" s="1"/>
  <c r="P142" i="13"/>
  <c r="S142" i="13"/>
  <c r="Y142" i="13" s="1"/>
  <c r="Q302" i="13"/>
  <c r="P302" i="13"/>
  <c r="S302" i="13"/>
  <c r="Y302" i="13" s="1"/>
  <c r="Q168" i="13"/>
  <c r="M105" i="14" s="1"/>
  <c r="S168" i="13"/>
  <c r="Y168" i="13" s="1"/>
  <c r="P168" i="13"/>
  <c r="L105" i="14" s="1"/>
  <c r="P522" i="13"/>
  <c r="S522" i="13"/>
  <c r="Q522" i="13"/>
  <c r="Q399" i="13"/>
  <c r="M174" i="14" s="1"/>
  <c r="P399" i="13"/>
  <c r="S399" i="13"/>
  <c r="Y399" i="13" s="1"/>
  <c r="S492" i="13"/>
  <c r="Y492" i="13" s="1"/>
  <c r="Z492" i="13" s="1"/>
  <c r="P492" i="13"/>
  <c r="AM492" i="13" s="1"/>
  <c r="S44" i="13"/>
  <c r="Y44" i="13" s="1"/>
  <c r="P44" i="13"/>
  <c r="L7" i="14" s="1"/>
  <c r="Q44" i="13"/>
  <c r="M7" i="14" s="1"/>
  <c r="S246" i="13"/>
  <c r="Y246" i="13" s="1"/>
  <c r="Z246" i="13" s="1"/>
  <c r="P246" i="13"/>
  <c r="AM246" i="13" s="1"/>
  <c r="Q441" i="13"/>
  <c r="S441" i="13"/>
  <c r="Y441" i="13" s="1"/>
  <c r="P441" i="13"/>
  <c r="Q482" i="13"/>
  <c r="P482" i="13"/>
  <c r="S482" i="13"/>
  <c r="Y482" i="13" s="1"/>
  <c r="S125" i="13"/>
  <c r="Y125" i="13" s="1"/>
  <c r="Q125" i="13"/>
  <c r="M364" i="14" s="1"/>
  <c r="P125" i="13"/>
  <c r="L364" i="14" s="1"/>
  <c r="S478" i="13"/>
  <c r="Y478" i="13" s="1"/>
  <c r="Z478" i="13" s="1"/>
  <c r="P478" i="13"/>
  <c r="AM478" i="13" s="1"/>
  <c r="Q274" i="13"/>
  <c r="M150" i="14" s="1"/>
  <c r="P274" i="13"/>
  <c r="L150" i="14" s="1"/>
  <c r="S274" i="13"/>
  <c r="Y274" i="13" s="1"/>
  <c r="S324" i="13"/>
  <c r="Y324" i="13" s="1"/>
  <c r="Q324" i="13"/>
  <c r="M40" i="14" s="1"/>
  <c r="P324" i="13"/>
  <c r="L40" i="14" s="1"/>
  <c r="Q214" i="13"/>
  <c r="M20" i="14" s="1"/>
  <c r="S214" i="13"/>
  <c r="Y214" i="13" s="1"/>
  <c r="P214" i="13"/>
  <c r="AB429" i="13"/>
  <c r="Z429" i="13"/>
  <c r="Q144" i="13"/>
  <c r="P144" i="13"/>
  <c r="S413" i="13"/>
  <c r="Y413" i="13" s="1"/>
  <c r="Q413" i="13"/>
  <c r="M131" i="14" s="1"/>
  <c r="P413" i="13"/>
  <c r="L131" i="14" s="1"/>
  <c r="S213" i="13"/>
  <c r="Y213" i="13" s="1"/>
  <c r="P213" i="13"/>
  <c r="Q213" i="13"/>
  <c r="P68" i="13"/>
  <c r="Q68" i="13"/>
  <c r="S82" i="13"/>
  <c r="Y82" i="13" s="1"/>
  <c r="Q82" i="13"/>
  <c r="P82" i="13"/>
  <c r="Q432" i="13"/>
  <c r="P432" i="13"/>
  <c r="S391" i="13"/>
  <c r="Y391" i="13" s="1"/>
  <c r="Z391" i="13" s="1"/>
  <c r="P391" i="13"/>
  <c r="AM391" i="13" s="1"/>
  <c r="Q313" i="13"/>
  <c r="P313" i="13"/>
  <c r="Q158" i="13"/>
  <c r="S158" i="13"/>
  <c r="Y158" i="13" s="1"/>
  <c r="P158" i="13"/>
  <c r="Q287" i="13"/>
  <c r="S287" i="13"/>
  <c r="Y287" i="13" s="1"/>
  <c r="P287" i="13"/>
  <c r="P29" i="13"/>
  <c r="Q29" i="13"/>
  <c r="S341" i="13"/>
  <c r="Y341" i="13" s="1"/>
  <c r="Z341" i="13" s="1"/>
  <c r="P341" i="13"/>
  <c r="AM341" i="13" s="1"/>
  <c r="Q408" i="13"/>
  <c r="S408" i="13"/>
  <c r="P408" i="13"/>
  <c r="P506" i="13"/>
  <c r="Q506" i="13"/>
  <c r="S506" i="13"/>
  <c r="Y506" i="13" s="1"/>
  <c r="Q215" i="13"/>
  <c r="S215" i="13"/>
  <c r="Y215" i="13" s="1"/>
  <c r="P215" i="13"/>
  <c r="S219" i="13"/>
  <c r="Y219" i="13" s="1"/>
  <c r="P219" i="13"/>
  <c r="Q219" i="13"/>
  <c r="M83" i="14" s="1"/>
  <c r="S64" i="13"/>
  <c r="Y64" i="13" s="1"/>
  <c r="Z64" i="13" s="1"/>
  <c r="P64" i="13"/>
  <c r="AM64" i="13" s="1"/>
  <c r="S380" i="13"/>
  <c r="Y380" i="13" s="1"/>
  <c r="P380" i="13"/>
  <c r="Q380" i="13"/>
  <c r="S108" i="13"/>
  <c r="Y108" i="13" s="1"/>
  <c r="Z108" i="13" s="1"/>
  <c r="P108" i="13"/>
  <c r="AM108" i="13" s="1"/>
  <c r="S453" i="13"/>
  <c r="Y453" i="13" s="1"/>
  <c r="Z453" i="13" s="1"/>
  <c r="P453" i="13"/>
  <c r="AM453" i="13" s="1"/>
  <c r="S228" i="13"/>
  <c r="Q228" i="13"/>
  <c r="P228" i="13"/>
  <c r="S379" i="13"/>
  <c r="Y379" i="13" s="1"/>
  <c r="P379" i="13"/>
  <c r="Q379" i="13"/>
  <c r="M59" i="14" s="1"/>
  <c r="S259" i="13"/>
  <c r="Y259" i="13" s="1"/>
  <c r="P259" i="13"/>
  <c r="AM259" i="13" s="1"/>
  <c r="Q259" i="13"/>
  <c r="M337" i="14" s="1"/>
  <c r="Q238" i="13"/>
  <c r="M84" i="14" s="1"/>
  <c r="S238" i="13"/>
  <c r="Y238" i="13" s="1"/>
  <c r="P238" i="13"/>
  <c r="L84" i="14" s="1"/>
  <c r="S529" i="13"/>
  <c r="Y529" i="13" s="1"/>
  <c r="P529" i="13"/>
  <c r="Q529" i="13"/>
  <c r="S426" i="13"/>
  <c r="Y426" i="13" s="1"/>
  <c r="P426" i="13"/>
  <c r="Q426" i="13"/>
  <c r="Q538" i="13"/>
  <c r="S538" i="13"/>
  <c r="Y538" i="13" s="1"/>
  <c r="P538" i="13"/>
  <c r="S484" i="13"/>
  <c r="Y484" i="13" s="1"/>
  <c r="Q484" i="13"/>
  <c r="P484" i="13"/>
  <c r="S17" i="13"/>
  <c r="Y17" i="13" s="1"/>
  <c r="P17" i="13"/>
  <c r="L354" i="14" s="1"/>
  <c r="Q17" i="13"/>
  <c r="M354" i="14" s="1"/>
  <c r="P456" i="13"/>
  <c r="AM456" i="13" s="1"/>
  <c r="S456" i="13"/>
  <c r="Y456" i="13" s="1"/>
  <c r="Z456" i="13" s="1"/>
  <c r="S366" i="13"/>
  <c r="Y366" i="13" s="1"/>
  <c r="Z366" i="13" s="1"/>
  <c r="P366" i="13"/>
  <c r="AM366" i="13" s="1"/>
  <c r="P153" i="13"/>
  <c r="Q153" i="13"/>
  <c r="S153" i="13"/>
  <c r="Y153" i="13" s="1"/>
  <c r="Q424" i="13"/>
  <c r="P424" i="13"/>
  <c r="S474" i="13"/>
  <c r="Y474" i="13" s="1"/>
  <c r="Q474" i="13"/>
  <c r="P474" i="13"/>
  <c r="S188" i="13"/>
  <c r="Y188" i="13" s="1"/>
  <c r="Q188" i="13"/>
  <c r="P188" i="13"/>
  <c r="Q71" i="13"/>
  <c r="P71" i="13"/>
  <c r="S71" i="13"/>
  <c r="Y71" i="13" s="1"/>
  <c r="P50" i="13"/>
  <c r="P193" i="13"/>
  <c r="Q193" i="13"/>
  <c r="S193" i="13"/>
  <c r="Y193" i="13" s="1"/>
  <c r="S357" i="13"/>
  <c r="Y357" i="13" s="1"/>
  <c r="Q357" i="13"/>
  <c r="M51" i="14" s="1"/>
  <c r="P357" i="13"/>
  <c r="Q192" i="13"/>
  <c r="S192" i="13"/>
  <c r="Y192" i="13" s="1"/>
  <c r="P192" i="13"/>
  <c r="AM192" i="13" s="1"/>
  <c r="S419" i="13"/>
  <c r="Y419" i="13" s="1"/>
  <c r="P419" i="13"/>
  <c r="Q419" i="13"/>
  <c r="S26" i="13"/>
  <c r="Y26" i="13" s="1"/>
  <c r="Q26" i="13"/>
  <c r="M301" i="14" s="1"/>
  <c r="P26" i="13"/>
  <c r="L301" i="14" s="1"/>
  <c r="Q488" i="13"/>
  <c r="S488" i="13"/>
  <c r="Y488" i="13" s="1"/>
  <c r="P488" i="13"/>
  <c r="S291" i="13"/>
  <c r="Y291" i="13" s="1"/>
  <c r="P291" i="13"/>
  <c r="Q291" i="13"/>
  <c r="M382" i="14" s="1"/>
  <c r="P242" i="13"/>
  <c r="AM242" i="13" s="1"/>
  <c r="S242" i="13"/>
  <c r="Y242" i="13" s="1"/>
  <c r="Z242" i="13" s="1"/>
  <c r="S451" i="13"/>
  <c r="Y451" i="13" s="1"/>
  <c r="P451" i="13"/>
  <c r="Q451" i="13"/>
  <c r="Q89" i="13"/>
  <c r="M53" i="14" s="1"/>
  <c r="S89" i="13"/>
  <c r="Y89" i="13" s="1"/>
  <c r="P89" i="13"/>
  <c r="S282" i="13"/>
  <c r="Y282" i="13" s="1"/>
  <c r="Z282" i="13" s="1"/>
  <c r="P282" i="13"/>
  <c r="AM282" i="13" s="1"/>
  <c r="Q87" i="13"/>
  <c r="S87" i="13"/>
  <c r="Y87" i="13" s="1"/>
  <c r="P87" i="13"/>
  <c r="S11" i="13"/>
  <c r="Y11" i="13" s="1"/>
  <c r="P11" i="13"/>
  <c r="AM11" i="13" s="1"/>
  <c r="Q11" i="13"/>
  <c r="M19" i="14" s="1"/>
  <c r="S436" i="13"/>
  <c r="Y436" i="13" s="1"/>
  <c r="P436" i="13"/>
  <c r="Q436" i="13"/>
  <c r="Q231" i="13"/>
  <c r="P231" i="13"/>
  <c r="S231" i="13"/>
  <c r="Y231" i="13" s="1"/>
  <c r="P18" i="13"/>
  <c r="Q18" i="13"/>
  <c r="S18" i="13"/>
  <c r="Y18" i="13" s="1"/>
  <c r="S204" i="13"/>
  <c r="Y204" i="13" s="1"/>
  <c r="Q204" i="13"/>
  <c r="M71" i="14" s="1"/>
  <c r="P204" i="13"/>
  <c r="P45" i="13"/>
  <c r="Q45" i="13"/>
  <c r="M94" i="14" s="1"/>
  <c r="P98" i="13"/>
  <c r="AM98" i="13" s="1"/>
  <c r="S98" i="13"/>
  <c r="Y98" i="13" s="1"/>
  <c r="Z98" i="13" s="1"/>
  <c r="Q122" i="13"/>
  <c r="P122" i="13"/>
  <c r="S152" i="13"/>
  <c r="Y152" i="13" s="1"/>
  <c r="Z152" i="13" s="1"/>
  <c r="P152" i="13"/>
  <c r="AM152" i="13" s="1"/>
  <c r="Q304" i="13"/>
  <c r="M238" i="14" s="1"/>
  <c r="P304" i="13"/>
  <c r="L238" i="14" s="1"/>
  <c r="Q118" i="13"/>
  <c r="S118" i="13"/>
  <c r="Y118" i="13" s="1"/>
  <c r="P118" i="13"/>
  <c r="S145" i="13"/>
  <c r="Y145" i="13" s="1"/>
  <c r="Q145" i="13"/>
  <c r="P145" i="13"/>
  <c r="Q409" i="13"/>
  <c r="M291" i="14" s="1"/>
  <c r="P409" i="13"/>
  <c r="S409" i="13"/>
  <c r="Y409" i="13" s="1"/>
  <c r="Q90" i="13"/>
  <c r="M229" i="14" s="1"/>
  <c r="S90" i="13"/>
  <c r="Y90" i="13" s="1"/>
  <c r="P90" i="13"/>
  <c r="S283" i="13"/>
  <c r="Y283" i="13" s="1"/>
  <c r="P283" i="13"/>
  <c r="Q283" i="13"/>
  <c r="Q281" i="13"/>
  <c r="M160" i="14" s="1"/>
  <c r="P281" i="13"/>
  <c r="S281" i="13"/>
  <c r="Y281" i="13" s="1"/>
  <c r="Q113" i="13"/>
  <c r="P113" i="13"/>
  <c r="L189" i="14" s="1"/>
  <c r="Q47" i="13"/>
  <c r="S47" i="13"/>
  <c r="Y47" i="13" s="1"/>
  <c r="P47" i="13"/>
  <c r="S507" i="13"/>
  <c r="Y507" i="13" s="1"/>
  <c r="Z507" i="13" s="1"/>
  <c r="P507" i="13"/>
  <c r="AM507" i="13" s="1"/>
  <c r="P199" i="13"/>
  <c r="AM199" i="13" s="1"/>
  <c r="S199" i="13"/>
  <c r="Y199" i="13" s="1"/>
  <c r="Z199" i="13" s="1"/>
  <c r="S337" i="13"/>
  <c r="Y337" i="13" s="1"/>
  <c r="P337" i="13"/>
  <c r="Q337" i="13"/>
  <c r="M241" i="14" s="1"/>
  <c r="S258" i="13"/>
  <c r="Y258" i="13" s="1"/>
  <c r="P258" i="13"/>
  <c r="Q258" i="13"/>
  <c r="M202" i="14" s="1"/>
  <c r="Q14" i="13"/>
  <c r="S14" i="13"/>
  <c r="Y14" i="13" s="1"/>
  <c r="P14" i="13"/>
  <c r="Q360" i="13"/>
  <c r="M224" i="14" s="1"/>
  <c r="S360" i="13"/>
  <c r="Y360" i="13" s="1"/>
  <c r="P360" i="13"/>
  <c r="L224" i="14" s="1"/>
  <c r="Q525" i="13"/>
  <c r="P525" i="13"/>
  <c r="S170" i="13"/>
  <c r="Y170" i="13" s="1"/>
  <c r="P170" i="13"/>
  <c r="Q170" i="13"/>
  <c r="M106" i="14" s="1"/>
  <c r="Q230" i="13"/>
  <c r="M37" i="14" s="1"/>
  <c r="P230" i="13"/>
  <c r="S230" i="13"/>
  <c r="Y230" i="13" s="1"/>
  <c r="S332" i="13"/>
  <c r="Y332" i="13" s="1"/>
  <c r="P332" i="13"/>
  <c r="L61" i="14" s="1"/>
  <c r="Q332" i="13"/>
  <c r="M61" i="14" s="1"/>
  <c r="S149" i="13"/>
  <c r="Y149" i="13" s="1"/>
  <c r="Q149" i="13"/>
  <c r="M365" i="14" s="1"/>
  <c r="P149" i="13"/>
  <c r="L365" i="14" s="1"/>
  <c r="S260" i="13"/>
  <c r="Y260" i="13" s="1"/>
  <c r="P260" i="13"/>
  <c r="L338" i="14" s="1"/>
  <c r="Q260" i="13"/>
  <c r="M338" i="14" s="1"/>
  <c r="Q351" i="13"/>
  <c r="M15" i="14" s="1"/>
  <c r="S351" i="13"/>
  <c r="Y351" i="13" s="1"/>
  <c r="P351" i="13"/>
  <c r="S284" i="13"/>
  <c r="Y284" i="13" s="1"/>
  <c r="Q284" i="13"/>
  <c r="M316" i="14" s="1"/>
  <c r="P284" i="13"/>
  <c r="S95" i="13"/>
  <c r="Y95" i="13" s="1"/>
  <c r="Z95" i="13" s="1"/>
  <c r="P95" i="13"/>
  <c r="AM95" i="13" s="1"/>
  <c r="S163" i="13"/>
  <c r="Y163" i="13" s="1"/>
  <c r="P163" i="13"/>
  <c r="Q163" i="13"/>
  <c r="M55" i="14" s="1"/>
  <c r="S292" i="13"/>
  <c r="Y292" i="13" s="1"/>
  <c r="Z292" i="13" s="1"/>
  <c r="P292" i="13"/>
  <c r="AM292" i="13" s="1"/>
  <c r="S515" i="13"/>
  <c r="Y515" i="13" s="1"/>
  <c r="P515" i="13"/>
  <c r="Q515" i="13"/>
  <c r="Q471" i="13"/>
  <c r="S471" i="13"/>
  <c r="Y471" i="13" s="1"/>
  <c r="P471" i="13"/>
  <c r="Q240" i="13"/>
  <c r="P240" i="13"/>
  <c r="S273" i="13"/>
  <c r="Y273" i="13" s="1"/>
  <c r="Z273" i="13" s="1"/>
  <c r="P273" i="13"/>
  <c r="AM273" i="13" s="1"/>
  <c r="Q519" i="13"/>
  <c r="S519" i="13"/>
  <c r="P519" i="13"/>
  <c r="Q414" i="13"/>
  <c r="M247" i="14" s="1"/>
  <c r="S414" i="13"/>
  <c r="Y414" i="13" s="1"/>
  <c r="P414" i="13"/>
  <c r="Q63" i="13"/>
  <c r="S63" i="13"/>
  <c r="Y63" i="13" s="1"/>
  <c r="P63" i="13"/>
  <c r="S253" i="13"/>
  <c r="Y253" i="13" s="1"/>
  <c r="P253" i="13"/>
  <c r="Q253" i="13"/>
  <c r="S396" i="13"/>
  <c r="Y396" i="13" s="1"/>
  <c r="P396" i="13"/>
  <c r="Q396" i="13"/>
  <c r="M255" i="14" s="1"/>
  <c r="P225" i="13"/>
  <c r="S225" i="13"/>
  <c r="Y225" i="13" s="1"/>
  <c r="Q225" i="13"/>
  <c r="S485" i="13"/>
  <c r="Y485" i="13" s="1"/>
  <c r="Q485" i="13"/>
  <c r="P485" i="13"/>
  <c r="Q85" i="13"/>
  <c r="M99" i="14" s="1"/>
  <c r="P85" i="13"/>
  <c r="S319" i="13"/>
  <c r="Y319" i="13" s="1"/>
  <c r="P319" i="13"/>
  <c r="Q36" i="13"/>
  <c r="M260" i="14" s="1"/>
  <c r="P36" i="13"/>
  <c r="S539" i="13"/>
  <c r="Y539" i="13" s="1"/>
  <c r="P539" i="13"/>
  <c r="Q539" i="13"/>
  <c r="Q392" i="13"/>
  <c r="P392" i="13"/>
  <c r="Q294" i="13"/>
  <c r="M120" i="14" s="1"/>
  <c r="P294" i="13"/>
  <c r="S294" i="13"/>
  <c r="P115" i="13"/>
  <c r="Q115" i="13"/>
  <c r="Q92" i="13"/>
  <c r="M218" i="14" s="1"/>
  <c r="P92" i="13"/>
  <c r="P53" i="13"/>
  <c r="Q53" i="13"/>
  <c r="S76" i="13"/>
  <c r="Y76" i="13" s="1"/>
  <c r="Q76" i="13"/>
  <c r="P76" i="13"/>
  <c r="P363" i="13"/>
  <c r="S164" i="13"/>
  <c r="Y164" i="13" s="1"/>
  <c r="P164" i="13"/>
  <c r="Q164" i="13"/>
  <c r="Q345" i="13"/>
  <c r="M125" i="14" s="1"/>
  <c r="P345" i="13"/>
  <c r="S345" i="13"/>
  <c r="Y345" i="13" s="1"/>
  <c r="Q126" i="13"/>
  <c r="M358" i="14" s="1"/>
  <c r="P126" i="13"/>
  <c r="L358" i="14" s="1"/>
  <c r="S126" i="13"/>
  <c r="Y126" i="13" s="1"/>
  <c r="Q136" i="13"/>
  <c r="M35" i="14" s="1"/>
  <c r="P136" i="13"/>
  <c r="L35" i="14" s="1"/>
  <c r="S136" i="13"/>
  <c r="Y136" i="13" s="1"/>
  <c r="S276" i="13"/>
  <c r="Y276" i="13" s="1"/>
  <c r="P276" i="13"/>
  <c r="Q276" i="13"/>
  <c r="M158" i="14" s="1"/>
  <c r="P481" i="13"/>
  <c r="L80" i="14" s="1"/>
  <c r="Q481" i="13"/>
  <c r="M80" i="14" s="1"/>
  <c r="S481" i="13"/>
  <c r="Y481" i="13" s="1"/>
  <c r="Q384" i="13"/>
  <c r="P384" i="13"/>
  <c r="S384" i="13"/>
  <c r="Y384" i="13" s="1"/>
  <c r="S285" i="13"/>
  <c r="Y285" i="13" s="1"/>
  <c r="P285" i="13"/>
  <c r="Q285" i="13"/>
  <c r="M165" i="14" s="1"/>
  <c r="Q112" i="13"/>
  <c r="M335" i="14" s="1"/>
  <c r="P112" i="13"/>
  <c r="S112" i="13"/>
  <c r="Y112" i="13" s="1"/>
  <c r="S340" i="13"/>
  <c r="Y340" i="13" s="1"/>
  <c r="P340" i="13"/>
  <c r="L344" i="14" s="1"/>
  <c r="Q340" i="13"/>
  <c r="M344" i="14" s="1"/>
  <c r="S404" i="13"/>
  <c r="Y404" i="13" s="1"/>
  <c r="P404" i="13"/>
  <c r="L321" i="14" s="1"/>
  <c r="Q404" i="13"/>
  <c r="M321" i="14" s="1"/>
  <c r="Q438" i="13"/>
  <c r="S438" i="13"/>
  <c r="Y438" i="13" s="1"/>
  <c r="P438" i="13"/>
  <c r="Q8" i="13"/>
  <c r="M6" i="14" s="1"/>
  <c r="P8" i="13"/>
  <c r="AM8" i="13" s="1"/>
  <c r="S8" i="13"/>
  <c r="Y8" i="13" s="1"/>
  <c r="Q178" i="13"/>
  <c r="P178" i="13"/>
  <c r="S91" i="13"/>
  <c r="Y91" i="13" s="1"/>
  <c r="P91" i="13"/>
  <c r="Q91" i="13"/>
  <c r="S298" i="13"/>
  <c r="Y298" i="13" s="1"/>
  <c r="Z298" i="13" s="1"/>
  <c r="P298" i="13"/>
  <c r="S181" i="13"/>
  <c r="Y181" i="13" s="1"/>
  <c r="Z181" i="13" s="1"/>
  <c r="P181" i="13"/>
  <c r="P9" i="13"/>
  <c r="Q9" i="13"/>
  <c r="M86" i="14" s="1"/>
  <c r="S9" i="13"/>
  <c r="Y9" i="13" s="1"/>
  <c r="S418" i="13"/>
  <c r="Q65" i="13"/>
  <c r="M227" i="14" s="1"/>
  <c r="P65" i="13"/>
  <c r="Q40" i="13"/>
  <c r="P40" i="13"/>
  <c r="Q503" i="13"/>
  <c r="S503" i="13"/>
  <c r="Y503" i="13" s="1"/>
  <c r="P503" i="13"/>
  <c r="Q256" i="13"/>
  <c r="P256" i="13"/>
  <c r="S256" i="13"/>
  <c r="Y256" i="13" s="1"/>
  <c r="Q185" i="13"/>
  <c r="M108" i="14" s="1"/>
  <c r="S185" i="13"/>
  <c r="Y185" i="13" s="1"/>
  <c r="P185" i="13"/>
  <c r="P449" i="13"/>
  <c r="Q449" i="13"/>
  <c r="Q370" i="13"/>
  <c r="P370" i="13"/>
  <c r="S523" i="13"/>
  <c r="Y523" i="13" s="1"/>
  <c r="P523" i="13"/>
  <c r="Q523" i="13"/>
  <c r="S83" i="13"/>
  <c r="Y83" i="13" s="1"/>
  <c r="P83" i="13"/>
  <c r="Q83" i="13"/>
  <c r="M278" i="14" s="1"/>
  <c r="Q535" i="13"/>
  <c r="P535" i="13"/>
  <c r="Q208" i="13"/>
  <c r="M109" i="14" s="1"/>
  <c r="P208" i="13"/>
  <c r="Q104" i="13"/>
  <c r="M279" i="14" s="1"/>
  <c r="P104" i="13"/>
  <c r="Q244" i="13"/>
  <c r="P244" i="13"/>
  <c r="Q306" i="13"/>
  <c r="P306" i="13"/>
  <c r="S306" i="13"/>
  <c r="Y306" i="13" s="1"/>
  <c r="Q536" i="13"/>
  <c r="P536" i="13"/>
  <c r="S428" i="13"/>
  <c r="Y428" i="13" s="1"/>
  <c r="Q428" i="13"/>
  <c r="P428" i="13"/>
  <c r="Q534" i="13"/>
  <c r="P534" i="13"/>
  <c r="S534" i="13"/>
  <c r="Y534" i="13" s="1"/>
  <c r="S42" i="13"/>
  <c r="Y42" i="13" s="1"/>
  <c r="P42" i="13"/>
  <c r="L146" i="14" s="1"/>
  <c r="Q42" i="13"/>
  <c r="M146" i="14" s="1"/>
  <c r="S59" i="13"/>
  <c r="Y59" i="13" s="1"/>
  <c r="P59" i="13"/>
  <c r="Q59" i="13"/>
  <c r="M309" i="14" s="1"/>
  <c r="Q496" i="13"/>
  <c r="S496" i="13"/>
  <c r="Y496" i="13" s="1"/>
  <c r="P496" i="13"/>
  <c r="S220" i="13"/>
  <c r="Y220" i="13" s="1"/>
  <c r="P220" i="13"/>
  <c r="Q220" i="13"/>
  <c r="S189" i="13"/>
  <c r="Y189" i="13" s="1"/>
  <c r="P189" i="13"/>
  <c r="Q189" i="13"/>
  <c r="M36" i="14" s="1"/>
  <c r="Q6" i="13"/>
  <c r="M4" i="14" s="1"/>
  <c r="S6" i="13"/>
  <c r="Y6" i="13" s="1"/>
  <c r="P6" i="13"/>
  <c r="S267" i="13"/>
  <c r="Y267" i="13" s="1"/>
  <c r="P267" i="13"/>
  <c r="Q267" i="13"/>
  <c r="M144" i="14" s="1"/>
  <c r="S173" i="13"/>
  <c r="Y173" i="13" s="1"/>
  <c r="P173" i="13"/>
  <c r="AM173" i="13" s="1"/>
  <c r="Q173" i="13"/>
  <c r="M329" i="14" s="1"/>
  <c r="Q450" i="13"/>
  <c r="S450" i="13"/>
  <c r="Y450" i="13" s="1"/>
  <c r="P450" i="13"/>
  <c r="S261" i="13"/>
  <c r="Y261" i="13" s="1"/>
  <c r="Q261" i="13"/>
  <c r="P261" i="13"/>
  <c r="Q247" i="13"/>
  <c r="P247" i="13"/>
  <c r="P34" i="13"/>
  <c r="Q34" i="13"/>
  <c r="S34" i="13"/>
  <c r="Y34" i="13" s="1"/>
  <c r="S339" i="13"/>
  <c r="Y339" i="13" s="1"/>
  <c r="P339" i="13"/>
  <c r="Q339" i="13"/>
  <c r="P106" i="13"/>
  <c r="Q106" i="13"/>
  <c r="Q143" i="13"/>
  <c r="P143" i="13"/>
  <c r="S143" i="13"/>
  <c r="Q479" i="13"/>
  <c r="S479" i="13"/>
  <c r="Y479" i="13" s="1"/>
  <c r="P479" i="13"/>
  <c r="Q80" i="13"/>
  <c r="M261" i="14" s="1"/>
  <c r="S80" i="13"/>
  <c r="Y80" i="13" s="1"/>
  <c r="P80" i="13"/>
  <c r="S84" i="13"/>
  <c r="Y84" i="13" s="1"/>
  <c r="P84" i="13"/>
  <c r="L250" i="14" s="1"/>
  <c r="Q84" i="13"/>
  <c r="M250" i="14" s="1"/>
  <c r="P411" i="13"/>
  <c r="Q411" i="13"/>
  <c r="Q377" i="13"/>
  <c r="P377" i="13"/>
  <c r="P359" i="13"/>
  <c r="S541" i="13"/>
  <c r="Y541" i="13" s="1"/>
  <c r="P541" i="13"/>
  <c r="Q541" i="13"/>
  <c r="P394" i="13"/>
  <c r="Q394" i="13"/>
  <c r="M223" i="14" s="1"/>
  <c r="Q521" i="13"/>
  <c r="P521" i="13"/>
  <c r="S369" i="13"/>
  <c r="Y369" i="13" s="1"/>
  <c r="Q369" i="13"/>
  <c r="M254" i="14" s="1"/>
  <c r="P369" i="13"/>
  <c r="S516" i="13"/>
  <c r="Y516" i="13" s="1"/>
  <c r="P516" i="13"/>
  <c r="Q516" i="13"/>
  <c r="Q338" i="13"/>
  <c r="M242" i="14" s="1"/>
  <c r="S338" i="13"/>
  <c r="Y338" i="13" s="1"/>
  <c r="P338" i="13"/>
  <c r="S333" i="13"/>
  <c r="Y333" i="13" s="1"/>
  <c r="P333" i="13"/>
  <c r="Q333" i="13"/>
  <c r="M25" i="14" s="1"/>
  <c r="Q198" i="13"/>
  <c r="M65" i="14" s="1"/>
  <c r="S198" i="13"/>
  <c r="Y198" i="13" s="1"/>
  <c r="P198" i="13"/>
  <c r="S19" i="13"/>
  <c r="Y19" i="13" s="1"/>
  <c r="P19" i="13"/>
  <c r="L29" i="14" s="1"/>
  <c r="Q19" i="13"/>
  <c r="M29" i="14" s="1"/>
  <c r="Q439" i="13"/>
  <c r="S439" i="13"/>
  <c r="Y439" i="13" s="1"/>
  <c r="P439" i="13"/>
  <c r="S361" i="13"/>
  <c r="Y361" i="13" s="1"/>
  <c r="Q361" i="13"/>
  <c r="P361" i="13"/>
  <c r="Q88" i="13"/>
  <c r="M370" i="14" s="1"/>
  <c r="S88" i="13"/>
  <c r="Y88" i="13" s="1"/>
  <c r="P88" i="13"/>
  <c r="L370" i="14" s="1"/>
  <c r="S300" i="13"/>
  <c r="Y300" i="13" s="1"/>
  <c r="P300" i="13"/>
  <c r="Q300" i="13"/>
  <c r="M172" i="14" s="1"/>
  <c r="S241" i="13"/>
  <c r="Y241" i="13" s="1"/>
  <c r="P241" i="13"/>
  <c r="Q241" i="13"/>
  <c r="M149" i="14" s="1"/>
  <c r="S395" i="13"/>
  <c r="Y395" i="13" s="1"/>
  <c r="P395" i="13"/>
  <c r="AM395" i="13" s="1"/>
  <c r="Q395" i="13"/>
  <c r="M153" i="14" s="1"/>
  <c r="S162" i="13"/>
  <c r="Y162" i="13" s="1"/>
  <c r="P162" i="13"/>
  <c r="L10" i="14" s="1"/>
  <c r="Q162" i="13"/>
  <c r="M10" i="14" s="1"/>
  <c r="Q480" i="13"/>
  <c r="P480" i="13"/>
  <c r="S480" i="13"/>
  <c r="Y480" i="13" s="1"/>
  <c r="P314" i="13"/>
  <c r="S314" i="13"/>
  <c r="Q314" i="13"/>
  <c r="Q312" i="13"/>
  <c r="S312" i="13"/>
  <c r="Y312" i="13" s="1"/>
  <c r="P312" i="13"/>
  <c r="Q486" i="13"/>
  <c r="P486" i="13"/>
  <c r="S486" i="13"/>
  <c r="Y486" i="13" s="1"/>
  <c r="P5" i="13"/>
  <c r="L85" i="14" s="1"/>
  <c r="Q5" i="13"/>
  <c r="M85" i="14" s="1"/>
  <c r="Q286" i="13"/>
  <c r="S286" i="13"/>
  <c r="Y286" i="13" s="1"/>
  <c r="P286" i="13"/>
  <c r="P234" i="13"/>
  <c r="Q234" i="13"/>
  <c r="Q223" i="13"/>
  <c r="S223" i="13"/>
  <c r="Y223" i="13" s="1"/>
  <c r="P223" i="13"/>
  <c r="Q32" i="13"/>
  <c r="P32" i="13"/>
  <c r="S32" i="13"/>
  <c r="Y32" i="13" s="1"/>
  <c r="P200" i="13"/>
  <c r="S165" i="13"/>
  <c r="Y165" i="13" s="1"/>
  <c r="AB165" i="13" s="1"/>
  <c r="Q165" i="13"/>
  <c r="M192" i="14" s="1"/>
  <c r="P165" i="13"/>
  <c r="Q226" i="13"/>
  <c r="M196" i="14" s="1"/>
  <c r="P226" i="13"/>
  <c r="S226" i="13"/>
  <c r="Y226" i="13" s="1"/>
  <c r="Q511" i="13"/>
  <c r="P511" i="13"/>
  <c r="S133" i="13"/>
  <c r="Y133" i="13" s="1"/>
  <c r="Q133" i="13"/>
  <c r="M232" i="14" s="1"/>
  <c r="P133" i="13"/>
  <c r="Q78" i="13"/>
  <c r="P78" i="13"/>
  <c r="Q254" i="13"/>
  <c r="S254" i="13"/>
  <c r="Y254" i="13" s="1"/>
  <c r="P254" i="13"/>
  <c r="Q134" i="13"/>
  <c r="M281" i="14" s="1"/>
  <c r="S134" i="13"/>
  <c r="Y134" i="13" s="1"/>
  <c r="P134" i="13"/>
  <c r="L281" i="14" s="1"/>
  <c r="Q402" i="13"/>
  <c r="M272" i="14" s="1"/>
  <c r="P402" i="13"/>
  <c r="S402" i="13"/>
  <c r="Y402" i="13" s="1"/>
  <c r="S533" i="13"/>
  <c r="Y533" i="13" s="1"/>
  <c r="Q533" i="13"/>
  <c r="P533" i="13"/>
  <c r="AM533" i="13" s="1"/>
  <c r="S77" i="13"/>
  <c r="Y77" i="13" s="1"/>
  <c r="Q77" i="13"/>
  <c r="M380" i="14" s="1"/>
  <c r="P77" i="13"/>
  <c r="S49" i="13"/>
  <c r="Y49" i="13" s="1"/>
  <c r="Z49" i="13" s="1"/>
  <c r="P49" i="13"/>
  <c r="AM49" i="13" s="1"/>
  <c r="P33" i="13"/>
  <c r="L76" i="14" s="1"/>
  <c r="S33" i="13"/>
  <c r="Y33" i="13" s="1"/>
  <c r="Q33" i="13"/>
  <c r="M76" i="14" s="1"/>
  <c r="Q462" i="13"/>
  <c r="P462" i="13"/>
  <c r="S462" i="13"/>
  <c r="Y462" i="13" s="1"/>
  <c r="Q473" i="13"/>
  <c r="S473" i="13"/>
  <c r="Y473" i="13" s="1"/>
  <c r="P473" i="13"/>
  <c r="Q430" i="13"/>
  <c r="S430" i="13"/>
  <c r="Y430" i="13" s="1"/>
  <c r="P430" i="13"/>
  <c r="S265" i="13"/>
  <c r="Y265" i="13" s="1"/>
  <c r="Z265" i="13" s="1"/>
  <c r="P265" i="13"/>
  <c r="AM265" i="13" s="1"/>
  <c r="S307" i="13"/>
  <c r="Y307" i="13" s="1"/>
  <c r="P307" i="13"/>
  <c r="Q307" i="13"/>
  <c r="M361" i="14" s="1"/>
  <c r="Q120" i="13"/>
  <c r="S120" i="13"/>
  <c r="Y120" i="13" s="1"/>
  <c r="P120" i="13"/>
  <c r="S131" i="13"/>
  <c r="Y131" i="13" s="1"/>
  <c r="P131" i="13"/>
  <c r="Q131" i="13"/>
  <c r="S4" i="13"/>
  <c r="Y4" i="13" s="1"/>
  <c r="Z4" i="13" s="1"/>
  <c r="P4" i="13"/>
  <c r="AM4" i="13" s="1"/>
  <c r="M501" i="13"/>
  <c r="M239" i="13"/>
  <c r="M140" i="13"/>
  <c r="M179" i="13"/>
  <c r="M54" i="13"/>
  <c r="M184" i="13"/>
  <c r="M175" i="13"/>
  <c r="I265" i="14" s="1"/>
  <c r="M446" i="13"/>
  <c r="M221" i="13"/>
  <c r="M62" i="13"/>
  <c r="M264" i="13"/>
  <c r="M308" i="13"/>
  <c r="M353" i="13"/>
  <c r="M201" i="13"/>
  <c r="I57" i="14" s="1"/>
  <c r="M55" i="13"/>
  <c r="M28" i="13"/>
  <c r="M130" i="13"/>
  <c r="M100" i="13"/>
  <c r="M318" i="13"/>
  <c r="M251" i="13"/>
  <c r="M67" i="13"/>
  <c r="I176" i="14" s="1"/>
  <c r="M371" i="13"/>
  <c r="I244" i="14" s="1"/>
  <c r="M403" i="13"/>
  <c r="I273" i="14" s="1"/>
  <c r="M222" i="13"/>
  <c r="I195" i="14" s="1"/>
  <c r="M117" i="13"/>
  <c r="M41" i="13"/>
  <c r="M422" i="13"/>
  <c r="M141" i="13"/>
  <c r="M277" i="13"/>
  <c r="I38" i="14" s="1"/>
  <c r="M150" i="13"/>
  <c r="M57" i="13"/>
  <c r="M243" i="13"/>
  <c r="I297" i="14" s="1"/>
  <c r="M169" i="13"/>
  <c r="M99" i="13"/>
  <c r="M132" i="13"/>
  <c r="M255" i="13"/>
  <c r="M105" i="13"/>
  <c r="I147" i="14" s="1"/>
  <c r="M56" i="13"/>
  <c r="M218" i="13"/>
  <c r="I169" i="14" s="1"/>
  <c r="M476" i="13"/>
  <c r="M354" i="13"/>
  <c r="M490" i="13"/>
  <c r="I299" i="14" s="1"/>
  <c r="M423" i="13"/>
  <c r="M209" i="13"/>
  <c r="M177" i="13"/>
  <c r="M336" i="13"/>
  <c r="M146" i="13"/>
  <c r="I64" i="14" s="1"/>
  <c r="M233" i="13"/>
  <c r="M295" i="13"/>
  <c r="M434" i="13"/>
  <c r="M335" i="13"/>
  <c r="M303" i="13"/>
  <c r="M48" i="13"/>
  <c r="I73" i="14" s="1"/>
  <c r="M362" i="13"/>
  <c r="M495" i="13"/>
  <c r="M270" i="13"/>
  <c r="M121" i="13"/>
  <c r="I77" i="14" s="1"/>
  <c r="M252" i="13"/>
  <c r="M323" i="13"/>
  <c r="M348" i="13"/>
  <c r="M123" i="13"/>
  <c r="M15" i="13"/>
  <c r="M311" i="13"/>
  <c r="M321" i="13"/>
  <c r="M448" i="13"/>
  <c r="M182" i="13"/>
  <c r="M390" i="13"/>
  <c r="M513" i="13"/>
  <c r="M172" i="13"/>
  <c r="M470" i="13"/>
  <c r="M293" i="13"/>
  <c r="M442" i="13"/>
  <c r="M464" i="13"/>
  <c r="M378" i="13"/>
  <c r="M96" i="13"/>
  <c r="M159" i="13"/>
  <c r="M7" i="13"/>
  <c r="I5" i="14" s="1"/>
  <c r="M400" i="13"/>
  <c r="I154" i="14" s="1"/>
  <c r="M280" i="13"/>
  <c r="I79" i="14" s="1"/>
  <c r="M74" i="13"/>
  <c r="I328" i="14" s="1"/>
  <c r="M381" i="13"/>
  <c r="M316" i="13"/>
  <c r="I13" i="14" s="1"/>
  <c r="M268" i="13"/>
  <c r="M43" i="13"/>
  <c r="M435" i="13"/>
  <c r="M349" i="13"/>
  <c r="M421" i="13"/>
  <c r="M110" i="13"/>
  <c r="M489" i="13"/>
  <c r="M469" i="13"/>
  <c r="M328" i="13"/>
  <c r="I205" i="14" s="1"/>
  <c r="M237" i="13"/>
  <c r="M356" i="13"/>
  <c r="M468" i="13"/>
  <c r="M31" i="13"/>
  <c r="I82" i="14" s="1"/>
  <c r="M433" i="13"/>
  <c r="M137" i="13"/>
  <c r="M171" i="13"/>
  <c r="M60" i="13"/>
  <c r="M94" i="13"/>
  <c r="M37" i="13"/>
  <c r="M257" i="13"/>
  <c r="M135" i="13"/>
  <c r="I68" i="14" s="1"/>
  <c r="M290" i="13"/>
  <c r="I203" i="14" s="1"/>
  <c r="M139" i="13"/>
  <c r="M167" i="13"/>
  <c r="I193" i="14" s="1"/>
  <c r="M39" i="13"/>
  <c r="M271" i="13"/>
  <c r="M73" i="13"/>
  <c r="M229" i="13"/>
  <c r="M320" i="13"/>
  <c r="M445" i="13"/>
  <c r="M24" i="13"/>
  <c r="M138" i="13"/>
  <c r="I104" i="14" s="1"/>
  <c r="M207" i="13"/>
  <c r="M206" i="13"/>
  <c r="M382" i="13"/>
  <c r="M272" i="13"/>
  <c r="M386" i="13"/>
  <c r="I384" i="14" s="1"/>
  <c r="M203" i="13"/>
  <c r="M129" i="13"/>
  <c r="M245" i="13"/>
  <c r="M236" i="13"/>
  <c r="M540" i="13"/>
  <c r="M372" i="13"/>
  <c r="M205" i="13"/>
  <c r="M355" i="13"/>
  <c r="M21" i="13"/>
  <c r="M66" i="13"/>
  <c r="M111" i="13"/>
  <c r="M51" i="13"/>
  <c r="M75" i="13"/>
  <c r="I97" i="14" s="1"/>
  <c r="M103" i="13"/>
  <c r="I230" i="14" s="1"/>
  <c r="M520" i="13"/>
  <c r="M190" i="13"/>
  <c r="M440" i="13"/>
  <c r="M317" i="13"/>
  <c r="M301" i="13"/>
  <c r="M397" i="13"/>
  <c r="M202" i="13"/>
  <c r="M72" i="13"/>
  <c r="M154" i="13"/>
  <c r="M376" i="13"/>
  <c r="I270" i="14" s="1"/>
  <c r="M191" i="13"/>
  <c r="M166" i="13"/>
  <c r="M35" i="13"/>
  <c r="M52" i="13"/>
  <c r="M329" i="13"/>
  <c r="M278" i="13"/>
  <c r="M155" i="13"/>
  <c r="M309" i="13"/>
  <c r="I239" i="14" s="1"/>
  <c r="M342" i="13"/>
  <c r="M81" i="13"/>
  <c r="I262" i="14" s="1"/>
  <c r="M46" i="13"/>
  <c r="M334" i="13"/>
  <c r="M412" i="13"/>
  <c r="M127" i="13"/>
  <c r="M491" i="13"/>
  <c r="M530" i="13"/>
  <c r="M407" i="13"/>
  <c r="M327" i="13"/>
  <c r="M38" i="13"/>
  <c r="M196" i="13"/>
  <c r="M266" i="13"/>
  <c r="M279" i="13"/>
  <c r="M296" i="13"/>
  <c r="M461" i="13"/>
  <c r="M420" i="13"/>
  <c r="M452" i="13"/>
  <c r="M505" i="13"/>
  <c r="M493" i="13"/>
  <c r="M465" i="13"/>
  <c r="M387" i="13"/>
  <c r="M499" i="13"/>
  <c r="M212" i="13"/>
  <c r="M350" i="13"/>
  <c r="M249" i="13"/>
  <c r="M262" i="13"/>
  <c r="M512" i="13"/>
  <c r="M508" i="13"/>
  <c r="M457" i="13"/>
  <c r="M504" i="13"/>
  <c r="M475" i="13"/>
  <c r="M216" i="13"/>
  <c r="M444" i="13"/>
  <c r="M531" i="13"/>
  <c r="M224" i="13"/>
  <c r="M343" i="13"/>
  <c r="M368" i="13"/>
  <c r="M97" i="13"/>
  <c r="M389" i="13"/>
  <c r="I222" i="14" s="1"/>
  <c r="M393" i="13"/>
  <c r="I128" i="14" s="1"/>
  <c r="M20" i="13"/>
  <c r="I259" i="14" s="1"/>
  <c r="M443" i="13"/>
  <c r="M518" i="13"/>
  <c r="M416" i="13"/>
  <c r="M463" i="13"/>
  <c r="J406" i="14"/>
  <c r="J267" i="14"/>
  <c r="K267" i="14"/>
  <c r="J106" i="14"/>
  <c r="K106" i="14"/>
  <c r="J125" i="14"/>
  <c r="K125" i="14"/>
  <c r="J278" i="14"/>
  <c r="K278" i="14"/>
  <c r="J202" i="14"/>
  <c r="K202" i="14"/>
  <c r="J71" i="14"/>
  <c r="K71" i="14"/>
  <c r="J402" i="14"/>
  <c r="J160" i="14"/>
  <c r="K254" i="14"/>
  <c r="J51" i="14"/>
  <c r="K51" i="14"/>
  <c r="K406" i="14"/>
  <c r="J272" i="14"/>
  <c r="K272" i="14"/>
  <c r="J241" i="14"/>
  <c r="K241" i="14"/>
  <c r="J108" i="14"/>
  <c r="K108" i="14"/>
  <c r="J282" i="14"/>
  <c r="K282" i="14"/>
  <c r="J198" i="14"/>
  <c r="K198" i="14"/>
  <c r="J242" i="14"/>
  <c r="J221" i="14"/>
  <c r="K221" i="14"/>
  <c r="K228" i="14"/>
  <c r="K86" i="14"/>
  <c r="AT4" i="13"/>
  <c r="Q233" i="14"/>
  <c r="K242" i="14"/>
  <c r="J229" i="14"/>
  <c r="Q192" i="14"/>
  <c r="J82" i="14"/>
  <c r="J105" i="14"/>
  <c r="K82" i="14"/>
  <c r="Q79" i="14"/>
  <c r="Q338" i="14"/>
  <c r="Q120" i="14"/>
  <c r="Q329" i="14"/>
  <c r="K105" i="14"/>
  <c r="Q309" i="14"/>
  <c r="Q82" i="14"/>
  <c r="I105" i="14"/>
  <c r="J196" i="14"/>
  <c r="K79" i="14"/>
  <c r="J22" i="14"/>
  <c r="J79" i="14"/>
  <c r="K22" i="14"/>
  <c r="J224" i="14"/>
  <c r="K224" i="14"/>
  <c r="K232" i="14"/>
  <c r="M31" i="14"/>
  <c r="K381" i="14"/>
  <c r="Q381" i="14"/>
  <c r="J25" i="14"/>
  <c r="K25" i="14"/>
  <c r="Q25" i="14"/>
  <c r="J271" i="14"/>
  <c r="J97" i="14"/>
  <c r="J315" i="14"/>
  <c r="K315" i="14"/>
  <c r="Q193" i="14"/>
  <c r="K193" i="14"/>
  <c r="J193" i="14"/>
  <c r="J227" i="14"/>
  <c r="K227" i="14"/>
  <c r="J191" i="14"/>
  <c r="K191" i="14"/>
  <c r="Q191" i="14"/>
  <c r="J169" i="14"/>
  <c r="Q169" i="14"/>
  <c r="K169" i="14"/>
  <c r="J73" i="14"/>
  <c r="K73" i="14"/>
  <c r="Q73" i="14"/>
  <c r="R384" i="14"/>
  <c r="Q384" i="14"/>
  <c r="J384" i="14"/>
  <c r="K384" i="14"/>
  <c r="J69" i="14"/>
  <c r="K69" i="14"/>
  <c r="U358" i="8"/>
  <c r="T358" i="8" s="1"/>
  <c r="U357" i="8"/>
  <c r="T357" i="8" s="1"/>
  <c r="U356" i="8"/>
  <c r="T356" i="8" s="1"/>
  <c r="U359" i="8"/>
  <c r="T359" i="8" s="1"/>
  <c r="U1646" i="8"/>
  <c r="T1646" i="8" s="1"/>
  <c r="U1385" i="8"/>
  <c r="T1385" i="8" s="1"/>
  <c r="U1383" i="8"/>
  <c r="T1383" i="8" s="1"/>
  <c r="U1934" i="8"/>
  <c r="T1934" i="8" s="1"/>
  <c r="U1384" i="8"/>
  <c r="T1384" i="8" s="1"/>
  <c r="U1386" i="8"/>
  <c r="T1386" i="8" s="1"/>
  <c r="J232" i="14"/>
  <c r="U969" i="8"/>
  <c r="T969" i="8" s="1"/>
  <c r="U968" i="8"/>
  <c r="T968" i="8" s="1"/>
  <c r="U970" i="8"/>
  <c r="T970" i="8" s="1"/>
  <c r="U160" i="8"/>
  <c r="T160" i="8" s="1"/>
  <c r="U157" i="8"/>
  <c r="T157" i="8" s="1"/>
  <c r="U159" i="8"/>
  <c r="T159" i="8" s="1"/>
  <c r="U158" i="8"/>
  <c r="T158" i="8" s="1"/>
  <c r="U1589" i="8"/>
  <c r="T1589" i="8" s="1"/>
  <c r="U1528" i="8"/>
  <c r="T1528" i="8" s="1"/>
  <c r="U1526" i="8"/>
  <c r="T1526" i="8" s="1"/>
  <c r="U1527" i="8"/>
  <c r="T1527" i="8" s="1"/>
  <c r="U1974" i="8"/>
  <c r="T1974" i="8" s="1"/>
  <c r="U1075" i="8"/>
  <c r="T1075" i="8" s="1"/>
  <c r="U1074" i="8"/>
  <c r="T1074" i="8" s="1"/>
  <c r="U1076" i="8"/>
  <c r="T1076" i="8" s="1"/>
  <c r="U1846" i="8"/>
  <c r="T1846" i="8" s="1"/>
  <c r="U1077" i="8"/>
  <c r="T1077" i="8" s="1"/>
  <c r="U1665" i="8"/>
  <c r="T1665" i="8" s="1"/>
  <c r="U423" i="8"/>
  <c r="T423" i="8" s="1"/>
  <c r="AL494" i="13" s="1"/>
  <c r="U1625" i="8"/>
  <c r="T1625" i="8" s="1"/>
  <c r="M102" i="13" s="1"/>
  <c r="U1137" i="8"/>
  <c r="T1137" i="8" s="1"/>
  <c r="U1138" i="8"/>
  <c r="T1138" i="8" s="1"/>
  <c r="U1862" i="8"/>
  <c r="T1862" i="8" s="1"/>
  <c r="U424" i="8"/>
  <c r="T424" i="8" s="1"/>
  <c r="U425" i="8"/>
  <c r="T425" i="8" s="1"/>
  <c r="U1666" i="8"/>
  <c r="T1666" i="8" s="1"/>
  <c r="U426" i="8"/>
  <c r="T426" i="8" s="1"/>
  <c r="U1009" i="8"/>
  <c r="T1009" i="8" s="1"/>
  <c r="N510" i="13" s="1"/>
  <c r="U1011" i="8"/>
  <c r="T1011" i="8" s="1"/>
  <c r="U1010" i="8"/>
  <c r="T1010" i="8" s="1"/>
  <c r="K240" i="14"/>
  <c r="U828" i="8"/>
  <c r="T828" i="8" s="1"/>
  <c r="U829" i="8"/>
  <c r="T829" i="8" s="1"/>
  <c r="U1786" i="8"/>
  <c r="T1786" i="8" s="1"/>
  <c r="U830" i="8"/>
  <c r="T830" i="8" s="1"/>
  <c r="U892" i="8"/>
  <c r="T892" i="8" s="1"/>
  <c r="U891" i="8"/>
  <c r="T891" i="8" s="1"/>
  <c r="U890" i="8"/>
  <c r="T890" i="8" s="1"/>
  <c r="U738" i="8"/>
  <c r="T738" i="8" s="1"/>
  <c r="U740" i="8"/>
  <c r="T740" i="8" s="1"/>
  <c r="U737" i="8"/>
  <c r="T737" i="8" s="1"/>
  <c r="U739" i="8"/>
  <c r="T739" i="8" s="1"/>
  <c r="U1759" i="8"/>
  <c r="T1759" i="8" s="1"/>
  <c r="U1930" i="8"/>
  <c r="T1930" i="8" s="1"/>
  <c r="U1374" i="8"/>
  <c r="T1374" i="8" s="1"/>
  <c r="U1153" i="8"/>
  <c r="T1153" i="8" s="1"/>
  <c r="U1156" i="8"/>
  <c r="T1156" i="8" s="1"/>
  <c r="U1155" i="8"/>
  <c r="T1155" i="8" s="1"/>
  <c r="U1866" i="8"/>
  <c r="T1866" i="8" s="1"/>
  <c r="U1154" i="8"/>
  <c r="T1154" i="8" s="1"/>
  <c r="U77" i="8"/>
  <c r="T77" i="8" s="1"/>
  <c r="U74" i="8"/>
  <c r="T74" i="8" s="1"/>
  <c r="U76" i="8"/>
  <c r="T76" i="8" s="1"/>
  <c r="U75" i="8"/>
  <c r="T75" i="8" s="1"/>
  <c r="U1568" i="8"/>
  <c r="T1568" i="8" s="1"/>
  <c r="U168" i="8"/>
  <c r="T168" i="8" s="1"/>
  <c r="U169" i="8"/>
  <c r="T169" i="8" s="1"/>
  <c r="U167" i="8"/>
  <c r="T167" i="8" s="1"/>
  <c r="U1592" i="8"/>
  <c r="T1592" i="8" s="1"/>
  <c r="U170" i="8"/>
  <c r="T170" i="8" s="1"/>
  <c r="K271" i="14"/>
  <c r="U1209" i="8"/>
  <c r="T1209" i="8" s="1"/>
  <c r="U1210" i="8"/>
  <c r="T1210" i="8" s="1"/>
  <c r="U1211" i="8"/>
  <c r="T1211" i="8" s="1"/>
  <c r="U1882" i="8"/>
  <c r="T1882" i="8" s="1"/>
  <c r="U1508" i="8"/>
  <c r="T1508" i="8" s="1"/>
  <c r="U1509" i="8"/>
  <c r="T1509" i="8" s="1"/>
  <c r="U1507" i="8"/>
  <c r="T1507" i="8" s="1"/>
  <c r="U1969" i="8"/>
  <c r="T1969" i="8" s="1"/>
  <c r="U1965" i="8"/>
  <c r="T1965" i="8" s="1"/>
  <c r="U1493" i="8"/>
  <c r="T1493" i="8" s="1"/>
  <c r="U1492" i="8"/>
  <c r="T1492" i="8" s="1"/>
  <c r="U1490" i="8"/>
  <c r="T1490" i="8" s="1"/>
  <c r="U1491" i="8"/>
  <c r="T1491" i="8" s="1"/>
  <c r="U522" i="8"/>
  <c r="T522" i="8" s="1"/>
  <c r="U524" i="8"/>
  <c r="T524" i="8" s="1"/>
  <c r="U523" i="8"/>
  <c r="T523" i="8" s="1"/>
  <c r="U1696" i="8"/>
  <c r="T1696" i="8" s="1"/>
  <c r="Q232" i="14"/>
  <c r="Q69" i="14"/>
  <c r="U1273" i="8"/>
  <c r="T1273" i="8" s="1"/>
  <c r="U1274" i="8"/>
  <c r="T1274" i="8" s="1"/>
  <c r="U1276" i="8"/>
  <c r="T1276" i="8" s="1"/>
  <c r="U1901" i="8"/>
  <c r="T1901" i="8" s="1"/>
  <c r="U1275" i="8"/>
  <c r="T1275" i="8" s="1"/>
  <c r="U1732" i="8"/>
  <c r="T1732" i="8" s="1"/>
  <c r="M235" i="13" s="1"/>
  <c r="U49" i="8"/>
  <c r="T49" i="8" s="1"/>
  <c r="U50" i="8"/>
  <c r="T50" i="8" s="1"/>
  <c r="U48" i="8"/>
  <c r="T48" i="8" s="1"/>
  <c r="U47" i="8"/>
  <c r="T47" i="8" s="1"/>
  <c r="U1560" i="8"/>
  <c r="T1560" i="8" s="1"/>
  <c r="U1036" i="8"/>
  <c r="T1036" i="8" s="1"/>
  <c r="U1037" i="8"/>
  <c r="T1037" i="8" s="1"/>
  <c r="U1034" i="8"/>
  <c r="T1034" i="8" s="1"/>
  <c r="U1035" i="8"/>
  <c r="T1035" i="8" s="1"/>
  <c r="U1836" i="8"/>
  <c r="T1836" i="8" s="1"/>
  <c r="U1008" i="8"/>
  <c r="T1008" i="8" s="1"/>
  <c r="U1829" i="8"/>
  <c r="T1829" i="8" s="1"/>
  <c r="K196" i="14"/>
  <c r="U1122" i="8"/>
  <c r="T1122" i="8" s="1"/>
  <c r="U1858" i="8"/>
  <c r="T1858" i="8" s="1"/>
  <c r="U1120" i="8"/>
  <c r="T1120" i="8" s="1"/>
  <c r="V344" i="13" s="1"/>
  <c r="R58" i="14" s="1"/>
  <c r="U1121" i="8"/>
  <c r="T1121" i="8" s="1"/>
  <c r="U1544" i="8"/>
  <c r="T1544" i="8" s="1"/>
  <c r="U1977" i="8"/>
  <c r="T1977" i="8" s="1"/>
  <c r="U1543" i="8"/>
  <c r="T1543" i="8" s="1"/>
  <c r="U1542" i="8"/>
  <c r="T1542" i="8" s="1"/>
  <c r="U1545" i="8"/>
  <c r="T1545" i="8" s="1"/>
  <c r="U335" i="8"/>
  <c r="T335" i="8" s="1"/>
  <c r="U338" i="8"/>
  <c r="T338" i="8" s="1"/>
  <c r="U336" i="8"/>
  <c r="T336" i="8" s="1"/>
  <c r="U337" i="8"/>
  <c r="T337" i="8" s="1"/>
  <c r="U1638" i="8"/>
  <c r="T1638" i="8" s="1"/>
  <c r="E211" i="13"/>
  <c r="U591" i="8"/>
  <c r="T591" i="8" s="1"/>
  <c r="U594" i="8"/>
  <c r="T594" i="8" s="1"/>
  <c r="U592" i="8"/>
  <c r="T592" i="8" s="1"/>
  <c r="U593" i="8"/>
  <c r="T593" i="8" s="1"/>
  <c r="U1713" i="8"/>
  <c r="T1713" i="8" s="1"/>
  <c r="I61" i="14"/>
  <c r="M179" i="14"/>
  <c r="I371" i="14"/>
  <c r="Q35" i="14"/>
  <c r="L179" i="14"/>
  <c r="Q171" i="14"/>
  <c r="Q41" i="14"/>
  <c r="I370" i="14"/>
  <c r="Q224" i="14"/>
  <c r="I10" i="14"/>
  <c r="Q31" i="14"/>
  <c r="I257" i="14"/>
  <c r="Q20" i="14"/>
  <c r="Q221" i="14"/>
  <c r="Q61" i="14"/>
  <c r="I358" i="14"/>
  <c r="I20" i="14"/>
  <c r="Q84" i="14"/>
  <c r="I25" i="14"/>
  <c r="J176" i="14"/>
  <c r="Q160" i="14"/>
  <c r="I84" i="14"/>
  <c r="J328" i="14"/>
  <c r="I186" i="14"/>
  <c r="Q115" i="14"/>
  <c r="J131" i="14"/>
  <c r="K45" i="14"/>
  <c r="J381" i="14"/>
  <c r="K328" i="14"/>
  <c r="I402" i="14"/>
  <c r="J254" i="14"/>
  <c r="K77" i="14"/>
  <c r="Q77" i="14"/>
  <c r="K402" i="14"/>
  <c r="K97" i="14"/>
  <c r="J77" i="14"/>
  <c r="J16" i="14"/>
  <c r="K281" i="14"/>
  <c r="J404" i="14"/>
  <c r="K404" i="14"/>
  <c r="J281" i="14"/>
  <c r="J45" i="14"/>
  <c r="I364" i="14"/>
  <c r="Q315" i="14"/>
  <c r="J86" i="14"/>
  <c r="Q39" i="14"/>
  <c r="K261" i="14"/>
  <c r="K229" i="14"/>
  <c r="K176" i="14"/>
  <c r="Q229" i="14"/>
  <c r="J228" i="14"/>
  <c r="Q14" i="14"/>
  <c r="Q320" i="14"/>
  <c r="K56" i="14"/>
  <c r="I15" i="14"/>
  <c r="I174" i="14"/>
  <c r="J56" i="14"/>
  <c r="I310" i="14"/>
  <c r="Q147" i="14"/>
  <c r="Q97" i="14"/>
  <c r="J266" i="14"/>
  <c r="Q328" i="14"/>
  <c r="Q83" i="14"/>
  <c r="K311" i="14"/>
  <c r="J39" i="14"/>
  <c r="J83" i="14"/>
  <c r="K39" i="14"/>
  <c r="M310" i="14"/>
  <c r="K83" i="14"/>
  <c r="Q154" i="14"/>
  <c r="Q266" i="14"/>
  <c r="Q64" i="14"/>
  <c r="J154" i="14"/>
  <c r="Q247" i="14"/>
  <c r="Q131" i="14"/>
  <c r="J311" i="14"/>
  <c r="K154" i="14"/>
  <c r="Q262" i="14"/>
  <c r="J291" i="14"/>
  <c r="I224" i="14"/>
  <c r="K291" i="14"/>
  <c r="K266" i="14"/>
  <c r="K262" i="14"/>
  <c r="J262" i="14"/>
  <c r="K320" i="14"/>
  <c r="K160" i="14"/>
  <c r="I329" i="14"/>
  <c r="Q291" i="14"/>
  <c r="J363" i="14"/>
  <c r="Q118" i="14"/>
  <c r="K147" i="14"/>
  <c r="J247" i="14"/>
  <c r="Q255" i="14"/>
  <c r="I337" i="14"/>
  <c r="K255" i="14"/>
  <c r="J192" i="14"/>
  <c r="J255" i="14"/>
  <c r="K64" i="14"/>
  <c r="K247" i="14"/>
  <c r="J64" i="14"/>
  <c r="Q36" i="14"/>
  <c r="J147" i="14"/>
  <c r="K307" i="14"/>
  <c r="J168" i="14"/>
  <c r="K68" i="14"/>
  <c r="J43" i="14"/>
  <c r="J240" i="14"/>
  <c r="I283" i="14"/>
  <c r="Q240" i="14"/>
  <c r="K314" i="14"/>
  <c r="I338" i="14"/>
  <c r="J350" i="14"/>
  <c r="K350" i="14"/>
  <c r="J14" i="14"/>
  <c r="K192" i="14"/>
  <c r="K92" i="14"/>
  <c r="K145" i="14"/>
  <c r="K222" i="14"/>
  <c r="R74" i="14"/>
  <c r="K74" i="14"/>
  <c r="J222" i="14"/>
  <c r="Q92" i="14"/>
  <c r="J115" i="14"/>
  <c r="K115" i="14"/>
  <c r="J92" i="14"/>
  <c r="Q314" i="14"/>
  <c r="J145" i="14"/>
  <c r="K233" i="14"/>
  <c r="Q74" i="14"/>
  <c r="Q222" i="14"/>
  <c r="K14" i="14"/>
  <c r="K43" i="14"/>
  <c r="K410" i="14"/>
  <c r="J410" i="14"/>
  <c r="R68" i="14"/>
  <c r="J261" i="14"/>
  <c r="J74" i="14"/>
  <c r="Q68" i="14"/>
  <c r="Q43" i="14"/>
  <c r="K296" i="14"/>
  <c r="J296" i="14"/>
  <c r="E326" i="13"/>
  <c r="R222" i="14"/>
  <c r="Q28" i="14"/>
  <c r="R237" i="14"/>
  <c r="J237" i="14"/>
  <c r="K237" i="14"/>
  <c r="J178" i="14"/>
  <c r="K178" i="14"/>
  <c r="K263" i="14"/>
  <c r="J263" i="14"/>
  <c r="J163" i="14"/>
  <c r="K298" i="14"/>
  <c r="K363" i="14"/>
  <c r="K90" i="14"/>
  <c r="J90" i="14"/>
  <c r="K225" i="14"/>
  <c r="J225" i="14"/>
  <c r="J290" i="14"/>
  <c r="J265" i="14"/>
  <c r="M41" i="14"/>
  <c r="I41" i="14"/>
  <c r="K226" i="14"/>
  <c r="R226" i="14"/>
  <c r="J226" i="14"/>
  <c r="K204" i="14"/>
  <c r="R163" i="14"/>
  <c r="K163" i="14"/>
  <c r="K265" i="14"/>
  <c r="M16" i="13"/>
  <c r="E373" i="13"/>
  <c r="J151" i="14"/>
  <c r="J28" i="14"/>
  <c r="J359" i="14"/>
  <c r="K359" i="14"/>
  <c r="J308" i="14"/>
  <c r="K173" i="14"/>
  <c r="J173" i="14"/>
  <c r="J327" i="14"/>
  <c r="J298" i="14"/>
  <c r="K327" i="14"/>
  <c r="Q13" i="14"/>
  <c r="I172" i="14"/>
  <c r="E491" i="13"/>
  <c r="E483" i="13"/>
  <c r="K168" i="14"/>
  <c r="I83" i="14"/>
  <c r="K280" i="14"/>
  <c r="J280" i="14"/>
  <c r="J68" i="14"/>
  <c r="J116" i="14"/>
  <c r="K116" i="14"/>
  <c r="K91" i="14"/>
  <c r="K28" i="14"/>
  <c r="I78" i="14"/>
  <c r="M78" i="14"/>
  <c r="K54" i="14"/>
  <c r="R151" i="14"/>
  <c r="I37" i="14"/>
  <c r="I106" i="14"/>
  <c r="K151" i="14"/>
  <c r="R314" i="14"/>
  <c r="J314" i="14"/>
  <c r="J206" i="14"/>
  <c r="K206" i="14"/>
  <c r="J161" i="14"/>
  <c r="K33" i="14"/>
  <c r="J67" i="14"/>
  <c r="K67" i="14"/>
  <c r="I269" i="14"/>
  <c r="R145" i="14"/>
  <c r="K161" i="14"/>
  <c r="Q268" i="14"/>
  <c r="K131" i="14"/>
  <c r="J111" i="14"/>
  <c r="R111" i="14"/>
  <c r="K111" i="14"/>
  <c r="J54" i="14"/>
  <c r="I250" i="14"/>
  <c r="Q38" i="14"/>
  <c r="E305" i="13"/>
  <c r="K239" i="14"/>
  <c r="J205" i="14"/>
  <c r="M10" i="13"/>
  <c r="E151" i="13"/>
  <c r="E365" i="13"/>
  <c r="R250" i="14"/>
  <c r="Q297" i="14"/>
  <c r="I75" i="14"/>
  <c r="M75" i="14"/>
  <c r="K374" i="14"/>
  <c r="K8" i="14"/>
  <c r="J8" i="14"/>
  <c r="I341" i="14"/>
  <c r="M341" i="14"/>
  <c r="K38" i="14"/>
  <c r="R239" i="14"/>
  <c r="K205" i="14"/>
  <c r="M509" i="13"/>
  <c r="I394" i="14"/>
  <c r="M394" i="14"/>
  <c r="J285" i="14"/>
  <c r="K285" i="14"/>
  <c r="J277" i="14"/>
  <c r="K277" i="14"/>
  <c r="J287" i="14"/>
  <c r="K287" i="14"/>
  <c r="R287" i="14"/>
  <c r="I309" i="14"/>
  <c r="K250" i="14"/>
  <c r="R38" i="14"/>
  <c r="R233" i="14"/>
  <c r="I233" i="14"/>
  <c r="Q167" i="14"/>
  <c r="I125" i="14"/>
  <c r="J336" i="14"/>
  <c r="K336" i="14"/>
  <c r="I19" i="14"/>
  <c r="K330" i="14"/>
  <c r="I76" i="14"/>
  <c r="K5" i="14"/>
  <c r="J5" i="14"/>
  <c r="J152" i="14"/>
  <c r="I260" i="14"/>
  <c r="J38" i="14"/>
  <c r="Q205" i="14"/>
  <c r="I65" i="14"/>
  <c r="Q239" i="14"/>
  <c r="J233" i="14"/>
  <c r="I281" i="14"/>
  <c r="I131" i="14"/>
  <c r="J88" i="14"/>
  <c r="K88" i="14"/>
  <c r="R88" i="14"/>
  <c r="J374" i="14"/>
  <c r="E227" i="13"/>
  <c r="M227" i="13" s="1"/>
  <c r="K268" i="14"/>
  <c r="J330" i="14"/>
  <c r="J188" i="14"/>
  <c r="K152" i="14"/>
  <c r="J313" i="14"/>
  <c r="R313" i="14"/>
  <c r="K313" i="14"/>
  <c r="I99" i="14"/>
  <c r="I170" i="14"/>
  <c r="M170" i="14"/>
  <c r="L170" i="14"/>
  <c r="R168" i="14"/>
  <c r="I334" i="14"/>
  <c r="J32" i="14"/>
  <c r="K32" i="14"/>
  <c r="R32" i="14"/>
  <c r="I238" i="14"/>
  <c r="I85" i="14"/>
  <c r="J289" i="14"/>
  <c r="R289" i="14"/>
  <c r="K289" i="14"/>
  <c r="R201" i="14"/>
  <c r="J13" i="14"/>
  <c r="Q360" i="14"/>
  <c r="R243" i="14"/>
  <c r="K360" i="14"/>
  <c r="K308" i="14"/>
  <c r="K57" i="14"/>
  <c r="Q33" i="14"/>
  <c r="E487" i="13"/>
  <c r="E101" i="13"/>
  <c r="M101" i="13" s="1"/>
  <c r="R264" i="14"/>
  <c r="K264" i="14"/>
  <c r="J264" i="14"/>
  <c r="J268" i="14"/>
  <c r="K13" i="14"/>
  <c r="K26" i="14"/>
  <c r="J201" i="14"/>
  <c r="K201" i="14"/>
  <c r="J175" i="14"/>
  <c r="R312" i="14"/>
  <c r="K197" i="14"/>
  <c r="R197" i="14"/>
  <c r="R234" i="14"/>
  <c r="K234" i="14"/>
  <c r="J234" i="14"/>
  <c r="J252" i="14"/>
  <c r="K252" i="14"/>
  <c r="R26" i="14"/>
  <c r="K100" i="14"/>
  <c r="J250" i="14"/>
  <c r="I317" i="14"/>
  <c r="J23" i="14"/>
  <c r="K23" i="14"/>
  <c r="R23" i="14"/>
  <c r="I158" i="14"/>
  <c r="J312" i="14"/>
  <c r="J243" i="14"/>
  <c r="L12" i="14"/>
  <c r="M12" i="14"/>
  <c r="I12" i="14"/>
  <c r="R207" i="14"/>
  <c r="J207" i="14"/>
  <c r="K207" i="14"/>
  <c r="J26" i="14"/>
  <c r="J302" i="14"/>
  <c r="K302" i="14"/>
  <c r="R302" i="14"/>
  <c r="J320" i="14"/>
  <c r="J167" i="14"/>
  <c r="K167" i="14"/>
  <c r="I255" i="14"/>
  <c r="M319" i="14"/>
  <c r="I319" i="14"/>
  <c r="L319" i="14"/>
  <c r="I240" i="14"/>
  <c r="E537" i="13"/>
  <c r="E526" i="13"/>
  <c r="Q57" i="14"/>
  <c r="I291" i="14"/>
  <c r="J100" i="14"/>
  <c r="R360" i="14"/>
  <c r="E542" i="13"/>
  <c r="I34" i="14"/>
  <c r="M34" i="14"/>
  <c r="L34" i="14"/>
  <c r="I315" i="14"/>
  <c r="I300" i="14"/>
  <c r="K87" i="14"/>
  <c r="K175" i="14"/>
  <c r="E58" i="13"/>
  <c r="R33" i="14"/>
  <c r="K200" i="14"/>
  <c r="I6" i="14"/>
  <c r="I254" i="14"/>
  <c r="R100" i="14"/>
  <c r="K123" i="14"/>
  <c r="J123" i="14"/>
  <c r="R123" i="14"/>
  <c r="I153" i="14"/>
  <c r="K312" i="14"/>
  <c r="J239" i="14"/>
  <c r="I40" i="14"/>
  <c r="I361" i="14"/>
  <c r="K297" i="14"/>
  <c r="J297" i="14"/>
  <c r="R92" i="14"/>
  <c r="I22" i="14"/>
  <c r="K30" i="14"/>
  <c r="R30" i="14"/>
  <c r="J30" i="14"/>
  <c r="I51" i="14"/>
  <c r="I29" i="14"/>
  <c r="J117" i="14"/>
  <c r="R117" i="14"/>
  <c r="K117" i="14"/>
  <c r="J360" i="14"/>
  <c r="R175" i="14"/>
  <c r="I229" i="14"/>
  <c r="I279" i="14"/>
  <c r="E148" i="13"/>
  <c r="J204" i="14"/>
  <c r="K243" i="14"/>
  <c r="I202" i="14"/>
  <c r="J126" i="14"/>
  <c r="R126" i="14"/>
  <c r="K126" i="14"/>
  <c r="J256" i="14"/>
  <c r="R256" i="14"/>
  <c r="K256" i="14"/>
  <c r="E427" i="13"/>
  <c r="E410" i="13"/>
  <c r="I59" i="14"/>
  <c r="R57" i="14"/>
  <c r="I321" i="14"/>
  <c r="J33" i="14"/>
  <c r="I272" i="14"/>
  <c r="I7" i="14"/>
  <c r="J27" i="14"/>
  <c r="K27" i="14"/>
  <c r="R27" i="14"/>
  <c r="M164" i="14"/>
  <c r="I164" i="14"/>
  <c r="J251" i="14"/>
  <c r="R251" i="14"/>
  <c r="K251" i="14"/>
  <c r="R343" i="14"/>
  <c r="J343" i="14"/>
  <c r="K343" i="14"/>
  <c r="E532" i="13"/>
  <c r="E147" i="13"/>
  <c r="E102" i="13"/>
  <c r="E30" i="13"/>
  <c r="J286" i="14"/>
  <c r="K286" i="14"/>
  <c r="R286" i="14"/>
  <c r="I382" i="14"/>
  <c r="M79" i="13"/>
  <c r="E128" i="13"/>
  <c r="E22" i="13"/>
  <c r="I282" i="14"/>
  <c r="E119" i="13"/>
  <c r="I247" i="14"/>
  <c r="K339" i="14"/>
  <c r="J339" i="14"/>
  <c r="R339" i="14"/>
  <c r="E61" i="13"/>
  <c r="I316" i="14"/>
  <c r="I165" i="14"/>
  <c r="I192" i="14"/>
  <c r="J57" i="14"/>
  <c r="J9" i="14"/>
  <c r="J318" i="14"/>
  <c r="K318" i="14"/>
  <c r="Q261" i="14"/>
  <c r="K9" i="14"/>
  <c r="E186" i="13"/>
  <c r="E352" i="13"/>
  <c r="E235" i="13"/>
  <c r="R9" i="14"/>
  <c r="Q406" i="14"/>
  <c r="I191" i="14"/>
  <c r="J235" i="14"/>
  <c r="I278" i="14"/>
  <c r="I218" i="14"/>
  <c r="I198" i="14"/>
  <c r="E401" i="13"/>
  <c r="R50" i="14"/>
  <c r="K50" i="14"/>
  <c r="J50" i="14"/>
  <c r="E406" i="13"/>
  <c r="E364" i="13"/>
  <c r="I340" i="14"/>
  <c r="M340" i="14"/>
  <c r="I120" i="14"/>
  <c r="I108" i="14"/>
  <c r="E388" i="13"/>
  <c r="K121" i="14"/>
  <c r="R121" i="14"/>
  <c r="J121" i="14"/>
  <c r="R235" i="14"/>
  <c r="I149" i="14"/>
  <c r="I223" i="14"/>
  <c r="R103" i="14"/>
  <c r="K103" i="14"/>
  <c r="J103" i="14"/>
  <c r="R122" i="14"/>
  <c r="K166" i="14"/>
  <c r="E447" i="13"/>
  <c r="R308" i="14"/>
  <c r="R318" i="14"/>
  <c r="I109" i="14"/>
  <c r="K235" i="14"/>
  <c r="E269" i="13"/>
  <c r="I160" i="14"/>
  <c r="I55" i="14"/>
  <c r="I232" i="14"/>
  <c r="N126" i="12"/>
  <c r="Z126" i="9"/>
  <c r="Z126" i="12" s="1"/>
  <c r="N172" i="12"/>
  <c r="Z172" i="9"/>
  <c r="Z172" i="12" s="1"/>
  <c r="R166" i="14"/>
  <c r="K122" i="14"/>
  <c r="I86" i="14"/>
  <c r="L383" i="14"/>
  <c r="Z92" i="9"/>
  <c r="Z92" i="12" s="1"/>
  <c r="N92" i="12"/>
  <c r="I241" i="14"/>
  <c r="J122" i="14"/>
  <c r="Z204" i="9"/>
  <c r="Z204" i="12" s="1"/>
  <c r="N204" i="12"/>
  <c r="N363" i="12"/>
  <c r="Z363" i="9"/>
  <c r="Z363" i="12" s="1"/>
  <c r="N268" i="12"/>
  <c r="Z268" i="9"/>
  <c r="Z268" i="12" s="1"/>
  <c r="N402" i="12"/>
  <c r="Z402" i="9"/>
  <c r="Z402" i="12" s="1"/>
  <c r="N206" i="12"/>
  <c r="Z206" i="9"/>
  <c r="Z206" i="12" s="1"/>
  <c r="I4" i="14"/>
  <c r="Z35" i="9"/>
  <c r="Z35" i="12" s="1"/>
  <c r="N35" i="12"/>
  <c r="N176" i="12"/>
  <c r="Z176" i="9"/>
  <c r="Z176" i="12" s="1"/>
  <c r="N242" i="12"/>
  <c r="Z242" i="9"/>
  <c r="Z242" i="12" s="1"/>
  <c r="Z374" i="9"/>
  <c r="Z374" i="12" s="1"/>
  <c r="N374" i="12"/>
  <c r="N70" i="12"/>
  <c r="Z70" i="9"/>
  <c r="Z70" i="12" s="1"/>
  <c r="N285" i="12"/>
  <c r="Z285" i="9"/>
  <c r="Z285" i="12" s="1"/>
  <c r="I181" i="14"/>
  <c r="M181" i="14"/>
  <c r="N108" i="12"/>
  <c r="Z108" i="9"/>
  <c r="Z108" i="12" s="1"/>
  <c r="J166" i="14"/>
  <c r="N406" i="12"/>
  <c r="Z406" i="9"/>
  <c r="Z406" i="12" s="1"/>
  <c r="N114" i="12"/>
  <c r="Z114" i="9"/>
  <c r="Z114" i="12" s="1"/>
  <c r="Q227" i="14"/>
  <c r="N32" i="12"/>
  <c r="Z32" i="9"/>
  <c r="Z32" i="12" s="1"/>
  <c r="N397" i="12"/>
  <c r="Z397" i="9"/>
  <c r="Z397" i="12" s="1"/>
  <c r="I261" i="14"/>
  <c r="I227" i="14"/>
  <c r="N44" i="12"/>
  <c r="Z44" i="9"/>
  <c r="Z44" i="12" s="1"/>
  <c r="S2" i="14"/>
  <c r="R169" i="14"/>
  <c r="R320" i="14"/>
  <c r="R127" i="14"/>
  <c r="R20" i="14"/>
  <c r="R380" i="14"/>
  <c r="R261" i="14"/>
  <c r="R354" i="14"/>
  <c r="R36" i="14"/>
  <c r="R262" i="14"/>
  <c r="R227" i="14"/>
  <c r="R224" i="14"/>
  <c r="R350" i="14"/>
  <c r="R336" i="14"/>
  <c r="R79" i="14"/>
  <c r="R108" i="14"/>
  <c r="R241" i="14"/>
  <c r="R365" i="14"/>
  <c r="R301" i="14"/>
  <c r="R330" i="14"/>
  <c r="R84" i="14"/>
  <c r="R240" i="14"/>
  <c r="R56" i="14"/>
  <c r="R311" i="14"/>
  <c r="R206" i="14"/>
  <c r="R288" i="14"/>
  <c r="R358" i="14"/>
  <c r="R374" i="14"/>
  <c r="R53" i="14"/>
  <c r="R40" i="14"/>
  <c r="R31" i="14"/>
  <c r="R204" i="14"/>
  <c r="R71" i="14"/>
  <c r="R259" i="14"/>
  <c r="R45" i="14"/>
  <c r="R153" i="14"/>
  <c r="R131" i="14"/>
  <c r="R39" i="14"/>
  <c r="R382" i="14"/>
  <c r="R410" i="14"/>
  <c r="R303" i="14"/>
  <c r="R97" i="14"/>
  <c r="R335" i="14"/>
  <c r="R267" i="14"/>
  <c r="R296" i="14"/>
  <c r="R192" i="14"/>
  <c r="R338" i="14"/>
  <c r="R73" i="14"/>
  <c r="R191" i="14"/>
  <c r="R147" i="14"/>
  <c r="R4" i="14"/>
  <c r="R59" i="14"/>
  <c r="R61" i="14"/>
  <c r="R329" i="14"/>
  <c r="R6" i="14"/>
  <c r="R247" i="14"/>
  <c r="R253" i="14"/>
  <c r="R278" i="14"/>
  <c r="R149" i="14"/>
  <c r="R404" i="14"/>
  <c r="R361" i="14"/>
  <c r="R160" i="14"/>
  <c r="R193" i="14"/>
  <c r="R316" i="14"/>
  <c r="R297" i="14"/>
  <c r="R125" i="14"/>
  <c r="R205" i="14"/>
  <c r="R152" i="14"/>
  <c r="R86" i="14"/>
  <c r="R232" i="14"/>
  <c r="R37" i="14"/>
  <c r="R282" i="14"/>
  <c r="R254" i="14"/>
  <c r="R265" i="14"/>
  <c r="R402" i="14"/>
  <c r="R344" i="14"/>
  <c r="R334" i="14"/>
  <c r="R370" i="14"/>
  <c r="R221" i="14"/>
  <c r="R198" i="14"/>
  <c r="R272" i="14"/>
  <c r="R178" i="14"/>
  <c r="R202" i="14"/>
  <c r="R7" i="14"/>
  <c r="R321" i="14"/>
  <c r="R105" i="14"/>
  <c r="R300" i="14"/>
  <c r="R223" i="14"/>
  <c r="R315" i="14"/>
  <c r="R281" i="14"/>
  <c r="R19" i="14"/>
  <c r="R359" i="14"/>
  <c r="R228" i="14"/>
  <c r="R65" i="14"/>
  <c r="R176" i="14"/>
  <c r="R181" i="14"/>
  <c r="R144" i="14"/>
  <c r="R158" i="14"/>
  <c r="R116" i="14"/>
  <c r="R196" i="14"/>
  <c r="R51" i="14"/>
  <c r="R266" i="14"/>
  <c r="R255" i="14"/>
  <c r="R268" i="14"/>
  <c r="R371" i="14"/>
  <c r="R150" i="14"/>
  <c r="R55" i="14"/>
  <c r="R291" i="14"/>
  <c r="R280" i="14"/>
  <c r="R363" i="14"/>
  <c r="R317" i="14"/>
  <c r="R310" i="14"/>
  <c r="R307" i="14"/>
  <c r="R5" i="14"/>
  <c r="R77" i="14"/>
  <c r="R82" i="14"/>
  <c r="R285" i="14"/>
  <c r="R373" i="14"/>
  <c r="R154" i="14"/>
  <c r="R203" i="14"/>
  <c r="R242" i="14"/>
  <c r="R364" i="14"/>
  <c r="R29" i="14"/>
  <c r="R337" i="14"/>
  <c r="R271" i="14"/>
  <c r="R14" i="14"/>
  <c r="R10" i="14"/>
  <c r="R161" i="14"/>
  <c r="R277" i="14"/>
  <c r="R28" i="14"/>
  <c r="R115" i="14"/>
  <c r="R174" i="14"/>
  <c r="R327" i="14"/>
  <c r="R225" i="14"/>
  <c r="R67" i="14"/>
  <c r="R146" i="14"/>
  <c r="R35" i="14"/>
  <c r="R8" i="14"/>
  <c r="R15" i="14"/>
  <c r="R22" i="14"/>
  <c r="R41" i="14"/>
  <c r="R263" i="14"/>
  <c r="R229" i="14"/>
  <c r="R43" i="14"/>
  <c r="R165" i="14"/>
  <c r="R69" i="14"/>
  <c r="R64" i="14"/>
  <c r="R90" i="14"/>
  <c r="R13" i="14"/>
  <c r="R128" i="14"/>
  <c r="R290" i="14"/>
  <c r="R173" i="14"/>
  <c r="R25" i="14"/>
  <c r="R76" i="14"/>
  <c r="R328" i="14"/>
  <c r="R83" i="14"/>
  <c r="R106" i="14"/>
  <c r="R298" i="14"/>
  <c r="R54" i="14"/>
  <c r="R309" i="14"/>
  <c r="R172" i="14"/>
  <c r="I71" i="14"/>
  <c r="N315" i="12"/>
  <c r="Z315" i="9"/>
  <c r="Z315" i="12" s="1"/>
  <c r="N222" i="12"/>
  <c r="Z222" i="9"/>
  <c r="Z222" i="12" s="1"/>
  <c r="N130" i="12"/>
  <c r="Z130" i="9"/>
  <c r="Z130" i="12" s="1"/>
  <c r="N229" i="12"/>
  <c r="Z229" i="9"/>
  <c r="Z229" i="12" s="1"/>
  <c r="Z326" i="9"/>
  <c r="Z326" i="12" s="1"/>
  <c r="N326" i="12"/>
  <c r="N264" i="12"/>
  <c r="Z264" i="9"/>
  <c r="Z264" i="12" s="1"/>
  <c r="I242" i="14"/>
  <c r="N221" i="12"/>
  <c r="Z221" i="9"/>
  <c r="Z221" i="12" s="1"/>
  <c r="I36" i="14"/>
  <c r="N414" i="12"/>
  <c r="Z414" i="9"/>
  <c r="Z414" i="12" s="1"/>
  <c r="Q176" i="14"/>
  <c r="I196" i="14"/>
  <c r="AE337" i="13" l="1"/>
  <c r="X419" i="13"/>
  <c r="AI380" i="13"/>
  <c r="Q107" i="13"/>
  <c r="M371" i="14" s="1"/>
  <c r="S406" i="14"/>
  <c r="I381" i="14"/>
  <c r="Y143" i="13"/>
  <c r="S197" i="13"/>
  <c r="Y197" i="13" s="1"/>
  <c r="N494" i="13"/>
  <c r="AD344" i="13"/>
  <c r="W510" i="13"/>
  <c r="O494" i="13"/>
  <c r="AH344" i="13"/>
  <c r="U510" i="13"/>
  <c r="U494" i="13"/>
  <c r="X494" i="13" s="1"/>
  <c r="AL344" i="13"/>
  <c r="V494" i="13"/>
  <c r="N344" i="13"/>
  <c r="J58" i="14" s="1"/>
  <c r="AH510" i="13"/>
  <c r="M510" i="13"/>
  <c r="O510" i="13"/>
  <c r="M344" i="13"/>
  <c r="W494" i="13"/>
  <c r="O344" i="13"/>
  <c r="K58" i="14" s="1"/>
  <c r="V510" i="13"/>
  <c r="AD494" i="13"/>
  <c r="U344" i="13"/>
  <c r="Q58" i="14" s="1"/>
  <c r="M494" i="13"/>
  <c r="AH494" i="13"/>
  <c r="W344" i="13"/>
  <c r="AD510" i="13"/>
  <c r="AL510" i="13"/>
  <c r="AF463" i="13"/>
  <c r="Y408" i="13"/>
  <c r="P197" i="13"/>
  <c r="AM438" i="13"/>
  <c r="P160" i="13"/>
  <c r="AM142" i="13"/>
  <c r="L19" i="14"/>
  <c r="S331" i="13"/>
  <c r="AE133" i="13"/>
  <c r="AM419" i="13"/>
  <c r="Y228" i="13"/>
  <c r="Q315" i="13"/>
  <c r="M182" i="14" s="1"/>
  <c r="I182" i="14"/>
  <c r="M455" i="13"/>
  <c r="P455" i="13" s="1"/>
  <c r="R455" i="13"/>
  <c r="M514" i="13"/>
  <c r="R514" i="13"/>
  <c r="AA272" i="13"/>
  <c r="Y314" i="13"/>
  <c r="AB314" i="13" s="1"/>
  <c r="P114" i="13"/>
  <c r="AM429" i="13"/>
  <c r="S114" i="13"/>
  <c r="Y114" i="13" s="1"/>
  <c r="Y92" i="13"/>
  <c r="Z92" i="13" s="1"/>
  <c r="Y244" i="13"/>
  <c r="Q160" i="13"/>
  <c r="M191" i="14" s="1"/>
  <c r="Y36" i="13"/>
  <c r="Z36" i="13" s="1"/>
  <c r="Y68" i="13"/>
  <c r="AB68" i="13" s="1"/>
  <c r="Y113" i="13"/>
  <c r="Y115" i="13"/>
  <c r="AB115" i="13" s="1"/>
  <c r="AM488" i="13"/>
  <c r="Y325" i="13"/>
  <c r="AB325" i="13" s="1"/>
  <c r="Y294" i="13"/>
  <c r="X287" i="13"/>
  <c r="AM181" i="13"/>
  <c r="AM404" i="13"/>
  <c r="Y53" i="13"/>
  <c r="Q418" i="13"/>
  <c r="AM298" i="13"/>
  <c r="Y522" i="13"/>
  <c r="Z522" i="13" s="1"/>
  <c r="I16" i="14"/>
  <c r="Q359" i="13"/>
  <c r="M16" i="14" s="1"/>
  <c r="Y521" i="13"/>
  <c r="Z521" i="13" s="1"/>
  <c r="AM539" i="13"/>
  <c r="AM220" i="13"/>
  <c r="Y106" i="13"/>
  <c r="AB106" i="13" s="1"/>
  <c r="AM131" i="13"/>
  <c r="AM523" i="13"/>
  <c r="Y394" i="13"/>
  <c r="Y449" i="13"/>
  <c r="Y313" i="13"/>
  <c r="AB313" i="13" s="1"/>
  <c r="Q417" i="13"/>
  <c r="Y5" i="13"/>
  <c r="Y392" i="13"/>
  <c r="AB392" i="13" s="1"/>
  <c r="AF205" i="13"/>
  <c r="Y519" i="13"/>
  <c r="AB519" i="13" s="1"/>
  <c r="Y363" i="13"/>
  <c r="Z363" i="13" s="1"/>
  <c r="AM226" i="13"/>
  <c r="AI133" i="13"/>
  <c r="AM59" i="13"/>
  <c r="X83" i="13"/>
  <c r="AM83" i="13" s="1"/>
  <c r="AM6" i="13"/>
  <c r="AM380" i="13"/>
  <c r="AM77" i="13"/>
  <c r="Y45" i="13"/>
  <c r="Y424" i="13"/>
  <c r="L337" i="14"/>
  <c r="Y247" i="13"/>
  <c r="AB247" i="13" s="1"/>
  <c r="Y536" i="13"/>
  <c r="Y315" i="13"/>
  <c r="Z315" i="13" s="1"/>
  <c r="L329" i="14"/>
  <c r="AM90" i="13"/>
  <c r="AM436" i="13"/>
  <c r="AM337" i="13"/>
  <c r="AM302" i="13"/>
  <c r="Y178" i="13"/>
  <c r="AB178" i="13" s="1"/>
  <c r="Y116" i="13"/>
  <c r="X378" i="13"/>
  <c r="AM324" i="13"/>
  <c r="L380" i="14"/>
  <c r="AJ397" i="13"/>
  <c r="AM484" i="13"/>
  <c r="Y275" i="13"/>
  <c r="AB275" i="13" s="1"/>
  <c r="Y93" i="13"/>
  <c r="AB93" i="13" s="1"/>
  <c r="AE121" i="13"/>
  <c r="AM474" i="13"/>
  <c r="AM307" i="13"/>
  <c r="AM276" i="13"/>
  <c r="L309" i="14"/>
  <c r="AM384" i="13"/>
  <c r="AM267" i="13"/>
  <c r="AM450" i="13"/>
  <c r="AM338" i="13"/>
  <c r="AM479" i="13"/>
  <c r="P174" i="13"/>
  <c r="Y418" i="13"/>
  <c r="Y240" i="13"/>
  <c r="AM185" i="13"/>
  <c r="M526" i="13"/>
  <c r="Q526" i="13" s="1"/>
  <c r="AM254" i="13"/>
  <c r="AM223" i="13"/>
  <c r="AM80" i="13"/>
  <c r="AM256" i="13"/>
  <c r="Y304" i="13"/>
  <c r="Y535" i="13"/>
  <c r="L144" i="14"/>
  <c r="AM89" i="13"/>
  <c r="Y200" i="13"/>
  <c r="Z200" i="13" s="1"/>
  <c r="AM88" i="13"/>
  <c r="Y437" i="13"/>
  <c r="AB437" i="13" s="1"/>
  <c r="AM214" i="13"/>
  <c r="P524" i="13"/>
  <c r="S524" i="13"/>
  <c r="Y524" i="13" s="1"/>
  <c r="Q524" i="13"/>
  <c r="Y411" i="13"/>
  <c r="Z411" i="13" s="1"/>
  <c r="AM534" i="13"/>
  <c r="S174" i="13"/>
  <c r="Y174" i="13" s="1"/>
  <c r="AM112" i="13"/>
  <c r="AM332" i="13"/>
  <c r="AM17" i="13"/>
  <c r="S417" i="13"/>
  <c r="Y417" i="13" s="1"/>
  <c r="X67" i="13"/>
  <c r="AM134" i="13"/>
  <c r="Y234" i="13"/>
  <c r="Y359" i="13"/>
  <c r="AM261" i="13"/>
  <c r="AM426" i="13"/>
  <c r="Y144" i="13"/>
  <c r="Y180" i="13"/>
  <c r="Z180" i="13" s="1"/>
  <c r="L20" i="14"/>
  <c r="W532" i="13"/>
  <c r="AM120" i="13"/>
  <c r="AM32" i="13"/>
  <c r="AM84" i="13"/>
  <c r="AM503" i="13"/>
  <c r="AM515" i="13"/>
  <c r="Y525" i="13"/>
  <c r="AM153" i="13"/>
  <c r="AM284" i="13"/>
  <c r="AM230" i="13"/>
  <c r="AA28" i="13"/>
  <c r="AM333" i="13"/>
  <c r="AM369" i="13"/>
  <c r="AM274" i="13"/>
  <c r="AM165" i="13"/>
  <c r="AM462" i="13"/>
  <c r="AM241" i="13"/>
  <c r="Y217" i="13"/>
  <c r="Y122" i="13"/>
  <c r="Y13" i="13"/>
  <c r="Z13" i="13" s="1"/>
  <c r="Y29" i="13"/>
  <c r="Y85" i="13"/>
  <c r="Z85" i="13" s="1"/>
  <c r="AM496" i="13"/>
  <c r="AM126" i="13"/>
  <c r="Y459" i="13"/>
  <c r="Y195" i="13"/>
  <c r="Y527" i="13"/>
  <c r="Z527" i="13" s="1"/>
  <c r="AM162" i="13"/>
  <c r="AM118" i="13"/>
  <c r="AM482" i="13"/>
  <c r="AM44" i="13"/>
  <c r="Y104" i="13"/>
  <c r="Y208" i="13"/>
  <c r="Y377" i="13"/>
  <c r="AB377" i="13" s="1"/>
  <c r="Y107" i="13"/>
  <c r="M542" i="13"/>
  <c r="Q542" i="13" s="1"/>
  <c r="AM312" i="13"/>
  <c r="Y432" i="13"/>
  <c r="Z432" i="13" s="1"/>
  <c r="X65" i="13"/>
  <c r="N186" i="13"/>
  <c r="AM300" i="13"/>
  <c r="AM439" i="13"/>
  <c r="Y40" i="13"/>
  <c r="AM170" i="13"/>
  <c r="AM87" i="13"/>
  <c r="L25" i="14"/>
  <c r="O61" i="13"/>
  <c r="K96" i="14" s="1"/>
  <c r="AD128" i="13"/>
  <c r="AE128" i="13" s="1"/>
  <c r="N22" i="13"/>
  <c r="AM198" i="13"/>
  <c r="AM481" i="13"/>
  <c r="AM363" i="13"/>
  <c r="AM451" i="13"/>
  <c r="AM193" i="13"/>
  <c r="AM506" i="13"/>
  <c r="AM441" i="13"/>
  <c r="AM168" i="13"/>
  <c r="Y511" i="13"/>
  <c r="AM189" i="13"/>
  <c r="AM285" i="13"/>
  <c r="AM283" i="13"/>
  <c r="Y50" i="13"/>
  <c r="Z50" i="13" s="1"/>
  <c r="AM529" i="13"/>
  <c r="Y331" i="13"/>
  <c r="O148" i="13"/>
  <c r="AD365" i="13"/>
  <c r="AF365" i="13" s="1"/>
  <c r="L53" i="14"/>
  <c r="W401" i="13"/>
  <c r="V352" i="13"/>
  <c r="L316" i="14"/>
  <c r="L254" i="14"/>
  <c r="U542" i="13"/>
  <c r="AA542" i="13" s="1"/>
  <c r="L402" i="14"/>
  <c r="AM430" i="13"/>
  <c r="AM428" i="13"/>
  <c r="Y370" i="13"/>
  <c r="AB370" i="13" s="1"/>
  <c r="AM9" i="13"/>
  <c r="AM76" i="13"/>
  <c r="AM396" i="13"/>
  <c r="AM414" i="13"/>
  <c r="AM26" i="13"/>
  <c r="AM50" i="13"/>
  <c r="AM538" i="13"/>
  <c r="AM379" i="13"/>
  <c r="AM125" i="13"/>
  <c r="Y454" i="13"/>
  <c r="Y248" i="13"/>
  <c r="Y467" i="13"/>
  <c r="Y263" i="13"/>
  <c r="Y322" i="13"/>
  <c r="AL119" i="13"/>
  <c r="AH211" i="13"/>
  <c r="AI211" i="13" s="1"/>
  <c r="L335" i="14"/>
  <c r="U388" i="13"/>
  <c r="X388" i="13" s="1"/>
  <c r="L361" i="14"/>
  <c r="L271" i="14"/>
  <c r="W406" i="13"/>
  <c r="AD30" i="13"/>
  <c r="AF30" i="13" s="1"/>
  <c r="W427" i="13"/>
  <c r="W58" i="13"/>
  <c r="S95" i="14" s="1"/>
  <c r="L37" i="14"/>
  <c r="O326" i="13"/>
  <c r="K403" i="14" s="1"/>
  <c r="AD483" i="13"/>
  <c r="AE483" i="13" s="1"/>
  <c r="Y78" i="13"/>
  <c r="Z78" i="13" s="1"/>
  <c r="AM480" i="13"/>
  <c r="AM19" i="13"/>
  <c r="AM345" i="13"/>
  <c r="AM485" i="13"/>
  <c r="AM260" i="13"/>
  <c r="AM238" i="13"/>
  <c r="AM413" i="13"/>
  <c r="AM13" i="13"/>
  <c r="AM527" i="13"/>
  <c r="W447" i="13"/>
  <c r="AM361" i="13"/>
  <c r="AM70" i="13"/>
  <c r="U269" i="13"/>
  <c r="X269" i="13" s="1"/>
  <c r="O147" i="13"/>
  <c r="K393" i="14" s="1"/>
  <c r="AH537" i="13"/>
  <c r="AJ537" i="13" s="1"/>
  <c r="AO537" i="13" s="1"/>
  <c r="AD487" i="13"/>
  <c r="AE487" i="13" s="1"/>
  <c r="U305" i="13"/>
  <c r="AA305" i="13" s="1"/>
  <c r="AM473" i="13"/>
  <c r="AM34" i="13"/>
  <c r="AM42" i="13"/>
  <c r="AM136" i="13"/>
  <c r="AM253" i="13"/>
  <c r="AM291" i="13"/>
  <c r="AM524" i="13"/>
  <c r="AA528" i="13"/>
  <c r="X528" i="13"/>
  <c r="AJ540" i="13"/>
  <c r="AI540" i="13"/>
  <c r="S460" i="13"/>
  <c r="Y460" i="13" s="1"/>
  <c r="Z460" i="13" s="1"/>
  <c r="P460" i="13"/>
  <c r="AM460" i="13" s="1"/>
  <c r="AJ304" i="13"/>
  <c r="AI304" i="13"/>
  <c r="AE257" i="13"/>
  <c r="AF257" i="13"/>
  <c r="S375" i="13"/>
  <c r="Y375" i="13" s="1"/>
  <c r="P375" i="13"/>
  <c r="I355" i="14"/>
  <c r="Q375" i="13"/>
  <c r="M355" i="14" s="1"/>
  <c r="AI315" i="13"/>
  <c r="AJ315" i="13"/>
  <c r="AQ439" i="13"/>
  <c r="AS439" i="13"/>
  <c r="AT439" i="13"/>
  <c r="AO439" i="13"/>
  <c r="AP439" i="13" s="1"/>
  <c r="X358" i="13"/>
  <c r="AA358" i="13"/>
  <c r="Q44" i="14"/>
  <c r="AA78" i="13"/>
  <c r="X78" i="13"/>
  <c r="AE371" i="13"/>
  <c r="AF371" i="13"/>
  <c r="P385" i="13"/>
  <c r="AM385" i="13" s="1"/>
  <c r="S385" i="13"/>
  <c r="Y385" i="13" s="1"/>
  <c r="Z385" i="13" s="1"/>
  <c r="AF202" i="13"/>
  <c r="AE202" i="13"/>
  <c r="AO153" i="13"/>
  <c r="AA322" i="13"/>
  <c r="X322" i="13"/>
  <c r="Q383" i="14"/>
  <c r="AJ535" i="13"/>
  <c r="AI535" i="13"/>
  <c r="AF5" i="13"/>
  <c r="AE5" i="13"/>
  <c r="AE228" i="13"/>
  <c r="AF228" i="13"/>
  <c r="AF123" i="13"/>
  <c r="AE123" i="13"/>
  <c r="AS529" i="13"/>
  <c r="AT529" i="13"/>
  <c r="AQ529" i="13"/>
  <c r="AO529" i="13"/>
  <c r="AP529" i="13" s="1"/>
  <c r="AJ229" i="13"/>
  <c r="AI229" i="13"/>
  <c r="AF415" i="13"/>
  <c r="AE415" i="13"/>
  <c r="AS76" i="13"/>
  <c r="AT76" i="13"/>
  <c r="Q383" i="13"/>
  <c r="S383" i="13"/>
  <c r="Y383" i="13" s="1"/>
  <c r="P383" i="13"/>
  <c r="AE38" i="13"/>
  <c r="AF38" i="13"/>
  <c r="AJ27" i="13"/>
  <c r="AO27" i="13" s="1"/>
  <c r="AI27" i="13"/>
  <c r="AF489" i="13"/>
  <c r="AE489" i="13"/>
  <c r="AS481" i="13"/>
  <c r="AT481" i="13"/>
  <c r="AO481" i="13"/>
  <c r="AP481" i="13" s="1"/>
  <c r="AQ481" i="13"/>
  <c r="AQ396" i="13"/>
  <c r="AO396" i="13"/>
  <c r="AP396" i="13" s="1"/>
  <c r="AT396" i="13"/>
  <c r="AS396" i="13"/>
  <c r="AF394" i="13"/>
  <c r="AE394" i="13"/>
  <c r="AA511" i="13"/>
  <c r="X511" i="13"/>
  <c r="AO461" i="13"/>
  <c r="AP461" i="13" s="1"/>
  <c r="AQ461" i="13"/>
  <c r="AS461" i="13"/>
  <c r="AT461" i="13"/>
  <c r="AF69" i="13"/>
  <c r="AE69" i="13"/>
  <c r="AF466" i="13"/>
  <c r="AE466" i="13"/>
  <c r="AF154" i="13"/>
  <c r="AE154" i="13"/>
  <c r="AA178" i="13"/>
  <c r="X178" i="13"/>
  <c r="AI389" i="13"/>
  <c r="AJ389" i="13"/>
  <c r="AO389" i="13" s="1"/>
  <c r="AJ275" i="13"/>
  <c r="AO275" i="13" s="1"/>
  <c r="AI275" i="13"/>
  <c r="AF470" i="13"/>
  <c r="AE470" i="13"/>
  <c r="AA518" i="13"/>
  <c r="X518" i="13"/>
  <c r="AF290" i="13"/>
  <c r="AE290" i="13"/>
  <c r="AI416" i="13"/>
  <c r="AJ416" i="13"/>
  <c r="AJ219" i="13"/>
  <c r="AI219" i="13"/>
  <c r="AE517" i="13"/>
  <c r="AF517" i="13"/>
  <c r="Y176" i="13"/>
  <c r="S157" i="13"/>
  <c r="Y157" i="13" s="1"/>
  <c r="Z157" i="13" s="1"/>
  <c r="P157" i="13"/>
  <c r="AM157" i="13" s="1"/>
  <c r="AF93" i="13"/>
  <c r="AE93" i="13"/>
  <c r="AA522" i="13"/>
  <c r="X522" i="13"/>
  <c r="AM522" i="13" s="1"/>
  <c r="AI513" i="13"/>
  <c r="AJ513" i="13"/>
  <c r="AO513" i="13" s="1"/>
  <c r="AE408" i="13"/>
  <c r="AF408" i="13"/>
  <c r="AA400" i="13"/>
  <c r="X400" i="13"/>
  <c r="AI7" i="13"/>
  <c r="AJ7" i="13"/>
  <c r="AI41" i="13"/>
  <c r="AJ41" i="13"/>
  <c r="AO41" i="13" s="1"/>
  <c r="AA121" i="13"/>
  <c r="X121" i="13"/>
  <c r="AJ499" i="13"/>
  <c r="AO499" i="13" s="1"/>
  <c r="AI499" i="13"/>
  <c r="O22" i="13"/>
  <c r="K63" i="14" s="1"/>
  <c r="AA433" i="13"/>
  <c r="X433" i="13"/>
  <c r="AA18" i="13"/>
  <c r="X18" i="13"/>
  <c r="AL10" i="13"/>
  <c r="AH10" i="13"/>
  <c r="AD10" i="13"/>
  <c r="W10" i="13"/>
  <c r="V10" i="13"/>
  <c r="U10" i="13"/>
  <c r="O10" i="13"/>
  <c r="N10" i="13"/>
  <c r="S10" i="13"/>
  <c r="AH483" i="13"/>
  <c r="X444" i="13"/>
  <c r="AA444" i="13"/>
  <c r="V401" i="13"/>
  <c r="AF143" i="13"/>
  <c r="AE143" i="13"/>
  <c r="AI295" i="13"/>
  <c r="AJ295" i="13"/>
  <c r="AL211" i="13"/>
  <c r="AH365" i="13"/>
  <c r="V101" i="13"/>
  <c r="AI206" i="13"/>
  <c r="AJ206" i="13"/>
  <c r="AO206" i="13" s="1"/>
  <c r="N147" i="13"/>
  <c r="N119" i="13"/>
  <c r="U148" i="13"/>
  <c r="Q23" i="13"/>
  <c r="M300" i="14" s="1"/>
  <c r="P23" i="13"/>
  <c r="L300" i="14" s="1"/>
  <c r="S23" i="13"/>
  <c r="Y23" i="13" s="1"/>
  <c r="AJ23" i="13"/>
  <c r="AI23" i="13"/>
  <c r="AJ512" i="13"/>
  <c r="AO512" i="13" s="1"/>
  <c r="AI512" i="13"/>
  <c r="AA421" i="13"/>
  <c r="X421" i="13"/>
  <c r="AJ354" i="13"/>
  <c r="AO354" i="13" s="1"/>
  <c r="AI354" i="13"/>
  <c r="W388" i="13"/>
  <c r="AL537" i="13"/>
  <c r="AD58" i="13"/>
  <c r="W542" i="13"/>
  <c r="U352" i="13"/>
  <c r="V326" i="13"/>
  <c r="AJ155" i="13"/>
  <c r="AO155" i="13" s="1"/>
  <c r="AI155" i="13"/>
  <c r="X146" i="13"/>
  <c r="AA146" i="13"/>
  <c r="AL455" i="13"/>
  <c r="AH455" i="13"/>
  <c r="AD455" i="13"/>
  <c r="W455" i="13"/>
  <c r="V455" i="13"/>
  <c r="U455" i="13"/>
  <c r="O455" i="13"/>
  <c r="N455" i="13"/>
  <c r="S455" i="13"/>
  <c r="W235" i="13"/>
  <c r="AE221" i="13"/>
  <c r="AF221" i="13"/>
  <c r="AA245" i="13"/>
  <c r="X245" i="13"/>
  <c r="AJ475" i="13"/>
  <c r="AI475" i="13"/>
  <c r="AF368" i="13"/>
  <c r="AE368" i="13"/>
  <c r="AF303" i="13"/>
  <c r="AE303" i="13"/>
  <c r="AI132" i="13"/>
  <c r="AJ132" i="13"/>
  <c r="AJ372" i="13"/>
  <c r="AO372" i="13" s="1"/>
  <c r="AI372" i="13"/>
  <c r="AJ445" i="13"/>
  <c r="AI445" i="13"/>
  <c r="AA339" i="13"/>
  <c r="X339" i="13"/>
  <c r="AE495" i="13"/>
  <c r="AF495" i="13"/>
  <c r="W269" i="13"/>
  <c r="W61" i="13"/>
  <c r="AF81" i="13"/>
  <c r="AE81" i="13"/>
  <c r="U447" i="13"/>
  <c r="X62" i="13"/>
  <c r="AA62" i="13"/>
  <c r="AE475" i="13"/>
  <c r="AF475" i="13"/>
  <c r="AF328" i="13"/>
  <c r="AE328" i="13"/>
  <c r="AI268" i="13"/>
  <c r="AJ268" i="13"/>
  <c r="AE66" i="13"/>
  <c r="AF66" i="13"/>
  <c r="AF306" i="13"/>
  <c r="AE306" i="13"/>
  <c r="AE225" i="13"/>
  <c r="AF225" i="13"/>
  <c r="AA311" i="13"/>
  <c r="X311" i="13"/>
  <c r="AJ355" i="13"/>
  <c r="AO355" i="13" s="1"/>
  <c r="AI355" i="13"/>
  <c r="AE264" i="13"/>
  <c r="AF264" i="13"/>
  <c r="AD406" i="13"/>
  <c r="AF541" i="13"/>
  <c r="AE541" i="13"/>
  <c r="AF270" i="13"/>
  <c r="AE270" i="13"/>
  <c r="AE268" i="13"/>
  <c r="AF268" i="13"/>
  <c r="AE348" i="13"/>
  <c r="AF348" i="13"/>
  <c r="AJ160" i="13"/>
  <c r="AI160" i="13"/>
  <c r="AF500" i="13"/>
  <c r="AE500" i="13"/>
  <c r="AI71" i="13"/>
  <c r="AJ71" i="13"/>
  <c r="AO71" i="13" s="1"/>
  <c r="AI271" i="13"/>
  <c r="AJ271" i="13"/>
  <c r="AO271" i="13" s="1"/>
  <c r="AJ96" i="13"/>
  <c r="AI96" i="13"/>
  <c r="AI336" i="13"/>
  <c r="AJ336" i="13"/>
  <c r="AH128" i="13"/>
  <c r="AH30" i="13"/>
  <c r="AD305" i="13"/>
  <c r="AJ422" i="13"/>
  <c r="AO422" i="13" s="1"/>
  <c r="AI422" i="13"/>
  <c r="U487" i="13"/>
  <c r="O186" i="13"/>
  <c r="K11" i="14" s="1"/>
  <c r="AQ458" i="13"/>
  <c r="AS458" i="13"/>
  <c r="AO458" i="13"/>
  <c r="AP458" i="13" s="1"/>
  <c r="AT458" i="13"/>
  <c r="X475" i="13"/>
  <c r="AA475" i="13"/>
  <c r="AJ218" i="13"/>
  <c r="AO218" i="13" s="1"/>
  <c r="AI218" i="13"/>
  <c r="AA288" i="13"/>
  <c r="X288" i="13"/>
  <c r="Q317" i="14"/>
  <c r="AA213" i="13"/>
  <c r="X213" i="13"/>
  <c r="AE381" i="13"/>
  <c r="AF381" i="13"/>
  <c r="AI280" i="13"/>
  <c r="AJ280" i="13"/>
  <c r="AA476" i="13"/>
  <c r="X476" i="13"/>
  <c r="AE335" i="13"/>
  <c r="AF335" i="13"/>
  <c r="AF255" i="13"/>
  <c r="AE255" i="13"/>
  <c r="AJ316" i="13"/>
  <c r="AO316" i="13" s="1"/>
  <c r="AI316" i="13"/>
  <c r="AF378" i="13"/>
  <c r="AE378" i="13"/>
  <c r="AJ150" i="13"/>
  <c r="AI150" i="13"/>
  <c r="AJ129" i="13"/>
  <c r="AI129" i="13"/>
  <c r="AD102" i="13"/>
  <c r="AD427" i="13"/>
  <c r="V532" i="13"/>
  <c r="AI15" i="13"/>
  <c r="AJ15" i="13"/>
  <c r="AO15" i="13" s="1"/>
  <c r="AA327" i="13"/>
  <c r="X327" i="13"/>
  <c r="AF67" i="13"/>
  <c r="AE67" i="13"/>
  <c r="AJ188" i="13"/>
  <c r="AI188" i="13"/>
  <c r="AF196" i="13"/>
  <c r="AE196" i="13"/>
  <c r="AI63" i="13"/>
  <c r="AJ63" i="13"/>
  <c r="AJ386" i="13"/>
  <c r="AI386" i="13"/>
  <c r="AJ184" i="13"/>
  <c r="AI184" i="13"/>
  <c r="AE182" i="13"/>
  <c r="AF182" i="13"/>
  <c r="AF323" i="13"/>
  <c r="AE323" i="13"/>
  <c r="AF420" i="13"/>
  <c r="AE420" i="13"/>
  <c r="AE236" i="13"/>
  <c r="AF236" i="13"/>
  <c r="P477" i="13"/>
  <c r="Q477" i="13"/>
  <c r="S477" i="13"/>
  <c r="Y477" i="13" s="1"/>
  <c r="AJ257" i="13"/>
  <c r="AI257" i="13"/>
  <c r="AA289" i="13"/>
  <c r="X289" i="13"/>
  <c r="Q340" i="14"/>
  <c r="X180" i="13"/>
  <c r="AA180" i="13"/>
  <c r="AF57" i="13"/>
  <c r="AE57" i="13"/>
  <c r="AA432" i="13"/>
  <c r="X432" i="13"/>
  <c r="AQ276" i="13"/>
  <c r="AS276" i="13"/>
  <c r="AT276" i="13"/>
  <c r="AO276" i="13"/>
  <c r="AP276" i="13" s="1"/>
  <c r="AF78" i="13"/>
  <c r="AE78" i="13"/>
  <c r="AE375" i="13"/>
  <c r="AF375" i="13"/>
  <c r="AA519" i="13"/>
  <c r="X519" i="13"/>
  <c r="S156" i="13"/>
  <c r="Y156" i="13" s="1"/>
  <c r="Q156" i="13"/>
  <c r="M159" i="14" s="1"/>
  <c r="P156" i="13"/>
  <c r="AJ371" i="13"/>
  <c r="AO371" i="13" s="1"/>
  <c r="AI371" i="13"/>
  <c r="X144" i="13"/>
  <c r="AA144" i="13"/>
  <c r="AJ202" i="13"/>
  <c r="AI202" i="13"/>
  <c r="AF250" i="13"/>
  <c r="AE250" i="13"/>
  <c r="AA398" i="13"/>
  <c r="X398" i="13"/>
  <c r="Q179" i="14"/>
  <c r="AF156" i="13"/>
  <c r="AE156" i="13"/>
  <c r="AE45" i="13"/>
  <c r="AF45" i="13"/>
  <c r="AA234" i="13"/>
  <c r="X234" i="13"/>
  <c r="AM234" i="13" s="1"/>
  <c r="AA376" i="13"/>
  <c r="X376" i="13"/>
  <c r="AI5" i="13"/>
  <c r="AJ5" i="13"/>
  <c r="AO5" i="13" s="1"/>
  <c r="AF124" i="13"/>
  <c r="AE124" i="13"/>
  <c r="AA411" i="13"/>
  <c r="X411" i="13"/>
  <c r="AA249" i="13"/>
  <c r="X249" i="13"/>
  <c r="AF403" i="13"/>
  <c r="AE403" i="13"/>
  <c r="AA25" i="13"/>
  <c r="X25" i="13"/>
  <c r="Q75" i="14"/>
  <c r="AJ228" i="13"/>
  <c r="AO228" i="13" s="1"/>
  <c r="AI228" i="13"/>
  <c r="X29" i="13"/>
  <c r="AA29" i="13"/>
  <c r="AF244" i="13"/>
  <c r="AE244" i="13"/>
  <c r="AF370" i="13"/>
  <c r="AE370" i="13"/>
  <c r="AT223" i="13"/>
  <c r="AS223" i="13"/>
  <c r="AO223" i="13"/>
  <c r="AP223" i="13" s="1"/>
  <c r="AQ223" i="13"/>
  <c r="AJ415" i="13"/>
  <c r="AI415" i="13"/>
  <c r="AF367" i="13"/>
  <c r="AE367" i="13"/>
  <c r="AA222" i="13"/>
  <c r="X222" i="13"/>
  <c r="AA472" i="13"/>
  <c r="X472" i="13"/>
  <c r="AE521" i="13"/>
  <c r="AF521" i="13"/>
  <c r="X171" i="13"/>
  <c r="AA171" i="13"/>
  <c r="AF392" i="13"/>
  <c r="AE392" i="13"/>
  <c r="AQ285" i="13"/>
  <c r="AT285" i="13"/>
  <c r="AO285" i="13"/>
  <c r="AP285" i="13" s="1"/>
  <c r="AS285" i="13"/>
  <c r="AJ38" i="13"/>
  <c r="AI38" i="13"/>
  <c r="AA240" i="13"/>
  <c r="X240" i="13"/>
  <c r="X330" i="13"/>
  <c r="AA330" i="13"/>
  <c r="AI489" i="13"/>
  <c r="AJ489" i="13"/>
  <c r="AA343" i="13"/>
  <c r="X343" i="13"/>
  <c r="AF20" i="13"/>
  <c r="AE20" i="13"/>
  <c r="AE383" i="13"/>
  <c r="AF383" i="13"/>
  <c r="AJ394" i="13"/>
  <c r="AO394" i="13" s="1"/>
  <c r="AI394" i="13"/>
  <c r="AA138" i="13"/>
  <c r="X138" i="13"/>
  <c r="AA525" i="13"/>
  <c r="X525" i="13"/>
  <c r="AF374" i="13"/>
  <c r="AE374" i="13"/>
  <c r="AJ69" i="13"/>
  <c r="AO69" i="13" s="1"/>
  <c r="AI69" i="13"/>
  <c r="X46" i="13"/>
  <c r="AA46" i="13"/>
  <c r="AJ466" i="13"/>
  <c r="AO466" i="13" s="1"/>
  <c r="AI466" i="13"/>
  <c r="AJ154" i="13"/>
  <c r="AO154" i="13" s="1"/>
  <c r="AI154" i="13"/>
  <c r="AE178" i="13"/>
  <c r="AF178" i="13"/>
  <c r="AS426" i="13"/>
  <c r="AQ426" i="13"/>
  <c r="AT426" i="13"/>
  <c r="AO426" i="13"/>
  <c r="AP426" i="13" s="1"/>
  <c r="AF425" i="13"/>
  <c r="AE425" i="13"/>
  <c r="X437" i="13"/>
  <c r="AA437" i="13"/>
  <c r="S405" i="13"/>
  <c r="Y405" i="13" s="1"/>
  <c r="P405" i="13"/>
  <c r="Q405" i="13"/>
  <c r="M406" i="14" s="1"/>
  <c r="AJ470" i="13"/>
  <c r="AI470" i="13"/>
  <c r="AA175" i="13"/>
  <c r="X175" i="13"/>
  <c r="AF197" i="13"/>
  <c r="AE197" i="13"/>
  <c r="AA359" i="13"/>
  <c r="X359" i="13"/>
  <c r="AJ215" i="13"/>
  <c r="AI215" i="13"/>
  <c r="AJ517" i="13"/>
  <c r="AI517" i="13"/>
  <c r="AA74" i="13"/>
  <c r="X74" i="13"/>
  <c r="AJ408" i="13"/>
  <c r="AO408" i="13" s="1"/>
  <c r="AI408" i="13"/>
  <c r="AI508" i="13"/>
  <c r="AJ508" i="13"/>
  <c r="AF356" i="13"/>
  <c r="AE356" i="13"/>
  <c r="AF400" i="13"/>
  <c r="AE400" i="13"/>
  <c r="AF114" i="13"/>
  <c r="AE114" i="13"/>
  <c r="AF94" i="13"/>
  <c r="AE94" i="13"/>
  <c r="X139" i="13"/>
  <c r="AA139" i="13"/>
  <c r="AA100" i="13"/>
  <c r="X100" i="13"/>
  <c r="V22" i="13"/>
  <c r="AE18" i="13"/>
  <c r="AF18" i="13"/>
  <c r="AL483" i="13"/>
  <c r="AA137" i="13"/>
  <c r="X137" i="13"/>
  <c r="AD401" i="13"/>
  <c r="AI143" i="13"/>
  <c r="AJ143" i="13"/>
  <c r="X172" i="13"/>
  <c r="AA172" i="13"/>
  <c r="AA295" i="13"/>
  <c r="X295" i="13"/>
  <c r="AA418" i="13"/>
  <c r="X418" i="13"/>
  <c r="O211" i="13"/>
  <c r="AL365" i="13"/>
  <c r="W101" i="13"/>
  <c r="X82" i="13"/>
  <c r="AA82" i="13"/>
  <c r="U147" i="13"/>
  <c r="O119" i="13"/>
  <c r="W148" i="13"/>
  <c r="S148" i="14" s="1"/>
  <c r="AL410" i="13"/>
  <c r="AH410" i="13"/>
  <c r="AD410" i="13"/>
  <c r="W410" i="13"/>
  <c r="V410" i="13"/>
  <c r="R129" i="14" s="1"/>
  <c r="U410" i="13"/>
  <c r="N410" i="13"/>
  <c r="O410" i="13"/>
  <c r="AJ504" i="13"/>
  <c r="AO504" i="13" s="1"/>
  <c r="AI504" i="13"/>
  <c r="P161" i="13"/>
  <c r="AM161" i="13" s="1"/>
  <c r="S161" i="13"/>
  <c r="Y161" i="13" s="1"/>
  <c r="Z161" i="13" s="1"/>
  <c r="AA159" i="13"/>
  <c r="X159" i="13"/>
  <c r="X24" i="13"/>
  <c r="AA24" i="13"/>
  <c r="AD388" i="13"/>
  <c r="V537" i="13"/>
  <c r="AH58" i="13"/>
  <c r="AD542" i="13"/>
  <c r="W352" i="13"/>
  <c r="S42" i="14" s="1"/>
  <c r="W326" i="13"/>
  <c r="AF446" i="13"/>
  <c r="AE446" i="13"/>
  <c r="AH235" i="13"/>
  <c r="AJ368" i="13"/>
  <c r="AI368" i="13"/>
  <c r="AA409" i="13"/>
  <c r="X409" i="13"/>
  <c r="AJ303" i="13"/>
  <c r="AO303" i="13" s="1"/>
  <c r="AI303" i="13"/>
  <c r="AA308" i="13"/>
  <c r="X308" i="13"/>
  <c r="AD269" i="13"/>
  <c r="AE269" i="13" s="1"/>
  <c r="V61" i="13"/>
  <c r="AJ81" i="13"/>
  <c r="AO81" i="13" s="1"/>
  <c r="AI81" i="13"/>
  <c r="AD447" i="13"/>
  <c r="AA232" i="13"/>
  <c r="X232" i="13"/>
  <c r="AM232" i="13" s="1"/>
  <c r="Q198" i="14"/>
  <c r="AJ328" i="13"/>
  <c r="AO328" i="13" s="1"/>
  <c r="AI328" i="13"/>
  <c r="AI167" i="13"/>
  <c r="AJ167" i="13"/>
  <c r="AI66" i="13"/>
  <c r="AJ66" i="13"/>
  <c r="AA258" i="13"/>
  <c r="X258" i="13"/>
  <c r="Q202" i="14"/>
  <c r="AJ306" i="13"/>
  <c r="AI306" i="13"/>
  <c r="AA412" i="13"/>
  <c r="X412" i="13"/>
  <c r="AI225" i="13"/>
  <c r="AJ225" i="13"/>
  <c r="AE321" i="13"/>
  <c r="AF321" i="13"/>
  <c r="AF494" i="13"/>
  <c r="AE494" i="13"/>
  <c r="AH406" i="13"/>
  <c r="AF281" i="13"/>
  <c r="AE281" i="13"/>
  <c r="AJ541" i="13"/>
  <c r="AI541" i="13"/>
  <c r="AT539" i="13"/>
  <c r="AS539" i="13"/>
  <c r="AJ348" i="13"/>
  <c r="AO348" i="13" s="1"/>
  <c r="AI348" i="13"/>
  <c r="AA243" i="13"/>
  <c r="X243" i="13"/>
  <c r="AL128" i="13"/>
  <c r="AF530" i="13"/>
  <c r="AE530" i="13"/>
  <c r="AL30" i="13"/>
  <c r="AH305" i="13"/>
  <c r="AF422" i="13"/>
  <c r="AE422" i="13"/>
  <c r="W487" i="13"/>
  <c r="AA344" i="13"/>
  <c r="X344" i="13"/>
  <c r="V186" i="13"/>
  <c r="AE465" i="13"/>
  <c r="AF465" i="13"/>
  <c r="AF213" i="13"/>
  <c r="AE213" i="13"/>
  <c r="AA14" i="13"/>
  <c r="X14" i="13"/>
  <c r="AI381" i="13"/>
  <c r="AJ381" i="13"/>
  <c r="AE164" i="13"/>
  <c r="AF164" i="13"/>
  <c r="AJ335" i="13"/>
  <c r="AI335" i="13"/>
  <c r="AI191" i="13"/>
  <c r="AJ191" i="13"/>
  <c r="AI255" i="13"/>
  <c r="AJ255" i="13"/>
  <c r="AJ378" i="13"/>
  <c r="AO378" i="13" s="1"/>
  <c r="AI378" i="13"/>
  <c r="AF457" i="13"/>
  <c r="AE457" i="13"/>
  <c r="AF464" i="13"/>
  <c r="AE464" i="13"/>
  <c r="U364" i="13"/>
  <c r="O364" i="13"/>
  <c r="N364" i="13"/>
  <c r="AO364" i="13"/>
  <c r="AH364" i="13"/>
  <c r="AI364" i="13" s="1"/>
  <c r="AD364" i="13"/>
  <c r="AE364" i="13" s="1"/>
  <c r="W364" i="13"/>
  <c r="V364" i="13"/>
  <c r="R405" i="14" s="1"/>
  <c r="AL364" i="13"/>
  <c r="AH102" i="13"/>
  <c r="V427" i="13"/>
  <c r="AH532" i="13"/>
  <c r="AJ516" i="13"/>
  <c r="AO516" i="13" s="1"/>
  <c r="AI516" i="13"/>
  <c r="AF334" i="13"/>
  <c r="AE334" i="13"/>
  <c r="AF331" i="13"/>
  <c r="AE331" i="13"/>
  <c r="AJ196" i="13"/>
  <c r="AI196" i="13"/>
  <c r="AJ182" i="13"/>
  <c r="AI182" i="13"/>
  <c r="AJ323" i="13"/>
  <c r="AO323" i="13" s="1"/>
  <c r="AI323" i="13"/>
  <c r="AF252" i="13"/>
  <c r="AE252" i="13"/>
  <c r="AI420" i="13"/>
  <c r="AJ420" i="13"/>
  <c r="AM200" i="13"/>
  <c r="AM163" i="13"/>
  <c r="AJ236" i="13"/>
  <c r="AI236" i="13"/>
  <c r="AQ87" i="13"/>
  <c r="AS87" i="13"/>
  <c r="AT87" i="13"/>
  <c r="AO87" i="13"/>
  <c r="AP87" i="13" s="1"/>
  <c r="AF454" i="13"/>
  <c r="AE454" i="13"/>
  <c r="AE540" i="13"/>
  <c r="AF540" i="13"/>
  <c r="AA217" i="13"/>
  <c r="X217" i="13"/>
  <c r="Q78" i="14"/>
  <c r="AE248" i="13"/>
  <c r="AF248" i="13"/>
  <c r="AS238" i="13"/>
  <c r="AT238" i="13"/>
  <c r="AF115" i="13"/>
  <c r="AE115" i="13"/>
  <c r="X477" i="13"/>
  <c r="AA477" i="13"/>
  <c r="AS88" i="13"/>
  <c r="AT88" i="13"/>
  <c r="AO88" i="13"/>
  <c r="AP88" i="13" s="1"/>
  <c r="AQ88" i="13"/>
  <c r="AI57" i="13"/>
  <c r="AJ57" i="13"/>
  <c r="AO57" i="13" s="1"/>
  <c r="AJ78" i="13"/>
  <c r="AO78" i="13" s="1"/>
  <c r="AI78" i="13"/>
  <c r="AJ375" i="13"/>
  <c r="AO375" i="13" s="1"/>
  <c r="AI375" i="13"/>
  <c r="AE519" i="13"/>
  <c r="AF519" i="13"/>
  <c r="AE467" i="13"/>
  <c r="AF467" i="13"/>
  <c r="AA233" i="13"/>
  <c r="X233" i="13"/>
  <c r="AF263" i="13"/>
  <c r="AE263" i="13"/>
  <c r="AF144" i="13"/>
  <c r="AE144" i="13"/>
  <c r="S124" i="13"/>
  <c r="Y124" i="13" s="1"/>
  <c r="Q124" i="13"/>
  <c r="M392" i="14" s="1"/>
  <c r="P124" i="13"/>
  <c r="L392" i="14" s="1"/>
  <c r="X387" i="13"/>
  <c r="AA387" i="13"/>
  <c r="AS84" i="13"/>
  <c r="AT84" i="13"/>
  <c r="AO84" i="13"/>
  <c r="AP84" i="13" s="1"/>
  <c r="AQ84" i="13"/>
  <c r="AJ250" i="13"/>
  <c r="AO250" i="13" s="1"/>
  <c r="AI250" i="13"/>
  <c r="AF322" i="13"/>
  <c r="AE322" i="13"/>
  <c r="AO506" i="13"/>
  <c r="AP506" i="13" s="1"/>
  <c r="AQ506" i="13"/>
  <c r="AS506" i="13"/>
  <c r="AT506" i="13"/>
  <c r="AJ156" i="13"/>
  <c r="AO156" i="13" s="1"/>
  <c r="AI156" i="13"/>
  <c r="AJ124" i="13"/>
  <c r="AI124" i="13"/>
  <c r="AJ403" i="13"/>
  <c r="AO403" i="13" s="1"/>
  <c r="AI403" i="13"/>
  <c r="AA459" i="13"/>
  <c r="X459" i="13"/>
  <c r="AA36" i="13"/>
  <c r="X36" i="13"/>
  <c r="AF25" i="13"/>
  <c r="AE25" i="13"/>
  <c r="S187" i="13"/>
  <c r="Y187" i="13" s="1"/>
  <c r="P187" i="13"/>
  <c r="Q187" i="13"/>
  <c r="M372" i="14" s="1"/>
  <c r="AA212" i="13"/>
  <c r="X212" i="13"/>
  <c r="Q310" i="13"/>
  <c r="M177" i="14" s="1"/>
  <c r="S310" i="13"/>
  <c r="Y310" i="13" s="1"/>
  <c r="P310" i="13"/>
  <c r="AJ370" i="13"/>
  <c r="AO370" i="13" s="1"/>
  <c r="AI370" i="13"/>
  <c r="Y415" i="13"/>
  <c r="AJ367" i="13"/>
  <c r="AO367" i="13" s="1"/>
  <c r="AI367" i="13"/>
  <c r="AF222" i="13"/>
  <c r="AE222" i="13"/>
  <c r="AA424" i="13"/>
  <c r="X424" i="13"/>
  <c r="AM424" i="13" s="1"/>
  <c r="AF472" i="13"/>
  <c r="AE472" i="13"/>
  <c r="AA187" i="13"/>
  <c r="X187" i="13"/>
  <c r="Q372" i="14"/>
  <c r="AI521" i="13"/>
  <c r="AJ521" i="13"/>
  <c r="AI392" i="13"/>
  <c r="AJ392" i="13"/>
  <c r="AO392" i="13" s="1"/>
  <c r="AF343" i="13"/>
  <c r="AE343" i="13"/>
  <c r="AI20" i="13"/>
  <c r="AJ20" i="13"/>
  <c r="AJ383" i="13"/>
  <c r="AI383" i="13"/>
  <c r="AA262" i="13"/>
  <c r="X262" i="13"/>
  <c r="AF511" i="13"/>
  <c r="AE511" i="13"/>
  <c r="X53" i="13"/>
  <c r="AA53" i="13"/>
  <c r="AA325" i="13"/>
  <c r="X325" i="13"/>
  <c r="Q183" i="13"/>
  <c r="S183" i="13"/>
  <c r="Y183" i="13" s="1"/>
  <c r="P183" i="13"/>
  <c r="AJ374" i="13"/>
  <c r="AI374" i="13"/>
  <c r="X299" i="13"/>
  <c r="AA299" i="13"/>
  <c r="AA239" i="13"/>
  <c r="X239" i="13"/>
  <c r="AJ178" i="13"/>
  <c r="AI178" i="13"/>
  <c r="AF166" i="13"/>
  <c r="AE166" i="13"/>
  <c r="AI425" i="13"/>
  <c r="AJ425" i="13"/>
  <c r="AO425" i="13" s="1"/>
  <c r="AA183" i="13"/>
  <c r="X183" i="13"/>
  <c r="AA294" i="13"/>
  <c r="X294" i="13"/>
  <c r="AE437" i="13"/>
  <c r="AF437" i="13"/>
  <c r="AE82" i="13"/>
  <c r="AF82" i="13"/>
  <c r="AA349" i="13"/>
  <c r="X349" i="13"/>
  <c r="AA174" i="13"/>
  <c r="X174" i="13"/>
  <c r="AJ197" i="13"/>
  <c r="AO197" i="13" s="1"/>
  <c r="AI197" i="13"/>
  <c r="AF359" i="13"/>
  <c r="AE359" i="13"/>
  <c r="Y517" i="13"/>
  <c r="AA465" i="13"/>
  <c r="X465" i="13"/>
  <c r="X56" i="13"/>
  <c r="AA56" i="13"/>
  <c r="AA443" i="13"/>
  <c r="X443" i="13"/>
  <c r="AJ400" i="13"/>
  <c r="AO400" i="13" s="1"/>
  <c r="AI400" i="13"/>
  <c r="AJ114" i="13"/>
  <c r="AO114" i="13" s="1"/>
  <c r="AI114" i="13"/>
  <c r="AJ94" i="13"/>
  <c r="AI94" i="13"/>
  <c r="AA319" i="13"/>
  <c r="X319" i="13"/>
  <c r="AA141" i="13"/>
  <c r="X141" i="13"/>
  <c r="W22" i="13"/>
  <c r="S63" i="14" s="1"/>
  <c r="AJ18" i="13"/>
  <c r="AI18" i="13"/>
  <c r="O483" i="13"/>
  <c r="AL227" i="13"/>
  <c r="AH227" i="13"/>
  <c r="AI227" i="13" s="1"/>
  <c r="AD227" i="13"/>
  <c r="AE227" i="13" s="1"/>
  <c r="V227" i="13"/>
  <c r="U227" i="13"/>
  <c r="X227" i="13" s="1"/>
  <c r="W227" i="13"/>
  <c r="N227" i="13"/>
  <c r="O227" i="13"/>
  <c r="AT227" i="13"/>
  <c r="AO227" i="13"/>
  <c r="AP227" i="13" s="1"/>
  <c r="AQ227" i="13"/>
  <c r="AS227" i="13"/>
  <c r="AH401" i="13"/>
  <c r="AA342" i="13"/>
  <c r="X342" i="13"/>
  <c r="N211" i="13"/>
  <c r="J194" i="14" s="1"/>
  <c r="N365" i="13"/>
  <c r="J395" i="14" s="1"/>
  <c r="AD101" i="13"/>
  <c r="AE101" i="13" s="1"/>
  <c r="AF99" i="13"/>
  <c r="AE99" i="13"/>
  <c r="V147" i="13"/>
  <c r="R393" i="14" s="1"/>
  <c r="U119" i="13"/>
  <c r="AD148" i="13"/>
  <c r="AF39" i="13"/>
  <c r="AE39" i="13"/>
  <c r="AJ91" i="13"/>
  <c r="AO91" i="13" s="1"/>
  <c r="AI91" i="13"/>
  <c r="AF62" i="13"/>
  <c r="AE62" i="13"/>
  <c r="AA37" i="13"/>
  <c r="X37" i="13"/>
  <c r="AI105" i="13"/>
  <c r="AJ105" i="13"/>
  <c r="AO105" i="13" s="1"/>
  <c r="AI435" i="13"/>
  <c r="AJ435" i="13"/>
  <c r="AO435" i="13" s="1"/>
  <c r="AA505" i="13"/>
  <c r="X505" i="13"/>
  <c r="AH388" i="13"/>
  <c r="O537" i="13"/>
  <c r="AF286" i="13"/>
  <c r="AE286" i="13"/>
  <c r="AL58" i="13"/>
  <c r="AH542" i="13"/>
  <c r="AD352" i="13"/>
  <c r="U326" i="13"/>
  <c r="AI446" i="13"/>
  <c r="AJ446" i="13"/>
  <c r="AL235" i="13"/>
  <c r="AA110" i="13"/>
  <c r="X110" i="13"/>
  <c r="AA423" i="13"/>
  <c r="X423" i="13"/>
  <c r="AJ245" i="13"/>
  <c r="AO245" i="13" s="1"/>
  <c r="AI245" i="13"/>
  <c r="AA357" i="13"/>
  <c r="X357" i="13"/>
  <c r="Q51" i="14"/>
  <c r="AA278" i="13"/>
  <c r="X278" i="13"/>
  <c r="AA216" i="13"/>
  <c r="X216" i="13"/>
  <c r="AA353" i="13"/>
  <c r="X353" i="13"/>
  <c r="AH269" i="13"/>
  <c r="AI269" i="13" s="1"/>
  <c r="AH61" i="13"/>
  <c r="AH447" i="13"/>
  <c r="AA215" i="13"/>
  <c r="X215" i="13"/>
  <c r="X105" i="13"/>
  <c r="AA105" i="13"/>
  <c r="AA204" i="13"/>
  <c r="X204" i="13"/>
  <c r="Q71" i="14"/>
  <c r="AA390" i="13"/>
  <c r="X390" i="13"/>
  <c r="AF490" i="13"/>
  <c r="AB299" i="14" s="1"/>
  <c r="AE490" i="13"/>
  <c r="AA299" i="14" s="1"/>
  <c r="AI321" i="13"/>
  <c r="AJ321" i="13"/>
  <c r="AA158" i="13"/>
  <c r="X158" i="13"/>
  <c r="AJ494" i="13"/>
  <c r="AO494" i="13" s="1"/>
  <c r="AI494" i="13"/>
  <c r="AL406" i="13"/>
  <c r="AF135" i="13"/>
  <c r="AE135" i="13"/>
  <c r="AA318" i="13"/>
  <c r="X318" i="13"/>
  <c r="AQ11" i="13"/>
  <c r="AO11" i="13"/>
  <c r="AP11" i="13" s="1"/>
  <c r="AS11" i="13"/>
  <c r="AT11" i="13"/>
  <c r="AJ500" i="13"/>
  <c r="AI500" i="13"/>
  <c r="AJ194" i="13"/>
  <c r="AO194" i="13" s="1"/>
  <c r="AI194" i="13"/>
  <c r="AF111" i="13"/>
  <c r="AE111" i="13"/>
  <c r="X54" i="13"/>
  <c r="AA54" i="13"/>
  <c r="N128" i="13"/>
  <c r="AL16" i="13"/>
  <c r="AH16" i="13"/>
  <c r="AD16" i="13"/>
  <c r="W16" i="13"/>
  <c r="S185" i="14" s="1"/>
  <c r="V16" i="13"/>
  <c r="U16" i="13"/>
  <c r="O16" i="13"/>
  <c r="K185" i="14" s="1"/>
  <c r="N16" i="13"/>
  <c r="J185" i="14" s="1"/>
  <c r="S16" i="13"/>
  <c r="AJ530" i="13"/>
  <c r="AI530" i="13"/>
  <c r="N30" i="13"/>
  <c r="J89" i="14" s="1"/>
  <c r="AL305" i="13"/>
  <c r="AH487" i="13"/>
  <c r="W186" i="13"/>
  <c r="S11" i="14" s="1"/>
  <c r="AE287" i="13"/>
  <c r="AF287" i="13"/>
  <c r="AF74" i="13"/>
  <c r="AE74" i="13"/>
  <c r="AJ213" i="13"/>
  <c r="AI213" i="13"/>
  <c r="X48" i="13"/>
  <c r="AA48" i="13"/>
  <c r="AJ164" i="13"/>
  <c r="AI164" i="13"/>
  <c r="AI457" i="13"/>
  <c r="AJ457" i="13"/>
  <c r="AO457" i="13" s="1"/>
  <c r="AA464" i="13"/>
  <c r="X464" i="13"/>
  <c r="AL102" i="13"/>
  <c r="AH427" i="13"/>
  <c r="N532" i="13"/>
  <c r="AA210" i="13"/>
  <c r="X210" i="13"/>
  <c r="AA86" i="13"/>
  <c r="X86" i="13"/>
  <c r="AJ334" i="13"/>
  <c r="AI334" i="13"/>
  <c r="AS380" i="13"/>
  <c r="AT380" i="13"/>
  <c r="AJ331" i="13"/>
  <c r="AO331" i="13" s="1"/>
  <c r="AI331" i="13"/>
  <c r="AI281" i="13"/>
  <c r="AJ281" i="13"/>
  <c r="AJ252" i="13"/>
  <c r="AO252" i="13" s="1"/>
  <c r="AI252" i="13"/>
  <c r="AM340" i="13"/>
  <c r="AA103" i="13"/>
  <c r="X103" i="13"/>
  <c r="AE528" i="13"/>
  <c r="AF528" i="13"/>
  <c r="AS496" i="13"/>
  <c r="AT496" i="13"/>
  <c r="AO496" i="13"/>
  <c r="AP496" i="13" s="1"/>
  <c r="AQ496" i="13"/>
  <c r="AI454" i="13"/>
  <c r="AJ454" i="13"/>
  <c r="X52" i="13"/>
  <c r="AA52" i="13"/>
  <c r="AF289" i="13"/>
  <c r="AE289" i="13"/>
  <c r="AF217" i="13"/>
  <c r="AE217" i="13"/>
  <c r="AF180" i="13"/>
  <c r="AE180" i="13"/>
  <c r="AJ248" i="13"/>
  <c r="AI248" i="13"/>
  <c r="AF358" i="13"/>
  <c r="AE358" i="13"/>
  <c r="AT307" i="13"/>
  <c r="AS307" i="13"/>
  <c r="AI115" i="13"/>
  <c r="AJ115" i="13"/>
  <c r="AO115" i="13" s="1"/>
  <c r="AF432" i="13"/>
  <c r="AE432" i="13"/>
  <c r="AA469" i="13"/>
  <c r="X469" i="13"/>
  <c r="X122" i="13"/>
  <c r="AA122" i="13"/>
  <c r="AI519" i="13"/>
  <c r="AJ519" i="13"/>
  <c r="AO519" i="13" s="1"/>
  <c r="AI467" i="13"/>
  <c r="AJ467" i="13"/>
  <c r="AE233" i="13"/>
  <c r="AF233" i="13"/>
  <c r="X116" i="13"/>
  <c r="AA116" i="13"/>
  <c r="Q34" i="14"/>
  <c r="AJ263" i="13"/>
  <c r="AO263" i="13" s="1"/>
  <c r="AI263" i="13"/>
  <c r="S347" i="13"/>
  <c r="Y347" i="13" s="1"/>
  <c r="Z347" i="13" s="1"/>
  <c r="P347" i="13"/>
  <c r="AM347" i="13" s="1"/>
  <c r="Y250" i="13"/>
  <c r="AS193" i="13"/>
  <c r="AT193" i="13"/>
  <c r="AO193" i="13"/>
  <c r="AP193" i="13" s="1"/>
  <c r="AQ193" i="13"/>
  <c r="AA407" i="13"/>
  <c r="X407" i="13"/>
  <c r="AJ322" i="13"/>
  <c r="AO322" i="13" s="1"/>
  <c r="AI322" i="13"/>
  <c r="AF411" i="13"/>
  <c r="AE411" i="13"/>
  <c r="AF92" i="13"/>
  <c r="AE92" i="13"/>
  <c r="X208" i="13"/>
  <c r="AA208" i="13"/>
  <c r="Q109" i="14"/>
  <c r="AS32" i="13"/>
  <c r="AT32" i="13"/>
  <c r="AQ32" i="13"/>
  <c r="AO32" i="13"/>
  <c r="AP32" i="13" s="1"/>
  <c r="AJ244" i="13"/>
  <c r="AI244" i="13"/>
  <c r="P330" i="13"/>
  <c r="S330" i="13"/>
  <c r="Y330" i="13" s="1"/>
  <c r="Q330" i="13"/>
  <c r="Y367" i="13"/>
  <c r="AI222" i="13"/>
  <c r="AJ222" i="13"/>
  <c r="AO222" i="13" s="1"/>
  <c r="AA449" i="13"/>
  <c r="X449" i="13"/>
  <c r="AM449" i="13" s="1"/>
  <c r="AA195" i="13"/>
  <c r="X195" i="13"/>
  <c r="AI472" i="13"/>
  <c r="AJ472" i="13"/>
  <c r="AO472" i="13" s="1"/>
  <c r="X313" i="13"/>
  <c r="AA313" i="13"/>
  <c r="AF171" i="13"/>
  <c r="AE171" i="13"/>
  <c r="AE240" i="13"/>
  <c r="AF240" i="13"/>
  <c r="AA85" i="13"/>
  <c r="X85" i="13"/>
  <c r="S498" i="13"/>
  <c r="Y498" i="13" s="1"/>
  <c r="P498" i="13"/>
  <c r="Q498" i="13"/>
  <c r="P69" i="13"/>
  <c r="S69" i="13"/>
  <c r="Y69" i="13" s="1"/>
  <c r="Q69" i="13"/>
  <c r="M334" i="14" s="1"/>
  <c r="AJ343" i="13"/>
  <c r="AI343" i="13"/>
  <c r="AA377" i="13"/>
  <c r="X377" i="13"/>
  <c r="AF262" i="13"/>
  <c r="AE262" i="13"/>
  <c r="AJ511" i="13"/>
  <c r="AO511" i="13" s="1"/>
  <c r="AI511" i="13"/>
  <c r="AO198" i="13"/>
  <c r="AP198" i="13" s="1"/>
  <c r="AQ198" i="13"/>
  <c r="AS198" i="13"/>
  <c r="AT198" i="13"/>
  <c r="I303" i="14"/>
  <c r="S346" i="13"/>
  <c r="Y346" i="13" s="1"/>
  <c r="P346" i="13"/>
  <c r="Q346" i="13"/>
  <c r="M303" i="14" s="1"/>
  <c r="AF525" i="13"/>
  <c r="AE525" i="13"/>
  <c r="AT524" i="13"/>
  <c r="AS524" i="13"/>
  <c r="AI166" i="13"/>
  <c r="AJ166" i="13"/>
  <c r="AO166" i="13" s="1"/>
  <c r="AJ490" i="13"/>
  <c r="AI490" i="13"/>
  <c r="AE299" i="14" s="1"/>
  <c r="AF516" i="13"/>
  <c r="AE516" i="13"/>
  <c r="AF518" i="13"/>
  <c r="AE518" i="13"/>
  <c r="AF393" i="13"/>
  <c r="AE393" i="13"/>
  <c r="AF174" i="13"/>
  <c r="AE174" i="13"/>
  <c r="AJ290" i="13"/>
  <c r="AO290" i="13" s="1"/>
  <c r="AI290" i="13"/>
  <c r="AA493" i="13"/>
  <c r="X493" i="13"/>
  <c r="AI359" i="13"/>
  <c r="AJ359" i="13"/>
  <c r="AO359" i="13" s="1"/>
  <c r="AA107" i="13"/>
  <c r="X107" i="13"/>
  <c r="Q371" i="14"/>
  <c r="AS404" i="13"/>
  <c r="AT404" i="13"/>
  <c r="AO404" i="13"/>
  <c r="AP404" i="13" s="1"/>
  <c r="AQ404" i="13"/>
  <c r="AA237" i="13"/>
  <c r="X237" i="13"/>
  <c r="AA463" i="13"/>
  <c r="X463" i="13"/>
  <c r="X508" i="13"/>
  <c r="AA508" i="13"/>
  <c r="AF139" i="13"/>
  <c r="AE139" i="13"/>
  <c r="AL373" i="13"/>
  <c r="AH373" i="13"/>
  <c r="AI373" i="13" s="1"/>
  <c r="AD373" i="13"/>
  <c r="AE373" i="13" s="1"/>
  <c r="V373" i="13"/>
  <c r="W373" i="13"/>
  <c r="S208" i="14" s="1"/>
  <c r="U373" i="13"/>
  <c r="O373" i="13"/>
  <c r="K208" i="14" s="1"/>
  <c r="N373" i="13"/>
  <c r="AO373" i="13"/>
  <c r="AF141" i="13"/>
  <c r="AE141" i="13"/>
  <c r="U22" i="13"/>
  <c r="AF433" i="13"/>
  <c r="AE433" i="13"/>
  <c r="N483" i="13"/>
  <c r="AF137" i="13"/>
  <c r="AE137" i="13"/>
  <c r="AL401" i="13"/>
  <c r="AA179" i="13"/>
  <c r="X179" i="13"/>
  <c r="AF342" i="13"/>
  <c r="AE342" i="13"/>
  <c r="AA277" i="13"/>
  <c r="X277" i="13"/>
  <c r="AF140" i="13"/>
  <c r="AE140" i="13"/>
  <c r="U211" i="13"/>
  <c r="O365" i="13"/>
  <c r="K395" i="14" s="1"/>
  <c r="AH101" i="13"/>
  <c r="AI101" i="13" s="1"/>
  <c r="AI82" i="13"/>
  <c r="AJ82" i="13"/>
  <c r="AJ99" i="13"/>
  <c r="AI99" i="13"/>
  <c r="W147" i="13"/>
  <c r="S393" i="14" s="1"/>
  <c r="W119" i="13"/>
  <c r="AH148" i="13"/>
  <c r="AI39" i="13"/>
  <c r="AJ39" i="13"/>
  <c r="AF75" i="13"/>
  <c r="AE75" i="13"/>
  <c r="AE219" i="13"/>
  <c r="AF219" i="13"/>
  <c r="AI221" i="13"/>
  <c r="AJ221" i="13"/>
  <c r="AO221" i="13" s="1"/>
  <c r="AA224" i="13"/>
  <c r="X224" i="13"/>
  <c r="AE448" i="13"/>
  <c r="AF448" i="13"/>
  <c r="AA468" i="13"/>
  <c r="X468" i="13"/>
  <c r="AE421" i="13"/>
  <c r="AF421" i="13"/>
  <c r="AF159" i="13"/>
  <c r="AE159" i="13"/>
  <c r="AE24" i="13"/>
  <c r="AF24" i="13"/>
  <c r="AL388" i="13"/>
  <c r="N537" i="13"/>
  <c r="AA286" i="13"/>
  <c r="X286" i="13"/>
  <c r="N58" i="13"/>
  <c r="AL542" i="13"/>
  <c r="AH352" i="13"/>
  <c r="AD326" i="13"/>
  <c r="X434" i="13"/>
  <c r="AA434" i="13"/>
  <c r="AF146" i="13"/>
  <c r="AE146" i="13"/>
  <c r="O235" i="13"/>
  <c r="AI135" i="13"/>
  <c r="AJ135" i="13"/>
  <c r="AE423" i="13"/>
  <c r="AF423" i="13"/>
  <c r="AE357" i="13"/>
  <c r="AF357" i="13"/>
  <c r="AA486" i="13"/>
  <c r="X486" i="13"/>
  <c r="AA43" i="13"/>
  <c r="X43" i="13"/>
  <c r="AJ339" i="13"/>
  <c r="AI339" i="13"/>
  <c r="AE308" i="13"/>
  <c r="AF308" i="13"/>
  <c r="AA177" i="13"/>
  <c r="X177" i="13"/>
  <c r="AL269" i="13"/>
  <c r="AD61" i="13"/>
  <c r="AL447" i="13"/>
  <c r="X402" i="13"/>
  <c r="AA402" i="13"/>
  <c r="Q272" i="14"/>
  <c r="AA47" i="13"/>
  <c r="X47" i="13"/>
  <c r="Q22" i="14"/>
  <c r="AF311" i="13"/>
  <c r="AE311" i="13"/>
  <c r="AF158" i="13"/>
  <c r="AE158" i="13"/>
  <c r="N406" i="13"/>
  <c r="AJ431" i="13"/>
  <c r="AF60" i="14" s="1"/>
  <c r="AI431" i="13"/>
  <c r="AE60" i="14" s="1"/>
  <c r="AA531" i="13"/>
  <c r="X531" i="13"/>
  <c r="AJ111" i="13"/>
  <c r="AO111" i="13" s="1"/>
  <c r="AI111" i="13"/>
  <c r="AE54" i="13"/>
  <c r="AF54" i="13"/>
  <c r="O128" i="13"/>
  <c r="K102" i="14" s="1"/>
  <c r="O30" i="13"/>
  <c r="O305" i="13"/>
  <c r="K342" i="14" s="1"/>
  <c r="AA301" i="13"/>
  <c r="X301" i="13"/>
  <c r="AL487" i="13"/>
  <c r="U186" i="13"/>
  <c r="Q11" i="14" s="1"/>
  <c r="AE318" i="13"/>
  <c r="AF318" i="13"/>
  <c r="AI67" i="13"/>
  <c r="AJ67" i="13"/>
  <c r="AO67" i="13" s="1"/>
  <c r="AT192" i="13"/>
  <c r="AO192" i="13"/>
  <c r="AP192" i="13" s="1"/>
  <c r="AS192" i="13"/>
  <c r="AQ192" i="13"/>
  <c r="AE272" i="13"/>
  <c r="AF272" i="13"/>
  <c r="AF288" i="13"/>
  <c r="AE288" i="13"/>
  <c r="AF56" i="13"/>
  <c r="AE56" i="13"/>
  <c r="X360" i="13"/>
  <c r="AA360" i="13"/>
  <c r="AA440" i="13"/>
  <c r="X440" i="13"/>
  <c r="X145" i="13"/>
  <c r="AA145" i="13"/>
  <c r="AA316" i="13"/>
  <c r="X316" i="13"/>
  <c r="AJ464" i="13"/>
  <c r="AO464" i="13" s="1"/>
  <c r="AI464" i="13"/>
  <c r="X293" i="13"/>
  <c r="AA293" i="13"/>
  <c r="N102" i="13"/>
  <c r="AL427" i="13"/>
  <c r="O532" i="13"/>
  <c r="AE327" i="13"/>
  <c r="AF327" i="13"/>
  <c r="AF86" i="13"/>
  <c r="AE86" i="13"/>
  <c r="X502" i="13"/>
  <c r="AA502" i="13"/>
  <c r="X188" i="13"/>
  <c r="AA188" i="13"/>
  <c r="AF431" i="13"/>
  <c r="AB60" i="14" s="1"/>
  <c r="AE431" i="13"/>
  <c r="AA60" i="14" s="1"/>
  <c r="AA281" i="13"/>
  <c r="X281" i="13"/>
  <c r="X251" i="13"/>
  <c r="AA251" i="13"/>
  <c r="X452" i="13"/>
  <c r="AA452" i="13"/>
  <c r="AA297" i="13"/>
  <c r="X297" i="13"/>
  <c r="Q341" i="14"/>
  <c r="X104" i="13"/>
  <c r="AA104" i="13"/>
  <c r="AI528" i="13"/>
  <c r="AJ528" i="13"/>
  <c r="AS283" i="13"/>
  <c r="AT283" i="13"/>
  <c r="AO283" i="13"/>
  <c r="AP283" i="13" s="1"/>
  <c r="AQ283" i="13"/>
  <c r="AA304" i="13"/>
  <c r="X304" i="13"/>
  <c r="AI289" i="13"/>
  <c r="AJ289" i="13"/>
  <c r="AO289" i="13" s="1"/>
  <c r="AI358" i="13"/>
  <c r="AJ358" i="13"/>
  <c r="AA442" i="13"/>
  <c r="X442" i="13"/>
  <c r="AJ432" i="13"/>
  <c r="AO432" i="13" s="1"/>
  <c r="AI432" i="13"/>
  <c r="AF122" i="13"/>
  <c r="AE122" i="13"/>
  <c r="AO482" i="13"/>
  <c r="AP482" i="13" s="1"/>
  <c r="AT482" i="13"/>
  <c r="AS482" i="13"/>
  <c r="AQ482" i="13"/>
  <c r="AI233" i="13"/>
  <c r="AJ233" i="13"/>
  <c r="AO233" i="13" s="1"/>
  <c r="AA113" i="13"/>
  <c r="X113" i="13"/>
  <c r="AI144" i="13"/>
  <c r="AJ144" i="13"/>
  <c r="AE387" i="13"/>
  <c r="AF387" i="13"/>
  <c r="AO332" i="13"/>
  <c r="AP332" i="13" s="1"/>
  <c r="AQ332" i="13"/>
  <c r="AS332" i="13"/>
  <c r="AT332" i="13"/>
  <c r="AF398" i="13"/>
  <c r="AE398" i="13"/>
  <c r="AA68" i="13"/>
  <c r="X68" i="13"/>
  <c r="AF376" i="13"/>
  <c r="AE376" i="13"/>
  <c r="AI411" i="13"/>
  <c r="AJ411" i="13"/>
  <c r="AE249" i="13"/>
  <c r="AF249" i="13"/>
  <c r="AJ92" i="13"/>
  <c r="AI92" i="13"/>
  <c r="AS484" i="13"/>
  <c r="AT484" i="13"/>
  <c r="AQ484" i="13"/>
  <c r="AO484" i="13"/>
  <c r="AP484" i="13" s="1"/>
  <c r="AA203" i="13"/>
  <c r="X203" i="13"/>
  <c r="Q472" i="13"/>
  <c r="S472" i="13"/>
  <c r="Y472" i="13" s="1"/>
  <c r="P472" i="13"/>
  <c r="AO515" i="13"/>
  <c r="AI25" i="13"/>
  <c r="AJ25" i="13"/>
  <c r="AO399" i="13"/>
  <c r="AF29" i="13"/>
  <c r="AE29" i="13"/>
  <c r="AE212" i="13"/>
  <c r="AF212" i="13"/>
  <c r="I306" i="14"/>
  <c r="S27" i="13"/>
  <c r="Y27" i="13" s="1"/>
  <c r="P27" i="13"/>
  <c r="Q27" i="13"/>
  <c r="M306" i="14" s="1"/>
  <c r="X229" i="13"/>
  <c r="AA229" i="13"/>
  <c r="AS77" i="13"/>
  <c r="AT77" i="13"/>
  <c r="AQ77" i="13"/>
  <c r="AO77" i="13"/>
  <c r="AP77" i="13" s="1"/>
  <c r="AA247" i="13"/>
  <c r="X247" i="13"/>
  <c r="AA520" i="13"/>
  <c r="X520" i="13"/>
  <c r="AE187" i="13"/>
  <c r="AF187" i="13"/>
  <c r="AI240" i="13"/>
  <c r="AJ240" i="13"/>
  <c r="AF330" i="13"/>
  <c r="AE330" i="13"/>
  <c r="AQ253" i="13"/>
  <c r="AO253" i="13"/>
  <c r="AP253" i="13" s="1"/>
  <c r="AS253" i="13"/>
  <c r="AT253" i="13"/>
  <c r="AA27" i="13"/>
  <c r="X27" i="13"/>
  <c r="Q306" i="14"/>
  <c r="AF85" i="13"/>
  <c r="AE85" i="13"/>
  <c r="AA310" i="13"/>
  <c r="X310" i="13"/>
  <c r="Q177" i="14"/>
  <c r="AI262" i="13"/>
  <c r="AJ262" i="13"/>
  <c r="AF138" i="13"/>
  <c r="AE138" i="13"/>
  <c r="AJ525" i="13"/>
  <c r="AI525" i="13"/>
  <c r="AQ256" i="13"/>
  <c r="AO256" i="13"/>
  <c r="AP256" i="13" s="1"/>
  <c r="AS256" i="13"/>
  <c r="AT256" i="13"/>
  <c r="AA21" i="13"/>
  <c r="X21" i="13"/>
  <c r="AA275" i="13"/>
  <c r="X275" i="13"/>
  <c r="Q170" i="14"/>
  <c r="AI518" i="13"/>
  <c r="AJ518" i="13"/>
  <c r="AO518" i="13" s="1"/>
  <c r="AI393" i="13"/>
  <c r="AJ393" i="13"/>
  <c r="AI174" i="13"/>
  <c r="AJ174" i="13"/>
  <c r="AF175" i="13"/>
  <c r="AE175" i="13"/>
  <c r="X417" i="13"/>
  <c r="AA417" i="13"/>
  <c r="X176" i="13"/>
  <c r="AA176" i="13"/>
  <c r="Q181" i="14"/>
  <c r="AA93" i="13"/>
  <c r="X93" i="13"/>
  <c r="Q310" i="14"/>
  <c r="AA513" i="13"/>
  <c r="X513" i="13"/>
  <c r="AF443" i="13"/>
  <c r="AE443" i="13"/>
  <c r="AF508" i="13"/>
  <c r="AE508" i="13"/>
  <c r="AA7" i="13"/>
  <c r="X7" i="13"/>
  <c r="X41" i="13"/>
  <c r="AA41" i="13"/>
  <c r="AI121" i="13"/>
  <c r="AJ121" i="13"/>
  <c r="AI139" i="13"/>
  <c r="AJ139" i="13"/>
  <c r="AE319" i="13"/>
  <c r="AF319" i="13"/>
  <c r="AE100" i="13"/>
  <c r="AF100" i="13"/>
  <c r="AJ141" i="13"/>
  <c r="AO141" i="13" s="1"/>
  <c r="AI141" i="13"/>
  <c r="AL79" i="13"/>
  <c r="AH79" i="13"/>
  <c r="AD79" i="13"/>
  <c r="W79" i="13"/>
  <c r="S24" i="14" s="1"/>
  <c r="V79" i="13"/>
  <c r="U79" i="13"/>
  <c r="O79" i="13"/>
  <c r="N79" i="13"/>
  <c r="J24" i="14" s="1"/>
  <c r="S79" i="13"/>
  <c r="AD22" i="13"/>
  <c r="AI433" i="13"/>
  <c r="AJ433" i="13"/>
  <c r="AO433" i="13" s="1"/>
  <c r="V483" i="13"/>
  <c r="AJ137" i="13"/>
  <c r="AO137" i="13" s="1"/>
  <c r="AI137" i="13"/>
  <c r="O401" i="13"/>
  <c r="AL526" i="13"/>
  <c r="AH526" i="13"/>
  <c r="AD526" i="13"/>
  <c r="V526" i="13"/>
  <c r="U526" i="13"/>
  <c r="W526" i="13"/>
  <c r="O526" i="13"/>
  <c r="N526" i="13"/>
  <c r="AF418" i="13"/>
  <c r="AE418" i="13"/>
  <c r="AF110" i="13"/>
  <c r="AE110" i="13"/>
  <c r="AJ342" i="13"/>
  <c r="AI342" i="13"/>
  <c r="AI140" i="13"/>
  <c r="AJ140" i="13"/>
  <c r="AO140" i="13" s="1"/>
  <c r="V211" i="13"/>
  <c r="R194" i="14" s="1"/>
  <c r="U365" i="13"/>
  <c r="AL101" i="13"/>
  <c r="AD147" i="13"/>
  <c r="AA320" i="13"/>
  <c r="X320" i="13"/>
  <c r="V119" i="13"/>
  <c r="R49" i="14" s="1"/>
  <c r="AL148" i="13"/>
  <c r="AF215" i="13"/>
  <c r="AE215" i="13"/>
  <c r="AE224" i="13"/>
  <c r="AF224" i="13"/>
  <c r="AI329" i="13"/>
  <c r="AJ329" i="13"/>
  <c r="AO329" i="13" s="1"/>
  <c r="AJ421" i="13"/>
  <c r="AO421" i="13" s="1"/>
  <c r="AI421" i="13"/>
  <c r="X354" i="13"/>
  <c r="AA354" i="13"/>
  <c r="AI159" i="13"/>
  <c r="AJ159" i="13"/>
  <c r="AO159" i="13" s="1"/>
  <c r="AI24" i="13"/>
  <c r="AJ24" i="13"/>
  <c r="AO24" i="13" s="1"/>
  <c r="V388" i="13"/>
  <c r="R246" i="14" s="1"/>
  <c r="U537" i="13"/>
  <c r="AI286" i="13"/>
  <c r="AJ286" i="13"/>
  <c r="O58" i="13"/>
  <c r="K95" i="14" s="1"/>
  <c r="N542" i="13"/>
  <c r="AL352" i="13"/>
  <c r="AH326" i="13"/>
  <c r="AA155" i="13"/>
  <c r="X155" i="13"/>
  <c r="AI146" i="13"/>
  <c r="AJ146" i="13"/>
  <c r="N235" i="13"/>
  <c r="AF91" i="13"/>
  <c r="AE91" i="13"/>
  <c r="AJ423" i="13"/>
  <c r="AO423" i="13" s="1"/>
  <c r="AI423" i="13"/>
  <c r="AJ357" i="13"/>
  <c r="AO357" i="13" s="1"/>
  <c r="AI357" i="13"/>
  <c r="AF409" i="13"/>
  <c r="AE409" i="13"/>
  <c r="AA372" i="13"/>
  <c r="X372" i="13"/>
  <c r="AA445" i="13"/>
  <c r="X445" i="13"/>
  <c r="AE278" i="13"/>
  <c r="AF278" i="13"/>
  <c r="AF339" i="13"/>
  <c r="AE339" i="13"/>
  <c r="AA495" i="13"/>
  <c r="X495" i="13"/>
  <c r="AA55" i="13"/>
  <c r="X55" i="13"/>
  <c r="AA201" i="13"/>
  <c r="X201" i="13"/>
  <c r="AE216" i="13"/>
  <c r="AF216" i="13"/>
  <c r="N269" i="13"/>
  <c r="J119" i="14" s="1"/>
  <c r="AL61" i="13"/>
  <c r="N447" i="13"/>
  <c r="AJ264" i="13"/>
  <c r="AI264" i="13"/>
  <c r="AF28" i="13"/>
  <c r="AE28" i="13"/>
  <c r="AO395" i="13"/>
  <c r="AP395" i="13" s="1"/>
  <c r="AQ395" i="13"/>
  <c r="AT395" i="13"/>
  <c r="AS395" i="13"/>
  <c r="AA169" i="13"/>
  <c r="X169" i="13"/>
  <c r="AF258" i="13"/>
  <c r="AE258" i="13"/>
  <c r="AF390" i="13"/>
  <c r="AE390" i="13"/>
  <c r="AA501" i="13"/>
  <c r="X501" i="13"/>
  <c r="X117" i="13"/>
  <c r="AA117" i="13"/>
  <c r="AJ311" i="13"/>
  <c r="AO311" i="13" s="1"/>
  <c r="AI311" i="13"/>
  <c r="AF65" i="13"/>
  <c r="AE65" i="13"/>
  <c r="AJ158" i="13"/>
  <c r="AI158" i="13"/>
  <c r="O406" i="13"/>
  <c r="K322" i="14" s="1"/>
  <c r="X75" i="13"/>
  <c r="AA75" i="13"/>
  <c r="AA219" i="13"/>
  <c r="X219" i="13"/>
  <c r="AF237" i="13"/>
  <c r="AE237" i="13"/>
  <c r="AJ74" i="13"/>
  <c r="AO74" i="13" s="1"/>
  <c r="AI74" i="13"/>
  <c r="AA348" i="13"/>
  <c r="X348" i="13"/>
  <c r="AA71" i="13"/>
  <c r="X71" i="13"/>
  <c r="AF243" i="13"/>
  <c r="AE243" i="13"/>
  <c r="AJ54" i="13"/>
  <c r="AO54" i="13" s="1"/>
  <c r="AI54" i="13"/>
  <c r="V128" i="13"/>
  <c r="R102" i="14" s="1"/>
  <c r="V30" i="13"/>
  <c r="V305" i="13"/>
  <c r="R342" i="14" s="1"/>
  <c r="O487" i="13"/>
  <c r="AL497" i="13"/>
  <c r="AH497" i="13"/>
  <c r="AD497" i="13"/>
  <c r="W497" i="13"/>
  <c r="V497" i="13"/>
  <c r="N497" i="13"/>
  <c r="U497" i="13"/>
  <c r="O497" i="13"/>
  <c r="AF344" i="13"/>
  <c r="AE344" i="13"/>
  <c r="AH186" i="13"/>
  <c r="AF314" i="13"/>
  <c r="AE314" i="13"/>
  <c r="AJ288" i="13"/>
  <c r="AI288" i="13"/>
  <c r="AF14" i="13"/>
  <c r="AE14" i="13"/>
  <c r="AA362" i="13"/>
  <c r="X362" i="13"/>
  <c r="AF48" i="13"/>
  <c r="AE48" i="13"/>
  <c r="AE476" i="13"/>
  <c r="AF476" i="13"/>
  <c r="X72" i="13"/>
  <c r="AA72" i="13"/>
  <c r="X129" i="13"/>
  <c r="AA129" i="13"/>
  <c r="O102" i="13"/>
  <c r="N427" i="13"/>
  <c r="U532" i="13"/>
  <c r="AA15" i="13"/>
  <c r="X15" i="13"/>
  <c r="AE266" i="13"/>
  <c r="AF266" i="13"/>
  <c r="AI327" i="13"/>
  <c r="AJ327" i="13"/>
  <c r="AJ205" i="13"/>
  <c r="AO205" i="13" s="1"/>
  <c r="AI205" i="13"/>
  <c r="AJ86" i="13"/>
  <c r="AI86" i="13"/>
  <c r="AJ405" i="13"/>
  <c r="AO405" i="13" s="1"/>
  <c r="AI405" i="13"/>
  <c r="AF502" i="13"/>
  <c r="AE502" i="13"/>
  <c r="AA270" i="13"/>
  <c r="X270" i="13"/>
  <c r="AA167" i="13"/>
  <c r="X167" i="13"/>
  <c r="AA63" i="13"/>
  <c r="X63" i="13"/>
  <c r="X209" i="13"/>
  <c r="AA209" i="13"/>
  <c r="AA386" i="13"/>
  <c r="X386" i="13"/>
  <c r="X184" i="13"/>
  <c r="AA184" i="13"/>
  <c r="AA431" i="13"/>
  <c r="W60" i="14" s="1"/>
  <c r="X431" i="13"/>
  <c r="T60" i="14" s="1"/>
  <c r="X252" i="13"/>
  <c r="AA252" i="13"/>
  <c r="AF251" i="13"/>
  <c r="AE251" i="13"/>
  <c r="AA130" i="13"/>
  <c r="X130" i="13"/>
  <c r="AM33" i="13"/>
  <c r="X236" i="13"/>
  <c r="AA236" i="13"/>
  <c r="AF297" i="13"/>
  <c r="AE297" i="13"/>
  <c r="Y528" i="13"/>
  <c r="AA540" i="13"/>
  <c r="X540" i="13"/>
  <c r="AF52" i="13"/>
  <c r="AE52" i="13"/>
  <c r="X257" i="13"/>
  <c r="AA257" i="13"/>
  <c r="Y289" i="13"/>
  <c r="AA315" i="13"/>
  <c r="X315" i="13"/>
  <c r="Q182" i="14"/>
  <c r="AI217" i="13"/>
  <c r="AJ217" i="13"/>
  <c r="AJ180" i="13"/>
  <c r="AO180" i="13" s="1"/>
  <c r="AI180" i="13"/>
  <c r="AF477" i="13"/>
  <c r="AE477" i="13"/>
  <c r="AO126" i="13"/>
  <c r="AP126" i="13" s="1"/>
  <c r="AQ126" i="13"/>
  <c r="AS126" i="13"/>
  <c r="AT126" i="13"/>
  <c r="AT120" i="13"/>
  <c r="AQ120" i="13"/>
  <c r="AO120" i="13"/>
  <c r="AP120" i="13" s="1"/>
  <c r="AS120" i="13"/>
  <c r="AI122" i="13"/>
  <c r="AJ122" i="13"/>
  <c r="AF113" i="13"/>
  <c r="AE113" i="13"/>
  <c r="AA371" i="13"/>
  <c r="X371" i="13"/>
  <c r="Q244" i="14"/>
  <c r="AF116" i="13"/>
  <c r="AE116" i="13"/>
  <c r="AJ387" i="13"/>
  <c r="AI387" i="13"/>
  <c r="S12" i="13"/>
  <c r="Y12" i="13" s="1"/>
  <c r="Z12" i="13" s="1"/>
  <c r="P12" i="13"/>
  <c r="AM12" i="13" s="1"/>
  <c r="X202" i="13"/>
  <c r="AA202" i="13"/>
  <c r="AJ398" i="13"/>
  <c r="AO398" i="13" s="1"/>
  <c r="AI398" i="13"/>
  <c r="AO9" i="13"/>
  <c r="AP9" i="13" s="1"/>
  <c r="AQ9" i="13"/>
  <c r="AT9" i="13"/>
  <c r="AS9" i="13"/>
  <c r="AF407" i="13"/>
  <c r="AE407" i="13"/>
  <c r="X156" i="13"/>
  <c r="AA156" i="13"/>
  <c r="Q159" i="14"/>
  <c r="AJ376" i="13"/>
  <c r="AI376" i="13"/>
  <c r="AA5" i="13"/>
  <c r="X5" i="13"/>
  <c r="X124" i="13"/>
  <c r="AA124" i="13"/>
  <c r="Q392" i="14"/>
  <c r="AI249" i="13"/>
  <c r="AJ249" i="13"/>
  <c r="AO503" i="13"/>
  <c r="AP503" i="13" s="1"/>
  <c r="AQ503" i="13"/>
  <c r="AS503" i="13"/>
  <c r="AT503" i="13"/>
  <c r="AF459" i="13"/>
  <c r="AE459" i="13"/>
  <c r="AF36" i="13"/>
  <c r="AE36" i="13"/>
  <c r="Y25" i="13"/>
  <c r="AA228" i="13"/>
  <c r="X228" i="13"/>
  <c r="AA123" i="13"/>
  <c r="X123" i="13"/>
  <c r="AI29" i="13"/>
  <c r="AJ29" i="13"/>
  <c r="AO29" i="13" s="1"/>
  <c r="AJ212" i="13"/>
  <c r="AI212" i="13"/>
  <c r="AO451" i="13"/>
  <c r="AP451" i="13" s="1"/>
  <c r="AQ451" i="13"/>
  <c r="AS451" i="13"/>
  <c r="AT451" i="13"/>
  <c r="AF520" i="13"/>
  <c r="AE520" i="13"/>
  <c r="AF195" i="13"/>
  <c r="AE195" i="13"/>
  <c r="AF313" i="13"/>
  <c r="AE313" i="13"/>
  <c r="AI187" i="13"/>
  <c r="AJ187" i="13"/>
  <c r="AO187" i="13" s="1"/>
  <c r="X521" i="13"/>
  <c r="AA521" i="13"/>
  <c r="AJ171" i="13"/>
  <c r="AO171" i="13" s="1"/>
  <c r="AI171" i="13"/>
  <c r="AA38" i="13"/>
  <c r="X38" i="13"/>
  <c r="AJ330" i="13"/>
  <c r="AI330" i="13"/>
  <c r="AS441" i="13"/>
  <c r="AT441" i="13"/>
  <c r="AQ441" i="13"/>
  <c r="AO441" i="13"/>
  <c r="AP441" i="13" s="1"/>
  <c r="AQ42" i="13"/>
  <c r="AT42" i="13"/>
  <c r="AO42" i="13"/>
  <c r="AP42" i="13" s="1"/>
  <c r="AS42" i="13"/>
  <c r="AJ85" i="13"/>
  <c r="AO85" i="13" s="1"/>
  <c r="AI85" i="13"/>
  <c r="AE310" i="13"/>
  <c r="AF310" i="13"/>
  <c r="P299" i="13"/>
  <c r="Q299" i="13"/>
  <c r="M171" i="14" s="1"/>
  <c r="I171" i="14"/>
  <c r="S299" i="13"/>
  <c r="Y299" i="13" s="1"/>
  <c r="X394" i="13"/>
  <c r="AA394" i="13"/>
  <c r="Q223" i="14"/>
  <c r="AF53" i="13"/>
  <c r="AE53" i="13"/>
  <c r="AJ138" i="13"/>
  <c r="AI138" i="13"/>
  <c r="AE325" i="13"/>
  <c r="AF325" i="13"/>
  <c r="AQ134" i="13"/>
  <c r="AS134" i="13"/>
  <c r="AT134" i="13"/>
  <c r="AO134" i="13"/>
  <c r="AP134" i="13" s="1"/>
  <c r="AA498" i="13"/>
  <c r="X498" i="13"/>
  <c r="AF299" i="13"/>
  <c r="AE299" i="13"/>
  <c r="AA466" i="13"/>
  <c r="X466" i="13"/>
  <c r="AF239" i="13"/>
  <c r="AE239" i="13"/>
  <c r="AO450" i="13"/>
  <c r="AF183" i="13"/>
  <c r="AE183" i="13"/>
  <c r="AA346" i="13"/>
  <c r="X346" i="13"/>
  <c r="Q303" i="14"/>
  <c r="AA106" i="13"/>
  <c r="X106" i="13"/>
  <c r="AM106" i="13" s="1"/>
  <c r="AF294" i="13"/>
  <c r="AE294" i="13"/>
  <c r="AI437" i="13"/>
  <c r="AJ437" i="13"/>
  <c r="AA389" i="13"/>
  <c r="X389" i="13"/>
  <c r="AA470" i="13"/>
  <c r="X470" i="13"/>
  <c r="AI349" i="13"/>
  <c r="AJ349" i="13"/>
  <c r="AO349" i="13" s="1"/>
  <c r="AJ175" i="13"/>
  <c r="AI175" i="13"/>
  <c r="AF191" i="13"/>
  <c r="AE191" i="13"/>
  <c r="AJ75" i="13"/>
  <c r="AI75" i="13"/>
  <c r="AA517" i="13"/>
  <c r="X517" i="13"/>
  <c r="AM517" i="13" s="1"/>
  <c r="AA536" i="13"/>
  <c r="X536" i="13"/>
  <c r="AJ448" i="13"/>
  <c r="AO448" i="13" s="1"/>
  <c r="AI448" i="13"/>
  <c r="AJ443" i="13"/>
  <c r="AI443" i="13"/>
  <c r="AI319" i="13"/>
  <c r="AJ319" i="13"/>
  <c r="AI100" i="13"/>
  <c r="AJ100" i="13"/>
  <c r="AO100" i="13" s="1"/>
  <c r="AA231" i="13"/>
  <c r="X231" i="13"/>
  <c r="AM231" i="13" s="1"/>
  <c r="X499" i="13"/>
  <c r="AA499" i="13"/>
  <c r="AH22" i="13"/>
  <c r="U483" i="13"/>
  <c r="AF444" i="13"/>
  <c r="AE444" i="13"/>
  <c r="N401" i="13"/>
  <c r="AF172" i="13"/>
  <c r="AE172" i="13"/>
  <c r="AJ418" i="13"/>
  <c r="AI418" i="13"/>
  <c r="AJ110" i="13"/>
  <c r="AI110" i="13"/>
  <c r="AF277" i="13"/>
  <c r="AE277" i="13"/>
  <c r="W211" i="13"/>
  <c r="S194" i="14" s="1"/>
  <c r="W365" i="13"/>
  <c r="S395" i="14" s="1"/>
  <c r="N101" i="13"/>
  <c r="AL151" i="13"/>
  <c r="AH151" i="13"/>
  <c r="AI151" i="13" s="1"/>
  <c r="AD151" i="13"/>
  <c r="AE151" i="13" s="1"/>
  <c r="U151" i="13"/>
  <c r="X151" i="13" s="1"/>
  <c r="V151" i="13"/>
  <c r="W151" i="13"/>
  <c r="N151" i="13"/>
  <c r="O151" i="13"/>
  <c r="AT151" i="13"/>
  <c r="AS151" i="13"/>
  <c r="AH147" i="13"/>
  <c r="AD119" i="13"/>
  <c r="V148" i="13"/>
  <c r="R148" i="14" s="1"/>
  <c r="AA39" i="13"/>
  <c r="X39" i="13"/>
  <c r="AA516" i="13"/>
  <c r="X516" i="13"/>
  <c r="AF37" i="13"/>
  <c r="AE37" i="13"/>
  <c r="AA218" i="13"/>
  <c r="X218" i="13"/>
  <c r="AJ224" i="13"/>
  <c r="AO224" i="13" s="1"/>
  <c r="AI224" i="13"/>
  <c r="AF468" i="13"/>
  <c r="AE468" i="13"/>
  <c r="AF505" i="13"/>
  <c r="AE505" i="13"/>
  <c r="N388" i="13"/>
  <c r="J246" i="14" s="1"/>
  <c r="W537" i="13"/>
  <c r="V58" i="13"/>
  <c r="R95" i="14" s="1"/>
  <c r="O542" i="13"/>
  <c r="O352" i="13"/>
  <c r="K42" i="14" s="1"/>
  <c r="AL326" i="13"/>
  <c r="AF434" i="13"/>
  <c r="AE434" i="13"/>
  <c r="V235" i="13"/>
  <c r="AA296" i="13"/>
  <c r="X296" i="13"/>
  <c r="AA471" i="13"/>
  <c r="X471" i="13"/>
  <c r="AI31" i="13"/>
  <c r="AJ31" i="13"/>
  <c r="AI409" i="13"/>
  <c r="AJ409" i="13"/>
  <c r="AA303" i="13"/>
  <c r="X303" i="13"/>
  <c r="AA132" i="13"/>
  <c r="X132" i="13"/>
  <c r="AJ278" i="13"/>
  <c r="AI278" i="13"/>
  <c r="AE201" i="13"/>
  <c r="AF201" i="13"/>
  <c r="AL509" i="13"/>
  <c r="AH509" i="13"/>
  <c r="AD509" i="13"/>
  <c r="W509" i="13"/>
  <c r="V509" i="13"/>
  <c r="U509" i="13"/>
  <c r="O509" i="13"/>
  <c r="N509" i="13"/>
  <c r="S509" i="13"/>
  <c r="AI216" i="13"/>
  <c r="AJ216" i="13"/>
  <c r="AF353" i="13"/>
  <c r="AE353" i="13"/>
  <c r="AJ308" i="13"/>
  <c r="AO308" i="13" s="1"/>
  <c r="AI308" i="13"/>
  <c r="AF177" i="13"/>
  <c r="AE177" i="13"/>
  <c r="O269" i="13"/>
  <c r="K119" i="14" s="1"/>
  <c r="U61" i="13"/>
  <c r="O447" i="13"/>
  <c r="AF402" i="13"/>
  <c r="AE402" i="13"/>
  <c r="AJ318" i="13"/>
  <c r="AO318" i="13" s="1"/>
  <c r="AI318" i="13"/>
  <c r="AJ237" i="13"/>
  <c r="AO237" i="13" s="1"/>
  <c r="AI237" i="13"/>
  <c r="AF31" i="13"/>
  <c r="AE31" i="13"/>
  <c r="AJ258" i="13"/>
  <c r="AI258" i="13"/>
  <c r="AI390" i="13"/>
  <c r="AJ390" i="13"/>
  <c r="AO390" i="13" s="1"/>
  <c r="AE412" i="13"/>
  <c r="AF412" i="13"/>
  <c r="AA225" i="13"/>
  <c r="X225" i="13"/>
  <c r="AM225" i="13" s="1"/>
  <c r="X355" i="13"/>
  <c r="AA355" i="13"/>
  <c r="AI65" i="13"/>
  <c r="AJ65" i="13"/>
  <c r="U406" i="13"/>
  <c r="X541" i="13"/>
  <c r="AA541" i="13"/>
  <c r="AJ272" i="13"/>
  <c r="AI272" i="13"/>
  <c r="AJ56" i="13"/>
  <c r="AO56" i="13" s="1"/>
  <c r="AI56" i="13"/>
  <c r="X35" i="13"/>
  <c r="AA35" i="13"/>
  <c r="X160" i="13"/>
  <c r="AA160" i="13"/>
  <c r="AA271" i="13"/>
  <c r="X271" i="13"/>
  <c r="AI243" i="13"/>
  <c r="AJ243" i="13"/>
  <c r="AA336" i="13"/>
  <c r="X336" i="13"/>
  <c r="U128" i="13"/>
  <c r="AA309" i="13"/>
  <c r="X309" i="13"/>
  <c r="W30" i="13"/>
  <c r="S89" i="14" s="1"/>
  <c r="N305" i="13"/>
  <c r="J342" i="14" s="1"/>
  <c r="AA422" i="13"/>
  <c r="X422" i="13"/>
  <c r="N487" i="13"/>
  <c r="M497" i="13"/>
  <c r="AJ344" i="13"/>
  <c r="AI344" i="13"/>
  <c r="AD186" i="13"/>
  <c r="AA329" i="13"/>
  <c r="X329" i="13"/>
  <c r="AA31" i="13"/>
  <c r="X31" i="13"/>
  <c r="AF360" i="13"/>
  <c r="AE360" i="13"/>
  <c r="AA381" i="13"/>
  <c r="X381" i="13"/>
  <c r="AA164" i="13"/>
  <c r="X164" i="13"/>
  <c r="AA280" i="13"/>
  <c r="X280" i="13"/>
  <c r="AJ476" i="13"/>
  <c r="AI476" i="13"/>
  <c r="AA255" i="13"/>
  <c r="X255" i="13"/>
  <c r="AF145" i="13"/>
  <c r="AE145" i="13"/>
  <c r="AA457" i="13"/>
  <c r="X457" i="13"/>
  <c r="U102" i="13"/>
  <c r="O427" i="13"/>
  <c r="AL532" i="13"/>
  <c r="AJ266" i="13"/>
  <c r="AI266" i="13"/>
  <c r="AI356" i="13"/>
  <c r="AJ356" i="13"/>
  <c r="AO356" i="13" s="1"/>
  <c r="AE210" i="13"/>
  <c r="AF210" i="13"/>
  <c r="Y86" i="13"/>
  <c r="AF218" i="13"/>
  <c r="AE218" i="13"/>
  <c r="AJ502" i="13"/>
  <c r="AO502" i="13" s="1"/>
  <c r="AI502" i="13"/>
  <c r="AI463" i="13"/>
  <c r="AJ463" i="13"/>
  <c r="AO463" i="13" s="1"/>
  <c r="L310" i="14"/>
  <c r="AA420" i="13"/>
  <c r="X420" i="13"/>
  <c r="AI251" i="13"/>
  <c r="AJ251" i="13"/>
  <c r="Q358" i="13"/>
  <c r="M44" i="14" s="1"/>
  <c r="P358" i="13"/>
  <c r="S358" i="13"/>
  <c r="Y358" i="13" s="1"/>
  <c r="AI297" i="13"/>
  <c r="AJ297" i="13"/>
  <c r="AO297" i="13" s="1"/>
  <c r="AI103" i="13"/>
  <c r="AJ103" i="13"/>
  <c r="AO103" i="13" s="1"/>
  <c r="AF104" i="13"/>
  <c r="AE104" i="13"/>
  <c r="AT538" i="13"/>
  <c r="AS538" i="13"/>
  <c r="AO538" i="13"/>
  <c r="AP538" i="13" s="1"/>
  <c r="AQ538" i="13"/>
  <c r="AJ477" i="13"/>
  <c r="AO477" i="13" s="1"/>
  <c r="AI477" i="13"/>
  <c r="AF442" i="13"/>
  <c r="AE442" i="13"/>
  <c r="X57" i="13"/>
  <c r="AA57" i="13"/>
  <c r="AE469" i="13"/>
  <c r="AF469" i="13"/>
  <c r="AI113" i="13"/>
  <c r="AJ113" i="13"/>
  <c r="AO113" i="13" s="1"/>
  <c r="X40" i="13"/>
  <c r="AM40" i="13" s="1"/>
  <c r="AA40" i="13"/>
  <c r="Y398" i="13"/>
  <c r="AJ407" i="13"/>
  <c r="AO407" i="13" s="1"/>
  <c r="AI407" i="13"/>
  <c r="AS90" i="13"/>
  <c r="AT90" i="13"/>
  <c r="AO90" i="13"/>
  <c r="AP90" i="13" s="1"/>
  <c r="AQ90" i="13"/>
  <c r="AF68" i="13"/>
  <c r="AE68" i="13"/>
  <c r="AA535" i="13"/>
  <c r="X535" i="13"/>
  <c r="AF203" i="13"/>
  <c r="AE203" i="13"/>
  <c r="X403" i="13"/>
  <c r="AA403" i="13"/>
  <c r="AI459" i="13"/>
  <c r="AJ459" i="13"/>
  <c r="AO459" i="13" s="1"/>
  <c r="AJ36" i="13"/>
  <c r="AI36" i="13"/>
  <c r="AE208" i="13"/>
  <c r="AF208" i="13"/>
  <c r="AA370" i="13"/>
  <c r="X370" i="13"/>
  <c r="AF247" i="13"/>
  <c r="AE247" i="13"/>
  <c r="AI520" i="13"/>
  <c r="AJ520" i="13"/>
  <c r="AA367" i="13"/>
  <c r="X367" i="13"/>
  <c r="AM367" i="13" s="1"/>
  <c r="Q319" i="14"/>
  <c r="AS523" i="13"/>
  <c r="AT523" i="13"/>
  <c r="AQ523" i="13"/>
  <c r="AO523" i="13"/>
  <c r="AP523" i="13" s="1"/>
  <c r="AJ195" i="13"/>
  <c r="AO195" i="13" s="1"/>
  <c r="AI195" i="13"/>
  <c r="AI313" i="13"/>
  <c r="AJ313" i="13"/>
  <c r="AJ310" i="13"/>
  <c r="AO310" i="13" s="1"/>
  <c r="AI310" i="13"/>
  <c r="AA489" i="13"/>
  <c r="X489" i="13"/>
  <c r="Q374" i="13"/>
  <c r="M389" i="14" s="1"/>
  <c r="S374" i="13"/>
  <c r="Y374" i="13" s="1"/>
  <c r="P374" i="13"/>
  <c r="L389" i="14" s="1"/>
  <c r="S466" i="13"/>
  <c r="Y466" i="13" s="1"/>
  <c r="P466" i="13"/>
  <c r="Q466" i="13"/>
  <c r="AF377" i="13"/>
  <c r="AE377" i="13"/>
  <c r="AO379" i="13"/>
  <c r="AJ53" i="13"/>
  <c r="AO53" i="13" s="1"/>
  <c r="AI53" i="13"/>
  <c r="AQ291" i="13"/>
  <c r="AS291" i="13"/>
  <c r="AT291" i="13"/>
  <c r="AO291" i="13"/>
  <c r="AP291" i="13" s="1"/>
  <c r="AJ325" i="13"/>
  <c r="AI325" i="13"/>
  <c r="S425" i="13"/>
  <c r="Y425" i="13" s="1"/>
  <c r="P425" i="13"/>
  <c r="Q425" i="13"/>
  <c r="AF498" i="13"/>
  <c r="AE498" i="13"/>
  <c r="AA374" i="13"/>
  <c r="X374" i="13"/>
  <c r="Q389" i="14"/>
  <c r="AA69" i="13"/>
  <c r="X69" i="13"/>
  <c r="Q334" i="14"/>
  <c r="AI299" i="13"/>
  <c r="AJ299" i="13"/>
  <c r="AJ239" i="13"/>
  <c r="AO239" i="13" s="1"/>
  <c r="AI239" i="13"/>
  <c r="AS33" i="13"/>
  <c r="AT33" i="13"/>
  <c r="AO33" i="13"/>
  <c r="AP33" i="13" s="1"/>
  <c r="AQ33" i="13"/>
  <c r="AS312" i="13"/>
  <c r="AT312" i="13"/>
  <c r="AQ312" i="13"/>
  <c r="AO312" i="13"/>
  <c r="AP312" i="13" s="1"/>
  <c r="AA425" i="13"/>
  <c r="X425" i="13"/>
  <c r="AI183" i="13"/>
  <c r="AJ183" i="13"/>
  <c r="AF346" i="13"/>
  <c r="AE346" i="13"/>
  <c r="AJ294" i="13"/>
  <c r="AO294" i="13" s="1"/>
  <c r="AI294" i="13"/>
  <c r="AF21" i="13"/>
  <c r="AE21" i="13"/>
  <c r="AF349" i="13"/>
  <c r="AE349" i="13"/>
  <c r="AE493" i="13"/>
  <c r="AF493" i="13"/>
  <c r="X416" i="13"/>
  <c r="AA416" i="13"/>
  <c r="AF417" i="13"/>
  <c r="AE417" i="13"/>
  <c r="AE309" i="13"/>
  <c r="AF309" i="13"/>
  <c r="AF107" i="13"/>
  <c r="AE107" i="13"/>
  <c r="AE176" i="13"/>
  <c r="AF176" i="13"/>
  <c r="AE536" i="13"/>
  <c r="AF536" i="13"/>
  <c r="AI169" i="13"/>
  <c r="AJ169" i="13"/>
  <c r="AO169" i="13" s="1"/>
  <c r="AA408" i="13"/>
  <c r="X408" i="13"/>
  <c r="AM408" i="13" s="1"/>
  <c r="AL22" i="13"/>
  <c r="W483" i="13"/>
  <c r="AJ444" i="13"/>
  <c r="AI444" i="13"/>
  <c r="U401" i="13"/>
  <c r="AA143" i="13"/>
  <c r="X143" i="13"/>
  <c r="AM143" i="13" s="1"/>
  <c r="AJ172" i="13"/>
  <c r="AI172" i="13"/>
  <c r="AE179" i="13"/>
  <c r="AF179" i="13"/>
  <c r="AJ277" i="13"/>
  <c r="AI277" i="13"/>
  <c r="AD211" i="13"/>
  <c r="V365" i="13"/>
  <c r="R395" i="14" s="1"/>
  <c r="O101" i="13"/>
  <c r="M151" i="13"/>
  <c r="AA206" i="13"/>
  <c r="X206" i="13"/>
  <c r="AL147" i="13"/>
  <c r="AF320" i="13"/>
  <c r="AE320" i="13"/>
  <c r="AH119" i="13"/>
  <c r="N148" i="13"/>
  <c r="J148" i="14" s="1"/>
  <c r="AA23" i="13"/>
  <c r="X23" i="13"/>
  <c r="Q300" i="14"/>
  <c r="AA60" i="13"/>
  <c r="X60" i="13"/>
  <c r="AJ37" i="13"/>
  <c r="AI37" i="13"/>
  <c r="AA512" i="13"/>
  <c r="X512" i="13"/>
  <c r="AF169" i="13"/>
  <c r="AE169" i="13"/>
  <c r="AJ468" i="13"/>
  <c r="AO468" i="13" s="1"/>
  <c r="AI468" i="13"/>
  <c r="AI505" i="13"/>
  <c r="AJ505" i="13"/>
  <c r="O388" i="13"/>
  <c r="K246" i="14" s="1"/>
  <c r="AD537" i="13"/>
  <c r="U58" i="13"/>
  <c r="V542" i="13"/>
  <c r="N352" i="13"/>
  <c r="J42" i="14" s="1"/>
  <c r="N326" i="13"/>
  <c r="J403" i="14" s="1"/>
  <c r="AJ434" i="13"/>
  <c r="AO434" i="13" s="1"/>
  <c r="AI434" i="13"/>
  <c r="AL514" i="13"/>
  <c r="AH514" i="13"/>
  <c r="AD81" i="14" s="1"/>
  <c r="AD514" i="13"/>
  <c r="Z81" i="14" s="1"/>
  <c r="W514" i="13"/>
  <c r="S81" i="14" s="1"/>
  <c r="U514" i="13"/>
  <c r="Q81" i="14" s="1"/>
  <c r="V514" i="13"/>
  <c r="R81" i="14" s="1"/>
  <c r="O514" i="13"/>
  <c r="K81" i="14" s="1"/>
  <c r="N514" i="13"/>
  <c r="J81" i="14" s="1"/>
  <c r="S514" i="13"/>
  <c r="U235" i="13"/>
  <c r="AF296" i="13"/>
  <c r="AE296" i="13"/>
  <c r="AF504" i="13"/>
  <c r="AE504" i="13"/>
  <c r="AI28" i="13"/>
  <c r="AJ28" i="13"/>
  <c r="AO28" i="13" s="1"/>
  <c r="AJ486" i="13"/>
  <c r="AI486" i="13"/>
  <c r="AF329" i="13"/>
  <c r="AE329" i="13"/>
  <c r="AE471" i="13"/>
  <c r="AF471" i="13"/>
  <c r="AF43" i="13"/>
  <c r="AE43" i="13"/>
  <c r="AF372" i="13"/>
  <c r="AE372" i="13"/>
  <c r="AF55" i="13"/>
  <c r="AE55" i="13"/>
  <c r="AI201" i="13"/>
  <c r="AJ201" i="13"/>
  <c r="AI353" i="13"/>
  <c r="AJ353" i="13"/>
  <c r="AO353" i="13" s="1"/>
  <c r="AI177" i="13"/>
  <c r="AJ177" i="13"/>
  <c r="V269" i="13"/>
  <c r="R119" i="14" s="1"/>
  <c r="N61" i="13"/>
  <c r="J96" i="14" s="1"/>
  <c r="X81" i="13"/>
  <c r="AA81" i="13"/>
  <c r="V447" i="13"/>
  <c r="AJ402" i="13"/>
  <c r="AI402" i="13"/>
  <c r="AA328" i="13"/>
  <c r="X328" i="13"/>
  <c r="AF47" i="13"/>
  <c r="AE47" i="13"/>
  <c r="AE204" i="13"/>
  <c r="AF204" i="13"/>
  <c r="X448" i="13"/>
  <c r="AA448" i="13"/>
  <c r="X66" i="13"/>
  <c r="AA66" i="13"/>
  <c r="AE501" i="13"/>
  <c r="AF501" i="13"/>
  <c r="AI412" i="13"/>
  <c r="AJ412" i="13"/>
  <c r="AO412" i="13" s="1"/>
  <c r="AF117" i="13"/>
  <c r="AE117" i="13"/>
  <c r="AA321" i="13"/>
  <c r="X321" i="13"/>
  <c r="AA494" i="13"/>
  <c r="AA264" i="13"/>
  <c r="X264" i="13"/>
  <c r="V406" i="13"/>
  <c r="R322" i="14" s="1"/>
  <c r="AI465" i="13"/>
  <c r="AJ465" i="13"/>
  <c r="AF531" i="13"/>
  <c r="AE531" i="13"/>
  <c r="AJ314" i="13"/>
  <c r="AI314" i="13"/>
  <c r="AF35" i="13"/>
  <c r="AE35" i="13"/>
  <c r="AA435" i="13"/>
  <c r="X435" i="13"/>
  <c r="X500" i="13"/>
  <c r="AA500" i="13"/>
  <c r="AA194" i="13"/>
  <c r="X194" i="13"/>
  <c r="X96" i="13"/>
  <c r="AA96" i="13"/>
  <c r="W128" i="13"/>
  <c r="S102" i="14" s="1"/>
  <c r="X530" i="13"/>
  <c r="AA530" i="13"/>
  <c r="U30" i="13"/>
  <c r="W305" i="13"/>
  <c r="S342" i="14" s="1"/>
  <c r="AF301" i="13"/>
  <c r="AE301" i="13"/>
  <c r="V487" i="13"/>
  <c r="AL186" i="13"/>
  <c r="AE60" i="13"/>
  <c r="AF60" i="13"/>
  <c r="AJ270" i="13"/>
  <c r="AO270" i="13" s="1"/>
  <c r="AI270" i="13"/>
  <c r="AF362" i="13"/>
  <c r="AE362" i="13"/>
  <c r="AJ48" i="13"/>
  <c r="AI48" i="13"/>
  <c r="AF440" i="13"/>
  <c r="AE440" i="13"/>
  <c r="AA335" i="13"/>
  <c r="X335" i="13"/>
  <c r="AA191" i="13"/>
  <c r="X191" i="13"/>
  <c r="AJ145" i="13"/>
  <c r="AI145" i="13"/>
  <c r="AE72" i="13"/>
  <c r="AF72" i="13"/>
  <c r="AE293" i="13"/>
  <c r="AF293" i="13"/>
  <c r="AA150" i="13"/>
  <c r="X150" i="13"/>
  <c r="V102" i="13"/>
  <c r="U427" i="13"/>
  <c r="AD532" i="13"/>
  <c r="Q210" i="13"/>
  <c r="P210" i="13"/>
  <c r="S210" i="13"/>
  <c r="Y210" i="13" s="1"/>
  <c r="AJ210" i="13"/>
  <c r="AO210" i="13" s="1"/>
  <c r="AI210" i="13"/>
  <c r="Y502" i="13"/>
  <c r="AA196" i="13"/>
  <c r="X196" i="13"/>
  <c r="AF209" i="13"/>
  <c r="AE209" i="13"/>
  <c r="X323" i="13"/>
  <c r="AA323" i="13"/>
  <c r="AF452" i="13"/>
  <c r="AE452" i="13"/>
  <c r="AE130" i="13"/>
  <c r="AF130" i="13"/>
  <c r="AM149" i="13"/>
  <c r="Y297" i="13"/>
  <c r="AF103" i="13"/>
  <c r="AE103" i="13"/>
  <c r="AI104" i="13"/>
  <c r="AJ104" i="13"/>
  <c r="AO104" i="13" s="1"/>
  <c r="AA454" i="13"/>
  <c r="X454" i="13"/>
  <c r="AS428" i="13"/>
  <c r="AT428" i="13"/>
  <c r="AO428" i="13"/>
  <c r="AP428" i="13" s="1"/>
  <c r="AQ428" i="13"/>
  <c r="AJ52" i="13"/>
  <c r="AI52" i="13"/>
  <c r="AF304" i="13"/>
  <c r="AE304" i="13"/>
  <c r="AE315" i="13"/>
  <c r="AF315" i="13"/>
  <c r="AA248" i="13"/>
  <c r="X248" i="13"/>
  <c r="Q394" i="14"/>
  <c r="AA115" i="13"/>
  <c r="X115" i="13"/>
  <c r="AO430" i="13"/>
  <c r="AP430" i="13" s="1"/>
  <c r="AS430" i="13"/>
  <c r="AJ442" i="13"/>
  <c r="AO442" i="13" s="1"/>
  <c r="AI442" i="13"/>
  <c r="AJ469" i="13"/>
  <c r="AI469" i="13"/>
  <c r="AQ333" i="13"/>
  <c r="AT333" i="13"/>
  <c r="AO333" i="13"/>
  <c r="AP333" i="13" s="1"/>
  <c r="AS333" i="13"/>
  <c r="AA375" i="13"/>
  <c r="X375" i="13"/>
  <c r="Q355" i="14"/>
  <c r="AA467" i="13"/>
  <c r="X467" i="13"/>
  <c r="AJ116" i="13"/>
  <c r="AO116" i="13" s="1"/>
  <c r="AI116" i="13"/>
  <c r="AA263" i="13"/>
  <c r="X263" i="13"/>
  <c r="Q164" i="14"/>
  <c r="X250" i="13"/>
  <c r="AM250" i="13" s="1"/>
  <c r="AA250" i="13"/>
  <c r="AA45" i="13"/>
  <c r="X45" i="13"/>
  <c r="AJ68" i="13"/>
  <c r="AO68" i="13" s="1"/>
  <c r="AI68" i="13"/>
  <c r="AE535" i="13"/>
  <c r="AF535" i="13"/>
  <c r="AA92" i="13"/>
  <c r="X92" i="13"/>
  <c r="AJ203" i="13"/>
  <c r="AO203" i="13" s="1"/>
  <c r="AI203" i="13"/>
  <c r="AJ208" i="13"/>
  <c r="AI208" i="13"/>
  <c r="AJ123" i="13"/>
  <c r="AO123" i="13" s="1"/>
  <c r="AI123" i="13"/>
  <c r="AA244" i="13"/>
  <c r="X244" i="13"/>
  <c r="AF229" i="13"/>
  <c r="AE229" i="13"/>
  <c r="AJ247" i="13"/>
  <c r="AI247" i="13"/>
  <c r="AA415" i="13"/>
  <c r="X415" i="13"/>
  <c r="AA392" i="13"/>
  <c r="X392" i="13"/>
  <c r="AE27" i="13"/>
  <c r="AF27" i="13"/>
  <c r="X20" i="13"/>
  <c r="AA20" i="13"/>
  <c r="AI377" i="13"/>
  <c r="AJ377" i="13"/>
  <c r="AA383" i="13"/>
  <c r="X383" i="13"/>
  <c r="S109" i="13"/>
  <c r="Y109" i="13" s="1"/>
  <c r="Z109" i="13" s="1"/>
  <c r="P109" i="13"/>
  <c r="AM109" i="13" s="1"/>
  <c r="AJ498" i="13"/>
  <c r="AI498" i="13"/>
  <c r="AA154" i="13"/>
  <c r="X154" i="13"/>
  <c r="AA166" i="13"/>
  <c r="X166" i="13"/>
  <c r="AJ346" i="13"/>
  <c r="AI346" i="13"/>
  <c r="AE389" i="13"/>
  <c r="AF389" i="13"/>
  <c r="X314" i="13"/>
  <c r="AA314" i="13"/>
  <c r="AJ21" i="13"/>
  <c r="AI21" i="13"/>
  <c r="AF275" i="13"/>
  <c r="AE275" i="13"/>
  <c r="X393" i="13"/>
  <c r="AA393" i="13"/>
  <c r="AA290" i="13"/>
  <c r="X290" i="13"/>
  <c r="Q203" i="14"/>
  <c r="AJ493" i="13"/>
  <c r="AO493" i="13" s="1"/>
  <c r="AI493" i="13"/>
  <c r="X197" i="13"/>
  <c r="AM197" i="13" s="1"/>
  <c r="AA197" i="13"/>
  <c r="AF416" i="13"/>
  <c r="AE416" i="13"/>
  <c r="AI417" i="13"/>
  <c r="AJ417" i="13"/>
  <c r="AO417" i="13" s="1"/>
  <c r="AO267" i="13"/>
  <c r="AP267" i="13" s="1"/>
  <c r="AQ267" i="13"/>
  <c r="AT267" i="13"/>
  <c r="AS267" i="13"/>
  <c r="AJ107" i="13"/>
  <c r="AO107" i="13" s="1"/>
  <c r="AI107" i="13"/>
  <c r="AJ62" i="13"/>
  <c r="AI62" i="13"/>
  <c r="AF397" i="13"/>
  <c r="AE397" i="13"/>
  <c r="AJ176" i="13"/>
  <c r="AI176" i="13"/>
  <c r="AJ536" i="13"/>
  <c r="AO536" i="13" s="1"/>
  <c r="AI536" i="13"/>
  <c r="X268" i="13"/>
  <c r="AA268" i="13"/>
  <c r="AJ93" i="13"/>
  <c r="AI93" i="13"/>
  <c r="AE513" i="13"/>
  <c r="AF513" i="13"/>
  <c r="AA114" i="13"/>
  <c r="X114" i="13"/>
  <c r="AM114" i="13" s="1"/>
  <c r="AF7" i="13"/>
  <c r="AE7" i="13"/>
  <c r="AF41" i="13"/>
  <c r="AE41" i="13"/>
  <c r="X94" i="13"/>
  <c r="AA94" i="13"/>
  <c r="AF499" i="13"/>
  <c r="AE499" i="13"/>
  <c r="AE295" i="13"/>
  <c r="AF295" i="13"/>
  <c r="AJ179" i="13"/>
  <c r="AO179" i="13" s="1"/>
  <c r="AI179" i="13"/>
  <c r="AA140" i="13"/>
  <c r="X140" i="13"/>
  <c r="U101" i="13"/>
  <c r="X101" i="13" s="1"/>
  <c r="AF206" i="13"/>
  <c r="AE206" i="13"/>
  <c r="X99" i="13"/>
  <c r="AA99" i="13"/>
  <c r="AJ320" i="13"/>
  <c r="AO320" i="13" s="1"/>
  <c r="AI320" i="13"/>
  <c r="AI14" i="13"/>
  <c r="AJ14" i="13"/>
  <c r="AO14" i="13" s="1"/>
  <c r="AF23" i="13"/>
  <c r="AE23" i="13"/>
  <c r="AE512" i="13"/>
  <c r="AF512" i="13"/>
  <c r="X190" i="13"/>
  <c r="AA190" i="13"/>
  <c r="AF354" i="13"/>
  <c r="AE354" i="13"/>
  <c r="AF155" i="13"/>
  <c r="AE155" i="13"/>
  <c r="AA446" i="13"/>
  <c r="X446" i="13"/>
  <c r="AD235" i="13"/>
  <c r="AI296" i="13"/>
  <c r="AJ296" i="13"/>
  <c r="X205" i="13"/>
  <c r="AA205" i="13"/>
  <c r="AE105" i="13"/>
  <c r="AF105" i="13"/>
  <c r="AF245" i="13"/>
  <c r="AE245" i="13"/>
  <c r="AF486" i="13"/>
  <c r="AE486" i="13"/>
  <c r="AJ471" i="13"/>
  <c r="AO471" i="13" s="1"/>
  <c r="AI471" i="13"/>
  <c r="AA368" i="13"/>
  <c r="X368" i="13"/>
  <c r="AF435" i="13"/>
  <c r="AE435" i="13"/>
  <c r="AJ43" i="13"/>
  <c r="AI43" i="13"/>
  <c r="AF132" i="13"/>
  <c r="AE132" i="13"/>
  <c r="AF445" i="13"/>
  <c r="AE445" i="13"/>
  <c r="AJ495" i="13"/>
  <c r="AI495" i="13"/>
  <c r="AI55" i="13"/>
  <c r="AJ55" i="13"/>
  <c r="AO55" i="13" s="1"/>
  <c r="AO414" i="13"/>
  <c r="AP414" i="13" s="1"/>
  <c r="AQ414" i="13"/>
  <c r="AS414" i="13"/>
  <c r="AT414" i="13"/>
  <c r="AA397" i="13"/>
  <c r="X397" i="13"/>
  <c r="AI47" i="13"/>
  <c r="AJ47" i="13"/>
  <c r="AI204" i="13"/>
  <c r="AJ204" i="13"/>
  <c r="AA306" i="13"/>
  <c r="X306" i="13"/>
  <c r="AJ501" i="13"/>
  <c r="AO501" i="13" s="1"/>
  <c r="AI501" i="13"/>
  <c r="X490" i="13"/>
  <c r="T299" i="14" s="1"/>
  <c r="AA490" i="13"/>
  <c r="W299" i="14" s="1"/>
  <c r="AJ117" i="13"/>
  <c r="AO117" i="13" s="1"/>
  <c r="AI117" i="13"/>
  <c r="AF355" i="13"/>
  <c r="AE355" i="13"/>
  <c r="AJ60" i="13"/>
  <c r="AI60" i="13"/>
  <c r="AI287" i="13"/>
  <c r="AJ287" i="13"/>
  <c r="AO287" i="13" s="1"/>
  <c r="AJ531" i="13"/>
  <c r="AO531" i="13" s="1"/>
  <c r="AI531" i="13"/>
  <c r="P288" i="13"/>
  <c r="Q288" i="13"/>
  <c r="M317" i="14" s="1"/>
  <c r="S288" i="13"/>
  <c r="Y288" i="13" s="1"/>
  <c r="AF167" i="13"/>
  <c r="AE167" i="13"/>
  <c r="AI35" i="13"/>
  <c r="AJ35" i="13"/>
  <c r="AE160" i="13"/>
  <c r="AF160" i="13"/>
  <c r="AF71" i="13"/>
  <c r="AE71" i="13"/>
  <c r="AF271" i="13"/>
  <c r="AE271" i="13"/>
  <c r="AF194" i="13"/>
  <c r="AE194" i="13"/>
  <c r="AA111" i="13"/>
  <c r="X111" i="13"/>
  <c r="AE96" i="13"/>
  <c r="AF96" i="13"/>
  <c r="X91" i="13"/>
  <c r="AA91" i="13"/>
  <c r="AF336" i="13"/>
  <c r="AE336" i="13"/>
  <c r="AJ309" i="13"/>
  <c r="AO309" i="13" s="1"/>
  <c r="AI309" i="13"/>
  <c r="AI301" i="13"/>
  <c r="AJ301" i="13"/>
  <c r="AJ360" i="13"/>
  <c r="AO360" i="13" s="1"/>
  <c r="AI360" i="13"/>
  <c r="AA504" i="13"/>
  <c r="X504" i="13"/>
  <c r="AQ131" i="13"/>
  <c r="AT131" i="13"/>
  <c r="AO131" i="13"/>
  <c r="AP131" i="13" s="1"/>
  <c r="AS131" i="13"/>
  <c r="AJ362" i="13"/>
  <c r="AO362" i="13" s="1"/>
  <c r="AI362" i="13"/>
  <c r="AJ440" i="13"/>
  <c r="AO440" i="13" s="1"/>
  <c r="AI440" i="13"/>
  <c r="AF280" i="13"/>
  <c r="AE280" i="13"/>
  <c r="AF316" i="13"/>
  <c r="AE316" i="13"/>
  <c r="AA135" i="13"/>
  <c r="X135" i="13"/>
  <c r="AJ72" i="13"/>
  <c r="AO72" i="13" s="1"/>
  <c r="AI72" i="13"/>
  <c r="AJ293" i="13"/>
  <c r="AO293" i="13" s="1"/>
  <c r="AI293" i="13"/>
  <c r="AF150" i="13"/>
  <c r="AE150" i="13"/>
  <c r="AF129" i="13"/>
  <c r="AE129" i="13"/>
  <c r="W102" i="13"/>
  <c r="AF15" i="13"/>
  <c r="AE15" i="13"/>
  <c r="AA266" i="13"/>
  <c r="X266" i="13"/>
  <c r="AA334" i="13"/>
  <c r="X334" i="13"/>
  <c r="AA221" i="13"/>
  <c r="X221" i="13"/>
  <c r="AF188" i="13"/>
  <c r="AE188" i="13"/>
  <c r="AA331" i="13"/>
  <c r="X331" i="13"/>
  <c r="AM331" i="13" s="1"/>
  <c r="AE63" i="13"/>
  <c r="AF63" i="13"/>
  <c r="AI209" i="13"/>
  <c r="AJ209" i="13"/>
  <c r="AE386" i="13"/>
  <c r="AF386" i="13"/>
  <c r="AE184" i="13"/>
  <c r="AF184" i="13"/>
  <c r="AA182" i="13"/>
  <c r="X182" i="13"/>
  <c r="AJ452" i="13"/>
  <c r="AI452" i="13"/>
  <c r="AJ130" i="13"/>
  <c r="AO130" i="13" s="1"/>
  <c r="AI130" i="13"/>
  <c r="AO397" i="13"/>
  <c r="AP397" i="13" s="1"/>
  <c r="AS397" i="13"/>
  <c r="AT397" i="13"/>
  <c r="AQ397" i="13"/>
  <c r="AS429" i="13"/>
  <c r="AT429" i="13"/>
  <c r="AQ429" i="13"/>
  <c r="AP429" i="13"/>
  <c r="Q416" i="13"/>
  <c r="S416" i="13"/>
  <c r="Y416" i="13" s="1"/>
  <c r="P416" i="13"/>
  <c r="Q343" i="13"/>
  <c r="M124" i="14" s="1"/>
  <c r="P343" i="13"/>
  <c r="L124" i="14" s="1"/>
  <c r="S343" i="13"/>
  <c r="Y343" i="13" s="1"/>
  <c r="S508" i="13"/>
  <c r="Y508" i="13" s="1"/>
  <c r="P508" i="13"/>
  <c r="Q508" i="13"/>
  <c r="S387" i="13"/>
  <c r="Y387" i="13" s="1"/>
  <c r="P387" i="13"/>
  <c r="L245" i="14" s="1"/>
  <c r="Q387" i="13"/>
  <c r="M245" i="14" s="1"/>
  <c r="P279" i="13"/>
  <c r="AM279" i="13" s="1"/>
  <c r="S279" i="13"/>
  <c r="Y279" i="13" s="1"/>
  <c r="Z279" i="13" s="1"/>
  <c r="S127" i="13"/>
  <c r="Y127" i="13" s="1"/>
  <c r="Z127" i="13" s="1"/>
  <c r="P127" i="13"/>
  <c r="AM127" i="13" s="1"/>
  <c r="Q278" i="13"/>
  <c r="P278" i="13"/>
  <c r="S278" i="13"/>
  <c r="Y278" i="13" s="1"/>
  <c r="Q72" i="13"/>
  <c r="M277" i="14" s="1"/>
  <c r="P72" i="13"/>
  <c r="S72" i="13"/>
  <c r="Y72" i="13" s="1"/>
  <c r="Q103" i="13"/>
  <c r="M230" i="14" s="1"/>
  <c r="P103" i="13"/>
  <c r="S103" i="13"/>
  <c r="Y103" i="13" s="1"/>
  <c r="S372" i="13"/>
  <c r="Y372" i="13" s="1"/>
  <c r="Q372" i="13"/>
  <c r="M126" i="14" s="1"/>
  <c r="P372" i="13"/>
  <c r="P382" i="13"/>
  <c r="AM382" i="13" s="1"/>
  <c r="S382" i="13"/>
  <c r="Y382" i="13" s="1"/>
  <c r="Z382" i="13" s="1"/>
  <c r="P73" i="13"/>
  <c r="AM73" i="13" s="1"/>
  <c r="S73" i="13"/>
  <c r="Y73" i="13" s="1"/>
  <c r="Z73" i="13" s="1"/>
  <c r="S37" i="13"/>
  <c r="Y37" i="13" s="1"/>
  <c r="P37" i="13"/>
  <c r="Q37" i="13"/>
  <c r="M226" i="14" s="1"/>
  <c r="S356" i="13"/>
  <c r="Y356" i="13" s="1"/>
  <c r="P356" i="13"/>
  <c r="Q356" i="13"/>
  <c r="M221" i="14" s="1"/>
  <c r="S435" i="13"/>
  <c r="Y435" i="13" s="1"/>
  <c r="P435" i="13"/>
  <c r="Q435" i="13"/>
  <c r="Q7" i="13"/>
  <c r="M5" i="14" s="1"/>
  <c r="P7" i="13"/>
  <c r="S7" i="13"/>
  <c r="Y7" i="13" s="1"/>
  <c r="S172" i="13"/>
  <c r="Y172" i="13" s="1"/>
  <c r="Q172" i="13"/>
  <c r="P172" i="13"/>
  <c r="S123" i="13"/>
  <c r="Y123" i="13" s="1"/>
  <c r="P123" i="13"/>
  <c r="Q123" i="13"/>
  <c r="M101" i="14" s="1"/>
  <c r="Q48" i="13"/>
  <c r="M73" i="14" s="1"/>
  <c r="P48" i="13"/>
  <c r="L73" i="14" s="1"/>
  <c r="S48" i="13"/>
  <c r="Y48" i="13" s="1"/>
  <c r="S177" i="13"/>
  <c r="Y177" i="13" s="1"/>
  <c r="Q177" i="13"/>
  <c r="P177" i="13"/>
  <c r="S105" i="13"/>
  <c r="Y105" i="13" s="1"/>
  <c r="Q105" i="13"/>
  <c r="M147" i="14" s="1"/>
  <c r="P105" i="13"/>
  <c r="S277" i="13"/>
  <c r="Y277" i="13" s="1"/>
  <c r="Q277" i="13"/>
  <c r="M38" i="14" s="1"/>
  <c r="P277" i="13"/>
  <c r="S67" i="13"/>
  <c r="Y67" i="13" s="1"/>
  <c r="P67" i="13"/>
  <c r="L176" i="14" s="1"/>
  <c r="Q67" i="13"/>
  <c r="M176" i="14" s="1"/>
  <c r="P353" i="13"/>
  <c r="Q353" i="13"/>
  <c r="S353" i="13"/>
  <c r="Y353" i="13" s="1"/>
  <c r="Q184" i="13"/>
  <c r="S184" i="13"/>
  <c r="Y184" i="13" s="1"/>
  <c r="P184" i="13"/>
  <c r="AB120" i="13"/>
  <c r="Z120" i="13"/>
  <c r="AB430" i="13"/>
  <c r="AT430" i="13" s="1"/>
  <c r="Z430" i="13"/>
  <c r="AB226" i="13"/>
  <c r="Z226" i="13"/>
  <c r="Z32" i="13"/>
  <c r="AB32" i="13"/>
  <c r="AB234" i="13"/>
  <c r="Z234" i="13"/>
  <c r="Z516" i="13"/>
  <c r="AB516" i="13"/>
  <c r="AB394" i="13"/>
  <c r="Z394" i="13"/>
  <c r="Z84" i="13"/>
  <c r="AB84" i="13"/>
  <c r="AB34" i="13"/>
  <c r="Z34" i="13"/>
  <c r="Z261" i="13"/>
  <c r="AB261" i="13"/>
  <c r="AB173" i="13"/>
  <c r="Z173" i="13"/>
  <c r="AB174" i="13"/>
  <c r="Z174" i="13"/>
  <c r="AB256" i="13"/>
  <c r="Z256" i="13"/>
  <c r="Z384" i="13"/>
  <c r="AB384" i="13"/>
  <c r="Z276" i="13"/>
  <c r="AB276" i="13"/>
  <c r="Z396" i="13"/>
  <c r="AB396" i="13"/>
  <c r="AB414" i="13"/>
  <c r="Z414" i="13"/>
  <c r="AB240" i="13"/>
  <c r="Z240" i="13"/>
  <c r="AB163" i="13"/>
  <c r="Z163" i="13"/>
  <c r="Z160" i="13"/>
  <c r="AB160" i="13"/>
  <c r="AB419" i="13"/>
  <c r="Z419" i="13"/>
  <c r="Z484" i="13"/>
  <c r="AB484" i="13"/>
  <c r="Z68" i="13"/>
  <c r="AB144" i="13"/>
  <c r="Z144" i="13"/>
  <c r="AB441" i="13"/>
  <c r="Z441" i="13"/>
  <c r="AB168" i="13"/>
  <c r="Z168" i="13"/>
  <c r="AB458" i="13"/>
  <c r="Z458" i="13"/>
  <c r="P509" i="13"/>
  <c r="Q509" i="13"/>
  <c r="Q518" i="13"/>
  <c r="S518" i="13"/>
  <c r="Y518" i="13" s="1"/>
  <c r="P518" i="13"/>
  <c r="Q224" i="13"/>
  <c r="M285" i="14" s="1"/>
  <c r="S224" i="13"/>
  <c r="Y224" i="13" s="1"/>
  <c r="P224" i="13"/>
  <c r="Q512" i="13"/>
  <c r="P512" i="13"/>
  <c r="S512" i="13"/>
  <c r="Y512" i="13" s="1"/>
  <c r="S465" i="13"/>
  <c r="Y465" i="13" s="1"/>
  <c r="Q465" i="13"/>
  <c r="P465" i="13"/>
  <c r="P266" i="13"/>
  <c r="S266" i="13"/>
  <c r="Y266" i="13" s="1"/>
  <c r="Q266" i="13"/>
  <c r="S412" i="13"/>
  <c r="Y412" i="13" s="1"/>
  <c r="Q412" i="13"/>
  <c r="M296" i="14" s="1"/>
  <c r="P412" i="13"/>
  <c r="Q329" i="13"/>
  <c r="M206" i="14" s="1"/>
  <c r="P329" i="13"/>
  <c r="S329" i="13"/>
  <c r="Y329" i="13" s="1"/>
  <c r="P202" i="13"/>
  <c r="S202" i="13"/>
  <c r="Y202" i="13" s="1"/>
  <c r="Q202" i="13"/>
  <c r="M70" i="14" s="1"/>
  <c r="S75" i="13"/>
  <c r="Y75" i="13" s="1"/>
  <c r="P75" i="13"/>
  <c r="Q75" i="13"/>
  <c r="M97" i="14" s="1"/>
  <c r="S540" i="13"/>
  <c r="Y540" i="13" s="1"/>
  <c r="P540" i="13"/>
  <c r="Q540" i="13"/>
  <c r="Q206" i="13"/>
  <c r="M235" i="14" s="1"/>
  <c r="P206" i="13"/>
  <c r="L235" i="14" s="1"/>
  <c r="S206" i="13"/>
  <c r="Y206" i="13" s="1"/>
  <c r="Q271" i="13"/>
  <c r="P271" i="13"/>
  <c r="S271" i="13"/>
  <c r="Y271" i="13" s="1"/>
  <c r="Q94" i="13"/>
  <c r="M263" i="14" s="1"/>
  <c r="S94" i="13"/>
  <c r="Y94" i="13" s="1"/>
  <c r="P94" i="13"/>
  <c r="S237" i="13"/>
  <c r="Y237" i="13" s="1"/>
  <c r="Q237" i="13"/>
  <c r="M201" i="14" s="1"/>
  <c r="P237" i="13"/>
  <c r="S43" i="13"/>
  <c r="Y43" i="13" s="1"/>
  <c r="P43" i="13"/>
  <c r="L363" i="14" s="1"/>
  <c r="Q43" i="13"/>
  <c r="M363" i="14" s="1"/>
  <c r="Q159" i="13"/>
  <c r="M313" i="14" s="1"/>
  <c r="S159" i="13"/>
  <c r="Y159" i="13" s="1"/>
  <c r="P159" i="13"/>
  <c r="P513" i="13"/>
  <c r="S513" i="13"/>
  <c r="Y513" i="13" s="1"/>
  <c r="Q513" i="13"/>
  <c r="S348" i="13"/>
  <c r="Y348" i="13" s="1"/>
  <c r="P348" i="13"/>
  <c r="Q348" i="13"/>
  <c r="M243" i="14" s="1"/>
  <c r="Q303" i="13"/>
  <c r="M39" i="14" s="1"/>
  <c r="P303" i="13"/>
  <c r="S303" i="13"/>
  <c r="Y303" i="13" s="1"/>
  <c r="S209" i="13"/>
  <c r="Y209" i="13" s="1"/>
  <c r="P209" i="13"/>
  <c r="L74" i="14" s="1"/>
  <c r="Q209" i="13"/>
  <c r="M74" i="14" s="1"/>
  <c r="Q255" i="13"/>
  <c r="M330" i="14" s="1"/>
  <c r="S255" i="13"/>
  <c r="Y255" i="13" s="1"/>
  <c r="P255" i="13"/>
  <c r="S141" i="13"/>
  <c r="Y141" i="13" s="1"/>
  <c r="P141" i="13"/>
  <c r="Q141" i="13"/>
  <c r="M9" i="14" s="1"/>
  <c r="S251" i="13"/>
  <c r="Y251" i="13" s="1"/>
  <c r="P251" i="13"/>
  <c r="Q251" i="13"/>
  <c r="M163" i="14" s="1"/>
  <c r="S308" i="13"/>
  <c r="Y308" i="13" s="1"/>
  <c r="P308" i="13"/>
  <c r="Q308" i="13"/>
  <c r="M343" i="14" s="1"/>
  <c r="Q54" i="13"/>
  <c r="M30" i="14" s="1"/>
  <c r="S54" i="13"/>
  <c r="Y54" i="13" s="1"/>
  <c r="P54" i="13"/>
  <c r="Z33" i="13"/>
  <c r="AB33" i="13"/>
  <c r="Z5" i="13"/>
  <c r="AB5" i="13"/>
  <c r="AB19" i="13"/>
  <c r="Z19" i="13"/>
  <c r="Z189" i="13"/>
  <c r="AB189" i="13"/>
  <c r="AB65" i="13"/>
  <c r="Z65" i="13"/>
  <c r="Z340" i="13"/>
  <c r="AB340" i="13"/>
  <c r="AB136" i="13"/>
  <c r="Z136" i="13"/>
  <c r="Z76" i="13"/>
  <c r="AB76" i="13"/>
  <c r="Z332" i="13"/>
  <c r="AB332" i="13"/>
  <c r="AB283" i="13"/>
  <c r="Z283" i="13"/>
  <c r="AB231" i="13"/>
  <c r="Z231" i="13"/>
  <c r="Z87" i="13"/>
  <c r="AB87" i="13"/>
  <c r="AB488" i="13"/>
  <c r="Z488" i="13"/>
  <c r="Z188" i="13"/>
  <c r="AB188" i="13"/>
  <c r="AB529" i="13"/>
  <c r="Z529" i="13"/>
  <c r="AB219" i="13"/>
  <c r="Z219" i="13"/>
  <c r="AB408" i="13"/>
  <c r="Z408" i="13"/>
  <c r="AB399" i="13"/>
  <c r="AS399" i="13" s="1"/>
  <c r="Z399" i="13"/>
  <c r="AB232" i="13"/>
  <c r="Z232" i="13"/>
  <c r="Q262" i="13"/>
  <c r="M118" i="14" s="1"/>
  <c r="S262" i="13"/>
  <c r="Y262" i="13" s="1"/>
  <c r="P262" i="13"/>
  <c r="L118" i="14" s="1"/>
  <c r="S52" i="13"/>
  <c r="Y52" i="13" s="1"/>
  <c r="Q52" i="13"/>
  <c r="M66" i="14" s="1"/>
  <c r="P52" i="13"/>
  <c r="L66" i="14" s="1"/>
  <c r="S397" i="13"/>
  <c r="Y397" i="13" s="1"/>
  <c r="Q397" i="13"/>
  <c r="M256" i="14" s="1"/>
  <c r="P397" i="13"/>
  <c r="S51" i="13"/>
  <c r="Y51" i="13" s="1"/>
  <c r="Z51" i="13" s="1"/>
  <c r="P51" i="13"/>
  <c r="AM51" i="13" s="1"/>
  <c r="S236" i="13"/>
  <c r="Y236" i="13" s="1"/>
  <c r="Q236" i="13"/>
  <c r="M236" i="14" s="1"/>
  <c r="P236" i="13"/>
  <c r="P207" i="13"/>
  <c r="AM207" i="13" s="1"/>
  <c r="S207" i="13"/>
  <c r="Y207" i="13" s="1"/>
  <c r="Z207" i="13" s="1"/>
  <c r="Q39" i="13"/>
  <c r="M92" i="14" s="1"/>
  <c r="S39" i="13"/>
  <c r="Y39" i="13" s="1"/>
  <c r="P39" i="13"/>
  <c r="S60" i="13"/>
  <c r="Y60" i="13" s="1"/>
  <c r="Q60" i="13"/>
  <c r="M23" i="14" s="1"/>
  <c r="P60" i="13"/>
  <c r="Q328" i="13"/>
  <c r="M205" i="14" s="1"/>
  <c r="P328" i="13"/>
  <c r="S328" i="13"/>
  <c r="Y328" i="13" s="1"/>
  <c r="S268" i="13"/>
  <c r="Y268" i="13" s="1"/>
  <c r="Q268" i="13"/>
  <c r="M145" i="14" s="1"/>
  <c r="P268" i="13"/>
  <c r="Q96" i="13"/>
  <c r="M28" i="14" s="1"/>
  <c r="P96" i="13"/>
  <c r="S96" i="13"/>
  <c r="Y96" i="13" s="1"/>
  <c r="Q390" i="13"/>
  <c r="M374" i="14" s="1"/>
  <c r="S390" i="13"/>
  <c r="Y390" i="13" s="1"/>
  <c r="P390" i="13"/>
  <c r="L374" i="14" s="1"/>
  <c r="S323" i="13"/>
  <c r="Y323" i="13" s="1"/>
  <c r="P323" i="13"/>
  <c r="Q323" i="13"/>
  <c r="M14" i="14" s="1"/>
  <c r="Q335" i="13"/>
  <c r="M173" i="14" s="1"/>
  <c r="P335" i="13"/>
  <c r="S335" i="13"/>
  <c r="Y335" i="13" s="1"/>
  <c r="Q423" i="13"/>
  <c r="S423" i="13"/>
  <c r="Y423" i="13" s="1"/>
  <c r="P423" i="13"/>
  <c r="S132" i="13"/>
  <c r="Y132" i="13" s="1"/>
  <c r="Q132" i="13"/>
  <c r="M312" i="14" s="1"/>
  <c r="P132" i="13"/>
  <c r="L312" i="14" s="1"/>
  <c r="Q422" i="13"/>
  <c r="P422" i="13"/>
  <c r="S422" i="13"/>
  <c r="Y422" i="13" s="1"/>
  <c r="Q318" i="13"/>
  <c r="M204" i="14" s="1"/>
  <c r="S318" i="13"/>
  <c r="Y318" i="13" s="1"/>
  <c r="P318" i="13"/>
  <c r="Q264" i="13"/>
  <c r="M339" i="14" s="1"/>
  <c r="P264" i="13"/>
  <c r="S264" i="13"/>
  <c r="Y264" i="13" s="1"/>
  <c r="S179" i="13"/>
  <c r="Y179" i="13" s="1"/>
  <c r="P179" i="13"/>
  <c r="Q179" i="13"/>
  <c r="M302" i="14" s="1"/>
  <c r="AB533" i="13"/>
  <c r="Z533" i="13"/>
  <c r="AB254" i="13"/>
  <c r="Z254" i="13"/>
  <c r="AB486" i="13"/>
  <c r="Z486" i="13"/>
  <c r="AB241" i="13"/>
  <c r="Z241" i="13"/>
  <c r="AB333" i="13"/>
  <c r="Z333" i="13"/>
  <c r="AB80" i="13"/>
  <c r="Z80" i="13"/>
  <c r="Z59" i="13"/>
  <c r="AB59" i="13"/>
  <c r="AB438" i="13"/>
  <c r="Z438" i="13"/>
  <c r="AB112" i="13"/>
  <c r="Z112" i="13"/>
  <c r="Z115" i="13"/>
  <c r="AB485" i="13"/>
  <c r="Z485" i="13"/>
  <c r="AB230" i="13"/>
  <c r="Z230" i="13"/>
  <c r="AB525" i="13"/>
  <c r="Z525" i="13"/>
  <c r="AB145" i="13"/>
  <c r="Z145" i="13"/>
  <c r="AB45" i="13"/>
  <c r="Z45" i="13"/>
  <c r="AB451" i="13"/>
  <c r="Z451" i="13"/>
  <c r="AB192" i="13"/>
  <c r="Z192" i="13"/>
  <c r="AB538" i="13"/>
  <c r="Z538" i="13"/>
  <c r="Z379" i="13"/>
  <c r="AB379" i="13"/>
  <c r="AS379" i="13" s="1"/>
  <c r="AB29" i="13"/>
  <c r="Z29" i="13"/>
  <c r="AM399" i="13"/>
  <c r="L174" i="14"/>
  <c r="Z302" i="13"/>
  <c r="AB302" i="13"/>
  <c r="Q334" i="13"/>
  <c r="M404" i="14" s="1"/>
  <c r="P334" i="13"/>
  <c r="S334" i="13"/>
  <c r="Y334" i="13" s="1"/>
  <c r="S227" i="13"/>
  <c r="P227" i="13"/>
  <c r="S20" i="13"/>
  <c r="Y20" i="13" s="1"/>
  <c r="P20" i="13"/>
  <c r="L259" i="14" s="1"/>
  <c r="Q20" i="13"/>
  <c r="M259" i="14" s="1"/>
  <c r="S444" i="13"/>
  <c r="Y444" i="13" s="1"/>
  <c r="Q444" i="13"/>
  <c r="P444" i="13"/>
  <c r="Q249" i="13"/>
  <c r="M387" i="14" s="1"/>
  <c r="S249" i="13"/>
  <c r="Y249" i="13" s="1"/>
  <c r="P249" i="13"/>
  <c r="P505" i="13"/>
  <c r="Q505" i="13"/>
  <c r="S505" i="13"/>
  <c r="Y505" i="13" s="1"/>
  <c r="Q38" i="13"/>
  <c r="M91" i="14" s="1"/>
  <c r="S38" i="13"/>
  <c r="Y38" i="13" s="1"/>
  <c r="P38" i="13"/>
  <c r="Q46" i="13"/>
  <c r="P46" i="13"/>
  <c r="AM46" i="13" s="1"/>
  <c r="S46" i="13"/>
  <c r="Y46" i="13" s="1"/>
  <c r="S35" i="13"/>
  <c r="Y35" i="13" s="1"/>
  <c r="P35" i="13"/>
  <c r="Q35" i="13"/>
  <c r="M225" i="14" s="1"/>
  <c r="S301" i="13"/>
  <c r="Y301" i="13" s="1"/>
  <c r="Q301" i="13"/>
  <c r="M121" i="14" s="1"/>
  <c r="P301" i="13"/>
  <c r="Q111" i="13"/>
  <c r="P111" i="13"/>
  <c r="S111" i="13"/>
  <c r="Y111" i="13" s="1"/>
  <c r="S245" i="13"/>
  <c r="Y245" i="13" s="1"/>
  <c r="P245" i="13"/>
  <c r="Q245" i="13"/>
  <c r="M286" i="14" s="1"/>
  <c r="Q138" i="13"/>
  <c r="M104" i="14" s="1"/>
  <c r="P138" i="13"/>
  <c r="S138" i="13"/>
  <c r="Y138" i="13" s="1"/>
  <c r="Q167" i="13"/>
  <c r="M193" i="14" s="1"/>
  <c r="S167" i="13"/>
  <c r="Y167" i="13" s="1"/>
  <c r="P167" i="13"/>
  <c r="S171" i="13"/>
  <c r="Y171" i="13" s="1"/>
  <c r="P171" i="13"/>
  <c r="Q171" i="13"/>
  <c r="M107" i="14" s="1"/>
  <c r="S469" i="13"/>
  <c r="Y469" i="13" s="1"/>
  <c r="Q469" i="13"/>
  <c r="P469" i="13"/>
  <c r="S316" i="13"/>
  <c r="Y316" i="13" s="1"/>
  <c r="Q316" i="13"/>
  <c r="M13" i="14" s="1"/>
  <c r="P316" i="13"/>
  <c r="Q378" i="13"/>
  <c r="M320" i="14" s="1"/>
  <c r="P378" i="13"/>
  <c r="S378" i="13"/>
  <c r="Y378" i="13" s="1"/>
  <c r="Q182" i="13"/>
  <c r="M314" i="14" s="1"/>
  <c r="S182" i="13"/>
  <c r="Y182" i="13" s="1"/>
  <c r="P182" i="13"/>
  <c r="S252" i="13"/>
  <c r="Y252" i="13" s="1"/>
  <c r="Q252" i="13"/>
  <c r="P252" i="13"/>
  <c r="Q434" i="13"/>
  <c r="P434" i="13"/>
  <c r="S434" i="13"/>
  <c r="Y434" i="13" s="1"/>
  <c r="S490" i="13"/>
  <c r="Y490" i="13" s="1"/>
  <c r="P490" i="13"/>
  <c r="L299" i="14" s="1"/>
  <c r="Q490" i="13"/>
  <c r="M299" i="14" s="1"/>
  <c r="S99" i="13"/>
  <c r="Y99" i="13" s="1"/>
  <c r="P99" i="13"/>
  <c r="Q99" i="13"/>
  <c r="M32" i="14" s="1"/>
  <c r="Q41" i="13"/>
  <c r="M307" i="14" s="1"/>
  <c r="S41" i="13"/>
  <c r="Y41" i="13" s="1"/>
  <c r="P41" i="13"/>
  <c r="S100" i="13"/>
  <c r="Y100" i="13" s="1"/>
  <c r="Q100" i="13"/>
  <c r="M33" i="14" s="1"/>
  <c r="P100" i="13"/>
  <c r="Q62" i="13"/>
  <c r="M27" i="14" s="1"/>
  <c r="S62" i="13"/>
  <c r="Y62" i="13" s="1"/>
  <c r="P62" i="13"/>
  <c r="S140" i="13"/>
  <c r="Y140" i="13" s="1"/>
  <c r="P140" i="13"/>
  <c r="Q140" i="13"/>
  <c r="M251" i="14" s="1"/>
  <c r="AB473" i="13"/>
  <c r="Z473" i="13"/>
  <c r="AB402" i="13"/>
  <c r="Z402" i="13"/>
  <c r="AB361" i="13"/>
  <c r="Z361" i="13"/>
  <c r="Z369" i="13"/>
  <c r="AB369" i="13"/>
  <c r="AB267" i="13"/>
  <c r="Z267" i="13"/>
  <c r="Z428" i="13"/>
  <c r="AB428" i="13"/>
  <c r="AB83" i="13"/>
  <c r="Z83" i="13"/>
  <c r="AB449" i="13"/>
  <c r="Z449" i="13"/>
  <c r="AB91" i="13"/>
  <c r="Z91" i="13"/>
  <c r="AB481" i="13"/>
  <c r="Z481" i="13"/>
  <c r="AB319" i="13"/>
  <c r="Z319" i="13"/>
  <c r="Z253" i="13"/>
  <c r="AB253" i="13"/>
  <c r="AB471" i="13"/>
  <c r="Z471" i="13"/>
  <c r="AB515" i="13"/>
  <c r="AQ515" i="13" s="1"/>
  <c r="Z515" i="13"/>
  <c r="Z260" i="13"/>
  <c r="AB260" i="13"/>
  <c r="AB258" i="13"/>
  <c r="Z258" i="13"/>
  <c r="AB113" i="13"/>
  <c r="Z113" i="13"/>
  <c r="AB90" i="13"/>
  <c r="Z90" i="13"/>
  <c r="AB238" i="13"/>
  <c r="Z238" i="13"/>
  <c r="Z215" i="13"/>
  <c r="AB215" i="13"/>
  <c r="Z213" i="13"/>
  <c r="AB213" i="13"/>
  <c r="Z324" i="13"/>
  <c r="AB324" i="13"/>
  <c r="Z125" i="13"/>
  <c r="AB125" i="13"/>
  <c r="Z500" i="13"/>
  <c r="AB500" i="13"/>
  <c r="S443" i="13"/>
  <c r="Y443" i="13" s="1"/>
  <c r="P443" i="13"/>
  <c r="Q443" i="13"/>
  <c r="S101" i="13"/>
  <c r="P101" i="13"/>
  <c r="P10" i="13"/>
  <c r="Q10" i="13"/>
  <c r="M184" i="14" s="1"/>
  <c r="S235" i="13"/>
  <c r="P235" i="13"/>
  <c r="Q235" i="13"/>
  <c r="S393" i="13"/>
  <c r="Y393" i="13" s="1"/>
  <c r="P393" i="13"/>
  <c r="L128" i="14" s="1"/>
  <c r="Q393" i="13"/>
  <c r="M128" i="14" s="1"/>
  <c r="Q216" i="13"/>
  <c r="S216" i="13"/>
  <c r="Y216" i="13" s="1"/>
  <c r="P216" i="13"/>
  <c r="S350" i="13"/>
  <c r="Y350" i="13" s="1"/>
  <c r="Z350" i="13" s="1"/>
  <c r="P350" i="13"/>
  <c r="AM350" i="13" s="1"/>
  <c r="S452" i="13"/>
  <c r="Y452" i="13" s="1"/>
  <c r="Q452" i="13"/>
  <c r="P452" i="13"/>
  <c r="Q327" i="13"/>
  <c r="M268" i="14" s="1"/>
  <c r="S327" i="13"/>
  <c r="Y327" i="13" s="1"/>
  <c r="P327" i="13"/>
  <c r="L268" i="14" s="1"/>
  <c r="S81" i="13"/>
  <c r="Y81" i="13" s="1"/>
  <c r="P81" i="13"/>
  <c r="L262" i="14" s="1"/>
  <c r="Q81" i="13"/>
  <c r="M262" i="14" s="1"/>
  <c r="Q166" i="13"/>
  <c r="M253" i="14" s="1"/>
  <c r="P166" i="13"/>
  <c r="S166" i="13"/>
  <c r="Y166" i="13" s="1"/>
  <c r="S317" i="13"/>
  <c r="Y317" i="13" s="1"/>
  <c r="Z317" i="13" s="1"/>
  <c r="P317" i="13"/>
  <c r="AM317" i="13" s="1"/>
  <c r="S66" i="13"/>
  <c r="Y66" i="13" s="1"/>
  <c r="P66" i="13"/>
  <c r="Q66" i="13"/>
  <c r="M67" i="14" s="1"/>
  <c r="P129" i="13"/>
  <c r="S129" i="13"/>
  <c r="Y129" i="13" s="1"/>
  <c r="Q129" i="13"/>
  <c r="M103" i="14" s="1"/>
  <c r="Q24" i="13"/>
  <c r="M88" i="14" s="1"/>
  <c r="S24" i="13"/>
  <c r="Y24" i="13" s="1"/>
  <c r="P24" i="13"/>
  <c r="S139" i="13"/>
  <c r="Y139" i="13" s="1"/>
  <c r="P139" i="13"/>
  <c r="Q139" i="13"/>
  <c r="Q137" i="13"/>
  <c r="M50" i="14" s="1"/>
  <c r="S137" i="13"/>
  <c r="Y137" i="13" s="1"/>
  <c r="P137" i="13"/>
  <c r="Q489" i="13"/>
  <c r="S489" i="13"/>
  <c r="Y489" i="13" s="1"/>
  <c r="P489" i="13"/>
  <c r="S381" i="13"/>
  <c r="Y381" i="13" s="1"/>
  <c r="P381" i="13"/>
  <c r="Q381" i="13"/>
  <c r="M45" i="14" s="1"/>
  <c r="Q464" i="13"/>
  <c r="S464" i="13"/>
  <c r="Y464" i="13" s="1"/>
  <c r="P464" i="13"/>
  <c r="Q448" i="13"/>
  <c r="P448" i="13"/>
  <c r="S448" i="13"/>
  <c r="Y448" i="13" s="1"/>
  <c r="Q121" i="13"/>
  <c r="M77" i="14" s="1"/>
  <c r="S121" i="13"/>
  <c r="Y121" i="13" s="1"/>
  <c r="P121" i="13"/>
  <c r="Q295" i="13"/>
  <c r="M360" i="14" s="1"/>
  <c r="S295" i="13"/>
  <c r="Y295" i="13" s="1"/>
  <c r="P295" i="13"/>
  <c r="Q354" i="13"/>
  <c r="M43" i="14" s="1"/>
  <c r="S354" i="13"/>
  <c r="Y354" i="13" s="1"/>
  <c r="P354" i="13"/>
  <c r="S169" i="13"/>
  <c r="Y169" i="13" s="1"/>
  <c r="P169" i="13"/>
  <c r="Q169" i="13"/>
  <c r="M336" i="14" s="1"/>
  <c r="S117" i="13"/>
  <c r="Y117" i="13" s="1"/>
  <c r="P117" i="13"/>
  <c r="Q117" i="13"/>
  <c r="M410" i="14" s="1"/>
  <c r="S130" i="13"/>
  <c r="Y130" i="13" s="1"/>
  <c r="Q130" i="13"/>
  <c r="M8" i="14" s="1"/>
  <c r="P130" i="13"/>
  <c r="Q344" i="13"/>
  <c r="M58" i="14" s="1"/>
  <c r="S344" i="13"/>
  <c r="Y344" i="13" s="1"/>
  <c r="P344" i="13"/>
  <c r="L58" i="14" s="1"/>
  <c r="Q239" i="13"/>
  <c r="M113" i="14" s="1"/>
  <c r="P239" i="13"/>
  <c r="L113" i="14" s="1"/>
  <c r="S239" i="13"/>
  <c r="Y239" i="13" s="1"/>
  <c r="AB307" i="13"/>
  <c r="Z307" i="13"/>
  <c r="Z133" i="13"/>
  <c r="AB133" i="13"/>
  <c r="AB223" i="13"/>
  <c r="Z223" i="13"/>
  <c r="AB162" i="13"/>
  <c r="Z162" i="13"/>
  <c r="AB338" i="13"/>
  <c r="Z338" i="13"/>
  <c r="AB521" i="13"/>
  <c r="AB541" i="13"/>
  <c r="Z541" i="13"/>
  <c r="AB450" i="13"/>
  <c r="AS450" i="13" s="1"/>
  <c r="Z450" i="13"/>
  <c r="Z220" i="13"/>
  <c r="AB220" i="13"/>
  <c r="AT220" i="13" s="1"/>
  <c r="Z244" i="13"/>
  <c r="AB244" i="13"/>
  <c r="Z208" i="13"/>
  <c r="AB208" i="13"/>
  <c r="AB503" i="13"/>
  <c r="Z503" i="13"/>
  <c r="AB126" i="13"/>
  <c r="Z126" i="13"/>
  <c r="Z164" i="13"/>
  <c r="AB164" i="13"/>
  <c r="AB53" i="13"/>
  <c r="Z53" i="13"/>
  <c r="AB114" i="13"/>
  <c r="Z114" i="13"/>
  <c r="Z225" i="13"/>
  <c r="AB225" i="13"/>
  <c r="Z360" i="13"/>
  <c r="AB360" i="13"/>
  <c r="AB281" i="13"/>
  <c r="Z281" i="13"/>
  <c r="AB118" i="13"/>
  <c r="Z118" i="13"/>
  <c r="AB122" i="13"/>
  <c r="Z122" i="13"/>
  <c r="Z436" i="13"/>
  <c r="AB436" i="13"/>
  <c r="AB71" i="13"/>
  <c r="Z71" i="13"/>
  <c r="AB474" i="13"/>
  <c r="Z474" i="13"/>
  <c r="AB153" i="13"/>
  <c r="AQ153" i="13" s="1"/>
  <c r="Z153" i="13"/>
  <c r="Z380" i="13"/>
  <c r="AB380" i="13"/>
  <c r="AB417" i="13"/>
  <c r="Z417" i="13"/>
  <c r="Z287" i="13"/>
  <c r="AB287" i="13"/>
  <c r="AB274" i="13"/>
  <c r="Z274" i="13"/>
  <c r="AB482" i="13"/>
  <c r="Z482" i="13"/>
  <c r="Z70" i="13"/>
  <c r="AB70" i="13"/>
  <c r="Z431" i="13"/>
  <c r="AB431" i="13"/>
  <c r="AB194" i="13"/>
  <c r="Z194" i="13"/>
  <c r="S531" i="13"/>
  <c r="Y531" i="13" s="1"/>
  <c r="P531" i="13"/>
  <c r="Q531" i="13"/>
  <c r="Q79" i="13"/>
  <c r="P79" i="13"/>
  <c r="Q102" i="13"/>
  <c r="P102" i="13"/>
  <c r="S102" i="13"/>
  <c r="S389" i="13"/>
  <c r="Y389" i="13" s="1"/>
  <c r="Q389" i="13"/>
  <c r="M222" i="14" s="1"/>
  <c r="P389" i="13"/>
  <c r="L222" i="14" s="1"/>
  <c r="S475" i="13"/>
  <c r="Y475" i="13" s="1"/>
  <c r="P475" i="13"/>
  <c r="Q475" i="13"/>
  <c r="S212" i="13"/>
  <c r="Y212" i="13" s="1"/>
  <c r="P212" i="13"/>
  <c r="Q212" i="13"/>
  <c r="M110" i="14" s="1"/>
  <c r="S420" i="13"/>
  <c r="Y420" i="13" s="1"/>
  <c r="Q420" i="13"/>
  <c r="P420" i="13"/>
  <c r="Q407" i="13"/>
  <c r="P407" i="13"/>
  <c r="S407" i="13"/>
  <c r="Y407" i="13" s="1"/>
  <c r="Q342" i="13"/>
  <c r="M26" i="14" s="1"/>
  <c r="S342" i="13"/>
  <c r="Y342" i="13" s="1"/>
  <c r="P342" i="13"/>
  <c r="Q191" i="13"/>
  <c r="M266" i="14" s="1"/>
  <c r="S191" i="13"/>
  <c r="Y191" i="13" s="1"/>
  <c r="P191" i="13"/>
  <c r="Q440" i="13"/>
  <c r="S440" i="13"/>
  <c r="Y440" i="13" s="1"/>
  <c r="P440" i="13"/>
  <c r="S21" i="13"/>
  <c r="Y21" i="13" s="1"/>
  <c r="P21" i="13"/>
  <c r="L87" i="14" s="1"/>
  <c r="Q21" i="13"/>
  <c r="M87" i="14" s="1"/>
  <c r="S203" i="13"/>
  <c r="Y203" i="13" s="1"/>
  <c r="P203" i="13"/>
  <c r="Q203" i="13"/>
  <c r="M284" i="14" s="1"/>
  <c r="S445" i="13"/>
  <c r="Y445" i="13" s="1"/>
  <c r="Q445" i="13"/>
  <c r="P445" i="13"/>
  <c r="Q290" i="13"/>
  <c r="M203" i="14" s="1"/>
  <c r="S290" i="13"/>
  <c r="Y290" i="13" s="1"/>
  <c r="P290" i="13"/>
  <c r="S433" i="13"/>
  <c r="Y433" i="13" s="1"/>
  <c r="P433" i="13"/>
  <c r="Q433" i="13"/>
  <c r="Q110" i="13"/>
  <c r="M100" i="14" s="1"/>
  <c r="S110" i="13"/>
  <c r="Y110" i="13" s="1"/>
  <c r="P110" i="13"/>
  <c r="L100" i="14" s="1"/>
  <c r="P74" i="13"/>
  <c r="L328" i="14" s="1"/>
  <c r="S74" i="13"/>
  <c r="Y74" i="13" s="1"/>
  <c r="Q74" i="13"/>
  <c r="M328" i="14" s="1"/>
  <c r="S442" i="13"/>
  <c r="Y442" i="13" s="1"/>
  <c r="Q442" i="13"/>
  <c r="P442" i="13"/>
  <c r="P321" i="13"/>
  <c r="L152" i="14" s="1"/>
  <c r="S321" i="13"/>
  <c r="Y321" i="13" s="1"/>
  <c r="Q321" i="13"/>
  <c r="M152" i="14" s="1"/>
  <c r="Q270" i="13"/>
  <c r="M167" i="14" s="1"/>
  <c r="P270" i="13"/>
  <c r="S270" i="13"/>
  <c r="Y270" i="13" s="1"/>
  <c r="Q233" i="13"/>
  <c r="M199" i="14" s="1"/>
  <c r="S233" i="13"/>
  <c r="Y233" i="13" s="1"/>
  <c r="P233" i="13"/>
  <c r="S476" i="13"/>
  <c r="Y476" i="13" s="1"/>
  <c r="Q476" i="13"/>
  <c r="P476" i="13"/>
  <c r="S243" i="13"/>
  <c r="Y243" i="13" s="1"/>
  <c r="P243" i="13"/>
  <c r="L297" i="14" s="1"/>
  <c r="Q243" i="13"/>
  <c r="M297" i="14" s="1"/>
  <c r="Q222" i="13"/>
  <c r="M195" i="14" s="1"/>
  <c r="S222" i="13"/>
  <c r="Y222" i="13" s="1"/>
  <c r="P222" i="13"/>
  <c r="L195" i="14" s="1"/>
  <c r="S28" i="13"/>
  <c r="Y28" i="13" s="1"/>
  <c r="P28" i="13"/>
  <c r="Q28" i="13"/>
  <c r="S221" i="13"/>
  <c r="Y221" i="13" s="1"/>
  <c r="P221" i="13"/>
  <c r="Q221" i="13"/>
  <c r="M111" i="14" s="1"/>
  <c r="S501" i="13"/>
  <c r="Y501" i="13" s="1"/>
  <c r="Q501" i="13"/>
  <c r="P501" i="13"/>
  <c r="AB462" i="13"/>
  <c r="Z462" i="13"/>
  <c r="Z165" i="13"/>
  <c r="AB286" i="13"/>
  <c r="Z286" i="13"/>
  <c r="Z300" i="13"/>
  <c r="AB300" i="13"/>
  <c r="Z439" i="13"/>
  <c r="AB439" i="13"/>
  <c r="Z359" i="13"/>
  <c r="AB359" i="13"/>
  <c r="AB479" i="13"/>
  <c r="Z479" i="13"/>
  <c r="Z6" i="13"/>
  <c r="AB6" i="13"/>
  <c r="AB42" i="13"/>
  <c r="Z42" i="13"/>
  <c r="AB536" i="13"/>
  <c r="Z536" i="13"/>
  <c r="AB418" i="13"/>
  <c r="Z418" i="13"/>
  <c r="AB63" i="13"/>
  <c r="Z63" i="13"/>
  <c r="Z284" i="13"/>
  <c r="AB284" i="13"/>
  <c r="AB409" i="13"/>
  <c r="Z409" i="13"/>
  <c r="Z204" i="13"/>
  <c r="AB204" i="13"/>
  <c r="AB26" i="13"/>
  <c r="Z26" i="13"/>
  <c r="Z17" i="13"/>
  <c r="AB17" i="13"/>
  <c r="Z228" i="13"/>
  <c r="AB228" i="13"/>
  <c r="AB506" i="13"/>
  <c r="Z506" i="13"/>
  <c r="AB82" i="13"/>
  <c r="Z82" i="13"/>
  <c r="Z142" i="13"/>
  <c r="AB142" i="13"/>
  <c r="S196" i="13"/>
  <c r="Y196" i="13" s="1"/>
  <c r="Q196" i="13"/>
  <c r="M69" i="14" s="1"/>
  <c r="P196" i="13"/>
  <c r="L69" i="14" s="1"/>
  <c r="Q16" i="13"/>
  <c r="M185" i="14" s="1"/>
  <c r="P16" i="13"/>
  <c r="P97" i="13"/>
  <c r="AM97" i="13" s="1"/>
  <c r="S97" i="13"/>
  <c r="Y97" i="13" s="1"/>
  <c r="Z97" i="13" s="1"/>
  <c r="Q504" i="13"/>
  <c r="S504" i="13"/>
  <c r="Y504" i="13" s="1"/>
  <c r="P504" i="13"/>
  <c r="Q494" i="13"/>
  <c r="S494" i="13"/>
  <c r="Y494" i="13" s="1"/>
  <c r="P494" i="13"/>
  <c r="S461" i="13"/>
  <c r="Y461" i="13" s="1"/>
  <c r="Q461" i="13"/>
  <c r="P461" i="13"/>
  <c r="AM461" i="13" s="1"/>
  <c r="S530" i="13"/>
  <c r="Y530" i="13" s="1"/>
  <c r="Q530" i="13"/>
  <c r="P530" i="13"/>
  <c r="S309" i="13"/>
  <c r="Y309" i="13" s="1"/>
  <c r="P309" i="13"/>
  <c r="Q309" i="13"/>
  <c r="M239" i="14" s="1"/>
  <c r="Q376" i="13"/>
  <c r="M270" i="14" s="1"/>
  <c r="S376" i="13"/>
  <c r="Y376" i="13" s="1"/>
  <c r="P376" i="13"/>
  <c r="L270" i="14" s="1"/>
  <c r="Q190" i="13"/>
  <c r="S190" i="13"/>
  <c r="Y190" i="13" s="1"/>
  <c r="P190" i="13"/>
  <c r="S355" i="13"/>
  <c r="Y355" i="13" s="1"/>
  <c r="P355" i="13"/>
  <c r="Q355" i="13"/>
  <c r="M207" i="14" s="1"/>
  <c r="S386" i="13"/>
  <c r="Y386" i="13" s="1"/>
  <c r="Q386" i="13"/>
  <c r="M384" i="14" s="1"/>
  <c r="P386" i="13"/>
  <c r="L384" i="14" s="1"/>
  <c r="Q320" i="13"/>
  <c r="M122" i="14" s="1"/>
  <c r="S320" i="13"/>
  <c r="Y320" i="13" s="1"/>
  <c r="P320" i="13"/>
  <c r="Q135" i="13"/>
  <c r="M68" i="14" s="1"/>
  <c r="S135" i="13"/>
  <c r="Y135" i="13" s="1"/>
  <c r="P135" i="13"/>
  <c r="L68" i="14" s="1"/>
  <c r="Q31" i="13"/>
  <c r="M82" i="14" s="1"/>
  <c r="S31" i="13"/>
  <c r="Y31" i="13" s="1"/>
  <c r="P31" i="13"/>
  <c r="L82" i="14" s="1"/>
  <c r="S421" i="13"/>
  <c r="Y421" i="13" s="1"/>
  <c r="P421" i="13"/>
  <c r="Q421" i="13"/>
  <c r="Q280" i="13"/>
  <c r="M79" i="14" s="1"/>
  <c r="S280" i="13"/>
  <c r="Y280" i="13" s="1"/>
  <c r="P280" i="13"/>
  <c r="L79" i="14" s="1"/>
  <c r="S293" i="13"/>
  <c r="Y293" i="13" s="1"/>
  <c r="Q293" i="13"/>
  <c r="M168" i="14" s="1"/>
  <c r="P293" i="13"/>
  <c r="Q311" i="13"/>
  <c r="M178" i="14" s="1"/>
  <c r="S311" i="13"/>
  <c r="Y311" i="13" s="1"/>
  <c r="P311" i="13"/>
  <c r="Q495" i="13"/>
  <c r="P495" i="13"/>
  <c r="S495" i="13"/>
  <c r="Y495" i="13" s="1"/>
  <c r="Q146" i="13"/>
  <c r="M64" i="14" s="1"/>
  <c r="S146" i="13"/>
  <c r="Y146" i="13" s="1"/>
  <c r="P146" i="13"/>
  <c r="S218" i="13"/>
  <c r="Y218" i="13" s="1"/>
  <c r="P218" i="13"/>
  <c r="Q218" i="13"/>
  <c r="M169" i="14" s="1"/>
  <c r="S57" i="13"/>
  <c r="Y57" i="13" s="1"/>
  <c r="P57" i="13"/>
  <c r="Q57" i="13"/>
  <c r="M187" i="14" s="1"/>
  <c r="S403" i="13"/>
  <c r="Y403" i="13" s="1"/>
  <c r="P403" i="13"/>
  <c r="Q403" i="13"/>
  <c r="M273" i="14" s="1"/>
  <c r="Q55" i="13"/>
  <c r="M308" i="14" s="1"/>
  <c r="S55" i="13"/>
  <c r="Y55" i="13" s="1"/>
  <c r="P55" i="13"/>
  <c r="L308" i="14" s="1"/>
  <c r="Q446" i="13"/>
  <c r="P446" i="13"/>
  <c r="S446" i="13"/>
  <c r="Y446" i="13" s="1"/>
  <c r="AB131" i="13"/>
  <c r="Z131" i="13"/>
  <c r="Z197" i="13"/>
  <c r="AB197" i="13"/>
  <c r="AB511" i="13"/>
  <c r="Z511" i="13"/>
  <c r="Z312" i="13"/>
  <c r="AB312" i="13"/>
  <c r="Z198" i="13"/>
  <c r="AB198" i="13"/>
  <c r="Z496" i="13"/>
  <c r="AB496" i="13"/>
  <c r="AB534" i="13"/>
  <c r="Z534" i="13"/>
  <c r="Z104" i="13"/>
  <c r="AB104" i="13"/>
  <c r="AB535" i="13"/>
  <c r="Z535" i="13"/>
  <c r="AB523" i="13"/>
  <c r="Z523" i="13"/>
  <c r="AB185" i="13"/>
  <c r="Z185" i="13"/>
  <c r="AB40" i="13"/>
  <c r="Z40" i="13"/>
  <c r="Z8" i="13"/>
  <c r="AB8" i="13"/>
  <c r="Z404" i="13"/>
  <c r="AB404" i="13"/>
  <c r="AB294" i="13"/>
  <c r="Z294" i="13"/>
  <c r="AB539" i="13"/>
  <c r="Z539" i="13"/>
  <c r="AM351" i="13"/>
  <c r="L15" i="14"/>
  <c r="AB149" i="13"/>
  <c r="Z149" i="13"/>
  <c r="AB337" i="13"/>
  <c r="Z337" i="13"/>
  <c r="AB304" i="13"/>
  <c r="Z304" i="13"/>
  <c r="AB18" i="13"/>
  <c r="Z18" i="13"/>
  <c r="AB89" i="13"/>
  <c r="Z89" i="13"/>
  <c r="AB357" i="13"/>
  <c r="Z357" i="13"/>
  <c r="AB424" i="13"/>
  <c r="Z424" i="13"/>
  <c r="AB426" i="13"/>
  <c r="Z426" i="13"/>
  <c r="AB413" i="13"/>
  <c r="Z413" i="13"/>
  <c r="Z44" i="13"/>
  <c r="AB44" i="13"/>
  <c r="S493" i="13"/>
  <c r="Y493" i="13" s="1"/>
  <c r="Q493" i="13"/>
  <c r="P493" i="13"/>
  <c r="I118" i="14"/>
  <c r="I69" i="14"/>
  <c r="Q463" i="13"/>
  <c r="P463" i="13"/>
  <c r="S463" i="13"/>
  <c r="Y463" i="13" s="1"/>
  <c r="Q368" i="13"/>
  <c r="M289" i="14" s="1"/>
  <c r="S368" i="13"/>
  <c r="Y368" i="13" s="1"/>
  <c r="P368" i="13"/>
  <c r="Q457" i="13"/>
  <c r="S457" i="13"/>
  <c r="Y457" i="13" s="1"/>
  <c r="P457" i="13"/>
  <c r="S499" i="13"/>
  <c r="Y499" i="13" s="1"/>
  <c r="P499" i="13"/>
  <c r="Q499" i="13"/>
  <c r="Q296" i="13"/>
  <c r="S296" i="13"/>
  <c r="Y296" i="13" s="1"/>
  <c r="P296" i="13"/>
  <c r="S491" i="13"/>
  <c r="Y491" i="13" s="1"/>
  <c r="Z491" i="13" s="1"/>
  <c r="P491" i="13"/>
  <c r="AM491" i="13" s="1"/>
  <c r="S155" i="13"/>
  <c r="Y155" i="13" s="1"/>
  <c r="P155" i="13"/>
  <c r="Q155" i="13"/>
  <c r="M264" i="14" s="1"/>
  <c r="Q154" i="13"/>
  <c r="M252" i="14" s="1"/>
  <c r="S154" i="13"/>
  <c r="Y154" i="13" s="1"/>
  <c r="P154" i="13"/>
  <c r="Q520" i="13"/>
  <c r="P520" i="13"/>
  <c r="S520" i="13"/>
  <c r="Y520" i="13" s="1"/>
  <c r="S205" i="13"/>
  <c r="Y205" i="13" s="1"/>
  <c r="Q205" i="13"/>
  <c r="M234" i="14" s="1"/>
  <c r="P205" i="13"/>
  <c r="Q272" i="13"/>
  <c r="S272" i="13"/>
  <c r="Y272" i="13" s="1"/>
  <c r="P272" i="13"/>
  <c r="S229" i="13"/>
  <c r="Y229" i="13" s="1"/>
  <c r="Q229" i="13"/>
  <c r="M112" i="14" s="1"/>
  <c r="P229" i="13"/>
  <c r="Q257" i="13"/>
  <c r="M220" i="14" s="1"/>
  <c r="P257" i="13"/>
  <c r="S257" i="13"/>
  <c r="Y257" i="13" s="1"/>
  <c r="S468" i="13"/>
  <c r="Y468" i="13" s="1"/>
  <c r="P468" i="13"/>
  <c r="Q468" i="13"/>
  <c r="S349" i="13"/>
  <c r="Y349" i="13" s="1"/>
  <c r="P349" i="13"/>
  <c r="Q349" i="13"/>
  <c r="M373" i="14" s="1"/>
  <c r="Q400" i="13"/>
  <c r="M154" i="14" s="1"/>
  <c r="S400" i="13"/>
  <c r="Y400" i="13" s="1"/>
  <c r="P400" i="13"/>
  <c r="Q470" i="13"/>
  <c r="S470" i="13"/>
  <c r="Y470" i="13" s="1"/>
  <c r="P470" i="13"/>
  <c r="Q15" i="13"/>
  <c r="M175" i="14" s="1"/>
  <c r="S15" i="13"/>
  <c r="Y15" i="13" s="1"/>
  <c r="P15" i="13"/>
  <c r="S362" i="13"/>
  <c r="Y362" i="13" s="1"/>
  <c r="Q362" i="13"/>
  <c r="M161" i="14" s="1"/>
  <c r="P362" i="13"/>
  <c r="Q336" i="13"/>
  <c r="M318" i="14" s="1"/>
  <c r="S336" i="13"/>
  <c r="Y336" i="13" s="1"/>
  <c r="P336" i="13"/>
  <c r="Q56" i="13"/>
  <c r="M327" i="14" s="1"/>
  <c r="S56" i="13"/>
  <c r="Y56" i="13" s="1"/>
  <c r="P56" i="13"/>
  <c r="L327" i="14" s="1"/>
  <c r="Q150" i="13"/>
  <c r="S150" i="13"/>
  <c r="Y150" i="13" s="1"/>
  <c r="P150" i="13"/>
  <c r="S371" i="13"/>
  <c r="Y371" i="13" s="1"/>
  <c r="P371" i="13"/>
  <c r="L244" i="14" s="1"/>
  <c r="Q371" i="13"/>
  <c r="M244" i="14" s="1"/>
  <c r="P201" i="13"/>
  <c r="L57" i="14" s="1"/>
  <c r="S201" i="13"/>
  <c r="Y201" i="13" s="1"/>
  <c r="Q201" i="13"/>
  <c r="M57" i="14" s="1"/>
  <c r="Q175" i="13"/>
  <c r="M265" i="14" s="1"/>
  <c r="P175" i="13"/>
  <c r="L265" i="14" s="1"/>
  <c r="S175" i="13"/>
  <c r="Y175" i="13" s="1"/>
  <c r="Z77" i="13"/>
  <c r="AB77" i="13"/>
  <c r="Z134" i="13"/>
  <c r="AB134" i="13"/>
  <c r="AB480" i="13"/>
  <c r="Z480" i="13"/>
  <c r="Z395" i="13"/>
  <c r="AB395" i="13"/>
  <c r="Z88" i="13"/>
  <c r="AB88" i="13"/>
  <c r="Z143" i="13"/>
  <c r="AB143" i="13"/>
  <c r="AB339" i="13"/>
  <c r="Z339" i="13"/>
  <c r="AB306" i="13"/>
  <c r="Z306" i="13"/>
  <c r="AB9" i="13"/>
  <c r="Z9" i="13"/>
  <c r="AB285" i="13"/>
  <c r="Z285" i="13"/>
  <c r="Z345" i="13"/>
  <c r="AB345" i="13"/>
  <c r="AB85" i="13"/>
  <c r="AB351" i="13"/>
  <c r="Z351" i="13"/>
  <c r="AB170" i="13"/>
  <c r="Z170" i="13"/>
  <c r="Z14" i="13"/>
  <c r="AB14" i="13"/>
  <c r="AB47" i="13"/>
  <c r="Z47" i="13"/>
  <c r="AB11" i="13"/>
  <c r="Z11" i="13"/>
  <c r="AB291" i="13"/>
  <c r="Z291" i="13"/>
  <c r="Z193" i="13"/>
  <c r="AB193" i="13"/>
  <c r="Z259" i="13"/>
  <c r="AB259" i="13"/>
  <c r="AB158" i="13"/>
  <c r="Z158" i="13"/>
  <c r="AB214" i="13"/>
  <c r="Z214" i="13"/>
  <c r="M305" i="13"/>
  <c r="M483" i="13"/>
  <c r="M365" i="13"/>
  <c r="M352" i="13"/>
  <c r="M22" i="13"/>
  <c r="M148" i="13"/>
  <c r="M211" i="13"/>
  <c r="M401" i="13"/>
  <c r="M186" i="13"/>
  <c r="I11" i="14" s="1"/>
  <c r="M119" i="13"/>
  <c r="I49" i="14" s="1"/>
  <c r="M147" i="13"/>
  <c r="M388" i="13"/>
  <c r="M128" i="13"/>
  <c r="M487" i="13"/>
  <c r="M61" i="13"/>
  <c r="M427" i="13"/>
  <c r="M406" i="13"/>
  <c r="M537" i="13"/>
  <c r="M532" i="13"/>
  <c r="M269" i="13"/>
  <c r="I119" i="14" s="1"/>
  <c r="M410" i="13"/>
  <c r="M326" i="13"/>
  <c r="M373" i="13"/>
  <c r="M364" i="13"/>
  <c r="M30" i="13"/>
  <c r="M58" i="13"/>
  <c r="M447" i="13"/>
  <c r="Q281" i="14"/>
  <c r="I266" i="14"/>
  <c r="M22" i="14"/>
  <c r="Q86" i="14"/>
  <c r="M283" i="14"/>
  <c r="L283" i="14"/>
  <c r="M402" i="14"/>
  <c r="I373" i="14"/>
  <c r="Q105" i="14"/>
  <c r="L114" i="14"/>
  <c r="I114" i="14"/>
  <c r="M114" i="14"/>
  <c r="Q373" i="14"/>
  <c r="K184" i="14"/>
  <c r="J184" i="14"/>
  <c r="R184" i="14"/>
  <c r="Q404" i="14"/>
  <c r="Q271" i="14"/>
  <c r="Q186" i="14"/>
  <c r="Q45" i="14"/>
  <c r="I327" i="14"/>
  <c r="M271" i="14"/>
  <c r="I320" i="14"/>
  <c r="I94" i="14"/>
  <c r="I311" i="14"/>
  <c r="I74" i="14"/>
  <c r="I113" i="14"/>
  <c r="I66" i="14"/>
  <c r="I363" i="14"/>
  <c r="L94" i="14"/>
  <c r="I268" i="14"/>
  <c r="I374" i="14"/>
  <c r="I152" i="14"/>
  <c r="I145" i="14"/>
  <c r="Q66" i="14"/>
  <c r="I45" i="14"/>
  <c r="L269" i="14"/>
  <c r="I201" i="14"/>
  <c r="M233" i="14"/>
  <c r="M186" i="14"/>
  <c r="I271" i="14"/>
  <c r="M269" i="14"/>
  <c r="Q267" i="14"/>
  <c r="I267" i="14"/>
  <c r="M267" i="14"/>
  <c r="L267" i="14"/>
  <c r="I189" i="14"/>
  <c r="M189" i="14"/>
  <c r="Q189" i="14"/>
  <c r="I221" i="14"/>
  <c r="Q228" i="14"/>
  <c r="M288" i="14"/>
  <c r="I288" i="14"/>
  <c r="M228" i="14"/>
  <c r="I228" i="14"/>
  <c r="Q288" i="14"/>
  <c r="Q56" i="14"/>
  <c r="M56" i="14"/>
  <c r="I56" i="14"/>
  <c r="I39" i="14"/>
  <c r="Q190" i="14"/>
  <c r="Q94" i="14"/>
  <c r="L311" i="14"/>
  <c r="I404" i="14"/>
  <c r="Q311" i="14"/>
  <c r="Q85" i="14"/>
  <c r="M350" i="14"/>
  <c r="I350" i="14"/>
  <c r="Q350" i="14"/>
  <c r="L190" i="14"/>
  <c r="M190" i="14"/>
  <c r="I190" i="14"/>
  <c r="I14" i="14"/>
  <c r="M115" i="14"/>
  <c r="I115" i="14"/>
  <c r="J11" i="14"/>
  <c r="I307" i="14"/>
  <c r="M237" i="14"/>
  <c r="I237" i="14"/>
  <c r="Q296" i="14"/>
  <c r="I296" i="14"/>
  <c r="Q410" i="14"/>
  <c r="I410" i="14"/>
  <c r="Q307" i="14"/>
  <c r="Q237" i="14"/>
  <c r="I312" i="14"/>
  <c r="Q226" i="14"/>
  <c r="L41" i="14"/>
  <c r="Q163" i="14"/>
  <c r="I226" i="14"/>
  <c r="I290" i="14"/>
  <c r="M290" i="14"/>
  <c r="Q173" i="14"/>
  <c r="M298" i="14"/>
  <c r="I298" i="14"/>
  <c r="Q359" i="14"/>
  <c r="Q225" i="14"/>
  <c r="Q90" i="14"/>
  <c r="I359" i="14"/>
  <c r="L359" i="14"/>
  <c r="M359" i="14"/>
  <c r="Q290" i="14"/>
  <c r="L90" i="14"/>
  <c r="I90" i="14"/>
  <c r="M90" i="14"/>
  <c r="Q298" i="14"/>
  <c r="Q327" i="14"/>
  <c r="R185" i="14"/>
  <c r="I163" i="14"/>
  <c r="Q98" i="14"/>
  <c r="I225" i="14"/>
  <c r="I178" i="14"/>
  <c r="I173" i="14"/>
  <c r="M98" i="14"/>
  <c r="I98" i="14"/>
  <c r="Q178" i="14"/>
  <c r="I43" i="14"/>
  <c r="Q263" i="14"/>
  <c r="I263" i="14"/>
  <c r="I206" i="14"/>
  <c r="L78" i="14"/>
  <c r="Q110" i="14"/>
  <c r="Q207" i="14"/>
  <c r="I28" i="14"/>
  <c r="M116" i="14"/>
  <c r="I116" i="14"/>
  <c r="Q161" i="14"/>
  <c r="Q217" i="14"/>
  <c r="Q127" i="14"/>
  <c r="L172" i="14"/>
  <c r="I111" i="14"/>
  <c r="I67" i="14"/>
  <c r="I161" i="14"/>
  <c r="L106" i="14"/>
  <c r="M217" i="14"/>
  <c r="I217" i="14"/>
  <c r="Q151" i="14"/>
  <c r="Q116" i="14"/>
  <c r="Q54" i="14"/>
  <c r="I127" i="14"/>
  <c r="M127" i="14"/>
  <c r="I93" i="14"/>
  <c r="M93" i="14"/>
  <c r="Q91" i="14"/>
  <c r="Q93" i="14"/>
  <c r="Q111" i="14"/>
  <c r="Q145" i="14"/>
  <c r="Q206" i="14"/>
  <c r="I253" i="14"/>
  <c r="I91" i="14"/>
  <c r="M280" i="14"/>
  <c r="I280" i="14"/>
  <c r="L83" i="14"/>
  <c r="I54" i="14"/>
  <c r="L54" i="14"/>
  <c r="M54" i="14"/>
  <c r="I110" i="14"/>
  <c r="Q363" i="14"/>
  <c r="Q67" i="14"/>
  <c r="I314" i="14"/>
  <c r="Q253" i="14"/>
  <c r="Q280" i="14"/>
  <c r="M151" i="14"/>
  <c r="I151" i="14"/>
  <c r="I313" i="14"/>
  <c r="Q250" i="14"/>
  <c r="Q5" i="14"/>
  <c r="L75" i="14"/>
  <c r="I32" i="14"/>
  <c r="I188" i="14"/>
  <c r="M188" i="14"/>
  <c r="L188" i="14"/>
  <c r="M231" i="14"/>
  <c r="I231" i="14"/>
  <c r="L125" i="14"/>
  <c r="I277" i="14"/>
  <c r="L341" i="14"/>
  <c r="L166" i="14"/>
  <c r="I220" i="14"/>
  <c r="Q124" i="14"/>
  <c r="Q287" i="14"/>
  <c r="Q285" i="14"/>
  <c r="L394" i="14"/>
  <c r="I330" i="14"/>
  <c r="Q168" i="14"/>
  <c r="Q313" i="14"/>
  <c r="Q188" i="14"/>
  <c r="Q330" i="14"/>
  <c r="Q152" i="14"/>
  <c r="I336" i="14"/>
  <c r="Q231" i="14"/>
  <c r="L65" i="14"/>
  <c r="Q230" i="14"/>
  <c r="Q374" i="14"/>
  <c r="L260" i="14"/>
  <c r="Q8" i="14"/>
  <c r="R11" i="14"/>
  <c r="Q32" i="14"/>
  <c r="Q220" i="14"/>
  <c r="I124" i="14"/>
  <c r="Q336" i="14"/>
  <c r="Q277" i="14"/>
  <c r="I285" i="14"/>
  <c r="Q88" i="14"/>
  <c r="I8" i="14"/>
  <c r="J129" i="14"/>
  <c r="Q289" i="14"/>
  <c r="I289" i="14"/>
  <c r="I168" i="14"/>
  <c r="L99" i="14"/>
  <c r="I88" i="14"/>
  <c r="M287" i="14"/>
  <c r="I287" i="14"/>
  <c r="J49" i="14"/>
  <c r="S49" i="14"/>
  <c r="K49" i="14"/>
  <c r="Q70" i="14"/>
  <c r="L240" i="14"/>
  <c r="I87" i="14"/>
  <c r="I207" i="14"/>
  <c r="L158" i="14"/>
  <c r="I23" i="14"/>
  <c r="I252" i="14"/>
  <c r="Q201" i="14"/>
  <c r="I264" i="14"/>
  <c r="I58" i="14"/>
  <c r="I235" i="14"/>
  <c r="I30" i="14"/>
  <c r="Q200" i="14"/>
  <c r="I70" i="14"/>
  <c r="I167" i="14"/>
  <c r="Q302" i="14"/>
  <c r="Q175" i="14"/>
  <c r="Q387" i="14"/>
  <c r="Q197" i="14"/>
  <c r="Q312" i="14"/>
  <c r="Q87" i="14"/>
  <c r="L315" i="14"/>
  <c r="I302" i="14"/>
  <c r="I100" i="14"/>
  <c r="I92" i="14"/>
  <c r="Q123" i="14"/>
  <c r="I112" i="14"/>
  <c r="I387" i="14"/>
  <c r="Q26" i="14"/>
  <c r="Q264" i="14"/>
  <c r="L229" i="14"/>
  <c r="Q187" i="14"/>
  <c r="I200" i="14"/>
  <c r="M200" i="14"/>
  <c r="Q252" i="14"/>
  <c r="Q234" i="14"/>
  <c r="R89" i="14"/>
  <c r="M117" i="14"/>
  <c r="I117" i="14"/>
  <c r="L153" i="14"/>
  <c r="L123" i="14"/>
  <c r="I123" i="14"/>
  <c r="M123" i="14"/>
  <c r="L6" i="14"/>
  <c r="Q112" i="14"/>
  <c r="Q199" i="14"/>
  <c r="L279" i="14"/>
  <c r="Q117" i="14"/>
  <c r="Q30" i="14"/>
  <c r="L22" i="14"/>
  <c r="I26" i="14"/>
  <c r="Q100" i="14"/>
  <c r="L291" i="14"/>
  <c r="L255" i="14"/>
  <c r="Q23" i="14"/>
  <c r="I197" i="14"/>
  <c r="M197" i="14"/>
  <c r="L51" i="14"/>
  <c r="I187" i="14"/>
  <c r="I360" i="14"/>
  <c r="I199" i="14"/>
  <c r="I175" i="14"/>
  <c r="I234" i="14"/>
  <c r="L192" i="14"/>
  <c r="I219" i="14"/>
  <c r="M219" i="14"/>
  <c r="Q243" i="14"/>
  <c r="Q286" i="14"/>
  <c r="Q251" i="14"/>
  <c r="J95" i="14"/>
  <c r="I256" i="14"/>
  <c r="L202" i="14"/>
  <c r="I236" i="14"/>
  <c r="Q339" i="14"/>
  <c r="I33" i="14"/>
  <c r="K148" i="14"/>
  <c r="Q204" i="14"/>
  <c r="Q236" i="14"/>
  <c r="L247" i="14"/>
  <c r="L272" i="14"/>
  <c r="L372" i="14"/>
  <c r="I204" i="14"/>
  <c r="J322" i="14"/>
  <c r="L382" i="14"/>
  <c r="I343" i="14"/>
  <c r="R208" i="14"/>
  <c r="J208" i="14"/>
  <c r="Q245" i="14"/>
  <c r="Q107" i="14"/>
  <c r="K194" i="14"/>
  <c r="J102" i="14"/>
  <c r="I185" i="14"/>
  <c r="I27" i="14"/>
  <c r="K89" i="14"/>
  <c r="I126" i="14"/>
  <c r="I107" i="14"/>
  <c r="Q184" i="14"/>
  <c r="R63" i="14"/>
  <c r="J63" i="14"/>
  <c r="L282" i="14"/>
  <c r="Q343" i="14"/>
  <c r="Q27" i="14"/>
  <c r="Q256" i="14"/>
  <c r="Q126" i="14"/>
  <c r="L165" i="14"/>
  <c r="I339" i="14"/>
  <c r="I243" i="14"/>
  <c r="I286" i="14"/>
  <c r="S129" i="14"/>
  <c r="K129" i="14"/>
  <c r="L59" i="14"/>
  <c r="S96" i="14"/>
  <c r="R96" i="14"/>
  <c r="R403" i="14"/>
  <c r="I184" i="14"/>
  <c r="K24" i="14"/>
  <c r="R24" i="14"/>
  <c r="I251" i="14"/>
  <c r="L164" i="14"/>
  <c r="I245" i="14"/>
  <c r="R209" i="14"/>
  <c r="I9" i="14"/>
  <c r="K209" i="14"/>
  <c r="S209" i="14"/>
  <c r="K130" i="14"/>
  <c r="J258" i="14"/>
  <c r="I166" i="14"/>
  <c r="J130" i="14"/>
  <c r="Q50" i="14"/>
  <c r="S403" i="14"/>
  <c r="S258" i="14"/>
  <c r="R42" i="14"/>
  <c r="S322" i="14"/>
  <c r="Q235" i="14"/>
  <c r="M166" i="14"/>
  <c r="L55" i="14"/>
  <c r="S130" i="14"/>
  <c r="L109" i="14"/>
  <c r="Q103" i="14"/>
  <c r="Q121" i="14"/>
  <c r="L108" i="14"/>
  <c r="I50" i="14"/>
  <c r="I101" i="14"/>
  <c r="R258" i="14"/>
  <c r="Q308" i="14"/>
  <c r="S119" i="14"/>
  <c r="L149" i="14"/>
  <c r="L218" i="14"/>
  <c r="S246" i="14"/>
  <c r="K405" i="14"/>
  <c r="L191" i="14"/>
  <c r="Q9" i="14"/>
  <c r="R130" i="14"/>
  <c r="L381" i="14"/>
  <c r="S405" i="14"/>
  <c r="Q318" i="14"/>
  <c r="I103" i="14"/>
  <c r="L223" i="14"/>
  <c r="L198" i="14"/>
  <c r="Q101" i="14"/>
  <c r="I318" i="14"/>
  <c r="J393" i="14"/>
  <c r="L160" i="14"/>
  <c r="J209" i="14"/>
  <c r="L120" i="14"/>
  <c r="L340" i="14"/>
  <c r="L278" i="14"/>
  <c r="J405" i="14"/>
  <c r="K258" i="14"/>
  <c r="L232" i="14"/>
  <c r="I121" i="14"/>
  <c r="I308" i="14"/>
  <c r="L71" i="14"/>
  <c r="L181" i="14"/>
  <c r="L86" i="14"/>
  <c r="L36" i="14"/>
  <c r="L4" i="14"/>
  <c r="L241" i="14"/>
  <c r="L16" i="14"/>
  <c r="Q166" i="14"/>
  <c r="I122" i="14"/>
  <c r="Q122" i="14"/>
  <c r="I284" i="14"/>
  <c r="L242" i="14"/>
  <c r="L261" i="14"/>
  <c r="I401" i="14"/>
  <c r="M401" i="14"/>
  <c r="Q284" i="14"/>
  <c r="L196" i="14"/>
  <c r="L227" i="14"/>
  <c r="Q401" i="14"/>
  <c r="T2" i="14"/>
  <c r="T406" i="14" s="1"/>
  <c r="S118" i="14"/>
  <c r="S164" i="14"/>
  <c r="S238" i="14"/>
  <c r="S381" i="14"/>
  <c r="S166" i="14"/>
  <c r="S149" i="14"/>
  <c r="S308" i="14"/>
  <c r="S58" i="14"/>
  <c r="S159" i="14"/>
  <c r="S384" i="14"/>
  <c r="S318" i="14"/>
  <c r="S380" i="14"/>
  <c r="S45" i="14"/>
  <c r="S122" i="14"/>
  <c r="S38" i="14"/>
  <c r="S262" i="14"/>
  <c r="S336" i="14"/>
  <c r="S261" i="14"/>
  <c r="S121" i="14"/>
  <c r="S85" i="14"/>
  <c r="S57" i="14"/>
  <c r="S383" i="14"/>
  <c r="S382" i="14"/>
  <c r="S350" i="14"/>
  <c r="S206" i="14"/>
  <c r="S219" i="14"/>
  <c r="S227" i="14"/>
  <c r="S354" i="14"/>
  <c r="S204" i="14"/>
  <c r="S169" i="14"/>
  <c r="S36" i="14"/>
  <c r="S12" i="14"/>
  <c r="S20" i="14"/>
  <c r="S267" i="14"/>
  <c r="S339" i="14"/>
  <c r="S296" i="14"/>
  <c r="S313" i="14"/>
  <c r="S338" i="14"/>
  <c r="S4" i="14"/>
  <c r="S241" i="14"/>
  <c r="S61" i="14"/>
  <c r="S195" i="14"/>
  <c r="S288" i="14"/>
  <c r="S51" i="14"/>
  <c r="S247" i="14"/>
  <c r="S127" i="14"/>
  <c r="S358" i="14"/>
  <c r="S361" i="14"/>
  <c r="S40" i="14"/>
  <c r="S31" i="14"/>
  <c r="S160" i="14"/>
  <c r="S316" i="14"/>
  <c r="S113" i="14"/>
  <c r="S168" i="14"/>
  <c r="S273" i="14"/>
  <c r="S175" i="14"/>
  <c r="S34" i="14"/>
  <c r="S341" i="14"/>
  <c r="S79" i="14"/>
  <c r="S392" i="14"/>
  <c r="S97" i="14"/>
  <c r="S191" i="14"/>
  <c r="S101" i="14"/>
  <c r="S9" i="14"/>
  <c r="S365" i="14"/>
  <c r="S84" i="14"/>
  <c r="S30" i="14"/>
  <c r="S171" i="14"/>
  <c r="S329" i="14"/>
  <c r="S330" i="14"/>
  <c r="S112" i="14"/>
  <c r="S340" i="14"/>
  <c r="S243" i="14"/>
  <c r="S301" i="14"/>
  <c r="S176" i="14"/>
  <c r="S126" i="14"/>
  <c r="S192" i="14"/>
  <c r="S39" i="14"/>
  <c r="S147" i="14"/>
  <c r="S59" i="14"/>
  <c r="S93" i="14"/>
  <c r="S404" i="14"/>
  <c r="S73" i="14"/>
  <c r="S374" i="14"/>
  <c r="S239" i="14"/>
  <c r="S240" i="14"/>
  <c r="S320" i="14"/>
  <c r="S104" i="14"/>
  <c r="S283" i="14"/>
  <c r="S153" i="14"/>
  <c r="S270" i="14"/>
  <c r="S193" i="14"/>
  <c r="S302" i="14"/>
  <c r="S179" i="14"/>
  <c r="S71" i="14"/>
  <c r="S56" i="14"/>
  <c r="S312" i="14"/>
  <c r="S53" i="14"/>
  <c r="S221" i="14"/>
  <c r="S181" i="14"/>
  <c r="S343" i="14"/>
  <c r="S199" i="14"/>
  <c r="S272" i="14"/>
  <c r="S16" i="14"/>
  <c r="S165" i="14"/>
  <c r="S120" i="14"/>
  <c r="S103" i="14"/>
  <c r="S410" i="14"/>
  <c r="S108" i="14"/>
  <c r="S27" i="14"/>
  <c r="S236" i="14"/>
  <c r="S259" i="14"/>
  <c r="S335" i="14"/>
  <c r="S33" i="14"/>
  <c r="S202" i="14"/>
  <c r="S250" i="14"/>
  <c r="S91" i="14"/>
  <c r="S244" i="14"/>
  <c r="S7" i="14"/>
  <c r="S281" i="14"/>
  <c r="S355" i="14"/>
  <c r="S117" i="14"/>
  <c r="S363" i="14"/>
  <c r="S228" i="14"/>
  <c r="S232" i="14"/>
  <c r="S303" i="14"/>
  <c r="S178" i="14"/>
  <c r="S50" i="14"/>
  <c r="S251" i="14"/>
  <c r="S86" i="14"/>
  <c r="S360" i="14"/>
  <c r="S300" i="14"/>
  <c r="S224" i="14"/>
  <c r="S109" i="14"/>
  <c r="S370" i="14"/>
  <c r="S161" i="14"/>
  <c r="S198" i="14"/>
  <c r="S125" i="14"/>
  <c r="S389" i="14"/>
  <c r="S286" i="14"/>
  <c r="S223" i="14"/>
  <c r="S116" i="14"/>
  <c r="S235" i="14"/>
  <c r="S282" i="14"/>
  <c r="S196" i="14"/>
  <c r="S90" i="14"/>
  <c r="S145" i="14"/>
  <c r="S287" i="14"/>
  <c r="S201" i="14"/>
  <c r="S315" i="14"/>
  <c r="S321" i="14"/>
  <c r="S98" i="14"/>
  <c r="S151" i="14"/>
  <c r="S253" i="14"/>
  <c r="S265" i="14"/>
  <c r="S205" i="14"/>
  <c r="S402" i="14"/>
  <c r="S269" i="14"/>
  <c r="S245" i="14"/>
  <c r="S188" i="14"/>
  <c r="S207" i="14"/>
  <c r="S70" i="14"/>
  <c r="S152" i="14"/>
  <c r="S264" i="14"/>
  <c r="S114" i="14"/>
  <c r="S184" i="14"/>
  <c r="S6" i="14"/>
  <c r="S256" i="14"/>
  <c r="S158" i="14"/>
  <c r="S37" i="14"/>
  <c r="S401" i="14"/>
  <c r="S254" i="14"/>
  <c r="S88" i="14"/>
  <c r="S344" i="14"/>
  <c r="S334" i="14"/>
  <c r="S314" i="14"/>
  <c r="S65" i="14"/>
  <c r="S66" i="14"/>
  <c r="S371" i="14"/>
  <c r="S297" i="14"/>
  <c r="S115" i="14"/>
  <c r="S277" i="14"/>
  <c r="S14" i="14"/>
  <c r="S255" i="14"/>
  <c r="S154" i="14"/>
  <c r="S54" i="14"/>
  <c r="S230" i="14"/>
  <c r="S220" i="14"/>
  <c r="S41" i="14"/>
  <c r="S217" i="14"/>
  <c r="S229" i="14"/>
  <c r="S278" i="14"/>
  <c r="S144" i="14"/>
  <c r="S35" i="14"/>
  <c r="S271" i="14"/>
  <c r="S69" i="14"/>
  <c r="S128" i="14"/>
  <c r="S99" i="14"/>
  <c r="S242" i="14"/>
  <c r="S15" i="14"/>
  <c r="S233" i="14"/>
  <c r="S173" i="14"/>
  <c r="S94" i="14"/>
  <c r="S307" i="14"/>
  <c r="S189" i="14"/>
  <c r="S76" i="14"/>
  <c r="S394" i="14"/>
  <c r="S67" i="14"/>
  <c r="S263" i="14"/>
  <c r="S82" i="14"/>
  <c r="S83" i="14"/>
  <c r="S110" i="14"/>
  <c r="S298" i="14"/>
  <c r="S234" i="14"/>
  <c r="S13" i="14"/>
  <c r="S257" i="14"/>
  <c r="S28" i="14"/>
  <c r="S64" i="14"/>
  <c r="S77" i="14"/>
  <c r="S10" i="14"/>
  <c r="S167" i="14"/>
  <c r="S327" i="14"/>
  <c r="S44" i="14"/>
  <c r="S92" i="14"/>
  <c r="S284" i="14"/>
  <c r="S231" i="14"/>
  <c r="S290" i="14"/>
  <c r="S26" i="14"/>
  <c r="S190" i="14"/>
  <c r="S22" i="14"/>
  <c r="S218" i="14"/>
  <c r="S387" i="14"/>
  <c r="S319" i="14"/>
  <c r="S311" i="14"/>
  <c r="S105" i="14"/>
  <c r="S373" i="14"/>
  <c r="S182" i="14"/>
  <c r="S289" i="14"/>
  <c r="S306" i="14"/>
  <c r="S372" i="14"/>
  <c r="S124" i="14"/>
  <c r="S123" i="14"/>
  <c r="S150" i="14"/>
  <c r="S172" i="14"/>
  <c r="S43" i="14"/>
  <c r="S291" i="14"/>
  <c r="S337" i="14"/>
  <c r="S310" i="14"/>
  <c r="S177" i="14"/>
  <c r="S309" i="14"/>
  <c r="S197" i="14"/>
  <c r="S364" i="14"/>
  <c r="S111" i="14"/>
  <c r="S328" i="14"/>
  <c r="S78" i="14"/>
  <c r="S74" i="14"/>
  <c r="S186" i="14"/>
  <c r="S87" i="14"/>
  <c r="S146" i="14"/>
  <c r="S131" i="14"/>
  <c r="S107" i="14"/>
  <c r="S285" i="14"/>
  <c r="S19" i="14"/>
  <c r="S200" i="14"/>
  <c r="S203" i="14"/>
  <c r="S279" i="14"/>
  <c r="S260" i="14"/>
  <c r="S359" i="14"/>
  <c r="S32" i="14"/>
  <c r="S317" i="14"/>
  <c r="S237" i="14"/>
  <c r="S8" i="14"/>
  <c r="S266" i="14"/>
  <c r="S5" i="14"/>
  <c r="S23" i="14"/>
  <c r="S163" i="14"/>
  <c r="S252" i="14"/>
  <c r="S25" i="14"/>
  <c r="S225" i="14"/>
  <c r="S280" i="14"/>
  <c r="S100" i="14"/>
  <c r="S106" i="14"/>
  <c r="S222" i="14"/>
  <c r="S75" i="14"/>
  <c r="S55" i="14"/>
  <c r="S226" i="14"/>
  <c r="S187" i="14"/>
  <c r="S170" i="14"/>
  <c r="S29" i="14"/>
  <c r="S268" i="14"/>
  <c r="S174" i="14"/>
  <c r="S68" i="14"/>
  <c r="P542" i="13" l="1"/>
  <c r="S542" i="13"/>
  <c r="Y542" i="13" s="1"/>
  <c r="Z392" i="13"/>
  <c r="AM45" i="13"/>
  <c r="Z437" i="13"/>
  <c r="Z106" i="13"/>
  <c r="Z370" i="13"/>
  <c r="AQ379" i="13"/>
  <c r="AP450" i="13"/>
  <c r="AP399" i="13"/>
  <c r="AT515" i="13"/>
  <c r="AT379" i="13"/>
  <c r="AT450" i="13"/>
  <c r="AQ399" i="13"/>
  <c r="AS515" i="13"/>
  <c r="AT153" i="13"/>
  <c r="AE510" i="13"/>
  <c r="AF510" i="13"/>
  <c r="AQ450" i="13"/>
  <c r="AT399" i="13"/>
  <c r="AS153" i="13"/>
  <c r="AA510" i="13"/>
  <c r="X510" i="13"/>
  <c r="AO490" i="13"/>
  <c r="AF299" i="14"/>
  <c r="AS220" i="13"/>
  <c r="AP153" i="13"/>
  <c r="Q510" i="13"/>
  <c r="P510" i="13"/>
  <c r="S510" i="13"/>
  <c r="Y510" i="13" s="1"/>
  <c r="AI510" i="13"/>
  <c r="AJ510" i="13"/>
  <c r="AO510" i="13" s="1"/>
  <c r="AQ430" i="13"/>
  <c r="P514" i="13"/>
  <c r="L81" i="14" s="1"/>
  <c r="I81" i="14"/>
  <c r="AP379" i="13"/>
  <c r="AP515" i="13"/>
  <c r="Q455" i="13"/>
  <c r="Y79" i="13"/>
  <c r="Z79" i="13" s="1"/>
  <c r="AB315" i="13"/>
  <c r="AM370" i="13"/>
  <c r="AM394" i="13"/>
  <c r="AM133" i="13"/>
  <c r="Y227" i="13"/>
  <c r="Z227" i="13" s="1"/>
  <c r="Z313" i="13"/>
  <c r="AB432" i="13"/>
  <c r="AM287" i="13"/>
  <c r="AM392" i="13"/>
  <c r="AM115" i="13"/>
  <c r="AB36" i="13"/>
  <c r="AM24" i="13"/>
  <c r="AM400" i="13"/>
  <c r="AB411" i="13"/>
  <c r="Z178" i="13"/>
  <c r="AM5" i="13"/>
  <c r="Z314" i="13"/>
  <c r="AM306" i="13"/>
  <c r="Z247" i="13"/>
  <c r="AM415" i="13"/>
  <c r="AM255" i="13"/>
  <c r="AM248" i="13"/>
  <c r="AI537" i="13"/>
  <c r="Q514" i="13"/>
  <c r="M81" i="14" s="1"/>
  <c r="AB522" i="13"/>
  <c r="AP522" i="13" s="1"/>
  <c r="Z377" i="13"/>
  <c r="AB78" i="13"/>
  <c r="AT78" i="13" s="1"/>
  <c r="Z519" i="13"/>
  <c r="AB92" i="13"/>
  <c r="Z325" i="13"/>
  <c r="AM213" i="13"/>
  <c r="AA269" i="13"/>
  <c r="AJ211" i="13"/>
  <c r="AO211" i="13" s="1"/>
  <c r="Y16" i="13"/>
  <c r="Z275" i="13"/>
  <c r="AM249" i="13"/>
  <c r="AM454" i="13"/>
  <c r="AM411" i="13"/>
  <c r="AB180" i="13"/>
  <c r="AT180" i="13" s="1"/>
  <c r="AM18" i="13"/>
  <c r="AM513" i="13"/>
  <c r="AM204" i="13"/>
  <c r="AM464" i="13"/>
  <c r="AM100" i="13"/>
  <c r="AM91" i="13"/>
  <c r="AM421" i="13"/>
  <c r="AM233" i="13"/>
  <c r="AM139" i="13"/>
  <c r="AM53" i="13"/>
  <c r="AM164" i="13"/>
  <c r="AM431" i="13"/>
  <c r="AA388" i="13"/>
  <c r="AM518" i="13"/>
  <c r="AM219" i="13"/>
  <c r="AM339" i="13"/>
  <c r="AM432" i="13"/>
  <c r="AM457" i="13"/>
  <c r="AM272" i="13"/>
  <c r="AM218" i="13"/>
  <c r="AM141" i="13"/>
  <c r="AM38" i="13"/>
  <c r="AM178" i="13"/>
  <c r="AM202" i="13"/>
  <c r="AM92" i="13"/>
  <c r="L9" i="14"/>
  <c r="AE365" i="13"/>
  <c r="AP275" i="13"/>
  <c r="AM433" i="13"/>
  <c r="AM258" i="13"/>
  <c r="L154" i="14"/>
  <c r="AM93" i="13"/>
  <c r="AM78" i="13"/>
  <c r="X542" i="13"/>
  <c r="AM237" i="13"/>
  <c r="AM357" i="13"/>
  <c r="S526" i="13"/>
  <c r="Y526" i="13" s="1"/>
  <c r="AM82" i="13"/>
  <c r="Y10" i="13"/>
  <c r="AB10" i="13" s="1"/>
  <c r="AM117" i="13"/>
  <c r="AM99" i="13"/>
  <c r="Z93" i="13"/>
  <c r="AM475" i="13"/>
  <c r="AM403" i="13"/>
  <c r="AM146" i="13"/>
  <c r="AM169" i="13"/>
  <c r="AM271" i="13"/>
  <c r="P526" i="13"/>
  <c r="AM378" i="13"/>
  <c r="AM236" i="13"/>
  <c r="AM308" i="13"/>
  <c r="Z116" i="13"/>
  <c r="AB116" i="13"/>
  <c r="AP116" i="13" s="1"/>
  <c r="AM15" i="13"/>
  <c r="AM412" i="13"/>
  <c r="AM486" i="13"/>
  <c r="AM137" i="13"/>
  <c r="AM309" i="13"/>
  <c r="AM476" i="13"/>
  <c r="AM75" i="13"/>
  <c r="AM37" i="13"/>
  <c r="AM466" i="13"/>
  <c r="AM328" i="13"/>
  <c r="AM360" i="13"/>
  <c r="AM470" i="13"/>
  <c r="AM239" i="13"/>
  <c r="AM448" i="13"/>
  <c r="AM489" i="13"/>
  <c r="AM443" i="13"/>
  <c r="AM63" i="13"/>
  <c r="AF483" i="13"/>
  <c r="Y101" i="13"/>
  <c r="Z101" i="13" s="1"/>
  <c r="AM434" i="13"/>
  <c r="AM468" i="13"/>
  <c r="AM94" i="13"/>
  <c r="Y235" i="13"/>
  <c r="AB235" i="13" s="1"/>
  <c r="AM158" i="13"/>
  <c r="AM286" i="13"/>
  <c r="AM355" i="13"/>
  <c r="L410" i="14"/>
  <c r="Z524" i="13"/>
  <c r="AB524" i="13"/>
  <c r="AM531" i="13"/>
  <c r="AM422" i="13"/>
  <c r="AM215" i="13"/>
  <c r="AE30" i="13"/>
  <c r="Z107" i="13"/>
  <c r="AB107" i="13"/>
  <c r="AT107" i="13" s="1"/>
  <c r="AM227" i="13"/>
  <c r="AM159" i="13"/>
  <c r="AM467" i="13"/>
  <c r="AM188" i="13"/>
  <c r="AM519" i="13"/>
  <c r="AM175" i="13"/>
  <c r="AM212" i="13"/>
  <c r="Y102" i="13"/>
  <c r="AB102" i="13" s="1"/>
  <c r="AM264" i="13"/>
  <c r="AM132" i="13"/>
  <c r="AM184" i="13"/>
  <c r="AM172" i="13"/>
  <c r="AM244" i="13"/>
  <c r="AM113" i="13"/>
  <c r="AM294" i="13"/>
  <c r="AM144" i="13"/>
  <c r="AM541" i="13"/>
  <c r="AM228" i="13"/>
  <c r="AB195" i="13"/>
  <c r="AQ195" i="13" s="1"/>
  <c r="Z195" i="13"/>
  <c r="Z217" i="13"/>
  <c r="AB217" i="13"/>
  <c r="AM311" i="13"/>
  <c r="AM224" i="13"/>
  <c r="AM277" i="13"/>
  <c r="AM402" i="13"/>
  <c r="AM304" i="13"/>
  <c r="AM85" i="13"/>
  <c r="AM122" i="13"/>
  <c r="AB459" i="13"/>
  <c r="AP459" i="13" s="1"/>
  <c r="Z459" i="13"/>
  <c r="AM407" i="13"/>
  <c r="AM216" i="13"/>
  <c r="AM316" i="13"/>
  <c r="AM56" i="13"/>
  <c r="AM320" i="13"/>
  <c r="AM494" i="13"/>
  <c r="AM270" i="13"/>
  <c r="AM203" i="13"/>
  <c r="AM191" i="13"/>
  <c r="AM39" i="13"/>
  <c r="AM262" i="13"/>
  <c r="AM263" i="13"/>
  <c r="AM319" i="13"/>
  <c r="AM521" i="13"/>
  <c r="AM377" i="13"/>
  <c r="X305" i="13"/>
  <c r="Z454" i="13"/>
  <c r="AB454" i="13"/>
  <c r="L226" i="14"/>
  <c r="AM201" i="13"/>
  <c r="AM257" i="13"/>
  <c r="AM205" i="13"/>
  <c r="AM293" i="13"/>
  <c r="AM190" i="13"/>
  <c r="AM28" i="13"/>
  <c r="AM290" i="13"/>
  <c r="AM420" i="13"/>
  <c r="AM167" i="13"/>
  <c r="AM35" i="13"/>
  <c r="Y509" i="13"/>
  <c r="AB509" i="13" s="1"/>
  <c r="AM314" i="13"/>
  <c r="AM210" i="13"/>
  <c r="AM536" i="13"/>
  <c r="AM472" i="13"/>
  <c r="AM104" i="13"/>
  <c r="AM281" i="13"/>
  <c r="AM14" i="13"/>
  <c r="L205" i="14"/>
  <c r="L236" i="14"/>
  <c r="AM31" i="13"/>
  <c r="AM74" i="13"/>
  <c r="AM348" i="13"/>
  <c r="AM540" i="13"/>
  <c r="AM356" i="13"/>
  <c r="AM343" i="13"/>
  <c r="AQ275" i="13"/>
  <c r="AM247" i="13"/>
  <c r="AM500" i="13"/>
  <c r="AM160" i="13"/>
  <c r="AM68" i="13"/>
  <c r="AM418" i="13"/>
  <c r="Y455" i="13"/>
  <c r="AF128" i="13"/>
  <c r="AF487" i="13"/>
  <c r="L169" i="14"/>
  <c r="L239" i="14"/>
  <c r="L97" i="14"/>
  <c r="AM371" i="13"/>
  <c r="AM336" i="13"/>
  <c r="AM229" i="13"/>
  <c r="AM155" i="13"/>
  <c r="AM499" i="13"/>
  <c r="AM57" i="13"/>
  <c r="AM222" i="13"/>
  <c r="AM110" i="13"/>
  <c r="AM342" i="13"/>
  <c r="AM381" i="13"/>
  <c r="AM111" i="13"/>
  <c r="AM505" i="13"/>
  <c r="AM423" i="13"/>
  <c r="AM251" i="13"/>
  <c r="AT275" i="13"/>
  <c r="AM208" i="13"/>
  <c r="AM313" i="13"/>
  <c r="AM65" i="13"/>
  <c r="AM417" i="13"/>
  <c r="AM240" i="13"/>
  <c r="AM325" i="13"/>
  <c r="AM437" i="13"/>
  <c r="AM471" i="13"/>
  <c r="L273" i="14"/>
  <c r="L64" i="14"/>
  <c r="L320" i="14"/>
  <c r="L201" i="14"/>
  <c r="AM55" i="13"/>
  <c r="AM280" i="13"/>
  <c r="AM376" i="13"/>
  <c r="AM321" i="13"/>
  <c r="AM390" i="13"/>
  <c r="AM54" i="13"/>
  <c r="AM387" i="13"/>
  <c r="AM416" i="13"/>
  <c r="AS275" i="13"/>
  <c r="Y514" i="13"/>
  <c r="AM535" i="13"/>
  <c r="AM71" i="13"/>
  <c r="AM409" i="13"/>
  <c r="Z322" i="13"/>
  <c r="AB322" i="13"/>
  <c r="L13" i="14"/>
  <c r="AM135" i="13"/>
  <c r="AM442" i="13"/>
  <c r="AM440" i="13"/>
  <c r="AM81" i="13"/>
  <c r="AM138" i="13"/>
  <c r="AM353" i="13"/>
  <c r="AM278" i="13"/>
  <c r="AM275" i="13"/>
  <c r="AM525" i="13"/>
  <c r="AM29" i="13"/>
  <c r="AM36" i="13"/>
  <c r="AB263" i="13"/>
  <c r="Z263" i="13"/>
  <c r="AM362" i="13"/>
  <c r="AM295" i="13"/>
  <c r="Z467" i="13"/>
  <c r="AB467" i="13"/>
  <c r="AB331" i="13"/>
  <c r="AT331" i="13" s="1"/>
  <c r="Z331" i="13"/>
  <c r="AM123" i="13"/>
  <c r="L266" i="14"/>
  <c r="L104" i="14"/>
  <c r="AM154" i="13"/>
  <c r="AM296" i="13"/>
  <c r="AM243" i="13"/>
  <c r="AM344" i="13"/>
  <c r="AM327" i="13"/>
  <c r="AM252" i="13"/>
  <c r="AM171" i="13"/>
  <c r="AM444" i="13"/>
  <c r="AM335" i="13"/>
  <c r="AM206" i="13"/>
  <c r="AM67" i="13"/>
  <c r="AM177" i="13"/>
  <c r="AM435" i="13"/>
  <c r="AM508" i="13"/>
  <c r="AM194" i="13"/>
  <c r="AM516" i="13"/>
  <c r="AM174" i="13"/>
  <c r="AM145" i="13"/>
  <c r="AM47" i="13"/>
  <c r="AM359" i="13"/>
  <c r="AM511" i="13"/>
  <c r="Z248" i="13"/>
  <c r="AB248" i="13"/>
  <c r="AQ21" i="13"/>
  <c r="AO21" i="13"/>
  <c r="AP21" i="13" s="1"/>
  <c r="AS21" i="13"/>
  <c r="AT21" i="13"/>
  <c r="AO469" i="13"/>
  <c r="AP469" i="13" s="1"/>
  <c r="AS469" i="13"/>
  <c r="AT469" i="13"/>
  <c r="AQ469" i="13"/>
  <c r="AB502" i="13"/>
  <c r="Z502" i="13"/>
  <c r="AS145" i="13"/>
  <c r="AT145" i="13"/>
  <c r="AO145" i="13"/>
  <c r="AP145" i="13" s="1"/>
  <c r="AQ145" i="13"/>
  <c r="AS48" i="13"/>
  <c r="AT48" i="13"/>
  <c r="AQ48" i="13"/>
  <c r="AO48" i="13"/>
  <c r="AP48" i="13" s="1"/>
  <c r="AS402" i="13"/>
  <c r="AQ402" i="13"/>
  <c r="AO402" i="13"/>
  <c r="AP402" i="13" s="1"/>
  <c r="AT402" i="13"/>
  <c r="AQ505" i="13"/>
  <c r="AO505" i="13"/>
  <c r="AP505" i="13" s="1"/>
  <c r="AS505" i="13"/>
  <c r="AT505" i="13"/>
  <c r="AI119" i="13"/>
  <c r="AJ119" i="13"/>
  <c r="AS36" i="13"/>
  <c r="AO36" i="13"/>
  <c r="AP36" i="13" s="1"/>
  <c r="AT36" i="13"/>
  <c r="AQ36" i="13"/>
  <c r="AB358" i="13"/>
  <c r="Z358" i="13"/>
  <c r="AS65" i="13"/>
  <c r="AT65" i="13"/>
  <c r="AQ65" i="13"/>
  <c r="AO65" i="13"/>
  <c r="AP65" i="13" s="1"/>
  <c r="AS409" i="13"/>
  <c r="AT409" i="13"/>
  <c r="AO409" i="13"/>
  <c r="AP409" i="13" s="1"/>
  <c r="AQ409" i="13"/>
  <c r="AF119" i="13"/>
  <c r="AE119" i="13"/>
  <c r="AM299" i="13"/>
  <c r="L171" i="14"/>
  <c r="AF147" i="13"/>
  <c r="AE147" i="13"/>
  <c r="AA526" i="13"/>
  <c r="X526" i="13"/>
  <c r="AO25" i="13"/>
  <c r="AO92" i="13"/>
  <c r="AP92" i="13" s="1"/>
  <c r="AQ92" i="13"/>
  <c r="AS92" i="13"/>
  <c r="AT92" i="13"/>
  <c r="AM297" i="13"/>
  <c r="AM502" i="13"/>
  <c r="AS431" i="13"/>
  <c r="AT431" i="13"/>
  <c r="AI148" i="13"/>
  <c r="AJ148" i="13"/>
  <c r="AA22" i="13"/>
  <c r="X22" i="13"/>
  <c r="T63" i="14" s="1"/>
  <c r="AB367" i="13"/>
  <c r="Z367" i="13"/>
  <c r="AM116" i="13"/>
  <c r="AS164" i="13"/>
  <c r="AT164" i="13"/>
  <c r="AQ164" i="13"/>
  <c r="AO164" i="13"/>
  <c r="AP164" i="13" s="1"/>
  <c r="AS500" i="13"/>
  <c r="AT500" i="13"/>
  <c r="AQ500" i="13"/>
  <c r="AO500" i="13"/>
  <c r="AP500" i="13" s="1"/>
  <c r="AA326" i="13"/>
  <c r="X326" i="13"/>
  <c r="T403" i="14" s="1"/>
  <c r="AI401" i="13"/>
  <c r="AJ401" i="13"/>
  <c r="AO401" i="13" s="1"/>
  <c r="AS18" i="13"/>
  <c r="AT18" i="13"/>
  <c r="AQ18" i="13"/>
  <c r="AO18" i="13"/>
  <c r="AP18" i="13" s="1"/>
  <c r="AS178" i="13"/>
  <c r="AT178" i="13"/>
  <c r="AQ178" i="13"/>
  <c r="AO178" i="13"/>
  <c r="AP178" i="13" s="1"/>
  <c r="AB183" i="13"/>
  <c r="Z183" i="13"/>
  <c r="AM187" i="13"/>
  <c r="AT420" i="13"/>
  <c r="AO420" i="13"/>
  <c r="AP420" i="13" s="1"/>
  <c r="AQ420" i="13"/>
  <c r="AS420" i="13"/>
  <c r="AJ532" i="13"/>
  <c r="AI532" i="13"/>
  <c r="AJ406" i="13"/>
  <c r="AO406" i="13" s="1"/>
  <c r="AI406" i="13"/>
  <c r="AQ167" i="13"/>
  <c r="AT167" i="13"/>
  <c r="AS167" i="13"/>
  <c r="AO167" i="13"/>
  <c r="AP167" i="13" s="1"/>
  <c r="AA410" i="13"/>
  <c r="X410" i="13"/>
  <c r="T129" i="14" s="1"/>
  <c r="AA147" i="13"/>
  <c r="X147" i="13"/>
  <c r="T393" i="14" s="1"/>
  <c r="AO517" i="13"/>
  <c r="AP517" i="13" s="1"/>
  <c r="AT517" i="13"/>
  <c r="AQ517" i="13"/>
  <c r="AS517" i="13"/>
  <c r="AS489" i="13"/>
  <c r="AO489" i="13"/>
  <c r="AP489" i="13" s="1"/>
  <c r="AQ489" i="13"/>
  <c r="AT489" i="13"/>
  <c r="Z156" i="13"/>
  <c r="AB156" i="13"/>
  <c r="AM180" i="13"/>
  <c r="AM477" i="13"/>
  <c r="AT63" i="13"/>
  <c r="AS63" i="13"/>
  <c r="AQ63" i="13"/>
  <c r="AO63" i="13"/>
  <c r="AP63" i="13" s="1"/>
  <c r="AS129" i="13"/>
  <c r="AT129" i="13"/>
  <c r="AQ129" i="13"/>
  <c r="AO129" i="13"/>
  <c r="AP129" i="13" s="1"/>
  <c r="AS96" i="13"/>
  <c r="AT96" i="13"/>
  <c r="AQ96" i="13"/>
  <c r="AO96" i="13"/>
  <c r="AP96" i="13" s="1"/>
  <c r="AQ160" i="13"/>
  <c r="AO160" i="13"/>
  <c r="AP160" i="13" s="1"/>
  <c r="AS160" i="13"/>
  <c r="AT160" i="13"/>
  <c r="AQ445" i="13"/>
  <c r="AS445" i="13"/>
  <c r="AO445" i="13"/>
  <c r="AP445" i="13" s="1"/>
  <c r="AT445" i="13"/>
  <c r="AF58" i="13"/>
  <c r="AE58" i="13"/>
  <c r="Z176" i="13"/>
  <c r="AB176" i="13"/>
  <c r="Z383" i="13"/>
  <c r="AB383" i="13"/>
  <c r="AM528" i="13"/>
  <c r="AM463" i="13"/>
  <c r="AM446" i="13"/>
  <c r="AM530" i="13"/>
  <c r="AM501" i="13"/>
  <c r="AM389" i="13"/>
  <c r="AM130" i="13"/>
  <c r="AM166" i="13"/>
  <c r="AM452" i="13"/>
  <c r="AM490" i="13"/>
  <c r="AM182" i="13"/>
  <c r="AM318" i="13"/>
  <c r="AM323" i="13"/>
  <c r="AM266" i="13"/>
  <c r="AM72" i="13"/>
  <c r="AM288" i="13"/>
  <c r="L317" i="14"/>
  <c r="AS62" i="13"/>
  <c r="AT62" i="13"/>
  <c r="AO62" i="13"/>
  <c r="AP62" i="13" s="1"/>
  <c r="AQ62" i="13"/>
  <c r="AS377" i="13"/>
  <c r="AT377" i="13"/>
  <c r="AO377" i="13"/>
  <c r="AP377" i="13" s="1"/>
  <c r="AQ377" i="13"/>
  <c r="AS52" i="13"/>
  <c r="AT52" i="13"/>
  <c r="AO52" i="13"/>
  <c r="AP52" i="13" s="1"/>
  <c r="AQ52" i="13"/>
  <c r="AQ37" i="13"/>
  <c r="AO37" i="13"/>
  <c r="AP37" i="13" s="1"/>
  <c r="AS37" i="13"/>
  <c r="AT37" i="13"/>
  <c r="AF211" i="13"/>
  <c r="AE211" i="13"/>
  <c r="AQ183" i="13"/>
  <c r="AS183" i="13"/>
  <c r="AO183" i="13"/>
  <c r="AP183" i="13" s="1"/>
  <c r="AT183" i="13"/>
  <c r="AB398" i="13"/>
  <c r="Z398" i="13"/>
  <c r="AM358" i="13"/>
  <c r="L44" i="14"/>
  <c r="AS251" i="13"/>
  <c r="AT251" i="13"/>
  <c r="AS243" i="13"/>
  <c r="AT243" i="13"/>
  <c r="AQ243" i="13"/>
  <c r="AO243" i="13"/>
  <c r="AP243" i="13" s="1"/>
  <c r="AJ147" i="13"/>
  <c r="AI147" i="13"/>
  <c r="AS437" i="13"/>
  <c r="AT437" i="13"/>
  <c r="AO437" i="13"/>
  <c r="AP437" i="13" s="1"/>
  <c r="AQ437" i="13"/>
  <c r="Z25" i="13"/>
  <c r="AB25" i="13"/>
  <c r="AS25" i="13" s="1"/>
  <c r="AS217" i="13"/>
  <c r="AT217" i="13"/>
  <c r="AO217" i="13"/>
  <c r="AP217" i="13" s="1"/>
  <c r="AQ217" i="13"/>
  <c r="AS86" i="13"/>
  <c r="AT86" i="13"/>
  <c r="AQ86" i="13"/>
  <c r="AO86" i="13"/>
  <c r="AP86" i="13" s="1"/>
  <c r="AS144" i="13"/>
  <c r="AT144" i="13"/>
  <c r="AQ144" i="13"/>
  <c r="AO144" i="13"/>
  <c r="AP144" i="13" s="1"/>
  <c r="AS358" i="13"/>
  <c r="AT358" i="13"/>
  <c r="AO358" i="13"/>
  <c r="AP358" i="13" s="1"/>
  <c r="AQ358" i="13"/>
  <c r="X211" i="13"/>
  <c r="T194" i="14" s="1"/>
  <c r="AA211" i="13"/>
  <c r="AO343" i="13"/>
  <c r="AP343" i="13" s="1"/>
  <c r="AQ343" i="13"/>
  <c r="AS343" i="13"/>
  <c r="AT343" i="13"/>
  <c r="AB250" i="13"/>
  <c r="Z250" i="13"/>
  <c r="AJ427" i="13"/>
  <c r="AI427" i="13"/>
  <c r="AF352" i="13"/>
  <c r="AE352" i="13"/>
  <c r="AB187" i="13"/>
  <c r="Z187" i="13"/>
  <c r="AT196" i="13"/>
  <c r="AS196" i="13"/>
  <c r="AI305" i="13"/>
  <c r="AJ305" i="13"/>
  <c r="AO305" i="13" s="1"/>
  <c r="AF542" i="13"/>
  <c r="AE542" i="13"/>
  <c r="AQ508" i="13"/>
  <c r="AO508" i="13"/>
  <c r="AP508" i="13" s="1"/>
  <c r="AT508" i="13"/>
  <c r="AS508" i="13"/>
  <c r="AO415" i="13"/>
  <c r="AS202" i="13"/>
  <c r="AT202" i="13"/>
  <c r="AQ202" i="13"/>
  <c r="AO202" i="13"/>
  <c r="AP202" i="13" s="1"/>
  <c r="AF406" i="13"/>
  <c r="AE406" i="13"/>
  <c r="X10" i="13"/>
  <c r="T184" i="14" s="1"/>
  <c r="AA10" i="13"/>
  <c r="AM150" i="13"/>
  <c r="AM520" i="13"/>
  <c r="AM386" i="13"/>
  <c r="AM504" i="13"/>
  <c r="AM21" i="13"/>
  <c r="AM354" i="13"/>
  <c r="AM129" i="13"/>
  <c r="AM393" i="13"/>
  <c r="AM101" i="13"/>
  <c r="AM140" i="13"/>
  <c r="AM41" i="13"/>
  <c r="AM469" i="13"/>
  <c r="AM20" i="13"/>
  <c r="AM43" i="13"/>
  <c r="AM329" i="13"/>
  <c r="AM465" i="13"/>
  <c r="AM48" i="13"/>
  <c r="AM372" i="13"/>
  <c r="AO204" i="13"/>
  <c r="AP204" i="13" s="1"/>
  <c r="AS204" i="13"/>
  <c r="AT204" i="13"/>
  <c r="AQ204" i="13"/>
  <c r="AT201" i="13"/>
  <c r="AQ201" i="13"/>
  <c r="AO201" i="13"/>
  <c r="AP201" i="13" s="1"/>
  <c r="AS201" i="13"/>
  <c r="AA401" i="13"/>
  <c r="X401" i="13"/>
  <c r="AM425" i="13"/>
  <c r="X509" i="13"/>
  <c r="AA509" i="13"/>
  <c r="AT31" i="13"/>
  <c r="AS31" i="13"/>
  <c r="AO31" i="13"/>
  <c r="AP31" i="13" s="1"/>
  <c r="AQ31" i="13"/>
  <c r="AT175" i="13"/>
  <c r="AS175" i="13"/>
  <c r="AO175" i="13"/>
  <c r="AP175" i="13" s="1"/>
  <c r="AQ175" i="13"/>
  <c r="AS212" i="13"/>
  <c r="AT212" i="13"/>
  <c r="AO212" i="13"/>
  <c r="AP212" i="13" s="1"/>
  <c r="AQ212" i="13"/>
  <c r="AO249" i="13"/>
  <c r="AP249" i="13" s="1"/>
  <c r="AQ249" i="13"/>
  <c r="AT249" i="13"/>
  <c r="AS249" i="13"/>
  <c r="AS376" i="13"/>
  <c r="AT376" i="13"/>
  <c r="AQ376" i="13"/>
  <c r="AO376" i="13"/>
  <c r="AP376" i="13" s="1"/>
  <c r="X532" i="13"/>
  <c r="AA532" i="13"/>
  <c r="AS288" i="13"/>
  <c r="AT288" i="13"/>
  <c r="AO288" i="13"/>
  <c r="AP288" i="13" s="1"/>
  <c r="AQ288" i="13"/>
  <c r="AA497" i="13"/>
  <c r="X497" i="13"/>
  <c r="AT146" i="13"/>
  <c r="AO146" i="13"/>
  <c r="AP146" i="13" s="1"/>
  <c r="AQ146" i="13"/>
  <c r="AS146" i="13"/>
  <c r="AO286" i="13"/>
  <c r="AP286" i="13" s="1"/>
  <c r="AQ286" i="13"/>
  <c r="AS286" i="13"/>
  <c r="AT286" i="13"/>
  <c r="AA365" i="13"/>
  <c r="X365" i="13"/>
  <c r="AE526" i="13"/>
  <c r="AF526" i="13"/>
  <c r="AF79" i="13"/>
  <c r="AE79" i="13"/>
  <c r="AA186" i="13"/>
  <c r="X186" i="13"/>
  <c r="T11" i="14" s="1"/>
  <c r="AM107" i="13"/>
  <c r="AM195" i="13"/>
  <c r="Z330" i="13"/>
  <c r="AB330" i="13"/>
  <c r="AJ487" i="13"/>
  <c r="AO487" i="13" s="1"/>
  <c r="AI487" i="13"/>
  <c r="X16" i="13"/>
  <c r="AA16" i="13"/>
  <c r="AI542" i="13"/>
  <c r="AJ542" i="13"/>
  <c r="AB517" i="13"/>
  <c r="Z517" i="13"/>
  <c r="AS521" i="13"/>
  <c r="AT521" i="13"/>
  <c r="AO521" i="13"/>
  <c r="AP521" i="13" s="1"/>
  <c r="AQ521" i="13"/>
  <c r="AM310" i="13"/>
  <c r="L177" i="14"/>
  <c r="AJ102" i="13"/>
  <c r="AI102" i="13"/>
  <c r="AT306" i="13"/>
  <c r="AS306" i="13"/>
  <c r="AQ306" i="13"/>
  <c r="AO306" i="13"/>
  <c r="AP306" i="13" s="1"/>
  <c r="AI58" i="13"/>
  <c r="AJ58" i="13"/>
  <c r="AQ215" i="13"/>
  <c r="AT215" i="13"/>
  <c r="AS215" i="13"/>
  <c r="AO215" i="13"/>
  <c r="AP215" i="13" s="1"/>
  <c r="AO470" i="13"/>
  <c r="AP470" i="13" s="1"/>
  <c r="AS470" i="13"/>
  <c r="AT470" i="13"/>
  <c r="AQ470" i="13"/>
  <c r="AM289" i="13"/>
  <c r="AS150" i="13"/>
  <c r="AT150" i="13"/>
  <c r="AO150" i="13"/>
  <c r="AP150" i="13" s="1"/>
  <c r="AQ150" i="13"/>
  <c r="AF305" i="13"/>
  <c r="AE305" i="13"/>
  <c r="AQ475" i="13"/>
  <c r="AS475" i="13"/>
  <c r="AT475" i="13"/>
  <c r="AO475" i="13"/>
  <c r="AP475" i="13" s="1"/>
  <c r="AQ23" i="13"/>
  <c r="AS23" i="13"/>
  <c r="AT23" i="13"/>
  <c r="AO23" i="13"/>
  <c r="AP23" i="13" s="1"/>
  <c r="AO7" i="13"/>
  <c r="AP7" i="13" s="1"/>
  <c r="AS7" i="13"/>
  <c r="AQ7" i="13"/>
  <c r="AT7" i="13"/>
  <c r="AS315" i="13"/>
  <c r="AT315" i="13"/>
  <c r="AO315" i="13"/>
  <c r="AP315" i="13" s="1"/>
  <c r="AQ315" i="13"/>
  <c r="AM495" i="13"/>
  <c r="AM445" i="13"/>
  <c r="AM209" i="13"/>
  <c r="AO35" i="13"/>
  <c r="AP35" i="13" s="1"/>
  <c r="AQ35" i="13"/>
  <c r="AT35" i="13"/>
  <c r="AS35" i="13"/>
  <c r="AB210" i="13"/>
  <c r="Z210" i="13"/>
  <c r="AQ314" i="13"/>
  <c r="AS314" i="13"/>
  <c r="AT314" i="13"/>
  <c r="AO314" i="13"/>
  <c r="AP314" i="13" s="1"/>
  <c r="X514" i="13"/>
  <c r="T81" i="14" s="1"/>
  <c r="AA514" i="13"/>
  <c r="W81" i="14" s="1"/>
  <c r="AQ277" i="13"/>
  <c r="AS277" i="13"/>
  <c r="AO277" i="13"/>
  <c r="AP277" i="13" s="1"/>
  <c r="AT277" i="13"/>
  <c r="Z425" i="13"/>
  <c r="AB425" i="13"/>
  <c r="AS266" i="13"/>
  <c r="AT266" i="13"/>
  <c r="AO266" i="13"/>
  <c r="AP266" i="13" s="1"/>
  <c r="AQ266" i="13"/>
  <c r="AF186" i="13"/>
  <c r="AE186" i="13"/>
  <c r="AS258" i="13"/>
  <c r="AT258" i="13"/>
  <c r="AQ258" i="13"/>
  <c r="AO258" i="13"/>
  <c r="AP258" i="13" s="1"/>
  <c r="AQ278" i="13"/>
  <c r="AT278" i="13"/>
  <c r="AO278" i="13"/>
  <c r="AP278" i="13" s="1"/>
  <c r="AS278" i="13"/>
  <c r="AS110" i="13"/>
  <c r="AT110" i="13"/>
  <c r="AA483" i="13"/>
  <c r="X483" i="13"/>
  <c r="AT319" i="13"/>
  <c r="AS319" i="13"/>
  <c r="AO319" i="13"/>
  <c r="AP319" i="13" s="1"/>
  <c r="AQ319" i="13"/>
  <c r="AQ387" i="13"/>
  <c r="AS387" i="13"/>
  <c r="AT387" i="13"/>
  <c r="AO387" i="13"/>
  <c r="AP387" i="13" s="1"/>
  <c r="AO122" i="13"/>
  <c r="AP122" i="13" s="1"/>
  <c r="AQ122" i="13"/>
  <c r="AT122" i="13"/>
  <c r="AS122" i="13"/>
  <c r="AJ526" i="13"/>
  <c r="AO526" i="13" s="1"/>
  <c r="AI526" i="13"/>
  <c r="AE22" i="13"/>
  <c r="AF22" i="13"/>
  <c r="AI79" i="13"/>
  <c r="AJ79" i="13"/>
  <c r="AO79" i="13" s="1"/>
  <c r="AS139" i="13"/>
  <c r="AT139" i="13"/>
  <c r="AO139" i="13"/>
  <c r="AP139" i="13" s="1"/>
  <c r="AQ139" i="13"/>
  <c r="AQ174" i="13"/>
  <c r="AS174" i="13"/>
  <c r="AT174" i="13"/>
  <c r="AO174" i="13"/>
  <c r="AP174" i="13" s="1"/>
  <c r="AO525" i="13"/>
  <c r="AP525" i="13" s="1"/>
  <c r="AT525" i="13"/>
  <c r="AQ525" i="13"/>
  <c r="AS525" i="13"/>
  <c r="AS411" i="13"/>
  <c r="AT411" i="13"/>
  <c r="AQ411" i="13"/>
  <c r="AO411" i="13"/>
  <c r="AP411" i="13" s="1"/>
  <c r="AS528" i="13"/>
  <c r="AT528" i="13"/>
  <c r="AO528" i="13"/>
  <c r="AP528" i="13" s="1"/>
  <c r="AQ528" i="13"/>
  <c r="AM346" i="13"/>
  <c r="L303" i="14"/>
  <c r="Z69" i="13"/>
  <c r="AB69" i="13"/>
  <c r="AM330" i="13"/>
  <c r="AQ467" i="13"/>
  <c r="AS467" i="13"/>
  <c r="AT467" i="13"/>
  <c r="AO467" i="13"/>
  <c r="AP467" i="13" s="1"/>
  <c r="AO334" i="13"/>
  <c r="AP334" i="13" s="1"/>
  <c r="AS334" i="13"/>
  <c r="AT334" i="13"/>
  <c r="AQ334" i="13"/>
  <c r="AJ447" i="13"/>
  <c r="AI447" i="13"/>
  <c r="AO383" i="13"/>
  <c r="AP383" i="13" s="1"/>
  <c r="AT383" i="13"/>
  <c r="AQ383" i="13"/>
  <c r="AS383" i="13"/>
  <c r="Z310" i="13"/>
  <c r="AB310" i="13"/>
  <c r="AS124" i="13"/>
  <c r="AT124" i="13"/>
  <c r="AO124" i="13"/>
  <c r="AP124" i="13" s="1"/>
  <c r="AQ124" i="13"/>
  <c r="AT255" i="13"/>
  <c r="AS255" i="13"/>
  <c r="AQ255" i="13"/>
  <c r="AO255" i="13"/>
  <c r="AP255" i="13" s="1"/>
  <c r="AS381" i="13"/>
  <c r="AT381" i="13"/>
  <c r="AS368" i="13"/>
  <c r="AO368" i="13"/>
  <c r="AP368" i="13" s="1"/>
  <c r="AQ368" i="13"/>
  <c r="AT368" i="13"/>
  <c r="AE410" i="13"/>
  <c r="AF410" i="13"/>
  <c r="AJ30" i="13"/>
  <c r="AI30" i="13"/>
  <c r="AS132" i="13"/>
  <c r="AO132" i="13"/>
  <c r="AP132" i="13" s="1"/>
  <c r="AT132" i="13"/>
  <c r="AQ132" i="13"/>
  <c r="AA455" i="13"/>
  <c r="X455" i="13"/>
  <c r="Z23" i="13"/>
  <c r="AB23" i="13"/>
  <c r="AO535" i="13"/>
  <c r="AP535" i="13" s="1"/>
  <c r="AQ535" i="13"/>
  <c r="AT535" i="13"/>
  <c r="AS535" i="13"/>
  <c r="AQ304" i="13"/>
  <c r="AS304" i="13"/>
  <c r="AT304" i="13"/>
  <c r="AO304" i="13"/>
  <c r="AP304" i="13" s="1"/>
  <c r="AM66" i="13"/>
  <c r="AM62" i="13"/>
  <c r="AM301" i="13"/>
  <c r="AM179" i="13"/>
  <c r="AM397" i="13"/>
  <c r="AS209" i="13"/>
  <c r="AT209" i="13"/>
  <c r="AO47" i="13"/>
  <c r="AP47" i="13" s="1"/>
  <c r="AS47" i="13"/>
  <c r="AQ47" i="13"/>
  <c r="AT47" i="13"/>
  <c r="AO296" i="13"/>
  <c r="AP296" i="13" s="1"/>
  <c r="AT296" i="13"/>
  <c r="AQ296" i="13"/>
  <c r="AS296" i="13"/>
  <c r="AT498" i="13"/>
  <c r="AS498" i="13"/>
  <c r="AS208" i="13"/>
  <c r="AQ208" i="13"/>
  <c r="AO208" i="13"/>
  <c r="AP208" i="13" s="1"/>
  <c r="AT208" i="13"/>
  <c r="Z297" i="13"/>
  <c r="AB297" i="13"/>
  <c r="AA30" i="13"/>
  <c r="X30" i="13"/>
  <c r="T89" i="14" s="1"/>
  <c r="AS444" i="13"/>
  <c r="AT444" i="13"/>
  <c r="AB466" i="13"/>
  <c r="Z466" i="13"/>
  <c r="AO313" i="13"/>
  <c r="AP313" i="13" s="1"/>
  <c r="AQ313" i="13"/>
  <c r="AS313" i="13"/>
  <c r="AT313" i="13"/>
  <c r="AS272" i="13"/>
  <c r="AT272" i="13"/>
  <c r="AO272" i="13"/>
  <c r="AP272" i="13" s="1"/>
  <c r="AQ272" i="13"/>
  <c r="AJ22" i="13"/>
  <c r="AI22" i="13"/>
  <c r="AM315" i="13"/>
  <c r="AT327" i="13"/>
  <c r="AS327" i="13"/>
  <c r="AO327" i="13"/>
  <c r="AP327" i="13" s="1"/>
  <c r="AQ327" i="13"/>
  <c r="AA537" i="13"/>
  <c r="X537" i="13"/>
  <c r="AS339" i="13"/>
  <c r="AT339" i="13"/>
  <c r="AO339" i="13"/>
  <c r="AP339" i="13" s="1"/>
  <c r="AQ339" i="13"/>
  <c r="AF326" i="13"/>
  <c r="AE326" i="13"/>
  <c r="AS99" i="13"/>
  <c r="AT99" i="13"/>
  <c r="AO99" i="13"/>
  <c r="AP99" i="13" s="1"/>
  <c r="AQ99" i="13"/>
  <c r="AB346" i="13"/>
  <c r="Z346" i="13"/>
  <c r="AM69" i="13"/>
  <c r="L334" i="14"/>
  <c r="AT248" i="13"/>
  <c r="AO248" i="13"/>
  <c r="AP248" i="13" s="1"/>
  <c r="AS248" i="13"/>
  <c r="AQ248" i="13"/>
  <c r="AT281" i="13"/>
  <c r="AS281" i="13"/>
  <c r="AM86" i="13"/>
  <c r="AQ213" i="13"/>
  <c r="AO213" i="13"/>
  <c r="AP213" i="13" s="1"/>
  <c r="AS213" i="13"/>
  <c r="AT213" i="13"/>
  <c r="AI61" i="13"/>
  <c r="AJ61" i="13"/>
  <c r="AO61" i="13" s="1"/>
  <c r="AQ20" i="13"/>
  <c r="AS20" i="13"/>
  <c r="AT20" i="13"/>
  <c r="AO20" i="13"/>
  <c r="AP20" i="13" s="1"/>
  <c r="AM124" i="13"/>
  <c r="AM217" i="13"/>
  <c r="AA364" i="13"/>
  <c r="X364" i="13"/>
  <c r="T405" i="14" s="1"/>
  <c r="AI235" i="13"/>
  <c r="AJ235" i="13"/>
  <c r="AF388" i="13"/>
  <c r="AE388" i="13"/>
  <c r="AJ410" i="13"/>
  <c r="AI410" i="13"/>
  <c r="AT143" i="13"/>
  <c r="AS143" i="13"/>
  <c r="AO143" i="13"/>
  <c r="AP143" i="13" s="1"/>
  <c r="AQ143" i="13"/>
  <c r="AM405" i="13"/>
  <c r="L406" i="14"/>
  <c r="AM398" i="13"/>
  <c r="AJ128" i="13"/>
  <c r="AO128" i="13" s="1"/>
  <c r="AI128" i="13"/>
  <c r="AM23" i="13"/>
  <c r="AJ365" i="13"/>
  <c r="AI365" i="13"/>
  <c r="AF10" i="13"/>
  <c r="AE10" i="13"/>
  <c r="AT219" i="13"/>
  <c r="AS219" i="13"/>
  <c r="AQ219" i="13"/>
  <c r="AO219" i="13"/>
  <c r="AP219" i="13" s="1"/>
  <c r="AM368" i="13"/>
  <c r="AM493" i="13"/>
  <c r="AM196" i="13"/>
  <c r="AM221" i="13"/>
  <c r="AT452" i="13"/>
  <c r="AS452" i="13"/>
  <c r="AQ43" i="13"/>
  <c r="AT43" i="13"/>
  <c r="AO43" i="13"/>
  <c r="AP43" i="13" s="1"/>
  <c r="AS43" i="13"/>
  <c r="AS176" i="13"/>
  <c r="AQ176" i="13"/>
  <c r="AO176" i="13"/>
  <c r="AP176" i="13" s="1"/>
  <c r="AT176" i="13"/>
  <c r="AF514" i="13"/>
  <c r="AB81" i="14" s="1"/>
  <c r="AE514" i="13"/>
  <c r="AA81" i="14" s="1"/>
  <c r="X58" i="13"/>
  <c r="T95" i="14" s="1"/>
  <c r="AA58" i="13"/>
  <c r="AQ325" i="13"/>
  <c r="AS325" i="13"/>
  <c r="AO325" i="13"/>
  <c r="AP325" i="13" s="1"/>
  <c r="AT325" i="13"/>
  <c r="AM374" i="13"/>
  <c r="AB86" i="13"/>
  <c r="Z86" i="13"/>
  <c r="AA61" i="13"/>
  <c r="X61" i="13"/>
  <c r="T96" i="14" s="1"/>
  <c r="AO216" i="13"/>
  <c r="AE509" i="13"/>
  <c r="AF509" i="13"/>
  <c r="AT418" i="13"/>
  <c r="AS418" i="13"/>
  <c r="AQ418" i="13"/>
  <c r="AO418" i="13"/>
  <c r="AP418" i="13" s="1"/>
  <c r="AB299" i="13"/>
  <c r="Z299" i="13"/>
  <c r="AB528" i="13"/>
  <c r="Z528" i="13"/>
  <c r="AJ186" i="13"/>
  <c r="AI186" i="13"/>
  <c r="AO264" i="13"/>
  <c r="AP264" i="13" s="1"/>
  <c r="AT264" i="13"/>
  <c r="AQ264" i="13"/>
  <c r="AS264" i="13"/>
  <c r="AO121" i="13"/>
  <c r="AP121" i="13" s="1"/>
  <c r="AT121" i="13"/>
  <c r="AQ121" i="13"/>
  <c r="AS121" i="13"/>
  <c r="AS393" i="13"/>
  <c r="AQ393" i="13"/>
  <c r="AT393" i="13"/>
  <c r="AO393" i="13"/>
  <c r="AP393" i="13" s="1"/>
  <c r="AM27" i="13"/>
  <c r="L306" i="14"/>
  <c r="AF61" i="13"/>
  <c r="AE61" i="13"/>
  <c r="AT135" i="13"/>
  <c r="AS135" i="13"/>
  <c r="AO135" i="13"/>
  <c r="AP135" i="13" s="1"/>
  <c r="AQ135" i="13"/>
  <c r="AJ352" i="13"/>
  <c r="AI352" i="13"/>
  <c r="AQ82" i="13"/>
  <c r="AO82" i="13"/>
  <c r="AP82" i="13" s="1"/>
  <c r="AS82" i="13"/>
  <c r="AT82" i="13"/>
  <c r="AQ244" i="13"/>
  <c r="AO244" i="13"/>
  <c r="AP244" i="13" s="1"/>
  <c r="AT244" i="13"/>
  <c r="AS244" i="13"/>
  <c r="AS454" i="13"/>
  <c r="AT454" i="13"/>
  <c r="AQ454" i="13"/>
  <c r="AO454" i="13"/>
  <c r="AP454" i="13" s="1"/>
  <c r="AE16" i="13"/>
  <c r="AF16" i="13"/>
  <c r="AS541" i="13"/>
  <c r="AT541" i="13"/>
  <c r="AO541" i="13"/>
  <c r="AP541" i="13" s="1"/>
  <c r="AQ541" i="13"/>
  <c r="AT225" i="13"/>
  <c r="AS225" i="13"/>
  <c r="AB405" i="13"/>
  <c r="Z405" i="13"/>
  <c r="AQ257" i="13"/>
  <c r="AS257" i="13"/>
  <c r="AT257" i="13"/>
  <c r="AO257" i="13"/>
  <c r="AP257" i="13" s="1"/>
  <c r="AS184" i="13"/>
  <c r="AQ184" i="13"/>
  <c r="AO184" i="13"/>
  <c r="AP184" i="13" s="1"/>
  <c r="AT184" i="13"/>
  <c r="AS188" i="13"/>
  <c r="AT188" i="13"/>
  <c r="AO188" i="13"/>
  <c r="AP188" i="13" s="1"/>
  <c r="AQ188" i="13"/>
  <c r="AF427" i="13"/>
  <c r="AE427" i="13"/>
  <c r="AS280" i="13"/>
  <c r="AT280" i="13"/>
  <c r="AO280" i="13"/>
  <c r="AP280" i="13" s="1"/>
  <c r="AQ280" i="13"/>
  <c r="AT336" i="13"/>
  <c r="AS336" i="13"/>
  <c r="AO336" i="13"/>
  <c r="AP336" i="13" s="1"/>
  <c r="AQ336" i="13"/>
  <c r="AI483" i="13"/>
  <c r="AJ483" i="13"/>
  <c r="AJ10" i="13"/>
  <c r="AI10" i="13"/>
  <c r="AS416" i="13"/>
  <c r="AT416" i="13"/>
  <c r="AO416" i="13"/>
  <c r="AP416" i="13" s="1"/>
  <c r="AQ416" i="13"/>
  <c r="AM322" i="13"/>
  <c r="AM512" i="13"/>
  <c r="AF235" i="13"/>
  <c r="AE235" i="13"/>
  <c r="AS346" i="13"/>
  <c r="AQ346" i="13"/>
  <c r="AO346" i="13"/>
  <c r="AP346" i="13" s="1"/>
  <c r="AT346" i="13"/>
  <c r="AF532" i="13"/>
  <c r="AE532" i="13"/>
  <c r="AO465" i="13"/>
  <c r="AP465" i="13" s="1"/>
  <c r="AT465" i="13"/>
  <c r="AQ465" i="13"/>
  <c r="AS465" i="13"/>
  <c r="AO177" i="13"/>
  <c r="AP177" i="13" s="1"/>
  <c r="AS177" i="13"/>
  <c r="AQ177" i="13"/>
  <c r="AT177" i="13"/>
  <c r="AA235" i="13"/>
  <c r="X235" i="13"/>
  <c r="AJ514" i="13"/>
  <c r="AI514" i="13"/>
  <c r="AE81" i="14" s="1"/>
  <c r="AE537" i="13"/>
  <c r="AF537" i="13"/>
  <c r="S151" i="13"/>
  <c r="Y151" i="13" s="1"/>
  <c r="Z151" i="13" s="1"/>
  <c r="P151" i="13"/>
  <c r="AM151" i="13" s="1"/>
  <c r="Z374" i="13"/>
  <c r="AB374" i="13"/>
  <c r="AA102" i="13"/>
  <c r="X102" i="13"/>
  <c r="AS476" i="13"/>
  <c r="AT476" i="13"/>
  <c r="AQ476" i="13"/>
  <c r="AO476" i="13"/>
  <c r="AP476" i="13" s="1"/>
  <c r="P497" i="13"/>
  <c r="S497" i="13"/>
  <c r="Y497" i="13" s="1"/>
  <c r="Q497" i="13"/>
  <c r="X128" i="13"/>
  <c r="T102" i="14" s="1"/>
  <c r="AA128" i="13"/>
  <c r="AI509" i="13"/>
  <c r="AJ509" i="13"/>
  <c r="AQ443" i="13"/>
  <c r="AO443" i="13"/>
  <c r="AP443" i="13" s="1"/>
  <c r="AT443" i="13"/>
  <c r="AS443" i="13"/>
  <c r="AS75" i="13"/>
  <c r="AT75" i="13"/>
  <c r="AO75" i="13"/>
  <c r="AP75" i="13" s="1"/>
  <c r="AQ75" i="13"/>
  <c r="AQ330" i="13"/>
  <c r="AT330" i="13"/>
  <c r="AO330" i="13"/>
  <c r="AP330" i="13" s="1"/>
  <c r="AS330" i="13"/>
  <c r="AB289" i="13"/>
  <c r="Z289" i="13"/>
  <c r="AE497" i="13"/>
  <c r="AF497" i="13"/>
  <c r="AI326" i="13"/>
  <c r="AJ326" i="13"/>
  <c r="AM176" i="13"/>
  <c r="AO262" i="13"/>
  <c r="AP262" i="13" s="1"/>
  <c r="AQ262" i="13"/>
  <c r="AT262" i="13"/>
  <c r="AS262" i="13"/>
  <c r="AO240" i="13"/>
  <c r="AP240" i="13" s="1"/>
  <c r="AQ240" i="13"/>
  <c r="AS240" i="13"/>
  <c r="AT240" i="13"/>
  <c r="AB27" i="13"/>
  <c r="Z27" i="13"/>
  <c r="AM498" i="13"/>
  <c r="AT530" i="13"/>
  <c r="AO530" i="13"/>
  <c r="AP530" i="13" s="1"/>
  <c r="AS530" i="13"/>
  <c r="AQ530" i="13"/>
  <c r="AJ16" i="13"/>
  <c r="AO16" i="13" s="1"/>
  <c r="AI16" i="13"/>
  <c r="AS321" i="13"/>
  <c r="AT321" i="13"/>
  <c r="AO321" i="13"/>
  <c r="AP321" i="13" s="1"/>
  <c r="AQ321" i="13"/>
  <c r="AO446" i="13"/>
  <c r="AP446" i="13" s="1"/>
  <c r="AS446" i="13"/>
  <c r="AT446" i="13"/>
  <c r="AQ446" i="13"/>
  <c r="AE148" i="13"/>
  <c r="AF148" i="13"/>
  <c r="AO374" i="13"/>
  <c r="AP374" i="13" s="1"/>
  <c r="AS374" i="13"/>
  <c r="AT374" i="13"/>
  <c r="AQ374" i="13"/>
  <c r="AM459" i="13"/>
  <c r="Z124" i="13"/>
  <c r="AB124" i="13"/>
  <c r="AT66" i="13"/>
  <c r="AS66" i="13"/>
  <c r="AF401" i="13"/>
  <c r="AE401" i="13"/>
  <c r="AM156" i="13"/>
  <c r="L159" i="14"/>
  <c r="AB477" i="13"/>
  <c r="Z477" i="13"/>
  <c r="AF102" i="13"/>
  <c r="AE102" i="13"/>
  <c r="AS268" i="13"/>
  <c r="AT268" i="13"/>
  <c r="AO268" i="13"/>
  <c r="AP268" i="13" s="1"/>
  <c r="AQ268" i="13"/>
  <c r="AA447" i="13"/>
  <c r="X447" i="13"/>
  <c r="AF455" i="13"/>
  <c r="AE455" i="13"/>
  <c r="AA352" i="13"/>
  <c r="X352" i="13"/>
  <c r="T42" i="14" s="1"/>
  <c r="AA148" i="13"/>
  <c r="X148" i="13"/>
  <c r="T148" i="14" s="1"/>
  <c r="AO295" i="13"/>
  <c r="AP295" i="13" s="1"/>
  <c r="AQ295" i="13"/>
  <c r="AS295" i="13"/>
  <c r="AT295" i="13"/>
  <c r="AM375" i="13"/>
  <c r="L355" i="14"/>
  <c r="AM245" i="13"/>
  <c r="AM334" i="13"/>
  <c r="AM96" i="13"/>
  <c r="AM60" i="13"/>
  <c r="AM52" i="13"/>
  <c r="AT301" i="13"/>
  <c r="AO301" i="13"/>
  <c r="AP301" i="13" s="1"/>
  <c r="AQ301" i="13"/>
  <c r="AS301" i="13"/>
  <c r="Z288" i="13"/>
  <c r="AB288" i="13"/>
  <c r="AS60" i="13"/>
  <c r="AT60" i="13"/>
  <c r="AO60" i="13"/>
  <c r="AP60" i="13" s="1"/>
  <c r="AQ60" i="13"/>
  <c r="AS495" i="13"/>
  <c r="AT495" i="13"/>
  <c r="AO495" i="13"/>
  <c r="AP495" i="13" s="1"/>
  <c r="AQ495" i="13"/>
  <c r="AS93" i="13"/>
  <c r="AT93" i="13"/>
  <c r="AQ93" i="13"/>
  <c r="AO93" i="13"/>
  <c r="AP93" i="13" s="1"/>
  <c r="AA427" i="13"/>
  <c r="X427" i="13"/>
  <c r="AS486" i="13"/>
  <c r="AT486" i="13"/>
  <c r="AQ486" i="13"/>
  <c r="AO486" i="13"/>
  <c r="AP486" i="13" s="1"/>
  <c r="AS172" i="13"/>
  <c r="AT172" i="13"/>
  <c r="AS299" i="13"/>
  <c r="AT299" i="13"/>
  <c r="AO299" i="13"/>
  <c r="AP299" i="13" s="1"/>
  <c r="AQ299" i="13"/>
  <c r="AS520" i="13"/>
  <c r="AT520" i="13"/>
  <c r="AO520" i="13"/>
  <c r="AP520" i="13" s="1"/>
  <c r="AQ520" i="13"/>
  <c r="AA406" i="13"/>
  <c r="X406" i="13"/>
  <c r="T322" i="14" s="1"/>
  <c r="AS138" i="13"/>
  <c r="AT138" i="13"/>
  <c r="AQ138" i="13"/>
  <c r="AO138" i="13"/>
  <c r="AP138" i="13" s="1"/>
  <c r="AI497" i="13"/>
  <c r="AJ497" i="13"/>
  <c r="AO158" i="13"/>
  <c r="AP158" i="13" s="1"/>
  <c r="AT158" i="13"/>
  <c r="AQ158" i="13"/>
  <c r="AS158" i="13"/>
  <c r="AQ342" i="13"/>
  <c r="AT342" i="13"/>
  <c r="AO342" i="13"/>
  <c r="AP342" i="13" s="1"/>
  <c r="AS342" i="13"/>
  <c r="AA79" i="13"/>
  <c r="X79" i="13"/>
  <c r="T24" i="14" s="1"/>
  <c r="AB472" i="13"/>
  <c r="Z472" i="13"/>
  <c r="X373" i="13"/>
  <c r="T208" i="14" s="1"/>
  <c r="AA373" i="13"/>
  <c r="AB498" i="13"/>
  <c r="Z498" i="13"/>
  <c r="AJ388" i="13"/>
  <c r="AI388" i="13"/>
  <c r="AA119" i="13"/>
  <c r="X119" i="13"/>
  <c r="T49" i="14" s="1"/>
  <c r="AS94" i="13"/>
  <c r="AT94" i="13"/>
  <c r="AO94" i="13"/>
  <c r="AP94" i="13" s="1"/>
  <c r="AQ94" i="13"/>
  <c r="AM183" i="13"/>
  <c r="AB415" i="13"/>
  <c r="AT415" i="13" s="1"/>
  <c r="Z415" i="13"/>
  <c r="AS236" i="13"/>
  <c r="AT236" i="13"/>
  <c r="AO236" i="13"/>
  <c r="AP236" i="13" s="1"/>
  <c r="AQ236" i="13"/>
  <c r="AO182" i="13"/>
  <c r="AP182" i="13" s="1"/>
  <c r="AS182" i="13"/>
  <c r="AT182" i="13"/>
  <c r="AQ182" i="13"/>
  <c r="AE447" i="13"/>
  <c r="AF447" i="13"/>
  <c r="AM25" i="13"/>
  <c r="AT386" i="13"/>
  <c r="AQ386" i="13"/>
  <c r="AS386" i="13"/>
  <c r="AO386" i="13"/>
  <c r="AP386" i="13" s="1"/>
  <c r="AA487" i="13"/>
  <c r="X487" i="13"/>
  <c r="AJ455" i="13"/>
  <c r="AI455" i="13"/>
  <c r="AM383" i="13"/>
  <c r="AS229" i="13"/>
  <c r="AT229" i="13"/>
  <c r="AB375" i="13"/>
  <c r="Z375" i="13"/>
  <c r="AS540" i="13"/>
  <c r="AT540" i="13"/>
  <c r="AQ165" i="13"/>
  <c r="AT165" i="13"/>
  <c r="AS165" i="13"/>
  <c r="AP165" i="13"/>
  <c r="AS194" i="13"/>
  <c r="AT194" i="13"/>
  <c r="AQ194" i="13"/>
  <c r="AP194" i="13"/>
  <c r="AS274" i="13"/>
  <c r="AQ274" i="13"/>
  <c r="AT274" i="13"/>
  <c r="AP274" i="13"/>
  <c r="AT113" i="13"/>
  <c r="AQ113" i="13"/>
  <c r="AS113" i="13"/>
  <c r="AP113" i="13"/>
  <c r="AP471" i="13"/>
  <c r="AS471" i="13"/>
  <c r="AT471" i="13"/>
  <c r="AQ471" i="13"/>
  <c r="AT112" i="13"/>
  <c r="AQ112" i="13"/>
  <c r="AS112" i="13"/>
  <c r="AP112" i="13"/>
  <c r="AS232" i="13"/>
  <c r="AT232" i="13"/>
  <c r="AQ232" i="13"/>
  <c r="AP232" i="13"/>
  <c r="AQ231" i="13"/>
  <c r="AT231" i="13"/>
  <c r="AS231" i="13"/>
  <c r="AP231" i="13"/>
  <c r="AT392" i="13"/>
  <c r="AQ392" i="13"/>
  <c r="AS392" i="13"/>
  <c r="AP392" i="13"/>
  <c r="AS168" i="13"/>
  <c r="AT168" i="13"/>
  <c r="AQ168" i="13"/>
  <c r="AP168" i="13"/>
  <c r="AS163" i="13"/>
  <c r="AT163" i="13"/>
  <c r="AQ163" i="13"/>
  <c r="AP163" i="13"/>
  <c r="AP173" i="13"/>
  <c r="AS173" i="13"/>
  <c r="AT173" i="13"/>
  <c r="AQ173" i="13"/>
  <c r="AS345" i="13"/>
  <c r="AT345" i="13"/>
  <c r="AQ345" i="13"/>
  <c r="AP345" i="13"/>
  <c r="AQ424" i="13"/>
  <c r="AS424" i="13"/>
  <c r="AT424" i="13"/>
  <c r="AP424" i="13"/>
  <c r="AS6" i="13"/>
  <c r="AT6" i="13"/>
  <c r="AQ6" i="13"/>
  <c r="AP6" i="13"/>
  <c r="AQ287" i="13"/>
  <c r="AS287" i="13"/>
  <c r="AT287" i="13"/>
  <c r="AP287" i="13"/>
  <c r="AS133" i="13"/>
  <c r="AT133" i="13"/>
  <c r="AQ133" i="13"/>
  <c r="AP133" i="13"/>
  <c r="AS5" i="13"/>
  <c r="AT5" i="13"/>
  <c r="AQ5" i="13"/>
  <c r="AP5" i="13"/>
  <c r="AP384" i="13"/>
  <c r="AS384" i="13"/>
  <c r="AT384" i="13"/>
  <c r="AQ384" i="13"/>
  <c r="AQ261" i="13"/>
  <c r="AP261" i="13"/>
  <c r="AS261" i="13"/>
  <c r="AT261" i="13"/>
  <c r="AS214" i="13"/>
  <c r="AT214" i="13"/>
  <c r="AQ214" i="13"/>
  <c r="AP214" i="13"/>
  <c r="AQ170" i="13"/>
  <c r="AS170" i="13"/>
  <c r="AT170" i="13"/>
  <c r="AP170" i="13"/>
  <c r="AS44" i="13"/>
  <c r="AT44" i="13"/>
  <c r="AQ44" i="13"/>
  <c r="AP44" i="13"/>
  <c r="AQ104" i="13"/>
  <c r="AT104" i="13"/>
  <c r="AS104" i="13"/>
  <c r="AP104" i="13"/>
  <c r="AS26" i="13"/>
  <c r="AT26" i="13"/>
  <c r="AQ26" i="13"/>
  <c r="AP26" i="13"/>
  <c r="AQ462" i="13"/>
  <c r="AS462" i="13"/>
  <c r="AT462" i="13"/>
  <c r="AP462" i="13"/>
  <c r="AT474" i="13"/>
  <c r="AP474" i="13"/>
  <c r="AS474" i="13"/>
  <c r="AQ474" i="13"/>
  <c r="AQ118" i="13"/>
  <c r="AS118" i="13"/>
  <c r="AT118" i="13"/>
  <c r="AP118" i="13"/>
  <c r="AS114" i="13"/>
  <c r="AT114" i="13"/>
  <c r="AQ114" i="13"/>
  <c r="AP114" i="13"/>
  <c r="AQ519" i="13"/>
  <c r="AS519" i="13"/>
  <c r="AT519" i="13"/>
  <c r="AP519" i="13"/>
  <c r="AQ91" i="13"/>
  <c r="AS91" i="13"/>
  <c r="AT91" i="13"/>
  <c r="AP91" i="13"/>
  <c r="AT473" i="13"/>
  <c r="AS473" i="13"/>
  <c r="AQ473" i="13"/>
  <c r="AP473" i="13"/>
  <c r="AS29" i="13"/>
  <c r="AT29" i="13"/>
  <c r="AQ29" i="13"/>
  <c r="AP29" i="13"/>
  <c r="AT230" i="13"/>
  <c r="AQ230" i="13"/>
  <c r="AS230" i="13"/>
  <c r="AP230" i="13"/>
  <c r="AT438" i="13"/>
  <c r="AQ438" i="13"/>
  <c r="AS438" i="13"/>
  <c r="AP438" i="13"/>
  <c r="AQ254" i="13"/>
  <c r="AS254" i="13"/>
  <c r="AT254" i="13"/>
  <c r="AP254" i="13"/>
  <c r="AQ370" i="13"/>
  <c r="AS370" i="13"/>
  <c r="AT370" i="13"/>
  <c r="AP370" i="13"/>
  <c r="AQ394" i="13"/>
  <c r="AT394" i="13"/>
  <c r="AS394" i="13"/>
  <c r="AP394" i="13"/>
  <c r="AQ226" i="13"/>
  <c r="AT226" i="13"/>
  <c r="AS226" i="13"/>
  <c r="AP226" i="13"/>
  <c r="AS357" i="13"/>
  <c r="AT357" i="13"/>
  <c r="AQ357" i="13"/>
  <c r="AP357" i="13"/>
  <c r="AT337" i="13"/>
  <c r="AQ337" i="13"/>
  <c r="AS337" i="13"/>
  <c r="AP337" i="13"/>
  <c r="AQ294" i="13"/>
  <c r="AP294" i="13"/>
  <c r="AS294" i="13"/>
  <c r="AT294" i="13"/>
  <c r="AS40" i="13"/>
  <c r="AT40" i="13"/>
  <c r="AQ40" i="13"/>
  <c r="AP40" i="13"/>
  <c r="AS300" i="13"/>
  <c r="AT300" i="13"/>
  <c r="AQ300" i="13"/>
  <c r="AP300" i="13"/>
  <c r="AS70" i="13"/>
  <c r="AT70" i="13"/>
  <c r="AQ70" i="13"/>
  <c r="AP70" i="13"/>
  <c r="AS125" i="13"/>
  <c r="AT125" i="13"/>
  <c r="AQ125" i="13"/>
  <c r="AP125" i="13"/>
  <c r="AS260" i="13"/>
  <c r="AT260" i="13"/>
  <c r="AQ260" i="13"/>
  <c r="AP260" i="13"/>
  <c r="AS369" i="13"/>
  <c r="AT369" i="13"/>
  <c r="AQ369" i="13"/>
  <c r="AP369" i="13"/>
  <c r="AQ302" i="13"/>
  <c r="AS302" i="13"/>
  <c r="AT302" i="13"/>
  <c r="AP302" i="13"/>
  <c r="AS59" i="13"/>
  <c r="AT59" i="13"/>
  <c r="AQ59" i="13"/>
  <c r="AP59" i="13"/>
  <c r="AS189" i="13"/>
  <c r="AT189" i="13"/>
  <c r="AQ189" i="13"/>
  <c r="AP189" i="13"/>
  <c r="AS516" i="13"/>
  <c r="AT516" i="13"/>
  <c r="AQ516" i="13"/>
  <c r="AP516" i="13"/>
  <c r="AT351" i="13"/>
  <c r="AQ351" i="13"/>
  <c r="AS351" i="13"/>
  <c r="AP351" i="13"/>
  <c r="AT479" i="13"/>
  <c r="AP479" i="13"/>
  <c r="AQ479" i="13"/>
  <c r="AS479" i="13"/>
  <c r="AT417" i="13"/>
  <c r="AS417" i="13"/>
  <c r="AQ417" i="13"/>
  <c r="AP417" i="13"/>
  <c r="AT71" i="13"/>
  <c r="AS71" i="13"/>
  <c r="AQ71" i="13"/>
  <c r="AP71" i="13"/>
  <c r="AQ53" i="13"/>
  <c r="AS53" i="13"/>
  <c r="AT53" i="13"/>
  <c r="AP53" i="13"/>
  <c r="AT247" i="13"/>
  <c r="AS247" i="13"/>
  <c r="AT338" i="13"/>
  <c r="AS338" i="13"/>
  <c r="AQ338" i="13"/>
  <c r="AP338" i="13"/>
  <c r="AS449" i="13"/>
  <c r="AT449" i="13"/>
  <c r="AQ449" i="13"/>
  <c r="AP449" i="13"/>
  <c r="AQ45" i="13"/>
  <c r="AS45" i="13"/>
  <c r="AT45" i="13"/>
  <c r="AP45" i="13"/>
  <c r="AS485" i="13"/>
  <c r="AQ485" i="13"/>
  <c r="AT485" i="13"/>
  <c r="AP485" i="13"/>
  <c r="AQ241" i="13"/>
  <c r="AT241" i="13"/>
  <c r="AS241" i="13"/>
  <c r="AP241" i="13"/>
  <c r="AT533" i="13"/>
  <c r="AS533" i="13"/>
  <c r="AQ533" i="13"/>
  <c r="AP533" i="13"/>
  <c r="AT408" i="13"/>
  <c r="AQ408" i="13"/>
  <c r="AS408" i="13"/>
  <c r="AP408" i="13"/>
  <c r="AQ488" i="13"/>
  <c r="AS488" i="13"/>
  <c r="AT488" i="13"/>
  <c r="AP488" i="13"/>
  <c r="AS136" i="13"/>
  <c r="AT136" i="13"/>
  <c r="AQ136" i="13"/>
  <c r="AP136" i="13"/>
  <c r="AS419" i="13"/>
  <c r="AT419" i="13"/>
  <c r="AQ419" i="13"/>
  <c r="AP419" i="13"/>
  <c r="AQ34" i="13"/>
  <c r="AS34" i="13"/>
  <c r="AT34" i="13"/>
  <c r="AP34" i="13"/>
  <c r="AS259" i="13"/>
  <c r="AT259" i="13"/>
  <c r="AQ259" i="13"/>
  <c r="AP259" i="13"/>
  <c r="AS413" i="13"/>
  <c r="AT413" i="13"/>
  <c r="AQ413" i="13"/>
  <c r="AP413" i="13"/>
  <c r="AS89" i="13"/>
  <c r="AT89" i="13"/>
  <c r="AQ89" i="13"/>
  <c r="AP89" i="13"/>
  <c r="AS149" i="13"/>
  <c r="AT149" i="13"/>
  <c r="AQ149" i="13"/>
  <c r="AP149" i="13"/>
  <c r="AS185" i="13"/>
  <c r="AT185" i="13"/>
  <c r="AQ185" i="13"/>
  <c r="AP185" i="13"/>
  <c r="AQ534" i="13"/>
  <c r="AP534" i="13"/>
  <c r="AT534" i="13"/>
  <c r="AS534" i="13"/>
  <c r="AQ511" i="13"/>
  <c r="AP511" i="13"/>
  <c r="AT511" i="13"/>
  <c r="AS511" i="13"/>
  <c r="AS142" i="13"/>
  <c r="AT142" i="13"/>
  <c r="AQ142" i="13"/>
  <c r="AP142" i="13"/>
  <c r="AS228" i="13"/>
  <c r="AT228" i="13"/>
  <c r="AQ228" i="13"/>
  <c r="AP228" i="13"/>
  <c r="AQ436" i="13"/>
  <c r="AS436" i="13"/>
  <c r="AT436" i="13"/>
  <c r="AP436" i="13"/>
  <c r="AT360" i="13"/>
  <c r="AQ360" i="13"/>
  <c r="AS360" i="13"/>
  <c r="AP360" i="13"/>
  <c r="AS324" i="13"/>
  <c r="AT324" i="13"/>
  <c r="AQ324" i="13"/>
  <c r="AP324" i="13"/>
  <c r="AQ115" i="13"/>
  <c r="AS115" i="13"/>
  <c r="AT115" i="13"/>
  <c r="AP115" i="13"/>
  <c r="AT340" i="13"/>
  <c r="AQ340" i="13"/>
  <c r="AS340" i="13"/>
  <c r="AP340" i="13"/>
  <c r="AS68" i="13"/>
  <c r="AT68" i="13"/>
  <c r="AQ68" i="13"/>
  <c r="AP68" i="13"/>
  <c r="AS85" i="13"/>
  <c r="AT85" i="13"/>
  <c r="AQ85" i="13"/>
  <c r="AP85" i="13"/>
  <c r="AS480" i="13"/>
  <c r="AT480" i="13"/>
  <c r="AT8" i="13"/>
  <c r="AQ8" i="13"/>
  <c r="AS8" i="13"/>
  <c r="AP8" i="13"/>
  <c r="AQ197" i="13"/>
  <c r="AT197" i="13"/>
  <c r="AS197" i="13"/>
  <c r="AP197" i="13"/>
  <c r="AS536" i="13"/>
  <c r="AT536" i="13"/>
  <c r="AQ536" i="13"/>
  <c r="AP536" i="13"/>
  <c r="AS106" i="13"/>
  <c r="AT106" i="13"/>
  <c r="AQ106" i="13"/>
  <c r="AP106" i="13"/>
  <c r="AT162" i="13"/>
  <c r="AQ162" i="13"/>
  <c r="AS162" i="13"/>
  <c r="AP162" i="13"/>
  <c r="AS83" i="13"/>
  <c r="AT83" i="13"/>
  <c r="AQ83" i="13"/>
  <c r="AP83" i="13"/>
  <c r="AS361" i="13"/>
  <c r="AT361" i="13"/>
  <c r="AQ80" i="13"/>
  <c r="AS80" i="13"/>
  <c r="AT80" i="13"/>
  <c r="AP80" i="13"/>
  <c r="AS19" i="13"/>
  <c r="AQ19" i="13"/>
  <c r="AT19" i="13"/>
  <c r="AP19" i="13"/>
  <c r="AS234" i="13"/>
  <c r="AT234" i="13"/>
  <c r="AQ234" i="13"/>
  <c r="AP234" i="13"/>
  <c r="AS14" i="13"/>
  <c r="AT14" i="13"/>
  <c r="AQ14" i="13"/>
  <c r="AP14" i="13"/>
  <c r="AT17" i="13"/>
  <c r="AQ17" i="13"/>
  <c r="AS17" i="13"/>
  <c r="AP17" i="13"/>
  <c r="AQ284" i="13"/>
  <c r="AS284" i="13"/>
  <c r="AT284" i="13"/>
  <c r="AP284" i="13"/>
  <c r="AS359" i="13"/>
  <c r="AT359" i="13"/>
  <c r="AQ359" i="13"/>
  <c r="AP359" i="13"/>
  <c r="AS432" i="13"/>
  <c r="AT432" i="13"/>
  <c r="AQ432" i="13"/>
  <c r="AP432" i="13"/>
  <c r="S147" i="13"/>
  <c r="Y147" i="13" s="1"/>
  <c r="P147" i="13"/>
  <c r="Q147" i="13"/>
  <c r="S410" i="13"/>
  <c r="Y410" i="13" s="1"/>
  <c r="P410" i="13"/>
  <c r="Q410" i="13"/>
  <c r="M129" i="14" s="1"/>
  <c r="Q128" i="13"/>
  <c r="M102" i="14" s="1"/>
  <c r="P128" i="13"/>
  <c r="S128" i="13"/>
  <c r="Y128" i="13" s="1"/>
  <c r="Q22" i="13"/>
  <c r="M63" i="14" s="1"/>
  <c r="P22" i="13"/>
  <c r="S22" i="13"/>
  <c r="Y22" i="13" s="1"/>
  <c r="AB56" i="13"/>
  <c r="Z56" i="13"/>
  <c r="AB368" i="13"/>
  <c r="Z368" i="13"/>
  <c r="AB218" i="13"/>
  <c r="Z218" i="13"/>
  <c r="AB311" i="13"/>
  <c r="Z311" i="13"/>
  <c r="AB461" i="13"/>
  <c r="Z461" i="13"/>
  <c r="AB221" i="13"/>
  <c r="Z221" i="13"/>
  <c r="Z270" i="13"/>
  <c r="AB270" i="13"/>
  <c r="AB442" i="13"/>
  <c r="Z442" i="13"/>
  <c r="Z117" i="13"/>
  <c r="AB117" i="13"/>
  <c r="AB295" i="13"/>
  <c r="Z295" i="13"/>
  <c r="Z24" i="13"/>
  <c r="AB24" i="13"/>
  <c r="Z443" i="13"/>
  <c r="AB443" i="13"/>
  <c r="Z301" i="13"/>
  <c r="AB301" i="13"/>
  <c r="AB38" i="13"/>
  <c r="Z38" i="13"/>
  <c r="AB334" i="13"/>
  <c r="Z334" i="13"/>
  <c r="AB264" i="13"/>
  <c r="Z264" i="13"/>
  <c r="Z96" i="13"/>
  <c r="AB96" i="13"/>
  <c r="Z397" i="13"/>
  <c r="AB397" i="13"/>
  <c r="Z141" i="13"/>
  <c r="AB141" i="13"/>
  <c r="AM303" i="13"/>
  <c r="L39" i="14"/>
  <c r="AB237" i="13"/>
  <c r="Z237" i="13"/>
  <c r="Z412" i="13"/>
  <c r="AB412" i="13"/>
  <c r="Z123" i="13"/>
  <c r="AB123" i="13"/>
  <c r="AM103" i="13"/>
  <c r="L230" i="14"/>
  <c r="S269" i="13"/>
  <c r="Y269" i="13" s="1"/>
  <c r="Q269" i="13"/>
  <c r="M119" i="14" s="1"/>
  <c r="P269" i="13"/>
  <c r="AM269" i="13" s="1"/>
  <c r="S388" i="13"/>
  <c r="Y388" i="13" s="1"/>
  <c r="Q388" i="13"/>
  <c r="M246" i="14" s="1"/>
  <c r="P388" i="13"/>
  <c r="Q352" i="13"/>
  <c r="M42" i="14" s="1"/>
  <c r="S352" i="13"/>
  <c r="Y352" i="13" s="1"/>
  <c r="P352" i="13"/>
  <c r="Z15" i="13"/>
  <c r="AB15" i="13"/>
  <c r="Z493" i="13"/>
  <c r="AB493" i="13"/>
  <c r="AB355" i="13"/>
  <c r="Z355" i="13"/>
  <c r="Z16" i="13"/>
  <c r="AB16" i="13"/>
  <c r="Z196" i="13"/>
  <c r="AB196" i="13"/>
  <c r="Z243" i="13"/>
  <c r="AB243" i="13"/>
  <c r="Z433" i="13"/>
  <c r="AB433" i="13"/>
  <c r="AB344" i="13"/>
  <c r="AS344" i="13" s="1"/>
  <c r="Z344" i="13"/>
  <c r="AB464" i="13"/>
  <c r="Z464" i="13"/>
  <c r="Z327" i="13"/>
  <c r="AB327" i="13"/>
  <c r="Z216" i="13"/>
  <c r="AB216" i="13"/>
  <c r="AT216" i="13" s="1"/>
  <c r="AB99" i="13"/>
  <c r="Z99" i="13"/>
  <c r="AB171" i="13"/>
  <c r="Z171" i="13"/>
  <c r="AB159" i="13"/>
  <c r="Z159" i="13"/>
  <c r="AB202" i="13"/>
  <c r="Z202" i="13"/>
  <c r="Z67" i="13"/>
  <c r="AB67" i="13"/>
  <c r="AB435" i="13"/>
  <c r="Z435" i="13"/>
  <c r="Z508" i="13"/>
  <c r="AB508" i="13"/>
  <c r="S365" i="13"/>
  <c r="Y365" i="13" s="1"/>
  <c r="P365" i="13"/>
  <c r="Q365" i="13"/>
  <c r="M395" i="14" s="1"/>
  <c r="AM349" i="13"/>
  <c r="L373" i="14"/>
  <c r="AB205" i="13"/>
  <c r="Z205" i="13"/>
  <c r="AB463" i="13"/>
  <c r="Z463" i="13"/>
  <c r="Z446" i="13"/>
  <c r="AB446" i="13"/>
  <c r="AB403" i="13"/>
  <c r="Z403" i="13"/>
  <c r="AB146" i="13"/>
  <c r="Z146" i="13"/>
  <c r="Z421" i="13"/>
  <c r="AB421" i="13"/>
  <c r="AB320" i="13"/>
  <c r="Z320" i="13"/>
  <c r="AB309" i="13"/>
  <c r="Z309" i="13"/>
  <c r="AB494" i="13"/>
  <c r="Z494" i="13"/>
  <c r="AB74" i="13"/>
  <c r="Z74" i="13"/>
  <c r="AB203" i="13"/>
  <c r="Z203" i="13"/>
  <c r="AB191" i="13"/>
  <c r="Z191" i="13"/>
  <c r="AB475" i="13"/>
  <c r="Z475" i="13"/>
  <c r="AM121" i="13"/>
  <c r="L77" i="14"/>
  <c r="AB137" i="13"/>
  <c r="Z137" i="13"/>
  <c r="Z166" i="13"/>
  <c r="AB166" i="13"/>
  <c r="Z252" i="13"/>
  <c r="AB252" i="13"/>
  <c r="AB245" i="13"/>
  <c r="Z245" i="13"/>
  <c r="AB505" i="13"/>
  <c r="Z505" i="13"/>
  <c r="Z444" i="13"/>
  <c r="AB444" i="13"/>
  <c r="Z308" i="13"/>
  <c r="AB308" i="13"/>
  <c r="AB255" i="13"/>
  <c r="Z255" i="13"/>
  <c r="AB94" i="13"/>
  <c r="Z94" i="13"/>
  <c r="AB266" i="13"/>
  <c r="Z266" i="13"/>
  <c r="AB184" i="13"/>
  <c r="Z184" i="13"/>
  <c r="AB177" i="13"/>
  <c r="Z177" i="13"/>
  <c r="AB72" i="13"/>
  <c r="Z72" i="13"/>
  <c r="AB343" i="13"/>
  <c r="Z343" i="13"/>
  <c r="L38" i="14"/>
  <c r="S58" i="13"/>
  <c r="Y58" i="13" s="1"/>
  <c r="P58" i="13"/>
  <c r="Q58" i="13"/>
  <c r="M95" i="14" s="1"/>
  <c r="Q537" i="13"/>
  <c r="P537" i="13"/>
  <c r="S537" i="13"/>
  <c r="Y537" i="13" s="1"/>
  <c r="Q119" i="13"/>
  <c r="M49" i="14" s="1"/>
  <c r="S119" i="13"/>
  <c r="Y119" i="13" s="1"/>
  <c r="P119" i="13"/>
  <c r="S483" i="13"/>
  <c r="Y483" i="13" s="1"/>
  <c r="P483" i="13"/>
  <c r="Q483" i="13"/>
  <c r="Z175" i="13"/>
  <c r="AB175" i="13"/>
  <c r="AB371" i="13"/>
  <c r="Z371" i="13"/>
  <c r="AB336" i="13"/>
  <c r="Z336" i="13"/>
  <c r="Z349" i="13"/>
  <c r="AB349" i="13"/>
  <c r="AB520" i="13"/>
  <c r="Z520" i="13"/>
  <c r="AB155" i="13"/>
  <c r="Z155" i="13"/>
  <c r="AB499" i="13"/>
  <c r="Z499" i="13"/>
  <c r="Z190" i="13"/>
  <c r="AB190" i="13"/>
  <c r="AB542" i="13"/>
  <c r="Z542" i="13"/>
  <c r="Z28" i="13"/>
  <c r="AB28" i="13"/>
  <c r="AB290" i="13"/>
  <c r="Z290" i="13"/>
  <c r="Z169" i="13"/>
  <c r="AB169" i="13"/>
  <c r="Z121" i="13"/>
  <c r="AB121" i="13"/>
  <c r="Z129" i="13"/>
  <c r="AB129" i="13"/>
  <c r="Z100" i="13"/>
  <c r="AB100" i="13"/>
  <c r="Z316" i="13"/>
  <c r="AB316" i="13"/>
  <c r="Z167" i="13"/>
  <c r="AB167" i="13"/>
  <c r="AB111" i="13"/>
  <c r="Z111" i="13"/>
  <c r="AB35" i="13"/>
  <c r="Z35" i="13"/>
  <c r="Z132" i="13"/>
  <c r="AB132" i="13"/>
  <c r="AM268" i="13"/>
  <c r="L145" i="14"/>
  <c r="Z60" i="13"/>
  <c r="AB60" i="13"/>
  <c r="Z236" i="13"/>
  <c r="AB236" i="13"/>
  <c r="Z52" i="13"/>
  <c r="AB52" i="13"/>
  <c r="AB329" i="13"/>
  <c r="Z329" i="13"/>
  <c r="Z224" i="13"/>
  <c r="AB224" i="13"/>
  <c r="AB48" i="13"/>
  <c r="Z48" i="13"/>
  <c r="Z172" i="13"/>
  <c r="AB172" i="13"/>
  <c r="L203" i="14"/>
  <c r="Q30" i="13"/>
  <c r="M89" i="14" s="1"/>
  <c r="P30" i="13"/>
  <c r="S30" i="13"/>
  <c r="Y30" i="13" s="1"/>
  <c r="Q406" i="13"/>
  <c r="M322" i="14" s="1"/>
  <c r="P406" i="13"/>
  <c r="S406" i="13"/>
  <c r="Y406" i="13" s="1"/>
  <c r="Q186" i="13"/>
  <c r="M11" i="14" s="1"/>
  <c r="S186" i="13"/>
  <c r="Y186" i="13" s="1"/>
  <c r="P186" i="13"/>
  <c r="L11" i="14" s="1"/>
  <c r="S305" i="13"/>
  <c r="Y305" i="13" s="1"/>
  <c r="Q305" i="13"/>
  <c r="M342" i="14" s="1"/>
  <c r="P305" i="13"/>
  <c r="AB470" i="13"/>
  <c r="Z470" i="13"/>
  <c r="AB229" i="13"/>
  <c r="Z229" i="13"/>
  <c r="AB495" i="13"/>
  <c r="Z495" i="13"/>
  <c r="AB293" i="13"/>
  <c r="Z293" i="13"/>
  <c r="AB31" i="13"/>
  <c r="Z31" i="13"/>
  <c r="Z476" i="13"/>
  <c r="AB476" i="13"/>
  <c r="AB321" i="13"/>
  <c r="Z321" i="13"/>
  <c r="Z420" i="13"/>
  <c r="AB420" i="13"/>
  <c r="AB490" i="13"/>
  <c r="Z490" i="13"/>
  <c r="AB182" i="13"/>
  <c r="Z182" i="13"/>
  <c r="AB46" i="13"/>
  <c r="Z46" i="13"/>
  <c r="AB318" i="13"/>
  <c r="Z318" i="13"/>
  <c r="Z323" i="13"/>
  <c r="AB323" i="13"/>
  <c r="Z348" i="13"/>
  <c r="AB348" i="13"/>
  <c r="Z271" i="13"/>
  <c r="AB271" i="13"/>
  <c r="Z540" i="13"/>
  <c r="AB540" i="13"/>
  <c r="AB353" i="13"/>
  <c r="Z353" i="13"/>
  <c r="AB277" i="13"/>
  <c r="Z277" i="13"/>
  <c r="AB7" i="13"/>
  <c r="Z7" i="13"/>
  <c r="Z356" i="13"/>
  <c r="AB356" i="13"/>
  <c r="Q447" i="13"/>
  <c r="S447" i="13"/>
  <c r="Y447" i="13" s="1"/>
  <c r="P447" i="13"/>
  <c r="S364" i="13"/>
  <c r="Y364" i="13" s="1"/>
  <c r="Q364" i="13"/>
  <c r="M405" i="14" s="1"/>
  <c r="P364" i="13"/>
  <c r="S427" i="13"/>
  <c r="Y427" i="13" s="1"/>
  <c r="P427" i="13"/>
  <c r="Q427" i="13"/>
  <c r="S401" i="13"/>
  <c r="Y401" i="13" s="1"/>
  <c r="P401" i="13"/>
  <c r="L258" i="14" s="1"/>
  <c r="Q401" i="13"/>
  <c r="M258" i="14" s="1"/>
  <c r="Z150" i="13"/>
  <c r="AB150" i="13"/>
  <c r="Z457" i="13"/>
  <c r="AB457" i="13"/>
  <c r="AB57" i="13"/>
  <c r="Z57" i="13"/>
  <c r="AB530" i="13"/>
  <c r="Z530" i="13"/>
  <c r="Z504" i="13"/>
  <c r="AB504" i="13"/>
  <c r="AB526" i="13"/>
  <c r="Z526" i="13"/>
  <c r="AB501" i="13"/>
  <c r="Z501" i="13"/>
  <c r="AB222" i="13"/>
  <c r="Z222" i="13"/>
  <c r="AB110" i="13"/>
  <c r="Z110" i="13"/>
  <c r="AB21" i="13"/>
  <c r="Z21" i="13"/>
  <c r="AB342" i="13"/>
  <c r="Z342" i="13"/>
  <c r="AB389" i="13"/>
  <c r="Z389" i="13"/>
  <c r="AB239" i="13"/>
  <c r="Z239" i="13"/>
  <c r="AB130" i="13"/>
  <c r="Z130" i="13"/>
  <c r="AB354" i="13"/>
  <c r="Z354" i="13"/>
  <c r="AB448" i="13"/>
  <c r="Z448" i="13"/>
  <c r="AB381" i="13"/>
  <c r="Z381" i="13"/>
  <c r="Z452" i="13"/>
  <c r="AB452" i="13"/>
  <c r="AB393" i="13"/>
  <c r="Z393" i="13"/>
  <c r="Z140" i="13"/>
  <c r="AB140" i="13"/>
  <c r="Z41" i="13"/>
  <c r="AB41" i="13"/>
  <c r="AB434" i="13"/>
  <c r="Z434" i="13"/>
  <c r="AB138" i="13"/>
  <c r="Z138" i="13"/>
  <c r="Z20" i="13"/>
  <c r="AB20" i="13"/>
  <c r="AB423" i="13"/>
  <c r="Z423" i="13"/>
  <c r="Z268" i="13"/>
  <c r="AB268" i="13"/>
  <c r="AB39" i="13"/>
  <c r="Z39" i="13"/>
  <c r="Z262" i="13"/>
  <c r="AB262" i="13"/>
  <c r="Z251" i="13"/>
  <c r="AB251" i="13"/>
  <c r="Z43" i="13"/>
  <c r="AB43" i="13"/>
  <c r="AM105" i="13"/>
  <c r="L147" i="14"/>
  <c r="AM7" i="13"/>
  <c r="L5" i="14"/>
  <c r="AB278" i="13"/>
  <c r="Z278" i="13"/>
  <c r="L193" i="14"/>
  <c r="I395" i="14"/>
  <c r="L225" i="14"/>
  <c r="S373" i="13"/>
  <c r="Y373" i="13" s="1"/>
  <c r="P373" i="13"/>
  <c r="Q373" i="13"/>
  <c r="M208" i="14" s="1"/>
  <c r="S61" i="13"/>
  <c r="Y61" i="13" s="1"/>
  <c r="P61" i="13"/>
  <c r="Q61" i="13"/>
  <c r="M96" i="14" s="1"/>
  <c r="S211" i="13"/>
  <c r="Y211" i="13" s="1"/>
  <c r="P211" i="13"/>
  <c r="Q211" i="13"/>
  <c r="Z468" i="13"/>
  <c r="AB468" i="13"/>
  <c r="AB272" i="13"/>
  <c r="Z272" i="13"/>
  <c r="AB55" i="13"/>
  <c r="Z55" i="13"/>
  <c r="Z280" i="13"/>
  <c r="AB280" i="13"/>
  <c r="AB386" i="13"/>
  <c r="Z386" i="13"/>
  <c r="AB376" i="13"/>
  <c r="Z376" i="13"/>
  <c r="Z233" i="13"/>
  <c r="AB233" i="13"/>
  <c r="AB531" i="13"/>
  <c r="Z531" i="13"/>
  <c r="Z139" i="13"/>
  <c r="AB139" i="13"/>
  <c r="AB378" i="13"/>
  <c r="Z378" i="13"/>
  <c r="Z469" i="13"/>
  <c r="AB469" i="13"/>
  <c r="Z249" i="13"/>
  <c r="AB249" i="13"/>
  <c r="Z422" i="13"/>
  <c r="AB422" i="13"/>
  <c r="AB390" i="13"/>
  <c r="Z390" i="13"/>
  <c r="AB328" i="13"/>
  <c r="Z328" i="13"/>
  <c r="Z54" i="13"/>
  <c r="AB54" i="13"/>
  <c r="AB209" i="13"/>
  <c r="Z209" i="13"/>
  <c r="AB513" i="13"/>
  <c r="Z513" i="13"/>
  <c r="AB465" i="13"/>
  <c r="Z465" i="13"/>
  <c r="AB518" i="13"/>
  <c r="Z518" i="13"/>
  <c r="Z372" i="13"/>
  <c r="AB372" i="13"/>
  <c r="AB387" i="13"/>
  <c r="Z387" i="13"/>
  <c r="AB416" i="13"/>
  <c r="Z416" i="13"/>
  <c r="S532" i="13"/>
  <c r="Y532" i="13" s="1"/>
  <c r="P532" i="13"/>
  <c r="Q532" i="13"/>
  <c r="L318" i="14"/>
  <c r="Q326" i="13"/>
  <c r="M403" i="14" s="1"/>
  <c r="S326" i="13"/>
  <c r="Y326" i="13" s="1"/>
  <c r="P326" i="13"/>
  <c r="Q487" i="13"/>
  <c r="P487" i="13"/>
  <c r="S487" i="13"/>
  <c r="Y487" i="13" s="1"/>
  <c r="S148" i="13"/>
  <c r="Y148" i="13" s="1"/>
  <c r="P148" i="13"/>
  <c r="Q148" i="13"/>
  <c r="M148" i="14" s="1"/>
  <c r="AB201" i="13"/>
  <c r="Z201" i="13"/>
  <c r="AB362" i="13"/>
  <c r="Z362" i="13"/>
  <c r="AB400" i="13"/>
  <c r="Z400" i="13"/>
  <c r="AB257" i="13"/>
  <c r="Z257" i="13"/>
  <c r="AB154" i="13"/>
  <c r="Z154" i="13"/>
  <c r="AB296" i="13"/>
  <c r="Z296" i="13"/>
  <c r="AB135" i="13"/>
  <c r="Z135" i="13"/>
  <c r="AB445" i="13"/>
  <c r="Z445" i="13"/>
  <c r="AB440" i="13"/>
  <c r="Z440" i="13"/>
  <c r="AB407" i="13"/>
  <c r="Z407" i="13"/>
  <c r="Z212" i="13"/>
  <c r="AB212" i="13"/>
  <c r="AB489" i="13"/>
  <c r="Z489" i="13"/>
  <c r="AB66" i="13"/>
  <c r="Z66" i="13"/>
  <c r="Z81" i="13"/>
  <c r="AB81" i="13"/>
  <c r="AB62" i="13"/>
  <c r="Z62" i="13"/>
  <c r="Z179" i="13"/>
  <c r="AB179" i="13"/>
  <c r="AB335" i="13"/>
  <c r="AS335" i="13" s="1"/>
  <c r="Z335" i="13"/>
  <c r="AB303" i="13"/>
  <c r="Z303" i="13"/>
  <c r="Z206" i="13"/>
  <c r="AB206" i="13"/>
  <c r="AB75" i="13"/>
  <c r="Z75" i="13"/>
  <c r="AB512" i="13"/>
  <c r="Z512" i="13"/>
  <c r="Z105" i="13"/>
  <c r="AB105" i="13"/>
  <c r="AB37" i="13"/>
  <c r="Z37" i="13"/>
  <c r="AB103" i="13"/>
  <c r="Z103" i="13"/>
  <c r="Q395" i="14"/>
  <c r="Q49" i="14"/>
  <c r="Q209" i="14"/>
  <c r="L233" i="14"/>
  <c r="L45" i="14"/>
  <c r="L186" i="14"/>
  <c r="L221" i="14"/>
  <c r="L288" i="14"/>
  <c r="L228" i="14"/>
  <c r="L56" i="14"/>
  <c r="L404" i="14"/>
  <c r="L350" i="14"/>
  <c r="L115" i="14"/>
  <c r="L14" i="14"/>
  <c r="L296" i="14"/>
  <c r="L237" i="14"/>
  <c r="L307" i="14"/>
  <c r="L43" i="14"/>
  <c r="L173" i="14"/>
  <c r="L163" i="14"/>
  <c r="L263" i="14"/>
  <c r="L298" i="14"/>
  <c r="L98" i="14"/>
  <c r="L178" i="14"/>
  <c r="Q185" i="14"/>
  <c r="L290" i="14"/>
  <c r="L91" i="14"/>
  <c r="L206" i="14"/>
  <c r="L67" i="14"/>
  <c r="L314" i="14"/>
  <c r="L217" i="14"/>
  <c r="L28" i="14"/>
  <c r="L127" i="14"/>
  <c r="L151" i="14"/>
  <c r="L110" i="14"/>
  <c r="L161" i="14"/>
  <c r="L93" i="14"/>
  <c r="L116" i="14"/>
  <c r="L111" i="14"/>
  <c r="L280" i="14"/>
  <c r="L253" i="14"/>
  <c r="L8" i="14"/>
  <c r="L220" i="14"/>
  <c r="L231" i="14"/>
  <c r="L168" i="14"/>
  <c r="L88" i="14"/>
  <c r="L330" i="14"/>
  <c r="L32" i="14"/>
  <c r="L285" i="14"/>
  <c r="L313" i="14"/>
  <c r="L287" i="14"/>
  <c r="L289" i="14"/>
  <c r="L336" i="14"/>
  <c r="L277" i="14"/>
  <c r="Q95" i="14"/>
  <c r="I42" i="14"/>
  <c r="I89" i="14"/>
  <c r="L200" i="14"/>
  <c r="L302" i="14"/>
  <c r="L167" i="14"/>
  <c r="L26" i="14"/>
  <c r="L252" i="14"/>
  <c r="L23" i="14"/>
  <c r="L207" i="14"/>
  <c r="L197" i="14"/>
  <c r="L30" i="14"/>
  <c r="L264" i="14"/>
  <c r="L199" i="14"/>
  <c r="L187" i="14"/>
  <c r="L387" i="14"/>
  <c r="L112" i="14"/>
  <c r="L70" i="14"/>
  <c r="L234" i="14"/>
  <c r="L360" i="14"/>
  <c r="L117" i="14"/>
  <c r="L175" i="14"/>
  <c r="L92" i="14"/>
  <c r="I194" i="14"/>
  <c r="M194" i="14"/>
  <c r="L107" i="14"/>
  <c r="I102" i="14"/>
  <c r="Q208" i="14"/>
  <c r="L343" i="14"/>
  <c r="L184" i="14"/>
  <c r="Q129" i="14"/>
  <c r="L27" i="14"/>
  <c r="Q194" i="14"/>
  <c r="L256" i="14"/>
  <c r="I129" i="14"/>
  <c r="L286" i="14"/>
  <c r="Q89" i="14"/>
  <c r="L219" i="14"/>
  <c r="M24" i="14"/>
  <c r="I24" i="14"/>
  <c r="Q63" i="14"/>
  <c r="L185" i="14"/>
  <c r="L126" i="14"/>
  <c r="L204" i="14"/>
  <c r="Q148" i="14"/>
  <c r="Q96" i="14"/>
  <c r="L243" i="14"/>
  <c r="L339" i="14"/>
  <c r="I95" i="14"/>
  <c r="L33" i="14"/>
  <c r="L251" i="14"/>
  <c r="Q24" i="14"/>
  <c r="I208" i="14"/>
  <c r="I96" i="14"/>
  <c r="I148" i="14"/>
  <c r="I63" i="14"/>
  <c r="Q102" i="14"/>
  <c r="I322" i="14"/>
  <c r="I403" i="14"/>
  <c r="I342" i="14"/>
  <c r="I130" i="14"/>
  <c r="M130" i="14"/>
  <c r="Q42" i="14"/>
  <c r="Q322" i="14"/>
  <c r="I246" i="14"/>
  <c r="T119" i="14"/>
  <c r="Q119" i="14"/>
  <c r="T258" i="14"/>
  <c r="Q258" i="14"/>
  <c r="T342" i="14"/>
  <c r="Q342" i="14"/>
  <c r="I405" i="14"/>
  <c r="I258" i="14"/>
  <c r="T130" i="14"/>
  <c r="Q130" i="14"/>
  <c r="L101" i="14"/>
  <c r="Q405" i="14"/>
  <c r="Q393" i="14"/>
  <c r="L103" i="14"/>
  <c r="M393" i="14"/>
  <c r="I393" i="14"/>
  <c r="Q403" i="14"/>
  <c r="L121" i="14"/>
  <c r="I209" i="14"/>
  <c r="M209" i="14"/>
  <c r="T246" i="14"/>
  <c r="Q246" i="14"/>
  <c r="L50" i="14"/>
  <c r="L401" i="14"/>
  <c r="L284" i="14"/>
  <c r="U2" i="14"/>
  <c r="V2" i="14" s="1"/>
  <c r="W2" i="14" s="1"/>
  <c r="W406" i="14" s="1"/>
  <c r="T384" i="14"/>
  <c r="T308" i="14"/>
  <c r="T122" i="14"/>
  <c r="T358" i="14"/>
  <c r="T336" i="14"/>
  <c r="T104" i="14"/>
  <c r="T195" i="14"/>
  <c r="T36" i="14"/>
  <c r="T169" i="14"/>
  <c r="T9" i="14"/>
  <c r="T164" i="14"/>
  <c r="T166" i="14"/>
  <c r="T12" i="14"/>
  <c r="T320" i="14"/>
  <c r="T144" i="14"/>
  <c r="T118" i="14"/>
  <c r="T262" i="14"/>
  <c r="T149" i="14"/>
  <c r="T45" i="14"/>
  <c r="T383" i="14"/>
  <c r="T267" i="14"/>
  <c r="T318" i="14"/>
  <c r="T330" i="14"/>
  <c r="T79" i="14"/>
  <c r="T382" i="14"/>
  <c r="T175" i="14"/>
  <c r="T256" i="14"/>
  <c r="T171" i="14"/>
  <c r="T241" i="14"/>
  <c r="T159" i="14"/>
  <c r="T7" i="14"/>
  <c r="T341" i="14"/>
  <c r="T57" i="14"/>
  <c r="T4" i="14"/>
  <c r="T30" i="14"/>
  <c r="T313" i="14"/>
  <c r="T240" i="14"/>
  <c r="T243" i="14"/>
  <c r="T73" i="14"/>
  <c r="T239" i="14"/>
  <c r="T38" i="14"/>
  <c r="T380" i="14"/>
  <c r="T127" i="14"/>
  <c r="T20" i="14"/>
  <c r="T281" i="14"/>
  <c r="T85" i="14"/>
  <c r="T53" i="14"/>
  <c r="T270" i="14"/>
  <c r="T316" i="14"/>
  <c r="T301" i="14"/>
  <c r="T179" i="14"/>
  <c r="T335" i="14"/>
  <c r="T191" i="14"/>
  <c r="T121" i="14"/>
  <c r="T354" i="14"/>
  <c r="T31" i="14"/>
  <c r="T273" i="14"/>
  <c r="T374" i="14"/>
  <c r="T254" i="14"/>
  <c r="T340" i="14"/>
  <c r="T259" i="14"/>
  <c r="T145" i="14"/>
  <c r="T219" i="14"/>
  <c r="T329" i="14"/>
  <c r="T261" i="14"/>
  <c r="T34" i="14"/>
  <c r="T361" i="14"/>
  <c r="T39" i="14"/>
  <c r="T16" i="14"/>
  <c r="T410" i="14"/>
  <c r="T112" i="14"/>
  <c r="T51" i="14"/>
  <c r="T160" i="14"/>
  <c r="T236" i="14"/>
  <c r="T147" i="14"/>
  <c r="T302" i="14"/>
  <c r="T227" i="14"/>
  <c r="T339" i="14"/>
  <c r="T153" i="14"/>
  <c r="T296" i="14"/>
  <c r="T363" i="14"/>
  <c r="T56" i="14"/>
  <c r="T71" i="14"/>
  <c r="T108" i="14"/>
  <c r="T359" i="14"/>
  <c r="T283" i="14"/>
  <c r="T93" i="14"/>
  <c r="T61" i="14"/>
  <c r="T392" i="14"/>
  <c r="T98" i="14"/>
  <c r="T278" i="14"/>
  <c r="T77" i="14"/>
  <c r="T198" i="14"/>
  <c r="T91" i="14"/>
  <c r="T232" i="14"/>
  <c r="T228" i="14"/>
  <c r="T196" i="14"/>
  <c r="T365" i="14"/>
  <c r="T113" i="14"/>
  <c r="T224" i="14"/>
  <c r="T311" i="14"/>
  <c r="T206" i="14"/>
  <c r="T182" i="14"/>
  <c r="T343" i="14"/>
  <c r="T33" i="14"/>
  <c r="T178" i="14"/>
  <c r="T251" i="14"/>
  <c r="T253" i="14"/>
  <c r="T312" i="14"/>
  <c r="T315" i="14"/>
  <c r="T50" i="14"/>
  <c r="T70" i="14"/>
  <c r="T151" i="14"/>
  <c r="T65" i="14"/>
  <c r="T90" i="14"/>
  <c r="T350" i="14"/>
  <c r="T193" i="14"/>
  <c r="T86" i="14"/>
  <c r="T84" i="14"/>
  <c r="T204" i="14"/>
  <c r="T202" i="14"/>
  <c r="T64" i="14"/>
  <c r="T37" i="14"/>
  <c r="T181" i="14"/>
  <c r="T174" i="14"/>
  <c r="T131" i="14"/>
  <c r="T286" i="14"/>
  <c r="T88" i="14"/>
  <c r="T201" i="14"/>
  <c r="T321" i="14"/>
  <c r="T168" i="14"/>
  <c r="T338" i="14"/>
  <c r="T40" i="14"/>
  <c r="T192" i="14"/>
  <c r="T59" i="14"/>
  <c r="T288" i="14"/>
  <c r="T176" i="14"/>
  <c r="T247" i="14"/>
  <c r="T319" i="14"/>
  <c r="T14" i="14"/>
  <c r="T264" i="14"/>
  <c r="T284" i="14"/>
  <c r="T167" i="14"/>
  <c r="T404" i="14"/>
  <c r="T103" i="14"/>
  <c r="T272" i="14"/>
  <c r="T158" i="14"/>
  <c r="T303" i="14"/>
  <c r="T152" i="14"/>
  <c r="T265" i="14"/>
  <c r="T205" i="14"/>
  <c r="T334" i="14"/>
  <c r="T163" i="14"/>
  <c r="T6" i="14"/>
  <c r="T19" i="14"/>
  <c r="T8" i="14"/>
  <c r="T97" i="14"/>
  <c r="T279" i="14"/>
  <c r="T27" i="14"/>
  <c r="T266" i="14"/>
  <c r="T23" i="14"/>
  <c r="T123" i="14"/>
  <c r="T218" i="14"/>
  <c r="T101" i="14"/>
  <c r="T238" i="14"/>
  <c r="T389" i="14"/>
  <c r="T235" i="14"/>
  <c r="T244" i="14"/>
  <c r="T105" i="14"/>
  <c r="T234" i="14"/>
  <c r="T300" i="14"/>
  <c r="T282" i="14"/>
  <c r="T287" i="14"/>
  <c r="T115" i="14"/>
  <c r="T370" i="14"/>
  <c r="T381" i="14"/>
  <c r="T173" i="14"/>
  <c r="T165" i="14"/>
  <c r="T15" i="14"/>
  <c r="T199" i="14"/>
  <c r="T125" i="14"/>
  <c r="T120" i="14"/>
  <c r="T116" i="14"/>
  <c r="T223" i="14"/>
  <c r="T402" i="14"/>
  <c r="T188" i="14"/>
  <c r="T35" i="14"/>
  <c r="T242" i="14"/>
  <c r="T114" i="14"/>
  <c r="T269" i="14"/>
  <c r="T107" i="14"/>
  <c r="T373" i="14"/>
  <c r="T177" i="14"/>
  <c r="T154" i="14"/>
  <c r="T297" i="14"/>
  <c r="T252" i="14"/>
  <c r="T94" i="14"/>
  <c r="T309" i="14"/>
  <c r="T327" i="14"/>
  <c r="T291" i="14"/>
  <c r="T146" i="14"/>
  <c r="T87" i="14"/>
  <c r="T44" i="14"/>
  <c r="T170" i="14"/>
  <c r="T226" i="14"/>
  <c r="T280" i="14"/>
  <c r="T271" i="14"/>
  <c r="T99" i="14"/>
  <c r="T290" i="14"/>
  <c r="T277" i="14"/>
  <c r="T371" i="14"/>
  <c r="T364" i="14"/>
  <c r="T76" i="14"/>
  <c r="T225" i="14"/>
  <c r="T355" i="14"/>
  <c r="T344" i="14"/>
  <c r="T237" i="14"/>
  <c r="T285" i="14"/>
  <c r="T200" i="14"/>
  <c r="T289" i="14"/>
  <c r="T360" i="14"/>
  <c r="T117" i="14"/>
  <c r="T314" i="14"/>
  <c r="T66" i="14"/>
  <c r="T58" i="14"/>
  <c r="T128" i="14"/>
  <c r="T26" i="14"/>
  <c r="T310" i="14"/>
  <c r="T260" i="14"/>
  <c r="T306" i="14"/>
  <c r="T245" i="14"/>
  <c r="T317" i="14"/>
  <c r="T203" i="14"/>
  <c r="T28" i="14"/>
  <c r="T255" i="14"/>
  <c r="T190" i="14"/>
  <c r="T55" i="14"/>
  <c r="T307" i="14"/>
  <c r="T78" i="14"/>
  <c r="T92" i="14"/>
  <c r="T82" i="14"/>
  <c r="T13" i="14"/>
  <c r="T221" i="14"/>
  <c r="T126" i="14"/>
  <c r="T150" i="14"/>
  <c r="T207" i="14"/>
  <c r="T220" i="14"/>
  <c r="T186" i="14"/>
  <c r="T43" i="14"/>
  <c r="T209" i="14"/>
  <c r="T233" i="14"/>
  <c r="T189" i="14"/>
  <c r="T22" i="14"/>
  <c r="T172" i="14"/>
  <c r="T229" i="14"/>
  <c r="T41" i="14"/>
  <c r="T83" i="14"/>
  <c r="T69" i="14"/>
  <c r="T372" i="14"/>
  <c r="T5" i="14"/>
  <c r="T74" i="14"/>
  <c r="T250" i="14"/>
  <c r="T222" i="14"/>
  <c r="T328" i="14"/>
  <c r="T106" i="14"/>
  <c r="T263" i="14"/>
  <c r="T109" i="14"/>
  <c r="T257" i="14"/>
  <c r="T124" i="14"/>
  <c r="T54" i="14"/>
  <c r="T68" i="14"/>
  <c r="T75" i="14"/>
  <c r="T217" i="14"/>
  <c r="T187" i="14"/>
  <c r="T298" i="14"/>
  <c r="T161" i="14"/>
  <c r="T10" i="14"/>
  <c r="T230" i="14"/>
  <c r="T32" i="14"/>
  <c r="T387" i="14"/>
  <c r="T268" i="14"/>
  <c r="T394" i="14"/>
  <c r="T337" i="14"/>
  <c r="T25" i="14"/>
  <c r="T110" i="14"/>
  <c r="T67" i="14"/>
  <c r="T197" i="14"/>
  <c r="T401" i="14"/>
  <c r="T111" i="14"/>
  <c r="T231" i="14"/>
  <c r="T100" i="14"/>
  <c r="T29" i="14"/>
  <c r="L122" i="14"/>
  <c r="AB79" i="13" l="1"/>
  <c r="AT522" i="13"/>
  <c r="AS522" i="13"/>
  <c r="AQ522" i="13"/>
  <c r="AP216" i="13"/>
  <c r="AS415" i="13"/>
  <c r="AQ415" i="13"/>
  <c r="Z510" i="13"/>
  <c r="AB510" i="13"/>
  <c r="AO514" i="13"/>
  <c r="AF81" i="14"/>
  <c r="AP415" i="13"/>
  <c r="AQ25" i="13"/>
  <c r="AM510" i="13"/>
  <c r="AT344" i="13"/>
  <c r="AP25" i="13"/>
  <c r="AT335" i="13"/>
  <c r="AT25" i="13"/>
  <c r="AS216" i="13"/>
  <c r="AQ216" i="13"/>
  <c r="AP78" i="13"/>
  <c r="AQ78" i="13"/>
  <c r="AS78" i="13"/>
  <c r="AS116" i="13"/>
  <c r="AT116" i="13"/>
  <c r="AQ116" i="13"/>
  <c r="AQ459" i="13"/>
  <c r="Z10" i="13"/>
  <c r="AM235" i="13"/>
  <c r="AP180" i="13"/>
  <c r="AS180" i="13"/>
  <c r="AQ180" i="13"/>
  <c r="Z235" i="13"/>
  <c r="AM61" i="13"/>
  <c r="AM148" i="13"/>
  <c r="Z102" i="13"/>
  <c r="AM483" i="13"/>
  <c r="AM364" i="13"/>
  <c r="AM30" i="13"/>
  <c r="AQ107" i="13"/>
  <c r="AQ331" i="13"/>
  <c r="AM22" i="13"/>
  <c r="AM401" i="13"/>
  <c r="AM352" i="13"/>
  <c r="AM58" i="13"/>
  <c r="AM79" i="13"/>
  <c r="AM532" i="13"/>
  <c r="AM186" i="13"/>
  <c r="Z509" i="13"/>
  <c r="L42" i="14"/>
  <c r="AM326" i="13"/>
  <c r="AM211" i="13"/>
  <c r="AM406" i="13"/>
  <c r="AM427" i="13"/>
  <c r="AM128" i="13"/>
  <c r="L89" i="14"/>
  <c r="AM373" i="13"/>
  <c r="AP107" i="13"/>
  <c r="AS331" i="13"/>
  <c r="AS107" i="13"/>
  <c r="AS195" i="13"/>
  <c r="AP195" i="13"/>
  <c r="AT195" i="13"/>
  <c r="AS459" i="13"/>
  <c r="AT459" i="13"/>
  <c r="AS263" i="13"/>
  <c r="AQ263" i="13"/>
  <c r="AP263" i="13"/>
  <c r="AT263" i="13"/>
  <c r="AM305" i="13"/>
  <c r="AM509" i="13"/>
  <c r="AB514" i="13"/>
  <c r="AS514" i="13" s="1"/>
  <c r="Z514" i="13"/>
  <c r="AM119" i="13"/>
  <c r="AM16" i="13"/>
  <c r="AM410" i="13"/>
  <c r="AM526" i="13"/>
  <c r="AM388" i="13"/>
  <c r="AM542" i="13"/>
  <c r="AT322" i="13"/>
  <c r="AQ322" i="13"/>
  <c r="AP322" i="13"/>
  <c r="AS322" i="13"/>
  <c r="L119" i="14"/>
  <c r="AM487" i="13"/>
  <c r="AM447" i="13"/>
  <c r="AM10" i="13"/>
  <c r="AM537" i="13"/>
  <c r="AM147" i="13"/>
  <c r="AM102" i="13"/>
  <c r="Z455" i="13"/>
  <c r="AB455" i="13"/>
  <c r="AP331" i="13"/>
  <c r="AO455" i="13"/>
  <c r="AP455" i="13" s="1"/>
  <c r="AS455" i="13"/>
  <c r="AT455" i="13"/>
  <c r="AQ455" i="13"/>
  <c r="AS425" i="13"/>
  <c r="AP425" i="13"/>
  <c r="AT425" i="13"/>
  <c r="AQ425" i="13"/>
  <c r="AS367" i="13"/>
  <c r="AT367" i="13"/>
  <c r="AQ367" i="13"/>
  <c r="AP367" i="13"/>
  <c r="AQ289" i="13"/>
  <c r="AP289" i="13"/>
  <c r="AS289" i="13"/>
  <c r="AT289" i="13"/>
  <c r="AS187" i="13"/>
  <c r="AT187" i="13"/>
  <c r="AQ187" i="13"/>
  <c r="AP187" i="13"/>
  <c r="AT472" i="13"/>
  <c r="AQ472" i="13"/>
  <c r="AS472" i="13"/>
  <c r="AP472" i="13"/>
  <c r="AQ477" i="13"/>
  <c r="AS477" i="13"/>
  <c r="AT477" i="13"/>
  <c r="AP477" i="13"/>
  <c r="AQ27" i="13"/>
  <c r="AP27" i="13"/>
  <c r="AS27" i="13"/>
  <c r="AT27" i="13"/>
  <c r="AQ186" i="13"/>
  <c r="AS186" i="13"/>
  <c r="AO186" i="13"/>
  <c r="AP186" i="13" s="1"/>
  <c r="AT186" i="13"/>
  <c r="AS297" i="13"/>
  <c r="AT297" i="13"/>
  <c r="AQ297" i="13"/>
  <c r="AT30" i="13"/>
  <c r="AO30" i="13"/>
  <c r="AP30" i="13" s="1"/>
  <c r="AQ30" i="13"/>
  <c r="AS30" i="13"/>
  <c r="AO447" i="13"/>
  <c r="AP447" i="13" s="1"/>
  <c r="AS447" i="13"/>
  <c r="AQ447" i="13"/>
  <c r="AT447" i="13"/>
  <c r="AS532" i="13"/>
  <c r="AT532" i="13"/>
  <c r="AO532" i="13"/>
  <c r="AP532" i="13" s="1"/>
  <c r="AQ532" i="13"/>
  <c r="AQ502" i="13"/>
  <c r="AP502" i="13"/>
  <c r="AS502" i="13"/>
  <c r="AT502" i="13"/>
  <c r="AT375" i="13"/>
  <c r="AS375" i="13"/>
  <c r="AQ375" i="13"/>
  <c r="AP375" i="13"/>
  <c r="AB497" i="13"/>
  <c r="Z497" i="13"/>
  <c r="AQ410" i="13"/>
  <c r="AT410" i="13"/>
  <c r="AO410" i="13"/>
  <c r="AP410" i="13" s="1"/>
  <c r="AS410" i="13"/>
  <c r="AQ22" i="13"/>
  <c r="AT22" i="13"/>
  <c r="AO22" i="13"/>
  <c r="AP22" i="13" s="1"/>
  <c r="AS22" i="13"/>
  <c r="AM455" i="13"/>
  <c r="AS310" i="13"/>
  <c r="AP310" i="13"/>
  <c r="AQ310" i="13"/>
  <c r="AT310" i="13"/>
  <c r="AS102" i="13"/>
  <c r="AT102" i="13"/>
  <c r="AQ102" i="13"/>
  <c r="AO102" i="13"/>
  <c r="AP102" i="13" s="1"/>
  <c r="AS156" i="13"/>
  <c r="AT156" i="13"/>
  <c r="AQ156" i="13"/>
  <c r="AP156" i="13"/>
  <c r="AQ148" i="13"/>
  <c r="AS148" i="13"/>
  <c r="AT148" i="13"/>
  <c r="AO148" i="13"/>
  <c r="AP148" i="13" s="1"/>
  <c r="AS388" i="13"/>
  <c r="AT388" i="13"/>
  <c r="AQ388" i="13"/>
  <c r="AO388" i="13"/>
  <c r="AP388" i="13" s="1"/>
  <c r="AS326" i="13"/>
  <c r="AT326" i="13"/>
  <c r="AM497" i="13"/>
  <c r="AS10" i="13"/>
  <c r="AT10" i="13"/>
  <c r="AQ10" i="13"/>
  <c r="AO10" i="13"/>
  <c r="AP10" i="13" s="1"/>
  <c r="AS352" i="13"/>
  <c r="AT352" i="13"/>
  <c r="AQ352" i="13"/>
  <c r="AO352" i="13"/>
  <c r="AP352" i="13" s="1"/>
  <c r="AQ69" i="13"/>
  <c r="AP69" i="13"/>
  <c r="AS69" i="13"/>
  <c r="AT69" i="13"/>
  <c r="AO58" i="13"/>
  <c r="AP58" i="13" s="1"/>
  <c r="AQ58" i="13"/>
  <c r="AS58" i="13"/>
  <c r="AT58" i="13"/>
  <c r="AS542" i="13"/>
  <c r="AT542" i="13"/>
  <c r="AQ542" i="13"/>
  <c r="AO542" i="13"/>
  <c r="AP542" i="13" s="1"/>
  <c r="AO497" i="13"/>
  <c r="AP497" i="13" s="1"/>
  <c r="AQ497" i="13"/>
  <c r="AS497" i="13"/>
  <c r="AT497" i="13"/>
  <c r="AO483" i="13"/>
  <c r="AP483" i="13" s="1"/>
  <c r="AQ483" i="13"/>
  <c r="AT483" i="13"/>
  <c r="AS483" i="13"/>
  <c r="AT466" i="13"/>
  <c r="AS466" i="13"/>
  <c r="AQ466" i="13"/>
  <c r="AP466" i="13"/>
  <c r="AS210" i="13"/>
  <c r="AP210" i="13"/>
  <c r="AT210" i="13"/>
  <c r="AQ210" i="13"/>
  <c r="AT427" i="13"/>
  <c r="AQ427" i="13"/>
  <c r="AO427" i="13"/>
  <c r="AP427" i="13" s="1"/>
  <c r="AS427" i="13"/>
  <c r="AQ147" i="13"/>
  <c r="AS147" i="13"/>
  <c r="AT147" i="13"/>
  <c r="AO147" i="13"/>
  <c r="AP147" i="13" s="1"/>
  <c r="L49" i="14"/>
  <c r="AS509" i="13"/>
  <c r="AT509" i="13"/>
  <c r="AO509" i="13"/>
  <c r="AP509" i="13" s="1"/>
  <c r="AQ509" i="13"/>
  <c r="AT405" i="13"/>
  <c r="AQ405" i="13"/>
  <c r="AP405" i="13"/>
  <c r="AS405" i="13"/>
  <c r="AO235" i="13"/>
  <c r="AP235" i="13" s="1"/>
  <c r="AQ235" i="13"/>
  <c r="AT235" i="13"/>
  <c r="AS235" i="13"/>
  <c r="AT365" i="13"/>
  <c r="AS365" i="13"/>
  <c r="AM514" i="13"/>
  <c r="AQ250" i="13"/>
  <c r="AP250" i="13"/>
  <c r="AS250" i="13"/>
  <c r="AT250" i="13"/>
  <c r="AQ398" i="13"/>
  <c r="AP398" i="13"/>
  <c r="AS398" i="13"/>
  <c r="AT398" i="13"/>
  <c r="AO119" i="13"/>
  <c r="AP119" i="13" s="1"/>
  <c r="AQ119" i="13"/>
  <c r="AS119" i="13"/>
  <c r="AT119" i="13"/>
  <c r="AP297" i="13"/>
  <c r="AT303" i="13"/>
  <c r="AS303" i="13"/>
  <c r="AQ303" i="13"/>
  <c r="AP303" i="13"/>
  <c r="AS407" i="13"/>
  <c r="AT407" i="13"/>
  <c r="AQ407" i="13"/>
  <c r="AP407" i="13"/>
  <c r="AS362" i="13"/>
  <c r="AQ362" i="13"/>
  <c r="AT362" i="13"/>
  <c r="AP362" i="13"/>
  <c r="AT323" i="13"/>
  <c r="AQ323" i="13"/>
  <c r="AS323" i="13"/>
  <c r="AP323" i="13"/>
  <c r="AS166" i="13"/>
  <c r="AT166" i="13"/>
  <c r="AQ166" i="13"/>
  <c r="AP166" i="13"/>
  <c r="AQ435" i="13"/>
  <c r="AS435" i="13"/>
  <c r="AT435" i="13"/>
  <c r="AP435" i="13"/>
  <c r="AQ171" i="13"/>
  <c r="AS171" i="13"/>
  <c r="AT171" i="13"/>
  <c r="AP171" i="13"/>
  <c r="AQ464" i="13"/>
  <c r="AS464" i="13"/>
  <c r="AT464" i="13"/>
  <c r="AP464" i="13"/>
  <c r="AS412" i="13"/>
  <c r="AT412" i="13"/>
  <c r="AQ412" i="13"/>
  <c r="AP412" i="13"/>
  <c r="AS24" i="13"/>
  <c r="AT24" i="13"/>
  <c r="AQ24" i="13"/>
  <c r="AP24" i="13"/>
  <c r="AS270" i="13"/>
  <c r="AT270" i="13"/>
  <c r="AQ270" i="13"/>
  <c r="AP270" i="13"/>
  <c r="AS328" i="13"/>
  <c r="AT328" i="13"/>
  <c r="AQ328" i="13"/>
  <c r="AP328" i="13"/>
  <c r="AS39" i="13"/>
  <c r="AT39" i="13"/>
  <c r="AQ354" i="13"/>
  <c r="AT354" i="13"/>
  <c r="AS354" i="13"/>
  <c r="AP354" i="13"/>
  <c r="AS501" i="13"/>
  <c r="AT501" i="13"/>
  <c r="AQ501" i="13"/>
  <c r="AP501" i="13"/>
  <c r="AQ57" i="13"/>
  <c r="AS57" i="13"/>
  <c r="AT57" i="13"/>
  <c r="AP57" i="13"/>
  <c r="AS353" i="13"/>
  <c r="AT353" i="13"/>
  <c r="AQ353" i="13"/>
  <c r="AP353" i="13"/>
  <c r="AT490" i="13"/>
  <c r="AP490" i="13"/>
  <c r="AS490" i="13"/>
  <c r="AQ490" i="13"/>
  <c r="AT100" i="13"/>
  <c r="AQ100" i="13"/>
  <c r="AS100" i="13"/>
  <c r="AP100" i="13"/>
  <c r="AS169" i="13"/>
  <c r="AT169" i="13"/>
  <c r="AQ169" i="13"/>
  <c r="AP169" i="13"/>
  <c r="AS190" i="13"/>
  <c r="AT190" i="13"/>
  <c r="AQ190" i="13"/>
  <c r="AP190" i="13"/>
  <c r="AS349" i="13"/>
  <c r="AT349" i="13"/>
  <c r="AQ349" i="13"/>
  <c r="AP349" i="13"/>
  <c r="AS72" i="13"/>
  <c r="AT72" i="13"/>
  <c r="AQ72" i="13"/>
  <c r="AP72" i="13"/>
  <c r="AT191" i="13"/>
  <c r="AS191" i="13"/>
  <c r="AQ309" i="13"/>
  <c r="AS309" i="13"/>
  <c r="AT309" i="13"/>
  <c r="AP309" i="13"/>
  <c r="AS403" i="13"/>
  <c r="AT403" i="13"/>
  <c r="AQ403" i="13"/>
  <c r="AP403" i="13"/>
  <c r="AS67" i="13"/>
  <c r="AT67" i="13"/>
  <c r="AQ67" i="13"/>
  <c r="AP67" i="13"/>
  <c r="AT15" i="13"/>
  <c r="AS15" i="13"/>
  <c r="AQ15" i="13"/>
  <c r="AP15" i="13"/>
  <c r="AS38" i="13"/>
  <c r="AT38" i="13"/>
  <c r="AS218" i="13"/>
  <c r="AT218" i="13"/>
  <c r="AQ218" i="13"/>
  <c r="AP218" i="13"/>
  <c r="AP512" i="13"/>
  <c r="AS512" i="13"/>
  <c r="AQ512" i="13"/>
  <c r="AT512" i="13"/>
  <c r="AS440" i="13"/>
  <c r="AQ440" i="13"/>
  <c r="AT440" i="13"/>
  <c r="AP440" i="13"/>
  <c r="AS154" i="13"/>
  <c r="AT154" i="13"/>
  <c r="AQ154" i="13"/>
  <c r="AP154" i="13"/>
  <c r="AQ233" i="13"/>
  <c r="AS233" i="13"/>
  <c r="AT233" i="13"/>
  <c r="AP233" i="13"/>
  <c r="AS457" i="13"/>
  <c r="AT457" i="13"/>
  <c r="AQ457" i="13"/>
  <c r="AP457" i="13"/>
  <c r="AQ356" i="13"/>
  <c r="AS356" i="13"/>
  <c r="AT356" i="13"/>
  <c r="AP356" i="13"/>
  <c r="AS179" i="13"/>
  <c r="AT179" i="13"/>
  <c r="AQ179" i="13"/>
  <c r="AP179" i="13"/>
  <c r="AQ513" i="13"/>
  <c r="AS513" i="13"/>
  <c r="AT513" i="13"/>
  <c r="AP513" i="13"/>
  <c r="AQ390" i="13"/>
  <c r="AT390" i="13"/>
  <c r="AS390" i="13"/>
  <c r="AP390" i="13"/>
  <c r="AP378" i="13"/>
  <c r="AT378" i="13"/>
  <c r="AQ378" i="13"/>
  <c r="AS378" i="13"/>
  <c r="AT55" i="13"/>
  <c r="AQ55" i="13"/>
  <c r="AS55" i="13"/>
  <c r="AP55" i="13"/>
  <c r="AS434" i="13"/>
  <c r="AT434" i="13"/>
  <c r="AP434" i="13"/>
  <c r="AQ434" i="13"/>
  <c r="AQ130" i="13"/>
  <c r="AS130" i="13"/>
  <c r="AT130" i="13"/>
  <c r="AP130" i="13"/>
  <c r="AP526" i="13"/>
  <c r="AQ526" i="13"/>
  <c r="AS526" i="13"/>
  <c r="AT526" i="13"/>
  <c r="AQ318" i="13"/>
  <c r="AS318" i="13"/>
  <c r="AT318" i="13"/>
  <c r="AP318" i="13"/>
  <c r="AT293" i="13"/>
  <c r="AQ293" i="13"/>
  <c r="AS293" i="13"/>
  <c r="AP293" i="13"/>
  <c r="AS224" i="13"/>
  <c r="AT224" i="13"/>
  <c r="AQ224" i="13"/>
  <c r="AP224" i="13"/>
  <c r="AS137" i="13"/>
  <c r="AT137" i="13"/>
  <c r="AQ137" i="13"/>
  <c r="AP137" i="13"/>
  <c r="AS203" i="13"/>
  <c r="AT203" i="13"/>
  <c r="AQ203" i="13"/>
  <c r="AP203" i="13"/>
  <c r="AQ320" i="13"/>
  <c r="AS320" i="13"/>
  <c r="AT320" i="13"/>
  <c r="AP320" i="13"/>
  <c r="AT79" i="13"/>
  <c r="AS79" i="13"/>
  <c r="AQ79" i="13"/>
  <c r="AP79" i="13"/>
  <c r="AS16" i="13"/>
  <c r="AT16" i="13"/>
  <c r="AQ16" i="13"/>
  <c r="AP16" i="13"/>
  <c r="AQ237" i="13"/>
  <c r="AT237" i="13"/>
  <c r="AS237" i="13"/>
  <c r="AP237" i="13"/>
  <c r="AS221" i="13"/>
  <c r="AT221" i="13"/>
  <c r="AQ221" i="13"/>
  <c r="AP221" i="13"/>
  <c r="AT103" i="13"/>
  <c r="AS103" i="13"/>
  <c r="AQ103" i="13"/>
  <c r="AP103" i="13"/>
  <c r="AS372" i="13"/>
  <c r="AT372" i="13"/>
  <c r="AQ372" i="13"/>
  <c r="AP372" i="13"/>
  <c r="AQ422" i="13"/>
  <c r="AS422" i="13"/>
  <c r="AT422" i="13"/>
  <c r="AP422" i="13"/>
  <c r="AQ41" i="13"/>
  <c r="AS41" i="13"/>
  <c r="AT41" i="13"/>
  <c r="AP41" i="13"/>
  <c r="AQ504" i="13"/>
  <c r="AT504" i="13"/>
  <c r="AS504" i="13"/>
  <c r="AP504" i="13"/>
  <c r="AQ271" i="13"/>
  <c r="AT271" i="13"/>
  <c r="AS271" i="13"/>
  <c r="AP271" i="13"/>
  <c r="AQ111" i="13"/>
  <c r="AT111" i="13"/>
  <c r="AS111" i="13"/>
  <c r="AP111" i="13"/>
  <c r="AT290" i="13"/>
  <c r="AQ290" i="13"/>
  <c r="AS290" i="13"/>
  <c r="AP290" i="13"/>
  <c r="AQ499" i="13"/>
  <c r="AS499" i="13"/>
  <c r="AT499" i="13"/>
  <c r="AP499" i="13"/>
  <c r="AQ421" i="13"/>
  <c r="AS421" i="13"/>
  <c r="AT421" i="13"/>
  <c r="AP421" i="13"/>
  <c r="AQ117" i="13"/>
  <c r="AS117" i="13"/>
  <c r="AT117" i="13"/>
  <c r="AP117" i="13"/>
  <c r="AT206" i="13"/>
  <c r="AS206" i="13"/>
  <c r="AQ206" i="13"/>
  <c r="AP206" i="13"/>
  <c r="AS423" i="13"/>
  <c r="AQ423" i="13"/>
  <c r="AT423" i="13"/>
  <c r="AP423" i="13"/>
  <c r="AQ239" i="13"/>
  <c r="AT239" i="13"/>
  <c r="AS239" i="13"/>
  <c r="AP239" i="13"/>
  <c r="AS46" i="13"/>
  <c r="AT46" i="13"/>
  <c r="AQ46" i="13"/>
  <c r="AP46" i="13"/>
  <c r="AT28" i="13"/>
  <c r="AS28" i="13"/>
  <c r="AQ28" i="13"/>
  <c r="AP28" i="13"/>
  <c r="AQ245" i="13"/>
  <c r="AS245" i="13"/>
  <c r="AT245" i="13"/>
  <c r="AP245" i="13"/>
  <c r="AS74" i="13"/>
  <c r="AT74" i="13"/>
  <c r="AQ74" i="13"/>
  <c r="AP74" i="13"/>
  <c r="AT463" i="13"/>
  <c r="AQ463" i="13"/>
  <c r="AS463" i="13"/>
  <c r="AP463" i="13"/>
  <c r="AQ433" i="13"/>
  <c r="AS433" i="13"/>
  <c r="AT433" i="13"/>
  <c r="AP433" i="13"/>
  <c r="AQ56" i="13"/>
  <c r="AS56" i="13"/>
  <c r="AT56" i="13"/>
  <c r="AP56" i="13"/>
  <c r="AS400" i="13"/>
  <c r="AQ400" i="13"/>
  <c r="AP400" i="13"/>
  <c r="AT400" i="13"/>
  <c r="AS54" i="13"/>
  <c r="AT54" i="13"/>
  <c r="AQ54" i="13"/>
  <c r="AP54" i="13"/>
  <c r="AQ468" i="13"/>
  <c r="AS468" i="13"/>
  <c r="AT468" i="13"/>
  <c r="AP468" i="13"/>
  <c r="AS140" i="13"/>
  <c r="AT140" i="13"/>
  <c r="AQ140" i="13"/>
  <c r="AP140" i="13"/>
  <c r="AS348" i="13"/>
  <c r="AT348" i="13"/>
  <c r="AQ348" i="13"/>
  <c r="AP348" i="13"/>
  <c r="AS329" i="13"/>
  <c r="AT329" i="13"/>
  <c r="AQ329" i="13"/>
  <c r="AP329" i="13"/>
  <c r="AS155" i="13"/>
  <c r="AQ155" i="13"/>
  <c r="AT155" i="13"/>
  <c r="AP155" i="13"/>
  <c r="AQ371" i="13"/>
  <c r="AS371" i="13"/>
  <c r="AT371" i="13"/>
  <c r="AP371" i="13"/>
  <c r="AS308" i="13"/>
  <c r="AQ308" i="13"/>
  <c r="AT308" i="13"/>
  <c r="AP308" i="13"/>
  <c r="AS252" i="13"/>
  <c r="AT252" i="13"/>
  <c r="AQ252" i="13"/>
  <c r="AP252" i="13"/>
  <c r="AT159" i="13"/>
  <c r="AS159" i="13"/>
  <c r="AQ159" i="13"/>
  <c r="AP159" i="13"/>
  <c r="AS355" i="13"/>
  <c r="AT355" i="13"/>
  <c r="AQ355" i="13"/>
  <c r="AP355" i="13"/>
  <c r="AS123" i="13"/>
  <c r="AT123" i="13"/>
  <c r="AQ123" i="13"/>
  <c r="AP123" i="13"/>
  <c r="AT141" i="13"/>
  <c r="AS141" i="13"/>
  <c r="AQ141" i="13"/>
  <c r="AP141" i="13"/>
  <c r="AS105" i="13"/>
  <c r="AT105" i="13"/>
  <c r="AQ105" i="13"/>
  <c r="AP105" i="13"/>
  <c r="AS81" i="13"/>
  <c r="AT81" i="13"/>
  <c r="AQ81" i="13"/>
  <c r="AP81" i="13"/>
  <c r="AS518" i="13"/>
  <c r="AT518" i="13"/>
  <c r="AQ518" i="13"/>
  <c r="AP518" i="13"/>
  <c r="AS531" i="13"/>
  <c r="AQ531" i="13"/>
  <c r="AT531" i="13"/>
  <c r="AP531" i="13"/>
  <c r="AQ448" i="13"/>
  <c r="AS448" i="13"/>
  <c r="AT448" i="13"/>
  <c r="AP448" i="13"/>
  <c r="AS389" i="13"/>
  <c r="AT389" i="13"/>
  <c r="AQ389" i="13"/>
  <c r="AP389" i="13"/>
  <c r="AS222" i="13"/>
  <c r="AT222" i="13"/>
  <c r="AQ222" i="13"/>
  <c r="AP222" i="13"/>
  <c r="AQ316" i="13"/>
  <c r="AS316" i="13"/>
  <c r="AT316" i="13"/>
  <c r="AP316" i="13"/>
  <c r="AQ494" i="13"/>
  <c r="AT494" i="13"/>
  <c r="AS494" i="13"/>
  <c r="AP494" i="13"/>
  <c r="AT205" i="13"/>
  <c r="AQ205" i="13"/>
  <c r="AS205" i="13"/>
  <c r="AP205" i="13"/>
  <c r="AS493" i="13"/>
  <c r="AT493" i="13"/>
  <c r="AQ493" i="13"/>
  <c r="AP493" i="13"/>
  <c r="AQ442" i="13"/>
  <c r="AP442" i="13"/>
  <c r="AS442" i="13"/>
  <c r="AT442" i="13"/>
  <c r="AT311" i="13"/>
  <c r="AS311" i="13"/>
  <c r="AQ311" i="13"/>
  <c r="AP311" i="13"/>
  <c r="Z148" i="13"/>
  <c r="AB148" i="13"/>
  <c r="AB487" i="13"/>
  <c r="Z487" i="13"/>
  <c r="AB537" i="13"/>
  <c r="Z537" i="13"/>
  <c r="Z61" i="13"/>
  <c r="AB61" i="13"/>
  <c r="Z532" i="13"/>
  <c r="AB532" i="13"/>
  <c r="AB30" i="13"/>
  <c r="Z30" i="13"/>
  <c r="AB22" i="13"/>
  <c r="Z22" i="13"/>
  <c r="AB410" i="13"/>
  <c r="Z410" i="13"/>
  <c r="AB373" i="13"/>
  <c r="Z373" i="13"/>
  <c r="Z364" i="13"/>
  <c r="AB364" i="13"/>
  <c r="AB305" i="13"/>
  <c r="Z305" i="13"/>
  <c r="Z388" i="13"/>
  <c r="AB388" i="13"/>
  <c r="AB427" i="13"/>
  <c r="Z427" i="13"/>
  <c r="AB326" i="13"/>
  <c r="Z326" i="13"/>
  <c r="AB211" i="13"/>
  <c r="Z211" i="13"/>
  <c r="AB401" i="13"/>
  <c r="Z401" i="13"/>
  <c r="AB186" i="13"/>
  <c r="Z186" i="13"/>
  <c r="AB483" i="13"/>
  <c r="Z483" i="13"/>
  <c r="AB128" i="13"/>
  <c r="Z128" i="13"/>
  <c r="AB58" i="13"/>
  <c r="Z58" i="13"/>
  <c r="AM365" i="13"/>
  <c r="L395" i="14"/>
  <c r="AB269" i="13"/>
  <c r="Z269" i="13"/>
  <c r="AB447" i="13"/>
  <c r="Z447" i="13"/>
  <c r="Z406" i="13"/>
  <c r="AB406" i="13"/>
  <c r="AB119" i="13"/>
  <c r="Z119" i="13"/>
  <c r="AB365" i="13"/>
  <c r="Z365" i="13"/>
  <c r="AB352" i="13"/>
  <c r="Z352" i="13"/>
  <c r="AB147" i="13"/>
  <c r="Z147" i="13"/>
  <c r="T395" i="14"/>
  <c r="T185" i="14"/>
  <c r="L24" i="14"/>
  <c r="L148" i="14"/>
  <c r="L208" i="14"/>
  <c r="L129" i="14"/>
  <c r="L95" i="14"/>
  <c r="L194" i="14"/>
  <c r="L63" i="14"/>
  <c r="L96" i="14"/>
  <c r="L102" i="14"/>
  <c r="L209" i="14"/>
  <c r="L403" i="14"/>
  <c r="L405" i="14"/>
  <c r="L130" i="14"/>
  <c r="L393" i="14"/>
  <c r="L246" i="14"/>
  <c r="L342" i="14"/>
  <c r="L322" i="14"/>
  <c r="X2" i="14"/>
  <c r="Y2" i="14" s="1"/>
  <c r="Y406" i="14" s="1"/>
  <c r="W308" i="14"/>
  <c r="W395" i="14"/>
  <c r="W169" i="14"/>
  <c r="W204" i="14"/>
  <c r="W36" i="14"/>
  <c r="W38" i="14"/>
  <c r="W392" i="14"/>
  <c r="W9" i="14"/>
  <c r="W164" i="14"/>
  <c r="W166" i="14"/>
  <c r="W12" i="14"/>
  <c r="W122" i="14"/>
  <c r="W118" i="14"/>
  <c r="W384" i="14"/>
  <c r="W383" i="14"/>
  <c r="W358" i="14"/>
  <c r="W227" i="14"/>
  <c r="W336" i="14"/>
  <c r="W104" i="14"/>
  <c r="W195" i="14"/>
  <c r="W320" i="14"/>
  <c r="W350" i="14"/>
  <c r="W145" i="14"/>
  <c r="W380" i="14"/>
  <c r="W127" i="14"/>
  <c r="W281" i="14"/>
  <c r="W85" i="14"/>
  <c r="W53" i="14"/>
  <c r="W313" i="14"/>
  <c r="W270" i="14"/>
  <c r="W243" i="14"/>
  <c r="W147" i="14"/>
  <c r="W191" i="14"/>
  <c r="W239" i="14"/>
  <c r="W84" i="14"/>
  <c r="W149" i="14"/>
  <c r="W20" i="14"/>
  <c r="W31" i="14"/>
  <c r="W192" i="14"/>
  <c r="W316" i="14"/>
  <c r="W359" i="14"/>
  <c r="W301" i="14"/>
  <c r="W179" i="14"/>
  <c r="W254" i="14"/>
  <c r="W335" i="14"/>
  <c r="W340" i="14"/>
  <c r="W381" i="14"/>
  <c r="W121" i="14"/>
  <c r="W224" i="14"/>
  <c r="W246" i="14"/>
  <c r="W273" i="14"/>
  <c r="W410" i="14"/>
  <c r="W112" i="14"/>
  <c r="W51" i="14"/>
  <c r="W42" i="14"/>
  <c r="W71" i="14"/>
  <c r="W160" i="14"/>
  <c r="W374" i="14"/>
  <c r="W119" i="14"/>
  <c r="W259" i="14"/>
  <c r="W144" i="14"/>
  <c r="W45" i="14"/>
  <c r="W219" i="14"/>
  <c r="W354" i="14"/>
  <c r="W329" i="14"/>
  <c r="W261" i="14"/>
  <c r="W34" i="14"/>
  <c r="W39" i="14"/>
  <c r="W57" i="14"/>
  <c r="W40" i="14"/>
  <c r="W93" i="14"/>
  <c r="W208" i="14"/>
  <c r="W236" i="14"/>
  <c r="W63" i="14"/>
  <c r="W101" i="14"/>
  <c r="W302" i="14"/>
  <c r="W86" i="14"/>
  <c r="W339" i="14"/>
  <c r="W168" i="14"/>
  <c r="W24" i="14"/>
  <c r="W7" i="14"/>
  <c r="W338" i="14"/>
  <c r="W404" i="14"/>
  <c r="W283" i="14"/>
  <c r="W193" i="14"/>
  <c r="W61" i="14"/>
  <c r="W59" i="14"/>
  <c r="W267" i="14"/>
  <c r="W153" i="14"/>
  <c r="W296" i="14"/>
  <c r="W318" i="14"/>
  <c r="W363" i="14"/>
  <c r="W56" i="14"/>
  <c r="W108" i="14"/>
  <c r="W258" i="14"/>
  <c r="W148" i="14"/>
  <c r="W262" i="14"/>
  <c r="W342" i="14"/>
  <c r="W341" i="14"/>
  <c r="W361" i="14"/>
  <c r="W16" i="14"/>
  <c r="W240" i="14"/>
  <c r="W4" i="14"/>
  <c r="W30" i="14"/>
  <c r="W73" i="14"/>
  <c r="W171" i="14"/>
  <c r="W11" i="14"/>
  <c r="W238" i="14"/>
  <c r="W27" i="14"/>
  <c r="W202" i="14"/>
  <c r="W14" i="14"/>
  <c r="W64" i="14"/>
  <c r="W322" i="14"/>
  <c r="W264" i="14"/>
  <c r="W284" i="14"/>
  <c r="W131" i="14"/>
  <c r="W321" i="14"/>
  <c r="W117" i="14"/>
  <c r="W314" i="14"/>
  <c r="W66" i="14"/>
  <c r="W159" i="14"/>
  <c r="W58" i="14"/>
  <c r="W288" i="14"/>
  <c r="W103" i="14"/>
  <c r="W102" i="14"/>
  <c r="W15" i="14"/>
  <c r="W130" i="14"/>
  <c r="W152" i="14"/>
  <c r="W185" i="14"/>
  <c r="W330" i="14"/>
  <c r="W256" i="14"/>
  <c r="W97" i="14"/>
  <c r="W272" i="14"/>
  <c r="W158" i="14"/>
  <c r="W303" i="14"/>
  <c r="W389" i="14"/>
  <c r="W403" i="14"/>
  <c r="W235" i="14"/>
  <c r="W244" i="14"/>
  <c r="W105" i="14"/>
  <c r="W265" i="14"/>
  <c r="W282" i="14"/>
  <c r="W205" i="14"/>
  <c r="W234" i="14"/>
  <c r="W334" i="14"/>
  <c r="W115" i="14"/>
  <c r="W95" i="14"/>
  <c r="W251" i="14"/>
  <c r="W315" i="14"/>
  <c r="W129" i="14"/>
  <c r="W402" i="14"/>
  <c r="W287" i="14"/>
  <c r="W79" i="14"/>
  <c r="W194" i="14"/>
  <c r="W165" i="14"/>
  <c r="W199" i="14"/>
  <c r="W181" i="14"/>
  <c r="W174" i="14"/>
  <c r="W116" i="14"/>
  <c r="W223" i="14"/>
  <c r="W70" i="14"/>
  <c r="W250" i="14"/>
  <c r="W114" i="14"/>
  <c r="W306" i="14"/>
  <c r="W188" i="14"/>
  <c r="W109" i="14"/>
  <c r="W373" i="14"/>
  <c r="W310" i="14"/>
  <c r="W233" i="14"/>
  <c r="W175" i="14"/>
  <c r="W393" i="14"/>
  <c r="W173" i="14"/>
  <c r="W98" i="14"/>
  <c r="W278" i="14"/>
  <c r="W198" i="14"/>
  <c r="W125" i="14"/>
  <c r="W120" i="14"/>
  <c r="W360" i="14"/>
  <c r="W286" i="14"/>
  <c r="W232" i="14"/>
  <c r="W355" i="14"/>
  <c r="W269" i="14"/>
  <c r="W245" i="14"/>
  <c r="W35" i="14"/>
  <c r="W317" i="14"/>
  <c r="W241" i="14"/>
  <c r="W365" i="14"/>
  <c r="W382" i="14"/>
  <c r="W113" i="14"/>
  <c r="W311" i="14"/>
  <c r="W206" i="14"/>
  <c r="W221" i="14"/>
  <c r="W343" i="14"/>
  <c r="W178" i="14"/>
  <c r="W37" i="14"/>
  <c r="W77" i="14"/>
  <c r="W300" i="14"/>
  <c r="W196" i="14"/>
  <c r="W176" i="14"/>
  <c r="W253" i="14"/>
  <c r="W91" i="14"/>
  <c r="W401" i="14"/>
  <c r="W163" i="14"/>
  <c r="W237" i="14"/>
  <c r="W285" i="14"/>
  <c r="W32" i="14"/>
  <c r="W271" i="14"/>
  <c r="W99" i="14"/>
  <c r="W290" i="14"/>
  <c r="W319" i="14"/>
  <c r="W167" i="14"/>
  <c r="W151" i="14"/>
  <c r="W90" i="14"/>
  <c r="W344" i="14"/>
  <c r="W161" i="14"/>
  <c r="W19" i="14"/>
  <c r="W200" i="14"/>
  <c r="W128" i="14"/>
  <c r="W289" i="14"/>
  <c r="W54" i="14"/>
  <c r="W222" i="14"/>
  <c r="W75" i="14"/>
  <c r="W337" i="14"/>
  <c r="W229" i="14"/>
  <c r="W41" i="14"/>
  <c r="W68" i="14"/>
  <c r="W247" i="14"/>
  <c r="W33" i="14"/>
  <c r="W228" i="14"/>
  <c r="W6" i="14"/>
  <c r="W26" i="14"/>
  <c r="W242" i="14"/>
  <c r="W372" i="14"/>
  <c r="W124" i="14"/>
  <c r="W307" i="14"/>
  <c r="W268" i="14"/>
  <c r="W172" i="14"/>
  <c r="W405" i="14"/>
  <c r="W110" i="14"/>
  <c r="W92" i="14"/>
  <c r="W231" i="14"/>
  <c r="W67" i="14"/>
  <c r="W126" i="14"/>
  <c r="W312" i="14"/>
  <c r="W88" i="14"/>
  <c r="W184" i="14"/>
  <c r="W96" i="14"/>
  <c r="W203" i="14"/>
  <c r="W65" i="14"/>
  <c r="W69" i="14"/>
  <c r="W13" i="14"/>
  <c r="W182" i="14"/>
  <c r="W50" i="14"/>
  <c r="W201" i="14"/>
  <c r="W279" i="14"/>
  <c r="W257" i="14"/>
  <c r="W22" i="14"/>
  <c r="W328" i="14"/>
  <c r="W43" i="14"/>
  <c r="W209" i="14"/>
  <c r="W298" i="14"/>
  <c r="W83" i="14"/>
  <c r="W5" i="14"/>
  <c r="W107" i="14"/>
  <c r="W260" i="14"/>
  <c r="W266" i="14"/>
  <c r="W255" i="14"/>
  <c r="W371" i="14"/>
  <c r="W277" i="14"/>
  <c r="W49" i="14"/>
  <c r="W123" i="14"/>
  <c r="W309" i="14"/>
  <c r="W78" i="14"/>
  <c r="W217" i="14"/>
  <c r="W187" i="14"/>
  <c r="W8" i="14"/>
  <c r="W23" i="14"/>
  <c r="W10" i="14"/>
  <c r="W76" i="14"/>
  <c r="W226" i="14"/>
  <c r="W177" i="14"/>
  <c r="W28" i="14"/>
  <c r="W387" i="14"/>
  <c r="W364" i="14"/>
  <c r="W394" i="14"/>
  <c r="W74" i="14"/>
  <c r="W106" i="14"/>
  <c r="W25" i="14"/>
  <c r="W44" i="14"/>
  <c r="W280" i="14"/>
  <c r="W100" i="14"/>
  <c r="W154" i="14"/>
  <c r="W55" i="14"/>
  <c r="W252" i="14"/>
  <c r="W197" i="14"/>
  <c r="W111" i="14"/>
  <c r="W94" i="14"/>
  <c r="W218" i="14"/>
  <c r="W150" i="14"/>
  <c r="W207" i="14"/>
  <c r="W220" i="14"/>
  <c r="W327" i="14"/>
  <c r="W186" i="14"/>
  <c r="W29" i="14"/>
  <c r="W82" i="14"/>
  <c r="W170" i="14"/>
  <c r="W370" i="14"/>
  <c r="W190" i="14"/>
  <c r="W297" i="14"/>
  <c r="W189" i="14"/>
  <c r="W291" i="14"/>
  <c r="W146" i="14"/>
  <c r="W225" i="14"/>
  <c r="W89" i="14"/>
  <c r="W230" i="14"/>
  <c r="W87" i="14"/>
  <c r="W263" i="14"/>
  <c r="AS510" i="13" l="1"/>
  <c r="AT510" i="13"/>
  <c r="AQ510" i="13"/>
  <c r="AP510" i="13"/>
  <c r="AQ514" i="13"/>
  <c r="AT514" i="13"/>
  <c r="AP514" i="13"/>
  <c r="AQ128" i="13"/>
  <c r="AS128" i="13"/>
  <c r="AT128" i="13"/>
  <c r="AP128" i="13"/>
  <c r="AS211" i="13"/>
  <c r="AT211" i="13"/>
  <c r="AQ211" i="13"/>
  <c r="AP211" i="13"/>
  <c r="AS305" i="13"/>
  <c r="AT305" i="13"/>
  <c r="AQ305" i="13"/>
  <c r="AP305" i="13"/>
  <c r="AT537" i="13"/>
  <c r="AS537" i="13"/>
  <c r="AQ537" i="13"/>
  <c r="AP537" i="13"/>
  <c r="AT364" i="13"/>
  <c r="AS364" i="13"/>
  <c r="AQ364" i="13"/>
  <c r="AP364" i="13"/>
  <c r="AT269" i="13"/>
  <c r="AQ269" i="13"/>
  <c r="AS269" i="13"/>
  <c r="AP269" i="13"/>
  <c r="AS487" i="13"/>
  <c r="AT487" i="13"/>
  <c r="AQ487" i="13"/>
  <c r="AP487" i="13"/>
  <c r="AS373" i="13"/>
  <c r="AT373" i="13"/>
  <c r="AQ373" i="13"/>
  <c r="AP373" i="13"/>
  <c r="AQ406" i="13"/>
  <c r="AS406" i="13"/>
  <c r="AT406" i="13"/>
  <c r="AP406" i="13"/>
  <c r="AT61" i="13"/>
  <c r="AS61" i="13"/>
  <c r="AQ61" i="13"/>
  <c r="AP61" i="13"/>
  <c r="AQ401" i="13"/>
  <c r="AT401" i="13"/>
  <c r="AS401" i="13"/>
  <c r="AP401" i="13"/>
  <c r="Y256" i="14"/>
  <c r="Y58" i="14"/>
  <c r="Y123" i="14"/>
  <c r="Y172" i="14"/>
  <c r="Y117" i="14"/>
  <c r="Y247" i="14"/>
  <c r="Y224" i="14"/>
  <c r="Y221" i="14"/>
  <c r="Y79" i="14"/>
  <c r="Y338" i="14"/>
  <c r="Y285" i="14"/>
  <c r="Y74" i="14"/>
  <c r="Y131" i="14"/>
  <c r="Y255" i="14"/>
  <c r="Y153" i="14"/>
  <c r="Y318" i="14"/>
  <c r="Y145" i="14"/>
  <c r="Y164" i="14"/>
  <c r="Y317" i="14"/>
  <c r="Y114" i="14"/>
  <c r="Y236" i="14"/>
  <c r="Y130" i="14"/>
  <c r="Y222" i="14"/>
  <c r="Y246" i="14"/>
  <c r="Y208" i="14"/>
  <c r="Y173" i="14"/>
  <c r="Y41" i="14"/>
  <c r="Y287" i="14"/>
  <c r="Y177" i="14"/>
  <c r="Y343" i="14"/>
  <c r="Y116" i="14"/>
  <c r="Y199" i="14"/>
  <c r="Y37" i="14"/>
  <c r="Y83" i="14"/>
  <c r="Y169" i="14"/>
  <c r="Y129" i="14"/>
  <c r="Y205" i="14"/>
  <c r="Y268" i="14"/>
  <c r="Y238" i="14"/>
  <c r="Y163" i="14"/>
  <c r="Y179" i="14"/>
  <c r="Y384" i="14"/>
  <c r="Y127" i="14"/>
  <c r="Y126" i="14"/>
  <c r="Y289" i="14"/>
  <c r="Y243" i="14"/>
  <c r="Y344" i="14"/>
  <c r="Y121" i="14"/>
  <c r="Y120" i="14"/>
  <c r="Y158" i="14"/>
  <c r="Y330" i="14"/>
  <c r="Y84" i="14"/>
  <c r="Y122" i="14"/>
  <c r="Y196" i="14"/>
  <c r="Y20" i="14"/>
  <c r="Y192" i="14"/>
  <c r="Y282" i="14"/>
  <c r="Y104" i="14"/>
  <c r="Y101" i="14"/>
  <c r="Y49" i="14"/>
  <c r="Y311" i="14"/>
  <c r="Y335" i="14"/>
  <c r="Y100" i="14"/>
  <c r="Y371" i="14"/>
  <c r="Y147" i="14"/>
  <c r="Y263" i="14"/>
  <c r="Y53" i="14"/>
  <c r="Y370" i="14"/>
  <c r="Y328" i="14"/>
  <c r="Y67" i="14"/>
  <c r="Y227" i="14"/>
  <c r="Y22" i="14"/>
  <c r="Y94" i="14"/>
  <c r="Y109" i="14"/>
  <c r="Y65" i="14"/>
  <c r="Y264" i="14"/>
  <c r="Y280" i="14"/>
  <c r="Y279" i="14"/>
  <c r="Y230" i="14"/>
  <c r="Y310" i="14"/>
  <c r="Y24" i="14"/>
  <c r="Y27" i="14"/>
  <c r="Y7" i="14"/>
  <c r="Y75" i="14"/>
  <c r="Y259" i="14"/>
  <c r="Y5" i="14"/>
  <c r="Y4" i="14"/>
  <c r="Y69" i="14"/>
  <c r="Y36" i="14"/>
  <c r="Y181" i="14"/>
  <c r="Y107" i="14"/>
  <c r="Y336" i="14"/>
  <c r="Y56" i="14"/>
  <c r="Y55" i="14"/>
  <c r="Y312" i="14"/>
  <c r="Y231" i="14"/>
  <c r="Y218" i="14"/>
  <c r="Y99" i="14"/>
  <c r="Y250" i="14"/>
  <c r="Y98" i="14"/>
  <c r="Y363" i="14"/>
  <c r="Y146" i="14"/>
  <c r="Y91" i="14"/>
  <c r="Y88" i="14"/>
  <c r="Y78" i="14"/>
  <c r="Y235" i="14"/>
  <c r="Y257" i="14"/>
  <c r="Y315" i="14"/>
  <c r="Y266" i="14"/>
  <c r="Y265" i="14"/>
  <c r="Y329" i="14"/>
  <c r="Y10" i="14"/>
  <c r="Y35" i="14"/>
  <c r="Y8" i="14"/>
  <c r="Y34" i="14"/>
  <c r="Y380" i="14"/>
  <c r="Y277" i="14"/>
  <c r="Y186" i="14"/>
  <c r="Y307" i="14"/>
  <c r="Y260" i="14"/>
  <c r="Y89" i="14"/>
  <c r="Y217" i="14"/>
  <c r="Y63" i="14"/>
  <c r="Y29" i="14"/>
  <c r="Y354" i="14"/>
  <c r="Y115" i="14"/>
  <c r="Y70" i="14"/>
  <c r="Y267" i="14"/>
  <c r="Y233" i="14"/>
  <c r="Y105" i="14"/>
  <c r="Y252" i="14"/>
  <c r="Y278" i="14"/>
  <c r="Y262" i="14"/>
  <c r="Y228" i="14"/>
  <c r="Y350" i="14"/>
  <c r="Y96" i="14"/>
  <c r="Y23" i="14"/>
  <c r="Y90" i="14"/>
  <c r="Y76" i="14"/>
  <c r="Y185" i="14"/>
  <c r="Y42" i="14"/>
  <c r="Y40" i="14"/>
  <c r="Y219" i="14"/>
  <c r="Y201" i="14"/>
  <c r="Y234" i="14"/>
  <c r="Y71" i="14"/>
  <c r="Y372" i="14"/>
  <c r="Y11" i="14"/>
  <c r="Y191" i="14"/>
  <c r="Y148" i="14"/>
  <c r="Y393" i="14"/>
  <c r="Y102" i="14"/>
  <c r="Y33" i="14"/>
  <c r="Y54" i="14"/>
  <c r="Y97" i="14"/>
  <c r="Y334" i="14"/>
  <c r="Y309" i="14"/>
  <c r="Y66" i="14"/>
  <c r="Y19" i="14"/>
  <c r="Y184" i="14"/>
  <c r="Y387" i="14"/>
  <c r="Y195" i="14"/>
  <c r="Y111" i="14"/>
  <c r="Y57" i="14"/>
  <c r="Y314" i="14"/>
  <c r="Y193" i="14"/>
  <c r="Y64" i="14"/>
  <c r="Y68" i="14"/>
  <c r="Y32" i="14"/>
  <c r="Y28" i="14"/>
  <c r="Y229" i="14"/>
  <c r="Y401" i="14"/>
  <c r="Y187" i="14"/>
  <c r="Y308" i="14"/>
  <c r="Y87" i="14"/>
  <c r="Y86" i="14"/>
  <c r="Y6" i="14"/>
  <c r="Z2" i="14"/>
  <c r="Z406" i="14" s="1"/>
  <c r="Y112" i="14"/>
  <c r="Y110" i="14"/>
  <c r="Y108" i="14"/>
  <c r="Y159" i="14"/>
  <c r="Y281" i="14"/>
  <c r="Y358" i="14"/>
  <c r="Y190" i="14"/>
  <c r="Y261" i="14"/>
  <c r="Y176" i="14"/>
  <c r="Y73" i="14"/>
  <c r="Y175" i="14"/>
  <c r="Y149" i="14"/>
  <c r="Y403" i="14"/>
  <c r="Y340" i="14"/>
  <c r="Y322" i="14"/>
  <c r="Y381" i="14"/>
  <c r="Y365" i="14"/>
  <c r="Y284" i="14"/>
  <c r="Y245" i="14"/>
  <c r="Y306" i="14"/>
  <c r="Y161" i="14"/>
  <c r="Y283" i="14"/>
  <c r="Y392" i="14"/>
  <c r="Y124" i="14"/>
  <c r="Y170" i="14"/>
  <c r="Y355" i="14"/>
  <c r="Y93" i="14"/>
  <c r="Y360" i="14"/>
  <c r="Y258" i="14"/>
  <c r="Y342" i="14"/>
  <c r="Y160" i="14"/>
  <c r="Y254" i="14"/>
  <c r="Y51" i="14"/>
  <c r="Y410" i="14"/>
  <c r="Y207" i="14"/>
  <c r="Y402" i="14"/>
  <c r="Y194" i="14"/>
  <c r="Y269" i="14"/>
  <c r="Y286" i="14"/>
  <c r="Y272" i="14"/>
  <c r="Y321" i="14"/>
  <c r="Y313" i="14"/>
  <c r="Y174" i="14"/>
  <c r="Y178" i="14"/>
  <c r="Y198" i="14"/>
  <c r="Y374" i="14"/>
  <c r="Y9" i="14"/>
  <c r="Y77" i="14"/>
  <c r="Y301" i="14"/>
  <c r="Y320" i="14"/>
  <c r="Y150" i="14"/>
  <c r="Y251" i="14"/>
  <c r="Y297" i="14"/>
  <c r="Y337" i="14"/>
  <c r="Y298" i="14"/>
  <c r="Y253" i="14"/>
  <c r="Y61" i="14"/>
  <c r="Y152" i="14"/>
  <c r="Y395" i="14"/>
  <c r="Y14" i="14"/>
  <c r="Y394" i="14"/>
  <c r="Y204" i="14"/>
  <c r="Y45" i="14"/>
  <c r="Y239" i="14"/>
  <c r="Y291" i="14"/>
  <c r="Y237" i="14"/>
  <c r="Y167" i="14"/>
  <c r="Y359" i="14"/>
  <c r="Y296" i="14"/>
  <c r="Y106" i="14"/>
  <c r="Y95" i="14"/>
  <c r="Y242" i="14"/>
  <c r="Y244" i="14"/>
  <c r="Y15" i="14"/>
  <c r="Y316" i="14"/>
  <c r="Y383" i="14"/>
  <c r="Y209" i="14"/>
  <c r="Y220" i="14"/>
  <c r="Y341" i="14"/>
  <c r="Y206" i="14"/>
  <c r="Y288" i="14"/>
  <c r="Y373" i="14"/>
  <c r="Y26" i="14"/>
  <c r="Y225" i="14"/>
  <c r="Y166" i="14"/>
  <c r="Y302" i="14"/>
  <c r="Y203" i="14"/>
  <c r="Y226" i="14"/>
  <c r="Y82" i="14"/>
  <c r="Y144" i="14"/>
  <c r="Y85" i="14"/>
  <c r="Y273" i="14"/>
  <c r="Y125" i="14"/>
  <c r="Y240" i="14"/>
  <c r="Y154" i="14"/>
  <c r="Y25" i="14"/>
  <c r="Y44" i="14"/>
  <c r="Y290" i="14"/>
  <c r="Y38" i="14"/>
  <c r="Y202" i="14"/>
  <c r="Y319" i="14"/>
  <c r="Y361" i="14"/>
  <c r="Y232" i="14"/>
  <c r="Y103" i="14"/>
  <c r="Y241" i="14"/>
  <c r="Y128" i="14"/>
  <c r="Y12" i="14"/>
  <c r="Y404" i="14"/>
  <c r="Y382" i="14"/>
  <c r="Y339" i="14"/>
  <c r="Y389" i="14"/>
  <c r="Y171" i="14"/>
  <c r="Y118" i="14"/>
  <c r="Y364" i="14"/>
  <c r="Y43" i="14"/>
  <c r="Y303" i="14"/>
  <c r="Y271" i="14"/>
  <c r="Y113" i="14"/>
  <c r="Y39" i="14"/>
  <c r="Y59" i="14"/>
  <c r="Y327" i="14"/>
  <c r="Y16" i="14"/>
  <c r="Y92" i="14"/>
  <c r="Y300" i="14"/>
  <c r="Y13" i="14"/>
  <c r="Y119" i="14"/>
  <c r="Y168" i="14"/>
  <c r="Y50" i="14"/>
  <c r="Y270" i="14"/>
  <c r="Y182" i="14"/>
  <c r="Y30" i="14"/>
  <c r="Y165" i="14"/>
  <c r="Y223" i="14"/>
  <c r="Y31" i="14"/>
  <c r="Y189" i="14"/>
  <c r="Y151" i="14"/>
  <c r="Y197" i="14"/>
  <c r="Y188" i="14"/>
  <c r="Y200" i="14"/>
  <c r="Y405" i="14"/>
  <c r="AA2" i="14" l="1"/>
  <c r="AA406" i="14" s="1"/>
  <c r="Z118" i="14"/>
  <c r="Z381" i="14"/>
  <c r="Z148" i="14"/>
  <c r="Z308" i="14"/>
  <c r="Z36" i="14"/>
  <c r="Z38" i="14"/>
  <c r="Z383" i="14"/>
  <c r="Z350" i="14"/>
  <c r="Z262" i="14"/>
  <c r="Z204" i="14"/>
  <c r="Z395" i="14"/>
  <c r="Z384" i="14"/>
  <c r="Z164" i="14"/>
  <c r="Z9" i="14"/>
  <c r="Z320" i="14"/>
  <c r="Z122" i="14"/>
  <c r="Z45" i="14"/>
  <c r="Z179" i="14"/>
  <c r="Z169" i="14"/>
  <c r="Z12" i="14"/>
  <c r="Z16" i="14"/>
  <c r="Z195" i="14"/>
  <c r="Z358" i="14"/>
  <c r="Z227" i="14"/>
  <c r="Z336" i="14"/>
  <c r="Z339" i="14"/>
  <c r="Z404" i="14"/>
  <c r="Z112" i="14"/>
  <c r="Z175" i="14"/>
  <c r="Z85" i="14"/>
  <c r="Z119" i="14"/>
  <c r="Z258" i="14"/>
  <c r="Z56" i="14"/>
  <c r="Z108" i="14"/>
  <c r="Z79" i="14"/>
  <c r="Z410" i="14"/>
  <c r="Z330" i="14"/>
  <c r="Z39" i="14"/>
  <c r="Z63" i="14"/>
  <c r="Z27" i="14"/>
  <c r="Z4" i="14"/>
  <c r="Z86" i="14"/>
  <c r="Z239" i="14"/>
  <c r="Z53" i="14"/>
  <c r="Z153" i="14"/>
  <c r="Z51" i="14"/>
  <c r="Z192" i="14"/>
  <c r="Z273" i="14"/>
  <c r="Z318" i="14"/>
  <c r="Z93" i="14"/>
  <c r="Z382" i="14"/>
  <c r="Z42" i="14"/>
  <c r="Z147" i="14"/>
  <c r="Z302" i="14"/>
  <c r="Z335" i="14"/>
  <c r="Z71" i="14"/>
  <c r="Z267" i="14"/>
  <c r="Z20" i="14"/>
  <c r="Z168" i="14"/>
  <c r="Z338" i="14"/>
  <c r="Z57" i="14"/>
  <c r="Z392" i="14"/>
  <c r="Z355" i="14"/>
  <c r="Z254" i="14"/>
  <c r="Z354" i="14"/>
  <c r="Z145" i="14"/>
  <c r="Z104" i="14"/>
  <c r="Z121" i="14"/>
  <c r="Z219" i="14"/>
  <c r="Z40" i="14"/>
  <c r="Z34" i="14"/>
  <c r="Z361" i="14"/>
  <c r="Z193" i="14"/>
  <c r="Z259" i="14"/>
  <c r="Z166" i="14"/>
  <c r="Z127" i="14"/>
  <c r="Z380" i="14"/>
  <c r="Z31" i="14"/>
  <c r="Z342" i="14"/>
  <c r="Z270" i="14"/>
  <c r="Z246" i="14"/>
  <c r="Z316" i="14"/>
  <c r="Z73" i="14"/>
  <c r="Z374" i="14"/>
  <c r="Z283" i="14"/>
  <c r="Z208" i="14"/>
  <c r="Z160" i="14"/>
  <c r="Z340" i="14"/>
  <c r="Z30" i="14"/>
  <c r="Z329" i="14"/>
  <c r="Z261" i="14"/>
  <c r="Z24" i="14"/>
  <c r="Z159" i="14"/>
  <c r="Z185" i="14"/>
  <c r="Z313" i="14"/>
  <c r="Z191" i="14"/>
  <c r="Z301" i="14"/>
  <c r="Z243" i="14"/>
  <c r="Z171" i="14"/>
  <c r="Z236" i="14"/>
  <c r="Z194" i="14"/>
  <c r="Z221" i="14"/>
  <c r="Z14" i="14"/>
  <c r="Z126" i="14"/>
  <c r="Z33" i="14"/>
  <c r="Z37" i="14"/>
  <c r="Z224" i="14"/>
  <c r="Z235" i="14"/>
  <c r="Z50" i="14"/>
  <c r="Z250" i="14"/>
  <c r="Z265" i="14"/>
  <c r="Z284" i="14"/>
  <c r="Z152" i="14"/>
  <c r="Z68" i="14"/>
  <c r="Z188" i="14"/>
  <c r="Z92" i="14"/>
  <c r="Z296" i="14"/>
  <c r="Z341" i="14"/>
  <c r="Z19" i="14"/>
  <c r="Z165" i="14"/>
  <c r="Z120" i="14"/>
  <c r="Z181" i="14"/>
  <c r="Z176" i="14"/>
  <c r="Z103" i="14"/>
  <c r="Z282" i="14"/>
  <c r="Z7" i="14"/>
  <c r="Z401" i="14"/>
  <c r="Z223" i="14"/>
  <c r="Z312" i="14"/>
  <c r="Z269" i="14"/>
  <c r="Z163" i="14"/>
  <c r="Z228" i="14"/>
  <c r="Z360" i="14"/>
  <c r="Z101" i="14"/>
  <c r="Z58" i="14"/>
  <c r="Z178" i="14"/>
  <c r="Z98" i="14"/>
  <c r="Z343" i="14"/>
  <c r="Z182" i="14"/>
  <c r="Z322" i="14"/>
  <c r="Z70" i="14"/>
  <c r="Z244" i="14"/>
  <c r="Z201" i="14"/>
  <c r="Z253" i="14"/>
  <c r="Z402" i="14"/>
  <c r="Z129" i="14"/>
  <c r="Z281" i="14"/>
  <c r="Z115" i="14"/>
  <c r="Z66" i="14"/>
  <c r="Z84" i="14"/>
  <c r="Z61" i="14"/>
  <c r="Z393" i="14"/>
  <c r="Z95" i="14"/>
  <c r="Z197" i="14"/>
  <c r="Z233" i="14"/>
  <c r="Z272" i="14"/>
  <c r="Z303" i="14"/>
  <c r="Z202" i="14"/>
  <c r="Z125" i="14"/>
  <c r="Z371" i="14"/>
  <c r="Z403" i="14"/>
  <c r="Z300" i="14"/>
  <c r="Z88" i="14"/>
  <c r="Z251" i="14"/>
  <c r="Z241" i="14"/>
  <c r="Z113" i="14"/>
  <c r="Z372" i="14"/>
  <c r="Z257" i="14"/>
  <c r="Z144" i="14"/>
  <c r="Z102" i="14"/>
  <c r="Z44" i="14"/>
  <c r="Z90" i="14"/>
  <c r="Z6" i="14"/>
  <c r="Z359" i="14"/>
  <c r="Z32" i="14"/>
  <c r="Z35" i="14"/>
  <c r="Z203" i="14"/>
  <c r="Z307" i="14"/>
  <c r="Z64" i="14"/>
  <c r="Z11" i="14"/>
  <c r="Z59" i="14"/>
  <c r="Z238" i="14"/>
  <c r="Z206" i="14"/>
  <c r="Z278" i="14"/>
  <c r="Z389" i="14"/>
  <c r="Z198" i="14"/>
  <c r="Z130" i="14"/>
  <c r="Z286" i="14"/>
  <c r="Z83" i="14"/>
  <c r="Z114" i="14"/>
  <c r="Z65" i="14"/>
  <c r="Z256" i="14"/>
  <c r="Z373" i="14"/>
  <c r="Z240" i="14"/>
  <c r="Z149" i="14"/>
  <c r="Z365" i="14"/>
  <c r="Z311" i="14"/>
  <c r="Z97" i="14"/>
  <c r="Z288" i="14"/>
  <c r="Z247" i="14"/>
  <c r="Z158" i="14"/>
  <c r="Z199" i="14"/>
  <c r="Z287" i="14"/>
  <c r="Z105" i="14"/>
  <c r="Z184" i="14"/>
  <c r="Z207" i="14"/>
  <c r="Z91" i="14"/>
  <c r="Z306" i="14"/>
  <c r="Z196" i="14"/>
  <c r="Z232" i="14"/>
  <c r="Z314" i="14"/>
  <c r="Z117" i="14"/>
  <c r="Z13" i="14"/>
  <c r="Z205" i="14"/>
  <c r="Z109" i="14"/>
  <c r="Z363" i="14"/>
  <c r="Z96" i="14"/>
  <c r="Z190" i="14"/>
  <c r="Z266" i="14"/>
  <c r="Z15" i="14"/>
  <c r="Z187" i="14"/>
  <c r="Z231" i="14"/>
  <c r="Z170" i="14"/>
  <c r="Z209" i="14"/>
  <c r="Z280" i="14"/>
  <c r="Z186" i="14"/>
  <c r="Z263" i="14"/>
  <c r="Z264" i="14"/>
  <c r="Z237" i="14"/>
  <c r="Z69" i="14"/>
  <c r="Z99" i="14"/>
  <c r="Z260" i="14"/>
  <c r="Z242" i="14"/>
  <c r="Z154" i="14"/>
  <c r="Z189" i="14"/>
  <c r="Z124" i="14"/>
  <c r="Z76" i="14"/>
  <c r="Z298" i="14"/>
  <c r="Z172" i="14"/>
  <c r="Z146" i="14"/>
  <c r="Z370" i="14"/>
  <c r="Z107" i="14"/>
  <c r="Z317" i="14"/>
  <c r="Z131" i="14"/>
  <c r="Z116" i="14"/>
  <c r="Z310" i="14"/>
  <c r="Z315" i="14"/>
  <c r="Z174" i="14"/>
  <c r="Z161" i="14"/>
  <c r="Z245" i="14"/>
  <c r="Z285" i="14"/>
  <c r="Z128" i="14"/>
  <c r="Z54" i="14"/>
  <c r="Z309" i="14"/>
  <c r="Z291" i="14"/>
  <c r="Z220" i="14"/>
  <c r="Z229" i="14"/>
  <c r="Z337" i="14"/>
  <c r="Z82" i="14"/>
  <c r="Z226" i="14"/>
  <c r="Z151" i="14"/>
  <c r="Z334" i="14"/>
  <c r="Z290" i="14"/>
  <c r="Z123" i="14"/>
  <c r="Z106" i="14"/>
  <c r="Z255" i="14"/>
  <c r="Z78" i="14"/>
  <c r="Z100" i="14"/>
  <c r="Z271" i="14"/>
  <c r="Z289" i="14"/>
  <c r="Z26" i="14"/>
  <c r="Z173" i="14"/>
  <c r="Z394" i="14"/>
  <c r="Z41" i="14"/>
  <c r="Z234" i="14"/>
  <c r="Z5" i="14"/>
  <c r="Z49" i="14"/>
  <c r="Z22" i="14"/>
  <c r="Z268" i="14"/>
  <c r="Z230" i="14"/>
  <c r="Z43" i="14"/>
  <c r="Z279" i="14"/>
  <c r="Z8" i="14"/>
  <c r="Z218" i="14"/>
  <c r="Z364" i="14"/>
  <c r="Z252" i="14"/>
  <c r="Z222" i="14"/>
  <c r="Z327" i="14"/>
  <c r="Z25" i="14"/>
  <c r="Z217" i="14"/>
  <c r="Z344" i="14"/>
  <c r="Z55" i="14"/>
  <c r="Z77" i="14"/>
  <c r="Z225" i="14"/>
  <c r="Z29" i="14"/>
  <c r="Z321" i="14"/>
  <c r="Z277" i="14"/>
  <c r="Z28" i="14"/>
  <c r="Z387" i="14"/>
  <c r="Z319" i="14"/>
  <c r="Z150" i="14"/>
  <c r="Z23" i="14"/>
  <c r="Z10" i="14"/>
  <c r="Z111" i="14"/>
  <c r="Z74" i="14"/>
  <c r="Z328" i="14"/>
  <c r="Z67" i="14"/>
  <c r="Z87" i="14"/>
  <c r="Z110" i="14"/>
  <c r="Z200" i="14"/>
  <c r="Z177" i="14"/>
  <c r="Z297" i="14"/>
  <c r="Z94" i="14"/>
  <c r="Z89" i="14"/>
  <c r="Z167" i="14"/>
  <c r="Z75" i="14"/>
  <c r="Z405" i="14"/>
  <c r="AB2" i="14" l="1"/>
  <c r="AB406" i="14" s="1"/>
  <c r="AA118" i="14"/>
  <c r="AA308" i="14"/>
  <c r="AA36" i="14"/>
  <c r="AA38" i="14"/>
  <c r="AA383" i="14"/>
  <c r="AA350" i="14"/>
  <c r="AA262" i="14"/>
  <c r="AA381" i="14"/>
  <c r="AA166" i="14"/>
  <c r="AA122" i="14"/>
  <c r="AA148" i="14"/>
  <c r="AA384" i="14"/>
  <c r="AA204" i="14"/>
  <c r="AA9" i="14"/>
  <c r="AA320" i="14"/>
  <c r="AA395" i="14"/>
  <c r="AA169" i="14"/>
  <c r="AA12" i="14"/>
  <c r="AA127" i="14"/>
  <c r="AA104" i="14"/>
  <c r="AA360" i="14"/>
  <c r="AA195" i="14"/>
  <c r="AA149" i="14"/>
  <c r="AA79" i="14"/>
  <c r="AA410" i="14"/>
  <c r="AA240" i="14"/>
  <c r="AA39" i="14"/>
  <c r="AA254" i="14"/>
  <c r="AA27" i="14"/>
  <c r="AA241" i="14"/>
  <c r="AA239" i="14"/>
  <c r="AA84" i="14"/>
  <c r="AA329" i="14"/>
  <c r="AA24" i="14"/>
  <c r="AA159" i="14"/>
  <c r="AA51" i="14"/>
  <c r="AA270" i="14"/>
  <c r="AA313" i="14"/>
  <c r="AA246" i="14"/>
  <c r="AA93" i="14"/>
  <c r="AA361" i="14"/>
  <c r="AA191" i="14"/>
  <c r="AA283" i="14"/>
  <c r="AA302" i="14"/>
  <c r="AA71" i="14"/>
  <c r="AA340" i="14"/>
  <c r="AA179" i="14"/>
  <c r="AA358" i="14"/>
  <c r="AA227" i="14"/>
  <c r="AA339" i="14"/>
  <c r="AA112" i="14"/>
  <c r="AA175" i="14"/>
  <c r="AA85" i="14"/>
  <c r="AA338" i="14"/>
  <c r="AA119" i="14"/>
  <c r="AA236" i="14"/>
  <c r="AA108" i="14"/>
  <c r="AA164" i="14"/>
  <c r="AA145" i="14"/>
  <c r="AA45" i="14"/>
  <c r="AA40" i="14"/>
  <c r="AA34" i="14"/>
  <c r="AA330" i="14"/>
  <c r="AA193" i="14"/>
  <c r="AA86" i="14"/>
  <c r="AA336" i="14"/>
  <c r="AA380" i="14"/>
  <c r="AA342" i="14"/>
  <c r="AA273" i="14"/>
  <c r="AA318" i="14"/>
  <c r="AA382" i="14"/>
  <c r="AA42" i="14"/>
  <c r="AA316" i="14"/>
  <c r="AA374" i="14"/>
  <c r="AA208" i="14"/>
  <c r="AA335" i="14"/>
  <c r="AA30" i="14"/>
  <c r="AA113" i="14"/>
  <c r="AA267" i="14"/>
  <c r="AA20" i="14"/>
  <c r="AA296" i="14"/>
  <c r="AA341" i="14"/>
  <c r="AA57" i="14"/>
  <c r="AA392" i="14"/>
  <c r="AA63" i="14"/>
  <c r="AA101" i="14"/>
  <c r="AA4" i="14"/>
  <c r="AA404" i="14"/>
  <c r="AA31" i="14"/>
  <c r="AA153" i="14"/>
  <c r="AA73" i="14"/>
  <c r="AA258" i="14"/>
  <c r="AA56" i="14"/>
  <c r="AA160" i="14"/>
  <c r="AA168" i="14"/>
  <c r="AA272" i="14"/>
  <c r="AA165" i="14"/>
  <c r="AA120" i="14"/>
  <c r="AA207" i="14"/>
  <c r="AA199" i="14"/>
  <c r="AA205" i="14"/>
  <c r="AA282" i="14"/>
  <c r="AA264" i="14"/>
  <c r="AA312" i="14"/>
  <c r="AA269" i="14"/>
  <c r="AA370" i="14"/>
  <c r="AA163" i="14"/>
  <c r="AA321" i="14"/>
  <c r="AA185" i="14"/>
  <c r="AA58" i="14"/>
  <c r="AA16" i="14"/>
  <c r="AA97" i="14"/>
  <c r="AA98" i="14"/>
  <c r="AA343" i="14"/>
  <c r="AA322" i="14"/>
  <c r="AA70" i="14"/>
  <c r="AA244" i="14"/>
  <c r="AA355" i="14"/>
  <c r="AA105" i="14"/>
  <c r="AA174" i="14"/>
  <c r="AA116" i="14"/>
  <c r="AA129" i="14"/>
  <c r="AA281" i="14"/>
  <c r="AA66" i="14"/>
  <c r="AA65" i="14"/>
  <c r="AA6" i="14"/>
  <c r="AA219" i="14"/>
  <c r="AA221" i="14"/>
  <c r="AA233" i="14"/>
  <c r="AA303" i="14"/>
  <c r="AA389" i="14"/>
  <c r="AA33" i="14"/>
  <c r="AA371" i="14"/>
  <c r="AA37" i="14"/>
  <c r="AA235" i="14"/>
  <c r="AA50" i="14"/>
  <c r="AA265" i="14"/>
  <c r="AA121" i="14"/>
  <c r="AA147" i="14"/>
  <c r="AA301" i="14"/>
  <c r="AA372" i="14"/>
  <c r="AA19" i="14"/>
  <c r="AA257" i="14"/>
  <c r="AA181" i="14"/>
  <c r="AA144" i="14"/>
  <c r="AA103" i="14"/>
  <c r="AA7" i="14"/>
  <c r="AA401" i="14"/>
  <c r="AA223" i="14"/>
  <c r="AA184" i="14"/>
  <c r="AA261" i="14"/>
  <c r="AA171" i="14"/>
  <c r="AA11" i="14"/>
  <c r="AA238" i="14"/>
  <c r="AA95" i="14"/>
  <c r="AA198" i="14"/>
  <c r="AA201" i="14"/>
  <c r="AA253" i="14"/>
  <c r="AA68" i="14"/>
  <c r="AA286" i="14"/>
  <c r="AA402" i="14"/>
  <c r="AA152" i="14"/>
  <c r="AA115" i="14"/>
  <c r="AA237" i="14"/>
  <c r="AA128" i="14"/>
  <c r="AA277" i="14"/>
  <c r="AA28" i="14"/>
  <c r="AA297" i="14"/>
  <c r="AA22" i="14"/>
  <c r="AA53" i="14"/>
  <c r="AA192" i="14"/>
  <c r="AA259" i="14"/>
  <c r="AA194" i="14"/>
  <c r="AA393" i="14"/>
  <c r="AA125" i="14"/>
  <c r="AA403" i="14"/>
  <c r="AA287" i="14"/>
  <c r="AA315" i="14"/>
  <c r="AA284" i="14"/>
  <c r="AA88" i="14"/>
  <c r="AA109" i="14"/>
  <c r="AA196" i="14"/>
  <c r="AA334" i="14"/>
  <c r="AA96" i="14"/>
  <c r="AA243" i="14"/>
  <c r="AA365" i="14"/>
  <c r="AA311" i="14"/>
  <c r="AA288" i="14"/>
  <c r="AA354" i="14"/>
  <c r="AA59" i="14"/>
  <c r="AA61" i="14"/>
  <c r="AA206" i="14"/>
  <c r="AA14" i="14"/>
  <c r="AA278" i="14"/>
  <c r="AA202" i="14"/>
  <c r="AA126" i="14"/>
  <c r="AA130" i="14"/>
  <c r="AA224" i="14"/>
  <c r="AA300" i="14"/>
  <c r="AA91" i="14"/>
  <c r="AA306" i="14"/>
  <c r="AA32" i="14"/>
  <c r="AA250" i="14"/>
  <c r="AA251" i="14"/>
  <c r="AA90" i="14"/>
  <c r="AA69" i="14"/>
  <c r="AA99" i="14"/>
  <c r="AA8" i="14"/>
  <c r="AA255" i="14"/>
  <c r="AA154" i="14"/>
  <c r="AA76" i="14"/>
  <c r="AA172" i="14"/>
  <c r="AA82" i="14"/>
  <c r="AA146" i="14"/>
  <c r="AA225" i="14"/>
  <c r="AA110" i="14"/>
  <c r="AA247" i="14"/>
  <c r="AA44" i="14"/>
  <c r="AA232" i="14"/>
  <c r="AA314" i="14"/>
  <c r="AA245" i="14"/>
  <c r="AA107" i="14"/>
  <c r="AA13" i="14"/>
  <c r="AA49" i="14"/>
  <c r="AA218" i="14"/>
  <c r="AA387" i="14"/>
  <c r="AA123" i="14"/>
  <c r="AA291" i="14"/>
  <c r="AA89" i="14"/>
  <c r="AA78" i="14"/>
  <c r="AA230" i="14"/>
  <c r="AA327" i="14"/>
  <c r="AA394" i="14"/>
  <c r="AA328" i="14"/>
  <c r="AA67" i="14"/>
  <c r="AA405" i="14"/>
  <c r="AA102" i="14"/>
  <c r="AA131" i="14"/>
  <c r="AA92" i="14"/>
  <c r="AA228" i="14"/>
  <c r="AA363" i="14"/>
  <c r="AA35" i="14"/>
  <c r="AA158" i="14"/>
  <c r="AA188" i="14"/>
  <c r="AA256" i="14"/>
  <c r="AA161" i="14"/>
  <c r="AA151" i="14"/>
  <c r="AA200" i="14"/>
  <c r="AA260" i="14"/>
  <c r="AA55" i="14"/>
  <c r="AA94" i="14"/>
  <c r="AA150" i="14"/>
  <c r="AA364" i="14"/>
  <c r="AA252" i="14"/>
  <c r="AA10" i="14"/>
  <c r="AA222" i="14"/>
  <c r="AA41" i="14"/>
  <c r="AA170" i="14"/>
  <c r="AA117" i="14"/>
  <c r="AA373" i="14"/>
  <c r="AA190" i="14"/>
  <c r="AA189" i="14"/>
  <c r="AA176" i="14"/>
  <c r="AA124" i="14"/>
  <c r="AA74" i="14"/>
  <c r="AA209" i="14"/>
  <c r="AA271" i="14"/>
  <c r="AA289" i="14"/>
  <c r="AA310" i="14"/>
  <c r="AA26" i="14"/>
  <c r="AA266" i="14"/>
  <c r="AA64" i="14"/>
  <c r="AA319" i="14"/>
  <c r="AA173" i="14"/>
  <c r="AA75" i="14"/>
  <c r="AA298" i="14"/>
  <c r="AA83" i="14"/>
  <c r="AA268" i="14"/>
  <c r="AA167" i="14"/>
  <c r="AA231" i="14"/>
  <c r="AA186" i="14"/>
  <c r="AA43" i="14"/>
  <c r="AA182" i="14"/>
  <c r="AA197" i="14"/>
  <c r="AA279" i="14"/>
  <c r="AA54" i="14"/>
  <c r="AA309" i="14"/>
  <c r="AA229" i="14"/>
  <c r="AA337" i="14"/>
  <c r="AA100" i="14"/>
  <c r="AA25" i="14"/>
  <c r="AA280" i="14"/>
  <c r="AA114" i="14"/>
  <c r="AA344" i="14"/>
  <c r="AA317" i="14"/>
  <c r="AA77" i="14"/>
  <c r="AA217" i="14"/>
  <c r="AA29" i="14"/>
  <c r="AA263" i="14"/>
  <c r="AA359" i="14"/>
  <c r="AA15" i="14"/>
  <c r="AA23" i="14"/>
  <c r="AA111" i="14"/>
  <c r="AA234" i="14"/>
  <c r="AA87" i="14"/>
  <c r="AA178" i="14"/>
  <c r="AA285" i="14"/>
  <c r="AA177" i="14"/>
  <c r="AA5" i="14"/>
  <c r="AA220" i="14"/>
  <c r="AA187" i="14"/>
  <c r="AA203" i="14"/>
  <c r="AA290" i="14"/>
  <c r="AA242" i="14"/>
  <c r="AA307" i="14"/>
  <c r="AA106" i="14"/>
  <c r="AA226" i="14"/>
  <c r="AC2" i="14" l="1"/>
  <c r="AC406" i="14" s="1"/>
  <c r="AB208" i="14"/>
  <c r="AB197" i="14"/>
  <c r="AB198" i="14"/>
  <c r="AB118" i="14"/>
  <c r="AB395" i="14"/>
  <c r="AB200" i="14"/>
  <c r="AB308" i="14"/>
  <c r="AB405" i="14"/>
  <c r="AB188" i="14"/>
  <c r="AB166" i="14"/>
  <c r="AB122" i="14"/>
  <c r="AB329" i="14"/>
  <c r="AB384" i="14"/>
  <c r="AB95" i="14"/>
  <c r="AB204" i="14"/>
  <c r="AB9" i="14"/>
  <c r="AB164" i="14"/>
  <c r="AB169" i="14"/>
  <c r="AB179" i="14"/>
  <c r="AB36" i="14"/>
  <c r="AB38" i="14"/>
  <c r="AB195" i="14"/>
  <c r="AB358" i="14"/>
  <c r="AB261" i="14"/>
  <c r="AB380" i="14"/>
  <c r="AB24" i="14"/>
  <c r="AB383" i="14"/>
  <c r="AB381" i="14"/>
  <c r="AB148" i="14"/>
  <c r="AB350" i="14"/>
  <c r="AB262" i="14"/>
  <c r="AB12" i="14"/>
  <c r="AB121" i="14"/>
  <c r="AB338" i="14"/>
  <c r="AB341" i="14"/>
  <c r="AB330" i="14"/>
  <c r="AB236" i="14"/>
  <c r="AB86" i="14"/>
  <c r="AB145" i="14"/>
  <c r="AB45" i="14"/>
  <c r="AB40" i="14"/>
  <c r="AB153" i="14"/>
  <c r="AB273" i="14"/>
  <c r="AB318" i="14"/>
  <c r="AB382" i="14"/>
  <c r="AB193" i="14"/>
  <c r="AB42" i="14"/>
  <c r="AB267" i="14"/>
  <c r="AB336" i="14"/>
  <c r="AB20" i="14"/>
  <c r="AB342" i="14"/>
  <c r="AB392" i="14"/>
  <c r="AB254" i="14"/>
  <c r="AB316" i="14"/>
  <c r="AB374" i="14"/>
  <c r="AB30" i="14"/>
  <c r="AB320" i="14"/>
  <c r="AB354" i="14"/>
  <c r="AB104" i="14"/>
  <c r="AB219" i="14"/>
  <c r="AB296" i="14"/>
  <c r="AB313" i="14"/>
  <c r="AB361" i="14"/>
  <c r="AB63" i="14"/>
  <c r="AB101" i="14"/>
  <c r="AB4" i="14"/>
  <c r="AB259" i="14"/>
  <c r="AB127" i="14"/>
  <c r="AB168" i="14"/>
  <c r="AB31" i="14"/>
  <c r="AB53" i="14"/>
  <c r="AB185" i="14"/>
  <c r="AB192" i="14"/>
  <c r="AB147" i="14"/>
  <c r="AB73" i="14"/>
  <c r="AB301" i="14"/>
  <c r="AB160" i="14"/>
  <c r="AB243" i="14"/>
  <c r="AB171" i="14"/>
  <c r="AB19" i="14"/>
  <c r="AB11" i="14"/>
  <c r="AB59" i="14"/>
  <c r="AB149" i="14"/>
  <c r="AB360" i="14"/>
  <c r="AB404" i="14"/>
  <c r="AB240" i="14"/>
  <c r="AB258" i="14"/>
  <c r="AB56" i="14"/>
  <c r="AB241" i="14"/>
  <c r="AB227" i="14"/>
  <c r="AB339" i="14"/>
  <c r="AB112" i="14"/>
  <c r="AB175" i="14"/>
  <c r="AB85" i="14"/>
  <c r="AB51" i="14"/>
  <c r="AB270" i="14"/>
  <c r="AB246" i="14"/>
  <c r="AB57" i="14"/>
  <c r="AB283" i="14"/>
  <c r="AB302" i="14"/>
  <c r="AB71" i="14"/>
  <c r="AB340" i="14"/>
  <c r="AB108" i="14"/>
  <c r="AB79" i="14"/>
  <c r="AB410" i="14"/>
  <c r="AB335" i="14"/>
  <c r="AB233" i="14"/>
  <c r="AB303" i="14"/>
  <c r="AB181" i="14"/>
  <c r="AB371" i="14"/>
  <c r="AB103" i="14"/>
  <c r="AB7" i="14"/>
  <c r="AB287" i="14"/>
  <c r="AB401" i="14"/>
  <c r="AB44" i="14"/>
  <c r="AB223" i="14"/>
  <c r="AB228" i="14"/>
  <c r="AB314" i="14"/>
  <c r="AB159" i="14"/>
  <c r="AB34" i="14"/>
  <c r="AB372" i="14"/>
  <c r="AB206" i="14"/>
  <c r="AB257" i="14"/>
  <c r="AB247" i="14"/>
  <c r="AB144" i="14"/>
  <c r="AB130" i="14"/>
  <c r="AB201" i="14"/>
  <c r="AB253" i="14"/>
  <c r="AB402" i="14"/>
  <c r="AB151" i="14"/>
  <c r="AB115" i="14"/>
  <c r="AB184" i="14"/>
  <c r="AB306" i="14"/>
  <c r="AB84" i="14"/>
  <c r="AB113" i="14"/>
  <c r="AB272" i="14"/>
  <c r="AB125" i="14"/>
  <c r="AB207" i="14"/>
  <c r="AB403" i="14"/>
  <c r="AB286" i="14"/>
  <c r="AB88" i="14"/>
  <c r="AB152" i="14"/>
  <c r="AB109" i="14"/>
  <c r="AB191" i="14"/>
  <c r="AB239" i="14"/>
  <c r="AB102" i="14"/>
  <c r="AB355" i="14"/>
  <c r="AB315" i="14"/>
  <c r="AB174" i="14"/>
  <c r="AB116" i="14"/>
  <c r="AB90" i="14"/>
  <c r="AB365" i="14"/>
  <c r="AB311" i="14"/>
  <c r="AB221" i="14"/>
  <c r="AB288" i="14"/>
  <c r="AB178" i="14"/>
  <c r="AB278" i="14"/>
  <c r="AB158" i="14"/>
  <c r="AB389" i="14"/>
  <c r="AB182" i="14"/>
  <c r="AB91" i="14"/>
  <c r="AB131" i="14"/>
  <c r="AB129" i="14"/>
  <c r="AB114" i="14"/>
  <c r="AB256" i="14"/>
  <c r="AB373" i="14"/>
  <c r="AB279" i="14"/>
  <c r="AB310" i="14"/>
  <c r="AB260" i="14"/>
  <c r="AB8" i="14"/>
  <c r="AB54" i="14"/>
  <c r="AB309" i="14"/>
  <c r="AB55" i="14"/>
  <c r="AB61" i="14"/>
  <c r="AB16" i="14"/>
  <c r="AB14" i="14"/>
  <c r="AB202" i="14"/>
  <c r="AB126" i="14"/>
  <c r="AB199" i="14"/>
  <c r="AB205" i="14"/>
  <c r="AB224" i="14"/>
  <c r="AB300" i="14"/>
  <c r="AB264" i="14"/>
  <c r="AB250" i="14"/>
  <c r="AB251" i="14"/>
  <c r="AB92" i="14"/>
  <c r="AB370" i="14"/>
  <c r="AB321" i="14"/>
  <c r="AB117" i="14"/>
  <c r="AB69" i="14"/>
  <c r="AB97" i="14"/>
  <c r="AB39" i="14"/>
  <c r="AB27" i="14"/>
  <c r="AB58" i="14"/>
  <c r="AB194" i="14"/>
  <c r="AB238" i="14"/>
  <c r="AB393" i="14"/>
  <c r="AB98" i="14"/>
  <c r="AB343" i="14"/>
  <c r="AB176" i="14"/>
  <c r="AB33" i="14"/>
  <c r="AB322" i="14"/>
  <c r="AB37" i="14"/>
  <c r="AB70" i="14"/>
  <c r="AB244" i="14"/>
  <c r="AB235" i="14"/>
  <c r="AB66" i="14"/>
  <c r="AB196" i="14"/>
  <c r="AB161" i="14"/>
  <c r="AB232" i="14"/>
  <c r="AB265" i="14"/>
  <c r="AB281" i="14"/>
  <c r="AB68" i="14"/>
  <c r="AB363" i="14"/>
  <c r="AB107" i="14"/>
  <c r="AB96" i="14"/>
  <c r="AB284" i="14"/>
  <c r="AB6" i="14"/>
  <c r="AB359" i="14"/>
  <c r="AB237" i="14"/>
  <c r="AB35" i="14"/>
  <c r="AB203" i="14"/>
  <c r="AB26" i="14"/>
  <c r="AB242" i="14"/>
  <c r="AB5" i="14"/>
  <c r="AB22" i="14"/>
  <c r="AB189" i="14"/>
  <c r="AB43" i="14"/>
  <c r="AB29" i="14"/>
  <c r="AB106" i="14"/>
  <c r="AB94" i="14"/>
  <c r="AB319" i="14"/>
  <c r="AB364" i="14"/>
  <c r="AB10" i="14"/>
  <c r="AB41" i="14"/>
  <c r="AB229" i="14"/>
  <c r="AB226" i="14"/>
  <c r="AB83" i="14"/>
  <c r="AB128" i="14"/>
  <c r="AB312" i="14"/>
  <c r="AB269" i="14"/>
  <c r="AB65" i="14"/>
  <c r="AB334" i="14"/>
  <c r="AB245" i="14"/>
  <c r="AB344" i="14"/>
  <c r="AB285" i="14"/>
  <c r="AB271" i="14"/>
  <c r="AB289" i="14"/>
  <c r="AB177" i="14"/>
  <c r="AB290" i="14"/>
  <c r="AB165" i="14"/>
  <c r="AB120" i="14"/>
  <c r="AB50" i="14"/>
  <c r="AB317" i="14"/>
  <c r="AB190" i="14"/>
  <c r="AB297" i="14"/>
  <c r="AB64" i="14"/>
  <c r="AB268" i="14"/>
  <c r="AB327" i="14"/>
  <c r="AB167" i="14"/>
  <c r="AB100" i="14"/>
  <c r="AB25" i="14"/>
  <c r="AB67" i="14"/>
  <c r="AB234" i="14"/>
  <c r="AB217" i="14"/>
  <c r="AB255" i="14"/>
  <c r="AB220" i="14"/>
  <c r="AB328" i="14"/>
  <c r="AB231" i="14"/>
  <c r="AB282" i="14"/>
  <c r="AB163" i="14"/>
  <c r="AB337" i="14"/>
  <c r="AB146" i="14"/>
  <c r="AB280" i="14"/>
  <c r="AB13" i="14"/>
  <c r="AB154" i="14"/>
  <c r="AB218" i="14"/>
  <c r="AB77" i="14"/>
  <c r="AB252" i="14"/>
  <c r="AB124" i="14"/>
  <c r="AB222" i="14"/>
  <c r="AB230" i="14"/>
  <c r="AB99" i="14"/>
  <c r="AB266" i="14"/>
  <c r="AB15" i="14"/>
  <c r="AB23" i="14"/>
  <c r="AB111" i="14"/>
  <c r="AB82" i="14"/>
  <c r="AB87" i="14"/>
  <c r="AB263" i="14"/>
  <c r="AB105" i="14"/>
  <c r="AB32" i="14"/>
  <c r="AB28" i="14"/>
  <c r="AB150" i="14"/>
  <c r="AB78" i="14"/>
  <c r="AB394" i="14"/>
  <c r="AB187" i="14"/>
  <c r="AB170" i="14"/>
  <c r="AB225" i="14"/>
  <c r="AB277" i="14"/>
  <c r="AB307" i="14"/>
  <c r="AB387" i="14"/>
  <c r="AB74" i="14"/>
  <c r="AB110" i="14"/>
  <c r="AB49" i="14"/>
  <c r="AB89" i="14"/>
  <c r="AB75" i="14"/>
  <c r="AB172" i="14"/>
  <c r="AB209" i="14"/>
  <c r="AB173" i="14"/>
  <c r="AB123" i="14"/>
  <c r="AB291" i="14"/>
  <c r="AB298" i="14"/>
  <c r="AB76" i="14"/>
  <c r="AB186" i="14"/>
  <c r="AB93" i="14"/>
  <c r="AB119" i="14"/>
  <c r="AD2" i="14" l="1"/>
  <c r="AD406" i="14" s="1"/>
  <c r="AC197" i="14"/>
  <c r="AC200" i="14"/>
  <c r="AC198" i="14"/>
  <c r="AC94" i="14"/>
  <c r="AC208" i="14"/>
  <c r="AC405" i="14"/>
  <c r="AC119" i="14"/>
  <c r="AC188" i="14"/>
  <c r="AC93" i="14"/>
  <c r="AC147" i="14"/>
  <c r="AC306" i="14"/>
  <c r="AC28" i="14"/>
  <c r="AC206" i="14"/>
  <c r="AC44" i="14"/>
  <c r="AC186" i="14"/>
  <c r="AC158" i="14"/>
  <c r="AC310" i="14"/>
  <c r="AC255" i="14"/>
  <c r="AC342" i="14"/>
  <c r="AC218" i="14"/>
  <c r="AC263" i="14"/>
  <c r="AC33" i="14"/>
  <c r="AC108" i="14"/>
  <c r="AC69" i="14"/>
  <c r="AC89" i="14"/>
  <c r="AC270" i="14"/>
  <c r="AC64" i="14"/>
  <c r="AC87" i="14"/>
  <c r="AC246" i="14"/>
  <c r="AC112" i="14"/>
  <c r="AC104" i="14"/>
  <c r="AC303" i="14"/>
  <c r="AC403" i="14"/>
  <c r="AC30" i="14"/>
  <c r="AC302" i="14"/>
  <c r="AC360" i="14"/>
  <c r="AC166" i="14"/>
  <c r="AC298" i="14"/>
  <c r="AC341" i="14"/>
  <c r="AC20" i="14"/>
  <c r="AC98" i="14"/>
  <c r="AC38" i="14"/>
  <c r="AC36" i="14"/>
  <c r="AC271" i="14"/>
  <c r="AC189" i="14"/>
  <c r="AC178" i="14"/>
  <c r="AC25" i="14"/>
  <c r="AC231" i="14"/>
  <c r="AC273" i="14"/>
  <c r="AC84" i="14"/>
  <c r="AC105" i="14"/>
  <c r="AC109" i="14"/>
  <c r="AC402" i="14"/>
  <c r="AC387" i="14"/>
  <c r="AC150" i="14"/>
  <c r="AC224" i="14"/>
  <c r="AC281" i="14"/>
  <c r="AC338" i="14"/>
  <c r="AC182" i="14"/>
  <c r="AC78" i="14"/>
  <c r="AC53" i="14"/>
  <c r="AC50" i="14"/>
  <c r="AC280" i="14"/>
  <c r="AC191" i="14"/>
  <c r="AC223" i="14"/>
  <c r="AC289" i="14"/>
  <c r="AC344" i="14"/>
  <c r="AC361" i="14"/>
  <c r="AC74" i="14"/>
  <c r="AC329" i="14"/>
  <c r="AC202" i="14"/>
  <c r="AC8" i="14"/>
  <c r="AC381" i="14"/>
  <c r="AC205" i="14"/>
  <c r="AC118" i="14"/>
  <c r="AC334" i="14"/>
  <c r="AC167" i="14"/>
  <c r="AC13" i="14"/>
  <c r="AC256" i="14"/>
  <c r="AC207" i="14"/>
  <c r="AC355" i="14"/>
  <c r="AC163" i="14"/>
  <c r="AC122" i="14"/>
  <c r="AC199" i="14"/>
  <c r="AC29" i="14"/>
  <c r="AC382" i="14"/>
  <c r="AC359" i="14"/>
  <c r="AC404" i="14"/>
  <c r="AC328" i="14"/>
  <c r="AC116" i="14"/>
  <c r="AC131" i="14"/>
  <c r="AC19" i="14"/>
  <c r="AC11" i="14"/>
  <c r="AC23" i="14"/>
  <c r="AC277" i="14"/>
  <c r="AC86" i="14"/>
  <c r="AC288" i="14"/>
  <c r="AC227" i="14"/>
  <c r="AC45" i="14"/>
  <c r="AC321" i="14"/>
  <c r="AC364" i="14"/>
  <c r="AC61" i="14"/>
  <c r="AC172" i="14"/>
  <c r="AC106" i="14"/>
  <c r="AC235" i="14"/>
  <c r="AC75" i="14"/>
  <c r="AC124" i="14"/>
  <c r="AC169" i="14"/>
  <c r="AC194" i="14"/>
  <c r="AC88" i="14"/>
  <c r="AC254" i="14"/>
  <c r="AC129" i="14"/>
  <c r="AC27" i="14"/>
  <c r="AC394" i="14"/>
  <c r="AC32" i="14"/>
  <c r="AC204" i="14"/>
  <c r="AC389" i="14"/>
  <c r="AC337" i="14"/>
  <c r="AC253" i="14"/>
  <c r="AC258" i="14"/>
  <c r="AC242" i="14"/>
  <c r="AC92" i="14"/>
  <c r="AC343" i="14"/>
  <c r="AC311" i="14"/>
  <c r="AC318" i="14"/>
  <c r="AC265" i="14"/>
  <c r="AC51" i="14"/>
  <c r="AC159" i="14"/>
  <c r="AC371" i="14"/>
  <c r="AC232" i="14"/>
  <c r="AC151" i="14"/>
  <c r="AC335" i="14"/>
  <c r="AC113" i="14"/>
  <c r="AC319" i="14"/>
  <c r="AC315" i="14"/>
  <c r="AC380" i="14"/>
  <c r="AC287" i="14"/>
  <c r="AC291" i="14"/>
  <c r="AC374" i="14"/>
  <c r="AC171" i="14"/>
  <c r="AC37" i="14"/>
  <c r="AC15" i="14"/>
  <c r="AC272" i="14"/>
  <c r="AC63" i="14"/>
  <c r="AC43" i="14"/>
  <c r="AC230" i="14"/>
  <c r="AC111" i="14"/>
  <c r="AC307" i="14"/>
  <c r="AC73" i="14"/>
  <c r="AC308" i="14"/>
  <c r="AC316" i="14"/>
  <c r="AC34" i="14"/>
  <c r="AC278" i="14"/>
  <c r="AC261" i="14"/>
  <c r="AC77" i="14"/>
  <c r="AC179" i="14"/>
  <c r="AC168" i="14"/>
  <c r="AC196" i="14"/>
  <c r="AC145" i="14"/>
  <c r="AC68" i="14"/>
  <c r="AC264" i="14"/>
  <c r="AC127" i="14"/>
  <c r="AC238" i="14"/>
  <c r="AC190" i="14"/>
  <c r="AC243" i="14"/>
  <c r="AC85" i="14"/>
  <c r="AC70" i="14"/>
  <c r="AC314" i="14"/>
  <c r="AC148" i="14"/>
  <c r="AC217" i="14"/>
  <c r="AC262" i="14"/>
  <c r="AC330" i="14"/>
  <c r="AC245" i="14"/>
  <c r="AC236" i="14"/>
  <c r="AC79" i="14"/>
  <c r="AC241" i="14"/>
  <c r="AC40" i="14"/>
  <c r="AC251" i="14"/>
  <c r="AC250" i="14"/>
  <c r="AC41" i="14"/>
  <c r="AC201" i="14"/>
  <c r="AC10" i="14"/>
  <c r="AC165" i="14"/>
  <c r="AC247" i="14"/>
  <c r="AC99" i="14"/>
  <c r="AC55" i="14"/>
  <c r="AC363" i="14"/>
  <c r="AC126" i="14"/>
  <c r="AC95" i="14"/>
  <c r="AC164" i="14"/>
  <c r="AC286" i="14"/>
  <c r="AC297" i="14"/>
  <c r="AC174" i="14"/>
  <c r="AC56" i="14"/>
  <c r="AC57" i="14"/>
  <c r="AC393" i="14"/>
  <c r="AC283" i="14"/>
  <c r="AC233" i="14"/>
  <c r="AC177" i="14"/>
  <c r="AC228" i="14"/>
  <c r="AC336" i="14"/>
  <c r="AC322" i="14"/>
  <c r="AC42" i="14"/>
  <c r="AC170" i="14"/>
  <c r="AC91" i="14"/>
  <c r="AC6" i="14"/>
  <c r="AC392" i="14"/>
  <c r="AC239" i="14"/>
  <c r="AC125" i="14"/>
  <c r="AC395" i="14"/>
  <c r="AC4" i="14"/>
  <c r="AC290" i="14"/>
  <c r="AC115" i="14"/>
  <c r="AC144" i="14"/>
  <c r="AC110" i="14"/>
  <c r="AC58" i="14"/>
  <c r="AC128" i="14"/>
  <c r="AC234" i="14"/>
  <c r="AC410" i="14"/>
  <c r="AC192" i="14"/>
  <c r="AC301" i="14"/>
  <c r="AC65" i="14"/>
  <c r="AC268" i="14"/>
  <c r="AC401" i="14"/>
  <c r="AC130" i="14"/>
  <c r="AC193" i="14"/>
  <c r="AC31" i="14"/>
  <c r="AC237" i="14"/>
  <c r="AC383" i="14"/>
  <c r="AC222" i="14"/>
  <c r="AC149" i="14"/>
  <c r="AC185" i="14"/>
  <c r="AC14" i="14"/>
  <c r="AC49" i="14"/>
  <c r="AC260" i="14"/>
  <c r="AC7" i="14"/>
  <c r="AC358" i="14"/>
  <c r="AC320" i="14"/>
  <c r="AC244" i="14"/>
  <c r="AC54" i="14"/>
  <c r="AC123" i="14"/>
  <c r="AC220" i="14"/>
  <c r="AC209" i="14"/>
  <c r="AC225" i="14"/>
  <c r="AC309" i="14"/>
  <c r="AC267" i="14"/>
  <c r="AC252" i="14"/>
  <c r="AC9" i="14"/>
  <c r="AC176" i="14"/>
  <c r="AC257" i="14"/>
  <c r="AC121" i="14"/>
  <c r="AC327" i="14"/>
  <c r="AC153" i="14"/>
  <c r="AC146" i="14"/>
  <c r="AC370" i="14"/>
  <c r="AC187" i="14"/>
  <c r="AC24" i="14"/>
  <c r="AC350" i="14"/>
  <c r="AC365" i="14"/>
  <c r="AC97" i="14"/>
  <c r="AC317" i="14"/>
  <c r="AC269" i="14"/>
  <c r="AC282" i="14"/>
  <c r="AC22" i="14"/>
  <c r="AC103" i="14"/>
  <c r="AC313" i="14"/>
  <c r="AC184" i="14"/>
  <c r="AC161" i="14"/>
  <c r="AC5" i="14"/>
  <c r="AC240" i="14"/>
  <c r="AC259" i="14"/>
  <c r="AC372" i="14"/>
  <c r="AC339" i="14"/>
  <c r="AC152" i="14"/>
  <c r="AC195" i="14"/>
  <c r="AC384" i="14"/>
  <c r="AC101" i="14"/>
  <c r="AC296" i="14"/>
  <c r="AC154" i="14"/>
  <c r="AC120" i="14"/>
  <c r="AC102" i="14"/>
  <c r="AC26" i="14"/>
  <c r="AC354" i="14"/>
  <c r="AC35" i="14"/>
  <c r="AC203" i="14"/>
  <c r="AC219" i="14"/>
  <c r="AC39" i="14"/>
  <c r="AC66" i="14"/>
  <c r="AC71" i="14"/>
  <c r="AC83" i="14"/>
  <c r="AC181" i="14"/>
  <c r="AC175" i="14"/>
  <c r="AC12" i="14"/>
  <c r="AC114" i="14"/>
  <c r="AC312" i="14"/>
  <c r="AC16" i="14"/>
  <c r="AC221" i="14"/>
  <c r="AC229" i="14"/>
  <c r="AC340" i="14"/>
  <c r="AC107" i="14"/>
  <c r="AC173" i="14"/>
  <c r="AC284" i="14"/>
  <c r="AC373" i="14"/>
  <c r="AC279" i="14"/>
  <c r="AC59" i="14"/>
  <c r="AC67" i="14"/>
  <c r="AC76" i="14"/>
  <c r="AC82" i="14"/>
  <c r="AC300" i="14"/>
  <c r="AC117" i="14"/>
  <c r="AC226" i="14"/>
  <c r="AC160" i="14"/>
  <c r="AC90" i="14"/>
  <c r="AC96" i="14"/>
  <c r="AC100" i="14"/>
  <c r="AC285" i="14"/>
  <c r="AC266" i="14"/>
  <c r="AE2" i="14" l="1"/>
  <c r="AE406" i="14" s="1"/>
  <c r="AD36" i="14"/>
  <c r="AD384" i="14"/>
  <c r="AD193" i="14"/>
  <c r="AD38" i="14"/>
  <c r="AD108" i="14"/>
  <c r="AD63" i="14"/>
  <c r="AD34" i="14"/>
  <c r="AD316" i="14"/>
  <c r="AD219" i="14"/>
  <c r="AD164" i="14"/>
  <c r="AD350" i="14"/>
  <c r="AD410" i="14"/>
  <c r="AD159" i="14"/>
  <c r="AD296" i="14"/>
  <c r="AD153" i="14"/>
  <c r="AD147" i="14"/>
  <c r="AD246" i="14"/>
  <c r="AD45" i="14"/>
  <c r="AD73" i="14"/>
  <c r="AD382" i="14"/>
  <c r="AD9" i="14"/>
  <c r="AD148" i="14"/>
  <c r="AD342" i="14"/>
  <c r="AD338" i="14"/>
  <c r="AD270" i="14"/>
  <c r="AD361" i="14"/>
  <c r="AD168" i="14"/>
  <c r="AD330" i="14"/>
  <c r="AD185" i="14"/>
  <c r="AD208" i="14"/>
  <c r="AD365" i="14"/>
  <c r="AD57" i="14"/>
  <c r="AD392" i="14"/>
  <c r="AD121" i="14"/>
  <c r="AD236" i="14"/>
  <c r="AD11" i="14"/>
  <c r="AD381" i="14"/>
  <c r="AD118" i="14"/>
  <c r="AD40" i="14"/>
  <c r="AD243" i="14"/>
  <c r="AD383" i="14"/>
  <c r="AD204" i="14"/>
  <c r="AD318" i="14"/>
  <c r="AD241" i="14"/>
  <c r="AD395" i="14"/>
  <c r="AD262" i="14"/>
  <c r="AD42" i="14"/>
  <c r="AD169" i="14"/>
  <c r="AD122" i="14"/>
  <c r="AD61" i="14"/>
  <c r="AD308" i="14"/>
  <c r="AD239" i="14"/>
  <c r="AD179" i="14"/>
  <c r="AD341" i="14"/>
  <c r="AD191" i="14"/>
  <c r="AD31" i="14"/>
  <c r="AD127" i="14"/>
  <c r="AD374" i="14"/>
  <c r="AD267" i="14"/>
  <c r="AD380" i="14"/>
  <c r="AD339" i="14"/>
  <c r="AD258" i="14"/>
  <c r="AD4" i="14"/>
  <c r="AD93" i="14"/>
  <c r="AD340" i="14"/>
  <c r="AD401" i="14"/>
  <c r="AD149" i="14"/>
  <c r="AD114" i="14"/>
  <c r="AD84" i="14"/>
  <c r="AD39" i="14"/>
  <c r="AD245" i="14"/>
  <c r="AD119" i="14"/>
  <c r="AD334" i="14"/>
  <c r="AD160" i="14"/>
  <c r="AD370" i="14"/>
  <c r="AD175" i="14"/>
  <c r="AD240" i="14"/>
  <c r="AD33" i="14"/>
  <c r="AD12" i="14"/>
  <c r="AD404" i="14"/>
  <c r="AD206" i="14"/>
  <c r="AD176" i="14"/>
  <c r="AD98" i="14"/>
  <c r="AD207" i="14"/>
  <c r="AD244" i="14"/>
  <c r="AD91" i="14"/>
  <c r="AD205" i="14"/>
  <c r="AD90" i="14"/>
  <c r="AD41" i="14"/>
  <c r="AD314" i="14"/>
  <c r="AD113" i="14"/>
  <c r="AD177" i="14"/>
  <c r="AD26" i="14"/>
  <c r="AD97" i="14"/>
  <c r="AD311" i="14"/>
  <c r="AD403" i="14"/>
  <c r="AD313" i="14"/>
  <c r="AD202" i="14"/>
  <c r="AD71" i="14"/>
  <c r="AD192" i="14"/>
  <c r="AD101" i="14"/>
  <c r="AD158" i="14"/>
  <c r="AD88" i="14"/>
  <c r="AD360" i="14"/>
  <c r="AD253" i="14"/>
  <c r="AD235" i="14"/>
  <c r="AD79" i="14"/>
  <c r="AD58" i="14"/>
  <c r="AD166" i="14"/>
  <c r="AD195" i="14"/>
  <c r="AD257" i="14"/>
  <c r="AD24" i="14"/>
  <c r="AD319" i="14"/>
  <c r="AD125" i="14"/>
  <c r="AD198" i="14"/>
  <c r="AD130" i="14"/>
  <c r="AD7" i="14"/>
  <c r="AD25" i="14"/>
  <c r="AD161" i="14"/>
  <c r="AD283" i="14"/>
  <c r="AD256" i="14"/>
  <c r="AD163" i="14"/>
  <c r="AD59" i="14"/>
  <c r="AD358" i="14"/>
  <c r="AD221" i="14"/>
  <c r="AD329" i="14"/>
  <c r="AD86" i="14"/>
  <c r="AD95" i="14"/>
  <c r="AD281" i="14"/>
  <c r="AD171" i="14"/>
  <c r="AD20" i="14"/>
  <c r="AD261" i="14"/>
  <c r="AD354" i="14"/>
  <c r="AD181" i="14"/>
  <c r="AD165" i="14"/>
  <c r="AD302" i="14"/>
  <c r="AD297" i="14"/>
  <c r="AD273" i="14"/>
  <c r="AD288" i="14"/>
  <c r="AD27" i="14"/>
  <c r="AD343" i="14"/>
  <c r="AD303" i="14"/>
  <c r="AD247" i="14"/>
  <c r="AD102" i="14"/>
  <c r="AD251" i="14"/>
  <c r="AD286" i="14"/>
  <c r="AD201" i="14"/>
  <c r="AD287" i="14"/>
  <c r="AD129" i="14"/>
  <c r="AD223" i="14"/>
  <c r="AD6" i="14"/>
  <c r="AD237" i="14"/>
  <c r="AD285" i="14"/>
  <c r="AD32" i="14"/>
  <c r="AD290" i="14"/>
  <c r="AD372" i="14"/>
  <c r="AD22" i="14"/>
  <c r="AD364" i="14"/>
  <c r="AD307" i="14"/>
  <c r="AD259" i="14"/>
  <c r="AD99" i="14"/>
  <c r="AD8" i="14"/>
  <c r="AD320" i="14"/>
  <c r="AD199" i="14"/>
  <c r="AD227" i="14"/>
  <c r="AD145" i="14"/>
  <c r="AD322" i="14"/>
  <c r="AD178" i="14"/>
  <c r="AD278" i="14"/>
  <c r="AD104" i="14"/>
  <c r="AD389" i="14"/>
  <c r="AD16" i="14"/>
  <c r="AD120" i="14"/>
  <c r="AD51" i="14"/>
  <c r="AD103" i="14"/>
  <c r="AD272" i="14"/>
  <c r="AD264" i="14"/>
  <c r="AD105" i="14"/>
  <c r="AD282" i="14"/>
  <c r="AD312" i="14"/>
  <c r="AD250" i="14"/>
  <c r="AD265" i="14"/>
  <c r="AD152" i="14"/>
  <c r="AD87" i="14"/>
  <c r="AD306" i="14"/>
  <c r="AD344" i="14"/>
  <c r="AD65" i="14"/>
  <c r="AD115" i="14"/>
  <c r="AD35" i="14"/>
  <c r="AD112" i="14"/>
  <c r="AD317" i="14"/>
  <c r="AD37" i="14"/>
  <c r="AD194" i="14"/>
  <c r="AD238" i="14"/>
  <c r="AD321" i="14"/>
  <c r="AD5" i="14"/>
  <c r="AD336" i="14"/>
  <c r="AD50" i="14"/>
  <c r="AD144" i="14"/>
  <c r="AD182" i="14"/>
  <c r="AD301" i="14"/>
  <c r="AD30" i="14"/>
  <c r="AD116" i="14"/>
  <c r="AD151" i="14"/>
  <c r="AD232" i="14"/>
  <c r="AD228" i="14"/>
  <c r="AD335" i="14"/>
  <c r="AD363" i="14"/>
  <c r="AD126" i="14"/>
  <c r="AD53" i="14"/>
  <c r="AD109" i="14"/>
  <c r="AD96" i="14"/>
  <c r="AD69" i="14"/>
  <c r="AD13" i="14"/>
  <c r="AD196" i="14"/>
  <c r="AD117" i="14"/>
  <c r="AD260" i="14"/>
  <c r="AD266" i="14"/>
  <c r="AD154" i="14"/>
  <c r="AD255" i="14"/>
  <c r="AD150" i="14"/>
  <c r="AD74" i="14"/>
  <c r="AD231" i="14"/>
  <c r="AD172" i="14"/>
  <c r="AD44" i="14"/>
  <c r="AD29" i="14"/>
  <c r="AD234" i="14"/>
  <c r="AD280" i="14"/>
  <c r="AD209" i="14"/>
  <c r="AD315" i="14"/>
  <c r="AD402" i="14"/>
  <c r="AD289" i="14"/>
  <c r="AD200" i="14"/>
  <c r="AD233" i="14"/>
  <c r="AD77" i="14"/>
  <c r="AD197" i="14"/>
  <c r="AD222" i="14"/>
  <c r="AD167" i="14"/>
  <c r="AD68" i="14"/>
  <c r="AD14" i="14"/>
  <c r="AD85" i="14"/>
  <c r="AD359" i="14"/>
  <c r="AD66" i="14"/>
  <c r="AD188" i="14"/>
  <c r="AD271" i="14"/>
  <c r="AD128" i="14"/>
  <c r="AD300" i="14"/>
  <c r="AD70" i="14"/>
  <c r="AD226" i="14"/>
  <c r="AD19" i="14"/>
  <c r="AD131" i="14"/>
  <c r="AD56" i="14"/>
  <c r="AD184" i="14"/>
  <c r="AD355" i="14"/>
  <c r="AD254" i="14"/>
  <c r="AD373" i="14"/>
  <c r="AD107" i="14"/>
  <c r="AD242" i="14"/>
  <c r="AD279" i="14"/>
  <c r="AD203" i="14"/>
  <c r="AD371" i="14"/>
  <c r="AD189" i="14"/>
  <c r="AD111" i="14"/>
  <c r="AD220" i="14"/>
  <c r="AD78" i="14"/>
  <c r="AD298" i="14"/>
  <c r="AD170" i="14"/>
  <c r="AD277" i="14"/>
  <c r="AD310" i="14"/>
  <c r="AD387" i="14"/>
  <c r="AD54" i="14"/>
  <c r="AD394" i="14"/>
  <c r="AD76" i="14"/>
  <c r="AD82" i="14"/>
  <c r="AD100" i="14"/>
  <c r="AD67" i="14"/>
  <c r="AD217" i="14"/>
  <c r="AD15" i="14"/>
  <c r="AD291" i="14"/>
  <c r="AD10" i="14"/>
  <c r="AD225" i="14"/>
  <c r="AD92" i="14"/>
  <c r="AD146" i="14"/>
  <c r="AD28" i="14"/>
  <c r="AD49" i="14"/>
  <c r="AD23" i="14"/>
  <c r="AD55" i="14"/>
  <c r="AD123" i="14"/>
  <c r="AD309" i="14"/>
  <c r="AD173" i="14"/>
  <c r="AD43" i="14"/>
  <c r="AD224" i="14"/>
  <c r="AD269" i="14"/>
  <c r="AD190" i="14"/>
  <c r="AD94" i="14"/>
  <c r="AD268" i="14"/>
  <c r="AD218" i="14"/>
  <c r="AD186" i="14"/>
  <c r="AD284" i="14"/>
  <c r="AD64" i="14"/>
  <c r="AD252" i="14"/>
  <c r="AD110" i="14"/>
  <c r="AD263" i="14"/>
  <c r="AD393" i="14"/>
  <c r="AD124" i="14"/>
  <c r="AD89" i="14"/>
  <c r="AD75" i="14"/>
  <c r="AD229" i="14"/>
  <c r="AD174" i="14"/>
  <c r="AD327" i="14"/>
  <c r="AD230" i="14"/>
  <c r="AD328" i="14"/>
  <c r="AD83" i="14"/>
  <c r="AD187" i="14"/>
  <c r="AD337" i="14"/>
  <c r="AD106" i="14"/>
  <c r="AD405" i="14"/>
  <c r="AF2" i="14" l="1"/>
  <c r="AF406" i="14" s="1"/>
  <c r="AE9" i="14"/>
  <c r="AE342" i="14"/>
  <c r="AE381" i="14"/>
  <c r="AE57" i="14"/>
  <c r="AE392" i="14"/>
  <c r="AE383" i="14"/>
  <c r="AE204" i="14"/>
  <c r="AE169" i="14"/>
  <c r="AE243" i="14"/>
  <c r="AE308" i="14"/>
  <c r="AE179" i="14"/>
  <c r="AE374" i="14"/>
  <c r="AE239" i="14"/>
  <c r="AE36" i="14"/>
  <c r="AE401" i="14"/>
  <c r="AE384" i="14"/>
  <c r="AE61" i="14"/>
  <c r="AE164" i="14"/>
  <c r="AE11" i="14"/>
  <c r="AE127" i="14"/>
  <c r="AE208" i="14"/>
  <c r="AE361" i="14"/>
  <c r="AE270" i="14"/>
  <c r="AE262" i="14"/>
  <c r="AE245" i="14"/>
  <c r="AE236" i="14"/>
  <c r="AE93" i="14"/>
  <c r="AE4" i="14"/>
  <c r="AE395" i="14"/>
  <c r="AE380" i="14"/>
  <c r="AE148" i="14"/>
  <c r="AE63" i="14"/>
  <c r="AE382" i="14"/>
  <c r="AE73" i="14"/>
  <c r="AE316" i="14"/>
  <c r="AE108" i="14"/>
  <c r="AE318" i="14"/>
  <c r="AE241" i="14"/>
  <c r="AE33" i="14"/>
  <c r="AE122" i="14"/>
  <c r="AE119" i="14"/>
  <c r="AE193" i="14"/>
  <c r="AE39" i="14"/>
  <c r="AE159" i="14"/>
  <c r="AE34" i="14"/>
  <c r="AE240" i="14"/>
  <c r="AE160" i="14"/>
  <c r="AE258" i="14"/>
  <c r="AE330" i="14"/>
  <c r="AE259" i="14"/>
  <c r="AE334" i="14"/>
  <c r="AE219" i="14"/>
  <c r="AE42" i="14"/>
  <c r="AE296" i="14"/>
  <c r="AE267" i="14"/>
  <c r="AE59" i="14"/>
  <c r="AE31" i="14"/>
  <c r="AE149" i="14"/>
  <c r="AE121" i="14"/>
  <c r="AE113" i="14"/>
  <c r="AE403" i="14"/>
  <c r="AE221" i="14"/>
  <c r="AE389" i="14"/>
  <c r="AE360" i="14"/>
  <c r="AE130" i="14"/>
  <c r="AE256" i="14"/>
  <c r="AE163" i="14"/>
  <c r="AE350" i="14"/>
  <c r="AE84" i="14"/>
  <c r="AE238" i="14"/>
  <c r="AE321" i="14"/>
  <c r="AE319" i="14"/>
  <c r="AE144" i="14"/>
  <c r="AE198" i="14"/>
  <c r="AE30" i="14"/>
  <c r="AE95" i="14"/>
  <c r="AE224" i="14"/>
  <c r="AE402" i="14"/>
  <c r="AE161" i="14"/>
  <c r="AE12" i="14"/>
  <c r="AE99" i="14"/>
  <c r="AE302" i="14"/>
  <c r="AE322" i="14"/>
  <c r="AE343" i="14"/>
  <c r="AE86" i="14"/>
  <c r="AE303" i="14"/>
  <c r="AE98" i="14"/>
  <c r="AE102" i="14"/>
  <c r="AE116" i="14"/>
  <c r="AE306" i="14"/>
  <c r="AE344" i="14"/>
  <c r="AE185" i="14"/>
  <c r="AE341" i="14"/>
  <c r="AE410" i="14"/>
  <c r="AE114" i="14"/>
  <c r="AE8" i="14"/>
  <c r="AE199" i="14"/>
  <c r="AE165" i="14"/>
  <c r="AE126" i="14"/>
  <c r="AE202" i="14"/>
  <c r="AE178" i="14"/>
  <c r="AE278" i="14"/>
  <c r="AE247" i="14"/>
  <c r="AE120" i="14"/>
  <c r="AE51" i="14"/>
  <c r="AE88" i="14"/>
  <c r="AE264" i="14"/>
  <c r="AE251" i="14"/>
  <c r="AE286" i="14"/>
  <c r="AE201" i="14"/>
  <c r="AE287" i="14"/>
  <c r="AE282" i="14"/>
  <c r="AE253" i="14"/>
  <c r="AE312" i="14"/>
  <c r="AE250" i="14"/>
  <c r="AE265" i="14"/>
  <c r="AE91" i="14"/>
  <c r="AE87" i="14"/>
  <c r="AE65" i="14"/>
  <c r="AE339" i="14"/>
  <c r="AE338" i="14"/>
  <c r="AE317" i="14"/>
  <c r="AE257" i="14"/>
  <c r="AE125" i="14"/>
  <c r="AE14" i="14"/>
  <c r="AE103" i="14"/>
  <c r="AE315" i="14"/>
  <c r="AE131" i="14"/>
  <c r="AE105" i="14"/>
  <c r="AE7" i="14"/>
  <c r="AE232" i="14"/>
  <c r="AE355" i="14"/>
  <c r="AE175" i="14"/>
  <c r="AE289" i="14"/>
  <c r="AE310" i="14"/>
  <c r="AE28" i="14"/>
  <c r="AE190" i="14"/>
  <c r="AE266" i="14"/>
  <c r="AE49" i="14"/>
  <c r="AE273" i="14"/>
  <c r="AE189" i="14"/>
  <c r="AE40" i="14"/>
  <c r="AE246" i="14"/>
  <c r="AE38" i="14"/>
  <c r="AE191" i="14"/>
  <c r="AE365" i="14"/>
  <c r="AE37" i="14"/>
  <c r="AE194" i="14"/>
  <c r="AE58" i="14"/>
  <c r="AE5" i="14"/>
  <c r="AE85" i="14"/>
  <c r="AE182" i="14"/>
  <c r="AE207" i="14"/>
  <c r="AE300" i="14"/>
  <c r="AE284" i="14"/>
  <c r="AE226" i="14"/>
  <c r="AE184" i="14"/>
  <c r="AE363" i="14"/>
  <c r="AE188" i="14"/>
  <c r="AE373" i="14"/>
  <c r="AE96" i="14"/>
  <c r="AE107" i="14"/>
  <c r="AE340" i="14"/>
  <c r="AE45" i="14"/>
  <c r="AE153" i="14"/>
  <c r="AE168" i="14"/>
  <c r="AE370" i="14"/>
  <c r="AE311" i="14"/>
  <c r="AE181" i="14"/>
  <c r="AE118" i="14"/>
  <c r="AE147" i="14"/>
  <c r="AE35" i="14"/>
  <c r="AE177" i="14"/>
  <c r="AE26" i="14"/>
  <c r="AE97" i="14"/>
  <c r="AE158" i="14"/>
  <c r="AE272" i="14"/>
  <c r="AE129" i="14"/>
  <c r="AE314" i="14"/>
  <c r="AE297" i="14"/>
  <c r="AE27" i="14"/>
  <c r="AE19" i="14"/>
  <c r="AE200" i="14"/>
  <c r="AE271" i="14"/>
  <c r="AE290" i="14"/>
  <c r="AE372" i="14"/>
  <c r="AE22" i="14"/>
  <c r="AE55" i="14"/>
  <c r="AE197" i="14"/>
  <c r="AE174" i="14"/>
  <c r="AE56" i="14"/>
  <c r="AE335" i="14"/>
  <c r="AE281" i="14"/>
  <c r="AE359" i="14"/>
  <c r="AE32" i="14"/>
  <c r="AE13" i="14"/>
  <c r="AE354" i="14"/>
  <c r="AE15" i="14"/>
  <c r="AE301" i="14"/>
  <c r="AE23" i="14"/>
  <c r="AE364" i="14"/>
  <c r="AE268" i="14"/>
  <c r="AE218" i="14"/>
  <c r="AE173" i="14"/>
  <c r="AE124" i="14"/>
  <c r="AE76" i="14"/>
  <c r="AE171" i="14"/>
  <c r="AE263" i="14"/>
  <c r="AE225" i="14"/>
  <c r="AE43" i="14"/>
  <c r="AE70" i="14"/>
  <c r="AE235" i="14"/>
  <c r="AE205" i="14"/>
  <c r="AE25" i="14"/>
  <c r="AE288" i="14"/>
  <c r="AE176" i="14"/>
  <c r="AE6" i="14"/>
  <c r="AE269" i="14"/>
  <c r="AE20" i="14"/>
  <c r="AE358" i="14"/>
  <c r="AE261" i="14"/>
  <c r="AE195" i="14"/>
  <c r="AE206" i="14"/>
  <c r="AE152" i="14"/>
  <c r="AE66" i="14"/>
  <c r="AE237" i="14"/>
  <c r="AE128" i="14"/>
  <c r="AE277" i="14"/>
  <c r="AE393" i="14"/>
  <c r="AE329" i="14"/>
  <c r="AE145" i="14"/>
  <c r="AE123" i="14"/>
  <c r="AE394" i="14"/>
  <c r="AE75" i="14"/>
  <c r="AE229" i="14"/>
  <c r="AE100" i="14"/>
  <c r="AE106" i="14"/>
  <c r="AE92" i="14"/>
  <c r="AE186" i="14"/>
  <c r="AE217" i="14"/>
  <c r="AE82" i="14"/>
  <c r="AE50" i="14"/>
  <c r="AE151" i="14"/>
  <c r="AE109" i="14"/>
  <c r="AE117" i="14"/>
  <c r="AE242" i="14"/>
  <c r="AE166" i="14"/>
  <c r="AE192" i="14"/>
  <c r="AE77" i="14"/>
  <c r="AE291" i="14"/>
  <c r="AE115" i="14"/>
  <c r="AE203" i="14"/>
  <c r="AE233" i="14"/>
  <c r="AE313" i="14"/>
  <c r="AE89" i="14"/>
  <c r="AE328" i="14"/>
  <c r="AE298" i="14"/>
  <c r="AE146" i="14"/>
  <c r="AE170" i="14"/>
  <c r="AE228" i="14"/>
  <c r="AE196" i="14"/>
  <c r="AE285" i="14"/>
  <c r="AE79" i="14"/>
  <c r="AE279" i="14"/>
  <c r="AE255" i="14"/>
  <c r="AE150" i="14"/>
  <c r="AE101" i="14"/>
  <c r="AE104" i="14"/>
  <c r="AE327" i="14"/>
  <c r="AE78" i="14"/>
  <c r="AE167" i="14"/>
  <c r="AE187" i="14"/>
  <c r="AE209" i="14"/>
  <c r="AE244" i="14"/>
  <c r="AE69" i="14"/>
  <c r="AE336" i="14"/>
  <c r="AE371" i="14"/>
  <c r="AE94" i="14"/>
  <c r="AE220" i="14"/>
  <c r="AE110" i="14"/>
  <c r="AE71" i="14"/>
  <c r="AE111" i="14"/>
  <c r="AE10" i="14"/>
  <c r="AE234" i="14"/>
  <c r="AE41" i="14"/>
  <c r="AE320" i="14"/>
  <c r="AE227" i="14"/>
  <c r="AE309" i="14"/>
  <c r="AE222" i="14"/>
  <c r="AE231" i="14"/>
  <c r="AE172" i="14"/>
  <c r="AE44" i="14"/>
  <c r="AE280" i="14"/>
  <c r="AE112" i="14"/>
  <c r="AE24" i="14"/>
  <c r="AE387" i="14"/>
  <c r="AE307" i="14"/>
  <c r="AE230" i="14"/>
  <c r="AE83" i="14"/>
  <c r="AE337" i="14"/>
  <c r="AE29" i="14"/>
  <c r="AE223" i="14"/>
  <c r="AE90" i="14"/>
  <c r="AE404" i="14"/>
  <c r="AE260" i="14"/>
  <c r="AE154" i="14"/>
  <c r="AE64" i="14"/>
  <c r="AE54" i="14"/>
  <c r="AE252" i="14"/>
  <c r="AE16" i="14"/>
  <c r="AE53" i="14"/>
  <c r="AE74" i="14"/>
  <c r="AE405" i="14"/>
  <c r="AE67" i="14"/>
  <c r="AE68" i="14"/>
  <c r="AE254" i="14"/>
  <c r="AE283" i="14"/>
  <c r="AF93" i="14" l="1"/>
  <c r="AF185" i="14"/>
  <c r="AF39" i="14"/>
  <c r="AF410" i="14"/>
  <c r="AF395" i="14"/>
  <c r="AF168" i="14"/>
  <c r="AF342" i="14"/>
  <c r="AF270" i="14"/>
  <c r="AF339" i="14"/>
  <c r="AF121" i="14"/>
  <c r="AF341" i="14"/>
  <c r="AF334" i="14"/>
  <c r="AF258" i="14"/>
  <c r="AF262" i="14"/>
  <c r="AF159" i="14"/>
  <c r="AF147" i="14"/>
  <c r="AF246" i="14"/>
  <c r="AF45" i="14"/>
  <c r="AF148" i="14"/>
  <c r="AF374" i="14"/>
  <c r="AF361" i="14"/>
  <c r="AF308" i="14"/>
  <c r="AF384" i="14"/>
  <c r="AF316" i="14"/>
  <c r="AF31" i="14"/>
  <c r="AF179" i="14"/>
  <c r="AF36" i="14"/>
  <c r="AF392" i="14"/>
  <c r="AF241" i="14"/>
  <c r="AF40" i="14"/>
  <c r="AF38" i="14"/>
  <c r="AF34" i="14"/>
  <c r="AF153" i="14"/>
  <c r="AF127" i="14"/>
  <c r="AF350" i="14"/>
  <c r="AF86" i="14"/>
  <c r="AF240" i="14"/>
  <c r="AF119" i="14"/>
  <c r="AF382" i="14"/>
  <c r="AF4" i="14"/>
  <c r="AF9" i="14"/>
  <c r="AF381" i="14"/>
  <c r="AF122" i="14"/>
  <c r="AF33" i="14"/>
  <c r="AF318" i="14"/>
  <c r="AF239" i="14"/>
  <c r="AF63" i="14"/>
  <c r="AF73" i="14"/>
  <c r="AF160" i="14"/>
  <c r="AF191" i="14"/>
  <c r="AF380" i="14"/>
  <c r="AF236" i="14"/>
  <c r="AF118" i="14"/>
  <c r="AF164" i="14"/>
  <c r="AF267" i="14"/>
  <c r="AF383" i="14"/>
  <c r="AF204" i="14"/>
  <c r="AF259" i="14"/>
  <c r="AF59" i="14"/>
  <c r="AF37" i="14"/>
  <c r="AF58" i="14"/>
  <c r="AF320" i="14"/>
  <c r="AF227" i="14"/>
  <c r="AF336" i="14"/>
  <c r="AF273" i="14"/>
  <c r="AF302" i="14"/>
  <c r="AF330" i="14"/>
  <c r="AF169" i="14"/>
  <c r="AF108" i="14"/>
  <c r="AF149" i="14"/>
  <c r="AF193" i="14"/>
  <c r="AF219" i="14"/>
  <c r="AF296" i="14"/>
  <c r="AF208" i="14"/>
  <c r="AF338" i="14"/>
  <c r="AF57" i="14"/>
  <c r="AF340" i="14"/>
  <c r="AF112" i="14"/>
  <c r="AF113" i="14"/>
  <c r="AF311" i="14"/>
  <c r="AF301" i="14"/>
  <c r="AF198" i="14"/>
  <c r="AF192" i="14"/>
  <c r="AF247" i="14"/>
  <c r="AF130" i="14"/>
  <c r="AF402" i="14"/>
  <c r="AF360" i="14"/>
  <c r="AF56" i="14"/>
  <c r="AF105" i="14"/>
  <c r="AF117" i="14"/>
  <c r="AF228" i="14"/>
  <c r="AF107" i="14"/>
  <c r="AF19" i="14"/>
  <c r="AF317" i="14"/>
  <c r="AF99" i="14"/>
  <c r="AF277" i="14"/>
  <c r="AF257" i="14"/>
  <c r="AF154" i="14"/>
  <c r="AF189" i="14"/>
  <c r="AF124" i="14"/>
  <c r="AF233" i="14"/>
  <c r="AF243" i="14"/>
  <c r="AF8" i="14"/>
  <c r="AF5" i="14"/>
  <c r="AF24" i="14"/>
  <c r="AF158" i="14"/>
  <c r="AF265" i="14"/>
  <c r="AF201" i="14"/>
  <c r="AF50" i="14"/>
  <c r="AF70" i="14"/>
  <c r="AF281" i="14"/>
  <c r="AF312" i="14"/>
  <c r="AF314" i="14"/>
  <c r="AF184" i="14"/>
  <c r="AF344" i="14"/>
  <c r="AF245" i="14"/>
  <c r="AF96" i="14"/>
  <c r="AF32" i="14"/>
  <c r="AF289" i="14"/>
  <c r="AF61" i="14"/>
  <c r="AF175" i="14"/>
  <c r="AF20" i="14"/>
  <c r="AF12" i="14"/>
  <c r="AF42" i="14"/>
  <c r="AF365" i="14"/>
  <c r="AF199" i="14"/>
  <c r="AF79" i="14"/>
  <c r="AF370" i="14"/>
  <c r="AF97" i="14"/>
  <c r="AF238" i="14"/>
  <c r="AF221" i="14"/>
  <c r="AF206" i="14"/>
  <c r="AF103" i="14"/>
  <c r="AF403" i="14"/>
  <c r="AF98" i="14"/>
  <c r="AF126" i="14"/>
  <c r="AF389" i="14"/>
  <c r="AF224" i="14"/>
  <c r="AF253" i="14"/>
  <c r="AF116" i="14"/>
  <c r="AF25" i="14"/>
  <c r="AF254" i="14"/>
  <c r="AF283" i="14"/>
  <c r="AF114" i="14"/>
  <c r="AF188" i="14"/>
  <c r="AF109" i="14"/>
  <c r="AF66" i="14"/>
  <c r="AF128" i="14"/>
  <c r="AF279" i="14"/>
  <c r="AF190" i="14"/>
  <c r="AF255" i="14"/>
  <c r="AF23" i="14"/>
  <c r="AF319" i="14"/>
  <c r="AF268" i="14"/>
  <c r="AF327" i="14"/>
  <c r="AF167" i="14"/>
  <c r="AF225" i="14"/>
  <c r="AF110" i="14"/>
  <c r="AF217" i="14"/>
  <c r="AF11" i="14"/>
  <c r="AF194" i="14"/>
  <c r="AF166" i="14"/>
  <c r="AF202" i="14"/>
  <c r="AF176" i="14"/>
  <c r="AF125" i="14"/>
  <c r="AF303" i="14"/>
  <c r="AF278" i="14"/>
  <c r="AF235" i="14"/>
  <c r="AF88" i="14"/>
  <c r="AF300" i="14"/>
  <c r="AF7" i="14"/>
  <c r="AF269" i="14"/>
  <c r="AF232" i="14"/>
  <c r="AF306" i="14"/>
  <c r="AF200" i="14"/>
  <c r="AF242" i="14"/>
  <c r="AF364" i="14"/>
  <c r="AF387" i="14"/>
  <c r="AF187" i="14"/>
  <c r="AF354" i="14"/>
  <c r="AF329" i="14"/>
  <c r="AF145" i="14"/>
  <c r="AF102" i="14"/>
  <c r="AF223" i="14"/>
  <c r="AF53" i="14"/>
  <c r="AF91" i="14"/>
  <c r="AF220" i="14"/>
  <c r="AF115" i="14"/>
  <c r="AF163" i="14"/>
  <c r="AF359" i="14"/>
  <c r="AF87" i="14"/>
  <c r="AF271" i="14"/>
  <c r="AF230" i="14"/>
  <c r="AF222" i="14"/>
  <c r="AF83" i="14"/>
  <c r="AF67" i="14"/>
  <c r="AF68" i="14"/>
  <c r="AF234" i="14"/>
  <c r="AF285" i="14"/>
  <c r="AF310" i="14"/>
  <c r="AF15" i="14"/>
  <c r="AF10" i="14"/>
  <c r="AF29" i="14"/>
  <c r="AF26" i="14"/>
  <c r="AF27" i="14"/>
  <c r="AF297" i="14"/>
  <c r="AF101" i="14"/>
  <c r="AF120" i="14"/>
  <c r="AF282" i="14"/>
  <c r="AF65" i="14"/>
  <c r="AF237" i="14"/>
  <c r="AF373" i="14"/>
  <c r="AF146" i="14"/>
  <c r="AF218" i="14"/>
  <c r="AF173" i="14"/>
  <c r="AF76" i="14"/>
  <c r="AF174" i="14"/>
  <c r="AF14" i="14"/>
  <c r="AF343" i="14"/>
  <c r="AF244" i="14"/>
  <c r="AF284" i="14"/>
  <c r="AF250" i="14"/>
  <c r="AF335" i="14"/>
  <c r="AF321" i="14"/>
  <c r="AF226" i="14"/>
  <c r="AF355" i="14"/>
  <c r="AF35" i="14"/>
  <c r="AF260" i="14"/>
  <c r="AF207" i="14"/>
  <c r="AF54" i="14"/>
  <c r="AF309" i="14"/>
  <c r="AF252" i="14"/>
  <c r="AF78" i="14"/>
  <c r="AF43" i="14"/>
  <c r="AF195" i="14"/>
  <c r="AF181" i="14"/>
  <c r="AF165" i="14"/>
  <c r="AF288" i="14"/>
  <c r="AF313" i="14"/>
  <c r="AF151" i="14"/>
  <c r="AF287" i="14"/>
  <c r="AF161" i="14"/>
  <c r="AF196" i="14"/>
  <c r="AF94" i="14"/>
  <c r="AF77" i="14"/>
  <c r="AF22" i="14"/>
  <c r="AF394" i="14"/>
  <c r="AF106" i="14"/>
  <c r="AF186" i="14"/>
  <c r="AF82" i="14"/>
  <c r="AF209" i="14"/>
  <c r="AF90" i="14"/>
  <c r="AF69" i="14"/>
  <c r="AF290" i="14"/>
  <c r="AF150" i="14"/>
  <c r="AF74" i="14"/>
  <c r="AF405" i="14"/>
  <c r="AF172" i="14"/>
  <c r="AF41" i="14"/>
  <c r="AF55" i="14"/>
  <c r="AF371" i="14"/>
  <c r="AF64" i="14"/>
  <c r="AF75" i="14"/>
  <c r="AF170" i="14"/>
  <c r="AF84" i="14"/>
  <c r="AF358" i="14"/>
  <c r="AF261" i="14"/>
  <c r="AF182" i="14"/>
  <c r="AF71" i="14"/>
  <c r="AF85" i="14"/>
  <c r="AF95" i="14"/>
  <c r="AF104" i="14"/>
  <c r="AF144" i="14"/>
  <c r="AF129" i="14"/>
  <c r="AF131" i="14"/>
  <c r="AF205" i="14"/>
  <c r="AF264" i="14"/>
  <c r="AF251" i="14"/>
  <c r="AF256" i="14"/>
  <c r="AF13" i="14"/>
  <c r="AF28" i="14"/>
  <c r="AF49" i="14"/>
  <c r="AF89" i="14"/>
  <c r="AF298" i="14"/>
  <c r="AF100" i="14"/>
  <c r="AF231" i="14"/>
  <c r="AF263" i="14"/>
  <c r="AF280" i="14"/>
  <c r="AF92" i="14"/>
  <c r="AF337" i="14"/>
  <c r="AF404" i="14"/>
  <c r="AF177" i="14"/>
  <c r="AF30" i="14"/>
  <c r="AF178" i="14"/>
  <c r="AF51" i="14"/>
  <c r="AF16" i="14"/>
  <c r="AF286" i="14"/>
  <c r="AF152" i="14"/>
  <c r="AF171" i="14"/>
  <c r="AF6" i="14"/>
  <c r="AF372" i="14"/>
  <c r="AF203" i="14"/>
  <c r="AF266" i="14"/>
  <c r="AF123" i="14"/>
  <c r="AF111" i="14"/>
  <c r="AF44" i="14"/>
  <c r="AF322" i="14"/>
  <c r="AF272" i="14"/>
  <c r="AF315" i="14"/>
  <c r="AF363" i="14"/>
  <c r="AF307" i="14"/>
  <c r="AF197" i="14"/>
  <c r="AF328" i="14"/>
  <c r="AF229" i="14"/>
  <c r="AF401" i="14"/>
  <c r="AF393" i="14"/>
  <c r="AF291"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Harrison Anixter</author>
    <author>Anixter, Harrison@HCD</author>
  </authors>
  <commentList>
    <comment ref="C3" authorId="0" shapeId="0" xr:uid="{00000000-0006-0000-0300-000001000000}">
      <text>
        <r>
          <rPr>
            <b/>
            <sz val="9"/>
            <color indexed="81"/>
            <rFont val="Tahoma"/>
            <family val="2"/>
          </rPr>
          <t>Harrison Anixter:</t>
        </r>
        <r>
          <rPr>
            <sz val="9"/>
            <color indexed="81"/>
            <rFont val="Tahoma"/>
            <family val="2"/>
          </rPr>
          <t xml:space="preserve">
Calculated based on end of most recent APR reporting period, planning period length, and start date of planning period. This is the basis for the proration factor in column AK.</t>
        </r>
      </text>
    </comment>
    <comment ref="D3" authorId="0" shapeId="0" xr:uid="{00000000-0006-0000-0300-000002000000}">
      <text>
        <r>
          <rPr>
            <b/>
            <sz val="9"/>
            <color indexed="81"/>
            <rFont val="Tahoma"/>
            <family val="2"/>
          </rPr>
          <t>Harrison Anixter:</t>
        </r>
        <r>
          <rPr>
            <sz val="9"/>
            <color indexed="81"/>
            <rFont val="Tahoma"/>
            <family val="2"/>
          </rPr>
          <t xml:space="preserve">
Difference between planning period beginning and end dates, rounded to the nearest year</t>
        </r>
      </text>
    </comment>
    <comment ref="E3" authorId="1" shapeId="0" xr:uid="{00000000-0006-0000-0300-000003000000}">
      <text>
        <r>
          <rPr>
            <b/>
            <sz val="9"/>
            <color indexed="81"/>
            <rFont val="Tahoma"/>
            <family val="2"/>
          </rPr>
          <t>Anixter, Harrison@HCD:</t>
        </r>
        <r>
          <rPr>
            <sz val="9"/>
            <color indexed="81"/>
            <rFont val="Tahoma"/>
            <family val="2"/>
          </rPr>
          <t xml:space="preserve">
Formula for jurisdictions at 50% and 60% proration will count data from all APRs in years prior to the one in this column. E.g. if the value is 2017, formula will count APRs in 2016 and prior</t>
        </r>
      </text>
    </comment>
    <comment ref="F3" authorId="0" shapeId="0" xr:uid="{00000000-0006-0000-0300-000004000000}">
      <text>
        <r>
          <rPr>
            <b/>
            <sz val="9"/>
            <color indexed="81"/>
            <rFont val="Tahoma"/>
            <family val="2"/>
          </rPr>
          <t>Harrison Anixter:</t>
        </r>
        <r>
          <rPr>
            <sz val="9"/>
            <color indexed="81"/>
            <rFont val="Tahoma"/>
            <family val="2"/>
          </rPr>
          <t xml:space="preserve">
Year of first APR of planning period per SMAP guidelines section 200(a)(1)</t>
        </r>
      </text>
    </comment>
    <comment ref="H3" authorId="0" shapeId="0" xr:uid="{00000000-0006-0000-0300-000005000000}">
      <text>
        <r>
          <rPr>
            <b/>
            <sz val="9"/>
            <color indexed="81"/>
            <rFont val="Tahoma"/>
            <family val="2"/>
          </rPr>
          <t>Harrison Anixter:</t>
        </r>
        <r>
          <rPr>
            <sz val="9"/>
            <color indexed="81"/>
            <rFont val="Tahoma"/>
            <family val="2"/>
          </rPr>
          <t xml:space="preserve">
Beginning date of current planning period for the COG in which the jurisdiction is located</t>
        </r>
      </text>
    </comment>
    <comment ref="I3" authorId="0" shapeId="0" xr:uid="{00000000-0006-0000-0300-000006000000}">
      <text>
        <r>
          <rPr>
            <b/>
            <sz val="9"/>
            <color indexed="81"/>
            <rFont val="Tahoma"/>
            <family val="2"/>
          </rPr>
          <t>Harrison Anixter:</t>
        </r>
        <r>
          <rPr>
            <sz val="9"/>
            <color indexed="81"/>
            <rFont val="Tahoma"/>
            <family val="2"/>
          </rPr>
          <t xml:space="preserve">
End date of current planning period for the COG in which the jurisdiction is located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Harrison Anixter</author>
    <author>Anixter, Harrison@HCD</author>
  </authors>
  <commentList>
    <comment ref="C3" authorId="0" shapeId="0" xr:uid="{00000000-0006-0000-0500-000001000000}">
      <text>
        <r>
          <rPr>
            <b/>
            <sz val="9"/>
            <color indexed="81"/>
            <rFont val="Tahoma"/>
            <family val="2"/>
          </rPr>
          <t>Harrison Anixter:</t>
        </r>
        <r>
          <rPr>
            <sz val="9"/>
            <color indexed="81"/>
            <rFont val="Tahoma"/>
            <family val="2"/>
          </rPr>
          <t xml:space="preserve">
Calculated based on end of most recent APR reporting period, planning period length, and start date of planning period. This is the basis for the proration factor in column AK.</t>
        </r>
      </text>
    </comment>
    <comment ref="D3" authorId="0" shapeId="0" xr:uid="{00000000-0006-0000-0500-000002000000}">
      <text>
        <r>
          <rPr>
            <b/>
            <sz val="9"/>
            <color indexed="81"/>
            <rFont val="Tahoma"/>
            <family val="2"/>
          </rPr>
          <t>Harrison Anixter:</t>
        </r>
        <r>
          <rPr>
            <sz val="9"/>
            <color indexed="81"/>
            <rFont val="Tahoma"/>
            <family val="2"/>
          </rPr>
          <t xml:space="preserve">
Difference between planning period beginning and end dates, rounded to the nearest year</t>
        </r>
      </text>
    </comment>
    <comment ref="E3" authorId="1" shapeId="0" xr:uid="{00000000-0006-0000-0500-000003000000}">
      <text>
        <r>
          <rPr>
            <b/>
            <sz val="9"/>
            <color indexed="81"/>
            <rFont val="Tahoma"/>
            <family val="2"/>
          </rPr>
          <t>Anixter, Harrison@HCD:</t>
        </r>
        <r>
          <rPr>
            <sz val="9"/>
            <color indexed="81"/>
            <rFont val="Tahoma"/>
            <family val="2"/>
          </rPr>
          <t xml:space="preserve">
Formula for jurisdictions at 50% and 60% proration will count data from all APRs in years prior to the one in this column. E.g. if the value is 2017, formula will count APRs in 2016 and prior</t>
        </r>
      </text>
    </comment>
    <comment ref="F3" authorId="0" shapeId="0" xr:uid="{00000000-0006-0000-0500-000004000000}">
      <text>
        <r>
          <rPr>
            <b/>
            <sz val="9"/>
            <color indexed="81"/>
            <rFont val="Tahoma"/>
            <family val="2"/>
          </rPr>
          <t>Harrison Anixter:</t>
        </r>
        <r>
          <rPr>
            <sz val="9"/>
            <color indexed="81"/>
            <rFont val="Tahoma"/>
            <family val="2"/>
          </rPr>
          <t xml:space="preserve">
Year of first APR of planning period per SMAP guidelines section 200(a)(1)</t>
        </r>
      </text>
    </comment>
    <comment ref="H3" authorId="0" shapeId="0" xr:uid="{00000000-0006-0000-0500-000005000000}">
      <text>
        <r>
          <rPr>
            <b/>
            <sz val="9"/>
            <color indexed="81"/>
            <rFont val="Tahoma"/>
            <family val="2"/>
          </rPr>
          <t>Harrison Anixter:</t>
        </r>
        <r>
          <rPr>
            <sz val="9"/>
            <color indexed="81"/>
            <rFont val="Tahoma"/>
            <family val="2"/>
          </rPr>
          <t xml:space="preserve">
Beginning date of current planning period for the COG in which the jurisdiction is located</t>
        </r>
      </text>
    </comment>
    <comment ref="I3" authorId="0" shapeId="0" xr:uid="{00000000-0006-0000-0500-000006000000}">
      <text>
        <r>
          <rPr>
            <b/>
            <sz val="9"/>
            <color indexed="81"/>
            <rFont val="Tahoma"/>
            <family val="2"/>
          </rPr>
          <t>Harrison Anixter:</t>
        </r>
        <r>
          <rPr>
            <sz val="9"/>
            <color indexed="81"/>
            <rFont val="Tahoma"/>
            <family val="2"/>
          </rPr>
          <t xml:space="preserve">
End date of current planning period for the COG in which the jurisdiction is located</t>
        </r>
      </text>
    </comment>
    <comment ref="K3" authorId="0" shapeId="0" xr:uid="{00000000-0006-0000-0500-000007000000}">
      <text>
        <r>
          <rPr>
            <b/>
            <sz val="9"/>
            <color indexed="81"/>
            <rFont val="Tahoma"/>
            <family val="2"/>
          </rPr>
          <t>Harrison Anixter:</t>
        </r>
        <r>
          <rPr>
            <sz val="9"/>
            <color indexed="81"/>
            <rFont val="Tahoma"/>
            <family val="2"/>
          </rPr>
          <t xml:space="preserve">
Jurisdiction name - This will need to be updated when there is a full list of jurisdictions for which SMAP determinations can be established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Harrison Anixter</author>
  </authors>
  <commentList>
    <comment ref="T2" authorId="0" shapeId="0" xr:uid="{00000000-0006-0000-0800-000001000000}">
      <text>
        <r>
          <rPr>
            <b/>
            <sz val="9"/>
            <color indexed="81"/>
            <rFont val="Tahoma"/>
            <family val="2"/>
          </rPr>
          <t>Harrison Anixter:</t>
        </r>
        <r>
          <rPr>
            <sz val="9"/>
            <color indexed="81"/>
            <rFont val="Tahoma"/>
            <family val="2"/>
          </rPr>
          <t xml:space="preserve">
Some jurisdictions submitted APRs for projection period units that are dated before the planning period, this column places these units within the first year of the planning period where jurisdictions are directed to count projection period units going forward</t>
        </r>
      </text>
    </comment>
  </commentList>
</comments>
</file>

<file path=xl/sharedStrings.xml><?xml version="1.0" encoding="utf-8"?>
<sst xmlns="http://schemas.openxmlformats.org/spreadsheetml/2006/main" count="54263" uniqueCount="2031">
  <si>
    <t>JURISDICTION</t>
  </si>
  <si>
    <t>COUNTY</t>
  </si>
  <si>
    <t>SAN BERNARDINO</t>
  </si>
  <si>
    <t>10/15/2013 - 10/15/2021</t>
  </si>
  <si>
    <t>AGOURA HILLS</t>
  </si>
  <si>
    <t>LOS ANGELES</t>
  </si>
  <si>
    <t>Final</t>
  </si>
  <si>
    <t>ALAMEDA</t>
  </si>
  <si>
    <t>01/31/2015 - 01/31/2023</t>
  </si>
  <si>
    <t>ALAMEDA COUNTY</t>
  </si>
  <si>
    <t>ALHAMBRA</t>
  </si>
  <si>
    <t>ALISO VIEJO</t>
  </si>
  <si>
    <t>ORANGE</t>
  </si>
  <si>
    <t>06/30/2014 - 06/30/2019</t>
  </si>
  <si>
    <t>AMADOR</t>
  </si>
  <si>
    <t>AMERICAN CANYON</t>
  </si>
  <si>
    <t>NAPA</t>
  </si>
  <si>
    <t>ANAHEIM</t>
  </si>
  <si>
    <t>ANDERSON</t>
  </si>
  <si>
    <t>SHASTA</t>
  </si>
  <si>
    <t>ANTIOCH</t>
  </si>
  <si>
    <t>CONTRA COSTA</t>
  </si>
  <si>
    <t>APPLE VALLEY</t>
  </si>
  <si>
    <t>HUMBOLDT</t>
  </si>
  <si>
    <t>SAN LUIS OBISPO</t>
  </si>
  <si>
    <t>KERN</t>
  </si>
  <si>
    <t>12/31/2015 - 12/31/2023</t>
  </si>
  <si>
    <t>ATASCADERO</t>
  </si>
  <si>
    <t>ATHERTON</t>
  </si>
  <si>
    <t>SAN MATEO</t>
  </si>
  <si>
    <t>AUBURN</t>
  </si>
  <si>
    <t>PLACER</t>
  </si>
  <si>
    <t>10/31/2013 - 10/31/2021</t>
  </si>
  <si>
    <t>BALDWIN PARK</t>
  </si>
  <si>
    <t>BANNING</t>
  </si>
  <si>
    <t>RIVERSIDE</t>
  </si>
  <si>
    <t>BELL</t>
  </si>
  <si>
    <t>BELLFLOWER</t>
  </si>
  <si>
    <t>BELMONT</t>
  </si>
  <si>
    <t>BELVEDERE</t>
  </si>
  <si>
    <t>MARIN</t>
  </si>
  <si>
    <t>BENICIA</t>
  </si>
  <si>
    <t>SOLANO</t>
  </si>
  <si>
    <t>BERKELEY</t>
  </si>
  <si>
    <t>BEVERLY HILLS</t>
  </si>
  <si>
    <t>BIGGS</t>
  </si>
  <si>
    <t>BUTTE</t>
  </si>
  <si>
    <t>06/15/2014 - 06/15/2022</t>
  </si>
  <si>
    <t>INYO</t>
  </si>
  <si>
    <t>BRAWLEY</t>
  </si>
  <si>
    <t>IMPERIAL</t>
  </si>
  <si>
    <t>BREA</t>
  </si>
  <si>
    <t>BRENTWOOD</t>
  </si>
  <si>
    <t>BRISBANE</t>
  </si>
  <si>
    <t>BUELLTON</t>
  </si>
  <si>
    <t>SANTA BARBARA</t>
  </si>
  <si>
    <t>02/15/2015 - 02/15/2023</t>
  </si>
  <si>
    <t>BUENA PARK</t>
  </si>
  <si>
    <t>BURBANK</t>
  </si>
  <si>
    <t>BURLINGAME</t>
  </si>
  <si>
    <t>CALABASAS</t>
  </si>
  <si>
    <t>VENTURA</t>
  </si>
  <si>
    <t>SANTA CLARA</t>
  </si>
  <si>
    <t>CAPITOLA</t>
  </si>
  <si>
    <t>SANTA CRUZ</t>
  </si>
  <si>
    <t>CARLSBAD</t>
  </si>
  <si>
    <t>SAN DIEGO</t>
  </si>
  <si>
    <t>04/30/2013 - 04/30/2021</t>
  </si>
  <si>
    <t>MONTEREY</t>
  </si>
  <si>
    <t>CARPINTERIA</t>
  </si>
  <si>
    <t>CARSON</t>
  </si>
  <si>
    <t>CATHEDRAL</t>
  </si>
  <si>
    <t>STANISLAUS</t>
  </si>
  <si>
    <t>CHICO</t>
  </si>
  <si>
    <t>CHINO</t>
  </si>
  <si>
    <t>CHINO HILLS</t>
  </si>
  <si>
    <t>MADERA</t>
  </si>
  <si>
    <t>CHULA VISTA</t>
  </si>
  <si>
    <t>SACRAMENTO</t>
  </si>
  <si>
    <t>CLAYTON</t>
  </si>
  <si>
    <t>CLOVERDALE</t>
  </si>
  <si>
    <t>SONOMA</t>
  </si>
  <si>
    <t>FRESNO</t>
  </si>
  <si>
    <t>COACHELLA</t>
  </si>
  <si>
    <t>COALINGA</t>
  </si>
  <si>
    <t>COLFAX</t>
  </si>
  <si>
    <t>COLMA</t>
  </si>
  <si>
    <t>COLTON</t>
  </si>
  <si>
    <t>CONCORD</t>
  </si>
  <si>
    <t>CONTRA COSTA COUNTY</t>
  </si>
  <si>
    <t>TEHAMA</t>
  </si>
  <si>
    <t>CORONA</t>
  </si>
  <si>
    <t>CORONADO</t>
  </si>
  <si>
    <t>CORTE MADERA</t>
  </si>
  <si>
    <t>COSTA MESA</t>
  </si>
  <si>
    <t>DEL NORTE</t>
  </si>
  <si>
    <t>CUDAHY</t>
  </si>
  <si>
    <t>CUPERTINO</t>
  </si>
  <si>
    <t>DALY CITY</t>
  </si>
  <si>
    <t>DANA POINT</t>
  </si>
  <si>
    <t>DAVIS</t>
  </si>
  <si>
    <t>YOLO</t>
  </si>
  <si>
    <t>DEL NORTE COUNTY</t>
  </si>
  <si>
    <t>DELANO</t>
  </si>
  <si>
    <t>DINUBA</t>
  </si>
  <si>
    <t>TULARE</t>
  </si>
  <si>
    <t>DIXON</t>
  </si>
  <si>
    <t>DORRIS</t>
  </si>
  <si>
    <t>SISKIYOU</t>
  </si>
  <si>
    <t>DUARTE</t>
  </si>
  <si>
    <t>DUBLIN</t>
  </si>
  <si>
    <t>EAST PALO ALTO</t>
  </si>
  <si>
    <t>EL CAJON</t>
  </si>
  <si>
    <t>EL CENTRO</t>
  </si>
  <si>
    <t>EL CERRITO</t>
  </si>
  <si>
    <t>EL DORADO COUNTY</t>
  </si>
  <si>
    <t>EL DORADO</t>
  </si>
  <si>
    <t>ELK GROVE</t>
  </si>
  <si>
    <t>EMERYVILLE</t>
  </si>
  <si>
    <t>ENCINITAS</t>
  </si>
  <si>
    <t>ESCONDIDO</t>
  </si>
  <si>
    <t>EUREKA</t>
  </si>
  <si>
    <t>FAIRFAX</t>
  </si>
  <si>
    <t>FOLSOM</t>
  </si>
  <si>
    <t>FONTANA</t>
  </si>
  <si>
    <t>FORT BRAGG</t>
  </si>
  <si>
    <t>MENDOCINO</t>
  </si>
  <si>
    <t>FOSTER CITY</t>
  </si>
  <si>
    <t>FOUNTAIN VALLEY</t>
  </si>
  <si>
    <t>FREMONT</t>
  </si>
  <si>
    <t>FRESNO COUNTY</t>
  </si>
  <si>
    <t>FULLERTON</t>
  </si>
  <si>
    <t>GALT</t>
  </si>
  <si>
    <t>GARDEN GROVE</t>
  </si>
  <si>
    <t>GARDENA</t>
  </si>
  <si>
    <t>GILROY</t>
  </si>
  <si>
    <t>GLENDALE</t>
  </si>
  <si>
    <t>GLENDORA</t>
  </si>
  <si>
    <t>GLENN</t>
  </si>
  <si>
    <t>GOLETA</t>
  </si>
  <si>
    <t>GRAND TERRACE</t>
  </si>
  <si>
    <t>GRASS VALLEY</t>
  </si>
  <si>
    <t>NEVADA</t>
  </si>
  <si>
    <t>GROVER BEACH</t>
  </si>
  <si>
    <t>HALF MOON BAY</t>
  </si>
  <si>
    <t>HAYWARD</t>
  </si>
  <si>
    <t>HEALDSBURG</t>
  </si>
  <si>
    <t>HEMET</t>
  </si>
  <si>
    <t>HERCULES</t>
  </si>
  <si>
    <t>HESPERIA</t>
  </si>
  <si>
    <t>HIGHLAND</t>
  </si>
  <si>
    <t>HOLLISTER</t>
  </si>
  <si>
    <t>SAN BENITO</t>
  </si>
  <si>
    <t>HUGHSON</t>
  </si>
  <si>
    <t>HUMBOLDT COUNTY</t>
  </si>
  <si>
    <t>HURON</t>
  </si>
  <si>
    <t>IMPERIAL BEACH</t>
  </si>
  <si>
    <t>INDIAN WELLS</t>
  </si>
  <si>
    <t>INDIO</t>
  </si>
  <si>
    <t>INGLEWOOD</t>
  </si>
  <si>
    <t>INYO COUNTY</t>
  </si>
  <si>
    <t>IRVINE</t>
  </si>
  <si>
    <t>JACKSON</t>
  </si>
  <si>
    <t>LA CANADA FLINTRIDGE</t>
  </si>
  <si>
    <t>LA HABRA</t>
  </si>
  <si>
    <t>LA MESA</t>
  </si>
  <si>
    <t>LA PALMA</t>
  </si>
  <si>
    <t>LAFAYETTE</t>
  </si>
  <si>
    <t>LAGUNA BEACH</t>
  </si>
  <si>
    <t>LAGUNA HILLS</t>
  </si>
  <si>
    <t>LAKE ELSINORE</t>
  </si>
  <si>
    <t>LAKE FOREST</t>
  </si>
  <si>
    <t>LAKEWOOD</t>
  </si>
  <si>
    <t>LARKSPUR</t>
  </si>
  <si>
    <t>LEMON GROVE</t>
  </si>
  <si>
    <t>LINDSAY</t>
  </si>
  <si>
    <t>LIVE OAK</t>
  </si>
  <si>
    <t>SUTTER</t>
  </si>
  <si>
    <t>LIVERMORE</t>
  </si>
  <si>
    <t>LOMITA</t>
  </si>
  <si>
    <t>LOMPOC</t>
  </si>
  <si>
    <t>LONG BEACH</t>
  </si>
  <si>
    <t>LOS ANGELES COUNTY</t>
  </si>
  <si>
    <t>LOS GATOS</t>
  </si>
  <si>
    <t>MADERA COUNTY</t>
  </si>
  <si>
    <t>MALIBU</t>
  </si>
  <si>
    <t>MAMMOTH LAKES</t>
  </si>
  <si>
    <t>MONO</t>
  </si>
  <si>
    <t>MARIN COUNTY</t>
  </si>
  <si>
    <t>MARIPOSA COUNTY</t>
  </si>
  <si>
    <t>MARIPOSA</t>
  </si>
  <si>
    <t>MCFARLAND</t>
  </si>
  <si>
    <t>MENDOCINO COUNTY</t>
  </si>
  <si>
    <t>MENIFEE</t>
  </si>
  <si>
    <t>MILL VALLEY</t>
  </si>
  <si>
    <t>MILPITAS</t>
  </si>
  <si>
    <t>MISSION VIEJO</t>
  </si>
  <si>
    <t>MODESTO</t>
  </si>
  <si>
    <t>MONROVIA</t>
  </si>
  <si>
    <t>MONTE SERENO</t>
  </si>
  <si>
    <t>MONTEREY COUNTY</t>
  </si>
  <si>
    <t>MOORPARK</t>
  </si>
  <si>
    <t>MORAGA</t>
  </si>
  <si>
    <t>MORENO VALLEY</t>
  </si>
  <si>
    <t>MORGAN HILL</t>
  </si>
  <si>
    <t>MOUNT SHASTA</t>
  </si>
  <si>
    <t>MOUNTAIN VIEW</t>
  </si>
  <si>
    <t>MURRIETA</t>
  </si>
  <si>
    <t>NATIONAL CITY</t>
  </si>
  <si>
    <t>NEVADA COUNTY</t>
  </si>
  <si>
    <t>NEWARK</t>
  </si>
  <si>
    <t>NORWALK</t>
  </si>
  <si>
    <t>NOVATO</t>
  </si>
  <si>
    <t>OAKLAND</t>
  </si>
  <si>
    <t>OAKLEY</t>
  </si>
  <si>
    <t>OCEANSIDE</t>
  </si>
  <si>
    <t>OJAI</t>
  </si>
  <si>
    <t>ONTARIO</t>
  </si>
  <si>
    <t>ORANGE COUNTY</t>
  </si>
  <si>
    <t>ORINDA</t>
  </si>
  <si>
    <t>ORLAND</t>
  </si>
  <si>
    <t>OROVILLE</t>
  </si>
  <si>
    <t>OXNARD</t>
  </si>
  <si>
    <t>PACIFICA</t>
  </si>
  <si>
    <t>PALM DESERT</t>
  </si>
  <si>
    <t>PALM SPRINGS</t>
  </si>
  <si>
    <t>PALMDALE</t>
  </si>
  <si>
    <t>PALO ALTO</t>
  </si>
  <si>
    <t>PARADISE</t>
  </si>
  <si>
    <t>PARAMOUNT</t>
  </si>
  <si>
    <t>PARLIER</t>
  </si>
  <si>
    <t>PASADENA</t>
  </si>
  <si>
    <t>PASO ROBLES</t>
  </si>
  <si>
    <t>PERRIS</t>
  </si>
  <si>
    <t>PETALUMA</t>
  </si>
  <si>
    <t>PINOLE</t>
  </si>
  <si>
    <t>PITTSBURG</t>
  </si>
  <si>
    <t>PLACENTIA</t>
  </si>
  <si>
    <t>PLACER COUNTY</t>
  </si>
  <si>
    <t>PLEASANT HILL</t>
  </si>
  <si>
    <t>PLEASANTON</t>
  </si>
  <si>
    <t>PORTERVILLE</t>
  </si>
  <si>
    <t>PORTOLA VALLEY</t>
  </si>
  <si>
    <t>POWAY</t>
  </si>
  <si>
    <t>RANCHO CORDOVA</t>
  </si>
  <si>
    <t>RANCHO CUCAMONGA</t>
  </si>
  <si>
    <t>RANCHO PALOS VERDES</t>
  </si>
  <si>
    <t>RED BLUFF</t>
  </si>
  <si>
    <t>REDDING</t>
  </si>
  <si>
    <t>REEDLEY</t>
  </si>
  <si>
    <t>RIALTO</t>
  </si>
  <si>
    <t>RICHMOND</t>
  </si>
  <si>
    <t>RIVERBANK</t>
  </si>
  <si>
    <t>RIVERSIDE COUNTY</t>
  </si>
  <si>
    <t>ROCKLIN</t>
  </si>
  <si>
    <t>ROHNERT PARK</t>
  </si>
  <si>
    <t>ROSEMEAD</t>
  </si>
  <si>
    <t>ROSEVILLE</t>
  </si>
  <si>
    <t>ROSS</t>
  </si>
  <si>
    <t>SACRAMENTO COUNTY</t>
  </si>
  <si>
    <t>SAINT HELENA</t>
  </si>
  <si>
    <t>SAN ANSELMO</t>
  </si>
  <si>
    <t>SAN BENITO COUNTY</t>
  </si>
  <si>
    <t>SAN BRUNO</t>
  </si>
  <si>
    <t>SAN BUENAVENTURA</t>
  </si>
  <si>
    <t>SAN DIEGO COUNTY</t>
  </si>
  <si>
    <t>SAN DIMAS</t>
  </si>
  <si>
    <t>SAN FERNANDO</t>
  </si>
  <si>
    <t>SAN FRANCISCO</t>
  </si>
  <si>
    <t>SAN GABRIEL</t>
  </si>
  <si>
    <t>SAN JACINTO</t>
  </si>
  <si>
    <t>SAN JOSE</t>
  </si>
  <si>
    <t>SAN JUAN CAPISTRANO</t>
  </si>
  <si>
    <t>SAN LEANDRO</t>
  </si>
  <si>
    <t>SAN MARCOS</t>
  </si>
  <si>
    <t>SAN MARINO</t>
  </si>
  <si>
    <t>SAN PABLO</t>
  </si>
  <si>
    <t>SAN RAFAEL</t>
  </si>
  <si>
    <t>SAN RAMON</t>
  </si>
  <si>
    <t>SANTA ANA</t>
  </si>
  <si>
    <t>SANTA BARBARA COUNTY</t>
  </si>
  <si>
    <t>SANTA CLARA COUNTY</t>
  </si>
  <si>
    <t>SANTA CRUZ COUNTY</t>
  </si>
  <si>
    <t>SANTA FE SPRINGS</t>
  </si>
  <si>
    <t>SANTA MARIA</t>
  </si>
  <si>
    <t>SANTA ROSA</t>
  </si>
  <si>
    <t>SANTEE</t>
  </si>
  <si>
    <t>SAUSALITO</t>
  </si>
  <si>
    <t>SHASTA LAKE</t>
  </si>
  <si>
    <t>SIGNAL HILL</t>
  </si>
  <si>
    <t>SIMI VALLEY</t>
  </si>
  <si>
    <t>SOLANA BEACH</t>
  </si>
  <si>
    <t>SONOMA COUNTY</t>
  </si>
  <si>
    <t>SONORA</t>
  </si>
  <si>
    <t>TUOLUMNE</t>
  </si>
  <si>
    <t>SOUTH SAN FRANCISCO</t>
  </si>
  <si>
    <t>STANISLAUS COUNTY</t>
  </si>
  <si>
    <t>STANTON</t>
  </si>
  <si>
    <t>SUISUN CITY</t>
  </si>
  <si>
    <t>SUNNYVALE</t>
  </si>
  <si>
    <t>SUTTER CREEK</t>
  </si>
  <si>
    <t>TAFT</t>
  </si>
  <si>
    <t>TEHAMA COUNTY</t>
  </si>
  <si>
    <t>TEMECULA</t>
  </si>
  <si>
    <t>THOUSAND OAKS</t>
  </si>
  <si>
    <t>Thousand Oaks</t>
  </si>
  <si>
    <t>TIBURON</t>
  </si>
  <si>
    <t>TUOLUMNE COUNTY</t>
  </si>
  <si>
    <t>TURLOCK</t>
  </si>
  <si>
    <t>TUSTIN</t>
  </si>
  <si>
    <t>UKIAH</t>
  </si>
  <si>
    <t>UNION CITY</t>
  </si>
  <si>
    <t>UPLAND</t>
  </si>
  <si>
    <t>VACAVILLE</t>
  </si>
  <si>
    <t>VENTURA COUNTY</t>
  </si>
  <si>
    <t>VISALIA</t>
  </si>
  <si>
    <t>VISTA</t>
  </si>
  <si>
    <t>WALNUT</t>
  </si>
  <si>
    <t>WEST COVINA</t>
  </si>
  <si>
    <t>WEST HOLLYWOOD</t>
  </si>
  <si>
    <t>WEST SACRAMENTO</t>
  </si>
  <si>
    <t>WILDOMAR</t>
  </si>
  <si>
    <t>WILLOWS</t>
  </si>
  <si>
    <t>WINDSOR</t>
  </si>
  <si>
    <t>WINTERS</t>
  </si>
  <si>
    <t>WOODLAND</t>
  </si>
  <si>
    <t>WOODSIDE</t>
  </si>
  <si>
    <t>YOLO COUNTY</t>
  </si>
  <si>
    <t>YREKA</t>
  </si>
  <si>
    <t>YUBA CITY</t>
  </si>
  <si>
    <t>YUCAIPA</t>
  </si>
  <si>
    <t>YUCCA VALLEY</t>
  </si>
  <si>
    <t>PERIOD</t>
  </si>
  <si>
    <t>VLI PERMITS</t>
  </si>
  <si>
    <t>VLI RHNA</t>
  </si>
  <si>
    <t>LI RHNA</t>
  </si>
  <si>
    <t>LI PERMITS</t>
  </si>
  <si>
    <t>LI  REMAIN UNITS</t>
  </si>
  <si>
    <t>MOD RHNA</t>
  </si>
  <si>
    <t>MOD PERMITS</t>
  </si>
  <si>
    <t>LI % COMPLETE</t>
  </si>
  <si>
    <t>VLI % COMPLETE</t>
  </si>
  <si>
    <t>MOD % COMPLETE</t>
  </si>
  <si>
    <t>ABOVE MOD RHNA</t>
  </si>
  <si>
    <t>ABOVE MOD PERMITS</t>
  </si>
  <si>
    <t>MOD REMAIN UNITS</t>
  </si>
  <si>
    <t>ABOVE MOD REMAIN UNITS</t>
  </si>
  <si>
    <t>ABOVE MOD % COMPLETE</t>
  </si>
  <si>
    <t>RHNA TOTAL</t>
  </si>
  <si>
    <t>TOTAL PERMITS</t>
  </si>
  <si>
    <t>TOTAL RHNA REMAIN</t>
  </si>
  <si>
    <t>MIN VLI RHNA</t>
  </si>
  <si>
    <t>SUM VLI PERMITS</t>
  </si>
  <si>
    <t>SUM VLI (DR) UNITS</t>
  </si>
  <si>
    <t>SUM VLI (NDR) UNITS</t>
  </si>
  <si>
    <t>SUM LI (DR) UNITS</t>
  </si>
  <si>
    <t>SUM LI (NDR) UNITS</t>
  </si>
  <si>
    <t>SUM LI PERMITS</t>
  </si>
  <si>
    <t>MIN LI RHNA</t>
  </si>
  <si>
    <t>MIN MOD RHNA</t>
  </si>
  <si>
    <t>SUM MOD PERMITS</t>
  </si>
  <si>
    <t>MIN ABOVE MOD RHNA</t>
  </si>
  <si>
    <t>SUM ABOVE MOD PERMITS</t>
  </si>
  <si>
    <t>MIN RHNA TOTAL</t>
  </si>
  <si>
    <t>SUM TOTAL PERMITS</t>
  </si>
  <si>
    <t>VLI (DR) UNITS</t>
  </si>
  <si>
    <t>VLI (NDR) UNITS</t>
  </si>
  <si>
    <t>VLI REMAIN UNITS</t>
  </si>
  <si>
    <t>LI (DR) UNITS</t>
  </si>
  <si>
    <t>LI (NDR) UNITS</t>
  </si>
  <si>
    <t>KERN COUNTY</t>
  </si>
  <si>
    <t>5TH RHNA Allocations</t>
  </si>
  <si>
    <t>Very Low</t>
  </si>
  <si>
    <t>Low</t>
  </si>
  <si>
    <t>Mod</t>
  </si>
  <si>
    <t>Above Mod</t>
  </si>
  <si>
    <t>TOTAL</t>
  </si>
  <si>
    <t>Region/County</t>
  </si>
  <si>
    <t xml:space="preserve">SANDAG </t>
  </si>
  <si>
    <t>San Diego</t>
  </si>
  <si>
    <t>Carlsbad</t>
  </si>
  <si>
    <t>Chula Vista</t>
  </si>
  <si>
    <t>Coronado</t>
  </si>
  <si>
    <t>Del Mar</t>
  </si>
  <si>
    <t>El Cajon</t>
  </si>
  <si>
    <t>Encinitas</t>
  </si>
  <si>
    <t>Escondido</t>
  </si>
  <si>
    <t>Imperial Beach</t>
  </si>
  <si>
    <t>La Mesa</t>
  </si>
  <si>
    <t>Lemon Grove</t>
  </si>
  <si>
    <t>National City</t>
  </si>
  <si>
    <t>Oceanside</t>
  </si>
  <si>
    <t>Poway</t>
  </si>
  <si>
    <t>San Marcos</t>
  </si>
  <si>
    <t>Santee</t>
  </si>
  <si>
    <t>Solana Beach</t>
  </si>
  <si>
    <t>Vista</t>
  </si>
  <si>
    <t>Unincorporated County</t>
  </si>
  <si>
    <t>SCAG</t>
  </si>
  <si>
    <t>IMPERIAL CY JURISDICTIONS</t>
  </si>
  <si>
    <t>LOS ANGELES CY JURISDICTIONS</t>
  </si>
  <si>
    <t>ORANGE CY JURISDICTIONS</t>
  </si>
  <si>
    <t>RIVERSIDE CY JURISDICTIONS</t>
  </si>
  <si>
    <t>SAN BERNARDINO CY JURISDICTIONS</t>
  </si>
  <si>
    <t>VENTURA JURISDICTIONS</t>
  </si>
  <si>
    <t>Imperial</t>
  </si>
  <si>
    <t>Brawley</t>
  </si>
  <si>
    <t>Calexico</t>
  </si>
  <si>
    <t>Calipatria</t>
  </si>
  <si>
    <t>El Centro</t>
  </si>
  <si>
    <t>Holtville</t>
  </si>
  <si>
    <t>Westmorland</t>
  </si>
  <si>
    <t>Los Angeles</t>
  </si>
  <si>
    <t>Agoura Hills</t>
  </si>
  <si>
    <t>Alhambra</t>
  </si>
  <si>
    <t>Arcadia</t>
  </si>
  <si>
    <t>Artesia</t>
  </si>
  <si>
    <t>Avalon</t>
  </si>
  <si>
    <t>Azusa</t>
  </si>
  <si>
    <t>Baldwin Park</t>
  </si>
  <si>
    <t>Bell</t>
  </si>
  <si>
    <t>Bell Gardens</t>
  </si>
  <si>
    <t>Bellflower</t>
  </si>
  <si>
    <t>Beverly Hills</t>
  </si>
  <si>
    <t>Bradbury</t>
  </si>
  <si>
    <t>Burbank</t>
  </si>
  <si>
    <t>Calabasas</t>
  </si>
  <si>
    <t>Carson</t>
  </si>
  <si>
    <t>Cerritos</t>
  </si>
  <si>
    <t>Claremont</t>
  </si>
  <si>
    <t>Commerce</t>
  </si>
  <si>
    <t>Compton</t>
  </si>
  <si>
    <t>Covina</t>
  </si>
  <si>
    <t>Cudahy</t>
  </si>
  <si>
    <t>Culver City</t>
  </si>
  <si>
    <t>Diamond Bar</t>
  </si>
  <si>
    <t>Downey</t>
  </si>
  <si>
    <t>Duarte</t>
  </si>
  <si>
    <t>El Monte</t>
  </si>
  <si>
    <t>El Segundo</t>
  </si>
  <si>
    <t>Gardena</t>
  </si>
  <si>
    <t>Glendale</t>
  </si>
  <si>
    <t>Glendora</t>
  </si>
  <si>
    <t>Hawaiian Gardens</t>
  </si>
  <si>
    <t>Hawthorne</t>
  </si>
  <si>
    <t>Hermosa Beach</t>
  </si>
  <si>
    <t>Hidden Hills</t>
  </si>
  <si>
    <t>Huntington Park</t>
  </si>
  <si>
    <t>Industry</t>
  </si>
  <si>
    <t>Inglewood</t>
  </si>
  <si>
    <t>Irwindale</t>
  </si>
  <si>
    <t>La Canada Flintridge</t>
  </si>
  <si>
    <t>La Habra Heights</t>
  </si>
  <si>
    <t>La Mirada</t>
  </si>
  <si>
    <t>La Puente</t>
  </si>
  <si>
    <t>La Verne</t>
  </si>
  <si>
    <t>Lakewood</t>
  </si>
  <si>
    <t>Lancaster</t>
  </si>
  <si>
    <t>Lawndale</t>
  </si>
  <si>
    <t>Lomita</t>
  </si>
  <si>
    <t>Long Beach</t>
  </si>
  <si>
    <t>Lynwood</t>
  </si>
  <si>
    <t>Malibu</t>
  </si>
  <si>
    <t>Manhattan Beach</t>
  </si>
  <si>
    <t>Maywood</t>
  </si>
  <si>
    <t>Monrovia</t>
  </si>
  <si>
    <t>Montebello</t>
  </si>
  <si>
    <t>Monterey Park</t>
  </si>
  <si>
    <t>Norwalk</t>
  </si>
  <si>
    <t>Palmdale</t>
  </si>
  <si>
    <t>Palos Verdes Estates</t>
  </si>
  <si>
    <t>Paramount</t>
  </si>
  <si>
    <t>Pasadena</t>
  </si>
  <si>
    <t>Pico Rivera</t>
  </si>
  <si>
    <t>Pomona</t>
  </si>
  <si>
    <t>Rancho Palos Verdes</t>
  </si>
  <si>
    <t>Redondo Beach</t>
  </si>
  <si>
    <t>Rolling Hills</t>
  </si>
  <si>
    <t>Rolling Hills Estates</t>
  </si>
  <si>
    <t>Rosemead</t>
  </si>
  <si>
    <t>San Dimas</t>
  </si>
  <si>
    <t>San Fernando</t>
  </si>
  <si>
    <t>San Gabriel</t>
  </si>
  <si>
    <t>San Marino</t>
  </si>
  <si>
    <t>Santa Clarita</t>
  </si>
  <si>
    <t>Santa Fe Springs</t>
  </si>
  <si>
    <t>Santa Monica</t>
  </si>
  <si>
    <t>Sierra Madre</t>
  </si>
  <si>
    <t>Signal Hill</t>
  </si>
  <si>
    <t>South El Monte</t>
  </si>
  <si>
    <t>South Gate</t>
  </si>
  <si>
    <t>South Pasadena</t>
  </si>
  <si>
    <t>Temple City</t>
  </si>
  <si>
    <t>Torrance</t>
  </si>
  <si>
    <t>Vernon</t>
  </si>
  <si>
    <t>Walnut</t>
  </si>
  <si>
    <t>West Covina</t>
  </si>
  <si>
    <t>West Hollywood</t>
  </si>
  <si>
    <t>Westlake Village</t>
  </si>
  <si>
    <t>Whittier</t>
  </si>
  <si>
    <t>Orange</t>
  </si>
  <si>
    <t>Aliso Viejo</t>
  </si>
  <si>
    <t>Anaheim</t>
  </si>
  <si>
    <t>Brea</t>
  </si>
  <si>
    <t>Buena Park</t>
  </si>
  <si>
    <t>Costa Mesa</t>
  </si>
  <si>
    <t>Cypress</t>
  </si>
  <si>
    <t>Dana Point</t>
  </si>
  <si>
    <t>Fountain Valley</t>
  </si>
  <si>
    <t>Fullerton</t>
  </si>
  <si>
    <t>Garden Grove</t>
  </si>
  <si>
    <t>Huntington Beach</t>
  </si>
  <si>
    <t>Irvine</t>
  </si>
  <si>
    <t>La Habra</t>
  </si>
  <si>
    <t>La Palma</t>
  </si>
  <si>
    <t>Laguna Beach</t>
  </si>
  <si>
    <t>Laguna Hills</t>
  </si>
  <si>
    <t>Laguna Niguel</t>
  </si>
  <si>
    <t>Laguna Woods</t>
  </si>
  <si>
    <t>Lake Forest</t>
  </si>
  <si>
    <t>Los Alamitos</t>
  </si>
  <si>
    <t>Mission Viejo</t>
  </si>
  <si>
    <t>Newport Beach</t>
  </si>
  <si>
    <t>Placentia</t>
  </si>
  <si>
    <t>Rancho Santa Margarita</t>
  </si>
  <si>
    <t>San Clemente</t>
  </si>
  <si>
    <t>San Juan Capistrano</t>
  </si>
  <si>
    <t>Santa Ana</t>
  </si>
  <si>
    <t>Seal Beach</t>
  </si>
  <si>
    <t>Stanton</t>
  </si>
  <si>
    <t>Tustin</t>
  </si>
  <si>
    <t>Villa Park</t>
  </si>
  <si>
    <t>Westminster</t>
  </si>
  <si>
    <t>Yorba Linda</t>
  </si>
  <si>
    <t>Riverside</t>
  </si>
  <si>
    <t>Banning</t>
  </si>
  <si>
    <t>Beaumont</t>
  </si>
  <si>
    <t>Blythe</t>
  </si>
  <si>
    <t>Calimesa</t>
  </si>
  <si>
    <t>Canyon Lake</t>
  </si>
  <si>
    <t>Cathedral City</t>
  </si>
  <si>
    <t>Coachella</t>
  </si>
  <si>
    <t>Corona</t>
  </si>
  <si>
    <t>Desert Hot Springs</t>
  </si>
  <si>
    <t>Eastvale (new city 2010)</t>
  </si>
  <si>
    <t>Hemet</t>
  </si>
  <si>
    <t>Indian Wells</t>
  </si>
  <si>
    <t>Indio</t>
  </si>
  <si>
    <t>Jurapa Valley</t>
  </si>
  <si>
    <t>La Quinta</t>
  </si>
  <si>
    <t>Lake Elsinore</t>
  </si>
  <si>
    <t>Menifee</t>
  </si>
  <si>
    <t>Moreno Valley</t>
  </si>
  <si>
    <t>Murrieta</t>
  </si>
  <si>
    <t>Norco</t>
  </si>
  <si>
    <t>Palm Desert</t>
  </si>
  <si>
    <t>Palm Springs</t>
  </si>
  <si>
    <t>Perris</t>
  </si>
  <si>
    <t>Rancho Mirage</t>
  </si>
  <si>
    <t>San Jacinto</t>
  </si>
  <si>
    <t>Temecula</t>
  </si>
  <si>
    <t>Wildomar (new city 2010)</t>
  </si>
  <si>
    <t>San Bernardino</t>
  </si>
  <si>
    <t>Adelanto</t>
  </si>
  <si>
    <t>Apple Valley town</t>
  </si>
  <si>
    <t>Barstow</t>
  </si>
  <si>
    <t>Big Bear Lake</t>
  </si>
  <si>
    <t>Chino</t>
  </si>
  <si>
    <t>Chino Hills</t>
  </si>
  <si>
    <t>Colton</t>
  </si>
  <si>
    <t>Fontana</t>
  </si>
  <si>
    <t>Grand Terrace</t>
  </si>
  <si>
    <t>Hesperia</t>
  </si>
  <si>
    <t>Highland</t>
  </si>
  <si>
    <t>Loma Linda</t>
  </si>
  <si>
    <t>Montclair</t>
  </si>
  <si>
    <t>Needles</t>
  </si>
  <si>
    <t>Ontario</t>
  </si>
  <si>
    <t>Rancho Cucamonga</t>
  </si>
  <si>
    <t>Redlands</t>
  </si>
  <si>
    <t>Rialto</t>
  </si>
  <si>
    <t>Twentynine Palms</t>
  </si>
  <si>
    <t>Upland</t>
  </si>
  <si>
    <t>Victorville</t>
  </si>
  <si>
    <t>Yucaipa</t>
  </si>
  <si>
    <t>Yucca Valley</t>
  </si>
  <si>
    <t>Ventura</t>
  </si>
  <si>
    <t>Camarillo</t>
  </si>
  <si>
    <t>Fillmore</t>
  </si>
  <si>
    <t>Moorpark</t>
  </si>
  <si>
    <t>Ojai</t>
  </si>
  <si>
    <t>Oxnard</t>
  </si>
  <si>
    <t>Port Hueneme</t>
  </si>
  <si>
    <t>San Buenaventura</t>
  </si>
  <si>
    <t>Santa Paula</t>
  </si>
  <si>
    <t>Simi Valley</t>
  </si>
  <si>
    <t xml:space="preserve">ABAG </t>
  </si>
  <si>
    <t>ALAMEDA CY JURISDICTIONS</t>
  </si>
  <si>
    <t>CONTRA COSTA CY JURISDICTIONS</t>
  </si>
  <si>
    <t>MARIN CY JURISDICTIONS</t>
  </si>
  <si>
    <t>NAPA CY JURISDICTIONS</t>
  </si>
  <si>
    <t>SAN FRANCISCO CY JURISDICTIONS</t>
  </si>
  <si>
    <t>SAN MATEO CY JURISDICTIONS</t>
  </si>
  <si>
    <t>SANTA CLARA CY JURISDICTIONS</t>
  </si>
  <si>
    <t>SOLANO CY JURISDICTIONS</t>
  </si>
  <si>
    <t>SONOMA JURISDICTIONS</t>
  </si>
  <si>
    <t>Alameda</t>
  </si>
  <si>
    <t>Albany</t>
  </si>
  <si>
    <t>Berkeley</t>
  </si>
  <si>
    <t>Dublin</t>
  </si>
  <si>
    <t>Emeryville</t>
  </si>
  <si>
    <t>Fremont</t>
  </si>
  <si>
    <t>Hayward</t>
  </si>
  <si>
    <t>Livermore</t>
  </si>
  <si>
    <t>Newark</t>
  </si>
  <si>
    <t>Oakland</t>
  </si>
  <si>
    <t>Piedmont</t>
  </si>
  <si>
    <t>Pleasanton</t>
  </si>
  <si>
    <t>San Leandro</t>
  </si>
  <si>
    <t>Union City</t>
  </si>
  <si>
    <t>Contra Costa</t>
  </si>
  <si>
    <t>Antioch</t>
  </si>
  <si>
    <t>Brentwood</t>
  </si>
  <si>
    <t>Clayton</t>
  </si>
  <si>
    <t>Concord</t>
  </si>
  <si>
    <t>Danville town</t>
  </si>
  <si>
    <t>El Cerrito</t>
  </si>
  <si>
    <t>Hercules</t>
  </si>
  <si>
    <t>Lafayette</t>
  </si>
  <si>
    <t>Martinez</t>
  </si>
  <si>
    <t>Moraga</t>
  </si>
  <si>
    <t>Oakley</t>
  </si>
  <si>
    <t>Orinda</t>
  </si>
  <si>
    <t>Pinole</t>
  </si>
  <si>
    <t>Pittsburg</t>
  </si>
  <si>
    <t>Pleasant Hill</t>
  </si>
  <si>
    <t>Richmond</t>
  </si>
  <si>
    <t>San Pablo</t>
  </si>
  <si>
    <t>San Ramon</t>
  </si>
  <si>
    <t>Walnut Creek</t>
  </si>
  <si>
    <t>Marin</t>
  </si>
  <si>
    <t>Belvedere</t>
  </si>
  <si>
    <t>Corte Madera town</t>
  </si>
  <si>
    <t>Fairfax town</t>
  </si>
  <si>
    <t>Larkspur</t>
  </si>
  <si>
    <t>Mill Valley</t>
  </si>
  <si>
    <t>Novato</t>
  </si>
  <si>
    <t>Ross town</t>
  </si>
  <si>
    <t>San Anselmo town</t>
  </si>
  <si>
    <t>San Rafael</t>
  </si>
  <si>
    <t>Sausalito</t>
  </si>
  <si>
    <t>Tiburon town</t>
  </si>
  <si>
    <t>Napa</t>
  </si>
  <si>
    <t>American Canyon</t>
  </si>
  <si>
    <t>Calistoga</t>
  </si>
  <si>
    <t>St. Helena</t>
  </si>
  <si>
    <t>Yountville town</t>
  </si>
  <si>
    <t>San Francisco</t>
  </si>
  <si>
    <t>San Mateo</t>
  </si>
  <si>
    <t>Atherton town</t>
  </si>
  <si>
    <t>Belmont</t>
  </si>
  <si>
    <t>Brisbane</t>
  </si>
  <si>
    <t>Burlingame</t>
  </si>
  <si>
    <t>Colma town</t>
  </si>
  <si>
    <t>Daly City</t>
  </si>
  <si>
    <t>East Palo Alto</t>
  </si>
  <si>
    <t>Foster City</t>
  </si>
  <si>
    <t>Half Moon Bay</t>
  </si>
  <si>
    <t>Hillsborough town</t>
  </si>
  <si>
    <t>Menlo Park</t>
  </si>
  <si>
    <t>Millbrae</t>
  </si>
  <si>
    <t>Pacifica</t>
  </si>
  <si>
    <t>Portola Valley town</t>
  </si>
  <si>
    <t>Redwood City</t>
  </si>
  <si>
    <t>San Bruno</t>
  </si>
  <si>
    <t>San Carlos</t>
  </si>
  <si>
    <t>South San Francisco</t>
  </si>
  <si>
    <t>Woodside town</t>
  </si>
  <si>
    <t>Santa Clara</t>
  </si>
  <si>
    <t>Campbell</t>
  </si>
  <si>
    <t>Cupertino</t>
  </si>
  <si>
    <t>Gilroy</t>
  </si>
  <si>
    <t>Los Altos</t>
  </si>
  <si>
    <t>Los Altos Hills town</t>
  </si>
  <si>
    <t>Los Gatos town</t>
  </si>
  <si>
    <t>Milpitas</t>
  </si>
  <si>
    <t>Monte Sereno</t>
  </si>
  <si>
    <t>Morgan Hill</t>
  </si>
  <si>
    <t>Mountain View</t>
  </si>
  <si>
    <t>Palo Alto</t>
  </si>
  <si>
    <t>San Jose</t>
  </si>
  <si>
    <t>Saratoga</t>
  </si>
  <si>
    <t>Sunnyvale</t>
  </si>
  <si>
    <t>Solano</t>
  </si>
  <si>
    <t>Benicia</t>
  </si>
  <si>
    <t>Dixon</t>
  </si>
  <si>
    <t>Fairfield</t>
  </si>
  <si>
    <t>Rio Vista</t>
  </si>
  <si>
    <t>Suisun City</t>
  </si>
  <si>
    <t>Vacaville</t>
  </si>
  <si>
    <t>Vallejo</t>
  </si>
  <si>
    <t>Sonoma</t>
  </si>
  <si>
    <t>Cloverdale</t>
  </si>
  <si>
    <t>Cotati</t>
  </si>
  <si>
    <t>Healdsburg</t>
  </si>
  <si>
    <t>Petaluma</t>
  </si>
  <si>
    <t>Rohnert Park</t>
  </si>
  <si>
    <t>Santa Rosa</t>
  </si>
  <si>
    <t>Sebastopol</t>
  </si>
  <si>
    <t>Windsor town</t>
  </si>
  <si>
    <t xml:space="preserve">SACOG </t>
  </si>
  <si>
    <t>EL DORADO CY JURISDICTIONS</t>
  </si>
  <si>
    <t>PLACER CY JURISDICTIONS</t>
  </si>
  <si>
    <t>SACRAMENTO CY JURISDICTIONS</t>
  </si>
  <si>
    <t>SUTTER CY JURISDICTIONS</t>
  </si>
  <si>
    <t>YOLO CY JURISDICTIONS</t>
  </si>
  <si>
    <t>YUBA CY JURISDICTIONS</t>
  </si>
  <si>
    <t>El Dorado</t>
  </si>
  <si>
    <t>Placerville</t>
  </si>
  <si>
    <t>South Lake Tahoe</t>
  </si>
  <si>
    <t>Placer</t>
  </si>
  <si>
    <t>Auburn</t>
  </si>
  <si>
    <t>Colfax</t>
  </si>
  <si>
    <t>Lincoln</t>
  </si>
  <si>
    <t>Loomis town</t>
  </si>
  <si>
    <t>Rocklin</t>
  </si>
  <si>
    <t>Roseville</t>
  </si>
  <si>
    <t>Sacramento</t>
  </si>
  <si>
    <t>Citrus Heights</t>
  </si>
  <si>
    <t>Elk Grove</t>
  </si>
  <si>
    <t>Folsom</t>
  </si>
  <si>
    <t>Galt</t>
  </si>
  <si>
    <t>Isleton</t>
  </si>
  <si>
    <t>Rancho Cordova</t>
  </si>
  <si>
    <t>Sutter</t>
  </si>
  <si>
    <t>Live Oak</t>
  </si>
  <si>
    <t>Yuba City</t>
  </si>
  <si>
    <t>Yolo</t>
  </si>
  <si>
    <t>Davis</t>
  </si>
  <si>
    <t>West Sacramento</t>
  </si>
  <si>
    <t>Winters</t>
  </si>
  <si>
    <t>Woodland</t>
  </si>
  <si>
    <t>Yuba</t>
  </si>
  <si>
    <t>Marysville</t>
  </si>
  <si>
    <t>Wheatland</t>
  </si>
  <si>
    <t xml:space="preserve">AMBAG </t>
  </si>
  <si>
    <t>MONTEREY CY JURISDICTIONS</t>
  </si>
  <si>
    <t>SANTA CRUZ CY JURISDICITONS</t>
  </si>
  <si>
    <t>Monterey</t>
  </si>
  <si>
    <t>Carmel-by-the-Sea</t>
  </si>
  <si>
    <t>Del Rey Oaks</t>
  </si>
  <si>
    <t>Gonzales</t>
  </si>
  <si>
    <t>Greenfield</t>
  </si>
  <si>
    <t>King City</t>
  </si>
  <si>
    <t>Marina</t>
  </si>
  <si>
    <t>Pacific Grove</t>
  </si>
  <si>
    <t>Salinas</t>
  </si>
  <si>
    <t>Sand City</t>
  </si>
  <si>
    <t>Seaside</t>
  </si>
  <si>
    <t>Soledad</t>
  </si>
  <si>
    <t>Santa Cruz</t>
  </si>
  <si>
    <t>Capitola</t>
  </si>
  <si>
    <t>Scotts Valley</t>
  </si>
  <si>
    <t>Watsonville</t>
  </si>
  <si>
    <t>San Benito (San Benito COG)</t>
  </si>
  <si>
    <t>San Benito</t>
  </si>
  <si>
    <t>Hollister</t>
  </si>
  <si>
    <t>San Juan Bautista</t>
  </si>
  <si>
    <t>Fresno (FCOG)</t>
  </si>
  <si>
    <t>Fresno</t>
  </si>
  <si>
    <t>Clovis</t>
  </si>
  <si>
    <t>Coalinga</t>
  </si>
  <si>
    <t>Firebaugh</t>
  </si>
  <si>
    <t>Fowler</t>
  </si>
  <si>
    <t>Huron</t>
  </si>
  <si>
    <t>Kerman</t>
  </si>
  <si>
    <t>Kingsburg</t>
  </si>
  <si>
    <t>Mendota</t>
  </si>
  <si>
    <t>Orange Cove</t>
  </si>
  <si>
    <t>Parlier</t>
  </si>
  <si>
    <t>Reedley</t>
  </si>
  <si>
    <t>San Joaquin</t>
  </si>
  <si>
    <t>Sanger</t>
  </si>
  <si>
    <t>Selma</t>
  </si>
  <si>
    <t>KERN (KCOG)</t>
  </si>
  <si>
    <t>Kern</t>
  </si>
  <si>
    <t>Arvin</t>
  </si>
  <si>
    <t>Bakersfield</t>
  </si>
  <si>
    <t>California City</t>
  </si>
  <si>
    <t>Delano</t>
  </si>
  <si>
    <t>Maricopa</t>
  </si>
  <si>
    <t>McFarland</t>
  </si>
  <si>
    <t>Ridgecrest</t>
  </si>
  <si>
    <t>Shafter</t>
  </si>
  <si>
    <t>Taft</t>
  </si>
  <si>
    <t>Tehachapi</t>
  </si>
  <si>
    <t>Wasco</t>
  </si>
  <si>
    <t>Butte (BCAG)</t>
  </si>
  <si>
    <t>Butte</t>
  </si>
  <si>
    <t>Biggs</t>
  </si>
  <si>
    <t>Chico</t>
  </si>
  <si>
    <t>Gridley</t>
  </si>
  <si>
    <t>Oroville</t>
  </si>
  <si>
    <t>Paradise town</t>
  </si>
  <si>
    <t>Humboldt (HCOAG)</t>
  </si>
  <si>
    <t>Humboldt</t>
  </si>
  <si>
    <t>Arcata</t>
  </si>
  <si>
    <t>Blue Lake</t>
  </si>
  <si>
    <t>Eureka</t>
  </si>
  <si>
    <t>Ferndale</t>
  </si>
  <si>
    <t>Fortuna</t>
  </si>
  <si>
    <t>Rio Dell</t>
  </si>
  <si>
    <t>Trinidad</t>
  </si>
  <si>
    <t>Kings (KCAG)</t>
  </si>
  <si>
    <t>Kings</t>
  </si>
  <si>
    <t>Avenal</t>
  </si>
  <si>
    <t>Corcoran</t>
  </si>
  <si>
    <t>Hanford</t>
  </si>
  <si>
    <t>Lemoore</t>
  </si>
  <si>
    <t>Lake (Lake APC)</t>
  </si>
  <si>
    <t>Lake</t>
  </si>
  <si>
    <t>Clearlake</t>
  </si>
  <si>
    <t>Lakeport</t>
  </si>
  <si>
    <t>Mendocino (MCOG)</t>
  </si>
  <si>
    <t>Mendocino</t>
  </si>
  <si>
    <t>Fort Bragg</t>
  </si>
  <si>
    <t>Point Arena</t>
  </si>
  <si>
    <t>Ukiah</t>
  </si>
  <si>
    <t>Willits</t>
  </si>
  <si>
    <t>Merced (MCAG)</t>
  </si>
  <si>
    <t>Merced</t>
  </si>
  <si>
    <t>Atwater</t>
  </si>
  <si>
    <t>Dos Palos</t>
  </si>
  <si>
    <t>Gustine</t>
  </si>
  <si>
    <t>Livingston</t>
  </si>
  <si>
    <t>Los Banos</t>
  </si>
  <si>
    <t>San Joaquin (SJCOG)</t>
  </si>
  <si>
    <t>Escalon</t>
  </si>
  <si>
    <t>Lathrop</t>
  </si>
  <si>
    <t>Lodi</t>
  </si>
  <si>
    <t>Manteca</t>
  </si>
  <si>
    <t>Ripon</t>
  </si>
  <si>
    <t>Stockton</t>
  </si>
  <si>
    <t>Tracy</t>
  </si>
  <si>
    <t>San Luis Obispo (SLOCOG)</t>
  </si>
  <si>
    <t>San Luis Obispo</t>
  </si>
  <si>
    <t>Arroyo Grande</t>
  </si>
  <si>
    <t>Atascadero</t>
  </si>
  <si>
    <t>Grover Beach</t>
  </si>
  <si>
    <t>Morro Bay</t>
  </si>
  <si>
    <t>Paso Robles</t>
  </si>
  <si>
    <t>Pismo Beach</t>
  </si>
  <si>
    <t>Santa Barbara (SBCAG)</t>
  </si>
  <si>
    <t>Santa Barbara</t>
  </si>
  <si>
    <t>Buellton</t>
  </si>
  <si>
    <t>Carpinteria</t>
  </si>
  <si>
    <t>Goleta</t>
  </si>
  <si>
    <t>Guadalupe</t>
  </si>
  <si>
    <t>Lompoc</t>
  </si>
  <si>
    <t>Santa Maria</t>
  </si>
  <si>
    <t>Solvang</t>
  </si>
  <si>
    <t>Stanislaus (StanCOG)</t>
  </si>
  <si>
    <t>Stanislaus</t>
  </si>
  <si>
    <t>Ceres</t>
  </si>
  <si>
    <t>Hughson</t>
  </si>
  <si>
    <t>Modesto</t>
  </si>
  <si>
    <t>Newman</t>
  </si>
  <si>
    <t>Oakdale</t>
  </si>
  <si>
    <t>Patterson</t>
  </si>
  <si>
    <t>Riverbank</t>
  </si>
  <si>
    <t>Turlock</t>
  </si>
  <si>
    <t>Waterford</t>
  </si>
  <si>
    <t>Tulare (TCAG)</t>
  </si>
  <si>
    <t>Tulare</t>
  </si>
  <si>
    <t>Dinuba</t>
  </si>
  <si>
    <t>Exeter</t>
  </si>
  <si>
    <t>Farmersville</t>
  </si>
  <si>
    <t>Lindsay</t>
  </si>
  <si>
    <t>Porterville</t>
  </si>
  <si>
    <t>Visalia</t>
  </si>
  <si>
    <t>Woodlake</t>
  </si>
  <si>
    <t>Alpine County</t>
  </si>
  <si>
    <t>Amador</t>
  </si>
  <si>
    <t>Amador City</t>
  </si>
  <si>
    <t>Ione</t>
  </si>
  <si>
    <t>Jackson</t>
  </si>
  <si>
    <t>Plymouth</t>
  </si>
  <si>
    <t>Sutter Creek</t>
  </si>
  <si>
    <t>Calaveras</t>
  </si>
  <si>
    <t>Angels</t>
  </si>
  <si>
    <t>Colusa</t>
  </si>
  <si>
    <t>Williams</t>
  </si>
  <si>
    <t>Del Norte</t>
  </si>
  <si>
    <t>Crescent City</t>
  </si>
  <si>
    <t>Glenn</t>
  </si>
  <si>
    <t>Orland</t>
  </si>
  <si>
    <t>Willows</t>
  </si>
  <si>
    <t>Inyo</t>
  </si>
  <si>
    <t>Bishop</t>
  </si>
  <si>
    <t>Lassen</t>
  </si>
  <si>
    <t>Susanville</t>
  </si>
  <si>
    <t>Madera</t>
  </si>
  <si>
    <t>Chowchilla</t>
  </si>
  <si>
    <t>Mariposa County</t>
  </si>
  <si>
    <t>Modoc</t>
  </si>
  <si>
    <t>Alturas</t>
  </si>
  <si>
    <t>Mono</t>
  </si>
  <si>
    <t>Mammoth Lakes town</t>
  </si>
  <si>
    <t>Nevada</t>
  </si>
  <si>
    <t>Grass Valley</t>
  </si>
  <si>
    <t>Nevada City</t>
  </si>
  <si>
    <t>Truckee</t>
  </si>
  <si>
    <t>Plumas</t>
  </si>
  <si>
    <t>Portola</t>
  </si>
  <si>
    <t>Shasta</t>
  </si>
  <si>
    <t>Anderson</t>
  </si>
  <si>
    <t>Redding</t>
  </si>
  <si>
    <t>Shasta Lake</t>
  </si>
  <si>
    <t>Sierra</t>
  </si>
  <si>
    <t>Loyalton</t>
  </si>
  <si>
    <t>Siskiyou</t>
  </si>
  <si>
    <t>Dorris</t>
  </si>
  <si>
    <t>Dunsmuir</t>
  </si>
  <si>
    <t>Etna</t>
  </si>
  <si>
    <t>Fort Jones</t>
  </si>
  <si>
    <t>Montague</t>
  </si>
  <si>
    <t>Mount Shasta</t>
  </si>
  <si>
    <t>Tulelake</t>
  </si>
  <si>
    <t>Weed</t>
  </si>
  <si>
    <t>Yreka</t>
  </si>
  <si>
    <t>Tehama</t>
  </si>
  <si>
    <t>Corning</t>
  </si>
  <si>
    <t>Red Bluff</t>
  </si>
  <si>
    <t xml:space="preserve">Tehama  </t>
  </si>
  <si>
    <t>Trinity County</t>
  </si>
  <si>
    <t>Tuolumne</t>
  </si>
  <si>
    <t>Sonora</t>
  </si>
  <si>
    <t>20 NON-COG ALL OTHER TOTAL</t>
  </si>
  <si>
    <t>Statewide 5th Cycle Total units: all jurisdictions</t>
  </si>
  <si>
    <t>BARSTOW</t>
  </si>
  <si>
    <t>CAMARILLO</t>
  </si>
  <si>
    <t>CAMPBELL</t>
  </si>
  <si>
    <t>CERES</t>
  </si>
  <si>
    <t>COTATI</t>
  </si>
  <si>
    <t>DEL MAR</t>
  </si>
  <si>
    <t>LATHROP</t>
  </si>
  <si>
    <t>SAN JOAQUIN</t>
  </si>
  <si>
    <t>LINCOLN</t>
  </si>
  <si>
    <t>LIVINGSTON</t>
  </si>
  <si>
    <t>MERCED</t>
  </si>
  <si>
    <t>03/31/2016 - 03/31/2024</t>
  </si>
  <si>
    <t>LOS ALTOS</t>
  </si>
  <si>
    <t>LOS BANOS</t>
  </si>
  <si>
    <t>01/31/2016 - 01/31/2024</t>
  </si>
  <si>
    <t>MENLO PARK</t>
  </si>
  <si>
    <t>MILLBRAE</t>
  </si>
  <si>
    <t>NEWPORT BEACH</t>
  </si>
  <si>
    <t>OAKDALE</t>
  </si>
  <si>
    <t>PIEDMONT</t>
  </si>
  <si>
    <t>PLACERVILLE</t>
  </si>
  <si>
    <t>PLUMAS COUNTY</t>
  </si>
  <si>
    <t>PLUMAS</t>
  </si>
  <si>
    <t>REDWOOD CITY</t>
  </si>
  <si>
    <t>SAN CARLOS</t>
  </si>
  <si>
    <t>SAN MATEO COUNTY</t>
  </si>
  <si>
    <t>SANGER</t>
  </si>
  <si>
    <t>SEBASTOPOL</t>
  </si>
  <si>
    <t>SOLANO COUNTY</t>
  </si>
  <si>
    <t>WALNUT CREEK</t>
  </si>
  <si>
    <t>YORBA LINDA</t>
  </si>
  <si>
    <t>YOUNTVILLE</t>
  </si>
  <si>
    <t>Field Definitions</t>
  </si>
  <si>
    <t>PLANNING PERIOD</t>
  </si>
  <si>
    <t>RHNA for Very Low Income Housing</t>
  </si>
  <si>
    <t>Total Number of Remaining Very Low Income Housing Units before RHNA is met</t>
  </si>
  <si>
    <t>RHNA for Low Income Housing</t>
  </si>
  <si>
    <t>Total Number of Remaining Low Income Housing Units before RHNA is met</t>
  </si>
  <si>
    <t>RHNA for Moderate Income Housing</t>
  </si>
  <si>
    <t>Total Number of Remaining Moderate Income Housing Units before RHNA is met</t>
  </si>
  <si>
    <t>RHNA for Above Moderate Income Housing</t>
  </si>
  <si>
    <t>Total Number of Remaining Above Moderate Income Housing Units before RHNA is met</t>
  </si>
  <si>
    <t>Combined total RHNA for all income categories</t>
  </si>
  <si>
    <t>Total permits from all income categories.  Note:  This column may exceed "RHNA Total," before RHNA is fully satisfied.  For example, if all permitting occured at the Above Moderate Income level, the "Total Permits" could exceed "Total RHNA" and still show remaining RHNA in the next column because there were not sufficient permits in the Very Low, Low, and Moderate income categories.</t>
  </si>
  <si>
    <t>Sum of total remaining from each income category.  Will not read zero unless RHNA is complete in all income categories.</t>
  </si>
  <si>
    <r>
      <t xml:space="preserve">The APR Summary data will </t>
    </r>
    <r>
      <rPr>
        <u/>
        <sz val="12"/>
        <color indexed="8"/>
        <rFont val="Arial"/>
        <family val="2"/>
      </rPr>
      <t>not</t>
    </r>
    <r>
      <rPr>
        <sz val="12"/>
        <color indexed="8"/>
        <rFont val="Arial"/>
        <family val="2"/>
      </rPr>
      <t xml:space="preserve"> show permitting completed after the start of the 5</t>
    </r>
    <r>
      <rPr>
        <vertAlign val="superscript"/>
        <sz val="12"/>
        <color indexed="8"/>
        <rFont val="Arial"/>
        <family val="2"/>
      </rPr>
      <t>th</t>
    </r>
    <r>
      <rPr>
        <sz val="12"/>
        <color indexed="8"/>
        <rFont val="Arial"/>
        <family val="2"/>
      </rPr>
      <t xml:space="preserve"> Cycle Projection Period that occurs before the start of the 5</t>
    </r>
    <r>
      <rPr>
        <vertAlign val="superscript"/>
        <sz val="12"/>
        <color indexed="8"/>
        <rFont val="Arial"/>
        <family val="2"/>
      </rPr>
      <t>th</t>
    </r>
    <r>
      <rPr>
        <sz val="12"/>
        <color indexed="8"/>
        <rFont val="Arial"/>
        <family val="2"/>
      </rPr>
      <t xml:space="preserve"> Cycle Planning Period </t>
    </r>
    <r>
      <rPr>
        <u/>
        <sz val="12"/>
        <color indexed="8"/>
        <rFont val="Arial"/>
        <family val="2"/>
      </rPr>
      <t>unless</t>
    </r>
    <r>
      <rPr>
        <sz val="12"/>
        <color indexed="8"/>
        <rFont val="Arial"/>
        <family val="2"/>
      </rPr>
      <t xml:space="preserve"> the jurisdiction used the HCD-approved system for tracking these permits; that is to enter the units into Table A of the APR.  Any jurisdiction wanting to register units that were permitted during the 5</t>
    </r>
    <r>
      <rPr>
        <vertAlign val="superscript"/>
        <sz val="12"/>
        <color indexed="8"/>
        <rFont val="Arial"/>
        <family val="2"/>
      </rPr>
      <t>th</t>
    </r>
    <r>
      <rPr>
        <sz val="12"/>
        <color indexed="8"/>
        <rFont val="Arial"/>
        <family val="2"/>
      </rPr>
      <t xml:space="preserve"> Cycle Projection Period before the start of the 5</t>
    </r>
    <r>
      <rPr>
        <vertAlign val="superscript"/>
        <sz val="12"/>
        <color indexed="8"/>
        <rFont val="Arial"/>
        <family val="2"/>
      </rPr>
      <t>th</t>
    </r>
    <r>
      <rPr>
        <sz val="12"/>
        <color indexed="8"/>
        <rFont val="Arial"/>
        <family val="2"/>
      </rPr>
      <t xml:space="preserve"> Cycle Planning Period should follow these steps in the APR system for the first year of the Planning Period:</t>
    </r>
  </si>
  <si>
    <t xml:space="preserve">If the APR has been submitted and the information needs to be corrected, please send a request to APR@hcd.ca.gov.  HCD staff will “unlock” the report so that it can be edited.  Once the edits have been made, the jurisdiction will be responsible to finalize the report by selecting the “Final” button.  This will lock the report once again. Please be aware, the report, once unlocked, will not be considered “submitted to the Department” until finalized.  </t>
  </si>
  <si>
    <r>
      <t>1)</t>
    </r>
    <r>
      <rPr>
        <sz val="12"/>
        <color indexed="8"/>
        <rFont val="Times New Roman"/>
        <family val="1"/>
      </rPr>
      <t xml:space="preserve">    </t>
    </r>
    <r>
      <rPr>
        <sz val="12"/>
        <color indexed="8"/>
        <rFont val="Arial"/>
        <family val="2"/>
      </rPr>
      <t>In Table A of the APR: Create a new project (you will do this twice if necessary, once for single-family projects, once for multi-family units)</t>
    </r>
  </si>
  <si>
    <r>
      <t>2)</t>
    </r>
    <r>
      <rPr>
        <sz val="12"/>
        <color indexed="8"/>
        <rFont val="Times New Roman"/>
        <family val="1"/>
      </rPr>
      <t xml:space="preserve">    </t>
    </r>
    <r>
      <rPr>
        <sz val="12"/>
        <color indexed="8"/>
        <rFont val="Arial"/>
        <family val="2"/>
      </rPr>
      <t>Under “Project Identifier” enter the label as “Units permitted in the Projection Period”</t>
    </r>
  </si>
  <si>
    <r>
      <t>3)</t>
    </r>
    <r>
      <rPr>
        <sz val="12"/>
        <color indexed="8"/>
        <rFont val="Times New Roman"/>
        <family val="1"/>
      </rPr>
      <t xml:space="preserve">    </t>
    </r>
    <r>
      <rPr>
        <sz val="12"/>
        <color indexed="8"/>
        <rFont val="Arial"/>
        <family val="2"/>
      </rPr>
      <t>Under “Unit Category” select single-family or multifamily as appropriate</t>
    </r>
  </si>
  <si>
    <r>
      <t>4)</t>
    </r>
    <r>
      <rPr>
        <sz val="12"/>
        <color indexed="8"/>
        <rFont val="Times New Roman"/>
        <family val="1"/>
      </rPr>
      <t xml:space="preserve">    </t>
    </r>
    <r>
      <rPr>
        <sz val="12"/>
        <color indexed="8"/>
        <rFont val="Arial"/>
        <family val="2"/>
      </rPr>
      <t>Include the total number of units by income category</t>
    </r>
  </si>
  <si>
    <r>
      <t>5)</t>
    </r>
    <r>
      <rPr>
        <sz val="12"/>
        <color indexed="8"/>
        <rFont val="Times New Roman"/>
        <family val="1"/>
      </rPr>
      <t xml:space="preserve">    </t>
    </r>
    <r>
      <rPr>
        <sz val="12"/>
        <color indexed="8"/>
        <rFont val="Arial"/>
        <family val="2"/>
      </rPr>
      <t>Press “Submit”</t>
    </r>
  </si>
  <si>
    <t>Annual Progress Report Permit Summary - Raw Annual Progress Report Data</t>
  </si>
  <si>
    <t>Annual Progress Report Permit Summary - Assigned 5th Cycle RHNA</t>
  </si>
  <si>
    <t>APR YEAR</t>
  </si>
  <si>
    <r>
      <t>The Regional Housing Needs Allocation (RHNA) provided on APRs is self-reported by jurisdictions, the third tab includes the assigned 5</t>
    </r>
    <r>
      <rPr>
        <vertAlign val="superscript"/>
        <sz val="12"/>
        <color indexed="8"/>
        <rFont val="Arial"/>
        <family val="2"/>
      </rPr>
      <t>th</t>
    </r>
    <r>
      <rPr>
        <sz val="12"/>
        <color indexed="8"/>
        <rFont val="Arial"/>
        <family val="2"/>
      </rPr>
      <t xml:space="preserve"> Cycle RHNA for comparison purposes.</t>
    </r>
  </si>
  <si>
    <t>ARVIN</t>
  </si>
  <si>
    <t>BISHOP</t>
  </si>
  <si>
    <t>CITRUS HEIGHTS</t>
  </si>
  <si>
    <t>DOWNEY</t>
  </si>
  <si>
    <t>EL MONTE</t>
  </si>
  <si>
    <t>WASCO</t>
  </si>
  <si>
    <t>TULARE COUNTY</t>
  </si>
  <si>
    <t>WHITTIER</t>
  </si>
  <si>
    <t>CALISTOGA</t>
  </si>
  <si>
    <t>FAIRFIELD</t>
  </si>
  <si>
    <t>MERCED COUNTY</t>
  </si>
  <si>
    <t>HILLSBOROUGH</t>
  </si>
  <si>
    <t>Annual Progress Report Permit Summary - Pivot Table with 5th Cycle Summary Data</t>
  </si>
  <si>
    <t>ALBANY</t>
  </si>
  <si>
    <t>ARCATA</t>
  </si>
  <si>
    <t>COLUSA COUNTY</t>
  </si>
  <si>
    <t>COLUSA</t>
  </si>
  <si>
    <t>DANVILLE</t>
  </si>
  <si>
    <t>HAWTHORNE</t>
  </si>
  <si>
    <t>IMPERIAL COUNTY</t>
  </si>
  <si>
    <t>MONO COUNTY</t>
  </si>
  <si>
    <t>SALINAS</t>
  </si>
  <si>
    <t>SARATOGA</t>
  </si>
  <si>
    <t>WESTMINSTER</t>
  </si>
  <si>
    <t>MARTINEZ</t>
  </si>
  <si>
    <t>SAN BERNARDINO COUNTY</t>
  </si>
  <si>
    <t>SANTA MONICA</t>
  </si>
  <si>
    <t>TRUCKEE</t>
  </si>
  <si>
    <t>VALLEJO</t>
  </si>
  <si>
    <t>YUBA COUNTY</t>
  </si>
  <si>
    <t>YUBA</t>
  </si>
  <si>
    <t>ALPINE COUNTY</t>
  </si>
  <si>
    <t>ALPINE</t>
  </si>
  <si>
    <t>ARCADIA</t>
  </si>
  <si>
    <t>ARROYO GRANDE</t>
  </si>
  <si>
    <t>ARTESIA</t>
  </si>
  <si>
    <t>AVALON</t>
  </si>
  <si>
    <t>AVENAL</t>
  </si>
  <si>
    <t>KINGS</t>
  </si>
  <si>
    <t>BAKERSFIELD</t>
  </si>
  <si>
    <t>BEAUMONT</t>
  </si>
  <si>
    <t>BELL GARDENS</t>
  </si>
  <si>
    <t>BUTTE COUNTY</t>
  </si>
  <si>
    <t>CALAVERAS COUNTY</t>
  </si>
  <si>
    <t>CALAVERAS</t>
  </si>
  <si>
    <t>CALIMESA</t>
  </si>
  <si>
    <t>CALIPATRIA</t>
  </si>
  <si>
    <t>CERRITOS</t>
  </si>
  <si>
    <t>CLAREMONT</t>
  </si>
  <si>
    <t>CLOVIS</t>
  </si>
  <si>
    <t>CYPRESS</t>
  </si>
  <si>
    <t>DESERT HOT SPRINGS</t>
  </si>
  <si>
    <t>DIAMOND BAR</t>
  </si>
  <si>
    <t>EASTVALE</t>
  </si>
  <si>
    <t>ETNA</t>
  </si>
  <si>
    <t>EXETER</t>
  </si>
  <si>
    <t>HOLTVILLE</t>
  </si>
  <si>
    <t>IRWINDALE</t>
  </si>
  <si>
    <t>KING CITY</t>
  </si>
  <si>
    <t>KINGS COUNTY</t>
  </si>
  <si>
    <t>LA VERNE</t>
  </si>
  <si>
    <t>LAGUNA NIGUEL</t>
  </si>
  <si>
    <t>LAGUNA WOODS</t>
  </si>
  <si>
    <t>LAKEPORT</t>
  </si>
  <si>
    <t>LAKE</t>
  </si>
  <si>
    <t>LAWNDALE</t>
  </si>
  <si>
    <t>LOOMIS</t>
  </si>
  <si>
    <t>LOS ALAMITOS</t>
  </si>
  <si>
    <t>LOS ALTOS HILLS</t>
  </si>
  <si>
    <t>MARINA</t>
  </si>
  <si>
    <t>MONTAGUE</t>
  </si>
  <si>
    <t>MONTEREY PARK</t>
  </si>
  <si>
    <t>NAPA COUNTY</t>
  </si>
  <si>
    <t>NORCO</t>
  </si>
  <si>
    <t>PACIFIC GROVE</t>
  </si>
  <si>
    <t>POINT ARENA</t>
  </si>
  <si>
    <t>PORT HUENEME</t>
  </si>
  <si>
    <t>RANCHO MIRAGE</t>
  </si>
  <si>
    <t>RANCHO ST. MARGARITA</t>
  </si>
  <si>
    <t>REDLANDS</t>
  </si>
  <si>
    <t>REDONDO BEACH</t>
  </si>
  <si>
    <t>SAN CLEMENTE</t>
  </si>
  <si>
    <t>SAN JOAQUIN COUNTY</t>
  </si>
  <si>
    <t>SAN LUIS OBISPO CO.</t>
  </si>
  <si>
    <t>SIERRA MADRE</t>
  </si>
  <si>
    <t>SOUTH LAKE TAHOE</t>
  </si>
  <si>
    <t>SOUTH PASADENA</t>
  </si>
  <si>
    <t>TORRANCE</t>
  </si>
  <si>
    <t>TRACY</t>
  </si>
  <si>
    <t>VILLA PARK</t>
  </si>
  <si>
    <t>WATSONVILLE</t>
  </si>
  <si>
    <t>WESTLAKE VILLAGE</t>
  </si>
  <si>
    <t>WESTMORLAND</t>
  </si>
  <si>
    <t>Total Number of Very Low Income Housing Units Permitted for 5th Cycle 2013-2017</t>
  </si>
  <si>
    <t>Total Number of Deed-Restricted Very Low Income Housing Units Permitted in 5th Cycle 2013-2017</t>
  </si>
  <si>
    <t>Total Number of Non Deed-Restricted Very Low Income Housing Units Permitted in 5th Cycle 2013-2017</t>
  </si>
  <si>
    <t>Total Very Low Income Housing Units permitted in 5th Cycle 2013-2017 divided by the Very Low Income RHNA.  Percentage of Very Low Income RHNA complete.</t>
  </si>
  <si>
    <t>Total Number of  Low Income Housing Units Permitted for 5th Cycle 2013-2017</t>
  </si>
  <si>
    <t>Total Number of Deed-Restricted Low Income Housing Units Permitted in 5th Cycle 2013-2017</t>
  </si>
  <si>
    <t>Total Number of Non Deed-Restricted  Low Income Housing Units Permitted in 5th Cycle 2013-2017</t>
  </si>
  <si>
    <t>Total Low Income Housing Units permitted in 5th Cycle 2013-2017 divided by the Low Income RHNA.  Percentage of Low Income RHNA complete.</t>
  </si>
  <si>
    <t>Total Number of  Moderate Income Housing Units Permitted for 5th Cycle 2013-2017</t>
  </si>
  <si>
    <t>Total Moderate Income Housing Units permitted in 5th Cycle 2013-2017 divided by the Moderate Income RHNA.  Percentage of Moderate Income RHNA complete.</t>
  </si>
  <si>
    <t>Total Number of  Above Moderate Income Housing Units Permitted for 5th Cycle 2013-2017</t>
  </si>
  <si>
    <t>Total Above Moderate Income Housing Units permitted in 5th Cycle 2013-2017 divided by the Above Moderate Income RHNA.  Percentage of Above Moderate Income RHNA complete.</t>
  </si>
  <si>
    <t>APR STATUS</t>
  </si>
  <si>
    <t>This spreadsheet lists all self-reported permits for submitted 5th Cycle jurisdiction APRs by jurisdiction up to 2017 APRs. The columns of this spreadsheet correspond to the information that appears summarized in Table B of the APR. The information is displayed in a raw data format with a row for each 5th cycle APR through the 2017 APR.</t>
  </si>
  <si>
    <t>SHASTA COUNTY</t>
  </si>
  <si>
    <r>
      <rPr>
        <b/>
        <sz val="18"/>
        <color indexed="8"/>
        <rFont val="Arial"/>
        <family val="2"/>
      </rPr>
      <t>California Department of Housing and Community Development - Division of Housing Policy Development</t>
    </r>
    <r>
      <rPr>
        <sz val="18"/>
        <color indexed="8"/>
        <rFont val="Arial"/>
        <family val="2"/>
      </rPr>
      <t xml:space="preserve">
Annual Progress Report Permit Summary Table
</t>
    </r>
    <r>
      <rPr>
        <sz val="14"/>
        <color indexed="8"/>
        <rFont val="Arial"/>
        <family val="2"/>
      </rPr>
      <t xml:space="preserve">A summary of the housing units reported as permitted in the Housing Element Annual Progress Reports submitted to HCD for 5th Cycle compared to self-reported Regional Housing Needs Allocation (RHNA).  This table provides a summary of all 5th Cycle APR data received from a jurisdiction up to the 2017 APR received as of June 1, 2018; one line for each jurisdiction. Full definition of fields shown in row 2, recommend hiding this row for printing. </t>
    </r>
    <r>
      <rPr>
        <sz val="11"/>
        <color indexed="8"/>
        <rFont val="Arial"/>
        <family val="2"/>
      </rPr>
      <t xml:space="preserve">
</t>
    </r>
  </si>
  <si>
    <r>
      <rPr>
        <b/>
        <sz val="18"/>
        <color indexed="8"/>
        <rFont val="Arial"/>
        <family val="2"/>
      </rPr>
      <t>California Department of Housing and Community Development - Division of Housing Policy Development</t>
    </r>
    <r>
      <rPr>
        <sz val="18"/>
        <color indexed="8"/>
        <rFont val="Arial"/>
        <family val="2"/>
      </rPr>
      <t xml:space="preserve">
Annual Progress Report Permit Summary - Raw Annual Progress Report Data
</t>
    </r>
    <r>
      <rPr>
        <sz val="14"/>
        <color indexed="8"/>
        <rFont val="Arial"/>
        <family val="2"/>
      </rPr>
      <t>A compilation of the housing units reported as permitted in the Housing Element Annual Progress Reports submitted to HCD for 5th Cycle 2013-2017.  This spreadsheet provides one line for each 5th Cycle APR that was received as of June 1, 2018.</t>
    </r>
    <r>
      <rPr>
        <sz val="11"/>
        <color indexed="8"/>
        <rFont val="Arial"/>
        <family val="2"/>
      </rPr>
      <t xml:space="preserve">
</t>
    </r>
  </si>
  <si>
    <t>Updated 7/10 to match AMBAG allocation numbers</t>
  </si>
  <si>
    <t>http://ambag.org/sites/default/files/documents/RHNP%202014-2023_Final_revised.pdf</t>
  </si>
  <si>
    <t>Updated 6/22 to match SBCAG allocation numbers</t>
  </si>
  <si>
    <t>http://www.sbcag.org/uploads/2/4/5/4/24540302/final_regional_housing_needs_allocation_rhna_plan_2014-2022.pdf</t>
  </si>
  <si>
    <t>AMADOR COUNTY</t>
  </si>
  <si>
    <t>IONE</t>
  </si>
  <si>
    <t>PLYMOUTH</t>
  </si>
  <si>
    <t>GRIDLEY</t>
  </si>
  <si>
    <t>FIREBAUGH</t>
  </si>
  <si>
    <t>KERMAN</t>
  </si>
  <si>
    <t>GLENN COUNTY</t>
  </si>
  <si>
    <t>FORTUNA</t>
  </si>
  <si>
    <t>CALEXICO</t>
  </si>
  <si>
    <t>CLEARLAKE</t>
  </si>
  <si>
    <t>AZUSA</t>
  </si>
  <si>
    <t>CULVER CITY</t>
  </si>
  <si>
    <t>LA MIRADA</t>
  </si>
  <si>
    <t>MANHATTAN BEACH</t>
  </si>
  <si>
    <t>ROLLING HILLS ESTATES</t>
  </si>
  <si>
    <t>SANTA CLARITA</t>
  </si>
  <si>
    <t>SOUTH GATE</t>
  </si>
  <si>
    <t>TEMPLE CITY</t>
  </si>
  <si>
    <t>ATWATER</t>
  </si>
  <si>
    <t>GONZALES</t>
  </si>
  <si>
    <t>SOLEDAD</t>
  </si>
  <si>
    <t>LA QUINTA</t>
  </si>
  <si>
    <t>BIG BEAR LAKE</t>
  </si>
  <si>
    <t>NEEDLES</t>
  </si>
  <si>
    <t>TWENTYNINE PALMS</t>
  </si>
  <si>
    <t>VICTORVILLE</t>
  </si>
  <si>
    <t>LODI</t>
  </si>
  <si>
    <t>STOCKTON</t>
  </si>
  <si>
    <t>SOLVANG</t>
  </si>
  <si>
    <t>SUTTER COUNTY</t>
  </si>
  <si>
    <t>FARMERSVILLE</t>
  </si>
  <si>
    <t>WOODLAKE</t>
  </si>
  <si>
    <t>SANTA PAULA</t>
  </si>
  <si>
    <t>MARYSVILLE</t>
  </si>
  <si>
    <t>WHEATLAND</t>
  </si>
  <si>
    <t>RANCHO STANTA MARGARITA</t>
  </si>
  <si>
    <t>Grand Total</t>
  </si>
  <si>
    <t>Sum of MIN VLI RHNA</t>
  </si>
  <si>
    <t>Data</t>
  </si>
  <si>
    <t>Sum of SUM VLI PERMITS</t>
  </si>
  <si>
    <t>Sum of SUM TOTAL PERMITS</t>
  </si>
  <si>
    <t>Sum of MIN RHNA TOTAL</t>
  </si>
  <si>
    <t>Sum of SUM ABOVE MOD PERMITS</t>
  </si>
  <si>
    <t>Sum of MIN ABOVE MOD RHNA</t>
  </si>
  <si>
    <t>Sum of SUM MOD PERMITS</t>
  </si>
  <si>
    <t>Sum of MIN MOD RHNA</t>
  </si>
  <si>
    <t>Sum of SUM LI (NDR) UNITS</t>
  </si>
  <si>
    <t>Sum of SUM LI (DR) UNITS</t>
  </si>
  <si>
    <t>Sum of SUM LI PERMITS</t>
  </si>
  <si>
    <t>Sum of MIN LI RHNA</t>
  </si>
  <si>
    <t>Sum of SUM VLI (NDR) UNITS</t>
  </si>
  <si>
    <t>Sum of SUM VLI (DR) UNITS</t>
  </si>
  <si>
    <t>Planning Period Beginning</t>
  </si>
  <si>
    <t>Planning Period End</t>
  </si>
  <si>
    <t>Enter End of Most Recent APR Reporting Period:</t>
  </si>
  <si>
    <t>Planning Period Progress</t>
  </si>
  <si>
    <t>Planning Period Length (Years)</t>
  </si>
  <si>
    <t>PRORATION FACTOR</t>
  </si>
  <si>
    <t>Prorated VLI RHNA</t>
  </si>
  <si>
    <t>Excess VLI</t>
  </si>
  <si>
    <t>Lower Permits</t>
  </si>
  <si>
    <t>Lower Remain</t>
  </si>
  <si>
    <t>% Lower Complete</t>
  </si>
  <si>
    <t>PLANNING_PERIOD</t>
  </si>
  <si>
    <t>YEARS</t>
  </si>
  <si>
    <t>APR_STATUS_NAME</t>
  </si>
  <si>
    <t>RHNA_VLI</t>
  </si>
  <si>
    <t>TOTAL_VLI_PERMITS</t>
  </si>
  <si>
    <t>VLI_DEED_RESTRICTED_UNITS</t>
  </si>
  <si>
    <t>VLI_NOT_DEED_RESTRICTED_UNITS</t>
  </si>
  <si>
    <t>RHNA_LI</t>
  </si>
  <si>
    <t>TOTAL_LI_PERMITS</t>
  </si>
  <si>
    <t>LI (DEED_RESTRICTED_UNITS)</t>
  </si>
  <si>
    <t>LI (NON_DEED_RESTRICTED_UNITS)</t>
  </si>
  <si>
    <t>RHNA_MOD</t>
  </si>
  <si>
    <t>MOD_UNITS</t>
  </si>
  <si>
    <t>RHNA_ABOVE_MOD</t>
  </si>
  <si>
    <t>ABOVE_MOD_UNITS</t>
  </si>
  <si>
    <t>RHNA_TOTAL</t>
  </si>
  <si>
    <t>TOTAL_UNITS_YEAR_SUBMITTED</t>
  </si>
  <si>
    <t>2018</t>
  </si>
  <si>
    <t>45</t>
  </si>
  <si>
    <t>SB 35 Determination APR Permit Summary :</t>
  </si>
  <si>
    <t>748</t>
  </si>
  <si>
    <t>145</t>
  </si>
  <si>
    <t>642</t>
  </si>
  <si>
    <t>16</t>
  </si>
  <si>
    <t>23</t>
  </si>
  <si>
    <t>164</t>
  </si>
  <si>
    <t>2501</t>
  </si>
  <si>
    <t>59</t>
  </si>
  <si>
    <t>ANGELS CAMP</t>
  </si>
  <si>
    <t>69</t>
  </si>
  <si>
    <t>680</t>
  </si>
  <si>
    <t>434</t>
  </si>
  <si>
    <t>160</t>
  </si>
  <si>
    <t>101</t>
  </si>
  <si>
    <t>51</t>
  </si>
  <si>
    <t>3</t>
  </si>
  <si>
    <t>125</t>
  </si>
  <si>
    <t>34</t>
  </si>
  <si>
    <t>336</t>
  </si>
  <si>
    <t>14331</t>
  </si>
  <si>
    <t>242</t>
  </si>
  <si>
    <t>363</t>
  </si>
  <si>
    <t>222</t>
  </si>
  <si>
    <t>5</t>
  </si>
  <si>
    <t>1401</t>
  </si>
  <si>
    <t>0</t>
  </si>
  <si>
    <t>28</t>
  </si>
  <si>
    <t>1326</t>
  </si>
  <si>
    <t>785</t>
  </si>
  <si>
    <t>30</t>
  </si>
  <si>
    <t>124</t>
  </si>
  <si>
    <t>148</t>
  </si>
  <si>
    <t>1134</t>
  </si>
  <si>
    <t>288</t>
  </si>
  <si>
    <t>1267</t>
  </si>
  <si>
    <t>131</t>
  </si>
  <si>
    <t>15</t>
  </si>
  <si>
    <t>908</t>
  </si>
  <si>
    <t>391</t>
  </si>
  <si>
    <t>60</t>
  </si>
  <si>
    <t>2332</t>
  </si>
  <si>
    <t>64</t>
  </si>
  <si>
    <t>708</t>
  </si>
  <si>
    <t>254</t>
  </si>
  <si>
    <t>1104</t>
  </si>
  <si>
    <t>35</t>
  </si>
  <si>
    <t>1638</t>
  </si>
  <si>
    <t>1176</t>
  </si>
  <si>
    <t>333</t>
  </si>
  <si>
    <t>CHOWCHILLA</t>
  </si>
  <si>
    <t>4956</t>
  </si>
  <si>
    <t>318</t>
  </si>
  <si>
    <t>152</t>
  </si>
  <si>
    <t>205</t>
  </si>
  <si>
    <t>112</t>
  </si>
  <si>
    <t>1844</t>
  </si>
  <si>
    <t>2945</t>
  </si>
  <si>
    <t>201</t>
  </si>
  <si>
    <t>36</t>
  </si>
  <si>
    <t>22</t>
  </si>
  <si>
    <t>210</t>
  </si>
  <si>
    <t>1677</t>
  </si>
  <si>
    <t>532</t>
  </si>
  <si>
    <t>CORNING</t>
  </si>
  <si>
    <t>308</t>
  </si>
  <si>
    <t>19</t>
  </si>
  <si>
    <t>24</t>
  </si>
  <si>
    <t>66</t>
  </si>
  <si>
    <t>541</t>
  </si>
  <si>
    <t>126</t>
  </si>
  <si>
    <t>106</t>
  </si>
  <si>
    <t>DEL REY OAKS</t>
  </si>
  <si>
    <t>1817</t>
  </si>
  <si>
    <t>466</t>
  </si>
  <si>
    <t>470</t>
  </si>
  <si>
    <t>346</t>
  </si>
  <si>
    <t>142</t>
  </si>
  <si>
    <t>DUNSMUIR</t>
  </si>
  <si>
    <t>12</t>
  </si>
  <si>
    <t>266</t>
  </si>
  <si>
    <t>2237</t>
  </si>
  <si>
    <t>840</t>
  </si>
  <si>
    <t>166</t>
  </si>
  <si>
    <t>1757</t>
  </si>
  <si>
    <t>946</t>
  </si>
  <si>
    <t>EL SEGUNDO</t>
  </si>
  <si>
    <t>2563</t>
  </si>
  <si>
    <t>752</t>
  </si>
  <si>
    <t>907</t>
  </si>
  <si>
    <t>ESCALON</t>
  </si>
  <si>
    <t>191</t>
  </si>
  <si>
    <t>1609</t>
  </si>
  <si>
    <t>264</t>
  </si>
  <si>
    <t>272</t>
  </si>
  <si>
    <t>1461</t>
  </si>
  <si>
    <t>259</t>
  </si>
  <si>
    <t>211</t>
  </si>
  <si>
    <t>1699</t>
  </si>
  <si>
    <t>9</t>
  </si>
  <si>
    <t>119</t>
  </si>
  <si>
    <t>151</t>
  </si>
  <si>
    <t>1837</t>
  </si>
  <si>
    <t>10116</t>
  </si>
  <si>
    <t>794</t>
  </si>
  <si>
    <t>331</t>
  </si>
  <si>
    <t>173</t>
  </si>
  <si>
    <t>413</t>
  </si>
  <si>
    <t>123</t>
  </si>
  <si>
    <t>49</t>
  </si>
  <si>
    <t>220</t>
  </si>
  <si>
    <t>321</t>
  </si>
  <si>
    <t>121</t>
  </si>
  <si>
    <t>HANFORD</t>
  </si>
  <si>
    <t>HAWAIIAN GARDENS</t>
  </si>
  <si>
    <t>300</t>
  </si>
  <si>
    <t>1981</t>
  </si>
  <si>
    <t>76</t>
  </si>
  <si>
    <t>244</t>
  </si>
  <si>
    <t>HERMOSA BEACH</t>
  </si>
  <si>
    <t>HIDDEN HILLS</t>
  </si>
  <si>
    <t>890</t>
  </si>
  <si>
    <t>93</t>
  </si>
  <si>
    <t>98</t>
  </si>
  <si>
    <t>62</t>
  </si>
  <si>
    <t>1271</t>
  </si>
  <si>
    <t>INDUSTRY</t>
  </si>
  <si>
    <t>5059</t>
  </si>
  <si>
    <t>7</t>
  </si>
  <si>
    <t>ISLETON</t>
  </si>
  <si>
    <t>8</t>
  </si>
  <si>
    <t>JURUPA VALLEY</t>
  </si>
  <si>
    <t>258</t>
  </si>
  <si>
    <t>10462</t>
  </si>
  <si>
    <t>347</t>
  </si>
  <si>
    <t>KINGSBURG</t>
  </si>
  <si>
    <t>132</t>
  </si>
  <si>
    <t>664</t>
  </si>
  <si>
    <t>146</t>
  </si>
  <si>
    <t>75</t>
  </si>
  <si>
    <t>1317</t>
  </si>
  <si>
    <t>1133</t>
  </si>
  <si>
    <t>LANCASTER</t>
  </si>
  <si>
    <t>2421</t>
  </si>
  <si>
    <t>348</t>
  </si>
  <si>
    <t>LOMA LINDA</t>
  </si>
  <si>
    <t>20</t>
  </si>
  <si>
    <t>3039</t>
  </si>
  <si>
    <t>97</t>
  </si>
  <si>
    <t>35412</t>
  </si>
  <si>
    <t>10844</t>
  </si>
  <si>
    <t>1049</t>
  </si>
  <si>
    <t>174</t>
  </si>
  <si>
    <t>LYNWOOD</t>
  </si>
  <si>
    <t>2600</t>
  </si>
  <si>
    <t>2398</t>
  </si>
  <si>
    <t>31</t>
  </si>
  <si>
    <t>MANTECA</t>
  </si>
  <si>
    <t>61</t>
  </si>
  <si>
    <t>548</t>
  </si>
  <si>
    <t>420</t>
  </si>
  <si>
    <t>195</t>
  </si>
  <si>
    <t>2610</t>
  </si>
  <si>
    <t>150</t>
  </si>
  <si>
    <t>1885</t>
  </si>
  <si>
    <t>38</t>
  </si>
  <si>
    <t>257</t>
  </si>
  <si>
    <t>1151</t>
  </si>
  <si>
    <t>73</t>
  </si>
  <si>
    <t>3796</t>
  </si>
  <si>
    <t>241</t>
  </si>
  <si>
    <t>MONTCLAIR</t>
  </si>
  <si>
    <t>651</t>
  </si>
  <si>
    <t>316</t>
  </si>
  <si>
    <t>MORRO BAY</t>
  </si>
  <si>
    <t>1093</t>
  </si>
  <si>
    <t>627</t>
  </si>
  <si>
    <t>403</t>
  </si>
  <si>
    <t>67</t>
  </si>
  <si>
    <t>718</t>
  </si>
  <si>
    <t>314</t>
  </si>
  <si>
    <t>423</t>
  </si>
  <si>
    <t>2</t>
  </si>
  <si>
    <t>85</t>
  </si>
  <si>
    <t>167</t>
  </si>
  <si>
    <t>520</t>
  </si>
  <si>
    <t>7816</t>
  </si>
  <si>
    <t>446</t>
  </si>
  <si>
    <t>2393</t>
  </si>
  <si>
    <t>4547</t>
  </si>
  <si>
    <t>155</t>
  </si>
  <si>
    <t>2174</t>
  </si>
  <si>
    <t>ORANGE COVE</t>
  </si>
  <si>
    <t>116</t>
  </si>
  <si>
    <t>784</t>
  </si>
  <si>
    <t>3102</t>
  </si>
  <si>
    <t>1875</t>
  </si>
  <si>
    <t>587</t>
  </si>
  <si>
    <t>1814</t>
  </si>
  <si>
    <t>322</t>
  </si>
  <si>
    <t>PISMO BEACH</t>
  </si>
  <si>
    <t>209</t>
  </si>
  <si>
    <t>1773</t>
  </si>
  <si>
    <t>170</t>
  </si>
  <si>
    <t>553</t>
  </si>
  <si>
    <t>25</t>
  </si>
  <si>
    <t>1</t>
  </si>
  <si>
    <t>13</t>
  </si>
  <si>
    <t>618</t>
  </si>
  <si>
    <t>3087</t>
  </si>
  <si>
    <t>39</t>
  </si>
  <si>
    <t>137</t>
  </si>
  <si>
    <t>2761</t>
  </si>
  <si>
    <t>564</t>
  </si>
  <si>
    <t>RIO VISTA</t>
  </si>
  <si>
    <t>536</t>
  </si>
  <si>
    <t>3442</t>
  </si>
  <si>
    <t>12725</t>
  </si>
  <si>
    <t>1335</t>
  </si>
  <si>
    <t>262</t>
  </si>
  <si>
    <t>3043</t>
  </si>
  <si>
    <t>4</t>
  </si>
  <si>
    <t>5913</t>
  </si>
  <si>
    <t>37</t>
  </si>
  <si>
    <t>431</t>
  </si>
  <si>
    <t>1529</t>
  </si>
  <si>
    <t>183</t>
  </si>
  <si>
    <t>33954</t>
  </si>
  <si>
    <t>12878</t>
  </si>
  <si>
    <t>193</t>
  </si>
  <si>
    <t>95</t>
  </si>
  <si>
    <t>398</t>
  </si>
  <si>
    <t>14231</t>
  </si>
  <si>
    <t>267</t>
  </si>
  <si>
    <t>1161</t>
  </si>
  <si>
    <t>1613</t>
  </si>
  <si>
    <t>1242</t>
  </si>
  <si>
    <t>555</t>
  </si>
  <si>
    <t>265</t>
  </si>
  <si>
    <t>438</t>
  </si>
  <si>
    <t>SAND CITY</t>
  </si>
  <si>
    <t>90</t>
  </si>
  <si>
    <t>1617</t>
  </si>
  <si>
    <t>284</t>
  </si>
  <si>
    <t>313</t>
  </si>
  <si>
    <t>551</t>
  </si>
  <si>
    <t>139</t>
  </si>
  <si>
    <t>1731</t>
  </si>
  <si>
    <t>700</t>
  </si>
  <si>
    <t>1410</t>
  </si>
  <si>
    <t>SCOTTS VALLEY</t>
  </si>
  <si>
    <t>58</t>
  </si>
  <si>
    <t>SEAL BEACH</t>
  </si>
  <si>
    <t>SEASIDE</t>
  </si>
  <si>
    <t>SELMA</t>
  </si>
  <si>
    <t>70</t>
  </si>
  <si>
    <t>509</t>
  </si>
  <si>
    <t>43</t>
  </si>
  <si>
    <t>80</t>
  </si>
  <si>
    <t>192</t>
  </si>
  <si>
    <t>42</t>
  </si>
  <si>
    <t>SOUTH EL MONTE</t>
  </si>
  <si>
    <t>558</t>
  </si>
  <si>
    <t>181</t>
  </si>
  <si>
    <t>967</t>
  </si>
  <si>
    <t>1974</t>
  </si>
  <si>
    <t>128</t>
  </si>
  <si>
    <t>596</t>
  </si>
  <si>
    <t>77</t>
  </si>
  <si>
    <t>600</t>
  </si>
  <si>
    <t>2463</t>
  </si>
  <si>
    <t>476</t>
  </si>
  <si>
    <t>3370</t>
  </si>
  <si>
    <t>TULELAKE</t>
  </si>
  <si>
    <t>417</t>
  </si>
  <si>
    <t>653</t>
  </si>
  <si>
    <t>690</t>
  </si>
  <si>
    <t>412</t>
  </si>
  <si>
    <t>3124</t>
  </si>
  <si>
    <t>3672</t>
  </si>
  <si>
    <t>530</t>
  </si>
  <si>
    <t>521</t>
  </si>
  <si>
    <t>293</t>
  </si>
  <si>
    <t>WEED</t>
  </si>
  <si>
    <t>2627</t>
  </si>
  <si>
    <t>18</t>
  </si>
  <si>
    <t>105</t>
  </si>
  <si>
    <t>1038</t>
  </si>
  <si>
    <t>WILLITS</t>
  </si>
  <si>
    <t>188</t>
  </si>
  <si>
    <t>130</t>
  </si>
  <si>
    <t>864</t>
  </si>
  <si>
    <t>11</t>
  </si>
  <si>
    <t>813</t>
  </si>
  <si>
    <t>270</t>
  </si>
  <si>
    <t>851</t>
  </si>
  <si>
    <t>400</t>
  </si>
  <si>
    <t>1st APR</t>
  </si>
  <si>
    <t>Planning Period Half-Way Point</t>
  </si>
  <si>
    <t>GREENFIELD</t>
  </si>
  <si>
    <t>GUADALUPE</t>
  </si>
  <si>
    <t>LA HABRA HEIGHTS</t>
  </si>
  <si>
    <t>LAKE COUNTY</t>
  </si>
  <si>
    <t>NEVADA CITY</t>
  </si>
  <si>
    <t>RIO DELL</t>
  </si>
  <si>
    <t>SAN JUAN BAUTISTA</t>
  </si>
  <si>
    <t>TEHACHAPI</t>
  </si>
  <si>
    <t>WATERFORD</t>
  </si>
  <si>
    <t>This spreadsheet summarizes self-reported permits for all submitted 5th Cycle jurisdiction APRs by jurisdiction up to 2018 APRs. The columns of this spreadsheet correspond to the information that appears summarized in Table B of the APR. The information is displayed as a summary pivot table (a row for all of 5th Cycle).</t>
  </si>
  <si>
    <t>CANYON LAKE</t>
  </si>
  <si>
    <r>
      <rPr>
        <b/>
        <sz val="18"/>
        <color indexed="8"/>
        <rFont val="Arial"/>
        <family val="2"/>
      </rPr>
      <t>California Department of Housing and Community Development - Division of Housing Policy Development</t>
    </r>
    <r>
      <rPr>
        <sz val="18"/>
        <color indexed="8"/>
        <rFont val="Arial"/>
        <family val="2"/>
      </rPr>
      <t xml:space="preserve">
Annual Progress Report Permit Summary Table
</t>
    </r>
    <r>
      <rPr>
        <sz val="14"/>
        <color indexed="8"/>
        <rFont val="Arial"/>
        <family val="2"/>
      </rPr>
      <t xml:space="preserve">A summary of the housing units reported as permitted in the Housing Element Annual Progress Reports submitted to HCD for 5th Cycle compared to Regional Housing Needs Allocations (RHNAs).  This table provides a summary of all 5th Cycle APR data received from a jurisdiction up to the 2018 APR received as of </t>
    </r>
    <r>
      <rPr>
        <sz val="14"/>
        <color indexed="10"/>
        <rFont val="Arial"/>
        <family val="2"/>
      </rPr>
      <t>June 21, 2019</t>
    </r>
    <r>
      <rPr>
        <sz val="14"/>
        <color indexed="8"/>
        <rFont val="Arial"/>
        <family val="2"/>
      </rPr>
      <t xml:space="preserve">; one line for each jurisdiction. Full definition of fields shown in row 2, recommend hiding this row for printing. </t>
    </r>
    <r>
      <rPr>
        <sz val="11"/>
        <color indexed="8"/>
        <rFont val="Arial"/>
        <family val="2"/>
      </rPr>
      <t xml:space="preserve">
</t>
    </r>
  </si>
  <si>
    <t>Last APR</t>
  </si>
  <si>
    <t>Total Number of Very Low Income Housing Units Permitted for 5th Cycle 2013-2018</t>
  </si>
  <si>
    <t>Total Number of Deed-Restricted Very Low Income Housing Units Permitted in 5th Cycle 2013-2018</t>
  </si>
  <si>
    <t>Total Number of Non Deed-Restricted Very Low Income Housing Units Permitted in 5th Cycle 2013-2018</t>
  </si>
  <si>
    <t>Total Very Low Income Housing Units permitted in 5th Cycle 2013-2018 divided by the Very Low Income RHNA.  Percentage of Very Low Income RHNA complete.</t>
  </si>
  <si>
    <t>Total Number of  Low Income Housing Units Permitted for 5th Cycle 2013-2018</t>
  </si>
  <si>
    <t>Total Number of Deed-Restricted Low Income Housing Units Permitted in 5th Cycle 2013-2018</t>
  </si>
  <si>
    <t>Total Number of Non Deed-Restricted  Low Income Housing Units Permitted in 5th Cycle 2013-2018</t>
  </si>
  <si>
    <t>Total Low Income Housing Units permitted in 5th Cycle 2013-2018 divided by the Low Income RHNA.  Percentage of Low Income RHNA complete.</t>
  </si>
  <si>
    <t>Total Number of  Moderate Income Housing Units Permitted for 5th Cycle 2013-2018</t>
  </si>
  <si>
    <t>Total Moderate Income Housing Units permitted in 5th Cycle 2013-2018 divided by the Moderate Income RHNA.  Percentage of Moderate Income RHNA complete.</t>
  </si>
  <si>
    <t>Total Number of  Above Moderate Income Housing Units Permitted for 5th Cycle 2013-2018</t>
  </si>
  <si>
    <t>Total Above Moderate Income Housing Units permitted in 5th Cycle 2013-2018 divided by the Above Moderate Income RHNA.  Percentage of Above Moderate Income RHNA complete.</t>
  </si>
  <si>
    <t>APR YEAR (In Planning Period)</t>
  </si>
  <si>
    <t>1st APR in Planning Period</t>
  </si>
  <si>
    <t>Exempt</t>
  </si>
  <si>
    <t>2018 APR</t>
  </si>
  <si>
    <t>Jurisdiction</t>
  </si>
  <si>
    <t>Status</t>
  </si>
  <si>
    <t>AgouraHills</t>
  </si>
  <si>
    <t>Successful</t>
  </si>
  <si>
    <t>Alameda County</t>
  </si>
  <si>
    <t>AlamedaCounty</t>
  </si>
  <si>
    <t>AlisoViejo</t>
  </si>
  <si>
    <t>AlpineCounty</t>
  </si>
  <si>
    <t>AmadorCity</t>
  </si>
  <si>
    <t>Amador County</t>
  </si>
  <si>
    <t>AmadorCounty</t>
  </si>
  <si>
    <t>AmericanCanyon</t>
  </si>
  <si>
    <t>Angels Camp</t>
  </si>
  <si>
    <t>AngelsCamp</t>
  </si>
  <si>
    <t>Apple Valley</t>
  </si>
  <si>
    <t>AppleValley</t>
  </si>
  <si>
    <t>Received - Not successful</t>
  </si>
  <si>
    <t>ArroyoGrande</t>
  </si>
  <si>
    <t>Atherton</t>
  </si>
  <si>
    <t>BaldwinPark</t>
  </si>
  <si>
    <t>BellGardens</t>
  </si>
  <si>
    <t>BeverlyHills</t>
  </si>
  <si>
    <t>BigBearLake</t>
  </si>
  <si>
    <t>BlueLake</t>
  </si>
  <si>
    <t>BuenaPark</t>
  </si>
  <si>
    <t>Butte County</t>
  </si>
  <si>
    <t>ButteCounty</t>
  </si>
  <si>
    <t>Calaveras County</t>
  </si>
  <si>
    <t>CalaverasCounty</t>
  </si>
  <si>
    <t>CaliforniaCity</t>
  </si>
  <si>
    <t>CanyonLake</t>
  </si>
  <si>
    <t>Carmel</t>
  </si>
  <si>
    <t>Cathedral</t>
  </si>
  <si>
    <t>ChinoHills</t>
  </si>
  <si>
    <t>ChulaVista</t>
  </si>
  <si>
    <t>CitrusHeights</t>
  </si>
  <si>
    <t>Colma</t>
  </si>
  <si>
    <t>Colusa County</t>
  </si>
  <si>
    <t>ColusaCounty</t>
  </si>
  <si>
    <t>Contra Costa County</t>
  </si>
  <si>
    <t>ContraCostaCounty</t>
  </si>
  <si>
    <t>Corte Madera</t>
  </si>
  <si>
    <t>CorteMadera</t>
  </si>
  <si>
    <t>CostaMesa</t>
  </si>
  <si>
    <t>CrescentCity</t>
  </si>
  <si>
    <t>CulverCity</t>
  </si>
  <si>
    <t>DalyCity</t>
  </si>
  <si>
    <t>DanaPoint</t>
  </si>
  <si>
    <t>Danville</t>
  </si>
  <si>
    <t>DelMar</t>
  </si>
  <si>
    <t>Del Norte County</t>
  </si>
  <si>
    <t>DelNorteCounty</t>
  </si>
  <si>
    <t>DelReyOaks</t>
  </si>
  <si>
    <t>DesertHotSprings</t>
  </si>
  <si>
    <t>DiamondBar</t>
  </si>
  <si>
    <t>DosPalos</t>
  </si>
  <si>
    <t>EastPaloAlto</t>
  </si>
  <si>
    <t>Eastvale</t>
  </si>
  <si>
    <t>ElCajon</t>
  </si>
  <si>
    <t>ElCentro</t>
  </si>
  <si>
    <t>ElCerrito</t>
  </si>
  <si>
    <t>El Dorado County</t>
  </si>
  <si>
    <t>ElDoradoCounty</t>
  </si>
  <si>
    <t>ElMonte</t>
  </si>
  <si>
    <t>ElSegundo</t>
  </si>
  <si>
    <t>ElkGrove</t>
  </si>
  <si>
    <t>Fairfax</t>
  </si>
  <si>
    <t>FortBragg</t>
  </si>
  <si>
    <t>FortJones</t>
  </si>
  <si>
    <t>FosterCity</t>
  </si>
  <si>
    <t>FountainValley</t>
  </si>
  <si>
    <t>Fresno County</t>
  </si>
  <si>
    <t>FresnoCounty</t>
  </si>
  <si>
    <t>GardenGrove</t>
  </si>
  <si>
    <t>Glenn County</t>
  </si>
  <si>
    <t>GlennCounty</t>
  </si>
  <si>
    <t>GrandTerrace</t>
  </si>
  <si>
    <t>GrassValley</t>
  </si>
  <si>
    <t>GroverBeach</t>
  </si>
  <si>
    <t>HalfMoonBay</t>
  </si>
  <si>
    <t>HawaiianGardens</t>
  </si>
  <si>
    <t>HermosaBeach</t>
  </si>
  <si>
    <t>HiddenHills</t>
  </si>
  <si>
    <t>Hillsborough</t>
  </si>
  <si>
    <t>Humboldt County</t>
  </si>
  <si>
    <t>HumboldtCounty</t>
  </si>
  <si>
    <t>HuntingtonBeach</t>
  </si>
  <si>
    <t>HuntingtonPark</t>
  </si>
  <si>
    <t>ImperialBeach</t>
  </si>
  <si>
    <t>Imperial County</t>
  </si>
  <si>
    <t>ImperialCounty</t>
  </si>
  <si>
    <t>IndianWells</t>
  </si>
  <si>
    <t>Inyo County</t>
  </si>
  <si>
    <t>InyoCounty</t>
  </si>
  <si>
    <t>Jurupa Valley</t>
  </si>
  <si>
    <t>JurupaValley</t>
  </si>
  <si>
    <t>Kern County</t>
  </si>
  <si>
    <t>KernCounty</t>
  </si>
  <si>
    <t>KingCity</t>
  </si>
  <si>
    <t>Kings County</t>
  </si>
  <si>
    <t>KingsCounty</t>
  </si>
  <si>
    <t>LaCanadaFlintridge</t>
  </si>
  <si>
    <t>LaHabra</t>
  </si>
  <si>
    <t>LaHabraHeights</t>
  </si>
  <si>
    <t>LaMesa</t>
  </si>
  <si>
    <t>LaMirada</t>
  </si>
  <si>
    <t>LaPalma</t>
  </si>
  <si>
    <t>LaPuente</t>
  </si>
  <si>
    <t>LaQuinta</t>
  </si>
  <si>
    <t>LaVerne</t>
  </si>
  <si>
    <t>LagunaBeach</t>
  </si>
  <si>
    <t>LagunaHills</t>
  </si>
  <si>
    <t>LagunaNiguel</t>
  </si>
  <si>
    <t>LagunaWoods</t>
  </si>
  <si>
    <t>Lake County</t>
  </si>
  <si>
    <t>LakeCounty</t>
  </si>
  <si>
    <t>LakeElsinore</t>
  </si>
  <si>
    <t>LakeForest</t>
  </si>
  <si>
    <t>Lassen County</t>
  </si>
  <si>
    <t>LassenCounty</t>
  </si>
  <si>
    <t>LemonGrove</t>
  </si>
  <si>
    <t>LiveOak</t>
  </si>
  <si>
    <t>LomaLinda</t>
  </si>
  <si>
    <t>LongBeach</t>
  </si>
  <si>
    <t>Loomis</t>
  </si>
  <si>
    <t>LosAlamitos</t>
  </si>
  <si>
    <t>LosAltos</t>
  </si>
  <si>
    <t>Los Altos Hills</t>
  </si>
  <si>
    <t>LosAltosHills</t>
  </si>
  <si>
    <t>LosAngeles</t>
  </si>
  <si>
    <t>Los Angeles County</t>
  </si>
  <si>
    <t>LosAngelesCounty</t>
  </si>
  <si>
    <t>LosBanos</t>
  </si>
  <si>
    <t>Los Gatos</t>
  </si>
  <si>
    <t>LosGatos</t>
  </si>
  <si>
    <t>Madera County</t>
  </si>
  <si>
    <t>MaderaCounty</t>
  </si>
  <si>
    <t>Mammoth Lakes</t>
  </si>
  <si>
    <t>MammothLakes</t>
  </si>
  <si>
    <t>ManhattanBeach</t>
  </si>
  <si>
    <t>Marin County</t>
  </si>
  <si>
    <t>MarinCounty</t>
  </si>
  <si>
    <t>MariposaCounty</t>
  </si>
  <si>
    <t>Mcfarland</t>
  </si>
  <si>
    <t>Mendocino County</t>
  </si>
  <si>
    <t>MendocinoCounty</t>
  </si>
  <si>
    <t>MenloPark</t>
  </si>
  <si>
    <t>Merced County</t>
  </si>
  <si>
    <t>MercedCounty</t>
  </si>
  <si>
    <t>MillValley</t>
  </si>
  <si>
    <t>MissionViejo</t>
  </si>
  <si>
    <t>Modoc County</t>
  </si>
  <si>
    <t>ModocCounty</t>
  </si>
  <si>
    <t>Mono County</t>
  </si>
  <si>
    <t>MonoCounty</t>
  </si>
  <si>
    <t>MonteSereno</t>
  </si>
  <si>
    <t>Monterey County</t>
  </si>
  <si>
    <t>MontereyCounty</t>
  </si>
  <si>
    <t>MontereyPark</t>
  </si>
  <si>
    <t>MorenoValley</t>
  </si>
  <si>
    <t>MorganHill</t>
  </si>
  <si>
    <t>MorroBay</t>
  </si>
  <si>
    <t>MountShasta</t>
  </si>
  <si>
    <t>MountainView</t>
  </si>
  <si>
    <t>Napa County</t>
  </si>
  <si>
    <t>NapaCounty</t>
  </si>
  <si>
    <t>NationalCity</t>
  </si>
  <si>
    <t>NevadaCity</t>
  </si>
  <si>
    <t>Nevada County</t>
  </si>
  <si>
    <t>NevadaCounty</t>
  </si>
  <si>
    <t>NewportBeach</t>
  </si>
  <si>
    <t>Orange County</t>
  </si>
  <si>
    <t>OrangeCounty</t>
  </si>
  <si>
    <t>OrangeCove</t>
  </si>
  <si>
    <t>PacificGrove</t>
  </si>
  <si>
    <t>PalmDesert</t>
  </si>
  <si>
    <t>PalmSprings</t>
  </si>
  <si>
    <t>PaloAlto</t>
  </si>
  <si>
    <t>PalosVerdesEstates</t>
  </si>
  <si>
    <t>Paradise</t>
  </si>
  <si>
    <t>PasoRobles</t>
  </si>
  <si>
    <t>PicoRivera</t>
  </si>
  <si>
    <t>PismoBeach</t>
  </si>
  <si>
    <t>Placer County</t>
  </si>
  <si>
    <t>PlacerCounty</t>
  </si>
  <si>
    <t>PleasantHill</t>
  </si>
  <si>
    <t>Plumas County</t>
  </si>
  <si>
    <t>PlumasCounty</t>
  </si>
  <si>
    <t>PointArena</t>
  </si>
  <si>
    <t>PortHueneme</t>
  </si>
  <si>
    <t>Portola Valley</t>
  </si>
  <si>
    <t>PortolaValley</t>
  </si>
  <si>
    <t>RanchoCordova</t>
  </si>
  <si>
    <t>RanchoCucamonga</t>
  </si>
  <si>
    <t>RanchoMirage</t>
  </si>
  <si>
    <t>RanchoPalosVerdes</t>
  </si>
  <si>
    <t>RanchoSantaMargarita</t>
  </si>
  <si>
    <t>RedBluff</t>
  </si>
  <si>
    <t>RedondoBeach</t>
  </si>
  <si>
    <t>RedwoodCity</t>
  </si>
  <si>
    <t>RioDell</t>
  </si>
  <si>
    <t>RioVista</t>
  </si>
  <si>
    <t>Riverside County</t>
  </si>
  <si>
    <t>RiversideCounty</t>
  </si>
  <si>
    <t>RohnertPark</t>
  </si>
  <si>
    <t>RollingHills</t>
  </si>
  <si>
    <t>RollingHillsEstates</t>
  </si>
  <si>
    <t>Ross</t>
  </si>
  <si>
    <t>Sacramento County</t>
  </si>
  <si>
    <t>SacramentoCounty</t>
  </si>
  <si>
    <t>Saint Helena</t>
  </si>
  <si>
    <t>SaintHelena</t>
  </si>
  <si>
    <t>San Anselmo</t>
  </si>
  <si>
    <t>SanAnselmo</t>
  </si>
  <si>
    <t>San Benito County</t>
  </si>
  <si>
    <t>SanBenitoCounty</t>
  </si>
  <si>
    <t>SanBernardino</t>
  </si>
  <si>
    <t>San Bernardino County</t>
  </si>
  <si>
    <t>SanBernardinoCounty</t>
  </si>
  <si>
    <t>SanBruno</t>
  </si>
  <si>
    <t>SanCarlos</t>
  </si>
  <si>
    <t>SanClemente</t>
  </si>
  <si>
    <t>SanDiego</t>
  </si>
  <si>
    <t>San Diego County</t>
  </si>
  <si>
    <t>SanDiegoCounty</t>
  </si>
  <si>
    <t>SanDimas</t>
  </si>
  <si>
    <t>SanFernando</t>
  </si>
  <si>
    <t>SanFrancisco</t>
  </si>
  <si>
    <t>SanGabriel</t>
  </si>
  <si>
    <t>SanJacinto</t>
  </si>
  <si>
    <t>SanJoaquin</t>
  </si>
  <si>
    <t>San Joaquin County</t>
  </si>
  <si>
    <t>SanJoaquinCounty</t>
  </si>
  <si>
    <t>SanJose</t>
  </si>
  <si>
    <t>SanJuanBautista</t>
  </si>
  <si>
    <t>SanJuanCapistrano</t>
  </si>
  <si>
    <t>SanLeandro</t>
  </si>
  <si>
    <t>SanLuisObispo</t>
  </si>
  <si>
    <t>SanLuisObispoCounty</t>
  </si>
  <si>
    <t>SanMarcos</t>
  </si>
  <si>
    <t>SanMarino</t>
  </si>
  <si>
    <t>SanMateo</t>
  </si>
  <si>
    <t>San Mateo County</t>
  </si>
  <si>
    <t>SanMateoCounty</t>
  </si>
  <si>
    <t>SanPablo</t>
  </si>
  <si>
    <t>SanRafael</t>
  </si>
  <si>
    <t>SanRamon</t>
  </si>
  <si>
    <t>SandCity</t>
  </si>
  <si>
    <t>SantaAna</t>
  </si>
  <si>
    <t>SantaBarbara</t>
  </si>
  <si>
    <t>Santa Barbara County</t>
  </si>
  <si>
    <t>SantaBarbaraCounty</t>
  </si>
  <si>
    <t>SantaClara</t>
  </si>
  <si>
    <t>Santa Clara County</t>
  </si>
  <si>
    <t>SantaClaraCounty</t>
  </si>
  <si>
    <t>SantaClarita</t>
  </si>
  <si>
    <t>SantaCruz</t>
  </si>
  <si>
    <t>Santa Cruz County</t>
  </si>
  <si>
    <t>SantaCruzCounty</t>
  </si>
  <si>
    <t>SantaFeSprings</t>
  </si>
  <si>
    <t>SantaMaria</t>
  </si>
  <si>
    <t>SantaMonica</t>
  </si>
  <si>
    <t>SantaPaula</t>
  </si>
  <si>
    <t>SantaRosa</t>
  </si>
  <si>
    <t>ScottsValley</t>
  </si>
  <si>
    <t>SealBeach</t>
  </si>
  <si>
    <t>Shasta County</t>
  </si>
  <si>
    <t>ShastaCounty</t>
  </si>
  <si>
    <t>ShastaLake</t>
  </si>
  <si>
    <t>Sierra County</t>
  </si>
  <si>
    <t>SierraCounty</t>
  </si>
  <si>
    <t>SierraMadre</t>
  </si>
  <si>
    <t>SignalHill</t>
  </si>
  <si>
    <t>SimiValley</t>
  </si>
  <si>
    <t>Siskiyou County</t>
  </si>
  <si>
    <t>SiskiyouCounty</t>
  </si>
  <si>
    <t>SolanaBeach</t>
  </si>
  <si>
    <t>Solano County</t>
  </si>
  <si>
    <t>SolanoCounty</t>
  </si>
  <si>
    <t>Sonoma County</t>
  </si>
  <si>
    <t>SonomaCounty</t>
  </si>
  <si>
    <t>SouthElMonte</t>
  </si>
  <si>
    <t>SouthGate</t>
  </si>
  <si>
    <t>SouthLakeTahoe</t>
  </si>
  <si>
    <t>SouthPasadena</t>
  </si>
  <si>
    <t>SouthSanFrancisco</t>
  </si>
  <si>
    <t>Stanislaus County</t>
  </si>
  <si>
    <t>StanislausCounty</t>
  </si>
  <si>
    <t>SuisunCity</t>
  </si>
  <si>
    <t>Sutter County</t>
  </si>
  <si>
    <t>SutterCounty</t>
  </si>
  <si>
    <t>SutterCreek</t>
  </si>
  <si>
    <t>Tehama County</t>
  </si>
  <si>
    <t>TehamaCounty</t>
  </si>
  <si>
    <t>TempleCity</t>
  </si>
  <si>
    <t>ThousandOaks</t>
  </si>
  <si>
    <t>Tiburon</t>
  </si>
  <si>
    <t>TrinityCounty</t>
  </si>
  <si>
    <t>Tulare County</t>
  </si>
  <si>
    <t>TulareCounty</t>
  </si>
  <si>
    <t>Tuolumne County</t>
  </si>
  <si>
    <t>TuolumneCounty</t>
  </si>
  <si>
    <t>TwentyninePalms</t>
  </si>
  <si>
    <t>UnionCity</t>
  </si>
  <si>
    <t>Ventura County</t>
  </si>
  <si>
    <t>VenturaCounty</t>
  </si>
  <si>
    <t>VillaPark</t>
  </si>
  <si>
    <t>WalnutCreek</t>
  </si>
  <si>
    <t>WestCovina</t>
  </si>
  <si>
    <t>WestHollywood</t>
  </si>
  <si>
    <t>WestSacramento</t>
  </si>
  <si>
    <t>WestlakeVillage</t>
  </si>
  <si>
    <t>Wildomar</t>
  </si>
  <si>
    <t>Windsor</t>
  </si>
  <si>
    <t>Woodside</t>
  </si>
  <si>
    <t>Yolo County</t>
  </si>
  <si>
    <t>YoloCounty</t>
  </si>
  <si>
    <t>YorbaLinda</t>
  </si>
  <si>
    <t>Yountville</t>
  </si>
  <si>
    <t>YubaCity</t>
  </si>
  <si>
    <t>Yuba County</t>
  </si>
  <si>
    <t>YubaCounty</t>
  </si>
  <si>
    <t>YuccaValley</t>
  </si>
  <si>
    <t>Rancho St. Margarita</t>
  </si>
  <si>
    <t>San Luis Obispo Co.</t>
  </si>
  <si>
    <t>ADELANTO</t>
  </si>
  <si>
    <t>ALTURAS</t>
  </si>
  <si>
    <t>AMADOR CITY</t>
  </si>
  <si>
    <t>BLUE LAKE</t>
  </si>
  <si>
    <t>BLYTHE</t>
  </si>
  <si>
    <t>BRADBURY</t>
  </si>
  <si>
    <t>CALIFORNIA CITY</t>
  </si>
  <si>
    <t>CARMEL</t>
  </si>
  <si>
    <t>COMMERCE</t>
  </si>
  <si>
    <t>COMPTON</t>
  </si>
  <si>
    <t>CORCORAN</t>
  </si>
  <si>
    <t>COVINA</t>
  </si>
  <si>
    <t>CRESCENT CITY</t>
  </si>
  <si>
    <t>DOS PALOS</t>
  </si>
  <si>
    <t>FERNDALE</t>
  </si>
  <si>
    <t>FILLMORE</t>
  </si>
  <si>
    <t>FORT JONES</t>
  </si>
  <si>
    <t>FOWLER</t>
  </si>
  <si>
    <t>GUSTINE</t>
  </si>
  <si>
    <t>HUNTINGTON BEACH</t>
  </si>
  <si>
    <t>HUNTINGTON PARK</t>
  </si>
  <si>
    <t>LA PUENTE</t>
  </si>
  <si>
    <t>LASSEN COUNTY</t>
  </si>
  <si>
    <t>LEMOORE</t>
  </si>
  <si>
    <t>LOYALTON</t>
  </si>
  <si>
    <t>MARICOPA</t>
  </si>
  <si>
    <t>MAYWOOD</t>
  </si>
  <si>
    <t>MENDOTA</t>
  </si>
  <si>
    <t>MODOC COUNTY</t>
  </si>
  <si>
    <t>MONTEBELLO</t>
  </si>
  <si>
    <t>NEWMAN</t>
  </si>
  <si>
    <t>PALOS VERDES ESTATES</t>
  </si>
  <si>
    <t>PATTERSON</t>
  </si>
  <si>
    <t>PICO RIVERA</t>
  </si>
  <si>
    <t>POMONA</t>
  </si>
  <si>
    <t>PORTOLA</t>
  </si>
  <si>
    <t>RIDGECREST</t>
  </si>
  <si>
    <t>RIPON</t>
  </si>
  <si>
    <t>ROLLING HILLS</t>
  </si>
  <si>
    <t>SHAFTER</t>
  </si>
  <si>
    <t>SIERRA COUNTY</t>
  </si>
  <si>
    <t>SISKIYOU COUNTY</t>
  </si>
  <si>
    <t>SUSANVILLE</t>
  </si>
  <si>
    <t>TRINIDAD</t>
  </si>
  <si>
    <t>TRINITY COUNTY</t>
  </si>
  <si>
    <t>VERNON</t>
  </si>
  <si>
    <t>WILLIAMS</t>
  </si>
  <si>
    <t>No 2018 Annual Progress Report</t>
  </si>
  <si>
    <t>Exempt but for 2018 APR</t>
  </si>
  <si>
    <t>50% but for 2018 APR</t>
  </si>
  <si>
    <t>HETS NAME</t>
  </si>
  <si>
    <t>MODOC</t>
  </si>
  <si>
    <t>LASSEN</t>
  </si>
  <si>
    <t>SIERRA</t>
  </si>
  <si>
    <t>TRINITY</t>
  </si>
  <si>
    <t>2021</t>
  </si>
  <si>
    <t>10/15/2013</t>
  </si>
  <si>
    <t>10/15/2021</t>
  </si>
  <si>
    <t>YES</t>
  </si>
  <si>
    <t>NO</t>
  </si>
  <si>
    <t>01/31/2015</t>
  </si>
  <si>
    <t>01/31/2023</t>
  </si>
  <si>
    <t>06/30/2014</t>
  </si>
  <si>
    <t>06/30/2019</t>
  </si>
  <si>
    <t>2023</t>
  </si>
  <si>
    <t>12/31/2015</t>
  </si>
  <si>
    <t>12/31/2023</t>
  </si>
  <si>
    <t>03/31/2016</t>
  </si>
  <si>
    <t>03/31/2024</t>
  </si>
  <si>
    <t>10/31/2013</t>
  </si>
  <si>
    <t>10/31/2021</t>
  </si>
  <si>
    <t>01/31/2016</t>
  </si>
  <si>
    <t>01/31/2024</t>
  </si>
  <si>
    <t>*</t>
  </si>
  <si>
    <t>06/15/2014</t>
  </si>
  <si>
    <t>06/15/2022</t>
  </si>
  <si>
    <t>02/15/2015</t>
  </si>
  <si>
    <t>02/15/2023</t>
  </si>
  <si>
    <t>04/30/2013</t>
  </si>
  <si>
    <t>04/30/2021</t>
  </si>
  <si>
    <t>On Pace?</t>
  </si>
  <si>
    <t>Name</t>
  </si>
  <si>
    <t>Planning_P</t>
  </si>
  <si>
    <t>SB_2_Emerg</t>
  </si>
  <si>
    <t>1233_Progr</t>
  </si>
  <si>
    <t>2013_APR</t>
  </si>
  <si>
    <t>2014_APR</t>
  </si>
  <si>
    <t>2015_APR</t>
  </si>
  <si>
    <t>2016_APR</t>
  </si>
  <si>
    <t>2017_APR</t>
  </si>
  <si>
    <t>VLI_PERMIT</t>
  </si>
  <si>
    <t>LI_PERMITS</t>
  </si>
  <si>
    <t>MOD_PERMIT</t>
  </si>
  <si>
    <t>ABOVE_MOD_PERMIT</t>
  </si>
  <si>
    <t>TOTAL_PERM</t>
  </si>
  <si>
    <t>SB_35_Dete</t>
  </si>
  <si>
    <t>VLI_RHNA</t>
  </si>
  <si>
    <t>LI_RHNA</t>
  </si>
  <si>
    <t>MOD_RHNA</t>
  </si>
  <si>
    <t>Above_MOD_RHNA</t>
  </si>
  <si>
    <t>PlanPeriod</t>
  </si>
  <si>
    <t>HE_Complia</t>
  </si>
  <si>
    <t>RezoneProg</t>
  </si>
  <si>
    <t>COG</t>
  </si>
  <si>
    <t>County</t>
  </si>
  <si>
    <t>Total_Pop</t>
  </si>
  <si>
    <t>8 Year</t>
  </si>
  <si>
    <t xml:space="preserve">Yes     </t>
  </si>
  <si>
    <t xml:space="preserve">No     </t>
  </si>
  <si>
    <t>No</t>
  </si>
  <si>
    <t>10 Percent</t>
  </si>
  <si>
    <t>In</t>
  </si>
  <si>
    <t>Yes</t>
  </si>
  <si>
    <t>50 Percent</t>
  </si>
  <si>
    <t>ABAG</t>
  </si>
  <si>
    <t xml:space="preserve">Yes       </t>
  </si>
  <si>
    <t>5 Year</t>
  </si>
  <si>
    <t>None</t>
  </si>
  <si>
    <t>Unknown</t>
  </si>
  <si>
    <t xml:space="preserve">Unknown   </t>
  </si>
  <si>
    <t>Out (Due)</t>
  </si>
  <si>
    <t>Humboldt County Association of Governments</t>
  </si>
  <si>
    <t>SLOCOG</t>
  </si>
  <si>
    <t>San Luis Obispo County</t>
  </si>
  <si>
    <t>In - Conditional</t>
  </si>
  <si>
    <t xml:space="preserve">Yes    </t>
  </si>
  <si>
    <t>KernCOG</t>
  </si>
  <si>
    <t>No (Program)</t>
  </si>
  <si>
    <t>Out (Adopted)</t>
  </si>
  <si>
    <t>Merced County Association of Governments</t>
  </si>
  <si>
    <t>SACOG</t>
  </si>
  <si>
    <t>Kings County Association of Governments</t>
  </si>
  <si>
    <t xml:space="preserve">Yes      </t>
  </si>
  <si>
    <t>8 year</t>
  </si>
  <si>
    <t>In Review (Adopted)</t>
  </si>
  <si>
    <t>TBD</t>
  </si>
  <si>
    <t>Out (Draft)</t>
  </si>
  <si>
    <t>Butte County Association of Governments</t>
  </si>
  <si>
    <t xml:space="preserve">Yes        </t>
  </si>
  <si>
    <t>Santa Barbara Council of Governments</t>
  </si>
  <si>
    <t>AMBAG</t>
  </si>
  <si>
    <t>SANDAG</t>
  </si>
  <si>
    <t>Stanislaus Council of Governments?á</t>
  </si>
  <si>
    <t>Madera County Transportation Commission</t>
  </si>
  <si>
    <t>Lake County Areawide Planning Council</t>
  </si>
  <si>
    <t>Council of Fresno County Governments</t>
  </si>
  <si>
    <t xml:space="preserve">No      </t>
  </si>
  <si>
    <t>Tulare County Association of Governments</t>
  </si>
  <si>
    <t xml:space="preserve">No        </t>
  </si>
  <si>
    <t>In Review (Draft)</t>
  </si>
  <si>
    <t>San Joaquin County Council of Governments?á</t>
  </si>
  <si>
    <t>Mendocino Council of Governments?á</t>
  </si>
  <si>
    <t>Sierra Planning Organization</t>
  </si>
  <si>
    <t>San Benito County Council of Governments</t>
  </si>
  <si>
    <t>Yes (Sufficient Capacity - No zoning required)</t>
  </si>
  <si>
    <t>5 year</t>
  </si>
  <si>
    <t xml:space="preserve">No    </t>
  </si>
  <si>
    <t>San Francisco County</t>
  </si>
  <si>
    <t>2018 APR Status</t>
  </si>
  <si>
    <t>RHNA for Very Low Income Housing prorated by percentage progress in 5th cycle (e.g. 3 years in the 8 year planning cycle is 3/8 or 37.5% multiplied by Very Low Income RHNA)</t>
  </si>
  <si>
    <t>Very Low Income permits in excess of prorated Very Low Income RHNA</t>
  </si>
  <si>
    <t>Total Number of  Low Income Housing Units and Excess Very Low Income Units Permitted for 5th Cycle 2013-2018</t>
  </si>
  <si>
    <t>Total Number of Remaining Lower (including excess Very Low Income units) Income Housing Units before RHNA is met.</t>
  </si>
  <si>
    <t>Total Lower Income Housing Units (including excess Very Low Income units) permitted in 5th Cycle 2013-2018 divided by the Low Income RHNA.  Percentage of Low Income RHNA complete.</t>
  </si>
  <si>
    <t xml:space="preserve">Percentage progress in 5th cycle (e.g. 3 years in the 8 year planning cycle is 3/8 or 37.5%. </t>
  </si>
  <si>
    <t>Updated 06/25/2019</t>
  </si>
  <si>
    <t>RHNA (Period: Jan 1 2010 - Dec 31 2020)</t>
  </si>
  <si>
    <t>ALL JURISDICTIONS</t>
  </si>
  <si>
    <t>RHNA (Period: Jan 1 2014 - Oct 1 2021)</t>
  </si>
  <si>
    <t>RHNA (Period: Jan 1 2014 - Oct 31 2022)</t>
  </si>
  <si>
    <t>RHNA (Period: Jan 1 2013 - Oct 31 2021)</t>
  </si>
  <si>
    <t>RHNA (Period: Jan 1 2014 - Dec 31 2023)</t>
  </si>
  <si>
    <t>RHNA (Period: Jan 1 2013 - Dec 31 2023)</t>
  </si>
  <si>
    <t>RHNA (Period: Jan 1 2014 - Jun 15 2022)</t>
  </si>
  <si>
    <t>RHNA (Period: Jan 1 2014 - Jun 30 2019)</t>
  </si>
  <si>
    <t>RHNA (Period: Jan 1 2014 - Jan 31 2024)</t>
  </si>
  <si>
    <t>RHNA (Period: Jan 1 2014 - Sep 30 2022)</t>
  </si>
  <si>
    <t>RHNA (Period: Jan 1 2014 - Sep 30 2023)</t>
  </si>
  <si>
    <t>Madera (HCD is COG)</t>
  </si>
  <si>
    <t xml:space="preserve">Mod </t>
  </si>
  <si>
    <t>Jurisdiction / Period</t>
  </si>
  <si>
    <t>5th Cycle: Regional Housing Need Allocation (RHNA)</t>
  </si>
  <si>
    <r>
      <t>ALL JURISDICTIONS 5th Cycle (</t>
    </r>
    <r>
      <rPr>
        <b/>
        <u/>
        <sz val="12"/>
        <rFont val="Arial"/>
        <family val="2"/>
      </rPr>
      <t>first start: Jan 2010</t>
    </r>
    <r>
      <rPr>
        <b/>
        <sz val="12"/>
        <rFont val="Arial"/>
        <family val="2"/>
      </rPr>
      <t>) (</t>
    </r>
    <r>
      <rPr>
        <b/>
        <u/>
        <sz val="12"/>
        <rFont val="Arial"/>
        <family val="2"/>
      </rPr>
      <t>last end: Jan 2024</t>
    </r>
    <r>
      <rPr>
        <b/>
        <sz val="12"/>
        <rFont val="Arial"/>
        <family val="2"/>
      </rPr>
      <t>)</t>
    </r>
  </si>
  <si>
    <r>
      <t>All Others (20)</t>
    </r>
    <r>
      <rPr>
        <b/>
        <sz val="12"/>
        <color rgb="FF820000"/>
        <rFont val="Arial"/>
        <family val="2"/>
      </rPr>
      <t xml:space="preserve"> (HCD as COG)</t>
    </r>
  </si>
  <si>
    <r>
      <rPr>
        <b/>
        <sz val="18"/>
        <color indexed="8"/>
        <rFont val="Arial"/>
        <family val="2"/>
      </rPr>
      <t>California Department of Housing and Community Development - Division of Housing Policy Development</t>
    </r>
    <r>
      <rPr>
        <sz val="18"/>
        <color indexed="8"/>
        <rFont val="Arial"/>
        <family val="2"/>
      </rPr>
      <t xml:space="preserve">
Annual Progress Report Permit (A2 : H631) Summary - Assigned RHNA
</t>
    </r>
    <r>
      <rPr>
        <sz val="14"/>
        <color indexed="8"/>
        <rFont val="Arial"/>
        <family val="2"/>
      </rPr>
      <t xml:space="preserve">The Regional Housing Needs Allocation listed in Annual Progress Reports is self-reported by jurisdictions.  This spreadsheet provides the assigned RHNA for comparison purposes.  </t>
    </r>
    <r>
      <rPr>
        <sz val="11"/>
        <color indexed="8"/>
        <rFont val="Arial"/>
        <family val="2"/>
      </rPr>
      <t xml:space="preserve">
</t>
    </r>
  </si>
  <si>
    <r>
      <rPr>
        <b/>
        <sz val="18"/>
        <color indexed="8"/>
        <rFont val="Arial"/>
        <family val="2"/>
      </rPr>
      <t>California Department of Housing and Community Development - Division of Housing Policy Development</t>
    </r>
    <r>
      <rPr>
        <sz val="18"/>
        <color indexed="8"/>
        <rFont val="Arial"/>
        <family val="2"/>
      </rPr>
      <t xml:space="preserve">
Annual Progress Report Permit Summary - Raw Annual Progress Report Data (A2 : S1977)
</t>
    </r>
    <r>
      <rPr>
        <sz val="14"/>
        <color indexed="8"/>
        <rFont val="Arial"/>
        <family val="2"/>
      </rPr>
      <t>A compilation of the housing units reported as permitted in the Housing Element Annual Progress Reports</t>
    </r>
    <r>
      <rPr>
        <sz val="14"/>
        <rFont val="Arial"/>
        <family val="2"/>
      </rPr>
      <t xml:space="preserve"> submitted to HCD for 5th Cycle 2013-2018.  This spreadsheet provides one line for each 5th Cycle APR that was received as of June 25, 2019</t>
    </r>
    <r>
      <rPr>
        <sz val="14"/>
        <color indexed="8"/>
        <rFont val="Arial"/>
        <family val="2"/>
      </rPr>
      <t>.</t>
    </r>
    <r>
      <rPr>
        <sz val="11"/>
        <color indexed="8"/>
        <rFont val="Arial"/>
        <family val="2"/>
      </rPr>
      <t xml:space="preserve">
</t>
    </r>
  </si>
  <si>
    <r>
      <rPr>
        <b/>
        <sz val="18"/>
        <color indexed="8"/>
        <rFont val="Arial"/>
        <family val="2"/>
      </rPr>
      <t>California Department of Housing and Community Development - Division of Housing Policy Development</t>
    </r>
    <r>
      <rPr>
        <sz val="18"/>
        <color indexed="8"/>
        <rFont val="Arial"/>
        <family val="2"/>
      </rPr>
      <t xml:space="preserve">
Annual Progress Report Permit Summary Table </t>
    </r>
    <r>
      <rPr>
        <sz val="18"/>
        <color rgb="FF000000"/>
        <rFont val="Arial"/>
        <family val="2"/>
      </rPr>
      <t>(K2 : AN542)</t>
    </r>
    <r>
      <rPr>
        <sz val="18"/>
        <color indexed="8"/>
        <rFont val="Arial"/>
        <family val="2"/>
      </rPr>
      <t xml:space="preserve">
</t>
    </r>
    <r>
      <rPr>
        <sz val="14"/>
        <color indexed="8"/>
        <rFont val="Arial"/>
        <family val="2"/>
      </rPr>
      <t>A summary of the housing units reported as permitted in the Housing Element Annual Progress Reports submitted to HCD for 5th Cycle compared to Regional Housing Needs Allocations (RHNAs).  This table provides a summary of all 5th Cycle APR data received from a jurisdiction up to the 2018 APR receiv</t>
    </r>
    <r>
      <rPr>
        <sz val="14"/>
        <rFont val="Arial"/>
        <family val="2"/>
      </rPr>
      <t>ed as of June 25, 2019</t>
    </r>
    <r>
      <rPr>
        <sz val="14"/>
        <color indexed="8"/>
        <rFont val="Arial"/>
        <family val="2"/>
      </rPr>
      <t xml:space="preserve">; one line for each jurisdiction. Full definition of fields shown in row 2, recommend hiding this row for printing.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</si>
</sst>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_(* #,##0_);_(* \(#,##0\);_(* &quot;-&quot;??_);_(@_)"/>
    <numFmt numFmtId="166" formatCode="0.0"/>
    <numFmt numFmtId="167" formatCode="#,##0.0"/>
  </numFmts>
  <fonts count="34" x14ac:knownFonts="1">
    <font>
      <sz val="10"/>
      <color indexed="8"/>
      <name val="ARIAL"/>
      <charset val="1"/>
    </font>
    <font>
      <sz val="11"/>
      <color theme="1"/>
      <name val="Calibri"/>
      <family val="2"/>
      <scheme val="minor"/>
    </font>
    <font>
      <sz val="10"/>
      <color indexed="8"/>
      <name val="Arial"/>
      <family val="2"/>
    </font>
    <font>
      <b/>
      <sz val="12"/>
      <color indexed="10"/>
      <name val="Arial"/>
      <family val="2"/>
    </font>
    <font>
      <sz val="11"/>
      <color indexed="8"/>
      <name val="Arial"/>
      <family val="2"/>
    </font>
    <font>
      <b/>
      <sz val="18"/>
      <color indexed="8"/>
      <name val="Arial"/>
      <family val="2"/>
    </font>
    <font>
      <sz val="18"/>
      <color indexed="8"/>
      <name val="Arial"/>
      <family val="2"/>
    </font>
    <font>
      <sz val="14"/>
      <color indexed="8"/>
      <name val="Arial"/>
      <family val="2"/>
    </font>
    <font>
      <sz val="12"/>
      <color indexed="8"/>
      <name val="Arial"/>
      <family val="2"/>
    </font>
    <font>
      <vertAlign val="superscript"/>
      <sz val="12"/>
      <color indexed="8"/>
      <name val="Arial"/>
      <family val="2"/>
    </font>
    <font>
      <u/>
      <sz val="12"/>
      <color indexed="8"/>
      <name val="Arial"/>
      <family val="2"/>
    </font>
    <font>
      <sz val="12"/>
      <color indexed="8"/>
      <name val="Times New Roman"/>
      <family val="1"/>
    </font>
    <font>
      <b/>
      <sz val="12"/>
      <color indexed="8"/>
      <name val="Arial"/>
      <family val="2"/>
    </font>
    <font>
      <sz val="10"/>
      <name val="Arial"/>
      <family val="2"/>
    </font>
    <font>
      <sz val="10"/>
      <color indexed="8"/>
      <name val="Arial"/>
      <family val="2"/>
    </font>
    <font>
      <sz val="12"/>
      <name val="Times New Roman"/>
      <family val="1"/>
    </font>
    <font>
      <sz val="9"/>
      <color indexed="81"/>
      <name val="Tahoma"/>
      <family val="2"/>
    </font>
    <font>
      <b/>
      <sz val="9"/>
      <color indexed="81"/>
      <name val="Tahoma"/>
      <family val="2"/>
    </font>
    <font>
      <sz val="14"/>
      <color indexed="10"/>
      <name val="Arial"/>
      <family val="2"/>
    </font>
    <font>
      <u/>
      <sz val="10"/>
      <color theme="10"/>
      <name val="Arial"/>
      <family val="2"/>
    </font>
    <font>
      <sz val="11"/>
      <color theme="1"/>
      <name val="Arial"/>
      <family val="2"/>
    </font>
    <font>
      <sz val="10"/>
      <color theme="1"/>
      <name val="Arial"/>
      <family val="2"/>
    </font>
    <font>
      <sz val="10"/>
      <color rgb="FFFF0000"/>
      <name val="Arial"/>
      <family val="2"/>
    </font>
    <font>
      <sz val="14"/>
      <name val="Arial"/>
      <family val="2"/>
    </font>
    <font>
      <sz val="12"/>
      <color theme="1"/>
      <name val="Arial"/>
      <family val="2"/>
    </font>
    <font>
      <sz val="12"/>
      <name val="Arial"/>
      <family val="2"/>
    </font>
    <font>
      <b/>
      <sz val="12"/>
      <name val="Arial"/>
      <family val="2"/>
    </font>
    <font>
      <b/>
      <sz val="12"/>
      <color rgb="FFFF0000"/>
      <name val="Arial"/>
      <family val="2"/>
    </font>
    <font>
      <b/>
      <u/>
      <sz val="12"/>
      <name val="Arial"/>
      <family val="2"/>
    </font>
    <font>
      <b/>
      <sz val="12"/>
      <color theme="1"/>
      <name val="Arial"/>
      <family val="2"/>
    </font>
    <font>
      <b/>
      <sz val="12"/>
      <color rgb="FF820000"/>
      <name val="Arial"/>
      <family val="2"/>
    </font>
    <font>
      <sz val="12"/>
      <color rgb="FF820000"/>
      <name val="Arial"/>
      <family val="2"/>
    </font>
    <font>
      <u/>
      <sz val="12"/>
      <color theme="1"/>
      <name val="Arial"/>
      <family val="2"/>
    </font>
    <font>
      <sz val="18"/>
      <color rgb="FF000000"/>
      <name val="Arial"/>
      <family val="2"/>
    </font>
  </fonts>
  <fills count="19">
    <fill>
      <patternFill patternType="none"/>
    </fill>
    <fill>
      <patternFill patternType="gray125"/>
    </fill>
    <fill>
      <patternFill patternType="solid">
        <fgColor them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0"/>
        <bgColor indexed="64"/>
      </patternFill>
    </fill>
    <fill>
      <patternFill patternType="solid">
        <fgColor theme="1"/>
        <bgColor indexed="64"/>
      </patternFill>
    </fill>
    <fill>
      <patternFill patternType="solid">
        <fgColor theme="6" tint="0.79998168889431442"/>
        <bgColor indexed="64"/>
      </patternFill>
    </fill>
    <fill>
      <patternFill patternType="solid">
        <fgColor theme="4"/>
        <bgColor indexed="64"/>
      </patternFill>
    </fill>
    <fill>
      <patternFill patternType="solid">
        <fgColor theme="9"/>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FFF00"/>
        <bgColor indexed="64"/>
      </patternFill>
    </fill>
    <fill>
      <patternFill patternType="solid">
        <fgColor rgb="FF92D050"/>
        <bgColor indexed="64"/>
      </patternFill>
    </fill>
    <fill>
      <patternFill patternType="solid">
        <fgColor theme="3"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bottom/>
      <diagonal/>
    </border>
    <border>
      <left style="thin">
        <color rgb="FF999999"/>
      </left>
      <right/>
      <top style="thin">
        <color rgb="FF999999"/>
      </top>
      <bottom style="thin">
        <color rgb="FF999999"/>
      </bottom>
      <diagonal/>
    </border>
    <border>
      <left/>
      <right style="thin">
        <color rgb="FF999999"/>
      </right>
      <top style="thin">
        <color rgb="FF999999"/>
      </top>
      <bottom/>
      <diagonal/>
    </border>
    <border>
      <left/>
      <right style="thin">
        <color rgb="FF999999"/>
      </right>
      <top/>
      <bottom/>
      <diagonal/>
    </border>
    <border>
      <left/>
      <right style="thin">
        <color rgb="FF999999"/>
      </right>
      <top style="thin">
        <color rgb="FF999999"/>
      </top>
      <bottom style="thin">
        <color rgb="FF999999"/>
      </bottom>
      <diagonal/>
    </border>
    <border>
      <left/>
      <right/>
      <top style="thin">
        <color rgb="FF999999"/>
      </top>
      <bottom/>
      <diagonal/>
    </border>
    <border>
      <left/>
      <right/>
      <top style="thin">
        <color rgb="FF999999"/>
      </top>
      <bottom style="thin">
        <color rgb="FF999999"/>
      </bottom>
      <diagonal/>
    </border>
    <border>
      <left style="thin">
        <color indexed="64"/>
      </left>
      <right/>
      <top style="thin">
        <color indexed="64"/>
      </top>
      <bottom/>
      <diagonal/>
    </border>
    <border>
      <left/>
      <right style="thin">
        <color indexed="64"/>
      </right>
      <top/>
      <bottom/>
      <diagonal/>
    </border>
  </borders>
  <cellStyleXfs count="6">
    <xf numFmtId="0" fontId="0" fillId="0" borderId="0">
      <alignment vertical="top"/>
    </xf>
    <xf numFmtId="43" fontId="2" fillId="0" borderId="0" applyFont="0" applyFill="0" applyBorder="0" applyAlignment="0" applyProtection="0">
      <alignment vertical="top"/>
    </xf>
    <xf numFmtId="0" fontId="19" fillId="0" borderId="0" applyNumberFormat="0" applyFill="0" applyBorder="0" applyAlignment="0" applyProtection="0"/>
    <xf numFmtId="0" fontId="2" fillId="0" borderId="0">
      <alignment vertical="top"/>
    </xf>
    <xf numFmtId="9" fontId="2" fillId="0" borderId="0" applyFont="0" applyFill="0" applyBorder="0" applyAlignment="0" applyProtection="0">
      <alignment vertical="top"/>
    </xf>
    <xf numFmtId="0" fontId="1" fillId="0" borderId="0"/>
  </cellStyleXfs>
  <cellXfs count="293">
    <xf numFmtId="0" fontId="0" fillId="0" borderId="0" xfId="0">
      <alignment vertical="top"/>
    </xf>
    <xf numFmtId="0" fontId="0" fillId="0" borderId="1" xfId="0" applyBorder="1" applyAlignment="1">
      <alignment horizontal="center" vertical="center" wrapText="1"/>
    </xf>
    <xf numFmtId="0" fontId="0" fillId="0" borderId="0" xfId="0" applyAlignment="1">
      <alignment horizontal="center" vertical="center"/>
    </xf>
    <xf numFmtId="164" fontId="0" fillId="0" borderId="0" xfId="0" applyNumberFormat="1" applyAlignment="1">
      <alignment horizontal="center" vertical="center"/>
    </xf>
    <xf numFmtId="3" fontId="0" fillId="0" borderId="0" xfId="0" applyNumberFormat="1" applyAlignment="1">
      <alignment horizontal="center" vertical="center"/>
    </xf>
    <xf numFmtId="0" fontId="20" fillId="8" borderId="0" xfId="0" applyFont="1" applyFill="1" applyBorder="1" applyAlignment="1">
      <alignment wrapText="1"/>
    </xf>
    <xf numFmtId="0" fontId="20" fillId="0" borderId="0" xfId="0" applyFont="1" applyFill="1" applyBorder="1" applyAlignment="1">
      <alignment wrapText="1"/>
    </xf>
    <xf numFmtId="0" fontId="0" fillId="10" borderId="0" xfId="0" applyFill="1" applyAlignment="1">
      <alignment horizontal="left" vertical="top"/>
    </xf>
    <xf numFmtId="3" fontId="20" fillId="8" borderId="0" xfId="0" applyNumberFormat="1" applyFont="1" applyFill="1" applyBorder="1" applyAlignment="1">
      <alignment wrapText="1"/>
    </xf>
    <xf numFmtId="3" fontId="21" fillId="0" borderId="0" xfId="0" applyNumberFormat="1" applyFont="1" applyAlignment="1">
      <alignment horizontal="center" vertical="center"/>
    </xf>
    <xf numFmtId="0" fontId="21" fillId="0" borderId="0" xfId="0" applyFont="1" applyAlignment="1">
      <alignment horizontal="center" vertical="center"/>
    </xf>
    <xf numFmtId="0" fontId="0" fillId="0" borderId="0" xfId="0" applyFill="1" applyAlignment="1">
      <alignment horizontal="center" vertical="center"/>
    </xf>
    <xf numFmtId="3" fontId="20" fillId="3" borderId="8" xfId="0" applyNumberFormat="1" applyFont="1" applyFill="1" applyBorder="1" applyAlignment="1">
      <alignment horizontal="left" vertical="top" wrapText="1"/>
    </xf>
    <xf numFmtId="3" fontId="20" fillId="10" borderId="8" xfId="0" applyNumberFormat="1" applyFont="1" applyFill="1" applyBorder="1" applyAlignment="1">
      <alignment horizontal="left" vertical="top" wrapText="1"/>
    </xf>
    <xf numFmtId="0" fontId="20" fillId="10" borderId="8" xfId="0" applyFont="1" applyFill="1" applyBorder="1" applyAlignment="1">
      <alignment horizontal="left" vertical="top" wrapText="1"/>
    </xf>
    <xf numFmtId="3" fontId="20" fillId="4" borderId="8" xfId="0" applyNumberFormat="1" applyFont="1" applyFill="1" applyBorder="1" applyAlignment="1">
      <alignment horizontal="left" vertical="top" wrapText="1"/>
    </xf>
    <xf numFmtId="3" fontId="20" fillId="5" borderId="8" xfId="0" applyNumberFormat="1" applyFont="1" applyFill="1" applyBorder="1" applyAlignment="1">
      <alignment horizontal="left" vertical="top" wrapText="1"/>
    </xf>
    <xf numFmtId="3" fontId="20" fillId="6" borderId="8" xfId="0" applyNumberFormat="1" applyFont="1" applyFill="1" applyBorder="1" applyAlignment="1">
      <alignment horizontal="left" vertical="top" wrapText="1"/>
    </xf>
    <xf numFmtId="0" fontId="0" fillId="11" borderId="1" xfId="0" applyFill="1" applyBorder="1" applyAlignment="1">
      <alignment horizontal="center" vertical="center"/>
    </xf>
    <xf numFmtId="3" fontId="13" fillId="3" borderId="1" xfId="0" applyNumberFormat="1" applyFont="1" applyFill="1" applyBorder="1" applyAlignment="1">
      <alignment horizontal="center" vertical="center" wrapText="1"/>
    </xf>
    <xf numFmtId="0" fontId="13" fillId="12" borderId="1"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3" fillId="13"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3" fillId="14"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3" fillId="15" borderId="1" xfId="0" applyFont="1" applyFill="1" applyBorder="1" applyAlignment="1">
      <alignment horizontal="center" vertical="center" wrapText="1"/>
    </xf>
    <xf numFmtId="0" fontId="0" fillId="0" borderId="1" xfId="0" applyBorder="1">
      <alignment vertical="top"/>
    </xf>
    <xf numFmtId="0" fontId="0" fillId="0" borderId="1" xfId="0" applyBorder="1" applyAlignment="1">
      <alignment horizontal="center" vertical="center"/>
    </xf>
    <xf numFmtId="3" fontId="2" fillId="0" borderId="0" xfId="1" applyNumberFormat="1" applyFont="1">
      <alignment vertical="top"/>
    </xf>
    <xf numFmtId="3" fontId="0" fillId="0" borderId="0" xfId="1" applyNumberFormat="1" applyFont="1">
      <alignment vertical="top"/>
    </xf>
    <xf numFmtId="3" fontId="2" fillId="0" borderId="0" xfId="1" applyNumberFormat="1" applyFont="1" applyFill="1">
      <alignment vertical="top"/>
    </xf>
    <xf numFmtId="9" fontId="0" fillId="0" borderId="0" xfId="4" applyFont="1" applyFill="1" applyAlignment="1">
      <alignment horizontal="center" vertical="center"/>
    </xf>
    <xf numFmtId="0" fontId="20" fillId="10" borderId="8" xfId="0" applyFont="1" applyFill="1" applyBorder="1" applyAlignment="1">
      <alignment horizontal="left" vertical="top" wrapText="1"/>
    </xf>
    <xf numFmtId="3" fontId="0" fillId="0" borderId="0" xfId="0" applyNumberFormat="1">
      <alignment vertical="top"/>
    </xf>
    <xf numFmtId="0" fontId="0" fillId="0" borderId="13" xfId="0" applyBorder="1">
      <alignment vertical="top"/>
    </xf>
    <xf numFmtId="0" fontId="0" fillId="0" borderId="14" xfId="0" applyBorder="1">
      <alignment vertical="top"/>
    </xf>
    <xf numFmtId="0" fontId="0" fillId="0" borderId="15" xfId="0" applyBorder="1">
      <alignment vertical="top"/>
    </xf>
    <xf numFmtId="0" fontId="0" fillId="0" borderId="13" xfId="0" pivotButton="1" applyBorder="1">
      <alignment vertical="top"/>
    </xf>
    <xf numFmtId="0" fontId="0" fillId="0" borderId="16" xfId="0" applyBorder="1">
      <alignment vertical="top"/>
    </xf>
    <xf numFmtId="0" fontId="0" fillId="0" borderId="17" xfId="0" applyBorder="1">
      <alignment vertical="top"/>
    </xf>
    <xf numFmtId="0" fontId="0" fillId="0" borderId="18" xfId="0" applyBorder="1">
      <alignment vertical="top"/>
    </xf>
    <xf numFmtId="0" fontId="0" fillId="0" borderId="13" xfId="0" applyNumberFormat="1" applyBorder="1">
      <alignment vertical="top"/>
    </xf>
    <xf numFmtId="0" fontId="0" fillId="0" borderId="18" xfId="0" applyNumberFormat="1" applyBorder="1">
      <alignment vertical="top"/>
    </xf>
    <xf numFmtId="0" fontId="0" fillId="0" borderId="16" xfId="0" applyNumberFormat="1" applyBorder="1">
      <alignment vertical="top"/>
    </xf>
    <xf numFmtId="0" fontId="0" fillId="0" borderId="19" xfId="0" applyNumberFormat="1" applyBorder="1">
      <alignment vertical="top"/>
    </xf>
    <xf numFmtId="0" fontId="0" fillId="0" borderId="17" xfId="0" applyNumberFormat="1" applyBorder="1">
      <alignment vertical="top"/>
    </xf>
    <xf numFmtId="0" fontId="0" fillId="0" borderId="20" xfId="0" applyNumberFormat="1" applyBorder="1">
      <alignment vertical="top"/>
    </xf>
    <xf numFmtId="0" fontId="0" fillId="0" borderId="21" xfId="0" applyBorder="1">
      <alignment vertical="top"/>
    </xf>
    <xf numFmtId="0" fontId="0" fillId="0" borderId="21" xfId="0" applyNumberFormat="1" applyBorder="1">
      <alignment vertical="top"/>
    </xf>
    <xf numFmtId="0" fontId="0" fillId="0" borderId="0" xfId="0" applyNumberFormat="1">
      <alignment vertical="top"/>
    </xf>
    <xf numFmtId="0" fontId="0" fillId="0" borderId="22" xfId="0" applyNumberFormat="1" applyBorder="1">
      <alignment vertical="top"/>
    </xf>
    <xf numFmtId="0" fontId="20" fillId="8" borderId="0" xfId="3" applyFont="1" applyFill="1" applyBorder="1" applyAlignment="1">
      <alignment wrapText="1"/>
    </xf>
    <xf numFmtId="0" fontId="2" fillId="0" borderId="0" xfId="3">
      <alignment vertical="top"/>
    </xf>
    <xf numFmtId="0" fontId="2" fillId="2" borderId="1" xfId="3" applyFont="1" applyFill="1" applyBorder="1" applyAlignment="1">
      <alignment horizontal="center" vertical="center" wrapText="1"/>
    </xf>
    <xf numFmtId="0" fontId="2" fillId="2" borderId="1" xfId="3" applyFill="1" applyBorder="1" applyAlignment="1">
      <alignment horizontal="center" vertical="center" wrapText="1"/>
    </xf>
    <xf numFmtId="0" fontId="2" fillId="3" borderId="1" xfId="3" applyFill="1" applyBorder="1" applyAlignment="1">
      <alignment horizontal="center" vertical="center" wrapText="1"/>
    </xf>
    <xf numFmtId="0" fontId="2" fillId="4" borderId="1" xfId="3" applyFill="1" applyBorder="1" applyAlignment="1">
      <alignment horizontal="center" vertical="center" wrapText="1"/>
    </xf>
    <xf numFmtId="0" fontId="2" fillId="5" borderId="1" xfId="3" applyFill="1" applyBorder="1" applyAlignment="1">
      <alignment horizontal="center" vertical="center" wrapText="1"/>
    </xf>
    <xf numFmtId="0" fontId="2" fillId="6" borderId="1" xfId="3" applyFill="1" applyBorder="1" applyAlignment="1">
      <alignment horizontal="center" vertical="center" wrapText="1"/>
    </xf>
    <xf numFmtId="0" fontId="2" fillId="0" borderId="0" xfId="3" applyFont="1">
      <alignment vertical="top"/>
    </xf>
    <xf numFmtId="1" fontId="2" fillId="0" borderId="0" xfId="3" applyNumberFormat="1" applyFont="1">
      <alignment vertical="top"/>
    </xf>
    <xf numFmtId="1" fontId="2" fillId="0" borderId="0" xfId="3" applyNumberFormat="1">
      <alignment vertical="top"/>
    </xf>
    <xf numFmtId="164" fontId="2" fillId="0" borderId="0" xfId="3" applyNumberFormat="1" applyFont="1" applyFill="1" applyAlignment="1">
      <alignment horizontal="center" vertical="center"/>
    </xf>
    <xf numFmtId="0" fontId="2" fillId="0" borderId="0" xfId="3" applyAlignment="1">
      <alignment horizontal="center" vertical="center"/>
    </xf>
    <xf numFmtId="3" fontId="21" fillId="3" borderId="0" xfId="0" applyNumberFormat="1" applyFont="1" applyFill="1" applyAlignment="1">
      <alignment horizontal="center" vertical="center"/>
    </xf>
    <xf numFmtId="164" fontId="0" fillId="3" borderId="0" xfId="0" applyNumberFormat="1" applyFill="1" applyAlignment="1">
      <alignment horizontal="center" vertical="center"/>
    </xf>
    <xf numFmtId="3" fontId="21" fillId="16" borderId="0" xfId="0" applyNumberFormat="1" applyFont="1" applyFill="1" applyAlignment="1">
      <alignment horizontal="center" vertical="center"/>
    </xf>
    <xf numFmtId="164" fontId="0" fillId="16" borderId="0" xfId="0" applyNumberFormat="1" applyFill="1" applyAlignment="1">
      <alignment horizontal="center" vertical="center"/>
    </xf>
    <xf numFmtId="0" fontId="0" fillId="11" borderId="1" xfId="0" applyFill="1" applyBorder="1" applyAlignment="1">
      <alignment horizontal="center" vertical="center" wrapText="1"/>
    </xf>
    <xf numFmtId="14" fontId="20" fillId="8" borderId="0" xfId="0" applyNumberFormat="1" applyFont="1" applyFill="1" applyBorder="1" applyAlignment="1">
      <alignment wrapText="1"/>
    </xf>
    <xf numFmtId="164" fontId="0" fillId="0" borderId="0" xfId="4" applyNumberFormat="1" applyFont="1" applyAlignment="1">
      <alignment horizontal="center" vertical="center"/>
    </xf>
    <xf numFmtId="166" fontId="0" fillId="0" borderId="0" xfId="4" applyNumberFormat="1" applyFont="1" applyAlignment="1">
      <alignment horizontal="center" vertical="center"/>
    </xf>
    <xf numFmtId="0" fontId="13" fillId="0" borderId="1" xfId="0" applyFont="1" applyFill="1" applyBorder="1" applyAlignment="1">
      <alignment horizontal="center" vertical="center" wrapText="1"/>
    </xf>
    <xf numFmtId="0" fontId="0" fillId="0" borderId="1" xfId="0" applyBorder="1" applyAlignment="1">
      <alignment vertical="top" wrapText="1"/>
    </xf>
    <xf numFmtId="0" fontId="21" fillId="16" borderId="0" xfId="0" applyFont="1" applyFill="1" applyAlignment="1">
      <alignment horizontal="center" vertical="center"/>
    </xf>
    <xf numFmtId="3" fontId="2" fillId="8" borderId="0" xfId="1" applyNumberFormat="1" applyFont="1" applyFill="1">
      <alignment vertical="top"/>
    </xf>
    <xf numFmtId="3" fontId="14" fillId="8" borderId="0" xfId="1" applyNumberFormat="1" applyFont="1" applyFill="1">
      <alignment vertical="top"/>
    </xf>
    <xf numFmtId="0" fontId="0" fillId="16" borderId="0" xfId="0" applyFill="1" applyAlignment="1">
      <alignment horizontal="center" vertical="center"/>
    </xf>
    <xf numFmtId="0" fontId="0" fillId="16" borderId="0" xfId="0" applyFill="1">
      <alignment vertical="top"/>
    </xf>
    <xf numFmtId="3" fontId="0" fillId="3" borderId="0" xfId="0" applyNumberFormat="1" applyFill="1">
      <alignment vertical="top"/>
    </xf>
    <xf numFmtId="3" fontId="0" fillId="16" borderId="0" xfId="0" applyNumberFormat="1" applyFill="1">
      <alignment vertical="top"/>
    </xf>
    <xf numFmtId="0" fontId="0" fillId="16" borderId="0" xfId="0" applyFill="1" applyBorder="1">
      <alignment vertical="top"/>
    </xf>
    <xf numFmtId="3" fontId="0" fillId="16" borderId="0" xfId="0" applyNumberFormat="1" applyFill="1" applyBorder="1">
      <alignment vertical="top"/>
    </xf>
    <xf numFmtId="3" fontId="13" fillId="16" borderId="1" xfId="0" applyNumberFormat="1" applyFont="1" applyFill="1" applyBorder="1" applyAlignment="1">
      <alignment horizontal="center" vertical="center" wrapText="1"/>
    </xf>
    <xf numFmtId="0" fontId="0" fillId="16" borderId="1" xfId="0" applyFill="1" applyBorder="1" applyAlignment="1">
      <alignment horizontal="center" vertical="center"/>
    </xf>
    <xf numFmtId="0" fontId="14" fillId="0" borderId="1" xfId="0" applyFont="1" applyBorder="1">
      <alignment vertical="top"/>
    </xf>
    <xf numFmtId="0" fontId="14" fillId="0" borderId="1" xfId="0" applyFont="1" applyBorder="1" applyAlignment="1">
      <alignment horizontal="right" vertical="top"/>
    </xf>
    <xf numFmtId="3" fontId="14" fillId="0" borderId="1" xfId="0" applyNumberFormat="1" applyFont="1" applyBorder="1">
      <alignment vertical="top"/>
    </xf>
    <xf numFmtId="1" fontId="14" fillId="0" borderId="1" xfId="0" applyNumberFormat="1" applyFont="1" applyBorder="1">
      <alignment vertical="top"/>
    </xf>
    <xf numFmtId="0" fontId="0" fillId="0" borderId="1" xfId="0" applyBorder="1" applyAlignment="1">
      <alignment horizontal="right" vertical="top"/>
    </xf>
    <xf numFmtId="0" fontId="0" fillId="0" borderId="1" xfId="0" applyFont="1" applyBorder="1">
      <alignment vertical="top"/>
    </xf>
    <xf numFmtId="0" fontId="0" fillId="0" borderId="0" xfId="0" applyAlignment="1">
      <alignment horizontal="right" vertical="top"/>
    </xf>
    <xf numFmtId="0" fontId="14" fillId="0" borderId="0" xfId="0" applyFont="1" applyBorder="1">
      <alignment vertical="top"/>
    </xf>
    <xf numFmtId="0" fontId="14" fillId="0" borderId="0" xfId="0" applyFont="1" applyBorder="1" applyAlignment="1">
      <alignment horizontal="right" vertical="top"/>
    </xf>
    <xf numFmtId="3" fontId="14" fillId="0" borderId="0" xfId="0" applyNumberFormat="1" applyFont="1" applyBorder="1">
      <alignment vertical="top"/>
    </xf>
    <xf numFmtId="1" fontId="14" fillId="0" borderId="0" xfId="0" applyNumberFormat="1" applyFont="1" applyBorder="1">
      <alignment vertical="top"/>
    </xf>
    <xf numFmtId="0" fontId="0" fillId="0" borderId="0" xfId="0" applyBorder="1">
      <alignment vertical="top"/>
    </xf>
    <xf numFmtId="0" fontId="0" fillId="0" borderId="0" xfId="0" applyBorder="1" applyAlignment="1">
      <alignment horizontal="right" vertical="top"/>
    </xf>
    <xf numFmtId="1" fontId="0" fillId="0" borderId="0" xfId="4" applyNumberFormat="1" applyFont="1" applyAlignment="1">
      <alignment horizontal="center" vertical="center"/>
    </xf>
    <xf numFmtId="3" fontId="21" fillId="17" borderId="0" xfId="0" applyNumberFormat="1" applyFont="1" applyFill="1" applyAlignment="1">
      <alignment horizontal="center" vertical="center"/>
    </xf>
    <xf numFmtId="1" fontId="0" fillId="17" borderId="0" xfId="0" applyNumberFormat="1" applyFill="1" applyAlignment="1">
      <alignment horizontal="center" vertical="center"/>
    </xf>
    <xf numFmtId="0" fontId="20" fillId="0" borderId="8" xfId="0" applyFont="1" applyFill="1" applyBorder="1" applyAlignment="1">
      <alignment horizontal="left" vertical="top" wrapText="1"/>
    </xf>
    <xf numFmtId="0" fontId="0" fillId="0" borderId="0" xfId="0" applyFill="1">
      <alignment vertical="top"/>
    </xf>
    <xf numFmtId="0" fontId="20" fillId="0" borderId="0" xfId="0" applyFont="1" applyFill="1" applyBorder="1" applyAlignment="1">
      <alignment horizontal="center" wrapText="1"/>
    </xf>
    <xf numFmtId="2" fontId="0" fillId="0" borderId="0" xfId="0" applyNumberFormat="1">
      <alignment vertical="top"/>
    </xf>
    <xf numFmtId="3" fontId="20" fillId="0" borderId="0" xfId="0" applyNumberFormat="1" applyFont="1" applyFill="1" applyBorder="1" applyAlignment="1">
      <alignment wrapText="1"/>
    </xf>
    <xf numFmtId="3" fontId="20" fillId="0" borderId="8" xfId="0" applyNumberFormat="1" applyFont="1" applyFill="1" applyBorder="1" applyAlignment="1">
      <alignment horizontal="left" vertical="top" wrapText="1"/>
    </xf>
    <xf numFmtId="0" fontId="0" fillId="0" borderId="1" xfId="0" applyFill="1" applyBorder="1" applyAlignment="1">
      <alignment horizontal="center" vertical="center"/>
    </xf>
    <xf numFmtId="3" fontId="13" fillId="0" borderId="1" xfId="0" applyNumberFormat="1" applyFont="1" applyFill="1" applyBorder="1" applyAlignment="1">
      <alignment horizontal="center" vertical="center" wrapText="1"/>
    </xf>
    <xf numFmtId="0" fontId="0" fillId="0" borderId="1" xfId="0" applyFill="1" applyBorder="1" applyAlignment="1">
      <alignment horizontal="center" vertical="center" wrapText="1"/>
    </xf>
    <xf numFmtId="0" fontId="21" fillId="0" borderId="0" xfId="0" applyFont="1" applyFill="1" applyAlignment="1">
      <alignment horizontal="center" vertical="center"/>
    </xf>
    <xf numFmtId="164" fontId="0" fillId="0" borderId="0" xfId="0" applyNumberFormat="1" applyFill="1" applyAlignment="1">
      <alignment horizontal="center" vertical="center"/>
    </xf>
    <xf numFmtId="0" fontId="0" fillId="0" borderId="0" xfId="0" applyFill="1" applyAlignment="1">
      <alignment horizontal="center" vertical="top"/>
    </xf>
    <xf numFmtId="164" fontId="14" fillId="16" borderId="0" xfId="4" applyNumberFormat="1" applyFont="1" applyFill="1">
      <alignment vertical="top"/>
    </xf>
    <xf numFmtId="164" fontId="0" fillId="0" borderId="0" xfId="4" applyNumberFormat="1" applyFont="1" applyFill="1" applyAlignment="1">
      <alignment horizontal="center" vertical="center"/>
    </xf>
    <xf numFmtId="166" fontId="0" fillId="0" borderId="0" xfId="4" applyNumberFormat="1" applyFont="1" applyFill="1" applyAlignment="1">
      <alignment horizontal="center" vertical="center"/>
    </xf>
    <xf numFmtId="1" fontId="0" fillId="0" borderId="0" xfId="4" applyNumberFormat="1" applyFont="1" applyFill="1" applyAlignment="1">
      <alignment horizontal="center" vertical="center"/>
    </xf>
    <xf numFmtId="164" fontId="14" fillId="0" borderId="0" xfId="4" applyNumberFormat="1" applyFont="1" applyFill="1" applyAlignment="1">
      <alignment horizontal="center" vertical="center"/>
    </xf>
    <xf numFmtId="166" fontId="14" fillId="0" borderId="0" xfId="4" applyNumberFormat="1" applyFont="1" applyFill="1" applyAlignment="1">
      <alignment horizontal="center" vertical="center"/>
    </xf>
    <xf numFmtId="1" fontId="14" fillId="0" borderId="0" xfId="4" applyNumberFormat="1" applyFont="1" applyFill="1" applyAlignment="1">
      <alignment horizontal="center" vertical="center"/>
    </xf>
    <xf numFmtId="0" fontId="0" fillId="18" borderId="1" xfId="0" applyFill="1" applyBorder="1" applyAlignment="1">
      <alignment horizontal="center" vertical="center" wrapText="1"/>
    </xf>
    <xf numFmtId="9" fontId="0" fillId="0" borderId="1" xfId="0" applyNumberFormat="1" applyBorder="1" applyAlignment="1">
      <alignment horizontal="center" vertical="center"/>
    </xf>
    <xf numFmtId="0" fontId="0" fillId="0" borderId="0" xfId="0" applyAlignment="1">
      <alignment horizontal="center" vertical="top"/>
    </xf>
    <xf numFmtId="0" fontId="22" fillId="0" borderId="0" xfId="0" applyFont="1" applyAlignment="1">
      <alignment horizontal="center" vertical="center"/>
    </xf>
    <xf numFmtId="0" fontId="2" fillId="0" borderId="0" xfId="0" applyFont="1" applyAlignment="1">
      <alignment horizontal="center" vertical="center"/>
    </xf>
    <xf numFmtId="164" fontId="0" fillId="16" borderId="0" xfId="4" applyNumberFormat="1" applyFont="1" applyFill="1" applyAlignment="1">
      <alignment horizontal="center" vertical="center"/>
    </xf>
    <xf numFmtId="166" fontId="0" fillId="16" borderId="0" xfId="4" applyNumberFormat="1" applyFont="1" applyFill="1" applyAlignment="1">
      <alignment horizontal="center" vertical="center"/>
    </xf>
    <xf numFmtId="1" fontId="0" fillId="16" borderId="0" xfId="4" applyNumberFormat="1" applyFont="1" applyFill="1" applyAlignment="1">
      <alignment horizontal="center" vertical="center"/>
    </xf>
    <xf numFmtId="0" fontId="0" fillId="16" borderId="0" xfId="0" applyFill="1" applyAlignment="1">
      <alignment horizontal="center" vertical="top"/>
    </xf>
    <xf numFmtId="3" fontId="21" fillId="0" borderId="0" xfId="0" applyNumberFormat="1" applyFont="1" applyFill="1" applyAlignment="1">
      <alignment horizontal="center" vertical="center"/>
    </xf>
    <xf numFmtId="1" fontId="0" fillId="0" borderId="0" xfId="0" applyNumberFormat="1" applyFill="1" applyAlignment="1">
      <alignment horizontal="center" vertical="center"/>
    </xf>
    <xf numFmtId="164" fontId="14" fillId="0" borderId="0" xfId="4" applyNumberFormat="1" applyFont="1" applyFill="1">
      <alignment vertical="top"/>
    </xf>
    <xf numFmtId="0" fontId="22" fillId="0" borderId="0" xfId="0" applyFont="1" applyFill="1" applyAlignment="1">
      <alignment horizontal="center" vertical="center"/>
    </xf>
    <xf numFmtId="0" fontId="1" fillId="0" borderId="0" xfId="5"/>
    <xf numFmtId="0" fontId="0" fillId="0" borderId="0" xfId="0" applyAlignment="1">
      <alignment horizontal="left" vertical="top"/>
    </xf>
    <xf numFmtId="14" fontId="20" fillId="8" borderId="0" xfId="0" applyNumberFormat="1" applyFont="1" applyFill="1" applyBorder="1" applyAlignment="1" applyProtection="1">
      <alignment wrapText="1"/>
    </xf>
    <xf numFmtId="0" fontId="20" fillId="8" borderId="0" xfId="0" applyFont="1" applyFill="1" applyBorder="1" applyAlignment="1" applyProtection="1">
      <alignment wrapText="1"/>
    </xf>
    <xf numFmtId="0" fontId="20" fillId="0" borderId="0" xfId="0" applyFont="1" applyFill="1" applyBorder="1" applyAlignment="1" applyProtection="1">
      <alignment wrapText="1"/>
    </xf>
    <xf numFmtId="0" fontId="0" fillId="0" borderId="0" xfId="0" applyAlignment="1" applyProtection="1">
      <alignment horizontal="center" vertical="center"/>
    </xf>
    <xf numFmtId="0" fontId="20" fillId="10" borderId="8" xfId="0" applyFont="1" applyFill="1" applyBorder="1" applyAlignment="1" applyProtection="1">
      <alignment vertical="top" wrapText="1"/>
    </xf>
    <xf numFmtId="0" fontId="0" fillId="10" borderId="0" xfId="0" applyFill="1" applyAlignment="1" applyProtection="1">
      <alignment horizontal="left" vertical="top"/>
    </xf>
    <xf numFmtId="0" fontId="0" fillId="11" borderId="1" xfId="0" applyFill="1" applyBorder="1" applyAlignment="1" applyProtection="1">
      <alignment horizontal="center" vertical="center"/>
    </xf>
    <xf numFmtId="0" fontId="0" fillId="0" borderId="1" xfId="0" applyBorder="1" applyAlignment="1" applyProtection="1">
      <alignment horizontal="center" vertical="center" wrapText="1"/>
    </xf>
    <xf numFmtId="0" fontId="2" fillId="0" borderId="1" xfId="0" applyFont="1" applyBorder="1" applyAlignment="1" applyProtection="1">
      <alignment horizontal="center" vertical="center"/>
    </xf>
    <xf numFmtId="0" fontId="0" fillId="0" borderId="1" xfId="0" applyBorder="1" applyAlignment="1" applyProtection="1">
      <alignment horizontal="center" vertical="center"/>
    </xf>
    <xf numFmtId="0" fontId="22" fillId="0" borderId="0" xfId="0" applyFont="1" applyAlignment="1" applyProtection="1">
      <alignment horizontal="center" vertical="center"/>
    </xf>
    <xf numFmtId="0" fontId="0" fillId="0" borderId="0" xfId="0" applyFill="1" applyAlignment="1" applyProtection="1">
      <alignment horizontal="center" vertical="center"/>
    </xf>
    <xf numFmtId="0" fontId="22" fillId="0" borderId="0" xfId="0" applyFont="1" applyFill="1" applyAlignment="1" applyProtection="1">
      <alignment horizontal="center" vertical="center"/>
    </xf>
    <xf numFmtId="0" fontId="0" fillId="0" borderId="0" xfId="0" applyProtection="1">
      <alignment vertical="top"/>
    </xf>
    <xf numFmtId="0" fontId="0" fillId="0" borderId="0" xfId="0" applyFill="1" applyProtection="1">
      <alignment vertical="top"/>
    </xf>
    <xf numFmtId="0" fontId="8" fillId="0" borderId="0" xfId="0" applyFont="1" applyAlignment="1" applyProtection="1">
      <alignment vertical="center"/>
    </xf>
    <xf numFmtId="0" fontId="8" fillId="0" borderId="0" xfId="0" applyFont="1" applyAlignment="1" applyProtection="1">
      <alignment vertical="center" wrapText="1"/>
    </xf>
    <xf numFmtId="14" fontId="8" fillId="0" borderId="0" xfId="0" applyNumberFormat="1" applyFont="1" applyAlignment="1" applyProtection="1">
      <alignment horizontal="left" vertical="center"/>
    </xf>
    <xf numFmtId="0" fontId="24" fillId="0" borderId="0" xfId="0" applyFont="1" applyAlignment="1" applyProtection="1">
      <alignment horizontal="center"/>
      <protection locked="0"/>
    </xf>
    <xf numFmtId="0" fontId="25" fillId="0" borderId="0" xfId="0" applyFont="1" applyAlignment="1" applyProtection="1">
      <protection locked="0"/>
    </xf>
    <xf numFmtId="0" fontId="26" fillId="0" borderId="0" xfId="0" applyFont="1" applyAlignment="1" applyProtection="1">
      <protection locked="0"/>
    </xf>
    <xf numFmtId="3" fontId="26" fillId="0" borderId="1" xfId="0" applyNumberFormat="1" applyFont="1" applyFill="1" applyBorder="1" applyAlignment="1" applyProtection="1">
      <alignment wrapText="1"/>
      <protection locked="0"/>
    </xf>
    <xf numFmtId="0" fontId="29" fillId="0" borderId="0" xfId="0" applyFont="1" applyAlignment="1" applyProtection="1">
      <protection locked="0"/>
    </xf>
    <xf numFmtId="0" fontId="30" fillId="0" borderId="0" xfId="0" applyFont="1" applyAlignment="1" applyProtection="1">
      <protection locked="0"/>
    </xf>
    <xf numFmtId="3" fontId="30" fillId="0" borderId="1" xfId="0" applyNumberFormat="1" applyFont="1" applyBorder="1" applyAlignment="1" applyProtection="1">
      <alignment wrapText="1"/>
      <protection locked="0"/>
    </xf>
    <xf numFmtId="3" fontId="30" fillId="0" borderId="10" xfId="0" applyNumberFormat="1" applyFont="1" applyBorder="1" applyAlignment="1" applyProtection="1">
      <alignment wrapText="1"/>
      <protection locked="0"/>
    </xf>
    <xf numFmtId="0" fontId="30" fillId="0" borderId="0" xfId="0" applyFont="1" applyAlignment="1" applyProtection="1">
      <alignment horizontal="right"/>
      <protection locked="0"/>
    </xf>
    <xf numFmtId="165" fontId="25" fillId="0" borderId="1" xfId="1" applyNumberFormat="1" applyFont="1" applyBorder="1" applyAlignment="1" applyProtection="1">
      <protection locked="0"/>
    </xf>
    <xf numFmtId="3" fontId="25" fillId="7" borderId="10" xfId="0" applyNumberFormat="1" applyFont="1" applyFill="1" applyBorder="1" applyAlignment="1" applyProtection="1">
      <alignment wrapText="1"/>
      <protection locked="0"/>
    </xf>
    <xf numFmtId="0" fontId="26" fillId="0" borderId="3" xfId="0" applyFont="1" applyBorder="1" applyAlignment="1" applyProtection="1">
      <protection locked="0"/>
    </xf>
    <xf numFmtId="0" fontId="30" fillId="0" borderId="4" xfId="0" applyFont="1" applyBorder="1" applyAlignment="1" applyProtection="1">
      <protection locked="0"/>
    </xf>
    <xf numFmtId="0" fontId="31" fillId="0" borderId="0" xfId="0" applyFont="1" applyAlignment="1" applyProtection="1">
      <alignment horizontal="right"/>
      <protection locked="0"/>
    </xf>
    <xf numFmtId="3" fontId="31" fillId="0" borderId="1" xfId="0" applyNumberFormat="1" applyFont="1" applyBorder="1" applyAlignment="1" applyProtection="1">
      <alignment wrapText="1"/>
      <protection locked="0"/>
    </xf>
    <xf numFmtId="3" fontId="31" fillId="0" borderId="10" xfId="0" applyNumberFormat="1" applyFont="1" applyBorder="1" applyAlignment="1" applyProtection="1">
      <alignment wrapText="1"/>
      <protection locked="0"/>
    </xf>
    <xf numFmtId="0" fontId="31" fillId="0" borderId="7" xfId="0" applyFont="1" applyBorder="1" applyAlignment="1" applyProtection="1">
      <alignment horizontal="right"/>
      <protection locked="0"/>
    </xf>
    <xf numFmtId="0" fontId="25" fillId="8" borderId="0" xfId="0" applyFont="1" applyFill="1" applyAlignment="1" applyProtection="1">
      <protection locked="0"/>
    </xf>
    <xf numFmtId="0" fontId="30" fillId="0" borderId="4" xfId="0" applyFont="1" applyBorder="1" applyAlignment="1" applyProtection="1">
      <alignment horizontal="left"/>
      <protection locked="0"/>
    </xf>
    <xf numFmtId="165" fontId="30" fillId="0" borderId="1" xfId="1" applyNumberFormat="1" applyFont="1" applyBorder="1" applyAlignment="1" applyProtection="1">
      <protection locked="0"/>
    </xf>
    <xf numFmtId="0" fontId="8" fillId="0" borderId="1" xfId="0" applyFont="1" applyBorder="1" applyAlignment="1" applyProtection="1">
      <protection locked="0"/>
    </xf>
    <xf numFmtId="0" fontId="8" fillId="7" borderId="10" xfId="0" applyFont="1" applyFill="1" applyBorder="1" applyAlignment="1" applyProtection="1">
      <protection locked="0"/>
    </xf>
    <xf numFmtId="3" fontId="8" fillId="0" borderId="1" xfId="0" applyNumberFormat="1" applyFont="1" applyBorder="1" applyAlignment="1" applyProtection="1">
      <protection locked="0"/>
    </xf>
    <xf numFmtId="3" fontId="25" fillId="0" borderId="1" xfId="0" applyNumberFormat="1" applyFont="1" applyBorder="1" applyAlignment="1" applyProtection="1">
      <alignment wrapText="1"/>
      <protection locked="0"/>
    </xf>
    <xf numFmtId="165" fontId="25" fillId="8" borderId="1" xfId="1" applyNumberFormat="1" applyFont="1" applyFill="1" applyBorder="1" applyAlignment="1" applyProtection="1">
      <protection locked="0"/>
    </xf>
    <xf numFmtId="0" fontId="8" fillId="0" borderId="1" xfId="0" applyFont="1" applyBorder="1" applyAlignment="1" applyProtection="1">
      <alignment wrapText="1"/>
      <protection locked="0"/>
    </xf>
    <xf numFmtId="0" fontId="24" fillId="0" borderId="1" xfId="0" applyFont="1" applyBorder="1" applyAlignment="1" applyProtection="1">
      <alignment horizontal="center" vertical="center" wrapText="1"/>
      <protection locked="0"/>
    </xf>
    <xf numFmtId="3" fontId="24" fillId="0" borderId="1" xfId="0" applyNumberFormat="1" applyFont="1" applyBorder="1" applyAlignment="1" applyProtection="1">
      <alignment horizontal="center" vertical="center" wrapText="1"/>
      <protection locked="0"/>
    </xf>
    <xf numFmtId="0" fontId="26" fillId="0" borderId="0" xfId="0" applyFont="1" applyAlignment="1" applyProtection="1">
      <alignment horizontal="right"/>
      <protection locked="0"/>
    </xf>
    <xf numFmtId="3" fontId="26" fillId="7" borderId="1" xfId="0" applyNumberFormat="1" applyFont="1" applyFill="1" applyBorder="1" applyAlignment="1" applyProtection="1">
      <alignment horizontal="right" wrapText="1"/>
      <protection locked="0"/>
    </xf>
    <xf numFmtId="3" fontId="26" fillId="7" borderId="10" xfId="0" applyNumberFormat="1" applyFont="1" applyFill="1" applyBorder="1" applyAlignment="1" applyProtection="1">
      <alignment horizontal="right" wrapText="1"/>
      <protection locked="0"/>
    </xf>
    <xf numFmtId="3" fontId="26" fillId="7" borderId="8" xfId="0" applyNumberFormat="1" applyFont="1" applyFill="1" applyBorder="1" applyAlignment="1" applyProtection="1">
      <alignment horizontal="right" wrapText="1"/>
      <protection locked="0"/>
    </xf>
    <xf numFmtId="3" fontId="26" fillId="7" borderId="23" xfId="0" applyNumberFormat="1" applyFont="1" applyFill="1" applyBorder="1" applyAlignment="1" applyProtection="1">
      <alignment horizontal="right" wrapText="1"/>
      <protection locked="0"/>
    </xf>
    <xf numFmtId="0" fontId="20" fillId="0" borderId="9" xfId="0" applyFont="1" applyFill="1" applyBorder="1" applyAlignment="1" applyProtection="1">
      <alignment wrapText="1"/>
    </xf>
    <xf numFmtId="0" fontId="0" fillId="0" borderId="0" xfId="0" applyFill="1" applyBorder="1" applyAlignment="1" applyProtection="1"/>
    <xf numFmtId="0" fontId="0" fillId="0" borderId="0" xfId="0" applyAlignment="1" applyProtection="1"/>
    <xf numFmtId="0" fontId="8" fillId="0" borderId="9" xfId="0" applyFont="1" applyFill="1" applyBorder="1" applyAlignment="1" applyProtection="1"/>
    <xf numFmtId="0" fontId="8" fillId="0" borderId="0" xfId="0" applyFont="1" applyFill="1" applyAlignment="1" applyProtection="1"/>
    <xf numFmtId="0" fontId="0" fillId="0" borderId="0" xfId="0" applyFill="1" applyAlignment="1" applyProtection="1"/>
    <xf numFmtId="0" fontId="8" fillId="0" borderId="0" xfId="0" applyFont="1" applyAlignment="1" applyProtection="1"/>
    <xf numFmtId="0" fontId="15" fillId="0" borderId="0" xfId="0" applyFont="1" applyAlignment="1" applyProtection="1"/>
    <xf numFmtId="0" fontId="19" fillId="0" borderId="0" xfId="2" applyAlignment="1" applyProtection="1">
      <alignment vertical="center"/>
    </xf>
    <xf numFmtId="3" fontId="8" fillId="0" borderId="0" xfId="0" quotePrefix="1" applyNumberFormat="1" applyFont="1" applyAlignment="1" applyProtection="1"/>
    <xf numFmtId="0" fontId="8" fillId="0" borderId="0" xfId="0" applyFont="1" applyProtection="1">
      <alignment vertical="top"/>
      <protection locked="0"/>
    </xf>
    <xf numFmtId="1" fontId="8" fillId="0" borderId="0" xfId="0" applyNumberFormat="1" applyFont="1" applyAlignment="1" applyProtection="1">
      <alignment horizontal="left" vertical="top"/>
      <protection locked="0"/>
    </xf>
    <xf numFmtId="2" fontId="8" fillId="0" borderId="0" xfId="1" applyNumberFormat="1" applyFont="1" applyProtection="1">
      <alignment vertical="top"/>
      <protection locked="0"/>
    </xf>
    <xf numFmtId="2" fontId="8" fillId="0" borderId="0" xfId="1" applyNumberFormat="1" applyFont="1" applyFill="1" applyProtection="1">
      <alignment vertical="top"/>
      <protection locked="0"/>
    </xf>
    <xf numFmtId="3" fontId="8" fillId="0" borderId="0" xfId="0" applyNumberFormat="1" applyFont="1" applyProtection="1">
      <alignment vertical="top"/>
      <protection locked="0"/>
    </xf>
    <xf numFmtId="0" fontId="8" fillId="0" borderId="0" xfId="1" applyNumberFormat="1" applyFont="1" applyProtection="1">
      <alignment vertical="top"/>
      <protection locked="0"/>
    </xf>
    <xf numFmtId="2" fontId="8" fillId="0" borderId="0" xfId="0" applyNumberFormat="1" applyFont="1" applyProtection="1">
      <alignment vertical="top"/>
      <protection locked="0"/>
    </xf>
    <xf numFmtId="2" fontId="8" fillId="0" borderId="0" xfId="0" applyNumberFormat="1" applyFont="1" applyFill="1" applyProtection="1">
      <alignment vertical="top"/>
      <protection locked="0"/>
    </xf>
    <xf numFmtId="164" fontId="8" fillId="0" borderId="0" xfId="0" applyNumberFormat="1" applyFont="1" applyFill="1" applyAlignment="1" applyProtection="1">
      <alignment horizontal="center" vertical="center"/>
      <protection locked="0"/>
    </xf>
    <xf numFmtId="9" fontId="8" fillId="0" borderId="0" xfId="4" applyFont="1" applyFill="1" applyAlignment="1" applyProtection="1">
      <alignment horizontal="center" vertical="center"/>
      <protection locked="0"/>
    </xf>
    <xf numFmtId="0" fontId="8" fillId="0" borderId="0" xfId="0" applyFont="1" applyAlignment="1" applyProtection="1">
      <alignment horizontal="left" vertical="top"/>
      <protection locked="0"/>
    </xf>
    <xf numFmtId="0" fontId="8" fillId="0" borderId="0" xfId="0" applyNumberFormat="1" applyFont="1" applyProtection="1">
      <alignment vertical="top"/>
      <protection locked="0"/>
    </xf>
    <xf numFmtId="0" fontId="8" fillId="0" borderId="0" xfId="0" applyNumberFormat="1" applyFont="1" applyAlignment="1" applyProtection="1">
      <alignment horizontal="left" vertical="top"/>
      <protection locked="0"/>
    </xf>
    <xf numFmtId="0" fontId="8" fillId="0" borderId="0" xfId="0" applyFont="1" applyFill="1" applyProtection="1">
      <alignment vertical="top"/>
      <protection locked="0"/>
    </xf>
    <xf numFmtId="0" fontId="8" fillId="2" borderId="1"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left" vertical="center" wrapText="1"/>
      <protection locked="0"/>
    </xf>
    <xf numFmtId="0" fontId="8" fillId="3" borderId="1"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center" vertical="center" wrapText="1"/>
      <protection locked="0"/>
    </xf>
    <xf numFmtId="0" fontId="8" fillId="5" borderId="1" xfId="0" applyFont="1" applyFill="1" applyBorder="1" applyAlignment="1" applyProtection="1">
      <alignment horizontal="center" vertical="center" wrapText="1"/>
      <protection locked="0"/>
    </xf>
    <xf numFmtId="2" fontId="8" fillId="6" borderId="1" xfId="0" applyNumberFormat="1" applyFont="1" applyFill="1" applyBorder="1" applyAlignment="1" applyProtection="1">
      <alignment horizontal="center" vertical="center" wrapText="1"/>
      <protection locked="0"/>
    </xf>
    <xf numFmtId="0" fontId="8" fillId="6" borderId="1" xfId="0" applyFont="1" applyFill="1" applyBorder="1" applyAlignment="1" applyProtection="1">
      <alignment horizontal="center" vertical="center" wrapText="1"/>
      <protection locked="0"/>
    </xf>
    <xf numFmtId="0" fontId="8" fillId="11" borderId="1" xfId="0" applyFont="1" applyFill="1" applyBorder="1" applyAlignment="1" applyProtection="1">
      <alignment horizontal="center" vertical="center"/>
    </xf>
    <xf numFmtId="0" fontId="8" fillId="11" borderId="1" xfId="0" applyFont="1" applyFill="1" applyBorder="1" applyAlignment="1" applyProtection="1">
      <alignment horizontal="center" vertical="center" wrapText="1"/>
    </xf>
    <xf numFmtId="0" fontId="8" fillId="0" borderId="0" xfId="0" applyFont="1" applyAlignment="1" applyProtection="1">
      <alignment horizontal="center" vertical="center"/>
    </xf>
    <xf numFmtId="164" fontId="8" fillId="0" borderId="0" xfId="4" applyNumberFormat="1" applyFont="1" applyAlignment="1" applyProtection="1">
      <alignment horizontal="center" vertical="center"/>
    </xf>
    <xf numFmtId="166" fontId="8" fillId="0" borderId="0" xfId="4" applyNumberFormat="1" applyFont="1" applyAlignment="1" applyProtection="1">
      <alignment horizontal="center" vertical="center"/>
    </xf>
    <xf numFmtId="1" fontId="8" fillId="0" borderId="0" xfId="4" applyNumberFormat="1" applyFont="1" applyAlignment="1" applyProtection="1">
      <alignment horizontal="center" vertical="center"/>
    </xf>
    <xf numFmtId="0" fontId="8" fillId="16" borderId="0" xfId="0" applyFont="1" applyFill="1" applyAlignment="1" applyProtection="1">
      <alignment horizontal="center" vertical="center"/>
    </xf>
    <xf numFmtId="0" fontId="8" fillId="0" borderId="0" xfId="0" applyFont="1" applyFill="1" applyAlignment="1" applyProtection="1">
      <alignment horizontal="center" vertical="center"/>
    </xf>
    <xf numFmtId="164" fontId="8" fillId="0" borderId="0" xfId="4" applyNumberFormat="1" applyFont="1" applyFill="1" applyAlignment="1" applyProtection="1">
      <alignment horizontal="center" vertical="center"/>
    </xf>
    <xf numFmtId="166" fontId="8" fillId="0" borderId="0" xfId="4" applyNumberFormat="1" applyFont="1" applyFill="1" applyAlignment="1" applyProtection="1">
      <alignment horizontal="center" vertical="center"/>
    </xf>
    <xf numFmtId="1" fontId="8" fillId="0" borderId="0" xfId="4" applyNumberFormat="1" applyFont="1" applyFill="1" applyAlignment="1" applyProtection="1">
      <alignment horizontal="center" vertical="center"/>
    </xf>
    <xf numFmtId="0" fontId="20" fillId="10" borderId="8" xfId="0" applyFont="1" applyFill="1" applyBorder="1" applyAlignment="1" applyProtection="1">
      <alignment vertical="top" wrapText="1"/>
      <protection locked="0"/>
    </xf>
    <xf numFmtId="3" fontId="20" fillId="0" borderId="8" xfId="0" applyNumberFormat="1" applyFont="1" applyFill="1" applyBorder="1" applyAlignment="1" applyProtection="1">
      <alignment horizontal="left" vertical="top" wrapText="1"/>
      <protection locked="0"/>
    </xf>
    <xf numFmtId="0" fontId="20" fillId="0" borderId="8" xfId="0" applyFont="1" applyFill="1" applyBorder="1" applyAlignment="1" applyProtection="1">
      <alignment horizontal="left" vertical="top" wrapText="1"/>
      <protection locked="0"/>
    </xf>
    <xf numFmtId="0" fontId="8" fillId="0" borderId="1" xfId="0" applyFont="1" applyFill="1" applyBorder="1" applyAlignment="1" applyProtection="1">
      <alignment horizontal="center" vertical="center"/>
      <protection locked="0"/>
    </xf>
    <xf numFmtId="3" fontId="25" fillId="3" borderId="1" xfId="0" applyNumberFormat="1" applyFont="1" applyFill="1" applyBorder="1" applyAlignment="1" applyProtection="1">
      <alignment horizontal="center" vertical="center" wrapText="1"/>
      <protection locked="0"/>
    </xf>
    <xf numFmtId="0" fontId="25" fillId="12" borderId="1" xfId="0" applyFont="1" applyFill="1" applyBorder="1" applyAlignment="1" applyProtection="1">
      <alignment horizontal="center" vertical="center" wrapText="1"/>
      <protection locked="0"/>
    </xf>
    <xf numFmtId="0" fontId="25" fillId="4" borderId="1" xfId="0" applyFont="1" applyFill="1" applyBorder="1" applyAlignment="1" applyProtection="1">
      <alignment horizontal="center" vertical="center" wrapText="1"/>
      <protection locked="0"/>
    </xf>
    <xf numFmtId="0" fontId="25" fillId="13" borderId="1"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wrapText="1"/>
      <protection locked="0"/>
    </xf>
    <xf numFmtId="0" fontId="25" fillId="14" borderId="1" xfId="0" applyFont="1" applyFill="1" applyBorder="1" applyAlignment="1" applyProtection="1">
      <alignment horizontal="center" vertical="center" wrapText="1"/>
      <protection locked="0"/>
    </xf>
    <xf numFmtId="0" fontId="25" fillId="6" borderId="1" xfId="0" applyFont="1" applyFill="1" applyBorder="1" applyAlignment="1" applyProtection="1">
      <alignment horizontal="center" vertical="center" wrapText="1"/>
      <protection locked="0"/>
    </xf>
    <xf numFmtId="0" fontId="25" fillId="15" borderId="1" xfId="0" applyFont="1" applyFill="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10" fontId="8" fillId="0" borderId="1" xfId="0" applyNumberFormat="1" applyFont="1" applyBorder="1" applyAlignment="1" applyProtection="1">
      <alignment horizontal="center" vertical="center" wrapText="1"/>
      <protection locked="0"/>
    </xf>
    <xf numFmtId="0" fontId="24" fillId="0" borderId="0" xfId="0" applyFont="1" applyFill="1" applyAlignment="1" applyProtection="1">
      <alignment horizontal="center" vertical="center"/>
      <protection locked="0"/>
    </xf>
    <xf numFmtId="3" fontId="24" fillId="0" borderId="0" xfId="0" applyNumberFormat="1" applyFont="1" applyFill="1" applyAlignment="1" applyProtection="1">
      <alignment horizontal="center" vertical="center"/>
      <protection locked="0"/>
    </xf>
    <xf numFmtId="1" fontId="8" fillId="0" borderId="0" xfId="0" applyNumberFormat="1" applyFont="1" applyFill="1" applyAlignment="1" applyProtection="1">
      <alignment horizontal="center" vertical="center"/>
      <protection locked="0"/>
    </xf>
    <xf numFmtId="164" fontId="8" fillId="0" borderId="0" xfId="4" applyNumberFormat="1" applyFont="1" applyFill="1" applyProtection="1">
      <alignment vertical="top"/>
      <protection locked="0"/>
    </xf>
    <xf numFmtId="0" fontId="8" fillId="0" borderId="0" xfId="0" applyFont="1" applyFill="1" applyAlignment="1" applyProtection="1">
      <alignment horizontal="center" vertical="top"/>
      <protection locked="0"/>
    </xf>
    <xf numFmtId="167" fontId="24" fillId="0" borderId="0" xfId="0" applyNumberFormat="1" applyFont="1" applyFill="1" applyAlignment="1" applyProtection="1">
      <alignment horizontal="center" vertical="center"/>
      <protection locked="0"/>
    </xf>
    <xf numFmtId="0" fontId="12" fillId="0" borderId="0" xfId="0" applyFont="1" applyProtection="1">
      <alignment vertical="top"/>
      <protection locked="0"/>
    </xf>
    <xf numFmtId="0" fontId="8" fillId="0" borderId="0" xfId="0" applyFont="1" applyAlignment="1" applyProtection="1">
      <alignment vertical="center" wrapText="1"/>
      <protection locked="0"/>
    </xf>
    <xf numFmtId="0" fontId="8" fillId="0" borderId="0" xfId="0" applyFont="1" applyAlignment="1" applyProtection="1">
      <alignment vertical="top" wrapText="1"/>
      <protection locked="0"/>
    </xf>
    <xf numFmtId="0" fontId="8" fillId="0" borderId="0" xfId="0" applyFont="1" applyAlignment="1" applyProtection="1">
      <alignment vertical="center"/>
      <protection locked="0"/>
    </xf>
    <xf numFmtId="0" fontId="8" fillId="16" borderId="0" xfId="0" applyFont="1" applyFill="1" applyAlignment="1" applyProtection="1">
      <protection locked="0"/>
    </xf>
    <xf numFmtId="3" fontId="26" fillId="7" borderId="1" xfId="0" applyNumberFormat="1" applyFont="1" applyFill="1" applyBorder="1" applyAlignment="1" applyProtection="1">
      <alignment horizontal="center" wrapText="1"/>
      <protection locked="0"/>
    </xf>
    <xf numFmtId="0" fontId="24" fillId="0" borderId="0" xfId="0" applyFont="1" applyAlignment="1" applyProtection="1">
      <alignment horizontal="center"/>
    </xf>
    <xf numFmtId="0" fontId="26" fillId="0" borderId="0" xfId="0" applyFont="1" applyAlignment="1" applyProtection="1"/>
    <xf numFmtId="0" fontId="27" fillId="0" borderId="0" xfId="0" applyFont="1" applyAlignment="1" applyProtection="1"/>
    <xf numFmtId="0" fontId="24" fillId="0" borderId="2" xfId="0" applyFont="1" applyBorder="1" applyAlignment="1" applyProtection="1">
      <alignment horizontal="center"/>
    </xf>
    <xf numFmtId="0" fontId="3" fillId="0" borderId="5" xfId="0" applyFont="1" applyBorder="1" applyAlignment="1" applyProtection="1"/>
    <xf numFmtId="0" fontId="3" fillId="0" borderId="6" xfId="0" applyFont="1" applyBorder="1" applyAlignment="1" applyProtection="1"/>
    <xf numFmtId="0" fontId="25" fillId="0" borderId="0" xfId="0" applyFont="1" applyAlignment="1" applyProtection="1"/>
    <xf numFmtId="3" fontId="25" fillId="7" borderId="1" xfId="0" applyNumberFormat="1" applyFont="1" applyFill="1" applyBorder="1" applyAlignment="1" applyProtection="1">
      <alignment wrapText="1"/>
    </xf>
    <xf numFmtId="3" fontId="30" fillId="0" borderId="1" xfId="0" applyNumberFormat="1" applyFont="1" applyBorder="1" applyAlignment="1" applyProtection="1">
      <alignment wrapText="1"/>
    </xf>
    <xf numFmtId="3" fontId="30" fillId="0" borderId="10" xfId="0" applyNumberFormat="1" applyFont="1" applyBorder="1" applyAlignment="1" applyProtection="1">
      <alignment wrapText="1"/>
    </xf>
    <xf numFmtId="0" fontId="32" fillId="0" borderId="0" xfId="2" applyFont="1" applyAlignment="1" applyProtection="1">
      <alignment horizontal="center"/>
    </xf>
    <xf numFmtId="0" fontId="25" fillId="0" borderId="5" xfId="0" applyFont="1" applyBorder="1" applyAlignment="1" applyProtection="1"/>
    <xf numFmtId="0" fontId="25" fillId="0" borderId="6" xfId="0" applyFont="1" applyBorder="1" applyAlignment="1" applyProtection="1"/>
    <xf numFmtId="0" fontId="27" fillId="0" borderId="5" xfId="0" applyFont="1" applyBorder="1" applyAlignment="1" applyProtection="1"/>
    <xf numFmtId="0" fontId="27" fillId="0" borderId="6" xfId="0" applyFont="1" applyBorder="1" applyAlignment="1" applyProtection="1"/>
    <xf numFmtId="0" fontId="25" fillId="9" borderId="0" xfId="0" applyFont="1" applyFill="1" applyAlignment="1" applyProtection="1"/>
    <xf numFmtId="0" fontId="25" fillId="9" borderId="0" xfId="0" applyFont="1" applyFill="1" applyAlignment="1" applyProtection="1">
      <alignment horizontal="right"/>
    </xf>
    <xf numFmtId="3" fontId="24" fillId="9" borderId="1" xfId="0" applyNumberFormat="1" applyFont="1" applyFill="1" applyBorder="1" applyAlignment="1" applyProtection="1">
      <alignment wrapText="1"/>
    </xf>
    <xf numFmtId="3" fontId="29" fillId="9" borderId="10" xfId="0" applyNumberFormat="1" applyFont="1" applyFill="1" applyBorder="1" applyAlignment="1" applyProtection="1">
      <alignment wrapText="1"/>
    </xf>
    <xf numFmtId="3" fontId="25" fillId="0" borderId="1" xfId="0" applyNumberFormat="1" applyFont="1" applyBorder="1" applyAlignment="1" applyProtection="1">
      <alignment wrapText="1"/>
    </xf>
    <xf numFmtId="3" fontId="25" fillId="0" borderId="10" xfId="0" applyNumberFormat="1" applyFont="1" applyBorder="1" applyAlignment="1" applyProtection="1">
      <alignment wrapText="1"/>
    </xf>
    <xf numFmtId="0" fontId="26" fillId="7" borderId="2" xfId="0" applyFont="1" applyFill="1" applyBorder="1" applyAlignment="1" applyProtection="1">
      <protection locked="0"/>
    </xf>
    <xf numFmtId="0" fontId="26" fillId="7" borderId="0" xfId="0" applyFont="1" applyFill="1" applyAlignment="1" applyProtection="1">
      <protection locked="0"/>
    </xf>
    <xf numFmtId="3" fontId="26" fillId="7" borderId="10" xfId="0" applyNumberFormat="1" applyFont="1" applyFill="1" applyBorder="1" applyAlignment="1" applyProtection="1">
      <alignment horizontal="center" wrapText="1"/>
      <protection locked="0"/>
    </xf>
    <xf numFmtId="0" fontId="20" fillId="0" borderId="0" xfId="0" applyFont="1" applyFill="1" applyBorder="1" applyAlignment="1" applyProtection="1">
      <alignment horizontal="center" wrapText="1"/>
    </xf>
    <xf numFmtId="3" fontId="20" fillId="0" borderId="0" xfId="0" applyNumberFormat="1" applyFont="1" applyFill="1" applyBorder="1" applyAlignment="1" applyProtection="1">
      <alignment wrapText="1"/>
    </xf>
    <xf numFmtId="2" fontId="20" fillId="8" borderId="0" xfId="0" applyNumberFormat="1" applyFont="1" applyFill="1" applyBorder="1" applyAlignment="1" applyProtection="1">
      <alignment wrapText="1"/>
    </xf>
    <xf numFmtId="0" fontId="4" fillId="0" borderId="0" xfId="0" applyFont="1" applyFill="1" applyBorder="1" applyAlignment="1">
      <alignment horizontal="center" wrapText="1"/>
    </xf>
    <xf numFmtId="0" fontId="20" fillId="0" borderId="0" xfId="0" applyFont="1" applyFill="1" applyBorder="1" applyAlignment="1">
      <alignment horizontal="center" wrapText="1"/>
    </xf>
    <xf numFmtId="0" fontId="20" fillId="10" borderId="8" xfId="0" applyFont="1" applyFill="1" applyBorder="1" applyAlignment="1">
      <alignment horizontal="left" vertical="top" wrapText="1"/>
    </xf>
    <xf numFmtId="0" fontId="4" fillId="0" borderId="11" xfId="0" applyFont="1" applyFill="1" applyBorder="1" applyAlignment="1" applyProtection="1">
      <alignment horizontal="center" wrapText="1"/>
      <protection locked="0"/>
    </xf>
    <xf numFmtId="0" fontId="4" fillId="8" borderId="11" xfId="0" applyFont="1" applyFill="1" applyBorder="1" applyAlignment="1" applyProtection="1">
      <alignment horizontal="center" wrapText="1"/>
      <protection locked="0"/>
    </xf>
    <xf numFmtId="0" fontId="4" fillId="8" borderId="11" xfId="3" applyFont="1" applyFill="1" applyBorder="1" applyAlignment="1">
      <alignment horizontal="center" wrapText="1"/>
    </xf>
    <xf numFmtId="3" fontId="26" fillId="7" borderId="1" xfId="0" applyNumberFormat="1" applyFont="1" applyFill="1" applyBorder="1" applyAlignment="1" applyProtection="1">
      <alignment horizontal="center" wrapText="1"/>
      <protection locked="0"/>
    </xf>
    <xf numFmtId="0" fontId="4" fillId="8" borderId="10" xfId="0" applyFont="1" applyFill="1" applyBorder="1" applyAlignment="1" applyProtection="1">
      <alignment horizontal="center" wrapText="1"/>
      <protection locked="0"/>
    </xf>
    <xf numFmtId="0" fontId="20" fillId="8" borderId="12" xfId="0" applyFont="1" applyFill="1" applyBorder="1" applyAlignment="1" applyProtection="1">
      <alignment horizontal="center" wrapText="1"/>
      <protection locked="0"/>
    </xf>
    <xf numFmtId="0" fontId="26" fillId="0" borderId="0" xfId="0" applyFont="1" applyAlignment="1" applyProtection="1">
      <alignment horizontal="center"/>
      <protection locked="0"/>
    </xf>
    <xf numFmtId="0" fontId="26" fillId="0" borderId="24" xfId="0" applyFont="1" applyBorder="1" applyAlignment="1" applyProtection="1">
      <alignment horizontal="center"/>
      <protection locked="0"/>
    </xf>
  </cellXfs>
  <cellStyles count="6">
    <cellStyle name="Comma" xfId="1" builtinId="3"/>
    <cellStyle name="Hyperlink" xfId="2" builtinId="8"/>
    <cellStyle name="Normal" xfId="0" builtinId="0"/>
    <cellStyle name="Normal 2" xfId="3" xr:uid="{00000000-0005-0000-0000-000003000000}"/>
    <cellStyle name="Normal 3" xfId="5" xr:uid="{00000000-0005-0000-0000-000004000000}"/>
    <cellStyle name="Percent" xfId="4" builtinId="5"/>
  </cellStyles>
  <dxfs count="73">
    <dxf>
      <font>
        <strike val="0"/>
        <outline val="0"/>
        <shadow val="0"/>
        <vertAlign val="baseline"/>
        <sz val="12"/>
        <name val="Arial"/>
        <scheme val="none"/>
      </font>
      <protection locked="0" hidden="0"/>
    </dxf>
    <dxf>
      <font>
        <strike val="0"/>
        <outline val="0"/>
        <shadow val="0"/>
        <vertAlign val="baseline"/>
        <sz val="12"/>
        <name val="Arial"/>
        <scheme val="none"/>
      </font>
      <protection locked="0" hidden="0"/>
    </dxf>
    <dxf>
      <font>
        <strike val="0"/>
        <outline val="0"/>
        <shadow val="0"/>
        <vertAlign val="baseline"/>
        <sz val="12"/>
        <name val="Arial"/>
        <scheme val="none"/>
      </font>
      <protection locked="0" hidden="0"/>
    </dxf>
    <dxf>
      <font>
        <strike val="0"/>
        <outline val="0"/>
        <shadow val="0"/>
        <vertAlign val="baseline"/>
        <sz val="12"/>
        <name val="Arial"/>
        <scheme val="none"/>
      </font>
      <protection locked="0" hidden="0"/>
    </dxf>
    <dxf>
      <font>
        <strike val="0"/>
        <outline val="0"/>
        <shadow val="0"/>
        <vertAlign val="baseline"/>
        <sz val="12"/>
        <name val="Arial"/>
        <scheme val="none"/>
      </font>
      <protection locked="0" hidden="0"/>
    </dxf>
    <dxf>
      <font>
        <b val="0"/>
        <i val="0"/>
        <strike val="0"/>
        <condense val="0"/>
        <extend val="0"/>
        <outline val="0"/>
        <shadow val="0"/>
        <u val="none"/>
        <vertAlign val="baseline"/>
        <sz val="12"/>
        <color auto="1"/>
        <name val="Arial"/>
        <scheme val="none"/>
      </font>
      <alignment horizontal="general" vertical="bottom" textRotation="0" wrapText="0" indent="0" justifyLastLine="0" shrinkToFit="0" readingOrder="0"/>
      <protection locked="0" hidden="0"/>
    </dxf>
    <dxf>
      <font>
        <strike val="0"/>
        <outline val="0"/>
        <shadow val="0"/>
        <vertAlign val="baseline"/>
        <sz val="12"/>
        <name val="Arial"/>
        <scheme val="none"/>
      </font>
      <protection locked="0" hidden="0"/>
    </dxf>
    <dxf>
      <border outline="0">
        <right style="thin">
          <color indexed="64"/>
        </right>
      </border>
    </dxf>
    <dxf>
      <font>
        <strike val="0"/>
        <outline val="0"/>
        <shadow val="0"/>
        <vertAlign val="baseline"/>
        <sz val="12"/>
        <name val="Arial"/>
        <scheme val="none"/>
      </font>
      <numFmt numFmtId="3" formatCode="#,##0"/>
      <protection locked="0" hidden="0"/>
    </dxf>
    <dxf>
      <font>
        <b/>
        <i val="0"/>
        <strike val="0"/>
        <condense val="0"/>
        <extend val="0"/>
        <outline val="0"/>
        <shadow val="0"/>
        <u val="none"/>
        <vertAlign val="baseline"/>
        <sz val="12"/>
        <color auto="1"/>
        <name val="Arial"/>
        <scheme val="none"/>
      </font>
      <numFmt numFmtId="3" formatCode="#,##0"/>
      <fill>
        <patternFill patternType="solid">
          <fgColor indexed="64"/>
          <bgColor theme="8" tint="0.39997558519241921"/>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
      <fill>
        <patternFill patternType="solid">
          <fgColor rgb="FFFFFF00"/>
          <bgColor rgb="FF000000"/>
        </patternFill>
      </fill>
    </dxf>
    <dxf>
      <font>
        <color rgb="FF9C0006"/>
      </font>
      <fill>
        <patternFill>
          <bgColor rgb="FFFFC7CE"/>
        </patternFill>
      </fill>
    </dxf>
    <dxf>
      <fill>
        <patternFill>
          <bgColor rgb="FFC6EFCE"/>
        </patternFill>
      </fill>
    </dxf>
    <dxf>
      <fill>
        <patternFill>
          <bgColor theme="7" tint="0.59996337778862885"/>
        </patternFill>
      </fill>
    </dxf>
    <dxf>
      <font>
        <color rgb="FF9C0006"/>
      </font>
      <fill>
        <patternFill>
          <bgColor rgb="FFFFC7CE"/>
        </patternFill>
      </fill>
    </dxf>
    <dxf>
      <fill>
        <patternFill>
          <bgColor rgb="FFC6EFCE"/>
        </patternFill>
      </fill>
    </dxf>
    <dxf>
      <fill>
        <patternFill>
          <bgColor theme="7" tint="0.59996337778862885"/>
        </patternFill>
      </fill>
    </dxf>
    <dxf>
      <font>
        <color rgb="FF9C0006"/>
      </font>
      <fill>
        <patternFill>
          <bgColor rgb="FFFFC7CE"/>
        </patternFill>
      </fill>
    </dxf>
    <dxf>
      <fill>
        <patternFill>
          <bgColor rgb="FFC6EFCE"/>
        </patternFill>
      </fill>
    </dxf>
    <dxf>
      <fill>
        <patternFill>
          <bgColor theme="7" tint="0.59996337778862885"/>
        </patternFill>
      </fill>
    </dxf>
    <dxf>
      <font>
        <color rgb="FF9C0006"/>
      </font>
      <fill>
        <patternFill>
          <bgColor rgb="FFFFC7CE"/>
        </patternFill>
      </fill>
    </dxf>
    <dxf>
      <fill>
        <patternFill>
          <bgColor rgb="FFC6EFCE"/>
        </patternFill>
      </fill>
    </dxf>
    <dxf>
      <fill>
        <patternFill>
          <bgColor theme="7" tint="0.59996337778862885"/>
        </patternFill>
      </fill>
    </dxf>
    <dxf>
      <font>
        <color rgb="FF9C0006"/>
      </font>
      <fill>
        <patternFill>
          <bgColor rgb="FFFFC7CE"/>
        </patternFill>
      </fill>
    </dxf>
    <dxf>
      <fill>
        <patternFill>
          <bgColor rgb="FFC6EFCE"/>
        </patternFill>
      </fill>
    </dxf>
    <dxf>
      <fill>
        <patternFill>
          <bgColor theme="7"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C6EFCE"/>
        </patternFill>
      </fill>
    </dxf>
    <dxf>
      <fill>
        <patternFill>
          <bgColor theme="7" tint="0.59996337778862885"/>
        </patternFill>
      </fill>
    </dxf>
    <dxf>
      <font>
        <color rgb="FF9C0006"/>
      </font>
      <fill>
        <patternFill>
          <bgColor rgb="FFFFC7CE"/>
        </patternFill>
      </fill>
    </dxf>
    <dxf>
      <fill>
        <patternFill>
          <bgColor rgb="FFC6EFCE"/>
        </patternFill>
      </fill>
    </dxf>
    <dxf>
      <fill>
        <patternFill>
          <bgColor theme="7" tint="0.59996337778862885"/>
        </patternFill>
      </fill>
    </dxf>
    <dxf>
      <font>
        <color rgb="FF9C0006"/>
      </font>
      <fill>
        <patternFill>
          <bgColor rgb="FFFFC7CE"/>
        </patternFill>
      </fill>
    </dxf>
    <dxf>
      <fill>
        <patternFill>
          <bgColor rgb="FFC6EFCE"/>
        </patternFill>
      </fill>
    </dxf>
    <dxf>
      <fill>
        <patternFill>
          <bgColor theme="7" tint="0.59996337778862885"/>
        </patternFill>
      </fill>
    </dxf>
    <dxf>
      <font>
        <color rgb="FF9C0006"/>
      </font>
      <fill>
        <patternFill>
          <bgColor rgb="FFFFC7CE"/>
        </patternFill>
      </fill>
    </dxf>
    <dxf>
      <fill>
        <patternFill>
          <bgColor rgb="FFC6EFCE"/>
        </patternFill>
      </fill>
    </dxf>
    <dxf>
      <fill>
        <patternFill>
          <bgColor theme="7" tint="0.59996337778862885"/>
        </patternFill>
      </fill>
    </dxf>
    <dxf>
      <font>
        <color rgb="FF9C0006"/>
      </font>
      <fill>
        <patternFill>
          <bgColor rgb="FFFFC7CE"/>
        </patternFill>
      </fill>
    </dxf>
    <dxf>
      <fill>
        <patternFill>
          <bgColor rgb="FFC6EFCE"/>
        </patternFill>
      </fill>
    </dxf>
    <dxf>
      <fill>
        <patternFill>
          <bgColor theme="7"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C6EFCE"/>
        </patternFill>
      </fill>
    </dxf>
    <dxf>
      <fill>
        <patternFill>
          <bgColor theme="7" tint="0.59996337778862885"/>
        </patternFill>
      </fill>
    </dxf>
    <dxf>
      <font>
        <color rgb="FF9C0006"/>
      </font>
      <fill>
        <patternFill>
          <bgColor rgb="FFFFC7CE"/>
        </patternFill>
      </fill>
    </dxf>
    <dxf>
      <fill>
        <patternFill>
          <bgColor rgb="FFC6EFCE"/>
        </patternFill>
      </fill>
    </dxf>
    <dxf>
      <fill>
        <patternFill>
          <bgColor theme="7" tint="0.59996337778862885"/>
        </patternFill>
      </fill>
    </dxf>
    <dxf>
      <font>
        <color rgb="FF9C0006"/>
      </font>
      <fill>
        <patternFill>
          <bgColor rgb="FFFFC7CE"/>
        </patternFill>
      </fill>
    </dxf>
    <dxf>
      <fill>
        <patternFill>
          <bgColor rgb="FFC6EFCE"/>
        </patternFill>
      </fill>
    </dxf>
    <dxf>
      <fill>
        <patternFill>
          <bgColor theme="7" tint="0.59996337778862885"/>
        </patternFill>
      </fill>
    </dxf>
    <dxf>
      <font>
        <color rgb="FF9C0006"/>
      </font>
      <fill>
        <patternFill>
          <bgColor rgb="FFFFC7CE"/>
        </patternFill>
      </fill>
    </dxf>
    <dxf>
      <fill>
        <patternFill>
          <bgColor rgb="FFC6EFCE"/>
        </patternFill>
      </fill>
    </dxf>
    <dxf>
      <fill>
        <patternFill>
          <bgColor theme="7" tint="0.59996337778862885"/>
        </patternFill>
      </fill>
    </dxf>
    <dxf>
      <font>
        <color rgb="FF9C0006"/>
      </font>
      <fill>
        <patternFill>
          <bgColor rgb="FFFFC7CE"/>
        </patternFill>
      </fill>
    </dxf>
    <dxf>
      <fill>
        <patternFill>
          <bgColor rgb="FFC6EFCE"/>
        </patternFill>
      </fill>
    </dxf>
    <dxf>
      <fill>
        <patternFill>
          <bgColor theme="7"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mruColors>
      <color rgb="FF820000"/>
      <color rgb="FFD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arrison Anixter" refreshedDate="43529.383059837965" createdVersion="1" refreshedVersion="4" recordCount="1480" upgradeOnRefresh="1" xr:uid="{00000000-000A-0000-FFFF-FFFF02000000}">
  <cacheSource type="worksheet">
    <worksheetSource ref="A2:S1458" sheet="5th Cycle APR Raw Data-Final"/>
  </cacheSource>
  <cacheFields count="19">
    <cacheField name="JURISDICTION" numFmtId="0">
      <sharedItems count="444">
        <s v="ALAMEDA"/>
        <s v="ALAMEDA COUNTY"/>
        <s v="ALBANY"/>
        <s v="BERKELEY"/>
        <s v="DUBLIN"/>
        <s v="EMERYVILLE"/>
        <s v="FREMONT"/>
        <s v="HAYWARD"/>
        <s v="LIVERMORE"/>
        <s v="NEWARK"/>
        <s v="OAKLAND"/>
        <s v="PIEDMONT"/>
        <s v="PLEASANTON"/>
        <s v="SAN LEANDRO"/>
        <s v="UNION CITY"/>
        <s v="ALPINE COUNTY"/>
        <s v="AMADOR COUNTY"/>
        <s v="IONE"/>
        <s v="JACKSON"/>
        <s v="PLYMOUTH"/>
        <s v="SUTTER CREEK"/>
        <s v="BIGGS"/>
        <s v="BUTTE COUNTY"/>
        <s v="CHICO"/>
        <s v="GRIDLEY"/>
        <s v="OROVILLE"/>
        <s v="PARADISE"/>
        <s v="CALAVERAS COUNTY"/>
        <s v="COLUSA COUNTY"/>
        <s v="ANTIOCH"/>
        <s v="BRENTWOOD"/>
        <s v="CLAYTON"/>
        <s v="CONCORD"/>
        <s v="CONTRA COSTA COUNTY"/>
        <s v="DANVILLE"/>
        <s v="EL CERRITO"/>
        <s v="HERCULES"/>
        <s v="LAFAYETTE"/>
        <s v="MARTINEZ"/>
        <s v="MORAGA"/>
        <s v="OAKLEY"/>
        <s v="ORINDA"/>
        <s v="PINOLE"/>
        <s v="PITTSBURG"/>
        <s v="PLEASANT HILL"/>
        <s v="RICHMOND"/>
        <s v="SAN PABLO"/>
        <s v="SAN RAMON"/>
        <s v="WALNUT CREEK"/>
        <s v="DEL NORTE COUNTY"/>
        <s v="EL DORADO COUNTY"/>
        <s v="PLACERVILLE"/>
        <s v="SOUTH LAKE TAHOE"/>
        <s v="CLOVIS"/>
        <s v="COALINGA"/>
        <s v="FIREBAUGH"/>
        <s v="FRESNO"/>
        <s v="FRESNO COUNTY"/>
        <s v="HURON"/>
        <s v="KERMAN"/>
        <s v="PARLIER"/>
        <s v="REEDLEY"/>
        <s v="SANGER"/>
        <s v="GLENN COUNTY"/>
        <s v="ORLAND"/>
        <s v="WILLOWS"/>
        <s v="ARCATA"/>
        <s v="EUREKA"/>
        <s v="FORTUNA"/>
        <s v="HUMBOLDT COUNTY"/>
        <s v="BRAWLEY"/>
        <s v="CALEXICO"/>
        <s v="CALIPATRIA"/>
        <s v="EL CENTRO"/>
        <s v="HOLTVILLE"/>
        <s v="IMPERIAL"/>
        <s v="IMPERIAL COUNTY"/>
        <s v="WESTMORLAND"/>
        <s v="BISHOP"/>
        <s v="INYO COUNTY"/>
        <s v="ARVIN"/>
        <s v="BAKERSFIELD"/>
        <s v="DELANO"/>
        <s v="KERN COUNTY"/>
        <s v="MCFARLAND"/>
        <s v="TAFT"/>
        <s v="WASCO"/>
        <s v="AVENAL"/>
        <s v="KINGS COUNTY"/>
        <s v="CLEARLAKE"/>
        <s v="LAKEPORT"/>
        <s v="AGOURA HILLS"/>
        <s v="ALHAMBRA"/>
        <s v="ARCADIA"/>
        <s v="ARTESIA"/>
        <s v="AVALON"/>
        <s v="AZUSA"/>
        <s v="BALDWIN PARK"/>
        <s v="BELL"/>
        <s v="BELL GARDENS"/>
        <s v="BELLFLOWER"/>
        <s v="BEVERLY HILLS"/>
        <s v="BURBANK"/>
        <s v="CALABASAS"/>
        <s v="CARSON"/>
        <s v="CERRITOS"/>
        <s v="CLAREMONT"/>
        <s v="CUDAHY"/>
        <s v="CULVER CITY"/>
        <s v="DIAMOND BAR"/>
        <s v="DOWNEY"/>
        <s v="DUARTE"/>
        <s v="EL MONTE"/>
        <s v="GARDENA"/>
        <s v="GLENDALE"/>
        <s v="GLENDORA"/>
        <s v="HAWTHORNE"/>
        <s v="INGLEWOOD"/>
        <s v="IRWINDALE"/>
        <s v="LA CANADA FLINTRIDGE"/>
        <s v="LA MIRADA"/>
        <s v="LA VERNE"/>
        <s v="LAKEWOOD"/>
        <s v="LAWNDALE"/>
        <s v="LOMITA"/>
        <s v="LONG BEACH"/>
        <s v="LOS ANGELES"/>
        <s v="LOS ANGELES COUNTY"/>
        <s v="MALIBU"/>
        <s v="MANHATTAN BEACH"/>
        <s v="MONROVIA"/>
        <s v="MONTEREY PARK"/>
        <s v="NORWALK"/>
        <s v="PALMDALE"/>
        <s v="PARAMOUNT"/>
        <s v="PASADENA"/>
        <s v="RANCHO PALOS VERDES"/>
        <s v="REDONDO BEACH"/>
        <s v="ROLLING HILLS ESTATES"/>
        <s v="ROSEMEAD"/>
        <s v="SAN DIMAS"/>
        <s v="SAN FERNANDO"/>
        <s v="SAN GABRIEL"/>
        <s v="SAN MARINO"/>
        <s v="SANTA CLARITA"/>
        <s v="SANTA FE SPRINGS"/>
        <s v="SANTA MONICA"/>
        <s v="SIERRA MADRE"/>
        <s v="SIGNAL HILL"/>
        <s v="SOUTH GATE"/>
        <s v="SOUTH PASADENA"/>
        <s v="TEMPLE CITY"/>
        <s v="TORRANCE"/>
        <s v="WALNUT"/>
        <s v="WEST COVINA"/>
        <s v="WEST HOLLYWOOD"/>
        <s v="WESTLAKE VILLAGE"/>
        <s v="WHITTIER"/>
        <s v="MADERA"/>
        <s v="MADERA COUNTY"/>
        <s v="BELVEDERE"/>
        <s v="CORTE MADERA"/>
        <s v="FAIRFAX"/>
        <s v="LARKSPUR"/>
        <s v="MARIN COUNTY"/>
        <s v="MILL VALLEY"/>
        <s v="NOVATO"/>
        <s v="ROSS"/>
        <s v="SAN ANSELMO"/>
        <s v="SAN RAFAEL"/>
        <s v="SAUSALITO"/>
        <s v="TIBURON"/>
        <s v="MARIPOSA COUNTY"/>
        <s v="FORT BRAGG"/>
        <s v="MENDOCINO COUNTY"/>
        <s v="POINT ARENA"/>
        <s v="UKIAH"/>
        <s v="ATWATER"/>
        <s v="LIVINGSTON"/>
        <s v="LOS BANOS"/>
        <s v="MERCED"/>
        <s v="MERCED COUNTY"/>
        <s v="MAMMOTH LAKES"/>
        <s v="MONO COUNTY"/>
        <s v="GONZALES"/>
        <s v="KING CITY"/>
        <s v="MARINA"/>
        <s v="MONTEREY"/>
        <s v="MONTEREY COUNTY"/>
        <s v="PACIFIC GROVE"/>
        <s v="SALINAS"/>
        <s v="SOLEDAD"/>
        <s v="AMERICAN CANYON"/>
        <s v="CALISTOGA"/>
        <s v="NAPA"/>
        <s v="NAPA COUNTY"/>
        <s v="SAINT HELENA"/>
        <s v="YOUNTVILLE"/>
        <s v="GRASS VALLEY"/>
        <s v="NEVADA COUNTY"/>
        <s v="TRUCKEE"/>
        <s v="ALISO VIEJO"/>
        <s v="ANAHEIM"/>
        <s v="BREA"/>
        <s v="BUENA PARK"/>
        <s v="COSTA MESA"/>
        <s v="CYPRESS"/>
        <s v="DANA POINT"/>
        <s v="FOUNTAIN VALLEY"/>
        <s v="FULLERTON"/>
        <s v="GARDEN GROVE"/>
        <s v="IRVINE"/>
        <s v="LA HABRA"/>
        <s v="LA PALMA"/>
        <s v="LAGUNA BEACH"/>
        <s v="LAGUNA HILLS"/>
        <s v="LAGUNA NIGUEL"/>
        <s v="LAGUNA WOODS"/>
        <s v="LAKE FOREST"/>
        <s v="LOS ALAMITOS"/>
        <s v="MISSION VIEJO"/>
        <s v="NEWPORT BEACH"/>
        <s v="ORANGE"/>
        <s v="ORANGE COUNTY"/>
        <s v="PLACENTIA"/>
        <s v="RANCHO STANTA MARGARITA"/>
        <s v="SAN CLEMENTE"/>
        <s v="SAN JUAN CAPISTRANO"/>
        <s v="SANTA ANA"/>
        <s v="STANTON"/>
        <s v="TUSTIN"/>
        <s v="VILLA PARK"/>
        <s v="WESTMINSTER"/>
        <s v="YORBA LINDA"/>
        <s v="AUBURN"/>
        <s v="COLFAX"/>
        <s v="LINCOLN"/>
        <s v="LOOMIS"/>
        <s v="PLACER COUNTY"/>
        <s v="ROCKLIN"/>
        <s v="ROSEVILLE"/>
        <s v="PLUMAS COUNTY"/>
        <s v="BANNING"/>
        <s v="BEAUMONT"/>
        <s v="CALIMESA"/>
        <s v="CATHEDRAL"/>
        <s v="COACHELLA"/>
        <s v="CORONA"/>
        <s v="DESERT HOT SPRINGS"/>
        <s v="EASTVALE"/>
        <s v="HEMET"/>
        <s v="INDIAN WELLS"/>
        <s v="INDIO"/>
        <s v="LA QUINTA"/>
        <s v="LAKE ELSINORE"/>
        <s v="MENIFEE"/>
        <s v="MORENO VALLEY"/>
        <s v="MURRIETA"/>
        <s v="NORCO"/>
        <s v="PALM DESERT"/>
        <s v="PALM SPRINGS"/>
        <s v="PERRIS"/>
        <s v="RANCHO MIRAGE"/>
        <s v="RIVERSIDE"/>
        <s v="RIVERSIDE COUNTY"/>
        <s v="SAN JACINTO"/>
        <s v="TEMECULA"/>
        <s v="WILDOMAR"/>
        <s v="CITRUS HEIGHTS"/>
        <s v="ELK GROVE"/>
        <s v="FOLSOM"/>
        <s v="GALT"/>
        <s v="RANCHO CORDOVA"/>
        <s v="SACRAMENTO"/>
        <s v="SACRAMENTO COUNTY"/>
        <s v="HOLLISTER"/>
        <s v="SAN BENITO COUNTY"/>
        <s v="APPLE VALLEY"/>
        <s v="BARSTOW"/>
        <s v="BIG BEAR LAKE"/>
        <s v="CHINO"/>
        <s v="CHINO HILLS"/>
        <s v="COLTON"/>
        <s v="FONTANA"/>
        <s v="GRAND TERRACE"/>
        <s v="HESPERIA"/>
        <s v="HIGHLAND"/>
        <s v="NEEDLES"/>
        <s v="ONTARIO"/>
        <s v="RANCHO CUCAMONGA"/>
        <s v="REDLANDS"/>
        <s v="RIALTO"/>
        <s v="SAN BERNARDINO"/>
        <s v="SAN BERNARDINO COUNTY"/>
        <s v="TWENTYNINE PALMS"/>
        <s v="UPLAND"/>
        <s v="VICTORVILLE"/>
        <s v="YUCAIPA"/>
        <s v="YUCCA VALLEY"/>
        <s v="CARLSBAD"/>
        <s v="CHULA VISTA"/>
        <s v="CORONADO"/>
        <s v="DEL MAR"/>
        <s v="EL CAJON"/>
        <s v="ENCINITAS"/>
        <s v="ESCONDIDO"/>
        <s v="IMPERIAL BEACH"/>
        <s v="LA MESA"/>
        <s v="LEMON GROVE"/>
        <s v="NATIONAL CITY"/>
        <s v="OCEANSIDE"/>
        <s v="POWAY"/>
        <s v="SAN DIEGO"/>
        <s v="SAN DIEGO COUNTY"/>
        <s v="SAN MARCOS"/>
        <s v="SANTEE"/>
        <s v="SOLANA BEACH"/>
        <s v="VISTA"/>
        <s v="LATHROP"/>
        <s v="LODI"/>
        <s v="SAN JOAQUIN COUNTY"/>
        <s v="STOCKTON"/>
        <s v="TRACY"/>
        <s v="ARROYO GRANDE"/>
        <s v="ATASCADERO"/>
        <s v="GROVER BEACH"/>
        <s v="PASO ROBLES"/>
        <s v="SAN LUIS OBISPO"/>
        <s v="SAN LUIS OBISPO CO."/>
        <s v="ATHERTON"/>
        <s v="BELMONT"/>
        <s v="BRISBANE"/>
        <s v="BURLINGAME"/>
        <s v="COLMA"/>
        <s v="DALY CITY"/>
        <s v="EAST PALO ALTO"/>
        <s v="FOSTER CITY"/>
        <s v="HALF MOON BAY"/>
        <s v="HILLSBOROUGH"/>
        <s v="MENLO PARK"/>
        <s v="MILLBRAE"/>
        <s v="PACIFICA"/>
        <s v="PORTOLA VALLEY"/>
        <s v="REDWOOD CITY"/>
        <s v="SAN BRUNO"/>
        <s v="SAN CARLOS"/>
        <s v="SAN MATEO"/>
        <s v="SAN MATEO COUNTY"/>
        <s v="SOUTH SAN FRANCISCO"/>
        <s v="WOODSIDE"/>
        <s v="BUELLTON"/>
        <s v="CARPINTERIA"/>
        <s v="GOLETA"/>
        <s v="LOMPOC"/>
        <s v="SANTA BARBARA"/>
        <s v="SANTA BARBARA COUNTY"/>
        <s v="SANTA MARIA"/>
        <s v="SOLVANG"/>
        <s v="CAMPBELL"/>
        <s v="CUPERTINO"/>
        <s v="GILROY"/>
        <s v="LOS ALTOS"/>
        <s v="LOS ALTOS HILLS"/>
        <s v="LOS GATOS"/>
        <s v="MILPITAS"/>
        <s v="MONTE SERENO"/>
        <s v="MORGAN HILL"/>
        <s v="MOUNTAIN VIEW"/>
        <s v="PALO ALTO"/>
        <s v="SAN JOSE"/>
        <s v="SANTA CLARA"/>
        <s v="SANTA CLARA COUNTY"/>
        <s v="SARATOGA"/>
        <s v="SUNNYVALE"/>
        <s v="CAPITOLA"/>
        <s v="SANTA CRUZ"/>
        <s v="SANTA CRUZ COUNTY"/>
        <s v="WATSONVILLE"/>
        <s v="ANDERSON"/>
        <s v="REDDING"/>
        <s v="SHASTA COUNTY"/>
        <s v="SHASTA LAKE"/>
        <s v="DORRIS"/>
        <s v="ETNA"/>
        <s v="MONTAGUE"/>
        <s v="MOUNT SHASTA"/>
        <s v="YREKA"/>
        <s v="BENICIA"/>
        <s v="DIXON"/>
        <s v="FAIRFIELD"/>
        <s v="SOLANO COUNTY"/>
        <s v="SUISUN CITY"/>
        <s v="VACAVILLE"/>
        <s v="VALLEJO"/>
        <s v="CLOVERDALE"/>
        <s v="COTATI"/>
        <s v="HEALDSBURG"/>
        <s v="PETALUMA"/>
        <s v="ROHNERT PARK"/>
        <s v="SANTA ROSA"/>
        <s v="SEBASTOPOL"/>
        <s v="SONOMA"/>
        <s v="SONOMA COUNTY"/>
        <s v="WINDSOR"/>
        <s v="CERES"/>
        <s v="HUGHSON"/>
        <s v="MODESTO"/>
        <s v="OAKDALE"/>
        <s v="RIVERBANK"/>
        <s v="STANISLAUS COUNTY"/>
        <s v="TURLOCK"/>
        <s v="LIVE OAK"/>
        <s v="SUTTER COUNTY"/>
        <s v="YUBA CITY"/>
        <s v="RED BLUFF"/>
        <s v="TEHAMA"/>
        <s v="TEHAMA COUNTY"/>
        <s v="DINUBA"/>
        <s v="EXETER"/>
        <s v="FARMERSVILLE"/>
        <s v="LINDSAY"/>
        <s v="PORTERVILLE"/>
        <s v="TULARE"/>
        <s v="TULARE COUNTY"/>
        <s v="VISALIA"/>
        <s v="WOODLAKE"/>
        <s v="SONORA"/>
        <s v="TUOLUMNE COUNTY"/>
        <s v="MOORPARK"/>
        <s v="OJAI"/>
        <s v="OXNARD"/>
        <s v="PORT HUENEME"/>
        <s v="SAN BUENAVENTURA"/>
        <s v="SANTA PAULA"/>
        <s v="SIMI VALLEY"/>
        <s v="THOUSAND OAKS"/>
        <s v="DAVIS"/>
        <s v="WEST SACRAMENTO"/>
        <s v="WINTERS"/>
        <s v="WOODLAND"/>
        <s v="YOLO COUNTY"/>
        <s v="MARYSVILLE"/>
        <s v="WHEATLAND"/>
        <s v="YUBA COUNTY"/>
      </sharedItems>
    </cacheField>
    <cacheField name="COUNTY" numFmtId="0">
      <sharedItems count="53">
        <s v="ALAMEDA"/>
        <s v="ALPINE"/>
        <s v="AMADOR"/>
        <s v="BUTTE"/>
        <s v="CALAVERAS"/>
        <s v="COLUSA"/>
        <s v="CONTRA COSTA"/>
        <s v="DEL NORTE"/>
        <s v="EL DORADO"/>
        <s v="FRESNO"/>
        <s v="GLENN"/>
        <s v="HUMBOLDT"/>
        <s v="IMPERIAL"/>
        <s v="INYO"/>
        <s v="KERN"/>
        <s v="KINGS"/>
        <s v="LAKE"/>
        <s v="LOS ANGELES"/>
        <s v="MADERA"/>
        <s v="MARIN"/>
        <s v="MARIPOSA"/>
        <s v="MENDOCINO"/>
        <s v="MERCED"/>
        <s v="MONO"/>
        <s v="MONTEREY"/>
        <s v="NAPA"/>
        <s v="NEVADA"/>
        <s v="ORANGE"/>
        <s v="PLACER"/>
        <s v="PLUMAS"/>
        <s v="RIVERSIDE"/>
        <s v="SACRAMENTO"/>
        <s v="SAN BENITO"/>
        <s v="SAN BERNARDINO"/>
        <s v="SAN DIEGO"/>
        <s v="SAN JOAQUIN"/>
        <s v="SAN LUIS OBISPO"/>
        <s v="SAN MATEO"/>
        <s v="SANTA BARBARA"/>
        <s v="SANTA CLARA"/>
        <s v="SANTA CRUZ"/>
        <s v="SHASTA"/>
        <s v="SISKIYOU"/>
        <s v="SOLANO"/>
        <s v="SONOMA"/>
        <s v="STANISLAUS"/>
        <s v="SUTTER"/>
        <s v="TEHAMA"/>
        <s v="TULARE"/>
        <s v="TUOLUMNE"/>
        <s v="VENTURA"/>
        <s v="YOLO"/>
        <s v="YUBA"/>
      </sharedItems>
    </cacheField>
    <cacheField name="PERIOD" numFmtId="0">
      <sharedItems count="10">
        <s v="01/31/2015 - 01/31/2023"/>
        <s v="06/30/2014 - 06/30/2019"/>
        <s v="06/15/2014 - 06/15/2022"/>
        <s v="10/31/2013 - 10/31/2021"/>
        <s v="12/31/2015 - 12/31/2023"/>
        <s v="10/15/2013 - 10/15/2021"/>
        <s v="01/31/2016 - 01/31/2024"/>
        <s v="03/31/2016 - 03/31/2024"/>
        <s v="04/30/2013 - 04/30/2021"/>
        <s v="02/15/2015 - 02/15/2023"/>
      </sharedItems>
    </cacheField>
    <cacheField name="APR YEAR" numFmtId="0">
      <sharedItems containsSemiMixedTypes="0" containsString="0" containsNumber="1" containsInteger="1"/>
    </cacheField>
    <cacheField name="APR STATUS" numFmtId="0">
      <sharedItems containsString="0"/>
    </cacheField>
    <cacheField name="MIN VLI RHNA" numFmtId="0">
      <sharedItems containsSemiMixedTypes="0" containsString="0" containsNumber="1" containsInteger="1"/>
    </cacheField>
    <cacheField name="SUM VLI PERMITS" numFmtId="0">
      <sharedItems containsSemiMixedTypes="0" containsString="0" containsNumber="1" containsInteger="1"/>
    </cacheField>
    <cacheField name="SUM VLI (DR) UNITS" numFmtId="0">
      <sharedItems containsSemiMixedTypes="0" containsString="0" containsNumber="1" containsInteger="1"/>
    </cacheField>
    <cacheField name="SUM VLI (NDR) UNITS" numFmtId="0">
      <sharedItems containsSemiMixedTypes="0" containsString="0" containsNumber="1" containsInteger="1"/>
    </cacheField>
    <cacheField name="MIN LI RHNA" numFmtId="0">
      <sharedItems containsSemiMixedTypes="0" containsString="0" containsNumber="1" containsInteger="1"/>
    </cacheField>
    <cacheField name="SUM LI PERMITS" numFmtId="0">
      <sharedItems containsSemiMixedTypes="0" containsString="0" containsNumber="1" containsInteger="1"/>
    </cacheField>
    <cacheField name="SUM LI (DR) UNITS" numFmtId="0">
      <sharedItems containsSemiMixedTypes="0" containsString="0" containsNumber="1" containsInteger="1"/>
    </cacheField>
    <cacheField name="SUM LI (NDR) UNITS" numFmtId="0">
      <sharedItems containsSemiMixedTypes="0" containsString="0" containsNumber="1" containsInteger="1"/>
    </cacheField>
    <cacheField name="MIN MOD RHNA" numFmtId="0">
      <sharedItems containsSemiMixedTypes="0" containsString="0" containsNumber="1" containsInteger="1"/>
    </cacheField>
    <cacheField name="SUM MOD PERMITS" numFmtId="0">
      <sharedItems containsSemiMixedTypes="0" containsString="0" containsNumber="1" containsInteger="1"/>
    </cacheField>
    <cacheField name="MIN ABOVE MOD RHNA" numFmtId="0">
      <sharedItems containsSemiMixedTypes="0" containsString="0" containsNumber="1" containsInteger="1"/>
    </cacheField>
    <cacheField name="SUM ABOVE MOD PERMITS" numFmtId="0">
      <sharedItems containsSemiMixedTypes="0" containsString="0" containsNumber="1" containsInteger="1"/>
    </cacheField>
    <cacheField name="MIN RHNA TOTAL" numFmtId="0">
      <sharedItems containsSemiMixedTypes="0" containsString="0" containsNumber="1" containsInteger="1"/>
    </cacheField>
    <cacheField name="SUM TOTAL PERMITS" numFmtId="0">
      <sharedItems containsSemiMixedTypes="0" containsString="0" containsNumber="1" containsInteger="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80"/>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0" applyNumberFormats="0" applyBorderFormats="0" applyFontFormats="0" applyPatternFormats="0" applyAlignmentFormats="0" applyWidthHeightFormats="1" dataCaption="Data" updatedVersion="6" showMemberPropertyTips="0" useAutoFormatting="1" itemPrintTitles="1" createdVersion="1" indent="0" compact="0" compactData="0" gridDropZones="1">
  <location ref="A3:O449" firstHeaderRow="1" firstDataRow="2" firstDataCol="1"/>
  <pivotFields count="19">
    <pivotField axis="axisRow" compact="0" outline="0" subtotalTop="0" showAll="0" includeNewItemsInFilter="1">
      <items count="445">
        <item x="91"/>
        <item x="0"/>
        <item x="1"/>
        <item x="2"/>
        <item x="92"/>
        <item x="201"/>
        <item x="15"/>
        <item x="16"/>
        <item x="192"/>
        <item x="202"/>
        <item x="378"/>
        <item x="29"/>
        <item x="277"/>
        <item x="93"/>
        <item x="66"/>
        <item x="323"/>
        <item x="94"/>
        <item x="80"/>
        <item x="324"/>
        <item x="329"/>
        <item x="177"/>
        <item x="234"/>
        <item x="95"/>
        <item x="87"/>
        <item x="96"/>
        <item x="81"/>
        <item x="97"/>
        <item x="242"/>
        <item x="278"/>
        <item x="243"/>
        <item x="98"/>
        <item x="99"/>
        <item x="100"/>
        <item x="330"/>
        <item x="160"/>
        <item x="387"/>
        <item x="3"/>
        <item x="101"/>
        <item x="279"/>
        <item x="21"/>
        <item x="78"/>
        <item x="70"/>
        <item x="203"/>
        <item x="30"/>
        <item x="331"/>
        <item x="350"/>
        <item x="204"/>
        <item x="102"/>
        <item x="332"/>
        <item x="22"/>
        <item x="103"/>
        <item x="27"/>
        <item x="71"/>
        <item x="244"/>
        <item x="72"/>
        <item x="193"/>
        <item x="358"/>
        <item x="374"/>
        <item x="299"/>
        <item x="351"/>
        <item x="104"/>
        <item x="245"/>
        <item x="404"/>
        <item x="105"/>
        <item x="23"/>
        <item x="280"/>
        <item x="281"/>
        <item x="300"/>
        <item x="268"/>
        <item x="106"/>
        <item x="31"/>
        <item x="89"/>
        <item x="394"/>
        <item x="53"/>
        <item x="246"/>
        <item x="54"/>
        <item x="235"/>
        <item x="333"/>
        <item x="282"/>
        <item x="28"/>
        <item x="32"/>
        <item x="33"/>
        <item x="247"/>
        <item x="301"/>
        <item x="161"/>
        <item x="205"/>
        <item x="395"/>
        <item x="107"/>
        <item x="108"/>
        <item x="359"/>
        <item x="206"/>
        <item x="334"/>
        <item x="207"/>
        <item x="34"/>
        <item x="436"/>
        <item x="302"/>
        <item x="49"/>
        <item x="82"/>
        <item x="248"/>
        <item x="109"/>
        <item x="417"/>
        <item x="388"/>
        <item x="382"/>
        <item x="110"/>
        <item x="111"/>
        <item x="4"/>
        <item x="335"/>
        <item x="249"/>
        <item x="303"/>
        <item x="73"/>
        <item x="35"/>
        <item x="50"/>
        <item x="112"/>
        <item x="269"/>
        <item x="5"/>
        <item x="304"/>
        <item x="305"/>
        <item x="383"/>
        <item x="67"/>
        <item x="418"/>
        <item x="162"/>
        <item x="389"/>
        <item x="419"/>
        <item x="55"/>
        <item x="270"/>
        <item x="283"/>
        <item x="173"/>
        <item x="68"/>
        <item x="336"/>
        <item x="208"/>
        <item x="6"/>
        <item x="56"/>
        <item x="57"/>
        <item x="209"/>
        <item x="271"/>
        <item x="210"/>
        <item x="113"/>
        <item x="360"/>
        <item x="114"/>
        <item x="115"/>
        <item x="63"/>
        <item x="352"/>
        <item x="184"/>
        <item x="284"/>
        <item x="198"/>
        <item x="24"/>
        <item x="325"/>
        <item x="337"/>
        <item x="116"/>
        <item x="7"/>
        <item x="396"/>
        <item x="250"/>
        <item x="36"/>
        <item x="285"/>
        <item x="286"/>
        <item x="338"/>
        <item x="275"/>
        <item x="74"/>
        <item x="405"/>
        <item x="69"/>
        <item x="58"/>
        <item x="75"/>
        <item x="306"/>
        <item x="76"/>
        <item x="251"/>
        <item x="252"/>
        <item x="117"/>
        <item x="79"/>
        <item x="17"/>
        <item x="211"/>
        <item x="118"/>
        <item x="18"/>
        <item x="59"/>
        <item x="83"/>
        <item x="185"/>
        <item x="88"/>
        <item x="119"/>
        <item x="212"/>
        <item x="307"/>
        <item x="120"/>
        <item x="213"/>
        <item x="253"/>
        <item x="121"/>
        <item x="37"/>
        <item x="214"/>
        <item x="215"/>
        <item x="216"/>
        <item x="217"/>
        <item x="254"/>
        <item x="218"/>
        <item x="90"/>
        <item x="122"/>
        <item x="163"/>
        <item x="318"/>
        <item x="123"/>
        <item x="308"/>
        <item x="236"/>
        <item x="420"/>
        <item x="411"/>
        <item x="8"/>
        <item x="178"/>
        <item x="319"/>
        <item x="124"/>
        <item x="353"/>
        <item x="125"/>
        <item x="237"/>
        <item x="219"/>
        <item x="361"/>
        <item x="362"/>
        <item x="126"/>
        <item x="127"/>
        <item x="179"/>
        <item x="363"/>
        <item x="158"/>
        <item x="159"/>
        <item x="128"/>
        <item x="182"/>
        <item x="129"/>
        <item x="164"/>
        <item x="186"/>
        <item x="172"/>
        <item x="38"/>
        <item x="441"/>
        <item x="84"/>
        <item x="174"/>
        <item x="255"/>
        <item x="339"/>
        <item x="180"/>
        <item x="181"/>
        <item x="165"/>
        <item x="340"/>
        <item x="364"/>
        <item x="220"/>
        <item x="406"/>
        <item x="183"/>
        <item x="130"/>
        <item x="384"/>
        <item x="365"/>
        <item x="187"/>
        <item x="188"/>
        <item x="131"/>
        <item x="428"/>
        <item x="39"/>
        <item x="256"/>
        <item x="366"/>
        <item x="385"/>
        <item x="367"/>
        <item x="257"/>
        <item x="194"/>
        <item x="195"/>
        <item x="309"/>
        <item x="287"/>
        <item x="199"/>
        <item x="9"/>
        <item x="221"/>
        <item x="258"/>
        <item x="132"/>
        <item x="166"/>
        <item x="407"/>
        <item x="10"/>
        <item x="40"/>
        <item x="310"/>
        <item x="429"/>
        <item x="288"/>
        <item x="222"/>
        <item x="223"/>
        <item x="41"/>
        <item x="64"/>
        <item x="25"/>
        <item x="430"/>
        <item x="189"/>
        <item x="341"/>
        <item x="259"/>
        <item x="260"/>
        <item x="133"/>
        <item x="368"/>
        <item x="26"/>
        <item x="134"/>
        <item x="60"/>
        <item x="135"/>
        <item x="326"/>
        <item x="261"/>
        <item x="397"/>
        <item x="11"/>
        <item x="42"/>
        <item x="43"/>
        <item x="224"/>
        <item x="238"/>
        <item x="51"/>
        <item x="44"/>
        <item x="12"/>
        <item x="241"/>
        <item x="19"/>
        <item x="175"/>
        <item x="431"/>
        <item x="421"/>
        <item x="342"/>
        <item x="311"/>
        <item x="272"/>
        <item x="289"/>
        <item x="262"/>
        <item x="136"/>
        <item x="225"/>
        <item x="414"/>
        <item x="379"/>
        <item x="290"/>
        <item x="137"/>
        <item x="343"/>
        <item x="61"/>
        <item x="291"/>
        <item x="45"/>
        <item x="408"/>
        <item x="263"/>
        <item x="264"/>
        <item x="239"/>
        <item x="398"/>
        <item x="138"/>
        <item x="139"/>
        <item x="240"/>
        <item x="167"/>
        <item x="273"/>
        <item x="274"/>
        <item x="196"/>
        <item x="190"/>
        <item x="168"/>
        <item x="276"/>
        <item x="292"/>
        <item x="293"/>
        <item x="344"/>
        <item x="432"/>
        <item x="345"/>
        <item x="226"/>
        <item x="312"/>
        <item x="313"/>
        <item x="140"/>
        <item x="141"/>
        <item x="142"/>
        <item x="265"/>
        <item x="320"/>
        <item x="369"/>
        <item x="227"/>
        <item x="13"/>
        <item x="327"/>
        <item x="328"/>
        <item x="314"/>
        <item x="143"/>
        <item x="346"/>
        <item x="347"/>
        <item x="46"/>
        <item x="169"/>
        <item x="47"/>
        <item x="62"/>
        <item x="228"/>
        <item x="354"/>
        <item x="355"/>
        <item x="370"/>
        <item x="371"/>
        <item x="144"/>
        <item x="375"/>
        <item x="376"/>
        <item x="145"/>
        <item x="356"/>
        <item x="146"/>
        <item x="433"/>
        <item x="399"/>
        <item x="315"/>
        <item x="372"/>
        <item x="170"/>
        <item x="400"/>
        <item x="380"/>
        <item x="381"/>
        <item x="147"/>
        <item x="148"/>
        <item x="434"/>
        <item x="316"/>
        <item x="390"/>
        <item x="191"/>
        <item x="357"/>
        <item x="401"/>
        <item x="402"/>
        <item x="426"/>
        <item x="149"/>
        <item x="52"/>
        <item x="150"/>
        <item x="348"/>
        <item x="409"/>
        <item x="229"/>
        <item x="321"/>
        <item x="391"/>
        <item x="373"/>
        <item x="412"/>
        <item x="20"/>
        <item x="85"/>
        <item x="415"/>
        <item x="416"/>
        <item x="266"/>
        <item x="151"/>
        <item x="435"/>
        <item x="171"/>
        <item x="152"/>
        <item x="322"/>
        <item x="200"/>
        <item x="422"/>
        <item x="423"/>
        <item x="427"/>
        <item x="410"/>
        <item x="230"/>
        <item x="294"/>
        <item x="176"/>
        <item x="14"/>
        <item x="295"/>
        <item x="392"/>
        <item x="393"/>
        <item x="296"/>
        <item x="231"/>
        <item x="424"/>
        <item x="317"/>
        <item x="153"/>
        <item x="48"/>
        <item x="86"/>
        <item x="377"/>
        <item x="154"/>
        <item x="155"/>
        <item x="437"/>
        <item x="156"/>
        <item x="232"/>
        <item x="77"/>
        <item x="442"/>
        <item x="157"/>
        <item x="267"/>
        <item x="65"/>
        <item x="403"/>
        <item x="438"/>
        <item x="425"/>
        <item x="439"/>
        <item x="349"/>
        <item x="440"/>
        <item x="233"/>
        <item x="197"/>
        <item x="386"/>
        <item x="413"/>
        <item x="443"/>
        <item x="297"/>
        <item x="298"/>
        <item t="default"/>
      </items>
    </pivotField>
    <pivotField compact="0" outline="0" subtotalTop="0" showAll="0" includeNewItemsInFilter="1">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 compact="0" outline="0" subtotalTop="0" showAll="0" includeNewItemsInFilter="1">
      <items count="11">
        <item x="0"/>
        <item x="6"/>
        <item x="9"/>
        <item x="7"/>
        <item x="8"/>
        <item x="2"/>
        <item x="1"/>
        <item x="5"/>
        <item x="3"/>
        <item x="4"/>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numFmtId="3"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numFmtId="3"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0"/>
  </rowFields>
  <rowItems count="44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Sum of SUM TOTAL PERMITS" fld="18" baseField="0" baseItem="0"/>
    <dataField name="Sum of MIN RHNA TOTAL" fld="17" baseField="0" baseItem="0"/>
    <dataField name="Sum of SUM ABOVE MOD PERMITS" fld="16" baseField="0" baseItem="0"/>
    <dataField name="Sum of MIN ABOVE MOD RHNA" fld="15" baseField="0" baseItem="0"/>
    <dataField name="Sum of SUM MOD PERMITS" fld="14" baseField="0" baseItem="0"/>
    <dataField name="Sum of MIN MOD RHNA" fld="13" baseField="0" baseItem="0"/>
    <dataField name="Sum of SUM LI (NDR) UNITS" fld="12" baseField="0" baseItem="0"/>
    <dataField name="Sum of SUM LI (DR) UNITS" fld="11" baseField="0" baseItem="0"/>
    <dataField name="Sum of SUM LI PERMITS" fld="10" baseField="0" baseItem="0"/>
    <dataField name="Sum of MIN LI RHNA" fld="9" baseField="0" baseItem="0"/>
    <dataField name="Sum of SUM VLI (NDR) UNITS" fld="8" baseField="0" baseItem="0"/>
    <dataField name="Sum of SUM VLI (DR) UNITS" fld="7" baseField="0" baseItem="0"/>
    <dataField name="Sum of SUM VLI PERMITS" fld="6" baseField="0" baseItem="0"/>
    <dataField name="Sum of MIN VLI RHNA" fld="5"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32CFFCA-C0D0-432B-B277-D43E3B331DCF}" name="Table3" displayName="Table3" ref="B6:H631" totalsRowShown="0" headerRowDxfId="9" dataDxfId="8" tableBorderDxfId="7">
  <autoFilter ref="B6:H631" xr:uid="{C107DF80-BA97-44C4-88EC-D1BE2401B6E3}"/>
  <tableColumns count="7">
    <tableColumn id="1" xr3:uid="{39120C95-C4B8-4DB4-B585-FB34182842D1}" name="Region/County" dataDxfId="6"/>
    <tableColumn id="2" xr3:uid="{1288CCAD-C002-435C-8F82-A92F8163A4A5}" name="Jurisdiction / Period" dataDxfId="5"/>
    <tableColumn id="3" xr3:uid="{3EE01A9D-5D8F-4225-B898-CF90BDC3C855}" name="Very Low" dataDxfId="4"/>
    <tableColumn id="4" xr3:uid="{A45494D6-8BE1-4798-BB13-06DDF0B13D8F}" name="Low" dataDxfId="3"/>
    <tableColumn id="5" xr3:uid="{EB5DEC81-0306-43A4-8B55-F3F231D2B20F}" name="Mod " dataDxfId="2"/>
    <tableColumn id="6" xr3:uid="{949E1512-465F-443A-B208-81A1C70C8F77}" name="Above Mod" dataDxfId="1"/>
    <tableColumn id="7" xr3:uid="{5D3A397A-58A5-4015-8D01-ECADB6E38371}" name="TOTAL" dataDxfId="0">
      <calculatedColumnFormula>SUM(D7:G7)</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7.bin"/><Relationship Id="rId1" Type="http://schemas.openxmlformats.org/officeDocument/2006/relationships/hyperlink" Target="http://www.sbcag.org/uploads/2/4/5/4/24540302/final_regional_housing_needs_allocation_rhna_plan_2014-2022.pdf"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X29"/>
  <sheetViews>
    <sheetView workbookViewId="0">
      <selection activeCell="A16" sqref="A16"/>
    </sheetView>
  </sheetViews>
  <sheetFormatPr defaultColWidth="9.140625" defaultRowHeight="12.75" x14ac:dyDescent="0.2"/>
  <cols>
    <col min="1" max="1" width="150.42578125" style="149" bestFit="1" customWidth="1"/>
    <col min="2" max="16384" width="9.140625" style="149"/>
  </cols>
  <sheetData>
    <row r="1" spans="1:128" ht="15" x14ac:dyDescent="0.2">
      <c r="A1" s="252" t="s">
        <v>2009</v>
      </c>
      <c r="B1" s="151"/>
      <c r="C1" s="151"/>
      <c r="D1" s="151"/>
      <c r="E1" s="151"/>
      <c r="F1" s="151"/>
      <c r="G1" s="151"/>
      <c r="H1" s="151"/>
      <c r="I1" s="151"/>
      <c r="J1" s="151"/>
      <c r="K1" s="151"/>
      <c r="L1" s="151"/>
      <c r="M1" s="151"/>
      <c r="N1" s="151"/>
      <c r="O1" s="151"/>
      <c r="P1" s="151"/>
      <c r="Q1" s="151"/>
      <c r="R1" s="151"/>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F1" s="151"/>
      <c r="CG1" s="151"/>
      <c r="CH1" s="151"/>
      <c r="CI1" s="151"/>
      <c r="CJ1" s="151"/>
      <c r="CK1" s="151"/>
      <c r="CL1" s="151"/>
      <c r="CM1" s="151"/>
      <c r="CN1" s="151"/>
      <c r="CO1" s="151"/>
      <c r="CP1" s="151"/>
      <c r="CQ1" s="151"/>
      <c r="CR1" s="151"/>
      <c r="CS1" s="151"/>
      <c r="CT1" s="151"/>
      <c r="CU1" s="151"/>
      <c r="CV1" s="151"/>
      <c r="CW1" s="151"/>
      <c r="CX1" s="151"/>
      <c r="CY1" s="151"/>
      <c r="CZ1" s="151"/>
      <c r="DA1" s="151"/>
      <c r="DB1" s="151"/>
      <c r="DC1" s="151"/>
      <c r="DD1" s="151"/>
      <c r="DE1" s="151"/>
      <c r="DF1" s="151"/>
      <c r="DG1" s="151"/>
      <c r="DH1" s="151"/>
      <c r="DI1" s="151"/>
      <c r="DJ1" s="151"/>
      <c r="DK1" s="151"/>
      <c r="DL1" s="151"/>
      <c r="DM1" s="151"/>
      <c r="DN1" s="151"/>
      <c r="DO1" s="151"/>
      <c r="DP1" s="151"/>
      <c r="DQ1" s="151"/>
      <c r="DR1" s="151"/>
      <c r="DS1" s="151"/>
      <c r="DT1" s="151"/>
      <c r="DU1" s="151"/>
      <c r="DV1" s="151"/>
      <c r="DW1" s="151"/>
      <c r="DX1" s="151"/>
    </row>
    <row r="2" spans="1:128" ht="15" x14ac:dyDescent="0.2">
      <c r="A2" s="151"/>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c r="DU2" s="151"/>
      <c r="DV2" s="151"/>
      <c r="DW2" s="151"/>
      <c r="DX2" s="151"/>
    </row>
    <row r="3" spans="1:128" ht="15.75" x14ac:dyDescent="0.2">
      <c r="A3" s="249" t="s">
        <v>1007</v>
      </c>
    </row>
    <row r="4" spans="1:128" ht="45" x14ac:dyDescent="0.2">
      <c r="A4" s="251" t="s">
        <v>1499</v>
      </c>
      <c r="B4" s="151"/>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c r="CL4" s="151"/>
      <c r="CM4" s="151"/>
      <c r="CN4" s="151"/>
      <c r="CO4" s="151"/>
      <c r="CP4" s="151"/>
      <c r="CQ4" s="151"/>
      <c r="CR4" s="151"/>
      <c r="CS4" s="151"/>
      <c r="CT4" s="151"/>
      <c r="CU4" s="151"/>
      <c r="CV4" s="151"/>
      <c r="CW4" s="151"/>
      <c r="CX4" s="151"/>
      <c r="CY4" s="151"/>
      <c r="CZ4" s="151"/>
      <c r="DA4" s="151"/>
      <c r="DB4" s="151"/>
      <c r="DC4" s="151"/>
      <c r="DD4" s="151"/>
      <c r="DE4" s="151"/>
      <c r="DF4" s="151"/>
      <c r="DG4" s="151"/>
      <c r="DH4" s="151"/>
      <c r="DI4" s="151"/>
      <c r="DJ4" s="151"/>
      <c r="DK4" s="151"/>
      <c r="DL4" s="151"/>
      <c r="DM4" s="151"/>
      <c r="DN4" s="151"/>
      <c r="DO4" s="151"/>
      <c r="DP4" s="151"/>
      <c r="DQ4" s="151"/>
      <c r="DR4" s="151"/>
      <c r="DS4" s="151"/>
      <c r="DT4" s="151"/>
      <c r="DU4" s="151"/>
      <c r="DV4" s="151"/>
      <c r="DW4" s="151"/>
      <c r="DX4" s="151"/>
    </row>
    <row r="5" spans="1:128" ht="15" x14ac:dyDescent="0.2">
      <c r="A5" s="152"/>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c r="CL5" s="151"/>
      <c r="CM5" s="151"/>
      <c r="CN5" s="151"/>
      <c r="CO5" s="151"/>
      <c r="CP5" s="151"/>
      <c r="CQ5" s="151"/>
      <c r="CR5" s="151"/>
      <c r="CS5" s="151"/>
      <c r="CT5" s="151"/>
      <c r="CU5" s="151"/>
      <c r="CV5" s="151"/>
      <c r="CW5" s="151"/>
      <c r="CX5" s="151"/>
      <c r="CY5" s="151"/>
      <c r="CZ5" s="151"/>
      <c r="DA5" s="151"/>
      <c r="DB5" s="151"/>
      <c r="DC5" s="151"/>
      <c r="DD5" s="151"/>
      <c r="DE5" s="151"/>
      <c r="DF5" s="151"/>
      <c r="DG5" s="151"/>
      <c r="DH5" s="151"/>
      <c r="DI5" s="151"/>
      <c r="DJ5" s="151"/>
      <c r="DK5" s="151"/>
      <c r="DL5" s="151"/>
      <c r="DM5" s="151"/>
      <c r="DN5" s="151"/>
      <c r="DO5" s="151"/>
      <c r="DP5" s="151"/>
      <c r="DQ5" s="151"/>
      <c r="DR5" s="151"/>
      <c r="DS5" s="151"/>
      <c r="DT5" s="151"/>
      <c r="DU5" s="151"/>
      <c r="DV5" s="151"/>
      <c r="DW5" s="151"/>
      <c r="DX5" s="151"/>
    </row>
    <row r="6" spans="1:128" ht="66" x14ac:dyDescent="0.2">
      <c r="A6" s="250" t="s">
        <v>984</v>
      </c>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c r="DU6" s="151"/>
      <c r="DV6" s="151"/>
      <c r="DW6" s="151"/>
      <c r="DX6" s="151"/>
    </row>
    <row r="7" spans="1:128" ht="15" x14ac:dyDescent="0.2">
      <c r="A7" s="152"/>
      <c r="B7" s="151"/>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c r="CL7" s="151"/>
      <c r="CM7" s="151"/>
      <c r="CN7" s="151"/>
      <c r="CO7" s="151"/>
      <c r="CP7" s="151"/>
      <c r="CQ7" s="151"/>
      <c r="CR7" s="151"/>
      <c r="CS7" s="151"/>
      <c r="CT7" s="151"/>
      <c r="CU7" s="151"/>
      <c r="CV7" s="151"/>
      <c r="CW7" s="151"/>
      <c r="CX7" s="151"/>
      <c r="CY7" s="151"/>
      <c r="CZ7" s="151"/>
      <c r="DA7" s="151"/>
      <c r="DB7" s="151"/>
      <c r="DC7" s="151"/>
      <c r="DD7" s="151"/>
      <c r="DE7" s="151"/>
      <c r="DF7" s="151"/>
      <c r="DG7" s="151"/>
      <c r="DH7" s="151"/>
      <c r="DI7" s="151"/>
      <c r="DJ7" s="151"/>
      <c r="DK7" s="151"/>
      <c r="DL7" s="151"/>
      <c r="DM7" s="151"/>
      <c r="DN7" s="151"/>
      <c r="DO7" s="151"/>
      <c r="DP7" s="151"/>
      <c r="DQ7" s="151"/>
      <c r="DR7" s="151"/>
      <c r="DS7" s="151"/>
      <c r="DT7" s="151"/>
      <c r="DU7" s="151"/>
      <c r="DV7" s="151"/>
      <c r="DW7" s="151"/>
      <c r="DX7" s="151"/>
    </row>
    <row r="8" spans="1:128" ht="15.75" x14ac:dyDescent="0.2">
      <c r="A8" s="250" t="s">
        <v>986</v>
      </c>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c r="DF8" s="151"/>
      <c r="DG8" s="151"/>
      <c r="DH8" s="151"/>
      <c r="DI8" s="151"/>
      <c r="DJ8" s="151"/>
      <c r="DK8" s="151"/>
      <c r="DL8" s="151"/>
      <c r="DM8" s="151"/>
      <c r="DN8" s="151"/>
      <c r="DO8" s="151"/>
      <c r="DP8" s="151"/>
      <c r="DQ8" s="151"/>
      <c r="DR8" s="151"/>
      <c r="DS8" s="151"/>
      <c r="DT8" s="151"/>
      <c r="DU8" s="151"/>
      <c r="DV8" s="151"/>
      <c r="DW8" s="151"/>
      <c r="DX8" s="151"/>
    </row>
    <row r="9" spans="1:128" ht="15.75" x14ac:dyDescent="0.2">
      <c r="A9" s="250" t="s">
        <v>987</v>
      </c>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c r="BQ9" s="151"/>
      <c r="BR9" s="151"/>
      <c r="BS9" s="151"/>
      <c r="BT9" s="151"/>
      <c r="BU9" s="151"/>
      <c r="BV9" s="151"/>
      <c r="BW9" s="151"/>
      <c r="BX9" s="151"/>
      <c r="BY9" s="151"/>
      <c r="BZ9" s="151"/>
      <c r="CA9" s="151"/>
      <c r="CB9" s="151"/>
      <c r="CC9" s="151"/>
      <c r="CD9" s="151"/>
      <c r="CE9" s="151"/>
      <c r="CF9" s="151"/>
      <c r="CG9" s="151"/>
      <c r="CH9" s="151"/>
      <c r="CI9" s="151"/>
      <c r="CJ9" s="151"/>
      <c r="CK9" s="151"/>
      <c r="CL9" s="151"/>
      <c r="CM9" s="151"/>
      <c r="CN9" s="151"/>
      <c r="CO9" s="151"/>
      <c r="CP9" s="151"/>
      <c r="CQ9" s="151"/>
      <c r="CR9" s="151"/>
      <c r="CS9" s="151"/>
      <c r="CT9" s="151"/>
      <c r="CU9" s="151"/>
      <c r="CV9" s="151"/>
      <c r="CW9" s="151"/>
      <c r="CX9" s="151"/>
      <c r="CY9" s="151"/>
      <c r="CZ9" s="151"/>
      <c r="DA9" s="151"/>
      <c r="DB9" s="151"/>
      <c r="DC9" s="151"/>
      <c r="DD9" s="151"/>
      <c r="DE9" s="151"/>
      <c r="DF9" s="151"/>
      <c r="DG9" s="151"/>
      <c r="DH9" s="151"/>
      <c r="DI9" s="151"/>
      <c r="DJ9" s="151"/>
      <c r="DK9" s="151"/>
      <c r="DL9" s="151"/>
      <c r="DM9" s="151"/>
      <c r="DN9" s="151"/>
      <c r="DO9" s="151"/>
      <c r="DP9" s="151"/>
      <c r="DQ9" s="151"/>
      <c r="DR9" s="151"/>
      <c r="DS9" s="151"/>
      <c r="DT9" s="151"/>
      <c r="DU9" s="151"/>
      <c r="DV9" s="151"/>
      <c r="DW9" s="151"/>
      <c r="DX9" s="151"/>
    </row>
    <row r="10" spans="1:128" ht="15.75" x14ac:dyDescent="0.2">
      <c r="A10" s="250" t="s">
        <v>988</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c r="BM10" s="151"/>
      <c r="BN10" s="151"/>
      <c r="BO10" s="151"/>
      <c r="BP10" s="151"/>
      <c r="BQ10" s="151"/>
      <c r="BR10" s="151"/>
      <c r="BS10" s="151"/>
      <c r="BT10" s="151"/>
      <c r="BU10" s="151"/>
      <c r="BV10" s="151"/>
      <c r="BW10" s="151"/>
      <c r="BX10" s="151"/>
      <c r="BY10" s="151"/>
      <c r="BZ10" s="151"/>
      <c r="CA10" s="151"/>
      <c r="CB10" s="151"/>
      <c r="CC10" s="151"/>
      <c r="CD10" s="151"/>
      <c r="CE10" s="151"/>
      <c r="CF10" s="151"/>
      <c r="CG10" s="151"/>
      <c r="CH10" s="151"/>
      <c r="CI10" s="151"/>
      <c r="CJ10" s="151"/>
      <c r="CK10" s="151"/>
      <c r="CL10" s="151"/>
      <c r="CM10" s="151"/>
      <c r="CN10" s="151"/>
      <c r="CO10" s="151"/>
      <c r="CP10" s="151"/>
      <c r="CQ10" s="151"/>
      <c r="CR10" s="151"/>
      <c r="CS10" s="151"/>
      <c r="CT10" s="151"/>
      <c r="CU10" s="151"/>
      <c r="CV10" s="151"/>
      <c r="CW10" s="151"/>
      <c r="CX10" s="151"/>
      <c r="CY10" s="151"/>
      <c r="CZ10" s="151"/>
      <c r="DA10" s="151"/>
      <c r="DB10" s="151"/>
      <c r="DC10" s="151"/>
      <c r="DD10" s="151"/>
      <c r="DE10" s="151"/>
      <c r="DF10" s="151"/>
      <c r="DG10" s="151"/>
      <c r="DH10" s="151"/>
      <c r="DI10" s="151"/>
      <c r="DJ10" s="151"/>
      <c r="DK10" s="151"/>
      <c r="DL10" s="151"/>
      <c r="DM10" s="151"/>
      <c r="DN10" s="151"/>
      <c r="DO10" s="151"/>
      <c r="DP10" s="151"/>
      <c r="DQ10" s="151"/>
      <c r="DR10" s="151"/>
      <c r="DS10" s="151"/>
      <c r="DT10" s="151"/>
      <c r="DU10" s="151"/>
      <c r="DV10" s="151"/>
      <c r="DW10" s="151"/>
      <c r="DX10" s="151"/>
    </row>
    <row r="11" spans="1:128" ht="15.75" x14ac:dyDescent="0.2">
      <c r="A11" s="250" t="s">
        <v>989</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c r="BM11" s="151"/>
      <c r="BN11" s="151"/>
      <c r="BO11" s="151"/>
      <c r="BP11" s="151"/>
      <c r="BQ11" s="151"/>
      <c r="BR11" s="151"/>
      <c r="BS11" s="151"/>
      <c r="BT11" s="151"/>
      <c r="BU11" s="151"/>
      <c r="BV11" s="151"/>
      <c r="BW11" s="151"/>
      <c r="BX11" s="151"/>
      <c r="BY11" s="151"/>
      <c r="BZ11" s="151"/>
      <c r="CA11" s="151"/>
      <c r="CB11" s="151"/>
      <c r="CC11" s="151"/>
      <c r="CD11" s="151"/>
      <c r="CE11" s="151"/>
      <c r="CF11" s="151"/>
      <c r="CG11" s="151"/>
      <c r="CH11" s="151"/>
      <c r="CI11" s="151"/>
      <c r="CJ11" s="151"/>
      <c r="CK11" s="151"/>
      <c r="CL11" s="151"/>
      <c r="CM11" s="151"/>
      <c r="CN11" s="151"/>
      <c r="CO11" s="151"/>
      <c r="CP11" s="151"/>
      <c r="CQ11" s="151"/>
      <c r="CR11" s="151"/>
      <c r="CS11" s="151"/>
      <c r="CT11" s="151"/>
      <c r="CU11" s="151"/>
      <c r="CV11" s="151"/>
      <c r="CW11" s="151"/>
      <c r="CX11" s="151"/>
      <c r="CY11" s="151"/>
      <c r="CZ11" s="151"/>
      <c r="DA11" s="151"/>
      <c r="DB11" s="151"/>
      <c r="DC11" s="151"/>
      <c r="DD11" s="151"/>
      <c r="DE11" s="151"/>
      <c r="DF11" s="151"/>
      <c r="DG11" s="151"/>
      <c r="DH11" s="151"/>
      <c r="DI11" s="151"/>
      <c r="DJ11" s="151"/>
      <c r="DK11" s="151"/>
      <c r="DL11" s="151"/>
      <c r="DM11" s="151"/>
      <c r="DN11" s="151"/>
      <c r="DO11" s="151"/>
      <c r="DP11" s="151"/>
      <c r="DQ11" s="151"/>
      <c r="DR11" s="151"/>
      <c r="DS11" s="151"/>
      <c r="DT11" s="151"/>
      <c r="DU11" s="151"/>
      <c r="DV11" s="151"/>
      <c r="DW11" s="151"/>
      <c r="DX11" s="151"/>
    </row>
    <row r="12" spans="1:128" ht="15.75" x14ac:dyDescent="0.2">
      <c r="A12" s="250" t="s">
        <v>990</v>
      </c>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c r="BM12" s="151"/>
      <c r="BN12" s="151"/>
      <c r="BO12" s="151"/>
      <c r="BP12" s="151"/>
      <c r="BQ12" s="151"/>
      <c r="BR12" s="151"/>
      <c r="BS12" s="151"/>
      <c r="BT12" s="151"/>
      <c r="BU12" s="151"/>
      <c r="BV12" s="151"/>
      <c r="BW12" s="151"/>
      <c r="BX12" s="151"/>
      <c r="BY12" s="151"/>
      <c r="BZ12" s="151"/>
      <c r="CA12" s="151"/>
      <c r="CB12" s="151"/>
      <c r="CC12" s="151"/>
      <c r="CD12" s="151"/>
      <c r="CE12" s="151"/>
      <c r="CF12" s="151"/>
      <c r="CG12" s="151"/>
      <c r="CH12" s="151"/>
      <c r="CI12" s="151"/>
      <c r="CJ12" s="151"/>
      <c r="CK12" s="151"/>
      <c r="CL12" s="151"/>
      <c r="CM12" s="151"/>
      <c r="CN12" s="151"/>
      <c r="CO12" s="151"/>
      <c r="CP12" s="151"/>
      <c r="CQ12" s="151"/>
      <c r="CR12" s="151"/>
      <c r="CS12" s="151"/>
      <c r="CT12" s="151"/>
      <c r="CU12" s="151"/>
      <c r="CV12" s="151"/>
      <c r="CW12" s="151"/>
      <c r="CX12" s="151"/>
      <c r="CY12" s="151"/>
      <c r="CZ12" s="151"/>
      <c r="DA12" s="151"/>
      <c r="DB12" s="151"/>
      <c r="DC12" s="151"/>
      <c r="DD12" s="151"/>
      <c r="DE12" s="151"/>
      <c r="DF12" s="151"/>
      <c r="DG12" s="151"/>
      <c r="DH12" s="151"/>
      <c r="DI12" s="151"/>
      <c r="DJ12" s="151"/>
      <c r="DK12" s="151"/>
      <c r="DL12" s="151"/>
      <c r="DM12" s="151"/>
      <c r="DN12" s="151"/>
      <c r="DO12" s="151"/>
      <c r="DP12" s="151"/>
      <c r="DQ12" s="151"/>
      <c r="DR12" s="151"/>
      <c r="DS12" s="151"/>
      <c r="DT12" s="151"/>
      <c r="DU12" s="151"/>
      <c r="DV12" s="151"/>
      <c r="DW12" s="151"/>
      <c r="DX12" s="151"/>
    </row>
    <row r="13" spans="1:128" ht="15" x14ac:dyDescent="0.2">
      <c r="A13" s="152"/>
      <c r="B13" s="151"/>
      <c r="C13" s="151"/>
      <c r="D13" s="151"/>
      <c r="E13" s="151"/>
      <c r="F13" s="151"/>
      <c r="G13" s="151"/>
      <c r="H13" s="151"/>
      <c r="I13" s="151"/>
      <c r="J13" s="151"/>
      <c r="K13" s="151"/>
      <c r="L13" s="151"/>
      <c r="M13" s="151"/>
      <c r="N13" s="151"/>
      <c r="O13" s="151"/>
      <c r="P13" s="151"/>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c r="BI13" s="151"/>
      <c r="BJ13" s="151"/>
      <c r="BK13" s="151"/>
      <c r="BL13" s="151"/>
      <c r="BM13" s="151"/>
      <c r="BN13" s="151"/>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1"/>
      <c r="DM13" s="151"/>
      <c r="DN13" s="151"/>
      <c r="DO13" s="151"/>
      <c r="DP13" s="151"/>
      <c r="DQ13" s="151"/>
      <c r="DR13" s="151"/>
      <c r="DS13" s="151"/>
      <c r="DT13" s="151"/>
      <c r="DU13" s="151"/>
      <c r="DV13" s="151"/>
      <c r="DW13" s="151"/>
      <c r="DX13" s="151"/>
    </row>
    <row r="14" spans="1:128" ht="60" x14ac:dyDescent="0.2">
      <c r="A14" s="251" t="s">
        <v>985</v>
      </c>
      <c r="B14" s="151"/>
      <c r="C14" s="151"/>
      <c r="D14" s="151"/>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c r="BM14" s="151"/>
      <c r="BN14" s="151"/>
      <c r="BO14" s="151"/>
      <c r="BP14" s="151"/>
      <c r="BQ14" s="151"/>
      <c r="BR14" s="151"/>
      <c r="BS14" s="151"/>
      <c r="BT14" s="151"/>
      <c r="BU14" s="151"/>
      <c r="BV14" s="151"/>
      <c r="BW14" s="151"/>
      <c r="BX14" s="151"/>
      <c r="BY14" s="151"/>
      <c r="BZ14" s="151"/>
      <c r="CA14" s="151"/>
      <c r="CB14" s="151"/>
      <c r="CC14" s="151"/>
      <c r="CD14" s="151"/>
      <c r="CE14" s="151"/>
      <c r="CF14" s="151"/>
      <c r="CG14" s="151"/>
      <c r="CH14" s="151"/>
      <c r="CI14" s="151"/>
      <c r="CJ14" s="151"/>
      <c r="CK14" s="151"/>
      <c r="CL14" s="151"/>
      <c r="CM14" s="151"/>
      <c r="CN14" s="151"/>
      <c r="CO14" s="151"/>
      <c r="CP14" s="151"/>
      <c r="CQ14" s="151"/>
      <c r="CR14" s="151"/>
      <c r="CS14" s="151"/>
      <c r="CT14" s="151"/>
      <c r="CU14" s="151"/>
      <c r="CV14" s="151"/>
      <c r="CW14" s="151"/>
      <c r="CX14" s="151"/>
      <c r="CY14" s="151"/>
      <c r="CZ14" s="151"/>
      <c r="DA14" s="151"/>
      <c r="DB14" s="151"/>
      <c r="DC14" s="151"/>
      <c r="DD14" s="151"/>
      <c r="DE14" s="151"/>
      <c r="DF14" s="151"/>
      <c r="DG14" s="151"/>
      <c r="DH14" s="151"/>
      <c r="DI14" s="151"/>
      <c r="DJ14" s="151"/>
      <c r="DK14" s="151"/>
      <c r="DL14" s="151"/>
      <c r="DM14" s="151"/>
      <c r="DN14" s="151"/>
      <c r="DO14" s="151"/>
      <c r="DP14" s="151"/>
      <c r="DQ14" s="151"/>
      <c r="DR14" s="151"/>
      <c r="DS14" s="151"/>
      <c r="DT14" s="151"/>
      <c r="DU14" s="151"/>
      <c r="DV14" s="151"/>
      <c r="DW14" s="151"/>
      <c r="DX14" s="151"/>
    </row>
    <row r="15" spans="1:128" ht="15" x14ac:dyDescent="0.2">
      <c r="A15" s="152"/>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1"/>
      <c r="CE15" s="151"/>
      <c r="CF15" s="151"/>
      <c r="CG15" s="151"/>
      <c r="CH15" s="151"/>
      <c r="CI15" s="151"/>
      <c r="CJ15" s="151"/>
      <c r="CK15" s="151"/>
      <c r="CL15" s="151"/>
      <c r="CM15" s="151"/>
      <c r="CN15" s="151"/>
      <c r="CO15" s="151"/>
      <c r="CP15" s="151"/>
      <c r="CQ15" s="151"/>
      <c r="CR15" s="151"/>
      <c r="CS15" s="151"/>
      <c r="CT15" s="151"/>
      <c r="CU15" s="151"/>
      <c r="CV15" s="151"/>
      <c r="CW15" s="151"/>
      <c r="CX15" s="151"/>
      <c r="CY15" s="151"/>
      <c r="CZ15" s="151"/>
      <c r="DA15" s="151"/>
      <c r="DB15" s="151"/>
      <c r="DC15" s="151"/>
      <c r="DD15" s="151"/>
      <c r="DE15" s="151"/>
      <c r="DF15" s="151"/>
      <c r="DG15" s="151"/>
      <c r="DH15" s="151"/>
      <c r="DI15" s="151"/>
      <c r="DJ15" s="151"/>
      <c r="DK15" s="151"/>
      <c r="DL15" s="151"/>
      <c r="DM15" s="151"/>
      <c r="DN15" s="151"/>
      <c r="DO15" s="151"/>
      <c r="DP15" s="151"/>
      <c r="DQ15" s="151"/>
      <c r="DR15" s="151"/>
      <c r="DS15" s="151"/>
      <c r="DT15" s="151"/>
      <c r="DU15" s="151"/>
      <c r="DV15" s="151"/>
      <c r="DW15" s="151"/>
      <c r="DX15" s="151"/>
    </row>
    <row r="16" spans="1:128" ht="15.75" x14ac:dyDescent="0.2">
      <c r="A16" s="249" t="s">
        <v>991</v>
      </c>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CY16" s="151"/>
      <c r="CZ16" s="151"/>
      <c r="DA16" s="151"/>
      <c r="DB16" s="151"/>
      <c r="DC16" s="151"/>
      <c r="DD16" s="151"/>
      <c r="DE16" s="151"/>
      <c r="DF16" s="151"/>
      <c r="DG16" s="151"/>
      <c r="DH16" s="151"/>
      <c r="DI16" s="151"/>
      <c r="DJ16" s="151"/>
      <c r="DK16" s="151"/>
      <c r="DL16" s="151"/>
      <c r="DM16" s="151"/>
      <c r="DN16" s="151"/>
      <c r="DO16" s="151"/>
      <c r="DP16" s="151"/>
      <c r="DQ16" s="151"/>
      <c r="DR16" s="151"/>
      <c r="DS16" s="151"/>
      <c r="DT16" s="151"/>
      <c r="DU16" s="151"/>
      <c r="DV16" s="151"/>
      <c r="DW16" s="151"/>
      <c r="DX16" s="151"/>
    </row>
    <row r="17" spans="1:128" ht="45" x14ac:dyDescent="0.2">
      <c r="A17" s="251" t="s">
        <v>1101</v>
      </c>
      <c r="B17" s="151"/>
      <c r="C17" s="151"/>
      <c r="D17" s="151"/>
      <c r="E17" s="151"/>
      <c r="F17" s="151"/>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c r="AF17" s="151"/>
      <c r="AG17" s="151"/>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c r="BI17" s="151"/>
      <c r="BJ17" s="151"/>
      <c r="BK17" s="151"/>
      <c r="BL17" s="151"/>
      <c r="BM17" s="151"/>
      <c r="BN17" s="151"/>
      <c r="BO17" s="151"/>
      <c r="BP17" s="151"/>
      <c r="BQ17" s="151"/>
      <c r="BR17" s="151"/>
      <c r="BS17" s="151"/>
      <c r="BT17" s="151"/>
      <c r="BU17" s="151"/>
      <c r="BV17" s="151"/>
      <c r="BW17" s="151"/>
      <c r="BX17" s="151"/>
      <c r="BY17" s="151"/>
      <c r="BZ17" s="151"/>
      <c r="CA17" s="151"/>
      <c r="CB17" s="151"/>
      <c r="CC17" s="151"/>
      <c r="CD17" s="151"/>
      <c r="CE17" s="151"/>
      <c r="CF17" s="151"/>
      <c r="CG17" s="151"/>
      <c r="CH17" s="151"/>
      <c r="CI17" s="151"/>
      <c r="CJ17" s="151"/>
      <c r="CK17" s="151"/>
      <c r="CL17" s="151"/>
      <c r="CM17" s="151"/>
      <c r="CN17" s="151"/>
      <c r="CO17" s="151"/>
      <c r="CP17" s="151"/>
      <c r="CQ17" s="151"/>
      <c r="CR17" s="151"/>
      <c r="CS17" s="151"/>
      <c r="CT17" s="151"/>
      <c r="CU17" s="151"/>
      <c r="CV17" s="151"/>
      <c r="CW17" s="151"/>
      <c r="CX17" s="151"/>
      <c r="CY17" s="151"/>
      <c r="CZ17" s="151"/>
      <c r="DA17" s="151"/>
      <c r="DB17" s="151"/>
      <c r="DC17" s="151"/>
      <c r="DD17" s="151"/>
      <c r="DE17" s="151"/>
      <c r="DF17" s="151"/>
      <c r="DG17" s="151"/>
      <c r="DH17" s="151"/>
      <c r="DI17" s="151"/>
      <c r="DJ17" s="151"/>
      <c r="DK17" s="151"/>
      <c r="DL17" s="151"/>
      <c r="DM17" s="151"/>
      <c r="DN17" s="151"/>
      <c r="DO17" s="151"/>
      <c r="DP17" s="151"/>
      <c r="DQ17" s="151"/>
      <c r="DR17" s="151"/>
      <c r="DS17" s="151"/>
      <c r="DT17" s="151"/>
      <c r="DU17" s="151"/>
      <c r="DV17" s="151"/>
      <c r="DW17" s="151"/>
      <c r="DX17" s="151"/>
    </row>
    <row r="18" spans="1:128" ht="15" x14ac:dyDescent="0.2">
      <c r="A18" s="152"/>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c r="BZ18" s="151"/>
      <c r="CA18" s="151"/>
      <c r="CB18" s="151"/>
      <c r="CC18" s="151"/>
      <c r="CD18" s="151"/>
      <c r="CE18" s="151"/>
      <c r="CF18" s="151"/>
      <c r="CG18" s="151"/>
      <c r="CH18" s="151"/>
      <c r="CI18" s="151"/>
      <c r="CJ18" s="151"/>
      <c r="CK18" s="151"/>
      <c r="CL18" s="151"/>
      <c r="CM18" s="151"/>
      <c r="CN18" s="151"/>
      <c r="CO18" s="151"/>
      <c r="CP18" s="151"/>
      <c r="CQ18" s="151"/>
      <c r="CR18" s="151"/>
      <c r="CS18" s="151"/>
      <c r="CT18" s="151"/>
      <c r="CU18" s="151"/>
      <c r="CV18" s="151"/>
      <c r="CW18" s="151"/>
      <c r="CX18" s="151"/>
      <c r="CY18" s="151"/>
      <c r="CZ18" s="151"/>
      <c r="DA18" s="151"/>
      <c r="DB18" s="151"/>
      <c r="DC18" s="151"/>
      <c r="DD18" s="151"/>
      <c r="DE18" s="151"/>
      <c r="DF18" s="151"/>
      <c r="DG18" s="151"/>
      <c r="DH18" s="151"/>
      <c r="DI18" s="151"/>
      <c r="DJ18" s="151"/>
      <c r="DK18" s="151"/>
      <c r="DL18" s="151"/>
      <c r="DM18" s="151"/>
      <c r="DN18" s="151"/>
      <c r="DO18" s="151"/>
      <c r="DP18" s="151"/>
      <c r="DQ18" s="151"/>
      <c r="DR18" s="151"/>
      <c r="DS18" s="151"/>
      <c r="DT18" s="151"/>
      <c r="DU18" s="151"/>
      <c r="DV18" s="151"/>
      <c r="DW18" s="151"/>
      <c r="DX18" s="151"/>
    </row>
    <row r="19" spans="1:128" ht="15.75" x14ac:dyDescent="0.2">
      <c r="A19" s="249" t="s">
        <v>992</v>
      </c>
      <c r="B19" s="151"/>
      <c r="C19" s="151"/>
      <c r="D19" s="151"/>
      <c r="E19" s="151"/>
      <c r="F19" s="151"/>
      <c r="G19" s="151"/>
      <c r="H19" s="151"/>
      <c r="I19" s="151"/>
      <c r="J19" s="151"/>
      <c r="K19" s="151"/>
      <c r="L19" s="151"/>
      <c r="M19" s="151"/>
      <c r="N19" s="151"/>
      <c r="O19" s="151"/>
      <c r="P19" s="151"/>
      <c r="Q19" s="151"/>
      <c r="R19" s="151"/>
      <c r="S19" s="151"/>
      <c r="T19" s="151"/>
      <c r="U19" s="151"/>
      <c r="V19" s="151"/>
      <c r="W19" s="151"/>
      <c r="X19" s="151"/>
      <c r="Y19" s="151"/>
      <c r="Z19" s="151"/>
      <c r="AA19" s="151"/>
      <c r="AB19" s="151"/>
      <c r="AC19" s="151"/>
      <c r="AD19" s="151"/>
      <c r="AE19" s="151"/>
      <c r="AF19" s="151"/>
      <c r="AG19" s="151"/>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c r="BI19" s="151"/>
      <c r="BJ19" s="151"/>
      <c r="BK19" s="151"/>
      <c r="BL19" s="151"/>
      <c r="BM19" s="151"/>
      <c r="BN19" s="151"/>
      <c r="BO19" s="151"/>
      <c r="BP19" s="151"/>
      <c r="BQ19" s="151"/>
      <c r="BR19" s="151"/>
      <c r="BS19" s="151"/>
      <c r="BT19" s="151"/>
      <c r="BU19" s="151"/>
      <c r="BV19" s="151"/>
      <c r="BW19" s="151"/>
      <c r="BX19" s="151"/>
      <c r="BY19" s="151"/>
      <c r="BZ19" s="151"/>
      <c r="CA19" s="151"/>
      <c r="CB19" s="151"/>
      <c r="CC19" s="151"/>
      <c r="CD19" s="151"/>
      <c r="CE19" s="151"/>
      <c r="CF19" s="151"/>
      <c r="CG19" s="151"/>
      <c r="CH19" s="151"/>
      <c r="CI19" s="151"/>
      <c r="CJ19" s="151"/>
      <c r="CK19" s="151"/>
      <c r="CL19" s="151"/>
      <c r="CM19" s="151"/>
      <c r="CN19" s="151"/>
      <c r="CO19" s="151"/>
      <c r="CP19" s="151"/>
      <c r="CQ19" s="151"/>
      <c r="CR19" s="151"/>
      <c r="CS19" s="151"/>
      <c r="CT19" s="151"/>
      <c r="CU19" s="151"/>
      <c r="CV19" s="151"/>
      <c r="CW19" s="151"/>
      <c r="CX19" s="151"/>
      <c r="CY19" s="151"/>
      <c r="CZ19" s="151"/>
      <c r="DA19" s="151"/>
      <c r="DB19" s="151"/>
      <c r="DC19" s="151"/>
      <c r="DD19" s="151"/>
      <c r="DE19" s="151"/>
      <c r="DF19" s="151"/>
      <c r="DG19" s="151"/>
      <c r="DH19" s="151"/>
      <c r="DI19" s="151"/>
      <c r="DJ19" s="151"/>
      <c r="DK19" s="151"/>
      <c r="DL19" s="151"/>
      <c r="DM19" s="151"/>
      <c r="DN19" s="151"/>
      <c r="DO19" s="151"/>
      <c r="DP19" s="151"/>
      <c r="DQ19" s="151"/>
      <c r="DR19" s="151"/>
      <c r="DS19" s="151"/>
      <c r="DT19" s="151"/>
      <c r="DU19" s="151"/>
      <c r="DV19" s="151"/>
      <c r="DW19" s="151"/>
      <c r="DX19" s="151"/>
    </row>
    <row r="20" spans="1:128" ht="33" x14ac:dyDescent="0.2">
      <c r="A20" s="250" t="s">
        <v>994</v>
      </c>
      <c r="B20" s="151"/>
      <c r="C20" s="151"/>
      <c r="D20" s="151"/>
      <c r="E20" s="151"/>
      <c r="F20" s="151"/>
      <c r="G20" s="151"/>
      <c r="H20" s="151"/>
      <c r="I20" s="151"/>
      <c r="J20" s="151"/>
      <c r="K20" s="151"/>
      <c r="L20" s="151"/>
      <c r="M20" s="151"/>
      <c r="N20" s="151"/>
      <c r="O20" s="151"/>
      <c r="P20" s="151"/>
      <c r="Q20" s="151"/>
      <c r="R20" s="151"/>
      <c r="S20" s="151"/>
      <c r="T20" s="151"/>
      <c r="U20" s="151"/>
      <c r="V20" s="151"/>
      <c r="W20" s="151"/>
      <c r="X20" s="151"/>
      <c r="Y20" s="151"/>
      <c r="Z20" s="151"/>
      <c r="AA20" s="151"/>
      <c r="AB20" s="151"/>
      <c r="AC20" s="151"/>
      <c r="AD20" s="151"/>
      <c r="AE20" s="151"/>
      <c r="AF20" s="151"/>
      <c r="AG20" s="151"/>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151"/>
      <c r="CN20" s="151"/>
      <c r="CO20" s="151"/>
      <c r="CP20" s="151"/>
      <c r="CQ20" s="151"/>
      <c r="CR20" s="151"/>
      <c r="CS20" s="151"/>
      <c r="CT20" s="151"/>
      <c r="CU20" s="151"/>
      <c r="CV20" s="151"/>
      <c r="CW20" s="151"/>
      <c r="CX20" s="151"/>
      <c r="CY20" s="151"/>
      <c r="CZ20" s="151"/>
      <c r="DA20" s="151"/>
      <c r="DB20" s="151"/>
      <c r="DC20" s="151"/>
      <c r="DD20" s="151"/>
      <c r="DE20" s="151"/>
      <c r="DF20" s="151"/>
      <c r="DG20" s="151"/>
      <c r="DH20" s="151"/>
      <c r="DI20" s="151"/>
      <c r="DJ20" s="151"/>
      <c r="DK20" s="151"/>
      <c r="DL20" s="151"/>
      <c r="DM20" s="151"/>
      <c r="DN20" s="151"/>
      <c r="DO20" s="151"/>
      <c r="DP20" s="151"/>
      <c r="DQ20" s="151"/>
      <c r="DR20" s="151"/>
      <c r="DS20" s="151"/>
      <c r="DT20" s="151"/>
      <c r="DU20" s="151"/>
      <c r="DV20" s="151"/>
      <c r="DW20" s="151"/>
      <c r="DX20" s="151"/>
    </row>
    <row r="21" spans="1:128" ht="15" x14ac:dyDescent="0.2">
      <c r="A21" s="152"/>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c r="BZ21" s="151"/>
      <c r="CA21" s="151"/>
      <c r="CB21" s="151"/>
      <c r="CC21" s="151"/>
      <c r="CD21" s="151"/>
      <c r="CE21" s="151"/>
      <c r="CF21" s="151"/>
      <c r="CG21" s="151"/>
      <c r="CH21" s="151"/>
      <c r="CI21" s="151"/>
      <c r="CJ21" s="151"/>
      <c r="CK21" s="151"/>
      <c r="CL21" s="151"/>
      <c r="CM21" s="151"/>
      <c r="CN21" s="151"/>
      <c r="CO21" s="151"/>
      <c r="CP21" s="151"/>
      <c r="CQ21" s="151"/>
      <c r="CR21" s="151"/>
      <c r="CS21" s="151"/>
      <c r="CT21" s="151"/>
      <c r="CU21" s="151"/>
      <c r="CV21" s="151"/>
      <c r="CW21" s="151"/>
      <c r="CX21" s="151"/>
      <c r="CY21" s="151"/>
      <c r="CZ21" s="151"/>
      <c r="DA21" s="151"/>
      <c r="DB21" s="151"/>
      <c r="DC21" s="151"/>
      <c r="DD21" s="151"/>
      <c r="DE21" s="151"/>
      <c r="DF21" s="151"/>
      <c r="DG21" s="151"/>
      <c r="DH21" s="151"/>
      <c r="DI21" s="151"/>
      <c r="DJ21" s="151"/>
      <c r="DK21" s="151"/>
      <c r="DL21" s="151"/>
      <c r="DM21" s="151"/>
      <c r="DN21" s="151"/>
      <c r="DO21" s="151"/>
      <c r="DP21" s="151"/>
      <c r="DQ21" s="151"/>
      <c r="DR21" s="151"/>
      <c r="DS21" s="151"/>
      <c r="DT21" s="151"/>
      <c r="DU21" s="151"/>
      <c r="DV21" s="151"/>
      <c r="DW21" s="151"/>
      <c r="DX21" s="151"/>
    </row>
    <row r="22" spans="1:128" ht="15" x14ac:dyDescent="0.2">
      <c r="A22" s="151"/>
      <c r="B22" s="151"/>
      <c r="C22" s="151"/>
      <c r="D22" s="151"/>
      <c r="E22" s="151"/>
      <c r="F22" s="151"/>
      <c r="G22" s="151"/>
      <c r="H22" s="151"/>
      <c r="I22" s="151"/>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c r="BI22" s="151"/>
      <c r="BJ22" s="151"/>
      <c r="BK22" s="151"/>
      <c r="BL22" s="151"/>
      <c r="BM22" s="151"/>
      <c r="BN22" s="151"/>
      <c r="BO22" s="151"/>
      <c r="BP22" s="151"/>
      <c r="BQ22" s="151"/>
      <c r="BR22" s="151"/>
      <c r="BS22" s="151"/>
      <c r="BT22" s="151"/>
      <c r="BU22" s="151"/>
      <c r="BV22" s="151"/>
      <c r="BW22" s="151"/>
      <c r="BX22" s="151"/>
      <c r="BY22" s="151"/>
      <c r="BZ22" s="151"/>
      <c r="CA22" s="151"/>
      <c r="CB22" s="151"/>
      <c r="CC22" s="151"/>
      <c r="CD22" s="151"/>
      <c r="CE22" s="151"/>
      <c r="CF22" s="151"/>
      <c r="CG22" s="151"/>
      <c r="CH22" s="151"/>
      <c r="CI22" s="151"/>
      <c r="CJ22" s="151"/>
      <c r="CK22" s="151"/>
      <c r="CL22" s="151"/>
      <c r="CM22" s="151"/>
      <c r="CN22" s="151"/>
      <c r="CO22" s="151"/>
      <c r="CP22" s="151"/>
      <c r="CQ22" s="151"/>
      <c r="CR22" s="151"/>
      <c r="CS22" s="151"/>
      <c r="CT22" s="151"/>
      <c r="CU22" s="151"/>
      <c r="CV22" s="151"/>
      <c r="CW22" s="151"/>
      <c r="CX22" s="151"/>
      <c r="CY22" s="151"/>
      <c r="CZ22" s="151"/>
      <c r="DA22" s="151"/>
      <c r="DB22" s="151"/>
      <c r="DC22" s="151"/>
      <c r="DD22" s="151"/>
      <c r="DE22" s="151"/>
      <c r="DF22" s="151"/>
      <c r="DG22" s="151"/>
      <c r="DH22" s="151"/>
      <c r="DI22" s="151"/>
      <c r="DJ22" s="151"/>
      <c r="DK22" s="151"/>
      <c r="DL22" s="151"/>
      <c r="DM22" s="151"/>
      <c r="DN22" s="151"/>
      <c r="DO22" s="151"/>
      <c r="DP22" s="151"/>
      <c r="DQ22" s="151"/>
      <c r="DR22" s="151"/>
      <c r="DS22" s="151"/>
      <c r="DT22" s="151"/>
      <c r="DU22" s="151"/>
      <c r="DV22" s="151"/>
      <c r="DW22" s="151"/>
      <c r="DX22" s="151"/>
    </row>
    <row r="23" spans="1:128" ht="15" x14ac:dyDescent="0.2">
      <c r="A23" s="153"/>
      <c r="B23" s="151"/>
      <c r="C23" s="151"/>
      <c r="D23" s="1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c r="BI23" s="151"/>
      <c r="BJ23" s="151"/>
      <c r="BK23" s="151"/>
      <c r="BL23" s="151"/>
      <c r="BM23" s="151"/>
      <c r="BN23" s="151"/>
      <c r="BO23" s="151"/>
      <c r="BP23" s="151"/>
      <c r="BQ23" s="151"/>
      <c r="BR23" s="151"/>
      <c r="BS23" s="151"/>
      <c r="BT23" s="151"/>
      <c r="BU23" s="151"/>
      <c r="BV23" s="151"/>
      <c r="BW23" s="151"/>
      <c r="BX23" s="151"/>
      <c r="BY23" s="151"/>
      <c r="BZ23" s="151"/>
      <c r="CA23" s="151"/>
      <c r="CB23" s="151"/>
      <c r="CC23" s="151"/>
      <c r="CD23" s="151"/>
      <c r="CE23" s="151"/>
      <c r="CF23" s="151"/>
      <c r="CG23" s="151"/>
      <c r="CH23" s="151"/>
      <c r="CI23" s="151"/>
      <c r="CJ23" s="151"/>
      <c r="CK23" s="151"/>
      <c r="CL23" s="151"/>
      <c r="CM23" s="151"/>
      <c r="CN23" s="151"/>
      <c r="CO23" s="151"/>
      <c r="CP23" s="151"/>
      <c r="CQ23" s="151"/>
      <c r="CR23" s="151"/>
      <c r="CS23" s="151"/>
      <c r="CT23" s="151"/>
      <c r="CU23" s="151"/>
      <c r="CV23" s="151"/>
      <c r="CW23" s="151"/>
      <c r="CX23" s="151"/>
      <c r="CY23" s="151"/>
      <c r="CZ23" s="151"/>
      <c r="DA23" s="151"/>
      <c r="DB23" s="151"/>
      <c r="DC23" s="151"/>
      <c r="DD23" s="151"/>
      <c r="DE23" s="151"/>
      <c r="DF23" s="151"/>
      <c r="DG23" s="151"/>
      <c r="DH23" s="151"/>
      <c r="DI23" s="151"/>
      <c r="DJ23" s="151"/>
      <c r="DK23" s="151"/>
      <c r="DL23" s="151"/>
      <c r="DM23" s="151"/>
      <c r="DN23" s="151"/>
      <c r="DO23" s="151"/>
      <c r="DP23" s="151"/>
      <c r="DQ23" s="151"/>
      <c r="DR23" s="151"/>
      <c r="DS23" s="151"/>
      <c r="DT23" s="151"/>
      <c r="DU23" s="151"/>
      <c r="DV23" s="151"/>
      <c r="DW23" s="151"/>
      <c r="DX23" s="151"/>
    </row>
    <row r="24" spans="1:128" ht="15" x14ac:dyDescent="0.2">
      <c r="A24" s="151"/>
      <c r="B24" s="151"/>
      <c r="C24" s="151"/>
      <c r="D24" s="151"/>
      <c r="E24" s="151"/>
      <c r="F24" s="151"/>
      <c r="G24" s="151"/>
      <c r="H24" s="151"/>
      <c r="I24" s="151"/>
      <c r="J24" s="151"/>
      <c r="K24" s="151"/>
      <c r="L24" s="151"/>
      <c r="M24" s="151"/>
      <c r="N24" s="151"/>
      <c r="O24" s="151"/>
      <c r="P24" s="151"/>
      <c r="Q24" s="151"/>
      <c r="R24" s="151"/>
      <c r="S24" s="151"/>
      <c r="T24" s="151"/>
      <c r="U24" s="151"/>
      <c r="V24" s="151"/>
      <c r="W24" s="151"/>
      <c r="X24" s="151"/>
      <c r="Y24" s="151"/>
      <c r="Z24" s="151"/>
      <c r="AA24" s="151"/>
      <c r="AB24" s="151"/>
      <c r="AC24" s="151"/>
      <c r="AD24" s="151"/>
      <c r="AE24" s="151"/>
      <c r="AF24" s="151"/>
      <c r="AG24" s="151"/>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c r="BI24" s="151"/>
      <c r="BJ24" s="151"/>
      <c r="BK24" s="151"/>
      <c r="BL24" s="151"/>
      <c r="BM24" s="151"/>
      <c r="BN24" s="151"/>
      <c r="BO24" s="151"/>
      <c r="BP24" s="151"/>
      <c r="BQ24" s="151"/>
      <c r="BR24" s="151"/>
      <c r="BS24" s="151"/>
      <c r="BT24" s="151"/>
      <c r="BU24" s="151"/>
      <c r="BV24" s="151"/>
      <c r="BW24" s="151"/>
      <c r="BX24" s="151"/>
      <c r="BY24" s="151"/>
      <c r="BZ24" s="151"/>
      <c r="CA24" s="151"/>
      <c r="CB24" s="151"/>
      <c r="CC24" s="151"/>
      <c r="CD24" s="151"/>
      <c r="CE24" s="151"/>
      <c r="CF24" s="151"/>
      <c r="CG24" s="151"/>
      <c r="CH24" s="151"/>
      <c r="CI24" s="151"/>
      <c r="CJ24" s="151"/>
      <c r="CK24" s="151"/>
      <c r="CL24" s="151"/>
      <c r="CM24" s="151"/>
      <c r="CN24" s="151"/>
      <c r="CO24" s="151"/>
      <c r="CP24" s="151"/>
      <c r="CQ24" s="151"/>
      <c r="CR24" s="151"/>
      <c r="CS24" s="151"/>
      <c r="CT24" s="151"/>
      <c r="CU24" s="151"/>
      <c r="CV24" s="151"/>
      <c r="CW24" s="151"/>
      <c r="CX24" s="151"/>
      <c r="CY24" s="151"/>
      <c r="CZ24" s="151"/>
      <c r="DA24" s="151"/>
      <c r="DB24" s="151"/>
      <c r="DC24" s="151"/>
      <c r="DD24" s="151"/>
      <c r="DE24" s="151"/>
      <c r="DF24" s="151"/>
      <c r="DG24" s="151"/>
      <c r="DH24" s="151"/>
      <c r="DI24" s="151"/>
      <c r="DJ24" s="151"/>
      <c r="DK24" s="151"/>
      <c r="DL24" s="151"/>
      <c r="DM24" s="151"/>
      <c r="DN24" s="151"/>
      <c r="DO24" s="151"/>
      <c r="DP24" s="151"/>
      <c r="DQ24" s="151"/>
      <c r="DR24" s="151"/>
      <c r="DS24" s="151"/>
      <c r="DT24" s="151"/>
      <c r="DU24" s="151"/>
      <c r="DV24" s="151"/>
      <c r="DW24" s="151"/>
      <c r="DX24" s="151"/>
    </row>
    <row r="25" spans="1:128" ht="15" x14ac:dyDescent="0.2">
      <c r="A25" s="151"/>
      <c r="B25" s="151"/>
      <c r="C25" s="151"/>
      <c r="D25" s="1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c r="BI25" s="151"/>
      <c r="BJ25" s="151"/>
      <c r="BK25" s="151"/>
      <c r="BL25" s="151"/>
      <c r="BM25" s="151"/>
      <c r="BN25" s="151"/>
      <c r="BO25" s="151"/>
      <c r="BP25" s="151"/>
      <c r="BQ25" s="151"/>
      <c r="BR25" s="151"/>
      <c r="BS25" s="151"/>
      <c r="BT25" s="151"/>
      <c r="BU25" s="151"/>
      <c r="BV25" s="151"/>
      <c r="BW25" s="151"/>
      <c r="BX25" s="151"/>
      <c r="BY25" s="151"/>
      <c r="BZ25" s="151"/>
      <c r="CA25" s="151"/>
      <c r="CB25" s="151"/>
      <c r="CC25" s="151"/>
      <c r="CD25" s="151"/>
      <c r="CE25" s="151"/>
      <c r="CF25" s="151"/>
      <c r="CG25" s="151"/>
      <c r="CH25" s="151"/>
      <c r="CI25" s="151"/>
      <c r="CJ25" s="151"/>
      <c r="CK25" s="151"/>
      <c r="CL25" s="151"/>
      <c r="CM25" s="151"/>
      <c r="CN25" s="151"/>
      <c r="CO25" s="151"/>
      <c r="CP25" s="151"/>
      <c r="CQ25" s="151"/>
      <c r="CR25" s="151"/>
      <c r="CS25" s="151"/>
      <c r="CT25" s="151"/>
      <c r="CU25" s="151"/>
      <c r="CV25" s="151"/>
      <c r="CW25" s="151"/>
      <c r="CX25" s="151"/>
      <c r="CY25" s="151"/>
      <c r="CZ25" s="151"/>
      <c r="DA25" s="151"/>
      <c r="DB25" s="151"/>
      <c r="DC25" s="151"/>
      <c r="DD25" s="151"/>
      <c r="DE25" s="151"/>
      <c r="DF25" s="151"/>
      <c r="DG25" s="151"/>
      <c r="DH25" s="151"/>
      <c r="DI25" s="151"/>
      <c r="DJ25" s="151"/>
      <c r="DK25" s="151"/>
      <c r="DL25" s="151"/>
      <c r="DM25" s="151"/>
      <c r="DN25" s="151"/>
      <c r="DO25" s="151"/>
      <c r="DP25" s="151"/>
      <c r="DQ25" s="151"/>
      <c r="DR25" s="151"/>
      <c r="DS25" s="151"/>
      <c r="DT25" s="151"/>
      <c r="DU25" s="151"/>
      <c r="DV25" s="151"/>
      <c r="DW25" s="151"/>
      <c r="DX25" s="151"/>
    </row>
    <row r="26" spans="1:128" ht="15" x14ac:dyDescent="0.2">
      <c r="A26" s="151"/>
      <c r="B26" s="151"/>
      <c r="C26" s="151"/>
      <c r="D26" s="151"/>
      <c r="E26" s="151"/>
      <c r="F26" s="151"/>
      <c r="G26" s="151"/>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151"/>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c r="BI26" s="151"/>
      <c r="BJ26" s="151"/>
      <c r="BK26" s="151"/>
      <c r="BL26" s="151"/>
      <c r="BM26" s="151"/>
      <c r="BN26" s="151"/>
      <c r="BO26" s="151"/>
      <c r="BP26" s="151"/>
      <c r="BQ26" s="151"/>
      <c r="BR26" s="151"/>
      <c r="BS26" s="151"/>
      <c r="BT26" s="151"/>
      <c r="BU26" s="151"/>
      <c r="BV26" s="151"/>
      <c r="BW26" s="151"/>
      <c r="BX26" s="151"/>
      <c r="BY26" s="151"/>
      <c r="BZ26" s="151"/>
      <c r="CA26" s="151"/>
      <c r="CB26" s="151"/>
      <c r="CC26" s="151"/>
      <c r="CD26" s="151"/>
      <c r="CE26" s="151"/>
      <c r="CF26" s="151"/>
      <c r="CG26" s="151"/>
      <c r="CH26" s="151"/>
      <c r="CI26" s="151"/>
      <c r="CJ26" s="151"/>
      <c r="CK26" s="151"/>
      <c r="CL26" s="151"/>
      <c r="CM26" s="151"/>
      <c r="CN26" s="151"/>
      <c r="CO26" s="151"/>
      <c r="CP26" s="151"/>
      <c r="CQ26" s="151"/>
      <c r="CR26" s="151"/>
      <c r="CS26" s="151"/>
      <c r="CT26" s="151"/>
      <c r="CU26" s="151"/>
      <c r="CV26" s="151"/>
      <c r="CW26" s="151"/>
      <c r="CX26" s="151"/>
      <c r="CY26" s="151"/>
      <c r="CZ26" s="151"/>
      <c r="DA26" s="151"/>
      <c r="DB26" s="151"/>
      <c r="DC26" s="151"/>
      <c r="DD26" s="151"/>
      <c r="DE26" s="151"/>
      <c r="DF26" s="151"/>
      <c r="DG26" s="151"/>
      <c r="DH26" s="151"/>
      <c r="DI26" s="151"/>
      <c r="DJ26" s="151"/>
      <c r="DK26" s="151"/>
      <c r="DL26" s="151"/>
      <c r="DM26" s="151"/>
      <c r="DN26" s="151"/>
      <c r="DO26" s="151"/>
      <c r="DP26" s="151"/>
      <c r="DQ26" s="151"/>
      <c r="DR26" s="151"/>
      <c r="DS26" s="151"/>
      <c r="DT26" s="151"/>
      <c r="DU26" s="151"/>
      <c r="DV26" s="151"/>
      <c r="DW26" s="151"/>
      <c r="DX26" s="151"/>
    </row>
    <row r="27" spans="1:128" ht="15" x14ac:dyDescent="0.2">
      <c r="A27" s="151"/>
      <c r="B27" s="151"/>
      <c r="C27" s="151"/>
      <c r="D27" s="151"/>
      <c r="E27" s="151"/>
      <c r="F27" s="151"/>
      <c r="G27" s="151"/>
      <c r="H27" s="151"/>
      <c r="I27" s="151"/>
      <c r="J27" s="151"/>
      <c r="K27" s="151"/>
      <c r="L27" s="151"/>
      <c r="M27" s="151"/>
      <c r="N27" s="151"/>
      <c r="O27" s="151"/>
      <c r="P27" s="151"/>
      <c r="Q27" s="151"/>
      <c r="R27" s="151"/>
      <c r="S27" s="151"/>
      <c r="T27" s="151"/>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c r="BI27" s="151"/>
      <c r="BJ27" s="151"/>
      <c r="BK27" s="151"/>
      <c r="BL27" s="151"/>
      <c r="BM27" s="151"/>
      <c r="BN27" s="151"/>
      <c r="BO27" s="151"/>
      <c r="BP27" s="151"/>
      <c r="BQ27" s="151"/>
      <c r="BR27" s="151"/>
      <c r="BS27" s="151"/>
      <c r="BT27" s="151"/>
      <c r="BU27" s="151"/>
      <c r="BV27" s="151"/>
      <c r="BW27" s="151"/>
      <c r="BX27" s="151"/>
      <c r="BY27" s="151"/>
      <c r="BZ27" s="151"/>
      <c r="CA27" s="151"/>
      <c r="CB27" s="151"/>
      <c r="CC27" s="151"/>
      <c r="CD27" s="151"/>
      <c r="CE27" s="151"/>
      <c r="CF27" s="151"/>
      <c r="CG27" s="151"/>
      <c r="CH27" s="151"/>
      <c r="CI27" s="151"/>
      <c r="CJ27" s="151"/>
      <c r="CK27" s="151"/>
      <c r="CL27" s="151"/>
      <c r="CM27" s="151"/>
      <c r="CN27" s="151"/>
      <c r="CO27" s="151"/>
      <c r="CP27" s="151"/>
      <c r="CQ27" s="151"/>
      <c r="CR27" s="151"/>
      <c r="CS27" s="151"/>
      <c r="CT27" s="151"/>
      <c r="CU27" s="151"/>
      <c r="CV27" s="151"/>
      <c r="CW27" s="151"/>
      <c r="CX27" s="151"/>
      <c r="CY27" s="151"/>
      <c r="CZ27" s="151"/>
      <c r="DA27" s="151"/>
      <c r="DB27" s="151"/>
      <c r="DC27" s="151"/>
      <c r="DD27" s="151"/>
      <c r="DE27" s="151"/>
      <c r="DF27" s="151"/>
      <c r="DG27" s="151"/>
      <c r="DH27" s="151"/>
      <c r="DI27" s="151"/>
      <c r="DJ27" s="151"/>
      <c r="DK27" s="151"/>
      <c r="DL27" s="151"/>
      <c r="DM27" s="151"/>
      <c r="DN27" s="151"/>
      <c r="DO27" s="151"/>
      <c r="DP27" s="151"/>
      <c r="DQ27" s="151"/>
      <c r="DR27" s="151"/>
      <c r="DS27" s="151"/>
      <c r="DT27" s="151"/>
      <c r="DU27" s="151"/>
      <c r="DV27" s="151"/>
      <c r="DW27" s="151"/>
      <c r="DX27" s="151"/>
    </row>
    <row r="28" spans="1:128" ht="15" x14ac:dyDescent="0.2">
      <c r="A28" s="151"/>
      <c r="B28" s="151"/>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c r="BI28" s="151"/>
      <c r="BJ28" s="151"/>
      <c r="BK28" s="151"/>
      <c r="BL28" s="151"/>
      <c r="BM28" s="151"/>
      <c r="BN28" s="151"/>
      <c r="BO28" s="151"/>
      <c r="BP28" s="151"/>
      <c r="BQ28" s="151"/>
      <c r="BR28" s="151"/>
      <c r="BS28" s="151"/>
      <c r="BT28" s="151"/>
      <c r="BU28" s="151"/>
      <c r="BV28" s="151"/>
      <c r="BW28" s="151"/>
      <c r="BX28" s="151"/>
      <c r="BY28" s="151"/>
      <c r="BZ28" s="151"/>
      <c r="CA28" s="151"/>
      <c r="CB28" s="151"/>
      <c r="CC28" s="151"/>
      <c r="CD28" s="151"/>
      <c r="CE28" s="151"/>
      <c r="CF28" s="151"/>
      <c r="CG28" s="151"/>
      <c r="CH28" s="151"/>
      <c r="CI28" s="151"/>
      <c r="CJ28" s="151"/>
      <c r="CK28" s="151"/>
      <c r="CL28" s="151"/>
      <c r="CM28" s="151"/>
      <c r="CN28" s="151"/>
      <c r="CO28" s="151"/>
      <c r="CP28" s="151"/>
      <c r="CQ28" s="151"/>
      <c r="CR28" s="151"/>
      <c r="CS28" s="151"/>
      <c r="CT28" s="151"/>
      <c r="CU28" s="151"/>
      <c r="CV28" s="151"/>
      <c r="CW28" s="151"/>
      <c r="CX28" s="151"/>
      <c r="CY28" s="151"/>
      <c r="CZ28" s="151"/>
      <c r="DA28" s="151"/>
      <c r="DB28" s="151"/>
      <c r="DC28" s="151"/>
      <c r="DD28" s="151"/>
      <c r="DE28" s="151"/>
      <c r="DF28" s="151"/>
      <c r="DG28" s="151"/>
      <c r="DH28" s="151"/>
      <c r="DI28" s="151"/>
      <c r="DJ28" s="151"/>
      <c r="DK28" s="151"/>
      <c r="DL28" s="151"/>
      <c r="DM28" s="151"/>
      <c r="DN28" s="151"/>
      <c r="DO28" s="151"/>
      <c r="DP28" s="151"/>
      <c r="DQ28" s="151"/>
      <c r="DR28" s="151"/>
      <c r="DS28" s="151"/>
      <c r="DT28" s="151"/>
      <c r="DU28" s="151"/>
      <c r="DV28" s="151"/>
      <c r="DW28" s="151"/>
      <c r="DX28" s="151"/>
    </row>
    <row r="29" spans="1:128" ht="15" x14ac:dyDescent="0.2">
      <c r="A29" s="151"/>
      <c r="B29" s="151"/>
      <c r="C29" s="151"/>
      <c r="D29" s="151"/>
      <c r="E29" s="151"/>
      <c r="F29" s="151"/>
      <c r="G29" s="151"/>
      <c r="H29" s="151"/>
      <c r="I29" s="151"/>
      <c r="J29" s="151"/>
      <c r="K29" s="151"/>
      <c r="L29" s="151"/>
      <c r="M29" s="151"/>
      <c r="N29" s="151"/>
      <c r="O29" s="151"/>
      <c r="P29" s="151"/>
      <c r="Q29" s="151"/>
      <c r="R29" s="151"/>
      <c r="S29" s="151"/>
      <c r="T29" s="151"/>
      <c r="U29" s="151"/>
      <c r="V29" s="151"/>
      <c r="W29" s="151"/>
      <c r="X29" s="151"/>
      <c r="Y29" s="151"/>
      <c r="Z29" s="151"/>
      <c r="AA29" s="151"/>
      <c r="AB29" s="151"/>
      <c r="AC29" s="151"/>
      <c r="AD29" s="151"/>
      <c r="AE29" s="151"/>
      <c r="AF29" s="151"/>
      <c r="AG29" s="151"/>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c r="BI29" s="151"/>
      <c r="BJ29" s="151"/>
      <c r="BK29" s="151"/>
      <c r="BL29" s="151"/>
      <c r="BM29" s="151"/>
      <c r="BN29" s="151"/>
      <c r="BO29" s="151"/>
      <c r="BP29" s="151"/>
      <c r="BQ29" s="151"/>
      <c r="BR29" s="151"/>
      <c r="BS29" s="151"/>
      <c r="BT29" s="151"/>
      <c r="BU29" s="151"/>
      <c r="BV29" s="151"/>
      <c r="BW29" s="151"/>
      <c r="BX29" s="151"/>
      <c r="BY29" s="151"/>
      <c r="BZ29" s="151"/>
      <c r="CA29" s="151"/>
      <c r="CB29" s="151"/>
      <c r="CC29" s="151"/>
      <c r="CD29" s="151"/>
      <c r="CE29" s="151"/>
      <c r="CF29" s="151"/>
      <c r="CG29" s="151"/>
      <c r="CH29" s="151"/>
      <c r="CI29" s="151"/>
      <c r="CJ29" s="151"/>
      <c r="CK29" s="151"/>
      <c r="CL29" s="151"/>
      <c r="CM29" s="151"/>
      <c r="CN29" s="151"/>
      <c r="CO29" s="151"/>
      <c r="CP29" s="151"/>
      <c r="CQ29" s="151"/>
      <c r="CR29" s="151"/>
      <c r="CS29" s="151"/>
      <c r="CT29" s="151"/>
      <c r="CU29" s="151"/>
      <c r="CV29" s="151"/>
      <c r="CW29" s="151"/>
      <c r="CX29" s="151"/>
      <c r="CY29" s="151"/>
      <c r="CZ29" s="151"/>
      <c r="DA29" s="151"/>
      <c r="DB29" s="151"/>
      <c r="DC29" s="151"/>
      <c r="DD29" s="151"/>
      <c r="DE29" s="151"/>
      <c r="DF29" s="151"/>
      <c r="DG29" s="151"/>
      <c r="DH29" s="151"/>
      <c r="DI29" s="151"/>
      <c r="DJ29" s="151"/>
      <c r="DK29" s="151"/>
      <c r="DL29" s="151"/>
      <c r="DM29" s="151"/>
      <c r="DN29" s="151"/>
      <c r="DO29" s="151"/>
      <c r="DP29" s="151"/>
      <c r="DQ29" s="151"/>
      <c r="DR29" s="151"/>
      <c r="DS29" s="151"/>
      <c r="DT29" s="151"/>
      <c r="DU29" s="151"/>
      <c r="DV29" s="151"/>
      <c r="DW29" s="151"/>
      <c r="DX29" s="151"/>
    </row>
  </sheetData>
  <sheetProtection algorithmName="SHA-512" hashValue="EKpoPGrjiSbo89GUaGE+7TsEy0YR1eRNs9pBktka6RqJkZrARctajttP+RgszU7w7wbQkYVdrDqrDK73E+c9Fg==" saltValue="4RkMS5mfLvBm9/E0abBXoA==" spinCount="100000" sheet="1" objects="1" scenarios="1" selectLockedCell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J415"/>
  <sheetViews>
    <sheetView workbookViewId="0">
      <selection activeCell="H4" sqref="H4"/>
    </sheetView>
  </sheetViews>
  <sheetFormatPr defaultRowHeight="12.75" x14ac:dyDescent="0.2"/>
  <cols>
    <col min="2" max="2" width="33.42578125" customWidth="1"/>
    <col min="7" max="7" width="28.7109375" customWidth="1"/>
  </cols>
  <sheetData>
    <row r="1" spans="1:36" ht="51" x14ac:dyDescent="0.2">
      <c r="A1" s="18" t="s">
        <v>1</v>
      </c>
      <c r="B1" s="18" t="s">
        <v>972</v>
      </c>
      <c r="C1" s="18" t="s">
        <v>0</v>
      </c>
      <c r="D1" s="19" t="s">
        <v>334</v>
      </c>
      <c r="E1" s="19" t="s">
        <v>333</v>
      </c>
      <c r="F1" s="19" t="s">
        <v>365</v>
      </c>
      <c r="G1" s="19" t="s">
        <v>366</v>
      </c>
      <c r="H1" s="19" t="s">
        <v>367</v>
      </c>
      <c r="I1" s="20" t="s">
        <v>341</v>
      </c>
      <c r="J1" s="21" t="s">
        <v>335</v>
      </c>
      <c r="K1" s="21" t="s">
        <v>336</v>
      </c>
      <c r="L1" s="21" t="s">
        <v>368</v>
      </c>
      <c r="M1" s="21" t="s">
        <v>369</v>
      </c>
      <c r="N1" s="21" t="s">
        <v>337</v>
      </c>
      <c r="O1" s="22" t="s">
        <v>340</v>
      </c>
      <c r="P1" s="23" t="s">
        <v>338</v>
      </c>
      <c r="Q1" s="23" t="s">
        <v>339</v>
      </c>
      <c r="R1" s="23" t="s">
        <v>345</v>
      </c>
      <c r="S1" s="24" t="s">
        <v>342</v>
      </c>
      <c r="T1" s="25" t="s">
        <v>343</v>
      </c>
      <c r="U1" s="25" t="s">
        <v>344</v>
      </c>
      <c r="V1" s="25" t="s">
        <v>346</v>
      </c>
      <c r="W1" s="26" t="s">
        <v>347</v>
      </c>
      <c r="X1" s="1" t="s">
        <v>348</v>
      </c>
      <c r="Y1" s="1" t="s">
        <v>349</v>
      </c>
      <c r="Z1" s="1" t="s">
        <v>350</v>
      </c>
    </row>
    <row r="2" spans="1:36" x14ac:dyDescent="0.2">
      <c r="A2" s="18"/>
      <c r="B2" s="18"/>
      <c r="C2" s="18"/>
      <c r="D2" s="19"/>
      <c r="E2" s="19"/>
      <c r="F2" s="19"/>
      <c r="G2" s="19">
        <v>1</v>
      </c>
      <c r="H2" s="19">
        <v>2</v>
      </c>
      <c r="I2" s="19">
        <f>H2+1</f>
        <v>3</v>
      </c>
      <c r="J2" s="19">
        <f t="shared" ref="J2:AF2" si="0">I2+1</f>
        <v>4</v>
      </c>
      <c r="K2" s="19">
        <f t="shared" si="0"/>
        <v>5</v>
      </c>
      <c r="L2" s="19">
        <f t="shared" si="0"/>
        <v>6</v>
      </c>
      <c r="M2" s="19">
        <f t="shared" si="0"/>
        <v>7</v>
      </c>
      <c r="N2" s="19">
        <f t="shared" si="0"/>
        <v>8</v>
      </c>
      <c r="O2" s="19">
        <f t="shared" si="0"/>
        <v>9</v>
      </c>
      <c r="P2" s="19">
        <f t="shared" si="0"/>
        <v>10</v>
      </c>
      <c r="Q2" s="19">
        <f t="shared" si="0"/>
        <v>11</v>
      </c>
      <c r="R2" s="19">
        <f t="shared" si="0"/>
        <v>12</v>
      </c>
      <c r="S2" s="19">
        <f t="shared" si="0"/>
        <v>13</v>
      </c>
      <c r="T2" s="19">
        <f t="shared" si="0"/>
        <v>14</v>
      </c>
      <c r="U2" s="19">
        <f t="shared" si="0"/>
        <v>15</v>
      </c>
      <c r="V2" s="19">
        <f t="shared" si="0"/>
        <v>16</v>
      </c>
      <c r="W2" s="19">
        <f t="shared" si="0"/>
        <v>17</v>
      </c>
      <c r="X2" s="19">
        <f t="shared" si="0"/>
        <v>18</v>
      </c>
      <c r="Y2" s="19">
        <f t="shared" si="0"/>
        <v>19</v>
      </c>
      <c r="Z2" s="19">
        <f t="shared" si="0"/>
        <v>20</v>
      </c>
      <c r="AA2" s="19">
        <f t="shared" si="0"/>
        <v>21</v>
      </c>
      <c r="AB2" s="19">
        <f t="shared" si="0"/>
        <v>22</v>
      </c>
      <c r="AC2" s="19">
        <f t="shared" si="0"/>
        <v>23</v>
      </c>
      <c r="AD2" s="19">
        <f t="shared" si="0"/>
        <v>24</v>
      </c>
      <c r="AE2" s="19">
        <f t="shared" si="0"/>
        <v>25</v>
      </c>
      <c r="AF2" s="19">
        <f t="shared" si="0"/>
        <v>26</v>
      </c>
    </row>
    <row r="3" spans="1:36" ht="51" x14ac:dyDescent="0.2">
      <c r="A3" s="18" t="s">
        <v>1</v>
      </c>
      <c r="B3" s="18" t="s">
        <v>1164</v>
      </c>
      <c r="C3" s="18" t="s">
        <v>1165</v>
      </c>
      <c r="D3" s="69" t="s">
        <v>1161</v>
      </c>
      <c r="E3" s="18" t="s">
        <v>1162</v>
      </c>
      <c r="F3" s="18" t="s">
        <v>972</v>
      </c>
      <c r="G3" s="18" t="s">
        <v>0</v>
      </c>
      <c r="H3" s="19" t="s">
        <v>334</v>
      </c>
      <c r="I3" s="19" t="s">
        <v>333</v>
      </c>
      <c r="J3" s="19" t="s">
        <v>365</v>
      </c>
      <c r="K3" s="19" t="s">
        <v>366</v>
      </c>
      <c r="L3" s="19" t="s">
        <v>367</v>
      </c>
      <c r="M3" s="20" t="s">
        <v>341</v>
      </c>
      <c r="N3" s="73" t="s">
        <v>1167</v>
      </c>
      <c r="O3" s="73" t="s">
        <v>1168</v>
      </c>
      <c r="P3" s="21" t="s">
        <v>335</v>
      </c>
      <c r="Q3" s="21" t="s">
        <v>336</v>
      </c>
      <c r="R3" s="21" t="s">
        <v>368</v>
      </c>
      <c r="S3" s="21" t="s">
        <v>369</v>
      </c>
      <c r="T3" s="21" t="s">
        <v>337</v>
      </c>
      <c r="U3" s="73" t="s">
        <v>1169</v>
      </c>
      <c r="V3" s="73" t="s">
        <v>1170</v>
      </c>
      <c r="W3" s="22" t="s">
        <v>340</v>
      </c>
      <c r="X3" s="73" t="s">
        <v>1171</v>
      </c>
      <c r="Y3" s="23" t="s">
        <v>338</v>
      </c>
      <c r="Z3" s="23" t="s">
        <v>339</v>
      </c>
      <c r="AA3" s="23" t="s">
        <v>345</v>
      </c>
      <c r="AB3" s="24" t="s">
        <v>342</v>
      </c>
      <c r="AC3" s="25" t="s">
        <v>343</v>
      </c>
      <c r="AD3" s="25" t="s">
        <v>344</v>
      </c>
      <c r="AE3" s="25" t="s">
        <v>346</v>
      </c>
      <c r="AF3" s="26" t="s">
        <v>347</v>
      </c>
      <c r="AG3" s="1" t="s">
        <v>348</v>
      </c>
      <c r="AH3" s="1" t="s">
        <v>349</v>
      </c>
      <c r="AI3" s="1" t="s">
        <v>350</v>
      </c>
      <c r="AJ3" s="74" t="s">
        <v>1166</v>
      </c>
    </row>
    <row r="4" spans="1:36" x14ac:dyDescent="0.2">
      <c r="A4" t="s">
        <v>7</v>
      </c>
      <c r="F4" t="s">
        <v>8</v>
      </c>
      <c r="G4" t="s">
        <v>7</v>
      </c>
      <c r="H4" s="80">
        <f>'5th Cycle Summary-Final'!D4-VLOOKUP(FinalComparison!$G4,'SB35 Determination Data'!$K$4:$AN$415,H$2,FALSE)</f>
        <v>0</v>
      </c>
      <c r="I4" s="80">
        <f>'5th Cycle Summary-Final'!E4-VLOOKUP(FinalComparison!$G4,'SB35 Determination Data'!$K$4:$AN$415,I$2,FALSE)</f>
        <v>-1</v>
      </c>
      <c r="J4" s="80">
        <f>'5th Cycle Summary-Final'!F4-VLOOKUP(FinalComparison!$G4,'SB35 Determination Data'!$K$4:$AN$415,J$2,FALSE)</f>
        <v>-1</v>
      </c>
      <c r="K4" s="80">
        <f>'5th Cycle Summary-Final'!G4-VLOOKUP(FinalComparison!$G4,'SB35 Determination Data'!$K$4:$AN$415,K$2,FALSE)</f>
        <v>0</v>
      </c>
      <c r="L4" s="80">
        <f>'5th Cycle Summary-Final'!H4-VLOOKUP(FinalComparison!$G4,'SB35 Determination Data'!$K$4:$AN$415,L$2,FALSE)</f>
        <v>1</v>
      </c>
      <c r="M4" s="80">
        <f>'5th Cycle Summary-Final'!I4-VLOOKUP(FinalComparison!$G4,'SB35 Determination Data'!$K$4:$AN$415,M$2,FALSE)</f>
        <v>-2.2522522522522431E-3</v>
      </c>
      <c r="N4" s="80"/>
      <c r="O4" s="80"/>
      <c r="P4" s="80">
        <f>'5th Cycle Summary-Final'!J4-VLOOKUP(FinalComparison!$G4,'SB35 Determination Data'!$K$4:$AN$415,P$2,FALSE)</f>
        <v>0</v>
      </c>
      <c r="Q4" s="80">
        <f>'5th Cycle Summary-Final'!K4-VLOOKUP(FinalComparison!$G4,'SB35 Determination Data'!$K$4:$AN$415,Q$2,FALSE)</f>
        <v>0</v>
      </c>
      <c r="R4" s="80">
        <f>'5th Cycle Summary-Final'!L4-VLOOKUP(FinalComparison!$G4,'SB35 Determination Data'!$K$4:$AN$415,R$2,FALSE)</f>
        <v>0</v>
      </c>
      <c r="S4" s="80">
        <f>'5th Cycle Summary-Final'!M4-VLOOKUP(FinalComparison!$G4,'SB35 Determination Data'!$K$4:$AN$415,S$2,FALSE)</f>
        <v>0</v>
      </c>
      <c r="T4" s="80">
        <f>'5th Cycle Summary-Final'!N4-VLOOKUP(FinalComparison!$G4,'SB35 Determination Data'!$K$4:$AN$415,T$2,FALSE)</f>
        <v>0</v>
      </c>
      <c r="U4" s="34"/>
      <c r="V4" s="34"/>
      <c r="W4" s="80">
        <f>'5th Cycle Summary-Final'!O4-VLOOKUP(FinalComparison!$G4,'SB35 Determination Data'!$K$4:$AN$415,W$2,FALSE)</f>
        <v>0</v>
      </c>
      <c r="X4" s="34"/>
      <c r="Y4" s="80">
        <f>'5th Cycle Summary-Final'!P4-VLOOKUP(FinalComparison!$G4,'SB35 Determination Data'!$K$4:$AN$415,Y$2,FALSE)</f>
        <v>0</v>
      </c>
      <c r="Z4" s="80">
        <f>'5th Cycle Summary-Final'!Q4-VLOOKUP(FinalComparison!$G4,'SB35 Determination Data'!$K$4:$AN$415,Z$2,FALSE)</f>
        <v>0</v>
      </c>
      <c r="AA4" s="80">
        <f>'5th Cycle Summary-Final'!R4-VLOOKUP(FinalComparison!$G4,'SB35 Determination Data'!$K$4:$AN$415,AA$2,FALSE)</f>
        <v>0</v>
      </c>
      <c r="AB4" s="80">
        <f>'5th Cycle Summary-Final'!S4-VLOOKUP(FinalComparison!$G4,'SB35 Determination Data'!$K$4:$AN$415,AB$2,FALSE)</f>
        <v>0</v>
      </c>
      <c r="AC4" s="80">
        <f>'5th Cycle Summary-Final'!T4-VLOOKUP(FinalComparison!$G4,'SB35 Determination Data'!$K$4:$AN$415,AC$2,FALSE)</f>
        <v>0</v>
      </c>
      <c r="AD4" s="80">
        <f>'5th Cycle Summary-Final'!U4-VLOOKUP(FinalComparison!$G4,'SB35 Determination Data'!$K$4:$AN$415,AD$2,FALSE)</f>
        <v>-180</v>
      </c>
      <c r="AE4" s="80">
        <f>'5th Cycle Summary-Final'!V4-VLOOKUP(FinalComparison!$G4,'SB35 Determination Data'!$K$4:$AN$415,AE$2,FALSE)</f>
        <v>180</v>
      </c>
      <c r="AF4" s="80">
        <f>'5th Cycle Summary-Final'!W4-VLOOKUP(FinalComparison!$G4,'SB35 Determination Data'!$K$4:$AN$415,AF$2,FALSE)</f>
        <v>-0.24064171122994654</v>
      </c>
    </row>
    <row r="5" spans="1:36" x14ac:dyDescent="0.2">
      <c r="A5" t="s">
        <v>7</v>
      </c>
      <c r="F5" t="s">
        <v>8</v>
      </c>
      <c r="G5" t="s">
        <v>9</v>
      </c>
      <c r="H5" s="80">
        <f>'5th Cycle Summary-Final'!D5-VLOOKUP(FinalComparison!$G5,'SB35 Determination Data'!$K$4:$AN$415,H$2,FALSE)</f>
        <v>0</v>
      </c>
      <c r="I5" s="80">
        <f>'5th Cycle Summary-Final'!E5-VLOOKUP(FinalComparison!$G5,'SB35 Determination Data'!$K$4:$AN$415,I$2,FALSE)</f>
        <v>0</v>
      </c>
      <c r="J5" s="80">
        <f>'5th Cycle Summary-Final'!F5-VLOOKUP(FinalComparison!$G5,'SB35 Determination Data'!$K$4:$AN$415,J$2,FALSE)</f>
        <v>0</v>
      </c>
      <c r="K5" s="80">
        <f>'5th Cycle Summary-Final'!G5-VLOOKUP(FinalComparison!$G5,'SB35 Determination Data'!$K$4:$AN$415,K$2,FALSE)</f>
        <v>0</v>
      </c>
      <c r="L5" s="80">
        <f>'5th Cycle Summary-Final'!H5-VLOOKUP(FinalComparison!$G5,'SB35 Determination Data'!$K$4:$AN$415,L$2,FALSE)</f>
        <v>0</v>
      </c>
      <c r="M5" s="80">
        <f>'5th Cycle Summary-Final'!I5-VLOOKUP(FinalComparison!$G5,'SB35 Determination Data'!$K$4:$AN$415,M$2,FALSE)</f>
        <v>0</v>
      </c>
      <c r="N5" s="80"/>
      <c r="O5" s="80"/>
      <c r="P5" s="80">
        <f>'5th Cycle Summary-Final'!J5-VLOOKUP(FinalComparison!$G5,'SB35 Determination Data'!$K$4:$AN$415,P$2,FALSE)</f>
        <v>0</v>
      </c>
      <c r="Q5" s="80">
        <f>'5th Cycle Summary-Final'!K5-VLOOKUP(FinalComparison!$G5,'SB35 Determination Data'!$K$4:$AN$415,Q$2,FALSE)</f>
        <v>-11</v>
      </c>
      <c r="R5" s="80">
        <f>'5th Cycle Summary-Final'!L5-VLOOKUP(FinalComparison!$G5,'SB35 Determination Data'!$K$4:$AN$415,R$2,FALSE)</f>
        <v>0</v>
      </c>
      <c r="S5" s="80">
        <f>'5th Cycle Summary-Final'!M5-VLOOKUP(FinalComparison!$G5,'SB35 Determination Data'!$K$4:$AN$415,S$2,FALSE)</f>
        <v>-11</v>
      </c>
      <c r="T5" s="80">
        <f>'5th Cycle Summary-Final'!N5-VLOOKUP(FinalComparison!$G5,'SB35 Determination Data'!$K$4:$AN$415,T$2,FALSE)</f>
        <v>11</v>
      </c>
      <c r="U5" s="34"/>
      <c r="V5" s="34"/>
      <c r="W5" s="80">
        <f>'5th Cycle Summary-Final'!O5-VLOOKUP(FinalComparison!$G5,'SB35 Determination Data'!$K$4:$AN$415,W$2,FALSE)</f>
        <v>-4.8458149779735671E-2</v>
      </c>
      <c r="X5" s="34"/>
      <c r="Y5" s="80">
        <f>'5th Cycle Summary-Final'!P5-VLOOKUP(FinalComparison!$G5,'SB35 Determination Data'!$K$4:$AN$415,Y$2,FALSE)</f>
        <v>0</v>
      </c>
      <c r="Z5" s="80">
        <f>'5th Cycle Summary-Final'!Q5-VLOOKUP(FinalComparison!$G5,'SB35 Determination Data'!$K$4:$AN$415,Z$2,FALSE)</f>
        <v>0</v>
      </c>
      <c r="AA5" s="80">
        <f>'5th Cycle Summary-Final'!R5-VLOOKUP(FinalComparison!$G5,'SB35 Determination Data'!$K$4:$AN$415,AA$2,FALSE)</f>
        <v>0</v>
      </c>
      <c r="AB5" s="80">
        <f>'5th Cycle Summary-Final'!S5-VLOOKUP(FinalComparison!$G5,'SB35 Determination Data'!$K$4:$AN$415,AB$2,FALSE)</f>
        <v>0</v>
      </c>
      <c r="AC5" s="80">
        <f>'5th Cycle Summary-Final'!T5-VLOOKUP(FinalComparison!$G5,'SB35 Determination Data'!$K$4:$AN$415,AC$2,FALSE)</f>
        <v>0</v>
      </c>
      <c r="AD5" s="80">
        <f>'5th Cycle Summary-Final'!U5-VLOOKUP(FinalComparison!$G5,'SB35 Determination Data'!$K$4:$AN$415,AD$2,FALSE)</f>
        <v>-108</v>
      </c>
      <c r="AE5" s="80">
        <f>'5th Cycle Summary-Final'!V5-VLOOKUP(FinalComparison!$G5,'SB35 Determination Data'!$K$4:$AN$415,AE$2,FALSE)</f>
        <v>108</v>
      </c>
      <c r="AF5" s="80">
        <f>'5th Cycle Summary-Final'!W5-VLOOKUP(FinalComparison!$G5,'SB35 Determination Data'!$K$4:$AN$415,AF$2,FALSE)</f>
        <v>-0.13219094247246022</v>
      </c>
    </row>
    <row r="6" spans="1:36" x14ac:dyDescent="0.2">
      <c r="A6" t="s">
        <v>7</v>
      </c>
      <c r="F6" t="s">
        <v>8</v>
      </c>
      <c r="G6" t="s">
        <v>1008</v>
      </c>
      <c r="H6" s="80">
        <f>'5th Cycle Summary-Final'!D6-VLOOKUP(FinalComparison!$G6,'SB35 Determination Data'!$K$4:$AN$415,H$2,FALSE)</f>
        <v>0</v>
      </c>
      <c r="I6" s="80">
        <f>'5th Cycle Summary-Final'!E6-VLOOKUP(FinalComparison!$G6,'SB35 Determination Data'!$K$4:$AN$415,I$2,FALSE)</f>
        <v>0</v>
      </c>
      <c r="J6" s="80">
        <f>'5th Cycle Summary-Final'!F6-VLOOKUP(FinalComparison!$G6,'SB35 Determination Data'!$K$4:$AN$415,J$2,FALSE)</f>
        <v>0</v>
      </c>
      <c r="K6" s="80">
        <f>'5th Cycle Summary-Final'!G6-VLOOKUP(FinalComparison!$G6,'SB35 Determination Data'!$K$4:$AN$415,K$2,FALSE)</f>
        <v>0</v>
      </c>
      <c r="L6" s="80">
        <f>'5th Cycle Summary-Final'!H6-VLOOKUP(FinalComparison!$G6,'SB35 Determination Data'!$K$4:$AN$415,L$2,FALSE)</f>
        <v>0</v>
      </c>
      <c r="M6" s="80">
        <f>'5th Cycle Summary-Final'!I6-VLOOKUP(FinalComparison!$G6,'SB35 Determination Data'!$K$4:$AN$415,M$2,FALSE)</f>
        <v>0</v>
      </c>
      <c r="N6" s="80"/>
      <c r="O6" s="80"/>
      <c r="P6" s="80">
        <f>'5th Cycle Summary-Final'!J6-VLOOKUP(FinalComparison!$G6,'SB35 Determination Data'!$K$4:$AN$415,P$2,FALSE)</f>
        <v>0</v>
      </c>
      <c r="Q6" s="80">
        <f>'5th Cycle Summary-Final'!K6-VLOOKUP(FinalComparison!$G6,'SB35 Determination Data'!$K$4:$AN$415,Q$2,FALSE)</f>
        <v>0</v>
      </c>
      <c r="R6" s="80">
        <f>'5th Cycle Summary-Final'!L6-VLOOKUP(FinalComparison!$G6,'SB35 Determination Data'!$K$4:$AN$415,R$2,FALSE)</f>
        <v>0</v>
      </c>
      <c r="S6" s="80">
        <f>'5th Cycle Summary-Final'!M6-VLOOKUP(FinalComparison!$G6,'SB35 Determination Data'!$K$4:$AN$415,S$2,FALSE)</f>
        <v>0</v>
      </c>
      <c r="T6" s="80">
        <f>'5th Cycle Summary-Final'!N6-VLOOKUP(FinalComparison!$G6,'SB35 Determination Data'!$K$4:$AN$415,T$2,FALSE)</f>
        <v>0</v>
      </c>
      <c r="U6" s="34"/>
      <c r="V6" s="34"/>
      <c r="W6" s="80">
        <f>'5th Cycle Summary-Final'!O6-VLOOKUP(FinalComparison!$G6,'SB35 Determination Data'!$K$4:$AN$415,W$2,FALSE)</f>
        <v>0</v>
      </c>
      <c r="X6" s="34"/>
      <c r="Y6" s="80">
        <f>'5th Cycle Summary-Final'!P6-VLOOKUP(FinalComparison!$G6,'SB35 Determination Data'!$K$4:$AN$415,Y$2,FALSE)</f>
        <v>0</v>
      </c>
      <c r="Z6" s="80">
        <f>'5th Cycle Summary-Final'!Q6-VLOOKUP(FinalComparison!$G6,'SB35 Determination Data'!$K$4:$AN$415,Z$2,FALSE)</f>
        <v>-17</v>
      </c>
      <c r="AA6" s="80">
        <f>'5th Cycle Summary-Final'!R6-VLOOKUP(FinalComparison!$G6,'SB35 Determination Data'!$K$4:$AN$415,AA$2,FALSE)</f>
        <v>17</v>
      </c>
      <c r="AB6" s="80">
        <f>'5th Cycle Summary-Final'!S6-VLOOKUP(FinalComparison!$G6,'SB35 Determination Data'!$K$4:$AN$415,AB$2,FALSE)</f>
        <v>-0.2982456140350877</v>
      </c>
      <c r="AC6" s="80">
        <f>'5th Cycle Summary-Final'!T6-VLOOKUP(FinalComparison!$G6,'SB35 Determination Data'!$K$4:$AN$415,AC$2,FALSE)</f>
        <v>0</v>
      </c>
      <c r="AD6" s="80">
        <f>'5th Cycle Summary-Final'!U6-VLOOKUP(FinalComparison!$G6,'SB35 Determination Data'!$K$4:$AN$415,AD$2,FALSE)</f>
        <v>0</v>
      </c>
      <c r="AE6" s="80">
        <f>'5th Cycle Summary-Final'!V6-VLOOKUP(FinalComparison!$G6,'SB35 Determination Data'!$K$4:$AN$415,AE$2,FALSE)</f>
        <v>0</v>
      </c>
      <c r="AF6" s="80">
        <f>'5th Cycle Summary-Final'!W6-VLOOKUP(FinalComparison!$G6,'SB35 Determination Data'!$K$4:$AN$415,AF$2,FALSE)</f>
        <v>0</v>
      </c>
    </row>
    <row r="7" spans="1:36" x14ac:dyDescent="0.2">
      <c r="A7" t="s">
        <v>7</v>
      </c>
      <c r="F7" t="s">
        <v>8</v>
      </c>
      <c r="G7" t="s">
        <v>43</v>
      </c>
      <c r="H7" s="80">
        <f>'5th Cycle Summary-Final'!D7-VLOOKUP(FinalComparison!$G7,'SB35 Determination Data'!$K$4:$AN$415,H$2,FALSE)</f>
        <v>0</v>
      </c>
      <c r="I7" s="80">
        <f>'5th Cycle Summary-Final'!E7-VLOOKUP(FinalComparison!$G7,'SB35 Determination Data'!$K$4:$AN$415,I$2,FALSE)</f>
        <v>-1</v>
      </c>
      <c r="J7" s="80">
        <f>'5th Cycle Summary-Final'!F7-VLOOKUP(FinalComparison!$G7,'SB35 Determination Data'!$K$4:$AN$415,J$2,FALSE)</f>
        <v>-1</v>
      </c>
      <c r="K7" s="80">
        <f>'5th Cycle Summary-Final'!G7-VLOOKUP(FinalComparison!$G7,'SB35 Determination Data'!$K$4:$AN$415,K$2,FALSE)</f>
        <v>0</v>
      </c>
      <c r="L7" s="80">
        <f>'5th Cycle Summary-Final'!H7-VLOOKUP(FinalComparison!$G7,'SB35 Determination Data'!$K$4:$AN$415,L$2,FALSE)</f>
        <v>1</v>
      </c>
      <c r="M7" s="80">
        <f>'5th Cycle Summary-Final'!I7-VLOOKUP(FinalComparison!$G7,'SB35 Determination Data'!$K$4:$AN$415,M$2,FALSE)</f>
        <v>-1.8796992481202868E-3</v>
      </c>
      <c r="N7" s="80"/>
      <c r="O7" s="80"/>
      <c r="P7" s="80">
        <f>'5th Cycle Summary-Final'!J7-VLOOKUP(FinalComparison!$G7,'SB35 Determination Data'!$K$4:$AN$415,P$2,FALSE)</f>
        <v>0</v>
      </c>
      <c r="Q7" s="80">
        <f>'5th Cycle Summary-Final'!K7-VLOOKUP(FinalComparison!$G7,'SB35 Determination Data'!$K$4:$AN$415,Q$2,FALSE)</f>
        <v>0</v>
      </c>
      <c r="R7" s="80">
        <f>'5th Cycle Summary-Final'!L7-VLOOKUP(FinalComparison!$G7,'SB35 Determination Data'!$K$4:$AN$415,R$2,FALSE)</f>
        <v>0</v>
      </c>
      <c r="S7" s="80">
        <f>'5th Cycle Summary-Final'!M7-VLOOKUP(FinalComparison!$G7,'SB35 Determination Data'!$K$4:$AN$415,S$2,FALSE)</f>
        <v>0</v>
      </c>
      <c r="T7" s="80">
        <f>'5th Cycle Summary-Final'!N7-VLOOKUP(FinalComparison!$G7,'SB35 Determination Data'!$K$4:$AN$415,T$2,FALSE)</f>
        <v>0</v>
      </c>
      <c r="U7" s="34"/>
      <c r="V7" s="34"/>
      <c r="W7" s="80">
        <f>'5th Cycle Summary-Final'!O7-VLOOKUP(FinalComparison!$G7,'SB35 Determination Data'!$K$4:$AN$415,W$2,FALSE)</f>
        <v>0</v>
      </c>
      <c r="X7" s="34"/>
      <c r="Y7" s="80">
        <f>'5th Cycle Summary-Final'!P7-VLOOKUP(FinalComparison!$G7,'SB35 Determination Data'!$K$4:$AN$415,Y$2,FALSE)</f>
        <v>0</v>
      </c>
      <c r="Z7" s="80">
        <f>'5th Cycle Summary-Final'!Q7-VLOOKUP(FinalComparison!$G7,'SB35 Determination Data'!$K$4:$AN$415,Z$2,FALSE)</f>
        <v>0</v>
      </c>
      <c r="AA7" s="80">
        <f>'5th Cycle Summary-Final'!R7-VLOOKUP(FinalComparison!$G7,'SB35 Determination Data'!$K$4:$AN$415,AA$2,FALSE)</f>
        <v>0</v>
      </c>
      <c r="AB7" s="80">
        <f>'5th Cycle Summary-Final'!S7-VLOOKUP(FinalComparison!$G7,'SB35 Determination Data'!$K$4:$AN$415,AB$2,FALSE)</f>
        <v>0</v>
      </c>
      <c r="AC7" s="80">
        <f>'5th Cycle Summary-Final'!T7-VLOOKUP(FinalComparison!$G7,'SB35 Determination Data'!$K$4:$AN$415,AC$2,FALSE)</f>
        <v>0</v>
      </c>
      <c r="AD7" s="80">
        <f>'5th Cycle Summary-Final'!U7-VLOOKUP(FinalComparison!$G7,'SB35 Determination Data'!$K$4:$AN$415,AD$2,FALSE)</f>
        <v>-332</v>
      </c>
      <c r="AE7" s="80">
        <f>'5th Cycle Summary-Final'!V7-VLOOKUP(FinalComparison!$G7,'SB35 Determination Data'!$K$4:$AN$415,AE$2,FALSE)</f>
        <v>332</v>
      </c>
      <c r="AF7" s="80">
        <f>'5th Cycle Summary-Final'!W7-VLOOKUP(FinalComparison!$G7,'SB35 Determination Data'!$K$4:$AN$415,AF$2,FALSE)</f>
        <v>-0.23697359029264808</v>
      </c>
    </row>
    <row r="8" spans="1:36" x14ac:dyDescent="0.2">
      <c r="A8" t="s">
        <v>7</v>
      </c>
      <c r="F8" t="s">
        <v>8</v>
      </c>
      <c r="G8" t="s">
        <v>110</v>
      </c>
      <c r="H8" s="80">
        <f>'5th Cycle Summary-Final'!D8-VLOOKUP(FinalComparison!$G8,'SB35 Determination Data'!$K$4:$AN$415,H$2,FALSE)</f>
        <v>0</v>
      </c>
      <c r="I8" s="80">
        <f>'5th Cycle Summary-Final'!E8-VLOOKUP(FinalComparison!$G8,'SB35 Determination Data'!$K$4:$AN$415,I$2,FALSE)</f>
        <v>0</v>
      </c>
      <c r="J8" s="80">
        <f>'5th Cycle Summary-Final'!F8-VLOOKUP(FinalComparison!$G8,'SB35 Determination Data'!$K$4:$AN$415,J$2,FALSE)</f>
        <v>0</v>
      </c>
      <c r="K8" s="80">
        <f>'5th Cycle Summary-Final'!G8-VLOOKUP(FinalComparison!$G8,'SB35 Determination Data'!$K$4:$AN$415,K$2,FALSE)</f>
        <v>0</v>
      </c>
      <c r="L8" s="80">
        <f>'5th Cycle Summary-Final'!H8-VLOOKUP(FinalComparison!$G8,'SB35 Determination Data'!$K$4:$AN$415,L$2,FALSE)</f>
        <v>0</v>
      </c>
      <c r="M8" s="80">
        <f>'5th Cycle Summary-Final'!I8-VLOOKUP(FinalComparison!$G8,'SB35 Determination Data'!$K$4:$AN$415,M$2,FALSE)</f>
        <v>0</v>
      </c>
      <c r="N8" s="80"/>
      <c r="O8" s="80"/>
      <c r="P8" s="80">
        <f>'5th Cycle Summary-Final'!J8-VLOOKUP(FinalComparison!$G8,'SB35 Determination Data'!$K$4:$AN$415,P$2,FALSE)</f>
        <v>0</v>
      </c>
      <c r="Q8" s="80">
        <f>'5th Cycle Summary-Final'!K8-VLOOKUP(FinalComparison!$G8,'SB35 Determination Data'!$K$4:$AN$415,Q$2,FALSE)</f>
        <v>0</v>
      </c>
      <c r="R8" s="80">
        <f>'5th Cycle Summary-Final'!L8-VLOOKUP(FinalComparison!$G8,'SB35 Determination Data'!$K$4:$AN$415,R$2,FALSE)</f>
        <v>0</v>
      </c>
      <c r="S8" s="80">
        <f>'5th Cycle Summary-Final'!M8-VLOOKUP(FinalComparison!$G8,'SB35 Determination Data'!$K$4:$AN$415,S$2,FALSE)</f>
        <v>0</v>
      </c>
      <c r="T8" s="80">
        <f>'5th Cycle Summary-Final'!N8-VLOOKUP(FinalComparison!$G8,'SB35 Determination Data'!$K$4:$AN$415,T$2,FALSE)</f>
        <v>0</v>
      </c>
      <c r="U8" s="34"/>
      <c r="V8" s="34"/>
      <c r="W8" s="80">
        <f>'5th Cycle Summary-Final'!O8-VLOOKUP(FinalComparison!$G8,'SB35 Determination Data'!$K$4:$AN$415,W$2,FALSE)</f>
        <v>0</v>
      </c>
      <c r="X8" s="34"/>
      <c r="Y8" s="80">
        <f>'5th Cycle Summary-Final'!P8-VLOOKUP(FinalComparison!$G8,'SB35 Determination Data'!$K$4:$AN$415,Y$2,FALSE)</f>
        <v>0</v>
      </c>
      <c r="Z8" s="80">
        <f>'5th Cycle Summary-Final'!Q8-VLOOKUP(FinalComparison!$G8,'SB35 Determination Data'!$K$4:$AN$415,Z$2,FALSE)</f>
        <v>-17</v>
      </c>
      <c r="AA8" s="80">
        <f>'5th Cycle Summary-Final'!R8-VLOOKUP(FinalComparison!$G8,'SB35 Determination Data'!$K$4:$AN$415,AA$2,FALSE)</f>
        <v>17</v>
      </c>
      <c r="AB8" s="80">
        <f>'5th Cycle Summary-Final'!S8-VLOOKUP(FinalComparison!$G8,'SB35 Determination Data'!$K$4:$AN$415,AB$2,FALSE)</f>
        <v>-3.9999999999999994E-2</v>
      </c>
      <c r="AC8" s="80">
        <f>'5th Cycle Summary-Final'!T8-VLOOKUP(FinalComparison!$G8,'SB35 Determination Data'!$K$4:$AN$415,AC$2,FALSE)</f>
        <v>0</v>
      </c>
      <c r="AD8" s="80">
        <f>'5th Cycle Summary-Final'!U8-VLOOKUP(FinalComparison!$G8,'SB35 Determination Data'!$K$4:$AN$415,AD$2,FALSE)</f>
        <v>-770</v>
      </c>
      <c r="AE8" s="80">
        <f>'5th Cycle Summary-Final'!V8-VLOOKUP(FinalComparison!$G8,'SB35 Determination Data'!$K$4:$AN$415,AE$2,FALSE)</f>
        <v>0</v>
      </c>
      <c r="AF8" s="80">
        <f>'5th Cycle Summary-Final'!W8-VLOOKUP(FinalComparison!$G8,'SB35 Determination Data'!$K$4:$AN$415,AF$2,FALSE)</f>
        <v>-1.2459546925566345</v>
      </c>
    </row>
    <row r="9" spans="1:36" x14ac:dyDescent="0.2">
      <c r="A9" t="s">
        <v>7</v>
      </c>
      <c r="F9" t="s">
        <v>8</v>
      </c>
      <c r="G9" t="s">
        <v>118</v>
      </c>
      <c r="H9" s="80">
        <f>'5th Cycle Summary-Final'!D9-VLOOKUP(FinalComparison!$G9,'SB35 Determination Data'!$K$4:$AN$415,H$2,FALSE)</f>
        <v>0</v>
      </c>
      <c r="I9" s="80">
        <f>'5th Cycle Summary-Final'!E9-VLOOKUP(FinalComparison!$G9,'SB35 Determination Data'!$K$4:$AN$415,I$2,FALSE)</f>
        <v>-1</v>
      </c>
      <c r="J9" s="80">
        <f>'5th Cycle Summary-Final'!F9-VLOOKUP(FinalComparison!$G9,'SB35 Determination Data'!$K$4:$AN$415,J$2,FALSE)</f>
        <v>-1</v>
      </c>
      <c r="K9" s="80">
        <f>'5th Cycle Summary-Final'!G9-VLOOKUP(FinalComparison!$G9,'SB35 Determination Data'!$K$4:$AN$415,K$2,FALSE)</f>
        <v>0</v>
      </c>
      <c r="L9" s="80">
        <f>'5th Cycle Summary-Final'!H9-VLOOKUP(FinalComparison!$G9,'SB35 Determination Data'!$K$4:$AN$415,L$2,FALSE)</f>
        <v>1</v>
      </c>
      <c r="M9" s="80">
        <f>'5th Cycle Summary-Final'!I9-VLOOKUP(FinalComparison!$G9,'SB35 Determination Data'!$K$4:$AN$415,M$2,FALSE)</f>
        <v>-3.6231884057971175E-3</v>
      </c>
      <c r="N9" s="80"/>
      <c r="O9" s="80"/>
      <c r="P9" s="80">
        <f>'5th Cycle Summary-Final'!J9-VLOOKUP(FinalComparison!$G9,'SB35 Determination Data'!$K$4:$AN$415,P$2,FALSE)</f>
        <v>0</v>
      </c>
      <c r="Q9" s="80">
        <f>'5th Cycle Summary-Final'!K9-VLOOKUP(FinalComparison!$G9,'SB35 Determination Data'!$K$4:$AN$415,Q$2,FALSE)</f>
        <v>-3</v>
      </c>
      <c r="R9" s="80">
        <f>'5th Cycle Summary-Final'!L9-VLOOKUP(FinalComparison!$G9,'SB35 Determination Data'!$K$4:$AN$415,R$2,FALSE)</f>
        <v>-3</v>
      </c>
      <c r="S9" s="80">
        <f>'5th Cycle Summary-Final'!M9-VLOOKUP(FinalComparison!$G9,'SB35 Determination Data'!$K$4:$AN$415,S$2,FALSE)</f>
        <v>0</v>
      </c>
      <c r="T9" s="80">
        <f>'5th Cycle Summary-Final'!N9-VLOOKUP(FinalComparison!$G9,'SB35 Determination Data'!$K$4:$AN$415,T$2,FALSE)</f>
        <v>3</v>
      </c>
      <c r="U9" s="34"/>
      <c r="V9" s="34"/>
      <c r="W9" s="80">
        <f>'5th Cycle Summary-Final'!O9-VLOOKUP(FinalComparison!$G9,'SB35 Determination Data'!$K$4:$AN$415,W$2,FALSE)</f>
        <v>-1.421800947867298E-2</v>
      </c>
      <c r="X9" s="34"/>
      <c r="Y9" s="80">
        <f>'5th Cycle Summary-Final'!P9-VLOOKUP(FinalComparison!$G9,'SB35 Determination Data'!$K$4:$AN$415,Y$2,FALSE)</f>
        <v>0</v>
      </c>
      <c r="Z9" s="80">
        <f>'5th Cycle Summary-Final'!Q9-VLOOKUP(FinalComparison!$G9,'SB35 Determination Data'!$K$4:$AN$415,Z$2,FALSE)</f>
        <v>-4</v>
      </c>
      <c r="AA9" s="80">
        <f>'5th Cycle Summary-Final'!R9-VLOOKUP(FinalComparison!$G9,'SB35 Determination Data'!$K$4:$AN$415,AA$2,FALSE)</f>
        <v>4</v>
      </c>
      <c r="AB9" s="80">
        <f>'5th Cycle Summary-Final'!S9-VLOOKUP(FinalComparison!$G9,'SB35 Determination Data'!$K$4:$AN$415,AB$2,FALSE)</f>
        <v>-1.5444015444015441E-2</v>
      </c>
      <c r="AC9" s="80">
        <f>'5th Cycle Summary-Final'!T9-VLOOKUP(FinalComparison!$G9,'SB35 Determination Data'!$K$4:$AN$415,AC$2,FALSE)</f>
        <v>0</v>
      </c>
      <c r="AD9" s="80">
        <f>'5th Cycle Summary-Final'!U9-VLOOKUP(FinalComparison!$G9,'SB35 Determination Data'!$K$4:$AN$415,AD$2,FALSE)</f>
        <v>-70</v>
      </c>
      <c r="AE9" s="80">
        <f>'5th Cycle Summary-Final'!V9-VLOOKUP(FinalComparison!$G9,'SB35 Determination Data'!$K$4:$AN$415,AE$2,FALSE)</f>
        <v>70</v>
      </c>
      <c r="AF9" s="80">
        <f>'5th Cycle Summary-Final'!W9-VLOOKUP(FinalComparison!$G9,'SB35 Determination Data'!$K$4:$AN$415,AF$2,FALSE)</f>
        <v>-9.3085106382978733E-2</v>
      </c>
    </row>
    <row r="10" spans="1:36" x14ac:dyDescent="0.2">
      <c r="A10" t="s">
        <v>7</v>
      </c>
      <c r="F10" t="s">
        <v>8</v>
      </c>
      <c r="G10" t="s">
        <v>129</v>
      </c>
      <c r="H10" s="80">
        <f>'5th Cycle Summary-Final'!D10-VLOOKUP(FinalComparison!$G10,'SB35 Determination Data'!$K$4:$AN$415,H$2,FALSE)</f>
        <v>0</v>
      </c>
      <c r="I10" s="80">
        <f>'5th Cycle Summary-Final'!E10-VLOOKUP(FinalComparison!$G10,'SB35 Determination Data'!$K$4:$AN$415,I$2,FALSE)</f>
        <v>-34</v>
      </c>
      <c r="J10" s="80">
        <f>'5th Cycle Summary-Final'!F10-VLOOKUP(FinalComparison!$G10,'SB35 Determination Data'!$K$4:$AN$415,J$2,FALSE)</f>
        <v>-34</v>
      </c>
      <c r="K10" s="80">
        <f>'5th Cycle Summary-Final'!G10-VLOOKUP(FinalComparison!$G10,'SB35 Determination Data'!$K$4:$AN$415,K$2,FALSE)</f>
        <v>0</v>
      </c>
      <c r="L10" s="80">
        <f>'5th Cycle Summary-Final'!H10-VLOOKUP(FinalComparison!$G10,'SB35 Determination Data'!$K$4:$AN$415,L$2,FALSE)</f>
        <v>34</v>
      </c>
      <c r="M10" s="80">
        <f>'5th Cycle Summary-Final'!I10-VLOOKUP(FinalComparison!$G10,'SB35 Determination Data'!$K$4:$AN$415,M$2,FALSE)</f>
        <v>-1.9836639439906656E-2</v>
      </c>
      <c r="N10" s="80"/>
      <c r="O10" s="80"/>
      <c r="P10" s="80">
        <f>'5th Cycle Summary-Final'!J10-VLOOKUP(FinalComparison!$G10,'SB35 Determination Data'!$K$4:$AN$415,P$2,FALSE)</f>
        <v>0</v>
      </c>
      <c r="Q10" s="80">
        <f>'5th Cycle Summary-Final'!K10-VLOOKUP(FinalComparison!$G10,'SB35 Determination Data'!$K$4:$AN$415,Q$2,FALSE)</f>
        <v>-68</v>
      </c>
      <c r="R10" s="80">
        <f>'5th Cycle Summary-Final'!L10-VLOOKUP(FinalComparison!$G10,'SB35 Determination Data'!$K$4:$AN$415,R$2,FALSE)</f>
        <v>-68</v>
      </c>
      <c r="S10" s="80">
        <f>'5th Cycle Summary-Final'!M10-VLOOKUP(FinalComparison!$G10,'SB35 Determination Data'!$K$4:$AN$415,S$2,FALSE)</f>
        <v>0</v>
      </c>
      <c r="T10" s="80">
        <f>'5th Cycle Summary-Final'!N10-VLOOKUP(FinalComparison!$G10,'SB35 Determination Data'!$K$4:$AN$415,T$2,FALSE)</f>
        <v>68</v>
      </c>
      <c r="U10" s="34"/>
      <c r="V10" s="34"/>
      <c r="W10" s="80">
        <f>'5th Cycle Summary-Final'!O10-VLOOKUP(FinalComparison!$G10,'SB35 Determination Data'!$K$4:$AN$415,W$2,FALSE)</f>
        <v>-7.3434125269978445E-2</v>
      </c>
      <c r="X10" s="34"/>
      <c r="Y10" s="80">
        <f>'5th Cycle Summary-Final'!P10-VLOOKUP(FinalComparison!$G10,'SB35 Determination Data'!$K$4:$AN$415,Y$2,FALSE)</f>
        <v>0</v>
      </c>
      <c r="Z10" s="80">
        <f>'5th Cycle Summary-Final'!Q10-VLOOKUP(FinalComparison!$G10,'SB35 Determination Data'!$K$4:$AN$415,Z$2,FALSE)</f>
        <v>-19</v>
      </c>
      <c r="AA10" s="80">
        <f>'5th Cycle Summary-Final'!R10-VLOOKUP(FinalComparison!$G10,'SB35 Determination Data'!$K$4:$AN$415,AA$2,FALSE)</f>
        <v>19</v>
      </c>
      <c r="AB10" s="80">
        <f>'5th Cycle Summary-Final'!S10-VLOOKUP(FinalComparison!$G10,'SB35 Determination Data'!$K$4:$AN$415,AB$2,FALSE)</f>
        <v>-1.9427402862985686E-2</v>
      </c>
      <c r="AC10" s="80">
        <f>'5th Cycle Summary-Final'!T10-VLOOKUP(FinalComparison!$G10,'SB35 Determination Data'!$K$4:$AN$415,AC$2,FALSE)</f>
        <v>0</v>
      </c>
      <c r="AD10" s="80">
        <f>'5th Cycle Summary-Final'!U10-VLOOKUP(FinalComparison!$G10,'SB35 Determination Data'!$K$4:$AN$415,AD$2,FALSE)</f>
        <v>-1742</v>
      </c>
      <c r="AE10" s="80">
        <f>'5th Cycle Summary-Final'!V10-VLOOKUP(FinalComparison!$G10,'SB35 Determination Data'!$K$4:$AN$415,AE$2,FALSE)</f>
        <v>0</v>
      </c>
      <c r="AF10" s="80">
        <f>'5th Cycle Summary-Final'!W10-VLOOKUP(FinalComparison!$G10,'SB35 Determination Data'!$K$4:$AN$415,AF$2,FALSE)</f>
        <v>-0.94828524768644518</v>
      </c>
    </row>
    <row r="11" spans="1:36" x14ac:dyDescent="0.2">
      <c r="A11" t="s">
        <v>7</v>
      </c>
      <c r="F11" t="s">
        <v>8</v>
      </c>
      <c r="G11" t="s">
        <v>145</v>
      </c>
      <c r="H11" s="80">
        <f>'5th Cycle Summary-Final'!D11-VLOOKUP(FinalComparison!$G11,'SB35 Determination Data'!$K$4:$AN$415,H$2,FALSE)</f>
        <v>0</v>
      </c>
      <c r="I11" s="80">
        <f>'5th Cycle Summary-Final'!E11-VLOOKUP(FinalComparison!$G11,'SB35 Determination Data'!$K$4:$AN$415,I$2,FALSE)</f>
        <v>0</v>
      </c>
      <c r="J11" s="80">
        <f>'5th Cycle Summary-Final'!F11-VLOOKUP(FinalComparison!$G11,'SB35 Determination Data'!$K$4:$AN$415,J$2,FALSE)</f>
        <v>0</v>
      </c>
      <c r="K11" s="80">
        <f>'5th Cycle Summary-Final'!G11-VLOOKUP(FinalComparison!$G11,'SB35 Determination Data'!$K$4:$AN$415,K$2,FALSE)</f>
        <v>0</v>
      </c>
      <c r="L11" s="80">
        <f>'5th Cycle Summary-Final'!H11-VLOOKUP(FinalComparison!$G11,'SB35 Determination Data'!$K$4:$AN$415,L$2,FALSE)</f>
        <v>0</v>
      </c>
      <c r="M11" s="80">
        <f>'5th Cycle Summary-Final'!I11-VLOOKUP(FinalComparison!$G11,'SB35 Determination Data'!$K$4:$AN$415,M$2,FALSE)</f>
        <v>0</v>
      </c>
      <c r="N11" s="80"/>
      <c r="O11" s="80"/>
      <c r="P11" s="80">
        <f>'5th Cycle Summary-Final'!J11-VLOOKUP(FinalComparison!$G11,'SB35 Determination Data'!$K$4:$AN$415,P$2,FALSE)</f>
        <v>0</v>
      </c>
      <c r="Q11" s="80">
        <f>'5th Cycle Summary-Final'!K11-VLOOKUP(FinalComparison!$G11,'SB35 Determination Data'!$K$4:$AN$415,Q$2,FALSE)</f>
        <v>0</v>
      </c>
      <c r="R11" s="80">
        <f>'5th Cycle Summary-Final'!L11-VLOOKUP(FinalComparison!$G11,'SB35 Determination Data'!$K$4:$AN$415,R$2,FALSE)</f>
        <v>0</v>
      </c>
      <c r="S11" s="80">
        <f>'5th Cycle Summary-Final'!M11-VLOOKUP(FinalComparison!$G11,'SB35 Determination Data'!$K$4:$AN$415,S$2,FALSE)</f>
        <v>0</v>
      </c>
      <c r="T11" s="80">
        <f>'5th Cycle Summary-Final'!N11-VLOOKUP(FinalComparison!$G11,'SB35 Determination Data'!$K$4:$AN$415,T$2,FALSE)</f>
        <v>0</v>
      </c>
      <c r="U11" s="34"/>
      <c r="V11" s="34"/>
      <c r="W11" s="80">
        <f>'5th Cycle Summary-Final'!O11-VLOOKUP(FinalComparison!$G11,'SB35 Determination Data'!$K$4:$AN$415,W$2,FALSE)</f>
        <v>0</v>
      </c>
      <c r="X11" s="34"/>
      <c r="Y11" s="80">
        <f>'5th Cycle Summary-Final'!P11-VLOOKUP(FinalComparison!$G11,'SB35 Determination Data'!$K$4:$AN$415,Y$2,FALSE)</f>
        <v>0</v>
      </c>
      <c r="Z11" s="80">
        <f>'5th Cycle Summary-Final'!Q11-VLOOKUP(FinalComparison!$G11,'SB35 Determination Data'!$K$4:$AN$415,Z$2,FALSE)</f>
        <v>0</v>
      </c>
      <c r="AA11" s="80">
        <f>'5th Cycle Summary-Final'!R11-VLOOKUP(FinalComparison!$G11,'SB35 Determination Data'!$K$4:$AN$415,AA$2,FALSE)</f>
        <v>0</v>
      </c>
      <c r="AB11" s="80">
        <f>'5th Cycle Summary-Final'!S11-VLOOKUP(FinalComparison!$G11,'SB35 Determination Data'!$K$4:$AN$415,AB$2,FALSE)</f>
        <v>0</v>
      </c>
      <c r="AC11" s="80">
        <f>'5th Cycle Summary-Final'!T11-VLOOKUP(FinalComparison!$G11,'SB35 Determination Data'!$K$4:$AN$415,AC$2,FALSE)</f>
        <v>0</v>
      </c>
      <c r="AD11" s="80">
        <f>'5th Cycle Summary-Final'!U11-VLOOKUP(FinalComparison!$G11,'SB35 Determination Data'!$K$4:$AN$415,AD$2,FALSE)</f>
        <v>-145</v>
      </c>
      <c r="AE11" s="80">
        <f>'5th Cycle Summary-Final'!V11-VLOOKUP(FinalComparison!$G11,'SB35 Determination Data'!$K$4:$AN$415,AE$2,FALSE)</f>
        <v>145</v>
      </c>
      <c r="AF11" s="80">
        <f>'5th Cycle Summary-Final'!W11-VLOOKUP(FinalComparison!$G11,'SB35 Determination Data'!$K$4:$AN$415,AF$2,FALSE)</f>
        <v>-7.3195355880868229E-2</v>
      </c>
    </row>
    <row r="12" spans="1:36" x14ac:dyDescent="0.2">
      <c r="A12" t="s">
        <v>7</v>
      </c>
      <c r="F12" t="s">
        <v>8</v>
      </c>
      <c r="G12" t="s">
        <v>178</v>
      </c>
      <c r="H12" s="80">
        <f>'5th Cycle Summary-Final'!D12-VLOOKUP(FinalComparison!$G12,'SB35 Determination Data'!$K$4:$AN$415,H$2,FALSE)</f>
        <v>0</v>
      </c>
      <c r="I12" s="80">
        <f>'5th Cycle Summary-Final'!E12-VLOOKUP(FinalComparison!$G12,'SB35 Determination Data'!$K$4:$AN$415,I$2,FALSE)</f>
        <v>-34</v>
      </c>
      <c r="J12" s="80">
        <f>'5th Cycle Summary-Final'!F12-VLOOKUP(FinalComparison!$G12,'SB35 Determination Data'!$K$4:$AN$415,J$2,FALSE)</f>
        <v>-34</v>
      </c>
      <c r="K12" s="80">
        <f>'5th Cycle Summary-Final'!G12-VLOOKUP(FinalComparison!$G12,'SB35 Determination Data'!$K$4:$AN$415,K$2,FALSE)</f>
        <v>0</v>
      </c>
      <c r="L12" s="80">
        <f>'5th Cycle Summary-Final'!H12-VLOOKUP(FinalComparison!$G12,'SB35 Determination Data'!$K$4:$AN$415,L$2,FALSE)</f>
        <v>34</v>
      </c>
      <c r="M12" s="80">
        <f>'5th Cycle Summary-Final'!I12-VLOOKUP(FinalComparison!$G12,'SB35 Determination Data'!$K$4:$AN$415,M$2,FALSE)</f>
        <v>-4.0524433849821219E-2</v>
      </c>
      <c r="N12" s="80"/>
      <c r="O12" s="80"/>
      <c r="P12" s="80">
        <f>'5th Cycle Summary-Final'!J12-VLOOKUP(FinalComparison!$G12,'SB35 Determination Data'!$K$4:$AN$415,P$2,FALSE)</f>
        <v>0</v>
      </c>
      <c r="Q12" s="80">
        <f>'5th Cycle Summary-Final'!K12-VLOOKUP(FinalComparison!$G12,'SB35 Determination Data'!$K$4:$AN$415,Q$2,FALSE)</f>
        <v>-10</v>
      </c>
      <c r="R12" s="80">
        <f>'5th Cycle Summary-Final'!L12-VLOOKUP(FinalComparison!$G12,'SB35 Determination Data'!$K$4:$AN$415,R$2,FALSE)</f>
        <v>-10</v>
      </c>
      <c r="S12" s="80">
        <f>'5th Cycle Summary-Final'!M12-VLOOKUP(FinalComparison!$G12,'SB35 Determination Data'!$K$4:$AN$415,S$2,FALSE)</f>
        <v>0</v>
      </c>
      <c r="T12" s="80">
        <f>'5th Cycle Summary-Final'!N12-VLOOKUP(FinalComparison!$G12,'SB35 Determination Data'!$K$4:$AN$415,T$2,FALSE)</f>
        <v>10</v>
      </c>
      <c r="U12" s="34"/>
      <c r="V12" s="34"/>
      <c r="W12" s="80">
        <f>'5th Cycle Summary-Final'!O12-VLOOKUP(FinalComparison!$G12,'SB35 Determination Data'!$K$4:$AN$415,W$2,FALSE)</f>
        <v>-2.1097046413502102E-2</v>
      </c>
      <c r="X12" s="34"/>
      <c r="Y12" s="80">
        <f>'5th Cycle Summary-Final'!P12-VLOOKUP(FinalComparison!$G12,'SB35 Determination Data'!$K$4:$AN$415,Y$2,FALSE)</f>
        <v>0</v>
      </c>
      <c r="Z12" s="80">
        <f>'5th Cycle Summary-Final'!Q12-VLOOKUP(FinalComparison!$G12,'SB35 Determination Data'!$K$4:$AN$415,Z$2,FALSE)</f>
        <v>-26</v>
      </c>
      <c r="AA12" s="80">
        <f>'5th Cycle Summary-Final'!R12-VLOOKUP(FinalComparison!$G12,'SB35 Determination Data'!$K$4:$AN$415,AA$2,FALSE)</f>
        <v>26</v>
      </c>
      <c r="AB12" s="80">
        <f>'5th Cycle Summary-Final'!S12-VLOOKUP(FinalComparison!$G12,'SB35 Determination Data'!$K$4:$AN$415,AB$2,FALSE)</f>
        <v>-5.2419354838709631E-2</v>
      </c>
      <c r="AC12" s="80">
        <f>'5th Cycle Summary-Final'!T12-VLOOKUP(FinalComparison!$G12,'SB35 Determination Data'!$K$4:$AN$415,AC$2,FALSE)</f>
        <v>0</v>
      </c>
      <c r="AD12" s="80">
        <f>'5th Cycle Summary-Final'!U12-VLOOKUP(FinalComparison!$G12,'SB35 Determination Data'!$K$4:$AN$415,AD$2,FALSE)</f>
        <v>-235</v>
      </c>
      <c r="AE12" s="80">
        <f>'5th Cycle Summary-Final'!V12-VLOOKUP(FinalComparison!$G12,'SB35 Determination Data'!$K$4:$AN$415,AE$2,FALSE)</f>
        <v>94</v>
      </c>
      <c r="AF12" s="80">
        <f>'5th Cycle Summary-Final'!W12-VLOOKUP(FinalComparison!$G12,'SB35 Determination Data'!$K$4:$AN$415,AF$2,FALSE)</f>
        <v>-0.25543478260869557</v>
      </c>
    </row>
    <row r="13" spans="1:36" x14ac:dyDescent="0.2">
      <c r="A13" t="s">
        <v>7</v>
      </c>
      <c r="F13" t="s">
        <v>8</v>
      </c>
      <c r="G13" t="s">
        <v>210</v>
      </c>
      <c r="H13" s="80">
        <f>'5th Cycle Summary-Final'!D13-VLOOKUP(FinalComparison!$G13,'SB35 Determination Data'!$K$4:$AN$415,H$2,FALSE)</f>
        <v>0</v>
      </c>
      <c r="I13" s="80">
        <f>'5th Cycle Summary-Final'!E13-VLOOKUP(FinalComparison!$G13,'SB35 Determination Data'!$K$4:$AN$415,I$2,FALSE)</f>
        <v>0</v>
      </c>
      <c r="J13" s="80">
        <f>'5th Cycle Summary-Final'!F13-VLOOKUP(FinalComparison!$G13,'SB35 Determination Data'!$K$4:$AN$415,J$2,FALSE)</f>
        <v>0</v>
      </c>
      <c r="K13" s="80">
        <f>'5th Cycle Summary-Final'!G13-VLOOKUP(FinalComparison!$G13,'SB35 Determination Data'!$K$4:$AN$415,K$2,FALSE)</f>
        <v>0</v>
      </c>
      <c r="L13" s="80">
        <f>'5th Cycle Summary-Final'!H13-VLOOKUP(FinalComparison!$G13,'SB35 Determination Data'!$K$4:$AN$415,L$2,FALSE)</f>
        <v>0</v>
      </c>
      <c r="M13" s="80">
        <f>'5th Cycle Summary-Final'!I13-VLOOKUP(FinalComparison!$G13,'SB35 Determination Data'!$K$4:$AN$415,M$2,FALSE)</f>
        <v>0</v>
      </c>
      <c r="N13" s="80"/>
      <c r="O13" s="80"/>
      <c r="P13" s="80">
        <f>'5th Cycle Summary-Final'!J13-VLOOKUP(FinalComparison!$G13,'SB35 Determination Data'!$K$4:$AN$415,P$2,FALSE)</f>
        <v>0</v>
      </c>
      <c r="Q13" s="80">
        <f>'5th Cycle Summary-Final'!K13-VLOOKUP(FinalComparison!$G13,'SB35 Determination Data'!$K$4:$AN$415,Q$2,FALSE)</f>
        <v>0</v>
      </c>
      <c r="R13" s="80">
        <f>'5th Cycle Summary-Final'!L13-VLOOKUP(FinalComparison!$G13,'SB35 Determination Data'!$K$4:$AN$415,R$2,FALSE)</f>
        <v>0</v>
      </c>
      <c r="S13" s="80">
        <f>'5th Cycle Summary-Final'!M13-VLOOKUP(FinalComparison!$G13,'SB35 Determination Data'!$K$4:$AN$415,S$2,FALSE)</f>
        <v>0</v>
      </c>
      <c r="T13" s="80">
        <f>'5th Cycle Summary-Final'!N13-VLOOKUP(FinalComparison!$G13,'SB35 Determination Data'!$K$4:$AN$415,T$2,FALSE)</f>
        <v>0</v>
      </c>
      <c r="U13" s="34"/>
      <c r="V13" s="34"/>
      <c r="W13" s="80">
        <f>'5th Cycle Summary-Final'!O13-VLOOKUP(FinalComparison!$G13,'SB35 Determination Data'!$K$4:$AN$415,W$2,FALSE)</f>
        <v>0</v>
      </c>
      <c r="X13" s="34"/>
      <c r="Y13" s="80">
        <f>'5th Cycle Summary-Final'!P13-VLOOKUP(FinalComparison!$G13,'SB35 Determination Data'!$K$4:$AN$415,Y$2,FALSE)</f>
        <v>0</v>
      </c>
      <c r="Z13" s="80">
        <f>'5th Cycle Summary-Final'!Q13-VLOOKUP(FinalComparison!$G13,'SB35 Determination Data'!$K$4:$AN$415,Z$2,FALSE)</f>
        <v>0</v>
      </c>
      <c r="AA13" s="80">
        <f>'5th Cycle Summary-Final'!R13-VLOOKUP(FinalComparison!$G13,'SB35 Determination Data'!$K$4:$AN$415,AA$2,FALSE)</f>
        <v>0</v>
      </c>
      <c r="AB13" s="80">
        <f>'5th Cycle Summary-Final'!S13-VLOOKUP(FinalComparison!$G13,'SB35 Determination Data'!$K$4:$AN$415,AB$2,FALSE)</f>
        <v>0</v>
      </c>
      <c r="AC13" s="80">
        <f>'5th Cycle Summary-Final'!T13-VLOOKUP(FinalComparison!$G13,'SB35 Determination Data'!$K$4:$AN$415,AC$2,FALSE)</f>
        <v>0</v>
      </c>
      <c r="AD13" s="80">
        <f>'5th Cycle Summary-Final'!U13-VLOOKUP(FinalComparison!$G13,'SB35 Determination Data'!$K$4:$AN$415,AD$2,FALSE)</f>
        <v>-460</v>
      </c>
      <c r="AE13" s="80">
        <f>'5th Cycle Summary-Final'!V13-VLOOKUP(FinalComparison!$G13,'SB35 Determination Data'!$K$4:$AN$415,AE$2,FALSE)</f>
        <v>369</v>
      </c>
      <c r="AF13" s="80">
        <f>'5th Cycle Summary-Final'!W13-VLOOKUP(FinalComparison!$G13,'SB35 Determination Data'!$K$4:$AN$415,AF$2,FALSE)</f>
        <v>-1.0874704491725768</v>
      </c>
    </row>
    <row r="14" spans="1:36" x14ac:dyDescent="0.2">
      <c r="A14" t="s">
        <v>7</v>
      </c>
      <c r="F14" t="s">
        <v>8</v>
      </c>
      <c r="G14" t="s">
        <v>213</v>
      </c>
      <c r="H14" s="80">
        <f>'5th Cycle Summary-Final'!D14-VLOOKUP(FinalComparison!$G14,'SB35 Determination Data'!$K$4:$AN$415,H$2,FALSE)</f>
        <v>0</v>
      </c>
      <c r="I14" s="80">
        <f>'5th Cycle Summary-Final'!E14-VLOOKUP(FinalComparison!$G14,'SB35 Determination Data'!$K$4:$AN$415,I$2,FALSE)</f>
        <v>-370</v>
      </c>
      <c r="J14" s="80">
        <f>'5th Cycle Summary-Final'!F14-VLOOKUP(FinalComparison!$G14,'SB35 Determination Data'!$K$4:$AN$415,J$2,FALSE)</f>
        <v>-370</v>
      </c>
      <c r="K14" s="80">
        <f>'5th Cycle Summary-Final'!G14-VLOOKUP(FinalComparison!$G14,'SB35 Determination Data'!$K$4:$AN$415,K$2,FALSE)</f>
        <v>0</v>
      </c>
      <c r="L14" s="80">
        <f>'5th Cycle Summary-Final'!H14-VLOOKUP(FinalComparison!$G14,'SB35 Determination Data'!$K$4:$AN$415,L$2,FALSE)</f>
        <v>370</v>
      </c>
      <c r="M14" s="80">
        <f>'5th Cycle Summary-Final'!I14-VLOOKUP(FinalComparison!$G14,'SB35 Determination Data'!$K$4:$AN$415,M$2,FALSE)</f>
        <v>-0.17969888295288977</v>
      </c>
      <c r="N14" s="80"/>
      <c r="O14" s="80"/>
      <c r="P14" s="80">
        <f>'5th Cycle Summary-Final'!J14-VLOOKUP(FinalComparison!$G14,'SB35 Determination Data'!$K$4:$AN$415,P$2,FALSE)</f>
        <v>0</v>
      </c>
      <c r="Q14" s="80">
        <f>'5th Cycle Summary-Final'!K14-VLOOKUP(FinalComparison!$G14,'SB35 Determination Data'!$K$4:$AN$415,Q$2,FALSE)</f>
        <v>-403</v>
      </c>
      <c r="R14" s="80">
        <f>'5th Cycle Summary-Final'!L14-VLOOKUP(FinalComparison!$G14,'SB35 Determination Data'!$K$4:$AN$415,R$2,FALSE)</f>
        <v>-403</v>
      </c>
      <c r="S14" s="80">
        <f>'5th Cycle Summary-Final'!M14-VLOOKUP(FinalComparison!$G14,'SB35 Determination Data'!$K$4:$AN$415,S$2,FALSE)</f>
        <v>0</v>
      </c>
      <c r="T14" s="80">
        <f>'5th Cycle Summary-Final'!N14-VLOOKUP(FinalComparison!$G14,'SB35 Determination Data'!$K$4:$AN$415,T$2,FALSE)</f>
        <v>403</v>
      </c>
      <c r="U14" s="34"/>
      <c r="V14" s="34"/>
      <c r="W14" s="80">
        <f>'5th Cycle Summary-Final'!O14-VLOOKUP(FinalComparison!$G14,'SB35 Determination Data'!$K$4:$AN$415,W$2,FALSE)</f>
        <v>-0.19421686746987951</v>
      </c>
      <c r="X14" s="34"/>
      <c r="Y14" s="80">
        <f>'5th Cycle Summary-Final'!P14-VLOOKUP(FinalComparison!$G14,'SB35 Determination Data'!$K$4:$AN$415,Y$2,FALSE)</f>
        <v>0</v>
      </c>
      <c r="Z14" s="80">
        <f>'5th Cycle Summary-Final'!Q14-VLOOKUP(FinalComparison!$G14,'SB35 Determination Data'!$K$4:$AN$415,Z$2,FALSE)</f>
        <v>-55</v>
      </c>
      <c r="AA14" s="80">
        <f>'5th Cycle Summary-Final'!R14-VLOOKUP(FinalComparison!$G14,'SB35 Determination Data'!$K$4:$AN$415,AA$2,FALSE)</f>
        <v>55</v>
      </c>
      <c r="AB14" s="80">
        <f>'5th Cycle Summary-Final'!S14-VLOOKUP(FinalComparison!$G14,'SB35 Determination Data'!$K$4:$AN$415,AB$2,FALSE)</f>
        <v>-1.9538188277087035E-2</v>
      </c>
      <c r="AC14" s="80">
        <f>'5th Cycle Summary-Final'!T14-VLOOKUP(FinalComparison!$G14,'SB35 Determination Data'!$K$4:$AN$415,AC$2,FALSE)</f>
        <v>0</v>
      </c>
      <c r="AD14" s="80">
        <f>'5th Cycle Summary-Final'!U14-VLOOKUP(FinalComparison!$G14,'SB35 Determination Data'!$K$4:$AN$415,AD$2,FALSE)</f>
        <v>-8878</v>
      </c>
      <c r="AE14" s="80">
        <f>'5th Cycle Summary-Final'!V14-VLOOKUP(FinalComparison!$G14,'SB35 Determination Data'!$K$4:$AN$415,AE$2,FALSE)</f>
        <v>1072</v>
      </c>
      <c r="AF14" s="80">
        <f>'5th Cycle Summary-Final'!W14-VLOOKUP(FinalComparison!$G14,'SB35 Determination Data'!$K$4:$AN$415,AF$2,FALSE)</f>
        <v>-1.1358751279426818</v>
      </c>
    </row>
    <row r="15" spans="1:36" x14ac:dyDescent="0.2">
      <c r="A15" t="s">
        <v>7</v>
      </c>
      <c r="F15" t="s">
        <v>8</v>
      </c>
      <c r="G15" t="s">
        <v>958</v>
      </c>
      <c r="H15" s="80">
        <f>'5th Cycle Summary-Final'!D15-VLOOKUP(FinalComparison!$G15,'SB35 Determination Data'!$K$4:$AN$415,H$2,FALSE)</f>
        <v>0</v>
      </c>
      <c r="I15" s="80">
        <f>'5th Cycle Summary-Final'!E15-VLOOKUP(FinalComparison!$G15,'SB35 Determination Data'!$K$4:$AN$415,I$2,FALSE)</f>
        <v>0</v>
      </c>
      <c r="J15" s="80">
        <f>'5th Cycle Summary-Final'!F15-VLOOKUP(FinalComparison!$G15,'SB35 Determination Data'!$K$4:$AN$415,J$2,FALSE)</f>
        <v>0</v>
      </c>
      <c r="K15" s="80">
        <f>'5th Cycle Summary-Final'!G15-VLOOKUP(FinalComparison!$G15,'SB35 Determination Data'!$K$4:$AN$415,K$2,FALSE)</f>
        <v>0</v>
      </c>
      <c r="L15" s="80">
        <f>'5th Cycle Summary-Final'!H15-VLOOKUP(FinalComparison!$G15,'SB35 Determination Data'!$K$4:$AN$415,L$2,FALSE)</f>
        <v>0</v>
      </c>
      <c r="M15" s="80">
        <f>'5th Cycle Summary-Final'!I15-VLOOKUP(FinalComparison!$G15,'SB35 Determination Data'!$K$4:$AN$415,M$2,FALSE)</f>
        <v>0</v>
      </c>
      <c r="N15" s="80"/>
      <c r="O15" s="80"/>
      <c r="P15" s="80">
        <f>'5th Cycle Summary-Final'!J15-VLOOKUP(FinalComparison!$G15,'SB35 Determination Data'!$K$4:$AN$415,P$2,FALSE)</f>
        <v>0</v>
      </c>
      <c r="Q15" s="80">
        <f>'5th Cycle Summary-Final'!K15-VLOOKUP(FinalComparison!$G15,'SB35 Determination Data'!$K$4:$AN$415,Q$2,FALSE)</f>
        <v>-4</v>
      </c>
      <c r="R15" s="80">
        <f>'5th Cycle Summary-Final'!L15-VLOOKUP(FinalComparison!$G15,'SB35 Determination Data'!$K$4:$AN$415,R$2,FALSE)</f>
        <v>0</v>
      </c>
      <c r="S15" s="80">
        <f>'5th Cycle Summary-Final'!M15-VLOOKUP(FinalComparison!$G15,'SB35 Determination Data'!$K$4:$AN$415,S$2,FALSE)</f>
        <v>-4</v>
      </c>
      <c r="T15" s="80">
        <f>'5th Cycle Summary-Final'!N15-VLOOKUP(FinalComparison!$G15,'SB35 Determination Data'!$K$4:$AN$415,T$2,FALSE)</f>
        <v>4</v>
      </c>
      <c r="U15" s="34"/>
      <c r="V15" s="34"/>
      <c r="W15" s="80">
        <f>'5th Cycle Summary-Final'!O15-VLOOKUP(FinalComparison!$G15,'SB35 Determination Data'!$K$4:$AN$415,W$2,FALSE)</f>
        <v>-0.2857142857142857</v>
      </c>
      <c r="X15" s="34"/>
      <c r="Y15" s="80">
        <f>'5th Cycle Summary-Final'!P15-VLOOKUP(FinalComparison!$G15,'SB35 Determination Data'!$K$4:$AN$415,Y$2,FALSE)</f>
        <v>0</v>
      </c>
      <c r="Z15" s="80">
        <f>'5th Cycle Summary-Final'!Q15-VLOOKUP(FinalComparison!$G15,'SB35 Determination Data'!$K$4:$AN$415,Z$2,FALSE)</f>
        <v>-2</v>
      </c>
      <c r="AA15" s="80">
        <f>'5th Cycle Summary-Final'!R15-VLOOKUP(FinalComparison!$G15,'SB35 Determination Data'!$K$4:$AN$415,AA$2,FALSE)</f>
        <v>2</v>
      </c>
      <c r="AB15" s="80">
        <f>'5th Cycle Summary-Final'!S15-VLOOKUP(FinalComparison!$G15,'SB35 Determination Data'!$K$4:$AN$415,AB$2,FALSE)</f>
        <v>-0.1333333333333333</v>
      </c>
      <c r="AC15" s="80">
        <f>'5th Cycle Summary-Final'!T15-VLOOKUP(FinalComparison!$G15,'SB35 Determination Data'!$K$4:$AN$415,AC$2,FALSE)</f>
        <v>0</v>
      </c>
      <c r="AD15" s="80">
        <f>'5th Cycle Summary-Final'!U15-VLOOKUP(FinalComparison!$G15,'SB35 Determination Data'!$K$4:$AN$415,AD$2,FALSE)</f>
        <v>-8</v>
      </c>
      <c r="AE15" s="80">
        <f>'5th Cycle Summary-Final'!V15-VLOOKUP(FinalComparison!$G15,'SB35 Determination Data'!$K$4:$AN$415,AE$2,FALSE)</f>
        <v>3</v>
      </c>
      <c r="AF15" s="80">
        <f>'5th Cycle Summary-Final'!W15-VLOOKUP(FinalComparison!$G15,'SB35 Determination Data'!$K$4:$AN$415,AF$2,FALSE)</f>
        <v>-1.1428571428571428</v>
      </c>
    </row>
    <row r="16" spans="1:36" x14ac:dyDescent="0.2">
      <c r="A16" t="s">
        <v>7</v>
      </c>
      <c r="F16" t="s">
        <v>8</v>
      </c>
      <c r="G16" t="s">
        <v>240</v>
      </c>
      <c r="H16" s="80">
        <f>'5th Cycle Summary-Final'!D16-VLOOKUP(FinalComparison!$G16,'SB35 Determination Data'!$K$4:$AN$415,H$2,FALSE)</f>
        <v>0</v>
      </c>
      <c r="I16" s="80">
        <f>'5th Cycle Summary-Final'!E16-VLOOKUP(FinalComparison!$G16,'SB35 Determination Data'!$K$4:$AN$415,I$2,FALSE)</f>
        <v>-25</v>
      </c>
      <c r="J16" s="80">
        <f>'5th Cycle Summary-Final'!F16-VLOOKUP(FinalComparison!$G16,'SB35 Determination Data'!$K$4:$AN$415,J$2,FALSE)</f>
        <v>-25</v>
      </c>
      <c r="K16" s="80">
        <f>'5th Cycle Summary-Final'!G16-VLOOKUP(FinalComparison!$G16,'SB35 Determination Data'!$K$4:$AN$415,K$2,FALSE)</f>
        <v>0</v>
      </c>
      <c r="L16" s="80">
        <f>'5th Cycle Summary-Final'!H16-VLOOKUP(FinalComparison!$G16,'SB35 Determination Data'!$K$4:$AN$415,L$2,FALSE)</f>
        <v>25</v>
      </c>
      <c r="M16" s="80">
        <f>'5th Cycle Summary-Final'!I16-VLOOKUP(FinalComparison!$G16,'SB35 Determination Data'!$K$4:$AN$415,M$2,FALSE)</f>
        <v>-3.4916201117318413E-2</v>
      </c>
      <c r="N16" s="80"/>
      <c r="O16" s="80"/>
      <c r="P16" s="80">
        <f>'5th Cycle Summary-Final'!J16-VLOOKUP(FinalComparison!$G16,'SB35 Determination Data'!$K$4:$AN$415,P$2,FALSE)</f>
        <v>0</v>
      </c>
      <c r="Q16" s="80">
        <f>'5th Cycle Summary-Final'!K16-VLOOKUP(FinalComparison!$G16,'SB35 Determination Data'!$K$4:$AN$415,Q$2,FALSE)</f>
        <v>-28</v>
      </c>
      <c r="R16" s="80">
        <f>'5th Cycle Summary-Final'!L16-VLOOKUP(FinalComparison!$G16,'SB35 Determination Data'!$K$4:$AN$415,R$2,FALSE)</f>
        <v>-28</v>
      </c>
      <c r="S16" s="80">
        <f>'5th Cycle Summary-Final'!M16-VLOOKUP(FinalComparison!$G16,'SB35 Determination Data'!$K$4:$AN$415,S$2,FALSE)</f>
        <v>0</v>
      </c>
      <c r="T16" s="80">
        <f>'5th Cycle Summary-Final'!N16-VLOOKUP(FinalComparison!$G16,'SB35 Determination Data'!$K$4:$AN$415,T$2,FALSE)</f>
        <v>28</v>
      </c>
      <c r="U16" s="34"/>
      <c r="V16" s="34"/>
      <c r="W16" s="80">
        <f>'5th Cycle Summary-Final'!O16-VLOOKUP(FinalComparison!$G16,'SB35 Determination Data'!$K$4:$AN$415,W$2,FALSE)</f>
        <v>-7.1611253196930957E-2</v>
      </c>
      <c r="X16" s="34"/>
      <c r="Y16" s="80">
        <f>'5th Cycle Summary-Final'!P16-VLOOKUP(FinalComparison!$G16,'SB35 Determination Data'!$K$4:$AN$415,Y$2,FALSE)</f>
        <v>0</v>
      </c>
      <c r="Z16" s="80">
        <f>'5th Cycle Summary-Final'!Q16-VLOOKUP(FinalComparison!$G16,'SB35 Determination Data'!$K$4:$AN$415,Z$2,FALSE)</f>
        <v>-12</v>
      </c>
      <c r="AA16" s="80">
        <f>'5th Cycle Summary-Final'!R16-VLOOKUP(FinalComparison!$G16,'SB35 Determination Data'!$K$4:$AN$415,AA$2,FALSE)</f>
        <v>12</v>
      </c>
      <c r="AB16" s="80">
        <f>'5th Cycle Summary-Final'!S16-VLOOKUP(FinalComparison!$G16,'SB35 Determination Data'!$K$4:$AN$415,AB$2,FALSE)</f>
        <v>-2.9484029484029478E-2</v>
      </c>
      <c r="AC16" s="80">
        <f>'5th Cycle Summary-Final'!T16-VLOOKUP(FinalComparison!$G16,'SB35 Determination Data'!$K$4:$AN$415,AC$2,FALSE)</f>
        <v>0</v>
      </c>
      <c r="AD16" s="80">
        <f>'5th Cycle Summary-Final'!U16-VLOOKUP(FinalComparison!$G16,'SB35 Determination Data'!$K$4:$AN$415,AD$2,FALSE)</f>
        <v>-38</v>
      </c>
      <c r="AE16" s="80">
        <f>'5th Cycle Summary-Final'!V16-VLOOKUP(FinalComparison!$G16,'SB35 Determination Data'!$K$4:$AN$415,AE$2,FALSE)</f>
        <v>0</v>
      </c>
      <c r="AF16" s="80">
        <f>'5th Cycle Summary-Final'!W16-VLOOKUP(FinalComparison!$G16,'SB35 Determination Data'!$K$4:$AN$415,AF$2,FALSE)</f>
        <v>-6.8716094032549524E-2</v>
      </c>
    </row>
    <row r="17" spans="1:32" x14ac:dyDescent="0.2">
      <c r="A17" t="s">
        <v>7</v>
      </c>
      <c r="F17" t="s">
        <v>8</v>
      </c>
      <c r="G17" t="s">
        <v>273</v>
      </c>
      <c r="H17" s="80" t="e">
        <f>'5th Cycle Summary-Final'!D17-VLOOKUP(FinalComparison!$G17,'SB35 Determination Data'!$K$4:$AN$415,H$2,FALSE)</f>
        <v>#N/A</v>
      </c>
      <c r="I17" s="80" t="e">
        <f>'5th Cycle Summary-Final'!E17-VLOOKUP(FinalComparison!$G17,'SB35 Determination Data'!$K$4:$AN$415,I$2,FALSE)</f>
        <v>#N/A</v>
      </c>
      <c r="J17" s="80" t="e">
        <f>'5th Cycle Summary-Final'!F17-VLOOKUP(FinalComparison!$G17,'SB35 Determination Data'!$K$4:$AN$415,J$2,FALSE)</f>
        <v>#N/A</v>
      </c>
      <c r="K17" s="80" t="e">
        <f>'5th Cycle Summary-Final'!G17-VLOOKUP(FinalComparison!$G17,'SB35 Determination Data'!$K$4:$AN$415,K$2,FALSE)</f>
        <v>#N/A</v>
      </c>
      <c r="L17" s="80" t="e">
        <f>'5th Cycle Summary-Final'!H17-VLOOKUP(FinalComparison!$G17,'SB35 Determination Data'!$K$4:$AN$415,L$2,FALSE)</f>
        <v>#N/A</v>
      </c>
      <c r="M17" s="80" t="e">
        <f>'5th Cycle Summary-Final'!I17-VLOOKUP(FinalComparison!$G17,'SB35 Determination Data'!$K$4:$AN$415,M$2,FALSE)</f>
        <v>#N/A</v>
      </c>
      <c r="N17" s="80"/>
      <c r="O17" s="80"/>
      <c r="P17" s="80" t="e">
        <f>'5th Cycle Summary-Final'!J17-VLOOKUP(FinalComparison!$G17,'SB35 Determination Data'!$K$4:$AN$415,P$2,FALSE)</f>
        <v>#N/A</v>
      </c>
      <c r="Q17" s="80" t="e">
        <f>'5th Cycle Summary-Final'!K17-VLOOKUP(FinalComparison!$G17,'SB35 Determination Data'!$K$4:$AN$415,Q$2,FALSE)</f>
        <v>#N/A</v>
      </c>
      <c r="R17" s="80" t="e">
        <f>'5th Cycle Summary-Final'!L17-VLOOKUP(FinalComparison!$G17,'SB35 Determination Data'!$K$4:$AN$415,R$2,FALSE)</f>
        <v>#N/A</v>
      </c>
      <c r="S17" s="80" t="e">
        <f>'5th Cycle Summary-Final'!M17-VLOOKUP(FinalComparison!$G17,'SB35 Determination Data'!$K$4:$AN$415,S$2,FALSE)</f>
        <v>#N/A</v>
      </c>
      <c r="T17" s="80" t="e">
        <f>'5th Cycle Summary-Final'!N17-VLOOKUP(FinalComparison!$G17,'SB35 Determination Data'!$K$4:$AN$415,T$2,FALSE)</f>
        <v>#N/A</v>
      </c>
      <c r="U17" s="34"/>
      <c r="V17" s="34"/>
      <c r="W17" s="80" t="e">
        <f>'5th Cycle Summary-Final'!O17-VLOOKUP(FinalComparison!$G17,'SB35 Determination Data'!$K$4:$AN$415,W$2,FALSE)</f>
        <v>#N/A</v>
      </c>
      <c r="X17" s="34"/>
      <c r="Y17" s="80" t="e">
        <f>'5th Cycle Summary-Final'!P17-VLOOKUP(FinalComparison!$G17,'SB35 Determination Data'!$K$4:$AN$415,Y$2,FALSE)</f>
        <v>#N/A</v>
      </c>
      <c r="Z17" s="80" t="e">
        <f>'5th Cycle Summary-Final'!Q17-VLOOKUP(FinalComparison!$G17,'SB35 Determination Data'!$K$4:$AN$415,Z$2,FALSE)</f>
        <v>#N/A</v>
      </c>
      <c r="AA17" s="80" t="e">
        <f>'5th Cycle Summary-Final'!R17-VLOOKUP(FinalComparison!$G17,'SB35 Determination Data'!$K$4:$AN$415,AA$2,FALSE)</f>
        <v>#N/A</v>
      </c>
      <c r="AB17" s="80" t="e">
        <f>'5th Cycle Summary-Final'!S17-VLOOKUP(FinalComparison!$G17,'SB35 Determination Data'!$K$4:$AN$415,AB$2,FALSE)</f>
        <v>#N/A</v>
      </c>
      <c r="AC17" s="80" t="e">
        <f>'5th Cycle Summary-Final'!T17-VLOOKUP(FinalComparison!$G17,'SB35 Determination Data'!$K$4:$AN$415,AC$2,FALSE)</f>
        <v>#N/A</v>
      </c>
      <c r="AD17" s="80" t="e">
        <f>'5th Cycle Summary-Final'!U17-VLOOKUP(FinalComparison!$G17,'SB35 Determination Data'!$K$4:$AN$415,AD$2,FALSE)</f>
        <v>#N/A</v>
      </c>
      <c r="AE17" s="80" t="e">
        <f>'5th Cycle Summary-Final'!V17-VLOOKUP(FinalComparison!$G17,'SB35 Determination Data'!$K$4:$AN$415,AE$2,FALSE)</f>
        <v>#N/A</v>
      </c>
      <c r="AF17" s="80" t="e">
        <f>'5th Cycle Summary-Final'!W17-VLOOKUP(FinalComparison!$G17,'SB35 Determination Data'!$K$4:$AN$415,AF$2,FALSE)</f>
        <v>#N/A</v>
      </c>
    </row>
    <row r="18" spans="1:32" x14ac:dyDescent="0.2">
      <c r="A18" t="s">
        <v>7</v>
      </c>
      <c r="F18" t="s">
        <v>8</v>
      </c>
      <c r="G18" t="s">
        <v>311</v>
      </c>
      <c r="H18" s="80" t="e">
        <f>'5th Cycle Summary-Final'!D18-VLOOKUP(FinalComparison!$G18,'SB35 Determination Data'!$K$4:$AN$415,H$2,FALSE)</f>
        <v>#N/A</v>
      </c>
      <c r="I18" s="80" t="e">
        <f>'5th Cycle Summary-Final'!E18-VLOOKUP(FinalComparison!$G18,'SB35 Determination Data'!$K$4:$AN$415,I$2,FALSE)</f>
        <v>#N/A</v>
      </c>
      <c r="J18" s="80" t="e">
        <f>'5th Cycle Summary-Final'!F18-VLOOKUP(FinalComparison!$G18,'SB35 Determination Data'!$K$4:$AN$415,J$2,FALSE)</f>
        <v>#N/A</v>
      </c>
      <c r="K18" s="80" t="e">
        <f>'5th Cycle Summary-Final'!G18-VLOOKUP(FinalComparison!$G18,'SB35 Determination Data'!$K$4:$AN$415,K$2,FALSE)</f>
        <v>#N/A</v>
      </c>
      <c r="L18" s="80" t="e">
        <f>'5th Cycle Summary-Final'!H18-VLOOKUP(FinalComparison!$G18,'SB35 Determination Data'!$K$4:$AN$415,L$2,FALSE)</f>
        <v>#N/A</v>
      </c>
      <c r="M18" s="80" t="e">
        <f>'5th Cycle Summary-Final'!I18-VLOOKUP(FinalComparison!$G18,'SB35 Determination Data'!$K$4:$AN$415,M$2,FALSE)</f>
        <v>#N/A</v>
      </c>
      <c r="N18" s="80"/>
      <c r="O18" s="80"/>
      <c r="P18" s="80" t="e">
        <f>'5th Cycle Summary-Final'!J18-VLOOKUP(FinalComparison!$G18,'SB35 Determination Data'!$K$4:$AN$415,P$2,FALSE)</f>
        <v>#N/A</v>
      </c>
      <c r="Q18" s="80" t="e">
        <f>'5th Cycle Summary-Final'!K18-VLOOKUP(FinalComparison!$G18,'SB35 Determination Data'!$K$4:$AN$415,Q$2,FALSE)</f>
        <v>#N/A</v>
      </c>
      <c r="R18" s="80" t="e">
        <f>'5th Cycle Summary-Final'!L18-VLOOKUP(FinalComparison!$G18,'SB35 Determination Data'!$K$4:$AN$415,R$2,FALSE)</f>
        <v>#N/A</v>
      </c>
      <c r="S18" s="80" t="e">
        <f>'5th Cycle Summary-Final'!M18-VLOOKUP(FinalComparison!$G18,'SB35 Determination Data'!$K$4:$AN$415,S$2,FALSE)</f>
        <v>#N/A</v>
      </c>
      <c r="T18" s="80" t="e">
        <f>'5th Cycle Summary-Final'!N18-VLOOKUP(FinalComparison!$G18,'SB35 Determination Data'!$K$4:$AN$415,T$2,FALSE)</f>
        <v>#N/A</v>
      </c>
      <c r="U18" s="34"/>
      <c r="V18" s="34"/>
      <c r="W18" s="80" t="e">
        <f>'5th Cycle Summary-Final'!O18-VLOOKUP(FinalComparison!$G18,'SB35 Determination Data'!$K$4:$AN$415,W$2,FALSE)</f>
        <v>#N/A</v>
      </c>
      <c r="X18" s="34"/>
      <c r="Y18" s="80" t="e">
        <f>'5th Cycle Summary-Final'!P18-VLOOKUP(FinalComparison!$G18,'SB35 Determination Data'!$K$4:$AN$415,Y$2,FALSE)</f>
        <v>#N/A</v>
      </c>
      <c r="Z18" s="80" t="e">
        <f>'5th Cycle Summary-Final'!Q18-VLOOKUP(FinalComparison!$G18,'SB35 Determination Data'!$K$4:$AN$415,Z$2,FALSE)</f>
        <v>#N/A</v>
      </c>
      <c r="AA18" s="80" t="e">
        <f>'5th Cycle Summary-Final'!R18-VLOOKUP(FinalComparison!$G18,'SB35 Determination Data'!$K$4:$AN$415,AA$2,FALSE)</f>
        <v>#N/A</v>
      </c>
      <c r="AB18" s="80" t="e">
        <f>'5th Cycle Summary-Final'!S18-VLOOKUP(FinalComparison!$G18,'SB35 Determination Data'!$K$4:$AN$415,AB$2,FALSE)</f>
        <v>#N/A</v>
      </c>
      <c r="AC18" s="80" t="e">
        <f>'5th Cycle Summary-Final'!T18-VLOOKUP(FinalComparison!$G18,'SB35 Determination Data'!$K$4:$AN$415,AC$2,FALSE)</f>
        <v>#N/A</v>
      </c>
      <c r="AD18" s="80" t="e">
        <f>'5th Cycle Summary-Final'!U18-VLOOKUP(FinalComparison!$G18,'SB35 Determination Data'!$K$4:$AN$415,AD$2,FALSE)</f>
        <v>#N/A</v>
      </c>
      <c r="AE18" s="80" t="e">
        <f>'5th Cycle Summary-Final'!V18-VLOOKUP(FinalComparison!$G18,'SB35 Determination Data'!$K$4:$AN$415,AE$2,FALSE)</f>
        <v>#N/A</v>
      </c>
      <c r="AF18" s="80" t="e">
        <f>'5th Cycle Summary-Final'!W18-VLOOKUP(FinalComparison!$G18,'SB35 Determination Data'!$K$4:$AN$415,AF$2,FALSE)</f>
        <v>#N/A</v>
      </c>
    </row>
    <row r="19" spans="1:32" x14ac:dyDescent="0.2">
      <c r="A19" t="s">
        <v>1027</v>
      </c>
      <c r="F19" t="s">
        <v>13</v>
      </c>
      <c r="G19" t="s">
        <v>1026</v>
      </c>
      <c r="H19" s="80">
        <f>'5th Cycle Summary-Final'!D19-VLOOKUP(FinalComparison!$G19,'SB35 Determination Data'!$K$4:$AN$415,H$2,FALSE)</f>
        <v>0</v>
      </c>
      <c r="I19" s="80">
        <f>'5th Cycle Summary-Final'!E19-VLOOKUP(FinalComparison!$G19,'SB35 Determination Data'!$K$4:$AN$415,I$2,FALSE)</f>
        <v>0</v>
      </c>
      <c r="J19" s="80">
        <f>'5th Cycle Summary-Final'!F19-VLOOKUP(FinalComparison!$G19,'SB35 Determination Data'!$K$4:$AN$415,J$2,FALSE)</f>
        <v>0</v>
      </c>
      <c r="K19" s="80">
        <f>'5th Cycle Summary-Final'!G19-VLOOKUP(FinalComparison!$G19,'SB35 Determination Data'!$K$4:$AN$415,K$2,FALSE)</f>
        <v>0</v>
      </c>
      <c r="L19" s="80">
        <f>'5th Cycle Summary-Final'!H19-VLOOKUP(FinalComparison!$G19,'SB35 Determination Data'!$K$4:$AN$415,L$2,FALSE)</f>
        <v>0</v>
      </c>
      <c r="M19" s="80">
        <f>'5th Cycle Summary-Final'!I19-VLOOKUP(FinalComparison!$G19,'SB35 Determination Data'!$K$4:$AN$415,M$2,FALSE)</f>
        <v>0</v>
      </c>
      <c r="N19" s="80"/>
      <c r="O19" s="80"/>
      <c r="P19" s="80">
        <f>'5th Cycle Summary-Final'!J19-VLOOKUP(FinalComparison!$G19,'SB35 Determination Data'!$K$4:$AN$415,P$2,FALSE)</f>
        <v>0</v>
      </c>
      <c r="Q19" s="80">
        <f>'5th Cycle Summary-Final'!K19-VLOOKUP(FinalComparison!$G19,'SB35 Determination Data'!$K$4:$AN$415,Q$2,FALSE)</f>
        <v>-1</v>
      </c>
      <c r="R19" s="80">
        <f>'5th Cycle Summary-Final'!L19-VLOOKUP(FinalComparison!$G19,'SB35 Determination Data'!$K$4:$AN$415,R$2,FALSE)</f>
        <v>0</v>
      </c>
      <c r="S19" s="80">
        <f>'5th Cycle Summary-Final'!M19-VLOOKUP(FinalComparison!$G19,'SB35 Determination Data'!$K$4:$AN$415,S$2,FALSE)</f>
        <v>-1</v>
      </c>
      <c r="T19" s="80">
        <f>'5th Cycle Summary-Final'!N19-VLOOKUP(FinalComparison!$G19,'SB35 Determination Data'!$K$4:$AN$415,T$2,FALSE)</f>
        <v>1</v>
      </c>
      <c r="U19" s="34"/>
      <c r="V19" s="34"/>
      <c r="W19" s="80">
        <f>'5th Cycle Summary-Final'!O19-VLOOKUP(FinalComparison!$G19,'SB35 Determination Data'!$K$4:$AN$415,W$2,FALSE)</f>
        <v>-0.16666666666666669</v>
      </c>
      <c r="X19" s="34"/>
      <c r="Y19" s="80">
        <f>'5th Cycle Summary-Final'!P19-VLOOKUP(FinalComparison!$G19,'SB35 Determination Data'!$K$4:$AN$415,Y$2,FALSE)</f>
        <v>0</v>
      </c>
      <c r="Z19" s="80">
        <f>'5th Cycle Summary-Final'!Q19-VLOOKUP(FinalComparison!$G19,'SB35 Determination Data'!$K$4:$AN$415,Z$2,FALSE)</f>
        <v>0</v>
      </c>
      <c r="AA19" s="80">
        <f>'5th Cycle Summary-Final'!R19-VLOOKUP(FinalComparison!$G19,'SB35 Determination Data'!$K$4:$AN$415,AA$2,FALSE)</f>
        <v>0</v>
      </c>
      <c r="AB19" s="80">
        <f>'5th Cycle Summary-Final'!S19-VLOOKUP(FinalComparison!$G19,'SB35 Determination Data'!$K$4:$AN$415,AB$2,FALSE)</f>
        <v>0</v>
      </c>
      <c r="AC19" s="80">
        <f>'5th Cycle Summary-Final'!T19-VLOOKUP(FinalComparison!$G19,'SB35 Determination Data'!$K$4:$AN$415,AC$2,FALSE)</f>
        <v>0</v>
      </c>
      <c r="AD19" s="80">
        <f>'5th Cycle Summary-Final'!U19-VLOOKUP(FinalComparison!$G19,'SB35 Determination Data'!$K$4:$AN$415,AD$2,FALSE)</f>
        <v>0</v>
      </c>
      <c r="AE19" s="80">
        <f>'5th Cycle Summary-Final'!V19-VLOOKUP(FinalComparison!$G19,'SB35 Determination Data'!$K$4:$AN$415,AE$2,FALSE)</f>
        <v>0</v>
      </c>
      <c r="AF19" s="80">
        <f>'5th Cycle Summary-Final'!W19-VLOOKUP(FinalComparison!$G19,'SB35 Determination Data'!$K$4:$AN$415,AF$2,FALSE)</f>
        <v>0</v>
      </c>
    </row>
    <row r="20" spans="1:32" x14ac:dyDescent="0.2">
      <c r="A20" t="s">
        <v>14</v>
      </c>
      <c r="F20" t="s">
        <v>13</v>
      </c>
      <c r="G20" t="s">
        <v>162</v>
      </c>
      <c r="H20" s="80">
        <f>'5th Cycle Summary-Final'!D20-VLOOKUP(FinalComparison!$G20,'SB35 Determination Data'!$K$4:$AN$415,H$2,FALSE)</f>
        <v>0</v>
      </c>
      <c r="I20" s="80">
        <f>'5th Cycle Summary-Final'!E20-VLOOKUP(FinalComparison!$G20,'SB35 Determination Data'!$K$4:$AN$415,I$2,FALSE)</f>
        <v>0</v>
      </c>
      <c r="J20" s="80">
        <f>'5th Cycle Summary-Final'!F20-VLOOKUP(FinalComparison!$G20,'SB35 Determination Data'!$K$4:$AN$415,J$2,FALSE)</f>
        <v>0</v>
      </c>
      <c r="K20" s="80">
        <f>'5th Cycle Summary-Final'!G20-VLOOKUP(FinalComparison!$G20,'SB35 Determination Data'!$K$4:$AN$415,K$2,FALSE)</f>
        <v>0</v>
      </c>
      <c r="L20" s="80">
        <f>'5th Cycle Summary-Final'!H20-VLOOKUP(FinalComparison!$G20,'SB35 Determination Data'!$K$4:$AN$415,L$2,FALSE)</f>
        <v>0</v>
      </c>
      <c r="M20" s="80">
        <f>'5th Cycle Summary-Final'!I20-VLOOKUP(FinalComparison!$G20,'SB35 Determination Data'!$K$4:$AN$415,M$2,FALSE)</f>
        <v>0</v>
      </c>
      <c r="N20" s="80"/>
      <c r="O20" s="80"/>
      <c r="P20" s="80">
        <f>'5th Cycle Summary-Final'!J20-VLOOKUP(FinalComparison!$G20,'SB35 Determination Data'!$K$4:$AN$415,P$2,FALSE)</f>
        <v>0</v>
      </c>
      <c r="Q20" s="80">
        <f>'5th Cycle Summary-Final'!K20-VLOOKUP(FinalComparison!$G20,'SB35 Determination Data'!$K$4:$AN$415,Q$2,FALSE)</f>
        <v>0</v>
      </c>
      <c r="R20" s="80">
        <f>'5th Cycle Summary-Final'!L20-VLOOKUP(FinalComparison!$G20,'SB35 Determination Data'!$K$4:$AN$415,R$2,FALSE)</f>
        <v>0</v>
      </c>
      <c r="S20" s="80">
        <f>'5th Cycle Summary-Final'!M20-VLOOKUP(FinalComparison!$G20,'SB35 Determination Data'!$K$4:$AN$415,S$2,FALSE)</f>
        <v>0</v>
      </c>
      <c r="T20" s="80">
        <f>'5th Cycle Summary-Final'!N20-VLOOKUP(FinalComparison!$G20,'SB35 Determination Data'!$K$4:$AN$415,T$2,FALSE)</f>
        <v>0</v>
      </c>
      <c r="U20" s="34"/>
      <c r="V20" s="34"/>
      <c r="W20" s="80">
        <f>'5th Cycle Summary-Final'!O20-VLOOKUP(FinalComparison!$G20,'SB35 Determination Data'!$K$4:$AN$415,W$2,FALSE)</f>
        <v>0</v>
      </c>
      <c r="X20" s="34"/>
      <c r="Y20" s="80">
        <f>'5th Cycle Summary-Final'!P20-VLOOKUP(FinalComparison!$G20,'SB35 Determination Data'!$K$4:$AN$415,Y$2,FALSE)</f>
        <v>0</v>
      </c>
      <c r="Z20" s="80">
        <f>'5th Cycle Summary-Final'!Q20-VLOOKUP(FinalComparison!$G20,'SB35 Determination Data'!$K$4:$AN$415,Z$2,FALSE)</f>
        <v>0</v>
      </c>
      <c r="AA20" s="80">
        <f>'5th Cycle Summary-Final'!R20-VLOOKUP(FinalComparison!$G20,'SB35 Determination Data'!$K$4:$AN$415,AA$2,FALSE)</f>
        <v>0</v>
      </c>
      <c r="AB20" s="80">
        <f>'5th Cycle Summary-Final'!S20-VLOOKUP(FinalComparison!$G20,'SB35 Determination Data'!$K$4:$AN$415,AB$2,FALSE)</f>
        <v>0</v>
      </c>
      <c r="AC20" s="80">
        <f>'5th Cycle Summary-Final'!T20-VLOOKUP(FinalComparison!$G20,'SB35 Determination Data'!$K$4:$AN$415,AC$2,FALSE)</f>
        <v>0</v>
      </c>
      <c r="AD20" s="80">
        <f>'5th Cycle Summary-Final'!U20-VLOOKUP(FinalComparison!$G20,'SB35 Determination Data'!$K$4:$AN$415,AD$2,FALSE)</f>
        <v>-18</v>
      </c>
      <c r="AE20" s="80">
        <f>'5th Cycle Summary-Final'!V20-VLOOKUP(FinalComparison!$G20,'SB35 Determination Data'!$K$4:$AN$415,AE$2,FALSE)</f>
        <v>8</v>
      </c>
      <c r="AF20" s="80">
        <f>'5th Cycle Summary-Final'!W20-VLOOKUP(FinalComparison!$G20,'SB35 Determination Data'!$K$4:$AN$415,AF$2,FALSE)</f>
        <v>-2.25</v>
      </c>
    </row>
    <row r="21" spans="1:32" x14ac:dyDescent="0.2">
      <c r="A21" t="s">
        <v>14</v>
      </c>
      <c r="F21" t="s">
        <v>13</v>
      </c>
      <c r="G21" t="s">
        <v>300</v>
      </c>
      <c r="H21" s="80" t="e">
        <f>'5th Cycle Summary-Final'!D21-VLOOKUP(FinalComparison!$G21,'SB35 Determination Data'!$K$4:$AN$415,H$2,FALSE)</f>
        <v>#N/A</v>
      </c>
      <c r="I21" s="80" t="e">
        <f>'5th Cycle Summary-Final'!E21-VLOOKUP(FinalComparison!$G21,'SB35 Determination Data'!$K$4:$AN$415,I$2,FALSE)</f>
        <v>#N/A</v>
      </c>
      <c r="J21" s="80" t="e">
        <f>'5th Cycle Summary-Final'!F21-VLOOKUP(FinalComparison!$G21,'SB35 Determination Data'!$K$4:$AN$415,J$2,FALSE)</f>
        <v>#N/A</v>
      </c>
      <c r="K21" s="80" t="e">
        <f>'5th Cycle Summary-Final'!G21-VLOOKUP(FinalComparison!$G21,'SB35 Determination Data'!$K$4:$AN$415,K$2,FALSE)</f>
        <v>#N/A</v>
      </c>
      <c r="L21" s="80" t="e">
        <f>'5th Cycle Summary-Final'!H21-VLOOKUP(FinalComparison!$G21,'SB35 Determination Data'!$K$4:$AN$415,L$2,FALSE)</f>
        <v>#N/A</v>
      </c>
      <c r="M21" s="80" t="e">
        <f>'5th Cycle Summary-Final'!I21-VLOOKUP(FinalComparison!$G21,'SB35 Determination Data'!$K$4:$AN$415,M$2,FALSE)</f>
        <v>#N/A</v>
      </c>
      <c r="N21" s="80"/>
      <c r="O21" s="80"/>
      <c r="P21" s="80" t="e">
        <f>'5th Cycle Summary-Final'!J21-VLOOKUP(FinalComparison!$G21,'SB35 Determination Data'!$K$4:$AN$415,P$2,FALSE)</f>
        <v>#N/A</v>
      </c>
      <c r="Q21" s="80" t="e">
        <f>'5th Cycle Summary-Final'!K21-VLOOKUP(FinalComparison!$G21,'SB35 Determination Data'!$K$4:$AN$415,Q$2,FALSE)</f>
        <v>#N/A</v>
      </c>
      <c r="R21" s="80" t="e">
        <f>'5th Cycle Summary-Final'!L21-VLOOKUP(FinalComparison!$G21,'SB35 Determination Data'!$K$4:$AN$415,R$2,FALSE)</f>
        <v>#N/A</v>
      </c>
      <c r="S21" s="80" t="e">
        <f>'5th Cycle Summary-Final'!M21-VLOOKUP(FinalComparison!$G21,'SB35 Determination Data'!$K$4:$AN$415,S$2,FALSE)</f>
        <v>#N/A</v>
      </c>
      <c r="T21" s="80" t="e">
        <f>'5th Cycle Summary-Final'!N21-VLOOKUP(FinalComparison!$G21,'SB35 Determination Data'!$K$4:$AN$415,T$2,FALSE)</f>
        <v>#N/A</v>
      </c>
      <c r="U21" s="34"/>
      <c r="V21" s="34"/>
      <c r="W21" s="80" t="e">
        <f>'5th Cycle Summary-Final'!O21-VLOOKUP(FinalComparison!$G21,'SB35 Determination Data'!$K$4:$AN$415,W$2,FALSE)</f>
        <v>#N/A</v>
      </c>
      <c r="X21" s="34"/>
      <c r="Y21" s="80" t="e">
        <f>'5th Cycle Summary-Final'!P21-VLOOKUP(FinalComparison!$G21,'SB35 Determination Data'!$K$4:$AN$415,Y$2,FALSE)</f>
        <v>#N/A</v>
      </c>
      <c r="Z21" s="80" t="e">
        <f>'5th Cycle Summary-Final'!Q21-VLOOKUP(FinalComparison!$G21,'SB35 Determination Data'!$K$4:$AN$415,Z$2,FALSE)</f>
        <v>#N/A</v>
      </c>
      <c r="AA21" s="80" t="e">
        <f>'5th Cycle Summary-Final'!R21-VLOOKUP(FinalComparison!$G21,'SB35 Determination Data'!$K$4:$AN$415,AA$2,FALSE)</f>
        <v>#N/A</v>
      </c>
      <c r="AB21" s="80" t="e">
        <f>'5th Cycle Summary-Final'!S21-VLOOKUP(FinalComparison!$G21,'SB35 Determination Data'!$K$4:$AN$415,AB$2,FALSE)</f>
        <v>#N/A</v>
      </c>
      <c r="AC21" s="80" t="e">
        <f>'5th Cycle Summary-Final'!T21-VLOOKUP(FinalComparison!$G21,'SB35 Determination Data'!$K$4:$AN$415,AC$2,FALSE)</f>
        <v>#N/A</v>
      </c>
      <c r="AD21" s="80" t="e">
        <f>'5th Cycle Summary-Final'!U21-VLOOKUP(FinalComparison!$G21,'SB35 Determination Data'!$K$4:$AN$415,AD$2,FALSE)</f>
        <v>#N/A</v>
      </c>
      <c r="AE21" s="80" t="e">
        <f>'5th Cycle Summary-Final'!V21-VLOOKUP(FinalComparison!$G21,'SB35 Determination Data'!$K$4:$AN$415,AE$2,FALSE)</f>
        <v>#N/A</v>
      </c>
      <c r="AF21" s="80" t="e">
        <f>'5th Cycle Summary-Final'!W21-VLOOKUP(FinalComparison!$G21,'SB35 Determination Data'!$K$4:$AN$415,AF$2,FALSE)</f>
        <v>#N/A</v>
      </c>
    </row>
    <row r="22" spans="1:32" x14ac:dyDescent="0.2">
      <c r="A22" t="s">
        <v>46</v>
      </c>
      <c r="F22" t="s">
        <v>47</v>
      </c>
      <c r="G22" t="s">
        <v>45</v>
      </c>
      <c r="H22" s="80">
        <f>'5th Cycle Summary-Final'!D22-VLOOKUP(FinalComparison!$G22,'SB35 Determination Data'!$K$4:$AN$415,H$2,FALSE)</f>
        <v>0</v>
      </c>
      <c r="I22" s="80">
        <f>'5th Cycle Summary-Final'!E22-VLOOKUP(FinalComparison!$G22,'SB35 Determination Data'!$K$4:$AN$415,I$2,FALSE)</f>
        <v>0</v>
      </c>
      <c r="J22" s="80">
        <f>'5th Cycle Summary-Final'!F22-VLOOKUP(FinalComparison!$G22,'SB35 Determination Data'!$K$4:$AN$415,J$2,FALSE)</f>
        <v>0</v>
      </c>
      <c r="K22" s="80">
        <f>'5th Cycle Summary-Final'!G22-VLOOKUP(FinalComparison!$G22,'SB35 Determination Data'!$K$4:$AN$415,K$2,FALSE)</f>
        <v>0</v>
      </c>
      <c r="L22" s="80">
        <f>'5th Cycle Summary-Final'!H22-VLOOKUP(FinalComparison!$G22,'SB35 Determination Data'!$K$4:$AN$415,L$2,FALSE)</f>
        <v>0</v>
      </c>
      <c r="M22" s="80">
        <f>'5th Cycle Summary-Final'!I22-VLOOKUP(FinalComparison!$G22,'SB35 Determination Data'!$K$4:$AN$415,M$2,FALSE)</f>
        <v>0</v>
      </c>
      <c r="N22" s="80"/>
      <c r="O22" s="80"/>
      <c r="P22" s="80">
        <f>'5th Cycle Summary-Final'!J22-VLOOKUP(FinalComparison!$G22,'SB35 Determination Data'!$K$4:$AN$415,P$2,FALSE)</f>
        <v>0</v>
      </c>
      <c r="Q22" s="80">
        <f>'5th Cycle Summary-Final'!K22-VLOOKUP(FinalComparison!$G22,'SB35 Determination Data'!$K$4:$AN$415,Q$2,FALSE)</f>
        <v>0</v>
      </c>
      <c r="R22" s="80">
        <f>'5th Cycle Summary-Final'!L22-VLOOKUP(FinalComparison!$G22,'SB35 Determination Data'!$K$4:$AN$415,R$2,FALSE)</f>
        <v>0</v>
      </c>
      <c r="S22" s="80">
        <f>'5th Cycle Summary-Final'!M22-VLOOKUP(FinalComparison!$G22,'SB35 Determination Data'!$K$4:$AN$415,S$2,FALSE)</f>
        <v>0</v>
      </c>
      <c r="T22" s="80">
        <f>'5th Cycle Summary-Final'!N22-VLOOKUP(FinalComparison!$G22,'SB35 Determination Data'!$K$4:$AN$415,T$2,FALSE)</f>
        <v>0</v>
      </c>
      <c r="U22" s="34"/>
      <c r="V22" s="34"/>
      <c r="W22" s="80">
        <f>'5th Cycle Summary-Final'!O22-VLOOKUP(FinalComparison!$G22,'SB35 Determination Data'!$K$4:$AN$415,W$2,FALSE)</f>
        <v>0</v>
      </c>
      <c r="X22" s="34"/>
      <c r="Y22" s="80">
        <f>'5th Cycle Summary-Final'!P22-VLOOKUP(FinalComparison!$G22,'SB35 Determination Data'!$K$4:$AN$415,Y$2,FALSE)</f>
        <v>0</v>
      </c>
      <c r="Z22" s="80">
        <f>'5th Cycle Summary-Final'!Q22-VLOOKUP(FinalComparison!$G22,'SB35 Determination Data'!$K$4:$AN$415,Z$2,FALSE)</f>
        <v>-1</v>
      </c>
      <c r="AA22" s="80">
        <f>'5th Cycle Summary-Final'!R22-VLOOKUP(FinalComparison!$G22,'SB35 Determination Data'!$K$4:$AN$415,AA$2,FALSE)</f>
        <v>1</v>
      </c>
      <c r="AB22" s="80">
        <f>'5th Cycle Summary-Final'!S22-VLOOKUP(FinalComparison!$G22,'SB35 Determination Data'!$K$4:$AN$415,AB$2,FALSE)</f>
        <v>-4.1666666666666664E-2</v>
      </c>
      <c r="AC22" s="80">
        <f>'5th Cycle Summary-Final'!T22-VLOOKUP(FinalComparison!$G22,'SB35 Determination Data'!$K$4:$AN$415,AC$2,FALSE)</f>
        <v>0</v>
      </c>
      <c r="AD22" s="80">
        <f>'5th Cycle Summary-Final'!U22-VLOOKUP(FinalComparison!$G22,'SB35 Determination Data'!$K$4:$AN$415,AD$2,FALSE)</f>
        <v>0</v>
      </c>
      <c r="AE22" s="80">
        <f>'5th Cycle Summary-Final'!V22-VLOOKUP(FinalComparison!$G22,'SB35 Determination Data'!$K$4:$AN$415,AE$2,FALSE)</f>
        <v>0</v>
      </c>
      <c r="AF22" s="80">
        <f>'5th Cycle Summary-Final'!W22-VLOOKUP(FinalComparison!$G22,'SB35 Determination Data'!$K$4:$AN$415,AF$2,FALSE)</f>
        <v>0</v>
      </c>
    </row>
    <row r="23" spans="1:32" x14ac:dyDescent="0.2">
      <c r="A23" t="s">
        <v>46</v>
      </c>
      <c r="F23" t="s">
        <v>47</v>
      </c>
      <c r="G23" t="s">
        <v>1037</v>
      </c>
      <c r="H23" s="80">
        <f>'5th Cycle Summary-Final'!D23-VLOOKUP(FinalComparison!$G23,'SB35 Determination Data'!$K$4:$AN$415,H$2,FALSE)</f>
        <v>0</v>
      </c>
      <c r="I23" s="80">
        <f>'5th Cycle Summary-Final'!E23-VLOOKUP(FinalComparison!$G23,'SB35 Determination Data'!$K$4:$AN$415,I$2,FALSE)</f>
        <v>0</v>
      </c>
      <c r="J23" s="80">
        <f>'5th Cycle Summary-Final'!F23-VLOOKUP(FinalComparison!$G23,'SB35 Determination Data'!$K$4:$AN$415,J$2,FALSE)</f>
        <v>0</v>
      </c>
      <c r="K23" s="80">
        <f>'5th Cycle Summary-Final'!G23-VLOOKUP(FinalComparison!$G23,'SB35 Determination Data'!$K$4:$AN$415,K$2,FALSE)</f>
        <v>0</v>
      </c>
      <c r="L23" s="80">
        <f>'5th Cycle Summary-Final'!H23-VLOOKUP(FinalComparison!$G23,'SB35 Determination Data'!$K$4:$AN$415,L$2,FALSE)</f>
        <v>0</v>
      </c>
      <c r="M23" s="80">
        <f>'5th Cycle Summary-Final'!I23-VLOOKUP(FinalComparison!$G23,'SB35 Determination Data'!$K$4:$AN$415,M$2,FALSE)</f>
        <v>0</v>
      </c>
      <c r="N23" s="80"/>
      <c r="O23" s="80"/>
      <c r="P23" s="80">
        <f>'5th Cycle Summary-Final'!J23-VLOOKUP(FinalComparison!$G23,'SB35 Determination Data'!$K$4:$AN$415,P$2,FALSE)</f>
        <v>0</v>
      </c>
      <c r="Q23" s="80">
        <f>'5th Cycle Summary-Final'!K23-VLOOKUP(FinalComparison!$G23,'SB35 Determination Data'!$K$4:$AN$415,Q$2,FALSE)</f>
        <v>0</v>
      </c>
      <c r="R23" s="80">
        <f>'5th Cycle Summary-Final'!L23-VLOOKUP(FinalComparison!$G23,'SB35 Determination Data'!$K$4:$AN$415,R$2,FALSE)</f>
        <v>0</v>
      </c>
      <c r="S23" s="80">
        <f>'5th Cycle Summary-Final'!M23-VLOOKUP(FinalComparison!$G23,'SB35 Determination Data'!$K$4:$AN$415,S$2,FALSE)</f>
        <v>0</v>
      </c>
      <c r="T23" s="80">
        <f>'5th Cycle Summary-Final'!N23-VLOOKUP(FinalComparison!$G23,'SB35 Determination Data'!$K$4:$AN$415,T$2,FALSE)</f>
        <v>0</v>
      </c>
      <c r="U23" s="34"/>
      <c r="V23" s="34"/>
      <c r="W23" s="80">
        <f>'5th Cycle Summary-Final'!O23-VLOOKUP(FinalComparison!$G23,'SB35 Determination Data'!$K$4:$AN$415,W$2,FALSE)</f>
        <v>0</v>
      </c>
      <c r="X23" s="34"/>
      <c r="Y23" s="80">
        <f>'5th Cycle Summary-Final'!P23-VLOOKUP(FinalComparison!$G23,'SB35 Determination Data'!$K$4:$AN$415,Y$2,FALSE)</f>
        <v>0</v>
      </c>
      <c r="Z23" s="80">
        <f>'5th Cycle Summary-Final'!Q23-VLOOKUP(FinalComparison!$G23,'SB35 Determination Data'!$K$4:$AN$415,Z$2,FALSE)</f>
        <v>0</v>
      </c>
      <c r="AA23" s="80">
        <f>'5th Cycle Summary-Final'!R23-VLOOKUP(FinalComparison!$G23,'SB35 Determination Data'!$K$4:$AN$415,AA$2,FALSE)</f>
        <v>0</v>
      </c>
      <c r="AB23" s="80">
        <f>'5th Cycle Summary-Final'!S23-VLOOKUP(FinalComparison!$G23,'SB35 Determination Data'!$K$4:$AN$415,AB$2,FALSE)</f>
        <v>0</v>
      </c>
      <c r="AC23" s="80">
        <f>'5th Cycle Summary-Final'!T23-VLOOKUP(FinalComparison!$G23,'SB35 Determination Data'!$K$4:$AN$415,AC$2,FALSE)</f>
        <v>0</v>
      </c>
      <c r="AD23" s="80">
        <f>'5th Cycle Summary-Final'!U23-VLOOKUP(FinalComparison!$G23,'SB35 Determination Data'!$K$4:$AN$415,AD$2,FALSE)</f>
        <v>0</v>
      </c>
      <c r="AE23" s="80">
        <f>'5th Cycle Summary-Final'!V23-VLOOKUP(FinalComparison!$G23,'SB35 Determination Data'!$K$4:$AN$415,AE$2,FALSE)</f>
        <v>0</v>
      </c>
      <c r="AF23" s="80">
        <f>'5th Cycle Summary-Final'!W23-VLOOKUP(FinalComparison!$G23,'SB35 Determination Data'!$K$4:$AN$415,AF$2,FALSE)</f>
        <v>0</v>
      </c>
    </row>
    <row r="24" spans="1:32" x14ac:dyDescent="0.2">
      <c r="A24" t="s">
        <v>46</v>
      </c>
      <c r="F24" t="s">
        <v>47</v>
      </c>
      <c r="G24" t="s">
        <v>73</v>
      </c>
      <c r="H24" s="80">
        <f>'5th Cycle Summary-Final'!D24-VLOOKUP(FinalComparison!$G24,'SB35 Determination Data'!$K$4:$AN$415,H$2,FALSE)</f>
        <v>0</v>
      </c>
      <c r="I24" s="80">
        <f>'5th Cycle Summary-Final'!E24-VLOOKUP(FinalComparison!$G24,'SB35 Determination Data'!$K$4:$AN$415,I$2,FALSE)</f>
        <v>0</v>
      </c>
      <c r="J24" s="80">
        <f>'5th Cycle Summary-Final'!F24-VLOOKUP(FinalComparison!$G24,'SB35 Determination Data'!$K$4:$AN$415,J$2,FALSE)</f>
        <v>0</v>
      </c>
      <c r="K24" s="80">
        <f>'5th Cycle Summary-Final'!G24-VLOOKUP(FinalComparison!$G24,'SB35 Determination Data'!$K$4:$AN$415,K$2,FALSE)</f>
        <v>0</v>
      </c>
      <c r="L24" s="80">
        <f>'5th Cycle Summary-Final'!H24-VLOOKUP(FinalComparison!$G24,'SB35 Determination Data'!$K$4:$AN$415,L$2,FALSE)</f>
        <v>0</v>
      </c>
      <c r="M24" s="80">
        <f>'5th Cycle Summary-Final'!I24-VLOOKUP(FinalComparison!$G24,'SB35 Determination Data'!$K$4:$AN$415,M$2,FALSE)</f>
        <v>0</v>
      </c>
      <c r="N24" s="80"/>
      <c r="O24" s="80"/>
      <c r="P24" s="80">
        <f>'5th Cycle Summary-Final'!J24-VLOOKUP(FinalComparison!$G24,'SB35 Determination Data'!$K$4:$AN$415,P$2,FALSE)</f>
        <v>0</v>
      </c>
      <c r="Q24" s="80">
        <f>'5th Cycle Summary-Final'!K24-VLOOKUP(FinalComparison!$G24,'SB35 Determination Data'!$K$4:$AN$415,Q$2,FALSE)</f>
        <v>0</v>
      </c>
      <c r="R24" s="80">
        <f>'5th Cycle Summary-Final'!L24-VLOOKUP(FinalComparison!$G24,'SB35 Determination Data'!$K$4:$AN$415,R$2,FALSE)</f>
        <v>0</v>
      </c>
      <c r="S24" s="80">
        <f>'5th Cycle Summary-Final'!M24-VLOOKUP(FinalComparison!$G24,'SB35 Determination Data'!$K$4:$AN$415,S$2,FALSE)</f>
        <v>0</v>
      </c>
      <c r="T24" s="80">
        <f>'5th Cycle Summary-Final'!N24-VLOOKUP(FinalComparison!$G24,'SB35 Determination Data'!$K$4:$AN$415,T$2,FALSE)</f>
        <v>0</v>
      </c>
      <c r="U24" s="34"/>
      <c r="V24" s="34"/>
      <c r="W24" s="80">
        <f>'5th Cycle Summary-Final'!O24-VLOOKUP(FinalComparison!$G24,'SB35 Determination Data'!$K$4:$AN$415,W$2,FALSE)</f>
        <v>0</v>
      </c>
      <c r="X24" s="34"/>
      <c r="Y24" s="80">
        <f>'5th Cycle Summary-Final'!P24-VLOOKUP(FinalComparison!$G24,'SB35 Determination Data'!$K$4:$AN$415,Y$2,FALSE)</f>
        <v>0</v>
      </c>
      <c r="Z24" s="80">
        <f>'5th Cycle Summary-Final'!Q24-VLOOKUP(FinalComparison!$G24,'SB35 Determination Data'!$K$4:$AN$415,Z$2,FALSE)</f>
        <v>0</v>
      </c>
      <c r="AA24" s="80">
        <f>'5th Cycle Summary-Final'!R24-VLOOKUP(FinalComparison!$G24,'SB35 Determination Data'!$K$4:$AN$415,AA$2,FALSE)</f>
        <v>0</v>
      </c>
      <c r="AB24" s="80">
        <f>'5th Cycle Summary-Final'!S24-VLOOKUP(FinalComparison!$G24,'SB35 Determination Data'!$K$4:$AN$415,AB$2,FALSE)</f>
        <v>0</v>
      </c>
      <c r="AC24" s="80">
        <f>'5th Cycle Summary-Final'!T24-VLOOKUP(FinalComparison!$G24,'SB35 Determination Data'!$K$4:$AN$415,AC$2,FALSE)</f>
        <v>0</v>
      </c>
      <c r="AD24" s="80">
        <f>'5th Cycle Summary-Final'!U24-VLOOKUP(FinalComparison!$G24,'SB35 Determination Data'!$K$4:$AN$415,AD$2,FALSE)</f>
        <v>0</v>
      </c>
      <c r="AE24" s="80">
        <f>'5th Cycle Summary-Final'!V24-VLOOKUP(FinalComparison!$G24,'SB35 Determination Data'!$K$4:$AN$415,AE$2,FALSE)</f>
        <v>0</v>
      </c>
      <c r="AF24" s="80">
        <f>'5th Cycle Summary-Final'!W24-VLOOKUP(FinalComparison!$G24,'SB35 Determination Data'!$K$4:$AN$415,AF$2,FALSE)</f>
        <v>0</v>
      </c>
    </row>
    <row r="25" spans="1:32" x14ac:dyDescent="0.2">
      <c r="A25" t="s">
        <v>46</v>
      </c>
      <c r="F25" t="s">
        <v>47</v>
      </c>
      <c r="G25" t="s">
        <v>221</v>
      </c>
      <c r="H25" s="80">
        <f>'5th Cycle Summary-Final'!D25-VLOOKUP(FinalComparison!$G25,'SB35 Determination Data'!$K$4:$AN$415,H$2,FALSE)</f>
        <v>0</v>
      </c>
      <c r="I25" s="80">
        <f>'5th Cycle Summary-Final'!E25-VLOOKUP(FinalComparison!$G25,'SB35 Determination Data'!$K$4:$AN$415,I$2,FALSE)</f>
        <v>0</v>
      </c>
      <c r="J25" s="80">
        <f>'5th Cycle Summary-Final'!F25-VLOOKUP(FinalComparison!$G25,'SB35 Determination Data'!$K$4:$AN$415,J$2,FALSE)</f>
        <v>0</v>
      </c>
      <c r="K25" s="80">
        <f>'5th Cycle Summary-Final'!G25-VLOOKUP(FinalComparison!$G25,'SB35 Determination Data'!$K$4:$AN$415,K$2,FALSE)</f>
        <v>0</v>
      </c>
      <c r="L25" s="80">
        <f>'5th Cycle Summary-Final'!H25-VLOOKUP(FinalComparison!$G25,'SB35 Determination Data'!$K$4:$AN$415,L$2,FALSE)</f>
        <v>0</v>
      </c>
      <c r="M25" s="80">
        <f>'5th Cycle Summary-Final'!I25-VLOOKUP(FinalComparison!$G25,'SB35 Determination Data'!$K$4:$AN$415,M$2,FALSE)</f>
        <v>0</v>
      </c>
      <c r="N25" s="80"/>
      <c r="O25" s="80"/>
      <c r="P25" s="80">
        <f>'5th Cycle Summary-Final'!J25-VLOOKUP(FinalComparison!$G25,'SB35 Determination Data'!$K$4:$AN$415,P$2,FALSE)</f>
        <v>0</v>
      </c>
      <c r="Q25" s="80">
        <f>'5th Cycle Summary-Final'!K25-VLOOKUP(FinalComparison!$G25,'SB35 Determination Data'!$K$4:$AN$415,Q$2,FALSE)</f>
        <v>0</v>
      </c>
      <c r="R25" s="80">
        <f>'5th Cycle Summary-Final'!L25-VLOOKUP(FinalComparison!$G25,'SB35 Determination Data'!$K$4:$AN$415,R$2,FALSE)</f>
        <v>0</v>
      </c>
      <c r="S25" s="80">
        <f>'5th Cycle Summary-Final'!M25-VLOOKUP(FinalComparison!$G25,'SB35 Determination Data'!$K$4:$AN$415,S$2,FALSE)</f>
        <v>0</v>
      </c>
      <c r="T25" s="80">
        <f>'5th Cycle Summary-Final'!N25-VLOOKUP(FinalComparison!$G25,'SB35 Determination Data'!$K$4:$AN$415,T$2,FALSE)</f>
        <v>0</v>
      </c>
      <c r="U25" s="34"/>
      <c r="V25" s="34"/>
      <c r="W25" s="80">
        <f>'5th Cycle Summary-Final'!O25-VLOOKUP(FinalComparison!$G25,'SB35 Determination Data'!$K$4:$AN$415,W$2,FALSE)</f>
        <v>0</v>
      </c>
      <c r="X25" s="34"/>
      <c r="Y25" s="80">
        <f>'5th Cycle Summary-Final'!P25-VLOOKUP(FinalComparison!$G25,'SB35 Determination Data'!$K$4:$AN$415,Y$2,FALSE)</f>
        <v>0</v>
      </c>
      <c r="Z25" s="80">
        <f>'5th Cycle Summary-Final'!Q25-VLOOKUP(FinalComparison!$G25,'SB35 Determination Data'!$K$4:$AN$415,Z$2,FALSE)</f>
        <v>0</v>
      </c>
      <c r="AA25" s="80">
        <f>'5th Cycle Summary-Final'!R25-VLOOKUP(FinalComparison!$G25,'SB35 Determination Data'!$K$4:$AN$415,AA$2,FALSE)</f>
        <v>0</v>
      </c>
      <c r="AB25" s="80">
        <f>'5th Cycle Summary-Final'!S25-VLOOKUP(FinalComparison!$G25,'SB35 Determination Data'!$K$4:$AN$415,AB$2,FALSE)</f>
        <v>0</v>
      </c>
      <c r="AC25" s="80">
        <f>'5th Cycle Summary-Final'!T25-VLOOKUP(FinalComparison!$G25,'SB35 Determination Data'!$K$4:$AN$415,AC$2,FALSE)</f>
        <v>0</v>
      </c>
      <c r="AD25" s="80">
        <f>'5th Cycle Summary-Final'!U25-VLOOKUP(FinalComparison!$G25,'SB35 Determination Data'!$K$4:$AN$415,AD$2,FALSE)</f>
        <v>0</v>
      </c>
      <c r="AE25" s="80">
        <f>'5th Cycle Summary-Final'!V25-VLOOKUP(FinalComparison!$G25,'SB35 Determination Data'!$K$4:$AN$415,AE$2,FALSE)</f>
        <v>0</v>
      </c>
      <c r="AF25" s="80">
        <f>'5th Cycle Summary-Final'!W25-VLOOKUP(FinalComparison!$G25,'SB35 Determination Data'!$K$4:$AN$415,AF$2,FALSE)</f>
        <v>0</v>
      </c>
    </row>
    <row r="26" spans="1:32" x14ac:dyDescent="0.2">
      <c r="A26" t="s">
        <v>46</v>
      </c>
      <c r="F26" t="s">
        <v>47</v>
      </c>
      <c r="G26" t="s">
        <v>228</v>
      </c>
      <c r="H26" s="80">
        <f>'5th Cycle Summary-Final'!D26-VLOOKUP(FinalComparison!$G26,'SB35 Determination Data'!$K$4:$AN$415,H$2,FALSE)</f>
        <v>0</v>
      </c>
      <c r="I26" s="80">
        <f>'5th Cycle Summary-Final'!E26-VLOOKUP(FinalComparison!$G26,'SB35 Determination Data'!$K$4:$AN$415,I$2,FALSE)</f>
        <v>0</v>
      </c>
      <c r="J26" s="80">
        <f>'5th Cycle Summary-Final'!F26-VLOOKUP(FinalComparison!$G26,'SB35 Determination Data'!$K$4:$AN$415,J$2,FALSE)</f>
        <v>0</v>
      </c>
      <c r="K26" s="80">
        <f>'5th Cycle Summary-Final'!G26-VLOOKUP(FinalComparison!$G26,'SB35 Determination Data'!$K$4:$AN$415,K$2,FALSE)</f>
        <v>0</v>
      </c>
      <c r="L26" s="80">
        <f>'5th Cycle Summary-Final'!H26-VLOOKUP(FinalComparison!$G26,'SB35 Determination Data'!$K$4:$AN$415,L$2,FALSE)</f>
        <v>0</v>
      </c>
      <c r="M26" s="80">
        <f>'5th Cycle Summary-Final'!I26-VLOOKUP(FinalComparison!$G26,'SB35 Determination Data'!$K$4:$AN$415,M$2,FALSE)</f>
        <v>0</v>
      </c>
      <c r="N26" s="80"/>
      <c r="O26" s="80"/>
      <c r="P26" s="80">
        <f>'5th Cycle Summary-Final'!J26-VLOOKUP(FinalComparison!$G26,'SB35 Determination Data'!$K$4:$AN$415,P$2,FALSE)</f>
        <v>0</v>
      </c>
      <c r="Q26" s="80">
        <f>'5th Cycle Summary-Final'!K26-VLOOKUP(FinalComparison!$G26,'SB35 Determination Data'!$K$4:$AN$415,Q$2,FALSE)</f>
        <v>0</v>
      </c>
      <c r="R26" s="80">
        <f>'5th Cycle Summary-Final'!L26-VLOOKUP(FinalComparison!$G26,'SB35 Determination Data'!$K$4:$AN$415,R$2,FALSE)</f>
        <v>0</v>
      </c>
      <c r="S26" s="80">
        <f>'5th Cycle Summary-Final'!M26-VLOOKUP(FinalComparison!$G26,'SB35 Determination Data'!$K$4:$AN$415,S$2,FALSE)</f>
        <v>0</v>
      </c>
      <c r="T26" s="80">
        <f>'5th Cycle Summary-Final'!N26-VLOOKUP(FinalComparison!$G26,'SB35 Determination Data'!$K$4:$AN$415,T$2,FALSE)</f>
        <v>0</v>
      </c>
      <c r="U26" s="34"/>
      <c r="V26" s="34"/>
      <c r="W26" s="80">
        <f>'5th Cycle Summary-Final'!O26-VLOOKUP(FinalComparison!$G26,'SB35 Determination Data'!$K$4:$AN$415,W$2,FALSE)</f>
        <v>0</v>
      </c>
      <c r="X26" s="34"/>
      <c r="Y26" s="80">
        <f>'5th Cycle Summary-Final'!P26-VLOOKUP(FinalComparison!$G26,'SB35 Determination Data'!$K$4:$AN$415,Y$2,FALSE)</f>
        <v>0</v>
      </c>
      <c r="Z26" s="80">
        <f>'5th Cycle Summary-Final'!Q26-VLOOKUP(FinalComparison!$G26,'SB35 Determination Data'!$K$4:$AN$415,Z$2,FALSE)</f>
        <v>0</v>
      </c>
      <c r="AA26" s="80">
        <f>'5th Cycle Summary-Final'!R26-VLOOKUP(FinalComparison!$G26,'SB35 Determination Data'!$K$4:$AN$415,AA$2,FALSE)</f>
        <v>0</v>
      </c>
      <c r="AB26" s="80">
        <f>'5th Cycle Summary-Final'!S26-VLOOKUP(FinalComparison!$G26,'SB35 Determination Data'!$K$4:$AN$415,AB$2,FALSE)</f>
        <v>0</v>
      </c>
      <c r="AC26" s="80">
        <f>'5th Cycle Summary-Final'!T26-VLOOKUP(FinalComparison!$G26,'SB35 Determination Data'!$K$4:$AN$415,AC$2,FALSE)</f>
        <v>0</v>
      </c>
      <c r="AD26" s="80">
        <f>'5th Cycle Summary-Final'!U26-VLOOKUP(FinalComparison!$G26,'SB35 Determination Data'!$K$4:$AN$415,AD$2,FALSE)</f>
        <v>0</v>
      </c>
      <c r="AE26" s="80">
        <f>'5th Cycle Summary-Final'!V26-VLOOKUP(FinalComparison!$G26,'SB35 Determination Data'!$K$4:$AN$415,AE$2,FALSE)</f>
        <v>0</v>
      </c>
      <c r="AF26" s="80">
        <f>'5th Cycle Summary-Final'!W26-VLOOKUP(FinalComparison!$G26,'SB35 Determination Data'!$K$4:$AN$415,AF$2,FALSE)</f>
        <v>0</v>
      </c>
    </row>
    <row r="27" spans="1:32" x14ac:dyDescent="0.2">
      <c r="A27" t="s">
        <v>1039</v>
      </c>
      <c r="F27" t="s">
        <v>13</v>
      </c>
      <c r="G27" t="s">
        <v>1038</v>
      </c>
      <c r="H27" s="80">
        <f>'5th Cycle Summary-Final'!D27-VLOOKUP(FinalComparison!$G27,'SB35 Determination Data'!$K$4:$AN$415,H$2,FALSE)</f>
        <v>0</v>
      </c>
      <c r="I27" s="80">
        <f>'5th Cycle Summary-Final'!E27-VLOOKUP(FinalComparison!$G27,'SB35 Determination Data'!$K$4:$AN$415,I$2,FALSE)</f>
        <v>-1</v>
      </c>
      <c r="J27" s="80">
        <f>'5th Cycle Summary-Final'!F27-VLOOKUP(FinalComparison!$G27,'SB35 Determination Data'!$K$4:$AN$415,J$2,FALSE)</f>
        <v>0</v>
      </c>
      <c r="K27" s="80">
        <f>'5th Cycle Summary-Final'!G27-VLOOKUP(FinalComparison!$G27,'SB35 Determination Data'!$K$4:$AN$415,K$2,FALSE)</f>
        <v>-1</v>
      </c>
      <c r="L27" s="80">
        <f>'5th Cycle Summary-Final'!H27-VLOOKUP(FinalComparison!$G27,'SB35 Determination Data'!$K$4:$AN$415,L$2,FALSE)</f>
        <v>1</v>
      </c>
      <c r="M27" s="80">
        <f>'5th Cycle Summary-Final'!I27-VLOOKUP(FinalComparison!$G27,'SB35 Determination Data'!$K$4:$AN$415,M$2,FALSE)</f>
        <v>-4.1493775933610366E-3</v>
      </c>
      <c r="N27" s="80"/>
      <c r="O27" s="80"/>
      <c r="P27" s="80">
        <f>'5th Cycle Summary-Final'!J27-VLOOKUP(FinalComparison!$G27,'SB35 Determination Data'!$K$4:$AN$415,P$2,FALSE)</f>
        <v>0</v>
      </c>
      <c r="Q27" s="80">
        <f>'5th Cycle Summary-Final'!K27-VLOOKUP(FinalComparison!$G27,'SB35 Determination Data'!$K$4:$AN$415,Q$2,FALSE)</f>
        <v>0</v>
      </c>
      <c r="R27" s="80">
        <f>'5th Cycle Summary-Final'!L27-VLOOKUP(FinalComparison!$G27,'SB35 Determination Data'!$K$4:$AN$415,R$2,FALSE)</f>
        <v>0</v>
      </c>
      <c r="S27" s="80">
        <f>'5th Cycle Summary-Final'!M27-VLOOKUP(FinalComparison!$G27,'SB35 Determination Data'!$K$4:$AN$415,S$2,FALSE)</f>
        <v>0</v>
      </c>
      <c r="T27" s="80">
        <f>'5th Cycle Summary-Final'!N27-VLOOKUP(FinalComparison!$G27,'SB35 Determination Data'!$K$4:$AN$415,T$2,FALSE)</f>
        <v>0</v>
      </c>
      <c r="U27" s="34"/>
      <c r="V27" s="34"/>
      <c r="W27" s="80">
        <f>'5th Cycle Summary-Final'!O27-VLOOKUP(FinalComparison!$G27,'SB35 Determination Data'!$K$4:$AN$415,W$2,FALSE)</f>
        <v>0</v>
      </c>
      <c r="X27" s="34"/>
      <c r="Y27" s="80">
        <f>'5th Cycle Summary-Final'!P27-VLOOKUP(FinalComparison!$G27,'SB35 Determination Data'!$K$4:$AN$415,Y$2,FALSE)</f>
        <v>0</v>
      </c>
      <c r="Z27" s="80">
        <f>'5th Cycle Summary-Final'!Q27-VLOOKUP(FinalComparison!$G27,'SB35 Determination Data'!$K$4:$AN$415,Z$2,FALSE)</f>
        <v>-23</v>
      </c>
      <c r="AA27" s="80">
        <f>'5th Cycle Summary-Final'!R27-VLOOKUP(FinalComparison!$G27,'SB35 Determination Data'!$K$4:$AN$415,AA$2,FALSE)</f>
        <v>0</v>
      </c>
      <c r="AB27" s="80">
        <f>'5th Cycle Summary-Final'!S27-VLOOKUP(FinalComparison!$G27,'SB35 Determination Data'!$K$4:$AN$415,AB$2,FALSE)</f>
        <v>-0.11979166666666674</v>
      </c>
      <c r="AC27" s="80">
        <f>'5th Cycle Summary-Final'!T27-VLOOKUP(FinalComparison!$G27,'SB35 Determination Data'!$K$4:$AN$415,AC$2,FALSE)</f>
        <v>0</v>
      </c>
      <c r="AD27" s="80">
        <f>'5th Cycle Summary-Final'!U27-VLOOKUP(FinalComparison!$G27,'SB35 Determination Data'!$K$4:$AN$415,AD$2,FALSE)</f>
        <v>-20</v>
      </c>
      <c r="AE27" s="80">
        <f>'5th Cycle Summary-Final'!V27-VLOOKUP(FinalComparison!$G27,'SB35 Determination Data'!$K$4:$AN$415,AE$2,FALSE)</f>
        <v>20</v>
      </c>
      <c r="AF27" s="80">
        <f>'5th Cycle Summary-Final'!W27-VLOOKUP(FinalComparison!$G27,'SB35 Determination Data'!$K$4:$AN$415,AF$2,FALSE)</f>
        <v>-4.2462845010615702E-2</v>
      </c>
    </row>
    <row r="28" spans="1:32" x14ac:dyDescent="0.2">
      <c r="A28" t="s">
        <v>1011</v>
      </c>
      <c r="F28" t="s">
        <v>13</v>
      </c>
      <c r="G28" t="s">
        <v>1010</v>
      </c>
      <c r="H28" s="80">
        <f>'5th Cycle Summary-Final'!D28-VLOOKUP(FinalComparison!$G28,'SB35 Determination Data'!$K$4:$AN$415,H$2,FALSE)</f>
        <v>0</v>
      </c>
      <c r="I28" s="80">
        <f>'5th Cycle Summary-Final'!E28-VLOOKUP(FinalComparison!$G28,'SB35 Determination Data'!$K$4:$AN$415,I$2,FALSE)</f>
        <v>-3</v>
      </c>
      <c r="J28" s="80">
        <f>'5th Cycle Summary-Final'!F28-VLOOKUP(FinalComparison!$G28,'SB35 Determination Data'!$K$4:$AN$415,J$2,FALSE)</f>
        <v>0</v>
      </c>
      <c r="K28" s="80">
        <f>'5th Cycle Summary-Final'!G28-VLOOKUP(FinalComparison!$G28,'SB35 Determination Data'!$K$4:$AN$415,K$2,FALSE)</f>
        <v>-3</v>
      </c>
      <c r="L28" s="80">
        <f>'5th Cycle Summary-Final'!H28-VLOOKUP(FinalComparison!$G28,'SB35 Determination Data'!$K$4:$AN$415,L$2,FALSE)</f>
        <v>3</v>
      </c>
      <c r="M28" s="80">
        <f>'5th Cycle Summary-Final'!I28-VLOOKUP(FinalComparison!$G28,'SB35 Determination Data'!$K$4:$AN$415,M$2,FALSE)</f>
        <v>-2.803738317757009E-2</v>
      </c>
      <c r="N28" s="80"/>
      <c r="O28" s="80"/>
      <c r="P28" s="80">
        <f>'5th Cycle Summary-Final'!J28-VLOOKUP(FinalComparison!$G28,'SB35 Determination Data'!$K$4:$AN$415,P$2,FALSE)</f>
        <v>0</v>
      </c>
      <c r="Q28" s="80">
        <f>'5th Cycle Summary-Final'!K28-VLOOKUP(FinalComparison!$G28,'SB35 Determination Data'!$K$4:$AN$415,Q$2,FALSE)</f>
        <v>0</v>
      </c>
      <c r="R28" s="80">
        <f>'5th Cycle Summary-Final'!L28-VLOOKUP(FinalComparison!$G28,'SB35 Determination Data'!$K$4:$AN$415,R$2,FALSE)</f>
        <v>0</v>
      </c>
      <c r="S28" s="80">
        <f>'5th Cycle Summary-Final'!M28-VLOOKUP(FinalComparison!$G28,'SB35 Determination Data'!$K$4:$AN$415,S$2,FALSE)</f>
        <v>0</v>
      </c>
      <c r="T28" s="80">
        <f>'5th Cycle Summary-Final'!N28-VLOOKUP(FinalComparison!$G28,'SB35 Determination Data'!$K$4:$AN$415,T$2,FALSE)</f>
        <v>0</v>
      </c>
      <c r="U28" s="34"/>
      <c r="V28" s="34"/>
      <c r="W28" s="80">
        <f>'5th Cycle Summary-Final'!O28-VLOOKUP(FinalComparison!$G28,'SB35 Determination Data'!$K$4:$AN$415,W$2,FALSE)</f>
        <v>0</v>
      </c>
      <c r="X28" s="34"/>
      <c r="Y28" s="80">
        <f>'5th Cycle Summary-Final'!P28-VLOOKUP(FinalComparison!$G28,'SB35 Determination Data'!$K$4:$AN$415,Y$2,FALSE)</f>
        <v>0</v>
      </c>
      <c r="Z28" s="80">
        <f>'5th Cycle Summary-Final'!Q28-VLOOKUP(FinalComparison!$G28,'SB35 Determination Data'!$K$4:$AN$415,Z$2,FALSE)</f>
        <v>-2</v>
      </c>
      <c r="AA28" s="80">
        <f>'5th Cycle Summary-Final'!R28-VLOOKUP(FinalComparison!$G28,'SB35 Determination Data'!$K$4:$AN$415,AA$2,FALSE)</f>
        <v>2</v>
      </c>
      <c r="AB28" s="80">
        <f>'5th Cycle Summary-Final'!S28-VLOOKUP(FinalComparison!$G28,'SB35 Determination Data'!$K$4:$AN$415,AB$2,FALSE)</f>
        <v>-2.1978021978022011E-2</v>
      </c>
      <c r="AC28" s="80">
        <f>'5th Cycle Summary-Final'!T28-VLOOKUP(FinalComparison!$G28,'SB35 Determination Data'!$K$4:$AN$415,AC$2,FALSE)</f>
        <v>0</v>
      </c>
      <c r="AD28" s="80">
        <f>'5th Cycle Summary-Final'!U28-VLOOKUP(FinalComparison!$G28,'SB35 Determination Data'!$K$4:$AN$415,AD$2,FALSE)</f>
        <v>-6</v>
      </c>
      <c r="AE28" s="80">
        <f>'5th Cycle Summary-Final'!V28-VLOOKUP(FinalComparison!$G28,'SB35 Determination Data'!$K$4:$AN$415,AE$2,FALSE)</f>
        <v>6</v>
      </c>
      <c r="AF28" s="80">
        <f>'5th Cycle Summary-Final'!W28-VLOOKUP(FinalComparison!$G28,'SB35 Determination Data'!$K$4:$AN$415,AF$2,FALSE)</f>
        <v>-2.8571428571428581E-2</v>
      </c>
    </row>
    <row r="29" spans="1:32" x14ac:dyDescent="0.2">
      <c r="A29" t="s">
        <v>21</v>
      </c>
      <c r="F29" t="s">
        <v>8</v>
      </c>
      <c r="G29" t="s">
        <v>20</v>
      </c>
      <c r="H29" s="80">
        <f>'5th Cycle Summary-Final'!D29-VLOOKUP(FinalComparison!$G29,'SB35 Determination Data'!$K$4:$AN$415,H$2,FALSE)</f>
        <v>0</v>
      </c>
      <c r="I29" s="80">
        <f>'5th Cycle Summary-Final'!E29-VLOOKUP(FinalComparison!$G29,'SB35 Determination Data'!$K$4:$AN$415,I$2,FALSE)</f>
        <v>-1</v>
      </c>
      <c r="J29" s="80">
        <f>'5th Cycle Summary-Final'!F29-VLOOKUP(FinalComparison!$G29,'SB35 Determination Data'!$K$4:$AN$415,J$2,FALSE)</f>
        <v>0</v>
      </c>
      <c r="K29" s="80">
        <f>'5th Cycle Summary-Final'!G29-VLOOKUP(FinalComparison!$G29,'SB35 Determination Data'!$K$4:$AN$415,K$2,FALSE)</f>
        <v>-1</v>
      </c>
      <c r="L29" s="80">
        <f>'5th Cycle Summary-Final'!H29-VLOOKUP(FinalComparison!$G29,'SB35 Determination Data'!$K$4:$AN$415,L$2,FALSE)</f>
        <v>1</v>
      </c>
      <c r="M29" s="80">
        <f>'5th Cycle Summary-Final'!I29-VLOOKUP(FinalComparison!$G29,'SB35 Determination Data'!$K$4:$AN$415,M$2,FALSE)</f>
        <v>-2.8653295128939771E-3</v>
      </c>
      <c r="N29" s="80"/>
      <c r="O29" s="80"/>
      <c r="P29" s="80">
        <f>'5th Cycle Summary-Final'!J29-VLOOKUP(FinalComparison!$G29,'SB35 Determination Data'!$K$4:$AN$415,P$2,FALSE)</f>
        <v>0</v>
      </c>
      <c r="Q29" s="80">
        <f>'5th Cycle Summary-Final'!K29-VLOOKUP(FinalComparison!$G29,'SB35 Determination Data'!$K$4:$AN$415,Q$2,FALSE)</f>
        <v>-1</v>
      </c>
      <c r="R29" s="80">
        <f>'5th Cycle Summary-Final'!L29-VLOOKUP(FinalComparison!$G29,'SB35 Determination Data'!$K$4:$AN$415,R$2,FALSE)</f>
        <v>0</v>
      </c>
      <c r="S29" s="80">
        <f>'5th Cycle Summary-Final'!M29-VLOOKUP(FinalComparison!$G29,'SB35 Determination Data'!$K$4:$AN$415,S$2,FALSE)</f>
        <v>-1</v>
      </c>
      <c r="T29" s="80">
        <f>'5th Cycle Summary-Final'!N29-VLOOKUP(FinalComparison!$G29,'SB35 Determination Data'!$K$4:$AN$415,T$2,FALSE)</f>
        <v>1</v>
      </c>
      <c r="U29" s="34"/>
      <c r="V29" s="34"/>
      <c r="W29" s="80">
        <f>'5th Cycle Summary-Final'!O29-VLOOKUP(FinalComparison!$G29,'SB35 Determination Data'!$K$4:$AN$415,W$2,FALSE)</f>
        <v>-4.8780487804878049E-3</v>
      </c>
      <c r="X29" s="34"/>
      <c r="Y29" s="80">
        <f>'5th Cycle Summary-Final'!P29-VLOOKUP(FinalComparison!$G29,'SB35 Determination Data'!$K$4:$AN$415,Y$2,FALSE)</f>
        <v>0</v>
      </c>
      <c r="Z29" s="80">
        <f>'5th Cycle Summary-Final'!Q29-VLOOKUP(FinalComparison!$G29,'SB35 Determination Data'!$K$4:$AN$415,Z$2,FALSE)</f>
        <v>0</v>
      </c>
      <c r="AA29" s="80">
        <f>'5th Cycle Summary-Final'!R29-VLOOKUP(FinalComparison!$G29,'SB35 Determination Data'!$K$4:$AN$415,AA$2,FALSE)</f>
        <v>0</v>
      </c>
      <c r="AB29" s="80">
        <f>'5th Cycle Summary-Final'!S29-VLOOKUP(FinalComparison!$G29,'SB35 Determination Data'!$K$4:$AN$415,AB$2,FALSE)</f>
        <v>0</v>
      </c>
      <c r="AC29" s="80">
        <f>'5th Cycle Summary-Final'!T29-VLOOKUP(FinalComparison!$G29,'SB35 Determination Data'!$K$4:$AN$415,AC$2,FALSE)</f>
        <v>0</v>
      </c>
      <c r="AD29" s="80">
        <f>'5th Cycle Summary-Final'!U29-VLOOKUP(FinalComparison!$G29,'SB35 Determination Data'!$K$4:$AN$415,AD$2,FALSE)</f>
        <v>-119</v>
      </c>
      <c r="AE29" s="80">
        <f>'5th Cycle Summary-Final'!V29-VLOOKUP(FinalComparison!$G29,'SB35 Determination Data'!$K$4:$AN$415,AE$2,FALSE)</f>
        <v>119</v>
      </c>
      <c r="AF29" s="80">
        <f>'5th Cycle Summary-Final'!W29-VLOOKUP(FinalComparison!$G29,'SB35 Determination Data'!$K$4:$AN$415,AF$2,FALSE)</f>
        <v>-0.17499999999999999</v>
      </c>
    </row>
    <row r="30" spans="1:32" x14ac:dyDescent="0.2">
      <c r="A30" t="s">
        <v>21</v>
      </c>
      <c r="F30" t="s">
        <v>8</v>
      </c>
      <c r="G30" t="s">
        <v>52</v>
      </c>
      <c r="H30" s="80">
        <f>'5th Cycle Summary-Final'!D30-VLOOKUP(FinalComparison!$G30,'SB35 Determination Data'!$K$4:$AN$415,H$2,FALSE)</f>
        <v>0</v>
      </c>
      <c r="I30" s="80">
        <f>'5th Cycle Summary-Final'!E30-VLOOKUP(FinalComparison!$G30,'SB35 Determination Data'!$K$4:$AN$415,I$2,FALSE)</f>
        <v>0</v>
      </c>
      <c r="J30" s="80">
        <f>'5th Cycle Summary-Final'!F30-VLOOKUP(FinalComparison!$G30,'SB35 Determination Data'!$K$4:$AN$415,J$2,FALSE)</f>
        <v>0</v>
      </c>
      <c r="K30" s="80">
        <f>'5th Cycle Summary-Final'!G30-VLOOKUP(FinalComparison!$G30,'SB35 Determination Data'!$K$4:$AN$415,K$2,FALSE)</f>
        <v>0</v>
      </c>
      <c r="L30" s="80">
        <f>'5th Cycle Summary-Final'!H30-VLOOKUP(FinalComparison!$G30,'SB35 Determination Data'!$K$4:$AN$415,L$2,FALSE)</f>
        <v>0</v>
      </c>
      <c r="M30" s="80">
        <f>'5th Cycle Summary-Final'!I30-VLOOKUP(FinalComparison!$G30,'SB35 Determination Data'!$K$4:$AN$415,M$2,FALSE)</f>
        <v>0</v>
      </c>
      <c r="N30" s="80"/>
      <c r="O30" s="80"/>
      <c r="P30" s="80">
        <f>'5th Cycle Summary-Final'!J30-VLOOKUP(FinalComparison!$G30,'SB35 Determination Data'!$K$4:$AN$415,P$2,FALSE)</f>
        <v>0</v>
      </c>
      <c r="Q30" s="80">
        <f>'5th Cycle Summary-Final'!K30-VLOOKUP(FinalComparison!$G30,'SB35 Determination Data'!$K$4:$AN$415,Q$2,FALSE)</f>
        <v>0</v>
      </c>
      <c r="R30" s="80">
        <f>'5th Cycle Summary-Final'!L30-VLOOKUP(FinalComparison!$G30,'SB35 Determination Data'!$K$4:$AN$415,R$2,FALSE)</f>
        <v>0</v>
      </c>
      <c r="S30" s="80">
        <f>'5th Cycle Summary-Final'!M30-VLOOKUP(FinalComparison!$G30,'SB35 Determination Data'!$K$4:$AN$415,S$2,FALSE)</f>
        <v>0</v>
      </c>
      <c r="T30" s="80">
        <f>'5th Cycle Summary-Final'!N30-VLOOKUP(FinalComparison!$G30,'SB35 Determination Data'!$K$4:$AN$415,T$2,FALSE)</f>
        <v>0</v>
      </c>
      <c r="U30" s="34"/>
      <c r="V30" s="34"/>
      <c r="W30" s="80">
        <f>'5th Cycle Summary-Final'!O30-VLOOKUP(FinalComparison!$G30,'SB35 Determination Data'!$K$4:$AN$415,W$2,FALSE)</f>
        <v>0</v>
      </c>
      <c r="X30" s="34"/>
      <c r="Y30" s="80">
        <f>'5th Cycle Summary-Final'!P30-VLOOKUP(FinalComparison!$G30,'SB35 Determination Data'!$K$4:$AN$415,Y$2,FALSE)</f>
        <v>0</v>
      </c>
      <c r="Z30" s="80">
        <f>'5th Cycle Summary-Final'!Q30-VLOOKUP(FinalComparison!$G30,'SB35 Determination Data'!$K$4:$AN$415,Z$2,FALSE)</f>
        <v>0</v>
      </c>
      <c r="AA30" s="80">
        <f>'5th Cycle Summary-Final'!R30-VLOOKUP(FinalComparison!$G30,'SB35 Determination Data'!$K$4:$AN$415,AA$2,FALSE)</f>
        <v>0</v>
      </c>
      <c r="AB30" s="80">
        <f>'5th Cycle Summary-Final'!S30-VLOOKUP(FinalComparison!$G30,'SB35 Determination Data'!$K$4:$AN$415,AB$2,FALSE)</f>
        <v>0</v>
      </c>
      <c r="AC30" s="80">
        <f>'5th Cycle Summary-Final'!T30-VLOOKUP(FinalComparison!$G30,'SB35 Determination Data'!$K$4:$AN$415,AC$2,FALSE)</f>
        <v>0</v>
      </c>
      <c r="AD30" s="80">
        <f>'5th Cycle Summary-Final'!U30-VLOOKUP(FinalComparison!$G30,'SB35 Determination Data'!$K$4:$AN$415,AD$2,FALSE)</f>
        <v>0</v>
      </c>
      <c r="AE30" s="80">
        <f>'5th Cycle Summary-Final'!V30-VLOOKUP(FinalComparison!$G30,'SB35 Determination Data'!$K$4:$AN$415,AE$2,FALSE)</f>
        <v>0</v>
      </c>
      <c r="AF30" s="80">
        <f>'5th Cycle Summary-Final'!W30-VLOOKUP(FinalComparison!$G30,'SB35 Determination Data'!$K$4:$AN$415,AF$2,FALSE)</f>
        <v>0</v>
      </c>
    </row>
    <row r="31" spans="1:32" x14ac:dyDescent="0.2">
      <c r="A31" t="s">
        <v>21</v>
      </c>
      <c r="F31" t="s">
        <v>8</v>
      </c>
      <c r="G31" t="s">
        <v>79</v>
      </c>
      <c r="H31" s="80">
        <f>'5th Cycle Summary-Final'!D31-VLOOKUP(FinalComparison!$G31,'SB35 Determination Data'!$K$4:$AN$415,H$2,FALSE)</f>
        <v>0</v>
      </c>
      <c r="I31" s="80">
        <f>'5th Cycle Summary-Final'!E31-VLOOKUP(FinalComparison!$G31,'SB35 Determination Data'!$K$4:$AN$415,I$2,FALSE)</f>
        <v>0</v>
      </c>
      <c r="J31" s="80">
        <f>'5th Cycle Summary-Final'!F31-VLOOKUP(FinalComparison!$G31,'SB35 Determination Data'!$K$4:$AN$415,J$2,FALSE)</f>
        <v>0</v>
      </c>
      <c r="K31" s="80">
        <f>'5th Cycle Summary-Final'!G31-VLOOKUP(FinalComparison!$G31,'SB35 Determination Data'!$K$4:$AN$415,K$2,FALSE)</f>
        <v>0</v>
      </c>
      <c r="L31" s="80">
        <f>'5th Cycle Summary-Final'!H31-VLOOKUP(FinalComparison!$G31,'SB35 Determination Data'!$K$4:$AN$415,L$2,FALSE)</f>
        <v>0</v>
      </c>
      <c r="M31" s="80">
        <f>'5th Cycle Summary-Final'!I31-VLOOKUP(FinalComparison!$G31,'SB35 Determination Data'!$K$4:$AN$415,M$2,FALSE)</f>
        <v>0</v>
      </c>
      <c r="N31" s="80"/>
      <c r="O31" s="80"/>
      <c r="P31" s="80">
        <f>'5th Cycle Summary-Final'!J31-VLOOKUP(FinalComparison!$G31,'SB35 Determination Data'!$K$4:$AN$415,P$2,FALSE)</f>
        <v>0</v>
      </c>
      <c r="Q31" s="80">
        <f>'5th Cycle Summary-Final'!K31-VLOOKUP(FinalComparison!$G31,'SB35 Determination Data'!$K$4:$AN$415,Q$2,FALSE)</f>
        <v>0</v>
      </c>
      <c r="R31" s="80">
        <f>'5th Cycle Summary-Final'!L31-VLOOKUP(FinalComparison!$G31,'SB35 Determination Data'!$K$4:$AN$415,R$2,FALSE)</f>
        <v>0</v>
      </c>
      <c r="S31" s="80">
        <f>'5th Cycle Summary-Final'!M31-VLOOKUP(FinalComparison!$G31,'SB35 Determination Data'!$K$4:$AN$415,S$2,FALSE)</f>
        <v>0</v>
      </c>
      <c r="T31" s="80">
        <f>'5th Cycle Summary-Final'!N31-VLOOKUP(FinalComparison!$G31,'SB35 Determination Data'!$K$4:$AN$415,T$2,FALSE)</f>
        <v>0</v>
      </c>
      <c r="U31" s="34"/>
      <c r="V31" s="34"/>
      <c r="W31" s="80">
        <f>'5th Cycle Summary-Final'!O31-VLOOKUP(FinalComparison!$G31,'SB35 Determination Data'!$K$4:$AN$415,W$2,FALSE)</f>
        <v>0</v>
      </c>
      <c r="X31" s="34"/>
      <c r="Y31" s="80">
        <f>'5th Cycle Summary-Final'!P31-VLOOKUP(FinalComparison!$G31,'SB35 Determination Data'!$K$4:$AN$415,Y$2,FALSE)</f>
        <v>0</v>
      </c>
      <c r="Z31" s="80">
        <f>'5th Cycle Summary-Final'!Q31-VLOOKUP(FinalComparison!$G31,'SB35 Determination Data'!$K$4:$AN$415,Z$2,FALSE)</f>
        <v>0</v>
      </c>
      <c r="AA31" s="80">
        <f>'5th Cycle Summary-Final'!R31-VLOOKUP(FinalComparison!$G31,'SB35 Determination Data'!$K$4:$AN$415,AA$2,FALSE)</f>
        <v>0</v>
      </c>
      <c r="AB31" s="80">
        <f>'5th Cycle Summary-Final'!S31-VLOOKUP(FinalComparison!$G31,'SB35 Determination Data'!$K$4:$AN$415,AB$2,FALSE)</f>
        <v>0</v>
      </c>
      <c r="AC31" s="80">
        <f>'5th Cycle Summary-Final'!T31-VLOOKUP(FinalComparison!$G31,'SB35 Determination Data'!$K$4:$AN$415,AC$2,FALSE)</f>
        <v>0</v>
      </c>
      <c r="AD31" s="80">
        <f>'5th Cycle Summary-Final'!U31-VLOOKUP(FinalComparison!$G31,'SB35 Determination Data'!$K$4:$AN$415,AD$2,FALSE)</f>
        <v>0</v>
      </c>
      <c r="AE31" s="80">
        <f>'5th Cycle Summary-Final'!V31-VLOOKUP(FinalComparison!$G31,'SB35 Determination Data'!$K$4:$AN$415,AE$2,FALSE)</f>
        <v>0</v>
      </c>
      <c r="AF31" s="80">
        <f>'5th Cycle Summary-Final'!W31-VLOOKUP(FinalComparison!$G31,'SB35 Determination Data'!$K$4:$AN$415,AF$2,FALSE)</f>
        <v>0</v>
      </c>
    </row>
    <row r="32" spans="1:32" x14ac:dyDescent="0.2">
      <c r="A32" t="s">
        <v>21</v>
      </c>
      <c r="F32" t="s">
        <v>8</v>
      </c>
      <c r="G32" t="s">
        <v>88</v>
      </c>
      <c r="H32" s="80">
        <f>'5th Cycle Summary-Final'!D32-VLOOKUP(FinalComparison!$G32,'SB35 Determination Data'!$K$4:$AN$415,H$2,FALSE)</f>
        <v>0</v>
      </c>
      <c r="I32" s="80">
        <f>'5th Cycle Summary-Final'!E32-VLOOKUP(FinalComparison!$G32,'SB35 Determination Data'!$K$4:$AN$415,I$2,FALSE)</f>
        <v>0</v>
      </c>
      <c r="J32" s="80">
        <f>'5th Cycle Summary-Final'!F32-VLOOKUP(FinalComparison!$G32,'SB35 Determination Data'!$K$4:$AN$415,J$2,FALSE)</f>
        <v>0</v>
      </c>
      <c r="K32" s="80">
        <f>'5th Cycle Summary-Final'!G32-VLOOKUP(FinalComparison!$G32,'SB35 Determination Data'!$K$4:$AN$415,K$2,FALSE)</f>
        <v>0</v>
      </c>
      <c r="L32" s="80">
        <f>'5th Cycle Summary-Final'!H32-VLOOKUP(FinalComparison!$G32,'SB35 Determination Data'!$K$4:$AN$415,L$2,FALSE)</f>
        <v>0</v>
      </c>
      <c r="M32" s="80">
        <f>'5th Cycle Summary-Final'!I32-VLOOKUP(FinalComparison!$G32,'SB35 Determination Data'!$K$4:$AN$415,M$2,FALSE)</f>
        <v>0</v>
      </c>
      <c r="N32" s="80"/>
      <c r="O32" s="80"/>
      <c r="P32" s="80">
        <f>'5th Cycle Summary-Final'!J32-VLOOKUP(FinalComparison!$G32,'SB35 Determination Data'!$K$4:$AN$415,P$2,FALSE)</f>
        <v>0</v>
      </c>
      <c r="Q32" s="80">
        <f>'5th Cycle Summary-Final'!K32-VLOOKUP(FinalComparison!$G32,'SB35 Determination Data'!$K$4:$AN$415,Q$2,FALSE)</f>
        <v>0</v>
      </c>
      <c r="R32" s="80">
        <f>'5th Cycle Summary-Final'!L32-VLOOKUP(FinalComparison!$G32,'SB35 Determination Data'!$K$4:$AN$415,R$2,FALSE)</f>
        <v>0</v>
      </c>
      <c r="S32" s="80">
        <f>'5th Cycle Summary-Final'!M32-VLOOKUP(FinalComparison!$G32,'SB35 Determination Data'!$K$4:$AN$415,S$2,FALSE)</f>
        <v>0</v>
      </c>
      <c r="T32" s="80">
        <f>'5th Cycle Summary-Final'!N32-VLOOKUP(FinalComparison!$G32,'SB35 Determination Data'!$K$4:$AN$415,T$2,FALSE)</f>
        <v>0</v>
      </c>
      <c r="U32" s="34"/>
      <c r="V32" s="34"/>
      <c r="W32" s="80">
        <f>'5th Cycle Summary-Final'!O32-VLOOKUP(FinalComparison!$G32,'SB35 Determination Data'!$K$4:$AN$415,W$2,FALSE)</f>
        <v>0</v>
      </c>
      <c r="X32" s="34"/>
      <c r="Y32" s="80">
        <f>'5th Cycle Summary-Final'!P32-VLOOKUP(FinalComparison!$G32,'SB35 Determination Data'!$K$4:$AN$415,Y$2,FALSE)</f>
        <v>0</v>
      </c>
      <c r="Z32" s="80">
        <f>'5th Cycle Summary-Final'!Q32-VLOOKUP(FinalComparison!$G32,'SB35 Determination Data'!$K$4:$AN$415,Z$2,FALSE)</f>
        <v>0</v>
      </c>
      <c r="AA32" s="80">
        <f>'5th Cycle Summary-Final'!R32-VLOOKUP(FinalComparison!$G32,'SB35 Determination Data'!$K$4:$AN$415,AA$2,FALSE)</f>
        <v>0</v>
      </c>
      <c r="AB32" s="80">
        <f>'5th Cycle Summary-Final'!S32-VLOOKUP(FinalComparison!$G32,'SB35 Determination Data'!$K$4:$AN$415,AB$2,FALSE)</f>
        <v>0</v>
      </c>
      <c r="AC32" s="80">
        <f>'5th Cycle Summary-Final'!T32-VLOOKUP(FinalComparison!$G32,'SB35 Determination Data'!$K$4:$AN$415,AC$2,FALSE)</f>
        <v>0</v>
      </c>
      <c r="AD32" s="80">
        <f>'5th Cycle Summary-Final'!U32-VLOOKUP(FinalComparison!$G32,'SB35 Determination Data'!$K$4:$AN$415,AD$2,FALSE)</f>
        <v>-24</v>
      </c>
      <c r="AE32" s="80">
        <f>'5th Cycle Summary-Final'!V32-VLOOKUP(FinalComparison!$G32,'SB35 Determination Data'!$K$4:$AN$415,AE$2,FALSE)</f>
        <v>24</v>
      </c>
      <c r="AF32" s="80">
        <f>'5th Cycle Summary-Final'!W32-VLOOKUP(FinalComparison!$G32,'SB35 Determination Data'!$K$4:$AN$415,AF$2,FALSE)</f>
        <v>-1.431127012522361E-2</v>
      </c>
    </row>
    <row r="33" spans="1:32" x14ac:dyDescent="0.2">
      <c r="A33" t="s">
        <v>21</v>
      </c>
      <c r="F33" t="s">
        <v>8</v>
      </c>
      <c r="G33" t="s">
        <v>89</v>
      </c>
      <c r="H33" s="80">
        <f>'5th Cycle Summary-Final'!D33-VLOOKUP(FinalComparison!$G33,'SB35 Determination Data'!$K$4:$AN$415,H$2,FALSE)</f>
        <v>0</v>
      </c>
      <c r="I33" s="80">
        <f>'5th Cycle Summary-Final'!E33-VLOOKUP(FinalComparison!$G33,'SB35 Determination Data'!$K$4:$AN$415,I$2,FALSE)</f>
        <v>-63</v>
      </c>
      <c r="J33" s="80">
        <f>'5th Cycle Summary-Final'!F33-VLOOKUP(FinalComparison!$G33,'SB35 Determination Data'!$K$4:$AN$415,J$2,FALSE)</f>
        <v>-62</v>
      </c>
      <c r="K33" s="80">
        <f>'5th Cycle Summary-Final'!G33-VLOOKUP(FinalComparison!$G33,'SB35 Determination Data'!$K$4:$AN$415,K$2,FALSE)</f>
        <v>-1</v>
      </c>
      <c r="L33" s="80">
        <f>'5th Cycle Summary-Final'!H33-VLOOKUP(FinalComparison!$G33,'SB35 Determination Data'!$K$4:$AN$415,L$2,FALSE)</f>
        <v>63</v>
      </c>
      <c r="M33" s="80">
        <f>'5th Cycle Summary-Final'!I33-VLOOKUP(FinalComparison!$G33,'SB35 Determination Data'!$K$4:$AN$415,M$2,FALSE)</f>
        <v>-0.16844919786096257</v>
      </c>
      <c r="N33" s="80"/>
      <c r="O33" s="80"/>
      <c r="P33" s="80">
        <f>'5th Cycle Summary-Final'!J33-VLOOKUP(FinalComparison!$G33,'SB35 Determination Data'!$K$4:$AN$415,P$2,FALSE)</f>
        <v>0</v>
      </c>
      <c r="Q33" s="80">
        <f>'5th Cycle Summary-Final'!K33-VLOOKUP(FinalComparison!$G33,'SB35 Determination Data'!$K$4:$AN$415,Q$2,FALSE)</f>
        <v>-171</v>
      </c>
      <c r="R33" s="80">
        <f>'5th Cycle Summary-Final'!L33-VLOOKUP(FinalComparison!$G33,'SB35 Determination Data'!$K$4:$AN$415,R$2,FALSE)</f>
        <v>-171</v>
      </c>
      <c r="S33" s="80">
        <f>'5th Cycle Summary-Final'!M33-VLOOKUP(FinalComparison!$G33,'SB35 Determination Data'!$K$4:$AN$415,S$2,FALSE)</f>
        <v>0</v>
      </c>
      <c r="T33" s="80">
        <f>'5th Cycle Summary-Final'!N33-VLOOKUP(FinalComparison!$G33,'SB35 Determination Data'!$K$4:$AN$415,T$2,FALSE)</f>
        <v>171</v>
      </c>
      <c r="U33" s="34"/>
      <c r="V33" s="34"/>
      <c r="W33" s="80">
        <f>'5th Cycle Summary-Final'!O33-VLOOKUP(FinalComparison!$G33,'SB35 Determination Data'!$K$4:$AN$415,W$2,FALSE)</f>
        <v>-0.7844036697247706</v>
      </c>
      <c r="X33" s="34"/>
      <c r="Y33" s="80">
        <f>'5th Cycle Summary-Final'!P33-VLOOKUP(FinalComparison!$G33,'SB35 Determination Data'!$K$4:$AN$415,Y$2,FALSE)</f>
        <v>0</v>
      </c>
      <c r="Z33" s="80">
        <f>'5th Cycle Summary-Final'!Q33-VLOOKUP(FinalComparison!$G33,'SB35 Determination Data'!$K$4:$AN$415,Z$2,FALSE)</f>
        <v>-1</v>
      </c>
      <c r="AA33" s="80">
        <f>'5th Cycle Summary-Final'!R33-VLOOKUP(FinalComparison!$G33,'SB35 Determination Data'!$K$4:$AN$415,AA$2,FALSE)</f>
        <v>1</v>
      </c>
      <c r="AB33" s="80">
        <f>'5th Cycle Summary-Final'!S33-VLOOKUP(FinalComparison!$G33,'SB35 Determination Data'!$K$4:$AN$415,AB$2,FALSE)</f>
        <v>-4.1152263374485409E-3</v>
      </c>
      <c r="AC33" s="80">
        <f>'5th Cycle Summary-Final'!T33-VLOOKUP(FinalComparison!$G33,'SB35 Determination Data'!$K$4:$AN$415,AC$2,FALSE)</f>
        <v>0</v>
      </c>
      <c r="AD33" s="80">
        <f>'5th Cycle Summary-Final'!U33-VLOOKUP(FinalComparison!$G33,'SB35 Determination Data'!$K$4:$AN$415,AD$2,FALSE)</f>
        <v>-434</v>
      </c>
      <c r="AE33" s="80">
        <f>'5th Cycle Summary-Final'!V33-VLOOKUP(FinalComparison!$G33,'SB35 Determination Data'!$K$4:$AN$415,AE$2,FALSE)</f>
        <v>0</v>
      </c>
      <c r="AF33" s="80">
        <f>'5th Cycle Summary-Final'!W33-VLOOKUP(FinalComparison!$G33,'SB35 Determination Data'!$K$4:$AN$415,AF$2,FALSE)</f>
        <v>-0.8157894736842104</v>
      </c>
    </row>
    <row r="34" spans="1:32" x14ac:dyDescent="0.2">
      <c r="A34" t="s">
        <v>21</v>
      </c>
      <c r="F34" t="s">
        <v>8</v>
      </c>
      <c r="G34" t="s">
        <v>1012</v>
      </c>
      <c r="H34" s="80">
        <f>'5th Cycle Summary-Final'!D34-VLOOKUP(FinalComparison!$G34,'SB35 Determination Data'!$K$4:$AN$415,H$2,FALSE)</f>
        <v>0</v>
      </c>
      <c r="I34" s="80">
        <f>'5th Cycle Summary-Final'!E34-VLOOKUP(FinalComparison!$G34,'SB35 Determination Data'!$K$4:$AN$415,I$2,FALSE)</f>
        <v>0</v>
      </c>
      <c r="J34" s="80">
        <f>'5th Cycle Summary-Final'!F34-VLOOKUP(FinalComparison!$G34,'SB35 Determination Data'!$K$4:$AN$415,J$2,FALSE)</f>
        <v>0</v>
      </c>
      <c r="K34" s="80">
        <f>'5th Cycle Summary-Final'!G34-VLOOKUP(FinalComparison!$G34,'SB35 Determination Data'!$K$4:$AN$415,K$2,FALSE)</f>
        <v>0</v>
      </c>
      <c r="L34" s="80">
        <f>'5th Cycle Summary-Final'!H34-VLOOKUP(FinalComparison!$G34,'SB35 Determination Data'!$K$4:$AN$415,L$2,FALSE)</f>
        <v>0</v>
      </c>
      <c r="M34" s="80">
        <f>'5th Cycle Summary-Final'!I34-VLOOKUP(FinalComparison!$G34,'SB35 Determination Data'!$K$4:$AN$415,M$2,FALSE)</f>
        <v>0</v>
      </c>
      <c r="N34" s="80"/>
      <c r="O34" s="80"/>
      <c r="P34" s="80">
        <f>'5th Cycle Summary-Final'!J34-VLOOKUP(FinalComparison!$G34,'SB35 Determination Data'!$K$4:$AN$415,P$2,FALSE)</f>
        <v>0</v>
      </c>
      <c r="Q34" s="80">
        <f>'5th Cycle Summary-Final'!K34-VLOOKUP(FinalComparison!$G34,'SB35 Determination Data'!$K$4:$AN$415,Q$2,FALSE)</f>
        <v>-2</v>
      </c>
      <c r="R34" s="80">
        <f>'5th Cycle Summary-Final'!L34-VLOOKUP(FinalComparison!$G34,'SB35 Determination Data'!$K$4:$AN$415,R$2,FALSE)</f>
        <v>0</v>
      </c>
      <c r="S34" s="80">
        <f>'5th Cycle Summary-Final'!M34-VLOOKUP(FinalComparison!$G34,'SB35 Determination Data'!$K$4:$AN$415,S$2,FALSE)</f>
        <v>-2</v>
      </c>
      <c r="T34" s="80">
        <f>'5th Cycle Summary-Final'!N34-VLOOKUP(FinalComparison!$G34,'SB35 Determination Data'!$K$4:$AN$415,T$2,FALSE)</f>
        <v>2</v>
      </c>
      <c r="U34" s="34"/>
      <c r="V34" s="34"/>
      <c r="W34" s="80">
        <f>'5th Cycle Summary-Final'!O34-VLOOKUP(FinalComparison!$G34,'SB35 Determination Data'!$K$4:$AN$415,W$2,FALSE)</f>
        <v>-1.8018018018018014E-2</v>
      </c>
      <c r="X34" s="34"/>
      <c r="Y34" s="80">
        <f>'5th Cycle Summary-Final'!P34-VLOOKUP(FinalComparison!$G34,'SB35 Determination Data'!$K$4:$AN$415,Y$2,FALSE)</f>
        <v>0</v>
      </c>
      <c r="Z34" s="80">
        <f>'5th Cycle Summary-Final'!Q34-VLOOKUP(FinalComparison!$G34,'SB35 Determination Data'!$K$4:$AN$415,Z$2,FALSE)</f>
        <v>-10</v>
      </c>
      <c r="AA34" s="80">
        <f>'5th Cycle Summary-Final'!R34-VLOOKUP(FinalComparison!$G34,'SB35 Determination Data'!$K$4:$AN$415,AA$2,FALSE)</f>
        <v>10</v>
      </c>
      <c r="AB34" s="80">
        <f>'5th Cycle Summary-Final'!S34-VLOOKUP(FinalComparison!$G34,'SB35 Determination Data'!$K$4:$AN$415,AB$2,FALSE)</f>
        <v>-8.0645161290322565E-2</v>
      </c>
      <c r="AC34" s="80">
        <f>'5th Cycle Summary-Final'!T34-VLOOKUP(FinalComparison!$G34,'SB35 Determination Data'!$K$4:$AN$415,AC$2,FALSE)</f>
        <v>0</v>
      </c>
      <c r="AD34" s="80">
        <f>'5th Cycle Summary-Final'!U34-VLOOKUP(FinalComparison!$G34,'SB35 Determination Data'!$K$4:$AN$415,AD$2,FALSE)</f>
        <v>-34</v>
      </c>
      <c r="AE34" s="80">
        <f>'5th Cycle Summary-Final'!V34-VLOOKUP(FinalComparison!$G34,'SB35 Determination Data'!$K$4:$AN$415,AE$2,FALSE)</f>
        <v>0</v>
      </c>
      <c r="AF34" s="80">
        <f>'5th Cycle Summary-Final'!W34-VLOOKUP(FinalComparison!$G34,'SB35 Determination Data'!$K$4:$AN$415,AF$2,FALSE)</f>
        <v>-0.26984126984126977</v>
      </c>
    </row>
    <row r="35" spans="1:32" x14ac:dyDescent="0.2">
      <c r="A35" t="s">
        <v>21</v>
      </c>
      <c r="F35" t="s">
        <v>8</v>
      </c>
      <c r="G35" t="s">
        <v>114</v>
      </c>
      <c r="H35" s="80">
        <f>'5th Cycle Summary-Final'!D35-VLOOKUP(FinalComparison!$G35,'SB35 Determination Data'!$K$4:$AN$415,H$2,FALSE)</f>
        <v>0</v>
      </c>
      <c r="I35" s="80">
        <f>'5th Cycle Summary-Final'!E35-VLOOKUP(FinalComparison!$G35,'SB35 Determination Data'!$K$4:$AN$415,I$2,FALSE)</f>
        <v>0</v>
      </c>
      <c r="J35" s="80">
        <f>'5th Cycle Summary-Final'!F35-VLOOKUP(FinalComparison!$G35,'SB35 Determination Data'!$K$4:$AN$415,J$2,FALSE)</f>
        <v>0</v>
      </c>
      <c r="K35" s="80">
        <f>'5th Cycle Summary-Final'!G35-VLOOKUP(FinalComparison!$G35,'SB35 Determination Data'!$K$4:$AN$415,K$2,FALSE)</f>
        <v>0</v>
      </c>
      <c r="L35" s="80">
        <f>'5th Cycle Summary-Final'!H35-VLOOKUP(FinalComparison!$G35,'SB35 Determination Data'!$K$4:$AN$415,L$2,FALSE)</f>
        <v>0</v>
      </c>
      <c r="M35" s="80">
        <f>'5th Cycle Summary-Final'!I35-VLOOKUP(FinalComparison!$G35,'SB35 Determination Data'!$K$4:$AN$415,M$2,FALSE)</f>
        <v>0</v>
      </c>
      <c r="N35" s="80"/>
      <c r="O35" s="80"/>
      <c r="P35" s="80">
        <f>'5th Cycle Summary-Final'!J35-VLOOKUP(FinalComparison!$G35,'SB35 Determination Data'!$K$4:$AN$415,P$2,FALSE)</f>
        <v>0</v>
      </c>
      <c r="Q35" s="80">
        <f>'5th Cycle Summary-Final'!K35-VLOOKUP(FinalComparison!$G35,'SB35 Determination Data'!$K$4:$AN$415,Q$2,FALSE)</f>
        <v>0</v>
      </c>
      <c r="R35" s="80">
        <f>'5th Cycle Summary-Final'!L35-VLOOKUP(FinalComparison!$G35,'SB35 Determination Data'!$K$4:$AN$415,R$2,FALSE)</f>
        <v>0</v>
      </c>
      <c r="S35" s="80">
        <f>'5th Cycle Summary-Final'!M35-VLOOKUP(FinalComparison!$G35,'SB35 Determination Data'!$K$4:$AN$415,S$2,FALSE)</f>
        <v>0</v>
      </c>
      <c r="T35" s="80">
        <f>'5th Cycle Summary-Final'!N35-VLOOKUP(FinalComparison!$G35,'SB35 Determination Data'!$K$4:$AN$415,T$2,FALSE)</f>
        <v>0</v>
      </c>
      <c r="U35" s="34"/>
      <c r="V35" s="34"/>
      <c r="W35" s="80">
        <f>'5th Cycle Summary-Final'!O35-VLOOKUP(FinalComparison!$G35,'SB35 Determination Data'!$K$4:$AN$415,W$2,FALSE)</f>
        <v>0</v>
      </c>
      <c r="X35" s="34"/>
      <c r="Y35" s="80">
        <f>'5th Cycle Summary-Final'!P35-VLOOKUP(FinalComparison!$G35,'SB35 Determination Data'!$K$4:$AN$415,Y$2,FALSE)</f>
        <v>0</v>
      </c>
      <c r="Z35" s="80">
        <f>'5th Cycle Summary-Final'!Q35-VLOOKUP(FinalComparison!$G35,'SB35 Determination Data'!$K$4:$AN$415,Z$2,FALSE)</f>
        <v>0</v>
      </c>
      <c r="AA35" s="80">
        <f>'5th Cycle Summary-Final'!R35-VLOOKUP(FinalComparison!$G35,'SB35 Determination Data'!$K$4:$AN$415,AA$2,FALSE)</f>
        <v>0</v>
      </c>
      <c r="AB35" s="80">
        <f>'5th Cycle Summary-Final'!S35-VLOOKUP(FinalComparison!$G35,'SB35 Determination Data'!$K$4:$AN$415,AB$2,FALSE)</f>
        <v>0</v>
      </c>
      <c r="AC35" s="80">
        <f>'5th Cycle Summary-Final'!T35-VLOOKUP(FinalComparison!$G35,'SB35 Determination Data'!$K$4:$AN$415,AC$2,FALSE)</f>
        <v>0</v>
      </c>
      <c r="AD35" s="80">
        <f>'5th Cycle Summary-Final'!U35-VLOOKUP(FinalComparison!$G35,'SB35 Determination Data'!$K$4:$AN$415,AD$2,FALSE)</f>
        <v>-18</v>
      </c>
      <c r="AE35" s="80">
        <f>'5th Cycle Summary-Final'!V35-VLOOKUP(FinalComparison!$G35,'SB35 Determination Data'!$K$4:$AN$415,AE$2,FALSE)</f>
        <v>0</v>
      </c>
      <c r="AF35" s="80">
        <f>'5th Cycle Summary-Final'!W35-VLOOKUP(FinalComparison!$G35,'SB35 Determination Data'!$K$4:$AN$415,AF$2,FALSE)</f>
        <v>-0.10843373493975905</v>
      </c>
    </row>
    <row r="36" spans="1:32" x14ac:dyDescent="0.2">
      <c r="A36" t="s">
        <v>21</v>
      </c>
      <c r="F36" t="s">
        <v>8</v>
      </c>
      <c r="G36" t="s">
        <v>148</v>
      </c>
      <c r="H36" s="80">
        <f>'5th Cycle Summary-Final'!D36-VLOOKUP(FinalComparison!$G36,'SB35 Determination Data'!$K$4:$AN$415,H$2,FALSE)</f>
        <v>0</v>
      </c>
      <c r="I36" s="80">
        <f>'5th Cycle Summary-Final'!E36-VLOOKUP(FinalComparison!$G36,'SB35 Determination Data'!$K$4:$AN$415,I$2,FALSE)</f>
        <v>0</v>
      </c>
      <c r="J36" s="80">
        <f>'5th Cycle Summary-Final'!F36-VLOOKUP(FinalComparison!$G36,'SB35 Determination Data'!$K$4:$AN$415,J$2,FALSE)</f>
        <v>0</v>
      </c>
      <c r="K36" s="80">
        <f>'5th Cycle Summary-Final'!G36-VLOOKUP(FinalComparison!$G36,'SB35 Determination Data'!$K$4:$AN$415,K$2,FALSE)</f>
        <v>0</v>
      </c>
      <c r="L36" s="80">
        <f>'5th Cycle Summary-Final'!H36-VLOOKUP(FinalComparison!$G36,'SB35 Determination Data'!$K$4:$AN$415,L$2,FALSE)</f>
        <v>0</v>
      </c>
      <c r="M36" s="80">
        <f>'5th Cycle Summary-Final'!I36-VLOOKUP(FinalComparison!$G36,'SB35 Determination Data'!$K$4:$AN$415,M$2,FALSE)</f>
        <v>0</v>
      </c>
      <c r="N36" s="80"/>
      <c r="O36" s="80"/>
      <c r="P36" s="80">
        <f>'5th Cycle Summary-Final'!J36-VLOOKUP(FinalComparison!$G36,'SB35 Determination Data'!$K$4:$AN$415,P$2,FALSE)</f>
        <v>0</v>
      </c>
      <c r="Q36" s="80">
        <f>'5th Cycle Summary-Final'!K36-VLOOKUP(FinalComparison!$G36,'SB35 Determination Data'!$K$4:$AN$415,Q$2,FALSE)</f>
        <v>0</v>
      </c>
      <c r="R36" s="80">
        <f>'5th Cycle Summary-Final'!L36-VLOOKUP(FinalComparison!$G36,'SB35 Determination Data'!$K$4:$AN$415,R$2,FALSE)</f>
        <v>0</v>
      </c>
      <c r="S36" s="80">
        <f>'5th Cycle Summary-Final'!M36-VLOOKUP(FinalComparison!$G36,'SB35 Determination Data'!$K$4:$AN$415,S$2,FALSE)</f>
        <v>0</v>
      </c>
      <c r="T36" s="80">
        <f>'5th Cycle Summary-Final'!N36-VLOOKUP(FinalComparison!$G36,'SB35 Determination Data'!$K$4:$AN$415,T$2,FALSE)</f>
        <v>0</v>
      </c>
      <c r="U36" s="34"/>
      <c r="V36" s="34"/>
      <c r="W36" s="80">
        <f>'5th Cycle Summary-Final'!O36-VLOOKUP(FinalComparison!$G36,'SB35 Determination Data'!$K$4:$AN$415,W$2,FALSE)</f>
        <v>0</v>
      </c>
      <c r="X36" s="34"/>
      <c r="Y36" s="80">
        <f>'5th Cycle Summary-Final'!P36-VLOOKUP(FinalComparison!$G36,'SB35 Determination Data'!$K$4:$AN$415,Y$2,FALSE)</f>
        <v>0</v>
      </c>
      <c r="Z36" s="80">
        <f>'5th Cycle Summary-Final'!Q36-VLOOKUP(FinalComparison!$G36,'SB35 Determination Data'!$K$4:$AN$415,Z$2,FALSE)</f>
        <v>0</v>
      </c>
      <c r="AA36" s="80">
        <f>'5th Cycle Summary-Final'!R36-VLOOKUP(FinalComparison!$G36,'SB35 Determination Data'!$K$4:$AN$415,AA$2,FALSE)</f>
        <v>0</v>
      </c>
      <c r="AB36" s="80">
        <f>'5th Cycle Summary-Final'!S36-VLOOKUP(FinalComparison!$G36,'SB35 Determination Data'!$K$4:$AN$415,AB$2,FALSE)</f>
        <v>0</v>
      </c>
      <c r="AC36" s="80">
        <f>'5th Cycle Summary-Final'!T36-VLOOKUP(FinalComparison!$G36,'SB35 Determination Data'!$K$4:$AN$415,AC$2,FALSE)</f>
        <v>0</v>
      </c>
      <c r="AD36" s="80">
        <f>'5th Cycle Summary-Final'!U36-VLOOKUP(FinalComparison!$G36,'SB35 Determination Data'!$K$4:$AN$415,AD$2,FALSE)</f>
        <v>-227</v>
      </c>
      <c r="AE36" s="80">
        <f>'5th Cycle Summary-Final'!V36-VLOOKUP(FinalComparison!$G36,'SB35 Determination Data'!$K$4:$AN$415,AE$2,FALSE)</f>
        <v>0</v>
      </c>
      <c r="AF36" s="80">
        <f>'5th Cycle Summary-Final'!W36-VLOOKUP(FinalComparison!$G36,'SB35 Determination Data'!$K$4:$AN$415,AF$2,FALSE)</f>
        <v>-0.93032786885245899</v>
      </c>
    </row>
    <row r="37" spans="1:32" x14ac:dyDescent="0.2">
      <c r="A37" t="s">
        <v>21</v>
      </c>
      <c r="F37" t="s">
        <v>8</v>
      </c>
      <c r="G37" t="s">
        <v>167</v>
      </c>
      <c r="H37" s="80">
        <f>'5th Cycle Summary-Final'!D37-VLOOKUP(FinalComparison!$G37,'SB35 Determination Data'!$K$4:$AN$415,H$2,FALSE)</f>
        <v>0</v>
      </c>
      <c r="I37" s="80">
        <f>'5th Cycle Summary-Final'!E37-VLOOKUP(FinalComparison!$G37,'SB35 Determination Data'!$K$4:$AN$415,I$2,FALSE)</f>
        <v>0</v>
      </c>
      <c r="J37" s="80">
        <f>'5th Cycle Summary-Final'!F37-VLOOKUP(FinalComparison!$G37,'SB35 Determination Data'!$K$4:$AN$415,J$2,FALSE)</f>
        <v>0</v>
      </c>
      <c r="K37" s="80">
        <f>'5th Cycle Summary-Final'!G37-VLOOKUP(FinalComparison!$G37,'SB35 Determination Data'!$K$4:$AN$415,K$2,FALSE)</f>
        <v>0</v>
      </c>
      <c r="L37" s="80">
        <f>'5th Cycle Summary-Final'!H37-VLOOKUP(FinalComparison!$G37,'SB35 Determination Data'!$K$4:$AN$415,L$2,FALSE)</f>
        <v>0</v>
      </c>
      <c r="M37" s="80">
        <f>'5th Cycle Summary-Final'!I37-VLOOKUP(FinalComparison!$G37,'SB35 Determination Data'!$K$4:$AN$415,M$2,FALSE)</f>
        <v>0</v>
      </c>
      <c r="N37" s="80"/>
      <c r="O37" s="80"/>
      <c r="P37" s="80">
        <f>'5th Cycle Summary-Final'!J37-VLOOKUP(FinalComparison!$G37,'SB35 Determination Data'!$K$4:$AN$415,P$2,FALSE)</f>
        <v>0</v>
      </c>
      <c r="Q37" s="80">
        <f>'5th Cycle Summary-Final'!K37-VLOOKUP(FinalComparison!$G37,'SB35 Determination Data'!$K$4:$AN$415,Q$2,FALSE)</f>
        <v>0</v>
      </c>
      <c r="R37" s="80">
        <f>'5th Cycle Summary-Final'!L37-VLOOKUP(FinalComparison!$G37,'SB35 Determination Data'!$K$4:$AN$415,R$2,FALSE)</f>
        <v>0</v>
      </c>
      <c r="S37" s="80">
        <f>'5th Cycle Summary-Final'!M37-VLOOKUP(FinalComparison!$G37,'SB35 Determination Data'!$K$4:$AN$415,S$2,FALSE)</f>
        <v>0</v>
      </c>
      <c r="T37" s="80">
        <f>'5th Cycle Summary-Final'!N37-VLOOKUP(FinalComparison!$G37,'SB35 Determination Data'!$K$4:$AN$415,T$2,FALSE)</f>
        <v>0</v>
      </c>
      <c r="U37" s="34"/>
      <c r="V37" s="34"/>
      <c r="W37" s="80">
        <f>'5th Cycle Summary-Final'!O37-VLOOKUP(FinalComparison!$G37,'SB35 Determination Data'!$K$4:$AN$415,W$2,FALSE)</f>
        <v>0</v>
      </c>
      <c r="X37" s="34"/>
      <c r="Y37" s="80">
        <f>'5th Cycle Summary-Final'!P37-VLOOKUP(FinalComparison!$G37,'SB35 Determination Data'!$K$4:$AN$415,Y$2,FALSE)</f>
        <v>0</v>
      </c>
      <c r="Z37" s="80">
        <f>'5th Cycle Summary-Final'!Q37-VLOOKUP(FinalComparison!$G37,'SB35 Determination Data'!$K$4:$AN$415,Z$2,FALSE)</f>
        <v>-2</v>
      </c>
      <c r="AA37" s="80">
        <f>'5th Cycle Summary-Final'!R37-VLOOKUP(FinalComparison!$G37,'SB35 Determination Data'!$K$4:$AN$415,AA$2,FALSE)</f>
        <v>2</v>
      </c>
      <c r="AB37" s="80">
        <f>'5th Cycle Summary-Final'!S37-VLOOKUP(FinalComparison!$G37,'SB35 Determination Data'!$K$4:$AN$415,AB$2,FALSE)</f>
        <v>-2.352941176470591E-2</v>
      </c>
      <c r="AC37" s="80">
        <f>'5th Cycle Summary-Final'!T37-VLOOKUP(FinalComparison!$G37,'SB35 Determination Data'!$K$4:$AN$415,AC$2,FALSE)</f>
        <v>0</v>
      </c>
      <c r="AD37" s="80">
        <f>'5th Cycle Summary-Final'!U37-VLOOKUP(FinalComparison!$G37,'SB35 Determination Data'!$K$4:$AN$415,AD$2,FALSE)</f>
        <v>-29</v>
      </c>
      <c r="AE37" s="80">
        <f>'5th Cycle Summary-Final'!V37-VLOOKUP(FinalComparison!$G37,'SB35 Determination Data'!$K$4:$AN$415,AE$2,FALSE)</f>
        <v>0</v>
      </c>
      <c r="AF37" s="80">
        <f>'5th Cycle Summary-Final'!W37-VLOOKUP(FinalComparison!$G37,'SB35 Determination Data'!$K$4:$AN$415,AF$2,FALSE)</f>
        <v>-0.29292929292929282</v>
      </c>
    </row>
    <row r="38" spans="1:32" x14ac:dyDescent="0.2">
      <c r="A38" t="s">
        <v>21</v>
      </c>
      <c r="F38" t="s">
        <v>8</v>
      </c>
      <c r="G38" t="s">
        <v>1019</v>
      </c>
      <c r="H38" s="80">
        <f>'5th Cycle Summary-Final'!D38-VLOOKUP(FinalComparison!$G38,'SB35 Determination Data'!$K$4:$AN$415,H$2,FALSE)</f>
        <v>0</v>
      </c>
      <c r="I38" s="80">
        <f>'5th Cycle Summary-Final'!E38-VLOOKUP(FinalComparison!$G38,'SB35 Determination Data'!$K$4:$AN$415,I$2,FALSE)</f>
        <v>0</v>
      </c>
      <c r="J38" s="80">
        <f>'5th Cycle Summary-Final'!F38-VLOOKUP(FinalComparison!$G38,'SB35 Determination Data'!$K$4:$AN$415,J$2,FALSE)</f>
        <v>0</v>
      </c>
      <c r="K38" s="80">
        <f>'5th Cycle Summary-Final'!G38-VLOOKUP(FinalComparison!$G38,'SB35 Determination Data'!$K$4:$AN$415,K$2,FALSE)</f>
        <v>0</v>
      </c>
      <c r="L38" s="80">
        <f>'5th Cycle Summary-Final'!H38-VLOOKUP(FinalComparison!$G38,'SB35 Determination Data'!$K$4:$AN$415,L$2,FALSE)</f>
        <v>0</v>
      </c>
      <c r="M38" s="80">
        <f>'5th Cycle Summary-Final'!I38-VLOOKUP(FinalComparison!$G38,'SB35 Determination Data'!$K$4:$AN$415,M$2,FALSE)</f>
        <v>0</v>
      </c>
      <c r="N38" s="80"/>
      <c r="O38" s="80"/>
      <c r="P38" s="80">
        <f>'5th Cycle Summary-Final'!J38-VLOOKUP(FinalComparison!$G38,'SB35 Determination Data'!$K$4:$AN$415,P$2,FALSE)</f>
        <v>0</v>
      </c>
      <c r="Q38" s="80">
        <f>'5th Cycle Summary-Final'!K38-VLOOKUP(FinalComparison!$G38,'SB35 Determination Data'!$K$4:$AN$415,Q$2,FALSE)</f>
        <v>0</v>
      </c>
      <c r="R38" s="80">
        <f>'5th Cycle Summary-Final'!L38-VLOOKUP(FinalComparison!$G38,'SB35 Determination Data'!$K$4:$AN$415,R$2,FALSE)</f>
        <v>0</v>
      </c>
      <c r="S38" s="80">
        <f>'5th Cycle Summary-Final'!M38-VLOOKUP(FinalComparison!$G38,'SB35 Determination Data'!$K$4:$AN$415,S$2,FALSE)</f>
        <v>0</v>
      </c>
      <c r="T38" s="80">
        <f>'5th Cycle Summary-Final'!N38-VLOOKUP(FinalComparison!$G38,'SB35 Determination Data'!$K$4:$AN$415,T$2,FALSE)</f>
        <v>0</v>
      </c>
      <c r="U38" s="34"/>
      <c r="V38" s="34"/>
      <c r="W38" s="80">
        <f>'5th Cycle Summary-Final'!O38-VLOOKUP(FinalComparison!$G38,'SB35 Determination Data'!$K$4:$AN$415,W$2,FALSE)</f>
        <v>0</v>
      </c>
      <c r="X38" s="34"/>
      <c r="Y38" s="80">
        <f>'5th Cycle Summary-Final'!P38-VLOOKUP(FinalComparison!$G38,'SB35 Determination Data'!$K$4:$AN$415,Y$2,FALSE)</f>
        <v>0</v>
      </c>
      <c r="Z38" s="80">
        <f>'5th Cycle Summary-Final'!Q38-VLOOKUP(FinalComparison!$G38,'SB35 Determination Data'!$K$4:$AN$415,Z$2,FALSE)</f>
        <v>0</v>
      </c>
      <c r="AA38" s="80">
        <f>'5th Cycle Summary-Final'!R38-VLOOKUP(FinalComparison!$G38,'SB35 Determination Data'!$K$4:$AN$415,AA$2,FALSE)</f>
        <v>0</v>
      </c>
      <c r="AB38" s="80">
        <f>'5th Cycle Summary-Final'!S38-VLOOKUP(FinalComparison!$G38,'SB35 Determination Data'!$K$4:$AN$415,AB$2,FALSE)</f>
        <v>0</v>
      </c>
      <c r="AC38" s="80">
        <f>'5th Cycle Summary-Final'!T38-VLOOKUP(FinalComparison!$G38,'SB35 Determination Data'!$K$4:$AN$415,AC$2,FALSE)</f>
        <v>0</v>
      </c>
      <c r="AD38" s="80">
        <f>'5th Cycle Summary-Final'!U38-VLOOKUP(FinalComparison!$G38,'SB35 Determination Data'!$K$4:$AN$415,AD$2,FALSE)</f>
        <v>-9</v>
      </c>
      <c r="AE38" s="80">
        <f>'5th Cycle Summary-Final'!V38-VLOOKUP(FinalComparison!$G38,'SB35 Determination Data'!$K$4:$AN$415,AE$2,FALSE)</f>
        <v>9</v>
      </c>
      <c r="AF38" s="80">
        <f>'5th Cycle Summary-Final'!W38-VLOOKUP(FinalComparison!$G38,'SB35 Determination Data'!$K$4:$AN$415,AF$2,FALSE)</f>
        <v>-4.6153846153846156E-2</v>
      </c>
    </row>
    <row r="39" spans="1:32" x14ac:dyDescent="0.2">
      <c r="A39" t="s">
        <v>21</v>
      </c>
      <c r="F39" t="s">
        <v>8</v>
      </c>
      <c r="G39" t="s">
        <v>202</v>
      </c>
      <c r="H39" s="80">
        <f>'5th Cycle Summary-Final'!D39-VLOOKUP(FinalComparison!$G39,'SB35 Determination Data'!$K$4:$AN$415,H$2,FALSE)</f>
        <v>0</v>
      </c>
      <c r="I39" s="80">
        <f>'5th Cycle Summary-Final'!E39-VLOOKUP(FinalComparison!$G39,'SB35 Determination Data'!$K$4:$AN$415,I$2,FALSE)</f>
        <v>0</v>
      </c>
      <c r="J39" s="80">
        <f>'5th Cycle Summary-Final'!F39-VLOOKUP(FinalComparison!$G39,'SB35 Determination Data'!$K$4:$AN$415,J$2,FALSE)</f>
        <v>0</v>
      </c>
      <c r="K39" s="80">
        <f>'5th Cycle Summary-Final'!G39-VLOOKUP(FinalComparison!$G39,'SB35 Determination Data'!$K$4:$AN$415,K$2,FALSE)</f>
        <v>0</v>
      </c>
      <c r="L39" s="80">
        <f>'5th Cycle Summary-Final'!H39-VLOOKUP(FinalComparison!$G39,'SB35 Determination Data'!$K$4:$AN$415,L$2,FALSE)</f>
        <v>0</v>
      </c>
      <c r="M39" s="80">
        <f>'5th Cycle Summary-Final'!I39-VLOOKUP(FinalComparison!$G39,'SB35 Determination Data'!$K$4:$AN$415,M$2,FALSE)</f>
        <v>0</v>
      </c>
      <c r="N39" s="80"/>
      <c r="O39" s="80"/>
      <c r="P39" s="80">
        <f>'5th Cycle Summary-Final'!J39-VLOOKUP(FinalComparison!$G39,'SB35 Determination Data'!$K$4:$AN$415,P$2,FALSE)</f>
        <v>0</v>
      </c>
      <c r="Q39" s="80">
        <f>'5th Cycle Summary-Final'!K39-VLOOKUP(FinalComparison!$G39,'SB35 Determination Data'!$K$4:$AN$415,Q$2,FALSE)</f>
        <v>0</v>
      </c>
      <c r="R39" s="80">
        <f>'5th Cycle Summary-Final'!L39-VLOOKUP(FinalComparison!$G39,'SB35 Determination Data'!$K$4:$AN$415,R$2,FALSE)</f>
        <v>0</v>
      </c>
      <c r="S39" s="80">
        <f>'5th Cycle Summary-Final'!M39-VLOOKUP(FinalComparison!$G39,'SB35 Determination Data'!$K$4:$AN$415,S$2,FALSE)</f>
        <v>0</v>
      </c>
      <c r="T39" s="80">
        <f>'5th Cycle Summary-Final'!N39-VLOOKUP(FinalComparison!$G39,'SB35 Determination Data'!$K$4:$AN$415,T$2,FALSE)</f>
        <v>0</v>
      </c>
      <c r="U39" s="34"/>
      <c r="V39" s="34"/>
      <c r="W39" s="80">
        <f>'5th Cycle Summary-Final'!O39-VLOOKUP(FinalComparison!$G39,'SB35 Determination Data'!$K$4:$AN$415,W$2,FALSE)</f>
        <v>0</v>
      </c>
      <c r="X39" s="34"/>
      <c r="Y39" s="80">
        <f>'5th Cycle Summary-Final'!P39-VLOOKUP(FinalComparison!$G39,'SB35 Determination Data'!$K$4:$AN$415,Y$2,FALSE)</f>
        <v>0</v>
      </c>
      <c r="Z39" s="80">
        <f>'5th Cycle Summary-Final'!Q39-VLOOKUP(FinalComparison!$G39,'SB35 Determination Data'!$K$4:$AN$415,Z$2,FALSE)</f>
        <v>-1</v>
      </c>
      <c r="AA39" s="80">
        <f>'5th Cycle Summary-Final'!R39-VLOOKUP(FinalComparison!$G39,'SB35 Determination Data'!$K$4:$AN$415,AA$2,FALSE)</f>
        <v>1</v>
      </c>
      <c r="AB39" s="80">
        <f>'5th Cycle Summary-Final'!S39-VLOOKUP(FinalComparison!$G39,'SB35 Determination Data'!$K$4:$AN$415,AB$2,FALSE)</f>
        <v>-0.02</v>
      </c>
      <c r="AC39" s="80">
        <f>'5th Cycle Summary-Final'!T39-VLOOKUP(FinalComparison!$G39,'SB35 Determination Data'!$K$4:$AN$415,AC$2,FALSE)</f>
        <v>0</v>
      </c>
      <c r="AD39" s="80">
        <f>'5th Cycle Summary-Final'!U39-VLOOKUP(FinalComparison!$G39,'SB35 Determination Data'!$K$4:$AN$415,AD$2,FALSE)</f>
        <v>-64</v>
      </c>
      <c r="AE39" s="80">
        <f>'5th Cycle Summary-Final'!V39-VLOOKUP(FinalComparison!$G39,'SB35 Determination Data'!$K$4:$AN$415,AE$2,FALSE)</f>
        <v>16</v>
      </c>
      <c r="AF39" s="80">
        <f>'5th Cycle Summary-Final'!W39-VLOOKUP(FinalComparison!$G39,'SB35 Determination Data'!$K$4:$AN$415,AF$2,FALSE)</f>
        <v>-1.0666666666666669</v>
      </c>
    </row>
    <row r="40" spans="1:32" x14ac:dyDescent="0.2">
      <c r="A40" t="s">
        <v>21</v>
      </c>
      <c r="F40" t="s">
        <v>8</v>
      </c>
      <c r="G40" t="s">
        <v>214</v>
      </c>
      <c r="H40" s="80">
        <f>'5th Cycle Summary-Final'!D40-VLOOKUP(FinalComparison!$G40,'SB35 Determination Data'!$K$4:$AN$415,H$2,FALSE)</f>
        <v>-20</v>
      </c>
      <c r="I40" s="80">
        <f>'5th Cycle Summary-Final'!E40-VLOOKUP(FinalComparison!$G40,'SB35 Determination Data'!$K$4:$AN$415,I$2,FALSE)</f>
        <v>0</v>
      </c>
      <c r="J40" s="80">
        <f>'5th Cycle Summary-Final'!F40-VLOOKUP(FinalComparison!$G40,'SB35 Determination Data'!$K$4:$AN$415,J$2,FALSE)</f>
        <v>0</v>
      </c>
      <c r="K40" s="80">
        <f>'5th Cycle Summary-Final'!G40-VLOOKUP(FinalComparison!$G40,'SB35 Determination Data'!$K$4:$AN$415,K$2,FALSE)</f>
        <v>0</v>
      </c>
      <c r="L40" s="80">
        <f>'5th Cycle Summary-Final'!H40-VLOOKUP(FinalComparison!$G40,'SB35 Determination Data'!$K$4:$AN$415,L$2,FALSE)</f>
        <v>-20</v>
      </c>
      <c r="M40" s="80">
        <f>'5th Cycle Summary-Final'!I40-VLOOKUP(FinalComparison!$G40,'SB35 Determination Data'!$K$4:$AN$415,M$2,FALSE)</f>
        <v>1.6994338760900271E-3</v>
      </c>
      <c r="N40" s="80"/>
      <c r="O40" s="80"/>
      <c r="P40" s="80">
        <f>'5th Cycle Summary-Final'!J40-VLOOKUP(FinalComparison!$G40,'SB35 Determination Data'!$K$4:$AN$415,P$2,FALSE)</f>
        <v>-11</v>
      </c>
      <c r="Q40" s="80">
        <f>'5th Cycle Summary-Final'!K40-VLOOKUP(FinalComparison!$G40,'SB35 Determination Data'!$K$4:$AN$415,Q$2,FALSE)</f>
        <v>0</v>
      </c>
      <c r="R40" s="80">
        <f>'5th Cycle Summary-Final'!L40-VLOOKUP(FinalComparison!$G40,'SB35 Determination Data'!$K$4:$AN$415,R$2,FALSE)</f>
        <v>0</v>
      </c>
      <c r="S40" s="80">
        <f>'5th Cycle Summary-Final'!M40-VLOOKUP(FinalComparison!$G40,'SB35 Determination Data'!$K$4:$AN$415,S$2,FALSE)</f>
        <v>0</v>
      </c>
      <c r="T40" s="80">
        <f>'5th Cycle Summary-Final'!N40-VLOOKUP(FinalComparison!$G40,'SB35 Determination Data'!$K$4:$AN$415,T$2,FALSE)</f>
        <v>-11</v>
      </c>
      <c r="U40" s="34"/>
      <c r="V40" s="34"/>
      <c r="W40" s="80">
        <f>'5th Cycle Summary-Final'!O40-VLOOKUP(FinalComparison!$G40,'SB35 Determination Data'!$K$4:$AN$415,W$2,FALSE)</f>
        <v>2.5597630632536506E-2</v>
      </c>
      <c r="X40" s="34"/>
      <c r="Y40" s="80">
        <f>'5th Cycle Summary-Final'!P40-VLOOKUP(FinalComparison!$G40,'SB35 Determination Data'!$K$4:$AN$415,Y$2,FALSE)</f>
        <v>-33</v>
      </c>
      <c r="Z40" s="80">
        <f>'5th Cycle Summary-Final'!Q40-VLOOKUP(FinalComparison!$G40,'SB35 Determination Data'!$K$4:$AN$415,Z$2,FALSE)</f>
        <v>0</v>
      </c>
      <c r="AA40" s="80">
        <f>'5th Cycle Summary-Final'!R40-VLOOKUP(FinalComparison!$G40,'SB35 Determination Data'!$K$4:$AN$415,AA$2,FALSE)</f>
        <v>0</v>
      </c>
      <c r="AB40" s="80">
        <f>'5th Cycle Summary-Final'!S40-VLOOKUP(FinalComparison!$G40,'SB35 Determination Data'!$K$4:$AN$415,AB$2,FALSE)</f>
        <v>0.2775452716297786</v>
      </c>
      <c r="AC40" s="80">
        <f>'5th Cycle Summary-Final'!T40-VLOOKUP(FinalComparison!$G40,'SB35 Determination Data'!$K$4:$AN$415,AC$2,FALSE)</f>
        <v>-56</v>
      </c>
      <c r="AD40" s="80">
        <f>'5th Cycle Summary-Final'!U40-VLOOKUP(FinalComparison!$G40,'SB35 Determination Data'!$K$4:$AN$415,AD$2,FALSE)</f>
        <v>-192</v>
      </c>
      <c r="AE40" s="80">
        <f>'5th Cycle Summary-Final'!V40-VLOOKUP(FinalComparison!$G40,'SB35 Determination Data'!$K$4:$AN$415,AE$2,FALSE)</f>
        <v>0</v>
      </c>
      <c r="AF40" s="80">
        <f>'5th Cycle Summary-Final'!W40-VLOOKUP(FinalComparison!$G40,'SB35 Determination Data'!$K$4:$AN$415,AF$2,FALSE)</f>
        <v>-0.26016114912547117</v>
      </c>
    </row>
    <row r="41" spans="1:32" x14ac:dyDescent="0.2">
      <c r="A41" t="s">
        <v>21</v>
      </c>
      <c r="F41" t="s">
        <v>8</v>
      </c>
      <c r="G41" t="s">
        <v>219</v>
      </c>
      <c r="H41" s="80">
        <f>'5th Cycle Summary-Final'!D41-VLOOKUP(FinalComparison!$G41,'SB35 Determination Data'!$K$4:$AN$415,H$2,FALSE)</f>
        <v>0</v>
      </c>
      <c r="I41" s="80">
        <f>'5th Cycle Summary-Final'!E41-VLOOKUP(FinalComparison!$G41,'SB35 Determination Data'!$K$4:$AN$415,I$2,FALSE)</f>
        <v>0</v>
      </c>
      <c r="J41" s="80">
        <f>'5th Cycle Summary-Final'!F41-VLOOKUP(FinalComparison!$G41,'SB35 Determination Data'!$K$4:$AN$415,J$2,FALSE)</f>
        <v>0</v>
      </c>
      <c r="K41" s="80">
        <f>'5th Cycle Summary-Final'!G41-VLOOKUP(FinalComparison!$G41,'SB35 Determination Data'!$K$4:$AN$415,K$2,FALSE)</f>
        <v>0</v>
      </c>
      <c r="L41" s="80">
        <f>'5th Cycle Summary-Final'!H41-VLOOKUP(FinalComparison!$G41,'SB35 Determination Data'!$K$4:$AN$415,L$2,FALSE)</f>
        <v>0</v>
      </c>
      <c r="M41" s="80">
        <f>'5th Cycle Summary-Final'!I41-VLOOKUP(FinalComparison!$G41,'SB35 Determination Data'!$K$4:$AN$415,M$2,FALSE)</f>
        <v>0</v>
      </c>
      <c r="N41" s="80"/>
      <c r="O41" s="80"/>
      <c r="P41" s="80">
        <f>'5th Cycle Summary-Final'!J41-VLOOKUP(FinalComparison!$G41,'SB35 Determination Data'!$K$4:$AN$415,P$2,FALSE)</f>
        <v>0</v>
      </c>
      <c r="Q41" s="80">
        <f>'5th Cycle Summary-Final'!K41-VLOOKUP(FinalComparison!$G41,'SB35 Determination Data'!$K$4:$AN$415,Q$2,FALSE)</f>
        <v>0</v>
      </c>
      <c r="R41" s="80">
        <f>'5th Cycle Summary-Final'!L41-VLOOKUP(FinalComparison!$G41,'SB35 Determination Data'!$K$4:$AN$415,R$2,FALSE)</f>
        <v>0</v>
      </c>
      <c r="S41" s="80">
        <f>'5th Cycle Summary-Final'!M41-VLOOKUP(FinalComparison!$G41,'SB35 Determination Data'!$K$4:$AN$415,S$2,FALSE)</f>
        <v>0</v>
      </c>
      <c r="T41" s="80">
        <f>'5th Cycle Summary-Final'!N41-VLOOKUP(FinalComparison!$G41,'SB35 Determination Data'!$K$4:$AN$415,T$2,FALSE)</f>
        <v>0</v>
      </c>
      <c r="U41" s="34"/>
      <c r="V41" s="34"/>
      <c r="W41" s="80">
        <f>'5th Cycle Summary-Final'!O41-VLOOKUP(FinalComparison!$G41,'SB35 Determination Data'!$K$4:$AN$415,W$2,FALSE)</f>
        <v>0</v>
      </c>
      <c r="X41" s="34"/>
      <c r="Y41" s="80">
        <f>'5th Cycle Summary-Final'!P41-VLOOKUP(FinalComparison!$G41,'SB35 Determination Data'!$K$4:$AN$415,Y$2,FALSE)</f>
        <v>-5</v>
      </c>
      <c r="Z41" s="80">
        <f>'5th Cycle Summary-Final'!Q41-VLOOKUP(FinalComparison!$G41,'SB35 Determination Data'!$K$4:$AN$415,Z$2,FALSE)</f>
        <v>-4</v>
      </c>
      <c r="AA41" s="80">
        <f>'5th Cycle Summary-Final'!R41-VLOOKUP(FinalComparison!$G41,'SB35 Determination Data'!$K$4:$AN$415,AA$2,FALSE)</f>
        <v>-1</v>
      </c>
      <c r="AB41" s="80">
        <f>'5th Cycle Summary-Final'!S41-VLOOKUP(FinalComparison!$G41,'SB35 Determination Data'!$K$4:$AN$415,AB$2,FALSE)</f>
        <v>-3.0612244897959162E-2</v>
      </c>
      <c r="AC41" s="80">
        <f>'5th Cycle Summary-Final'!T41-VLOOKUP(FinalComparison!$G41,'SB35 Determination Data'!$K$4:$AN$415,AC$2,FALSE)</f>
        <v>74</v>
      </c>
      <c r="AD41" s="80">
        <f>'5th Cycle Summary-Final'!U41-VLOOKUP(FinalComparison!$G41,'SB35 Determination Data'!$K$4:$AN$415,AD$2,FALSE)</f>
        <v>-51</v>
      </c>
      <c r="AE41" s="80">
        <f>'5th Cycle Summary-Final'!V41-VLOOKUP(FinalComparison!$G41,'SB35 Determination Data'!$K$4:$AN$415,AE$2,FALSE)</f>
        <v>0</v>
      </c>
      <c r="AF41" s="80">
        <f>'5th Cycle Summary-Final'!W41-VLOOKUP(FinalComparison!$G41,'SB35 Determination Data'!$K$4:$AN$415,AF$2,FALSE)</f>
        <v>-3.8723316912972088</v>
      </c>
    </row>
    <row r="42" spans="1:32" x14ac:dyDescent="0.2">
      <c r="A42" t="s">
        <v>21</v>
      </c>
      <c r="F42" t="s">
        <v>8</v>
      </c>
      <c r="G42" t="s">
        <v>235</v>
      </c>
      <c r="H42" s="80">
        <f>'5th Cycle Summary-Final'!D42-VLOOKUP(FinalComparison!$G42,'SB35 Determination Data'!$K$4:$AN$415,H$2,FALSE)</f>
        <v>0</v>
      </c>
      <c r="I42" s="80">
        <f>'5th Cycle Summary-Final'!E42-VLOOKUP(FinalComparison!$G42,'SB35 Determination Data'!$K$4:$AN$415,I$2,FALSE)</f>
        <v>0</v>
      </c>
      <c r="J42" s="80">
        <f>'5th Cycle Summary-Final'!F42-VLOOKUP(FinalComparison!$G42,'SB35 Determination Data'!$K$4:$AN$415,J$2,FALSE)</f>
        <v>0</v>
      </c>
      <c r="K42" s="80">
        <f>'5th Cycle Summary-Final'!G42-VLOOKUP(FinalComparison!$G42,'SB35 Determination Data'!$K$4:$AN$415,K$2,FALSE)</f>
        <v>0</v>
      </c>
      <c r="L42" s="80">
        <f>'5th Cycle Summary-Final'!H42-VLOOKUP(FinalComparison!$G42,'SB35 Determination Data'!$K$4:$AN$415,L$2,FALSE)</f>
        <v>0</v>
      </c>
      <c r="M42" s="80">
        <f>'5th Cycle Summary-Final'!I42-VLOOKUP(FinalComparison!$G42,'SB35 Determination Data'!$K$4:$AN$415,M$2,FALSE)</f>
        <v>0</v>
      </c>
      <c r="N42" s="80"/>
      <c r="O42" s="80"/>
      <c r="P42" s="80">
        <f>'5th Cycle Summary-Final'!J42-VLOOKUP(FinalComparison!$G42,'SB35 Determination Data'!$K$4:$AN$415,P$2,FALSE)</f>
        <v>0</v>
      </c>
      <c r="Q42" s="80">
        <f>'5th Cycle Summary-Final'!K42-VLOOKUP(FinalComparison!$G42,'SB35 Determination Data'!$K$4:$AN$415,Q$2,FALSE)</f>
        <v>0</v>
      </c>
      <c r="R42" s="80">
        <f>'5th Cycle Summary-Final'!L42-VLOOKUP(FinalComparison!$G42,'SB35 Determination Data'!$K$4:$AN$415,R$2,FALSE)</f>
        <v>0</v>
      </c>
      <c r="S42" s="80">
        <f>'5th Cycle Summary-Final'!M42-VLOOKUP(FinalComparison!$G42,'SB35 Determination Data'!$K$4:$AN$415,S$2,FALSE)</f>
        <v>0</v>
      </c>
      <c r="T42" s="80">
        <f>'5th Cycle Summary-Final'!N42-VLOOKUP(FinalComparison!$G42,'SB35 Determination Data'!$K$4:$AN$415,T$2,FALSE)</f>
        <v>0</v>
      </c>
      <c r="U42" s="34"/>
      <c r="V42" s="34"/>
      <c r="W42" s="80">
        <f>'5th Cycle Summary-Final'!O42-VLOOKUP(FinalComparison!$G42,'SB35 Determination Data'!$K$4:$AN$415,W$2,FALSE)</f>
        <v>0</v>
      </c>
      <c r="X42" s="34"/>
      <c r="Y42" s="80">
        <f>'5th Cycle Summary-Final'!P42-VLOOKUP(FinalComparison!$G42,'SB35 Determination Data'!$K$4:$AN$415,Y$2,FALSE)</f>
        <v>0</v>
      </c>
      <c r="Z42" s="80">
        <f>'5th Cycle Summary-Final'!Q42-VLOOKUP(FinalComparison!$G42,'SB35 Determination Data'!$K$4:$AN$415,Z$2,FALSE)</f>
        <v>0</v>
      </c>
      <c r="AA42" s="80">
        <f>'5th Cycle Summary-Final'!R42-VLOOKUP(FinalComparison!$G42,'SB35 Determination Data'!$K$4:$AN$415,AA$2,FALSE)</f>
        <v>0</v>
      </c>
      <c r="AB42" s="80">
        <f>'5th Cycle Summary-Final'!S42-VLOOKUP(FinalComparison!$G42,'SB35 Determination Data'!$K$4:$AN$415,AB$2,FALSE)</f>
        <v>0</v>
      </c>
      <c r="AC42" s="80">
        <f>'5th Cycle Summary-Final'!T42-VLOOKUP(FinalComparison!$G42,'SB35 Determination Data'!$K$4:$AN$415,AC$2,FALSE)</f>
        <v>0</v>
      </c>
      <c r="AD42" s="80">
        <f>'5th Cycle Summary-Final'!U42-VLOOKUP(FinalComparison!$G42,'SB35 Determination Data'!$K$4:$AN$415,AD$2,FALSE)</f>
        <v>0</v>
      </c>
      <c r="AE42" s="80">
        <f>'5th Cycle Summary-Final'!V42-VLOOKUP(FinalComparison!$G42,'SB35 Determination Data'!$K$4:$AN$415,AE$2,FALSE)</f>
        <v>0</v>
      </c>
      <c r="AF42" s="80">
        <f>'5th Cycle Summary-Final'!W42-VLOOKUP(FinalComparison!$G42,'SB35 Determination Data'!$K$4:$AN$415,AF$2,FALSE)</f>
        <v>0</v>
      </c>
    </row>
    <row r="43" spans="1:32" x14ac:dyDescent="0.2">
      <c r="A43" t="s">
        <v>21</v>
      </c>
      <c r="F43" t="s">
        <v>8</v>
      </c>
      <c r="G43" t="s">
        <v>236</v>
      </c>
      <c r="H43" s="80">
        <f>'5th Cycle Summary-Final'!D43-VLOOKUP(FinalComparison!$G43,'SB35 Determination Data'!$K$4:$AN$415,H$2,FALSE)</f>
        <v>0</v>
      </c>
      <c r="I43" s="80">
        <f>'5th Cycle Summary-Final'!E43-VLOOKUP(FinalComparison!$G43,'SB35 Determination Data'!$K$4:$AN$415,I$2,FALSE)</f>
        <v>-23</v>
      </c>
      <c r="J43" s="80">
        <f>'5th Cycle Summary-Final'!F43-VLOOKUP(FinalComparison!$G43,'SB35 Determination Data'!$K$4:$AN$415,J$2,FALSE)</f>
        <v>-23</v>
      </c>
      <c r="K43" s="80">
        <f>'5th Cycle Summary-Final'!G43-VLOOKUP(FinalComparison!$G43,'SB35 Determination Data'!$K$4:$AN$415,K$2,FALSE)</f>
        <v>0</v>
      </c>
      <c r="L43" s="80">
        <f>'5th Cycle Summary-Final'!H43-VLOOKUP(FinalComparison!$G43,'SB35 Determination Data'!$K$4:$AN$415,L$2,FALSE)</f>
        <v>23</v>
      </c>
      <c r="M43" s="80">
        <f>'5th Cycle Summary-Final'!I43-VLOOKUP(FinalComparison!$G43,'SB35 Determination Data'!$K$4:$AN$415,M$2,FALSE)</f>
        <v>-5.8673469387755105E-2</v>
      </c>
      <c r="N43" s="80"/>
      <c r="O43" s="80"/>
      <c r="P43" s="80">
        <f>'5th Cycle Summary-Final'!J43-VLOOKUP(FinalComparison!$G43,'SB35 Determination Data'!$K$4:$AN$415,P$2,FALSE)</f>
        <v>0</v>
      </c>
      <c r="Q43" s="80">
        <f>'5th Cycle Summary-Final'!K43-VLOOKUP(FinalComparison!$G43,'SB35 Determination Data'!$K$4:$AN$415,Q$2,FALSE)</f>
        <v>-208</v>
      </c>
      <c r="R43" s="80">
        <f>'5th Cycle Summary-Final'!L43-VLOOKUP(FinalComparison!$G43,'SB35 Determination Data'!$K$4:$AN$415,R$2,FALSE)</f>
        <v>-205</v>
      </c>
      <c r="S43" s="80">
        <f>'5th Cycle Summary-Final'!M43-VLOOKUP(FinalComparison!$G43,'SB35 Determination Data'!$K$4:$AN$415,S$2,FALSE)</f>
        <v>-3</v>
      </c>
      <c r="T43" s="80">
        <f>'5th Cycle Summary-Final'!N43-VLOOKUP(FinalComparison!$G43,'SB35 Determination Data'!$K$4:$AN$415,T$2,FALSE)</f>
        <v>37</v>
      </c>
      <c r="U43" s="34"/>
      <c r="V43" s="34"/>
      <c r="W43" s="80">
        <f>'5th Cycle Summary-Final'!O43-VLOOKUP(FinalComparison!$G43,'SB35 Determination Data'!$K$4:$AN$415,W$2,FALSE)</f>
        <v>-0.81889763779527547</v>
      </c>
      <c r="X43" s="34"/>
      <c r="Y43" s="80">
        <f>'5th Cycle Summary-Final'!P43-VLOOKUP(FinalComparison!$G43,'SB35 Determination Data'!$K$4:$AN$415,Y$2,FALSE)</f>
        <v>0</v>
      </c>
      <c r="Z43" s="80">
        <f>'5th Cycle Summary-Final'!Q43-VLOOKUP(FinalComparison!$G43,'SB35 Determination Data'!$K$4:$AN$415,Z$2,FALSE)</f>
        <v>-48</v>
      </c>
      <c r="AA43" s="80">
        <f>'5th Cycle Summary-Final'!R43-VLOOKUP(FinalComparison!$G43,'SB35 Determination Data'!$K$4:$AN$415,AA$2,FALSE)</f>
        <v>0</v>
      </c>
      <c r="AB43" s="80">
        <f>'5th Cycle Summary-Final'!S43-VLOOKUP(FinalComparison!$G43,'SB35 Determination Data'!$K$4:$AN$415,AB$2,FALSE)</f>
        <v>-0.15189873417721533</v>
      </c>
      <c r="AC43" s="80">
        <f>'5th Cycle Summary-Final'!T43-VLOOKUP(FinalComparison!$G43,'SB35 Determination Data'!$K$4:$AN$415,AC$2,FALSE)</f>
        <v>0</v>
      </c>
      <c r="AD43" s="80">
        <f>'5th Cycle Summary-Final'!U43-VLOOKUP(FinalComparison!$G43,'SB35 Determination Data'!$K$4:$AN$415,AD$2,FALSE)</f>
        <v>-68</v>
      </c>
      <c r="AE43" s="80">
        <f>'5th Cycle Summary-Final'!V43-VLOOKUP(FinalComparison!$G43,'SB35 Determination Data'!$K$4:$AN$415,AE$2,FALSE)</f>
        <v>68</v>
      </c>
      <c r="AF43" s="80">
        <f>'5th Cycle Summary-Final'!W43-VLOOKUP(FinalComparison!$G43,'SB35 Determination Data'!$K$4:$AN$415,AF$2,FALSE)</f>
        <v>-6.3969896519285085E-2</v>
      </c>
    </row>
    <row r="44" spans="1:32" x14ac:dyDescent="0.2">
      <c r="A44" t="s">
        <v>21</v>
      </c>
      <c r="F44" t="s">
        <v>8</v>
      </c>
      <c r="G44" t="s">
        <v>239</v>
      </c>
      <c r="H44" s="80">
        <f>'5th Cycle Summary-Final'!D44-VLOOKUP(FinalComparison!$G44,'SB35 Determination Data'!$K$4:$AN$415,H$2,FALSE)</f>
        <v>0</v>
      </c>
      <c r="I44" s="80">
        <f>'5th Cycle Summary-Final'!E44-VLOOKUP(FinalComparison!$G44,'SB35 Determination Data'!$K$4:$AN$415,I$2,FALSE)</f>
        <v>0</v>
      </c>
      <c r="J44" s="80">
        <f>'5th Cycle Summary-Final'!F44-VLOOKUP(FinalComparison!$G44,'SB35 Determination Data'!$K$4:$AN$415,J$2,FALSE)</f>
        <v>0</v>
      </c>
      <c r="K44" s="80">
        <f>'5th Cycle Summary-Final'!G44-VLOOKUP(FinalComparison!$G44,'SB35 Determination Data'!$K$4:$AN$415,K$2,FALSE)</f>
        <v>0</v>
      </c>
      <c r="L44" s="80">
        <f>'5th Cycle Summary-Final'!H44-VLOOKUP(FinalComparison!$G44,'SB35 Determination Data'!$K$4:$AN$415,L$2,FALSE)</f>
        <v>0</v>
      </c>
      <c r="M44" s="80">
        <f>'5th Cycle Summary-Final'!I44-VLOOKUP(FinalComparison!$G44,'SB35 Determination Data'!$K$4:$AN$415,M$2,FALSE)</f>
        <v>0</v>
      </c>
      <c r="N44" s="80"/>
      <c r="O44" s="80"/>
      <c r="P44" s="80">
        <f>'5th Cycle Summary-Final'!J44-VLOOKUP(FinalComparison!$G44,'SB35 Determination Data'!$K$4:$AN$415,P$2,FALSE)</f>
        <v>0</v>
      </c>
      <c r="Q44" s="80">
        <f>'5th Cycle Summary-Final'!K44-VLOOKUP(FinalComparison!$G44,'SB35 Determination Data'!$K$4:$AN$415,Q$2,FALSE)</f>
        <v>0</v>
      </c>
      <c r="R44" s="80">
        <f>'5th Cycle Summary-Final'!L44-VLOOKUP(FinalComparison!$G44,'SB35 Determination Data'!$K$4:$AN$415,R$2,FALSE)</f>
        <v>0</v>
      </c>
      <c r="S44" s="80">
        <f>'5th Cycle Summary-Final'!M44-VLOOKUP(FinalComparison!$G44,'SB35 Determination Data'!$K$4:$AN$415,S$2,FALSE)</f>
        <v>0</v>
      </c>
      <c r="T44" s="80">
        <f>'5th Cycle Summary-Final'!N44-VLOOKUP(FinalComparison!$G44,'SB35 Determination Data'!$K$4:$AN$415,T$2,FALSE)</f>
        <v>0</v>
      </c>
      <c r="U44" s="34"/>
      <c r="V44" s="34"/>
      <c r="W44" s="80">
        <f>'5th Cycle Summary-Final'!O44-VLOOKUP(FinalComparison!$G44,'SB35 Determination Data'!$K$4:$AN$415,W$2,FALSE)</f>
        <v>0</v>
      </c>
      <c r="X44" s="34"/>
      <c r="Y44" s="80">
        <f>'5th Cycle Summary-Final'!P44-VLOOKUP(FinalComparison!$G44,'SB35 Determination Data'!$K$4:$AN$415,Y$2,FALSE)</f>
        <v>0</v>
      </c>
      <c r="Z44" s="80">
        <f>'5th Cycle Summary-Final'!Q44-VLOOKUP(FinalComparison!$G44,'SB35 Determination Data'!$K$4:$AN$415,Z$2,FALSE)</f>
        <v>-9</v>
      </c>
      <c r="AA44" s="80">
        <f>'5th Cycle Summary-Final'!R44-VLOOKUP(FinalComparison!$G44,'SB35 Determination Data'!$K$4:$AN$415,AA$2,FALSE)</f>
        <v>9</v>
      </c>
      <c r="AB44" s="80">
        <f>'5th Cycle Summary-Final'!S44-VLOOKUP(FinalComparison!$G44,'SB35 Determination Data'!$K$4:$AN$415,AB$2,FALSE)</f>
        <v>-0.10714285714285715</v>
      </c>
      <c r="AC44" s="80">
        <f>'5th Cycle Summary-Final'!T44-VLOOKUP(FinalComparison!$G44,'SB35 Determination Data'!$K$4:$AN$415,AC$2,FALSE)</f>
        <v>0</v>
      </c>
      <c r="AD44" s="80">
        <f>'5th Cycle Summary-Final'!U44-VLOOKUP(FinalComparison!$G44,'SB35 Determination Data'!$K$4:$AN$415,AD$2,FALSE)</f>
        <v>-39</v>
      </c>
      <c r="AE44" s="80">
        <f>'5th Cycle Summary-Final'!V44-VLOOKUP(FinalComparison!$G44,'SB35 Determination Data'!$K$4:$AN$415,AE$2,FALSE)</f>
        <v>39</v>
      </c>
      <c r="AF44" s="80">
        <f>'5th Cycle Summary-Final'!W44-VLOOKUP(FinalComparison!$G44,'SB35 Determination Data'!$K$4:$AN$415,AF$2,FALSE)</f>
        <v>-0.22033898305084743</v>
      </c>
    </row>
    <row r="45" spans="1:32" x14ac:dyDescent="0.2">
      <c r="A45" t="s">
        <v>21</v>
      </c>
      <c r="F45" t="s">
        <v>8</v>
      </c>
      <c r="G45" t="s">
        <v>251</v>
      </c>
      <c r="H45" s="80">
        <f>'5th Cycle Summary-Final'!D45-VLOOKUP(FinalComparison!$G45,'SB35 Determination Data'!$K$4:$AN$415,H$2,FALSE)</f>
        <v>0</v>
      </c>
      <c r="I45" s="80">
        <f>'5th Cycle Summary-Final'!E45-VLOOKUP(FinalComparison!$G45,'SB35 Determination Data'!$K$4:$AN$415,I$2,FALSE)</f>
        <v>-79</v>
      </c>
      <c r="J45" s="80">
        <f>'5th Cycle Summary-Final'!F45-VLOOKUP(FinalComparison!$G45,'SB35 Determination Data'!$K$4:$AN$415,J$2,FALSE)</f>
        <v>-79</v>
      </c>
      <c r="K45" s="80">
        <f>'5th Cycle Summary-Final'!G45-VLOOKUP(FinalComparison!$G45,'SB35 Determination Data'!$K$4:$AN$415,K$2,FALSE)</f>
        <v>0</v>
      </c>
      <c r="L45" s="80">
        <f>'5th Cycle Summary-Final'!H45-VLOOKUP(FinalComparison!$G45,'SB35 Determination Data'!$K$4:$AN$415,L$2,FALSE)</f>
        <v>79</v>
      </c>
      <c r="M45" s="80">
        <f>'5th Cycle Summary-Final'!I45-VLOOKUP(FinalComparison!$G45,'SB35 Determination Data'!$K$4:$AN$415,M$2,FALSE)</f>
        <v>-0.18036529680365296</v>
      </c>
      <c r="N45" s="80"/>
      <c r="O45" s="80"/>
      <c r="P45" s="80">
        <f>'5th Cycle Summary-Final'!J45-VLOOKUP(FinalComparison!$G45,'SB35 Determination Data'!$K$4:$AN$415,P$2,FALSE)</f>
        <v>0</v>
      </c>
      <c r="Q45" s="80">
        <f>'5th Cycle Summary-Final'!K45-VLOOKUP(FinalComparison!$G45,'SB35 Determination Data'!$K$4:$AN$415,Q$2,FALSE)</f>
        <v>0</v>
      </c>
      <c r="R45" s="80">
        <f>'5th Cycle Summary-Final'!L45-VLOOKUP(FinalComparison!$G45,'SB35 Determination Data'!$K$4:$AN$415,R$2,FALSE)</f>
        <v>0</v>
      </c>
      <c r="S45" s="80">
        <f>'5th Cycle Summary-Final'!M45-VLOOKUP(FinalComparison!$G45,'SB35 Determination Data'!$K$4:$AN$415,S$2,FALSE)</f>
        <v>0</v>
      </c>
      <c r="T45" s="80">
        <f>'5th Cycle Summary-Final'!N45-VLOOKUP(FinalComparison!$G45,'SB35 Determination Data'!$K$4:$AN$415,T$2,FALSE)</f>
        <v>0</v>
      </c>
      <c r="U45" s="34"/>
      <c r="V45" s="34"/>
      <c r="W45" s="80">
        <f>'5th Cycle Summary-Final'!O45-VLOOKUP(FinalComparison!$G45,'SB35 Determination Data'!$K$4:$AN$415,W$2,FALSE)</f>
        <v>0</v>
      </c>
      <c r="X45" s="34"/>
      <c r="Y45" s="80">
        <f>'5th Cycle Summary-Final'!P45-VLOOKUP(FinalComparison!$G45,'SB35 Determination Data'!$K$4:$AN$415,Y$2,FALSE)</f>
        <v>0</v>
      </c>
      <c r="Z45" s="80">
        <f>'5th Cycle Summary-Final'!Q45-VLOOKUP(FinalComparison!$G45,'SB35 Determination Data'!$K$4:$AN$415,Z$2,FALSE)</f>
        <v>0</v>
      </c>
      <c r="AA45" s="80">
        <f>'5th Cycle Summary-Final'!R45-VLOOKUP(FinalComparison!$G45,'SB35 Determination Data'!$K$4:$AN$415,AA$2,FALSE)</f>
        <v>0</v>
      </c>
      <c r="AB45" s="80">
        <f>'5th Cycle Summary-Final'!S45-VLOOKUP(FinalComparison!$G45,'SB35 Determination Data'!$K$4:$AN$415,AB$2,FALSE)</f>
        <v>0</v>
      </c>
      <c r="AC45" s="80">
        <f>'5th Cycle Summary-Final'!T45-VLOOKUP(FinalComparison!$G45,'SB35 Determination Data'!$K$4:$AN$415,AC$2,FALSE)</f>
        <v>0</v>
      </c>
      <c r="AD45" s="80">
        <f>'5th Cycle Summary-Final'!U45-VLOOKUP(FinalComparison!$G45,'SB35 Determination Data'!$K$4:$AN$415,AD$2,FALSE)</f>
        <v>-59</v>
      </c>
      <c r="AE45" s="80">
        <f>'5th Cycle Summary-Final'!V45-VLOOKUP(FinalComparison!$G45,'SB35 Determination Data'!$K$4:$AN$415,AE$2,FALSE)</f>
        <v>59</v>
      </c>
      <c r="AF45" s="80">
        <f>'5th Cycle Summary-Final'!W45-VLOOKUP(FinalComparison!$G45,'SB35 Determination Data'!$K$4:$AN$415,AF$2,FALSE)</f>
        <v>-4.602184087363495E-2</v>
      </c>
    </row>
    <row r="46" spans="1:32" x14ac:dyDescent="0.2">
      <c r="A46" t="s">
        <v>21</v>
      </c>
      <c r="F46" t="s">
        <v>8</v>
      </c>
      <c r="G46" t="s">
        <v>276</v>
      </c>
      <c r="H46" s="80" t="e">
        <f>'5th Cycle Summary-Final'!D46-VLOOKUP(FinalComparison!$G46,'SB35 Determination Data'!$K$4:$AN$415,H$2,FALSE)</f>
        <v>#N/A</v>
      </c>
      <c r="I46" s="80" t="e">
        <f>'5th Cycle Summary-Final'!E46-VLOOKUP(FinalComparison!$G46,'SB35 Determination Data'!$K$4:$AN$415,I$2,FALSE)</f>
        <v>#N/A</v>
      </c>
      <c r="J46" s="80" t="e">
        <f>'5th Cycle Summary-Final'!F46-VLOOKUP(FinalComparison!$G46,'SB35 Determination Data'!$K$4:$AN$415,J$2,FALSE)</f>
        <v>#N/A</v>
      </c>
      <c r="K46" s="80" t="e">
        <f>'5th Cycle Summary-Final'!G46-VLOOKUP(FinalComparison!$G46,'SB35 Determination Data'!$K$4:$AN$415,K$2,FALSE)</f>
        <v>#N/A</v>
      </c>
      <c r="L46" s="80" t="e">
        <f>'5th Cycle Summary-Final'!H46-VLOOKUP(FinalComparison!$G46,'SB35 Determination Data'!$K$4:$AN$415,L$2,FALSE)</f>
        <v>#N/A</v>
      </c>
      <c r="M46" s="80" t="e">
        <f>'5th Cycle Summary-Final'!I46-VLOOKUP(FinalComparison!$G46,'SB35 Determination Data'!$K$4:$AN$415,M$2,FALSE)</f>
        <v>#N/A</v>
      </c>
      <c r="N46" s="80"/>
      <c r="O46" s="80"/>
      <c r="P46" s="80" t="e">
        <f>'5th Cycle Summary-Final'!J46-VLOOKUP(FinalComparison!$G46,'SB35 Determination Data'!$K$4:$AN$415,P$2,FALSE)</f>
        <v>#N/A</v>
      </c>
      <c r="Q46" s="80" t="e">
        <f>'5th Cycle Summary-Final'!K46-VLOOKUP(FinalComparison!$G46,'SB35 Determination Data'!$K$4:$AN$415,Q$2,FALSE)</f>
        <v>#N/A</v>
      </c>
      <c r="R46" s="80" t="e">
        <f>'5th Cycle Summary-Final'!L46-VLOOKUP(FinalComparison!$G46,'SB35 Determination Data'!$K$4:$AN$415,R$2,FALSE)</f>
        <v>#N/A</v>
      </c>
      <c r="S46" s="80" t="e">
        <f>'5th Cycle Summary-Final'!M46-VLOOKUP(FinalComparison!$G46,'SB35 Determination Data'!$K$4:$AN$415,S$2,FALSE)</f>
        <v>#N/A</v>
      </c>
      <c r="T46" s="80" t="e">
        <f>'5th Cycle Summary-Final'!N46-VLOOKUP(FinalComparison!$G46,'SB35 Determination Data'!$K$4:$AN$415,T$2,FALSE)</f>
        <v>#N/A</v>
      </c>
      <c r="U46" s="34"/>
      <c r="V46" s="34"/>
      <c r="W46" s="80" t="e">
        <f>'5th Cycle Summary-Final'!O46-VLOOKUP(FinalComparison!$G46,'SB35 Determination Data'!$K$4:$AN$415,W$2,FALSE)</f>
        <v>#N/A</v>
      </c>
      <c r="X46" s="34"/>
      <c r="Y46" s="80" t="e">
        <f>'5th Cycle Summary-Final'!P46-VLOOKUP(FinalComparison!$G46,'SB35 Determination Data'!$K$4:$AN$415,Y$2,FALSE)</f>
        <v>#N/A</v>
      </c>
      <c r="Z46" s="80" t="e">
        <f>'5th Cycle Summary-Final'!Q46-VLOOKUP(FinalComparison!$G46,'SB35 Determination Data'!$K$4:$AN$415,Z$2,FALSE)</f>
        <v>#N/A</v>
      </c>
      <c r="AA46" s="80" t="e">
        <f>'5th Cycle Summary-Final'!R46-VLOOKUP(FinalComparison!$G46,'SB35 Determination Data'!$K$4:$AN$415,AA$2,FALSE)</f>
        <v>#N/A</v>
      </c>
      <c r="AB46" s="80" t="e">
        <f>'5th Cycle Summary-Final'!S46-VLOOKUP(FinalComparison!$G46,'SB35 Determination Data'!$K$4:$AN$415,AB$2,FALSE)</f>
        <v>#N/A</v>
      </c>
      <c r="AC46" s="80" t="e">
        <f>'5th Cycle Summary-Final'!T46-VLOOKUP(FinalComparison!$G46,'SB35 Determination Data'!$K$4:$AN$415,AC$2,FALSE)</f>
        <v>#N/A</v>
      </c>
      <c r="AD46" s="80" t="e">
        <f>'5th Cycle Summary-Final'!U46-VLOOKUP(FinalComparison!$G46,'SB35 Determination Data'!$K$4:$AN$415,AD$2,FALSE)</f>
        <v>#N/A</v>
      </c>
      <c r="AE46" s="80" t="e">
        <f>'5th Cycle Summary-Final'!V46-VLOOKUP(FinalComparison!$G46,'SB35 Determination Data'!$K$4:$AN$415,AE$2,FALSE)</f>
        <v>#N/A</v>
      </c>
      <c r="AF46" s="80" t="e">
        <f>'5th Cycle Summary-Final'!W46-VLOOKUP(FinalComparison!$G46,'SB35 Determination Data'!$K$4:$AN$415,AF$2,FALSE)</f>
        <v>#N/A</v>
      </c>
    </row>
    <row r="47" spans="1:32" x14ac:dyDescent="0.2">
      <c r="A47" t="s">
        <v>21</v>
      </c>
      <c r="F47" t="s">
        <v>8</v>
      </c>
      <c r="G47" t="s">
        <v>278</v>
      </c>
      <c r="H47" s="80" t="e">
        <f>'5th Cycle Summary-Final'!D47-VLOOKUP(FinalComparison!$G47,'SB35 Determination Data'!$K$4:$AN$415,H$2,FALSE)</f>
        <v>#N/A</v>
      </c>
      <c r="I47" s="80" t="e">
        <f>'5th Cycle Summary-Final'!E47-VLOOKUP(FinalComparison!$G47,'SB35 Determination Data'!$K$4:$AN$415,I$2,FALSE)</f>
        <v>#N/A</v>
      </c>
      <c r="J47" s="80" t="e">
        <f>'5th Cycle Summary-Final'!F47-VLOOKUP(FinalComparison!$G47,'SB35 Determination Data'!$K$4:$AN$415,J$2,FALSE)</f>
        <v>#N/A</v>
      </c>
      <c r="K47" s="80" t="e">
        <f>'5th Cycle Summary-Final'!G47-VLOOKUP(FinalComparison!$G47,'SB35 Determination Data'!$K$4:$AN$415,K$2,FALSE)</f>
        <v>#N/A</v>
      </c>
      <c r="L47" s="80" t="e">
        <f>'5th Cycle Summary-Final'!H47-VLOOKUP(FinalComparison!$G47,'SB35 Determination Data'!$K$4:$AN$415,L$2,FALSE)</f>
        <v>#N/A</v>
      </c>
      <c r="M47" s="80" t="e">
        <f>'5th Cycle Summary-Final'!I47-VLOOKUP(FinalComparison!$G47,'SB35 Determination Data'!$K$4:$AN$415,M$2,FALSE)</f>
        <v>#N/A</v>
      </c>
      <c r="N47" s="80"/>
      <c r="O47" s="80"/>
      <c r="P47" s="80" t="e">
        <f>'5th Cycle Summary-Final'!J47-VLOOKUP(FinalComparison!$G47,'SB35 Determination Data'!$K$4:$AN$415,P$2,FALSE)</f>
        <v>#N/A</v>
      </c>
      <c r="Q47" s="80" t="e">
        <f>'5th Cycle Summary-Final'!K47-VLOOKUP(FinalComparison!$G47,'SB35 Determination Data'!$K$4:$AN$415,Q$2,FALSE)</f>
        <v>#N/A</v>
      </c>
      <c r="R47" s="80" t="e">
        <f>'5th Cycle Summary-Final'!L47-VLOOKUP(FinalComparison!$G47,'SB35 Determination Data'!$K$4:$AN$415,R$2,FALSE)</f>
        <v>#N/A</v>
      </c>
      <c r="S47" s="80" t="e">
        <f>'5th Cycle Summary-Final'!M47-VLOOKUP(FinalComparison!$G47,'SB35 Determination Data'!$K$4:$AN$415,S$2,FALSE)</f>
        <v>#N/A</v>
      </c>
      <c r="T47" s="80" t="e">
        <f>'5th Cycle Summary-Final'!N47-VLOOKUP(FinalComparison!$G47,'SB35 Determination Data'!$K$4:$AN$415,T$2,FALSE)</f>
        <v>#N/A</v>
      </c>
      <c r="U47" s="34"/>
      <c r="V47" s="34"/>
      <c r="W47" s="80" t="e">
        <f>'5th Cycle Summary-Final'!O47-VLOOKUP(FinalComparison!$G47,'SB35 Determination Data'!$K$4:$AN$415,W$2,FALSE)</f>
        <v>#N/A</v>
      </c>
      <c r="X47" s="34"/>
      <c r="Y47" s="80" t="e">
        <f>'5th Cycle Summary-Final'!P47-VLOOKUP(FinalComparison!$G47,'SB35 Determination Data'!$K$4:$AN$415,Y$2,FALSE)</f>
        <v>#N/A</v>
      </c>
      <c r="Z47" s="80" t="e">
        <f>'5th Cycle Summary-Final'!Q47-VLOOKUP(FinalComparison!$G47,'SB35 Determination Data'!$K$4:$AN$415,Z$2,FALSE)</f>
        <v>#N/A</v>
      </c>
      <c r="AA47" s="80" t="e">
        <f>'5th Cycle Summary-Final'!R47-VLOOKUP(FinalComparison!$G47,'SB35 Determination Data'!$K$4:$AN$415,AA$2,FALSE)</f>
        <v>#N/A</v>
      </c>
      <c r="AB47" s="80" t="e">
        <f>'5th Cycle Summary-Final'!S47-VLOOKUP(FinalComparison!$G47,'SB35 Determination Data'!$K$4:$AN$415,AB$2,FALSE)</f>
        <v>#N/A</v>
      </c>
      <c r="AC47" s="80" t="e">
        <f>'5th Cycle Summary-Final'!T47-VLOOKUP(FinalComparison!$G47,'SB35 Determination Data'!$K$4:$AN$415,AC$2,FALSE)</f>
        <v>#N/A</v>
      </c>
      <c r="AD47" s="80" t="e">
        <f>'5th Cycle Summary-Final'!U47-VLOOKUP(FinalComparison!$G47,'SB35 Determination Data'!$K$4:$AN$415,AD$2,FALSE)</f>
        <v>#N/A</v>
      </c>
      <c r="AE47" s="80" t="e">
        <f>'5th Cycle Summary-Final'!V47-VLOOKUP(FinalComparison!$G47,'SB35 Determination Data'!$K$4:$AN$415,AE$2,FALSE)</f>
        <v>#N/A</v>
      </c>
      <c r="AF47" s="80" t="e">
        <f>'5th Cycle Summary-Final'!W47-VLOOKUP(FinalComparison!$G47,'SB35 Determination Data'!$K$4:$AN$415,AF$2,FALSE)</f>
        <v>#N/A</v>
      </c>
    </row>
    <row r="48" spans="1:32" x14ac:dyDescent="0.2">
      <c r="A48" t="s">
        <v>21</v>
      </c>
      <c r="F48" t="s">
        <v>8</v>
      </c>
      <c r="G48" t="s">
        <v>968</v>
      </c>
      <c r="H48" s="80" t="e">
        <f>'5th Cycle Summary-Final'!D48-VLOOKUP(FinalComparison!$G48,'SB35 Determination Data'!$K$4:$AN$415,H$2,FALSE)</f>
        <v>#N/A</v>
      </c>
      <c r="I48" s="80" t="e">
        <f>'5th Cycle Summary-Final'!E48-VLOOKUP(FinalComparison!$G48,'SB35 Determination Data'!$K$4:$AN$415,I$2,FALSE)</f>
        <v>#N/A</v>
      </c>
      <c r="J48" s="80" t="e">
        <f>'5th Cycle Summary-Final'!F48-VLOOKUP(FinalComparison!$G48,'SB35 Determination Data'!$K$4:$AN$415,J$2,FALSE)</f>
        <v>#N/A</v>
      </c>
      <c r="K48" s="80" t="e">
        <f>'5th Cycle Summary-Final'!G48-VLOOKUP(FinalComparison!$G48,'SB35 Determination Data'!$K$4:$AN$415,K$2,FALSE)</f>
        <v>#N/A</v>
      </c>
      <c r="L48" s="80" t="e">
        <f>'5th Cycle Summary-Final'!H48-VLOOKUP(FinalComparison!$G48,'SB35 Determination Data'!$K$4:$AN$415,L$2,FALSE)</f>
        <v>#N/A</v>
      </c>
      <c r="M48" s="80" t="e">
        <f>'5th Cycle Summary-Final'!I48-VLOOKUP(FinalComparison!$G48,'SB35 Determination Data'!$K$4:$AN$415,M$2,FALSE)</f>
        <v>#N/A</v>
      </c>
      <c r="N48" s="80"/>
      <c r="O48" s="80"/>
      <c r="P48" s="80" t="e">
        <f>'5th Cycle Summary-Final'!J48-VLOOKUP(FinalComparison!$G48,'SB35 Determination Data'!$K$4:$AN$415,P$2,FALSE)</f>
        <v>#N/A</v>
      </c>
      <c r="Q48" s="80" t="e">
        <f>'5th Cycle Summary-Final'!K48-VLOOKUP(FinalComparison!$G48,'SB35 Determination Data'!$K$4:$AN$415,Q$2,FALSE)</f>
        <v>#N/A</v>
      </c>
      <c r="R48" s="80" t="e">
        <f>'5th Cycle Summary-Final'!L48-VLOOKUP(FinalComparison!$G48,'SB35 Determination Data'!$K$4:$AN$415,R$2,FALSE)</f>
        <v>#N/A</v>
      </c>
      <c r="S48" s="80" t="e">
        <f>'5th Cycle Summary-Final'!M48-VLOOKUP(FinalComparison!$G48,'SB35 Determination Data'!$K$4:$AN$415,S$2,FALSE)</f>
        <v>#N/A</v>
      </c>
      <c r="T48" s="80" t="e">
        <f>'5th Cycle Summary-Final'!N48-VLOOKUP(FinalComparison!$G48,'SB35 Determination Data'!$K$4:$AN$415,T$2,FALSE)</f>
        <v>#N/A</v>
      </c>
      <c r="U48" s="34"/>
      <c r="V48" s="34"/>
      <c r="W48" s="80" t="e">
        <f>'5th Cycle Summary-Final'!O48-VLOOKUP(FinalComparison!$G48,'SB35 Determination Data'!$K$4:$AN$415,W$2,FALSE)</f>
        <v>#N/A</v>
      </c>
      <c r="X48" s="34"/>
      <c r="Y48" s="80" t="e">
        <f>'5th Cycle Summary-Final'!P48-VLOOKUP(FinalComparison!$G48,'SB35 Determination Data'!$K$4:$AN$415,Y$2,FALSE)</f>
        <v>#N/A</v>
      </c>
      <c r="Z48" s="80" t="e">
        <f>'5th Cycle Summary-Final'!Q48-VLOOKUP(FinalComparison!$G48,'SB35 Determination Data'!$K$4:$AN$415,Z$2,FALSE)</f>
        <v>#N/A</v>
      </c>
      <c r="AA48" s="80" t="e">
        <f>'5th Cycle Summary-Final'!R48-VLOOKUP(FinalComparison!$G48,'SB35 Determination Data'!$K$4:$AN$415,AA$2,FALSE)</f>
        <v>#N/A</v>
      </c>
      <c r="AB48" s="80" t="e">
        <f>'5th Cycle Summary-Final'!S48-VLOOKUP(FinalComparison!$G48,'SB35 Determination Data'!$K$4:$AN$415,AB$2,FALSE)</f>
        <v>#N/A</v>
      </c>
      <c r="AC48" s="80" t="e">
        <f>'5th Cycle Summary-Final'!T48-VLOOKUP(FinalComparison!$G48,'SB35 Determination Data'!$K$4:$AN$415,AC$2,FALSE)</f>
        <v>#N/A</v>
      </c>
      <c r="AD48" s="80" t="e">
        <f>'5th Cycle Summary-Final'!U48-VLOOKUP(FinalComparison!$G48,'SB35 Determination Data'!$K$4:$AN$415,AD$2,FALSE)</f>
        <v>#N/A</v>
      </c>
      <c r="AE48" s="80" t="e">
        <f>'5th Cycle Summary-Final'!V48-VLOOKUP(FinalComparison!$G48,'SB35 Determination Data'!$K$4:$AN$415,AE$2,FALSE)</f>
        <v>#N/A</v>
      </c>
      <c r="AF48" s="80" t="e">
        <f>'5th Cycle Summary-Final'!W48-VLOOKUP(FinalComparison!$G48,'SB35 Determination Data'!$K$4:$AN$415,AF$2,FALSE)</f>
        <v>#N/A</v>
      </c>
    </row>
    <row r="49" spans="1:32" x14ac:dyDescent="0.2">
      <c r="A49" t="s">
        <v>95</v>
      </c>
      <c r="F49" t="s">
        <v>13</v>
      </c>
      <c r="G49" t="s">
        <v>102</v>
      </c>
      <c r="H49" s="80">
        <f>'5th Cycle Summary-Final'!D49-VLOOKUP(FinalComparison!$G49,'SB35 Determination Data'!$K$4:$AN$415,H$2,FALSE)</f>
        <v>0</v>
      </c>
      <c r="I49" s="80">
        <f>'5th Cycle Summary-Final'!E49-VLOOKUP(FinalComparison!$G49,'SB35 Determination Data'!$K$4:$AN$415,I$2,FALSE)</f>
        <v>-3</v>
      </c>
      <c r="J49" s="80">
        <f>'5th Cycle Summary-Final'!F49-VLOOKUP(FinalComparison!$G49,'SB35 Determination Data'!$K$4:$AN$415,J$2,FALSE)</f>
        <v>0</v>
      </c>
      <c r="K49" s="80">
        <f>'5th Cycle Summary-Final'!G49-VLOOKUP(FinalComparison!$G49,'SB35 Determination Data'!$K$4:$AN$415,K$2,FALSE)</f>
        <v>-3</v>
      </c>
      <c r="L49" s="80">
        <f>'5th Cycle Summary-Final'!H49-VLOOKUP(FinalComparison!$G49,'SB35 Determination Data'!$K$4:$AN$415,L$2,FALSE)</f>
        <v>3</v>
      </c>
      <c r="M49" s="80">
        <f>'5th Cycle Summary-Final'!I49-VLOOKUP(FinalComparison!$G49,'SB35 Determination Data'!$K$4:$AN$415,M$2,FALSE)</f>
        <v>-4.9999999999999989E-2</v>
      </c>
      <c r="N49" s="80"/>
      <c r="O49" s="80"/>
      <c r="P49" s="80">
        <f>'5th Cycle Summary-Final'!J49-VLOOKUP(FinalComparison!$G49,'SB35 Determination Data'!$K$4:$AN$415,P$2,FALSE)</f>
        <v>0</v>
      </c>
      <c r="Q49" s="80">
        <f>'5th Cycle Summary-Final'!K49-VLOOKUP(FinalComparison!$G49,'SB35 Determination Data'!$K$4:$AN$415,Q$2,FALSE)</f>
        <v>-9</v>
      </c>
      <c r="R49" s="80">
        <f>'5th Cycle Summary-Final'!L49-VLOOKUP(FinalComparison!$G49,'SB35 Determination Data'!$K$4:$AN$415,R$2,FALSE)</f>
        <v>0</v>
      </c>
      <c r="S49" s="80">
        <f>'5th Cycle Summary-Final'!M49-VLOOKUP(FinalComparison!$G49,'SB35 Determination Data'!$K$4:$AN$415,S$2,FALSE)</f>
        <v>-9</v>
      </c>
      <c r="T49" s="80">
        <f>'5th Cycle Summary-Final'!N49-VLOOKUP(FinalComparison!$G49,'SB35 Determination Data'!$K$4:$AN$415,T$2,FALSE)</f>
        <v>9</v>
      </c>
      <c r="U49" s="34"/>
      <c r="V49" s="34"/>
      <c r="W49" s="80">
        <f>'5th Cycle Summary-Final'!O49-VLOOKUP(FinalComparison!$G49,'SB35 Determination Data'!$K$4:$AN$415,W$2,FALSE)</f>
        <v>-0.24324324324324326</v>
      </c>
      <c r="X49" s="34"/>
      <c r="Y49" s="80">
        <f>'5th Cycle Summary-Final'!P49-VLOOKUP(FinalComparison!$G49,'SB35 Determination Data'!$K$4:$AN$415,Y$2,FALSE)</f>
        <v>0</v>
      </c>
      <c r="Z49" s="80">
        <f>'5th Cycle Summary-Final'!Q49-VLOOKUP(FinalComparison!$G49,'SB35 Determination Data'!$K$4:$AN$415,Z$2,FALSE)</f>
        <v>-8</v>
      </c>
      <c r="AA49" s="80">
        <f>'5th Cycle Summary-Final'!R49-VLOOKUP(FinalComparison!$G49,'SB35 Determination Data'!$K$4:$AN$415,AA$2,FALSE)</f>
        <v>8</v>
      </c>
      <c r="AB49" s="80">
        <f>'5th Cycle Summary-Final'!S49-VLOOKUP(FinalComparison!$G49,'SB35 Determination Data'!$K$4:$AN$415,AB$2,FALSE)</f>
        <v>-0.26666666666666661</v>
      </c>
      <c r="AC49" s="80">
        <f>'5th Cycle Summary-Final'!T49-VLOOKUP(FinalComparison!$G49,'SB35 Determination Data'!$K$4:$AN$415,AC$2,FALSE)</f>
        <v>0</v>
      </c>
      <c r="AD49" s="80">
        <f>'5th Cycle Summary-Final'!U49-VLOOKUP(FinalComparison!$G49,'SB35 Determination Data'!$K$4:$AN$415,AD$2,FALSE)</f>
        <v>-24</v>
      </c>
      <c r="AE49" s="80">
        <f>'5th Cycle Summary-Final'!V49-VLOOKUP(FinalComparison!$G49,'SB35 Determination Data'!$K$4:$AN$415,AE$2,FALSE)</f>
        <v>24</v>
      </c>
      <c r="AF49" s="80">
        <f>'5th Cycle Summary-Final'!W49-VLOOKUP(FinalComparison!$G49,'SB35 Determination Data'!$K$4:$AN$415,AF$2,FALSE)</f>
        <v>-0.22641509433962259</v>
      </c>
    </row>
    <row r="50" spans="1:32" x14ac:dyDescent="0.2">
      <c r="A50" t="s">
        <v>116</v>
      </c>
      <c r="F50" t="s">
        <v>32</v>
      </c>
      <c r="G50" t="s">
        <v>115</v>
      </c>
      <c r="H50" s="80">
        <f>'5th Cycle Summary-Final'!D50-VLOOKUP(FinalComparison!$G50,'SB35 Determination Data'!$K$4:$AN$415,H$2,FALSE)</f>
        <v>0</v>
      </c>
      <c r="I50" s="80">
        <f>'5th Cycle Summary-Final'!E50-VLOOKUP(FinalComparison!$G50,'SB35 Determination Data'!$K$4:$AN$415,I$2,FALSE)</f>
        <v>0</v>
      </c>
      <c r="J50" s="80">
        <f>'5th Cycle Summary-Final'!F50-VLOOKUP(FinalComparison!$G50,'SB35 Determination Data'!$K$4:$AN$415,J$2,FALSE)</f>
        <v>0</v>
      </c>
      <c r="K50" s="80">
        <f>'5th Cycle Summary-Final'!G50-VLOOKUP(FinalComparison!$G50,'SB35 Determination Data'!$K$4:$AN$415,K$2,FALSE)</f>
        <v>0</v>
      </c>
      <c r="L50" s="80">
        <f>'5th Cycle Summary-Final'!H50-VLOOKUP(FinalComparison!$G50,'SB35 Determination Data'!$K$4:$AN$415,L$2,FALSE)</f>
        <v>0</v>
      </c>
      <c r="M50" s="80">
        <f>'5th Cycle Summary-Final'!I50-VLOOKUP(FinalComparison!$G50,'SB35 Determination Data'!$K$4:$AN$415,M$2,FALSE)</f>
        <v>0</v>
      </c>
      <c r="N50" s="80"/>
      <c r="O50" s="80"/>
      <c r="P50" s="80">
        <f>'5th Cycle Summary-Final'!J50-VLOOKUP(FinalComparison!$G50,'SB35 Determination Data'!$K$4:$AN$415,P$2,FALSE)</f>
        <v>0</v>
      </c>
      <c r="Q50" s="80">
        <f>'5th Cycle Summary-Final'!K50-VLOOKUP(FinalComparison!$G50,'SB35 Determination Data'!$K$4:$AN$415,Q$2,FALSE)</f>
        <v>0</v>
      </c>
      <c r="R50" s="80">
        <f>'5th Cycle Summary-Final'!L50-VLOOKUP(FinalComparison!$G50,'SB35 Determination Data'!$K$4:$AN$415,R$2,FALSE)</f>
        <v>0</v>
      </c>
      <c r="S50" s="80">
        <f>'5th Cycle Summary-Final'!M50-VLOOKUP(FinalComparison!$G50,'SB35 Determination Data'!$K$4:$AN$415,S$2,FALSE)</f>
        <v>0</v>
      </c>
      <c r="T50" s="80">
        <f>'5th Cycle Summary-Final'!N50-VLOOKUP(FinalComparison!$G50,'SB35 Determination Data'!$K$4:$AN$415,T$2,FALSE)</f>
        <v>0</v>
      </c>
      <c r="U50" s="34"/>
      <c r="V50" s="34"/>
      <c r="W50" s="80">
        <f>'5th Cycle Summary-Final'!O50-VLOOKUP(FinalComparison!$G50,'SB35 Determination Data'!$K$4:$AN$415,W$2,FALSE)</f>
        <v>0</v>
      </c>
      <c r="X50" s="34"/>
      <c r="Y50" s="80">
        <f>'5th Cycle Summary-Final'!P50-VLOOKUP(FinalComparison!$G50,'SB35 Determination Data'!$K$4:$AN$415,Y$2,FALSE)</f>
        <v>0</v>
      </c>
      <c r="Z50" s="80">
        <f>'5th Cycle Summary-Final'!Q50-VLOOKUP(FinalComparison!$G50,'SB35 Determination Data'!$K$4:$AN$415,Z$2,FALSE)</f>
        <v>0</v>
      </c>
      <c r="AA50" s="80">
        <f>'5th Cycle Summary-Final'!R50-VLOOKUP(FinalComparison!$G50,'SB35 Determination Data'!$K$4:$AN$415,AA$2,FALSE)</f>
        <v>0</v>
      </c>
      <c r="AB50" s="80">
        <f>'5th Cycle Summary-Final'!S50-VLOOKUP(FinalComparison!$G50,'SB35 Determination Data'!$K$4:$AN$415,AB$2,FALSE)</f>
        <v>0</v>
      </c>
      <c r="AC50" s="80">
        <f>'5th Cycle Summary-Final'!T50-VLOOKUP(FinalComparison!$G50,'SB35 Determination Data'!$K$4:$AN$415,AC$2,FALSE)</f>
        <v>0</v>
      </c>
      <c r="AD50" s="80">
        <f>'5th Cycle Summary-Final'!U50-VLOOKUP(FinalComparison!$G50,'SB35 Determination Data'!$K$4:$AN$415,AD$2,FALSE)</f>
        <v>0</v>
      </c>
      <c r="AE50" s="80">
        <f>'5th Cycle Summary-Final'!V50-VLOOKUP(FinalComparison!$G50,'SB35 Determination Data'!$K$4:$AN$415,AE$2,FALSE)</f>
        <v>0</v>
      </c>
      <c r="AF50" s="80">
        <f>'5th Cycle Summary-Final'!W50-VLOOKUP(FinalComparison!$G50,'SB35 Determination Data'!$K$4:$AN$415,AF$2,FALSE)</f>
        <v>0</v>
      </c>
    </row>
    <row r="51" spans="1:32" x14ac:dyDescent="0.2">
      <c r="A51" t="s">
        <v>116</v>
      </c>
      <c r="F51" t="s">
        <v>32</v>
      </c>
      <c r="G51" t="s">
        <v>959</v>
      </c>
      <c r="H51" s="80">
        <f>'5th Cycle Summary-Final'!D51-VLOOKUP(FinalComparison!$G51,'SB35 Determination Data'!$K$4:$AN$415,H$2,FALSE)</f>
        <v>0</v>
      </c>
      <c r="I51" s="80">
        <f>'5th Cycle Summary-Final'!E51-VLOOKUP(FinalComparison!$G51,'SB35 Determination Data'!$K$4:$AN$415,I$2,FALSE)</f>
        <v>0</v>
      </c>
      <c r="J51" s="80">
        <f>'5th Cycle Summary-Final'!F51-VLOOKUP(FinalComparison!$G51,'SB35 Determination Data'!$K$4:$AN$415,J$2,FALSE)</f>
        <v>0</v>
      </c>
      <c r="K51" s="80">
        <f>'5th Cycle Summary-Final'!G51-VLOOKUP(FinalComparison!$G51,'SB35 Determination Data'!$K$4:$AN$415,K$2,FALSE)</f>
        <v>0</v>
      </c>
      <c r="L51" s="80">
        <f>'5th Cycle Summary-Final'!H51-VLOOKUP(FinalComparison!$G51,'SB35 Determination Data'!$K$4:$AN$415,L$2,FALSE)</f>
        <v>0</v>
      </c>
      <c r="M51" s="80">
        <f>'5th Cycle Summary-Final'!I51-VLOOKUP(FinalComparison!$G51,'SB35 Determination Data'!$K$4:$AN$415,M$2,FALSE)</f>
        <v>0</v>
      </c>
      <c r="N51" s="80"/>
      <c r="O51" s="80"/>
      <c r="P51" s="80">
        <f>'5th Cycle Summary-Final'!J51-VLOOKUP(FinalComparison!$G51,'SB35 Determination Data'!$K$4:$AN$415,P$2,FALSE)</f>
        <v>0</v>
      </c>
      <c r="Q51" s="80">
        <f>'5th Cycle Summary-Final'!K51-VLOOKUP(FinalComparison!$G51,'SB35 Determination Data'!$K$4:$AN$415,Q$2,FALSE)</f>
        <v>0</v>
      </c>
      <c r="R51" s="80">
        <f>'5th Cycle Summary-Final'!L51-VLOOKUP(FinalComparison!$G51,'SB35 Determination Data'!$K$4:$AN$415,R$2,FALSE)</f>
        <v>0</v>
      </c>
      <c r="S51" s="80">
        <f>'5th Cycle Summary-Final'!M51-VLOOKUP(FinalComparison!$G51,'SB35 Determination Data'!$K$4:$AN$415,S$2,FALSE)</f>
        <v>0</v>
      </c>
      <c r="T51" s="80">
        <f>'5th Cycle Summary-Final'!N51-VLOOKUP(FinalComparison!$G51,'SB35 Determination Data'!$K$4:$AN$415,T$2,FALSE)</f>
        <v>0</v>
      </c>
      <c r="U51" s="34"/>
      <c r="V51" s="34"/>
      <c r="W51" s="80">
        <f>'5th Cycle Summary-Final'!O51-VLOOKUP(FinalComparison!$G51,'SB35 Determination Data'!$K$4:$AN$415,W$2,FALSE)</f>
        <v>0</v>
      </c>
      <c r="X51" s="34"/>
      <c r="Y51" s="80">
        <f>'5th Cycle Summary-Final'!P51-VLOOKUP(FinalComparison!$G51,'SB35 Determination Data'!$K$4:$AN$415,Y$2,FALSE)</f>
        <v>0</v>
      </c>
      <c r="Z51" s="80">
        <f>'5th Cycle Summary-Final'!Q51-VLOOKUP(FinalComparison!$G51,'SB35 Determination Data'!$K$4:$AN$415,Z$2,FALSE)</f>
        <v>0</v>
      </c>
      <c r="AA51" s="80">
        <f>'5th Cycle Summary-Final'!R51-VLOOKUP(FinalComparison!$G51,'SB35 Determination Data'!$K$4:$AN$415,AA$2,FALSE)</f>
        <v>0</v>
      </c>
      <c r="AB51" s="80">
        <f>'5th Cycle Summary-Final'!S51-VLOOKUP(FinalComparison!$G51,'SB35 Determination Data'!$K$4:$AN$415,AB$2,FALSE)</f>
        <v>0</v>
      </c>
      <c r="AC51" s="80">
        <f>'5th Cycle Summary-Final'!T51-VLOOKUP(FinalComparison!$G51,'SB35 Determination Data'!$K$4:$AN$415,AC$2,FALSE)</f>
        <v>0</v>
      </c>
      <c r="AD51" s="80">
        <f>'5th Cycle Summary-Final'!U51-VLOOKUP(FinalComparison!$G51,'SB35 Determination Data'!$K$4:$AN$415,AD$2,FALSE)</f>
        <v>0</v>
      </c>
      <c r="AE51" s="80">
        <f>'5th Cycle Summary-Final'!V51-VLOOKUP(FinalComparison!$G51,'SB35 Determination Data'!$K$4:$AN$415,AE$2,FALSE)</f>
        <v>0</v>
      </c>
      <c r="AF51" s="80">
        <f>'5th Cycle Summary-Final'!W51-VLOOKUP(FinalComparison!$G51,'SB35 Determination Data'!$K$4:$AN$415,AF$2,FALSE)</f>
        <v>0</v>
      </c>
    </row>
    <row r="52" spans="1:32" x14ac:dyDescent="0.2">
      <c r="A52" t="s">
        <v>116</v>
      </c>
      <c r="F52" t="s">
        <v>47</v>
      </c>
      <c r="G52" t="s">
        <v>1080</v>
      </c>
      <c r="H52" s="80" t="e">
        <f>'5th Cycle Summary-Final'!D52-VLOOKUP(FinalComparison!$G52,'SB35 Determination Data'!$K$4:$AN$415,H$2,FALSE)</f>
        <v>#N/A</v>
      </c>
      <c r="I52" s="80" t="e">
        <f>'5th Cycle Summary-Final'!E52-VLOOKUP(FinalComparison!$G52,'SB35 Determination Data'!$K$4:$AN$415,I$2,FALSE)</f>
        <v>#N/A</v>
      </c>
      <c r="J52" s="80" t="e">
        <f>'5th Cycle Summary-Final'!F52-VLOOKUP(FinalComparison!$G52,'SB35 Determination Data'!$K$4:$AN$415,J$2,FALSE)</f>
        <v>#N/A</v>
      </c>
      <c r="K52" s="80" t="e">
        <f>'5th Cycle Summary-Final'!G52-VLOOKUP(FinalComparison!$G52,'SB35 Determination Data'!$K$4:$AN$415,K$2,FALSE)</f>
        <v>#N/A</v>
      </c>
      <c r="L52" s="80" t="e">
        <f>'5th Cycle Summary-Final'!H52-VLOOKUP(FinalComparison!$G52,'SB35 Determination Data'!$K$4:$AN$415,L$2,FALSE)</f>
        <v>#N/A</v>
      </c>
      <c r="M52" s="80" t="e">
        <f>'5th Cycle Summary-Final'!I52-VLOOKUP(FinalComparison!$G52,'SB35 Determination Data'!$K$4:$AN$415,M$2,FALSE)</f>
        <v>#N/A</v>
      </c>
      <c r="N52" s="80"/>
      <c r="O52" s="80"/>
      <c r="P52" s="80" t="e">
        <f>'5th Cycle Summary-Final'!J52-VLOOKUP(FinalComparison!$G52,'SB35 Determination Data'!$K$4:$AN$415,P$2,FALSE)</f>
        <v>#N/A</v>
      </c>
      <c r="Q52" s="80" t="e">
        <f>'5th Cycle Summary-Final'!K52-VLOOKUP(FinalComparison!$G52,'SB35 Determination Data'!$K$4:$AN$415,Q$2,FALSE)</f>
        <v>#N/A</v>
      </c>
      <c r="R52" s="80" t="e">
        <f>'5th Cycle Summary-Final'!L52-VLOOKUP(FinalComparison!$G52,'SB35 Determination Data'!$K$4:$AN$415,R$2,FALSE)</f>
        <v>#N/A</v>
      </c>
      <c r="S52" s="80" t="e">
        <f>'5th Cycle Summary-Final'!M52-VLOOKUP(FinalComparison!$G52,'SB35 Determination Data'!$K$4:$AN$415,S$2,FALSE)</f>
        <v>#N/A</v>
      </c>
      <c r="T52" s="80" t="e">
        <f>'5th Cycle Summary-Final'!N52-VLOOKUP(FinalComparison!$G52,'SB35 Determination Data'!$K$4:$AN$415,T$2,FALSE)</f>
        <v>#N/A</v>
      </c>
      <c r="U52" s="34"/>
      <c r="V52" s="34"/>
      <c r="W52" s="80" t="e">
        <f>'5th Cycle Summary-Final'!O52-VLOOKUP(FinalComparison!$G52,'SB35 Determination Data'!$K$4:$AN$415,W$2,FALSE)</f>
        <v>#N/A</v>
      </c>
      <c r="X52" s="34"/>
      <c r="Y52" s="80" t="e">
        <f>'5th Cycle Summary-Final'!P52-VLOOKUP(FinalComparison!$G52,'SB35 Determination Data'!$K$4:$AN$415,Y$2,FALSE)</f>
        <v>#N/A</v>
      </c>
      <c r="Z52" s="80" t="e">
        <f>'5th Cycle Summary-Final'!Q52-VLOOKUP(FinalComparison!$G52,'SB35 Determination Data'!$K$4:$AN$415,Z$2,FALSE)</f>
        <v>#N/A</v>
      </c>
      <c r="AA52" s="80" t="e">
        <f>'5th Cycle Summary-Final'!R52-VLOOKUP(FinalComparison!$G52,'SB35 Determination Data'!$K$4:$AN$415,AA$2,FALSE)</f>
        <v>#N/A</v>
      </c>
      <c r="AB52" s="80" t="e">
        <f>'5th Cycle Summary-Final'!S52-VLOOKUP(FinalComparison!$G52,'SB35 Determination Data'!$K$4:$AN$415,AB$2,FALSE)</f>
        <v>#N/A</v>
      </c>
      <c r="AC52" s="80" t="e">
        <f>'5th Cycle Summary-Final'!T52-VLOOKUP(FinalComparison!$G52,'SB35 Determination Data'!$K$4:$AN$415,AC$2,FALSE)</f>
        <v>#N/A</v>
      </c>
      <c r="AD52" s="80" t="e">
        <f>'5th Cycle Summary-Final'!U52-VLOOKUP(FinalComparison!$G52,'SB35 Determination Data'!$K$4:$AN$415,AD$2,FALSE)</f>
        <v>#N/A</v>
      </c>
      <c r="AE52" s="80" t="e">
        <f>'5th Cycle Summary-Final'!V52-VLOOKUP(FinalComparison!$G52,'SB35 Determination Data'!$K$4:$AN$415,AE$2,FALSE)</f>
        <v>#N/A</v>
      </c>
      <c r="AF52" s="80" t="e">
        <f>'5th Cycle Summary-Final'!W52-VLOOKUP(FinalComparison!$G52,'SB35 Determination Data'!$K$4:$AN$415,AF$2,FALSE)</f>
        <v>#N/A</v>
      </c>
    </row>
    <row r="53" spans="1:32" x14ac:dyDescent="0.2">
      <c r="A53" t="s">
        <v>82</v>
      </c>
      <c r="F53" t="s">
        <v>26</v>
      </c>
      <c r="G53" t="s">
        <v>1044</v>
      </c>
      <c r="H53" s="80">
        <f>'5th Cycle Summary-Final'!D53-VLOOKUP(FinalComparison!$G53,'SB35 Determination Data'!$K$4:$AN$415,H$2,FALSE)</f>
        <v>0</v>
      </c>
      <c r="I53" s="80">
        <f>'5th Cycle Summary-Final'!E53-VLOOKUP(FinalComparison!$G53,'SB35 Determination Data'!$K$4:$AN$415,I$2,FALSE)</f>
        <v>0</v>
      </c>
      <c r="J53" s="80">
        <f>'5th Cycle Summary-Final'!F53-VLOOKUP(FinalComparison!$G53,'SB35 Determination Data'!$K$4:$AN$415,J$2,FALSE)</f>
        <v>0</v>
      </c>
      <c r="K53" s="80">
        <f>'5th Cycle Summary-Final'!G53-VLOOKUP(FinalComparison!$G53,'SB35 Determination Data'!$K$4:$AN$415,K$2,FALSE)</f>
        <v>0</v>
      </c>
      <c r="L53" s="80">
        <f>'5th Cycle Summary-Final'!H53-VLOOKUP(FinalComparison!$G53,'SB35 Determination Data'!$K$4:$AN$415,L$2,FALSE)</f>
        <v>0</v>
      </c>
      <c r="M53" s="80">
        <f>'5th Cycle Summary-Final'!I53-VLOOKUP(FinalComparison!$G53,'SB35 Determination Data'!$K$4:$AN$415,M$2,FALSE)</f>
        <v>0</v>
      </c>
      <c r="N53" s="80"/>
      <c r="O53" s="80"/>
      <c r="P53" s="80">
        <f>'5th Cycle Summary-Final'!J53-VLOOKUP(FinalComparison!$G53,'SB35 Determination Data'!$K$4:$AN$415,P$2,FALSE)</f>
        <v>0</v>
      </c>
      <c r="Q53" s="80">
        <f>'5th Cycle Summary-Final'!K53-VLOOKUP(FinalComparison!$G53,'SB35 Determination Data'!$K$4:$AN$415,Q$2,FALSE)</f>
        <v>-2</v>
      </c>
      <c r="R53" s="80">
        <f>'5th Cycle Summary-Final'!L53-VLOOKUP(FinalComparison!$G53,'SB35 Determination Data'!$K$4:$AN$415,R$2,FALSE)</f>
        <v>-2</v>
      </c>
      <c r="S53" s="80">
        <f>'5th Cycle Summary-Final'!M53-VLOOKUP(FinalComparison!$G53,'SB35 Determination Data'!$K$4:$AN$415,S$2,FALSE)</f>
        <v>0</v>
      </c>
      <c r="T53" s="80">
        <f>'5th Cycle Summary-Final'!N53-VLOOKUP(FinalComparison!$G53,'SB35 Determination Data'!$K$4:$AN$415,T$2,FALSE)</f>
        <v>2</v>
      </c>
      <c r="U53" s="34"/>
      <c r="V53" s="34"/>
      <c r="W53" s="80">
        <f>'5th Cycle Summary-Final'!O53-VLOOKUP(FinalComparison!$G53,'SB35 Determination Data'!$K$4:$AN$415,W$2,FALSE)</f>
        <v>-1.7467248908296963E-3</v>
      </c>
      <c r="X53" s="34"/>
      <c r="Y53" s="80">
        <f>'5th Cycle Summary-Final'!P53-VLOOKUP(FinalComparison!$G53,'SB35 Determination Data'!$K$4:$AN$415,Y$2,FALSE)</f>
        <v>0</v>
      </c>
      <c r="Z53" s="80">
        <f>'5th Cycle Summary-Final'!Q53-VLOOKUP(FinalComparison!$G53,'SB35 Determination Data'!$K$4:$AN$415,Z$2,FALSE)</f>
        <v>-411</v>
      </c>
      <c r="AA53" s="80">
        <f>'5th Cycle Summary-Final'!R53-VLOOKUP(FinalComparison!$G53,'SB35 Determination Data'!$K$4:$AN$415,AA$2,FALSE)</f>
        <v>0</v>
      </c>
      <c r="AB53" s="80">
        <f>'5th Cycle Summary-Final'!S53-VLOOKUP(FinalComparison!$G53,'SB35 Determination Data'!$K$4:$AN$415,AB$2,FALSE)</f>
        <v>-0.40373280943025547</v>
      </c>
      <c r="AC53" s="80">
        <f>'5th Cycle Summary-Final'!T53-VLOOKUP(FinalComparison!$G53,'SB35 Determination Data'!$K$4:$AN$415,AC$2,FALSE)</f>
        <v>0</v>
      </c>
      <c r="AD53" s="80">
        <f>'5th Cycle Summary-Final'!U53-VLOOKUP(FinalComparison!$G53,'SB35 Determination Data'!$K$4:$AN$415,AD$2,FALSE)</f>
        <v>-694</v>
      </c>
      <c r="AE53" s="80">
        <f>'5th Cycle Summary-Final'!V53-VLOOKUP(FinalComparison!$G53,'SB35 Determination Data'!$K$4:$AN$415,AE$2,FALSE)</f>
        <v>0</v>
      </c>
      <c r="AF53" s="80">
        <f>'5th Cycle Summary-Final'!W53-VLOOKUP(FinalComparison!$G53,'SB35 Determination Data'!$K$4:$AN$415,AF$2,FALSE)</f>
        <v>-0.37635574837310193</v>
      </c>
    </row>
    <row r="54" spans="1:32" x14ac:dyDescent="0.2">
      <c r="A54" t="s">
        <v>82</v>
      </c>
      <c r="F54" t="s">
        <v>26</v>
      </c>
      <c r="G54" t="s">
        <v>84</v>
      </c>
      <c r="H54" s="80">
        <f>'5th Cycle Summary-Final'!D54-VLOOKUP(FinalComparison!$G54,'SB35 Determination Data'!$K$4:$AN$415,H$2,FALSE)</f>
        <v>0</v>
      </c>
      <c r="I54" s="80">
        <f>'5th Cycle Summary-Final'!E54-VLOOKUP(FinalComparison!$G54,'SB35 Determination Data'!$K$4:$AN$415,I$2,FALSE)</f>
        <v>0</v>
      </c>
      <c r="J54" s="80">
        <f>'5th Cycle Summary-Final'!F54-VLOOKUP(FinalComparison!$G54,'SB35 Determination Data'!$K$4:$AN$415,J$2,FALSE)</f>
        <v>0</v>
      </c>
      <c r="K54" s="80">
        <f>'5th Cycle Summary-Final'!G54-VLOOKUP(FinalComparison!$G54,'SB35 Determination Data'!$K$4:$AN$415,K$2,FALSE)</f>
        <v>0</v>
      </c>
      <c r="L54" s="80">
        <f>'5th Cycle Summary-Final'!H54-VLOOKUP(FinalComparison!$G54,'SB35 Determination Data'!$K$4:$AN$415,L$2,FALSE)</f>
        <v>0</v>
      </c>
      <c r="M54" s="80">
        <f>'5th Cycle Summary-Final'!I54-VLOOKUP(FinalComparison!$G54,'SB35 Determination Data'!$K$4:$AN$415,M$2,FALSE)</f>
        <v>0</v>
      </c>
      <c r="N54" s="80"/>
      <c r="O54" s="80"/>
      <c r="P54" s="80">
        <f>'5th Cycle Summary-Final'!J54-VLOOKUP(FinalComparison!$G54,'SB35 Determination Data'!$K$4:$AN$415,P$2,FALSE)</f>
        <v>0</v>
      </c>
      <c r="Q54" s="80">
        <f>'5th Cycle Summary-Final'!K54-VLOOKUP(FinalComparison!$G54,'SB35 Determination Data'!$K$4:$AN$415,Q$2,FALSE)</f>
        <v>0</v>
      </c>
      <c r="R54" s="80">
        <f>'5th Cycle Summary-Final'!L54-VLOOKUP(FinalComparison!$G54,'SB35 Determination Data'!$K$4:$AN$415,R$2,FALSE)</f>
        <v>0</v>
      </c>
      <c r="S54" s="80">
        <f>'5th Cycle Summary-Final'!M54-VLOOKUP(FinalComparison!$G54,'SB35 Determination Data'!$K$4:$AN$415,S$2,FALSE)</f>
        <v>0</v>
      </c>
      <c r="T54" s="80">
        <f>'5th Cycle Summary-Final'!N54-VLOOKUP(FinalComparison!$G54,'SB35 Determination Data'!$K$4:$AN$415,T$2,FALSE)</f>
        <v>0</v>
      </c>
      <c r="U54" s="34"/>
      <c r="V54" s="34"/>
      <c r="W54" s="80">
        <f>'5th Cycle Summary-Final'!O54-VLOOKUP(FinalComparison!$G54,'SB35 Determination Data'!$K$4:$AN$415,W$2,FALSE)</f>
        <v>0</v>
      </c>
      <c r="X54" s="34"/>
      <c r="Y54" s="80">
        <f>'5th Cycle Summary-Final'!P54-VLOOKUP(FinalComparison!$G54,'SB35 Determination Data'!$K$4:$AN$415,Y$2,FALSE)</f>
        <v>0</v>
      </c>
      <c r="Z54" s="80">
        <f>'5th Cycle Summary-Final'!Q54-VLOOKUP(FinalComparison!$G54,'SB35 Determination Data'!$K$4:$AN$415,Z$2,FALSE)</f>
        <v>-14</v>
      </c>
      <c r="AA54" s="80">
        <f>'5th Cycle Summary-Final'!R54-VLOOKUP(FinalComparison!$G54,'SB35 Determination Data'!$K$4:$AN$415,AA$2,FALSE)</f>
        <v>14</v>
      </c>
      <c r="AB54" s="80">
        <f>'5th Cycle Summary-Final'!S54-VLOOKUP(FinalComparison!$G54,'SB35 Determination Data'!$K$4:$AN$415,AB$2,FALSE)</f>
        <v>-0.11382113821138209</v>
      </c>
      <c r="AC54" s="80">
        <f>'5th Cycle Summary-Final'!T54-VLOOKUP(FinalComparison!$G54,'SB35 Determination Data'!$K$4:$AN$415,AC$2,FALSE)</f>
        <v>0</v>
      </c>
      <c r="AD54" s="80">
        <f>'5th Cycle Summary-Final'!U54-VLOOKUP(FinalComparison!$G54,'SB35 Determination Data'!$K$4:$AN$415,AD$2,FALSE)</f>
        <v>-30</v>
      </c>
      <c r="AE54" s="80">
        <f>'5th Cycle Summary-Final'!V54-VLOOKUP(FinalComparison!$G54,'SB35 Determination Data'!$K$4:$AN$415,AE$2,FALSE)</f>
        <v>30</v>
      </c>
      <c r="AF54" s="80">
        <f>'5th Cycle Summary-Final'!W54-VLOOKUP(FinalComparison!$G54,'SB35 Determination Data'!$K$4:$AN$415,AF$2,FALSE)</f>
        <v>-0.14925373134328357</v>
      </c>
    </row>
    <row r="55" spans="1:32" x14ac:dyDescent="0.2">
      <c r="A55" t="s">
        <v>82</v>
      </c>
      <c r="F55" t="s">
        <v>26</v>
      </c>
      <c r="G55" t="s">
        <v>82</v>
      </c>
      <c r="H55" s="80">
        <f>'5th Cycle Summary-Final'!D55-VLOOKUP(FinalComparison!$G55,'SB35 Determination Data'!$K$4:$AN$415,H$2,FALSE)</f>
        <v>2305</v>
      </c>
      <c r="I55" s="80">
        <f>'5th Cycle Summary-Final'!E55-VLOOKUP(FinalComparison!$G55,'SB35 Determination Data'!$K$4:$AN$415,I$2,FALSE)</f>
        <v>-135</v>
      </c>
      <c r="J55" s="80">
        <f>'5th Cycle Summary-Final'!F55-VLOOKUP(FinalComparison!$G55,'SB35 Determination Data'!$K$4:$AN$415,J$2,FALSE)</f>
        <v>-135</v>
      </c>
      <c r="K55" s="80">
        <f>'5th Cycle Summary-Final'!G55-VLOOKUP(FinalComparison!$G55,'SB35 Determination Data'!$K$4:$AN$415,K$2,FALSE)</f>
        <v>0</v>
      </c>
      <c r="L55" s="80">
        <f>'5th Cycle Summary-Final'!H55-VLOOKUP(FinalComparison!$G55,'SB35 Determination Data'!$K$4:$AN$415,L$2,FALSE)</f>
        <v>2440</v>
      </c>
      <c r="M55" s="80">
        <f>'5th Cycle Summary-Final'!I55-VLOOKUP(FinalComparison!$G55,'SB35 Determination Data'!$K$4:$AN$415,M$2,FALSE)</f>
        <v>-3.9800781539398714E-2</v>
      </c>
      <c r="N55" s="80"/>
      <c r="O55" s="80"/>
      <c r="P55" s="80">
        <f>'5th Cycle Summary-Final'!J55-VLOOKUP(FinalComparison!$G55,'SB35 Determination Data'!$K$4:$AN$415,P$2,FALSE)</f>
        <v>2447</v>
      </c>
      <c r="Q55" s="80">
        <f>'5th Cycle Summary-Final'!K55-VLOOKUP(FinalComparison!$G55,'SB35 Determination Data'!$K$4:$AN$415,Q$2,FALSE)</f>
        <v>0</v>
      </c>
      <c r="R55" s="80">
        <f>'5th Cycle Summary-Final'!L55-VLOOKUP(FinalComparison!$G55,'SB35 Determination Data'!$K$4:$AN$415,R$2,FALSE)</f>
        <v>0</v>
      </c>
      <c r="S55" s="80">
        <f>'5th Cycle Summary-Final'!M55-VLOOKUP(FinalComparison!$G55,'SB35 Determination Data'!$K$4:$AN$415,S$2,FALSE)</f>
        <v>0</v>
      </c>
      <c r="T55" s="80">
        <f>'5th Cycle Summary-Final'!N55-VLOOKUP(FinalComparison!$G55,'SB35 Determination Data'!$K$4:$AN$415,T$2,FALSE)</f>
        <v>2447</v>
      </c>
      <c r="U55" s="34"/>
      <c r="V55" s="34"/>
      <c r="W55" s="80">
        <f>'5th Cycle Summary-Final'!O55-VLOOKUP(FinalComparison!$G55,'SB35 Determination Data'!$K$4:$AN$415,W$2,FALSE)</f>
        <v>-3.6317754163852037E-2</v>
      </c>
      <c r="X55" s="34"/>
      <c r="Y55" s="80">
        <f>'5th Cycle Summary-Final'!P55-VLOOKUP(FinalComparison!$G55,'SB35 Determination Data'!$K$4:$AN$415,Y$2,FALSE)</f>
        <v>-343</v>
      </c>
      <c r="Z55" s="80">
        <f>'5th Cycle Summary-Final'!Q55-VLOOKUP(FinalComparison!$G55,'SB35 Determination Data'!$K$4:$AN$415,Z$2,FALSE)</f>
        <v>0</v>
      </c>
      <c r="AA55" s="80">
        <f>'5th Cycle Summary-Final'!R55-VLOOKUP(FinalComparison!$G55,'SB35 Determination Data'!$K$4:$AN$415,AA$2,FALSE)</f>
        <v>-343</v>
      </c>
      <c r="AB55" s="80">
        <f>'5th Cycle Summary-Final'!S55-VLOOKUP(FinalComparison!$G55,'SB35 Determination Data'!$K$4:$AN$415,AB$2,FALSE)</f>
        <v>4.478238751723318E-2</v>
      </c>
      <c r="AC55" s="80">
        <f>'5th Cycle Summary-Final'!T55-VLOOKUP(FinalComparison!$G55,'SB35 Determination Data'!$K$4:$AN$415,AC$2,FALSE)</f>
        <v>-923</v>
      </c>
      <c r="AD55" s="80">
        <f>'5th Cycle Summary-Final'!U55-VLOOKUP(FinalComparison!$G55,'SB35 Determination Data'!$K$4:$AN$415,AD$2,FALSE)</f>
        <v>-1202</v>
      </c>
      <c r="AE55" s="80">
        <f>'5th Cycle Summary-Final'!V55-VLOOKUP(FinalComparison!$G55,'SB35 Determination Data'!$K$4:$AN$415,AE$2,FALSE)</f>
        <v>279</v>
      </c>
      <c r="AF55" s="80">
        <f>'5th Cycle Summary-Final'!W55-VLOOKUP(FinalComparison!$G55,'SB35 Determination Data'!$K$4:$AN$415,AF$2,FALSE)</f>
        <v>-7.6428503192122577E-2</v>
      </c>
    </row>
    <row r="56" spans="1:32" x14ac:dyDescent="0.2">
      <c r="A56" t="s">
        <v>82</v>
      </c>
      <c r="F56" t="s">
        <v>26</v>
      </c>
      <c r="G56" t="s">
        <v>130</v>
      </c>
      <c r="H56" s="80">
        <f>'5th Cycle Summary-Final'!D56-VLOOKUP(FinalComparison!$G56,'SB35 Determination Data'!$K$4:$AN$415,H$2,FALSE)</f>
        <v>0</v>
      </c>
      <c r="I56" s="80">
        <f>'5th Cycle Summary-Final'!E56-VLOOKUP(FinalComparison!$G56,'SB35 Determination Data'!$K$4:$AN$415,I$2,FALSE)</f>
        <v>-28</v>
      </c>
      <c r="J56" s="80">
        <f>'5th Cycle Summary-Final'!F56-VLOOKUP(FinalComparison!$G56,'SB35 Determination Data'!$K$4:$AN$415,J$2,FALSE)</f>
        <v>-2</v>
      </c>
      <c r="K56" s="80">
        <f>'5th Cycle Summary-Final'!G56-VLOOKUP(FinalComparison!$G56,'SB35 Determination Data'!$K$4:$AN$415,K$2,FALSE)</f>
        <v>-26</v>
      </c>
      <c r="L56" s="80">
        <f>'5th Cycle Summary-Final'!H56-VLOOKUP(FinalComparison!$G56,'SB35 Determination Data'!$K$4:$AN$415,L$2,FALSE)</f>
        <v>28</v>
      </c>
      <c r="M56" s="80">
        <f>'5th Cycle Summary-Final'!I56-VLOOKUP(FinalComparison!$G56,'SB35 Determination Data'!$K$4:$AN$415,M$2,FALSE)</f>
        <v>-6.0869565217391307E-2</v>
      </c>
      <c r="N56" s="80"/>
      <c r="O56" s="80"/>
      <c r="P56" s="80">
        <f>'5th Cycle Summary-Final'!J56-VLOOKUP(FinalComparison!$G56,'SB35 Determination Data'!$K$4:$AN$415,P$2,FALSE)</f>
        <v>0</v>
      </c>
      <c r="Q56" s="80">
        <f>'5th Cycle Summary-Final'!K56-VLOOKUP(FinalComparison!$G56,'SB35 Determination Data'!$K$4:$AN$415,Q$2,FALSE)</f>
        <v>-9</v>
      </c>
      <c r="R56" s="80">
        <f>'5th Cycle Summary-Final'!L56-VLOOKUP(FinalComparison!$G56,'SB35 Determination Data'!$K$4:$AN$415,R$2,FALSE)</f>
        <v>0</v>
      </c>
      <c r="S56" s="80">
        <f>'5th Cycle Summary-Final'!M56-VLOOKUP(FinalComparison!$G56,'SB35 Determination Data'!$K$4:$AN$415,S$2,FALSE)</f>
        <v>-9</v>
      </c>
      <c r="T56" s="80">
        <f>'5th Cycle Summary-Final'!N56-VLOOKUP(FinalComparison!$G56,'SB35 Determination Data'!$K$4:$AN$415,T$2,FALSE)</f>
        <v>9</v>
      </c>
      <c r="U56" s="34"/>
      <c r="V56" s="34"/>
      <c r="W56" s="80">
        <f>'5th Cycle Summary-Final'!O56-VLOOKUP(FinalComparison!$G56,'SB35 Determination Data'!$K$4:$AN$415,W$2,FALSE)</f>
        <v>-1.7077798861480076E-2</v>
      </c>
      <c r="X56" s="34"/>
      <c r="Y56" s="80">
        <f>'5th Cycle Summary-Final'!P56-VLOOKUP(FinalComparison!$G56,'SB35 Determination Data'!$K$4:$AN$415,Y$2,FALSE)</f>
        <v>0</v>
      </c>
      <c r="Z56" s="80">
        <f>'5th Cycle Summary-Final'!Q56-VLOOKUP(FinalComparison!$G56,'SB35 Determination Data'!$K$4:$AN$415,Z$2,FALSE)</f>
        <v>-18</v>
      </c>
      <c r="AA56" s="80">
        <f>'5th Cycle Summary-Final'!R56-VLOOKUP(FinalComparison!$G56,'SB35 Determination Data'!$K$4:$AN$415,AA$2,FALSE)</f>
        <v>18</v>
      </c>
      <c r="AB56" s="80">
        <f>'5th Cycle Summary-Final'!S56-VLOOKUP(FinalComparison!$G56,'SB35 Determination Data'!$K$4:$AN$415,AB$2,FALSE)</f>
        <v>-3.0560271646859094E-2</v>
      </c>
      <c r="AC56" s="80">
        <f>'5th Cycle Summary-Final'!T56-VLOOKUP(FinalComparison!$G56,'SB35 Determination Data'!$K$4:$AN$415,AC$2,FALSE)</f>
        <v>0</v>
      </c>
      <c r="AD56" s="80">
        <f>'5th Cycle Summary-Final'!U56-VLOOKUP(FinalComparison!$G56,'SB35 Determination Data'!$K$4:$AN$415,AD$2,FALSE)</f>
        <v>0</v>
      </c>
      <c r="AE56" s="80">
        <f>'5th Cycle Summary-Final'!V56-VLOOKUP(FinalComparison!$G56,'SB35 Determination Data'!$K$4:$AN$415,AE$2,FALSE)</f>
        <v>0</v>
      </c>
      <c r="AF56" s="80">
        <f>'5th Cycle Summary-Final'!W56-VLOOKUP(FinalComparison!$G56,'SB35 Determination Data'!$K$4:$AN$415,AF$2,FALSE)</f>
        <v>0</v>
      </c>
    </row>
    <row r="57" spans="1:32" x14ac:dyDescent="0.2">
      <c r="A57" t="s">
        <v>82</v>
      </c>
      <c r="F57" t="s">
        <v>26</v>
      </c>
      <c r="G57" t="s">
        <v>155</v>
      </c>
      <c r="H57" s="80">
        <f>'5th Cycle Summary-Final'!D57-VLOOKUP(FinalComparison!$G57,'SB35 Determination Data'!$K$4:$AN$415,H$2,FALSE)</f>
        <v>0</v>
      </c>
      <c r="I57" s="80">
        <f>'5th Cycle Summary-Final'!E57-VLOOKUP(FinalComparison!$G57,'SB35 Determination Data'!$K$4:$AN$415,I$2,FALSE)</f>
        <v>0</v>
      </c>
      <c r="J57" s="80">
        <f>'5th Cycle Summary-Final'!F57-VLOOKUP(FinalComparison!$G57,'SB35 Determination Data'!$K$4:$AN$415,J$2,FALSE)</f>
        <v>0</v>
      </c>
      <c r="K57" s="80">
        <f>'5th Cycle Summary-Final'!G57-VLOOKUP(FinalComparison!$G57,'SB35 Determination Data'!$K$4:$AN$415,K$2,FALSE)</f>
        <v>0</v>
      </c>
      <c r="L57" s="80">
        <f>'5th Cycle Summary-Final'!H57-VLOOKUP(FinalComparison!$G57,'SB35 Determination Data'!$K$4:$AN$415,L$2,FALSE)</f>
        <v>0</v>
      </c>
      <c r="M57" s="80">
        <f>'5th Cycle Summary-Final'!I57-VLOOKUP(FinalComparison!$G57,'SB35 Determination Data'!$K$4:$AN$415,M$2,FALSE)</f>
        <v>0</v>
      </c>
      <c r="N57" s="80"/>
      <c r="O57" s="80"/>
      <c r="P57" s="80">
        <f>'5th Cycle Summary-Final'!J57-VLOOKUP(FinalComparison!$G57,'SB35 Determination Data'!$K$4:$AN$415,P$2,FALSE)</f>
        <v>0</v>
      </c>
      <c r="Q57" s="80">
        <f>'5th Cycle Summary-Final'!K57-VLOOKUP(FinalComparison!$G57,'SB35 Determination Data'!$K$4:$AN$415,Q$2,FALSE)</f>
        <v>-22</v>
      </c>
      <c r="R57" s="80">
        <f>'5th Cycle Summary-Final'!L57-VLOOKUP(FinalComparison!$G57,'SB35 Determination Data'!$K$4:$AN$415,R$2,FALSE)</f>
        <v>-22</v>
      </c>
      <c r="S57" s="80">
        <f>'5th Cycle Summary-Final'!M57-VLOOKUP(FinalComparison!$G57,'SB35 Determination Data'!$K$4:$AN$415,S$2,FALSE)</f>
        <v>0</v>
      </c>
      <c r="T57" s="80">
        <f>'5th Cycle Summary-Final'!N57-VLOOKUP(FinalComparison!$G57,'SB35 Determination Data'!$K$4:$AN$415,T$2,FALSE)</f>
        <v>22</v>
      </c>
      <c r="U57" s="34"/>
      <c r="V57" s="34"/>
      <c r="W57" s="80">
        <f>'5th Cycle Summary-Final'!O57-VLOOKUP(FinalComparison!$G57,'SB35 Determination Data'!$K$4:$AN$415,W$2,FALSE)</f>
        <v>-0.20560747663551401</v>
      </c>
      <c r="X57" s="34"/>
      <c r="Y57" s="80">
        <f>'5th Cycle Summary-Final'!P57-VLOOKUP(FinalComparison!$G57,'SB35 Determination Data'!$K$4:$AN$415,Y$2,FALSE)</f>
        <v>0</v>
      </c>
      <c r="Z57" s="80">
        <f>'5th Cycle Summary-Final'!Q57-VLOOKUP(FinalComparison!$G57,'SB35 Determination Data'!$K$4:$AN$415,Z$2,FALSE)</f>
        <v>-34</v>
      </c>
      <c r="AA57" s="80">
        <f>'5th Cycle Summary-Final'!R57-VLOOKUP(FinalComparison!$G57,'SB35 Determination Data'!$K$4:$AN$415,AA$2,FALSE)</f>
        <v>34</v>
      </c>
      <c r="AB57" s="80">
        <f>'5th Cycle Summary-Final'!S57-VLOOKUP(FinalComparison!$G57,'SB35 Determination Data'!$K$4:$AN$415,AB$2,FALSE)</f>
        <v>-0.32075471698113206</v>
      </c>
      <c r="AC57" s="80">
        <f>'5th Cycle Summary-Final'!T57-VLOOKUP(FinalComparison!$G57,'SB35 Determination Data'!$K$4:$AN$415,AC$2,FALSE)</f>
        <v>0</v>
      </c>
      <c r="AD57" s="80">
        <f>'5th Cycle Summary-Final'!U57-VLOOKUP(FinalComparison!$G57,'SB35 Determination Data'!$K$4:$AN$415,AD$2,FALSE)</f>
        <v>0</v>
      </c>
      <c r="AE57" s="80">
        <f>'5th Cycle Summary-Final'!V57-VLOOKUP(FinalComparison!$G57,'SB35 Determination Data'!$K$4:$AN$415,AE$2,FALSE)</f>
        <v>0</v>
      </c>
      <c r="AF57" s="80">
        <f>'5th Cycle Summary-Final'!W57-VLOOKUP(FinalComparison!$G57,'SB35 Determination Data'!$K$4:$AN$415,AF$2,FALSE)</f>
        <v>0</v>
      </c>
    </row>
    <row r="58" spans="1:32" x14ac:dyDescent="0.2">
      <c r="A58" t="s">
        <v>82</v>
      </c>
      <c r="F58" t="s">
        <v>26</v>
      </c>
      <c r="G58" t="s">
        <v>230</v>
      </c>
      <c r="H58" s="80">
        <f>'5th Cycle Summary-Final'!D58-VLOOKUP(FinalComparison!$G58,'SB35 Determination Data'!$K$4:$AN$415,H$2,FALSE)</f>
        <v>0</v>
      </c>
      <c r="I58" s="80">
        <f>'5th Cycle Summary-Final'!E58-VLOOKUP(FinalComparison!$G58,'SB35 Determination Data'!$K$4:$AN$415,I$2,FALSE)</f>
        <v>-7</v>
      </c>
      <c r="J58" s="80">
        <f>'5th Cycle Summary-Final'!F58-VLOOKUP(FinalComparison!$G58,'SB35 Determination Data'!$K$4:$AN$415,J$2,FALSE)</f>
        <v>-4</v>
      </c>
      <c r="K58" s="80">
        <f>'5th Cycle Summary-Final'!G58-VLOOKUP(FinalComparison!$G58,'SB35 Determination Data'!$K$4:$AN$415,K$2,FALSE)</f>
        <v>-3</v>
      </c>
      <c r="L58" s="80">
        <f>'5th Cycle Summary-Final'!H58-VLOOKUP(FinalComparison!$G58,'SB35 Determination Data'!$K$4:$AN$415,L$2,FALSE)</f>
        <v>1</v>
      </c>
      <c r="M58" s="80">
        <f>'5th Cycle Summary-Final'!I58-VLOOKUP(FinalComparison!$G58,'SB35 Determination Data'!$K$4:$AN$415,M$2,FALSE)</f>
        <v>-6.3636363636363491E-2</v>
      </c>
      <c r="N58" s="80"/>
      <c r="O58" s="80"/>
      <c r="P58" s="80">
        <f>'5th Cycle Summary-Final'!J58-VLOOKUP(FinalComparison!$G58,'SB35 Determination Data'!$K$4:$AN$415,P$2,FALSE)</f>
        <v>0</v>
      </c>
      <c r="Q58" s="80">
        <f>'5th Cycle Summary-Final'!K58-VLOOKUP(FinalComparison!$G58,'SB35 Determination Data'!$K$4:$AN$415,Q$2,FALSE)</f>
        <v>-27</v>
      </c>
      <c r="R58" s="80">
        <f>'5th Cycle Summary-Final'!L58-VLOOKUP(FinalComparison!$G58,'SB35 Determination Data'!$K$4:$AN$415,R$2,FALSE)</f>
        <v>-17</v>
      </c>
      <c r="S58" s="80">
        <f>'5th Cycle Summary-Final'!M58-VLOOKUP(FinalComparison!$G58,'SB35 Determination Data'!$K$4:$AN$415,S$2,FALSE)</f>
        <v>-10</v>
      </c>
      <c r="T58" s="80">
        <f>'5th Cycle Summary-Final'!N58-VLOOKUP(FinalComparison!$G58,'SB35 Determination Data'!$K$4:$AN$415,T$2,FALSE)</f>
        <v>27</v>
      </c>
      <c r="U58" s="34"/>
      <c r="V58" s="34"/>
      <c r="W58" s="80">
        <f>'5th Cycle Summary-Final'!O58-VLOOKUP(FinalComparison!$G58,'SB35 Determination Data'!$K$4:$AN$415,W$2,FALSE)</f>
        <v>-0.32926829268292684</v>
      </c>
      <c r="X58" s="34"/>
      <c r="Y58" s="80">
        <f>'5th Cycle Summary-Final'!P58-VLOOKUP(FinalComparison!$G58,'SB35 Determination Data'!$K$4:$AN$415,Y$2,FALSE)</f>
        <v>0</v>
      </c>
      <c r="Z58" s="80">
        <f>'5th Cycle Summary-Final'!Q58-VLOOKUP(FinalComparison!$G58,'SB35 Determination Data'!$K$4:$AN$415,Z$2,FALSE)</f>
        <v>0</v>
      </c>
      <c r="AA58" s="80">
        <f>'5th Cycle Summary-Final'!R58-VLOOKUP(FinalComparison!$G58,'SB35 Determination Data'!$K$4:$AN$415,AA$2,FALSE)</f>
        <v>0</v>
      </c>
      <c r="AB58" s="80">
        <f>'5th Cycle Summary-Final'!S58-VLOOKUP(FinalComparison!$G58,'SB35 Determination Data'!$K$4:$AN$415,AB$2,FALSE)</f>
        <v>0</v>
      </c>
      <c r="AC58" s="80">
        <f>'5th Cycle Summary-Final'!T58-VLOOKUP(FinalComparison!$G58,'SB35 Determination Data'!$K$4:$AN$415,AC$2,FALSE)</f>
        <v>-319</v>
      </c>
      <c r="AD58" s="80">
        <f>'5th Cycle Summary-Final'!U58-VLOOKUP(FinalComparison!$G58,'SB35 Determination Data'!$K$4:$AN$415,AD$2,FALSE)</f>
        <v>0</v>
      </c>
      <c r="AE58" s="80">
        <f>'5th Cycle Summary-Final'!V58-VLOOKUP(FinalComparison!$G58,'SB35 Determination Data'!$K$4:$AN$415,AE$2,FALSE)</f>
        <v>-319</v>
      </c>
      <c r="AF58" s="80" t="e">
        <f>'5th Cycle Summary-Final'!W58-VLOOKUP(FinalComparison!$G58,'SB35 Determination Data'!$K$4:$AN$415,AF$2,FALSE)</f>
        <v>#DIV/0!</v>
      </c>
    </row>
    <row r="59" spans="1:32" x14ac:dyDescent="0.2">
      <c r="A59" t="s">
        <v>82</v>
      </c>
      <c r="F59" t="s">
        <v>26</v>
      </c>
      <c r="G59" t="s">
        <v>249</v>
      </c>
      <c r="H59" s="80">
        <f>'5th Cycle Summary-Final'!D59-VLOOKUP(FinalComparison!$G59,'SB35 Determination Data'!$K$4:$AN$415,H$2,FALSE)</f>
        <v>0</v>
      </c>
      <c r="I59" s="80">
        <f>'5th Cycle Summary-Final'!E59-VLOOKUP(FinalComparison!$G59,'SB35 Determination Data'!$K$4:$AN$415,I$2,FALSE)</f>
        <v>0</v>
      </c>
      <c r="J59" s="80">
        <f>'5th Cycle Summary-Final'!F59-VLOOKUP(FinalComparison!$G59,'SB35 Determination Data'!$K$4:$AN$415,J$2,FALSE)</f>
        <v>0</v>
      </c>
      <c r="K59" s="80">
        <f>'5th Cycle Summary-Final'!G59-VLOOKUP(FinalComparison!$G59,'SB35 Determination Data'!$K$4:$AN$415,K$2,FALSE)</f>
        <v>0</v>
      </c>
      <c r="L59" s="80">
        <f>'5th Cycle Summary-Final'!H59-VLOOKUP(FinalComparison!$G59,'SB35 Determination Data'!$K$4:$AN$415,L$2,FALSE)</f>
        <v>0</v>
      </c>
      <c r="M59" s="80">
        <f>'5th Cycle Summary-Final'!I59-VLOOKUP(FinalComparison!$G59,'SB35 Determination Data'!$K$4:$AN$415,M$2,FALSE)</f>
        <v>0</v>
      </c>
      <c r="N59" s="80"/>
      <c r="O59" s="80"/>
      <c r="P59" s="80">
        <f>'5th Cycle Summary-Final'!J59-VLOOKUP(FinalComparison!$G59,'SB35 Determination Data'!$K$4:$AN$415,P$2,FALSE)</f>
        <v>0</v>
      </c>
      <c r="Q59" s="80">
        <f>'5th Cycle Summary-Final'!K59-VLOOKUP(FinalComparison!$G59,'SB35 Determination Data'!$K$4:$AN$415,Q$2,FALSE)</f>
        <v>-1</v>
      </c>
      <c r="R59" s="80">
        <f>'5th Cycle Summary-Final'!L59-VLOOKUP(FinalComparison!$G59,'SB35 Determination Data'!$K$4:$AN$415,R$2,FALSE)</f>
        <v>0</v>
      </c>
      <c r="S59" s="80">
        <f>'5th Cycle Summary-Final'!M59-VLOOKUP(FinalComparison!$G59,'SB35 Determination Data'!$K$4:$AN$415,S$2,FALSE)</f>
        <v>-1</v>
      </c>
      <c r="T59" s="80">
        <f>'5th Cycle Summary-Final'!N59-VLOOKUP(FinalComparison!$G59,'SB35 Determination Data'!$K$4:$AN$415,T$2,FALSE)</f>
        <v>1</v>
      </c>
      <c r="U59" s="34"/>
      <c r="V59" s="34"/>
      <c r="W59" s="80">
        <f>'5th Cycle Summary-Final'!O59-VLOOKUP(FinalComparison!$G59,'SB35 Determination Data'!$K$4:$AN$415,W$2,FALSE)</f>
        <v>-4.9019607843137254E-3</v>
      </c>
      <c r="X59" s="34"/>
      <c r="Y59" s="80">
        <f>'5th Cycle Summary-Final'!P59-VLOOKUP(FinalComparison!$G59,'SB35 Determination Data'!$K$4:$AN$415,Y$2,FALSE)</f>
        <v>0</v>
      </c>
      <c r="Z59" s="80">
        <f>'5th Cycle Summary-Final'!Q59-VLOOKUP(FinalComparison!$G59,'SB35 Determination Data'!$K$4:$AN$415,Z$2,FALSE)</f>
        <v>-21</v>
      </c>
      <c r="AA59" s="80">
        <f>'5th Cycle Summary-Final'!R59-VLOOKUP(FinalComparison!$G59,'SB35 Determination Data'!$K$4:$AN$415,AA$2,FALSE)</f>
        <v>21</v>
      </c>
      <c r="AB59" s="80">
        <f>'5th Cycle Summary-Final'!S59-VLOOKUP(FinalComparison!$G59,'SB35 Determination Data'!$K$4:$AN$415,AB$2,FALSE)</f>
        <v>-0.13043478260869568</v>
      </c>
      <c r="AC59" s="80">
        <f>'5th Cycle Summary-Final'!T59-VLOOKUP(FinalComparison!$G59,'SB35 Determination Data'!$K$4:$AN$415,AC$2,FALSE)</f>
        <v>0</v>
      </c>
      <c r="AD59" s="80">
        <f>'5th Cycle Summary-Final'!U59-VLOOKUP(FinalComparison!$G59,'SB35 Determination Data'!$K$4:$AN$415,AD$2,FALSE)</f>
        <v>-1</v>
      </c>
      <c r="AE59" s="80">
        <f>'5th Cycle Summary-Final'!V59-VLOOKUP(FinalComparison!$G59,'SB35 Determination Data'!$K$4:$AN$415,AE$2,FALSE)</f>
        <v>1</v>
      </c>
      <c r="AF59" s="80">
        <f>'5th Cycle Summary-Final'!W59-VLOOKUP(FinalComparison!$G59,'SB35 Determination Data'!$K$4:$AN$415,AF$2,FALSE)</f>
        <v>-1.8083182640144663E-3</v>
      </c>
    </row>
    <row r="60" spans="1:32" x14ac:dyDescent="0.2">
      <c r="A60" t="s">
        <v>82</v>
      </c>
      <c r="F60" t="s">
        <v>26</v>
      </c>
      <c r="G60" t="s">
        <v>965</v>
      </c>
      <c r="H60" s="80" t="e">
        <f>'5th Cycle Summary-Final'!D60-VLOOKUP(FinalComparison!$G60,'SB35 Determination Data'!$K$4:$AN$415,H$2,FALSE)</f>
        <v>#N/A</v>
      </c>
      <c r="I60" s="80" t="e">
        <f>'5th Cycle Summary-Final'!E60-VLOOKUP(FinalComparison!$G60,'SB35 Determination Data'!$K$4:$AN$415,I$2,FALSE)</f>
        <v>#N/A</v>
      </c>
      <c r="J60" s="80" t="e">
        <f>'5th Cycle Summary-Final'!F60-VLOOKUP(FinalComparison!$G60,'SB35 Determination Data'!$K$4:$AN$415,J$2,FALSE)</f>
        <v>#N/A</v>
      </c>
      <c r="K60" s="80" t="e">
        <f>'5th Cycle Summary-Final'!G60-VLOOKUP(FinalComparison!$G60,'SB35 Determination Data'!$K$4:$AN$415,K$2,FALSE)</f>
        <v>#N/A</v>
      </c>
      <c r="L60" s="80" t="e">
        <f>'5th Cycle Summary-Final'!H60-VLOOKUP(FinalComparison!$G60,'SB35 Determination Data'!$K$4:$AN$415,L$2,FALSE)</f>
        <v>#N/A</v>
      </c>
      <c r="M60" s="80" t="e">
        <f>'5th Cycle Summary-Final'!I60-VLOOKUP(FinalComparison!$G60,'SB35 Determination Data'!$K$4:$AN$415,M$2,FALSE)</f>
        <v>#N/A</v>
      </c>
      <c r="N60" s="80"/>
      <c r="O60" s="80"/>
      <c r="P60" s="80" t="e">
        <f>'5th Cycle Summary-Final'!J60-VLOOKUP(FinalComparison!$G60,'SB35 Determination Data'!$K$4:$AN$415,P$2,FALSE)</f>
        <v>#N/A</v>
      </c>
      <c r="Q60" s="80" t="e">
        <f>'5th Cycle Summary-Final'!K60-VLOOKUP(FinalComparison!$G60,'SB35 Determination Data'!$K$4:$AN$415,Q$2,FALSE)</f>
        <v>#N/A</v>
      </c>
      <c r="R60" s="80" t="e">
        <f>'5th Cycle Summary-Final'!L60-VLOOKUP(FinalComparison!$G60,'SB35 Determination Data'!$K$4:$AN$415,R$2,FALSE)</f>
        <v>#N/A</v>
      </c>
      <c r="S60" s="80" t="e">
        <f>'5th Cycle Summary-Final'!M60-VLOOKUP(FinalComparison!$G60,'SB35 Determination Data'!$K$4:$AN$415,S$2,FALSE)</f>
        <v>#N/A</v>
      </c>
      <c r="T60" s="80" t="e">
        <f>'5th Cycle Summary-Final'!N60-VLOOKUP(FinalComparison!$G60,'SB35 Determination Data'!$K$4:$AN$415,T$2,FALSE)</f>
        <v>#N/A</v>
      </c>
      <c r="U60" s="34"/>
      <c r="V60" s="34"/>
      <c r="W60" s="80" t="e">
        <f>'5th Cycle Summary-Final'!O60-VLOOKUP(FinalComparison!$G60,'SB35 Determination Data'!$K$4:$AN$415,W$2,FALSE)</f>
        <v>#N/A</v>
      </c>
      <c r="X60" s="34"/>
      <c r="Y60" s="80" t="e">
        <f>'5th Cycle Summary-Final'!P60-VLOOKUP(FinalComparison!$G60,'SB35 Determination Data'!$K$4:$AN$415,Y$2,FALSE)</f>
        <v>#N/A</v>
      </c>
      <c r="Z60" s="80" t="e">
        <f>'5th Cycle Summary-Final'!Q60-VLOOKUP(FinalComparison!$G60,'SB35 Determination Data'!$K$4:$AN$415,Z$2,FALSE)</f>
        <v>#N/A</v>
      </c>
      <c r="AA60" s="80" t="e">
        <f>'5th Cycle Summary-Final'!R60-VLOOKUP(FinalComparison!$G60,'SB35 Determination Data'!$K$4:$AN$415,AA$2,FALSE)</f>
        <v>#N/A</v>
      </c>
      <c r="AB60" s="80" t="e">
        <f>'5th Cycle Summary-Final'!S60-VLOOKUP(FinalComparison!$G60,'SB35 Determination Data'!$K$4:$AN$415,AB$2,FALSE)</f>
        <v>#N/A</v>
      </c>
      <c r="AC60" s="80" t="e">
        <f>'5th Cycle Summary-Final'!T60-VLOOKUP(FinalComparison!$G60,'SB35 Determination Data'!$K$4:$AN$415,AC$2,FALSE)</f>
        <v>#N/A</v>
      </c>
      <c r="AD60" s="80" t="e">
        <f>'5th Cycle Summary-Final'!U60-VLOOKUP(FinalComparison!$G60,'SB35 Determination Data'!$K$4:$AN$415,AD$2,FALSE)</f>
        <v>#N/A</v>
      </c>
      <c r="AE60" s="80" t="e">
        <f>'5th Cycle Summary-Final'!V60-VLOOKUP(FinalComparison!$G60,'SB35 Determination Data'!$K$4:$AN$415,AE$2,FALSE)</f>
        <v>#N/A</v>
      </c>
      <c r="AF60" s="80" t="e">
        <f>'5th Cycle Summary-Final'!W60-VLOOKUP(FinalComparison!$G60,'SB35 Determination Data'!$K$4:$AN$415,AF$2,FALSE)</f>
        <v>#N/A</v>
      </c>
    </row>
    <row r="61" spans="1:32" x14ac:dyDescent="0.2">
      <c r="A61" t="s">
        <v>138</v>
      </c>
      <c r="F61" t="s">
        <v>13</v>
      </c>
      <c r="G61" t="s">
        <v>220</v>
      </c>
      <c r="H61" s="80">
        <f>'5th Cycle Summary-Final'!D61-VLOOKUP(FinalComparison!$G61,'SB35 Determination Data'!$K$4:$AN$415,H$2,FALSE)</f>
        <v>0</v>
      </c>
      <c r="I61" s="80">
        <f>'5th Cycle Summary-Final'!E61-VLOOKUP(FinalComparison!$G61,'SB35 Determination Data'!$K$4:$AN$415,I$2,FALSE)</f>
        <v>0</v>
      </c>
      <c r="J61" s="80">
        <f>'5th Cycle Summary-Final'!F61-VLOOKUP(FinalComparison!$G61,'SB35 Determination Data'!$K$4:$AN$415,J$2,FALSE)</f>
        <v>0</v>
      </c>
      <c r="K61" s="80">
        <f>'5th Cycle Summary-Final'!G61-VLOOKUP(FinalComparison!$G61,'SB35 Determination Data'!$K$4:$AN$415,K$2,FALSE)</f>
        <v>0</v>
      </c>
      <c r="L61" s="80">
        <f>'5th Cycle Summary-Final'!H61-VLOOKUP(FinalComparison!$G61,'SB35 Determination Data'!$K$4:$AN$415,L$2,FALSE)</f>
        <v>0</v>
      </c>
      <c r="M61" s="80">
        <f>'5th Cycle Summary-Final'!I61-VLOOKUP(FinalComparison!$G61,'SB35 Determination Data'!$K$4:$AN$415,M$2,FALSE)</f>
        <v>0</v>
      </c>
      <c r="N61" s="80"/>
      <c r="O61" s="80"/>
      <c r="P61" s="80">
        <f>'5th Cycle Summary-Final'!J61-VLOOKUP(FinalComparison!$G61,'SB35 Determination Data'!$K$4:$AN$415,P$2,FALSE)</f>
        <v>0</v>
      </c>
      <c r="Q61" s="80">
        <f>'5th Cycle Summary-Final'!K61-VLOOKUP(FinalComparison!$G61,'SB35 Determination Data'!$K$4:$AN$415,Q$2,FALSE)</f>
        <v>-33</v>
      </c>
      <c r="R61" s="80">
        <f>'5th Cycle Summary-Final'!L61-VLOOKUP(FinalComparison!$G61,'SB35 Determination Data'!$K$4:$AN$415,R$2,FALSE)</f>
        <v>-33</v>
      </c>
      <c r="S61" s="80">
        <f>'5th Cycle Summary-Final'!M61-VLOOKUP(FinalComparison!$G61,'SB35 Determination Data'!$K$4:$AN$415,S$2,FALSE)</f>
        <v>0</v>
      </c>
      <c r="T61" s="80">
        <f>'5th Cycle Summary-Final'!N61-VLOOKUP(FinalComparison!$G61,'SB35 Determination Data'!$K$4:$AN$415,T$2,FALSE)</f>
        <v>0</v>
      </c>
      <c r="U61" s="34"/>
      <c r="V61" s="34"/>
      <c r="W61" s="80">
        <f>'5th Cycle Summary-Final'!O61-VLOOKUP(FinalComparison!$G61,'SB35 Determination Data'!$K$4:$AN$415,W$2,FALSE)</f>
        <v>-3.3000000000000003</v>
      </c>
      <c r="X61" s="34"/>
      <c r="Y61" s="80">
        <f>'5th Cycle Summary-Final'!P61-VLOOKUP(FinalComparison!$G61,'SB35 Determination Data'!$K$4:$AN$415,Y$2,FALSE)</f>
        <v>0</v>
      </c>
      <c r="Z61" s="80">
        <f>'5th Cycle Summary-Final'!Q61-VLOOKUP(FinalComparison!$G61,'SB35 Determination Data'!$K$4:$AN$415,Z$2,FALSE)</f>
        <v>-13</v>
      </c>
      <c r="AA61" s="80">
        <f>'5th Cycle Summary-Final'!R61-VLOOKUP(FinalComparison!$G61,'SB35 Determination Data'!$K$4:$AN$415,AA$2,FALSE)</f>
        <v>0</v>
      </c>
      <c r="AB61" s="80">
        <f>'5th Cycle Summary-Final'!S61-VLOOKUP(FinalComparison!$G61,'SB35 Determination Data'!$K$4:$AN$415,AB$2,FALSE)</f>
        <v>-0.9285714285714286</v>
      </c>
      <c r="AC61" s="80">
        <f>'5th Cycle Summary-Final'!T61-VLOOKUP(FinalComparison!$G61,'SB35 Determination Data'!$K$4:$AN$415,AC$2,FALSE)</f>
        <v>0</v>
      </c>
      <c r="AD61" s="80">
        <f>'5th Cycle Summary-Final'!U61-VLOOKUP(FinalComparison!$G61,'SB35 Determination Data'!$K$4:$AN$415,AD$2,FALSE)</f>
        <v>0</v>
      </c>
      <c r="AE61" s="80">
        <f>'5th Cycle Summary-Final'!V61-VLOOKUP(FinalComparison!$G61,'SB35 Determination Data'!$K$4:$AN$415,AE$2,FALSE)</f>
        <v>0</v>
      </c>
      <c r="AF61" s="80">
        <f>'5th Cycle Summary-Final'!W61-VLOOKUP(FinalComparison!$G61,'SB35 Determination Data'!$K$4:$AN$415,AF$2,FALSE)</f>
        <v>0</v>
      </c>
    </row>
    <row r="62" spans="1:32" x14ac:dyDescent="0.2">
      <c r="A62" t="s">
        <v>138</v>
      </c>
      <c r="F62" t="s">
        <v>13</v>
      </c>
      <c r="G62" t="s">
        <v>322</v>
      </c>
      <c r="H62" s="80" t="e">
        <f>'5th Cycle Summary-Final'!D62-VLOOKUP(FinalComparison!$G62,'SB35 Determination Data'!$K$4:$AN$415,H$2,FALSE)</f>
        <v>#N/A</v>
      </c>
      <c r="I62" s="80" t="e">
        <f>'5th Cycle Summary-Final'!E62-VLOOKUP(FinalComparison!$G62,'SB35 Determination Data'!$K$4:$AN$415,I$2,FALSE)</f>
        <v>#N/A</v>
      </c>
      <c r="J62" s="80" t="e">
        <f>'5th Cycle Summary-Final'!F62-VLOOKUP(FinalComparison!$G62,'SB35 Determination Data'!$K$4:$AN$415,J$2,FALSE)</f>
        <v>#N/A</v>
      </c>
      <c r="K62" s="80" t="e">
        <f>'5th Cycle Summary-Final'!G62-VLOOKUP(FinalComparison!$G62,'SB35 Determination Data'!$K$4:$AN$415,K$2,FALSE)</f>
        <v>#N/A</v>
      </c>
      <c r="L62" s="80" t="e">
        <f>'5th Cycle Summary-Final'!H62-VLOOKUP(FinalComparison!$G62,'SB35 Determination Data'!$K$4:$AN$415,L$2,FALSE)</f>
        <v>#N/A</v>
      </c>
      <c r="M62" s="80" t="e">
        <f>'5th Cycle Summary-Final'!I62-VLOOKUP(FinalComparison!$G62,'SB35 Determination Data'!$K$4:$AN$415,M$2,FALSE)</f>
        <v>#N/A</v>
      </c>
      <c r="N62" s="80"/>
      <c r="O62" s="80"/>
      <c r="P62" s="80" t="e">
        <f>'5th Cycle Summary-Final'!J62-VLOOKUP(FinalComparison!$G62,'SB35 Determination Data'!$K$4:$AN$415,P$2,FALSE)</f>
        <v>#N/A</v>
      </c>
      <c r="Q62" s="80" t="e">
        <f>'5th Cycle Summary-Final'!K62-VLOOKUP(FinalComparison!$G62,'SB35 Determination Data'!$K$4:$AN$415,Q$2,FALSE)</f>
        <v>#N/A</v>
      </c>
      <c r="R62" s="80" t="e">
        <f>'5th Cycle Summary-Final'!L62-VLOOKUP(FinalComparison!$G62,'SB35 Determination Data'!$K$4:$AN$415,R$2,FALSE)</f>
        <v>#N/A</v>
      </c>
      <c r="S62" s="80" t="e">
        <f>'5th Cycle Summary-Final'!M62-VLOOKUP(FinalComparison!$G62,'SB35 Determination Data'!$K$4:$AN$415,S$2,FALSE)</f>
        <v>#N/A</v>
      </c>
      <c r="T62" s="80" t="e">
        <f>'5th Cycle Summary-Final'!N62-VLOOKUP(FinalComparison!$G62,'SB35 Determination Data'!$K$4:$AN$415,T$2,FALSE)</f>
        <v>#N/A</v>
      </c>
      <c r="U62" s="34"/>
      <c r="V62" s="34"/>
      <c r="W62" s="80" t="e">
        <f>'5th Cycle Summary-Final'!O62-VLOOKUP(FinalComparison!$G62,'SB35 Determination Data'!$K$4:$AN$415,W$2,FALSE)</f>
        <v>#N/A</v>
      </c>
      <c r="X62" s="34"/>
      <c r="Y62" s="80" t="e">
        <f>'5th Cycle Summary-Final'!P62-VLOOKUP(FinalComparison!$G62,'SB35 Determination Data'!$K$4:$AN$415,Y$2,FALSE)</f>
        <v>#N/A</v>
      </c>
      <c r="Z62" s="80" t="e">
        <f>'5th Cycle Summary-Final'!Q62-VLOOKUP(FinalComparison!$G62,'SB35 Determination Data'!$K$4:$AN$415,Z$2,FALSE)</f>
        <v>#N/A</v>
      </c>
      <c r="AA62" s="80" t="e">
        <f>'5th Cycle Summary-Final'!R62-VLOOKUP(FinalComparison!$G62,'SB35 Determination Data'!$K$4:$AN$415,AA$2,FALSE)</f>
        <v>#N/A</v>
      </c>
      <c r="AB62" s="80" t="e">
        <f>'5th Cycle Summary-Final'!S62-VLOOKUP(FinalComparison!$G62,'SB35 Determination Data'!$K$4:$AN$415,AB$2,FALSE)</f>
        <v>#N/A</v>
      </c>
      <c r="AC62" s="80" t="e">
        <f>'5th Cycle Summary-Final'!T62-VLOOKUP(FinalComparison!$G62,'SB35 Determination Data'!$K$4:$AN$415,AC$2,FALSE)</f>
        <v>#N/A</v>
      </c>
      <c r="AD62" s="80" t="e">
        <f>'5th Cycle Summary-Final'!U62-VLOOKUP(FinalComparison!$G62,'SB35 Determination Data'!$K$4:$AN$415,AD$2,FALSE)</f>
        <v>#N/A</v>
      </c>
      <c r="AE62" s="80" t="e">
        <f>'5th Cycle Summary-Final'!V62-VLOOKUP(FinalComparison!$G62,'SB35 Determination Data'!$K$4:$AN$415,AE$2,FALSE)</f>
        <v>#N/A</v>
      </c>
      <c r="AF62" s="80" t="e">
        <f>'5th Cycle Summary-Final'!W62-VLOOKUP(FinalComparison!$G62,'SB35 Determination Data'!$K$4:$AN$415,AF$2,FALSE)</f>
        <v>#N/A</v>
      </c>
    </row>
    <row r="63" spans="1:32" x14ac:dyDescent="0.2">
      <c r="A63" t="s">
        <v>23</v>
      </c>
      <c r="F63" t="s">
        <v>13</v>
      </c>
      <c r="G63" t="s">
        <v>1009</v>
      </c>
      <c r="H63" s="80">
        <f>'5th Cycle Summary-Final'!D63-VLOOKUP(FinalComparison!$G63,'SB35 Determination Data'!$K$4:$AN$415,H$2,FALSE)</f>
        <v>0</v>
      </c>
      <c r="I63" s="80">
        <f>'5th Cycle Summary-Final'!E63-VLOOKUP(FinalComparison!$G63,'SB35 Determination Data'!$K$4:$AN$415,I$2,FALSE)</f>
        <v>0</v>
      </c>
      <c r="J63" s="80">
        <f>'5th Cycle Summary-Final'!F63-VLOOKUP(FinalComparison!$G63,'SB35 Determination Data'!$K$4:$AN$415,J$2,FALSE)</f>
        <v>0</v>
      </c>
      <c r="K63" s="80">
        <f>'5th Cycle Summary-Final'!G63-VLOOKUP(FinalComparison!$G63,'SB35 Determination Data'!$K$4:$AN$415,K$2,FALSE)</f>
        <v>0</v>
      </c>
      <c r="L63" s="80">
        <f>'5th Cycle Summary-Final'!H63-VLOOKUP(FinalComparison!$G63,'SB35 Determination Data'!$K$4:$AN$415,L$2,FALSE)</f>
        <v>0</v>
      </c>
      <c r="M63" s="80">
        <f>'5th Cycle Summary-Final'!I63-VLOOKUP(FinalComparison!$G63,'SB35 Determination Data'!$K$4:$AN$415,M$2,FALSE)</f>
        <v>0</v>
      </c>
      <c r="N63" s="80"/>
      <c r="O63" s="80"/>
      <c r="P63" s="80">
        <f>'5th Cycle Summary-Final'!J63-VLOOKUP(FinalComparison!$G63,'SB35 Determination Data'!$K$4:$AN$415,P$2,FALSE)</f>
        <v>0</v>
      </c>
      <c r="Q63" s="80">
        <f>'5th Cycle Summary-Final'!K63-VLOOKUP(FinalComparison!$G63,'SB35 Determination Data'!$K$4:$AN$415,Q$2,FALSE)</f>
        <v>0</v>
      </c>
      <c r="R63" s="80">
        <f>'5th Cycle Summary-Final'!L63-VLOOKUP(FinalComparison!$G63,'SB35 Determination Data'!$K$4:$AN$415,R$2,FALSE)</f>
        <v>0</v>
      </c>
      <c r="S63" s="80">
        <f>'5th Cycle Summary-Final'!M63-VLOOKUP(FinalComparison!$G63,'SB35 Determination Data'!$K$4:$AN$415,S$2,FALSE)</f>
        <v>0</v>
      </c>
      <c r="T63" s="80">
        <f>'5th Cycle Summary-Final'!N63-VLOOKUP(FinalComparison!$G63,'SB35 Determination Data'!$K$4:$AN$415,T$2,FALSE)</f>
        <v>0</v>
      </c>
      <c r="U63" s="34"/>
      <c r="V63" s="34"/>
      <c r="W63" s="80">
        <f>'5th Cycle Summary-Final'!O63-VLOOKUP(FinalComparison!$G63,'SB35 Determination Data'!$K$4:$AN$415,W$2,FALSE)</f>
        <v>0</v>
      </c>
      <c r="X63" s="34"/>
      <c r="Y63" s="80">
        <f>'5th Cycle Summary-Final'!P63-VLOOKUP(FinalComparison!$G63,'SB35 Determination Data'!$K$4:$AN$415,Y$2,FALSE)</f>
        <v>0</v>
      </c>
      <c r="Z63" s="80">
        <f>'5th Cycle Summary-Final'!Q63-VLOOKUP(FinalComparison!$G63,'SB35 Determination Data'!$K$4:$AN$415,Z$2,FALSE)</f>
        <v>-40</v>
      </c>
      <c r="AA63" s="80">
        <f>'5th Cycle Summary-Final'!R63-VLOOKUP(FinalComparison!$G63,'SB35 Determination Data'!$K$4:$AN$415,AA$2,FALSE)</f>
        <v>0</v>
      </c>
      <c r="AB63" s="80">
        <f>'5th Cycle Summary-Final'!S63-VLOOKUP(FinalComparison!$G63,'SB35 Determination Data'!$K$4:$AN$415,AB$2,FALSE)</f>
        <v>-0.64516129032258052</v>
      </c>
      <c r="AC63" s="80">
        <f>'5th Cycle Summary-Final'!T63-VLOOKUP(FinalComparison!$G63,'SB35 Determination Data'!$K$4:$AN$415,AC$2,FALSE)</f>
        <v>0</v>
      </c>
      <c r="AD63" s="80">
        <f>'5th Cycle Summary-Final'!U63-VLOOKUP(FinalComparison!$G63,'SB35 Determination Data'!$K$4:$AN$415,AD$2,FALSE)</f>
        <v>-32</v>
      </c>
      <c r="AE63" s="80">
        <f>'5th Cycle Summary-Final'!V63-VLOOKUP(FinalComparison!$G63,'SB35 Determination Data'!$K$4:$AN$415,AE$2,FALSE)</f>
        <v>32</v>
      </c>
      <c r="AF63" s="80">
        <f>'5th Cycle Summary-Final'!W63-VLOOKUP(FinalComparison!$G63,'SB35 Determination Data'!$K$4:$AN$415,AF$2,FALSE)</f>
        <v>-0.19999999999999998</v>
      </c>
    </row>
    <row r="64" spans="1:32" x14ac:dyDescent="0.2">
      <c r="A64" t="s">
        <v>23</v>
      </c>
      <c r="F64" t="s">
        <v>13</v>
      </c>
      <c r="G64" t="s">
        <v>121</v>
      </c>
      <c r="H64" s="80">
        <f>'5th Cycle Summary-Final'!D64-VLOOKUP(FinalComparison!$G64,'SB35 Determination Data'!$K$4:$AN$415,H$2,FALSE)</f>
        <v>0</v>
      </c>
      <c r="I64" s="80">
        <f>'5th Cycle Summary-Final'!E64-VLOOKUP(FinalComparison!$G64,'SB35 Determination Data'!$K$4:$AN$415,I$2,FALSE)</f>
        <v>-38</v>
      </c>
      <c r="J64" s="80">
        <f>'5th Cycle Summary-Final'!F64-VLOOKUP(FinalComparison!$G64,'SB35 Determination Data'!$K$4:$AN$415,J$2,FALSE)</f>
        <v>-38</v>
      </c>
      <c r="K64" s="80">
        <f>'5th Cycle Summary-Final'!G64-VLOOKUP(FinalComparison!$G64,'SB35 Determination Data'!$K$4:$AN$415,K$2,FALSE)</f>
        <v>0</v>
      </c>
      <c r="L64" s="80">
        <f>'5th Cycle Summary-Final'!H64-VLOOKUP(FinalComparison!$G64,'SB35 Determination Data'!$K$4:$AN$415,L$2,FALSE)</f>
        <v>38</v>
      </c>
      <c r="M64" s="80">
        <f>'5th Cycle Summary-Final'!I64-VLOOKUP(FinalComparison!$G64,'SB35 Determination Data'!$K$4:$AN$415,M$2,FALSE)</f>
        <v>-0.2620689655172414</v>
      </c>
      <c r="N64" s="80"/>
      <c r="O64" s="80"/>
      <c r="P64" s="80">
        <f>'5th Cycle Summary-Final'!J64-VLOOKUP(FinalComparison!$G64,'SB35 Determination Data'!$K$4:$AN$415,P$2,FALSE)</f>
        <v>0</v>
      </c>
      <c r="Q64" s="80">
        <f>'5th Cycle Summary-Final'!K64-VLOOKUP(FinalComparison!$G64,'SB35 Determination Data'!$K$4:$AN$415,Q$2,FALSE)</f>
        <v>-12</v>
      </c>
      <c r="R64" s="80">
        <f>'5th Cycle Summary-Final'!L64-VLOOKUP(FinalComparison!$G64,'SB35 Determination Data'!$K$4:$AN$415,R$2,FALSE)</f>
        <v>-12</v>
      </c>
      <c r="S64" s="80">
        <f>'5th Cycle Summary-Final'!M64-VLOOKUP(FinalComparison!$G64,'SB35 Determination Data'!$K$4:$AN$415,S$2,FALSE)</f>
        <v>0</v>
      </c>
      <c r="T64" s="80">
        <f>'5th Cycle Summary-Final'!N64-VLOOKUP(FinalComparison!$G64,'SB35 Determination Data'!$K$4:$AN$415,T$2,FALSE)</f>
        <v>12</v>
      </c>
      <c r="U64" s="34"/>
      <c r="V64" s="34"/>
      <c r="W64" s="80">
        <f>'5th Cycle Summary-Final'!O64-VLOOKUP(FinalComparison!$G64,'SB35 Determination Data'!$K$4:$AN$415,W$2,FALSE)</f>
        <v>-0.125</v>
      </c>
      <c r="X64" s="34"/>
      <c r="Y64" s="80">
        <f>'5th Cycle Summary-Final'!P64-VLOOKUP(FinalComparison!$G64,'SB35 Determination Data'!$K$4:$AN$415,Y$2,FALSE)</f>
        <v>0</v>
      </c>
      <c r="Z64" s="80">
        <f>'5th Cycle Summary-Final'!Q64-VLOOKUP(FinalComparison!$G64,'SB35 Determination Data'!$K$4:$AN$415,Z$2,FALSE)</f>
        <v>0</v>
      </c>
      <c r="AA64" s="80">
        <f>'5th Cycle Summary-Final'!R64-VLOOKUP(FinalComparison!$G64,'SB35 Determination Data'!$K$4:$AN$415,AA$2,FALSE)</f>
        <v>0</v>
      </c>
      <c r="AB64" s="80">
        <f>'5th Cycle Summary-Final'!S64-VLOOKUP(FinalComparison!$G64,'SB35 Determination Data'!$K$4:$AN$415,AB$2,FALSE)</f>
        <v>0</v>
      </c>
      <c r="AC64" s="80">
        <f>'5th Cycle Summary-Final'!T64-VLOOKUP(FinalComparison!$G64,'SB35 Determination Data'!$K$4:$AN$415,AC$2,FALSE)</f>
        <v>0</v>
      </c>
      <c r="AD64" s="80">
        <f>'5th Cycle Summary-Final'!U64-VLOOKUP(FinalComparison!$G64,'SB35 Determination Data'!$K$4:$AN$415,AD$2,FALSE)</f>
        <v>-30</v>
      </c>
      <c r="AE64" s="80">
        <f>'5th Cycle Summary-Final'!V64-VLOOKUP(FinalComparison!$G64,'SB35 Determination Data'!$K$4:$AN$415,AE$2,FALSE)</f>
        <v>30</v>
      </c>
      <c r="AF64" s="80">
        <f>'5th Cycle Summary-Final'!W64-VLOOKUP(FinalComparison!$G64,'SB35 Determination Data'!$K$4:$AN$415,AF$2,FALSE)</f>
        <v>-0.11363636363636362</v>
      </c>
    </row>
    <row r="65" spans="1:32" x14ac:dyDescent="0.2">
      <c r="A65" t="s">
        <v>23</v>
      </c>
      <c r="F65" t="s">
        <v>13</v>
      </c>
      <c r="G65" t="s">
        <v>154</v>
      </c>
      <c r="H65" s="80">
        <f>'5th Cycle Summary-Final'!D65-VLOOKUP(FinalComparison!$G65,'SB35 Determination Data'!$K$4:$AN$415,H$2,FALSE)</f>
        <v>-1</v>
      </c>
      <c r="I65" s="80">
        <f>'5th Cycle Summary-Final'!E65-VLOOKUP(FinalComparison!$G65,'SB35 Determination Data'!$K$4:$AN$415,I$2,FALSE)</f>
        <v>-2</v>
      </c>
      <c r="J65" s="80">
        <f>'5th Cycle Summary-Final'!F65-VLOOKUP(FinalComparison!$G65,'SB35 Determination Data'!$K$4:$AN$415,J$2,FALSE)</f>
        <v>0</v>
      </c>
      <c r="K65" s="80">
        <f>'5th Cycle Summary-Final'!G65-VLOOKUP(FinalComparison!$G65,'SB35 Determination Data'!$K$4:$AN$415,K$2,FALSE)</f>
        <v>-2</v>
      </c>
      <c r="L65" s="80">
        <f>'5th Cycle Summary-Final'!H65-VLOOKUP(FinalComparison!$G65,'SB35 Determination Data'!$K$4:$AN$415,L$2,FALSE)</f>
        <v>1</v>
      </c>
      <c r="M65" s="80">
        <f>'5th Cycle Summary-Final'!I65-VLOOKUP(FinalComparison!$G65,'SB35 Determination Data'!$K$4:$AN$415,M$2,FALSE)</f>
        <v>-8.7409460788697158E-3</v>
      </c>
      <c r="N65" s="80"/>
      <c r="O65" s="80"/>
      <c r="P65" s="80">
        <f>'5th Cycle Summary-Final'!J65-VLOOKUP(FinalComparison!$G65,'SB35 Determination Data'!$K$4:$AN$415,P$2,FALSE)</f>
        <v>1</v>
      </c>
      <c r="Q65" s="80">
        <f>'5th Cycle Summary-Final'!K65-VLOOKUP(FinalComparison!$G65,'SB35 Determination Data'!$K$4:$AN$415,Q$2,FALSE)</f>
        <v>-1</v>
      </c>
      <c r="R65" s="80">
        <f>'5th Cycle Summary-Final'!L65-VLOOKUP(FinalComparison!$G65,'SB35 Determination Data'!$K$4:$AN$415,R$2,FALSE)</f>
        <v>0</v>
      </c>
      <c r="S65" s="80">
        <f>'5th Cycle Summary-Final'!M65-VLOOKUP(FinalComparison!$G65,'SB35 Determination Data'!$K$4:$AN$415,S$2,FALSE)</f>
        <v>-1</v>
      </c>
      <c r="T65" s="80">
        <f>'5th Cycle Summary-Final'!N65-VLOOKUP(FinalComparison!$G65,'SB35 Determination Data'!$K$4:$AN$415,T$2,FALSE)</f>
        <v>2</v>
      </c>
      <c r="U65" s="34"/>
      <c r="V65" s="34"/>
      <c r="W65" s="80">
        <f>'5th Cycle Summary-Final'!O65-VLOOKUP(FinalComparison!$G65,'SB35 Determination Data'!$K$4:$AN$415,W$2,FALSE)</f>
        <v>-9.7494553376906712E-3</v>
      </c>
      <c r="X65" s="34"/>
      <c r="Y65" s="80">
        <f>'5th Cycle Summary-Final'!P65-VLOOKUP(FinalComparison!$G65,'SB35 Determination Data'!$K$4:$AN$415,Y$2,FALSE)</f>
        <v>0</v>
      </c>
      <c r="Z65" s="80">
        <f>'5th Cycle Summary-Final'!Q65-VLOOKUP(FinalComparison!$G65,'SB35 Determination Data'!$K$4:$AN$415,Z$2,FALSE)</f>
        <v>-31</v>
      </c>
      <c r="AA65" s="80">
        <f>'5th Cycle Summary-Final'!R65-VLOOKUP(FinalComparison!$G65,'SB35 Determination Data'!$K$4:$AN$415,AA$2,FALSE)</f>
        <v>0</v>
      </c>
      <c r="AB65" s="80">
        <f>'5th Cycle Summary-Final'!S65-VLOOKUP(FinalComparison!$G65,'SB35 Determination Data'!$K$4:$AN$415,AB$2,FALSE)</f>
        <v>-0.21232876712328763</v>
      </c>
      <c r="AC65" s="80">
        <f>'5th Cycle Summary-Final'!T65-VLOOKUP(FinalComparison!$G65,'SB35 Determination Data'!$K$4:$AN$415,AC$2,FALSE)</f>
        <v>524</v>
      </c>
      <c r="AD65" s="80">
        <f>'5th Cycle Summary-Final'!U65-VLOOKUP(FinalComparison!$G65,'SB35 Determination Data'!$K$4:$AN$415,AD$2,FALSE)</f>
        <v>-40</v>
      </c>
      <c r="AE65" s="80">
        <f>'5th Cycle Summary-Final'!V65-VLOOKUP(FinalComparison!$G65,'SB35 Determination Data'!$K$4:$AN$415,AE$2,FALSE)</f>
        <v>564</v>
      </c>
      <c r="AF65" s="80">
        <f>'5th Cycle Summary-Final'!W65-VLOOKUP(FinalComparison!$G65,'SB35 Determination Data'!$K$4:$AN$415,AF$2,FALSE)</f>
        <v>-0.36828145146435814</v>
      </c>
    </row>
    <row r="66" spans="1:32" x14ac:dyDescent="0.2">
      <c r="A66" t="s">
        <v>50</v>
      </c>
      <c r="F66" t="s">
        <v>3</v>
      </c>
      <c r="G66" t="s">
        <v>49</v>
      </c>
      <c r="H66" s="80">
        <f>'5th Cycle Summary-Final'!D66-VLOOKUP(FinalComparison!$G66,'SB35 Determination Data'!$K$4:$AN$415,H$2,FALSE)</f>
        <v>-4</v>
      </c>
      <c r="I66" s="80">
        <f>'5th Cycle Summary-Final'!E66-VLOOKUP(FinalComparison!$G66,'SB35 Determination Data'!$K$4:$AN$415,I$2,FALSE)</f>
        <v>0</v>
      </c>
      <c r="J66" s="80">
        <f>'5th Cycle Summary-Final'!F66-VLOOKUP(FinalComparison!$G66,'SB35 Determination Data'!$K$4:$AN$415,J$2,FALSE)</f>
        <v>0</v>
      </c>
      <c r="K66" s="80">
        <f>'5th Cycle Summary-Final'!G66-VLOOKUP(FinalComparison!$G66,'SB35 Determination Data'!$K$4:$AN$415,K$2,FALSE)</f>
        <v>0</v>
      </c>
      <c r="L66" s="80">
        <f>'5th Cycle Summary-Final'!H66-VLOOKUP(FinalComparison!$G66,'SB35 Determination Data'!$K$4:$AN$415,L$2,FALSE)</f>
        <v>-4</v>
      </c>
      <c r="M66" s="80">
        <f>'5th Cycle Summary-Final'!I66-VLOOKUP(FinalComparison!$G66,'SB35 Determination Data'!$K$4:$AN$415,M$2,FALSE)</f>
        <v>2.7151211361737398E-4</v>
      </c>
      <c r="N66" s="80"/>
      <c r="O66" s="80"/>
      <c r="P66" s="80">
        <f>'5th Cycle Summary-Final'!J66-VLOOKUP(FinalComparison!$G66,'SB35 Determination Data'!$K$4:$AN$415,P$2,FALSE)</f>
        <v>41</v>
      </c>
      <c r="Q66" s="80">
        <f>'5th Cycle Summary-Final'!K66-VLOOKUP(FinalComparison!$G66,'SB35 Determination Data'!$K$4:$AN$415,Q$2,FALSE)</f>
        <v>0</v>
      </c>
      <c r="R66" s="80">
        <f>'5th Cycle Summary-Final'!L66-VLOOKUP(FinalComparison!$G66,'SB35 Determination Data'!$K$4:$AN$415,R$2,FALSE)</f>
        <v>0</v>
      </c>
      <c r="S66" s="80">
        <f>'5th Cycle Summary-Final'!M66-VLOOKUP(FinalComparison!$G66,'SB35 Determination Data'!$K$4:$AN$415,S$2,FALSE)</f>
        <v>0</v>
      </c>
      <c r="T66" s="80">
        <f>'5th Cycle Summary-Final'!N66-VLOOKUP(FinalComparison!$G66,'SB35 Determination Data'!$K$4:$AN$415,T$2,FALSE)</f>
        <v>41</v>
      </c>
      <c r="U66" s="34"/>
      <c r="V66" s="34"/>
      <c r="W66" s="80">
        <f>'5th Cycle Summary-Final'!O66-VLOOKUP(FinalComparison!$G66,'SB35 Determination Data'!$K$4:$AN$415,W$2,FALSE)</f>
        <v>-9.0477578381979451E-3</v>
      </c>
      <c r="X66" s="34"/>
      <c r="Y66" s="80">
        <f>'5th Cycle Summary-Final'!P66-VLOOKUP(FinalComparison!$G66,'SB35 Determination Data'!$K$4:$AN$415,Y$2,FALSE)</f>
        <v>28</v>
      </c>
      <c r="Z66" s="80">
        <f>'5th Cycle Summary-Final'!Q66-VLOOKUP(FinalComparison!$G66,'SB35 Determination Data'!$K$4:$AN$415,Z$2,FALSE)</f>
        <v>0</v>
      </c>
      <c r="AA66" s="80">
        <f>'5th Cycle Summary-Final'!R66-VLOOKUP(FinalComparison!$G66,'SB35 Determination Data'!$K$4:$AN$415,AA$2,FALSE)</f>
        <v>28</v>
      </c>
      <c r="AB66" s="80">
        <f>'5th Cycle Summary-Final'!S66-VLOOKUP(FinalComparison!$G66,'SB35 Determination Data'!$K$4:$AN$415,AB$2,FALSE)</f>
        <v>-1.1433337387708298E-2</v>
      </c>
      <c r="AC66" s="80">
        <f>'5th Cycle Summary-Final'!T66-VLOOKUP(FinalComparison!$G66,'SB35 Determination Data'!$K$4:$AN$415,AC$2,FALSE)</f>
        <v>-12</v>
      </c>
      <c r="AD66" s="80">
        <f>'5th Cycle Summary-Final'!U66-VLOOKUP(FinalComparison!$G66,'SB35 Determination Data'!$K$4:$AN$415,AD$2,FALSE)</f>
        <v>0</v>
      </c>
      <c r="AE66" s="80">
        <f>'5th Cycle Summary-Final'!V66-VLOOKUP(FinalComparison!$G66,'SB35 Determination Data'!$K$4:$AN$415,AE$2,FALSE)</f>
        <v>-12</v>
      </c>
      <c r="AF66" s="80">
        <f>'5th Cycle Summary-Final'!W66-VLOOKUP(FinalComparison!$G66,'SB35 Determination Data'!$K$4:$AN$415,AF$2,FALSE)</f>
        <v>6.0872917638942273E-5</v>
      </c>
    </row>
    <row r="67" spans="1:32" x14ac:dyDescent="0.2">
      <c r="A67" t="s">
        <v>50</v>
      </c>
      <c r="F67" t="s">
        <v>3</v>
      </c>
      <c r="G67" t="s">
        <v>1041</v>
      </c>
      <c r="H67" s="80">
        <f>'5th Cycle Summary-Final'!D67-VLOOKUP(FinalComparison!$G67,'SB35 Determination Data'!$K$4:$AN$415,H$2,FALSE)</f>
        <v>0</v>
      </c>
      <c r="I67" s="80">
        <f>'5th Cycle Summary-Final'!E67-VLOOKUP(FinalComparison!$G67,'SB35 Determination Data'!$K$4:$AN$415,I$2,FALSE)</f>
        <v>0</v>
      </c>
      <c r="J67" s="80">
        <f>'5th Cycle Summary-Final'!F67-VLOOKUP(FinalComparison!$G67,'SB35 Determination Data'!$K$4:$AN$415,J$2,FALSE)</f>
        <v>0</v>
      </c>
      <c r="K67" s="80">
        <f>'5th Cycle Summary-Final'!G67-VLOOKUP(FinalComparison!$G67,'SB35 Determination Data'!$K$4:$AN$415,K$2,FALSE)</f>
        <v>0</v>
      </c>
      <c r="L67" s="80">
        <f>'5th Cycle Summary-Final'!H67-VLOOKUP(FinalComparison!$G67,'SB35 Determination Data'!$K$4:$AN$415,L$2,FALSE)</f>
        <v>0</v>
      </c>
      <c r="M67" s="80">
        <f>'5th Cycle Summary-Final'!I67-VLOOKUP(FinalComparison!$G67,'SB35 Determination Data'!$K$4:$AN$415,M$2,FALSE)</f>
        <v>0</v>
      </c>
      <c r="N67" s="80"/>
      <c r="O67" s="80"/>
      <c r="P67" s="80">
        <f>'5th Cycle Summary-Final'!J67-VLOOKUP(FinalComparison!$G67,'SB35 Determination Data'!$K$4:$AN$415,P$2,FALSE)</f>
        <v>0</v>
      </c>
      <c r="Q67" s="80">
        <f>'5th Cycle Summary-Final'!K67-VLOOKUP(FinalComparison!$G67,'SB35 Determination Data'!$K$4:$AN$415,Q$2,FALSE)</f>
        <v>0</v>
      </c>
      <c r="R67" s="80">
        <f>'5th Cycle Summary-Final'!L67-VLOOKUP(FinalComparison!$G67,'SB35 Determination Data'!$K$4:$AN$415,R$2,FALSE)</f>
        <v>0</v>
      </c>
      <c r="S67" s="80">
        <f>'5th Cycle Summary-Final'!M67-VLOOKUP(FinalComparison!$G67,'SB35 Determination Data'!$K$4:$AN$415,S$2,FALSE)</f>
        <v>0</v>
      </c>
      <c r="T67" s="80">
        <f>'5th Cycle Summary-Final'!N67-VLOOKUP(FinalComparison!$G67,'SB35 Determination Data'!$K$4:$AN$415,T$2,FALSE)</f>
        <v>0</v>
      </c>
      <c r="U67" s="34"/>
      <c r="V67" s="34"/>
      <c r="W67" s="80">
        <f>'5th Cycle Summary-Final'!O67-VLOOKUP(FinalComparison!$G67,'SB35 Determination Data'!$K$4:$AN$415,W$2,FALSE)</f>
        <v>0</v>
      </c>
      <c r="X67" s="34"/>
      <c r="Y67" s="80">
        <f>'5th Cycle Summary-Final'!P67-VLOOKUP(FinalComparison!$G67,'SB35 Determination Data'!$K$4:$AN$415,Y$2,FALSE)</f>
        <v>0</v>
      </c>
      <c r="Z67" s="80">
        <f>'5th Cycle Summary-Final'!Q67-VLOOKUP(FinalComparison!$G67,'SB35 Determination Data'!$K$4:$AN$415,Z$2,FALSE)</f>
        <v>0</v>
      </c>
      <c r="AA67" s="80">
        <f>'5th Cycle Summary-Final'!R67-VLOOKUP(FinalComparison!$G67,'SB35 Determination Data'!$K$4:$AN$415,AA$2,FALSE)</f>
        <v>0</v>
      </c>
      <c r="AB67" s="80">
        <f>'5th Cycle Summary-Final'!S67-VLOOKUP(FinalComparison!$G67,'SB35 Determination Data'!$K$4:$AN$415,AB$2,FALSE)</f>
        <v>0</v>
      </c>
      <c r="AC67" s="80">
        <f>'5th Cycle Summary-Final'!T67-VLOOKUP(FinalComparison!$G67,'SB35 Determination Data'!$K$4:$AN$415,AC$2,FALSE)</f>
        <v>0</v>
      </c>
      <c r="AD67" s="80">
        <f>'5th Cycle Summary-Final'!U67-VLOOKUP(FinalComparison!$G67,'SB35 Determination Data'!$K$4:$AN$415,AD$2,FALSE)</f>
        <v>0</v>
      </c>
      <c r="AE67" s="80">
        <f>'5th Cycle Summary-Final'!V67-VLOOKUP(FinalComparison!$G67,'SB35 Determination Data'!$K$4:$AN$415,AE$2,FALSE)</f>
        <v>0</v>
      </c>
      <c r="AF67" s="80">
        <f>'5th Cycle Summary-Final'!W67-VLOOKUP(FinalComparison!$G67,'SB35 Determination Data'!$K$4:$AN$415,AF$2,FALSE)</f>
        <v>0</v>
      </c>
    </row>
    <row r="68" spans="1:32" x14ac:dyDescent="0.2">
      <c r="A68" t="s">
        <v>50</v>
      </c>
      <c r="F68" t="s">
        <v>3</v>
      </c>
      <c r="G68" t="s">
        <v>113</v>
      </c>
      <c r="H68" s="80">
        <f>'5th Cycle Summary-Final'!D68-VLOOKUP(FinalComparison!$G68,'SB35 Determination Data'!$K$4:$AN$415,H$2,FALSE)</f>
        <v>0</v>
      </c>
      <c r="I68" s="80">
        <f>'5th Cycle Summary-Final'!E68-VLOOKUP(FinalComparison!$G68,'SB35 Determination Data'!$K$4:$AN$415,I$2,FALSE)</f>
        <v>0</v>
      </c>
      <c r="J68" s="80">
        <f>'5th Cycle Summary-Final'!F68-VLOOKUP(FinalComparison!$G68,'SB35 Determination Data'!$K$4:$AN$415,J$2,FALSE)</f>
        <v>0</v>
      </c>
      <c r="K68" s="80">
        <f>'5th Cycle Summary-Final'!G68-VLOOKUP(FinalComparison!$G68,'SB35 Determination Data'!$K$4:$AN$415,K$2,FALSE)</f>
        <v>0</v>
      </c>
      <c r="L68" s="80">
        <f>'5th Cycle Summary-Final'!H68-VLOOKUP(FinalComparison!$G68,'SB35 Determination Data'!$K$4:$AN$415,L$2,FALSE)</f>
        <v>0</v>
      </c>
      <c r="M68" s="80">
        <f>'5th Cycle Summary-Final'!I68-VLOOKUP(FinalComparison!$G68,'SB35 Determination Data'!$K$4:$AN$415,M$2,FALSE)</f>
        <v>0</v>
      </c>
      <c r="N68" s="80"/>
      <c r="O68" s="80"/>
      <c r="P68" s="80">
        <f>'5th Cycle Summary-Final'!J68-VLOOKUP(FinalComparison!$G68,'SB35 Determination Data'!$K$4:$AN$415,P$2,FALSE)</f>
        <v>0</v>
      </c>
      <c r="Q68" s="80">
        <f>'5th Cycle Summary-Final'!K68-VLOOKUP(FinalComparison!$G68,'SB35 Determination Data'!$K$4:$AN$415,Q$2,FALSE)</f>
        <v>0</v>
      </c>
      <c r="R68" s="80">
        <f>'5th Cycle Summary-Final'!L68-VLOOKUP(FinalComparison!$G68,'SB35 Determination Data'!$K$4:$AN$415,R$2,FALSE)</f>
        <v>0</v>
      </c>
      <c r="S68" s="80">
        <f>'5th Cycle Summary-Final'!M68-VLOOKUP(FinalComparison!$G68,'SB35 Determination Data'!$K$4:$AN$415,S$2,FALSE)</f>
        <v>0</v>
      </c>
      <c r="T68" s="80">
        <f>'5th Cycle Summary-Final'!N68-VLOOKUP(FinalComparison!$G68,'SB35 Determination Data'!$K$4:$AN$415,T$2,FALSE)</f>
        <v>0</v>
      </c>
      <c r="U68" s="34"/>
      <c r="V68" s="34"/>
      <c r="W68" s="80">
        <f>'5th Cycle Summary-Final'!O68-VLOOKUP(FinalComparison!$G68,'SB35 Determination Data'!$K$4:$AN$415,W$2,FALSE)</f>
        <v>0</v>
      </c>
      <c r="X68" s="34"/>
      <c r="Y68" s="80">
        <f>'5th Cycle Summary-Final'!P68-VLOOKUP(FinalComparison!$G68,'SB35 Determination Data'!$K$4:$AN$415,Y$2,FALSE)</f>
        <v>0</v>
      </c>
      <c r="Z68" s="80">
        <f>'5th Cycle Summary-Final'!Q68-VLOOKUP(FinalComparison!$G68,'SB35 Determination Data'!$K$4:$AN$415,Z$2,FALSE)</f>
        <v>0</v>
      </c>
      <c r="AA68" s="80">
        <f>'5th Cycle Summary-Final'!R68-VLOOKUP(FinalComparison!$G68,'SB35 Determination Data'!$K$4:$AN$415,AA$2,FALSE)</f>
        <v>0</v>
      </c>
      <c r="AB68" s="80">
        <f>'5th Cycle Summary-Final'!S68-VLOOKUP(FinalComparison!$G68,'SB35 Determination Data'!$K$4:$AN$415,AB$2,FALSE)</f>
        <v>0</v>
      </c>
      <c r="AC68" s="80">
        <f>'5th Cycle Summary-Final'!T68-VLOOKUP(FinalComparison!$G68,'SB35 Determination Data'!$K$4:$AN$415,AC$2,FALSE)</f>
        <v>0</v>
      </c>
      <c r="AD68" s="80">
        <f>'5th Cycle Summary-Final'!U68-VLOOKUP(FinalComparison!$G68,'SB35 Determination Data'!$K$4:$AN$415,AD$2,FALSE)</f>
        <v>0</v>
      </c>
      <c r="AE68" s="80">
        <f>'5th Cycle Summary-Final'!V68-VLOOKUP(FinalComparison!$G68,'SB35 Determination Data'!$K$4:$AN$415,AE$2,FALSE)</f>
        <v>0</v>
      </c>
      <c r="AF68" s="80">
        <f>'5th Cycle Summary-Final'!W68-VLOOKUP(FinalComparison!$G68,'SB35 Determination Data'!$K$4:$AN$415,AF$2,FALSE)</f>
        <v>0</v>
      </c>
    </row>
    <row r="69" spans="1:32" x14ac:dyDescent="0.2">
      <c r="A69" t="s">
        <v>50</v>
      </c>
      <c r="F69" t="s">
        <v>3</v>
      </c>
      <c r="G69" t="s">
        <v>1051</v>
      </c>
      <c r="H69" s="80">
        <f>'5th Cycle Summary-Final'!D69-VLOOKUP(FinalComparison!$G69,'SB35 Determination Data'!$K$4:$AN$415,H$2,FALSE)</f>
        <v>0</v>
      </c>
      <c r="I69" s="80">
        <f>'5th Cycle Summary-Final'!E69-VLOOKUP(FinalComparison!$G69,'SB35 Determination Data'!$K$4:$AN$415,I$2,FALSE)</f>
        <v>0</v>
      </c>
      <c r="J69" s="80">
        <f>'5th Cycle Summary-Final'!F69-VLOOKUP(FinalComparison!$G69,'SB35 Determination Data'!$K$4:$AN$415,J$2,FALSE)</f>
        <v>0</v>
      </c>
      <c r="K69" s="80">
        <f>'5th Cycle Summary-Final'!G69-VLOOKUP(FinalComparison!$G69,'SB35 Determination Data'!$K$4:$AN$415,K$2,FALSE)</f>
        <v>0</v>
      </c>
      <c r="L69" s="80">
        <f>'5th Cycle Summary-Final'!H69-VLOOKUP(FinalComparison!$G69,'SB35 Determination Data'!$K$4:$AN$415,L$2,FALSE)</f>
        <v>0</v>
      </c>
      <c r="M69" s="80">
        <f>'5th Cycle Summary-Final'!I69-VLOOKUP(FinalComparison!$G69,'SB35 Determination Data'!$K$4:$AN$415,M$2,FALSE)</f>
        <v>0</v>
      </c>
      <c r="N69" s="80"/>
      <c r="O69" s="80"/>
      <c r="P69" s="80">
        <f>'5th Cycle Summary-Final'!J69-VLOOKUP(FinalComparison!$G69,'SB35 Determination Data'!$K$4:$AN$415,P$2,FALSE)</f>
        <v>0</v>
      </c>
      <c r="Q69" s="80">
        <f>'5th Cycle Summary-Final'!K69-VLOOKUP(FinalComparison!$G69,'SB35 Determination Data'!$K$4:$AN$415,Q$2,FALSE)</f>
        <v>0</v>
      </c>
      <c r="R69" s="80">
        <f>'5th Cycle Summary-Final'!L69-VLOOKUP(FinalComparison!$G69,'SB35 Determination Data'!$K$4:$AN$415,R$2,FALSE)</f>
        <v>0</v>
      </c>
      <c r="S69" s="80">
        <f>'5th Cycle Summary-Final'!M69-VLOOKUP(FinalComparison!$G69,'SB35 Determination Data'!$K$4:$AN$415,S$2,FALSE)</f>
        <v>0</v>
      </c>
      <c r="T69" s="80">
        <f>'5th Cycle Summary-Final'!N69-VLOOKUP(FinalComparison!$G69,'SB35 Determination Data'!$K$4:$AN$415,T$2,FALSE)</f>
        <v>0</v>
      </c>
      <c r="U69" s="34"/>
      <c r="V69" s="34"/>
      <c r="W69" s="80">
        <f>'5th Cycle Summary-Final'!O69-VLOOKUP(FinalComparison!$G69,'SB35 Determination Data'!$K$4:$AN$415,W$2,FALSE)</f>
        <v>0</v>
      </c>
      <c r="X69" s="34"/>
      <c r="Y69" s="80">
        <f>'5th Cycle Summary-Final'!P69-VLOOKUP(FinalComparison!$G69,'SB35 Determination Data'!$K$4:$AN$415,Y$2,FALSE)</f>
        <v>0</v>
      </c>
      <c r="Z69" s="80">
        <f>'5th Cycle Summary-Final'!Q69-VLOOKUP(FinalComparison!$G69,'SB35 Determination Data'!$K$4:$AN$415,Z$2,FALSE)</f>
        <v>0</v>
      </c>
      <c r="AA69" s="80">
        <f>'5th Cycle Summary-Final'!R69-VLOOKUP(FinalComparison!$G69,'SB35 Determination Data'!$K$4:$AN$415,AA$2,FALSE)</f>
        <v>0</v>
      </c>
      <c r="AB69" s="80">
        <f>'5th Cycle Summary-Final'!S69-VLOOKUP(FinalComparison!$G69,'SB35 Determination Data'!$K$4:$AN$415,AB$2,FALSE)</f>
        <v>0</v>
      </c>
      <c r="AC69" s="80">
        <f>'5th Cycle Summary-Final'!T69-VLOOKUP(FinalComparison!$G69,'SB35 Determination Data'!$K$4:$AN$415,AC$2,FALSE)</f>
        <v>0</v>
      </c>
      <c r="AD69" s="80">
        <f>'5th Cycle Summary-Final'!U69-VLOOKUP(FinalComparison!$G69,'SB35 Determination Data'!$K$4:$AN$415,AD$2,FALSE)</f>
        <v>0</v>
      </c>
      <c r="AE69" s="80">
        <f>'5th Cycle Summary-Final'!V69-VLOOKUP(FinalComparison!$G69,'SB35 Determination Data'!$K$4:$AN$415,AE$2,FALSE)</f>
        <v>0</v>
      </c>
      <c r="AF69" s="80">
        <f>'5th Cycle Summary-Final'!W69-VLOOKUP(FinalComparison!$G69,'SB35 Determination Data'!$K$4:$AN$415,AF$2,FALSE)</f>
        <v>0</v>
      </c>
    </row>
    <row r="70" spans="1:32" x14ac:dyDescent="0.2">
      <c r="A70" t="s">
        <v>50</v>
      </c>
      <c r="F70" t="s">
        <v>3</v>
      </c>
      <c r="G70" t="s">
        <v>50</v>
      </c>
      <c r="H70" s="80">
        <f>'5th Cycle Summary-Final'!D70-VLOOKUP(FinalComparison!$G70,'SB35 Determination Data'!$K$4:$AN$415,H$2,FALSE)</f>
        <v>0</v>
      </c>
      <c r="I70" s="80">
        <f>'5th Cycle Summary-Final'!E70-VLOOKUP(FinalComparison!$G70,'SB35 Determination Data'!$K$4:$AN$415,I$2,FALSE)</f>
        <v>0</v>
      </c>
      <c r="J70" s="80">
        <f>'5th Cycle Summary-Final'!F70-VLOOKUP(FinalComparison!$G70,'SB35 Determination Data'!$K$4:$AN$415,J$2,FALSE)</f>
        <v>0</v>
      </c>
      <c r="K70" s="80">
        <f>'5th Cycle Summary-Final'!G70-VLOOKUP(FinalComparison!$G70,'SB35 Determination Data'!$K$4:$AN$415,K$2,FALSE)</f>
        <v>0</v>
      </c>
      <c r="L70" s="80">
        <f>'5th Cycle Summary-Final'!H70-VLOOKUP(FinalComparison!$G70,'SB35 Determination Data'!$K$4:$AN$415,L$2,FALSE)</f>
        <v>0</v>
      </c>
      <c r="M70" s="80">
        <f>'5th Cycle Summary-Final'!I70-VLOOKUP(FinalComparison!$G70,'SB35 Determination Data'!$K$4:$AN$415,M$2,FALSE)</f>
        <v>0</v>
      </c>
      <c r="N70" s="80"/>
      <c r="O70" s="80"/>
      <c r="P70" s="80">
        <f>'5th Cycle Summary-Final'!J70-VLOOKUP(FinalComparison!$G70,'SB35 Determination Data'!$K$4:$AN$415,P$2,FALSE)</f>
        <v>0</v>
      </c>
      <c r="Q70" s="80">
        <f>'5th Cycle Summary-Final'!K70-VLOOKUP(FinalComparison!$G70,'SB35 Determination Data'!$K$4:$AN$415,Q$2,FALSE)</f>
        <v>0</v>
      </c>
      <c r="R70" s="80">
        <f>'5th Cycle Summary-Final'!L70-VLOOKUP(FinalComparison!$G70,'SB35 Determination Data'!$K$4:$AN$415,R$2,FALSE)</f>
        <v>0</v>
      </c>
      <c r="S70" s="80">
        <f>'5th Cycle Summary-Final'!M70-VLOOKUP(FinalComparison!$G70,'SB35 Determination Data'!$K$4:$AN$415,S$2,FALSE)</f>
        <v>0</v>
      </c>
      <c r="T70" s="80">
        <f>'5th Cycle Summary-Final'!N70-VLOOKUP(FinalComparison!$G70,'SB35 Determination Data'!$K$4:$AN$415,T$2,FALSE)</f>
        <v>0</v>
      </c>
      <c r="U70" s="34"/>
      <c r="V70" s="34"/>
      <c r="W70" s="80">
        <f>'5th Cycle Summary-Final'!O70-VLOOKUP(FinalComparison!$G70,'SB35 Determination Data'!$K$4:$AN$415,W$2,FALSE)</f>
        <v>0</v>
      </c>
      <c r="X70" s="34"/>
      <c r="Y70" s="80">
        <f>'5th Cycle Summary-Final'!P70-VLOOKUP(FinalComparison!$G70,'SB35 Determination Data'!$K$4:$AN$415,Y$2,FALSE)</f>
        <v>0</v>
      </c>
      <c r="Z70" s="80">
        <f>'5th Cycle Summary-Final'!Q70-VLOOKUP(FinalComparison!$G70,'SB35 Determination Data'!$K$4:$AN$415,Z$2,FALSE)</f>
        <v>0</v>
      </c>
      <c r="AA70" s="80">
        <f>'5th Cycle Summary-Final'!R70-VLOOKUP(FinalComparison!$G70,'SB35 Determination Data'!$K$4:$AN$415,AA$2,FALSE)</f>
        <v>0</v>
      </c>
      <c r="AB70" s="80">
        <f>'5th Cycle Summary-Final'!S70-VLOOKUP(FinalComparison!$G70,'SB35 Determination Data'!$K$4:$AN$415,AB$2,FALSE)</f>
        <v>0</v>
      </c>
      <c r="AC70" s="80">
        <f>'5th Cycle Summary-Final'!T70-VLOOKUP(FinalComparison!$G70,'SB35 Determination Data'!$K$4:$AN$415,AC$2,FALSE)</f>
        <v>0</v>
      </c>
      <c r="AD70" s="80">
        <f>'5th Cycle Summary-Final'!U70-VLOOKUP(FinalComparison!$G70,'SB35 Determination Data'!$K$4:$AN$415,AD$2,FALSE)</f>
        <v>0</v>
      </c>
      <c r="AE70" s="80">
        <f>'5th Cycle Summary-Final'!V70-VLOOKUP(FinalComparison!$G70,'SB35 Determination Data'!$K$4:$AN$415,AE$2,FALSE)</f>
        <v>0</v>
      </c>
      <c r="AF70" s="80">
        <f>'5th Cycle Summary-Final'!W70-VLOOKUP(FinalComparison!$G70,'SB35 Determination Data'!$K$4:$AN$415,AF$2,FALSE)</f>
        <v>0</v>
      </c>
    </row>
    <row r="71" spans="1:32" x14ac:dyDescent="0.2">
      <c r="A71" t="s">
        <v>50</v>
      </c>
      <c r="F71" t="s">
        <v>3</v>
      </c>
      <c r="G71" t="s">
        <v>1014</v>
      </c>
      <c r="H71" s="80">
        <f>'5th Cycle Summary-Final'!D71-VLOOKUP(FinalComparison!$G71,'SB35 Determination Data'!$K$4:$AN$415,H$2,FALSE)</f>
        <v>-1576</v>
      </c>
      <c r="I71" s="80">
        <f>'5th Cycle Summary-Final'!E71-VLOOKUP(FinalComparison!$G71,'SB35 Determination Data'!$K$4:$AN$415,I$2,FALSE)</f>
        <v>0</v>
      </c>
      <c r="J71" s="80">
        <f>'5th Cycle Summary-Final'!F71-VLOOKUP(FinalComparison!$G71,'SB35 Determination Data'!$K$4:$AN$415,J$2,FALSE)</f>
        <v>0</v>
      </c>
      <c r="K71" s="80">
        <f>'5th Cycle Summary-Final'!G71-VLOOKUP(FinalComparison!$G71,'SB35 Determination Data'!$K$4:$AN$415,K$2,FALSE)</f>
        <v>0</v>
      </c>
      <c r="L71" s="80">
        <f>'5th Cycle Summary-Final'!H71-VLOOKUP(FinalComparison!$G71,'SB35 Determination Data'!$K$4:$AN$415,L$2,FALSE)</f>
        <v>-1576</v>
      </c>
      <c r="M71" s="80">
        <f>'5th Cycle Summary-Final'!I71-VLOOKUP(FinalComparison!$G71,'SB35 Determination Data'!$K$4:$AN$415,M$2,FALSE)</f>
        <v>0</v>
      </c>
      <c r="N71" s="80"/>
      <c r="O71" s="80"/>
      <c r="P71" s="80">
        <f>'5th Cycle Summary-Final'!J71-VLOOKUP(FinalComparison!$G71,'SB35 Determination Data'!$K$4:$AN$415,P$2,FALSE)</f>
        <v>-966</v>
      </c>
      <c r="Q71" s="80">
        <f>'5th Cycle Summary-Final'!K71-VLOOKUP(FinalComparison!$G71,'SB35 Determination Data'!$K$4:$AN$415,Q$2,FALSE)</f>
        <v>0</v>
      </c>
      <c r="R71" s="80">
        <f>'5th Cycle Summary-Final'!L71-VLOOKUP(FinalComparison!$G71,'SB35 Determination Data'!$K$4:$AN$415,R$2,FALSE)</f>
        <v>0</v>
      </c>
      <c r="S71" s="80">
        <f>'5th Cycle Summary-Final'!M71-VLOOKUP(FinalComparison!$G71,'SB35 Determination Data'!$K$4:$AN$415,S$2,FALSE)</f>
        <v>0</v>
      </c>
      <c r="T71" s="80">
        <f>'5th Cycle Summary-Final'!N71-VLOOKUP(FinalComparison!$G71,'SB35 Determination Data'!$K$4:$AN$415,T$2,FALSE)</f>
        <v>-966</v>
      </c>
      <c r="U71" s="34"/>
      <c r="V71" s="34"/>
      <c r="W71" s="80">
        <f>'5th Cycle Summary-Final'!O71-VLOOKUP(FinalComparison!$G71,'SB35 Determination Data'!$K$4:$AN$415,W$2,FALSE)</f>
        <v>0</v>
      </c>
      <c r="X71" s="34"/>
      <c r="Y71" s="80">
        <f>'5th Cycle Summary-Final'!P71-VLOOKUP(FinalComparison!$G71,'SB35 Determination Data'!$K$4:$AN$415,Y$2,FALSE)</f>
        <v>-965</v>
      </c>
      <c r="Z71" s="80">
        <f>'5th Cycle Summary-Final'!Q71-VLOOKUP(FinalComparison!$G71,'SB35 Determination Data'!$K$4:$AN$415,Z$2,FALSE)</f>
        <v>0</v>
      </c>
      <c r="AA71" s="80">
        <f>'5th Cycle Summary-Final'!R71-VLOOKUP(FinalComparison!$G71,'SB35 Determination Data'!$K$4:$AN$415,AA$2,FALSE)</f>
        <v>-964</v>
      </c>
      <c r="AB71" s="80">
        <f>'5th Cycle Summary-Final'!S71-VLOOKUP(FinalComparison!$G71,'SB35 Determination Data'!$K$4:$AN$415,AB$2,FALSE)</f>
        <v>0.99081474081474075</v>
      </c>
      <c r="AC71" s="80">
        <f>'5th Cycle Summary-Final'!T71-VLOOKUP(FinalComparison!$G71,'SB35 Determination Data'!$K$4:$AN$415,AC$2,FALSE)</f>
        <v>-2734</v>
      </c>
      <c r="AD71" s="80">
        <f>'5th Cycle Summary-Final'!U71-VLOOKUP(FinalComparison!$G71,'SB35 Determination Data'!$K$4:$AN$415,AD$2,FALSE)</f>
        <v>0</v>
      </c>
      <c r="AE71" s="80">
        <f>'5th Cycle Summary-Final'!V71-VLOOKUP(FinalComparison!$G71,'SB35 Determination Data'!$K$4:$AN$415,AE$2,FALSE)</f>
        <v>-2734</v>
      </c>
      <c r="AF71" s="80">
        <f>'5th Cycle Summary-Final'!W71-VLOOKUP(FinalComparison!$G71,'SB35 Determination Data'!$K$4:$AN$415,AF$2,FALSE)</f>
        <v>0</v>
      </c>
    </row>
    <row r="72" spans="1:32" x14ac:dyDescent="0.2">
      <c r="A72" t="s">
        <v>50</v>
      </c>
      <c r="F72" t="s">
        <v>3</v>
      </c>
      <c r="G72" t="s">
        <v>1087</v>
      </c>
      <c r="H72" s="80" t="e">
        <f>'5th Cycle Summary-Final'!D72-VLOOKUP(FinalComparison!$G72,'SB35 Determination Data'!$K$4:$AN$415,H$2,FALSE)</f>
        <v>#N/A</v>
      </c>
      <c r="I72" s="80" t="e">
        <f>'5th Cycle Summary-Final'!E72-VLOOKUP(FinalComparison!$G72,'SB35 Determination Data'!$K$4:$AN$415,I$2,FALSE)</f>
        <v>#N/A</v>
      </c>
      <c r="J72" s="80" t="e">
        <f>'5th Cycle Summary-Final'!F72-VLOOKUP(FinalComparison!$G72,'SB35 Determination Data'!$K$4:$AN$415,J$2,FALSE)</f>
        <v>#N/A</v>
      </c>
      <c r="K72" s="80" t="e">
        <f>'5th Cycle Summary-Final'!G72-VLOOKUP(FinalComparison!$G72,'SB35 Determination Data'!$K$4:$AN$415,K$2,FALSE)</f>
        <v>#N/A</v>
      </c>
      <c r="L72" s="80" t="e">
        <f>'5th Cycle Summary-Final'!H72-VLOOKUP(FinalComparison!$G72,'SB35 Determination Data'!$K$4:$AN$415,L$2,FALSE)</f>
        <v>#N/A</v>
      </c>
      <c r="M72" s="80" t="e">
        <f>'5th Cycle Summary-Final'!I72-VLOOKUP(FinalComparison!$G72,'SB35 Determination Data'!$K$4:$AN$415,M$2,FALSE)</f>
        <v>#N/A</v>
      </c>
      <c r="N72" s="80"/>
      <c r="O72" s="80"/>
      <c r="P72" s="80" t="e">
        <f>'5th Cycle Summary-Final'!J72-VLOOKUP(FinalComparison!$G72,'SB35 Determination Data'!$K$4:$AN$415,P$2,FALSE)</f>
        <v>#N/A</v>
      </c>
      <c r="Q72" s="80" t="e">
        <f>'5th Cycle Summary-Final'!K72-VLOOKUP(FinalComparison!$G72,'SB35 Determination Data'!$K$4:$AN$415,Q$2,FALSE)</f>
        <v>#N/A</v>
      </c>
      <c r="R72" s="80" t="e">
        <f>'5th Cycle Summary-Final'!L72-VLOOKUP(FinalComparison!$G72,'SB35 Determination Data'!$K$4:$AN$415,R$2,FALSE)</f>
        <v>#N/A</v>
      </c>
      <c r="S72" s="80" t="e">
        <f>'5th Cycle Summary-Final'!M72-VLOOKUP(FinalComparison!$G72,'SB35 Determination Data'!$K$4:$AN$415,S$2,FALSE)</f>
        <v>#N/A</v>
      </c>
      <c r="T72" s="80" t="e">
        <f>'5th Cycle Summary-Final'!N72-VLOOKUP(FinalComparison!$G72,'SB35 Determination Data'!$K$4:$AN$415,T$2,FALSE)</f>
        <v>#N/A</v>
      </c>
      <c r="U72" s="34"/>
      <c r="V72" s="34"/>
      <c r="W72" s="80" t="e">
        <f>'5th Cycle Summary-Final'!O72-VLOOKUP(FinalComparison!$G72,'SB35 Determination Data'!$K$4:$AN$415,W$2,FALSE)</f>
        <v>#N/A</v>
      </c>
      <c r="X72" s="34"/>
      <c r="Y72" s="80" t="e">
        <f>'5th Cycle Summary-Final'!P72-VLOOKUP(FinalComparison!$G72,'SB35 Determination Data'!$K$4:$AN$415,Y$2,FALSE)</f>
        <v>#N/A</v>
      </c>
      <c r="Z72" s="80" t="e">
        <f>'5th Cycle Summary-Final'!Q72-VLOOKUP(FinalComparison!$G72,'SB35 Determination Data'!$K$4:$AN$415,Z$2,FALSE)</f>
        <v>#N/A</v>
      </c>
      <c r="AA72" s="80" t="e">
        <f>'5th Cycle Summary-Final'!R72-VLOOKUP(FinalComparison!$G72,'SB35 Determination Data'!$K$4:$AN$415,AA$2,FALSE)</f>
        <v>#N/A</v>
      </c>
      <c r="AB72" s="80" t="e">
        <f>'5th Cycle Summary-Final'!S72-VLOOKUP(FinalComparison!$G72,'SB35 Determination Data'!$K$4:$AN$415,AB$2,FALSE)</f>
        <v>#N/A</v>
      </c>
      <c r="AC72" s="80" t="e">
        <f>'5th Cycle Summary-Final'!T72-VLOOKUP(FinalComparison!$G72,'SB35 Determination Data'!$K$4:$AN$415,AC$2,FALSE)</f>
        <v>#N/A</v>
      </c>
      <c r="AD72" s="80" t="e">
        <f>'5th Cycle Summary-Final'!U72-VLOOKUP(FinalComparison!$G72,'SB35 Determination Data'!$K$4:$AN$415,AD$2,FALSE)</f>
        <v>#N/A</v>
      </c>
      <c r="AE72" s="80" t="e">
        <f>'5th Cycle Summary-Final'!V72-VLOOKUP(FinalComparison!$G72,'SB35 Determination Data'!$K$4:$AN$415,AE$2,FALSE)</f>
        <v>#N/A</v>
      </c>
      <c r="AF72" s="80" t="e">
        <f>'5th Cycle Summary-Final'!W72-VLOOKUP(FinalComparison!$G72,'SB35 Determination Data'!$K$4:$AN$415,AF$2,FALSE)</f>
        <v>#N/A</v>
      </c>
    </row>
    <row r="73" spans="1:32" x14ac:dyDescent="0.2">
      <c r="A73" t="s">
        <v>48</v>
      </c>
      <c r="F73" t="s">
        <v>13</v>
      </c>
      <c r="G73" t="s">
        <v>996</v>
      </c>
      <c r="H73" s="80">
        <f>'5th Cycle Summary-Final'!D73-VLOOKUP(FinalComparison!$G73,'SB35 Determination Data'!$K$4:$AN$415,H$2,FALSE)</f>
        <v>0</v>
      </c>
      <c r="I73" s="80">
        <f>'5th Cycle Summary-Final'!E73-VLOOKUP(FinalComparison!$G73,'SB35 Determination Data'!$K$4:$AN$415,I$2,FALSE)</f>
        <v>0</v>
      </c>
      <c r="J73" s="80">
        <f>'5th Cycle Summary-Final'!F73-VLOOKUP(FinalComparison!$G73,'SB35 Determination Data'!$K$4:$AN$415,J$2,FALSE)</f>
        <v>0</v>
      </c>
      <c r="K73" s="80">
        <f>'5th Cycle Summary-Final'!G73-VLOOKUP(FinalComparison!$G73,'SB35 Determination Data'!$K$4:$AN$415,K$2,FALSE)</f>
        <v>0</v>
      </c>
      <c r="L73" s="80">
        <f>'5th Cycle Summary-Final'!H73-VLOOKUP(FinalComparison!$G73,'SB35 Determination Data'!$K$4:$AN$415,L$2,FALSE)</f>
        <v>0</v>
      </c>
      <c r="M73" s="80">
        <f>'5th Cycle Summary-Final'!I73-VLOOKUP(FinalComparison!$G73,'SB35 Determination Data'!$K$4:$AN$415,M$2,FALSE)</f>
        <v>0</v>
      </c>
      <c r="N73" s="80"/>
      <c r="O73" s="80"/>
      <c r="P73" s="80">
        <f>'5th Cycle Summary-Final'!J73-VLOOKUP(FinalComparison!$G73,'SB35 Determination Data'!$K$4:$AN$415,P$2,FALSE)</f>
        <v>0</v>
      </c>
      <c r="Q73" s="80">
        <f>'5th Cycle Summary-Final'!K73-VLOOKUP(FinalComparison!$G73,'SB35 Determination Data'!$K$4:$AN$415,Q$2,FALSE)</f>
        <v>0</v>
      </c>
      <c r="R73" s="80">
        <f>'5th Cycle Summary-Final'!L73-VLOOKUP(FinalComparison!$G73,'SB35 Determination Data'!$K$4:$AN$415,R$2,FALSE)</f>
        <v>0</v>
      </c>
      <c r="S73" s="80">
        <f>'5th Cycle Summary-Final'!M73-VLOOKUP(FinalComparison!$G73,'SB35 Determination Data'!$K$4:$AN$415,S$2,FALSE)</f>
        <v>0</v>
      </c>
      <c r="T73" s="80">
        <f>'5th Cycle Summary-Final'!N73-VLOOKUP(FinalComparison!$G73,'SB35 Determination Data'!$K$4:$AN$415,T$2,FALSE)</f>
        <v>0</v>
      </c>
      <c r="U73" s="34"/>
      <c r="V73" s="34"/>
      <c r="W73" s="80">
        <f>'5th Cycle Summary-Final'!O73-VLOOKUP(FinalComparison!$G73,'SB35 Determination Data'!$K$4:$AN$415,W$2,FALSE)</f>
        <v>0</v>
      </c>
      <c r="X73" s="34"/>
      <c r="Y73" s="80">
        <f>'5th Cycle Summary-Final'!P73-VLOOKUP(FinalComparison!$G73,'SB35 Determination Data'!$K$4:$AN$415,Y$2,FALSE)</f>
        <v>0</v>
      </c>
      <c r="Z73" s="80">
        <f>'5th Cycle Summary-Final'!Q73-VLOOKUP(FinalComparison!$G73,'SB35 Determination Data'!$K$4:$AN$415,Z$2,FALSE)</f>
        <v>0</v>
      </c>
      <c r="AA73" s="80">
        <f>'5th Cycle Summary-Final'!R73-VLOOKUP(FinalComparison!$G73,'SB35 Determination Data'!$K$4:$AN$415,AA$2,FALSE)</f>
        <v>0</v>
      </c>
      <c r="AB73" s="80">
        <f>'5th Cycle Summary-Final'!S73-VLOOKUP(FinalComparison!$G73,'SB35 Determination Data'!$K$4:$AN$415,AB$2,FALSE)</f>
        <v>0</v>
      </c>
      <c r="AC73" s="80">
        <f>'5th Cycle Summary-Final'!T73-VLOOKUP(FinalComparison!$G73,'SB35 Determination Data'!$K$4:$AN$415,AC$2,FALSE)</f>
        <v>0</v>
      </c>
      <c r="AD73" s="80">
        <f>'5th Cycle Summary-Final'!U73-VLOOKUP(FinalComparison!$G73,'SB35 Determination Data'!$K$4:$AN$415,AD$2,FALSE)</f>
        <v>-1</v>
      </c>
      <c r="AE73" s="80">
        <f>'5th Cycle Summary-Final'!V73-VLOOKUP(FinalComparison!$G73,'SB35 Determination Data'!$K$4:$AN$415,AE$2,FALSE)</f>
        <v>1</v>
      </c>
      <c r="AF73" s="80">
        <f>'5th Cycle Summary-Final'!W73-VLOOKUP(FinalComparison!$G73,'SB35 Determination Data'!$K$4:$AN$415,AF$2,FALSE)</f>
        <v>-3.5714285714285712E-2</v>
      </c>
    </row>
    <row r="74" spans="1:32" x14ac:dyDescent="0.2">
      <c r="A74" t="s">
        <v>48</v>
      </c>
      <c r="F74" t="s">
        <v>13</v>
      </c>
      <c r="G74" t="s">
        <v>160</v>
      </c>
      <c r="H74" s="80">
        <f>'5th Cycle Summary-Final'!D74-VLOOKUP(FinalComparison!$G74,'SB35 Determination Data'!$K$4:$AN$415,H$2,FALSE)</f>
        <v>0</v>
      </c>
      <c r="I74" s="80">
        <f>'5th Cycle Summary-Final'!E74-VLOOKUP(FinalComparison!$G74,'SB35 Determination Data'!$K$4:$AN$415,I$2,FALSE)</f>
        <v>0</v>
      </c>
      <c r="J74" s="80">
        <f>'5th Cycle Summary-Final'!F74-VLOOKUP(FinalComparison!$G74,'SB35 Determination Data'!$K$4:$AN$415,J$2,FALSE)</f>
        <v>0</v>
      </c>
      <c r="K74" s="80">
        <f>'5th Cycle Summary-Final'!G74-VLOOKUP(FinalComparison!$G74,'SB35 Determination Data'!$K$4:$AN$415,K$2,FALSE)</f>
        <v>0</v>
      </c>
      <c r="L74" s="80">
        <f>'5th Cycle Summary-Final'!H74-VLOOKUP(FinalComparison!$G74,'SB35 Determination Data'!$K$4:$AN$415,L$2,FALSE)</f>
        <v>0</v>
      </c>
      <c r="M74" s="80">
        <f>'5th Cycle Summary-Final'!I74-VLOOKUP(FinalComparison!$G74,'SB35 Determination Data'!$K$4:$AN$415,M$2,FALSE)</f>
        <v>0</v>
      </c>
      <c r="N74" s="80"/>
      <c r="O74" s="80"/>
      <c r="P74" s="80">
        <f>'5th Cycle Summary-Final'!J74-VLOOKUP(FinalComparison!$G74,'SB35 Determination Data'!$K$4:$AN$415,P$2,FALSE)</f>
        <v>0</v>
      </c>
      <c r="Q74" s="80">
        <f>'5th Cycle Summary-Final'!K74-VLOOKUP(FinalComparison!$G74,'SB35 Determination Data'!$K$4:$AN$415,Q$2,FALSE)</f>
        <v>0</v>
      </c>
      <c r="R74" s="80">
        <f>'5th Cycle Summary-Final'!L74-VLOOKUP(FinalComparison!$G74,'SB35 Determination Data'!$K$4:$AN$415,R$2,FALSE)</f>
        <v>0</v>
      </c>
      <c r="S74" s="80">
        <f>'5th Cycle Summary-Final'!M74-VLOOKUP(FinalComparison!$G74,'SB35 Determination Data'!$K$4:$AN$415,S$2,FALSE)</f>
        <v>0</v>
      </c>
      <c r="T74" s="80">
        <f>'5th Cycle Summary-Final'!N74-VLOOKUP(FinalComparison!$G74,'SB35 Determination Data'!$K$4:$AN$415,T$2,FALSE)</f>
        <v>0</v>
      </c>
      <c r="U74" s="34"/>
      <c r="V74" s="34"/>
      <c r="W74" s="80">
        <f>'5th Cycle Summary-Final'!O74-VLOOKUP(FinalComparison!$G74,'SB35 Determination Data'!$K$4:$AN$415,W$2,FALSE)</f>
        <v>0</v>
      </c>
      <c r="X74" s="34"/>
      <c r="Y74" s="80">
        <f>'5th Cycle Summary-Final'!P74-VLOOKUP(FinalComparison!$G74,'SB35 Determination Data'!$K$4:$AN$415,Y$2,FALSE)</f>
        <v>0</v>
      </c>
      <c r="Z74" s="80">
        <f>'5th Cycle Summary-Final'!Q74-VLOOKUP(FinalComparison!$G74,'SB35 Determination Data'!$K$4:$AN$415,Z$2,FALSE)</f>
        <v>0</v>
      </c>
      <c r="AA74" s="80">
        <f>'5th Cycle Summary-Final'!R74-VLOOKUP(FinalComparison!$G74,'SB35 Determination Data'!$K$4:$AN$415,AA$2,FALSE)</f>
        <v>0</v>
      </c>
      <c r="AB74" s="80">
        <f>'5th Cycle Summary-Final'!S74-VLOOKUP(FinalComparison!$G74,'SB35 Determination Data'!$K$4:$AN$415,AB$2,FALSE)</f>
        <v>0</v>
      </c>
      <c r="AC74" s="80">
        <f>'5th Cycle Summary-Final'!T74-VLOOKUP(FinalComparison!$G74,'SB35 Determination Data'!$K$4:$AN$415,AC$2,FALSE)</f>
        <v>0</v>
      </c>
      <c r="AD74" s="80">
        <f>'5th Cycle Summary-Final'!U74-VLOOKUP(FinalComparison!$G74,'SB35 Determination Data'!$K$4:$AN$415,AD$2,FALSE)</f>
        <v>0</v>
      </c>
      <c r="AE74" s="80">
        <f>'5th Cycle Summary-Final'!V74-VLOOKUP(FinalComparison!$G74,'SB35 Determination Data'!$K$4:$AN$415,AE$2,FALSE)</f>
        <v>0</v>
      </c>
      <c r="AF74" s="80">
        <f>'5th Cycle Summary-Final'!W74-VLOOKUP(FinalComparison!$G74,'SB35 Determination Data'!$K$4:$AN$415,AF$2,FALSE)</f>
        <v>0</v>
      </c>
    </row>
    <row r="75" spans="1:32" x14ac:dyDescent="0.2">
      <c r="A75" t="s">
        <v>25</v>
      </c>
      <c r="F75" t="s">
        <v>26</v>
      </c>
      <c r="G75" t="s">
        <v>995</v>
      </c>
      <c r="H75" s="80">
        <f>'5th Cycle Summary-Final'!D75-VLOOKUP(FinalComparison!$G75,'SB35 Determination Data'!$K$4:$AN$415,H$2,FALSE)</f>
        <v>0</v>
      </c>
      <c r="I75" s="80">
        <f>'5th Cycle Summary-Final'!E75-VLOOKUP(FinalComparison!$G75,'SB35 Determination Data'!$K$4:$AN$415,I$2,FALSE)</f>
        <v>0</v>
      </c>
      <c r="J75" s="80">
        <f>'5th Cycle Summary-Final'!F75-VLOOKUP(FinalComparison!$G75,'SB35 Determination Data'!$K$4:$AN$415,J$2,FALSE)</f>
        <v>0</v>
      </c>
      <c r="K75" s="80">
        <f>'5th Cycle Summary-Final'!G75-VLOOKUP(FinalComparison!$G75,'SB35 Determination Data'!$K$4:$AN$415,K$2,FALSE)</f>
        <v>0</v>
      </c>
      <c r="L75" s="80">
        <f>'5th Cycle Summary-Final'!H75-VLOOKUP(FinalComparison!$G75,'SB35 Determination Data'!$K$4:$AN$415,L$2,FALSE)</f>
        <v>0</v>
      </c>
      <c r="M75" s="80">
        <f>'5th Cycle Summary-Final'!I75-VLOOKUP(FinalComparison!$G75,'SB35 Determination Data'!$K$4:$AN$415,M$2,FALSE)</f>
        <v>0</v>
      </c>
      <c r="N75" s="80"/>
      <c r="O75" s="80"/>
      <c r="P75" s="80">
        <f>'5th Cycle Summary-Final'!J75-VLOOKUP(FinalComparison!$G75,'SB35 Determination Data'!$K$4:$AN$415,P$2,FALSE)</f>
        <v>0</v>
      </c>
      <c r="Q75" s="80">
        <f>'5th Cycle Summary-Final'!K75-VLOOKUP(FinalComparison!$G75,'SB35 Determination Data'!$K$4:$AN$415,Q$2,FALSE)</f>
        <v>0</v>
      </c>
      <c r="R75" s="80">
        <f>'5th Cycle Summary-Final'!L75-VLOOKUP(FinalComparison!$G75,'SB35 Determination Data'!$K$4:$AN$415,R$2,FALSE)</f>
        <v>0</v>
      </c>
      <c r="S75" s="80">
        <f>'5th Cycle Summary-Final'!M75-VLOOKUP(FinalComparison!$G75,'SB35 Determination Data'!$K$4:$AN$415,S$2,FALSE)</f>
        <v>0</v>
      </c>
      <c r="T75" s="80">
        <f>'5th Cycle Summary-Final'!N75-VLOOKUP(FinalComparison!$G75,'SB35 Determination Data'!$K$4:$AN$415,T$2,FALSE)</f>
        <v>0</v>
      </c>
      <c r="U75" s="34"/>
      <c r="V75" s="34"/>
      <c r="W75" s="80">
        <f>'5th Cycle Summary-Final'!O75-VLOOKUP(FinalComparison!$G75,'SB35 Determination Data'!$K$4:$AN$415,W$2,FALSE)</f>
        <v>0</v>
      </c>
      <c r="X75" s="34"/>
      <c r="Y75" s="80">
        <f>'5th Cycle Summary-Final'!P75-VLOOKUP(FinalComparison!$G75,'SB35 Determination Data'!$K$4:$AN$415,Y$2,FALSE)</f>
        <v>0</v>
      </c>
      <c r="Z75" s="80">
        <f>'5th Cycle Summary-Final'!Q75-VLOOKUP(FinalComparison!$G75,'SB35 Determination Data'!$K$4:$AN$415,Z$2,FALSE)</f>
        <v>-102</v>
      </c>
      <c r="AA75" s="80">
        <f>'5th Cycle Summary-Final'!R75-VLOOKUP(FinalComparison!$G75,'SB35 Determination Data'!$K$4:$AN$415,AA$2,FALSE)</f>
        <v>15</v>
      </c>
      <c r="AB75" s="80">
        <f>'5th Cycle Summary-Final'!S75-VLOOKUP(FinalComparison!$G75,'SB35 Determination Data'!$K$4:$AN$415,AB$2,FALSE)</f>
        <v>-0.55737704918032793</v>
      </c>
      <c r="AC75" s="80">
        <f>'5th Cycle Summary-Final'!T75-VLOOKUP(FinalComparison!$G75,'SB35 Determination Data'!$K$4:$AN$415,AC$2,FALSE)</f>
        <v>0</v>
      </c>
      <c r="AD75" s="80">
        <f>'5th Cycle Summary-Final'!U75-VLOOKUP(FinalComparison!$G75,'SB35 Determination Data'!$K$4:$AN$415,AD$2,FALSE)</f>
        <v>0</v>
      </c>
      <c r="AE75" s="80">
        <f>'5th Cycle Summary-Final'!V75-VLOOKUP(FinalComparison!$G75,'SB35 Determination Data'!$K$4:$AN$415,AE$2,FALSE)</f>
        <v>0</v>
      </c>
      <c r="AF75" s="80">
        <f>'5th Cycle Summary-Final'!W75-VLOOKUP(FinalComparison!$G75,'SB35 Determination Data'!$K$4:$AN$415,AF$2,FALSE)</f>
        <v>0</v>
      </c>
    </row>
    <row r="76" spans="1:32" x14ac:dyDescent="0.2">
      <c r="A76" t="s">
        <v>25</v>
      </c>
      <c r="F76" t="s">
        <v>26</v>
      </c>
      <c r="G76" t="s">
        <v>1034</v>
      </c>
      <c r="H76" s="80">
        <f>'5th Cycle Summary-Final'!D76-VLOOKUP(FinalComparison!$G76,'SB35 Determination Data'!$K$4:$AN$415,H$2,FALSE)</f>
        <v>0</v>
      </c>
      <c r="I76" s="80">
        <f>'5th Cycle Summary-Final'!E76-VLOOKUP(FinalComparison!$G76,'SB35 Determination Data'!$K$4:$AN$415,I$2,FALSE)</f>
        <v>0</v>
      </c>
      <c r="J76" s="80">
        <f>'5th Cycle Summary-Final'!F76-VLOOKUP(FinalComparison!$G76,'SB35 Determination Data'!$K$4:$AN$415,J$2,FALSE)</f>
        <v>0</v>
      </c>
      <c r="K76" s="80">
        <f>'5th Cycle Summary-Final'!G76-VLOOKUP(FinalComparison!$G76,'SB35 Determination Data'!$K$4:$AN$415,K$2,FALSE)</f>
        <v>0</v>
      </c>
      <c r="L76" s="80">
        <f>'5th Cycle Summary-Final'!H76-VLOOKUP(FinalComparison!$G76,'SB35 Determination Data'!$K$4:$AN$415,L$2,FALSE)</f>
        <v>0</v>
      </c>
      <c r="M76" s="80">
        <f>'5th Cycle Summary-Final'!I76-VLOOKUP(FinalComparison!$G76,'SB35 Determination Data'!$K$4:$AN$415,M$2,FALSE)</f>
        <v>0</v>
      </c>
      <c r="N76" s="80"/>
      <c r="O76" s="80"/>
      <c r="P76" s="80">
        <f>'5th Cycle Summary-Final'!J76-VLOOKUP(FinalComparison!$G76,'SB35 Determination Data'!$K$4:$AN$415,P$2,FALSE)</f>
        <v>0</v>
      </c>
      <c r="Q76" s="80">
        <f>'5th Cycle Summary-Final'!K76-VLOOKUP(FinalComparison!$G76,'SB35 Determination Data'!$K$4:$AN$415,Q$2,FALSE)</f>
        <v>-1</v>
      </c>
      <c r="R76" s="80">
        <f>'5th Cycle Summary-Final'!L76-VLOOKUP(FinalComparison!$G76,'SB35 Determination Data'!$K$4:$AN$415,R$2,FALSE)</f>
        <v>-1</v>
      </c>
      <c r="S76" s="80">
        <f>'5th Cycle Summary-Final'!M76-VLOOKUP(FinalComparison!$G76,'SB35 Determination Data'!$K$4:$AN$415,S$2,FALSE)</f>
        <v>0</v>
      </c>
      <c r="T76" s="80">
        <f>'5th Cycle Summary-Final'!N76-VLOOKUP(FinalComparison!$G76,'SB35 Determination Data'!$K$4:$AN$415,T$2,FALSE)</f>
        <v>1</v>
      </c>
      <c r="U76" s="34"/>
      <c r="V76" s="34"/>
      <c r="W76" s="80">
        <f>'5th Cycle Summary-Final'!O76-VLOOKUP(FinalComparison!$G76,'SB35 Determination Data'!$K$4:$AN$415,W$2,FALSE)</f>
        <v>-1.7241379310344723E-4</v>
      </c>
      <c r="X76" s="34"/>
      <c r="Y76" s="80">
        <f>'5th Cycle Summary-Final'!P76-VLOOKUP(FinalComparison!$G76,'SB35 Determination Data'!$K$4:$AN$415,Y$2,FALSE)</f>
        <v>0</v>
      </c>
      <c r="Z76" s="80">
        <f>'5th Cycle Summary-Final'!Q76-VLOOKUP(FinalComparison!$G76,'SB35 Determination Data'!$K$4:$AN$415,Z$2,FALSE)</f>
        <v>-1</v>
      </c>
      <c r="AA76" s="80">
        <f>'5th Cycle Summary-Final'!R76-VLOOKUP(FinalComparison!$G76,'SB35 Determination Data'!$K$4:$AN$415,AA$2,FALSE)</f>
        <v>1</v>
      </c>
      <c r="AB76" s="80">
        <f>'5th Cycle Summary-Final'!S76-VLOOKUP(FinalComparison!$G76,'SB35 Determination Data'!$K$4:$AN$415,AB$2,FALSE)</f>
        <v>-1.5496668216330445E-4</v>
      </c>
      <c r="AC76" s="80">
        <f>'5th Cycle Summary-Final'!T76-VLOOKUP(FinalComparison!$G76,'SB35 Determination Data'!$K$4:$AN$415,AC$2,FALSE)</f>
        <v>0</v>
      </c>
      <c r="AD76" s="80">
        <f>'5th Cycle Summary-Final'!U76-VLOOKUP(FinalComparison!$G76,'SB35 Determination Data'!$K$4:$AN$415,AD$2,FALSE)</f>
        <v>-1178</v>
      </c>
      <c r="AE76" s="80">
        <f>'5th Cycle Summary-Final'!V76-VLOOKUP(FinalComparison!$G76,'SB35 Determination Data'!$K$4:$AN$415,AE$2,FALSE)</f>
        <v>1178</v>
      </c>
      <c r="AF76" s="80">
        <f>'5th Cycle Summary-Final'!W76-VLOOKUP(FinalComparison!$G76,'SB35 Determination Data'!$K$4:$AN$415,AF$2,FALSE)</f>
        <v>-8.2199427813830162E-2</v>
      </c>
    </row>
    <row r="77" spans="1:32" x14ac:dyDescent="0.2">
      <c r="A77" t="s">
        <v>25</v>
      </c>
      <c r="F77" t="s">
        <v>26</v>
      </c>
      <c r="G77" t="s">
        <v>103</v>
      </c>
      <c r="H77" s="80">
        <f>'5th Cycle Summary-Final'!D77-VLOOKUP(FinalComparison!$G77,'SB35 Determination Data'!$K$4:$AN$415,H$2,FALSE)</f>
        <v>-1</v>
      </c>
      <c r="I77" s="80">
        <f>'5th Cycle Summary-Final'!E77-VLOOKUP(FinalComparison!$G77,'SB35 Determination Data'!$K$4:$AN$415,I$2,FALSE)</f>
        <v>0</v>
      </c>
      <c r="J77" s="80">
        <f>'5th Cycle Summary-Final'!F77-VLOOKUP(FinalComparison!$G77,'SB35 Determination Data'!$K$4:$AN$415,J$2,FALSE)</f>
        <v>0</v>
      </c>
      <c r="K77" s="80">
        <f>'5th Cycle Summary-Final'!G77-VLOOKUP(FinalComparison!$G77,'SB35 Determination Data'!$K$4:$AN$415,K$2,FALSE)</f>
        <v>0</v>
      </c>
      <c r="L77" s="80">
        <f>'5th Cycle Summary-Final'!H77-VLOOKUP(FinalComparison!$G77,'SB35 Determination Data'!$K$4:$AN$415,L$2,FALSE)</f>
        <v>-1</v>
      </c>
      <c r="M77" s="80">
        <f>'5th Cycle Summary-Final'!I77-VLOOKUP(FinalComparison!$G77,'SB35 Determination Data'!$K$4:$AN$415,M$2,FALSE)</f>
        <v>0</v>
      </c>
      <c r="N77" s="80"/>
      <c r="O77" s="80"/>
      <c r="P77" s="80">
        <f>'5th Cycle Summary-Final'!J77-VLOOKUP(FinalComparison!$G77,'SB35 Determination Data'!$K$4:$AN$415,P$2,FALSE)</f>
        <v>0</v>
      </c>
      <c r="Q77" s="80">
        <f>'5th Cycle Summary-Final'!K77-VLOOKUP(FinalComparison!$G77,'SB35 Determination Data'!$K$4:$AN$415,Q$2,FALSE)</f>
        <v>0</v>
      </c>
      <c r="R77" s="80">
        <f>'5th Cycle Summary-Final'!L77-VLOOKUP(FinalComparison!$G77,'SB35 Determination Data'!$K$4:$AN$415,R$2,FALSE)</f>
        <v>0</v>
      </c>
      <c r="S77" s="80">
        <f>'5th Cycle Summary-Final'!M77-VLOOKUP(FinalComparison!$G77,'SB35 Determination Data'!$K$4:$AN$415,S$2,FALSE)</f>
        <v>0</v>
      </c>
      <c r="T77" s="80">
        <f>'5th Cycle Summary-Final'!N77-VLOOKUP(FinalComparison!$G77,'SB35 Determination Data'!$K$4:$AN$415,T$2,FALSE)</f>
        <v>0</v>
      </c>
      <c r="U77" s="34"/>
      <c r="V77" s="34"/>
      <c r="W77" s="80">
        <f>'5th Cycle Summary-Final'!O77-VLOOKUP(FinalComparison!$G77,'SB35 Determination Data'!$K$4:$AN$415,W$2,FALSE)</f>
        <v>0</v>
      </c>
      <c r="X77" s="34"/>
      <c r="Y77" s="80">
        <f>'5th Cycle Summary-Final'!P77-VLOOKUP(FinalComparison!$G77,'SB35 Determination Data'!$K$4:$AN$415,Y$2,FALSE)</f>
        <v>0</v>
      </c>
      <c r="Z77" s="80">
        <f>'5th Cycle Summary-Final'!Q77-VLOOKUP(FinalComparison!$G77,'SB35 Determination Data'!$K$4:$AN$415,Z$2,FALSE)</f>
        <v>0</v>
      </c>
      <c r="AA77" s="80">
        <f>'5th Cycle Summary-Final'!R77-VLOOKUP(FinalComparison!$G77,'SB35 Determination Data'!$K$4:$AN$415,AA$2,FALSE)</f>
        <v>0</v>
      </c>
      <c r="AB77" s="80">
        <f>'5th Cycle Summary-Final'!S77-VLOOKUP(FinalComparison!$G77,'SB35 Determination Data'!$K$4:$AN$415,AB$2,FALSE)</f>
        <v>0</v>
      </c>
      <c r="AC77" s="80">
        <f>'5th Cycle Summary-Final'!T77-VLOOKUP(FinalComparison!$G77,'SB35 Determination Data'!$K$4:$AN$415,AC$2,FALSE)</f>
        <v>0</v>
      </c>
      <c r="AD77" s="80">
        <f>'5th Cycle Summary-Final'!U77-VLOOKUP(FinalComparison!$G77,'SB35 Determination Data'!$K$4:$AN$415,AD$2,FALSE)</f>
        <v>-68</v>
      </c>
      <c r="AE77" s="80">
        <f>'5th Cycle Summary-Final'!V77-VLOOKUP(FinalComparison!$G77,'SB35 Determination Data'!$K$4:$AN$415,AE$2,FALSE)</f>
        <v>68</v>
      </c>
      <c r="AF77" s="80">
        <f>'5th Cycle Summary-Final'!W77-VLOOKUP(FinalComparison!$G77,'SB35 Determination Data'!$K$4:$AN$415,AF$2,FALSE)</f>
        <v>-0.12454212454212454</v>
      </c>
    </row>
    <row r="78" spans="1:32" x14ac:dyDescent="0.2">
      <c r="A78" t="s">
        <v>25</v>
      </c>
      <c r="F78" t="s">
        <v>26</v>
      </c>
      <c r="G78" t="s">
        <v>370</v>
      </c>
      <c r="H78" s="80">
        <f>'5th Cycle Summary-Final'!D78-VLOOKUP(FinalComparison!$G78,'SB35 Determination Data'!$K$4:$AN$415,H$2,FALSE)</f>
        <v>0</v>
      </c>
      <c r="I78" s="80">
        <f>'5th Cycle Summary-Final'!E78-VLOOKUP(FinalComparison!$G78,'SB35 Determination Data'!$K$4:$AN$415,I$2,FALSE)</f>
        <v>0</v>
      </c>
      <c r="J78" s="80">
        <f>'5th Cycle Summary-Final'!F78-VLOOKUP(FinalComparison!$G78,'SB35 Determination Data'!$K$4:$AN$415,J$2,FALSE)</f>
        <v>0</v>
      </c>
      <c r="K78" s="80">
        <f>'5th Cycle Summary-Final'!G78-VLOOKUP(FinalComparison!$G78,'SB35 Determination Data'!$K$4:$AN$415,K$2,FALSE)</f>
        <v>0</v>
      </c>
      <c r="L78" s="80">
        <f>'5th Cycle Summary-Final'!H78-VLOOKUP(FinalComparison!$G78,'SB35 Determination Data'!$K$4:$AN$415,L$2,FALSE)</f>
        <v>0</v>
      </c>
      <c r="M78" s="80">
        <f>'5th Cycle Summary-Final'!I78-VLOOKUP(FinalComparison!$G78,'SB35 Determination Data'!$K$4:$AN$415,M$2,FALSE)</f>
        <v>0</v>
      </c>
      <c r="N78" s="80"/>
      <c r="O78" s="80"/>
      <c r="P78" s="80">
        <f>'5th Cycle Summary-Final'!J78-VLOOKUP(FinalComparison!$G78,'SB35 Determination Data'!$K$4:$AN$415,P$2,FALSE)</f>
        <v>0</v>
      </c>
      <c r="Q78" s="80">
        <f>'5th Cycle Summary-Final'!K78-VLOOKUP(FinalComparison!$G78,'SB35 Determination Data'!$K$4:$AN$415,Q$2,FALSE)</f>
        <v>0</v>
      </c>
      <c r="R78" s="80">
        <f>'5th Cycle Summary-Final'!L78-VLOOKUP(FinalComparison!$G78,'SB35 Determination Data'!$K$4:$AN$415,R$2,FALSE)</f>
        <v>0</v>
      </c>
      <c r="S78" s="80">
        <f>'5th Cycle Summary-Final'!M78-VLOOKUP(FinalComparison!$G78,'SB35 Determination Data'!$K$4:$AN$415,S$2,FALSE)</f>
        <v>0</v>
      </c>
      <c r="T78" s="80">
        <f>'5th Cycle Summary-Final'!N78-VLOOKUP(FinalComparison!$G78,'SB35 Determination Data'!$K$4:$AN$415,T$2,FALSE)</f>
        <v>0</v>
      </c>
      <c r="U78" s="34"/>
      <c r="V78" s="34"/>
      <c r="W78" s="80">
        <f>'5th Cycle Summary-Final'!O78-VLOOKUP(FinalComparison!$G78,'SB35 Determination Data'!$K$4:$AN$415,W$2,FALSE)</f>
        <v>0</v>
      </c>
      <c r="X78" s="34"/>
      <c r="Y78" s="80">
        <f>'5th Cycle Summary-Final'!P78-VLOOKUP(FinalComparison!$G78,'SB35 Determination Data'!$K$4:$AN$415,Y$2,FALSE)</f>
        <v>0</v>
      </c>
      <c r="Z78" s="80">
        <f>'5th Cycle Summary-Final'!Q78-VLOOKUP(FinalComparison!$G78,'SB35 Determination Data'!$K$4:$AN$415,Z$2,FALSE)</f>
        <v>0</v>
      </c>
      <c r="AA78" s="80">
        <f>'5th Cycle Summary-Final'!R78-VLOOKUP(FinalComparison!$G78,'SB35 Determination Data'!$K$4:$AN$415,AA$2,FALSE)</f>
        <v>0</v>
      </c>
      <c r="AB78" s="80">
        <f>'5th Cycle Summary-Final'!S78-VLOOKUP(FinalComparison!$G78,'SB35 Determination Data'!$K$4:$AN$415,AB$2,FALSE)</f>
        <v>0</v>
      </c>
      <c r="AC78" s="80">
        <f>'5th Cycle Summary-Final'!T78-VLOOKUP(FinalComparison!$G78,'SB35 Determination Data'!$K$4:$AN$415,AC$2,FALSE)</f>
        <v>0</v>
      </c>
      <c r="AD78" s="80">
        <f>'5th Cycle Summary-Final'!U78-VLOOKUP(FinalComparison!$G78,'SB35 Determination Data'!$K$4:$AN$415,AD$2,FALSE)</f>
        <v>0</v>
      </c>
      <c r="AE78" s="80">
        <f>'5th Cycle Summary-Final'!V78-VLOOKUP(FinalComparison!$G78,'SB35 Determination Data'!$K$4:$AN$415,AE$2,FALSE)</f>
        <v>0</v>
      </c>
      <c r="AF78" s="80">
        <f>'5th Cycle Summary-Final'!W78-VLOOKUP(FinalComparison!$G78,'SB35 Determination Data'!$K$4:$AN$415,AF$2,FALSE)</f>
        <v>0</v>
      </c>
    </row>
    <row r="79" spans="1:32" x14ac:dyDescent="0.2">
      <c r="A79" t="s">
        <v>25</v>
      </c>
      <c r="F79" t="s">
        <v>26</v>
      </c>
      <c r="G79" t="s">
        <v>191</v>
      </c>
      <c r="H79" s="80">
        <f>'5th Cycle Summary-Final'!D79-VLOOKUP(FinalComparison!$G79,'SB35 Determination Data'!$K$4:$AN$415,H$2,FALSE)</f>
        <v>95</v>
      </c>
      <c r="I79" s="80">
        <f>'5th Cycle Summary-Final'!E79-VLOOKUP(FinalComparison!$G79,'SB35 Determination Data'!$K$4:$AN$415,I$2,FALSE)</f>
        <v>0</v>
      </c>
      <c r="J79" s="80">
        <f>'5th Cycle Summary-Final'!F79-VLOOKUP(FinalComparison!$G79,'SB35 Determination Data'!$K$4:$AN$415,J$2,FALSE)</f>
        <v>0</v>
      </c>
      <c r="K79" s="80">
        <f>'5th Cycle Summary-Final'!G79-VLOOKUP(FinalComparison!$G79,'SB35 Determination Data'!$K$4:$AN$415,K$2,FALSE)</f>
        <v>0</v>
      </c>
      <c r="L79" s="80">
        <f>'5th Cycle Summary-Final'!H79-VLOOKUP(FinalComparison!$G79,'SB35 Determination Data'!$K$4:$AN$415,L$2,FALSE)</f>
        <v>95</v>
      </c>
      <c r="M79" s="80">
        <f>'5th Cycle Summary-Final'!I79-VLOOKUP(FinalComparison!$G79,'SB35 Determination Data'!$K$4:$AN$415,M$2,FALSE)</f>
        <v>-3.2601235415236789E-2</v>
      </c>
      <c r="N79" s="80"/>
      <c r="O79" s="80"/>
      <c r="P79" s="80">
        <f>'5th Cycle Summary-Final'!J79-VLOOKUP(FinalComparison!$G79,'SB35 Determination Data'!$K$4:$AN$415,P$2,FALSE)</f>
        <v>85</v>
      </c>
      <c r="Q79" s="80">
        <f>'5th Cycle Summary-Final'!K79-VLOOKUP(FinalComparison!$G79,'SB35 Determination Data'!$K$4:$AN$415,Q$2,FALSE)</f>
        <v>0</v>
      </c>
      <c r="R79" s="80">
        <f>'5th Cycle Summary-Final'!L79-VLOOKUP(FinalComparison!$G79,'SB35 Determination Data'!$K$4:$AN$415,R$2,FALSE)</f>
        <v>0</v>
      </c>
      <c r="S79" s="80">
        <f>'5th Cycle Summary-Final'!M79-VLOOKUP(FinalComparison!$G79,'SB35 Determination Data'!$K$4:$AN$415,S$2,FALSE)</f>
        <v>0</v>
      </c>
      <c r="T79" s="80">
        <f>'5th Cycle Summary-Final'!N79-VLOOKUP(FinalComparison!$G79,'SB35 Determination Data'!$K$4:$AN$415,T$2,FALSE)</f>
        <v>85</v>
      </c>
      <c r="U79" s="34"/>
      <c r="V79" s="34"/>
      <c r="W79" s="80">
        <f>'5th Cycle Summary-Final'!O79-VLOOKUP(FinalComparison!$G79,'SB35 Determination Data'!$K$4:$AN$415,W$2,FALSE)</f>
        <v>-4.4217097277614005E-2</v>
      </c>
      <c r="X79" s="34"/>
      <c r="Y79" s="80">
        <f>'5th Cycle Summary-Final'!P79-VLOOKUP(FinalComparison!$G79,'SB35 Determination Data'!$K$4:$AN$415,Y$2,FALSE)</f>
        <v>75</v>
      </c>
      <c r="Z79" s="80">
        <f>'5th Cycle Summary-Final'!Q79-VLOOKUP(FinalComparison!$G79,'SB35 Determination Data'!$K$4:$AN$415,Z$2,FALSE)</f>
        <v>-25</v>
      </c>
      <c r="AA79" s="80">
        <f>'5th Cycle Summary-Final'!R79-VLOOKUP(FinalComparison!$G79,'SB35 Determination Data'!$K$4:$AN$415,AA$2,FALSE)</f>
        <v>100</v>
      </c>
      <c r="AB79" s="80">
        <f>'5th Cycle Summary-Final'!S79-VLOOKUP(FinalComparison!$G79,'SB35 Determination Data'!$K$4:$AN$415,AB$2,FALSE)</f>
        <v>-0.43520309477756286</v>
      </c>
      <c r="AC79" s="80">
        <f>'5th Cycle Summary-Final'!T79-VLOOKUP(FinalComparison!$G79,'SB35 Determination Data'!$K$4:$AN$415,AC$2,FALSE)</f>
        <v>239</v>
      </c>
      <c r="AD79" s="80">
        <f>'5th Cycle Summary-Final'!U79-VLOOKUP(FinalComparison!$G79,'SB35 Determination Data'!$K$4:$AN$415,AD$2,FALSE)</f>
        <v>0</v>
      </c>
      <c r="AE79" s="80">
        <f>'5th Cycle Summary-Final'!V79-VLOOKUP(FinalComparison!$G79,'SB35 Determination Data'!$K$4:$AN$415,AE$2,FALSE)</f>
        <v>239</v>
      </c>
      <c r="AF79" s="80">
        <f>'5th Cycle Summary-Final'!W79-VLOOKUP(FinalComparison!$G79,'SB35 Determination Data'!$K$4:$AN$415,AF$2,FALSE)</f>
        <v>0</v>
      </c>
    </row>
    <row r="80" spans="1:32" x14ac:dyDescent="0.2">
      <c r="A80" t="s">
        <v>25</v>
      </c>
      <c r="F80" t="s">
        <v>26</v>
      </c>
      <c r="G80" t="s">
        <v>301</v>
      </c>
      <c r="H80" s="80" t="e">
        <f>'5th Cycle Summary-Final'!D80-VLOOKUP(FinalComparison!$G80,'SB35 Determination Data'!$K$4:$AN$415,H$2,FALSE)</f>
        <v>#N/A</v>
      </c>
      <c r="I80" s="80" t="e">
        <f>'5th Cycle Summary-Final'!E80-VLOOKUP(FinalComparison!$G80,'SB35 Determination Data'!$K$4:$AN$415,I$2,FALSE)</f>
        <v>#N/A</v>
      </c>
      <c r="J80" s="80" t="e">
        <f>'5th Cycle Summary-Final'!F80-VLOOKUP(FinalComparison!$G80,'SB35 Determination Data'!$K$4:$AN$415,J$2,FALSE)</f>
        <v>#N/A</v>
      </c>
      <c r="K80" s="80" t="e">
        <f>'5th Cycle Summary-Final'!G80-VLOOKUP(FinalComparison!$G80,'SB35 Determination Data'!$K$4:$AN$415,K$2,FALSE)</f>
        <v>#N/A</v>
      </c>
      <c r="L80" s="80" t="e">
        <f>'5th Cycle Summary-Final'!H80-VLOOKUP(FinalComparison!$G80,'SB35 Determination Data'!$K$4:$AN$415,L$2,FALSE)</f>
        <v>#N/A</v>
      </c>
      <c r="M80" s="80" t="e">
        <f>'5th Cycle Summary-Final'!I80-VLOOKUP(FinalComparison!$G80,'SB35 Determination Data'!$K$4:$AN$415,M$2,FALSE)</f>
        <v>#N/A</v>
      </c>
      <c r="N80" s="80"/>
      <c r="O80" s="80"/>
      <c r="P80" s="80" t="e">
        <f>'5th Cycle Summary-Final'!J80-VLOOKUP(FinalComparison!$G80,'SB35 Determination Data'!$K$4:$AN$415,P$2,FALSE)</f>
        <v>#N/A</v>
      </c>
      <c r="Q80" s="80" t="e">
        <f>'5th Cycle Summary-Final'!K80-VLOOKUP(FinalComparison!$G80,'SB35 Determination Data'!$K$4:$AN$415,Q$2,FALSE)</f>
        <v>#N/A</v>
      </c>
      <c r="R80" s="80" t="e">
        <f>'5th Cycle Summary-Final'!L80-VLOOKUP(FinalComparison!$G80,'SB35 Determination Data'!$K$4:$AN$415,R$2,FALSE)</f>
        <v>#N/A</v>
      </c>
      <c r="S80" s="80" t="e">
        <f>'5th Cycle Summary-Final'!M80-VLOOKUP(FinalComparison!$G80,'SB35 Determination Data'!$K$4:$AN$415,S$2,FALSE)</f>
        <v>#N/A</v>
      </c>
      <c r="T80" s="80" t="e">
        <f>'5th Cycle Summary-Final'!N80-VLOOKUP(FinalComparison!$G80,'SB35 Determination Data'!$K$4:$AN$415,T$2,FALSE)</f>
        <v>#N/A</v>
      </c>
      <c r="U80" s="34"/>
      <c r="V80" s="34"/>
      <c r="W80" s="80" t="e">
        <f>'5th Cycle Summary-Final'!O80-VLOOKUP(FinalComparison!$G80,'SB35 Determination Data'!$K$4:$AN$415,W$2,FALSE)</f>
        <v>#N/A</v>
      </c>
      <c r="X80" s="34"/>
      <c r="Y80" s="80" t="e">
        <f>'5th Cycle Summary-Final'!P80-VLOOKUP(FinalComparison!$G80,'SB35 Determination Data'!$K$4:$AN$415,Y$2,FALSE)</f>
        <v>#N/A</v>
      </c>
      <c r="Z80" s="80" t="e">
        <f>'5th Cycle Summary-Final'!Q80-VLOOKUP(FinalComparison!$G80,'SB35 Determination Data'!$K$4:$AN$415,Z$2,FALSE)</f>
        <v>#N/A</v>
      </c>
      <c r="AA80" s="80" t="e">
        <f>'5th Cycle Summary-Final'!R80-VLOOKUP(FinalComparison!$G80,'SB35 Determination Data'!$K$4:$AN$415,AA$2,FALSE)</f>
        <v>#N/A</v>
      </c>
      <c r="AB80" s="80" t="e">
        <f>'5th Cycle Summary-Final'!S80-VLOOKUP(FinalComparison!$G80,'SB35 Determination Data'!$K$4:$AN$415,AB$2,FALSE)</f>
        <v>#N/A</v>
      </c>
      <c r="AC80" s="80" t="e">
        <f>'5th Cycle Summary-Final'!T80-VLOOKUP(FinalComparison!$G80,'SB35 Determination Data'!$K$4:$AN$415,AC$2,FALSE)</f>
        <v>#N/A</v>
      </c>
      <c r="AD80" s="80" t="e">
        <f>'5th Cycle Summary-Final'!U80-VLOOKUP(FinalComparison!$G80,'SB35 Determination Data'!$K$4:$AN$415,AD$2,FALSE)</f>
        <v>#N/A</v>
      </c>
      <c r="AE80" s="80" t="e">
        <f>'5th Cycle Summary-Final'!V80-VLOOKUP(FinalComparison!$G80,'SB35 Determination Data'!$K$4:$AN$415,AE$2,FALSE)</f>
        <v>#N/A</v>
      </c>
      <c r="AF80" s="80" t="e">
        <f>'5th Cycle Summary-Final'!W80-VLOOKUP(FinalComparison!$G80,'SB35 Determination Data'!$K$4:$AN$415,AF$2,FALSE)</f>
        <v>#N/A</v>
      </c>
    </row>
    <row r="81" spans="1:32" x14ac:dyDescent="0.2">
      <c r="A81" t="s">
        <v>25</v>
      </c>
      <c r="F81" t="s">
        <v>26</v>
      </c>
      <c r="G81" t="s">
        <v>1000</v>
      </c>
      <c r="H81" s="80" t="e">
        <f>'5th Cycle Summary-Final'!D81-VLOOKUP(FinalComparison!$G81,'SB35 Determination Data'!$K$4:$AN$415,H$2,FALSE)</f>
        <v>#N/A</v>
      </c>
      <c r="I81" s="80" t="e">
        <f>'5th Cycle Summary-Final'!E81-VLOOKUP(FinalComparison!$G81,'SB35 Determination Data'!$K$4:$AN$415,I$2,FALSE)</f>
        <v>#N/A</v>
      </c>
      <c r="J81" s="80" t="e">
        <f>'5th Cycle Summary-Final'!F81-VLOOKUP(FinalComparison!$G81,'SB35 Determination Data'!$K$4:$AN$415,J$2,FALSE)</f>
        <v>#N/A</v>
      </c>
      <c r="K81" s="80" t="e">
        <f>'5th Cycle Summary-Final'!G81-VLOOKUP(FinalComparison!$G81,'SB35 Determination Data'!$K$4:$AN$415,K$2,FALSE)</f>
        <v>#N/A</v>
      </c>
      <c r="L81" s="80" t="e">
        <f>'5th Cycle Summary-Final'!H81-VLOOKUP(FinalComparison!$G81,'SB35 Determination Data'!$K$4:$AN$415,L$2,FALSE)</f>
        <v>#N/A</v>
      </c>
      <c r="M81" s="80" t="e">
        <f>'5th Cycle Summary-Final'!I81-VLOOKUP(FinalComparison!$G81,'SB35 Determination Data'!$K$4:$AN$415,M$2,FALSE)</f>
        <v>#N/A</v>
      </c>
      <c r="N81" s="80"/>
      <c r="O81" s="80"/>
      <c r="P81" s="80" t="e">
        <f>'5th Cycle Summary-Final'!J81-VLOOKUP(FinalComparison!$G81,'SB35 Determination Data'!$K$4:$AN$415,P$2,FALSE)</f>
        <v>#N/A</v>
      </c>
      <c r="Q81" s="80" t="e">
        <f>'5th Cycle Summary-Final'!K81-VLOOKUP(FinalComparison!$G81,'SB35 Determination Data'!$K$4:$AN$415,Q$2,FALSE)</f>
        <v>#N/A</v>
      </c>
      <c r="R81" s="80" t="e">
        <f>'5th Cycle Summary-Final'!L81-VLOOKUP(FinalComparison!$G81,'SB35 Determination Data'!$K$4:$AN$415,R$2,FALSE)</f>
        <v>#N/A</v>
      </c>
      <c r="S81" s="80" t="e">
        <f>'5th Cycle Summary-Final'!M81-VLOOKUP(FinalComparison!$G81,'SB35 Determination Data'!$K$4:$AN$415,S$2,FALSE)</f>
        <v>#N/A</v>
      </c>
      <c r="T81" s="80" t="e">
        <f>'5th Cycle Summary-Final'!N81-VLOOKUP(FinalComparison!$G81,'SB35 Determination Data'!$K$4:$AN$415,T$2,FALSE)</f>
        <v>#N/A</v>
      </c>
      <c r="U81" s="34"/>
      <c r="V81" s="34"/>
      <c r="W81" s="80" t="e">
        <f>'5th Cycle Summary-Final'!O81-VLOOKUP(FinalComparison!$G81,'SB35 Determination Data'!$K$4:$AN$415,W$2,FALSE)</f>
        <v>#N/A</v>
      </c>
      <c r="X81" s="34"/>
      <c r="Y81" s="80" t="e">
        <f>'5th Cycle Summary-Final'!P81-VLOOKUP(FinalComparison!$G81,'SB35 Determination Data'!$K$4:$AN$415,Y$2,FALSE)</f>
        <v>#N/A</v>
      </c>
      <c r="Z81" s="80" t="e">
        <f>'5th Cycle Summary-Final'!Q81-VLOOKUP(FinalComparison!$G81,'SB35 Determination Data'!$K$4:$AN$415,Z$2,FALSE)</f>
        <v>#N/A</v>
      </c>
      <c r="AA81" s="80" t="e">
        <f>'5th Cycle Summary-Final'!R81-VLOOKUP(FinalComparison!$G81,'SB35 Determination Data'!$K$4:$AN$415,AA$2,FALSE)</f>
        <v>#N/A</v>
      </c>
      <c r="AB81" s="80" t="e">
        <f>'5th Cycle Summary-Final'!S81-VLOOKUP(FinalComparison!$G81,'SB35 Determination Data'!$K$4:$AN$415,AB$2,FALSE)</f>
        <v>#N/A</v>
      </c>
      <c r="AC81" s="80" t="e">
        <f>'5th Cycle Summary-Final'!T81-VLOOKUP(FinalComparison!$G81,'SB35 Determination Data'!$K$4:$AN$415,AC$2,FALSE)</f>
        <v>#N/A</v>
      </c>
      <c r="AD81" s="80" t="e">
        <f>'5th Cycle Summary-Final'!U81-VLOOKUP(FinalComparison!$G81,'SB35 Determination Data'!$K$4:$AN$415,AD$2,FALSE)</f>
        <v>#N/A</v>
      </c>
      <c r="AE81" s="80" t="e">
        <f>'5th Cycle Summary-Final'!V81-VLOOKUP(FinalComparison!$G81,'SB35 Determination Data'!$K$4:$AN$415,AE$2,FALSE)</f>
        <v>#N/A</v>
      </c>
      <c r="AF81" s="80" t="e">
        <f>'5th Cycle Summary-Final'!W81-VLOOKUP(FinalComparison!$G81,'SB35 Determination Data'!$K$4:$AN$415,AF$2,FALSE)</f>
        <v>#N/A</v>
      </c>
    </row>
    <row r="82" spans="1:32" x14ac:dyDescent="0.2">
      <c r="A82" t="s">
        <v>1033</v>
      </c>
      <c r="F82" t="s">
        <v>953</v>
      </c>
      <c r="G82" t="s">
        <v>1032</v>
      </c>
      <c r="H82" s="80">
        <f>'5th Cycle Summary-Final'!D82-VLOOKUP(FinalComparison!$G82,'SB35 Determination Data'!$K$4:$AN$415,H$2,FALSE)</f>
        <v>-73</v>
      </c>
      <c r="I82" s="80">
        <f>'5th Cycle Summary-Final'!E82-VLOOKUP(FinalComparison!$G82,'SB35 Determination Data'!$K$4:$AN$415,I$2,FALSE)</f>
        <v>0</v>
      </c>
      <c r="J82" s="80">
        <f>'5th Cycle Summary-Final'!F82-VLOOKUP(FinalComparison!$G82,'SB35 Determination Data'!$K$4:$AN$415,J$2,FALSE)</f>
        <v>0</v>
      </c>
      <c r="K82" s="80">
        <f>'5th Cycle Summary-Final'!G82-VLOOKUP(FinalComparison!$G82,'SB35 Determination Data'!$K$4:$AN$415,K$2,FALSE)</f>
        <v>0</v>
      </c>
      <c r="L82" s="80">
        <f>'5th Cycle Summary-Final'!H82-VLOOKUP(FinalComparison!$G82,'SB35 Determination Data'!$K$4:$AN$415,L$2,FALSE)</f>
        <v>-73</v>
      </c>
      <c r="M82" s="80">
        <f>'5th Cycle Summary-Final'!I82-VLOOKUP(FinalComparison!$G82,'SB35 Determination Data'!$K$4:$AN$415,M$2,FALSE)</f>
        <v>0</v>
      </c>
      <c r="N82" s="80"/>
      <c r="O82" s="80"/>
      <c r="P82" s="80">
        <f>'5th Cycle Summary-Final'!J82-VLOOKUP(FinalComparison!$G82,'SB35 Determination Data'!$K$4:$AN$415,P$2,FALSE)</f>
        <v>0</v>
      </c>
      <c r="Q82" s="80">
        <f>'5th Cycle Summary-Final'!K82-VLOOKUP(FinalComparison!$G82,'SB35 Determination Data'!$K$4:$AN$415,Q$2,FALSE)</f>
        <v>-36</v>
      </c>
      <c r="R82" s="80">
        <f>'5th Cycle Summary-Final'!L82-VLOOKUP(FinalComparison!$G82,'SB35 Determination Data'!$K$4:$AN$415,R$2,FALSE)</f>
        <v>-36</v>
      </c>
      <c r="S82" s="80">
        <f>'5th Cycle Summary-Final'!M82-VLOOKUP(FinalComparison!$G82,'SB35 Determination Data'!$K$4:$AN$415,S$2,FALSE)</f>
        <v>0</v>
      </c>
      <c r="T82" s="80">
        <f>'5th Cycle Summary-Final'!N82-VLOOKUP(FinalComparison!$G82,'SB35 Determination Data'!$K$4:$AN$415,T$2,FALSE)</f>
        <v>36</v>
      </c>
      <c r="U82" s="34"/>
      <c r="V82" s="34"/>
      <c r="W82" s="80">
        <f>'5th Cycle Summary-Final'!O82-VLOOKUP(FinalComparison!$G82,'SB35 Determination Data'!$K$4:$AN$415,W$2,FALSE)</f>
        <v>-0.33333333333333337</v>
      </c>
      <c r="X82" s="34"/>
      <c r="Y82" s="80">
        <f>'5th Cycle Summary-Final'!P82-VLOOKUP(FinalComparison!$G82,'SB35 Determination Data'!$K$4:$AN$415,Y$2,FALSE)</f>
        <v>0</v>
      </c>
      <c r="Z82" s="80">
        <f>'5th Cycle Summary-Final'!Q82-VLOOKUP(FinalComparison!$G82,'SB35 Determination Data'!$K$4:$AN$415,Z$2,FALSE)</f>
        <v>-15</v>
      </c>
      <c r="AA82" s="80">
        <f>'5th Cycle Summary-Final'!R82-VLOOKUP(FinalComparison!$G82,'SB35 Determination Data'!$K$4:$AN$415,AA$2,FALSE)</f>
        <v>15</v>
      </c>
      <c r="AB82" s="80">
        <f>'5th Cycle Summary-Final'!S82-VLOOKUP(FinalComparison!$G82,'SB35 Determination Data'!$K$4:$AN$415,AB$2,FALSE)</f>
        <v>-0.13043478260869565</v>
      </c>
      <c r="AC82" s="80">
        <f>'5th Cycle Summary-Final'!T82-VLOOKUP(FinalComparison!$G82,'SB35 Determination Data'!$K$4:$AN$415,AC$2,FALSE)</f>
        <v>-156</v>
      </c>
      <c r="AD82" s="80">
        <f>'5th Cycle Summary-Final'!U82-VLOOKUP(FinalComparison!$G82,'SB35 Determination Data'!$K$4:$AN$415,AD$2,FALSE)</f>
        <v>0</v>
      </c>
      <c r="AE82" s="80">
        <f>'5th Cycle Summary-Final'!V82-VLOOKUP(FinalComparison!$G82,'SB35 Determination Data'!$K$4:$AN$415,AE$2,FALSE)</f>
        <v>-156</v>
      </c>
      <c r="AF82" s="80">
        <f>'5th Cycle Summary-Final'!W82-VLOOKUP(FinalComparison!$G82,'SB35 Determination Data'!$K$4:$AN$415,AF$2,FALSE)</f>
        <v>0</v>
      </c>
    </row>
    <row r="83" spans="1:32" x14ac:dyDescent="0.2">
      <c r="A83" t="s">
        <v>1033</v>
      </c>
      <c r="F83" t="s">
        <v>953</v>
      </c>
      <c r="G83" t="s">
        <v>1054</v>
      </c>
      <c r="H83" s="80">
        <f>'5th Cycle Summary-Final'!D83-VLOOKUP(FinalComparison!$G83,'SB35 Determination Data'!$K$4:$AN$415,H$2,FALSE)</f>
        <v>0</v>
      </c>
      <c r="I83" s="80">
        <f>'5th Cycle Summary-Final'!E83-VLOOKUP(FinalComparison!$G83,'SB35 Determination Data'!$K$4:$AN$415,I$2,FALSE)</f>
        <v>0</v>
      </c>
      <c r="J83" s="80">
        <f>'5th Cycle Summary-Final'!F83-VLOOKUP(FinalComparison!$G83,'SB35 Determination Data'!$K$4:$AN$415,J$2,FALSE)</f>
        <v>0</v>
      </c>
      <c r="K83" s="80">
        <f>'5th Cycle Summary-Final'!G83-VLOOKUP(FinalComparison!$G83,'SB35 Determination Data'!$K$4:$AN$415,K$2,FALSE)</f>
        <v>0</v>
      </c>
      <c r="L83" s="80">
        <f>'5th Cycle Summary-Final'!H83-VLOOKUP(FinalComparison!$G83,'SB35 Determination Data'!$K$4:$AN$415,L$2,FALSE)</f>
        <v>0</v>
      </c>
      <c r="M83" s="80">
        <f>'5th Cycle Summary-Final'!I83-VLOOKUP(FinalComparison!$G83,'SB35 Determination Data'!$K$4:$AN$415,M$2,FALSE)</f>
        <v>0</v>
      </c>
      <c r="N83" s="80"/>
      <c r="O83" s="80"/>
      <c r="P83" s="80">
        <f>'5th Cycle Summary-Final'!J83-VLOOKUP(FinalComparison!$G83,'SB35 Determination Data'!$K$4:$AN$415,P$2,FALSE)</f>
        <v>0</v>
      </c>
      <c r="Q83" s="80">
        <f>'5th Cycle Summary-Final'!K83-VLOOKUP(FinalComparison!$G83,'SB35 Determination Data'!$K$4:$AN$415,Q$2,FALSE)</f>
        <v>-11</v>
      </c>
      <c r="R83" s="80">
        <f>'5th Cycle Summary-Final'!L83-VLOOKUP(FinalComparison!$G83,'SB35 Determination Data'!$K$4:$AN$415,R$2,FALSE)</f>
        <v>0</v>
      </c>
      <c r="S83" s="80">
        <f>'5th Cycle Summary-Final'!M83-VLOOKUP(FinalComparison!$G83,'SB35 Determination Data'!$K$4:$AN$415,S$2,FALSE)</f>
        <v>-11</v>
      </c>
      <c r="T83" s="80">
        <f>'5th Cycle Summary-Final'!N83-VLOOKUP(FinalComparison!$G83,'SB35 Determination Data'!$K$4:$AN$415,T$2,FALSE)</f>
        <v>11</v>
      </c>
      <c r="U83" s="34"/>
      <c r="V83" s="34"/>
      <c r="W83" s="80">
        <f>'5th Cycle Summary-Final'!O83-VLOOKUP(FinalComparison!$G83,'SB35 Determination Data'!$K$4:$AN$415,W$2,FALSE)</f>
        <v>-7.9710144927536225E-2</v>
      </c>
      <c r="X83" s="34"/>
      <c r="Y83" s="80">
        <f>'5th Cycle Summary-Final'!P83-VLOOKUP(FinalComparison!$G83,'SB35 Determination Data'!$K$4:$AN$415,Y$2,FALSE)</f>
        <v>0</v>
      </c>
      <c r="Z83" s="80">
        <f>'5th Cycle Summary-Final'!Q83-VLOOKUP(FinalComparison!$G83,'SB35 Determination Data'!$K$4:$AN$415,Z$2,FALSE)</f>
        <v>-1</v>
      </c>
      <c r="AA83" s="80">
        <f>'5th Cycle Summary-Final'!R83-VLOOKUP(FinalComparison!$G83,'SB35 Determination Data'!$K$4:$AN$415,AA$2,FALSE)</f>
        <v>1</v>
      </c>
      <c r="AB83" s="80">
        <f>'5th Cycle Summary-Final'!S83-VLOOKUP(FinalComparison!$G83,'SB35 Determination Data'!$K$4:$AN$415,AB$2,FALSE)</f>
        <v>-6.8027210884353739E-3</v>
      </c>
      <c r="AC83" s="80">
        <f>'5th Cycle Summary-Final'!T83-VLOOKUP(FinalComparison!$G83,'SB35 Determination Data'!$K$4:$AN$415,AC$2,FALSE)</f>
        <v>0</v>
      </c>
      <c r="AD83" s="80">
        <f>'5th Cycle Summary-Final'!U83-VLOOKUP(FinalComparison!$G83,'SB35 Determination Data'!$K$4:$AN$415,AD$2,FALSE)</f>
        <v>-8</v>
      </c>
      <c r="AE83" s="80">
        <f>'5th Cycle Summary-Final'!V83-VLOOKUP(FinalComparison!$G83,'SB35 Determination Data'!$K$4:$AN$415,AE$2,FALSE)</f>
        <v>8</v>
      </c>
      <c r="AF83" s="80">
        <f>'5th Cycle Summary-Final'!W83-VLOOKUP(FinalComparison!$G83,'SB35 Determination Data'!$K$4:$AN$415,AF$2,FALSE)</f>
        <v>-2.3054755043227664E-2</v>
      </c>
    </row>
    <row r="84" spans="1:32" x14ac:dyDescent="0.2">
      <c r="A84" t="s">
        <v>1059</v>
      </c>
      <c r="F84" t="s">
        <v>13</v>
      </c>
      <c r="G84" t="s">
        <v>1058</v>
      </c>
      <c r="H84" s="80">
        <f>'5th Cycle Summary-Final'!D84-VLOOKUP(FinalComparison!$G84,'SB35 Determination Data'!$K$4:$AN$415,H$2,FALSE)</f>
        <v>4</v>
      </c>
      <c r="I84" s="80">
        <f>'5th Cycle Summary-Final'!E84-VLOOKUP(FinalComparison!$G84,'SB35 Determination Data'!$K$4:$AN$415,I$2,FALSE)</f>
        <v>0</v>
      </c>
      <c r="J84" s="80">
        <f>'5th Cycle Summary-Final'!F84-VLOOKUP(FinalComparison!$G84,'SB35 Determination Data'!$K$4:$AN$415,J$2,FALSE)</f>
        <v>0</v>
      </c>
      <c r="K84" s="80">
        <f>'5th Cycle Summary-Final'!G84-VLOOKUP(FinalComparison!$G84,'SB35 Determination Data'!$K$4:$AN$415,K$2,FALSE)</f>
        <v>0</v>
      </c>
      <c r="L84" s="80">
        <f>'5th Cycle Summary-Final'!H84-VLOOKUP(FinalComparison!$G84,'SB35 Determination Data'!$K$4:$AN$415,L$2,FALSE)</f>
        <v>4</v>
      </c>
      <c r="M84" s="80">
        <f>'5th Cycle Summary-Final'!I84-VLOOKUP(FinalComparison!$G84,'SB35 Determination Data'!$K$4:$AN$415,M$2,FALSE)</f>
        <v>0</v>
      </c>
      <c r="N84" s="80"/>
      <c r="O84" s="80"/>
      <c r="P84" s="80">
        <f>'5th Cycle Summary-Final'!J84-VLOOKUP(FinalComparison!$G84,'SB35 Determination Data'!$K$4:$AN$415,P$2,FALSE)</f>
        <v>2</v>
      </c>
      <c r="Q84" s="80">
        <f>'5th Cycle Summary-Final'!K84-VLOOKUP(FinalComparison!$G84,'SB35 Determination Data'!$K$4:$AN$415,Q$2,FALSE)</f>
        <v>0</v>
      </c>
      <c r="R84" s="80">
        <f>'5th Cycle Summary-Final'!L84-VLOOKUP(FinalComparison!$G84,'SB35 Determination Data'!$K$4:$AN$415,R$2,FALSE)</f>
        <v>0</v>
      </c>
      <c r="S84" s="80">
        <f>'5th Cycle Summary-Final'!M84-VLOOKUP(FinalComparison!$G84,'SB35 Determination Data'!$K$4:$AN$415,S$2,FALSE)</f>
        <v>0</v>
      </c>
      <c r="T84" s="80">
        <f>'5th Cycle Summary-Final'!N84-VLOOKUP(FinalComparison!$G84,'SB35 Determination Data'!$K$4:$AN$415,T$2,FALSE)</f>
        <v>2</v>
      </c>
      <c r="U84" s="34"/>
      <c r="V84" s="34"/>
      <c r="W84" s="80">
        <f>'5th Cycle Summary-Final'!O84-VLOOKUP(FinalComparison!$G84,'SB35 Determination Data'!$K$4:$AN$415,W$2,FALSE)</f>
        <v>0</v>
      </c>
      <c r="X84" s="34"/>
      <c r="Y84" s="80">
        <f>'5th Cycle Summary-Final'!P84-VLOOKUP(FinalComparison!$G84,'SB35 Determination Data'!$K$4:$AN$415,Y$2,FALSE)</f>
        <v>0</v>
      </c>
      <c r="Z84" s="80">
        <f>'5th Cycle Summary-Final'!Q84-VLOOKUP(FinalComparison!$G84,'SB35 Determination Data'!$K$4:$AN$415,Z$2,FALSE)</f>
        <v>0</v>
      </c>
      <c r="AA84" s="80">
        <f>'5th Cycle Summary-Final'!R84-VLOOKUP(FinalComparison!$G84,'SB35 Determination Data'!$K$4:$AN$415,AA$2,FALSE)</f>
        <v>0</v>
      </c>
      <c r="AB84" s="80">
        <f>'5th Cycle Summary-Final'!S84-VLOOKUP(FinalComparison!$G84,'SB35 Determination Data'!$K$4:$AN$415,AB$2,FALSE)</f>
        <v>0</v>
      </c>
      <c r="AC84" s="80">
        <f>'5th Cycle Summary-Final'!T84-VLOOKUP(FinalComparison!$G84,'SB35 Determination Data'!$K$4:$AN$415,AC$2,FALSE)</f>
        <v>0</v>
      </c>
      <c r="AD84" s="80">
        <f>'5th Cycle Summary-Final'!U84-VLOOKUP(FinalComparison!$G84,'SB35 Determination Data'!$K$4:$AN$415,AD$2,FALSE)</f>
        <v>0</v>
      </c>
      <c r="AE84" s="80">
        <f>'5th Cycle Summary-Final'!V84-VLOOKUP(FinalComparison!$G84,'SB35 Determination Data'!$K$4:$AN$415,AE$2,FALSE)</f>
        <v>0</v>
      </c>
      <c r="AF84" s="80">
        <f>'5th Cycle Summary-Final'!W84-VLOOKUP(FinalComparison!$G84,'SB35 Determination Data'!$K$4:$AN$415,AF$2,FALSE)</f>
        <v>0</v>
      </c>
    </row>
    <row r="85" spans="1:32" x14ac:dyDescent="0.2">
      <c r="A85" t="s">
        <v>5</v>
      </c>
      <c r="F85" t="s">
        <v>3</v>
      </c>
      <c r="G85" t="s">
        <v>4</v>
      </c>
      <c r="H85" s="80">
        <f>'5th Cycle Summary-Final'!D85-VLOOKUP(FinalComparison!$G85,'SB35 Determination Data'!$K$4:$AN$415,H$2,FALSE)</f>
        <v>0</v>
      </c>
      <c r="I85" s="80">
        <f>'5th Cycle Summary-Final'!E85-VLOOKUP(FinalComparison!$G85,'SB35 Determination Data'!$K$4:$AN$415,I$2,FALSE)</f>
        <v>0</v>
      </c>
      <c r="J85" s="80">
        <f>'5th Cycle Summary-Final'!F85-VLOOKUP(FinalComparison!$G85,'SB35 Determination Data'!$K$4:$AN$415,J$2,FALSE)</f>
        <v>0</v>
      </c>
      <c r="K85" s="80">
        <f>'5th Cycle Summary-Final'!G85-VLOOKUP(FinalComparison!$G85,'SB35 Determination Data'!$K$4:$AN$415,K$2,FALSE)</f>
        <v>0</v>
      </c>
      <c r="L85" s="80">
        <f>'5th Cycle Summary-Final'!H85-VLOOKUP(FinalComparison!$G85,'SB35 Determination Data'!$K$4:$AN$415,L$2,FALSE)</f>
        <v>0</v>
      </c>
      <c r="M85" s="80">
        <f>'5th Cycle Summary-Final'!I85-VLOOKUP(FinalComparison!$G85,'SB35 Determination Data'!$K$4:$AN$415,M$2,FALSE)</f>
        <v>0</v>
      </c>
      <c r="N85" s="80"/>
      <c r="O85" s="80"/>
      <c r="P85" s="80">
        <f>'5th Cycle Summary-Final'!J85-VLOOKUP(FinalComparison!$G85,'SB35 Determination Data'!$K$4:$AN$415,P$2,FALSE)</f>
        <v>0</v>
      </c>
      <c r="Q85" s="80">
        <f>'5th Cycle Summary-Final'!K85-VLOOKUP(FinalComparison!$G85,'SB35 Determination Data'!$K$4:$AN$415,Q$2,FALSE)</f>
        <v>0</v>
      </c>
      <c r="R85" s="80">
        <f>'5th Cycle Summary-Final'!L85-VLOOKUP(FinalComparison!$G85,'SB35 Determination Data'!$K$4:$AN$415,R$2,FALSE)</f>
        <v>0</v>
      </c>
      <c r="S85" s="80">
        <f>'5th Cycle Summary-Final'!M85-VLOOKUP(FinalComparison!$G85,'SB35 Determination Data'!$K$4:$AN$415,S$2,FALSE)</f>
        <v>0</v>
      </c>
      <c r="T85" s="80">
        <f>'5th Cycle Summary-Final'!N85-VLOOKUP(FinalComparison!$G85,'SB35 Determination Data'!$K$4:$AN$415,T$2,FALSE)</f>
        <v>0</v>
      </c>
      <c r="U85" s="34"/>
      <c r="V85" s="34"/>
      <c r="W85" s="80">
        <f>'5th Cycle Summary-Final'!O85-VLOOKUP(FinalComparison!$G85,'SB35 Determination Data'!$K$4:$AN$415,W$2,FALSE)</f>
        <v>0</v>
      </c>
      <c r="X85" s="34"/>
      <c r="Y85" s="80">
        <f>'5th Cycle Summary-Final'!P85-VLOOKUP(FinalComparison!$G85,'SB35 Determination Data'!$K$4:$AN$415,Y$2,FALSE)</f>
        <v>0</v>
      </c>
      <c r="Z85" s="80">
        <f>'5th Cycle Summary-Final'!Q85-VLOOKUP(FinalComparison!$G85,'SB35 Determination Data'!$K$4:$AN$415,Z$2,FALSE)</f>
        <v>0</v>
      </c>
      <c r="AA85" s="80">
        <f>'5th Cycle Summary-Final'!R85-VLOOKUP(FinalComparison!$G85,'SB35 Determination Data'!$K$4:$AN$415,AA$2,FALSE)</f>
        <v>0</v>
      </c>
      <c r="AB85" s="80">
        <f>'5th Cycle Summary-Final'!S85-VLOOKUP(FinalComparison!$G85,'SB35 Determination Data'!$K$4:$AN$415,AB$2,FALSE)</f>
        <v>0</v>
      </c>
      <c r="AC85" s="80">
        <f>'5th Cycle Summary-Final'!T85-VLOOKUP(FinalComparison!$G85,'SB35 Determination Data'!$K$4:$AN$415,AC$2,FALSE)</f>
        <v>0</v>
      </c>
      <c r="AD85" s="80">
        <f>'5th Cycle Summary-Final'!U85-VLOOKUP(FinalComparison!$G85,'SB35 Determination Data'!$K$4:$AN$415,AD$2,FALSE)</f>
        <v>0</v>
      </c>
      <c r="AE85" s="80">
        <f>'5th Cycle Summary-Final'!V85-VLOOKUP(FinalComparison!$G85,'SB35 Determination Data'!$K$4:$AN$415,AE$2,FALSE)</f>
        <v>0</v>
      </c>
      <c r="AF85" s="80">
        <f>'5th Cycle Summary-Final'!W85-VLOOKUP(FinalComparison!$G85,'SB35 Determination Data'!$K$4:$AN$415,AF$2,FALSE)</f>
        <v>0</v>
      </c>
    </row>
    <row r="86" spans="1:32" x14ac:dyDescent="0.2">
      <c r="A86" t="s">
        <v>5</v>
      </c>
      <c r="F86" t="s">
        <v>3</v>
      </c>
      <c r="G86" t="s">
        <v>10</v>
      </c>
      <c r="H86" s="80">
        <f>'5th Cycle Summary-Final'!D86-VLOOKUP(FinalComparison!$G86,'SB35 Determination Data'!$K$4:$AN$415,H$2,FALSE)</f>
        <v>0</v>
      </c>
      <c r="I86" s="80">
        <f>'5th Cycle Summary-Final'!E86-VLOOKUP(FinalComparison!$G86,'SB35 Determination Data'!$K$4:$AN$415,I$2,FALSE)</f>
        <v>0</v>
      </c>
      <c r="J86" s="80">
        <f>'5th Cycle Summary-Final'!F86-VLOOKUP(FinalComparison!$G86,'SB35 Determination Data'!$K$4:$AN$415,J$2,FALSE)</f>
        <v>0</v>
      </c>
      <c r="K86" s="80">
        <f>'5th Cycle Summary-Final'!G86-VLOOKUP(FinalComparison!$G86,'SB35 Determination Data'!$K$4:$AN$415,K$2,FALSE)</f>
        <v>0</v>
      </c>
      <c r="L86" s="80">
        <f>'5th Cycle Summary-Final'!H86-VLOOKUP(FinalComparison!$G86,'SB35 Determination Data'!$K$4:$AN$415,L$2,FALSE)</f>
        <v>0</v>
      </c>
      <c r="M86" s="80">
        <f>'5th Cycle Summary-Final'!I86-VLOOKUP(FinalComparison!$G86,'SB35 Determination Data'!$K$4:$AN$415,M$2,FALSE)</f>
        <v>0</v>
      </c>
      <c r="N86" s="80"/>
      <c r="O86" s="80"/>
      <c r="P86" s="80">
        <f>'5th Cycle Summary-Final'!J86-VLOOKUP(FinalComparison!$G86,'SB35 Determination Data'!$K$4:$AN$415,P$2,FALSE)</f>
        <v>0</v>
      </c>
      <c r="Q86" s="80">
        <f>'5th Cycle Summary-Final'!K86-VLOOKUP(FinalComparison!$G86,'SB35 Determination Data'!$K$4:$AN$415,Q$2,FALSE)</f>
        <v>8</v>
      </c>
      <c r="R86" s="80">
        <f>'5th Cycle Summary-Final'!L86-VLOOKUP(FinalComparison!$G86,'SB35 Determination Data'!$K$4:$AN$415,R$2,FALSE)</f>
        <v>8</v>
      </c>
      <c r="S86" s="80">
        <f>'5th Cycle Summary-Final'!M86-VLOOKUP(FinalComparison!$G86,'SB35 Determination Data'!$K$4:$AN$415,S$2,FALSE)</f>
        <v>0</v>
      </c>
      <c r="T86" s="80">
        <f>'5th Cycle Summary-Final'!N86-VLOOKUP(FinalComparison!$G86,'SB35 Determination Data'!$K$4:$AN$415,T$2,FALSE)</f>
        <v>-8</v>
      </c>
      <c r="U86" s="34"/>
      <c r="V86" s="34"/>
      <c r="W86" s="80">
        <f>'5th Cycle Summary-Final'!O86-VLOOKUP(FinalComparison!$G86,'SB35 Determination Data'!$K$4:$AN$415,W$2,FALSE)</f>
        <v>3.5714285714285712E-2</v>
      </c>
      <c r="X86" s="34"/>
      <c r="Y86" s="80">
        <f>'5th Cycle Summary-Final'!P86-VLOOKUP(FinalComparison!$G86,'SB35 Determination Data'!$K$4:$AN$415,Y$2,FALSE)</f>
        <v>0</v>
      </c>
      <c r="Z86" s="80">
        <f>'5th Cycle Summary-Final'!Q86-VLOOKUP(FinalComparison!$G86,'SB35 Determination Data'!$K$4:$AN$415,Z$2,FALSE)</f>
        <v>0</v>
      </c>
      <c r="AA86" s="80">
        <f>'5th Cycle Summary-Final'!R86-VLOOKUP(FinalComparison!$G86,'SB35 Determination Data'!$K$4:$AN$415,AA$2,FALSE)</f>
        <v>0</v>
      </c>
      <c r="AB86" s="80">
        <f>'5th Cycle Summary-Final'!S86-VLOOKUP(FinalComparison!$G86,'SB35 Determination Data'!$K$4:$AN$415,AB$2,FALSE)</f>
        <v>0</v>
      </c>
      <c r="AC86" s="80">
        <f>'5th Cycle Summary-Final'!T86-VLOOKUP(FinalComparison!$G86,'SB35 Determination Data'!$K$4:$AN$415,AC$2,FALSE)</f>
        <v>0</v>
      </c>
      <c r="AD86" s="80">
        <f>'5th Cycle Summary-Final'!U86-VLOOKUP(FinalComparison!$G86,'SB35 Determination Data'!$K$4:$AN$415,AD$2,FALSE)</f>
        <v>0</v>
      </c>
      <c r="AE86" s="80">
        <f>'5th Cycle Summary-Final'!V86-VLOOKUP(FinalComparison!$G86,'SB35 Determination Data'!$K$4:$AN$415,AE$2,FALSE)</f>
        <v>0</v>
      </c>
      <c r="AF86" s="80">
        <f>'5th Cycle Summary-Final'!W86-VLOOKUP(FinalComparison!$G86,'SB35 Determination Data'!$K$4:$AN$415,AF$2,FALSE)</f>
        <v>0</v>
      </c>
    </row>
    <row r="87" spans="1:32" x14ac:dyDescent="0.2">
      <c r="A87" t="s">
        <v>5</v>
      </c>
      <c r="F87" t="s">
        <v>3</v>
      </c>
      <c r="G87" t="s">
        <v>1028</v>
      </c>
      <c r="H87" s="80">
        <f>'5th Cycle Summary-Final'!D87-VLOOKUP(FinalComparison!$G87,'SB35 Determination Data'!$K$4:$AN$415,H$2,FALSE)</f>
        <v>0</v>
      </c>
      <c r="I87" s="80">
        <f>'5th Cycle Summary-Final'!E87-VLOOKUP(FinalComparison!$G87,'SB35 Determination Data'!$K$4:$AN$415,I$2,FALSE)</f>
        <v>0</v>
      </c>
      <c r="J87" s="80">
        <f>'5th Cycle Summary-Final'!F87-VLOOKUP(FinalComparison!$G87,'SB35 Determination Data'!$K$4:$AN$415,J$2,FALSE)</f>
        <v>0</v>
      </c>
      <c r="K87" s="80">
        <f>'5th Cycle Summary-Final'!G87-VLOOKUP(FinalComparison!$G87,'SB35 Determination Data'!$K$4:$AN$415,K$2,FALSE)</f>
        <v>0</v>
      </c>
      <c r="L87" s="80">
        <f>'5th Cycle Summary-Final'!H87-VLOOKUP(FinalComparison!$G87,'SB35 Determination Data'!$K$4:$AN$415,L$2,FALSE)</f>
        <v>0</v>
      </c>
      <c r="M87" s="80">
        <f>'5th Cycle Summary-Final'!I87-VLOOKUP(FinalComparison!$G87,'SB35 Determination Data'!$K$4:$AN$415,M$2,FALSE)</f>
        <v>0</v>
      </c>
      <c r="N87" s="80"/>
      <c r="O87" s="80"/>
      <c r="P87" s="80">
        <f>'5th Cycle Summary-Final'!J87-VLOOKUP(FinalComparison!$G87,'SB35 Determination Data'!$K$4:$AN$415,P$2,FALSE)</f>
        <v>0</v>
      </c>
      <c r="Q87" s="80">
        <f>'5th Cycle Summary-Final'!K87-VLOOKUP(FinalComparison!$G87,'SB35 Determination Data'!$K$4:$AN$415,Q$2,FALSE)</f>
        <v>0</v>
      </c>
      <c r="R87" s="80">
        <f>'5th Cycle Summary-Final'!L87-VLOOKUP(FinalComparison!$G87,'SB35 Determination Data'!$K$4:$AN$415,R$2,FALSE)</f>
        <v>0</v>
      </c>
      <c r="S87" s="80">
        <f>'5th Cycle Summary-Final'!M87-VLOOKUP(FinalComparison!$G87,'SB35 Determination Data'!$K$4:$AN$415,S$2,FALSE)</f>
        <v>0</v>
      </c>
      <c r="T87" s="80">
        <f>'5th Cycle Summary-Final'!N87-VLOOKUP(FinalComparison!$G87,'SB35 Determination Data'!$K$4:$AN$415,T$2,FALSE)</f>
        <v>0</v>
      </c>
      <c r="U87" s="34"/>
      <c r="V87" s="34"/>
      <c r="W87" s="80">
        <f>'5th Cycle Summary-Final'!O87-VLOOKUP(FinalComparison!$G87,'SB35 Determination Data'!$K$4:$AN$415,W$2,FALSE)</f>
        <v>0</v>
      </c>
      <c r="X87" s="34"/>
      <c r="Y87" s="80">
        <f>'5th Cycle Summary-Final'!P87-VLOOKUP(FinalComparison!$G87,'SB35 Determination Data'!$K$4:$AN$415,Y$2,FALSE)</f>
        <v>0</v>
      </c>
      <c r="Z87" s="80">
        <f>'5th Cycle Summary-Final'!Q87-VLOOKUP(FinalComparison!$G87,'SB35 Determination Data'!$K$4:$AN$415,Z$2,FALSE)</f>
        <v>0</v>
      </c>
      <c r="AA87" s="80">
        <f>'5th Cycle Summary-Final'!R87-VLOOKUP(FinalComparison!$G87,'SB35 Determination Data'!$K$4:$AN$415,AA$2,FALSE)</f>
        <v>0</v>
      </c>
      <c r="AB87" s="80">
        <f>'5th Cycle Summary-Final'!S87-VLOOKUP(FinalComparison!$G87,'SB35 Determination Data'!$K$4:$AN$415,AB$2,FALSE)</f>
        <v>0</v>
      </c>
      <c r="AC87" s="80">
        <f>'5th Cycle Summary-Final'!T87-VLOOKUP(FinalComparison!$G87,'SB35 Determination Data'!$K$4:$AN$415,AC$2,FALSE)</f>
        <v>-10</v>
      </c>
      <c r="AD87" s="80">
        <f>'5th Cycle Summary-Final'!U87-VLOOKUP(FinalComparison!$G87,'SB35 Determination Data'!$K$4:$AN$415,AD$2,FALSE)</f>
        <v>0</v>
      </c>
      <c r="AE87" s="80">
        <f>'5th Cycle Summary-Final'!V87-VLOOKUP(FinalComparison!$G87,'SB35 Determination Data'!$K$4:$AN$415,AE$2,FALSE)</f>
        <v>-10</v>
      </c>
      <c r="AF87" s="80">
        <f>'5th Cycle Summary-Final'!W87-VLOOKUP(FinalComparison!$G87,'SB35 Determination Data'!$K$4:$AN$415,AF$2,FALSE)</f>
        <v>5.488653160594742E-3</v>
      </c>
    </row>
    <row r="88" spans="1:32" x14ac:dyDescent="0.2">
      <c r="A88" t="s">
        <v>5</v>
      </c>
      <c r="F88" t="s">
        <v>3</v>
      </c>
      <c r="G88" t="s">
        <v>1030</v>
      </c>
      <c r="H88" s="80">
        <f>'5th Cycle Summary-Final'!D88-VLOOKUP(FinalComparison!$G88,'SB35 Determination Data'!$K$4:$AN$415,H$2,FALSE)</f>
        <v>0</v>
      </c>
      <c r="I88" s="80">
        <f>'5th Cycle Summary-Final'!E88-VLOOKUP(FinalComparison!$G88,'SB35 Determination Data'!$K$4:$AN$415,I$2,FALSE)</f>
        <v>0</v>
      </c>
      <c r="J88" s="80">
        <f>'5th Cycle Summary-Final'!F88-VLOOKUP(FinalComparison!$G88,'SB35 Determination Data'!$K$4:$AN$415,J$2,FALSE)</f>
        <v>0</v>
      </c>
      <c r="K88" s="80">
        <f>'5th Cycle Summary-Final'!G88-VLOOKUP(FinalComparison!$G88,'SB35 Determination Data'!$K$4:$AN$415,K$2,FALSE)</f>
        <v>0</v>
      </c>
      <c r="L88" s="80">
        <f>'5th Cycle Summary-Final'!H88-VLOOKUP(FinalComparison!$G88,'SB35 Determination Data'!$K$4:$AN$415,L$2,FALSE)</f>
        <v>0</v>
      </c>
      <c r="M88" s="80">
        <f>'5th Cycle Summary-Final'!I88-VLOOKUP(FinalComparison!$G88,'SB35 Determination Data'!$K$4:$AN$415,M$2,FALSE)</f>
        <v>0</v>
      </c>
      <c r="N88" s="80"/>
      <c r="O88" s="80"/>
      <c r="P88" s="80">
        <f>'5th Cycle Summary-Final'!J88-VLOOKUP(FinalComparison!$G88,'SB35 Determination Data'!$K$4:$AN$415,P$2,FALSE)</f>
        <v>0</v>
      </c>
      <c r="Q88" s="80">
        <f>'5th Cycle Summary-Final'!K88-VLOOKUP(FinalComparison!$G88,'SB35 Determination Data'!$K$4:$AN$415,Q$2,FALSE)</f>
        <v>0</v>
      </c>
      <c r="R88" s="80">
        <f>'5th Cycle Summary-Final'!L88-VLOOKUP(FinalComparison!$G88,'SB35 Determination Data'!$K$4:$AN$415,R$2,FALSE)</f>
        <v>0</v>
      </c>
      <c r="S88" s="80">
        <f>'5th Cycle Summary-Final'!M88-VLOOKUP(FinalComparison!$G88,'SB35 Determination Data'!$K$4:$AN$415,S$2,FALSE)</f>
        <v>0</v>
      </c>
      <c r="T88" s="80">
        <f>'5th Cycle Summary-Final'!N88-VLOOKUP(FinalComparison!$G88,'SB35 Determination Data'!$K$4:$AN$415,T$2,FALSE)</f>
        <v>0</v>
      </c>
      <c r="U88" s="34"/>
      <c r="V88" s="34"/>
      <c r="W88" s="80">
        <f>'5th Cycle Summary-Final'!O88-VLOOKUP(FinalComparison!$G88,'SB35 Determination Data'!$K$4:$AN$415,W$2,FALSE)</f>
        <v>0</v>
      </c>
      <c r="X88" s="34"/>
      <c r="Y88" s="80">
        <f>'5th Cycle Summary-Final'!P88-VLOOKUP(FinalComparison!$G88,'SB35 Determination Data'!$K$4:$AN$415,Y$2,FALSE)</f>
        <v>0</v>
      </c>
      <c r="Z88" s="80">
        <f>'5th Cycle Summary-Final'!Q88-VLOOKUP(FinalComparison!$G88,'SB35 Determination Data'!$K$4:$AN$415,Z$2,FALSE)</f>
        <v>0</v>
      </c>
      <c r="AA88" s="80">
        <f>'5th Cycle Summary-Final'!R88-VLOOKUP(FinalComparison!$G88,'SB35 Determination Data'!$K$4:$AN$415,AA$2,FALSE)</f>
        <v>0</v>
      </c>
      <c r="AB88" s="80">
        <f>'5th Cycle Summary-Final'!S88-VLOOKUP(FinalComparison!$G88,'SB35 Determination Data'!$K$4:$AN$415,AB$2,FALSE)</f>
        <v>0</v>
      </c>
      <c r="AC88" s="80">
        <f>'5th Cycle Summary-Final'!T88-VLOOKUP(FinalComparison!$G88,'SB35 Determination Data'!$K$4:$AN$415,AC$2,FALSE)</f>
        <v>0</v>
      </c>
      <c r="AD88" s="80">
        <f>'5th Cycle Summary-Final'!U88-VLOOKUP(FinalComparison!$G88,'SB35 Determination Data'!$K$4:$AN$415,AD$2,FALSE)</f>
        <v>0</v>
      </c>
      <c r="AE88" s="80">
        <f>'5th Cycle Summary-Final'!V88-VLOOKUP(FinalComparison!$G88,'SB35 Determination Data'!$K$4:$AN$415,AE$2,FALSE)</f>
        <v>0</v>
      </c>
      <c r="AF88" s="80">
        <f>'5th Cycle Summary-Final'!W88-VLOOKUP(FinalComparison!$G88,'SB35 Determination Data'!$K$4:$AN$415,AF$2,FALSE)</f>
        <v>0</v>
      </c>
    </row>
    <row r="89" spans="1:32" x14ac:dyDescent="0.2">
      <c r="A89" t="s">
        <v>5</v>
      </c>
      <c r="F89" t="s">
        <v>3</v>
      </c>
      <c r="G89" t="s">
        <v>1031</v>
      </c>
      <c r="H89" s="80">
        <f>'5th Cycle Summary-Final'!D89-VLOOKUP(FinalComparison!$G89,'SB35 Determination Data'!$K$4:$AN$415,H$2,FALSE)</f>
        <v>0</v>
      </c>
      <c r="I89" s="80">
        <f>'5th Cycle Summary-Final'!E89-VLOOKUP(FinalComparison!$G89,'SB35 Determination Data'!$K$4:$AN$415,I$2,FALSE)</f>
        <v>0</v>
      </c>
      <c r="J89" s="80">
        <f>'5th Cycle Summary-Final'!F89-VLOOKUP(FinalComparison!$G89,'SB35 Determination Data'!$K$4:$AN$415,J$2,FALSE)</f>
        <v>0</v>
      </c>
      <c r="K89" s="80">
        <f>'5th Cycle Summary-Final'!G89-VLOOKUP(FinalComparison!$G89,'SB35 Determination Data'!$K$4:$AN$415,K$2,FALSE)</f>
        <v>0</v>
      </c>
      <c r="L89" s="80">
        <f>'5th Cycle Summary-Final'!H89-VLOOKUP(FinalComparison!$G89,'SB35 Determination Data'!$K$4:$AN$415,L$2,FALSE)</f>
        <v>0</v>
      </c>
      <c r="M89" s="80">
        <f>'5th Cycle Summary-Final'!I89-VLOOKUP(FinalComparison!$G89,'SB35 Determination Data'!$K$4:$AN$415,M$2,FALSE)</f>
        <v>0</v>
      </c>
      <c r="N89" s="80"/>
      <c r="O89" s="80"/>
      <c r="P89" s="80">
        <f>'5th Cycle Summary-Final'!J89-VLOOKUP(FinalComparison!$G89,'SB35 Determination Data'!$K$4:$AN$415,P$2,FALSE)</f>
        <v>0</v>
      </c>
      <c r="Q89" s="80">
        <f>'5th Cycle Summary-Final'!K89-VLOOKUP(FinalComparison!$G89,'SB35 Determination Data'!$K$4:$AN$415,Q$2,FALSE)</f>
        <v>0</v>
      </c>
      <c r="R89" s="80">
        <f>'5th Cycle Summary-Final'!L89-VLOOKUP(FinalComparison!$G89,'SB35 Determination Data'!$K$4:$AN$415,R$2,FALSE)</f>
        <v>0</v>
      </c>
      <c r="S89" s="80">
        <f>'5th Cycle Summary-Final'!M89-VLOOKUP(FinalComparison!$G89,'SB35 Determination Data'!$K$4:$AN$415,S$2,FALSE)</f>
        <v>0</v>
      </c>
      <c r="T89" s="80">
        <f>'5th Cycle Summary-Final'!N89-VLOOKUP(FinalComparison!$G89,'SB35 Determination Data'!$K$4:$AN$415,T$2,FALSE)</f>
        <v>0</v>
      </c>
      <c r="U89" s="34"/>
      <c r="V89" s="34"/>
      <c r="W89" s="80">
        <f>'5th Cycle Summary-Final'!O89-VLOOKUP(FinalComparison!$G89,'SB35 Determination Data'!$K$4:$AN$415,W$2,FALSE)</f>
        <v>0</v>
      </c>
      <c r="X89" s="34"/>
      <c r="Y89" s="80">
        <f>'5th Cycle Summary-Final'!P89-VLOOKUP(FinalComparison!$G89,'SB35 Determination Data'!$K$4:$AN$415,Y$2,FALSE)</f>
        <v>0</v>
      </c>
      <c r="Z89" s="80">
        <f>'5th Cycle Summary-Final'!Q89-VLOOKUP(FinalComparison!$G89,'SB35 Determination Data'!$K$4:$AN$415,Z$2,FALSE)</f>
        <v>0</v>
      </c>
      <c r="AA89" s="80">
        <f>'5th Cycle Summary-Final'!R89-VLOOKUP(FinalComparison!$G89,'SB35 Determination Data'!$K$4:$AN$415,AA$2,FALSE)</f>
        <v>0</v>
      </c>
      <c r="AB89" s="80">
        <f>'5th Cycle Summary-Final'!S89-VLOOKUP(FinalComparison!$G89,'SB35 Determination Data'!$K$4:$AN$415,AB$2,FALSE)</f>
        <v>0</v>
      </c>
      <c r="AC89" s="80">
        <f>'5th Cycle Summary-Final'!T89-VLOOKUP(FinalComparison!$G89,'SB35 Determination Data'!$K$4:$AN$415,AC$2,FALSE)</f>
        <v>0</v>
      </c>
      <c r="AD89" s="80">
        <f>'5th Cycle Summary-Final'!U89-VLOOKUP(FinalComparison!$G89,'SB35 Determination Data'!$K$4:$AN$415,AD$2,FALSE)</f>
        <v>0</v>
      </c>
      <c r="AE89" s="80">
        <f>'5th Cycle Summary-Final'!V89-VLOOKUP(FinalComparison!$G89,'SB35 Determination Data'!$K$4:$AN$415,AE$2,FALSE)</f>
        <v>0</v>
      </c>
      <c r="AF89" s="80">
        <f>'5th Cycle Summary-Final'!W89-VLOOKUP(FinalComparison!$G89,'SB35 Determination Data'!$K$4:$AN$415,AF$2,FALSE)</f>
        <v>0</v>
      </c>
    </row>
    <row r="90" spans="1:32" x14ac:dyDescent="0.2">
      <c r="A90" t="s">
        <v>5</v>
      </c>
      <c r="F90" t="s">
        <v>3</v>
      </c>
      <c r="G90" t="s">
        <v>33</v>
      </c>
      <c r="H90" s="80">
        <f>'5th Cycle Summary-Final'!D90-VLOOKUP(FinalComparison!$G90,'SB35 Determination Data'!$K$4:$AN$415,H$2,FALSE)</f>
        <v>0</v>
      </c>
      <c r="I90" s="80">
        <f>'5th Cycle Summary-Final'!E90-VLOOKUP(FinalComparison!$G90,'SB35 Determination Data'!$K$4:$AN$415,I$2,FALSE)</f>
        <v>0</v>
      </c>
      <c r="J90" s="80">
        <f>'5th Cycle Summary-Final'!F90-VLOOKUP(FinalComparison!$G90,'SB35 Determination Data'!$K$4:$AN$415,J$2,FALSE)</f>
        <v>0</v>
      </c>
      <c r="K90" s="80">
        <f>'5th Cycle Summary-Final'!G90-VLOOKUP(FinalComparison!$G90,'SB35 Determination Data'!$K$4:$AN$415,K$2,FALSE)</f>
        <v>0</v>
      </c>
      <c r="L90" s="80">
        <f>'5th Cycle Summary-Final'!H90-VLOOKUP(FinalComparison!$G90,'SB35 Determination Data'!$K$4:$AN$415,L$2,FALSE)</f>
        <v>0</v>
      </c>
      <c r="M90" s="80">
        <f>'5th Cycle Summary-Final'!I90-VLOOKUP(FinalComparison!$G90,'SB35 Determination Data'!$K$4:$AN$415,M$2,FALSE)</f>
        <v>0</v>
      </c>
      <c r="N90" s="80"/>
      <c r="O90" s="80"/>
      <c r="P90" s="80">
        <f>'5th Cycle Summary-Final'!J90-VLOOKUP(FinalComparison!$G90,'SB35 Determination Data'!$K$4:$AN$415,P$2,FALSE)</f>
        <v>0</v>
      </c>
      <c r="Q90" s="80">
        <f>'5th Cycle Summary-Final'!K90-VLOOKUP(FinalComparison!$G90,'SB35 Determination Data'!$K$4:$AN$415,Q$2,FALSE)</f>
        <v>0</v>
      </c>
      <c r="R90" s="80">
        <f>'5th Cycle Summary-Final'!L90-VLOOKUP(FinalComparison!$G90,'SB35 Determination Data'!$K$4:$AN$415,R$2,FALSE)</f>
        <v>0</v>
      </c>
      <c r="S90" s="80">
        <f>'5th Cycle Summary-Final'!M90-VLOOKUP(FinalComparison!$G90,'SB35 Determination Data'!$K$4:$AN$415,S$2,FALSE)</f>
        <v>0</v>
      </c>
      <c r="T90" s="80">
        <f>'5th Cycle Summary-Final'!N90-VLOOKUP(FinalComparison!$G90,'SB35 Determination Data'!$K$4:$AN$415,T$2,FALSE)</f>
        <v>0</v>
      </c>
      <c r="U90" s="34"/>
      <c r="V90" s="34"/>
      <c r="W90" s="80">
        <f>'5th Cycle Summary-Final'!O90-VLOOKUP(FinalComparison!$G90,'SB35 Determination Data'!$K$4:$AN$415,W$2,FALSE)</f>
        <v>0</v>
      </c>
      <c r="X90" s="34"/>
      <c r="Y90" s="80">
        <f>'5th Cycle Summary-Final'!P90-VLOOKUP(FinalComparison!$G90,'SB35 Determination Data'!$K$4:$AN$415,Y$2,FALSE)</f>
        <v>0</v>
      </c>
      <c r="Z90" s="80">
        <f>'5th Cycle Summary-Final'!Q90-VLOOKUP(FinalComparison!$G90,'SB35 Determination Data'!$K$4:$AN$415,Z$2,FALSE)</f>
        <v>0</v>
      </c>
      <c r="AA90" s="80">
        <f>'5th Cycle Summary-Final'!R90-VLOOKUP(FinalComparison!$G90,'SB35 Determination Data'!$K$4:$AN$415,AA$2,FALSE)</f>
        <v>0</v>
      </c>
      <c r="AB90" s="80">
        <f>'5th Cycle Summary-Final'!S90-VLOOKUP(FinalComparison!$G90,'SB35 Determination Data'!$K$4:$AN$415,AB$2,FALSE)</f>
        <v>0</v>
      </c>
      <c r="AC90" s="80">
        <f>'5th Cycle Summary-Final'!T90-VLOOKUP(FinalComparison!$G90,'SB35 Determination Data'!$K$4:$AN$415,AC$2,FALSE)</f>
        <v>0</v>
      </c>
      <c r="AD90" s="80">
        <f>'5th Cycle Summary-Final'!U90-VLOOKUP(FinalComparison!$G90,'SB35 Determination Data'!$K$4:$AN$415,AD$2,FALSE)</f>
        <v>0</v>
      </c>
      <c r="AE90" s="80">
        <f>'5th Cycle Summary-Final'!V90-VLOOKUP(FinalComparison!$G90,'SB35 Determination Data'!$K$4:$AN$415,AE$2,FALSE)</f>
        <v>0</v>
      </c>
      <c r="AF90" s="80">
        <f>'5th Cycle Summary-Final'!W90-VLOOKUP(FinalComparison!$G90,'SB35 Determination Data'!$K$4:$AN$415,AF$2,FALSE)</f>
        <v>0</v>
      </c>
    </row>
    <row r="91" spans="1:32" x14ac:dyDescent="0.2">
      <c r="A91" t="s">
        <v>5</v>
      </c>
      <c r="F91" t="s">
        <v>3</v>
      </c>
      <c r="G91" t="s">
        <v>36</v>
      </c>
      <c r="H91" s="80">
        <f>'5th Cycle Summary-Final'!D91-VLOOKUP(FinalComparison!$G91,'SB35 Determination Data'!$K$4:$AN$415,H$2,FALSE)</f>
        <v>0</v>
      </c>
      <c r="I91" s="80">
        <f>'5th Cycle Summary-Final'!E91-VLOOKUP(FinalComparison!$G91,'SB35 Determination Data'!$K$4:$AN$415,I$2,FALSE)</f>
        <v>0</v>
      </c>
      <c r="J91" s="80">
        <f>'5th Cycle Summary-Final'!F91-VLOOKUP(FinalComparison!$G91,'SB35 Determination Data'!$K$4:$AN$415,J$2,FALSE)</f>
        <v>0</v>
      </c>
      <c r="K91" s="80">
        <f>'5th Cycle Summary-Final'!G91-VLOOKUP(FinalComparison!$G91,'SB35 Determination Data'!$K$4:$AN$415,K$2,FALSE)</f>
        <v>0</v>
      </c>
      <c r="L91" s="80">
        <f>'5th Cycle Summary-Final'!H91-VLOOKUP(FinalComparison!$G91,'SB35 Determination Data'!$K$4:$AN$415,L$2,FALSE)</f>
        <v>0</v>
      </c>
      <c r="M91" s="80">
        <f>'5th Cycle Summary-Final'!I91-VLOOKUP(FinalComparison!$G91,'SB35 Determination Data'!$K$4:$AN$415,M$2,FALSE)</f>
        <v>0</v>
      </c>
      <c r="N91" s="80"/>
      <c r="O91" s="80"/>
      <c r="P91" s="80">
        <f>'5th Cycle Summary-Final'!J91-VLOOKUP(FinalComparison!$G91,'SB35 Determination Data'!$K$4:$AN$415,P$2,FALSE)</f>
        <v>0</v>
      </c>
      <c r="Q91" s="80">
        <f>'5th Cycle Summary-Final'!K91-VLOOKUP(FinalComparison!$G91,'SB35 Determination Data'!$K$4:$AN$415,Q$2,FALSE)</f>
        <v>0</v>
      </c>
      <c r="R91" s="80">
        <f>'5th Cycle Summary-Final'!L91-VLOOKUP(FinalComparison!$G91,'SB35 Determination Data'!$K$4:$AN$415,R$2,FALSE)</f>
        <v>0</v>
      </c>
      <c r="S91" s="80">
        <f>'5th Cycle Summary-Final'!M91-VLOOKUP(FinalComparison!$G91,'SB35 Determination Data'!$K$4:$AN$415,S$2,FALSE)</f>
        <v>0</v>
      </c>
      <c r="T91" s="80">
        <f>'5th Cycle Summary-Final'!N91-VLOOKUP(FinalComparison!$G91,'SB35 Determination Data'!$K$4:$AN$415,T$2,FALSE)</f>
        <v>0</v>
      </c>
      <c r="U91" s="34"/>
      <c r="V91" s="34"/>
      <c r="W91" s="80">
        <f>'5th Cycle Summary-Final'!O91-VLOOKUP(FinalComparison!$G91,'SB35 Determination Data'!$K$4:$AN$415,W$2,FALSE)</f>
        <v>0</v>
      </c>
      <c r="X91" s="34"/>
      <c r="Y91" s="80">
        <f>'5th Cycle Summary-Final'!P91-VLOOKUP(FinalComparison!$G91,'SB35 Determination Data'!$K$4:$AN$415,Y$2,FALSE)</f>
        <v>0</v>
      </c>
      <c r="Z91" s="80">
        <f>'5th Cycle Summary-Final'!Q91-VLOOKUP(FinalComparison!$G91,'SB35 Determination Data'!$K$4:$AN$415,Z$2,FALSE)</f>
        <v>0</v>
      </c>
      <c r="AA91" s="80">
        <f>'5th Cycle Summary-Final'!R91-VLOOKUP(FinalComparison!$G91,'SB35 Determination Data'!$K$4:$AN$415,AA$2,FALSE)</f>
        <v>0</v>
      </c>
      <c r="AB91" s="80">
        <f>'5th Cycle Summary-Final'!S91-VLOOKUP(FinalComparison!$G91,'SB35 Determination Data'!$K$4:$AN$415,AB$2,FALSE)</f>
        <v>0</v>
      </c>
      <c r="AC91" s="80">
        <f>'5th Cycle Summary-Final'!T91-VLOOKUP(FinalComparison!$G91,'SB35 Determination Data'!$K$4:$AN$415,AC$2,FALSE)</f>
        <v>0</v>
      </c>
      <c r="AD91" s="80">
        <f>'5th Cycle Summary-Final'!U91-VLOOKUP(FinalComparison!$G91,'SB35 Determination Data'!$K$4:$AN$415,AD$2,FALSE)</f>
        <v>0</v>
      </c>
      <c r="AE91" s="80">
        <f>'5th Cycle Summary-Final'!V91-VLOOKUP(FinalComparison!$G91,'SB35 Determination Data'!$K$4:$AN$415,AE$2,FALSE)</f>
        <v>0</v>
      </c>
      <c r="AF91" s="80">
        <f>'5th Cycle Summary-Final'!W91-VLOOKUP(FinalComparison!$G91,'SB35 Determination Data'!$K$4:$AN$415,AF$2,FALSE)</f>
        <v>0</v>
      </c>
    </row>
    <row r="92" spans="1:32" x14ac:dyDescent="0.2">
      <c r="A92" t="s">
        <v>5</v>
      </c>
      <c r="F92" t="s">
        <v>3</v>
      </c>
      <c r="G92" t="s">
        <v>1036</v>
      </c>
      <c r="H92" s="80">
        <f>'5th Cycle Summary-Final'!D92-VLOOKUP(FinalComparison!$G92,'SB35 Determination Data'!$K$4:$AN$415,H$2,FALSE)</f>
        <v>0</v>
      </c>
      <c r="I92" s="80">
        <f>'5th Cycle Summary-Final'!E92-VLOOKUP(FinalComparison!$G92,'SB35 Determination Data'!$K$4:$AN$415,I$2,FALSE)</f>
        <v>0</v>
      </c>
      <c r="J92" s="80">
        <f>'5th Cycle Summary-Final'!F92-VLOOKUP(FinalComparison!$G92,'SB35 Determination Data'!$K$4:$AN$415,J$2,FALSE)</f>
        <v>0</v>
      </c>
      <c r="K92" s="80">
        <f>'5th Cycle Summary-Final'!G92-VLOOKUP(FinalComparison!$G92,'SB35 Determination Data'!$K$4:$AN$415,K$2,FALSE)</f>
        <v>0</v>
      </c>
      <c r="L92" s="80">
        <f>'5th Cycle Summary-Final'!H92-VLOOKUP(FinalComparison!$G92,'SB35 Determination Data'!$K$4:$AN$415,L$2,FALSE)</f>
        <v>0</v>
      </c>
      <c r="M92" s="80">
        <f>'5th Cycle Summary-Final'!I92-VLOOKUP(FinalComparison!$G92,'SB35 Determination Data'!$K$4:$AN$415,M$2,FALSE)</f>
        <v>0</v>
      </c>
      <c r="N92" s="80"/>
      <c r="O92" s="80"/>
      <c r="P92" s="80">
        <f>'5th Cycle Summary-Final'!J92-VLOOKUP(FinalComparison!$G92,'SB35 Determination Data'!$K$4:$AN$415,P$2,FALSE)</f>
        <v>0</v>
      </c>
      <c r="Q92" s="80">
        <f>'5th Cycle Summary-Final'!K92-VLOOKUP(FinalComparison!$G92,'SB35 Determination Data'!$K$4:$AN$415,Q$2,FALSE)</f>
        <v>0</v>
      </c>
      <c r="R92" s="80">
        <f>'5th Cycle Summary-Final'!L92-VLOOKUP(FinalComparison!$G92,'SB35 Determination Data'!$K$4:$AN$415,R$2,FALSE)</f>
        <v>0</v>
      </c>
      <c r="S92" s="80">
        <f>'5th Cycle Summary-Final'!M92-VLOOKUP(FinalComparison!$G92,'SB35 Determination Data'!$K$4:$AN$415,S$2,FALSE)</f>
        <v>0</v>
      </c>
      <c r="T92" s="80">
        <f>'5th Cycle Summary-Final'!N92-VLOOKUP(FinalComparison!$G92,'SB35 Determination Data'!$K$4:$AN$415,T$2,FALSE)</f>
        <v>0</v>
      </c>
      <c r="U92" s="34"/>
      <c r="V92" s="34"/>
      <c r="W92" s="80">
        <f>'5th Cycle Summary-Final'!O92-VLOOKUP(FinalComparison!$G92,'SB35 Determination Data'!$K$4:$AN$415,W$2,FALSE)</f>
        <v>0</v>
      </c>
      <c r="X92" s="34"/>
      <c r="Y92" s="80">
        <f>'5th Cycle Summary-Final'!P92-VLOOKUP(FinalComparison!$G92,'SB35 Determination Data'!$K$4:$AN$415,Y$2,FALSE)</f>
        <v>0</v>
      </c>
      <c r="Z92" s="80">
        <f>'5th Cycle Summary-Final'!Q92-VLOOKUP(FinalComparison!$G92,'SB35 Determination Data'!$K$4:$AN$415,Z$2,FALSE)</f>
        <v>0</v>
      </c>
      <c r="AA92" s="80">
        <f>'5th Cycle Summary-Final'!R92-VLOOKUP(FinalComparison!$G92,'SB35 Determination Data'!$K$4:$AN$415,AA$2,FALSE)</f>
        <v>0</v>
      </c>
      <c r="AB92" s="80">
        <f>'5th Cycle Summary-Final'!S92-VLOOKUP(FinalComparison!$G92,'SB35 Determination Data'!$K$4:$AN$415,AB$2,FALSE)</f>
        <v>0</v>
      </c>
      <c r="AC92" s="80">
        <f>'5th Cycle Summary-Final'!T92-VLOOKUP(FinalComparison!$G92,'SB35 Determination Data'!$K$4:$AN$415,AC$2,FALSE)</f>
        <v>0</v>
      </c>
      <c r="AD92" s="80">
        <f>'5th Cycle Summary-Final'!U92-VLOOKUP(FinalComparison!$G92,'SB35 Determination Data'!$K$4:$AN$415,AD$2,FALSE)</f>
        <v>0</v>
      </c>
      <c r="AE92" s="80">
        <f>'5th Cycle Summary-Final'!V92-VLOOKUP(FinalComparison!$G92,'SB35 Determination Data'!$K$4:$AN$415,AE$2,FALSE)</f>
        <v>0</v>
      </c>
      <c r="AF92" s="80">
        <f>'5th Cycle Summary-Final'!W92-VLOOKUP(FinalComparison!$G92,'SB35 Determination Data'!$K$4:$AN$415,AF$2,FALSE)</f>
        <v>0</v>
      </c>
    </row>
    <row r="93" spans="1:32" x14ac:dyDescent="0.2">
      <c r="A93" t="s">
        <v>5</v>
      </c>
      <c r="F93" t="s">
        <v>3</v>
      </c>
      <c r="G93" t="s">
        <v>37</v>
      </c>
      <c r="H93" s="80">
        <f>'5th Cycle Summary-Final'!D93-VLOOKUP(FinalComparison!$G93,'SB35 Determination Data'!$K$4:$AN$415,H$2,FALSE)</f>
        <v>262</v>
      </c>
      <c r="I93" s="80">
        <f>'5th Cycle Summary-Final'!E93-VLOOKUP(FinalComparison!$G93,'SB35 Determination Data'!$K$4:$AN$415,I$2,FALSE)</f>
        <v>0</v>
      </c>
      <c r="J93" s="80">
        <f>'5th Cycle Summary-Final'!F93-VLOOKUP(FinalComparison!$G93,'SB35 Determination Data'!$K$4:$AN$415,J$2,FALSE)</f>
        <v>0</v>
      </c>
      <c r="K93" s="80">
        <f>'5th Cycle Summary-Final'!G93-VLOOKUP(FinalComparison!$G93,'SB35 Determination Data'!$K$4:$AN$415,K$2,FALSE)</f>
        <v>0</v>
      </c>
      <c r="L93" s="80">
        <f>'5th Cycle Summary-Final'!H93-VLOOKUP(FinalComparison!$G93,'SB35 Determination Data'!$K$4:$AN$415,L$2,FALSE)</f>
        <v>262</v>
      </c>
      <c r="M93" s="80">
        <f>'5th Cycle Summary-Final'!I93-VLOOKUP(FinalComparison!$G93,'SB35 Determination Data'!$K$4:$AN$415,M$2,FALSE)</f>
        <v>0</v>
      </c>
      <c r="N93" s="80"/>
      <c r="O93" s="80"/>
      <c r="P93" s="80">
        <f>'5th Cycle Summary-Final'!J93-VLOOKUP(FinalComparison!$G93,'SB35 Determination Data'!$K$4:$AN$415,P$2,FALSE)</f>
        <v>163</v>
      </c>
      <c r="Q93" s="80">
        <f>'5th Cycle Summary-Final'!K93-VLOOKUP(FinalComparison!$G93,'SB35 Determination Data'!$K$4:$AN$415,Q$2,FALSE)</f>
        <v>0</v>
      </c>
      <c r="R93" s="80">
        <f>'5th Cycle Summary-Final'!L93-VLOOKUP(FinalComparison!$G93,'SB35 Determination Data'!$K$4:$AN$415,R$2,FALSE)</f>
        <v>0</v>
      </c>
      <c r="S93" s="80">
        <f>'5th Cycle Summary-Final'!M93-VLOOKUP(FinalComparison!$G93,'SB35 Determination Data'!$K$4:$AN$415,S$2,FALSE)</f>
        <v>0</v>
      </c>
      <c r="T93" s="80">
        <f>'5th Cycle Summary-Final'!N93-VLOOKUP(FinalComparison!$G93,'SB35 Determination Data'!$K$4:$AN$415,T$2,FALSE)</f>
        <v>158</v>
      </c>
      <c r="U93" s="34"/>
      <c r="V93" s="34"/>
      <c r="W93" s="80">
        <f>'5th Cycle Summary-Final'!O93-VLOOKUP(FinalComparison!$G93,'SB35 Determination Data'!$K$4:$AN$415,W$2,FALSE)</f>
        <v>-5.9634146341463419</v>
      </c>
      <c r="X93" s="34"/>
      <c r="Y93" s="80">
        <f>'5th Cycle Summary-Final'!P93-VLOOKUP(FinalComparison!$G93,'SB35 Determination Data'!$K$4:$AN$415,Y$2,FALSE)</f>
        <v>178</v>
      </c>
      <c r="Z93" s="80">
        <f>'5th Cycle Summary-Final'!Q93-VLOOKUP(FinalComparison!$G93,'SB35 Determination Data'!$K$4:$AN$415,Z$2,FALSE)</f>
        <v>0</v>
      </c>
      <c r="AA93" s="80">
        <f>'5th Cycle Summary-Final'!R93-VLOOKUP(FinalComparison!$G93,'SB35 Determination Data'!$K$4:$AN$415,AA$2,FALSE)</f>
        <v>172</v>
      </c>
      <c r="AB93" s="80" t="e">
        <f>'5th Cycle Summary-Final'!S93-VLOOKUP(FinalComparison!$G93,'SB35 Determination Data'!$K$4:$AN$415,AB$2,FALSE)</f>
        <v>#VALUE!</v>
      </c>
      <c r="AC93" s="80">
        <f>'5th Cycle Summary-Final'!T93-VLOOKUP(FinalComparison!$G93,'SB35 Determination Data'!$K$4:$AN$415,AC$2,FALSE)</f>
        <v>462</v>
      </c>
      <c r="AD93" s="80">
        <f>'5th Cycle Summary-Final'!U93-VLOOKUP(FinalComparison!$G93,'SB35 Determination Data'!$K$4:$AN$415,AD$2,FALSE)</f>
        <v>0</v>
      </c>
      <c r="AE93" s="80">
        <f>'5th Cycle Summary-Final'!V93-VLOOKUP(FinalComparison!$G93,'SB35 Determination Data'!$K$4:$AN$415,AE$2,FALSE)</f>
        <v>220</v>
      </c>
      <c r="AF93" s="80" t="e">
        <f>'5th Cycle Summary-Final'!W93-VLOOKUP(FinalComparison!$G93,'SB35 Determination Data'!$K$4:$AN$415,AF$2,FALSE)</f>
        <v>#VALUE!</v>
      </c>
    </row>
    <row r="94" spans="1:32" x14ac:dyDescent="0.2">
      <c r="A94" t="s">
        <v>5</v>
      </c>
      <c r="F94" t="s">
        <v>3</v>
      </c>
      <c r="G94" t="s">
        <v>44</v>
      </c>
      <c r="H94" s="80">
        <f>'5th Cycle Summary-Final'!D94-VLOOKUP(FinalComparison!$G94,'SB35 Determination Data'!$K$4:$AN$415,H$2,FALSE)</f>
        <v>0</v>
      </c>
      <c r="I94" s="80">
        <f>'5th Cycle Summary-Final'!E94-VLOOKUP(FinalComparison!$G94,'SB35 Determination Data'!$K$4:$AN$415,I$2,FALSE)</f>
        <v>0</v>
      </c>
      <c r="J94" s="80">
        <f>'5th Cycle Summary-Final'!F94-VLOOKUP(FinalComparison!$G94,'SB35 Determination Data'!$K$4:$AN$415,J$2,FALSE)</f>
        <v>0</v>
      </c>
      <c r="K94" s="80">
        <f>'5th Cycle Summary-Final'!G94-VLOOKUP(FinalComparison!$G94,'SB35 Determination Data'!$K$4:$AN$415,K$2,FALSE)</f>
        <v>0</v>
      </c>
      <c r="L94" s="80">
        <f>'5th Cycle Summary-Final'!H94-VLOOKUP(FinalComparison!$G94,'SB35 Determination Data'!$K$4:$AN$415,L$2,FALSE)</f>
        <v>0</v>
      </c>
      <c r="M94" s="80">
        <f>'5th Cycle Summary-Final'!I94-VLOOKUP(FinalComparison!$G94,'SB35 Determination Data'!$K$4:$AN$415,M$2,FALSE)</f>
        <v>0</v>
      </c>
      <c r="N94" s="80"/>
      <c r="O94" s="80"/>
      <c r="P94" s="80">
        <f>'5th Cycle Summary-Final'!J94-VLOOKUP(FinalComparison!$G94,'SB35 Determination Data'!$K$4:$AN$415,P$2,FALSE)</f>
        <v>0</v>
      </c>
      <c r="Q94" s="80">
        <f>'5th Cycle Summary-Final'!K94-VLOOKUP(FinalComparison!$G94,'SB35 Determination Data'!$K$4:$AN$415,Q$2,FALSE)</f>
        <v>0</v>
      </c>
      <c r="R94" s="80">
        <f>'5th Cycle Summary-Final'!L94-VLOOKUP(FinalComparison!$G94,'SB35 Determination Data'!$K$4:$AN$415,R$2,FALSE)</f>
        <v>0</v>
      </c>
      <c r="S94" s="80">
        <f>'5th Cycle Summary-Final'!M94-VLOOKUP(FinalComparison!$G94,'SB35 Determination Data'!$K$4:$AN$415,S$2,FALSE)</f>
        <v>0</v>
      </c>
      <c r="T94" s="80">
        <f>'5th Cycle Summary-Final'!N94-VLOOKUP(FinalComparison!$G94,'SB35 Determination Data'!$K$4:$AN$415,T$2,FALSE)</f>
        <v>0</v>
      </c>
      <c r="U94" s="34"/>
      <c r="V94" s="34"/>
      <c r="W94" s="80">
        <f>'5th Cycle Summary-Final'!O94-VLOOKUP(FinalComparison!$G94,'SB35 Determination Data'!$K$4:$AN$415,W$2,FALSE)</f>
        <v>0</v>
      </c>
      <c r="X94" s="34"/>
      <c r="Y94" s="80">
        <f>'5th Cycle Summary-Final'!P94-VLOOKUP(FinalComparison!$G94,'SB35 Determination Data'!$K$4:$AN$415,Y$2,FALSE)</f>
        <v>0</v>
      </c>
      <c r="Z94" s="80">
        <f>'5th Cycle Summary-Final'!Q94-VLOOKUP(FinalComparison!$G94,'SB35 Determination Data'!$K$4:$AN$415,Z$2,FALSE)</f>
        <v>0</v>
      </c>
      <c r="AA94" s="80">
        <f>'5th Cycle Summary-Final'!R94-VLOOKUP(FinalComparison!$G94,'SB35 Determination Data'!$K$4:$AN$415,AA$2,FALSE)</f>
        <v>0</v>
      </c>
      <c r="AB94" s="80">
        <f>'5th Cycle Summary-Final'!S94-VLOOKUP(FinalComparison!$G94,'SB35 Determination Data'!$K$4:$AN$415,AB$2,FALSE)</f>
        <v>0</v>
      </c>
      <c r="AC94" s="80">
        <f>'5th Cycle Summary-Final'!T94-VLOOKUP(FinalComparison!$G94,'SB35 Determination Data'!$K$4:$AN$415,AC$2,FALSE)</f>
        <v>0</v>
      </c>
      <c r="AD94" s="80">
        <f>'5th Cycle Summary-Final'!U94-VLOOKUP(FinalComparison!$G94,'SB35 Determination Data'!$K$4:$AN$415,AD$2,FALSE)</f>
        <v>0</v>
      </c>
      <c r="AE94" s="80">
        <f>'5th Cycle Summary-Final'!V94-VLOOKUP(FinalComparison!$G94,'SB35 Determination Data'!$K$4:$AN$415,AE$2,FALSE)</f>
        <v>0</v>
      </c>
      <c r="AF94" s="80" t="e">
        <f>'5th Cycle Summary-Final'!W94-VLOOKUP(FinalComparison!$G94,'SB35 Determination Data'!$K$4:$AN$415,AF$2,FALSE)</f>
        <v>#DIV/0!</v>
      </c>
    </row>
    <row r="95" spans="1:32" x14ac:dyDescent="0.2">
      <c r="A95" t="s">
        <v>5</v>
      </c>
      <c r="F95" t="s">
        <v>3</v>
      </c>
      <c r="G95" t="s">
        <v>58</v>
      </c>
      <c r="H95" s="80">
        <f>'5th Cycle Summary-Final'!D95-VLOOKUP(FinalComparison!$G95,'SB35 Determination Data'!$K$4:$AN$415,H$2,FALSE)</f>
        <v>0</v>
      </c>
      <c r="I95" s="80">
        <f>'5th Cycle Summary-Final'!E95-VLOOKUP(FinalComparison!$G95,'SB35 Determination Data'!$K$4:$AN$415,I$2,FALSE)</f>
        <v>0</v>
      </c>
      <c r="J95" s="80">
        <f>'5th Cycle Summary-Final'!F95-VLOOKUP(FinalComparison!$G95,'SB35 Determination Data'!$K$4:$AN$415,J$2,FALSE)</f>
        <v>0</v>
      </c>
      <c r="K95" s="80">
        <f>'5th Cycle Summary-Final'!G95-VLOOKUP(FinalComparison!$G95,'SB35 Determination Data'!$K$4:$AN$415,K$2,FALSE)</f>
        <v>0</v>
      </c>
      <c r="L95" s="80">
        <f>'5th Cycle Summary-Final'!H95-VLOOKUP(FinalComparison!$G95,'SB35 Determination Data'!$K$4:$AN$415,L$2,FALSE)</f>
        <v>0</v>
      </c>
      <c r="M95" s="80">
        <f>'5th Cycle Summary-Final'!I95-VLOOKUP(FinalComparison!$G95,'SB35 Determination Data'!$K$4:$AN$415,M$2,FALSE)</f>
        <v>0</v>
      </c>
      <c r="N95" s="80"/>
      <c r="O95" s="80"/>
      <c r="P95" s="80">
        <f>'5th Cycle Summary-Final'!J95-VLOOKUP(FinalComparison!$G95,'SB35 Determination Data'!$K$4:$AN$415,P$2,FALSE)</f>
        <v>0</v>
      </c>
      <c r="Q95" s="80">
        <f>'5th Cycle Summary-Final'!K95-VLOOKUP(FinalComparison!$G95,'SB35 Determination Data'!$K$4:$AN$415,Q$2,FALSE)</f>
        <v>0</v>
      </c>
      <c r="R95" s="80">
        <f>'5th Cycle Summary-Final'!L95-VLOOKUP(FinalComparison!$G95,'SB35 Determination Data'!$K$4:$AN$415,R$2,FALSE)</f>
        <v>0</v>
      </c>
      <c r="S95" s="80">
        <f>'5th Cycle Summary-Final'!M95-VLOOKUP(FinalComparison!$G95,'SB35 Determination Data'!$K$4:$AN$415,S$2,FALSE)</f>
        <v>0</v>
      </c>
      <c r="T95" s="80">
        <f>'5th Cycle Summary-Final'!N95-VLOOKUP(FinalComparison!$G95,'SB35 Determination Data'!$K$4:$AN$415,T$2,FALSE)</f>
        <v>0</v>
      </c>
      <c r="U95" s="34"/>
      <c r="V95" s="34"/>
      <c r="W95" s="80">
        <f>'5th Cycle Summary-Final'!O95-VLOOKUP(FinalComparison!$G95,'SB35 Determination Data'!$K$4:$AN$415,W$2,FALSE)</f>
        <v>0</v>
      </c>
      <c r="X95" s="34"/>
      <c r="Y95" s="80">
        <f>'5th Cycle Summary-Final'!P95-VLOOKUP(FinalComparison!$G95,'SB35 Determination Data'!$K$4:$AN$415,Y$2,FALSE)</f>
        <v>0</v>
      </c>
      <c r="Z95" s="80">
        <f>'5th Cycle Summary-Final'!Q95-VLOOKUP(FinalComparison!$G95,'SB35 Determination Data'!$K$4:$AN$415,Z$2,FALSE)</f>
        <v>0</v>
      </c>
      <c r="AA95" s="80">
        <f>'5th Cycle Summary-Final'!R95-VLOOKUP(FinalComparison!$G95,'SB35 Determination Data'!$K$4:$AN$415,AA$2,FALSE)</f>
        <v>0</v>
      </c>
      <c r="AB95" s="80">
        <f>'5th Cycle Summary-Final'!S95-VLOOKUP(FinalComparison!$G95,'SB35 Determination Data'!$K$4:$AN$415,AB$2,FALSE)</f>
        <v>0</v>
      </c>
      <c r="AC95" s="80">
        <f>'5th Cycle Summary-Final'!T95-VLOOKUP(FinalComparison!$G95,'SB35 Determination Data'!$K$4:$AN$415,AC$2,FALSE)</f>
        <v>0</v>
      </c>
      <c r="AD95" s="80">
        <f>'5th Cycle Summary-Final'!U95-VLOOKUP(FinalComparison!$G95,'SB35 Determination Data'!$K$4:$AN$415,AD$2,FALSE)</f>
        <v>0</v>
      </c>
      <c r="AE95" s="80">
        <f>'5th Cycle Summary-Final'!V95-VLOOKUP(FinalComparison!$G95,'SB35 Determination Data'!$K$4:$AN$415,AE$2,FALSE)</f>
        <v>0</v>
      </c>
      <c r="AF95" s="80">
        <f>'5th Cycle Summary-Final'!W95-VLOOKUP(FinalComparison!$G95,'SB35 Determination Data'!$K$4:$AN$415,AF$2,FALSE)</f>
        <v>0</v>
      </c>
    </row>
    <row r="96" spans="1:32" x14ac:dyDescent="0.2">
      <c r="A96" t="s">
        <v>5</v>
      </c>
      <c r="F96" t="s">
        <v>3</v>
      </c>
      <c r="G96" t="s">
        <v>60</v>
      </c>
      <c r="H96" s="80">
        <f>'5th Cycle Summary-Final'!D96-VLOOKUP(FinalComparison!$G96,'SB35 Determination Data'!$K$4:$AN$415,H$2,FALSE)</f>
        <v>0</v>
      </c>
      <c r="I96" s="80">
        <f>'5th Cycle Summary-Final'!E96-VLOOKUP(FinalComparison!$G96,'SB35 Determination Data'!$K$4:$AN$415,I$2,FALSE)</f>
        <v>0</v>
      </c>
      <c r="J96" s="80">
        <f>'5th Cycle Summary-Final'!F96-VLOOKUP(FinalComparison!$G96,'SB35 Determination Data'!$K$4:$AN$415,J$2,FALSE)</f>
        <v>0</v>
      </c>
      <c r="K96" s="80">
        <f>'5th Cycle Summary-Final'!G96-VLOOKUP(FinalComparison!$G96,'SB35 Determination Data'!$K$4:$AN$415,K$2,FALSE)</f>
        <v>0</v>
      </c>
      <c r="L96" s="80">
        <f>'5th Cycle Summary-Final'!H96-VLOOKUP(FinalComparison!$G96,'SB35 Determination Data'!$K$4:$AN$415,L$2,FALSE)</f>
        <v>0</v>
      </c>
      <c r="M96" s="80">
        <f>'5th Cycle Summary-Final'!I96-VLOOKUP(FinalComparison!$G96,'SB35 Determination Data'!$K$4:$AN$415,M$2,FALSE)</f>
        <v>0</v>
      </c>
      <c r="N96" s="80"/>
      <c r="O96" s="80"/>
      <c r="P96" s="80">
        <f>'5th Cycle Summary-Final'!J96-VLOOKUP(FinalComparison!$G96,'SB35 Determination Data'!$K$4:$AN$415,P$2,FALSE)</f>
        <v>0</v>
      </c>
      <c r="Q96" s="80">
        <f>'5th Cycle Summary-Final'!K96-VLOOKUP(FinalComparison!$G96,'SB35 Determination Data'!$K$4:$AN$415,Q$2,FALSE)</f>
        <v>0</v>
      </c>
      <c r="R96" s="80">
        <f>'5th Cycle Summary-Final'!L96-VLOOKUP(FinalComparison!$G96,'SB35 Determination Data'!$K$4:$AN$415,R$2,FALSE)</f>
        <v>0</v>
      </c>
      <c r="S96" s="80">
        <f>'5th Cycle Summary-Final'!M96-VLOOKUP(FinalComparison!$G96,'SB35 Determination Data'!$K$4:$AN$415,S$2,FALSE)</f>
        <v>0</v>
      </c>
      <c r="T96" s="80">
        <f>'5th Cycle Summary-Final'!N96-VLOOKUP(FinalComparison!$G96,'SB35 Determination Data'!$K$4:$AN$415,T$2,FALSE)</f>
        <v>0</v>
      </c>
      <c r="U96" s="34"/>
      <c r="V96" s="34"/>
      <c r="W96" s="80">
        <f>'5th Cycle Summary-Final'!O96-VLOOKUP(FinalComparison!$G96,'SB35 Determination Data'!$K$4:$AN$415,W$2,FALSE)</f>
        <v>0</v>
      </c>
      <c r="X96" s="34"/>
      <c r="Y96" s="80">
        <f>'5th Cycle Summary-Final'!P96-VLOOKUP(FinalComparison!$G96,'SB35 Determination Data'!$K$4:$AN$415,Y$2,FALSE)</f>
        <v>0</v>
      </c>
      <c r="Z96" s="80">
        <f>'5th Cycle Summary-Final'!Q96-VLOOKUP(FinalComparison!$G96,'SB35 Determination Data'!$K$4:$AN$415,Z$2,FALSE)</f>
        <v>0</v>
      </c>
      <c r="AA96" s="80">
        <f>'5th Cycle Summary-Final'!R96-VLOOKUP(FinalComparison!$G96,'SB35 Determination Data'!$K$4:$AN$415,AA$2,FALSE)</f>
        <v>0</v>
      </c>
      <c r="AB96" s="80">
        <f>'5th Cycle Summary-Final'!S96-VLOOKUP(FinalComparison!$G96,'SB35 Determination Data'!$K$4:$AN$415,AB$2,FALSE)</f>
        <v>0</v>
      </c>
      <c r="AC96" s="80">
        <f>'5th Cycle Summary-Final'!T96-VLOOKUP(FinalComparison!$G96,'SB35 Determination Data'!$K$4:$AN$415,AC$2,FALSE)</f>
        <v>0</v>
      </c>
      <c r="AD96" s="80">
        <f>'5th Cycle Summary-Final'!U96-VLOOKUP(FinalComparison!$G96,'SB35 Determination Data'!$K$4:$AN$415,AD$2,FALSE)</f>
        <v>0</v>
      </c>
      <c r="AE96" s="80">
        <f>'5th Cycle Summary-Final'!V96-VLOOKUP(FinalComparison!$G96,'SB35 Determination Data'!$K$4:$AN$415,AE$2,FALSE)</f>
        <v>0</v>
      </c>
      <c r="AF96" s="80">
        <f>'5th Cycle Summary-Final'!W96-VLOOKUP(FinalComparison!$G96,'SB35 Determination Data'!$K$4:$AN$415,AF$2,FALSE)</f>
        <v>0</v>
      </c>
    </row>
    <row r="97" spans="1:32" x14ac:dyDescent="0.2">
      <c r="A97" t="s">
        <v>5</v>
      </c>
      <c r="F97" t="s">
        <v>3</v>
      </c>
      <c r="G97" t="s">
        <v>70</v>
      </c>
      <c r="H97" s="80">
        <f>'5th Cycle Summary-Final'!D97-VLOOKUP(FinalComparison!$G97,'SB35 Determination Data'!$K$4:$AN$415,H$2,FALSE)</f>
        <v>0</v>
      </c>
      <c r="I97" s="80">
        <f>'5th Cycle Summary-Final'!E97-VLOOKUP(FinalComparison!$G97,'SB35 Determination Data'!$K$4:$AN$415,I$2,FALSE)</f>
        <v>0</v>
      </c>
      <c r="J97" s="80">
        <f>'5th Cycle Summary-Final'!F97-VLOOKUP(FinalComparison!$G97,'SB35 Determination Data'!$K$4:$AN$415,J$2,FALSE)</f>
        <v>0</v>
      </c>
      <c r="K97" s="80">
        <f>'5th Cycle Summary-Final'!G97-VLOOKUP(FinalComparison!$G97,'SB35 Determination Data'!$K$4:$AN$415,K$2,FALSE)</f>
        <v>0</v>
      </c>
      <c r="L97" s="80">
        <f>'5th Cycle Summary-Final'!H97-VLOOKUP(FinalComparison!$G97,'SB35 Determination Data'!$K$4:$AN$415,L$2,FALSE)</f>
        <v>0</v>
      </c>
      <c r="M97" s="80">
        <f>'5th Cycle Summary-Final'!I97-VLOOKUP(FinalComparison!$G97,'SB35 Determination Data'!$K$4:$AN$415,M$2,FALSE)</f>
        <v>0</v>
      </c>
      <c r="N97" s="80"/>
      <c r="O97" s="80"/>
      <c r="P97" s="80">
        <f>'5th Cycle Summary-Final'!J97-VLOOKUP(FinalComparison!$G97,'SB35 Determination Data'!$K$4:$AN$415,P$2,FALSE)</f>
        <v>0</v>
      </c>
      <c r="Q97" s="80">
        <f>'5th Cycle Summary-Final'!K97-VLOOKUP(FinalComparison!$G97,'SB35 Determination Data'!$K$4:$AN$415,Q$2,FALSE)</f>
        <v>0</v>
      </c>
      <c r="R97" s="80">
        <f>'5th Cycle Summary-Final'!L97-VLOOKUP(FinalComparison!$G97,'SB35 Determination Data'!$K$4:$AN$415,R$2,FALSE)</f>
        <v>0</v>
      </c>
      <c r="S97" s="80">
        <f>'5th Cycle Summary-Final'!M97-VLOOKUP(FinalComparison!$G97,'SB35 Determination Data'!$K$4:$AN$415,S$2,FALSE)</f>
        <v>0</v>
      </c>
      <c r="T97" s="80">
        <f>'5th Cycle Summary-Final'!N97-VLOOKUP(FinalComparison!$G97,'SB35 Determination Data'!$K$4:$AN$415,T$2,FALSE)</f>
        <v>0</v>
      </c>
      <c r="U97" s="34"/>
      <c r="V97" s="34"/>
      <c r="W97" s="80">
        <f>'5th Cycle Summary-Final'!O97-VLOOKUP(FinalComparison!$G97,'SB35 Determination Data'!$K$4:$AN$415,W$2,FALSE)</f>
        <v>0</v>
      </c>
      <c r="X97" s="34"/>
      <c r="Y97" s="80">
        <f>'5th Cycle Summary-Final'!P97-VLOOKUP(FinalComparison!$G97,'SB35 Determination Data'!$K$4:$AN$415,Y$2,FALSE)</f>
        <v>0</v>
      </c>
      <c r="Z97" s="80">
        <f>'5th Cycle Summary-Final'!Q97-VLOOKUP(FinalComparison!$G97,'SB35 Determination Data'!$K$4:$AN$415,Z$2,FALSE)</f>
        <v>0</v>
      </c>
      <c r="AA97" s="80">
        <f>'5th Cycle Summary-Final'!R97-VLOOKUP(FinalComparison!$G97,'SB35 Determination Data'!$K$4:$AN$415,AA$2,FALSE)</f>
        <v>0</v>
      </c>
      <c r="AB97" s="80">
        <f>'5th Cycle Summary-Final'!S97-VLOOKUP(FinalComparison!$G97,'SB35 Determination Data'!$K$4:$AN$415,AB$2,FALSE)</f>
        <v>0</v>
      </c>
      <c r="AC97" s="80">
        <f>'5th Cycle Summary-Final'!T97-VLOOKUP(FinalComparison!$G97,'SB35 Determination Data'!$K$4:$AN$415,AC$2,FALSE)</f>
        <v>0</v>
      </c>
      <c r="AD97" s="80">
        <f>'5th Cycle Summary-Final'!U97-VLOOKUP(FinalComparison!$G97,'SB35 Determination Data'!$K$4:$AN$415,AD$2,FALSE)</f>
        <v>0</v>
      </c>
      <c r="AE97" s="80">
        <f>'5th Cycle Summary-Final'!V97-VLOOKUP(FinalComparison!$G97,'SB35 Determination Data'!$K$4:$AN$415,AE$2,FALSE)</f>
        <v>0</v>
      </c>
      <c r="AF97" s="80">
        <f>'5th Cycle Summary-Final'!W97-VLOOKUP(FinalComparison!$G97,'SB35 Determination Data'!$K$4:$AN$415,AF$2,FALSE)</f>
        <v>0</v>
      </c>
    </row>
    <row r="98" spans="1:32" x14ac:dyDescent="0.2">
      <c r="A98" t="s">
        <v>5</v>
      </c>
      <c r="F98" t="s">
        <v>3</v>
      </c>
      <c r="G98" t="s">
        <v>1042</v>
      </c>
      <c r="H98" s="80">
        <f>'5th Cycle Summary-Final'!D98-VLOOKUP(FinalComparison!$G98,'SB35 Determination Data'!$K$4:$AN$415,H$2,FALSE)</f>
        <v>0</v>
      </c>
      <c r="I98" s="80">
        <f>'5th Cycle Summary-Final'!E98-VLOOKUP(FinalComparison!$G98,'SB35 Determination Data'!$K$4:$AN$415,I$2,FALSE)</f>
        <v>0</v>
      </c>
      <c r="J98" s="80">
        <f>'5th Cycle Summary-Final'!F98-VLOOKUP(FinalComparison!$G98,'SB35 Determination Data'!$K$4:$AN$415,J$2,FALSE)</f>
        <v>0</v>
      </c>
      <c r="K98" s="80">
        <f>'5th Cycle Summary-Final'!G98-VLOOKUP(FinalComparison!$G98,'SB35 Determination Data'!$K$4:$AN$415,K$2,FALSE)</f>
        <v>0</v>
      </c>
      <c r="L98" s="80">
        <f>'5th Cycle Summary-Final'!H98-VLOOKUP(FinalComparison!$G98,'SB35 Determination Data'!$K$4:$AN$415,L$2,FALSE)</f>
        <v>0</v>
      </c>
      <c r="M98" s="80">
        <f>'5th Cycle Summary-Final'!I98-VLOOKUP(FinalComparison!$G98,'SB35 Determination Data'!$K$4:$AN$415,M$2,FALSE)</f>
        <v>0</v>
      </c>
      <c r="N98" s="80"/>
      <c r="O98" s="80"/>
      <c r="P98" s="80">
        <f>'5th Cycle Summary-Final'!J98-VLOOKUP(FinalComparison!$G98,'SB35 Determination Data'!$K$4:$AN$415,P$2,FALSE)</f>
        <v>0</v>
      </c>
      <c r="Q98" s="80">
        <f>'5th Cycle Summary-Final'!K98-VLOOKUP(FinalComparison!$G98,'SB35 Determination Data'!$K$4:$AN$415,Q$2,FALSE)</f>
        <v>0</v>
      </c>
      <c r="R98" s="80">
        <f>'5th Cycle Summary-Final'!L98-VLOOKUP(FinalComparison!$G98,'SB35 Determination Data'!$K$4:$AN$415,R$2,FALSE)</f>
        <v>0</v>
      </c>
      <c r="S98" s="80">
        <f>'5th Cycle Summary-Final'!M98-VLOOKUP(FinalComparison!$G98,'SB35 Determination Data'!$K$4:$AN$415,S$2,FALSE)</f>
        <v>0</v>
      </c>
      <c r="T98" s="80">
        <f>'5th Cycle Summary-Final'!N98-VLOOKUP(FinalComparison!$G98,'SB35 Determination Data'!$K$4:$AN$415,T$2,FALSE)</f>
        <v>0</v>
      </c>
      <c r="U98" s="34"/>
      <c r="V98" s="34"/>
      <c r="W98" s="80">
        <f>'5th Cycle Summary-Final'!O98-VLOOKUP(FinalComparison!$G98,'SB35 Determination Data'!$K$4:$AN$415,W$2,FALSE)</f>
        <v>0</v>
      </c>
      <c r="X98" s="34"/>
      <c r="Y98" s="80">
        <f>'5th Cycle Summary-Final'!P98-VLOOKUP(FinalComparison!$G98,'SB35 Determination Data'!$K$4:$AN$415,Y$2,FALSE)</f>
        <v>0</v>
      </c>
      <c r="Z98" s="80">
        <f>'5th Cycle Summary-Final'!Q98-VLOOKUP(FinalComparison!$G98,'SB35 Determination Data'!$K$4:$AN$415,Z$2,FALSE)</f>
        <v>0</v>
      </c>
      <c r="AA98" s="80">
        <f>'5th Cycle Summary-Final'!R98-VLOOKUP(FinalComparison!$G98,'SB35 Determination Data'!$K$4:$AN$415,AA$2,FALSE)</f>
        <v>0</v>
      </c>
      <c r="AB98" s="80">
        <f>'5th Cycle Summary-Final'!S98-VLOOKUP(FinalComparison!$G98,'SB35 Determination Data'!$K$4:$AN$415,AB$2,FALSE)</f>
        <v>0</v>
      </c>
      <c r="AC98" s="80">
        <f>'5th Cycle Summary-Final'!T98-VLOOKUP(FinalComparison!$G98,'SB35 Determination Data'!$K$4:$AN$415,AC$2,FALSE)</f>
        <v>0</v>
      </c>
      <c r="AD98" s="80">
        <f>'5th Cycle Summary-Final'!U98-VLOOKUP(FinalComparison!$G98,'SB35 Determination Data'!$K$4:$AN$415,AD$2,FALSE)</f>
        <v>0</v>
      </c>
      <c r="AE98" s="80">
        <f>'5th Cycle Summary-Final'!V98-VLOOKUP(FinalComparison!$G98,'SB35 Determination Data'!$K$4:$AN$415,AE$2,FALSE)</f>
        <v>0</v>
      </c>
      <c r="AF98" s="80">
        <f>'5th Cycle Summary-Final'!W98-VLOOKUP(FinalComparison!$G98,'SB35 Determination Data'!$K$4:$AN$415,AF$2,FALSE)</f>
        <v>0</v>
      </c>
    </row>
    <row r="99" spans="1:32" x14ac:dyDescent="0.2">
      <c r="A99" t="s">
        <v>5</v>
      </c>
      <c r="F99" t="s">
        <v>3</v>
      </c>
      <c r="G99" t="s">
        <v>1043</v>
      </c>
      <c r="H99" s="80">
        <f>'5th Cycle Summary-Final'!D99-VLOOKUP(FinalComparison!$G99,'SB35 Determination Data'!$K$4:$AN$415,H$2,FALSE)</f>
        <v>0</v>
      </c>
      <c r="I99" s="80">
        <f>'5th Cycle Summary-Final'!E99-VLOOKUP(FinalComparison!$G99,'SB35 Determination Data'!$K$4:$AN$415,I$2,FALSE)</f>
        <v>0</v>
      </c>
      <c r="J99" s="80">
        <f>'5th Cycle Summary-Final'!F99-VLOOKUP(FinalComparison!$G99,'SB35 Determination Data'!$K$4:$AN$415,J$2,FALSE)</f>
        <v>0</v>
      </c>
      <c r="K99" s="80">
        <f>'5th Cycle Summary-Final'!G99-VLOOKUP(FinalComparison!$G99,'SB35 Determination Data'!$K$4:$AN$415,K$2,FALSE)</f>
        <v>0</v>
      </c>
      <c r="L99" s="80">
        <f>'5th Cycle Summary-Final'!H99-VLOOKUP(FinalComparison!$G99,'SB35 Determination Data'!$K$4:$AN$415,L$2,FALSE)</f>
        <v>0</v>
      </c>
      <c r="M99" s="80">
        <f>'5th Cycle Summary-Final'!I99-VLOOKUP(FinalComparison!$G99,'SB35 Determination Data'!$K$4:$AN$415,M$2,FALSE)</f>
        <v>0</v>
      </c>
      <c r="N99" s="80"/>
      <c r="O99" s="80"/>
      <c r="P99" s="80">
        <f>'5th Cycle Summary-Final'!J99-VLOOKUP(FinalComparison!$G99,'SB35 Determination Data'!$K$4:$AN$415,P$2,FALSE)</f>
        <v>0</v>
      </c>
      <c r="Q99" s="80">
        <f>'5th Cycle Summary-Final'!K99-VLOOKUP(FinalComparison!$G99,'SB35 Determination Data'!$K$4:$AN$415,Q$2,FALSE)</f>
        <v>0</v>
      </c>
      <c r="R99" s="80">
        <f>'5th Cycle Summary-Final'!L99-VLOOKUP(FinalComparison!$G99,'SB35 Determination Data'!$K$4:$AN$415,R$2,FALSE)</f>
        <v>0</v>
      </c>
      <c r="S99" s="80">
        <f>'5th Cycle Summary-Final'!M99-VLOOKUP(FinalComparison!$G99,'SB35 Determination Data'!$K$4:$AN$415,S$2,FALSE)</f>
        <v>0</v>
      </c>
      <c r="T99" s="80">
        <f>'5th Cycle Summary-Final'!N99-VLOOKUP(FinalComparison!$G99,'SB35 Determination Data'!$K$4:$AN$415,T$2,FALSE)</f>
        <v>0</v>
      </c>
      <c r="U99" s="34"/>
      <c r="V99" s="34"/>
      <c r="W99" s="80">
        <f>'5th Cycle Summary-Final'!O99-VLOOKUP(FinalComparison!$G99,'SB35 Determination Data'!$K$4:$AN$415,W$2,FALSE)</f>
        <v>0</v>
      </c>
      <c r="X99" s="34"/>
      <c r="Y99" s="80">
        <f>'5th Cycle Summary-Final'!P99-VLOOKUP(FinalComparison!$G99,'SB35 Determination Data'!$K$4:$AN$415,Y$2,FALSE)</f>
        <v>0</v>
      </c>
      <c r="Z99" s="80">
        <f>'5th Cycle Summary-Final'!Q99-VLOOKUP(FinalComparison!$G99,'SB35 Determination Data'!$K$4:$AN$415,Z$2,FALSE)</f>
        <v>0</v>
      </c>
      <c r="AA99" s="80">
        <f>'5th Cycle Summary-Final'!R99-VLOOKUP(FinalComparison!$G99,'SB35 Determination Data'!$K$4:$AN$415,AA$2,FALSE)</f>
        <v>0</v>
      </c>
      <c r="AB99" s="80">
        <f>'5th Cycle Summary-Final'!S99-VLOOKUP(FinalComparison!$G99,'SB35 Determination Data'!$K$4:$AN$415,AB$2,FALSE)</f>
        <v>0</v>
      </c>
      <c r="AC99" s="80">
        <f>'5th Cycle Summary-Final'!T99-VLOOKUP(FinalComparison!$G99,'SB35 Determination Data'!$K$4:$AN$415,AC$2,FALSE)</f>
        <v>0</v>
      </c>
      <c r="AD99" s="80">
        <f>'5th Cycle Summary-Final'!U99-VLOOKUP(FinalComparison!$G99,'SB35 Determination Data'!$K$4:$AN$415,AD$2,FALSE)</f>
        <v>0</v>
      </c>
      <c r="AE99" s="80">
        <f>'5th Cycle Summary-Final'!V99-VLOOKUP(FinalComparison!$G99,'SB35 Determination Data'!$K$4:$AN$415,AE$2,FALSE)</f>
        <v>0</v>
      </c>
      <c r="AF99" s="80">
        <f>'5th Cycle Summary-Final'!W99-VLOOKUP(FinalComparison!$G99,'SB35 Determination Data'!$K$4:$AN$415,AF$2,FALSE)</f>
        <v>0</v>
      </c>
    </row>
    <row r="100" spans="1:32" x14ac:dyDescent="0.2">
      <c r="A100" t="s">
        <v>5</v>
      </c>
      <c r="F100" t="s">
        <v>3</v>
      </c>
      <c r="G100" t="s">
        <v>96</v>
      </c>
      <c r="H100" s="80">
        <f>'5th Cycle Summary-Final'!D100-VLOOKUP(FinalComparison!$G100,'SB35 Determination Data'!$K$4:$AN$415,H$2,FALSE)</f>
        <v>14</v>
      </c>
      <c r="I100" s="80">
        <f>'5th Cycle Summary-Final'!E100-VLOOKUP(FinalComparison!$G100,'SB35 Determination Data'!$K$4:$AN$415,I$2,FALSE)</f>
        <v>0</v>
      </c>
      <c r="J100" s="80">
        <f>'5th Cycle Summary-Final'!F100-VLOOKUP(FinalComparison!$G100,'SB35 Determination Data'!$K$4:$AN$415,J$2,FALSE)</f>
        <v>0</v>
      </c>
      <c r="K100" s="80">
        <f>'5th Cycle Summary-Final'!G100-VLOOKUP(FinalComparison!$G100,'SB35 Determination Data'!$K$4:$AN$415,K$2,FALSE)</f>
        <v>0</v>
      </c>
      <c r="L100" s="80">
        <f>'5th Cycle Summary-Final'!H100-VLOOKUP(FinalComparison!$G100,'SB35 Determination Data'!$K$4:$AN$415,L$2,FALSE)</f>
        <v>14</v>
      </c>
      <c r="M100" s="80">
        <f>'5th Cycle Summary-Final'!I100-VLOOKUP(FinalComparison!$G100,'SB35 Determination Data'!$K$4:$AN$415,M$2,FALSE)</f>
        <v>0</v>
      </c>
      <c r="N100" s="80"/>
      <c r="O100" s="80"/>
      <c r="P100" s="80">
        <f>'5th Cycle Summary-Final'!J100-VLOOKUP(FinalComparison!$G100,'SB35 Determination Data'!$K$4:$AN$415,P$2,FALSE)</f>
        <v>14</v>
      </c>
      <c r="Q100" s="80">
        <f>'5th Cycle Summary-Final'!K100-VLOOKUP(FinalComparison!$G100,'SB35 Determination Data'!$K$4:$AN$415,Q$2,FALSE)</f>
        <v>0</v>
      </c>
      <c r="R100" s="80">
        <f>'5th Cycle Summary-Final'!L100-VLOOKUP(FinalComparison!$G100,'SB35 Determination Data'!$K$4:$AN$415,R$2,FALSE)</f>
        <v>0</v>
      </c>
      <c r="S100" s="80">
        <f>'5th Cycle Summary-Final'!M100-VLOOKUP(FinalComparison!$G100,'SB35 Determination Data'!$K$4:$AN$415,S$2,FALSE)</f>
        <v>0</v>
      </c>
      <c r="T100" s="80">
        <f>'5th Cycle Summary-Final'!N100-VLOOKUP(FinalComparison!$G100,'SB35 Determination Data'!$K$4:$AN$415,T$2,FALSE)</f>
        <v>14</v>
      </c>
      <c r="U100" s="34"/>
      <c r="V100" s="34"/>
      <c r="W100" s="80">
        <f>'5th Cycle Summary-Final'!O100-VLOOKUP(FinalComparison!$G100,'SB35 Determination Data'!$K$4:$AN$415,W$2,FALSE)</f>
        <v>0</v>
      </c>
      <c r="X100" s="34"/>
      <c r="Y100" s="80">
        <f>'5th Cycle Summary-Final'!P100-VLOOKUP(FinalComparison!$G100,'SB35 Determination Data'!$K$4:$AN$415,Y$2,FALSE)</f>
        <v>16</v>
      </c>
      <c r="Z100" s="80">
        <f>'5th Cycle Summary-Final'!Q100-VLOOKUP(FinalComparison!$G100,'SB35 Determination Data'!$K$4:$AN$415,Z$2,FALSE)</f>
        <v>0</v>
      </c>
      <c r="AA100" s="80">
        <f>'5th Cycle Summary-Final'!R100-VLOOKUP(FinalComparison!$G100,'SB35 Determination Data'!$K$4:$AN$415,AA$2,FALSE)</f>
        <v>16</v>
      </c>
      <c r="AB100" s="80">
        <f>'5th Cycle Summary-Final'!S100-VLOOKUP(FinalComparison!$G100,'SB35 Determination Data'!$K$4:$AN$415,AB$2,FALSE)</f>
        <v>0</v>
      </c>
      <c r="AC100" s="80">
        <f>'5th Cycle Summary-Final'!T100-VLOOKUP(FinalComparison!$G100,'SB35 Determination Data'!$K$4:$AN$415,AC$2,FALSE)</f>
        <v>39</v>
      </c>
      <c r="AD100" s="80">
        <f>'5th Cycle Summary-Final'!U100-VLOOKUP(FinalComparison!$G100,'SB35 Determination Data'!$K$4:$AN$415,AD$2,FALSE)</f>
        <v>0</v>
      </c>
      <c r="AE100" s="80">
        <f>'5th Cycle Summary-Final'!V100-VLOOKUP(FinalComparison!$G100,'SB35 Determination Data'!$K$4:$AN$415,AE$2,FALSE)</f>
        <v>39</v>
      </c>
      <c r="AF100" s="80">
        <f>'5th Cycle Summary-Final'!W100-VLOOKUP(FinalComparison!$G100,'SB35 Determination Data'!$K$4:$AN$415,AF$2,FALSE)</f>
        <v>0</v>
      </c>
    </row>
    <row r="101" spans="1:32" x14ac:dyDescent="0.2">
      <c r="A101" t="s">
        <v>5</v>
      </c>
      <c r="F101" t="s">
        <v>3</v>
      </c>
      <c r="G101" t="s">
        <v>1047</v>
      </c>
      <c r="H101" s="80">
        <f>'5th Cycle Summary-Final'!D101-VLOOKUP(FinalComparison!$G101,'SB35 Determination Data'!$K$4:$AN$415,H$2,FALSE)</f>
        <v>0</v>
      </c>
      <c r="I101" s="80">
        <f>'5th Cycle Summary-Final'!E101-VLOOKUP(FinalComparison!$G101,'SB35 Determination Data'!$K$4:$AN$415,I$2,FALSE)</f>
        <v>0</v>
      </c>
      <c r="J101" s="80">
        <f>'5th Cycle Summary-Final'!F101-VLOOKUP(FinalComparison!$G101,'SB35 Determination Data'!$K$4:$AN$415,J$2,FALSE)</f>
        <v>0</v>
      </c>
      <c r="K101" s="80">
        <f>'5th Cycle Summary-Final'!G101-VLOOKUP(FinalComparison!$G101,'SB35 Determination Data'!$K$4:$AN$415,K$2,FALSE)</f>
        <v>0</v>
      </c>
      <c r="L101" s="80">
        <f>'5th Cycle Summary-Final'!H101-VLOOKUP(FinalComparison!$G101,'SB35 Determination Data'!$K$4:$AN$415,L$2,FALSE)</f>
        <v>0</v>
      </c>
      <c r="M101" s="80">
        <f>'5th Cycle Summary-Final'!I101-VLOOKUP(FinalComparison!$G101,'SB35 Determination Data'!$K$4:$AN$415,M$2,FALSE)</f>
        <v>0</v>
      </c>
      <c r="N101" s="80"/>
      <c r="O101" s="80"/>
      <c r="P101" s="80">
        <f>'5th Cycle Summary-Final'!J101-VLOOKUP(FinalComparison!$G101,'SB35 Determination Data'!$K$4:$AN$415,P$2,FALSE)</f>
        <v>0</v>
      </c>
      <c r="Q101" s="80">
        <f>'5th Cycle Summary-Final'!K101-VLOOKUP(FinalComparison!$G101,'SB35 Determination Data'!$K$4:$AN$415,Q$2,FALSE)</f>
        <v>0</v>
      </c>
      <c r="R101" s="80">
        <f>'5th Cycle Summary-Final'!L101-VLOOKUP(FinalComparison!$G101,'SB35 Determination Data'!$K$4:$AN$415,R$2,FALSE)</f>
        <v>0</v>
      </c>
      <c r="S101" s="80">
        <f>'5th Cycle Summary-Final'!M101-VLOOKUP(FinalComparison!$G101,'SB35 Determination Data'!$K$4:$AN$415,S$2,FALSE)</f>
        <v>0</v>
      </c>
      <c r="T101" s="80">
        <f>'5th Cycle Summary-Final'!N101-VLOOKUP(FinalComparison!$G101,'SB35 Determination Data'!$K$4:$AN$415,T$2,FALSE)</f>
        <v>0</v>
      </c>
      <c r="U101" s="34"/>
      <c r="V101" s="34"/>
      <c r="W101" s="80">
        <f>'5th Cycle Summary-Final'!O101-VLOOKUP(FinalComparison!$G101,'SB35 Determination Data'!$K$4:$AN$415,W$2,FALSE)</f>
        <v>0</v>
      </c>
      <c r="X101" s="34"/>
      <c r="Y101" s="80">
        <f>'5th Cycle Summary-Final'!P101-VLOOKUP(FinalComparison!$G101,'SB35 Determination Data'!$K$4:$AN$415,Y$2,FALSE)</f>
        <v>0</v>
      </c>
      <c r="Z101" s="80">
        <f>'5th Cycle Summary-Final'!Q101-VLOOKUP(FinalComparison!$G101,'SB35 Determination Data'!$K$4:$AN$415,Z$2,FALSE)</f>
        <v>0</v>
      </c>
      <c r="AA101" s="80">
        <f>'5th Cycle Summary-Final'!R101-VLOOKUP(FinalComparison!$G101,'SB35 Determination Data'!$K$4:$AN$415,AA$2,FALSE)</f>
        <v>0</v>
      </c>
      <c r="AB101" s="80">
        <f>'5th Cycle Summary-Final'!S101-VLOOKUP(FinalComparison!$G101,'SB35 Determination Data'!$K$4:$AN$415,AB$2,FALSE)</f>
        <v>0</v>
      </c>
      <c r="AC101" s="80">
        <f>'5th Cycle Summary-Final'!T101-VLOOKUP(FinalComparison!$G101,'SB35 Determination Data'!$K$4:$AN$415,AC$2,FALSE)</f>
        <v>0</v>
      </c>
      <c r="AD101" s="80">
        <f>'5th Cycle Summary-Final'!U101-VLOOKUP(FinalComparison!$G101,'SB35 Determination Data'!$K$4:$AN$415,AD$2,FALSE)</f>
        <v>0</v>
      </c>
      <c r="AE101" s="80">
        <f>'5th Cycle Summary-Final'!V101-VLOOKUP(FinalComparison!$G101,'SB35 Determination Data'!$K$4:$AN$415,AE$2,FALSE)</f>
        <v>0</v>
      </c>
      <c r="AF101" s="80">
        <f>'5th Cycle Summary-Final'!W101-VLOOKUP(FinalComparison!$G101,'SB35 Determination Data'!$K$4:$AN$415,AF$2,FALSE)</f>
        <v>0</v>
      </c>
    </row>
    <row r="102" spans="1:32" x14ac:dyDescent="0.2">
      <c r="A102" t="s">
        <v>5</v>
      </c>
      <c r="F102" t="s">
        <v>3</v>
      </c>
      <c r="G102" t="s">
        <v>998</v>
      </c>
      <c r="H102" s="80">
        <f>'5th Cycle Summary-Final'!D102-VLOOKUP(FinalComparison!$G102,'SB35 Determination Data'!$K$4:$AN$415,H$2,FALSE)</f>
        <v>0</v>
      </c>
      <c r="I102" s="80">
        <f>'5th Cycle Summary-Final'!E102-VLOOKUP(FinalComparison!$G102,'SB35 Determination Data'!$K$4:$AN$415,I$2,FALSE)</f>
        <v>0</v>
      </c>
      <c r="J102" s="80">
        <f>'5th Cycle Summary-Final'!F102-VLOOKUP(FinalComparison!$G102,'SB35 Determination Data'!$K$4:$AN$415,J$2,FALSE)</f>
        <v>0</v>
      </c>
      <c r="K102" s="80">
        <f>'5th Cycle Summary-Final'!G102-VLOOKUP(FinalComparison!$G102,'SB35 Determination Data'!$K$4:$AN$415,K$2,FALSE)</f>
        <v>0</v>
      </c>
      <c r="L102" s="80">
        <f>'5th Cycle Summary-Final'!H102-VLOOKUP(FinalComparison!$G102,'SB35 Determination Data'!$K$4:$AN$415,L$2,FALSE)</f>
        <v>0</v>
      </c>
      <c r="M102" s="80">
        <f>'5th Cycle Summary-Final'!I102-VLOOKUP(FinalComparison!$G102,'SB35 Determination Data'!$K$4:$AN$415,M$2,FALSE)</f>
        <v>0</v>
      </c>
      <c r="N102" s="80"/>
      <c r="O102" s="80"/>
      <c r="P102" s="80">
        <f>'5th Cycle Summary-Final'!J102-VLOOKUP(FinalComparison!$G102,'SB35 Determination Data'!$K$4:$AN$415,P$2,FALSE)</f>
        <v>0</v>
      </c>
      <c r="Q102" s="80">
        <f>'5th Cycle Summary-Final'!K102-VLOOKUP(FinalComparison!$G102,'SB35 Determination Data'!$K$4:$AN$415,Q$2,FALSE)</f>
        <v>0</v>
      </c>
      <c r="R102" s="80">
        <f>'5th Cycle Summary-Final'!L102-VLOOKUP(FinalComparison!$G102,'SB35 Determination Data'!$K$4:$AN$415,R$2,FALSE)</f>
        <v>0</v>
      </c>
      <c r="S102" s="80">
        <f>'5th Cycle Summary-Final'!M102-VLOOKUP(FinalComparison!$G102,'SB35 Determination Data'!$K$4:$AN$415,S$2,FALSE)</f>
        <v>0</v>
      </c>
      <c r="T102" s="80">
        <f>'5th Cycle Summary-Final'!N102-VLOOKUP(FinalComparison!$G102,'SB35 Determination Data'!$K$4:$AN$415,T$2,FALSE)</f>
        <v>0</v>
      </c>
      <c r="U102" s="34"/>
      <c r="V102" s="34"/>
      <c r="W102" s="80">
        <f>'5th Cycle Summary-Final'!O102-VLOOKUP(FinalComparison!$G102,'SB35 Determination Data'!$K$4:$AN$415,W$2,FALSE)</f>
        <v>0</v>
      </c>
      <c r="X102" s="34"/>
      <c r="Y102" s="80">
        <f>'5th Cycle Summary-Final'!P102-VLOOKUP(FinalComparison!$G102,'SB35 Determination Data'!$K$4:$AN$415,Y$2,FALSE)</f>
        <v>0</v>
      </c>
      <c r="Z102" s="80">
        <f>'5th Cycle Summary-Final'!Q102-VLOOKUP(FinalComparison!$G102,'SB35 Determination Data'!$K$4:$AN$415,Z$2,FALSE)</f>
        <v>0</v>
      </c>
      <c r="AA102" s="80">
        <f>'5th Cycle Summary-Final'!R102-VLOOKUP(FinalComparison!$G102,'SB35 Determination Data'!$K$4:$AN$415,AA$2,FALSE)</f>
        <v>0</v>
      </c>
      <c r="AB102" s="80">
        <f>'5th Cycle Summary-Final'!S102-VLOOKUP(FinalComparison!$G102,'SB35 Determination Data'!$K$4:$AN$415,AB$2,FALSE)</f>
        <v>0</v>
      </c>
      <c r="AC102" s="80">
        <f>'5th Cycle Summary-Final'!T102-VLOOKUP(FinalComparison!$G102,'SB35 Determination Data'!$K$4:$AN$415,AC$2,FALSE)</f>
        <v>0</v>
      </c>
      <c r="AD102" s="80">
        <f>'5th Cycle Summary-Final'!U102-VLOOKUP(FinalComparison!$G102,'SB35 Determination Data'!$K$4:$AN$415,AD$2,FALSE)</f>
        <v>-135</v>
      </c>
      <c r="AE102" s="80">
        <f>'5th Cycle Summary-Final'!V102-VLOOKUP(FinalComparison!$G102,'SB35 Determination Data'!$K$4:$AN$415,AE$2,FALSE)</f>
        <v>135</v>
      </c>
      <c r="AF102" s="80">
        <f>'5th Cycle Summary-Final'!W102-VLOOKUP(FinalComparison!$G102,'SB35 Determination Data'!$K$4:$AN$415,AF$2,FALSE)</f>
        <v>-0.39017341040462428</v>
      </c>
    </row>
    <row r="103" spans="1:32" x14ac:dyDescent="0.2">
      <c r="A103" t="s">
        <v>5</v>
      </c>
      <c r="F103" t="s">
        <v>3</v>
      </c>
      <c r="G103" t="s">
        <v>109</v>
      </c>
      <c r="H103" s="80">
        <f>'5th Cycle Summary-Final'!D103-VLOOKUP(FinalComparison!$G103,'SB35 Determination Data'!$K$4:$AN$415,H$2,FALSE)</f>
        <v>0</v>
      </c>
      <c r="I103" s="80">
        <f>'5th Cycle Summary-Final'!E103-VLOOKUP(FinalComparison!$G103,'SB35 Determination Data'!$K$4:$AN$415,I$2,FALSE)</f>
        <v>0</v>
      </c>
      <c r="J103" s="80">
        <f>'5th Cycle Summary-Final'!F103-VLOOKUP(FinalComparison!$G103,'SB35 Determination Data'!$K$4:$AN$415,J$2,FALSE)</f>
        <v>0</v>
      </c>
      <c r="K103" s="80">
        <f>'5th Cycle Summary-Final'!G103-VLOOKUP(FinalComparison!$G103,'SB35 Determination Data'!$K$4:$AN$415,K$2,FALSE)</f>
        <v>0</v>
      </c>
      <c r="L103" s="80">
        <f>'5th Cycle Summary-Final'!H103-VLOOKUP(FinalComparison!$G103,'SB35 Determination Data'!$K$4:$AN$415,L$2,FALSE)</f>
        <v>0</v>
      </c>
      <c r="M103" s="80">
        <f>'5th Cycle Summary-Final'!I103-VLOOKUP(FinalComparison!$G103,'SB35 Determination Data'!$K$4:$AN$415,M$2,FALSE)</f>
        <v>0</v>
      </c>
      <c r="N103" s="80"/>
      <c r="O103" s="80"/>
      <c r="P103" s="80">
        <f>'5th Cycle Summary-Final'!J103-VLOOKUP(FinalComparison!$G103,'SB35 Determination Data'!$K$4:$AN$415,P$2,FALSE)</f>
        <v>0</v>
      </c>
      <c r="Q103" s="80">
        <f>'5th Cycle Summary-Final'!K103-VLOOKUP(FinalComparison!$G103,'SB35 Determination Data'!$K$4:$AN$415,Q$2,FALSE)</f>
        <v>0</v>
      </c>
      <c r="R103" s="80">
        <f>'5th Cycle Summary-Final'!L103-VLOOKUP(FinalComparison!$G103,'SB35 Determination Data'!$K$4:$AN$415,R$2,FALSE)</f>
        <v>0</v>
      </c>
      <c r="S103" s="80">
        <f>'5th Cycle Summary-Final'!M103-VLOOKUP(FinalComparison!$G103,'SB35 Determination Data'!$K$4:$AN$415,S$2,FALSE)</f>
        <v>0</v>
      </c>
      <c r="T103" s="80">
        <f>'5th Cycle Summary-Final'!N103-VLOOKUP(FinalComparison!$G103,'SB35 Determination Data'!$K$4:$AN$415,T$2,FALSE)</f>
        <v>0</v>
      </c>
      <c r="U103" s="34"/>
      <c r="V103" s="34"/>
      <c r="W103" s="80">
        <f>'5th Cycle Summary-Final'!O103-VLOOKUP(FinalComparison!$G103,'SB35 Determination Data'!$K$4:$AN$415,W$2,FALSE)</f>
        <v>0</v>
      </c>
      <c r="X103" s="34"/>
      <c r="Y103" s="80">
        <f>'5th Cycle Summary-Final'!P103-VLOOKUP(FinalComparison!$G103,'SB35 Determination Data'!$K$4:$AN$415,Y$2,FALSE)</f>
        <v>0</v>
      </c>
      <c r="Z103" s="80">
        <f>'5th Cycle Summary-Final'!Q103-VLOOKUP(FinalComparison!$G103,'SB35 Determination Data'!$K$4:$AN$415,Z$2,FALSE)</f>
        <v>0</v>
      </c>
      <c r="AA103" s="80">
        <f>'5th Cycle Summary-Final'!R103-VLOOKUP(FinalComparison!$G103,'SB35 Determination Data'!$K$4:$AN$415,AA$2,FALSE)</f>
        <v>0</v>
      </c>
      <c r="AB103" s="80">
        <f>'5th Cycle Summary-Final'!S103-VLOOKUP(FinalComparison!$G103,'SB35 Determination Data'!$K$4:$AN$415,AB$2,FALSE)</f>
        <v>0</v>
      </c>
      <c r="AC103" s="80">
        <f>'5th Cycle Summary-Final'!T103-VLOOKUP(FinalComparison!$G103,'SB35 Determination Data'!$K$4:$AN$415,AC$2,FALSE)</f>
        <v>0</v>
      </c>
      <c r="AD103" s="80">
        <f>'5th Cycle Summary-Final'!U103-VLOOKUP(FinalComparison!$G103,'SB35 Determination Data'!$K$4:$AN$415,AD$2,FALSE)</f>
        <v>0</v>
      </c>
      <c r="AE103" s="80">
        <f>'5th Cycle Summary-Final'!V103-VLOOKUP(FinalComparison!$G103,'SB35 Determination Data'!$K$4:$AN$415,AE$2,FALSE)</f>
        <v>0</v>
      </c>
      <c r="AF103" s="80">
        <f>'5th Cycle Summary-Final'!W103-VLOOKUP(FinalComparison!$G103,'SB35 Determination Data'!$K$4:$AN$415,AF$2,FALSE)</f>
        <v>0</v>
      </c>
    </row>
    <row r="104" spans="1:32" x14ac:dyDescent="0.2">
      <c r="A104" t="s">
        <v>5</v>
      </c>
      <c r="F104" t="s">
        <v>3</v>
      </c>
      <c r="G104" t="s">
        <v>999</v>
      </c>
      <c r="H104" s="80">
        <f>'5th Cycle Summary-Final'!D104-VLOOKUP(FinalComparison!$G104,'SB35 Determination Data'!$K$4:$AN$415,H$2,FALSE)</f>
        <v>0</v>
      </c>
      <c r="I104" s="80">
        <f>'5th Cycle Summary-Final'!E104-VLOOKUP(FinalComparison!$G104,'SB35 Determination Data'!$K$4:$AN$415,I$2,FALSE)</f>
        <v>0</v>
      </c>
      <c r="J104" s="80">
        <f>'5th Cycle Summary-Final'!F104-VLOOKUP(FinalComparison!$G104,'SB35 Determination Data'!$K$4:$AN$415,J$2,FALSE)</f>
        <v>0</v>
      </c>
      <c r="K104" s="80">
        <f>'5th Cycle Summary-Final'!G104-VLOOKUP(FinalComparison!$G104,'SB35 Determination Data'!$K$4:$AN$415,K$2,FALSE)</f>
        <v>0</v>
      </c>
      <c r="L104" s="80">
        <f>'5th Cycle Summary-Final'!H104-VLOOKUP(FinalComparison!$G104,'SB35 Determination Data'!$K$4:$AN$415,L$2,FALSE)</f>
        <v>0</v>
      </c>
      <c r="M104" s="80">
        <f>'5th Cycle Summary-Final'!I104-VLOOKUP(FinalComparison!$G104,'SB35 Determination Data'!$K$4:$AN$415,M$2,FALSE)</f>
        <v>0</v>
      </c>
      <c r="N104" s="80"/>
      <c r="O104" s="80"/>
      <c r="P104" s="80">
        <f>'5th Cycle Summary-Final'!J104-VLOOKUP(FinalComparison!$G104,'SB35 Determination Data'!$K$4:$AN$415,P$2,FALSE)</f>
        <v>0</v>
      </c>
      <c r="Q104" s="80">
        <f>'5th Cycle Summary-Final'!K104-VLOOKUP(FinalComparison!$G104,'SB35 Determination Data'!$K$4:$AN$415,Q$2,FALSE)</f>
        <v>0</v>
      </c>
      <c r="R104" s="80">
        <f>'5th Cycle Summary-Final'!L104-VLOOKUP(FinalComparison!$G104,'SB35 Determination Data'!$K$4:$AN$415,R$2,FALSE)</f>
        <v>0</v>
      </c>
      <c r="S104" s="80">
        <f>'5th Cycle Summary-Final'!M104-VLOOKUP(FinalComparison!$G104,'SB35 Determination Data'!$K$4:$AN$415,S$2,FALSE)</f>
        <v>0</v>
      </c>
      <c r="T104" s="80">
        <f>'5th Cycle Summary-Final'!N104-VLOOKUP(FinalComparison!$G104,'SB35 Determination Data'!$K$4:$AN$415,T$2,FALSE)</f>
        <v>0</v>
      </c>
      <c r="U104" s="34"/>
      <c r="V104" s="34"/>
      <c r="W104" s="80">
        <f>'5th Cycle Summary-Final'!O104-VLOOKUP(FinalComparison!$G104,'SB35 Determination Data'!$K$4:$AN$415,W$2,FALSE)</f>
        <v>0</v>
      </c>
      <c r="X104" s="34"/>
      <c r="Y104" s="80">
        <f>'5th Cycle Summary-Final'!P104-VLOOKUP(FinalComparison!$G104,'SB35 Determination Data'!$K$4:$AN$415,Y$2,FALSE)</f>
        <v>0</v>
      </c>
      <c r="Z104" s="80">
        <f>'5th Cycle Summary-Final'!Q104-VLOOKUP(FinalComparison!$G104,'SB35 Determination Data'!$K$4:$AN$415,Z$2,FALSE)</f>
        <v>0</v>
      </c>
      <c r="AA104" s="80">
        <f>'5th Cycle Summary-Final'!R104-VLOOKUP(FinalComparison!$G104,'SB35 Determination Data'!$K$4:$AN$415,AA$2,FALSE)</f>
        <v>0</v>
      </c>
      <c r="AB104" s="80">
        <f>'5th Cycle Summary-Final'!S104-VLOOKUP(FinalComparison!$G104,'SB35 Determination Data'!$K$4:$AN$415,AB$2,FALSE)</f>
        <v>0</v>
      </c>
      <c r="AC104" s="80">
        <f>'5th Cycle Summary-Final'!T104-VLOOKUP(FinalComparison!$G104,'SB35 Determination Data'!$K$4:$AN$415,AC$2,FALSE)</f>
        <v>0</v>
      </c>
      <c r="AD104" s="80">
        <f>'5th Cycle Summary-Final'!U104-VLOOKUP(FinalComparison!$G104,'SB35 Determination Data'!$K$4:$AN$415,AD$2,FALSE)</f>
        <v>0</v>
      </c>
      <c r="AE104" s="80">
        <f>'5th Cycle Summary-Final'!V104-VLOOKUP(FinalComparison!$G104,'SB35 Determination Data'!$K$4:$AN$415,AE$2,FALSE)</f>
        <v>0</v>
      </c>
      <c r="AF104" s="80">
        <f>'5th Cycle Summary-Final'!W104-VLOOKUP(FinalComparison!$G104,'SB35 Determination Data'!$K$4:$AN$415,AF$2,FALSE)</f>
        <v>0</v>
      </c>
    </row>
    <row r="105" spans="1:32" x14ac:dyDescent="0.2">
      <c r="A105" t="s">
        <v>5</v>
      </c>
      <c r="F105" t="s">
        <v>3</v>
      </c>
      <c r="G105" t="s">
        <v>134</v>
      </c>
      <c r="H105" s="80">
        <f>'5th Cycle Summary-Final'!D105-VLOOKUP(FinalComparison!$G105,'SB35 Determination Data'!$K$4:$AN$415,H$2,FALSE)</f>
        <v>0</v>
      </c>
      <c r="I105" s="80">
        <f>'5th Cycle Summary-Final'!E105-VLOOKUP(FinalComparison!$G105,'SB35 Determination Data'!$K$4:$AN$415,I$2,FALSE)</f>
        <v>0</v>
      </c>
      <c r="J105" s="80">
        <f>'5th Cycle Summary-Final'!F105-VLOOKUP(FinalComparison!$G105,'SB35 Determination Data'!$K$4:$AN$415,J$2,FALSE)</f>
        <v>0</v>
      </c>
      <c r="K105" s="80">
        <f>'5th Cycle Summary-Final'!G105-VLOOKUP(FinalComparison!$G105,'SB35 Determination Data'!$K$4:$AN$415,K$2,FALSE)</f>
        <v>0</v>
      </c>
      <c r="L105" s="80">
        <f>'5th Cycle Summary-Final'!H105-VLOOKUP(FinalComparison!$G105,'SB35 Determination Data'!$K$4:$AN$415,L$2,FALSE)</f>
        <v>0</v>
      </c>
      <c r="M105" s="80">
        <f>'5th Cycle Summary-Final'!I105-VLOOKUP(FinalComparison!$G105,'SB35 Determination Data'!$K$4:$AN$415,M$2,FALSE)</f>
        <v>0</v>
      </c>
      <c r="N105" s="80"/>
      <c r="O105" s="80"/>
      <c r="P105" s="80">
        <f>'5th Cycle Summary-Final'!J105-VLOOKUP(FinalComparison!$G105,'SB35 Determination Data'!$K$4:$AN$415,P$2,FALSE)</f>
        <v>0</v>
      </c>
      <c r="Q105" s="80">
        <f>'5th Cycle Summary-Final'!K105-VLOOKUP(FinalComparison!$G105,'SB35 Determination Data'!$K$4:$AN$415,Q$2,FALSE)</f>
        <v>0</v>
      </c>
      <c r="R105" s="80">
        <f>'5th Cycle Summary-Final'!L105-VLOOKUP(FinalComparison!$G105,'SB35 Determination Data'!$K$4:$AN$415,R$2,FALSE)</f>
        <v>0</v>
      </c>
      <c r="S105" s="80">
        <f>'5th Cycle Summary-Final'!M105-VLOOKUP(FinalComparison!$G105,'SB35 Determination Data'!$K$4:$AN$415,S$2,FALSE)</f>
        <v>0</v>
      </c>
      <c r="T105" s="80">
        <f>'5th Cycle Summary-Final'!N105-VLOOKUP(FinalComparison!$G105,'SB35 Determination Data'!$K$4:$AN$415,T$2,FALSE)</f>
        <v>0</v>
      </c>
      <c r="U105" s="34"/>
      <c r="V105" s="34"/>
      <c r="W105" s="80">
        <f>'5th Cycle Summary-Final'!O105-VLOOKUP(FinalComparison!$G105,'SB35 Determination Data'!$K$4:$AN$415,W$2,FALSE)</f>
        <v>0</v>
      </c>
      <c r="X105" s="34"/>
      <c r="Y105" s="80">
        <f>'5th Cycle Summary-Final'!P105-VLOOKUP(FinalComparison!$G105,'SB35 Determination Data'!$K$4:$AN$415,Y$2,FALSE)</f>
        <v>0</v>
      </c>
      <c r="Z105" s="80">
        <f>'5th Cycle Summary-Final'!Q105-VLOOKUP(FinalComparison!$G105,'SB35 Determination Data'!$K$4:$AN$415,Z$2,FALSE)</f>
        <v>0</v>
      </c>
      <c r="AA105" s="80">
        <f>'5th Cycle Summary-Final'!R105-VLOOKUP(FinalComparison!$G105,'SB35 Determination Data'!$K$4:$AN$415,AA$2,FALSE)</f>
        <v>0</v>
      </c>
      <c r="AB105" s="80">
        <f>'5th Cycle Summary-Final'!S105-VLOOKUP(FinalComparison!$G105,'SB35 Determination Data'!$K$4:$AN$415,AB$2,FALSE)</f>
        <v>0</v>
      </c>
      <c r="AC105" s="80">
        <f>'5th Cycle Summary-Final'!T105-VLOOKUP(FinalComparison!$G105,'SB35 Determination Data'!$K$4:$AN$415,AC$2,FALSE)</f>
        <v>0</v>
      </c>
      <c r="AD105" s="80">
        <f>'5th Cycle Summary-Final'!U105-VLOOKUP(FinalComparison!$G105,'SB35 Determination Data'!$K$4:$AN$415,AD$2,FALSE)</f>
        <v>0</v>
      </c>
      <c r="AE105" s="80">
        <f>'5th Cycle Summary-Final'!V105-VLOOKUP(FinalComparison!$G105,'SB35 Determination Data'!$K$4:$AN$415,AE$2,FALSE)</f>
        <v>0</v>
      </c>
      <c r="AF105" s="80">
        <f>'5th Cycle Summary-Final'!W105-VLOOKUP(FinalComparison!$G105,'SB35 Determination Data'!$K$4:$AN$415,AF$2,FALSE)</f>
        <v>0</v>
      </c>
    </row>
    <row r="106" spans="1:32" x14ac:dyDescent="0.2">
      <c r="A106" t="s">
        <v>5</v>
      </c>
      <c r="F106" t="s">
        <v>3</v>
      </c>
      <c r="G106" t="s">
        <v>136</v>
      </c>
      <c r="H106" s="80">
        <f>'5th Cycle Summary-Final'!D106-VLOOKUP(FinalComparison!$G106,'SB35 Determination Data'!$K$4:$AN$415,H$2,FALSE)</f>
        <v>0</v>
      </c>
      <c r="I106" s="80">
        <f>'5th Cycle Summary-Final'!E106-VLOOKUP(FinalComparison!$G106,'SB35 Determination Data'!$K$4:$AN$415,I$2,FALSE)</f>
        <v>0</v>
      </c>
      <c r="J106" s="80">
        <f>'5th Cycle Summary-Final'!F106-VLOOKUP(FinalComparison!$G106,'SB35 Determination Data'!$K$4:$AN$415,J$2,FALSE)</f>
        <v>0</v>
      </c>
      <c r="K106" s="80">
        <f>'5th Cycle Summary-Final'!G106-VLOOKUP(FinalComparison!$G106,'SB35 Determination Data'!$K$4:$AN$415,K$2,FALSE)</f>
        <v>0</v>
      </c>
      <c r="L106" s="80">
        <f>'5th Cycle Summary-Final'!H106-VLOOKUP(FinalComparison!$G106,'SB35 Determination Data'!$K$4:$AN$415,L$2,FALSE)</f>
        <v>0</v>
      </c>
      <c r="M106" s="80">
        <f>'5th Cycle Summary-Final'!I106-VLOOKUP(FinalComparison!$G106,'SB35 Determination Data'!$K$4:$AN$415,M$2,FALSE)</f>
        <v>0</v>
      </c>
      <c r="N106" s="80"/>
      <c r="O106" s="80"/>
      <c r="P106" s="80">
        <f>'5th Cycle Summary-Final'!J106-VLOOKUP(FinalComparison!$G106,'SB35 Determination Data'!$K$4:$AN$415,P$2,FALSE)</f>
        <v>0</v>
      </c>
      <c r="Q106" s="80">
        <f>'5th Cycle Summary-Final'!K106-VLOOKUP(FinalComparison!$G106,'SB35 Determination Data'!$K$4:$AN$415,Q$2,FALSE)</f>
        <v>0</v>
      </c>
      <c r="R106" s="80">
        <f>'5th Cycle Summary-Final'!L106-VLOOKUP(FinalComparison!$G106,'SB35 Determination Data'!$K$4:$AN$415,R$2,FALSE)</f>
        <v>0</v>
      </c>
      <c r="S106" s="80">
        <f>'5th Cycle Summary-Final'!M106-VLOOKUP(FinalComparison!$G106,'SB35 Determination Data'!$K$4:$AN$415,S$2,FALSE)</f>
        <v>0</v>
      </c>
      <c r="T106" s="80">
        <f>'5th Cycle Summary-Final'!N106-VLOOKUP(FinalComparison!$G106,'SB35 Determination Data'!$K$4:$AN$415,T$2,FALSE)</f>
        <v>0</v>
      </c>
      <c r="U106" s="34"/>
      <c r="V106" s="34"/>
      <c r="W106" s="80">
        <f>'5th Cycle Summary-Final'!O106-VLOOKUP(FinalComparison!$G106,'SB35 Determination Data'!$K$4:$AN$415,W$2,FALSE)</f>
        <v>0</v>
      </c>
      <c r="X106" s="34"/>
      <c r="Y106" s="80">
        <f>'5th Cycle Summary-Final'!P106-VLOOKUP(FinalComparison!$G106,'SB35 Determination Data'!$K$4:$AN$415,Y$2,FALSE)</f>
        <v>0</v>
      </c>
      <c r="Z106" s="80">
        <f>'5th Cycle Summary-Final'!Q106-VLOOKUP(FinalComparison!$G106,'SB35 Determination Data'!$K$4:$AN$415,Z$2,FALSE)</f>
        <v>0</v>
      </c>
      <c r="AA106" s="80">
        <f>'5th Cycle Summary-Final'!R106-VLOOKUP(FinalComparison!$G106,'SB35 Determination Data'!$K$4:$AN$415,AA$2,FALSE)</f>
        <v>0</v>
      </c>
      <c r="AB106" s="80">
        <f>'5th Cycle Summary-Final'!S106-VLOOKUP(FinalComparison!$G106,'SB35 Determination Data'!$K$4:$AN$415,AB$2,FALSE)</f>
        <v>0</v>
      </c>
      <c r="AC106" s="80">
        <f>'5th Cycle Summary-Final'!T106-VLOOKUP(FinalComparison!$G106,'SB35 Determination Data'!$K$4:$AN$415,AC$2,FALSE)</f>
        <v>0</v>
      </c>
      <c r="AD106" s="80">
        <f>'5th Cycle Summary-Final'!U106-VLOOKUP(FinalComparison!$G106,'SB35 Determination Data'!$K$4:$AN$415,AD$2,FALSE)</f>
        <v>0</v>
      </c>
      <c r="AE106" s="80">
        <f>'5th Cycle Summary-Final'!V106-VLOOKUP(FinalComparison!$G106,'SB35 Determination Data'!$K$4:$AN$415,AE$2,FALSE)</f>
        <v>0</v>
      </c>
      <c r="AF106" s="80">
        <f>'5th Cycle Summary-Final'!W106-VLOOKUP(FinalComparison!$G106,'SB35 Determination Data'!$K$4:$AN$415,AF$2,FALSE)</f>
        <v>0</v>
      </c>
    </row>
    <row r="107" spans="1:32" x14ac:dyDescent="0.2">
      <c r="A107" t="s">
        <v>5</v>
      </c>
      <c r="F107" t="s">
        <v>3</v>
      </c>
      <c r="G107" t="s">
        <v>137</v>
      </c>
      <c r="H107" s="80">
        <f>'5th Cycle Summary-Final'!D107-VLOOKUP(FinalComparison!$G107,'SB35 Determination Data'!$K$4:$AN$415,H$2,FALSE)</f>
        <v>0</v>
      </c>
      <c r="I107" s="80">
        <f>'5th Cycle Summary-Final'!E107-VLOOKUP(FinalComparison!$G107,'SB35 Determination Data'!$K$4:$AN$415,I$2,FALSE)</f>
        <v>0</v>
      </c>
      <c r="J107" s="80">
        <f>'5th Cycle Summary-Final'!F107-VLOOKUP(FinalComparison!$G107,'SB35 Determination Data'!$K$4:$AN$415,J$2,FALSE)</f>
        <v>0</v>
      </c>
      <c r="K107" s="80">
        <f>'5th Cycle Summary-Final'!G107-VLOOKUP(FinalComparison!$G107,'SB35 Determination Data'!$K$4:$AN$415,K$2,FALSE)</f>
        <v>0</v>
      </c>
      <c r="L107" s="80">
        <f>'5th Cycle Summary-Final'!H107-VLOOKUP(FinalComparison!$G107,'SB35 Determination Data'!$K$4:$AN$415,L$2,FALSE)</f>
        <v>0</v>
      </c>
      <c r="M107" s="80">
        <f>'5th Cycle Summary-Final'!I107-VLOOKUP(FinalComparison!$G107,'SB35 Determination Data'!$K$4:$AN$415,M$2,FALSE)</f>
        <v>0</v>
      </c>
      <c r="N107" s="80"/>
      <c r="O107" s="80"/>
      <c r="P107" s="80">
        <f>'5th Cycle Summary-Final'!J107-VLOOKUP(FinalComparison!$G107,'SB35 Determination Data'!$K$4:$AN$415,P$2,FALSE)</f>
        <v>0</v>
      </c>
      <c r="Q107" s="80">
        <f>'5th Cycle Summary-Final'!K107-VLOOKUP(FinalComparison!$G107,'SB35 Determination Data'!$K$4:$AN$415,Q$2,FALSE)</f>
        <v>0</v>
      </c>
      <c r="R107" s="80">
        <f>'5th Cycle Summary-Final'!L107-VLOOKUP(FinalComparison!$G107,'SB35 Determination Data'!$K$4:$AN$415,R$2,FALSE)</f>
        <v>0</v>
      </c>
      <c r="S107" s="80">
        <f>'5th Cycle Summary-Final'!M107-VLOOKUP(FinalComparison!$G107,'SB35 Determination Data'!$K$4:$AN$415,S$2,FALSE)</f>
        <v>0</v>
      </c>
      <c r="T107" s="80">
        <f>'5th Cycle Summary-Final'!N107-VLOOKUP(FinalComparison!$G107,'SB35 Determination Data'!$K$4:$AN$415,T$2,FALSE)</f>
        <v>0</v>
      </c>
      <c r="U107" s="34"/>
      <c r="V107" s="34"/>
      <c r="W107" s="80">
        <f>'5th Cycle Summary-Final'!O107-VLOOKUP(FinalComparison!$G107,'SB35 Determination Data'!$K$4:$AN$415,W$2,FALSE)</f>
        <v>0</v>
      </c>
      <c r="X107" s="34"/>
      <c r="Y107" s="80">
        <f>'5th Cycle Summary-Final'!P107-VLOOKUP(FinalComparison!$G107,'SB35 Determination Data'!$K$4:$AN$415,Y$2,FALSE)</f>
        <v>0</v>
      </c>
      <c r="Z107" s="80">
        <f>'5th Cycle Summary-Final'!Q107-VLOOKUP(FinalComparison!$G107,'SB35 Determination Data'!$K$4:$AN$415,Z$2,FALSE)</f>
        <v>0</v>
      </c>
      <c r="AA107" s="80">
        <f>'5th Cycle Summary-Final'!R107-VLOOKUP(FinalComparison!$G107,'SB35 Determination Data'!$K$4:$AN$415,AA$2,FALSE)</f>
        <v>0</v>
      </c>
      <c r="AB107" s="80">
        <f>'5th Cycle Summary-Final'!S107-VLOOKUP(FinalComparison!$G107,'SB35 Determination Data'!$K$4:$AN$415,AB$2,FALSE)</f>
        <v>0</v>
      </c>
      <c r="AC107" s="80">
        <f>'5th Cycle Summary-Final'!T107-VLOOKUP(FinalComparison!$G107,'SB35 Determination Data'!$K$4:$AN$415,AC$2,FALSE)</f>
        <v>40</v>
      </c>
      <c r="AD107" s="80">
        <f>'5th Cycle Summary-Final'!U107-VLOOKUP(FinalComparison!$G107,'SB35 Determination Data'!$K$4:$AN$415,AD$2,FALSE)</f>
        <v>0</v>
      </c>
      <c r="AE107" s="80">
        <f>'5th Cycle Summary-Final'!V107-VLOOKUP(FinalComparison!$G107,'SB35 Determination Data'!$K$4:$AN$415,AE$2,FALSE)</f>
        <v>0</v>
      </c>
      <c r="AF107" s="80">
        <f>'5th Cycle Summary-Final'!W107-VLOOKUP(FinalComparison!$G107,'SB35 Determination Data'!$K$4:$AN$415,AF$2,FALSE)</f>
        <v>-0.23569886176481347</v>
      </c>
    </row>
    <row r="108" spans="1:32" x14ac:dyDescent="0.2">
      <c r="A108" t="s">
        <v>5</v>
      </c>
      <c r="F108" t="s">
        <v>3</v>
      </c>
      <c r="G108" t="s">
        <v>1013</v>
      </c>
      <c r="H108" s="80">
        <f>'5th Cycle Summary-Final'!D108-VLOOKUP(FinalComparison!$G108,'SB35 Determination Data'!$K$4:$AN$415,H$2,FALSE)</f>
        <v>0</v>
      </c>
      <c r="I108" s="80">
        <f>'5th Cycle Summary-Final'!E108-VLOOKUP(FinalComparison!$G108,'SB35 Determination Data'!$K$4:$AN$415,I$2,FALSE)</f>
        <v>0</v>
      </c>
      <c r="J108" s="80">
        <f>'5th Cycle Summary-Final'!F108-VLOOKUP(FinalComparison!$G108,'SB35 Determination Data'!$K$4:$AN$415,J$2,FALSE)</f>
        <v>0</v>
      </c>
      <c r="K108" s="80">
        <f>'5th Cycle Summary-Final'!G108-VLOOKUP(FinalComparison!$G108,'SB35 Determination Data'!$K$4:$AN$415,K$2,FALSE)</f>
        <v>0</v>
      </c>
      <c r="L108" s="80">
        <f>'5th Cycle Summary-Final'!H108-VLOOKUP(FinalComparison!$G108,'SB35 Determination Data'!$K$4:$AN$415,L$2,FALSE)</f>
        <v>0</v>
      </c>
      <c r="M108" s="80">
        <f>'5th Cycle Summary-Final'!I108-VLOOKUP(FinalComparison!$G108,'SB35 Determination Data'!$K$4:$AN$415,M$2,FALSE)</f>
        <v>0</v>
      </c>
      <c r="N108" s="80"/>
      <c r="O108" s="80"/>
      <c r="P108" s="80">
        <f>'5th Cycle Summary-Final'!J108-VLOOKUP(FinalComparison!$G108,'SB35 Determination Data'!$K$4:$AN$415,P$2,FALSE)</f>
        <v>0</v>
      </c>
      <c r="Q108" s="80">
        <f>'5th Cycle Summary-Final'!K108-VLOOKUP(FinalComparison!$G108,'SB35 Determination Data'!$K$4:$AN$415,Q$2,FALSE)</f>
        <v>0</v>
      </c>
      <c r="R108" s="80">
        <f>'5th Cycle Summary-Final'!L108-VLOOKUP(FinalComparison!$G108,'SB35 Determination Data'!$K$4:$AN$415,R$2,FALSE)</f>
        <v>0</v>
      </c>
      <c r="S108" s="80">
        <f>'5th Cycle Summary-Final'!M108-VLOOKUP(FinalComparison!$G108,'SB35 Determination Data'!$K$4:$AN$415,S$2,FALSE)</f>
        <v>0</v>
      </c>
      <c r="T108" s="80">
        <f>'5th Cycle Summary-Final'!N108-VLOOKUP(FinalComparison!$G108,'SB35 Determination Data'!$K$4:$AN$415,T$2,FALSE)</f>
        <v>0</v>
      </c>
      <c r="U108" s="34"/>
      <c r="V108" s="34"/>
      <c r="W108" s="80">
        <f>'5th Cycle Summary-Final'!O108-VLOOKUP(FinalComparison!$G108,'SB35 Determination Data'!$K$4:$AN$415,W$2,FALSE)</f>
        <v>0</v>
      </c>
      <c r="X108" s="34"/>
      <c r="Y108" s="80">
        <f>'5th Cycle Summary-Final'!P108-VLOOKUP(FinalComparison!$G108,'SB35 Determination Data'!$K$4:$AN$415,Y$2,FALSE)</f>
        <v>0</v>
      </c>
      <c r="Z108" s="80">
        <f>'5th Cycle Summary-Final'!Q108-VLOOKUP(FinalComparison!$G108,'SB35 Determination Data'!$K$4:$AN$415,Z$2,FALSE)</f>
        <v>0</v>
      </c>
      <c r="AA108" s="80">
        <f>'5th Cycle Summary-Final'!R108-VLOOKUP(FinalComparison!$G108,'SB35 Determination Data'!$K$4:$AN$415,AA$2,FALSE)</f>
        <v>0</v>
      </c>
      <c r="AB108" s="80">
        <f>'5th Cycle Summary-Final'!S108-VLOOKUP(FinalComparison!$G108,'SB35 Determination Data'!$K$4:$AN$415,AB$2,FALSE)</f>
        <v>0</v>
      </c>
      <c r="AC108" s="80">
        <f>'5th Cycle Summary-Final'!T108-VLOOKUP(FinalComparison!$G108,'SB35 Determination Data'!$K$4:$AN$415,AC$2,FALSE)</f>
        <v>0</v>
      </c>
      <c r="AD108" s="80">
        <f>'5th Cycle Summary-Final'!U108-VLOOKUP(FinalComparison!$G108,'SB35 Determination Data'!$K$4:$AN$415,AD$2,FALSE)</f>
        <v>0</v>
      </c>
      <c r="AE108" s="80">
        <f>'5th Cycle Summary-Final'!V108-VLOOKUP(FinalComparison!$G108,'SB35 Determination Data'!$K$4:$AN$415,AE$2,FALSE)</f>
        <v>0</v>
      </c>
      <c r="AF108" s="80">
        <f>'5th Cycle Summary-Final'!W108-VLOOKUP(FinalComparison!$G108,'SB35 Determination Data'!$K$4:$AN$415,AF$2,FALSE)</f>
        <v>0</v>
      </c>
    </row>
    <row r="109" spans="1:32" x14ac:dyDescent="0.2">
      <c r="A109" t="s">
        <v>5</v>
      </c>
      <c r="F109" t="s">
        <v>3</v>
      </c>
      <c r="G109" t="s">
        <v>159</v>
      </c>
      <c r="H109" s="80">
        <f>'5th Cycle Summary-Final'!D109-VLOOKUP(FinalComparison!$G109,'SB35 Determination Data'!$K$4:$AN$415,H$2,FALSE)</f>
        <v>0</v>
      </c>
      <c r="I109" s="80">
        <f>'5th Cycle Summary-Final'!E109-VLOOKUP(FinalComparison!$G109,'SB35 Determination Data'!$K$4:$AN$415,I$2,FALSE)</f>
        <v>0</v>
      </c>
      <c r="J109" s="80">
        <f>'5th Cycle Summary-Final'!F109-VLOOKUP(FinalComparison!$G109,'SB35 Determination Data'!$K$4:$AN$415,J$2,FALSE)</f>
        <v>0</v>
      </c>
      <c r="K109" s="80">
        <f>'5th Cycle Summary-Final'!G109-VLOOKUP(FinalComparison!$G109,'SB35 Determination Data'!$K$4:$AN$415,K$2,FALSE)</f>
        <v>0</v>
      </c>
      <c r="L109" s="80">
        <f>'5th Cycle Summary-Final'!H109-VLOOKUP(FinalComparison!$G109,'SB35 Determination Data'!$K$4:$AN$415,L$2,FALSE)</f>
        <v>0</v>
      </c>
      <c r="M109" s="80">
        <f>'5th Cycle Summary-Final'!I109-VLOOKUP(FinalComparison!$G109,'SB35 Determination Data'!$K$4:$AN$415,M$2,FALSE)</f>
        <v>0</v>
      </c>
      <c r="N109" s="80"/>
      <c r="O109" s="80"/>
      <c r="P109" s="80">
        <f>'5th Cycle Summary-Final'!J109-VLOOKUP(FinalComparison!$G109,'SB35 Determination Data'!$K$4:$AN$415,P$2,FALSE)</f>
        <v>0</v>
      </c>
      <c r="Q109" s="80">
        <f>'5th Cycle Summary-Final'!K109-VLOOKUP(FinalComparison!$G109,'SB35 Determination Data'!$K$4:$AN$415,Q$2,FALSE)</f>
        <v>0</v>
      </c>
      <c r="R109" s="80">
        <f>'5th Cycle Summary-Final'!L109-VLOOKUP(FinalComparison!$G109,'SB35 Determination Data'!$K$4:$AN$415,R$2,FALSE)</f>
        <v>0</v>
      </c>
      <c r="S109" s="80">
        <f>'5th Cycle Summary-Final'!M109-VLOOKUP(FinalComparison!$G109,'SB35 Determination Data'!$K$4:$AN$415,S$2,FALSE)</f>
        <v>0</v>
      </c>
      <c r="T109" s="80">
        <f>'5th Cycle Summary-Final'!N109-VLOOKUP(FinalComparison!$G109,'SB35 Determination Data'!$K$4:$AN$415,T$2,FALSE)</f>
        <v>0</v>
      </c>
      <c r="U109" s="34"/>
      <c r="V109" s="34"/>
      <c r="W109" s="80">
        <f>'5th Cycle Summary-Final'!O109-VLOOKUP(FinalComparison!$G109,'SB35 Determination Data'!$K$4:$AN$415,W$2,FALSE)</f>
        <v>0</v>
      </c>
      <c r="X109" s="34"/>
      <c r="Y109" s="80">
        <f>'5th Cycle Summary-Final'!P109-VLOOKUP(FinalComparison!$G109,'SB35 Determination Data'!$K$4:$AN$415,Y$2,FALSE)</f>
        <v>0</v>
      </c>
      <c r="Z109" s="80">
        <f>'5th Cycle Summary-Final'!Q109-VLOOKUP(FinalComparison!$G109,'SB35 Determination Data'!$K$4:$AN$415,Z$2,FALSE)</f>
        <v>0</v>
      </c>
      <c r="AA109" s="80">
        <f>'5th Cycle Summary-Final'!R109-VLOOKUP(FinalComparison!$G109,'SB35 Determination Data'!$K$4:$AN$415,AA$2,FALSE)</f>
        <v>0</v>
      </c>
      <c r="AB109" s="80">
        <f>'5th Cycle Summary-Final'!S109-VLOOKUP(FinalComparison!$G109,'SB35 Determination Data'!$K$4:$AN$415,AB$2,FALSE)</f>
        <v>0</v>
      </c>
      <c r="AC109" s="80">
        <f>'5th Cycle Summary-Final'!T109-VLOOKUP(FinalComparison!$G109,'SB35 Determination Data'!$K$4:$AN$415,AC$2,FALSE)</f>
        <v>0</v>
      </c>
      <c r="AD109" s="80">
        <f>'5th Cycle Summary-Final'!U109-VLOOKUP(FinalComparison!$G109,'SB35 Determination Data'!$K$4:$AN$415,AD$2,FALSE)</f>
        <v>0</v>
      </c>
      <c r="AE109" s="80">
        <f>'5th Cycle Summary-Final'!V109-VLOOKUP(FinalComparison!$G109,'SB35 Determination Data'!$K$4:$AN$415,AE$2,FALSE)</f>
        <v>0</v>
      </c>
      <c r="AF109" s="80">
        <f>'5th Cycle Summary-Final'!W109-VLOOKUP(FinalComparison!$G109,'SB35 Determination Data'!$K$4:$AN$415,AF$2,FALSE)</f>
        <v>0</v>
      </c>
    </row>
    <row r="110" spans="1:32" x14ac:dyDescent="0.2">
      <c r="A110" t="s">
        <v>5</v>
      </c>
      <c r="F110" t="s">
        <v>3</v>
      </c>
      <c r="G110" t="s">
        <v>1052</v>
      </c>
      <c r="H110" s="80">
        <f>'5th Cycle Summary-Final'!D110-VLOOKUP(FinalComparison!$G110,'SB35 Determination Data'!$K$4:$AN$415,H$2,FALSE)</f>
        <v>0</v>
      </c>
      <c r="I110" s="80">
        <f>'5th Cycle Summary-Final'!E110-VLOOKUP(FinalComparison!$G110,'SB35 Determination Data'!$K$4:$AN$415,I$2,FALSE)</f>
        <v>0</v>
      </c>
      <c r="J110" s="80">
        <f>'5th Cycle Summary-Final'!F110-VLOOKUP(FinalComparison!$G110,'SB35 Determination Data'!$K$4:$AN$415,J$2,FALSE)</f>
        <v>0</v>
      </c>
      <c r="K110" s="80">
        <f>'5th Cycle Summary-Final'!G110-VLOOKUP(FinalComparison!$G110,'SB35 Determination Data'!$K$4:$AN$415,K$2,FALSE)</f>
        <v>0</v>
      </c>
      <c r="L110" s="80">
        <f>'5th Cycle Summary-Final'!H110-VLOOKUP(FinalComparison!$G110,'SB35 Determination Data'!$K$4:$AN$415,L$2,FALSE)</f>
        <v>0</v>
      </c>
      <c r="M110" s="80">
        <f>'5th Cycle Summary-Final'!I110-VLOOKUP(FinalComparison!$G110,'SB35 Determination Data'!$K$4:$AN$415,M$2,FALSE)</f>
        <v>0</v>
      </c>
      <c r="N110" s="80"/>
      <c r="O110" s="80"/>
      <c r="P110" s="80">
        <f>'5th Cycle Summary-Final'!J110-VLOOKUP(FinalComparison!$G110,'SB35 Determination Data'!$K$4:$AN$415,P$2,FALSE)</f>
        <v>0</v>
      </c>
      <c r="Q110" s="80">
        <f>'5th Cycle Summary-Final'!K110-VLOOKUP(FinalComparison!$G110,'SB35 Determination Data'!$K$4:$AN$415,Q$2,FALSE)</f>
        <v>0</v>
      </c>
      <c r="R110" s="80">
        <f>'5th Cycle Summary-Final'!L110-VLOOKUP(FinalComparison!$G110,'SB35 Determination Data'!$K$4:$AN$415,R$2,FALSE)</f>
        <v>0</v>
      </c>
      <c r="S110" s="80">
        <f>'5th Cycle Summary-Final'!M110-VLOOKUP(FinalComparison!$G110,'SB35 Determination Data'!$K$4:$AN$415,S$2,FALSE)</f>
        <v>0</v>
      </c>
      <c r="T110" s="80">
        <f>'5th Cycle Summary-Final'!N110-VLOOKUP(FinalComparison!$G110,'SB35 Determination Data'!$K$4:$AN$415,T$2,FALSE)</f>
        <v>0</v>
      </c>
      <c r="U110" s="34"/>
      <c r="V110" s="34"/>
      <c r="W110" s="80">
        <f>'5th Cycle Summary-Final'!O110-VLOOKUP(FinalComparison!$G110,'SB35 Determination Data'!$K$4:$AN$415,W$2,FALSE)</f>
        <v>0</v>
      </c>
      <c r="X110" s="34"/>
      <c r="Y110" s="80">
        <f>'5th Cycle Summary-Final'!P110-VLOOKUP(FinalComparison!$G110,'SB35 Determination Data'!$K$4:$AN$415,Y$2,FALSE)</f>
        <v>0</v>
      </c>
      <c r="Z110" s="80">
        <f>'5th Cycle Summary-Final'!Q110-VLOOKUP(FinalComparison!$G110,'SB35 Determination Data'!$K$4:$AN$415,Z$2,FALSE)</f>
        <v>0</v>
      </c>
      <c r="AA110" s="80">
        <f>'5th Cycle Summary-Final'!R110-VLOOKUP(FinalComparison!$G110,'SB35 Determination Data'!$K$4:$AN$415,AA$2,FALSE)</f>
        <v>0</v>
      </c>
      <c r="AB110" s="80">
        <f>'5th Cycle Summary-Final'!S110-VLOOKUP(FinalComparison!$G110,'SB35 Determination Data'!$K$4:$AN$415,AB$2,FALSE)</f>
        <v>0</v>
      </c>
      <c r="AC110" s="80">
        <f>'5th Cycle Summary-Final'!T110-VLOOKUP(FinalComparison!$G110,'SB35 Determination Data'!$K$4:$AN$415,AC$2,FALSE)</f>
        <v>0</v>
      </c>
      <c r="AD110" s="80">
        <f>'5th Cycle Summary-Final'!U110-VLOOKUP(FinalComparison!$G110,'SB35 Determination Data'!$K$4:$AN$415,AD$2,FALSE)</f>
        <v>0</v>
      </c>
      <c r="AE110" s="80">
        <f>'5th Cycle Summary-Final'!V110-VLOOKUP(FinalComparison!$G110,'SB35 Determination Data'!$K$4:$AN$415,AE$2,FALSE)</f>
        <v>0</v>
      </c>
      <c r="AF110" s="80">
        <f>'5th Cycle Summary-Final'!W110-VLOOKUP(FinalComparison!$G110,'SB35 Determination Data'!$K$4:$AN$415,AF$2,FALSE)</f>
        <v>0</v>
      </c>
    </row>
    <row r="111" spans="1:32" x14ac:dyDescent="0.2">
      <c r="A111" t="s">
        <v>5</v>
      </c>
      <c r="F111" t="s">
        <v>3</v>
      </c>
      <c r="G111" t="s">
        <v>163</v>
      </c>
      <c r="H111" s="80">
        <f>'5th Cycle Summary-Final'!D111-VLOOKUP(FinalComparison!$G111,'SB35 Determination Data'!$K$4:$AN$415,H$2,FALSE)</f>
        <v>62</v>
      </c>
      <c r="I111" s="80">
        <f>'5th Cycle Summary-Final'!E111-VLOOKUP(FinalComparison!$G111,'SB35 Determination Data'!$K$4:$AN$415,I$2,FALSE)</f>
        <v>0</v>
      </c>
      <c r="J111" s="80">
        <f>'5th Cycle Summary-Final'!F111-VLOOKUP(FinalComparison!$G111,'SB35 Determination Data'!$K$4:$AN$415,J$2,FALSE)</f>
        <v>0</v>
      </c>
      <c r="K111" s="80">
        <f>'5th Cycle Summary-Final'!G111-VLOOKUP(FinalComparison!$G111,'SB35 Determination Data'!$K$4:$AN$415,K$2,FALSE)</f>
        <v>0</v>
      </c>
      <c r="L111" s="80">
        <f>'5th Cycle Summary-Final'!H111-VLOOKUP(FinalComparison!$G111,'SB35 Determination Data'!$K$4:$AN$415,L$2,FALSE)</f>
        <v>62</v>
      </c>
      <c r="M111" s="80">
        <f>'5th Cycle Summary-Final'!I111-VLOOKUP(FinalComparison!$G111,'SB35 Determination Data'!$K$4:$AN$415,M$2,FALSE)</f>
        <v>0</v>
      </c>
      <c r="N111" s="80"/>
      <c r="O111" s="80"/>
      <c r="P111" s="80">
        <f>'5th Cycle Summary-Final'!J111-VLOOKUP(FinalComparison!$G111,'SB35 Determination Data'!$K$4:$AN$415,P$2,FALSE)</f>
        <v>39</v>
      </c>
      <c r="Q111" s="80">
        <f>'5th Cycle Summary-Final'!K111-VLOOKUP(FinalComparison!$G111,'SB35 Determination Data'!$K$4:$AN$415,Q$2,FALSE)</f>
        <v>0</v>
      </c>
      <c r="R111" s="80">
        <f>'5th Cycle Summary-Final'!L111-VLOOKUP(FinalComparison!$G111,'SB35 Determination Data'!$K$4:$AN$415,R$2,FALSE)</f>
        <v>0</v>
      </c>
      <c r="S111" s="80">
        <f>'5th Cycle Summary-Final'!M111-VLOOKUP(FinalComparison!$G111,'SB35 Determination Data'!$K$4:$AN$415,S$2,FALSE)</f>
        <v>0</v>
      </c>
      <c r="T111" s="80">
        <f>'5th Cycle Summary-Final'!N111-VLOOKUP(FinalComparison!$G111,'SB35 Determination Data'!$K$4:$AN$415,T$2,FALSE)</f>
        <v>39</v>
      </c>
      <c r="U111" s="34"/>
      <c r="V111" s="34"/>
      <c r="W111" s="80">
        <f>'5th Cycle Summary-Final'!O111-VLOOKUP(FinalComparison!$G111,'SB35 Determination Data'!$K$4:$AN$415,W$2,FALSE)</f>
        <v>0</v>
      </c>
      <c r="X111" s="34"/>
      <c r="Y111" s="80">
        <f>'5th Cycle Summary-Final'!P111-VLOOKUP(FinalComparison!$G111,'SB35 Determination Data'!$K$4:$AN$415,Y$2,FALSE)</f>
        <v>42</v>
      </c>
      <c r="Z111" s="80">
        <f>'5th Cycle Summary-Final'!Q111-VLOOKUP(FinalComparison!$G111,'SB35 Determination Data'!$K$4:$AN$415,Z$2,FALSE)</f>
        <v>0</v>
      </c>
      <c r="AA111" s="80">
        <f>'5th Cycle Summary-Final'!R111-VLOOKUP(FinalComparison!$G111,'SB35 Determination Data'!$K$4:$AN$415,AA$2,FALSE)</f>
        <v>42</v>
      </c>
      <c r="AB111" s="80">
        <f>'5th Cycle Summary-Final'!S111-VLOOKUP(FinalComparison!$G111,'SB35 Determination Data'!$K$4:$AN$415,AB$2,FALSE)</f>
        <v>0</v>
      </c>
      <c r="AC111" s="80">
        <f>'5th Cycle Summary-Final'!T111-VLOOKUP(FinalComparison!$G111,'SB35 Determination Data'!$K$4:$AN$415,AC$2,FALSE)</f>
        <v>88</v>
      </c>
      <c r="AD111" s="80">
        <f>'5th Cycle Summary-Final'!U111-VLOOKUP(FinalComparison!$G111,'SB35 Determination Data'!$K$4:$AN$415,AD$2,FALSE)</f>
        <v>0</v>
      </c>
      <c r="AE111" s="80">
        <f>'5th Cycle Summary-Final'!V111-VLOOKUP(FinalComparison!$G111,'SB35 Determination Data'!$K$4:$AN$415,AE$2,FALSE)</f>
        <v>88</v>
      </c>
      <c r="AF111" s="80">
        <f>'5th Cycle Summary-Final'!W111-VLOOKUP(FinalComparison!$G111,'SB35 Determination Data'!$K$4:$AN$415,AF$2,FALSE)</f>
        <v>-0.51515151515151514</v>
      </c>
    </row>
    <row r="112" spans="1:32" x14ac:dyDescent="0.2">
      <c r="A112" t="s">
        <v>5</v>
      </c>
      <c r="F112" t="s">
        <v>3</v>
      </c>
      <c r="G112" t="s">
        <v>1055</v>
      </c>
      <c r="H112" s="80">
        <f>'5th Cycle Summary-Final'!D112-VLOOKUP(FinalComparison!$G112,'SB35 Determination Data'!$K$4:$AN$415,H$2,FALSE)</f>
        <v>0</v>
      </c>
      <c r="I112" s="80">
        <f>'5th Cycle Summary-Final'!E112-VLOOKUP(FinalComparison!$G112,'SB35 Determination Data'!$K$4:$AN$415,I$2,FALSE)</f>
        <v>-35</v>
      </c>
      <c r="J112" s="80">
        <f>'5th Cycle Summary-Final'!F112-VLOOKUP(FinalComparison!$G112,'SB35 Determination Data'!$K$4:$AN$415,J$2,FALSE)</f>
        <v>-35</v>
      </c>
      <c r="K112" s="80">
        <f>'5th Cycle Summary-Final'!G112-VLOOKUP(FinalComparison!$G112,'SB35 Determination Data'!$K$4:$AN$415,K$2,FALSE)</f>
        <v>0</v>
      </c>
      <c r="L112" s="80">
        <f>'5th Cycle Summary-Final'!H112-VLOOKUP(FinalComparison!$G112,'SB35 Determination Data'!$K$4:$AN$415,L$2,FALSE)</f>
        <v>35</v>
      </c>
      <c r="M112" s="80">
        <f>'5th Cycle Summary-Final'!I112-VLOOKUP(FinalComparison!$G112,'SB35 Determination Data'!$K$4:$AN$415,M$2,FALSE)</f>
        <v>-0.23809523809523808</v>
      </c>
      <c r="N112" s="80"/>
      <c r="O112" s="80"/>
      <c r="P112" s="80">
        <f>'5th Cycle Summary-Final'!J112-VLOOKUP(FinalComparison!$G112,'SB35 Determination Data'!$K$4:$AN$415,P$2,FALSE)</f>
        <v>0</v>
      </c>
      <c r="Q112" s="80">
        <f>'5th Cycle Summary-Final'!K112-VLOOKUP(FinalComparison!$G112,'SB35 Determination Data'!$K$4:$AN$415,Q$2,FALSE)</f>
        <v>-3</v>
      </c>
      <c r="R112" s="80">
        <f>'5th Cycle Summary-Final'!L112-VLOOKUP(FinalComparison!$G112,'SB35 Determination Data'!$K$4:$AN$415,R$2,FALSE)</f>
        <v>-2</v>
      </c>
      <c r="S112" s="80">
        <f>'5th Cycle Summary-Final'!M112-VLOOKUP(FinalComparison!$G112,'SB35 Determination Data'!$K$4:$AN$415,S$2,FALSE)</f>
        <v>-1</v>
      </c>
      <c r="T112" s="80">
        <f>'5th Cycle Summary-Final'!N112-VLOOKUP(FinalComparison!$G112,'SB35 Determination Data'!$K$4:$AN$415,T$2,FALSE)</f>
        <v>3</v>
      </c>
      <c r="U112" s="34"/>
      <c r="V112" s="34"/>
      <c r="W112" s="80">
        <f>'5th Cycle Summary-Final'!O112-VLOOKUP(FinalComparison!$G112,'SB35 Determination Data'!$K$4:$AN$415,W$2,FALSE)</f>
        <v>-3.4090909090909088E-2</v>
      </c>
      <c r="X112" s="34"/>
      <c r="Y112" s="80">
        <f>'5th Cycle Summary-Final'!P112-VLOOKUP(FinalComparison!$G112,'SB35 Determination Data'!$K$4:$AN$415,Y$2,FALSE)</f>
        <v>0</v>
      </c>
      <c r="Z112" s="80">
        <f>'5th Cycle Summary-Final'!Q112-VLOOKUP(FinalComparison!$G112,'SB35 Determination Data'!$K$4:$AN$415,Z$2,FALSE)</f>
        <v>0</v>
      </c>
      <c r="AA112" s="80">
        <f>'5th Cycle Summary-Final'!R112-VLOOKUP(FinalComparison!$G112,'SB35 Determination Data'!$K$4:$AN$415,AA$2,FALSE)</f>
        <v>0</v>
      </c>
      <c r="AB112" s="80">
        <f>'5th Cycle Summary-Final'!S112-VLOOKUP(FinalComparison!$G112,'SB35 Determination Data'!$K$4:$AN$415,AB$2,FALSE)</f>
        <v>0</v>
      </c>
      <c r="AC112" s="80">
        <f>'5th Cycle Summary-Final'!T112-VLOOKUP(FinalComparison!$G112,'SB35 Determination Data'!$K$4:$AN$415,AC$2,FALSE)</f>
        <v>0</v>
      </c>
      <c r="AD112" s="80">
        <f>'5th Cycle Summary-Final'!U112-VLOOKUP(FinalComparison!$G112,'SB35 Determination Data'!$K$4:$AN$415,AD$2,FALSE)</f>
        <v>-92</v>
      </c>
      <c r="AE112" s="80">
        <f>'5th Cycle Summary-Final'!V112-VLOOKUP(FinalComparison!$G112,'SB35 Determination Data'!$K$4:$AN$415,AE$2,FALSE)</f>
        <v>92</v>
      </c>
      <c r="AF112" s="80">
        <f>'5th Cycle Summary-Final'!W112-VLOOKUP(FinalComparison!$G112,'SB35 Determination Data'!$K$4:$AN$415,AF$2,FALSE)</f>
        <v>-0.39484978540772531</v>
      </c>
    </row>
    <row r="113" spans="1:32" x14ac:dyDescent="0.2">
      <c r="A113" t="s">
        <v>5</v>
      </c>
      <c r="F113" t="s">
        <v>3</v>
      </c>
      <c r="G113" t="s">
        <v>172</v>
      </c>
      <c r="H113" s="80">
        <f>'5th Cycle Summary-Final'!D113-VLOOKUP(FinalComparison!$G113,'SB35 Determination Data'!$K$4:$AN$415,H$2,FALSE)</f>
        <v>0</v>
      </c>
      <c r="I113" s="80">
        <f>'5th Cycle Summary-Final'!E113-VLOOKUP(FinalComparison!$G113,'SB35 Determination Data'!$K$4:$AN$415,I$2,FALSE)</f>
        <v>-2</v>
      </c>
      <c r="J113" s="80">
        <f>'5th Cycle Summary-Final'!F113-VLOOKUP(FinalComparison!$G113,'SB35 Determination Data'!$K$4:$AN$415,J$2,FALSE)</f>
        <v>0</v>
      </c>
      <c r="K113" s="80">
        <f>'5th Cycle Summary-Final'!G113-VLOOKUP(FinalComparison!$G113,'SB35 Determination Data'!$K$4:$AN$415,K$2,FALSE)</f>
        <v>-2</v>
      </c>
      <c r="L113" s="80">
        <f>'5th Cycle Summary-Final'!H113-VLOOKUP(FinalComparison!$G113,'SB35 Determination Data'!$K$4:$AN$415,L$2,FALSE)</f>
        <v>2</v>
      </c>
      <c r="M113" s="80">
        <f>'5th Cycle Summary-Final'!I113-VLOOKUP(FinalComparison!$G113,'SB35 Determination Data'!$K$4:$AN$415,M$2,FALSE)</f>
        <v>-1.8691588785046728E-2</v>
      </c>
      <c r="N113" s="80"/>
      <c r="O113" s="80"/>
      <c r="P113" s="80">
        <f>'5th Cycle Summary-Final'!J113-VLOOKUP(FinalComparison!$G113,'SB35 Determination Data'!$K$4:$AN$415,P$2,FALSE)</f>
        <v>0</v>
      </c>
      <c r="Q113" s="80">
        <f>'5th Cycle Summary-Final'!K113-VLOOKUP(FinalComparison!$G113,'SB35 Determination Data'!$K$4:$AN$415,Q$2,FALSE)</f>
        <v>0</v>
      </c>
      <c r="R113" s="80">
        <f>'5th Cycle Summary-Final'!L113-VLOOKUP(FinalComparison!$G113,'SB35 Determination Data'!$K$4:$AN$415,R$2,FALSE)</f>
        <v>0</v>
      </c>
      <c r="S113" s="80">
        <f>'5th Cycle Summary-Final'!M113-VLOOKUP(FinalComparison!$G113,'SB35 Determination Data'!$K$4:$AN$415,S$2,FALSE)</f>
        <v>0</v>
      </c>
      <c r="T113" s="80">
        <f>'5th Cycle Summary-Final'!N113-VLOOKUP(FinalComparison!$G113,'SB35 Determination Data'!$K$4:$AN$415,T$2,FALSE)</f>
        <v>0</v>
      </c>
      <c r="U113" s="34"/>
      <c r="V113" s="34"/>
      <c r="W113" s="80">
        <f>'5th Cycle Summary-Final'!O113-VLOOKUP(FinalComparison!$G113,'SB35 Determination Data'!$K$4:$AN$415,W$2,FALSE)</f>
        <v>0</v>
      </c>
      <c r="X113" s="34"/>
      <c r="Y113" s="80">
        <f>'5th Cycle Summary-Final'!P113-VLOOKUP(FinalComparison!$G113,'SB35 Determination Data'!$K$4:$AN$415,Y$2,FALSE)</f>
        <v>0</v>
      </c>
      <c r="Z113" s="80">
        <f>'5th Cycle Summary-Final'!Q113-VLOOKUP(FinalComparison!$G113,'SB35 Determination Data'!$K$4:$AN$415,Z$2,FALSE)</f>
        <v>0</v>
      </c>
      <c r="AA113" s="80">
        <f>'5th Cycle Summary-Final'!R113-VLOOKUP(FinalComparison!$G113,'SB35 Determination Data'!$K$4:$AN$415,AA$2,FALSE)</f>
        <v>0</v>
      </c>
      <c r="AB113" s="80">
        <f>'5th Cycle Summary-Final'!S113-VLOOKUP(FinalComparison!$G113,'SB35 Determination Data'!$K$4:$AN$415,AB$2,FALSE)</f>
        <v>0</v>
      </c>
      <c r="AC113" s="80">
        <f>'5th Cycle Summary-Final'!T113-VLOOKUP(FinalComparison!$G113,'SB35 Determination Data'!$K$4:$AN$415,AC$2,FALSE)</f>
        <v>0</v>
      </c>
      <c r="AD113" s="80">
        <f>'5th Cycle Summary-Final'!U113-VLOOKUP(FinalComparison!$G113,'SB35 Determination Data'!$K$4:$AN$415,AD$2,FALSE)</f>
        <v>-1</v>
      </c>
      <c r="AE113" s="80">
        <f>'5th Cycle Summary-Final'!V113-VLOOKUP(FinalComparison!$G113,'SB35 Determination Data'!$K$4:$AN$415,AE$2,FALSE)</f>
        <v>1</v>
      </c>
      <c r="AF113" s="80">
        <f>'5th Cycle Summary-Final'!W113-VLOOKUP(FinalComparison!$G113,'SB35 Determination Data'!$K$4:$AN$415,AF$2,FALSE)</f>
        <v>-6.0240963855421326E-3</v>
      </c>
    </row>
    <row r="114" spans="1:32" x14ac:dyDescent="0.2">
      <c r="A114" t="s">
        <v>5</v>
      </c>
      <c r="F114" t="s">
        <v>3</v>
      </c>
      <c r="G114" t="s">
        <v>1060</v>
      </c>
      <c r="H114" s="80">
        <f>'5th Cycle Summary-Final'!D114-VLOOKUP(FinalComparison!$G114,'SB35 Determination Data'!$K$4:$AN$415,H$2,FALSE)</f>
        <v>0</v>
      </c>
      <c r="I114" s="80">
        <f>'5th Cycle Summary-Final'!E114-VLOOKUP(FinalComparison!$G114,'SB35 Determination Data'!$K$4:$AN$415,I$2,FALSE)</f>
        <v>0</v>
      </c>
      <c r="J114" s="80">
        <f>'5th Cycle Summary-Final'!F114-VLOOKUP(FinalComparison!$G114,'SB35 Determination Data'!$K$4:$AN$415,J$2,FALSE)</f>
        <v>0</v>
      </c>
      <c r="K114" s="80">
        <f>'5th Cycle Summary-Final'!G114-VLOOKUP(FinalComparison!$G114,'SB35 Determination Data'!$K$4:$AN$415,K$2,FALSE)</f>
        <v>0</v>
      </c>
      <c r="L114" s="80">
        <f>'5th Cycle Summary-Final'!H114-VLOOKUP(FinalComparison!$G114,'SB35 Determination Data'!$K$4:$AN$415,L$2,FALSE)</f>
        <v>0</v>
      </c>
      <c r="M114" s="80">
        <f>'5th Cycle Summary-Final'!I114-VLOOKUP(FinalComparison!$G114,'SB35 Determination Data'!$K$4:$AN$415,M$2,FALSE)</f>
        <v>0</v>
      </c>
      <c r="N114" s="80"/>
      <c r="O114" s="80"/>
      <c r="P114" s="80">
        <f>'5th Cycle Summary-Final'!J114-VLOOKUP(FinalComparison!$G114,'SB35 Determination Data'!$K$4:$AN$415,P$2,FALSE)</f>
        <v>0</v>
      </c>
      <c r="Q114" s="80">
        <f>'5th Cycle Summary-Final'!K114-VLOOKUP(FinalComparison!$G114,'SB35 Determination Data'!$K$4:$AN$415,Q$2,FALSE)</f>
        <v>0</v>
      </c>
      <c r="R114" s="80">
        <f>'5th Cycle Summary-Final'!L114-VLOOKUP(FinalComparison!$G114,'SB35 Determination Data'!$K$4:$AN$415,R$2,FALSE)</f>
        <v>0</v>
      </c>
      <c r="S114" s="80">
        <f>'5th Cycle Summary-Final'!M114-VLOOKUP(FinalComparison!$G114,'SB35 Determination Data'!$K$4:$AN$415,S$2,FALSE)</f>
        <v>0</v>
      </c>
      <c r="T114" s="80">
        <f>'5th Cycle Summary-Final'!N114-VLOOKUP(FinalComparison!$G114,'SB35 Determination Data'!$K$4:$AN$415,T$2,FALSE)</f>
        <v>0</v>
      </c>
      <c r="U114" s="34"/>
      <c r="V114" s="34"/>
      <c r="W114" s="80">
        <f>'5th Cycle Summary-Final'!O114-VLOOKUP(FinalComparison!$G114,'SB35 Determination Data'!$K$4:$AN$415,W$2,FALSE)</f>
        <v>0</v>
      </c>
      <c r="X114" s="34"/>
      <c r="Y114" s="80">
        <f>'5th Cycle Summary-Final'!P114-VLOOKUP(FinalComparison!$G114,'SB35 Determination Data'!$K$4:$AN$415,Y$2,FALSE)</f>
        <v>0</v>
      </c>
      <c r="Z114" s="80">
        <f>'5th Cycle Summary-Final'!Q114-VLOOKUP(FinalComparison!$G114,'SB35 Determination Data'!$K$4:$AN$415,Z$2,FALSE)</f>
        <v>0</v>
      </c>
      <c r="AA114" s="80">
        <f>'5th Cycle Summary-Final'!R114-VLOOKUP(FinalComparison!$G114,'SB35 Determination Data'!$K$4:$AN$415,AA$2,FALSE)</f>
        <v>0</v>
      </c>
      <c r="AB114" s="80">
        <f>'5th Cycle Summary-Final'!S114-VLOOKUP(FinalComparison!$G114,'SB35 Determination Data'!$K$4:$AN$415,AB$2,FALSE)</f>
        <v>0</v>
      </c>
      <c r="AC114" s="80">
        <f>'5th Cycle Summary-Final'!T114-VLOOKUP(FinalComparison!$G114,'SB35 Determination Data'!$K$4:$AN$415,AC$2,FALSE)</f>
        <v>0</v>
      </c>
      <c r="AD114" s="80">
        <f>'5th Cycle Summary-Final'!U114-VLOOKUP(FinalComparison!$G114,'SB35 Determination Data'!$K$4:$AN$415,AD$2,FALSE)</f>
        <v>0</v>
      </c>
      <c r="AE114" s="80">
        <f>'5th Cycle Summary-Final'!V114-VLOOKUP(FinalComparison!$G114,'SB35 Determination Data'!$K$4:$AN$415,AE$2,FALSE)</f>
        <v>0</v>
      </c>
      <c r="AF114" s="80">
        <f>'5th Cycle Summary-Final'!W114-VLOOKUP(FinalComparison!$G114,'SB35 Determination Data'!$K$4:$AN$415,AF$2,FALSE)</f>
        <v>0</v>
      </c>
    </row>
    <row r="115" spans="1:32" x14ac:dyDescent="0.2">
      <c r="A115" t="s">
        <v>5</v>
      </c>
      <c r="F115" t="s">
        <v>3</v>
      </c>
      <c r="G115" t="s">
        <v>179</v>
      </c>
      <c r="H115" s="80">
        <f>'5th Cycle Summary-Final'!D115-VLOOKUP(FinalComparison!$G115,'SB35 Determination Data'!$K$4:$AN$415,H$2,FALSE)</f>
        <v>0</v>
      </c>
      <c r="I115" s="80">
        <f>'5th Cycle Summary-Final'!E115-VLOOKUP(FinalComparison!$G115,'SB35 Determination Data'!$K$4:$AN$415,I$2,FALSE)</f>
        <v>0</v>
      </c>
      <c r="J115" s="80">
        <f>'5th Cycle Summary-Final'!F115-VLOOKUP(FinalComparison!$G115,'SB35 Determination Data'!$K$4:$AN$415,J$2,FALSE)</f>
        <v>0</v>
      </c>
      <c r="K115" s="80">
        <f>'5th Cycle Summary-Final'!G115-VLOOKUP(FinalComparison!$G115,'SB35 Determination Data'!$K$4:$AN$415,K$2,FALSE)</f>
        <v>0</v>
      </c>
      <c r="L115" s="80">
        <f>'5th Cycle Summary-Final'!H115-VLOOKUP(FinalComparison!$G115,'SB35 Determination Data'!$K$4:$AN$415,L$2,FALSE)</f>
        <v>0</v>
      </c>
      <c r="M115" s="80">
        <f>'5th Cycle Summary-Final'!I115-VLOOKUP(FinalComparison!$G115,'SB35 Determination Data'!$K$4:$AN$415,M$2,FALSE)</f>
        <v>0</v>
      </c>
      <c r="N115" s="80"/>
      <c r="O115" s="80"/>
      <c r="P115" s="80">
        <f>'5th Cycle Summary-Final'!J115-VLOOKUP(FinalComparison!$G115,'SB35 Determination Data'!$K$4:$AN$415,P$2,FALSE)</f>
        <v>0</v>
      </c>
      <c r="Q115" s="80">
        <f>'5th Cycle Summary-Final'!K115-VLOOKUP(FinalComparison!$G115,'SB35 Determination Data'!$K$4:$AN$415,Q$2,FALSE)</f>
        <v>0</v>
      </c>
      <c r="R115" s="80">
        <f>'5th Cycle Summary-Final'!L115-VLOOKUP(FinalComparison!$G115,'SB35 Determination Data'!$K$4:$AN$415,R$2,FALSE)</f>
        <v>0</v>
      </c>
      <c r="S115" s="80">
        <f>'5th Cycle Summary-Final'!M115-VLOOKUP(FinalComparison!$G115,'SB35 Determination Data'!$K$4:$AN$415,S$2,FALSE)</f>
        <v>0</v>
      </c>
      <c r="T115" s="80">
        <f>'5th Cycle Summary-Final'!N115-VLOOKUP(FinalComparison!$G115,'SB35 Determination Data'!$K$4:$AN$415,T$2,FALSE)</f>
        <v>0</v>
      </c>
      <c r="U115" s="34"/>
      <c r="V115" s="34"/>
      <c r="W115" s="80">
        <f>'5th Cycle Summary-Final'!O115-VLOOKUP(FinalComparison!$G115,'SB35 Determination Data'!$K$4:$AN$415,W$2,FALSE)</f>
        <v>0</v>
      </c>
      <c r="X115" s="34"/>
      <c r="Y115" s="80">
        <f>'5th Cycle Summary-Final'!P115-VLOOKUP(FinalComparison!$G115,'SB35 Determination Data'!$K$4:$AN$415,Y$2,FALSE)</f>
        <v>0</v>
      </c>
      <c r="Z115" s="80">
        <f>'5th Cycle Summary-Final'!Q115-VLOOKUP(FinalComparison!$G115,'SB35 Determination Data'!$K$4:$AN$415,Z$2,FALSE)</f>
        <v>0</v>
      </c>
      <c r="AA115" s="80">
        <f>'5th Cycle Summary-Final'!R115-VLOOKUP(FinalComparison!$G115,'SB35 Determination Data'!$K$4:$AN$415,AA$2,FALSE)</f>
        <v>0</v>
      </c>
      <c r="AB115" s="80">
        <f>'5th Cycle Summary-Final'!S115-VLOOKUP(FinalComparison!$G115,'SB35 Determination Data'!$K$4:$AN$415,AB$2,FALSE)</f>
        <v>0</v>
      </c>
      <c r="AC115" s="80">
        <f>'5th Cycle Summary-Final'!T115-VLOOKUP(FinalComparison!$G115,'SB35 Determination Data'!$K$4:$AN$415,AC$2,FALSE)</f>
        <v>0</v>
      </c>
      <c r="AD115" s="80">
        <f>'5th Cycle Summary-Final'!U115-VLOOKUP(FinalComparison!$G115,'SB35 Determination Data'!$K$4:$AN$415,AD$2,FALSE)</f>
        <v>0</v>
      </c>
      <c r="AE115" s="80">
        <f>'5th Cycle Summary-Final'!V115-VLOOKUP(FinalComparison!$G115,'SB35 Determination Data'!$K$4:$AN$415,AE$2,FALSE)</f>
        <v>0</v>
      </c>
      <c r="AF115" s="80">
        <f>'5th Cycle Summary-Final'!W115-VLOOKUP(FinalComparison!$G115,'SB35 Determination Data'!$K$4:$AN$415,AF$2,FALSE)</f>
        <v>0</v>
      </c>
    </row>
    <row r="116" spans="1:32" x14ac:dyDescent="0.2">
      <c r="A116" t="s">
        <v>5</v>
      </c>
      <c r="F116" t="s">
        <v>3</v>
      </c>
      <c r="G116" t="s">
        <v>181</v>
      </c>
      <c r="H116" s="80">
        <f>'5th Cycle Summary-Final'!D116-VLOOKUP(FinalComparison!$G116,'SB35 Determination Data'!$K$4:$AN$415,H$2,FALSE)</f>
        <v>0</v>
      </c>
      <c r="I116" s="80">
        <f>'5th Cycle Summary-Final'!E116-VLOOKUP(FinalComparison!$G116,'SB35 Determination Data'!$K$4:$AN$415,I$2,FALSE)</f>
        <v>0</v>
      </c>
      <c r="J116" s="80">
        <f>'5th Cycle Summary-Final'!F116-VLOOKUP(FinalComparison!$G116,'SB35 Determination Data'!$K$4:$AN$415,J$2,FALSE)</f>
        <v>0</v>
      </c>
      <c r="K116" s="80">
        <f>'5th Cycle Summary-Final'!G116-VLOOKUP(FinalComparison!$G116,'SB35 Determination Data'!$K$4:$AN$415,K$2,FALSE)</f>
        <v>0</v>
      </c>
      <c r="L116" s="80">
        <f>'5th Cycle Summary-Final'!H116-VLOOKUP(FinalComparison!$G116,'SB35 Determination Data'!$K$4:$AN$415,L$2,FALSE)</f>
        <v>0</v>
      </c>
      <c r="M116" s="80">
        <f>'5th Cycle Summary-Final'!I116-VLOOKUP(FinalComparison!$G116,'SB35 Determination Data'!$K$4:$AN$415,M$2,FALSE)</f>
        <v>0</v>
      </c>
      <c r="N116" s="80"/>
      <c r="O116" s="80"/>
      <c r="P116" s="80">
        <f>'5th Cycle Summary-Final'!J116-VLOOKUP(FinalComparison!$G116,'SB35 Determination Data'!$K$4:$AN$415,P$2,FALSE)</f>
        <v>0</v>
      </c>
      <c r="Q116" s="80">
        <f>'5th Cycle Summary-Final'!K116-VLOOKUP(FinalComparison!$G116,'SB35 Determination Data'!$K$4:$AN$415,Q$2,FALSE)</f>
        <v>0</v>
      </c>
      <c r="R116" s="80">
        <f>'5th Cycle Summary-Final'!L116-VLOOKUP(FinalComparison!$G116,'SB35 Determination Data'!$K$4:$AN$415,R$2,FALSE)</f>
        <v>0</v>
      </c>
      <c r="S116" s="80">
        <f>'5th Cycle Summary-Final'!M116-VLOOKUP(FinalComparison!$G116,'SB35 Determination Data'!$K$4:$AN$415,S$2,FALSE)</f>
        <v>0</v>
      </c>
      <c r="T116" s="80">
        <f>'5th Cycle Summary-Final'!N116-VLOOKUP(FinalComparison!$G116,'SB35 Determination Data'!$K$4:$AN$415,T$2,FALSE)</f>
        <v>0</v>
      </c>
      <c r="U116" s="34"/>
      <c r="V116" s="34"/>
      <c r="W116" s="80">
        <f>'5th Cycle Summary-Final'!O116-VLOOKUP(FinalComparison!$G116,'SB35 Determination Data'!$K$4:$AN$415,W$2,FALSE)</f>
        <v>0</v>
      </c>
      <c r="X116" s="34"/>
      <c r="Y116" s="80">
        <f>'5th Cycle Summary-Final'!P116-VLOOKUP(FinalComparison!$G116,'SB35 Determination Data'!$K$4:$AN$415,Y$2,FALSE)</f>
        <v>0</v>
      </c>
      <c r="Z116" s="80">
        <f>'5th Cycle Summary-Final'!Q116-VLOOKUP(FinalComparison!$G116,'SB35 Determination Data'!$K$4:$AN$415,Z$2,FALSE)</f>
        <v>0</v>
      </c>
      <c r="AA116" s="80">
        <f>'5th Cycle Summary-Final'!R116-VLOOKUP(FinalComparison!$G116,'SB35 Determination Data'!$K$4:$AN$415,AA$2,FALSE)</f>
        <v>0</v>
      </c>
      <c r="AB116" s="80">
        <f>'5th Cycle Summary-Final'!S116-VLOOKUP(FinalComparison!$G116,'SB35 Determination Data'!$K$4:$AN$415,AB$2,FALSE)</f>
        <v>0</v>
      </c>
      <c r="AC116" s="80">
        <f>'5th Cycle Summary-Final'!T116-VLOOKUP(FinalComparison!$G116,'SB35 Determination Data'!$K$4:$AN$415,AC$2,FALSE)</f>
        <v>0</v>
      </c>
      <c r="AD116" s="80">
        <f>'5th Cycle Summary-Final'!U116-VLOOKUP(FinalComparison!$G116,'SB35 Determination Data'!$K$4:$AN$415,AD$2,FALSE)</f>
        <v>0</v>
      </c>
      <c r="AE116" s="80">
        <f>'5th Cycle Summary-Final'!V116-VLOOKUP(FinalComparison!$G116,'SB35 Determination Data'!$K$4:$AN$415,AE$2,FALSE)</f>
        <v>0</v>
      </c>
      <c r="AF116" s="80">
        <f>'5th Cycle Summary-Final'!W116-VLOOKUP(FinalComparison!$G116,'SB35 Determination Data'!$K$4:$AN$415,AF$2,FALSE)</f>
        <v>0</v>
      </c>
    </row>
    <row r="117" spans="1:32" x14ac:dyDescent="0.2">
      <c r="A117" t="s">
        <v>5</v>
      </c>
      <c r="F117" t="s">
        <v>3</v>
      </c>
      <c r="G117" t="s">
        <v>5</v>
      </c>
      <c r="H117" s="80">
        <f>'5th Cycle Summary-Final'!D117-VLOOKUP(FinalComparison!$G117,'SB35 Determination Data'!$K$4:$AN$415,H$2,FALSE)</f>
        <v>0</v>
      </c>
      <c r="I117" s="80">
        <f>'5th Cycle Summary-Final'!E117-VLOOKUP(FinalComparison!$G117,'SB35 Determination Data'!$K$4:$AN$415,I$2,FALSE)</f>
        <v>0</v>
      </c>
      <c r="J117" s="80">
        <f>'5th Cycle Summary-Final'!F117-VLOOKUP(FinalComparison!$G117,'SB35 Determination Data'!$K$4:$AN$415,J$2,FALSE)</f>
        <v>0</v>
      </c>
      <c r="K117" s="80">
        <f>'5th Cycle Summary-Final'!G117-VLOOKUP(FinalComparison!$G117,'SB35 Determination Data'!$K$4:$AN$415,K$2,FALSE)</f>
        <v>0</v>
      </c>
      <c r="L117" s="80">
        <f>'5th Cycle Summary-Final'!H117-VLOOKUP(FinalComparison!$G117,'SB35 Determination Data'!$K$4:$AN$415,L$2,FALSE)</f>
        <v>0</v>
      </c>
      <c r="M117" s="80">
        <f>'5th Cycle Summary-Final'!I117-VLOOKUP(FinalComparison!$G117,'SB35 Determination Data'!$K$4:$AN$415,M$2,FALSE)</f>
        <v>0</v>
      </c>
      <c r="N117" s="80"/>
      <c r="O117" s="80"/>
      <c r="P117" s="80">
        <f>'5th Cycle Summary-Final'!J117-VLOOKUP(FinalComparison!$G117,'SB35 Determination Data'!$K$4:$AN$415,P$2,FALSE)</f>
        <v>0</v>
      </c>
      <c r="Q117" s="80">
        <f>'5th Cycle Summary-Final'!K117-VLOOKUP(FinalComparison!$G117,'SB35 Determination Data'!$K$4:$AN$415,Q$2,FALSE)</f>
        <v>0</v>
      </c>
      <c r="R117" s="80">
        <f>'5th Cycle Summary-Final'!L117-VLOOKUP(FinalComparison!$G117,'SB35 Determination Data'!$K$4:$AN$415,R$2,FALSE)</f>
        <v>0</v>
      </c>
      <c r="S117" s="80">
        <f>'5th Cycle Summary-Final'!M117-VLOOKUP(FinalComparison!$G117,'SB35 Determination Data'!$K$4:$AN$415,S$2,FALSE)</f>
        <v>0</v>
      </c>
      <c r="T117" s="80">
        <f>'5th Cycle Summary-Final'!N117-VLOOKUP(FinalComparison!$G117,'SB35 Determination Data'!$K$4:$AN$415,T$2,FALSE)</f>
        <v>0</v>
      </c>
      <c r="U117" s="34"/>
      <c r="V117" s="34"/>
      <c r="W117" s="80">
        <f>'5th Cycle Summary-Final'!O117-VLOOKUP(FinalComparison!$G117,'SB35 Determination Data'!$K$4:$AN$415,W$2,FALSE)</f>
        <v>0</v>
      </c>
      <c r="X117" s="34"/>
      <c r="Y117" s="80">
        <f>'5th Cycle Summary-Final'!P117-VLOOKUP(FinalComparison!$G117,'SB35 Determination Data'!$K$4:$AN$415,Y$2,FALSE)</f>
        <v>0</v>
      </c>
      <c r="Z117" s="80">
        <f>'5th Cycle Summary-Final'!Q117-VLOOKUP(FinalComparison!$G117,'SB35 Determination Data'!$K$4:$AN$415,Z$2,FALSE)</f>
        <v>0</v>
      </c>
      <c r="AA117" s="80">
        <f>'5th Cycle Summary-Final'!R117-VLOOKUP(FinalComparison!$G117,'SB35 Determination Data'!$K$4:$AN$415,AA$2,FALSE)</f>
        <v>0</v>
      </c>
      <c r="AB117" s="80">
        <f>'5th Cycle Summary-Final'!S117-VLOOKUP(FinalComparison!$G117,'SB35 Determination Data'!$K$4:$AN$415,AB$2,FALSE)</f>
        <v>0</v>
      </c>
      <c r="AC117" s="80">
        <f>'5th Cycle Summary-Final'!T117-VLOOKUP(FinalComparison!$G117,'SB35 Determination Data'!$K$4:$AN$415,AC$2,FALSE)</f>
        <v>0</v>
      </c>
      <c r="AD117" s="80">
        <f>'5th Cycle Summary-Final'!U117-VLOOKUP(FinalComparison!$G117,'SB35 Determination Data'!$K$4:$AN$415,AD$2,FALSE)</f>
        <v>0</v>
      </c>
      <c r="AE117" s="80">
        <f>'5th Cycle Summary-Final'!V117-VLOOKUP(FinalComparison!$G117,'SB35 Determination Data'!$K$4:$AN$415,AE$2,FALSE)</f>
        <v>0</v>
      </c>
      <c r="AF117" s="80">
        <f>'5th Cycle Summary-Final'!W117-VLOOKUP(FinalComparison!$G117,'SB35 Determination Data'!$K$4:$AN$415,AF$2,FALSE)</f>
        <v>0</v>
      </c>
    </row>
    <row r="118" spans="1:32" x14ac:dyDescent="0.2">
      <c r="A118" t="s">
        <v>5</v>
      </c>
      <c r="F118" t="s">
        <v>3</v>
      </c>
      <c r="G118" t="s">
        <v>182</v>
      </c>
      <c r="H118" s="80">
        <f>'5th Cycle Summary-Final'!D118-VLOOKUP(FinalComparison!$G118,'SB35 Determination Data'!$K$4:$AN$415,H$2,FALSE)</f>
        <v>424</v>
      </c>
      <c r="I118" s="80">
        <f>'5th Cycle Summary-Final'!E118-VLOOKUP(FinalComparison!$G118,'SB35 Determination Data'!$K$4:$AN$415,I$2,FALSE)</f>
        <v>0</v>
      </c>
      <c r="J118" s="80">
        <f>'5th Cycle Summary-Final'!F118-VLOOKUP(FinalComparison!$G118,'SB35 Determination Data'!$K$4:$AN$415,J$2,FALSE)</f>
        <v>0</v>
      </c>
      <c r="K118" s="80">
        <f>'5th Cycle Summary-Final'!G118-VLOOKUP(FinalComparison!$G118,'SB35 Determination Data'!$K$4:$AN$415,K$2,FALSE)</f>
        <v>0</v>
      </c>
      <c r="L118" s="80">
        <f>'5th Cycle Summary-Final'!H118-VLOOKUP(FinalComparison!$G118,'SB35 Determination Data'!$K$4:$AN$415,L$2,FALSE)</f>
        <v>424</v>
      </c>
      <c r="M118" s="80">
        <f>'5th Cycle Summary-Final'!I118-VLOOKUP(FinalComparison!$G118,'SB35 Determination Data'!$K$4:$AN$415,M$2,FALSE)</f>
        <v>-4.228575773483137E-3</v>
      </c>
      <c r="N118" s="80"/>
      <c r="O118" s="80"/>
      <c r="P118" s="80">
        <f>'5th Cycle Summary-Final'!J118-VLOOKUP(FinalComparison!$G118,'SB35 Determination Data'!$K$4:$AN$415,P$2,FALSE)</f>
        <v>357</v>
      </c>
      <c r="Q118" s="80">
        <f>'5th Cycle Summary-Final'!K118-VLOOKUP(FinalComparison!$G118,'SB35 Determination Data'!$K$4:$AN$415,Q$2,FALSE)</f>
        <v>0</v>
      </c>
      <c r="R118" s="80">
        <f>'5th Cycle Summary-Final'!L118-VLOOKUP(FinalComparison!$G118,'SB35 Determination Data'!$K$4:$AN$415,R$2,FALSE)</f>
        <v>0</v>
      </c>
      <c r="S118" s="80">
        <f>'5th Cycle Summary-Final'!M118-VLOOKUP(FinalComparison!$G118,'SB35 Determination Data'!$K$4:$AN$415,S$2,FALSE)</f>
        <v>0</v>
      </c>
      <c r="T118" s="80">
        <f>'5th Cycle Summary-Final'!N118-VLOOKUP(FinalComparison!$G118,'SB35 Determination Data'!$K$4:$AN$415,T$2,FALSE)</f>
        <v>357</v>
      </c>
      <c r="U118" s="34"/>
      <c r="V118" s="34"/>
      <c r="W118" s="80">
        <f>'5th Cycle Summary-Final'!O118-VLOOKUP(FinalComparison!$G118,'SB35 Determination Data'!$K$4:$AN$415,W$2,FALSE)</f>
        <v>-1.9366283138314323E-3</v>
      </c>
      <c r="X118" s="34"/>
      <c r="Y118" s="80">
        <f>'5th Cycle Summary-Final'!P118-VLOOKUP(FinalComparison!$G118,'SB35 Determination Data'!$K$4:$AN$415,Y$2,FALSE)</f>
        <v>114</v>
      </c>
      <c r="Z118" s="80">
        <f>'5th Cycle Summary-Final'!Q118-VLOOKUP(FinalComparison!$G118,'SB35 Determination Data'!$K$4:$AN$415,Z$2,FALSE)</f>
        <v>0</v>
      </c>
      <c r="AA118" s="80">
        <f>'5th Cycle Summary-Final'!R118-VLOOKUP(FinalComparison!$G118,'SB35 Determination Data'!$K$4:$AN$415,AA$2,FALSE)</f>
        <v>114</v>
      </c>
      <c r="AB118" s="80">
        <f>'5th Cycle Summary-Final'!S118-VLOOKUP(FinalComparison!$G118,'SB35 Determination Data'!$K$4:$AN$415,AB$2,FALSE)</f>
        <v>0</v>
      </c>
      <c r="AC118" s="80">
        <f>'5th Cycle Summary-Final'!T118-VLOOKUP(FinalComparison!$G118,'SB35 Determination Data'!$K$4:$AN$415,AC$2,FALSE)</f>
        <v>1718</v>
      </c>
      <c r="AD118" s="80">
        <f>'5th Cycle Summary-Final'!U118-VLOOKUP(FinalComparison!$G118,'SB35 Determination Data'!$K$4:$AN$415,AD$2,FALSE)</f>
        <v>0</v>
      </c>
      <c r="AE118" s="80">
        <f>'5th Cycle Summary-Final'!V118-VLOOKUP(FinalComparison!$G118,'SB35 Determination Data'!$K$4:$AN$415,AE$2,FALSE)</f>
        <v>1718</v>
      </c>
      <c r="AF118" s="80">
        <f>'5th Cycle Summary-Final'!W118-VLOOKUP(FinalComparison!$G118,'SB35 Determination Data'!$K$4:$AN$415,AF$2,FALSE)</f>
        <v>-4.4708603130024338E-2</v>
      </c>
    </row>
    <row r="119" spans="1:32" x14ac:dyDescent="0.2">
      <c r="A119" t="s">
        <v>5</v>
      </c>
      <c r="F119" t="s">
        <v>3</v>
      </c>
      <c r="G119" t="s">
        <v>185</v>
      </c>
      <c r="H119" s="80">
        <f>'5th Cycle Summary-Final'!D119-VLOOKUP(FinalComparison!$G119,'SB35 Determination Data'!$K$4:$AN$415,H$2,FALSE)</f>
        <v>0</v>
      </c>
      <c r="I119" s="80">
        <f>'5th Cycle Summary-Final'!E119-VLOOKUP(FinalComparison!$G119,'SB35 Determination Data'!$K$4:$AN$415,I$2,FALSE)</f>
        <v>0</v>
      </c>
      <c r="J119" s="80">
        <f>'5th Cycle Summary-Final'!F119-VLOOKUP(FinalComparison!$G119,'SB35 Determination Data'!$K$4:$AN$415,J$2,FALSE)</f>
        <v>0</v>
      </c>
      <c r="K119" s="80">
        <f>'5th Cycle Summary-Final'!G119-VLOOKUP(FinalComparison!$G119,'SB35 Determination Data'!$K$4:$AN$415,K$2,FALSE)</f>
        <v>0</v>
      </c>
      <c r="L119" s="80">
        <f>'5th Cycle Summary-Final'!H119-VLOOKUP(FinalComparison!$G119,'SB35 Determination Data'!$K$4:$AN$415,L$2,FALSE)</f>
        <v>0</v>
      </c>
      <c r="M119" s="80">
        <f>'5th Cycle Summary-Final'!I119-VLOOKUP(FinalComparison!$G119,'SB35 Determination Data'!$K$4:$AN$415,M$2,FALSE)</f>
        <v>0</v>
      </c>
      <c r="N119" s="80"/>
      <c r="O119" s="80"/>
      <c r="P119" s="80">
        <f>'5th Cycle Summary-Final'!J119-VLOOKUP(FinalComparison!$G119,'SB35 Determination Data'!$K$4:$AN$415,P$2,FALSE)</f>
        <v>0</v>
      </c>
      <c r="Q119" s="80">
        <f>'5th Cycle Summary-Final'!K119-VLOOKUP(FinalComparison!$G119,'SB35 Determination Data'!$K$4:$AN$415,Q$2,FALSE)</f>
        <v>0</v>
      </c>
      <c r="R119" s="80">
        <f>'5th Cycle Summary-Final'!L119-VLOOKUP(FinalComparison!$G119,'SB35 Determination Data'!$K$4:$AN$415,R$2,FALSE)</f>
        <v>0</v>
      </c>
      <c r="S119" s="80">
        <f>'5th Cycle Summary-Final'!M119-VLOOKUP(FinalComparison!$G119,'SB35 Determination Data'!$K$4:$AN$415,S$2,FALSE)</f>
        <v>0</v>
      </c>
      <c r="T119" s="80">
        <f>'5th Cycle Summary-Final'!N119-VLOOKUP(FinalComparison!$G119,'SB35 Determination Data'!$K$4:$AN$415,T$2,FALSE)</f>
        <v>0</v>
      </c>
      <c r="U119" s="34"/>
      <c r="V119" s="34"/>
      <c r="W119" s="80">
        <f>'5th Cycle Summary-Final'!O119-VLOOKUP(FinalComparison!$G119,'SB35 Determination Data'!$K$4:$AN$415,W$2,FALSE)</f>
        <v>0</v>
      </c>
      <c r="X119" s="34"/>
      <c r="Y119" s="80">
        <f>'5th Cycle Summary-Final'!P119-VLOOKUP(FinalComparison!$G119,'SB35 Determination Data'!$K$4:$AN$415,Y$2,FALSE)</f>
        <v>0</v>
      </c>
      <c r="Z119" s="80">
        <f>'5th Cycle Summary-Final'!Q119-VLOOKUP(FinalComparison!$G119,'SB35 Determination Data'!$K$4:$AN$415,Z$2,FALSE)</f>
        <v>0</v>
      </c>
      <c r="AA119" s="80">
        <f>'5th Cycle Summary-Final'!R119-VLOOKUP(FinalComparison!$G119,'SB35 Determination Data'!$K$4:$AN$415,AA$2,FALSE)</f>
        <v>0</v>
      </c>
      <c r="AB119" s="80" t="e">
        <f>'5th Cycle Summary-Final'!S119-VLOOKUP(FinalComparison!$G119,'SB35 Determination Data'!$K$4:$AN$415,AB$2,FALSE)</f>
        <v>#DIV/0!</v>
      </c>
      <c r="AC119" s="80">
        <f>'5th Cycle Summary-Final'!T119-VLOOKUP(FinalComparison!$G119,'SB35 Determination Data'!$K$4:$AN$415,AC$2,FALSE)</f>
        <v>0</v>
      </c>
      <c r="AD119" s="80">
        <f>'5th Cycle Summary-Final'!U119-VLOOKUP(FinalComparison!$G119,'SB35 Determination Data'!$K$4:$AN$415,AD$2,FALSE)</f>
        <v>0</v>
      </c>
      <c r="AE119" s="80">
        <f>'5th Cycle Summary-Final'!V119-VLOOKUP(FinalComparison!$G119,'SB35 Determination Data'!$K$4:$AN$415,AE$2,FALSE)</f>
        <v>0</v>
      </c>
      <c r="AF119" s="80" t="e">
        <f>'5th Cycle Summary-Final'!W119-VLOOKUP(FinalComparison!$G119,'SB35 Determination Data'!$K$4:$AN$415,AF$2,FALSE)</f>
        <v>#DIV/0!</v>
      </c>
    </row>
    <row r="120" spans="1:32" x14ac:dyDescent="0.2">
      <c r="A120" t="s">
        <v>5</v>
      </c>
      <c r="F120" t="s">
        <v>3</v>
      </c>
      <c r="G120" t="s">
        <v>198</v>
      </c>
      <c r="H120" s="80">
        <f>'5th Cycle Summary-Final'!D120-VLOOKUP(FinalComparison!$G120,'SB35 Determination Data'!$K$4:$AN$415,H$2,FALSE)</f>
        <v>41</v>
      </c>
      <c r="I120" s="80">
        <f>'5th Cycle Summary-Final'!E120-VLOOKUP(FinalComparison!$G120,'SB35 Determination Data'!$K$4:$AN$415,I$2,FALSE)</f>
        <v>0</v>
      </c>
      <c r="J120" s="80">
        <f>'5th Cycle Summary-Final'!F120-VLOOKUP(FinalComparison!$G120,'SB35 Determination Data'!$K$4:$AN$415,J$2,FALSE)</f>
        <v>0</v>
      </c>
      <c r="K120" s="80">
        <f>'5th Cycle Summary-Final'!G120-VLOOKUP(FinalComparison!$G120,'SB35 Determination Data'!$K$4:$AN$415,K$2,FALSE)</f>
        <v>0</v>
      </c>
      <c r="L120" s="80">
        <f>'5th Cycle Summary-Final'!H120-VLOOKUP(FinalComparison!$G120,'SB35 Determination Data'!$K$4:$AN$415,L$2,FALSE)</f>
        <v>41</v>
      </c>
      <c r="M120" s="80">
        <f>'5th Cycle Summary-Final'!I120-VLOOKUP(FinalComparison!$G120,'SB35 Determination Data'!$K$4:$AN$415,M$2,FALSE)</f>
        <v>0</v>
      </c>
      <c r="N120" s="80"/>
      <c r="O120" s="80"/>
      <c r="P120" s="80">
        <f>'5th Cycle Summary-Final'!J120-VLOOKUP(FinalComparison!$G120,'SB35 Determination Data'!$K$4:$AN$415,P$2,FALSE)</f>
        <v>27</v>
      </c>
      <c r="Q120" s="80">
        <f>'5th Cycle Summary-Final'!K120-VLOOKUP(FinalComparison!$G120,'SB35 Determination Data'!$K$4:$AN$415,Q$2,FALSE)</f>
        <v>0</v>
      </c>
      <c r="R120" s="80">
        <f>'5th Cycle Summary-Final'!L120-VLOOKUP(FinalComparison!$G120,'SB35 Determination Data'!$K$4:$AN$415,R$2,FALSE)</f>
        <v>0</v>
      </c>
      <c r="S120" s="80">
        <f>'5th Cycle Summary-Final'!M120-VLOOKUP(FinalComparison!$G120,'SB35 Determination Data'!$K$4:$AN$415,S$2,FALSE)</f>
        <v>0</v>
      </c>
      <c r="T120" s="80">
        <f>'5th Cycle Summary-Final'!N120-VLOOKUP(FinalComparison!$G120,'SB35 Determination Data'!$K$4:$AN$415,T$2,FALSE)</f>
        <v>27</v>
      </c>
      <c r="U120" s="34"/>
      <c r="V120" s="34"/>
      <c r="W120" s="80">
        <f>'5th Cycle Summary-Final'!O120-VLOOKUP(FinalComparison!$G120,'SB35 Determination Data'!$K$4:$AN$415,W$2,FALSE)</f>
        <v>0</v>
      </c>
      <c r="X120" s="34"/>
      <c r="Y120" s="80">
        <f>'5th Cycle Summary-Final'!P120-VLOOKUP(FinalComparison!$G120,'SB35 Determination Data'!$K$4:$AN$415,Y$2,FALSE)</f>
        <v>31</v>
      </c>
      <c r="Z120" s="80">
        <f>'5th Cycle Summary-Final'!Q120-VLOOKUP(FinalComparison!$G120,'SB35 Determination Data'!$K$4:$AN$415,Z$2,FALSE)</f>
        <v>0</v>
      </c>
      <c r="AA120" s="80">
        <f>'5th Cycle Summary-Final'!R120-VLOOKUP(FinalComparison!$G120,'SB35 Determination Data'!$K$4:$AN$415,AA$2,FALSE)</f>
        <v>31</v>
      </c>
      <c r="AB120" s="80">
        <f>'5th Cycle Summary-Final'!S120-VLOOKUP(FinalComparison!$G120,'SB35 Determination Data'!$K$4:$AN$415,AB$2,FALSE)</f>
        <v>-1.9871794871794878E-2</v>
      </c>
      <c r="AC120" s="80">
        <f>'5th Cycle Summary-Final'!T120-VLOOKUP(FinalComparison!$G120,'SB35 Determination Data'!$K$4:$AN$415,AC$2,FALSE)</f>
        <v>79</v>
      </c>
      <c r="AD120" s="80">
        <f>'5th Cycle Summary-Final'!U120-VLOOKUP(FinalComparison!$G120,'SB35 Determination Data'!$K$4:$AN$415,AD$2,FALSE)</f>
        <v>0</v>
      </c>
      <c r="AE120" s="80">
        <f>'5th Cycle Summary-Final'!V120-VLOOKUP(FinalComparison!$G120,'SB35 Determination Data'!$K$4:$AN$415,AE$2,FALSE)</f>
        <v>0</v>
      </c>
      <c r="AF120" s="80">
        <f>'5th Cycle Summary-Final'!W120-VLOOKUP(FinalComparison!$G120,'SB35 Determination Data'!$K$4:$AN$415,AF$2,FALSE)</f>
        <v>-1.0319655755340404</v>
      </c>
    </row>
    <row r="121" spans="1:32" x14ac:dyDescent="0.2">
      <c r="A121" t="s">
        <v>5</v>
      </c>
      <c r="F121" t="s">
        <v>3</v>
      </c>
      <c r="G121" t="s">
        <v>1066</v>
      </c>
      <c r="H121" s="80">
        <f>'5th Cycle Summary-Final'!D121-VLOOKUP(FinalComparison!$G121,'SB35 Determination Data'!$K$4:$AN$415,H$2,FALSE)</f>
        <v>0</v>
      </c>
      <c r="I121" s="80">
        <f>'5th Cycle Summary-Final'!E121-VLOOKUP(FinalComparison!$G121,'SB35 Determination Data'!$K$4:$AN$415,I$2,FALSE)</f>
        <v>0</v>
      </c>
      <c r="J121" s="80">
        <f>'5th Cycle Summary-Final'!F121-VLOOKUP(FinalComparison!$G121,'SB35 Determination Data'!$K$4:$AN$415,J$2,FALSE)</f>
        <v>0</v>
      </c>
      <c r="K121" s="80">
        <f>'5th Cycle Summary-Final'!G121-VLOOKUP(FinalComparison!$G121,'SB35 Determination Data'!$K$4:$AN$415,K$2,FALSE)</f>
        <v>0</v>
      </c>
      <c r="L121" s="80">
        <f>'5th Cycle Summary-Final'!H121-VLOOKUP(FinalComparison!$G121,'SB35 Determination Data'!$K$4:$AN$415,L$2,FALSE)</f>
        <v>0</v>
      </c>
      <c r="M121" s="80">
        <f>'5th Cycle Summary-Final'!I121-VLOOKUP(FinalComparison!$G121,'SB35 Determination Data'!$K$4:$AN$415,M$2,FALSE)</f>
        <v>0</v>
      </c>
      <c r="N121" s="80"/>
      <c r="O121" s="80"/>
      <c r="P121" s="80">
        <f>'5th Cycle Summary-Final'!J121-VLOOKUP(FinalComparison!$G121,'SB35 Determination Data'!$K$4:$AN$415,P$2,FALSE)</f>
        <v>0</v>
      </c>
      <c r="Q121" s="80">
        <f>'5th Cycle Summary-Final'!K121-VLOOKUP(FinalComparison!$G121,'SB35 Determination Data'!$K$4:$AN$415,Q$2,FALSE)</f>
        <v>0</v>
      </c>
      <c r="R121" s="80">
        <f>'5th Cycle Summary-Final'!L121-VLOOKUP(FinalComparison!$G121,'SB35 Determination Data'!$K$4:$AN$415,R$2,FALSE)</f>
        <v>0</v>
      </c>
      <c r="S121" s="80">
        <f>'5th Cycle Summary-Final'!M121-VLOOKUP(FinalComparison!$G121,'SB35 Determination Data'!$K$4:$AN$415,S$2,FALSE)</f>
        <v>0</v>
      </c>
      <c r="T121" s="80">
        <f>'5th Cycle Summary-Final'!N121-VLOOKUP(FinalComparison!$G121,'SB35 Determination Data'!$K$4:$AN$415,T$2,FALSE)</f>
        <v>0</v>
      </c>
      <c r="U121" s="34"/>
      <c r="V121" s="34"/>
      <c r="W121" s="80">
        <f>'5th Cycle Summary-Final'!O121-VLOOKUP(FinalComparison!$G121,'SB35 Determination Data'!$K$4:$AN$415,W$2,FALSE)</f>
        <v>0</v>
      </c>
      <c r="X121" s="34"/>
      <c r="Y121" s="80">
        <f>'5th Cycle Summary-Final'!P121-VLOOKUP(FinalComparison!$G121,'SB35 Determination Data'!$K$4:$AN$415,Y$2,FALSE)</f>
        <v>0</v>
      </c>
      <c r="Z121" s="80">
        <f>'5th Cycle Summary-Final'!Q121-VLOOKUP(FinalComparison!$G121,'SB35 Determination Data'!$K$4:$AN$415,Z$2,FALSE)</f>
        <v>0</v>
      </c>
      <c r="AA121" s="80">
        <f>'5th Cycle Summary-Final'!R121-VLOOKUP(FinalComparison!$G121,'SB35 Determination Data'!$K$4:$AN$415,AA$2,FALSE)</f>
        <v>0</v>
      </c>
      <c r="AB121" s="80">
        <f>'5th Cycle Summary-Final'!S121-VLOOKUP(FinalComparison!$G121,'SB35 Determination Data'!$K$4:$AN$415,AB$2,FALSE)</f>
        <v>0</v>
      </c>
      <c r="AC121" s="80">
        <f>'5th Cycle Summary-Final'!T121-VLOOKUP(FinalComparison!$G121,'SB35 Determination Data'!$K$4:$AN$415,AC$2,FALSE)</f>
        <v>0</v>
      </c>
      <c r="AD121" s="80">
        <f>'5th Cycle Summary-Final'!U121-VLOOKUP(FinalComparison!$G121,'SB35 Determination Data'!$K$4:$AN$415,AD$2,FALSE)</f>
        <v>0</v>
      </c>
      <c r="AE121" s="80">
        <f>'5th Cycle Summary-Final'!V121-VLOOKUP(FinalComparison!$G121,'SB35 Determination Data'!$K$4:$AN$415,AE$2,FALSE)</f>
        <v>0</v>
      </c>
      <c r="AF121" s="80">
        <f>'5th Cycle Summary-Final'!W121-VLOOKUP(FinalComparison!$G121,'SB35 Determination Data'!$K$4:$AN$415,AF$2,FALSE)</f>
        <v>0</v>
      </c>
    </row>
    <row r="122" spans="1:32" x14ac:dyDescent="0.2">
      <c r="A122" t="s">
        <v>5</v>
      </c>
      <c r="F122" t="s">
        <v>3</v>
      </c>
      <c r="G122" t="s">
        <v>211</v>
      </c>
      <c r="H122" s="80">
        <f>'5th Cycle Summary-Final'!D122-VLOOKUP(FinalComparison!$G122,'SB35 Determination Data'!$K$4:$AN$415,H$2,FALSE)</f>
        <v>0</v>
      </c>
      <c r="I122" s="80">
        <f>'5th Cycle Summary-Final'!E122-VLOOKUP(FinalComparison!$G122,'SB35 Determination Data'!$K$4:$AN$415,I$2,FALSE)</f>
        <v>0</v>
      </c>
      <c r="J122" s="80">
        <f>'5th Cycle Summary-Final'!F122-VLOOKUP(FinalComparison!$G122,'SB35 Determination Data'!$K$4:$AN$415,J$2,FALSE)</f>
        <v>0</v>
      </c>
      <c r="K122" s="80">
        <f>'5th Cycle Summary-Final'!G122-VLOOKUP(FinalComparison!$G122,'SB35 Determination Data'!$K$4:$AN$415,K$2,FALSE)</f>
        <v>0</v>
      </c>
      <c r="L122" s="80">
        <f>'5th Cycle Summary-Final'!H122-VLOOKUP(FinalComparison!$G122,'SB35 Determination Data'!$K$4:$AN$415,L$2,FALSE)</f>
        <v>0</v>
      </c>
      <c r="M122" s="80">
        <f>'5th Cycle Summary-Final'!I122-VLOOKUP(FinalComparison!$G122,'SB35 Determination Data'!$K$4:$AN$415,M$2,FALSE)</f>
        <v>0</v>
      </c>
      <c r="N122" s="80"/>
      <c r="O122" s="80"/>
      <c r="P122" s="80">
        <f>'5th Cycle Summary-Final'!J122-VLOOKUP(FinalComparison!$G122,'SB35 Determination Data'!$K$4:$AN$415,P$2,FALSE)</f>
        <v>0</v>
      </c>
      <c r="Q122" s="80">
        <f>'5th Cycle Summary-Final'!K122-VLOOKUP(FinalComparison!$G122,'SB35 Determination Data'!$K$4:$AN$415,Q$2,FALSE)</f>
        <v>0</v>
      </c>
      <c r="R122" s="80">
        <f>'5th Cycle Summary-Final'!L122-VLOOKUP(FinalComparison!$G122,'SB35 Determination Data'!$K$4:$AN$415,R$2,FALSE)</f>
        <v>0</v>
      </c>
      <c r="S122" s="80">
        <f>'5th Cycle Summary-Final'!M122-VLOOKUP(FinalComparison!$G122,'SB35 Determination Data'!$K$4:$AN$415,S$2,FALSE)</f>
        <v>0</v>
      </c>
      <c r="T122" s="80">
        <f>'5th Cycle Summary-Final'!N122-VLOOKUP(FinalComparison!$G122,'SB35 Determination Data'!$K$4:$AN$415,T$2,FALSE)</f>
        <v>0</v>
      </c>
      <c r="U122" s="34"/>
      <c r="V122" s="34"/>
      <c r="W122" s="80">
        <f>'5th Cycle Summary-Final'!O122-VLOOKUP(FinalComparison!$G122,'SB35 Determination Data'!$K$4:$AN$415,W$2,FALSE)</f>
        <v>0</v>
      </c>
      <c r="X122" s="34"/>
      <c r="Y122" s="80">
        <f>'5th Cycle Summary-Final'!P122-VLOOKUP(FinalComparison!$G122,'SB35 Determination Data'!$K$4:$AN$415,Y$2,FALSE)</f>
        <v>0</v>
      </c>
      <c r="Z122" s="80">
        <f>'5th Cycle Summary-Final'!Q122-VLOOKUP(FinalComparison!$G122,'SB35 Determination Data'!$K$4:$AN$415,Z$2,FALSE)</f>
        <v>0</v>
      </c>
      <c r="AA122" s="80">
        <f>'5th Cycle Summary-Final'!R122-VLOOKUP(FinalComparison!$G122,'SB35 Determination Data'!$K$4:$AN$415,AA$2,FALSE)</f>
        <v>0</v>
      </c>
      <c r="AB122" s="80">
        <f>'5th Cycle Summary-Final'!S122-VLOOKUP(FinalComparison!$G122,'SB35 Determination Data'!$K$4:$AN$415,AB$2,FALSE)</f>
        <v>0</v>
      </c>
      <c r="AC122" s="80">
        <f>'5th Cycle Summary-Final'!T122-VLOOKUP(FinalComparison!$G122,'SB35 Determination Data'!$K$4:$AN$415,AC$2,FALSE)</f>
        <v>0</v>
      </c>
      <c r="AD122" s="80">
        <f>'5th Cycle Summary-Final'!U122-VLOOKUP(FinalComparison!$G122,'SB35 Determination Data'!$K$4:$AN$415,AD$2,FALSE)</f>
        <v>0</v>
      </c>
      <c r="AE122" s="80">
        <f>'5th Cycle Summary-Final'!V122-VLOOKUP(FinalComparison!$G122,'SB35 Determination Data'!$K$4:$AN$415,AE$2,FALSE)</f>
        <v>0</v>
      </c>
      <c r="AF122" s="80">
        <f>'5th Cycle Summary-Final'!W122-VLOOKUP(FinalComparison!$G122,'SB35 Determination Data'!$K$4:$AN$415,AF$2,FALSE)</f>
        <v>0</v>
      </c>
    </row>
    <row r="123" spans="1:32" x14ac:dyDescent="0.2">
      <c r="A123" t="s">
        <v>5</v>
      </c>
      <c r="F123" t="s">
        <v>3</v>
      </c>
      <c r="G123" t="s">
        <v>226</v>
      </c>
      <c r="H123" s="80">
        <f>'5th Cycle Summary-Final'!D123-VLOOKUP(FinalComparison!$G123,'SB35 Determination Data'!$K$4:$AN$415,H$2,FALSE)</f>
        <v>0</v>
      </c>
      <c r="I123" s="80">
        <f>'5th Cycle Summary-Final'!E123-VLOOKUP(FinalComparison!$G123,'SB35 Determination Data'!$K$4:$AN$415,I$2,FALSE)</f>
        <v>0</v>
      </c>
      <c r="J123" s="80">
        <f>'5th Cycle Summary-Final'!F123-VLOOKUP(FinalComparison!$G123,'SB35 Determination Data'!$K$4:$AN$415,J$2,FALSE)</f>
        <v>0</v>
      </c>
      <c r="K123" s="80">
        <f>'5th Cycle Summary-Final'!G123-VLOOKUP(FinalComparison!$G123,'SB35 Determination Data'!$K$4:$AN$415,K$2,FALSE)</f>
        <v>0</v>
      </c>
      <c r="L123" s="80">
        <f>'5th Cycle Summary-Final'!H123-VLOOKUP(FinalComparison!$G123,'SB35 Determination Data'!$K$4:$AN$415,L$2,FALSE)</f>
        <v>0</v>
      </c>
      <c r="M123" s="80">
        <f>'5th Cycle Summary-Final'!I123-VLOOKUP(FinalComparison!$G123,'SB35 Determination Data'!$K$4:$AN$415,M$2,FALSE)</f>
        <v>0</v>
      </c>
      <c r="N123" s="80"/>
      <c r="O123" s="80"/>
      <c r="P123" s="80">
        <f>'5th Cycle Summary-Final'!J123-VLOOKUP(FinalComparison!$G123,'SB35 Determination Data'!$K$4:$AN$415,P$2,FALSE)</f>
        <v>0</v>
      </c>
      <c r="Q123" s="80">
        <f>'5th Cycle Summary-Final'!K123-VLOOKUP(FinalComparison!$G123,'SB35 Determination Data'!$K$4:$AN$415,Q$2,FALSE)</f>
        <v>0</v>
      </c>
      <c r="R123" s="80">
        <f>'5th Cycle Summary-Final'!L123-VLOOKUP(FinalComparison!$G123,'SB35 Determination Data'!$K$4:$AN$415,R$2,FALSE)</f>
        <v>0</v>
      </c>
      <c r="S123" s="80">
        <f>'5th Cycle Summary-Final'!M123-VLOOKUP(FinalComparison!$G123,'SB35 Determination Data'!$K$4:$AN$415,S$2,FALSE)</f>
        <v>0</v>
      </c>
      <c r="T123" s="80">
        <f>'5th Cycle Summary-Final'!N123-VLOOKUP(FinalComparison!$G123,'SB35 Determination Data'!$K$4:$AN$415,T$2,FALSE)</f>
        <v>0</v>
      </c>
      <c r="U123" s="34"/>
      <c r="V123" s="34"/>
      <c r="W123" s="80">
        <f>'5th Cycle Summary-Final'!O123-VLOOKUP(FinalComparison!$G123,'SB35 Determination Data'!$K$4:$AN$415,W$2,FALSE)</f>
        <v>0</v>
      </c>
      <c r="X123" s="34"/>
      <c r="Y123" s="80">
        <f>'5th Cycle Summary-Final'!P123-VLOOKUP(FinalComparison!$G123,'SB35 Determination Data'!$K$4:$AN$415,Y$2,FALSE)</f>
        <v>0</v>
      </c>
      <c r="Z123" s="80">
        <f>'5th Cycle Summary-Final'!Q123-VLOOKUP(FinalComparison!$G123,'SB35 Determination Data'!$K$4:$AN$415,Z$2,FALSE)</f>
        <v>0</v>
      </c>
      <c r="AA123" s="80">
        <f>'5th Cycle Summary-Final'!R123-VLOOKUP(FinalComparison!$G123,'SB35 Determination Data'!$K$4:$AN$415,AA$2,FALSE)</f>
        <v>0</v>
      </c>
      <c r="AB123" s="80">
        <f>'5th Cycle Summary-Final'!S123-VLOOKUP(FinalComparison!$G123,'SB35 Determination Data'!$K$4:$AN$415,AB$2,FALSE)</f>
        <v>0</v>
      </c>
      <c r="AC123" s="80">
        <f>'5th Cycle Summary-Final'!T123-VLOOKUP(FinalComparison!$G123,'SB35 Determination Data'!$K$4:$AN$415,AC$2,FALSE)</f>
        <v>0</v>
      </c>
      <c r="AD123" s="80">
        <f>'5th Cycle Summary-Final'!U123-VLOOKUP(FinalComparison!$G123,'SB35 Determination Data'!$K$4:$AN$415,AD$2,FALSE)</f>
        <v>0</v>
      </c>
      <c r="AE123" s="80">
        <f>'5th Cycle Summary-Final'!V123-VLOOKUP(FinalComparison!$G123,'SB35 Determination Data'!$K$4:$AN$415,AE$2,FALSE)</f>
        <v>0</v>
      </c>
      <c r="AF123" s="80">
        <f>'5th Cycle Summary-Final'!W123-VLOOKUP(FinalComparison!$G123,'SB35 Determination Data'!$K$4:$AN$415,AF$2,FALSE)</f>
        <v>0</v>
      </c>
    </row>
    <row r="124" spans="1:32" x14ac:dyDescent="0.2">
      <c r="A124" t="s">
        <v>5</v>
      </c>
      <c r="F124" t="s">
        <v>3</v>
      </c>
      <c r="G124" t="s">
        <v>229</v>
      </c>
      <c r="H124" s="80">
        <f>'5th Cycle Summary-Final'!D124-VLOOKUP(FinalComparison!$G124,'SB35 Determination Data'!$K$4:$AN$415,H$2,FALSE)</f>
        <v>0</v>
      </c>
      <c r="I124" s="80">
        <f>'5th Cycle Summary-Final'!E124-VLOOKUP(FinalComparison!$G124,'SB35 Determination Data'!$K$4:$AN$415,I$2,FALSE)</f>
        <v>0</v>
      </c>
      <c r="J124" s="80">
        <f>'5th Cycle Summary-Final'!F124-VLOOKUP(FinalComparison!$G124,'SB35 Determination Data'!$K$4:$AN$415,J$2,FALSE)</f>
        <v>0</v>
      </c>
      <c r="K124" s="80">
        <f>'5th Cycle Summary-Final'!G124-VLOOKUP(FinalComparison!$G124,'SB35 Determination Data'!$K$4:$AN$415,K$2,FALSE)</f>
        <v>0</v>
      </c>
      <c r="L124" s="80">
        <f>'5th Cycle Summary-Final'!H124-VLOOKUP(FinalComparison!$G124,'SB35 Determination Data'!$K$4:$AN$415,L$2,FALSE)</f>
        <v>0</v>
      </c>
      <c r="M124" s="80">
        <f>'5th Cycle Summary-Final'!I124-VLOOKUP(FinalComparison!$G124,'SB35 Determination Data'!$K$4:$AN$415,M$2,FALSE)</f>
        <v>0</v>
      </c>
      <c r="N124" s="80"/>
      <c r="O124" s="80"/>
      <c r="P124" s="80">
        <f>'5th Cycle Summary-Final'!J124-VLOOKUP(FinalComparison!$G124,'SB35 Determination Data'!$K$4:$AN$415,P$2,FALSE)</f>
        <v>0</v>
      </c>
      <c r="Q124" s="80">
        <f>'5th Cycle Summary-Final'!K124-VLOOKUP(FinalComparison!$G124,'SB35 Determination Data'!$K$4:$AN$415,Q$2,FALSE)</f>
        <v>0</v>
      </c>
      <c r="R124" s="80">
        <f>'5th Cycle Summary-Final'!L124-VLOOKUP(FinalComparison!$G124,'SB35 Determination Data'!$K$4:$AN$415,R$2,FALSE)</f>
        <v>0</v>
      </c>
      <c r="S124" s="80">
        <f>'5th Cycle Summary-Final'!M124-VLOOKUP(FinalComparison!$G124,'SB35 Determination Data'!$K$4:$AN$415,S$2,FALSE)</f>
        <v>0</v>
      </c>
      <c r="T124" s="80">
        <f>'5th Cycle Summary-Final'!N124-VLOOKUP(FinalComparison!$G124,'SB35 Determination Data'!$K$4:$AN$415,T$2,FALSE)</f>
        <v>0</v>
      </c>
      <c r="U124" s="34"/>
      <c r="V124" s="34"/>
      <c r="W124" s="80">
        <f>'5th Cycle Summary-Final'!O124-VLOOKUP(FinalComparison!$G124,'SB35 Determination Data'!$K$4:$AN$415,W$2,FALSE)</f>
        <v>0</v>
      </c>
      <c r="X124" s="34"/>
      <c r="Y124" s="80">
        <f>'5th Cycle Summary-Final'!P124-VLOOKUP(FinalComparison!$G124,'SB35 Determination Data'!$K$4:$AN$415,Y$2,FALSE)</f>
        <v>0</v>
      </c>
      <c r="Z124" s="80">
        <f>'5th Cycle Summary-Final'!Q124-VLOOKUP(FinalComparison!$G124,'SB35 Determination Data'!$K$4:$AN$415,Z$2,FALSE)</f>
        <v>0</v>
      </c>
      <c r="AA124" s="80">
        <f>'5th Cycle Summary-Final'!R124-VLOOKUP(FinalComparison!$G124,'SB35 Determination Data'!$K$4:$AN$415,AA$2,FALSE)</f>
        <v>0</v>
      </c>
      <c r="AB124" s="80">
        <f>'5th Cycle Summary-Final'!S124-VLOOKUP(FinalComparison!$G124,'SB35 Determination Data'!$K$4:$AN$415,AB$2,FALSE)</f>
        <v>0</v>
      </c>
      <c r="AC124" s="80">
        <f>'5th Cycle Summary-Final'!T124-VLOOKUP(FinalComparison!$G124,'SB35 Determination Data'!$K$4:$AN$415,AC$2,FALSE)</f>
        <v>0</v>
      </c>
      <c r="AD124" s="80">
        <f>'5th Cycle Summary-Final'!U124-VLOOKUP(FinalComparison!$G124,'SB35 Determination Data'!$K$4:$AN$415,AD$2,FALSE)</f>
        <v>0</v>
      </c>
      <c r="AE124" s="80">
        <f>'5th Cycle Summary-Final'!V124-VLOOKUP(FinalComparison!$G124,'SB35 Determination Data'!$K$4:$AN$415,AE$2,FALSE)</f>
        <v>0</v>
      </c>
      <c r="AF124" s="80">
        <f>'5th Cycle Summary-Final'!W124-VLOOKUP(FinalComparison!$G124,'SB35 Determination Data'!$K$4:$AN$415,AF$2,FALSE)</f>
        <v>0</v>
      </c>
    </row>
    <row r="125" spans="1:32" x14ac:dyDescent="0.2">
      <c r="A125" t="s">
        <v>5</v>
      </c>
      <c r="F125" t="s">
        <v>3</v>
      </c>
      <c r="G125" t="s">
        <v>231</v>
      </c>
      <c r="H125" s="80">
        <f>'5th Cycle Summary-Final'!D125-VLOOKUP(FinalComparison!$G125,'SB35 Determination Data'!$K$4:$AN$415,H$2,FALSE)</f>
        <v>0</v>
      </c>
      <c r="I125" s="80">
        <f>'5th Cycle Summary-Final'!E125-VLOOKUP(FinalComparison!$G125,'SB35 Determination Data'!$K$4:$AN$415,I$2,FALSE)</f>
        <v>0</v>
      </c>
      <c r="J125" s="80">
        <f>'5th Cycle Summary-Final'!F125-VLOOKUP(FinalComparison!$G125,'SB35 Determination Data'!$K$4:$AN$415,J$2,FALSE)</f>
        <v>0</v>
      </c>
      <c r="K125" s="80">
        <f>'5th Cycle Summary-Final'!G125-VLOOKUP(FinalComparison!$G125,'SB35 Determination Data'!$K$4:$AN$415,K$2,FALSE)</f>
        <v>0</v>
      </c>
      <c r="L125" s="80">
        <f>'5th Cycle Summary-Final'!H125-VLOOKUP(FinalComparison!$G125,'SB35 Determination Data'!$K$4:$AN$415,L$2,FALSE)</f>
        <v>0</v>
      </c>
      <c r="M125" s="80">
        <f>'5th Cycle Summary-Final'!I125-VLOOKUP(FinalComparison!$G125,'SB35 Determination Data'!$K$4:$AN$415,M$2,FALSE)</f>
        <v>0</v>
      </c>
      <c r="N125" s="80"/>
      <c r="O125" s="80"/>
      <c r="P125" s="80">
        <f>'5th Cycle Summary-Final'!J125-VLOOKUP(FinalComparison!$G125,'SB35 Determination Data'!$K$4:$AN$415,P$2,FALSE)</f>
        <v>0</v>
      </c>
      <c r="Q125" s="80">
        <f>'5th Cycle Summary-Final'!K125-VLOOKUP(FinalComparison!$G125,'SB35 Determination Data'!$K$4:$AN$415,Q$2,FALSE)</f>
        <v>0</v>
      </c>
      <c r="R125" s="80">
        <f>'5th Cycle Summary-Final'!L125-VLOOKUP(FinalComparison!$G125,'SB35 Determination Data'!$K$4:$AN$415,R$2,FALSE)</f>
        <v>0</v>
      </c>
      <c r="S125" s="80">
        <f>'5th Cycle Summary-Final'!M125-VLOOKUP(FinalComparison!$G125,'SB35 Determination Data'!$K$4:$AN$415,S$2,FALSE)</f>
        <v>0</v>
      </c>
      <c r="T125" s="80">
        <f>'5th Cycle Summary-Final'!N125-VLOOKUP(FinalComparison!$G125,'SB35 Determination Data'!$K$4:$AN$415,T$2,FALSE)</f>
        <v>0</v>
      </c>
      <c r="U125" s="34"/>
      <c r="V125" s="34"/>
      <c r="W125" s="80">
        <f>'5th Cycle Summary-Final'!O125-VLOOKUP(FinalComparison!$G125,'SB35 Determination Data'!$K$4:$AN$415,W$2,FALSE)</f>
        <v>0</v>
      </c>
      <c r="X125" s="34"/>
      <c r="Y125" s="80">
        <f>'5th Cycle Summary-Final'!P125-VLOOKUP(FinalComparison!$G125,'SB35 Determination Data'!$K$4:$AN$415,Y$2,FALSE)</f>
        <v>0</v>
      </c>
      <c r="Z125" s="80">
        <f>'5th Cycle Summary-Final'!Q125-VLOOKUP(FinalComparison!$G125,'SB35 Determination Data'!$K$4:$AN$415,Z$2,FALSE)</f>
        <v>0</v>
      </c>
      <c r="AA125" s="80">
        <f>'5th Cycle Summary-Final'!R125-VLOOKUP(FinalComparison!$G125,'SB35 Determination Data'!$K$4:$AN$415,AA$2,FALSE)</f>
        <v>0</v>
      </c>
      <c r="AB125" s="80">
        <f>'5th Cycle Summary-Final'!S125-VLOOKUP(FinalComparison!$G125,'SB35 Determination Data'!$K$4:$AN$415,AB$2,FALSE)</f>
        <v>0</v>
      </c>
      <c r="AC125" s="80">
        <f>'5th Cycle Summary-Final'!T125-VLOOKUP(FinalComparison!$G125,'SB35 Determination Data'!$K$4:$AN$415,AC$2,FALSE)</f>
        <v>0</v>
      </c>
      <c r="AD125" s="80">
        <f>'5th Cycle Summary-Final'!U125-VLOOKUP(FinalComparison!$G125,'SB35 Determination Data'!$K$4:$AN$415,AD$2,FALSE)</f>
        <v>0</v>
      </c>
      <c r="AE125" s="80">
        <f>'5th Cycle Summary-Final'!V125-VLOOKUP(FinalComparison!$G125,'SB35 Determination Data'!$K$4:$AN$415,AE$2,FALSE)</f>
        <v>0</v>
      </c>
      <c r="AF125" s="80">
        <f>'5th Cycle Summary-Final'!W125-VLOOKUP(FinalComparison!$G125,'SB35 Determination Data'!$K$4:$AN$415,AF$2,FALSE)</f>
        <v>0</v>
      </c>
    </row>
    <row r="126" spans="1:32" x14ac:dyDescent="0.2">
      <c r="A126" t="s">
        <v>5</v>
      </c>
      <c r="F126" t="s">
        <v>3</v>
      </c>
      <c r="G126" t="s">
        <v>246</v>
      </c>
      <c r="H126" s="80">
        <f>'5th Cycle Summary-Final'!D126-VLOOKUP(FinalComparison!$G126,'SB35 Determination Data'!$K$4:$AN$415,H$2,FALSE)</f>
        <v>0</v>
      </c>
      <c r="I126" s="80">
        <f>'5th Cycle Summary-Final'!E126-VLOOKUP(FinalComparison!$G126,'SB35 Determination Data'!$K$4:$AN$415,I$2,FALSE)</f>
        <v>0</v>
      </c>
      <c r="J126" s="80">
        <f>'5th Cycle Summary-Final'!F126-VLOOKUP(FinalComparison!$G126,'SB35 Determination Data'!$K$4:$AN$415,J$2,FALSE)</f>
        <v>0</v>
      </c>
      <c r="K126" s="80">
        <f>'5th Cycle Summary-Final'!G126-VLOOKUP(FinalComparison!$G126,'SB35 Determination Data'!$K$4:$AN$415,K$2,FALSE)</f>
        <v>0</v>
      </c>
      <c r="L126" s="80">
        <f>'5th Cycle Summary-Final'!H126-VLOOKUP(FinalComparison!$G126,'SB35 Determination Data'!$K$4:$AN$415,L$2,FALSE)</f>
        <v>0</v>
      </c>
      <c r="M126" s="80">
        <f>'5th Cycle Summary-Final'!I126-VLOOKUP(FinalComparison!$G126,'SB35 Determination Data'!$K$4:$AN$415,M$2,FALSE)</f>
        <v>0</v>
      </c>
      <c r="N126" s="80"/>
      <c r="O126" s="80"/>
      <c r="P126" s="80">
        <f>'5th Cycle Summary-Final'!J126-VLOOKUP(FinalComparison!$G126,'SB35 Determination Data'!$K$4:$AN$415,P$2,FALSE)</f>
        <v>0</v>
      </c>
      <c r="Q126" s="80">
        <f>'5th Cycle Summary-Final'!K126-VLOOKUP(FinalComparison!$G126,'SB35 Determination Data'!$K$4:$AN$415,Q$2,FALSE)</f>
        <v>0</v>
      </c>
      <c r="R126" s="80">
        <f>'5th Cycle Summary-Final'!L126-VLOOKUP(FinalComparison!$G126,'SB35 Determination Data'!$K$4:$AN$415,R$2,FALSE)</f>
        <v>0</v>
      </c>
      <c r="S126" s="80">
        <f>'5th Cycle Summary-Final'!M126-VLOOKUP(FinalComparison!$G126,'SB35 Determination Data'!$K$4:$AN$415,S$2,FALSE)</f>
        <v>0</v>
      </c>
      <c r="T126" s="80">
        <f>'5th Cycle Summary-Final'!N126-VLOOKUP(FinalComparison!$G126,'SB35 Determination Data'!$K$4:$AN$415,T$2,FALSE)</f>
        <v>0</v>
      </c>
      <c r="U126" s="34"/>
      <c r="V126" s="34"/>
      <c r="W126" s="80">
        <f>'5th Cycle Summary-Final'!O126-VLOOKUP(FinalComparison!$G126,'SB35 Determination Data'!$K$4:$AN$415,W$2,FALSE)</f>
        <v>0</v>
      </c>
      <c r="X126" s="34"/>
      <c r="Y126" s="80">
        <f>'5th Cycle Summary-Final'!P126-VLOOKUP(FinalComparison!$G126,'SB35 Determination Data'!$K$4:$AN$415,Y$2,FALSE)</f>
        <v>0</v>
      </c>
      <c r="Z126" s="80">
        <f>'5th Cycle Summary-Final'!Q126-VLOOKUP(FinalComparison!$G126,'SB35 Determination Data'!$K$4:$AN$415,Z$2,FALSE)</f>
        <v>0</v>
      </c>
      <c r="AA126" s="80">
        <f>'5th Cycle Summary-Final'!R126-VLOOKUP(FinalComparison!$G126,'SB35 Determination Data'!$K$4:$AN$415,AA$2,FALSE)</f>
        <v>0</v>
      </c>
      <c r="AB126" s="80">
        <f>'5th Cycle Summary-Final'!S126-VLOOKUP(FinalComparison!$G126,'SB35 Determination Data'!$K$4:$AN$415,AB$2,FALSE)</f>
        <v>0</v>
      </c>
      <c r="AC126" s="80">
        <f>'5th Cycle Summary-Final'!T126-VLOOKUP(FinalComparison!$G126,'SB35 Determination Data'!$K$4:$AN$415,AC$2,FALSE)</f>
        <v>0</v>
      </c>
      <c r="AD126" s="80">
        <f>'5th Cycle Summary-Final'!U126-VLOOKUP(FinalComparison!$G126,'SB35 Determination Data'!$K$4:$AN$415,AD$2,FALSE)</f>
        <v>0</v>
      </c>
      <c r="AE126" s="80">
        <f>'5th Cycle Summary-Final'!V126-VLOOKUP(FinalComparison!$G126,'SB35 Determination Data'!$K$4:$AN$415,AE$2,FALSE)</f>
        <v>0</v>
      </c>
      <c r="AF126" s="80">
        <f>'5th Cycle Summary-Final'!W126-VLOOKUP(FinalComparison!$G126,'SB35 Determination Data'!$K$4:$AN$415,AF$2,FALSE)</f>
        <v>0</v>
      </c>
    </row>
    <row r="127" spans="1:32" x14ac:dyDescent="0.2">
      <c r="A127" t="s">
        <v>5</v>
      </c>
      <c r="F127" t="s">
        <v>3</v>
      </c>
      <c r="G127" t="s">
        <v>1075</v>
      </c>
      <c r="H127" s="80">
        <f>'5th Cycle Summary-Final'!D127-VLOOKUP(FinalComparison!$G127,'SB35 Determination Data'!$K$4:$AN$415,H$2,FALSE)</f>
        <v>0</v>
      </c>
      <c r="I127" s="80">
        <f>'5th Cycle Summary-Final'!E127-VLOOKUP(FinalComparison!$G127,'SB35 Determination Data'!$K$4:$AN$415,I$2,FALSE)</f>
        <v>0</v>
      </c>
      <c r="J127" s="80">
        <f>'5th Cycle Summary-Final'!F127-VLOOKUP(FinalComparison!$G127,'SB35 Determination Data'!$K$4:$AN$415,J$2,FALSE)</f>
        <v>0</v>
      </c>
      <c r="K127" s="80">
        <f>'5th Cycle Summary-Final'!G127-VLOOKUP(FinalComparison!$G127,'SB35 Determination Data'!$K$4:$AN$415,K$2,FALSE)</f>
        <v>0</v>
      </c>
      <c r="L127" s="80">
        <f>'5th Cycle Summary-Final'!H127-VLOOKUP(FinalComparison!$G127,'SB35 Determination Data'!$K$4:$AN$415,L$2,FALSE)</f>
        <v>0</v>
      </c>
      <c r="M127" s="80">
        <f>'5th Cycle Summary-Final'!I127-VLOOKUP(FinalComparison!$G127,'SB35 Determination Data'!$K$4:$AN$415,M$2,FALSE)</f>
        <v>0</v>
      </c>
      <c r="N127" s="80"/>
      <c r="O127" s="80"/>
      <c r="P127" s="80">
        <f>'5th Cycle Summary-Final'!J127-VLOOKUP(FinalComparison!$G127,'SB35 Determination Data'!$K$4:$AN$415,P$2,FALSE)</f>
        <v>0</v>
      </c>
      <c r="Q127" s="80">
        <f>'5th Cycle Summary-Final'!K127-VLOOKUP(FinalComparison!$G127,'SB35 Determination Data'!$K$4:$AN$415,Q$2,FALSE)</f>
        <v>0</v>
      </c>
      <c r="R127" s="80">
        <f>'5th Cycle Summary-Final'!L127-VLOOKUP(FinalComparison!$G127,'SB35 Determination Data'!$K$4:$AN$415,R$2,FALSE)</f>
        <v>0</v>
      </c>
      <c r="S127" s="80">
        <f>'5th Cycle Summary-Final'!M127-VLOOKUP(FinalComparison!$G127,'SB35 Determination Data'!$K$4:$AN$415,S$2,FALSE)</f>
        <v>0</v>
      </c>
      <c r="T127" s="80">
        <f>'5th Cycle Summary-Final'!N127-VLOOKUP(FinalComparison!$G127,'SB35 Determination Data'!$K$4:$AN$415,T$2,FALSE)</f>
        <v>0</v>
      </c>
      <c r="U127" s="34"/>
      <c r="V127" s="34"/>
      <c r="W127" s="80">
        <f>'5th Cycle Summary-Final'!O127-VLOOKUP(FinalComparison!$G127,'SB35 Determination Data'!$K$4:$AN$415,W$2,FALSE)</f>
        <v>0</v>
      </c>
      <c r="X127" s="34"/>
      <c r="Y127" s="80">
        <f>'5th Cycle Summary-Final'!P127-VLOOKUP(FinalComparison!$G127,'SB35 Determination Data'!$K$4:$AN$415,Y$2,FALSE)</f>
        <v>0</v>
      </c>
      <c r="Z127" s="80">
        <f>'5th Cycle Summary-Final'!Q127-VLOOKUP(FinalComparison!$G127,'SB35 Determination Data'!$K$4:$AN$415,Z$2,FALSE)</f>
        <v>0</v>
      </c>
      <c r="AA127" s="80">
        <f>'5th Cycle Summary-Final'!R127-VLOOKUP(FinalComparison!$G127,'SB35 Determination Data'!$K$4:$AN$415,AA$2,FALSE)</f>
        <v>0</v>
      </c>
      <c r="AB127" s="80">
        <f>'5th Cycle Summary-Final'!S127-VLOOKUP(FinalComparison!$G127,'SB35 Determination Data'!$K$4:$AN$415,AB$2,FALSE)</f>
        <v>0</v>
      </c>
      <c r="AC127" s="80">
        <f>'5th Cycle Summary-Final'!T127-VLOOKUP(FinalComparison!$G127,'SB35 Determination Data'!$K$4:$AN$415,AC$2,FALSE)</f>
        <v>0</v>
      </c>
      <c r="AD127" s="80">
        <f>'5th Cycle Summary-Final'!U127-VLOOKUP(FinalComparison!$G127,'SB35 Determination Data'!$K$4:$AN$415,AD$2,FALSE)</f>
        <v>0</v>
      </c>
      <c r="AE127" s="80">
        <f>'5th Cycle Summary-Final'!V127-VLOOKUP(FinalComparison!$G127,'SB35 Determination Data'!$K$4:$AN$415,AE$2,FALSE)</f>
        <v>0</v>
      </c>
      <c r="AF127" s="80">
        <f>'5th Cycle Summary-Final'!W127-VLOOKUP(FinalComparison!$G127,'SB35 Determination Data'!$K$4:$AN$415,AF$2,FALSE)</f>
        <v>0</v>
      </c>
    </row>
    <row r="128" spans="1:32" x14ac:dyDescent="0.2">
      <c r="A128" t="s">
        <v>5</v>
      </c>
      <c r="F128" t="s">
        <v>3</v>
      </c>
      <c r="G128" t="s">
        <v>256</v>
      </c>
      <c r="H128" s="80">
        <f>'5th Cycle Summary-Final'!D128-VLOOKUP(FinalComparison!$G128,'SB35 Determination Data'!$K$4:$AN$415,H$2,FALSE)</f>
        <v>0</v>
      </c>
      <c r="I128" s="80">
        <f>'5th Cycle Summary-Final'!E128-VLOOKUP(FinalComparison!$G128,'SB35 Determination Data'!$K$4:$AN$415,I$2,FALSE)</f>
        <v>0</v>
      </c>
      <c r="J128" s="80">
        <f>'5th Cycle Summary-Final'!F128-VLOOKUP(FinalComparison!$G128,'SB35 Determination Data'!$K$4:$AN$415,J$2,FALSE)</f>
        <v>0</v>
      </c>
      <c r="K128" s="80">
        <f>'5th Cycle Summary-Final'!G128-VLOOKUP(FinalComparison!$G128,'SB35 Determination Data'!$K$4:$AN$415,K$2,FALSE)</f>
        <v>0</v>
      </c>
      <c r="L128" s="80">
        <f>'5th Cycle Summary-Final'!H128-VLOOKUP(FinalComparison!$G128,'SB35 Determination Data'!$K$4:$AN$415,L$2,FALSE)</f>
        <v>0</v>
      </c>
      <c r="M128" s="80">
        <f>'5th Cycle Summary-Final'!I128-VLOOKUP(FinalComparison!$G128,'SB35 Determination Data'!$K$4:$AN$415,M$2,FALSE)</f>
        <v>0</v>
      </c>
      <c r="N128" s="80"/>
      <c r="O128" s="80"/>
      <c r="P128" s="80">
        <f>'5th Cycle Summary-Final'!J128-VLOOKUP(FinalComparison!$G128,'SB35 Determination Data'!$K$4:$AN$415,P$2,FALSE)</f>
        <v>0</v>
      </c>
      <c r="Q128" s="80">
        <f>'5th Cycle Summary-Final'!K128-VLOOKUP(FinalComparison!$G128,'SB35 Determination Data'!$K$4:$AN$415,Q$2,FALSE)</f>
        <v>0</v>
      </c>
      <c r="R128" s="80">
        <f>'5th Cycle Summary-Final'!L128-VLOOKUP(FinalComparison!$G128,'SB35 Determination Data'!$K$4:$AN$415,R$2,FALSE)</f>
        <v>0</v>
      </c>
      <c r="S128" s="80">
        <f>'5th Cycle Summary-Final'!M128-VLOOKUP(FinalComparison!$G128,'SB35 Determination Data'!$K$4:$AN$415,S$2,FALSE)</f>
        <v>0</v>
      </c>
      <c r="T128" s="80">
        <f>'5th Cycle Summary-Final'!N128-VLOOKUP(FinalComparison!$G128,'SB35 Determination Data'!$K$4:$AN$415,T$2,FALSE)</f>
        <v>0</v>
      </c>
      <c r="U128" s="34"/>
      <c r="V128" s="34"/>
      <c r="W128" s="80">
        <f>'5th Cycle Summary-Final'!O128-VLOOKUP(FinalComparison!$G128,'SB35 Determination Data'!$K$4:$AN$415,W$2,FALSE)</f>
        <v>0</v>
      </c>
      <c r="X128" s="34"/>
      <c r="Y128" s="80">
        <f>'5th Cycle Summary-Final'!P128-VLOOKUP(FinalComparison!$G128,'SB35 Determination Data'!$K$4:$AN$415,Y$2,FALSE)</f>
        <v>0</v>
      </c>
      <c r="Z128" s="80">
        <f>'5th Cycle Summary-Final'!Q128-VLOOKUP(FinalComparison!$G128,'SB35 Determination Data'!$K$4:$AN$415,Z$2,FALSE)</f>
        <v>0</v>
      </c>
      <c r="AA128" s="80">
        <f>'5th Cycle Summary-Final'!R128-VLOOKUP(FinalComparison!$G128,'SB35 Determination Data'!$K$4:$AN$415,AA$2,FALSE)</f>
        <v>0</v>
      </c>
      <c r="AB128" s="80">
        <f>'5th Cycle Summary-Final'!S128-VLOOKUP(FinalComparison!$G128,'SB35 Determination Data'!$K$4:$AN$415,AB$2,FALSE)</f>
        <v>0</v>
      </c>
      <c r="AC128" s="80">
        <f>'5th Cycle Summary-Final'!T128-VLOOKUP(FinalComparison!$G128,'SB35 Determination Data'!$K$4:$AN$415,AC$2,FALSE)</f>
        <v>0</v>
      </c>
      <c r="AD128" s="80">
        <f>'5th Cycle Summary-Final'!U128-VLOOKUP(FinalComparison!$G128,'SB35 Determination Data'!$K$4:$AN$415,AD$2,FALSE)</f>
        <v>0</v>
      </c>
      <c r="AE128" s="80">
        <f>'5th Cycle Summary-Final'!V128-VLOOKUP(FinalComparison!$G128,'SB35 Determination Data'!$K$4:$AN$415,AE$2,FALSE)</f>
        <v>0</v>
      </c>
      <c r="AF128" s="80">
        <f>'5th Cycle Summary-Final'!W128-VLOOKUP(FinalComparison!$G128,'SB35 Determination Data'!$K$4:$AN$415,AF$2,FALSE)</f>
        <v>0</v>
      </c>
    </row>
    <row r="129" spans="1:32" x14ac:dyDescent="0.2">
      <c r="A129" t="s">
        <v>5</v>
      </c>
      <c r="F129" t="s">
        <v>3</v>
      </c>
      <c r="G129" t="s">
        <v>266</v>
      </c>
      <c r="H129" s="80">
        <f>'5th Cycle Summary-Final'!D129-VLOOKUP(FinalComparison!$G129,'SB35 Determination Data'!$K$4:$AN$415,H$2,FALSE)</f>
        <v>0</v>
      </c>
      <c r="I129" s="80">
        <f>'5th Cycle Summary-Final'!E129-VLOOKUP(FinalComparison!$G129,'SB35 Determination Data'!$K$4:$AN$415,I$2,FALSE)</f>
        <v>0</v>
      </c>
      <c r="J129" s="80">
        <f>'5th Cycle Summary-Final'!F129-VLOOKUP(FinalComparison!$G129,'SB35 Determination Data'!$K$4:$AN$415,J$2,FALSE)</f>
        <v>0</v>
      </c>
      <c r="K129" s="80">
        <f>'5th Cycle Summary-Final'!G129-VLOOKUP(FinalComparison!$G129,'SB35 Determination Data'!$K$4:$AN$415,K$2,FALSE)</f>
        <v>0</v>
      </c>
      <c r="L129" s="80">
        <f>'5th Cycle Summary-Final'!H129-VLOOKUP(FinalComparison!$G129,'SB35 Determination Data'!$K$4:$AN$415,L$2,FALSE)</f>
        <v>0</v>
      </c>
      <c r="M129" s="80">
        <f>'5th Cycle Summary-Final'!I129-VLOOKUP(FinalComparison!$G129,'SB35 Determination Data'!$K$4:$AN$415,M$2,FALSE)</f>
        <v>0</v>
      </c>
      <c r="N129" s="80"/>
      <c r="O129" s="80"/>
      <c r="P129" s="80">
        <f>'5th Cycle Summary-Final'!J129-VLOOKUP(FinalComparison!$G129,'SB35 Determination Data'!$K$4:$AN$415,P$2,FALSE)</f>
        <v>0</v>
      </c>
      <c r="Q129" s="80">
        <f>'5th Cycle Summary-Final'!K129-VLOOKUP(FinalComparison!$G129,'SB35 Determination Data'!$K$4:$AN$415,Q$2,FALSE)</f>
        <v>0</v>
      </c>
      <c r="R129" s="80">
        <f>'5th Cycle Summary-Final'!L129-VLOOKUP(FinalComparison!$G129,'SB35 Determination Data'!$K$4:$AN$415,R$2,FALSE)</f>
        <v>0</v>
      </c>
      <c r="S129" s="80">
        <f>'5th Cycle Summary-Final'!M129-VLOOKUP(FinalComparison!$G129,'SB35 Determination Data'!$K$4:$AN$415,S$2,FALSE)</f>
        <v>0</v>
      </c>
      <c r="T129" s="80">
        <f>'5th Cycle Summary-Final'!N129-VLOOKUP(FinalComparison!$G129,'SB35 Determination Data'!$K$4:$AN$415,T$2,FALSE)</f>
        <v>0</v>
      </c>
      <c r="U129" s="34"/>
      <c r="V129" s="34"/>
      <c r="W129" s="80">
        <f>'5th Cycle Summary-Final'!O129-VLOOKUP(FinalComparison!$G129,'SB35 Determination Data'!$K$4:$AN$415,W$2,FALSE)</f>
        <v>0</v>
      </c>
      <c r="X129" s="34"/>
      <c r="Y129" s="80">
        <f>'5th Cycle Summary-Final'!P129-VLOOKUP(FinalComparison!$G129,'SB35 Determination Data'!$K$4:$AN$415,Y$2,FALSE)</f>
        <v>0</v>
      </c>
      <c r="Z129" s="80">
        <f>'5th Cycle Summary-Final'!Q129-VLOOKUP(FinalComparison!$G129,'SB35 Determination Data'!$K$4:$AN$415,Z$2,FALSE)</f>
        <v>0</v>
      </c>
      <c r="AA129" s="80">
        <f>'5th Cycle Summary-Final'!R129-VLOOKUP(FinalComparison!$G129,'SB35 Determination Data'!$K$4:$AN$415,AA$2,FALSE)</f>
        <v>0</v>
      </c>
      <c r="AB129" s="80">
        <f>'5th Cycle Summary-Final'!S129-VLOOKUP(FinalComparison!$G129,'SB35 Determination Data'!$K$4:$AN$415,AB$2,FALSE)</f>
        <v>0</v>
      </c>
      <c r="AC129" s="80">
        <f>'5th Cycle Summary-Final'!T129-VLOOKUP(FinalComparison!$G129,'SB35 Determination Data'!$K$4:$AN$415,AC$2,FALSE)</f>
        <v>0</v>
      </c>
      <c r="AD129" s="80">
        <f>'5th Cycle Summary-Final'!U129-VLOOKUP(FinalComparison!$G129,'SB35 Determination Data'!$K$4:$AN$415,AD$2,FALSE)</f>
        <v>0</v>
      </c>
      <c r="AE129" s="80">
        <f>'5th Cycle Summary-Final'!V129-VLOOKUP(FinalComparison!$G129,'SB35 Determination Data'!$K$4:$AN$415,AE$2,FALSE)</f>
        <v>0</v>
      </c>
      <c r="AF129" s="80">
        <f>'5th Cycle Summary-Final'!W129-VLOOKUP(FinalComparison!$G129,'SB35 Determination Data'!$K$4:$AN$415,AF$2,FALSE)</f>
        <v>0</v>
      </c>
    </row>
    <row r="130" spans="1:32" x14ac:dyDescent="0.2">
      <c r="A130" t="s">
        <v>5</v>
      </c>
      <c r="F130" t="s">
        <v>3</v>
      </c>
      <c r="G130" t="s">
        <v>267</v>
      </c>
      <c r="H130" s="80">
        <f>'5th Cycle Summary-Final'!D130-VLOOKUP(FinalComparison!$G130,'SB35 Determination Data'!$K$4:$AN$415,H$2,FALSE)</f>
        <v>0</v>
      </c>
      <c r="I130" s="80">
        <f>'5th Cycle Summary-Final'!E130-VLOOKUP(FinalComparison!$G130,'SB35 Determination Data'!$K$4:$AN$415,I$2,FALSE)</f>
        <v>0</v>
      </c>
      <c r="J130" s="80">
        <f>'5th Cycle Summary-Final'!F130-VLOOKUP(FinalComparison!$G130,'SB35 Determination Data'!$K$4:$AN$415,J$2,FALSE)</f>
        <v>0</v>
      </c>
      <c r="K130" s="80">
        <f>'5th Cycle Summary-Final'!G130-VLOOKUP(FinalComparison!$G130,'SB35 Determination Data'!$K$4:$AN$415,K$2,FALSE)</f>
        <v>0</v>
      </c>
      <c r="L130" s="80">
        <f>'5th Cycle Summary-Final'!H130-VLOOKUP(FinalComparison!$G130,'SB35 Determination Data'!$K$4:$AN$415,L$2,FALSE)</f>
        <v>0</v>
      </c>
      <c r="M130" s="80">
        <f>'5th Cycle Summary-Final'!I130-VLOOKUP(FinalComparison!$G130,'SB35 Determination Data'!$K$4:$AN$415,M$2,FALSE)</f>
        <v>0</v>
      </c>
      <c r="N130" s="80"/>
      <c r="O130" s="80"/>
      <c r="P130" s="80">
        <f>'5th Cycle Summary-Final'!J130-VLOOKUP(FinalComparison!$G130,'SB35 Determination Data'!$K$4:$AN$415,P$2,FALSE)</f>
        <v>0</v>
      </c>
      <c r="Q130" s="80">
        <f>'5th Cycle Summary-Final'!K130-VLOOKUP(FinalComparison!$G130,'SB35 Determination Data'!$K$4:$AN$415,Q$2,FALSE)</f>
        <v>-24</v>
      </c>
      <c r="R130" s="80">
        <f>'5th Cycle Summary-Final'!L130-VLOOKUP(FinalComparison!$G130,'SB35 Determination Data'!$K$4:$AN$415,R$2,FALSE)</f>
        <v>0</v>
      </c>
      <c r="S130" s="80">
        <f>'5th Cycle Summary-Final'!M130-VLOOKUP(FinalComparison!$G130,'SB35 Determination Data'!$K$4:$AN$415,S$2,FALSE)</f>
        <v>-24</v>
      </c>
      <c r="T130" s="80">
        <f>'5th Cycle Summary-Final'!N130-VLOOKUP(FinalComparison!$G130,'SB35 Determination Data'!$K$4:$AN$415,T$2,FALSE)</f>
        <v>18</v>
      </c>
      <c r="U130" s="34"/>
      <c r="V130" s="34"/>
      <c r="W130" s="80">
        <f>'5th Cycle Summary-Final'!O130-VLOOKUP(FinalComparison!$G130,'SB35 Determination Data'!$K$4:$AN$415,W$2,FALSE)</f>
        <v>-0.75</v>
      </c>
      <c r="X130" s="34"/>
      <c r="Y130" s="80">
        <f>'5th Cycle Summary-Final'!P130-VLOOKUP(FinalComparison!$G130,'SB35 Determination Data'!$K$4:$AN$415,Y$2,FALSE)</f>
        <v>0</v>
      </c>
      <c r="Z130" s="80">
        <f>'5th Cycle Summary-Final'!Q130-VLOOKUP(FinalComparison!$G130,'SB35 Determination Data'!$K$4:$AN$415,Z$2,FALSE)</f>
        <v>-3</v>
      </c>
      <c r="AA130" s="80">
        <f>'5th Cycle Summary-Final'!R130-VLOOKUP(FinalComparison!$G130,'SB35 Determination Data'!$K$4:$AN$415,AA$2,FALSE)</f>
        <v>3</v>
      </c>
      <c r="AB130" s="80">
        <f>'5th Cycle Summary-Final'!S130-VLOOKUP(FinalComparison!$G130,'SB35 Determination Data'!$K$4:$AN$415,AB$2,FALSE)</f>
        <v>-8.5714285714285715E-2</v>
      </c>
      <c r="AC130" s="80">
        <f>'5th Cycle Summary-Final'!T130-VLOOKUP(FinalComparison!$G130,'SB35 Determination Data'!$K$4:$AN$415,AC$2,FALSE)</f>
        <v>0</v>
      </c>
      <c r="AD130" s="80">
        <f>'5th Cycle Summary-Final'!U130-VLOOKUP(FinalComparison!$G130,'SB35 Determination Data'!$K$4:$AN$415,AD$2,FALSE)</f>
        <v>-2</v>
      </c>
      <c r="AE130" s="80">
        <f>'5th Cycle Summary-Final'!V130-VLOOKUP(FinalComparison!$G130,'SB35 Determination Data'!$K$4:$AN$415,AE$2,FALSE)</f>
        <v>2</v>
      </c>
      <c r="AF130" s="80">
        <f>'5th Cycle Summary-Final'!W130-VLOOKUP(FinalComparison!$G130,'SB35 Determination Data'!$K$4:$AN$415,AF$2,FALSE)</f>
        <v>-2.1052631578947378E-2</v>
      </c>
    </row>
    <row r="131" spans="1:32" x14ac:dyDescent="0.2">
      <c r="A131" t="s">
        <v>5</v>
      </c>
      <c r="F131" t="s">
        <v>3</v>
      </c>
      <c r="G131" t="s">
        <v>269</v>
      </c>
      <c r="H131" s="80">
        <f>'5th Cycle Summary-Final'!D131-VLOOKUP(FinalComparison!$G131,'SB35 Determination Data'!$K$4:$AN$415,H$2,FALSE)</f>
        <v>0</v>
      </c>
      <c r="I131" s="80">
        <f>'5th Cycle Summary-Final'!E131-VLOOKUP(FinalComparison!$G131,'SB35 Determination Data'!$K$4:$AN$415,I$2,FALSE)</f>
        <v>0</v>
      </c>
      <c r="J131" s="80">
        <f>'5th Cycle Summary-Final'!F131-VLOOKUP(FinalComparison!$G131,'SB35 Determination Data'!$K$4:$AN$415,J$2,FALSE)</f>
        <v>0</v>
      </c>
      <c r="K131" s="80">
        <f>'5th Cycle Summary-Final'!G131-VLOOKUP(FinalComparison!$G131,'SB35 Determination Data'!$K$4:$AN$415,K$2,FALSE)</f>
        <v>0</v>
      </c>
      <c r="L131" s="80">
        <f>'5th Cycle Summary-Final'!H131-VLOOKUP(FinalComparison!$G131,'SB35 Determination Data'!$K$4:$AN$415,L$2,FALSE)</f>
        <v>0</v>
      </c>
      <c r="M131" s="80">
        <f>'5th Cycle Summary-Final'!I131-VLOOKUP(FinalComparison!$G131,'SB35 Determination Data'!$K$4:$AN$415,M$2,FALSE)</f>
        <v>0</v>
      </c>
      <c r="N131" s="80"/>
      <c r="O131" s="80"/>
      <c r="P131" s="80">
        <f>'5th Cycle Summary-Final'!J131-VLOOKUP(FinalComparison!$G131,'SB35 Determination Data'!$K$4:$AN$415,P$2,FALSE)</f>
        <v>0</v>
      </c>
      <c r="Q131" s="80">
        <f>'5th Cycle Summary-Final'!K131-VLOOKUP(FinalComparison!$G131,'SB35 Determination Data'!$K$4:$AN$415,Q$2,FALSE)</f>
        <v>-2</v>
      </c>
      <c r="R131" s="80">
        <f>'5th Cycle Summary-Final'!L131-VLOOKUP(FinalComparison!$G131,'SB35 Determination Data'!$K$4:$AN$415,R$2,FALSE)</f>
        <v>0</v>
      </c>
      <c r="S131" s="80">
        <f>'5th Cycle Summary-Final'!M131-VLOOKUP(FinalComparison!$G131,'SB35 Determination Data'!$K$4:$AN$415,S$2,FALSE)</f>
        <v>-2</v>
      </c>
      <c r="T131" s="80">
        <f>'5th Cycle Summary-Final'!N131-VLOOKUP(FinalComparison!$G131,'SB35 Determination Data'!$K$4:$AN$415,T$2,FALSE)</f>
        <v>2</v>
      </c>
      <c r="U131" s="34"/>
      <c r="V131" s="34"/>
      <c r="W131" s="80">
        <f>'5th Cycle Summary-Final'!O131-VLOOKUP(FinalComparison!$G131,'SB35 Determination Data'!$K$4:$AN$415,W$2,FALSE)</f>
        <v>-1.4084507042253521E-2</v>
      </c>
      <c r="X131" s="34"/>
      <c r="Y131" s="80">
        <f>'5th Cycle Summary-Final'!P131-VLOOKUP(FinalComparison!$G131,'SB35 Determination Data'!$K$4:$AN$415,Y$2,FALSE)</f>
        <v>0</v>
      </c>
      <c r="Z131" s="80">
        <f>'5th Cycle Summary-Final'!Q131-VLOOKUP(FinalComparison!$G131,'SB35 Determination Data'!$K$4:$AN$415,Z$2,FALSE)</f>
        <v>-33</v>
      </c>
      <c r="AA131" s="80">
        <f>'5th Cycle Summary-Final'!R131-VLOOKUP(FinalComparison!$G131,'SB35 Determination Data'!$K$4:$AN$415,AA$2,FALSE)</f>
        <v>33</v>
      </c>
      <c r="AB131" s="80">
        <f>'5th Cycle Summary-Final'!S131-VLOOKUP(FinalComparison!$G131,'SB35 Determination Data'!$K$4:$AN$415,AB$2,FALSE)</f>
        <v>-0.2142857142857143</v>
      </c>
      <c r="AC131" s="80">
        <f>'5th Cycle Summary-Final'!T131-VLOOKUP(FinalComparison!$G131,'SB35 Determination Data'!$K$4:$AN$415,AC$2,FALSE)</f>
        <v>0</v>
      </c>
      <c r="AD131" s="80">
        <f>'5th Cycle Summary-Final'!U131-VLOOKUP(FinalComparison!$G131,'SB35 Determination Data'!$K$4:$AN$415,AD$2,FALSE)</f>
        <v>-139</v>
      </c>
      <c r="AE131" s="80">
        <f>'5th Cycle Summary-Final'!V131-VLOOKUP(FinalComparison!$G131,'SB35 Determination Data'!$K$4:$AN$415,AE$2,FALSE)</f>
        <v>139</v>
      </c>
      <c r="AF131" s="80">
        <f>'5th Cycle Summary-Final'!W131-VLOOKUP(FinalComparison!$G131,'SB35 Determination Data'!$K$4:$AN$415,AF$2,FALSE)</f>
        <v>-0.34924623115577885</v>
      </c>
    </row>
    <row r="132" spans="1:32" x14ac:dyDescent="0.2">
      <c r="A132" t="s">
        <v>5</v>
      </c>
      <c r="F132" t="s">
        <v>3</v>
      </c>
      <c r="G132" t="s">
        <v>275</v>
      </c>
      <c r="H132" s="80" t="e">
        <f>'5th Cycle Summary-Final'!D132-VLOOKUP(FinalComparison!$G132,'SB35 Determination Data'!$K$4:$AN$415,H$2,FALSE)</f>
        <v>#N/A</v>
      </c>
      <c r="I132" s="80" t="e">
        <f>'5th Cycle Summary-Final'!E132-VLOOKUP(FinalComparison!$G132,'SB35 Determination Data'!$K$4:$AN$415,I$2,FALSE)</f>
        <v>#N/A</v>
      </c>
      <c r="J132" s="80" t="e">
        <f>'5th Cycle Summary-Final'!F132-VLOOKUP(FinalComparison!$G132,'SB35 Determination Data'!$K$4:$AN$415,J$2,FALSE)</f>
        <v>#N/A</v>
      </c>
      <c r="K132" s="80" t="e">
        <f>'5th Cycle Summary-Final'!G132-VLOOKUP(FinalComparison!$G132,'SB35 Determination Data'!$K$4:$AN$415,K$2,FALSE)</f>
        <v>#N/A</v>
      </c>
      <c r="L132" s="80" t="e">
        <f>'5th Cycle Summary-Final'!H132-VLOOKUP(FinalComparison!$G132,'SB35 Determination Data'!$K$4:$AN$415,L$2,FALSE)</f>
        <v>#N/A</v>
      </c>
      <c r="M132" s="80" t="e">
        <f>'5th Cycle Summary-Final'!I132-VLOOKUP(FinalComparison!$G132,'SB35 Determination Data'!$K$4:$AN$415,M$2,FALSE)</f>
        <v>#N/A</v>
      </c>
      <c r="N132" s="80"/>
      <c r="O132" s="80"/>
      <c r="P132" s="80" t="e">
        <f>'5th Cycle Summary-Final'!J132-VLOOKUP(FinalComparison!$G132,'SB35 Determination Data'!$K$4:$AN$415,P$2,FALSE)</f>
        <v>#N/A</v>
      </c>
      <c r="Q132" s="80" t="e">
        <f>'5th Cycle Summary-Final'!K132-VLOOKUP(FinalComparison!$G132,'SB35 Determination Data'!$K$4:$AN$415,Q$2,FALSE)</f>
        <v>#N/A</v>
      </c>
      <c r="R132" s="80" t="e">
        <f>'5th Cycle Summary-Final'!L132-VLOOKUP(FinalComparison!$G132,'SB35 Determination Data'!$K$4:$AN$415,R$2,FALSE)</f>
        <v>#N/A</v>
      </c>
      <c r="S132" s="80" t="e">
        <f>'5th Cycle Summary-Final'!M132-VLOOKUP(FinalComparison!$G132,'SB35 Determination Data'!$K$4:$AN$415,S$2,FALSE)</f>
        <v>#N/A</v>
      </c>
      <c r="T132" s="80" t="e">
        <f>'5th Cycle Summary-Final'!N132-VLOOKUP(FinalComparison!$G132,'SB35 Determination Data'!$K$4:$AN$415,T$2,FALSE)</f>
        <v>#N/A</v>
      </c>
      <c r="U132" s="34"/>
      <c r="V132" s="34"/>
      <c r="W132" s="80" t="e">
        <f>'5th Cycle Summary-Final'!O132-VLOOKUP(FinalComparison!$G132,'SB35 Determination Data'!$K$4:$AN$415,W$2,FALSE)</f>
        <v>#N/A</v>
      </c>
      <c r="X132" s="34"/>
      <c r="Y132" s="80" t="e">
        <f>'5th Cycle Summary-Final'!P132-VLOOKUP(FinalComparison!$G132,'SB35 Determination Data'!$K$4:$AN$415,Y$2,FALSE)</f>
        <v>#N/A</v>
      </c>
      <c r="Z132" s="80" t="e">
        <f>'5th Cycle Summary-Final'!Q132-VLOOKUP(FinalComparison!$G132,'SB35 Determination Data'!$K$4:$AN$415,Z$2,FALSE)</f>
        <v>#N/A</v>
      </c>
      <c r="AA132" s="80" t="e">
        <f>'5th Cycle Summary-Final'!R132-VLOOKUP(FinalComparison!$G132,'SB35 Determination Data'!$K$4:$AN$415,AA$2,FALSE)</f>
        <v>#N/A</v>
      </c>
      <c r="AB132" s="80" t="e">
        <f>'5th Cycle Summary-Final'!S132-VLOOKUP(FinalComparison!$G132,'SB35 Determination Data'!$K$4:$AN$415,AB$2,FALSE)</f>
        <v>#N/A</v>
      </c>
      <c r="AC132" s="80" t="e">
        <f>'5th Cycle Summary-Final'!T132-VLOOKUP(FinalComparison!$G132,'SB35 Determination Data'!$K$4:$AN$415,AC$2,FALSE)</f>
        <v>#N/A</v>
      </c>
      <c r="AD132" s="80" t="e">
        <f>'5th Cycle Summary-Final'!U132-VLOOKUP(FinalComparison!$G132,'SB35 Determination Data'!$K$4:$AN$415,AD$2,FALSE)</f>
        <v>#N/A</v>
      </c>
      <c r="AE132" s="80" t="e">
        <f>'5th Cycle Summary-Final'!V132-VLOOKUP(FinalComparison!$G132,'SB35 Determination Data'!$K$4:$AN$415,AE$2,FALSE)</f>
        <v>#N/A</v>
      </c>
      <c r="AF132" s="80" t="e">
        <f>'5th Cycle Summary-Final'!W132-VLOOKUP(FinalComparison!$G132,'SB35 Determination Data'!$K$4:$AN$415,AF$2,FALSE)</f>
        <v>#DIV/0!</v>
      </c>
    </row>
    <row r="133" spans="1:32" x14ac:dyDescent="0.2">
      <c r="A133" t="s">
        <v>5</v>
      </c>
      <c r="F133" t="s">
        <v>3</v>
      </c>
      <c r="G133" t="s">
        <v>283</v>
      </c>
      <c r="H133" s="80" t="e">
        <f>'5th Cycle Summary-Final'!D133-VLOOKUP(FinalComparison!$G133,'SB35 Determination Data'!$K$4:$AN$415,H$2,FALSE)</f>
        <v>#N/A</v>
      </c>
      <c r="I133" s="80" t="e">
        <f>'5th Cycle Summary-Final'!E133-VLOOKUP(FinalComparison!$G133,'SB35 Determination Data'!$K$4:$AN$415,I$2,FALSE)</f>
        <v>#N/A</v>
      </c>
      <c r="J133" s="80" t="e">
        <f>'5th Cycle Summary-Final'!F133-VLOOKUP(FinalComparison!$G133,'SB35 Determination Data'!$K$4:$AN$415,J$2,FALSE)</f>
        <v>#N/A</v>
      </c>
      <c r="K133" s="80" t="e">
        <f>'5th Cycle Summary-Final'!G133-VLOOKUP(FinalComparison!$G133,'SB35 Determination Data'!$K$4:$AN$415,K$2,FALSE)</f>
        <v>#N/A</v>
      </c>
      <c r="L133" s="80" t="e">
        <f>'5th Cycle Summary-Final'!H133-VLOOKUP(FinalComparison!$G133,'SB35 Determination Data'!$K$4:$AN$415,L$2,FALSE)</f>
        <v>#N/A</v>
      </c>
      <c r="M133" s="80" t="e">
        <f>'5th Cycle Summary-Final'!I133-VLOOKUP(FinalComparison!$G133,'SB35 Determination Data'!$K$4:$AN$415,M$2,FALSE)</f>
        <v>#N/A</v>
      </c>
      <c r="N133" s="80"/>
      <c r="O133" s="80"/>
      <c r="P133" s="80" t="e">
        <f>'5th Cycle Summary-Final'!J133-VLOOKUP(FinalComparison!$G133,'SB35 Determination Data'!$K$4:$AN$415,P$2,FALSE)</f>
        <v>#N/A</v>
      </c>
      <c r="Q133" s="80" t="e">
        <f>'5th Cycle Summary-Final'!K133-VLOOKUP(FinalComparison!$G133,'SB35 Determination Data'!$K$4:$AN$415,Q$2,FALSE)</f>
        <v>#N/A</v>
      </c>
      <c r="R133" s="80" t="e">
        <f>'5th Cycle Summary-Final'!L133-VLOOKUP(FinalComparison!$G133,'SB35 Determination Data'!$K$4:$AN$415,R$2,FALSE)</f>
        <v>#N/A</v>
      </c>
      <c r="S133" s="80" t="e">
        <f>'5th Cycle Summary-Final'!M133-VLOOKUP(FinalComparison!$G133,'SB35 Determination Data'!$K$4:$AN$415,S$2,FALSE)</f>
        <v>#N/A</v>
      </c>
      <c r="T133" s="80" t="e">
        <f>'5th Cycle Summary-Final'!N133-VLOOKUP(FinalComparison!$G133,'SB35 Determination Data'!$K$4:$AN$415,T$2,FALSE)</f>
        <v>#N/A</v>
      </c>
      <c r="U133" s="34"/>
      <c r="V133" s="34"/>
      <c r="W133" s="80" t="e">
        <f>'5th Cycle Summary-Final'!O133-VLOOKUP(FinalComparison!$G133,'SB35 Determination Data'!$K$4:$AN$415,W$2,FALSE)</f>
        <v>#N/A</v>
      </c>
      <c r="X133" s="34"/>
      <c r="Y133" s="80" t="e">
        <f>'5th Cycle Summary-Final'!P133-VLOOKUP(FinalComparison!$G133,'SB35 Determination Data'!$K$4:$AN$415,Y$2,FALSE)</f>
        <v>#N/A</v>
      </c>
      <c r="Z133" s="80" t="e">
        <f>'5th Cycle Summary-Final'!Q133-VLOOKUP(FinalComparison!$G133,'SB35 Determination Data'!$K$4:$AN$415,Z$2,FALSE)</f>
        <v>#N/A</v>
      </c>
      <c r="AA133" s="80" t="e">
        <f>'5th Cycle Summary-Final'!R133-VLOOKUP(FinalComparison!$G133,'SB35 Determination Data'!$K$4:$AN$415,AA$2,FALSE)</f>
        <v>#N/A</v>
      </c>
      <c r="AB133" s="80" t="e">
        <f>'5th Cycle Summary-Final'!S133-VLOOKUP(FinalComparison!$G133,'SB35 Determination Data'!$K$4:$AN$415,AB$2,FALSE)</f>
        <v>#N/A</v>
      </c>
      <c r="AC133" s="80" t="e">
        <f>'5th Cycle Summary-Final'!T133-VLOOKUP(FinalComparison!$G133,'SB35 Determination Data'!$K$4:$AN$415,AC$2,FALSE)</f>
        <v>#N/A</v>
      </c>
      <c r="AD133" s="80" t="e">
        <f>'5th Cycle Summary-Final'!U133-VLOOKUP(FinalComparison!$G133,'SB35 Determination Data'!$K$4:$AN$415,AD$2,FALSE)</f>
        <v>#N/A</v>
      </c>
      <c r="AE133" s="80" t="e">
        <f>'5th Cycle Summary-Final'!V133-VLOOKUP(FinalComparison!$G133,'SB35 Determination Data'!$K$4:$AN$415,AE$2,FALSE)</f>
        <v>#N/A</v>
      </c>
      <c r="AF133" s="80" t="e">
        <f>'5th Cycle Summary-Final'!W133-VLOOKUP(FinalComparison!$G133,'SB35 Determination Data'!$K$4:$AN$415,AF$2,FALSE)</f>
        <v>#N/A</v>
      </c>
    </row>
    <row r="134" spans="1:32" x14ac:dyDescent="0.2">
      <c r="A134" t="s">
        <v>5</v>
      </c>
      <c r="F134" t="s">
        <v>3</v>
      </c>
      <c r="G134" t="s">
        <v>1021</v>
      </c>
      <c r="H134" s="80" t="e">
        <f>'5th Cycle Summary-Final'!D134-VLOOKUP(FinalComparison!$G134,'SB35 Determination Data'!$K$4:$AN$415,H$2,FALSE)</f>
        <v>#N/A</v>
      </c>
      <c r="I134" s="80" t="e">
        <f>'5th Cycle Summary-Final'!E134-VLOOKUP(FinalComparison!$G134,'SB35 Determination Data'!$K$4:$AN$415,I$2,FALSE)</f>
        <v>#N/A</v>
      </c>
      <c r="J134" s="80" t="e">
        <f>'5th Cycle Summary-Final'!F134-VLOOKUP(FinalComparison!$G134,'SB35 Determination Data'!$K$4:$AN$415,J$2,FALSE)</f>
        <v>#N/A</v>
      </c>
      <c r="K134" s="80" t="e">
        <f>'5th Cycle Summary-Final'!G134-VLOOKUP(FinalComparison!$G134,'SB35 Determination Data'!$K$4:$AN$415,K$2,FALSE)</f>
        <v>#N/A</v>
      </c>
      <c r="L134" s="80" t="e">
        <f>'5th Cycle Summary-Final'!H134-VLOOKUP(FinalComparison!$G134,'SB35 Determination Data'!$K$4:$AN$415,L$2,FALSE)</f>
        <v>#N/A</v>
      </c>
      <c r="M134" s="80" t="e">
        <f>'5th Cycle Summary-Final'!I134-VLOOKUP(FinalComparison!$G134,'SB35 Determination Data'!$K$4:$AN$415,M$2,FALSE)</f>
        <v>#N/A</v>
      </c>
      <c r="N134" s="80"/>
      <c r="O134" s="80"/>
      <c r="P134" s="80" t="e">
        <f>'5th Cycle Summary-Final'!J134-VLOOKUP(FinalComparison!$G134,'SB35 Determination Data'!$K$4:$AN$415,P$2,FALSE)</f>
        <v>#N/A</v>
      </c>
      <c r="Q134" s="80" t="e">
        <f>'5th Cycle Summary-Final'!K134-VLOOKUP(FinalComparison!$G134,'SB35 Determination Data'!$K$4:$AN$415,Q$2,FALSE)</f>
        <v>#N/A</v>
      </c>
      <c r="R134" s="80" t="e">
        <f>'5th Cycle Summary-Final'!L134-VLOOKUP(FinalComparison!$G134,'SB35 Determination Data'!$K$4:$AN$415,R$2,FALSE)</f>
        <v>#N/A</v>
      </c>
      <c r="S134" s="80" t="e">
        <f>'5th Cycle Summary-Final'!M134-VLOOKUP(FinalComparison!$G134,'SB35 Determination Data'!$K$4:$AN$415,S$2,FALSE)</f>
        <v>#N/A</v>
      </c>
      <c r="T134" s="80" t="e">
        <f>'5th Cycle Summary-Final'!N134-VLOOKUP(FinalComparison!$G134,'SB35 Determination Data'!$K$4:$AN$415,T$2,FALSE)</f>
        <v>#N/A</v>
      </c>
      <c r="U134" s="34"/>
      <c r="V134" s="34"/>
      <c r="W134" s="80" t="e">
        <f>'5th Cycle Summary-Final'!O134-VLOOKUP(FinalComparison!$G134,'SB35 Determination Data'!$K$4:$AN$415,W$2,FALSE)</f>
        <v>#N/A</v>
      </c>
      <c r="X134" s="34"/>
      <c r="Y134" s="80" t="e">
        <f>'5th Cycle Summary-Final'!P134-VLOOKUP(FinalComparison!$G134,'SB35 Determination Data'!$K$4:$AN$415,Y$2,FALSE)</f>
        <v>#N/A</v>
      </c>
      <c r="Z134" s="80" t="e">
        <f>'5th Cycle Summary-Final'!Q134-VLOOKUP(FinalComparison!$G134,'SB35 Determination Data'!$K$4:$AN$415,Z$2,FALSE)</f>
        <v>#N/A</v>
      </c>
      <c r="AA134" s="80" t="e">
        <f>'5th Cycle Summary-Final'!R134-VLOOKUP(FinalComparison!$G134,'SB35 Determination Data'!$K$4:$AN$415,AA$2,FALSE)</f>
        <v>#N/A</v>
      </c>
      <c r="AB134" s="80" t="e">
        <f>'5th Cycle Summary-Final'!S134-VLOOKUP(FinalComparison!$G134,'SB35 Determination Data'!$K$4:$AN$415,AB$2,FALSE)</f>
        <v>#N/A</v>
      </c>
      <c r="AC134" s="80" t="e">
        <f>'5th Cycle Summary-Final'!T134-VLOOKUP(FinalComparison!$G134,'SB35 Determination Data'!$K$4:$AN$415,AC$2,FALSE)</f>
        <v>#N/A</v>
      </c>
      <c r="AD134" s="80" t="e">
        <f>'5th Cycle Summary-Final'!U134-VLOOKUP(FinalComparison!$G134,'SB35 Determination Data'!$K$4:$AN$415,AD$2,FALSE)</f>
        <v>#N/A</v>
      </c>
      <c r="AE134" s="80" t="e">
        <f>'5th Cycle Summary-Final'!V134-VLOOKUP(FinalComparison!$G134,'SB35 Determination Data'!$K$4:$AN$415,AE$2,FALSE)</f>
        <v>#N/A</v>
      </c>
      <c r="AF134" s="80" t="e">
        <f>'5th Cycle Summary-Final'!W134-VLOOKUP(FinalComparison!$G134,'SB35 Determination Data'!$K$4:$AN$415,AF$2,FALSE)</f>
        <v>#N/A</v>
      </c>
    </row>
    <row r="135" spans="1:32" x14ac:dyDescent="0.2">
      <c r="A135" t="s">
        <v>5</v>
      </c>
      <c r="F135" t="s">
        <v>3</v>
      </c>
      <c r="G135" t="s">
        <v>1079</v>
      </c>
      <c r="H135" s="80" t="e">
        <f>'5th Cycle Summary-Final'!D135-VLOOKUP(FinalComparison!$G135,'SB35 Determination Data'!$K$4:$AN$415,H$2,FALSE)</f>
        <v>#N/A</v>
      </c>
      <c r="I135" s="80" t="e">
        <f>'5th Cycle Summary-Final'!E135-VLOOKUP(FinalComparison!$G135,'SB35 Determination Data'!$K$4:$AN$415,I$2,FALSE)</f>
        <v>#N/A</v>
      </c>
      <c r="J135" s="80" t="e">
        <f>'5th Cycle Summary-Final'!F135-VLOOKUP(FinalComparison!$G135,'SB35 Determination Data'!$K$4:$AN$415,J$2,FALSE)</f>
        <v>#N/A</v>
      </c>
      <c r="K135" s="80" t="e">
        <f>'5th Cycle Summary-Final'!G135-VLOOKUP(FinalComparison!$G135,'SB35 Determination Data'!$K$4:$AN$415,K$2,FALSE)</f>
        <v>#N/A</v>
      </c>
      <c r="L135" s="80" t="e">
        <f>'5th Cycle Summary-Final'!H135-VLOOKUP(FinalComparison!$G135,'SB35 Determination Data'!$K$4:$AN$415,L$2,FALSE)</f>
        <v>#N/A</v>
      </c>
      <c r="M135" s="80" t="e">
        <f>'5th Cycle Summary-Final'!I135-VLOOKUP(FinalComparison!$G135,'SB35 Determination Data'!$K$4:$AN$415,M$2,FALSE)</f>
        <v>#N/A</v>
      </c>
      <c r="N135" s="80"/>
      <c r="O135" s="80"/>
      <c r="P135" s="80" t="e">
        <f>'5th Cycle Summary-Final'!J135-VLOOKUP(FinalComparison!$G135,'SB35 Determination Data'!$K$4:$AN$415,P$2,FALSE)</f>
        <v>#N/A</v>
      </c>
      <c r="Q135" s="80" t="e">
        <f>'5th Cycle Summary-Final'!K135-VLOOKUP(FinalComparison!$G135,'SB35 Determination Data'!$K$4:$AN$415,Q$2,FALSE)</f>
        <v>#N/A</v>
      </c>
      <c r="R135" s="80" t="e">
        <f>'5th Cycle Summary-Final'!L135-VLOOKUP(FinalComparison!$G135,'SB35 Determination Data'!$K$4:$AN$415,R$2,FALSE)</f>
        <v>#N/A</v>
      </c>
      <c r="S135" s="80" t="e">
        <f>'5th Cycle Summary-Final'!M135-VLOOKUP(FinalComparison!$G135,'SB35 Determination Data'!$K$4:$AN$415,S$2,FALSE)</f>
        <v>#N/A</v>
      </c>
      <c r="T135" s="80" t="e">
        <f>'5th Cycle Summary-Final'!N135-VLOOKUP(FinalComparison!$G135,'SB35 Determination Data'!$K$4:$AN$415,T$2,FALSE)</f>
        <v>#N/A</v>
      </c>
      <c r="U135" s="34"/>
      <c r="V135" s="34"/>
      <c r="W135" s="80" t="e">
        <f>'5th Cycle Summary-Final'!O135-VLOOKUP(FinalComparison!$G135,'SB35 Determination Data'!$K$4:$AN$415,W$2,FALSE)</f>
        <v>#N/A</v>
      </c>
      <c r="X135" s="34"/>
      <c r="Y135" s="80" t="e">
        <f>'5th Cycle Summary-Final'!P135-VLOOKUP(FinalComparison!$G135,'SB35 Determination Data'!$K$4:$AN$415,Y$2,FALSE)</f>
        <v>#N/A</v>
      </c>
      <c r="Z135" s="80" t="e">
        <f>'5th Cycle Summary-Final'!Q135-VLOOKUP(FinalComparison!$G135,'SB35 Determination Data'!$K$4:$AN$415,Z$2,FALSE)</f>
        <v>#N/A</v>
      </c>
      <c r="AA135" s="80" t="e">
        <f>'5th Cycle Summary-Final'!R135-VLOOKUP(FinalComparison!$G135,'SB35 Determination Data'!$K$4:$AN$415,AA$2,FALSE)</f>
        <v>#N/A</v>
      </c>
      <c r="AB135" s="80" t="e">
        <f>'5th Cycle Summary-Final'!S135-VLOOKUP(FinalComparison!$G135,'SB35 Determination Data'!$K$4:$AN$415,AB$2,FALSE)</f>
        <v>#N/A</v>
      </c>
      <c r="AC135" s="80" t="e">
        <f>'5th Cycle Summary-Final'!T135-VLOOKUP(FinalComparison!$G135,'SB35 Determination Data'!$K$4:$AN$415,AC$2,FALSE)</f>
        <v>#N/A</v>
      </c>
      <c r="AD135" s="80" t="e">
        <f>'5th Cycle Summary-Final'!U135-VLOOKUP(FinalComparison!$G135,'SB35 Determination Data'!$K$4:$AN$415,AD$2,FALSE)</f>
        <v>#N/A</v>
      </c>
      <c r="AE135" s="80" t="e">
        <f>'5th Cycle Summary-Final'!V135-VLOOKUP(FinalComparison!$G135,'SB35 Determination Data'!$K$4:$AN$415,AE$2,FALSE)</f>
        <v>#N/A</v>
      </c>
      <c r="AF135" s="80" t="e">
        <f>'5th Cycle Summary-Final'!W135-VLOOKUP(FinalComparison!$G135,'SB35 Determination Data'!$K$4:$AN$415,AF$2,FALSE)</f>
        <v>#N/A</v>
      </c>
    </row>
    <row r="136" spans="1:32" x14ac:dyDescent="0.2">
      <c r="A136" t="s">
        <v>5</v>
      </c>
      <c r="F136" t="s">
        <v>3</v>
      </c>
      <c r="G136" t="s">
        <v>289</v>
      </c>
      <c r="H136" s="80" t="e">
        <f>'5th Cycle Summary-Final'!D136-VLOOKUP(FinalComparison!$G136,'SB35 Determination Data'!$K$4:$AN$415,H$2,FALSE)</f>
        <v>#N/A</v>
      </c>
      <c r="I136" s="80" t="e">
        <f>'5th Cycle Summary-Final'!E136-VLOOKUP(FinalComparison!$G136,'SB35 Determination Data'!$K$4:$AN$415,I$2,FALSE)</f>
        <v>#N/A</v>
      </c>
      <c r="J136" s="80" t="e">
        <f>'5th Cycle Summary-Final'!F136-VLOOKUP(FinalComparison!$G136,'SB35 Determination Data'!$K$4:$AN$415,J$2,FALSE)</f>
        <v>#N/A</v>
      </c>
      <c r="K136" s="80" t="e">
        <f>'5th Cycle Summary-Final'!G136-VLOOKUP(FinalComparison!$G136,'SB35 Determination Data'!$K$4:$AN$415,K$2,FALSE)</f>
        <v>#N/A</v>
      </c>
      <c r="L136" s="80" t="e">
        <f>'5th Cycle Summary-Final'!H136-VLOOKUP(FinalComparison!$G136,'SB35 Determination Data'!$K$4:$AN$415,L$2,FALSE)</f>
        <v>#N/A</v>
      </c>
      <c r="M136" s="80" t="e">
        <f>'5th Cycle Summary-Final'!I136-VLOOKUP(FinalComparison!$G136,'SB35 Determination Data'!$K$4:$AN$415,M$2,FALSE)</f>
        <v>#N/A</v>
      </c>
      <c r="N136" s="80"/>
      <c r="O136" s="80"/>
      <c r="P136" s="80" t="e">
        <f>'5th Cycle Summary-Final'!J136-VLOOKUP(FinalComparison!$G136,'SB35 Determination Data'!$K$4:$AN$415,P$2,FALSE)</f>
        <v>#N/A</v>
      </c>
      <c r="Q136" s="80" t="e">
        <f>'5th Cycle Summary-Final'!K136-VLOOKUP(FinalComparison!$G136,'SB35 Determination Data'!$K$4:$AN$415,Q$2,FALSE)</f>
        <v>#N/A</v>
      </c>
      <c r="R136" s="80" t="e">
        <f>'5th Cycle Summary-Final'!L136-VLOOKUP(FinalComparison!$G136,'SB35 Determination Data'!$K$4:$AN$415,R$2,FALSE)</f>
        <v>#N/A</v>
      </c>
      <c r="S136" s="80" t="e">
        <f>'5th Cycle Summary-Final'!M136-VLOOKUP(FinalComparison!$G136,'SB35 Determination Data'!$K$4:$AN$415,S$2,FALSE)</f>
        <v>#N/A</v>
      </c>
      <c r="T136" s="80" t="e">
        <f>'5th Cycle Summary-Final'!N136-VLOOKUP(FinalComparison!$G136,'SB35 Determination Data'!$K$4:$AN$415,T$2,FALSE)</f>
        <v>#N/A</v>
      </c>
      <c r="U136" s="34"/>
      <c r="V136" s="34"/>
      <c r="W136" s="80" t="e">
        <f>'5th Cycle Summary-Final'!O136-VLOOKUP(FinalComparison!$G136,'SB35 Determination Data'!$K$4:$AN$415,W$2,FALSE)</f>
        <v>#N/A</v>
      </c>
      <c r="X136" s="34"/>
      <c r="Y136" s="80" t="e">
        <f>'5th Cycle Summary-Final'!P136-VLOOKUP(FinalComparison!$G136,'SB35 Determination Data'!$K$4:$AN$415,Y$2,FALSE)</f>
        <v>#N/A</v>
      </c>
      <c r="Z136" s="80" t="e">
        <f>'5th Cycle Summary-Final'!Q136-VLOOKUP(FinalComparison!$G136,'SB35 Determination Data'!$K$4:$AN$415,Z$2,FALSE)</f>
        <v>#N/A</v>
      </c>
      <c r="AA136" s="80" t="e">
        <f>'5th Cycle Summary-Final'!R136-VLOOKUP(FinalComparison!$G136,'SB35 Determination Data'!$K$4:$AN$415,AA$2,FALSE)</f>
        <v>#N/A</v>
      </c>
      <c r="AB136" s="80" t="e">
        <f>'5th Cycle Summary-Final'!S136-VLOOKUP(FinalComparison!$G136,'SB35 Determination Data'!$K$4:$AN$415,AB$2,FALSE)</f>
        <v>#N/A</v>
      </c>
      <c r="AC136" s="80" t="e">
        <f>'5th Cycle Summary-Final'!T136-VLOOKUP(FinalComparison!$G136,'SB35 Determination Data'!$K$4:$AN$415,AC$2,FALSE)</f>
        <v>#N/A</v>
      </c>
      <c r="AD136" s="80" t="e">
        <f>'5th Cycle Summary-Final'!U136-VLOOKUP(FinalComparison!$G136,'SB35 Determination Data'!$K$4:$AN$415,AD$2,FALSE)</f>
        <v>#N/A</v>
      </c>
      <c r="AE136" s="80" t="e">
        <f>'5th Cycle Summary-Final'!V136-VLOOKUP(FinalComparison!$G136,'SB35 Determination Data'!$K$4:$AN$415,AE$2,FALSE)</f>
        <v>#N/A</v>
      </c>
      <c r="AF136" s="80" t="e">
        <f>'5th Cycle Summary-Final'!W136-VLOOKUP(FinalComparison!$G136,'SB35 Determination Data'!$K$4:$AN$415,AF$2,FALSE)</f>
        <v>#N/A</v>
      </c>
    </row>
    <row r="137" spans="1:32" x14ac:dyDescent="0.2">
      <c r="A137" t="s">
        <v>5</v>
      </c>
      <c r="F137" t="s">
        <v>3</v>
      </c>
      <c r="G137" t="s">
        <v>1081</v>
      </c>
      <c r="H137" s="80" t="e">
        <f>'5th Cycle Summary-Final'!D137-VLOOKUP(FinalComparison!$G137,'SB35 Determination Data'!$K$4:$AN$415,H$2,FALSE)</f>
        <v>#N/A</v>
      </c>
      <c r="I137" s="80" t="e">
        <f>'5th Cycle Summary-Final'!E137-VLOOKUP(FinalComparison!$G137,'SB35 Determination Data'!$K$4:$AN$415,I$2,FALSE)</f>
        <v>#N/A</v>
      </c>
      <c r="J137" s="80" t="e">
        <f>'5th Cycle Summary-Final'!F137-VLOOKUP(FinalComparison!$G137,'SB35 Determination Data'!$K$4:$AN$415,J$2,FALSE)</f>
        <v>#N/A</v>
      </c>
      <c r="K137" s="80" t="e">
        <f>'5th Cycle Summary-Final'!G137-VLOOKUP(FinalComparison!$G137,'SB35 Determination Data'!$K$4:$AN$415,K$2,FALSE)</f>
        <v>#N/A</v>
      </c>
      <c r="L137" s="80" t="e">
        <f>'5th Cycle Summary-Final'!H137-VLOOKUP(FinalComparison!$G137,'SB35 Determination Data'!$K$4:$AN$415,L$2,FALSE)</f>
        <v>#N/A</v>
      </c>
      <c r="M137" s="80" t="e">
        <f>'5th Cycle Summary-Final'!I137-VLOOKUP(FinalComparison!$G137,'SB35 Determination Data'!$K$4:$AN$415,M$2,FALSE)</f>
        <v>#N/A</v>
      </c>
      <c r="N137" s="80"/>
      <c r="O137" s="80"/>
      <c r="P137" s="80" t="e">
        <f>'5th Cycle Summary-Final'!J137-VLOOKUP(FinalComparison!$G137,'SB35 Determination Data'!$K$4:$AN$415,P$2,FALSE)</f>
        <v>#N/A</v>
      </c>
      <c r="Q137" s="80" t="e">
        <f>'5th Cycle Summary-Final'!K137-VLOOKUP(FinalComparison!$G137,'SB35 Determination Data'!$K$4:$AN$415,Q$2,FALSE)</f>
        <v>#N/A</v>
      </c>
      <c r="R137" s="80" t="e">
        <f>'5th Cycle Summary-Final'!L137-VLOOKUP(FinalComparison!$G137,'SB35 Determination Data'!$K$4:$AN$415,R$2,FALSE)</f>
        <v>#N/A</v>
      </c>
      <c r="S137" s="80" t="e">
        <f>'5th Cycle Summary-Final'!M137-VLOOKUP(FinalComparison!$G137,'SB35 Determination Data'!$K$4:$AN$415,S$2,FALSE)</f>
        <v>#N/A</v>
      </c>
      <c r="T137" s="80" t="e">
        <f>'5th Cycle Summary-Final'!N137-VLOOKUP(FinalComparison!$G137,'SB35 Determination Data'!$K$4:$AN$415,T$2,FALSE)</f>
        <v>#N/A</v>
      </c>
      <c r="U137" s="34"/>
      <c r="V137" s="34"/>
      <c r="W137" s="80" t="e">
        <f>'5th Cycle Summary-Final'!O137-VLOOKUP(FinalComparison!$G137,'SB35 Determination Data'!$K$4:$AN$415,W$2,FALSE)</f>
        <v>#N/A</v>
      </c>
      <c r="X137" s="34"/>
      <c r="Y137" s="80" t="e">
        <f>'5th Cycle Summary-Final'!P137-VLOOKUP(FinalComparison!$G137,'SB35 Determination Data'!$K$4:$AN$415,Y$2,FALSE)</f>
        <v>#N/A</v>
      </c>
      <c r="Z137" s="80" t="e">
        <f>'5th Cycle Summary-Final'!Q137-VLOOKUP(FinalComparison!$G137,'SB35 Determination Data'!$K$4:$AN$415,Z$2,FALSE)</f>
        <v>#N/A</v>
      </c>
      <c r="AA137" s="80" t="e">
        <f>'5th Cycle Summary-Final'!R137-VLOOKUP(FinalComparison!$G137,'SB35 Determination Data'!$K$4:$AN$415,AA$2,FALSE)</f>
        <v>#N/A</v>
      </c>
      <c r="AB137" s="80" t="e">
        <f>'5th Cycle Summary-Final'!S137-VLOOKUP(FinalComparison!$G137,'SB35 Determination Data'!$K$4:$AN$415,AB$2,FALSE)</f>
        <v>#N/A</v>
      </c>
      <c r="AC137" s="80" t="e">
        <f>'5th Cycle Summary-Final'!T137-VLOOKUP(FinalComparison!$G137,'SB35 Determination Data'!$K$4:$AN$415,AC$2,FALSE)</f>
        <v>#N/A</v>
      </c>
      <c r="AD137" s="80" t="e">
        <f>'5th Cycle Summary-Final'!U137-VLOOKUP(FinalComparison!$G137,'SB35 Determination Data'!$K$4:$AN$415,AD$2,FALSE)</f>
        <v>#N/A</v>
      </c>
      <c r="AE137" s="80" t="e">
        <f>'5th Cycle Summary-Final'!V137-VLOOKUP(FinalComparison!$G137,'SB35 Determination Data'!$K$4:$AN$415,AE$2,FALSE)</f>
        <v>#N/A</v>
      </c>
      <c r="AF137" s="80" t="e">
        <f>'5th Cycle Summary-Final'!W137-VLOOKUP(FinalComparison!$G137,'SB35 Determination Data'!$K$4:$AN$415,AF$2,FALSE)</f>
        <v>#N/A</v>
      </c>
    </row>
    <row r="138" spans="1:32" x14ac:dyDescent="0.2">
      <c r="A138" t="s">
        <v>5</v>
      </c>
      <c r="F138" t="s">
        <v>3</v>
      </c>
      <c r="G138" t="s">
        <v>1082</v>
      </c>
      <c r="H138" s="80" t="e">
        <f>'5th Cycle Summary-Final'!D138-VLOOKUP(FinalComparison!$G138,'SB35 Determination Data'!$K$4:$AN$415,H$2,FALSE)</f>
        <v>#N/A</v>
      </c>
      <c r="I138" s="80" t="e">
        <f>'5th Cycle Summary-Final'!E138-VLOOKUP(FinalComparison!$G138,'SB35 Determination Data'!$K$4:$AN$415,I$2,FALSE)</f>
        <v>#N/A</v>
      </c>
      <c r="J138" s="80" t="e">
        <f>'5th Cycle Summary-Final'!F138-VLOOKUP(FinalComparison!$G138,'SB35 Determination Data'!$K$4:$AN$415,J$2,FALSE)</f>
        <v>#N/A</v>
      </c>
      <c r="K138" s="80" t="e">
        <f>'5th Cycle Summary-Final'!G138-VLOOKUP(FinalComparison!$G138,'SB35 Determination Data'!$K$4:$AN$415,K$2,FALSE)</f>
        <v>#N/A</v>
      </c>
      <c r="L138" s="80" t="e">
        <f>'5th Cycle Summary-Final'!H138-VLOOKUP(FinalComparison!$G138,'SB35 Determination Data'!$K$4:$AN$415,L$2,FALSE)</f>
        <v>#N/A</v>
      </c>
      <c r="M138" s="80" t="e">
        <f>'5th Cycle Summary-Final'!I138-VLOOKUP(FinalComparison!$G138,'SB35 Determination Data'!$K$4:$AN$415,M$2,FALSE)</f>
        <v>#N/A</v>
      </c>
      <c r="N138" s="80"/>
      <c r="O138" s="80"/>
      <c r="P138" s="80" t="e">
        <f>'5th Cycle Summary-Final'!J138-VLOOKUP(FinalComparison!$G138,'SB35 Determination Data'!$K$4:$AN$415,P$2,FALSE)</f>
        <v>#N/A</v>
      </c>
      <c r="Q138" s="80" t="e">
        <f>'5th Cycle Summary-Final'!K138-VLOOKUP(FinalComparison!$G138,'SB35 Determination Data'!$K$4:$AN$415,Q$2,FALSE)</f>
        <v>#N/A</v>
      </c>
      <c r="R138" s="80" t="e">
        <f>'5th Cycle Summary-Final'!L138-VLOOKUP(FinalComparison!$G138,'SB35 Determination Data'!$K$4:$AN$415,R$2,FALSE)</f>
        <v>#N/A</v>
      </c>
      <c r="S138" s="80" t="e">
        <f>'5th Cycle Summary-Final'!M138-VLOOKUP(FinalComparison!$G138,'SB35 Determination Data'!$K$4:$AN$415,S$2,FALSE)</f>
        <v>#N/A</v>
      </c>
      <c r="T138" s="80" t="e">
        <f>'5th Cycle Summary-Final'!N138-VLOOKUP(FinalComparison!$G138,'SB35 Determination Data'!$K$4:$AN$415,T$2,FALSE)</f>
        <v>#N/A</v>
      </c>
      <c r="U138" s="34"/>
      <c r="V138" s="34"/>
      <c r="W138" s="80" t="e">
        <f>'5th Cycle Summary-Final'!O138-VLOOKUP(FinalComparison!$G138,'SB35 Determination Data'!$K$4:$AN$415,W$2,FALSE)</f>
        <v>#N/A</v>
      </c>
      <c r="X138" s="34"/>
      <c r="Y138" s="80" t="e">
        <f>'5th Cycle Summary-Final'!P138-VLOOKUP(FinalComparison!$G138,'SB35 Determination Data'!$K$4:$AN$415,Y$2,FALSE)</f>
        <v>#N/A</v>
      </c>
      <c r="Z138" s="80" t="e">
        <f>'5th Cycle Summary-Final'!Q138-VLOOKUP(FinalComparison!$G138,'SB35 Determination Data'!$K$4:$AN$415,Z$2,FALSE)</f>
        <v>#N/A</v>
      </c>
      <c r="AA138" s="80" t="e">
        <f>'5th Cycle Summary-Final'!R138-VLOOKUP(FinalComparison!$G138,'SB35 Determination Data'!$K$4:$AN$415,AA$2,FALSE)</f>
        <v>#N/A</v>
      </c>
      <c r="AB138" s="80" t="e">
        <f>'5th Cycle Summary-Final'!S138-VLOOKUP(FinalComparison!$G138,'SB35 Determination Data'!$K$4:$AN$415,AB$2,FALSE)</f>
        <v>#N/A</v>
      </c>
      <c r="AC138" s="80" t="e">
        <f>'5th Cycle Summary-Final'!T138-VLOOKUP(FinalComparison!$G138,'SB35 Determination Data'!$K$4:$AN$415,AC$2,FALSE)</f>
        <v>#N/A</v>
      </c>
      <c r="AD138" s="80" t="e">
        <f>'5th Cycle Summary-Final'!U138-VLOOKUP(FinalComparison!$G138,'SB35 Determination Data'!$K$4:$AN$415,AD$2,FALSE)</f>
        <v>#N/A</v>
      </c>
      <c r="AE138" s="80" t="e">
        <f>'5th Cycle Summary-Final'!V138-VLOOKUP(FinalComparison!$G138,'SB35 Determination Data'!$K$4:$AN$415,AE$2,FALSE)</f>
        <v>#N/A</v>
      </c>
      <c r="AF138" s="80" t="e">
        <f>'5th Cycle Summary-Final'!W138-VLOOKUP(FinalComparison!$G138,'SB35 Determination Data'!$K$4:$AN$415,AF$2,FALSE)</f>
        <v>#N/A</v>
      </c>
    </row>
    <row r="139" spans="1:32" x14ac:dyDescent="0.2">
      <c r="A139" t="s">
        <v>5</v>
      </c>
      <c r="F139" t="s">
        <v>3</v>
      </c>
      <c r="G139" t="s">
        <v>317</v>
      </c>
      <c r="H139" s="80" t="e">
        <f>'5th Cycle Summary-Final'!D139-VLOOKUP(FinalComparison!$G139,'SB35 Determination Data'!$K$4:$AN$415,H$2,FALSE)</f>
        <v>#N/A</v>
      </c>
      <c r="I139" s="80" t="e">
        <f>'5th Cycle Summary-Final'!E139-VLOOKUP(FinalComparison!$G139,'SB35 Determination Data'!$K$4:$AN$415,I$2,FALSE)</f>
        <v>#N/A</v>
      </c>
      <c r="J139" s="80" t="e">
        <f>'5th Cycle Summary-Final'!F139-VLOOKUP(FinalComparison!$G139,'SB35 Determination Data'!$K$4:$AN$415,J$2,FALSE)</f>
        <v>#N/A</v>
      </c>
      <c r="K139" s="80" t="e">
        <f>'5th Cycle Summary-Final'!G139-VLOOKUP(FinalComparison!$G139,'SB35 Determination Data'!$K$4:$AN$415,K$2,FALSE)</f>
        <v>#N/A</v>
      </c>
      <c r="L139" s="80" t="e">
        <f>'5th Cycle Summary-Final'!H139-VLOOKUP(FinalComparison!$G139,'SB35 Determination Data'!$K$4:$AN$415,L$2,FALSE)</f>
        <v>#N/A</v>
      </c>
      <c r="M139" s="80" t="e">
        <f>'5th Cycle Summary-Final'!I139-VLOOKUP(FinalComparison!$G139,'SB35 Determination Data'!$K$4:$AN$415,M$2,FALSE)</f>
        <v>#N/A</v>
      </c>
      <c r="N139" s="80"/>
      <c r="O139" s="80"/>
      <c r="P139" s="80" t="e">
        <f>'5th Cycle Summary-Final'!J139-VLOOKUP(FinalComparison!$G139,'SB35 Determination Data'!$K$4:$AN$415,P$2,FALSE)</f>
        <v>#N/A</v>
      </c>
      <c r="Q139" s="80" t="e">
        <f>'5th Cycle Summary-Final'!K139-VLOOKUP(FinalComparison!$G139,'SB35 Determination Data'!$K$4:$AN$415,Q$2,FALSE)</f>
        <v>#N/A</v>
      </c>
      <c r="R139" s="80" t="e">
        <f>'5th Cycle Summary-Final'!L139-VLOOKUP(FinalComparison!$G139,'SB35 Determination Data'!$K$4:$AN$415,R$2,FALSE)</f>
        <v>#N/A</v>
      </c>
      <c r="S139" s="80" t="e">
        <f>'5th Cycle Summary-Final'!M139-VLOOKUP(FinalComparison!$G139,'SB35 Determination Data'!$K$4:$AN$415,S$2,FALSE)</f>
        <v>#N/A</v>
      </c>
      <c r="T139" s="80" t="e">
        <f>'5th Cycle Summary-Final'!N139-VLOOKUP(FinalComparison!$G139,'SB35 Determination Data'!$K$4:$AN$415,T$2,FALSE)</f>
        <v>#N/A</v>
      </c>
      <c r="U139" s="34"/>
      <c r="V139" s="34"/>
      <c r="W139" s="80" t="e">
        <f>'5th Cycle Summary-Final'!O139-VLOOKUP(FinalComparison!$G139,'SB35 Determination Data'!$K$4:$AN$415,W$2,FALSE)</f>
        <v>#N/A</v>
      </c>
      <c r="X139" s="34"/>
      <c r="Y139" s="80" t="e">
        <f>'5th Cycle Summary-Final'!P139-VLOOKUP(FinalComparison!$G139,'SB35 Determination Data'!$K$4:$AN$415,Y$2,FALSE)</f>
        <v>#N/A</v>
      </c>
      <c r="Z139" s="80" t="e">
        <f>'5th Cycle Summary-Final'!Q139-VLOOKUP(FinalComparison!$G139,'SB35 Determination Data'!$K$4:$AN$415,Z$2,FALSE)</f>
        <v>#N/A</v>
      </c>
      <c r="AA139" s="80" t="e">
        <f>'5th Cycle Summary-Final'!R139-VLOOKUP(FinalComparison!$G139,'SB35 Determination Data'!$K$4:$AN$415,AA$2,FALSE)</f>
        <v>#N/A</v>
      </c>
      <c r="AB139" s="80" t="e">
        <f>'5th Cycle Summary-Final'!S139-VLOOKUP(FinalComparison!$G139,'SB35 Determination Data'!$K$4:$AN$415,AB$2,FALSE)</f>
        <v>#N/A</v>
      </c>
      <c r="AC139" s="80" t="e">
        <f>'5th Cycle Summary-Final'!T139-VLOOKUP(FinalComparison!$G139,'SB35 Determination Data'!$K$4:$AN$415,AC$2,FALSE)</f>
        <v>#N/A</v>
      </c>
      <c r="AD139" s="80" t="e">
        <f>'5th Cycle Summary-Final'!U139-VLOOKUP(FinalComparison!$G139,'SB35 Determination Data'!$K$4:$AN$415,AD$2,FALSE)</f>
        <v>#N/A</v>
      </c>
      <c r="AE139" s="80" t="e">
        <f>'5th Cycle Summary-Final'!V139-VLOOKUP(FinalComparison!$G139,'SB35 Determination Data'!$K$4:$AN$415,AE$2,FALSE)</f>
        <v>#N/A</v>
      </c>
      <c r="AF139" s="80" t="e">
        <f>'5th Cycle Summary-Final'!W139-VLOOKUP(FinalComparison!$G139,'SB35 Determination Data'!$K$4:$AN$415,AF$2,FALSE)</f>
        <v>#N/A</v>
      </c>
    </row>
    <row r="140" spans="1:32" x14ac:dyDescent="0.2">
      <c r="A140" t="s">
        <v>5</v>
      </c>
      <c r="F140" t="s">
        <v>3</v>
      </c>
      <c r="G140" t="s">
        <v>318</v>
      </c>
      <c r="H140" s="80" t="e">
        <f>'5th Cycle Summary-Final'!D140-VLOOKUP(FinalComparison!$G140,'SB35 Determination Data'!$K$4:$AN$415,H$2,FALSE)</f>
        <v>#N/A</v>
      </c>
      <c r="I140" s="80" t="e">
        <f>'5th Cycle Summary-Final'!E140-VLOOKUP(FinalComparison!$G140,'SB35 Determination Data'!$K$4:$AN$415,I$2,FALSE)</f>
        <v>#N/A</v>
      </c>
      <c r="J140" s="80" t="e">
        <f>'5th Cycle Summary-Final'!F140-VLOOKUP(FinalComparison!$G140,'SB35 Determination Data'!$K$4:$AN$415,J$2,FALSE)</f>
        <v>#N/A</v>
      </c>
      <c r="K140" s="80" t="e">
        <f>'5th Cycle Summary-Final'!G140-VLOOKUP(FinalComparison!$G140,'SB35 Determination Data'!$K$4:$AN$415,K$2,FALSE)</f>
        <v>#N/A</v>
      </c>
      <c r="L140" s="80" t="e">
        <f>'5th Cycle Summary-Final'!H140-VLOOKUP(FinalComparison!$G140,'SB35 Determination Data'!$K$4:$AN$415,L$2,FALSE)</f>
        <v>#N/A</v>
      </c>
      <c r="M140" s="80" t="e">
        <f>'5th Cycle Summary-Final'!I140-VLOOKUP(FinalComparison!$G140,'SB35 Determination Data'!$K$4:$AN$415,M$2,FALSE)</f>
        <v>#N/A</v>
      </c>
      <c r="N140" s="80"/>
      <c r="O140" s="80"/>
      <c r="P140" s="80" t="e">
        <f>'5th Cycle Summary-Final'!J140-VLOOKUP(FinalComparison!$G140,'SB35 Determination Data'!$K$4:$AN$415,P$2,FALSE)</f>
        <v>#N/A</v>
      </c>
      <c r="Q140" s="80" t="e">
        <f>'5th Cycle Summary-Final'!K140-VLOOKUP(FinalComparison!$G140,'SB35 Determination Data'!$K$4:$AN$415,Q$2,FALSE)</f>
        <v>#N/A</v>
      </c>
      <c r="R140" s="80" t="e">
        <f>'5th Cycle Summary-Final'!L140-VLOOKUP(FinalComparison!$G140,'SB35 Determination Data'!$K$4:$AN$415,R$2,FALSE)</f>
        <v>#N/A</v>
      </c>
      <c r="S140" s="80" t="e">
        <f>'5th Cycle Summary-Final'!M140-VLOOKUP(FinalComparison!$G140,'SB35 Determination Data'!$K$4:$AN$415,S$2,FALSE)</f>
        <v>#N/A</v>
      </c>
      <c r="T140" s="80" t="e">
        <f>'5th Cycle Summary-Final'!N140-VLOOKUP(FinalComparison!$G140,'SB35 Determination Data'!$K$4:$AN$415,T$2,FALSE)</f>
        <v>#N/A</v>
      </c>
      <c r="U140" s="34"/>
      <c r="V140" s="34"/>
      <c r="W140" s="80" t="e">
        <f>'5th Cycle Summary-Final'!O140-VLOOKUP(FinalComparison!$G140,'SB35 Determination Data'!$K$4:$AN$415,W$2,FALSE)</f>
        <v>#N/A</v>
      </c>
      <c r="X140" s="34"/>
      <c r="Y140" s="80" t="e">
        <f>'5th Cycle Summary-Final'!P140-VLOOKUP(FinalComparison!$G140,'SB35 Determination Data'!$K$4:$AN$415,Y$2,FALSE)</f>
        <v>#N/A</v>
      </c>
      <c r="Z140" s="80" t="e">
        <f>'5th Cycle Summary-Final'!Q140-VLOOKUP(FinalComparison!$G140,'SB35 Determination Data'!$K$4:$AN$415,Z$2,FALSE)</f>
        <v>#N/A</v>
      </c>
      <c r="AA140" s="80" t="e">
        <f>'5th Cycle Summary-Final'!R140-VLOOKUP(FinalComparison!$G140,'SB35 Determination Data'!$K$4:$AN$415,AA$2,FALSE)</f>
        <v>#N/A</v>
      </c>
      <c r="AB140" s="80" t="e">
        <f>'5th Cycle Summary-Final'!S140-VLOOKUP(FinalComparison!$G140,'SB35 Determination Data'!$K$4:$AN$415,AB$2,FALSE)</f>
        <v>#N/A</v>
      </c>
      <c r="AC140" s="80" t="e">
        <f>'5th Cycle Summary-Final'!T140-VLOOKUP(FinalComparison!$G140,'SB35 Determination Data'!$K$4:$AN$415,AC$2,FALSE)</f>
        <v>#N/A</v>
      </c>
      <c r="AD140" s="80" t="e">
        <f>'5th Cycle Summary-Final'!U140-VLOOKUP(FinalComparison!$G140,'SB35 Determination Data'!$K$4:$AN$415,AD$2,FALSE)</f>
        <v>#N/A</v>
      </c>
      <c r="AE140" s="80" t="e">
        <f>'5th Cycle Summary-Final'!V140-VLOOKUP(FinalComparison!$G140,'SB35 Determination Data'!$K$4:$AN$415,AE$2,FALSE)</f>
        <v>#N/A</v>
      </c>
      <c r="AF140" s="80" t="e">
        <f>'5th Cycle Summary-Final'!W140-VLOOKUP(FinalComparison!$G140,'SB35 Determination Data'!$K$4:$AN$415,AF$2,FALSE)</f>
        <v>#N/A</v>
      </c>
    </row>
    <row r="141" spans="1:32" x14ac:dyDescent="0.2">
      <c r="A141" t="s">
        <v>5</v>
      </c>
      <c r="F141" t="s">
        <v>3</v>
      </c>
      <c r="G141" t="s">
        <v>319</v>
      </c>
      <c r="H141" s="80" t="e">
        <f>'5th Cycle Summary-Final'!D141-VLOOKUP(FinalComparison!$G141,'SB35 Determination Data'!$K$4:$AN$415,H$2,FALSE)</f>
        <v>#N/A</v>
      </c>
      <c r="I141" s="80" t="e">
        <f>'5th Cycle Summary-Final'!E141-VLOOKUP(FinalComparison!$G141,'SB35 Determination Data'!$K$4:$AN$415,I$2,FALSE)</f>
        <v>#N/A</v>
      </c>
      <c r="J141" s="80" t="e">
        <f>'5th Cycle Summary-Final'!F141-VLOOKUP(FinalComparison!$G141,'SB35 Determination Data'!$K$4:$AN$415,J$2,FALSE)</f>
        <v>#N/A</v>
      </c>
      <c r="K141" s="80" t="e">
        <f>'5th Cycle Summary-Final'!G141-VLOOKUP(FinalComparison!$G141,'SB35 Determination Data'!$K$4:$AN$415,K$2,FALSE)</f>
        <v>#N/A</v>
      </c>
      <c r="L141" s="80" t="e">
        <f>'5th Cycle Summary-Final'!H141-VLOOKUP(FinalComparison!$G141,'SB35 Determination Data'!$K$4:$AN$415,L$2,FALSE)</f>
        <v>#N/A</v>
      </c>
      <c r="M141" s="80" t="e">
        <f>'5th Cycle Summary-Final'!I141-VLOOKUP(FinalComparison!$G141,'SB35 Determination Data'!$K$4:$AN$415,M$2,FALSE)</f>
        <v>#N/A</v>
      </c>
      <c r="N141" s="80"/>
      <c r="O141" s="80"/>
      <c r="P141" s="80" t="e">
        <f>'5th Cycle Summary-Final'!J141-VLOOKUP(FinalComparison!$G141,'SB35 Determination Data'!$K$4:$AN$415,P$2,FALSE)</f>
        <v>#N/A</v>
      </c>
      <c r="Q141" s="80" t="e">
        <f>'5th Cycle Summary-Final'!K141-VLOOKUP(FinalComparison!$G141,'SB35 Determination Data'!$K$4:$AN$415,Q$2,FALSE)</f>
        <v>#N/A</v>
      </c>
      <c r="R141" s="80" t="e">
        <f>'5th Cycle Summary-Final'!L141-VLOOKUP(FinalComparison!$G141,'SB35 Determination Data'!$K$4:$AN$415,R$2,FALSE)</f>
        <v>#N/A</v>
      </c>
      <c r="S141" s="80" t="e">
        <f>'5th Cycle Summary-Final'!M141-VLOOKUP(FinalComparison!$G141,'SB35 Determination Data'!$K$4:$AN$415,S$2,FALSE)</f>
        <v>#N/A</v>
      </c>
      <c r="T141" s="80" t="e">
        <f>'5th Cycle Summary-Final'!N141-VLOOKUP(FinalComparison!$G141,'SB35 Determination Data'!$K$4:$AN$415,T$2,FALSE)</f>
        <v>#N/A</v>
      </c>
      <c r="U141" s="34"/>
      <c r="V141" s="34"/>
      <c r="W141" s="80" t="e">
        <f>'5th Cycle Summary-Final'!O141-VLOOKUP(FinalComparison!$G141,'SB35 Determination Data'!$K$4:$AN$415,W$2,FALSE)</f>
        <v>#N/A</v>
      </c>
      <c r="X141" s="34"/>
      <c r="Y141" s="80" t="e">
        <f>'5th Cycle Summary-Final'!P141-VLOOKUP(FinalComparison!$G141,'SB35 Determination Data'!$K$4:$AN$415,Y$2,FALSE)</f>
        <v>#N/A</v>
      </c>
      <c r="Z141" s="80" t="e">
        <f>'5th Cycle Summary-Final'!Q141-VLOOKUP(FinalComparison!$G141,'SB35 Determination Data'!$K$4:$AN$415,Z$2,FALSE)</f>
        <v>#N/A</v>
      </c>
      <c r="AA141" s="80" t="e">
        <f>'5th Cycle Summary-Final'!R141-VLOOKUP(FinalComparison!$G141,'SB35 Determination Data'!$K$4:$AN$415,AA$2,FALSE)</f>
        <v>#N/A</v>
      </c>
      <c r="AB141" s="80" t="e">
        <f>'5th Cycle Summary-Final'!S141-VLOOKUP(FinalComparison!$G141,'SB35 Determination Data'!$K$4:$AN$415,AB$2,FALSE)</f>
        <v>#N/A</v>
      </c>
      <c r="AC141" s="80" t="e">
        <f>'5th Cycle Summary-Final'!T141-VLOOKUP(FinalComparison!$G141,'SB35 Determination Data'!$K$4:$AN$415,AC$2,FALSE)</f>
        <v>#N/A</v>
      </c>
      <c r="AD141" s="80" t="e">
        <f>'5th Cycle Summary-Final'!U141-VLOOKUP(FinalComparison!$G141,'SB35 Determination Data'!$K$4:$AN$415,AD$2,FALSE)</f>
        <v>#N/A</v>
      </c>
      <c r="AE141" s="80" t="e">
        <f>'5th Cycle Summary-Final'!V141-VLOOKUP(FinalComparison!$G141,'SB35 Determination Data'!$K$4:$AN$415,AE$2,FALSE)</f>
        <v>#N/A</v>
      </c>
      <c r="AF141" s="80" t="e">
        <f>'5th Cycle Summary-Final'!W141-VLOOKUP(FinalComparison!$G141,'SB35 Determination Data'!$K$4:$AN$415,AF$2,FALSE)</f>
        <v>#N/A</v>
      </c>
    </row>
    <row r="142" spans="1:32" x14ac:dyDescent="0.2">
      <c r="A142" t="s">
        <v>5</v>
      </c>
      <c r="F142" t="s">
        <v>3</v>
      </c>
      <c r="G142" t="s">
        <v>1086</v>
      </c>
      <c r="H142" s="80" t="e">
        <f>'5th Cycle Summary-Final'!D142-VLOOKUP(FinalComparison!$G142,'SB35 Determination Data'!$K$4:$AN$415,H$2,FALSE)</f>
        <v>#N/A</v>
      </c>
      <c r="I142" s="80" t="e">
        <f>'5th Cycle Summary-Final'!E142-VLOOKUP(FinalComparison!$G142,'SB35 Determination Data'!$K$4:$AN$415,I$2,FALSE)</f>
        <v>#N/A</v>
      </c>
      <c r="J142" s="80" t="e">
        <f>'5th Cycle Summary-Final'!F142-VLOOKUP(FinalComparison!$G142,'SB35 Determination Data'!$K$4:$AN$415,J$2,FALSE)</f>
        <v>#N/A</v>
      </c>
      <c r="K142" s="80" t="e">
        <f>'5th Cycle Summary-Final'!G142-VLOOKUP(FinalComparison!$G142,'SB35 Determination Data'!$K$4:$AN$415,K$2,FALSE)</f>
        <v>#N/A</v>
      </c>
      <c r="L142" s="80" t="e">
        <f>'5th Cycle Summary-Final'!H142-VLOOKUP(FinalComparison!$G142,'SB35 Determination Data'!$K$4:$AN$415,L$2,FALSE)</f>
        <v>#N/A</v>
      </c>
      <c r="M142" s="80" t="e">
        <f>'5th Cycle Summary-Final'!I142-VLOOKUP(FinalComparison!$G142,'SB35 Determination Data'!$K$4:$AN$415,M$2,FALSE)</f>
        <v>#N/A</v>
      </c>
      <c r="N142" s="80"/>
      <c r="O142" s="80"/>
      <c r="P142" s="80" t="e">
        <f>'5th Cycle Summary-Final'!J142-VLOOKUP(FinalComparison!$G142,'SB35 Determination Data'!$K$4:$AN$415,P$2,FALSE)</f>
        <v>#N/A</v>
      </c>
      <c r="Q142" s="80" t="e">
        <f>'5th Cycle Summary-Final'!K142-VLOOKUP(FinalComparison!$G142,'SB35 Determination Data'!$K$4:$AN$415,Q$2,FALSE)</f>
        <v>#N/A</v>
      </c>
      <c r="R142" s="80" t="e">
        <f>'5th Cycle Summary-Final'!L142-VLOOKUP(FinalComparison!$G142,'SB35 Determination Data'!$K$4:$AN$415,R$2,FALSE)</f>
        <v>#N/A</v>
      </c>
      <c r="S142" s="80" t="e">
        <f>'5th Cycle Summary-Final'!M142-VLOOKUP(FinalComparison!$G142,'SB35 Determination Data'!$K$4:$AN$415,S$2,FALSE)</f>
        <v>#N/A</v>
      </c>
      <c r="T142" s="80" t="e">
        <f>'5th Cycle Summary-Final'!N142-VLOOKUP(FinalComparison!$G142,'SB35 Determination Data'!$K$4:$AN$415,T$2,FALSE)</f>
        <v>#N/A</v>
      </c>
      <c r="U142" s="34"/>
      <c r="V142" s="34"/>
      <c r="W142" s="80" t="e">
        <f>'5th Cycle Summary-Final'!O142-VLOOKUP(FinalComparison!$G142,'SB35 Determination Data'!$K$4:$AN$415,W$2,FALSE)</f>
        <v>#N/A</v>
      </c>
      <c r="X142" s="34"/>
      <c r="Y142" s="80" t="e">
        <f>'5th Cycle Summary-Final'!P142-VLOOKUP(FinalComparison!$G142,'SB35 Determination Data'!$K$4:$AN$415,Y$2,FALSE)</f>
        <v>#N/A</v>
      </c>
      <c r="Z142" s="80" t="e">
        <f>'5th Cycle Summary-Final'!Q142-VLOOKUP(FinalComparison!$G142,'SB35 Determination Data'!$K$4:$AN$415,Z$2,FALSE)</f>
        <v>#N/A</v>
      </c>
      <c r="AA142" s="80" t="e">
        <f>'5th Cycle Summary-Final'!R142-VLOOKUP(FinalComparison!$G142,'SB35 Determination Data'!$K$4:$AN$415,AA$2,FALSE)</f>
        <v>#N/A</v>
      </c>
      <c r="AB142" s="80" t="e">
        <f>'5th Cycle Summary-Final'!S142-VLOOKUP(FinalComparison!$G142,'SB35 Determination Data'!$K$4:$AN$415,AB$2,FALSE)</f>
        <v>#N/A</v>
      </c>
      <c r="AC142" s="80" t="e">
        <f>'5th Cycle Summary-Final'!T142-VLOOKUP(FinalComparison!$G142,'SB35 Determination Data'!$K$4:$AN$415,AC$2,FALSE)</f>
        <v>#N/A</v>
      </c>
      <c r="AD142" s="80" t="e">
        <f>'5th Cycle Summary-Final'!U142-VLOOKUP(FinalComparison!$G142,'SB35 Determination Data'!$K$4:$AN$415,AD$2,FALSE)</f>
        <v>#N/A</v>
      </c>
      <c r="AE142" s="80" t="e">
        <f>'5th Cycle Summary-Final'!V142-VLOOKUP(FinalComparison!$G142,'SB35 Determination Data'!$K$4:$AN$415,AE$2,FALSE)</f>
        <v>#N/A</v>
      </c>
      <c r="AF142" s="80" t="e">
        <f>'5th Cycle Summary-Final'!W142-VLOOKUP(FinalComparison!$G142,'SB35 Determination Data'!$K$4:$AN$415,AF$2,FALSE)</f>
        <v>#N/A</v>
      </c>
    </row>
    <row r="143" spans="1:32" x14ac:dyDescent="0.2">
      <c r="A143" t="s">
        <v>5</v>
      </c>
      <c r="F143" t="s">
        <v>3</v>
      </c>
      <c r="G143" t="s">
        <v>1002</v>
      </c>
      <c r="H143" s="80" t="e">
        <f>'5th Cycle Summary-Final'!D143-VLOOKUP(FinalComparison!$G143,'SB35 Determination Data'!$K$4:$AN$415,H$2,FALSE)</f>
        <v>#N/A</v>
      </c>
      <c r="I143" s="80" t="e">
        <f>'5th Cycle Summary-Final'!E143-VLOOKUP(FinalComparison!$G143,'SB35 Determination Data'!$K$4:$AN$415,I$2,FALSE)</f>
        <v>#N/A</v>
      </c>
      <c r="J143" s="80" t="e">
        <f>'5th Cycle Summary-Final'!F143-VLOOKUP(FinalComparison!$G143,'SB35 Determination Data'!$K$4:$AN$415,J$2,FALSE)</f>
        <v>#N/A</v>
      </c>
      <c r="K143" s="80" t="e">
        <f>'5th Cycle Summary-Final'!G143-VLOOKUP(FinalComparison!$G143,'SB35 Determination Data'!$K$4:$AN$415,K$2,FALSE)</f>
        <v>#N/A</v>
      </c>
      <c r="L143" s="80" t="e">
        <f>'5th Cycle Summary-Final'!H143-VLOOKUP(FinalComparison!$G143,'SB35 Determination Data'!$K$4:$AN$415,L$2,FALSE)</f>
        <v>#N/A</v>
      </c>
      <c r="M143" s="80" t="e">
        <f>'5th Cycle Summary-Final'!I143-VLOOKUP(FinalComparison!$G143,'SB35 Determination Data'!$K$4:$AN$415,M$2,FALSE)</f>
        <v>#N/A</v>
      </c>
      <c r="N143" s="80"/>
      <c r="O143" s="80"/>
      <c r="P143" s="80" t="e">
        <f>'5th Cycle Summary-Final'!J143-VLOOKUP(FinalComparison!$G143,'SB35 Determination Data'!$K$4:$AN$415,P$2,FALSE)</f>
        <v>#N/A</v>
      </c>
      <c r="Q143" s="80" t="e">
        <f>'5th Cycle Summary-Final'!K143-VLOOKUP(FinalComparison!$G143,'SB35 Determination Data'!$K$4:$AN$415,Q$2,FALSE)</f>
        <v>#N/A</v>
      </c>
      <c r="R143" s="80" t="e">
        <f>'5th Cycle Summary-Final'!L143-VLOOKUP(FinalComparison!$G143,'SB35 Determination Data'!$K$4:$AN$415,R$2,FALSE)</f>
        <v>#N/A</v>
      </c>
      <c r="S143" s="80" t="e">
        <f>'5th Cycle Summary-Final'!M143-VLOOKUP(FinalComparison!$G143,'SB35 Determination Data'!$K$4:$AN$415,S$2,FALSE)</f>
        <v>#N/A</v>
      </c>
      <c r="T143" s="80" t="e">
        <f>'5th Cycle Summary-Final'!N143-VLOOKUP(FinalComparison!$G143,'SB35 Determination Data'!$K$4:$AN$415,T$2,FALSE)</f>
        <v>#N/A</v>
      </c>
      <c r="U143" s="34"/>
      <c r="V143" s="34"/>
      <c r="W143" s="80" t="e">
        <f>'5th Cycle Summary-Final'!O143-VLOOKUP(FinalComparison!$G143,'SB35 Determination Data'!$K$4:$AN$415,W$2,FALSE)</f>
        <v>#N/A</v>
      </c>
      <c r="X143" s="34"/>
      <c r="Y143" s="80" t="e">
        <f>'5th Cycle Summary-Final'!P143-VLOOKUP(FinalComparison!$G143,'SB35 Determination Data'!$K$4:$AN$415,Y$2,FALSE)</f>
        <v>#N/A</v>
      </c>
      <c r="Z143" s="80" t="e">
        <f>'5th Cycle Summary-Final'!Q143-VLOOKUP(FinalComparison!$G143,'SB35 Determination Data'!$K$4:$AN$415,Z$2,FALSE)</f>
        <v>#N/A</v>
      </c>
      <c r="AA143" s="80" t="e">
        <f>'5th Cycle Summary-Final'!R143-VLOOKUP(FinalComparison!$G143,'SB35 Determination Data'!$K$4:$AN$415,AA$2,FALSE)</f>
        <v>#N/A</v>
      </c>
      <c r="AB143" s="80" t="e">
        <f>'5th Cycle Summary-Final'!S143-VLOOKUP(FinalComparison!$G143,'SB35 Determination Data'!$K$4:$AN$415,AB$2,FALSE)</f>
        <v>#N/A</v>
      </c>
      <c r="AC143" s="80" t="e">
        <f>'5th Cycle Summary-Final'!T143-VLOOKUP(FinalComparison!$G143,'SB35 Determination Data'!$K$4:$AN$415,AC$2,FALSE)</f>
        <v>#N/A</v>
      </c>
      <c r="AD143" s="80" t="e">
        <f>'5th Cycle Summary-Final'!U143-VLOOKUP(FinalComparison!$G143,'SB35 Determination Data'!$K$4:$AN$415,AD$2,FALSE)</f>
        <v>#N/A</v>
      </c>
      <c r="AE143" s="80" t="e">
        <f>'5th Cycle Summary-Final'!V143-VLOOKUP(FinalComparison!$G143,'SB35 Determination Data'!$K$4:$AN$415,AE$2,FALSE)</f>
        <v>#N/A</v>
      </c>
      <c r="AF143" s="80" t="e">
        <f>'5th Cycle Summary-Final'!W143-VLOOKUP(FinalComparison!$G143,'SB35 Determination Data'!$K$4:$AN$415,AF$2,FALSE)</f>
        <v>#N/A</v>
      </c>
    </row>
    <row r="144" spans="1:32" x14ac:dyDescent="0.2">
      <c r="A144" t="s">
        <v>76</v>
      </c>
      <c r="F144" t="s">
        <v>953</v>
      </c>
      <c r="G144" t="s">
        <v>76</v>
      </c>
      <c r="H144" s="80">
        <f>'5th Cycle Summary-Final'!D144-VLOOKUP(FinalComparison!$G144,'SB35 Determination Data'!$K$4:$AN$415,H$2,FALSE)</f>
        <v>0</v>
      </c>
      <c r="I144" s="80">
        <f>'5th Cycle Summary-Final'!E144-VLOOKUP(FinalComparison!$G144,'SB35 Determination Data'!$K$4:$AN$415,I$2,FALSE)</f>
        <v>0</v>
      </c>
      <c r="J144" s="80">
        <f>'5th Cycle Summary-Final'!F144-VLOOKUP(FinalComparison!$G144,'SB35 Determination Data'!$K$4:$AN$415,J$2,FALSE)</f>
        <v>0</v>
      </c>
      <c r="K144" s="80">
        <f>'5th Cycle Summary-Final'!G144-VLOOKUP(FinalComparison!$G144,'SB35 Determination Data'!$K$4:$AN$415,K$2,FALSE)</f>
        <v>0</v>
      </c>
      <c r="L144" s="80">
        <f>'5th Cycle Summary-Final'!H144-VLOOKUP(FinalComparison!$G144,'SB35 Determination Data'!$K$4:$AN$415,L$2,FALSE)</f>
        <v>0</v>
      </c>
      <c r="M144" s="80">
        <f>'5th Cycle Summary-Final'!I144-VLOOKUP(FinalComparison!$G144,'SB35 Determination Data'!$K$4:$AN$415,M$2,FALSE)</f>
        <v>0</v>
      </c>
      <c r="N144" s="80"/>
      <c r="O144" s="80"/>
      <c r="P144" s="80">
        <f>'5th Cycle Summary-Final'!J144-VLOOKUP(FinalComparison!$G144,'SB35 Determination Data'!$K$4:$AN$415,P$2,FALSE)</f>
        <v>0</v>
      </c>
      <c r="Q144" s="80">
        <f>'5th Cycle Summary-Final'!K144-VLOOKUP(FinalComparison!$G144,'SB35 Determination Data'!$K$4:$AN$415,Q$2,FALSE)</f>
        <v>0</v>
      </c>
      <c r="R144" s="80">
        <f>'5th Cycle Summary-Final'!L144-VLOOKUP(FinalComparison!$G144,'SB35 Determination Data'!$K$4:$AN$415,R$2,FALSE)</f>
        <v>0</v>
      </c>
      <c r="S144" s="80">
        <f>'5th Cycle Summary-Final'!M144-VLOOKUP(FinalComparison!$G144,'SB35 Determination Data'!$K$4:$AN$415,S$2,FALSE)</f>
        <v>0</v>
      </c>
      <c r="T144" s="80">
        <f>'5th Cycle Summary-Final'!N144-VLOOKUP(FinalComparison!$G144,'SB35 Determination Data'!$K$4:$AN$415,T$2,FALSE)</f>
        <v>0</v>
      </c>
      <c r="U144" s="34"/>
      <c r="V144" s="34"/>
      <c r="W144" s="80">
        <f>'5th Cycle Summary-Final'!O144-VLOOKUP(FinalComparison!$G144,'SB35 Determination Data'!$K$4:$AN$415,W$2,FALSE)</f>
        <v>0</v>
      </c>
      <c r="X144" s="34"/>
      <c r="Y144" s="80">
        <f>'5th Cycle Summary-Final'!P144-VLOOKUP(FinalComparison!$G144,'SB35 Determination Data'!$K$4:$AN$415,Y$2,FALSE)</f>
        <v>0</v>
      </c>
      <c r="Z144" s="80">
        <f>'5th Cycle Summary-Final'!Q144-VLOOKUP(FinalComparison!$G144,'SB35 Determination Data'!$K$4:$AN$415,Z$2,FALSE)</f>
        <v>0</v>
      </c>
      <c r="AA144" s="80">
        <f>'5th Cycle Summary-Final'!R144-VLOOKUP(FinalComparison!$G144,'SB35 Determination Data'!$K$4:$AN$415,AA$2,FALSE)</f>
        <v>0</v>
      </c>
      <c r="AB144" s="80">
        <f>'5th Cycle Summary-Final'!S144-VLOOKUP(FinalComparison!$G144,'SB35 Determination Data'!$K$4:$AN$415,AB$2,FALSE)</f>
        <v>0</v>
      </c>
      <c r="AC144" s="80">
        <f>'5th Cycle Summary-Final'!T144-VLOOKUP(FinalComparison!$G144,'SB35 Determination Data'!$K$4:$AN$415,AC$2,FALSE)</f>
        <v>0</v>
      </c>
      <c r="AD144" s="80">
        <f>'5th Cycle Summary-Final'!U144-VLOOKUP(FinalComparison!$G144,'SB35 Determination Data'!$K$4:$AN$415,AD$2,FALSE)</f>
        <v>-69</v>
      </c>
      <c r="AE144" s="80">
        <f>'5th Cycle Summary-Final'!V144-VLOOKUP(FinalComparison!$G144,'SB35 Determination Data'!$K$4:$AN$415,AE$2,FALSE)</f>
        <v>69</v>
      </c>
      <c r="AF144" s="80">
        <f>'5th Cycle Summary-Final'!W144-VLOOKUP(FinalComparison!$G144,'SB35 Determination Data'!$K$4:$AN$415,AF$2,FALSE)</f>
        <v>-2.6538461538461539E-2</v>
      </c>
    </row>
    <row r="145" spans="1:32" x14ac:dyDescent="0.2">
      <c r="A145" t="s">
        <v>76</v>
      </c>
      <c r="F145" t="s">
        <v>953</v>
      </c>
      <c r="G145" t="s">
        <v>184</v>
      </c>
      <c r="H145" s="80">
        <f>'5th Cycle Summary-Final'!D145-VLOOKUP(FinalComparison!$G145,'SB35 Determination Data'!$K$4:$AN$415,H$2,FALSE)</f>
        <v>0</v>
      </c>
      <c r="I145" s="80">
        <f>'5th Cycle Summary-Final'!E145-VLOOKUP(FinalComparison!$G145,'SB35 Determination Data'!$K$4:$AN$415,I$2,FALSE)</f>
        <v>0</v>
      </c>
      <c r="J145" s="80">
        <f>'5th Cycle Summary-Final'!F145-VLOOKUP(FinalComparison!$G145,'SB35 Determination Data'!$K$4:$AN$415,J$2,FALSE)</f>
        <v>0</v>
      </c>
      <c r="K145" s="80">
        <f>'5th Cycle Summary-Final'!G145-VLOOKUP(FinalComparison!$G145,'SB35 Determination Data'!$K$4:$AN$415,K$2,FALSE)</f>
        <v>0</v>
      </c>
      <c r="L145" s="80">
        <f>'5th Cycle Summary-Final'!H145-VLOOKUP(FinalComparison!$G145,'SB35 Determination Data'!$K$4:$AN$415,L$2,FALSE)</f>
        <v>0</v>
      </c>
      <c r="M145" s="80">
        <f>'5th Cycle Summary-Final'!I145-VLOOKUP(FinalComparison!$G145,'SB35 Determination Data'!$K$4:$AN$415,M$2,FALSE)</f>
        <v>0</v>
      </c>
      <c r="N145" s="80"/>
      <c r="O145" s="80"/>
      <c r="P145" s="80">
        <f>'5th Cycle Summary-Final'!J145-VLOOKUP(FinalComparison!$G145,'SB35 Determination Data'!$K$4:$AN$415,P$2,FALSE)</f>
        <v>72</v>
      </c>
      <c r="Q145" s="80">
        <f>'5th Cycle Summary-Final'!K145-VLOOKUP(FinalComparison!$G145,'SB35 Determination Data'!$K$4:$AN$415,Q$2,FALSE)</f>
        <v>-10</v>
      </c>
      <c r="R145" s="80">
        <f>'5th Cycle Summary-Final'!L145-VLOOKUP(FinalComparison!$G145,'SB35 Determination Data'!$K$4:$AN$415,R$2,FALSE)</f>
        <v>0</v>
      </c>
      <c r="S145" s="80">
        <f>'5th Cycle Summary-Final'!M145-VLOOKUP(FinalComparison!$G145,'SB35 Determination Data'!$K$4:$AN$415,S$2,FALSE)</f>
        <v>-10</v>
      </c>
      <c r="T145" s="80">
        <f>'5th Cycle Summary-Final'!N145-VLOOKUP(FinalComparison!$G145,'SB35 Determination Data'!$K$4:$AN$415,T$2,FALSE)</f>
        <v>82</v>
      </c>
      <c r="U145" s="34"/>
      <c r="V145" s="34"/>
      <c r="W145" s="80">
        <f>'5th Cycle Summary-Final'!O145-VLOOKUP(FinalComparison!$G145,'SB35 Determination Data'!$K$4:$AN$415,W$2,FALSE)</f>
        <v>-1.2310606060606057E-2</v>
      </c>
      <c r="X145" s="34"/>
      <c r="Y145" s="80">
        <f>'5th Cycle Summary-Final'!P145-VLOOKUP(FinalComparison!$G145,'SB35 Determination Data'!$K$4:$AN$415,Y$2,FALSE)</f>
        <v>76</v>
      </c>
      <c r="Z145" s="80">
        <f>'5th Cycle Summary-Final'!Q145-VLOOKUP(FinalComparison!$G145,'SB35 Determination Data'!$K$4:$AN$415,Z$2,FALSE)</f>
        <v>0</v>
      </c>
      <c r="AA145" s="80">
        <f>'5th Cycle Summary-Final'!R145-VLOOKUP(FinalComparison!$G145,'SB35 Determination Data'!$K$4:$AN$415,AA$2,FALSE)</f>
        <v>76</v>
      </c>
      <c r="AB145" s="80">
        <f>'5th Cycle Summary-Final'!S145-VLOOKUP(FinalComparison!$G145,'SB35 Determination Data'!$K$4:$AN$415,AB$2,FALSE)</f>
        <v>0</v>
      </c>
      <c r="AC145" s="80">
        <f>'5th Cycle Summary-Final'!T145-VLOOKUP(FinalComparison!$G145,'SB35 Determination Data'!$K$4:$AN$415,AC$2,FALSE)</f>
        <v>-2398</v>
      </c>
      <c r="AD145" s="80">
        <f>'5th Cycle Summary-Final'!U145-VLOOKUP(FinalComparison!$G145,'SB35 Determination Data'!$K$4:$AN$415,AD$2,FALSE)</f>
        <v>-295</v>
      </c>
      <c r="AE145" s="80">
        <f>'5th Cycle Summary-Final'!V145-VLOOKUP(FinalComparison!$G145,'SB35 Determination Data'!$K$4:$AN$415,AE$2,FALSE)</f>
        <v>-1955</v>
      </c>
      <c r="AF145" s="80" t="e">
        <f>'5th Cycle Summary-Final'!W145-VLOOKUP(FinalComparison!$G145,'SB35 Determination Data'!$K$4:$AN$415,AF$2,FALSE)</f>
        <v>#DIV/0!</v>
      </c>
    </row>
    <row r="146" spans="1:32" x14ac:dyDescent="0.2">
      <c r="A146" t="s">
        <v>40</v>
      </c>
      <c r="F146" t="s">
        <v>8</v>
      </c>
      <c r="G146" t="s">
        <v>39</v>
      </c>
      <c r="H146" s="80">
        <f>'5th Cycle Summary-Final'!D146-VLOOKUP(FinalComparison!$G146,'SB35 Determination Data'!$K$4:$AN$415,H$2,FALSE)</f>
        <v>0</v>
      </c>
      <c r="I146" s="80">
        <f>'5th Cycle Summary-Final'!E146-VLOOKUP(FinalComparison!$G146,'SB35 Determination Data'!$K$4:$AN$415,I$2,FALSE)</f>
        <v>0</v>
      </c>
      <c r="J146" s="80">
        <f>'5th Cycle Summary-Final'!F146-VLOOKUP(FinalComparison!$G146,'SB35 Determination Data'!$K$4:$AN$415,J$2,FALSE)</f>
        <v>0</v>
      </c>
      <c r="K146" s="80">
        <f>'5th Cycle Summary-Final'!G146-VLOOKUP(FinalComparison!$G146,'SB35 Determination Data'!$K$4:$AN$415,K$2,FALSE)</f>
        <v>0</v>
      </c>
      <c r="L146" s="80">
        <f>'5th Cycle Summary-Final'!H146-VLOOKUP(FinalComparison!$G146,'SB35 Determination Data'!$K$4:$AN$415,L$2,FALSE)</f>
        <v>0</v>
      </c>
      <c r="M146" s="80">
        <f>'5th Cycle Summary-Final'!I146-VLOOKUP(FinalComparison!$G146,'SB35 Determination Data'!$K$4:$AN$415,M$2,FALSE)</f>
        <v>0</v>
      </c>
      <c r="N146" s="80"/>
      <c r="O146" s="80"/>
      <c r="P146" s="80">
        <f>'5th Cycle Summary-Final'!J146-VLOOKUP(FinalComparison!$G146,'SB35 Determination Data'!$K$4:$AN$415,P$2,FALSE)</f>
        <v>0</v>
      </c>
      <c r="Q146" s="80">
        <f>'5th Cycle Summary-Final'!K146-VLOOKUP(FinalComparison!$G146,'SB35 Determination Data'!$K$4:$AN$415,Q$2,FALSE)</f>
        <v>0</v>
      </c>
      <c r="R146" s="80">
        <f>'5th Cycle Summary-Final'!L146-VLOOKUP(FinalComparison!$G146,'SB35 Determination Data'!$K$4:$AN$415,R$2,FALSE)</f>
        <v>0</v>
      </c>
      <c r="S146" s="80">
        <f>'5th Cycle Summary-Final'!M146-VLOOKUP(FinalComparison!$G146,'SB35 Determination Data'!$K$4:$AN$415,S$2,FALSE)</f>
        <v>0</v>
      </c>
      <c r="T146" s="80">
        <f>'5th Cycle Summary-Final'!N146-VLOOKUP(FinalComparison!$G146,'SB35 Determination Data'!$K$4:$AN$415,T$2,FALSE)</f>
        <v>0</v>
      </c>
      <c r="U146" s="34"/>
      <c r="V146" s="34"/>
      <c r="W146" s="80">
        <f>'5th Cycle Summary-Final'!O146-VLOOKUP(FinalComparison!$G146,'SB35 Determination Data'!$K$4:$AN$415,W$2,FALSE)</f>
        <v>0</v>
      </c>
      <c r="X146" s="34"/>
      <c r="Y146" s="80">
        <f>'5th Cycle Summary-Final'!P146-VLOOKUP(FinalComparison!$G146,'SB35 Determination Data'!$K$4:$AN$415,Y$2,FALSE)</f>
        <v>0</v>
      </c>
      <c r="Z146" s="80">
        <f>'5th Cycle Summary-Final'!Q146-VLOOKUP(FinalComparison!$G146,'SB35 Determination Data'!$K$4:$AN$415,Z$2,FALSE)</f>
        <v>1</v>
      </c>
      <c r="AA146" s="80">
        <f>'5th Cycle Summary-Final'!R146-VLOOKUP(FinalComparison!$G146,'SB35 Determination Data'!$K$4:$AN$415,AA$2,FALSE)</f>
        <v>-1</v>
      </c>
      <c r="AB146" s="80">
        <f>'5th Cycle Summary-Final'!S146-VLOOKUP(FinalComparison!$G146,'SB35 Determination Data'!$K$4:$AN$415,AB$2,FALSE)</f>
        <v>0.25</v>
      </c>
      <c r="AC146" s="80">
        <f>'5th Cycle Summary-Final'!T146-VLOOKUP(FinalComparison!$G146,'SB35 Determination Data'!$K$4:$AN$415,AC$2,FALSE)</f>
        <v>0</v>
      </c>
      <c r="AD146" s="80">
        <f>'5th Cycle Summary-Final'!U146-VLOOKUP(FinalComparison!$G146,'SB35 Determination Data'!$K$4:$AN$415,AD$2,FALSE)</f>
        <v>1</v>
      </c>
      <c r="AE146" s="80">
        <f>'5th Cycle Summary-Final'!V146-VLOOKUP(FinalComparison!$G146,'SB35 Determination Data'!$K$4:$AN$415,AE$2,FALSE)</f>
        <v>-1</v>
      </c>
      <c r="AF146" s="80">
        <f>'5th Cycle Summary-Final'!W146-VLOOKUP(FinalComparison!$G146,'SB35 Determination Data'!$K$4:$AN$415,AF$2,FALSE)</f>
        <v>0.2</v>
      </c>
    </row>
    <row r="147" spans="1:32" x14ac:dyDescent="0.2">
      <c r="A147" t="s">
        <v>40</v>
      </c>
      <c r="F147" t="s">
        <v>8</v>
      </c>
      <c r="G147" t="s">
        <v>93</v>
      </c>
      <c r="H147" s="80">
        <f>'5th Cycle Summary-Final'!D147-VLOOKUP(FinalComparison!$G147,'SB35 Determination Data'!$K$4:$AN$415,H$2,FALSE)</f>
        <v>0</v>
      </c>
      <c r="I147" s="80">
        <f>'5th Cycle Summary-Final'!E147-VLOOKUP(FinalComparison!$G147,'SB35 Determination Data'!$K$4:$AN$415,I$2,FALSE)</f>
        <v>-6</v>
      </c>
      <c r="J147" s="80">
        <f>'5th Cycle Summary-Final'!F147-VLOOKUP(FinalComparison!$G147,'SB35 Determination Data'!$K$4:$AN$415,J$2,FALSE)</f>
        <v>2</v>
      </c>
      <c r="K147" s="80">
        <f>'5th Cycle Summary-Final'!G147-VLOOKUP(FinalComparison!$G147,'SB35 Determination Data'!$K$4:$AN$415,K$2,FALSE)</f>
        <v>-8</v>
      </c>
      <c r="L147" s="80">
        <f>'5th Cycle Summary-Final'!H147-VLOOKUP(FinalComparison!$G147,'SB35 Determination Data'!$K$4:$AN$415,L$2,FALSE)</f>
        <v>6</v>
      </c>
      <c r="M147" s="80">
        <f>'5th Cycle Summary-Final'!I147-VLOOKUP(FinalComparison!$G147,'SB35 Determination Data'!$K$4:$AN$415,M$2,FALSE)</f>
        <v>-0.27272727272727276</v>
      </c>
      <c r="N147" s="80"/>
      <c r="O147" s="80"/>
      <c r="P147" s="80">
        <f>'5th Cycle Summary-Final'!J147-VLOOKUP(FinalComparison!$G147,'SB35 Determination Data'!$K$4:$AN$415,P$2,FALSE)</f>
        <v>0</v>
      </c>
      <c r="Q147" s="80">
        <f>'5th Cycle Summary-Final'!K147-VLOOKUP(FinalComparison!$G147,'SB35 Determination Data'!$K$4:$AN$415,Q$2,FALSE)</f>
        <v>0</v>
      </c>
      <c r="R147" s="80">
        <f>'5th Cycle Summary-Final'!L147-VLOOKUP(FinalComparison!$G147,'SB35 Determination Data'!$K$4:$AN$415,R$2,FALSE)</f>
        <v>0</v>
      </c>
      <c r="S147" s="80">
        <f>'5th Cycle Summary-Final'!M147-VLOOKUP(FinalComparison!$G147,'SB35 Determination Data'!$K$4:$AN$415,S$2,FALSE)</f>
        <v>0</v>
      </c>
      <c r="T147" s="80">
        <f>'5th Cycle Summary-Final'!N147-VLOOKUP(FinalComparison!$G147,'SB35 Determination Data'!$K$4:$AN$415,T$2,FALSE)</f>
        <v>0</v>
      </c>
      <c r="U147" s="34"/>
      <c r="V147" s="34"/>
      <c r="W147" s="80">
        <f>'5th Cycle Summary-Final'!O147-VLOOKUP(FinalComparison!$G147,'SB35 Determination Data'!$K$4:$AN$415,W$2,FALSE)</f>
        <v>0</v>
      </c>
      <c r="X147" s="34"/>
      <c r="Y147" s="80">
        <f>'5th Cycle Summary-Final'!P147-VLOOKUP(FinalComparison!$G147,'SB35 Determination Data'!$K$4:$AN$415,Y$2,FALSE)</f>
        <v>0</v>
      </c>
      <c r="Z147" s="80">
        <f>'5th Cycle Summary-Final'!Q147-VLOOKUP(FinalComparison!$G147,'SB35 Determination Data'!$K$4:$AN$415,Z$2,FALSE)</f>
        <v>-2</v>
      </c>
      <c r="AA147" s="80">
        <f>'5th Cycle Summary-Final'!R147-VLOOKUP(FinalComparison!$G147,'SB35 Determination Data'!$K$4:$AN$415,AA$2,FALSE)</f>
        <v>2</v>
      </c>
      <c r="AB147" s="80">
        <f>'5th Cycle Summary-Final'!S147-VLOOKUP(FinalComparison!$G147,'SB35 Determination Data'!$K$4:$AN$415,AB$2,FALSE)</f>
        <v>-0.1538461538461538</v>
      </c>
      <c r="AC147" s="80">
        <f>'5th Cycle Summary-Final'!T147-VLOOKUP(FinalComparison!$G147,'SB35 Determination Data'!$K$4:$AN$415,AC$2,FALSE)</f>
        <v>0</v>
      </c>
      <c r="AD147" s="80">
        <f>'5th Cycle Summary-Final'!U147-VLOOKUP(FinalComparison!$G147,'SB35 Determination Data'!$K$4:$AN$415,AD$2,FALSE)</f>
        <v>0</v>
      </c>
      <c r="AE147" s="80">
        <f>'5th Cycle Summary-Final'!V147-VLOOKUP(FinalComparison!$G147,'SB35 Determination Data'!$K$4:$AN$415,AE$2,FALSE)</f>
        <v>0</v>
      </c>
      <c r="AF147" s="80">
        <f>'5th Cycle Summary-Final'!W147-VLOOKUP(FinalComparison!$G147,'SB35 Determination Data'!$K$4:$AN$415,AF$2,FALSE)</f>
        <v>0</v>
      </c>
    </row>
    <row r="148" spans="1:32" x14ac:dyDescent="0.2">
      <c r="A148" t="s">
        <v>40</v>
      </c>
      <c r="F148" t="s">
        <v>8</v>
      </c>
      <c r="G148" t="s">
        <v>122</v>
      </c>
      <c r="H148" s="80">
        <f>'5th Cycle Summary-Final'!D148-VLOOKUP(FinalComparison!$G148,'SB35 Determination Data'!$K$4:$AN$415,H$2,FALSE)</f>
        <v>0</v>
      </c>
      <c r="I148" s="80">
        <f>'5th Cycle Summary-Final'!E148-VLOOKUP(FinalComparison!$G148,'SB35 Determination Data'!$K$4:$AN$415,I$2,FALSE)</f>
        <v>-12</v>
      </c>
      <c r="J148" s="80">
        <f>'5th Cycle Summary-Final'!F148-VLOOKUP(FinalComparison!$G148,'SB35 Determination Data'!$K$4:$AN$415,J$2,FALSE)</f>
        <v>-6</v>
      </c>
      <c r="K148" s="80">
        <f>'5th Cycle Summary-Final'!G148-VLOOKUP(FinalComparison!$G148,'SB35 Determination Data'!$K$4:$AN$415,K$2,FALSE)</f>
        <v>-6</v>
      </c>
      <c r="L148" s="80">
        <f>'5th Cycle Summary-Final'!H148-VLOOKUP(FinalComparison!$G148,'SB35 Determination Data'!$K$4:$AN$415,L$2,FALSE)</f>
        <v>12</v>
      </c>
      <c r="M148" s="80">
        <f>'5th Cycle Summary-Final'!I148-VLOOKUP(FinalComparison!$G148,'SB35 Determination Data'!$K$4:$AN$415,M$2,FALSE)</f>
        <v>-0.75</v>
      </c>
      <c r="N148" s="80"/>
      <c r="O148" s="80"/>
      <c r="P148" s="80">
        <f>'5th Cycle Summary-Final'!J148-VLOOKUP(FinalComparison!$G148,'SB35 Determination Data'!$K$4:$AN$415,P$2,FALSE)</f>
        <v>0</v>
      </c>
      <c r="Q148" s="80">
        <f>'5th Cycle Summary-Final'!K148-VLOOKUP(FinalComparison!$G148,'SB35 Determination Data'!$K$4:$AN$415,Q$2,FALSE)</f>
        <v>-55</v>
      </c>
      <c r="R148" s="80">
        <f>'5th Cycle Summary-Final'!L148-VLOOKUP(FinalComparison!$G148,'SB35 Determination Data'!$K$4:$AN$415,R$2,FALSE)</f>
        <v>-47</v>
      </c>
      <c r="S148" s="80">
        <f>'5th Cycle Summary-Final'!M148-VLOOKUP(FinalComparison!$G148,'SB35 Determination Data'!$K$4:$AN$415,S$2,FALSE)</f>
        <v>-8</v>
      </c>
      <c r="T148" s="80">
        <f>'5th Cycle Summary-Final'!N148-VLOOKUP(FinalComparison!$G148,'SB35 Determination Data'!$K$4:$AN$415,T$2,FALSE)</f>
        <v>10</v>
      </c>
      <c r="U148" s="34"/>
      <c r="V148" s="34"/>
      <c r="W148" s="80">
        <f>'5th Cycle Summary-Final'!O148-VLOOKUP(FinalComparison!$G148,'SB35 Determination Data'!$K$4:$AN$415,W$2,FALSE)</f>
        <v>-5</v>
      </c>
      <c r="X148" s="34"/>
      <c r="Y148" s="80">
        <f>'5th Cycle Summary-Final'!P148-VLOOKUP(FinalComparison!$G148,'SB35 Determination Data'!$K$4:$AN$415,Y$2,FALSE)</f>
        <v>0</v>
      </c>
      <c r="Z148" s="80">
        <f>'5th Cycle Summary-Final'!Q148-VLOOKUP(FinalComparison!$G148,'SB35 Determination Data'!$K$4:$AN$415,Z$2,FALSE)</f>
        <v>-1</v>
      </c>
      <c r="AA148" s="80">
        <f>'5th Cycle Summary-Final'!R148-VLOOKUP(FinalComparison!$G148,'SB35 Determination Data'!$K$4:$AN$415,AA$2,FALSE)</f>
        <v>1</v>
      </c>
      <c r="AB148" s="80">
        <f>'5th Cycle Summary-Final'!S148-VLOOKUP(FinalComparison!$G148,'SB35 Determination Data'!$K$4:$AN$415,AB$2,FALSE)</f>
        <v>-9.0909090909090912E-2</v>
      </c>
      <c r="AC148" s="80">
        <f>'5th Cycle Summary-Final'!T148-VLOOKUP(FinalComparison!$G148,'SB35 Determination Data'!$K$4:$AN$415,AC$2,FALSE)</f>
        <v>0</v>
      </c>
      <c r="AD148" s="80">
        <f>'5th Cycle Summary-Final'!U148-VLOOKUP(FinalComparison!$G148,'SB35 Determination Data'!$K$4:$AN$415,AD$2,FALSE)</f>
        <v>0</v>
      </c>
      <c r="AE148" s="80">
        <f>'5th Cycle Summary-Final'!V148-VLOOKUP(FinalComparison!$G148,'SB35 Determination Data'!$K$4:$AN$415,AE$2,FALSE)</f>
        <v>0</v>
      </c>
      <c r="AF148" s="80">
        <f>'5th Cycle Summary-Final'!W148-VLOOKUP(FinalComparison!$G148,'SB35 Determination Data'!$K$4:$AN$415,AF$2,FALSE)</f>
        <v>0</v>
      </c>
    </row>
    <row r="149" spans="1:32" x14ac:dyDescent="0.2">
      <c r="A149" t="s">
        <v>40</v>
      </c>
      <c r="F149" t="s">
        <v>8</v>
      </c>
      <c r="G149" t="s">
        <v>173</v>
      </c>
      <c r="H149" s="80">
        <f>'5th Cycle Summary-Final'!D149-VLOOKUP(FinalComparison!$G149,'SB35 Determination Data'!$K$4:$AN$415,H$2,FALSE)</f>
        <v>0</v>
      </c>
      <c r="I149" s="80">
        <f>'5th Cycle Summary-Final'!E149-VLOOKUP(FinalComparison!$G149,'SB35 Determination Data'!$K$4:$AN$415,I$2,FALSE)</f>
        <v>-1</v>
      </c>
      <c r="J149" s="80">
        <f>'5th Cycle Summary-Final'!F149-VLOOKUP(FinalComparison!$G149,'SB35 Determination Data'!$K$4:$AN$415,J$2,FALSE)</f>
        <v>0</v>
      </c>
      <c r="K149" s="80">
        <f>'5th Cycle Summary-Final'!G149-VLOOKUP(FinalComparison!$G149,'SB35 Determination Data'!$K$4:$AN$415,K$2,FALSE)</f>
        <v>-1</v>
      </c>
      <c r="L149" s="80">
        <f>'5th Cycle Summary-Final'!H149-VLOOKUP(FinalComparison!$G149,'SB35 Determination Data'!$K$4:$AN$415,L$2,FALSE)</f>
        <v>1</v>
      </c>
      <c r="M149" s="80">
        <f>'5th Cycle Summary-Final'!I149-VLOOKUP(FinalComparison!$G149,'SB35 Determination Data'!$K$4:$AN$415,M$2,FALSE)</f>
        <v>-2.5000000000000008E-2</v>
      </c>
      <c r="N149" s="80"/>
      <c r="O149" s="80"/>
      <c r="P149" s="80">
        <f>'5th Cycle Summary-Final'!J149-VLOOKUP(FinalComparison!$G149,'SB35 Determination Data'!$K$4:$AN$415,P$2,FALSE)</f>
        <v>0</v>
      </c>
      <c r="Q149" s="80">
        <f>'5th Cycle Summary-Final'!K149-VLOOKUP(FinalComparison!$G149,'SB35 Determination Data'!$K$4:$AN$415,Q$2,FALSE)</f>
        <v>0</v>
      </c>
      <c r="R149" s="80">
        <f>'5th Cycle Summary-Final'!L149-VLOOKUP(FinalComparison!$G149,'SB35 Determination Data'!$K$4:$AN$415,R$2,FALSE)</f>
        <v>0</v>
      </c>
      <c r="S149" s="80">
        <f>'5th Cycle Summary-Final'!M149-VLOOKUP(FinalComparison!$G149,'SB35 Determination Data'!$K$4:$AN$415,S$2,FALSE)</f>
        <v>0</v>
      </c>
      <c r="T149" s="80">
        <f>'5th Cycle Summary-Final'!N149-VLOOKUP(FinalComparison!$G149,'SB35 Determination Data'!$K$4:$AN$415,T$2,FALSE)</f>
        <v>0</v>
      </c>
      <c r="U149" s="34"/>
      <c r="V149" s="34"/>
      <c r="W149" s="80">
        <f>'5th Cycle Summary-Final'!O149-VLOOKUP(FinalComparison!$G149,'SB35 Determination Data'!$K$4:$AN$415,W$2,FALSE)</f>
        <v>0</v>
      </c>
      <c r="X149" s="34"/>
      <c r="Y149" s="80">
        <f>'5th Cycle Summary-Final'!P149-VLOOKUP(FinalComparison!$G149,'SB35 Determination Data'!$K$4:$AN$415,Y$2,FALSE)</f>
        <v>0</v>
      </c>
      <c r="Z149" s="80">
        <f>'5th Cycle Summary-Final'!Q149-VLOOKUP(FinalComparison!$G149,'SB35 Determination Data'!$K$4:$AN$415,Z$2,FALSE)</f>
        <v>0</v>
      </c>
      <c r="AA149" s="80">
        <f>'5th Cycle Summary-Final'!R149-VLOOKUP(FinalComparison!$G149,'SB35 Determination Data'!$K$4:$AN$415,AA$2,FALSE)</f>
        <v>0</v>
      </c>
      <c r="AB149" s="80">
        <f>'5th Cycle Summary-Final'!S149-VLOOKUP(FinalComparison!$G149,'SB35 Determination Data'!$K$4:$AN$415,AB$2,FALSE)</f>
        <v>0</v>
      </c>
      <c r="AC149" s="80">
        <f>'5th Cycle Summary-Final'!T149-VLOOKUP(FinalComparison!$G149,'SB35 Determination Data'!$K$4:$AN$415,AC$2,FALSE)</f>
        <v>0</v>
      </c>
      <c r="AD149" s="80">
        <f>'5th Cycle Summary-Final'!U149-VLOOKUP(FinalComparison!$G149,'SB35 Determination Data'!$K$4:$AN$415,AD$2,FALSE)</f>
        <v>-3</v>
      </c>
      <c r="AE149" s="80">
        <f>'5th Cycle Summary-Final'!V149-VLOOKUP(FinalComparison!$G149,'SB35 Determination Data'!$K$4:$AN$415,AE$2,FALSE)</f>
        <v>0</v>
      </c>
      <c r="AF149" s="80">
        <f>'5th Cycle Summary-Final'!W149-VLOOKUP(FinalComparison!$G149,'SB35 Determination Data'!$K$4:$AN$415,AF$2,FALSE)</f>
        <v>-5.8823529411764719E-2</v>
      </c>
    </row>
    <row r="150" spans="1:32" x14ac:dyDescent="0.2">
      <c r="A150" t="s">
        <v>40</v>
      </c>
      <c r="F150" t="s">
        <v>8</v>
      </c>
      <c r="G150" t="s">
        <v>188</v>
      </c>
      <c r="H150" s="80">
        <f>'5th Cycle Summary-Final'!D150-VLOOKUP(FinalComparison!$G150,'SB35 Determination Data'!$K$4:$AN$415,H$2,FALSE)</f>
        <v>0</v>
      </c>
      <c r="I150" s="80">
        <f>'5th Cycle Summary-Final'!E150-VLOOKUP(FinalComparison!$G150,'SB35 Determination Data'!$K$4:$AN$415,I$2,FALSE)</f>
        <v>-8</v>
      </c>
      <c r="J150" s="80">
        <f>'5th Cycle Summary-Final'!F150-VLOOKUP(FinalComparison!$G150,'SB35 Determination Data'!$K$4:$AN$415,J$2,FALSE)</f>
        <v>-1</v>
      </c>
      <c r="K150" s="80">
        <f>'5th Cycle Summary-Final'!G150-VLOOKUP(FinalComparison!$G150,'SB35 Determination Data'!$K$4:$AN$415,K$2,FALSE)</f>
        <v>-7</v>
      </c>
      <c r="L150" s="80">
        <f>'5th Cycle Summary-Final'!H150-VLOOKUP(FinalComparison!$G150,'SB35 Determination Data'!$K$4:$AN$415,L$2,FALSE)</f>
        <v>8</v>
      </c>
      <c r="M150" s="80">
        <f>'5th Cycle Summary-Final'!I150-VLOOKUP(FinalComparison!$G150,'SB35 Determination Data'!$K$4:$AN$415,M$2,FALSE)</f>
        <v>-0.14545454545454545</v>
      </c>
      <c r="N150" s="80"/>
      <c r="O150" s="80"/>
      <c r="P150" s="80">
        <f>'5th Cycle Summary-Final'!J150-VLOOKUP(FinalComparison!$G150,'SB35 Determination Data'!$K$4:$AN$415,P$2,FALSE)</f>
        <v>0</v>
      </c>
      <c r="Q150" s="80">
        <f>'5th Cycle Summary-Final'!K150-VLOOKUP(FinalComparison!$G150,'SB35 Determination Data'!$K$4:$AN$415,Q$2,FALSE)</f>
        <v>0</v>
      </c>
      <c r="R150" s="80">
        <f>'5th Cycle Summary-Final'!L150-VLOOKUP(FinalComparison!$G150,'SB35 Determination Data'!$K$4:$AN$415,R$2,FALSE)</f>
        <v>0</v>
      </c>
      <c r="S150" s="80">
        <f>'5th Cycle Summary-Final'!M150-VLOOKUP(FinalComparison!$G150,'SB35 Determination Data'!$K$4:$AN$415,S$2,FALSE)</f>
        <v>0</v>
      </c>
      <c r="T150" s="80">
        <f>'5th Cycle Summary-Final'!N150-VLOOKUP(FinalComparison!$G150,'SB35 Determination Data'!$K$4:$AN$415,T$2,FALSE)</f>
        <v>0</v>
      </c>
      <c r="U150" s="34"/>
      <c r="V150" s="34"/>
      <c r="W150" s="80">
        <f>'5th Cycle Summary-Final'!O150-VLOOKUP(FinalComparison!$G150,'SB35 Determination Data'!$K$4:$AN$415,W$2,FALSE)</f>
        <v>0</v>
      </c>
      <c r="X150" s="34"/>
      <c r="Y150" s="80">
        <f>'5th Cycle Summary-Final'!P150-VLOOKUP(FinalComparison!$G150,'SB35 Determination Data'!$K$4:$AN$415,Y$2,FALSE)</f>
        <v>0</v>
      </c>
      <c r="Z150" s="80">
        <f>'5th Cycle Summary-Final'!Q150-VLOOKUP(FinalComparison!$G150,'SB35 Determination Data'!$K$4:$AN$415,Z$2,FALSE)</f>
        <v>-3</v>
      </c>
      <c r="AA150" s="80">
        <f>'5th Cycle Summary-Final'!R150-VLOOKUP(FinalComparison!$G150,'SB35 Determination Data'!$K$4:$AN$415,AA$2,FALSE)</f>
        <v>3</v>
      </c>
      <c r="AB150" s="80">
        <f>'5th Cycle Summary-Final'!S150-VLOOKUP(FinalComparison!$G150,'SB35 Determination Data'!$K$4:$AN$415,AB$2,FALSE)</f>
        <v>-8.108108108108103E-2</v>
      </c>
      <c r="AC150" s="80">
        <f>'5th Cycle Summary-Final'!T150-VLOOKUP(FinalComparison!$G150,'SB35 Determination Data'!$K$4:$AN$415,AC$2,FALSE)</f>
        <v>0</v>
      </c>
      <c r="AD150" s="80">
        <f>'5th Cycle Summary-Final'!U150-VLOOKUP(FinalComparison!$G150,'SB35 Determination Data'!$K$4:$AN$415,AD$2,FALSE)</f>
        <v>-36</v>
      </c>
      <c r="AE150" s="80">
        <f>'5th Cycle Summary-Final'!V150-VLOOKUP(FinalComparison!$G150,'SB35 Determination Data'!$K$4:$AN$415,AE$2,FALSE)</f>
        <v>0</v>
      </c>
      <c r="AF150" s="80">
        <f>'5th Cycle Summary-Final'!W150-VLOOKUP(FinalComparison!$G150,'SB35 Determination Data'!$K$4:$AN$415,AF$2,FALSE)</f>
        <v>-0.5901639344262295</v>
      </c>
    </row>
    <row r="151" spans="1:32" x14ac:dyDescent="0.2">
      <c r="A151" t="s">
        <v>40</v>
      </c>
      <c r="F151" t="s">
        <v>8</v>
      </c>
      <c r="G151" t="s">
        <v>194</v>
      </c>
      <c r="H151" s="80">
        <f>'5th Cycle Summary-Final'!D151-VLOOKUP(FinalComparison!$G151,'SB35 Determination Data'!$K$4:$AN$415,H$2,FALSE)</f>
        <v>0</v>
      </c>
      <c r="I151" s="80">
        <f>'5th Cycle Summary-Final'!E151-VLOOKUP(FinalComparison!$G151,'SB35 Determination Data'!$K$4:$AN$415,I$2,FALSE)</f>
        <v>-2</v>
      </c>
      <c r="J151" s="80">
        <f>'5th Cycle Summary-Final'!F151-VLOOKUP(FinalComparison!$G151,'SB35 Determination Data'!$K$4:$AN$415,J$2,FALSE)</f>
        <v>2</v>
      </c>
      <c r="K151" s="80">
        <f>'5th Cycle Summary-Final'!G151-VLOOKUP(FinalComparison!$G151,'SB35 Determination Data'!$K$4:$AN$415,K$2,FALSE)</f>
        <v>-4</v>
      </c>
      <c r="L151" s="80">
        <f>'5th Cycle Summary-Final'!H151-VLOOKUP(FinalComparison!$G151,'SB35 Determination Data'!$K$4:$AN$415,L$2,FALSE)</f>
        <v>2</v>
      </c>
      <c r="M151" s="80">
        <f>'5th Cycle Summary-Final'!I151-VLOOKUP(FinalComparison!$G151,'SB35 Determination Data'!$K$4:$AN$415,M$2,FALSE)</f>
        <v>-4.8780487804878037E-2</v>
      </c>
      <c r="N151" s="80"/>
      <c r="O151" s="80"/>
      <c r="P151" s="80">
        <f>'5th Cycle Summary-Final'!J151-VLOOKUP(FinalComparison!$G151,'SB35 Determination Data'!$K$4:$AN$415,P$2,FALSE)</f>
        <v>0</v>
      </c>
      <c r="Q151" s="80">
        <f>'5th Cycle Summary-Final'!K151-VLOOKUP(FinalComparison!$G151,'SB35 Determination Data'!$K$4:$AN$415,Q$2,FALSE)</f>
        <v>2</v>
      </c>
      <c r="R151" s="80">
        <f>'5th Cycle Summary-Final'!L151-VLOOKUP(FinalComparison!$G151,'SB35 Determination Data'!$K$4:$AN$415,R$2,FALSE)</f>
        <v>0</v>
      </c>
      <c r="S151" s="80">
        <f>'5th Cycle Summary-Final'!M151-VLOOKUP(FinalComparison!$G151,'SB35 Determination Data'!$K$4:$AN$415,S$2,FALSE)</f>
        <v>2</v>
      </c>
      <c r="T151" s="80">
        <f>'5th Cycle Summary-Final'!N151-VLOOKUP(FinalComparison!$G151,'SB35 Determination Data'!$K$4:$AN$415,T$2,FALSE)</f>
        <v>-2</v>
      </c>
      <c r="U151" s="34"/>
      <c r="V151" s="34"/>
      <c r="W151" s="80">
        <f>'5th Cycle Summary-Final'!O151-VLOOKUP(FinalComparison!$G151,'SB35 Determination Data'!$K$4:$AN$415,W$2,FALSE)</f>
        <v>8.333333333333337E-2</v>
      </c>
      <c r="X151" s="34"/>
      <c r="Y151" s="80">
        <f>'5th Cycle Summary-Final'!P151-VLOOKUP(FinalComparison!$G151,'SB35 Determination Data'!$K$4:$AN$415,Y$2,FALSE)</f>
        <v>0</v>
      </c>
      <c r="Z151" s="80">
        <f>'5th Cycle Summary-Final'!Q151-VLOOKUP(FinalComparison!$G151,'SB35 Determination Data'!$K$4:$AN$415,Z$2,FALSE)</f>
        <v>-3</v>
      </c>
      <c r="AA151" s="80">
        <f>'5th Cycle Summary-Final'!R151-VLOOKUP(FinalComparison!$G151,'SB35 Determination Data'!$K$4:$AN$415,AA$2,FALSE)</f>
        <v>3</v>
      </c>
      <c r="AB151" s="80">
        <f>'5th Cycle Summary-Final'!S151-VLOOKUP(FinalComparison!$G151,'SB35 Determination Data'!$K$4:$AN$415,AB$2,FALSE)</f>
        <v>-0.11538461538461536</v>
      </c>
      <c r="AC151" s="80">
        <f>'5th Cycle Summary-Final'!T151-VLOOKUP(FinalComparison!$G151,'SB35 Determination Data'!$K$4:$AN$415,AC$2,FALSE)</f>
        <v>0</v>
      </c>
      <c r="AD151" s="80">
        <f>'5th Cycle Summary-Final'!U151-VLOOKUP(FinalComparison!$G151,'SB35 Determination Data'!$K$4:$AN$415,AD$2,FALSE)</f>
        <v>-1</v>
      </c>
      <c r="AE151" s="80">
        <f>'5th Cycle Summary-Final'!V151-VLOOKUP(FinalComparison!$G151,'SB35 Determination Data'!$K$4:$AN$415,AE$2,FALSE)</f>
        <v>1</v>
      </c>
      <c r="AF151" s="80">
        <f>'5th Cycle Summary-Final'!W151-VLOOKUP(FinalComparison!$G151,'SB35 Determination Data'!$K$4:$AN$415,AF$2,FALSE)</f>
        <v>-2.6315789473684237E-2</v>
      </c>
    </row>
    <row r="152" spans="1:32" x14ac:dyDescent="0.2">
      <c r="A152" t="s">
        <v>40</v>
      </c>
      <c r="F152" t="s">
        <v>8</v>
      </c>
      <c r="G152" t="s">
        <v>212</v>
      </c>
      <c r="H152" s="80">
        <f>'5th Cycle Summary-Final'!D152-VLOOKUP(FinalComparison!$G152,'SB35 Determination Data'!$K$4:$AN$415,H$2,FALSE)</f>
        <v>0</v>
      </c>
      <c r="I152" s="80">
        <f>'5th Cycle Summary-Final'!E152-VLOOKUP(FinalComparison!$G152,'SB35 Determination Data'!$K$4:$AN$415,I$2,FALSE)</f>
        <v>-9</v>
      </c>
      <c r="J152" s="80">
        <f>'5th Cycle Summary-Final'!F152-VLOOKUP(FinalComparison!$G152,'SB35 Determination Data'!$K$4:$AN$415,J$2,FALSE)</f>
        <v>-5</v>
      </c>
      <c r="K152" s="80">
        <f>'5th Cycle Summary-Final'!G152-VLOOKUP(FinalComparison!$G152,'SB35 Determination Data'!$K$4:$AN$415,K$2,FALSE)</f>
        <v>-4</v>
      </c>
      <c r="L152" s="80">
        <f>'5th Cycle Summary-Final'!H152-VLOOKUP(FinalComparison!$G152,'SB35 Determination Data'!$K$4:$AN$415,L$2,FALSE)</f>
        <v>9</v>
      </c>
      <c r="M152" s="80">
        <f>'5th Cycle Summary-Final'!I152-VLOOKUP(FinalComparison!$G152,'SB35 Determination Data'!$K$4:$AN$415,M$2,FALSE)</f>
        <v>-8.1081081081081086E-2</v>
      </c>
      <c r="N152" s="80"/>
      <c r="O152" s="80"/>
      <c r="P152" s="80">
        <f>'5th Cycle Summary-Final'!J152-VLOOKUP(FinalComparison!$G152,'SB35 Determination Data'!$K$4:$AN$415,P$2,FALSE)</f>
        <v>0</v>
      </c>
      <c r="Q152" s="80">
        <f>'5th Cycle Summary-Final'!K152-VLOOKUP(FinalComparison!$G152,'SB35 Determination Data'!$K$4:$AN$415,Q$2,FALSE)</f>
        <v>-6</v>
      </c>
      <c r="R152" s="80">
        <f>'5th Cycle Summary-Final'!L152-VLOOKUP(FinalComparison!$G152,'SB35 Determination Data'!$K$4:$AN$415,R$2,FALSE)</f>
        <v>-4</v>
      </c>
      <c r="S152" s="80">
        <f>'5th Cycle Summary-Final'!M152-VLOOKUP(FinalComparison!$G152,'SB35 Determination Data'!$K$4:$AN$415,S$2,FALSE)</f>
        <v>-2</v>
      </c>
      <c r="T152" s="80">
        <f>'5th Cycle Summary-Final'!N152-VLOOKUP(FinalComparison!$G152,'SB35 Determination Data'!$K$4:$AN$415,T$2,FALSE)</f>
        <v>6</v>
      </c>
      <c r="U152" s="34"/>
      <c r="V152" s="34"/>
      <c r="W152" s="80">
        <f>'5th Cycle Summary-Final'!O152-VLOOKUP(FinalComparison!$G152,'SB35 Determination Data'!$K$4:$AN$415,W$2,FALSE)</f>
        <v>-9.2307692307692313E-2</v>
      </c>
      <c r="X152" s="34"/>
      <c r="Y152" s="80">
        <f>'5th Cycle Summary-Final'!P152-VLOOKUP(FinalComparison!$G152,'SB35 Determination Data'!$K$4:$AN$415,Y$2,FALSE)</f>
        <v>0</v>
      </c>
      <c r="Z152" s="80">
        <f>'5th Cycle Summary-Final'!Q152-VLOOKUP(FinalComparison!$G152,'SB35 Determination Data'!$K$4:$AN$415,Z$2,FALSE)</f>
        <v>-39</v>
      </c>
      <c r="AA152" s="80">
        <f>'5th Cycle Summary-Final'!R152-VLOOKUP(FinalComparison!$G152,'SB35 Determination Data'!$K$4:$AN$415,AA$2,FALSE)</f>
        <v>39</v>
      </c>
      <c r="AB152" s="80">
        <f>'5th Cycle Summary-Final'!S152-VLOOKUP(FinalComparison!$G152,'SB35 Determination Data'!$K$4:$AN$415,AB$2,FALSE)</f>
        <v>-0.54166666666666663</v>
      </c>
      <c r="AC152" s="80">
        <f>'5th Cycle Summary-Final'!T152-VLOOKUP(FinalComparison!$G152,'SB35 Determination Data'!$K$4:$AN$415,AC$2,FALSE)</f>
        <v>0</v>
      </c>
      <c r="AD152" s="80">
        <f>'5th Cycle Summary-Final'!U152-VLOOKUP(FinalComparison!$G152,'SB35 Determination Data'!$K$4:$AN$415,AD$2,FALSE)</f>
        <v>-8</v>
      </c>
      <c r="AE152" s="80">
        <f>'5th Cycle Summary-Final'!V152-VLOOKUP(FinalComparison!$G152,'SB35 Determination Data'!$K$4:$AN$415,AE$2,FALSE)</f>
        <v>8</v>
      </c>
      <c r="AF152" s="80">
        <f>'5th Cycle Summary-Final'!W152-VLOOKUP(FinalComparison!$G152,'SB35 Determination Data'!$K$4:$AN$415,AF$2,FALSE)</f>
        <v>-4.7904191616766456E-2</v>
      </c>
    </row>
    <row r="153" spans="1:32" x14ac:dyDescent="0.2">
      <c r="A153" t="s">
        <v>40</v>
      </c>
      <c r="F153" t="s">
        <v>8</v>
      </c>
      <c r="G153" t="s">
        <v>258</v>
      </c>
      <c r="H153" s="80">
        <f>'5th Cycle Summary-Final'!D153-VLOOKUP(FinalComparison!$G153,'SB35 Determination Data'!$K$4:$AN$415,H$2,FALSE)</f>
        <v>0</v>
      </c>
      <c r="I153" s="80">
        <f>'5th Cycle Summary-Final'!E153-VLOOKUP(FinalComparison!$G153,'SB35 Determination Data'!$K$4:$AN$415,I$2,FALSE)</f>
        <v>0</v>
      </c>
      <c r="J153" s="80">
        <f>'5th Cycle Summary-Final'!F153-VLOOKUP(FinalComparison!$G153,'SB35 Determination Data'!$K$4:$AN$415,J$2,FALSE)</f>
        <v>0</v>
      </c>
      <c r="K153" s="80">
        <f>'5th Cycle Summary-Final'!G153-VLOOKUP(FinalComparison!$G153,'SB35 Determination Data'!$K$4:$AN$415,K$2,FALSE)</f>
        <v>0</v>
      </c>
      <c r="L153" s="80">
        <f>'5th Cycle Summary-Final'!H153-VLOOKUP(FinalComparison!$G153,'SB35 Determination Data'!$K$4:$AN$415,L$2,FALSE)</f>
        <v>0</v>
      </c>
      <c r="M153" s="80">
        <f>'5th Cycle Summary-Final'!I153-VLOOKUP(FinalComparison!$G153,'SB35 Determination Data'!$K$4:$AN$415,M$2,FALSE)</f>
        <v>0</v>
      </c>
      <c r="N153" s="80"/>
      <c r="O153" s="80"/>
      <c r="P153" s="80">
        <f>'5th Cycle Summary-Final'!J153-VLOOKUP(FinalComparison!$G153,'SB35 Determination Data'!$K$4:$AN$415,P$2,FALSE)</f>
        <v>0</v>
      </c>
      <c r="Q153" s="80">
        <f>'5th Cycle Summary-Final'!K153-VLOOKUP(FinalComparison!$G153,'SB35 Determination Data'!$K$4:$AN$415,Q$2,FALSE)</f>
        <v>0</v>
      </c>
      <c r="R153" s="80">
        <f>'5th Cycle Summary-Final'!L153-VLOOKUP(FinalComparison!$G153,'SB35 Determination Data'!$K$4:$AN$415,R$2,FALSE)</f>
        <v>0</v>
      </c>
      <c r="S153" s="80">
        <f>'5th Cycle Summary-Final'!M153-VLOOKUP(FinalComparison!$G153,'SB35 Determination Data'!$K$4:$AN$415,S$2,FALSE)</f>
        <v>0</v>
      </c>
      <c r="T153" s="80">
        <f>'5th Cycle Summary-Final'!N153-VLOOKUP(FinalComparison!$G153,'SB35 Determination Data'!$K$4:$AN$415,T$2,FALSE)</f>
        <v>0</v>
      </c>
      <c r="U153" s="34"/>
      <c r="V153" s="34"/>
      <c r="W153" s="80">
        <f>'5th Cycle Summary-Final'!O153-VLOOKUP(FinalComparison!$G153,'SB35 Determination Data'!$K$4:$AN$415,W$2,FALSE)</f>
        <v>0</v>
      </c>
      <c r="X153" s="34"/>
      <c r="Y153" s="80">
        <f>'5th Cycle Summary-Final'!P153-VLOOKUP(FinalComparison!$G153,'SB35 Determination Data'!$K$4:$AN$415,Y$2,FALSE)</f>
        <v>0</v>
      </c>
      <c r="Z153" s="80">
        <f>'5th Cycle Summary-Final'!Q153-VLOOKUP(FinalComparison!$G153,'SB35 Determination Data'!$K$4:$AN$415,Z$2,FALSE)</f>
        <v>-1</v>
      </c>
      <c r="AA153" s="80">
        <f>'5th Cycle Summary-Final'!R153-VLOOKUP(FinalComparison!$G153,'SB35 Determination Data'!$K$4:$AN$415,AA$2,FALSE)</f>
        <v>1</v>
      </c>
      <c r="AB153" s="80">
        <f>'5th Cycle Summary-Final'!S153-VLOOKUP(FinalComparison!$G153,'SB35 Determination Data'!$K$4:$AN$415,AB$2,FALSE)</f>
        <v>-0.25</v>
      </c>
      <c r="AC153" s="80">
        <f>'5th Cycle Summary-Final'!T153-VLOOKUP(FinalComparison!$G153,'SB35 Determination Data'!$K$4:$AN$415,AC$2,FALSE)</f>
        <v>0</v>
      </c>
      <c r="AD153" s="80">
        <f>'5th Cycle Summary-Final'!U153-VLOOKUP(FinalComparison!$G153,'SB35 Determination Data'!$K$4:$AN$415,AD$2,FALSE)</f>
        <v>0</v>
      </c>
      <c r="AE153" s="80">
        <f>'5th Cycle Summary-Final'!V153-VLOOKUP(FinalComparison!$G153,'SB35 Determination Data'!$K$4:$AN$415,AE$2,FALSE)</f>
        <v>0</v>
      </c>
      <c r="AF153" s="80">
        <f>'5th Cycle Summary-Final'!W153-VLOOKUP(FinalComparison!$G153,'SB35 Determination Data'!$K$4:$AN$415,AF$2,FALSE)</f>
        <v>0</v>
      </c>
    </row>
    <row r="154" spans="1:32" x14ac:dyDescent="0.2">
      <c r="A154" t="s">
        <v>40</v>
      </c>
      <c r="F154" t="s">
        <v>8</v>
      </c>
      <c r="G154" t="s">
        <v>261</v>
      </c>
      <c r="H154" s="80">
        <f>'5th Cycle Summary-Final'!D154-VLOOKUP(FinalComparison!$G154,'SB35 Determination Data'!$K$4:$AN$415,H$2,FALSE)</f>
        <v>0</v>
      </c>
      <c r="I154" s="80">
        <f>'5th Cycle Summary-Final'!E154-VLOOKUP(FinalComparison!$G154,'SB35 Determination Data'!$K$4:$AN$415,I$2,FALSE)</f>
        <v>-4</v>
      </c>
      <c r="J154" s="80">
        <f>'5th Cycle Summary-Final'!F154-VLOOKUP(FinalComparison!$G154,'SB35 Determination Data'!$K$4:$AN$415,J$2,FALSE)</f>
        <v>-2</v>
      </c>
      <c r="K154" s="80">
        <f>'5th Cycle Summary-Final'!G154-VLOOKUP(FinalComparison!$G154,'SB35 Determination Data'!$K$4:$AN$415,K$2,FALSE)</f>
        <v>-2</v>
      </c>
      <c r="L154" s="80">
        <f>'5th Cycle Summary-Final'!H154-VLOOKUP(FinalComparison!$G154,'SB35 Determination Data'!$K$4:$AN$415,L$2,FALSE)</f>
        <v>4</v>
      </c>
      <c r="M154" s="80">
        <f>'5th Cycle Summary-Final'!I154-VLOOKUP(FinalComparison!$G154,'SB35 Determination Data'!$K$4:$AN$415,M$2,FALSE)</f>
        <v>-0.12121212121212122</v>
      </c>
      <c r="N154" s="80"/>
      <c r="O154" s="80"/>
      <c r="P154" s="80">
        <f>'5th Cycle Summary-Final'!J154-VLOOKUP(FinalComparison!$G154,'SB35 Determination Data'!$K$4:$AN$415,P$2,FALSE)</f>
        <v>0</v>
      </c>
      <c r="Q154" s="80">
        <f>'5th Cycle Summary-Final'!K154-VLOOKUP(FinalComparison!$G154,'SB35 Determination Data'!$K$4:$AN$415,Q$2,FALSE)</f>
        <v>-3</v>
      </c>
      <c r="R154" s="80">
        <f>'5th Cycle Summary-Final'!L154-VLOOKUP(FinalComparison!$G154,'SB35 Determination Data'!$K$4:$AN$415,R$2,FALSE)</f>
        <v>-2</v>
      </c>
      <c r="S154" s="80">
        <f>'5th Cycle Summary-Final'!M154-VLOOKUP(FinalComparison!$G154,'SB35 Determination Data'!$K$4:$AN$415,S$2,FALSE)</f>
        <v>-1</v>
      </c>
      <c r="T154" s="80">
        <f>'5th Cycle Summary-Final'!N154-VLOOKUP(FinalComparison!$G154,'SB35 Determination Data'!$K$4:$AN$415,T$2,FALSE)</f>
        <v>0</v>
      </c>
      <c r="U154" s="34"/>
      <c r="V154" s="34"/>
      <c r="W154" s="80">
        <f>'5th Cycle Summary-Final'!O154-VLOOKUP(FinalComparison!$G154,'SB35 Determination Data'!$K$4:$AN$415,W$2,FALSE)</f>
        <v>-0.17647058823529416</v>
      </c>
      <c r="X154" s="34"/>
      <c r="Y154" s="80">
        <f>'5th Cycle Summary-Final'!P154-VLOOKUP(FinalComparison!$G154,'SB35 Determination Data'!$K$4:$AN$415,Y$2,FALSE)</f>
        <v>0</v>
      </c>
      <c r="Z154" s="80">
        <f>'5th Cycle Summary-Final'!Q154-VLOOKUP(FinalComparison!$G154,'SB35 Determination Data'!$K$4:$AN$415,Z$2,FALSE)</f>
        <v>-9</v>
      </c>
      <c r="AA154" s="80">
        <f>'5th Cycle Summary-Final'!R154-VLOOKUP(FinalComparison!$G154,'SB35 Determination Data'!$K$4:$AN$415,AA$2,FALSE)</f>
        <v>9</v>
      </c>
      <c r="AB154" s="80">
        <f>'5th Cycle Summary-Final'!S154-VLOOKUP(FinalComparison!$G154,'SB35 Determination Data'!$K$4:$AN$415,AB$2,FALSE)</f>
        <v>-0.47368421052631576</v>
      </c>
      <c r="AC154" s="80">
        <f>'5th Cycle Summary-Final'!T154-VLOOKUP(FinalComparison!$G154,'SB35 Determination Data'!$K$4:$AN$415,AC$2,FALSE)</f>
        <v>0</v>
      </c>
      <c r="AD154" s="80">
        <f>'5th Cycle Summary-Final'!U154-VLOOKUP(FinalComparison!$G154,'SB35 Determination Data'!$K$4:$AN$415,AD$2,FALSE)</f>
        <v>-26</v>
      </c>
      <c r="AE154" s="80">
        <f>'5th Cycle Summary-Final'!V154-VLOOKUP(FinalComparison!$G154,'SB35 Determination Data'!$K$4:$AN$415,AE$2,FALSE)</f>
        <v>26</v>
      </c>
      <c r="AF154" s="80">
        <f>'5th Cycle Summary-Final'!W154-VLOOKUP(FinalComparison!$G154,'SB35 Determination Data'!$K$4:$AN$415,AF$2,FALSE)</f>
        <v>-0.70270270270270274</v>
      </c>
    </row>
    <row r="155" spans="1:32" x14ac:dyDescent="0.2">
      <c r="A155" t="s">
        <v>40</v>
      </c>
      <c r="F155" t="s">
        <v>8</v>
      </c>
      <c r="G155" t="s">
        <v>277</v>
      </c>
      <c r="H155" s="80" t="e">
        <f>'5th Cycle Summary-Final'!D155-VLOOKUP(FinalComparison!$G155,'SB35 Determination Data'!$K$4:$AN$415,H$2,FALSE)</f>
        <v>#N/A</v>
      </c>
      <c r="I155" s="80" t="e">
        <f>'5th Cycle Summary-Final'!E155-VLOOKUP(FinalComparison!$G155,'SB35 Determination Data'!$K$4:$AN$415,I$2,FALSE)</f>
        <v>#N/A</v>
      </c>
      <c r="J155" s="80" t="e">
        <f>'5th Cycle Summary-Final'!F155-VLOOKUP(FinalComparison!$G155,'SB35 Determination Data'!$K$4:$AN$415,J$2,FALSE)</f>
        <v>#N/A</v>
      </c>
      <c r="K155" s="80" t="e">
        <f>'5th Cycle Summary-Final'!G155-VLOOKUP(FinalComparison!$G155,'SB35 Determination Data'!$K$4:$AN$415,K$2,FALSE)</f>
        <v>#N/A</v>
      </c>
      <c r="L155" s="80" t="e">
        <f>'5th Cycle Summary-Final'!H155-VLOOKUP(FinalComparison!$G155,'SB35 Determination Data'!$K$4:$AN$415,L$2,FALSE)</f>
        <v>#N/A</v>
      </c>
      <c r="M155" s="80" t="e">
        <f>'5th Cycle Summary-Final'!I155-VLOOKUP(FinalComparison!$G155,'SB35 Determination Data'!$K$4:$AN$415,M$2,FALSE)</f>
        <v>#N/A</v>
      </c>
      <c r="N155" s="80"/>
      <c r="O155" s="80"/>
      <c r="P155" s="80" t="e">
        <f>'5th Cycle Summary-Final'!J155-VLOOKUP(FinalComparison!$G155,'SB35 Determination Data'!$K$4:$AN$415,P$2,FALSE)</f>
        <v>#N/A</v>
      </c>
      <c r="Q155" s="80" t="e">
        <f>'5th Cycle Summary-Final'!K155-VLOOKUP(FinalComparison!$G155,'SB35 Determination Data'!$K$4:$AN$415,Q$2,FALSE)</f>
        <v>#N/A</v>
      </c>
      <c r="R155" s="80" t="e">
        <f>'5th Cycle Summary-Final'!L155-VLOOKUP(FinalComparison!$G155,'SB35 Determination Data'!$K$4:$AN$415,R$2,FALSE)</f>
        <v>#N/A</v>
      </c>
      <c r="S155" s="80" t="e">
        <f>'5th Cycle Summary-Final'!M155-VLOOKUP(FinalComparison!$G155,'SB35 Determination Data'!$K$4:$AN$415,S$2,FALSE)</f>
        <v>#N/A</v>
      </c>
      <c r="T155" s="80" t="e">
        <f>'5th Cycle Summary-Final'!N155-VLOOKUP(FinalComparison!$G155,'SB35 Determination Data'!$K$4:$AN$415,T$2,FALSE)</f>
        <v>#N/A</v>
      </c>
      <c r="U155" s="34"/>
      <c r="V155" s="34"/>
      <c r="W155" s="80" t="e">
        <f>'5th Cycle Summary-Final'!O155-VLOOKUP(FinalComparison!$G155,'SB35 Determination Data'!$K$4:$AN$415,W$2,FALSE)</f>
        <v>#N/A</v>
      </c>
      <c r="X155" s="34"/>
      <c r="Y155" s="80" t="e">
        <f>'5th Cycle Summary-Final'!P155-VLOOKUP(FinalComparison!$G155,'SB35 Determination Data'!$K$4:$AN$415,Y$2,FALSE)</f>
        <v>#N/A</v>
      </c>
      <c r="Z155" s="80" t="e">
        <f>'5th Cycle Summary-Final'!Q155-VLOOKUP(FinalComparison!$G155,'SB35 Determination Data'!$K$4:$AN$415,Z$2,FALSE)</f>
        <v>#N/A</v>
      </c>
      <c r="AA155" s="80" t="e">
        <f>'5th Cycle Summary-Final'!R155-VLOOKUP(FinalComparison!$G155,'SB35 Determination Data'!$K$4:$AN$415,AA$2,FALSE)</f>
        <v>#N/A</v>
      </c>
      <c r="AB155" s="80" t="e">
        <f>'5th Cycle Summary-Final'!S155-VLOOKUP(FinalComparison!$G155,'SB35 Determination Data'!$K$4:$AN$415,AB$2,FALSE)</f>
        <v>#N/A</v>
      </c>
      <c r="AC155" s="80" t="e">
        <f>'5th Cycle Summary-Final'!T155-VLOOKUP(FinalComparison!$G155,'SB35 Determination Data'!$K$4:$AN$415,AC$2,FALSE)</f>
        <v>#N/A</v>
      </c>
      <c r="AD155" s="80" t="e">
        <f>'5th Cycle Summary-Final'!U155-VLOOKUP(FinalComparison!$G155,'SB35 Determination Data'!$K$4:$AN$415,AD$2,FALSE)</f>
        <v>#N/A</v>
      </c>
      <c r="AE155" s="80" t="e">
        <f>'5th Cycle Summary-Final'!V155-VLOOKUP(FinalComparison!$G155,'SB35 Determination Data'!$K$4:$AN$415,AE$2,FALSE)</f>
        <v>#N/A</v>
      </c>
      <c r="AF155" s="80" t="e">
        <f>'5th Cycle Summary-Final'!W155-VLOOKUP(FinalComparison!$G155,'SB35 Determination Data'!$K$4:$AN$415,AF$2,FALSE)</f>
        <v>#N/A</v>
      </c>
    </row>
    <row r="156" spans="1:32" x14ac:dyDescent="0.2">
      <c r="A156" t="s">
        <v>40</v>
      </c>
      <c r="F156" t="s">
        <v>8</v>
      </c>
      <c r="G156" t="s">
        <v>287</v>
      </c>
      <c r="H156" s="80" t="e">
        <f>'5th Cycle Summary-Final'!D156-VLOOKUP(FinalComparison!$G156,'SB35 Determination Data'!$K$4:$AN$415,H$2,FALSE)</f>
        <v>#N/A</v>
      </c>
      <c r="I156" s="80" t="e">
        <f>'5th Cycle Summary-Final'!E156-VLOOKUP(FinalComparison!$G156,'SB35 Determination Data'!$K$4:$AN$415,I$2,FALSE)</f>
        <v>#N/A</v>
      </c>
      <c r="J156" s="80" t="e">
        <f>'5th Cycle Summary-Final'!F156-VLOOKUP(FinalComparison!$G156,'SB35 Determination Data'!$K$4:$AN$415,J$2,FALSE)</f>
        <v>#N/A</v>
      </c>
      <c r="K156" s="80" t="e">
        <f>'5th Cycle Summary-Final'!G156-VLOOKUP(FinalComparison!$G156,'SB35 Determination Data'!$K$4:$AN$415,K$2,FALSE)</f>
        <v>#N/A</v>
      </c>
      <c r="L156" s="80" t="e">
        <f>'5th Cycle Summary-Final'!H156-VLOOKUP(FinalComparison!$G156,'SB35 Determination Data'!$K$4:$AN$415,L$2,FALSE)</f>
        <v>#N/A</v>
      </c>
      <c r="M156" s="80" t="e">
        <f>'5th Cycle Summary-Final'!I156-VLOOKUP(FinalComparison!$G156,'SB35 Determination Data'!$K$4:$AN$415,M$2,FALSE)</f>
        <v>#N/A</v>
      </c>
      <c r="N156" s="80"/>
      <c r="O156" s="80"/>
      <c r="P156" s="80" t="e">
        <f>'5th Cycle Summary-Final'!J156-VLOOKUP(FinalComparison!$G156,'SB35 Determination Data'!$K$4:$AN$415,P$2,FALSE)</f>
        <v>#N/A</v>
      </c>
      <c r="Q156" s="80" t="e">
        <f>'5th Cycle Summary-Final'!K156-VLOOKUP(FinalComparison!$G156,'SB35 Determination Data'!$K$4:$AN$415,Q$2,FALSE)</f>
        <v>#N/A</v>
      </c>
      <c r="R156" s="80" t="e">
        <f>'5th Cycle Summary-Final'!L156-VLOOKUP(FinalComparison!$G156,'SB35 Determination Data'!$K$4:$AN$415,R$2,FALSE)</f>
        <v>#N/A</v>
      </c>
      <c r="S156" s="80" t="e">
        <f>'5th Cycle Summary-Final'!M156-VLOOKUP(FinalComparison!$G156,'SB35 Determination Data'!$K$4:$AN$415,S$2,FALSE)</f>
        <v>#N/A</v>
      </c>
      <c r="T156" s="80" t="e">
        <f>'5th Cycle Summary-Final'!N156-VLOOKUP(FinalComparison!$G156,'SB35 Determination Data'!$K$4:$AN$415,T$2,FALSE)</f>
        <v>#N/A</v>
      </c>
      <c r="U156" s="34"/>
      <c r="V156" s="34"/>
      <c r="W156" s="80" t="e">
        <f>'5th Cycle Summary-Final'!O156-VLOOKUP(FinalComparison!$G156,'SB35 Determination Data'!$K$4:$AN$415,W$2,FALSE)</f>
        <v>#N/A</v>
      </c>
      <c r="X156" s="34"/>
      <c r="Y156" s="80" t="e">
        <f>'5th Cycle Summary-Final'!P156-VLOOKUP(FinalComparison!$G156,'SB35 Determination Data'!$K$4:$AN$415,Y$2,FALSE)</f>
        <v>#N/A</v>
      </c>
      <c r="Z156" s="80" t="e">
        <f>'5th Cycle Summary-Final'!Q156-VLOOKUP(FinalComparison!$G156,'SB35 Determination Data'!$K$4:$AN$415,Z$2,FALSE)</f>
        <v>#N/A</v>
      </c>
      <c r="AA156" s="80" t="e">
        <f>'5th Cycle Summary-Final'!R156-VLOOKUP(FinalComparison!$G156,'SB35 Determination Data'!$K$4:$AN$415,AA$2,FALSE)</f>
        <v>#N/A</v>
      </c>
      <c r="AB156" s="80" t="e">
        <f>'5th Cycle Summary-Final'!S156-VLOOKUP(FinalComparison!$G156,'SB35 Determination Data'!$K$4:$AN$415,AB$2,FALSE)</f>
        <v>#N/A</v>
      </c>
      <c r="AC156" s="80" t="e">
        <f>'5th Cycle Summary-Final'!T156-VLOOKUP(FinalComparison!$G156,'SB35 Determination Data'!$K$4:$AN$415,AC$2,FALSE)</f>
        <v>#N/A</v>
      </c>
      <c r="AD156" s="80" t="e">
        <f>'5th Cycle Summary-Final'!U156-VLOOKUP(FinalComparison!$G156,'SB35 Determination Data'!$K$4:$AN$415,AD$2,FALSE)</f>
        <v>#N/A</v>
      </c>
      <c r="AE156" s="80" t="e">
        <f>'5th Cycle Summary-Final'!V156-VLOOKUP(FinalComparison!$G156,'SB35 Determination Data'!$K$4:$AN$415,AE$2,FALSE)</f>
        <v>#N/A</v>
      </c>
      <c r="AF156" s="80" t="e">
        <f>'5th Cycle Summary-Final'!W156-VLOOKUP(FinalComparison!$G156,'SB35 Determination Data'!$K$4:$AN$415,AF$2,FALSE)</f>
        <v>#N/A</v>
      </c>
    </row>
    <row r="157" spans="1:32" x14ac:dyDescent="0.2">
      <c r="A157" t="s">
        <v>40</v>
      </c>
      <c r="F157" t="s">
        <v>8</v>
      </c>
      <c r="G157" t="s">
        <v>306</v>
      </c>
      <c r="H157" s="80" t="e">
        <f>'5th Cycle Summary-Final'!D157-VLOOKUP(FinalComparison!$G157,'SB35 Determination Data'!$K$4:$AN$415,H$2,FALSE)</f>
        <v>#N/A</v>
      </c>
      <c r="I157" s="80" t="e">
        <f>'5th Cycle Summary-Final'!E157-VLOOKUP(FinalComparison!$G157,'SB35 Determination Data'!$K$4:$AN$415,I$2,FALSE)</f>
        <v>#N/A</v>
      </c>
      <c r="J157" s="80" t="e">
        <f>'5th Cycle Summary-Final'!F157-VLOOKUP(FinalComparison!$G157,'SB35 Determination Data'!$K$4:$AN$415,J$2,FALSE)</f>
        <v>#N/A</v>
      </c>
      <c r="K157" s="80" t="e">
        <f>'5th Cycle Summary-Final'!G157-VLOOKUP(FinalComparison!$G157,'SB35 Determination Data'!$K$4:$AN$415,K$2,FALSE)</f>
        <v>#N/A</v>
      </c>
      <c r="L157" s="80" t="e">
        <f>'5th Cycle Summary-Final'!H157-VLOOKUP(FinalComparison!$G157,'SB35 Determination Data'!$K$4:$AN$415,L$2,FALSE)</f>
        <v>#N/A</v>
      </c>
      <c r="M157" s="80" t="e">
        <f>'5th Cycle Summary-Final'!I157-VLOOKUP(FinalComparison!$G157,'SB35 Determination Data'!$K$4:$AN$415,M$2,FALSE)</f>
        <v>#N/A</v>
      </c>
      <c r="N157" s="80"/>
      <c r="O157" s="80"/>
      <c r="P157" s="80" t="e">
        <f>'5th Cycle Summary-Final'!J157-VLOOKUP(FinalComparison!$G157,'SB35 Determination Data'!$K$4:$AN$415,P$2,FALSE)</f>
        <v>#N/A</v>
      </c>
      <c r="Q157" s="80" t="e">
        <f>'5th Cycle Summary-Final'!K157-VLOOKUP(FinalComparison!$G157,'SB35 Determination Data'!$K$4:$AN$415,Q$2,FALSE)</f>
        <v>#N/A</v>
      </c>
      <c r="R157" s="80" t="e">
        <f>'5th Cycle Summary-Final'!L157-VLOOKUP(FinalComparison!$G157,'SB35 Determination Data'!$K$4:$AN$415,R$2,FALSE)</f>
        <v>#N/A</v>
      </c>
      <c r="S157" s="80" t="e">
        <f>'5th Cycle Summary-Final'!M157-VLOOKUP(FinalComparison!$G157,'SB35 Determination Data'!$K$4:$AN$415,S$2,FALSE)</f>
        <v>#N/A</v>
      </c>
      <c r="T157" s="80" t="e">
        <f>'5th Cycle Summary-Final'!N157-VLOOKUP(FinalComparison!$G157,'SB35 Determination Data'!$K$4:$AN$415,T$2,FALSE)</f>
        <v>#N/A</v>
      </c>
      <c r="U157" s="34"/>
      <c r="V157" s="34"/>
      <c r="W157" s="80" t="e">
        <f>'5th Cycle Summary-Final'!O157-VLOOKUP(FinalComparison!$G157,'SB35 Determination Data'!$K$4:$AN$415,W$2,FALSE)</f>
        <v>#N/A</v>
      </c>
      <c r="X157" s="34"/>
      <c r="Y157" s="80" t="e">
        <f>'5th Cycle Summary-Final'!P157-VLOOKUP(FinalComparison!$G157,'SB35 Determination Data'!$K$4:$AN$415,Y$2,FALSE)</f>
        <v>#N/A</v>
      </c>
      <c r="Z157" s="80" t="e">
        <f>'5th Cycle Summary-Final'!Q157-VLOOKUP(FinalComparison!$G157,'SB35 Determination Data'!$K$4:$AN$415,Z$2,FALSE)</f>
        <v>#N/A</v>
      </c>
      <c r="AA157" s="80" t="e">
        <f>'5th Cycle Summary-Final'!R157-VLOOKUP(FinalComparison!$G157,'SB35 Determination Data'!$K$4:$AN$415,AA$2,FALSE)</f>
        <v>#N/A</v>
      </c>
      <c r="AB157" s="80" t="e">
        <f>'5th Cycle Summary-Final'!S157-VLOOKUP(FinalComparison!$G157,'SB35 Determination Data'!$K$4:$AN$415,AB$2,FALSE)</f>
        <v>#N/A</v>
      </c>
      <c r="AC157" s="80" t="e">
        <f>'5th Cycle Summary-Final'!T157-VLOOKUP(FinalComparison!$G157,'SB35 Determination Data'!$K$4:$AN$415,AC$2,FALSE)</f>
        <v>#N/A</v>
      </c>
      <c r="AD157" s="80" t="e">
        <f>'5th Cycle Summary-Final'!U157-VLOOKUP(FinalComparison!$G157,'SB35 Determination Data'!$K$4:$AN$415,AD$2,FALSE)</f>
        <v>#N/A</v>
      </c>
      <c r="AE157" s="80" t="e">
        <f>'5th Cycle Summary-Final'!V157-VLOOKUP(FinalComparison!$G157,'SB35 Determination Data'!$K$4:$AN$415,AE$2,FALSE)</f>
        <v>#N/A</v>
      </c>
      <c r="AF157" s="80" t="e">
        <f>'5th Cycle Summary-Final'!W157-VLOOKUP(FinalComparison!$G157,'SB35 Determination Data'!$K$4:$AN$415,AF$2,FALSE)</f>
        <v>#N/A</v>
      </c>
    </row>
    <row r="158" spans="1:32" x14ac:dyDescent="0.2">
      <c r="A158" t="s">
        <v>190</v>
      </c>
      <c r="F158" t="s">
        <v>13</v>
      </c>
      <c r="G158" t="s">
        <v>189</v>
      </c>
      <c r="H158" s="80">
        <f>'5th Cycle Summary-Final'!D158-VLOOKUP(FinalComparison!$G158,'SB35 Determination Data'!$K$4:$AN$415,H$2,FALSE)</f>
        <v>0</v>
      </c>
      <c r="I158" s="80">
        <f>'5th Cycle Summary-Final'!E158-VLOOKUP(FinalComparison!$G158,'SB35 Determination Data'!$K$4:$AN$415,I$2,FALSE)</f>
        <v>0</v>
      </c>
      <c r="J158" s="80">
        <f>'5th Cycle Summary-Final'!F158-VLOOKUP(FinalComparison!$G158,'SB35 Determination Data'!$K$4:$AN$415,J$2,FALSE)</f>
        <v>0</v>
      </c>
      <c r="K158" s="80">
        <f>'5th Cycle Summary-Final'!G158-VLOOKUP(FinalComparison!$G158,'SB35 Determination Data'!$K$4:$AN$415,K$2,FALSE)</f>
        <v>0</v>
      </c>
      <c r="L158" s="80">
        <f>'5th Cycle Summary-Final'!H158-VLOOKUP(FinalComparison!$G158,'SB35 Determination Data'!$K$4:$AN$415,L$2,FALSE)</f>
        <v>0</v>
      </c>
      <c r="M158" s="80">
        <f>'5th Cycle Summary-Final'!I158-VLOOKUP(FinalComparison!$G158,'SB35 Determination Data'!$K$4:$AN$415,M$2,FALSE)</f>
        <v>0</v>
      </c>
      <c r="N158" s="80"/>
      <c r="O158" s="80"/>
      <c r="P158" s="80">
        <f>'5th Cycle Summary-Final'!J158-VLOOKUP(FinalComparison!$G158,'SB35 Determination Data'!$K$4:$AN$415,P$2,FALSE)</f>
        <v>0</v>
      </c>
      <c r="Q158" s="80">
        <f>'5th Cycle Summary-Final'!K158-VLOOKUP(FinalComparison!$G158,'SB35 Determination Data'!$K$4:$AN$415,Q$2,FALSE)</f>
        <v>0</v>
      </c>
      <c r="R158" s="80">
        <f>'5th Cycle Summary-Final'!L158-VLOOKUP(FinalComparison!$G158,'SB35 Determination Data'!$K$4:$AN$415,R$2,FALSE)</f>
        <v>0</v>
      </c>
      <c r="S158" s="80">
        <f>'5th Cycle Summary-Final'!M158-VLOOKUP(FinalComparison!$G158,'SB35 Determination Data'!$K$4:$AN$415,S$2,FALSE)</f>
        <v>0</v>
      </c>
      <c r="T158" s="80">
        <f>'5th Cycle Summary-Final'!N158-VLOOKUP(FinalComparison!$G158,'SB35 Determination Data'!$K$4:$AN$415,T$2,FALSE)</f>
        <v>0</v>
      </c>
      <c r="U158" s="34"/>
      <c r="V158" s="34"/>
      <c r="W158" s="80">
        <f>'5th Cycle Summary-Final'!O158-VLOOKUP(FinalComparison!$G158,'SB35 Determination Data'!$K$4:$AN$415,W$2,FALSE)</f>
        <v>0</v>
      </c>
      <c r="X158" s="34"/>
      <c r="Y158" s="80">
        <f>'5th Cycle Summary-Final'!P158-VLOOKUP(FinalComparison!$G158,'SB35 Determination Data'!$K$4:$AN$415,Y$2,FALSE)</f>
        <v>0</v>
      </c>
      <c r="Z158" s="80">
        <f>'5th Cycle Summary-Final'!Q158-VLOOKUP(FinalComparison!$G158,'SB35 Determination Data'!$K$4:$AN$415,Z$2,FALSE)</f>
        <v>0</v>
      </c>
      <c r="AA158" s="80">
        <f>'5th Cycle Summary-Final'!R158-VLOOKUP(FinalComparison!$G158,'SB35 Determination Data'!$K$4:$AN$415,AA$2,FALSE)</f>
        <v>0</v>
      </c>
      <c r="AB158" s="80">
        <f>'5th Cycle Summary-Final'!S158-VLOOKUP(FinalComparison!$G158,'SB35 Determination Data'!$K$4:$AN$415,AB$2,FALSE)</f>
        <v>0</v>
      </c>
      <c r="AC158" s="80">
        <f>'5th Cycle Summary-Final'!T158-VLOOKUP(FinalComparison!$G158,'SB35 Determination Data'!$K$4:$AN$415,AC$2,FALSE)</f>
        <v>0</v>
      </c>
      <c r="AD158" s="80">
        <f>'5th Cycle Summary-Final'!U158-VLOOKUP(FinalComparison!$G158,'SB35 Determination Data'!$K$4:$AN$415,AD$2,FALSE)</f>
        <v>-56</v>
      </c>
      <c r="AE158" s="80">
        <f>'5th Cycle Summary-Final'!V158-VLOOKUP(FinalComparison!$G158,'SB35 Determination Data'!$K$4:$AN$415,AE$2,FALSE)</f>
        <v>56</v>
      </c>
      <c r="AF158" s="80">
        <f>'5th Cycle Summary-Final'!W158-VLOOKUP(FinalComparison!$G158,'SB35 Determination Data'!$K$4:$AN$415,AF$2,FALSE)</f>
        <v>-0.13333333333333333</v>
      </c>
    </row>
    <row r="159" spans="1:32" x14ac:dyDescent="0.2">
      <c r="A159" t="s">
        <v>126</v>
      </c>
      <c r="F159" t="s">
        <v>13</v>
      </c>
      <c r="G159" t="s">
        <v>125</v>
      </c>
      <c r="H159" s="80">
        <f>'5th Cycle Summary-Final'!D159-VLOOKUP(FinalComparison!$G159,'SB35 Determination Data'!$K$4:$AN$415,H$2,FALSE)</f>
        <v>0</v>
      </c>
      <c r="I159" s="80">
        <f>'5th Cycle Summary-Final'!E159-VLOOKUP(FinalComparison!$G159,'SB35 Determination Data'!$K$4:$AN$415,I$2,FALSE)</f>
        <v>0</v>
      </c>
      <c r="J159" s="80">
        <f>'5th Cycle Summary-Final'!F159-VLOOKUP(FinalComparison!$G159,'SB35 Determination Data'!$K$4:$AN$415,J$2,FALSE)</f>
        <v>0</v>
      </c>
      <c r="K159" s="80">
        <f>'5th Cycle Summary-Final'!G159-VLOOKUP(FinalComparison!$G159,'SB35 Determination Data'!$K$4:$AN$415,K$2,FALSE)</f>
        <v>0</v>
      </c>
      <c r="L159" s="80">
        <f>'5th Cycle Summary-Final'!H159-VLOOKUP(FinalComparison!$G159,'SB35 Determination Data'!$K$4:$AN$415,L$2,FALSE)</f>
        <v>0</v>
      </c>
      <c r="M159" s="80">
        <f>'5th Cycle Summary-Final'!I159-VLOOKUP(FinalComparison!$G159,'SB35 Determination Data'!$K$4:$AN$415,M$2,FALSE)</f>
        <v>0</v>
      </c>
      <c r="N159" s="80"/>
      <c r="O159" s="80"/>
      <c r="P159" s="80">
        <f>'5th Cycle Summary-Final'!J159-VLOOKUP(FinalComparison!$G159,'SB35 Determination Data'!$K$4:$AN$415,P$2,FALSE)</f>
        <v>2</v>
      </c>
      <c r="Q159" s="80">
        <f>'5th Cycle Summary-Final'!K159-VLOOKUP(FinalComparison!$G159,'SB35 Determination Data'!$K$4:$AN$415,Q$2,FALSE)</f>
        <v>0</v>
      </c>
      <c r="R159" s="80">
        <f>'5th Cycle Summary-Final'!L159-VLOOKUP(FinalComparison!$G159,'SB35 Determination Data'!$K$4:$AN$415,R$2,FALSE)</f>
        <v>0</v>
      </c>
      <c r="S159" s="80">
        <f>'5th Cycle Summary-Final'!M159-VLOOKUP(FinalComparison!$G159,'SB35 Determination Data'!$K$4:$AN$415,S$2,FALSE)</f>
        <v>0</v>
      </c>
      <c r="T159" s="80">
        <f>'5th Cycle Summary-Final'!N159-VLOOKUP(FinalComparison!$G159,'SB35 Determination Data'!$K$4:$AN$415,T$2,FALSE)</f>
        <v>2</v>
      </c>
      <c r="U159" s="34"/>
      <c r="V159" s="34"/>
      <c r="W159" s="80">
        <f>'5th Cycle Summary-Final'!O159-VLOOKUP(FinalComparison!$G159,'SB35 Determination Data'!$K$4:$AN$415,W$2,FALSE)</f>
        <v>-0.26666666666666661</v>
      </c>
      <c r="X159" s="34"/>
      <c r="Y159" s="80">
        <f>'5th Cycle Summary-Final'!P159-VLOOKUP(FinalComparison!$G159,'SB35 Determination Data'!$K$4:$AN$415,Y$2,FALSE)</f>
        <v>0</v>
      </c>
      <c r="Z159" s="80">
        <f>'5th Cycle Summary-Final'!Q159-VLOOKUP(FinalComparison!$G159,'SB35 Determination Data'!$K$4:$AN$415,Z$2,FALSE)</f>
        <v>0</v>
      </c>
      <c r="AA159" s="80">
        <f>'5th Cycle Summary-Final'!R159-VLOOKUP(FinalComparison!$G159,'SB35 Determination Data'!$K$4:$AN$415,AA$2,FALSE)</f>
        <v>0</v>
      </c>
      <c r="AB159" s="80">
        <f>'5th Cycle Summary-Final'!S159-VLOOKUP(FinalComparison!$G159,'SB35 Determination Data'!$K$4:$AN$415,AB$2,FALSE)</f>
        <v>0</v>
      </c>
      <c r="AC159" s="80">
        <f>'5th Cycle Summary-Final'!T159-VLOOKUP(FinalComparison!$G159,'SB35 Determination Data'!$K$4:$AN$415,AC$2,FALSE)</f>
        <v>0</v>
      </c>
      <c r="AD159" s="80">
        <f>'5th Cycle Summary-Final'!U159-VLOOKUP(FinalComparison!$G159,'SB35 Determination Data'!$K$4:$AN$415,AD$2,FALSE)</f>
        <v>-9</v>
      </c>
      <c r="AE159" s="80">
        <f>'5th Cycle Summary-Final'!V159-VLOOKUP(FinalComparison!$G159,'SB35 Determination Data'!$K$4:$AN$415,AE$2,FALSE)</f>
        <v>6</v>
      </c>
      <c r="AF159" s="80">
        <f>'5th Cycle Summary-Final'!W159-VLOOKUP(FinalComparison!$G159,'SB35 Determination Data'!$K$4:$AN$415,AF$2,FALSE)</f>
        <v>-1</v>
      </c>
    </row>
    <row r="160" spans="1:32" x14ac:dyDescent="0.2">
      <c r="A160" t="s">
        <v>126</v>
      </c>
      <c r="F160" t="s">
        <v>13</v>
      </c>
      <c r="G160" t="s">
        <v>192</v>
      </c>
      <c r="H160" s="80">
        <f>'5th Cycle Summary-Final'!D160-VLOOKUP(FinalComparison!$G160,'SB35 Determination Data'!$K$4:$AN$415,H$2,FALSE)</f>
        <v>0</v>
      </c>
      <c r="I160" s="80">
        <f>'5th Cycle Summary-Final'!E160-VLOOKUP(FinalComparison!$G160,'SB35 Determination Data'!$K$4:$AN$415,I$2,FALSE)</f>
        <v>0</v>
      </c>
      <c r="J160" s="80">
        <f>'5th Cycle Summary-Final'!F160-VLOOKUP(FinalComparison!$G160,'SB35 Determination Data'!$K$4:$AN$415,J$2,FALSE)</f>
        <v>0</v>
      </c>
      <c r="K160" s="80">
        <f>'5th Cycle Summary-Final'!G160-VLOOKUP(FinalComparison!$G160,'SB35 Determination Data'!$K$4:$AN$415,K$2,FALSE)</f>
        <v>0</v>
      </c>
      <c r="L160" s="80">
        <f>'5th Cycle Summary-Final'!H160-VLOOKUP(FinalComparison!$G160,'SB35 Determination Data'!$K$4:$AN$415,L$2,FALSE)</f>
        <v>0</v>
      </c>
      <c r="M160" s="80">
        <f>'5th Cycle Summary-Final'!I160-VLOOKUP(FinalComparison!$G160,'SB35 Determination Data'!$K$4:$AN$415,M$2,FALSE)</f>
        <v>0</v>
      </c>
      <c r="N160" s="80"/>
      <c r="O160" s="80"/>
      <c r="P160" s="80">
        <f>'5th Cycle Summary-Final'!J160-VLOOKUP(FinalComparison!$G160,'SB35 Determination Data'!$K$4:$AN$415,P$2,FALSE)</f>
        <v>0</v>
      </c>
      <c r="Q160" s="80">
        <f>'5th Cycle Summary-Final'!K160-VLOOKUP(FinalComparison!$G160,'SB35 Determination Data'!$K$4:$AN$415,Q$2,FALSE)</f>
        <v>0</v>
      </c>
      <c r="R160" s="80">
        <f>'5th Cycle Summary-Final'!L160-VLOOKUP(FinalComparison!$G160,'SB35 Determination Data'!$K$4:$AN$415,R$2,FALSE)</f>
        <v>0</v>
      </c>
      <c r="S160" s="80">
        <f>'5th Cycle Summary-Final'!M160-VLOOKUP(FinalComparison!$G160,'SB35 Determination Data'!$K$4:$AN$415,S$2,FALSE)</f>
        <v>0</v>
      </c>
      <c r="T160" s="80">
        <f>'5th Cycle Summary-Final'!N160-VLOOKUP(FinalComparison!$G160,'SB35 Determination Data'!$K$4:$AN$415,T$2,FALSE)</f>
        <v>0</v>
      </c>
      <c r="U160" s="34"/>
      <c r="V160" s="34"/>
      <c r="W160" s="80">
        <f>'5th Cycle Summary-Final'!O160-VLOOKUP(FinalComparison!$G160,'SB35 Determination Data'!$K$4:$AN$415,W$2,FALSE)</f>
        <v>0</v>
      </c>
      <c r="X160" s="34"/>
      <c r="Y160" s="80">
        <f>'5th Cycle Summary-Final'!P160-VLOOKUP(FinalComparison!$G160,'SB35 Determination Data'!$K$4:$AN$415,Y$2,FALSE)</f>
        <v>0</v>
      </c>
      <c r="Z160" s="80">
        <f>'5th Cycle Summary-Final'!Q160-VLOOKUP(FinalComparison!$G160,'SB35 Determination Data'!$K$4:$AN$415,Z$2,FALSE)</f>
        <v>0</v>
      </c>
      <c r="AA160" s="80">
        <f>'5th Cycle Summary-Final'!R160-VLOOKUP(FinalComparison!$G160,'SB35 Determination Data'!$K$4:$AN$415,AA$2,FALSE)</f>
        <v>0</v>
      </c>
      <c r="AB160" s="80">
        <f>'5th Cycle Summary-Final'!S160-VLOOKUP(FinalComparison!$G160,'SB35 Determination Data'!$K$4:$AN$415,AB$2,FALSE)</f>
        <v>0</v>
      </c>
      <c r="AC160" s="80">
        <f>'5th Cycle Summary-Final'!T160-VLOOKUP(FinalComparison!$G160,'SB35 Determination Data'!$K$4:$AN$415,AC$2,FALSE)</f>
        <v>0</v>
      </c>
      <c r="AD160" s="80">
        <f>'5th Cycle Summary-Final'!U160-VLOOKUP(FinalComparison!$G160,'SB35 Determination Data'!$K$4:$AN$415,AD$2,FALSE)</f>
        <v>0</v>
      </c>
      <c r="AE160" s="80">
        <f>'5th Cycle Summary-Final'!V160-VLOOKUP(FinalComparison!$G160,'SB35 Determination Data'!$K$4:$AN$415,AE$2,FALSE)</f>
        <v>0</v>
      </c>
      <c r="AF160" s="80">
        <f>'5th Cycle Summary-Final'!W160-VLOOKUP(FinalComparison!$G160,'SB35 Determination Data'!$K$4:$AN$415,AF$2,FALSE)</f>
        <v>0</v>
      </c>
    </row>
    <row r="161" spans="1:32" x14ac:dyDescent="0.2">
      <c r="A161" t="s">
        <v>126</v>
      </c>
      <c r="F161" t="s">
        <v>13</v>
      </c>
      <c r="G161" t="s">
        <v>1070</v>
      </c>
      <c r="H161" s="80">
        <f>'5th Cycle Summary-Final'!D161-VLOOKUP(FinalComparison!$G161,'SB35 Determination Data'!$K$4:$AN$415,H$2,FALSE)</f>
        <v>0</v>
      </c>
      <c r="I161" s="80">
        <f>'5th Cycle Summary-Final'!E161-VLOOKUP(FinalComparison!$G161,'SB35 Determination Data'!$K$4:$AN$415,I$2,FALSE)</f>
        <v>0</v>
      </c>
      <c r="J161" s="80">
        <f>'5th Cycle Summary-Final'!F161-VLOOKUP(FinalComparison!$G161,'SB35 Determination Data'!$K$4:$AN$415,J$2,FALSE)</f>
        <v>0</v>
      </c>
      <c r="K161" s="80">
        <f>'5th Cycle Summary-Final'!G161-VLOOKUP(FinalComparison!$G161,'SB35 Determination Data'!$K$4:$AN$415,K$2,FALSE)</f>
        <v>0</v>
      </c>
      <c r="L161" s="80">
        <f>'5th Cycle Summary-Final'!H161-VLOOKUP(FinalComparison!$G161,'SB35 Determination Data'!$K$4:$AN$415,L$2,FALSE)</f>
        <v>0</v>
      </c>
      <c r="M161" s="80">
        <f>'5th Cycle Summary-Final'!I161-VLOOKUP(FinalComparison!$G161,'SB35 Determination Data'!$K$4:$AN$415,M$2,FALSE)</f>
        <v>0</v>
      </c>
      <c r="N161" s="80"/>
      <c r="O161" s="80"/>
      <c r="P161" s="80">
        <f>'5th Cycle Summary-Final'!J161-VLOOKUP(FinalComparison!$G161,'SB35 Determination Data'!$K$4:$AN$415,P$2,FALSE)</f>
        <v>0</v>
      </c>
      <c r="Q161" s="80">
        <f>'5th Cycle Summary-Final'!K161-VLOOKUP(FinalComparison!$G161,'SB35 Determination Data'!$K$4:$AN$415,Q$2,FALSE)</f>
        <v>0</v>
      </c>
      <c r="R161" s="80">
        <f>'5th Cycle Summary-Final'!L161-VLOOKUP(FinalComparison!$G161,'SB35 Determination Data'!$K$4:$AN$415,R$2,FALSE)</f>
        <v>0</v>
      </c>
      <c r="S161" s="80">
        <f>'5th Cycle Summary-Final'!M161-VLOOKUP(FinalComparison!$G161,'SB35 Determination Data'!$K$4:$AN$415,S$2,FALSE)</f>
        <v>0</v>
      </c>
      <c r="T161" s="80">
        <f>'5th Cycle Summary-Final'!N161-VLOOKUP(FinalComparison!$G161,'SB35 Determination Data'!$K$4:$AN$415,T$2,FALSE)</f>
        <v>0</v>
      </c>
      <c r="U161" s="34"/>
      <c r="V161" s="34"/>
      <c r="W161" s="80">
        <f>'5th Cycle Summary-Final'!O161-VLOOKUP(FinalComparison!$G161,'SB35 Determination Data'!$K$4:$AN$415,W$2,FALSE)</f>
        <v>0</v>
      </c>
      <c r="X161" s="34"/>
      <c r="Y161" s="80">
        <f>'5th Cycle Summary-Final'!P161-VLOOKUP(FinalComparison!$G161,'SB35 Determination Data'!$K$4:$AN$415,Y$2,FALSE)</f>
        <v>0</v>
      </c>
      <c r="Z161" s="80">
        <f>'5th Cycle Summary-Final'!Q161-VLOOKUP(FinalComparison!$G161,'SB35 Determination Data'!$K$4:$AN$415,Z$2,FALSE)</f>
        <v>0</v>
      </c>
      <c r="AA161" s="80">
        <f>'5th Cycle Summary-Final'!R161-VLOOKUP(FinalComparison!$G161,'SB35 Determination Data'!$K$4:$AN$415,AA$2,FALSE)</f>
        <v>0</v>
      </c>
      <c r="AB161" s="80">
        <f>'5th Cycle Summary-Final'!S161-VLOOKUP(FinalComparison!$G161,'SB35 Determination Data'!$K$4:$AN$415,AB$2,FALSE)</f>
        <v>0</v>
      </c>
      <c r="AC161" s="80">
        <f>'5th Cycle Summary-Final'!T161-VLOOKUP(FinalComparison!$G161,'SB35 Determination Data'!$K$4:$AN$415,AC$2,FALSE)</f>
        <v>0</v>
      </c>
      <c r="AD161" s="80">
        <f>'5th Cycle Summary-Final'!U161-VLOOKUP(FinalComparison!$G161,'SB35 Determination Data'!$K$4:$AN$415,AD$2,FALSE)</f>
        <v>-8</v>
      </c>
      <c r="AE161" s="80">
        <f>'5th Cycle Summary-Final'!V161-VLOOKUP(FinalComparison!$G161,'SB35 Determination Data'!$K$4:$AN$415,AE$2,FALSE)</f>
        <v>1</v>
      </c>
      <c r="AF161" s="80">
        <f>'5th Cycle Summary-Final'!W161-VLOOKUP(FinalComparison!$G161,'SB35 Determination Data'!$K$4:$AN$415,AF$2,FALSE)</f>
        <v>-8</v>
      </c>
    </row>
    <row r="162" spans="1:32" x14ac:dyDescent="0.2">
      <c r="A162" t="s">
        <v>126</v>
      </c>
      <c r="F162" t="s">
        <v>13</v>
      </c>
      <c r="G162" t="s">
        <v>310</v>
      </c>
      <c r="H162" s="80" t="e">
        <f>'5th Cycle Summary-Final'!D162-VLOOKUP(FinalComparison!$G162,'SB35 Determination Data'!$K$4:$AN$415,H$2,FALSE)</f>
        <v>#N/A</v>
      </c>
      <c r="I162" s="80" t="e">
        <f>'5th Cycle Summary-Final'!E162-VLOOKUP(FinalComparison!$G162,'SB35 Determination Data'!$K$4:$AN$415,I$2,FALSE)</f>
        <v>#N/A</v>
      </c>
      <c r="J162" s="80" t="e">
        <f>'5th Cycle Summary-Final'!F162-VLOOKUP(FinalComparison!$G162,'SB35 Determination Data'!$K$4:$AN$415,J$2,FALSE)</f>
        <v>#N/A</v>
      </c>
      <c r="K162" s="80" t="e">
        <f>'5th Cycle Summary-Final'!G162-VLOOKUP(FinalComparison!$G162,'SB35 Determination Data'!$K$4:$AN$415,K$2,FALSE)</f>
        <v>#N/A</v>
      </c>
      <c r="L162" s="80" t="e">
        <f>'5th Cycle Summary-Final'!H162-VLOOKUP(FinalComparison!$G162,'SB35 Determination Data'!$K$4:$AN$415,L$2,FALSE)</f>
        <v>#N/A</v>
      </c>
      <c r="M162" s="80" t="e">
        <f>'5th Cycle Summary-Final'!I162-VLOOKUP(FinalComparison!$G162,'SB35 Determination Data'!$K$4:$AN$415,M$2,FALSE)</f>
        <v>#N/A</v>
      </c>
      <c r="N162" s="80"/>
      <c r="O162" s="80"/>
      <c r="P162" s="80" t="e">
        <f>'5th Cycle Summary-Final'!J162-VLOOKUP(FinalComparison!$G162,'SB35 Determination Data'!$K$4:$AN$415,P$2,FALSE)</f>
        <v>#N/A</v>
      </c>
      <c r="Q162" s="80" t="e">
        <f>'5th Cycle Summary-Final'!K162-VLOOKUP(FinalComparison!$G162,'SB35 Determination Data'!$K$4:$AN$415,Q$2,FALSE)</f>
        <v>#N/A</v>
      </c>
      <c r="R162" s="80" t="e">
        <f>'5th Cycle Summary-Final'!L162-VLOOKUP(FinalComparison!$G162,'SB35 Determination Data'!$K$4:$AN$415,R$2,FALSE)</f>
        <v>#N/A</v>
      </c>
      <c r="S162" s="80" t="e">
        <f>'5th Cycle Summary-Final'!M162-VLOOKUP(FinalComparison!$G162,'SB35 Determination Data'!$K$4:$AN$415,S$2,FALSE)</f>
        <v>#N/A</v>
      </c>
      <c r="T162" s="80" t="e">
        <f>'5th Cycle Summary-Final'!N162-VLOOKUP(FinalComparison!$G162,'SB35 Determination Data'!$K$4:$AN$415,T$2,FALSE)</f>
        <v>#N/A</v>
      </c>
      <c r="U162" s="34"/>
      <c r="V162" s="34"/>
      <c r="W162" s="80" t="e">
        <f>'5th Cycle Summary-Final'!O162-VLOOKUP(FinalComparison!$G162,'SB35 Determination Data'!$K$4:$AN$415,W$2,FALSE)</f>
        <v>#N/A</v>
      </c>
      <c r="X162" s="34"/>
      <c r="Y162" s="80" t="e">
        <f>'5th Cycle Summary-Final'!P162-VLOOKUP(FinalComparison!$G162,'SB35 Determination Data'!$K$4:$AN$415,Y$2,FALSE)</f>
        <v>#N/A</v>
      </c>
      <c r="Z162" s="80" t="e">
        <f>'5th Cycle Summary-Final'!Q162-VLOOKUP(FinalComparison!$G162,'SB35 Determination Data'!$K$4:$AN$415,Z$2,FALSE)</f>
        <v>#N/A</v>
      </c>
      <c r="AA162" s="80" t="e">
        <f>'5th Cycle Summary-Final'!R162-VLOOKUP(FinalComparison!$G162,'SB35 Determination Data'!$K$4:$AN$415,AA$2,FALSE)</f>
        <v>#N/A</v>
      </c>
      <c r="AB162" s="80" t="e">
        <f>'5th Cycle Summary-Final'!S162-VLOOKUP(FinalComparison!$G162,'SB35 Determination Data'!$K$4:$AN$415,AB$2,FALSE)</f>
        <v>#N/A</v>
      </c>
      <c r="AC162" s="80" t="e">
        <f>'5th Cycle Summary-Final'!T162-VLOOKUP(FinalComparison!$G162,'SB35 Determination Data'!$K$4:$AN$415,AC$2,FALSE)</f>
        <v>#N/A</v>
      </c>
      <c r="AD162" s="80" t="e">
        <f>'5th Cycle Summary-Final'!U162-VLOOKUP(FinalComparison!$G162,'SB35 Determination Data'!$K$4:$AN$415,AD$2,FALSE)</f>
        <v>#N/A</v>
      </c>
      <c r="AE162" s="80" t="e">
        <f>'5th Cycle Summary-Final'!V162-VLOOKUP(FinalComparison!$G162,'SB35 Determination Data'!$K$4:$AN$415,AE$2,FALSE)</f>
        <v>#N/A</v>
      </c>
      <c r="AF162" s="80" t="e">
        <f>'5th Cycle Summary-Final'!W162-VLOOKUP(FinalComparison!$G162,'SB35 Determination Data'!$K$4:$AN$415,AF$2,FALSE)</f>
        <v>#N/A</v>
      </c>
    </row>
    <row r="163" spans="1:32" x14ac:dyDescent="0.2">
      <c r="A163" t="s">
        <v>949</v>
      </c>
      <c r="F163" t="s">
        <v>950</v>
      </c>
      <c r="G163" t="s">
        <v>948</v>
      </c>
      <c r="H163" s="80">
        <f>'5th Cycle Summary-Final'!D163-VLOOKUP(FinalComparison!$G163,'SB35 Determination Data'!$K$4:$AN$415,H$2,FALSE)</f>
        <v>-2</v>
      </c>
      <c r="I163" s="80">
        <f>'5th Cycle Summary-Final'!E163-VLOOKUP(FinalComparison!$G163,'SB35 Determination Data'!$K$4:$AN$415,I$2,FALSE)</f>
        <v>0</v>
      </c>
      <c r="J163" s="80">
        <f>'5th Cycle Summary-Final'!F163-VLOOKUP(FinalComparison!$G163,'SB35 Determination Data'!$K$4:$AN$415,J$2,FALSE)</f>
        <v>0</v>
      </c>
      <c r="K163" s="80">
        <f>'5th Cycle Summary-Final'!G163-VLOOKUP(FinalComparison!$G163,'SB35 Determination Data'!$K$4:$AN$415,K$2,FALSE)</f>
        <v>0</v>
      </c>
      <c r="L163" s="80">
        <f>'5th Cycle Summary-Final'!H163-VLOOKUP(FinalComparison!$G163,'SB35 Determination Data'!$K$4:$AN$415,L$2,FALSE)</f>
        <v>-2</v>
      </c>
      <c r="M163" s="80">
        <f>'5th Cycle Summary-Final'!I163-VLOOKUP(FinalComparison!$G163,'SB35 Determination Data'!$K$4:$AN$415,M$2,FALSE)</f>
        <v>0</v>
      </c>
      <c r="N163" s="80"/>
      <c r="O163" s="80"/>
      <c r="P163" s="80">
        <f>'5th Cycle Summary-Final'!J163-VLOOKUP(FinalComparison!$G163,'SB35 Determination Data'!$K$4:$AN$415,P$2,FALSE)</f>
        <v>0</v>
      </c>
      <c r="Q163" s="80">
        <f>'5th Cycle Summary-Final'!K163-VLOOKUP(FinalComparison!$G163,'SB35 Determination Data'!$K$4:$AN$415,Q$2,FALSE)</f>
        <v>0</v>
      </c>
      <c r="R163" s="80">
        <f>'5th Cycle Summary-Final'!L163-VLOOKUP(FinalComparison!$G163,'SB35 Determination Data'!$K$4:$AN$415,R$2,FALSE)</f>
        <v>0</v>
      </c>
      <c r="S163" s="80">
        <f>'5th Cycle Summary-Final'!M163-VLOOKUP(FinalComparison!$G163,'SB35 Determination Data'!$K$4:$AN$415,S$2,FALSE)</f>
        <v>0</v>
      </c>
      <c r="T163" s="80">
        <f>'5th Cycle Summary-Final'!N163-VLOOKUP(FinalComparison!$G163,'SB35 Determination Data'!$K$4:$AN$415,T$2,FALSE)</f>
        <v>0</v>
      </c>
      <c r="U163" s="34"/>
      <c r="V163" s="34"/>
      <c r="W163" s="80">
        <f>'5th Cycle Summary-Final'!O163-VLOOKUP(FinalComparison!$G163,'SB35 Determination Data'!$K$4:$AN$415,W$2,FALSE)</f>
        <v>0</v>
      </c>
      <c r="X163" s="34"/>
      <c r="Y163" s="80">
        <f>'5th Cycle Summary-Final'!P163-VLOOKUP(FinalComparison!$G163,'SB35 Determination Data'!$K$4:$AN$415,Y$2,FALSE)</f>
        <v>0</v>
      </c>
      <c r="Z163" s="80">
        <f>'5th Cycle Summary-Final'!Q163-VLOOKUP(FinalComparison!$G163,'SB35 Determination Data'!$K$4:$AN$415,Z$2,FALSE)</f>
        <v>0</v>
      </c>
      <c r="AA163" s="80">
        <f>'5th Cycle Summary-Final'!R163-VLOOKUP(FinalComparison!$G163,'SB35 Determination Data'!$K$4:$AN$415,AA$2,FALSE)</f>
        <v>0</v>
      </c>
      <c r="AB163" s="80">
        <f>'5th Cycle Summary-Final'!S163-VLOOKUP(FinalComparison!$G163,'SB35 Determination Data'!$K$4:$AN$415,AB$2,FALSE)</f>
        <v>0</v>
      </c>
      <c r="AC163" s="80">
        <f>'5th Cycle Summary-Final'!T163-VLOOKUP(FinalComparison!$G163,'SB35 Determination Data'!$K$4:$AN$415,AC$2,FALSE)</f>
        <v>0</v>
      </c>
      <c r="AD163" s="80">
        <f>'5th Cycle Summary-Final'!U163-VLOOKUP(FinalComparison!$G163,'SB35 Determination Data'!$K$4:$AN$415,AD$2,FALSE)</f>
        <v>0</v>
      </c>
      <c r="AE163" s="80">
        <f>'5th Cycle Summary-Final'!V163-VLOOKUP(FinalComparison!$G163,'SB35 Determination Data'!$K$4:$AN$415,AE$2,FALSE)</f>
        <v>0</v>
      </c>
      <c r="AF163" s="80">
        <f>'5th Cycle Summary-Final'!W163-VLOOKUP(FinalComparison!$G163,'SB35 Determination Data'!$K$4:$AN$415,AF$2,FALSE)</f>
        <v>0</v>
      </c>
    </row>
    <row r="164" spans="1:32" x14ac:dyDescent="0.2">
      <c r="A164" t="s">
        <v>949</v>
      </c>
      <c r="F164" t="s">
        <v>950</v>
      </c>
      <c r="G164" t="s">
        <v>952</v>
      </c>
      <c r="H164" s="80">
        <f>'5th Cycle Summary-Final'!D164-VLOOKUP(FinalComparison!$G164,'SB35 Determination Data'!$K$4:$AN$415,H$2,FALSE)</f>
        <v>0</v>
      </c>
      <c r="I164" s="80">
        <f>'5th Cycle Summary-Final'!E164-VLOOKUP(FinalComparison!$G164,'SB35 Determination Data'!$K$4:$AN$415,I$2,FALSE)</f>
        <v>0</v>
      </c>
      <c r="J164" s="80">
        <f>'5th Cycle Summary-Final'!F164-VLOOKUP(FinalComparison!$G164,'SB35 Determination Data'!$K$4:$AN$415,J$2,FALSE)</f>
        <v>0</v>
      </c>
      <c r="K164" s="80">
        <f>'5th Cycle Summary-Final'!G164-VLOOKUP(FinalComparison!$G164,'SB35 Determination Data'!$K$4:$AN$415,K$2,FALSE)</f>
        <v>0</v>
      </c>
      <c r="L164" s="80">
        <f>'5th Cycle Summary-Final'!H164-VLOOKUP(FinalComparison!$G164,'SB35 Determination Data'!$K$4:$AN$415,L$2,FALSE)</f>
        <v>0</v>
      </c>
      <c r="M164" s="80">
        <f>'5th Cycle Summary-Final'!I164-VLOOKUP(FinalComparison!$G164,'SB35 Determination Data'!$K$4:$AN$415,M$2,FALSE)</f>
        <v>0</v>
      </c>
      <c r="N164" s="80"/>
      <c r="O164" s="80"/>
      <c r="P164" s="80">
        <f>'5th Cycle Summary-Final'!J164-VLOOKUP(FinalComparison!$G164,'SB35 Determination Data'!$K$4:$AN$415,P$2,FALSE)</f>
        <v>0</v>
      </c>
      <c r="Q164" s="80">
        <f>'5th Cycle Summary-Final'!K164-VLOOKUP(FinalComparison!$G164,'SB35 Determination Data'!$K$4:$AN$415,Q$2,FALSE)</f>
        <v>-1</v>
      </c>
      <c r="R164" s="80">
        <f>'5th Cycle Summary-Final'!L164-VLOOKUP(FinalComparison!$G164,'SB35 Determination Data'!$K$4:$AN$415,R$2,FALSE)</f>
        <v>0</v>
      </c>
      <c r="S164" s="80">
        <f>'5th Cycle Summary-Final'!M164-VLOOKUP(FinalComparison!$G164,'SB35 Determination Data'!$K$4:$AN$415,S$2,FALSE)</f>
        <v>-1</v>
      </c>
      <c r="T164" s="80">
        <f>'5th Cycle Summary-Final'!N164-VLOOKUP(FinalComparison!$G164,'SB35 Determination Data'!$K$4:$AN$415,T$2,FALSE)</f>
        <v>1</v>
      </c>
      <c r="U164" s="34"/>
      <c r="V164" s="34"/>
      <c r="W164" s="80">
        <f>'5th Cycle Summary-Final'!O164-VLOOKUP(FinalComparison!$G164,'SB35 Determination Data'!$K$4:$AN$415,W$2,FALSE)</f>
        <v>-2.3201856148491878E-3</v>
      </c>
      <c r="X164" s="34"/>
      <c r="Y164" s="80">
        <f>'5th Cycle Summary-Final'!P164-VLOOKUP(FinalComparison!$G164,'SB35 Determination Data'!$K$4:$AN$415,Y$2,FALSE)</f>
        <v>-90</v>
      </c>
      <c r="Z164" s="80">
        <f>'5th Cycle Summary-Final'!Q164-VLOOKUP(FinalComparison!$G164,'SB35 Determination Data'!$K$4:$AN$415,Z$2,FALSE)</f>
        <v>-4</v>
      </c>
      <c r="AA164" s="80">
        <f>'5th Cycle Summary-Final'!R164-VLOOKUP(FinalComparison!$G164,'SB35 Determination Data'!$K$4:$AN$415,AA$2,FALSE)</f>
        <v>-86</v>
      </c>
      <c r="AB164" s="80">
        <f>'5th Cycle Summary-Final'!S164-VLOOKUP(FinalComparison!$G164,'SB35 Determination Data'!$K$4:$AN$415,AB$2,FALSE)</f>
        <v>-4.9019607843137254E-3</v>
      </c>
      <c r="AC164" s="80">
        <f>'5th Cycle Summary-Final'!T164-VLOOKUP(FinalComparison!$G164,'SB35 Determination Data'!$K$4:$AN$415,AC$2,FALSE)</f>
        <v>0</v>
      </c>
      <c r="AD164" s="80">
        <f>'5th Cycle Summary-Final'!U164-VLOOKUP(FinalComparison!$G164,'SB35 Determination Data'!$K$4:$AN$415,AD$2,FALSE)</f>
        <v>-258</v>
      </c>
      <c r="AE164" s="80">
        <f>'5th Cycle Summary-Final'!V164-VLOOKUP(FinalComparison!$G164,'SB35 Determination Data'!$K$4:$AN$415,AE$2,FALSE)</f>
        <v>258</v>
      </c>
      <c r="AF164" s="80">
        <f>'5th Cycle Summary-Final'!W164-VLOOKUP(FinalComparison!$G164,'SB35 Determination Data'!$K$4:$AN$415,AF$2,FALSE)</f>
        <v>-0.24594852240228787</v>
      </c>
    </row>
    <row r="165" spans="1:32" x14ac:dyDescent="0.2">
      <c r="A165" t="s">
        <v>949</v>
      </c>
      <c r="F165" t="s">
        <v>950</v>
      </c>
      <c r="G165" t="s">
        <v>949</v>
      </c>
      <c r="H165" s="80">
        <f>'5th Cycle Summary-Final'!D165-VLOOKUP(FinalComparison!$G165,'SB35 Determination Data'!$K$4:$AN$415,H$2,FALSE)</f>
        <v>-266</v>
      </c>
      <c r="I165" s="80">
        <f>'5th Cycle Summary-Final'!E165-VLOOKUP(FinalComparison!$G165,'SB35 Determination Data'!$K$4:$AN$415,I$2,FALSE)</f>
        <v>0</v>
      </c>
      <c r="J165" s="80">
        <f>'5th Cycle Summary-Final'!F165-VLOOKUP(FinalComparison!$G165,'SB35 Determination Data'!$K$4:$AN$415,J$2,FALSE)</f>
        <v>0</v>
      </c>
      <c r="K165" s="80">
        <f>'5th Cycle Summary-Final'!G165-VLOOKUP(FinalComparison!$G165,'SB35 Determination Data'!$K$4:$AN$415,K$2,FALSE)</f>
        <v>0</v>
      </c>
      <c r="L165" s="80">
        <f>'5th Cycle Summary-Final'!H165-VLOOKUP(FinalComparison!$G165,'SB35 Determination Data'!$K$4:$AN$415,L$2,FALSE)</f>
        <v>-266</v>
      </c>
      <c r="M165" s="80">
        <f>'5th Cycle Summary-Final'!I165-VLOOKUP(FinalComparison!$G165,'SB35 Determination Data'!$K$4:$AN$415,M$2,FALSE)</f>
        <v>0</v>
      </c>
      <c r="N165" s="80"/>
      <c r="O165" s="80"/>
      <c r="P165" s="80">
        <f>'5th Cycle Summary-Final'!J165-VLOOKUP(FinalComparison!$G165,'SB35 Determination Data'!$K$4:$AN$415,P$2,FALSE)</f>
        <v>-191</v>
      </c>
      <c r="Q165" s="80">
        <f>'5th Cycle Summary-Final'!K165-VLOOKUP(FinalComparison!$G165,'SB35 Determination Data'!$K$4:$AN$415,Q$2,FALSE)</f>
        <v>0</v>
      </c>
      <c r="R165" s="80">
        <f>'5th Cycle Summary-Final'!L165-VLOOKUP(FinalComparison!$G165,'SB35 Determination Data'!$K$4:$AN$415,R$2,FALSE)</f>
        <v>0</v>
      </c>
      <c r="S165" s="80">
        <f>'5th Cycle Summary-Final'!M165-VLOOKUP(FinalComparison!$G165,'SB35 Determination Data'!$K$4:$AN$415,S$2,FALSE)</f>
        <v>0</v>
      </c>
      <c r="T165" s="80">
        <f>'5th Cycle Summary-Final'!N165-VLOOKUP(FinalComparison!$G165,'SB35 Determination Data'!$K$4:$AN$415,T$2,FALSE)</f>
        <v>-191</v>
      </c>
      <c r="U165" s="34"/>
      <c r="V165" s="34"/>
      <c r="W165" s="80">
        <f>'5th Cycle Summary-Final'!O165-VLOOKUP(FinalComparison!$G165,'SB35 Determination Data'!$K$4:$AN$415,W$2,FALSE)</f>
        <v>0</v>
      </c>
      <c r="X165" s="34"/>
      <c r="Y165" s="80">
        <f>'5th Cycle Summary-Final'!P165-VLOOKUP(FinalComparison!$G165,'SB35 Determination Data'!$K$4:$AN$415,Y$2,FALSE)</f>
        <v>-175</v>
      </c>
      <c r="Z165" s="80">
        <f>'5th Cycle Summary-Final'!Q165-VLOOKUP(FinalComparison!$G165,'SB35 Determination Data'!$K$4:$AN$415,Z$2,FALSE)</f>
        <v>0</v>
      </c>
      <c r="AA165" s="80">
        <f>'5th Cycle Summary-Final'!R165-VLOOKUP(FinalComparison!$G165,'SB35 Determination Data'!$K$4:$AN$415,AA$2,FALSE)</f>
        <v>-175</v>
      </c>
      <c r="AB165" s="80">
        <f>'5th Cycle Summary-Final'!S165-VLOOKUP(FinalComparison!$G165,'SB35 Determination Data'!$K$4:$AN$415,AB$2,FALSE)</f>
        <v>4.0281230454673883E-2</v>
      </c>
      <c r="AC165" s="80">
        <f>'5th Cycle Summary-Final'!T165-VLOOKUP(FinalComparison!$G165,'SB35 Determination Data'!$K$4:$AN$415,AC$2,FALSE)</f>
        <v>-463</v>
      </c>
      <c r="AD165" s="80">
        <f>'5th Cycle Summary-Final'!U165-VLOOKUP(FinalComparison!$G165,'SB35 Determination Data'!$K$4:$AN$415,AD$2,FALSE)</f>
        <v>-603</v>
      </c>
      <c r="AE165" s="80">
        <f>'5th Cycle Summary-Final'!V165-VLOOKUP(FinalComparison!$G165,'SB35 Determination Data'!$K$4:$AN$415,AE$2,FALSE)</f>
        <v>140</v>
      </c>
      <c r="AF165" s="80">
        <f>'5th Cycle Summary-Final'!W165-VLOOKUP(FinalComparison!$G165,'SB35 Determination Data'!$K$4:$AN$415,AF$2,FALSE)</f>
        <v>-0.24823632280308539</v>
      </c>
    </row>
    <row r="166" spans="1:32" x14ac:dyDescent="0.2">
      <c r="A166" t="s">
        <v>949</v>
      </c>
      <c r="F166" t="s">
        <v>950</v>
      </c>
      <c r="G166" t="s">
        <v>1005</v>
      </c>
      <c r="H166" s="80">
        <f>'5th Cycle Summary-Final'!D166-VLOOKUP(FinalComparison!$G166,'SB35 Determination Data'!$K$4:$AN$415,H$2,FALSE)</f>
        <v>0</v>
      </c>
      <c r="I166" s="80">
        <f>'5th Cycle Summary-Final'!E166-VLOOKUP(FinalComparison!$G166,'SB35 Determination Data'!$K$4:$AN$415,I$2,FALSE)</f>
        <v>0</v>
      </c>
      <c r="J166" s="80">
        <f>'5th Cycle Summary-Final'!F166-VLOOKUP(FinalComparison!$G166,'SB35 Determination Data'!$K$4:$AN$415,J$2,FALSE)</f>
        <v>0</v>
      </c>
      <c r="K166" s="80">
        <f>'5th Cycle Summary-Final'!G166-VLOOKUP(FinalComparison!$G166,'SB35 Determination Data'!$K$4:$AN$415,K$2,FALSE)</f>
        <v>0</v>
      </c>
      <c r="L166" s="80">
        <f>'5th Cycle Summary-Final'!H166-VLOOKUP(FinalComparison!$G166,'SB35 Determination Data'!$K$4:$AN$415,L$2,FALSE)</f>
        <v>0</v>
      </c>
      <c r="M166" s="80">
        <f>'5th Cycle Summary-Final'!I166-VLOOKUP(FinalComparison!$G166,'SB35 Determination Data'!$K$4:$AN$415,M$2,FALSE)</f>
        <v>0</v>
      </c>
      <c r="N166" s="80"/>
      <c r="O166" s="80"/>
      <c r="P166" s="80">
        <f>'5th Cycle Summary-Final'!J166-VLOOKUP(FinalComparison!$G166,'SB35 Determination Data'!$K$4:$AN$415,P$2,FALSE)</f>
        <v>0</v>
      </c>
      <c r="Q166" s="80">
        <f>'5th Cycle Summary-Final'!K166-VLOOKUP(FinalComparison!$G166,'SB35 Determination Data'!$K$4:$AN$415,Q$2,FALSE)</f>
        <v>-11</v>
      </c>
      <c r="R166" s="80">
        <f>'5th Cycle Summary-Final'!L166-VLOOKUP(FinalComparison!$G166,'SB35 Determination Data'!$K$4:$AN$415,R$2,FALSE)</f>
        <v>0</v>
      </c>
      <c r="S166" s="80">
        <f>'5th Cycle Summary-Final'!M166-VLOOKUP(FinalComparison!$G166,'SB35 Determination Data'!$K$4:$AN$415,S$2,FALSE)</f>
        <v>-11</v>
      </c>
      <c r="T166" s="80">
        <f>'5th Cycle Summary-Final'!N166-VLOOKUP(FinalComparison!$G166,'SB35 Determination Data'!$K$4:$AN$415,T$2,FALSE)</f>
        <v>11</v>
      </c>
      <c r="U166" s="34"/>
      <c r="V166" s="34"/>
      <c r="W166" s="80">
        <f>'5th Cycle Summary-Final'!O166-VLOOKUP(FinalComparison!$G166,'SB35 Determination Data'!$K$4:$AN$415,W$2,FALSE)</f>
        <v>-1.4193548387096775E-2</v>
      </c>
      <c r="X166" s="34"/>
      <c r="Y166" s="80">
        <f>'5th Cycle Summary-Final'!P166-VLOOKUP(FinalComparison!$G166,'SB35 Determination Data'!$K$4:$AN$415,Y$2,FALSE)</f>
        <v>0</v>
      </c>
      <c r="Z166" s="80">
        <f>'5th Cycle Summary-Final'!Q166-VLOOKUP(FinalComparison!$G166,'SB35 Determination Data'!$K$4:$AN$415,Z$2,FALSE)</f>
        <v>-1</v>
      </c>
      <c r="AA166" s="80">
        <f>'5th Cycle Summary-Final'!R166-VLOOKUP(FinalComparison!$G166,'SB35 Determination Data'!$K$4:$AN$415,AA$2,FALSE)</f>
        <v>1</v>
      </c>
      <c r="AB166" s="80">
        <f>'5th Cycle Summary-Final'!S166-VLOOKUP(FinalComparison!$G166,'SB35 Determination Data'!$K$4:$AN$415,AB$2,FALSE)</f>
        <v>-1.406469760900142E-3</v>
      </c>
      <c r="AC166" s="80">
        <f>'5th Cycle Summary-Final'!T166-VLOOKUP(FinalComparison!$G166,'SB35 Determination Data'!$K$4:$AN$415,AC$2,FALSE)</f>
        <v>0</v>
      </c>
      <c r="AD166" s="80">
        <f>'5th Cycle Summary-Final'!U166-VLOOKUP(FinalComparison!$G166,'SB35 Determination Data'!$K$4:$AN$415,AD$2,FALSE)</f>
        <v>-148</v>
      </c>
      <c r="AE166" s="80">
        <f>'5th Cycle Summary-Final'!V166-VLOOKUP(FinalComparison!$G166,'SB35 Determination Data'!$K$4:$AN$415,AE$2,FALSE)</f>
        <v>148</v>
      </c>
      <c r="AF166" s="80">
        <f>'5th Cycle Summary-Final'!W166-VLOOKUP(FinalComparison!$G166,'SB35 Determination Data'!$K$4:$AN$415,AF$2,FALSE)</f>
        <v>-7.8514588859416451E-2</v>
      </c>
    </row>
    <row r="167" spans="1:32" x14ac:dyDescent="0.2">
      <c r="A167" t="s">
        <v>187</v>
      </c>
      <c r="F167" t="s">
        <v>13</v>
      </c>
      <c r="G167" t="s">
        <v>186</v>
      </c>
      <c r="H167" s="80">
        <f>'5th Cycle Summary-Final'!D167-VLOOKUP(FinalComparison!$G167,'SB35 Determination Data'!$K$4:$AN$415,H$2,FALSE)</f>
        <v>0</v>
      </c>
      <c r="I167" s="80">
        <f>'5th Cycle Summary-Final'!E167-VLOOKUP(FinalComparison!$G167,'SB35 Determination Data'!$K$4:$AN$415,I$2,FALSE)</f>
        <v>0</v>
      </c>
      <c r="J167" s="80">
        <f>'5th Cycle Summary-Final'!F167-VLOOKUP(FinalComparison!$G167,'SB35 Determination Data'!$K$4:$AN$415,J$2,FALSE)</f>
        <v>0</v>
      </c>
      <c r="K167" s="80">
        <f>'5th Cycle Summary-Final'!G167-VLOOKUP(FinalComparison!$G167,'SB35 Determination Data'!$K$4:$AN$415,K$2,FALSE)</f>
        <v>0</v>
      </c>
      <c r="L167" s="80">
        <f>'5th Cycle Summary-Final'!H167-VLOOKUP(FinalComparison!$G167,'SB35 Determination Data'!$K$4:$AN$415,L$2,FALSE)</f>
        <v>0</v>
      </c>
      <c r="M167" s="80">
        <f>'5th Cycle Summary-Final'!I167-VLOOKUP(FinalComparison!$G167,'SB35 Determination Data'!$K$4:$AN$415,M$2,FALSE)</f>
        <v>0</v>
      </c>
      <c r="N167" s="80"/>
      <c r="O167" s="80"/>
      <c r="P167" s="80">
        <f>'5th Cycle Summary-Final'!J167-VLOOKUP(FinalComparison!$G167,'SB35 Determination Data'!$K$4:$AN$415,P$2,FALSE)</f>
        <v>0</v>
      </c>
      <c r="Q167" s="80">
        <f>'5th Cycle Summary-Final'!K167-VLOOKUP(FinalComparison!$G167,'SB35 Determination Data'!$K$4:$AN$415,Q$2,FALSE)</f>
        <v>0</v>
      </c>
      <c r="R167" s="80">
        <f>'5th Cycle Summary-Final'!L167-VLOOKUP(FinalComparison!$G167,'SB35 Determination Data'!$K$4:$AN$415,R$2,FALSE)</f>
        <v>0</v>
      </c>
      <c r="S167" s="80">
        <f>'5th Cycle Summary-Final'!M167-VLOOKUP(FinalComparison!$G167,'SB35 Determination Data'!$K$4:$AN$415,S$2,FALSE)</f>
        <v>0</v>
      </c>
      <c r="T167" s="80">
        <f>'5th Cycle Summary-Final'!N167-VLOOKUP(FinalComparison!$G167,'SB35 Determination Data'!$K$4:$AN$415,T$2,FALSE)</f>
        <v>0</v>
      </c>
      <c r="U167" s="34"/>
      <c r="V167" s="34"/>
      <c r="W167" s="80">
        <f>'5th Cycle Summary-Final'!O167-VLOOKUP(FinalComparison!$G167,'SB35 Determination Data'!$K$4:$AN$415,W$2,FALSE)</f>
        <v>0</v>
      </c>
      <c r="X167" s="34"/>
      <c r="Y167" s="80">
        <f>'5th Cycle Summary-Final'!P167-VLOOKUP(FinalComparison!$G167,'SB35 Determination Data'!$K$4:$AN$415,Y$2,FALSE)</f>
        <v>0</v>
      </c>
      <c r="Z167" s="80">
        <f>'5th Cycle Summary-Final'!Q167-VLOOKUP(FinalComparison!$G167,'SB35 Determination Data'!$K$4:$AN$415,Z$2,FALSE)</f>
        <v>0</v>
      </c>
      <c r="AA167" s="80">
        <f>'5th Cycle Summary-Final'!R167-VLOOKUP(FinalComparison!$G167,'SB35 Determination Data'!$K$4:$AN$415,AA$2,FALSE)</f>
        <v>0</v>
      </c>
      <c r="AB167" s="80">
        <f>'5th Cycle Summary-Final'!S167-VLOOKUP(FinalComparison!$G167,'SB35 Determination Data'!$K$4:$AN$415,AB$2,FALSE)</f>
        <v>0</v>
      </c>
      <c r="AC167" s="80">
        <f>'5th Cycle Summary-Final'!T167-VLOOKUP(FinalComparison!$G167,'SB35 Determination Data'!$K$4:$AN$415,AC$2,FALSE)</f>
        <v>0</v>
      </c>
      <c r="AD167" s="80">
        <f>'5th Cycle Summary-Final'!U167-VLOOKUP(FinalComparison!$G167,'SB35 Determination Data'!$K$4:$AN$415,AD$2,FALSE)</f>
        <v>-38</v>
      </c>
      <c r="AE167" s="80">
        <f>'5th Cycle Summary-Final'!V167-VLOOKUP(FinalComparison!$G167,'SB35 Determination Data'!$K$4:$AN$415,AE$2,FALSE)</f>
        <v>0</v>
      </c>
      <c r="AF167" s="80">
        <f>'5th Cycle Summary-Final'!W167-VLOOKUP(FinalComparison!$G167,'SB35 Determination Data'!$K$4:$AN$415,AF$2,FALSE)</f>
        <v>-1.225806451612903</v>
      </c>
    </row>
    <row r="168" spans="1:32" x14ac:dyDescent="0.2">
      <c r="A168" t="s">
        <v>187</v>
      </c>
      <c r="F168" t="s">
        <v>13</v>
      </c>
      <c r="G168" t="s">
        <v>1015</v>
      </c>
      <c r="H168" s="80">
        <f>'5th Cycle Summary-Final'!D168-VLOOKUP(FinalComparison!$G168,'SB35 Determination Data'!$K$4:$AN$415,H$2,FALSE)</f>
        <v>0</v>
      </c>
      <c r="I168" s="80">
        <f>'5th Cycle Summary-Final'!E168-VLOOKUP(FinalComparison!$G168,'SB35 Determination Data'!$K$4:$AN$415,I$2,FALSE)</f>
        <v>0</v>
      </c>
      <c r="J168" s="80">
        <f>'5th Cycle Summary-Final'!F168-VLOOKUP(FinalComparison!$G168,'SB35 Determination Data'!$K$4:$AN$415,J$2,FALSE)</f>
        <v>0</v>
      </c>
      <c r="K168" s="80">
        <f>'5th Cycle Summary-Final'!G168-VLOOKUP(FinalComparison!$G168,'SB35 Determination Data'!$K$4:$AN$415,K$2,FALSE)</f>
        <v>0</v>
      </c>
      <c r="L168" s="80">
        <f>'5th Cycle Summary-Final'!H168-VLOOKUP(FinalComparison!$G168,'SB35 Determination Data'!$K$4:$AN$415,L$2,FALSE)</f>
        <v>0</v>
      </c>
      <c r="M168" s="80">
        <f>'5th Cycle Summary-Final'!I168-VLOOKUP(FinalComparison!$G168,'SB35 Determination Data'!$K$4:$AN$415,M$2,FALSE)</f>
        <v>0</v>
      </c>
      <c r="N168" s="80"/>
      <c r="O168" s="80"/>
      <c r="P168" s="80">
        <f>'5th Cycle Summary-Final'!J168-VLOOKUP(FinalComparison!$G168,'SB35 Determination Data'!$K$4:$AN$415,P$2,FALSE)</f>
        <v>0</v>
      </c>
      <c r="Q168" s="80">
        <f>'5th Cycle Summary-Final'!K168-VLOOKUP(FinalComparison!$G168,'SB35 Determination Data'!$K$4:$AN$415,Q$2,FALSE)</f>
        <v>-9</v>
      </c>
      <c r="R168" s="80">
        <f>'5th Cycle Summary-Final'!L168-VLOOKUP(FinalComparison!$G168,'SB35 Determination Data'!$K$4:$AN$415,R$2,FALSE)</f>
        <v>0</v>
      </c>
      <c r="S168" s="80">
        <f>'5th Cycle Summary-Final'!M168-VLOOKUP(FinalComparison!$G168,'SB35 Determination Data'!$K$4:$AN$415,S$2,FALSE)</f>
        <v>-9</v>
      </c>
      <c r="T168" s="80">
        <f>'5th Cycle Summary-Final'!N168-VLOOKUP(FinalComparison!$G168,'SB35 Determination Data'!$K$4:$AN$415,T$2,FALSE)</f>
        <v>0</v>
      </c>
      <c r="U168" s="34"/>
      <c r="V168" s="34"/>
      <c r="W168" s="80">
        <f>'5th Cycle Summary-Final'!O168-VLOOKUP(FinalComparison!$G168,'SB35 Determination Data'!$K$4:$AN$415,W$2,FALSE)</f>
        <v>-1.2857142857142856</v>
      </c>
      <c r="X168" s="34"/>
      <c r="Y168" s="80">
        <f>'5th Cycle Summary-Final'!P168-VLOOKUP(FinalComparison!$G168,'SB35 Determination Data'!$K$4:$AN$415,Y$2,FALSE)</f>
        <v>0</v>
      </c>
      <c r="Z168" s="80">
        <f>'5th Cycle Summary-Final'!Q168-VLOOKUP(FinalComparison!$G168,'SB35 Determination Data'!$K$4:$AN$415,Z$2,FALSE)</f>
        <v>-11</v>
      </c>
      <c r="AA168" s="80">
        <f>'5th Cycle Summary-Final'!R168-VLOOKUP(FinalComparison!$G168,'SB35 Determination Data'!$K$4:$AN$415,AA$2,FALSE)</f>
        <v>0</v>
      </c>
      <c r="AB168" s="80">
        <f>'5th Cycle Summary-Final'!S168-VLOOKUP(FinalComparison!$G168,'SB35 Determination Data'!$K$4:$AN$415,AB$2,FALSE)</f>
        <v>-1.2222222222222214</v>
      </c>
      <c r="AC168" s="80">
        <f>'5th Cycle Summary-Final'!T168-VLOOKUP(FinalComparison!$G168,'SB35 Determination Data'!$K$4:$AN$415,AC$2,FALSE)</f>
        <v>0</v>
      </c>
      <c r="AD168" s="80">
        <f>'5th Cycle Summary-Final'!U168-VLOOKUP(FinalComparison!$G168,'SB35 Determination Data'!$K$4:$AN$415,AD$2,FALSE)</f>
        <v>-7</v>
      </c>
      <c r="AE168" s="80">
        <f>'5th Cycle Summary-Final'!V168-VLOOKUP(FinalComparison!$G168,'SB35 Determination Data'!$K$4:$AN$415,AE$2,FALSE)</f>
        <v>0</v>
      </c>
      <c r="AF168" s="80">
        <f>'5th Cycle Summary-Final'!W168-VLOOKUP(FinalComparison!$G168,'SB35 Determination Data'!$K$4:$AN$415,AF$2,FALSE)</f>
        <v>-0.36842105263157898</v>
      </c>
    </row>
    <row r="169" spans="1:32" x14ac:dyDescent="0.2">
      <c r="A169" t="s">
        <v>68</v>
      </c>
      <c r="F169" t="s">
        <v>26</v>
      </c>
      <c r="G169" t="s">
        <v>1053</v>
      </c>
      <c r="H169" s="80">
        <f>'5th Cycle Summary-Final'!D169-VLOOKUP(FinalComparison!$G169,'SB35 Determination Data'!$K$4:$AN$415,H$2,FALSE)</f>
        <v>0</v>
      </c>
      <c r="I169" s="80">
        <f>'5th Cycle Summary-Final'!E169-VLOOKUP(FinalComparison!$G169,'SB35 Determination Data'!$K$4:$AN$415,I$2,FALSE)</f>
        <v>0</v>
      </c>
      <c r="J169" s="80">
        <f>'5th Cycle Summary-Final'!F169-VLOOKUP(FinalComparison!$G169,'SB35 Determination Data'!$K$4:$AN$415,J$2,FALSE)</f>
        <v>0</v>
      </c>
      <c r="K169" s="80">
        <f>'5th Cycle Summary-Final'!G169-VLOOKUP(FinalComparison!$G169,'SB35 Determination Data'!$K$4:$AN$415,K$2,FALSE)</f>
        <v>0</v>
      </c>
      <c r="L169" s="80">
        <f>'5th Cycle Summary-Final'!H169-VLOOKUP(FinalComparison!$G169,'SB35 Determination Data'!$K$4:$AN$415,L$2,FALSE)</f>
        <v>0</v>
      </c>
      <c r="M169" s="80">
        <f>'5th Cycle Summary-Final'!I169-VLOOKUP(FinalComparison!$G169,'SB35 Determination Data'!$K$4:$AN$415,M$2,FALSE)</f>
        <v>0</v>
      </c>
      <c r="N169" s="80"/>
      <c r="O169" s="80"/>
      <c r="P169" s="80">
        <f>'5th Cycle Summary-Final'!J169-VLOOKUP(FinalComparison!$G169,'SB35 Determination Data'!$K$4:$AN$415,P$2,FALSE)</f>
        <v>0</v>
      </c>
      <c r="Q169" s="80">
        <f>'5th Cycle Summary-Final'!K169-VLOOKUP(FinalComparison!$G169,'SB35 Determination Data'!$K$4:$AN$415,Q$2,FALSE)</f>
        <v>0</v>
      </c>
      <c r="R169" s="80">
        <f>'5th Cycle Summary-Final'!L169-VLOOKUP(FinalComparison!$G169,'SB35 Determination Data'!$K$4:$AN$415,R$2,FALSE)</f>
        <v>0</v>
      </c>
      <c r="S169" s="80">
        <f>'5th Cycle Summary-Final'!M169-VLOOKUP(FinalComparison!$G169,'SB35 Determination Data'!$K$4:$AN$415,S$2,FALSE)</f>
        <v>0</v>
      </c>
      <c r="T169" s="80">
        <f>'5th Cycle Summary-Final'!N169-VLOOKUP(FinalComparison!$G169,'SB35 Determination Data'!$K$4:$AN$415,T$2,FALSE)</f>
        <v>0</v>
      </c>
      <c r="U169" s="34"/>
      <c r="V169" s="34"/>
      <c r="W169" s="80">
        <f>'5th Cycle Summary-Final'!O169-VLOOKUP(FinalComparison!$G169,'SB35 Determination Data'!$K$4:$AN$415,W$2,FALSE)</f>
        <v>0</v>
      </c>
      <c r="X169" s="34"/>
      <c r="Y169" s="80">
        <f>'5th Cycle Summary-Final'!P169-VLOOKUP(FinalComparison!$G169,'SB35 Determination Data'!$K$4:$AN$415,Y$2,FALSE)</f>
        <v>0</v>
      </c>
      <c r="Z169" s="80">
        <f>'5th Cycle Summary-Final'!Q169-VLOOKUP(FinalComparison!$G169,'SB35 Determination Data'!$K$4:$AN$415,Z$2,FALSE)</f>
        <v>0</v>
      </c>
      <c r="AA169" s="80">
        <f>'5th Cycle Summary-Final'!R169-VLOOKUP(FinalComparison!$G169,'SB35 Determination Data'!$K$4:$AN$415,AA$2,FALSE)</f>
        <v>0</v>
      </c>
      <c r="AB169" s="80">
        <f>'5th Cycle Summary-Final'!S169-VLOOKUP(FinalComparison!$G169,'SB35 Determination Data'!$K$4:$AN$415,AB$2,FALSE)</f>
        <v>0</v>
      </c>
      <c r="AC169" s="80">
        <f>'5th Cycle Summary-Final'!T169-VLOOKUP(FinalComparison!$G169,'SB35 Determination Data'!$K$4:$AN$415,AC$2,FALSE)</f>
        <v>0</v>
      </c>
      <c r="AD169" s="80">
        <f>'5th Cycle Summary-Final'!U169-VLOOKUP(FinalComparison!$G169,'SB35 Determination Data'!$K$4:$AN$415,AD$2,FALSE)</f>
        <v>-40</v>
      </c>
      <c r="AE169" s="80">
        <f>'5th Cycle Summary-Final'!V169-VLOOKUP(FinalComparison!$G169,'SB35 Determination Data'!$K$4:$AN$415,AE$2,FALSE)</f>
        <v>0</v>
      </c>
      <c r="AF169" s="80">
        <f>'5th Cycle Summary-Final'!W169-VLOOKUP(FinalComparison!$G169,'SB35 Determination Data'!$K$4:$AN$415,AF$2,FALSE)</f>
        <v>-0.52631578947368429</v>
      </c>
    </row>
    <row r="170" spans="1:32" x14ac:dyDescent="0.2">
      <c r="A170" t="s">
        <v>68</v>
      </c>
      <c r="F170" t="s">
        <v>26</v>
      </c>
      <c r="G170" t="s">
        <v>1064</v>
      </c>
      <c r="H170" s="80">
        <f>'5th Cycle Summary-Final'!D170-VLOOKUP(FinalComparison!$G170,'SB35 Determination Data'!$K$4:$AN$415,H$2,FALSE)</f>
        <v>0</v>
      </c>
      <c r="I170" s="80">
        <f>'5th Cycle Summary-Final'!E170-VLOOKUP(FinalComparison!$G170,'SB35 Determination Data'!$K$4:$AN$415,I$2,FALSE)</f>
        <v>0</v>
      </c>
      <c r="J170" s="80">
        <f>'5th Cycle Summary-Final'!F170-VLOOKUP(FinalComparison!$G170,'SB35 Determination Data'!$K$4:$AN$415,J$2,FALSE)</f>
        <v>0</v>
      </c>
      <c r="K170" s="80">
        <f>'5th Cycle Summary-Final'!G170-VLOOKUP(FinalComparison!$G170,'SB35 Determination Data'!$K$4:$AN$415,K$2,FALSE)</f>
        <v>0</v>
      </c>
      <c r="L170" s="80">
        <f>'5th Cycle Summary-Final'!H170-VLOOKUP(FinalComparison!$G170,'SB35 Determination Data'!$K$4:$AN$415,L$2,FALSE)</f>
        <v>0</v>
      </c>
      <c r="M170" s="80">
        <f>'5th Cycle Summary-Final'!I170-VLOOKUP(FinalComparison!$G170,'SB35 Determination Data'!$K$4:$AN$415,M$2,FALSE)</f>
        <v>0</v>
      </c>
      <c r="N170" s="80"/>
      <c r="O170" s="80"/>
      <c r="P170" s="80">
        <f>'5th Cycle Summary-Final'!J170-VLOOKUP(FinalComparison!$G170,'SB35 Determination Data'!$K$4:$AN$415,P$2,FALSE)</f>
        <v>0</v>
      </c>
      <c r="Q170" s="80">
        <f>'5th Cycle Summary-Final'!K170-VLOOKUP(FinalComparison!$G170,'SB35 Determination Data'!$K$4:$AN$415,Q$2,FALSE)</f>
        <v>0</v>
      </c>
      <c r="R170" s="80">
        <f>'5th Cycle Summary-Final'!L170-VLOOKUP(FinalComparison!$G170,'SB35 Determination Data'!$K$4:$AN$415,R$2,FALSE)</f>
        <v>0</v>
      </c>
      <c r="S170" s="80">
        <f>'5th Cycle Summary-Final'!M170-VLOOKUP(FinalComparison!$G170,'SB35 Determination Data'!$K$4:$AN$415,S$2,FALSE)</f>
        <v>0</v>
      </c>
      <c r="T170" s="80">
        <f>'5th Cycle Summary-Final'!N170-VLOOKUP(FinalComparison!$G170,'SB35 Determination Data'!$K$4:$AN$415,T$2,FALSE)</f>
        <v>0</v>
      </c>
      <c r="U170" s="34"/>
      <c r="V170" s="34"/>
      <c r="W170" s="80">
        <f>'5th Cycle Summary-Final'!O170-VLOOKUP(FinalComparison!$G170,'SB35 Determination Data'!$K$4:$AN$415,W$2,FALSE)</f>
        <v>0</v>
      </c>
      <c r="X170" s="34"/>
      <c r="Y170" s="80">
        <f>'5th Cycle Summary-Final'!P170-VLOOKUP(FinalComparison!$G170,'SB35 Determination Data'!$K$4:$AN$415,Y$2,FALSE)</f>
        <v>0</v>
      </c>
      <c r="Z170" s="80">
        <f>'5th Cycle Summary-Final'!Q170-VLOOKUP(FinalComparison!$G170,'SB35 Determination Data'!$K$4:$AN$415,Z$2,FALSE)</f>
        <v>0</v>
      </c>
      <c r="AA170" s="80">
        <f>'5th Cycle Summary-Final'!R170-VLOOKUP(FinalComparison!$G170,'SB35 Determination Data'!$K$4:$AN$415,AA$2,FALSE)</f>
        <v>0</v>
      </c>
      <c r="AB170" s="80">
        <f>'5th Cycle Summary-Final'!S170-VLOOKUP(FinalComparison!$G170,'SB35 Determination Data'!$K$4:$AN$415,AB$2,FALSE)</f>
        <v>0</v>
      </c>
      <c r="AC170" s="80">
        <f>'5th Cycle Summary-Final'!T170-VLOOKUP(FinalComparison!$G170,'SB35 Determination Data'!$K$4:$AN$415,AC$2,FALSE)</f>
        <v>0</v>
      </c>
      <c r="AD170" s="80">
        <f>'5th Cycle Summary-Final'!U170-VLOOKUP(FinalComparison!$G170,'SB35 Determination Data'!$K$4:$AN$415,AD$2,FALSE)</f>
        <v>-256</v>
      </c>
      <c r="AE170" s="80">
        <f>'5th Cycle Summary-Final'!V170-VLOOKUP(FinalComparison!$G170,'SB35 Determination Data'!$K$4:$AN$415,AE$2,FALSE)</f>
        <v>256</v>
      </c>
      <c r="AF170" s="80">
        <f>'5th Cycle Summary-Final'!W170-VLOOKUP(FinalComparison!$G170,'SB35 Determination Data'!$K$4:$AN$415,AF$2,FALSE)</f>
        <v>-0.46715328467153283</v>
      </c>
    </row>
    <row r="171" spans="1:32" x14ac:dyDescent="0.2">
      <c r="A171" t="s">
        <v>68</v>
      </c>
      <c r="F171" t="s">
        <v>26</v>
      </c>
      <c r="G171" t="s">
        <v>68</v>
      </c>
      <c r="H171" s="80">
        <f>'5th Cycle Summary-Final'!D171-VLOOKUP(FinalComparison!$G171,'SB35 Determination Data'!$K$4:$AN$415,H$2,FALSE)</f>
        <v>0</v>
      </c>
      <c r="I171" s="80">
        <f>'5th Cycle Summary-Final'!E171-VLOOKUP(FinalComparison!$G171,'SB35 Determination Data'!$K$4:$AN$415,I$2,FALSE)</f>
        <v>-19</v>
      </c>
      <c r="J171" s="80">
        <f>'5th Cycle Summary-Final'!F171-VLOOKUP(FinalComparison!$G171,'SB35 Determination Data'!$K$4:$AN$415,J$2,FALSE)</f>
        <v>-19</v>
      </c>
      <c r="K171" s="80">
        <f>'5th Cycle Summary-Final'!G171-VLOOKUP(FinalComparison!$G171,'SB35 Determination Data'!$K$4:$AN$415,K$2,FALSE)</f>
        <v>0</v>
      </c>
      <c r="L171" s="80">
        <f>'5th Cycle Summary-Final'!H171-VLOOKUP(FinalComparison!$G171,'SB35 Determination Data'!$K$4:$AN$415,L$2,FALSE)</f>
        <v>19</v>
      </c>
      <c r="M171" s="80">
        <f>'5th Cycle Summary-Final'!I171-VLOOKUP(FinalComparison!$G171,'SB35 Determination Data'!$K$4:$AN$415,M$2,FALSE)</f>
        <v>-0.12101910828025478</v>
      </c>
      <c r="N171" s="80"/>
      <c r="O171" s="80"/>
      <c r="P171" s="80">
        <f>'5th Cycle Summary-Final'!J171-VLOOKUP(FinalComparison!$G171,'SB35 Determination Data'!$K$4:$AN$415,P$2,FALSE)</f>
        <v>0</v>
      </c>
      <c r="Q171" s="80">
        <f>'5th Cycle Summary-Final'!K171-VLOOKUP(FinalComparison!$G171,'SB35 Determination Data'!$K$4:$AN$415,Q$2,FALSE)</f>
        <v>0</v>
      </c>
      <c r="R171" s="80">
        <f>'5th Cycle Summary-Final'!L171-VLOOKUP(FinalComparison!$G171,'SB35 Determination Data'!$K$4:$AN$415,R$2,FALSE)</f>
        <v>0</v>
      </c>
      <c r="S171" s="80">
        <f>'5th Cycle Summary-Final'!M171-VLOOKUP(FinalComparison!$G171,'SB35 Determination Data'!$K$4:$AN$415,S$2,FALSE)</f>
        <v>0</v>
      </c>
      <c r="T171" s="80">
        <f>'5th Cycle Summary-Final'!N171-VLOOKUP(FinalComparison!$G171,'SB35 Determination Data'!$K$4:$AN$415,T$2,FALSE)</f>
        <v>0</v>
      </c>
      <c r="U171" s="34"/>
      <c r="V171" s="34"/>
      <c r="W171" s="80">
        <f>'5th Cycle Summary-Final'!O171-VLOOKUP(FinalComparison!$G171,'SB35 Determination Data'!$K$4:$AN$415,W$2,FALSE)</f>
        <v>0</v>
      </c>
      <c r="X171" s="34"/>
      <c r="Y171" s="80">
        <f>'5th Cycle Summary-Final'!P171-VLOOKUP(FinalComparison!$G171,'SB35 Determination Data'!$K$4:$AN$415,Y$2,FALSE)</f>
        <v>0</v>
      </c>
      <c r="Z171" s="80">
        <f>'5th Cycle Summary-Final'!Q171-VLOOKUP(FinalComparison!$G171,'SB35 Determination Data'!$K$4:$AN$415,Z$2,FALSE)</f>
        <v>-2</v>
      </c>
      <c r="AA171" s="80">
        <f>'5th Cycle Summary-Final'!R171-VLOOKUP(FinalComparison!$G171,'SB35 Determination Data'!$K$4:$AN$415,AA$2,FALSE)</f>
        <v>2</v>
      </c>
      <c r="AB171" s="80">
        <f>'5th Cycle Summary-Final'!S171-VLOOKUP(FinalComparison!$G171,'SB35 Determination Data'!$K$4:$AN$415,AB$2,FALSE)</f>
        <v>-1.680672268907563E-2</v>
      </c>
      <c r="AC171" s="80">
        <f>'5th Cycle Summary-Final'!T171-VLOOKUP(FinalComparison!$G171,'SB35 Determination Data'!$K$4:$AN$415,AC$2,FALSE)</f>
        <v>0</v>
      </c>
      <c r="AD171" s="80">
        <f>'5th Cycle Summary-Final'!U171-VLOOKUP(FinalComparison!$G171,'SB35 Determination Data'!$K$4:$AN$415,AD$2,FALSE)</f>
        <v>-67</v>
      </c>
      <c r="AE171" s="80">
        <f>'5th Cycle Summary-Final'!V171-VLOOKUP(FinalComparison!$G171,'SB35 Determination Data'!$K$4:$AN$415,AE$2,FALSE)</f>
        <v>67</v>
      </c>
      <c r="AF171" s="80">
        <f>'5th Cycle Summary-Final'!W171-VLOOKUP(FinalComparison!$G171,'SB35 Determination Data'!$K$4:$AN$415,AF$2,FALSE)</f>
        <v>-0.24632352941176472</v>
      </c>
    </row>
    <row r="172" spans="1:32" x14ac:dyDescent="0.2">
      <c r="A172" t="s">
        <v>68</v>
      </c>
      <c r="F172" t="s">
        <v>26</v>
      </c>
      <c r="G172" t="s">
        <v>200</v>
      </c>
      <c r="H172" s="80">
        <f>'5th Cycle Summary-Final'!D172-VLOOKUP(FinalComparison!$G172,'SB35 Determination Data'!$K$4:$AN$415,H$2,FALSE)</f>
        <v>0</v>
      </c>
      <c r="I172" s="80">
        <f>'5th Cycle Summary-Final'!E172-VLOOKUP(FinalComparison!$G172,'SB35 Determination Data'!$K$4:$AN$415,I$2,FALSE)</f>
        <v>-182</v>
      </c>
      <c r="J172" s="80">
        <f>'5th Cycle Summary-Final'!F172-VLOOKUP(FinalComparison!$G172,'SB35 Determination Data'!$K$4:$AN$415,J$2,FALSE)</f>
        <v>-7</v>
      </c>
      <c r="K172" s="80">
        <f>'5th Cycle Summary-Final'!G172-VLOOKUP(FinalComparison!$G172,'SB35 Determination Data'!$K$4:$AN$415,K$2,FALSE)</f>
        <v>-175</v>
      </c>
      <c r="L172" s="80">
        <f>'5th Cycle Summary-Final'!H172-VLOOKUP(FinalComparison!$G172,'SB35 Determination Data'!$K$4:$AN$415,L$2,FALSE)</f>
        <v>182</v>
      </c>
      <c r="M172" s="80">
        <f>'5th Cycle Summary-Final'!I172-VLOOKUP(FinalComparison!$G172,'SB35 Determination Data'!$K$4:$AN$415,M$2,FALSE)</f>
        <v>-0.48663101604278075</v>
      </c>
      <c r="N172" s="80"/>
      <c r="O172" s="80"/>
      <c r="P172" s="80">
        <f>'5th Cycle Summary-Final'!J172-VLOOKUP(FinalComparison!$G172,'SB35 Determination Data'!$K$4:$AN$415,P$2,FALSE)</f>
        <v>0</v>
      </c>
      <c r="Q172" s="80">
        <f>'5th Cycle Summary-Final'!K172-VLOOKUP(FinalComparison!$G172,'SB35 Determination Data'!$K$4:$AN$415,Q$2,FALSE)</f>
        <v>-7</v>
      </c>
      <c r="R172" s="80">
        <f>'5th Cycle Summary-Final'!L172-VLOOKUP(FinalComparison!$G172,'SB35 Determination Data'!$K$4:$AN$415,R$2,FALSE)</f>
        <v>-7</v>
      </c>
      <c r="S172" s="80">
        <f>'5th Cycle Summary-Final'!M172-VLOOKUP(FinalComparison!$G172,'SB35 Determination Data'!$K$4:$AN$415,S$2,FALSE)</f>
        <v>0</v>
      </c>
      <c r="T172" s="80">
        <f>'5th Cycle Summary-Final'!N172-VLOOKUP(FinalComparison!$G172,'SB35 Determination Data'!$K$4:$AN$415,T$2,FALSE)</f>
        <v>7</v>
      </c>
      <c r="U172" s="34"/>
      <c r="V172" s="34"/>
      <c r="W172" s="80">
        <f>'5th Cycle Summary-Final'!O172-VLOOKUP(FinalComparison!$G172,'SB35 Determination Data'!$K$4:$AN$415,W$2,FALSE)</f>
        <v>-2.8688524590163932E-2</v>
      </c>
      <c r="X172" s="34"/>
      <c r="Y172" s="80">
        <f>'5th Cycle Summary-Final'!P172-VLOOKUP(FinalComparison!$G172,'SB35 Determination Data'!$K$4:$AN$415,Y$2,FALSE)</f>
        <v>0</v>
      </c>
      <c r="Z172" s="80">
        <f>'5th Cycle Summary-Final'!Q172-VLOOKUP(FinalComparison!$G172,'SB35 Determination Data'!$K$4:$AN$415,Z$2,FALSE)</f>
        <v>-27</v>
      </c>
      <c r="AA172" s="80">
        <f>'5th Cycle Summary-Final'!R172-VLOOKUP(FinalComparison!$G172,'SB35 Determination Data'!$K$4:$AN$415,AA$2,FALSE)</f>
        <v>27</v>
      </c>
      <c r="AB172" s="80">
        <f>'5th Cycle Summary-Final'!S172-VLOOKUP(FinalComparison!$G172,'SB35 Determination Data'!$K$4:$AN$415,AB$2,FALSE)</f>
        <v>-9.5744680851063829E-2</v>
      </c>
      <c r="AC172" s="80">
        <f>'5th Cycle Summary-Final'!T172-VLOOKUP(FinalComparison!$G172,'SB35 Determination Data'!$K$4:$AN$415,AC$2,FALSE)</f>
        <v>0</v>
      </c>
      <c r="AD172" s="80">
        <f>'5th Cycle Summary-Final'!U172-VLOOKUP(FinalComparison!$G172,'SB35 Determination Data'!$K$4:$AN$415,AD$2,FALSE)</f>
        <v>-612</v>
      </c>
      <c r="AE172" s="80">
        <f>'5th Cycle Summary-Final'!V172-VLOOKUP(FinalComparison!$G172,'SB35 Determination Data'!$K$4:$AN$415,AE$2,FALSE)</f>
        <v>268</v>
      </c>
      <c r="AF172" s="80">
        <f>'5th Cycle Summary-Final'!W172-VLOOKUP(FinalComparison!$G172,'SB35 Determination Data'!$K$4:$AN$415,AF$2,FALSE)</f>
        <v>-0.94009216589861755</v>
      </c>
    </row>
    <row r="173" spans="1:32" x14ac:dyDescent="0.2">
      <c r="A173" t="s">
        <v>68</v>
      </c>
      <c r="F173" t="s">
        <v>26</v>
      </c>
      <c r="G173" t="s">
        <v>1069</v>
      </c>
      <c r="H173" s="80">
        <f>'5th Cycle Summary-Final'!D173-VLOOKUP(FinalComparison!$G173,'SB35 Determination Data'!$K$4:$AN$415,H$2,FALSE)</f>
        <v>0</v>
      </c>
      <c r="I173" s="80">
        <f>'5th Cycle Summary-Final'!E173-VLOOKUP(FinalComparison!$G173,'SB35 Determination Data'!$K$4:$AN$415,I$2,FALSE)</f>
        <v>0</v>
      </c>
      <c r="J173" s="80">
        <f>'5th Cycle Summary-Final'!F173-VLOOKUP(FinalComparison!$G173,'SB35 Determination Data'!$K$4:$AN$415,J$2,FALSE)</f>
        <v>0</v>
      </c>
      <c r="K173" s="80">
        <f>'5th Cycle Summary-Final'!G173-VLOOKUP(FinalComparison!$G173,'SB35 Determination Data'!$K$4:$AN$415,K$2,FALSE)</f>
        <v>0</v>
      </c>
      <c r="L173" s="80">
        <f>'5th Cycle Summary-Final'!H173-VLOOKUP(FinalComparison!$G173,'SB35 Determination Data'!$K$4:$AN$415,L$2,FALSE)</f>
        <v>0</v>
      </c>
      <c r="M173" s="80">
        <f>'5th Cycle Summary-Final'!I173-VLOOKUP(FinalComparison!$G173,'SB35 Determination Data'!$K$4:$AN$415,M$2,FALSE)</f>
        <v>0</v>
      </c>
      <c r="N173" s="80"/>
      <c r="O173" s="80"/>
      <c r="P173" s="80">
        <f>'5th Cycle Summary-Final'!J173-VLOOKUP(FinalComparison!$G173,'SB35 Determination Data'!$K$4:$AN$415,P$2,FALSE)</f>
        <v>0</v>
      </c>
      <c r="Q173" s="80">
        <f>'5th Cycle Summary-Final'!K173-VLOOKUP(FinalComparison!$G173,'SB35 Determination Data'!$K$4:$AN$415,Q$2,FALSE)</f>
        <v>0</v>
      </c>
      <c r="R173" s="80">
        <f>'5th Cycle Summary-Final'!L173-VLOOKUP(FinalComparison!$G173,'SB35 Determination Data'!$K$4:$AN$415,R$2,FALSE)</f>
        <v>0</v>
      </c>
      <c r="S173" s="80">
        <f>'5th Cycle Summary-Final'!M173-VLOOKUP(FinalComparison!$G173,'SB35 Determination Data'!$K$4:$AN$415,S$2,FALSE)</f>
        <v>0</v>
      </c>
      <c r="T173" s="80">
        <f>'5th Cycle Summary-Final'!N173-VLOOKUP(FinalComparison!$G173,'SB35 Determination Data'!$K$4:$AN$415,T$2,FALSE)</f>
        <v>0</v>
      </c>
      <c r="U173" s="34"/>
      <c r="V173" s="34"/>
      <c r="W173" s="80">
        <f>'5th Cycle Summary-Final'!O173-VLOOKUP(FinalComparison!$G173,'SB35 Determination Data'!$K$4:$AN$415,W$2,FALSE)</f>
        <v>0</v>
      </c>
      <c r="X173" s="34"/>
      <c r="Y173" s="80">
        <f>'5th Cycle Summary-Final'!P173-VLOOKUP(FinalComparison!$G173,'SB35 Determination Data'!$K$4:$AN$415,Y$2,FALSE)</f>
        <v>0</v>
      </c>
      <c r="Z173" s="80">
        <f>'5th Cycle Summary-Final'!Q173-VLOOKUP(FinalComparison!$G173,'SB35 Determination Data'!$K$4:$AN$415,Z$2,FALSE)</f>
        <v>0</v>
      </c>
      <c r="AA173" s="80">
        <f>'5th Cycle Summary-Final'!R173-VLOOKUP(FinalComparison!$G173,'SB35 Determination Data'!$K$4:$AN$415,AA$2,FALSE)</f>
        <v>0</v>
      </c>
      <c r="AB173" s="80">
        <f>'5th Cycle Summary-Final'!S173-VLOOKUP(FinalComparison!$G173,'SB35 Determination Data'!$K$4:$AN$415,AB$2,FALSE)</f>
        <v>0</v>
      </c>
      <c r="AC173" s="80">
        <f>'5th Cycle Summary-Final'!T173-VLOOKUP(FinalComparison!$G173,'SB35 Determination Data'!$K$4:$AN$415,AC$2,FALSE)</f>
        <v>0</v>
      </c>
      <c r="AD173" s="80">
        <f>'5th Cycle Summary-Final'!U173-VLOOKUP(FinalComparison!$G173,'SB35 Determination Data'!$K$4:$AN$415,AD$2,FALSE)</f>
        <v>0</v>
      </c>
      <c r="AE173" s="80">
        <f>'5th Cycle Summary-Final'!V173-VLOOKUP(FinalComparison!$G173,'SB35 Determination Data'!$K$4:$AN$415,AE$2,FALSE)</f>
        <v>0</v>
      </c>
      <c r="AF173" s="80">
        <f>'5th Cycle Summary-Final'!W173-VLOOKUP(FinalComparison!$G173,'SB35 Determination Data'!$K$4:$AN$415,AF$2,FALSE)</f>
        <v>0</v>
      </c>
    </row>
    <row r="174" spans="1:32" x14ac:dyDescent="0.2">
      <c r="A174" t="s">
        <v>68</v>
      </c>
      <c r="F174" t="s">
        <v>26</v>
      </c>
      <c r="G174" t="s">
        <v>1016</v>
      </c>
      <c r="H174" s="80">
        <f>'5th Cycle Summary-Final'!D174-VLOOKUP(FinalComparison!$G174,'SB35 Determination Data'!$K$4:$AN$415,H$2,FALSE)</f>
        <v>-20</v>
      </c>
      <c r="I174" s="80">
        <f>'5th Cycle Summary-Final'!E174-VLOOKUP(FinalComparison!$G174,'SB35 Determination Data'!$K$4:$AN$415,I$2,FALSE)</f>
        <v>-42</v>
      </c>
      <c r="J174" s="80">
        <f>'5th Cycle Summary-Final'!F174-VLOOKUP(FinalComparison!$G174,'SB35 Determination Data'!$K$4:$AN$415,J$2,FALSE)</f>
        <v>-42</v>
      </c>
      <c r="K174" s="80">
        <f>'5th Cycle Summary-Final'!G174-VLOOKUP(FinalComparison!$G174,'SB35 Determination Data'!$K$4:$AN$415,K$2,FALSE)</f>
        <v>0</v>
      </c>
      <c r="L174" s="80">
        <f>'5th Cycle Summary-Final'!H174-VLOOKUP(FinalComparison!$G174,'SB35 Determination Data'!$K$4:$AN$415,L$2,FALSE)</f>
        <v>22</v>
      </c>
      <c r="M174" s="80">
        <f>'5th Cycle Summary-Final'!I174-VLOOKUP(FinalComparison!$G174,'SB35 Determination Data'!$K$4:$AN$415,M$2,FALSE)</f>
        <v>-7.2881435296744929E-2</v>
      </c>
      <c r="N174" s="80"/>
      <c r="O174" s="80"/>
      <c r="P174" s="80">
        <f>'5th Cycle Summary-Final'!J174-VLOOKUP(FinalComparison!$G174,'SB35 Determination Data'!$K$4:$AN$415,P$2,FALSE)</f>
        <v>-21</v>
      </c>
      <c r="Q174" s="80">
        <f>'5th Cycle Summary-Final'!K174-VLOOKUP(FinalComparison!$G174,'SB35 Determination Data'!$K$4:$AN$415,Q$2,FALSE)</f>
        <v>-53</v>
      </c>
      <c r="R174" s="80">
        <f>'5th Cycle Summary-Final'!L174-VLOOKUP(FinalComparison!$G174,'SB35 Determination Data'!$K$4:$AN$415,R$2,FALSE)</f>
        <v>-53</v>
      </c>
      <c r="S174" s="80">
        <f>'5th Cycle Summary-Final'!M174-VLOOKUP(FinalComparison!$G174,'SB35 Determination Data'!$K$4:$AN$415,S$2,FALSE)</f>
        <v>0</v>
      </c>
      <c r="T174" s="80">
        <f>'5th Cycle Summary-Final'!N174-VLOOKUP(FinalComparison!$G174,'SB35 Determination Data'!$K$4:$AN$415,T$2,FALSE)</f>
        <v>32</v>
      </c>
      <c r="U174" s="34"/>
      <c r="V174" s="34"/>
      <c r="W174" s="80">
        <f>'5th Cycle Summary-Final'!O174-VLOOKUP(FinalComparison!$G174,'SB35 Determination Data'!$K$4:$AN$415,W$2,FALSE)</f>
        <v>-0.14809634809634808</v>
      </c>
      <c r="X174" s="34"/>
      <c r="Y174" s="80">
        <f>'5th Cycle Summary-Final'!P174-VLOOKUP(FinalComparison!$G174,'SB35 Determination Data'!$K$4:$AN$415,Y$2,FALSE)</f>
        <v>-7</v>
      </c>
      <c r="Z174" s="80">
        <f>'5th Cycle Summary-Final'!Q174-VLOOKUP(FinalComparison!$G174,'SB35 Determination Data'!$K$4:$AN$415,Z$2,FALSE)</f>
        <v>0</v>
      </c>
      <c r="AA174" s="80">
        <f>'5th Cycle Summary-Final'!R174-VLOOKUP(FinalComparison!$G174,'SB35 Determination Data'!$K$4:$AN$415,AA$2,FALSE)</f>
        <v>-7</v>
      </c>
      <c r="AB174" s="80">
        <f>'5th Cycle Summary-Final'!S174-VLOOKUP(FinalComparison!$G174,'SB35 Determination Data'!$K$4:$AN$415,AB$2,FALSE)</f>
        <v>1.7199017199017244E-4</v>
      </c>
      <c r="AC174" s="80">
        <f>'5th Cycle Summary-Final'!T174-VLOOKUP(FinalComparison!$G174,'SB35 Determination Data'!$K$4:$AN$415,AC$2,FALSE)</f>
        <v>-88</v>
      </c>
      <c r="AD174" s="80">
        <f>'5th Cycle Summary-Final'!U174-VLOOKUP(FinalComparison!$G174,'SB35 Determination Data'!$K$4:$AN$415,AD$2,FALSE)</f>
        <v>-71</v>
      </c>
      <c r="AE174" s="80">
        <f>'5th Cycle Summary-Final'!V174-VLOOKUP(FinalComparison!$G174,'SB35 Determination Data'!$K$4:$AN$415,AE$2,FALSE)</f>
        <v>-17</v>
      </c>
      <c r="AF174" s="80">
        <f>'5th Cycle Summary-Final'!W174-VLOOKUP(FinalComparison!$G174,'SB35 Determination Data'!$K$4:$AN$415,AF$2,FALSE)</f>
        <v>-6.1539123523724176E-2</v>
      </c>
    </row>
    <row r="175" spans="1:32" x14ac:dyDescent="0.2">
      <c r="A175" t="s">
        <v>16</v>
      </c>
      <c r="F175" t="s">
        <v>8</v>
      </c>
      <c r="G175" t="s">
        <v>15</v>
      </c>
      <c r="H175" s="80">
        <f>'5th Cycle Summary-Final'!D175-VLOOKUP(FinalComparison!$G175,'SB35 Determination Data'!$K$4:$AN$415,H$2,FALSE)</f>
        <v>0</v>
      </c>
      <c r="I175" s="80">
        <f>'5th Cycle Summary-Final'!E175-VLOOKUP(FinalComparison!$G175,'SB35 Determination Data'!$K$4:$AN$415,I$2,FALSE)</f>
        <v>-8</v>
      </c>
      <c r="J175" s="80">
        <f>'5th Cycle Summary-Final'!F175-VLOOKUP(FinalComparison!$G175,'SB35 Determination Data'!$K$4:$AN$415,J$2,FALSE)</f>
        <v>-8</v>
      </c>
      <c r="K175" s="80">
        <f>'5th Cycle Summary-Final'!G175-VLOOKUP(FinalComparison!$G175,'SB35 Determination Data'!$K$4:$AN$415,K$2,FALSE)</f>
        <v>0</v>
      </c>
      <c r="L175" s="80">
        <f>'5th Cycle Summary-Final'!H175-VLOOKUP(FinalComparison!$G175,'SB35 Determination Data'!$K$4:$AN$415,L$2,FALSE)</f>
        <v>8</v>
      </c>
      <c r="M175" s="80">
        <f>'5th Cycle Summary-Final'!I175-VLOOKUP(FinalComparison!$G175,'SB35 Determination Data'!$K$4:$AN$415,M$2,FALSE)</f>
        <v>-6.8965517241379282E-2</v>
      </c>
      <c r="N175" s="80"/>
      <c r="O175" s="80"/>
      <c r="P175" s="80">
        <f>'5th Cycle Summary-Final'!J175-VLOOKUP(FinalComparison!$G175,'SB35 Determination Data'!$K$4:$AN$415,P$2,FALSE)</f>
        <v>0</v>
      </c>
      <c r="Q175" s="80">
        <f>'5th Cycle Summary-Final'!K175-VLOOKUP(FinalComparison!$G175,'SB35 Determination Data'!$K$4:$AN$415,Q$2,FALSE)</f>
        <v>-11</v>
      </c>
      <c r="R175" s="80">
        <f>'5th Cycle Summary-Final'!L175-VLOOKUP(FinalComparison!$G175,'SB35 Determination Data'!$K$4:$AN$415,R$2,FALSE)</f>
        <v>-8</v>
      </c>
      <c r="S175" s="80">
        <f>'5th Cycle Summary-Final'!M175-VLOOKUP(FinalComparison!$G175,'SB35 Determination Data'!$K$4:$AN$415,S$2,FALSE)</f>
        <v>-3</v>
      </c>
      <c r="T175" s="80">
        <f>'5th Cycle Summary-Final'!N175-VLOOKUP(FinalComparison!$G175,'SB35 Determination Data'!$K$4:$AN$415,T$2,FALSE)</f>
        <v>11</v>
      </c>
      <c r="U175" s="34"/>
      <c r="V175" s="34"/>
      <c r="W175" s="80">
        <f>'5th Cycle Summary-Final'!O175-VLOOKUP(FinalComparison!$G175,'SB35 Determination Data'!$K$4:$AN$415,W$2,FALSE)</f>
        <v>-0.20370370370370361</v>
      </c>
      <c r="X175" s="34"/>
      <c r="Y175" s="80">
        <f>'5th Cycle Summary-Final'!P175-VLOOKUP(FinalComparison!$G175,'SB35 Determination Data'!$K$4:$AN$415,Y$2,FALSE)</f>
        <v>0</v>
      </c>
      <c r="Z175" s="80">
        <f>'5th Cycle Summary-Final'!Q175-VLOOKUP(FinalComparison!$G175,'SB35 Determination Data'!$K$4:$AN$415,Z$2,FALSE)</f>
        <v>140</v>
      </c>
      <c r="AA175" s="80">
        <f>'5th Cycle Summary-Final'!R175-VLOOKUP(FinalComparison!$G175,'SB35 Determination Data'!$K$4:$AN$415,AA$2,FALSE)</f>
        <v>0</v>
      </c>
      <c r="AB175" s="80">
        <f>'5th Cycle Summary-Final'!S175-VLOOKUP(FinalComparison!$G175,'SB35 Determination Data'!$K$4:$AN$415,AB$2,FALSE)</f>
        <v>2.4137931034482762</v>
      </c>
      <c r="AC175" s="80">
        <f>'5th Cycle Summary-Final'!T175-VLOOKUP(FinalComparison!$G175,'SB35 Determination Data'!$K$4:$AN$415,AC$2,FALSE)</f>
        <v>0</v>
      </c>
      <c r="AD175" s="80">
        <f>'5th Cycle Summary-Final'!U175-VLOOKUP(FinalComparison!$G175,'SB35 Determination Data'!$K$4:$AN$415,AD$2,FALSE)</f>
        <v>5</v>
      </c>
      <c r="AE175" s="80">
        <f>'5th Cycle Summary-Final'!V175-VLOOKUP(FinalComparison!$G175,'SB35 Determination Data'!$K$4:$AN$415,AE$2,FALSE)</f>
        <v>-5</v>
      </c>
      <c r="AF175" s="80">
        <f>'5th Cycle Summary-Final'!W175-VLOOKUP(FinalComparison!$G175,'SB35 Determination Data'!$K$4:$AN$415,AF$2,FALSE)</f>
        <v>3.0487804878048808E-2</v>
      </c>
    </row>
    <row r="176" spans="1:32" x14ac:dyDescent="0.2">
      <c r="A176" t="s">
        <v>16</v>
      </c>
      <c r="F176" t="s">
        <v>8</v>
      </c>
      <c r="G176" t="s">
        <v>1003</v>
      </c>
      <c r="H176" s="80">
        <f>'5th Cycle Summary-Final'!D176-VLOOKUP(FinalComparison!$G176,'SB35 Determination Data'!$K$4:$AN$415,H$2,FALSE)</f>
        <v>0</v>
      </c>
      <c r="I176" s="80">
        <f>'5th Cycle Summary-Final'!E176-VLOOKUP(FinalComparison!$G176,'SB35 Determination Data'!$K$4:$AN$415,I$2,FALSE)</f>
        <v>0</v>
      </c>
      <c r="J176" s="80">
        <f>'5th Cycle Summary-Final'!F176-VLOOKUP(FinalComparison!$G176,'SB35 Determination Data'!$K$4:$AN$415,J$2,FALSE)</f>
        <v>0</v>
      </c>
      <c r="K176" s="80">
        <f>'5th Cycle Summary-Final'!G176-VLOOKUP(FinalComparison!$G176,'SB35 Determination Data'!$K$4:$AN$415,K$2,FALSE)</f>
        <v>0</v>
      </c>
      <c r="L176" s="80">
        <f>'5th Cycle Summary-Final'!H176-VLOOKUP(FinalComparison!$G176,'SB35 Determination Data'!$K$4:$AN$415,L$2,FALSE)</f>
        <v>0</v>
      </c>
      <c r="M176" s="80">
        <f>'5th Cycle Summary-Final'!I176-VLOOKUP(FinalComparison!$G176,'SB35 Determination Data'!$K$4:$AN$415,M$2,FALSE)</f>
        <v>0</v>
      </c>
      <c r="N176" s="80"/>
      <c r="O176" s="80"/>
      <c r="P176" s="80">
        <f>'5th Cycle Summary-Final'!J176-VLOOKUP(FinalComparison!$G176,'SB35 Determination Data'!$K$4:$AN$415,P$2,FALSE)</f>
        <v>0</v>
      </c>
      <c r="Q176" s="80">
        <f>'5th Cycle Summary-Final'!K176-VLOOKUP(FinalComparison!$G176,'SB35 Determination Data'!$K$4:$AN$415,Q$2,FALSE)</f>
        <v>0</v>
      </c>
      <c r="R176" s="80">
        <f>'5th Cycle Summary-Final'!L176-VLOOKUP(FinalComparison!$G176,'SB35 Determination Data'!$K$4:$AN$415,R$2,FALSE)</f>
        <v>0</v>
      </c>
      <c r="S176" s="80">
        <f>'5th Cycle Summary-Final'!M176-VLOOKUP(FinalComparison!$G176,'SB35 Determination Data'!$K$4:$AN$415,S$2,FALSE)</f>
        <v>0</v>
      </c>
      <c r="T176" s="80">
        <f>'5th Cycle Summary-Final'!N176-VLOOKUP(FinalComparison!$G176,'SB35 Determination Data'!$K$4:$AN$415,T$2,FALSE)</f>
        <v>0</v>
      </c>
      <c r="U176" s="34"/>
      <c r="V176" s="34"/>
      <c r="W176" s="80">
        <f>'5th Cycle Summary-Final'!O176-VLOOKUP(FinalComparison!$G176,'SB35 Determination Data'!$K$4:$AN$415,W$2,FALSE)</f>
        <v>0</v>
      </c>
      <c r="X176" s="34"/>
      <c r="Y176" s="80">
        <f>'5th Cycle Summary-Final'!P176-VLOOKUP(FinalComparison!$G176,'SB35 Determination Data'!$K$4:$AN$415,Y$2,FALSE)</f>
        <v>0</v>
      </c>
      <c r="Z176" s="80">
        <f>'5th Cycle Summary-Final'!Q176-VLOOKUP(FinalComparison!$G176,'SB35 Determination Data'!$K$4:$AN$415,Z$2,FALSE)</f>
        <v>-4</v>
      </c>
      <c r="AA176" s="80">
        <f>'5th Cycle Summary-Final'!R176-VLOOKUP(FinalComparison!$G176,'SB35 Determination Data'!$K$4:$AN$415,AA$2,FALSE)</f>
        <v>1</v>
      </c>
      <c r="AB176" s="80">
        <f>'5th Cycle Summary-Final'!S176-VLOOKUP(FinalComparison!$G176,'SB35 Determination Data'!$K$4:$AN$415,AB$2,FALSE)</f>
        <v>-1</v>
      </c>
      <c r="AC176" s="80">
        <f>'5th Cycle Summary-Final'!T176-VLOOKUP(FinalComparison!$G176,'SB35 Determination Data'!$K$4:$AN$415,AC$2,FALSE)</f>
        <v>0</v>
      </c>
      <c r="AD176" s="80">
        <f>'5th Cycle Summary-Final'!U176-VLOOKUP(FinalComparison!$G176,'SB35 Determination Data'!$K$4:$AN$415,AD$2,FALSE)</f>
        <v>-6</v>
      </c>
      <c r="AE176" s="80">
        <f>'5th Cycle Summary-Final'!V176-VLOOKUP(FinalComparison!$G176,'SB35 Determination Data'!$K$4:$AN$415,AE$2,FALSE)</f>
        <v>0</v>
      </c>
      <c r="AF176" s="80">
        <f>'5th Cycle Summary-Final'!W176-VLOOKUP(FinalComparison!$G176,'SB35 Determination Data'!$K$4:$AN$415,AF$2,FALSE)</f>
        <v>-0.39999999999999991</v>
      </c>
    </row>
    <row r="177" spans="1:32" x14ac:dyDescent="0.2">
      <c r="A177" t="s">
        <v>16</v>
      </c>
      <c r="F177" t="s">
        <v>8</v>
      </c>
      <c r="G177" t="s">
        <v>16</v>
      </c>
      <c r="H177" s="80">
        <f>'5th Cycle Summary-Final'!D177-VLOOKUP(FinalComparison!$G177,'SB35 Determination Data'!$K$4:$AN$415,H$2,FALSE)</f>
        <v>0</v>
      </c>
      <c r="I177" s="80">
        <f>'5th Cycle Summary-Final'!E177-VLOOKUP(FinalComparison!$G177,'SB35 Determination Data'!$K$4:$AN$415,I$2,FALSE)</f>
        <v>-53</v>
      </c>
      <c r="J177" s="80">
        <f>'5th Cycle Summary-Final'!F177-VLOOKUP(FinalComparison!$G177,'SB35 Determination Data'!$K$4:$AN$415,J$2,FALSE)</f>
        <v>-53</v>
      </c>
      <c r="K177" s="80">
        <f>'5th Cycle Summary-Final'!G177-VLOOKUP(FinalComparison!$G177,'SB35 Determination Data'!$K$4:$AN$415,K$2,FALSE)</f>
        <v>0</v>
      </c>
      <c r="L177" s="80">
        <f>'5th Cycle Summary-Final'!H177-VLOOKUP(FinalComparison!$G177,'SB35 Determination Data'!$K$4:$AN$415,L$2,FALSE)</f>
        <v>53</v>
      </c>
      <c r="M177" s="80">
        <f>'5th Cycle Summary-Final'!I177-VLOOKUP(FinalComparison!$G177,'SB35 Determination Data'!$K$4:$AN$415,M$2,FALSE)</f>
        <v>-0.2864864864864865</v>
      </c>
      <c r="N177" s="80"/>
      <c r="O177" s="80"/>
      <c r="P177" s="80">
        <f>'5th Cycle Summary-Final'!J177-VLOOKUP(FinalComparison!$G177,'SB35 Determination Data'!$K$4:$AN$415,P$2,FALSE)</f>
        <v>0</v>
      </c>
      <c r="Q177" s="80">
        <f>'5th Cycle Summary-Final'!K177-VLOOKUP(FinalComparison!$G177,'SB35 Determination Data'!$K$4:$AN$415,Q$2,FALSE)</f>
        <v>-15</v>
      </c>
      <c r="R177" s="80">
        <f>'5th Cycle Summary-Final'!L177-VLOOKUP(FinalComparison!$G177,'SB35 Determination Data'!$K$4:$AN$415,R$2,FALSE)</f>
        <v>-15</v>
      </c>
      <c r="S177" s="80">
        <f>'5th Cycle Summary-Final'!M177-VLOOKUP(FinalComparison!$G177,'SB35 Determination Data'!$K$4:$AN$415,S$2,FALSE)</f>
        <v>0</v>
      </c>
      <c r="T177" s="80">
        <f>'5th Cycle Summary-Final'!N177-VLOOKUP(FinalComparison!$G177,'SB35 Determination Data'!$K$4:$AN$415,T$2,FALSE)</f>
        <v>15</v>
      </c>
      <c r="U177" s="34"/>
      <c r="V177" s="34"/>
      <c r="W177" s="80">
        <f>'5th Cycle Summary-Final'!O177-VLOOKUP(FinalComparison!$G177,'SB35 Determination Data'!$K$4:$AN$415,W$2,FALSE)</f>
        <v>-0.14150943396226418</v>
      </c>
      <c r="X177" s="34"/>
      <c r="Y177" s="80">
        <f>'5th Cycle Summary-Final'!P177-VLOOKUP(FinalComparison!$G177,'SB35 Determination Data'!$K$4:$AN$415,Y$2,FALSE)</f>
        <v>0</v>
      </c>
      <c r="Z177" s="80">
        <f>'5th Cycle Summary-Final'!Q177-VLOOKUP(FinalComparison!$G177,'SB35 Determination Data'!$K$4:$AN$415,Z$2,FALSE)</f>
        <v>0</v>
      </c>
      <c r="AA177" s="80">
        <f>'5th Cycle Summary-Final'!R177-VLOOKUP(FinalComparison!$G177,'SB35 Determination Data'!$K$4:$AN$415,AA$2,FALSE)</f>
        <v>0</v>
      </c>
      <c r="AB177" s="80">
        <f>'5th Cycle Summary-Final'!S177-VLOOKUP(FinalComparison!$G177,'SB35 Determination Data'!$K$4:$AN$415,AB$2,FALSE)</f>
        <v>0</v>
      </c>
      <c r="AC177" s="80">
        <f>'5th Cycle Summary-Final'!T177-VLOOKUP(FinalComparison!$G177,'SB35 Determination Data'!$K$4:$AN$415,AC$2,FALSE)</f>
        <v>0</v>
      </c>
      <c r="AD177" s="80">
        <f>'5th Cycle Summary-Final'!U177-VLOOKUP(FinalComparison!$G177,'SB35 Determination Data'!$K$4:$AN$415,AD$2,FALSE)</f>
        <v>-523</v>
      </c>
      <c r="AE177" s="80">
        <f>'5th Cycle Summary-Final'!V177-VLOOKUP(FinalComparison!$G177,'SB35 Determination Data'!$K$4:$AN$415,AE$2,FALSE)</f>
        <v>231</v>
      </c>
      <c r="AF177" s="80">
        <f>'5th Cycle Summary-Final'!W177-VLOOKUP(FinalComparison!$G177,'SB35 Determination Data'!$K$4:$AN$415,AF$2,FALSE)</f>
        <v>-1.2977667493796525</v>
      </c>
    </row>
    <row r="178" spans="1:32" x14ac:dyDescent="0.2">
      <c r="A178" t="s">
        <v>16</v>
      </c>
      <c r="F178" t="s">
        <v>8</v>
      </c>
      <c r="G178" t="s">
        <v>1067</v>
      </c>
      <c r="H178" s="80">
        <f>'5th Cycle Summary-Final'!D178-VLOOKUP(FinalComparison!$G178,'SB35 Determination Data'!$K$4:$AN$415,H$2,FALSE)</f>
        <v>0</v>
      </c>
      <c r="I178" s="80">
        <f>'5th Cycle Summary-Final'!E178-VLOOKUP(FinalComparison!$G178,'SB35 Determination Data'!$K$4:$AN$415,I$2,FALSE)</f>
        <v>-3</v>
      </c>
      <c r="J178" s="80">
        <f>'5th Cycle Summary-Final'!F178-VLOOKUP(FinalComparison!$G178,'SB35 Determination Data'!$K$4:$AN$415,J$2,FALSE)</f>
        <v>0</v>
      </c>
      <c r="K178" s="80">
        <f>'5th Cycle Summary-Final'!G178-VLOOKUP(FinalComparison!$G178,'SB35 Determination Data'!$K$4:$AN$415,K$2,FALSE)</f>
        <v>-3</v>
      </c>
      <c r="L178" s="80">
        <f>'5th Cycle Summary-Final'!H178-VLOOKUP(FinalComparison!$G178,'SB35 Determination Data'!$K$4:$AN$415,L$2,FALSE)</f>
        <v>3</v>
      </c>
      <c r="M178" s="80">
        <f>'5th Cycle Summary-Final'!I178-VLOOKUP(FinalComparison!$G178,'SB35 Determination Data'!$K$4:$AN$415,M$2,FALSE)</f>
        <v>-5.8823529411764705E-2</v>
      </c>
      <c r="N178" s="80"/>
      <c r="O178" s="80"/>
      <c r="P178" s="80">
        <f>'5th Cycle Summary-Final'!J178-VLOOKUP(FinalComparison!$G178,'SB35 Determination Data'!$K$4:$AN$415,P$2,FALSE)</f>
        <v>0</v>
      </c>
      <c r="Q178" s="80">
        <f>'5th Cycle Summary-Final'!K178-VLOOKUP(FinalComparison!$G178,'SB35 Determination Data'!$K$4:$AN$415,Q$2,FALSE)</f>
        <v>0</v>
      </c>
      <c r="R178" s="80">
        <f>'5th Cycle Summary-Final'!L178-VLOOKUP(FinalComparison!$G178,'SB35 Determination Data'!$K$4:$AN$415,R$2,FALSE)</f>
        <v>0</v>
      </c>
      <c r="S178" s="80">
        <f>'5th Cycle Summary-Final'!M178-VLOOKUP(FinalComparison!$G178,'SB35 Determination Data'!$K$4:$AN$415,S$2,FALSE)</f>
        <v>0</v>
      </c>
      <c r="T178" s="80">
        <f>'5th Cycle Summary-Final'!N178-VLOOKUP(FinalComparison!$G178,'SB35 Determination Data'!$K$4:$AN$415,T$2,FALSE)</f>
        <v>0</v>
      </c>
      <c r="U178" s="34"/>
      <c r="V178" s="34"/>
      <c r="W178" s="80">
        <f>'5th Cycle Summary-Final'!O178-VLOOKUP(FinalComparison!$G178,'SB35 Determination Data'!$K$4:$AN$415,W$2,FALSE)</f>
        <v>0</v>
      </c>
      <c r="X178" s="34"/>
      <c r="Y178" s="80">
        <f>'5th Cycle Summary-Final'!P178-VLOOKUP(FinalComparison!$G178,'SB35 Determination Data'!$K$4:$AN$415,Y$2,FALSE)</f>
        <v>0</v>
      </c>
      <c r="Z178" s="80">
        <f>'5th Cycle Summary-Final'!Q178-VLOOKUP(FinalComparison!$G178,'SB35 Determination Data'!$K$4:$AN$415,Z$2,FALSE)</f>
        <v>-6</v>
      </c>
      <c r="AA178" s="80">
        <f>'5th Cycle Summary-Final'!R178-VLOOKUP(FinalComparison!$G178,'SB35 Determination Data'!$K$4:$AN$415,AA$2,FALSE)</f>
        <v>0</v>
      </c>
      <c r="AB178" s="80">
        <f>'5th Cycle Summary-Final'!S178-VLOOKUP(FinalComparison!$G178,'SB35 Determination Data'!$K$4:$AN$415,AB$2,FALSE)</f>
        <v>-0.1875</v>
      </c>
      <c r="AC178" s="80">
        <f>'5th Cycle Summary-Final'!T178-VLOOKUP(FinalComparison!$G178,'SB35 Determination Data'!$K$4:$AN$415,AC$2,FALSE)</f>
        <v>0</v>
      </c>
      <c r="AD178" s="80">
        <f>'5th Cycle Summary-Final'!U178-VLOOKUP(FinalComparison!$G178,'SB35 Determination Data'!$K$4:$AN$415,AD$2,FALSE)</f>
        <v>-22</v>
      </c>
      <c r="AE178" s="80">
        <f>'5th Cycle Summary-Final'!V178-VLOOKUP(FinalComparison!$G178,'SB35 Determination Data'!$K$4:$AN$415,AE$2,FALSE)</f>
        <v>11</v>
      </c>
      <c r="AF178" s="80">
        <f>'5th Cycle Summary-Final'!W178-VLOOKUP(FinalComparison!$G178,'SB35 Determination Data'!$K$4:$AN$415,AF$2,FALSE)</f>
        <v>-0.32835820895522394</v>
      </c>
    </row>
    <row r="179" spans="1:32" x14ac:dyDescent="0.2">
      <c r="A179" t="s">
        <v>16</v>
      </c>
      <c r="F179" t="s">
        <v>8</v>
      </c>
      <c r="G179" t="s">
        <v>260</v>
      </c>
      <c r="H179" s="80">
        <f>'5th Cycle Summary-Final'!D179-VLOOKUP(FinalComparison!$G179,'SB35 Determination Data'!$K$4:$AN$415,H$2,FALSE)</f>
        <v>0</v>
      </c>
      <c r="I179" s="80">
        <f>'5th Cycle Summary-Final'!E179-VLOOKUP(FinalComparison!$G179,'SB35 Determination Data'!$K$4:$AN$415,I$2,FALSE)</f>
        <v>-5</v>
      </c>
      <c r="J179" s="80">
        <f>'5th Cycle Summary-Final'!F179-VLOOKUP(FinalComparison!$G179,'SB35 Determination Data'!$K$4:$AN$415,J$2,FALSE)</f>
        <v>-5</v>
      </c>
      <c r="K179" s="80">
        <f>'5th Cycle Summary-Final'!G179-VLOOKUP(FinalComparison!$G179,'SB35 Determination Data'!$K$4:$AN$415,K$2,FALSE)</f>
        <v>0</v>
      </c>
      <c r="L179" s="80">
        <f>'5th Cycle Summary-Final'!H179-VLOOKUP(FinalComparison!$G179,'SB35 Determination Data'!$K$4:$AN$415,L$2,FALSE)</f>
        <v>5</v>
      </c>
      <c r="M179" s="80">
        <f>'5th Cycle Summary-Final'!I179-VLOOKUP(FinalComparison!$G179,'SB35 Determination Data'!$K$4:$AN$415,M$2,FALSE)</f>
        <v>-0.625</v>
      </c>
      <c r="N179" s="80"/>
      <c r="O179" s="80"/>
      <c r="P179" s="80">
        <f>'5th Cycle Summary-Final'!J179-VLOOKUP(FinalComparison!$G179,'SB35 Determination Data'!$K$4:$AN$415,P$2,FALSE)</f>
        <v>0</v>
      </c>
      <c r="Q179" s="80">
        <f>'5th Cycle Summary-Final'!K179-VLOOKUP(FinalComparison!$G179,'SB35 Determination Data'!$K$4:$AN$415,Q$2,FALSE)</f>
        <v>5</v>
      </c>
      <c r="R179" s="80">
        <f>'5th Cycle Summary-Final'!L179-VLOOKUP(FinalComparison!$G179,'SB35 Determination Data'!$K$4:$AN$415,R$2,FALSE)</f>
        <v>5</v>
      </c>
      <c r="S179" s="80">
        <f>'5th Cycle Summary-Final'!M179-VLOOKUP(FinalComparison!$G179,'SB35 Determination Data'!$K$4:$AN$415,S$2,FALSE)</f>
        <v>0</v>
      </c>
      <c r="T179" s="80">
        <f>'5th Cycle Summary-Final'!N179-VLOOKUP(FinalComparison!$G179,'SB35 Determination Data'!$K$4:$AN$415,T$2,FALSE)</f>
        <v>-2</v>
      </c>
      <c r="U179" s="34"/>
      <c r="V179" s="34"/>
      <c r="W179" s="80">
        <f>'5th Cycle Summary-Final'!O179-VLOOKUP(FinalComparison!$G179,'SB35 Determination Data'!$K$4:$AN$415,W$2,FALSE)</f>
        <v>1</v>
      </c>
      <c r="X179" s="34"/>
      <c r="Y179" s="80">
        <f>'5th Cycle Summary-Final'!P179-VLOOKUP(FinalComparison!$G179,'SB35 Determination Data'!$K$4:$AN$415,Y$2,FALSE)</f>
        <v>0</v>
      </c>
      <c r="Z179" s="80">
        <f>'5th Cycle Summary-Final'!Q179-VLOOKUP(FinalComparison!$G179,'SB35 Determination Data'!$K$4:$AN$415,Z$2,FALSE)</f>
        <v>0</v>
      </c>
      <c r="AA179" s="80">
        <f>'5th Cycle Summary-Final'!R179-VLOOKUP(FinalComparison!$G179,'SB35 Determination Data'!$K$4:$AN$415,AA$2,FALSE)</f>
        <v>0</v>
      </c>
      <c r="AB179" s="80">
        <f>'5th Cycle Summary-Final'!S179-VLOOKUP(FinalComparison!$G179,'SB35 Determination Data'!$K$4:$AN$415,AB$2,FALSE)</f>
        <v>0</v>
      </c>
      <c r="AC179" s="80">
        <f>'5th Cycle Summary-Final'!T179-VLOOKUP(FinalComparison!$G179,'SB35 Determination Data'!$K$4:$AN$415,AC$2,FALSE)</f>
        <v>0</v>
      </c>
      <c r="AD179" s="80">
        <f>'5th Cycle Summary-Final'!U179-VLOOKUP(FinalComparison!$G179,'SB35 Determination Data'!$K$4:$AN$415,AD$2,FALSE)</f>
        <v>-10</v>
      </c>
      <c r="AE179" s="80">
        <f>'5th Cycle Summary-Final'!V179-VLOOKUP(FinalComparison!$G179,'SB35 Determination Data'!$K$4:$AN$415,AE$2,FALSE)</f>
        <v>0</v>
      </c>
      <c r="AF179" s="80">
        <f>'5th Cycle Summary-Final'!W179-VLOOKUP(FinalComparison!$G179,'SB35 Determination Data'!$K$4:$AN$415,AF$2,FALSE)</f>
        <v>-0.76923076923076916</v>
      </c>
    </row>
    <row r="180" spans="1:32" x14ac:dyDescent="0.2">
      <c r="A180" t="s">
        <v>16</v>
      </c>
      <c r="F180" t="s">
        <v>8</v>
      </c>
      <c r="G180" t="s">
        <v>970</v>
      </c>
      <c r="H180" s="80" t="e">
        <f>'5th Cycle Summary-Final'!D180-VLOOKUP(FinalComparison!$G180,'SB35 Determination Data'!$K$4:$AN$415,H$2,FALSE)</f>
        <v>#N/A</v>
      </c>
      <c r="I180" s="80" t="e">
        <f>'5th Cycle Summary-Final'!E180-VLOOKUP(FinalComparison!$G180,'SB35 Determination Data'!$K$4:$AN$415,I$2,FALSE)</f>
        <v>#N/A</v>
      </c>
      <c r="J180" s="80" t="e">
        <f>'5th Cycle Summary-Final'!F180-VLOOKUP(FinalComparison!$G180,'SB35 Determination Data'!$K$4:$AN$415,J$2,FALSE)</f>
        <v>#N/A</v>
      </c>
      <c r="K180" s="80" t="e">
        <f>'5th Cycle Summary-Final'!G180-VLOOKUP(FinalComparison!$G180,'SB35 Determination Data'!$K$4:$AN$415,K$2,FALSE)</f>
        <v>#N/A</v>
      </c>
      <c r="L180" s="80" t="e">
        <f>'5th Cycle Summary-Final'!H180-VLOOKUP(FinalComparison!$G180,'SB35 Determination Data'!$K$4:$AN$415,L$2,FALSE)</f>
        <v>#N/A</v>
      </c>
      <c r="M180" s="80" t="e">
        <f>'5th Cycle Summary-Final'!I180-VLOOKUP(FinalComparison!$G180,'SB35 Determination Data'!$K$4:$AN$415,M$2,FALSE)</f>
        <v>#N/A</v>
      </c>
      <c r="N180" s="80"/>
      <c r="O180" s="80"/>
      <c r="P180" s="80" t="e">
        <f>'5th Cycle Summary-Final'!J180-VLOOKUP(FinalComparison!$G180,'SB35 Determination Data'!$K$4:$AN$415,P$2,FALSE)</f>
        <v>#N/A</v>
      </c>
      <c r="Q180" s="80" t="e">
        <f>'5th Cycle Summary-Final'!K180-VLOOKUP(FinalComparison!$G180,'SB35 Determination Data'!$K$4:$AN$415,Q$2,FALSE)</f>
        <v>#N/A</v>
      </c>
      <c r="R180" s="80" t="e">
        <f>'5th Cycle Summary-Final'!L180-VLOOKUP(FinalComparison!$G180,'SB35 Determination Data'!$K$4:$AN$415,R$2,FALSE)</f>
        <v>#N/A</v>
      </c>
      <c r="S180" s="80" t="e">
        <f>'5th Cycle Summary-Final'!M180-VLOOKUP(FinalComparison!$G180,'SB35 Determination Data'!$K$4:$AN$415,S$2,FALSE)</f>
        <v>#N/A</v>
      </c>
      <c r="T180" s="80" t="e">
        <f>'5th Cycle Summary-Final'!N180-VLOOKUP(FinalComparison!$G180,'SB35 Determination Data'!$K$4:$AN$415,T$2,FALSE)</f>
        <v>#N/A</v>
      </c>
      <c r="U180" s="34"/>
      <c r="V180" s="34"/>
      <c r="W180" s="80" t="e">
        <f>'5th Cycle Summary-Final'!O180-VLOOKUP(FinalComparison!$G180,'SB35 Determination Data'!$K$4:$AN$415,W$2,FALSE)</f>
        <v>#N/A</v>
      </c>
      <c r="X180" s="34"/>
      <c r="Y180" s="80" t="e">
        <f>'5th Cycle Summary-Final'!P180-VLOOKUP(FinalComparison!$G180,'SB35 Determination Data'!$K$4:$AN$415,Y$2,FALSE)</f>
        <v>#N/A</v>
      </c>
      <c r="Z180" s="80" t="e">
        <f>'5th Cycle Summary-Final'!Q180-VLOOKUP(FinalComparison!$G180,'SB35 Determination Data'!$K$4:$AN$415,Z$2,FALSE)</f>
        <v>#N/A</v>
      </c>
      <c r="AA180" s="80" t="e">
        <f>'5th Cycle Summary-Final'!R180-VLOOKUP(FinalComparison!$G180,'SB35 Determination Data'!$K$4:$AN$415,AA$2,FALSE)</f>
        <v>#N/A</v>
      </c>
      <c r="AB180" s="80" t="e">
        <f>'5th Cycle Summary-Final'!S180-VLOOKUP(FinalComparison!$G180,'SB35 Determination Data'!$K$4:$AN$415,AB$2,FALSE)</f>
        <v>#N/A</v>
      </c>
      <c r="AC180" s="80" t="e">
        <f>'5th Cycle Summary-Final'!T180-VLOOKUP(FinalComparison!$G180,'SB35 Determination Data'!$K$4:$AN$415,AC$2,FALSE)</f>
        <v>#N/A</v>
      </c>
      <c r="AD180" s="80" t="e">
        <f>'5th Cycle Summary-Final'!U180-VLOOKUP(FinalComparison!$G180,'SB35 Determination Data'!$K$4:$AN$415,AD$2,FALSE)</f>
        <v>#N/A</v>
      </c>
      <c r="AE180" s="80" t="e">
        <f>'5th Cycle Summary-Final'!V180-VLOOKUP(FinalComparison!$G180,'SB35 Determination Data'!$K$4:$AN$415,AE$2,FALSE)</f>
        <v>#N/A</v>
      </c>
      <c r="AF180" s="80" t="e">
        <f>'5th Cycle Summary-Final'!W180-VLOOKUP(FinalComparison!$G180,'SB35 Determination Data'!$K$4:$AN$415,AF$2,FALSE)</f>
        <v>#N/A</v>
      </c>
    </row>
    <row r="181" spans="1:32" x14ac:dyDescent="0.2">
      <c r="A181" t="s">
        <v>142</v>
      </c>
      <c r="F181" t="s">
        <v>13</v>
      </c>
      <c r="G181" t="s">
        <v>141</v>
      </c>
      <c r="H181" s="80">
        <f>'5th Cycle Summary-Final'!D181-VLOOKUP(FinalComparison!$G181,'SB35 Determination Data'!$K$4:$AN$415,H$2,FALSE)</f>
        <v>0</v>
      </c>
      <c r="I181" s="80">
        <f>'5th Cycle Summary-Final'!E181-VLOOKUP(FinalComparison!$G181,'SB35 Determination Data'!$K$4:$AN$415,I$2,FALSE)</f>
        <v>0</v>
      </c>
      <c r="J181" s="80">
        <f>'5th Cycle Summary-Final'!F181-VLOOKUP(FinalComparison!$G181,'SB35 Determination Data'!$K$4:$AN$415,J$2,FALSE)</f>
        <v>0</v>
      </c>
      <c r="K181" s="80">
        <f>'5th Cycle Summary-Final'!G181-VLOOKUP(FinalComparison!$G181,'SB35 Determination Data'!$K$4:$AN$415,K$2,FALSE)</f>
        <v>0</v>
      </c>
      <c r="L181" s="80">
        <f>'5th Cycle Summary-Final'!H181-VLOOKUP(FinalComparison!$G181,'SB35 Determination Data'!$K$4:$AN$415,L$2,FALSE)</f>
        <v>0</v>
      </c>
      <c r="M181" s="80">
        <f>'5th Cycle Summary-Final'!I181-VLOOKUP(FinalComparison!$G181,'SB35 Determination Data'!$K$4:$AN$415,M$2,FALSE)</f>
        <v>0</v>
      </c>
      <c r="N181" s="80"/>
      <c r="O181" s="80"/>
      <c r="P181" s="80">
        <f>'5th Cycle Summary-Final'!J181-VLOOKUP(FinalComparison!$G181,'SB35 Determination Data'!$K$4:$AN$415,P$2,FALSE)</f>
        <v>0</v>
      </c>
      <c r="Q181" s="80">
        <f>'5th Cycle Summary-Final'!K181-VLOOKUP(FinalComparison!$G181,'SB35 Determination Data'!$K$4:$AN$415,Q$2,FALSE)</f>
        <v>-3</v>
      </c>
      <c r="R181" s="80">
        <f>'5th Cycle Summary-Final'!L181-VLOOKUP(FinalComparison!$G181,'SB35 Determination Data'!$K$4:$AN$415,R$2,FALSE)</f>
        <v>0</v>
      </c>
      <c r="S181" s="80">
        <f>'5th Cycle Summary-Final'!M181-VLOOKUP(FinalComparison!$G181,'SB35 Determination Data'!$K$4:$AN$415,S$2,FALSE)</f>
        <v>-3</v>
      </c>
      <c r="T181" s="80">
        <f>'5th Cycle Summary-Final'!N181-VLOOKUP(FinalComparison!$G181,'SB35 Determination Data'!$K$4:$AN$415,T$2,FALSE)</f>
        <v>3</v>
      </c>
      <c r="U181" s="34"/>
      <c r="V181" s="34"/>
      <c r="W181" s="80">
        <f>'5th Cycle Summary-Final'!O181-VLOOKUP(FinalComparison!$G181,'SB35 Determination Data'!$K$4:$AN$415,W$2,FALSE)</f>
        <v>-3.4090909090909061E-2</v>
      </c>
      <c r="X181" s="34"/>
      <c r="Y181" s="80">
        <f>'5th Cycle Summary-Final'!P181-VLOOKUP(FinalComparison!$G181,'SB35 Determination Data'!$K$4:$AN$415,Y$2,FALSE)</f>
        <v>0</v>
      </c>
      <c r="Z181" s="80">
        <f>'5th Cycle Summary-Final'!Q181-VLOOKUP(FinalComparison!$G181,'SB35 Determination Data'!$K$4:$AN$415,Z$2,FALSE)</f>
        <v>0</v>
      </c>
      <c r="AA181" s="80">
        <f>'5th Cycle Summary-Final'!R181-VLOOKUP(FinalComparison!$G181,'SB35 Determination Data'!$K$4:$AN$415,AA$2,FALSE)</f>
        <v>0</v>
      </c>
      <c r="AB181" s="80">
        <f>'5th Cycle Summary-Final'!S181-VLOOKUP(FinalComparison!$G181,'SB35 Determination Data'!$K$4:$AN$415,AB$2,FALSE)</f>
        <v>0</v>
      </c>
      <c r="AC181" s="80">
        <f>'5th Cycle Summary-Final'!T181-VLOOKUP(FinalComparison!$G181,'SB35 Determination Data'!$K$4:$AN$415,AC$2,FALSE)</f>
        <v>0</v>
      </c>
      <c r="AD181" s="80">
        <f>'5th Cycle Summary-Final'!U181-VLOOKUP(FinalComparison!$G181,'SB35 Determination Data'!$K$4:$AN$415,AD$2,FALSE)</f>
        <v>-6</v>
      </c>
      <c r="AE181" s="80">
        <f>'5th Cycle Summary-Final'!V181-VLOOKUP(FinalComparison!$G181,'SB35 Determination Data'!$K$4:$AN$415,AE$2,FALSE)</f>
        <v>6</v>
      </c>
      <c r="AF181" s="80">
        <f>'5th Cycle Summary-Final'!W181-VLOOKUP(FinalComparison!$G181,'SB35 Determination Data'!$K$4:$AN$415,AF$2,FALSE)</f>
        <v>-2.7272727272727254E-2</v>
      </c>
    </row>
    <row r="182" spans="1:32" x14ac:dyDescent="0.2">
      <c r="A182" t="s">
        <v>142</v>
      </c>
      <c r="F182" t="s">
        <v>13</v>
      </c>
      <c r="G182" t="s">
        <v>209</v>
      </c>
      <c r="H182" s="80">
        <f>'5th Cycle Summary-Final'!D182-VLOOKUP(FinalComparison!$G182,'SB35 Determination Data'!$K$4:$AN$415,H$2,FALSE)</f>
        <v>0</v>
      </c>
      <c r="I182" s="80">
        <f>'5th Cycle Summary-Final'!E182-VLOOKUP(FinalComparison!$G182,'SB35 Determination Data'!$K$4:$AN$415,I$2,FALSE)</f>
        <v>-4</v>
      </c>
      <c r="J182" s="80">
        <f>'5th Cycle Summary-Final'!F182-VLOOKUP(FinalComparison!$G182,'SB35 Determination Data'!$K$4:$AN$415,J$2,FALSE)</f>
        <v>34</v>
      </c>
      <c r="K182" s="80">
        <f>'5th Cycle Summary-Final'!G182-VLOOKUP(FinalComparison!$G182,'SB35 Determination Data'!$K$4:$AN$415,K$2,FALSE)</f>
        <v>-38</v>
      </c>
      <c r="L182" s="80">
        <f>'5th Cycle Summary-Final'!H182-VLOOKUP(FinalComparison!$G182,'SB35 Determination Data'!$K$4:$AN$415,L$2,FALSE)</f>
        <v>4</v>
      </c>
      <c r="M182" s="80">
        <f>'5th Cycle Summary-Final'!I182-VLOOKUP(FinalComparison!$G182,'SB35 Determination Data'!$K$4:$AN$415,M$2,FALSE)</f>
        <v>-2.2988505747126464E-2</v>
      </c>
      <c r="N182" s="80"/>
      <c r="O182" s="80"/>
      <c r="P182" s="80">
        <f>'5th Cycle Summary-Final'!J182-VLOOKUP(FinalComparison!$G182,'SB35 Determination Data'!$K$4:$AN$415,P$2,FALSE)</f>
        <v>0</v>
      </c>
      <c r="Q182" s="80">
        <f>'5th Cycle Summary-Final'!K182-VLOOKUP(FinalComparison!$G182,'SB35 Determination Data'!$K$4:$AN$415,Q$2,FALSE)</f>
        <v>-11</v>
      </c>
      <c r="R182" s="80">
        <f>'5th Cycle Summary-Final'!L182-VLOOKUP(FinalComparison!$G182,'SB35 Determination Data'!$K$4:$AN$415,R$2,FALSE)</f>
        <v>17</v>
      </c>
      <c r="S182" s="80">
        <f>'5th Cycle Summary-Final'!M182-VLOOKUP(FinalComparison!$G182,'SB35 Determination Data'!$K$4:$AN$415,S$2,FALSE)</f>
        <v>-28</v>
      </c>
      <c r="T182" s="80">
        <f>'5th Cycle Summary-Final'!N182-VLOOKUP(FinalComparison!$G182,'SB35 Determination Data'!$K$4:$AN$415,T$2,FALSE)</f>
        <v>11</v>
      </c>
      <c r="U182" s="34"/>
      <c r="V182" s="34"/>
      <c r="W182" s="80">
        <f>'5th Cycle Summary-Final'!O182-VLOOKUP(FinalComparison!$G182,'SB35 Determination Data'!$K$4:$AN$415,W$2,FALSE)</f>
        <v>-8.7301587301587213E-2</v>
      </c>
      <c r="X182" s="34"/>
      <c r="Y182" s="80">
        <f>'5th Cycle Summary-Final'!P182-VLOOKUP(FinalComparison!$G182,'SB35 Determination Data'!$K$4:$AN$415,Y$2,FALSE)</f>
        <v>0</v>
      </c>
      <c r="Z182" s="80">
        <f>'5th Cycle Summary-Final'!Q182-VLOOKUP(FinalComparison!$G182,'SB35 Determination Data'!$K$4:$AN$415,Z$2,FALSE)</f>
        <v>-3</v>
      </c>
      <c r="AA182" s="80">
        <f>'5th Cycle Summary-Final'!R182-VLOOKUP(FinalComparison!$G182,'SB35 Determination Data'!$K$4:$AN$415,AA$2,FALSE)</f>
        <v>3</v>
      </c>
      <c r="AB182" s="80">
        <f>'5th Cycle Summary-Final'!S182-VLOOKUP(FinalComparison!$G182,'SB35 Determination Data'!$K$4:$AN$415,AB$2,FALSE)</f>
        <v>-2.0000000000000018E-2</v>
      </c>
      <c r="AC182" s="80">
        <f>'5th Cycle Summary-Final'!T182-VLOOKUP(FinalComparison!$G182,'SB35 Determination Data'!$K$4:$AN$415,AC$2,FALSE)</f>
        <v>0</v>
      </c>
      <c r="AD182" s="80">
        <f>'5th Cycle Summary-Final'!U182-VLOOKUP(FinalComparison!$G182,'SB35 Determination Data'!$K$4:$AN$415,AD$2,FALSE)</f>
        <v>-10</v>
      </c>
      <c r="AE182" s="80">
        <f>'5th Cycle Summary-Final'!V182-VLOOKUP(FinalComparison!$G182,'SB35 Determination Data'!$K$4:$AN$415,AE$2,FALSE)</f>
        <v>10</v>
      </c>
      <c r="AF182" s="80">
        <f>'5th Cycle Summary-Final'!W182-VLOOKUP(FinalComparison!$G182,'SB35 Determination Data'!$K$4:$AN$415,AF$2,FALSE)</f>
        <v>-3.1847133757961776E-2</v>
      </c>
    </row>
    <row r="183" spans="1:32" x14ac:dyDescent="0.2">
      <c r="A183" t="s">
        <v>142</v>
      </c>
      <c r="F183" t="s">
        <v>13</v>
      </c>
      <c r="G183" t="s">
        <v>1022</v>
      </c>
      <c r="H183" s="80" t="e">
        <f>'5th Cycle Summary-Final'!D183-VLOOKUP(FinalComparison!$G183,'SB35 Determination Data'!$K$4:$AN$415,H$2,FALSE)</f>
        <v>#N/A</v>
      </c>
      <c r="I183" s="80" t="e">
        <f>'5th Cycle Summary-Final'!E183-VLOOKUP(FinalComparison!$G183,'SB35 Determination Data'!$K$4:$AN$415,I$2,FALSE)</f>
        <v>#N/A</v>
      </c>
      <c r="J183" s="80" t="e">
        <f>'5th Cycle Summary-Final'!F183-VLOOKUP(FinalComparison!$G183,'SB35 Determination Data'!$K$4:$AN$415,J$2,FALSE)</f>
        <v>#N/A</v>
      </c>
      <c r="K183" s="80" t="e">
        <f>'5th Cycle Summary-Final'!G183-VLOOKUP(FinalComparison!$G183,'SB35 Determination Data'!$K$4:$AN$415,K$2,FALSE)</f>
        <v>#N/A</v>
      </c>
      <c r="L183" s="80" t="e">
        <f>'5th Cycle Summary-Final'!H183-VLOOKUP(FinalComparison!$G183,'SB35 Determination Data'!$K$4:$AN$415,L$2,FALSE)</f>
        <v>#N/A</v>
      </c>
      <c r="M183" s="80" t="e">
        <f>'5th Cycle Summary-Final'!I183-VLOOKUP(FinalComparison!$G183,'SB35 Determination Data'!$K$4:$AN$415,M$2,FALSE)</f>
        <v>#N/A</v>
      </c>
      <c r="N183" s="80"/>
      <c r="O183" s="80"/>
      <c r="P183" s="80" t="e">
        <f>'5th Cycle Summary-Final'!J183-VLOOKUP(FinalComparison!$G183,'SB35 Determination Data'!$K$4:$AN$415,P$2,FALSE)</f>
        <v>#N/A</v>
      </c>
      <c r="Q183" s="80" t="e">
        <f>'5th Cycle Summary-Final'!K183-VLOOKUP(FinalComparison!$G183,'SB35 Determination Data'!$K$4:$AN$415,Q$2,FALSE)</f>
        <v>#N/A</v>
      </c>
      <c r="R183" s="80" t="e">
        <f>'5th Cycle Summary-Final'!L183-VLOOKUP(FinalComparison!$G183,'SB35 Determination Data'!$K$4:$AN$415,R$2,FALSE)</f>
        <v>#N/A</v>
      </c>
      <c r="S183" s="80" t="e">
        <f>'5th Cycle Summary-Final'!M183-VLOOKUP(FinalComparison!$G183,'SB35 Determination Data'!$K$4:$AN$415,S$2,FALSE)</f>
        <v>#N/A</v>
      </c>
      <c r="T183" s="80" t="e">
        <f>'5th Cycle Summary-Final'!N183-VLOOKUP(FinalComparison!$G183,'SB35 Determination Data'!$K$4:$AN$415,T$2,FALSE)</f>
        <v>#N/A</v>
      </c>
      <c r="U183" s="34"/>
      <c r="V183" s="34"/>
      <c r="W183" s="80" t="e">
        <f>'5th Cycle Summary-Final'!O183-VLOOKUP(FinalComparison!$G183,'SB35 Determination Data'!$K$4:$AN$415,W$2,FALSE)</f>
        <v>#N/A</v>
      </c>
      <c r="X183" s="34"/>
      <c r="Y183" s="80" t="e">
        <f>'5th Cycle Summary-Final'!P183-VLOOKUP(FinalComparison!$G183,'SB35 Determination Data'!$K$4:$AN$415,Y$2,FALSE)</f>
        <v>#N/A</v>
      </c>
      <c r="Z183" s="80" t="e">
        <f>'5th Cycle Summary-Final'!Q183-VLOOKUP(FinalComparison!$G183,'SB35 Determination Data'!$K$4:$AN$415,Z$2,FALSE)</f>
        <v>#N/A</v>
      </c>
      <c r="AA183" s="80" t="e">
        <f>'5th Cycle Summary-Final'!R183-VLOOKUP(FinalComparison!$G183,'SB35 Determination Data'!$K$4:$AN$415,AA$2,FALSE)</f>
        <v>#N/A</v>
      </c>
      <c r="AB183" s="80" t="e">
        <f>'5th Cycle Summary-Final'!S183-VLOOKUP(FinalComparison!$G183,'SB35 Determination Data'!$K$4:$AN$415,AB$2,FALSE)</f>
        <v>#N/A</v>
      </c>
      <c r="AC183" s="80" t="e">
        <f>'5th Cycle Summary-Final'!T183-VLOOKUP(FinalComparison!$G183,'SB35 Determination Data'!$K$4:$AN$415,AC$2,FALSE)</f>
        <v>#N/A</v>
      </c>
      <c r="AD183" s="80" t="e">
        <f>'5th Cycle Summary-Final'!U183-VLOOKUP(FinalComparison!$G183,'SB35 Determination Data'!$K$4:$AN$415,AD$2,FALSE)</f>
        <v>#N/A</v>
      </c>
      <c r="AE183" s="80" t="e">
        <f>'5th Cycle Summary-Final'!V183-VLOOKUP(FinalComparison!$G183,'SB35 Determination Data'!$K$4:$AN$415,AE$2,FALSE)</f>
        <v>#N/A</v>
      </c>
      <c r="AF183" s="80" t="e">
        <f>'5th Cycle Summary-Final'!W183-VLOOKUP(FinalComparison!$G183,'SB35 Determination Data'!$K$4:$AN$415,AF$2,FALSE)</f>
        <v>#N/A</v>
      </c>
    </row>
    <row r="184" spans="1:32" x14ac:dyDescent="0.2">
      <c r="A184" t="s">
        <v>12</v>
      </c>
      <c r="F184" t="s">
        <v>3</v>
      </c>
      <c r="G184" t="s">
        <v>11</v>
      </c>
      <c r="H184" s="80">
        <f>'5th Cycle Summary-Final'!D184-VLOOKUP(FinalComparison!$G184,'SB35 Determination Data'!$K$4:$AN$415,H$2,FALSE)</f>
        <v>201</v>
      </c>
      <c r="I184" s="80">
        <f>'5th Cycle Summary-Final'!E184-VLOOKUP(FinalComparison!$G184,'SB35 Determination Data'!$K$4:$AN$415,I$2,FALSE)</f>
        <v>0</v>
      </c>
      <c r="J184" s="80">
        <f>'5th Cycle Summary-Final'!F184-VLOOKUP(FinalComparison!$G184,'SB35 Determination Data'!$K$4:$AN$415,J$2,FALSE)</f>
        <v>0</v>
      </c>
      <c r="K184" s="80">
        <f>'5th Cycle Summary-Final'!G184-VLOOKUP(FinalComparison!$G184,'SB35 Determination Data'!$K$4:$AN$415,K$2,FALSE)</f>
        <v>0</v>
      </c>
      <c r="L184" s="80">
        <f>'5th Cycle Summary-Final'!H184-VLOOKUP(FinalComparison!$G184,'SB35 Determination Data'!$K$4:$AN$415,L$2,FALSE)</f>
        <v>127</v>
      </c>
      <c r="M184" s="80">
        <f>'5th Cycle Summary-Final'!I184-VLOOKUP(FinalComparison!$G184,'SB35 Determination Data'!$K$4:$AN$415,M$2,FALSE)</f>
        <v>-8.8269841269841258</v>
      </c>
      <c r="N184" s="80"/>
      <c r="O184" s="80"/>
      <c r="P184" s="80">
        <f>'5th Cycle Summary-Final'!J184-VLOOKUP(FinalComparison!$G184,'SB35 Determination Data'!$K$4:$AN$415,P$2,FALSE)</f>
        <v>73</v>
      </c>
      <c r="Q184" s="80">
        <f>'5th Cycle Summary-Final'!K184-VLOOKUP(FinalComparison!$G184,'SB35 Determination Data'!$K$4:$AN$415,Q$2,FALSE)</f>
        <v>0</v>
      </c>
      <c r="R184" s="80">
        <f>'5th Cycle Summary-Final'!L184-VLOOKUP(FinalComparison!$G184,'SB35 Determination Data'!$K$4:$AN$415,R$2,FALSE)</f>
        <v>0</v>
      </c>
      <c r="S184" s="80">
        <f>'5th Cycle Summary-Final'!M184-VLOOKUP(FinalComparison!$G184,'SB35 Determination Data'!$K$4:$AN$415,S$2,FALSE)</f>
        <v>0</v>
      </c>
      <c r="T184" s="80">
        <f>'5th Cycle Summary-Final'!N184-VLOOKUP(FinalComparison!$G184,'SB35 Determination Data'!$K$4:$AN$415,T$2,FALSE)</f>
        <v>0</v>
      </c>
      <c r="U184" s="34"/>
      <c r="V184" s="34"/>
      <c r="W184" s="80">
        <f>'5th Cycle Summary-Final'!O184-VLOOKUP(FinalComparison!$G184,'SB35 Determination Data'!$K$4:$AN$415,W$2,FALSE)</f>
        <v>-43.669642857142854</v>
      </c>
      <c r="X184" s="34"/>
      <c r="Y184" s="80">
        <f>'5th Cycle Summary-Final'!P184-VLOOKUP(FinalComparison!$G184,'SB35 Determination Data'!$K$4:$AN$415,Y$2,FALSE)</f>
        <v>0</v>
      </c>
      <c r="Z184" s="80">
        <f>'5th Cycle Summary-Final'!Q184-VLOOKUP(FinalComparison!$G184,'SB35 Determination Data'!$K$4:$AN$415,Z$2,FALSE)</f>
        <v>415</v>
      </c>
      <c r="AA184" s="80">
        <f>'5th Cycle Summary-Final'!R184-VLOOKUP(FinalComparison!$G184,'SB35 Determination Data'!$K$4:$AN$415,AA$2,FALSE)</f>
        <v>0</v>
      </c>
      <c r="AB184" s="80">
        <f>'5th Cycle Summary-Final'!S184-VLOOKUP(FinalComparison!$G184,'SB35 Determination Data'!$K$4:$AN$415,AB$2,FALSE)</f>
        <v>59.285714285714292</v>
      </c>
      <c r="AC184" s="80">
        <f>'5th Cycle Summary-Final'!T184-VLOOKUP(FinalComparison!$G184,'SB35 Determination Data'!$K$4:$AN$415,AC$2,FALSE)</f>
        <v>2</v>
      </c>
      <c r="AD184" s="80">
        <f>'5th Cycle Summary-Final'!U184-VLOOKUP(FinalComparison!$G184,'SB35 Determination Data'!$K$4:$AN$415,AD$2,FALSE)</f>
        <v>0</v>
      </c>
      <c r="AE184" s="80">
        <f>'5th Cycle Summary-Final'!V184-VLOOKUP(FinalComparison!$G184,'SB35 Determination Data'!$K$4:$AN$415,AE$2,FALSE)</f>
        <v>2</v>
      </c>
      <c r="AF184" s="80">
        <f>'5th Cycle Summary-Final'!W184-VLOOKUP(FinalComparison!$G184,'SB35 Determination Data'!$K$4:$AN$415,AF$2,FALSE)</f>
        <v>0</v>
      </c>
    </row>
    <row r="185" spans="1:32" x14ac:dyDescent="0.2">
      <c r="A185" t="s">
        <v>12</v>
      </c>
      <c r="F185" t="s">
        <v>3</v>
      </c>
      <c r="G185" t="s">
        <v>17</v>
      </c>
      <c r="H185" s="80">
        <f>'5th Cycle Summary-Final'!D185-VLOOKUP(FinalComparison!$G185,'SB35 Determination Data'!$K$4:$AN$415,H$2,FALSE)</f>
        <v>0</v>
      </c>
      <c r="I185" s="80">
        <f>'5th Cycle Summary-Final'!E185-VLOOKUP(FinalComparison!$G185,'SB35 Determination Data'!$K$4:$AN$415,I$2,FALSE)</f>
        <v>0</v>
      </c>
      <c r="J185" s="80">
        <f>'5th Cycle Summary-Final'!F185-VLOOKUP(FinalComparison!$G185,'SB35 Determination Data'!$K$4:$AN$415,J$2,FALSE)</f>
        <v>0</v>
      </c>
      <c r="K185" s="80">
        <f>'5th Cycle Summary-Final'!G185-VLOOKUP(FinalComparison!$G185,'SB35 Determination Data'!$K$4:$AN$415,K$2,FALSE)</f>
        <v>0</v>
      </c>
      <c r="L185" s="80">
        <f>'5th Cycle Summary-Final'!H185-VLOOKUP(FinalComparison!$G185,'SB35 Determination Data'!$K$4:$AN$415,L$2,FALSE)</f>
        <v>0</v>
      </c>
      <c r="M185" s="80">
        <f>'5th Cycle Summary-Final'!I185-VLOOKUP(FinalComparison!$G185,'SB35 Determination Data'!$K$4:$AN$415,M$2,FALSE)</f>
        <v>0</v>
      </c>
      <c r="N185" s="80"/>
      <c r="O185" s="80"/>
      <c r="P185" s="80">
        <f>'5th Cycle Summary-Final'!J185-VLOOKUP(FinalComparison!$G185,'SB35 Determination Data'!$K$4:$AN$415,P$2,FALSE)</f>
        <v>0</v>
      </c>
      <c r="Q185" s="80">
        <f>'5th Cycle Summary-Final'!K185-VLOOKUP(FinalComparison!$G185,'SB35 Determination Data'!$K$4:$AN$415,Q$2,FALSE)</f>
        <v>0</v>
      </c>
      <c r="R185" s="80">
        <f>'5th Cycle Summary-Final'!L185-VLOOKUP(FinalComparison!$G185,'SB35 Determination Data'!$K$4:$AN$415,R$2,FALSE)</f>
        <v>0</v>
      </c>
      <c r="S185" s="80">
        <f>'5th Cycle Summary-Final'!M185-VLOOKUP(FinalComparison!$G185,'SB35 Determination Data'!$K$4:$AN$415,S$2,FALSE)</f>
        <v>0</v>
      </c>
      <c r="T185" s="80">
        <f>'5th Cycle Summary-Final'!N185-VLOOKUP(FinalComparison!$G185,'SB35 Determination Data'!$K$4:$AN$415,T$2,FALSE)</f>
        <v>0</v>
      </c>
      <c r="U185" s="34"/>
      <c r="V185" s="34"/>
      <c r="W185" s="80">
        <f>'5th Cycle Summary-Final'!O185-VLOOKUP(FinalComparison!$G185,'SB35 Determination Data'!$K$4:$AN$415,W$2,FALSE)</f>
        <v>0</v>
      </c>
      <c r="X185" s="34"/>
      <c r="Y185" s="80">
        <f>'5th Cycle Summary-Final'!P185-VLOOKUP(FinalComparison!$G185,'SB35 Determination Data'!$K$4:$AN$415,Y$2,FALSE)</f>
        <v>0</v>
      </c>
      <c r="Z185" s="80">
        <f>'5th Cycle Summary-Final'!Q185-VLOOKUP(FinalComparison!$G185,'SB35 Determination Data'!$K$4:$AN$415,Z$2,FALSE)</f>
        <v>0</v>
      </c>
      <c r="AA185" s="80">
        <f>'5th Cycle Summary-Final'!R185-VLOOKUP(FinalComparison!$G185,'SB35 Determination Data'!$K$4:$AN$415,AA$2,FALSE)</f>
        <v>0</v>
      </c>
      <c r="AB185" s="80">
        <f>'5th Cycle Summary-Final'!S185-VLOOKUP(FinalComparison!$G185,'SB35 Determination Data'!$K$4:$AN$415,AB$2,FALSE)</f>
        <v>0</v>
      </c>
      <c r="AC185" s="80">
        <f>'5th Cycle Summary-Final'!T185-VLOOKUP(FinalComparison!$G185,'SB35 Determination Data'!$K$4:$AN$415,AC$2,FALSE)</f>
        <v>0</v>
      </c>
      <c r="AD185" s="80">
        <f>'5th Cycle Summary-Final'!U185-VLOOKUP(FinalComparison!$G185,'SB35 Determination Data'!$K$4:$AN$415,AD$2,FALSE)</f>
        <v>0</v>
      </c>
      <c r="AE185" s="80">
        <f>'5th Cycle Summary-Final'!V185-VLOOKUP(FinalComparison!$G185,'SB35 Determination Data'!$K$4:$AN$415,AE$2,FALSE)</f>
        <v>0</v>
      </c>
      <c r="AF185" s="80">
        <f>'5th Cycle Summary-Final'!W185-VLOOKUP(FinalComparison!$G185,'SB35 Determination Data'!$K$4:$AN$415,AF$2,FALSE)</f>
        <v>0</v>
      </c>
    </row>
    <row r="186" spans="1:32" x14ac:dyDescent="0.2">
      <c r="A186" t="s">
        <v>12</v>
      </c>
      <c r="F186" t="s">
        <v>3</v>
      </c>
      <c r="G186" t="s">
        <v>51</v>
      </c>
      <c r="H186" s="80">
        <f>'5th Cycle Summary-Final'!D186-VLOOKUP(FinalComparison!$G186,'SB35 Determination Data'!$K$4:$AN$415,H$2,FALSE)</f>
        <v>10</v>
      </c>
      <c r="I186" s="80">
        <f>'5th Cycle Summary-Final'!E186-VLOOKUP(FinalComparison!$G186,'SB35 Determination Data'!$K$4:$AN$415,I$2,FALSE)</f>
        <v>0</v>
      </c>
      <c r="J186" s="80">
        <f>'5th Cycle Summary-Final'!F186-VLOOKUP(FinalComparison!$G186,'SB35 Determination Data'!$K$4:$AN$415,J$2,FALSE)</f>
        <v>0</v>
      </c>
      <c r="K186" s="80">
        <f>'5th Cycle Summary-Final'!G186-VLOOKUP(FinalComparison!$G186,'SB35 Determination Data'!$K$4:$AN$415,K$2,FALSE)</f>
        <v>0</v>
      </c>
      <c r="L186" s="80">
        <f>'5th Cycle Summary-Final'!H186-VLOOKUP(FinalComparison!$G186,'SB35 Determination Data'!$K$4:$AN$415,L$2,FALSE)</f>
        <v>10</v>
      </c>
      <c r="M186" s="80">
        <f>'5th Cycle Summary-Final'!I186-VLOOKUP(FinalComparison!$G186,'SB35 Determination Data'!$K$4:$AN$415,M$2,FALSE)</f>
        <v>0</v>
      </c>
      <c r="N186" s="80"/>
      <c r="O186" s="80"/>
      <c r="P186" s="80">
        <f>'5th Cycle Summary-Final'!J186-VLOOKUP(FinalComparison!$G186,'SB35 Determination Data'!$K$4:$AN$415,P$2,FALSE)</f>
        <v>0</v>
      </c>
      <c r="Q186" s="80">
        <f>'5th Cycle Summary-Final'!K186-VLOOKUP(FinalComparison!$G186,'SB35 Determination Data'!$K$4:$AN$415,Q$2,FALSE)</f>
        <v>0</v>
      </c>
      <c r="R186" s="80">
        <f>'5th Cycle Summary-Final'!L186-VLOOKUP(FinalComparison!$G186,'SB35 Determination Data'!$K$4:$AN$415,R$2,FALSE)</f>
        <v>0</v>
      </c>
      <c r="S186" s="80">
        <f>'5th Cycle Summary-Final'!M186-VLOOKUP(FinalComparison!$G186,'SB35 Determination Data'!$K$4:$AN$415,S$2,FALSE)</f>
        <v>0</v>
      </c>
      <c r="T186" s="80">
        <f>'5th Cycle Summary-Final'!N186-VLOOKUP(FinalComparison!$G186,'SB35 Determination Data'!$K$4:$AN$415,T$2,FALSE)</f>
        <v>0</v>
      </c>
      <c r="U186" s="34"/>
      <c r="V186" s="34"/>
      <c r="W186" s="80">
        <f>'5th Cycle Summary-Final'!O186-VLOOKUP(FinalComparison!$G186,'SB35 Determination Data'!$K$4:$AN$415,W$2,FALSE)</f>
        <v>0</v>
      </c>
      <c r="X186" s="34"/>
      <c r="Y186" s="80">
        <f>'5th Cycle Summary-Final'!P186-VLOOKUP(FinalComparison!$G186,'SB35 Determination Data'!$K$4:$AN$415,Y$2,FALSE)</f>
        <v>0</v>
      </c>
      <c r="Z186" s="80">
        <f>'5th Cycle Summary-Final'!Q186-VLOOKUP(FinalComparison!$G186,'SB35 Determination Data'!$K$4:$AN$415,Z$2,FALSE)</f>
        <v>0</v>
      </c>
      <c r="AA186" s="80">
        <f>'5th Cycle Summary-Final'!R186-VLOOKUP(FinalComparison!$G186,'SB35 Determination Data'!$K$4:$AN$415,AA$2,FALSE)</f>
        <v>0</v>
      </c>
      <c r="AB186" s="80">
        <f>'5th Cycle Summary-Final'!S186-VLOOKUP(FinalComparison!$G186,'SB35 Determination Data'!$K$4:$AN$415,AB$2,FALSE)</f>
        <v>0</v>
      </c>
      <c r="AC186" s="80">
        <f>'5th Cycle Summary-Final'!T186-VLOOKUP(FinalComparison!$G186,'SB35 Determination Data'!$K$4:$AN$415,AC$2,FALSE)</f>
        <v>0</v>
      </c>
      <c r="AD186" s="80">
        <f>'5th Cycle Summary-Final'!U186-VLOOKUP(FinalComparison!$G186,'SB35 Determination Data'!$K$4:$AN$415,AD$2,FALSE)</f>
        <v>-549</v>
      </c>
      <c r="AE186" s="80">
        <f>'5th Cycle Summary-Final'!V186-VLOOKUP(FinalComparison!$G186,'SB35 Determination Data'!$K$4:$AN$415,AE$2,FALSE)</f>
        <v>0</v>
      </c>
      <c r="AF186" s="80">
        <f>'5th Cycle Summary-Final'!W186-VLOOKUP(FinalComparison!$G186,'SB35 Determination Data'!$K$4:$AN$415,AF$2,FALSE)</f>
        <v>-0.69936305732484083</v>
      </c>
    </row>
    <row r="187" spans="1:32" x14ac:dyDescent="0.2">
      <c r="A187" t="s">
        <v>12</v>
      </c>
      <c r="F187" t="s">
        <v>3</v>
      </c>
      <c r="G187" t="s">
        <v>57</v>
      </c>
      <c r="H187" s="80">
        <f>'5th Cycle Summary-Final'!D187-VLOOKUP(FinalComparison!$G187,'SB35 Determination Data'!$K$4:$AN$415,H$2,FALSE)</f>
        <v>0</v>
      </c>
      <c r="I187" s="80">
        <f>'5th Cycle Summary-Final'!E187-VLOOKUP(FinalComparison!$G187,'SB35 Determination Data'!$K$4:$AN$415,I$2,FALSE)</f>
        <v>-21</v>
      </c>
      <c r="J187" s="80">
        <f>'5th Cycle Summary-Final'!F187-VLOOKUP(FinalComparison!$G187,'SB35 Determination Data'!$K$4:$AN$415,J$2,FALSE)</f>
        <v>-21</v>
      </c>
      <c r="K187" s="80">
        <f>'5th Cycle Summary-Final'!G187-VLOOKUP(FinalComparison!$G187,'SB35 Determination Data'!$K$4:$AN$415,K$2,FALSE)</f>
        <v>0</v>
      </c>
      <c r="L187" s="80">
        <f>'5th Cycle Summary-Final'!H187-VLOOKUP(FinalComparison!$G187,'SB35 Determination Data'!$K$4:$AN$415,L$2,FALSE)</f>
        <v>21</v>
      </c>
      <c r="M187" s="80">
        <f>'5th Cycle Summary-Final'!I187-VLOOKUP(FinalComparison!$G187,'SB35 Determination Data'!$K$4:$AN$415,M$2,FALSE)</f>
        <v>-0.27631578947368424</v>
      </c>
      <c r="N187" s="80"/>
      <c r="O187" s="80"/>
      <c r="P187" s="80">
        <f>'5th Cycle Summary-Final'!J187-VLOOKUP(FinalComparison!$G187,'SB35 Determination Data'!$K$4:$AN$415,P$2,FALSE)</f>
        <v>0</v>
      </c>
      <c r="Q187" s="80">
        <f>'5th Cycle Summary-Final'!K187-VLOOKUP(FinalComparison!$G187,'SB35 Determination Data'!$K$4:$AN$415,Q$2,FALSE)</f>
        <v>-49</v>
      </c>
      <c r="R187" s="80">
        <f>'5th Cycle Summary-Final'!L187-VLOOKUP(FinalComparison!$G187,'SB35 Determination Data'!$K$4:$AN$415,R$2,FALSE)</f>
        <v>-49</v>
      </c>
      <c r="S187" s="80">
        <f>'5th Cycle Summary-Final'!M187-VLOOKUP(FinalComparison!$G187,'SB35 Determination Data'!$K$4:$AN$415,S$2,FALSE)</f>
        <v>0</v>
      </c>
      <c r="T187" s="80">
        <f>'5th Cycle Summary-Final'!N187-VLOOKUP(FinalComparison!$G187,'SB35 Determination Data'!$K$4:$AN$415,T$2,FALSE)</f>
        <v>49</v>
      </c>
      <c r="U187" s="34"/>
      <c r="V187" s="34"/>
      <c r="W187" s="80">
        <f>'5th Cycle Summary-Final'!O187-VLOOKUP(FinalComparison!$G187,'SB35 Determination Data'!$K$4:$AN$415,W$2,FALSE)</f>
        <v>-0.92452830188679247</v>
      </c>
      <c r="X187" s="34"/>
      <c r="Y187" s="80">
        <f>'5th Cycle Summary-Final'!P187-VLOOKUP(FinalComparison!$G187,'SB35 Determination Data'!$K$4:$AN$415,Y$2,FALSE)</f>
        <v>0</v>
      </c>
      <c r="Z187" s="80">
        <f>'5th Cycle Summary-Final'!Q187-VLOOKUP(FinalComparison!$G187,'SB35 Determination Data'!$K$4:$AN$415,Z$2,FALSE)</f>
        <v>-181</v>
      </c>
      <c r="AA187" s="80">
        <f>'5th Cycle Summary-Final'!R187-VLOOKUP(FinalComparison!$G187,'SB35 Determination Data'!$K$4:$AN$415,AA$2,FALSE)</f>
        <v>62</v>
      </c>
      <c r="AB187" s="80">
        <f>'5th Cycle Summary-Final'!S187-VLOOKUP(FinalComparison!$G187,'SB35 Determination Data'!$K$4:$AN$415,AB$2,FALSE)</f>
        <v>-2.9193548387096775</v>
      </c>
      <c r="AC187" s="80">
        <f>'5th Cycle Summary-Final'!T187-VLOOKUP(FinalComparison!$G187,'SB35 Determination Data'!$K$4:$AN$415,AC$2,FALSE)</f>
        <v>0</v>
      </c>
      <c r="AD187" s="80">
        <f>'5th Cycle Summary-Final'!U187-VLOOKUP(FinalComparison!$G187,'SB35 Determination Data'!$K$4:$AN$415,AD$2,FALSE)</f>
        <v>-155</v>
      </c>
      <c r="AE187" s="80">
        <f>'5th Cycle Summary-Final'!V187-VLOOKUP(FinalComparison!$G187,'SB35 Determination Data'!$K$4:$AN$415,AE$2,FALSE)</f>
        <v>122</v>
      </c>
      <c r="AF187" s="80">
        <f>'5th Cycle Summary-Final'!W187-VLOOKUP(FinalComparison!$G187,'SB35 Determination Data'!$K$4:$AN$415,AF$2,FALSE)</f>
        <v>-1.0472972972972974</v>
      </c>
    </row>
    <row r="188" spans="1:32" x14ac:dyDescent="0.2">
      <c r="A188" t="s">
        <v>12</v>
      </c>
      <c r="F188" t="s">
        <v>3</v>
      </c>
      <c r="G188" t="s">
        <v>94</v>
      </c>
      <c r="H188" s="80">
        <f>'5th Cycle Summary-Final'!D188-VLOOKUP(FinalComparison!$G188,'SB35 Determination Data'!$K$4:$AN$415,H$2,FALSE)</f>
        <v>0</v>
      </c>
      <c r="I188" s="80">
        <f>'5th Cycle Summary-Final'!E188-VLOOKUP(FinalComparison!$G188,'SB35 Determination Data'!$K$4:$AN$415,I$2,FALSE)</f>
        <v>0</v>
      </c>
      <c r="J188" s="80">
        <f>'5th Cycle Summary-Final'!F188-VLOOKUP(FinalComparison!$G188,'SB35 Determination Data'!$K$4:$AN$415,J$2,FALSE)</f>
        <v>0</v>
      </c>
      <c r="K188" s="80">
        <f>'5th Cycle Summary-Final'!G188-VLOOKUP(FinalComparison!$G188,'SB35 Determination Data'!$K$4:$AN$415,K$2,FALSE)</f>
        <v>0</v>
      </c>
      <c r="L188" s="80">
        <f>'5th Cycle Summary-Final'!H188-VLOOKUP(FinalComparison!$G188,'SB35 Determination Data'!$K$4:$AN$415,L$2,FALSE)</f>
        <v>0</v>
      </c>
      <c r="M188" s="80">
        <f>'5th Cycle Summary-Final'!I188-VLOOKUP(FinalComparison!$G188,'SB35 Determination Data'!$K$4:$AN$415,M$2,FALSE)</f>
        <v>0</v>
      </c>
      <c r="N188" s="80"/>
      <c r="O188" s="80"/>
      <c r="P188" s="80">
        <f>'5th Cycle Summary-Final'!J188-VLOOKUP(FinalComparison!$G188,'SB35 Determination Data'!$K$4:$AN$415,P$2,FALSE)</f>
        <v>0</v>
      </c>
      <c r="Q188" s="80">
        <f>'5th Cycle Summary-Final'!K188-VLOOKUP(FinalComparison!$G188,'SB35 Determination Data'!$K$4:$AN$415,Q$2,FALSE)</f>
        <v>0</v>
      </c>
      <c r="R188" s="80">
        <f>'5th Cycle Summary-Final'!L188-VLOOKUP(FinalComparison!$G188,'SB35 Determination Data'!$K$4:$AN$415,R$2,FALSE)</f>
        <v>0</v>
      </c>
      <c r="S188" s="80">
        <f>'5th Cycle Summary-Final'!M188-VLOOKUP(FinalComparison!$G188,'SB35 Determination Data'!$K$4:$AN$415,S$2,FALSE)</f>
        <v>0</v>
      </c>
      <c r="T188" s="80">
        <f>'5th Cycle Summary-Final'!N188-VLOOKUP(FinalComparison!$G188,'SB35 Determination Data'!$K$4:$AN$415,T$2,FALSE)</f>
        <v>0</v>
      </c>
      <c r="U188" s="34"/>
      <c r="V188" s="34"/>
      <c r="W188" s="80">
        <f>'5th Cycle Summary-Final'!O188-VLOOKUP(FinalComparison!$G188,'SB35 Determination Data'!$K$4:$AN$415,W$2,FALSE)</f>
        <v>0</v>
      </c>
      <c r="X188" s="34"/>
      <c r="Y188" s="80">
        <f>'5th Cycle Summary-Final'!P188-VLOOKUP(FinalComparison!$G188,'SB35 Determination Data'!$K$4:$AN$415,Y$2,FALSE)</f>
        <v>0</v>
      </c>
      <c r="Z188" s="80">
        <f>'5th Cycle Summary-Final'!Q188-VLOOKUP(FinalComparison!$G188,'SB35 Determination Data'!$K$4:$AN$415,Z$2,FALSE)</f>
        <v>0</v>
      </c>
      <c r="AA188" s="80">
        <f>'5th Cycle Summary-Final'!R188-VLOOKUP(FinalComparison!$G188,'SB35 Determination Data'!$K$4:$AN$415,AA$2,FALSE)</f>
        <v>0</v>
      </c>
      <c r="AB188" s="80" t="e">
        <f>'5th Cycle Summary-Final'!S188-VLOOKUP(FinalComparison!$G188,'SB35 Determination Data'!$K$4:$AN$415,AB$2,FALSE)</f>
        <v>#DIV/0!</v>
      </c>
      <c r="AC188" s="80">
        <f>'5th Cycle Summary-Final'!T188-VLOOKUP(FinalComparison!$G188,'SB35 Determination Data'!$K$4:$AN$415,AC$2,FALSE)</f>
        <v>0</v>
      </c>
      <c r="AD188" s="80">
        <f>'5th Cycle Summary-Final'!U188-VLOOKUP(FinalComparison!$G188,'SB35 Determination Data'!$K$4:$AN$415,AD$2,FALSE)</f>
        <v>0</v>
      </c>
      <c r="AE188" s="80">
        <f>'5th Cycle Summary-Final'!V188-VLOOKUP(FinalComparison!$G188,'SB35 Determination Data'!$K$4:$AN$415,AE$2,FALSE)</f>
        <v>0</v>
      </c>
      <c r="AF188" s="80" t="e">
        <f>'5th Cycle Summary-Final'!W188-VLOOKUP(FinalComparison!$G188,'SB35 Determination Data'!$K$4:$AN$415,AF$2,FALSE)</f>
        <v>#DIV/0!</v>
      </c>
    </row>
    <row r="189" spans="1:32" x14ac:dyDescent="0.2">
      <c r="A189" t="s">
        <v>12</v>
      </c>
      <c r="F189" t="s">
        <v>3</v>
      </c>
      <c r="G189" t="s">
        <v>1045</v>
      </c>
      <c r="H189" s="80">
        <f>'5th Cycle Summary-Final'!D189-VLOOKUP(FinalComparison!$G189,'SB35 Determination Data'!$K$4:$AN$415,H$2,FALSE)</f>
        <v>0</v>
      </c>
      <c r="I189" s="80">
        <f>'5th Cycle Summary-Final'!E189-VLOOKUP(FinalComparison!$G189,'SB35 Determination Data'!$K$4:$AN$415,I$2,FALSE)</f>
        <v>0</v>
      </c>
      <c r="J189" s="80">
        <f>'5th Cycle Summary-Final'!F189-VLOOKUP(FinalComparison!$G189,'SB35 Determination Data'!$K$4:$AN$415,J$2,FALSE)</f>
        <v>0</v>
      </c>
      <c r="K189" s="80">
        <f>'5th Cycle Summary-Final'!G189-VLOOKUP(FinalComparison!$G189,'SB35 Determination Data'!$K$4:$AN$415,K$2,FALSE)</f>
        <v>0</v>
      </c>
      <c r="L189" s="80">
        <f>'5th Cycle Summary-Final'!H189-VLOOKUP(FinalComparison!$G189,'SB35 Determination Data'!$K$4:$AN$415,L$2,FALSE)</f>
        <v>0</v>
      </c>
      <c r="M189" s="80">
        <f>'5th Cycle Summary-Final'!I189-VLOOKUP(FinalComparison!$G189,'SB35 Determination Data'!$K$4:$AN$415,M$2,FALSE)</f>
        <v>0</v>
      </c>
      <c r="N189" s="80"/>
      <c r="O189" s="80"/>
      <c r="P189" s="80">
        <f>'5th Cycle Summary-Final'!J189-VLOOKUP(FinalComparison!$G189,'SB35 Determination Data'!$K$4:$AN$415,P$2,FALSE)</f>
        <v>0</v>
      </c>
      <c r="Q189" s="80">
        <f>'5th Cycle Summary-Final'!K189-VLOOKUP(FinalComparison!$G189,'SB35 Determination Data'!$K$4:$AN$415,Q$2,FALSE)</f>
        <v>0</v>
      </c>
      <c r="R189" s="80">
        <f>'5th Cycle Summary-Final'!L189-VLOOKUP(FinalComparison!$G189,'SB35 Determination Data'!$K$4:$AN$415,R$2,FALSE)</f>
        <v>0</v>
      </c>
      <c r="S189" s="80">
        <f>'5th Cycle Summary-Final'!M189-VLOOKUP(FinalComparison!$G189,'SB35 Determination Data'!$K$4:$AN$415,S$2,FALSE)</f>
        <v>0</v>
      </c>
      <c r="T189" s="80">
        <f>'5th Cycle Summary-Final'!N189-VLOOKUP(FinalComparison!$G189,'SB35 Determination Data'!$K$4:$AN$415,T$2,FALSE)</f>
        <v>0</v>
      </c>
      <c r="U189" s="34"/>
      <c r="V189" s="34"/>
      <c r="W189" s="80">
        <f>'5th Cycle Summary-Final'!O189-VLOOKUP(FinalComparison!$G189,'SB35 Determination Data'!$K$4:$AN$415,W$2,FALSE)</f>
        <v>0</v>
      </c>
      <c r="X189" s="34"/>
      <c r="Y189" s="80">
        <f>'5th Cycle Summary-Final'!P189-VLOOKUP(FinalComparison!$G189,'SB35 Determination Data'!$K$4:$AN$415,Y$2,FALSE)</f>
        <v>0</v>
      </c>
      <c r="Z189" s="80">
        <f>'5th Cycle Summary-Final'!Q189-VLOOKUP(FinalComparison!$G189,'SB35 Determination Data'!$K$4:$AN$415,Z$2,FALSE)</f>
        <v>0</v>
      </c>
      <c r="AA189" s="80">
        <f>'5th Cycle Summary-Final'!R189-VLOOKUP(FinalComparison!$G189,'SB35 Determination Data'!$K$4:$AN$415,AA$2,FALSE)</f>
        <v>0</v>
      </c>
      <c r="AB189" s="80">
        <f>'5th Cycle Summary-Final'!S189-VLOOKUP(FinalComparison!$G189,'SB35 Determination Data'!$K$4:$AN$415,AB$2,FALSE)</f>
        <v>0</v>
      </c>
      <c r="AC189" s="80">
        <f>'5th Cycle Summary-Final'!T189-VLOOKUP(FinalComparison!$G189,'SB35 Determination Data'!$K$4:$AN$415,AC$2,FALSE)</f>
        <v>0</v>
      </c>
      <c r="AD189" s="80">
        <f>'5th Cycle Summary-Final'!U189-VLOOKUP(FinalComparison!$G189,'SB35 Determination Data'!$K$4:$AN$415,AD$2,FALSE)</f>
        <v>0</v>
      </c>
      <c r="AE189" s="80">
        <f>'5th Cycle Summary-Final'!V189-VLOOKUP(FinalComparison!$G189,'SB35 Determination Data'!$K$4:$AN$415,AE$2,FALSE)</f>
        <v>0</v>
      </c>
      <c r="AF189" s="80">
        <f>'5th Cycle Summary-Final'!W189-VLOOKUP(FinalComparison!$G189,'SB35 Determination Data'!$K$4:$AN$415,AF$2,FALSE)</f>
        <v>0</v>
      </c>
    </row>
    <row r="190" spans="1:32" x14ac:dyDescent="0.2">
      <c r="A190" t="s">
        <v>12</v>
      </c>
      <c r="F190" t="s">
        <v>3</v>
      </c>
      <c r="G190" t="s">
        <v>99</v>
      </c>
      <c r="H190" s="80">
        <f>'5th Cycle Summary-Final'!D190-VLOOKUP(FinalComparison!$G190,'SB35 Determination Data'!$K$4:$AN$415,H$2,FALSE)</f>
        <v>0</v>
      </c>
      <c r="I190" s="80">
        <f>'5th Cycle Summary-Final'!E190-VLOOKUP(FinalComparison!$G190,'SB35 Determination Data'!$K$4:$AN$415,I$2,FALSE)</f>
        <v>0</v>
      </c>
      <c r="J190" s="80">
        <f>'5th Cycle Summary-Final'!F190-VLOOKUP(FinalComparison!$G190,'SB35 Determination Data'!$K$4:$AN$415,J$2,FALSE)</f>
        <v>0</v>
      </c>
      <c r="K190" s="80">
        <f>'5th Cycle Summary-Final'!G190-VLOOKUP(FinalComparison!$G190,'SB35 Determination Data'!$K$4:$AN$415,K$2,FALSE)</f>
        <v>0</v>
      </c>
      <c r="L190" s="80">
        <f>'5th Cycle Summary-Final'!H190-VLOOKUP(FinalComparison!$G190,'SB35 Determination Data'!$K$4:$AN$415,L$2,FALSE)</f>
        <v>0</v>
      </c>
      <c r="M190" s="80">
        <f>'5th Cycle Summary-Final'!I190-VLOOKUP(FinalComparison!$G190,'SB35 Determination Data'!$K$4:$AN$415,M$2,FALSE)</f>
        <v>0</v>
      </c>
      <c r="N190" s="80"/>
      <c r="O190" s="80"/>
      <c r="P190" s="80">
        <f>'5th Cycle Summary-Final'!J190-VLOOKUP(FinalComparison!$G190,'SB35 Determination Data'!$K$4:$AN$415,P$2,FALSE)</f>
        <v>0</v>
      </c>
      <c r="Q190" s="80">
        <f>'5th Cycle Summary-Final'!K190-VLOOKUP(FinalComparison!$G190,'SB35 Determination Data'!$K$4:$AN$415,Q$2,FALSE)</f>
        <v>0</v>
      </c>
      <c r="R190" s="80">
        <f>'5th Cycle Summary-Final'!L190-VLOOKUP(FinalComparison!$G190,'SB35 Determination Data'!$K$4:$AN$415,R$2,FALSE)</f>
        <v>0</v>
      </c>
      <c r="S190" s="80">
        <f>'5th Cycle Summary-Final'!M190-VLOOKUP(FinalComparison!$G190,'SB35 Determination Data'!$K$4:$AN$415,S$2,FALSE)</f>
        <v>0</v>
      </c>
      <c r="T190" s="80">
        <f>'5th Cycle Summary-Final'!N190-VLOOKUP(FinalComparison!$G190,'SB35 Determination Data'!$K$4:$AN$415,T$2,FALSE)</f>
        <v>0</v>
      </c>
      <c r="U190" s="34"/>
      <c r="V190" s="34"/>
      <c r="W190" s="80">
        <f>'5th Cycle Summary-Final'!O190-VLOOKUP(FinalComparison!$G190,'SB35 Determination Data'!$K$4:$AN$415,W$2,FALSE)</f>
        <v>0</v>
      </c>
      <c r="X190" s="34"/>
      <c r="Y190" s="80">
        <f>'5th Cycle Summary-Final'!P190-VLOOKUP(FinalComparison!$G190,'SB35 Determination Data'!$K$4:$AN$415,Y$2,FALSE)</f>
        <v>0</v>
      </c>
      <c r="Z190" s="80">
        <f>'5th Cycle Summary-Final'!Q190-VLOOKUP(FinalComparison!$G190,'SB35 Determination Data'!$K$4:$AN$415,Z$2,FALSE)</f>
        <v>0</v>
      </c>
      <c r="AA190" s="80">
        <f>'5th Cycle Summary-Final'!R190-VLOOKUP(FinalComparison!$G190,'SB35 Determination Data'!$K$4:$AN$415,AA$2,FALSE)</f>
        <v>0</v>
      </c>
      <c r="AB190" s="80">
        <f>'5th Cycle Summary-Final'!S190-VLOOKUP(FinalComparison!$G190,'SB35 Determination Data'!$K$4:$AN$415,AB$2,FALSE)</f>
        <v>0</v>
      </c>
      <c r="AC190" s="80">
        <f>'5th Cycle Summary-Final'!T190-VLOOKUP(FinalComparison!$G190,'SB35 Determination Data'!$K$4:$AN$415,AC$2,FALSE)</f>
        <v>0</v>
      </c>
      <c r="AD190" s="80">
        <f>'5th Cycle Summary-Final'!U190-VLOOKUP(FinalComparison!$G190,'SB35 Determination Data'!$K$4:$AN$415,AD$2,FALSE)</f>
        <v>0</v>
      </c>
      <c r="AE190" s="80">
        <f>'5th Cycle Summary-Final'!V190-VLOOKUP(FinalComparison!$G190,'SB35 Determination Data'!$K$4:$AN$415,AE$2,FALSE)</f>
        <v>0</v>
      </c>
      <c r="AF190" s="80">
        <f>'5th Cycle Summary-Final'!W190-VLOOKUP(FinalComparison!$G190,'SB35 Determination Data'!$K$4:$AN$415,AF$2,FALSE)</f>
        <v>0</v>
      </c>
    </row>
    <row r="191" spans="1:32" x14ac:dyDescent="0.2">
      <c r="A191" t="s">
        <v>12</v>
      </c>
      <c r="F191" t="s">
        <v>3</v>
      </c>
      <c r="G191" t="s">
        <v>128</v>
      </c>
      <c r="H191" s="80">
        <f>'5th Cycle Summary-Final'!D191-VLOOKUP(FinalComparison!$G191,'SB35 Determination Data'!$K$4:$AN$415,H$2,FALSE)</f>
        <v>0</v>
      </c>
      <c r="I191" s="80">
        <f>'5th Cycle Summary-Final'!E191-VLOOKUP(FinalComparison!$G191,'SB35 Determination Data'!$K$4:$AN$415,I$2,FALSE)</f>
        <v>0</v>
      </c>
      <c r="J191" s="80">
        <f>'5th Cycle Summary-Final'!F191-VLOOKUP(FinalComparison!$G191,'SB35 Determination Data'!$K$4:$AN$415,J$2,FALSE)</f>
        <v>0</v>
      </c>
      <c r="K191" s="80">
        <f>'5th Cycle Summary-Final'!G191-VLOOKUP(FinalComparison!$G191,'SB35 Determination Data'!$K$4:$AN$415,K$2,FALSE)</f>
        <v>0</v>
      </c>
      <c r="L191" s="80">
        <f>'5th Cycle Summary-Final'!H191-VLOOKUP(FinalComparison!$G191,'SB35 Determination Data'!$K$4:$AN$415,L$2,FALSE)</f>
        <v>0</v>
      </c>
      <c r="M191" s="80">
        <f>'5th Cycle Summary-Final'!I191-VLOOKUP(FinalComparison!$G191,'SB35 Determination Data'!$K$4:$AN$415,M$2,FALSE)</f>
        <v>0</v>
      </c>
      <c r="N191" s="80"/>
      <c r="O191" s="80"/>
      <c r="P191" s="80">
        <f>'5th Cycle Summary-Final'!J191-VLOOKUP(FinalComparison!$G191,'SB35 Determination Data'!$K$4:$AN$415,P$2,FALSE)</f>
        <v>0</v>
      </c>
      <c r="Q191" s="80">
        <f>'5th Cycle Summary-Final'!K191-VLOOKUP(FinalComparison!$G191,'SB35 Determination Data'!$K$4:$AN$415,Q$2,FALSE)</f>
        <v>0</v>
      </c>
      <c r="R191" s="80">
        <f>'5th Cycle Summary-Final'!L191-VLOOKUP(FinalComparison!$G191,'SB35 Determination Data'!$K$4:$AN$415,R$2,FALSE)</f>
        <v>0</v>
      </c>
      <c r="S191" s="80">
        <f>'5th Cycle Summary-Final'!M191-VLOOKUP(FinalComparison!$G191,'SB35 Determination Data'!$K$4:$AN$415,S$2,FALSE)</f>
        <v>0</v>
      </c>
      <c r="T191" s="80">
        <f>'5th Cycle Summary-Final'!N191-VLOOKUP(FinalComparison!$G191,'SB35 Determination Data'!$K$4:$AN$415,T$2,FALSE)</f>
        <v>0</v>
      </c>
      <c r="U191" s="34"/>
      <c r="V191" s="34"/>
      <c r="W191" s="80">
        <f>'5th Cycle Summary-Final'!O191-VLOOKUP(FinalComparison!$G191,'SB35 Determination Data'!$K$4:$AN$415,W$2,FALSE)</f>
        <v>0</v>
      </c>
      <c r="X191" s="34"/>
      <c r="Y191" s="80">
        <f>'5th Cycle Summary-Final'!P191-VLOOKUP(FinalComparison!$G191,'SB35 Determination Data'!$K$4:$AN$415,Y$2,FALSE)</f>
        <v>0</v>
      </c>
      <c r="Z191" s="80">
        <f>'5th Cycle Summary-Final'!Q191-VLOOKUP(FinalComparison!$G191,'SB35 Determination Data'!$K$4:$AN$415,Z$2,FALSE)</f>
        <v>0</v>
      </c>
      <c r="AA191" s="80">
        <f>'5th Cycle Summary-Final'!R191-VLOOKUP(FinalComparison!$G191,'SB35 Determination Data'!$K$4:$AN$415,AA$2,FALSE)</f>
        <v>0</v>
      </c>
      <c r="AB191" s="80">
        <f>'5th Cycle Summary-Final'!S191-VLOOKUP(FinalComparison!$G191,'SB35 Determination Data'!$K$4:$AN$415,AB$2,FALSE)</f>
        <v>0</v>
      </c>
      <c r="AC191" s="80">
        <f>'5th Cycle Summary-Final'!T191-VLOOKUP(FinalComparison!$G191,'SB35 Determination Data'!$K$4:$AN$415,AC$2,FALSE)</f>
        <v>0</v>
      </c>
      <c r="AD191" s="80">
        <f>'5th Cycle Summary-Final'!U191-VLOOKUP(FinalComparison!$G191,'SB35 Determination Data'!$K$4:$AN$415,AD$2,FALSE)</f>
        <v>0</v>
      </c>
      <c r="AE191" s="80">
        <f>'5th Cycle Summary-Final'!V191-VLOOKUP(FinalComparison!$G191,'SB35 Determination Data'!$K$4:$AN$415,AE$2,FALSE)</f>
        <v>0</v>
      </c>
      <c r="AF191" s="80">
        <f>'5th Cycle Summary-Final'!W191-VLOOKUP(FinalComparison!$G191,'SB35 Determination Data'!$K$4:$AN$415,AF$2,FALSE)</f>
        <v>0</v>
      </c>
    </row>
    <row r="192" spans="1:32" x14ac:dyDescent="0.2">
      <c r="A192" t="s">
        <v>12</v>
      </c>
      <c r="F192" t="s">
        <v>3</v>
      </c>
      <c r="G192" t="s">
        <v>131</v>
      </c>
      <c r="H192" s="80">
        <f>'5th Cycle Summary-Final'!D192-VLOOKUP(FinalComparison!$G192,'SB35 Determination Data'!$K$4:$AN$415,H$2,FALSE)</f>
        <v>0</v>
      </c>
      <c r="I192" s="80">
        <f>'5th Cycle Summary-Final'!E192-VLOOKUP(FinalComparison!$G192,'SB35 Determination Data'!$K$4:$AN$415,I$2,FALSE)</f>
        <v>-62</v>
      </c>
      <c r="J192" s="80">
        <f>'5th Cycle Summary-Final'!F192-VLOOKUP(FinalComparison!$G192,'SB35 Determination Data'!$K$4:$AN$415,J$2,FALSE)</f>
        <v>-62</v>
      </c>
      <c r="K192" s="80">
        <f>'5th Cycle Summary-Final'!G192-VLOOKUP(FinalComparison!$G192,'SB35 Determination Data'!$K$4:$AN$415,K$2,FALSE)</f>
        <v>0</v>
      </c>
      <c r="L192" s="80">
        <f>'5th Cycle Summary-Final'!H192-VLOOKUP(FinalComparison!$G192,'SB35 Determination Data'!$K$4:$AN$415,L$2,FALSE)</f>
        <v>62</v>
      </c>
      <c r="M192" s="80">
        <f>'5th Cycle Summary-Final'!I192-VLOOKUP(FinalComparison!$G192,'SB35 Determination Data'!$K$4:$AN$415,M$2,FALSE)</f>
        <v>-0.1508515815085158</v>
      </c>
      <c r="N192" s="80"/>
      <c r="O192" s="80"/>
      <c r="P192" s="80">
        <f>'5th Cycle Summary-Final'!J192-VLOOKUP(FinalComparison!$G192,'SB35 Determination Data'!$K$4:$AN$415,P$2,FALSE)</f>
        <v>0</v>
      </c>
      <c r="Q192" s="80">
        <f>'5th Cycle Summary-Final'!K192-VLOOKUP(FinalComparison!$G192,'SB35 Determination Data'!$K$4:$AN$415,Q$2,FALSE)</f>
        <v>-29</v>
      </c>
      <c r="R192" s="80">
        <f>'5th Cycle Summary-Final'!L192-VLOOKUP(FinalComparison!$G192,'SB35 Determination Data'!$K$4:$AN$415,R$2,FALSE)</f>
        <v>-29</v>
      </c>
      <c r="S192" s="80">
        <f>'5th Cycle Summary-Final'!M192-VLOOKUP(FinalComparison!$G192,'SB35 Determination Data'!$K$4:$AN$415,S$2,FALSE)</f>
        <v>0</v>
      </c>
      <c r="T192" s="80">
        <f>'5th Cycle Summary-Final'!N192-VLOOKUP(FinalComparison!$G192,'SB35 Determination Data'!$K$4:$AN$415,T$2,FALSE)</f>
        <v>29</v>
      </c>
      <c r="U192" s="34"/>
      <c r="V192" s="34"/>
      <c r="W192" s="80">
        <f>'5th Cycle Summary-Final'!O192-VLOOKUP(FinalComparison!$G192,'SB35 Determination Data'!$K$4:$AN$415,W$2,FALSE)</f>
        <v>-9.6989966555183993E-2</v>
      </c>
      <c r="X192" s="34"/>
      <c r="Y192" s="80">
        <f>'5th Cycle Summary-Final'!P192-VLOOKUP(FinalComparison!$G192,'SB35 Determination Data'!$K$4:$AN$415,Y$2,FALSE)</f>
        <v>0</v>
      </c>
      <c r="Z192" s="80">
        <f>'5th Cycle Summary-Final'!Q192-VLOOKUP(FinalComparison!$G192,'SB35 Determination Data'!$K$4:$AN$415,Z$2,FALSE)</f>
        <v>8</v>
      </c>
      <c r="AA192" s="80">
        <f>'5th Cycle Summary-Final'!R192-VLOOKUP(FinalComparison!$G192,'SB35 Determination Data'!$K$4:$AN$415,AA$2,FALSE)</f>
        <v>-8</v>
      </c>
      <c r="AB192" s="80">
        <f>'5th Cycle Summary-Final'!S192-VLOOKUP(FinalComparison!$G192,'SB35 Determination Data'!$K$4:$AN$415,AB$2,FALSE)</f>
        <v>2.3738872403560832E-2</v>
      </c>
      <c r="AC192" s="80">
        <f>'5th Cycle Summary-Final'!T192-VLOOKUP(FinalComparison!$G192,'SB35 Determination Data'!$K$4:$AN$415,AC$2,FALSE)</f>
        <v>0</v>
      </c>
      <c r="AD192" s="80">
        <f>'5th Cycle Summary-Final'!U192-VLOOKUP(FinalComparison!$G192,'SB35 Determination Data'!$K$4:$AN$415,AD$2,FALSE)</f>
        <v>-21</v>
      </c>
      <c r="AE192" s="80">
        <f>'5th Cycle Summary-Final'!V192-VLOOKUP(FinalComparison!$G192,'SB35 Determination Data'!$K$4:$AN$415,AE$2,FALSE)</f>
        <v>13</v>
      </c>
      <c r="AF192" s="80">
        <f>'5th Cycle Summary-Final'!W192-VLOOKUP(FinalComparison!$G192,'SB35 Determination Data'!$K$4:$AN$415,AF$2,FALSE)</f>
        <v>-2.6448362720403074E-2</v>
      </c>
    </row>
    <row r="193" spans="1:32" x14ac:dyDescent="0.2">
      <c r="A193" t="s">
        <v>12</v>
      </c>
      <c r="F193" t="s">
        <v>3</v>
      </c>
      <c r="G193" t="s">
        <v>133</v>
      </c>
      <c r="H193" s="80">
        <f>'5th Cycle Summary-Final'!D193-VLOOKUP(FinalComparison!$G193,'SB35 Determination Data'!$K$4:$AN$415,H$2,FALSE)</f>
        <v>0</v>
      </c>
      <c r="I193" s="80">
        <f>'5th Cycle Summary-Final'!E193-VLOOKUP(FinalComparison!$G193,'SB35 Determination Data'!$K$4:$AN$415,I$2,FALSE)</f>
        <v>0</v>
      </c>
      <c r="J193" s="80">
        <f>'5th Cycle Summary-Final'!F193-VLOOKUP(FinalComparison!$G193,'SB35 Determination Data'!$K$4:$AN$415,J$2,FALSE)</f>
        <v>0</v>
      </c>
      <c r="K193" s="80">
        <f>'5th Cycle Summary-Final'!G193-VLOOKUP(FinalComparison!$G193,'SB35 Determination Data'!$K$4:$AN$415,K$2,FALSE)</f>
        <v>0</v>
      </c>
      <c r="L193" s="80">
        <f>'5th Cycle Summary-Final'!H193-VLOOKUP(FinalComparison!$G193,'SB35 Determination Data'!$K$4:$AN$415,L$2,FALSE)</f>
        <v>0</v>
      </c>
      <c r="M193" s="80">
        <f>'5th Cycle Summary-Final'!I193-VLOOKUP(FinalComparison!$G193,'SB35 Determination Data'!$K$4:$AN$415,M$2,FALSE)</f>
        <v>0</v>
      </c>
      <c r="N193" s="80"/>
      <c r="O193" s="80"/>
      <c r="P193" s="80">
        <f>'5th Cycle Summary-Final'!J193-VLOOKUP(FinalComparison!$G193,'SB35 Determination Data'!$K$4:$AN$415,P$2,FALSE)</f>
        <v>0</v>
      </c>
      <c r="Q193" s="80">
        <f>'5th Cycle Summary-Final'!K193-VLOOKUP(FinalComparison!$G193,'SB35 Determination Data'!$K$4:$AN$415,Q$2,FALSE)</f>
        <v>0</v>
      </c>
      <c r="R193" s="80">
        <f>'5th Cycle Summary-Final'!L193-VLOOKUP(FinalComparison!$G193,'SB35 Determination Data'!$K$4:$AN$415,R$2,FALSE)</f>
        <v>0</v>
      </c>
      <c r="S193" s="80">
        <f>'5th Cycle Summary-Final'!M193-VLOOKUP(FinalComparison!$G193,'SB35 Determination Data'!$K$4:$AN$415,S$2,FALSE)</f>
        <v>0</v>
      </c>
      <c r="T193" s="80">
        <f>'5th Cycle Summary-Final'!N193-VLOOKUP(FinalComparison!$G193,'SB35 Determination Data'!$K$4:$AN$415,T$2,FALSE)</f>
        <v>0</v>
      </c>
      <c r="U193" s="34"/>
      <c r="V193" s="34"/>
      <c r="W193" s="80">
        <f>'5th Cycle Summary-Final'!O193-VLOOKUP(FinalComparison!$G193,'SB35 Determination Data'!$K$4:$AN$415,W$2,FALSE)</f>
        <v>0</v>
      </c>
      <c r="X193" s="34"/>
      <c r="Y193" s="80">
        <f>'5th Cycle Summary-Final'!P193-VLOOKUP(FinalComparison!$G193,'SB35 Determination Data'!$K$4:$AN$415,Y$2,FALSE)</f>
        <v>0</v>
      </c>
      <c r="Z193" s="80">
        <f>'5th Cycle Summary-Final'!Q193-VLOOKUP(FinalComparison!$G193,'SB35 Determination Data'!$K$4:$AN$415,Z$2,FALSE)</f>
        <v>0</v>
      </c>
      <c r="AA193" s="80">
        <f>'5th Cycle Summary-Final'!R193-VLOOKUP(FinalComparison!$G193,'SB35 Determination Data'!$K$4:$AN$415,AA$2,FALSE)</f>
        <v>0</v>
      </c>
      <c r="AB193" s="80">
        <f>'5th Cycle Summary-Final'!S193-VLOOKUP(FinalComparison!$G193,'SB35 Determination Data'!$K$4:$AN$415,AB$2,FALSE)</f>
        <v>0</v>
      </c>
      <c r="AC193" s="80">
        <f>'5th Cycle Summary-Final'!T193-VLOOKUP(FinalComparison!$G193,'SB35 Determination Data'!$K$4:$AN$415,AC$2,FALSE)</f>
        <v>0</v>
      </c>
      <c r="AD193" s="80">
        <f>'5th Cycle Summary-Final'!U193-VLOOKUP(FinalComparison!$G193,'SB35 Determination Data'!$K$4:$AN$415,AD$2,FALSE)</f>
        <v>0</v>
      </c>
      <c r="AE193" s="80">
        <f>'5th Cycle Summary-Final'!V193-VLOOKUP(FinalComparison!$G193,'SB35 Determination Data'!$K$4:$AN$415,AE$2,FALSE)</f>
        <v>0</v>
      </c>
      <c r="AF193" s="80">
        <f>'5th Cycle Summary-Final'!W193-VLOOKUP(FinalComparison!$G193,'SB35 Determination Data'!$K$4:$AN$415,AF$2,FALSE)</f>
        <v>0</v>
      </c>
    </row>
    <row r="194" spans="1:32" x14ac:dyDescent="0.2">
      <c r="A194" t="s">
        <v>12</v>
      </c>
      <c r="F194" t="s">
        <v>3</v>
      </c>
      <c r="G194" t="s">
        <v>161</v>
      </c>
      <c r="H194" s="80">
        <f>'5th Cycle Summary-Final'!D194-VLOOKUP(FinalComparison!$G194,'SB35 Determination Data'!$K$4:$AN$415,H$2,FALSE)</f>
        <v>0</v>
      </c>
      <c r="I194" s="80">
        <f>'5th Cycle Summary-Final'!E194-VLOOKUP(FinalComparison!$G194,'SB35 Determination Data'!$K$4:$AN$415,I$2,FALSE)</f>
        <v>0</v>
      </c>
      <c r="J194" s="80">
        <f>'5th Cycle Summary-Final'!F194-VLOOKUP(FinalComparison!$G194,'SB35 Determination Data'!$K$4:$AN$415,J$2,FALSE)</f>
        <v>0</v>
      </c>
      <c r="K194" s="80">
        <f>'5th Cycle Summary-Final'!G194-VLOOKUP(FinalComparison!$G194,'SB35 Determination Data'!$K$4:$AN$415,K$2,FALSE)</f>
        <v>0</v>
      </c>
      <c r="L194" s="80">
        <f>'5th Cycle Summary-Final'!H194-VLOOKUP(FinalComparison!$G194,'SB35 Determination Data'!$K$4:$AN$415,L$2,FALSE)</f>
        <v>0</v>
      </c>
      <c r="M194" s="80">
        <f>'5th Cycle Summary-Final'!I194-VLOOKUP(FinalComparison!$G194,'SB35 Determination Data'!$K$4:$AN$415,M$2,FALSE)</f>
        <v>0</v>
      </c>
      <c r="N194" s="80"/>
      <c r="O194" s="80"/>
      <c r="P194" s="80">
        <f>'5th Cycle Summary-Final'!J194-VLOOKUP(FinalComparison!$G194,'SB35 Determination Data'!$K$4:$AN$415,P$2,FALSE)</f>
        <v>0</v>
      </c>
      <c r="Q194" s="80">
        <f>'5th Cycle Summary-Final'!K194-VLOOKUP(FinalComparison!$G194,'SB35 Determination Data'!$K$4:$AN$415,Q$2,FALSE)</f>
        <v>0</v>
      </c>
      <c r="R194" s="80">
        <f>'5th Cycle Summary-Final'!L194-VLOOKUP(FinalComparison!$G194,'SB35 Determination Data'!$K$4:$AN$415,R$2,FALSE)</f>
        <v>0</v>
      </c>
      <c r="S194" s="80">
        <f>'5th Cycle Summary-Final'!M194-VLOOKUP(FinalComparison!$G194,'SB35 Determination Data'!$K$4:$AN$415,S$2,FALSE)</f>
        <v>0</v>
      </c>
      <c r="T194" s="80">
        <f>'5th Cycle Summary-Final'!N194-VLOOKUP(FinalComparison!$G194,'SB35 Determination Data'!$K$4:$AN$415,T$2,FALSE)</f>
        <v>0</v>
      </c>
      <c r="U194" s="34"/>
      <c r="V194" s="34"/>
      <c r="W194" s="80">
        <f>'5th Cycle Summary-Final'!O194-VLOOKUP(FinalComparison!$G194,'SB35 Determination Data'!$K$4:$AN$415,W$2,FALSE)</f>
        <v>0</v>
      </c>
      <c r="X194" s="34"/>
      <c r="Y194" s="80">
        <f>'5th Cycle Summary-Final'!P194-VLOOKUP(FinalComparison!$G194,'SB35 Determination Data'!$K$4:$AN$415,Y$2,FALSE)</f>
        <v>0</v>
      </c>
      <c r="Z194" s="80">
        <f>'5th Cycle Summary-Final'!Q194-VLOOKUP(FinalComparison!$G194,'SB35 Determination Data'!$K$4:$AN$415,Z$2,FALSE)</f>
        <v>0</v>
      </c>
      <c r="AA194" s="80">
        <f>'5th Cycle Summary-Final'!R194-VLOOKUP(FinalComparison!$G194,'SB35 Determination Data'!$K$4:$AN$415,AA$2,FALSE)</f>
        <v>0</v>
      </c>
      <c r="AB194" s="80">
        <f>'5th Cycle Summary-Final'!S194-VLOOKUP(FinalComparison!$G194,'SB35 Determination Data'!$K$4:$AN$415,AB$2,FALSE)</f>
        <v>0</v>
      </c>
      <c r="AC194" s="80">
        <f>'5th Cycle Summary-Final'!T194-VLOOKUP(FinalComparison!$G194,'SB35 Determination Data'!$K$4:$AN$415,AC$2,FALSE)</f>
        <v>0</v>
      </c>
      <c r="AD194" s="80">
        <f>'5th Cycle Summary-Final'!U194-VLOOKUP(FinalComparison!$G194,'SB35 Determination Data'!$K$4:$AN$415,AD$2,FALSE)</f>
        <v>0</v>
      </c>
      <c r="AE194" s="80">
        <f>'5th Cycle Summary-Final'!V194-VLOOKUP(FinalComparison!$G194,'SB35 Determination Data'!$K$4:$AN$415,AE$2,FALSE)</f>
        <v>0</v>
      </c>
      <c r="AF194" s="80">
        <f>'5th Cycle Summary-Final'!W194-VLOOKUP(FinalComparison!$G194,'SB35 Determination Data'!$K$4:$AN$415,AF$2,FALSE)</f>
        <v>0</v>
      </c>
    </row>
    <row r="195" spans="1:32" x14ac:dyDescent="0.2">
      <c r="A195" t="s">
        <v>12</v>
      </c>
      <c r="F195" t="s">
        <v>3</v>
      </c>
      <c r="G195" t="s">
        <v>164</v>
      </c>
      <c r="H195" s="80">
        <f>'5th Cycle Summary-Final'!D195-VLOOKUP(FinalComparison!$G195,'SB35 Determination Data'!$K$4:$AN$415,H$2,FALSE)</f>
        <v>0</v>
      </c>
      <c r="I195" s="80">
        <f>'5th Cycle Summary-Final'!E195-VLOOKUP(FinalComparison!$G195,'SB35 Determination Data'!$K$4:$AN$415,I$2,FALSE)</f>
        <v>0</v>
      </c>
      <c r="J195" s="80">
        <f>'5th Cycle Summary-Final'!F195-VLOOKUP(FinalComparison!$G195,'SB35 Determination Data'!$K$4:$AN$415,J$2,FALSE)</f>
        <v>0</v>
      </c>
      <c r="K195" s="80">
        <f>'5th Cycle Summary-Final'!G195-VLOOKUP(FinalComparison!$G195,'SB35 Determination Data'!$K$4:$AN$415,K$2,FALSE)</f>
        <v>0</v>
      </c>
      <c r="L195" s="80">
        <f>'5th Cycle Summary-Final'!H195-VLOOKUP(FinalComparison!$G195,'SB35 Determination Data'!$K$4:$AN$415,L$2,FALSE)</f>
        <v>0</v>
      </c>
      <c r="M195" s="80">
        <f>'5th Cycle Summary-Final'!I195-VLOOKUP(FinalComparison!$G195,'SB35 Determination Data'!$K$4:$AN$415,M$2,FALSE)</f>
        <v>0</v>
      </c>
      <c r="N195" s="80"/>
      <c r="O195" s="80"/>
      <c r="P195" s="80">
        <f>'5th Cycle Summary-Final'!J195-VLOOKUP(FinalComparison!$G195,'SB35 Determination Data'!$K$4:$AN$415,P$2,FALSE)</f>
        <v>76</v>
      </c>
      <c r="Q195" s="80">
        <f>'5th Cycle Summary-Final'!K195-VLOOKUP(FinalComparison!$G195,'SB35 Determination Data'!$K$4:$AN$415,Q$2,FALSE)</f>
        <v>0</v>
      </c>
      <c r="R195" s="80">
        <f>'5th Cycle Summary-Final'!L195-VLOOKUP(FinalComparison!$G195,'SB35 Determination Data'!$K$4:$AN$415,R$2,FALSE)</f>
        <v>0</v>
      </c>
      <c r="S195" s="80">
        <f>'5th Cycle Summary-Final'!M195-VLOOKUP(FinalComparison!$G195,'SB35 Determination Data'!$K$4:$AN$415,S$2,FALSE)</f>
        <v>0</v>
      </c>
      <c r="T195" s="80">
        <f>'5th Cycle Summary-Final'!N195-VLOOKUP(FinalComparison!$G195,'SB35 Determination Data'!$K$4:$AN$415,T$2,FALSE)</f>
        <v>74</v>
      </c>
      <c r="U195" s="34"/>
      <c r="V195" s="34"/>
      <c r="W195" s="80">
        <f>'5th Cycle Summary-Final'!O195-VLOOKUP(FinalComparison!$G195,'SB35 Determination Data'!$K$4:$AN$415,W$2,FALSE)</f>
        <v>-2.9610389610389611</v>
      </c>
      <c r="X195" s="34"/>
      <c r="Y195" s="80">
        <f>'5th Cycle Summary-Final'!P195-VLOOKUP(FinalComparison!$G195,'SB35 Determination Data'!$K$4:$AN$415,Y$2,FALSE)</f>
        <v>0</v>
      </c>
      <c r="Z195" s="80">
        <f>'5th Cycle Summary-Final'!Q195-VLOOKUP(FinalComparison!$G195,'SB35 Determination Data'!$K$4:$AN$415,Z$2,FALSE)</f>
        <v>0</v>
      </c>
      <c r="AA195" s="80">
        <f>'5th Cycle Summary-Final'!R195-VLOOKUP(FinalComparison!$G195,'SB35 Determination Data'!$K$4:$AN$415,AA$2,FALSE)</f>
        <v>0</v>
      </c>
      <c r="AB195" s="80">
        <f>'5th Cycle Summary-Final'!S195-VLOOKUP(FinalComparison!$G195,'SB35 Determination Data'!$K$4:$AN$415,AB$2,FALSE)</f>
        <v>0</v>
      </c>
      <c r="AC195" s="80">
        <f>'5th Cycle Summary-Final'!T195-VLOOKUP(FinalComparison!$G195,'SB35 Determination Data'!$K$4:$AN$415,AC$2,FALSE)</f>
        <v>0</v>
      </c>
      <c r="AD195" s="80">
        <f>'5th Cycle Summary-Final'!U195-VLOOKUP(FinalComparison!$G195,'SB35 Determination Data'!$K$4:$AN$415,AD$2,FALSE)</f>
        <v>-398</v>
      </c>
      <c r="AE195" s="80">
        <f>'5th Cycle Summary-Final'!V195-VLOOKUP(FinalComparison!$G195,'SB35 Determination Data'!$K$4:$AN$415,AE$2,FALSE)</f>
        <v>0</v>
      </c>
      <c r="AF195" s="80">
        <f>'5th Cycle Summary-Final'!W195-VLOOKUP(FinalComparison!$G195,'SB35 Determination Data'!$K$4:$AN$415,AF$2,FALSE)</f>
        <v>-398</v>
      </c>
    </row>
    <row r="196" spans="1:32" x14ac:dyDescent="0.2">
      <c r="A196" t="s">
        <v>12</v>
      </c>
      <c r="F196" t="s">
        <v>3</v>
      </c>
      <c r="G196" t="s">
        <v>166</v>
      </c>
      <c r="H196" s="80">
        <f>'5th Cycle Summary-Final'!D196-VLOOKUP(FinalComparison!$G196,'SB35 Determination Data'!$K$4:$AN$415,H$2,FALSE)</f>
        <v>0</v>
      </c>
      <c r="I196" s="80">
        <f>'5th Cycle Summary-Final'!E196-VLOOKUP(FinalComparison!$G196,'SB35 Determination Data'!$K$4:$AN$415,I$2,FALSE)</f>
        <v>0</v>
      </c>
      <c r="J196" s="80">
        <f>'5th Cycle Summary-Final'!F196-VLOOKUP(FinalComparison!$G196,'SB35 Determination Data'!$K$4:$AN$415,J$2,FALSE)</f>
        <v>0</v>
      </c>
      <c r="K196" s="80">
        <f>'5th Cycle Summary-Final'!G196-VLOOKUP(FinalComparison!$G196,'SB35 Determination Data'!$K$4:$AN$415,K$2,FALSE)</f>
        <v>0</v>
      </c>
      <c r="L196" s="80">
        <f>'5th Cycle Summary-Final'!H196-VLOOKUP(FinalComparison!$G196,'SB35 Determination Data'!$K$4:$AN$415,L$2,FALSE)</f>
        <v>0</v>
      </c>
      <c r="M196" s="80">
        <f>'5th Cycle Summary-Final'!I196-VLOOKUP(FinalComparison!$G196,'SB35 Determination Data'!$K$4:$AN$415,M$2,FALSE)</f>
        <v>0</v>
      </c>
      <c r="N196" s="80"/>
      <c r="O196" s="80"/>
      <c r="P196" s="80">
        <f>'5th Cycle Summary-Final'!J196-VLOOKUP(FinalComparison!$G196,'SB35 Determination Data'!$K$4:$AN$415,P$2,FALSE)</f>
        <v>0</v>
      </c>
      <c r="Q196" s="80">
        <f>'5th Cycle Summary-Final'!K196-VLOOKUP(FinalComparison!$G196,'SB35 Determination Data'!$K$4:$AN$415,Q$2,FALSE)</f>
        <v>0</v>
      </c>
      <c r="R196" s="80">
        <f>'5th Cycle Summary-Final'!L196-VLOOKUP(FinalComparison!$G196,'SB35 Determination Data'!$K$4:$AN$415,R$2,FALSE)</f>
        <v>0</v>
      </c>
      <c r="S196" s="80">
        <f>'5th Cycle Summary-Final'!M196-VLOOKUP(FinalComparison!$G196,'SB35 Determination Data'!$K$4:$AN$415,S$2,FALSE)</f>
        <v>0</v>
      </c>
      <c r="T196" s="80">
        <f>'5th Cycle Summary-Final'!N196-VLOOKUP(FinalComparison!$G196,'SB35 Determination Data'!$K$4:$AN$415,T$2,FALSE)</f>
        <v>0</v>
      </c>
      <c r="U196" s="34"/>
      <c r="V196" s="34"/>
      <c r="W196" s="80">
        <f>'5th Cycle Summary-Final'!O196-VLOOKUP(FinalComparison!$G196,'SB35 Determination Data'!$K$4:$AN$415,W$2,FALSE)</f>
        <v>0</v>
      </c>
      <c r="X196" s="34"/>
      <c r="Y196" s="80">
        <f>'5th Cycle Summary-Final'!P196-VLOOKUP(FinalComparison!$G196,'SB35 Determination Data'!$K$4:$AN$415,Y$2,FALSE)</f>
        <v>0</v>
      </c>
      <c r="Z196" s="80">
        <f>'5th Cycle Summary-Final'!Q196-VLOOKUP(FinalComparison!$G196,'SB35 Determination Data'!$K$4:$AN$415,Z$2,FALSE)</f>
        <v>0</v>
      </c>
      <c r="AA196" s="80">
        <f>'5th Cycle Summary-Final'!R196-VLOOKUP(FinalComparison!$G196,'SB35 Determination Data'!$K$4:$AN$415,AA$2,FALSE)</f>
        <v>0</v>
      </c>
      <c r="AB196" s="80">
        <f>'5th Cycle Summary-Final'!S196-VLOOKUP(FinalComparison!$G196,'SB35 Determination Data'!$K$4:$AN$415,AB$2,FALSE)</f>
        <v>0</v>
      </c>
      <c r="AC196" s="80">
        <f>'5th Cycle Summary-Final'!T196-VLOOKUP(FinalComparison!$G196,'SB35 Determination Data'!$K$4:$AN$415,AC$2,FALSE)</f>
        <v>0</v>
      </c>
      <c r="AD196" s="80">
        <f>'5th Cycle Summary-Final'!U196-VLOOKUP(FinalComparison!$G196,'SB35 Determination Data'!$K$4:$AN$415,AD$2,FALSE)</f>
        <v>-10</v>
      </c>
      <c r="AE196" s="80">
        <f>'5th Cycle Summary-Final'!V196-VLOOKUP(FinalComparison!$G196,'SB35 Determination Data'!$K$4:$AN$415,AE$2,FALSE)</f>
        <v>3</v>
      </c>
      <c r="AF196" s="80">
        <f>'5th Cycle Summary-Final'!W196-VLOOKUP(FinalComparison!$G196,'SB35 Determination Data'!$K$4:$AN$415,AF$2,FALSE)</f>
        <v>-3.3333333333333335</v>
      </c>
    </row>
    <row r="197" spans="1:32" x14ac:dyDescent="0.2">
      <c r="A197" t="s">
        <v>12</v>
      </c>
      <c r="F197" t="s">
        <v>3</v>
      </c>
      <c r="G197" t="s">
        <v>168</v>
      </c>
      <c r="H197" s="80">
        <f>'5th Cycle Summary-Final'!D197-VLOOKUP(FinalComparison!$G197,'SB35 Determination Data'!$K$4:$AN$415,H$2,FALSE)</f>
        <v>0</v>
      </c>
      <c r="I197" s="80">
        <f>'5th Cycle Summary-Final'!E197-VLOOKUP(FinalComparison!$G197,'SB35 Determination Data'!$K$4:$AN$415,I$2,FALSE)</f>
        <v>0</v>
      </c>
      <c r="J197" s="80">
        <f>'5th Cycle Summary-Final'!F197-VLOOKUP(FinalComparison!$G197,'SB35 Determination Data'!$K$4:$AN$415,J$2,FALSE)</f>
        <v>0</v>
      </c>
      <c r="K197" s="80">
        <f>'5th Cycle Summary-Final'!G197-VLOOKUP(FinalComparison!$G197,'SB35 Determination Data'!$K$4:$AN$415,K$2,FALSE)</f>
        <v>0</v>
      </c>
      <c r="L197" s="80">
        <f>'5th Cycle Summary-Final'!H197-VLOOKUP(FinalComparison!$G197,'SB35 Determination Data'!$K$4:$AN$415,L$2,FALSE)</f>
        <v>0</v>
      </c>
      <c r="M197" s="80">
        <f>'5th Cycle Summary-Final'!I197-VLOOKUP(FinalComparison!$G197,'SB35 Determination Data'!$K$4:$AN$415,M$2,FALSE)</f>
        <v>0</v>
      </c>
      <c r="N197" s="80"/>
      <c r="O197" s="80"/>
      <c r="P197" s="80">
        <f>'5th Cycle Summary-Final'!J197-VLOOKUP(FinalComparison!$G197,'SB35 Determination Data'!$K$4:$AN$415,P$2,FALSE)</f>
        <v>0</v>
      </c>
      <c r="Q197" s="80">
        <f>'5th Cycle Summary-Final'!K197-VLOOKUP(FinalComparison!$G197,'SB35 Determination Data'!$K$4:$AN$415,Q$2,FALSE)</f>
        <v>0</v>
      </c>
      <c r="R197" s="80">
        <f>'5th Cycle Summary-Final'!L197-VLOOKUP(FinalComparison!$G197,'SB35 Determination Data'!$K$4:$AN$415,R$2,FALSE)</f>
        <v>0</v>
      </c>
      <c r="S197" s="80">
        <f>'5th Cycle Summary-Final'!M197-VLOOKUP(FinalComparison!$G197,'SB35 Determination Data'!$K$4:$AN$415,S$2,FALSE)</f>
        <v>0</v>
      </c>
      <c r="T197" s="80">
        <f>'5th Cycle Summary-Final'!N197-VLOOKUP(FinalComparison!$G197,'SB35 Determination Data'!$K$4:$AN$415,T$2,FALSE)</f>
        <v>0</v>
      </c>
      <c r="U197" s="34"/>
      <c r="V197" s="34"/>
      <c r="W197" s="80">
        <f>'5th Cycle Summary-Final'!O197-VLOOKUP(FinalComparison!$G197,'SB35 Determination Data'!$K$4:$AN$415,W$2,FALSE)</f>
        <v>0</v>
      </c>
      <c r="X197" s="34"/>
      <c r="Y197" s="80">
        <f>'5th Cycle Summary-Final'!P197-VLOOKUP(FinalComparison!$G197,'SB35 Determination Data'!$K$4:$AN$415,Y$2,FALSE)</f>
        <v>0</v>
      </c>
      <c r="Z197" s="80">
        <f>'5th Cycle Summary-Final'!Q197-VLOOKUP(FinalComparison!$G197,'SB35 Determination Data'!$K$4:$AN$415,Z$2,FALSE)</f>
        <v>0</v>
      </c>
      <c r="AA197" s="80">
        <f>'5th Cycle Summary-Final'!R197-VLOOKUP(FinalComparison!$G197,'SB35 Determination Data'!$K$4:$AN$415,AA$2,FALSE)</f>
        <v>0</v>
      </c>
      <c r="AB197" s="80" t="e">
        <f>'5th Cycle Summary-Final'!S197-VLOOKUP(FinalComparison!$G197,'SB35 Determination Data'!$K$4:$AN$415,AB$2,FALSE)</f>
        <v>#DIV/0!</v>
      </c>
      <c r="AC197" s="80">
        <f>'5th Cycle Summary-Final'!T197-VLOOKUP(FinalComparison!$G197,'SB35 Determination Data'!$K$4:$AN$415,AC$2,FALSE)</f>
        <v>0</v>
      </c>
      <c r="AD197" s="80">
        <f>'5th Cycle Summary-Final'!U197-VLOOKUP(FinalComparison!$G197,'SB35 Determination Data'!$K$4:$AN$415,AD$2,FALSE)</f>
        <v>0</v>
      </c>
      <c r="AE197" s="80">
        <f>'5th Cycle Summary-Final'!V197-VLOOKUP(FinalComparison!$G197,'SB35 Determination Data'!$K$4:$AN$415,AE$2,FALSE)</f>
        <v>0</v>
      </c>
      <c r="AF197" s="80" t="e">
        <f>'5th Cycle Summary-Final'!W197-VLOOKUP(FinalComparison!$G197,'SB35 Determination Data'!$K$4:$AN$415,AF$2,FALSE)</f>
        <v>#DIV/0!</v>
      </c>
    </row>
    <row r="198" spans="1:32" x14ac:dyDescent="0.2">
      <c r="A198" t="s">
        <v>12</v>
      </c>
      <c r="F198" t="s">
        <v>3</v>
      </c>
      <c r="G198" t="s">
        <v>169</v>
      </c>
      <c r="H198" s="80">
        <f>'5th Cycle Summary-Final'!D198-VLOOKUP(FinalComparison!$G198,'SB35 Determination Data'!$K$4:$AN$415,H$2,FALSE)</f>
        <v>0</v>
      </c>
      <c r="I198" s="80">
        <f>'5th Cycle Summary-Final'!E198-VLOOKUP(FinalComparison!$G198,'SB35 Determination Data'!$K$4:$AN$415,I$2,FALSE)</f>
        <v>0</v>
      </c>
      <c r="J198" s="80">
        <f>'5th Cycle Summary-Final'!F198-VLOOKUP(FinalComparison!$G198,'SB35 Determination Data'!$K$4:$AN$415,J$2,FALSE)</f>
        <v>0</v>
      </c>
      <c r="K198" s="80">
        <f>'5th Cycle Summary-Final'!G198-VLOOKUP(FinalComparison!$G198,'SB35 Determination Data'!$K$4:$AN$415,K$2,FALSE)</f>
        <v>0</v>
      </c>
      <c r="L198" s="80">
        <f>'5th Cycle Summary-Final'!H198-VLOOKUP(FinalComparison!$G198,'SB35 Determination Data'!$K$4:$AN$415,L$2,FALSE)</f>
        <v>0</v>
      </c>
      <c r="M198" s="80">
        <f>'5th Cycle Summary-Final'!I198-VLOOKUP(FinalComparison!$G198,'SB35 Determination Data'!$K$4:$AN$415,M$2,FALSE)</f>
        <v>0</v>
      </c>
      <c r="N198" s="80"/>
      <c r="O198" s="80"/>
      <c r="P198" s="80">
        <f>'5th Cycle Summary-Final'!J198-VLOOKUP(FinalComparison!$G198,'SB35 Determination Data'!$K$4:$AN$415,P$2,FALSE)</f>
        <v>0</v>
      </c>
      <c r="Q198" s="80">
        <f>'5th Cycle Summary-Final'!K198-VLOOKUP(FinalComparison!$G198,'SB35 Determination Data'!$K$4:$AN$415,Q$2,FALSE)</f>
        <v>0</v>
      </c>
      <c r="R198" s="80">
        <f>'5th Cycle Summary-Final'!L198-VLOOKUP(FinalComparison!$G198,'SB35 Determination Data'!$K$4:$AN$415,R$2,FALSE)</f>
        <v>0</v>
      </c>
      <c r="S198" s="80">
        <f>'5th Cycle Summary-Final'!M198-VLOOKUP(FinalComparison!$G198,'SB35 Determination Data'!$K$4:$AN$415,S$2,FALSE)</f>
        <v>0</v>
      </c>
      <c r="T198" s="80">
        <f>'5th Cycle Summary-Final'!N198-VLOOKUP(FinalComparison!$G198,'SB35 Determination Data'!$K$4:$AN$415,T$2,FALSE)</f>
        <v>0</v>
      </c>
      <c r="U198" s="34"/>
      <c r="V198" s="34"/>
      <c r="W198" s="80">
        <f>'5th Cycle Summary-Final'!O198-VLOOKUP(FinalComparison!$G198,'SB35 Determination Data'!$K$4:$AN$415,W$2,FALSE)</f>
        <v>0</v>
      </c>
      <c r="X198" s="34"/>
      <c r="Y198" s="80">
        <f>'5th Cycle Summary-Final'!P198-VLOOKUP(FinalComparison!$G198,'SB35 Determination Data'!$K$4:$AN$415,Y$2,FALSE)</f>
        <v>0</v>
      </c>
      <c r="Z198" s="80">
        <f>'5th Cycle Summary-Final'!Q198-VLOOKUP(FinalComparison!$G198,'SB35 Determination Data'!$K$4:$AN$415,Z$2,FALSE)</f>
        <v>0</v>
      </c>
      <c r="AA198" s="80">
        <f>'5th Cycle Summary-Final'!R198-VLOOKUP(FinalComparison!$G198,'SB35 Determination Data'!$K$4:$AN$415,AA$2,FALSE)</f>
        <v>0</v>
      </c>
      <c r="AB198" s="80" t="e">
        <f>'5th Cycle Summary-Final'!S198-VLOOKUP(FinalComparison!$G198,'SB35 Determination Data'!$K$4:$AN$415,AB$2,FALSE)</f>
        <v>#DIV/0!</v>
      </c>
      <c r="AC198" s="80">
        <f>'5th Cycle Summary-Final'!T198-VLOOKUP(FinalComparison!$G198,'SB35 Determination Data'!$K$4:$AN$415,AC$2,FALSE)</f>
        <v>0</v>
      </c>
      <c r="AD198" s="80">
        <f>'5th Cycle Summary-Final'!U198-VLOOKUP(FinalComparison!$G198,'SB35 Determination Data'!$K$4:$AN$415,AD$2,FALSE)</f>
        <v>0</v>
      </c>
      <c r="AE198" s="80">
        <f>'5th Cycle Summary-Final'!V198-VLOOKUP(FinalComparison!$G198,'SB35 Determination Data'!$K$4:$AN$415,AE$2,FALSE)</f>
        <v>0</v>
      </c>
      <c r="AF198" s="80" t="e">
        <f>'5th Cycle Summary-Final'!W198-VLOOKUP(FinalComparison!$G198,'SB35 Determination Data'!$K$4:$AN$415,AF$2,FALSE)</f>
        <v>#DIV/0!</v>
      </c>
    </row>
    <row r="199" spans="1:32" x14ac:dyDescent="0.2">
      <c r="A199" t="s">
        <v>12</v>
      </c>
      <c r="F199" t="s">
        <v>3</v>
      </c>
      <c r="G199" t="s">
        <v>1056</v>
      </c>
      <c r="H199" s="80">
        <f>'5th Cycle Summary-Final'!D199-VLOOKUP(FinalComparison!$G199,'SB35 Determination Data'!$K$4:$AN$415,H$2,FALSE)</f>
        <v>0</v>
      </c>
      <c r="I199" s="80">
        <f>'5th Cycle Summary-Final'!E199-VLOOKUP(FinalComparison!$G199,'SB35 Determination Data'!$K$4:$AN$415,I$2,FALSE)</f>
        <v>0</v>
      </c>
      <c r="J199" s="80">
        <f>'5th Cycle Summary-Final'!F199-VLOOKUP(FinalComparison!$G199,'SB35 Determination Data'!$K$4:$AN$415,J$2,FALSE)</f>
        <v>0</v>
      </c>
      <c r="K199" s="80">
        <f>'5th Cycle Summary-Final'!G199-VLOOKUP(FinalComparison!$G199,'SB35 Determination Data'!$K$4:$AN$415,K$2,FALSE)</f>
        <v>0</v>
      </c>
      <c r="L199" s="80">
        <f>'5th Cycle Summary-Final'!H199-VLOOKUP(FinalComparison!$G199,'SB35 Determination Data'!$K$4:$AN$415,L$2,FALSE)</f>
        <v>0</v>
      </c>
      <c r="M199" s="80">
        <f>'5th Cycle Summary-Final'!I199-VLOOKUP(FinalComparison!$G199,'SB35 Determination Data'!$K$4:$AN$415,M$2,FALSE)</f>
        <v>0</v>
      </c>
      <c r="N199" s="80"/>
      <c r="O199" s="80"/>
      <c r="P199" s="80">
        <f>'5th Cycle Summary-Final'!J199-VLOOKUP(FinalComparison!$G199,'SB35 Determination Data'!$K$4:$AN$415,P$2,FALSE)</f>
        <v>0</v>
      </c>
      <c r="Q199" s="80">
        <f>'5th Cycle Summary-Final'!K199-VLOOKUP(FinalComparison!$G199,'SB35 Determination Data'!$K$4:$AN$415,Q$2,FALSE)</f>
        <v>0</v>
      </c>
      <c r="R199" s="80">
        <f>'5th Cycle Summary-Final'!L199-VLOOKUP(FinalComparison!$G199,'SB35 Determination Data'!$K$4:$AN$415,R$2,FALSE)</f>
        <v>0</v>
      </c>
      <c r="S199" s="80">
        <f>'5th Cycle Summary-Final'!M199-VLOOKUP(FinalComparison!$G199,'SB35 Determination Data'!$K$4:$AN$415,S$2,FALSE)</f>
        <v>0</v>
      </c>
      <c r="T199" s="80">
        <f>'5th Cycle Summary-Final'!N199-VLOOKUP(FinalComparison!$G199,'SB35 Determination Data'!$K$4:$AN$415,T$2,FALSE)</f>
        <v>0</v>
      </c>
      <c r="U199" s="34"/>
      <c r="V199" s="34"/>
      <c r="W199" s="80">
        <f>'5th Cycle Summary-Final'!O199-VLOOKUP(FinalComparison!$G199,'SB35 Determination Data'!$K$4:$AN$415,W$2,FALSE)</f>
        <v>0</v>
      </c>
      <c r="X199" s="34"/>
      <c r="Y199" s="80">
        <f>'5th Cycle Summary-Final'!P199-VLOOKUP(FinalComparison!$G199,'SB35 Determination Data'!$K$4:$AN$415,Y$2,FALSE)</f>
        <v>0</v>
      </c>
      <c r="Z199" s="80">
        <f>'5th Cycle Summary-Final'!Q199-VLOOKUP(FinalComparison!$G199,'SB35 Determination Data'!$K$4:$AN$415,Z$2,FALSE)</f>
        <v>0</v>
      </c>
      <c r="AA199" s="80">
        <f>'5th Cycle Summary-Final'!R199-VLOOKUP(FinalComparison!$G199,'SB35 Determination Data'!$K$4:$AN$415,AA$2,FALSE)</f>
        <v>0</v>
      </c>
      <c r="AB199" s="80">
        <f>'5th Cycle Summary-Final'!S199-VLOOKUP(FinalComparison!$G199,'SB35 Determination Data'!$K$4:$AN$415,AB$2,FALSE)</f>
        <v>0</v>
      </c>
      <c r="AC199" s="80">
        <f>'5th Cycle Summary-Final'!T199-VLOOKUP(FinalComparison!$G199,'SB35 Determination Data'!$K$4:$AN$415,AC$2,FALSE)</f>
        <v>0</v>
      </c>
      <c r="AD199" s="80">
        <f>'5th Cycle Summary-Final'!U199-VLOOKUP(FinalComparison!$G199,'SB35 Determination Data'!$K$4:$AN$415,AD$2,FALSE)</f>
        <v>0</v>
      </c>
      <c r="AE199" s="80">
        <f>'5th Cycle Summary-Final'!V199-VLOOKUP(FinalComparison!$G199,'SB35 Determination Data'!$K$4:$AN$415,AE$2,FALSE)</f>
        <v>0</v>
      </c>
      <c r="AF199" s="80">
        <f>'5th Cycle Summary-Final'!W199-VLOOKUP(FinalComparison!$G199,'SB35 Determination Data'!$K$4:$AN$415,AF$2,FALSE)</f>
        <v>0</v>
      </c>
    </row>
    <row r="200" spans="1:32" x14ac:dyDescent="0.2">
      <c r="A200" t="s">
        <v>12</v>
      </c>
      <c r="F200" t="s">
        <v>3</v>
      </c>
      <c r="G200" t="s">
        <v>1057</v>
      </c>
      <c r="H200" s="80">
        <f>'5th Cycle Summary-Final'!D200-VLOOKUP(FinalComparison!$G200,'SB35 Determination Data'!$K$4:$AN$415,H$2,FALSE)</f>
        <v>0</v>
      </c>
      <c r="I200" s="80">
        <f>'5th Cycle Summary-Final'!E200-VLOOKUP(FinalComparison!$G200,'SB35 Determination Data'!$K$4:$AN$415,I$2,FALSE)</f>
        <v>0</v>
      </c>
      <c r="J200" s="80">
        <f>'5th Cycle Summary-Final'!F200-VLOOKUP(FinalComparison!$G200,'SB35 Determination Data'!$K$4:$AN$415,J$2,FALSE)</f>
        <v>0</v>
      </c>
      <c r="K200" s="80">
        <f>'5th Cycle Summary-Final'!G200-VLOOKUP(FinalComparison!$G200,'SB35 Determination Data'!$K$4:$AN$415,K$2,FALSE)</f>
        <v>0</v>
      </c>
      <c r="L200" s="80">
        <f>'5th Cycle Summary-Final'!H200-VLOOKUP(FinalComparison!$G200,'SB35 Determination Data'!$K$4:$AN$415,L$2,FALSE)</f>
        <v>0</v>
      </c>
      <c r="M200" s="80">
        <f>'5th Cycle Summary-Final'!I200-VLOOKUP(FinalComparison!$G200,'SB35 Determination Data'!$K$4:$AN$415,M$2,FALSE)</f>
        <v>0</v>
      </c>
      <c r="N200" s="80"/>
      <c r="O200" s="80"/>
      <c r="P200" s="80">
        <f>'5th Cycle Summary-Final'!J200-VLOOKUP(FinalComparison!$G200,'SB35 Determination Data'!$K$4:$AN$415,P$2,FALSE)</f>
        <v>0</v>
      </c>
      <c r="Q200" s="80">
        <f>'5th Cycle Summary-Final'!K200-VLOOKUP(FinalComparison!$G200,'SB35 Determination Data'!$K$4:$AN$415,Q$2,FALSE)</f>
        <v>0</v>
      </c>
      <c r="R200" s="80">
        <f>'5th Cycle Summary-Final'!L200-VLOOKUP(FinalComparison!$G200,'SB35 Determination Data'!$K$4:$AN$415,R$2,FALSE)</f>
        <v>0</v>
      </c>
      <c r="S200" s="80">
        <f>'5th Cycle Summary-Final'!M200-VLOOKUP(FinalComparison!$G200,'SB35 Determination Data'!$K$4:$AN$415,S$2,FALSE)</f>
        <v>0</v>
      </c>
      <c r="T200" s="80">
        <f>'5th Cycle Summary-Final'!N200-VLOOKUP(FinalComparison!$G200,'SB35 Determination Data'!$K$4:$AN$415,T$2,FALSE)</f>
        <v>0</v>
      </c>
      <c r="U200" s="34"/>
      <c r="V200" s="34"/>
      <c r="W200" s="80">
        <f>'5th Cycle Summary-Final'!O200-VLOOKUP(FinalComparison!$G200,'SB35 Determination Data'!$K$4:$AN$415,W$2,FALSE)</f>
        <v>0</v>
      </c>
      <c r="X200" s="34"/>
      <c r="Y200" s="80">
        <f>'5th Cycle Summary-Final'!P200-VLOOKUP(FinalComparison!$G200,'SB35 Determination Data'!$K$4:$AN$415,Y$2,FALSE)</f>
        <v>0</v>
      </c>
      <c r="Z200" s="80">
        <f>'5th Cycle Summary-Final'!Q200-VLOOKUP(FinalComparison!$G200,'SB35 Determination Data'!$K$4:$AN$415,Z$2,FALSE)</f>
        <v>0</v>
      </c>
      <c r="AA200" s="80">
        <f>'5th Cycle Summary-Final'!R200-VLOOKUP(FinalComparison!$G200,'SB35 Determination Data'!$K$4:$AN$415,AA$2,FALSE)</f>
        <v>0</v>
      </c>
      <c r="AB200" s="80" t="e">
        <f>'5th Cycle Summary-Final'!S200-VLOOKUP(FinalComparison!$G200,'SB35 Determination Data'!$K$4:$AN$415,AB$2,FALSE)</f>
        <v>#DIV/0!</v>
      </c>
      <c r="AC200" s="80">
        <f>'5th Cycle Summary-Final'!T200-VLOOKUP(FinalComparison!$G200,'SB35 Determination Data'!$K$4:$AN$415,AC$2,FALSE)</f>
        <v>0</v>
      </c>
      <c r="AD200" s="80">
        <f>'5th Cycle Summary-Final'!U200-VLOOKUP(FinalComparison!$G200,'SB35 Determination Data'!$K$4:$AN$415,AD$2,FALSE)</f>
        <v>0</v>
      </c>
      <c r="AE200" s="80">
        <f>'5th Cycle Summary-Final'!V200-VLOOKUP(FinalComparison!$G200,'SB35 Determination Data'!$K$4:$AN$415,AE$2,FALSE)</f>
        <v>0</v>
      </c>
      <c r="AF200" s="80" t="e">
        <f>'5th Cycle Summary-Final'!W200-VLOOKUP(FinalComparison!$G200,'SB35 Determination Data'!$K$4:$AN$415,AF$2,FALSE)</f>
        <v>#DIV/0!</v>
      </c>
    </row>
    <row r="201" spans="1:32" x14ac:dyDescent="0.2">
      <c r="A201" t="s">
        <v>12</v>
      </c>
      <c r="F201" t="s">
        <v>3</v>
      </c>
      <c r="G201" t="s">
        <v>171</v>
      </c>
      <c r="H201" s="80">
        <f>'5th Cycle Summary-Final'!D201-VLOOKUP(FinalComparison!$G201,'SB35 Determination Data'!$K$4:$AN$415,H$2,FALSE)</f>
        <v>0</v>
      </c>
      <c r="I201" s="80">
        <f>'5th Cycle Summary-Final'!E201-VLOOKUP(FinalComparison!$G201,'SB35 Determination Data'!$K$4:$AN$415,I$2,FALSE)</f>
        <v>0</v>
      </c>
      <c r="J201" s="80">
        <f>'5th Cycle Summary-Final'!F201-VLOOKUP(FinalComparison!$G201,'SB35 Determination Data'!$K$4:$AN$415,J$2,FALSE)</f>
        <v>0</v>
      </c>
      <c r="K201" s="80">
        <f>'5th Cycle Summary-Final'!G201-VLOOKUP(FinalComparison!$G201,'SB35 Determination Data'!$K$4:$AN$415,K$2,FALSE)</f>
        <v>0</v>
      </c>
      <c r="L201" s="80">
        <f>'5th Cycle Summary-Final'!H201-VLOOKUP(FinalComparison!$G201,'SB35 Determination Data'!$K$4:$AN$415,L$2,FALSE)</f>
        <v>0</v>
      </c>
      <c r="M201" s="80">
        <f>'5th Cycle Summary-Final'!I201-VLOOKUP(FinalComparison!$G201,'SB35 Determination Data'!$K$4:$AN$415,M$2,FALSE)</f>
        <v>0</v>
      </c>
      <c r="N201" s="80"/>
      <c r="O201" s="80"/>
      <c r="P201" s="80">
        <f>'5th Cycle Summary-Final'!J201-VLOOKUP(FinalComparison!$G201,'SB35 Determination Data'!$K$4:$AN$415,P$2,FALSE)</f>
        <v>0</v>
      </c>
      <c r="Q201" s="80">
        <f>'5th Cycle Summary-Final'!K201-VLOOKUP(FinalComparison!$G201,'SB35 Determination Data'!$K$4:$AN$415,Q$2,FALSE)</f>
        <v>0</v>
      </c>
      <c r="R201" s="80">
        <f>'5th Cycle Summary-Final'!L201-VLOOKUP(FinalComparison!$G201,'SB35 Determination Data'!$K$4:$AN$415,R$2,FALSE)</f>
        <v>0</v>
      </c>
      <c r="S201" s="80">
        <f>'5th Cycle Summary-Final'!M201-VLOOKUP(FinalComparison!$G201,'SB35 Determination Data'!$K$4:$AN$415,S$2,FALSE)</f>
        <v>0</v>
      </c>
      <c r="T201" s="80">
        <f>'5th Cycle Summary-Final'!N201-VLOOKUP(FinalComparison!$G201,'SB35 Determination Data'!$K$4:$AN$415,T$2,FALSE)</f>
        <v>0</v>
      </c>
      <c r="U201" s="34"/>
      <c r="V201" s="34"/>
      <c r="W201" s="80">
        <f>'5th Cycle Summary-Final'!O201-VLOOKUP(FinalComparison!$G201,'SB35 Determination Data'!$K$4:$AN$415,W$2,FALSE)</f>
        <v>0</v>
      </c>
      <c r="X201" s="34"/>
      <c r="Y201" s="80">
        <f>'5th Cycle Summary-Final'!P201-VLOOKUP(FinalComparison!$G201,'SB35 Determination Data'!$K$4:$AN$415,Y$2,FALSE)</f>
        <v>0</v>
      </c>
      <c r="Z201" s="80">
        <f>'5th Cycle Summary-Final'!Q201-VLOOKUP(FinalComparison!$G201,'SB35 Determination Data'!$K$4:$AN$415,Z$2,FALSE)</f>
        <v>0</v>
      </c>
      <c r="AA201" s="80">
        <f>'5th Cycle Summary-Final'!R201-VLOOKUP(FinalComparison!$G201,'SB35 Determination Data'!$K$4:$AN$415,AA$2,FALSE)</f>
        <v>0</v>
      </c>
      <c r="AB201" s="80">
        <f>'5th Cycle Summary-Final'!S201-VLOOKUP(FinalComparison!$G201,'SB35 Determination Data'!$K$4:$AN$415,AB$2,FALSE)</f>
        <v>0</v>
      </c>
      <c r="AC201" s="80">
        <f>'5th Cycle Summary-Final'!T201-VLOOKUP(FinalComparison!$G201,'SB35 Determination Data'!$K$4:$AN$415,AC$2,FALSE)</f>
        <v>0</v>
      </c>
      <c r="AD201" s="80">
        <f>'5th Cycle Summary-Final'!U201-VLOOKUP(FinalComparison!$G201,'SB35 Determination Data'!$K$4:$AN$415,AD$2,FALSE)</f>
        <v>0</v>
      </c>
      <c r="AE201" s="80">
        <f>'5th Cycle Summary-Final'!V201-VLOOKUP(FinalComparison!$G201,'SB35 Determination Data'!$K$4:$AN$415,AE$2,FALSE)</f>
        <v>0</v>
      </c>
      <c r="AF201" s="80">
        <f>'5th Cycle Summary-Final'!W201-VLOOKUP(FinalComparison!$G201,'SB35 Determination Data'!$K$4:$AN$415,AF$2,FALSE)</f>
        <v>0</v>
      </c>
    </row>
    <row r="202" spans="1:32" x14ac:dyDescent="0.2">
      <c r="A202" t="s">
        <v>12</v>
      </c>
      <c r="F202" t="s">
        <v>3</v>
      </c>
      <c r="G202" t="s">
        <v>1062</v>
      </c>
      <c r="H202" s="80">
        <f>'5th Cycle Summary-Final'!D202-VLOOKUP(FinalComparison!$G202,'SB35 Determination Data'!$K$4:$AN$415,H$2,FALSE)</f>
        <v>0</v>
      </c>
      <c r="I202" s="80">
        <f>'5th Cycle Summary-Final'!E202-VLOOKUP(FinalComparison!$G202,'SB35 Determination Data'!$K$4:$AN$415,I$2,FALSE)</f>
        <v>0</v>
      </c>
      <c r="J202" s="80">
        <f>'5th Cycle Summary-Final'!F202-VLOOKUP(FinalComparison!$G202,'SB35 Determination Data'!$K$4:$AN$415,J$2,FALSE)</f>
        <v>0</v>
      </c>
      <c r="K202" s="80">
        <f>'5th Cycle Summary-Final'!G202-VLOOKUP(FinalComparison!$G202,'SB35 Determination Data'!$K$4:$AN$415,K$2,FALSE)</f>
        <v>0</v>
      </c>
      <c r="L202" s="80">
        <f>'5th Cycle Summary-Final'!H202-VLOOKUP(FinalComparison!$G202,'SB35 Determination Data'!$K$4:$AN$415,L$2,FALSE)</f>
        <v>0</v>
      </c>
      <c r="M202" s="80">
        <f>'5th Cycle Summary-Final'!I202-VLOOKUP(FinalComparison!$G202,'SB35 Determination Data'!$K$4:$AN$415,M$2,FALSE)</f>
        <v>0</v>
      </c>
      <c r="N202" s="80"/>
      <c r="O202" s="80"/>
      <c r="P202" s="80">
        <f>'5th Cycle Summary-Final'!J202-VLOOKUP(FinalComparison!$G202,'SB35 Determination Data'!$K$4:$AN$415,P$2,FALSE)</f>
        <v>0</v>
      </c>
      <c r="Q202" s="80">
        <f>'5th Cycle Summary-Final'!K202-VLOOKUP(FinalComparison!$G202,'SB35 Determination Data'!$K$4:$AN$415,Q$2,FALSE)</f>
        <v>0</v>
      </c>
      <c r="R202" s="80">
        <f>'5th Cycle Summary-Final'!L202-VLOOKUP(FinalComparison!$G202,'SB35 Determination Data'!$K$4:$AN$415,R$2,FALSE)</f>
        <v>0</v>
      </c>
      <c r="S202" s="80">
        <f>'5th Cycle Summary-Final'!M202-VLOOKUP(FinalComparison!$G202,'SB35 Determination Data'!$K$4:$AN$415,S$2,FALSE)</f>
        <v>0</v>
      </c>
      <c r="T202" s="80">
        <f>'5th Cycle Summary-Final'!N202-VLOOKUP(FinalComparison!$G202,'SB35 Determination Data'!$K$4:$AN$415,T$2,FALSE)</f>
        <v>0</v>
      </c>
      <c r="U202" s="34"/>
      <c r="V202" s="34"/>
      <c r="W202" s="80">
        <f>'5th Cycle Summary-Final'!O202-VLOOKUP(FinalComparison!$G202,'SB35 Determination Data'!$K$4:$AN$415,W$2,FALSE)</f>
        <v>0</v>
      </c>
      <c r="X202" s="34"/>
      <c r="Y202" s="80">
        <f>'5th Cycle Summary-Final'!P202-VLOOKUP(FinalComparison!$G202,'SB35 Determination Data'!$K$4:$AN$415,Y$2,FALSE)</f>
        <v>0</v>
      </c>
      <c r="Z202" s="80">
        <f>'5th Cycle Summary-Final'!Q202-VLOOKUP(FinalComparison!$G202,'SB35 Determination Data'!$K$4:$AN$415,Z$2,FALSE)</f>
        <v>0</v>
      </c>
      <c r="AA202" s="80">
        <f>'5th Cycle Summary-Final'!R202-VLOOKUP(FinalComparison!$G202,'SB35 Determination Data'!$K$4:$AN$415,AA$2,FALSE)</f>
        <v>0</v>
      </c>
      <c r="AB202" s="80">
        <f>'5th Cycle Summary-Final'!S202-VLOOKUP(FinalComparison!$G202,'SB35 Determination Data'!$K$4:$AN$415,AB$2,FALSE)</f>
        <v>0</v>
      </c>
      <c r="AC202" s="80">
        <f>'5th Cycle Summary-Final'!T202-VLOOKUP(FinalComparison!$G202,'SB35 Determination Data'!$K$4:$AN$415,AC$2,FALSE)</f>
        <v>0</v>
      </c>
      <c r="AD202" s="80">
        <f>'5th Cycle Summary-Final'!U202-VLOOKUP(FinalComparison!$G202,'SB35 Determination Data'!$K$4:$AN$415,AD$2,FALSE)</f>
        <v>0</v>
      </c>
      <c r="AE202" s="80">
        <f>'5th Cycle Summary-Final'!V202-VLOOKUP(FinalComparison!$G202,'SB35 Determination Data'!$K$4:$AN$415,AE$2,FALSE)</f>
        <v>0</v>
      </c>
      <c r="AF202" s="80">
        <f>'5th Cycle Summary-Final'!W202-VLOOKUP(FinalComparison!$G202,'SB35 Determination Data'!$K$4:$AN$415,AF$2,FALSE)</f>
        <v>0</v>
      </c>
    </row>
    <row r="203" spans="1:32" x14ac:dyDescent="0.2">
      <c r="A203" t="s">
        <v>12</v>
      </c>
      <c r="F203" t="s">
        <v>3</v>
      </c>
      <c r="G203" t="s">
        <v>196</v>
      </c>
      <c r="H203" s="80">
        <f>'5th Cycle Summary-Final'!D203-VLOOKUP(FinalComparison!$G203,'SB35 Determination Data'!$K$4:$AN$415,H$2,FALSE)</f>
        <v>0</v>
      </c>
      <c r="I203" s="80">
        <f>'5th Cycle Summary-Final'!E203-VLOOKUP(FinalComparison!$G203,'SB35 Determination Data'!$K$4:$AN$415,I$2,FALSE)</f>
        <v>0</v>
      </c>
      <c r="J203" s="80">
        <f>'5th Cycle Summary-Final'!F203-VLOOKUP(FinalComparison!$G203,'SB35 Determination Data'!$K$4:$AN$415,J$2,FALSE)</f>
        <v>0</v>
      </c>
      <c r="K203" s="80">
        <f>'5th Cycle Summary-Final'!G203-VLOOKUP(FinalComparison!$G203,'SB35 Determination Data'!$K$4:$AN$415,K$2,FALSE)</f>
        <v>0</v>
      </c>
      <c r="L203" s="80">
        <f>'5th Cycle Summary-Final'!H203-VLOOKUP(FinalComparison!$G203,'SB35 Determination Data'!$K$4:$AN$415,L$2,FALSE)</f>
        <v>0</v>
      </c>
      <c r="M203" s="80">
        <f>'5th Cycle Summary-Final'!I203-VLOOKUP(FinalComparison!$G203,'SB35 Determination Data'!$K$4:$AN$415,M$2,FALSE)</f>
        <v>0</v>
      </c>
      <c r="N203" s="80"/>
      <c r="O203" s="80"/>
      <c r="P203" s="80">
        <f>'5th Cycle Summary-Final'!J203-VLOOKUP(FinalComparison!$G203,'SB35 Determination Data'!$K$4:$AN$415,P$2,FALSE)</f>
        <v>0</v>
      </c>
      <c r="Q203" s="80">
        <f>'5th Cycle Summary-Final'!K203-VLOOKUP(FinalComparison!$G203,'SB35 Determination Data'!$K$4:$AN$415,Q$2,FALSE)</f>
        <v>0</v>
      </c>
      <c r="R203" s="80">
        <f>'5th Cycle Summary-Final'!L203-VLOOKUP(FinalComparison!$G203,'SB35 Determination Data'!$K$4:$AN$415,R$2,FALSE)</f>
        <v>0</v>
      </c>
      <c r="S203" s="80">
        <f>'5th Cycle Summary-Final'!M203-VLOOKUP(FinalComparison!$G203,'SB35 Determination Data'!$K$4:$AN$415,S$2,FALSE)</f>
        <v>0</v>
      </c>
      <c r="T203" s="80">
        <f>'5th Cycle Summary-Final'!N203-VLOOKUP(FinalComparison!$G203,'SB35 Determination Data'!$K$4:$AN$415,T$2,FALSE)</f>
        <v>0</v>
      </c>
      <c r="U203" s="34"/>
      <c r="V203" s="34"/>
      <c r="W203" s="80">
        <f>'5th Cycle Summary-Final'!O203-VLOOKUP(FinalComparison!$G203,'SB35 Determination Data'!$K$4:$AN$415,W$2,FALSE)</f>
        <v>0</v>
      </c>
      <c r="X203" s="34"/>
      <c r="Y203" s="80">
        <f>'5th Cycle Summary-Final'!P203-VLOOKUP(FinalComparison!$G203,'SB35 Determination Data'!$K$4:$AN$415,Y$2,FALSE)</f>
        <v>0</v>
      </c>
      <c r="Z203" s="80">
        <f>'5th Cycle Summary-Final'!Q203-VLOOKUP(FinalComparison!$G203,'SB35 Determination Data'!$K$4:$AN$415,Z$2,FALSE)</f>
        <v>0</v>
      </c>
      <c r="AA203" s="80">
        <f>'5th Cycle Summary-Final'!R203-VLOOKUP(FinalComparison!$G203,'SB35 Determination Data'!$K$4:$AN$415,AA$2,FALSE)</f>
        <v>0</v>
      </c>
      <c r="AB203" s="80">
        <f>'5th Cycle Summary-Final'!S203-VLOOKUP(FinalComparison!$G203,'SB35 Determination Data'!$K$4:$AN$415,AB$2,FALSE)</f>
        <v>0</v>
      </c>
      <c r="AC203" s="80">
        <f>'5th Cycle Summary-Final'!T203-VLOOKUP(FinalComparison!$G203,'SB35 Determination Data'!$K$4:$AN$415,AC$2,FALSE)</f>
        <v>0</v>
      </c>
      <c r="AD203" s="80">
        <f>'5th Cycle Summary-Final'!U203-VLOOKUP(FinalComparison!$G203,'SB35 Determination Data'!$K$4:$AN$415,AD$2,FALSE)</f>
        <v>0</v>
      </c>
      <c r="AE203" s="80">
        <f>'5th Cycle Summary-Final'!V203-VLOOKUP(FinalComparison!$G203,'SB35 Determination Data'!$K$4:$AN$415,AE$2,FALSE)</f>
        <v>0</v>
      </c>
      <c r="AF203" s="80">
        <f>'5th Cycle Summary-Final'!W203-VLOOKUP(FinalComparison!$G203,'SB35 Determination Data'!$K$4:$AN$415,AF$2,FALSE)</f>
        <v>0</v>
      </c>
    </row>
    <row r="204" spans="1:32" x14ac:dyDescent="0.2">
      <c r="A204" t="s">
        <v>12</v>
      </c>
      <c r="F204" t="s">
        <v>3</v>
      </c>
      <c r="G204" t="s">
        <v>956</v>
      </c>
      <c r="H204" s="80">
        <f>'5th Cycle Summary-Final'!D204-VLOOKUP(FinalComparison!$G204,'SB35 Determination Data'!$K$4:$AN$415,H$2,FALSE)</f>
        <v>0</v>
      </c>
      <c r="I204" s="80">
        <f>'5th Cycle Summary-Final'!E204-VLOOKUP(FinalComparison!$G204,'SB35 Determination Data'!$K$4:$AN$415,I$2,FALSE)</f>
        <v>0</v>
      </c>
      <c r="J204" s="80">
        <f>'5th Cycle Summary-Final'!F204-VLOOKUP(FinalComparison!$G204,'SB35 Determination Data'!$K$4:$AN$415,J$2,FALSE)</f>
        <v>0</v>
      </c>
      <c r="K204" s="80">
        <f>'5th Cycle Summary-Final'!G204-VLOOKUP(FinalComparison!$G204,'SB35 Determination Data'!$K$4:$AN$415,K$2,FALSE)</f>
        <v>0</v>
      </c>
      <c r="L204" s="80">
        <f>'5th Cycle Summary-Final'!H204-VLOOKUP(FinalComparison!$G204,'SB35 Determination Data'!$K$4:$AN$415,L$2,FALSE)</f>
        <v>0</v>
      </c>
      <c r="M204" s="80">
        <f>'5th Cycle Summary-Final'!I204-VLOOKUP(FinalComparison!$G204,'SB35 Determination Data'!$K$4:$AN$415,M$2,FALSE)</f>
        <v>0</v>
      </c>
      <c r="N204" s="80"/>
      <c r="O204" s="80"/>
      <c r="P204" s="80">
        <f>'5th Cycle Summary-Final'!J204-VLOOKUP(FinalComparison!$G204,'SB35 Determination Data'!$K$4:$AN$415,P$2,FALSE)</f>
        <v>0</v>
      </c>
      <c r="Q204" s="80">
        <f>'5th Cycle Summary-Final'!K204-VLOOKUP(FinalComparison!$G204,'SB35 Determination Data'!$K$4:$AN$415,Q$2,FALSE)</f>
        <v>0</v>
      </c>
      <c r="R204" s="80">
        <f>'5th Cycle Summary-Final'!L204-VLOOKUP(FinalComparison!$G204,'SB35 Determination Data'!$K$4:$AN$415,R$2,FALSE)</f>
        <v>0</v>
      </c>
      <c r="S204" s="80">
        <f>'5th Cycle Summary-Final'!M204-VLOOKUP(FinalComparison!$G204,'SB35 Determination Data'!$K$4:$AN$415,S$2,FALSE)</f>
        <v>0</v>
      </c>
      <c r="T204" s="80">
        <f>'5th Cycle Summary-Final'!N204-VLOOKUP(FinalComparison!$G204,'SB35 Determination Data'!$K$4:$AN$415,T$2,FALSE)</f>
        <v>0</v>
      </c>
      <c r="U204" s="34"/>
      <c r="V204" s="34"/>
      <c r="W204" s="80">
        <f>'5th Cycle Summary-Final'!O204-VLOOKUP(FinalComparison!$G204,'SB35 Determination Data'!$K$4:$AN$415,W$2,FALSE)</f>
        <v>0</v>
      </c>
      <c r="X204" s="34"/>
      <c r="Y204" s="80">
        <f>'5th Cycle Summary-Final'!P204-VLOOKUP(FinalComparison!$G204,'SB35 Determination Data'!$K$4:$AN$415,Y$2,FALSE)</f>
        <v>0</v>
      </c>
      <c r="Z204" s="80">
        <f>'5th Cycle Summary-Final'!Q204-VLOOKUP(FinalComparison!$G204,'SB35 Determination Data'!$K$4:$AN$415,Z$2,FALSE)</f>
        <v>0</v>
      </c>
      <c r="AA204" s="80">
        <f>'5th Cycle Summary-Final'!R204-VLOOKUP(FinalComparison!$G204,'SB35 Determination Data'!$K$4:$AN$415,AA$2,FALSE)</f>
        <v>0</v>
      </c>
      <c r="AB204" s="80">
        <f>'5th Cycle Summary-Final'!S204-VLOOKUP(FinalComparison!$G204,'SB35 Determination Data'!$K$4:$AN$415,AB$2,FALSE)</f>
        <v>0</v>
      </c>
      <c r="AC204" s="80">
        <f>'5th Cycle Summary-Final'!T204-VLOOKUP(FinalComparison!$G204,'SB35 Determination Data'!$K$4:$AN$415,AC$2,FALSE)</f>
        <v>0</v>
      </c>
      <c r="AD204" s="80">
        <f>'5th Cycle Summary-Final'!U204-VLOOKUP(FinalComparison!$G204,'SB35 Determination Data'!$K$4:$AN$415,AD$2,FALSE)</f>
        <v>0</v>
      </c>
      <c r="AE204" s="80">
        <f>'5th Cycle Summary-Final'!V204-VLOOKUP(FinalComparison!$G204,'SB35 Determination Data'!$K$4:$AN$415,AE$2,FALSE)</f>
        <v>0</v>
      </c>
      <c r="AF204" s="80">
        <f>'5th Cycle Summary-Final'!W204-VLOOKUP(FinalComparison!$G204,'SB35 Determination Data'!$K$4:$AN$415,AF$2,FALSE)</f>
        <v>0</v>
      </c>
    </row>
    <row r="205" spans="1:32" x14ac:dyDescent="0.2">
      <c r="A205" t="s">
        <v>12</v>
      </c>
      <c r="F205" t="s">
        <v>3</v>
      </c>
      <c r="G205" t="s">
        <v>12</v>
      </c>
      <c r="H205" s="80">
        <f>'5th Cycle Summary-Final'!D205-VLOOKUP(FinalComparison!$G205,'SB35 Determination Data'!$K$4:$AN$415,H$2,FALSE)</f>
        <v>0</v>
      </c>
      <c r="I205" s="80">
        <f>'5th Cycle Summary-Final'!E205-VLOOKUP(FinalComparison!$G205,'SB35 Determination Data'!$K$4:$AN$415,I$2,FALSE)</f>
        <v>-7</v>
      </c>
      <c r="J205" s="80">
        <f>'5th Cycle Summary-Final'!F205-VLOOKUP(FinalComparison!$G205,'SB35 Determination Data'!$K$4:$AN$415,J$2,FALSE)</f>
        <v>-7</v>
      </c>
      <c r="K205" s="80">
        <f>'5th Cycle Summary-Final'!G205-VLOOKUP(FinalComparison!$G205,'SB35 Determination Data'!$K$4:$AN$415,K$2,FALSE)</f>
        <v>0</v>
      </c>
      <c r="L205" s="80">
        <f>'5th Cycle Summary-Final'!H205-VLOOKUP(FinalComparison!$G205,'SB35 Determination Data'!$K$4:$AN$415,L$2,FALSE)</f>
        <v>7</v>
      </c>
      <c r="M205" s="80">
        <f>'5th Cycle Summary-Final'!I205-VLOOKUP(FinalComparison!$G205,'SB35 Determination Data'!$K$4:$AN$415,M$2,FALSE)</f>
        <v>-8.4337349397590355E-2</v>
      </c>
      <c r="N205" s="80"/>
      <c r="O205" s="80"/>
      <c r="P205" s="80">
        <f>'5th Cycle Summary-Final'!J205-VLOOKUP(FinalComparison!$G205,'SB35 Determination Data'!$K$4:$AN$415,P$2,FALSE)</f>
        <v>0</v>
      </c>
      <c r="Q205" s="80">
        <f>'5th Cycle Summary-Final'!K205-VLOOKUP(FinalComparison!$G205,'SB35 Determination Data'!$K$4:$AN$415,Q$2,FALSE)</f>
        <v>-2</v>
      </c>
      <c r="R205" s="80">
        <f>'5th Cycle Summary-Final'!L205-VLOOKUP(FinalComparison!$G205,'SB35 Determination Data'!$K$4:$AN$415,R$2,FALSE)</f>
        <v>-2</v>
      </c>
      <c r="S205" s="80">
        <f>'5th Cycle Summary-Final'!M205-VLOOKUP(FinalComparison!$G205,'SB35 Determination Data'!$K$4:$AN$415,S$2,FALSE)</f>
        <v>0</v>
      </c>
      <c r="T205" s="80">
        <f>'5th Cycle Summary-Final'!N205-VLOOKUP(FinalComparison!$G205,'SB35 Determination Data'!$K$4:$AN$415,T$2,FALSE)</f>
        <v>2</v>
      </c>
      <c r="U205" s="34"/>
      <c r="V205" s="34"/>
      <c r="W205" s="80">
        <f>'5th Cycle Summary-Final'!O205-VLOOKUP(FinalComparison!$G205,'SB35 Determination Data'!$K$4:$AN$415,W$2,FALSE)</f>
        <v>-3.389830508474577E-2</v>
      </c>
      <c r="X205" s="34"/>
      <c r="Y205" s="80">
        <f>'5th Cycle Summary-Final'!P205-VLOOKUP(FinalComparison!$G205,'SB35 Determination Data'!$K$4:$AN$415,Y$2,FALSE)</f>
        <v>0</v>
      </c>
      <c r="Z205" s="80">
        <f>'5th Cycle Summary-Final'!Q205-VLOOKUP(FinalComparison!$G205,'SB35 Determination Data'!$K$4:$AN$415,Z$2,FALSE)</f>
        <v>-73</v>
      </c>
      <c r="AA205" s="80">
        <f>'5th Cycle Summary-Final'!R205-VLOOKUP(FinalComparison!$G205,'SB35 Determination Data'!$K$4:$AN$415,AA$2,FALSE)</f>
        <v>58</v>
      </c>
      <c r="AB205" s="80">
        <f>'5th Cycle Summary-Final'!S205-VLOOKUP(FinalComparison!$G205,'SB35 Determination Data'!$K$4:$AN$415,AB$2,FALSE)</f>
        <v>-1.106060606060606</v>
      </c>
      <c r="AC205" s="80">
        <f>'5th Cycle Summary-Final'!T205-VLOOKUP(FinalComparison!$G205,'SB35 Determination Data'!$K$4:$AN$415,AC$2,FALSE)</f>
        <v>0</v>
      </c>
      <c r="AD205" s="80">
        <f>'5th Cycle Summary-Final'!U205-VLOOKUP(FinalComparison!$G205,'SB35 Determination Data'!$K$4:$AN$415,AD$2,FALSE)</f>
        <v>-393</v>
      </c>
      <c r="AE205" s="80">
        <f>'5th Cycle Summary-Final'!V205-VLOOKUP(FinalComparison!$G205,'SB35 Determination Data'!$K$4:$AN$415,AE$2,FALSE)</f>
        <v>148</v>
      </c>
      <c r="AF205" s="80">
        <f>'5th Cycle Summary-Final'!W205-VLOOKUP(FinalComparison!$G205,'SB35 Determination Data'!$K$4:$AN$415,AF$2,FALSE)</f>
        <v>-2.5354838709677421</v>
      </c>
    </row>
    <row r="206" spans="1:32" x14ac:dyDescent="0.2">
      <c r="A206" t="s">
        <v>12</v>
      </c>
      <c r="F206" t="s">
        <v>3</v>
      </c>
      <c r="G206" t="s">
        <v>218</v>
      </c>
      <c r="H206" s="80">
        <f>'5th Cycle Summary-Final'!D206-VLOOKUP(FinalComparison!$G206,'SB35 Determination Data'!$K$4:$AN$415,H$2,FALSE)</f>
        <v>0</v>
      </c>
      <c r="I206" s="80">
        <f>'5th Cycle Summary-Final'!E206-VLOOKUP(FinalComparison!$G206,'SB35 Determination Data'!$K$4:$AN$415,I$2,FALSE)</f>
        <v>0</v>
      </c>
      <c r="J206" s="80">
        <f>'5th Cycle Summary-Final'!F206-VLOOKUP(FinalComparison!$G206,'SB35 Determination Data'!$K$4:$AN$415,J$2,FALSE)</f>
        <v>0</v>
      </c>
      <c r="K206" s="80">
        <f>'5th Cycle Summary-Final'!G206-VLOOKUP(FinalComparison!$G206,'SB35 Determination Data'!$K$4:$AN$415,K$2,FALSE)</f>
        <v>0</v>
      </c>
      <c r="L206" s="80">
        <f>'5th Cycle Summary-Final'!H206-VLOOKUP(FinalComparison!$G206,'SB35 Determination Data'!$K$4:$AN$415,L$2,FALSE)</f>
        <v>0</v>
      </c>
      <c r="M206" s="80">
        <f>'5th Cycle Summary-Final'!I206-VLOOKUP(FinalComparison!$G206,'SB35 Determination Data'!$K$4:$AN$415,M$2,FALSE)</f>
        <v>0</v>
      </c>
      <c r="N206" s="80"/>
      <c r="O206" s="80"/>
      <c r="P206" s="80">
        <f>'5th Cycle Summary-Final'!J206-VLOOKUP(FinalComparison!$G206,'SB35 Determination Data'!$K$4:$AN$415,P$2,FALSE)</f>
        <v>0</v>
      </c>
      <c r="Q206" s="80">
        <f>'5th Cycle Summary-Final'!K206-VLOOKUP(FinalComparison!$G206,'SB35 Determination Data'!$K$4:$AN$415,Q$2,FALSE)</f>
        <v>0</v>
      </c>
      <c r="R206" s="80">
        <f>'5th Cycle Summary-Final'!L206-VLOOKUP(FinalComparison!$G206,'SB35 Determination Data'!$K$4:$AN$415,R$2,FALSE)</f>
        <v>0</v>
      </c>
      <c r="S206" s="80">
        <f>'5th Cycle Summary-Final'!M206-VLOOKUP(FinalComparison!$G206,'SB35 Determination Data'!$K$4:$AN$415,S$2,FALSE)</f>
        <v>0</v>
      </c>
      <c r="T206" s="80">
        <f>'5th Cycle Summary-Final'!N206-VLOOKUP(FinalComparison!$G206,'SB35 Determination Data'!$K$4:$AN$415,T$2,FALSE)</f>
        <v>0</v>
      </c>
      <c r="U206" s="34"/>
      <c r="V206" s="34"/>
      <c r="W206" s="80">
        <f>'5th Cycle Summary-Final'!O206-VLOOKUP(FinalComparison!$G206,'SB35 Determination Data'!$K$4:$AN$415,W$2,FALSE)</f>
        <v>0</v>
      </c>
      <c r="X206" s="34"/>
      <c r="Y206" s="80">
        <f>'5th Cycle Summary-Final'!P206-VLOOKUP(FinalComparison!$G206,'SB35 Determination Data'!$K$4:$AN$415,Y$2,FALSE)</f>
        <v>0</v>
      </c>
      <c r="Z206" s="80">
        <f>'5th Cycle Summary-Final'!Q206-VLOOKUP(FinalComparison!$G206,'SB35 Determination Data'!$K$4:$AN$415,Z$2,FALSE)</f>
        <v>0</v>
      </c>
      <c r="AA206" s="80">
        <f>'5th Cycle Summary-Final'!R206-VLOOKUP(FinalComparison!$G206,'SB35 Determination Data'!$K$4:$AN$415,AA$2,FALSE)</f>
        <v>0</v>
      </c>
      <c r="AB206" s="80">
        <f>'5th Cycle Summary-Final'!S206-VLOOKUP(FinalComparison!$G206,'SB35 Determination Data'!$K$4:$AN$415,AB$2,FALSE)</f>
        <v>0</v>
      </c>
      <c r="AC206" s="80">
        <f>'5th Cycle Summary-Final'!T206-VLOOKUP(FinalComparison!$G206,'SB35 Determination Data'!$K$4:$AN$415,AC$2,FALSE)</f>
        <v>0</v>
      </c>
      <c r="AD206" s="80">
        <f>'5th Cycle Summary-Final'!U206-VLOOKUP(FinalComparison!$G206,'SB35 Determination Data'!$K$4:$AN$415,AD$2,FALSE)</f>
        <v>9</v>
      </c>
      <c r="AE206" s="80">
        <f>'5th Cycle Summary-Final'!V206-VLOOKUP(FinalComparison!$G206,'SB35 Determination Data'!$K$4:$AN$415,AE$2,FALSE)</f>
        <v>0</v>
      </c>
      <c r="AF206" s="80">
        <f>'5th Cycle Summary-Final'!W206-VLOOKUP(FinalComparison!$G206,'SB35 Determination Data'!$K$4:$AN$415,AF$2,FALSE)</f>
        <v>4.1398344066239101E-3</v>
      </c>
    </row>
    <row r="207" spans="1:32" x14ac:dyDescent="0.2">
      <c r="A207" t="s">
        <v>12</v>
      </c>
      <c r="F207" t="s">
        <v>3</v>
      </c>
      <c r="G207" t="s">
        <v>237</v>
      </c>
      <c r="H207" s="80">
        <f>'5th Cycle Summary-Final'!D207-VLOOKUP(FinalComparison!$G207,'SB35 Determination Data'!$K$4:$AN$415,H$2,FALSE)</f>
        <v>0</v>
      </c>
      <c r="I207" s="80">
        <f>'5th Cycle Summary-Final'!E207-VLOOKUP(FinalComparison!$G207,'SB35 Determination Data'!$K$4:$AN$415,I$2,FALSE)</f>
        <v>0</v>
      </c>
      <c r="J207" s="80">
        <f>'5th Cycle Summary-Final'!F207-VLOOKUP(FinalComparison!$G207,'SB35 Determination Data'!$K$4:$AN$415,J$2,FALSE)</f>
        <v>0</v>
      </c>
      <c r="K207" s="80">
        <f>'5th Cycle Summary-Final'!G207-VLOOKUP(FinalComparison!$G207,'SB35 Determination Data'!$K$4:$AN$415,K$2,FALSE)</f>
        <v>0</v>
      </c>
      <c r="L207" s="80">
        <f>'5th Cycle Summary-Final'!H207-VLOOKUP(FinalComparison!$G207,'SB35 Determination Data'!$K$4:$AN$415,L$2,FALSE)</f>
        <v>0</v>
      </c>
      <c r="M207" s="80">
        <f>'5th Cycle Summary-Final'!I207-VLOOKUP(FinalComparison!$G207,'SB35 Determination Data'!$K$4:$AN$415,M$2,FALSE)</f>
        <v>0</v>
      </c>
      <c r="N207" s="80"/>
      <c r="O207" s="80"/>
      <c r="P207" s="80">
        <f>'5th Cycle Summary-Final'!J207-VLOOKUP(FinalComparison!$G207,'SB35 Determination Data'!$K$4:$AN$415,P$2,FALSE)</f>
        <v>0</v>
      </c>
      <c r="Q207" s="80">
        <f>'5th Cycle Summary-Final'!K207-VLOOKUP(FinalComparison!$G207,'SB35 Determination Data'!$K$4:$AN$415,Q$2,FALSE)</f>
        <v>0</v>
      </c>
      <c r="R207" s="80">
        <f>'5th Cycle Summary-Final'!L207-VLOOKUP(FinalComparison!$G207,'SB35 Determination Data'!$K$4:$AN$415,R$2,FALSE)</f>
        <v>0</v>
      </c>
      <c r="S207" s="80">
        <f>'5th Cycle Summary-Final'!M207-VLOOKUP(FinalComparison!$G207,'SB35 Determination Data'!$K$4:$AN$415,S$2,FALSE)</f>
        <v>0</v>
      </c>
      <c r="T207" s="80">
        <f>'5th Cycle Summary-Final'!N207-VLOOKUP(FinalComparison!$G207,'SB35 Determination Data'!$K$4:$AN$415,T$2,FALSE)</f>
        <v>0</v>
      </c>
      <c r="U207" s="34"/>
      <c r="V207" s="34"/>
      <c r="W207" s="80">
        <f>'5th Cycle Summary-Final'!O207-VLOOKUP(FinalComparison!$G207,'SB35 Determination Data'!$K$4:$AN$415,W$2,FALSE)</f>
        <v>0</v>
      </c>
      <c r="X207" s="34"/>
      <c r="Y207" s="80">
        <f>'5th Cycle Summary-Final'!P207-VLOOKUP(FinalComparison!$G207,'SB35 Determination Data'!$K$4:$AN$415,Y$2,FALSE)</f>
        <v>0</v>
      </c>
      <c r="Z207" s="80">
        <f>'5th Cycle Summary-Final'!Q207-VLOOKUP(FinalComparison!$G207,'SB35 Determination Data'!$K$4:$AN$415,Z$2,FALSE)</f>
        <v>0</v>
      </c>
      <c r="AA207" s="80">
        <f>'5th Cycle Summary-Final'!R207-VLOOKUP(FinalComparison!$G207,'SB35 Determination Data'!$K$4:$AN$415,AA$2,FALSE)</f>
        <v>0</v>
      </c>
      <c r="AB207" s="80">
        <f>'5th Cycle Summary-Final'!S207-VLOOKUP(FinalComparison!$G207,'SB35 Determination Data'!$K$4:$AN$415,AB$2,FALSE)</f>
        <v>0</v>
      </c>
      <c r="AC207" s="80">
        <f>'5th Cycle Summary-Final'!T207-VLOOKUP(FinalComparison!$G207,'SB35 Determination Data'!$K$4:$AN$415,AC$2,FALSE)</f>
        <v>0</v>
      </c>
      <c r="AD207" s="80">
        <f>'5th Cycle Summary-Final'!U207-VLOOKUP(FinalComparison!$G207,'SB35 Determination Data'!$K$4:$AN$415,AD$2,FALSE)</f>
        <v>0</v>
      </c>
      <c r="AE207" s="80">
        <f>'5th Cycle Summary-Final'!V207-VLOOKUP(FinalComparison!$G207,'SB35 Determination Data'!$K$4:$AN$415,AE$2,FALSE)</f>
        <v>0</v>
      </c>
      <c r="AF207" s="80">
        <f>'5th Cycle Summary-Final'!W207-VLOOKUP(FinalComparison!$G207,'SB35 Determination Data'!$K$4:$AN$415,AF$2,FALSE)</f>
        <v>0</v>
      </c>
    </row>
    <row r="208" spans="1:32" x14ac:dyDescent="0.2">
      <c r="A208" t="s">
        <v>12</v>
      </c>
      <c r="F208" t="s">
        <v>3</v>
      </c>
      <c r="G208" t="s">
        <v>1073</v>
      </c>
      <c r="H208" s="80">
        <f>'5th Cycle Summary-Final'!D208-VLOOKUP(FinalComparison!$G208,'SB35 Determination Data'!$K$4:$AN$415,H$2,FALSE)</f>
        <v>0</v>
      </c>
      <c r="I208" s="80">
        <f>'5th Cycle Summary-Final'!E208-VLOOKUP(FinalComparison!$G208,'SB35 Determination Data'!$K$4:$AN$415,I$2,FALSE)</f>
        <v>0</v>
      </c>
      <c r="J208" s="80">
        <f>'5th Cycle Summary-Final'!F208-VLOOKUP(FinalComparison!$G208,'SB35 Determination Data'!$K$4:$AN$415,J$2,FALSE)</f>
        <v>0</v>
      </c>
      <c r="K208" s="80">
        <f>'5th Cycle Summary-Final'!G208-VLOOKUP(FinalComparison!$G208,'SB35 Determination Data'!$K$4:$AN$415,K$2,FALSE)</f>
        <v>0</v>
      </c>
      <c r="L208" s="80">
        <f>'5th Cycle Summary-Final'!H208-VLOOKUP(FinalComparison!$G208,'SB35 Determination Data'!$K$4:$AN$415,L$2,FALSE)</f>
        <v>0</v>
      </c>
      <c r="M208" s="80">
        <f>'5th Cycle Summary-Final'!I208-VLOOKUP(FinalComparison!$G208,'SB35 Determination Data'!$K$4:$AN$415,M$2,FALSE)</f>
        <v>0</v>
      </c>
      <c r="N208" s="80"/>
      <c r="O208" s="80"/>
      <c r="P208" s="80">
        <f>'5th Cycle Summary-Final'!J208-VLOOKUP(FinalComparison!$G208,'SB35 Determination Data'!$K$4:$AN$415,P$2,FALSE)</f>
        <v>0</v>
      </c>
      <c r="Q208" s="80">
        <f>'5th Cycle Summary-Final'!K208-VLOOKUP(FinalComparison!$G208,'SB35 Determination Data'!$K$4:$AN$415,Q$2,FALSE)</f>
        <v>0</v>
      </c>
      <c r="R208" s="80">
        <f>'5th Cycle Summary-Final'!L208-VLOOKUP(FinalComparison!$G208,'SB35 Determination Data'!$K$4:$AN$415,R$2,FALSE)</f>
        <v>0</v>
      </c>
      <c r="S208" s="80">
        <f>'5th Cycle Summary-Final'!M208-VLOOKUP(FinalComparison!$G208,'SB35 Determination Data'!$K$4:$AN$415,S$2,FALSE)</f>
        <v>0</v>
      </c>
      <c r="T208" s="80">
        <f>'5th Cycle Summary-Final'!N208-VLOOKUP(FinalComparison!$G208,'SB35 Determination Data'!$K$4:$AN$415,T$2,FALSE)</f>
        <v>0</v>
      </c>
      <c r="U208" s="34"/>
      <c r="V208" s="34"/>
      <c r="W208" s="80">
        <f>'5th Cycle Summary-Final'!O208-VLOOKUP(FinalComparison!$G208,'SB35 Determination Data'!$K$4:$AN$415,W$2,FALSE)</f>
        <v>0</v>
      </c>
      <c r="X208" s="34"/>
      <c r="Y208" s="80">
        <f>'5th Cycle Summary-Final'!P208-VLOOKUP(FinalComparison!$G208,'SB35 Determination Data'!$K$4:$AN$415,Y$2,FALSE)</f>
        <v>0</v>
      </c>
      <c r="Z208" s="80">
        <f>'5th Cycle Summary-Final'!Q208-VLOOKUP(FinalComparison!$G208,'SB35 Determination Data'!$K$4:$AN$415,Z$2,FALSE)</f>
        <v>0</v>
      </c>
      <c r="AA208" s="80">
        <f>'5th Cycle Summary-Final'!R208-VLOOKUP(FinalComparison!$G208,'SB35 Determination Data'!$K$4:$AN$415,AA$2,FALSE)</f>
        <v>0</v>
      </c>
      <c r="AB208" s="80" t="e">
        <f>'5th Cycle Summary-Final'!S208-VLOOKUP(FinalComparison!$G208,'SB35 Determination Data'!$K$4:$AN$415,AB$2,FALSE)</f>
        <v>#DIV/0!</v>
      </c>
      <c r="AC208" s="80">
        <f>'5th Cycle Summary-Final'!T208-VLOOKUP(FinalComparison!$G208,'SB35 Determination Data'!$K$4:$AN$415,AC$2,FALSE)</f>
        <v>0</v>
      </c>
      <c r="AD208" s="80">
        <f>'5th Cycle Summary-Final'!U208-VLOOKUP(FinalComparison!$G208,'SB35 Determination Data'!$K$4:$AN$415,AD$2,FALSE)</f>
        <v>0</v>
      </c>
      <c r="AE208" s="80">
        <f>'5th Cycle Summary-Final'!V208-VLOOKUP(FinalComparison!$G208,'SB35 Determination Data'!$K$4:$AN$415,AE$2,FALSE)</f>
        <v>0</v>
      </c>
      <c r="AF208" s="80" t="e">
        <f>'5th Cycle Summary-Final'!W208-VLOOKUP(FinalComparison!$G208,'SB35 Determination Data'!$K$4:$AN$415,AF$2,FALSE)</f>
        <v>#DIV/0!</v>
      </c>
    </row>
    <row r="209" spans="1:32" x14ac:dyDescent="0.2">
      <c r="A209" t="s">
        <v>12</v>
      </c>
      <c r="F209" t="s">
        <v>3</v>
      </c>
      <c r="G209" t="s">
        <v>1076</v>
      </c>
      <c r="H209" s="80">
        <f>'5th Cycle Summary-Final'!D209-VLOOKUP(FinalComparison!$G209,'SB35 Determination Data'!$K$4:$AN$415,H$2,FALSE)</f>
        <v>0</v>
      </c>
      <c r="I209" s="80">
        <f>'5th Cycle Summary-Final'!E209-VLOOKUP(FinalComparison!$G209,'SB35 Determination Data'!$K$4:$AN$415,I$2,FALSE)</f>
        <v>0</v>
      </c>
      <c r="J209" s="80">
        <f>'5th Cycle Summary-Final'!F209-VLOOKUP(FinalComparison!$G209,'SB35 Determination Data'!$K$4:$AN$415,J$2,FALSE)</f>
        <v>0</v>
      </c>
      <c r="K209" s="80">
        <f>'5th Cycle Summary-Final'!G209-VLOOKUP(FinalComparison!$G209,'SB35 Determination Data'!$K$4:$AN$415,K$2,FALSE)</f>
        <v>0</v>
      </c>
      <c r="L209" s="80">
        <f>'5th Cycle Summary-Final'!H209-VLOOKUP(FinalComparison!$G209,'SB35 Determination Data'!$K$4:$AN$415,L$2,FALSE)</f>
        <v>0</v>
      </c>
      <c r="M209" s="80">
        <f>'5th Cycle Summary-Final'!I209-VLOOKUP(FinalComparison!$G209,'SB35 Determination Data'!$K$4:$AN$415,M$2,FALSE)</f>
        <v>0</v>
      </c>
      <c r="N209" s="80"/>
      <c r="O209" s="80"/>
      <c r="P209" s="80">
        <f>'5th Cycle Summary-Final'!J209-VLOOKUP(FinalComparison!$G209,'SB35 Determination Data'!$K$4:$AN$415,P$2,FALSE)</f>
        <v>0</v>
      </c>
      <c r="Q209" s="80">
        <f>'5th Cycle Summary-Final'!K209-VLOOKUP(FinalComparison!$G209,'SB35 Determination Data'!$K$4:$AN$415,Q$2,FALSE)</f>
        <v>0</v>
      </c>
      <c r="R209" s="80">
        <f>'5th Cycle Summary-Final'!L209-VLOOKUP(FinalComparison!$G209,'SB35 Determination Data'!$K$4:$AN$415,R$2,FALSE)</f>
        <v>0</v>
      </c>
      <c r="S209" s="80">
        <f>'5th Cycle Summary-Final'!M209-VLOOKUP(FinalComparison!$G209,'SB35 Determination Data'!$K$4:$AN$415,S$2,FALSE)</f>
        <v>0</v>
      </c>
      <c r="T209" s="80">
        <f>'5th Cycle Summary-Final'!N209-VLOOKUP(FinalComparison!$G209,'SB35 Determination Data'!$K$4:$AN$415,T$2,FALSE)</f>
        <v>0</v>
      </c>
      <c r="U209" s="34"/>
      <c r="V209" s="34"/>
      <c r="W209" s="80">
        <f>'5th Cycle Summary-Final'!O209-VLOOKUP(FinalComparison!$G209,'SB35 Determination Data'!$K$4:$AN$415,W$2,FALSE)</f>
        <v>0</v>
      </c>
      <c r="X209" s="34"/>
      <c r="Y209" s="80">
        <f>'5th Cycle Summary-Final'!P209-VLOOKUP(FinalComparison!$G209,'SB35 Determination Data'!$K$4:$AN$415,Y$2,FALSE)</f>
        <v>0</v>
      </c>
      <c r="Z209" s="80">
        <f>'5th Cycle Summary-Final'!Q209-VLOOKUP(FinalComparison!$G209,'SB35 Determination Data'!$K$4:$AN$415,Z$2,FALSE)</f>
        <v>0</v>
      </c>
      <c r="AA209" s="80">
        <f>'5th Cycle Summary-Final'!R209-VLOOKUP(FinalComparison!$G209,'SB35 Determination Data'!$K$4:$AN$415,AA$2,FALSE)</f>
        <v>0</v>
      </c>
      <c r="AB209" s="80">
        <f>'5th Cycle Summary-Final'!S209-VLOOKUP(FinalComparison!$G209,'SB35 Determination Data'!$K$4:$AN$415,AB$2,FALSE)</f>
        <v>0</v>
      </c>
      <c r="AC209" s="80">
        <f>'5th Cycle Summary-Final'!T209-VLOOKUP(FinalComparison!$G209,'SB35 Determination Data'!$K$4:$AN$415,AC$2,FALSE)</f>
        <v>0</v>
      </c>
      <c r="AD209" s="80">
        <f>'5th Cycle Summary-Final'!U209-VLOOKUP(FinalComparison!$G209,'SB35 Determination Data'!$K$4:$AN$415,AD$2,FALSE)</f>
        <v>0</v>
      </c>
      <c r="AE209" s="80">
        <f>'5th Cycle Summary-Final'!V209-VLOOKUP(FinalComparison!$G209,'SB35 Determination Data'!$K$4:$AN$415,AE$2,FALSE)</f>
        <v>0</v>
      </c>
      <c r="AF209" s="80">
        <f>'5th Cycle Summary-Final'!W209-VLOOKUP(FinalComparison!$G209,'SB35 Determination Data'!$K$4:$AN$415,AF$2,FALSE)</f>
        <v>0</v>
      </c>
    </row>
    <row r="210" spans="1:32" x14ac:dyDescent="0.2">
      <c r="A210" t="s">
        <v>12</v>
      </c>
      <c r="F210" t="s">
        <v>3</v>
      </c>
      <c r="G210" t="s">
        <v>272</v>
      </c>
      <c r="H210" s="80" t="e">
        <f>'5th Cycle Summary-Final'!D210-VLOOKUP(FinalComparison!$G210,'SB35 Determination Data'!$K$4:$AN$415,H$2,FALSE)</f>
        <v>#N/A</v>
      </c>
      <c r="I210" s="80" t="e">
        <f>'5th Cycle Summary-Final'!E210-VLOOKUP(FinalComparison!$G210,'SB35 Determination Data'!$K$4:$AN$415,I$2,FALSE)</f>
        <v>#N/A</v>
      </c>
      <c r="J210" s="80" t="e">
        <f>'5th Cycle Summary-Final'!F210-VLOOKUP(FinalComparison!$G210,'SB35 Determination Data'!$K$4:$AN$415,J$2,FALSE)</f>
        <v>#N/A</v>
      </c>
      <c r="K210" s="80" t="e">
        <f>'5th Cycle Summary-Final'!G210-VLOOKUP(FinalComparison!$G210,'SB35 Determination Data'!$K$4:$AN$415,K$2,FALSE)</f>
        <v>#N/A</v>
      </c>
      <c r="L210" s="80" t="e">
        <f>'5th Cycle Summary-Final'!H210-VLOOKUP(FinalComparison!$G210,'SB35 Determination Data'!$K$4:$AN$415,L$2,FALSE)</f>
        <v>#N/A</v>
      </c>
      <c r="M210" s="80" t="e">
        <f>'5th Cycle Summary-Final'!I210-VLOOKUP(FinalComparison!$G210,'SB35 Determination Data'!$K$4:$AN$415,M$2,FALSE)</f>
        <v>#N/A</v>
      </c>
      <c r="N210" s="80"/>
      <c r="O210" s="80"/>
      <c r="P210" s="80" t="e">
        <f>'5th Cycle Summary-Final'!J210-VLOOKUP(FinalComparison!$G210,'SB35 Determination Data'!$K$4:$AN$415,P$2,FALSE)</f>
        <v>#N/A</v>
      </c>
      <c r="Q210" s="80" t="e">
        <f>'5th Cycle Summary-Final'!K210-VLOOKUP(FinalComparison!$G210,'SB35 Determination Data'!$K$4:$AN$415,Q$2,FALSE)</f>
        <v>#N/A</v>
      </c>
      <c r="R210" s="80" t="e">
        <f>'5th Cycle Summary-Final'!L210-VLOOKUP(FinalComparison!$G210,'SB35 Determination Data'!$K$4:$AN$415,R$2,FALSE)</f>
        <v>#N/A</v>
      </c>
      <c r="S210" s="80" t="e">
        <f>'5th Cycle Summary-Final'!M210-VLOOKUP(FinalComparison!$G210,'SB35 Determination Data'!$K$4:$AN$415,S$2,FALSE)</f>
        <v>#N/A</v>
      </c>
      <c r="T210" s="80" t="e">
        <f>'5th Cycle Summary-Final'!N210-VLOOKUP(FinalComparison!$G210,'SB35 Determination Data'!$K$4:$AN$415,T$2,FALSE)</f>
        <v>#N/A</v>
      </c>
      <c r="U210" s="34"/>
      <c r="V210" s="34"/>
      <c r="W210" s="80" t="e">
        <f>'5th Cycle Summary-Final'!O210-VLOOKUP(FinalComparison!$G210,'SB35 Determination Data'!$K$4:$AN$415,W$2,FALSE)</f>
        <v>#N/A</v>
      </c>
      <c r="X210" s="34"/>
      <c r="Y210" s="80" t="e">
        <f>'5th Cycle Summary-Final'!P210-VLOOKUP(FinalComparison!$G210,'SB35 Determination Data'!$K$4:$AN$415,Y$2,FALSE)</f>
        <v>#N/A</v>
      </c>
      <c r="Z210" s="80" t="e">
        <f>'5th Cycle Summary-Final'!Q210-VLOOKUP(FinalComparison!$G210,'SB35 Determination Data'!$K$4:$AN$415,Z$2,FALSE)</f>
        <v>#N/A</v>
      </c>
      <c r="AA210" s="80" t="e">
        <f>'5th Cycle Summary-Final'!R210-VLOOKUP(FinalComparison!$G210,'SB35 Determination Data'!$K$4:$AN$415,AA$2,FALSE)</f>
        <v>#N/A</v>
      </c>
      <c r="AB210" s="80" t="e">
        <f>'5th Cycle Summary-Final'!S210-VLOOKUP(FinalComparison!$G210,'SB35 Determination Data'!$K$4:$AN$415,AB$2,FALSE)</f>
        <v>#N/A</v>
      </c>
      <c r="AC210" s="80" t="e">
        <f>'5th Cycle Summary-Final'!T210-VLOOKUP(FinalComparison!$G210,'SB35 Determination Data'!$K$4:$AN$415,AC$2,FALSE)</f>
        <v>#N/A</v>
      </c>
      <c r="AD210" s="80" t="e">
        <f>'5th Cycle Summary-Final'!U210-VLOOKUP(FinalComparison!$G210,'SB35 Determination Data'!$K$4:$AN$415,AD$2,FALSE)</f>
        <v>#N/A</v>
      </c>
      <c r="AE210" s="80" t="e">
        <f>'5th Cycle Summary-Final'!V210-VLOOKUP(FinalComparison!$G210,'SB35 Determination Data'!$K$4:$AN$415,AE$2,FALSE)</f>
        <v>#N/A</v>
      </c>
      <c r="AF210" s="80" t="e">
        <f>'5th Cycle Summary-Final'!W210-VLOOKUP(FinalComparison!$G210,'SB35 Determination Data'!$K$4:$AN$415,AF$2,FALSE)</f>
        <v>#N/A</v>
      </c>
    </row>
    <row r="211" spans="1:32" x14ac:dyDescent="0.2">
      <c r="A211" t="s">
        <v>12</v>
      </c>
      <c r="F211" t="s">
        <v>3</v>
      </c>
      <c r="G211" t="s">
        <v>279</v>
      </c>
      <c r="H211" s="80" t="e">
        <f>'5th Cycle Summary-Final'!D211-VLOOKUP(FinalComparison!$G211,'SB35 Determination Data'!$K$4:$AN$415,H$2,FALSE)</f>
        <v>#N/A</v>
      </c>
      <c r="I211" s="80" t="e">
        <f>'5th Cycle Summary-Final'!E211-VLOOKUP(FinalComparison!$G211,'SB35 Determination Data'!$K$4:$AN$415,I$2,FALSE)</f>
        <v>#N/A</v>
      </c>
      <c r="J211" s="80" t="e">
        <f>'5th Cycle Summary-Final'!F211-VLOOKUP(FinalComparison!$G211,'SB35 Determination Data'!$K$4:$AN$415,J$2,FALSE)</f>
        <v>#N/A</v>
      </c>
      <c r="K211" s="80" t="e">
        <f>'5th Cycle Summary-Final'!G211-VLOOKUP(FinalComparison!$G211,'SB35 Determination Data'!$K$4:$AN$415,K$2,FALSE)</f>
        <v>#N/A</v>
      </c>
      <c r="L211" s="80" t="e">
        <f>'5th Cycle Summary-Final'!H211-VLOOKUP(FinalComparison!$G211,'SB35 Determination Data'!$K$4:$AN$415,L$2,FALSE)</f>
        <v>#N/A</v>
      </c>
      <c r="M211" s="80" t="e">
        <f>'5th Cycle Summary-Final'!I211-VLOOKUP(FinalComparison!$G211,'SB35 Determination Data'!$K$4:$AN$415,M$2,FALSE)</f>
        <v>#N/A</v>
      </c>
      <c r="N211" s="80"/>
      <c r="O211" s="80"/>
      <c r="P211" s="80" t="e">
        <f>'5th Cycle Summary-Final'!J211-VLOOKUP(FinalComparison!$G211,'SB35 Determination Data'!$K$4:$AN$415,P$2,FALSE)</f>
        <v>#N/A</v>
      </c>
      <c r="Q211" s="80" t="e">
        <f>'5th Cycle Summary-Final'!K211-VLOOKUP(FinalComparison!$G211,'SB35 Determination Data'!$K$4:$AN$415,Q$2,FALSE)</f>
        <v>#N/A</v>
      </c>
      <c r="R211" s="80" t="e">
        <f>'5th Cycle Summary-Final'!L211-VLOOKUP(FinalComparison!$G211,'SB35 Determination Data'!$K$4:$AN$415,R$2,FALSE)</f>
        <v>#N/A</v>
      </c>
      <c r="S211" s="80" t="e">
        <f>'5th Cycle Summary-Final'!M211-VLOOKUP(FinalComparison!$G211,'SB35 Determination Data'!$K$4:$AN$415,S$2,FALSE)</f>
        <v>#N/A</v>
      </c>
      <c r="T211" s="80" t="e">
        <f>'5th Cycle Summary-Final'!N211-VLOOKUP(FinalComparison!$G211,'SB35 Determination Data'!$K$4:$AN$415,T$2,FALSE)</f>
        <v>#N/A</v>
      </c>
      <c r="U211" s="34"/>
      <c r="V211" s="34"/>
      <c r="W211" s="80" t="e">
        <f>'5th Cycle Summary-Final'!O211-VLOOKUP(FinalComparison!$G211,'SB35 Determination Data'!$K$4:$AN$415,W$2,FALSE)</f>
        <v>#N/A</v>
      </c>
      <c r="X211" s="34"/>
      <c r="Y211" s="80" t="e">
        <f>'5th Cycle Summary-Final'!P211-VLOOKUP(FinalComparison!$G211,'SB35 Determination Data'!$K$4:$AN$415,Y$2,FALSE)</f>
        <v>#N/A</v>
      </c>
      <c r="Z211" s="80" t="e">
        <f>'5th Cycle Summary-Final'!Q211-VLOOKUP(FinalComparison!$G211,'SB35 Determination Data'!$K$4:$AN$415,Z$2,FALSE)</f>
        <v>#N/A</v>
      </c>
      <c r="AA211" s="80" t="e">
        <f>'5th Cycle Summary-Final'!R211-VLOOKUP(FinalComparison!$G211,'SB35 Determination Data'!$K$4:$AN$415,AA$2,FALSE)</f>
        <v>#N/A</v>
      </c>
      <c r="AB211" s="80" t="e">
        <f>'5th Cycle Summary-Final'!S211-VLOOKUP(FinalComparison!$G211,'SB35 Determination Data'!$K$4:$AN$415,AB$2,FALSE)</f>
        <v>#N/A</v>
      </c>
      <c r="AC211" s="80" t="e">
        <f>'5th Cycle Summary-Final'!T211-VLOOKUP(FinalComparison!$G211,'SB35 Determination Data'!$K$4:$AN$415,AC$2,FALSE)</f>
        <v>#N/A</v>
      </c>
      <c r="AD211" s="80" t="e">
        <f>'5th Cycle Summary-Final'!U211-VLOOKUP(FinalComparison!$G211,'SB35 Determination Data'!$K$4:$AN$415,AD$2,FALSE)</f>
        <v>#N/A</v>
      </c>
      <c r="AE211" s="80" t="e">
        <f>'5th Cycle Summary-Final'!V211-VLOOKUP(FinalComparison!$G211,'SB35 Determination Data'!$K$4:$AN$415,AE$2,FALSE)</f>
        <v>#N/A</v>
      </c>
      <c r="AF211" s="80" t="e">
        <f>'5th Cycle Summary-Final'!W211-VLOOKUP(FinalComparison!$G211,'SB35 Determination Data'!$K$4:$AN$415,AF$2,FALSE)</f>
        <v>#N/A</v>
      </c>
    </row>
    <row r="212" spans="1:32" x14ac:dyDescent="0.2">
      <c r="A212" t="s">
        <v>12</v>
      </c>
      <c r="F212" t="s">
        <v>3</v>
      </c>
      <c r="G212" t="s">
        <v>297</v>
      </c>
      <c r="H212" s="80" t="e">
        <f>'5th Cycle Summary-Final'!D212-VLOOKUP(FinalComparison!$G212,'SB35 Determination Data'!$K$4:$AN$415,H$2,FALSE)</f>
        <v>#N/A</v>
      </c>
      <c r="I212" s="80" t="e">
        <f>'5th Cycle Summary-Final'!E212-VLOOKUP(FinalComparison!$G212,'SB35 Determination Data'!$K$4:$AN$415,I$2,FALSE)</f>
        <v>#N/A</v>
      </c>
      <c r="J212" s="80" t="e">
        <f>'5th Cycle Summary-Final'!F212-VLOOKUP(FinalComparison!$G212,'SB35 Determination Data'!$K$4:$AN$415,J$2,FALSE)</f>
        <v>#N/A</v>
      </c>
      <c r="K212" s="80" t="e">
        <f>'5th Cycle Summary-Final'!G212-VLOOKUP(FinalComparison!$G212,'SB35 Determination Data'!$K$4:$AN$415,K$2,FALSE)</f>
        <v>#N/A</v>
      </c>
      <c r="L212" s="80" t="e">
        <f>'5th Cycle Summary-Final'!H212-VLOOKUP(FinalComparison!$G212,'SB35 Determination Data'!$K$4:$AN$415,L$2,FALSE)</f>
        <v>#N/A</v>
      </c>
      <c r="M212" s="80" t="e">
        <f>'5th Cycle Summary-Final'!I212-VLOOKUP(FinalComparison!$G212,'SB35 Determination Data'!$K$4:$AN$415,M$2,FALSE)</f>
        <v>#N/A</v>
      </c>
      <c r="N212" s="80"/>
      <c r="O212" s="80"/>
      <c r="P212" s="80" t="e">
        <f>'5th Cycle Summary-Final'!J212-VLOOKUP(FinalComparison!$G212,'SB35 Determination Data'!$K$4:$AN$415,P$2,FALSE)</f>
        <v>#N/A</v>
      </c>
      <c r="Q212" s="80" t="e">
        <f>'5th Cycle Summary-Final'!K212-VLOOKUP(FinalComparison!$G212,'SB35 Determination Data'!$K$4:$AN$415,Q$2,FALSE)</f>
        <v>#N/A</v>
      </c>
      <c r="R212" s="80" t="e">
        <f>'5th Cycle Summary-Final'!L212-VLOOKUP(FinalComparison!$G212,'SB35 Determination Data'!$K$4:$AN$415,R$2,FALSE)</f>
        <v>#N/A</v>
      </c>
      <c r="S212" s="80" t="e">
        <f>'5th Cycle Summary-Final'!M212-VLOOKUP(FinalComparison!$G212,'SB35 Determination Data'!$K$4:$AN$415,S$2,FALSE)</f>
        <v>#N/A</v>
      </c>
      <c r="T212" s="80" t="e">
        <f>'5th Cycle Summary-Final'!N212-VLOOKUP(FinalComparison!$G212,'SB35 Determination Data'!$K$4:$AN$415,T$2,FALSE)</f>
        <v>#N/A</v>
      </c>
      <c r="U212" s="34"/>
      <c r="V212" s="34"/>
      <c r="W212" s="80" t="e">
        <f>'5th Cycle Summary-Final'!O212-VLOOKUP(FinalComparison!$G212,'SB35 Determination Data'!$K$4:$AN$415,W$2,FALSE)</f>
        <v>#N/A</v>
      </c>
      <c r="X212" s="34"/>
      <c r="Y212" s="80" t="e">
        <f>'5th Cycle Summary-Final'!P212-VLOOKUP(FinalComparison!$G212,'SB35 Determination Data'!$K$4:$AN$415,Y$2,FALSE)</f>
        <v>#N/A</v>
      </c>
      <c r="Z212" s="80" t="e">
        <f>'5th Cycle Summary-Final'!Q212-VLOOKUP(FinalComparison!$G212,'SB35 Determination Data'!$K$4:$AN$415,Z$2,FALSE)</f>
        <v>#N/A</v>
      </c>
      <c r="AA212" s="80" t="e">
        <f>'5th Cycle Summary-Final'!R212-VLOOKUP(FinalComparison!$G212,'SB35 Determination Data'!$K$4:$AN$415,AA$2,FALSE)</f>
        <v>#N/A</v>
      </c>
      <c r="AB212" s="80" t="e">
        <f>'5th Cycle Summary-Final'!S212-VLOOKUP(FinalComparison!$G212,'SB35 Determination Data'!$K$4:$AN$415,AB$2,FALSE)</f>
        <v>#N/A</v>
      </c>
      <c r="AC212" s="80" t="e">
        <f>'5th Cycle Summary-Final'!T212-VLOOKUP(FinalComparison!$G212,'SB35 Determination Data'!$K$4:$AN$415,AC$2,FALSE)</f>
        <v>#N/A</v>
      </c>
      <c r="AD212" s="80" t="e">
        <f>'5th Cycle Summary-Final'!U212-VLOOKUP(FinalComparison!$G212,'SB35 Determination Data'!$K$4:$AN$415,AD$2,FALSE)</f>
        <v>#N/A</v>
      </c>
      <c r="AE212" s="80" t="e">
        <f>'5th Cycle Summary-Final'!V212-VLOOKUP(FinalComparison!$G212,'SB35 Determination Data'!$K$4:$AN$415,AE$2,FALSE)</f>
        <v>#N/A</v>
      </c>
      <c r="AF212" s="80" t="e">
        <f>'5th Cycle Summary-Final'!W212-VLOOKUP(FinalComparison!$G212,'SB35 Determination Data'!$K$4:$AN$415,AF$2,FALSE)</f>
        <v>#N/A</v>
      </c>
    </row>
    <row r="213" spans="1:32" x14ac:dyDescent="0.2">
      <c r="A213" t="s">
        <v>12</v>
      </c>
      <c r="F213" t="s">
        <v>3</v>
      </c>
      <c r="G213" t="s">
        <v>309</v>
      </c>
      <c r="H213" s="80" t="e">
        <f>'5th Cycle Summary-Final'!D213-VLOOKUP(FinalComparison!$G213,'SB35 Determination Data'!$K$4:$AN$415,H$2,FALSE)</f>
        <v>#N/A</v>
      </c>
      <c r="I213" s="80" t="e">
        <f>'5th Cycle Summary-Final'!E213-VLOOKUP(FinalComparison!$G213,'SB35 Determination Data'!$K$4:$AN$415,I$2,FALSE)</f>
        <v>#N/A</v>
      </c>
      <c r="J213" s="80" t="e">
        <f>'5th Cycle Summary-Final'!F213-VLOOKUP(FinalComparison!$G213,'SB35 Determination Data'!$K$4:$AN$415,J$2,FALSE)</f>
        <v>#N/A</v>
      </c>
      <c r="K213" s="80" t="e">
        <f>'5th Cycle Summary-Final'!G213-VLOOKUP(FinalComparison!$G213,'SB35 Determination Data'!$K$4:$AN$415,K$2,FALSE)</f>
        <v>#N/A</v>
      </c>
      <c r="L213" s="80" t="e">
        <f>'5th Cycle Summary-Final'!H213-VLOOKUP(FinalComparison!$G213,'SB35 Determination Data'!$K$4:$AN$415,L$2,FALSE)</f>
        <v>#N/A</v>
      </c>
      <c r="M213" s="80" t="e">
        <f>'5th Cycle Summary-Final'!I213-VLOOKUP(FinalComparison!$G213,'SB35 Determination Data'!$K$4:$AN$415,M$2,FALSE)</f>
        <v>#N/A</v>
      </c>
      <c r="N213" s="80"/>
      <c r="O213" s="80"/>
      <c r="P213" s="80" t="e">
        <f>'5th Cycle Summary-Final'!J213-VLOOKUP(FinalComparison!$G213,'SB35 Determination Data'!$K$4:$AN$415,P$2,FALSE)</f>
        <v>#N/A</v>
      </c>
      <c r="Q213" s="80" t="e">
        <f>'5th Cycle Summary-Final'!K213-VLOOKUP(FinalComparison!$G213,'SB35 Determination Data'!$K$4:$AN$415,Q$2,FALSE)</f>
        <v>#N/A</v>
      </c>
      <c r="R213" s="80" t="e">
        <f>'5th Cycle Summary-Final'!L213-VLOOKUP(FinalComparison!$G213,'SB35 Determination Data'!$K$4:$AN$415,R$2,FALSE)</f>
        <v>#N/A</v>
      </c>
      <c r="S213" s="80" t="e">
        <f>'5th Cycle Summary-Final'!M213-VLOOKUP(FinalComparison!$G213,'SB35 Determination Data'!$K$4:$AN$415,S$2,FALSE)</f>
        <v>#N/A</v>
      </c>
      <c r="T213" s="80" t="e">
        <f>'5th Cycle Summary-Final'!N213-VLOOKUP(FinalComparison!$G213,'SB35 Determination Data'!$K$4:$AN$415,T$2,FALSE)</f>
        <v>#N/A</v>
      </c>
      <c r="U213" s="34"/>
      <c r="V213" s="34"/>
      <c r="W213" s="80" t="e">
        <f>'5th Cycle Summary-Final'!O213-VLOOKUP(FinalComparison!$G213,'SB35 Determination Data'!$K$4:$AN$415,W$2,FALSE)</f>
        <v>#N/A</v>
      </c>
      <c r="X213" s="34"/>
      <c r="Y213" s="80" t="e">
        <f>'5th Cycle Summary-Final'!P213-VLOOKUP(FinalComparison!$G213,'SB35 Determination Data'!$K$4:$AN$415,Y$2,FALSE)</f>
        <v>#N/A</v>
      </c>
      <c r="Z213" s="80" t="e">
        <f>'5th Cycle Summary-Final'!Q213-VLOOKUP(FinalComparison!$G213,'SB35 Determination Data'!$K$4:$AN$415,Z$2,FALSE)</f>
        <v>#N/A</v>
      </c>
      <c r="AA213" s="80" t="e">
        <f>'5th Cycle Summary-Final'!R213-VLOOKUP(FinalComparison!$G213,'SB35 Determination Data'!$K$4:$AN$415,AA$2,FALSE)</f>
        <v>#N/A</v>
      </c>
      <c r="AB213" s="80" t="e">
        <f>'5th Cycle Summary-Final'!S213-VLOOKUP(FinalComparison!$G213,'SB35 Determination Data'!$K$4:$AN$415,AB$2,FALSE)</f>
        <v>#N/A</v>
      </c>
      <c r="AC213" s="80" t="e">
        <f>'5th Cycle Summary-Final'!T213-VLOOKUP(FinalComparison!$G213,'SB35 Determination Data'!$K$4:$AN$415,AC$2,FALSE)</f>
        <v>#N/A</v>
      </c>
      <c r="AD213" s="80" t="e">
        <f>'5th Cycle Summary-Final'!U213-VLOOKUP(FinalComparison!$G213,'SB35 Determination Data'!$K$4:$AN$415,AD$2,FALSE)</f>
        <v>#N/A</v>
      </c>
      <c r="AE213" s="80" t="e">
        <f>'5th Cycle Summary-Final'!V213-VLOOKUP(FinalComparison!$G213,'SB35 Determination Data'!$K$4:$AN$415,AE$2,FALSE)</f>
        <v>#N/A</v>
      </c>
      <c r="AF213" s="80" t="e">
        <f>'5th Cycle Summary-Final'!W213-VLOOKUP(FinalComparison!$G213,'SB35 Determination Data'!$K$4:$AN$415,AF$2,FALSE)</f>
        <v>#N/A</v>
      </c>
    </row>
    <row r="214" spans="1:32" x14ac:dyDescent="0.2">
      <c r="A214" t="s">
        <v>12</v>
      </c>
      <c r="F214" t="s">
        <v>3</v>
      </c>
      <c r="G214" t="s">
        <v>1084</v>
      </c>
      <c r="H214" s="80" t="e">
        <f>'5th Cycle Summary-Final'!D214-VLOOKUP(FinalComparison!$G214,'SB35 Determination Data'!$K$4:$AN$415,H$2,FALSE)</f>
        <v>#N/A</v>
      </c>
      <c r="I214" s="80" t="e">
        <f>'5th Cycle Summary-Final'!E214-VLOOKUP(FinalComparison!$G214,'SB35 Determination Data'!$K$4:$AN$415,I$2,FALSE)</f>
        <v>#N/A</v>
      </c>
      <c r="J214" s="80" t="e">
        <f>'5th Cycle Summary-Final'!F214-VLOOKUP(FinalComparison!$G214,'SB35 Determination Data'!$K$4:$AN$415,J$2,FALSE)</f>
        <v>#N/A</v>
      </c>
      <c r="K214" s="80" t="e">
        <f>'5th Cycle Summary-Final'!G214-VLOOKUP(FinalComparison!$G214,'SB35 Determination Data'!$K$4:$AN$415,K$2,FALSE)</f>
        <v>#N/A</v>
      </c>
      <c r="L214" s="80" t="e">
        <f>'5th Cycle Summary-Final'!H214-VLOOKUP(FinalComparison!$G214,'SB35 Determination Data'!$K$4:$AN$415,L$2,FALSE)</f>
        <v>#N/A</v>
      </c>
      <c r="M214" s="80" t="e">
        <f>'5th Cycle Summary-Final'!I214-VLOOKUP(FinalComparison!$G214,'SB35 Determination Data'!$K$4:$AN$415,M$2,FALSE)</f>
        <v>#N/A</v>
      </c>
      <c r="N214" s="80"/>
      <c r="O214" s="80"/>
      <c r="P214" s="80" t="e">
        <f>'5th Cycle Summary-Final'!J214-VLOOKUP(FinalComparison!$G214,'SB35 Determination Data'!$K$4:$AN$415,P$2,FALSE)</f>
        <v>#N/A</v>
      </c>
      <c r="Q214" s="80" t="e">
        <f>'5th Cycle Summary-Final'!K214-VLOOKUP(FinalComparison!$G214,'SB35 Determination Data'!$K$4:$AN$415,Q$2,FALSE)</f>
        <v>#N/A</v>
      </c>
      <c r="R214" s="80" t="e">
        <f>'5th Cycle Summary-Final'!L214-VLOOKUP(FinalComparison!$G214,'SB35 Determination Data'!$K$4:$AN$415,R$2,FALSE)</f>
        <v>#N/A</v>
      </c>
      <c r="S214" s="80" t="e">
        <f>'5th Cycle Summary-Final'!M214-VLOOKUP(FinalComparison!$G214,'SB35 Determination Data'!$K$4:$AN$415,S$2,FALSE)</f>
        <v>#N/A</v>
      </c>
      <c r="T214" s="80" t="e">
        <f>'5th Cycle Summary-Final'!N214-VLOOKUP(FinalComparison!$G214,'SB35 Determination Data'!$K$4:$AN$415,T$2,FALSE)</f>
        <v>#N/A</v>
      </c>
      <c r="U214" s="34"/>
      <c r="V214" s="34"/>
      <c r="W214" s="80" t="e">
        <f>'5th Cycle Summary-Final'!O214-VLOOKUP(FinalComparison!$G214,'SB35 Determination Data'!$K$4:$AN$415,W$2,FALSE)</f>
        <v>#N/A</v>
      </c>
      <c r="X214" s="34"/>
      <c r="Y214" s="80" t="e">
        <f>'5th Cycle Summary-Final'!P214-VLOOKUP(FinalComparison!$G214,'SB35 Determination Data'!$K$4:$AN$415,Y$2,FALSE)</f>
        <v>#N/A</v>
      </c>
      <c r="Z214" s="80" t="e">
        <f>'5th Cycle Summary-Final'!Q214-VLOOKUP(FinalComparison!$G214,'SB35 Determination Data'!$K$4:$AN$415,Z$2,FALSE)</f>
        <v>#N/A</v>
      </c>
      <c r="AA214" s="80" t="e">
        <f>'5th Cycle Summary-Final'!R214-VLOOKUP(FinalComparison!$G214,'SB35 Determination Data'!$K$4:$AN$415,AA$2,FALSE)</f>
        <v>#N/A</v>
      </c>
      <c r="AB214" s="80" t="e">
        <f>'5th Cycle Summary-Final'!S214-VLOOKUP(FinalComparison!$G214,'SB35 Determination Data'!$K$4:$AN$415,AB$2,FALSE)</f>
        <v>#N/A</v>
      </c>
      <c r="AC214" s="80" t="e">
        <f>'5th Cycle Summary-Final'!T214-VLOOKUP(FinalComparison!$G214,'SB35 Determination Data'!$K$4:$AN$415,AC$2,FALSE)</f>
        <v>#N/A</v>
      </c>
      <c r="AD214" s="80" t="e">
        <f>'5th Cycle Summary-Final'!U214-VLOOKUP(FinalComparison!$G214,'SB35 Determination Data'!$K$4:$AN$415,AD$2,FALSE)</f>
        <v>#N/A</v>
      </c>
      <c r="AE214" s="80" t="e">
        <f>'5th Cycle Summary-Final'!V214-VLOOKUP(FinalComparison!$G214,'SB35 Determination Data'!$K$4:$AN$415,AE$2,FALSE)</f>
        <v>#N/A</v>
      </c>
      <c r="AF214" s="80" t="e">
        <f>'5th Cycle Summary-Final'!W214-VLOOKUP(FinalComparison!$G214,'SB35 Determination Data'!$K$4:$AN$415,AF$2,FALSE)</f>
        <v>#N/A</v>
      </c>
    </row>
    <row r="215" spans="1:32" x14ac:dyDescent="0.2">
      <c r="A215" t="s">
        <v>12</v>
      </c>
      <c r="F215" t="s">
        <v>3</v>
      </c>
      <c r="G215" t="s">
        <v>1018</v>
      </c>
      <c r="H215" s="80" t="e">
        <f>'5th Cycle Summary-Final'!D215-VLOOKUP(FinalComparison!$G215,'SB35 Determination Data'!$K$4:$AN$415,H$2,FALSE)</f>
        <v>#N/A</v>
      </c>
      <c r="I215" s="80" t="e">
        <f>'5th Cycle Summary-Final'!E215-VLOOKUP(FinalComparison!$G215,'SB35 Determination Data'!$K$4:$AN$415,I$2,FALSE)</f>
        <v>#N/A</v>
      </c>
      <c r="J215" s="80" t="e">
        <f>'5th Cycle Summary-Final'!F215-VLOOKUP(FinalComparison!$G215,'SB35 Determination Data'!$K$4:$AN$415,J$2,FALSE)</f>
        <v>#N/A</v>
      </c>
      <c r="K215" s="80" t="e">
        <f>'5th Cycle Summary-Final'!G215-VLOOKUP(FinalComparison!$G215,'SB35 Determination Data'!$K$4:$AN$415,K$2,FALSE)</f>
        <v>#N/A</v>
      </c>
      <c r="L215" s="80" t="e">
        <f>'5th Cycle Summary-Final'!H215-VLOOKUP(FinalComparison!$G215,'SB35 Determination Data'!$K$4:$AN$415,L$2,FALSE)</f>
        <v>#N/A</v>
      </c>
      <c r="M215" s="80" t="e">
        <f>'5th Cycle Summary-Final'!I215-VLOOKUP(FinalComparison!$G215,'SB35 Determination Data'!$K$4:$AN$415,M$2,FALSE)</f>
        <v>#N/A</v>
      </c>
      <c r="N215" s="80"/>
      <c r="O215" s="80"/>
      <c r="P215" s="80" t="e">
        <f>'5th Cycle Summary-Final'!J215-VLOOKUP(FinalComparison!$G215,'SB35 Determination Data'!$K$4:$AN$415,P$2,FALSE)</f>
        <v>#N/A</v>
      </c>
      <c r="Q215" s="80" t="e">
        <f>'5th Cycle Summary-Final'!K215-VLOOKUP(FinalComparison!$G215,'SB35 Determination Data'!$K$4:$AN$415,Q$2,FALSE)</f>
        <v>#N/A</v>
      </c>
      <c r="R215" s="80" t="e">
        <f>'5th Cycle Summary-Final'!L215-VLOOKUP(FinalComparison!$G215,'SB35 Determination Data'!$K$4:$AN$415,R$2,FALSE)</f>
        <v>#N/A</v>
      </c>
      <c r="S215" s="80" t="e">
        <f>'5th Cycle Summary-Final'!M215-VLOOKUP(FinalComparison!$G215,'SB35 Determination Data'!$K$4:$AN$415,S$2,FALSE)</f>
        <v>#N/A</v>
      </c>
      <c r="T215" s="80" t="e">
        <f>'5th Cycle Summary-Final'!N215-VLOOKUP(FinalComparison!$G215,'SB35 Determination Data'!$K$4:$AN$415,T$2,FALSE)</f>
        <v>#N/A</v>
      </c>
      <c r="U215" s="34"/>
      <c r="V215" s="34"/>
      <c r="W215" s="80" t="e">
        <f>'5th Cycle Summary-Final'!O215-VLOOKUP(FinalComparison!$G215,'SB35 Determination Data'!$K$4:$AN$415,W$2,FALSE)</f>
        <v>#N/A</v>
      </c>
      <c r="X215" s="34"/>
      <c r="Y215" s="80" t="e">
        <f>'5th Cycle Summary-Final'!P215-VLOOKUP(FinalComparison!$G215,'SB35 Determination Data'!$K$4:$AN$415,Y$2,FALSE)</f>
        <v>#N/A</v>
      </c>
      <c r="Z215" s="80" t="e">
        <f>'5th Cycle Summary-Final'!Q215-VLOOKUP(FinalComparison!$G215,'SB35 Determination Data'!$K$4:$AN$415,Z$2,FALSE)</f>
        <v>#N/A</v>
      </c>
      <c r="AA215" s="80" t="e">
        <f>'5th Cycle Summary-Final'!R215-VLOOKUP(FinalComparison!$G215,'SB35 Determination Data'!$K$4:$AN$415,AA$2,FALSE)</f>
        <v>#N/A</v>
      </c>
      <c r="AB215" s="80" t="e">
        <f>'5th Cycle Summary-Final'!S215-VLOOKUP(FinalComparison!$G215,'SB35 Determination Data'!$K$4:$AN$415,AB$2,FALSE)</f>
        <v>#DIV/0!</v>
      </c>
      <c r="AC215" s="80" t="e">
        <f>'5th Cycle Summary-Final'!T215-VLOOKUP(FinalComparison!$G215,'SB35 Determination Data'!$K$4:$AN$415,AC$2,FALSE)</f>
        <v>#N/A</v>
      </c>
      <c r="AD215" s="80" t="e">
        <f>'5th Cycle Summary-Final'!U215-VLOOKUP(FinalComparison!$G215,'SB35 Determination Data'!$K$4:$AN$415,AD$2,FALSE)</f>
        <v>#N/A</v>
      </c>
      <c r="AE215" s="80" t="e">
        <f>'5th Cycle Summary-Final'!V215-VLOOKUP(FinalComparison!$G215,'SB35 Determination Data'!$K$4:$AN$415,AE$2,FALSE)</f>
        <v>#N/A</v>
      </c>
      <c r="AF215" s="80" t="e">
        <f>'5th Cycle Summary-Final'!W215-VLOOKUP(FinalComparison!$G215,'SB35 Determination Data'!$K$4:$AN$415,AF$2,FALSE)</f>
        <v>#DIV/0!</v>
      </c>
    </row>
    <row r="216" spans="1:32" x14ac:dyDescent="0.2">
      <c r="A216" t="s">
        <v>12</v>
      </c>
      <c r="F216" t="s">
        <v>3</v>
      </c>
      <c r="G216" t="s">
        <v>969</v>
      </c>
      <c r="H216" s="80" t="e">
        <f>'5th Cycle Summary-Final'!D216-VLOOKUP(FinalComparison!$G216,'SB35 Determination Data'!$K$4:$AN$415,H$2,FALSE)</f>
        <v>#N/A</v>
      </c>
      <c r="I216" s="80" t="e">
        <f>'5th Cycle Summary-Final'!E216-VLOOKUP(FinalComparison!$G216,'SB35 Determination Data'!$K$4:$AN$415,I$2,FALSE)</f>
        <v>#N/A</v>
      </c>
      <c r="J216" s="80" t="e">
        <f>'5th Cycle Summary-Final'!F216-VLOOKUP(FinalComparison!$G216,'SB35 Determination Data'!$K$4:$AN$415,J$2,FALSE)</f>
        <v>#N/A</v>
      </c>
      <c r="K216" s="80" t="e">
        <f>'5th Cycle Summary-Final'!G216-VLOOKUP(FinalComparison!$G216,'SB35 Determination Data'!$K$4:$AN$415,K$2,FALSE)</f>
        <v>#N/A</v>
      </c>
      <c r="L216" s="80" t="e">
        <f>'5th Cycle Summary-Final'!H216-VLOOKUP(FinalComparison!$G216,'SB35 Determination Data'!$K$4:$AN$415,L$2,FALSE)</f>
        <v>#N/A</v>
      </c>
      <c r="M216" s="80" t="e">
        <f>'5th Cycle Summary-Final'!I216-VLOOKUP(FinalComparison!$G216,'SB35 Determination Data'!$K$4:$AN$415,M$2,FALSE)</f>
        <v>#N/A</v>
      </c>
      <c r="N216" s="80"/>
      <c r="O216" s="80"/>
      <c r="P216" s="80" t="e">
        <f>'5th Cycle Summary-Final'!J216-VLOOKUP(FinalComparison!$G216,'SB35 Determination Data'!$K$4:$AN$415,P$2,FALSE)</f>
        <v>#N/A</v>
      </c>
      <c r="Q216" s="80" t="e">
        <f>'5th Cycle Summary-Final'!K216-VLOOKUP(FinalComparison!$G216,'SB35 Determination Data'!$K$4:$AN$415,Q$2,FALSE)</f>
        <v>#N/A</v>
      </c>
      <c r="R216" s="80" t="e">
        <f>'5th Cycle Summary-Final'!L216-VLOOKUP(FinalComparison!$G216,'SB35 Determination Data'!$K$4:$AN$415,R$2,FALSE)</f>
        <v>#N/A</v>
      </c>
      <c r="S216" s="80" t="e">
        <f>'5th Cycle Summary-Final'!M216-VLOOKUP(FinalComparison!$G216,'SB35 Determination Data'!$K$4:$AN$415,S$2,FALSE)</f>
        <v>#N/A</v>
      </c>
      <c r="T216" s="80" t="e">
        <f>'5th Cycle Summary-Final'!N216-VLOOKUP(FinalComparison!$G216,'SB35 Determination Data'!$K$4:$AN$415,T$2,FALSE)</f>
        <v>#N/A</v>
      </c>
      <c r="U216" s="34"/>
      <c r="V216" s="34"/>
      <c r="W216" s="80" t="e">
        <f>'5th Cycle Summary-Final'!O216-VLOOKUP(FinalComparison!$G216,'SB35 Determination Data'!$K$4:$AN$415,W$2,FALSE)</f>
        <v>#N/A</v>
      </c>
      <c r="X216" s="34"/>
      <c r="Y216" s="80" t="e">
        <f>'5th Cycle Summary-Final'!P216-VLOOKUP(FinalComparison!$G216,'SB35 Determination Data'!$K$4:$AN$415,Y$2,FALSE)</f>
        <v>#N/A</v>
      </c>
      <c r="Z216" s="80" t="e">
        <f>'5th Cycle Summary-Final'!Q216-VLOOKUP(FinalComparison!$G216,'SB35 Determination Data'!$K$4:$AN$415,Z$2,FALSE)</f>
        <v>#N/A</v>
      </c>
      <c r="AA216" s="80" t="e">
        <f>'5th Cycle Summary-Final'!R216-VLOOKUP(FinalComparison!$G216,'SB35 Determination Data'!$K$4:$AN$415,AA$2,FALSE)</f>
        <v>#N/A</v>
      </c>
      <c r="AB216" s="80" t="e">
        <f>'5th Cycle Summary-Final'!S216-VLOOKUP(FinalComparison!$G216,'SB35 Determination Data'!$K$4:$AN$415,AB$2,FALSE)</f>
        <v>#N/A</v>
      </c>
      <c r="AC216" s="80" t="e">
        <f>'5th Cycle Summary-Final'!T216-VLOOKUP(FinalComparison!$G216,'SB35 Determination Data'!$K$4:$AN$415,AC$2,FALSE)</f>
        <v>#N/A</v>
      </c>
      <c r="AD216" s="80" t="e">
        <f>'5th Cycle Summary-Final'!U216-VLOOKUP(FinalComparison!$G216,'SB35 Determination Data'!$K$4:$AN$415,AD$2,FALSE)</f>
        <v>#N/A</v>
      </c>
      <c r="AE216" s="80" t="e">
        <f>'5th Cycle Summary-Final'!V216-VLOOKUP(FinalComparison!$G216,'SB35 Determination Data'!$K$4:$AN$415,AE$2,FALSE)</f>
        <v>#N/A</v>
      </c>
      <c r="AF216" s="80" t="e">
        <f>'5th Cycle Summary-Final'!W216-VLOOKUP(FinalComparison!$G216,'SB35 Determination Data'!$K$4:$AN$415,AF$2,FALSE)</f>
        <v>#N/A</v>
      </c>
    </row>
    <row r="217" spans="1:32" x14ac:dyDescent="0.2">
      <c r="A217" t="s">
        <v>31</v>
      </c>
      <c r="F217" t="s">
        <v>32</v>
      </c>
      <c r="G217" t="s">
        <v>30</v>
      </c>
      <c r="H217" s="80">
        <f>'5th Cycle Summary-Final'!D217-VLOOKUP(FinalComparison!$G217,'SB35 Determination Data'!$K$4:$AN$415,H$2,FALSE)</f>
        <v>0</v>
      </c>
      <c r="I217" s="80">
        <f>'5th Cycle Summary-Final'!E217-VLOOKUP(FinalComparison!$G217,'SB35 Determination Data'!$K$4:$AN$415,I$2,FALSE)</f>
        <v>0</v>
      </c>
      <c r="J217" s="80">
        <f>'5th Cycle Summary-Final'!F217-VLOOKUP(FinalComparison!$G217,'SB35 Determination Data'!$K$4:$AN$415,J$2,FALSE)</f>
        <v>0</v>
      </c>
      <c r="K217" s="80">
        <f>'5th Cycle Summary-Final'!G217-VLOOKUP(FinalComparison!$G217,'SB35 Determination Data'!$K$4:$AN$415,K$2,FALSE)</f>
        <v>0</v>
      </c>
      <c r="L217" s="80">
        <f>'5th Cycle Summary-Final'!H217-VLOOKUP(FinalComparison!$G217,'SB35 Determination Data'!$K$4:$AN$415,L$2,FALSE)</f>
        <v>0</v>
      </c>
      <c r="M217" s="80">
        <f>'5th Cycle Summary-Final'!I217-VLOOKUP(FinalComparison!$G217,'SB35 Determination Data'!$K$4:$AN$415,M$2,FALSE)</f>
        <v>0</v>
      </c>
      <c r="N217" s="80"/>
      <c r="O217" s="80"/>
      <c r="P217" s="80">
        <f>'5th Cycle Summary-Final'!J217-VLOOKUP(FinalComparison!$G217,'SB35 Determination Data'!$K$4:$AN$415,P$2,FALSE)</f>
        <v>0</v>
      </c>
      <c r="Q217" s="80">
        <f>'5th Cycle Summary-Final'!K217-VLOOKUP(FinalComparison!$G217,'SB35 Determination Data'!$K$4:$AN$415,Q$2,FALSE)</f>
        <v>0</v>
      </c>
      <c r="R217" s="80">
        <f>'5th Cycle Summary-Final'!L217-VLOOKUP(FinalComparison!$G217,'SB35 Determination Data'!$K$4:$AN$415,R$2,FALSE)</f>
        <v>0</v>
      </c>
      <c r="S217" s="80">
        <f>'5th Cycle Summary-Final'!M217-VLOOKUP(FinalComparison!$G217,'SB35 Determination Data'!$K$4:$AN$415,S$2,FALSE)</f>
        <v>0</v>
      </c>
      <c r="T217" s="80">
        <f>'5th Cycle Summary-Final'!N217-VLOOKUP(FinalComparison!$G217,'SB35 Determination Data'!$K$4:$AN$415,T$2,FALSE)</f>
        <v>0</v>
      </c>
      <c r="U217" s="34"/>
      <c r="V217" s="34"/>
      <c r="W217" s="80">
        <f>'5th Cycle Summary-Final'!O217-VLOOKUP(FinalComparison!$G217,'SB35 Determination Data'!$K$4:$AN$415,W$2,FALSE)</f>
        <v>0</v>
      </c>
      <c r="X217" s="34"/>
      <c r="Y217" s="80">
        <f>'5th Cycle Summary-Final'!P217-VLOOKUP(FinalComparison!$G217,'SB35 Determination Data'!$K$4:$AN$415,Y$2,FALSE)</f>
        <v>0</v>
      </c>
      <c r="Z217" s="80">
        <f>'5th Cycle Summary-Final'!Q217-VLOOKUP(FinalComparison!$G217,'SB35 Determination Data'!$K$4:$AN$415,Z$2,FALSE)</f>
        <v>0</v>
      </c>
      <c r="AA217" s="80">
        <f>'5th Cycle Summary-Final'!R217-VLOOKUP(FinalComparison!$G217,'SB35 Determination Data'!$K$4:$AN$415,AA$2,FALSE)</f>
        <v>0</v>
      </c>
      <c r="AB217" s="80">
        <f>'5th Cycle Summary-Final'!S217-VLOOKUP(FinalComparison!$G217,'SB35 Determination Data'!$K$4:$AN$415,AB$2,FALSE)</f>
        <v>0</v>
      </c>
      <c r="AC217" s="80">
        <f>'5th Cycle Summary-Final'!T217-VLOOKUP(FinalComparison!$G217,'SB35 Determination Data'!$K$4:$AN$415,AC$2,FALSE)</f>
        <v>0</v>
      </c>
      <c r="AD217" s="80">
        <f>'5th Cycle Summary-Final'!U217-VLOOKUP(FinalComparison!$G217,'SB35 Determination Data'!$K$4:$AN$415,AD$2,FALSE)</f>
        <v>0</v>
      </c>
      <c r="AE217" s="80">
        <f>'5th Cycle Summary-Final'!V217-VLOOKUP(FinalComparison!$G217,'SB35 Determination Data'!$K$4:$AN$415,AE$2,FALSE)</f>
        <v>0</v>
      </c>
      <c r="AF217" s="80">
        <f>'5th Cycle Summary-Final'!W217-VLOOKUP(FinalComparison!$G217,'SB35 Determination Data'!$K$4:$AN$415,AF$2,FALSE)</f>
        <v>0</v>
      </c>
    </row>
    <row r="218" spans="1:32" x14ac:dyDescent="0.2">
      <c r="A218" t="s">
        <v>31</v>
      </c>
      <c r="F218" t="s">
        <v>32</v>
      </c>
      <c r="G218" t="s">
        <v>85</v>
      </c>
      <c r="H218" s="80">
        <f>'5th Cycle Summary-Final'!D218-VLOOKUP(FinalComparison!$G218,'SB35 Determination Data'!$K$4:$AN$415,H$2,FALSE)</f>
        <v>1</v>
      </c>
      <c r="I218" s="80">
        <f>'5th Cycle Summary-Final'!E218-VLOOKUP(FinalComparison!$G218,'SB35 Determination Data'!$K$4:$AN$415,I$2,FALSE)</f>
        <v>0</v>
      </c>
      <c r="J218" s="80">
        <f>'5th Cycle Summary-Final'!F218-VLOOKUP(FinalComparison!$G218,'SB35 Determination Data'!$K$4:$AN$415,J$2,FALSE)</f>
        <v>0</v>
      </c>
      <c r="K218" s="80">
        <f>'5th Cycle Summary-Final'!G218-VLOOKUP(FinalComparison!$G218,'SB35 Determination Data'!$K$4:$AN$415,K$2,FALSE)</f>
        <v>0</v>
      </c>
      <c r="L218" s="80">
        <f>'5th Cycle Summary-Final'!H218-VLOOKUP(FinalComparison!$G218,'SB35 Determination Data'!$K$4:$AN$415,L$2,FALSE)</f>
        <v>1</v>
      </c>
      <c r="M218" s="80">
        <f>'5th Cycle Summary-Final'!I218-VLOOKUP(FinalComparison!$G218,'SB35 Determination Data'!$K$4:$AN$415,M$2,FALSE)</f>
        <v>0</v>
      </c>
      <c r="N218" s="80"/>
      <c r="O218" s="80"/>
      <c r="P218" s="80">
        <f>'5th Cycle Summary-Final'!J218-VLOOKUP(FinalComparison!$G218,'SB35 Determination Data'!$K$4:$AN$415,P$2,FALSE)</f>
        <v>3</v>
      </c>
      <c r="Q218" s="80">
        <f>'5th Cycle Summary-Final'!K218-VLOOKUP(FinalComparison!$G218,'SB35 Determination Data'!$K$4:$AN$415,Q$2,FALSE)</f>
        <v>0</v>
      </c>
      <c r="R218" s="80">
        <f>'5th Cycle Summary-Final'!L218-VLOOKUP(FinalComparison!$G218,'SB35 Determination Data'!$K$4:$AN$415,R$2,FALSE)</f>
        <v>0</v>
      </c>
      <c r="S218" s="80">
        <f>'5th Cycle Summary-Final'!M218-VLOOKUP(FinalComparison!$G218,'SB35 Determination Data'!$K$4:$AN$415,S$2,FALSE)</f>
        <v>0</v>
      </c>
      <c r="T218" s="80">
        <f>'5th Cycle Summary-Final'!N218-VLOOKUP(FinalComparison!$G218,'SB35 Determination Data'!$K$4:$AN$415,T$2,FALSE)</f>
        <v>3</v>
      </c>
      <c r="U218" s="34"/>
      <c r="V218" s="34"/>
      <c r="W218" s="80">
        <f>'5th Cycle Summary-Final'!O218-VLOOKUP(FinalComparison!$G218,'SB35 Determination Data'!$K$4:$AN$415,W$2,FALSE)</f>
        <v>0</v>
      </c>
      <c r="X218" s="34"/>
      <c r="Y218" s="80">
        <f>'5th Cycle Summary-Final'!P218-VLOOKUP(FinalComparison!$G218,'SB35 Determination Data'!$K$4:$AN$415,Y$2,FALSE)</f>
        <v>2</v>
      </c>
      <c r="Z218" s="80">
        <f>'5th Cycle Summary-Final'!Q218-VLOOKUP(FinalComparison!$G218,'SB35 Determination Data'!$K$4:$AN$415,Z$2,FALSE)</f>
        <v>0</v>
      </c>
      <c r="AA218" s="80">
        <f>'5th Cycle Summary-Final'!R218-VLOOKUP(FinalComparison!$G218,'SB35 Determination Data'!$K$4:$AN$415,AA$2,FALSE)</f>
        <v>2</v>
      </c>
      <c r="AB218" s="80">
        <f>'5th Cycle Summary-Final'!S218-VLOOKUP(FinalComparison!$G218,'SB35 Determination Data'!$K$4:$AN$415,AB$2,FALSE)</f>
        <v>0</v>
      </c>
      <c r="AC218" s="80">
        <f>'5th Cycle Summary-Final'!T218-VLOOKUP(FinalComparison!$G218,'SB35 Determination Data'!$K$4:$AN$415,AC$2,FALSE)</f>
        <v>12</v>
      </c>
      <c r="AD218" s="80">
        <f>'5th Cycle Summary-Final'!U218-VLOOKUP(FinalComparison!$G218,'SB35 Determination Data'!$K$4:$AN$415,AD$2,FALSE)</f>
        <v>0</v>
      </c>
      <c r="AE218" s="80">
        <f>'5th Cycle Summary-Final'!V218-VLOOKUP(FinalComparison!$G218,'SB35 Determination Data'!$K$4:$AN$415,AE$2,FALSE)</f>
        <v>12</v>
      </c>
      <c r="AF218" s="80">
        <f>'5th Cycle Summary-Final'!W218-VLOOKUP(FinalComparison!$G218,'SB35 Determination Data'!$K$4:$AN$415,AF$2,FALSE)</f>
        <v>0</v>
      </c>
    </row>
    <row r="219" spans="1:32" x14ac:dyDescent="0.2">
      <c r="A219" t="s">
        <v>31</v>
      </c>
      <c r="F219" t="s">
        <v>32</v>
      </c>
      <c r="G219" t="s">
        <v>947</v>
      </c>
      <c r="H219" s="80">
        <f>'5th Cycle Summary-Final'!D219-VLOOKUP(FinalComparison!$G219,'SB35 Determination Data'!$K$4:$AN$415,H$2,FALSE)</f>
        <v>0</v>
      </c>
      <c r="I219" s="80">
        <f>'5th Cycle Summary-Final'!E219-VLOOKUP(FinalComparison!$G219,'SB35 Determination Data'!$K$4:$AN$415,I$2,FALSE)</f>
        <v>0</v>
      </c>
      <c r="J219" s="80">
        <f>'5th Cycle Summary-Final'!F219-VLOOKUP(FinalComparison!$G219,'SB35 Determination Data'!$K$4:$AN$415,J$2,FALSE)</f>
        <v>0</v>
      </c>
      <c r="K219" s="80">
        <f>'5th Cycle Summary-Final'!G219-VLOOKUP(FinalComparison!$G219,'SB35 Determination Data'!$K$4:$AN$415,K$2,FALSE)</f>
        <v>0</v>
      </c>
      <c r="L219" s="80">
        <f>'5th Cycle Summary-Final'!H219-VLOOKUP(FinalComparison!$G219,'SB35 Determination Data'!$K$4:$AN$415,L$2,FALSE)</f>
        <v>0</v>
      </c>
      <c r="M219" s="80">
        <f>'5th Cycle Summary-Final'!I219-VLOOKUP(FinalComparison!$G219,'SB35 Determination Data'!$K$4:$AN$415,M$2,FALSE)</f>
        <v>0</v>
      </c>
      <c r="N219" s="80"/>
      <c r="O219" s="80"/>
      <c r="P219" s="80">
        <f>'5th Cycle Summary-Final'!J219-VLOOKUP(FinalComparison!$G219,'SB35 Determination Data'!$K$4:$AN$415,P$2,FALSE)</f>
        <v>0</v>
      </c>
      <c r="Q219" s="80">
        <f>'5th Cycle Summary-Final'!K219-VLOOKUP(FinalComparison!$G219,'SB35 Determination Data'!$K$4:$AN$415,Q$2,FALSE)</f>
        <v>0</v>
      </c>
      <c r="R219" s="80">
        <f>'5th Cycle Summary-Final'!L219-VLOOKUP(FinalComparison!$G219,'SB35 Determination Data'!$K$4:$AN$415,R$2,FALSE)</f>
        <v>0</v>
      </c>
      <c r="S219" s="80">
        <f>'5th Cycle Summary-Final'!M219-VLOOKUP(FinalComparison!$G219,'SB35 Determination Data'!$K$4:$AN$415,S$2,FALSE)</f>
        <v>0</v>
      </c>
      <c r="T219" s="80">
        <f>'5th Cycle Summary-Final'!N219-VLOOKUP(FinalComparison!$G219,'SB35 Determination Data'!$K$4:$AN$415,T$2,FALSE)</f>
        <v>0</v>
      </c>
      <c r="U219" s="34"/>
      <c r="V219" s="34"/>
      <c r="W219" s="80">
        <f>'5th Cycle Summary-Final'!O219-VLOOKUP(FinalComparison!$G219,'SB35 Determination Data'!$K$4:$AN$415,W$2,FALSE)</f>
        <v>0</v>
      </c>
      <c r="X219" s="34"/>
      <c r="Y219" s="80">
        <f>'5th Cycle Summary-Final'!P219-VLOOKUP(FinalComparison!$G219,'SB35 Determination Data'!$K$4:$AN$415,Y$2,FALSE)</f>
        <v>0</v>
      </c>
      <c r="Z219" s="80">
        <f>'5th Cycle Summary-Final'!Q219-VLOOKUP(FinalComparison!$G219,'SB35 Determination Data'!$K$4:$AN$415,Z$2,FALSE)</f>
        <v>0</v>
      </c>
      <c r="AA219" s="80">
        <f>'5th Cycle Summary-Final'!R219-VLOOKUP(FinalComparison!$G219,'SB35 Determination Data'!$K$4:$AN$415,AA$2,FALSE)</f>
        <v>0</v>
      </c>
      <c r="AB219" s="80">
        <f>'5th Cycle Summary-Final'!S219-VLOOKUP(FinalComparison!$G219,'SB35 Determination Data'!$K$4:$AN$415,AB$2,FALSE)</f>
        <v>0</v>
      </c>
      <c r="AC219" s="80">
        <f>'5th Cycle Summary-Final'!T219-VLOOKUP(FinalComparison!$G219,'SB35 Determination Data'!$K$4:$AN$415,AC$2,FALSE)</f>
        <v>0</v>
      </c>
      <c r="AD219" s="80">
        <f>'5th Cycle Summary-Final'!U219-VLOOKUP(FinalComparison!$G219,'SB35 Determination Data'!$K$4:$AN$415,AD$2,FALSE)</f>
        <v>0</v>
      </c>
      <c r="AE219" s="80">
        <f>'5th Cycle Summary-Final'!V219-VLOOKUP(FinalComparison!$G219,'SB35 Determination Data'!$K$4:$AN$415,AE$2,FALSE)</f>
        <v>0</v>
      </c>
      <c r="AF219" s="80">
        <f>'5th Cycle Summary-Final'!W219-VLOOKUP(FinalComparison!$G219,'SB35 Determination Data'!$K$4:$AN$415,AF$2,FALSE)</f>
        <v>0</v>
      </c>
    </row>
    <row r="220" spans="1:32" x14ac:dyDescent="0.2">
      <c r="A220" t="s">
        <v>31</v>
      </c>
      <c r="F220" t="s">
        <v>32</v>
      </c>
      <c r="G220" t="s">
        <v>1061</v>
      </c>
      <c r="H220" s="80">
        <f>'5th Cycle Summary-Final'!D220-VLOOKUP(FinalComparison!$G220,'SB35 Determination Data'!$K$4:$AN$415,H$2,FALSE)</f>
        <v>44</v>
      </c>
      <c r="I220" s="80">
        <f>'5th Cycle Summary-Final'!E220-VLOOKUP(FinalComparison!$G220,'SB35 Determination Data'!$K$4:$AN$415,I$2,FALSE)</f>
        <v>0</v>
      </c>
      <c r="J220" s="80">
        <f>'5th Cycle Summary-Final'!F220-VLOOKUP(FinalComparison!$G220,'SB35 Determination Data'!$K$4:$AN$415,J$2,FALSE)</f>
        <v>0</v>
      </c>
      <c r="K220" s="80">
        <f>'5th Cycle Summary-Final'!G220-VLOOKUP(FinalComparison!$G220,'SB35 Determination Data'!$K$4:$AN$415,K$2,FALSE)</f>
        <v>0</v>
      </c>
      <c r="L220" s="80">
        <f>'5th Cycle Summary-Final'!H220-VLOOKUP(FinalComparison!$G220,'SB35 Determination Data'!$K$4:$AN$415,L$2,FALSE)</f>
        <v>44</v>
      </c>
      <c r="M220" s="80">
        <f>'5th Cycle Summary-Final'!I220-VLOOKUP(FinalComparison!$G220,'SB35 Determination Data'!$K$4:$AN$415,M$2,FALSE)</f>
        <v>0</v>
      </c>
      <c r="N220" s="80"/>
      <c r="O220" s="80"/>
      <c r="P220" s="80">
        <f>'5th Cycle Summary-Final'!J220-VLOOKUP(FinalComparison!$G220,'SB35 Determination Data'!$K$4:$AN$415,P$2,FALSE)</f>
        <v>19</v>
      </c>
      <c r="Q220" s="80">
        <f>'5th Cycle Summary-Final'!K220-VLOOKUP(FinalComparison!$G220,'SB35 Determination Data'!$K$4:$AN$415,Q$2,FALSE)</f>
        <v>0</v>
      </c>
      <c r="R220" s="80">
        <f>'5th Cycle Summary-Final'!L220-VLOOKUP(FinalComparison!$G220,'SB35 Determination Data'!$K$4:$AN$415,R$2,FALSE)</f>
        <v>0</v>
      </c>
      <c r="S220" s="80">
        <f>'5th Cycle Summary-Final'!M220-VLOOKUP(FinalComparison!$G220,'SB35 Determination Data'!$K$4:$AN$415,S$2,FALSE)</f>
        <v>0</v>
      </c>
      <c r="T220" s="80">
        <f>'5th Cycle Summary-Final'!N220-VLOOKUP(FinalComparison!$G220,'SB35 Determination Data'!$K$4:$AN$415,T$2,FALSE)</f>
        <v>19</v>
      </c>
      <c r="U220" s="34"/>
      <c r="V220" s="34"/>
      <c r="W220" s="80">
        <f>'5th Cycle Summary-Final'!O220-VLOOKUP(FinalComparison!$G220,'SB35 Determination Data'!$K$4:$AN$415,W$2,FALSE)</f>
        <v>0</v>
      </c>
      <c r="X220" s="34"/>
      <c r="Y220" s="80">
        <f>'5th Cycle Summary-Final'!P220-VLOOKUP(FinalComparison!$G220,'SB35 Determination Data'!$K$4:$AN$415,Y$2,FALSE)</f>
        <v>26</v>
      </c>
      <c r="Z220" s="80">
        <f>'5th Cycle Summary-Final'!Q220-VLOOKUP(FinalComparison!$G220,'SB35 Determination Data'!$K$4:$AN$415,Z$2,FALSE)</f>
        <v>0</v>
      </c>
      <c r="AA220" s="80">
        <f>'5th Cycle Summary-Final'!R220-VLOOKUP(FinalComparison!$G220,'SB35 Determination Data'!$K$4:$AN$415,AA$2,FALSE)</f>
        <v>26</v>
      </c>
      <c r="AB220" s="80">
        <f>'5th Cycle Summary-Final'!S220-VLOOKUP(FinalComparison!$G220,'SB35 Determination Data'!$K$4:$AN$415,AB$2,FALSE)</f>
        <v>-1.6300940438871474E-2</v>
      </c>
      <c r="AC220" s="80">
        <f>'5th Cycle Summary-Final'!T220-VLOOKUP(FinalComparison!$G220,'SB35 Determination Data'!$K$4:$AN$415,AC$2,FALSE)</f>
        <v>0</v>
      </c>
      <c r="AD220" s="80">
        <f>'5th Cycle Summary-Final'!U220-VLOOKUP(FinalComparison!$G220,'SB35 Determination Data'!$K$4:$AN$415,AD$2,FALSE)</f>
        <v>0</v>
      </c>
      <c r="AE220" s="80">
        <f>'5th Cycle Summary-Final'!V220-VLOOKUP(FinalComparison!$G220,'SB35 Determination Data'!$K$4:$AN$415,AE$2,FALSE)</f>
        <v>0</v>
      </c>
      <c r="AF220" s="80">
        <f>'5th Cycle Summary-Final'!W220-VLOOKUP(FinalComparison!$G220,'SB35 Determination Data'!$K$4:$AN$415,AF$2,FALSE)</f>
        <v>0</v>
      </c>
    </row>
    <row r="221" spans="1:32" x14ac:dyDescent="0.2">
      <c r="A221" t="s">
        <v>31</v>
      </c>
      <c r="F221" t="s">
        <v>32</v>
      </c>
      <c r="G221" t="s">
        <v>238</v>
      </c>
      <c r="H221" s="80">
        <f>'5th Cycle Summary-Final'!D221-VLOOKUP(FinalComparison!$G221,'SB35 Determination Data'!$K$4:$AN$415,H$2,FALSE)</f>
        <v>0</v>
      </c>
      <c r="I221" s="80">
        <f>'5th Cycle Summary-Final'!E221-VLOOKUP(FinalComparison!$G221,'SB35 Determination Data'!$K$4:$AN$415,I$2,FALSE)</f>
        <v>0</v>
      </c>
      <c r="J221" s="80">
        <f>'5th Cycle Summary-Final'!F221-VLOOKUP(FinalComparison!$G221,'SB35 Determination Data'!$K$4:$AN$415,J$2,FALSE)</f>
        <v>0</v>
      </c>
      <c r="K221" s="80">
        <f>'5th Cycle Summary-Final'!G221-VLOOKUP(FinalComparison!$G221,'SB35 Determination Data'!$K$4:$AN$415,K$2,FALSE)</f>
        <v>0</v>
      </c>
      <c r="L221" s="80">
        <f>'5th Cycle Summary-Final'!H221-VLOOKUP(FinalComparison!$G221,'SB35 Determination Data'!$K$4:$AN$415,L$2,FALSE)</f>
        <v>0</v>
      </c>
      <c r="M221" s="80">
        <f>'5th Cycle Summary-Final'!I221-VLOOKUP(FinalComparison!$G221,'SB35 Determination Data'!$K$4:$AN$415,M$2,FALSE)</f>
        <v>0</v>
      </c>
      <c r="N221" s="80"/>
      <c r="O221" s="80"/>
      <c r="P221" s="80">
        <f>'5th Cycle Summary-Final'!J221-VLOOKUP(FinalComparison!$G221,'SB35 Determination Data'!$K$4:$AN$415,P$2,FALSE)</f>
        <v>0</v>
      </c>
      <c r="Q221" s="80">
        <f>'5th Cycle Summary-Final'!K221-VLOOKUP(FinalComparison!$G221,'SB35 Determination Data'!$K$4:$AN$415,Q$2,FALSE)</f>
        <v>0</v>
      </c>
      <c r="R221" s="80">
        <f>'5th Cycle Summary-Final'!L221-VLOOKUP(FinalComparison!$G221,'SB35 Determination Data'!$K$4:$AN$415,R$2,FALSE)</f>
        <v>0</v>
      </c>
      <c r="S221" s="80">
        <f>'5th Cycle Summary-Final'!M221-VLOOKUP(FinalComparison!$G221,'SB35 Determination Data'!$K$4:$AN$415,S$2,FALSE)</f>
        <v>0</v>
      </c>
      <c r="T221" s="80">
        <f>'5th Cycle Summary-Final'!N221-VLOOKUP(FinalComparison!$G221,'SB35 Determination Data'!$K$4:$AN$415,T$2,FALSE)</f>
        <v>0</v>
      </c>
      <c r="U221" s="34"/>
      <c r="V221" s="34"/>
      <c r="W221" s="80">
        <f>'5th Cycle Summary-Final'!O221-VLOOKUP(FinalComparison!$G221,'SB35 Determination Data'!$K$4:$AN$415,W$2,FALSE)</f>
        <v>0</v>
      </c>
      <c r="X221" s="34"/>
      <c r="Y221" s="80">
        <f>'5th Cycle Summary-Final'!P221-VLOOKUP(FinalComparison!$G221,'SB35 Determination Data'!$K$4:$AN$415,Y$2,FALSE)</f>
        <v>0</v>
      </c>
      <c r="Z221" s="80">
        <f>'5th Cycle Summary-Final'!Q221-VLOOKUP(FinalComparison!$G221,'SB35 Determination Data'!$K$4:$AN$415,Z$2,FALSE)</f>
        <v>0</v>
      </c>
      <c r="AA221" s="80">
        <f>'5th Cycle Summary-Final'!R221-VLOOKUP(FinalComparison!$G221,'SB35 Determination Data'!$K$4:$AN$415,AA$2,FALSE)</f>
        <v>0</v>
      </c>
      <c r="AB221" s="80">
        <f>'5th Cycle Summary-Final'!S221-VLOOKUP(FinalComparison!$G221,'SB35 Determination Data'!$K$4:$AN$415,AB$2,FALSE)</f>
        <v>0</v>
      </c>
      <c r="AC221" s="80">
        <f>'5th Cycle Summary-Final'!T221-VLOOKUP(FinalComparison!$G221,'SB35 Determination Data'!$K$4:$AN$415,AC$2,FALSE)</f>
        <v>0</v>
      </c>
      <c r="AD221" s="80">
        <f>'5th Cycle Summary-Final'!U221-VLOOKUP(FinalComparison!$G221,'SB35 Determination Data'!$K$4:$AN$415,AD$2,FALSE)</f>
        <v>0</v>
      </c>
      <c r="AE221" s="80">
        <f>'5th Cycle Summary-Final'!V221-VLOOKUP(FinalComparison!$G221,'SB35 Determination Data'!$K$4:$AN$415,AE$2,FALSE)</f>
        <v>0</v>
      </c>
      <c r="AF221" s="80">
        <f>'5th Cycle Summary-Final'!W221-VLOOKUP(FinalComparison!$G221,'SB35 Determination Data'!$K$4:$AN$415,AF$2,FALSE)</f>
        <v>0</v>
      </c>
    </row>
    <row r="222" spans="1:32" x14ac:dyDescent="0.2">
      <c r="A222" t="s">
        <v>31</v>
      </c>
      <c r="F222" t="s">
        <v>32</v>
      </c>
      <c r="G222" t="s">
        <v>254</v>
      </c>
      <c r="H222" s="80">
        <f>'5th Cycle Summary-Final'!D222-VLOOKUP(FinalComparison!$G222,'SB35 Determination Data'!$K$4:$AN$415,H$2,FALSE)</f>
        <v>0</v>
      </c>
      <c r="I222" s="80">
        <f>'5th Cycle Summary-Final'!E222-VLOOKUP(FinalComparison!$G222,'SB35 Determination Data'!$K$4:$AN$415,I$2,FALSE)</f>
        <v>0</v>
      </c>
      <c r="J222" s="80">
        <f>'5th Cycle Summary-Final'!F222-VLOOKUP(FinalComparison!$G222,'SB35 Determination Data'!$K$4:$AN$415,J$2,FALSE)</f>
        <v>0</v>
      </c>
      <c r="K222" s="80">
        <f>'5th Cycle Summary-Final'!G222-VLOOKUP(FinalComparison!$G222,'SB35 Determination Data'!$K$4:$AN$415,K$2,FALSE)</f>
        <v>0</v>
      </c>
      <c r="L222" s="80">
        <f>'5th Cycle Summary-Final'!H222-VLOOKUP(FinalComparison!$G222,'SB35 Determination Data'!$K$4:$AN$415,L$2,FALSE)</f>
        <v>0</v>
      </c>
      <c r="M222" s="80">
        <f>'5th Cycle Summary-Final'!I222-VLOOKUP(FinalComparison!$G222,'SB35 Determination Data'!$K$4:$AN$415,M$2,FALSE)</f>
        <v>0</v>
      </c>
      <c r="N222" s="80"/>
      <c r="O222" s="80"/>
      <c r="P222" s="80">
        <f>'5th Cycle Summary-Final'!J222-VLOOKUP(FinalComparison!$G222,'SB35 Determination Data'!$K$4:$AN$415,P$2,FALSE)</f>
        <v>0</v>
      </c>
      <c r="Q222" s="80">
        <f>'5th Cycle Summary-Final'!K222-VLOOKUP(FinalComparison!$G222,'SB35 Determination Data'!$K$4:$AN$415,Q$2,FALSE)</f>
        <v>0</v>
      </c>
      <c r="R222" s="80">
        <f>'5th Cycle Summary-Final'!L222-VLOOKUP(FinalComparison!$G222,'SB35 Determination Data'!$K$4:$AN$415,R$2,FALSE)</f>
        <v>0</v>
      </c>
      <c r="S222" s="80">
        <f>'5th Cycle Summary-Final'!M222-VLOOKUP(FinalComparison!$G222,'SB35 Determination Data'!$K$4:$AN$415,S$2,FALSE)</f>
        <v>0</v>
      </c>
      <c r="T222" s="80">
        <f>'5th Cycle Summary-Final'!N222-VLOOKUP(FinalComparison!$G222,'SB35 Determination Data'!$K$4:$AN$415,T$2,FALSE)</f>
        <v>0</v>
      </c>
      <c r="U222" s="34"/>
      <c r="V222" s="34"/>
      <c r="W222" s="80">
        <f>'5th Cycle Summary-Final'!O222-VLOOKUP(FinalComparison!$G222,'SB35 Determination Data'!$K$4:$AN$415,W$2,FALSE)</f>
        <v>0</v>
      </c>
      <c r="X222" s="34"/>
      <c r="Y222" s="80">
        <f>'5th Cycle Summary-Final'!P222-VLOOKUP(FinalComparison!$G222,'SB35 Determination Data'!$K$4:$AN$415,Y$2,FALSE)</f>
        <v>0</v>
      </c>
      <c r="Z222" s="80">
        <f>'5th Cycle Summary-Final'!Q222-VLOOKUP(FinalComparison!$G222,'SB35 Determination Data'!$K$4:$AN$415,Z$2,FALSE)</f>
        <v>0</v>
      </c>
      <c r="AA222" s="80">
        <f>'5th Cycle Summary-Final'!R222-VLOOKUP(FinalComparison!$G222,'SB35 Determination Data'!$K$4:$AN$415,AA$2,FALSE)</f>
        <v>0</v>
      </c>
      <c r="AB222" s="80">
        <f>'5th Cycle Summary-Final'!S222-VLOOKUP(FinalComparison!$G222,'SB35 Determination Data'!$K$4:$AN$415,AB$2,FALSE)</f>
        <v>0</v>
      </c>
      <c r="AC222" s="80">
        <f>'5th Cycle Summary-Final'!T222-VLOOKUP(FinalComparison!$G222,'SB35 Determination Data'!$K$4:$AN$415,AC$2,FALSE)</f>
        <v>0</v>
      </c>
      <c r="AD222" s="80">
        <f>'5th Cycle Summary-Final'!U222-VLOOKUP(FinalComparison!$G222,'SB35 Determination Data'!$K$4:$AN$415,AD$2,FALSE)</f>
        <v>0</v>
      </c>
      <c r="AE222" s="80">
        <f>'5th Cycle Summary-Final'!V222-VLOOKUP(FinalComparison!$G222,'SB35 Determination Data'!$K$4:$AN$415,AE$2,FALSE)</f>
        <v>0</v>
      </c>
      <c r="AF222" s="80">
        <f>'5th Cycle Summary-Final'!W222-VLOOKUP(FinalComparison!$G222,'SB35 Determination Data'!$K$4:$AN$415,AF$2,FALSE)</f>
        <v>0</v>
      </c>
    </row>
    <row r="223" spans="1:32" x14ac:dyDescent="0.2">
      <c r="A223" t="s">
        <v>31</v>
      </c>
      <c r="F223" t="s">
        <v>32</v>
      </c>
      <c r="G223" t="s">
        <v>257</v>
      </c>
      <c r="H223" s="80">
        <f>'5th Cycle Summary-Final'!D223-VLOOKUP(FinalComparison!$G223,'SB35 Determination Data'!$K$4:$AN$415,H$2,FALSE)</f>
        <v>0</v>
      </c>
      <c r="I223" s="80">
        <f>'5th Cycle Summary-Final'!E223-VLOOKUP(FinalComparison!$G223,'SB35 Determination Data'!$K$4:$AN$415,I$2,FALSE)</f>
        <v>0</v>
      </c>
      <c r="J223" s="80">
        <f>'5th Cycle Summary-Final'!F223-VLOOKUP(FinalComparison!$G223,'SB35 Determination Data'!$K$4:$AN$415,J$2,FALSE)</f>
        <v>0</v>
      </c>
      <c r="K223" s="80">
        <f>'5th Cycle Summary-Final'!G223-VLOOKUP(FinalComparison!$G223,'SB35 Determination Data'!$K$4:$AN$415,K$2,FALSE)</f>
        <v>0</v>
      </c>
      <c r="L223" s="80">
        <f>'5th Cycle Summary-Final'!H223-VLOOKUP(FinalComparison!$G223,'SB35 Determination Data'!$K$4:$AN$415,L$2,FALSE)</f>
        <v>0</v>
      </c>
      <c r="M223" s="80">
        <f>'5th Cycle Summary-Final'!I223-VLOOKUP(FinalComparison!$G223,'SB35 Determination Data'!$K$4:$AN$415,M$2,FALSE)</f>
        <v>0</v>
      </c>
      <c r="N223" s="80"/>
      <c r="O223" s="80"/>
      <c r="P223" s="80">
        <f>'5th Cycle Summary-Final'!J223-VLOOKUP(FinalComparison!$G223,'SB35 Determination Data'!$K$4:$AN$415,P$2,FALSE)</f>
        <v>0</v>
      </c>
      <c r="Q223" s="80">
        <f>'5th Cycle Summary-Final'!K223-VLOOKUP(FinalComparison!$G223,'SB35 Determination Data'!$K$4:$AN$415,Q$2,FALSE)</f>
        <v>0</v>
      </c>
      <c r="R223" s="80">
        <f>'5th Cycle Summary-Final'!L223-VLOOKUP(FinalComparison!$G223,'SB35 Determination Data'!$K$4:$AN$415,R$2,FALSE)</f>
        <v>0</v>
      </c>
      <c r="S223" s="80">
        <f>'5th Cycle Summary-Final'!M223-VLOOKUP(FinalComparison!$G223,'SB35 Determination Data'!$K$4:$AN$415,S$2,FALSE)</f>
        <v>0</v>
      </c>
      <c r="T223" s="80">
        <f>'5th Cycle Summary-Final'!N223-VLOOKUP(FinalComparison!$G223,'SB35 Determination Data'!$K$4:$AN$415,T$2,FALSE)</f>
        <v>0</v>
      </c>
      <c r="U223" s="34"/>
      <c r="V223" s="34"/>
      <c r="W223" s="80">
        <f>'5th Cycle Summary-Final'!O223-VLOOKUP(FinalComparison!$G223,'SB35 Determination Data'!$K$4:$AN$415,W$2,FALSE)</f>
        <v>0</v>
      </c>
      <c r="X223" s="34"/>
      <c r="Y223" s="80">
        <f>'5th Cycle Summary-Final'!P223-VLOOKUP(FinalComparison!$G223,'SB35 Determination Data'!$K$4:$AN$415,Y$2,FALSE)</f>
        <v>0</v>
      </c>
      <c r="Z223" s="80">
        <f>'5th Cycle Summary-Final'!Q223-VLOOKUP(FinalComparison!$G223,'SB35 Determination Data'!$K$4:$AN$415,Z$2,FALSE)</f>
        <v>0</v>
      </c>
      <c r="AA223" s="80">
        <f>'5th Cycle Summary-Final'!R223-VLOOKUP(FinalComparison!$G223,'SB35 Determination Data'!$K$4:$AN$415,AA$2,FALSE)</f>
        <v>0</v>
      </c>
      <c r="AB223" s="80">
        <f>'5th Cycle Summary-Final'!S223-VLOOKUP(FinalComparison!$G223,'SB35 Determination Data'!$K$4:$AN$415,AB$2,FALSE)</f>
        <v>0</v>
      </c>
      <c r="AC223" s="80">
        <f>'5th Cycle Summary-Final'!T223-VLOOKUP(FinalComparison!$G223,'SB35 Determination Data'!$K$4:$AN$415,AC$2,FALSE)</f>
        <v>0</v>
      </c>
      <c r="AD223" s="80">
        <f>'5th Cycle Summary-Final'!U223-VLOOKUP(FinalComparison!$G223,'SB35 Determination Data'!$K$4:$AN$415,AD$2,FALSE)</f>
        <v>0</v>
      </c>
      <c r="AE223" s="80">
        <f>'5th Cycle Summary-Final'!V223-VLOOKUP(FinalComparison!$G223,'SB35 Determination Data'!$K$4:$AN$415,AE$2,FALSE)</f>
        <v>0</v>
      </c>
      <c r="AF223" s="80">
        <f>'5th Cycle Summary-Final'!W223-VLOOKUP(FinalComparison!$G223,'SB35 Determination Data'!$K$4:$AN$415,AF$2,FALSE)</f>
        <v>0</v>
      </c>
    </row>
    <row r="224" spans="1:32" x14ac:dyDescent="0.2">
      <c r="A224" t="s">
        <v>961</v>
      </c>
      <c r="F224" t="s">
        <v>13</v>
      </c>
      <c r="G224" t="s">
        <v>960</v>
      </c>
      <c r="H224" s="80">
        <f>'5th Cycle Summary-Final'!D224-VLOOKUP(FinalComparison!$G224,'SB35 Determination Data'!$K$4:$AN$415,H$2,FALSE)</f>
        <v>0</v>
      </c>
      <c r="I224" s="80">
        <f>'5th Cycle Summary-Final'!E224-VLOOKUP(FinalComparison!$G224,'SB35 Determination Data'!$K$4:$AN$415,I$2,FALSE)</f>
        <v>0</v>
      </c>
      <c r="J224" s="80">
        <f>'5th Cycle Summary-Final'!F224-VLOOKUP(FinalComparison!$G224,'SB35 Determination Data'!$K$4:$AN$415,J$2,FALSE)</f>
        <v>0</v>
      </c>
      <c r="K224" s="80">
        <f>'5th Cycle Summary-Final'!G224-VLOOKUP(FinalComparison!$G224,'SB35 Determination Data'!$K$4:$AN$415,K$2,FALSE)</f>
        <v>0</v>
      </c>
      <c r="L224" s="80">
        <f>'5th Cycle Summary-Final'!H224-VLOOKUP(FinalComparison!$G224,'SB35 Determination Data'!$K$4:$AN$415,L$2,FALSE)</f>
        <v>0</v>
      </c>
      <c r="M224" s="80">
        <f>'5th Cycle Summary-Final'!I224-VLOOKUP(FinalComparison!$G224,'SB35 Determination Data'!$K$4:$AN$415,M$2,FALSE)</f>
        <v>0</v>
      </c>
      <c r="N224" s="80"/>
      <c r="O224" s="80"/>
      <c r="P224" s="80">
        <f>'5th Cycle Summary-Final'!J224-VLOOKUP(FinalComparison!$G224,'SB35 Determination Data'!$K$4:$AN$415,P$2,FALSE)</f>
        <v>0</v>
      </c>
      <c r="Q224" s="80">
        <f>'5th Cycle Summary-Final'!K224-VLOOKUP(FinalComparison!$G224,'SB35 Determination Data'!$K$4:$AN$415,Q$2,FALSE)</f>
        <v>0</v>
      </c>
      <c r="R224" s="80">
        <f>'5th Cycle Summary-Final'!L224-VLOOKUP(FinalComparison!$G224,'SB35 Determination Data'!$K$4:$AN$415,R$2,FALSE)</f>
        <v>0</v>
      </c>
      <c r="S224" s="80">
        <f>'5th Cycle Summary-Final'!M224-VLOOKUP(FinalComparison!$G224,'SB35 Determination Data'!$K$4:$AN$415,S$2,FALSE)</f>
        <v>0</v>
      </c>
      <c r="T224" s="80">
        <f>'5th Cycle Summary-Final'!N224-VLOOKUP(FinalComparison!$G224,'SB35 Determination Data'!$K$4:$AN$415,T$2,FALSE)</f>
        <v>0</v>
      </c>
      <c r="U224" s="34"/>
      <c r="V224" s="34"/>
      <c r="W224" s="80">
        <f>'5th Cycle Summary-Final'!O224-VLOOKUP(FinalComparison!$G224,'SB35 Determination Data'!$K$4:$AN$415,W$2,FALSE)</f>
        <v>0</v>
      </c>
      <c r="X224" s="34"/>
      <c r="Y224" s="80">
        <f>'5th Cycle Summary-Final'!P224-VLOOKUP(FinalComparison!$G224,'SB35 Determination Data'!$K$4:$AN$415,Y$2,FALSE)</f>
        <v>0</v>
      </c>
      <c r="Z224" s="80">
        <f>'5th Cycle Summary-Final'!Q224-VLOOKUP(FinalComparison!$G224,'SB35 Determination Data'!$K$4:$AN$415,Z$2,FALSE)</f>
        <v>-15</v>
      </c>
      <c r="AA224" s="80">
        <f>'5th Cycle Summary-Final'!R224-VLOOKUP(FinalComparison!$G224,'SB35 Determination Data'!$K$4:$AN$415,AA$2,FALSE)</f>
        <v>0</v>
      </c>
      <c r="AB224" s="80">
        <f>'5th Cycle Summary-Final'!S224-VLOOKUP(FinalComparison!$G224,'SB35 Determination Data'!$K$4:$AN$415,AB$2,FALSE)</f>
        <v>-1.2500000000000002</v>
      </c>
      <c r="AC224" s="80">
        <f>'5th Cycle Summary-Final'!T224-VLOOKUP(FinalComparison!$G224,'SB35 Determination Data'!$K$4:$AN$415,AC$2,FALSE)</f>
        <v>0</v>
      </c>
      <c r="AD224" s="80">
        <f>'5th Cycle Summary-Final'!U224-VLOOKUP(FinalComparison!$G224,'SB35 Determination Data'!$K$4:$AN$415,AD$2,FALSE)</f>
        <v>-41</v>
      </c>
      <c r="AE224" s="80">
        <f>'5th Cycle Summary-Final'!V224-VLOOKUP(FinalComparison!$G224,'SB35 Determination Data'!$K$4:$AN$415,AE$2,FALSE)</f>
        <v>0</v>
      </c>
      <c r="AF224" s="80">
        <f>'5th Cycle Summary-Final'!W224-VLOOKUP(FinalComparison!$G224,'SB35 Determination Data'!$K$4:$AN$415,AF$2,FALSE)</f>
        <v>-1.6400000000000001</v>
      </c>
    </row>
    <row r="225" spans="1:32" x14ac:dyDescent="0.2">
      <c r="A225" t="s">
        <v>35</v>
      </c>
      <c r="F225" t="s">
        <v>3</v>
      </c>
      <c r="G225" t="s">
        <v>34</v>
      </c>
      <c r="H225" s="80">
        <f>'5th Cycle Summary-Final'!D225-VLOOKUP(FinalComparison!$G225,'SB35 Determination Data'!$K$4:$AN$415,H$2,FALSE)</f>
        <v>0</v>
      </c>
      <c r="I225" s="80">
        <f>'5th Cycle Summary-Final'!E225-VLOOKUP(FinalComparison!$G225,'SB35 Determination Data'!$K$4:$AN$415,I$2,FALSE)</f>
        <v>0</v>
      </c>
      <c r="J225" s="80">
        <f>'5th Cycle Summary-Final'!F225-VLOOKUP(FinalComparison!$G225,'SB35 Determination Data'!$K$4:$AN$415,J$2,FALSE)</f>
        <v>0</v>
      </c>
      <c r="K225" s="80">
        <f>'5th Cycle Summary-Final'!G225-VLOOKUP(FinalComparison!$G225,'SB35 Determination Data'!$K$4:$AN$415,K$2,FALSE)</f>
        <v>0</v>
      </c>
      <c r="L225" s="80">
        <f>'5th Cycle Summary-Final'!H225-VLOOKUP(FinalComparison!$G225,'SB35 Determination Data'!$K$4:$AN$415,L$2,FALSE)</f>
        <v>0</v>
      </c>
      <c r="M225" s="80">
        <f>'5th Cycle Summary-Final'!I225-VLOOKUP(FinalComparison!$G225,'SB35 Determination Data'!$K$4:$AN$415,M$2,FALSE)</f>
        <v>0</v>
      </c>
      <c r="N225" s="80"/>
      <c r="O225" s="80"/>
      <c r="P225" s="80">
        <f>'5th Cycle Summary-Final'!J225-VLOOKUP(FinalComparison!$G225,'SB35 Determination Data'!$K$4:$AN$415,P$2,FALSE)</f>
        <v>0</v>
      </c>
      <c r="Q225" s="80">
        <f>'5th Cycle Summary-Final'!K225-VLOOKUP(FinalComparison!$G225,'SB35 Determination Data'!$K$4:$AN$415,Q$2,FALSE)</f>
        <v>0</v>
      </c>
      <c r="R225" s="80">
        <f>'5th Cycle Summary-Final'!L225-VLOOKUP(FinalComparison!$G225,'SB35 Determination Data'!$K$4:$AN$415,R$2,FALSE)</f>
        <v>0</v>
      </c>
      <c r="S225" s="80">
        <f>'5th Cycle Summary-Final'!M225-VLOOKUP(FinalComparison!$G225,'SB35 Determination Data'!$K$4:$AN$415,S$2,FALSE)</f>
        <v>0</v>
      </c>
      <c r="T225" s="80">
        <f>'5th Cycle Summary-Final'!N225-VLOOKUP(FinalComparison!$G225,'SB35 Determination Data'!$K$4:$AN$415,T$2,FALSE)</f>
        <v>0</v>
      </c>
      <c r="U225" s="34"/>
      <c r="V225" s="34"/>
      <c r="W225" s="80">
        <f>'5th Cycle Summary-Final'!O225-VLOOKUP(FinalComparison!$G225,'SB35 Determination Data'!$K$4:$AN$415,W$2,FALSE)</f>
        <v>0</v>
      </c>
      <c r="X225" s="34"/>
      <c r="Y225" s="80">
        <f>'5th Cycle Summary-Final'!P225-VLOOKUP(FinalComparison!$G225,'SB35 Determination Data'!$K$4:$AN$415,Y$2,FALSE)</f>
        <v>0</v>
      </c>
      <c r="Z225" s="80">
        <f>'5th Cycle Summary-Final'!Q225-VLOOKUP(FinalComparison!$G225,'SB35 Determination Data'!$K$4:$AN$415,Z$2,FALSE)</f>
        <v>0</v>
      </c>
      <c r="AA225" s="80">
        <f>'5th Cycle Summary-Final'!R225-VLOOKUP(FinalComparison!$G225,'SB35 Determination Data'!$K$4:$AN$415,AA$2,FALSE)</f>
        <v>0</v>
      </c>
      <c r="AB225" s="80">
        <f>'5th Cycle Summary-Final'!S225-VLOOKUP(FinalComparison!$G225,'SB35 Determination Data'!$K$4:$AN$415,AB$2,FALSE)</f>
        <v>0</v>
      </c>
      <c r="AC225" s="80">
        <f>'5th Cycle Summary-Final'!T225-VLOOKUP(FinalComparison!$G225,'SB35 Determination Data'!$K$4:$AN$415,AC$2,FALSE)</f>
        <v>0</v>
      </c>
      <c r="AD225" s="80">
        <f>'5th Cycle Summary-Final'!U225-VLOOKUP(FinalComparison!$G225,'SB35 Determination Data'!$K$4:$AN$415,AD$2,FALSE)</f>
        <v>0</v>
      </c>
      <c r="AE225" s="80">
        <f>'5th Cycle Summary-Final'!V225-VLOOKUP(FinalComparison!$G225,'SB35 Determination Data'!$K$4:$AN$415,AE$2,FALSE)</f>
        <v>0</v>
      </c>
      <c r="AF225" s="80">
        <f>'5th Cycle Summary-Final'!W225-VLOOKUP(FinalComparison!$G225,'SB35 Determination Data'!$K$4:$AN$415,AF$2,FALSE)</f>
        <v>0</v>
      </c>
    </row>
    <row r="226" spans="1:32" x14ac:dyDescent="0.2">
      <c r="A226" t="s">
        <v>35</v>
      </c>
      <c r="F226" t="s">
        <v>3</v>
      </c>
      <c r="G226" t="s">
        <v>1035</v>
      </c>
      <c r="H226" s="80">
        <f>'5th Cycle Summary-Final'!D226-VLOOKUP(FinalComparison!$G226,'SB35 Determination Data'!$K$4:$AN$415,H$2,FALSE)</f>
        <v>-3</v>
      </c>
      <c r="I226" s="80">
        <f>'5th Cycle Summary-Final'!E226-VLOOKUP(FinalComparison!$G226,'SB35 Determination Data'!$K$4:$AN$415,I$2,FALSE)</f>
        <v>0</v>
      </c>
      <c r="J226" s="80">
        <f>'5th Cycle Summary-Final'!F226-VLOOKUP(FinalComparison!$G226,'SB35 Determination Data'!$K$4:$AN$415,J$2,FALSE)</f>
        <v>0</v>
      </c>
      <c r="K226" s="80">
        <f>'5th Cycle Summary-Final'!G226-VLOOKUP(FinalComparison!$G226,'SB35 Determination Data'!$K$4:$AN$415,K$2,FALSE)</f>
        <v>0</v>
      </c>
      <c r="L226" s="80">
        <f>'5th Cycle Summary-Final'!H226-VLOOKUP(FinalComparison!$G226,'SB35 Determination Data'!$K$4:$AN$415,L$2,FALSE)</f>
        <v>-3</v>
      </c>
      <c r="M226" s="80">
        <f>'5th Cycle Summary-Final'!I226-VLOOKUP(FinalComparison!$G226,'SB35 Determination Data'!$K$4:$AN$415,M$2,FALSE)</f>
        <v>0</v>
      </c>
      <c r="N226" s="80"/>
      <c r="O226" s="80"/>
      <c r="P226" s="80">
        <f>'5th Cycle Summary-Final'!J226-VLOOKUP(FinalComparison!$G226,'SB35 Determination Data'!$K$4:$AN$415,P$2,FALSE)</f>
        <v>0</v>
      </c>
      <c r="Q226" s="80">
        <f>'5th Cycle Summary-Final'!K226-VLOOKUP(FinalComparison!$G226,'SB35 Determination Data'!$K$4:$AN$415,Q$2,FALSE)</f>
        <v>0</v>
      </c>
      <c r="R226" s="80">
        <f>'5th Cycle Summary-Final'!L226-VLOOKUP(FinalComparison!$G226,'SB35 Determination Data'!$K$4:$AN$415,R$2,FALSE)</f>
        <v>0</v>
      </c>
      <c r="S226" s="80">
        <f>'5th Cycle Summary-Final'!M226-VLOOKUP(FinalComparison!$G226,'SB35 Determination Data'!$K$4:$AN$415,S$2,FALSE)</f>
        <v>0</v>
      </c>
      <c r="T226" s="80">
        <f>'5th Cycle Summary-Final'!N226-VLOOKUP(FinalComparison!$G226,'SB35 Determination Data'!$K$4:$AN$415,T$2,FALSE)</f>
        <v>0</v>
      </c>
      <c r="U226" s="34"/>
      <c r="V226" s="34"/>
      <c r="W226" s="80">
        <f>'5th Cycle Summary-Final'!O226-VLOOKUP(FinalComparison!$G226,'SB35 Determination Data'!$K$4:$AN$415,W$2,FALSE)</f>
        <v>0</v>
      </c>
      <c r="X226" s="34"/>
      <c r="Y226" s="80">
        <f>'5th Cycle Summary-Final'!P226-VLOOKUP(FinalComparison!$G226,'SB35 Determination Data'!$K$4:$AN$415,Y$2,FALSE)</f>
        <v>0</v>
      </c>
      <c r="Z226" s="80">
        <f>'5th Cycle Summary-Final'!Q226-VLOOKUP(FinalComparison!$G226,'SB35 Determination Data'!$K$4:$AN$415,Z$2,FALSE)</f>
        <v>0</v>
      </c>
      <c r="AA226" s="80">
        <f>'5th Cycle Summary-Final'!R226-VLOOKUP(FinalComparison!$G226,'SB35 Determination Data'!$K$4:$AN$415,AA$2,FALSE)</f>
        <v>0</v>
      </c>
      <c r="AB226" s="80">
        <f>'5th Cycle Summary-Final'!S226-VLOOKUP(FinalComparison!$G226,'SB35 Determination Data'!$K$4:$AN$415,AB$2,FALSE)</f>
        <v>0</v>
      </c>
      <c r="AC226" s="80">
        <f>'5th Cycle Summary-Final'!T226-VLOOKUP(FinalComparison!$G226,'SB35 Determination Data'!$K$4:$AN$415,AC$2,FALSE)</f>
        <v>0</v>
      </c>
      <c r="AD226" s="80">
        <f>'5th Cycle Summary-Final'!U226-VLOOKUP(FinalComparison!$G226,'SB35 Determination Data'!$K$4:$AN$415,AD$2,FALSE)</f>
        <v>0</v>
      </c>
      <c r="AE226" s="80">
        <f>'5th Cycle Summary-Final'!V226-VLOOKUP(FinalComparison!$G226,'SB35 Determination Data'!$K$4:$AN$415,AE$2,FALSE)</f>
        <v>0</v>
      </c>
      <c r="AF226" s="80">
        <f>'5th Cycle Summary-Final'!W226-VLOOKUP(FinalComparison!$G226,'SB35 Determination Data'!$K$4:$AN$415,AF$2,FALSE)</f>
        <v>0</v>
      </c>
    </row>
    <row r="227" spans="1:32" x14ac:dyDescent="0.2">
      <c r="A227" t="s">
        <v>35</v>
      </c>
      <c r="F227" t="s">
        <v>3</v>
      </c>
      <c r="G227" t="s">
        <v>1040</v>
      </c>
      <c r="H227" s="80">
        <f>'5th Cycle Summary-Final'!D227-VLOOKUP(FinalComparison!$G227,'SB35 Determination Data'!$K$4:$AN$415,H$2,FALSE)</f>
        <v>0</v>
      </c>
      <c r="I227" s="80">
        <f>'5th Cycle Summary-Final'!E227-VLOOKUP(FinalComparison!$G227,'SB35 Determination Data'!$K$4:$AN$415,I$2,FALSE)</f>
        <v>0</v>
      </c>
      <c r="J227" s="80">
        <f>'5th Cycle Summary-Final'!F227-VLOOKUP(FinalComparison!$G227,'SB35 Determination Data'!$K$4:$AN$415,J$2,FALSE)</f>
        <v>0</v>
      </c>
      <c r="K227" s="80">
        <f>'5th Cycle Summary-Final'!G227-VLOOKUP(FinalComparison!$G227,'SB35 Determination Data'!$K$4:$AN$415,K$2,FALSE)</f>
        <v>0</v>
      </c>
      <c r="L227" s="80">
        <f>'5th Cycle Summary-Final'!H227-VLOOKUP(FinalComparison!$G227,'SB35 Determination Data'!$K$4:$AN$415,L$2,FALSE)</f>
        <v>0</v>
      </c>
      <c r="M227" s="80">
        <f>'5th Cycle Summary-Final'!I227-VLOOKUP(FinalComparison!$G227,'SB35 Determination Data'!$K$4:$AN$415,M$2,FALSE)</f>
        <v>0</v>
      </c>
      <c r="N227" s="80"/>
      <c r="O227" s="80"/>
      <c r="P227" s="80">
        <f>'5th Cycle Summary-Final'!J227-VLOOKUP(FinalComparison!$G227,'SB35 Determination Data'!$K$4:$AN$415,P$2,FALSE)</f>
        <v>0</v>
      </c>
      <c r="Q227" s="80">
        <f>'5th Cycle Summary-Final'!K227-VLOOKUP(FinalComparison!$G227,'SB35 Determination Data'!$K$4:$AN$415,Q$2,FALSE)</f>
        <v>0</v>
      </c>
      <c r="R227" s="80">
        <f>'5th Cycle Summary-Final'!L227-VLOOKUP(FinalComparison!$G227,'SB35 Determination Data'!$K$4:$AN$415,R$2,FALSE)</f>
        <v>0</v>
      </c>
      <c r="S227" s="80">
        <f>'5th Cycle Summary-Final'!M227-VLOOKUP(FinalComparison!$G227,'SB35 Determination Data'!$K$4:$AN$415,S$2,FALSE)</f>
        <v>0</v>
      </c>
      <c r="T227" s="80">
        <f>'5th Cycle Summary-Final'!N227-VLOOKUP(FinalComparison!$G227,'SB35 Determination Data'!$K$4:$AN$415,T$2,FALSE)</f>
        <v>0</v>
      </c>
      <c r="U227" s="34"/>
      <c r="V227" s="34"/>
      <c r="W227" s="80">
        <f>'5th Cycle Summary-Final'!O227-VLOOKUP(FinalComparison!$G227,'SB35 Determination Data'!$K$4:$AN$415,W$2,FALSE)</f>
        <v>0</v>
      </c>
      <c r="X227" s="34"/>
      <c r="Y227" s="80">
        <f>'5th Cycle Summary-Final'!P227-VLOOKUP(FinalComparison!$G227,'SB35 Determination Data'!$K$4:$AN$415,Y$2,FALSE)</f>
        <v>0</v>
      </c>
      <c r="Z227" s="80">
        <f>'5th Cycle Summary-Final'!Q227-VLOOKUP(FinalComparison!$G227,'SB35 Determination Data'!$K$4:$AN$415,Z$2,FALSE)</f>
        <v>0</v>
      </c>
      <c r="AA227" s="80">
        <f>'5th Cycle Summary-Final'!R227-VLOOKUP(FinalComparison!$G227,'SB35 Determination Data'!$K$4:$AN$415,AA$2,FALSE)</f>
        <v>0</v>
      </c>
      <c r="AB227" s="80">
        <f>'5th Cycle Summary-Final'!S227-VLOOKUP(FinalComparison!$G227,'SB35 Determination Data'!$K$4:$AN$415,AB$2,FALSE)</f>
        <v>0</v>
      </c>
      <c r="AC227" s="80">
        <f>'5th Cycle Summary-Final'!T227-VLOOKUP(FinalComparison!$G227,'SB35 Determination Data'!$K$4:$AN$415,AC$2,FALSE)</f>
        <v>0</v>
      </c>
      <c r="AD227" s="80">
        <f>'5th Cycle Summary-Final'!U227-VLOOKUP(FinalComparison!$G227,'SB35 Determination Data'!$K$4:$AN$415,AD$2,FALSE)</f>
        <v>0</v>
      </c>
      <c r="AE227" s="80">
        <f>'5th Cycle Summary-Final'!V227-VLOOKUP(FinalComparison!$G227,'SB35 Determination Data'!$K$4:$AN$415,AE$2,FALSE)</f>
        <v>0</v>
      </c>
      <c r="AF227" s="80">
        <f>'5th Cycle Summary-Final'!W227-VLOOKUP(FinalComparison!$G227,'SB35 Determination Data'!$K$4:$AN$415,AF$2,FALSE)</f>
        <v>0</v>
      </c>
    </row>
    <row r="228" spans="1:32" x14ac:dyDescent="0.2">
      <c r="A228" t="s">
        <v>35</v>
      </c>
      <c r="F228" t="s">
        <v>3</v>
      </c>
      <c r="G228" t="s">
        <v>71</v>
      </c>
      <c r="H228" s="80">
        <f>'5th Cycle Summary-Final'!D228-VLOOKUP(FinalComparison!$G228,'SB35 Determination Data'!$K$4:$AN$415,H$2,FALSE)</f>
        <v>0</v>
      </c>
      <c r="I228" s="80">
        <f>'5th Cycle Summary-Final'!E228-VLOOKUP(FinalComparison!$G228,'SB35 Determination Data'!$K$4:$AN$415,I$2,FALSE)</f>
        <v>0</v>
      </c>
      <c r="J228" s="80">
        <f>'5th Cycle Summary-Final'!F228-VLOOKUP(FinalComparison!$G228,'SB35 Determination Data'!$K$4:$AN$415,J$2,FALSE)</f>
        <v>0</v>
      </c>
      <c r="K228" s="80">
        <f>'5th Cycle Summary-Final'!G228-VLOOKUP(FinalComparison!$G228,'SB35 Determination Data'!$K$4:$AN$415,K$2,FALSE)</f>
        <v>0</v>
      </c>
      <c r="L228" s="80">
        <f>'5th Cycle Summary-Final'!H228-VLOOKUP(FinalComparison!$G228,'SB35 Determination Data'!$K$4:$AN$415,L$2,FALSE)</f>
        <v>0</v>
      </c>
      <c r="M228" s="80">
        <f>'5th Cycle Summary-Final'!I228-VLOOKUP(FinalComparison!$G228,'SB35 Determination Data'!$K$4:$AN$415,M$2,FALSE)</f>
        <v>0</v>
      </c>
      <c r="N228" s="80"/>
      <c r="O228" s="80"/>
      <c r="P228" s="80">
        <f>'5th Cycle Summary-Final'!J228-VLOOKUP(FinalComparison!$G228,'SB35 Determination Data'!$K$4:$AN$415,P$2,FALSE)</f>
        <v>0</v>
      </c>
      <c r="Q228" s="80">
        <f>'5th Cycle Summary-Final'!K228-VLOOKUP(FinalComparison!$G228,'SB35 Determination Data'!$K$4:$AN$415,Q$2,FALSE)</f>
        <v>0</v>
      </c>
      <c r="R228" s="80">
        <f>'5th Cycle Summary-Final'!L228-VLOOKUP(FinalComparison!$G228,'SB35 Determination Data'!$K$4:$AN$415,R$2,FALSE)</f>
        <v>0</v>
      </c>
      <c r="S228" s="80">
        <f>'5th Cycle Summary-Final'!M228-VLOOKUP(FinalComparison!$G228,'SB35 Determination Data'!$K$4:$AN$415,S$2,FALSE)</f>
        <v>0</v>
      </c>
      <c r="T228" s="80">
        <f>'5th Cycle Summary-Final'!N228-VLOOKUP(FinalComparison!$G228,'SB35 Determination Data'!$K$4:$AN$415,T$2,FALSE)</f>
        <v>0</v>
      </c>
      <c r="U228" s="34"/>
      <c r="V228" s="34"/>
      <c r="W228" s="80">
        <f>'5th Cycle Summary-Final'!O228-VLOOKUP(FinalComparison!$G228,'SB35 Determination Data'!$K$4:$AN$415,W$2,FALSE)</f>
        <v>0</v>
      </c>
      <c r="X228" s="34"/>
      <c r="Y228" s="80">
        <f>'5th Cycle Summary-Final'!P228-VLOOKUP(FinalComparison!$G228,'SB35 Determination Data'!$K$4:$AN$415,Y$2,FALSE)</f>
        <v>0</v>
      </c>
      <c r="Z228" s="80">
        <f>'5th Cycle Summary-Final'!Q228-VLOOKUP(FinalComparison!$G228,'SB35 Determination Data'!$K$4:$AN$415,Z$2,FALSE)</f>
        <v>0</v>
      </c>
      <c r="AA228" s="80">
        <f>'5th Cycle Summary-Final'!R228-VLOOKUP(FinalComparison!$G228,'SB35 Determination Data'!$K$4:$AN$415,AA$2,FALSE)</f>
        <v>0</v>
      </c>
      <c r="AB228" s="80">
        <f>'5th Cycle Summary-Final'!S228-VLOOKUP(FinalComparison!$G228,'SB35 Determination Data'!$K$4:$AN$415,AB$2,FALSE)</f>
        <v>0</v>
      </c>
      <c r="AC228" s="80">
        <f>'5th Cycle Summary-Final'!T228-VLOOKUP(FinalComparison!$G228,'SB35 Determination Data'!$K$4:$AN$415,AC$2,FALSE)</f>
        <v>0</v>
      </c>
      <c r="AD228" s="80">
        <f>'5th Cycle Summary-Final'!U228-VLOOKUP(FinalComparison!$G228,'SB35 Determination Data'!$K$4:$AN$415,AD$2,FALSE)</f>
        <v>0</v>
      </c>
      <c r="AE228" s="80">
        <f>'5th Cycle Summary-Final'!V228-VLOOKUP(FinalComparison!$G228,'SB35 Determination Data'!$K$4:$AN$415,AE$2,FALSE)</f>
        <v>0</v>
      </c>
      <c r="AF228" s="80">
        <f>'5th Cycle Summary-Final'!W228-VLOOKUP(FinalComparison!$G228,'SB35 Determination Data'!$K$4:$AN$415,AF$2,FALSE)</f>
        <v>0</v>
      </c>
    </row>
    <row r="229" spans="1:32" x14ac:dyDescent="0.2">
      <c r="A229" t="s">
        <v>35</v>
      </c>
      <c r="F229" t="s">
        <v>3</v>
      </c>
      <c r="G229" t="s">
        <v>83</v>
      </c>
      <c r="H229" s="80">
        <f>'5th Cycle Summary-Final'!D229-VLOOKUP(FinalComparison!$G229,'SB35 Determination Data'!$K$4:$AN$415,H$2,FALSE)</f>
        <v>-787</v>
      </c>
      <c r="I229" s="80">
        <f>'5th Cycle Summary-Final'!E229-VLOOKUP(FinalComparison!$G229,'SB35 Determination Data'!$K$4:$AN$415,I$2,FALSE)</f>
        <v>0</v>
      </c>
      <c r="J229" s="80">
        <f>'5th Cycle Summary-Final'!F229-VLOOKUP(FinalComparison!$G229,'SB35 Determination Data'!$K$4:$AN$415,J$2,FALSE)</f>
        <v>0</v>
      </c>
      <c r="K229" s="80">
        <f>'5th Cycle Summary-Final'!G229-VLOOKUP(FinalComparison!$G229,'SB35 Determination Data'!$K$4:$AN$415,K$2,FALSE)</f>
        <v>0</v>
      </c>
      <c r="L229" s="80">
        <f>'5th Cycle Summary-Final'!H229-VLOOKUP(FinalComparison!$G229,'SB35 Determination Data'!$K$4:$AN$415,L$2,FALSE)</f>
        <v>-787</v>
      </c>
      <c r="M229" s="80">
        <f>'5th Cycle Summary-Final'!I229-VLOOKUP(FinalComparison!$G229,'SB35 Determination Data'!$K$4:$AN$415,M$2,FALSE)</f>
        <v>5.1401728295819939E-2</v>
      </c>
      <c r="N229" s="80"/>
      <c r="O229" s="80"/>
      <c r="P229" s="80">
        <f>'5th Cycle Summary-Final'!J229-VLOOKUP(FinalComparison!$G229,'SB35 Determination Data'!$K$4:$AN$415,P$2,FALSE)</f>
        <v>-501</v>
      </c>
      <c r="Q229" s="80">
        <f>'5th Cycle Summary-Final'!K229-VLOOKUP(FinalComparison!$G229,'SB35 Determination Data'!$K$4:$AN$415,Q$2,FALSE)</f>
        <v>0</v>
      </c>
      <c r="R229" s="80">
        <f>'5th Cycle Summary-Final'!L229-VLOOKUP(FinalComparison!$G229,'SB35 Determination Data'!$K$4:$AN$415,R$2,FALSE)</f>
        <v>0</v>
      </c>
      <c r="S229" s="80">
        <f>'5th Cycle Summary-Final'!M229-VLOOKUP(FinalComparison!$G229,'SB35 Determination Data'!$K$4:$AN$415,S$2,FALSE)</f>
        <v>0</v>
      </c>
      <c r="T229" s="80">
        <f>'5th Cycle Summary-Final'!N229-VLOOKUP(FinalComparison!$G229,'SB35 Determination Data'!$K$4:$AN$415,T$2,FALSE)</f>
        <v>-501</v>
      </c>
      <c r="U229" s="34"/>
      <c r="V229" s="34"/>
      <c r="W229" s="80">
        <f>'5th Cycle Summary-Final'!O229-VLOOKUP(FinalComparison!$G229,'SB35 Determination Data'!$K$4:$AN$415,W$2,FALSE)</f>
        <v>4.3239209235736702E-2</v>
      </c>
      <c r="X229" s="34"/>
      <c r="Y229" s="80">
        <f>'5th Cycle Summary-Final'!P229-VLOOKUP(FinalComparison!$G229,'SB35 Determination Data'!$K$4:$AN$415,Y$2,FALSE)</f>
        <v>-584</v>
      </c>
      <c r="Z229" s="80">
        <f>'5th Cycle Summary-Final'!Q229-VLOOKUP(FinalComparison!$G229,'SB35 Determination Data'!$K$4:$AN$415,Z$2,FALSE)</f>
        <v>0</v>
      </c>
      <c r="AA229" s="80">
        <f>'5th Cycle Summary-Final'!R229-VLOOKUP(FinalComparison!$G229,'SB35 Determination Data'!$K$4:$AN$415,AA$2,FALSE)</f>
        <v>-584</v>
      </c>
      <c r="AB229" s="80">
        <f>'5th Cycle Summary-Final'!S229-VLOOKUP(FinalComparison!$G229,'SB35 Determination Data'!$K$4:$AN$415,AB$2,FALSE)</f>
        <v>0</v>
      </c>
      <c r="AC229" s="80">
        <f>'5th Cycle Summary-Final'!T229-VLOOKUP(FinalComparison!$G229,'SB35 Determination Data'!$K$4:$AN$415,AC$2,FALSE)</f>
        <v>-2945</v>
      </c>
      <c r="AD229" s="80">
        <f>'5th Cycle Summary-Final'!U229-VLOOKUP(FinalComparison!$G229,'SB35 Determination Data'!$K$4:$AN$415,AD$2,FALSE)</f>
        <v>0</v>
      </c>
      <c r="AE229" s="80">
        <f>'5th Cycle Summary-Final'!V229-VLOOKUP(FinalComparison!$G229,'SB35 Determination Data'!$K$4:$AN$415,AE$2,FALSE)</f>
        <v>-2857</v>
      </c>
      <c r="AF229" s="80" t="e">
        <f>'5th Cycle Summary-Final'!W229-VLOOKUP(FinalComparison!$G229,'SB35 Determination Data'!$K$4:$AN$415,AF$2,FALSE)</f>
        <v>#DIV/0!</v>
      </c>
    </row>
    <row r="230" spans="1:32" x14ac:dyDescent="0.2">
      <c r="A230" t="s">
        <v>35</v>
      </c>
      <c r="F230" t="s">
        <v>3</v>
      </c>
      <c r="G230" t="s">
        <v>91</v>
      </c>
      <c r="H230" s="80">
        <f>'5th Cycle Summary-Final'!D230-VLOOKUP(FinalComparison!$G230,'SB35 Determination Data'!$K$4:$AN$415,H$2,FALSE)</f>
        <v>0</v>
      </c>
      <c r="I230" s="80">
        <f>'5th Cycle Summary-Final'!E230-VLOOKUP(FinalComparison!$G230,'SB35 Determination Data'!$K$4:$AN$415,I$2,FALSE)</f>
        <v>0</v>
      </c>
      <c r="J230" s="80">
        <f>'5th Cycle Summary-Final'!F230-VLOOKUP(FinalComparison!$G230,'SB35 Determination Data'!$K$4:$AN$415,J$2,FALSE)</f>
        <v>0</v>
      </c>
      <c r="K230" s="80">
        <f>'5th Cycle Summary-Final'!G230-VLOOKUP(FinalComparison!$G230,'SB35 Determination Data'!$K$4:$AN$415,K$2,FALSE)</f>
        <v>0</v>
      </c>
      <c r="L230" s="80">
        <f>'5th Cycle Summary-Final'!H230-VLOOKUP(FinalComparison!$G230,'SB35 Determination Data'!$K$4:$AN$415,L$2,FALSE)</f>
        <v>0</v>
      </c>
      <c r="M230" s="80">
        <f>'5th Cycle Summary-Final'!I230-VLOOKUP(FinalComparison!$G230,'SB35 Determination Data'!$K$4:$AN$415,M$2,FALSE)</f>
        <v>0</v>
      </c>
      <c r="N230" s="80"/>
      <c r="O230" s="80"/>
      <c r="P230" s="80">
        <f>'5th Cycle Summary-Final'!J230-VLOOKUP(FinalComparison!$G230,'SB35 Determination Data'!$K$4:$AN$415,P$2,FALSE)</f>
        <v>0</v>
      </c>
      <c r="Q230" s="80">
        <f>'5th Cycle Summary-Final'!K230-VLOOKUP(FinalComparison!$G230,'SB35 Determination Data'!$K$4:$AN$415,Q$2,FALSE)</f>
        <v>0</v>
      </c>
      <c r="R230" s="80">
        <f>'5th Cycle Summary-Final'!L230-VLOOKUP(FinalComparison!$G230,'SB35 Determination Data'!$K$4:$AN$415,R$2,FALSE)</f>
        <v>0</v>
      </c>
      <c r="S230" s="80">
        <f>'5th Cycle Summary-Final'!M230-VLOOKUP(FinalComparison!$G230,'SB35 Determination Data'!$K$4:$AN$415,S$2,FALSE)</f>
        <v>0</v>
      </c>
      <c r="T230" s="80">
        <f>'5th Cycle Summary-Final'!N230-VLOOKUP(FinalComparison!$G230,'SB35 Determination Data'!$K$4:$AN$415,T$2,FALSE)</f>
        <v>0</v>
      </c>
      <c r="U230" s="34"/>
      <c r="V230" s="34"/>
      <c r="W230" s="80">
        <f>'5th Cycle Summary-Final'!O230-VLOOKUP(FinalComparison!$G230,'SB35 Determination Data'!$K$4:$AN$415,W$2,FALSE)</f>
        <v>0</v>
      </c>
      <c r="X230" s="34"/>
      <c r="Y230" s="80">
        <f>'5th Cycle Summary-Final'!P230-VLOOKUP(FinalComparison!$G230,'SB35 Determination Data'!$K$4:$AN$415,Y$2,FALSE)</f>
        <v>0</v>
      </c>
      <c r="Z230" s="80">
        <f>'5th Cycle Summary-Final'!Q230-VLOOKUP(FinalComparison!$G230,'SB35 Determination Data'!$K$4:$AN$415,Z$2,FALSE)</f>
        <v>0</v>
      </c>
      <c r="AA230" s="80">
        <f>'5th Cycle Summary-Final'!R230-VLOOKUP(FinalComparison!$G230,'SB35 Determination Data'!$K$4:$AN$415,AA$2,FALSE)</f>
        <v>0</v>
      </c>
      <c r="AB230" s="80">
        <f>'5th Cycle Summary-Final'!S230-VLOOKUP(FinalComparison!$G230,'SB35 Determination Data'!$K$4:$AN$415,AB$2,FALSE)</f>
        <v>0</v>
      </c>
      <c r="AC230" s="80">
        <f>'5th Cycle Summary-Final'!T230-VLOOKUP(FinalComparison!$G230,'SB35 Determination Data'!$K$4:$AN$415,AC$2,FALSE)</f>
        <v>0</v>
      </c>
      <c r="AD230" s="80">
        <f>'5th Cycle Summary-Final'!U230-VLOOKUP(FinalComparison!$G230,'SB35 Determination Data'!$K$4:$AN$415,AD$2,FALSE)</f>
        <v>0</v>
      </c>
      <c r="AE230" s="80">
        <f>'5th Cycle Summary-Final'!V230-VLOOKUP(FinalComparison!$G230,'SB35 Determination Data'!$K$4:$AN$415,AE$2,FALSE)</f>
        <v>0</v>
      </c>
      <c r="AF230" s="80">
        <f>'5th Cycle Summary-Final'!W230-VLOOKUP(FinalComparison!$G230,'SB35 Determination Data'!$K$4:$AN$415,AF$2,FALSE)</f>
        <v>0</v>
      </c>
    </row>
    <row r="231" spans="1:32" x14ac:dyDescent="0.2">
      <c r="A231" t="s">
        <v>35</v>
      </c>
      <c r="F231" t="s">
        <v>3</v>
      </c>
      <c r="G231" t="s">
        <v>1046</v>
      </c>
      <c r="H231" s="80">
        <f>'5th Cycle Summary-Final'!D231-VLOOKUP(FinalComparison!$G231,'SB35 Determination Data'!$K$4:$AN$415,H$2,FALSE)</f>
        <v>0</v>
      </c>
      <c r="I231" s="80">
        <f>'5th Cycle Summary-Final'!E231-VLOOKUP(FinalComparison!$G231,'SB35 Determination Data'!$K$4:$AN$415,I$2,FALSE)</f>
        <v>0</v>
      </c>
      <c r="J231" s="80">
        <f>'5th Cycle Summary-Final'!F231-VLOOKUP(FinalComparison!$G231,'SB35 Determination Data'!$K$4:$AN$415,J$2,FALSE)</f>
        <v>0</v>
      </c>
      <c r="K231" s="80">
        <f>'5th Cycle Summary-Final'!G231-VLOOKUP(FinalComparison!$G231,'SB35 Determination Data'!$K$4:$AN$415,K$2,FALSE)</f>
        <v>0</v>
      </c>
      <c r="L231" s="80">
        <f>'5th Cycle Summary-Final'!H231-VLOOKUP(FinalComparison!$G231,'SB35 Determination Data'!$K$4:$AN$415,L$2,FALSE)</f>
        <v>0</v>
      </c>
      <c r="M231" s="80">
        <f>'5th Cycle Summary-Final'!I231-VLOOKUP(FinalComparison!$G231,'SB35 Determination Data'!$K$4:$AN$415,M$2,FALSE)</f>
        <v>0</v>
      </c>
      <c r="N231" s="80"/>
      <c r="O231" s="80"/>
      <c r="P231" s="80">
        <f>'5th Cycle Summary-Final'!J231-VLOOKUP(FinalComparison!$G231,'SB35 Determination Data'!$K$4:$AN$415,P$2,FALSE)</f>
        <v>0</v>
      </c>
      <c r="Q231" s="80">
        <f>'5th Cycle Summary-Final'!K231-VLOOKUP(FinalComparison!$G231,'SB35 Determination Data'!$K$4:$AN$415,Q$2,FALSE)</f>
        <v>0</v>
      </c>
      <c r="R231" s="80">
        <f>'5th Cycle Summary-Final'!L231-VLOOKUP(FinalComparison!$G231,'SB35 Determination Data'!$K$4:$AN$415,R$2,FALSE)</f>
        <v>0</v>
      </c>
      <c r="S231" s="80">
        <f>'5th Cycle Summary-Final'!M231-VLOOKUP(FinalComparison!$G231,'SB35 Determination Data'!$K$4:$AN$415,S$2,FALSE)</f>
        <v>0</v>
      </c>
      <c r="T231" s="80">
        <f>'5th Cycle Summary-Final'!N231-VLOOKUP(FinalComparison!$G231,'SB35 Determination Data'!$K$4:$AN$415,T$2,FALSE)</f>
        <v>0</v>
      </c>
      <c r="U231" s="34"/>
      <c r="V231" s="34"/>
      <c r="W231" s="80">
        <f>'5th Cycle Summary-Final'!O231-VLOOKUP(FinalComparison!$G231,'SB35 Determination Data'!$K$4:$AN$415,W$2,FALSE)</f>
        <v>0</v>
      </c>
      <c r="X231" s="34"/>
      <c r="Y231" s="80">
        <f>'5th Cycle Summary-Final'!P231-VLOOKUP(FinalComparison!$G231,'SB35 Determination Data'!$K$4:$AN$415,Y$2,FALSE)</f>
        <v>0</v>
      </c>
      <c r="Z231" s="80">
        <f>'5th Cycle Summary-Final'!Q231-VLOOKUP(FinalComparison!$G231,'SB35 Determination Data'!$K$4:$AN$415,Z$2,FALSE)</f>
        <v>0</v>
      </c>
      <c r="AA231" s="80">
        <f>'5th Cycle Summary-Final'!R231-VLOOKUP(FinalComparison!$G231,'SB35 Determination Data'!$K$4:$AN$415,AA$2,FALSE)</f>
        <v>0</v>
      </c>
      <c r="AB231" s="80">
        <f>'5th Cycle Summary-Final'!S231-VLOOKUP(FinalComparison!$G231,'SB35 Determination Data'!$K$4:$AN$415,AB$2,FALSE)</f>
        <v>0</v>
      </c>
      <c r="AC231" s="80">
        <f>'5th Cycle Summary-Final'!T231-VLOOKUP(FinalComparison!$G231,'SB35 Determination Data'!$K$4:$AN$415,AC$2,FALSE)</f>
        <v>0</v>
      </c>
      <c r="AD231" s="80">
        <f>'5th Cycle Summary-Final'!U231-VLOOKUP(FinalComparison!$G231,'SB35 Determination Data'!$K$4:$AN$415,AD$2,FALSE)</f>
        <v>0</v>
      </c>
      <c r="AE231" s="80">
        <f>'5th Cycle Summary-Final'!V231-VLOOKUP(FinalComparison!$G231,'SB35 Determination Data'!$K$4:$AN$415,AE$2,FALSE)</f>
        <v>0</v>
      </c>
      <c r="AF231" s="80">
        <f>'5th Cycle Summary-Final'!W231-VLOOKUP(FinalComparison!$G231,'SB35 Determination Data'!$K$4:$AN$415,AF$2,FALSE)</f>
        <v>0</v>
      </c>
    </row>
    <row r="232" spans="1:32" x14ac:dyDescent="0.2">
      <c r="A232" t="s">
        <v>35</v>
      </c>
      <c r="F232" t="s">
        <v>3</v>
      </c>
      <c r="G232" t="s">
        <v>1048</v>
      </c>
      <c r="H232" s="80">
        <f>'5th Cycle Summary-Final'!D232-VLOOKUP(FinalComparison!$G232,'SB35 Determination Data'!$K$4:$AN$415,H$2,FALSE)</f>
        <v>0</v>
      </c>
      <c r="I232" s="80">
        <f>'5th Cycle Summary-Final'!E232-VLOOKUP(FinalComparison!$G232,'SB35 Determination Data'!$K$4:$AN$415,I$2,FALSE)</f>
        <v>0</v>
      </c>
      <c r="J232" s="80">
        <f>'5th Cycle Summary-Final'!F232-VLOOKUP(FinalComparison!$G232,'SB35 Determination Data'!$K$4:$AN$415,J$2,FALSE)</f>
        <v>0</v>
      </c>
      <c r="K232" s="80">
        <f>'5th Cycle Summary-Final'!G232-VLOOKUP(FinalComparison!$G232,'SB35 Determination Data'!$K$4:$AN$415,K$2,FALSE)</f>
        <v>0</v>
      </c>
      <c r="L232" s="80">
        <f>'5th Cycle Summary-Final'!H232-VLOOKUP(FinalComparison!$G232,'SB35 Determination Data'!$K$4:$AN$415,L$2,FALSE)</f>
        <v>0</v>
      </c>
      <c r="M232" s="80">
        <f>'5th Cycle Summary-Final'!I232-VLOOKUP(FinalComparison!$G232,'SB35 Determination Data'!$K$4:$AN$415,M$2,FALSE)</f>
        <v>0</v>
      </c>
      <c r="N232" s="80"/>
      <c r="O232" s="80"/>
      <c r="P232" s="80">
        <f>'5th Cycle Summary-Final'!J232-VLOOKUP(FinalComparison!$G232,'SB35 Determination Data'!$K$4:$AN$415,P$2,FALSE)</f>
        <v>0</v>
      </c>
      <c r="Q232" s="80">
        <f>'5th Cycle Summary-Final'!K232-VLOOKUP(FinalComparison!$G232,'SB35 Determination Data'!$K$4:$AN$415,Q$2,FALSE)</f>
        <v>0</v>
      </c>
      <c r="R232" s="80">
        <f>'5th Cycle Summary-Final'!L232-VLOOKUP(FinalComparison!$G232,'SB35 Determination Data'!$K$4:$AN$415,R$2,FALSE)</f>
        <v>0</v>
      </c>
      <c r="S232" s="80">
        <f>'5th Cycle Summary-Final'!M232-VLOOKUP(FinalComparison!$G232,'SB35 Determination Data'!$K$4:$AN$415,S$2,FALSE)</f>
        <v>0</v>
      </c>
      <c r="T232" s="80">
        <f>'5th Cycle Summary-Final'!N232-VLOOKUP(FinalComparison!$G232,'SB35 Determination Data'!$K$4:$AN$415,T$2,FALSE)</f>
        <v>0</v>
      </c>
      <c r="U232" s="34"/>
      <c r="V232" s="34"/>
      <c r="W232" s="80">
        <f>'5th Cycle Summary-Final'!O232-VLOOKUP(FinalComparison!$G232,'SB35 Determination Data'!$K$4:$AN$415,W$2,FALSE)</f>
        <v>0</v>
      </c>
      <c r="X232" s="34"/>
      <c r="Y232" s="80">
        <f>'5th Cycle Summary-Final'!P232-VLOOKUP(FinalComparison!$G232,'SB35 Determination Data'!$K$4:$AN$415,Y$2,FALSE)</f>
        <v>0</v>
      </c>
      <c r="Z232" s="80">
        <f>'5th Cycle Summary-Final'!Q232-VLOOKUP(FinalComparison!$G232,'SB35 Determination Data'!$K$4:$AN$415,Z$2,FALSE)</f>
        <v>0</v>
      </c>
      <c r="AA232" s="80">
        <f>'5th Cycle Summary-Final'!R232-VLOOKUP(FinalComparison!$G232,'SB35 Determination Data'!$K$4:$AN$415,AA$2,FALSE)</f>
        <v>0</v>
      </c>
      <c r="AB232" s="80">
        <f>'5th Cycle Summary-Final'!S232-VLOOKUP(FinalComparison!$G232,'SB35 Determination Data'!$K$4:$AN$415,AB$2,FALSE)</f>
        <v>0</v>
      </c>
      <c r="AC232" s="80">
        <f>'5th Cycle Summary-Final'!T232-VLOOKUP(FinalComparison!$G232,'SB35 Determination Data'!$K$4:$AN$415,AC$2,FALSE)</f>
        <v>0</v>
      </c>
      <c r="AD232" s="80">
        <f>'5th Cycle Summary-Final'!U232-VLOOKUP(FinalComparison!$G232,'SB35 Determination Data'!$K$4:$AN$415,AD$2,FALSE)</f>
        <v>0</v>
      </c>
      <c r="AE232" s="80">
        <f>'5th Cycle Summary-Final'!V232-VLOOKUP(FinalComparison!$G232,'SB35 Determination Data'!$K$4:$AN$415,AE$2,FALSE)</f>
        <v>0</v>
      </c>
      <c r="AF232" s="80">
        <f>'5th Cycle Summary-Final'!W232-VLOOKUP(FinalComparison!$G232,'SB35 Determination Data'!$K$4:$AN$415,AF$2,FALSE)</f>
        <v>0</v>
      </c>
    </row>
    <row r="233" spans="1:32" x14ac:dyDescent="0.2">
      <c r="A233" t="s">
        <v>35</v>
      </c>
      <c r="F233" t="s">
        <v>3</v>
      </c>
      <c r="G233" t="s">
        <v>147</v>
      </c>
      <c r="H233" s="80">
        <f>'5th Cycle Summary-Final'!D233-VLOOKUP(FinalComparison!$G233,'SB35 Determination Data'!$K$4:$AN$415,H$2,FALSE)</f>
        <v>0</v>
      </c>
      <c r="I233" s="80">
        <f>'5th Cycle Summary-Final'!E233-VLOOKUP(FinalComparison!$G233,'SB35 Determination Data'!$K$4:$AN$415,I$2,FALSE)</f>
        <v>0</v>
      </c>
      <c r="J233" s="80">
        <f>'5th Cycle Summary-Final'!F233-VLOOKUP(FinalComparison!$G233,'SB35 Determination Data'!$K$4:$AN$415,J$2,FALSE)</f>
        <v>0</v>
      </c>
      <c r="K233" s="80">
        <f>'5th Cycle Summary-Final'!G233-VLOOKUP(FinalComparison!$G233,'SB35 Determination Data'!$K$4:$AN$415,K$2,FALSE)</f>
        <v>0</v>
      </c>
      <c r="L233" s="80">
        <f>'5th Cycle Summary-Final'!H233-VLOOKUP(FinalComparison!$G233,'SB35 Determination Data'!$K$4:$AN$415,L$2,FALSE)</f>
        <v>0</v>
      </c>
      <c r="M233" s="80">
        <f>'5th Cycle Summary-Final'!I233-VLOOKUP(FinalComparison!$G233,'SB35 Determination Data'!$K$4:$AN$415,M$2,FALSE)</f>
        <v>0</v>
      </c>
      <c r="N233" s="80"/>
      <c r="O233" s="80"/>
      <c r="P233" s="80">
        <f>'5th Cycle Summary-Final'!J233-VLOOKUP(FinalComparison!$G233,'SB35 Determination Data'!$K$4:$AN$415,P$2,FALSE)</f>
        <v>0</v>
      </c>
      <c r="Q233" s="80">
        <f>'5th Cycle Summary-Final'!K233-VLOOKUP(FinalComparison!$G233,'SB35 Determination Data'!$K$4:$AN$415,Q$2,FALSE)</f>
        <v>0</v>
      </c>
      <c r="R233" s="80">
        <f>'5th Cycle Summary-Final'!L233-VLOOKUP(FinalComparison!$G233,'SB35 Determination Data'!$K$4:$AN$415,R$2,FALSE)</f>
        <v>0</v>
      </c>
      <c r="S233" s="80">
        <f>'5th Cycle Summary-Final'!M233-VLOOKUP(FinalComparison!$G233,'SB35 Determination Data'!$K$4:$AN$415,S$2,FALSE)</f>
        <v>0</v>
      </c>
      <c r="T233" s="80">
        <f>'5th Cycle Summary-Final'!N233-VLOOKUP(FinalComparison!$G233,'SB35 Determination Data'!$K$4:$AN$415,T$2,FALSE)</f>
        <v>0</v>
      </c>
      <c r="U233" s="34"/>
      <c r="V233" s="34"/>
      <c r="W233" s="80">
        <f>'5th Cycle Summary-Final'!O233-VLOOKUP(FinalComparison!$G233,'SB35 Determination Data'!$K$4:$AN$415,W$2,FALSE)</f>
        <v>0</v>
      </c>
      <c r="X233" s="34"/>
      <c r="Y233" s="80">
        <f>'5th Cycle Summary-Final'!P233-VLOOKUP(FinalComparison!$G233,'SB35 Determination Data'!$K$4:$AN$415,Y$2,FALSE)</f>
        <v>0</v>
      </c>
      <c r="Z233" s="80">
        <f>'5th Cycle Summary-Final'!Q233-VLOOKUP(FinalComparison!$G233,'SB35 Determination Data'!$K$4:$AN$415,Z$2,FALSE)</f>
        <v>0</v>
      </c>
      <c r="AA233" s="80">
        <f>'5th Cycle Summary-Final'!R233-VLOOKUP(FinalComparison!$G233,'SB35 Determination Data'!$K$4:$AN$415,AA$2,FALSE)</f>
        <v>0</v>
      </c>
      <c r="AB233" s="80">
        <f>'5th Cycle Summary-Final'!S233-VLOOKUP(FinalComparison!$G233,'SB35 Determination Data'!$K$4:$AN$415,AB$2,FALSE)</f>
        <v>0</v>
      </c>
      <c r="AC233" s="80">
        <f>'5th Cycle Summary-Final'!T233-VLOOKUP(FinalComparison!$G233,'SB35 Determination Data'!$K$4:$AN$415,AC$2,FALSE)</f>
        <v>0</v>
      </c>
      <c r="AD233" s="80">
        <f>'5th Cycle Summary-Final'!U233-VLOOKUP(FinalComparison!$G233,'SB35 Determination Data'!$K$4:$AN$415,AD$2,FALSE)</f>
        <v>0</v>
      </c>
      <c r="AE233" s="80">
        <f>'5th Cycle Summary-Final'!V233-VLOOKUP(FinalComparison!$G233,'SB35 Determination Data'!$K$4:$AN$415,AE$2,FALSE)</f>
        <v>0</v>
      </c>
      <c r="AF233" s="80">
        <f>'5th Cycle Summary-Final'!W233-VLOOKUP(FinalComparison!$G233,'SB35 Determination Data'!$K$4:$AN$415,AF$2,FALSE)</f>
        <v>0</v>
      </c>
    </row>
    <row r="234" spans="1:32" x14ac:dyDescent="0.2">
      <c r="A234" t="s">
        <v>35</v>
      </c>
      <c r="F234" t="s">
        <v>3</v>
      </c>
      <c r="G234" t="s">
        <v>157</v>
      </c>
      <c r="H234" s="80">
        <f>'5th Cycle Summary-Final'!D234-VLOOKUP(FinalComparison!$G234,'SB35 Determination Data'!$K$4:$AN$415,H$2,FALSE)</f>
        <v>0</v>
      </c>
      <c r="I234" s="80">
        <f>'5th Cycle Summary-Final'!E234-VLOOKUP(FinalComparison!$G234,'SB35 Determination Data'!$K$4:$AN$415,I$2,FALSE)</f>
        <v>0</v>
      </c>
      <c r="J234" s="80">
        <f>'5th Cycle Summary-Final'!F234-VLOOKUP(FinalComparison!$G234,'SB35 Determination Data'!$K$4:$AN$415,J$2,FALSE)</f>
        <v>0</v>
      </c>
      <c r="K234" s="80">
        <f>'5th Cycle Summary-Final'!G234-VLOOKUP(FinalComparison!$G234,'SB35 Determination Data'!$K$4:$AN$415,K$2,FALSE)</f>
        <v>0</v>
      </c>
      <c r="L234" s="80">
        <f>'5th Cycle Summary-Final'!H234-VLOOKUP(FinalComparison!$G234,'SB35 Determination Data'!$K$4:$AN$415,L$2,FALSE)</f>
        <v>0</v>
      </c>
      <c r="M234" s="80">
        <f>'5th Cycle Summary-Final'!I234-VLOOKUP(FinalComparison!$G234,'SB35 Determination Data'!$K$4:$AN$415,M$2,FALSE)</f>
        <v>0</v>
      </c>
      <c r="N234" s="80"/>
      <c r="O234" s="80"/>
      <c r="P234" s="80">
        <f>'5th Cycle Summary-Final'!J234-VLOOKUP(FinalComparison!$G234,'SB35 Determination Data'!$K$4:$AN$415,P$2,FALSE)</f>
        <v>0</v>
      </c>
      <c r="Q234" s="80">
        <f>'5th Cycle Summary-Final'!K234-VLOOKUP(FinalComparison!$G234,'SB35 Determination Data'!$K$4:$AN$415,Q$2,FALSE)</f>
        <v>0</v>
      </c>
      <c r="R234" s="80">
        <f>'5th Cycle Summary-Final'!L234-VLOOKUP(FinalComparison!$G234,'SB35 Determination Data'!$K$4:$AN$415,R$2,FALSE)</f>
        <v>0</v>
      </c>
      <c r="S234" s="80">
        <f>'5th Cycle Summary-Final'!M234-VLOOKUP(FinalComparison!$G234,'SB35 Determination Data'!$K$4:$AN$415,S$2,FALSE)</f>
        <v>0</v>
      </c>
      <c r="T234" s="80">
        <f>'5th Cycle Summary-Final'!N234-VLOOKUP(FinalComparison!$G234,'SB35 Determination Data'!$K$4:$AN$415,T$2,FALSE)</f>
        <v>0</v>
      </c>
      <c r="U234" s="34"/>
      <c r="V234" s="34"/>
      <c r="W234" s="80">
        <f>'5th Cycle Summary-Final'!O234-VLOOKUP(FinalComparison!$G234,'SB35 Determination Data'!$K$4:$AN$415,W$2,FALSE)</f>
        <v>0</v>
      </c>
      <c r="X234" s="34"/>
      <c r="Y234" s="80">
        <f>'5th Cycle Summary-Final'!P234-VLOOKUP(FinalComparison!$G234,'SB35 Determination Data'!$K$4:$AN$415,Y$2,FALSE)</f>
        <v>0</v>
      </c>
      <c r="Z234" s="80">
        <f>'5th Cycle Summary-Final'!Q234-VLOOKUP(FinalComparison!$G234,'SB35 Determination Data'!$K$4:$AN$415,Z$2,FALSE)</f>
        <v>0</v>
      </c>
      <c r="AA234" s="80">
        <f>'5th Cycle Summary-Final'!R234-VLOOKUP(FinalComparison!$G234,'SB35 Determination Data'!$K$4:$AN$415,AA$2,FALSE)</f>
        <v>0</v>
      </c>
      <c r="AB234" s="80">
        <f>'5th Cycle Summary-Final'!S234-VLOOKUP(FinalComparison!$G234,'SB35 Determination Data'!$K$4:$AN$415,AB$2,FALSE)</f>
        <v>0</v>
      </c>
      <c r="AC234" s="80">
        <f>'5th Cycle Summary-Final'!T234-VLOOKUP(FinalComparison!$G234,'SB35 Determination Data'!$K$4:$AN$415,AC$2,FALSE)</f>
        <v>0</v>
      </c>
      <c r="AD234" s="80">
        <f>'5th Cycle Summary-Final'!U234-VLOOKUP(FinalComparison!$G234,'SB35 Determination Data'!$K$4:$AN$415,AD$2,FALSE)</f>
        <v>-24</v>
      </c>
      <c r="AE234" s="80">
        <f>'5th Cycle Summary-Final'!V234-VLOOKUP(FinalComparison!$G234,'SB35 Determination Data'!$K$4:$AN$415,AE$2,FALSE)</f>
        <v>0</v>
      </c>
      <c r="AF234" s="80">
        <f>'5th Cycle Summary-Final'!W234-VLOOKUP(FinalComparison!$G234,'SB35 Determination Data'!$K$4:$AN$415,AF$2,FALSE)</f>
        <v>-0.38709677419354849</v>
      </c>
    </row>
    <row r="235" spans="1:32" x14ac:dyDescent="0.2">
      <c r="A235" t="s">
        <v>35</v>
      </c>
      <c r="F235" t="s">
        <v>3</v>
      </c>
      <c r="G235" t="s">
        <v>158</v>
      </c>
      <c r="H235" s="80">
        <f>'5th Cycle Summary-Final'!D235-VLOOKUP(FinalComparison!$G235,'SB35 Determination Data'!$K$4:$AN$415,H$2,FALSE)</f>
        <v>0</v>
      </c>
      <c r="I235" s="80">
        <f>'5th Cycle Summary-Final'!E235-VLOOKUP(FinalComparison!$G235,'SB35 Determination Data'!$K$4:$AN$415,I$2,FALSE)</f>
        <v>0</v>
      </c>
      <c r="J235" s="80">
        <f>'5th Cycle Summary-Final'!F235-VLOOKUP(FinalComparison!$G235,'SB35 Determination Data'!$K$4:$AN$415,J$2,FALSE)</f>
        <v>0</v>
      </c>
      <c r="K235" s="80">
        <f>'5th Cycle Summary-Final'!G235-VLOOKUP(FinalComparison!$G235,'SB35 Determination Data'!$K$4:$AN$415,K$2,FALSE)</f>
        <v>0</v>
      </c>
      <c r="L235" s="80">
        <f>'5th Cycle Summary-Final'!H235-VLOOKUP(FinalComparison!$G235,'SB35 Determination Data'!$K$4:$AN$415,L$2,FALSE)</f>
        <v>0</v>
      </c>
      <c r="M235" s="80">
        <f>'5th Cycle Summary-Final'!I235-VLOOKUP(FinalComparison!$G235,'SB35 Determination Data'!$K$4:$AN$415,M$2,FALSE)</f>
        <v>0</v>
      </c>
      <c r="N235" s="80"/>
      <c r="O235" s="80"/>
      <c r="P235" s="80">
        <f>'5th Cycle Summary-Final'!J235-VLOOKUP(FinalComparison!$G235,'SB35 Determination Data'!$K$4:$AN$415,P$2,FALSE)</f>
        <v>0</v>
      </c>
      <c r="Q235" s="80">
        <f>'5th Cycle Summary-Final'!K235-VLOOKUP(FinalComparison!$G235,'SB35 Determination Data'!$K$4:$AN$415,Q$2,FALSE)</f>
        <v>0</v>
      </c>
      <c r="R235" s="80">
        <f>'5th Cycle Summary-Final'!L235-VLOOKUP(FinalComparison!$G235,'SB35 Determination Data'!$K$4:$AN$415,R$2,FALSE)</f>
        <v>0</v>
      </c>
      <c r="S235" s="80">
        <f>'5th Cycle Summary-Final'!M235-VLOOKUP(FinalComparison!$G235,'SB35 Determination Data'!$K$4:$AN$415,S$2,FALSE)</f>
        <v>0</v>
      </c>
      <c r="T235" s="80">
        <f>'5th Cycle Summary-Final'!N235-VLOOKUP(FinalComparison!$G235,'SB35 Determination Data'!$K$4:$AN$415,T$2,FALSE)</f>
        <v>0</v>
      </c>
      <c r="U235" s="34"/>
      <c r="V235" s="34"/>
      <c r="W235" s="80">
        <f>'5th Cycle Summary-Final'!O235-VLOOKUP(FinalComparison!$G235,'SB35 Determination Data'!$K$4:$AN$415,W$2,FALSE)</f>
        <v>0</v>
      </c>
      <c r="X235" s="34"/>
      <c r="Y235" s="80">
        <f>'5th Cycle Summary-Final'!P235-VLOOKUP(FinalComparison!$G235,'SB35 Determination Data'!$K$4:$AN$415,Y$2,FALSE)</f>
        <v>0</v>
      </c>
      <c r="Z235" s="80">
        <f>'5th Cycle Summary-Final'!Q235-VLOOKUP(FinalComparison!$G235,'SB35 Determination Data'!$K$4:$AN$415,Z$2,FALSE)</f>
        <v>0</v>
      </c>
      <c r="AA235" s="80">
        <f>'5th Cycle Summary-Final'!R235-VLOOKUP(FinalComparison!$G235,'SB35 Determination Data'!$K$4:$AN$415,AA$2,FALSE)</f>
        <v>0</v>
      </c>
      <c r="AB235" s="80">
        <f>'5th Cycle Summary-Final'!S235-VLOOKUP(FinalComparison!$G235,'SB35 Determination Data'!$K$4:$AN$415,AB$2,FALSE)</f>
        <v>0</v>
      </c>
      <c r="AC235" s="80">
        <f>'5th Cycle Summary-Final'!T235-VLOOKUP(FinalComparison!$G235,'SB35 Determination Data'!$K$4:$AN$415,AC$2,FALSE)</f>
        <v>0</v>
      </c>
      <c r="AD235" s="80">
        <f>'5th Cycle Summary-Final'!U235-VLOOKUP(FinalComparison!$G235,'SB35 Determination Data'!$K$4:$AN$415,AD$2,FALSE)</f>
        <v>0</v>
      </c>
      <c r="AE235" s="80">
        <f>'5th Cycle Summary-Final'!V235-VLOOKUP(FinalComparison!$G235,'SB35 Determination Data'!$K$4:$AN$415,AE$2,FALSE)</f>
        <v>0</v>
      </c>
      <c r="AF235" s="80">
        <f>'5th Cycle Summary-Final'!W235-VLOOKUP(FinalComparison!$G235,'SB35 Determination Data'!$K$4:$AN$415,AF$2,FALSE)</f>
        <v>0</v>
      </c>
    </row>
    <row r="236" spans="1:32" x14ac:dyDescent="0.2">
      <c r="A236" t="s">
        <v>35</v>
      </c>
      <c r="F236" t="s">
        <v>3</v>
      </c>
      <c r="G236" t="s">
        <v>170</v>
      </c>
      <c r="H236" s="80">
        <f>'5th Cycle Summary-Final'!D236-VLOOKUP(FinalComparison!$G236,'SB35 Determination Data'!$K$4:$AN$415,H$2,FALSE)</f>
        <v>-218</v>
      </c>
      <c r="I236" s="80">
        <f>'5th Cycle Summary-Final'!E236-VLOOKUP(FinalComparison!$G236,'SB35 Determination Data'!$K$4:$AN$415,I$2,FALSE)</f>
        <v>0</v>
      </c>
      <c r="J236" s="80">
        <f>'5th Cycle Summary-Final'!F236-VLOOKUP(FinalComparison!$G236,'SB35 Determination Data'!$K$4:$AN$415,J$2,FALSE)</f>
        <v>0</v>
      </c>
      <c r="K236" s="80">
        <f>'5th Cycle Summary-Final'!G236-VLOOKUP(FinalComparison!$G236,'SB35 Determination Data'!$K$4:$AN$415,K$2,FALSE)</f>
        <v>0</v>
      </c>
      <c r="L236" s="80">
        <f>'5th Cycle Summary-Final'!H236-VLOOKUP(FinalComparison!$G236,'SB35 Determination Data'!$K$4:$AN$415,L$2,FALSE)</f>
        <v>-218</v>
      </c>
      <c r="M236" s="80">
        <f>'5th Cycle Summary-Final'!I236-VLOOKUP(FinalComparison!$G236,'SB35 Determination Data'!$K$4:$AN$415,M$2,FALSE)</f>
        <v>3.7274897237553968E-4</v>
      </c>
      <c r="N236" s="80"/>
      <c r="O236" s="80"/>
      <c r="P236" s="80">
        <f>'5th Cycle Summary-Final'!J236-VLOOKUP(FinalComparison!$G236,'SB35 Determination Data'!$K$4:$AN$415,P$2,FALSE)</f>
        <v>-162</v>
      </c>
      <c r="Q236" s="80">
        <f>'5th Cycle Summary-Final'!K236-VLOOKUP(FinalComparison!$G236,'SB35 Determination Data'!$K$4:$AN$415,Q$2,FALSE)</f>
        <v>0</v>
      </c>
      <c r="R236" s="80">
        <f>'5th Cycle Summary-Final'!L236-VLOOKUP(FinalComparison!$G236,'SB35 Determination Data'!$K$4:$AN$415,R$2,FALSE)</f>
        <v>0</v>
      </c>
      <c r="S236" s="80">
        <f>'5th Cycle Summary-Final'!M236-VLOOKUP(FinalComparison!$G236,'SB35 Determination Data'!$K$4:$AN$415,S$2,FALSE)</f>
        <v>0</v>
      </c>
      <c r="T236" s="80">
        <f>'5th Cycle Summary-Final'!N236-VLOOKUP(FinalComparison!$G236,'SB35 Determination Data'!$K$4:$AN$415,T$2,FALSE)</f>
        <v>-162</v>
      </c>
      <c r="U236" s="34"/>
      <c r="V236" s="34"/>
      <c r="W236" s="80">
        <f>'5th Cycle Summary-Final'!O236-VLOOKUP(FinalComparison!$G236,'SB35 Determination Data'!$K$4:$AN$415,W$2,FALSE)</f>
        <v>0</v>
      </c>
      <c r="X236" s="34"/>
      <c r="Y236" s="80">
        <f>'5th Cycle Summary-Final'!P236-VLOOKUP(FinalComparison!$G236,'SB35 Determination Data'!$K$4:$AN$415,Y$2,FALSE)</f>
        <v>-68</v>
      </c>
      <c r="Z236" s="80">
        <f>'5th Cycle Summary-Final'!Q236-VLOOKUP(FinalComparison!$G236,'SB35 Determination Data'!$K$4:$AN$415,Z$2,FALSE)</f>
        <v>0</v>
      </c>
      <c r="AA236" s="80">
        <f>'5th Cycle Summary-Final'!R236-VLOOKUP(FinalComparison!$G236,'SB35 Determination Data'!$K$4:$AN$415,AA$2,FALSE)</f>
        <v>-68</v>
      </c>
      <c r="AB236" s="80">
        <f>'5th Cycle Summary-Final'!S236-VLOOKUP(FinalComparison!$G236,'SB35 Determination Data'!$K$4:$AN$415,AB$2,FALSE)</f>
        <v>6.1542764852147491E-2</v>
      </c>
      <c r="AC236" s="80">
        <f>'5th Cycle Summary-Final'!T236-VLOOKUP(FinalComparison!$G236,'SB35 Determination Data'!$K$4:$AN$415,AC$2,FALSE)</f>
        <v>-718</v>
      </c>
      <c r="AD236" s="80">
        <f>'5th Cycle Summary-Final'!U236-VLOOKUP(FinalComparison!$G236,'SB35 Determination Data'!$K$4:$AN$415,AD$2,FALSE)</f>
        <v>0</v>
      </c>
      <c r="AE236" s="80">
        <f>'5th Cycle Summary-Final'!V236-VLOOKUP(FinalComparison!$G236,'SB35 Determination Data'!$K$4:$AN$415,AE$2,FALSE)</f>
        <v>-718</v>
      </c>
      <c r="AF236" s="80">
        <f>'5th Cycle Summary-Final'!W236-VLOOKUP(FinalComparison!$G236,'SB35 Determination Data'!$K$4:$AN$415,AF$2,FALSE)</f>
        <v>0.18619116113421352</v>
      </c>
    </row>
    <row r="237" spans="1:32" x14ac:dyDescent="0.2">
      <c r="A237" t="s">
        <v>35</v>
      </c>
      <c r="F237" t="s">
        <v>3</v>
      </c>
      <c r="G237" t="s">
        <v>193</v>
      </c>
      <c r="H237" s="80">
        <f>'5th Cycle Summary-Final'!D237-VLOOKUP(FinalComparison!$G237,'SB35 Determination Data'!$K$4:$AN$415,H$2,FALSE)</f>
        <v>0</v>
      </c>
      <c r="I237" s="80">
        <f>'5th Cycle Summary-Final'!E237-VLOOKUP(FinalComparison!$G237,'SB35 Determination Data'!$K$4:$AN$415,I$2,FALSE)</f>
        <v>0</v>
      </c>
      <c r="J237" s="80">
        <f>'5th Cycle Summary-Final'!F237-VLOOKUP(FinalComparison!$G237,'SB35 Determination Data'!$K$4:$AN$415,J$2,FALSE)</f>
        <v>0</v>
      </c>
      <c r="K237" s="80">
        <f>'5th Cycle Summary-Final'!G237-VLOOKUP(FinalComparison!$G237,'SB35 Determination Data'!$K$4:$AN$415,K$2,FALSE)</f>
        <v>0</v>
      </c>
      <c r="L237" s="80">
        <f>'5th Cycle Summary-Final'!H237-VLOOKUP(FinalComparison!$G237,'SB35 Determination Data'!$K$4:$AN$415,L$2,FALSE)</f>
        <v>0</v>
      </c>
      <c r="M237" s="80">
        <f>'5th Cycle Summary-Final'!I237-VLOOKUP(FinalComparison!$G237,'SB35 Determination Data'!$K$4:$AN$415,M$2,FALSE)</f>
        <v>0</v>
      </c>
      <c r="N237" s="80"/>
      <c r="O237" s="80"/>
      <c r="P237" s="80">
        <f>'5th Cycle Summary-Final'!J237-VLOOKUP(FinalComparison!$G237,'SB35 Determination Data'!$K$4:$AN$415,P$2,FALSE)</f>
        <v>0</v>
      </c>
      <c r="Q237" s="80">
        <f>'5th Cycle Summary-Final'!K237-VLOOKUP(FinalComparison!$G237,'SB35 Determination Data'!$K$4:$AN$415,Q$2,FALSE)</f>
        <v>0</v>
      </c>
      <c r="R237" s="80">
        <f>'5th Cycle Summary-Final'!L237-VLOOKUP(FinalComparison!$G237,'SB35 Determination Data'!$K$4:$AN$415,R$2,FALSE)</f>
        <v>0</v>
      </c>
      <c r="S237" s="80">
        <f>'5th Cycle Summary-Final'!M237-VLOOKUP(FinalComparison!$G237,'SB35 Determination Data'!$K$4:$AN$415,S$2,FALSE)</f>
        <v>0</v>
      </c>
      <c r="T237" s="80">
        <f>'5th Cycle Summary-Final'!N237-VLOOKUP(FinalComparison!$G237,'SB35 Determination Data'!$K$4:$AN$415,T$2,FALSE)</f>
        <v>0</v>
      </c>
      <c r="U237" s="34"/>
      <c r="V237" s="34"/>
      <c r="W237" s="80">
        <f>'5th Cycle Summary-Final'!O237-VLOOKUP(FinalComparison!$G237,'SB35 Determination Data'!$K$4:$AN$415,W$2,FALSE)</f>
        <v>0</v>
      </c>
      <c r="X237" s="34"/>
      <c r="Y237" s="80">
        <f>'5th Cycle Summary-Final'!P237-VLOOKUP(FinalComparison!$G237,'SB35 Determination Data'!$K$4:$AN$415,Y$2,FALSE)</f>
        <v>0</v>
      </c>
      <c r="Z237" s="80">
        <f>'5th Cycle Summary-Final'!Q237-VLOOKUP(FinalComparison!$G237,'SB35 Determination Data'!$K$4:$AN$415,Z$2,FALSE)</f>
        <v>0</v>
      </c>
      <c r="AA237" s="80">
        <f>'5th Cycle Summary-Final'!R237-VLOOKUP(FinalComparison!$G237,'SB35 Determination Data'!$K$4:$AN$415,AA$2,FALSE)</f>
        <v>0</v>
      </c>
      <c r="AB237" s="80">
        <f>'5th Cycle Summary-Final'!S237-VLOOKUP(FinalComparison!$G237,'SB35 Determination Data'!$K$4:$AN$415,AB$2,FALSE)</f>
        <v>0</v>
      </c>
      <c r="AC237" s="80">
        <f>'5th Cycle Summary-Final'!T237-VLOOKUP(FinalComparison!$G237,'SB35 Determination Data'!$K$4:$AN$415,AC$2,FALSE)</f>
        <v>0</v>
      </c>
      <c r="AD237" s="80">
        <f>'5th Cycle Summary-Final'!U237-VLOOKUP(FinalComparison!$G237,'SB35 Determination Data'!$K$4:$AN$415,AD$2,FALSE)</f>
        <v>0</v>
      </c>
      <c r="AE237" s="80">
        <f>'5th Cycle Summary-Final'!V237-VLOOKUP(FinalComparison!$G237,'SB35 Determination Data'!$K$4:$AN$415,AE$2,FALSE)</f>
        <v>0</v>
      </c>
      <c r="AF237" s="80">
        <f>'5th Cycle Summary-Final'!W237-VLOOKUP(FinalComparison!$G237,'SB35 Determination Data'!$K$4:$AN$415,AF$2,FALSE)</f>
        <v>0</v>
      </c>
    </row>
    <row r="238" spans="1:32" x14ac:dyDescent="0.2">
      <c r="A238" t="s">
        <v>35</v>
      </c>
      <c r="F238" t="s">
        <v>3</v>
      </c>
      <c r="G238" t="s">
        <v>203</v>
      </c>
      <c r="H238" s="80">
        <f>'5th Cycle Summary-Final'!D238-VLOOKUP(FinalComparison!$G238,'SB35 Determination Data'!$K$4:$AN$415,H$2,FALSE)</f>
        <v>0</v>
      </c>
      <c r="I238" s="80">
        <f>'5th Cycle Summary-Final'!E238-VLOOKUP(FinalComparison!$G238,'SB35 Determination Data'!$K$4:$AN$415,I$2,FALSE)</f>
        <v>0</v>
      </c>
      <c r="J238" s="80">
        <f>'5th Cycle Summary-Final'!F238-VLOOKUP(FinalComparison!$G238,'SB35 Determination Data'!$K$4:$AN$415,J$2,FALSE)</f>
        <v>0</v>
      </c>
      <c r="K238" s="80">
        <f>'5th Cycle Summary-Final'!G238-VLOOKUP(FinalComparison!$G238,'SB35 Determination Data'!$K$4:$AN$415,K$2,FALSE)</f>
        <v>0</v>
      </c>
      <c r="L238" s="80">
        <f>'5th Cycle Summary-Final'!H238-VLOOKUP(FinalComparison!$G238,'SB35 Determination Data'!$K$4:$AN$415,L$2,FALSE)</f>
        <v>0</v>
      </c>
      <c r="M238" s="80">
        <f>'5th Cycle Summary-Final'!I238-VLOOKUP(FinalComparison!$G238,'SB35 Determination Data'!$K$4:$AN$415,M$2,FALSE)</f>
        <v>0</v>
      </c>
      <c r="N238" s="80"/>
      <c r="O238" s="80"/>
      <c r="P238" s="80">
        <f>'5th Cycle Summary-Final'!J238-VLOOKUP(FinalComparison!$G238,'SB35 Determination Data'!$K$4:$AN$415,P$2,FALSE)</f>
        <v>0</v>
      </c>
      <c r="Q238" s="80">
        <f>'5th Cycle Summary-Final'!K238-VLOOKUP(FinalComparison!$G238,'SB35 Determination Data'!$K$4:$AN$415,Q$2,FALSE)</f>
        <v>0</v>
      </c>
      <c r="R238" s="80">
        <f>'5th Cycle Summary-Final'!L238-VLOOKUP(FinalComparison!$G238,'SB35 Determination Data'!$K$4:$AN$415,R$2,FALSE)</f>
        <v>0</v>
      </c>
      <c r="S238" s="80">
        <f>'5th Cycle Summary-Final'!M238-VLOOKUP(FinalComparison!$G238,'SB35 Determination Data'!$K$4:$AN$415,S$2,FALSE)</f>
        <v>0</v>
      </c>
      <c r="T238" s="80">
        <f>'5th Cycle Summary-Final'!N238-VLOOKUP(FinalComparison!$G238,'SB35 Determination Data'!$K$4:$AN$415,T$2,FALSE)</f>
        <v>0</v>
      </c>
      <c r="U238" s="34"/>
      <c r="V238" s="34"/>
      <c r="W238" s="80">
        <f>'5th Cycle Summary-Final'!O238-VLOOKUP(FinalComparison!$G238,'SB35 Determination Data'!$K$4:$AN$415,W$2,FALSE)</f>
        <v>0</v>
      </c>
      <c r="X238" s="34"/>
      <c r="Y238" s="80">
        <f>'5th Cycle Summary-Final'!P238-VLOOKUP(FinalComparison!$G238,'SB35 Determination Data'!$K$4:$AN$415,Y$2,FALSE)</f>
        <v>0</v>
      </c>
      <c r="Z238" s="80">
        <f>'5th Cycle Summary-Final'!Q238-VLOOKUP(FinalComparison!$G238,'SB35 Determination Data'!$K$4:$AN$415,Z$2,FALSE)</f>
        <v>0</v>
      </c>
      <c r="AA238" s="80">
        <f>'5th Cycle Summary-Final'!R238-VLOOKUP(FinalComparison!$G238,'SB35 Determination Data'!$K$4:$AN$415,AA$2,FALSE)</f>
        <v>0</v>
      </c>
      <c r="AB238" s="80">
        <f>'5th Cycle Summary-Final'!S238-VLOOKUP(FinalComparison!$G238,'SB35 Determination Data'!$K$4:$AN$415,AB$2,FALSE)</f>
        <v>0</v>
      </c>
      <c r="AC238" s="80">
        <f>'5th Cycle Summary-Final'!T238-VLOOKUP(FinalComparison!$G238,'SB35 Determination Data'!$K$4:$AN$415,AC$2,FALSE)</f>
        <v>0</v>
      </c>
      <c r="AD238" s="80">
        <f>'5th Cycle Summary-Final'!U238-VLOOKUP(FinalComparison!$G238,'SB35 Determination Data'!$K$4:$AN$415,AD$2,FALSE)</f>
        <v>0</v>
      </c>
      <c r="AE238" s="80">
        <f>'5th Cycle Summary-Final'!V238-VLOOKUP(FinalComparison!$G238,'SB35 Determination Data'!$K$4:$AN$415,AE$2,FALSE)</f>
        <v>0</v>
      </c>
      <c r="AF238" s="80">
        <f>'5th Cycle Summary-Final'!W238-VLOOKUP(FinalComparison!$G238,'SB35 Determination Data'!$K$4:$AN$415,AF$2,FALSE)</f>
        <v>0</v>
      </c>
    </row>
    <row r="239" spans="1:32" x14ac:dyDescent="0.2">
      <c r="A239" t="s">
        <v>35</v>
      </c>
      <c r="F239" t="s">
        <v>3</v>
      </c>
      <c r="G239" t="s">
        <v>207</v>
      </c>
      <c r="H239" s="80">
        <f>'5th Cycle Summary-Final'!D239-VLOOKUP(FinalComparison!$G239,'SB35 Determination Data'!$K$4:$AN$415,H$2,FALSE)</f>
        <v>0</v>
      </c>
      <c r="I239" s="80">
        <f>'5th Cycle Summary-Final'!E239-VLOOKUP(FinalComparison!$G239,'SB35 Determination Data'!$K$4:$AN$415,I$2,FALSE)</f>
        <v>0</v>
      </c>
      <c r="J239" s="80">
        <f>'5th Cycle Summary-Final'!F239-VLOOKUP(FinalComparison!$G239,'SB35 Determination Data'!$K$4:$AN$415,J$2,FALSE)</f>
        <v>0</v>
      </c>
      <c r="K239" s="80">
        <f>'5th Cycle Summary-Final'!G239-VLOOKUP(FinalComparison!$G239,'SB35 Determination Data'!$K$4:$AN$415,K$2,FALSE)</f>
        <v>0</v>
      </c>
      <c r="L239" s="80">
        <f>'5th Cycle Summary-Final'!H239-VLOOKUP(FinalComparison!$G239,'SB35 Determination Data'!$K$4:$AN$415,L$2,FALSE)</f>
        <v>0</v>
      </c>
      <c r="M239" s="80">
        <f>'5th Cycle Summary-Final'!I239-VLOOKUP(FinalComparison!$G239,'SB35 Determination Data'!$K$4:$AN$415,M$2,FALSE)</f>
        <v>0</v>
      </c>
      <c r="N239" s="80"/>
      <c r="O239" s="80"/>
      <c r="P239" s="80">
        <f>'5th Cycle Summary-Final'!J239-VLOOKUP(FinalComparison!$G239,'SB35 Determination Data'!$K$4:$AN$415,P$2,FALSE)</f>
        <v>0</v>
      </c>
      <c r="Q239" s="80">
        <f>'5th Cycle Summary-Final'!K239-VLOOKUP(FinalComparison!$G239,'SB35 Determination Data'!$K$4:$AN$415,Q$2,FALSE)</f>
        <v>0</v>
      </c>
      <c r="R239" s="80">
        <f>'5th Cycle Summary-Final'!L239-VLOOKUP(FinalComparison!$G239,'SB35 Determination Data'!$K$4:$AN$415,R$2,FALSE)</f>
        <v>0</v>
      </c>
      <c r="S239" s="80">
        <f>'5th Cycle Summary-Final'!M239-VLOOKUP(FinalComparison!$G239,'SB35 Determination Data'!$K$4:$AN$415,S$2,FALSE)</f>
        <v>0</v>
      </c>
      <c r="T239" s="80">
        <f>'5th Cycle Summary-Final'!N239-VLOOKUP(FinalComparison!$G239,'SB35 Determination Data'!$K$4:$AN$415,T$2,FALSE)</f>
        <v>0</v>
      </c>
      <c r="U239" s="34"/>
      <c r="V239" s="34"/>
      <c r="W239" s="80">
        <f>'5th Cycle Summary-Final'!O239-VLOOKUP(FinalComparison!$G239,'SB35 Determination Data'!$K$4:$AN$415,W$2,FALSE)</f>
        <v>0</v>
      </c>
      <c r="X239" s="34"/>
      <c r="Y239" s="80">
        <f>'5th Cycle Summary-Final'!P239-VLOOKUP(FinalComparison!$G239,'SB35 Determination Data'!$K$4:$AN$415,Y$2,FALSE)</f>
        <v>0</v>
      </c>
      <c r="Z239" s="80">
        <f>'5th Cycle Summary-Final'!Q239-VLOOKUP(FinalComparison!$G239,'SB35 Determination Data'!$K$4:$AN$415,Z$2,FALSE)</f>
        <v>0</v>
      </c>
      <c r="AA239" s="80">
        <f>'5th Cycle Summary-Final'!R239-VLOOKUP(FinalComparison!$G239,'SB35 Determination Data'!$K$4:$AN$415,AA$2,FALSE)</f>
        <v>0</v>
      </c>
      <c r="AB239" s="80">
        <f>'5th Cycle Summary-Final'!S239-VLOOKUP(FinalComparison!$G239,'SB35 Determination Data'!$K$4:$AN$415,AB$2,FALSE)</f>
        <v>0</v>
      </c>
      <c r="AC239" s="80">
        <f>'5th Cycle Summary-Final'!T239-VLOOKUP(FinalComparison!$G239,'SB35 Determination Data'!$K$4:$AN$415,AC$2,FALSE)</f>
        <v>0</v>
      </c>
      <c r="AD239" s="80">
        <f>'5th Cycle Summary-Final'!U239-VLOOKUP(FinalComparison!$G239,'SB35 Determination Data'!$K$4:$AN$415,AD$2,FALSE)</f>
        <v>-872</v>
      </c>
      <c r="AE239" s="80">
        <f>'5th Cycle Summary-Final'!V239-VLOOKUP(FinalComparison!$G239,'SB35 Determination Data'!$K$4:$AN$415,AE$2,FALSE)</f>
        <v>613</v>
      </c>
      <c r="AF239" s="80">
        <f>'5th Cycle Summary-Final'!W239-VLOOKUP(FinalComparison!$G239,'SB35 Determination Data'!$K$4:$AN$415,AF$2,FALSE)</f>
        <v>-1.3907496012759171</v>
      </c>
    </row>
    <row r="240" spans="1:32" x14ac:dyDescent="0.2">
      <c r="A240" t="s">
        <v>35</v>
      </c>
      <c r="F240" t="s">
        <v>3</v>
      </c>
      <c r="G240" t="s">
        <v>1068</v>
      </c>
      <c r="H240" s="80">
        <f>'5th Cycle Summary-Final'!D240-VLOOKUP(FinalComparison!$G240,'SB35 Determination Data'!$K$4:$AN$415,H$2,FALSE)</f>
        <v>-102</v>
      </c>
      <c r="I240" s="80">
        <f>'5th Cycle Summary-Final'!E240-VLOOKUP(FinalComparison!$G240,'SB35 Determination Data'!$K$4:$AN$415,I$2,FALSE)</f>
        <v>0</v>
      </c>
      <c r="J240" s="80">
        <f>'5th Cycle Summary-Final'!F240-VLOOKUP(FinalComparison!$G240,'SB35 Determination Data'!$K$4:$AN$415,J$2,FALSE)</f>
        <v>0</v>
      </c>
      <c r="K240" s="80">
        <f>'5th Cycle Summary-Final'!G240-VLOOKUP(FinalComparison!$G240,'SB35 Determination Data'!$K$4:$AN$415,K$2,FALSE)</f>
        <v>0</v>
      </c>
      <c r="L240" s="80">
        <f>'5th Cycle Summary-Final'!H240-VLOOKUP(FinalComparison!$G240,'SB35 Determination Data'!$K$4:$AN$415,L$2,FALSE)</f>
        <v>-102</v>
      </c>
      <c r="M240" s="80">
        <f>'5th Cycle Summary-Final'!I240-VLOOKUP(FinalComparison!$G240,'SB35 Determination Data'!$K$4:$AN$415,M$2,FALSE)</f>
        <v>0</v>
      </c>
      <c r="N240" s="80"/>
      <c r="O240" s="80"/>
      <c r="P240" s="80">
        <f>'5th Cycle Summary-Final'!J240-VLOOKUP(FinalComparison!$G240,'SB35 Determination Data'!$K$4:$AN$415,P$2,FALSE)</f>
        <v>-34</v>
      </c>
      <c r="Q240" s="80">
        <f>'5th Cycle Summary-Final'!K240-VLOOKUP(FinalComparison!$G240,'SB35 Determination Data'!$K$4:$AN$415,Q$2,FALSE)</f>
        <v>0</v>
      </c>
      <c r="R240" s="80">
        <f>'5th Cycle Summary-Final'!L240-VLOOKUP(FinalComparison!$G240,'SB35 Determination Data'!$K$4:$AN$415,R$2,FALSE)</f>
        <v>0</v>
      </c>
      <c r="S240" s="80">
        <f>'5th Cycle Summary-Final'!M240-VLOOKUP(FinalComparison!$G240,'SB35 Determination Data'!$K$4:$AN$415,S$2,FALSE)</f>
        <v>0</v>
      </c>
      <c r="T240" s="80">
        <f>'5th Cycle Summary-Final'!N240-VLOOKUP(FinalComparison!$G240,'SB35 Determination Data'!$K$4:$AN$415,T$2,FALSE)</f>
        <v>-34</v>
      </c>
      <c r="U240" s="34"/>
      <c r="V240" s="34"/>
      <c r="W240" s="80">
        <f>'5th Cycle Summary-Final'!O240-VLOOKUP(FinalComparison!$G240,'SB35 Determination Data'!$K$4:$AN$415,W$2,FALSE)</f>
        <v>0</v>
      </c>
      <c r="X240" s="34"/>
      <c r="Y240" s="80">
        <f>'5th Cycle Summary-Final'!P240-VLOOKUP(FinalComparison!$G240,'SB35 Determination Data'!$K$4:$AN$415,Y$2,FALSE)</f>
        <v>-15</v>
      </c>
      <c r="Z240" s="80">
        <f>'5th Cycle Summary-Final'!Q240-VLOOKUP(FinalComparison!$G240,'SB35 Determination Data'!$K$4:$AN$415,Z$2,FALSE)</f>
        <v>0</v>
      </c>
      <c r="AA240" s="80">
        <f>'5th Cycle Summary-Final'!R240-VLOOKUP(FinalComparison!$G240,'SB35 Determination Data'!$K$4:$AN$415,AA$2,FALSE)</f>
        <v>-15</v>
      </c>
      <c r="AB240" s="80">
        <f>'5th Cycle Summary-Final'!S240-VLOOKUP(FinalComparison!$G240,'SB35 Determination Data'!$K$4:$AN$415,AB$2,FALSE)</f>
        <v>0</v>
      </c>
      <c r="AC240" s="80">
        <f>'5th Cycle Summary-Final'!T240-VLOOKUP(FinalComparison!$G240,'SB35 Determination Data'!$K$4:$AN$415,AC$2,FALSE)</f>
        <v>-175</v>
      </c>
      <c r="AD240" s="80">
        <f>'5th Cycle Summary-Final'!U240-VLOOKUP(FinalComparison!$G240,'SB35 Determination Data'!$K$4:$AN$415,AD$2,FALSE)</f>
        <v>0</v>
      </c>
      <c r="AE240" s="80">
        <f>'5th Cycle Summary-Final'!V240-VLOOKUP(FinalComparison!$G240,'SB35 Determination Data'!$K$4:$AN$415,AE$2,FALSE)</f>
        <v>-175</v>
      </c>
      <c r="AF240" s="80">
        <f>'5th Cycle Summary-Final'!W240-VLOOKUP(FinalComparison!$G240,'SB35 Determination Data'!$K$4:$AN$415,AF$2,FALSE)</f>
        <v>7.1100637874294071E-3</v>
      </c>
    </row>
    <row r="241" spans="1:32" x14ac:dyDescent="0.2">
      <c r="A241" t="s">
        <v>35</v>
      </c>
      <c r="F241" t="s">
        <v>3</v>
      </c>
      <c r="G241" t="s">
        <v>224</v>
      </c>
      <c r="H241" s="80">
        <f>'5th Cycle Summary-Final'!D241-VLOOKUP(FinalComparison!$G241,'SB35 Determination Data'!$K$4:$AN$415,H$2,FALSE)</f>
        <v>1007</v>
      </c>
      <c r="I241" s="80">
        <f>'5th Cycle Summary-Final'!E241-VLOOKUP(FinalComparison!$G241,'SB35 Determination Data'!$K$4:$AN$415,I$2,FALSE)</f>
        <v>0</v>
      </c>
      <c r="J241" s="80">
        <f>'5th Cycle Summary-Final'!F241-VLOOKUP(FinalComparison!$G241,'SB35 Determination Data'!$K$4:$AN$415,J$2,FALSE)</f>
        <v>0</v>
      </c>
      <c r="K241" s="80">
        <f>'5th Cycle Summary-Final'!G241-VLOOKUP(FinalComparison!$G241,'SB35 Determination Data'!$K$4:$AN$415,K$2,FALSE)</f>
        <v>0</v>
      </c>
      <c r="L241" s="80">
        <f>'5th Cycle Summary-Final'!H241-VLOOKUP(FinalComparison!$G241,'SB35 Determination Data'!$K$4:$AN$415,L$2,FALSE)</f>
        <v>1007</v>
      </c>
      <c r="M241" s="80">
        <f>'5th Cycle Summary-Final'!I241-VLOOKUP(FinalComparison!$G241,'SB35 Determination Data'!$K$4:$AN$415,M$2,FALSE)</f>
        <v>-0.35336596176932311</v>
      </c>
      <c r="N241" s="80"/>
      <c r="O241" s="80"/>
      <c r="P241" s="80">
        <f>'5th Cycle Summary-Final'!J241-VLOOKUP(FinalComparison!$G241,'SB35 Determination Data'!$K$4:$AN$415,P$2,FALSE)</f>
        <v>692</v>
      </c>
      <c r="Q241" s="80">
        <f>'5th Cycle Summary-Final'!K241-VLOOKUP(FinalComparison!$G241,'SB35 Determination Data'!$K$4:$AN$415,Q$2,FALSE)</f>
        <v>0</v>
      </c>
      <c r="R241" s="80">
        <f>'5th Cycle Summary-Final'!L241-VLOOKUP(FinalComparison!$G241,'SB35 Determination Data'!$K$4:$AN$415,R$2,FALSE)</f>
        <v>0</v>
      </c>
      <c r="S241" s="80">
        <f>'5th Cycle Summary-Final'!M241-VLOOKUP(FinalComparison!$G241,'SB35 Determination Data'!$K$4:$AN$415,S$2,FALSE)</f>
        <v>0</v>
      </c>
      <c r="T241" s="80">
        <f>'5th Cycle Summary-Final'!N241-VLOOKUP(FinalComparison!$G241,'SB35 Determination Data'!$K$4:$AN$415,T$2,FALSE)</f>
        <v>692</v>
      </c>
      <c r="U241" s="34"/>
      <c r="V241" s="34"/>
      <c r="W241" s="80">
        <f>'5th Cycle Summary-Final'!O241-VLOOKUP(FinalComparison!$G241,'SB35 Determination Data'!$K$4:$AN$415,W$2,FALSE)</f>
        <v>-0.4898826027962952</v>
      </c>
      <c r="X241" s="34"/>
      <c r="Y241" s="80">
        <f>'5th Cycle Summary-Final'!P241-VLOOKUP(FinalComparison!$G241,'SB35 Determination Data'!$K$4:$AN$415,Y$2,FALSE)</f>
        <v>771</v>
      </c>
      <c r="Z241" s="80">
        <f>'5th Cycle Summary-Final'!Q241-VLOOKUP(FinalComparison!$G241,'SB35 Determination Data'!$K$4:$AN$415,Z$2,FALSE)</f>
        <v>0</v>
      </c>
      <c r="AA241" s="80">
        <f>'5th Cycle Summary-Final'!R241-VLOOKUP(FinalComparison!$G241,'SB35 Determination Data'!$K$4:$AN$415,AA$2,FALSE)</f>
        <v>771</v>
      </c>
      <c r="AB241" s="80">
        <f>'5th Cycle Summary-Final'!S241-VLOOKUP(FinalComparison!$G241,'SB35 Determination Data'!$K$4:$AN$415,AB$2,FALSE)</f>
        <v>0</v>
      </c>
      <c r="AC241" s="80">
        <f>'5th Cycle Summary-Final'!T241-VLOOKUP(FinalComparison!$G241,'SB35 Determination Data'!$K$4:$AN$415,AC$2,FALSE)</f>
        <v>1703</v>
      </c>
      <c r="AD241" s="80">
        <f>'5th Cycle Summary-Final'!U241-VLOOKUP(FinalComparison!$G241,'SB35 Determination Data'!$K$4:$AN$415,AD$2,FALSE)</f>
        <v>0</v>
      </c>
      <c r="AE241" s="80">
        <f>'5th Cycle Summary-Final'!V241-VLOOKUP(FinalComparison!$G241,'SB35 Determination Data'!$K$4:$AN$415,AE$2,FALSE)</f>
        <v>1480</v>
      </c>
      <c r="AF241" s="80">
        <f>'5th Cycle Summary-Final'!W241-VLOOKUP(FinalComparison!$G241,'SB35 Determination Data'!$K$4:$AN$415,AF$2,FALSE)</f>
        <v>-2.0858449612403103</v>
      </c>
    </row>
    <row r="242" spans="1:32" x14ac:dyDescent="0.2">
      <c r="A242" t="s">
        <v>35</v>
      </c>
      <c r="F242" t="s">
        <v>3</v>
      </c>
      <c r="G242" t="s">
        <v>225</v>
      </c>
      <c r="H242" s="80">
        <f>'5th Cycle Summary-Final'!D242-VLOOKUP(FinalComparison!$G242,'SB35 Determination Data'!$K$4:$AN$415,H$2,FALSE)</f>
        <v>460</v>
      </c>
      <c r="I242" s="80">
        <f>'5th Cycle Summary-Final'!E242-VLOOKUP(FinalComparison!$G242,'SB35 Determination Data'!$K$4:$AN$415,I$2,FALSE)</f>
        <v>0</v>
      </c>
      <c r="J242" s="80">
        <f>'5th Cycle Summary-Final'!F242-VLOOKUP(FinalComparison!$G242,'SB35 Determination Data'!$K$4:$AN$415,J$2,FALSE)</f>
        <v>0</v>
      </c>
      <c r="K242" s="80">
        <f>'5th Cycle Summary-Final'!G242-VLOOKUP(FinalComparison!$G242,'SB35 Determination Data'!$K$4:$AN$415,K$2,FALSE)</f>
        <v>0</v>
      </c>
      <c r="L242" s="80">
        <f>'5th Cycle Summary-Final'!H242-VLOOKUP(FinalComparison!$G242,'SB35 Determination Data'!$K$4:$AN$415,L$2,FALSE)</f>
        <v>460</v>
      </c>
      <c r="M242" s="80">
        <f>'5th Cycle Summary-Final'!I242-VLOOKUP(FinalComparison!$G242,'SB35 Determination Data'!$K$4:$AN$415,M$2,FALSE)</f>
        <v>0</v>
      </c>
      <c r="N242" s="80"/>
      <c r="O242" s="80"/>
      <c r="P242" s="80">
        <f>'5th Cycle Summary-Final'!J242-VLOOKUP(FinalComparison!$G242,'SB35 Determination Data'!$K$4:$AN$415,P$2,FALSE)</f>
        <v>323</v>
      </c>
      <c r="Q242" s="80">
        <f>'5th Cycle Summary-Final'!K242-VLOOKUP(FinalComparison!$G242,'SB35 Determination Data'!$K$4:$AN$415,Q$2,FALSE)</f>
        <v>0</v>
      </c>
      <c r="R242" s="80">
        <f>'5th Cycle Summary-Final'!L242-VLOOKUP(FinalComparison!$G242,'SB35 Determination Data'!$K$4:$AN$415,R$2,FALSE)</f>
        <v>0</v>
      </c>
      <c r="S242" s="80">
        <f>'5th Cycle Summary-Final'!M242-VLOOKUP(FinalComparison!$G242,'SB35 Determination Data'!$K$4:$AN$415,S$2,FALSE)</f>
        <v>0</v>
      </c>
      <c r="T242" s="80">
        <f>'5th Cycle Summary-Final'!N242-VLOOKUP(FinalComparison!$G242,'SB35 Determination Data'!$K$4:$AN$415,T$2,FALSE)</f>
        <v>323</v>
      </c>
      <c r="U242" s="34"/>
      <c r="V242" s="34"/>
      <c r="W242" s="80">
        <f>'5th Cycle Summary-Final'!O242-VLOOKUP(FinalComparison!$G242,'SB35 Determination Data'!$K$4:$AN$415,W$2,FALSE)</f>
        <v>0</v>
      </c>
      <c r="X242" s="34"/>
      <c r="Y242" s="80">
        <f>'5th Cycle Summary-Final'!P242-VLOOKUP(FinalComparison!$G242,'SB35 Determination Data'!$K$4:$AN$415,Y$2,FALSE)</f>
        <v>371</v>
      </c>
      <c r="Z242" s="80">
        <f>'5th Cycle Summary-Final'!Q242-VLOOKUP(FinalComparison!$G242,'SB35 Determination Data'!$K$4:$AN$415,Z$2,FALSE)</f>
        <v>0</v>
      </c>
      <c r="AA242" s="80">
        <f>'5th Cycle Summary-Final'!R242-VLOOKUP(FinalComparison!$G242,'SB35 Determination Data'!$K$4:$AN$415,AA$2,FALSE)</f>
        <v>371</v>
      </c>
      <c r="AB242" s="80">
        <f>'5th Cycle Summary-Final'!S242-VLOOKUP(FinalComparison!$G242,'SB35 Determination Data'!$K$4:$AN$415,AB$2,FALSE)</f>
        <v>0</v>
      </c>
      <c r="AC242" s="80">
        <f>'5th Cycle Summary-Final'!T242-VLOOKUP(FinalComparison!$G242,'SB35 Determination Data'!$K$4:$AN$415,AC$2,FALSE)</f>
        <v>835</v>
      </c>
      <c r="AD242" s="80">
        <f>'5th Cycle Summary-Final'!U242-VLOOKUP(FinalComparison!$G242,'SB35 Determination Data'!$K$4:$AN$415,AD$2,FALSE)</f>
        <v>0</v>
      </c>
      <c r="AE242" s="80">
        <f>'5th Cycle Summary-Final'!V242-VLOOKUP(FinalComparison!$G242,'SB35 Determination Data'!$K$4:$AN$415,AE$2,FALSE)</f>
        <v>181</v>
      </c>
      <c r="AF242" s="80">
        <f>'5th Cycle Summary-Final'!W242-VLOOKUP(FinalComparison!$G242,'SB35 Determination Data'!$K$4:$AN$415,AF$2,FALSE)</f>
        <v>-5.8282570071431161</v>
      </c>
    </row>
    <row r="243" spans="1:32" x14ac:dyDescent="0.2">
      <c r="A243" t="s">
        <v>35</v>
      </c>
      <c r="F243" t="s">
        <v>3</v>
      </c>
      <c r="G243" t="s">
        <v>233</v>
      </c>
      <c r="H243" s="80">
        <f>'5th Cycle Summary-Final'!D243-VLOOKUP(FinalComparison!$G243,'SB35 Determination Data'!$K$4:$AN$415,H$2,FALSE)</f>
        <v>0</v>
      </c>
      <c r="I243" s="80">
        <f>'5th Cycle Summary-Final'!E243-VLOOKUP(FinalComparison!$G243,'SB35 Determination Data'!$K$4:$AN$415,I$2,FALSE)</f>
        <v>0</v>
      </c>
      <c r="J243" s="80">
        <f>'5th Cycle Summary-Final'!F243-VLOOKUP(FinalComparison!$G243,'SB35 Determination Data'!$K$4:$AN$415,J$2,FALSE)</f>
        <v>0</v>
      </c>
      <c r="K243" s="80">
        <f>'5th Cycle Summary-Final'!G243-VLOOKUP(FinalComparison!$G243,'SB35 Determination Data'!$K$4:$AN$415,K$2,FALSE)</f>
        <v>0</v>
      </c>
      <c r="L243" s="80">
        <f>'5th Cycle Summary-Final'!H243-VLOOKUP(FinalComparison!$G243,'SB35 Determination Data'!$K$4:$AN$415,L$2,FALSE)</f>
        <v>0</v>
      </c>
      <c r="M243" s="80">
        <f>'5th Cycle Summary-Final'!I243-VLOOKUP(FinalComparison!$G243,'SB35 Determination Data'!$K$4:$AN$415,M$2,FALSE)</f>
        <v>0</v>
      </c>
      <c r="N243" s="80"/>
      <c r="O243" s="80"/>
      <c r="P243" s="80">
        <f>'5th Cycle Summary-Final'!J243-VLOOKUP(FinalComparison!$G243,'SB35 Determination Data'!$K$4:$AN$415,P$2,FALSE)</f>
        <v>0</v>
      </c>
      <c r="Q243" s="80">
        <f>'5th Cycle Summary-Final'!K243-VLOOKUP(FinalComparison!$G243,'SB35 Determination Data'!$K$4:$AN$415,Q$2,FALSE)</f>
        <v>0</v>
      </c>
      <c r="R243" s="80">
        <f>'5th Cycle Summary-Final'!L243-VLOOKUP(FinalComparison!$G243,'SB35 Determination Data'!$K$4:$AN$415,R$2,FALSE)</f>
        <v>0</v>
      </c>
      <c r="S243" s="80">
        <f>'5th Cycle Summary-Final'!M243-VLOOKUP(FinalComparison!$G243,'SB35 Determination Data'!$K$4:$AN$415,S$2,FALSE)</f>
        <v>0</v>
      </c>
      <c r="T243" s="80">
        <f>'5th Cycle Summary-Final'!N243-VLOOKUP(FinalComparison!$G243,'SB35 Determination Data'!$K$4:$AN$415,T$2,FALSE)</f>
        <v>0</v>
      </c>
      <c r="U243" s="34"/>
      <c r="V243" s="34"/>
      <c r="W243" s="80">
        <f>'5th Cycle Summary-Final'!O243-VLOOKUP(FinalComparison!$G243,'SB35 Determination Data'!$K$4:$AN$415,W$2,FALSE)</f>
        <v>0</v>
      </c>
      <c r="X243" s="34"/>
      <c r="Y243" s="80">
        <f>'5th Cycle Summary-Final'!P243-VLOOKUP(FinalComparison!$G243,'SB35 Determination Data'!$K$4:$AN$415,Y$2,FALSE)</f>
        <v>0</v>
      </c>
      <c r="Z243" s="80">
        <f>'5th Cycle Summary-Final'!Q243-VLOOKUP(FinalComparison!$G243,'SB35 Determination Data'!$K$4:$AN$415,Z$2,FALSE)</f>
        <v>0</v>
      </c>
      <c r="AA243" s="80">
        <f>'5th Cycle Summary-Final'!R243-VLOOKUP(FinalComparison!$G243,'SB35 Determination Data'!$K$4:$AN$415,AA$2,FALSE)</f>
        <v>0</v>
      </c>
      <c r="AB243" s="80">
        <f>'5th Cycle Summary-Final'!S243-VLOOKUP(FinalComparison!$G243,'SB35 Determination Data'!$K$4:$AN$415,AB$2,FALSE)</f>
        <v>0</v>
      </c>
      <c r="AC243" s="80">
        <f>'5th Cycle Summary-Final'!T243-VLOOKUP(FinalComparison!$G243,'SB35 Determination Data'!$K$4:$AN$415,AC$2,FALSE)</f>
        <v>0</v>
      </c>
      <c r="AD243" s="80">
        <f>'5th Cycle Summary-Final'!U243-VLOOKUP(FinalComparison!$G243,'SB35 Determination Data'!$K$4:$AN$415,AD$2,FALSE)</f>
        <v>0</v>
      </c>
      <c r="AE243" s="80">
        <f>'5th Cycle Summary-Final'!V243-VLOOKUP(FinalComparison!$G243,'SB35 Determination Data'!$K$4:$AN$415,AE$2,FALSE)</f>
        <v>0</v>
      </c>
      <c r="AF243" s="80">
        <f>'5th Cycle Summary-Final'!W243-VLOOKUP(FinalComparison!$G243,'SB35 Determination Data'!$K$4:$AN$415,AF$2,FALSE)</f>
        <v>0</v>
      </c>
    </row>
    <row r="244" spans="1:32" x14ac:dyDescent="0.2">
      <c r="A244" t="s">
        <v>35</v>
      </c>
      <c r="F244" t="s">
        <v>3</v>
      </c>
      <c r="G244" t="s">
        <v>1072</v>
      </c>
      <c r="H244" s="80">
        <f>'5th Cycle Summary-Final'!D244-VLOOKUP(FinalComparison!$G244,'SB35 Determination Data'!$K$4:$AN$415,H$2,FALSE)</f>
        <v>0</v>
      </c>
      <c r="I244" s="80">
        <f>'5th Cycle Summary-Final'!E244-VLOOKUP(FinalComparison!$G244,'SB35 Determination Data'!$K$4:$AN$415,I$2,FALSE)</f>
        <v>0</v>
      </c>
      <c r="J244" s="80">
        <f>'5th Cycle Summary-Final'!F244-VLOOKUP(FinalComparison!$G244,'SB35 Determination Data'!$K$4:$AN$415,J$2,FALSE)</f>
        <v>0</v>
      </c>
      <c r="K244" s="80">
        <f>'5th Cycle Summary-Final'!G244-VLOOKUP(FinalComparison!$G244,'SB35 Determination Data'!$K$4:$AN$415,K$2,FALSE)</f>
        <v>0</v>
      </c>
      <c r="L244" s="80">
        <f>'5th Cycle Summary-Final'!H244-VLOOKUP(FinalComparison!$G244,'SB35 Determination Data'!$K$4:$AN$415,L$2,FALSE)</f>
        <v>0</v>
      </c>
      <c r="M244" s="80">
        <f>'5th Cycle Summary-Final'!I244-VLOOKUP(FinalComparison!$G244,'SB35 Determination Data'!$K$4:$AN$415,M$2,FALSE)</f>
        <v>0</v>
      </c>
      <c r="N244" s="80"/>
      <c r="O244" s="80"/>
      <c r="P244" s="80">
        <f>'5th Cycle Summary-Final'!J244-VLOOKUP(FinalComparison!$G244,'SB35 Determination Data'!$K$4:$AN$415,P$2,FALSE)</f>
        <v>0</v>
      </c>
      <c r="Q244" s="80">
        <f>'5th Cycle Summary-Final'!K244-VLOOKUP(FinalComparison!$G244,'SB35 Determination Data'!$K$4:$AN$415,Q$2,FALSE)</f>
        <v>0</v>
      </c>
      <c r="R244" s="80">
        <f>'5th Cycle Summary-Final'!L244-VLOOKUP(FinalComparison!$G244,'SB35 Determination Data'!$K$4:$AN$415,R$2,FALSE)</f>
        <v>0</v>
      </c>
      <c r="S244" s="80">
        <f>'5th Cycle Summary-Final'!M244-VLOOKUP(FinalComparison!$G244,'SB35 Determination Data'!$K$4:$AN$415,S$2,FALSE)</f>
        <v>0</v>
      </c>
      <c r="T244" s="80">
        <f>'5th Cycle Summary-Final'!N244-VLOOKUP(FinalComparison!$G244,'SB35 Determination Data'!$K$4:$AN$415,T$2,FALSE)</f>
        <v>0</v>
      </c>
      <c r="U244" s="34"/>
      <c r="V244" s="34"/>
      <c r="W244" s="80">
        <f>'5th Cycle Summary-Final'!O244-VLOOKUP(FinalComparison!$G244,'SB35 Determination Data'!$K$4:$AN$415,W$2,FALSE)</f>
        <v>0</v>
      </c>
      <c r="X244" s="34"/>
      <c r="Y244" s="80">
        <f>'5th Cycle Summary-Final'!P244-VLOOKUP(FinalComparison!$G244,'SB35 Determination Data'!$K$4:$AN$415,Y$2,FALSE)</f>
        <v>0</v>
      </c>
      <c r="Z244" s="80">
        <f>'5th Cycle Summary-Final'!Q244-VLOOKUP(FinalComparison!$G244,'SB35 Determination Data'!$K$4:$AN$415,Z$2,FALSE)</f>
        <v>0</v>
      </c>
      <c r="AA244" s="80">
        <f>'5th Cycle Summary-Final'!R244-VLOOKUP(FinalComparison!$G244,'SB35 Determination Data'!$K$4:$AN$415,AA$2,FALSE)</f>
        <v>0</v>
      </c>
      <c r="AB244" s="80">
        <f>'5th Cycle Summary-Final'!S244-VLOOKUP(FinalComparison!$G244,'SB35 Determination Data'!$K$4:$AN$415,AB$2,FALSE)</f>
        <v>0</v>
      </c>
      <c r="AC244" s="80">
        <f>'5th Cycle Summary-Final'!T244-VLOOKUP(FinalComparison!$G244,'SB35 Determination Data'!$K$4:$AN$415,AC$2,FALSE)</f>
        <v>0</v>
      </c>
      <c r="AD244" s="80">
        <f>'5th Cycle Summary-Final'!U244-VLOOKUP(FinalComparison!$G244,'SB35 Determination Data'!$K$4:$AN$415,AD$2,FALSE)</f>
        <v>0</v>
      </c>
      <c r="AE244" s="80">
        <f>'5th Cycle Summary-Final'!V244-VLOOKUP(FinalComparison!$G244,'SB35 Determination Data'!$K$4:$AN$415,AE$2,FALSE)</f>
        <v>0</v>
      </c>
      <c r="AF244" s="80">
        <f>'5th Cycle Summary-Final'!W244-VLOOKUP(FinalComparison!$G244,'SB35 Determination Data'!$K$4:$AN$415,AF$2,FALSE)</f>
        <v>0</v>
      </c>
    </row>
    <row r="245" spans="1:32" x14ac:dyDescent="0.2">
      <c r="A245" t="s">
        <v>35</v>
      </c>
      <c r="F245" t="s">
        <v>3</v>
      </c>
      <c r="G245" t="s">
        <v>35</v>
      </c>
      <c r="H245" s="80">
        <f>'5th Cycle Summary-Final'!D245-VLOOKUP(FinalComparison!$G245,'SB35 Determination Data'!$K$4:$AN$415,H$2,FALSE)</f>
        <v>0</v>
      </c>
      <c r="I245" s="80">
        <f>'5th Cycle Summary-Final'!E245-VLOOKUP(FinalComparison!$G245,'SB35 Determination Data'!$K$4:$AN$415,I$2,FALSE)</f>
        <v>0</v>
      </c>
      <c r="J245" s="80">
        <f>'5th Cycle Summary-Final'!F245-VLOOKUP(FinalComparison!$G245,'SB35 Determination Data'!$K$4:$AN$415,J$2,FALSE)</f>
        <v>0</v>
      </c>
      <c r="K245" s="80">
        <f>'5th Cycle Summary-Final'!G245-VLOOKUP(FinalComparison!$G245,'SB35 Determination Data'!$K$4:$AN$415,K$2,FALSE)</f>
        <v>0</v>
      </c>
      <c r="L245" s="80">
        <f>'5th Cycle Summary-Final'!H245-VLOOKUP(FinalComparison!$G245,'SB35 Determination Data'!$K$4:$AN$415,L$2,FALSE)</f>
        <v>0</v>
      </c>
      <c r="M245" s="80">
        <f>'5th Cycle Summary-Final'!I245-VLOOKUP(FinalComparison!$G245,'SB35 Determination Data'!$K$4:$AN$415,M$2,FALSE)</f>
        <v>0</v>
      </c>
      <c r="N245" s="80"/>
      <c r="O245" s="80"/>
      <c r="P245" s="80">
        <f>'5th Cycle Summary-Final'!J245-VLOOKUP(FinalComparison!$G245,'SB35 Determination Data'!$K$4:$AN$415,P$2,FALSE)</f>
        <v>0</v>
      </c>
      <c r="Q245" s="80">
        <f>'5th Cycle Summary-Final'!K245-VLOOKUP(FinalComparison!$G245,'SB35 Determination Data'!$K$4:$AN$415,Q$2,FALSE)</f>
        <v>0</v>
      </c>
      <c r="R245" s="80">
        <f>'5th Cycle Summary-Final'!L245-VLOOKUP(FinalComparison!$G245,'SB35 Determination Data'!$K$4:$AN$415,R$2,FALSE)</f>
        <v>0</v>
      </c>
      <c r="S245" s="80">
        <f>'5th Cycle Summary-Final'!M245-VLOOKUP(FinalComparison!$G245,'SB35 Determination Data'!$K$4:$AN$415,S$2,FALSE)</f>
        <v>0</v>
      </c>
      <c r="T245" s="80">
        <f>'5th Cycle Summary-Final'!N245-VLOOKUP(FinalComparison!$G245,'SB35 Determination Data'!$K$4:$AN$415,T$2,FALSE)</f>
        <v>0</v>
      </c>
      <c r="U245" s="34"/>
      <c r="V245" s="34"/>
      <c r="W245" s="80">
        <f>'5th Cycle Summary-Final'!O245-VLOOKUP(FinalComparison!$G245,'SB35 Determination Data'!$K$4:$AN$415,W$2,FALSE)</f>
        <v>0</v>
      </c>
      <c r="X245" s="34"/>
      <c r="Y245" s="80">
        <f>'5th Cycle Summary-Final'!P245-VLOOKUP(FinalComparison!$G245,'SB35 Determination Data'!$K$4:$AN$415,Y$2,FALSE)</f>
        <v>0</v>
      </c>
      <c r="Z245" s="80">
        <f>'5th Cycle Summary-Final'!Q245-VLOOKUP(FinalComparison!$G245,'SB35 Determination Data'!$K$4:$AN$415,Z$2,FALSE)</f>
        <v>0</v>
      </c>
      <c r="AA245" s="80">
        <f>'5th Cycle Summary-Final'!R245-VLOOKUP(FinalComparison!$G245,'SB35 Determination Data'!$K$4:$AN$415,AA$2,FALSE)</f>
        <v>0</v>
      </c>
      <c r="AB245" s="80">
        <f>'5th Cycle Summary-Final'!S245-VLOOKUP(FinalComparison!$G245,'SB35 Determination Data'!$K$4:$AN$415,AB$2,FALSE)</f>
        <v>0</v>
      </c>
      <c r="AC245" s="80">
        <f>'5th Cycle Summary-Final'!T245-VLOOKUP(FinalComparison!$G245,'SB35 Determination Data'!$K$4:$AN$415,AC$2,FALSE)</f>
        <v>0</v>
      </c>
      <c r="AD245" s="80">
        <f>'5th Cycle Summary-Final'!U245-VLOOKUP(FinalComparison!$G245,'SB35 Determination Data'!$K$4:$AN$415,AD$2,FALSE)</f>
        <v>0</v>
      </c>
      <c r="AE245" s="80">
        <f>'5th Cycle Summary-Final'!V245-VLOOKUP(FinalComparison!$G245,'SB35 Determination Data'!$K$4:$AN$415,AE$2,FALSE)</f>
        <v>0</v>
      </c>
      <c r="AF245" s="80">
        <f>'5th Cycle Summary-Final'!W245-VLOOKUP(FinalComparison!$G245,'SB35 Determination Data'!$K$4:$AN$415,AF$2,FALSE)</f>
        <v>0</v>
      </c>
    </row>
    <row r="246" spans="1:32" x14ac:dyDescent="0.2">
      <c r="A246" t="s">
        <v>35</v>
      </c>
      <c r="F246" t="s">
        <v>3</v>
      </c>
      <c r="G246" t="s">
        <v>253</v>
      </c>
      <c r="H246" s="80">
        <f>'5th Cycle Summary-Final'!D246-VLOOKUP(FinalComparison!$G246,'SB35 Determination Data'!$K$4:$AN$415,H$2,FALSE)</f>
        <v>0</v>
      </c>
      <c r="I246" s="80">
        <f>'5th Cycle Summary-Final'!E246-VLOOKUP(FinalComparison!$G246,'SB35 Determination Data'!$K$4:$AN$415,I$2,FALSE)</f>
        <v>0</v>
      </c>
      <c r="J246" s="80">
        <f>'5th Cycle Summary-Final'!F246-VLOOKUP(FinalComparison!$G246,'SB35 Determination Data'!$K$4:$AN$415,J$2,FALSE)</f>
        <v>0</v>
      </c>
      <c r="K246" s="80">
        <f>'5th Cycle Summary-Final'!G246-VLOOKUP(FinalComparison!$G246,'SB35 Determination Data'!$K$4:$AN$415,K$2,FALSE)</f>
        <v>0</v>
      </c>
      <c r="L246" s="80">
        <f>'5th Cycle Summary-Final'!H246-VLOOKUP(FinalComparison!$G246,'SB35 Determination Data'!$K$4:$AN$415,L$2,FALSE)</f>
        <v>0</v>
      </c>
      <c r="M246" s="80">
        <f>'5th Cycle Summary-Final'!I246-VLOOKUP(FinalComparison!$G246,'SB35 Determination Data'!$K$4:$AN$415,M$2,FALSE)</f>
        <v>0</v>
      </c>
      <c r="N246" s="80"/>
      <c r="O246" s="80"/>
      <c r="P246" s="80">
        <f>'5th Cycle Summary-Final'!J246-VLOOKUP(FinalComparison!$G246,'SB35 Determination Data'!$K$4:$AN$415,P$2,FALSE)</f>
        <v>0</v>
      </c>
      <c r="Q246" s="80">
        <f>'5th Cycle Summary-Final'!K246-VLOOKUP(FinalComparison!$G246,'SB35 Determination Data'!$K$4:$AN$415,Q$2,FALSE)</f>
        <v>0</v>
      </c>
      <c r="R246" s="80">
        <f>'5th Cycle Summary-Final'!L246-VLOOKUP(FinalComparison!$G246,'SB35 Determination Data'!$K$4:$AN$415,R$2,FALSE)</f>
        <v>0</v>
      </c>
      <c r="S246" s="80">
        <f>'5th Cycle Summary-Final'!M246-VLOOKUP(FinalComparison!$G246,'SB35 Determination Data'!$K$4:$AN$415,S$2,FALSE)</f>
        <v>0</v>
      </c>
      <c r="T246" s="80">
        <f>'5th Cycle Summary-Final'!N246-VLOOKUP(FinalComparison!$G246,'SB35 Determination Data'!$K$4:$AN$415,T$2,FALSE)</f>
        <v>0</v>
      </c>
      <c r="U246" s="34"/>
      <c r="V246" s="34"/>
      <c r="W246" s="80">
        <f>'5th Cycle Summary-Final'!O246-VLOOKUP(FinalComparison!$G246,'SB35 Determination Data'!$K$4:$AN$415,W$2,FALSE)</f>
        <v>0</v>
      </c>
      <c r="X246" s="34"/>
      <c r="Y246" s="80">
        <f>'5th Cycle Summary-Final'!P246-VLOOKUP(FinalComparison!$G246,'SB35 Determination Data'!$K$4:$AN$415,Y$2,FALSE)</f>
        <v>0</v>
      </c>
      <c r="Z246" s="80">
        <f>'5th Cycle Summary-Final'!Q246-VLOOKUP(FinalComparison!$G246,'SB35 Determination Data'!$K$4:$AN$415,Z$2,FALSE)</f>
        <v>0</v>
      </c>
      <c r="AA246" s="80">
        <f>'5th Cycle Summary-Final'!R246-VLOOKUP(FinalComparison!$G246,'SB35 Determination Data'!$K$4:$AN$415,AA$2,FALSE)</f>
        <v>0</v>
      </c>
      <c r="AB246" s="80">
        <f>'5th Cycle Summary-Final'!S246-VLOOKUP(FinalComparison!$G246,'SB35 Determination Data'!$K$4:$AN$415,AB$2,FALSE)</f>
        <v>0</v>
      </c>
      <c r="AC246" s="80">
        <f>'5th Cycle Summary-Final'!T246-VLOOKUP(FinalComparison!$G246,'SB35 Determination Data'!$K$4:$AN$415,AC$2,FALSE)</f>
        <v>0</v>
      </c>
      <c r="AD246" s="80">
        <f>'5th Cycle Summary-Final'!U246-VLOOKUP(FinalComparison!$G246,'SB35 Determination Data'!$K$4:$AN$415,AD$2,FALSE)</f>
        <v>0</v>
      </c>
      <c r="AE246" s="80">
        <f>'5th Cycle Summary-Final'!V246-VLOOKUP(FinalComparison!$G246,'SB35 Determination Data'!$K$4:$AN$415,AE$2,FALSE)</f>
        <v>0</v>
      </c>
      <c r="AF246" s="80">
        <f>'5th Cycle Summary-Final'!W246-VLOOKUP(FinalComparison!$G246,'SB35 Determination Data'!$K$4:$AN$415,AF$2,FALSE)</f>
        <v>0</v>
      </c>
    </row>
    <row r="247" spans="1:32" x14ac:dyDescent="0.2">
      <c r="A247" t="s">
        <v>35</v>
      </c>
      <c r="F247" t="s">
        <v>3</v>
      </c>
      <c r="G247" t="s">
        <v>270</v>
      </c>
      <c r="H247" s="80">
        <f>'5th Cycle Summary-Final'!D247-VLOOKUP(FinalComparison!$G247,'SB35 Determination Data'!$K$4:$AN$415,H$2,FALSE)</f>
        <v>0</v>
      </c>
      <c r="I247" s="80">
        <f>'5th Cycle Summary-Final'!E247-VLOOKUP(FinalComparison!$G247,'SB35 Determination Data'!$K$4:$AN$415,I$2,FALSE)</f>
        <v>0</v>
      </c>
      <c r="J247" s="80">
        <f>'5th Cycle Summary-Final'!F247-VLOOKUP(FinalComparison!$G247,'SB35 Determination Data'!$K$4:$AN$415,J$2,FALSE)</f>
        <v>0</v>
      </c>
      <c r="K247" s="80">
        <f>'5th Cycle Summary-Final'!G247-VLOOKUP(FinalComparison!$G247,'SB35 Determination Data'!$K$4:$AN$415,K$2,FALSE)</f>
        <v>0</v>
      </c>
      <c r="L247" s="80">
        <f>'5th Cycle Summary-Final'!H247-VLOOKUP(FinalComparison!$G247,'SB35 Determination Data'!$K$4:$AN$415,L$2,FALSE)</f>
        <v>0</v>
      </c>
      <c r="M247" s="80">
        <f>'5th Cycle Summary-Final'!I247-VLOOKUP(FinalComparison!$G247,'SB35 Determination Data'!$K$4:$AN$415,M$2,FALSE)</f>
        <v>0</v>
      </c>
      <c r="N247" s="80"/>
      <c r="O247" s="80"/>
      <c r="P247" s="80">
        <f>'5th Cycle Summary-Final'!J247-VLOOKUP(FinalComparison!$G247,'SB35 Determination Data'!$K$4:$AN$415,P$2,FALSE)</f>
        <v>0</v>
      </c>
      <c r="Q247" s="80">
        <f>'5th Cycle Summary-Final'!K247-VLOOKUP(FinalComparison!$G247,'SB35 Determination Data'!$K$4:$AN$415,Q$2,FALSE)</f>
        <v>0</v>
      </c>
      <c r="R247" s="80">
        <f>'5th Cycle Summary-Final'!L247-VLOOKUP(FinalComparison!$G247,'SB35 Determination Data'!$K$4:$AN$415,R$2,FALSE)</f>
        <v>0</v>
      </c>
      <c r="S247" s="80">
        <f>'5th Cycle Summary-Final'!M247-VLOOKUP(FinalComparison!$G247,'SB35 Determination Data'!$K$4:$AN$415,S$2,FALSE)</f>
        <v>0</v>
      </c>
      <c r="T247" s="80">
        <f>'5th Cycle Summary-Final'!N247-VLOOKUP(FinalComparison!$G247,'SB35 Determination Data'!$K$4:$AN$415,T$2,FALSE)</f>
        <v>0</v>
      </c>
      <c r="U247" s="34"/>
      <c r="V247" s="34"/>
      <c r="W247" s="80">
        <f>'5th Cycle Summary-Final'!O247-VLOOKUP(FinalComparison!$G247,'SB35 Determination Data'!$K$4:$AN$415,W$2,FALSE)</f>
        <v>0</v>
      </c>
      <c r="X247" s="34"/>
      <c r="Y247" s="80">
        <f>'5th Cycle Summary-Final'!P247-VLOOKUP(FinalComparison!$G247,'SB35 Determination Data'!$K$4:$AN$415,Y$2,FALSE)</f>
        <v>0</v>
      </c>
      <c r="Z247" s="80">
        <f>'5th Cycle Summary-Final'!Q247-VLOOKUP(FinalComparison!$G247,'SB35 Determination Data'!$K$4:$AN$415,Z$2,FALSE)</f>
        <v>0</v>
      </c>
      <c r="AA247" s="80">
        <f>'5th Cycle Summary-Final'!R247-VLOOKUP(FinalComparison!$G247,'SB35 Determination Data'!$K$4:$AN$415,AA$2,FALSE)</f>
        <v>0</v>
      </c>
      <c r="AB247" s="80">
        <f>'5th Cycle Summary-Final'!S247-VLOOKUP(FinalComparison!$G247,'SB35 Determination Data'!$K$4:$AN$415,AB$2,FALSE)</f>
        <v>0</v>
      </c>
      <c r="AC247" s="80">
        <f>'5th Cycle Summary-Final'!T247-VLOOKUP(FinalComparison!$G247,'SB35 Determination Data'!$K$4:$AN$415,AC$2,FALSE)</f>
        <v>0</v>
      </c>
      <c r="AD247" s="80">
        <f>'5th Cycle Summary-Final'!U247-VLOOKUP(FinalComparison!$G247,'SB35 Determination Data'!$K$4:$AN$415,AD$2,FALSE)</f>
        <v>0</v>
      </c>
      <c r="AE247" s="80">
        <f>'5th Cycle Summary-Final'!V247-VLOOKUP(FinalComparison!$G247,'SB35 Determination Data'!$K$4:$AN$415,AE$2,FALSE)</f>
        <v>0</v>
      </c>
      <c r="AF247" s="80">
        <f>'5th Cycle Summary-Final'!W247-VLOOKUP(FinalComparison!$G247,'SB35 Determination Data'!$K$4:$AN$415,AF$2,FALSE)</f>
        <v>0</v>
      </c>
    </row>
    <row r="248" spans="1:32" x14ac:dyDescent="0.2">
      <c r="A248" t="s">
        <v>35</v>
      </c>
      <c r="F248" t="s">
        <v>3</v>
      </c>
      <c r="G248" t="s">
        <v>303</v>
      </c>
      <c r="H248" s="80" t="e">
        <f>'5th Cycle Summary-Final'!D248-VLOOKUP(FinalComparison!$G248,'SB35 Determination Data'!$K$4:$AN$415,H$2,FALSE)</f>
        <v>#N/A</v>
      </c>
      <c r="I248" s="80" t="e">
        <f>'5th Cycle Summary-Final'!E248-VLOOKUP(FinalComparison!$G248,'SB35 Determination Data'!$K$4:$AN$415,I$2,FALSE)</f>
        <v>#N/A</v>
      </c>
      <c r="J248" s="80" t="e">
        <f>'5th Cycle Summary-Final'!F248-VLOOKUP(FinalComparison!$G248,'SB35 Determination Data'!$K$4:$AN$415,J$2,FALSE)</f>
        <v>#N/A</v>
      </c>
      <c r="K248" s="80" t="e">
        <f>'5th Cycle Summary-Final'!G248-VLOOKUP(FinalComparison!$G248,'SB35 Determination Data'!$K$4:$AN$415,K$2,FALSE)</f>
        <v>#N/A</v>
      </c>
      <c r="L248" s="80" t="e">
        <f>'5th Cycle Summary-Final'!H248-VLOOKUP(FinalComparison!$G248,'SB35 Determination Data'!$K$4:$AN$415,L$2,FALSE)</f>
        <v>#N/A</v>
      </c>
      <c r="M248" s="80" t="e">
        <f>'5th Cycle Summary-Final'!I248-VLOOKUP(FinalComparison!$G248,'SB35 Determination Data'!$K$4:$AN$415,M$2,FALSE)</f>
        <v>#N/A</v>
      </c>
      <c r="N248" s="80"/>
      <c r="O248" s="80"/>
      <c r="P248" s="80" t="e">
        <f>'5th Cycle Summary-Final'!J248-VLOOKUP(FinalComparison!$G248,'SB35 Determination Data'!$K$4:$AN$415,P$2,FALSE)</f>
        <v>#N/A</v>
      </c>
      <c r="Q248" s="80" t="e">
        <f>'5th Cycle Summary-Final'!K248-VLOOKUP(FinalComparison!$G248,'SB35 Determination Data'!$K$4:$AN$415,Q$2,FALSE)</f>
        <v>#N/A</v>
      </c>
      <c r="R248" s="80" t="e">
        <f>'5th Cycle Summary-Final'!L248-VLOOKUP(FinalComparison!$G248,'SB35 Determination Data'!$K$4:$AN$415,R$2,FALSE)</f>
        <v>#N/A</v>
      </c>
      <c r="S248" s="80" t="e">
        <f>'5th Cycle Summary-Final'!M248-VLOOKUP(FinalComparison!$G248,'SB35 Determination Data'!$K$4:$AN$415,S$2,FALSE)</f>
        <v>#N/A</v>
      </c>
      <c r="T248" s="80" t="e">
        <f>'5th Cycle Summary-Final'!N248-VLOOKUP(FinalComparison!$G248,'SB35 Determination Data'!$K$4:$AN$415,T$2,FALSE)</f>
        <v>#N/A</v>
      </c>
      <c r="U248" s="34"/>
      <c r="V248" s="34"/>
      <c r="W248" s="80" t="e">
        <f>'5th Cycle Summary-Final'!O248-VLOOKUP(FinalComparison!$G248,'SB35 Determination Data'!$K$4:$AN$415,W$2,FALSE)</f>
        <v>#N/A</v>
      </c>
      <c r="X248" s="34"/>
      <c r="Y248" s="80" t="e">
        <f>'5th Cycle Summary-Final'!P248-VLOOKUP(FinalComparison!$G248,'SB35 Determination Data'!$K$4:$AN$415,Y$2,FALSE)</f>
        <v>#N/A</v>
      </c>
      <c r="Z248" s="80" t="e">
        <f>'5th Cycle Summary-Final'!Q248-VLOOKUP(FinalComparison!$G248,'SB35 Determination Data'!$K$4:$AN$415,Z$2,FALSE)</f>
        <v>#N/A</v>
      </c>
      <c r="AA248" s="80" t="e">
        <f>'5th Cycle Summary-Final'!R248-VLOOKUP(FinalComparison!$G248,'SB35 Determination Data'!$K$4:$AN$415,AA$2,FALSE)</f>
        <v>#N/A</v>
      </c>
      <c r="AB248" s="80" t="e">
        <f>'5th Cycle Summary-Final'!S248-VLOOKUP(FinalComparison!$G248,'SB35 Determination Data'!$K$4:$AN$415,AB$2,FALSE)</f>
        <v>#N/A</v>
      </c>
      <c r="AC248" s="80" t="e">
        <f>'5th Cycle Summary-Final'!T248-VLOOKUP(FinalComparison!$G248,'SB35 Determination Data'!$K$4:$AN$415,AC$2,FALSE)</f>
        <v>#N/A</v>
      </c>
      <c r="AD248" s="80" t="e">
        <f>'5th Cycle Summary-Final'!U248-VLOOKUP(FinalComparison!$G248,'SB35 Determination Data'!$K$4:$AN$415,AD$2,FALSE)</f>
        <v>#N/A</v>
      </c>
      <c r="AE248" s="80" t="e">
        <f>'5th Cycle Summary-Final'!V248-VLOOKUP(FinalComparison!$G248,'SB35 Determination Data'!$K$4:$AN$415,AE$2,FALSE)</f>
        <v>#N/A</v>
      </c>
      <c r="AF248" s="80" t="e">
        <f>'5th Cycle Summary-Final'!W248-VLOOKUP(FinalComparison!$G248,'SB35 Determination Data'!$K$4:$AN$415,AF$2,FALSE)</f>
        <v>#N/A</v>
      </c>
    </row>
    <row r="249" spans="1:32" x14ac:dyDescent="0.2">
      <c r="A249" t="s">
        <v>35</v>
      </c>
      <c r="F249" t="s">
        <v>3</v>
      </c>
      <c r="G249" t="s">
        <v>321</v>
      </c>
      <c r="H249" s="80" t="e">
        <f>'5th Cycle Summary-Final'!D249-VLOOKUP(FinalComparison!$G249,'SB35 Determination Data'!$K$4:$AN$415,H$2,FALSE)</f>
        <v>#N/A</v>
      </c>
      <c r="I249" s="80" t="e">
        <f>'5th Cycle Summary-Final'!E249-VLOOKUP(FinalComparison!$G249,'SB35 Determination Data'!$K$4:$AN$415,I$2,FALSE)</f>
        <v>#N/A</v>
      </c>
      <c r="J249" s="80" t="e">
        <f>'5th Cycle Summary-Final'!F249-VLOOKUP(FinalComparison!$G249,'SB35 Determination Data'!$K$4:$AN$415,J$2,FALSE)</f>
        <v>#N/A</v>
      </c>
      <c r="K249" s="80" t="e">
        <f>'5th Cycle Summary-Final'!G249-VLOOKUP(FinalComparison!$G249,'SB35 Determination Data'!$K$4:$AN$415,K$2,FALSE)</f>
        <v>#N/A</v>
      </c>
      <c r="L249" s="80" t="e">
        <f>'5th Cycle Summary-Final'!H249-VLOOKUP(FinalComparison!$G249,'SB35 Determination Data'!$K$4:$AN$415,L$2,FALSE)</f>
        <v>#N/A</v>
      </c>
      <c r="M249" s="80" t="e">
        <f>'5th Cycle Summary-Final'!I249-VLOOKUP(FinalComparison!$G249,'SB35 Determination Data'!$K$4:$AN$415,M$2,FALSE)</f>
        <v>#N/A</v>
      </c>
      <c r="N249" s="80"/>
      <c r="O249" s="80"/>
      <c r="P249" s="80" t="e">
        <f>'5th Cycle Summary-Final'!J249-VLOOKUP(FinalComparison!$G249,'SB35 Determination Data'!$K$4:$AN$415,P$2,FALSE)</f>
        <v>#N/A</v>
      </c>
      <c r="Q249" s="80" t="e">
        <f>'5th Cycle Summary-Final'!K249-VLOOKUP(FinalComparison!$G249,'SB35 Determination Data'!$K$4:$AN$415,Q$2,FALSE)</f>
        <v>#N/A</v>
      </c>
      <c r="R249" s="80" t="e">
        <f>'5th Cycle Summary-Final'!L249-VLOOKUP(FinalComparison!$G249,'SB35 Determination Data'!$K$4:$AN$415,R$2,FALSE)</f>
        <v>#N/A</v>
      </c>
      <c r="S249" s="80" t="e">
        <f>'5th Cycle Summary-Final'!M249-VLOOKUP(FinalComparison!$G249,'SB35 Determination Data'!$K$4:$AN$415,S$2,FALSE)</f>
        <v>#N/A</v>
      </c>
      <c r="T249" s="80" t="e">
        <f>'5th Cycle Summary-Final'!N249-VLOOKUP(FinalComparison!$G249,'SB35 Determination Data'!$K$4:$AN$415,T$2,FALSE)</f>
        <v>#N/A</v>
      </c>
      <c r="U249" s="34"/>
      <c r="V249" s="34"/>
      <c r="W249" s="80" t="e">
        <f>'5th Cycle Summary-Final'!O249-VLOOKUP(FinalComparison!$G249,'SB35 Determination Data'!$K$4:$AN$415,W$2,FALSE)</f>
        <v>#N/A</v>
      </c>
      <c r="X249" s="34"/>
      <c r="Y249" s="80" t="e">
        <f>'5th Cycle Summary-Final'!P249-VLOOKUP(FinalComparison!$G249,'SB35 Determination Data'!$K$4:$AN$415,Y$2,FALSE)</f>
        <v>#N/A</v>
      </c>
      <c r="Z249" s="80" t="e">
        <f>'5th Cycle Summary-Final'!Q249-VLOOKUP(FinalComparison!$G249,'SB35 Determination Data'!$K$4:$AN$415,Z$2,FALSE)</f>
        <v>#N/A</v>
      </c>
      <c r="AA249" s="80" t="e">
        <f>'5th Cycle Summary-Final'!R249-VLOOKUP(FinalComparison!$G249,'SB35 Determination Data'!$K$4:$AN$415,AA$2,FALSE)</f>
        <v>#N/A</v>
      </c>
      <c r="AB249" s="80" t="e">
        <f>'5th Cycle Summary-Final'!S249-VLOOKUP(FinalComparison!$G249,'SB35 Determination Data'!$K$4:$AN$415,AB$2,FALSE)</f>
        <v>#N/A</v>
      </c>
      <c r="AC249" s="80" t="e">
        <f>'5th Cycle Summary-Final'!T249-VLOOKUP(FinalComparison!$G249,'SB35 Determination Data'!$K$4:$AN$415,AC$2,FALSE)</f>
        <v>#N/A</v>
      </c>
      <c r="AD249" s="80" t="e">
        <f>'5th Cycle Summary-Final'!U249-VLOOKUP(FinalComparison!$G249,'SB35 Determination Data'!$K$4:$AN$415,AD$2,FALSE)</f>
        <v>#N/A</v>
      </c>
      <c r="AE249" s="80" t="e">
        <f>'5th Cycle Summary-Final'!V249-VLOOKUP(FinalComparison!$G249,'SB35 Determination Data'!$K$4:$AN$415,AE$2,FALSE)</f>
        <v>#N/A</v>
      </c>
      <c r="AF249" s="80" t="e">
        <f>'5th Cycle Summary-Final'!W249-VLOOKUP(FinalComparison!$G249,'SB35 Determination Data'!$K$4:$AN$415,AF$2,FALSE)</f>
        <v>#N/A</v>
      </c>
    </row>
    <row r="250" spans="1:32" x14ac:dyDescent="0.2">
      <c r="A250" t="s">
        <v>78</v>
      </c>
      <c r="F250" t="s">
        <v>32</v>
      </c>
      <c r="G250" t="s">
        <v>997</v>
      </c>
      <c r="H250" s="80">
        <f>'5th Cycle Summary-Final'!D250-VLOOKUP(FinalComparison!$G250,'SB35 Determination Data'!$K$4:$AN$415,H$2,FALSE)</f>
        <v>0</v>
      </c>
      <c r="I250" s="80">
        <f>'5th Cycle Summary-Final'!E250-VLOOKUP(FinalComparison!$G250,'SB35 Determination Data'!$K$4:$AN$415,I$2,FALSE)</f>
        <v>0</v>
      </c>
      <c r="J250" s="80">
        <f>'5th Cycle Summary-Final'!F250-VLOOKUP(FinalComparison!$G250,'SB35 Determination Data'!$K$4:$AN$415,J$2,FALSE)</f>
        <v>0</v>
      </c>
      <c r="K250" s="80">
        <f>'5th Cycle Summary-Final'!G250-VLOOKUP(FinalComparison!$G250,'SB35 Determination Data'!$K$4:$AN$415,K$2,FALSE)</f>
        <v>0</v>
      </c>
      <c r="L250" s="80">
        <f>'5th Cycle Summary-Final'!H250-VLOOKUP(FinalComparison!$G250,'SB35 Determination Data'!$K$4:$AN$415,L$2,FALSE)</f>
        <v>0</v>
      </c>
      <c r="M250" s="80">
        <f>'5th Cycle Summary-Final'!I250-VLOOKUP(FinalComparison!$G250,'SB35 Determination Data'!$K$4:$AN$415,M$2,FALSE)</f>
        <v>0</v>
      </c>
      <c r="N250" s="80"/>
      <c r="O250" s="80"/>
      <c r="P250" s="80">
        <f>'5th Cycle Summary-Final'!J250-VLOOKUP(FinalComparison!$G250,'SB35 Determination Data'!$K$4:$AN$415,P$2,FALSE)</f>
        <v>0</v>
      </c>
      <c r="Q250" s="80">
        <f>'5th Cycle Summary-Final'!K250-VLOOKUP(FinalComparison!$G250,'SB35 Determination Data'!$K$4:$AN$415,Q$2,FALSE)</f>
        <v>0</v>
      </c>
      <c r="R250" s="80">
        <f>'5th Cycle Summary-Final'!L250-VLOOKUP(FinalComparison!$G250,'SB35 Determination Data'!$K$4:$AN$415,R$2,FALSE)</f>
        <v>0</v>
      </c>
      <c r="S250" s="80">
        <f>'5th Cycle Summary-Final'!M250-VLOOKUP(FinalComparison!$G250,'SB35 Determination Data'!$K$4:$AN$415,S$2,FALSE)</f>
        <v>0</v>
      </c>
      <c r="T250" s="80">
        <f>'5th Cycle Summary-Final'!N250-VLOOKUP(FinalComparison!$G250,'SB35 Determination Data'!$K$4:$AN$415,T$2,FALSE)</f>
        <v>0</v>
      </c>
      <c r="U250" s="34"/>
      <c r="V250" s="34"/>
      <c r="W250" s="80">
        <f>'5th Cycle Summary-Final'!O250-VLOOKUP(FinalComparison!$G250,'SB35 Determination Data'!$K$4:$AN$415,W$2,FALSE)</f>
        <v>0</v>
      </c>
      <c r="X250" s="34"/>
      <c r="Y250" s="80">
        <f>'5th Cycle Summary-Final'!P250-VLOOKUP(FinalComparison!$G250,'SB35 Determination Data'!$K$4:$AN$415,Y$2,FALSE)</f>
        <v>0</v>
      </c>
      <c r="Z250" s="80">
        <f>'5th Cycle Summary-Final'!Q250-VLOOKUP(FinalComparison!$G250,'SB35 Determination Data'!$K$4:$AN$415,Z$2,FALSE)</f>
        <v>0</v>
      </c>
      <c r="AA250" s="80">
        <f>'5th Cycle Summary-Final'!R250-VLOOKUP(FinalComparison!$G250,'SB35 Determination Data'!$K$4:$AN$415,AA$2,FALSE)</f>
        <v>0</v>
      </c>
      <c r="AB250" s="80">
        <f>'5th Cycle Summary-Final'!S250-VLOOKUP(FinalComparison!$G250,'SB35 Determination Data'!$K$4:$AN$415,AB$2,FALSE)</f>
        <v>0</v>
      </c>
      <c r="AC250" s="80">
        <f>'5th Cycle Summary-Final'!T250-VLOOKUP(FinalComparison!$G250,'SB35 Determination Data'!$K$4:$AN$415,AC$2,FALSE)</f>
        <v>0</v>
      </c>
      <c r="AD250" s="80">
        <f>'5th Cycle Summary-Final'!U250-VLOOKUP(FinalComparison!$G250,'SB35 Determination Data'!$K$4:$AN$415,AD$2,FALSE)</f>
        <v>0</v>
      </c>
      <c r="AE250" s="80">
        <f>'5th Cycle Summary-Final'!V250-VLOOKUP(FinalComparison!$G250,'SB35 Determination Data'!$K$4:$AN$415,AE$2,FALSE)</f>
        <v>0</v>
      </c>
      <c r="AF250" s="80">
        <f>'5th Cycle Summary-Final'!W250-VLOOKUP(FinalComparison!$G250,'SB35 Determination Data'!$K$4:$AN$415,AF$2,FALSE)</f>
        <v>0</v>
      </c>
    </row>
    <row r="251" spans="1:32" x14ac:dyDescent="0.2">
      <c r="A251" t="s">
        <v>78</v>
      </c>
      <c r="F251" t="s">
        <v>32</v>
      </c>
      <c r="G251" t="s">
        <v>117</v>
      </c>
      <c r="H251" s="80">
        <f>'5th Cycle Summary-Final'!D251-VLOOKUP(FinalComparison!$G251,'SB35 Determination Data'!$K$4:$AN$415,H$2,FALSE)</f>
        <v>0</v>
      </c>
      <c r="I251" s="80">
        <f>'5th Cycle Summary-Final'!E251-VLOOKUP(FinalComparison!$G251,'SB35 Determination Data'!$K$4:$AN$415,I$2,FALSE)</f>
        <v>0</v>
      </c>
      <c r="J251" s="80">
        <f>'5th Cycle Summary-Final'!F251-VLOOKUP(FinalComparison!$G251,'SB35 Determination Data'!$K$4:$AN$415,J$2,FALSE)</f>
        <v>0</v>
      </c>
      <c r="K251" s="80">
        <f>'5th Cycle Summary-Final'!G251-VLOOKUP(FinalComparison!$G251,'SB35 Determination Data'!$K$4:$AN$415,K$2,FALSE)</f>
        <v>0</v>
      </c>
      <c r="L251" s="80">
        <f>'5th Cycle Summary-Final'!H251-VLOOKUP(FinalComparison!$G251,'SB35 Determination Data'!$K$4:$AN$415,L$2,FALSE)</f>
        <v>0</v>
      </c>
      <c r="M251" s="80">
        <f>'5th Cycle Summary-Final'!I251-VLOOKUP(FinalComparison!$G251,'SB35 Determination Data'!$K$4:$AN$415,M$2,FALSE)</f>
        <v>0</v>
      </c>
      <c r="N251" s="80"/>
      <c r="O251" s="80"/>
      <c r="P251" s="80">
        <f>'5th Cycle Summary-Final'!J251-VLOOKUP(FinalComparison!$G251,'SB35 Determination Data'!$K$4:$AN$415,P$2,FALSE)</f>
        <v>0</v>
      </c>
      <c r="Q251" s="80">
        <f>'5th Cycle Summary-Final'!K251-VLOOKUP(FinalComparison!$G251,'SB35 Determination Data'!$K$4:$AN$415,Q$2,FALSE)</f>
        <v>0</v>
      </c>
      <c r="R251" s="80">
        <f>'5th Cycle Summary-Final'!L251-VLOOKUP(FinalComparison!$G251,'SB35 Determination Data'!$K$4:$AN$415,R$2,FALSE)</f>
        <v>0</v>
      </c>
      <c r="S251" s="80">
        <f>'5th Cycle Summary-Final'!M251-VLOOKUP(FinalComparison!$G251,'SB35 Determination Data'!$K$4:$AN$415,S$2,FALSE)</f>
        <v>0</v>
      </c>
      <c r="T251" s="80">
        <f>'5th Cycle Summary-Final'!N251-VLOOKUP(FinalComparison!$G251,'SB35 Determination Data'!$K$4:$AN$415,T$2,FALSE)</f>
        <v>0</v>
      </c>
      <c r="U251" s="34"/>
      <c r="V251" s="34"/>
      <c r="W251" s="80">
        <f>'5th Cycle Summary-Final'!O251-VLOOKUP(FinalComparison!$G251,'SB35 Determination Data'!$K$4:$AN$415,W$2,FALSE)</f>
        <v>0</v>
      </c>
      <c r="X251" s="34"/>
      <c r="Y251" s="80">
        <f>'5th Cycle Summary-Final'!P251-VLOOKUP(FinalComparison!$G251,'SB35 Determination Data'!$K$4:$AN$415,Y$2,FALSE)</f>
        <v>0</v>
      </c>
      <c r="Z251" s="80">
        <f>'5th Cycle Summary-Final'!Q251-VLOOKUP(FinalComparison!$G251,'SB35 Determination Data'!$K$4:$AN$415,Z$2,FALSE)</f>
        <v>0</v>
      </c>
      <c r="AA251" s="80">
        <f>'5th Cycle Summary-Final'!R251-VLOOKUP(FinalComparison!$G251,'SB35 Determination Data'!$K$4:$AN$415,AA$2,FALSE)</f>
        <v>0</v>
      </c>
      <c r="AB251" s="80">
        <f>'5th Cycle Summary-Final'!S251-VLOOKUP(FinalComparison!$G251,'SB35 Determination Data'!$K$4:$AN$415,AB$2,FALSE)</f>
        <v>0</v>
      </c>
      <c r="AC251" s="80">
        <f>'5th Cycle Summary-Final'!T251-VLOOKUP(FinalComparison!$G251,'SB35 Determination Data'!$K$4:$AN$415,AC$2,FALSE)</f>
        <v>0</v>
      </c>
      <c r="AD251" s="80">
        <f>'5th Cycle Summary-Final'!U251-VLOOKUP(FinalComparison!$G251,'SB35 Determination Data'!$K$4:$AN$415,AD$2,FALSE)</f>
        <v>0</v>
      </c>
      <c r="AE251" s="80">
        <f>'5th Cycle Summary-Final'!V251-VLOOKUP(FinalComparison!$G251,'SB35 Determination Data'!$K$4:$AN$415,AE$2,FALSE)</f>
        <v>0</v>
      </c>
      <c r="AF251" s="80">
        <f>'5th Cycle Summary-Final'!W251-VLOOKUP(FinalComparison!$G251,'SB35 Determination Data'!$K$4:$AN$415,AF$2,FALSE)</f>
        <v>0</v>
      </c>
    </row>
    <row r="252" spans="1:32" x14ac:dyDescent="0.2">
      <c r="A252" t="s">
        <v>78</v>
      </c>
      <c r="F252" t="s">
        <v>32</v>
      </c>
      <c r="G252" t="s">
        <v>123</v>
      </c>
      <c r="H252" s="80">
        <f>'5th Cycle Summary-Final'!D252-VLOOKUP(FinalComparison!$G252,'SB35 Determination Data'!$K$4:$AN$415,H$2,FALSE)</f>
        <v>0</v>
      </c>
      <c r="I252" s="80">
        <f>'5th Cycle Summary-Final'!E252-VLOOKUP(FinalComparison!$G252,'SB35 Determination Data'!$K$4:$AN$415,I$2,FALSE)</f>
        <v>0</v>
      </c>
      <c r="J252" s="80">
        <f>'5th Cycle Summary-Final'!F252-VLOOKUP(FinalComparison!$G252,'SB35 Determination Data'!$K$4:$AN$415,J$2,FALSE)</f>
        <v>0</v>
      </c>
      <c r="K252" s="80">
        <f>'5th Cycle Summary-Final'!G252-VLOOKUP(FinalComparison!$G252,'SB35 Determination Data'!$K$4:$AN$415,K$2,FALSE)</f>
        <v>0</v>
      </c>
      <c r="L252" s="80">
        <f>'5th Cycle Summary-Final'!H252-VLOOKUP(FinalComparison!$G252,'SB35 Determination Data'!$K$4:$AN$415,L$2,FALSE)</f>
        <v>0</v>
      </c>
      <c r="M252" s="80">
        <f>'5th Cycle Summary-Final'!I252-VLOOKUP(FinalComparison!$G252,'SB35 Determination Data'!$K$4:$AN$415,M$2,FALSE)</f>
        <v>0</v>
      </c>
      <c r="N252" s="80"/>
      <c r="O252" s="80"/>
      <c r="P252" s="80">
        <f>'5th Cycle Summary-Final'!J252-VLOOKUP(FinalComparison!$G252,'SB35 Determination Data'!$K$4:$AN$415,P$2,FALSE)</f>
        <v>0</v>
      </c>
      <c r="Q252" s="80">
        <f>'5th Cycle Summary-Final'!K252-VLOOKUP(FinalComparison!$G252,'SB35 Determination Data'!$K$4:$AN$415,Q$2,FALSE)</f>
        <v>0</v>
      </c>
      <c r="R252" s="80">
        <f>'5th Cycle Summary-Final'!L252-VLOOKUP(FinalComparison!$G252,'SB35 Determination Data'!$K$4:$AN$415,R$2,FALSE)</f>
        <v>0</v>
      </c>
      <c r="S252" s="80">
        <f>'5th Cycle Summary-Final'!M252-VLOOKUP(FinalComparison!$G252,'SB35 Determination Data'!$K$4:$AN$415,S$2,FALSE)</f>
        <v>0</v>
      </c>
      <c r="T252" s="80">
        <f>'5th Cycle Summary-Final'!N252-VLOOKUP(FinalComparison!$G252,'SB35 Determination Data'!$K$4:$AN$415,T$2,FALSE)</f>
        <v>0</v>
      </c>
      <c r="U252" s="34"/>
      <c r="V252" s="34"/>
      <c r="W252" s="80">
        <f>'5th Cycle Summary-Final'!O252-VLOOKUP(FinalComparison!$G252,'SB35 Determination Data'!$K$4:$AN$415,W$2,FALSE)</f>
        <v>0</v>
      </c>
      <c r="X252" s="34"/>
      <c r="Y252" s="80">
        <f>'5th Cycle Summary-Final'!P252-VLOOKUP(FinalComparison!$G252,'SB35 Determination Data'!$K$4:$AN$415,Y$2,FALSE)</f>
        <v>0</v>
      </c>
      <c r="Z252" s="80">
        <f>'5th Cycle Summary-Final'!Q252-VLOOKUP(FinalComparison!$G252,'SB35 Determination Data'!$K$4:$AN$415,Z$2,FALSE)</f>
        <v>0</v>
      </c>
      <c r="AA252" s="80">
        <f>'5th Cycle Summary-Final'!R252-VLOOKUP(FinalComparison!$G252,'SB35 Determination Data'!$K$4:$AN$415,AA$2,FALSE)</f>
        <v>0</v>
      </c>
      <c r="AB252" s="80">
        <f>'5th Cycle Summary-Final'!S252-VLOOKUP(FinalComparison!$G252,'SB35 Determination Data'!$K$4:$AN$415,AB$2,FALSE)</f>
        <v>0</v>
      </c>
      <c r="AC252" s="80">
        <f>'5th Cycle Summary-Final'!T252-VLOOKUP(FinalComparison!$G252,'SB35 Determination Data'!$K$4:$AN$415,AC$2,FALSE)</f>
        <v>0</v>
      </c>
      <c r="AD252" s="80">
        <f>'5th Cycle Summary-Final'!U252-VLOOKUP(FinalComparison!$G252,'SB35 Determination Data'!$K$4:$AN$415,AD$2,FALSE)</f>
        <v>0</v>
      </c>
      <c r="AE252" s="80">
        <f>'5th Cycle Summary-Final'!V252-VLOOKUP(FinalComparison!$G252,'SB35 Determination Data'!$K$4:$AN$415,AE$2,FALSE)</f>
        <v>0</v>
      </c>
      <c r="AF252" s="80">
        <f>'5th Cycle Summary-Final'!W252-VLOOKUP(FinalComparison!$G252,'SB35 Determination Data'!$K$4:$AN$415,AF$2,FALSE)</f>
        <v>0</v>
      </c>
    </row>
    <row r="253" spans="1:32" x14ac:dyDescent="0.2">
      <c r="A253" t="s">
        <v>78</v>
      </c>
      <c r="F253" t="s">
        <v>32</v>
      </c>
      <c r="G253" t="s">
        <v>132</v>
      </c>
      <c r="H253" s="80">
        <f>'5th Cycle Summary-Final'!D253-VLOOKUP(FinalComparison!$G253,'SB35 Determination Data'!$K$4:$AN$415,H$2,FALSE)</f>
        <v>0</v>
      </c>
      <c r="I253" s="80">
        <f>'5th Cycle Summary-Final'!E253-VLOOKUP(FinalComparison!$G253,'SB35 Determination Data'!$K$4:$AN$415,I$2,FALSE)</f>
        <v>0</v>
      </c>
      <c r="J253" s="80">
        <f>'5th Cycle Summary-Final'!F253-VLOOKUP(FinalComparison!$G253,'SB35 Determination Data'!$K$4:$AN$415,J$2,FALSE)</f>
        <v>0</v>
      </c>
      <c r="K253" s="80">
        <f>'5th Cycle Summary-Final'!G253-VLOOKUP(FinalComparison!$G253,'SB35 Determination Data'!$K$4:$AN$415,K$2,FALSE)</f>
        <v>0</v>
      </c>
      <c r="L253" s="80">
        <f>'5th Cycle Summary-Final'!H253-VLOOKUP(FinalComparison!$G253,'SB35 Determination Data'!$K$4:$AN$415,L$2,FALSE)</f>
        <v>0</v>
      </c>
      <c r="M253" s="80">
        <f>'5th Cycle Summary-Final'!I253-VLOOKUP(FinalComparison!$G253,'SB35 Determination Data'!$K$4:$AN$415,M$2,FALSE)</f>
        <v>0</v>
      </c>
      <c r="N253" s="80"/>
      <c r="O253" s="80"/>
      <c r="P253" s="80">
        <f>'5th Cycle Summary-Final'!J253-VLOOKUP(FinalComparison!$G253,'SB35 Determination Data'!$K$4:$AN$415,P$2,FALSE)</f>
        <v>0</v>
      </c>
      <c r="Q253" s="80">
        <f>'5th Cycle Summary-Final'!K253-VLOOKUP(FinalComparison!$G253,'SB35 Determination Data'!$K$4:$AN$415,Q$2,FALSE)</f>
        <v>0</v>
      </c>
      <c r="R253" s="80">
        <f>'5th Cycle Summary-Final'!L253-VLOOKUP(FinalComparison!$G253,'SB35 Determination Data'!$K$4:$AN$415,R$2,FALSE)</f>
        <v>0</v>
      </c>
      <c r="S253" s="80">
        <f>'5th Cycle Summary-Final'!M253-VLOOKUP(FinalComparison!$G253,'SB35 Determination Data'!$K$4:$AN$415,S$2,FALSE)</f>
        <v>0</v>
      </c>
      <c r="T253" s="80">
        <f>'5th Cycle Summary-Final'!N253-VLOOKUP(FinalComparison!$G253,'SB35 Determination Data'!$K$4:$AN$415,T$2,FALSE)</f>
        <v>0</v>
      </c>
      <c r="U253" s="34"/>
      <c r="V253" s="34"/>
      <c r="W253" s="80">
        <f>'5th Cycle Summary-Final'!O253-VLOOKUP(FinalComparison!$G253,'SB35 Determination Data'!$K$4:$AN$415,W$2,FALSE)</f>
        <v>0</v>
      </c>
      <c r="X253" s="34"/>
      <c r="Y253" s="80">
        <f>'5th Cycle Summary-Final'!P253-VLOOKUP(FinalComparison!$G253,'SB35 Determination Data'!$K$4:$AN$415,Y$2,FALSE)</f>
        <v>0</v>
      </c>
      <c r="Z253" s="80">
        <f>'5th Cycle Summary-Final'!Q253-VLOOKUP(FinalComparison!$G253,'SB35 Determination Data'!$K$4:$AN$415,Z$2,FALSE)</f>
        <v>0</v>
      </c>
      <c r="AA253" s="80">
        <f>'5th Cycle Summary-Final'!R253-VLOOKUP(FinalComparison!$G253,'SB35 Determination Data'!$K$4:$AN$415,AA$2,FALSE)</f>
        <v>0</v>
      </c>
      <c r="AB253" s="80">
        <f>'5th Cycle Summary-Final'!S253-VLOOKUP(FinalComparison!$G253,'SB35 Determination Data'!$K$4:$AN$415,AB$2,FALSE)</f>
        <v>0</v>
      </c>
      <c r="AC253" s="80">
        <f>'5th Cycle Summary-Final'!T253-VLOOKUP(FinalComparison!$G253,'SB35 Determination Data'!$K$4:$AN$415,AC$2,FALSE)</f>
        <v>0</v>
      </c>
      <c r="AD253" s="80">
        <f>'5th Cycle Summary-Final'!U253-VLOOKUP(FinalComparison!$G253,'SB35 Determination Data'!$K$4:$AN$415,AD$2,FALSE)</f>
        <v>0</v>
      </c>
      <c r="AE253" s="80">
        <f>'5th Cycle Summary-Final'!V253-VLOOKUP(FinalComparison!$G253,'SB35 Determination Data'!$K$4:$AN$415,AE$2,FALSE)</f>
        <v>0</v>
      </c>
      <c r="AF253" s="80">
        <f>'5th Cycle Summary-Final'!W253-VLOOKUP(FinalComparison!$G253,'SB35 Determination Data'!$K$4:$AN$415,AF$2,FALSE)</f>
        <v>0</v>
      </c>
    </row>
    <row r="254" spans="1:32" x14ac:dyDescent="0.2">
      <c r="A254" t="s">
        <v>78</v>
      </c>
      <c r="F254" t="s">
        <v>32</v>
      </c>
      <c r="G254" t="s">
        <v>244</v>
      </c>
      <c r="H254" s="80">
        <f>'5th Cycle Summary-Final'!D254-VLOOKUP(FinalComparison!$G254,'SB35 Determination Data'!$K$4:$AN$415,H$2,FALSE)</f>
        <v>1</v>
      </c>
      <c r="I254" s="80">
        <f>'5th Cycle Summary-Final'!E254-VLOOKUP(FinalComparison!$G254,'SB35 Determination Data'!$K$4:$AN$415,I$2,FALSE)</f>
        <v>0</v>
      </c>
      <c r="J254" s="80">
        <f>'5th Cycle Summary-Final'!F254-VLOOKUP(FinalComparison!$G254,'SB35 Determination Data'!$K$4:$AN$415,J$2,FALSE)</f>
        <v>0</v>
      </c>
      <c r="K254" s="80">
        <f>'5th Cycle Summary-Final'!G254-VLOOKUP(FinalComparison!$G254,'SB35 Determination Data'!$K$4:$AN$415,K$2,FALSE)</f>
        <v>0</v>
      </c>
      <c r="L254" s="80">
        <f>'5th Cycle Summary-Final'!H254-VLOOKUP(FinalComparison!$G254,'SB35 Determination Data'!$K$4:$AN$415,L$2,FALSE)</f>
        <v>1</v>
      </c>
      <c r="M254" s="80">
        <f>'5th Cycle Summary-Final'!I254-VLOOKUP(FinalComparison!$G254,'SB35 Determination Data'!$K$4:$AN$415,M$2,FALSE)</f>
        <v>-4.2193024649167521E-5</v>
      </c>
      <c r="N254" s="80"/>
      <c r="O254" s="80"/>
      <c r="P254" s="80">
        <f>'5th Cycle Summary-Final'!J254-VLOOKUP(FinalComparison!$G254,'SB35 Determination Data'!$K$4:$AN$415,P$2,FALSE)</f>
        <v>0</v>
      </c>
      <c r="Q254" s="80">
        <f>'5th Cycle Summary-Final'!K254-VLOOKUP(FinalComparison!$G254,'SB35 Determination Data'!$K$4:$AN$415,Q$2,FALSE)</f>
        <v>0</v>
      </c>
      <c r="R254" s="80">
        <f>'5th Cycle Summary-Final'!L254-VLOOKUP(FinalComparison!$G254,'SB35 Determination Data'!$K$4:$AN$415,R$2,FALSE)</f>
        <v>0</v>
      </c>
      <c r="S254" s="80">
        <f>'5th Cycle Summary-Final'!M254-VLOOKUP(FinalComparison!$G254,'SB35 Determination Data'!$K$4:$AN$415,S$2,FALSE)</f>
        <v>0</v>
      </c>
      <c r="T254" s="80">
        <f>'5th Cycle Summary-Final'!N254-VLOOKUP(FinalComparison!$G254,'SB35 Determination Data'!$K$4:$AN$415,T$2,FALSE)</f>
        <v>0</v>
      </c>
      <c r="U254" s="34"/>
      <c r="V254" s="34"/>
      <c r="W254" s="80">
        <f>'5th Cycle Summary-Final'!O254-VLOOKUP(FinalComparison!$G254,'SB35 Determination Data'!$K$4:$AN$415,W$2,FALSE)</f>
        <v>0</v>
      </c>
      <c r="X254" s="34"/>
      <c r="Y254" s="80">
        <f>'5th Cycle Summary-Final'!P254-VLOOKUP(FinalComparison!$G254,'SB35 Determination Data'!$K$4:$AN$415,Y$2,FALSE)</f>
        <v>0</v>
      </c>
      <c r="Z254" s="80">
        <f>'5th Cycle Summary-Final'!Q254-VLOOKUP(FinalComparison!$G254,'SB35 Determination Data'!$K$4:$AN$415,Z$2,FALSE)</f>
        <v>0</v>
      </c>
      <c r="AA254" s="80">
        <f>'5th Cycle Summary-Final'!R254-VLOOKUP(FinalComparison!$G254,'SB35 Determination Data'!$K$4:$AN$415,AA$2,FALSE)</f>
        <v>0</v>
      </c>
      <c r="AB254" s="80">
        <f>'5th Cycle Summary-Final'!S254-VLOOKUP(FinalComparison!$G254,'SB35 Determination Data'!$K$4:$AN$415,AB$2,FALSE)</f>
        <v>0</v>
      </c>
      <c r="AC254" s="80">
        <f>'5th Cycle Summary-Final'!T254-VLOOKUP(FinalComparison!$G254,'SB35 Determination Data'!$K$4:$AN$415,AC$2,FALSE)</f>
        <v>0</v>
      </c>
      <c r="AD254" s="80">
        <f>'5th Cycle Summary-Final'!U254-VLOOKUP(FinalComparison!$G254,'SB35 Determination Data'!$K$4:$AN$415,AD$2,FALSE)</f>
        <v>0</v>
      </c>
      <c r="AE254" s="80">
        <f>'5th Cycle Summary-Final'!V254-VLOOKUP(FinalComparison!$G254,'SB35 Determination Data'!$K$4:$AN$415,AE$2,FALSE)</f>
        <v>0</v>
      </c>
      <c r="AF254" s="80">
        <f>'5th Cycle Summary-Final'!W254-VLOOKUP(FinalComparison!$G254,'SB35 Determination Data'!$K$4:$AN$415,AF$2,FALSE)</f>
        <v>0</v>
      </c>
    </row>
    <row r="255" spans="1:32" x14ac:dyDescent="0.2">
      <c r="A255" t="s">
        <v>78</v>
      </c>
      <c r="F255" t="s">
        <v>32</v>
      </c>
      <c r="G255" t="s">
        <v>78</v>
      </c>
      <c r="H255" s="80">
        <f>'5th Cycle Summary-Final'!D255-VLOOKUP(FinalComparison!$G255,'SB35 Determination Data'!$K$4:$AN$415,H$2,FALSE)</f>
        <v>-1795</v>
      </c>
      <c r="I255" s="80">
        <f>'5th Cycle Summary-Final'!E255-VLOOKUP(FinalComparison!$G255,'SB35 Determination Data'!$K$4:$AN$415,I$2,FALSE)</f>
        <v>0</v>
      </c>
      <c r="J255" s="80">
        <f>'5th Cycle Summary-Final'!F255-VLOOKUP(FinalComparison!$G255,'SB35 Determination Data'!$K$4:$AN$415,J$2,FALSE)</f>
        <v>0</v>
      </c>
      <c r="K255" s="80">
        <f>'5th Cycle Summary-Final'!G255-VLOOKUP(FinalComparison!$G255,'SB35 Determination Data'!$K$4:$AN$415,K$2,FALSE)</f>
        <v>0</v>
      </c>
      <c r="L255" s="80">
        <f>'5th Cycle Summary-Final'!H255-VLOOKUP(FinalComparison!$G255,'SB35 Determination Data'!$K$4:$AN$415,L$2,FALSE)</f>
        <v>-1795</v>
      </c>
      <c r="M255" s="80">
        <f>'5th Cycle Summary-Final'!I255-VLOOKUP(FinalComparison!$G255,'SB35 Determination Data'!$K$4:$AN$415,M$2,FALSE)</f>
        <v>2.2713264394819958E-2</v>
      </c>
      <c r="N255" s="80"/>
      <c r="O255" s="80"/>
      <c r="P255" s="80">
        <f>'5th Cycle Summary-Final'!J255-VLOOKUP(FinalComparison!$G255,'SB35 Determination Data'!$K$4:$AN$415,P$2,FALSE)</f>
        <v>-1259</v>
      </c>
      <c r="Q255" s="80">
        <f>'5th Cycle Summary-Final'!K255-VLOOKUP(FinalComparison!$G255,'SB35 Determination Data'!$K$4:$AN$415,Q$2,FALSE)</f>
        <v>-3</v>
      </c>
      <c r="R255" s="80">
        <f>'5th Cycle Summary-Final'!L255-VLOOKUP(FinalComparison!$G255,'SB35 Determination Data'!$K$4:$AN$415,R$2,FALSE)</f>
        <v>0</v>
      </c>
      <c r="S255" s="80">
        <f>'5th Cycle Summary-Final'!M255-VLOOKUP(FinalComparison!$G255,'SB35 Determination Data'!$K$4:$AN$415,S$2,FALSE)</f>
        <v>-3</v>
      </c>
      <c r="T255" s="80">
        <f>'5th Cycle Summary-Final'!N255-VLOOKUP(FinalComparison!$G255,'SB35 Determination Data'!$K$4:$AN$415,T$2,FALSE)</f>
        <v>-1256</v>
      </c>
      <c r="U255" s="34"/>
      <c r="V255" s="34"/>
      <c r="W255" s="80">
        <f>'5th Cycle Summary-Final'!O255-VLOOKUP(FinalComparison!$G255,'SB35 Determination Data'!$K$4:$AN$415,W$2,FALSE)</f>
        <v>5.7519683517053125E-2</v>
      </c>
      <c r="X255" s="34"/>
      <c r="Y255" s="80">
        <f>'5th Cycle Summary-Final'!P255-VLOOKUP(FinalComparison!$G255,'SB35 Determination Data'!$K$4:$AN$415,Y$2,FALSE)</f>
        <v>-1908</v>
      </c>
      <c r="Z255" s="80">
        <f>'5th Cycle Summary-Final'!Q255-VLOOKUP(FinalComparison!$G255,'SB35 Determination Data'!$K$4:$AN$415,Z$2,FALSE)</f>
        <v>-1757</v>
      </c>
      <c r="AA255" s="80">
        <f>'5th Cycle Summary-Final'!R255-VLOOKUP(FinalComparison!$G255,'SB35 Determination Data'!$K$4:$AN$415,AA$2,FALSE)</f>
        <v>-151</v>
      </c>
      <c r="AB255" s="80">
        <f>'5th Cycle Summary-Final'!S255-VLOOKUP(FinalComparison!$G255,'SB35 Determination Data'!$K$4:$AN$415,AB$2,FALSE)</f>
        <v>-0.10655676318326923</v>
      </c>
      <c r="AC255" s="80">
        <f>'5th Cycle Summary-Final'!T255-VLOOKUP(FinalComparison!$G255,'SB35 Determination Data'!$K$4:$AN$415,AC$2,FALSE)</f>
        <v>-5295</v>
      </c>
      <c r="AD255" s="80">
        <f>'5th Cycle Summary-Final'!U255-VLOOKUP(FinalComparison!$G255,'SB35 Determination Data'!$K$4:$AN$415,AD$2,FALSE)</f>
        <v>-1121</v>
      </c>
      <c r="AE255" s="80">
        <f>'5th Cycle Summary-Final'!V255-VLOOKUP(FinalComparison!$G255,'SB35 Determination Data'!$K$4:$AN$415,AE$2,FALSE)</f>
        <v>-4174</v>
      </c>
      <c r="AF255" s="80">
        <f>'5th Cycle Summary-Final'!W255-VLOOKUP(FinalComparison!$G255,'SB35 Determination Data'!$K$4:$AN$415,AF$2,FALSE)</f>
        <v>-1.3569391798494312E-2</v>
      </c>
    </row>
    <row r="256" spans="1:32" x14ac:dyDescent="0.2">
      <c r="A256" t="s">
        <v>78</v>
      </c>
      <c r="F256" t="s">
        <v>32</v>
      </c>
      <c r="G256" t="s">
        <v>259</v>
      </c>
      <c r="H256" s="80">
        <f>'5th Cycle Summary-Final'!D256-VLOOKUP(FinalComparison!$G256,'SB35 Determination Data'!$K$4:$AN$415,H$2,FALSE)</f>
        <v>0</v>
      </c>
      <c r="I256" s="80">
        <f>'5th Cycle Summary-Final'!E256-VLOOKUP(FinalComparison!$G256,'SB35 Determination Data'!$K$4:$AN$415,I$2,FALSE)</f>
        <v>-76</v>
      </c>
      <c r="J256" s="80">
        <f>'5th Cycle Summary-Final'!F256-VLOOKUP(FinalComparison!$G256,'SB35 Determination Data'!$K$4:$AN$415,J$2,FALSE)</f>
        <v>-76</v>
      </c>
      <c r="K256" s="80">
        <f>'5th Cycle Summary-Final'!G256-VLOOKUP(FinalComparison!$G256,'SB35 Determination Data'!$K$4:$AN$415,K$2,FALSE)</f>
        <v>0</v>
      </c>
      <c r="L256" s="80">
        <f>'5th Cycle Summary-Final'!H256-VLOOKUP(FinalComparison!$G256,'SB35 Determination Data'!$K$4:$AN$415,L$2,FALSE)</f>
        <v>76</v>
      </c>
      <c r="M256" s="80">
        <f>'5th Cycle Summary-Final'!I256-VLOOKUP(FinalComparison!$G256,'SB35 Determination Data'!$K$4:$AN$415,M$2,FALSE)</f>
        <v>-2.4134645919339472E-2</v>
      </c>
      <c r="N256" s="80"/>
      <c r="O256" s="80"/>
      <c r="P256" s="80">
        <f>'5th Cycle Summary-Final'!J256-VLOOKUP(FinalComparison!$G256,'SB35 Determination Data'!$K$4:$AN$415,P$2,FALSE)</f>
        <v>0</v>
      </c>
      <c r="Q256" s="80">
        <f>'5th Cycle Summary-Final'!K256-VLOOKUP(FinalComparison!$G256,'SB35 Determination Data'!$K$4:$AN$415,Q$2,FALSE)</f>
        <v>-117</v>
      </c>
      <c r="R256" s="80">
        <f>'5th Cycle Summary-Final'!L256-VLOOKUP(FinalComparison!$G256,'SB35 Determination Data'!$K$4:$AN$415,R$2,FALSE)</f>
        <v>-117</v>
      </c>
      <c r="S256" s="80">
        <f>'5th Cycle Summary-Final'!M256-VLOOKUP(FinalComparison!$G256,'SB35 Determination Data'!$K$4:$AN$415,S$2,FALSE)</f>
        <v>0</v>
      </c>
      <c r="T256" s="80">
        <f>'5th Cycle Summary-Final'!N256-VLOOKUP(FinalComparison!$G256,'SB35 Determination Data'!$K$4:$AN$415,T$2,FALSE)</f>
        <v>117</v>
      </c>
      <c r="U256" s="34"/>
      <c r="V256" s="34"/>
      <c r="W256" s="80">
        <f>'5th Cycle Summary-Final'!O256-VLOOKUP(FinalComparison!$G256,'SB35 Determination Data'!$K$4:$AN$415,W$2,FALSE)</f>
        <v>-5.2989130434782608E-2</v>
      </c>
      <c r="X256" s="34"/>
      <c r="Y256" s="80">
        <f>'5th Cycle Summary-Final'!P256-VLOOKUP(FinalComparison!$G256,'SB35 Determination Data'!$K$4:$AN$415,Y$2,FALSE)</f>
        <v>0</v>
      </c>
      <c r="Z256" s="80">
        <f>'5th Cycle Summary-Final'!Q256-VLOOKUP(FinalComparison!$G256,'SB35 Determination Data'!$K$4:$AN$415,Z$2,FALSE)</f>
        <v>-513</v>
      </c>
      <c r="AA256" s="80">
        <f>'5th Cycle Summary-Final'!R256-VLOOKUP(FinalComparison!$G256,'SB35 Determination Data'!$K$4:$AN$415,AA$2,FALSE)</f>
        <v>513</v>
      </c>
      <c r="AB256" s="80">
        <f>'5th Cycle Summary-Final'!S256-VLOOKUP(FinalComparison!$G256,'SB35 Determination Data'!$K$4:$AN$415,AB$2,FALSE)</f>
        <v>-0.19930069930069932</v>
      </c>
      <c r="AC256" s="80">
        <f>'5th Cycle Summary-Final'!T256-VLOOKUP(FinalComparison!$G256,'SB35 Determination Data'!$K$4:$AN$415,AC$2,FALSE)</f>
        <v>0</v>
      </c>
      <c r="AD256" s="80">
        <f>'5th Cycle Summary-Final'!U256-VLOOKUP(FinalComparison!$G256,'SB35 Determination Data'!$K$4:$AN$415,AD$2,FALSE)</f>
        <v>-837</v>
      </c>
      <c r="AE256" s="80">
        <f>'5th Cycle Summary-Final'!V256-VLOOKUP(FinalComparison!$G256,'SB35 Determination Data'!$K$4:$AN$415,AE$2,FALSE)</f>
        <v>837</v>
      </c>
      <c r="AF256" s="80">
        <f>'5th Cycle Summary-Final'!W256-VLOOKUP(FinalComparison!$G256,'SB35 Determination Data'!$K$4:$AN$415,AF$2,FALSE)</f>
        <v>-0.14155251141552511</v>
      </c>
    </row>
    <row r="257" spans="1:32" x14ac:dyDescent="0.2">
      <c r="A257" t="s">
        <v>152</v>
      </c>
      <c r="F257" t="s">
        <v>26</v>
      </c>
      <c r="G257" t="s">
        <v>151</v>
      </c>
      <c r="H257" s="80">
        <f>'5th Cycle Summary-Final'!D257-VLOOKUP(FinalComparison!$G257,'SB35 Determination Data'!$K$4:$AN$415,H$2,FALSE)</f>
        <v>359</v>
      </c>
      <c r="I257" s="80">
        <f>'5th Cycle Summary-Final'!E257-VLOOKUP(FinalComparison!$G257,'SB35 Determination Data'!$K$4:$AN$415,I$2,FALSE)</f>
        <v>0</v>
      </c>
      <c r="J257" s="80">
        <f>'5th Cycle Summary-Final'!F257-VLOOKUP(FinalComparison!$G257,'SB35 Determination Data'!$K$4:$AN$415,J$2,FALSE)</f>
        <v>0</v>
      </c>
      <c r="K257" s="80">
        <f>'5th Cycle Summary-Final'!G257-VLOOKUP(FinalComparison!$G257,'SB35 Determination Data'!$K$4:$AN$415,K$2,FALSE)</f>
        <v>0</v>
      </c>
      <c r="L257" s="80">
        <f>'5th Cycle Summary-Final'!H257-VLOOKUP(FinalComparison!$G257,'SB35 Determination Data'!$K$4:$AN$415,L$2,FALSE)</f>
        <v>359</v>
      </c>
      <c r="M257" s="80">
        <f>'5th Cycle Summary-Final'!I257-VLOOKUP(FinalComparison!$G257,'SB35 Determination Data'!$K$4:$AN$415,M$2,FALSE)</f>
        <v>0</v>
      </c>
      <c r="N257" s="80"/>
      <c r="O257" s="80"/>
      <c r="P257" s="80">
        <f>'5th Cycle Summary-Final'!J257-VLOOKUP(FinalComparison!$G257,'SB35 Determination Data'!$K$4:$AN$415,P$2,FALSE)</f>
        <v>329</v>
      </c>
      <c r="Q257" s="80">
        <f>'5th Cycle Summary-Final'!K257-VLOOKUP(FinalComparison!$G257,'SB35 Determination Data'!$K$4:$AN$415,Q$2,FALSE)</f>
        <v>0</v>
      </c>
      <c r="R257" s="80">
        <f>'5th Cycle Summary-Final'!L257-VLOOKUP(FinalComparison!$G257,'SB35 Determination Data'!$K$4:$AN$415,R$2,FALSE)</f>
        <v>0</v>
      </c>
      <c r="S257" s="80">
        <f>'5th Cycle Summary-Final'!M257-VLOOKUP(FinalComparison!$G257,'SB35 Determination Data'!$K$4:$AN$415,S$2,FALSE)</f>
        <v>0</v>
      </c>
      <c r="T257" s="80">
        <f>'5th Cycle Summary-Final'!N257-VLOOKUP(FinalComparison!$G257,'SB35 Determination Data'!$K$4:$AN$415,T$2,FALSE)</f>
        <v>329</v>
      </c>
      <c r="U257" s="34"/>
      <c r="V257" s="34"/>
      <c r="W257" s="80">
        <f>'5th Cycle Summary-Final'!O257-VLOOKUP(FinalComparison!$G257,'SB35 Determination Data'!$K$4:$AN$415,W$2,FALSE)</f>
        <v>0</v>
      </c>
      <c r="X257" s="34"/>
      <c r="Y257" s="80">
        <f>'5th Cycle Summary-Final'!P257-VLOOKUP(FinalComparison!$G257,'SB35 Determination Data'!$K$4:$AN$415,Y$2,FALSE)</f>
        <v>352</v>
      </c>
      <c r="Z257" s="80">
        <f>'5th Cycle Summary-Final'!Q257-VLOOKUP(FinalComparison!$G257,'SB35 Determination Data'!$K$4:$AN$415,Z$2,FALSE)</f>
        <v>-1</v>
      </c>
      <c r="AA257" s="80">
        <f>'5th Cycle Summary-Final'!R257-VLOOKUP(FinalComparison!$G257,'SB35 Determination Data'!$K$4:$AN$415,AA$2,FALSE)</f>
        <v>353</v>
      </c>
      <c r="AB257" s="80">
        <f>'5th Cycle Summary-Final'!S257-VLOOKUP(FinalComparison!$G257,'SB35 Determination Data'!$K$4:$AN$415,AB$2,FALSE)</f>
        <v>-0.23424831617740499</v>
      </c>
      <c r="AC257" s="80">
        <f>'5th Cycle Summary-Final'!T257-VLOOKUP(FinalComparison!$G257,'SB35 Determination Data'!$K$4:$AN$415,AC$2,FALSE)</f>
        <v>694</v>
      </c>
      <c r="AD257" s="80">
        <f>'5th Cycle Summary-Final'!U257-VLOOKUP(FinalComparison!$G257,'SB35 Determination Data'!$K$4:$AN$415,AD$2,FALSE)</f>
        <v>-87</v>
      </c>
      <c r="AE257" s="80">
        <f>'5th Cycle Summary-Final'!V257-VLOOKUP(FinalComparison!$G257,'SB35 Determination Data'!$K$4:$AN$415,AE$2,FALSE)</f>
        <v>781</v>
      </c>
      <c r="AF257" s="80">
        <f>'5th Cycle Summary-Final'!W257-VLOOKUP(FinalComparison!$G257,'SB35 Determination Data'!$K$4:$AN$415,AF$2,FALSE)</f>
        <v>-0.52868728356632477</v>
      </c>
    </row>
    <row r="258" spans="1:32" x14ac:dyDescent="0.2">
      <c r="A258" t="s">
        <v>152</v>
      </c>
      <c r="F258" t="s">
        <v>26</v>
      </c>
      <c r="G258" t="s">
        <v>262</v>
      </c>
      <c r="H258" s="80">
        <f>'5th Cycle Summary-Final'!D258-VLOOKUP(FinalComparison!$G258,'SB35 Determination Data'!$K$4:$AN$415,H$2,FALSE)</f>
        <v>-188</v>
      </c>
      <c r="I258" s="80">
        <f>'5th Cycle Summary-Final'!E258-VLOOKUP(FinalComparison!$G258,'SB35 Determination Data'!$K$4:$AN$415,I$2,FALSE)</f>
        <v>0</v>
      </c>
      <c r="J258" s="80">
        <f>'5th Cycle Summary-Final'!F258-VLOOKUP(FinalComparison!$G258,'SB35 Determination Data'!$K$4:$AN$415,J$2,FALSE)</f>
        <v>0</v>
      </c>
      <c r="K258" s="80">
        <f>'5th Cycle Summary-Final'!G258-VLOOKUP(FinalComparison!$G258,'SB35 Determination Data'!$K$4:$AN$415,K$2,FALSE)</f>
        <v>0</v>
      </c>
      <c r="L258" s="80">
        <f>'5th Cycle Summary-Final'!H258-VLOOKUP(FinalComparison!$G258,'SB35 Determination Data'!$K$4:$AN$415,L$2,FALSE)</f>
        <v>-188</v>
      </c>
      <c r="M258" s="80">
        <f>'5th Cycle Summary-Final'!I258-VLOOKUP(FinalComparison!$G258,'SB35 Determination Data'!$K$4:$AN$415,M$2,FALSE)</f>
        <v>0</v>
      </c>
      <c r="N258" s="80"/>
      <c r="O258" s="80"/>
      <c r="P258" s="80">
        <f>'5th Cycle Summary-Final'!J258-VLOOKUP(FinalComparison!$G258,'SB35 Determination Data'!$K$4:$AN$415,P$2,FALSE)</f>
        <v>-114</v>
      </c>
      <c r="Q258" s="80">
        <f>'5th Cycle Summary-Final'!K258-VLOOKUP(FinalComparison!$G258,'SB35 Determination Data'!$K$4:$AN$415,Q$2,FALSE)</f>
        <v>0</v>
      </c>
      <c r="R258" s="80">
        <f>'5th Cycle Summary-Final'!L258-VLOOKUP(FinalComparison!$G258,'SB35 Determination Data'!$K$4:$AN$415,R$2,FALSE)</f>
        <v>0</v>
      </c>
      <c r="S258" s="80">
        <f>'5th Cycle Summary-Final'!M258-VLOOKUP(FinalComparison!$G258,'SB35 Determination Data'!$K$4:$AN$415,S$2,FALSE)</f>
        <v>0</v>
      </c>
      <c r="T258" s="80">
        <f>'5th Cycle Summary-Final'!N258-VLOOKUP(FinalComparison!$G258,'SB35 Determination Data'!$K$4:$AN$415,T$2,FALSE)</f>
        <v>-114</v>
      </c>
      <c r="U258" s="34"/>
      <c r="V258" s="34"/>
      <c r="W258" s="80">
        <f>'5th Cycle Summary-Final'!O258-VLOOKUP(FinalComparison!$G258,'SB35 Determination Data'!$K$4:$AN$415,W$2,FALSE)</f>
        <v>0</v>
      </c>
      <c r="X258" s="34"/>
      <c r="Y258" s="80">
        <f>'5th Cycle Summary-Final'!P258-VLOOKUP(FinalComparison!$G258,'SB35 Determination Data'!$K$4:$AN$415,Y$2,FALSE)</f>
        <v>-156</v>
      </c>
      <c r="Z258" s="80">
        <f>'5th Cycle Summary-Final'!Q258-VLOOKUP(FinalComparison!$G258,'SB35 Determination Data'!$K$4:$AN$415,Z$2,FALSE)</f>
        <v>-1</v>
      </c>
      <c r="AA258" s="80">
        <f>'5th Cycle Summary-Final'!R258-VLOOKUP(FinalComparison!$G258,'SB35 Determination Data'!$K$4:$AN$415,AA$2,FALSE)</f>
        <v>-155</v>
      </c>
      <c r="AB258" s="80">
        <f>'5th Cycle Summary-Final'!S258-VLOOKUP(FinalComparison!$G258,'SB35 Determination Data'!$K$4:$AN$415,AB$2,FALSE)</f>
        <v>0.23170731707317074</v>
      </c>
      <c r="AC258" s="80">
        <f>'5th Cycle Summary-Final'!T258-VLOOKUP(FinalComparison!$G258,'SB35 Determination Data'!$K$4:$AN$415,AC$2,FALSE)</f>
        <v>-338</v>
      </c>
      <c r="AD258" s="80">
        <f>'5th Cycle Summary-Final'!U258-VLOOKUP(FinalComparison!$G258,'SB35 Determination Data'!$K$4:$AN$415,AD$2,FALSE)</f>
        <v>-334</v>
      </c>
      <c r="AE258" s="80">
        <f>'5th Cycle Summary-Final'!V258-VLOOKUP(FinalComparison!$G258,'SB35 Determination Data'!$K$4:$AN$415,AE$2,FALSE)</f>
        <v>-4</v>
      </c>
      <c r="AF258" s="80">
        <f>'5th Cycle Summary-Final'!W258-VLOOKUP(FinalComparison!$G258,'SB35 Determination Data'!$K$4:$AN$415,AF$2,FALSE)</f>
        <v>1.1267605633802802E-2</v>
      </c>
    </row>
    <row r="259" spans="1:32" x14ac:dyDescent="0.2">
      <c r="A259" t="s">
        <v>2</v>
      </c>
      <c r="F259" t="s">
        <v>3</v>
      </c>
      <c r="G259" t="s">
        <v>22</v>
      </c>
      <c r="H259" s="80">
        <f>'5th Cycle Summary-Final'!D259-VLOOKUP(FinalComparison!$G259,'SB35 Determination Data'!$K$4:$AN$415,H$2,FALSE)</f>
        <v>0</v>
      </c>
      <c r="I259" s="80">
        <f>'5th Cycle Summary-Final'!E259-VLOOKUP(FinalComparison!$G259,'SB35 Determination Data'!$K$4:$AN$415,I$2,FALSE)</f>
        <v>0</v>
      </c>
      <c r="J259" s="80">
        <f>'5th Cycle Summary-Final'!F259-VLOOKUP(FinalComparison!$G259,'SB35 Determination Data'!$K$4:$AN$415,J$2,FALSE)</f>
        <v>0</v>
      </c>
      <c r="K259" s="80">
        <f>'5th Cycle Summary-Final'!G259-VLOOKUP(FinalComparison!$G259,'SB35 Determination Data'!$K$4:$AN$415,K$2,FALSE)</f>
        <v>0</v>
      </c>
      <c r="L259" s="80">
        <f>'5th Cycle Summary-Final'!H259-VLOOKUP(FinalComparison!$G259,'SB35 Determination Data'!$K$4:$AN$415,L$2,FALSE)</f>
        <v>0</v>
      </c>
      <c r="M259" s="80">
        <f>'5th Cycle Summary-Final'!I259-VLOOKUP(FinalComparison!$G259,'SB35 Determination Data'!$K$4:$AN$415,M$2,FALSE)</f>
        <v>0</v>
      </c>
      <c r="N259" s="80"/>
      <c r="O259" s="80"/>
      <c r="P259" s="80">
        <f>'5th Cycle Summary-Final'!J259-VLOOKUP(FinalComparison!$G259,'SB35 Determination Data'!$K$4:$AN$415,P$2,FALSE)</f>
        <v>0</v>
      </c>
      <c r="Q259" s="80">
        <f>'5th Cycle Summary-Final'!K259-VLOOKUP(FinalComparison!$G259,'SB35 Determination Data'!$K$4:$AN$415,Q$2,FALSE)</f>
        <v>0</v>
      </c>
      <c r="R259" s="80">
        <f>'5th Cycle Summary-Final'!L259-VLOOKUP(FinalComparison!$G259,'SB35 Determination Data'!$K$4:$AN$415,R$2,FALSE)</f>
        <v>0</v>
      </c>
      <c r="S259" s="80">
        <f>'5th Cycle Summary-Final'!M259-VLOOKUP(FinalComparison!$G259,'SB35 Determination Data'!$K$4:$AN$415,S$2,FALSE)</f>
        <v>0</v>
      </c>
      <c r="T259" s="80">
        <f>'5th Cycle Summary-Final'!N259-VLOOKUP(FinalComparison!$G259,'SB35 Determination Data'!$K$4:$AN$415,T$2,FALSE)</f>
        <v>0</v>
      </c>
      <c r="U259" s="34"/>
      <c r="V259" s="34"/>
      <c r="W259" s="80">
        <f>'5th Cycle Summary-Final'!O259-VLOOKUP(FinalComparison!$G259,'SB35 Determination Data'!$K$4:$AN$415,W$2,FALSE)</f>
        <v>0</v>
      </c>
      <c r="X259" s="34"/>
      <c r="Y259" s="80">
        <f>'5th Cycle Summary-Final'!P259-VLOOKUP(FinalComparison!$G259,'SB35 Determination Data'!$K$4:$AN$415,Y$2,FALSE)</f>
        <v>0</v>
      </c>
      <c r="Z259" s="80">
        <f>'5th Cycle Summary-Final'!Q259-VLOOKUP(FinalComparison!$G259,'SB35 Determination Data'!$K$4:$AN$415,Z$2,FALSE)</f>
        <v>0</v>
      </c>
      <c r="AA259" s="80">
        <f>'5th Cycle Summary-Final'!R259-VLOOKUP(FinalComparison!$G259,'SB35 Determination Data'!$K$4:$AN$415,AA$2,FALSE)</f>
        <v>0</v>
      </c>
      <c r="AB259" s="80">
        <f>'5th Cycle Summary-Final'!S259-VLOOKUP(FinalComparison!$G259,'SB35 Determination Data'!$K$4:$AN$415,AB$2,FALSE)</f>
        <v>0</v>
      </c>
      <c r="AC259" s="80">
        <f>'5th Cycle Summary-Final'!T259-VLOOKUP(FinalComparison!$G259,'SB35 Determination Data'!$K$4:$AN$415,AC$2,FALSE)</f>
        <v>0</v>
      </c>
      <c r="AD259" s="80">
        <f>'5th Cycle Summary-Final'!U259-VLOOKUP(FinalComparison!$G259,'SB35 Determination Data'!$K$4:$AN$415,AD$2,FALSE)</f>
        <v>0</v>
      </c>
      <c r="AE259" s="80">
        <f>'5th Cycle Summary-Final'!V259-VLOOKUP(FinalComparison!$G259,'SB35 Determination Data'!$K$4:$AN$415,AE$2,FALSE)</f>
        <v>0</v>
      </c>
      <c r="AF259" s="80">
        <f>'5th Cycle Summary-Final'!W259-VLOOKUP(FinalComparison!$G259,'SB35 Determination Data'!$K$4:$AN$415,AF$2,FALSE)</f>
        <v>0</v>
      </c>
    </row>
    <row r="260" spans="1:32" x14ac:dyDescent="0.2">
      <c r="A260" t="s">
        <v>2</v>
      </c>
      <c r="F260" t="s">
        <v>3</v>
      </c>
      <c r="G260" t="s">
        <v>939</v>
      </c>
      <c r="H260" s="80">
        <f>'5th Cycle Summary-Final'!D260-VLOOKUP(FinalComparison!$G260,'SB35 Determination Data'!$K$4:$AN$415,H$2,FALSE)</f>
        <v>0</v>
      </c>
      <c r="I260" s="80">
        <f>'5th Cycle Summary-Final'!E260-VLOOKUP(FinalComparison!$G260,'SB35 Determination Data'!$K$4:$AN$415,I$2,FALSE)</f>
        <v>0</v>
      </c>
      <c r="J260" s="80">
        <f>'5th Cycle Summary-Final'!F260-VLOOKUP(FinalComparison!$G260,'SB35 Determination Data'!$K$4:$AN$415,J$2,FALSE)</f>
        <v>0</v>
      </c>
      <c r="K260" s="80">
        <f>'5th Cycle Summary-Final'!G260-VLOOKUP(FinalComparison!$G260,'SB35 Determination Data'!$K$4:$AN$415,K$2,FALSE)</f>
        <v>0</v>
      </c>
      <c r="L260" s="80">
        <f>'5th Cycle Summary-Final'!H260-VLOOKUP(FinalComparison!$G260,'SB35 Determination Data'!$K$4:$AN$415,L$2,FALSE)</f>
        <v>0</v>
      </c>
      <c r="M260" s="80">
        <f>'5th Cycle Summary-Final'!I260-VLOOKUP(FinalComparison!$G260,'SB35 Determination Data'!$K$4:$AN$415,M$2,FALSE)</f>
        <v>0</v>
      </c>
      <c r="N260" s="80"/>
      <c r="O260" s="80"/>
      <c r="P260" s="80">
        <f>'5th Cycle Summary-Final'!J260-VLOOKUP(FinalComparison!$G260,'SB35 Determination Data'!$K$4:$AN$415,P$2,FALSE)</f>
        <v>0</v>
      </c>
      <c r="Q260" s="80">
        <f>'5th Cycle Summary-Final'!K260-VLOOKUP(FinalComparison!$G260,'SB35 Determination Data'!$K$4:$AN$415,Q$2,FALSE)</f>
        <v>0</v>
      </c>
      <c r="R260" s="80">
        <f>'5th Cycle Summary-Final'!L260-VLOOKUP(FinalComparison!$G260,'SB35 Determination Data'!$K$4:$AN$415,R$2,FALSE)</f>
        <v>0</v>
      </c>
      <c r="S260" s="80">
        <f>'5th Cycle Summary-Final'!M260-VLOOKUP(FinalComparison!$G260,'SB35 Determination Data'!$K$4:$AN$415,S$2,FALSE)</f>
        <v>0</v>
      </c>
      <c r="T260" s="80">
        <f>'5th Cycle Summary-Final'!N260-VLOOKUP(FinalComparison!$G260,'SB35 Determination Data'!$K$4:$AN$415,T$2,FALSE)</f>
        <v>0</v>
      </c>
      <c r="U260" s="34"/>
      <c r="V260" s="34"/>
      <c r="W260" s="80">
        <f>'5th Cycle Summary-Final'!O260-VLOOKUP(FinalComparison!$G260,'SB35 Determination Data'!$K$4:$AN$415,W$2,FALSE)</f>
        <v>0</v>
      </c>
      <c r="X260" s="34"/>
      <c r="Y260" s="80">
        <f>'5th Cycle Summary-Final'!P260-VLOOKUP(FinalComparison!$G260,'SB35 Determination Data'!$K$4:$AN$415,Y$2,FALSE)</f>
        <v>0</v>
      </c>
      <c r="Z260" s="80">
        <f>'5th Cycle Summary-Final'!Q260-VLOOKUP(FinalComparison!$G260,'SB35 Determination Data'!$K$4:$AN$415,Z$2,FALSE)</f>
        <v>0</v>
      </c>
      <c r="AA260" s="80">
        <f>'5th Cycle Summary-Final'!R260-VLOOKUP(FinalComparison!$G260,'SB35 Determination Data'!$K$4:$AN$415,AA$2,FALSE)</f>
        <v>0</v>
      </c>
      <c r="AB260" s="80">
        <f>'5th Cycle Summary-Final'!S260-VLOOKUP(FinalComparison!$G260,'SB35 Determination Data'!$K$4:$AN$415,AB$2,FALSE)</f>
        <v>0</v>
      </c>
      <c r="AC260" s="80">
        <f>'5th Cycle Summary-Final'!T260-VLOOKUP(FinalComparison!$G260,'SB35 Determination Data'!$K$4:$AN$415,AC$2,FALSE)</f>
        <v>0</v>
      </c>
      <c r="AD260" s="80">
        <f>'5th Cycle Summary-Final'!U260-VLOOKUP(FinalComparison!$G260,'SB35 Determination Data'!$K$4:$AN$415,AD$2,FALSE)</f>
        <v>0</v>
      </c>
      <c r="AE260" s="80">
        <f>'5th Cycle Summary-Final'!V260-VLOOKUP(FinalComparison!$G260,'SB35 Determination Data'!$K$4:$AN$415,AE$2,FALSE)</f>
        <v>0</v>
      </c>
      <c r="AF260" s="80">
        <f>'5th Cycle Summary-Final'!W260-VLOOKUP(FinalComparison!$G260,'SB35 Determination Data'!$K$4:$AN$415,AF$2,FALSE)</f>
        <v>0</v>
      </c>
    </row>
    <row r="261" spans="1:32" x14ac:dyDescent="0.2">
      <c r="A261" t="s">
        <v>2</v>
      </c>
      <c r="F261" t="s">
        <v>3</v>
      </c>
      <c r="G261" t="s">
        <v>74</v>
      </c>
      <c r="H261" s="80">
        <f>'5th Cycle Summary-Final'!D261-VLOOKUP(FinalComparison!$G261,'SB35 Determination Data'!$K$4:$AN$415,H$2,FALSE)</f>
        <v>32</v>
      </c>
      <c r="I261" s="80">
        <f>'5th Cycle Summary-Final'!E261-VLOOKUP(FinalComparison!$G261,'SB35 Determination Data'!$K$4:$AN$415,I$2,FALSE)</f>
        <v>0</v>
      </c>
      <c r="J261" s="80">
        <f>'5th Cycle Summary-Final'!F261-VLOOKUP(FinalComparison!$G261,'SB35 Determination Data'!$K$4:$AN$415,J$2,FALSE)</f>
        <v>0</v>
      </c>
      <c r="K261" s="80">
        <f>'5th Cycle Summary-Final'!G261-VLOOKUP(FinalComparison!$G261,'SB35 Determination Data'!$K$4:$AN$415,K$2,FALSE)</f>
        <v>0</v>
      </c>
      <c r="L261" s="80">
        <f>'5th Cycle Summary-Final'!H261-VLOOKUP(FinalComparison!$G261,'SB35 Determination Data'!$K$4:$AN$415,L$2,FALSE)</f>
        <v>32</v>
      </c>
      <c r="M261" s="80">
        <f>'5th Cycle Summary-Final'!I261-VLOOKUP(FinalComparison!$G261,'SB35 Determination Data'!$K$4:$AN$415,M$2,FALSE)</f>
        <v>-8.268369848776852E-3</v>
      </c>
      <c r="N261" s="80"/>
      <c r="O261" s="80"/>
      <c r="P261" s="80">
        <f>'5th Cycle Summary-Final'!J261-VLOOKUP(FinalComparison!$G261,'SB35 Determination Data'!$K$4:$AN$415,P$2,FALSE)</f>
        <v>35</v>
      </c>
      <c r="Q261" s="80">
        <f>'5th Cycle Summary-Final'!K261-VLOOKUP(FinalComparison!$G261,'SB35 Determination Data'!$K$4:$AN$415,Q$2,FALSE)</f>
        <v>-203</v>
      </c>
      <c r="R261" s="80">
        <f>'5th Cycle Summary-Final'!L261-VLOOKUP(FinalComparison!$G261,'SB35 Determination Data'!$K$4:$AN$415,R$2,FALSE)</f>
        <v>-203</v>
      </c>
      <c r="S261" s="80">
        <f>'5th Cycle Summary-Final'!M261-VLOOKUP(FinalComparison!$G261,'SB35 Determination Data'!$K$4:$AN$415,S$2,FALSE)</f>
        <v>0</v>
      </c>
      <c r="T261" s="80">
        <f>'5th Cycle Summary-Final'!N261-VLOOKUP(FinalComparison!$G261,'SB35 Determination Data'!$K$4:$AN$415,T$2,FALSE)</f>
        <v>238</v>
      </c>
      <c r="U261" s="34"/>
      <c r="V261" s="34"/>
      <c r="W261" s="80">
        <f>'5th Cycle Summary-Final'!O261-VLOOKUP(FinalComparison!$G261,'SB35 Determination Data'!$K$4:$AN$415,W$2,FALSE)</f>
        <v>-0.42468619246861927</v>
      </c>
      <c r="X261" s="34"/>
      <c r="Y261" s="80">
        <f>'5th Cycle Summary-Final'!P261-VLOOKUP(FinalComparison!$G261,'SB35 Determination Data'!$K$4:$AN$415,Y$2,FALSE)</f>
        <v>48</v>
      </c>
      <c r="Z261" s="80">
        <f>'5th Cycle Summary-Final'!Q261-VLOOKUP(FinalComparison!$G261,'SB35 Determination Data'!$K$4:$AN$415,Z$2,FALSE)</f>
        <v>0</v>
      </c>
      <c r="AA261" s="80">
        <f>'5th Cycle Summary-Final'!R261-VLOOKUP(FinalComparison!$G261,'SB35 Determination Data'!$K$4:$AN$415,AA$2,FALSE)</f>
        <v>48</v>
      </c>
      <c r="AB261" s="80">
        <f>'5th Cycle Summary-Final'!S261-VLOOKUP(FinalComparison!$G261,'SB35 Determination Data'!$K$4:$AN$415,AB$2,FALSE)</f>
        <v>0</v>
      </c>
      <c r="AC261" s="80">
        <f>'5th Cycle Summary-Final'!T261-VLOOKUP(FinalComparison!$G261,'SB35 Determination Data'!$K$4:$AN$415,AC$2,FALSE)</f>
        <v>-343</v>
      </c>
      <c r="AD261" s="80">
        <f>'5th Cycle Summary-Final'!U261-VLOOKUP(FinalComparison!$G261,'SB35 Determination Data'!$K$4:$AN$415,AD$2,FALSE)</f>
        <v>-370</v>
      </c>
      <c r="AE261" s="80">
        <f>'5th Cycle Summary-Final'!V261-VLOOKUP(FinalComparison!$G261,'SB35 Determination Data'!$K$4:$AN$415,AE$2,FALSE)</f>
        <v>0</v>
      </c>
      <c r="AF261" s="80">
        <f>'5th Cycle Summary-Final'!W261-VLOOKUP(FinalComparison!$G261,'SB35 Determination Data'!$K$4:$AN$415,AF$2,FALSE)</f>
        <v>0.1454581832733095</v>
      </c>
    </row>
    <row r="262" spans="1:32" x14ac:dyDescent="0.2">
      <c r="A262" t="s">
        <v>2</v>
      </c>
      <c r="F262" t="s">
        <v>3</v>
      </c>
      <c r="G262" t="s">
        <v>75</v>
      </c>
      <c r="H262" s="80">
        <f>'5th Cycle Summary-Final'!D262-VLOOKUP(FinalComparison!$G262,'SB35 Determination Data'!$K$4:$AN$415,H$2,FALSE)</f>
        <v>0</v>
      </c>
      <c r="I262" s="80">
        <f>'5th Cycle Summary-Final'!E262-VLOOKUP(FinalComparison!$G262,'SB35 Determination Data'!$K$4:$AN$415,I$2,FALSE)</f>
        <v>0</v>
      </c>
      <c r="J262" s="80">
        <f>'5th Cycle Summary-Final'!F262-VLOOKUP(FinalComparison!$G262,'SB35 Determination Data'!$K$4:$AN$415,J$2,FALSE)</f>
        <v>0</v>
      </c>
      <c r="K262" s="80">
        <f>'5th Cycle Summary-Final'!G262-VLOOKUP(FinalComparison!$G262,'SB35 Determination Data'!$K$4:$AN$415,K$2,FALSE)</f>
        <v>0</v>
      </c>
      <c r="L262" s="80">
        <f>'5th Cycle Summary-Final'!H262-VLOOKUP(FinalComparison!$G262,'SB35 Determination Data'!$K$4:$AN$415,L$2,FALSE)</f>
        <v>0</v>
      </c>
      <c r="M262" s="80">
        <f>'5th Cycle Summary-Final'!I262-VLOOKUP(FinalComparison!$G262,'SB35 Determination Data'!$K$4:$AN$415,M$2,FALSE)</f>
        <v>0</v>
      </c>
      <c r="N262" s="80"/>
      <c r="O262" s="80"/>
      <c r="P262" s="80">
        <f>'5th Cycle Summary-Final'!J262-VLOOKUP(FinalComparison!$G262,'SB35 Determination Data'!$K$4:$AN$415,P$2,FALSE)</f>
        <v>0</v>
      </c>
      <c r="Q262" s="80">
        <f>'5th Cycle Summary-Final'!K262-VLOOKUP(FinalComparison!$G262,'SB35 Determination Data'!$K$4:$AN$415,Q$2,FALSE)</f>
        <v>0</v>
      </c>
      <c r="R262" s="80">
        <f>'5th Cycle Summary-Final'!L262-VLOOKUP(FinalComparison!$G262,'SB35 Determination Data'!$K$4:$AN$415,R$2,FALSE)</f>
        <v>0</v>
      </c>
      <c r="S262" s="80">
        <f>'5th Cycle Summary-Final'!M262-VLOOKUP(FinalComparison!$G262,'SB35 Determination Data'!$K$4:$AN$415,S$2,FALSE)</f>
        <v>0</v>
      </c>
      <c r="T262" s="80">
        <f>'5th Cycle Summary-Final'!N262-VLOOKUP(FinalComparison!$G262,'SB35 Determination Data'!$K$4:$AN$415,T$2,FALSE)</f>
        <v>0</v>
      </c>
      <c r="U262" s="34"/>
      <c r="V262" s="34"/>
      <c r="W262" s="80">
        <f>'5th Cycle Summary-Final'!O262-VLOOKUP(FinalComparison!$G262,'SB35 Determination Data'!$K$4:$AN$415,W$2,FALSE)</f>
        <v>0</v>
      </c>
      <c r="X262" s="34"/>
      <c r="Y262" s="80">
        <f>'5th Cycle Summary-Final'!P262-VLOOKUP(FinalComparison!$G262,'SB35 Determination Data'!$K$4:$AN$415,Y$2,FALSE)</f>
        <v>0</v>
      </c>
      <c r="Z262" s="80">
        <f>'5th Cycle Summary-Final'!Q262-VLOOKUP(FinalComparison!$G262,'SB35 Determination Data'!$K$4:$AN$415,Z$2,FALSE)</f>
        <v>0</v>
      </c>
      <c r="AA262" s="80">
        <f>'5th Cycle Summary-Final'!R262-VLOOKUP(FinalComparison!$G262,'SB35 Determination Data'!$K$4:$AN$415,AA$2,FALSE)</f>
        <v>0</v>
      </c>
      <c r="AB262" s="80">
        <f>'5th Cycle Summary-Final'!S262-VLOOKUP(FinalComparison!$G262,'SB35 Determination Data'!$K$4:$AN$415,AB$2,FALSE)</f>
        <v>0</v>
      </c>
      <c r="AC262" s="80">
        <f>'5th Cycle Summary-Final'!T262-VLOOKUP(FinalComparison!$G262,'SB35 Determination Data'!$K$4:$AN$415,AC$2,FALSE)</f>
        <v>0</v>
      </c>
      <c r="AD262" s="80">
        <f>'5th Cycle Summary-Final'!U262-VLOOKUP(FinalComparison!$G262,'SB35 Determination Data'!$K$4:$AN$415,AD$2,FALSE)</f>
        <v>0</v>
      </c>
      <c r="AE262" s="80">
        <f>'5th Cycle Summary-Final'!V262-VLOOKUP(FinalComparison!$G262,'SB35 Determination Data'!$K$4:$AN$415,AE$2,FALSE)</f>
        <v>0</v>
      </c>
      <c r="AF262" s="80">
        <f>'5th Cycle Summary-Final'!W262-VLOOKUP(FinalComparison!$G262,'SB35 Determination Data'!$K$4:$AN$415,AF$2,FALSE)</f>
        <v>0</v>
      </c>
    </row>
    <row r="263" spans="1:32" x14ac:dyDescent="0.2">
      <c r="A263" t="s">
        <v>2</v>
      </c>
      <c r="F263" t="s">
        <v>3</v>
      </c>
      <c r="G263" t="s">
        <v>87</v>
      </c>
      <c r="H263" s="80">
        <f>'5th Cycle Summary-Final'!D263-VLOOKUP(FinalComparison!$G263,'SB35 Determination Data'!$K$4:$AN$415,H$2,FALSE)</f>
        <v>0</v>
      </c>
      <c r="I263" s="80">
        <f>'5th Cycle Summary-Final'!E263-VLOOKUP(FinalComparison!$G263,'SB35 Determination Data'!$K$4:$AN$415,I$2,FALSE)</f>
        <v>0</v>
      </c>
      <c r="J263" s="80">
        <f>'5th Cycle Summary-Final'!F263-VLOOKUP(FinalComparison!$G263,'SB35 Determination Data'!$K$4:$AN$415,J$2,FALSE)</f>
        <v>0</v>
      </c>
      <c r="K263" s="80">
        <f>'5th Cycle Summary-Final'!G263-VLOOKUP(FinalComparison!$G263,'SB35 Determination Data'!$K$4:$AN$415,K$2,FALSE)</f>
        <v>0</v>
      </c>
      <c r="L263" s="80">
        <f>'5th Cycle Summary-Final'!H263-VLOOKUP(FinalComparison!$G263,'SB35 Determination Data'!$K$4:$AN$415,L$2,FALSE)</f>
        <v>0</v>
      </c>
      <c r="M263" s="80">
        <f>'5th Cycle Summary-Final'!I263-VLOOKUP(FinalComparison!$G263,'SB35 Determination Data'!$K$4:$AN$415,M$2,FALSE)</f>
        <v>0</v>
      </c>
      <c r="N263" s="80"/>
      <c r="O263" s="80"/>
      <c r="P263" s="80">
        <f>'5th Cycle Summary-Final'!J263-VLOOKUP(FinalComparison!$G263,'SB35 Determination Data'!$K$4:$AN$415,P$2,FALSE)</f>
        <v>0</v>
      </c>
      <c r="Q263" s="80">
        <f>'5th Cycle Summary-Final'!K263-VLOOKUP(FinalComparison!$G263,'SB35 Determination Data'!$K$4:$AN$415,Q$2,FALSE)</f>
        <v>0</v>
      </c>
      <c r="R263" s="80">
        <f>'5th Cycle Summary-Final'!L263-VLOOKUP(FinalComparison!$G263,'SB35 Determination Data'!$K$4:$AN$415,R$2,FALSE)</f>
        <v>0</v>
      </c>
      <c r="S263" s="80">
        <f>'5th Cycle Summary-Final'!M263-VLOOKUP(FinalComparison!$G263,'SB35 Determination Data'!$K$4:$AN$415,S$2,FALSE)</f>
        <v>0</v>
      </c>
      <c r="T263" s="80">
        <f>'5th Cycle Summary-Final'!N263-VLOOKUP(FinalComparison!$G263,'SB35 Determination Data'!$K$4:$AN$415,T$2,FALSE)</f>
        <v>0</v>
      </c>
      <c r="U263" s="34"/>
      <c r="V263" s="34"/>
      <c r="W263" s="80">
        <f>'5th Cycle Summary-Final'!O263-VLOOKUP(FinalComparison!$G263,'SB35 Determination Data'!$K$4:$AN$415,W$2,FALSE)</f>
        <v>0</v>
      </c>
      <c r="X263" s="34"/>
      <c r="Y263" s="80">
        <f>'5th Cycle Summary-Final'!P263-VLOOKUP(FinalComparison!$G263,'SB35 Determination Data'!$K$4:$AN$415,Y$2,FALSE)</f>
        <v>0</v>
      </c>
      <c r="Z263" s="80">
        <f>'5th Cycle Summary-Final'!Q263-VLOOKUP(FinalComparison!$G263,'SB35 Determination Data'!$K$4:$AN$415,Z$2,FALSE)</f>
        <v>0</v>
      </c>
      <c r="AA263" s="80">
        <f>'5th Cycle Summary-Final'!R263-VLOOKUP(FinalComparison!$G263,'SB35 Determination Data'!$K$4:$AN$415,AA$2,FALSE)</f>
        <v>0</v>
      </c>
      <c r="AB263" s="80">
        <f>'5th Cycle Summary-Final'!S263-VLOOKUP(FinalComparison!$G263,'SB35 Determination Data'!$K$4:$AN$415,AB$2,FALSE)</f>
        <v>0</v>
      </c>
      <c r="AC263" s="80">
        <f>'5th Cycle Summary-Final'!T263-VLOOKUP(FinalComparison!$G263,'SB35 Determination Data'!$K$4:$AN$415,AC$2,FALSE)</f>
        <v>0</v>
      </c>
      <c r="AD263" s="80">
        <f>'5th Cycle Summary-Final'!U263-VLOOKUP(FinalComparison!$G263,'SB35 Determination Data'!$K$4:$AN$415,AD$2,FALSE)</f>
        <v>0</v>
      </c>
      <c r="AE263" s="80">
        <f>'5th Cycle Summary-Final'!V263-VLOOKUP(FinalComparison!$G263,'SB35 Determination Data'!$K$4:$AN$415,AE$2,FALSE)</f>
        <v>0</v>
      </c>
      <c r="AF263" s="80">
        <f>'5th Cycle Summary-Final'!W263-VLOOKUP(FinalComparison!$G263,'SB35 Determination Data'!$K$4:$AN$415,AF$2,FALSE)</f>
        <v>0</v>
      </c>
    </row>
    <row r="264" spans="1:32" x14ac:dyDescent="0.2">
      <c r="A264" t="s">
        <v>2</v>
      </c>
      <c r="F264" t="s">
        <v>3</v>
      </c>
      <c r="G264" t="s">
        <v>124</v>
      </c>
      <c r="H264" s="80">
        <f>'5th Cycle Summary-Final'!D264-VLOOKUP(FinalComparison!$G264,'SB35 Determination Data'!$K$4:$AN$415,H$2,FALSE)</f>
        <v>0</v>
      </c>
      <c r="I264" s="80">
        <f>'5th Cycle Summary-Final'!E264-VLOOKUP(FinalComparison!$G264,'SB35 Determination Data'!$K$4:$AN$415,I$2,FALSE)</f>
        <v>0</v>
      </c>
      <c r="J264" s="80">
        <f>'5th Cycle Summary-Final'!F264-VLOOKUP(FinalComparison!$G264,'SB35 Determination Data'!$K$4:$AN$415,J$2,FALSE)</f>
        <v>0</v>
      </c>
      <c r="K264" s="80">
        <f>'5th Cycle Summary-Final'!G264-VLOOKUP(FinalComparison!$G264,'SB35 Determination Data'!$K$4:$AN$415,K$2,FALSE)</f>
        <v>0</v>
      </c>
      <c r="L264" s="80">
        <f>'5th Cycle Summary-Final'!H264-VLOOKUP(FinalComparison!$G264,'SB35 Determination Data'!$K$4:$AN$415,L$2,FALSE)</f>
        <v>0</v>
      </c>
      <c r="M264" s="80">
        <f>'5th Cycle Summary-Final'!I264-VLOOKUP(FinalComparison!$G264,'SB35 Determination Data'!$K$4:$AN$415,M$2,FALSE)</f>
        <v>0</v>
      </c>
      <c r="N264" s="80"/>
      <c r="O264" s="80"/>
      <c r="P264" s="80">
        <f>'5th Cycle Summary-Final'!J264-VLOOKUP(FinalComparison!$G264,'SB35 Determination Data'!$K$4:$AN$415,P$2,FALSE)</f>
        <v>0</v>
      </c>
      <c r="Q264" s="80">
        <f>'5th Cycle Summary-Final'!K264-VLOOKUP(FinalComparison!$G264,'SB35 Determination Data'!$K$4:$AN$415,Q$2,FALSE)</f>
        <v>0</v>
      </c>
      <c r="R264" s="80">
        <f>'5th Cycle Summary-Final'!L264-VLOOKUP(FinalComparison!$G264,'SB35 Determination Data'!$K$4:$AN$415,R$2,FALSE)</f>
        <v>0</v>
      </c>
      <c r="S264" s="80">
        <f>'5th Cycle Summary-Final'!M264-VLOOKUP(FinalComparison!$G264,'SB35 Determination Data'!$K$4:$AN$415,S$2,FALSE)</f>
        <v>0</v>
      </c>
      <c r="T264" s="80">
        <f>'5th Cycle Summary-Final'!N264-VLOOKUP(FinalComparison!$G264,'SB35 Determination Data'!$K$4:$AN$415,T$2,FALSE)</f>
        <v>0</v>
      </c>
      <c r="U264" s="34"/>
      <c r="V264" s="34"/>
      <c r="W264" s="80">
        <f>'5th Cycle Summary-Final'!O264-VLOOKUP(FinalComparison!$G264,'SB35 Determination Data'!$K$4:$AN$415,W$2,FALSE)</f>
        <v>0</v>
      </c>
      <c r="X264" s="34"/>
      <c r="Y264" s="80">
        <f>'5th Cycle Summary-Final'!P264-VLOOKUP(FinalComparison!$G264,'SB35 Determination Data'!$K$4:$AN$415,Y$2,FALSE)</f>
        <v>0</v>
      </c>
      <c r="Z264" s="80">
        <f>'5th Cycle Summary-Final'!Q264-VLOOKUP(FinalComparison!$G264,'SB35 Determination Data'!$K$4:$AN$415,Z$2,FALSE)</f>
        <v>0</v>
      </c>
      <c r="AA264" s="80">
        <f>'5th Cycle Summary-Final'!R264-VLOOKUP(FinalComparison!$G264,'SB35 Determination Data'!$K$4:$AN$415,AA$2,FALSE)</f>
        <v>0</v>
      </c>
      <c r="AB264" s="80">
        <f>'5th Cycle Summary-Final'!S264-VLOOKUP(FinalComparison!$G264,'SB35 Determination Data'!$K$4:$AN$415,AB$2,FALSE)</f>
        <v>0</v>
      </c>
      <c r="AC264" s="80">
        <f>'5th Cycle Summary-Final'!T264-VLOOKUP(FinalComparison!$G264,'SB35 Determination Data'!$K$4:$AN$415,AC$2,FALSE)</f>
        <v>0</v>
      </c>
      <c r="AD264" s="80">
        <f>'5th Cycle Summary-Final'!U264-VLOOKUP(FinalComparison!$G264,'SB35 Determination Data'!$K$4:$AN$415,AD$2,FALSE)</f>
        <v>0</v>
      </c>
      <c r="AE264" s="80">
        <f>'5th Cycle Summary-Final'!V264-VLOOKUP(FinalComparison!$G264,'SB35 Determination Data'!$K$4:$AN$415,AE$2,FALSE)</f>
        <v>0</v>
      </c>
      <c r="AF264" s="80">
        <f>'5th Cycle Summary-Final'!W264-VLOOKUP(FinalComparison!$G264,'SB35 Determination Data'!$K$4:$AN$415,AF$2,FALSE)</f>
        <v>0</v>
      </c>
    </row>
    <row r="265" spans="1:32" x14ac:dyDescent="0.2">
      <c r="A265" t="s">
        <v>2</v>
      </c>
      <c r="F265" t="s">
        <v>3</v>
      </c>
      <c r="G265" t="s">
        <v>140</v>
      </c>
      <c r="H265" s="80">
        <f>'5th Cycle Summary-Final'!D265-VLOOKUP(FinalComparison!$G265,'SB35 Determination Data'!$K$4:$AN$415,H$2,FALSE)</f>
        <v>0</v>
      </c>
      <c r="I265" s="80">
        <f>'5th Cycle Summary-Final'!E265-VLOOKUP(FinalComparison!$G265,'SB35 Determination Data'!$K$4:$AN$415,I$2,FALSE)</f>
        <v>0</v>
      </c>
      <c r="J265" s="80">
        <f>'5th Cycle Summary-Final'!F265-VLOOKUP(FinalComparison!$G265,'SB35 Determination Data'!$K$4:$AN$415,J$2,FALSE)</f>
        <v>0</v>
      </c>
      <c r="K265" s="80">
        <f>'5th Cycle Summary-Final'!G265-VLOOKUP(FinalComparison!$G265,'SB35 Determination Data'!$K$4:$AN$415,K$2,FALSE)</f>
        <v>0</v>
      </c>
      <c r="L265" s="80">
        <f>'5th Cycle Summary-Final'!H265-VLOOKUP(FinalComparison!$G265,'SB35 Determination Data'!$K$4:$AN$415,L$2,FALSE)</f>
        <v>0</v>
      </c>
      <c r="M265" s="80">
        <f>'5th Cycle Summary-Final'!I265-VLOOKUP(FinalComparison!$G265,'SB35 Determination Data'!$K$4:$AN$415,M$2,FALSE)</f>
        <v>0</v>
      </c>
      <c r="N265" s="80"/>
      <c r="O265" s="80"/>
      <c r="P265" s="80">
        <f>'5th Cycle Summary-Final'!J265-VLOOKUP(FinalComparison!$G265,'SB35 Determination Data'!$K$4:$AN$415,P$2,FALSE)</f>
        <v>0</v>
      </c>
      <c r="Q265" s="80">
        <f>'5th Cycle Summary-Final'!K265-VLOOKUP(FinalComparison!$G265,'SB35 Determination Data'!$K$4:$AN$415,Q$2,FALSE)</f>
        <v>0</v>
      </c>
      <c r="R265" s="80">
        <f>'5th Cycle Summary-Final'!L265-VLOOKUP(FinalComparison!$G265,'SB35 Determination Data'!$K$4:$AN$415,R$2,FALSE)</f>
        <v>0</v>
      </c>
      <c r="S265" s="80">
        <f>'5th Cycle Summary-Final'!M265-VLOOKUP(FinalComparison!$G265,'SB35 Determination Data'!$K$4:$AN$415,S$2,FALSE)</f>
        <v>0</v>
      </c>
      <c r="T265" s="80">
        <f>'5th Cycle Summary-Final'!N265-VLOOKUP(FinalComparison!$G265,'SB35 Determination Data'!$K$4:$AN$415,T$2,FALSE)</f>
        <v>0</v>
      </c>
      <c r="U265" s="34"/>
      <c r="V265" s="34"/>
      <c r="W265" s="80">
        <f>'5th Cycle Summary-Final'!O265-VLOOKUP(FinalComparison!$G265,'SB35 Determination Data'!$K$4:$AN$415,W$2,FALSE)</f>
        <v>0</v>
      </c>
      <c r="X265" s="34"/>
      <c r="Y265" s="80">
        <f>'5th Cycle Summary-Final'!P265-VLOOKUP(FinalComparison!$G265,'SB35 Determination Data'!$K$4:$AN$415,Y$2,FALSE)</f>
        <v>0</v>
      </c>
      <c r="Z265" s="80">
        <f>'5th Cycle Summary-Final'!Q265-VLOOKUP(FinalComparison!$G265,'SB35 Determination Data'!$K$4:$AN$415,Z$2,FALSE)</f>
        <v>-15</v>
      </c>
      <c r="AA265" s="80">
        <f>'5th Cycle Summary-Final'!R265-VLOOKUP(FinalComparison!$G265,'SB35 Determination Data'!$K$4:$AN$415,AA$2,FALSE)</f>
        <v>15</v>
      </c>
      <c r="AB265" s="80">
        <f>'5th Cycle Summary-Final'!S265-VLOOKUP(FinalComparison!$G265,'SB35 Determination Data'!$K$4:$AN$415,AB$2,FALSE)</f>
        <v>-0.68181818181818188</v>
      </c>
      <c r="AC265" s="80">
        <f>'5th Cycle Summary-Final'!T265-VLOOKUP(FinalComparison!$G265,'SB35 Determination Data'!$K$4:$AN$415,AC$2,FALSE)</f>
        <v>0</v>
      </c>
      <c r="AD265" s="80">
        <f>'5th Cycle Summary-Final'!U265-VLOOKUP(FinalComparison!$G265,'SB35 Determination Data'!$K$4:$AN$415,AD$2,FALSE)</f>
        <v>0</v>
      </c>
      <c r="AE265" s="80">
        <f>'5th Cycle Summary-Final'!V265-VLOOKUP(FinalComparison!$G265,'SB35 Determination Data'!$K$4:$AN$415,AE$2,FALSE)</f>
        <v>0</v>
      </c>
      <c r="AF265" s="80">
        <f>'5th Cycle Summary-Final'!W265-VLOOKUP(FinalComparison!$G265,'SB35 Determination Data'!$K$4:$AN$415,AF$2,FALSE)</f>
        <v>0</v>
      </c>
    </row>
    <row r="266" spans="1:32" x14ac:dyDescent="0.2">
      <c r="A266" t="s">
        <v>2</v>
      </c>
      <c r="F266" t="s">
        <v>3</v>
      </c>
      <c r="G266" t="s">
        <v>149</v>
      </c>
      <c r="H266" s="80">
        <f>'5th Cycle Summary-Final'!D266-VLOOKUP(FinalComparison!$G266,'SB35 Determination Data'!$K$4:$AN$415,H$2,FALSE)</f>
        <v>0</v>
      </c>
      <c r="I266" s="80">
        <f>'5th Cycle Summary-Final'!E266-VLOOKUP(FinalComparison!$G266,'SB35 Determination Data'!$K$4:$AN$415,I$2,FALSE)</f>
        <v>0</v>
      </c>
      <c r="J266" s="80">
        <f>'5th Cycle Summary-Final'!F266-VLOOKUP(FinalComparison!$G266,'SB35 Determination Data'!$K$4:$AN$415,J$2,FALSE)</f>
        <v>0</v>
      </c>
      <c r="K266" s="80">
        <f>'5th Cycle Summary-Final'!G266-VLOOKUP(FinalComparison!$G266,'SB35 Determination Data'!$K$4:$AN$415,K$2,FALSE)</f>
        <v>0</v>
      </c>
      <c r="L266" s="80">
        <f>'5th Cycle Summary-Final'!H266-VLOOKUP(FinalComparison!$G266,'SB35 Determination Data'!$K$4:$AN$415,L$2,FALSE)</f>
        <v>0</v>
      </c>
      <c r="M266" s="80">
        <f>'5th Cycle Summary-Final'!I266-VLOOKUP(FinalComparison!$G266,'SB35 Determination Data'!$K$4:$AN$415,M$2,FALSE)</f>
        <v>0</v>
      </c>
      <c r="N266" s="80"/>
      <c r="O266" s="80"/>
      <c r="P266" s="80">
        <f>'5th Cycle Summary-Final'!J266-VLOOKUP(FinalComparison!$G266,'SB35 Determination Data'!$K$4:$AN$415,P$2,FALSE)</f>
        <v>0</v>
      </c>
      <c r="Q266" s="80">
        <f>'5th Cycle Summary-Final'!K266-VLOOKUP(FinalComparison!$G266,'SB35 Determination Data'!$K$4:$AN$415,Q$2,FALSE)</f>
        <v>0</v>
      </c>
      <c r="R266" s="80">
        <f>'5th Cycle Summary-Final'!L266-VLOOKUP(FinalComparison!$G266,'SB35 Determination Data'!$K$4:$AN$415,R$2,FALSE)</f>
        <v>0</v>
      </c>
      <c r="S266" s="80">
        <f>'5th Cycle Summary-Final'!M266-VLOOKUP(FinalComparison!$G266,'SB35 Determination Data'!$K$4:$AN$415,S$2,FALSE)</f>
        <v>0</v>
      </c>
      <c r="T266" s="80">
        <f>'5th Cycle Summary-Final'!N266-VLOOKUP(FinalComparison!$G266,'SB35 Determination Data'!$K$4:$AN$415,T$2,FALSE)</f>
        <v>0</v>
      </c>
      <c r="U266" s="34"/>
      <c r="V266" s="34"/>
      <c r="W266" s="80">
        <f>'5th Cycle Summary-Final'!O266-VLOOKUP(FinalComparison!$G266,'SB35 Determination Data'!$K$4:$AN$415,W$2,FALSE)</f>
        <v>0</v>
      </c>
      <c r="X266" s="34"/>
      <c r="Y266" s="80">
        <f>'5th Cycle Summary-Final'!P266-VLOOKUP(FinalComparison!$G266,'SB35 Determination Data'!$K$4:$AN$415,Y$2,FALSE)</f>
        <v>0</v>
      </c>
      <c r="Z266" s="80">
        <f>'5th Cycle Summary-Final'!Q266-VLOOKUP(FinalComparison!$G266,'SB35 Determination Data'!$K$4:$AN$415,Z$2,FALSE)</f>
        <v>0</v>
      </c>
      <c r="AA266" s="80">
        <f>'5th Cycle Summary-Final'!R266-VLOOKUP(FinalComparison!$G266,'SB35 Determination Data'!$K$4:$AN$415,AA$2,FALSE)</f>
        <v>0</v>
      </c>
      <c r="AB266" s="80">
        <f>'5th Cycle Summary-Final'!S266-VLOOKUP(FinalComparison!$G266,'SB35 Determination Data'!$K$4:$AN$415,AB$2,FALSE)</f>
        <v>0</v>
      </c>
      <c r="AC266" s="80">
        <f>'5th Cycle Summary-Final'!T266-VLOOKUP(FinalComparison!$G266,'SB35 Determination Data'!$K$4:$AN$415,AC$2,FALSE)</f>
        <v>0</v>
      </c>
      <c r="AD266" s="80">
        <f>'5th Cycle Summary-Final'!U266-VLOOKUP(FinalComparison!$G266,'SB35 Determination Data'!$K$4:$AN$415,AD$2,FALSE)</f>
        <v>0</v>
      </c>
      <c r="AE266" s="80">
        <f>'5th Cycle Summary-Final'!V266-VLOOKUP(FinalComparison!$G266,'SB35 Determination Data'!$K$4:$AN$415,AE$2,FALSE)</f>
        <v>0</v>
      </c>
      <c r="AF266" s="80">
        <f>'5th Cycle Summary-Final'!W266-VLOOKUP(FinalComparison!$G266,'SB35 Determination Data'!$K$4:$AN$415,AF$2,FALSE)</f>
        <v>0</v>
      </c>
    </row>
    <row r="267" spans="1:32" x14ac:dyDescent="0.2">
      <c r="A267" t="s">
        <v>2</v>
      </c>
      <c r="F267" t="s">
        <v>3</v>
      </c>
      <c r="G267" t="s">
        <v>150</v>
      </c>
      <c r="H267" s="80">
        <f>'5th Cycle Summary-Final'!D267-VLOOKUP(FinalComparison!$G267,'SB35 Determination Data'!$K$4:$AN$415,H$2,FALSE)</f>
        <v>410</v>
      </c>
      <c r="I267" s="80">
        <f>'5th Cycle Summary-Final'!E267-VLOOKUP(FinalComparison!$G267,'SB35 Determination Data'!$K$4:$AN$415,I$2,FALSE)</f>
        <v>0</v>
      </c>
      <c r="J267" s="80">
        <f>'5th Cycle Summary-Final'!F267-VLOOKUP(FinalComparison!$G267,'SB35 Determination Data'!$K$4:$AN$415,J$2,FALSE)</f>
        <v>0</v>
      </c>
      <c r="K267" s="80">
        <f>'5th Cycle Summary-Final'!G267-VLOOKUP(FinalComparison!$G267,'SB35 Determination Data'!$K$4:$AN$415,K$2,FALSE)</f>
        <v>0</v>
      </c>
      <c r="L267" s="80">
        <f>'5th Cycle Summary-Final'!H267-VLOOKUP(FinalComparison!$G267,'SB35 Determination Data'!$K$4:$AN$415,L$2,FALSE)</f>
        <v>410</v>
      </c>
      <c r="M267" s="80">
        <f>'5th Cycle Summary-Final'!I267-VLOOKUP(FinalComparison!$G267,'SB35 Determination Data'!$K$4:$AN$415,M$2,FALSE)</f>
        <v>0</v>
      </c>
      <c r="N267" s="80"/>
      <c r="O267" s="80"/>
      <c r="P267" s="80">
        <f>'5th Cycle Summary-Final'!J267-VLOOKUP(FinalComparison!$G267,'SB35 Determination Data'!$K$4:$AN$415,P$2,FALSE)</f>
        <v>480</v>
      </c>
      <c r="Q267" s="80">
        <f>'5th Cycle Summary-Final'!K267-VLOOKUP(FinalComparison!$G267,'SB35 Determination Data'!$K$4:$AN$415,Q$2,FALSE)</f>
        <v>0</v>
      </c>
      <c r="R267" s="80">
        <f>'5th Cycle Summary-Final'!L267-VLOOKUP(FinalComparison!$G267,'SB35 Determination Data'!$K$4:$AN$415,R$2,FALSE)</f>
        <v>0</v>
      </c>
      <c r="S267" s="80">
        <f>'5th Cycle Summary-Final'!M267-VLOOKUP(FinalComparison!$G267,'SB35 Determination Data'!$K$4:$AN$415,S$2,FALSE)</f>
        <v>0</v>
      </c>
      <c r="T267" s="80">
        <f>'5th Cycle Summary-Final'!N267-VLOOKUP(FinalComparison!$G267,'SB35 Determination Data'!$K$4:$AN$415,T$2,FALSE)</f>
        <v>480</v>
      </c>
      <c r="U267" s="34"/>
      <c r="V267" s="34"/>
      <c r="W267" s="80">
        <f>'5th Cycle Summary-Final'!O267-VLOOKUP(FinalComparison!$G267,'SB35 Determination Data'!$K$4:$AN$415,W$2,FALSE)</f>
        <v>0</v>
      </c>
      <c r="X267" s="34"/>
      <c r="Y267" s="80">
        <f>'5th Cycle Summary-Final'!P267-VLOOKUP(FinalComparison!$G267,'SB35 Determination Data'!$K$4:$AN$415,Y$2,FALSE)</f>
        <v>129</v>
      </c>
      <c r="Z267" s="80">
        <f>'5th Cycle Summary-Final'!Q267-VLOOKUP(FinalComparison!$G267,'SB35 Determination Data'!$K$4:$AN$415,Z$2,FALSE)</f>
        <v>0</v>
      </c>
      <c r="AA267" s="80">
        <f>'5th Cycle Summary-Final'!R267-VLOOKUP(FinalComparison!$G267,'SB35 Determination Data'!$K$4:$AN$415,AA$2,FALSE)</f>
        <v>129</v>
      </c>
      <c r="AB267" s="80">
        <f>'5th Cycle Summary-Final'!S267-VLOOKUP(FinalComparison!$G267,'SB35 Determination Data'!$K$4:$AN$415,AB$2,FALSE)</f>
        <v>-1.8023052741879146E-2</v>
      </c>
      <c r="AC267" s="80">
        <f>'5th Cycle Summary-Final'!T267-VLOOKUP(FinalComparison!$G267,'SB35 Determination Data'!$K$4:$AN$415,AC$2,FALSE)</f>
        <v>265</v>
      </c>
      <c r="AD267" s="80">
        <f>'5th Cycle Summary-Final'!U267-VLOOKUP(FinalComparison!$G267,'SB35 Determination Data'!$K$4:$AN$415,AD$2,FALSE)</f>
        <v>0</v>
      </c>
      <c r="AE267" s="80">
        <f>'5th Cycle Summary-Final'!V267-VLOOKUP(FinalComparison!$G267,'SB35 Determination Data'!$K$4:$AN$415,AE$2,FALSE)</f>
        <v>265</v>
      </c>
      <c r="AF267" s="80">
        <f>'5th Cycle Summary-Final'!W267-VLOOKUP(FinalComparison!$G267,'SB35 Determination Data'!$K$4:$AN$415,AF$2,FALSE)</f>
        <v>-4.621123595505619E-2</v>
      </c>
    </row>
    <row r="268" spans="1:32" x14ac:dyDescent="0.2">
      <c r="A268" t="s">
        <v>2</v>
      </c>
      <c r="F268" t="s">
        <v>3</v>
      </c>
      <c r="G268" t="s">
        <v>217</v>
      </c>
      <c r="H268" s="80">
        <f>'5th Cycle Summary-Final'!D268-VLOOKUP(FinalComparison!$G268,'SB35 Determination Data'!$K$4:$AN$415,H$2,FALSE)</f>
        <v>0</v>
      </c>
      <c r="I268" s="80">
        <f>'5th Cycle Summary-Final'!E268-VLOOKUP(FinalComparison!$G268,'SB35 Determination Data'!$K$4:$AN$415,I$2,FALSE)</f>
        <v>0</v>
      </c>
      <c r="J268" s="80">
        <f>'5th Cycle Summary-Final'!F268-VLOOKUP(FinalComparison!$G268,'SB35 Determination Data'!$K$4:$AN$415,J$2,FALSE)</f>
        <v>0</v>
      </c>
      <c r="K268" s="80">
        <f>'5th Cycle Summary-Final'!G268-VLOOKUP(FinalComparison!$G268,'SB35 Determination Data'!$K$4:$AN$415,K$2,FALSE)</f>
        <v>0</v>
      </c>
      <c r="L268" s="80">
        <f>'5th Cycle Summary-Final'!H268-VLOOKUP(FinalComparison!$G268,'SB35 Determination Data'!$K$4:$AN$415,L$2,FALSE)</f>
        <v>0</v>
      </c>
      <c r="M268" s="80">
        <f>'5th Cycle Summary-Final'!I268-VLOOKUP(FinalComparison!$G268,'SB35 Determination Data'!$K$4:$AN$415,M$2,FALSE)</f>
        <v>0</v>
      </c>
      <c r="N268" s="80"/>
      <c r="O268" s="80"/>
      <c r="P268" s="80">
        <f>'5th Cycle Summary-Final'!J268-VLOOKUP(FinalComparison!$G268,'SB35 Determination Data'!$K$4:$AN$415,P$2,FALSE)</f>
        <v>0</v>
      </c>
      <c r="Q268" s="80">
        <f>'5th Cycle Summary-Final'!K268-VLOOKUP(FinalComparison!$G268,'SB35 Determination Data'!$K$4:$AN$415,Q$2,FALSE)</f>
        <v>0</v>
      </c>
      <c r="R268" s="80">
        <f>'5th Cycle Summary-Final'!L268-VLOOKUP(FinalComparison!$G268,'SB35 Determination Data'!$K$4:$AN$415,R$2,FALSE)</f>
        <v>0</v>
      </c>
      <c r="S268" s="80">
        <f>'5th Cycle Summary-Final'!M268-VLOOKUP(FinalComparison!$G268,'SB35 Determination Data'!$K$4:$AN$415,S$2,FALSE)</f>
        <v>0</v>
      </c>
      <c r="T268" s="80">
        <f>'5th Cycle Summary-Final'!N268-VLOOKUP(FinalComparison!$G268,'SB35 Determination Data'!$K$4:$AN$415,T$2,FALSE)</f>
        <v>0</v>
      </c>
      <c r="U268" s="34"/>
      <c r="V268" s="34"/>
      <c r="W268" s="80">
        <f>'5th Cycle Summary-Final'!O268-VLOOKUP(FinalComparison!$G268,'SB35 Determination Data'!$K$4:$AN$415,W$2,FALSE)</f>
        <v>0</v>
      </c>
      <c r="X268" s="34"/>
      <c r="Y268" s="80">
        <f>'5th Cycle Summary-Final'!P268-VLOOKUP(FinalComparison!$G268,'SB35 Determination Data'!$K$4:$AN$415,Y$2,FALSE)</f>
        <v>0</v>
      </c>
      <c r="Z268" s="80">
        <f>'5th Cycle Summary-Final'!Q268-VLOOKUP(FinalComparison!$G268,'SB35 Determination Data'!$K$4:$AN$415,Z$2,FALSE)</f>
        <v>0</v>
      </c>
      <c r="AA268" s="80">
        <f>'5th Cycle Summary-Final'!R268-VLOOKUP(FinalComparison!$G268,'SB35 Determination Data'!$K$4:$AN$415,AA$2,FALSE)</f>
        <v>0</v>
      </c>
      <c r="AB268" s="80">
        <f>'5th Cycle Summary-Final'!S268-VLOOKUP(FinalComparison!$G268,'SB35 Determination Data'!$K$4:$AN$415,AB$2,FALSE)</f>
        <v>0</v>
      </c>
      <c r="AC268" s="80">
        <f>'5th Cycle Summary-Final'!T268-VLOOKUP(FinalComparison!$G268,'SB35 Determination Data'!$K$4:$AN$415,AC$2,FALSE)</f>
        <v>0</v>
      </c>
      <c r="AD268" s="80">
        <f>'5th Cycle Summary-Final'!U268-VLOOKUP(FinalComparison!$G268,'SB35 Determination Data'!$K$4:$AN$415,AD$2,FALSE)</f>
        <v>0</v>
      </c>
      <c r="AE268" s="80">
        <f>'5th Cycle Summary-Final'!V268-VLOOKUP(FinalComparison!$G268,'SB35 Determination Data'!$K$4:$AN$415,AE$2,FALSE)</f>
        <v>0</v>
      </c>
      <c r="AF268" s="80">
        <f>'5th Cycle Summary-Final'!W268-VLOOKUP(FinalComparison!$G268,'SB35 Determination Data'!$K$4:$AN$415,AF$2,FALSE)</f>
        <v>0</v>
      </c>
    </row>
    <row r="269" spans="1:32" x14ac:dyDescent="0.2">
      <c r="A269" t="s">
        <v>2</v>
      </c>
      <c r="F269" t="s">
        <v>3</v>
      </c>
      <c r="G269" t="s">
        <v>245</v>
      </c>
      <c r="H269" s="80">
        <f>'5th Cycle Summary-Final'!D269-VLOOKUP(FinalComparison!$G269,'SB35 Determination Data'!$K$4:$AN$415,H$2,FALSE)</f>
        <v>0</v>
      </c>
      <c r="I269" s="80">
        <f>'5th Cycle Summary-Final'!E269-VLOOKUP(FinalComparison!$G269,'SB35 Determination Data'!$K$4:$AN$415,I$2,FALSE)</f>
        <v>0</v>
      </c>
      <c r="J269" s="80">
        <f>'5th Cycle Summary-Final'!F269-VLOOKUP(FinalComparison!$G269,'SB35 Determination Data'!$K$4:$AN$415,J$2,FALSE)</f>
        <v>0</v>
      </c>
      <c r="K269" s="80">
        <f>'5th Cycle Summary-Final'!G269-VLOOKUP(FinalComparison!$G269,'SB35 Determination Data'!$K$4:$AN$415,K$2,FALSE)</f>
        <v>0</v>
      </c>
      <c r="L269" s="80">
        <f>'5th Cycle Summary-Final'!H269-VLOOKUP(FinalComparison!$G269,'SB35 Determination Data'!$K$4:$AN$415,L$2,FALSE)</f>
        <v>0</v>
      </c>
      <c r="M269" s="80">
        <f>'5th Cycle Summary-Final'!I269-VLOOKUP(FinalComparison!$G269,'SB35 Determination Data'!$K$4:$AN$415,M$2,FALSE)</f>
        <v>0</v>
      </c>
      <c r="N269" s="80"/>
      <c r="O269" s="80"/>
      <c r="P269" s="80">
        <f>'5th Cycle Summary-Final'!J269-VLOOKUP(FinalComparison!$G269,'SB35 Determination Data'!$K$4:$AN$415,P$2,FALSE)</f>
        <v>0</v>
      </c>
      <c r="Q269" s="80">
        <f>'5th Cycle Summary-Final'!K269-VLOOKUP(FinalComparison!$G269,'SB35 Determination Data'!$K$4:$AN$415,Q$2,FALSE)</f>
        <v>0</v>
      </c>
      <c r="R269" s="80">
        <f>'5th Cycle Summary-Final'!L269-VLOOKUP(FinalComparison!$G269,'SB35 Determination Data'!$K$4:$AN$415,R$2,FALSE)</f>
        <v>0</v>
      </c>
      <c r="S269" s="80">
        <f>'5th Cycle Summary-Final'!M269-VLOOKUP(FinalComparison!$G269,'SB35 Determination Data'!$K$4:$AN$415,S$2,FALSE)</f>
        <v>0</v>
      </c>
      <c r="T269" s="80">
        <f>'5th Cycle Summary-Final'!N269-VLOOKUP(FinalComparison!$G269,'SB35 Determination Data'!$K$4:$AN$415,T$2,FALSE)</f>
        <v>0</v>
      </c>
      <c r="U269" s="34"/>
      <c r="V269" s="34"/>
      <c r="W269" s="80">
        <f>'5th Cycle Summary-Final'!O269-VLOOKUP(FinalComparison!$G269,'SB35 Determination Data'!$K$4:$AN$415,W$2,FALSE)</f>
        <v>0</v>
      </c>
      <c r="X269" s="34"/>
      <c r="Y269" s="80">
        <f>'5th Cycle Summary-Final'!P269-VLOOKUP(FinalComparison!$G269,'SB35 Determination Data'!$K$4:$AN$415,Y$2,FALSE)</f>
        <v>0</v>
      </c>
      <c r="Z269" s="80">
        <f>'5th Cycle Summary-Final'!Q269-VLOOKUP(FinalComparison!$G269,'SB35 Determination Data'!$K$4:$AN$415,Z$2,FALSE)</f>
        <v>0</v>
      </c>
      <c r="AA269" s="80">
        <f>'5th Cycle Summary-Final'!R269-VLOOKUP(FinalComparison!$G269,'SB35 Determination Data'!$K$4:$AN$415,AA$2,FALSE)</f>
        <v>0</v>
      </c>
      <c r="AB269" s="80">
        <f>'5th Cycle Summary-Final'!S269-VLOOKUP(FinalComparison!$G269,'SB35 Determination Data'!$K$4:$AN$415,AB$2,FALSE)</f>
        <v>0</v>
      </c>
      <c r="AC269" s="80">
        <f>'5th Cycle Summary-Final'!T269-VLOOKUP(FinalComparison!$G269,'SB35 Determination Data'!$K$4:$AN$415,AC$2,FALSE)</f>
        <v>0</v>
      </c>
      <c r="AD269" s="80">
        <f>'5th Cycle Summary-Final'!U269-VLOOKUP(FinalComparison!$G269,'SB35 Determination Data'!$K$4:$AN$415,AD$2,FALSE)</f>
        <v>0</v>
      </c>
      <c r="AE269" s="80">
        <f>'5th Cycle Summary-Final'!V269-VLOOKUP(FinalComparison!$G269,'SB35 Determination Data'!$K$4:$AN$415,AE$2,FALSE)</f>
        <v>0</v>
      </c>
      <c r="AF269" s="80">
        <f>'5th Cycle Summary-Final'!W269-VLOOKUP(FinalComparison!$G269,'SB35 Determination Data'!$K$4:$AN$415,AF$2,FALSE)</f>
        <v>0</v>
      </c>
    </row>
    <row r="270" spans="1:32" x14ac:dyDescent="0.2">
      <c r="A270" t="s">
        <v>2</v>
      </c>
      <c r="F270" t="s">
        <v>3</v>
      </c>
      <c r="G270" t="s">
        <v>1074</v>
      </c>
      <c r="H270" s="80">
        <f>'5th Cycle Summary-Final'!D270-VLOOKUP(FinalComparison!$G270,'SB35 Determination Data'!$K$4:$AN$415,H$2,FALSE)</f>
        <v>0</v>
      </c>
      <c r="I270" s="80">
        <f>'5th Cycle Summary-Final'!E270-VLOOKUP(FinalComparison!$G270,'SB35 Determination Data'!$K$4:$AN$415,I$2,FALSE)</f>
        <v>0</v>
      </c>
      <c r="J270" s="80">
        <f>'5th Cycle Summary-Final'!F270-VLOOKUP(FinalComparison!$G270,'SB35 Determination Data'!$K$4:$AN$415,J$2,FALSE)</f>
        <v>0</v>
      </c>
      <c r="K270" s="80">
        <f>'5th Cycle Summary-Final'!G270-VLOOKUP(FinalComparison!$G270,'SB35 Determination Data'!$K$4:$AN$415,K$2,FALSE)</f>
        <v>0</v>
      </c>
      <c r="L270" s="80">
        <f>'5th Cycle Summary-Final'!H270-VLOOKUP(FinalComparison!$G270,'SB35 Determination Data'!$K$4:$AN$415,L$2,FALSE)</f>
        <v>0</v>
      </c>
      <c r="M270" s="80">
        <f>'5th Cycle Summary-Final'!I270-VLOOKUP(FinalComparison!$G270,'SB35 Determination Data'!$K$4:$AN$415,M$2,FALSE)</f>
        <v>0</v>
      </c>
      <c r="N270" s="80"/>
      <c r="O270" s="80"/>
      <c r="P270" s="80">
        <f>'5th Cycle Summary-Final'!J270-VLOOKUP(FinalComparison!$G270,'SB35 Determination Data'!$K$4:$AN$415,P$2,FALSE)</f>
        <v>0</v>
      </c>
      <c r="Q270" s="80">
        <f>'5th Cycle Summary-Final'!K270-VLOOKUP(FinalComparison!$G270,'SB35 Determination Data'!$K$4:$AN$415,Q$2,FALSE)</f>
        <v>0</v>
      </c>
      <c r="R270" s="80">
        <f>'5th Cycle Summary-Final'!L270-VLOOKUP(FinalComparison!$G270,'SB35 Determination Data'!$K$4:$AN$415,R$2,FALSE)</f>
        <v>0</v>
      </c>
      <c r="S270" s="80">
        <f>'5th Cycle Summary-Final'!M270-VLOOKUP(FinalComparison!$G270,'SB35 Determination Data'!$K$4:$AN$415,S$2,FALSE)</f>
        <v>0</v>
      </c>
      <c r="T270" s="80">
        <f>'5th Cycle Summary-Final'!N270-VLOOKUP(FinalComparison!$G270,'SB35 Determination Data'!$K$4:$AN$415,T$2,FALSE)</f>
        <v>0</v>
      </c>
      <c r="U270" s="34"/>
      <c r="V270" s="34"/>
      <c r="W270" s="80">
        <f>'5th Cycle Summary-Final'!O270-VLOOKUP(FinalComparison!$G270,'SB35 Determination Data'!$K$4:$AN$415,W$2,FALSE)</f>
        <v>0</v>
      </c>
      <c r="X270" s="34"/>
      <c r="Y270" s="80">
        <f>'5th Cycle Summary-Final'!P270-VLOOKUP(FinalComparison!$G270,'SB35 Determination Data'!$K$4:$AN$415,Y$2,FALSE)</f>
        <v>0</v>
      </c>
      <c r="Z270" s="80">
        <f>'5th Cycle Summary-Final'!Q270-VLOOKUP(FinalComparison!$G270,'SB35 Determination Data'!$K$4:$AN$415,Z$2,FALSE)</f>
        <v>0</v>
      </c>
      <c r="AA270" s="80">
        <f>'5th Cycle Summary-Final'!R270-VLOOKUP(FinalComparison!$G270,'SB35 Determination Data'!$K$4:$AN$415,AA$2,FALSE)</f>
        <v>0</v>
      </c>
      <c r="AB270" s="80">
        <f>'5th Cycle Summary-Final'!S270-VLOOKUP(FinalComparison!$G270,'SB35 Determination Data'!$K$4:$AN$415,AB$2,FALSE)</f>
        <v>0</v>
      </c>
      <c r="AC270" s="80">
        <f>'5th Cycle Summary-Final'!T270-VLOOKUP(FinalComparison!$G270,'SB35 Determination Data'!$K$4:$AN$415,AC$2,FALSE)</f>
        <v>0</v>
      </c>
      <c r="AD270" s="80">
        <f>'5th Cycle Summary-Final'!U270-VLOOKUP(FinalComparison!$G270,'SB35 Determination Data'!$K$4:$AN$415,AD$2,FALSE)</f>
        <v>0</v>
      </c>
      <c r="AE270" s="80">
        <f>'5th Cycle Summary-Final'!V270-VLOOKUP(FinalComparison!$G270,'SB35 Determination Data'!$K$4:$AN$415,AE$2,FALSE)</f>
        <v>0</v>
      </c>
      <c r="AF270" s="80">
        <f>'5th Cycle Summary-Final'!W270-VLOOKUP(FinalComparison!$G270,'SB35 Determination Data'!$K$4:$AN$415,AF$2,FALSE)</f>
        <v>0</v>
      </c>
    </row>
    <row r="271" spans="1:32" x14ac:dyDescent="0.2">
      <c r="A271" t="s">
        <v>2</v>
      </c>
      <c r="F271" t="s">
        <v>3</v>
      </c>
      <c r="G271" t="s">
        <v>250</v>
      </c>
      <c r="H271" s="80">
        <f>'5th Cycle Summary-Final'!D271-VLOOKUP(FinalComparison!$G271,'SB35 Determination Data'!$K$4:$AN$415,H$2,FALSE)</f>
        <v>387</v>
      </c>
      <c r="I271" s="80">
        <f>'5th Cycle Summary-Final'!E271-VLOOKUP(FinalComparison!$G271,'SB35 Determination Data'!$K$4:$AN$415,I$2,FALSE)</f>
        <v>0</v>
      </c>
      <c r="J271" s="80">
        <f>'5th Cycle Summary-Final'!F271-VLOOKUP(FinalComparison!$G271,'SB35 Determination Data'!$K$4:$AN$415,J$2,FALSE)</f>
        <v>0</v>
      </c>
      <c r="K271" s="80">
        <f>'5th Cycle Summary-Final'!G271-VLOOKUP(FinalComparison!$G271,'SB35 Determination Data'!$K$4:$AN$415,K$2,FALSE)</f>
        <v>0</v>
      </c>
      <c r="L271" s="80">
        <f>'5th Cycle Summary-Final'!H271-VLOOKUP(FinalComparison!$G271,'SB35 Determination Data'!$K$4:$AN$415,L$2,FALSE)</f>
        <v>387</v>
      </c>
      <c r="M271" s="80">
        <f>'5th Cycle Summary-Final'!I271-VLOOKUP(FinalComparison!$G271,'SB35 Determination Data'!$K$4:$AN$415,M$2,FALSE)</f>
        <v>0</v>
      </c>
      <c r="N271" s="80"/>
      <c r="O271" s="80"/>
      <c r="P271" s="80">
        <f>'5th Cycle Summary-Final'!J271-VLOOKUP(FinalComparison!$G271,'SB35 Determination Data'!$K$4:$AN$415,P$2,FALSE)</f>
        <v>268</v>
      </c>
      <c r="Q271" s="80">
        <f>'5th Cycle Summary-Final'!K271-VLOOKUP(FinalComparison!$G271,'SB35 Determination Data'!$K$4:$AN$415,Q$2,FALSE)</f>
        <v>0</v>
      </c>
      <c r="R271" s="80">
        <f>'5th Cycle Summary-Final'!L271-VLOOKUP(FinalComparison!$G271,'SB35 Determination Data'!$K$4:$AN$415,R$2,FALSE)</f>
        <v>0</v>
      </c>
      <c r="S271" s="80">
        <f>'5th Cycle Summary-Final'!M271-VLOOKUP(FinalComparison!$G271,'SB35 Determination Data'!$K$4:$AN$415,S$2,FALSE)</f>
        <v>0</v>
      </c>
      <c r="T271" s="80">
        <f>'5th Cycle Summary-Final'!N271-VLOOKUP(FinalComparison!$G271,'SB35 Determination Data'!$K$4:$AN$415,T$2,FALSE)</f>
        <v>268</v>
      </c>
      <c r="U271" s="34"/>
      <c r="V271" s="34"/>
      <c r="W271" s="80">
        <f>'5th Cycle Summary-Final'!O271-VLOOKUP(FinalComparison!$G271,'SB35 Determination Data'!$K$4:$AN$415,W$2,FALSE)</f>
        <v>0</v>
      </c>
      <c r="X271" s="34"/>
      <c r="Y271" s="80">
        <f>'5th Cycle Summary-Final'!P271-VLOOKUP(FinalComparison!$G271,'SB35 Determination Data'!$K$4:$AN$415,Y$2,FALSE)</f>
        <v>316</v>
      </c>
      <c r="Z271" s="80">
        <f>'5th Cycle Summary-Final'!Q271-VLOOKUP(FinalComparison!$G271,'SB35 Determination Data'!$K$4:$AN$415,Z$2,FALSE)</f>
        <v>0</v>
      </c>
      <c r="AA271" s="80">
        <f>'5th Cycle Summary-Final'!R271-VLOOKUP(FinalComparison!$G271,'SB35 Determination Data'!$K$4:$AN$415,AA$2,FALSE)</f>
        <v>316</v>
      </c>
      <c r="AB271" s="80">
        <f>'5th Cycle Summary-Final'!S271-VLOOKUP(FinalComparison!$G271,'SB35 Determination Data'!$K$4:$AN$415,AB$2,FALSE)</f>
        <v>0</v>
      </c>
      <c r="AC271" s="80">
        <f>'5th Cycle Summary-Final'!T271-VLOOKUP(FinalComparison!$G271,'SB35 Determination Data'!$K$4:$AN$415,AC$2,FALSE)</f>
        <v>637</v>
      </c>
      <c r="AD271" s="80">
        <f>'5th Cycle Summary-Final'!U271-VLOOKUP(FinalComparison!$G271,'SB35 Determination Data'!$K$4:$AN$415,AD$2,FALSE)</f>
        <v>-12</v>
      </c>
      <c r="AE271" s="80">
        <f>'5th Cycle Summary-Final'!V271-VLOOKUP(FinalComparison!$G271,'SB35 Determination Data'!$K$4:$AN$415,AE$2,FALSE)</f>
        <v>649</v>
      </c>
      <c r="AF271" s="80">
        <f>'5th Cycle Summary-Final'!W271-VLOOKUP(FinalComparison!$G271,'SB35 Determination Data'!$K$4:$AN$415,AF$2,FALSE)</f>
        <v>-3.6425868372410339E-2</v>
      </c>
    </row>
    <row r="272" spans="1:32" x14ac:dyDescent="0.2">
      <c r="A272" t="s">
        <v>2</v>
      </c>
      <c r="F272" t="s">
        <v>3</v>
      </c>
      <c r="G272" t="s">
        <v>2</v>
      </c>
      <c r="H272" s="80">
        <f>'5th Cycle Summary-Final'!D272-VLOOKUP(FinalComparison!$G272,'SB35 Determination Data'!$K$4:$AN$415,H$2,FALSE)</f>
        <v>0</v>
      </c>
      <c r="I272" s="80">
        <f>'5th Cycle Summary-Final'!E272-VLOOKUP(FinalComparison!$G272,'SB35 Determination Data'!$K$4:$AN$415,I$2,FALSE)</f>
        <v>0</v>
      </c>
      <c r="J272" s="80">
        <f>'5th Cycle Summary-Final'!F272-VLOOKUP(FinalComparison!$G272,'SB35 Determination Data'!$K$4:$AN$415,J$2,FALSE)</f>
        <v>0</v>
      </c>
      <c r="K272" s="80">
        <f>'5th Cycle Summary-Final'!G272-VLOOKUP(FinalComparison!$G272,'SB35 Determination Data'!$K$4:$AN$415,K$2,FALSE)</f>
        <v>0</v>
      </c>
      <c r="L272" s="80">
        <f>'5th Cycle Summary-Final'!H272-VLOOKUP(FinalComparison!$G272,'SB35 Determination Data'!$K$4:$AN$415,L$2,FALSE)</f>
        <v>0</v>
      </c>
      <c r="M272" s="80">
        <f>'5th Cycle Summary-Final'!I272-VLOOKUP(FinalComparison!$G272,'SB35 Determination Data'!$K$4:$AN$415,M$2,FALSE)</f>
        <v>0</v>
      </c>
      <c r="N272" s="80"/>
      <c r="O272" s="80"/>
      <c r="P272" s="80">
        <f>'5th Cycle Summary-Final'!J272-VLOOKUP(FinalComparison!$G272,'SB35 Determination Data'!$K$4:$AN$415,P$2,FALSE)</f>
        <v>0</v>
      </c>
      <c r="Q272" s="80">
        <f>'5th Cycle Summary-Final'!K272-VLOOKUP(FinalComparison!$G272,'SB35 Determination Data'!$K$4:$AN$415,Q$2,FALSE)</f>
        <v>0</v>
      </c>
      <c r="R272" s="80">
        <f>'5th Cycle Summary-Final'!L272-VLOOKUP(FinalComparison!$G272,'SB35 Determination Data'!$K$4:$AN$415,R$2,FALSE)</f>
        <v>0</v>
      </c>
      <c r="S272" s="80">
        <f>'5th Cycle Summary-Final'!M272-VLOOKUP(FinalComparison!$G272,'SB35 Determination Data'!$K$4:$AN$415,S$2,FALSE)</f>
        <v>0</v>
      </c>
      <c r="T272" s="80">
        <f>'5th Cycle Summary-Final'!N272-VLOOKUP(FinalComparison!$G272,'SB35 Determination Data'!$K$4:$AN$415,T$2,FALSE)</f>
        <v>0</v>
      </c>
      <c r="U272" s="34"/>
      <c r="V272" s="34"/>
      <c r="W272" s="80">
        <f>'5th Cycle Summary-Final'!O272-VLOOKUP(FinalComparison!$G272,'SB35 Determination Data'!$K$4:$AN$415,W$2,FALSE)</f>
        <v>0</v>
      </c>
      <c r="X272" s="34"/>
      <c r="Y272" s="80">
        <f>'5th Cycle Summary-Final'!P272-VLOOKUP(FinalComparison!$G272,'SB35 Determination Data'!$K$4:$AN$415,Y$2,FALSE)</f>
        <v>0</v>
      </c>
      <c r="Z272" s="80">
        <f>'5th Cycle Summary-Final'!Q272-VLOOKUP(FinalComparison!$G272,'SB35 Determination Data'!$K$4:$AN$415,Z$2,FALSE)</f>
        <v>0</v>
      </c>
      <c r="AA272" s="80">
        <f>'5th Cycle Summary-Final'!R272-VLOOKUP(FinalComparison!$G272,'SB35 Determination Data'!$K$4:$AN$415,AA$2,FALSE)</f>
        <v>0</v>
      </c>
      <c r="AB272" s="80">
        <f>'5th Cycle Summary-Final'!S272-VLOOKUP(FinalComparison!$G272,'SB35 Determination Data'!$K$4:$AN$415,AB$2,FALSE)</f>
        <v>0</v>
      </c>
      <c r="AC272" s="80">
        <f>'5th Cycle Summary-Final'!T272-VLOOKUP(FinalComparison!$G272,'SB35 Determination Data'!$K$4:$AN$415,AC$2,FALSE)</f>
        <v>0</v>
      </c>
      <c r="AD272" s="80">
        <f>'5th Cycle Summary-Final'!U272-VLOOKUP(FinalComparison!$G272,'SB35 Determination Data'!$K$4:$AN$415,AD$2,FALSE)</f>
        <v>0</v>
      </c>
      <c r="AE272" s="80">
        <f>'5th Cycle Summary-Final'!V272-VLOOKUP(FinalComparison!$G272,'SB35 Determination Data'!$K$4:$AN$415,AE$2,FALSE)</f>
        <v>0</v>
      </c>
      <c r="AF272" s="80">
        <f>'5th Cycle Summary-Final'!W272-VLOOKUP(FinalComparison!$G272,'SB35 Determination Data'!$K$4:$AN$415,AF$2,FALSE)</f>
        <v>0</v>
      </c>
    </row>
    <row r="273" spans="1:32" x14ac:dyDescent="0.2">
      <c r="A273" t="s">
        <v>2</v>
      </c>
      <c r="F273" t="s">
        <v>3</v>
      </c>
      <c r="G273" t="s">
        <v>1020</v>
      </c>
      <c r="H273" s="80">
        <f>'5th Cycle Summary-Final'!D273-VLOOKUP(FinalComparison!$G273,'SB35 Determination Data'!$K$4:$AN$415,H$2,FALSE)</f>
        <v>0</v>
      </c>
      <c r="I273" s="80">
        <f>'5th Cycle Summary-Final'!E273-VLOOKUP(FinalComparison!$G273,'SB35 Determination Data'!$K$4:$AN$415,I$2,FALSE)</f>
        <v>0</v>
      </c>
      <c r="J273" s="80">
        <f>'5th Cycle Summary-Final'!F273-VLOOKUP(FinalComparison!$G273,'SB35 Determination Data'!$K$4:$AN$415,J$2,FALSE)</f>
        <v>0</v>
      </c>
      <c r="K273" s="80">
        <f>'5th Cycle Summary-Final'!G273-VLOOKUP(FinalComparison!$G273,'SB35 Determination Data'!$K$4:$AN$415,K$2,FALSE)</f>
        <v>0</v>
      </c>
      <c r="L273" s="80">
        <f>'5th Cycle Summary-Final'!H273-VLOOKUP(FinalComparison!$G273,'SB35 Determination Data'!$K$4:$AN$415,L$2,FALSE)</f>
        <v>0</v>
      </c>
      <c r="M273" s="80">
        <f>'5th Cycle Summary-Final'!I273-VLOOKUP(FinalComparison!$G273,'SB35 Determination Data'!$K$4:$AN$415,M$2,FALSE)</f>
        <v>0</v>
      </c>
      <c r="N273" s="80"/>
      <c r="O273" s="80"/>
      <c r="P273" s="80">
        <f>'5th Cycle Summary-Final'!J273-VLOOKUP(FinalComparison!$G273,'SB35 Determination Data'!$K$4:$AN$415,P$2,FALSE)</f>
        <v>0</v>
      </c>
      <c r="Q273" s="80">
        <f>'5th Cycle Summary-Final'!K273-VLOOKUP(FinalComparison!$G273,'SB35 Determination Data'!$K$4:$AN$415,Q$2,FALSE)</f>
        <v>0</v>
      </c>
      <c r="R273" s="80">
        <f>'5th Cycle Summary-Final'!L273-VLOOKUP(FinalComparison!$G273,'SB35 Determination Data'!$K$4:$AN$415,R$2,FALSE)</f>
        <v>0</v>
      </c>
      <c r="S273" s="80">
        <f>'5th Cycle Summary-Final'!M273-VLOOKUP(FinalComparison!$G273,'SB35 Determination Data'!$K$4:$AN$415,S$2,FALSE)</f>
        <v>0</v>
      </c>
      <c r="T273" s="80">
        <f>'5th Cycle Summary-Final'!N273-VLOOKUP(FinalComparison!$G273,'SB35 Determination Data'!$K$4:$AN$415,T$2,FALSE)</f>
        <v>0</v>
      </c>
      <c r="U273" s="34"/>
      <c r="V273" s="34"/>
      <c r="W273" s="80">
        <f>'5th Cycle Summary-Final'!O273-VLOOKUP(FinalComparison!$G273,'SB35 Determination Data'!$K$4:$AN$415,W$2,FALSE)</f>
        <v>0</v>
      </c>
      <c r="X273" s="34"/>
      <c r="Y273" s="80">
        <f>'5th Cycle Summary-Final'!P273-VLOOKUP(FinalComparison!$G273,'SB35 Determination Data'!$K$4:$AN$415,Y$2,FALSE)</f>
        <v>0</v>
      </c>
      <c r="Z273" s="80">
        <f>'5th Cycle Summary-Final'!Q273-VLOOKUP(FinalComparison!$G273,'SB35 Determination Data'!$K$4:$AN$415,Z$2,FALSE)</f>
        <v>0</v>
      </c>
      <c r="AA273" s="80">
        <f>'5th Cycle Summary-Final'!R273-VLOOKUP(FinalComparison!$G273,'SB35 Determination Data'!$K$4:$AN$415,AA$2,FALSE)</f>
        <v>0</v>
      </c>
      <c r="AB273" s="80">
        <f>'5th Cycle Summary-Final'!S273-VLOOKUP(FinalComparison!$G273,'SB35 Determination Data'!$K$4:$AN$415,AB$2,FALSE)</f>
        <v>0</v>
      </c>
      <c r="AC273" s="80">
        <f>'5th Cycle Summary-Final'!T273-VLOOKUP(FinalComparison!$G273,'SB35 Determination Data'!$K$4:$AN$415,AC$2,FALSE)</f>
        <v>0</v>
      </c>
      <c r="AD273" s="80">
        <f>'5th Cycle Summary-Final'!U273-VLOOKUP(FinalComparison!$G273,'SB35 Determination Data'!$K$4:$AN$415,AD$2,FALSE)</f>
        <v>0</v>
      </c>
      <c r="AE273" s="80">
        <f>'5th Cycle Summary-Final'!V273-VLOOKUP(FinalComparison!$G273,'SB35 Determination Data'!$K$4:$AN$415,AE$2,FALSE)</f>
        <v>0</v>
      </c>
      <c r="AF273" s="80">
        <f>'5th Cycle Summary-Final'!W273-VLOOKUP(FinalComparison!$G273,'SB35 Determination Data'!$K$4:$AN$415,AF$2,FALSE)</f>
        <v>0</v>
      </c>
    </row>
    <row r="274" spans="1:32" x14ac:dyDescent="0.2">
      <c r="A274" t="s">
        <v>2</v>
      </c>
      <c r="F274" t="s">
        <v>3</v>
      </c>
      <c r="G274" t="s">
        <v>312</v>
      </c>
      <c r="H274" s="80" t="e">
        <f>'5th Cycle Summary-Final'!D274-VLOOKUP(FinalComparison!$G274,'SB35 Determination Data'!$K$4:$AN$415,H$2,FALSE)</f>
        <v>#N/A</v>
      </c>
      <c r="I274" s="80" t="e">
        <f>'5th Cycle Summary-Final'!E274-VLOOKUP(FinalComparison!$G274,'SB35 Determination Data'!$K$4:$AN$415,I$2,FALSE)</f>
        <v>#N/A</v>
      </c>
      <c r="J274" s="80" t="e">
        <f>'5th Cycle Summary-Final'!F274-VLOOKUP(FinalComparison!$G274,'SB35 Determination Data'!$K$4:$AN$415,J$2,FALSE)</f>
        <v>#N/A</v>
      </c>
      <c r="K274" s="80" t="e">
        <f>'5th Cycle Summary-Final'!G274-VLOOKUP(FinalComparison!$G274,'SB35 Determination Data'!$K$4:$AN$415,K$2,FALSE)</f>
        <v>#N/A</v>
      </c>
      <c r="L274" s="80" t="e">
        <f>'5th Cycle Summary-Final'!H274-VLOOKUP(FinalComparison!$G274,'SB35 Determination Data'!$K$4:$AN$415,L$2,FALSE)</f>
        <v>#N/A</v>
      </c>
      <c r="M274" s="80" t="e">
        <f>'5th Cycle Summary-Final'!I274-VLOOKUP(FinalComparison!$G274,'SB35 Determination Data'!$K$4:$AN$415,M$2,FALSE)</f>
        <v>#N/A</v>
      </c>
      <c r="N274" s="80"/>
      <c r="O274" s="80"/>
      <c r="P274" s="80" t="e">
        <f>'5th Cycle Summary-Final'!J274-VLOOKUP(FinalComparison!$G274,'SB35 Determination Data'!$K$4:$AN$415,P$2,FALSE)</f>
        <v>#N/A</v>
      </c>
      <c r="Q274" s="80" t="e">
        <f>'5th Cycle Summary-Final'!K274-VLOOKUP(FinalComparison!$G274,'SB35 Determination Data'!$K$4:$AN$415,Q$2,FALSE)</f>
        <v>#N/A</v>
      </c>
      <c r="R274" s="80" t="e">
        <f>'5th Cycle Summary-Final'!L274-VLOOKUP(FinalComparison!$G274,'SB35 Determination Data'!$K$4:$AN$415,R$2,FALSE)</f>
        <v>#N/A</v>
      </c>
      <c r="S274" s="80" t="e">
        <f>'5th Cycle Summary-Final'!M274-VLOOKUP(FinalComparison!$G274,'SB35 Determination Data'!$K$4:$AN$415,S$2,FALSE)</f>
        <v>#N/A</v>
      </c>
      <c r="T274" s="80" t="e">
        <f>'5th Cycle Summary-Final'!N274-VLOOKUP(FinalComparison!$G274,'SB35 Determination Data'!$K$4:$AN$415,T$2,FALSE)</f>
        <v>#N/A</v>
      </c>
      <c r="U274" s="34"/>
      <c r="V274" s="34"/>
      <c r="W274" s="80" t="e">
        <f>'5th Cycle Summary-Final'!O274-VLOOKUP(FinalComparison!$G274,'SB35 Determination Data'!$K$4:$AN$415,W$2,FALSE)</f>
        <v>#N/A</v>
      </c>
      <c r="X274" s="34"/>
      <c r="Y274" s="80" t="e">
        <f>'5th Cycle Summary-Final'!P274-VLOOKUP(FinalComparison!$G274,'SB35 Determination Data'!$K$4:$AN$415,Y$2,FALSE)</f>
        <v>#N/A</v>
      </c>
      <c r="Z274" s="80" t="e">
        <f>'5th Cycle Summary-Final'!Q274-VLOOKUP(FinalComparison!$G274,'SB35 Determination Data'!$K$4:$AN$415,Z$2,FALSE)</f>
        <v>#N/A</v>
      </c>
      <c r="AA274" s="80" t="e">
        <f>'5th Cycle Summary-Final'!R274-VLOOKUP(FinalComparison!$G274,'SB35 Determination Data'!$K$4:$AN$415,AA$2,FALSE)</f>
        <v>#N/A</v>
      </c>
      <c r="AB274" s="80" t="e">
        <f>'5th Cycle Summary-Final'!S274-VLOOKUP(FinalComparison!$G274,'SB35 Determination Data'!$K$4:$AN$415,AB$2,FALSE)</f>
        <v>#N/A</v>
      </c>
      <c r="AC274" s="80" t="e">
        <f>'5th Cycle Summary-Final'!T274-VLOOKUP(FinalComparison!$G274,'SB35 Determination Data'!$K$4:$AN$415,AC$2,FALSE)</f>
        <v>#N/A</v>
      </c>
      <c r="AD274" s="80" t="e">
        <f>'5th Cycle Summary-Final'!U274-VLOOKUP(FinalComparison!$G274,'SB35 Determination Data'!$K$4:$AN$415,AD$2,FALSE)</f>
        <v>#N/A</v>
      </c>
      <c r="AE274" s="80" t="e">
        <f>'5th Cycle Summary-Final'!V274-VLOOKUP(FinalComparison!$G274,'SB35 Determination Data'!$K$4:$AN$415,AE$2,FALSE)</f>
        <v>#N/A</v>
      </c>
      <c r="AF274" s="80" t="e">
        <f>'5th Cycle Summary-Final'!W274-VLOOKUP(FinalComparison!$G274,'SB35 Determination Data'!$K$4:$AN$415,AF$2,FALSE)</f>
        <v>#N/A</v>
      </c>
    </row>
    <row r="275" spans="1:32" x14ac:dyDescent="0.2">
      <c r="A275" t="s">
        <v>2</v>
      </c>
      <c r="F275" t="s">
        <v>3</v>
      </c>
      <c r="G275" t="s">
        <v>330</v>
      </c>
      <c r="H275" s="80" t="e">
        <f>'5th Cycle Summary-Final'!D275-VLOOKUP(FinalComparison!$G275,'SB35 Determination Data'!$K$4:$AN$415,H$2,FALSE)</f>
        <v>#N/A</v>
      </c>
      <c r="I275" s="80" t="e">
        <f>'5th Cycle Summary-Final'!E275-VLOOKUP(FinalComparison!$G275,'SB35 Determination Data'!$K$4:$AN$415,I$2,FALSE)</f>
        <v>#N/A</v>
      </c>
      <c r="J275" s="80" t="e">
        <f>'5th Cycle Summary-Final'!F275-VLOOKUP(FinalComparison!$G275,'SB35 Determination Data'!$K$4:$AN$415,J$2,FALSE)</f>
        <v>#N/A</v>
      </c>
      <c r="K275" s="80" t="e">
        <f>'5th Cycle Summary-Final'!G275-VLOOKUP(FinalComparison!$G275,'SB35 Determination Data'!$K$4:$AN$415,K$2,FALSE)</f>
        <v>#N/A</v>
      </c>
      <c r="L275" s="80" t="e">
        <f>'5th Cycle Summary-Final'!H275-VLOOKUP(FinalComparison!$G275,'SB35 Determination Data'!$K$4:$AN$415,L$2,FALSE)</f>
        <v>#N/A</v>
      </c>
      <c r="M275" s="80" t="e">
        <f>'5th Cycle Summary-Final'!I275-VLOOKUP(FinalComparison!$G275,'SB35 Determination Data'!$K$4:$AN$415,M$2,FALSE)</f>
        <v>#N/A</v>
      </c>
      <c r="N275" s="80"/>
      <c r="O275" s="80"/>
      <c r="P275" s="80" t="e">
        <f>'5th Cycle Summary-Final'!J275-VLOOKUP(FinalComparison!$G275,'SB35 Determination Data'!$K$4:$AN$415,P$2,FALSE)</f>
        <v>#N/A</v>
      </c>
      <c r="Q275" s="80" t="e">
        <f>'5th Cycle Summary-Final'!K275-VLOOKUP(FinalComparison!$G275,'SB35 Determination Data'!$K$4:$AN$415,Q$2,FALSE)</f>
        <v>#N/A</v>
      </c>
      <c r="R275" s="80" t="e">
        <f>'5th Cycle Summary-Final'!L275-VLOOKUP(FinalComparison!$G275,'SB35 Determination Data'!$K$4:$AN$415,R$2,FALSE)</f>
        <v>#N/A</v>
      </c>
      <c r="S275" s="80" t="e">
        <f>'5th Cycle Summary-Final'!M275-VLOOKUP(FinalComparison!$G275,'SB35 Determination Data'!$K$4:$AN$415,S$2,FALSE)</f>
        <v>#N/A</v>
      </c>
      <c r="T275" s="80" t="e">
        <f>'5th Cycle Summary-Final'!N275-VLOOKUP(FinalComparison!$G275,'SB35 Determination Data'!$K$4:$AN$415,T$2,FALSE)</f>
        <v>#N/A</v>
      </c>
      <c r="U275" s="34"/>
      <c r="V275" s="34"/>
      <c r="W275" s="80" t="e">
        <f>'5th Cycle Summary-Final'!O275-VLOOKUP(FinalComparison!$G275,'SB35 Determination Data'!$K$4:$AN$415,W$2,FALSE)</f>
        <v>#N/A</v>
      </c>
      <c r="X275" s="34"/>
      <c r="Y275" s="80" t="e">
        <f>'5th Cycle Summary-Final'!P275-VLOOKUP(FinalComparison!$G275,'SB35 Determination Data'!$K$4:$AN$415,Y$2,FALSE)</f>
        <v>#N/A</v>
      </c>
      <c r="Z275" s="80" t="e">
        <f>'5th Cycle Summary-Final'!Q275-VLOOKUP(FinalComparison!$G275,'SB35 Determination Data'!$K$4:$AN$415,Z$2,FALSE)</f>
        <v>#N/A</v>
      </c>
      <c r="AA275" s="80" t="e">
        <f>'5th Cycle Summary-Final'!R275-VLOOKUP(FinalComparison!$G275,'SB35 Determination Data'!$K$4:$AN$415,AA$2,FALSE)</f>
        <v>#N/A</v>
      </c>
      <c r="AB275" s="80" t="e">
        <f>'5th Cycle Summary-Final'!S275-VLOOKUP(FinalComparison!$G275,'SB35 Determination Data'!$K$4:$AN$415,AB$2,FALSE)</f>
        <v>#N/A</v>
      </c>
      <c r="AC275" s="80" t="e">
        <f>'5th Cycle Summary-Final'!T275-VLOOKUP(FinalComparison!$G275,'SB35 Determination Data'!$K$4:$AN$415,AC$2,FALSE)</f>
        <v>#N/A</v>
      </c>
      <c r="AD275" s="80" t="e">
        <f>'5th Cycle Summary-Final'!U275-VLOOKUP(FinalComparison!$G275,'SB35 Determination Data'!$K$4:$AN$415,AD$2,FALSE)</f>
        <v>#N/A</v>
      </c>
      <c r="AE275" s="80" t="e">
        <f>'5th Cycle Summary-Final'!V275-VLOOKUP(FinalComparison!$G275,'SB35 Determination Data'!$K$4:$AN$415,AE$2,FALSE)</f>
        <v>#N/A</v>
      </c>
      <c r="AF275" s="80" t="e">
        <f>'5th Cycle Summary-Final'!W275-VLOOKUP(FinalComparison!$G275,'SB35 Determination Data'!$K$4:$AN$415,AF$2,FALSE)</f>
        <v>#N/A</v>
      </c>
    </row>
    <row r="276" spans="1:32" x14ac:dyDescent="0.2">
      <c r="A276" t="s">
        <v>2</v>
      </c>
      <c r="F276" t="s">
        <v>3</v>
      </c>
      <c r="G276" t="s">
        <v>331</v>
      </c>
      <c r="H276" s="80" t="e">
        <f>'5th Cycle Summary-Final'!D276-VLOOKUP(FinalComparison!$G276,'SB35 Determination Data'!$K$4:$AN$415,H$2,FALSE)</f>
        <v>#N/A</v>
      </c>
      <c r="I276" s="80" t="e">
        <f>'5th Cycle Summary-Final'!E276-VLOOKUP(FinalComparison!$G276,'SB35 Determination Data'!$K$4:$AN$415,I$2,FALSE)</f>
        <v>#N/A</v>
      </c>
      <c r="J276" s="80" t="e">
        <f>'5th Cycle Summary-Final'!F276-VLOOKUP(FinalComparison!$G276,'SB35 Determination Data'!$K$4:$AN$415,J$2,FALSE)</f>
        <v>#N/A</v>
      </c>
      <c r="K276" s="80" t="e">
        <f>'5th Cycle Summary-Final'!G276-VLOOKUP(FinalComparison!$G276,'SB35 Determination Data'!$K$4:$AN$415,K$2,FALSE)</f>
        <v>#N/A</v>
      </c>
      <c r="L276" s="80" t="e">
        <f>'5th Cycle Summary-Final'!H276-VLOOKUP(FinalComparison!$G276,'SB35 Determination Data'!$K$4:$AN$415,L$2,FALSE)</f>
        <v>#N/A</v>
      </c>
      <c r="M276" s="80" t="e">
        <f>'5th Cycle Summary-Final'!I276-VLOOKUP(FinalComparison!$G276,'SB35 Determination Data'!$K$4:$AN$415,M$2,FALSE)</f>
        <v>#N/A</v>
      </c>
      <c r="N276" s="80"/>
      <c r="O276" s="80"/>
      <c r="P276" s="80" t="e">
        <f>'5th Cycle Summary-Final'!J276-VLOOKUP(FinalComparison!$G276,'SB35 Determination Data'!$K$4:$AN$415,P$2,FALSE)</f>
        <v>#N/A</v>
      </c>
      <c r="Q276" s="80" t="e">
        <f>'5th Cycle Summary-Final'!K276-VLOOKUP(FinalComparison!$G276,'SB35 Determination Data'!$K$4:$AN$415,Q$2,FALSE)</f>
        <v>#N/A</v>
      </c>
      <c r="R276" s="80" t="e">
        <f>'5th Cycle Summary-Final'!L276-VLOOKUP(FinalComparison!$G276,'SB35 Determination Data'!$K$4:$AN$415,R$2,FALSE)</f>
        <v>#N/A</v>
      </c>
      <c r="S276" s="80" t="e">
        <f>'5th Cycle Summary-Final'!M276-VLOOKUP(FinalComparison!$G276,'SB35 Determination Data'!$K$4:$AN$415,S$2,FALSE)</f>
        <v>#N/A</v>
      </c>
      <c r="T276" s="80" t="e">
        <f>'5th Cycle Summary-Final'!N276-VLOOKUP(FinalComparison!$G276,'SB35 Determination Data'!$K$4:$AN$415,T$2,FALSE)</f>
        <v>#N/A</v>
      </c>
      <c r="U276" s="34"/>
      <c r="V276" s="34"/>
      <c r="W276" s="80" t="e">
        <f>'5th Cycle Summary-Final'!O276-VLOOKUP(FinalComparison!$G276,'SB35 Determination Data'!$K$4:$AN$415,W$2,FALSE)</f>
        <v>#N/A</v>
      </c>
      <c r="X276" s="34"/>
      <c r="Y276" s="80" t="e">
        <f>'5th Cycle Summary-Final'!P276-VLOOKUP(FinalComparison!$G276,'SB35 Determination Data'!$K$4:$AN$415,Y$2,FALSE)</f>
        <v>#N/A</v>
      </c>
      <c r="Z276" s="80" t="e">
        <f>'5th Cycle Summary-Final'!Q276-VLOOKUP(FinalComparison!$G276,'SB35 Determination Data'!$K$4:$AN$415,Z$2,FALSE)</f>
        <v>#N/A</v>
      </c>
      <c r="AA276" s="80" t="e">
        <f>'5th Cycle Summary-Final'!R276-VLOOKUP(FinalComparison!$G276,'SB35 Determination Data'!$K$4:$AN$415,AA$2,FALSE)</f>
        <v>#N/A</v>
      </c>
      <c r="AB276" s="80" t="e">
        <f>'5th Cycle Summary-Final'!S276-VLOOKUP(FinalComparison!$G276,'SB35 Determination Data'!$K$4:$AN$415,AB$2,FALSE)</f>
        <v>#N/A</v>
      </c>
      <c r="AC276" s="80" t="e">
        <f>'5th Cycle Summary-Final'!T276-VLOOKUP(FinalComparison!$G276,'SB35 Determination Data'!$K$4:$AN$415,AC$2,FALSE)</f>
        <v>#N/A</v>
      </c>
      <c r="AD276" s="80" t="e">
        <f>'5th Cycle Summary-Final'!U276-VLOOKUP(FinalComparison!$G276,'SB35 Determination Data'!$K$4:$AN$415,AD$2,FALSE)</f>
        <v>#N/A</v>
      </c>
      <c r="AE276" s="80" t="e">
        <f>'5th Cycle Summary-Final'!V276-VLOOKUP(FinalComparison!$G276,'SB35 Determination Data'!$K$4:$AN$415,AE$2,FALSE)</f>
        <v>#N/A</v>
      </c>
      <c r="AF276" s="80" t="e">
        <f>'5th Cycle Summary-Final'!W276-VLOOKUP(FinalComparison!$G276,'SB35 Determination Data'!$K$4:$AN$415,AF$2,FALSE)</f>
        <v>#N/A</v>
      </c>
    </row>
    <row r="277" spans="1:32" x14ac:dyDescent="0.2">
      <c r="A277" t="s">
        <v>66</v>
      </c>
      <c r="F277" t="s">
        <v>67</v>
      </c>
      <c r="G277" t="s">
        <v>65</v>
      </c>
      <c r="H277" s="80">
        <f>'5th Cycle Summary-Final'!D277-VLOOKUP(FinalComparison!$G277,'SB35 Determination Data'!$K$4:$AN$415,H$2,FALSE)</f>
        <v>0</v>
      </c>
      <c r="I277" s="80">
        <f>'5th Cycle Summary-Final'!E277-VLOOKUP(FinalComparison!$G277,'SB35 Determination Data'!$K$4:$AN$415,I$2,FALSE)</f>
        <v>0</v>
      </c>
      <c r="J277" s="80">
        <f>'5th Cycle Summary-Final'!F277-VLOOKUP(FinalComparison!$G277,'SB35 Determination Data'!$K$4:$AN$415,J$2,FALSE)</f>
        <v>0</v>
      </c>
      <c r="K277" s="80">
        <f>'5th Cycle Summary-Final'!G277-VLOOKUP(FinalComparison!$G277,'SB35 Determination Data'!$K$4:$AN$415,K$2,FALSE)</f>
        <v>0</v>
      </c>
      <c r="L277" s="80">
        <f>'5th Cycle Summary-Final'!H277-VLOOKUP(FinalComparison!$G277,'SB35 Determination Data'!$K$4:$AN$415,L$2,FALSE)</f>
        <v>0</v>
      </c>
      <c r="M277" s="80">
        <f>'5th Cycle Summary-Final'!I277-VLOOKUP(FinalComparison!$G277,'SB35 Determination Data'!$K$4:$AN$415,M$2,FALSE)</f>
        <v>0</v>
      </c>
      <c r="N277" s="80"/>
      <c r="O277" s="80"/>
      <c r="P277" s="80">
        <f>'5th Cycle Summary-Final'!J277-VLOOKUP(FinalComparison!$G277,'SB35 Determination Data'!$K$4:$AN$415,P$2,FALSE)</f>
        <v>0</v>
      </c>
      <c r="Q277" s="80">
        <f>'5th Cycle Summary-Final'!K277-VLOOKUP(FinalComparison!$G277,'SB35 Determination Data'!$K$4:$AN$415,Q$2,FALSE)</f>
        <v>10</v>
      </c>
      <c r="R277" s="80">
        <f>'5th Cycle Summary-Final'!L277-VLOOKUP(FinalComparison!$G277,'SB35 Determination Data'!$K$4:$AN$415,R$2,FALSE)</f>
        <v>8</v>
      </c>
      <c r="S277" s="80">
        <f>'5th Cycle Summary-Final'!M277-VLOOKUP(FinalComparison!$G277,'SB35 Determination Data'!$K$4:$AN$415,S$2,FALSE)</f>
        <v>2</v>
      </c>
      <c r="T277" s="80">
        <f>'5th Cycle Summary-Final'!N277-VLOOKUP(FinalComparison!$G277,'SB35 Determination Data'!$K$4:$AN$415,T$2,FALSE)</f>
        <v>-10</v>
      </c>
      <c r="U277" s="34"/>
      <c r="V277" s="34"/>
      <c r="W277" s="80">
        <f>'5th Cycle Summary-Final'!O277-VLOOKUP(FinalComparison!$G277,'SB35 Determination Data'!$K$4:$AN$415,W$2,FALSE)</f>
        <v>1.4430014430014404E-2</v>
      </c>
      <c r="X277" s="34"/>
      <c r="Y277" s="80">
        <f>'5th Cycle Summary-Final'!P277-VLOOKUP(FinalComparison!$G277,'SB35 Determination Data'!$K$4:$AN$415,Y$2,FALSE)</f>
        <v>0</v>
      </c>
      <c r="Z277" s="80">
        <f>'5th Cycle Summary-Final'!Q277-VLOOKUP(FinalComparison!$G277,'SB35 Determination Data'!$K$4:$AN$415,Z$2,FALSE)</f>
        <v>18</v>
      </c>
      <c r="AA277" s="80">
        <f>'5th Cycle Summary-Final'!R277-VLOOKUP(FinalComparison!$G277,'SB35 Determination Data'!$K$4:$AN$415,AA$2,FALSE)</f>
        <v>-18</v>
      </c>
      <c r="AB277" s="80">
        <f>'5th Cycle Summary-Final'!S277-VLOOKUP(FinalComparison!$G277,'SB35 Determination Data'!$K$4:$AN$415,AB$2,FALSE)</f>
        <v>1.6949152542372892E-2</v>
      </c>
      <c r="AC277" s="80">
        <f>'5th Cycle Summary-Final'!T277-VLOOKUP(FinalComparison!$G277,'SB35 Determination Data'!$K$4:$AN$415,AC$2,FALSE)</f>
        <v>0</v>
      </c>
      <c r="AD277" s="80">
        <f>'5th Cycle Summary-Final'!U277-VLOOKUP(FinalComparison!$G277,'SB35 Determination Data'!$K$4:$AN$415,AD$2,FALSE)</f>
        <v>624</v>
      </c>
      <c r="AE277" s="80">
        <f>'5th Cycle Summary-Final'!V277-VLOOKUP(FinalComparison!$G277,'SB35 Determination Data'!$K$4:$AN$415,AE$2,FALSE)</f>
        <v>-322</v>
      </c>
      <c r="AF277" s="80">
        <f>'5th Cycle Summary-Final'!W277-VLOOKUP(FinalComparison!$G277,'SB35 Determination Data'!$K$4:$AN$415,AF$2,FALSE)</f>
        <v>0.26758147512864494</v>
      </c>
    </row>
    <row r="278" spans="1:32" x14ac:dyDescent="0.2">
      <c r="A278" t="s">
        <v>66</v>
      </c>
      <c r="F278" t="s">
        <v>67</v>
      </c>
      <c r="G278" t="s">
        <v>77</v>
      </c>
      <c r="H278" s="80">
        <f>'5th Cycle Summary-Final'!D278-VLOOKUP(FinalComparison!$G278,'SB35 Determination Data'!$K$4:$AN$415,H$2,FALSE)</f>
        <v>0</v>
      </c>
      <c r="I278" s="80">
        <f>'5th Cycle Summary-Final'!E278-VLOOKUP(FinalComparison!$G278,'SB35 Determination Data'!$K$4:$AN$415,I$2,FALSE)</f>
        <v>0</v>
      </c>
      <c r="J278" s="80">
        <f>'5th Cycle Summary-Final'!F278-VLOOKUP(FinalComparison!$G278,'SB35 Determination Data'!$K$4:$AN$415,J$2,FALSE)</f>
        <v>0</v>
      </c>
      <c r="K278" s="80">
        <f>'5th Cycle Summary-Final'!G278-VLOOKUP(FinalComparison!$G278,'SB35 Determination Data'!$K$4:$AN$415,K$2,FALSE)</f>
        <v>0</v>
      </c>
      <c r="L278" s="80">
        <f>'5th Cycle Summary-Final'!H278-VLOOKUP(FinalComparison!$G278,'SB35 Determination Data'!$K$4:$AN$415,L$2,FALSE)</f>
        <v>0</v>
      </c>
      <c r="M278" s="80">
        <f>'5th Cycle Summary-Final'!I278-VLOOKUP(FinalComparison!$G278,'SB35 Determination Data'!$K$4:$AN$415,M$2,FALSE)</f>
        <v>0</v>
      </c>
      <c r="N278" s="80"/>
      <c r="O278" s="80"/>
      <c r="P278" s="80">
        <f>'5th Cycle Summary-Final'!J278-VLOOKUP(FinalComparison!$G278,'SB35 Determination Data'!$K$4:$AN$415,P$2,FALSE)</f>
        <v>0</v>
      </c>
      <c r="Q278" s="80">
        <f>'5th Cycle Summary-Final'!K278-VLOOKUP(FinalComparison!$G278,'SB35 Determination Data'!$K$4:$AN$415,Q$2,FALSE)</f>
        <v>0</v>
      </c>
      <c r="R278" s="80">
        <f>'5th Cycle Summary-Final'!L278-VLOOKUP(FinalComparison!$G278,'SB35 Determination Data'!$K$4:$AN$415,R$2,FALSE)</f>
        <v>0</v>
      </c>
      <c r="S278" s="80">
        <f>'5th Cycle Summary-Final'!M278-VLOOKUP(FinalComparison!$G278,'SB35 Determination Data'!$K$4:$AN$415,S$2,FALSE)</f>
        <v>0</v>
      </c>
      <c r="T278" s="80">
        <f>'5th Cycle Summary-Final'!N278-VLOOKUP(FinalComparison!$G278,'SB35 Determination Data'!$K$4:$AN$415,T$2,FALSE)</f>
        <v>0</v>
      </c>
      <c r="U278" s="34"/>
      <c r="V278" s="34"/>
      <c r="W278" s="80">
        <f>'5th Cycle Summary-Final'!O278-VLOOKUP(FinalComparison!$G278,'SB35 Determination Data'!$K$4:$AN$415,W$2,FALSE)</f>
        <v>0</v>
      </c>
      <c r="X278" s="34"/>
      <c r="Y278" s="80">
        <f>'5th Cycle Summary-Final'!P278-VLOOKUP(FinalComparison!$G278,'SB35 Determination Data'!$K$4:$AN$415,Y$2,FALSE)</f>
        <v>0</v>
      </c>
      <c r="Z278" s="80">
        <f>'5th Cycle Summary-Final'!Q278-VLOOKUP(FinalComparison!$G278,'SB35 Determination Data'!$K$4:$AN$415,Z$2,FALSE)</f>
        <v>13</v>
      </c>
      <c r="AA278" s="80">
        <f>'5th Cycle Summary-Final'!R278-VLOOKUP(FinalComparison!$G278,'SB35 Determination Data'!$K$4:$AN$415,AA$2,FALSE)</f>
        <v>-13</v>
      </c>
      <c r="AB278" s="80">
        <f>'5th Cycle Summary-Final'!S278-VLOOKUP(FinalComparison!$G278,'SB35 Determination Data'!$K$4:$AN$415,AB$2,FALSE)</f>
        <v>5.7598582188746195E-3</v>
      </c>
      <c r="AC278" s="80">
        <f>'5th Cycle Summary-Final'!T278-VLOOKUP(FinalComparison!$G278,'SB35 Determination Data'!$K$4:$AN$415,AC$2,FALSE)</f>
        <v>0</v>
      </c>
      <c r="AD278" s="80">
        <f>'5th Cycle Summary-Final'!U278-VLOOKUP(FinalComparison!$G278,'SB35 Determination Data'!$K$4:$AN$415,AD$2,FALSE)</f>
        <v>1043</v>
      </c>
      <c r="AE278" s="80">
        <f>'5th Cycle Summary-Final'!V278-VLOOKUP(FinalComparison!$G278,'SB35 Determination Data'!$K$4:$AN$415,AE$2,FALSE)</f>
        <v>-162</v>
      </c>
      <c r="AF278" s="80">
        <f>'5th Cycle Summary-Final'!W278-VLOOKUP(FinalComparison!$G278,'SB35 Determination Data'!$K$4:$AN$415,AF$2,FALSE)</f>
        <v>0.21045197740112997</v>
      </c>
    </row>
    <row r="279" spans="1:32" x14ac:dyDescent="0.2">
      <c r="A279" t="s">
        <v>66</v>
      </c>
      <c r="F279" t="s">
        <v>67</v>
      </c>
      <c r="G279" t="s">
        <v>92</v>
      </c>
      <c r="H279" s="80">
        <f>'5th Cycle Summary-Final'!D279-VLOOKUP(FinalComparison!$G279,'SB35 Determination Data'!$K$4:$AN$415,H$2,FALSE)</f>
        <v>0</v>
      </c>
      <c r="I279" s="80">
        <f>'5th Cycle Summary-Final'!E279-VLOOKUP(FinalComparison!$G279,'SB35 Determination Data'!$K$4:$AN$415,I$2,FALSE)</f>
        <v>-12</v>
      </c>
      <c r="J279" s="80">
        <f>'5th Cycle Summary-Final'!F279-VLOOKUP(FinalComparison!$G279,'SB35 Determination Data'!$K$4:$AN$415,J$2,FALSE)</f>
        <v>-12</v>
      </c>
      <c r="K279" s="80">
        <f>'5th Cycle Summary-Final'!G279-VLOOKUP(FinalComparison!$G279,'SB35 Determination Data'!$K$4:$AN$415,K$2,FALSE)</f>
        <v>0</v>
      </c>
      <c r="L279" s="80">
        <f>'5th Cycle Summary-Final'!H279-VLOOKUP(FinalComparison!$G279,'SB35 Determination Data'!$K$4:$AN$415,L$2,FALSE)</f>
        <v>12</v>
      </c>
      <c r="M279" s="80">
        <f>'5th Cycle Summary-Final'!I279-VLOOKUP(FinalComparison!$G279,'SB35 Determination Data'!$K$4:$AN$415,M$2,FALSE)</f>
        <v>-0.92307692307692313</v>
      </c>
      <c r="N279" s="80"/>
      <c r="O279" s="80"/>
      <c r="P279" s="80">
        <f>'5th Cycle Summary-Final'!J279-VLOOKUP(FinalComparison!$G279,'SB35 Determination Data'!$K$4:$AN$415,P$2,FALSE)</f>
        <v>0</v>
      </c>
      <c r="Q279" s="80">
        <f>'5th Cycle Summary-Final'!K279-VLOOKUP(FinalComparison!$G279,'SB35 Determination Data'!$K$4:$AN$415,Q$2,FALSE)</f>
        <v>0</v>
      </c>
      <c r="R279" s="80">
        <f>'5th Cycle Summary-Final'!L279-VLOOKUP(FinalComparison!$G279,'SB35 Determination Data'!$K$4:$AN$415,R$2,FALSE)</f>
        <v>0</v>
      </c>
      <c r="S279" s="80">
        <f>'5th Cycle Summary-Final'!M279-VLOOKUP(FinalComparison!$G279,'SB35 Determination Data'!$K$4:$AN$415,S$2,FALSE)</f>
        <v>0</v>
      </c>
      <c r="T279" s="80">
        <f>'5th Cycle Summary-Final'!N279-VLOOKUP(FinalComparison!$G279,'SB35 Determination Data'!$K$4:$AN$415,T$2,FALSE)</f>
        <v>0</v>
      </c>
      <c r="U279" s="34"/>
      <c r="V279" s="34"/>
      <c r="W279" s="80">
        <f>'5th Cycle Summary-Final'!O279-VLOOKUP(FinalComparison!$G279,'SB35 Determination Data'!$K$4:$AN$415,W$2,FALSE)</f>
        <v>0</v>
      </c>
      <c r="X279" s="34"/>
      <c r="Y279" s="80">
        <f>'5th Cycle Summary-Final'!P279-VLOOKUP(FinalComparison!$G279,'SB35 Determination Data'!$K$4:$AN$415,Y$2,FALSE)</f>
        <v>0</v>
      </c>
      <c r="Z279" s="80">
        <f>'5th Cycle Summary-Final'!Q279-VLOOKUP(FinalComparison!$G279,'SB35 Determination Data'!$K$4:$AN$415,Z$2,FALSE)</f>
        <v>0</v>
      </c>
      <c r="AA279" s="80">
        <f>'5th Cycle Summary-Final'!R279-VLOOKUP(FinalComparison!$G279,'SB35 Determination Data'!$K$4:$AN$415,AA$2,FALSE)</f>
        <v>0</v>
      </c>
      <c r="AB279" s="80">
        <f>'5th Cycle Summary-Final'!S279-VLOOKUP(FinalComparison!$G279,'SB35 Determination Data'!$K$4:$AN$415,AB$2,FALSE)</f>
        <v>0</v>
      </c>
      <c r="AC279" s="80">
        <f>'5th Cycle Summary-Final'!T279-VLOOKUP(FinalComparison!$G279,'SB35 Determination Data'!$K$4:$AN$415,AC$2,FALSE)</f>
        <v>0</v>
      </c>
      <c r="AD279" s="80">
        <f>'5th Cycle Summary-Final'!U279-VLOOKUP(FinalComparison!$G279,'SB35 Determination Data'!$K$4:$AN$415,AD$2,FALSE)</f>
        <v>36</v>
      </c>
      <c r="AE279" s="80">
        <f>'5th Cycle Summary-Final'!V279-VLOOKUP(FinalComparison!$G279,'SB35 Determination Data'!$K$4:$AN$415,AE$2,FALSE)</f>
        <v>0</v>
      </c>
      <c r="AF279" s="80">
        <f>'5th Cycle Summary-Final'!W279-VLOOKUP(FinalComparison!$G279,'SB35 Determination Data'!$K$4:$AN$415,AF$2,FALSE)</f>
        <v>1.8947368421052637</v>
      </c>
    </row>
    <row r="280" spans="1:32" x14ac:dyDescent="0.2">
      <c r="A280" t="s">
        <v>66</v>
      </c>
      <c r="F280" t="s">
        <v>67</v>
      </c>
      <c r="G280" t="s">
        <v>944</v>
      </c>
      <c r="H280" s="80">
        <f>'5th Cycle Summary-Final'!D280-VLOOKUP(FinalComparison!$G280,'SB35 Determination Data'!$K$4:$AN$415,H$2,FALSE)</f>
        <v>0</v>
      </c>
      <c r="I280" s="80">
        <f>'5th Cycle Summary-Final'!E280-VLOOKUP(FinalComparison!$G280,'SB35 Determination Data'!$K$4:$AN$415,I$2,FALSE)</f>
        <v>0</v>
      </c>
      <c r="J280" s="80">
        <f>'5th Cycle Summary-Final'!F280-VLOOKUP(FinalComparison!$G280,'SB35 Determination Data'!$K$4:$AN$415,J$2,FALSE)</f>
        <v>0</v>
      </c>
      <c r="K280" s="80">
        <f>'5th Cycle Summary-Final'!G280-VLOOKUP(FinalComparison!$G280,'SB35 Determination Data'!$K$4:$AN$415,K$2,FALSE)</f>
        <v>0</v>
      </c>
      <c r="L280" s="80">
        <f>'5th Cycle Summary-Final'!H280-VLOOKUP(FinalComparison!$G280,'SB35 Determination Data'!$K$4:$AN$415,L$2,FALSE)</f>
        <v>0</v>
      </c>
      <c r="M280" s="80">
        <f>'5th Cycle Summary-Final'!I280-VLOOKUP(FinalComparison!$G280,'SB35 Determination Data'!$K$4:$AN$415,M$2,FALSE)</f>
        <v>0</v>
      </c>
      <c r="N280" s="80"/>
      <c r="O280" s="80"/>
      <c r="P280" s="80">
        <f>'5th Cycle Summary-Final'!J280-VLOOKUP(FinalComparison!$G280,'SB35 Determination Data'!$K$4:$AN$415,P$2,FALSE)</f>
        <v>0</v>
      </c>
      <c r="Q280" s="80">
        <f>'5th Cycle Summary-Final'!K280-VLOOKUP(FinalComparison!$G280,'SB35 Determination Data'!$K$4:$AN$415,Q$2,FALSE)</f>
        <v>0</v>
      </c>
      <c r="R280" s="80">
        <f>'5th Cycle Summary-Final'!L280-VLOOKUP(FinalComparison!$G280,'SB35 Determination Data'!$K$4:$AN$415,R$2,FALSE)</f>
        <v>0</v>
      </c>
      <c r="S280" s="80">
        <f>'5th Cycle Summary-Final'!M280-VLOOKUP(FinalComparison!$G280,'SB35 Determination Data'!$K$4:$AN$415,S$2,FALSE)</f>
        <v>0</v>
      </c>
      <c r="T280" s="80">
        <f>'5th Cycle Summary-Final'!N280-VLOOKUP(FinalComparison!$G280,'SB35 Determination Data'!$K$4:$AN$415,T$2,FALSE)</f>
        <v>0</v>
      </c>
      <c r="U280" s="34"/>
      <c r="V280" s="34"/>
      <c r="W280" s="80">
        <f>'5th Cycle Summary-Final'!O280-VLOOKUP(FinalComparison!$G280,'SB35 Determination Data'!$K$4:$AN$415,W$2,FALSE)</f>
        <v>0</v>
      </c>
      <c r="X280" s="34"/>
      <c r="Y280" s="80">
        <f>'5th Cycle Summary-Final'!P280-VLOOKUP(FinalComparison!$G280,'SB35 Determination Data'!$K$4:$AN$415,Y$2,FALSE)</f>
        <v>0</v>
      </c>
      <c r="Z280" s="80">
        <f>'5th Cycle Summary-Final'!Q280-VLOOKUP(FinalComparison!$G280,'SB35 Determination Data'!$K$4:$AN$415,Z$2,FALSE)</f>
        <v>0</v>
      </c>
      <c r="AA280" s="80">
        <f>'5th Cycle Summary-Final'!R280-VLOOKUP(FinalComparison!$G280,'SB35 Determination Data'!$K$4:$AN$415,AA$2,FALSE)</f>
        <v>0</v>
      </c>
      <c r="AB280" s="80">
        <f>'5th Cycle Summary-Final'!S280-VLOOKUP(FinalComparison!$G280,'SB35 Determination Data'!$K$4:$AN$415,AB$2,FALSE)</f>
        <v>0</v>
      </c>
      <c r="AC280" s="80">
        <f>'5th Cycle Summary-Final'!T280-VLOOKUP(FinalComparison!$G280,'SB35 Determination Data'!$K$4:$AN$415,AC$2,FALSE)</f>
        <v>0</v>
      </c>
      <c r="AD280" s="80">
        <f>'5th Cycle Summary-Final'!U280-VLOOKUP(FinalComparison!$G280,'SB35 Determination Data'!$K$4:$AN$415,AD$2,FALSE)</f>
        <v>7</v>
      </c>
      <c r="AE280" s="80">
        <f>'5th Cycle Summary-Final'!V280-VLOOKUP(FinalComparison!$G280,'SB35 Determination Data'!$K$4:$AN$415,AE$2,FALSE)</f>
        <v>-7</v>
      </c>
      <c r="AF280" s="80">
        <f>'5th Cycle Summary-Final'!W280-VLOOKUP(FinalComparison!$G280,'SB35 Determination Data'!$K$4:$AN$415,AF$2,FALSE)</f>
        <v>0.20588235294117641</v>
      </c>
    </row>
    <row r="281" spans="1:32" x14ac:dyDescent="0.2">
      <c r="A281" t="s">
        <v>66</v>
      </c>
      <c r="F281" t="s">
        <v>67</v>
      </c>
      <c r="G281" t="s">
        <v>112</v>
      </c>
      <c r="H281" s="80">
        <f>'5th Cycle Summary-Final'!D281-VLOOKUP(FinalComparison!$G281,'SB35 Determination Data'!$K$4:$AN$415,H$2,FALSE)</f>
        <v>0</v>
      </c>
      <c r="I281" s="80">
        <f>'5th Cycle Summary-Final'!E281-VLOOKUP(FinalComparison!$G281,'SB35 Determination Data'!$K$4:$AN$415,I$2,FALSE)</f>
        <v>0</v>
      </c>
      <c r="J281" s="80">
        <f>'5th Cycle Summary-Final'!F281-VLOOKUP(FinalComparison!$G281,'SB35 Determination Data'!$K$4:$AN$415,J$2,FALSE)</f>
        <v>0</v>
      </c>
      <c r="K281" s="80">
        <f>'5th Cycle Summary-Final'!G281-VLOOKUP(FinalComparison!$G281,'SB35 Determination Data'!$K$4:$AN$415,K$2,FALSE)</f>
        <v>0</v>
      </c>
      <c r="L281" s="80">
        <f>'5th Cycle Summary-Final'!H281-VLOOKUP(FinalComparison!$G281,'SB35 Determination Data'!$K$4:$AN$415,L$2,FALSE)</f>
        <v>0</v>
      </c>
      <c r="M281" s="80">
        <f>'5th Cycle Summary-Final'!I281-VLOOKUP(FinalComparison!$G281,'SB35 Determination Data'!$K$4:$AN$415,M$2,FALSE)</f>
        <v>0</v>
      </c>
      <c r="N281" s="80"/>
      <c r="O281" s="80"/>
      <c r="P281" s="80">
        <f>'5th Cycle Summary-Final'!J281-VLOOKUP(FinalComparison!$G281,'SB35 Determination Data'!$K$4:$AN$415,P$2,FALSE)</f>
        <v>0</v>
      </c>
      <c r="Q281" s="80">
        <f>'5th Cycle Summary-Final'!K281-VLOOKUP(FinalComparison!$G281,'SB35 Determination Data'!$K$4:$AN$415,Q$2,FALSE)</f>
        <v>0</v>
      </c>
      <c r="R281" s="80">
        <f>'5th Cycle Summary-Final'!L281-VLOOKUP(FinalComparison!$G281,'SB35 Determination Data'!$K$4:$AN$415,R$2,FALSE)</f>
        <v>0</v>
      </c>
      <c r="S281" s="80">
        <f>'5th Cycle Summary-Final'!M281-VLOOKUP(FinalComparison!$G281,'SB35 Determination Data'!$K$4:$AN$415,S$2,FALSE)</f>
        <v>0</v>
      </c>
      <c r="T281" s="80">
        <f>'5th Cycle Summary-Final'!N281-VLOOKUP(FinalComparison!$G281,'SB35 Determination Data'!$K$4:$AN$415,T$2,FALSE)</f>
        <v>0</v>
      </c>
      <c r="U281" s="34"/>
      <c r="V281" s="34"/>
      <c r="W281" s="80">
        <f>'5th Cycle Summary-Final'!O281-VLOOKUP(FinalComparison!$G281,'SB35 Determination Data'!$K$4:$AN$415,W$2,FALSE)</f>
        <v>0</v>
      </c>
      <c r="X281" s="34"/>
      <c r="Y281" s="80">
        <f>'5th Cycle Summary-Final'!P281-VLOOKUP(FinalComparison!$G281,'SB35 Determination Data'!$K$4:$AN$415,Y$2,FALSE)</f>
        <v>0</v>
      </c>
      <c r="Z281" s="80">
        <f>'5th Cycle Summary-Final'!Q281-VLOOKUP(FinalComparison!$G281,'SB35 Determination Data'!$K$4:$AN$415,Z$2,FALSE)</f>
        <v>0</v>
      </c>
      <c r="AA281" s="80">
        <f>'5th Cycle Summary-Final'!R281-VLOOKUP(FinalComparison!$G281,'SB35 Determination Data'!$K$4:$AN$415,AA$2,FALSE)</f>
        <v>0</v>
      </c>
      <c r="AB281" s="80">
        <f>'5th Cycle Summary-Final'!S281-VLOOKUP(FinalComparison!$G281,'SB35 Determination Data'!$K$4:$AN$415,AB$2,FALSE)</f>
        <v>0</v>
      </c>
      <c r="AC281" s="80">
        <f>'5th Cycle Summary-Final'!T281-VLOOKUP(FinalComparison!$G281,'SB35 Determination Data'!$K$4:$AN$415,AC$2,FALSE)</f>
        <v>0</v>
      </c>
      <c r="AD281" s="80">
        <f>'5th Cycle Summary-Final'!U281-VLOOKUP(FinalComparison!$G281,'SB35 Determination Data'!$K$4:$AN$415,AD$2,FALSE)</f>
        <v>51</v>
      </c>
      <c r="AE281" s="80">
        <f>'5th Cycle Summary-Final'!V281-VLOOKUP(FinalComparison!$G281,'SB35 Determination Data'!$K$4:$AN$415,AE$2,FALSE)</f>
        <v>-51</v>
      </c>
      <c r="AF281" s="80">
        <f>'5th Cycle Summary-Final'!W281-VLOOKUP(FinalComparison!$G281,'SB35 Determination Data'!$K$4:$AN$415,AF$2,FALSE)</f>
        <v>2.2798390701832816E-2</v>
      </c>
    </row>
    <row r="282" spans="1:32" x14ac:dyDescent="0.2">
      <c r="A282" t="s">
        <v>66</v>
      </c>
      <c r="F282" t="s">
        <v>67</v>
      </c>
      <c r="G282" t="s">
        <v>119</v>
      </c>
      <c r="H282" s="80">
        <f>'5th Cycle Summary-Final'!D282-VLOOKUP(FinalComparison!$G282,'SB35 Determination Data'!$K$4:$AN$415,H$2,FALSE)</f>
        <v>0</v>
      </c>
      <c r="I282" s="80">
        <f>'5th Cycle Summary-Final'!E282-VLOOKUP(FinalComparison!$G282,'SB35 Determination Data'!$K$4:$AN$415,I$2,FALSE)</f>
        <v>4</v>
      </c>
      <c r="J282" s="80">
        <f>'5th Cycle Summary-Final'!F282-VLOOKUP(FinalComparison!$G282,'SB35 Determination Data'!$K$4:$AN$415,J$2,FALSE)</f>
        <v>4</v>
      </c>
      <c r="K282" s="80">
        <f>'5th Cycle Summary-Final'!G282-VLOOKUP(FinalComparison!$G282,'SB35 Determination Data'!$K$4:$AN$415,K$2,FALSE)</f>
        <v>0</v>
      </c>
      <c r="L282" s="80">
        <f>'5th Cycle Summary-Final'!H282-VLOOKUP(FinalComparison!$G282,'SB35 Determination Data'!$K$4:$AN$415,L$2,FALSE)</f>
        <v>-4</v>
      </c>
      <c r="M282" s="80">
        <f>'5th Cycle Summary-Final'!I282-VLOOKUP(FinalComparison!$G282,'SB35 Determination Data'!$K$4:$AN$415,M$2,FALSE)</f>
        <v>6.8143100511073168E-3</v>
      </c>
      <c r="N282" s="80"/>
      <c r="O282" s="80"/>
      <c r="P282" s="80">
        <f>'5th Cycle Summary-Final'!J282-VLOOKUP(FinalComparison!$G282,'SB35 Determination Data'!$K$4:$AN$415,P$2,FALSE)</f>
        <v>0</v>
      </c>
      <c r="Q282" s="80">
        <f>'5th Cycle Summary-Final'!K282-VLOOKUP(FinalComparison!$G282,'SB35 Determination Data'!$K$4:$AN$415,Q$2,FALSE)</f>
        <v>1</v>
      </c>
      <c r="R282" s="80">
        <f>'5th Cycle Summary-Final'!L282-VLOOKUP(FinalComparison!$G282,'SB35 Determination Data'!$K$4:$AN$415,R$2,FALSE)</f>
        <v>1</v>
      </c>
      <c r="S282" s="80">
        <f>'5th Cycle Summary-Final'!M282-VLOOKUP(FinalComparison!$G282,'SB35 Determination Data'!$K$4:$AN$415,S$2,FALSE)</f>
        <v>0</v>
      </c>
      <c r="T282" s="80">
        <f>'5th Cycle Summary-Final'!N282-VLOOKUP(FinalComparison!$G282,'SB35 Determination Data'!$K$4:$AN$415,T$2,FALSE)</f>
        <v>-1</v>
      </c>
      <c r="U282" s="34"/>
      <c r="V282" s="34"/>
      <c r="W282" s="80">
        <f>'5th Cycle Summary-Final'!O282-VLOOKUP(FinalComparison!$G282,'SB35 Determination Data'!$K$4:$AN$415,W$2,FALSE)</f>
        <v>2.2421524663677125E-3</v>
      </c>
      <c r="X282" s="34"/>
      <c r="Y282" s="80">
        <f>'5th Cycle Summary-Final'!P282-VLOOKUP(FinalComparison!$G282,'SB35 Determination Data'!$K$4:$AN$415,Y$2,FALSE)</f>
        <v>0</v>
      </c>
      <c r="Z282" s="80">
        <f>'5th Cycle Summary-Final'!Q282-VLOOKUP(FinalComparison!$G282,'SB35 Determination Data'!$K$4:$AN$415,Z$2,FALSE)</f>
        <v>0</v>
      </c>
      <c r="AA282" s="80">
        <f>'5th Cycle Summary-Final'!R282-VLOOKUP(FinalComparison!$G282,'SB35 Determination Data'!$K$4:$AN$415,AA$2,FALSE)</f>
        <v>0</v>
      </c>
      <c r="AB282" s="80">
        <f>'5th Cycle Summary-Final'!S282-VLOOKUP(FinalComparison!$G282,'SB35 Determination Data'!$K$4:$AN$415,AB$2,FALSE)</f>
        <v>0</v>
      </c>
      <c r="AC282" s="80">
        <f>'5th Cycle Summary-Final'!T282-VLOOKUP(FinalComparison!$G282,'SB35 Determination Data'!$K$4:$AN$415,AC$2,FALSE)</f>
        <v>0</v>
      </c>
      <c r="AD282" s="80">
        <f>'5th Cycle Summary-Final'!U282-VLOOKUP(FinalComparison!$G282,'SB35 Determination Data'!$K$4:$AN$415,AD$2,FALSE)</f>
        <v>109</v>
      </c>
      <c r="AE282" s="80">
        <f>'5th Cycle Summary-Final'!V282-VLOOKUP(FinalComparison!$G282,'SB35 Determination Data'!$K$4:$AN$415,AE$2,FALSE)</f>
        <v>-109</v>
      </c>
      <c r="AF282" s="80">
        <f>'5th Cycle Summary-Final'!W282-VLOOKUP(FinalComparison!$G282,'SB35 Determination Data'!$K$4:$AN$415,AF$2,FALSE)</f>
        <v>0.12017640573318633</v>
      </c>
    </row>
    <row r="283" spans="1:32" x14ac:dyDescent="0.2">
      <c r="A283" t="s">
        <v>66</v>
      </c>
      <c r="F283" t="s">
        <v>67</v>
      </c>
      <c r="G283" t="s">
        <v>120</v>
      </c>
      <c r="H283" s="80">
        <f>'5th Cycle Summary-Final'!D283-VLOOKUP(FinalComparison!$G283,'SB35 Determination Data'!$K$4:$AN$415,H$2,FALSE)</f>
        <v>0</v>
      </c>
      <c r="I283" s="80">
        <f>'5th Cycle Summary-Final'!E283-VLOOKUP(FinalComparison!$G283,'SB35 Determination Data'!$K$4:$AN$415,I$2,FALSE)</f>
        <v>46</v>
      </c>
      <c r="J283" s="80">
        <f>'5th Cycle Summary-Final'!F283-VLOOKUP(FinalComparison!$G283,'SB35 Determination Data'!$K$4:$AN$415,J$2,FALSE)</f>
        <v>46</v>
      </c>
      <c r="K283" s="80">
        <f>'5th Cycle Summary-Final'!G283-VLOOKUP(FinalComparison!$G283,'SB35 Determination Data'!$K$4:$AN$415,K$2,FALSE)</f>
        <v>0</v>
      </c>
      <c r="L283" s="80">
        <f>'5th Cycle Summary-Final'!H283-VLOOKUP(FinalComparison!$G283,'SB35 Determination Data'!$K$4:$AN$415,L$2,FALSE)</f>
        <v>-46</v>
      </c>
      <c r="M283" s="80">
        <f>'5th Cycle Summary-Final'!I283-VLOOKUP(FinalComparison!$G283,'SB35 Determination Data'!$K$4:$AN$415,M$2,FALSE)</f>
        <v>4.4145873320537425E-2</v>
      </c>
      <c r="N283" s="80"/>
      <c r="O283" s="80"/>
      <c r="P283" s="80">
        <f>'5th Cycle Summary-Final'!J283-VLOOKUP(FinalComparison!$G283,'SB35 Determination Data'!$K$4:$AN$415,P$2,FALSE)</f>
        <v>0</v>
      </c>
      <c r="Q283" s="80">
        <f>'5th Cycle Summary-Final'!K283-VLOOKUP(FinalComparison!$G283,'SB35 Determination Data'!$K$4:$AN$415,Q$2,FALSE)</f>
        <v>34</v>
      </c>
      <c r="R283" s="80">
        <f>'5th Cycle Summary-Final'!L283-VLOOKUP(FinalComparison!$G283,'SB35 Determination Data'!$K$4:$AN$415,R$2,FALSE)</f>
        <v>34</v>
      </c>
      <c r="S283" s="80">
        <f>'5th Cycle Summary-Final'!M283-VLOOKUP(FinalComparison!$G283,'SB35 Determination Data'!$K$4:$AN$415,S$2,FALSE)</f>
        <v>0</v>
      </c>
      <c r="T283" s="80">
        <f>'5th Cycle Summary-Final'!N283-VLOOKUP(FinalComparison!$G283,'SB35 Determination Data'!$K$4:$AN$415,T$2,FALSE)</f>
        <v>-34</v>
      </c>
      <c r="U283" s="34"/>
      <c r="V283" s="34"/>
      <c r="W283" s="80">
        <f>'5th Cycle Summary-Final'!O283-VLOOKUP(FinalComparison!$G283,'SB35 Determination Data'!$K$4:$AN$415,W$2,FALSE)</f>
        <v>4.2983565107458904E-2</v>
      </c>
      <c r="X283" s="34"/>
      <c r="Y283" s="80">
        <f>'5th Cycle Summary-Final'!P283-VLOOKUP(FinalComparison!$G283,'SB35 Determination Data'!$K$4:$AN$415,Y$2,FALSE)</f>
        <v>0</v>
      </c>
      <c r="Z283" s="80">
        <f>'5th Cycle Summary-Final'!Q283-VLOOKUP(FinalComparison!$G283,'SB35 Determination Data'!$K$4:$AN$415,Z$2,FALSE)</f>
        <v>5</v>
      </c>
      <c r="AA283" s="80">
        <f>'5th Cycle Summary-Final'!R283-VLOOKUP(FinalComparison!$G283,'SB35 Determination Data'!$K$4:$AN$415,AA$2,FALSE)</f>
        <v>-5</v>
      </c>
      <c r="AB283" s="80">
        <f>'5th Cycle Summary-Final'!S283-VLOOKUP(FinalComparison!$G283,'SB35 Determination Data'!$K$4:$AN$415,AB$2,FALSE)</f>
        <v>6.8212824010914063E-3</v>
      </c>
      <c r="AC283" s="80">
        <f>'5th Cycle Summary-Final'!T283-VLOOKUP(FinalComparison!$G283,'SB35 Determination Data'!$K$4:$AN$415,AC$2,FALSE)</f>
        <v>0</v>
      </c>
      <c r="AD283" s="80">
        <f>'5th Cycle Summary-Final'!U283-VLOOKUP(FinalComparison!$G283,'SB35 Determination Data'!$K$4:$AN$415,AD$2,FALSE)</f>
        <v>410</v>
      </c>
      <c r="AE283" s="80">
        <f>'5th Cycle Summary-Final'!V283-VLOOKUP(FinalComparison!$G283,'SB35 Determination Data'!$K$4:$AN$415,AE$2,FALSE)</f>
        <v>-410</v>
      </c>
      <c r="AF283" s="80">
        <f>'5th Cycle Summary-Final'!W283-VLOOKUP(FinalComparison!$G283,'SB35 Determination Data'!$K$4:$AN$415,AF$2,FALSE)</f>
        <v>0.25481665630826605</v>
      </c>
    </row>
    <row r="284" spans="1:32" x14ac:dyDescent="0.2">
      <c r="A284" t="s">
        <v>66</v>
      </c>
      <c r="F284" t="s">
        <v>67</v>
      </c>
      <c r="G284" t="s">
        <v>156</v>
      </c>
      <c r="H284" s="80">
        <f>'5th Cycle Summary-Final'!D284-VLOOKUP(FinalComparison!$G284,'SB35 Determination Data'!$K$4:$AN$415,H$2,FALSE)</f>
        <v>0</v>
      </c>
      <c r="I284" s="80">
        <f>'5th Cycle Summary-Final'!E284-VLOOKUP(FinalComparison!$G284,'SB35 Determination Data'!$K$4:$AN$415,I$2,FALSE)</f>
        <v>0</v>
      </c>
      <c r="J284" s="80">
        <f>'5th Cycle Summary-Final'!F284-VLOOKUP(FinalComparison!$G284,'SB35 Determination Data'!$K$4:$AN$415,J$2,FALSE)</f>
        <v>0</v>
      </c>
      <c r="K284" s="80">
        <f>'5th Cycle Summary-Final'!G284-VLOOKUP(FinalComparison!$G284,'SB35 Determination Data'!$K$4:$AN$415,K$2,FALSE)</f>
        <v>0</v>
      </c>
      <c r="L284" s="80">
        <f>'5th Cycle Summary-Final'!H284-VLOOKUP(FinalComparison!$G284,'SB35 Determination Data'!$K$4:$AN$415,L$2,FALSE)</f>
        <v>0</v>
      </c>
      <c r="M284" s="80">
        <f>'5th Cycle Summary-Final'!I284-VLOOKUP(FinalComparison!$G284,'SB35 Determination Data'!$K$4:$AN$415,M$2,FALSE)</f>
        <v>0</v>
      </c>
      <c r="N284" s="80"/>
      <c r="O284" s="80"/>
      <c r="P284" s="80">
        <f>'5th Cycle Summary-Final'!J284-VLOOKUP(FinalComparison!$G284,'SB35 Determination Data'!$K$4:$AN$415,P$2,FALSE)</f>
        <v>0</v>
      </c>
      <c r="Q284" s="80">
        <f>'5th Cycle Summary-Final'!K284-VLOOKUP(FinalComparison!$G284,'SB35 Determination Data'!$K$4:$AN$415,Q$2,FALSE)</f>
        <v>-6</v>
      </c>
      <c r="R284" s="80">
        <f>'5th Cycle Summary-Final'!L284-VLOOKUP(FinalComparison!$G284,'SB35 Determination Data'!$K$4:$AN$415,R$2,FALSE)</f>
        <v>-6</v>
      </c>
      <c r="S284" s="80">
        <f>'5th Cycle Summary-Final'!M284-VLOOKUP(FinalComparison!$G284,'SB35 Determination Data'!$K$4:$AN$415,S$2,FALSE)</f>
        <v>0</v>
      </c>
      <c r="T284" s="80">
        <f>'5th Cycle Summary-Final'!N284-VLOOKUP(FinalComparison!$G284,'SB35 Determination Data'!$K$4:$AN$415,T$2,FALSE)</f>
        <v>6</v>
      </c>
      <c r="U284" s="34"/>
      <c r="V284" s="34"/>
      <c r="W284" s="80">
        <f>'5th Cycle Summary-Final'!O284-VLOOKUP(FinalComparison!$G284,'SB35 Determination Data'!$K$4:$AN$415,W$2,FALSE)</f>
        <v>-0.125</v>
      </c>
      <c r="X284" s="34"/>
      <c r="Y284" s="80">
        <f>'5th Cycle Summary-Final'!P284-VLOOKUP(FinalComparison!$G284,'SB35 Determination Data'!$K$4:$AN$415,Y$2,FALSE)</f>
        <v>0</v>
      </c>
      <c r="Z284" s="80">
        <f>'5th Cycle Summary-Final'!Q284-VLOOKUP(FinalComparison!$G284,'SB35 Determination Data'!$K$4:$AN$415,Z$2,FALSE)</f>
        <v>0</v>
      </c>
      <c r="AA284" s="80">
        <f>'5th Cycle Summary-Final'!R284-VLOOKUP(FinalComparison!$G284,'SB35 Determination Data'!$K$4:$AN$415,AA$2,FALSE)</f>
        <v>0</v>
      </c>
      <c r="AB284" s="80">
        <f>'5th Cycle Summary-Final'!S284-VLOOKUP(FinalComparison!$G284,'SB35 Determination Data'!$K$4:$AN$415,AB$2,FALSE)</f>
        <v>0</v>
      </c>
      <c r="AC284" s="80">
        <f>'5th Cycle Summary-Final'!T284-VLOOKUP(FinalComparison!$G284,'SB35 Determination Data'!$K$4:$AN$415,AC$2,FALSE)</f>
        <v>0</v>
      </c>
      <c r="AD284" s="80">
        <f>'5th Cycle Summary-Final'!U284-VLOOKUP(FinalComparison!$G284,'SB35 Determination Data'!$K$4:$AN$415,AD$2,FALSE)</f>
        <v>90</v>
      </c>
      <c r="AE284" s="80">
        <f>'5th Cycle Summary-Final'!V284-VLOOKUP(FinalComparison!$G284,'SB35 Determination Data'!$K$4:$AN$415,AE$2,FALSE)</f>
        <v>-3</v>
      </c>
      <c r="AF284" s="80">
        <f>'5th Cycle Summary-Final'!W284-VLOOKUP(FinalComparison!$G284,'SB35 Determination Data'!$K$4:$AN$415,AF$2,FALSE)</f>
        <v>0.91836734693877553</v>
      </c>
    </row>
    <row r="285" spans="1:32" x14ac:dyDescent="0.2">
      <c r="A285" t="s">
        <v>66</v>
      </c>
      <c r="F285" t="s">
        <v>67</v>
      </c>
      <c r="G285" t="s">
        <v>165</v>
      </c>
      <c r="H285" s="80">
        <f>'5th Cycle Summary-Final'!D285-VLOOKUP(FinalComparison!$G285,'SB35 Determination Data'!$K$4:$AN$415,H$2,FALSE)</f>
        <v>0</v>
      </c>
      <c r="I285" s="80">
        <f>'5th Cycle Summary-Final'!E285-VLOOKUP(FinalComparison!$G285,'SB35 Determination Data'!$K$4:$AN$415,I$2,FALSE)</f>
        <v>-18</v>
      </c>
      <c r="J285" s="80">
        <f>'5th Cycle Summary-Final'!F285-VLOOKUP(FinalComparison!$G285,'SB35 Determination Data'!$K$4:$AN$415,J$2,FALSE)</f>
        <v>-18</v>
      </c>
      <c r="K285" s="80">
        <f>'5th Cycle Summary-Final'!G285-VLOOKUP(FinalComparison!$G285,'SB35 Determination Data'!$K$4:$AN$415,K$2,FALSE)</f>
        <v>0</v>
      </c>
      <c r="L285" s="80">
        <f>'5th Cycle Summary-Final'!H285-VLOOKUP(FinalComparison!$G285,'SB35 Determination Data'!$K$4:$AN$415,L$2,FALSE)</f>
        <v>18</v>
      </c>
      <c r="M285" s="80">
        <f>'5th Cycle Summary-Final'!I285-VLOOKUP(FinalComparison!$G285,'SB35 Determination Data'!$K$4:$AN$415,M$2,FALSE)</f>
        <v>-4.1860465116279069E-2</v>
      </c>
      <c r="N285" s="80"/>
      <c r="O285" s="80"/>
      <c r="P285" s="80">
        <f>'5th Cycle Summary-Final'!J285-VLOOKUP(FinalComparison!$G285,'SB35 Determination Data'!$K$4:$AN$415,P$2,FALSE)</f>
        <v>0</v>
      </c>
      <c r="Q285" s="80">
        <f>'5th Cycle Summary-Final'!K285-VLOOKUP(FinalComparison!$G285,'SB35 Determination Data'!$K$4:$AN$415,Q$2,FALSE)</f>
        <v>7</v>
      </c>
      <c r="R285" s="80">
        <f>'5th Cycle Summary-Final'!L285-VLOOKUP(FinalComparison!$G285,'SB35 Determination Data'!$K$4:$AN$415,R$2,FALSE)</f>
        <v>2</v>
      </c>
      <c r="S285" s="80">
        <f>'5th Cycle Summary-Final'!M285-VLOOKUP(FinalComparison!$G285,'SB35 Determination Data'!$K$4:$AN$415,S$2,FALSE)</f>
        <v>5</v>
      </c>
      <c r="T285" s="80">
        <f>'5th Cycle Summary-Final'!N285-VLOOKUP(FinalComparison!$G285,'SB35 Determination Data'!$K$4:$AN$415,T$2,FALSE)</f>
        <v>-7</v>
      </c>
      <c r="U285" s="34"/>
      <c r="V285" s="34"/>
      <c r="W285" s="80">
        <f>'5th Cycle Summary-Final'!O285-VLOOKUP(FinalComparison!$G285,'SB35 Determination Data'!$K$4:$AN$415,W$2,FALSE)</f>
        <v>2.1472392638036811E-2</v>
      </c>
      <c r="X285" s="34"/>
      <c r="Y285" s="80">
        <f>'5th Cycle Summary-Final'!P285-VLOOKUP(FinalComparison!$G285,'SB35 Determination Data'!$K$4:$AN$415,Y$2,FALSE)</f>
        <v>0</v>
      </c>
      <c r="Z285" s="80">
        <f>'5th Cycle Summary-Final'!Q285-VLOOKUP(FinalComparison!$G285,'SB35 Determination Data'!$K$4:$AN$415,Z$2,FALSE)</f>
        <v>-279</v>
      </c>
      <c r="AA285" s="80">
        <f>'5th Cycle Summary-Final'!R285-VLOOKUP(FinalComparison!$G285,'SB35 Determination Data'!$K$4:$AN$415,AA$2,FALSE)</f>
        <v>279</v>
      </c>
      <c r="AB285" s="80">
        <f>'5th Cycle Summary-Final'!S285-VLOOKUP(FinalComparison!$G285,'SB35 Determination Data'!$K$4:$AN$415,AB$2,FALSE)</f>
        <v>-0.92384105960264906</v>
      </c>
      <c r="AC285" s="80">
        <f>'5th Cycle Summary-Final'!T285-VLOOKUP(FinalComparison!$G285,'SB35 Determination Data'!$K$4:$AN$415,AC$2,FALSE)</f>
        <v>0</v>
      </c>
      <c r="AD285" s="80">
        <f>'5th Cycle Summary-Final'!U285-VLOOKUP(FinalComparison!$G285,'SB35 Determination Data'!$K$4:$AN$415,AD$2,FALSE)</f>
        <v>-149</v>
      </c>
      <c r="AE285" s="80">
        <f>'5th Cycle Summary-Final'!V285-VLOOKUP(FinalComparison!$G285,'SB35 Determination Data'!$K$4:$AN$415,AE$2,FALSE)</f>
        <v>128</v>
      </c>
      <c r="AF285" s="80">
        <f>'5th Cycle Summary-Final'!W285-VLOOKUP(FinalComparison!$G285,'SB35 Determination Data'!$K$4:$AN$415,AF$2,FALSE)</f>
        <v>-0.22439759036144569</v>
      </c>
    </row>
    <row r="286" spans="1:32" x14ac:dyDescent="0.2">
      <c r="A286" t="s">
        <v>66</v>
      </c>
      <c r="F286" t="s">
        <v>67</v>
      </c>
      <c r="G286" t="s">
        <v>174</v>
      </c>
      <c r="H286" s="80">
        <f>'5th Cycle Summary-Final'!D286-VLOOKUP(FinalComparison!$G286,'SB35 Determination Data'!$K$4:$AN$415,H$2,FALSE)</f>
        <v>0</v>
      </c>
      <c r="I286" s="80">
        <f>'5th Cycle Summary-Final'!E286-VLOOKUP(FinalComparison!$G286,'SB35 Determination Data'!$K$4:$AN$415,I$2,FALSE)</f>
        <v>0</v>
      </c>
      <c r="J286" s="80">
        <f>'5th Cycle Summary-Final'!F286-VLOOKUP(FinalComparison!$G286,'SB35 Determination Data'!$K$4:$AN$415,J$2,FALSE)</f>
        <v>0</v>
      </c>
      <c r="K286" s="80">
        <f>'5th Cycle Summary-Final'!G286-VLOOKUP(FinalComparison!$G286,'SB35 Determination Data'!$K$4:$AN$415,K$2,FALSE)</f>
        <v>0</v>
      </c>
      <c r="L286" s="80">
        <f>'5th Cycle Summary-Final'!H286-VLOOKUP(FinalComparison!$G286,'SB35 Determination Data'!$K$4:$AN$415,L$2,FALSE)</f>
        <v>0</v>
      </c>
      <c r="M286" s="80">
        <f>'5th Cycle Summary-Final'!I286-VLOOKUP(FinalComparison!$G286,'SB35 Determination Data'!$K$4:$AN$415,M$2,FALSE)</f>
        <v>0</v>
      </c>
      <c r="N286" s="80"/>
      <c r="O286" s="80"/>
      <c r="P286" s="80">
        <f>'5th Cycle Summary-Final'!J286-VLOOKUP(FinalComparison!$G286,'SB35 Determination Data'!$K$4:$AN$415,P$2,FALSE)</f>
        <v>0</v>
      </c>
      <c r="Q286" s="80">
        <f>'5th Cycle Summary-Final'!K286-VLOOKUP(FinalComparison!$G286,'SB35 Determination Data'!$K$4:$AN$415,Q$2,FALSE)</f>
        <v>5</v>
      </c>
      <c r="R286" s="80">
        <f>'5th Cycle Summary-Final'!L286-VLOOKUP(FinalComparison!$G286,'SB35 Determination Data'!$K$4:$AN$415,R$2,FALSE)</f>
        <v>5</v>
      </c>
      <c r="S286" s="80">
        <f>'5th Cycle Summary-Final'!M286-VLOOKUP(FinalComparison!$G286,'SB35 Determination Data'!$K$4:$AN$415,S$2,FALSE)</f>
        <v>0</v>
      </c>
      <c r="T286" s="80">
        <f>'5th Cycle Summary-Final'!N286-VLOOKUP(FinalComparison!$G286,'SB35 Determination Data'!$K$4:$AN$415,T$2,FALSE)</f>
        <v>0</v>
      </c>
      <c r="U286" s="34"/>
      <c r="V286" s="34"/>
      <c r="W286" s="80">
        <f>'5th Cycle Summary-Final'!O286-VLOOKUP(FinalComparison!$G286,'SB35 Determination Data'!$K$4:$AN$415,W$2,FALSE)</f>
        <v>8.4745762711864403E-2</v>
      </c>
      <c r="X286" s="34"/>
      <c r="Y286" s="80">
        <f>'5th Cycle Summary-Final'!P286-VLOOKUP(FinalComparison!$G286,'SB35 Determination Data'!$K$4:$AN$415,Y$2,FALSE)</f>
        <v>0</v>
      </c>
      <c r="Z286" s="80">
        <f>'5th Cycle Summary-Final'!Q286-VLOOKUP(FinalComparison!$G286,'SB35 Determination Data'!$K$4:$AN$415,Z$2,FALSE)</f>
        <v>14</v>
      </c>
      <c r="AA286" s="80">
        <f>'5th Cycle Summary-Final'!R286-VLOOKUP(FinalComparison!$G286,'SB35 Determination Data'!$K$4:$AN$415,AA$2,FALSE)</f>
        <v>-14</v>
      </c>
      <c r="AB286" s="80">
        <f>'5th Cycle Summary-Final'!S286-VLOOKUP(FinalComparison!$G286,'SB35 Determination Data'!$K$4:$AN$415,AB$2,FALSE)</f>
        <v>0.25925925925925924</v>
      </c>
      <c r="AC286" s="80">
        <f>'5th Cycle Summary-Final'!T286-VLOOKUP(FinalComparison!$G286,'SB35 Determination Data'!$K$4:$AN$415,AC$2,FALSE)</f>
        <v>0</v>
      </c>
      <c r="AD286" s="80">
        <f>'5th Cycle Summary-Final'!U286-VLOOKUP(FinalComparison!$G286,'SB35 Determination Data'!$K$4:$AN$415,AD$2,FALSE)</f>
        <v>7</v>
      </c>
      <c r="AE286" s="80">
        <f>'5th Cycle Summary-Final'!V286-VLOOKUP(FinalComparison!$G286,'SB35 Determination Data'!$K$4:$AN$415,AE$2,FALSE)</f>
        <v>-7</v>
      </c>
      <c r="AF286" s="80">
        <f>'5th Cycle Summary-Final'!W286-VLOOKUP(FinalComparison!$G286,'SB35 Determination Data'!$K$4:$AN$415,AF$2,FALSE)</f>
        <v>5.8823529411764719E-2</v>
      </c>
    </row>
    <row r="287" spans="1:32" x14ac:dyDescent="0.2">
      <c r="A287" t="s">
        <v>66</v>
      </c>
      <c r="F287" t="s">
        <v>67</v>
      </c>
      <c r="G287" t="s">
        <v>208</v>
      </c>
      <c r="H287" s="80">
        <f>'5th Cycle Summary-Final'!D287-VLOOKUP(FinalComparison!$G287,'SB35 Determination Data'!$K$4:$AN$415,H$2,FALSE)</f>
        <v>0</v>
      </c>
      <c r="I287" s="80">
        <f>'5th Cycle Summary-Final'!E287-VLOOKUP(FinalComparison!$G287,'SB35 Determination Data'!$K$4:$AN$415,I$2,FALSE)</f>
        <v>0</v>
      </c>
      <c r="J287" s="80">
        <f>'5th Cycle Summary-Final'!F287-VLOOKUP(FinalComparison!$G287,'SB35 Determination Data'!$K$4:$AN$415,J$2,FALSE)</f>
        <v>0</v>
      </c>
      <c r="K287" s="80">
        <f>'5th Cycle Summary-Final'!G287-VLOOKUP(FinalComparison!$G287,'SB35 Determination Data'!$K$4:$AN$415,K$2,FALSE)</f>
        <v>0</v>
      </c>
      <c r="L287" s="80">
        <f>'5th Cycle Summary-Final'!H287-VLOOKUP(FinalComparison!$G287,'SB35 Determination Data'!$K$4:$AN$415,L$2,FALSE)</f>
        <v>0</v>
      </c>
      <c r="M287" s="80">
        <f>'5th Cycle Summary-Final'!I287-VLOOKUP(FinalComparison!$G287,'SB35 Determination Data'!$K$4:$AN$415,M$2,FALSE)</f>
        <v>0</v>
      </c>
      <c r="N287" s="80"/>
      <c r="O287" s="80"/>
      <c r="P287" s="80">
        <f>'5th Cycle Summary-Final'!J287-VLOOKUP(FinalComparison!$G287,'SB35 Determination Data'!$K$4:$AN$415,P$2,FALSE)</f>
        <v>0</v>
      </c>
      <c r="Q287" s="80">
        <f>'5th Cycle Summary-Final'!K287-VLOOKUP(FinalComparison!$G287,'SB35 Determination Data'!$K$4:$AN$415,Q$2,FALSE)</f>
        <v>0</v>
      </c>
      <c r="R287" s="80">
        <f>'5th Cycle Summary-Final'!L287-VLOOKUP(FinalComparison!$G287,'SB35 Determination Data'!$K$4:$AN$415,R$2,FALSE)</f>
        <v>0</v>
      </c>
      <c r="S287" s="80">
        <f>'5th Cycle Summary-Final'!M287-VLOOKUP(FinalComparison!$G287,'SB35 Determination Data'!$K$4:$AN$415,S$2,FALSE)</f>
        <v>0</v>
      </c>
      <c r="T287" s="80">
        <f>'5th Cycle Summary-Final'!N287-VLOOKUP(FinalComparison!$G287,'SB35 Determination Data'!$K$4:$AN$415,T$2,FALSE)</f>
        <v>0</v>
      </c>
      <c r="U287" s="34"/>
      <c r="V287" s="34"/>
      <c r="W287" s="80">
        <f>'5th Cycle Summary-Final'!O287-VLOOKUP(FinalComparison!$G287,'SB35 Determination Data'!$K$4:$AN$415,W$2,FALSE)</f>
        <v>0</v>
      </c>
      <c r="X287" s="34"/>
      <c r="Y287" s="80">
        <f>'5th Cycle Summary-Final'!P287-VLOOKUP(FinalComparison!$G287,'SB35 Determination Data'!$K$4:$AN$415,Y$2,FALSE)</f>
        <v>0</v>
      </c>
      <c r="Z287" s="80">
        <f>'5th Cycle Summary-Final'!Q287-VLOOKUP(FinalComparison!$G287,'SB35 Determination Data'!$K$4:$AN$415,Z$2,FALSE)</f>
        <v>116</v>
      </c>
      <c r="AA287" s="80">
        <f>'5th Cycle Summary-Final'!R287-VLOOKUP(FinalComparison!$G287,'SB35 Determination Data'!$K$4:$AN$415,AA$2,FALSE)</f>
        <v>-116</v>
      </c>
      <c r="AB287" s="80">
        <f>'5th Cycle Summary-Final'!S287-VLOOKUP(FinalComparison!$G287,'SB35 Determination Data'!$K$4:$AN$415,AB$2,FALSE)</f>
        <v>0.35474006116207951</v>
      </c>
      <c r="AC287" s="80">
        <f>'5th Cycle Summary-Final'!T287-VLOOKUP(FinalComparison!$G287,'SB35 Determination Data'!$K$4:$AN$415,AC$2,FALSE)</f>
        <v>0</v>
      </c>
      <c r="AD287" s="80">
        <f>'5th Cycle Summary-Final'!U287-VLOOKUP(FinalComparison!$G287,'SB35 Determination Data'!$K$4:$AN$415,AD$2,FALSE)</f>
        <v>7</v>
      </c>
      <c r="AE287" s="80">
        <f>'5th Cycle Summary-Final'!V287-VLOOKUP(FinalComparison!$G287,'SB35 Determination Data'!$K$4:$AN$415,AE$2,FALSE)</f>
        <v>-7</v>
      </c>
      <c r="AF287" s="80">
        <f>'5th Cycle Summary-Final'!W287-VLOOKUP(FinalComparison!$G287,'SB35 Determination Data'!$K$4:$AN$415,AF$2,FALSE)</f>
        <v>9.7493036211699358E-3</v>
      </c>
    </row>
    <row r="288" spans="1:32" x14ac:dyDescent="0.2">
      <c r="A288" t="s">
        <v>66</v>
      </c>
      <c r="F288" t="s">
        <v>67</v>
      </c>
      <c r="G288" t="s">
        <v>215</v>
      </c>
      <c r="H288" s="80">
        <f>'5th Cycle Summary-Final'!D288-VLOOKUP(FinalComparison!$G288,'SB35 Determination Data'!$K$4:$AN$415,H$2,FALSE)</f>
        <v>0</v>
      </c>
      <c r="I288" s="80">
        <f>'5th Cycle Summary-Final'!E288-VLOOKUP(FinalComparison!$G288,'SB35 Determination Data'!$K$4:$AN$415,I$2,FALSE)</f>
        <v>43</v>
      </c>
      <c r="J288" s="80">
        <f>'5th Cycle Summary-Final'!F288-VLOOKUP(FinalComparison!$G288,'SB35 Determination Data'!$K$4:$AN$415,J$2,FALSE)</f>
        <v>43</v>
      </c>
      <c r="K288" s="80">
        <f>'5th Cycle Summary-Final'!G288-VLOOKUP(FinalComparison!$G288,'SB35 Determination Data'!$K$4:$AN$415,K$2,FALSE)</f>
        <v>0</v>
      </c>
      <c r="L288" s="80">
        <f>'5th Cycle Summary-Final'!H288-VLOOKUP(FinalComparison!$G288,'SB35 Determination Data'!$K$4:$AN$415,L$2,FALSE)</f>
        <v>-43</v>
      </c>
      <c r="M288" s="80">
        <f>'5th Cycle Summary-Final'!I288-VLOOKUP(FinalComparison!$G288,'SB35 Determination Data'!$K$4:$AN$415,M$2,FALSE)</f>
        <v>2.7759845061329891E-2</v>
      </c>
      <c r="N288" s="80"/>
      <c r="O288" s="80"/>
      <c r="P288" s="80">
        <f>'5th Cycle Summary-Final'!J288-VLOOKUP(FinalComparison!$G288,'SB35 Determination Data'!$K$4:$AN$415,P$2,FALSE)</f>
        <v>0</v>
      </c>
      <c r="Q288" s="80">
        <f>'5th Cycle Summary-Final'!K288-VLOOKUP(FinalComparison!$G288,'SB35 Determination Data'!$K$4:$AN$415,Q$2,FALSE)</f>
        <v>117</v>
      </c>
      <c r="R288" s="80">
        <f>'5th Cycle Summary-Final'!L288-VLOOKUP(FinalComparison!$G288,'SB35 Determination Data'!$K$4:$AN$415,R$2,FALSE)</f>
        <v>117</v>
      </c>
      <c r="S288" s="80">
        <f>'5th Cycle Summary-Final'!M288-VLOOKUP(FinalComparison!$G288,'SB35 Determination Data'!$K$4:$AN$415,S$2,FALSE)</f>
        <v>0</v>
      </c>
      <c r="T288" s="80">
        <f>'5th Cycle Summary-Final'!N288-VLOOKUP(FinalComparison!$G288,'SB35 Determination Data'!$K$4:$AN$415,T$2,FALSE)</f>
        <v>-117</v>
      </c>
      <c r="U288" s="34"/>
      <c r="V288" s="34"/>
      <c r="W288" s="80">
        <f>'5th Cycle Summary-Final'!O288-VLOOKUP(FinalComparison!$G288,'SB35 Determination Data'!$K$4:$AN$415,W$2,FALSE)</f>
        <v>9.9320882852292028E-2</v>
      </c>
      <c r="X288" s="34"/>
      <c r="Y288" s="80">
        <f>'5th Cycle Summary-Final'!P288-VLOOKUP(FinalComparison!$G288,'SB35 Determination Data'!$K$4:$AN$415,Y$2,FALSE)</f>
        <v>0</v>
      </c>
      <c r="Z288" s="80">
        <f>'5th Cycle Summary-Final'!Q288-VLOOKUP(FinalComparison!$G288,'SB35 Determination Data'!$K$4:$AN$415,Z$2,FALSE)</f>
        <v>0</v>
      </c>
      <c r="AA288" s="80">
        <f>'5th Cycle Summary-Final'!R288-VLOOKUP(FinalComparison!$G288,'SB35 Determination Data'!$K$4:$AN$415,AA$2,FALSE)</f>
        <v>0</v>
      </c>
      <c r="AB288" s="80">
        <f>'5th Cycle Summary-Final'!S288-VLOOKUP(FinalComparison!$G288,'SB35 Determination Data'!$K$4:$AN$415,AB$2,FALSE)</f>
        <v>0</v>
      </c>
      <c r="AC288" s="80">
        <f>'5th Cycle Summary-Final'!T288-VLOOKUP(FinalComparison!$G288,'SB35 Determination Data'!$K$4:$AN$415,AC$2,FALSE)</f>
        <v>0</v>
      </c>
      <c r="AD288" s="80">
        <f>'5th Cycle Summary-Final'!U288-VLOOKUP(FinalComparison!$G288,'SB35 Determination Data'!$K$4:$AN$415,AD$2,FALSE)</f>
        <v>39</v>
      </c>
      <c r="AE288" s="80">
        <f>'5th Cycle Summary-Final'!V288-VLOOKUP(FinalComparison!$G288,'SB35 Determination Data'!$K$4:$AN$415,AE$2,FALSE)</f>
        <v>-39</v>
      </c>
      <c r="AF288" s="80">
        <f>'5th Cycle Summary-Final'!W288-VLOOKUP(FinalComparison!$G288,'SB35 Determination Data'!$K$4:$AN$415,AF$2,FALSE)</f>
        <v>1.6297534475553682E-2</v>
      </c>
    </row>
    <row r="289" spans="1:32" x14ac:dyDescent="0.2">
      <c r="A289" t="s">
        <v>66</v>
      </c>
      <c r="F289" t="s">
        <v>67</v>
      </c>
      <c r="G289" t="s">
        <v>243</v>
      </c>
      <c r="H289" s="80">
        <f>'5th Cycle Summary-Final'!D289-VLOOKUP(FinalComparison!$G289,'SB35 Determination Data'!$K$4:$AN$415,H$2,FALSE)</f>
        <v>0</v>
      </c>
      <c r="I289" s="80">
        <f>'5th Cycle Summary-Final'!E289-VLOOKUP(FinalComparison!$G289,'SB35 Determination Data'!$K$4:$AN$415,I$2,FALSE)</f>
        <v>0</v>
      </c>
      <c r="J289" s="80">
        <f>'5th Cycle Summary-Final'!F289-VLOOKUP(FinalComparison!$G289,'SB35 Determination Data'!$K$4:$AN$415,J$2,FALSE)</f>
        <v>0</v>
      </c>
      <c r="K289" s="80">
        <f>'5th Cycle Summary-Final'!G289-VLOOKUP(FinalComparison!$G289,'SB35 Determination Data'!$K$4:$AN$415,K$2,FALSE)</f>
        <v>0</v>
      </c>
      <c r="L289" s="80">
        <f>'5th Cycle Summary-Final'!H289-VLOOKUP(FinalComparison!$G289,'SB35 Determination Data'!$K$4:$AN$415,L$2,FALSE)</f>
        <v>0</v>
      </c>
      <c r="M289" s="80">
        <f>'5th Cycle Summary-Final'!I289-VLOOKUP(FinalComparison!$G289,'SB35 Determination Data'!$K$4:$AN$415,M$2,FALSE)</f>
        <v>0</v>
      </c>
      <c r="N289" s="80"/>
      <c r="O289" s="80"/>
      <c r="P289" s="80">
        <f>'5th Cycle Summary-Final'!J289-VLOOKUP(FinalComparison!$G289,'SB35 Determination Data'!$K$4:$AN$415,P$2,FALSE)</f>
        <v>0</v>
      </c>
      <c r="Q289" s="80">
        <f>'5th Cycle Summary-Final'!K289-VLOOKUP(FinalComparison!$G289,'SB35 Determination Data'!$K$4:$AN$415,Q$2,FALSE)</f>
        <v>0</v>
      </c>
      <c r="R289" s="80">
        <f>'5th Cycle Summary-Final'!L289-VLOOKUP(FinalComparison!$G289,'SB35 Determination Data'!$K$4:$AN$415,R$2,FALSE)</f>
        <v>0</v>
      </c>
      <c r="S289" s="80">
        <f>'5th Cycle Summary-Final'!M289-VLOOKUP(FinalComparison!$G289,'SB35 Determination Data'!$K$4:$AN$415,S$2,FALSE)</f>
        <v>0</v>
      </c>
      <c r="T289" s="80">
        <f>'5th Cycle Summary-Final'!N289-VLOOKUP(FinalComparison!$G289,'SB35 Determination Data'!$K$4:$AN$415,T$2,FALSE)</f>
        <v>0</v>
      </c>
      <c r="U289" s="34"/>
      <c r="V289" s="34"/>
      <c r="W289" s="80">
        <f>'5th Cycle Summary-Final'!O289-VLOOKUP(FinalComparison!$G289,'SB35 Determination Data'!$K$4:$AN$415,W$2,FALSE)</f>
        <v>0</v>
      </c>
      <c r="X289" s="34"/>
      <c r="Y289" s="80">
        <f>'5th Cycle Summary-Final'!P289-VLOOKUP(FinalComparison!$G289,'SB35 Determination Data'!$K$4:$AN$415,Y$2,FALSE)</f>
        <v>0</v>
      </c>
      <c r="Z289" s="80">
        <f>'5th Cycle Summary-Final'!Q289-VLOOKUP(FinalComparison!$G289,'SB35 Determination Data'!$K$4:$AN$415,Z$2,FALSE)</f>
        <v>0</v>
      </c>
      <c r="AA289" s="80">
        <f>'5th Cycle Summary-Final'!R289-VLOOKUP(FinalComparison!$G289,'SB35 Determination Data'!$K$4:$AN$415,AA$2,FALSE)</f>
        <v>0</v>
      </c>
      <c r="AB289" s="80">
        <f>'5th Cycle Summary-Final'!S289-VLOOKUP(FinalComparison!$G289,'SB35 Determination Data'!$K$4:$AN$415,AB$2,FALSE)</f>
        <v>0</v>
      </c>
      <c r="AC289" s="80">
        <f>'5th Cycle Summary-Final'!T289-VLOOKUP(FinalComparison!$G289,'SB35 Determination Data'!$K$4:$AN$415,AC$2,FALSE)</f>
        <v>0</v>
      </c>
      <c r="AD289" s="80">
        <f>'5th Cycle Summary-Final'!U289-VLOOKUP(FinalComparison!$G289,'SB35 Determination Data'!$K$4:$AN$415,AD$2,FALSE)</f>
        <v>24</v>
      </c>
      <c r="AE289" s="80">
        <f>'5th Cycle Summary-Final'!V289-VLOOKUP(FinalComparison!$G289,'SB35 Determination Data'!$K$4:$AN$415,AE$2,FALSE)</f>
        <v>-24</v>
      </c>
      <c r="AF289" s="80">
        <f>'5th Cycle Summary-Final'!W289-VLOOKUP(FinalComparison!$G289,'SB35 Determination Data'!$K$4:$AN$415,AF$2,FALSE)</f>
        <v>3.883495145631069E-2</v>
      </c>
    </row>
    <row r="290" spans="1:32" x14ac:dyDescent="0.2">
      <c r="A290" t="s">
        <v>66</v>
      </c>
      <c r="F290" t="s">
        <v>67</v>
      </c>
      <c r="G290" t="s">
        <v>66</v>
      </c>
      <c r="H290" s="80">
        <f>'5th Cycle Summary-Final'!D290-VLOOKUP(FinalComparison!$G290,'SB35 Determination Data'!$K$4:$AN$415,H$2,FALSE)</f>
        <v>0</v>
      </c>
      <c r="I290" s="80">
        <f>'5th Cycle Summary-Final'!E290-VLOOKUP(FinalComparison!$G290,'SB35 Determination Data'!$K$4:$AN$415,I$2,FALSE)</f>
        <v>324</v>
      </c>
      <c r="J290" s="80">
        <f>'5th Cycle Summary-Final'!F290-VLOOKUP(FinalComparison!$G290,'SB35 Determination Data'!$K$4:$AN$415,J$2,FALSE)</f>
        <v>324</v>
      </c>
      <c r="K290" s="80">
        <f>'5th Cycle Summary-Final'!G290-VLOOKUP(FinalComparison!$G290,'SB35 Determination Data'!$K$4:$AN$415,K$2,FALSE)</f>
        <v>0</v>
      </c>
      <c r="L290" s="80">
        <f>'5th Cycle Summary-Final'!H290-VLOOKUP(FinalComparison!$G290,'SB35 Determination Data'!$K$4:$AN$415,L$2,FALSE)</f>
        <v>-324</v>
      </c>
      <c r="M290" s="80">
        <f>'5th Cycle Summary-Final'!I290-VLOOKUP(FinalComparison!$G290,'SB35 Determination Data'!$K$4:$AN$415,M$2,FALSE)</f>
        <v>1.4742685534877377E-2</v>
      </c>
      <c r="N290" s="80"/>
      <c r="O290" s="80"/>
      <c r="P290" s="80">
        <f>'5th Cycle Summary-Final'!J290-VLOOKUP(FinalComparison!$G290,'SB35 Determination Data'!$K$4:$AN$415,P$2,FALSE)</f>
        <v>0</v>
      </c>
      <c r="Q290" s="80">
        <f>'5th Cycle Summary-Final'!K290-VLOOKUP(FinalComparison!$G290,'SB35 Determination Data'!$K$4:$AN$415,Q$2,FALSE)</f>
        <v>301</v>
      </c>
      <c r="R290" s="80">
        <f>'5th Cycle Summary-Final'!L290-VLOOKUP(FinalComparison!$G290,'SB35 Determination Data'!$K$4:$AN$415,R$2,FALSE)</f>
        <v>295</v>
      </c>
      <c r="S290" s="80">
        <f>'5th Cycle Summary-Final'!M290-VLOOKUP(FinalComparison!$G290,'SB35 Determination Data'!$K$4:$AN$415,S$2,FALSE)</f>
        <v>6</v>
      </c>
      <c r="T290" s="80">
        <f>'5th Cycle Summary-Final'!N290-VLOOKUP(FinalComparison!$G290,'SB35 Determination Data'!$K$4:$AN$415,T$2,FALSE)</f>
        <v>-301</v>
      </c>
      <c r="U290" s="34"/>
      <c r="V290" s="34"/>
      <c r="W290" s="80">
        <f>'5th Cycle Summary-Final'!O290-VLOOKUP(FinalComparison!$G290,'SB35 Determination Data'!$K$4:$AN$415,W$2,FALSE)</f>
        <v>1.8020714841645205E-2</v>
      </c>
      <c r="X290" s="34"/>
      <c r="Y290" s="80">
        <f>'5th Cycle Summary-Final'!P290-VLOOKUP(FinalComparison!$G290,'SB35 Determination Data'!$K$4:$AN$415,Y$2,FALSE)</f>
        <v>0</v>
      </c>
      <c r="Z290" s="80">
        <f>'5th Cycle Summary-Final'!Q290-VLOOKUP(FinalComparison!$G290,'SB35 Determination Data'!$K$4:$AN$415,Z$2,FALSE)</f>
        <v>0</v>
      </c>
      <c r="AA290" s="80">
        <f>'5th Cycle Summary-Final'!R290-VLOOKUP(FinalComparison!$G290,'SB35 Determination Data'!$K$4:$AN$415,AA$2,FALSE)</f>
        <v>0</v>
      </c>
      <c r="AB290" s="80">
        <f>'5th Cycle Summary-Final'!S290-VLOOKUP(FinalComparison!$G290,'SB35 Determination Data'!$K$4:$AN$415,AB$2,FALSE)</f>
        <v>0</v>
      </c>
      <c r="AC290" s="80">
        <f>'5th Cycle Summary-Final'!T290-VLOOKUP(FinalComparison!$G290,'SB35 Determination Data'!$K$4:$AN$415,AC$2,FALSE)</f>
        <v>0</v>
      </c>
      <c r="AD290" s="80">
        <f>'5th Cycle Summary-Final'!U290-VLOOKUP(FinalComparison!$G290,'SB35 Determination Data'!$K$4:$AN$415,AD$2,FALSE)</f>
        <v>4395</v>
      </c>
      <c r="AE290" s="80">
        <f>'5th Cycle Summary-Final'!V290-VLOOKUP(FinalComparison!$G290,'SB35 Determination Data'!$K$4:$AN$415,AE$2,FALSE)</f>
        <v>-4395</v>
      </c>
      <c r="AF290" s="80">
        <f>'5th Cycle Summary-Final'!W290-VLOOKUP(FinalComparison!$G290,'SB35 Determination Data'!$K$4:$AN$415,AF$2,FALSE)</f>
        <v>0.12943983035872064</v>
      </c>
    </row>
    <row r="291" spans="1:32" x14ac:dyDescent="0.2">
      <c r="A291" t="s">
        <v>66</v>
      </c>
      <c r="F291" t="s">
        <v>67</v>
      </c>
      <c r="G291" t="s">
        <v>265</v>
      </c>
      <c r="H291" s="80">
        <f>'5th Cycle Summary-Final'!D291-VLOOKUP(FinalComparison!$G291,'SB35 Determination Data'!$K$4:$AN$415,H$2,FALSE)</f>
        <v>0</v>
      </c>
      <c r="I291" s="80">
        <f>'5th Cycle Summary-Final'!E291-VLOOKUP(FinalComparison!$G291,'SB35 Determination Data'!$K$4:$AN$415,I$2,FALSE)</f>
        <v>0</v>
      </c>
      <c r="J291" s="80">
        <f>'5th Cycle Summary-Final'!F291-VLOOKUP(FinalComparison!$G291,'SB35 Determination Data'!$K$4:$AN$415,J$2,FALSE)</f>
        <v>0</v>
      </c>
      <c r="K291" s="80">
        <f>'5th Cycle Summary-Final'!G291-VLOOKUP(FinalComparison!$G291,'SB35 Determination Data'!$K$4:$AN$415,K$2,FALSE)</f>
        <v>0</v>
      </c>
      <c r="L291" s="80">
        <f>'5th Cycle Summary-Final'!H291-VLOOKUP(FinalComparison!$G291,'SB35 Determination Data'!$K$4:$AN$415,L$2,FALSE)</f>
        <v>0</v>
      </c>
      <c r="M291" s="80">
        <f>'5th Cycle Summary-Final'!I291-VLOOKUP(FinalComparison!$G291,'SB35 Determination Data'!$K$4:$AN$415,M$2,FALSE)</f>
        <v>0</v>
      </c>
      <c r="N291" s="80"/>
      <c r="O291" s="80"/>
      <c r="P291" s="80">
        <f>'5th Cycle Summary-Final'!J291-VLOOKUP(FinalComparison!$G291,'SB35 Determination Data'!$K$4:$AN$415,P$2,FALSE)</f>
        <v>0</v>
      </c>
      <c r="Q291" s="80">
        <f>'5th Cycle Summary-Final'!K291-VLOOKUP(FinalComparison!$G291,'SB35 Determination Data'!$K$4:$AN$415,Q$2,FALSE)</f>
        <v>52</v>
      </c>
      <c r="R291" s="80">
        <f>'5th Cycle Summary-Final'!L291-VLOOKUP(FinalComparison!$G291,'SB35 Determination Data'!$K$4:$AN$415,R$2,FALSE)</f>
        <v>0</v>
      </c>
      <c r="S291" s="80">
        <f>'5th Cycle Summary-Final'!M291-VLOOKUP(FinalComparison!$G291,'SB35 Determination Data'!$K$4:$AN$415,S$2,FALSE)</f>
        <v>52</v>
      </c>
      <c r="T291" s="80">
        <f>'5th Cycle Summary-Final'!N291-VLOOKUP(FinalComparison!$G291,'SB35 Determination Data'!$K$4:$AN$415,T$2,FALSE)</f>
        <v>-52</v>
      </c>
      <c r="U291" s="34"/>
      <c r="V291" s="34"/>
      <c r="W291" s="80">
        <f>'5th Cycle Summary-Final'!O291-VLOOKUP(FinalComparison!$G291,'SB35 Determination Data'!$K$4:$AN$415,W$2,FALSE)</f>
        <v>3.2807570977917977E-2</v>
      </c>
      <c r="X291" s="34"/>
      <c r="Y291" s="80">
        <f>'5th Cycle Summary-Final'!P291-VLOOKUP(FinalComparison!$G291,'SB35 Determination Data'!$K$4:$AN$415,Y$2,FALSE)</f>
        <v>0</v>
      </c>
      <c r="Z291" s="80">
        <f>'5th Cycle Summary-Final'!Q291-VLOOKUP(FinalComparison!$G291,'SB35 Determination Data'!$K$4:$AN$415,Z$2,FALSE)</f>
        <v>71</v>
      </c>
      <c r="AA291" s="80">
        <f>'5th Cycle Summary-Final'!R291-VLOOKUP(FinalComparison!$G291,'SB35 Determination Data'!$K$4:$AN$415,AA$2,FALSE)</f>
        <v>-71</v>
      </c>
      <c r="AB291" s="80">
        <f>'5th Cycle Summary-Final'!S291-VLOOKUP(FinalComparison!$G291,'SB35 Determination Data'!$K$4:$AN$415,AB$2,FALSE)</f>
        <v>1.210777626193725E-2</v>
      </c>
      <c r="AC291" s="80">
        <f>'5th Cycle Summary-Final'!T291-VLOOKUP(FinalComparison!$G291,'SB35 Determination Data'!$K$4:$AN$415,AC$2,FALSE)</f>
        <v>0</v>
      </c>
      <c r="AD291" s="80">
        <f>'5th Cycle Summary-Final'!U291-VLOOKUP(FinalComparison!$G291,'SB35 Determination Data'!$K$4:$AN$415,AD$2,FALSE)</f>
        <v>532</v>
      </c>
      <c r="AE291" s="80">
        <f>'5th Cycle Summary-Final'!V291-VLOOKUP(FinalComparison!$G291,'SB35 Determination Data'!$K$4:$AN$415,AE$2,FALSE)</f>
        <v>-532</v>
      </c>
      <c r="AF291" s="80">
        <f>'5th Cycle Summary-Final'!W291-VLOOKUP(FinalComparison!$G291,'SB35 Determination Data'!$K$4:$AN$415,AF$2,FALSE)</f>
        <v>4.1310762540767182E-2</v>
      </c>
    </row>
    <row r="292" spans="1:32" x14ac:dyDescent="0.2">
      <c r="A292" t="s">
        <v>66</v>
      </c>
      <c r="F292" t="s">
        <v>67</v>
      </c>
      <c r="G292" t="s">
        <v>274</v>
      </c>
      <c r="H292" s="80" t="e">
        <f>'5th Cycle Summary-Final'!D292-VLOOKUP(FinalComparison!$G292,'SB35 Determination Data'!$K$4:$AN$415,H$2,FALSE)</f>
        <v>#N/A</v>
      </c>
      <c r="I292" s="80" t="e">
        <f>'5th Cycle Summary-Final'!E292-VLOOKUP(FinalComparison!$G292,'SB35 Determination Data'!$K$4:$AN$415,I$2,FALSE)</f>
        <v>#N/A</v>
      </c>
      <c r="J292" s="80" t="e">
        <f>'5th Cycle Summary-Final'!F292-VLOOKUP(FinalComparison!$G292,'SB35 Determination Data'!$K$4:$AN$415,J$2,FALSE)</f>
        <v>#N/A</v>
      </c>
      <c r="K292" s="80" t="e">
        <f>'5th Cycle Summary-Final'!G292-VLOOKUP(FinalComparison!$G292,'SB35 Determination Data'!$K$4:$AN$415,K$2,FALSE)</f>
        <v>#N/A</v>
      </c>
      <c r="L292" s="80" t="e">
        <f>'5th Cycle Summary-Final'!H292-VLOOKUP(FinalComparison!$G292,'SB35 Determination Data'!$K$4:$AN$415,L$2,FALSE)</f>
        <v>#N/A</v>
      </c>
      <c r="M292" s="80" t="e">
        <f>'5th Cycle Summary-Final'!I292-VLOOKUP(FinalComparison!$G292,'SB35 Determination Data'!$K$4:$AN$415,M$2,FALSE)</f>
        <v>#N/A</v>
      </c>
      <c r="N292" s="80"/>
      <c r="O292" s="80"/>
      <c r="P292" s="80" t="e">
        <f>'5th Cycle Summary-Final'!J292-VLOOKUP(FinalComparison!$G292,'SB35 Determination Data'!$K$4:$AN$415,P$2,FALSE)</f>
        <v>#N/A</v>
      </c>
      <c r="Q292" s="80" t="e">
        <f>'5th Cycle Summary-Final'!K292-VLOOKUP(FinalComparison!$G292,'SB35 Determination Data'!$K$4:$AN$415,Q$2,FALSE)</f>
        <v>#N/A</v>
      </c>
      <c r="R292" s="80" t="e">
        <f>'5th Cycle Summary-Final'!L292-VLOOKUP(FinalComparison!$G292,'SB35 Determination Data'!$K$4:$AN$415,R$2,FALSE)</f>
        <v>#N/A</v>
      </c>
      <c r="S292" s="80" t="e">
        <f>'5th Cycle Summary-Final'!M292-VLOOKUP(FinalComparison!$G292,'SB35 Determination Data'!$K$4:$AN$415,S$2,FALSE)</f>
        <v>#N/A</v>
      </c>
      <c r="T292" s="80" t="e">
        <f>'5th Cycle Summary-Final'!N292-VLOOKUP(FinalComparison!$G292,'SB35 Determination Data'!$K$4:$AN$415,T$2,FALSE)</f>
        <v>#N/A</v>
      </c>
      <c r="U292" s="34"/>
      <c r="V292" s="34"/>
      <c r="W292" s="80" t="e">
        <f>'5th Cycle Summary-Final'!O292-VLOOKUP(FinalComparison!$G292,'SB35 Determination Data'!$K$4:$AN$415,W$2,FALSE)</f>
        <v>#N/A</v>
      </c>
      <c r="X292" s="34"/>
      <c r="Y292" s="80" t="e">
        <f>'5th Cycle Summary-Final'!P292-VLOOKUP(FinalComparison!$G292,'SB35 Determination Data'!$K$4:$AN$415,Y$2,FALSE)</f>
        <v>#N/A</v>
      </c>
      <c r="Z292" s="80" t="e">
        <f>'5th Cycle Summary-Final'!Q292-VLOOKUP(FinalComparison!$G292,'SB35 Determination Data'!$K$4:$AN$415,Z$2,FALSE)</f>
        <v>#N/A</v>
      </c>
      <c r="AA292" s="80" t="e">
        <f>'5th Cycle Summary-Final'!R292-VLOOKUP(FinalComparison!$G292,'SB35 Determination Data'!$K$4:$AN$415,AA$2,FALSE)</f>
        <v>#N/A</v>
      </c>
      <c r="AB292" s="80" t="e">
        <f>'5th Cycle Summary-Final'!S292-VLOOKUP(FinalComparison!$G292,'SB35 Determination Data'!$K$4:$AN$415,AB$2,FALSE)</f>
        <v>#N/A</v>
      </c>
      <c r="AC292" s="80" t="e">
        <f>'5th Cycle Summary-Final'!T292-VLOOKUP(FinalComparison!$G292,'SB35 Determination Data'!$K$4:$AN$415,AC$2,FALSE)</f>
        <v>#N/A</v>
      </c>
      <c r="AD292" s="80" t="e">
        <f>'5th Cycle Summary-Final'!U292-VLOOKUP(FinalComparison!$G292,'SB35 Determination Data'!$K$4:$AN$415,AD$2,FALSE)</f>
        <v>#N/A</v>
      </c>
      <c r="AE292" s="80" t="e">
        <f>'5th Cycle Summary-Final'!V292-VLOOKUP(FinalComparison!$G292,'SB35 Determination Data'!$K$4:$AN$415,AE$2,FALSE)</f>
        <v>#N/A</v>
      </c>
      <c r="AF292" s="80" t="e">
        <f>'5th Cycle Summary-Final'!W292-VLOOKUP(FinalComparison!$G292,'SB35 Determination Data'!$K$4:$AN$415,AF$2,FALSE)</f>
        <v>#N/A</v>
      </c>
    </row>
    <row r="293" spans="1:32" x14ac:dyDescent="0.2">
      <c r="A293" t="s">
        <v>66</v>
      </c>
      <c r="F293" t="s">
        <v>67</v>
      </c>
      <c r="G293" t="s">
        <v>286</v>
      </c>
      <c r="H293" s="80" t="e">
        <f>'5th Cycle Summary-Final'!D293-VLOOKUP(FinalComparison!$G293,'SB35 Determination Data'!$K$4:$AN$415,H$2,FALSE)</f>
        <v>#N/A</v>
      </c>
      <c r="I293" s="80" t="e">
        <f>'5th Cycle Summary-Final'!E293-VLOOKUP(FinalComparison!$G293,'SB35 Determination Data'!$K$4:$AN$415,I$2,FALSE)</f>
        <v>#N/A</v>
      </c>
      <c r="J293" s="80" t="e">
        <f>'5th Cycle Summary-Final'!F293-VLOOKUP(FinalComparison!$G293,'SB35 Determination Data'!$K$4:$AN$415,J$2,FALSE)</f>
        <v>#N/A</v>
      </c>
      <c r="K293" s="80" t="e">
        <f>'5th Cycle Summary-Final'!G293-VLOOKUP(FinalComparison!$G293,'SB35 Determination Data'!$K$4:$AN$415,K$2,FALSE)</f>
        <v>#N/A</v>
      </c>
      <c r="L293" s="80" t="e">
        <f>'5th Cycle Summary-Final'!H293-VLOOKUP(FinalComparison!$G293,'SB35 Determination Data'!$K$4:$AN$415,L$2,FALSE)</f>
        <v>#N/A</v>
      </c>
      <c r="M293" s="80" t="e">
        <f>'5th Cycle Summary-Final'!I293-VLOOKUP(FinalComparison!$G293,'SB35 Determination Data'!$K$4:$AN$415,M$2,FALSE)</f>
        <v>#N/A</v>
      </c>
      <c r="N293" s="80"/>
      <c r="O293" s="80"/>
      <c r="P293" s="80" t="e">
        <f>'5th Cycle Summary-Final'!J293-VLOOKUP(FinalComparison!$G293,'SB35 Determination Data'!$K$4:$AN$415,P$2,FALSE)</f>
        <v>#N/A</v>
      </c>
      <c r="Q293" s="80" t="e">
        <f>'5th Cycle Summary-Final'!K293-VLOOKUP(FinalComparison!$G293,'SB35 Determination Data'!$K$4:$AN$415,Q$2,FALSE)</f>
        <v>#N/A</v>
      </c>
      <c r="R293" s="80" t="e">
        <f>'5th Cycle Summary-Final'!L293-VLOOKUP(FinalComparison!$G293,'SB35 Determination Data'!$K$4:$AN$415,R$2,FALSE)</f>
        <v>#N/A</v>
      </c>
      <c r="S293" s="80" t="e">
        <f>'5th Cycle Summary-Final'!M293-VLOOKUP(FinalComparison!$G293,'SB35 Determination Data'!$K$4:$AN$415,S$2,FALSE)</f>
        <v>#N/A</v>
      </c>
      <c r="T293" s="80" t="e">
        <f>'5th Cycle Summary-Final'!N293-VLOOKUP(FinalComparison!$G293,'SB35 Determination Data'!$K$4:$AN$415,T$2,FALSE)</f>
        <v>#N/A</v>
      </c>
      <c r="U293" s="34"/>
      <c r="V293" s="34"/>
      <c r="W293" s="80" t="e">
        <f>'5th Cycle Summary-Final'!O293-VLOOKUP(FinalComparison!$G293,'SB35 Determination Data'!$K$4:$AN$415,W$2,FALSE)</f>
        <v>#N/A</v>
      </c>
      <c r="X293" s="34"/>
      <c r="Y293" s="80" t="e">
        <f>'5th Cycle Summary-Final'!P293-VLOOKUP(FinalComparison!$G293,'SB35 Determination Data'!$K$4:$AN$415,Y$2,FALSE)</f>
        <v>#N/A</v>
      </c>
      <c r="Z293" s="80" t="e">
        <f>'5th Cycle Summary-Final'!Q293-VLOOKUP(FinalComparison!$G293,'SB35 Determination Data'!$K$4:$AN$415,Z$2,FALSE)</f>
        <v>#N/A</v>
      </c>
      <c r="AA293" s="80" t="e">
        <f>'5th Cycle Summary-Final'!R293-VLOOKUP(FinalComparison!$G293,'SB35 Determination Data'!$K$4:$AN$415,AA$2,FALSE)</f>
        <v>#N/A</v>
      </c>
      <c r="AB293" s="80" t="e">
        <f>'5th Cycle Summary-Final'!S293-VLOOKUP(FinalComparison!$G293,'SB35 Determination Data'!$K$4:$AN$415,AB$2,FALSE)</f>
        <v>#N/A</v>
      </c>
      <c r="AC293" s="80" t="e">
        <f>'5th Cycle Summary-Final'!T293-VLOOKUP(FinalComparison!$G293,'SB35 Determination Data'!$K$4:$AN$415,AC$2,FALSE)</f>
        <v>#N/A</v>
      </c>
      <c r="AD293" s="80" t="e">
        <f>'5th Cycle Summary-Final'!U293-VLOOKUP(FinalComparison!$G293,'SB35 Determination Data'!$K$4:$AN$415,AD$2,FALSE)</f>
        <v>#N/A</v>
      </c>
      <c r="AE293" s="80" t="e">
        <f>'5th Cycle Summary-Final'!V293-VLOOKUP(FinalComparison!$G293,'SB35 Determination Data'!$K$4:$AN$415,AE$2,FALSE)</f>
        <v>#N/A</v>
      </c>
      <c r="AF293" s="80" t="e">
        <f>'5th Cycle Summary-Final'!W293-VLOOKUP(FinalComparison!$G293,'SB35 Determination Data'!$K$4:$AN$415,AF$2,FALSE)</f>
        <v>#N/A</v>
      </c>
    </row>
    <row r="294" spans="1:32" x14ac:dyDescent="0.2">
      <c r="A294" t="s">
        <v>66</v>
      </c>
      <c r="F294" t="s">
        <v>67</v>
      </c>
      <c r="G294" t="s">
        <v>291</v>
      </c>
      <c r="H294" s="80" t="e">
        <f>'5th Cycle Summary-Final'!D294-VLOOKUP(FinalComparison!$G294,'SB35 Determination Data'!$K$4:$AN$415,H$2,FALSE)</f>
        <v>#N/A</v>
      </c>
      <c r="I294" s="80" t="e">
        <f>'5th Cycle Summary-Final'!E294-VLOOKUP(FinalComparison!$G294,'SB35 Determination Data'!$K$4:$AN$415,I$2,FALSE)</f>
        <v>#N/A</v>
      </c>
      <c r="J294" s="80" t="e">
        <f>'5th Cycle Summary-Final'!F294-VLOOKUP(FinalComparison!$G294,'SB35 Determination Data'!$K$4:$AN$415,J$2,FALSE)</f>
        <v>#N/A</v>
      </c>
      <c r="K294" s="80" t="e">
        <f>'5th Cycle Summary-Final'!G294-VLOOKUP(FinalComparison!$G294,'SB35 Determination Data'!$K$4:$AN$415,K$2,FALSE)</f>
        <v>#N/A</v>
      </c>
      <c r="L294" s="80" t="e">
        <f>'5th Cycle Summary-Final'!H294-VLOOKUP(FinalComparison!$G294,'SB35 Determination Data'!$K$4:$AN$415,L$2,FALSE)</f>
        <v>#N/A</v>
      </c>
      <c r="M294" s="80" t="e">
        <f>'5th Cycle Summary-Final'!I294-VLOOKUP(FinalComparison!$G294,'SB35 Determination Data'!$K$4:$AN$415,M$2,FALSE)</f>
        <v>#N/A</v>
      </c>
      <c r="N294" s="80"/>
      <c r="O294" s="80"/>
      <c r="P294" s="80" t="e">
        <f>'5th Cycle Summary-Final'!J294-VLOOKUP(FinalComparison!$G294,'SB35 Determination Data'!$K$4:$AN$415,P$2,FALSE)</f>
        <v>#N/A</v>
      </c>
      <c r="Q294" s="80" t="e">
        <f>'5th Cycle Summary-Final'!K294-VLOOKUP(FinalComparison!$G294,'SB35 Determination Data'!$K$4:$AN$415,Q$2,FALSE)</f>
        <v>#N/A</v>
      </c>
      <c r="R294" s="80" t="e">
        <f>'5th Cycle Summary-Final'!L294-VLOOKUP(FinalComparison!$G294,'SB35 Determination Data'!$K$4:$AN$415,R$2,FALSE)</f>
        <v>#N/A</v>
      </c>
      <c r="S294" s="80" t="e">
        <f>'5th Cycle Summary-Final'!M294-VLOOKUP(FinalComparison!$G294,'SB35 Determination Data'!$K$4:$AN$415,S$2,FALSE)</f>
        <v>#N/A</v>
      </c>
      <c r="T294" s="80" t="e">
        <f>'5th Cycle Summary-Final'!N294-VLOOKUP(FinalComparison!$G294,'SB35 Determination Data'!$K$4:$AN$415,T$2,FALSE)</f>
        <v>#N/A</v>
      </c>
      <c r="U294" s="34"/>
      <c r="V294" s="34"/>
      <c r="W294" s="80" t="e">
        <f>'5th Cycle Summary-Final'!O294-VLOOKUP(FinalComparison!$G294,'SB35 Determination Data'!$K$4:$AN$415,W$2,FALSE)</f>
        <v>#N/A</v>
      </c>
      <c r="X294" s="34"/>
      <c r="Y294" s="80" t="e">
        <f>'5th Cycle Summary-Final'!P294-VLOOKUP(FinalComparison!$G294,'SB35 Determination Data'!$K$4:$AN$415,Y$2,FALSE)</f>
        <v>#N/A</v>
      </c>
      <c r="Z294" s="80" t="e">
        <f>'5th Cycle Summary-Final'!Q294-VLOOKUP(FinalComparison!$G294,'SB35 Determination Data'!$K$4:$AN$415,Z$2,FALSE)</f>
        <v>#N/A</v>
      </c>
      <c r="AA294" s="80" t="e">
        <f>'5th Cycle Summary-Final'!R294-VLOOKUP(FinalComparison!$G294,'SB35 Determination Data'!$K$4:$AN$415,AA$2,FALSE)</f>
        <v>#N/A</v>
      </c>
      <c r="AB294" s="80" t="e">
        <f>'5th Cycle Summary-Final'!S294-VLOOKUP(FinalComparison!$G294,'SB35 Determination Data'!$K$4:$AN$415,AB$2,FALSE)</f>
        <v>#N/A</v>
      </c>
      <c r="AC294" s="80" t="e">
        <f>'5th Cycle Summary-Final'!T294-VLOOKUP(FinalComparison!$G294,'SB35 Determination Data'!$K$4:$AN$415,AC$2,FALSE)</f>
        <v>#N/A</v>
      </c>
      <c r="AD294" s="80" t="e">
        <f>'5th Cycle Summary-Final'!U294-VLOOKUP(FinalComparison!$G294,'SB35 Determination Data'!$K$4:$AN$415,AD$2,FALSE)</f>
        <v>#N/A</v>
      </c>
      <c r="AE294" s="80" t="e">
        <f>'5th Cycle Summary-Final'!V294-VLOOKUP(FinalComparison!$G294,'SB35 Determination Data'!$K$4:$AN$415,AE$2,FALSE)</f>
        <v>#N/A</v>
      </c>
      <c r="AF294" s="80" t="e">
        <f>'5th Cycle Summary-Final'!W294-VLOOKUP(FinalComparison!$G294,'SB35 Determination Data'!$K$4:$AN$415,AF$2,FALSE)</f>
        <v>#N/A</v>
      </c>
    </row>
    <row r="295" spans="1:32" x14ac:dyDescent="0.2">
      <c r="A295" t="s">
        <v>66</v>
      </c>
      <c r="F295" t="s">
        <v>67</v>
      </c>
      <c r="G295" t="s">
        <v>316</v>
      </c>
      <c r="H295" s="80" t="e">
        <f>'5th Cycle Summary-Final'!D295-VLOOKUP(FinalComparison!$G295,'SB35 Determination Data'!$K$4:$AN$415,H$2,FALSE)</f>
        <v>#N/A</v>
      </c>
      <c r="I295" s="80" t="e">
        <f>'5th Cycle Summary-Final'!E295-VLOOKUP(FinalComparison!$G295,'SB35 Determination Data'!$K$4:$AN$415,I$2,FALSE)</f>
        <v>#N/A</v>
      </c>
      <c r="J295" s="80" t="e">
        <f>'5th Cycle Summary-Final'!F295-VLOOKUP(FinalComparison!$G295,'SB35 Determination Data'!$K$4:$AN$415,J$2,FALSE)</f>
        <v>#N/A</v>
      </c>
      <c r="K295" s="80" t="e">
        <f>'5th Cycle Summary-Final'!G295-VLOOKUP(FinalComparison!$G295,'SB35 Determination Data'!$K$4:$AN$415,K$2,FALSE)</f>
        <v>#N/A</v>
      </c>
      <c r="L295" s="80" t="e">
        <f>'5th Cycle Summary-Final'!H295-VLOOKUP(FinalComparison!$G295,'SB35 Determination Data'!$K$4:$AN$415,L$2,FALSE)</f>
        <v>#N/A</v>
      </c>
      <c r="M295" s="80" t="e">
        <f>'5th Cycle Summary-Final'!I295-VLOOKUP(FinalComparison!$G295,'SB35 Determination Data'!$K$4:$AN$415,M$2,FALSE)</f>
        <v>#N/A</v>
      </c>
      <c r="N295" s="80"/>
      <c r="O295" s="80"/>
      <c r="P295" s="80" t="e">
        <f>'5th Cycle Summary-Final'!J295-VLOOKUP(FinalComparison!$G295,'SB35 Determination Data'!$K$4:$AN$415,P$2,FALSE)</f>
        <v>#N/A</v>
      </c>
      <c r="Q295" s="80" t="e">
        <f>'5th Cycle Summary-Final'!K295-VLOOKUP(FinalComparison!$G295,'SB35 Determination Data'!$K$4:$AN$415,Q$2,FALSE)</f>
        <v>#N/A</v>
      </c>
      <c r="R295" s="80" t="e">
        <f>'5th Cycle Summary-Final'!L295-VLOOKUP(FinalComparison!$G295,'SB35 Determination Data'!$K$4:$AN$415,R$2,FALSE)</f>
        <v>#N/A</v>
      </c>
      <c r="S295" s="80" t="e">
        <f>'5th Cycle Summary-Final'!M295-VLOOKUP(FinalComparison!$G295,'SB35 Determination Data'!$K$4:$AN$415,S$2,FALSE)</f>
        <v>#N/A</v>
      </c>
      <c r="T295" s="80" t="e">
        <f>'5th Cycle Summary-Final'!N295-VLOOKUP(FinalComparison!$G295,'SB35 Determination Data'!$K$4:$AN$415,T$2,FALSE)</f>
        <v>#N/A</v>
      </c>
      <c r="U295" s="34"/>
      <c r="V295" s="34"/>
      <c r="W295" s="80" t="e">
        <f>'5th Cycle Summary-Final'!O295-VLOOKUP(FinalComparison!$G295,'SB35 Determination Data'!$K$4:$AN$415,W$2,FALSE)</f>
        <v>#N/A</v>
      </c>
      <c r="X295" s="34"/>
      <c r="Y295" s="80" t="e">
        <f>'5th Cycle Summary-Final'!P295-VLOOKUP(FinalComparison!$G295,'SB35 Determination Data'!$K$4:$AN$415,Y$2,FALSE)</f>
        <v>#N/A</v>
      </c>
      <c r="Z295" s="80" t="e">
        <f>'5th Cycle Summary-Final'!Q295-VLOOKUP(FinalComparison!$G295,'SB35 Determination Data'!$K$4:$AN$415,Z$2,FALSE)</f>
        <v>#N/A</v>
      </c>
      <c r="AA295" s="80" t="e">
        <f>'5th Cycle Summary-Final'!R295-VLOOKUP(FinalComparison!$G295,'SB35 Determination Data'!$K$4:$AN$415,AA$2,FALSE)</f>
        <v>#N/A</v>
      </c>
      <c r="AB295" s="80" t="e">
        <f>'5th Cycle Summary-Final'!S295-VLOOKUP(FinalComparison!$G295,'SB35 Determination Data'!$K$4:$AN$415,AB$2,FALSE)</f>
        <v>#N/A</v>
      </c>
      <c r="AC295" s="80" t="e">
        <f>'5th Cycle Summary-Final'!T295-VLOOKUP(FinalComparison!$G295,'SB35 Determination Data'!$K$4:$AN$415,AC$2,FALSE)</f>
        <v>#N/A</v>
      </c>
      <c r="AD295" s="80" t="e">
        <f>'5th Cycle Summary-Final'!U295-VLOOKUP(FinalComparison!$G295,'SB35 Determination Data'!$K$4:$AN$415,AD$2,FALSE)</f>
        <v>#N/A</v>
      </c>
      <c r="AE295" s="80" t="e">
        <f>'5th Cycle Summary-Final'!V295-VLOOKUP(FinalComparison!$G295,'SB35 Determination Data'!$K$4:$AN$415,AE$2,FALSE)</f>
        <v>#N/A</v>
      </c>
      <c r="AF295" s="80" t="e">
        <f>'5th Cycle Summary-Final'!W295-VLOOKUP(FinalComparison!$G295,'SB35 Determination Data'!$K$4:$AN$415,AF$2,FALSE)</f>
        <v>#N/A</v>
      </c>
    </row>
    <row r="296" spans="1:32" x14ac:dyDescent="0.2">
      <c r="A296" t="s">
        <v>268</v>
      </c>
      <c r="F296" t="s">
        <v>8</v>
      </c>
      <c r="G296" t="s">
        <v>268</v>
      </c>
      <c r="H296" s="80">
        <f>'5th Cycle Summary-Final'!D296-VLOOKUP(FinalComparison!$G296,'SB35 Determination Data'!$K$4:$AN$415,H$2,FALSE)</f>
        <v>0</v>
      </c>
      <c r="I296" s="80">
        <f>'5th Cycle Summary-Final'!E296-VLOOKUP(FinalComparison!$G296,'SB35 Determination Data'!$K$4:$AN$415,I$2,FALSE)</f>
        <v>-580</v>
      </c>
      <c r="J296" s="80">
        <f>'5th Cycle Summary-Final'!F296-VLOOKUP(FinalComparison!$G296,'SB35 Determination Data'!$K$4:$AN$415,J$2,FALSE)</f>
        <v>-580</v>
      </c>
      <c r="K296" s="80">
        <f>'5th Cycle Summary-Final'!G296-VLOOKUP(FinalComparison!$G296,'SB35 Determination Data'!$K$4:$AN$415,K$2,FALSE)</f>
        <v>0</v>
      </c>
      <c r="L296" s="80">
        <f>'5th Cycle Summary-Final'!H296-VLOOKUP(FinalComparison!$G296,'SB35 Determination Data'!$K$4:$AN$415,L$2,FALSE)</f>
        <v>580</v>
      </c>
      <c r="M296" s="80">
        <f>'5th Cycle Summary-Final'!I296-VLOOKUP(FinalComparison!$G296,'SB35 Determination Data'!$K$4:$AN$415,M$2,FALSE)</f>
        <v>-9.3038177735001615E-2</v>
      </c>
      <c r="N296" s="80"/>
      <c r="O296" s="80"/>
      <c r="P296" s="80">
        <f>'5th Cycle Summary-Final'!J296-VLOOKUP(FinalComparison!$G296,'SB35 Determination Data'!$K$4:$AN$415,P$2,FALSE)</f>
        <v>0</v>
      </c>
      <c r="Q296" s="80">
        <f>'5th Cycle Summary-Final'!K296-VLOOKUP(FinalComparison!$G296,'SB35 Determination Data'!$K$4:$AN$415,Q$2,FALSE)</f>
        <v>-797</v>
      </c>
      <c r="R296" s="80">
        <f>'5th Cycle Summary-Final'!L296-VLOOKUP(FinalComparison!$G296,'SB35 Determination Data'!$K$4:$AN$415,R$2,FALSE)</f>
        <v>-797</v>
      </c>
      <c r="S296" s="80">
        <f>'5th Cycle Summary-Final'!M296-VLOOKUP(FinalComparison!$G296,'SB35 Determination Data'!$K$4:$AN$415,S$2,FALSE)</f>
        <v>0</v>
      </c>
      <c r="T296" s="80">
        <f>'5th Cycle Summary-Final'!N296-VLOOKUP(FinalComparison!$G296,'SB35 Determination Data'!$K$4:$AN$415,T$2,FALSE)</f>
        <v>797</v>
      </c>
      <c r="U296" s="34"/>
      <c r="V296" s="34"/>
      <c r="W296" s="80">
        <f>'5th Cycle Summary-Final'!O296-VLOOKUP(FinalComparison!$G296,'SB35 Determination Data'!$K$4:$AN$415,W$2,FALSE)</f>
        <v>-0.17180426816124167</v>
      </c>
      <c r="X296" s="34"/>
      <c r="Y296" s="80">
        <f>'5th Cycle Summary-Final'!P296-VLOOKUP(FinalComparison!$G296,'SB35 Determination Data'!$K$4:$AN$415,Y$2,FALSE)</f>
        <v>0</v>
      </c>
      <c r="Z296" s="80">
        <f>'5th Cycle Summary-Final'!Q296-VLOOKUP(FinalComparison!$G296,'SB35 Determination Data'!$K$4:$AN$415,Z$2,FALSE)</f>
        <v>-735</v>
      </c>
      <c r="AA296" s="80">
        <f>'5th Cycle Summary-Final'!R296-VLOOKUP(FinalComparison!$G296,'SB35 Determination Data'!$K$4:$AN$415,AA$2,FALSE)</f>
        <v>735</v>
      </c>
      <c r="AB296" s="80">
        <f>'5th Cycle Summary-Final'!S296-VLOOKUP(FinalComparison!$G296,'SB35 Determination Data'!$K$4:$AN$415,AB$2,FALSE)</f>
        <v>-0.13461538461538461</v>
      </c>
      <c r="AC296" s="80">
        <f>'5th Cycle Summary-Final'!T296-VLOOKUP(FinalComparison!$G296,'SB35 Determination Data'!$K$4:$AN$415,AC$2,FALSE)</f>
        <v>0</v>
      </c>
      <c r="AD296" s="80">
        <f>'5th Cycle Summary-Final'!U296-VLOOKUP(FinalComparison!$G296,'SB35 Determination Data'!$K$4:$AN$415,AD$2,FALSE)</f>
        <v>-8429</v>
      </c>
      <c r="AE296" s="80">
        <f>'5th Cycle Summary-Final'!V296-VLOOKUP(FinalComparison!$G296,'SB35 Determination Data'!$K$4:$AN$415,AE$2,FALSE)</f>
        <v>2733</v>
      </c>
      <c r="AF296" s="80">
        <f>'5th Cycle Summary-Final'!W296-VLOOKUP(FinalComparison!$G296,'SB35 Determination Data'!$K$4:$AN$415,AF$2,FALSE)</f>
        <v>-0.67238353541799623</v>
      </c>
    </row>
    <row r="297" spans="1:32" x14ac:dyDescent="0.2">
      <c r="A297" t="s">
        <v>946</v>
      </c>
      <c r="F297" t="s">
        <v>26</v>
      </c>
      <c r="G297" t="s">
        <v>945</v>
      </c>
      <c r="H297" s="80">
        <f>'5th Cycle Summary-Final'!D297-VLOOKUP(FinalComparison!$G297,'SB35 Determination Data'!$K$4:$AN$415,H$2,FALSE)</f>
        <v>0</v>
      </c>
      <c r="I297" s="80">
        <f>'5th Cycle Summary-Final'!E297-VLOOKUP(FinalComparison!$G297,'SB35 Determination Data'!$K$4:$AN$415,I$2,FALSE)</f>
        <v>0</v>
      </c>
      <c r="J297" s="80">
        <f>'5th Cycle Summary-Final'!F297-VLOOKUP(FinalComparison!$G297,'SB35 Determination Data'!$K$4:$AN$415,J$2,FALSE)</f>
        <v>0</v>
      </c>
      <c r="K297" s="80">
        <f>'5th Cycle Summary-Final'!G297-VLOOKUP(FinalComparison!$G297,'SB35 Determination Data'!$K$4:$AN$415,K$2,FALSE)</f>
        <v>0</v>
      </c>
      <c r="L297" s="80">
        <f>'5th Cycle Summary-Final'!H297-VLOOKUP(FinalComparison!$G297,'SB35 Determination Data'!$K$4:$AN$415,L$2,FALSE)</f>
        <v>0</v>
      </c>
      <c r="M297" s="80">
        <f>'5th Cycle Summary-Final'!I297-VLOOKUP(FinalComparison!$G297,'SB35 Determination Data'!$K$4:$AN$415,M$2,FALSE)</f>
        <v>0</v>
      </c>
      <c r="N297" s="80"/>
      <c r="O297" s="80"/>
      <c r="P297" s="80">
        <f>'5th Cycle Summary-Final'!J297-VLOOKUP(FinalComparison!$G297,'SB35 Determination Data'!$K$4:$AN$415,P$2,FALSE)</f>
        <v>0</v>
      </c>
      <c r="Q297" s="80">
        <f>'5th Cycle Summary-Final'!K297-VLOOKUP(FinalComparison!$G297,'SB35 Determination Data'!$K$4:$AN$415,Q$2,FALSE)</f>
        <v>0</v>
      </c>
      <c r="R297" s="80">
        <f>'5th Cycle Summary-Final'!L297-VLOOKUP(FinalComparison!$G297,'SB35 Determination Data'!$K$4:$AN$415,R$2,FALSE)</f>
        <v>0</v>
      </c>
      <c r="S297" s="80">
        <f>'5th Cycle Summary-Final'!M297-VLOOKUP(FinalComparison!$G297,'SB35 Determination Data'!$K$4:$AN$415,S$2,FALSE)</f>
        <v>0</v>
      </c>
      <c r="T297" s="80">
        <f>'5th Cycle Summary-Final'!N297-VLOOKUP(FinalComparison!$G297,'SB35 Determination Data'!$K$4:$AN$415,T$2,FALSE)</f>
        <v>0</v>
      </c>
      <c r="U297" s="34"/>
      <c r="V297" s="34"/>
      <c r="W297" s="80">
        <f>'5th Cycle Summary-Final'!O297-VLOOKUP(FinalComparison!$G297,'SB35 Determination Data'!$K$4:$AN$415,W$2,FALSE)</f>
        <v>0</v>
      </c>
      <c r="X297" s="34"/>
      <c r="Y297" s="80">
        <f>'5th Cycle Summary-Final'!P297-VLOOKUP(FinalComparison!$G297,'SB35 Determination Data'!$K$4:$AN$415,Y$2,FALSE)</f>
        <v>0</v>
      </c>
      <c r="Z297" s="80">
        <f>'5th Cycle Summary-Final'!Q297-VLOOKUP(FinalComparison!$G297,'SB35 Determination Data'!$K$4:$AN$415,Z$2,FALSE)</f>
        <v>0</v>
      </c>
      <c r="AA297" s="80">
        <f>'5th Cycle Summary-Final'!R297-VLOOKUP(FinalComparison!$G297,'SB35 Determination Data'!$K$4:$AN$415,AA$2,FALSE)</f>
        <v>0</v>
      </c>
      <c r="AB297" s="80">
        <f>'5th Cycle Summary-Final'!S297-VLOOKUP(FinalComparison!$G297,'SB35 Determination Data'!$K$4:$AN$415,AB$2,FALSE)</f>
        <v>0</v>
      </c>
      <c r="AC297" s="80">
        <f>'5th Cycle Summary-Final'!T297-VLOOKUP(FinalComparison!$G297,'SB35 Determination Data'!$K$4:$AN$415,AC$2,FALSE)</f>
        <v>0</v>
      </c>
      <c r="AD297" s="80">
        <f>'5th Cycle Summary-Final'!U297-VLOOKUP(FinalComparison!$G297,'SB35 Determination Data'!$K$4:$AN$415,AD$2,FALSE)</f>
        <v>-383</v>
      </c>
      <c r="AE297" s="80">
        <f>'5th Cycle Summary-Final'!V297-VLOOKUP(FinalComparison!$G297,'SB35 Determination Data'!$K$4:$AN$415,AE$2,FALSE)</f>
        <v>383</v>
      </c>
      <c r="AF297" s="80">
        <f>'5th Cycle Summary-Final'!W297-VLOOKUP(FinalComparison!$G297,'SB35 Determination Data'!$K$4:$AN$415,AF$2,FALSE)</f>
        <v>-0.15819909128459311</v>
      </c>
    </row>
    <row r="298" spans="1:32" x14ac:dyDescent="0.2">
      <c r="A298" t="s">
        <v>946</v>
      </c>
      <c r="F298" t="s">
        <v>26</v>
      </c>
      <c r="G298" t="s">
        <v>1077</v>
      </c>
      <c r="H298" s="80" t="e">
        <f>'5th Cycle Summary-Final'!D298-VLOOKUP(FinalComparison!$G298,'SB35 Determination Data'!$K$4:$AN$415,H$2,FALSE)</f>
        <v>#N/A</v>
      </c>
      <c r="I298" s="80" t="e">
        <f>'5th Cycle Summary-Final'!E298-VLOOKUP(FinalComparison!$G298,'SB35 Determination Data'!$K$4:$AN$415,I$2,FALSE)</f>
        <v>#N/A</v>
      </c>
      <c r="J298" s="80" t="e">
        <f>'5th Cycle Summary-Final'!F298-VLOOKUP(FinalComparison!$G298,'SB35 Determination Data'!$K$4:$AN$415,J$2,FALSE)</f>
        <v>#N/A</v>
      </c>
      <c r="K298" s="80" t="e">
        <f>'5th Cycle Summary-Final'!G298-VLOOKUP(FinalComparison!$G298,'SB35 Determination Data'!$K$4:$AN$415,K$2,FALSE)</f>
        <v>#N/A</v>
      </c>
      <c r="L298" s="80" t="e">
        <f>'5th Cycle Summary-Final'!H298-VLOOKUP(FinalComparison!$G298,'SB35 Determination Data'!$K$4:$AN$415,L$2,FALSE)</f>
        <v>#N/A</v>
      </c>
      <c r="M298" s="80" t="e">
        <f>'5th Cycle Summary-Final'!I298-VLOOKUP(FinalComparison!$G298,'SB35 Determination Data'!$K$4:$AN$415,M$2,FALSE)</f>
        <v>#N/A</v>
      </c>
      <c r="N298" s="80"/>
      <c r="O298" s="80"/>
      <c r="P298" s="80" t="e">
        <f>'5th Cycle Summary-Final'!J298-VLOOKUP(FinalComparison!$G298,'SB35 Determination Data'!$K$4:$AN$415,P$2,FALSE)</f>
        <v>#N/A</v>
      </c>
      <c r="Q298" s="80" t="e">
        <f>'5th Cycle Summary-Final'!K298-VLOOKUP(FinalComparison!$G298,'SB35 Determination Data'!$K$4:$AN$415,Q$2,FALSE)</f>
        <v>#N/A</v>
      </c>
      <c r="R298" s="80" t="e">
        <f>'5th Cycle Summary-Final'!L298-VLOOKUP(FinalComparison!$G298,'SB35 Determination Data'!$K$4:$AN$415,R$2,FALSE)</f>
        <v>#N/A</v>
      </c>
      <c r="S298" s="80" t="e">
        <f>'5th Cycle Summary-Final'!M298-VLOOKUP(FinalComparison!$G298,'SB35 Determination Data'!$K$4:$AN$415,S$2,FALSE)</f>
        <v>#N/A</v>
      </c>
      <c r="T298" s="80" t="e">
        <f>'5th Cycle Summary-Final'!N298-VLOOKUP(FinalComparison!$G298,'SB35 Determination Data'!$K$4:$AN$415,T$2,FALSE)</f>
        <v>#N/A</v>
      </c>
      <c r="U298" s="34"/>
      <c r="V298" s="34"/>
      <c r="W298" s="80" t="e">
        <f>'5th Cycle Summary-Final'!O298-VLOOKUP(FinalComparison!$G298,'SB35 Determination Data'!$K$4:$AN$415,W$2,FALSE)</f>
        <v>#N/A</v>
      </c>
      <c r="X298" s="34"/>
      <c r="Y298" s="80" t="e">
        <f>'5th Cycle Summary-Final'!P298-VLOOKUP(FinalComparison!$G298,'SB35 Determination Data'!$K$4:$AN$415,Y$2,FALSE)</f>
        <v>#N/A</v>
      </c>
      <c r="Z298" s="80" t="e">
        <f>'5th Cycle Summary-Final'!Q298-VLOOKUP(FinalComparison!$G298,'SB35 Determination Data'!$K$4:$AN$415,Z$2,FALSE)</f>
        <v>#N/A</v>
      </c>
      <c r="AA298" s="80" t="e">
        <f>'5th Cycle Summary-Final'!R298-VLOOKUP(FinalComparison!$G298,'SB35 Determination Data'!$K$4:$AN$415,AA$2,FALSE)</f>
        <v>#N/A</v>
      </c>
      <c r="AB298" s="80" t="e">
        <f>'5th Cycle Summary-Final'!S298-VLOOKUP(FinalComparison!$G298,'SB35 Determination Data'!$K$4:$AN$415,AB$2,FALSE)</f>
        <v>#N/A</v>
      </c>
      <c r="AC298" s="80" t="e">
        <f>'5th Cycle Summary-Final'!T298-VLOOKUP(FinalComparison!$G298,'SB35 Determination Data'!$K$4:$AN$415,AC$2,FALSE)</f>
        <v>#N/A</v>
      </c>
      <c r="AD298" s="80" t="e">
        <f>'5th Cycle Summary-Final'!U298-VLOOKUP(FinalComparison!$G298,'SB35 Determination Data'!$K$4:$AN$415,AD$2,FALSE)</f>
        <v>#N/A</v>
      </c>
      <c r="AE298" s="80" t="e">
        <f>'5th Cycle Summary-Final'!V298-VLOOKUP(FinalComparison!$G298,'SB35 Determination Data'!$K$4:$AN$415,AE$2,FALSE)</f>
        <v>#N/A</v>
      </c>
      <c r="AF298" s="80" t="e">
        <f>'5th Cycle Summary-Final'!W298-VLOOKUP(FinalComparison!$G298,'SB35 Determination Data'!$K$4:$AN$415,AF$2,FALSE)</f>
        <v>#N/A</v>
      </c>
    </row>
    <row r="299" spans="1:32" x14ac:dyDescent="0.2">
      <c r="A299" t="s">
        <v>946</v>
      </c>
      <c r="F299" t="s">
        <v>26</v>
      </c>
      <c r="G299" t="s">
        <v>1083</v>
      </c>
      <c r="H299" s="80" t="e">
        <f>'5th Cycle Summary-Final'!D299-VLOOKUP(FinalComparison!$G299,'SB35 Determination Data'!$K$4:$AN$415,H$2,FALSE)</f>
        <v>#N/A</v>
      </c>
      <c r="I299" s="80" t="e">
        <f>'5th Cycle Summary-Final'!E299-VLOOKUP(FinalComparison!$G299,'SB35 Determination Data'!$K$4:$AN$415,I$2,FALSE)</f>
        <v>#N/A</v>
      </c>
      <c r="J299" s="80" t="e">
        <f>'5th Cycle Summary-Final'!F299-VLOOKUP(FinalComparison!$G299,'SB35 Determination Data'!$K$4:$AN$415,J$2,FALSE)</f>
        <v>#N/A</v>
      </c>
      <c r="K299" s="80" t="e">
        <f>'5th Cycle Summary-Final'!G299-VLOOKUP(FinalComparison!$G299,'SB35 Determination Data'!$K$4:$AN$415,K$2,FALSE)</f>
        <v>#N/A</v>
      </c>
      <c r="L299" s="80" t="e">
        <f>'5th Cycle Summary-Final'!H299-VLOOKUP(FinalComparison!$G299,'SB35 Determination Data'!$K$4:$AN$415,L$2,FALSE)</f>
        <v>#N/A</v>
      </c>
      <c r="M299" s="80" t="e">
        <f>'5th Cycle Summary-Final'!I299-VLOOKUP(FinalComparison!$G299,'SB35 Determination Data'!$K$4:$AN$415,M$2,FALSE)</f>
        <v>#N/A</v>
      </c>
      <c r="N299" s="80"/>
      <c r="O299" s="80"/>
      <c r="P299" s="80" t="e">
        <f>'5th Cycle Summary-Final'!J299-VLOOKUP(FinalComparison!$G299,'SB35 Determination Data'!$K$4:$AN$415,P$2,FALSE)</f>
        <v>#N/A</v>
      </c>
      <c r="Q299" s="80" t="e">
        <f>'5th Cycle Summary-Final'!K299-VLOOKUP(FinalComparison!$G299,'SB35 Determination Data'!$K$4:$AN$415,Q$2,FALSE)</f>
        <v>#N/A</v>
      </c>
      <c r="R299" s="80" t="e">
        <f>'5th Cycle Summary-Final'!L299-VLOOKUP(FinalComparison!$G299,'SB35 Determination Data'!$K$4:$AN$415,R$2,FALSE)</f>
        <v>#N/A</v>
      </c>
      <c r="S299" s="80" t="e">
        <f>'5th Cycle Summary-Final'!M299-VLOOKUP(FinalComparison!$G299,'SB35 Determination Data'!$K$4:$AN$415,S$2,FALSE)</f>
        <v>#N/A</v>
      </c>
      <c r="T299" s="80" t="e">
        <f>'5th Cycle Summary-Final'!N299-VLOOKUP(FinalComparison!$G299,'SB35 Determination Data'!$K$4:$AN$415,T$2,FALSE)</f>
        <v>#N/A</v>
      </c>
      <c r="U299" s="34"/>
      <c r="V299" s="34"/>
      <c r="W299" s="80" t="e">
        <f>'5th Cycle Summary-Final'!O299-VLOOKUP(FinalComparison!$G299,'SB35 Determination Data'!$K$4:$AN$415,W$2,FALSE)</f>
        <v>#N/A</v>
      </c>
      <c r="X299" s="34"/>
      <c r="Y299" s="80" t="e">
        <f>'5th Cycle Summary-Final'!P299-VLOOKUP(FinalComparison!$G299,'SB35 Determination Data'!$K$4:$AN$415,Y$2,FALSE)</f>
        <v>#N/A</v>
      </c>
      <c r="Z299" s="80" t="e">
        <f>'5th Cycle Summary-Final'!Q299-VLOOKUP(FinalComparison!$G299,'SB35 Determination Data'!$K$4:$AN$415,Z$2,FALSE)</f>
        <v>#N/A</v>
      </c>
      <c r="AA299" s="80" t="e">
        <f>'5th Cycle Summary-Final'!R299-VLOOKUP(FinalComparison!$G299,'SB35 Determination Data'!$K$4:$AN$415,AA$2,FALSE)</f>
        <v>#N/A</v>
      </c>
      <c r="AB299" s="80" t="e">
        <f>'5th Cycle Summary-Final'!S299-VLOOKUP(FinalComparison!$G299,'SB35 Determination Data'!$K$4:$AN$415,AB$2,FALSE)</f>
        <v>#N/A</v>
      </c>
      <c r="AC299" s="80" t="e">
        <f>'5th Cycle Summary-Final'!T299-VLOOKUP(FinalComparison!$G299,'SB35 Determination Data'!$K$4:$AN$415,AC$2,FALSE)</f>
        <v>#N/A</v>
      </c>
      <c r="AD299" s="80" t="e">
        <f>'5th Cycle Summary-Final'!U299-VLOOKUP(FinalComparison!$G299,'SB35 Determination Data'!$K$4:$AN$415,AD$2,FALSE)</f>
        <v>#N/A</v>
      </c>
      <c r="AE299" s="80" t="e">
        <f>'5th Cycle Summary-Final'!V299-VLOOKUP(FinalComparison!$G299,'SB35 Determination Data'!$K$4:$AN$415,AE$2,FALSE)</f>
        <v>#N/A</v>
      </c>
      <c r="AF299" s="80" t="e">
        <f>'5th Cycle Summary-Final'!W299-VLOOKUP(FinalComparison!$G299,'SB35 Determination Data'!$K$4:$AN$415,AF$2,FALSE)</f>
        <v>#N/A</v>
      </c>
    </row>
    <row r="300" spans="1:32" x14ac:dyDescent="0.2">
      <c r="A300" t="s">
        <v>24</v>
      </c>
      <c r="F300" t="s">
        <v>13</v>
      </c>
      <c r="G300" t="s">
        <v>1029</v>
      </c>
      <c r="H300" s="80">
        <f>'5th Cycle Summary-Final'!D300-VLOOKUP(FinalComparison!$G300,'SB35 Determination Data'!$K$4:$AN$415,H$2,FALSE)</f>
        <v>0</v>
      </c>
      <c r="I300" s="80">
        <f>'5th Cycle Summary-Final'!E300-VLOOKUP(FinalComparison!$G300,'SB35 Determination Data'!$K$4:$AN$415,I$2,FALSE)</f>
        <v>0</v>
      </c>
      <c r="J300" s="80">
        <f>'5th Cycle Summary-Final'!F300-VLOOKUP(FinalComparison!$G300,'SB35 Determination Data'!$K$4:$AN$415,J$2,FALSE)</f>
        <v>0</v>
      </c>
      <c r="K300" s="80">
        <f>'5th Cycle Summary-Final'!G300-VLOOKUP(FinalComparison!$G300,'SB35 Determination Data'!$K$4:$AN$415,K$2,FALSE)</f>
        <v>0</v>
      </c>
      <c r="L300" s="80">
        <f>'5th Cycle Summary-Final'!H300-VLOOKUP(FinalComparison!$G300,'SB35 Determination Data'!$K$4:$AN$415,L$2,FALSE)</f>
        <v>0</v>
      </c>
      <c r="M300" s="80">
        <f>'5th Cycle Summary-Final'!I300-VLOOKUP(FinalComparison!$G300,'SB35 Determination Data'!$K$4:$AN$415,M$2,FALSE)</f>
        <v>0</v>
      </c>
      <c r="N300" s="80"/>
      <c r="O300" s="80"/>
      <c r="P300" s="80">
        <f>'5th Cycle Summary-Final'!J300-VLOOKUP(FinalComparison!$G300,'SB35 Determination Data'!$K$4:$AN$415,P$2,FALSE)</f>
        <v>0</v>
      </c>
      <c r="Q300" s="80">
        <f>'5th Cycle Summary-Final'!K300-VLOOKUP(FinalComparison!$G300,'SB35 Determination Data'!$K$4:$AN$415,Q$2,FALSE)</f>
        <v>-13</v>
      </c>
      <c r="R300" s="80">
        <f>'5th Cycle Summary-Final'!L300-VLOOKUP(FinalComparison!$G300,'SB35 Determination Data'!$K$4:$AN$415,R$2,FALSE)</f>
        <v>0</v>
      </c>
      <c r="S300" s="80">
        <f>'5th Cycle Summary-Final'!M300-VLOOKUP(FinalComparison!$G300,'SB35 Determination Data'!$K$4:$AN$415,S$2,FALSE)</f>
        <v>-13</v>
      </c>
      <c r="T300" s="80">
        <f>'5th Cycle Summary-Final'!N300-VLOOKUP(FinalComparison!$G300,'SB35 Determination Data'!$K$4:$AN$415,T$2,FALSE)</f>
        <v>13</v>
      </c>
      <c r="U300" s="34"/>
      <c r="V300" s="34"/>
      <c r="W300" s="80">
        <f>'5th Cycle Summary-Final'!O300-VLOOKUP(FinalComparison!$G300,'SB35 Determination Data'!$K$4:$AN$415,W$2,FALSE)</f>
        <v>-0.34210526315789475</v>
      </c>
      <c r="X300" s="34"/>
      <c r="Y300" s="80">
        <f>'5th Cycle Summary-Final'!P300-VLOOKUP(FinalComparison!$G300,'SB35 Determination Data'!$K$4:$AN$415,Y$2,FALSE)</f>
        <v>0</v>
      </c>
      <c r="Z300" s="80">
        <f>'5th Cycle Summary-Final'!Q300-VLOOKUP(FinalComparison!$G300,'SB35 Determination Data'!$K$4:$AN$415,Z$2,FALSE)</f>
        <v>0</v>
      </c>
      <c r="AA300" s="80">
        <f>'5th Cycle Summary-Final'!R300-VLOOKUP(FinalComparison!$G300,'SB35 Determination Data'!$K$4:$AN$415,AA$2,FALSE)</f>
        <v>0</v>
      </c>
      <c r="AB300" s="80">
        <f>'5th Cycle Summary-Final'!S300-VLOOKUP(FinalComparison!$G300,'SB35 Determination Data'!$K$4:$AN$415,AB$2,FALSE)</f>
        <v>0</v>
      </c>
      <c r="AC300" s="80">
        <f>'5th Cycle Summary-Final'!T300-VLOOKUP(FinalComparison!$G300,'SB35 Determination Data'!$K$4:$AN$415,AC$2,FALSE)</f>
        <v>0</v>
      </c>
      <c r="AD300" s="80">
        <f>'5th Cycle Summary-Final'!U300-VLOOKUP(FinalComparison!$G300,'SB35 Determination Data'!$K$4:$AN$415,AD$2,FALSE)</f>
        <v>-22</v>
      </c>
      <c r="AE300" s="80">
        <f>'5th Cycle Summary-Final'!V300-VLOOKUP(FinalComparison!$G300,'SB35 Determination Data'!$K$4:$AN$415,AE$2,FALSE)</f>
        <v>22</v>
      </c>
      <c r="AF300" s="80">
        <f>'5th Cycle Summary-Final'!W300-VLOOKUP(FinalComparison!$G300,'SB35 Determination Data'!$K$4:$AN$415,AF$2,FALSE)</f>
        <v>-0.21782178217821779</v>
      </c>
    </row>
    <row r="301" spans="1:32" x14ac:dyDescent="0.2">
      <c r="A301" t="s">
        <v>24</v>
      </c>
      <c r="F301" t="s">
        <v>13</v>
      </c>
      <c r="G301" t="s">
        <v>27</v>
      </c>
      <c r="H301" s="80">
        <f>'5th Cycle Summary-Final'!D301-VLOOKUP(FinalComparison!$G301,'SB35 Determination Data'!$K$4:$AN$415,H$2,FALSE)</f>
        <v>0</v>
      </c>
      <c r="I301" s="80">
        <f>'5th Cycle Summary-Final'!E301-VLOOKUP(FinalComparison!$G301,'SB35 Determination Data'!$K$4:$AN$415,I$2,FALSE)</f>
        <v>0</v>
      </c>
      <c r="J301" s="80">
        <f>'5th Cycle Summary-Final'!F301-VLOOKUP(FinalComparison!$G301,'SB35 Determination Data'!$K$4:$AN$415,J$2,FALSE)</f>
        <v>0</v>
      </c>
      <c r="K301" s="80">
        <f>'5th Cycle Summary-Final'!G301-VLOOKUP(FinalComparison!$G301,'SB35 Determination Data'!$K$4:$AN$415,K$2,FALSE)</f>
        <v>0</v>
      </c>
      <c r="L301" s="80">
        <f>'5th Cycle Summary-Final'!H301-VLOOKUP(FinalComparison!$G301,'SB35 Determination Data'!$K$4:$AN$415,L$2,FALSE)</f>
        <v>0</v>
      </c>
      <c r="M301" s="80">
        <f>'5th Cycle Summary-Final'!I301-VLOOKUP(FinalComparison!$G301,'SB35 Determination Data'!$K$4:$AN$415,M$2,FALSE)</f>
        <v>0</v>
      </c>
      <c r="N301" s="80"/>
      <c r="O301" s="80"/>
      <c r="P301" s="80">
        <f>'5th Cycle Summary-Final'!J301-VLOOKUP(FinalComparison!$G301,'SB35 Determination Data'!$K$4:$AN$415,P$2,FALSE)</f>
        <v>0</v>
      </c>
      <c r="Q301" s="80">
        <f>'5th Cycle Summary-Final'!K301-VLOOKUP(FinalComparison!$G301,'SB35 Determination Data'!$K$4:$AN$415,Q$2,FALSE)</f>
        <v>0</v>
      </c>
      <c r="R301" s="80">
        <f>'5th Cycle Summary-Final'!L301-VLOOKUP(FinalComparison!$G301,'SB35 Determination Data'!$K$4:$AN$415,R$2,FALSE)</f>
        <v>0</v>
      </c>
      <c r="S301" s="80">
        <f>'5th Cycle Summary-Final'!M301-VLOOKUP(FinalComparison!$G301,'SB35 Determination Data'!$K$4:$AN$415,S$2,FALSE)</f>
        <v>0</v>
      </c>
      <c r="T301" s="80">
        <f>'5th Cycle Summary-Final'!N301-VLOOKUP(FinalComparison!$G301,'SB35 Determination Data'!$K$4:$AN$415,T$2,FALSE)</f>
        <v>0</v>
      </c>
      <c r="U301" s="34"/>
      <c r="V301" s="34"/>
      <c r="W301" s="80">
        <f>'5th Cycle Summary-Final'!O301-VLOOKUP(FinalComparison!$G301,'SB35 Determination Data'!$K$4:$AN$415,W$2,FALSE)</f>
        <v>0</v>
      </c>
      <c r="X301" s="34"/>
      <c r="Y301" s="80">
        <f>'5th Cycle Summary-Final'!P301-VLOOKUP(FinalComparison!$G301,'SB35 Determination Data'!$K$4:$AN$415,Y$2,FALSE)</f>
        <v>0</v>
      </c>
      <c r="Z301" s="80">
        <f>'5th Cycle Summary-Final'!Q301-VLOOKUP(FinalComparison!$G301,'SB35 Determination Data'!$K$4:$AN$415,Z$2,FALSE)</f>
        <v>-8</v>
      </c>
      <c r="AA301" s="80">
        <f>'5th Cycle Summary-Final'!R301-VLOOKUP(FinalComparison!$G301,'SB35 Determination Data'!$K$4:$AN$415,AA$2,FALSE)</f>
        <v>0</v>
      </c>
      <c r="AB301" s="80">
        <f>'5th Cycle Summary-Final'!S301-VLOOKUP(FinalComparison!$G301,'SB35 Determination Data'!$K$4:$AN$415,AB$2,FALSE)</f>
        <v>-0.11594202898550732</v>
      </c>
      <c r="AC301" s="80">
        <f>'5th Cycle Summary-Final'!T301-VLOOKUP(FinalComparison!$G301,'SB35 Determination Data'!$K$4:$AN$415,AC$2,FALSE)</f>
        <v>0</v>
      </c>
      <c r="AD301" s="80">
        <f>'5th Cycle Summary-Final'!U301-VLOOKUP(FinalComparison!$G301,'SB35 Determination Data'!$K$4:$AN$415,AD$2,FALSE)</f>
        <v>-88</v>
      </c>
      <c r="AE301" s="80">
        <f>'5th Cycle Summary-Final'!V301-VLOOKUP(FinalComparison!$G301,'SB35 Determination Data'!$K$4:$AN$415,AE$2,FALSE)</f>
        <v>8</v>
      </c>
      <c r="AF301" s="80">
        <f>'5th Cycle Summary-Final'!W301-VLOOKUP(FinalComparison!$G301,'SB35 Determination Data'!$K$4:$AN$415,AF$2,FALSE)</f>
        <v>-0.53658536585365857</v>
      </c>
    </row>
    <row r="302" spans="1:32" x14ac:dyDescent="0.2">
      <c r="A302" t="s">
        <v>24</v>
      </c>
      <c r="F302" t="s">
        <v>13</v>
      </c>
      <c r="G302" t="s">
        <v>143</v>
      </c>
      <c r="H302" s="80">
        <f>'5th Cycle Summary-Final'!D302-VLOOKUP(FinalComparison!$G302,'SB35 Determination Data'!$K$4:$AN$415,H$2,FALSE)</f>
        <v>0</v>
      </c>
      <c r="I302" s="80">
        <f>'5th Cycle Summary-Final'!E302-VLOOKUP(FinalComparison!$G302,'SB35 Determination Data'!$K$4:$AN$415,I$2,FALSE)</f>
        <v>0</v>
      </c>
      <c r="J302" s="80">
        <f>'5th Cycle Summary-Final'!F302-VLOOKUP(FinalComparison!$G302,'SB35 Determination Data'!$K$4:$AN$415,J$2,FALSE)</f>
        <v>0</v>
      </c>
      <c r="K302" s="80">
        <f>'5th Cycle Summary-Final'!G302-VLOOKUP(FinalComparison!$G302,'SB35 Determination Data'!$K$4:$AN$415,K$2,FALSE)</f>
        <v>0</v>
      </c>
      <c r="L302" s="80">
        <f>'5th Cycle Summary-Final'!H302-VLOOKUP(FinalComparison!$G302,'SB35 Determination Data'!$K$4:$AN$415,L$2,FALSE)</f>
        <v>0</v>
      </c>
      <c r="M302" s="80">
        <f>'5th Cycle Summary-Final'!I302-VLOOKUP(FinalComparison!$G302,'SB35 Determination Data'!$K$4:$AN$415,M$2,FALSE)</f>
        <v>0</v>
      </c>
      <c r="N302" s="80"/>
      <c r="O302" s="80"/>
      <c r="P302" s="80">
        <f>'5th Cycle Summary-Final'!J302-VLOOKUP(FinalComparison!$G302,'SB35 Determination Data'!$K$4:$AN$415,P$2,FALSE)</f>
        <v>0</v>
      </c>
      <c r="Q302" s="80">
        <f>'5th Cycle Summary-Final'!K302-VLOOKUP(FinalComparison!$G302,'SB35 Determination Data'!$K$4:$AN$415,Q$2,FALSE)</f>
        <v>-4</v>
      </c>
      <c r="R302" s="80">
        <f>'5th Cycle Summary-Final'!L302-VLOOKUP(FinalComparison!$G302,'SB35 Determination Data'!$K$4:$AN$415,R$2,FALSE)</f>
        <v>-4</v>
      </c>
      <c r="S302" s="80">
        <f>'5th Cycle Summary-Final'!M302-VLOOKUP(FinalComparison!$G302,'SB35 Determination Data'!$K$4:$AN$415,S$2,FALSE)</f>
        <v>0</v>
      </c>
      <c r="T302" s="80">
        <f>'5th Cycle Summary-Final'!N302-VLOOKUP(FinalComparison!$G302,'SB35 Determination Data'!$K$4:$AN$415,T$2,FALSE)</f>
        <v>4</v>
      </c>
      <c r="U302" s="34"/>
      <c r="V302" s="34"/>
      <c r="W302" s="80">
        <f>'5th Cycle Summary-Final'!O302-VLOOKUP(FinalComparison!$G302,'SB35 Determination Data'!$K$4:$AN$415,W$2,FALSE)</f>
        <v>-0.15384615384615383</v>
      </c>
      <c r="X302" s="34"/>
      <c r="Y302" s="80">
        <f>'5th Cycle Summary-Final'!P302-VLOOKUP(FinalComparison!$G302,'SB35 Determination Data'!$K$4:$AN$415,Y$2,FALSE)</f>
        <v>0</v>
      </c>
      <c r="Z302" s="80">
        <f>'5th Cycle Summary-Final'!Q302-VLOOKUP(FinalComparison!$G302,'SB35 Determination Data'!$K$4:$AN$415,Z$2,FALSE)</f>
        <v>0</v>
      </c>
      <c r="AA302" s="80">
        <f>'5th Cycle Summary-Final'!R302-VLOOKUP(FinalComparison!$G302,'SB35 Determination Data'!$K$4:$AN$415,AA$2,FALSE)</f>
        <v>0</v>
      </c>
      <c r="AB302" s="80">
        <f>'5th Cycle Summary-Final'!S302-VLOOKUP(FinalComparison!$G302,'SB35 Determination Data'!$K$4:$AN$415,AB$2,FALSE)</f>
        <v>0</v>
      </c>
      <c r="AC302" s="80">
        <f>'5th Cycle Summary-Final'!T302-VLOOKUP(FinalComparison!$G302,'SB35 Determination Data'!$K$4:$AN$415,AC$2,FALSE)</f>
        <v>0</v>
      </c>
      <c r="AD302" s="80">
        <f>'5th Cycle Summary-Final'!U302-VLOOKUP(FinalComparison!$G302,'SB35 Determination Data'!$K$4:$AN$415,AD$2,FALSE)</f>
        <v>-25</v>
      </c>
      <c r="AE302" s="80">
        <f>'5th Cycle Summary-Final'!V302-VLOOKUP(FinalComparison!$G302,'SB35 Determination Data'!$K$4:$AN$415,AE$2,FALSE)</f>
        <v>0</v>
      </c>
      <c r="AF302" s="80">
        <f>'5th Cycle Summary-Final'!W302-VLOOKUP(FinalComparison!$G302,'SB35 Determination Data'!$K$4:$AN$415,AF$2,FALSE)</f>
        <v>-0.3623188405797102</v>
      </c>
    </row>
    <row r="303" spans="1:32" x14ac:dyDescent="0.2">
      <c r="A303" t="s">
        <v>24</v>
      </c>
      <c r="F303" t="s">
        <v>13</v>
      </c>
      <c r="G303" t="s">
        <v>232</v>
      </c>
      <c r="H303" s="80">
        <f>'5th Cycle Summary-Final'!D303-VLOOKUP(FinalComparison!$G303,'SB35 Determination Data'!$K$4:$AN$415,H$2,FALSE)</f>
        <v>0</v>
      </c>
      <c r="I303" s="80">
        <f>'5th Cycle Summary-Final'!E303-VLOOKUP(FinalComparison!$G303,'SB35 Determination Data'!$K$4:$AN$415,I$2,FALSE)</f>
        <v>-54</v>
      </c>
      <c r="J303" s="80">
        <f>'5th Cycle Summary-Final'!F303-VLOOKUP(FinalComparison!$G303,'SB35 Determination Data'!$K$4:$AN$415,J$2,FALSE)</f>
        <v>-54</v>
      </c>
      <c r="K303" s="80">
        <f>'5th Cycle Summary-Final'!G303-VLOOKUP(FinalComparison!$G303,'SB35 Determination Data'!$K$4:$AN$415,K$2,FALSE)</f>
        <v>0</v>
      </c>
      <c r="L303" s="80">
        <f>'5th Cycle Summary-Final'!H303-VLOOKUP(FinalComparison!$G303,'SB35 Determination Data'!$K$4:$AN$415,L$2,FALSE)</f>
        <v>0</v>
      </c>
      <c r="M303" s="80">
        <f>'5th Cycle Summary-Final'!I303-VLOOKUP(FinalComparison!$G303,'SB35 Determination Data'!$K$4:$AN$415,M$2,FALSE)</f>
        <v>-0.43902439024390238</v>
      </c>
      <c r="N303" s="80"/>
      <c r="O303" s="80"/>
      <c r="P303" s="80">
        <f>'5th Cycle Summary-Final'!J303-VLOOKUP(FinalComparison!$G303,'SB35 Determination Data'!$K$4:$AN$415,P$2,FALSE)</f>
        <v>0</v>
      </c>
      <c r="Q303" s="80">
        <f>'5th Cycle Summary-Final'!K303-VLOOKUP(FinalComparison!$G303,'SB35 Determination Data'!$K$4:$AN$415,Q$2,FALSE)</f>
        <v>-21</v>
      </c>
      <c r="R303" s="80">
        <f>'5th Cycle Summary-Final'!L303-VLOOKUP(FinalComparison!$G303,'SB35 Determination Data'!$K$4:$AN$415,R$2,FALSE)</f>
        <v>-21</v>
      </c>
      <c r="S303" s="80">
        <f>'5th Cycle Summary-Final'!M303-VLOOKUP(FinalComparison!$G303,'SB35 Determination Data'!$K$4:$AN$415,S$2,FALSE)</f>
        <v>0</v>
      </c>
      <c r="T303" s="80">
        <f>'5th Cycle Summary-Final'!N303-VLOOKUP(FinalComparison!$G303,'SB35 Determination Data'!$K$4:$AN$415,T$2,FALSE)</f>
        <v>10</v>
      </c>
      <c r="U303" s="34"/>
      <c r="V303" s="34"/>
      <c r="W303" s="80">
        <f>'5th Cycle Summary-Final'!O303-VLOOKUP(FinalComparison!$G303,'SB35 Determination Data'!$K$4:$AN$415,W$2,FALSE)</f>
        <v>-0.27272727272727271</v>
      </c>
      <c r="X303" s="34"/>
      <c r="Y303" s="80">
        <f>'5th Cycle Summary-Final'!P303-VLOOKUP(FinalComparison!$G303,'SB35 Determination Data'!$K$4:$AN$415,Y$2,FALSE)</f>
        <v>0</v>
      </c>
      <c r="Z303" s="80">
        <f>'5th Cycle Summary-Final'!Q303-VLOOKUP(FinalComparison!$G303,'SB35 Determination Data'!$K$4:$AN$415,Z$2,FALSE)</f>
        <v>-13</v>
      </c>
      <c r="AA303" s="80">
        <f>'5th Cycle Summary-Final'!R303-VLOOKUP(FinalComparison!$G303,'SB35 Determination Data'!$K$4:$AN$415,AA$2,FALSE)</f>
        <v>0</v>
      </c>
      <c r="AB303" s="80">
        <f>'5th Cycle Summary-Final'!S303-VLOOKUP(FinalComparison!$G303,'SB35 Determination Data'!$K$4:$AN$415,AB$2,FALSE)</f>
        <v>-0.14942528735632177</v>
      </c>
      <c r="AC303" s="80">
        <f>'5th Cycle Summary-Final'!T303-VLOOKUP(FinalComparison!$G303,'SB35 Determination Data'!$K$4:$AN$415,AC$2,FALSE)</f>
        <v>-1</v>
      </c>
      <c r="AD303" s="80">
        <f>'5th Cycle Summary-Final'!U303-VLOOKUP(FinalComparison!$G303,'SB35 Determination Data'!$K$4:$AN$415,AD$2,FALSE)</f>
        <v>-12</v>
      </c>
      <c r="AE303" s="80">
        <f>'5th Cycle Summary-Final'!V303-VLOOKUP(FinalComparison!$G303,'SB35 Determination Data'!$K$4:$AN$415,AE$2,FALSE)</f>
        <v>11</v>
      </c>
      <c r="AF303" s="80">
        <f>'5th Cycle Summary-Final'!W303-VLOOKUP(FinalComparison!$G303,'SB35 Determination Data'!$K$4:$AN$415,AF$2,FALSE)</f>
        <v>-5.4084773857447366E-2</v>
      </c>
    </row>
    <row r="304" spans="1:32" x14ac:dyDescent="0.2">
      <c r="A304" t="s">
        <v>24</v>
      </c>
      <c r="F304" t="s">
        <v>13</v>
      </c>
      <c r="G304" t="s">
        <v>24</v>
      </c>
      <c r="H304" s="80" t="e">
        <f>'5th Cycle Summary-Final'!D304-VLOOKUP(FinalComparison!$G304,'SB35 Determination Data'!$K$4:$AN$415,H$2,FALSE)</f>
        <v>#N/A</v>
      </c>
      <c r="I304" s="80" t="e">
        <f>'5th Cycle Summary-Final'!E304-VLOOKUP(FinalComparison!$G304,'SB35 Determination Data'!$K$4:$AN$415,I$2,FALSE)</f>
        <v>#N/A</v>
      </c>
      <c r="J304" s="80" t="e">
        <f>'5th Cycle Summary-Final'!F304-VLOOKUP(FinalComparison!$G304,'SB35 Determination Data'!$K$4:$AN$415,J$2,FALSE)</f>
        <v>#N/A</v>
      </c>
      <c r="K304" s="80" t="e">
        <f>'5th Cycle Summary-Final'!G304-VLOOKUP(FinalComparison!$G304,'SB35 Determination Data'!$K$4:$AN$415,K$2,FALSE)</f>
        <v>#N/A</v>
      </c>
      <c r="L304" s="80" t="e">
        <f>'5th Cycle Summary-Final'!H304-VLOOKUP(FinalComparison!$G304,'SB35 Determination Data'!$K$4:$AN$415,L$2,FALSE)</f>
        <v>#N/A</v>
      </c>
      <c r="M304" s="80" t="e">
        <f>'5th Cycle Summary-Final'!I304-VLOOKUP(FinalComparison!$G304,'SB35 Determination Data'!$K$4:$AN$415,M$2,FALSE)</f>
        <v>#N/A</v>
      </c>
      <c r="N304" s="80"/>
      <c r="O304" s="80"/>
      <c r="P304" s="80" t="e">
        <f>'5th Cycle Summary-Final'!J304-VLOOKUP(FinalComparison!$G304,'SB35 Determination Data'!$K$4:$AN$415,P$2,FALSE)</f>
        <v>#N/A</v>
      </c>
      <c r="Q304" s="80" t="e">
        <f>'5th Cycle Summary-Final'!K304-VLOOKUP(FinalComparison!$G304,'SB35 Determination Data'!$K$4:$AN$415,Q$2,FALSE)</f>
        <v>#N/A</v>
      </c>
      <c r="R304" s="80" t="e">
        <f>'5th Cycle Summary-Final'!L304-VLOOKUP(FinalComparison!$G304,'SB35 Determination Data'!$K$4:$AN$415,R$2,FALSE)</f>
        <v>#N/A</v>
      </c>
      <c r="S304" s="80" t="e">
        <f>'5th Cycle Summary-Final'!M304-VLOOKUP(FinalComparison!$G304,'SB35 Determination Data'!$K$4:$AN$415,S$2,FALSE)</f>
        <v>#N/A</v>
      </c>
      <c r="T304" s="80" t="e">
        <f>'5th Cycle Summary-Final'!N304-VLOOKUP(FinalComparison!$G304,'SB35 Determination Data'!$K$4:$AN$415,T$2,FALSE)</f>
        <v>#N/A</v>
      </c>
      <c r="U304" s="34"/>
      <c r="V304" s="34"/>
      <c r="W304" s="80" t="e">
        <f>'5th Cycle Summary-Final'!O304-VLOOKUP(FinalComparison!$G304,'SB35 Determination Data'!$K$4:$AN$415,W$2,FALSE)</f>
        <v>#N/A</v>
      </c>
      <c r="X304" s="34"/>
      <c r="Y304" s="80" t="e">
        <f>'5th Cycle Summary-Final'!P304-VLOOKUP(FinalComparison!$G304,'SB35 Determination Data'!$K$4:$AN$415,Y$2,FALSE)</f>
        <v>#N/A</v>
      </c>
      <c r="Z304" s="80" t="e">
        <f>'5th Cycle Summary-Final'!Q304-VLOOKUP(FinalComparison!$G304,'SB35 Determination Data'!$K$4:$AN$415,Z$2,FALSE)</f>
        <v>#N/A</v>
      </c>
      <c r="AA304" s="80" t="e">
        <f>'5th Cycle Summary-Final'!R304-VLOOKUP(FinalComparison!$G304,'SB35 Determination Data'!$K$4:$AN$415,AA$2,FALSE)</f>
        <v>#N/A</v>
      </c>
      <c r="AB304" s="80" t="e">
        <f>'5th Cycle Summary-Final'!S304-VLOOKUP(FinalComparison!$G304,'SB35 Determination Data'!$K$4:$AN$415,AB$2,FALSE)</f>
        <v>#N/A</v>
      </c>
      <c r="AC304" s="80" t="e">
        <f>'5th Cycle Summary-Final'!T304-VLOOKUP(FinalComparison!$G304,'SB35 Determination Data'!$K$4:$AN$415,AC$2,FALSE)</f>
        <v>#N/A</v>
      </c>
      <c r="AD304" s="80" t="e">
        <f>'5th Cycle Summary-Final'!U304-VLOOKUP(FinalComparison!$G304,'SB35 Determination Data'!$K$4:$AN$415,AD$2,FALSE)</f>
        <v>#N/A</v>
      </c>
      <c r="AE304" s="80" t="e">
        <f>'5th Cycle Summary-Final'!V304-VLOOKUP(FinalComparison!$G304,'SB35 Determination Data'!$K$4:$AN$415,AE$2,FALSE)</f>
        <v>#N/A</v>
      </c>
      <c r="AF304" s="80" t="e">
        <f>'5th Cycle Summary-Final'!W304-VLOOKUP(FinalComparison!$G304,'SB35 Determination Data'!$K$4:$AN$415,AF$2,FALSE)</f>
        <v>#N/A</v>
      </c>
    </row>
    <row r="305" spans="1:32" x14ac:dyDescent="0.2">
      <c r="A305" t="s">
        <v>24</v>
      </c>
      <c r="F305" t="s">
        <v>13</v>
      </c>
      <c r="G305" t="s">
        <v>1078</v>
      </c>
      <c r="H305" s="80" t="e">
        <f>'5th Cycle Summary-Final'!D305-VLOOKUP(FinalComparison!$G305,'SB35 Determination Data'!$K$4:$AN$415,H$2,FALSE)</f>
        <v>#N/A</v>
      </c>
      <c r="I305" s="80" t="e">
        <f>'5th Cycle Summary-Final'!E305-VLOOKUP(FinalComparison!$G305,'SB35 Determination Data'!$K$4:$AN$415,I$2,FALSE)</f>
        <v>#N/A</v>
      </c>
      <c r="J305" s="80" t="e">
        <f>'5th Cycle Summary-Final'!F305-VLOOKUP(FinalComparison!$G305,'SB35 Determination Data'!$K$4:$AN$415,J$2,FALSE)</f>
        <v>#N/A</v>
      </c>
      <c r="K305" s="80" t="e">
        <f>'5th Cycle Summary-Final'!G305-VLOOKUP(FinalComparison!$G305,'SB35 Determination Data'!$K$4:$AN$415,K$2,FALSE)</f>
        <v>#N/A</v>
      </c>
      <c r="L305" s="80" t="e">
        <f>'5th Cycle Summary-Final'!H305-VLOOKUP(FinalComparison!$G305,'SB35 Determination Data'!$K$4:$AN$415,L$2,FALSE)</f>
        <v>#N/A</v>
      </c>
      <c r="M305" s="80" t="e">
        <f>'5th Cycle Summary-Final'!I305-VLOOKUP(FinalComparison!$G305,'SB35 Determination Data'!$K$4:$AN$415,M$2,FALSE)</f>
        <v>#N/A</v>
      </c>
      <c r="N305" s="80"/>
      <c r="O305" s="80"/>
      <c r="P305" s="80" t="e">
        <f>'5th Cycle Summary-Final'!J305-VLOOKUP(FinalComparison!$G305,'SB35 Determination Data'!$K$4:$AN$415,P$2,FALSE)</f>
        <v>#N/A</v>
      </c>
      <c r="Q305" s="80" t="e">
        <f>'5th Cycle Summary-Final'!K305-VLOOKUP(FinalComparison!$G305,'SB35 Determination Data'!$K$4:$AN$415,Q$2,FALSE)</f>
        <v>#N/A</v>
      </c>
      <c r="R305" s="80" t="e">
        <f>'5th Cycle Summary-Final'!L305-VLOOKUP(FinalComparison!$G305,'SB35 Determination Data'!$K$4:$AN$415,R$2,FALSE)</f>
        <v>#N/A</v>
      </c>
      <c r="S305" s="80" t="e">
        <f>'5th Cycle Summary-Final'!M305-VLOOKUP(FinalComparison!$G305,'SB35 Determination Data'!$K$4:$AN$415,S$2,FALSE)</f>
        <v>#N/A</v>
      </c>
      <c r="T305" s="80" t="e">
        <f>'5th Cycle Summary-Final'!N305-VLOOKUP(FinalComparison!$G305,'SB35 Determination Data'!$K$4:$AN$415,T$2,FALSE)</f>
        <v>#N/A</v>
      </c>
      <c r="U305" s="34"/>
      <c r="V305" s="34"/>
      <c r="W305" s="80" t="e">
        <f>'5th Cycle Summary-Final'!O305-VLOOKUP(FinalComparison!$G305,'SB35 Determination Data'!$K$4:$AN$415,W$2,FALSE)</f>
        <v>#N/A</v>
      </c>
      <c r="X305" s="34"/>
      <c r="Y305" s="80" t="e">
        <f>'5th Cycle Summary-Final'!P305-VLOOKUP(FinalComparison!$G305,'SB35 Determination Data'!$K$4:$AN$415,Y$2,FALSE)</f>
        <v>#N/A</v>
      </c>
      <c r="Z305" s="80" t="e">
        <f>'5th Cycle Summary-Final'!Q305-VLOOKUP(FinalComparison!$G305,'SB35 Determination Data'!$K$4:$AN$415,Z$2,FALSE)</f>
        <v>#N/A</v>
      </c>
      <c r="AA305" s="80" t="e">
        <f>'5th Cycle Summary-Final'!R305-VLOOKUP(FinalComparison!$G305,'SB35 Determination Data'!$K$4:$AN$415,AA$2,FALSE)</f>
        <v>#N/A</v>
      </c>
      <c r="AB305" s="80" t="e">
        <f>'5th Cycle Summary-Final'!S305-VLOOKUP(FinalComparison!$G305,'SB35 Determination Data'!$K$4:$AN$415,AB$2,FALSE)</f>
        <v>#N/A</v>
      </c>
      <c r="AC305" s="80" t="e">
        <f>'5th Cycle Summary-Final'!T305-VLOOKUP(FinalComparison!$G305,'SB35 Determination Data'!$K$4:$AN$415,AC$2,FALSE)</f>
        <v>#N/A</v>
      </c>
      <c r="AD305" s="80" t="e">
        <f>'5th Cycle Summary-Final'!U305-VLOOKUP(FinalComparison!$G305,'SB35 Determination Data'!$K$4:$AN$415,AD$2,FALSE)</f>
        <v>#N/A</v>
      </c>
      <c r="AE305" s="80" t="e">
        <f>'5th Cycle Summary-Final'!V305-VLOOKUP(FinalComparison!$G305,'SB35 Determination Data'!$K$4:$AN$415,AE$2,FALSE)</f>
        <v>#N/A</v>
      </c>
      <c r="AF305" s="80" t="e">
        <f>'5th Cycle Summary-Final'!W305-VLOOKUP(FinalComparison!$G305,'SB35 Determination Data'!$K$4:$AN$415,AF$2,FALSE)</f>
        <v>#N/A</v>
      </c>
    </row>
    <row r="306" spans="1:32" x14ac:dyDescent="0.2">
      <c r="A306" t="s">
        <v>29</v>
      </c>
      <c r="F306" t="s">
        <v>8</v>
      </c>
      <c r="G306" t="s">
        <v>28</v>
      </c>
      <c r="H306" s="80">
        <f>'5th Cycle Summary-Final'!D306-VLOOKUP(FinalComparison!$G306,'SB35 Determination Data'!$K$4:$AN$415,H$2,FALSE)</f>
        <v>0</v>
      </c>
      <c r="I306" s="80">
        <f>'5th Cycle Summary-Final'!E306-VLOOKUP(FinalComparison!$G306,'SB35 Determination Data'!$K$4:$AN$415,I$2,FALSE)</f>
        <v>-10</v>
      </c>
      <c r="J306" s="80">
        <f>'5th Cycle Summary-Final'!F306-VLOOKUP(FinalComparison!$G306,'SB35 Determination Data'!$K$4:$AN$415,J$2,FALSE)</f>
        <v>0</v>
      </c>
      <c r="K306" s="80">
        <f>'5th Cycle Summary-Final'!G306-VLOOKUP(FinalComparison!$G306,'SB35 Determination Data'!$K$4:$AN$415,K$2,FALSE)</f>
        <v>-10</v>
      </c>
      <c r="L306" s="80">
        <f>'5th Cycle Summary-Final'!H306-VLOOKUP(FinalComparison!$G306,'SB35 Determination Data'!$K$4:$AN$415,L$2,FALSE)</f>
        <v>10</v>
      </c>
      <c r="M306" s="80">
        <f>'5th Cycle Summary-Final'!I306-VLOOKUP(FinalComparison!$G306,'SB35 Determination Data'!$K$4:$AN$415,M$2,FALSE)</f>
        <v>-0.28571428571428575</v>
      </c>
      <c r="N306" s="80"/>
      <c r="O306" s="80"/>
      <c r="P306" s="80">
        <f>'5th Cycle Summary-Final'!J306-VLOOKUP(FinalComparison!$G306,'SB35 Determination Data'!$K$4:$AN$415,P$2,FALSE)</f>
        <v>0</v>
      </c>
      <c r="Q306" s="80">
        <f>'5th Cycle Summary-Final'!K306-VLOOKUP(FinalComparison!$G306,'SB35 Determination Data'!$K$4:$AN$415,Q$2,FALSE)</f>
        <v>-10</v>
      </c>
      <c r="R306" s="80">
        <f>'5th Cycle Summary-Final'!L306-VLOOKUP(FinalComparison!$G306,'SB35 Determination Data'!$K$4:$AN$415,R$2,FALSE)</f>
        <v>0</v>
      </c>
      <c r="S306" s="80">
        <f>'5th Cycle Summary-Final'!M306-VLOOKUP(FinalComparison!$G306,'SB35 Determination Data'!$K$4:$AN$415,S$2,FALSE)</f>
        <v>-10</v>
      </c>
      <c r="T306" s="80">
        <f>'5th Cycle Summary-Final'!N306-VLOOKUP(FinalComparison!$G306,'SB35 Determination Data'!$K$4:$AN$415,T$2,FALSE)</f>
        <v>10</v>
      </c>
      <c r="U306" s="34"/>
      <c r="V306" s="34"/>
      <c r="W306" s="80">
        <f>'5th Cycle Summary-Final'!O306-VLOOKUP(FinalComparison!$G306,'SB35 Determination Data'!$K$4:$AN$415,W$2,FALSE)</f>
        <v>-0.38461538461538458</v>
      </c>
      <c r="X306" s="34"/>
      <c r="Y306" s="80">
        <f>'5th Cycle Summary-Final'!P306-VLOOKUP(FinalComparison!$G306,'SB35 Determination Data'!$K$4:$AN$415,Y$2,FALSE)</f>
        <v>0</v>
      </c>
      <c r="Z306" s="80">
        <f>'5th Cycle Summary-Final'!Q306-VLOOKUP(FinalComparison!$G306,'SB35 Determination Data'!$K$4:$AN$415,Z$2,FALSE)</f>
        <v>-1</v>
      </c>
      <c r="AA306" s="80">
        <f>'5th Cycle Summary-Final'!R306-VLOOKUP(FinalComparison!$G306,'SB35 Determination Data'!$K$4:$AN$415,AA$2,FALSE)</f>
        <v>1</v>
      </c>
      <c r="AB306" s="80">
        <f>'5th Cycle Summary-Final'!S306-VLOOKUP(FinalComparison!$G306,'SB35 Determination Data'!$K$4:$AN$415,AB$2,FALSE)</f>
        <v>-3.4482758620689655E-2</v>
      </c>
      <c r="AC306" s="80">
        <f>'5th Cycle Summary-Final'!T306-VLOOKUP(FinalComparison!$G306,'SB35 Determination Data'!$K$4:$AN$415,AC$2,FALSE)</f>
        <v>0</v>
      </c>
      <c r="AD306" s="80">
        <f>'5th Cycle Summary-Final'!U306-VLOOKUP(FinalComparison!$G306,'SB35 Determination Data'!$K$4:$AN$415,AD$2,FALSE)</f>
        <v>-54</v>
      </c>
      <c r="AE306" s="80">
        <f>'5th Cycle Summary-Final'!V306-VLOOKUP(FinalComparison!$G306,'SB35 Determination Data'!$K$4:$AN$415,AE$2,FALSE)</f>
        <v>0</v>
      </c>
      <c r="AF306" s="80">
        <f>'5th Cycle Summary-Final'!W306-VLOOKUP(FinalComparison!$G306,'SB35 Determination Data'!$K$4:$AN$415,AF$2,FALSE)</f>
        <v>-18</v>
      </c>
    </row>
    <row r="307" spans="1:32" x14ac:dyDescent="0.2">
      <c r="A307" t="s">
        <v>29</v>
      </c>
      <c r="F307" t="s">
        <v>8</v>
      </c>
      <c r="G307" t="s">
        <v>38</v>
      </c>
      <c r="H307" s="80">
        <f>'5th Cycle Summary-Final'!D307-VLOOKUP(FinalComparison!$G307,'SB35 Determination Data'!$K$4:$AN$415,H$2,FALSE)</f>
        <v>0</v>
      </c>
      <c r="I307" s="80">
        <f>'5th Cycle Summary-Final'!E307-VLOOKUP(FinalComparison!$G307,'SB35 Determination Data'!$K$4:$AN$415,I$2,FALSE)</f>
        <v>0</v>
      </c>
      <c r="J307" s="80">
        <f>'5th Cycle Summary-Final'!F307-VLOOKUP(FinalComparison!$G307,'SB35 Determination Data'!$K$4:$AN$415,J$2,FALSE)</f>
        <v>0</v>
      </c>
      <c r="K307" s="80">
        <f>'5th Cycle Summary-Final'!G307-VLOOKUP(FinalComparison!$G307,'SB35 Determination Data'!$K$4:$AN$415,K$2,FALSE)</f>
        <v>0</v>
      </c>
      <c r="L307" s="80">
        <f>'5th Cycle Summary-Final'!H307-VLOOKUP(FinalComparison!$G307,'SB35 Determination Data'!$K$4:$AN$415,L$2,FALSE)</f>
        <v>0</v>
      </c>
      <c r="M307" s="80">
        <f>'5th Cycle Summary-Final'!I307-VLOOKUP(FinalComparison!$G307,'SB35 Determination Data'!$K$4:$AN$415,M$2,FALSE)</f>
        <v>0</v>
      </c>
      <c r="N307" s="80"/>
      <c r="O307" s="80"/>
      <c r="P307" s="80">
        <f>'5th Cycle Summary-Final'!J307-VLOOKUP(FinalComparison!$G307,'SB35 Determination Data'!$K$4:$AN$415,P$2,FALSE)</f>
        <v>0</v>
      </c>
      <c r="Q307" s="80">
        <f>'5th Cycle Summary-Final'!K307-VLOOKUP(FinalComparison!$G307,'SB35 Determination Data'!$K$4:$AN$415,Q$2,FALSE)</f>
        <v>0</v>
      </c>
      <c r="R307" s="80">
        <f>'5th Cycle Summary-Final'!L307-VLOOKUP(FinalComparison!$G307,'SB35 Determination Data'!$K$4:$AN$415,R$2,FALSE)</f>
        <v>0</v>
      </c>
      <c r="S307" s="80">
        <f>'5th Cycle Summary-Final'!M307-VLOOKUP(FinalComparison!$G307,'SB35 Determination Data'!$K$4:$AN$415,S$2,FALSE)</f>
        <v>0</v>
      </c>
      <c r="T307" s="80">
        <f>'5th Cycle Summary-Final'!N307-VLOOKUP(FinalComparison!$G307,'SB35 Determination Data'!$K$4:$AN$415,T$2,FALSE)</f>
        <v>0</v>
      </c>
      <c r="U307" s="34"/>
      <c r="V307" s="34"/>
      <c r="W307" s="80">
        <f>'5th Cycle Summary-Final'!O307-VLOOKUP(FinalComparison!$G307,'SB35 Determination Data'!$K$4:$AN$415,W$2,FALSE)</f>
        <v>0</v>
      </c>
      <c r="X307" s="34"/>
      <c r="Y307" s="80">
        <f>'5th Cycle Summary-Final'!P307-VLOOKUP(FinalComparison!$G307,'SB35 Determination Data'!$K$4:$AN$415,Y$2,FALSE)</f>
        <v>0</v>
      </c>
      <c r="Z307" s="80">
        <f>'5th Cycle Summary-Final'!Q307-VLOOKUP(FinalComparison!$G307,'SB35 Determination Data'!$K$4:$AN$415,Z$2,FALSE)</f>
        <v>-9</v>
      </c>
      <c r="AA307" s="80">
        <f>'5th Cycle Summary-Final'!R307-VLOOKUP(FinalComparison!$G307,'SB35 Determination Data'!$K$4:$AN$415,AA$2,FALSE)</f>
        <v>9</v>
      </c>
      <c r="AB307" s="80">
        <f>'5th Cycle Summary-Final'!S307-VLOOKUP(FinalComparison!$G307,'SB35 Determination Data'!$K$4:$AN$415,AB$2,FALSE)</f>
        <v>-0.13432835820895522</v>
      </c>
      <c r="AC307" s="80">
        <f>'5th Cycle Summary-Final'!T307-VLOOKUP(FinalComparison!$G307,'SB35 Determination Data'!$K$4:$AN$415,AC$2,FALSE)</f>
        <v>0</v>
      </c>
      <c r="AD307" s="80">
        <f>'5th Cycle Summary-Final'!U307-VLOOKUP(FinalComparison!$G307,'SB35 Determination Data'!$K$4:$AN$415,AD$2,FALSE)</f>
        <v>-6</v>
      </c>
      <c r="AE307" s="80">
        <f>'5th Cycle Summary-Final'!V307-VLOOKUP(FinalComparison!$G307,'SB35 Determination Data'!$K$4:$AN$415,AE$2,FALSE)</f>
        <v>6</v>
      </c>
      <c r="AF307" s="80">
        <f>'5th Cycle Summary-Final'!W307-VLOOKUP(FinalComparison!$G307,'SB35 Determination Data'!$K$4:$AN$415,AF$2,FALSE)</f>
        <v>-2.7027027027027084E-2</v>
      </c>
    </row>
    <row r="308" spans="1:32" x14ac:dyDescent="0.2">
      <c r="A308" t="s">
        <v>29</v>
      </c>
      <c r="F308" t="s">
        <v>8</v>
      </c>
      <c r="G308" t="s">
        <v>53</v>
      </c>
      <c r="H308" s="80">
        <f>'5th Cycle Summary-Final'!D308-VLOOKUP(FinalComparison!$G308,'SB35 Determination Data'!$K$4:$AN$415,H$2,FALSE)</f>
        <v>89</v>
      </c>
      <c r="I308" s="80">
        <f>'5th Cycle Summary-Final'!E308-VLOOKUP(FinalComparison!$G308,'SB35 Determination Data'!$K$4:$AN$415,I$2,FALSE)</f>
        <v>0</v>
      </c>
      <c r="J308" s="80">
        <f>'5th Cycle Summary-Final'!F308-VLOOKUP(FinalComparison!$G308,'SB35 Determination Data'!$K$4:$AN$415,J$2,FALSE)</f>
        <v>0</v>
      </c>
      <c r="K308" s="80">
        <f>'5th Cycle Summary-Final'!G308-VLOOKUP(FinalComparison!$G308,'SB35 Determination Data'!$K$4:$AN$415,K$2,FALSE)</f>
        <v>0</v>
      </c>
      <c r="L308" s="80">
        <f>'5th Cycle Summary-Final'!H308-VLOOKUP(FinalComparison!$G308,'SB35 Determination Data'!$K$4:$AN$415,L$2,FALSE)</f>
        <v>89</v>
      </c>
      <c r="M308" s="80">
        <f>'5th Cycle Summary-Final'!I308-VLOOKUP(FinalComparison!$G308,'SB35 Determination Data'!$K$4:$AN$415,M$2,FALSE)</f>
        <v>0</v>
      </c>
      <c r="N308" s="80"/>
      <c r="O308" s="80"/>
      <c r="P308" s="80">
        <f>'5th Cycle Summary-Final'!J308-VLOOKUP(FinalComparison!$G308,'SB35 Determination Data'!$K$4:$AN$415,P$2,FALSE)</f>
        <v>54</v>
      </c>
      <c r="Q308" s="80">
        <f>'5th Cycle Summary-Final'!K308-VLOOKUP(FinalComparison!$G308,'SB35 Determination Data'!$K$4:$AN$415,Q$2,FALSE)</f>
        <v>0</v>
      </c>
      <c r="R308" s="80">
        <f>'5th Cycle Summary-Final'!L308-VLOOKUP(FinalComparison!$G308,'SB35 Determination Data'!$K$4:$AN$415,R$2,FALSE)</f>
        <v>0</v>
      </c>
      <c r="S308" s="80">
        <f>'5th Cycle Summary-Final'!M308-VLOOKUP(FinalComparison!$G308,'SB35 Determination Data'!$K$4:$AN$415,S$2,FALSE)</f>
        <v>0</v>
      </c>
      <c r="T308" s="80">
        <f>'5th Cycle Summary-Final'!N308-VLOOKUP(FinalComparison!$G308,'SB35 Determination Data'!$K$4:$AN$415,T$2,FALSE)</f>
        <v>54</v>
      </c>
      <c r="U308" s="34"/>
      <c r="V308" s="34"/>
      <c r="W308" s="80">
        <f>'5th Cycle Summary-Final'!O308-VLOOKUP(FinalComparison!$G308,'SB35 Determination Data'!$K$4:$AN$415,W$2,FALSE)</f>
        <v>0</v>
      </c>
      <c r="X308" s="34"/>
      <c r="Y308" s="80">
        <f>'5th Cycle Summary-Final'!P308-VLOOKUP(FinalComparison!$G308,'SB35 Determination Data'!$K$4:$AN$415,Y$2,FALSE)</f>
        <v>67</v>
      </c>
      <c r="Z308" s="80">
        <f>'5th Cycle Summary-Final'!Q308-VLOOKUP(FinalComparison!$G308,'SB35 Determination Data'!$K$4:$AN$415,Z$2,FALSE)</f>
        <v>-5</v>
      </c>
      <c r="AA308" s="80">
        <f>'5th Cycle Summary-Final'!R308-VLOOKUP(FinalComparison!$G308,'SB35 Determination Data'!$K$4:$AN$415,AA$2,FALSE)</f>
        <v>72</v>
      </c>
      <c r="AB308" s="80">
        <f>'5th Cycle Summary-Final'!S308-VLOOKUP(FinalComparison!$G308,'SB35 Determination Data'!$K$4:$AN$415,AB$2,FALSE)</f>
        <v>-0.76910569105691062</v>
      </c>
      <c r="AC308" s="80">
        <f>'5th Cycle Summary-Final'!T308-VLOOKUP(FinalComparison!$G308,'SB35 Determination Data'!$K$4:$AN$415,AC$2,FALSE)</f>
        <v>0</v>
      </c>
      <c r="AD308" s="80">
        <f>'5th Cycle Summary-Final'!U308-VLOOKUP(FinalComparison!$G308,'SB35 Determination Data'!$K$4:$AN$415,AD$2,FALSE)</f>
        <v>-1</v>
      </c>
      <c r="AE308" s="80">
        <f>'5th Cycle Summary-Final'!V308-VLOOKUP(FinalComparison!$G308,'SB35 Determination Data'!$K$4:$AN$415,AE$2,FALSE)</f>
        <v>0</v>
      </c>
      <c r="AF308" s="80">
        <f>'5th Cycle Summary-Final'!W308-VLOOKUP(FinalComparison!$G308,'SB35 Determination Data'!$K$4:$AN$415,AF$2,FALSE)</f>
        <v>-3.3333333333333215E-2</v>
      </c>
    </row>
    <row r="309" spans="1:32" x14ac:dyDescent="0.2">
      <c r="A309" t="s">
        <v>29</v>
      </c>
      <c r="F309" t="s">
        <v>8</v>
      </c>
      <c r="G309" t="s">
        <v>59</v>
      </c>
      <c r="H309" s="80">
        <f>'5th Cycle Summary-Final'!D309-VLOOKUP(FinalComparison!$G309,'SB35 Determination Data'!$K$4:$AN$415,H$2,FALSE)</f>
        <v>-138</v>
      </c>
      <c r="I309" s="80">
        <f>'5th Cycle Summary-Final'!E309-VLOOKUP(FinalComparison!$G309,'SB35 Determination Data'!$K$4:$AN$415,I$2,FALSE)</f>
        <v>0</v>
      </c>
      <c r="J309" s="80">
        <f>'5th Cycle Summary-Final'!F309-VLOOKUP(FinalComparison!$G309,'SB35 Determination Data'!$K$4:$AN$415,J$2,FALSE)</f>
        <v>0</v>
      </c>
      <c r="K309" s="80">
        <f>'5th Cycle Summary-Final'!G309-VLOOKUP(FinalComparison!$G309,'SB35 Determination Data'!$K$4:$AN$415,K$2,FALSE)</f>
        <v>0</v>
      </c>
      <c r="L309" s="80">
        <f>'5th Cycle Summary-Final'!H309-VLOOKUP(FinalComparison!$G309,'SB35 Determination Data'!$K$4:$AN$415,L$2,FALSE)</f>
        <v>-138</v>
      </c>
      <c r="M309" s="80">
        <f>'5th Cycle Summary-Final'!I309-VLOOKUP(FinalComparison!$G309,'SB35 Determination Data'!$K$4:$AN$415,M$2,FALSE)</f>
        <v>0</v>
      </c>
      <c r="N309" s="80"/>
      <c r="O309" s="80"/>
      <c r="P309" s="80">
        <f>'5th Cycle Summary-Final'!J309-VLOOKUP(FinalComparison!$G309,'SB35 Determination Data'!$K$4:$AN$415,P$2,FALSE)</f>
        <v>-6</v>
      </c>
      <c r="Q309" s="80">
        <f>'5th Cycle Summary-Final'!K309-VLOOKUP(FinalComparison!$G309,'SB35 Determination Data'!$K$4:$AN$415,Q$2,FALSE)</f>
        <v>0</v>
      </c>
      <c r="R309" s="80">
        <f>'5th Cycle Summary-Final'!L309-VLOOKUP(FinalComparison!$G309,'SB35 Determination Data'!$K$4:$AN$415,R$2,FALSE)</f>
        <v>0</v>
      </c>
      <c r="S309" s="80">
        <f>'5th Cycle Summary-Final'!M309-VLOOKUP(FinalComparison!$G309,'SB35 Determination Data'!$K$4:$AN$415,S$2,FALSE)</f>
        <v>0</v>
      </c>
      <c r="T309" s="80">
        <f>'5th Cycle Summary-Final'!N309-VLOOKUP(FinalComparison!$G309,'SB35 Determination Data'!$K$4:$AN$415,T$2,FALSE)</f>
        <v>-6</v>
      </c>
      <c r="U309" s="34"/>
      <c r="V309" s="34"/>
      <c r="W309" s="80">
        <f>'5th Cycle Summary-Final'!O309-VLOOKUP(FinalComparison!$G309,'SB35 Determination Data'!$K$4:$AN$415,W$2,FALSE)</f>
        <v>0</v>
      </c>
      <c r="X309" s="34"/>
      <c r="Y309" s="80">
        <f>'5th Cycle Summary-Final'!P309-VLOOKUP(FinalComparison!$G309,'SB35 Determination Data'!$K$4:$AN$415,Y$2,FALSE)</f>
        <v>-11</v>
      </c>
      <c r="Z309" s="80">
        <f>'5th Cycle Summary-Final'!Q309-VLOOKUP(FinalComparison!$G309,'SB35 Determination Data'!$K$4:$AN$415,Z$2,FALSE)</f>
        <v>-29</v>
      </c>
      <c r="AA309" s="80">
        <f>'5th Cycle Summary-Final'!R309-VLOOKUP(FinalComparison!$G309,'SB35 Determination Data'!$K$4:$AN$415,AA$2,FALSE)</f>
        <v>18</v>
      </c>
      <c r="AB309" s="80">
        <f>'5th Cycle Summary-Final'!S309-VLOOKUP(FinalComparison!$G309,'SB35 Determination Data'!$K$4:$AN$415,AB$2,FALSE)</f>
        <v>-0.18561827956989246</v>
      </c>
      <c r="AC309" s="80">
        <f>'5th Cycle Summary-Final'!T309-VLOOKUP(FinalComparison!$G309,'SB35 Determination Data'!$K$4:$AN$415,AC$2,FALSE)</f>
        <v>-133</v>
      </c>
      <c r="AD309" s="80">
        <f>'5th Cycle Summary-Final'!U309-VLOOKUP(FinalComparison!$G309,'SB35 Determination Data'!$K$4:$AN$415,AD$2,FALSE)</f>
        <v>-271</v>
      </c>
      <c r="AE309" s="80">
        <f>'5th Cycle Summary-Final'!V309-VLOOKUP(FinalComparison!$G309,'SB35 Determination Data'!$K$4:$AN$415,AE$2,FALSE)</f>
        <v>4</v>
      </c>
      <c r="AF309" s="80">
        <f>'5th Cycle Summary-Final'!W309-VLOOKUP(FinalComparison!$G309,'SB35 Determination Data'!$K$4:$AN$415,AF$2,FALSE)</f>
        <v>-0.49108422939068086</v>
      </c>
    </row>
    <row r="310" spans="1:32" x14ac:dyDescent="0.2">
      <c r="A310" t="s">
        <v>29</v>
      </c>
      <c r="F310" t="s">
        <v>8</v>
      </c>
      <c r="G310" t="s">
        <v>86</v>
      </c>
      <c r="H310" s="80">
        <f>'5th Cycle Summary-Final'!D310-VLOOKUP(FinalComparison!$G310,'SB35 Determination Data'!$K$4:$AN$415,H$2,FALSE)</f>
        <v>0</v>
      </c>
      <c r="I310" s="80">
        <f>'5th Cycle Summary-Final'!E310-VLOOKUP(FinalComparison!$G310,'SB35 Determination Data'!$K$4:$AN$415,I$2,FALSE)</f>
        <v>-31</v>
      </c>
      <c r="J310" s="80">
        <f>'5th Cycle Summary-Final'!F310-VLOOKUP(FinalComparison!$G310,'SB35 Determination Data'!$K$4:$AN$415,J$2,FALSE)</f>
        <v>-31</v>
      </c>
      <c r="K310" s="80">
        <f>'5th Cycle Summary-Final'!G310-VLOOKUP(FinalComparison!$G310,'SB35 Determination Data'!$K$4:$AN$415,K$2,FALSE)</f>
        <v>0</v>
      </c>
      <c r="L310" s="80">
        <f>'5th Cycle Summary-Final'!H310-VLOOKUP(FinalComparison!$G310,'SB35 Determination Data'!$K$4:$AN$415,L$2,FALSE)</f>
        <v>20</v>
      </c>
      <c r="M310" s="80">
        <f>'5th Cycle Summary-Final'!I310-VLOOKUP(FinalComparison!$G310,'SB35 Determination Data'!$K$4:$AN$415,M$2,FALSE)</f>
        <v>-1.55</v>
      </c>
      <c r="N310" s="80"/>
      <c r="O310" s="80"/>
      <c r="P310" s="80">
        <f>'5th Cycle Summary-Final'!J310-VLOOKUP(FinalComparison!$G310,'SB35 Determination Data'!$K$4:$AN$415,P$2,FALSE)</f>
        <v>0</v>
      </c>
      <c r="Q310" s="80">
        <f>'5th Cycle Summary-Final'!K310-VLOOKUP(FinalComparison!$G310,'SB35 Determination Data'!$K$4:$AN$415,Q$2,FALSE)</f>
        <v>-34</v>
      </c>
      <c r="R310" s="80">
        <f>'5th Cycle Summary-Final'!L310-VLOOKUP(FinalComparison!$G310,'SB35 Determination Data'!$K$4:$AN$415,R$2,FALSE)</f>
        <v>-34</v>
      </c>
      <c r="S310" s="80">
        <f>'5th Cycle Summary-Final'!M310-VLOOKUP(FinalComparison!$G310,'SB35 Determination Data'!$K$4:$AN$415,S$2,FALSE)</f>
        <v>0</v>
      </c>
      <c r="T310" s="80">
        <f>'5th Cycle Summary-Final'!N310-VLOOKUP(FinalComparison!$G310,'SB35 Determination Data'!$K$4:$AN$415,T$2,FALSE)</f>
        <v>8</v>
      </c>
      <c r="U310" s="34"/>
      <c r="V310" s="34"/>
      <c r="W310" s="80">
        <f>'5th Cycle Summary-Final'!O310-VLOOKUP(FinalComparison!$G310,'SB35 Determination Data'!$K$4:$AN$415,W$2,FALSE)</f>
        <v>-4.25</v>
      </c>
      <c r="X310" s="34"/>
      <c r="Y310" s="80">
        <f>'5th Cycle Summary-Final'!P310-VLOOKUP(FinalComparison!$G310,'SB35 Determination Data'!$K$4:$AN$415,Y$2,FALSE)</f>
        <v>0</v>
      </c>
      <c r="Z310" s="80">
        <f>'5th Cycle Summary-Final'!Q310-VLOOKUP(FinalComparison!$G310,'SB35 Determination Data'!$K$4:$AN$415,Z$2,FALSE)</f>
        <v>0</v>
      </c>
      <c r="AA310" s="80">
        <f>'5th Cycle Summary-Final'!R310-VLOOKUP(FinalComparison!$G310,'SB35 Determination Data'!$K$4:$AN$415,AA$2,FALSE)</f>
        <v>0</v>
      </c>
      <c r="AB310" s="80">
        <f>'5th Cycle Summary-Final'!S310-VLOOKUP(FinalComparison!$G310,'SB35 Determination Data'!$K$4:$AN$415,AB$2,FALSE)</f>
        <v>0</v>
      </c>
      <c r="AC310" s="80">
        <f>'5th Cycle Summary-Final'!T310-VLOOKUP(FinalComparison!$G310,'SB35 Determination Data'!$K$4:$AN$415,AC$2,FALSE)</f>
        <v>0</v>
      </c>
      <c r="AD310" s="80">
        <f>'5th Cycle Summary-Final'!U310-VLOOKUP(FinalComparison!$G310,'SB35 Determination Data'!$K$4:$AN$415,AD$2,FALSE)</f>
        <v>-4</v>
      </c>
      <c r="AE310" s="80">
        <f>'5th Cycle Summary-Final'!V310-VLOOKUP(FinalComparison!$G310,'SB35 Determination Data'!$K$4:$AN$415,AE$2,FALSE)</f>
        <v>4</v>
      </c>
      <c r="AF310" s="80">
        <f>'5th Cycle Summary-Final'!W310-VLOOKUP(FinalComparison!$G310,'SB35 Determination Data'!$K$4:$AN$415,AF$2,FALSE)</f>
        <v>-0.18181818181818182</v>
      </c>
    </row>
    <row r="311" spans="1:32" x14ac:dyDescent="0.2">
      <c r="A311" t="s">
        <v>29</v>
      </c>
      <c r="F311" t="s">
        <v>8</v>
      </c>
      <c r="G311" t="s">
        <v>98</v>
      </c>
      <c r="H311" s="80">
        <f>'5th Cycle Summary-Final'!D311-VLOOKUP(FinalComparison!$G311,'SB35 Determination Data'!$K$4:$AN$415,H$2,FALSE)</f>
        <v>0</v>
      </c>
      <c r="I311" s="80">
        <f>'5th Cycle Summary-Final'!E311-VLOOKUP(FinalComparison!$G311,'SB35 Determination Data'!$K$4:$AN$415,I$2,FALSE)</f>
        <v>0</v>
      </c>
      <c r="J311" s="80">
        <f>'5th Cycle Summary-Final'!F311-VLOOKUP(FinalComparison!$G311,'SB35 Determination Data'!$K$4:$AN$415,J$2,FALSE)</f>
        <v>0</v>
      </c>
      <c r="K311" s="80">
        <f>'5th Cycle Summary-Final'!G311-VLOOKUP(FinalComparison!$G311,'SB35 Determination Data'!$K$4:$AN$415,K$2,FALSE)</f>
        <v>0</v>
      </c>
      <c r="L311" s="80">
        <f>'5th Cycle Summary-Final'!H311-VLOOKUP(FinalComparison!$G311,'SB35 Determination Data'!$K$4:$AN$415,L$2,FALSE)</f>
        <v>0</v>
      </c>
      <c r="M311" s="80">
        <f>'5th Cycle Summary-Final'!I311-VLOOKUP(FinalComparison!$G311,'SB35 Determination Data'!$K$4:$AN$415,M$2,FALSE)</f>
        <v>0</v>
      </c>
      <c r="N311" s="80"/>
      <c r="O311" s="80"/>
      <c r="P311" s="80">
        <f>'5th Cycle Summary-Final'!J311-VLOOKUP(FinalComparison!$G311,'SB35 Determination Data'!$K$4:$AN$415,P$2,FALSE)</f>
        <v>0</v>
      </c>
      <c r="Q311" s="80">
        <f>'5th Cycle Summary-Final'!K311-VLOOKUP(FinalComparison!$G311,'SB35 Determination Data'!$K$4:$AN$415,Q$2,FALSE)</f>
        <v>-37</v>
      </c>
      <c r="R311" s="80">
        <f>'5th Cycle Summary-Final'!L311-VLOOKUP(FinalComparison!$G311,'SB35 Determination Data'!$K$4:$AN$415,R$2,FALSE)</f>
        <v>0</v>
      </c>
      <c r="S311" s="80">
        <f>'5th Cycle Summary-Final'!M311-VLOOKUP(FinalComparison!$G311,'SB35 Determination Data'!$K$4:$AN$415,S$2,FALSE)</f>
        <v>-37</v>
      </c>
      <c r="T311" s="80">
        <f>'5th Cycle Summary-Final'!N311-VLOOKUP(FinalComparison!$G311,'SB35 Determination Data'!$K$4:$AN$415,T$2,FALSE)</f>
        <v>0</v>
      </c>
      <c r="U311" s="34"/>
      <c r="V311" s="34"/>
      <c r="W311" s="80">
        <f>'5th Cycle Summary-Final'!O311-VLOOKUP(FinalComparison!$G311,'SB35 Determination Data'!$K$4:$AN$415,W$2,FALSE)</f>
        <v>-0.19680851063829774</v>
      </c>
      <c r="X311" s="34"/>
      <c r="Y311" s="80">
        <f>'5th Cycle Summary-Final'!P311-VLOOKUP(FinalComparison!$G311,'SB35 Determination Data'!$K$4:$AN$415,Y$2,FALSE)</f>
        <v>0</v>
      </c>
      <c r="Z311" s="80">
        <f>'5th Cycle Summary-Final'!Q311-VLOOKUP(FinalComparison!$G311,'SB35 Determination Data'!$K$4:$AN$415,Z$2,FALSE)</f>
        <v>-37</v>
      </c>
      <c r="AA311" s="80">
        <f>'5th Cycle Summary-Final'!R311-VLOOKUP(FinalComparison!$G311,'SB35 Determination Data'!$K$4:$AN$415,AA$2,FALSE)</f>
        <v>37</v>
      </c>
      <c r="AB311" s="80">
        <f>'5th Cycle Summary-Final'!S311-VLOOKUP(FinalComparison!$G311,'SB35 Determination Data'!$K$4:$AN$415,AB$2,FALSE)</f>
        <v>-0.16742081447963802</v>
      </c>
      <c r="AC311" s="80">
        <f>'5th Cycle Summary-Final'!T311-VLOOKUP(FinalComparison!$G311,'SB35 Determination Data'!$K$4:$AN$415,AC$2,FALSE)</f>
        <v>0</v>
      </c>
      <c r="AD311" s="80">
        <f>'5th Cycle Summary-Final'!U311-VLOOKUP(FinalComparison!$G311,'SB35 Determination Data'!$K$4:$AN$415,AD$2,FALSE)</f>
        <v>-22</v>
      </c>
      <c r="AE311" s="80">
        <f>'5th Cycle Summary-Final'!V311-VLOOKUP(FinalComparison!$G311,'SB35 Determination Data'!$K$4:$AN$415,AE$2,FALSE)</f>
        <v>22</v>
      </c>
      <c r="AF311" s="80">
        <f>'5th Cycle Summary-Final'!W311-VLOOKUP(FinalComparison!$G311,'SB35 Determination Data'!$K$4:$AN$415,AF$2,FALSE)</f>
        <v>-4.06654343807763E-2</v>
      </c>
    </row>
    <row r="312" spans="1:32" x14ac:dyDescent="0.2">
      <c r="A312" t="s">
        <v>29</v>
      </c>
      <c r="F312" t="s">
        <v>8</v>
      </c>
      <c r="G312" t="s">
        <v>111</v>
      </c>
      <c r="H312" s="80">
        <f>'5th Cycle Summary-Final'!D312-VLOOKUP(FinalComparison!$G312,'SB35 Determination Data'!$K$4:$AN$415,H$2,FALSE)</f>
        <v>0</v>
      </c>
      <c r="I312" s="80">
        <f>'5th Cycle Summary-Final'!E312-VLOOKUP(FinalComparison!$G312,'SB35 Determination Data'!$K$4:$AN$415,I$2,FALSE)</f>
        <v>0</v>
      </c>
      <c r="J312" s="80">
        <f>'5th Cycle Summary-Final'!F312-VLOOKUP(FinalComparison!$G312,'SB35 Determination Data'!$K$4:$AN$415,J$2,FALSE)</f>
        <v>0</v>
      </c>
      <c r="K312" s="80">
        <f>'5th Cycle Summary-Final'!G312-VLOOKUP(FinalComparison!$G312,'SB35 Determination Data'!$K$4:$AN$415,K$2,FALSE)</f>
        <v>0</v>
      </c>
      <c r="L312" s="80">
        <f>'5th Cycle Summary-Final'!H312-VLOOKUP(FinalComparison!$G312,'SB35 Determination Data'!$K$4:$AN$415,L$2,FALSE)</f>
        <v>0</v>
      </c>
      <c r="M312" s="80">
        <f>'5th Cycle Summary-Final'!I312-VLOOKUP(FinalComparison!$G312,'SB35 Determination Data'!$K$4:$AN$415,M$2,FALSE)</f>
        <v>0</v>
      </c>
      <c r="N312" s="80"/>
      <c r="O312" s="80"/>
      <c r="P312" s="80">
        <f>'5th Cycle Summary-Final'!J312-VLOOKUP(FinalComparison!$G312,'SB35 Determination Data'!$K$4:$AN$415,P$2,FALSE)</f>
        <v>0</v>
      </c>
      <c r="Q312" s="80">
        <f>'5th Cycle Summary-Final'!K312-VLOOKUP(FinalComparison!$G312,'SB35 Determination Data'!$K$4:$AN$415,Q$2,FALSE)</f>
        <v>0</v>
      </c>
      <c r="R312" s="80">
        <f>'5th Cycle Summary-Final'!L312-VLOOKUP(FinalComparison!$G312,'SB35 Determination Data'!$K$4:$AN$415,R$2,FALSE)</f>
        <v>0</v>
      </c>
      <c r="S312" s="80">
        <f>'5th Cycle Summary-Final'!M312-VLOOKUP(FinalComparison!$G312,'SB35 Determination Data'!$K$4:$AN$415,S$2,FALSE)</f>
        <v>0</v>
      </c>
      <c r="T312" s="80">
        <f>'5th Cycle Summary-Final'!N312-VLOOKUP(FinalComparison!$G312,'SB35 Determination Data'!$K$4:$AN$415,T$2,FALSE)</f>
        <v>0</v>
      </c>
      <c r="U312" s="34"/>
      <c r="V312" s="34"/>
      <c r="W312" s="80">
        <f>'5th Cycle Summary-Final'!O312-VLOOKUP(FinalComparison!$G312,'SB35 Determination Data'!$K$4:$AN$415,W$2,FALSE)</f>
        <v>0</v>
      </c>
      <c r="X312" s="34"/>
      <c r="Y312" s="80">
        <f>'5th Cycle Summary-Final'!P312-VLOOKUP(FinalComparison!$G312,'SB35 Determination Data'!$K$4:$AN$415,Y$2,FALSE)</f>
        <v>0</v>
      </c>
      <c r="Z312" s="80">
        <f>'5th Cycle Summary-Final'!Q312-VLOOKUP(FinalComparison!$G312,'SB35 Determination Data'!$K$4:$AN$415,Z$2,FALSE)</f>
        <v>0</v>
      </c>
      <c r="AA312" s="80">
        <f>'5th Cycle Summary-Final'!R312-VLOOKUP(FinalComparison!$G312,'SB35 Determination Data'!$K$4:$AN$415,AA$2,FALSE)</f>
        <v>0</v>
      </c>
      <c r="AB312" s="80">
        <f>'5th Cycle Summary-Final'!S312-VLOOKUP(FinalComparison!$G312,'SB35 Determination Data'!$K$4:$AN$415,AB$2,FALSE)</f>
        <v>0</v>
      </c>
      <c r="AC312" s="80">
        <f>'5th Cycle Summary-Final'!T312-VLOOKUP(FinalComparison!$G312,'SB35 Determination Data'!$K$4:$AN$415,AC$2,FALSE)</f>
        <v>0</v>
      </c>
      <c r="AD312" s="80">
        <f>'5th Cycle Summary-Final'!U312-VLOOKUP(FinalComparison!$G312,'SB35 Determination Data'!$K$4:$AN$415,AD$2,FALSE)</f>
        <v>0</v>
      </c>
      <c r="AE312" s="80">
        <f>'5th Cycle Summary-Final'!V312-VLOOKUP(FinalComparison!$G312,'SB35 Determination Data'!$K$4:$AN$415,AE$2,FALSE)</f>
        <v>0</v>
      </c>
      <c r="AF312" s="80">
        <f>'5th Cycle Summary-Final'!W312-VLOOKUP(FinalComparison!$G312,'SB35 Determination Data'!$K$4:$AN$415,AF$2,FALSE)</f>
        <v>0</v>
      </c>
    </row>
    <row r="313" spans="1:32" x14ac:dyDescent="0.2">
      <c r="A313" t="s">
        <v>29</v>
      </c>
      <c r="F313" t="s">
        <v>8</v>
      </c>
      <c r="G313" t="s">
        <v>127</v>
      </c>
      <c r="H313" s="80">
        <f>'5th Cycle Summary-Final'!D313-VLOOKUP(FinalComparison!$G313,'SB35 Determination Data'!$K$4:$AN$415,H$2,FALSE)</f>
        <v>0</v>
      </c>
      <c r="I313" s="80">
        <f>'5th Cycle Summary-Final'!E313-VLOOKUP(FinalComparison!$G313,'SB35 Determination Data'!$K$4:$AN$415,I$2,FALSE)</f>
        <v>0</v>
      </c>
      <c r="J313" s="80">
        <f>'5th Cycle Summary-Final'!F313-VLOOKUP(FinalComparison!$G313,'SB35 Determination Data'!$K$4:$AN$415,J$2,FALSE)</f>
        <v>0</v>
      </c>
      <c r="K313" s="80">
        <f>'5th Cycle Summary-Final'!G313-VLOOKUP(FinalComparison!$G313,'SB35 Determination Data'!$K$4:$AN$415,K$2,FALSE)</f>
        <v>0</v>
      </c>
      <c r="L313" s="80">
        <f>'5th Cycle Summary-Final'!H313-VLOOKUP(FinalComparison!$G313,'SB35 Determination Data'!$K$4:$AN$415,L$2,FALSE)</f>
        <v>0</v>
      </c>
      <c r="M313" s="80">
        <f>'5th Cycle Summary-Final'!I313-VLOOKUP(FinalComparison!$G313,'SB35 Determination Data'!$K$4:$AN$415,M$2,FALSE)</f>
        <v>0</v>
      </c>
      <c r="N313" s="80"/>
      <c r="O313" s="80"/>
      <c r="P313" s="80">
        <f>'5th Cycle Summary-Final'!J313-VLOOKUP(FinalComparison!$G313,'SB35 Determination Data'!$K$4:$AN$415,P$2,FALSE)</f>
        <v>0</v>
      </c>
      <c r="Q313" s="80">
        <f>'5th Cycle Summary-Final'!K313-VLOOKUP(FinalComparison!$G313,'SB35 Determination Data'!$K$4:$AN$415,Q$2,FALSE)</f>
        <v>0</v>
      </c>
      <c r="R313" s="80">
        <f>'5th Cycle Summary-Final'!L313-VLOOKUP(FinalComparison!$G313,'SB35 Determination Data'!$K$4:$AN$415,R$2,FALSE)</f>
        <v>0</v>
      </c>
      <c r="S313" s="80">
        <f>'5th Cycle Summary-Final'!M313-VLOOKUP(FinalComparison!$G313,'SB35 Determination Data'!$K$4:$AN$415,S$2,FALSE)</f>
        <v>0</v>
      </c>
      <c r="T313" s="80">
        <f>'5th Cycle Summary-Final'!N313-VLOOKUP(FinalComparison!$G313,'SB35 Determination Data'!$K$4:$AN$415,T$2,FALSE)</f>
        <v>0</v>
      </c>
      <c r="U313" s="34"/>
      <c r="V313" s="34"/>
      <c r="W313" s="80">
        <f>'5th Cycle Summary-Final'!O313-VLOOKUP(FinalComparison!$G313,'SB35 Determination Data'!$K$4:$AN$415,W$2,FALSE)</f>
        <v>0</v>
      </c>
      <c r="X313" s="34"/>
      <c r="Y313" s="80">
        <f>'5th Cycle Summary-Final'!P313-VLOOKUP(FinalComparison!$G313,'SB35 Determination Data'!$K$4:$AN$415,Y$2,FALSE)</f>
        <v>0</v>
      </c>
      <c r="Z313" s="80">
        <f>'5th Cycle Summary-Final'!Q313-VLOOKUP(FinalComparison!$G313,'SB35 Determination Data'!$K$4:$AN$415,Z$2,FALSE)</f>
        <v>0</v>
      </c>
      <c r="AA313" s="80">
        <f>'5th Cycle Summary-Final'!R313-VLOOKUP(FinalComparison!$G313,'SB35 Determination Data'!$K$4:$AN$415,AA$2,FALSE)</f>
        <v>0</v>
      </c>
      <c r="AB313" s="80">
        <f>'5th Cycle Summary-Final'!S313-VLOOKUP(FinalComparison!$G313,'SB35 Determination Data'!$K$4:$AN$415,AB$2,FALSE)</f>
        <v>0</v>
      </c>
      <c r="AC313" s="80">
        <f>'5th Cycle Summary-Final'!T313-VLOOKUP(FinalComparison!$G313,'SB35 Determination Data'!$K$4:$AN$415,AC$2,FALSE)</f>
        <v>0</v>
      </c>
      <c r="AD313" s="80">
        <f>'5th Cycle Summary-Final'!U313-VLOOKUP(FinalComparison!$G313,'SB35 Determination Data'!$K$4:$AN$415,AD$2,FALSE)</f>
        <v>0</v>
      </c>
      <c r="AE313" s="80">
        <f>'5th Cycle Summary-Final'!V313-VLOOKUP(FinalComparison!$G313,'SB35 Determination Data'!$K$4:$AN$415,AE$2,FALSE)</f>
        <v>0</v>
      </c>
      <c r="AF313" s="80">
        <f>'5th Cycle Summary-Final'!W313-VLOOKUP(FinalComparison!$G313,'SB35 Determination Data'!$K$4:$AN$415,AF$2,FALSE)</f>
        <v>0</v>
      </c>
    </row>
    <row r="314" spans="1:32" x14ac:dyDescent="0.2">
      <c r="A314" t="s">
        <v>29</v>
      </c>
      <c r="F314" t="s">
        <v>8</v>
      </c>
      <c r="G314" t="s">
        <v>144</v>
      </c>
      <c r="H314" s="80">
        <f>'5th Cycle Summary-Final'!D314-VLOOKUP(FinalComparison!$G314,'SB35 Determination Data'!$K$4:$AN$415,H$2,FALSE)</f>
        <v>0</v>
      </c>
      <c r="I314" s="80">
        <f>'5th Cycle Summary-Final'!E314-VLOOKUP(FinalComparison!$G314,'SB35 Determination Data'!$K$4:$AN$415,I$2,FALSE)</f>
        <v>0</v>
      </c>
      <c r="J314" s="80">
        <f>'5th Cycle Summary-Final'!F314-VLOOKUP(FinalComparison!$G314,'SB35 Determination Data'!$K$4:$AN$415,J$2,FALSE)</f>
        <v>0</v>
      </c>
      <c r="K314" s="80">
        <f>'5th Cycle Summary-Final'!G314-VLOOKUP(FinalComparison!$G314,'SB35 Determination Data'!$K$4:$AN$415,K$2,FALSE)</f>
        <v>0</v>
      </c>
      <c r="L314" s="80">
        <f>'5th Cycle Summary-Final'!H314-VLOOKUP(FinalComparison!$G314,'SB35 Determination Data'!$K$4:$AN$415,L$2,FALSE)</f>
        <v>0</v>
      </c>
      <c r="M314" s="80">
        <f>'5th Cycle Summary-Final'!I314-VLOOKUP(FinalComparison!$G314,'SB35 Determination Data'!$K$4:$AN$415,M$2,FALSE)</f>
        <v>0</v>
      </c>
      <c r="N314" s="80"/>
      <c r="O314" s="80"/>
      <c r="P314" s="80">
        <f>'5th Cycle Summary-Final'!J314-VLOOKUP(FinalComparison!$G314,'SB35 Determination Data'!$K$4:$AN$415,P$2,FALSE)</f>
        <v>0</v>
      </c>
      <c r="Q314" s="80">
        <f>'5th Cycle Summary-Final'!K314-VLOOKUP(FinalComparison!$G314,'SB35 Determination Data'!$K$4:$AN$415,Q$2,FALSE)</f>
        <v>0</v>
      </c>
      <c r="R314" s="80">
        <f>'5th Cycle Summary-Final'!L314-VLOOKUP(FinalComparison!$G314,'SB35 Determination Data'!$K$4:$AN$415,R$2,FALSE)</f>
        <v>0</v>
      </c>
      <c r="S314" s="80">
        <f>'5th Cycle Summary-Final'!M314-VLOOKUP(FinalComparison!$G314,'SB35 Determination Data'!$K$4:$AN$415,S$2,FALSE)</f>
        <v>0</v>
      </c>
      <c r="T314" s="80">
        <f>'5th Cycle Summary-Final'!N314-VLOOKUP(FinalComparison!$G314,'SB35 Determination Data'!$K$4:$AN$415,T$2,FALSE)</f>
        <v>0</v>
      </c>
      <c r="U314" s="34"/>
      <c r="V314" s="34"/>
      <c r="W314" s="80">
        <f>'5th Cycle Summary-Final'!O314-VLOOKUP(FinalComparison!$G314,'SB35 Determination Data'!$K$4:$AN$415,W$2,FALSE)</f>
        <v>0</v>
      </c>
      <c r="X314" s="34"/>
      <c r="Y314" s="80">
        <f>'5th Cycle Summary-Final'!P314-VLOOKUP(FinalComparison!$G314,'SB35 Determination Data'!$K$4:$AN$415,Y$2,FALSE)</f>
        <v>0</v>
      </c>
      <c r="Z314" s="80">
        <f>'5th Cycle Summary-Final'!Q314-VLOOKUP(FinalComparison!$G314,'SB35 Determination Data'!$K$4:$AN$415,Z$2,FALSE)</f>
        <v>-3</v>
      </c>
      <c r="AA314" s="80">
        <f>'5th Cycle Summary-Final'!R314-VLOOKUP(FinalComparison!$G314,'SB35 Determination Data'!$K$4:$AN$415,AA$2,FALSE)</f>
        <v>3</v>
      </c>
      <c r="AB314" s="80">
        <f>'5th Cycle Summary-Final'!S314-VLOOKUP(FinalComparison!$G314,'SB35 Determination Data'!$K$4:$AN$415,AB$2,FALSE)</f>
        <v>-8.3333333333333315E-2</v>
      </c>
      <c r="AC314" s="80">
        <f>'5th Cycle Summary-Final'!T314-VLOOKUP(FinalComparison!$G314,'SB35 Determination Data'!$K$4:$AN$415,AC$2,FALSE)</f>
        <v>0</v>
      </c>
      <c r="AD314" s="80">
        <f>'5th Cycle Summary-Final'!U314-VLOOKUP(FinalComparison!$G314,'SB35 Determination Data'!$K$4:$AN$415,AD$2,FALSE)</f>
        <v>-10</v>
      </c>
      <c r="AE314" s="80">
        <f>'5th Cycle Summary-Final'!V314-VLOOKUP(FinalComparison!$G314,'SB35 Determination Data'!$K$4:$AN$415,AE$2,FALSE)</f>
        <v>10</v>
      </c>
      <c r="AF314" s="80">
        <f>'5th Cycle Summary-Final'!W314-VLOOKUP(FinalComparison!$G314,'SB35 Determination Data'!$K$4:$AN$415,AF$2,FALSE)</f>
        <v>-8.2644628099173556E-2</v>
      </c>
    </row>
    <row r="315" spans="1:32" x14ac:dyDescent="0.2">
      <c r="A315" t="s">
        <v>29</v>
      </c>
      <c r="F315" t="s">
        <v>8</v>
      </c>
      <c r="G315" t="s">
        <v>1006</v>
      </c>
      <c r="H315" s="80">
        <f>'5th Cycle Summary-Final'!D315-VLOOKUP(FinalComparison!$G315,'SB35 Determination Data'!$K$4:$AN$415,H$2,FALSE)</f>
        <v>0</v>
      </c>
      <c r="I315" s="80">
        <f>'5th Cycle Summary-Final'!E315-VLOOKUP(FinalComparison!$G315,'SB35 Determination Data'!$K$4:$AN$415,I$2,FALSE)</f>
        <v>-6</v>
      </c>
      <c r="J315" s="80">
        <f>'5th Cycle Summary-Final'!F315-VLOOKUP(FinalComparison!$G315,'SB35 Determination Data'!$K$4:$AN$415,J$2,FALSE)</f>
        <v>0</v>
      </c>
      <c r="K315" s="80">
        <f>'5th Cycle Summary-Final'!G315-VLOOKUP(FinalComparison!$G315,'SB35 Determination Data'!$K$4:$AN$415,K$2,FALSE)</f>
        <v>-6</v>
      </c>
      <c r="L315" s="80">
        <f>'5th Cycle Summary-Final'!H315-VLOOKUP(FinalComparison!$G315,'SB35 Determination Data'!$K$4:$AN$415,L$2,FALSE)</f>
        <v>4</v>
      </c>
      <c r="M315" s="80">
        <f>'5th Cycle Summary-Final'!I315-VLOOKUP(FinalComparison!$G315,'SB35 Determination Data'!$K$4:$AN$415,M$2,FALSE)</f>
        <v>-0.1875</v>
      </c>
      <c r="N315" s="80"/>
      <c r="O315" s="80"/>
      <c r="P315" s="80">
        <f>'5th Cycle Summary-Final'!J315-VLOOKUP(FinalComparison!$G315,'SB35 Determination Data'!$K$4:$AN$415,P$2,FALSE)</f>
        <v>0</v>
      </c>
      <c r="Q315" s="80">
        <f>'5th Cycle Summary-Final'!K315-VLOOKUP(FinalComparison!$G315,'SB35 Determination Data'!$K$4:$AN$415,Q$2,FALSE)</f>
        <v>-4</v>
      </c>
      <c r="R315" s="80">
        <f>'5th Cycle Summary-Final'!L315-VLOOKUP(FinalComparison!$G315,'SB35 Determination Data'!$K$4:$AN$415,R$2,FALSE)</f>
        <v>0</v>
      </c>
      <c r="S315" s="80">
        <f>'5th Cycle Summary-Final'!M315-VLOOKUP(FinalComparison!$G315,'SB35 Determination Data'!$K$4:$AN$415,S$2,FALSE)</f>
        <v>-4</v>
      </c>
      <c r="T315" s="80">
        <f>'5th Cycle Summary-Final'!N315-VLOOKUP(FinalComparison!$G315,'SB35 Determination Data'!$K$4:$AN$415,T$2,FALSE)</f>
        <v>4</v>
      </c>
      <c r="U315" s="34"/>
      <c r="V315" s="34"/>
      <c r="W315" s="80">
        <f>'5th Cycle Summary-Final'!O315-VLOOKUP(FinalComparison!$G315,'SB35 Determination Data'!$K$4:$AN$415,W$2,FALSE)</f>
        <v>-0.23529411764705888</v>
      </c>
      <c r="X315" s="34"/>
      <c r="Y315" s="80">
        <f>'5th Cycle Summary-Final'!P315-VLOOKUP(FinalComparison!$G315,'SB35 Determination Data'!$K$4:$AN$415,Y$2,FALSE)</f>
        <v>0</v>
      </c>
      <c r="Z315" s="80">
        <f>'5th Cycle Summary-Final'!Q315-VLOOKUP(FinalComparison!$G315,'SB35 Determination Data'!$K$4:$AN$415,Z$2,FALSE)</f>
        <v>-3</v>
      </c>
      <c r="AA315" s="80">
        <f>'5th Cycle Summary-Final'!R315-VLOOKUP(FinalComparison!$G315,'SB35 Determination Data'!$K$4:$AN$415,AA$2,FALSE)</f>
        <v>3</v>
      </c>
      <c r="AB315" s="80">
        <f>'5th Cycle Summary-Final'!S315-VLOOKUP(FinalComparison!$G315,'SB35 Determination Data'!$K$4:$AN$415,AB$2,FALSE)</f>
        <v>-0.1428571428571429</v>
      </c>
      <c r="AC315" s="80">
        <f>'5th Cycle Summary-Final'!T315-VLOOKUP(FinalComparison!$G315,'SB35 Determination Data'!$K$4:$AN$415,AC$2,FALSE)</f>
        <v>0</v>
      </c>
      <c r="AD315" s="80">
        <f>'5th Cycle Summary-Final'!U315-VLOOKUP(FinalComparison!$G315,'SB35 Determination Data'!$K$4:$AN$415,AD$2,FALSE)</f>
        <v>-3</v>
      </c>
      <c r="AE315" s="80">
        <f>'5th Cycle Summary-Final'!V315-VLOOKUP(FinalComparison!$G315,'SB35 Determination Data'!$K$4:$AN$415,AE$2,FALSE)</f>
        <v>3</v>
      </c>
      <c r="AF315" s="80">
        <f>'5th Cycle Summary-Final'!W315-VLOOKUP(FinalComparison!$G315,'SB35 Determination Data'!$K$4:$AN$415,AF$2,FALSE)</f>
        <v>-0.1428571428571429</v>
      </c>
    </row>
    <row r="316" spans="1:32" x14ac:dyDescent="0.2">
      <c r="A316" t="s">
        <v>29</v>
      </c>
      <c r="F316" t="s">
        <v>8</v>
      </c>
      <c r="G316" t="s">
        <v>954</v>
      </c>
      <c r="H316" s="80">
        <f>'5th Cycle Summary-Final'!D316-VLOOKUP(FinalComparison!$G316,'SB35 Determination Data'!$K$4:$AN$415,H$2,FALSE)</f>
        <v>0</v>
      </c>
      <c r="I316" s="80">
        <f>'5th Cycle Summary-Final'!E316-VLOOKUP(FinalComparison!$G316,'SB35 Determination Data'!$K$4:$AN$415,I$2,FALSE)</f>
        <v>-9</v>
      </c>
      <c r="J316" s="80">
        <f>'5th Cycle Summary-Final'!F316-VLOOKUP(FinalComparison!$G316,'SB35 Determination Data'!$K$4:$AN$415,J$2,FALSE)</f>
        <v>0</v>
      </c>
      <c r="K316" s="80">
        <f>'5th Cycle Summary-Final'!G316-VLOOKUP(FinalComparison!$G316,'SB35 Determination Data'!$K$4:$AN$415,K$2,FALSE)</f>
        <v>-9</v>
      </c>
      <c r="L316" s="80">
        <f>'5th Cycle Summary-Final'!H316-VLOOKUP(FinalComparison!$G316,'SB35 Determination Data'!$K$4:$AN$415,L$2,FALSE)</f>
        <v>9</v>
      </c>
      <c r="M316" s="80">
        <f>'5th Cycle Summary-Final'!I316-VLOOKUP(FinalComparison!$G316,'SB35 Determination Data'!$K$4:$AN$415,M$2,FALSE)</f>
        <v>-3.8626609442060089E-2</v>
      </c>
      <c r="N316" s="80"/>
      <c r="O316" s="80"/>
      <c r="P316" s="80">
        <f>'5th Cycle Summary-Final'!J316-VLOOKUP(FinalComparison!$G316,'SB35 Determination Data'!$K$4:$AN$415,P$2,FALSE)</f>
        <v>0</v>
      </c>
      <c r="Q316" s="80">
        <f>'5th Cycle Summary-Final'!K316-VLOOKUP(FinalComparison!$G316,'SB35 Determination Data'!$K$4:$AN$415,Q$2,FALSE)</f>
        <v>-6</v>
      </c>
      <c r="R316" s="80">
        <f>'5th Cycle Summary-Final'!L316-VLOOKUP(FinalComparison!$G316,'SB35 Determination Data'!$K$4:$AN$415,R$2,FALSE)</f>
        <v>-1</v>
      </c>
      <c r="S316" s="80">
        <f>'5th Cycle Summary-Final'!M316-VLOOKUP(FinalComparison!$G316,'SB35 Determination Data'!$K$4:$AN$415,S$2,FALSE)</f>
        <v>-5</v>
      </c>
      <c r="T316" s="80">
        <f>'5th Cycle Summary-Final'!N316-VLOOKUP(FinalComparison!$G316,'SB35 Determination Data'!$K$4:$AN$415,T$2,FALSE)</f>
        <v>6</v>
      </c>
      <c r="U316" s="34"/>
      <c r="V316" s="34"/>
      <c r="W316" s="80">
        <f>'5th Cycle Summary-Final'!O316-VLOOKUP(FinalComparison!$G316,'SB35 Determination Data'!$K$4:$AN$415,W$2,FALSE)</f>
        <v>-4.6511627906976771E-2</v>
      </c>
      <c r="X316" s="34"/>
      <c r="Y316" s="80">
        <f>'5th Cycle Summary-Final'!P316-VLOOKUP(FinalComparison!$G316,'SB35 Determination Data'!$K$4:$AN$415,Y$2,FALSE)</f>
        <v>0</v>
      </c>
      <c r="Z316" s="80">
        <f>'5th Cycle Summary-Final'!Q316-VLOOKUP(FinalComparison!$G316,'SB35 Determination Data'!$K$4:$AN$415,Z$2,FALSE)</f>
        <v>-3</v>
      </c>
      <c r="AA316" s="80">
        <f>'5th Cycle Summary-Final'!R316-VLOOKUP(FinalComparison!$G316,'SB35 Determination Data'!$K$4:$AN$415,AA$2,FALSE)</f>
        <v>3</v>
      </c>
      <c r="AB316" s="80">
        <f>'5th Cycle Summary-Final'!S316-VLOOKUP(FinalComparison!$G316,'SB35 Determination Data'!$K$4:$AN$415,AB$2,FALSE)</f>
        <v>-2.097902097902098E-2</v>
      </c>
      <c r="AC316" s="80">
        <f>'5th Cycle Summary-Final'!T316-VLOOKUP(FinalComparison!$G316,'SB35 Determination Data'!$K$4:$AN$415,AC$2,FALSE)</f>
        <v>0</v>
      </c>
      <c r="AD316" s="80">
        <f>'5th Cycle Summary-Final'!U316-VLOOKUP(FinalComparison!$G316,'SB35 Determination Data'!$K$4:$AN$415,AD$2,FALSE)</f>
        <v>-26</v>
      </c>
      <c r="AE316" s="80">
        <f>'5th Cycle Summary-Final'!V316-VLOOKUP(FinalComparison!$G316,'SB35 Determination Data'!$K$4:$AN$415,AE$2,FALSE)</f>
        <v>0</v>
      </c>
      <c r="AF316" s="80">
        <f>'5th Cycle Summary-Final'!W316-VLOOKUP(FinalComparison!$G316,'SB35 Determination Data'!$K$4:$AN$415,AF$2,FALSE)</f>
        <v>-0.17333333333333378</v>
      </c>
    </row>
    <row r="317" spans="1:32" x14ac:dyDescent="0.2">
      <c r="A317" t="s">
        <v>29</v>
      </c>
      <c r="F317" t="s">
        <v>8</v>
      </c>
      <c r="G317" t="s">
        <v>955</v>
      </c>
      <c r="H317" s="80">
        <f>'5th Cycle Summary-Final'!D317-VLOOKUP(FinalComparison!$G317,'SB35 Determination Data'!$K$4:$AN$415,H$2,FALSE)</f>
        <v>0</v>
      </c>
      <c r="I317" s="80">
        <f>'5th Cycle Summary-Final'!E317-VLOOKUP(FinalComparison!$G317,'SB35 Determination Data'!$K$4:$AN$415,I$2,FALSE)</f>
        <v>0</v>
      </c>
      <c r="J317" s="80">
        <f>'5th Cycle Summary-Final'!F317-VLOOKUP(FinalComparison!$G317,'SB35 Determination Data'!$K$4:$AN$415,J$2,FALSE)</f>
        <v>0</v>
      </c>
      <c r="K317" s="80">
        <f>'5th Cycle Summary-Final'!G317-VLOOKUP(FinalComparison!$G317,'SB35 Determination Data'!$K$4:$AN$415,K$2,FALSE)</f>
        <v>0</v>
      </c>
      <c r="L317" s="80">
        <f>'5th Cycle Summary-Final'!H317-VLOOKUP(FinalComparison!$G317,'SB35 Determination Data'!$K$4:$AN$415,L$2,FALSE)</f>
        <v>0</v>
      </c>
      <c r="M317" s="80">
        <f>'5th Cycle Summary-Final'!I317-VLOOKUP(FinalComparison!$G317,'SB35 Determination Data'!$K$4:$AN$415,M$2,FALSE)</f>
        <v>0</v>
      </c>
      <c r="N317" s="80"/>
      <c r="O317" s="80"/>
      <c r="P317" s="80">
        <f>'5th Cycle Summary-Final'!J317-VLOOKUP(FinalComparison!$G317,'SB35 Determination Data'!$K$4:$AN$415,P$2,FALSE)</f>
        <v>0</v>
      </c>
      <c r="Q317" s="80">
        <f>'5th Cycle Summary-Final'!K317-VLOOKUP(FinalComparison!$G317,'SB35 Determination Data'!$K$4:$AN$415,Q$2,FALSE)</f>
        <v>0</v>
      </c>
      <c r="R317" s="80">
        <f>'5th Cycle Summary-Final'!L317-VLOOKUP(FinalComparison!$G317,'SB35 Determination Data'!$K$4:$AN$415,R$2,FALSE)</f>
        <v>0</v>
      </c>
      <c r="S317" s="80">
        <f>'5th Cycle Summary-Final'!M317-VLOOKUP(FinalComparison!$G317,'SB35 Determination Data'!$K$4:$AN$415,S$2,FALSE)</f>
        <v>0</v>
      </c>
      <c r="T317" s="80">
        <f>'5th Cycle Summary-Final'!N317-VLOOKUP(FinalComparison!$G317,'SB35 Determination Data'!$K$4:$AN$415,T$2,FALSE)</f>
        <v>0</v>
      </c>
      <c r="U317" s="34"/>
      <c r="V317" s="34"/>
      <c r="W317" s="80">
        <f>'5th Cycle Summary-Final'!O317-VLOOKUP(FinalComparison!$G317,'SB35 Determination Data'!$K$4:$AN$415,W$2,FALSE)</f>
        <v>0</v>
      </c>
      <c r="X317" s="34"/>
      <c r="Y317" s="80">
        <f>'5th Cycle Summary-Final'!P317-VLOOKUP(FinalComparison!$G317,'SB35 Determination Data'!$K$4:$AN$415,Y$2,FALSE)</f>
        <v>0</v>
      </c>
      <c r="Z317" s="80">
        <f>'5th Cycle Summary-Final'!Q317-VLOOKUP(FinalComparison!$G317,'SB35 Determination Data'!$K$4:$AN$415,Z$2,FALSE)</f>
        <v>0</v>
      </c>
      <c r="AA317" s="80">
        <f>'5th Cycle Summary-Final'!R317-VLOOKUP(FinalComparison!$G317,'SB35 Determination Data'!$K$4:$AN$415,AA$2,FALSE)</f>
        <v>0</v>
      </c>
      <c r="AB317" s="80">
        <f>'5th Cycle Summary-Final'!S317-VLOOKUP(FinalComparison!$G317,'SB35 Determination Data'!$K$4:$AN$415,AB$2,FALSE)</f>
        <v>0</v>
      </c>
      <c r="AC317" s="80">
        <f>'5th Cycle Summary-Final'!T317-VLOOKUP(FinalComparison!$G317,'SB35 Determination Data'!$K$4:$AN$415,AC$2,FALSE)</f>
        <v>0</v>
      </c>
      <c r="AD317" s="80">
        <f>'5th Cycle Summary-Final'!U317-VLOOKUP(FinalComparison!$G317,'SB35 Determination Data'!$K$4:$AN$415,AD$2,FALSE)</f>
        <v>0</v>
      </c>
      <c r="AE317" s="80">
        <f>'5th Cycle Summary-Final'!V317-VLOOKUP(FinalComparison!$G317,'SB35 Determination Data'!$K$4:$AN$415,AE$2,FALSE)</f>
        <v>0</v>
      </c>
      <c r="AF317" s="80">
        <f>'5th Cycle Summary-Final'!W317-VLOOKUP(FinalComparison!$G317,'SB35 Determination Data'!$K$4:$AN$415,AF$2,FALSE)</f>
        <v>0</v>
      </c>
    </row>
    <row r="318" spans="1:32" x14ac:dyDescent="0.2">
      <c r="A318" t="s">
        <v>29</v>
      </c>
      <c r="F318" t="s">
        <v>8</v>
      </c>
      <c r="G318" t="s">
        <v>223</v>
      </c>
      <c r="H318" s="80">
        <f>'5th Cycle Summary-Final'!D318-VLOOKUP(FinalComparison!$G318,'SB35 Determination Data'!$K$4:$AN$415,H$2,FALSE)</f>
        <v>0</v>
      </c>
      <c r="I318" s="80">
        <f>'5th Cycle Summary-Final'!E318-VLOOKUP(FinalComparison!$G318,'SB35 Determination Data'!$K$4:$AN$415,I$2,FALSE)</f>
        <v>0</v>
      </c>
      <c r="J318" s="80">
        <f>'5th Cycle Summary-Final'!F318-VLOOKUP(FinalComparison!$G318,'SB35 Determination Data'!$K$4:$AN$415,J$2,FALSE)</f>
        <v>0</v>
      </c>
      <c r="K318" s="80">
        <f>'5th Cycle Summary-Final'!G318-VLOOKUP(FinalComparison!$G318,'SB35 Determination Data'!$K$4:$AN$415,K$2,FALSE)</f>
        <v>0</v>
      </c>
      <c r="L318" s="80">
        <f>'5th Cycle Summary-Final'!H318-VLOOKUP(FinalComparison!$G318,'SB35 Determination Data'!$K$4:$AN$415,L$2,FALSE)</f>
        <v>0</v>
      </c>
      <c r="M318" s="80">
        <f>'5th Cycle Summary-Final'!I318-VLOOKUP(FinalComparison!$G318,'SB35 Determination Data'!$K$4:$AN$415,M$2,FALSE)</f>
        <v>0</v>
      </c>
      <c r="N318" s="80"/>
      <c r="O318" s="80"/>
      <c r="P318" s="80">
        <f>'5th Cycle Summary-Final'!J318-VLOOKUP(FinalComparison!$G318,'SB35 Determination Data'!$K$4:$AN$415,P$2,FALSE)</f>
        <v>0</v>
      </c>
      <c r="Q318" s="80">
        <f>'5th Cycle Summary-Final'!K318-VLOOKUP(FinalComparison!$G318,'SB35 Determination Data'!$K$4:$AN$415,Q$2,FALSE)</f>
        <v>0</v>
      </c>
      <c r="R318" s="80">
        <f>'5th Cycle Summary-Final'!L318-VLOOKUP(FinalComparison!$G318,'SB35 Determination Data'!$K$4:$AN$415,R$2,FALSE)</f>
        <v>0</v>
      </c>
      <c r="S318" s="80">
        <f>'5th Cycle Summary-Final'!M318-VLOOKUP(FinalComparison!$G318,'SB35 Determination Data'!$K$4:$AN$415,S$2,FALSE)</f>
        <v>0</v>
      </c>
      <c r="T318" s="80">
        <f>'5th Cycle Summary-Final'!N318-VLOOKUP(FinalComparison!$G318,'SB35 Determination Data'!$K$4:$AN$415,T$2,FALSE)</f>
        <v>0</v>
      </c>
      <c r="U318" s="34"/>
      <c r="V318" s="34"/>
      <c r="W318" s="80">
        <f>'5th Cycle Summary-Final'!O318-VLOOKUP(FinalComparison!$G318,'SB35 Determination Data'!$K$4:$AN$415,W$2,FALSE)</f>
        <v>0</v>
      </c>
      <c r="X318" s="34"/>
      <c r="Y318" s="80">
        <f>'5th Cycle Summary-Final'!P318-VLOOKUP(FinalComparison!$G318,'SB35 Determination Data'!$K$4:$AN$415,Y$2,FALSE)</f>
        <v>0</v>
      </c>
      <c r="Z318" s="80">
        <f>'5th Cycle Summary-Final'!Q318-VLOOKUP(FinalComparison!$G318,'SB35 Determination Data'!$K$4:$AN$415,Z$2,FALSE)</f>
        <v>0</v>
      </c>
      <c r="AA318" s="80">
        <f>'5th Cycle Summary-Final'!R318-VLOOKUP(FinalComparison!$G318,'SB35 Determination Data'!$K$4:$AN$415,AA$2,FALSE)</f>
        <v>0</v>
      </c>
      <c r="AB318" s="80">
        <f>'5th Cycle Summary-Final'!S318-VLOOKUP(FinalComparison!$G318,'SB35 Determination Data'!$K$4:$AN$415,AB$2,FALSE)</f>
        <v>0</v>
      </c>
      <c r="AC318" s="80">
        <f>'5th Cycle Summary-Final'!T318-VLOOKUP(FinalComparison!$G318,'SB35 Determination Data'!$K$4:$AN$415,AC$2,FALSE)</f>
        <v>0</v>
      </c>
      <c r="AD318" s="80">
        <f>'5th Cycle Summary-Final'!U318-VLOOKUP(FinalComparison!$G318,'SB35 Determination Data'!$K$4:$AN$415,AD$2,FALSE)</f>
        <v>-26</v>
      </c>
      <c r="AE318" s="80">
        <f>'5th Cycle Summary-Final'!V318-VLOOKUP(FinalComparison!$G318,'SB35 Determination Data'!$K$4:$AN$415,AE$2,FALSE)</f>
        <v>26</v>
      </c>
      <c r="AF318" s="80">
        <f>'5th Cycle Summary-Final'!W318-VLOOKUP(FinalComparison!$G318,'SB35 Determination Data'!$K$4:$AN$415,AF$2,FALSE)</f>
        <v>-0.16883116883116883</v>
      </c>
    </row>
    <row r="319" spans="1:32" x14ac:dyDescent="0.2">
      <c r="A319" t="s">
        <v>29</v>
      </c>
      <c r="F319" t="s">
        <v>8</v>
      </c>
      <c r="G319" t="s">
        <v>242</v>
      </c>
      <c r="H319" s="80">
        <f>'5th Cycle Summary-Final'!D319-VLOOKUP(FinalComparison!$G319,'SB35 Determination Data'!$K$4:$AN$415,H$2,FALSE)</f>
        <v>0</v>
      </c>
      <c r="I319" s="80">
        <f>'5th Cycle Summary-Final'!E319-VLOOKUP(FinalComparison!$G319,'SB35 Determination Data'!$K$4:$AN$415,I$2,FALSE)</f>
        <v>-4</v>
      </c>
      <c r="J319" s="80">
        <f>'5th Cycle Summary-Final'!F319-VLOOKUP(FinalComparison!$G319,'SB35 Determination Data'!$K$4:$AN$415,J$2,FALSE)</f>
        <v>0</v>
      </c>
      <c r="K319" s="80">
        <f>'5th Cycle Summary-Final'!G319-VLOOKUP(FinalComparison!$G319,'SB35 Determination Data'!$K$4:$AN$415,K$2,FALSE)</f>
        <v>-4</v>
      </c>
      <c r="L319" s="80">
        <f>'5th Cycle Summary-Final'!H319-VLOOKUP(FinalComparison!$G319,'SB35 Determination Data'!$K$4:$AN$415,L$2,FALSE)</f>
        <v>4</v>
      </c>
      <c r="M319" s="80">
        <f>'5th Cycle Summary-Final'!I319-VLOOKUP(FinalComparison!$G319,'SB35 Determination Data'!$K$4:$AN$415,M$2,FALSE)</f>
        <v>-0.19047619047619047</v>
      </c>
      <c r="N319" s="80"/>
      <c r="O319" s="80"/>
      <c r="P319" s="80">
        <f>'5th Cycle Summary-Final'!J319-VLOOKUP(FinalComparison!$G319,'SB35 Determination Data'!$K$4:$AN$415,P$2,FALSE)</f>
        <v>0</v>
      </c>
      <c r="Q319" s="80">
        <f>'5th Cycle Summary-Final'!K319-VLOOKUP(FinalComparison!$G319,'SB35 Determination Data'!$K$4:$AN$415,Q$2,FALSE)</f>
        <v>-1</v>
      </c>
      <c r="R319" s="80">
        <f>'5th Cycle Summary-Final'!L319-VLOOKUP(FinalComparison!$G319,'SB35 Determination Data'!$K$4:$AN$415,R$2,FALSE)</f>
        <v>0</v>
      </c>
      <c r="S319" s="80">
        <f>'5th Cycle Summary-Final'!M319-VLOOKUP(FinalComparison!$G319,'SB35 Determination Data'!$K$4:$AN$415,S$2,FALSE)</f>
        <v>-1</v>
      </c>
      <c r="T319" s="80">
        <f>'5th Cycle Summary-Final'!N319-VLOOKUP(FinalComparison!$G319,'SB35 Determination Data'!$K$4:$AN$415,T$2,FALSE)</f>
        <v>1</v>
      </c>
      <c r="U319" s="34"/>
      <c r="V319" s="34"/>
      <c r="W319" s="80">
        <f>'5th Cycle Summary-Final'!O319-VLOOKUP(FinalComparison!$G319,'SB35 Determination Data'!$K$4:$AN$415,W$2,FALSE)</f>
        <v>-6.6666666666666666E-2</v>
      </c>
      <c r="X319" s="34"/>
      <c r="Y319" s="80">
        <f>'5th Cycle Summary-Final'!P319-VLOOKUP(FinalComparison!$G319,'SB35 Determination Data'!$K$4:$AN$415,Y$2,FALSE)</f>
        <v>0</v>
      </c>
      <c r="Z319" s="80">
        <f>'5th Cycle Summary-Final'!Q319-VLOOKUP(FinalComparison!$G319,'SB35 Determination Data'!$K$4:$AN$415,Z$2,FALSE)</f>
        <v>-1</v>
      </c>
      <c r="AA319" s="80">
        <f>'5th Cycle Summary-Final'!R319-VLOOKUP(FinalComparison!$G319,'SB35 Determination Data'!$K$4:$AN$415,AA$2,FALSE)</f>
        <v>1</v>
      </c>
      <c r="AB319" s="80">
        <f>'5th Cycle Summary-Final'!S319-VLOOKUP(FinalComparison!$G319,'SB35 Determination Data'!$K$4:$AN$415,AB$2,FALSE)</f>
        <v>-6.6666666666666652E-2</v>
      </c>
      <c r="AC319" s="80">
        <f>'5th Cycle Summary-Final'!T319-VLOOKUP(FinalComparison!$G319,'SB35 Determination Data'!$K$4:$AN$415,AC$2,FALSE)</f>
        <v>0</v>
      </c>
      <c r="AD319" s="80">
        <f>'5th Cycle Summary-Final'!U319-VLOOKUP(FinalComparison!$G319,'SB35 Determination Data'!$K$4:$AN$415,AD$2,FALSE)</f>
        <v>-2</v>
      </c>
      <c r="AE319" s="80">
        <f>'5th Cycle Summary-Final'!V319-VLOOKUP(FinalComparison!$G319,'SB35 Determination Data'!$K$4:$AN$415,AE$2,FALSE)</f>
        <v>0</v>
      </c>
      <c r="AF319" s="80">
        <f>'5th Cycle Summary-Final'!W319-VLOOKUP(FinalComparison!$G319,'SB35 Determination Data'!$K$4:$AN$415,AF$2,FALSE)</f>
        <v>-0.15384615384615397</v>
      </c>
    </row>
    <row r="320" spans="1:32" x14ac:dyDescent="0.2">
      <c r="A320" t="s">
        <v>29</v>
      </c>
      <c r="F320" t="s">
        <v>8</v>
      </c>
      <c r="G320" t="s">
        <v>962</v>
      </c>
      <c r="H320" s="80">
        <f>'5th Cycle Summary-Final'!D320-VLOOKUP(FinalComparison!$G320,'SB35 Determination Data'!$K$4:$AN$415,H$2,FALSE)</f>
        <v>0</v>
      </c>
      <c r="I320" s="80">
        <f>'5th Cycle Summary-Final'!E320-VLOOKUP(FinalComparison!$G320,'SB35 Determination Data'!$K$4:$AN$415,I$2,FALSE)</f>
        <v>0</v>
      </c>
      <c r="J320" s="80">
        <f>'5th Cycle Summary-Final'!F320-VLOOKUP(FinalComparison!$G320,'SB35 Determination Data'!$K$4:$AN$415,J$2,FALSE)</f>
        <v>0</v>
      </c>
      <c r="K320" s="80">
        <f>'5th Cycle Summary-Final'!G320-VLOOKUP(FinalComparison!$G320,'SB35 Determination Data'!$K$4:$AN$415,K$2,FALSE)</f>
        <v>0</v>
      </c>
      <c r="L320" s="80">
        <f>'5th Cycle Summary-Final'!H320-VLOOKUP(FinalComparison!$G320,'SB35 Determination Data'!$K$4:$AN$415,L$2,FALSE)</f>
        <v>0</v>
      </c>
      <c r="M320" s="80">
        <f>'5th Cycle Summary-Final'!I320-VLOOKUP(FinalComparison!$G320,'SB35 Determination Data'!$K$4:$AN$415,M$2,FALSE)</f>
        <v>0</v>
      </c>
      <c r="N320" s="80"/>
      <c r="O320" s="80"/>
      <c r="P320" s="80">
        <f>'5th Cycle Summary-Final'!J320-VLOOKUP(FinalComparison!$G320,'SB35 Determination Data'!$K$4:$AN$415,P$2,FALSE)</f>
        <v>0</v>
      </c>
      <c r="Q320" s="80">
        <f>'5th Cycle Summary-Final'!K320-VLOOKUP(FinalComparison!$G320,'SB35 Determination Data'!$K$4:$AN$415,Q$2,FALSE)</f>
        <v>-58</v>
      </c>
      <c r="R320" s="80">
        <f>'5th Cycle Summary-Final'!L320-VLOOKUP(FinalComparison!$G320,'SB35 Determination Data'!$K$4:$AN$415,R$2,FALSE)</f>
        <v>-35</v>
      </c>
      <c r="S320" s="80">
        <f>'5th Cycle Summary-Final'!M320-VLOOKUP(FinalComparison!$G320,'SB35 Determination Data'!$K$4:$AN$415,S$2,FALSE)</f>
        <v>-23</v>
      </c>
      <c r="T320" s="80">
        <f>'5th Cycle Summary-Final'!N320-VLOOKUP(FinalComparison!$G320,'SB35 Determination Data'!$K$4:$AN$415,T$2,FALSE)</f>
        <v>58</v>
      </c>
      <c r="U320" s="34"/>
      <c r="V320" s="34"/>
      <c r="W320" s="80">
        <f>'5th Cycle Summary-Final'!O320-VLOOKUP(FinalComparison!$G320,'SB35 Determination Data'!$K$4:$AN$415,W$2,FALSE)</f>
        <v>-0.13519813519813517</v>
      </c>
      <c r="X320" s="34"/>
      <c r="Y320" s="80">
        <f>'5th Cycle Summary-Final'!P320-VLOOKUP(FinalComparison!$G320,'SB35 Determination Data'!$K$4:$AN$415,Y$2,FALSE)</f>
        <v>0</v>
      </c>
      <c r="Z320" s="80">
        <f>'5th Cycle Summary-Final'!Q320-VLOOKUP(FinalComparison!$G320,'SB35 Determination Data'!$K$4:$AN$415,Z$2,FALSE)</f>
        <v>0</v>
      </c>
      <c r="AA320" s="80">
        <f>'5th Cycle Summary-Final'!R320-VLOOKUP(FinalComparison!$G320,'SB35 Determination Data'!$K$4:$AN$415,AA$2,FALSE)</f>
        <v>0</v>
      </c>
      <c r="AB320" s="80">
        <f>'5th Cycle Summary-Final'!S320-VLOOKUP(FinalComparison!$G320,'SB35 Determination Data'!$K$4:$AN$415,AB$2,FALSE)</f>
        <v>0</v>
      </c>
      <c r="AC320" s="80">
        <f>'5th Cycle Summary-Final'!T320-VLOOKUP(FinalComparison!$G320,'SB35 Determination Data'!$K$4:$AN$415,AC$2,FALSE)</f>
        <v>0</v>
      </c>
      <c r="AD320" s="80">
        <f>'5th Cycle Summary-Final'!U320-VLOOKUP(FinalComparison!$G320,'SB35 Determination Data'!$K$4:$AN$415,AD$2,FALSE)</f>
        <v>-348</v>
      </c>
      <c r="AE320" s="80">
        <f>'5th Cycle Summary-Final'!V320-VLOOKUP(FinalComparison!$G320,'SB35 Determination Data'!$K$4:$AN$415,AE$2,FALSE)</f>
        <v>0</v>
      </c>
      <c r="AF320" s="80">
        <f>'5th Cycle Summary-Final'!W320-VLOOKUP(FinalComparison!$G320,'SB35 Determination Data'!$K$4:$AN$415,AF$2,FALSE)</f>
        <v>-0.30208333333333348</v>
      </c>
    </row>
    <row r="321" spans="1:32" x14ac:dyDescent="0.2">
      <c r="A321" t="s">
        <v>29</v>
      </c>
      <c r="F321" t="s">
        <v>8</v>
      </c>
      <c r="G321" t="s">
        <v>263</v>
      </c>
      <c r="H321" s="80">
        <f>'5th Cycle Summary-Final'!D321-VLOOKUP(FinalComparison!$G321,'SB35 Determination Data'!$K$4:$AN$415,H$2,FALSE)</f>
        <v>0</v>
      </c>
      <c r="I321" s="80">
        <f>'5th Cycle Summary-Final'!E321-VLOOKUP(FinalComparison!$G321,'SB35 Determination Data'!$K$4:$AN$415,I$2,FALSE)</f>
        <v>0</v>
      </c>
      <c r="J321" s="80">
        <f>'5th Cycle Summary-Final'!F321-VLOOKUP(FinalComparison!$G321,'SB35 Determination Data'!$K$4:$AN$415,J$2,FALSE)</f>
        <v>0</v>
      </c>
      <c r="K321" s="80">
        <f>'5th Cycle Summary-Final'!G321-VLOOKUP(FinalComparison!$G321,'SB35 Determination Data'!$K$4:$AN$415,K$2,FALSE)</f>
        <v>0</v>
      </c>
      <c r="L321" s="80">
        <f>'5th Cycle Summary-Final'!H321-VLOOKUP(FinalComparison!$G321,'SB35 Determination Data'!$K$4:$AN$415,L$2,FALSE)</f>
        <v>0</v>
      </c>
      <c r="M321" s="80">
        <f>'5th Cycle Summary-Final'!I321-VLOOKUP(FinalComparison!$G321,'SB35 Determination Data'!$K$4:$AN$415,M$2,FALSE)</f>
        <v>0</v>
      </c>
      <c r="N321" s="80"/>
      <c r="O321" s="80"/>
      <c r="P321" s="80">
        <f>'5th Cycle Summary-Final'!J321-VLOOKUP(FinalComparison!$G321,'SB35 Determination Data'!$K$4:$AN$415,P$2,FALSE)</f>
        <v>0</v>
      </c>
      <c r="Q321" s="80">
        <f>'5th Cycle Summary-Final'!K321-VLOOKUP(FinalComparison!$G321,'SB35 Determination Data'!$K$4:$AN$415,Q$2,FALSE)</f>
        <v>-6</v>
      </c>
      <c r="R321" s="80">
        <f>'5th Cycle Summary-Final'!L321-VLOOKUP(FinalComparison!$G321,'SB35 Determination Data'!$K$4:$AN$415,R$2,FALSE)</f>
        <v>0</v>
      </c>
      <c r="S321" s="80">
        <f>'5th Cycle Summary-Final'!M321-VLOOKUP(FinalComparison!$G321,'SB35 Determination Data'!$K$4:$AN$415,S$2,FALSE)</f>
        <v>-6</v>
      </c>
      <c r="T321" s="80">
        <f>'5th Cycle Summary-Final'!N321-VLOOKUP(FinalComparison!$G321,'SB35 Determination Data'!$K$4:$AN$415,T$2,FALSE)</f>
        <v>6</v>
      </c>
      <c r="U321" s="34"/>
      <c r="V321" s="34"/>
      <c r="W321" s="80">
        <f>'5th Cycle Summary-Final'!O321-VLOOKUP(FinalComparison!$G321,'SB35 Determination Data'!$K$4:$AN$415,W$2,FALSE)</f>
        <v>-3.7267080745341616E-2</v>
      </c>
      <c r="X321" s="34"/>
      <c r="Y321" s="80">
        <f>'5th Cycle Summary-Final'!P321-VLOOKUP(FinalComparison!$G321,'SB35 Determination Data'!$K$4:$AN$415,Y$2,FALSE)</f>
        <v>0</v>
      </c>
      <c r="Z321" s="80">
        <f>'5th Cycle Summary-Final'!Q321-VLOOKUP(FinalComparison!$G321,'SB35 Determination Data'!$K$4:$AN$415,Z$2,FALSE)</f>
        <v>0</v>
      </c>
      <c r="AA321" s="80">
        <f>'5th Cycle Summary-Final'!R321-VLOOKUP(FinalComparison!$G321,'SB35 Determination Data'!$K$4:$AN$415,AA$2,FALSE)</f>
        <v>0</v>
      </c>
      <c r="AB321" s="80">
        <f>'5th Cycle Summary-Final'!S321-VLOOKUP(FinalComparison!$G321,'SB35 Determination Data'!$K$4:$AN$415,AB$2,FALSE)</f>
        <v>0</v>
      </c>
      <c r="AC321" s="80">
        <f>'5th Cycle Summary-Final'!T321-VLOOKUP(FinalComparison!$G321,'SB35 Determination Data'!$K$4:$AN$415,AC$2,FALSE)</f>
        <v>0</v>
      </c>
      <c r="AD321" s="80">
        <f>'5th Cycle Summary-Final'!U321-VLOOKUP(FinalComparison!$G321,'SB35 Determination Data'!$K$4:$AN$415,AD$2,FALSE)</f>
        <v>0</v>
      </c>
      <c r="AE321" s="80">
        <f>'5th Cycle Summary-Final'!V321-VLOOKUP(FinalComparison!$G321,'SB35 Determination Data'!$K$4:$AN$415,AE$2,FALSE)</f>
        <v>0</v>
      </c>
      <c r="AF321" s="80">
        <f>'5th Cycle Summary-Final'!W321-VLOOKUP(FinalComparison!$G321,'SB35 Determination Data'!$K$4:$AN$415,AF$2,FALSE)</f>
        <v>0</v>
      </c>
    </row>
    <row r="322" spans="1:32" x14ac:dyDescent="0.2">
      <c r="A322" t="s">
        <v>29</v>
      </c>
      <c r="F322" t="s">
        <v>8</v>
      </c>
      <c r="G322" t="s">
        <v>963</v>
      </c>
      <c r="H322" s="80">
        <f>'5th Cycle Summary-Final'!D322-VLOOKUP(FinalComparison!$G322,'SB35 Determination Data'!$K$4:$AN$415,H$2,FALSE)</f>
        <v>0</v>
      </c>
      <c r="I322" s="80">
        <f>'5th Cycle Summary-Final'!E322-VLOOKUP(FinalComparison!$G322,'SB35 Determination Data'!$K$4:$AN$415,I$2,FALSE)</f>
        <v>-2</v>
      </c>
      <c r="J322" s="80">
        <f>'5th Cycle Summary-Final'!F322-VLOOKUP(FinalComparison!$G322,'SB35 Determination Data'!$K$4:$AN$415,J$2,FALSE)</f>
        <v>-2</v>
      </c>
      <c r="K322" s="80">
        <f>'5th Cycle Summary-Final'!G322-VLOOKUP(FinalComparison!$G322,'SB35 Determination Data'!$K$4:$AN$415,K$2,FALSE)</f>
        <v>0</v>
      </c>
      <c r="L322" s="80">
        <f>'5th Cycle Summary-Final'!H322-VLOOKUP(FinalComparison!$G322,'SB35 Determination Data'!$K$4:$AN$415,L$2,FALSE)</f>
        <v>2</v>
      </c>
      <c r="M322" s="80">
        <f>'5th Cycle Summary-Final'!I322-VLOOKUP(FinalComparison!$G322,'SB35 Determination Data'!$K$4:$AN$415,M$2,FALSE)</f>
        <v>-1.0256410256410255E-2</v>
      </c>
      <c r="N322" s="80"/>
      <c r="O322" s="80"/>
      <c r="P322" s="80">
        <f>'5th Cycle Summary-Final'!J322-VLOOKUP(FinalComparison!$G322,'SB35 Determination Data'!$K$4:$AN$415,P$2,FALSE)</f>
        <v>0</v>
      </c>
      <c r="Q322" s="80">
        <f>'5th Cycle Summary-Final'!K322-VLOOKUP(FinalComparison!$G322,'SB35 Determination Data'!$K$4:$AN$415,Q$2,FALSE)</f>
        <v>-1</v>
      </c>
      <c r="R322" s="80">
        <f>'5th Cycle Summary-Final'!L322-VLOOKUP(FinalComparison!$G322,'SB35 Determination Data'!$K$4:$AN$415,R$2,FALSE)</f>
        <v>-1</v>
      </c>
      <c r="S322" s="80">
        <f>'5th Cycle Summary-Final'!M322-VLOOKUP(FinalComparison!$G322,'SB35 Determination Data'!$K$4:$AN$415,S$2,FALSE)</f>
        <v>0</v>
      </c>
      <c r="T322" s="80">
        <f>'5th Cycle Summary-Final'!N322-VLOOKUP(FinalComparison!$G322,'SB35 Determination Data'!$K$4:$AN$415,T$2,FALSE)</f>
        <v>1</v>
      </c>
      <c r="U322" s="34"/>
      <c r="V322" s="34"/>
      <c r="W322" s="80">
        <f>'5th Cycle Summary-Final'!O322-VLOOKUP(FinalComparison!$G322,'SB35 Determination Data'!$K$4:$AN$415,W$2,FALSE)</f>
        <v>-9.3457943925233655E-3</v>
      </c>
      <c r="X322" s="34"/>
      <c r="Y322" s="80">
        <f>'5th Cycle Summary-Final'!P322-VLOOKUP(FinalComparison!$G322,'SB35 Determination Data'!$K$4:$AN$415,Y$2,FALSE)</f>
        <v>0</v>
      </c>
      <c r="Z322" s="80">
        <f>'5th Cycle Summary-Final'!Q322-VLOOKUP(FinalComparison!$G322,'SB35 Determination Data'!$K$4:$AN$415,Z$2,FALSE)</f>
        <v>-2</v>
      </c>
      <c r="AA322" s="80">
        <f>'5th Cycle Summary-Final'!R322-VLOOKUP(FinalComparison!$G322,'SB35 Determination Data'!$K$4:$AN$415,AA$2,FALSE)</f>
        <v>2</v>
      </c>
      <c r="AB322" s="80">
        <f>'5th Cycle Summary-Final'!S322-VLOOKUP(FinalComparison!$G322,'SB35 Determination Data'!$K$4:$AN$415,AB$2,FALSE)</f>
        <v>-1.8018018018018014E-2</v>
      </c>
      <c r="AC322" s="80">
        <f>'5th Cycle Summary-Final'!T322-VLOOKUP(FinalComparison!$G322,'SB35 Determination Data'!$K$4:$AN$415,AC$2,FALSE)</f>
        <v>0</v>
      </c>
      <c r="AD322" s="80">
        <f>'5th Cycle Summary-Final'!U322-VLOOKUP(FinalComparison!$G322,'SB35 Determination Data'!$K$4:$AN$415,AD$2,FALSE)</f>
        <v>-154</v>
      </c>
      <c r="AE322" s="80">
        <f>'5th Cycle Summary-Final'!V322-VLOOKUP(FinalComparison!$G322,'SB35 Determination Data'!$K$4:$AN$415,AE$2,FALSE)</f>
        <v>0</v>
      </c>
      <c r="AF322" s="80">
        <f>'5th Cycle Summary-Final'!W322-VLOOKUP(FinalComparison!$G322,'SB35 Determination Data'!$K$4:$AN$415,AF$2,FALSE)</f>
        <v>-0.84153005464480879</v>
      </c>
    </row>
    <row r="323" spans="1:32" x14ac:dyDescent="0.2">
      <c r="A323" t="s">
        <v>29</v>
      </c>
      <c r="F323" t="s">
        <v>8</v>
      </c>
      <c r="G323" t="s">
        <v>29</v>
      </c>
      <c r="H323" s="80" t="e">
        <f>'5th Cycle Summary-Final'!D323-VLOOKUP(FinalComparison!$G323,'SB35 Determination Data'!$K$4:$AN$415,H$2,FALSE)</f>
        <v>#N/A</v>
      </c>
      <c r="I323" s="80" t="e">
        <f>'5th Cycle Summary-Final'!E323-VLOOKUP(FinalComparison!$G323,'SB35 Determination Data'!$K$4:$AN$415,I$2,FALSE)</f>
        <v>#N/A</v>
      </c>
      <c r="J323" s="80" t="e">
        <f>'5th Cycle Summary-Final'!F323-VLOOKUP(FinalComparison!$G323,'SB35 Determination Data'!$K$4:$AN$415,J$2,FALSE)</f>
        <v>#N/A</v>
      </c>
      <c r="K323" s="80" t="e">
        <f>'5th Cycle Summary-Final'!G323-VLOOKUP(FinalComparison!$G323,'SB35 Determination Data'!$K$4:$AN$415,K$2,FALSE)</f>
        <v>#N/A</v>
      </c>
      <c r="L323" s="80" t="e">
        <f>'5th Cycle Summary-Final'!H323-VLOOKUP(FinalComparison!$G323,'SB35 Determination Data'!$K$4:$AN$415,L$2,FALSE)</f>
        <v>#N/A</v>
      </c>
      <c r="M323" s="80" t="e">
        <f>'5th Cycle Summary-Final'!I323-VLOOKUP(FinalComparison!$G323,'SB35 Determination Data'!$K$4:$AN$415,M$2,FALSE)</f>
        <v>#N/A</v>
      </c>
      <c r="N323" s="80"/>
      <c r="O323" s="80"/>
      <c r="P323" s="80" t="e">
        <f>'5th Cycle Summary-Final'!J323-VLOOKUP(FinalComparison!$G323,'SB35 Determination Data'!$K$4:$AN$415,P$2,FALSE)</f>
        <v>#N/A</v>
      </c>
      <c r="Q323" s="80" t="e">
        <f>'5th Cycle Summary-Final'!K323-VLOOKUP(FinalComparison!$G323,'SB35 Determination Data'!$K$4:$AN$415,Q$2,FALSE)</f>
        <v>#N/A</v>
      </c>
      <c r="R323" s="80" t="e">
        <f>'5th Cycle Summary-Final'!L323-VLOOKUP(FinalComparison!$G323,'SB35 Determination Data'!$K$4:$AN$415,R$2,FALSE)</f>
        <v>#N/A</v>
      </c>
      <c r="S323" s="80" t="e">
        <f>'5th Cycle Summary-Final'!M323-VLOOKUP(FinalComparison!$G323,'SB35 Determination Data'!$K$4:$AN$415,S$2,FALSE)</f>
        <v>#N/A</v>
      </c>
      <c r="T323" s="80" t="e">
        <f>'5th Cycle Summary-Final'!N323-VLOOKUP(FinalComparison!$G323,'SB35 Determination Data'!$K$4:$AN$415,T$2,FALSE)</f>
        <v>#N/A</v>
      </c>
      <c r="U323" s="34"/>
      <c r="V323" s="34"/>
      <c r="W323" s="80" t="e">
        <f>'5th Cycle Summary-Final'!O323-VLOOKUP(FinalComparison!$G323,'SB35 Determination Data'!$K$4:$AN$415,W$2,FALSE)</f>
        <v>#N/A</v>
      </c>
      <c r="X323" s="34"/>
      <c r="Y323" s="80" t="e">
        <f>'5th Cycle Summary-Final'!P323-VLOOKUP(FinalComparison!$G323,'SB35 Determination Data'!$K$4:$AN$415,Y$2,FALSE)</f>
        <v>#N/A</v>
      </c>
      <c r="Z323" s="80" t="e">
        <f>'5th Cycle Summary-Final'!Q323-VLOOKUP(FinalComparison!$G323,'SB35 Determination Data'!$K$4:$AN$415,Z$2,FALSE)</f>
        <v>#N/A</v>
      </c>
      <c r="AA323" s="80" t="e">
        <f>'5th Cycle Summary-Final'!R323-VLOOKUP(FinalComparison!$G323,'SB35 Determination Data'!$K$4:$AN$415,AA$2,FALSE)</f>
        <v>#N/A</v>
      </c>
      <c r="AB323" s="80" t="e">
        <f>'5th Cycle Summary-Final'!S323-VLOOKUP(FinalComparison!$G323,'SB35 Determination Data'!$K$4:$AN$415,AB$2,FALSE)</f>
        <v>#N/A</v>
      </c>
      <c r="AC323" s="80" t="e">
        <f>'5th Cycle Summary-Final'!T323-VLOOKUP(FinalComparison!$G323,'SB35 Determination Data'!$K$4:$AN$415,AC$2,FALSE)</f>
        <v>#N/A</v>
      </c>
      <c r="AD323" s="80" t="e">
        <f>'5th Cycle Summary-Final'!U323-VLOOKUP(FinalComparison!$G323,'SB35 Determination Data'!$K$4:$AN$415,AD$2,FALSE)</f>
        <v>#N/A</v>
      </c>
      <c r="AE323" s="80" t="e">
        <f>'5th Cycle Summary-Final'!V323-VLOOKUP(FinalComparison!$G323,'SB35 Determination Data'!$K$4:$AN$415,AE$2,FALSE)</f>
        <v>#N/A</v>
      </c>
      <c r="AF323" s="80" t="e">
        <f>'5th Cycle Summary-Final'!W323-VLOOKUP(FinalComparison!$G323,'SB35 Determination Data'!$K$4:$AN$415,AF$2,FALSE)</f>
        <v>#N/A</v>
      </c>
    </row>
    <row r="324" spans="1:32" x14ac:dyDescent="0.2">
      <c r="A324" t="s">
        <v>29</v>
      </c>
      <c r="F324" t="s">
        <v>8</v>
      </c>
      <c r="G324" t="s">
        <v>964</v>
      </c>
      <c r="H324" s="80" t="e">
        <f>'5th Cycle Summary-Final'!D324-VLOOKUP(FinalComparison!$G324,'SB35 Determination Data'!$K$4:$AN$415,H$2,FALSE)</f>
        <v>#N/A</v>
      </c>
      <c r="I324" s="80" t="e">
        <f>'5th Cycle Summary-Final'!E324-VLOOKUP(FinalComparison!$G324,'SB35 Determination Data'!$K$4:$AN$415,I$2,FALSE)</f>
        <v>#N/A</v>
      </c>
      <c r="J324" s="80" t="e">
        <f>'5th Cycle Summary-Final'!F324-VLOOKUP(FinalComparison!$G324,'SB35 Determination Data'!$K$4:$AN$415,J$2,FALSE)</f>
        <v>#N/A</v>
      </c>
      <c r="K324" s="80" t="e">
        <f>'5th Cycle Summary-Final'!G324-VLOOKUP(FinalComparison!$G324,'SB35 Determination Data'!$K$4:$AN$415,K$2,FALSE)</f>
        <v>#N/A</v>
      </c>
      <c r="L324" s="80" t="e">
        <f>'5th Cycle Summary-Final'!H324-VLOOKUP(FinalComparison!$G324,'SB35 Determination Data'!$K$4:$AN$415,L$2,FALSE)</f>
        <v>#N/A</v>
      </c>
      <c r="M324" s="80" t="e">
        <f>'5th Cycle Summary-Final'!I324-VLOOKUP(FinalComparison!$G324,'SB35 Determination Data'!$K$4:$AN$415,M$2,FALSE)</f>
        <v>#N/A</v>
      </c>
      <c r="N324" s="80"/>
      <c r="O324" s="80"/>
      <c r="P324" s="80" t="e">
        <f>'5th Cycle Summary-Final'!J324-VLOOKUP(FinalComparison!$G324,'SB35 Determination Data'!$K$4:$AN$415,P$2,FALSE)</f>
        <v>#N/A</v>
      </c>
      <c r="Q324" s="80" t="e">
        <f>'5th Cycle Summary-Final'!K324-VLOOKUP(FinalComparison!$G324,'SB35 Determination Data'!$K$4:$AN$415,Q$2,FALSE)</f>
        <v>#N/A</v>
      </c>
      <c r="R324" s="80" t="e">
        <f>'5th Cycle Summary-Final'!L324-VLOOKUP(FinalComparison!$G324,'SB35 Determination Data'!$K$4:$AN$415,R$2,FALSE)</f>
        <v>#N/A</v>
      </c>
      <c r="S324" s="80" t="e">
        <f>'5th Cycle Summary-Final'!M324-VLOOKUP(FinalComparison!$G324,'SB35 Determination Data'!$K$4:$AN$415,S$2,FALSE)</f>
        <v>#N/A</v>
      </c>
      <c r="T324" s="80" t="e">
        <f>'5th Cycle Summary-Final'!N324-VLOOKUP(FinalComparison!$G324,'SB35 Determination Data'!$K$4:$AN$415,T$2,FALSE)</f>
        <v>#N/A</v>
      </c>
      <c r="U324" s="34"/>
      <c r="V324" s="34"/>
      <c r="W324" s="80" t="e">
        <f>'5th Cycle Summary-Final'!O324-VLOOKUP(FinalComparison!$G324,'SB35 Determination Data'!$K$4:$AN$415,W$2,FALSE)</f>
        <v>#N/A</v>
      </c>
      <c r="X324" s="34"/>
      <c r="Y324" s="80" t="e">
        <f>'5th Cycle Summary-Final'!P324-VLOOKUP(FinalComparison!$G324,'SB35 Determination Data'!$K$4:$AN$415,Y$2,FALSE)</f>
        <v>#N/A</v>
      </c>
      <c r="Z324" s="80" t="e">
        <f>'5th Cycle Summary-Final'!Q324-VLOOKUP(FinalComparison!$G324,'SB35 Determination Data'!$K$4:$AN$415,Z$2,FALSE)</f>
        <v>#N/A</v>
      </c>
      <c r="AA324" s="80" t="e">
        <f>'5th Cycle Summary-Final'!R324-VLOOKUP(FinalComparison!$G324,'SB35 Determination Data'!$K$4:$AN$415,AA$2,FALSE)</f>
        <v>#N/A</v>
      </c>
      <c r="AB324" s="80" t="e">
        <f>'5th Cycle Summary-Final'!S324-VLOOKUP(FinalComparison!$G324,'SB35 Determination Data'!$K$4:$AN$415,AB$2,FALSE)</f>
        <v>#N/A</v>
      </c>
      <c r="AC324" s="80" t="e">
        <f>'5th Cycle Summary-Final'!T324-VLOOKUP(FinalComparison!$G324,'SB35 Determination Data'!$K$4:$AN$415,AC$2,FALSE)</f>
        <v>#N/A</v>
      </c>
      <c r="AD324" s="80" t="e">
        <f>'5th Cycle Summary-Final'!U324-VLOOKUP(FinalComparison!$G324,'SB35 Determination Data'!$K$4:$AN$415,AD$2,FALSE)</f>
        <v>#N/A</v>
      </c>
      <c r="AE324" s="80" t="e">
        <f>'5th Cycle Summary-Final'!V324-VLOOKUP(FinalComparison!$G324,'SB35 Determination Data'!$K$4:$AN$415,AE$2,FALSE)</f>
        <v>#N/A</v>
      </c>
      <c r="AF324" s="80" t="e">
        <f>'5th Cycle Summary-Final'!W324-VLOOKUP(FinalComparison!$G324,'SB35 Determination Data'!$K$4:$AN$415,AF$2,FALSE)</f>
        <v>#N/A</v>
      </c>
    </row>
    <row r="325" spans="1:32" x14ac:dyDescent="0.2">
      <c r="A325" t="s">
        <v>29</v>
      </c>
      <c r="F325" t="s">
        <v>8</v>
      </c>
      <c r="G325" t="s">
        <v>295</v>
      </c>
      <c r="H325" s="80" t="e">
        <f>'5th Cycle Summary-Final'!D325-VLOOKUP(FinalComparison!$G325,'SB35 Determination Data'!$K$4:$AN$415,H$2,FALSE)</f>
        <v>#N/A</v>
      </c>
      <c r="I325" s="80" t="e">
        <f>'5th Cycle Summary-Final'!E325-VLOOKUP(FinalComparison!$G325,'SB35 Determination Data'!$K$4:$AN$415,I$2,FALSE)</f>
        <v>#N/A</v>
      </c>
      <c r="J325" s="80" t="e">
        <f>'5th Cycle Summary-Final'!F325-VLOOKUP(FinalComparison!$G325,'SB35 Determination Data'!$K$4:$AN$415,J$2,FALSE)</f>
        <v>#N/A</v>
      </c>
      <c r="K325" s="80" t="e">
        <f>'5th Cycle Summary-Final'!G325-VLOOKUP(FinalComparison!$G325,'SB35 Determination Data'!$K$4:$AN$415,K$2,FALSE)</f>
        <v>#N/A</v>
      </c>
      <c r="L325" s="80" t="e">
        <f>'5th Cycle Summary-Final'!H325-VLOOKUP(FinalComparison!$G325,'SB35 Determination Data'!$K$4:$AN$415,L$2,FALSE)</f>
        <v>#N/A</v>
      </c>
      <c r="M325" s="80" t="e">
        <f>'5th Cycle Summary-Final'!I325-VLOOKUP(FinalComparison!$G325,'SB35 Determination Data'!$K$4:$AN$415,M$2,FALSE)</f>
        <v>#N/A</v>
      </c>
      <c r="N325" s="80"/>
      <c r="O325" s="80"/>
      <c r="P325" s="80" t="e">
        <f>'5th Cycle Summary-Final'!J325-VLOOKUP(FinalComparison!$G325,'SB35 Determination Data'!$K$4:$AN$415,P$2,FALSE)</f>
        <v>#N/A</v>
      </c>
      <c r="Q325" s="80" t="e">
        <f>'5th Cycle Summary-Final'!K325-VLOOKUP(FinalComparison!$G325,'SB35 Determination Data'!$K$4:$AN$415,Q$2,FALSE)</f>
        <v>#N/A</v>
      </c>
      <c r="R325" s="80" t="e">
        <f>'5th Cycle Summary-Final'!L325-VLOOKUP(FinalComparison!$G325,'SB35 Determination Data'!$K$4:$AN$415,R$2,FALSE)</f>
        <v>#N/A</v>
      </c>
      <c r="S325" s="80" t="e">
        <f>'5th Cycle Summary-Final'!M325-VLOOKUP(FinalComparison!$G325,'SB35 Determination Data'!$K$4:$AN$415,S$2,FALSE)</f>
        <v>#N/A</v>
      </c>
      <c r="T325" s="80" t="e">
        <f>'5th Cycle Summary-Final'!N325-VLOOKUP(FinalComparison!$G325,'SB35 Determination Data'!$K$4:$AN$415,T$2,FALSE)</f>
        <v>#N/A</v>
      </c>
      <c r="U325" s="34"/>
      <c r="V325" s="34"/>
      <c r="W325" s="80" t="e">
        <f>'5th Cycle Summary-Final'!O325-VLOOKUP(FinalComparison!$G325,'SB35 Determination Data'!$K$4:$AN$415,W$2,FALSE)</f>
        <v>#N/A</v>
      </c>
      <c r="X325" s="34"/>
      <c r="Y325" s="80" t="e">
        <f>'5th Cycle Summary-Final'!P325-VLOOKUP(FinalComparison!$G325,'SB35 Determination Data'!$K$4:$AN$415,Y$2,FALSE)</f>
        <v>#N/A</v>
      </c>
      <c r="Z325" s="80" t="e">
        <f>'5th Cycle Summary-Final'!Q325-VLOOKUP(FinalComparison!$G325,'SB35 Determination Data'!$K$4:$AN$415,Z$2,FALSE)</f>
        <v>#N/A</v>
      </c>
      <c r="AA325" s="80" t="e">
        <f>'5th Cycle Summary-Final'!R325-VLOOKUP(FinalComparison!$G325,'SB35 Determination Data'!$K$4:$AN$415,AA$2,FALSE)</f>
        <v>#N/A</v>
      </c>
      <c r="AB325" s="80" t="e">
        <f>'5th Cycle Summary-Final'!S325-VLOOKUP(FinalComparison!$G325,'SB35 Determination Data'!$K$4:$AN$415,AB$2,FALSE)</f>
        <v>#N/A</v>
      </c>
      <c r="AC325" s="80" t="e">
        <f>'5th Cycle Summary-Final'!T325-VLOOKUP(FinalComparison!$G325,'SB35 Determination Data'!$K$4:$AN$415,AC$2,FALSE)</f>
        <v>#N/A</v>
      </c>
      <c r="AD325" s="80" t="e">
        <f>'5th Cycle Summary-Final'!U325-VLOOKUP(FinalComparison!$G325,'SB35 Determination Data'!$K$4:$AN$415,AD$2,FALSE)</f>
        <v>#N/A</v>
      </c>
      <c r="AE325" s="80" t="e">
        <f>'5th Cycle Summary-Final'!V325-VLOOKUP(FinalComparison!$G325,'SB35 Determination Data'!$K$4:$AN$415,AE$2,FALSE)</f>
        <v>#N/A</v>
      </c>
      <c r="AF325" s="80" t="e">
        <f>'5th Cycle Summary-Final'!W325-VLOOKUP(FinalComparison!$G325,'SB35 Determination Data'!$K$4:$AN$415,AF$2,FALSE)</f>
        <v>#N/A</v>
      </c>
    </row>
    <row r="326" spans="1:32" x14ac:dyDescent="0.2">
      <c r="A326" t="s">
        <v>29</v>
      </c>
      <c r="F326" t="s">
        <v>8</v>
      </c>
      <c r="G326" t="s">
        <v>326</v>
      </c>
      <c r="H326" s="80" t="e">
        <f>'5th Cycle Summary-Final'!D326-VLOOKUP(FinalComparison!$G326,'SB35 Determination Data'!$K$4:$AN$415,H$2,FALSE)</f>
        <v>#N/A</v>
      </c>
      <c r="I326" s="80" t="e">
        <f>'5th Cycle Summary-Final'!E326-VLOOKUP(FinalComparison!$G326,'SB35 Determination Data'!$K$4:$AN$415,I$2,FALSE)</f>
        <v>#N/A</v>
      </c>
      <c r="J326" s="80" t="e">
        <f>'5th Cycle Summary-Final'!F326-VLOOKUP(FinalComparison!$G326,'SB35 Determination Data'!$K$4:$AN$415,J$2,FALSE)</f>
        <v>#N/A</v>
      </c>
      <c r="K326" s="80" t="e">
        <f>'5th Cycle Summary-Final'!G326-VLOOKUP(FinalComparison!$G326,'SB35 Determination Data'!$K$4:$AN$415,K$2,FALSE)</f>
        <v>#N/A</v>
      </c>
      <c r="L326" s="80" t="e">
        <f>'5th Cycle Summary-Final'!H326-VLOOKUP(FinalComparison!$G326,'SB35 Determination Data'!$K$4:$AN$415,L$2,FALSE)</f>
        <v>#N/A</v>
      </c>
      <c r="M326" s="80" t="e">
        <f>'5th Cycle Summary-Final'!I326-VLOOKUP(FinalComparison!$G326,'SB35 Determination Data'!$K$4:$AN$415,M$2,FALSE)</f>
        <v>#N/A</v>
      </c>
      <c r="N326" s="80"/>
      <c r="O326" s="80"/>
      <c r="P326" s="80" t="e">
        <f>'5th Cycle Summary-Final'!J326-VLOOKUP(FinalComparison!$G326,'SB35 Determination Data'!$K$4:$AN$415,P$2,FALSE)</f>
        <v>#N/A</v>
      </c>
      <c r="Q326" s="80" t="e">
        <f>'5th Cycle Summary-Final'!K326-VLOOKUP(FinalComparison!$G326,'SB35 Determination Data'!$K$4:$AN$415,Q$2,FALSE)</f>
        <v>#N/A</v>
      </c>
      <c r="R326" s="80" t="e">
        <f>'5th Cycle Summary-Final'!L326-VLOOKUP(FinalComparison!$G326,'SB35 Determination Data'!$K$4:$AN$415,R$2,FALSE)</f>
        <v>#N/A</v>
      </c>
      <c r="S326" s="80" t="e">
        <f>'5th Cycle Summary-Final'!M326-VLOOKUP(FinalComparison!$G326,'SB35 Determination Data'!$K$4:$AN$415,S$2,FALSE)</f>
        <v>#N/A</v>
      </c>
      <c r="T326" s="80" t="e">
        <f>'5th Cycle Summary-Final'!N326-VLOOKUP(FinalComparison!$G326,'SB35 Determination Data'!$K$4:$AN$415,T$2,FALSE)</f>
        <v>#N/A</v>
      </c>
      <c r="U326" s="34"/>
      <c r="V326" s="34"/>
      <c r="W326" s="80" t="e">
        <f>'5th Cycle Summary-Final'!O326-VLOOKUP(FinalComparison!$G326,'SB35 Determination Data'!$K$4:$AN$415,W$2,FALSE)</f>
        <v>#N/A</v>
      </c>
      <c r="X326" s="34"/>
      <c r="Y326" s="80" t="e">
        <f>'5th Cycle Summary-Final'!P326-VLOOKUP(FinalComparison!$G326,'SB35 Determination Data'!$K$4:$AN$415,Y$2,FALSE)</f>
        <v>#N/A</v>
      </c>
      <c r="Z326" s="80" t="e">
        <f>'5th Cycle Summary-Final'!Q326-VLOOKUP(FinalComparison!$G326,'SB35 Determination Data'!$K$4:$AN$415,Z$2,FALSE)</f>
        <v>#N/A</v>
      </c>
      <c r="AA326" s="80" t="e">
        <f>'5th Cycle Summary-Final'!R326-VLOOKUP(FinalComparison!$G326,'SB35 Determination Data'!$K$4:$AN$415,AA$2,FALSE)</f>
        <v>#N/A</v>
      </c>
      <c r="AB326" s="80" t="e">
        <f>'5th Cycle Summary-Final'!S326-VLOOKUP(FinalComparison!$G326,'SB35 Determination Data'!$K$4:$AN$415,AB$2,FALSE)</f>
        <v>#N/A</v>
      </c>
      <c r="AC326" s="80" t="e">
        <f>'5th Cycle Summary-Final'!T326-VLOOKUP(FinalComparison!$G326,'SB35 Determination Data'!$K$4:$AN$415,AC$2,FALSE)</f>
        <v>#N/A</v>
      </c>
      <c r="AD326" s="80" t="e">
        <f>'5th Cycle Summary-Final'!U326-VLOOKUP(FinalComparison!$G326,'SB35 Determination Data'!$K$4:$AN$415,AD$2,FALSE)</f>
        <v>#N/A</v>
      </c>
      <c r="AE326" s="80" t="e">
        <f>'5th Cycle Summary-Final'!V326-VLOOKUP(FinalComparison!$G326,'SB35 Determination Data'!$K$4:$AN$415,AE$2,FALSE)</f>
        <v>#N/A</v>
      </c>
      <c r="AF326" s="80" t="e">
        <f>'5th Cycle Summary-Final'!W326-VLOOKUP(FinalComparison!$G326,'SB35 Determination Data'!$K$4:$AN$415,AF$2,FALSE)</f>
        <v>#N/A</v>
      </c>
    </row>
    <row r="327" spans="1:32" x14ac:dyDescent="0.2">
      <c r="A327" t="s">
        <v>55</v>
      </c>
      <c r="F327" t="s">
        <v>56</v>
      </c>
      <c r="G327" t="s">
        <v>54</v>
      </c>
      <c r="H327" s="80">
        <f>'5th Cycle Summary-Final'!D327-VLOOKUP(FinalComparison!$G327,'SB35 Determination Data'!$K$4:$AN$415,H$2,FALSE)</f>
        <v>0</v>
      </c>
      <c r="I327" s="80">
        <f>'5th Cycle Summary-Final'!E327-VLOOKUP(FinalComparison!$G327,'SB35 Determination Data'!$K$4:$AN$415,I$2,FALSE)</f>
        <v>0</v>
      </c>
      <c r="J327" s="80">
        <f>'5th Cycle Summary-Final'!F327-VLOOKUP(FinalComparison!$G327,'SB35 Determination Data'!$K$4:$AN$415,J$2,FALSE)</f>
        <v>0</v>
      </c>
      <c r="K327" s="80">
        <f>'5th Cycle Summary-Final'!G327-VLOOKUP(FinalComparison!$G327,'SB35 Determination Data'!$K$4:$AN$415,K$2,FALSE)</f>
        <v>0</v>
      </c>
      <c r="L327" s="80">
        <f>'5th Cycle Summary-Final'!H327-VLOOKUP(FinalComparison!$G327,'SB35 Determination Data'!$K$4:$AN$415,L$2,FALSE)</f>
        <v>0</v>
      </c>
      <c r="M327" s="80">
        <f>'5th Cycle Summary-Final'!I327-VLOOKUP(FinalComparison!$G327,'SB35 Determination Data'!$K$4:$AN$415,M$2,FALSE)</f>
        <v>0</v>
      </c>
      <c r="N327" s="80"/>
      <c r="O327" s="80"/>
      <c r="P327" s="80">
        <f>'5th Cycle Summary-Final'!J327-VLOOKUP(FinalComparison!$G327,'SB35 Determination Data'!$K$4:$AN$415,P$2,FALSE)</f>
        <v>0</v>
      </c>
      <c r="Q327" s="80">
        <f>'5th Cycle Summary-Final'!K327-VLOOKUP(FinalComparison!$G327,'SB35 Determination Data'!$K$4:$AN$415,Q$2,FALSE)</f>
        <v>0</v>
      </c>
      <c r="R327" s="80">
        <f>'5th Cycle Summary-Final'!L327-VLOOKUP(FinalComparison!$G327,'SB35 Determination Data'!$K$4:$AN$415,R$2,FALSE)</f>
        <v>0</v>
      </c>
      <c r="S327" s="80">
        <f>'5th Cycle Summary-Final'!M327-VLOOKUP(FinalComparison!$G327,'SB35 Determination Data'!$K$4:$AN$415,S$2,FALSE)</f>
        <v>0</v>
      </c>
      <c r="T327" s="80">
        <f>'5th Cycle Summary-Final'!N327-VLOOKUP(FinalComparison!$G327,'SB35 Determination Data'!$K$4:$AN$415,T$2,FALSE)</f>
        <v>0</v>
      </c>
      <c r="U327" s="34"/>
      <c r="V327" s="34"/>
      <c r="W327" s="80">
        <f>'5th Cycle Summary-Final'!O327-VLOOKUP(FinalComparison!$G327,'SB35 Determination Data'!$K$4:$AN$415,W$2,FALSE)</f>
        <v>0</v>
      </c>
      <c r="X327" s="34"/>
      <c r="Y327" s="80">
        <f>'5th Cycle Summary-Final'!P327-VLOOKUP(FinalComparison!$G327,'SB35 Determination Data'!$K$4:$AN$415,Y$2,FALSE)</f>
        <v>0</v>
      </c>
      <c r="Z327" s="80">
        <f>'5th Cycle Summary-Final'!Q327-VLOOKUP(FinalComparison!$G327,'SB35 Determination Data'!$K$4:$AN$415,Z$2,FALSE)</f>
        <v>0</v>
      </c>
      <c r="AA327" s="80">
        <f>'5th Cycle Summary-Final'!R327-VLOOKUP(FinalComparison!$G327,'SB35 Determination Data'!$K$4:$AN$415,AA$2,FALSE)</f>
        <v>0</v>
      </c>
      <c r="AB327" s="80">
        <f>'5th Cycle Summary-Final'!S327-VLOOKUP(FinalComparison!$G327,'SB35 Determination Data'!$K$4:$AN$415,AB$2,FALSE)</f>
        <v>0</v>
      </c>
      <c r="AC327" s="80">
        <f>'5th Cycle Summary-Final'!T327-VLOOKUP(FinalComparison!$G327,'SB35 Determination Data'!$K$4:$AN$415,AC$2,FALSE)</f>
        <v>0</v>
      </c>
      <c r="AD327" s="80">
        <f>'5th Cycle Summary-Final'!U327-VLOOKUP(FinalComparison!$G327,'SB35 Determination Data'!$K$4:$AN$415,AD$2,FALSE)</f>
        <v>-36</v>
      </c>
      <c r="AE327" s="80">
        <f>'5th Cycle Summary-Final'!V327-VLOOKUP(FinalComparison!$G327,'SB35 Determination Data'!$K$4:$AN$415,AE$2,FALSE)</f>
        <v>35</v>
      </c>
      <c r="AF327" s="80">
        <f>'5th Cycle Summary-Final'!W327-VLOOKUP(FinalComparison!$G327,'SB35 Determination Data'!$K$4:$AN$415,AF$2,FALSE)</f>
        <v>-0.29032258064516125</v>
      </c>
    </row>
    <row r="328" spans="1:32" x14ac:dyDescent="0.2">
      <c r="A328" t="s">
        <v>55</v>
      </c>
      <c r="F328" t="s">
        <v>56</v>
      </c>
      <c r="G328" t="s">
        <v>69</v>
      </c>
      <c r="H328" s="80">
        <f>'5th Cycle Summary-Final'!D328-VLOOKUP(FinalComparison!$G328,'SB35 Determination Data'!$K$4:$AN$415,H$2,FALSE)</f>
        <v>0</v>
      </c>
      <c r="I328" s="80">
        <f>'5th Cycle Summary-Final'!E328-VLOOKUP(FinalComparison!$G328,'SB35 Determination Data'!$K$4:$AN$415,I$2,FALSE)</f>
        <v>0</v>
      </c>
      <c r="J328" s="80">
        <f>'5th Cycle Summary-Final'!F328-VLOOKUP(FinalComparison!$G328,'SB35 Determination Data'!$K$4:$AN$415,J$2,FALSE)</f>
        <v>0</v>
      </c>
      <c r="K328" s="80">
        <f>'5th Cycle Summary-Final'!G328-VLOOKUP(FinalComparison!$G328,'SB35 Determination Data'!$K$4:$AN$415,K$2,FALSE)</f>
        <v>0</v>
      </c>
      <c r="L328" s="80">
        <f>'5th Cycle Summary-Final'!H328-VLOOKUP(FinalComparison!$G328,'SB35 Determination Data'!$K$4:$AN$415,L$2,FALSE)</f>
        <v>0</v>
      </c>
      <c r="M328" s="80">
        <f>'5th Cycle Summary-Final'!I328-VLOOKUP(FinalComparison!$G328,'SB35 Determination Data'!$K$4:$AN$415,M$2,FALSE)</f>
        <v>0</v>
      </c>
      <c r="N328" s="80"/>
      <c r="O328" s="80"/>
      <c r="P328" s="80">
        <f>'5th Cycle Summary-Final'!J328-VLOOKUP(FinalComparison!$G328,'SB35 Determination Data'!$K$4:$AN$415,P$2,FALSE)</f>
        <v>0</v>
      </c>
      <c r="Q328" s="80">
        <f>'5th Cycle Summary-Final'!K328-VLOOKUP(FinalComparison!$G328,'SB35 Determination Data'!$K$4:$AN$415,Q$2,FALSE)</f>
        <v>0</v>
      </c>
      <c r="R328" s="80">
        <f>'5th Cycle Summary-Final'!L328-VLOOKUP(FinalComparison!$G328,'SB35 Determination Data'!$K$4:$AN$415,R$2,FALSE)</f>
        <v>0</v>
      </c>
      <c r="S328" s="80">
        <f>'5th Cycle Summary-Final'!M328-VLOOKUP(FinalComparison!$G328,'SB35 Determination Data'!$K$4:$AN$415,S$2,FALSE)</f>
        <v>0</v>
      </c>
      <c r="T328" s="80">
        <f>'5th Cycle Summary-Final'!N328-VLOOKUP(FinalComparison!$G328,'SB35 Determination Data'!$K$4:$AN$415,T$2,FALSE)</f>
        <v>0</v>
      </c>
      <c r="U328" s="34"/>
      <c r="V328" s="34"/>
      <c r="W328" s="80">
        <f>'5th Cycle Summary-Final'!O328-VLOOKUP(FinalComparison!$G328,'SB35 Determination Data'!$K$4:$AN$415,W$2,FALSE)</f>
        <v>0</v>
      </c>
      <c r="X328" s="34"/>
      <c r="Y328" s="80">
        <f>'5th Cycle Summary-Final'!P328-VLOOKUP(FinalComparison!$G328,'SB35 Determination Data'!$K$4:$AN$415,Y$2,FALSE)</f>
        <v>0</v>
      </c>
      <c r="Z328" s="80">
        <f>'5th Cycle Summary-Final'!Q328-VLOOKUP(FinalComparison!$G328,'SB35 Determination Data'!$K$4:$AN$415,Z$2,FALSE)</f>
        <v>0</v>
      </c>
      <c r="AA328" s="80">
        <f>'5th Cycle Summary-Final'!R328-VLOOKUP(FinalComparison!$G328,'SB35 Determination Data'!$K$4:$AN$415,AA$2,FALSE)</f>
        <v>0</v>
      </c>
      <c r="AB328" s="80">
        <f>'5th Cycle Summary-Final'!S328-VLOOKUP(FinalComparison!$G328,'SB35 Determination Data'!$K$4:$AN$415,AB$2,FALSE)</f>
        <v>0</v>
      </c>
      <c r="AC328" s="80">
        <f>'5th Cycle Summary-Final'!T328-VLOOKUP(FinalComparison!$G328,'SB35 Determination Data'!$K$4:$AN$415,AC$2,FALSE)</f>
        <v>0</v>
      </c>
      <c r="AD328" s="80">
        <f>'5th Cycle Summary-Final'!U328-VLOOKUP(FinalComparison!$G328,'SB35 Determination Data'!$K$4:$AN$415,AD$2,FALSE)</f>
        <v>-5</v>
      </c>
      <c r="AE328" s="80">
        <f>'5th Cycle Summary-Final'!V328-VLOOKUP(FinalComparison!$G328,'SB35 Determination Data'!$K$4:$AN$415,AE$2,FALSE)</f>
        <v>5</v>
      </c>
      <c r="AF328" s="80">
        <f>'5th Cycle Summary-Final'!W328-VLOOKUP(FinalComparison!$G328,'SB35 Determination Data'!$K$4:$AN$415,AF$2,FALSE)</f>
        <v>-7.8125E-2</v>
      </c>
    </row>
    <row r="329" spans="1:32" x14ac:dyDescent="0.2">
      <c r="A329" t="s">
        <v>55</v>
      </c>
      <c r="F329" t="s">
        <v>56</v>
      </c>
      <c r="G329" t="s">
        <v>139</v>
      </c>
      <c r="H329" s="80">
        <f>'5th Cycle Summary-Final'!D329-VLOOKUP(FinalComparison!$G329,'SB35 Determination Data'!$K$4:$AN$415,H$2,FALSE)</f>
        <v>0</v>
      </c>
      <c r="I329" s="80">
        <f>'5th Cycle Summary-Final'!E329-VLOOKUP(FinalComparison!$G329,'SB35 Determination Data'!$K$4:$AN$415,I$2,FALSE)</f>
        <v>0</v>
      </c>
      <c r="J329" s="80">
        <f>'5th Cycle Summary-Final'!F329-VLOOKUP(FinalComparison!$G329,'SB35 Determination Data'!$K$4:$AN$415,J$2,FALSE)</f>
        <v>0</v>
      </c>
      <c r="K329" s="80">
        <f>'5th Cycle Summary-Final'!G329-VLOOKUP(FinalComparison!$G329,'SB35 Determination Data'!$K$4:$AN$415,K$2,FALSE)</f>
        <v>0</v>
      </c>
      <c r="L329" s="80">
        <f>'5th Cycle Summary-Final'!H329-VLOOKUP(FinalComparison!$G329,'SB35 Determination Data'!$K$4:$AN$415,L$2,FALSE)</f>
        <v>0</v>
      </c>
      <c r="M329" s="80">
        <f>'5th Cycle Summary-Final'!I329-VLOOKUP(FinalComparison!$G329,'SB35 Determination Data'!$K$4:$AN$415,M$2,FALSE)</f>
        <v>0</v>
      </c>
      <c r="N329" s="80"/>
      <c r="O329" s="80"/>
      <c r="P329" s="80">
        <f>'5th Cycle Summary-Final'!J329-VLOOKUP(FinalComparison!$G329,'SB35 Determination Data'!$K$4:$AN$415,P$2,FALSE)</f>
        <v>0</v>
      </c>
      <c r="Q329" s="80">
        <f>'5th Cycle Summary-Final'!K329-VLOOKUP(FinalComparison!$G329,'SB35 Determination Data'!$K$4:$AN$415,Q$2,FALSE)</f>
        <v>-69</v>
      </c>
      <c r="R329" s="80">
        <f>'5th Cycle Summary-Final'!L329-VLOOKUP(FinalComparison!$G329,'SB35 Determination Data'!$K$4:$AN$415,R$2,FALSE)</f>
        <v>-69</v>
      </c>
      <c r="S329" s="80">
        <f>'5th Cycle Summary-Final'!M329-VLOOKUP(FinalComparison!$G329,'SB35 Determination Data'!$K$4:$AN$415,S$2,FALSE)</f>
        <v>0</v>
      </c>
      <c r="T329" s="80">
        <f>'5th Cycle Summary-Final'!N329-VLOOKUP(FinalComparison!$G329,'SB35 Determination Data'!$K$4:$AN$415,T$2,FALSE)</f>
        <v>69</v>
      </c>
      <c r="U329" s="34"/>
      <c r="V329" s="34"/>
      <c r="W329" s="80">
        <f>'5th Cycle Summary-Final'!O329-VLOOKUP(FinalComparison!$G329,'SB35 Determination Data'!$K$4:$AN$415,W$2,FALSE)</f>
        <v>-0.43949044585987262</v>
      </c>
      <c r="X329" s="34"/>
      <c r="Y329" s="80">
        <f>'5th Cycle Summary-Final'!P329-VLOOKUP(FinalComparison!$G329,'SB35 Determination Data'!$K$4:$AN$415,Y$2,FALSE)</f>
        <v>0</v>
      </c>
      <c r="Z329" s="80">
        <f>'5th Cycle Summary-Final'!Q329-VLOOKUP(FinalComparison!$G329,'SB35 Determination Data'!$K$4:$AN$415,Z$2,FALSE)</f>
        <v>0</v>
      </c>
      <c r="AA329" s="80">
        <f>'5th Cycle Summary-Final'!R329-VLOOKUP(FinalComparison!$G329,'SB35 Determination Data'!$K$4:$AN$415,AA$2,FALSE)</f>
        <v>0</v>
      </c>
      <c r="AB329" s="80">
        <f>'5th Cycle Summary-Final'!S329-VLOOKUP(FinalComparison!$G329,'SB35 Determination Data'!$K$4:$AN$415,AB$2,FALSE)</f>
        <v>0</v>
      </c>
      <c r="AC329" s="80">
        <f>'5th Cycle Summary-Final'!T329-VLOOKUP(FinalComparison!$G329,'SB35 Determination Data'!$K$4:$AN$415,AC$2,FALSE)</f>
        <v>0</v>
      </c>
      <c r="AD329" s="80">
        <f>'5th Cycle Summary-Final'!U329-VLOOKUP(FinalComparison!$G329,'SB35 Determination Data'!$K$4:$AN$415,AD$2,FALSE)</f>
        <v>0</v>
      </c>
      <c r="AE329" s="80">
        <f>'5th Cycle Summary-Final'!V329-VLOOKUP(FinalComparison!$G329,'SB35 Determination Data'!$K$4:$AN$415,AE$2,FALSE)</f>
        <v>0</v>
      </c>
      <c r="AF329" s="80">
        <f>'5th Cycle Summary-Final'!W329-VLOOKUP(FinalComparison!$G329,'SB35 Determination Data'!$K$4:$AN$415,AF$2,FALSE)</f>
        <v>0</v>
      </c>
    </row>
    <row r="330" spans="1:32" x14ac:dyDescent="0.2">
      <c r="A330" t="s">
        <v>55</v>
      </c>
      <c r="F330" t="s">
        <v>56</v>
      </c>
      <c r="G330" t="s">
        <v>180</v>
      </c>
      <c r="H330" s="80">
        <f>'5th Cycle Summary-Final'!D330-VLOOKUP(FinalComparison!$G330,'SB35 Determination Data'!$K$4:$AN$415,H$2,FALSE)</f>
        <v>1</v>
      </c>
      <c r="I330" s="80">
        <f>'5th Cycle Summary-Final'!E330-VLOOKUP(FinalComparison!$G330,'SB35 Determination Data'!$K$4:$AN$415,I$2,FALSE)</f>
        <v>0</v>
      </c>
      <c r="J330" s="80">
        <f>'5th Cycle Summary-Final'!F330-VLOOKUP(FinalComparison!$G330,'SB35 Determination Data'!$K$4:$AN$415,J$2,FALSE)</f>
        <v>0</v>
      </c>
      <c r="K330" s="80">
        <f>'5th Cycle Summary-Final'!G330-VLOOKUP(FinalComparison!$G330,'SB35 Determination Data'!$K$4:$AN$415,K$2,FALSE)</f>
        <v>0</v>
      </c>
      <c r="L330" s="80">
        <f>'5th Cycle Summary-Final'!H330-VLOOKUP(FinalComparison!$G330,'SB35 Determination Data'!$K$4:$AN$415,L$2,FALSE)</f>
        <v>1</v>
      </c>
      <c r="M330" s="80">
        <f>'5th Cycle Summary-Final'!I330-VLOOKUP(FinalComparison!$G330,'SB35 Determination Data'!$K$4:$AN$415,M$2,FALSE)</f>
        <v>0</v>
      </c>
      <c r="N330" s="80"/>
      <c r="O330" s="80"/>
      <c r="P330" s="80">
        <f>'5th Cycle Summary-Final'!J330-VLOOKUP(FinalComparison!$G330,'SB35 Determination Data'!$K$4:$AN$415,P$2,FALSE)</f>
        <v>1</v>
      </c>
      <c r="Q330" s="80">
        <f>'5th Cycle Summary-Final'!K330-VLOOKUP(FinalComparison!$G330,'SB35 Determination Data'!$K$4:$AN$415,Q$2,FALSE)</f>
        <v>0</v>
      </c>
      <c r="R330" s="80">
        <f>'5th Cycle Summary-Final'!L330-VLOOKUP(FinalComparison!$G330,'SB35 Determination Data'!$K$4:$AN$415,R$2,FALSE)</f>
        <v>0</v>
      </c>
      <c r="S330" s="80">
        <f>'5th Cycle Summary-Final'!M330-VLOOKUP(FinalComparison!$G330,'SB35 Determination Data'!$K$4:$AN$415,S$2,FALSE)</f>
        <v>0</v>
      </c>
      <c r="T330" s="80">
        <f>'5th Cycle Summary-Final'!N330-VLOOKUP(FinalComparison!$G330,'SB35 Determination Data'!$K$4:$AN$415,T$2,FALSE)</f>
        <v>1</v>
      </c>
      <c r="U330" s="34"/>
      <c r="V330" s="34"/>
      <c r="W330" s="80">
        <f>'5th Cycle Summary-Final'!O330-VLOOKUP(FinalComparison!$G330,'SB35 Determination Data'!$K$4:$AN$415,W$2,FALSE)</f>
        <v>0</v>
      </c>
      <c r="X330" s="34"/>
      <c r="Y330" s="80">
        <f>'5th Cycle Summary-Final'!P330-VLOOKUP(FinalComparison!$G330,'SB35 Determination Data'!$K$4:$AN$415,Y$2,FALSE)</f>
        <v>0</v>
      </c>
      <c r="Z330" s="80">
        <f>'5th Cycle Summary-Final'!Q330-VLOOKUP(FinalComparison!$G330,'SB35 Determination Data'!$K$4:$AN$415,Z$2,FALSE)</f>
        <v>-5</v>
      </c>
      <c r="AA330" s="80">
        <f>'5th Cycle Summary-Final'!R330-VLOOKUP(FinalComparison!$G330,'SB35 Determination Data'!$K$4:$AN$415,AA$2,FALSE)</f>
        <v>5</v>
      </c>
      <c r="AB330" s="80">
        <f>'5th Cycle Summary-Final'!S330-VLOOKUP(FinalComparison!$G330,'SB35 Determination Data'!$K$4:$AN$415,AB$2,FALSE)</f>
        <v>-5.2631578947368474E-2</v>
      </c>
      <c r="AC330" s="80">
        <f>'5th Cycle Summary-Final'!T330-VLOOKUP(FinalComparison!$G330,'SB35 Determination Data'!$K$4:$AN$415,AC$2,FALSE)</f>
        <v>-1</v>
      </c>
      <c r="AD330" s="80">
        <f>'5th Cycle Summary-Final'!U330-VLOOKUP(FinalComparison!$G330,'SB35 Determination Data'!$K$4:$AN$415,AD$2,FALSE)</f>
        <v>0</v>
      </c>
      <c r="AE330" s="80">
        <f>'5th Cycle Summary-Final'!V330-VLOOKUP(FinalComparison!$G330,'SB35 Determination Data'!$K$4:$AN$415,AE$2,FALSE)</f>
        <v>-1</v>
      </c>
      <c r="AF330" s="80">
        <f>'5th Cycle Summary-Final'!W330-VLOOKUP(FinalComparison!$G330,'SB35 Determination Data'!$K$4:$AN$415,AF$2,FALSE)</f>
        <v>8.2270670505962123E-5</v>
      </c>
    </row>
    <row r="331" spans="1:32" x14ac:dyDescent="0.2">
      <c r="A331" t="s">
        <v>55</v>
      </c>
      <c r="F331" t="s">
        <v>56</v>
      </c>
      <c r="G331" t="s">
        <v>55</v>
      </c>
      <c r="H331" s="80" t="e">
        <f>'5th Cycle Summary-Final'!D331-VLOOKUP(FinalComparison!$G331,'SB35 Determination Data'!$K$4:$AN$415,H$2,FALSE)</f>
        <v>#N/A</v>
      </c>
      <c r="I331" s="80" t="e">
        <f>'5th Cycle Summary-Final'!E331-VLOOKUP(FinalComparison!$G331,'SB35 Determination Data'!$K$4:$AN$415,I$2,FALSE)</f>
        <v>#N/A</v>
      </c>
      <c r="J331" s="80" t="e">
        <f>'5th Cycle Summary-Final'!F331-VLOOKUP(FinalComparison!$G331,'SB35 Determination Data'!$K$4:$AN$415,J$2,FALSE)</f>
        <v>#N/A</v>
      </c>
      <c r="K331" s="80" t="e">
        <f>'5th Cycle Summary-Final'!G331-VLOOKUP(FinalComparison!$G331,'SB35 Determination Data'!$K$4:$AN$415,K$2,FALSE)</f>
        <v>#N/A</v>
      </c>
      <c r="L331" s="80" t="e">
        <f>'5th Cycle Summary-Final'!H331-VLOOKUP(FinalComparison!$G331,'SB35 Determination Data'!$K$4:$AN$415,L$2,FALSE)</f>
        <v>#N/A</v>
      </c>
      <c r="M331" s="80" t="e">
        <f>'5th Cycle Summary-Final'!I331-VLOOKUP(FinalComparison!$G331,'SB35 Determination Data'!$K$4:$AN$415,M$2,FALSE)</f>
        <v>#N/A</v>
      </c>
      <c r="N331" s="80"/>
      <c r="O331" s="80"/>
      <c r="P331" s="80" t="e">
        <f>'5th Cycle Summary-Final'!J331-VLOOKUP(FinalComparison!$G331,'SB35 Determination Data'!$K$4:$AN$415,P$2,FALSE)</f>
        <v>#N/A</v>
      </c>
      <c r="Q331" s="80" t="e">
        <f>'5th Cycle Summary-Final'!K331-VLOOKUP(FinalComparison!$G331,'SB35 Determination Data'!$K$4:$AN$415,Q$2,FALSE)</f>
        <v>#N/A</v>
      </c>
      <c r="R331" s="80" t="e">
        <f>'5th Cycle Summary-Final'!L331-VLOOKUP(FinalComparison!$G331,'SB35 Determination Data'!$K$4:$AN$415,R$2,FALSE)</f>
        <v>#N/A</v>
      </c>
      <c r="S331" s="80" t="e">
        <f>'5th Cycle Summary-Final'!M331-VLOOKUP(FinalComparison!$G331,'SB35 Determination Data'!$K$4:$AN$415,S$2,FALSE)</f>
        <v>#N/A</v>
      </c>
      <c r="T331" s="80" t="e">
        <f>'5th Cycle Summary-Final'!N331-VLOOKUP(FinalComparison!$G331,'SB35 Determination Data'!$K$4:$AN$415,T$2,FALSE)</f>
        <v>#N/A</v>
      </c>
      <c r="U331" s="34"/>
      <c r="V331" s="34"/>
      <c r="W331" s="80" t="e">
        <f>'5th Cycle Summary-Final'!O331-VLOOKUP(FinalComparison!$G331,'SB35 Determination Data'!$K$4:$AN$415,W$2,FALSE)</f>
        <v>#N/A</v>
      </c>
      <c r="X331" s="34"/>
      <c r="Y331" s="80" t="e">
        <f>'5th Cycle Summary-Final'!P331-VLOOKUP(FinalComparison!$G331,'SB35 Determination Data'!$K$4:$AN$415,Y$2,FALSE)</f>
        <v>#N/A</v>
      </c>
      <c r="Z331" s="80" t="e">
        <f>'5th Cycle Summary-Final'!Q331-VLOOKUP(FinalComparison!$G331,'SB35 Determination Data'!$K$4:$AN$415,Z$2,FALSE)</f>
        <v>#N/A</v>
      </c>
      <c r="AA331" s="80" t="e">
        <f>'5th Cycle Summary-Final'!R331-VLOOKUP(FinalComparison!$G331,'SB35 Determination Data'!$K$4:$AN$415,AA$2,FALSE)</f>
        <v>#N/A</v>
      </c>
      <c r="AB331" s="80" t="e">
        <f>'5th Cycle Summary-Final'!S331-VLOOKUP(FinalComparison!$G331,'SB35 Determination Data'!$K$4:$AN$415,AB$2,FALSE)</f>
        <v>#N/A</v>
      </c>
      <c r="AC331" s="80" t="e">
        <f>'5th Cycle Summary-Final'!T331-VLOOKUP(FinalComparison!$G331,'SB35 Determination Data'!$K$4:$AN$415,AC$2,FALSE)</f>
        <v>#N/A</v>
      </c>
      <c r="AD331" s="80" t="e">
        <f>'5th Cycle Summary-Final'!U331-VLOOKUP(FinalComparison!$G331,'SB35 Determination Data'!$K$4:$AN$415,AD$2,FALSE)</f>
        <v>#N/A</v>
      </c>
      <c r="AE331" s="80" t="e">
        <f>'5th Cycle Summary-Final'!V331-VLOOKUP(FinalComparison!$G331,'SB35 Determination Data'!$K$4:$AN$415,AE$2,FALSE)</f>
        <v>#N/A</v>
      </c>
      <c r="AF331" s="80" t="e">
        <f>'5th Cycle Summary-Final'!W331-VLOOKUP(FinalComparison!$G331,'SB35 Determination Data'!$K$4:$AN$415,AF$2,FALSE)</f>
        <v>#N/A</v>
      </c>
    </row>
    <row r="332" spans="1:32" x14ac:dyDescent="0.2">
      <c r="A332" t="s">
        <v>55</v>
      </c>
      <c r="F332" t="s">
        <v>56</v>
      </c>
      <c r="G332" t="s">
        <v>280</v>
      </c>
      <c r="H332" s="80" t="e">
        <f>'5th Cycle Summary-Final'!D332-VLOOKUP(FinalComparison!$G332,'SB35 Determination Data'!$K$4:$AN$415,H$2,FALSE)</f>
        <v>#N/A</v>
      </c>
      <c r="I332" s="80" t="e">
        <f>'5th Cycle Summary-Final'!E332-VLOOKUP(FinalComparison!$G332,'SB35 Determination Data'!$K$4:$AN$415,I$2,FALSE)</f>
        <v>#N/A</v>
      </c>
      <c r="J332" s="80" t="e">
        <f>'5th Cycle Summary-Final'!F332-VLOOKUP(FinalComparison!$G332,'SB35 Determination Data'!$K$4:$AN$415,J$2,FALSE)</f>
        <v>#N/A</v>
      </c>
      <c r="K332" s="80" t="e">
        <f>'5th Cycle Summary-Final'!G332-VLOOKUP(FinalComparison!$G332,'SB35 Determination Data'!$K$4:$AN$415,K$2,FALSE)</f>
        <v>#N/A</v>
      </c>
      <c r="L332" s="80" t="e">
        <f>'5th Cycle Summary-Final'!H332-VLOOKUP(FinalComparison!$G332,'SB35 Determination Data'!$K$4:$AN$415,L$2,FALSE)</f>
        <v>#N/A</v>
      </c>
      <c r="M332" s="80" t="e">
        <f>'5th Cycle Summary-Final'!I332-VLOOKUP(FinalComparison!$G332,'SB35 Determination Data'!$K$4:$AN$415,M$2,FALSE)</f>
        <v>#N/A</v>
      </c>
      <c r="N332" s="80"/>
      <c r="O332" s="80"/>
      <c r="P332" s="80" t="e">
        <f>'5th Cycle Summary-Final'!J332-VLOOKUP(FinalComparison!$G332,'SB35 Determination Data'!$K$4:$AN$415,P$2,FALSE)</f>
        <v>#N/A</v>
      </c>
      <c r="Q332" s="80" t="e">
        <f>'5th Cycle Summary-Final'!K332-VLOOKUP(FinalComparison!$G332,'SB35 Determination Data'!$K$4:$AN$415,Q$2,FALSE)</f>
        <v>#N/A</v>
      </c>
      <c r="R332" s="80" t="e">
        <f>'5th Cycle Summary-Final'!L332-VLOOKUP(FinalComparison!$G332,'SB35 Determination Data'!$K$4:$AN$415,R$2,FALSE)</f>
        <v>#N/A</v>
      </c>
      <c r="S332" s="80" t="e">
        <f>'5th Cycle Summary-Final'!M332-VLOOKUP(FinalComparison!$G332,'SB35 Determination Data'!$K$4:$AN$415,S$2,FALSE)</f>
        <v>#N/A</v>
      </c>
      <c r="T332" s="80" t="e">
        <f>'5th Cycle Summary-Final'!N332-VLOOKUP(FinalComparison!$G332,'SB35 Determination Data'!$K$4:$AN$415,T$2,FALSE)</f>
        <v>#N/A</v>
      </c>
      <c r="U332" s="34"/>
      <c r="V332" s="34"/>
      <c r="W332" s="80" t="e">
        <f>'5th Cycle Summary-Final'!O332-VLOOKUP(FinalComparison!$G332,'SB35 Determination Data'!$K$4:$AN$415,W$2,FALSE)</f>
        <v>#N/A</v>
      </c>
      <c r="X332" s="34"/>
      <c r="Y332" s="80" t="e">
        <f>'5th Cycle Summary-Final'!P332-VLOOKUP(FinalComparison!$G332,'SB35 Determination Data'!$K$4:$AN$415,Y$2,FALSE)</f>
        <v>#N/A</v>
      </c>
      <c r="Z332" s="80" t="e">
        <f>'5th Cycle Summary-Final'!Q332-VLOOKUP(FinalComparison!$G332,'SB35 Determination Data'!$K$4:$AN$415,Z$2,FALSE)</f>
        <v>#N/A</v>
      </c>
      <c r="AA332" s="80" t="e">
        <f>'5th Cycle Summary-Final'!R332-VLOOKUP(FinalComparison!$G332,'SB35 Determination Data'!$K$4:$AN$415,AA$2,FALSE)</f>
        <v>#N/A</v>
      </c>
      <c r="AB332" s="80" t="e">
        <f>'5th Cycle Summary-Final'!S332-VLOOKUP(FinalComparison!$G332,'SB35 Determination Data'!$K$4:$AN$415,AB$2,FALSE)</f>
        <v>#N/A</v>
      </c>
      <c r="AC332" s="80" t="e">
        <f>'5th Cycle Summary-Final'!T332-VLOOKUP(FinalComparison!$G332,'SB35 Determination Data'!$K$4:$AN$415,AC$2,FALSE)</f>
        <v>#N/A</v>
      </c>
      <c r="AD332" s="80" t="e">
        <f>'5th Cycle Summary-Final'!U332-VLOOKUP(FinalComparison!$G332,'SB35 Determination Data'!$K$4:$AN$415,AD$2,FALSE)</f>
        <v>#N/A</v>
      </c>
      <c r="AE332" s="80" t="e">
        <f>'5th Cycle Summary-Final'!V332-VLOOKUP(FinalComparison!$G332,'SB35 Determination Data'!$K$4:$AN$415,AE$2,FALSE)</f>
        <v>#N/A</v>
      </c>
      <c r="AF332" s="80" t="e">
        <f>'5th Cycle Summary-Final'!W332-VLOOKUP(FinalComparison!$G332,'SB35 Determination Data'!$K$4:$AN$415,AF$2,FALSE)</f>
        <v>#N/A</v>
      </c>
    </row>
    <row r="333" spans="1:32" x14ac:dyDescent="0.2">
      <c r="A333" t="s">
        <v>55</v>
      </c>
      <c r="F333" t="s">
        <v>56</v>
      </c>
      <c r="G333" t="s">
        <v>284</v>
      </c>
      <c r="H333" s="80" t="e">
        <f>'5th Cycle Summary-Final'!D333-VLOOKUP(FinalComparison!$G333,'SB35 Determination Data'!$K$4:$AN$415,H$2,FALSE)</f>
        <v>#N/A</v>
      </c>
      <c r="I333" s="80" t="e">
        <f>'5th Cycle Summary-Final'!E333-VLOOKUP(FinalComparison!$G333,'SB35 Determination Data'!$K$4:$AN$415,I$2,FALSE)</f>
        <v>#N/A</v>
      </c>
      <c r="J333" s="80" t="e">
        <f>'5th Cycle Summary-Final'!F333-VLOOKUP(FinalComparison!$G333,'SB35 Determination Data'!$K$4:$AN$415,J$2,FALSE)</f>
        <v>#N/A</v>
      </c>
      <c r="K333" s="80" t="e">
        <f>'5th Cycle Summary-Final'!G333-VLOOKUP(FinalComparison!$G333,'SB35 Determination Data'!$K$4:$AN$415,K$2,FALSE)</f>
        <v>#N/A</v>
      </c>
      <c r="L333" s="80" t="e">
        <f>'5th Cycle Summary-Final'!H333-VLOOKUP(FinalComparison!$G333,'SB35 Determination Data'!$K$4:$AN$415,L$2,FALSE)</f>
        <v>#N/A</v>
      </c>
      <c r="M333" s="80" t="e">
        <f>'5th Cycle Summary-Final'!I333-VLOOKUP(FinalComparison!$G333,'SB35 Determination Data'!$K$4:$AN$415,M$2,FALSE)</f>
        <v>#N/A</v>
      </c>
      <c r="N333" s="80"/>
      <c r="O333" s="80"/>
      <c r="P333" s="80" t="e">
        <f>'5th Cycle Summary-Final'!J333-VLOOKUP(FinalComparison!$G333,'SB35 Determination Data'!$K$4:$AN$415,P$2,FALSE)</f>
        <v>#N/A</v>
      </c>
      <c r="Q333" s="80" t="e">
        <f>'5th Cycle Summary-Final'!K333-VLOOKUP(FinalComparison!$G333,'SB35 Determination Data'!$K$4:$AN$415,Q$2,FALSE)</f>
        <v>#N/A</v>
      </c>
      <c r="R333" s="80" t="e">
        <f>'5th Cycle Summary-Final'!L333-VLOOKUP(FinalComparison!$G333,'SB35 Determination Data'!$K$4:$AN$415,R$2,FALSE)</f>
        <v>#N/A</v>
      </c>
      <c r="S333" s="80" t="e">
        <f>'5th Cycle Summary-Final'!M333-VLOOKUP(FinalComparison!$G333,'SB35 Determination Data'!$K$4:$AN$415,S$2,FALSE)</f>
        <v>#N/A</v>
      </c>
      <c r="T333" s="80" t="e">
        <f>'5th Cycle Summary-Final'!N333-VLOOKUP(FinalComparison!$G333,'SB35 Determination Data'!$K$4:$AN$415,T$2,FALSE)</f>
        <v>#N/A</v>
      </c>
      <c r="U333" s="34"/>
      <c r="V333" s="34"/>
      <c r="W333" s="80" t="e">
        <f>'5th Cycle Summary-Final'!O333-VLOOKUP(FinalComparison!$G333,'SB35 Determination Data'!$K$4:$AN$415,W$2,FALSE)</f>
        <v>#N/A</v>
      </c>
      <c r="X333" s="34"/>
      <c r="Y333" s="80" t="e">
        <f>'5th Cycle Summary-Final'!P333-VLOOKUP(FinalComparison!$G333,'SB35 Determination Data'!$K$4:$AN$415,Y$2,FALSE)</f>
        <v>#N/A</v>
      </c>
      <c r="Z333" s="80" t="e">
        <f>'5th Cycle Summary-Final'!Q333-VLOOKUP(FinalComparison!$G333,'SB35 Determination Data'!$K$4:$AN$415,Z$2,FALSE)</f>
        <v>#N/A</v>
      </c>
      <c r="AA333" s="80" t="e">
        <f>'5th Cycle Summary-Final'!R333-VLOOKUP(FinalComparison!$G333,'SB35 Determination Data'!$K$4:$AN$415,AA$2,FALSE)</f>
        <v>#N/A</v>
      </c>
      <c r="AB333" s="80" t="e">
        <f>'5th Cycle Summary-Final'!S333-VLOOKUP(FinalComparison!$G333,'SB35 Determination Data'!$K$4:$AN$415,AB$2,FALSE)</f>
        <v>#N/A</v>
      </c>
      <c r="AC333" s="80" t="e">
        <f>'5th Cycle Summary-Final'!T333-VLOOKUP(FinalComparison!$G333,'SB35 Determination Data'!$K$4:$AN$415,AC$2,FALSE)</f>
        <v>#N/A</v>
      </c>
      <c r="AD333" s="80" t="e">
        <f>'5th Cycle Summary-Final'!U333-VLOOKUP(FinalComparison!$G333,'SB35 Determination Data'!$K$4:$AN$415,AD$2,FALSE)</f>
        <v>#N/A</v>
      </c>
      <c r="AE333" s="80" t="e">
        <f>'5th Cycle Summary-Final'!V333-VLOOKUP(FinalComparison!$G333,'SB35 Determination Data'!$K$4:$AN$415,AE$2,FALSE)</f>
        <v>#N/A</v>
      </c>
      <c r="AF333" s="80" t="e">
        <f>'5th Cycle Summary-Final'!W333-VLOOKUP(FinalComparison!$G333,'SB35 Determination Data'!$K$4:$AN$415,AF$2,FALSE)</f>
        <v>#N/A</v>
      </c>
    </row>
    <row r="334" spans="1:32" x14ac:dyDescent="0.2">
      <c r="A334" t="s">
        <v>62</v>
      </c>
      <c r="F334" t="s">
        <v>8</v>
      </c>
      <c r="G334" t="s">
        <v>941</v>
      </c>
      <c r="H334" s="80">
        <f>'5th Cycle Summary-Final'!D334-VLOOKUP(FinalComparison!$G334,'SB35 Determination Data'!$K$4:$AN$415,H$2,FALSE)</f>
        <v>0</v>
      </c>
      <c r="I334" s="80">
        <f>'5th Cycle Summary-Final'!E334-VLOOKUP(FinalComparison!$G334,'SB35 Determination Data'!$K$4:$AN$415,I$2,FALSE)</f>
        <v>-2</v>
      </c>
      <c r="J334" s="80">
        <f>'5th Cycle Summary-Final'!F334-VLOOKUP(FinalComparison!$G334,'SB35 Determination Data'!$K$4:$AN$415,J$2,FALSE)</f>
        <v>-2</v>
      </c>
      <c r="K334" s="80">
        <f>'5th Cycle Summary-Final'!G334-VLOOKUP(FinalComparison!$G334,'SB35 Determination Data'!$K$4:$AN$415,K$2,FALSE)</f>
        <v>0</v>
      </c>
      <c r="L334" s="80">
        <f>'5th Cycle Summary-Final'!H334-VLOOKUP(FinalComparison!$G334,'SB35 Determination Data'!$K$4:$AN$415,L$2,FALSE)</f>
        <v>2</v>
      </c>
      <c r="M334" s="80">
        <f>'5th Cycle Summary-Final'!I334-VLOOKUP(FinalComparison!$G334,'SB35 Determination Data'!$K$4:$AN$415,M$2,FALSE)</f>
        <v>-7.9051383399209446E-3</v>
      </c>
      <c r="N334" s="80"/>
      <c r="O334" s="80"/>
      <c r="P334" s="80">
        <f>'5th Cycle Summary-Final'!J334-VLOOKUP(FinalComparison!$G334,'SB35 Determination Data'!$K$4:$AN$415,P$2,FALSE)</f>
        <v>0</v>
      </c>
      <c r="Q334" s="80">
        <f>'5th Cycle Summary-Final'!K334-VLOOKUP(FinalComparison!$G334,'SB35 Determination Data'!$K$4:$AN$415,Q$2,FALSE)</f>
        <v>-2</v>
      </c>
      <c r="R334" s="80">
        <f>'5th Cycle Summary-Final'!L334-VLOOKUP(FinalComparison!$G334,'SB35 Determination Data'!$K$4:$AN$415,R$2,FALSE)</f>
        <v>-2</v>
      </c>
      <c r="S334" s="80">
        <f>'5th Cycle Summary-Final'!M334-VLOOKUP(FinalComparison!$G334,'SB35 Determination Data'!$K$4:$AN$415,S$2,FALSE)</f>
        <v>0</v>
      </c>
      <c r="T334" s="80">
        <f>'5th Cycle Summary-Final'!N334-VLOOKUP(FinalComparison!$G334,'SB35 Determination Data'!$K$4:$AN$415,T$2,FALSE)</f>
        <v>2</v>
      </c>
      <c r="U334" s="34"/>
      <c r="V334" s="34"/>
      <c r="W334" s="80">
        <f>'5th Cycle Summary-Final'!O334-VLOOKUP(FinalComparison!$G334,'SB35 Determination Data'!$K$4:$AN$415,W$2,FALSE)</f>
        <v>-1.4492753623188406E-2</v>
      </c>
      <c r="X334" s="34"/>
      <c r="Y334" s="80">
        <f>'5th Cycle Summary-Final'!P334-VLOOKUP(FinalComparison!$G334,'SB35 Determination Data'!$K$4:$AN$415,Y$2,FALSE)</f>
        <v>0</v>
      </c>
      <c r="Z334" s="80">
        <f>'5th Cycle Summary-Final'!Q334-VLOOKUP(FinalComparison!$G334,'SB35 Determination Data'!$K$4:$AN$415,Z$2,FALSE)</f>
        <v>-10</v>
      </c>
      <c r="AA334" s="80">
        <f>'5th Cycle Summary-Final'!R334-VLOOKUP(FinalComparison!$G334,'SB35 Determination Data'!$K$4:$AN$415,AA$2,FALSE)</f>
        <v>10</v>
      </c>
      <c r="AB334" s="80">
        <f>'5th Cycle Summary-Final'!S334-VLOOKUP(FinalComparison!$G334,'SB35 Determination Data'!$K$4:$AN$415,AB$2,FALSE)</f>
        <v>-6.6225165562913912E-2</v>
      </c>
      <c r="AC334" s="80">
        <f>'5th Cycle Summary-Final'!T334-VLOOKUP(FinalComparison!$G334,'SB35 Determination Data'!$K$4:$AN$415,AC$2,FALSE)</f>
        <v>0</v>
      </c>
      <c r="AD334" s="80">
        <f>'5th Cycle Summary-Final'!U334-VLOOKUP(FinalComparison!$G334,'SB35 Determination Data'!$K$4:$AN$415,AD$2,FALSE)</f>
        <v>-85</v>
      </c>
      <c r="AE334" s="80">
        <f>'5th Cycle Summary-Final'!V334-VLOOKUP(FinalComparison!$G334,'SB35 Determination Data'!$K$4:$AN$415,AE$2,FALSE)</f>
        <v>85</v>
      </c>
      <c r="AF334" s="80">
        <f>'5th Cycle Summary-Final'!W334-VLOOKUP(FinalComparison!$G334,'SB35 Determination Data'!$K$4:$AN$415,AF$2,FALSE)</f>
        <v>-0.21739130434782605</v>
      </c>
    </row>
    <row r="335" spans="1:32" x14ac:dyDescent="0.2">
      <c r="A335" t="s">
        <v>62</v>
      </c>
      <c r="F335" t="s">
        <v>8</v>
      </c>
      <c r="G335" t="s">
        <v>97</v>
      </c>
      <c r="H335" s="80">
        <f>'5th Cycle Summary-Final'!D335-VLOOKUP(FinalComparison!$G335,'SB35 Determination Data'!$K$4:$AN$415,H$2,FALSE)</f>
        <v>0</v>
      </c>
      <c r="I335" s="80">
        <f>'5th Cycle Summary-Final'!E335-VLOOKUP(FinalComparison!$G335,'SB35 Determination Data'!$K$4:$AN$415,I$2,FALSE)</f>
        <v>-19</v>
      </c>
      <c r="J335" s="80">
        <f>'5th Cycle Summary-Final'!F335-VLOOKUP(FinalComparison!$G335,'SB35 Determination Data'!$K$4:$AN$415,J$2,FALSE)</f>
        <v>-18</v>
      </c>
      <c r="K335" s="80">
        <f>'5th Cycle Summary-Final'!G335-VLOOKUP(FinalComparison!$G335,'SB35 Determination Data'!$K$4:$AN$415,K$2,FALSE)</f>
        <v>-1</v>
      </c>
      <c r="L335" s="80">
        <f>'5th Cycle Summary-Final'!H335-VLOOKUP(FinalComparison!$G335,'SB35 Determination Data'!$K$4:$AN$415,L$2,FALSE)</f>
        <v>19</v>
      </c>
      <c r="M335" s="80">
        <f>'5th Cycle Summary-Final'!I335-VLOOKUP(FinalComparison!$G335,'SB35 Determination Data'!$K$4:$AN$415,M$2,FALSE)</f>
        <v>-5.3370786516853931E-2</v>
      </c>
      <c r="N335" s="80"/>
      <c r="O335" s="80"/>
      <c r="P335" s="80">
        <f>'5th Cycle Summary-Final'!J335-VLOOKUP(FinalComparison!$G335,'SB35 Determination Data'!$K$4:$AN$415,P$2,FALSE)</f>
        <v>0</v>
      </c>
      <c r="Q335" s="80">
        <f>'5th Cycle Summary-Final'!K335-VLOOKUP(FinalComparison!$G335,'SB35 Determination Data'!$K$4:$AN$415,Q$2,FALSE)</f>
        <v>0</v>
      </c>
      <c r="R335" s="80">
        <f>'5th Cycle Summary-Final'!L335-VLOOKUP(FinalComparison!$G335,'SB35 Determination Data'!$K$4:$AN$415,R$2,FALSE)</f>
        <v>0</v>
      </c>
      <c r="S335" s="80">
        <f>'5th Cycle Summary-Final'!M335-VLOOKUP(FinalComparison!$G335,'SB35 Determination Data'!$K$4:$AN$415,S$2,FALSE)</f>
        <v>0</v>
      </c>
      <c r="T335" s="80">
        <f>'5th Cycle Summary-Final'!N335-VLOOKUP(FinalComparison!$G335,'SB35 Determination Data'!$K$4:$AN$415,T$2,FALSE)</f>
        <v>0</v>
      </c>
      <c r="U335" s="34"/>
      <c r="V335" s="34"/>
      <c r="W335" s="80">
        <f>'5th Cycle Summary-Final'!O335-VLOOKUP(FinalComparison!$G335,'SB35 Determination Data'!$K$4:$AN$415,W$2,FALSE)</f>
        <v>0</v>
      </c>
      <c r="X335" s="34"/>
      <c r="Y335" s="80">
        <f>'5th Cycle Summary-Final'!P335-VLOOKUP(FinalComparison!$G335,'SB35 Determination Data'!$K$4:$AN$415,Y$2,FALSE)</f>
        <v>0</v>
      </c>
      <c r="Z335" s="80">
        <f>'5th Cycle Summary-Final'!Q335-VLOOKUP(FinalComparison!$G335,'SB35 Determination Data'!$K$4:$AN$415,Z$2,FALSE)</f>
        <v>-21</v>
      </c>
      <c r="AA335" s="80">
        <f>'5th Cycle Summary-Final'!R335-VLOOKUP(FinalComparison!$G335,'SB35 Determination Data'!$K$4:$AN$415,AA$2,FALSE)</f>
        <v>21</v>
      </c>
      <c r="AB335" s="80">
        <f>'5th Cycle Summary-Final'!S335-VLOOKUP(FinalComparison!$G335,'SB35 Determination Data'!$K$4:$AN$415,AB$2,FALSE)</f>
        <v>-9.0909090909090912E-2</v>
      </c>
      <c r="AC335" s="80">
        <f>'5th Cycle Summary-Final'!T335-VLOOKUP(FinalComparison!$G335,'SB35 Determination Data'!$K$4:$AN$415,AC$2,FALSE)</f>
        <v>0</v>
      </c>
      <c r="AD335" s="80">
        <f>'5th Cycle Summary-Final'!U335-VLOOKUP(FinalComparison!$G335,'SB35 Determination Data'!$K$4:$AN$415,AD$2,FALSE)</f>
        <v>-3</v>
      </c>
      <c r="AE335" s="80">
        <f>'5th Cycle Summary-Final'!V335-VLOOKUP(FinalComparison!$G335,'SB35 Determination Data'!$K$4:$AN$415,AE$2,FALSE)</f>
        <v>3</v>
      </c>
      <c r="AF335" s="80">
        <f>'5th Cycle Summary-Final'!W335-VLOOKUP(FinalComparison!$G335,'SB35 Determination Data'!$K$4:$AN$415,AF$2,FALSE)</f>
        <v>-1.1111111111111072E-2</v>
      </c>
    </row>
    <row r="336" spans="1:32" x14ac:dyDescent="0.2">
      <c r="A336" t="s">
        <v>62</v>
      </c>
      <c r="F336" t="s">
        <v>8</v>
      </c>
      <c r="G336" t="s">
        <v>135</v>
      </c>
      <c r="H336" s="80">
        <f>'5th Cycle Summary-Final'!D336-VLOOKUP(FinalComparison!$G336,'SB35 Determination Data'!$K$4:$AN$415,H$2,FALSE)</f>
        <v>-118</v>
      </c>
      <c r="I336" s="80">
        <f>'5th Cycle Summary-Final'!E336-VLOOKUP(FinalComparison!$G336,'SB35 Determination Data'!$K$4:$AN$415,I$2,FALSE)</f>
        <v>-37</v>
      </c>
      <c r="J336" s="80">
        <f>'5th Cycle Summary-Final'!F336-VLOOKUP(FinalComparison!$G336,'SB35 Determination Data'!$K$4:$AN$415,J$2,FALSE)</f>
        <v>-37</v>
      </c>
      <c r="K336" s="80">
        <f>'5th Cycle Summary-Final'!G336-VLOOKUP(FinalComparison!$G336,'SB35 Determination Data'!$K$4:$AN$415,K$2,FALSE)</f>
        <v>0</v>
      </c>
      <c r="L336" s="80">
        <f>'5th Cycle Summary-Final'!H336-VLOOKUP(FinalComparison!$G336,'SB35 Determination Data'!$K$4:$AN$415,L$2,FALSE)</f>
        <v>-81</v>
      </c>
      <c r="M336" s="80">
        <f>'5th Cycle Summary-Final'!I336-VLOOKUP(FinalComparison!$G336,'SB35 Determination Data'!$K$4:$AN$415,M$2,FALSE)</f>
        <v>-4.6610169491525438E-2</v>
      </c>
      <c r="N336" s="80"/>
      <c r="O336" s="80"/>
      <c r="P336" s="80">
        <f>'5th Cycle Summary-Final'!J336-VLOOKUP(FinalComparison!$G336,'SB35 Determination Data'!$K$4:$AN$415,P$2,FALSE)</f>
        <v>0</v>
      </c>
      <c r="Q336" s="80">
        <f>'5th Cycle Summary-Final'!K336-VLOOKUP(FinalComparison!$G336,'SB35 Determination Data'!$K$4:$AN$415,Q$2,FALSE)</f>
        <v>-38</v>
      </c>
      <c r="R336" s="80">
        <f>'5th Cycle Summary-Final'!L336-VLOOKUP(FinalComparison!$G336,'SB35 Determination Data'!$K$4:$AN$415,R$2,FALSE)</f>
        <v>-38</v>
      </c>
      <c r="S336" s="80">
        <f>'5th Cycle Summary-Final'!M336-VLOOKUP(FinalComparison!$G336,'SB35 Determination Data'!$K$4:$AN$415,S$2,FALSE)</f>
        <v>0</v>
      </c>
      <c r="T336" s="80">
        <f>'5th Cycle Summary-Final'!N336-VLOOKUP(FinalComparison!$G336,'SB35 Determination Data'!$K$4:$AN$415,T$2,FALSE)</f>
        <v>0</v>
      </c>
      <c r="U336" s="34"/>
      <c r="V336" s="34"/>
      <c r="W336" s="80">
        <f>'5th Cycle Summary-Final'!O336-VLOOKUP(FinalComparison!$G336,'SB35 Determination Data'!$K$4:$AN$415,W$2,FALSE)</f>
        <v>-0.23750000000000027</v>
      </c>
      <c r="X336" s="34"/>
      <c r="Y336" s="80">
        <f>'5th Cycle Summary-Final'!P336-VLOOKUP(FinalComparison!$G336,'SB35 Determination Data'!$K$4:$AN$415,Y$2,FALSE)</f>
        <v>0</v>
      </c>
      <c r="Z336" s="80">
        <f>'5th Cycle Summary-Final'!Q336-VLOOKUP(FinalComparison!$G336,'SB35 Determination Data'!$K$4:$AN$415,Z$2,FALSE)</f>
        <v>0</v>
      </c>
      <c r="AA336" s="80">
        <f>'5th Cycle Summary-Final'!R336-VLOOKUP(FinalComparison!$G336,'SB35 Determination Data'!$K$4:$AN$415,AA$2,FALSE)</f>
        <v>0</v>
      </c>
      <c r="AB336" s="80">
        <f>'5th Cycle Summary-Final'!S336-VLOOKUP(FinalComparison!$G336,'SB35 Determination Data'!$K$4:$AN$415,AB$2,FALSE)</f>
        <v>0</v>
      </c>
      <c r="AC336" s="80">
        <f>'5th Cycle Summary-Final'!T336-VLOOKUP(FinalComparison!$G336,'SB35 Determination Data'!$K$4:$AN$415,AC$2,FALSE)</f>
        <v>0</v>
      </c>
      <c r="AD336" s="80">
        <f>'5th Cycle Summary-Final'!U336-VLOOKUP(FinalComparison!$G336,'SB35 Determination Data'!$K$4:$AN$415,AD$2,FALSE)</f>
        <v>-1</v>
      </c>
      <c r="AE336" s="80">
        <f>'5th Cycle Summary-Final'!V336-VLOOKUP(FinalComparison!$G336,'SB35 Determination Data'!$K$4:$AN$415,AE$2,FALSE)</f>
        <v>0</v>
      </c>
      <c r="AF336" s="80">
        <f>'5th Cycle Summary-Final'!W336-VLOOKUP(FinalComparison!$G336,'SB35 Determination Data'!$K$4:$AN$415,AF$2,FALSE)</f>
        <v>-2.1052631578943881E-3</v>
      </c>
    </row>
    <row r="337" spans="1:32" x14ac:dyDescent="0.2">
      <c r="A337" t="s">
        <v>62</v>
      </c>
      <c r="F337" t="s">
        <v>8</v>
      </c>
      <c r="G337" t="s">
        <v>951</v>
      </c>
      <c r="H337" s="80">
        <f>'5th Cycle Summary-Final'!D337-VLOOKUP(FinalComparison!$G337,'SB35 Determination Data'!$K$4:$AN$415,H$2,FALSE)</f>
        <v>0</v>
      </c>
      <c r="I337" s="80">
        <f>'5th Cycle Summary-Final'!E337-VLOOKUP(FinalComparison!$G337,'SB35 Determination Data'!$K$4:$AN$415,I$2,FALSE)</f>
        <v>0</v>
      </c>
      <c r="J337" s="80">
        <f>'5th Cycle Summary-Final'!F337-VLOOKUP(FinalComparison!$G337,'SB35 Determination Data'!$K$4:$AN$415,J$2,FALSE)</f>
        <v>0</v>
      </c>
      <c r="K337" s="80">
        <f>'5th Cycle Summary-Final'!G337-VLOOKUP(FinalComparison!$G337,'SB35 Determination Data'!$K$4:$AN$415,K$2,FALSE)</f>
        <v>0</v>
      </c>
      <c r="L337" s="80">
        <f>'5th Cycle Summary-Final'!H337-VLOOKUP(FinalComparison!$G337,'SB35 Determination Data'!$K$4:$AN$415,L$2,FALSE)</f>
        <v>0</v>
      </c>
      <c r="M337" s="80">
        <f>'5th Cycle Summary-Final'!I337-VLOOKUP(FinalComparison!$G337,'SB35 Determination Data'!$K$4:$AN$415,M$2,FALSE)</f>
        <v>0</v>
      </c>
      <c r="N337" s="80"/>
      <c r="O337" s="80"/>
      <c r="P337" s="80">
        <f>'5th Cycle Summary-Final'!J337-VLOOKUP(FinalComparison!$G337,'SB35 Determination Data'!$K$4:$AN$415,P$2,FALSE)</f>
        <v>0</v>
      </c>
      <c r="Q337" s="80">
        <f>'5th Cycle Summary-Final'!K337-VLOOKUP(FinalComparison!$G337,'SB35 Determination Data'!$K$4:$AN$415,Q$2,FALSE)</f>
        <v>-10</v>
      </c>
      <c r="R337" s="80">
        <f>'5th Cycle Summary-Final'!L337-VLOOKUP(FinalComparison!$G337,'SB35 Determination Data'!$K$4:$AN$415,R$2,FALSE)</f>
        <v>-2</v>
      </c>
      <c r="S337" s="80">
        <f>'5th Cycle Summary-Final'!M337-VLOOKUP(FinalComparison!$G337,'SB35 Determination Data'!$K$4:$AN$415,S$2,FALSE)</f>
        <v>-8</v>
      </c>
      <c r="T337" s="80">
        <f>'5th Cycle Summary-Final'!N337-VLOOKUP(FinalComparison!$G337,'SB35 Determination Data'!$K$4:$AN$415,T$2,FALSE)</f>
        <v>10</v>
      </c>
      <c r="U337" s="34"/>
      <c r="V337" s="34"/>
      <c r="W337" s="80">
        <f>'5th Cycle Summary-Final'!O337-VLOOKUP(FinalComparison!$G337,'SB35 Determination Data'!$K$4:$AN$415,W$2,FALSE)</f>
        <v>-0.10101010101010099</v>
      </c>
      <c r="X337" s="34"/>
      <c r="Y337" s="80">
        <f>'5th Cycle Summary-Final'!P337-VLOOKUP(FinalComparison!$G337,'SB35 Determination Data'!$K$4:$AN$415,Y$2,FALSE)</f>
        <v>0</v>
      </c>
      <c r="Z337" s="80">
        <f>'5th Cycle Summary-Final'!Q337-VLOOKUP(FinalComparison!$G337,'SB35 Determination Data'!$K$4:$AN$415,Z$2,FALSE)</f>
        <v>-1</v>
      </c>
      <c r="AA337" s="80">
        <f>'5th Cycle Summary-Final'!R337-VLOOKUP(FinalComparison!$G337,'SB35 Determination Data'!$K$4:$AN$415,AA$2,FALSE)</f>
        <v>1</v>
      </c>
      <c r="AB337" s="80">
        <f>'5th Cycle Summary-Final'!S337-VLOOKUP(FinalComparison!$G337,'SB35 Determination Data'!$K$4:$AN$415,AB$2,FALSE)</f>
        <v>-8.9285714285714281E-3</v>
      </c>
      <c r="AC337" s="80">
        <f>'5th Cycle Summary-Final'!T337-VLOOKUP(FinalComparison!$G337,'SB35 Determination Data'!$K$4:$AN$415,AC$2,FALSE)</f>
        <v>0</v>
      </c>
      <c r="AD337" s="80">
        <f>'5th Cycle Summary-Final'!U337-VLOOKUP(FinalComparison!$G337,'SB35 Determination Data'!$K$4:$AN$415,AD$2,FALSE)</f>
        <v>-109</v>
      </c>
      <c r="AE337" s="80">
        <f>'5th Cycle Summary-Final'!V337-VLOOKUP(FinalComparison!$G337,'SB35 Determination Data'!$K$4:$AN$415,AE$2,FALSE)</f>
        <v>0</v>
      </c>
      <c r="AF337" s="80">
        <f>'5th Cycle Summary-Final'!W337-VLOOKUP(FinalComparison!$G337,'SB35 Determination Data'!$K$4:$AN$415,AF$2,FALSE)</f>
        <v>-1.123711340206186</v>
      </c>
    </row>
    <row r="338" spans="1:32" x14ac:dyDescent="0.2">
      <c r="A338" t="s">
        <v>62</v>
      </c>
      <c r="F338" t="s">
        <v>8</v>
      </c>
      <c r="G338" t="s">
        <v>1063</v>
      </c>
      <c r="H338" s="80">
        <f>'5th Cycle Summary-Final'!D338-VLOOKUP(FinalComparison!$G338,'SB35 Determination Data'!$K$4:$AN$415,H$2,FALSE)</f>
        <v>2450</v>
      </c>
      <c r="I338" s="80">
        <f>'5th Cycle Summary-Final'!E338-VLOOKUP(FinalComparison!$G338,'SB35 Determination Data'!$K$4:$AN$415,I$2,FALSE)</f>
        <v>-3</v>
      </c>
      <c r="J338" s="80">
        <f>'5th Cycle Summary-Final'!F338-VLOOKUP(FinalComparison!$G338,'SB35 Determination Data'!$K$4:$AN$415,J$2,FALSE)</f>
        <v>0</v>
      </c>
      <c r="K338" s="80">
        <f>'5th Cycle Summary-Final'!G338-VLOOKUP(FinalComparison!$G338,'SB35 Determination Data'!$K$4:$AN$415,K$2,FALSE)</f>
        <v>-3</v>
      </c>
      <c r="L338" s="80">
        <f>'5th Cycle Summary-Final'!H338-VLOOKUP(FinalComparison!$G338,'SB35 Determination Data'!$K$4:$AN$415,L$2,FALSE)</f>
        <v>2453</v>
      </c>
      <c r="M338" s="80">
        <f>'5th Cycle Summary-Final'!I338-VLOOKUP(FinalComparison!$G338,'SB35 Determination Data'!$K$4:$AN$415,M$2,FALSE)</f>
        <v>-0.17190983835005574</v>
      </c>
      <c r="N338" s="80"/>
      <c r="O338" s="80"/>
      <c r="P338" s="80">
        <f>'5th Cycle Summary-Final'!J338-VLOOKUP(FinalComparison!$G338,'SB35 Determination Data'!$K$4:$AN$415,P$2,FALSE)</f>
        <v>1699</v>
      </c>
      <c r="Q338" s="80">
        <f>'5th Cycle Summary-Final'!K338-VLOOKUP(FinalComparison!$G338,'SB35 Determination Data'!$K$4:$AN$415,Q$2,FALSE)</f>
        <v>-1</v>
      </c>
      <c r="R338" s="80">
        <f>'5th Cycle Summary-Final'!L338-VLOOKUP(FinalComparison!$G338,'SB35 Determination Data'!$K$4:$AN$415,R$2,FALSE)</f>
        <v>0</v>
      </c>
      <c r="S338" s="80">
        <f>'5th Cycle Summary-Final'!M338-VLOOKUP(FinalComparison!$G338,'SB35 Determination Data'!$K$4:$AN$415,S$2,FALSE)</f>
        <v>-1</v>
      </c>
      <c r="T338" s="80">
        <f>'5th Cycle Summary-Final'!N338-VLOOKUP(FinalComparison!$G338,'SB35 Determination Data'!$K$4:$AN$415,T$2,FALSE)</f>
        <v>1700</v>
      </c>
      <c r="U338" s="34"/>
      <c r="V338" s="34"/>
      <c r="W338" s="80">
        <f>'5th Cycle Summary-Final'!O338-VLOOKUP(FinalComparison!$G338,'SB35 Determination Data'!$K$4:$AN$415,W$2,FALSE)</f>
        <v>-0.10598477955165853</v>
      </c>
      <c r="X338" s="34"/>
      <c r="Y338" s="80">
        <f>'5th Cycle Summary-Final'!P338-VLOOKUP(FinalComparison!$G338,'SB35 Determination Data'!$K$4:$AN$415,Y$2,FALSE)</f>
        <v>1692</v>
      </c>
      <c r="Z338" s="80">
        <f>'5th Cycle Summary-Final'!Q338-VLOOKUP(FinalComparison!$G338,'SB35 Determination Data'!$K$4:$AN$415,Z$2,FALSE)</f>
        <v>-1</v>
      </c>
      <c r="AA338" s="80">
        <f>'5th Cycle Summary-Final'!R338-VLOOKUP(FinalComparison!$G338,'SB35 Determination Data'!$K$4:$AN$415,AA$2,FALSE)</f>
        <v>1693</v>
      </c>
      <c r="AB338" s="80">
        <f>'5th Cycle Summary-Final'!S338-VLOOKUP(FinalComparison!$G338,'SB35 Determination Data'!$K$4:$AN$415,AB$2,FALSE)</f>
        <v>-9.2589907192575399E-2</v>
      </c>
      <c r="AC338" s="80">
        <f>'5th Cycle Summary-Final'!T338-VLOOKUP(FinalComparison!$G338,'SB35 Determination Data'!$K$4:$AN$415,AC$2,FALSE)</f>
        <v>4205</v>
      </c>
      <c r="AD338" s="80">
        <f>'5th Cycle Summary-Final'!U338-VLOOKUP(FinalComparison!$G338,'SB35 Determination Data'!$K$4:$AN$415,AD$2,FALSE)</f>
        <v>-23</v>
      </c>
      <c r="AE338" s="80">
        <f>'5th Cycle Summary-Final'!V338-VLOOKUP(FinalComparison!$G338,'SB35 Determination Data'!$K$4:$AN$415,AE$2,FALSE)</f>
        <v>4216</v>
      </c>
      <c r="AF338" s="80">
        <f>'5th Cycle Summary-Final'!W338-VLOOKUP(FinalComparison!$G338,'SB35 Determination Data'!$K$4:$AN$415,AF$2,FALSE)</f>
        <v>-1.7990521327014219</v>
      </c>
    </row>
    <row r="339" spans="1:32" x14ac:dyDescent="0.2">
      <c r="A339" t="s">
        <v>62</v>
      </c>
      <c r="F339" t="s">
        <v>8</v>
      </c>
      <c r="G339" t="s">
        <v>183</v>
      </c>
      <c r="H339" s="80">
        <f>'5th Cycle Summary-Final'!D339-VLOOKUP(FinalComparison!$G339,'SB35 Determination Data'!$K$4:$AN$415,H$2,FALSE)</f>
        <v>0</v>
      </c>
      <c r="I339" s="80">
        <f>'5th Cycle Summary-Final'!E339-VLOOKUP(FinalComparison!$G339,'SB35 Determination Data'!$K$4:$AN$415,I$2,FALSE)</f>
        <v>0</v>
      </c>
      <c r="J339" s="80">
        <f>'5th Cycle Summary-Final'!F339-VLOOKUP(FinalComparison!$G339,'SB35 Determination Data'!$K$4:$AN$415,J$2,FALSE)</f>
        <v>0</v>
      </c>
      <c r="K339" s="80">
        <f>'5th Cycle Summary-Final'!G339-VLOOKUP(FinalComparison!$G339,'SB35 Determination Data'!$K$4:$AN$415,K$2,FALSE)</f>
        <v>0</v>
      </c>
      <c r="L339" s="80">
        <f>'5th Cycle Summary-Final'!H339-VLOOKUP(FinalComparison!$G339,'SB35 Determination Data'!$K$4:$AN$415,L$2,FALSE)</f>
        <v>0</v>
      </c>
      <c r="M339" s="80">
        <f>'5th Cycle Summary-Final'!I339-VLOOKUP(FinalComparison!$G339,'SB35 Determination Data'!$K$4:$AN$415,M$2,FALSE)</f>
        <v>0</v>
      </c>
      <c r="N339" s="80"/>
      <c r="O339" s="80"/>
      <c r="P339" s="80">
        <f>'5th Cycle Summary-Final'!J339-VLOOKUP(FinalComparison!$G339,'SB35 Determination Data'!$K$4:$AN$415,P$2,FALSE)</f>
        <v>0</v>
      </c>
      <c r="Q339" s="80">
        <f>'5th Cycle Summary-Final'!K339-VLOOKUP(FinalComparison!$G339,'SB35 Determination Data'!$K$4:$AN$415,Q$2,FALSE)</f>
        <v>0</v>
      </c>
      <c r="R339" s="80">
        <f>'5th Cycle Summary-Final'!L339-VLOOKUP(FinalComparison!$G339,'SB35 Determination Data'!$K$4:$AN$415,R$2,FALSE)</f>
        <v>0</v>
      </c>
      <c r="S339" s="80">
        <f>'5th Cycle Summary-Final'!M339-VLOOKUP(FinalComparison!$G339,'SB35 Determination Data'!$K$4:$AN$415,S$2,FALSE)</f>
        <v>0</v>
      </c>
      <c r="T339" s="80">
        <f>'5th Cycle Summary-Final'!N339-VLOOKUP(FinalComparison!$G339,'SB35 Determination Data'!$K$4:$AN$415,T$2,FALSE)</f>
        <v>0</v>
      </c>
      <c r="U339" s="34"/>
      <c r="V339" s="34"/>
      <c r="W339" s="80">
        <f>'5th Cycle Summary-Final'!O339-VLOOKUP(FinalComparison!$G339,'SB35 Determination Data'!$K$4:$AN$415,W$2,FALSE)</f>
        <v>0</v>
      </c>
      <c r="X339" s="34"/>
      <c r="Y339" s="80">
        <f>'5th Cycle Summary-Final'!P339-VLOOKUP(FinalComparison!$G339,'SB35 Determination Data'!$K$4:$AN$415,Y$2,FALSE)</f>
        <v>0</v>
      </c>
      <c r="Z339" s="80">
        <f>'5th Cycle Summary-Final'!Q339-VLOOKUP(FinalComparison!$G339,'SB35 Determination Data'!$K$4:$AN$415,Z$2,FALSE)</f>
        <v>-16</v>
      </c>
      <c r="AA339" s="80">
        <f>'5th Cycle Summary-Final'!R339-VLOOKUP(FinalComparison!$G339,'SB35 Determination Data'!$K$4:$AN$415,AA$2,FALSE)</f>
        <v>16</v>
      </c>
      <c r="AB339" s="80">
        <f>'5th Cycle Summary-Final'!S339-VLOOKUP(FinalComparison!$G339,'SB35 Determination Data'!$K$4:$AN$415,AB$2,FALSE)</f>
        <v>-0.12121212121212122</v>
      </c>
      <c r="AC339" s="80">
        <f>'5th Cycle Summary-Final'!T339-VLOOKUP(FinalComparison!$G339,'SB35 Determination Data'!$K$4:$AN$415,AC$2,FALSE)</f>
        <v>0</v>
      </c>
      <c r="AD339" s="80">
        <f>'5th Cycle Summary-Final'!U339-VLOOKUP(FinalComparison!$G339,'SB35 Determination Data'!$K$4:$AN$415,AD$2,FALSE)</f>
        <v>-7</v>
      </c>
      <c r="AE339" s="80">
        <f>'5th Cycle Summary-Final'!V339-VLOOKUP(FinalComparison!$G339,'SB35 Determination Data'!$K$4:$AN$415,AE$2,FALSE)</f>
        <v>7</v>
      </c>
      <c r="AF339" s="80">
        <f>'5th Cycle Summary-Final'!W339-VLOOKUP(FinalComparison!$G339,'SB35 Determination Data'!$K$4:$AN$415,AF$2,FALSE)</f>
        <v>-4.0229885057471271E-2</v>
      </c>
    </row>
    <row r="340" spans="1:32" x14ac:dyDescent="0.2">
      <c r="A340" t="s">
        <v>62</v>
      </c>
      <c r="F340" t="s">
        <v>8</v>
      </c>
      <c r="G340" t="s">
        <v>195</v>
      </c>
      <c r="H340" s="80">
        <f>'5th Cycle Summary-Final'!D340-VLOOKUP(FinalComparison!$G340,'SB35 Determination Data'!$K$4:$AN$415,H$2,FALSE)</f>
        <v>0</v>
      </c>
      <c r="I340" s="80">
        <f>'5th Cycle Summary-Final'!E340-VLOOKUP(FinalComparison!$G340,'SB35 Determination Data'!$K$4:$AN$415,I$2,FALSE)</f>
        <v>-10</v>
      </c>
      <c r="J340" s="80">
        <f>'5th Cycle Summary-Final'!F340-VLOOKUP(FinalComparison!$G340,'SB35 Determination Data'!$K$4:$AN$415,J$2,FALSE)</f>
        <v>-10</v>
      </c>
      <c r="K340" s="80">
        <f>'5th Cycle Summary-Final'!G340-VLOOKUP(FinalComparison!$G340,'SB35 Determination Data'!$K$4:$AN$415,K$2,FALSE)</f>
        <v>0</v>
      </c>
      <c r="L340" s="80">
        <f>'5th Cycle Summary-Final'!H340-VLOOKUP(FinalComparison!$G340,'SB35 Determination Data'!$K$4:$AN$415,L$2,FALSE)</f>
        <v>10</v>
      </c>
      <c r="M340" s="80">
        <f>'5th Cycle Summary-Final'!I340-VLOOKUP(FinalComparison!$G340,'SB35 Determination Data'!$K$4:$AN$415,M$2,FALSE)</f>
        <v>-9.9601593625498006E-3</v>
      </c>
      <c r="N340" s="80"/>
      <c r="O340" s="80"/>
      <c r="P340" s="80">
        <f>'5th Cycle Summary-Final'!J340-VLOOKUP(FinalComparison!$G340,'SB35 Determination Data'!$K$4:$AN$415,P$2,FALSE)</f>
        <v>0</v>
      </c>
      <c r="Q340" s="80">
        <f>'5th Cycle Summary-Final'!K340-VLOOKUP(FinalComparison!$G340,'SB35 Determination Data'!$K$4:$AN$415,Q$2,FALSE)</f>
        <v>0</v>
      </c>
      <c r="R340" s="80">
        <f>'5th Cycle Summary-Final'!L340-VLOOKUP(FinalComparison!$G340,'SB35 Determination Data'!$K$4:$AN$415,R$2,FALSE)</f>
        <v>0</v>
      </c>
      <c r="S340" s="80">
        <f>'5th Cycle Summary-Final'!M340-VLOOKUP(FinalComparison!$G340,'SB35 Determination Data'!$K$4:$AN$415,S$2,FALSE)</f>
        <v>0</v>
      </c>
      <c r="T340" s="80">
        <f>'5th Cycle Summary-Final'!N340-VLOOKUP(FinalComparison!$G340,'SB35 Determination Data'!$K$4:$AN$415,T$2,FALSE)</f>
        <v>0</v>
      </c>
      <c r="U340" s="34"/>
      <c r="V340" s="34"/>
      <c r="W340" s="80">
        <f>'5th Cycle Summary-Final'!O340-VLOOKUP(FinalComparison!$G340,'SB35 Determination Data'!$K$4:$AN$415,W$2,FALSE)</f>
        <v>0</v>
      </c>
      <c r="X340" s="34"/>
      <c r="Y340" s="80">
        <f>'5th Cycle Summary-Final'!P340-VLOOKUP(FinalComparison!$G340,'SB35 Determination Data'!$K$4:$AN$415,Y$2,FALSE)</f>
        <v>0</v>
      </c>
      <c r="Z340" s="80">
        <f>'5th Cycle Summary-Final'!Q340-VLOOKUP(FinalComparison!$G340,'SB35 Determination Data'!$K$4:$AN$415,Z$2,FALSE)</f>
        <v>0</v>
      </c>
      <c r="AA340" s="80">
        <f>'5th Cycle Summary-Final'!R340-VLOOKUP(FinalComparison!$G340,'SB35 Determination Data'!$K$4:$AN$415,AA$2,FALSE)</f>
        <v>0</v>
      </c>
      <c r="AB340" s="80">
        <f>'5th Cycle Summary-Final'!S340-VLOOKUP(FinalComparison!$G340,'SB35 Determination Data'!$K$4:$AN$415,AB$2,FALSE)</f>
        <v>0</v>
      </c>
      <c r="AC340" s="80">
        <f>'5th Cycle Summary-Final'!T340-VLOOKUP(FinalComparison!$G340,'SB35 Determination Data'!$K$4:$AN$415,AC$2,FALSE)</f>
        <v>0</v>
      </c>
      <c r="AD340" s="80">
        <f>'5th Cycle Summary-Final'!U340-VLOOKUP(FinalComparison!$G340,'SB35 Determination Data'!$K$4:$AN$415,AD$2,FALSE)</f>
        <v>-1776</v>
      </c>
      <c r="AE340" s="80">
        <f>'5th Cycle Summary-Final'!V340-VLOOKUP(FinalComparison!$G340,'SB35 Determination Data'!$K$4:$AN$415,AE$2,FALSE)</f>
        <v>0</v>
      </c>
      <c r="AF340" s="80">
        <f>'5th Cycle Summary-Final'!W340-VLOOKUP(FinalComparison!$G340,'SB35 Determination Data'!$K$4:$AN$415,AF$2,FALSE)</f>
        <v>-1.5430060816681146</v>
      </c>
    </row>
    <row r="341" spans="1:32" x14ac:dyDescent="0.2">
      <c r="A341" t="s">
        <v>62</v>
      </c>
      <c r="F341" t="s">
        <v>8</v>
      </c>
      <c r="G341" t="s">
        <v>199</v>
      </c>
      <c r="H341" s="80">
        <f>'5th Cycle Summary-Final'!D341-VLOOKUP(FinalComparison!$G341,'SB35 Determination Data'!$K$4:$AN$415,H$2,FALSE)</f>
        <v>0</v>
      </c>
      <c r="I341" s="80">
        <f>'5th Cycle Summary-Final'!E341-VLOOKUP(FinalComparison!$G341,'SB35 Determination Data'!$K$4:$AN$415,I$2,FALSE)</f>
        <v>-8</v>
      </c>
      <c r="J341" s="80">
        <f>'5th Cycle Summary-Final'!F341-VLOOKUP(FinalComparison!$G341,'SB35 Determination Data'!$K$4:$AN$415,J$2,FALSE)</f>
        <v>0</v>
      </c>
      <c r="K341" s="80">
        <f>'5th Cycle Summary-Final'!G341-VLOOKUP(FinalComparison!$G341,'SB35 Determination Data'!$K$4:$AN$415,K$2,FALSE)</f>
        <v>-8</v>
      </c>
      <c r="L341" s="80">
        <f>'5th Cycle Summary-Final'!H341-VLOOKUP(FinalComparison!$G341,'SB35 Determination Data'!$K$4:$AN$415,L$2,FALSE)</f>
        <v>2</v>
      </c>
      <c r="M341" s="80">
        <f>'5th Cycle Summary-Final'!I341-VLOOKUP(FinalComparison!$G341,'SB35 Determination Data'!$K$4:$AN$415,M$2,FALSE)</f>
        <v>-0.34782608695652184</v>
      </c>
      <c r="N341" s="80"/>
      <c r="O341" s="80"/>
      <c r="P341" s="80">
        <f>'5th Cycle Summary-Final'!J341-VLOOKUP(FinalComparison!$G341,'SB35 Determination Data'!$K$4:$AN$415,P$2,FALSE)</f>
        <v>-1</v>
      </c>
      <c r="Q341" s="80">
        <f>'5th Cycle Summary-Final'!K341-VLOOKUP(FinalComparison!$G341,'SB35 Determination Data'!$K$4:$AN$415,Q$2,FALSE)</f>
        <v>0</v>
      </c>
      <c r="R341" s="80">
        <f>'5th Cycle Summary-Final'!L341-VLOOKUP(FinalComparison!$G341,'SB35 Determination Data'!$K$4:$AN$415,R$2,FALSE)</f>
        <v>0</v>
      </c>
      <c r="S341" s="80">
        <f>'5th Cycle Summary-Final'!M341-VLOOKUP(FinalComparison!$G341,'SB35 Determination Data'!$K$4:$AN$415,S$2,FALSE)</f>
        <v>0</v>
      </c>
      <c r="T341" s="80">
        <f>'5th Cycle Summary-Final'!N341-VLOOKUP(FinalComparison!$G341,'SB35 Determination Data'!$K$4:$AN$415,T$2,FALSE)</f>
        <v>-1</v>
      </c>
      <c r="U341" s="34"/>
      <c r="V341" s="34"/>
      <c r="W341" s="80">
        <f>'5th Cycle Summary-Final'!O341-VLOOKUP(FinalComparison!$G341,'SB35 Determination Data'!$K$4:$AN$415,W$2,FALSE)</f>
        <v>6.4102564102564014E-3</v>
      </c>
      <c r="X341" s="34"/>
      <c r="Y341" s="80">
        <f>'5th Cycle Summary-Final'!P341-VLOOKUP(FinalComparison!$G341,'SB35 Determination Data'!$K$4:$AN$415,Y$2,FALSE)</f>
        <v>0</v>
      </c>
      <c r="Z341" s="80">
        <f>'5th Cycle Summary-Final'!Q341-VLOOKUP(FinalComparison!$G341,'SB35 Determination Data'!$K$4:$AN$415,Z$2,FALSE)</f>
        <v>0</v>
      </c>
      <c r="AA341" s="80">
        <f>'5th Cycle Summary-Final'!R341-VLOOKUP(FinalComparison!$G341,'SB35 Determination Data'!$K$4:$AN$415,AA$2,FALSE)</f>
        <v>0</v>
      </c>
      <c r="AB341" s="80">
        <f>'5th Cycle Summary-Final'!S341-VLOOKUP(FinalComparison!$G341,'SB35 Determination Data'!$K$4:$AN$415,AB$2,FALSE)</f>
        <v>0</v>
      </c>
      <c r="AC341" s="80">
        <f>'5th Cycle Summary-Final'!T341-VLOOKUP(FinalComparison!$G341,'SB35 Determination Data'!$K$4:$AN$415,AC$2,FALSE)</f>
        <v>-4</v>
      </c>
      <c r="AD341" s="80">
        <f>'5th Cycle Summary-Final'!U341-VLOOKUP(FinalComparison!$G341,'SB35 Determination Data'!$K$4:$AN$415,AD$2,FALSE)</f>
        <v>0</v>
      </c>
      <c r="AE341" s="80">
        <f>'5th Cycle Summary-Final'!V341-VLOOKUP(FinalComparison!$G341,'SB35 Determination Data'!$K$4:$AN$415,AE$2,FALSE)</f>
        <v>0</v>
      </c>
      <c r="AF341" s="80">
        <f>'5th Cycle Summary-Final'!W341-VLOOKUP(FinalComparison!$G341,'SB35 Determination Data'!$K$4:$AN$415,AF$2,FALSE)</f>
        <v>0.75</v>
      </c>
    </row>
    <row r="342" spans="1:32" x14ac:dyDescent="0.2">
      <c r="A342" t="s">
        <v>62</v>
      </c>
      <c r="F342" t="s">
        <v>8</v>
      </c>
      <c r="G342" t="s">
        <v>204</v>
      </c>
      <c r="H342" s="80">
        <f>'5th Cycle Summary-Final'!D342-VLOOKUP(FinalComparison!$G342,'SB35 Determination Data'!$K$4:$AN$415,H$2,FALSE)</f>
        <v>0</v>
      </c>
      <c r="I342" s="80">
        <f>'5th Cycle Summary-Final'!E342-VLOOKUP(FinalComparison!$G342,'SB35 Determination Data'!$K$4:$AN$415,I$2,FALSE)</f>
        <v>-39</v>
      </c>
      <c r="J342" s="80">
        <f>'5th Cycle Summary-Final'!F342-VLOOKUP(FinalComparison!$G342,'SB35 Determination Data'!$K$4:$AN$415,J$2,FALSE)</f>
        <v>-39</v>
      </c>
      <c r="K342" s="80">
        <f>'5th Cycle Summary-Final'!G342-VLOOKUP(FinalComparison!$G342,'SB35 Determination Data'!$K$4:$AN$415,K$2,FALSE)</f>
        <v>0</v>
      </c>
      <c r="L342" s="80">
        <f>'5th Cycle Summary-Final'!H342-VLOOKUP(FinalComparison!$G342,'SB35 Determination Data'!$K$4:$AN$415,L$2,FALSE)</f>
        <v>39</v>
      </c>
      <c r="M342" s="80">
        <f>'5th Cycle Summary-Final'!I342-VLOOKUP(FinalComparison!$G342,'SB35 Determination Data'!$K$4:$AN$415,M$2,FALSE)</f>
        <v>-0.14285714285714288</v>
      </c>
      <c r="N342" s="80"/>
      <c r="O342" s="80"/>
      <c r="P342" s="80">
        <f>'5th Cycle Summary-Final'!J342-VLOOKUP(FinalComparison!$G342,'SB35 Determination Data'!$K$4:$AN$415,P$2,FALSE)</f>
        <v>0</v>
      </c>
      <c r="Q342" s="80">
        <f>'5th Cycle Summary-Final'!K342-VLOOKUP(FinalComparison!$G342,'SB35 Determination Data'!$K$4:$AN$415,Q$2,FALSE)</f>
        <v>2</v>
      </c>
      <c r="R342" s="80">
        <f>'5th Cycle Summary-Final'!L342-VLOOKUP(FinalComparison!$G342,'SB35 Determination Data'!$K$4:$AN$415,R$2,FALSE)</f>
        <v>-25</v>
      </c>
      <c r="S342" s="80">
        <f>'5th Cycle Summary-Final'!M342-VLOOKUP(FinalComparison!$G342,'SB35 Determination Data'!$K$4:$AN$415,S$2,FALSE)</f>
        <v>27</v>
      </c>
      <c r="T342" s="80">
        <f>'5th Cycle Summary-Final'!N342-VLOOKUP(FinalComparison!$G342,'SB35 Determination Data'!$K$4:$AN$415,T$2,FALSE)</f>
        <v>0</v>
      </c>
      <c r="U342" s="34"/>
      <c r="V342" s="34"/>
      <c r="W342" s="80">
        <f>'5th Cycle Summary-Final'!O342-VLOOKUP(FinalComparison!$G342,'SB35 Determination Data'!$K$4:$AN$415,W$2,FALSE)</f>
        <v>1.298701298701288E-2</v>
      </c>
      <c r="X342" s="34"/>
      <c r="Y342" s="80">
        <f>'5th Cycle Summary-Final'!P342-VLOOKUP(FinalComparison!$G342,'SB35 Determination Data'!$K$4:$AN$415,Y$2,FALSE)</f>
        <v>0</v>
      </c>
      <c r="Z342" s="80">
        <f>'5th Cycle Summary-Final'!Q342-VLOOKUP(FinalComparison!$G342,'SB35 Determination Data'!$K$4:$AN$415,Z$2,FALSE)</f>
        <v>-360</v>
      </c>
      <c r="AA342" s="80">
        <f>'5th Cycle Summary-Final'!R342-VLOOKUP(FinalComparison!$G342,'SB35 Determination Data'!$K$4:$AN$415,AA$2,FALSE)</f>
        <v>160</v>
      </c>
      <c r="AB342" s="80">
        <f>'5th Cycle Summary-Final'!S342-VLOOKUP(FinalComparison!$G342,'SB35 Determination Data'!$K$4:$AN$415,AB$2,FALSE)</f>
        <v>-1.9459459459459461</v>
      </c>
      <c r="AC342" s="80">
        <f>'5th Cycle Summary-Final'!T342-VLOOKUP(FinalComparison!$G342,'SB35 Determination Data'!$K$4:$AN$415,AC$2,FALSE)</f>
        <v>0</v>
      </c>
      <c r="AD342" s="80">
        <f>'5th Cycle Summary-Final'!U342-VLOOKUP(FinalComparison!$G342,'SB35 Determination Data'!$K$4:$AN$415,AD$2,FALSE)</f>
        <v>-93</v>
      </c>
      <c r="AE342" s="80">
        <f>'5th Cycle Summary-Final'!V342-VLOOKUP(FinalComparison!$G342,'SB35 Determination Data'!$K$4:$AN$415,AE$2,FALSE)</f>
        <v>0</v>
      </c>
      <c r="AF342" s="80">
        <f>'5th Cycle Summary-Final'!W342-VLOOKUP(FinalComparison!$G342,'SB35 Determination Data'!$K$4:$AN$415,AF$2,FALSE)</f>
        <v>-0.29430379746835422</v>
      </c>
    </row>
    <row r="343" spans="1:32" x14ac:dyDescent="0.2">
      <c r="A343" t="s">
        <v>62</v>
      </c>
      <c r="F343" t="s">
        <v>8</v>
      </c>
      <c r="G343" t="s">
        <v>206</v>
      </c>
      <c r="H343" s="80">
        <f>'5th Cycle Summary-Final'!D343-VLOOKUP(FinalComparison!$G343,'SB35 Determination Data'!$K$4:$AN$415,H$2,FALSE)</f>
        <v>0</v>
      </c>
      <c r="I343" s="80">
        <f>'5th Cycle Summary-Final'!E343-VLOOKUP(FinalComparison!$G343,'SB35 Determination Data'!$K$4:$AN$415,I$2,FALSE)</f>
        <v>0</v>
      </c>
      <c r="J343" s="80">
        <f>'5th Cycle Summary-Final'!F343-VLOOKUP(FinalComparison!$G343,'SB35 Determination Data'!$K$4:$AN$415,J$2,FALSE)</f>
        <v>0</v>
      </c>
      <c r="K343" s="80">
        <f>'5th Cycle Summary-Final'!G343-VLOOKUP(FinalComparison!$G343,'SB35 Determination Data'!$K$4:$AN$415,K$2,FALSE)</f>
        <v>0</v>
      </c>
      <c r="L343" s="80">
        <f>'5th Cycle Summary-Final'!H343-VLOOKUP(FinalComparison!$G343,'SB35 Determination Data'!$K$4:$AN$415,L$2,FALSE)</f>
        <v>0</v>
      </c>
      <c r="M343" s="80">
        <f>'5th Cycle Summary-Final'!I343-VLOOKUP(FinalComparison!$G343,'SB35 Determination Data'!$K$4:$AN$415,M$2,FALSE)</f>
        <v>0</v>
      </c>
      <c r="N343" s="80"/>
      <c r="O343" s="80"/>
      <c r="P343" s="80">
        <f>'5th Cycle Summary-Final'!J343-VLOOKUP(FinalComparison!$G343,'SB35 Determination Data'!$K$4:$AN$415,P$2,FALSE)</f>
        <v>0</v>
      </c>
      <c r="Q343" s="80">
        <f>'5th Cycle Summary-Final'!K343-VLOOKUP(FinalComparison!$G343,'SB35 Determination Data'!$K$4:$AN$415,Q$2,FALSE)</f>
        <v>-10</v>
      </c>
      <c r="R343" s="80">
        <f>'5th Cycle Summary-Final'!L343-VLOOKUP(FinalComparison!$G343,'SB35 Determination Data'!$K$4:$AN$415,R$2,FALSE)</f>
        <v>-10</v>
      </c>
      <c r="S343" s="80">
        <f>'5th Cycle Summary-Final'!M343-VLOOKUP(FinalComparison!$G343,'SB35 Determination Data'!$K$4:$AN$415,S$2,FALSE)</f>
        <v>0</v>
      </c>
      <c r="T343" s="80">
        <f>'5th Cycle Summary-Final'!N343-VLOOKUP(FinalComparison!$G343,'SB35 Determination Data'!$K$4:$AN$415,T$2,FALSE)</f>
        <v>10</v>
      </c>
      <c r="U343" s="34"/>
      <c r="V343" s="34"/>
      <c r="W343" s="80">
        <f>'5th Cycle Summary-Final'!O343-VLOOKUP(FinalComparison!$G343,'SB35 Determination Data'!$K$4:$AN$415,W$2,FALSE)</f>
        <v>-2.032520325203252E-2</v>
      </c>
      <c r="X343" s="34"/>
      <c r="Y343" s="80">
        <f>'5th Cycle Summary-Final'!P343-VLOOKUP(FinalComparison!$G343,'SB35 Determination Data'!$K$4:$AN$415,Y$2,FALSE)</f>
        <v>0</v>
      </c>
      <c r="Z343" s="80">
        <f>'5th Cycle Summary-Final'!Q343-VLOOKUP(FinalComparison!$G343,'SB35 Determination Data'!$K$4:$AN$415,Z$2,FALSE)</f>
        <v>0</v>
      </c>
      <c r="AA343" s="80">
        <f>'5th Cycle Summary-Final'!R343-VLOOKUP(FinalComparison!$G343,'SB35 Determination Data'!$K$4:$AN$415,AA$2,FALSE)</f>
        <v>0</v>
      </c>
      <c r="AB343" s="80">
        <f>'5th Cycle Summary-Final'!S343-VLOOKUP(FinalComparison!$G343,'SB35 Determination Data'!$K$4:$AN$415,AB$2,FALSE)</f>
        <v>0</v>
      </c>
      <c r="AC343" s="80">
        <f>'5th Cycle Summary-Final'!T343-VLOOKUP(FinalComparison!$G343,'SB35 Determination Data'!$K$4:$AN$415,AC$2,FALSE)</f>
        <v>0</v>
      </c>
      <c r="AD343" s="80">
        <f>'5th Cycle Summary-Final'!U343-VLOOKUP(FinalComparison!$G343,'SB35 Determination Data'!$K$4:$AN$415,AD$2,FALSE)</f>
        <v>-320</v>
      </c>
      <c r="AE343" s="80">
        <f>'5th Cycle Summary-Final'!V343-VLOOKUP(FinalComparison!$G343,'SB35 Determination Data'!$K$4:$AN$415,AE$2,FALSE)</f>
        <v>0</v>
      </c>
      <c r="AF343" s="80">
        <f>'5th Cycle Summary-Final'!W343-VLOOKUP(FinalComparison!$G343,'SB35 Determination Data'!$K$4:$AN$415,AF$2,FALSE)</f>
        <v>-0.29277218664226901</v>
      </c>
    </row>
    <row r="344" spans="1:32" x14ac:dyDescent="0.2">
      <c r="A344" t="s">
        <v>62</v>
      </c>
      <c r="F344" t="s">
        <v>8</v>
      </c>
      <c r="G344" t="s">
        <v>227</v>
      </c>
      <c r="H344" s="80">
        <f>'5th Cycle Summary-Final'!D344-VLOOKUP(FinalComparison!$G344,'SB35 Determination Data'!$K$4:$AN$415,H$2,FALSE)</f>
        <v>0</v>
      </c>
      <c r="I344" s="80">
        <f>'5th Cycle Summary-Final'!E344-VLOOKUP(FinalComparison!$G344,'SB35 Determination Data'!$K$4:$AN$415,I$2,FALSE)</f>
        <v>0</v>
      </c>
      <c r="J344" s="80">
        <f>'5th Cycle Summary-Final'!F344-VLOOKUP(FinalComparison!$G344,'SB35 Determination Data'!$K$4:$AN$415,J$2,FALSE)</f>
        <v>0</v>
      </c>
      <c r="K344" s="80">
        <f>'5th Cycle Summary-Final'!G344-VLOOKUP(FinalComparison!$G344,'SB35 Determination Data'!$K$4:$AN$415,K$2,FALSE)</f>
        <v>0</v>
      </c>
      <c r="L344" s="80">
        <f>'5th Cycle Summary-Final'!H344-VLOOKUP(FinalComparison!$G344,'SB35 Determination Data'!$K$4:$AN$415,L$2,FALSE)</f>
        <v>0</v>
      </c>
      <c r="M344" s="80">
        <f>'5th Cycle Summary-Final'!I344-VLOOKUP(FinalComparison!$G344,'SB35 Determination Data'!$K$4:$AN$415,M$2,FALSE)</f>
        <v>0</v>
      </c>
      <c r="N344" s="80"/>
      <c r="O344" s="80"/>
      <c r="P344" s="80">
        <f>'5th Cycle Summary-Final'!J344-VLOOKUP(FinalComparison!$G344,'SB35 Determination Data'!$K$4:$AN$415,P$2,FALSE)</f>
        <v>0</v>
      </c>
      <c r="Q344" s="80">
        <f>'5th Cycle Summary-Final'!K344-VLOOKUP(FinalComparison!$G344,'SB35 Determination Data'!$K$4:$AN$415,Q$2,FALSE)</f>
        <v>0</v>
      </c>
      <c r="R344" s="80">
        <f>'5th Cycle Summary-Final'!L344-VLOOKUP(FinalComparison!$G344,'SB35 Determination Data'!$K$4:$AN$415,R$2,FALSE)</f>
        <v>0</v>
      </c>
      <c r="S344" s="80">
        <f>'5th Cycle Summary-Final'!M344-VLOOKUP(FinalComparison!$G344,'SB35 Determination Data'!$K$4:$AN$415,S$2,FALSE)</f>
        <v>0</v>
      </c>
      <c r="T344" s="80">
        <f>'5th Cycle Summary-Final'!N344-VLOOKUP(FinalComparison!$G344,'SB35 Determination Data'!$K$4:$AN$415,T$2,FALSE)</f>
        <v>0</v>
      </c>
      <c r="U344" s="34"/>
      <c r="V344" s="34"/>
      <c r="W344" s="80">
        <f>'5th Cycle Summary-Final'!O344-VLOOKUP(FinalComparison!$G344,'SB35 Determination Data'!$K$4:$AN$415,W$2,FALSE)</f>
        <v>0</v>
      </c>
      <c r="X344" s="34"/>
      <c r="Y344" s="80">
        <f>'5th Cycle Summary-Final'!P344-VLOOKUP(FinalComparison!$G344,'SB35 Determination Data'!$K$4:$AN$415,Y$2,FALSE)</f>
        <v>0</v>
      </c>
      <c r="Z344" s="80">
        <f>'5th Cycle Summary-Final'!Q344-VLOOKUP(FinalComparison!$G344,'SB35 Determination Data'!$K$4:$AN$415,Z$2,FALSE)</f>
        <v>0</v>
      </c>
      <c r="AA344" s="80">
        <f>'5th Cycle Summary-Final'!R344-VLOOKUP(FinalComparison!$G344,'SB35 Determination Data'!$K$4:$AN$415,AA$2,FALSE)</f>
        <v>0</v>
      </c>
      <c r="AB344" s="80">
        <f>'5th Cycle Summary-Final'!S344-VLOOKUP(FinalComparison!$G344,'SB35 Determination Data'!$K$4:$AN$415,AB$2,FALSE)</f>
        <v>0</v>
      </c>
      <c r="AC344" s="80">
        <f>'5th Cycle Summary-Final'!T344-VLOOKUP(FinalComparison!$G344,'SB35 Determination Data'!$K$4:$AN$415,AC$2,FALSE)</f>
        <v>0</v>
      </c>
      <c r="AD344" s="80">
        <f>'5th Cycle Summary-Final'!U344-VLOOKUP(FinalComparison!$G344,'SB35 Determination Data'!$K$4:$AN$415,AD$2,FALSE)</f>
        <v>-54</v>
      </c>
      <c r="AE344" s="80">
        <f>'5th Cycle Summary-Final'!V344-VLOOKUP(FinalComparison!$G344,'SB35 Determination Data'!$K$4:$AN$415,AE$2,FALSE)</f>
        <v>54</v>
      </c>
      <c r="AF344" s="80">
        <f>'5th Cycle Summary-Final'!W344-VLOOKUP(FinalComparison!$G344,'SB35 Determination Data'!$K$4:$AN$415,AF$2,FALSE)</f>
        <v>-9.1993185689948853E-2</v>
      </c>
    </row>
    <row r="345" spans="1:32" x14ac:dyDescent="0.2">
      <c r="A345" t="s">
        <v>62</v>
      </c>
      <c r="F345" t="s">
        <v>8</v>
      </c>
      <c r="G345" t="s">
        <v>271</v>
      </c>
      <c r="H345" s="80" t="e">
        <f>'5th Cycle Summary-Final'!D345-VLOOKUP(FinalComparison!$G345,'SB35 Determination Data'!$K$4:$AN$415,H$2,FALSE)</f>
        <v>#N/A</v>
      </c>
      <c r="I345" s="80" t="e">
        <f>'5th Cycle Summary-Final'!E345-VLOOKUP(FinalComparison!$G345,'SB35 Determination Data'!$K$4:$AN$415,I$2,FALSE)</f>
        <v>#N/A</v>
      </c>
      <c r="J345" s="80" t="e">
        <f>'5th Cycle Summary-Final'!F345-VLOOKUP(FinalComparison!$G345,'SB35 Determination Data'!$K$4:$AN$415,J$2,FALSE)</f>
        <v>#N/A</v>
      </c>
      <c r="K345" s="80" t="e">
        <f>'5th Cycle Summary-Final'!G345-VLOOKUP(FinalComparison!$G345,'SB35 Determination Data'!$K$4:$AN$415,K$2,FALSE)</f>
        <v>#N/A</v>
      </c>
      <c r="L345" s="80" t="e">
        <f>'5th Cycle Summary-Final'!H345-VLOOKUP(FinalComparison!$G345,'SB35 Determination Data'!$K$4:$AN$415,L$2,FALSE)</f>
        <v>#N/A</v>
      </c>
      <c r="M345" s="80" t="e">
        <f>'5th Cycle Summary-Final'!I345-VLOOKUP(FinalComparison!$G345,'SB35 Determination Data'!$K$4:$AN$415,M$2,FALSE)</f>
        <v>#N/A</v>
      </c>
      <c r="N345" s="80"/>
      <c r="O345" s="80"/>
      <c r="P345" s="80" t="e">
        <f>'5th Cycle Summary-Final'!J345-VLOOKUP(FinalComparison!$G345,'SB35 Determination Data'!$K$4:$AN$415,P$2,FALSE)</f>
        <v>#N/A</v>
      </c>
      <c r="Q345" s="80" t="e">
        <f>'5th Cycle Summary-Final'!K345-VLOOKUP(FinalComparison!$G345,'SB35 Determination Data'!$K$4:$AN$415,Q$2,FALSE)</f>
        <v>#N/A</v>
      </c>
      <c r="R345" s="80" t="e">
        <f>'5th Cycle Summary-Final'!L345-VLOOKUP(FinalComparison!$G345,'SB35 Determination Data'!$K$4:$AN$415,R$2,FALSE)</f>
        <v>#N/A</v>
      </c>
      <c r="S345" s="80" t="e">
        <f>'5th Cycle Summary-Final'!M345-VLOOKUP(FinalComparison!$G345,'SB35 Determination Data'!$K$4:$AN$415,S$2,FALSE)</f>
        <v>#N/A</v>
      </c>
      <c r="T345" s="80" t="e">
        <f>'5th Cycle Summary-Final'!N345-VLOOKUP(FinalComparison!$G345,'SB35 Determination Data'!$K$4:$AN$415,T$2,FALSE)</f>
        <v>#N/A</v>
      </c>
      <c r="U345" s="34"/>
      <c r="V345" s="34"/>
      <c r="W345" s="80" t="e">
        <f>'5th Cycle Summary-Final'!O345-VLOOKUP(FinalComparison!$G345,'SB35 Determination Data'!$K$4:$AN$415,W$2,FALSE)</f>
        <v>#N/A</v>
      </c>
      <c r="X345" s="34"/>
      <c r="Y345" s="80" t="e">
        <f>'5th Cycle Summary-Final'!P345-VLOOKUP(FinalComparison!$G345,'SB35 Determination Data'!$K$4:$AN$415,Y$2,FALSE)</f>
        <v>#N/A</v>
      </c>
      <c r="Z345" s="80" t="e">
        <f>'5th Cycle Summary-Final'!Q345-VLOOKUP(FinalComparison!$G345,'SB35 Determination Data'!$K$4:$AN$415,Z$2,FALSE)</f>
        <v>#N/A</v>
      </c>
      <c r="AA345" s="80" t="e">
        <f>'5th Cycle Summary-Final'!R345-VLOOKUP(FinalComparison!$G345,'SB35 Determination Data'!$K$4:$AN$415,AA$2,FALSE)</f>
        <v>#N/A</v>
      </c>
      <c r="AB345" s="80" t="e">
        <f>'5th Cycle Summary-Final'!S345-VLOOKUP(FinalComparison!$G345,'SB35 Determination Data'!$K$4:$AN$415,AB$2,FALSE)</f>
        <v>#N/A</v>
      </c>
      <c r="AC345" s="80" t="e">
        <f>'5th Cycle Summary-Final'!T345-VLOOKUP(FinalComparison!$G345,'SB35 Determination Data'!$K$4:$AN$415,AC$2,FALSE)</f>
        <v>#N/A</v>
      </c>
      <c r="AD345" s="80" t="e">
        <f>'5th Cycle Summary-Final'!U345-VLOOKUP(FinalComparison!$G345,'SB35 Determination Data'!$K$4:$AN$415,AD$2,FALSE)</f>
        <v>#N/A</v>
      </c>
      <c r="AE345" s="80" t="e">
        <f>'5th Cycle Summary-Final'!V345-VLOOKUP(FinalComparison!$G345,'SB35 Determination Data'!$K$4:$AN$415,AE$2,FALSE)</f>
        <v>#N/A</v>
      </c>
      <c r="AF345" s="80" t="e">
        <f>'5th Cycle Summary-Final'!W345-VLOOKUP(FinalComparison!$G345,'SB35 Determination Data'!$K$4:$AN$415,AF$2,FALSE)</f>
        <v>#N/A</v>
      </c>
    </row>
    <row r="346" spans="1:32" x14ac:dyDescent="0.2">
      <c r="A346" t="s">
        <v>62</v>
      </c>
      <c r="F346" t="s">
        <v>8</v>
      </c>
      <c r="G346" t="s">
        <v>62</v>
      </c>
      <c r="H346" s="80" t="e">
        <f>'5th Cycle Summary-Final'!D346-VLOOKUP(FinalComparison!$G346,'SB35 Determination Data'!$K$4:$AN$415,H$2,FALSE)</f>
        <v>#N/A</v>
      </c>
      <c r="I346" s="80" t="e">
        <f>'5th Cycle Summary-Final'!E346-VLOOKUP(FinalComparison!$G346,'SB35 Determination Data'!$K$4:$AN$415,I$2,FALSE)</f>
        <v>#N/A</v>
      </c>
      <c r="J346" s="80" t="e">
        <f>'5th Cycle Summary-Final'!F346-VLOOKUP(FinalComparison!$G346,'SB35 Determination Data'!$K$4:$AN$415,J$2,FALSE)</f>
        <v>#N/A</v>
      </c>
      <c r="K346" s="80" t="e">
        <f>'5th Cycle Summary-Final'!G346-VLOOKUP(FinalComparison!$G346,'SB35 Determination Data'!$K$4:$AN$415,K$2,FALSE)</f>
        <v>#N/A</v>
      </c>
      <c r="L346" s="80" t="e">
        <f>'5th Cycle Summary-Final'!H346-VLOOKUP(FinalComparison!$G346,'SB35 Determination Data'!$K$4:$AN$415,L$2,FALSE)</f>
        <v>#N/A</v>
      </c>
      <c r="M346" s="80" t="e">
        <f>'5th Cycle Summary-Final'!I346-VLOOKUP(FinalComparison!$G346,'SB35 Determination Data'!$K$4:$AN$415,M$2,FALSE)</f>
        <v>#N/A</v>
      </c>
      <c r="N346" s="80"/>
      <c r="O346" s="80"/>
      <c r="P346" s="80" t="e">
        <f>'5th Cycle Summary-Final'!J346-VLOOKUP(FinalComparison!$G346,'SB35 Determination Data'!$K$4:$AN$415,P$2,FALSE)</f>
        <v>#N/A</v>
      </c>
      <c r="Q346" s="80" t="e">
        <f>'5th Cycle Summary-Final'!K346-VLOOKUP(FinalComparison!$G346,'SB35 Determination Data'!$K$4:$AN$415,Q$2,FALSE)</f>
        <v>#N/A</v>
      </c>
      <c r="R346" s="80" t="e">
        <f>'5th Cycle Summary-Final'!L346-VLOOKUP(FinalComparison!$G346,'SB35 Determination Data'!$K$4:$AN$415,R$2,FALSE)</f>
        <v>#N/A</v>
      </c>
      <c r="S346" s="80" t="e">
        <f>'5th Cycle Summary-Final'!M346-VLOOKUP(FinalComparison!$G346,'SB35 Determination Data'!$K$4:$AN$415,S$2,FALSE)</f>
        <v>#N/A</v>
      </c>
      <c r="T346" s="80" t="e">
        <f>'5th Cycle Summary-Final'!N346-VLOOKUP(FinalComparison!$G346,'SB35 Determination Data'!$K$4:$AN$415,T$2,FALSE)</f>
        <v>#N/A</v>
      </c>
      <c r="U346" s="34"/>
      <c r="V346" s="34"/>
      <c r="W346" s="80" t="e">
        <f>'5th Cycle Summary-Final'!O346-VLOOKUP(FinalComparison!$G346,'SB35 Determination Data'!$K$4:$AN$415,W$2,FALSE)</f>
        <v>#N/A</v>
      </c>
      <c r="X346" s="34"/>
      <c r="Y346" s="80" t="e">
        <f>'5th Cycle Summary-Final'!P346-VLOOKUP(FinalComparison!$G346,'SB35 Determination Data'!$K$4:$AN$415,Y$2,FALSE)</f>
        <v>#N/A</v>
      </c>
      <c r="Z346" s="80" t="e">
        <f>'5th Cycle Summary-Final'!Q346-VLOOKUP(FinalComparison!$G346,'SB35 Determination Data'!$K$4:$AN$415,Z$2,FALSE)</f>
        <v>#N/A</v>
      </c>
      <c r="AA346" s="80" t="e">
        <f>'5th Cycle Summary-Final'!R346-VLOOKUP(FinalComparison!$G346,'SB35 Determination Data'!$K$4:$AN$415,AA$2,FALSE)</f>
        <v>#N/A</v>
      </c>
      <c r="AB346" s="80" t="e">
        <f>'5th Cycle Summary-Final'!S346-VLOOKUP(FinalComparison!$G346,'SB35 Determination Data'!$K$4:$AN$415,AB$2,FALSE)</f>
        <v>#N/A</v>
      </c>
      <c r="AC346" s="80" t="e">
        <f>'5th Cycle Summary-Final'!T346-VLOOKUP(FinalComparison!$G346,'SB35 Determination Data'!$K$4:$AN$415,AC$2,FALSE)</f>
        <v>#N/A</v>
      </c>
      <c r="AD346" s="80" t="e">
        <f>'5th Cycle Summary-Final'!U346-VLOOKUP(FinalComparison!$G346,'SB35 Determination Data'!$K$4:$AN$415,AD$2,FALSE)</f>
        <v>#N/A</v>
      </c>
      <c r="AE346" s="80" t="e">
        <f>'5th Cycle Summary-Final'!V346-VLOOKUP(FinalComparison!$G346,'SB35 Determination Data'!$K$4:$AN$415,AE$2,FALSE)</f>
        <v>#N/A</v>
      </c>
      <c r="AF346" s="80" t="e">
        <f>'5th Cycle Summary-Final'!W346-VLOOKUP(FinalComparison!$G346,'SB35 Determination Data'!$K$4:$AN$415,AF$2,FALSE)</f>
        <v>#N/A</v>
      </c>
    </row>
    <row r="347" spans="1:32" x14ac:dyDescent="0.2">
      <c r="A347" t="s">
        <v>62</v>
      </c>
      <c r="F347" t="s">
        <v>8</v>
      </c>
      <c r="G347" t="s">
        <v>281</v>
      </c>
      <c r="H347" s="80" t="e">
        <f>'5th Cycle Summary-Final'!D347-VLOOKUP(FinalComparison!$G347,'SB35 Determination Data'!$K$4:$AN$415,H$2,FALSE)</f>
        <v>#N/A</v>
      </c>
      <c r="I347" s="80" t="e">
        <f>'5th Cycle Summary-Final'!E347-VLOOKUP(FinalComparison!$G347,'SB35 Determination Data'!$K$4:$AN$415,I$2,FALSE)</f>
        <v>#N/A</v>
      </c>
      <c r="J347" s="80" t="e">
        <f>'5th Cycle Summary-Final'!F347-VLOOKUP(FinalComparison!$G347,'SB35 Determination Data'!$K$4:$AN$415,J$2,FALSE)</f>
        <v>#N/A</v>
      </c>
      <c r="K347" s="80" t="e">
        <f>'5th Cycle Summary-Final'!G347-VLOOKUP(FinalComparison!$G347,'SB35 Determination Data'!$K$4:$AN$415,K$2,FALSE)</f>
        <v>#N/A</v>
      </c>
      <c r="L347" s="80" t="e">
        <f>'5th Cycle Summary-Final'!H347-VLOOKUP(FinalComparison!$G347,'SB35 Determination Data'!$K$4:$AN$415,L$2,FALSE)</f>
        <v>#N/A</v>
      </c>
      <c r="M347" s="80" t="e">
        <f>'5th Cycle Summary-Final'!I347-VLOOKUP(FinalComparison!$G347,'SB35 Determination Data'!$K$4:$AN$415,M$2,FALSE)</f>
        <v>#N/A</v>
      </c>
      <c r="N347" s="80"/>
      <c r="O347" s="80"/>
      <c r="P347" s="80" t="e">
        <f>'5th Cycle Summary-Final'!J347-VLOOKUP(FinalComparison!$G347,'SB35 Determination Data'!$K$4:$AN$415,P$2,FALSE)</f>
        <v>#N/A</v>
      </c>
      <c r="Q347" s="80" t="e">
        <f>'5th Cycle Summary-Final'!K347-VLOOKUP(FinalComparison!$G347,'SB35 Determination Data'!$K$4:$AN$415,Q$2,FALSE)</f>
        <v>#N/A</v>
      </c>
      <c r="R347" s="80" t="e">
        <f>'5th Cycle Summary-Final'!L347-VLOOKUP(FinalComparison!$G347,'SB35 Determination Data'!$K$4:$AN$415,R$2,FALSE)</f>
        <v>#N/A</v>
      </c>
      <c r="S347" s="80" t="e">
        <f>'5th Cycle Summary-Final'!M347-VLOOKUP(FinalComparison!$G347,'SB35 Determination Data'!$K$4:$AN$415,S$2,FALSE)</f>
        <v>#N/A</v>
      </c>
      <c r="T347" s="80" t="e">
        <f>'5th Cycle Summary-Final'!N347-VLOOKUP(FinalComparison!$G347,'SB35 Determination Data'!$K$4:$AN$415,T$2,FALSE)</f>
        <v>#N/A</v>
      </c>
      <c r="U347" s="34"/>
      <c r="V347" s="34"/>
      <c r="W347" s="80" t="e">
        <f>'5th Cycle Summary-Final'!O347-VLOOKUP(FinalComparison!$G347,'SB35 Determination Data'!$K$4:$AN$415,W$2,FALSE)</f>
        <v>#N/A</v>
      </c>
      <c r="X347" s="34"/>
      <c r="Y347" s="80" t="e">
        <f>'5th Cycle Summary-Final'!P347-VLOOKUP(FinalComparison!$G347,'SB35 Determination Data'!$K$4:$AN$415,Y$2,FALSE)</f>
        <v>#N/A</v>
      </c>
      <c r="Z347" s="80" t="e">
        <f>'5th Cycle Summary-Final'!Q347-VLOOKUP(FinalComparison!$G347,'SB35 Determination Data'!$K$4:$AN$415,Z$2,FALSE)</f>
        <v>#N/A</v>
      </c>
      <c r="AA347" s="80" t="e">
        <f>'5th Cycle Summary-Final'!R347-VLOOKUP(FinalComparison!$G347,'SB35 Determination Data'!$K$4:$AN$415,AA$2,FALSE)</f>
        <v>#N/A</v>
      </c>
      <c r="AB347" s="80" t="e">
        <f>'5th Cycle Summary-Final'!S347-VLOOKUP(FinalComparison!$G347,'SB35 Determination Data'!$K$4:$AN$415,AB$2,FALSE)</f>
        <v>#N/A</v>
      </c>
      <c r="AC347" s="80" t="e">
        <f>'5th Cycle Summary-Final'!T347-VLOOKUP(FinalComparison!$G347,'SB35 Determination Data'!$K$4:$AN$415,AC$2,FALSE)</f>
        <v>#N/A</v>
      </c>
      <c r="AD347" s="80" t="e">
        <f>'5th Cycle Summary-Final'!U347-VLOOKUP(FinalComparison!$G347,'SB35 Determination Data'!$K$4:$AN$415,AD$2,FALSE)</f>
        <v>#N/A</v>
      </c>
      <c r="AE347" s="80" t="e">
        <f>'5th Cycle Summary-Final'!V347-VLOOKUP(FinalComparison!$G347,'SB35 Determination Data'!$K$4:$AN$415,AE$2,FALSE)</f>
        <v>#N/A</v>
      </c>
      <c r="AF347" s="80" t="e">
        <f>'5th Cycle Summary-Final'!W347-VLOOKUP(FinalComparison!$G347,'SB35 Determination Data'!$K$4:$AN$415,AF$2,FALSE)</f>
        <v>#N/A</v>
      </c>
    </row>
    <row r="348" spans="1:32" x14ac:dyDescent="0.2">
      <c r="A348" t="s">
        <v>62</v>
      </c>
      <c r="F348" t="s">
        <v>8</v>
      </c>
      <c r="G348" t="s">
        <v>1017</v>
      </c>
      <c r="H348" s="80" t="e">
        <f>'5th Cycle Summary-Final'!D348-VLOOKUP(FinalComparison!$G348,'SB35 Determination Data'!$K$4:$AN$415,H$2,FALSE)</f>
        <v>#N/A</v>
      </c>
      <c r="I348" s="80" t="e">
        <f>'5th Cycle Summary-Final'!E348-VLOOKUP(FinalComparison!$G348,'SB35 Determination Data'!$K$4:$AN$415,I$2,FALSE)</f>
        <v>#N/A</v>
      </c>
      <c r="J348" s="80" t="e">
        <f>'5th Cycle Summary-Final'!F348-VLOOKUP(FinalComparison!$G348,'SB35 Determination Data'!$K$4:$AN$415,J$2,FALSE)</f>
        <v>#N/A</v>
      </c>
      <c r="K348" s="80" t="e">
        <f>'5th Cycle Summary-Final'!G348-VLOOKUP(FinalComparison!$G348,'SB35 Determination Data'!$K$4:$AN$415,K$2,FALSE)</f>
        <v>#N/A</v>
      </c>
      <c r="L348" s="80" t="e">
        <f>'5th Cycle Summary-Final'!H348-VLOOKUP(FinalComparison!$G348,'SB35 Determination Data'!$K$4:$AN$415,L$2,FALSE)</f>
        <v>#N/A</v>
      </c>
      <c r="M348" s="80" t="e">
        <f>'5th Cycle Summary-Final'!I348-VLOOKUP(FinalComparison!$G348,'SB35 Determination Data'!$K$4:$AN$415,M$2,FALSE)</f>
        <v>#N/A</v>
      </c>
      <c r="N348" s="80"/>
      <c r="O348" s="80"/>
      <c r="P348" s="80" t="e">
        <f>'5th Cycle Summary-Final'!J348-VLOOKUP(FinalComparison!$G348,'SB35 Determination Data'!$K$4:$AN$415,P$2,FALSE)</f>
        <v>#N/A</v>
      </c>
      <c r="Q348" s="80" t="e">
        <f>'5th Cycle Summary-Final'!K348-VLOOKUP(FinalComparison!$G348,'SB35 Determination Data'!$K$4:$AN$415,Q$2,FALSE)</f>
        <v>#N/A</v>
      </c>
      <c r="R348" s="80" t="e">
        <f>'5th Cycle Summary-Final'!L348-VLOOKUP(FinalComparison!$G348,'SB35 Determination Data'!$K$4:$AN$415,R$2,FALSE)</f>
        <v>#N/A</v>
      </c>
      <c r="S348" s="80" t="e">
        <f>'5th Cycle Summary-Final'!M348-VLOOKUP(FinalComparison!$G348,'SB35 Determination Data'!$K$4:$AN$415,S$2,FALSE)</f>
        <v>#N/A</v>
      </c>
      <c r="T348" s="80" t="e">
        <f>'5th Cycle Summary-Final'!N348-VLOOKUP(FinalComparison!$G348,'SB35 Determination Data'!$K$4:$AN$415,T$2,FALSE)</f>
        <v>#N/A</v>
      </c>
      <c r="U348" s="34"/>
      <c r="V348" s="34"/>
      <c r="W348" s="80" t="e">
        <f>'5th Cycle Summary-Final'!O348-VLOOKUP(FinalComparison!$G348,'SB35 Determination Data'!$K$4:$AN$415,W$2,FALSE)</f>
        <v>#N/A</v>
      </c>
      <c r="X348" s="34"/>
      <c r="Y348" s="80" t="e">
        <f>'5th Cycle Summary-Final'!P348-VLOOKUP(FinalComparison!$G348,'SB35 Determination Data'!$K$4:$AN$415,Y$2,FALSE)</f>
        <v>#N/A</v>
      </c>
      <c r="Z348" s="80" t="e">
        <f>'5th Cycle Summary-Final'!Q348-VLOOKUP(FinalComparison!$G348,'SB35 Determination Data'!$K$4:$AN$415,Z$2,FALSE)</f>
        <v>#N/A</v>
      </c>
      <c r="AA348" s="80" t="e">
        <f>'5th Cycle Summary-Final'!R348-VLOOKUP(FinalComparison!$G348,'SB35 Determination Data'!$K$4:$AN$415,AA$2,FALSE)</f>
        <v>#N/A</v>
      </c>
      <c r="AB348" s="80" t="e">
        <f>'5th Cycle Summary-Final'!S348-VLOOKUP(FinalComparison!$G348,'SB35 Determination Data'!$K$4:$AN$415,AB$2,FALSE)</f>
        <v>#N/A</v>
      </c>
      <c r="AC348" s="80" t="e">
        <f>'5th Cycle Summary-Final'!T348-VLOOKUP(FinalComparison!$G348,'SB35 Determination Data'!$K$4:$AN$415,AC$2,FALSE)</f>
        <v>#N/A</v>
      </c>
      <c r="AD348" s="80" t="e">
        <f>'5th Cycle Summary-Final'!U348-VLOOKUP(FinalComparison!$G348,'SB35 Determination Data'!$K$4:$AN$415,AD$2,FALSE)</f>
        <v>#N/A</v>
      </c>
      <c r="AE348" s="80" t="e">
        <f>'5th Cycle Summary-Final'!V348-VLOOKUP(FinalComparison!$G348,'SB35 Determination Data'!$K$4:$AN$415,AE$2,FALSE)</f>
        <v>#N/A</v>
      </c>
      <c r="AF348" s="80" t="e">
        <f>'5th Cycle Summary-Final'!W348-VLOOKUP(FinalComparison!$G348,'SB35 Determination Data'!$K$4:$AN$415,AF$2,FALSE)</f>
        <v>#N/A</v>
      </c>
    </row>
    <row r="349" spans="1:32" x14ac:dyDescent="0.2">
      <c r="A349" t="s">
        <v>62</v>
      </c>
      <c r="F349" t="s">
        <v>8</v>
      </c>
      <c r="G349" t="s">
        <v>299</v>
      </c>
      <c r="H349" s="80" t="e">
        <f>'5th Cycle Summary-Final'!D349-VLOOKUP(FinalComparison!$G349,'SB35 Determination Data'!$K$4:$AN$415,H$2,FALSE)</f>
        <v>#N/A</v>
      </c>
      <c r="I349" s="80" t="e">
        <f>'5th Cycle Summary-Final'!E349-VLOOKUP(FinalComparison!$G349,'SB35 Determination Data'!$K$4:$AN$415,I$2,FALSE)</f>
        <v>#N/A</v>
      </c>
      <c r="J349" s="80" t="e">
        <f>'5th Cycle Summary-Final'!F349-VLOOKUP(FinalComparison!$G349,'SB35 Determination Data'!$K$4:$AN$415,J$2,FALSE)</f>
        <v>#N/A</v>
      </c>
      <c r="K349" s="80" t="e">
        <f>'5th Cycle Summary-Final'!G349-VLOOKUP(FinalComparison!$G349,'SB35 Determination Data'!$K$4:$AN$415,K$2,FALSE)</f>
        <v>#N/A</v>
      </c>
      <c r="L349" s="80" t="e">
        <f>'5th Cycle Summary-Final'!H349-VLOOKUP(FinalComparison!$G349,'SB35 Determination Data'!$K$4:$AN$415,L$2,FALSE)</f>
        <v>#N/A</v>
      </c>
      <c r="M349" s="80" t="e">
        <f>'5th Cycle Summary-Final'!I349-VLOOKUP(FinalComparison!$G349,'SB35 Determination Data'!$K$4:$AN$415,M$2,FALSE)</f>
        <v>#N/A</v>
      </c>
      <c r="N349" s="80"/>
      <c r="O349" s="80"/>
      <c r="P349" s="80" t="e">
        <f>'5th Cycle Summary-Final'!J349-VLOOKUP(FinalComparison!$G349,'SB35 Determination Data'!$K$4:$AN$415,P$2,FALSE)</f>
        <v>#N/A</v>
      </c>
      <c r="Q349" s="80" t="e">
        <f>'5th Cycle Summary-Final'!K349-VLOOKUP(FinalComparison!$G349,'SB35 Determination Data'!$K$4:$AN$415,Q$2,FALSE)</f>
        <v>#N/A</v>
      </c>
      <c r="R349" s="80" t="e">
        <f>'5th Cycle Summary-Final'!L349-VLOOKUP(FinalComparison!$G349,'SB35 Determination Data'!$K$4:$AN$415,R$2,FALSE)</f>
        <v>#N/A</v>
      </c>
      <c r="S349" s="80" t="e">
        <f>'5th Cycle Summary-Final'!M349-VLOOKUP(FinalComparison!$G349,'SB35 Determination Data'!$K$4:$AN$415,S$2,FALSE)</f>
        <v>#N/A</v>
      </c>
      <c r="T349" s="80" t="e">
        <f>'5th Cycle Summary-Final'!N349-VLOOKUP(FinalComparison!$G349,'SB35 Determination Data'!$K$4:$AN$415,T$2,FALSE)</f>
        <v>#N/A</v>
      </c>
      <c r="U349" s="34"/>
      <c r="V349" s="34"/>
      <c r="W349" s="80" t="e">
        <f>'5th Cycle Summary-Final'!O349-VLOOKUP(FinalComparison!$G349,'SB35 Determination Data'!$K$4:$AN$415,W$2,FALSE)</f>
        <v>#N/A</v>
      </c>
      <c r="X349" s="34"/>
      <c r="Y349" s="80" t="e">
        <f>'5th Cycle Summary-Final'!P349-VLOOKUP(FinalComparison!$G349,'SB35 Determination Data'!$K$4:$AN$415,Y$2,FALSE)</f>
        <v>#N/A</v>
      </c>
      <c r="Z349" s="80" t="e">
        <f>'5th Cycle Summary-Final'!Q349-VLOOKUP(FinalComparison!$G349,'SB35 Determination Data'!$K$4:$AN$415,Z$2,FALSE)</f>
        <v>#N/A</v>
      </c>
      <c r="AA349" s="80" t="e">
        <f>'5th Cycle Summary-Final'!R349-VLOOKUP(FinalComparison!$G349,'SB35 Determination Data'!$K$4:$AN$415,AA$2,FALSE)</f>
        <v>#N/A</v>
      </c>
      <c r="AB349" s="80" t="e">
        <f>'5th Cycle Summary-Final'!S349-VLOOKUP(FinalComparison!$G349,'SB35 Determination Data'!$K$4:$AN$415,AB$2,FALSE)</f>
        <v>#N/A</v>
      </c>
      <c r="AC349" s="80" t="e">
        <f>'5th Cycle Summary-Final'!T349-VLOOKUP(FinalComparison!$G349,'SB35 Determination Data'!$K$4:$AN$415,AC$2,FALSE)</f>
        <v>#N/A</v>
      </c>
      <c r="AD349" s="80" t="e">
        <f>'5th Cycle Summary-Final'!U349-VLOOKUP(FinalComparison!$G349,'SB35 Determination Data'!$K$4:$AN$415,AD$2,FALSE)</f>
        <v>#N/A</v>
      </c>
      <c r="AE349" s="80" t="e">
        <f>'5th Cycle Summary-Final'!V349-VLOOKUP(FinalComparison!$G349,'SB35 Determination Data'!$K$4:$AN$415,AE$2,FALSE)</f>
        <v>#N/A</v>
      </c>
      <c r="AF349" s="80" t="e">
        <f>'5th Cycle Summary-Final'!W349-VLOOKUP(FinalComparison!$G349,'SB35 Determination Data'!$K$4:$AN$415,AF$2,FALSE)</f>
        <v>#N/A</v>
      </c>
    </row>
    <row r="350" spans="1:32" x14ac:dyDescent="0.2">
      <c r="A350" t="s">
        <v>64</v>
      </c>
      <c r="F350" t="s">
        <v>26</v>
      </c>
      <c r="G350" t="s">
        <v>63</v>
      </c>
      <c r="H350" s="80">
        <f>'5th Cycle Summary-Final'!D350-VLOOKUP(FinalComparison!$G350,'SB35 Determination Data'!$K$4:$AN$415,H$2,FALSE)</f>
        <v>0</v>
      </c>
      <c r="I350" s="80">
        <f>'5th Cycle Summary-Final'!E350-VLOOKUP(FinalComparison!$G350,'SB35 Determination Data'!$K$4:$AN$415,I$2,FALSE)</f>
        <v>0</v>
      </c>
      <c r="J350" s="80">
        <f>'5th Cycle Summary-Final'!F350-VLOOKUP(FinalComparison!$G350,'SB35 Determination Data'!$K$4:$AN$415,J$2,FALSE)</f>
        <v>0</v>
      </c>
      <c r="K350" s="80">
        <f>'5th Cycle Summary-Final'!G350-VLOOKUP(FinalComparison!$G350,'SB35 Determination Data'!$K$4:$AN$415,K$2,FALSE)</f>
        <v>0</v>
      </c>
      <c r="L350" s="80">
        <f>'5th Cycle Summary-Final'!H350-VLOOKUP(FinalComparison!$G350,'SB35 Determination Data'!$K$4:$AN$415,L$2,FALSE)</f>
        <v>0</v>
      </c>
      <c r="M350" s="80">
        <f>'5th Cycle Summary-Final'!I350-VLOOKUP(FinalComparison!$G350,'SB35 Determination Data'!$K$4:$AN$415,M$2,FALSE)</f>
        <v>0</v>
      </c>
      <c r="N350" s="80"/>
      <c r="O350" s="80"/>
      <c r="P350" s="80">
        <f>'5th Cycle Summary-Final'!J350-VLOOKUP(FinalComparison!$G350,'SB35 Determination Data'!$K$4:$AN$415,P$2,FALSE)</f>
        <v>0</v>
      </c>
      <c r="Q350" s="80">
        <f>'5th Cycle Summary-Final'!K350-VLOOKUP(FinalComparison!$G350,'SB35 Determination Data'!$K$4:$AN$415,Q$2,FALSE)</f>
        <v>0</v>
      </c>
      <c r="R350" s="80">
        <f>'5th Cycle Summary-Final'!L350-VLOOKUP(FinalComparison!$G350,'SB35 Determination Data'!$K$4:$AN$415,R$2,FALSE)</f>
        <v>0</v>
      </c>
      <c r="S350" s="80">
        <f>'5th Cycle Summary-Final'!M350-VLOOKUP(FinalComparison!$G350,'SB35 Determination Data'!$K$4:$AN$415,S$2,FALSE)</f>
        <v>0</v>
      </c>
      <c r="T350" s="80">
        <f>'5th Cycle Summary-Final'!N350-VLOOKUP(FinalComparison!$G350,'SB35 Determination Data'!$K$4:$AN$415,T$2,FALSE)</f>
        <v>0</v>
      </c>
      <c r="U350" s="34"/>
      <c r="V350" s="34"/>
      <c r="W350" s="80">
        <f>'5th Cycle Summary-Final'!O350-VLOOKUP(FinalComparison!$G350,'SB35 Determination Data'!$K$4:$AN$415,W$2,FALSE)</f>
        <v>0</v>
      </c>
      <c r="X350" s="34"/>
      <c r="Y350" s="80">
        <f>'5th Cycle Summary-Final'!P350-VLOOKUP(FinalComparison!$G350,'SB35 Determination Data'!$K$4:$AN$415,Y$2,FALSE)</f>
        <v>0</v>
      </c>
      <c r="Z350" s="80">
        <f>'5th Cycle Summary-Final'!Q350-VLOOKUP(FinalComparison!$G350,'SB35 Determination Data'!$K$4:$AN$415,Z$2,FALSE)</f>
        <v>0</v>
      </c>
      <c r="AA350" s="80">
        <f>'5th Cycle Summary-Final'!R350-VLOOKUP(FinalComparison!$G350,'SB35 Determination Data'!$K$4:$AN$415,AA$2,FALSE)</f>
        <v>0</v>
      </c>
      <c r="AB350" s="80">
        <f>'5th Cycle Summary-Final'!S350-VLOOKUP(FinalComparison!$G350,'SB35 Determination Data'!$K$4:$AN$415,AB$2,FALSE)</f>
        <v>0</v>
      </c>
      <c r="AC350" s="80">
        <f>'5th Cycle Summary-Final'!T350-VLOOKUP(FinalComparison!$G350,'SB35 Determination Data'!$K$4:$AN$415,AC$2,FALSE)</f>
        <v>0</v>
      </c>
      <c r="AD350" s="80">
        <f>'5th Cycle Summary-Final'!U350-VLOOKUP(FinalComparison!$G350,'SB35 Determination Data'!$K$4:$AN$415,AD$2,FALSE)</f>
        <v>0</v>
      </c>
      <c r="AE350" s="80">
        <f>'5th Cycle Summary-Final'!V350-VLOOKUP(FinalComparison!$G350,'SB35 Determination Data'!$K$4:$AN$415,AE$2,FALSE)</f>
        <v>0</v>
      </c>
      <c r="AF350" s="80">
        <f>'5th Cycle Summary-Final'!W350-VLOOKUP(FinalComparison!$G350,'SB35 Determination Data'!$K$4:$AN$415,AF$2,FALSE)</f>
        <v>0</v>
      </c>
    </row>
    <row r="351" spans="1:32" x14ac:dyDescent="0.2">
      <c r="A351" t="s">
        <v>64</v>
      </c>
      <c r="F351" t="s">
        <v>26</v>
      </c>
      <c r="G351" t="s">
        <v>64</v>
      </c>
      <c r="H351" s="80" t="e">
        <f>'5th Cycle Summary-Final'!D351-VLOOKUP(FinalComparison!$G351,'SB35 Determination Data'!$K$4:$AN$415,H$2,FALSE)</f>
        <v>#N/A</v>
      </c>
      <c r="I351" s="80" t="e">
        <f>'5th Cycle Summary-Final'!E351-VLOOKUP(FinalComparison!$G351,'SB35 Determination Data'!$K$4:$AN$415,I$2,FALSE)</f>
        <v>#N/A</v>
      </c>
      <c r="J351" s="80" t="e">
        <f>'5th Cycle Summary-Final'!F351-VLOOKUP(FinalComparison!$G351,'SB35 Determination Data'!$K$4:$AN$415,J$2,FALSE)</f>
        <v>#N/A</v>
      </c>
      <c r="K351" s="80" t="e">
        <f>'5th Cycle Summary-Final'!G351-VLOOKUP(FinalComparison!$G351,'SB35 Determination Data'!$K$4:$AN$415,K$2,FALSE)</f>
        <v>#N/A</v>
      </c>
      <c r="L351" s="80" t="e">
        <f>'5th Cycle Summary-Final'!H351-VLOOKUP(FinalComparison!$G351,'SB35 Determination Data'!$K$4:$AN$415,L$2,FALSE)</f>
        <v>#N/A</v>
      </c>
      <c r="M351" s="80" t="e">
        <f>'5th Cycle Summary-Final'!I351-VLOOKUP(FinalComparison!$G351,'SB35 Determination Data'!$K$4:$AN$415,M$2,FALSE)</f>
        <v>#N/A</v>
      </c>
      <c r="N351" s="80"/>
      <c r="O351" s="80"/>
      <c r="P351" s="80" t="e">
        <f>'5th Cycle Summary-Final'!J351-VLOOKUP(FinalComparison!$G351,'SB35 Determination Data'!$K$4:$AN$415,P$2,FALSE)</f>
        <v>#N/A</v>
      </c>
      <c r="Q351" s="80" t="e">
        <f>'5th Cycle Summary-Final'!K351-VLOOKUP(FinalComparison!$G351,'SB35 Determination Data'!$K$4:$AN$415,Q$2,FALSE)</f>
        <v>#N/A</v>
      </c>
      <c r="R351" s="80" t="e">
        <f>'5th Cycle Summary-Final'!L351-VLOOKUP(FinalComparison!$G351,'SB35 Determination Data'!$K$4:$AN$415,R$2,FALSE)</f>
        <v>#N/A</v>
      </c>
      <c r="S351" s="80" t="e">
        <f>'5th Cycle Summary-Final'!M351-VLOOKUP(FinalComparison!$G351,'SB35 Determination Data'!$K$4:$AN$415,S$2,FALSE)</f>
        <v>#N/A</v>
      </c>
      <c r="T351" s="80" t="e">
        <f>'5th Cycle Summary-Final'!N351-VLOOKUP(FinalComparison!$G351,'SB35 Determination Data'!$K$4:$AN$415,T$2,FALSE)</f>
        <v>#N/A</v>
      </c>
      <c r="U351" s="34"/>
      <c r="V351" s="34"/>
      <c r="W351" s="80" t="e">
        <f>'5th Cycle Summary-Final'!O351-VLOOKUP(FinalComparison!$G351,'SB35 Determination Data'!$K$4:$AN$415,W$2,FALSE)</f>
        <v>#N/A</v>
      </c>
      <c r="X351" s="34"/>
      <c r="Y351" s="80" t="e">
        <f>'5th Cycle Summary-Final'!P351-VLOOKUP(FinalComparison!$G351,'SB35 Determination Data'!$K$4:$AN$415,Y$2,FALSE)</f>
        <v>#N/A</v>
      </c>
      <c r="Z351" s="80" t="e">
        <f>'5th Cycle Summary-Final'!Q351-VLOOKUP(FinalComparison!$G351,'SB35 Determination Data'!$K$4:$AN$415,Z$2,FALSE)</f>
        <v>#N/A</v>
      </c>
      <c r="AA351" s="80" t="e">
        <f>'5th Cycle Summary-Final'!R351-VLOOKUP(FinalComparison!$G351,'SB35 Determination Data'!$K$4:$AN$415,AA$2,FALSE)</f>
        <v>#N/A</v>
      </c>
      <c r="AB351" s="80" t="e">
        <f>'5th Cycle Summary-Final'!S351-VLOOKUP(FinalComparison!$G351,'SB35 Determination Data'!$K$4:$AN$415,AB$2,FALSE)</f>
        <v>#N/A</v>
      </c>
      <c r="AC351" s="80" t="e">
        <f>'5th Cycle Summary-Final'!T351-VLOOKUP(FinalComparison!$G351,'SB35 Determination Data'!$K$4:$AN$415,AC$2,FALSE)</f>
        <v>#N/A</v>
      </c>
      <c r="AD351" s="80" t="e">
        <f>'5th Cycle Summary-Final'!U351-VLOOKUP(FinalComparison!$G351,'SB35 Determination Data'!$K$4:$AN$415,AD$2,FALSE)</f>
        <v>#N/A</v>
      </c>
      <c r="AE351" s="80" t="e">
        <f>'5th Cycle Summary-Final'!V351-VLOOKUP(FinalComparison!$G351,'SB35 Determination Data'!$K$4:$AN$415,AE$2,FALSE)</f>
        <v>#N/A</v>
      </c>
      <c r="AF351" s="80" t="e">
        <f>'5th Cycle Summary-Final'!W351-VLOOKUP(FinalComparison!$G351,'SB35 Determination Data'!$K$4:$AN$415,AF$2,FALSE)</f>
        <v>#N/A</v>
      </c>
    </row>
    <row r="352" spans="1:32" x14ac:dyDescent="0.2">
      <c r="A352" t="s">
        <v>64</v>
      </c>
      <c r="F352" t="s">
        <v>26</v>
      </c>
      <c r="G352" t="s">
        <v>282</v>
      </c>
      <c r="H352" s="80" t="e">
        <f>'5th Cycle Summary-Final'!D352-VLOOKUP(FinalComparison!$G352,'SB35 Determination Data'!$K$4:$AN$415,H$2,FALSE)</f>
        <v>#N/A</v>
      </c>
      <c r="I352" s="80" t="e">
        <f>'5th Cycle Summary-Final'!E352-VLOOKUP(FinalComparison!$G352,'SB35 Determination Data'!$K$4:$AN$415,I$2,FALSE)</f>
        <v>#N/A</v>
      </c>
      <c r="J352" s="80" t="e">
        <f>'5th Cycle Summary-Final'!F352-VLOOKUP(FinalComparison!$G352,'SB35 Determination Data'!$K$4:$AN$415,J$2,FALSE)</f>
        <v>#N/A</v>
      </c>
      <c r="K352" s="80" t="e">
        <f>'5th Cycle Summary-Final'!G352-VLOOKUP(FinalComparison!$G352,'SB35 Determination Data'!$K$4:$AN$415,K$2,FALSE)</f>
        <v>#N/A</v>
      </c>
      <c r="L352" s="80" t="e">
        <f>'5th Cycle Summary-Final'!H352-VLOOKUP(FinalComparison!$G352,'SB35 Determination Data'!$K$4:$AN$415,L$2,FALSE)</f>
        <v>#N/A</v>
      </c>
      <c r="M352" s="80" t="e">
        <f>'5th Cycle Summary-Final'!I352-VLOOKUP(FinalComparison!$G352,'SB35 Determination Data'!$K$4:$AN$415,M$2,FALSE)</f>
        <v>#N/A</v>
      </c>
      <c r="N352" s="80"/>
      <c r="O352" s="80"/>
      <c r="P352" s="80" t="e">
        <f>'5th Cycle Summary-Final'!J352-VLOOKUP(FinalComparison!$G352,'SB35 Determination Data'!$K$4:$AN$415,P$2,FALSE)</f>
        <v>#N/A</v>
      </c>
      <c r="Q352" s="80" t="e">
        <f>'5th Cycle Summary-Final'!K352-VLOOKUP(FinalComparison!$G352,'SB35 Determination Data'!$K$4:$AN$415,Q$2,FALSE)</f>
        <v>#N/A</v>
      </c>
      <c r="R352" s="80" t="e">
        <f>'5th Cycle Summary-Final'!L352-VLOOKUP(FinalComparison!$G352,'SB35 Determination Data'!$K$4:$AN$415,R$2,FALSE)</f>
        <v>#N/A</v>
      </c>
      <c r="S352" s="80" t="e">
        <f>'5th Cycle Summary-Final'!M352-VLOOKUP(FinalComparison!$G352,'SB35 Determination Data'!$K$4:$AN$415,S$2,FALSE)</f>
        <v>#N/A</v>
      </c>
      <c r="T352" s="80" t="e">
        <f>'5th Cycle Summary-Final'!N352-VLOOKUP(FinalComparison!$G352,'SB35 Determination Data'!$K$4:$AN$415,T$2,FALSE)</f>
        <v>#N/A</v>
      </c>
      <c r="U352" s="34"/>
      <c r="V352" s="34"/>
      <c r="W352" s="80" t="e">
        <f>'5th Cycle Summary-Final'!O352-VLOOKUP(FinalComparison!$G352,'SB35 Determination Data'!$K$4:$AN$415,W$2,FALSE)</f>
        <v>#N/A</v>
      </c>
      <c r="X352" s="34"/>
      <c r="Y352" s="80" t="e">
        <f>'5th Cycle Summary-Final'!P352-VLOOKUP(FinalComparison!$G352,'SB35 Determination Data'!$K$4:$AN$415,Y$2,FALSE)</f>
        <v>#N/A</v>
      </c>
      <c r="Z352" s="80" t="e">
        <f>'5th Cycle Summary-Final'!Q352-VLOOKUP(FinalComparison!$G352,'SB35 Determination Data'!$K$4:$AN$415,Z$2,FALSE)</f>
        <v>#N/A</v>
      </c>
      <c r="AA352" s="80" t="e">
        <f>'5th Cycle Summary-Final'!R352-VLOOKUP(FinalComparison!$G352,'SB35 Determination Data'!$K$4:$AN$415,AA$2,FALSE)</f>
        <v>#N/A</v>
      </c>
      <c r="AB352" s="80" t="e">
        <f>'5th Cycle Summary-Final'!S352-VLOOKUP(FinalComparison!$G352,'SB35 Determination Data'!$K$4:$AN$415,AB$2,FALSE)</f>
        <v>#N/A</v>
      </c>
      <c r="AC352" s="80" t="e">
        <f>'5th Cycle Summary-Final'!T352-VLOOKUP(FinalComparison!$G352,'SB35 Determination Data'!$K$4:$AN$415,AC$2,FALSE)</f>
        <v>#N/A</v>
      </c>
      <c r="AD352" s="80" t="e">
        <f>'5th Cycle Summary-Final'!U352-VLOOKUP(FinalComparison!$G352,'SB35 Determination Data'!$K$4:$AN$415,AD$2,FALSE)</f>
        <v>#N/A</v>
      </c>
      <c r="AE352" s="80" t="e">
        <f>'5th Cycle Summary-Final'!V352-VLOOKUP(FinalComparison!$G352,'SB35 Determination Data'!$K$4:$AN$415,AE$2,FALSE)</f>
        <v>#N/A</v>
      </c>
      <c r="AF352" s="80" t="e">
        <f>'5th Cycle Summary-Final'!W352-VLOOKUP(FinalComparison!$G352,'SB35 Determination Data'!$K$4:$AN$415,AF$2,FALSE)</f>
        <v>#N/A</v>
      </c>
    </row>
    <row r="353" spans="1:32" x14ac:dyDescent="0.2">
      <c r="A353" t="s">
        <v>64</v>
      </c>
      <c r="F353" t="s">
        <v>26</v>
      </c>
      <c r="G353" t="s">
        <v>1085</v>
      </c>
      <c r="H353" s="80" t="e">
        <f>'5th Cycle Summary-Final'!D353-VLOOKUP(FinalComparison!$G353,'SB35 Determination Data'!$K$4:$AN$415,H$2,FALSE)</f>
        <v>#N/A</v>
      </c>
      <c r="I353" s="80" t="e">
        <f>'5th Cycle Summary-Final'!E353-VLOOKUP(FinalComparison!$G353,'SB35 Determination Data'!$K$4:$AN$415,I$2,FALSE)</f>
        <v>#N/A</v>
      </c>
      <c r="J353" s="80" t="e">
        <f>'5th Cycle Summary-Final'!F353-VLOOKUP(FinalComparison!$G353,'SB35 Determination Data'!$K$4:$AN$415,J$2,FALSE)</f>
        <v>#N/A</v>
      </c>
      <c r="K353" s="80" t="e">
        <f>'5th Cycle Summary-Final'!G353-VLOOKUP(FinalComparison!$G353,'SB35 Determination Data'!$K$4:$AN$415,K$2,FALSE)</f>
        <v>#N/A</v>
      </c>
      <c r="L353" s="80" t="e">
        <f>'5th Cycle Summary-Final'!H353-VLOOKUP(FinalComparison!$G353,'SB35 Determination Data'!$K$4:$AN$415,L$2,FALSE)</f>
        <v>#N/A</v>
      </c>
      <c r="M353" s="80" t="e">
        <f>'5th Cycle Summary-Final'!I353-VLOOKUP(FinalComparison!$G353,'SB35 Determination Data'!$K$4:$AN$415,M$2,FALSE)</f>
        <v>#N/A</v>
      </c>
      <c r="N353" s="80"/>
      <c r="O353" s="80"/>
      <c r="P353" s="80" t="e">
        <f>'5th Cycle Summary-Final'!J353-VLOOKUP(FinalComparison!$G353,'SB35 Determination Data'!$K$4:$AN$415,P$2,FALSE)</f>
        <v>#N/A</v>
      </c>
      <c r="Q353" s="80" t="e">
        <f>'5th Cycle Summary-Final'!K353-VLOOKUP(FinalComparison!$G353,'SB35 Determination Data'!$K$4:$AN$415,Q$2,FALSE)</f>
        <v>#N/A</v>
      </c>
      <c r="R353" s="80" t="e">
        <f>'5th Cycle Summary-Final'!L353-VLOOKUP(FinalComparison!$G353,'SB35 Determination Data'!$K$4:$AN$415,R$2,FALSE)</f>
        <v>#N/A</v>
      </c>
      <c r="S353" s="80" t="e">
        <f>'5th Cycle Summary-Final'!M353-VLOOKUP(FinalComparison!$G353,'SB35 Determination Data'!$K$4:$AN$415,S$2,FALSE)</f>
        <v>#N/A</v>
      </c>
      <c r="T353" s="80" t="e">
        <f>'5th Cycle Summary-Final'!N353-VLOOKUP(FinalComparison!$G353,'SB35 Determination Data'!$K$4:$AN$415,T$2,FALSE)</f>
        <v>#N/A</v>
      </c>
      <c r="U353" s="34"/>
      <c r="V353" s="34"/>
      <c r="W353" s="80" t="e">
        <f>'5th Cycle Summary-Final'!O353-VLOOKUP(FinalComparison!$G353,'SB35 Determination Data'!$K$4:$AN$415,W$2,FALSE)</f>
        <v>#N/A</v>
      </c>
      <c r="X353" s="34"/>
      <c r="Y353" s="80" t="e">
        <f>'5th Cycle Summary-Final'!P353-VLOOKUP(FinalComparison!$G353,'SB35 Determination Data'!$K$4:$AN$415,Y$2,FALSE)</f>
        <v>#N/A</v>
      </c>
      <c r="Z353" s="80" t="e">
        <f>'5th Cycle Summary-Final'!Q353-VLOOKUP(FinalComparison!$G353,'SB35 Determination Data'!$K$4:$AN$415,Z$2,FALSE)</f>
        <v>#N/A</v>
      </c>
      <c r="AA353" s="80" t="e">
        <f>'5th Cycle Summary-Final'!R353-VLOOKUP(FinalComparison!$G353,'SB35 Determination Data'!$K$4:$AN$415,AA$2,FALSE)</f>
        <v>#N/A</v>
      </c>
      <c r="AB353" s="80" t="e">
        <f>'5th Cycle Summary-Final'!S353-VLOOKUP(FinalComparison!$G353,'SB35 Determination Data'!$K$4:$AN$415,AB$2,FALSE)</f>
        <v>#N/A</v>
      </c>
      <c r="AC353" s="80" t="e">
        <f>'5th Cycle Summary-Final'!T353-VLOOKUP(FinalComparison!$G353,'SB35 Determination Data'!$K$4:$AN$415,AC$2,FALSE)</f>
        <v>#N/A</v>
      </c>
      <c r="AD353" s="80" t="e">
        <f>'5th Cycle Summary-Final'!U353-VLOOKUP(FinalComparison!$G353,'SB35 Determination Data'!$K$4:$AN$415,AD$2,FALSE)</f>
        <v>#N/A</v>
      </c>
      <c r="AE353" s="80" t="e">
        <f>'5th Cycle Summary-Final'!V353-VLOOKUP(FinalComparison!$G353,'SB35 Determination Data'!$K$4:$AN$415,AE$2,FALSE)</f>
        <v>#N/A</v>
      </c>
      <c r="AF353" s="80" t="e">
        <f>'5th Cycle Summary-Final'!W353-VLOOKUP(FinalComparison!$G353,'SB35 Determination Data'!$K$4:$AN$415,AF$2,FALSE)</f>
        <v>#N/A</v>
      </c>
    </row>
    <row r="354" spans="1:32" x14ac:dyDescent="0.2">
      <c r="A354" t="s">
        <v>19</v>
      </c>
      <c r="F354" t="s">
        <v>13</v>
      </c>
      <c r="G354" t="s">
        <v>18</v>
      </c>
      <c r="H354" s="80">
        <f>'5th Cycle Summary-Final'!D354-VLOOKUP(FinalComparison!$G354,'SB35 Determination Data'!$K$4:$AN$415,H$2,FALSE)</f>
        <v>0</v>
      </c>
      <c r="I354" s="80">
        <f>'5th Cycle Summary-Final'!E354-VLOOKUP(FinalComparison!$G354,'SB35 Determination Data'!$K$4:$AN$415,I$2,FALSE)</f>
        <v>0</v>
      </c>
      <c r="J354" s="80">
        <f>'5th Cycle Summary-Final'!F354-VLOOKUP(FinalComparison!$G354,'SB35 Determination Data'!$K$4:$AN$415,J$2,FALSE)</f>
        <v>0</v>
      </c>
      <c r="K354" s="80">
        <f>'5th Cycle Summary-Final'!G354-VLOOKUP(FinalComparison!$G354,'SB35 Determination Data'!$K$4:$AN$415,K$2,FALSE)</f>
        <v>0</v>
      </c>
      <c r="L354" s="80">
        <f>'5th Cycle Summary-Final'!H354-VLOOKUP(FinalComparison!$G354,'SB35 Determination Data'!$K$4:$AN$415,L$2,FALSE)</f>
        <v>0</v>
      </c>
      <c r="M354" s="80">
        <f>'5th Cycle Summary-Final'!I354-VLOOKUP(FinalComparison!$G354,'SB35 Determination Data'!$K$4:$AN$415,M$2,FALSE)</f>
        <v>0</v>
      </c>
      <c r="N354" s="80"/>
      <c r="O354" s="80"/>
      <c r="P354" s="80">
        <f>'5th Cycle Summary-Final'!J354-VLOOKUP(FinalComparison!$G354,'SB35 Determination Data'!$K$4:$AN$415,P$2,FALSE)</f>
        <v>0</v>
      </c>
      <c r="Q354" s="80">
        <f>'5th Cycle Summary-Final'!K354-VLOOKUP(FinalComparison!$G354,'SB35 Determination Data'!$K$4:$AN$415,Q$2,FALSE)</f>
        <v>-1</v>
      </c>
      <c r="R354" s="80">
        <f>'5th Cycle Summary-Final'!L354-VLOOKUP(FinalComparison!$G354,'SB35 Determination Data'!$K$4:$AN$415,R$2,FALSE)</f>
        <v>0</v>
      </c>
      <c r="S354" s="80">
        <f>'5th Cycle Summary-Final'!M354-VLOOKUP(FinalComparison!$G354,'SB35 Determination Data'!$K$4:$AN$415,S$2,FALSE)</f>
        <v>-1</v>
      </c>
      <c r="T354" s="80">
        <f>'5th Cycle Summary-Final'!N354-VLOOKUP(FinalComparison!$G354,'SB35 Determination Data'!$K$4:$AN$415,T$2,FALSE)</f>
        <v>1</v>
      </c>
      <c r="U354" s="34"/>
      <c r="V354" s="34"/>
      <c r="W354" s="80">
        <f>'5th Cycle Summary-Final'!O354-VLOOKUP(FinalComparison!$G354,'SB35 Determination Data'!$K$4:$AN$415,W$2,FALSE)</f>
        <v>-4.7619047619047561E-2</v>
      </c>
      <c r="X354" s="34"/>
      <c r="Y354" s="80">
        <f>'5th Cycle Summary-Final'!P354-VLOOKUP(FinalComparison!$G354,'SB35 Determination Data'!$K$4:$AN$415,Y$2,FALSE)</f>
        <v>0</v>
      </c>
      <c r="Z354" s="80">
        <f>'5th Cycle Summary-Final'!Q354-VLOOKUP(FinalComparison!$G354,'SB35 Determination Data'!$K$4:$AN$415,Z$2,FALSE)</f>
        <v>-1</v>
      </c>
      <c r="AA354" s="80">
        <f>'5th Cycle Summary-Final'!R354-VLOOKUP(FinalComparison!$G354,'SB35 Determination Data'!$K$4:$AN$415,AA$2,FALSE)</f>
        <v>0</v>
      </c>
      <c r="AB354" s="80">
        <f>'5th Cycle Summary-Final'!S354-VLOOKUP(FinalComparison!$G354,'SB35 Determination Data'!$K$4:$AN$415,AB$2,FALSE)</f>
        <v>-4.1666666666666519E-2</v>
      </c>
      <c r="AC354" s="80">
        <f>'5th Cycle Summary-Final'!T354-VLOOKUP(FinalComparison!$G354,'SB35 Determination Data'!$K$4:$AN$415,AC$2,FALSE)</f>
        <v>0</v>
      </c>
      <c r="AD354" s="80">
        <f>'5th Cycle Summary-Final'!U354-VLOOKUP(FinalComparison!$G354,'SB35 Determination Data'!$K$4:$AN$415,AD$2,FALSE)</f>
        <v>-27</v>
      </c>
      <c r="AE354" s="80">
        <f>'5th Cycle Summary-Final'!V354-VLOOKUP(FinalComparison!$G354,'SB35 Determination Data'!$K$4:$AN$415,AE$2,FALSE)</f>
        <v>26</v>
      </c>
      <c r="AF354" s="80">
        <f>'5th Cycle Summary-Final'!W354-VLOOKUP(FinalComparison!$G354,'SB35 Determination Data'!$K$4:$AN$415,AF$2,FALSE)</f>
        <v>-0.4576271186440678</v>
      </c>
    </row>
    <row r="355" spans="1:32" x14ac:dyDescent="0.2">
      <c r="A355" t="s">
        <v>19</v>
      </c>
      <c r="F355" t="s">
        <v>13</v>
      </c>
      <c r="G355" t="s">
        <v>248</v>
      </c>
      <c r="H355" s="80">
        <f>'5th Cycle Summary-Final'!D355-VLOOKUP(FinalComparison!$G355,'SB35 Determination Data'!$K$4:$AN$415,H$2,FALSE)</f>
        <v>1498</v>
      </c>
      <c r="I355" s="80">
        <f>'5th Cycle Summary-Final'!E355-VLOOKUP(FinalComparison!$G355,'SB35 Determination Data'!$K$4:$AN$415,I$2,FALSE)</f>
        <v>0</v>
      </c>
      <c r="J355" s="80">
        <f>'5th Cycle Summary-Final'!F355-VLOOKUP(FinalComparison!$G355,'SB35 Determination Data'!$K$4:$AN$415,J$2,FALSE)</f>
        <v>0</v>
      </c>
      <c r="K355" s="80">
        <f>'5th Cycle Summary-Final'!G355-VLOOKUP(FinalComparison!$G355,'SB35 Determination Data'!$K$4:$AN$415,K$2,FALSE)</f>
        <v>0</v>
      </c>
      <c r="L355" s="80">
        <f>'5th Cycle Summary-Final'!H355-VLOOKUP(FinalComparison!$G355,'SB35 Determination Data'!$K$4:$AN$415,L$2,FALSE)</f>
        <v>1498</v>
      </c>
      <c r="M355" s="80">
        <f>'5th Cycle Summary-Final'!I355-VLOOKUP(FinalComparison!$G355,'SB35 Determination Data'!$K$4:$AN$415,M$2,FALSE)</f>
        <v>-0.10234337637494022</v>
      </c>
      <c r="N355" s="80"/>
      <c r="O355" s="80"/>
      <c r="P355" s="80">
        <f>'5th Cycle Summary-Final'!J355-VLOOKUP(FinalComparison!$G355,'SB35 Determination Data'!$K$4:$AN$415,P$2,FALSE)</f>
        <v>1059</v>
      </c>
      <c r="Q355" s="80">
        <f>'5th Cycle Summary-Final'!K355-VLOOKUP(FinalComparison!$G355,'SB35 Determination Data'!$K$4:$AN$415,Q$2,FALSE)</f>
        <v>-79</v>
      </c>
      <c r="R355" s="80">
        <f>'5th Cycle Summary-Final'!L355-VLOOKUP(FinalComparison!$G355,'SB35 Determination Data'!$K$4:$AN$415,R$2,FALSE)</f>
        <v>-79</v>
      </c>
      <c r="S355" s="80">
        <f>'5th Cycle Summary-Final'!M355-VLOOKUP(FinalComparison!$G355,'SB35 Determination Data'!$K$4:$AN$415,S$2,FALSE)</f>
        <v>0</v>
      </c>
      <c r="T355" s="80">
        <f>'5th Cycle Summary-Final'!N355-VLOOKUP(FinalComparison!$G355,'SB35 Determination Data'!$K$4:$AN$415,T$2,FALSE)</f>
        <v>1138</v>
      </c>
      <c r="U355" s="34"/>
      <c r="V355" s="34"/>
      <c r="W355" s="80">
        <f>'5th Cycle Summary-Final'!O355-VLOOKUP(FinalComparison!$G355,'SB35 Determination Data'!$K$4:$AN$415,W$2,FALSE)</f>
        <v>-0.67238460167528069</v>
      </c>
      <c r="X355" s="34"/>
      <c r="Y355" s="80">
        <f>'5th Cycle Summary-Final'!P355-VLOOKUP(FinalComparison!$G355,'SB35 Determination Data'!$K$4:$AN$415,Y$2,FALSE)</f>
        <v>1093</v>
      </c>
      <c r="Z355" s="80">
        <f>'5th Cycle Summary-Final'!Q355-VLOOKUP(FinalComparison!$G355,'SB35 Determination Data'!$K$4:$AN$415,Z$2,FALSE)</f>
        <v>-10</v>
      </c>
      <c r="AA355" s="80">
        <f>'5th Cycle Summary-Final'!R355-VLOOKUP(FinalComparison!$G355,'SB35 Determination Data'!$K$4:$AN$415,AA$2,FALSE)</f>
        <v>1103</v>
      </c>
      <c r="AB355" s="80">
        <f>'5th Cycle Summary-Final'!S355-VLOOKUP(FinalComparison!$G355,'SB35 Determination Data'!$K$4:$AN$415,AB$2,FALSE)</f>
        <v>-0.4718666616558308</v>
      </c>
      <c r="AC355" s="80">
        <f>'5th Cycle Summary-Final'!T355-VLOOKUP(FinalComparison!$G355,'SB35 Determination Data'!$K$4:$AN$415,AC$2,FALSE)</f>
        <v>2259</v>
      </c>
      <c r="AD355" s="80">
        <f>'5th Cycle Summary-Final'!U355-VLOOKUP(FinalComparison!$G355,'SB35 Determination Data'!$K$4:$AN$415,AD$2,FALSE)</f>
        <v>-109</v>
      </c>
      <c r="AE355" s="80">
        <f>'5th Cycle Summary-Final'!V355-VLOOKUP(FinalComparison!$G355,'SB35 Determination Data'!$K$4:$AN$415,AE$2,FALSE)</f>
        <v>2241</v>
      </c>
      <c r="AF355" s="80">
        <f>'5th Cycle Summary-Final'!W355-VLOOKUP(FinalComparison!$G355,'SB35 Determination Data'!$K$4:$AN$415,AF$2,FALSE)</f>
        <v>-1.0646504889532777</v>
      </c>
    </row>
    <row r="356" spans="1:32" x14ac:dyDescent="0.2">
      <c r="A356" t="s">
        <v>19</v>
      </c>
      <c r="F356" t="s">
        <v>13</v>
      </c>
      <c r="G356" t="s">
        <v>1102</v>
      </c>
      <c r="H356" s="80" t="e">
        <f>'5th Cycle Summary-Final'!D356-VLOOKUP(FinalComparison!$G356,'SB35 Determination Data'!$K$4:$AN$415,H$2,FALSE)</f>
        <v>#N/A</v>
      </c>
      <c r="I356" s="80" t="e">
        <f>'5th Cycle Summary-Final'!E356-VLOOKUP(FinalComparison!$G356,'SB35 Determination Data'!$K$4:$AN$415,I$2,FALSE)</f>
        <v>#N/A</v>
      </c>
      <c r="J356" s="80" t="e">
        <f>'5th Cycle Summary-Final'!F356-VLOOKUP(FinalComparison!$G356,'SB35 Determination Data'!$K$4:$AN$415,J$2,FALSE)</f>
        <v>#N/A</v>
      </c>
      <c r="K356" s="80" t="e">
        <f>'5th Cycle Summary-Final'!G356-VLOOKUP(FinalComparison!$G356,'SB35 Determination Data'!$K$4:$AN$415,K$2,FALSE)</f>
        <v>#N/A</v>
      </c>
      <c r="L356" s="80" t="e">
        <f>'5th Cycle Summary-Final'!H356-VLOOKUP(FinalComparison!$G356,'SB35 Determination Data'!$K$4:$AN$415,L$2,FALSE)</f>
        <v>#N/A</v>
      </c>
      <c r="M356" s="80" t="e">
        <f>'5th Cycle Summary-Final'!I356-VLOOKUP(FinalComparison!$G356,'SB35 Determination Data'!$K$4:$AN$415,M$2,FALSE)</f>
        <v>#N/A</v>
      </c>
      <c r="N356" s="80"/>
      <c r="O356" s="80"/>
      <c r="P356" s="80" t="e">
        <f>'5th Cycle Summary-Final'!J356-VLOOKUP(FinalComparison!$G356,'SB35 Determination Data'!$K$4:$AN$415,P$2,FALSE)</f>
        <v>#N/A</v>
      </c>
      <c r="Q356" s="80" t="e">
        <f>'5th Cycle Summary-Final'!K356-VLOOKUP(FinalComparison!$G356,'SB35 Determination Data'!$K$4:$AN$415,Q$2,FALSE)</f>
        <v>#N/A</v>
      </c>
      <c r="R356" s="80" t="e">
        <f>'5th Cycle Summary-Final'!L356-VLOOKUP(FinalComparison!$G356,'SB35 Determination Data'!$K$4:$AN$415,R$2,FALSE)</f>
        <v>#N/A</v>
      </c>
      <c r="S356" s="80" t="e">
        <f>'5th Cycle Summary-Final'!M356-VLOOKUP(FinalComparison!$G356,'SB35 Determination Data'!$K$4:$AN$415,S$2,FALSE)</f>
        <v>#N/A</v>
      </c>
      <c r="T356" s="80" t="e">
        <f>'5th Cycle Summary-Final'!N356-VLOOKUP(FinalComparison!$G356,'SB35 Determination Data'!$K$4:$AN$415,T$2,FALSE)</f>
        <v>#N/A</v>
      </c>
      <c r="U356" s="34"/>
      <c r="V356" s="34"/>
      <c r="W356" s="80" t="e">
        <f>'5th Cycle Summary-Final'!O356-VLOOKUP(FinalComparison!$G356,'SB35 Determination Data'!$K$4:$AN$415,W$2,FALSE)</f>
        <v>#N/A</v>
      </c>
      <c r="X356" s="34"/>
      <c r="Y356" s="80" t="e">
        <f>'5th Cycle Summary-Final'!P356-VLOOKUP(FinalComparison!$G356,'SB35 Determination Data'!$K$4:$AN$415,Y$2,FALSE)</f>
        <v>#N/A</v>
      </c>
      <c r="Z356" s="80" t="e">
        <f>'5th Cycle Summary-Final'!Q356-VLOOKUP(FinalComparison!$G356,'SB35 Determination Data'!$K$4:$AN$415,Z$2,FALSE)</f>
        <v>#N/A</v>
      </c>
      <c r="AA356" s="80" t="e">
        <f>'5th Cycle Summary-Final'!R356-VLOOKUP(FinalComparison!$G356,'SB35 Determination Data'!$K$4:$AN$415,AA$2,FALSE)</f>
        <v>#N/A</v>
      </c>
      <c r="AB356" s="80" t="e">
        <f>'5th Cycle Summary-Final'!S356-VLOOKUP(FinalComparison!$G356,'SB35 Determination Data'!$K$4:$AN$415,AB$2,FALSE)</f>
        <v>#N/A</v>
      </c>
      <c r="AC356" s="80" t="e">
        <f>'5th Cycle Summary-Final'!T356-VLOOKUP(FinalComparison!$G356,'SB35 Determination Data'!$K$4:$AN$415,AC$2,FALSE)</f>
        <v>#N/A</v>
      </c>
      <c r="AD356" s="80" t="e">
        <f>'5th Cycle Summary-Final'!U356-VLOOKUP(FinalComparison!$G356,'SB35 Determination Data'!$K$4:$AN$415,AD$2,FALSE)</f>
        <v>#N/A</v>
      </c>
      <c r="AE356" s="80" t="e">
        <f>'5th Cycle Summary-Final'!V356-VLOOKUP(FinalComparison!$G356,'SB35 Determination Data'!$K$4:$AN$415,AE$2,FALSE)</f>
        <v>#N/A</v>
      </c>
      <c r="AF356" s="80" t="e">
        <f>'5th Cycle Summary-Final'!W356-VLOOKUP(FinalComparison!$G356,'SB35 Determination Data'!$K$4:$AN$415,AF$2,FALSE)</f>
        <v>#N/A</v>
      </c>
    </row>
    <row r="357" spans="1:32" x14ac:dyDescent="0.2">
      <c r="A357" t="s">
        <v>19</v>
      </c>
      <c r="F357" t="s">
        <v>13</v>
      </c>
      <c r="G357" t="s">
        <v>288</v>
      </c>
      <c r="H357" s="80" t="e">
        <f>'5th Cycle Summary-Final'!D357-VLOOKUP(FinalComparison!$G357,'SB35 Determination Data'!$K$4:$AN$415,H$2,FALSE)</f>
        <v>#N/A</v>
      </c>
      <c r="I357" s="80" t="e">
        <f>'5th Cycle Summary-Final'!E357-VLOOKUP(FinalComparison!$G357,'SB35 Determination Data'!$K$4:$AN$415,I$2,FALSE)</f>
        <v>#N/A</v>
      </c>
      <c r="J357" s="80" t="e">
        <f>'5th Cycle Summary-Final'!F357-VLOOKUP(FinalComparison!$G357,'SB35 Determination Data'!$K$4:$AN$415,J$2,FALSE)</f>
        <v>#N/A</v>
      </c>
      <c r="K357" s="80" t="e">
        <f>'5th Cycle Summary-Final'!G357-VLOOKUP(FinalComparison!$G357,'SB35 Determination Data'!$K$4:$AN$415,K$2,FALSE)</f>
        <v>#N/A</v>
      </c>
      <c r="L357" s="80" t="e">
        <f>'5th Cycle Summary-Final'!H357-VLOOKUP(FinalComparison!$G357,'SB35 Determination Data'!$K$4:$AN$415,L$2,FALSE)</f>
        <v>#N/A</v>
      </c>
      <c r="M357" s="80" t="e">
        <f>'5th Cycle Summary-Final'!I357-VLOOKUP(FinalComparison!$G357,'SB35 Determination Data'!$K$4:$AN$415,M$2,FALSE)</f>
        <v>#N/A</v>
      </c>
      <c r="N357" s="80"/>
      <c r="O357" s="80"/>
      <c r="P357" s="80" t="e">
        <f>'5th Cycle Summary-Final'!J357-VLOOKUP(FinalComparison!$G357,'SB35 Determination Data'!$K$4:$AN$415,P$2,FALSE)</f>
        <v>#N/A</v>
      </c>
      <c r="Q357" s="80" t="e">
        <f>'5th Cycle Summary-Final'!K357-VLOOKUP(FinalComparison!$G357,'SB35 Determination Data'!$K$4:$AN$415,Q$2,FALSE)</f>
        <v>#N/A</v>
      </c>
      <c r="R357" s="80" t="e">
        <f>'5th Cycle Summary-Final'!L357-VLOOKUP(FinalComparison!$G357,'SB35 Determination Data'!$K$4:$AN$415,R$2,FALSE)</f>
        <v>#N/A</v>
      </c>
      <c r="S357" s="80" t="e">
        <f>'5th Cycle Summary-Final'!M357-VLOOKUP(FinalComparison!$G357,'SB35 Determination Data'!$K$4:$AN$415,S$2,FALSE)</f>
        <v>#N/A</v>
      </c>
      <c r="T357" s="80" t="e">
        <f>'5th Cycle Summary-Final'!N357-VLOOKUP(FinalComparison!$G357,'SB35 Determination Data'!$K$4:$AN$415,T$2,FALSE)</f>
        <v>#N/A</v>
      </c>
      <c r="U357" s="34"/>
      <c r="V357" s="34"/>
      <c r="W357" s="80" t="e">
        <f>'5th Cycle Summary-Final'!O357-VLOOKUP(FinalComparison!$G357,'SB35 Determination Data'!$K$4:$AN$415,W$2,FALSE)</f>
        <v>#N/A</v>
      </c>
      <c r="X357" s="34"/>
      <c r="Y357" s="80" t="e">
        <f>'5th Cycle Summary-Final'!P357-VLOOKUP(FinalComparison!$G357,'SB35 Determination Data'!$K$4:$AN$415,Y$2,FALSE)</f>
        <v>#N/A</v>
      </c>
      <c r="Z357" s="80" t="e">
        <f>'5th Cycle Summary-Final'!Q357-VLOOKUP(FinalComparison!$G357,'SB35 Determination Data'!$K$4:$AN$415,Z$2,FALSE)</f>
        <v>#N/A</v>
      </c>
      <c r="AA357" s="80" t="e">
        <f>'5th Cycle Summary-Final'!R357-VLOOKUP(FinalComparison!$G357,'SB35 Determination Data'!$K$4:$AN$415,AA$2,FALSE)</f>
        <v>#N/A</v>
      </c>
      <c r="AB357" s="80" t="e">
        <f>'5th Cycle Summary-Final'!S357-VLOOKUP(FinalComparison!$G357,'SB35 Determination Data'!$K$4:$AN$415,AB$2,FALSE)</f>
        <v>#N/A</v>
      </c>
      <c r="AC357" s="80" t="e">
        <f>'5th Cycle Summary-Final'!T357-VLOOKUP(FinalComparison!$G357,'SB35 Determination Data'!$K$4:$AN$415,AC$2,FALSE)</f>
        <v>#N/A</v>
      </c>
      <c r="AD357" s="80" t="e">
        <f>'5th Cycle Summary-Final'!U357-VLOOKUP(FinalComparison!$G357,'SB35 Determination Data'!$K$4:$AN$415,AD$2,FALSE)</f>
        <v>#N/A</v>
      </c>
      <c r="AE357" s="80" t="e">
        <f>'5th Cycle Summary-Final'!V357-VLOOKUP(FinalComparison!$G357,'SB35 Determination Data'!$K$4:$AN$415,AE$2,FALSE)</f>
        <v>#N/A</v>
      </c>
      <c r="AF357" s="80" t="e">
        <f>'5th Cycle Summary-Final'!W357-VLOOKUP(FinalComparison!$G357,'SB35 Determination Data'!$K$4:$AN$415,AF$2,FALSE)</f>
        <v>#N/A</v>
      </c>
    </row>
    <row r="358" spans="1:32" x14ac:dyDescent="0.2">
      <c r="A358" t="s">
        <v>108</v>
      </c>
      <c r="F358" t="s">
        <v>13</v>
      </c>
      <c r="G358" t="s">
        <v>107</v>
      </c>
      <c r="H358" s="80">
        <f>'5th Cycle Summary-Final'!D358-VLOOKUP(FinalComparison!$G358,'SB35 Determination Data'!$K$4:$AN$415,H$2,FALSE)</f>
        <v>0</v>
      </c>
      <c r="I358" s="80">
        <f>'5th Cycle Summary-Final'!E358-VLOOKUP(FinalComparison!$G358,'SB35 Determination Data'!$K$4:$AN$415,I$2,FALSE)</f>
        <v>0</v>
      </c>
      <c r="J358" s="80">
        <f>'5th Cycle Summary-Final'!F358-VLOOKUP(FinalComparison!$G358,'SB35 Determination Data'!$K$4:$AN$415,J$2,FALSE)</f>
        <v>0</v>
      </c>
      <c r="K358" s="80">
        <f>'5th Cycle Summary-Final'!G358-VLOOKUP(FinalComparison!$G358,'SB35 Determination Data'!$K$4:$AN$415,K$2,FALSE)</f>
        <v>0</v>
      </c>
      <c r="L358" s="80">
        <f>'5th Cycle Summary-Final'!H358-VLOOKUP(FinalComparison!$G358,'SB35 Determination Data'!$K$4:$AN$415,L$2,FALSE)</f>
        <v>0</v>
      </c>
      <c r="M358" s="80">
        <f>'5th Cycle Summary-Final'!I358-VLOOKUP(FinalComparison!$G358,'SB35 Determination Data'!$K$4:$AN$415,M$2,FALSE)</f>
        <v>0</v>
      </c>
      <c r="N358" s="80"/>
      <c r="O358" s="80"/>
      <c r="P358" s="80">
        <f>'5th Cycle Summary-Final'!J358-VLOOKUP(FinalComparison!$G358,'SB35 Determination Data'!$K$4:$AN$415,P$2,FALSE)</f>
        <v>0</v>
      </c>
      <c r="Q358" s="80">
        <f>'5th Cycle Summary-Final'!K358-VLOOKUP(FinalComparison!$G358,'SB35 Determination Data'!$K$4:$AN$415,Q$2,FALSE)</f>
        <v>0</v>
      </c>
      <c r="R358" s="80">
        <f>'5th Cycle Summary-Final'!L358-VLOOKUP(FinalComparison!$G358,'SB35 Determination Data'!$K$4:$AN$415,R$2,FALSE)</f>
        <v>0</v>
      </c>
      <c r="S358" s="80">
        <f>'5th Cycle Summary-Final'!M358-VLOOKUP(FinalComparison!$G358,'SB35 Determination Data'!$K$4:$AN$415,S$2,FALSE)</f>
        <v>0</v>
      </c>
      <c r="T358" s="80">
        <f>'5th Cycle Summary-Final'!N358-VLOOKUP(FinalComparison!$G358,'SB35 Determination Data'!$K$4:$AN$415,T$2,FALSE)</f>
        <v>0</v>
      </c>
      <c r="U358" s="34"/>
      <c r="V358" s="34"/>
      <c r="W358" s="80">
        <f>'5th Cycle Summary-Final'!O358-VLOOKUP(FinalComparison!$G358,'SB35 Determination Data'!$K$4:$AN$415,W$2,FALSE)</f>
        <v>0</v>
      </c>
      <c r="X358" s="34"/>
      <c r="Y358" s="80">
        <f>'5th Cycle Summary-Final'!P358-VLOOKUP(FinalComparison!$G358,'SB35 Determination Data'!$K$4:$AN$415,Y$2,FALSE)</f>
        <v>0</v>
      </c>
      <c r="Z358" s="80">
        <f>'5th Cycle Summary-Final'!Q358-VLOOKUP(FinalComparison!$G358,'SB35 Determination Data'!$K$4:$AN$415,Z$2,FALSE)</f>
        <v>0</v>
      </c>
      <c r="AA358" s="80">
        <f>'5th Cycle Summary-Final'!R358-VLOOKUP(FinalComparison!$G358,'SB35 Determination Data'!$K$4:$AN$415,AA$2,FALSE)</f>
        <v>0</v>
      </c>
      <c r="AB358" s="80">
        <f>'5th Cycle Summary-Final'!S358-VLOOKUP(FinalComparison!$G358,'SB35 Determination Data'!$K$4:$AN$415,AB$2,FALSE)</f>
        <v>0</v>
      </c>
      <c r="AC358" s="80">
        <f>'5th Cycle Summary-Final'!T358-VLOOKUP(FinalComparison!$G358,'SB35 Determination Data'!$K$4:$AN$415,AC$2,FALSE)</f>
        <v>0</v>
      </c>
      <c r="AD358" s="80">
        <f>'5th Cycle Summary-Final'!U358-VLOOKUP(FinalComparison!$G358,'SB35 Determination Data'!$K$4:$AN$415,AD$2,FALSE)</f>
        <v>0</v>
      </c>
      <c r="AE358" s="80">
        <f>'5th Cycle Summary-Final'!V358-VLOOKUP(FinalComparison!$G358,'SB35 Determination Data'!$K$4:$AN$415,AE$2,FALSE)</f>
        <v>0</v>
      </c>
      <c r="AF358" s="80">
        <f>'5th Cycle Summary-Final'!W358-VLOOKUP(FinalComparison!$G358,'SB35 Determination Data'!$K$4:$AN$415,AF$2,FALSE)</f>
        <v>0</v>
      </c>
    </row>
    <row r="359" spans="1:32" x14ac:dyDescent="0.2">
      <c r="A359" t="s">
        <v>108</v>
      </c>
      <c r="F359" t="s">
        <v>13</v>
      </c>
      <c r="G359" t="s">
        <v>1049</v>
      </c>
      <c r="H359" s="80">
        <f>'5th Cycle Summary-Final'!D359-VLOOKUP(FinalComparison!$G359,'SB35 Determination Data'!$K$4:$AN$415,H$2,FALSE)</f>
        <v>0</v>
      </c>
      <c r="I359" s="80">
        <f>'5th Cycle Summary-Final'!E359-VLOOKUP(FinalComparison!$G359,'SB35 Determination Data'!$K$4:$AN$415,I$2,FALSE)</f>
        <v>0</v>
      </c>
      <c r="J359" s="80">
        <f>'5th Cycle Summary-Final'!F359-VLOOKUP(FinalComparison!$G359,'SB35 Determination Data'!$K$4:$AN$415,J$2,FALSE)</f>
        <v>0</v>
      </c>
      <c r="K359" s="80">
        <f>'5th Cycle Summary-Final'!G359-VLOOKUP(FinalComparison!$G359,'SB35 Determination Data'!$K$4:$AN$415,K$2,FALSE)</f>
        <v>0</v>
      </c>
      <c r="L359" s="80">
        <f>'5th Cycle Summary-Final'!H359-VLOOKUP(FinalComparison!$G359,'SB35 Determination Data'!$K$4:$AN$415,L$2,FALSE)</f>
        <v>0</v>
      </c>
      <c r="M359" s="80">
        <f>'5th Cycle Summary-Final'!I359-VLOOKUP(FinalComparison!$G359,'SB35 Determination Data'!$K$4:$AN$415,M$2,FALSE)</f>
        <v>0</v>
      </c>
      <c r="N359" s="80"/>
      <c r="O359" s="80"/>
      <c r="P359" s="80">
        <f>'5th Cycle Summary-Final'!J359-VLOOKUP(FinalComparison!$G359,'SB35 Determination Data'!$K$4:$AN$415,P$2,FALSE)</f>
        <v>0</v>
      </c>
      <c r="Q359" s="80">
        <f>'5th Cycle Summary-Final'!K359-VLOOKUP(FinalComparison!$G359,'SB35 Determination Data'!$K$4:$AN$415,Q$2,FALSE)</f>
        <v>0</v>
      </c>
      <c r="R359" s="80">
        <f>'5th Cycle Summary-Final'!L359-VLOOKUP(FinalComparison!$G359,'SB35 Determination Data'!$K$4:$AN$415,R$2,FALSE)</f>
        <v>0</v>
      </c>
      <c r="S359" s="80">
        <f>'5th Cycle Summary-Final'!M359-VLOOKUP(FinalComparison!$G359,'SB35 Determination Data'!$K$4:$AN$415,S$2,FALSE)</f>
        <v>0</v>
      </c>
      <c r="T359" s="80">
        <f>'5th Cycle Summary-Final'!N359-VLOOKUP(FinalComparison!$G359,'SB35 Determination Data'!$K$4:$AN$415,T$2,FALSE)</f>
        <v>0</v>
      </c>
      <c r="U359" s="34"/>
      <c r="V359" s="34"/>
      <c r="W359" s="80">
        <f>'5th Cycle Summary-Final'!O359-VLOOKUP(FinalComparison!$G359,'SB35 Determination Data'!$K$4:$AN$415,W$2,FALSE)</f>
        <v>0</v>
      </c>
      <c r="X359" s="34"/>
      <c r="Y359" s="80">
        <f>'5th Cycle Summary-Final'!P359-VLOOKUP(FinalComparison!$G359,'SB35 Determination Data'!$K$4:$AN$415,Y$2,FALSE)</f>
        <v>0</v>
      </c>
      <c r="Z359" s="80">
        <f>'5th Cycle Summary-Final'!Q359-VLOOKUP(FinalComparison!$G359,'SB35 Determination Data'!$K$4:$AN$415,Z$2,FALSE)</f>
        <v>0</v>
      </c>
      <c r="AA359" s="80">
        <f>'5th Cycle Summary-Final'!R359-VLOOKUP(FinalComparison!$G359,'SB35 Determination Data'!$K$4:$AN$415,AA$2,FALSE)</f>
        <v>0</v>
      </c>
      <c r="AB359" s="80">
        <f>'5th Cycle Summary-Final'!S359-VLOOKUP(FinalComparison!$G359,'SB35 Determination Data'!$K$4:$AN$415,AB$2,FALSE)</f>
        <v>0</v>
      </c>
      <c r="AC359" s="80">
        <f>'5th Cycle Summary-Final'!T359-VLOOKUP(FinalComparison!$G359,'SB35 Determination Data'!$K$4:$AN$415,AC$2,FALSE)</f>
        <v>0</v>
      </c>
      <c r="AD359" s="80">
        <f>'5th Cycle Summary-Final'!U359-VLOOKUP(FinalComparison!$G359,'SB35 Determination Data'!$K$4:$AN$415,AD$2,FALSE)</f>
        <v>0</v>
      </c>
      <c r="AE359" s="80">
        <f>'5th Cycle Summary-Final'!V359-VLOOKUP(FinalComparison!$G359,'SB35 Determination Data'!$K$4:$AN$415,AE$2,FALSE)</f>
        <v>0</v>
      </c>
      <c r="AF359" s="80">
        <f>'5th Cycle Summary-Final'!W359-VLOOKUP(FinalComparison!$G359,'SB35 Determination Data'!$K$4:$AN$415,AF$2,FALSE)</f>
        <v>0</v>
      </c>
    </row>
    <row r="360" spans="1:32" x14ac:dyDescent="0.2">
      <c r="A360" t="s">
        <v>108</v>
      </c>
      <c r="F360" t="s">
        <v>13</v>
      </c>
      <c r="G360" t="s">
        <v>1065</v>
      </c>
      <c r="H360" s="80">
        <f>'5th Cycle Summary-Final'!D360-VLOOKUP(FinalComparison!$G360,'SB35 Determination Data'!$K$4:$AN$415,H$2,FALSE)</f>
        <v>0</v>
      </c>
      <c r="I360" s="80">
        <f>'5th Cycle Summary-Final'!E360-VLOOKUP(FinalComparison!$G360,'SB35 Determination Data'!$K$4:$AN$415,I$2,FALSE)</f>
        <v>0</v>
      </c>
      <c r="J360" s="80">
        <f>'5th Cycle Summary-Final'!F360-VLOOKUP(FinalComparison!$G360,'SB35 Determination Data'!$K$4:$AN$415,J$2,FALSE)</f>
        <v>0</v>
      </c>
      <c r="K360" s="80">
        <f>'5th Cycle Summary-Final'!G360-VLOOKUP(FinalComparison!$G360,'SB35 Determination Data'!$K$4:$AN$415,K$2,FALSE)</f>
        <v>0</v>
      </c>
      <c r="L360" s="80">
        <f>'5th Cycle Summary-Final'!H360-VLOOKUP(FinalComparison!$G360,'SB35 Determination Data'!$K$4:$AN$415,L$2,FALSE)</f>
        <v>0</v>
      </c>
      <c r="M360" s="80">
        <f>'5th Cycle Summary-Final'!I360-VLOOKUP(FinalComparison!$G360,'SB35 Determination Data'!$K$4:$AN$415,M$2,FALSE)</f>
        <v>0</v>
      </c>
      <c r="N360" s="80"/>
      <c r="O360" s="80"/>
      <c r="P360" s="80">
        <f>'5th Cycle Summary-Final'!J360-VLOOKUP(FinalComparison!$G360,'SB35 Determination Data'!$K$4:$AN$415,P$2,FALSE)</f>
        <v>0</v>
      </c>
      <c r="Q360" s="80">
        <f>'5th Cycle Summary-Final'!K360-VLOOKUP(FinalComparison!$G360,'SB35 Determination Data'!$K$4:$AN$415,Q$2,FALSE)</f>
        <v>0</v>
      </c>
      <c r="R360" s="80">
        <f>'5th Cycle Summary-Final'!L360-VLOOKUP(FinalComparison!$G360,'SB35 Determination Data'!$K$4:$AN$415,R$2,FALSE)</f>
        <v>0</v>
      </c>
      <c r="S360" s="80">
        <f>'5th Cycle Summary-Final'!M360-VLOOKUP(FinalComparison!$G360,'SB35 Determination Data'!$K$4:$AN$415,S$2,FALSE)</f>
        <v>0</v>
      </c>
      <c r="T360" s="80">
        <f>'5th Cycle Summary-Final'!N360-VLOOKUP(FinalComparison!$G360,'SB35 Determination Data'!$K$4:$AN$415,T$2,FALSE)</f>
        <v>0</v>
      </c>
      <c r="U360" s="34"/>
      <c r="V360" s="34"/>
      <c r="W360" s="80">
        <f>'5th Cycle Summary-Final'!O360-VLOOKUP(FinalComparison!$G360,'SB35 Determination Data'!$K$4:$AN$415,W$2,FALSE)</f>
        <v>0</v>
      </c>
      <c r="X360" s="34"/>
      <c r="Y360" s="80">
        <f>'5th Cycle Summary-Final'!P360-VLOOKUP(FinalComparison!$G360,'SB35 Determination Data'!$K$4:$AN$415,Y$2,FALSE)</f>
        <v>0</v>
      </c>
      <c r="Z360" s="80">
        <f>'5th Cycle Summary-Final'!Q360-VLOOKUP(FinalComparison!$G360,'SB35 Determination Data'!$K$4:$AN$415,Z$2,FALSE)</f>
        <v>0</v>
      </c>
      <c r="AA360" s="80">
        <f>'5th Cycle Summary-Final'!R360-VLOOKUP(FinalComparison!$G360,'SB35 Determination Data'!$K$4:$AN$415,AA$2,FALSE)</f>
        <v>0</v>
      </c>
      <c r="AB360" s="80">
        <f>'5th Cycle Summary-Final'!S360-VLOOKUP(FinalComparison!$G360,'SB35 Determination Data'!$K$4:$AN$415,AB$2,FALSE)</f>
        <v>0</v>
      </c>
      <c r="AC360" s="80">
        <f>'5th Cycle Summary-Final'!T360-VLOOKUP(FinalComparison!$G360,'SB35 Determination Data'!$K$4:$AN$415,AC$2,FALSE)</f>
        <v>0</v>
      </c>
      <c r="AD360" s="80">
        <f>'5th Cycle Summary-Final'!U360-VLOOKUP(FinalComparison!$G360,'SB35 Determination Data'!$K$4:$AN$415,AD$2,FALSE)</f>
        <v>0</v>
      </c>
      <c r="AE360" s="80">
        <f>'5th Cycle Summary-Final'!V360-VLOOKUP(FinalComparison!$G360,'SB35 Determination Data'!$K$4:$AN$415,AE$2,FALSE)</f>
        <v>0</v>
      </c>
      <c r="AF360" s="80">
        <f>'5th Cycle Summary-Final'!W360-VLOOKUP(FinalComparison!$G360,'SB35 Determination Data'!$K$4:$AN$415,AF$2,FALSE)</f>
        <v>0</v>
      </c>
    </row>
    <row r="361" spans="1:32" x14ac:dyDescent="0.2">
      <c r="A361" t="s">
        <v>108</v>
      </c>
      <c r="F361" t="s">
        <v>13</v>
      </c>
      <c r="G361" t="s">
        <v>205</v>
      </c>
      <c r="H361" s="80">
        <f>'5th Cycle Summary-Final'!D361-VLOOKUP(FinalComparison!$G361,'SB35 Determination Data'!$K$4:$AN$415,H$2,FALSE)</f>
        <v>0</v>
      </c>
      <c r="I361" s="80">
        <f>'5th Cycle Summary-Final'!E361-VLOOKUP(FinalComparison!$G361,'SB35 Determination Data'!$K$4:$AN$415,I$2,FALSE)</f>
        <v>0</v>
      </c>
      <c r="J361" s="80">
        <f>'5th Cycle Summary-Final'!F361-VLOOKUP(FinalComparison!$G361,'SB35 Determination Data'!$K$4:$AN$415,J$2,FALSE)</f>
        <v>0</v>
      </c>
      <c r="K361" s="80">
        <f>'5th Cycle Summary-Final'!G361-VLOOKUP(FinalComparison!$G361,'SB35 Determination Data'!$K$4:$AN$415,K$2,FALSE)</f>
        <v>0</v>
      </c>
      <c r="L361" s="80">
        <f>'5th Cycle Summary-Final'!H361-VLOOKUP(FinalComparison!$G361,'SB35 Determination Data'!$K$4:$AN$415,L$2,FALSE)</f>
        <v>0</v>
      </c>
      <c r="M361" s="80">
        <f>'5th Cycle Summary-Final'!I361-VLOOKUP(FinalComparison!$G361,'SB35 Determination Data'!$K$4:$AN$415,M$2,FALSE)</f>
        <v>0</v>
      </c>
      <c r="N361" s="80"/>
      <c r="O361" s="80"/>
      <c r="P361" s="80">
        <f>'5th Cycle Summary-Final'!J361-VLOOKUP(FinalComparison!$G361,'SB35 Determination Data'!$K$4:$AN$415,P$2,FALSE)</f>
        <v>0</v>
      </c>
      <c r="Q361" s="80">
        <f>'5th Cycle Summary-Final'!K361-VLOOKUP(FinalComparison!$G361,'SB35 Determination Data'!$K$4:$AN$415,Q$2,FALSE)</f>
        <v>0</v>
      </c>
      <c r="R361" s="80">
        <f>'5th Cycle Summary-Final'!L361-VLOOKUP(FinalComparison!$G361,'SB35 Determination Data'!$K$4:$AN$415,R$2,FALSE)</f>
        <v>0</v>
      </c>
      <c r="S361" s="80">
        <f>'5th Cycle Summary-Final'!M361-VLOOKUP(FinalComparison!$G361,'SB35 Determination Data'!$K$4:$AN$415,S$2,FALSE)</f>
        <v>0</v>
      </c>
      <c r="T361" s="80">
        <f>'5th Cycle Summary-Final'!N361-VLOOKUP(FinalComparison!$G361,'SB35 Determination Data'!$K$4:$AN$415,T$2,FALSE)</f>
        <v>0</v>
      </c>
      <c r="U361" s="34"/>
      <c r="V361" s="34"/>
      <c r="W361" s="80">
        <f>'5th Cycle Summary-Final'!O361-VLOOKUP(FinalComparison!$G361,'SB35 Determination Data'!$K$4:$AN$415,W$2,FALSE)</f>
        <v>0</v>
      </c>
      <c r="X361" s="34"/>
      <c r="Y361" s="80">
        <f>'5th Cycle Summary-Final'!P361-VLOOKUP(FinalComparison!$G361,'SB35 Determination Data'!$K$4:$AN$415,Y$2,FALSE)</f>
        <v>0</v>
      </c>
      <c r="Z361" s="80">
        <f>'5th Cycle Summary-Final'!Q361-VLOOKUP(FinalComparison!$G361,'SB35 Determination Data'!$K$4:$AN$415,Z$2,FALSE)</f>
        <v>0</v>
      </c>
      <c r="AA361" s="80">
        <f>'5th Cycle Summary-Final'!R361-VLOOKUP(FinalComparison!$G361,'SB35 Determination Data'!$K$4:$AN$415,AA$2,FALSE)</f>
        <v>0</v>
      </c>
      <c r="AB361" s="80">
        <f>'5th Cycle Summary-Final'!S361-VLOOKUP(FinalComparison!$G361,'SB35 Determination Data'!$K$4:$AN$415,AB$2,FALSE)</f>
        <v>0</v>
      </c>
      <c r="AC361" s="80">
        <f>'5th Cycle Summary-Final'!T361-VLOOKUP(FinalComparison!$G361,'SB35 Determination Data'!$K$4:$AN$415,AC$2,FALSE)</f>
        <v>0</v>
      </c>
      <c r="AD361" s="80">
        <f>'5th Cycle Summary-Final'!U361-VLOOKUP(FinalComparison!$G361,'SB35 Determination Data'!$K$4:$AN$415,AD$2,FALSE)</f>
        <v>0</v>
      </c>
      <c r="AE361" s="80">
        <f>'5th Cycle Summary-Final'!V361-VLOOKUP(FinalComparison!$G361,'SB35 Determination Data'!$K$4:$AN$415,AE$2,FALSE)</f>
        <v>0</v>
      </c>
      <c r="AF361" s="80">
        <f>'5th Cycle Summary-Final'!W361-VLOOKUP(FinalComparison!$G361,'SB35 Determination Data'!$K$4:$AN$415,AF$2,FALSE)</f>
        <v>0</v>
      </c>
    </row>
    <row r="362" spans="1:32" x14ac:dyDescent="0.2">
      <c r="A362" t="s">
        <v>108</v>
      </c>
      <c r="F362" t="s">
        <v>13</v>
      </c>
      <c r="G362" t="s">
        <v>328</v>
      </c>
      <c r="H362" s="80" t="e">
        <f>'5th Cycle Summary-Final'!D362-VLOOKUP(FinalComparison!$G362,'SB35 Determination Data'!$K$4:$AN$415,H$2,FALSE)</f>
        <v>#N/A</v>
      </c>
      <c r="I362" s="80" t="e">
        <f>'5th Cycle Summary-Final'!E362-VLOOKUP(FinalComparison!$G362,'SB35 Determination Data'!$K$4:$AN$415,I$2,FALSE)</f>
        <v>#N/A</v>
      </c>
      <c r="J362" s="80" t="e">
        <f>'5th Cycle Summary-Final'!F362-VLOOKUP(FinalComparison!$G362,'SB35 Determination Data'!$K$4:$AN$415,J$2,FALSE)</f>
        <v>#N/A</v>
      </c>
      <c r="K362" s="80" t="e">
        <f>'5th Cycle Summary-Final'!G362-VLOOKUP(FinalComparison!$G362,'SB35 Determination Data'!$K$4:$AN$415,K$2,FALSE)</f>
        <v>#N/A</v>
      </c>
      <c r="L362" s="80" t="e">
        <f>'5th Cycle Summary-Final'!H362-VLOOKUP(FinalComparison!$G362,'SB35 Determination Data'!$K$4:$AN$415,L$2,FALSE)</f>
        <v>#N/A</v>
      </c>
      <c r="M362" s="80" t="e">
        <f>'5th Cycle Summary-Final'!I362-VLOOKUP(FinalComparison!$G362,'SB35 Determination Data'!$K$4:$AN$415,M$2,FALSE)</f>
        <v>#N/A</v>
      </c>
      <c r="N362" s="80"/>
      <c r="O362" s="80"/>
      <c r="P362" s="80" t="e">
        <f>'5th Cycle Summary-Final'!J362-VLOOKUP(FinalComparison!$G362,'SB35 Determination Data'!$K$4:$AN$415,P$2,FALSE)</f>
        <v>#N/A</v>
      </c>
      <c r="Q362" s="80" t="e">
        <f>'5th Cycle Summary-Final'!K362-VLOOKUP(FinalComparison!$G362,'SB35 Determination Data'!$K$4:$AN$415,Q$2,FALSE)</f>
        <v>#N/A</v>
      </c>
      <c r="R362" s="80" t="e">
        <f>'5th Cycle Summary-Final'!L362-VLOOKUP(FinalComparison!$G362,'SB35 Determination Data'!$K$4:$AN$415,R$2,FALSE)</f>
        <v>#N/A</v>
      </c>
      <c r="S362" s="80" t="e">
        <f>'5th Cycle Summary-Final'!M362-VLOOKUP(FinalComparison!$G362,'SB35 Determination Data'!$K$4:$AN$415,S$2,FALSE)</f>
        <v>#N/A</v>
      </c>
      <c r="T362" s="80" t="e">
        <f>'5th Cycle Summary-Final'!N362-VLOOKUP(FinalComparison!$G362,'SB35 Determination Data'!$K$4:$AN$415,T$2,FALSE)</f>
        <v>#N/A</v>
      </c>
      <c r="U362" s="34"/>
      <c r="V362" s="34"/>
      <c r="W362" s="80" t="e">
        <f>'5th Cycle Summary-Final'!O362-VLOOKUP(FinalComparison!$G362,'SB35 Determination Data'!$K$4:$AN$415,W$2,FALSE)</f>
        <v>#N/A</v>
      </c>
      <c r="X362" s="34"/>
      <c r="Y362" s="80" t="e">
        <f>'5th Cycle Summary-Final'!P362-VLOOKUP(FinalComparison!$G362,'SB35 Determination Data'!$K$4:$AN$415,Y$2,FALSE)</f>
        <v>#N/A</v>
      </c>
      <c r="Z362" s="80" t="e">
        <f>'5th Cycle Summary-Final'!Q362-VLOOKUP(FinalComparison!$G362,'SB35 Determination Data'!$K$4:$AN$415,Z$2,FALSE)</f>
        <v>#N/A</v>
      </c>
      <c r="AA362" s="80" t="e">
        <f>'5th Cycle Summary-Final'!R362-VLOOKUP(FinalComparison!$G362,'SB35 Determination Data'!$K$4:$AN$415,AA$2,FALSE)</f>
        <v>#N/A</v>
      </c>
      <c r="AB362" s="80" t="e">
        <f>'5th Cycle Summary-Final'!S362-VLOOKUP(FinalComparison!$G362,'SB35 Determination Data'!$K$4:$AN$415,AB$2,FALSE)</f>
        <v>#N/A</v>
      </c>
      <c r="AC362" s="80" t="e">
        <f>'5th Cycle Summary-Final'!T362-VLOOKUP(FinalComparison!$G362,'SB35 Determination Data'!$K$4:$AN$415,AC$2,FALSE)</f>
        <v>#N/A</v>
      </c>
      <c r="AD362" s="80" t="e">
        <f>'5th Cycle Summary-Final'!U362-VLOOKUP(FinalComparison!$G362,'SB35 Determination Data'!$K$4:$AN$415,AD$2,FALSE)</f>
        <v>#N/A</v>
      </c>
      <c r="AE362" s="80" t="e">
        <f>'5th Cycle Summary-Final'!V362-VLOOKUP(FinalComparison!$G362,'SB35 Determination Data'!$K$4:$AN$415,AE$2,FALSE)</f>
        <v>#N/A</v>
      </c>
      <c r="AF362" s="80" t="e">
        <f>'5th Cycle Summary-Final'!W362-VLOOKUP(FinalComparison!$G362,'SB35 Determination Data'!$K$4:$AN$415,AF$2,FALSE)</f>
        <v>#N/A</v>
      </c>
    </row>
    <row r="363" spans="1:32" x14ac:dyDescent="0.2">
      <c r="A363" t="s">
        <v>42</v>
      </c>
      <c r="F363" t="s">
        <v>8</v>
      </c>
      <c r="G363" t="s">
        <v>41</v>
      </c>
      <c r="H363" s="80">
        <f>'5th Cycle Summary-Final'!D363-VLOOKUP(FinalComparison!$G363,'SB35 Determination Data'!$K$4:$AN$415,H$2,FALSE)</f>
        <v>0</v>
      </c>
      <c r="I363" s="80">
        <f>'5th Cycle Summary-Final'!E363-VLOOKUP(FinalComparison!$G363,'SB35 Determination Data'!$K$4:$AN$415,I$2,FALSE)</f>
        <v>0</v>
      </c>
      <c r="J363" s="80">
        <f>'5th Cycle Summary-Final'!F363-VLOOKUP(FinalComparison!$G363,'SB35 Determination Data'!$K$4:$AN$415,J$2,FALSE)</f>
        <v>0</v>
      </c>
      <c r="K363" s="80">
        <f>'5th Cycle Summary-Final'!G363-VLOOKUP(FinalComparison!$G363,'SB35 Determination Data'!$K$4:$AN$415,K$2,FALSE)</f>
        <v>0</v>
      </c>
      <c r="L363" s="80">
        <f>'5th Cycle Summary-Final'!H363-VLOOKUP(FinalComparison!$G363,'SB35 Determination Data'!$K$4:$AN$415,L$2,FALSE)</f>
        <v>0</v>
      </c>
      <c r="M363" s="80">
        <f>'5th Cycle Summary-Final'!I363-VLOOKUP(FinalComparison!$G363,'SB35 Determination Data'!$K$4:$AN$415,M$2,FALSE)</f>
        <v>0</v>
      </c>
      <c r="N363" s="80"/>
      <c r="O363" s="80"/>
      <c r="P363" s="80">
        <f>'5th Cycle Summary-Final'!J363-VLOOKUP(FinalComparison!$G363,'SB35 Determination Data'!$K$4:$AN$415,P$2,FALSE)</f>
        <v>0</v>
      </c>
      <c r="Q363" s="80">
        <f>'5th Cycle Summary-Final'!K363-VLOOKUP(FinalComparison!$G363,'SB35 Determination Data'!$K$4:$AN$415,Q$2,FALSE)</f>
        <v>0</v>
      </c>
      <c r="R363" s="80">
        <f>'5th Cycle Summary-Final'!L363-VLOOKUP(FinalComparison!$G363,'SB35 Determination Data'!$K$4:$AN$415,R$2,FALSE)</f>
        <v>0</v>
      </c>
      <c r="S363" s="80">
        <f>'5th Cycle Summary-Final'!M363-VLOOKUP(FinalComparison!$G363,'SB35 Determination Data'!$K$4:$AN$415,S$2,FALSE)</f>
        <v>0</v>
      </c>
      <c r="T363" s="80">
        <f>'5th Cycle Summary-Final'!N363-VLOOKUP(FinalComparison!$G363,'SB35 Determination Data'!$K$4:$AN$415,T$2,FALSE)</f>
        <v>0</v>
      </c>
      <c r="U363" s="34"/>
      <c r="V363" s="34"/>
      <c r="W363" s="80">
        <f>'5th Cycle Summary-Final'!O363-VLOOKUP(FinalComparison!$G363,'SB35 Determination Data'!$K$4:$AN$415,W$2,FALSE)</f>
        <v>0</v>
      </c>
      <c r="X363" s="34"/>
      <c r="Y363" s="80">
        <f>'5th Cycle Summary-Final'!P363-VLOOKUP(FinalComparison!$G363,'SB35 Determination Data'!$K$4:$AN$415,Y$2,FALSE)</f>
        <v>0</v>
      </c>
      <c r="Z363" s="80">
        <f>'5th Cycle Summary-Final'!Q363-VLOOKUP(FinalComparison!$G363,'SB35 Determination Data'!$K$4:$AN$415,Z$2,FALSE)</f>
        <v>-3</v>
      </c>
      <c r="AA363" s="80">
        <f>'5th Cycle Summary-Final'!R363-VLOOKUP(FinalComparison!$G363,'SB35 Determination Data'!$K$4:$AN$415,AA$2,FALSE)</f>
        <v>3</v>
      </c>
      <c r="AB363" s="80">
        <f>'5th Cycle Summary-Final'!S363-VLOOKUP(FinalComparison!$G363,'SB35 Determination Data'!$K$4:$AN$415,AB$2,FALSE)</f>
        <v>-5.3571428571428568E-2</v>
      </c>
      <c r="AC363" s="80">
        <f>'5th Cycle Summary-Final'!T363-VLOOKUP(FinalComparison!$G363,'SB35 Determination Data'!$K$4:$AN$415,AC$2,FALSE)</f>
        <v>0</v>
      </c>
      <c r="AD363" s="80">
        <f>'5th Cycle Summary-Final'!U363-VLOOKUP(FinalComparison!$G363,'SB35 Determination Data'!$K$4:$AN$415,AD$2,FALSE)</f>
        <v>0</v>
      </c>
      <c r="AE363" s="80">
        <f>'5th Cycle Summary-Final'!V363-VLOOKUP(FinalComparison!$G363,'SB35 Determination Data'!$K$4:$AN$415,AE$2,FALSE)</f>
        <v>0</v>
      </c>
      <c r="AF363" s="80">
        <f>'5th Cycle Summary-Final'!W363-VLOOKUP(FinalComparison!$G363,'SB35 Determination Data'!$K$4:$AN$415,AF$2,FALSE)</f>
        <v>0</v>
      </c>
    </row>
    <row r="364" spans="1:32" x14ac:dyDescent="0.2">
      <c r="A364" t="s">
        <v>42</v>
      </c>
      <c r="F364" t="s">
        <v>8</v>
      </c>
      <c r="G364" t="s">
        <v>106</v>
      </c>
      <c r="H364" s="80">
        <f>'5th Cycle Summary-Final'!D364-VLOOKUP(FinalComparison!$G364,'SB35 Determination Data'!$K$4:$AN$415,H$2,FALSE)</f>
        <v>0</v>
      </c>
      <c r="I364" s="80">
        <f>'5th Cycle Summary-Final'!E364-VLOOKUP(FinalComparison!$G364,'SB35 Determination Data'!$K$4:$AN$415,I$2,FALSE)</f>
        <v>0</v>
      </c>
      <c r="J364" s="80">
        <f>'5th Cycle Summary-Final'!F364-VLOOKUP(FinalComparison!$G364,'SB35 Determination Data'!$K$4:$AN$415,J$2,FALSE)</f>
        <v>0</v>
      </c>
      <c r="K364" s="80">
        <f>'5th Cycle Summary-Final'!G364-VLOOKUP(FinalComparison!$G364,'SB35 Determination Data'!$K$4:$AN$415,K$2,FALSE)</f>
        <v>0</v>
      </c>
      <c r="L364" s="80">
        <f>'5th Cycle Summary-Final'!H364-VLOOKUP(FinalComparison!$G364,'SB35 Determination Data'!$K$4:$AN$415,L$2,FALSE)</f>
        <v>0</v>
      </c>
      <c r="M364" s="80">
        <f>'5th Cycle Summary-Final'!I364-VLOOKUP(FinalComparison!$G364,'SB35 Determination Data'!$K$4:$AN$415,M$2,FALSE)</f>
        <v>0</v>
      </c>
      <c r="N364" s="80"/>
      <c r="O364" s="80"/>
      <c r="P364" s="80">
        <f>'5th Cycle Summary-Final'!J364-VLOOKUP(FinalComparison!$G364,'SB35 Determination Data'!$K$4:$AN$415,P$2,FALSE)</f>
        <v>0</v>
      </c>
      <c r="Q364" s="80">
        <f>'5th Cycle Summary-Final'!K364-VLOOKUP(FinalComparison!$G364,'SB35 Determination Data'!$K$4:$AN$415,Q$2,FALSE)</f>
        <v>0</v>
      </c>
      <c r="R364" s="80">
        <f>'5th Cycle Summary-Final'!L364-VLOOKUP(FinalComparison!$G364,'SB35 Determination Data'!$K$4:$AN$415,R$2,FALSE)</f>
        <v>0</v>
      </c>
      <c r="S364" s="80">
        <f>'5th Cycle Summary-Final'!M364-VLOOKUP(FinalComparison!$G364,'SB35 Determination Data'!$K$4:$AN$415,S$2,FALSE)</f>
        <v>0</v>
      </c>
      <c r="T364" s="80">
        <f>'5th Cycle Summary-Final'!N364-VLOOKUP(FinalComparison!$G364,'SB35 Determination Data'!$K$4:$AN$415,T$2,FALSE)</f>
        <v>0</v>
      </c>
      <c r="U364" s="34"/>
      <c r="V364" s="34"/>
      <c r="W364" s="80">
        <f>'5th Cycle Summary-Final'!O364-VLOOKUP(FinalComparison!$G364,'SB35 Determination Data'!$K$4:$AN$415,W$2,FALSE)</f>
        <v>0</v>
      </c>
      <c r="X364" s="34"/>
      <c r="Y364" s="80">
        <f>'5th Cycle Summary-Final'!P364-VLOOKUP(FinalComparison!$G364,'SB35 Determination Data'!$K$4:$AN$415,Y$2,FALSE)</f>
        <v>0</v>
      </c>
      <c r="Z364" s="80">
        <f>'5th Cycle Summary-Final'!Q364-VLOOKUP(FinalComparison!$G364,'SB35 Determination Data'!$K$4:$AN$415,Z$2,FALSE)</f>
        <v>0</v>
      </c>
      <c r="AA364" s="80">
        <f>'5th Cycle Summary-Final'!R364-VLOOKUP(FinalComparison!$G364,'SB35 Determination Data'!$K$4:$AN$415,AA$2,FALSE)</f>
        <v>0</v>
      </c>
      <c r="AB364" s="80">
        <f>'5th Cycle Summary-Final'!S364-VLOOKUP(FinalComparison!$G364,'SB35 Determination Data'!$K$4:$AN$415,AB$2,FALSE)</f>
        <v>0</v>
      </c>
      <c r="AC364" s="80">
        <f>'5th Cycle Summary-Final'!T364-VLOOKUP(FinalComparison!$G364,'SB35 Determination Data'!$K$4:$AN$415,AC$2,FALSE)</f>
        <v>0</v>
      </c>
      <c r="AD364" s="80">
        <f>'5th Cycle Summary-Final'!U364-VLOOKUP(FinalComparison!$G364,'SB35 Determination Data'!$K$4:$AN$415,AD$2,FALSE)</f>
        <v>0</v>
      </c>
      <c r="AE364" s="80">
        <f>'5th Cycle Summary-Final'!V364-VLOOKUP(FinalComparison!$G364,'SB35 Determination Data'!$K$4:$AN$415,AE$2,FALSE)</f>
        <v>0</v>
      </c>
      <c r="AF364" s="80">
        <f>'5th Cycle Summary-Final'!W364-VLOOKUP(FinalComparison!$G364,'SB35 Determination Data'!$K$4:$AN$415,AF$2,FALSE)</f>
        <v>0</v>
      </c>
    </row>
    <row r="365" spans="1:32" x14ac:dyDescent="0.2">
      <c r="A365" t="s">
        <v>42</v>
      </c>
      <c r="F365" t="s">
        <v>8</v>
      </c>
      <c r="G365" t="s">
        <v>1004</v>
      </c>
      <c r="H365" s="80">
        <f>'5th Cycle Summary-Final'!D365-VLOOKUP(FinalComparison!$G365,'SB35 Determination Data'!$K$4:$AN$415,H$2,FALSE)</f>
        <v>0</v>
      </c>
      <c r="I365" s="80">
        <f>'5th Cycle Summary-Final'!E365-VLOOKUP(FinalComparison!$G365,'SB35 Determination Data'!$K$4:$AN$415,I$2,FALSE)</f>
        <v>0</v>
      </c>
      <c r="J365" s="80">
        <f>'5th Cycle Summary-Final'!F365-VLOOKUP(FinalComparison!$G365,'SB35 Determination Data'!$K$4:$AN$415,J$2,FALSE)</f>
        <v>0</v>
      </c>
      <c r="K365" s="80">
        <f>'5th Cycle Summary-Final'!G365-VLOOKUP(FinalComparison!$G365,'SB35 Determination Data'!$K$4:$AN$415,K$2,FALSE)</f>
        <v>0</v>
      </c>
      <c r="L365" s="80">
        <f>'5th Cycle Summary-Final'!H365-VLOOKUP(FinalComparison!$G365,'SB35 Determination Data'!$K$4:$AN$415,L$2,FALSE)</f>
        <v>0</v>
      </c>
      <c r="M365" s="80">
        <f>'5th Cycle Summary-Final'!I365-VLOOKUP(FinalComparison!$G365,'SB35 Determination Data'!$K$4:$AN$415,M$2,FALSE)</f>
        <v>0</v>
      </c>
      <c r="N365" s="80"/>
      <c r="O365" s="80"/>
      <c r="P365" s="80">
        <f>'5th Cycle Summary-Final'!J365-VLOOKUP(FinalComparison!$G365,'SB35 Determination Data'!$K$4:$AN$415,P$2,FALSE)</f>
        <v>0</v>
      </c>
      <c r="Q365" s="80">
        <f>'5th Cycle Summary-Final'!K365-VLOOKUP(FinalComparison!$G365,'SB35 Determination Data'!$K$4:$AN$415,Q$2,FALSE)</f>
        <v>0</v>
      </c>
      <c r="R365" s="80">
        <f>'5th Cycle Summary-Final'!L365-VLOOKUP(FinalComparison!$G365,'SB35 Determination Data'!$K$4:$AN$415,R$2,FALSE)</f>
        <v>0</v>
      </c>
      <c r="S365" s="80">
        <f>'5th Cycle Summary-Final'!M365-VLOOKUP(FinalComparison!$G365,'SB35 Determination Data'!$K$4:$AN$415,S$2,FALSE)</f>
        <v>0</v>
      </c>
      <c r="T365" s="80">
        <f>'5th Cycle Summary-Final'!N365-VLOOKUP(FinalComparison!$G365,'SB35 Determination Data'!$K$4:$AN$415,T$2,FALSE)</f>
        <v>0</v>
      </c>
      <c r="U365" s="34"/>
      <c r="V365" s="34"/>
      <c r="W365" s="80">
        <f>'5th Cycle Summary-Final'!O365-VLOOKUP(FinalComparison!$G365,'SB35 Determination Data'!$K$4:$AN$415,W$2,FALSE)</f>
        <v>0</v>
      </c>
      <c r="X365" s="34"/>
      <c r="Y365" s="80">
        <f>'5th Cycle Summary-Final'!P365-VLOOKUP(FinalComparison!$G365,'SB35 Determination Data'!$K$4:$AN$415,Y$2,FALSE)</f>
        <v>0</v>
      </c>
      <c r="Z365" s="80">
        <f>'5th Cycle Summary-Final'!Q365-VLOOKUP(FinalComparison!$G365,'SB35 Determination Data'!$K$4:$AN$415,Z$2,FALSE)</f>
        <v>0</v>
      </c>
      <c r="AA365" s="80">
        <f>'5th Cycle Summary-Final'!R365-VLOOKUP(FinalComparison!$G365,'SB35 Determination Data'!$K$4:$AN$415,AA$2,FALSE)</f>
        <v>0</v>
      </c>
      <c r="AB365" s="80">
        <f>'5th Cycle Summary-Final'!S365-VLOOKUP(FinalComparison!$G365,'SB35 Determination Data'!$K$4:$AN$415,AB$2,FALSE)</f>
        <v>0</v>
      </c>
      <c r="AC365" s="80">
        <f>'5th Cycle Summary-Final'!T365-VLOOKUP(FinalComparison!$G365,'SB35 Determination Data'!$K$4:$AN$415,AC$2,FALSE)</f>
        <v>0</v>
      </c>
      <c r="AD365" s="80">
        <f>'5th Cycle Summary-Final'!U365-VLOOKUP(FinalComparison!$G365,'SB35 Determination Data'!$K$4:$AN$415,AD$2,FALSE)</f>
        <v>-311</v>
      </c>
      <c r="AE365" s="80">
        <f>'5th Cycle Summary-Final'!V365-VLOOKUP(FinalComparison!$G365,'SB35 Determination Data'!$K$4:$AN$415,AE$2,FALSE)</f>
        <v>59</v>
      </c>
      <c r="AF365" s="80">
        <f>'5th Cycle Summary-Final'!W365-VLOOKUP(FinalComparison!$G365,'SB35 Determination Data'!$K$4:$AN$415,AF$2,FALSE)</f>
        <v>-0.21286789869952072</v>
      </c>
    </row>
    <row r="366" spans="1:32" x14ac:dyDescent="0.2">
      <c r="A366" t="s">
        <v>42</v>
      </c>
      <c r="F366" t="s">
        <v>8</v>
      </c>
      <c r="G366" t="s">
        <v>967</v>
      </c>
      <c r="H366" s="80" t="e">
        <f>'5th Cycle Summary-Final'!D366-VLOOKUP(FinalComparison!$G366,'SB35 Determination Data'!$K$4:$AN$415,H$2,FALSE)</f>
        <v>#N/A</v>
      </c>
      <c r="I366" s="80" t="e">
        <f>'5th Cycle Summary-Final'!E366-VLOOKUP(FinalComparison!$G366,'SB35 Determination Data'!$K$4:$AN$415,I$2,FALSE)</f>
        <v>#N/A</v>
      </c>
      <c r="J366" s="80" t="e">
        <f>'5th Cycle Summary-Final'!F366-VLOOKUP(FinalComparison!$G366,'SB35 Determination Data'!$K$4:$AN$415,J$2,FALSE)</f>
        <v>#N/A</v>
      </c>
      <c r="K366" s="80" t="e">
        <f>'5th Cycle Summary-Final'!G366-VLOOKUP(FinalComparison!$G366,'SB35 Determination Data'!$K$4:$AN$415,K$2,FALSE)</f>
        <v>#N/A</v>
      </c>
      <c r="L366" s="80" t="e">
        <f>'5th Cycle Summary-Final'!H366-VLOOKUP(FinalComparison!$G366,'SB35 Determination Data'!$K$4:$AN$415,L$2,FALSE)</f>
        <v>#N/A</v>
      </c>
      <c r="M366" s="80" t="e">
        <f>'5th Cycle Summary-Final'!I366-VLOOKUP(FinalComparison!$G366,'SB35 Determination Data'!$K$4:$AN$415,M$2,FALSE)</f>
        <v>#N/A</v>
      </c>
      <c r="N366" s="80"/>
      <c r="O366" s="80"/>
      <c r="P366" s="80" t="e">
        <f>'5th Cycle Summary-Final'!J366-VLOOKUP(FinalComparison!$G366,'SB35 Determination Data'!$K$4:$AN$415,P$2,FALSE)</f>
        <v>#N/A</v>
      </c>
      <c r="Q366" s="80" t="e">
        <f>'5th Cycle Summary-Final'!K366-VLOOKUP(FinalComparison!$G366,'SB35 Determination Data'!$K$4:$AN$415,Q$2,FALSE)</f>
        <v>#N/A</v>
      </c>
      <c r="R366" s="80" t="e">
        <f>'5th Cycle Summary-Final'!L366-VLOOKUP(FinalComparison!$G366,'SB35 Determination Data'!$K$4:$AN$415,R$2,FALSE)</f>
        <v>#N/A</v>
      </c>
      <c r="S366" s="80" t="e">
        <f>'5th Cycle Summary-Final'!M366-VLOOKUP(FinalComparison!$G366,'SB35 Determination Data'!$K$4:$AN$415,S$2,FALSE)</f>
        <v>#N/A</v>
      </c>
      <c r="T366" s="80" t="e">
        <f>'5th Cycle Summary-Final'!N366-VLOOKUP(FinalComparison!$G366,'SB35 Determination Data'!$K$4:$AN$415,T$2,FALSE)</f>
        <v>#N/A</v>
      </c>
      <c r="U366" s="34"/>
      <c r="V366" s="34"/>
      <c r="W366" s="80" t="e">
        <f>'5th Cycle Summary-Final'!O366-VLOOKUP(FinalComparison!$G366,'SB35 Determination Data'!$K$4:$AN$415,W$2,FALSE)</f>
        <v>#N/A</v>
      </c>
      <c r="X366" s="34"/>
      <c r="Y366" s="80" t="e">
        <f>'5th Cycle Summary-Final'!P366-VLOOKUP(FinalComparison!$G366,'SB35 Determination Data'!$K$4:$AN$415,Y$2,FALSE)</f>
        <v>#N/A</v>
      </c>
      <c r="Z366" s="80" t="e">
        <f>'5th Cycle Summary-Final'!Q366-VLOOKUP(FinalComparison!$G366,'SB35 Determination Data'!$K$4:$AN$415,Z$2,FALSE)</f>
        <v>#N/A</v>
      </c>
      <c r="AA366" s="80" t="e">
        <f>'5th Cycle Summary-Final'!R366-VLOOKUP(FinalComparison!$G366,'SB35 Determination Data'!$K$4:$AN$415,AA$2,FALSE)</f>
        <v>#N/A</v>
      </c>
      <c r="AB366" s="80" t="e">
        <f>'5th Cycle Summary-Final'!S366-VLOOKUP(FinalComparison!$G366,'SB35 Determination Data'!$K$4:$AN$415,AB$2,FALSE)</f>
        <v>#N/A</v>
      </c>
      <c r="AC366" s="80" t="e">
        <f>'5th Cycle Summary-Final'!T366-VLOOKUP(FinalComparison!$G366,'SB35 Determination Data'!$K$4:$AN$415,AC$2,FALSE)</f>
        <v>#N/A</v>
      </c>
      <c r="AD366" s="80" t="e">
        <f>'5th Cycle Summary-Final'!U366-VLOOKUP(FinalComparison!$G366,'SB35 Determination Data'!$K$4:$AN$415,AD$2,FALSE)</f>
        <v>#N/A</v>
      </c>
      <c r="AE366" s="80" t="e">
        <f>'5th Cycle Summary-Final'!V366-VLOOKUP(FinalComparison!$G366,'SB35 Determination Data'!$K$4:$AN$415,AE$2,FALSE)</f>
        <v>#N/A</v>
      </c>
      <c r="AF366" s="80" t="e">
        <f>'5th Cycle Summary-Final'!W366-VLOOKUP(FinalComparison!$G366,'SB35 Determination Data'!$K$4:$AN$415,AF$2,FALSE)</f>
        <v>#N/A</v>
      </c>
    </row>
    <row r="367" spans="1:32" x14ac:dyDescent="0.2">
      <c r="A367" t="s">
        <v>42</v>
      </c>
      <c r="F367" t="s">
        <v>8</v>
      </c>
      <c r="G367" t="s">
        <v>298</v>
      </c>
      <c r="H367" s="80" t="e">
        <f>'5th Cycle Summary-Final'!D367-VLOOKUP(FinalComparison!$G367,'SB35 Determination Data'!$K$4:$AN$415,H$2,FALSE)</f>
        <v>#N/A</v>
      </c>
      <c r="I367" s="80" t="e">
        <f>'5th Cycle Summary-Final'!E367-VLOOKUP(FinalComparison!$G367,'SB35 Determination Data'!$K$4:$AN$415,I$2,FALSE)</f>
        <v>#N/A</v>
      </c>
      <c r="J367" s="80" t="e">
        <f>'5th Cycle Summary-Final'!F367-VLOOKUP(FinalComparison!$G367,'SB35 Determination Data'!$K$4:$AN$415,J$2,FALSE)</f>
        <v>#N/A</v>
      </c>
      <c r="K367" s="80" t="e">
        <f>'5th Cycle Summary-Final'!G367-VLOOKUP(FinalComparison!$G367,'SB35 Determination Data'!$K$4:$AN$415,K$2,FALSE)</f>
        <v>#N/A</v>
      </c>
      <c r="L367" s="80" t="e">
        <f>'5th Cycle Summary-Final'!H367-VLOOKUP(FinalComparison!$G367,'SB35 Determination Data'!$K$4:$AN$415,L$2,FALSE)</f>
        <v>#N/A</v>
      </c>
      <c r="M367" s="80" t="e">
        <f>'5th Cycle Summary-Final'!I367-VLOOKUP(FinalComparison!$G367,'SB35 Determination Data'!$K$4:$AN$415,M$2,FALSE)</f>
        <v>#N/A</v>
      </c>
      <c r="N367" s="80"/>
      <c r="O367" s="80"/>
      <c r="P367" s="80" t="e">
        <f>'5th Cycle Summary-Final'!J367-VLOOKUP(FinalComparison!$G367,'SB35 Determination Data'!$K$4:$AN$415,P$2,FALSE)</f>
        <v>#N/A</v>
      </c>
      <c r="Q367" s="80" t="e">
        <f>'5th Cycle Summary-Final'!K367-VLOOKUP(FinalComparison!$G367,'SB35 Determination Data'!$K$4:$AN$415,Q$2,FALSE)</f>
        <v>#N/A</v>
      </c>
      <c r="R367" s="80" t="e">
        <f>'5th Cycle Summary-Final'!L367-VLOOKUP(FinalComparison!$G367,'SB35 Determination Data'!$K$4:$AN$415,R$2,FALSE)</f>
        <v>#N/A</v>
      </c>
      <c r="S367" s="80" t="e">
        <f>'5th Cycle Summary-Final'!M367-VLOOKUP(FinalComparison!$G367,'SB35 Determination Data'!$K$4:$AN$415,S$2,FALSE)</f>
        <v>#N/A</v>
      </c>
      <c r="T367" s="80" t="e">
        <f>'5th Cycle Summary-Final'!N367-VLOOKUP(FinalComparison!$G367,'SB35 Determination Data'!$K$4:$AN$415,T$2,FALSE)</f>
        <v>#N/A</v>
      </c>
      <c r="U367" s="34"/>
      <c r="V367" s="34"/>
      <c r="W367" s="80" t="e">
        <f>'5th Cycle Summary-Final'!O367-VLOOKUP(FinalComparison!$G367,'SB35 Determination Data'!$K$4:$AN$415,W$2,FALSE)</f>
        <v>#N/A</v>
      </c>
      <c r="X367" s="34"/>
      <c r="Y367" s="80" t="e">
        <f>'5th Cycle Summary-Final'!P367-VLOOKUP(FinalComparison!$G367,'SB35 Determination Data'!$K$4:$AN$415,Y$2,FALSE)</f>
        <v>#N/A</v>
      </c>
      <c r="Z367" s="80" t="e">
        <f>'5th Cycle Summary-Final'!Q367-VLOOKUP(FinalComparison!$G367,'SB35 Determination Data'!$K$4:$AN$415,Z$2,FALSE)</f>
        <v>#N/A</v>
      </c>
      <c r="AA367" s="80" t="e">
        <f>'5th Cycle Summary-Final'!R367-VLOOKUP(FinalComparison!$G367,'SB35 Determination Data'!$K$4:$AN$415,AA$2,FALSE)</f>
        <v>#N/A</v>
      </c>
      <c r="AB367" s="80" t="e">
        <f>'5th Cycle Summary-Final'!S367-VLOOKUP(FinalComparison!$G367,'SB35 Determination Data'!$K$4:$AN$415,AB$2,FALSE)</f>
        <v>#N/A</v>
      </c>
      <c r="AC367" s="80" t="e">
        <f>'5th Cycle Summary-Final'!T367-VLOOKUP(FinalComparison!$G367,'SB35 Determination Data'!$K$4:$AN$415,AC$2,FALSE)</f>
        <v>#N/A</v>
      </c>
      <c r="AD367" s="80" t="e">
        <f>'5th Cycle Summary-Final'!U367-VLOOKUP(FinalComparison!$G367,'SB35 Determination Data'!$K$4:$AN$415,AD$2,FALSE)</f>
        <v>#N/A</v>
      </c>
      <c r="AE367" s="80" t="e">
        <f>'5th Cycle Summary-Final'!V367-VLOOKUP(FinalComparison!$G367,'SB35 Determination Data'!$K$4:$AN$415,AE$2,FALSE)</f>
        <v>#N/A</v>
      </c>
      <c r="AF367" s="80" t="e">
        <f>'5th Cycle Summary-Final'!W367-VLOOKUP(FinalComparison!$G367,'SB35 Determination Data'!$K$4:$AN$415,AF$2,FALSE)</f>
        <v>#N/A</v>
      </c>
    </row>
    <row r="368" spans="1:32" x14ac:dyDescent="0.2">
      <c r="A368" t="s">
        <v>42</v>
      </c>
      <c r="F368" t="s">
        <v>8</v>
      </c>
      <c r="G368" t="s">
        <v>313</v>
      </c>
      <c r="H368" s="80" t="e">
        <f>'5th Cycle Summary-Final'!D368-VLOOKUP(FinalComparison!$G368,'SB35 Determination Data'!$K$4:$AN$415,H$2,FALSE)</f>
        <v>#N/A</v>
      </c>
      <c r="I368" s="80" t="e">
        <f>'5th Cycle Summary-Final'!E368-VLOOKUP(FinalComparison!$G368,'SB35 Determination Data'!$K$4:$AN$415,I$2,FALSE)</f>
        <v>#N/A</v>
      </c>
      <c r="J368" s="80" t="e">
        <f>'5th Cycle Summary-Final'!F368-VLOOKUP(FinalComparison!$G368,'SB35 Determination Data'!$K$4:$AN$415,J$2,FALSE)</f>
        <v>#N/A</v>
      </c>
      <c r="K368" s="80" t="e">
        <f>'5th Cycle Summary-Final'!G368-VLOOKUP(FinalComparison!$G368,'SB35 Determination Data'!$K$4:$AN$415,K$2,FALSE)</f>
        <v>#N/A</v>
      </c>
      <c r="L368" s="80" t="e">
        <f>'5th Cycle Summary-Final'!H368-VLOOKUP(FinalComparison!$G368,'SB35 Determination Data'!$K$4:$AN$415,L$2,FALSE)</f>
        <v>#N/A</v>
      </c>
      <c r="M368" s="80" t="e">
        <f>'5th Cycle Summary-Final'!I368-VLOOKUP(FinalComparison!$G368,'SB35 Determination Data'!$K$4:$AN$415,M$2,FALSE)</f>
        <v>#N/A</v>
      </c>
      <c r="N368" s="80"/>
      <c r="O368" s="80"/>
      <c r="P368" s="80" t="e">
        <f>'5th Cycle Summary-Final'!J368-VLOOKUP(FinalComparison!$G368,'SB35 Determination Data'!$K$4:$AN$415,P$2,FALSE)</f>
        <v>#N/A</v>
      </c>
      <c r="Q368" s="80" t="e">
        <f>'5th Cycle Summary-Final'!K368-VLOOKUP(FinalComparison!$G368,'SB35 Determination Data'!$K$4:$AN$415,Q$2,FALSE)</f>
        <v>#N/A</v>
      </c>
      <c r="R368" s="80" t="e">
        <f>'5th Cycle Summary-Final'!L368-VLOOKUP(FinalComparison!$G368,'SB35 Determination Data'!$K$4:$AN$415,R$2,FALSE)</f>
        <v>#N/A</v>
      </c>
      <c r="S368" s="80" t="e">
        <f>'5th Cycle Summary-Final'!M368-VLOOKUP(FinalComparison!$G368,'SB35 Determination Data'!$K$4:$AN$415,S$2,FALSE)</f>
        <v>#N/A</v>
      </c>
      <c r="T368" s="80" t="e">
        <f>'5th Cycle Summary-Final'!N368-VLOOKUP(FinalComparison!$G368,'SB35 Determination Data'!$K$4:$AN$415,T$2,FALSE)</f>
        <v>#N/A</v>
      </c>
      <c r="U368" s="34"/>
      <c r="V368" s="34"/>
      <c r="W368" s="80" t="e">
        <f>'5th Cycle Summary-Final'!O368-VLOOKUP(FinalComparison!$G368,'SB35 Determination Data'!$K$4:$AN$415,W$2,FALSE)</f>
        <v>#N/A</v>
      </c>
      <c r="X368" s="34"/>
      <c r="Y368" s="80" t="e">
        <f>'5th Cycle Summary-Final'!P368-VLOOKUP(FinalComparison!$G368,'SB35 Determination Data'!$K$4:$AN$415,Y$2,FALSE)</f>
        <v>#N/A</v>
      </c>
      <c r="Z368" s="80" t="e">
        <f>'5th Cycle Summary-Final'!Q368-VLOOKUP(FinalComparison!$G368,'SB35 Determination Data'!$K$4:$AN$415,Z$2,FALSE)</f>
        <v>#N/A</v>
      </c>
      <c r="AA368" s="80" t="e">
        <f>'5th Cycle Summary-Final'!R368-VLOOKUP(FinalComparison!$G368,'SB35 Determination Data'!$K$4:$AN$415,AA$2,FALSE)</f>
        <v>#N/A</v>
      </c>
      <c r="AB368" s="80" t="e">
        <f>'5th Cycle Summary-Final'!S368-VLOOKUP(FinalComparison!$G368,'SB35 Determination Data'!$K$4:$AN$415,AB$2,FALSE)</f>
        <v>#N/A</v>
      </c>
      <c r="AC368" s="80" t="e">
        <f>'5th Cycle Summary-Final'!T368-VLOOKUP(FinalComparison!$G368,'SB35 Determination Data'!$K$4:$AN$415,AC$2,FALSE)</f>
        <v>#N/A</v>
      </c>
      <c r="AD368" s="80" t="e">
        <f>'5th Cycle Summary-Final'!U368-VLOOKUP(FinalComparison!$G368,'SB35 Determination Data'!$K$4:$AN$415,AD$2,FALSE)</f>
        <v>#N/A</v>
      </c>
      <c r="AE368" s="80" t="e">
        <f>'5th Cycle Summary-Final'!V368-VLOOKUP(FinalComparison!$G368,'SB35 Determination Data'!$K$4:$AN$415,AE$2,FALSE)</f>
        <v>#N/A</v>
      </c>
      <c r="AF368" s="80" t="e">
        <f>'5th Cycle Summary-Final'!W368-VLOOKUP(FinalComparison!$G368,'SB35 Determination Data'!$K$4:$AN$415,AF$2,FALSE)</f>
        <v>#N/A</v>
      </c>
    </row>
    <row r="369" spans="1:32" x14ac:dyDescent="0.2">
      <c r="A369" t="s">
        <v>42</v>
      </c>
      <c r="F369" t="s">
        <v>8</v>
      </c>
      <c r="G369" t="s">
        <v>1023</v>
      </c>
      <c r="H369" s="80" t="e">
        <f>'5th Cycle Summary-Final'!D369-VLOOKUP(FinalComparison!$G369,'SB35 Determination Data'!$K$4:$AN$415,H$2,FALSE)</f>
        <v>#N/A</v>
      </c>
      <c r="I369" s="80" t="e">
        <f>'5th Cycle Summary-Final'!E369-VLOOKUP(FinalComparison!$G369,'SB35 Determination Data'!$K$4:$AN$415,I$2,FALSE)</f>
        <v>#N/A</v>
      </c>
      <c r="J369" s="80" t="e">
        <f>'5th Cycle Summary-Final'!F369-VLOOKUP(FinalComparison!$G369,'SB35 Determination Data'!$K$4:$AN$415,J$2,FALSE)</f>
        <v>#N/A</v>
      </c>
      <c r="K369" s="80" t="e">
        <f>'5th Cycle Summary-Final'!G369-VLOOKUP(FinalComparison!$G369,'SB35 Determination Data'!$K$4:$AN$415,K$2,FALSE)</f>
        <v>#N/A</v>
      </c>
      <c r="L369" s="80" t="e">
        <f>'5th Cycle Summary-Final'!H369-VLOOKUP(FinalComparison!$G369,'SB35 Determination Data'!$K$4:$AN$415,L$2,FALSE)</f>
        <v>#N/A</v>
      </c>
      <c r="M369" s="80" t="e">
        <f>'5th Cycle Summary-Final'!I369-VLOOKUP(FinalComparison!$G369,'SB35 Determination Data'!$K$4:$AN$415,M$2,FALSE)</f>
        <v>#N/A</v>
      </c>
      <c r="N369" s="80"/>
      <c r="O369" s="80"/>
      <c r="P369" s="80" t="e">
        <f>'5th Cycle Summary-Final'!J369-VLOOKUP(FinalComparison!$G369,'SB35 Determination Data'!$K$4:$AN$415,P$2,FALSE)</f>
        <v>#N/A</v>
      </c>
      <c r="Q369" s="80" t="e">
        <f>'5th Cycle Summary-Final'!K369-VLOOKUP(FinalComparison!$G369,'SB35 Determination Data'!$K$4:$AN$415,Q$2,FALSE)</f>
        <v>#N/A</v>
      </c>
      <c r="R369" s="80" t="e">
        <f>'5th Cycle Summary-Final'!L369-VLOOKUP(FinalComparison!$G369,'SB35 Determination Data'!$K$4:$AN$415,R$2,FALSE)</f>
        <v>#N/A</v>
      </c>
      <c r="S369" s="80" t="e">
        <f>'5th Cycle Summary-Final'!M369-VLOOKUP(FinalComparison!$G369,'SB35 Determination Data'!$K$4:$AN$415,S$2,FALSE)</f>
        <v>#N/A</v>
      </c>
      <c r="T369" s="80" t="e">
        <f>'5th Cycle Summary-Final'!N369-VLOOKUP(FinalComparison!$G369,'SB35 Determination Data'!$K$4:$AN$415,T$2,FALSE)</f>
        <v>#N/A</v>
      </c>
      <c r="U369" s="34"/>
      <c r="V369" s="34"/>
      <c r="W369" s="80" t="e">
        <f>'5th Cycle Summary-Final'!O369-VLOOKUP(FinalComparison!$G369,'SB35 Determination Data'!$K$4:$AN$415,W$2,FALSE)</f>
        <v>#N/A</v>
      </c>
      <c r="X369" s="34"/>
      <c r="Y369" s="80" t="e">
        <f>'5th Cycle Summary-Final'!P369-VLOOKUP(FinalComparison!$G369,'SB35 Determination Data'!$K$4:$AN$415,Y$2,FALSE)</f>
        <v>#N/A</v>
      </c>
      <c r="Z369" s="80" t="e">
        <f>'5th Cycle Summary-Final'!Q369-VLOOKUP(FinalComparison!$G369,'SB35 Determination Data'!$K$4:$AN$415,Z$2,FALSE)</f>
        <v>#N/A</v>
      </c>
      <c r="AA369" s="80" t="e">
        <f>'5th Cycle Summary-Final'!R369-VLOOKUP(FinalComparison!$G369,'SB35 Determination Data'!$K$4:$AN$415,AA$2,FALSE)</f>
        <v>#N/A</v>
      </c>
      <c r="AB369" s="80" t="e">
        <f>'5th Cycle Summary-Final'!S369-VLOOKUP(FinalComparison!$G369,'SB35 Determination Data'!$K$4:$AN$415,AB$2,FALSE)</f>
        <v>#N/A</v>
      </c>
      <c r="AC369" s="80" t="e">
        <f>'5th Cycle Summary-Final'!T369-VLOOKUP(FinalComparison!$G369,'SB35 Determination Data'!$K$4:$AN$415,AC$2,FALSE)</f>
        <v>#N/A</v>
      </c>
      <c r="AD369" s="80" t="e">
        <f>'5th Cycle Summary-Final'!U369-VLOOKUP(FinalComparison!$G369,'SB35 Determination Data'!$K$4:$AN$415,AD$2,FALSE)</f>
        <v>#N/A</v>
      </c>
      <c r="AE369" s="80" t="e">
        <f>'5th Cycle Summary-Final'!V369-VLOOKUP(FinalComparison!$G369,'SB35 Determination Data'!$K$4:$AN$415,AE$2,FALSE)</f>
        <v>#N/A</v>
      </c>
      <c r="AF369" s="80" t="e">
        <f>'5th Cycle Summary-Final'!W369-VLOOKUP(FinalComparison!$G369,'SB35 Determination Data'!$K$4:$AN$415,AF$2,FALSE)</f>
        <v>#N/A</v>
      </c>
    </row>
    <row r="370" spans="1:32" x14ac:dyDescent="0.2">
      <c r="A370" t="s">
        <v>81</v>
      </c>
      <c r="F370" t="s">
        <v>8</v>
      </c>
      <c r="G370" t="s">
        <v>80</v>
      </c>
      <c r="H370" s="80">
        <f>'5th Cycle Summary-Final'!D370-VLOOKUP(FinalComparison!$G370,'SB35 Determination Data'!$K$4:$AN$415,H$2,FALSE)</f>
        <v>0</v>
      </c>
      <c r="I370" s="80">
        <f>'5th Cycle Summary-Final'!E370-VLOOKUP(FinalComparison!$G370,'SB35 Determination Data'!$K$4:$AN$415,I$2,FALSE)</f>
        <v>0</v>
      </c>
      <c r="J370" s="80">
        <f>'5th Cycle Summary-Final'!F370-VLOOKUP(FinalComparison!$G370,'SB35 Determination Data'!$K$4:$AN$415,J$2,FALSE)</f>
        <v>0</v>
      </c>
      <c r="K370" s="80">
        <f>'5th Cycle Summary-Final'!G370-VLOOKUP(FinalComparison!$G370,'SB35 Determination Data'!$K$4:$AN$415,K$2,FALSE)</f>
        <v>0</v>
      </c>
      <c r="L370" s="80">
        <f>'5th Cycle Summary-Final'!H370-VLOOKUP(FinalComparison!$G370,'SB35 Determination Data'!$K$4:$AN$415,L$2,FALSE)</f>
        <v>0</v>
      </c>
      <c r="M370" s="80">
        <f>'5th Cycle Summary-Final'!I370-VLOOKUP(FinalComparison!$G370,'SB35 Determination Data'!$K$4:$AN$415,M$2,FALSE)</f>
        <v>0</v>
      </c>
      <c r="N370" s="80"/>
      <c r="O370" s="80"/>
      <c r="P370" s="80">
        <f>'5th Cycle Summary-Final'!J370-VLOOKUP(FinalComparison!$G370,'SB35 Determination Data'!$K$4:$AN$415,P$2,FALSE)</f>
        <v>0</v>
      </c>
      <c r="Q370" s="80">
        <f>'5th Cycle Summary-Final'!K370-VLOOKUP(FinalComparison!$G370,'SB35 Determination Data'!$K$4:$AN$415,Q$2,FALSE)</f>
        <v>0</v>
      </c>
      <c r="R370" s="80">
        <f>'5th Cycle Summary-Final'!L370-VLOOKUP(FinalComparison!$G370,'SB35 Determination Data'!$K$4:$AN$415,R$2,FALSE)</f>
        <v>0</v>
      </c>
      <c r="S370" s="80">
        <f>'5th Cycle Summary-Final'!M370-VLOOKUP(FinalComparison!$G370,'SB35 Determination Data'!$K$4:$AN$415,S$2,FALSE)</f>
        <v>0</v>
      </c>
      <c r="T370" s="80">
        <f>'5th Cycle Summary-Final'!N370-VLOOKUP(FinalComparison!$G370,'SB35 Determination Data'!$K$4:$AN$415,T$2,FALSE)</f>
        <v>0</v>
      </c>
      <c r="U370" s="34"/>
      <c r="V370" s="34"/>
      <c r="W370" s="80">
        <f>'5th Cycle Summary-Final'!O370-VLOOKUP(FinalComparison!$G370,'SB35 Determination Data'!$K$4:$AN$415,W$2,FALSE)</f>
        <v>0</v>
      </c>
      <c r="X370" s="34"/>
      <c r="Y370" s="80">
        <f>'5th Cycle Summary-Final'!P370-VLOOKUP(FinalComparison!$G370,'SB35 Determination Data'!$K$4:$AN$415,Y$2,FALSE)</f>
        <v>0</v>
      </c>
      <c r="Z370" s="80">
        <f>'5th Cycle Summary-Final'!Q370-VLOOKUP(FinalComparison!$G370,'SB35 Determination Data'!$K$4:$AN$415,Z$2,FALSE)</f>
        <v>0</v>
      </c>
      <c r="AA370" s="80">
        <f>'5th Cycle Summary-Final'!R370-VLOOKUP(FinalComparison!$G370,'SB35 Determination Data'!$K$4:$AN$415,AA$2,FALSE)</f>
        <v>0</v>
      </c>
      <c r="AB370" s="80">
        <f>'5th Cycle Summary-Final'!S370-VLOOKUP(FinalComparison!$G370,'SB35 Determination Data'!$K$4:$AN$415,AB$2,FALSE)</f>
        <v>0</v>
      </c>
      <c r="AC370" s="80">
        <f>'5th Cycle Summary-Final'!T370-VLOOKUP(FinalComparison!$G370,'SB35 Determination Data'!$K$4:$AN$415,AC$2,FALSE)</f>
        <v>10</v>
      </c>
      <c r="AD370" s="80">
        <f>'5th Cycle Summary-Final'!U370-VLOOKUP(FinalComparison!$G370,'SB35 Determination Data'!$K$4:$AN$415,AD$2,FALSE)</f>
        <v>-14</v>
      </c>
      <c r="AE370" s="80">
        <f>'5th Cycle Summary-Final'!V370-VLOOKUP(FinalComparison!$G370,'SB35 Determination Data'!$K$4:$AN$415,AE$2,FALSE)</f>
        <v>24</v>
      </c>
      <c r="AF370" s="80">
        <f>'5th Cycle Summary-Final'!W370-VLOOKUP(FinalComparison!$G370,'SB35 Determination Data'!$K$4:$AN$415,AF$2,FALSE)</f>
        <v>-0.15061475409836067</v>
      </c>
    </row>
    <row r="371" spans="1:32" x14ac:dyDescent="0.2">
      <c r="A371" t="s">
        <v>81</v>
      </c>
      <c r="F371" t="s">
        <v>8</v>
      </c>
      <c r="G371" t="s">
        <v>943</v>
      </c>
      <c r="H371" s="80">
        <f>'5th Cycle Summary-Final'!D371-VLOOKUP(FinalComparison!$G371,'SB35 Determination Data'!$K$4:$AN$415,H$2,FALSE)</f>
        <v>0</v>
      </c>
      <c r="I371" s="80">
        <f>'5th Cycle Summary-Final'!E371-VLOOKUP(FinalComparison!$G371,'SB35 Determination Data'!$K$4:$AN$415,I$2,FALSE)</f>
        <v>0</v>
      </c>
      <c r="J371" s="80">
        <f>'5th Cycle Summary-Final'!F371-VLOOKUP(FinalComparison!$G371,'SB35 Determination Data'!$K$4:$AN$415,J$2,FALSE)</f>
        <v>0</v>
      </c>
      <c r="K371" s="80">
        <f>'5th Cycle Summary-Final'!G371-VLOOKUP(FinalComparison!$G371,'SB35 Determination Data'!$K$4:$AN$415,K$2,FALSE)</f>
        <v>0</v>
      </c>
      <c r="L371" s="80">
        <f>'5th Cycle Summary-Final'!H371-VLOOKUP(FinalComparison!$G371,'SB35 Determination Data'!$K$4:$AN$415,L$2,FALSE)</f>
        <v>0</v>
      </c>
      <c r="M371" s="80">
        <f>'5th Cycle Summary-Final'!I371-VLOOKUP(FinalComparison!$G371,'SB35 Determination Data'!$K$4:$AN$415,M$2,FALSE)</f>
        <v>0</v>
      </c>
      <c r="N371" s="80"/>
      <c r="O371" s="80"/>
      <c r="P371" s="80">
        <f>'5th Cycle Summary-Final'!J371-VLOOKUP(FinalComparison!$G371,'SB35 Determination Data'!$K$4:$AN$415,P$2,FALSE)</f>
        <v>0</v>
      </c>
      <c r="Q371" s="80">
        <f>'5th Cycle Summary-Final'!K371-VLOOKUP(FinalComparison!$G371,'SB35 Determination Data'!$K$4:$AN$415,Q$2,FALSE)</f>
        <v>0</v>
      </c>
      <c r="R371" s="80">
        <f>'5th Cycle Summary-Final'!L371-VLOOKUP(FinalComparison!$G371,'SB35 Determination Data'!$K$4:$AN$415,R$2,FALSE)</f>
        <v>0</v>
      </c>
      <c r="S371" s="80">
        <f>'5th Cycle Summary-Final'!M371-VLOOKUP(FinalComparison!$G371,'SB35 Determination Data'!$K$4:$AN$415,S$2,FALSE)</f>
        <v>0</v>
      </c>
      <c r="T371" s="80">
        <f>'5th Cycle Summary-Final'!N371-VLOOKUP(FinalComparison!$G371,'SB35 Determination Data'!$K$4:$AN$415,T$2,FALSE)</f>
        <v>0</v>
      </c>
      <c r="U371" s="34"/>
      <c r="V371" s="34"/>
      <c r="W371" s="80">
        <f>'5th Cycle Summary-Final'!O371-VLOOKUP(FinalComparison!$G371,'SB35 Determination Data'!$K$4:$AN$415,W$2,FALSE)</f>
        <v>0</v>
      </c>
      <c r="X371" s="34"/>
      <c r="Y371" s="80">
        <f>'5th Cycle Summary-Final'!P371-VLOOKUP(FinalComparison!$G371,'SB35 Determination Data'!$K$4:$AN$415,Y$2,FALSE)</f>
        <v>0</v>
      </c>
      <c r="Z371" s="80">
        <f>'5th Cycle Summary-Final'!Q371-VLOOKUP(FinalComparison!$G371,'SB35 Determination Data'!$K$4:$AN$415,Z$2,FALSE)</f>
        <v>-2</v>
      </c>
      <c r="AA371" s="80">
        <f>'5th Cycle Summary-Final'!R371-VLOOKUP(FinalComparison!$G371,'SB35 Determination Data'!$K$4:$AN$415,AA$2,FALSE)</f>
        <v>2</v>
      </c>
      <c r="AB371" s="80">
        <f>'5th Cycle Summary-Final'!S371-VLOOKUP(FinalComparison!$G371,'SB35 Determination Data'!$K$4:$AN$415,AB$2,FALSE)</f>
        <v>-0.11111111111111105</v>
      </c>
      <c r="AC371" s="80">
        <f>'5th Cycle Summary-Final'!T371-VLOOKUP(FinalComparison!$G371,'SB35 Determination Data'!$K$4:$AN$415,AC$2,FALSE)</f>
        <v>0</v>
      </c>
      <c r="AD371" s="80">
        <f>'5th Cycle Summary-Final'!U371-VLOOKUP(FinalComparison!$G371,'SB35 Determination Data'!$K$4:$AN$415,AD$2,FALSE)</f>
        <v>0</v>
      </c>
      <c r="AE371" s="80">
        <f>'5th Cycle Summary-Final'!V371-VLOOKUP(FinalComparison!$G371,'SB35 Determination Data'!$K$4:$AN$415,AE$2,FALSE)</f>
        <v>0</v>
      </c>
      <c r="AF371" s="80">
        <f>'5th Cycle Summary-Final'!W371-VLOOKUP(FinalComparison!$G371,'SB35 Determination Data'!$K$4:$AN$415,AF$2,FALSE)</f>
        <v>0</v>
      </c>
    </row>
    <row r="372" spans="1:32" x14ac:dyDescent="0.2">
      <c r="A372" t="s">
        <v>81</v>
      </c>
      <c r="F372" t="s">
        <v>8</v>
      </c>
      <c r="G372" t="s">
        <v>146</v>
      </c>
      <c r="H372" s="80">
        <f>'5th Cycle Summary-Final'!D372-VLOOKUP(FinalComparison!$G372,'SB35 Determination Data'!$K$4:$AN$415,H$2,FALSE)</f>
        <v>0</v>
      </c>
      <c r="I372" s="80">
        <f>'5th Cycle Summary-Final'!E372-VLOOKUP(FinalComparison!$G372,'SB35 Determination Data'!$K$4:$AN$415,I$2,FALSE)</f>
        <v>-3</v>
      </c>
      <c r="J372" s="80">
        <f>'5th Cycle Summary-Final'!F372-VLOOKUP(FinalComparison!$G372,'SB35 Determination Data'!$K$4:$AN$415,J$2,FALSE)</f>
        <v>-3</v>
      </c>
      <c r="K372" s="80">
        <f>'5th Cycle Summary-Final'!G372-VLOOKUP(FinalComparison!$G372,'SB35 Determination Data'!$K$4:$AN$415,K$2,FALSE)</f>
        <v>0</v>
      </c>
      <c r="L372" s="80">
        <f>'5th Cycle Summary-Final'!H372-VLOOKUP(FinalComparison!$G372,'SB35 Determination Data'!$K$4:$AN$415,L$2,FALSE)</f>
        <v>3</v>
      </c>
      <c r="M372" s="80">
        <f>'5th Cycle Summary-Final'!I372-VLOOKUP(FinalComparison!$G372,'SB35 Determination Data'!$K$4:$AN$415,M$2,FALSE)</f>
        <v>-9.6774193548387122E-2</v>
      </c>
      <c r="N372" s="80"/>
      <c r="O372" s="80"/>
      <c r="P372" s="80">
        <f>'5th Cycle Summary-Final'!J372-VLOOKUP(FinalComparison!$G372,'SB35 Determination Data'!$K$4:$AN$415,P$2,FALSE)</f>
        <v>0</v>
      </c>
      <c r="Q372" s="80">
        <f>'5th Cycle Summary-Final'!K372-VLOOKUP(FinalComparison!$G372,'SB35 Determination Data'!$K$4:$AN$415,Q$2,FALSE)</f>
        <v>-4</v>
      </c>
      <c r="R372" s="80">
        <f>'5th Cycle Summary-Final'!L372-VLOOKUP(FinalComparison!$G372,'SB35 Determination Data'!$K$4:$AN$415,R$2,FALSE)</f>
        <v>-4</v>
      </c>
      <c r="S372" s="80">
        <f>'5th Cycle Summary-Final'!M372-VLOOKUP(FinalComparison!$G372,'SB35 Determination Data'!$K$4:$AN$415,S$2,FALSE)</f>
        <v>0</v>
      </c>
      <c r="T372" s="80">
        <f>'5th Cycle Summary-Final'!N372-VLOOKUP(FinalComparison!$G372,'SB35 Determination Data'!$K$4:$AN$415,T$2,FALSE)</f>
        <v>3</v>
      </c>
      <c r="U372" s="34"/>
      <c r="V372" s="34"/>
      <c r="W372" s="80">
        <f>'5th Cycle Summary-Final'!O372-VLOOKUP(FinalComparison!$G372,'SB35 Determination Data'!$K$4:$AN$415,W$2,FALSE)</f>
        <v>-0.16666666666666674</v>
      </c>
      <c r="X372" s="34"/>
      <c r="Y372" s="80">
        <f>'5th Cycle Summary-Final'!P372-VLOOKUP(FinalComparison!$G372,'SB35 Determination Data'!$K$4:$AN$415,Y$2,FALSE)</f>
        <v>0</v>
      </c>
      <c r="Z372" s="80">
        <f>'5th Cycle Summary-Final'!Q372-VLOOKUP(FinalComparison!$G372,'SB35 Determination Data'!$K$4:$AN$415,Z$2,FALSE)</f>
        <v>-14</v>
      </c>
      <c r="AA372" s="80">
        <f>'5th Cycle Summary-Final'!R372-VLOOKUP(FinalComparison!$G372,'SB35 Determination Data'!$K$4:$AN$415,AA$2,FALSE)</f>
        <v>0</v>
      </c>
      <c r="AB372" s="80">
        <f>'5th Cycle Summary-Final'!S372-VLOOKUP(FinalComparison!$G372,'SB35 Determination Data'!$K$4:$AN$415,AB$2,FALSE)</f>
        <v>-0.53846153846153832</v>
      </c>
      <c r="AC372" s="80">
        <f>'5th Cycle Summary-Final'!T372-VLOOKUP(FinalComparison!$G372,'SB35 Determination Data'!$K$4:$AN$415,AC$2,FALSE)</f>
        <v>0</v>
      </c>
      <c r="AD372" s="80">
        <f>'5th Cycle Summary-Final'!U372-VLOOKUP(FinalComparison!$G372,'SB35 Determination Data'!$K$4:$AN$415,AD$2,FALSE)</f>
        <v>-41</v>
      </c>
      <c r="AE372" s="80">
        <f>'5th Cycle Summary-Final'!V372-VLOOKUP(FinalComparison!$G372,'SB35 Determination Data'!$K$4:$AN$415,AE$2,FALSE)</f>
        <v>0</v>
      </c>
      <c r="AF372" s="80">
        <f>'5th Cycle Summary-Final'!W372-VLOOKUP(FinalComparison!$G372,'SB35 Determination Data'!$K$4:$AN$415,AF$2,FALSE)</f>
        <v>-0.53947368421052633</v>
      </c>
    </row>
    <row r="373" spans="1:32" x14ac:dyDescent="0.2">
      <c r="A373" t="s">
        <v>81</v>
      </c>
      <c r="F373" t="s">
        <v>8</v>
      </c>
      <c r="G373" t="s">
        <v>234</v>
      </c>
      <c r="H373" s="80">
        <f>'5th Cycle Summary-Final'!D373-VLOOKUP(FinalComparison!$G373,'SB35 Determination Data'!$K$4:$AN$415,H$2,FALSE)</f>
        <v>0</v>
      </c>
      <c r="I373" s="80">
        <f>'5th Cycle Summary-Final'!E373-VLOOKUP(FinalComparison!$G373,'SB35 Determination Data'!$K$4:$AN$415,I$2,FALSE)</f>
        <v>0</v>
      </c>
      <c r="J373" s="80">
        <f>'5th Cycle Summary-Final'!F373-VLOOKUP(FinalComparison!$G373,'SB35 Determination Data'!$K$4:$AN$415,J$2,FALSE)</f>
        <v>0</v>
      </c>
      <c r="K373" s="80">
        <f>'5th Cycle Summary-Final'!G373-VLOOKUP(FinalComparison!$G373,'SB35 Determination Data'!$K$4:$AN$415,K$2,FALSE)</f>
        <v>0</v>
      </c>
      <c r="L373" s="80">
        <f>'5th Cycle Summary-Final'!H373-VLOOKUP(FinalComparison!$G373,'SB35 Determination Data'!$K$4:$AN$415,L$2,FALSE)</f>
        <v>0</v>
      </c>
      <c r="M373" s="80">
        <f>'5th Cycle Summary-Final'!I373-VLOOKUP(FinalComparison!$G373,'SB35 Determination Data'!$K$4:$AN$415,M$2,FALSE)</f>
        <v>0</v>
      </c>
      <c r="N373" s="80"/>
      <c r="O373" s="80"/>
      <c r="P373" s="80">
        <f>'5th Cycle Summary-Final'!J373-VLOOKUP(FinalComparison!$G373,'SB35 Determination Data'!$K$4:$AN$415,P$2,FALSE)</f>
        <v>0</v>
      </c>
      <c r="Q373" s="80">
        <f>'5th Cycle Summary-Final'!K373-VLOOKUP(FinalComparison!$G373,'SB35 Determination Data'!$K$4:$AN$415,Q$2,FALSE)</f>
        <v>-4</v>
      </c>
      <c r="R373" s="80">
        <f>'5th Cycle Summary-Final'!L373-VLOOKUP(FinalComparison!$G373,'SB35 Determination Data'!$K$4:$AN$415,R$2,FALSE)</f>
        <v>-4</v>
      </c>
      <c r="S373" s="80">
        <f>'5th Cycle Summary-Final'!M373-VLOOKUP(FinalComparison!$G373,'SB35 Determination Data'!$K$4:$AN$415,S$2,FALSE)</f>
        <v>0</v>
      </c>
      <c r="T373" s="80">
        <f>'5th Cycle Summary-Final'!N373-VLOOKUP(FinalComparison!$G373,'SB35 Determination Data'!$K$4:$AN$415,T$2,FALSE)</f>
        <v>4</v>
      </c>
      <c r="U373" s="34"/>
      <c r="V373" s="34"/>
      <c r="W373" s="80">
        <f>'5th Cycle Summary-Final'!O373-VLOOKUP(FinalComparison!$G373,'SB35 Determination Data'!$K$4:$AN$415,W$2,FALSE)</f>
        <v>-3.883495145631069E-2</v>
      </c>
      <c r="X373" s="34"/>
      <c r="Y373" s="80">
        <f>'5th Cycle Summary-Final'!P373-VLOOKUP(FinalComparison!$G373,'SB35 Determination Data'!$K$4:$AN$415,Y$2,FALSE)</f>
        <v>0</v>
      </c>
      <c r="Z373" s="80">
        <f>'5th Cycle Summary-Final'!Q373-VLOOKUP(FinalComparison!$G373,'SB35 Determination Data'!$K$4:$AN$415,Z$2,FALSE)</f>
        <v>-31</v>
      </c>
      <c r="AA373" s="80">
        <f>'5th Cycle Summary-Final'!R373-VLOOKUP(FinalComparison!$G373,'SB35 Determination Data'!$K$4:$AN$415,AA$2,FALSE)</f>
        <v>31</v>
      </c>
      <c r="AB373" s="80">
        <f>'5th Cycle Summary-Final'!S373-VLOOKUP(FinalComparison!$G373,'SB35 Determination Data'!$K$4:$AN$415,AB$2,FALSE)</f>
        <v>-0.256198347107438</v>
      </c>
      <c r="AC373" s="80">
        <f>'5th Cycle Summary-Final'!T373-VLOOKUP(FinalComparison!$G373,'SB35 Determination Data'!$K$4:$AN$415,AC$2,FALSE)</f>
        <v>0</v>
      </c>
      <c r="AD373" s="80">
        <f>'5th Cycle Summary-Final'!U373-VLOOKUP(FinalComparison!$G373,'SB35 Determination Data'!$K$4:$AN$415,AD$2,FALSE)</f>
        <v>-77</v>
      </c>
      <c r="AE373" s="80">
        <f>'5th Cycle Summary-Final'!V373-VLOOKUP(FinalComparison!$G373,'SB35 Determination Data'!$K$4:$AN$415,AE$2,FALSE)</f>
        <v>0</v>
      </c>
      <c r="AF373" s="80">
        <f>'5th Cycle Summary-Final'!W373-VLOOKUP(FinalComparison!$G373,'SB35 Determination Data'!$K$4:$AN$415,AF$2,FALSE)</f>
        <v>-0.23913043478260887</v>
      </c>
    </row>
    <row r="374" spans="1:32" x14ac:dyDescent="0.2">
      <c r="A374" t="s">
        <v>81</v>
      </c>
      <c r="F374" t="s">
        <v>8</v>
      </c>
      <c r="G374" t="s">
        <v>255</v>
      </c>
      <c r="H374" s="80">
        <f>'5th Cycle Summary-Final'!D374-VLOOKUP(FinalComparison!$G374,'SB35 Determination Data'!$K$4:$AN$415,H$2,FALSE)</f>
        <v>0</v>
      </c>
      <c r="I374" s="80">
        <f>'5th Cycle Summary-Final'!E374-VLOOKUP(FinalComparison!$G374,'SB35 Determination Data'!$K$4:$AN$415,I$2,FALSE)</f>
        <v>-109</v>
      </c>
      <c r="J374" s="80">
        <f>'5th Cycle Summary-Final'!F374-VLOOKUP(FinalComparison!$G374,'SB35 Determination Data'!$K$4:$AN$415,J$2,FALSE)</f>
        <v>-109</v>
      </c>
      <c r="K374" s="80">
        <f>'5th Cycle Summary-Final'!G374-VLOOKUP(FinalComparison!$G374,'SB35 Determination Data'!$K$4:$AN$415,K$2,FALSE)</f>
        <v>0</v>
      </c>
      <c r="L374" s="80">
        <f>'5th Cycle Summary-Final'!H374-VLOOKUP(FinalComparison!$G374,'SB35 Determination Data'!$K$4:$AN$415,L$2,FALSE)</f>
        <v>109</v>
      </c>
      <c r="M374" s="80">
        <f>'5th Cycle Summary-Final'!I374-VLOOKUP(FinalComparison!$G374,'SB35 Determination Data'!$K$4:$AN$415,M$2,FALSE)</f>
        <v>-0.60220994475138123</v>
      </c>
      <c r="N374" s="80"/>
      <c r="O374" s="80"/>
      <c r="P374" s="80">
        <f>'5th Cycle Summary-Final'!J374-VLOOKUP(FinalComparison!$G374,'SB35 Determination Data'!$K$4:$AN$415,P$2,FALSE)</f>
        <v>0</v>
      </c>
      <c r="Q374" s="80">
        <f>'5th Cycle Summary-Final'!K374-VLOOKUP(FinalComparison!$G374,'SB35 Determination Data'!$K$4:$AN$415,Q$2,FALSE)</f>
        <v>-109</v>
      </c>
      <c r="R374" s="80">
        <f>'5th Cycle Summary-Final'!L374-VLOOKUP(FinalComparison!$G374,'SB35 Determination Data'!$K$4:$AN$415,R$2,FALSE)</f>
        <v>-109</v>
      </c>
      <c r="S374" s="80">
        <f>'5th Cycle Summary-Final'!M374-VLOOKUP(FinalComparison!$G374,'SB35 Determination Data'!$K$4:$AN$415,S$2,FALSE)</f>
        <v>0</v>
      </c>
      <c r="T374" s="80">
        <f>'5th Cycle Summary-Final'!N374-VLOOKUP(FinalComparison!$G374,'SB35 Determination Data'!$K$4:$AN$415,T$2,FALSE)</f>
        <v>107</v>
      </c>
      <c r="U374" s="34"/>
      <c r="V374" s="34"/>
      <c r="W374" s="80">
        <f>'5th Cycle Summary-Final'!O374-VLOOKUP(FinalComparison!$G374,'SB35 Determination Data'!$K$4:$AN$415,W$2,FALSE)</f>
        <v>-1.0186915887850467</v>
      </c>
      <c r="X374" s="34"/>
      <c r="Y374" s="80">
        <f>'5th Cycle Summary-Final'!P374-VLOOKUP(FinalComparison!$G374,'SB35 Determination Data'!$K$4:$AN$415,Y$2,FALSE)</f>
        <v>0</v>
      </c>
      <c r="Z374" s="80">
        <f>'5th Cycle Summary-Final'!Q374-VLOOKUP(FinalComparison!$G374,'SB35 Determination Data'!$K$4:$AN$415,Z$2,FALSE)</f>
        <v>-5</v>
      </c>
      <c r="AA374" s="80">
        <f>'5th Cycle Summary-Final'!R374-VLOOKUP(FinalComparison!$G374,'SB35 Determination Data'!$K$4:$AN$415,AA$2,FALSE)</f>
        <v>5</v>
      </c>
      <c r="AB374" s="80">
        <f>'5th Cycle Summary-Final'!S374-VLOOKUP(FinalComparison!$G374,'SB35 Determination Data'!$K$4:$AN$415,AB$2,FALSE)</f>
        <v>-3.9370078740157494E-2</v>
      </c>
      <c r="AC374" s="80">
        <f>'5th Cycle Summary-Final'!T374-VLOOKUP(FinalComparison!$G374,'SB35 Determination Data'!$K$4:$AN$415,AC$2,FALSE)</f>
        <v>0</v>
      </c>
      <c r="AD374" s="80">
        <f>'5th Cycle Summary-Final'!U374-VLOOKUP(FinalComparison!$G374,'SB35 Determination Data'!$K$4:$AN$415,AD$2,FALSE)</f>
        <v>-562</v>
      </c>
      <c r="AE374" s="80">
        <f>'5th Cycle Summary-Final'!V374-VLOOKUP(FinalComparison!$G374,'SB35 Determination Data'!$K$4:$AN$415,AE$2,FALSE)</f>
        <v>105</v>
      </c>
      <c r="AF374" s="80">
        <f>'5th Cycle Summary-Final'!W374-VLOOKUP(FinalComparison!$G374,'SB35 Determination Data'!$K$4:$AN$415,AF$2,FALSE)</f>
        <v>-1.1611570247933884</v>
      </c>
    </row>
    <row r="375" spans="1:32" x14ac:dyDescent="0.2">
      <c r="A375" t="s">
        <v>81</v>
      </c>
      <c r="F375" t="s">
        <v>8</v>
      </c>
      <c r="G375" t="s">
        <v>285</v>
      </c>
      <c r="H375" s="80" t="e">
        <f>'5th Cycle Summary-Final'!D375-VLOOKUP(FinalComparison!$G375,'SB35 Determination Data'!$K$4:$AN$415,H$2,FALSE)</f>
        <v>#N/A</v>
      </c>
      <c r="I375" s="80" t="e">
        <f>'5th Cycle Summary-Final'!E375-VLOOKUP(FinalComparison!$G375,'SB35 Determination Data'!$K$4:$AN$415,I$2,FALSE)</f>
        <v>#N/A</v>
      </c>
      <c r="J375" s="80" t="e">
        <f>'5th Cycle Summary-Final'!F375-VLOOKUP(FinalComparison!$G375,'SB35 Determination Data'!$K$4:$AN$415,J$2,FALSE)</f>
        <v>#N/A</v>
      </c>
      <c r="K375" s="80" t="e">
        <f>'5th Cycle Summary-Final'!G375-VLOOKUP(FinalComparison!$G375,'SB35 Determination Data'!$K$4:$AN$415,K$2,FALSE)</f>
        <v>#N/A</v>
      </c>
      <c r="L375" s="80" t="e">
        <f>'5th Cycle Summary-Final'!H375-VLOOKUP(FinalComparison!$G375,'SB35 Determination Data'!$K$4:$AN$415,L$2,FALSE)</f>
        <v>#N/A</v>
      </c>
      <c r="M375" s="80" t="e">
        <f>'5th Cycle Summary-Final'!I375-VLOOKUP(FinalComparison!$G375,'SB35 Determination Data'!$K$4:$AN$415,M$2,FALSE)</f>
        <v>#N/A</v>
      </c>
      <c r="N375" s="80"/>
      <c r="O375" s="80"/>
      <c r="P375" s="80" t="e">
        <f>'5th Cycle Summary-Final'!J375-VLOOKUP(FinalComparison!$G375,'SB35 Determination Data'!$K$4:$AN$415,P$2,FALSE)</f>
        <v>#N/A</v>
      </c>
      <c r="Q375" s="80" t="e">
        <f>'5th Cycle Summary-Final'!K375-VLOOKUP(FinalComparison!$G375,'SB35 Determination Data'!$K$4:$AN$415,Q$2,FALSE)</f>
        <v>#N/A</v>
      </c>
      <c r="R375" s="80" t="e">
        <f>'5th Cycle Summary-Final'!L375-VLOOKUP(FinalComparison!$G375,'SB35 Determination Data'!$K$4:$AN$415,R$2,FALSE)</f>
        <v>#N/A</v>
      </c>
      <c r="S375" s="80" t="e">
        <f>'5th Cycle Summary-Final'!M375-VLOOKUP(FinalComparison!$G375,'SB35 Determination Data'!$K$4:$AN$415,S$2,FALSE)</f>
        <v>#N/A</v>
      </c>
      <c r="T375" s="80" t="e">
        <f>'5th Cycle Summary-Final'!N375-VLOOKUP(FinalComparison!$G375,'SB35 Determination Data'!$K$4:$AN$415,T$2,FALSE)</f>
        <v>#N/A</v>
      </c>
      <c r="U375" s="34"/>
      <c r="V375" s="34"/>
      <c r="W375" s="80" t="e">
        <f>'5th Cycle Summary-Final'!O375-VLOOKUP(FinalComparison!$G375,'SB35 Determination Data'!$K$4:$AN$415,W$2,FALSE)</f>
        <v>#N/A</v>
      </c>
      <c r="X375" s="34"/>
      <c r="Y375" s="80" t="e">
        <f>'5th Cycle Summary-Final'!P375-VLOOKUP(FinalComparison!$G375,'SB35 Determination Data'!$K$4:$AN$415,Y$2,FALSE)</f>
        <v>#N/A</v>
      </c>
      <c r="Z375" s="80" t="e">
        <f>'5th Cycle Summary-Final'!Q375-VLOOKUP(FinalComparison!$G375,'SB35 Determination Data'!$K$4:$AN$415,Z$2,FALSE)</f>
        <v>#N/A</v>
      </c>
      <c r="AA375" s="80" t="e">
        <f>'5th Cycle Summary-Final'!R375-VLOOKUP(FinalComparison!$G375,'SB35 Determination Data'!$K$4:$AN$415,AA$2,FALSE)</f>
        <v>#N/A</v>
      </c>
      <c r="AB375" s="80" t="e">
        <f>'5th Cycle Summary-Final'!S375-VLOOKUP(FinalComparison!$G375,'SB35 Determination Data'!$K$4:$AN$415,AB$2,FALSE)</f>
        <v>#N/A</v>
      </c>
      <c r="AC375" s="80" t="e">
        <f>'5th Cycle Summary-Final'!T375-VLOOKUP(FinalComparison!$G375,'SB35 Determination Data'!$K$4:$AN$415,AC$2,FALSE)</f>
        <v>#N/A</v>
      </c>
      <c r="AD375" s="80" t="e">
        <f>'5th Cycle Summary-Final'!U375-VLOOKUP(FinalComparison!$G375,'SB35 Determination Data'!$K$4:$AN$415,AD$2,FALSE)</f>
        <v>#N/A</v>
      </c>
      <c r="AE375" s="80" t="e">
        <f>'5th Cycle Summary-Final'!V375-VLOOKUP(FinalComparison!$G375,'SB35 Determination Data'!$K$4:$AN$415,AE$2,FALSE)</f>
        <v>#N/A</v>
      </c>
      <c r="AF375" s="80" t="e">
        <f>'5th Cycle Summary-Final'!W375-VLOOKUP(FinalComparison!$G375,'SB35 Determination Data'!$K$4:$AN$415,AF$2,FALSE)</f>
        <v>#N/A</v>
      </c>
    </row>
    <row r="376" spans="1:32" x14ac:dyDescent="0.2">
      <c r="A376" t="s">
        <v>81</v>
      </c>
      <c r="F376" t="s">
        <v>8</v>
      </c>
      <c r="G376" t="s">
        <v>966</v>
      </c>
      <c r="H376" s="80" t="e">
        <f>'5th Cycle Summary-Final'!D376-VLOOKUP(FinalComparison!$G376,'SB35 Determination Data'!$K$4:$AN$415,H$2,FALSE)</f>
        <v>#N/A</v>
      </c>
      <c r="I376" s="80" t="e">
        <f>'5th Cycle Summary-Final'!E376-VLOOKUP(FinalComparison!$G376,'SB35 Determination Data'!$K$4:$AN$415,I$2,FALSE)</f>
        <v>#N/A</v>
      </c>
      <c r="J376" s="80" t="e">
        <f>'5th Cycle Summary-Final'!F376-VLOOKUP(FinalComparison!$G376,'SB35 Determination Data'!$K$4:$AN$415,J$2,FALSE)</f>
        <v>#N/A</v>
      </c>
      <c r="K376" s="80" t="e">
        <f>'5th Cycle Summary-Final'!G376-VLOOKUP(FinalComparison!$G376,'SB35 Determination Data'!$K$4:$AN$415,K$2,FALSE)</f>
        <v>#N/A</v>
      </c>
      <c r="L376" s="80" t="e">
        <f>'5th Cycle Summary-Final'!H376-VLOOKUP(FinalComparison!$G376,'SB35 Determination Data'!$K$4:$AN$415,L$2,FALSE)</f>
        <v>#N/A</v>
      </c>
      <c r="M376" s="80" t="e">
        <f>'5th Cycle Summary-Final'!I376-VLOOKUP(FinalComparison!$G376,'SB35 Determination Data'!$K$4:$AN$415,M$2,FALSE)</f>
        <v>#N/A</v>
      </c>
      <c r="N376" s="80"/>
      <c r="O376" s="80"/>
      <c r="P376" s="80" t="e">
        <f>'5th Cycle Summary-Final'!J376-VLOOKUP(FinalComparison!$G376,'SB35 Determination Data'!$K$4:$AN$415,P$2,FALSE)</f>
        <v>#N/A</v>
      </c>
      <c r="Q376" s="80" t="e">
        <f>'5th Cycle Summary-Final'!K376-VLOOKUP(FinalComparison!$G376,'SB35 Determination Data'!$K$4:$AN$415,Q$2,FALSE)</f>
        <v>#N/A</v>
      </c>
      <c r="R376" s="80" t="e">
        <f>'5th Cycle Summary-Final'!L376-VLOOKUP(FinalComparison!$G376,'SB35 Determination Data'!$K$4:$AN$415,R$2,FALSE)</f>
        <v>#N/A</v>
      </c>
      <c r="S376" s="80" t="e">
        <f>'5th Cycle Summary-Final'!M376-VLOOKUP(FinalComparison!$G376,'SB35 Determination Data'!$K$4:$AN$415,S$2,FALSE)</f>
        <v>#N/A</v>
      </c>
      <c r="T376" s="80" t="e">
        <f>'5th Cycle Summary-Final'!N376-VLOOKUP(FinalComparison!$G376,'SB35 Determination Data'!$K$4:$AN$415,T$2,FALSE)</f>
        <v>#N/A</v>
      </c>
      <c r="U376" s="34"/>
      <c r="V376" s="34"/>
      <c r="W376" s="80" t="e">
        <f>'5th Cycle Summary-Final'!O376-VLOOKUP(FinalComparison!$G376,'SB35 Determination Data'!$K$4:$AN$415,W$2,FALSE)</f>
        <v>#N/A</v>
      </c>
      <c r="X376" s="34"/>
      <c r="Y376" s="80" t="e">
        <f>'5th Cycle Summary-Final'!P376-VLOOKUP(FinalComparison!$G376,'SB35 Determination Data'!$K$4:$AN$415,Y$2,FALSE)</f>
        <v>#N/A</v>
      </c>
      <c r="Z376" s="80" t="e">
        <f>'5th Cycle Summary-Final'!Q376-VLOOKUP(FinalComparison!$G376,'SB35 Determination Data'!$K$4:$AN$415,Z$2,FALSE)</f>
        <v>#N/A</v>
      </c>
      <c r="AA376" s="80" t="e">
        <f>'5th Cycle Summary-Final'!R376-VLOOKUP(FinalComparison!$G376,'SB35 Determination Data'!$K$4:$AN$415,AA$2,FALSE)</f>
        <v>#N/A</v>
      </c>
      <c r="AB376" s="80" t="e">
        <f>'5th Cycle Summary-Final'!S376-VLOOKUP(FinalComparison!$G376,'SB35 Determination Data'!$K$4:$AN$415,AB$2,FALSE)</f>
        <v>#N/A</v>
      </c>
      <c r="AC376" s="80" t="e">
        <f>'5th Cycle Summary-Final'!T376-VLOOKUP(FinalComparison!$G376,'SB35 Determination Data'!$K$4:$AN$415,AC$2,FALSE)</f>
        <v>#N/A</v>
      </c>
      <c r="AD376" s="80" t="e">
        <f>'5th Cycle Summary-Final'!U376-VLOOKUP(FinalComparison!$G376,'SB35 Determination Data'!$K$4:$AN$415,AD$2,FALSE)</f>
        <v>#N/A</v>
      </c>
      <c r="AE376" s="80" t="e">
        <f>'5th Cycle Summary-Final'!V376-VLOOKUP(FinalComparison!$G376,'SB35 Determination Data'!$K$4:$AN$415,AE$2,FALSE)</f>
        <v>#N/A</v>
      </c>
      <c r="AF376" s="80" t="e">
        <f>'5th Cycle Summary-Final'!W376-VLOOKUP(FinalComparison!$G376,'SB35 Determination Data'!$K$4:$AN$415,AF$2,FALSE)</f>
        <v>#N/A</v>
      </c>
    </row>
    <row r="377" spans="1:32" x14ac:dyDescent="0.2">
      <c r="A377" t="s">
        <v>81</v>
      </c>
      <c r="F377" t="s">
        <v>8</v>
      </c>
      <c r="G377" t="s">
        <v>81</v>
      </c>
      <c r="H377" s="80" t="e">
        <f>'5th Cycle Summary-Final'!D377-VLOOKUP(FinalComparison!$G377,'SB35 Determination Data'!$K$4:$AN$415,H$2,FALSE)</f>
        <v>#N/A</v>
      </c>
      <c r="I377" s="80" t="e">
        <f>'5th Cycle Summary-Final'!E377-VLOOKUP(FinalComparison!$G377,'SB35 Determination Data'!$K$4:$AN$415,I$2,FALSE)</f>
        <v>#N/A</v>
      </c>
      <c r="J377" s="80" t="e">
        <f>'5th Cycle Summary-Final'!F377-VLOOKUP(FinalComparison!$G377,'SB35 Determination Data'!$K$4:$AN$415,J$2,FALSE)</f>
        <v>#N/A</v>
      </c>
      <c r="K377" s="80" t="e">
        <f>'5th Cycle Summary-Final'!G377-VLOOKUP(FinalComparison!$G377,'SB35 Determination Data'!$K$4:$AN$415,K$2,FALSE)</f>
        <v>#N/A</v>
      </c>
      <c r="L377" s="80" t="e">
        <f>'5th Cycle Summary-Final'!H377-VLOOKUP(FinalComparison!$G377,'SB35 Determination Data'!$K$4:$AN$415,L$2,FALSE)</f>
        <v>#N/A</v>
      </c>
      <c r="M377" s="80" t="e">
        <f>'5th Cycle Summary-Final'!I377-VLOOKUP(FinalComparison!$G377,'SB35 Determination Data'!$K$4:$AN$415,M$2,FALSE)</f>
        <v>#N/A</v>
      </c>
      <c r="N377" s="80"/>
      <c r="O377" s="80"/>
      <c r="P377" s="80" t="e">
        <f>'5th Cycle Summary-Final'!J377-VLOOKUP(FinalComparison!$G377,'SB35 Determination Data'!$K$4:$AN$415,P$2,FALSE)</f>
        <v>#N/A</v>
      </c>
      <c r="Q377" s="80" t="e">
        <f>'5th Cycle Summary-Final'!K377-VLOOKUP(FinalComparison!$G377,'SB35 Determination Data'!$K$4:$AN$415,Q$2,FALSE)</f>
        <v>#N/A</v>
      </c>
      <c r="R377" s="80" t="e">
        <f>'5th Cycle Summary-Final'!L377-VLOOKUP(FinalComparison!$G377,'SB35 Determination Data'!$K$4:$AN$415,R$2,FALSE)</f>
        <v>#N/A</v>
      </c>
      <c r="S377" s="80" t="e">
        <f>'5th Cycle Summary-Final'!M377-VLOOKUP(FinalComparison!$G377,'SB35 Determination Data'!$K$4:$AN$415,S$2,FALSE)</f>
        <v>#N/A</v>
      </c>
      <c r="T377" s="80" t="e">
        <f>'5th Cycle Summary-Final'!N377-VLOOKUP(FinalComparison!$G377,'SB35 Determination Data'!$K$4:$AN$415,T$2,FALSE)</f>
        <v>#N/A</v>
      </c>
      <c r="U377" s="34"/>
      <c r="V377" s="34"/>
      <c r="W377" s="80" t="e">
        <f>'5th Cycle Summary-Final'!O377-VLOOKUP(FinalComparison!$G377,'SB35 Determination Data'!$K$4:$AN$415,W$2,FALSE)</f>
        <v>#N/A</v>
      </c>
      <c r="X377" s="34"/>
      <c r="Y377" s="80" t="e">
        <f>'5th Cycle Summary-Final'!P377-VLOOKUP(FinalComparison!$G377,'SB35 Determination Data'!$K$4:$AN$415,Y$2,FALSE)</f>
        <v>#N/A</v>
      </c>
      <c r="Z377" s="80" t="e">
        <f>'5th Cycle Summary-Final'!Q377-VLOOKUP(FinalComparison!$G377,'SB35 Determination Data'!$K$4:$AN$415,Z$2,FALSE)</f>
        <v>#N/A</v>
      </c>
      <c r="AA377" s="80" t="e">
        <f>'5th Cycle Summary-Final'!R377-VLOOKUP(FinalComparison!$G377,'SB35 Determination Data'!$K$4:$AN$415,AA$2,FALSE)</f>
        <v>#N/A</v>
      </c>
      <c r="AB377" s="80" t="e">
        <f>'5th Cycle Summary-Final'!S377-VLOOKUP(FinalComparison!$G377,'SB35 Determination Data'!$K$4:$AN$415,AB$2,FALSE)</f>
        <v>#N/A</v>
      </c>
      <c r="AC377" s="80" t="e">
        <f>'5th Cycle Summary-Final'!T377-VLOOKUP(FinalComparison!$G377,'SB35 Determination Data'!$K$4:$AN$415,AC$2,FALSE)</f>
        <v>#N/A</v>
      </c>
      <c r="AD377" s="80" t="e">
        <f>'5th Cycle Summary-Final'!U377-VLOOKUP(FinalComparison!$G377,'SB35 Determination Data'!$K$4:$AN$415,AD$2,FALSE)</f>
        <v>#N/A</v>
      </c>
      <c r="AE377" s="80" t="e">
        <f>'5th Cycle Summary-Final'!V377-VLOOKUP(FinalComparison!$G377,'SB35 Determination Data'!$K$4:$AN$415,AE$2,FALSE)</f>
        <v>#N/A</v>
      </c>
      <c r="AF377" s="80" t="e">
        <f>'5th Cycle Summary-Final'!W377-VLOOKUP(FinalComparison!$G377,'SB35 Determination Data'!$K$4:$AN$415,AF$2,FALSE)</f>
        <v>#N/A</v>
      </c>
    </row>
    <row r="378" spans="1:32" x14ac:dyDescent="0.2">
      <c r="A378" t="s">
        <v>81</v>
      </c>
      <c r="F378" t="s">
        <v>8</v>
      </c>
      <c r="G378" t="s">
        <v>292</v>
      </c>
      <c r="H378" s="80" t="e">
        <f>'5th Cycle Summary-Final'!D378-VLOOKUP(FinalComparison!$G378,'SB35 Determination Data'!$K$4:$AN$415,H$2,FALSE)</f>
        <v>#N/A</v>
      </c>
      <c r="I378" s="80" t="e">
        <f>'5th Cycle Summary-Final'!E378-VLOOKUP(FinalComparison!$G378,'SB35 Determination Data'!$K$4:$AN$415,I$2,FALSE)</f>
        <v>#N/A</v>
      </c>
      <c r="J378" s="80" t="e">
        <f>'5th Cycle Summary-Final'!F378-VLOOKUP(FinalComparison!$G378,'SB35 Determination Data'!$K$4:$AN$415,J$2,FALSE)</f>
        <v>#N/A</v>
      </c>
      <c r="K378" s="80" t="e">
        <f>'5th Cycle Summary-Final'!G378-VLOOKUP(FinalComparison!$G378,'SB35 Determination Data'!$K$4:$AN$415,K$2,FALSE)</f>
        <v>#N/A</v>
      </c>
      <c r="L378" s="80" t="e">
        <f>'5th Cycle Summary-Final'!H378-VLOOKUP(FinalComparison!$G378,'SB35 Determination Data'!$K$4:$AN$415,L$2,FALSE)</f>
        <v>#N/A</v>
      </c>
      <c r="M378" s="80" t="e">
        <f>'5th Cycle Summary-Final'!I378-VLOOKUP(FinalComparison!$G378,'SB35 Determination Data'!$K$4:$AN$415,M$2,FALSE)</f>
        <v>#N/A</v>
      </c>
      <c r="N378" s="80"/>
      <c r="O378" s="80"/>
      <c r="P378" s="80" t="e">
        <f>'5th Cycle Summary-Final'!J378-VLOOKUP(FinalComparison!$G378,'SB35 Determination Data'!$K$4:$AN$415,P$2,FALSE)</f>
        <v>#N/A</v>
      </c>
      <c r="Q378" s="80" t="e">
        <f>'5th Cycle Summary-Final'!K378-VLOOKUP(FinalComparison!$G378,'SB35 Determination Data'!$K$4:$AN$415,Q$2,FALSE)</f>
        <v>#N/A</v>
      </c>
      <c r="R378" s="80" t="e">
        <f>'5th Cycle Summary-Final'!L378-VLOOKUP(FinalComparison!$G378,'SB35 Determination Data'!$K$4:$AN$415,R$2,FALSE)</f>
        <v>#N/A</v>
      </c>
      <c r="S378" s="80" t="e">
        <f>'5th Cycle Summary-Final'!M378-VLOOKUP(FinalComparison!$G378,'SB35 Determination Data'!$K$4:$AN$415,S$2,FALSE)</f>
        <v>#N/A</v>
      </c>
      <c r="T378" s="80" t="e">
        <f>'5th Cycle Summary-Final'!N378-VLOOKUP(FinalComparison!$G378,'SB35 Determination Data'!$K$4:$AN$415,T$2,FALSE)</f>
        <v>#N/A</v>
      </c>
      <c r="U378" s="34"/>
      <c r="V378" s="34"/>
      <c r="W378" s="80" t="e">
        <f>'5th Cycle Summary-Final'!O378-VLOOKUP(FinalComparison!$G378,'SB35 Determination Data'!$K$4:$AN$415,W$2,FALSE)</f>
        <v>#N/A</v>
      </c>
      <c r="X378" s="34"/>
      <c r="Y378" s="80" t="e">
        <f>'5th Cycle Summary-Final'!P378-VLOOKUP(FinalComparison!$G378,'SB35 Determination Data'!$K$4:$AN$415,Y$2,FALSE)</f>
        <v>#N/A</v>
      </c>
      <c r="Z378" s="80" t="e">
        <f>'5th Cycle Summary-Final'!Q378-VLOOKUP(FinalComparison!$G378,'SB35 Determination Data'!$K$4:$AN$415,Z$2,FALSE)</f>
        <v>#N/A</v>
      </c>
      <c r="AA378" s="80" t="e">
        <f>'5th Cycle Summary-Final'!R378-VLOOKUP(FinalComparison!$G378,'SB35 Determination Data'!$K$4:$AN$415,AA$2,FALSE)</f>
        <v>#N/A</v>
      </c>
      <c r="AB378" s="80" t="e">
        <f>'5th Cycle Summary-Final'!S378-VLOOKUP(FinalComparison!$G378,'SB35 Determination Data'!$K$4:$AN$415,AB$2,FALSE)</f>
        <v>#N/A</v>
      </c>
      <c r="AC378" s="80" t="e">
        <f>'5th Cycle Summary-Final'!T378-VLOOKUP(FinalComparison!$G378,'SB35 Determination Data'!$K$4:$AN$415,AC$2,FALSE)</f>
        <v>#N/A</v>
      </c>
      <c r="AD378" s="80" t="e">
        <f>'5th Cycle Summary-Final'!U378-VLOOKUP(FinalComparison!$G378,'SB35 Determination Data'!$K$4:$AN$415,AD$2,FALSE)</f>
        <v>#N/A</v>
      </c>
      <c r="AE378" s="80" t="e">
        <f>'5th Cycle Summary-Final'!V378-VLOOKUP(FinalComparison!$G378,'SB35 Determination Data'!$K$4:$AN$415,AE$2,FALSE)</f>
        <v>#N/A</v>
      </c>
      <c r="AF378" s="80" t="e">
        <f>'5th Cycle Summary-Final'!W378-VLOOKUP(FinalComparison!$G378,'SB35 Determination Data'!$K$4:$AN$415,AF$2,FALSE)</f>
        <v>#N/A</v>
      </c>
    </row>
    <row r="379" spans="1:32" x14ac:dyDescent="0.2">
      <c r="A379" t="s">
        <v>81</v>
      </c>
      <c r="F379" t="s">
        <v>8</v>
      </c>
      <c r="G379" t="s">
        <v>323</v>
      </c>
      <c r="H379" s="80" t="e">
        <f>'5th Cycle Summary-Final'!D379-VLOOKUP(FinalComparison!$G379,'SB35 Determination Data'!$K$4:$AN$415,H$2,FALSE)</f>
        <v>#N/A</v>
      </c>
      <c r="I379" s="80" t="e">
        <f>'5th Cycle Summary-Final'!E379-VLOOKUP(FinalComparison!$G379,'SB35 Determination Data'!$K$4:$AN$415,I$2,FALSE)</f>
        <v>#N/A</v>
      </c>
      <c r="J379" s="80" t="e">
        <f>'5th Cycle Summary-Final'!F379-VLOOKUP(FinalComparison!$G379,'SB35 Determination Data'!$K$4:$AN$415,J$2,FALSE)</f>
        <v>#N/A</v>
      </c>
      <c r="K379" s="80" t="e">
        <f>'5th Cycle Summary-Final'!G379-VLOOKUP(FinalComparison!$G379,'SB35 Determination Data'!$K$4:$AN$415,K$2,FALSE)</f>
        <v>#N/A</v>
      </c>
      <c r="L379" s="80" t="e">
        <f>'5th Cycle Summary-Final'!H379-VLOOKUP(FinalComparison!$G379,'SB35 Determination Data'!$K$4:$AN$415,L$2,FALSE)</f>
        <v>#N/A</v>
      </c>
      <c r="M379" s="80" t="e">
        <f>'5th Cycle Summary-Final'!I379-VLOOKUP(FinalComparison!$G379,'SB35 Determination Data'!$K$4:$AN$415,M$2,FALSE)</f>
        <v>#N/A</v>
      </c>
      <c r="N379" s="80"/>
      <c r="O379" s="80"/>
      <c r="P379" s="80" t="e">
        <f>'5th Cycle Summary-Final'!J379-VLOOKUP(FinalComparison!$G379,'SB35 Determination Data'!$K$4:$AN$415,P$2,FALSE)</f>
        <v>#N/A</v>
      </c>
      <c r="Q379" s="80" t="e">
        <f>'5th Cycle Summary-Final'!K379-VLOOKUP(FinalComparison!$G379,'SB35 Determination Data'!$K$4:$AN$415,Q$2,FALSE)</f>
        <v>#N/A</v>
      </c>
      <c r="R379" s="80" t="e">
        <f>'5th Cycle Summary-Final'!L379-VLOOKUP(FinalComparison!$G379,'SB35 Determination Data'!$K$4:$AN$415,R$2,FALSE)</f>
        <v>#N/A</v>
      </c>
      <c r="S379" s="80" t="e">
        <f>'5th Cycle Summary-Final'!M379-VLOOKUP(FinalComparison!$G379,'SB35 Determination Data'!$K$4:$AN$415,S$2,FALSE)</f>
        <v>#N/A</v>
      </c>
      <c r="T379" s="80" t="e">
        <f>'5th Cycle Summary-Final'!N379-VLOOKUP(FinalComparison!$G379,'SB35 Determination Data'!$K$4:$AN$415,T$2,FALSE)</f>
        <v>#N/A</v>
      </c>
      <c r="U379" s="34"/>
      <c r="V379" s="34"/>
      <c r="W379" s="80" t="e">
        <f>'5th Cycle Summary-Final'!O379-VLOOKUP(FinalComparison!$G379,'SB35 Determination Data'!$K$4:$AN$415,W$2,FALSE)</f>
        <v>#N/A</v>
      </c>
      <c r="X379" s="34"/>
      <c r="Y379" s="80" t="e">
        <f>'5th Cycle Summary-Final'!P379-VLOOKUP(FinalComparison!$G379,'SB35 Determination Data'!$K$4:$AN$415,Y$2,FALSE)</f>
        <v>#N/A</v>
      </c>
      <c r="Z379" s="80" t="e">
        <f>'5th Cycle Summary-Final'!Q379-VLOOKUP(FinalComparison!$G379,'SB35 Determination Data'!$K$4:$AN$415,Z$2,FALSE)</f>
        <v>#N/A</v>
      </c>
      <c r="AA379" s="80" t="e">
        <f>'5th Cycle Summary-Final'!R379-VLOOKUP(FinalComparison!$G379,'SB35 Determination Data'!$K$4:$AN$415,AA$2,FALSE)</f>
        <v>#N/A</v>
      </c>
      <c r="AB379" s="80" t="e">
        <f>'5th Cycle Summary-Final'!S379-VLOOKUP(FinalComparison!$G379,'SB35 Determination Data'!$K$4:$AN$415,AB$2,FALSE)</f>
        <v>#N/A</v>
      </c>
      <c r="AC379" s="80" t="e">
        <f>'5th Cycle Summary-Final'!T379-VLOOKUP(FinalComparison!$G379,'SB35 Determination Data'!$K$4:$AN$415,AC$2,FALSE)</f>
        <v>#N/A</v>
      </c>
      <c r="AD379" s="80" t="e">
        <f>'5th Cycle Summary-Final'!U379-VLOOKUP(FinalComparison!$G379,'SB35 Determination Data'!$K$4:$AN$415,AD$2,FALSE)</f>
        <v>#N/A</v>
      </c>
      <c r="AE379" s="80" t="e">
        <f>'5th Cycle Summary-Final'!V379-VLOOKUP(FinalComparison!$G379,'SB35 Determination Data'!$K$4:$AN$415,AE$2,FALSE)</f>
        <v>#N/A</v>
      </c>
      <c r="AF379" s="80" t="e">
        <f>'5th Cycle Summary-Final'!W379-VLOOKUP(FinalComparison!$G379,'SB35 Determination Data'!$K$4:$AN$415,AF$2,FALSE)</f>
        <v>#N/A</v>
      </c>
    </row>
    <row r="380" spans="1:32" x14ac:dyDescent="0.2">
      <c r="A380" t="s">
        <v>72</v>
      </c>
      <c r="F380" t="s">
        <v>26</v>
      </c>
      <c r="G380" t="s">
        <v>942</v>
      </c>
      <c r="H380" s="80">
        <f>'5th Cycle Summary-Final'!D380-VLOOKUP(FinalComparison!$G380,'SB35 Determination Data'!$K$4:$AN$415,H$2,FALSE)</f>
        <v>0</v>
      </c>
      <c r="I380" s="80">
        <f>'5th Cycle Summary-Final'!E380-VLOOKUP(FinalComparison!$G380,'SB35 Determination Data'!$K$4:$AN$415,I$2,FALSE)</f>
        <v>0</v>
      </c>
      <c r="J380" s="80">
        <f>'5th Cycle Summary-Final'!F380-VLOOKUP(FinalComparison!$G380,'SB35 Determination Data'!$K$4:$AN$415,J$2,FALSE)</f>
        <v>0</v>
      </c>
      <c r="K380" s="80">
        <f>'5th Cycle Summary-Final'!G380-VLOOKUP(FinalComparison!$G380,'SB35 Determination Data'!$K$4:$AN$415,K$2,FALSE)</f>
        <v>0</v>
      </c>
      <c r="L380" s="80">
        <f>'5th Cycle Summary-Final'!H380-VLOOKUP(FinalComparison!$G380,'SB35 Determination Data'!$K$4:$AN$415,L$2,FALSE)</f>
        <v>0</v>
      </c>
      <c r="M380" s="80">
        <f>'5th Cycle Summary-Final'!I380-VLOOKUP(FinalComparison!$G380,'SB35 Determination Data'!$K$4:$AN$415,M$2,FALSE)</f>
        <v>0</v>
      </c>
      <c r="N380" s="80"/>
      <c r="O380" s="80"/>
      <c r="P380" s="80">
        <f>'5th Cycle Summary-Final'!J380-VLOOKUP(FinalComparison!$G380,'SB35 Determination Data'!$K$4:$AN$415,P$2,FALSE)</f>
        <v>0</v>
      </c>
      <c r="Q380" s="80">
        <f>'5th Cycle Summary-Final'!K380-VLOOKUP(FinalComparison!$G380,'SB35 Determination Data'!$K$4:$AN$415,Q$2,FALSE)</f>
        <v>0</v>
      </c>
      <c r="R380" s="80">
        <f>'5th Cycle Summary-Final'!L380-VLOOKUP(FinalComparison!$G380,'SB35 Determination Data'!$K$4:$AN$415,R$2,FALSE)</f>
        <v>0</v>
      </c>
      <c r="S380" s="80">
        <f>'5th Cycle Summary-Final'!M380-VLOOKUP(FinalComparison!$G380,'SB35 Determination Data'!$K$4:$AN$415,S$2,FALSE)</f>
        <v>0</v>
      </c>
      <c r="T380" s="80">
        <f>'5th Cycle Summary-Final'!N380-VLOOKUP(FinalComparison!$G380,'SB35 Determination Data'!$K$4:$AN$415,T$2,FALSE)</f>
        <v>0</v>
      </c>
      <c r="U380" s="34"/>
      <c r="V380" s="34"/>
      <c r="W380" s="80">
        <f>'5th Cycle Summary-Final'!O380-VLOOKUP(FinalComparison!$G380,'SB35 Determination Data'!$K$4:$AN$415,W$2,FALSE)</f>
        <v>0</v>
      </c>
      <c r="X380" s="34"/>
      <c r="Y380" s="80">
        <f>'5th Cycle Summary-Final'!P380-VLOOKUP(FinalComparison!$G380,'SB35 Determination Data'!$K$4:$AN$415,Y$2,FALSE)</f>
        <v>0</v>
      </c>
      <c r="Z380" s="80">
        <f>'5th Cycle Summary-Final'!Q380-VLOOKUP(FinalComparison!$G380,'SB35 Determination Data'!$K$4:$AN$415,Z$2,FALSE)</f>
        <v>0</v>
      </c>
      <c r="AA380" s="80">
        <f>'5th Cycle Summary-Final'!R380-VLOOKUP(FinalComparison!$G380,'SB35 Determination Data'!$K$4:$AN$415,AA$2,FALSE)</f>
        <v>0</v>
      </c>
      <c r="AB380" s="80">
        <f>'5th Cycle Summary-Final'!S380-VLOOKUP(FinalComparison!$G380,'SB35 Determination Data'!$K$4:$AN$415,AB$2,FALSE)</f>
        <v>0</v>
      </c>
      <c r="AC380" s="80">
        <f>'5th Cycle Summary-Final'!T380-VLOOKUP(FinalComparison!$G380,'SB35 Determination Data'!$K$4:$AN$415,AC$2,FALSE)</f>
        <v>0</v>
      </c>
      <c r="AD380" s="80">
        <f>'5th Cycle Summary-Final'!U380-VLOOKUP(FinalComparison!$G380,'SB35 Determination Data'!$K$4:$AN$415,AD$2,FALSE)</f>
        <v>0</v>
      </c>
      <c r="AE380" s="80">
        <f>'5th Cycle Summary-Final'!V380-VLOOKUP(FinalComparison!$G380,'SB35 Determination Data'!$K$4:$AN$415,AE$2,FALSE)</f>
        <v>0</v>
      </c>
      <c r="AF380" s="80">
        <f>'5th Cycle Summary-Final'!W380-VLOOKUP(FinalComparison!$G380,'SB35 Determination Data'!$K$4:$AN$415,AF$2,FALSE)</f>
        <v>0</v>
      </c>
    </row>
    <row r="381" spans="1:32" x14ac:dyDescent="0.2">
      <c r="A381" t="s">
        <v>72</v>
      </c>
      <c r="F381" t="s">
        <v>26</v>
      </c>
      <c r="G381" t="s">
        <v>153</v>
      </c>
      <c r="H381" s="80">
        <f>'5th Cycle Summary-Final'!D381-VLOOKUP(FinalComparison!$G381,'SB35 Determination Data'!$K$4:$AN$415,H$2,FALSE)</f>
        <v>0</v>
      </c>
      <c r="I381" s="80">
        <f>'5th Cycle Summary-Final'!E381-VLOOKUP(FinalComparison!$G381,'SB35 Determination Data'!$K$4:$AN$415,I$2,FALSE)</f>
        <v>0</v>
      </c>
      <c r="J381" s="80">
        <f>'5th Cycle Summary-Final'!F381-VLOOKUP(FinalComparison!$G381,'SB35 Determination Data'!$K$4:$AN$415,J$2,FALSE)</f>
        <v>0</v>
      </c>
      <c r="K381" s="80">
        <f>'5th Cycle Summary-Final'!G381-VLOOKUP(FinalComparison!$G381,'SB35 Determination Data'!$K$4:$AN$415,K$2,FALSE)</f>
        <v>0</v>
      </c>
      <c r="L381" s="80">
        <f>'5th Cycle Summary-Final'!H381-VLOOKUP(FinalComparison!$G381,'SB35 Determination Data'!$K$4:$AN$415,L$2,FALSE)</f>
        <v>0</v>
      </c>
      <c r="M381" s="80">
        <f>'5th Cycle Summary-Final'!I381-VLOOKUP(FinalComparison!$G381,'SB35 Determination Data'!$K$4:$AN$415,M$2,FALSE)</f>
        <v>0</v>
      </c>
      <c r="N381" s="80"/>
      <c r="O381" s="80"/>
      <c r="P381" s="80">
        <f>'5th Cycle Summary-Final'!J381-VLOOKUP(FinalComparison!$G381,'SB35 Determination Data'!$K$4:$AN$415,P$2,FALSE)</f>
        <v>0</v>
      </c>
      <c r="Q381" s="80">
        <f>'5th Cycle Summary-Final'!K381-VLOOKUP(FinalComparison!$G381,'SB35 Determination Data'!$K$4:$AN$415,Q$2,FALSE)</f>
        <v>0</v>
      </c>
      <c r="R381" s="80">
        <f>'5th Cycle Summary-Final'!L381-VLOOKUP(FinalComparison!$G381,'SB35 Determination Data'!$K$4:$AN$415,R$2,FALSE)</f>
        <v>0</v>
      </c>
      <c r="S381" s="80">
        <f>'5th Cycle Summary-Final'!M381-VLOOKUP(FinalComparison!$G381,'SB35 Determination Data'!$K$4:$AN$415,S$2,FALSE)</f>
        <v>0</v>
      </c>
      <c r="T381" s="80">
        <f>'5th Cycle Summary-Final'!N381-VLOOKUP(FinalComparison!$G381,'SB35 Determination Data'!$K$4:$AN$415,T$2,FALSE)</f>
        <v>0</v>
      </c>
      <c r="U381" s="34"/>
      <c r="V381" s="34"/>
      <c r="W381" s="80">
        <f>'5th Cycle Summary-Final'!O381-VLOOKUP(FinalComparison!$G381,'SB35 Determination Data'!$K$4:$AN$415,W$2,FALSE)</f>
        <v>0</v>
      </c>
      <c r="X381" s="34"/>
      <c r="Y381" s="80">
        <f>'5th Cycle Summary-Final'!P381-VLOOKUP(FinalComparison!$G381,'SB35 Determination Data'!$K$4:$AN$415,Y$2,FALSE)</f>
        <v>0</v>
      </c>
      <c r="Z381" s="80">
        <f>'5th Cycle Summary-Final'!Q381-VLOOKUP(FinalComparison!$G381,'SB35 Determination Data'!$K$4:$AN$415,Z$2,FALSE)</f>
        <v>0</v>
      </c>
      <c r="AA381" s="80">
        <f>'5th Cycle Summary-Final'!R381-VLOOKUP(FinalComparison!$G381,'SB35 Determination Data'!$K$4:$AN$415,AA$2,FALSE)</f>
        <v>0</v>
      </c>
      <c r="AB381" s="80">
        <f>'5th Cycle Summary-Final'!S381-VLOOKUP(FinalComparison!$G381,'SB35 Determination Data'!$K$4:$AN$415,AB$2,FALSE)</f>
        <v>0</v>
      </c>
      <c r="AC381" s="80">
        <f>'5th Cycle Summary-Final'!T381-VLOOKUP(FinalComparison!$G381,'SB35 Determination Data'!$K$4:$AN$415,AC$2,FALSE)</f>
        <v>0</v>
      </c>
      <c r="AD381" s="80">
        <f>'5th Cycle Summary-Final'!U381-VLOOKUP(FinalComparison!$G381,'SB35 Determination Data'!$K$4:$AN$415,AD$2,FALSE)</f>
        <v>-23</v>
      </c>
      <c r="AE381" s="80">
        <f>'5th Cycle Summary-Final'!V381-VLOOKUP(FinalComparison!$G381,'SB35 Determination Data'!$K$4:$AN$415,AE$2,FALSE)</f>
        <v>23</v>
      </c>
      <c r="AF381" s="80">
        <f>'5th Cycle Summary-Final'!W381-VLOOKUP(FinalComparison!$G381,'SB35 Determination Data'!$K$4:$AN$415,AF$2,FALSE)</f>
        <v>-0.24731182795698925</v>
      </c>
    </row>
    <row r="382" spans="1:32" x14ac:dyDescent="0.2">
      <c r="A382" t="s">
        <v>72</v>
      </c>
      <c r="F382" t="s">
        <v>26</v>
      </c>
      <c r="G382" t="s">
        <v>197</v>
      </c>
      <c r="H382" s="80">
        <f>'5th Cycle Summary-Final'!D382-VLOOKUP(FinalComparison!$G382,'SB35 Determination Data'!$K$4:$AN$415,H$2,FALSE)</f>
        <v>1028</v>
      </c>
      <c r="I382" s="80">
        <f>'5th Cycle Summary-Final'!E382-VLOOKUP(FinalComparison!$G382,'SB35 Determination Data'!$K$4:$AN$415,I$2,FALSE)</f>
        <v>0</v>
      </c>
      <c r="J382" s="80">
        <f>'5th Cycle Summary-Final'!F382-VLOOKUP(FinalComparison!$G382,'SB35 Determination Data'!$K$4:$AN$415,J$2,FALSE)</f>
        <v>0</v>
      </c>
      <c r="K382" s="80">
        <f>'5th Cycle Summary-Final'!G382-VLOOKUP(FinalComparison!$G382,'SB35 Determination Data'!$K$4:$AN$415,K$2,FALSE)</f>
        <v>0</v>
      </c>
      <c r="L382" s="80">
        <f>'5th Cycle Summary-Final'!H382-VLOOKUP(FinalComparison!$G382,'SB35 Determination Data'!$K$4:$AN$415,L$2,FALSE)</f>
        <v>1028</v>
      </c>
      <c r="M382" s="80">
        <f>'5th Cycle Summary-Final'!I382-VLOOKUP(FinalComparison!$G382,'SB35 Determination Data'!$K$4:$AN$415,M$2,FALSE)</f>
        <v>0</v>
      </c>
      <c r="N382" s="80"/>
      <c r="O382" s="80"/>
      <c r="P382" s="80">
        <f>'5th Cycle Summary-Final'!J382-VLOOKUP(FinalComparison!$G382,'SB35 Determination Data'!$K$4:$AN$415,P$2,FALSE)</f>
        <v>792</v>
      </c>
      <c r="Q382" s="80">
        <f>'5th Cycle Summary-Final'!K382-VLOOKUP(FinalComparison!$G382,'SB35 Determination Data'!$K$4:$AN$415,Q$2,FALSE)</f>
        <v>-6</v>
      </c>
      <c r="R382" s="80">
        <f>'5th Cycle Summary-Final'!L382-VLOOKUP(FinalComparison!$G382,'SB35 Determination Data'!$K$4:$AN$415,R$2,FALSE)</f>
        <v>-5</v>
      </c>
      <c r="S382" s="80">
        <f>'5th Cycle Summary-Final'!M382-VLOOKUP(FinalComparison!$G382,'SB35 Determination Data'!$K$4:$AN$415,S$2,FALSE)</f>
        <v>-1</v>
      </c>
      <c r="T382" s="80">
        <f>'5th Cycle Summary-Final'!N382-VLOOKUP(FinalComparison!$G382,'SB35 Determination Data'!$K$4:$AN$415,T$2,FALSE)</f>
        <v>798</v>
      </c>
      <c r="U382" s="34"/>
      <c r="V382" s="34"/>
      <c r="W382" s="80">
        <f>'5th Cycle Summary-Final'!O382-VLOOKUP(FinalComparison!$G382,'SB35 Determination Data'!$K$4:$AN$415,W$2,FALSE)</f>
        <v>-2.8465952405072461E-2</v>
      </c>
      <c r="X382" s="34"/>
      <c r="Y382" s="80">
        <f>'5th Cycle Summary-Final'!P382-VLOOKUP(FinalComparison!$G382,'SB35 Determination Data'!$K$4:$AN$415,Y$2,FALSE)</f>
        <v>1022</v>
      </c>
      <c r="Z382" s="80">
        <f>'5th Cycle Summary-Final'!Q382-VLOOKUP(FinalComparison!$G382,'SB35 Determination Data'!$K$4:$AN$415,Z$2,FALSE)</f>
        <v>-87</v>
      </c>
      <c r="AA382" s="80">
        <f>'5th Cycle Summary-Final'!R382-VLOOKUP(FinalComparison!$G382,'SB35 Determination Data'!$K$4:$AN$415,AA$2,FALSE)</f>
        <v>1109</v>
      </c>
      <c r="AB382" s="80">
        <f>'5th Cycle Summary-Final'!S382-VLOOKUP(FinalComparison!$G382,'SB35 Determination Data'!$K$4:$AN$415,AB$2,FALSE)</f>
        <v>-0.10492331419758374</v>
      </c>
      <c r="AC382" s="80">
        <f>'5th Cycle Summary-Final'!T382-VLOOKUP(FinalComparison!$G382,'SB35 Determination Data'!$K$4:$AN$415,AC$2,FALSE)</f>
        <v>1072</v>
      </c>
      <c r="AD382" s="80">
        <f>'5th Cycle Summary-Final'!U382-VLOOKUP(FinalComparison!$G382,'SB35 Determination Data'!$K$4:$AN$415,AD$2,FALSE)</f>
        <v>-120</v>
      </c>
      <c r="AE382" s="80">
        <f>'5th Cycle Summary-Final'!V382-VLOOKUP(FinalComparison!$G382,'SB35 Determination Data'!$K$4:$AN$415,AE$2,FALSE)</f>
        <v>1192</v>
      </c>
      <c r="AF382" s="80">
        <f>'5th Cycle Summary-Final'!W382-VLOOKUP(FinalComparison!$G382,'SB35 Determination Data'!$K$4:$AN$415,AF$2,FALSE)</f>
        <v>-7.5672823545613346E-2</v>
      </c>
    </row>
    <row r="383" spans="1:32" x14ac:dyDescent="0.2">
      <c r="A383" t="s">
        <v>72</v>
      </c>
      <c r="F383" t="s">
        <v>26</v>
      </c>
      <c r="G383" t="s">
        <v>957</v>
      </c>
      <c r="H383" s="80">
        <f>'5th Cycle Summary-Final'!D383-VLOOKUP(FinalComparison!$G383,'SB35 Determination Data'!$K$4:$AN$415,H$2,FALSE)</f>
        <v>0</v>
      </c>
      <c r="I383" s="80">
        <f>'5th Cycle Summary-Final'!E383-VLOOKUP(FinalComparison!$G383,'SB35 Determination Data'!$K$4:$AN$415,I$2,FALSE)</f>
        <v>0</v>
      </c>
      <c r="J383" s="80">
        <f>'5th Cycle Summary-Final'!F383-VLOOKUP(FinalComparison!$G383,'SB35 Determination Data'!$K$4:$AN$415,J$2,FALSE)</f>
        <v>0</v>
      </c>
      <c r="K383" s="80">
        <f>'5th Cycle Summary-Final'!G383-VLOOKUP(FinalComparison!$G383,'SB35 Determination Data'!$K$4:$AN$415,K$2,FALSE)</f>
        <v>0</v>
      </c>
      <c r="L383" s="80">
        <f>'5th Cycle Summary-Final'!H383-VLOOKUP(FinalComparison!$G383,'SB35 Determination Data'!$K$4:$AN$415,L$2,FALSE)</f>
        <v>0</v>
      </c>
      <c r="M383" s="80">
        <f>'5th Cycle Summary-Final'!I383-VLOOKUP(FinalComparison!$G383,'SB35 Determination Data'!$K$4:$AN$415,M$2,FALSE)</f>
        <v>0</v>
      </c>
      <c r="N383" s="80"/>
      <c r="O383" s="80"/>
      <c r="P383" s="80">
        <f>'5th Cycle Summary-Final'!J383-VLOOKUP(FinalComparison!$G383,'SB35 Determination Data'!$K$4:$AN$415,P$2,FALSE)</f>
        <v>0</v>
      </c>
      <c r="Q383" s="80">
        <f>'5th Cycle Summary-Final'!K383-VLOOKUP(FinalComparison!$G383,'SB35 Determination Data'!$K$4:$AN$415,Q$2,FALSE)</f>
        <v>-1</v>
      </c>
      <c r="R383" s="80">
        <f>'5th Cycle Summary-Final'!L383-VLOOKUP(FinalComparison!$G383,'SB35 Determination Data'!$K$4:$AN$415,R$2,FALSE)</f>
        <v>0</v>
      </c>
      <c r="S383" s="80">
        <f>'5th Cycle Summary-Final'!M383-VLOOKUP(FinalComparison!$G383,'SB35 Determination Data'!$K$4:$AN$415,S$2,FALSE)</f>
        <v>-1</v>
      </c>
      <c r="T383" s="80">
        <f>'5th Cycle Summary-Final'!N383-VLOOKUP(FinalComparison!$G383,'SB35 Determination Data'!$K$4:$AN$415,T$2,FALSE)</f>
        <v>1</v>
      </c>
      <c r="U383" s="34"/>
      <c r="V383" s="34"/>
      <c r="W383" s="80">
        <f>'5th Cycle Summary-Final'!O383-VLOOKUP(FinalComparison!$G383,'SB35 Determination Data'!$K$4:$AN$415,W$2,FALSE)</f>
        <v>-4.9504950495049506E-3</v>
      </c>
      <c r="X383" s="34"/>
      <c r="Y383" s="80">
        <f>'5th Cycle Summary-Final'!P383-VLOOKUP(FinalComparison!$G383,'SB35 Determination Data'!$K$4:$AN$415,Y$2,FALSE)</f>
        <v>0</v>
      </c>
      <c r="Z383" s="80">
        <f>'5th Cycle Summary-Final'!Q383-VLOOKUP(FinalComparison!$G383,'SB35 Determination Data'!$K$4:$AN$415,Z$2,FALSE)</f>
        <v>-4</v>
      </c>
      <c r="AA383" s="80">
        <f>'5th Cycle Summary-Final'!R383-VLOOKUP(FinalComparison!$G383,'SB35 Determination Data'!$K$4:$AN$415,AA$2,FALSE)</f>
        <v>4</v>
      </c>
      <c r="AB383" s="80">
        <f>'5th Cycle Summary-Final'!S383-VLOOKUP(FinalComparison!$G383,'SB35 Determination Data'!$K$4:$AN$415,AB$2,FALSE)</f>
        <v>-1.9047619047619091E-2</v>
      </c>
      <c r="AC383" s="80">
        <f>'5th Cycle Summary-Final'!T383-VLOOKUP(FinalComparison!$G383,'SB35 Determination Data'!$K$4:$AN$415,AC$2,FALSE)</f>
        <v>0</v>
      </c>
      <c r="AD383" s="80">
        <f>'5th Cycle Summary-Final'!U383-VLOOKUP(FinalComparison!$G383,'SB35 Determination Data'!$K$4:$AN$415,AD$2,FALSE)</f>
        <v>-119</v>
      </c>
      <c r="AE383" s="80">
        <f>'5th Cycle Summary-Final'!V383-VLOOKUP(FinalComparison!$G383,'SB35 Determination Data'!$K$4:$AN$415,AE$2,FALSE)</f>
        <v>119</v>
      </c>
      <c r="AF383" s="80">
        <f>'5th Cycle Summary-Final'!W383-VLOOKUP(FinalComparison!$G383,'SB35 Determination Data'!$K$4:$AN$415,AF$2,FALSE)</f>
        <v>-0.22884615384615381</v>
      </c>
    </row>
    <row r="384" spans="1:32" x14ac:dyDescent="0.2">
      <c r="A384" t="s">
        <v>72</v>
      </c>
      <c r="F384" t="s">
        <v>26</v>
      </c>
      <c r="G384" t="s">
        <v>252</v>
      </c>
      <c r="H384" s="80">
        <f>'5th Cycle Summary-Final'!D384-VLOOKUP(FinalComparison!$G384,'SB35 Determination Data'!$K$4:$AN$415,H$2,FALSE)</f>
        <v>0</v>
      </c>
      <c r="I384" s="80">
        <f>'5th Cycle Summary-Final'!E384-VLOOKUP(FinalComparison!$G384,'SB35 Determination Data'!$K$4:$AN$415,I$2,FALSE)</f>
        <v>0</v>
      </c>
      <c r="J384" s="80">
        <f>'5th Cycle Summary-Final'!F384-VLOOKUP(FinalComparison!$G384,'SB35 Determination Data'!$K$4:$AN$415,J$2,FALSE)</f>
        <v>0</v>
      </c>
      <c r="K384" s="80">
        <f>'5th Cycle Summary-Final'!G384-VLOOKUP(FinalComparison!$G384,'SB35 Determination Data'!$K$4:$AN$415,K$2,FALSE)</f>
        <v>0</v>
      </c>
      <c r="L384" s="80">
        <f>'5th Cycle Summary-Final'!H384-VLOOKUP(FinalComparison!$G384,'SB35 Determination Data'!$K$4:$AN$415,L$2,FALSE)</f>
        <v>0</v>
      </c>
      <c r="M384" s="80">
        <f>'5th Cycle Summary-Final'!I384-VLOOKUP(FinalComparison!$G384,'SB35 Determination Data'!$K$4:$AN$415,M$2,FALSE)</f>
        <v>0</v>
      </c>
      <c r="N384" s="80"/>
      <c r="O384" s="80"/>
      <c r="P384" s="80">
        <f>'5th Cycle Summary-Final'!J384-VLOOKUP(FinalComparison!$G384,'SB35 Determination Data'!$K$4:$AN$415,P$2,FALSE)</f>
        <v>0</v>
      </c>
      <c r="Q384" s="80">
        <f>'5th Cycle Summary-Final'!K384-VLOOKUP(FinalComparison!$G384,'SB35 Determination Data'!$K$4:$AN$415,Q$2,FALSE)</f>
        <v>0</v>
      </c>
      <c r="R384" s="80">
        <f>'5th Cycle Summary-Final'!L384-VLOOKUP(FinalComparison!$G384,'SB35 Determination Data'!$K$4:$AN$415,R$2,FALSE)</f>
        <v>0</v>
      </c>
      <c r="S384" s="80">
        <f>'5th Cycle Summary-Final'!M384-VLOOKUP(FinalComparison!$G384,'SB35 Determination Data'!$K$4:$AN$415,S$2,FALSE)</f>
        <v>0</v>
      </c>
      <c r="T384" s="80">
        <f>'5th Cycle Summary-Final'!N384-VLOOKUP(FinalComparison!$G384,'SB35 Determination Data'!$K$4:$AN$415,T$2,FALSE)</f>
        <v>0</v>
      </c>
      <c r="U384" s="34"/>
      <c r="V384" s="34"/>
      <c r="W384" s="80">
        <f>'5th Cycle Summary-Final'!O384-VLOOKUP(FinalComparison!$G384,'SB35 Determination Data'!$K$4:$AN$415,W$2,FALSE)</f>
        <v>0</v>
      </c>
      <c r="X384" s="34"/>
      <c r="Y384" s="80">
        <f>'5th Cycle Summary-Final'!P384-VLOOKUP(FinalComparison!$G384,'SB35 Determination Data'!$K$4:$AN$415,Y$2,FALSE)</f>
        <v>0</v>
      </c>
      <c r="Z384" s="80">
        <f>'5th Cycle Summary-Final'!Q384-VLOOKUP(FinalComparison!$G384,'SB35 Determination Data'!$K$4:$AN$415,Z$2,FALSE)</f>
        <v>0</v>
      </c>
      <c r="AA384" s="80">
        <f>'5th Cycle Summary-Final'!R384-VLOOKUP(FinalComparison!$G384,'SB35 Determination Data'!$K$4:$AN$415,AA$2,FALSE)</f>
        <v>0</v>
      </c>
      <c r="AB384" s="80">
        <f>'5th Cycle Summary-Final'!S384-VLOOKUP(FinalComparison!$G384,'SB35 Determination Data'!$K$4:$AN$415,AB$2,FALSE)</f>
        <v>0</v>
      </c>
      <c r="AC384" s="80">
        <f>'5th Cycle Summary-Final'!T384-VLOOKUP(FinalComparison!$G384,'SB35 Determination Data'!$K$4:$AN$415,AC$2,FALSE)</f>
        <v>0</v>
      </c>
      <c r="AD384" s="80">
        <f>'5th Cycle Summary-Final'!U384-VLOOKUP(FinalComparison!$G384,'SB35 Determination Data'!$K$4:$AN$415,AD$2,FALSE)</f>
        <v>-38</v>
      </c>
      <c r="AE384" s="80">
        <f>'5th Cycle Summary-Final'!V384-VLOOKUP(FinalComparison!$G384,'SB35 Determination Data'!$K$4:$AN$415,AE$2,FALSE)</f>
        <v>38</v>
      </c>
      <c r="AF384" s="80">
        <f>'5th Cycle Summary-Final'!W384-VLOOKUP(FinalComparison!$G384,'SB35 Determination Data'!$K$4:$AN$415,AF$2,FALSE)</f>
        <v>-7.0895522388059698E-2</v>
      </c>
    </row>
    <row r="385" spans="1:32" x14ac:dyDescent="0.2">
      <c r="A385" t="s">
        <v>72</v>
      </c>
      <c r="F385" t="s">
        <v>26</v>
      </c>
      <c r="G385" t="s">
        <v>296</v>
      </c>
      <c r="H385" s="80" t="e">
        <f>'5th Cycle Summary-Final'!D385-VLOOKUP(FinalComparison!$G385,'SB35 Determination Data'!$K$4:$AN$415,H$2,FALSE)</f>
        <v>#N/A</v>
      </c>
      <c r="I385" s="80" t="e">
        <f>'5th Cycle Summary-Final'!E385-VLOOKUP(FinalComparison!$G385,'SB35 Determination Data'!$K$4:$AN$415,I$2,FALSE)</f>
        <v>#N/A</v>
      </c>
      <c r="J385" s="80" t="e">
        <f>'5th Cycle Summary-Final'!F385-VLOOKUP(FinalComparison!$G385,'SB35 Determination Data'!$K$4:$AN$415,J$2,FALSE)</f>
        <v>#N/A</v>
      </c>
      <c r="K385" s="80" t="e">
        <f>'5th Cycle Summary-Final'!G385-VLOOKUP(FinalComparison!$G385,'SB35 Determination Data'!$K$4:$AN$415,K$2,FALSE)</f>
        <v>#N/A</v>
      </c>
      <c r="L385" s="80" t="e">
        <f>'5th Cycle Summary-Final'!H385-VLOOKUP(FinalComparison!$G385,'SB35 Determination Data'!$K$4:$AN$415,L$2,FALSE)</f>
        <v>#N/A</v>
      </c>
      <c r="M385" s="80" t="e">
        <f>'5th Cycle Summary-Final'!I385-VLOOKUP(FinalComparison!$G385,'SB35 Determination Data'!$K$4:$AN$415,M$2,FALSE)</f>
        <v>#N/A</v>
      </c>
      <c r="N385" s="80"/>
      <c r="O385" s="80"/>
      <c r="P385" s="80" t="e">
        <f>'5th Cycle Summary-Final'!J385-VLOOKUP(FinalComparison!$G385,'SB35 Determination Data'!$K$4:$AN$415,P$2,FALSE)</f>
        <v>#N/A</v>
      </c>
      <c r="Q385" s="80" t="e">
        <f>'5th Cycle Summary-Final'!K385-VLOOKUP(FinalComparison!$G385,'SB35 Determination Data'!$K$4:$AN$415,Q$2,FALSE)</f>
        <v>#N/A</v>
      </c>
      <c r="R385" s="80" t="e">
        <f>'5th Cycle Summary-Final'!L385-VLOOKUP(FinalComparison!$G385,'SB35 Determination Data'!$K$4:$AN$415,R$2,FALSE)</f>
        <v>#N/A</v>
      </c>
      <c r="S385" s="80" t="e">
        <f>'5th Cycle Summary-Final'!M385-VLOOKUP(FinalComparison!$G385,'SB35 Determination Data'!$K$4:$AN$415,S$2,FALSE)</f>
        <v>#N/A</v>
      </c>
      <c r="T385" s="80" t="e">
        <f>'5th Cycle Summary-Final'!N385-VLOOKUP(FinalComparison!$G385,'SB35 Determination Data'!$K$4:$AN$415,T$2,FALSE)</f>
        <v>#N/A</v>
      </c>
      <c r="U385" s="34"/>
      <c r="V385" s="34"/>
      <c r="W385" s="80" t="e">
        <f>'5th Cycle Summary-Final'!O385-VLOOKUP(FinalComparison!$G385,'SB35 Determination Data'!$K$4:$AN$415,W$2,FALSE)</f>
        <v>#N/A</v>
      </c>
      <c r="X385" s="34"/>
      <c r="Y385" s="80" t="e">
        <f>'5th Cycle Summary-Final'!P385-VLOOKUP(FinalComparison!$G385,'SB35 Determination Data'!$K$4:$AN$415,Y$2,FALSE)</f>
        <v>#N/A</v>
      </c>
      <c r="Z385" s="80" t="e">
        <f>'5th Cycle Summary-Final'!Q385-VLOOKUP(FinalComparison!$G385,'SB35 Determination Data'!$K$4:$AN$415,Z$2,FALSE)</f>
        <v>#N/A</v>
      </c>
      <c r="AA385" s="80" t="e">
        <f>'5th Cycle Summary-Final'!R385-VLOOKUP(FinalComparison!$G385,'SB35 Determination Data'!$K$4:$AN$415,AA$2,FALSE)</f>
        <v>#N/A</v>
      </c>
      <c r="AB385" s="80" t="e">
        <f>'5th Cycle Summary-Final'!S385-VLOOKUP(FinalComparison!$G385,'SB35 Determination Data'!$K$4:$AN$415,AB$2,FALSE)</f>
        <v>#N/A</v>
      </c>
      <c r="AC385" s="80" t="e">
        <f>'5th Cycle Summary-Final'!T385-VLOOKUP(FinalComparison!$G385,'SB35 Determination Data'!$K$4:$AN$415,AC$2,FALSE)</f>
        <v>#N/A</v>
      </c>
      <c r="AD385" s="80" t="e">
        <f>'5th Cycle Summary-Final'!U385-VLOOKUP(FinalComparison!$G385,'SB35 Determination Data'!$K$4:$AN$415,AD$2,FALSE)</f>
        <v>#N/A</v>
      </c>
      <c r="AE385" s="80" t="e">
        <f>'5th Cycle Summary-Final'!V385-VLOOKUP(FinalComparison!$G385,'SB35 Determination Data'!$K$4:$AN$415,AE$2,FALSE)</f>
        <v>#N/A</v>
      </c>
      <c r="AF385" s="80" t="e">
        <f>'5th Cycle Summary-Final'!W385-VLOOKUP(FinalComparison!$G385,'SB35 Determination Data'!$K$4:$AN$415,AF$2,FALSE)</f>
        <v>#N/A</v>
      </c>
    </row>
    <row r="386" spans="1:32" x14ac:dyDescent="0.2">
      <c r="A386" t="s">
        <v>72</v>
      </c>
      <c r="F386" t="s">
        <v>26</v>
      </c>
      <c r="G386" t="s">
        <v>308</v>
      </c>
      <c r="H386" s="80" t="e">
        <f>'5th Cycle Summary-Final'!D386-VLOOKUP(FinalComparison!$G386,'SB35 Determination Data'!$K$4:$AN$415,H$2,FALSE)</f>
        <v>#N/A</v>
      </c>
      <c r="I386" s="80" t="e">
        <f>'5th Cycle Summary-Final'!E386-VLOOKUP(FinalComparison!$G386,'SB35 Determination Data'!$K$4:$AN$415,I$2,FALSE)</f>
        <v>#N/A</v>
      </c>
      <c r="J386" s="80" t="e">
        <f>'5th Cycle Summary-Final'!F386-VLOOKUP(FinalComparison!$G386,'SB35 Determination Data'!$K$4:$AN$415,J$2,FALSE)</f>
        <v>#N/A</v>
      </c>
      <c r="K386" s="80" t="e">
        <f>'5th Cycle Summary-Final'!G386-VLOOKUP(FinalComparison!$G386,'SB35 Determination Data'!$K$4:$AN$415,K$2,FALSE)</f>
        <v>#N/A</v>
      </c>
      <c r="L386" s="80" t="e">
        <f>'5th Cycle Summary-Final'!H386-VLOOKUP(FinalComparison!$G386,'SB35 Determination Data'!$K$4:$AN$415,L$2,FALSE)</f>
        <v>#N/A</v>
      </c>
      <c r="M386" s="80" t="e">
        <f>'5th Cycle Summary-Final'!I386-VLOOKUP(FinalComparison!$G386,'SB35 Determination Data'!$K$4:$AN$415,M$2,FALSE)</f>
        <v>#N/A</v>
      </c>
      <c r="N386" s="80"/>
      <c r="O386" s="80"/>
      <c r="P386" s="80" t="e">
        <f>'5th Cycle Summary-Final'!J386-VLOOKUP(FinalComparison!$G386,'SB35 Determination Data'!$K$4:$AN$415,P$2,FALSE)</f>
        <v>#N/A</v>
      </c>
      <c r="Q386" s="80" t="e">
        <f>'5th Cycle Summary-Final'!K386-VLOOKUP(FinalComparison!$G386,'SB35 Determination Data'!$K$4:$AN$415,Q$2,FALSE)</f>
        <v>#N/A</v>
      </c>
      <c r="R386" s="80" t="e">
        <f>'5th Cycle Summary-Final'!L386-VLOOKUP(FinalComparison!$G386,'SB35 Determination Data'!$K$4:$AN$415,R$2,FALSE)</f>
        <v>#N/A</v>
      </c>
      <c r="S386" s="80" t="e">
        <f>'5th Cycle Summary-Final'!M386-VLOOKUP(FinalComparison!$G386,'SB35 Determination Data'!$K$4:$AN$415,S$2,FALSE)</f>
        <v>#N/A</v>
      </c>
      <c r="T386" s="80" t="e">
        <f>'5th Cycle Summary-Final'!N386-VLOOKUP(FinalComparison!$G386,'SB35 Determination Data'!$K$4:$AN$415,T$2,FALSE)</f>
        <v>#N/A</v>
      </c>
      <c r="U386" s="34"/>
      <c r="V386" s="34"/>
      <c r="W386" s="80" t="e">
        <f>'5th Cycle Summary-Final'!O386-VLOOKUP(FinalComparison!$G386,'SB35 Determination Data'!$K$4:$AN$415,W$2,FALSE)</f>
        <v>#N/A</v>
      </c>
      <c r="X386" s="34"/>
      <c r="Y386" s="80" t="e">
        <f>'5th Cycle Summary-Final'!P386-VLOOKUP(FinalComparison!$G386,'SB35 Determination Data'!$K$4:$AN$415,Y$2,FALSE)</f>
        <v>#N/A</v>
      </c>
      <c r="Z386" s="80" t="e">
        <f>'5th Cycle Summary-Final'!Q386-VLOOKUP(FinalComparison!$G386,'SB35 Determination Data'!$K$4:$AN$415,Z$2,FALSE)</f>
        <v>#N/A</v>
      </c>
      <c r="AA386" s="80" t="e">
        <f>'5th Cycle Summary-Final'!R386-VLOOKUP(FinalComparison!$G386,'SB35 Determination Data'!$K$4:$AN$415,AA$2,FALSE)</f>
        <v>#N/A</v>
      </c>
      <c r="AB386" s="80" t="e">
        <f>'5th Cycle Summary-Final'!S386-VLOOKUP(FinalComparison!$G386,'SB35 Determination Data'!$K$4:$AN$415,AB$2,FALSE)</f>
        <v>#N/A</v>
      </c>
      <c r="AC386" s="80" t="e">
        <f>'5th Cycle Summary-Final'!T386-VLOOKUP(FinalComparison!$G386,'SB35 Determination Data'!$K$4:$AN$415,AC$2,FALSE)</f>
        <v>#N/A</v>
      </c>
      <c r="AD386" s="80" t="e">
        <f>'5th Cycle Summary-Final'!U386-VLOOKUP(FinalComparison!$G386,'SB35 Determination Data'!$K$4:$AN$415,AD$2,FALSE)</f>
        <v>#N/A</v>
      </c>
      <c r="AE386" s="80" t="e">
        <f>'5th Cycle Summary-Final'!V386-VLOOKUP(FinalComparison!$G386,'SB35 Determination Data'!$K$4:$AN$415,AE$2,FALSE)</f>
        <v>#N/A</v>
      </c>
      <c r="AF386" s="80" t="e">
        <f>'5th Cycle Summary-Final'!W386-VLOOKUP(FinalComparison!$G386,'SB35 Determination Data'!$K$4:$AN$415,AF$2,FALSE)</f>
        <v>#N/A</v>
      </c>
    </row>
    <row r="387" spans="1:32" x14ac:dyDescent="0.2">
      <c r="A387" t="s">
        <v>177</v>
      </c>
      <c r="F387" t="s">
        <v>32</v>
      </c>
      <c r="G387" t="s">
        <v>176</v>
      </c>
      <c r="H387" s="80">
        <f>'5th Cycle Summary-Final'!D387-VLOOKUP(FinalComparison!$G387,'SB35 Determination Data'!$K$4:$AN$415,H$2,FALSE)</f>
        <v>-52</v>
      </c>
      <c r="I387" s="80">
        <f>'5th Cycle Summary-Final'!E387-VLOOKUP(FinalComparison!$G387,'SB35 Determination Data'!$K$4:$AN$415,I$2,FALSE)</f>
        <v>0</v>
      </c>
      <c r="J387" s="80">
        <f>'5th Cycle Summary-Final'!F387-VLOOKUP(FinalComparison!$G387,'SB35 Determination Data'!$K$4:$AN$415,J$2,FALSE)</f>
        <v>0</v>
      </c>
      <c r="K387" s="80">
        <f>'5th Cycle Summary-Final'!G387-VLOOKUP(FinalComparison!$G387,'SB35 Determination Data'!$K$4:$AN$415,K$2,FALSE)</f>
        <v>0</v>
      </c>
      <c r="L387" s="80">
        <f>'5th Cycle Summary-Final'!H387-VLOOKUP(FinalComparison!$G387,'SB35 Determination Data'!$K$4:$AN$415,L$2,FALSE)</f>
        <v>-52</v>
      </c>
      <c r="M387" s="80">
        <f>'5th Cycle Summary-Final'!I387-VLOOKUP(FinalComparison!$G387,'SB35 Determination Data'!$K$4:$AN$415,M$2,FALSE)</f>
        <v>0.44230769230769229</v>
      </c>
      <c r="N387" s="80"/>
      <c r="O387" s="80"/>
      <c r="P387" s="80">
        <f>'5th Cycle Summary-Final'!J387-VLOOKUP(FinalComparison!$G387,'SB35 Determination Data'!$K$4:$AN$415,P$2,FALSE)</f>
        <v>0</v>
      </c>
      <c r="Q387" s="80">
        <f>'5th Cycle Summary-Final'!K387-VLOOKUP(FinalComparison!$G387,'SB35 Determination Data'!$K$4:$AN$415,Q$2,FALSE)</f>
        <v>0</v>
      </c>
      <c r="R387" s="80">
        <f>'5th Cycle Summary-Final'!L387-VLOOKUP(FinalComparison!$G387,'SB35 Determination Data'!$K$4:$AN$415,R$2,FALSE)</f>
        <v>0</v>
      </c>
      <c r="S387" s="80">
        <f>'5th Cycle Summary-Final'!M387-VLOOKUP(FinalComparison!$G387,'SB35 Determination Data'!$K$4:$AN$415,S$2,FALSE)</f>
        <v>0</v>
      </c>
      <c r="T387" s="80">
        <f>'5th Cycle Summary-Final'!N387-VLOOKUP(FinalComparison!$G387,'SB35 Determination Data'!$K$4:$AN$415,T$2,FALSE)</f>
        <v>0</v>
      </c>
      <c r="U387" s="34"/>
      <c r="V387" s="34"/>
      <c r="W387" s="80">
        <f>'5th Cycle Summary-Final'!O387-VLOOKUP(FinalComparison!$G387,'SB35 Determination Data'!$K$4:$AN$415,W$2,FALSE)</f>
        <v>0</v>
      </c>
      <c r="X387" s="34"/>
      <c r="Y387" s="80">
        <f>'5th Cycle Summary-Final'!P387-VLOOKUP(FinalComparison!$G387,'SB35 Determination Data'!$K$4:$AN$415,Y$2,FALSE)</f>
        <v>0</v>
      </c>
      <c r="Z387" s="80">
        <f>'5th Cycle Summary-Final'!Q387-VLOOKUP(FinalComparison!$G387,'SB35 Determination Data'!$K$4:$AN$415,Z$2,FALSE)</f>
        <v>0</v>
      </c>
      <c r="AA387" s="80">
        <f>'5th Cycle Summary-Final'!R387-VLOOKUP(FinalComparison!$G387,'SB35 Determination Data'!$K$4:$AN$415,AA$2,FALSE)</f>
        <v>0</v>
      </c>
      <c r="AB387" s="80">
        <f>'5th Cycle Summary-Final'!S387-VLOOKUP(FinalComparison!$G387,'SB35 Determination Data'!$K$4:$AN$415,AB$2,FALSE)</f>
        <v>0</v>
      </c>
      <c r="AC387" s="80">
        <f>'5th Cycle Summary-Final'!T387-VLOOKUP(FinalComparison!$G387,'SB35 Determination Data'!$K$4:$AN$415,AC$2,FALSE)</f>
        <v>0</v>
      </c>
      <c r="AD387" s="80">
        <f>'5th Cycle Summary-Final'!U387-VLOOKUP(FinalComparison!$G387,'SB35 Determination Data'!$K$4:$AN$415,AD$2,FALSE)</f>
        <v>0</v>
      </c>
      <c r="AE387" s="80">
        <f>'5th Cycle Summary-Final'!V387-VLOOKUP(FinalComparison!$G387,'SB35 Determination Data'!$K$4:$AN$415,AE$2,FALSE)</f>
        <v>0</v>
      </c>
      <c r="AF387" s="80">
        <f>'5th Cycle Summary-Final'!W387-VLOOKUP(FinalComparison!$G387,'SB35 Determination Data'!$K$4:$AN$415,AF$2,FALSE)</f>
        <v>0</v>
      </c>
    </row>
    <row r="388" spans="1:32" x14ac:dyDescent="0.2">
      <c r="A388" t="s">
        <v>177</v>
      </c>
      <c r="F388" t="s">
        <v>32</v>
      </c>
      <c r="G388" t="s">
        <v>329</v>
      </c>
      <c r="H388" s="80" t="e">
        <f>'5th Cycle Summary-Final'!D388-VLOOKUP(FinalComparison!$G388,'SB35 Determination Data'!$K$4:$AN$415,H$2,FALSE)</f>
        <v>#N/A</v>
      </c>
      <c r="I388" s="80" t="e">
        <f>'5th Cycle Summary-Final'!E388-VLOOKUP(FinalComparison!$G388,'SB35 Determination Data'!$K$4:$AN$415,I$2,FALSE)</f>
        <v>#N/A</v>
      </c>
      <c r="J388" s="80" t="e">
        <f>'5th Cycle Summary-Final'!F388-VLOOKUP(FinalComparison!$G388,'SB35 Determination Data'!$K$4:$AN$415,J$2,FALSE)</f>
        <v>#N/A</v>
      </c>
      <c r="K388" s="80" t="e">
        <f>'5th Cycle Summary-Final'!G388-VLOOKUP(FinalComparison!$G388,'SB35 Determination Data'!$K$4:$AN$415,K$2,FALSE)</f>
        <v>#N/A</v>
      </c>
      <c r="L388" s="80" t="e">
        <f>'5th Cycle Summary-Final'!H388-VLOOKUP(FinalComparison!$G388,'SB35 Determination Data'!$K$4:$AN$415,L$2,FALSE)</f>
        <v>#N/A</v>
      </c>
      <c r="M388" s="80" t="e">
        <f>'5th Cycle Summary-Final'!I388-VLOOKUP(FinalComparison!$G388,'SB35 Determination Data'!$K$4:$AN$415,M$2,FALSE)</f>
        <v>#N/A</v>
      </c>
      <c r="N388" s="80"/>
      <c r="O388" s="80"/>
      <c r="P388" s="80" t="e">
        <f>'5th Cycle Summary-Final'!J388-VLOOKUP(FinalComparison!$G388,'SB35 Determination Data'!$K$4:$AN$415,P$2,FALSE)</f>
        <v>#N/A</v>
      </c>
      <c r="Q388" s="80" t="e">
        <f>'5th Cycle Summary-Final'!K388-VLOOKUP(FinalComparison!$G388,'SB35 Determination Data'!$K$4:$AN$415,Q$2,FALSE)</f>
        <v>#N/A</v>
      </c>
      <c r="R388" s="80" t="e">
        <f>'5th Cycle Summary-Final'!L388-VLOOKUP(FinalComparison!$G388,'SB35 Determination Data'!$K$4:$AN$415,R$2,FALSE)</f>
        <v>#N/A</v>
      </c>
      <c r="S388" s="80" t="e">
        <f>'5th Cycle Summary-Final'!M388-VLOOKUP(FinalComparison!$G388,'SB35 Determination Data'!$K$4:$AN$415,S$2,FALSE)</f>
        <v>#N/A</v>
      </c>
      <c r="T388" s="80" t="e">
        <f>'5th Cycle Summary-Final'!N388-VLOOKUP(FinalComparison!$G388,'SB35 Determination Data'!$K$4:$AN$415,T$2,FALSE)</f>
        <v>#N/A</v>
      </c>
      <c r="U388" s="34"/>
      <c r="V388" s="34"/>
      <c r="W388" s="80" t="e">
        <f>'5th Cycle Summary-Final'!O388-VLOOKUP(FinalComparison!$G388,'SB35 Determination Data'!$K$4:$AN$415,W$2,FALSE)</f>
        <v>#N/A</v>
      </c>
      <c r="X388" s="34"/>
      <c r="Y388" s="80" t="e">
        <f>'5th Cycle Summary-Final'!P388-VLOOKUP(FinalComparison!$G388,'SB35 Determination Data'!$K$4:$AN$415,Y$2,FALSE)</f>
        <v>#N/A</v>
      </c>
      <c r="Z388" s="80" t="e">
        <f>'5th Cycle Summary-Final'!Q388-VLOOKUP(FinalComparison!$G388,'SB35 Determination Data'!$K$4:$AN$415,Z$2,FALSE)</f>
        <v>#N/A</v>
      </c>
      <c r="AA388" s="80" t="e">
        <f>'5th Cycle Summary-Final'!R388-VLOOKUP(FinalComparison!$G388,'SB35 Determination Data'!$K$4:$AN$415,AA$2,FALSE)</f>
        <v>#N/A</v>
      </c>
      <c r="AB388" s="80" t="e">
        <f>'5th Cycle Summary-Final'!S388-VLOOKUP(FinalComparison!$G388,'SB35 Determination Data'!$K$4:$AN$415,AB$2,FALSE)</f>
        <v>#N/A</v>
      </c>
      <c r="AC388" s="80" t="e">
        <f>'5th Cycle Summary-Final'!T388-VLOOKUP(FinalComparison!$G388,'SB35 Determination Data'!$K$4:$AN$415,AC$2,FALSE)</f>
        <v>#N/A</v>
      </c>
      <c r="AD388" s="80" t="e">
        <f>'5th Cycle Summary-Final'!U388-VLOOKUP(FinalComparison!$G388,'SB35 Determination Data'!$K$4:$AN$415,AD$2,FALSE)</f>
        <v>#N/A</v>
      </c>
      <c r="AE388" s="80" t="e">
        <f>'5th Cycle Summary-Final'!V388-VLOOKUP(FinalComparison!$G388,'SB35 Determination Data'!$K$4:$AN$415,AE$2,FALSE)</f>
        <v>#N/A</v>
      </c>
      <c r="AF388" s="80" t="e">
        <f>'5th Cycle Summary-Final'!W388-VLOOKUP(FinalComparison!$G388,'SB35 Determination Data'!$K$4:$AN$415,AF$2,FALSE)</f>
        <v>#N/A</v>
      </c>
    </row>
    <row r="389" spans="1:32" x14ac:dyDescent="0.2">
      <c r="A389" t="s">
        <v>90</v>
      </c>
      <c r="F389" t="s">
        <v>13</v>
      </c>
      <c r="G389" t="s">
        <v>247</v>
      </c>
      <c r="H389" s="80">
        <f>'5th Cycle Summary-Final'!D389-VLOOKUP(FinalComparison!$G389,'SB35 Determination Data'!$K$4:$AN$415,H$2,FALSE)</f>
        <v>0</v>
      </c>
      <c r="I389" s="80">
        <f>'5th Cycle Summary-Final'!E389-VLOOKUP(FinalComparison!$G389,'SB35 Determination Data'!$K$4:$AN$415,I$2,FALSE)</f>
        <v>0</v>
      </c>
      <c r="J389" s="80">
        <f>'5th Cycle Summary-Final'!F389-VLOOKUP(FinalComparison!$G389,'SB35 Determination Data'!$K$4:$AN$415,J$2,FALSE)</f>
        <v>0</v>
      </c>
      <c r="K389" s="80">
        <f>'5th Cycle Summary-Final'!G389-VLOOKUP(FinalComparison!$G389,'SB35 Determination Data'!$K$4:$AN$415,K$2,FALSE)</f>
        <v>0</v>
      </c>
      <c r="L389" s="80">
        <f>'5th Cycle Summary-Final'!H389-VLOOKUP(FinalComparison!$G389,'SB35 Determination Data'!$K$4:$AN$415,L$2,FALSE)</f>
        <v>0</v>
      </c>
      <c r="M389" s="80">
        <f>'5th Cycle Summary-Final'!I389-VLOOKUP(FinalComparison!$G389,'SB35 Determination Data'!$K$4:$AN$415,M$2,FALSE)</f>
        <v>0</v>
      </c>
      <c r="N389" s="80"/>
      <c r="O389" s="80"/>
      <c r="P389" s="80">
        <f>'5th Cycle Summary-Final'!J389-VLOOKUP(FinalComparison!$G389,'SB35 Determination Data'!$K$4:$AN$415,P$2,FALSE)</f>
        <v>0</v>
      </c>
      <c r="Q389" s="80">
        <f>'5th Cycle Summary-Final'!K389-VLOOKUP(FinalComparison!$G389,'SB35 Determination Data'!$K$4:$AN$415,Q$2,FALSE)</f>
        <v>-2</v>
      </c>
      <c r="R389" s="80">
        <f>'5th Cycle Summary-Final'!L389-VLOOKUP(FinalComparison!$G389,'SB35 Determination Data'!$K$4:$AN$415,R$2,FALSE)</f>
        <v>0</v>
      </c>
      <c r="S389" s="80">
        <f>'5th Cycle Summary-Final'!M389-VLOOKUP(FinalComparison!$G389,'SB35 Determination Data'!$K$4:$AN$415,S$2,FALSE)</f>
        <v>-2</v>
      </c>
      <c r="T389" s="80">
        <f>'5th Cycle Summary-Final'!N389-VLOOKUP(FinalComparison!$G389,'SB35 Determination Data'!$K$4:$AN$415,T$2,FALSE)</f>
        <v>2</v>
      </c>
      <c r="U389" s="34"/>
      <c r="V389" s="34"/>
      <c r="W389" s="80">
        <f>'5th Cycle Summary-Final'!O389-VLOOKUP(FinalComparison!$G389,'SB35 Determination Data'!$K$4:$AN$415,W$2,FALSE)</f>
        <v>-3.8461538461538436E-2</v>
      </c>
      <c r="X389" s="34"/>
      <c r="Y389" s="80">
        <f>'5th Cycle Summary-Final'!P389-VLOOKUP(FinalComparison!$G389,'SB35 Determination Data'!$K$4:$AN$415,Y$2,FALSE)</f>
        <v>0</v>
      </c>
      <c r="Z389" s="80">
        <f>'5th Cycle Summary-Final'!Q389-VLOOKUP(FinalComparison!$G389,'SB35 Determination Data'!$K$4:$AN$415,Z$2,FALSE)</f>
        <v>-3</v>
      </c>
      <c r="AA389" s="80">
        <f>'5th Cycle Summary-Final'!R389-VLOOKUP(FinalComparison!$G389,'SB35 Determination Data'!$K$4:$AN$415,AA$2,FALSE)</f>
        <v>3</v>
      </c>
      <c r="AB389" s="80">
        <f>'5th Cycle Summary-Final'!S389-VLOOKUP(FinalComparison!$G389,'SB35 Determination Data'!$K$4:$AN$415,AB$2,FALSE)</f>
        <v>-4.9180327868852458E-2</v>
      </c>
      <c r="AC389" s="80">
        <f>'5th Cycle Summary-Final'!T389-VLOOKUP(FinalComparison!$G389,'SB35 Determination Data'!$K$4:$AN$415,AC$2,FALSE)</f>
        <v>0</v>
      </c>
      <c r="AD389" s="80">
        <f>'5th Cycle Summary-Final'!U389-VLOOKUP(FinalComparison!$G389,'SB35 Determination Data'!$K$4:$AN$415,AD$2,FALSE)</f>
        <v>0</v>
      </c>
      <c r="AE389" s="80">
        <f>'5th Cycle Summary-Final'!V389-VLOOKUP(FinalComparison!$G389,'SB35 Determination Data'!$K$4:$AN$415,AE$2,FALSE)</f>
        <v>0</v>
      </c>
      <c r="AF389" s="80">
        <f>'5th Cycle Summary-Final'!W389-VLOOKUP(FinalComparison!$G389,'SB35 Determination Data'!$K$4:$AN$415,AF$2,FALSE)</f>
        <v>0</v>
      </c>
    </row>
    <row r="390" spans="1:32" x14ac:dyDescent="0.2">
      <c r="A390" t="s">
        <v>90</v>
      </c>
      <c r="F390" t="s">
        <v>13</v>
      </c>
      <c r="G390" t="s">
        <v>90</v>
      </c>
      <c r="H390" s="80" t="e">
        <f>'5th Cycle Summary-Final'!D390-VLOOKUP(FinalComparison!$G390,'SB35 Determination Data'!$K$4:$AN$415,H$2,FALSE)</f>
        <v>#N/A</v>
      </c>
      <c r="I390" s="80" t="e">
        <f>'5th Cycle Summary-Final'!E390-VLOOKUP(FinalComparison!$G390,'SB35 Determination Data'!$K$4:$AN$415,I$2,FALSE)</f>
        <v>#N/A</v>
      </c>
      <c r="J390" s="80" t="e">
        <f>'5th Cycle Summary-Final'!F390-VLOOKUP(FinalComparison!$G390,'SB35 Determination Data'!$K$4:$AN$415,J$2,FALSE)</f>
        <v>#N/A</v>
      </c>
      <c r="K390" s="80" t="e">
        <f>'5th Cycle Summary-Final'!G390-VLOOKUP(FinalComparison!$G390,'SB35 Determination Data'!$K$4:$AN$415,K$2,FALSE)</f>
        <v>#N/A</v>
      </c>
      <c r="L390" s="80" t="e">
        <f>'5th Cycle Summary-Final'!H390-VLOOKUP(FinalComparison!$G390,'SB35 Determination Data'!$K$4:$AN$415,L$2,FALSE)</f>
        <v>#N/A</v>
      </c>
      <c r="M390" s="80" t="e">
        <f>'5th Cycle Summary-Final'!I390-VLOOKUP(FinalComparison!$G390,'SB35 Determination Data'!$K$4:$AN$415,M$2,FALSE)</f>
        <v>#N/A</v>
      </c>
      <c r="N390" s="80"/>
      <c r="O390" s="80"/>
      <c r="P390" s="80" t="e">
        <f>'5th Cycle Summary-Final'!J390-VLOOKUP(FinalComparison!$G390,'SB35 Determination Data'!$K$4:$AN$415,P$2,FALSE)</f>
        <v>#N/A</v>
      </c>
      <c r="Q390" s="80" t="e">
        <f>'5th Cycle Summary-Final'!K390-VLOOKUP(FinalComparison!$G390,'SB35 Determination Data'!$K$4:$AN$415,Q$2,FALSE)</f>
        <v>#N/A</v>
      </c>
      <c r="R390" s="80" t="e">
        <f>'5th Cycle Summary-Final'!L390-VLOOKUP(FinalComparison!$G390,'SB35 Determination Data'!$K$4:$AN$415,R$2,FALSE)</f>
        <v>#N/A</v>
      </c>
      <c r="S390" s="80" t="e">
        <f>'5th Cycle Summary-Final'!M390-VLOOKUP(FinalComparison!$G390,'SB35 Determination Data'!$K$4:$AN$415,S$2,FALSE)</f>
        <v>#N/A</v>
      </c>
      <c r="T390" s="80" t="e">
        <f>'5th Cycle Summary-Final'!N390-VLOOKUP(FinalComparison!$G390,'SB35 Determination Data'!$K$4:$AN$415,T$2,FALSE)</f>
        <v>#N/A</v>
      </c>
      <c r="U390" s="34"/>
      <c r="V390" s="34"/>
      <c r="W390" s="80" t="e">
        <f>'5th Cycle Summary-Final'!O390-VLOOKUP(FinalComparison!$G390,'SB35 Determination Data'!$K$4:$AN$415,W$2,FALSE)</f>
        <v>#N/A</v>
      </c>
      <c r="X390" s="34"/>
      <c r="Y390" s="80" t="e">
        <f>'5th Cycle Summary-Final'!P390-VLOOKUP(FinalComparison!$G390,'SB35 Determination Data'!$K$4:$AN$415,Y$2,FALSE)</f>
        <v>#N/A</v>
      </c>
      <c r="Z390" s="80" t="e">
        <f>'5th Cycle Summary-Final'!Q390-VLOOKUP(FinalComparison!$G390,'SB35 Determination Data'!$K$4:$AN$415,Z$2,FALSE)</f>
        <v>#N/A</v>
      </c>
      <c r="AA390" s="80" t="e">
        <f>'5th Cycle Summary-Final'!R390-VLOOKUP(FinalComparison!$G390,'SB35 Determination Data'!$K$4:$AN$415,AA$2,FALSE)</f>
        <v>#N/A</v>
      </c>
      <c r="AB390" s="80" t="e">
        <f>'5th Cycle Summary-Final'!S390-VLOOKUP(FinalComparison!$G390,'SB35 Determination Data'!$K$4:$AN$415,AB$2,FALSE)</f>
        <v>#N/A</v>
      </c>
      <c r="AC390" s="80" t="e">
        <f>'5th Cycle Summary-Final'!T390-VLOOKUP(FinalComparison!$G390,'SB35 Determination Data'!$K$4:$AN$415,AC$2,FALSE)</f>
        <v>#N/A</v>
      </c>
      <c r="AD390" s="80" t="e">
        <f>'5th Cycle Summary-Final'!U390-VLOOKUP(FinalComparison!$G390,'SB35 Determination Data'!$K$4:$AN$415,AD$2,FALSE)</f>
        <v>#N/A</v>
      </c>
      <c r="AE390" s="80" t="e">
        <f>'5th Cycle Summary-Final'!V390-VLOOKUP(FinalComparison!$G390,'SB35 Determination Data'!$K$4:$AN$415,AE$2,FALSE)</f>
        <v>#N/A</v>
      </c>
      <c r="AF390" s="80" t="e">
        <f>'5th Cycle Summary-Final'!W390-VLOOKUP(FinalComparison!$G390,'SB35 Determination Data'!$K$4:$AN$415,AF$2,FALSE)</f>
        <v>#N/A</v>
      </c>
    </row>
    <row r="391" spans="1:32" x14ac:dyDescent="0.2">
      <c r="A391" t="s">
        <v>90</v>
      </c>
      <c r="F391" t="s">
        <v>13</v>
      </c>
      <c r="G391" t="s">
        <v>302</v>
      </c>
      <c r="H391" s="80" t="e">
        <f>'5th Cycle Summary-Final'!D391-VLOOKUP(FinalComparison!$G391,'SB35 Determination Data'!$K$4:$AN$415,H$2,FALSE)</f>
        <v>#N/A</v>
      </c>
      <c r="I391" s="80" t="e">
        <f>'5th Cycle Summary-Final'!E391-VLOOKUP(FinalComparison!$G391,'SB35 Determination Data'!$K$4:$AN$415,I$2,FALSE)</f>
        <v>#N/A</v>
      </c>
      <c r="J391" s="80" t="e">
        <f>'5th Cycle Summary-Final'!F391-VLOOKUP(FinalComparison!$G391,'SB35 Determination Data'!$K$4:$AN$415,J$2,FALSE)</f>
        <v>#N/A</v>
      </c>
      <c r="K391" s="80" t="e">
        <f>'5th Cycle Summary-Final'!G391-VLOOKUP(FinalComparison!$G391,'SB35 Determination Data'!$K$4:$AN$415,K$2,FALSE)</f>
        <v>#N/A</v>
      </c>
      <c r="L391" s="80" t="e">
        <f>'5th Cycle Summary-Final'!H391-VLOOKUP(FinalComparison!$G391,'SB35 Determination Data'!$K$4:$AN$415,L$2,FALSE)</f>
        <v>#N/A</v>
      </c>
      <c r="M391" s="80" t="e">
        <f>'5th Cycle Summary-Final'!I391-VLOOKUP(FinalComparison!$G391,'SB35 Determination Data'!$K$4:$AN$415,M$2,FALSE)</f>
        <v>#N/A</v>
      </c>
      <c r="N391" s="80"/>
      <c r="O391" s="80"/>
      <c r="P391" s="80" t="e">
        <f>'5th Cycle Summary-Final'!J391-VLOOKUP(FinalComparison!$G391,'SB35 Determination Data'!$K$4:$AN$415,P$2,FALSE)</f>
        <v>#N/A</v>
      </c>
      <c r="Q391" s="80" t="e">
        <f>'5th Cycle Summary-Final'!K391-VLOOKUP(FinalComparison!$G391,'SB35 Determination Data'!$K$4:$AN$415,Q$2,FALSE)</f>
        <v>#N/A</v>
      </c>
      <c r="R391" s="80" t="e">
        <f>'5th Cycle Summary-Final'!L391-VLOOKUP(FinalComparison!$G391,'SB35 Determination Data'!$K$4:$AN$415,R$2,FALSE)</f>
        <v>#N/A</v>
      </c>
      <c r="S391" s="80" t="e">
        <f>'5th Cycle Summary-Final'!M391-VLOOKUP(FinalComparison!$G391,'SB35 Determination Data'!$K$4:$AN$415,S$2,FALSE)</f>
        <v>#N/A</v>
      </c>
      <c r="T391" s="80" t="e">
        <f>'5th Cycle Summary-Final'!N391-VLOOKUP(FinalComparison!$G391,'SB35 Determination Data'!$K$4:$AN$415,T$2,FALSE)</f>
        <v>#N/A</v>
      </c>
      <c r="U391" s="34"/>
      <c r="V391" s="34"/>
      <c r="W391" s="80" t="e">
        <f>'5th Cycle Summary-Final'!O391-VLOOKUP(FinalComparison!$G391,'SB35 Determination Data'!$K$4:$AN$415,W$2,FALSE)</f>
        <v>#N/A</v>
      </c>
      <c r="X391" s="34"/>
      <c r="Y391" s="80" t="e">
        <f>'5th Cycle Summary-Final'!P391-VLOOKUP(FinalComparison!$G391,'SB35 Determination Data'!$K$4:$AN$415,Y$2,FALSE)</f>
        <v>#N/A</v>
      </c>
      <c r="Z391" s="80" t="e">
        <f>'5th Cycle Summary-Final'!Q391-VLOOKUP(FinalComparison!$G391,'SB35 Determination Data'!$K$4:$AN$415,Z$2,FALSE)</f>
        <v>#N/A</v>
      </c>
      <c r="AA391" s="80" t="e">
        <f>'5th Cycle Summary-Final'!R391-VLOOKUP(FinalComparison!$G391,'SB35 Determination Data'!$K$4:$AN$415,AA$2,FALSE)</f>
        <v>#N/A</v>
      </c>
      <c r="AB391" s="80" t="e">
        <f>'5th Cycle Summary-Final'!S391-VLOOKUP(FinalComparison!$G391,'SB35 Determination Data'!$K$4:$AN$415,AB$2,FALSE)</f>
        <v>#N/A</v>
      </c>
      <c r="AC391" s="80" t="e">
        <f>'5th Cycle Summary-Final'!T391-VLOOKUP(FinalComparison!$G391,'SB35 Determination Data'!$K$4:$AN$415,AC$2,FALSE)</f>
        <v>#N/A</v>
      </c>
      <c r="AD391" s="80" t="e">
        <f>'5th Cycle Summary-Final'!U391-VLOOKUP(FinalComparison!$G391,'SB35 Determination Data'!$K$4:$AN$415,AD$2,FALSE)</f>
        <v>#N/A</v>
      </c>
      <c r="AE391" s="80" t="e">
        <f>'5th Cycle Summary-Final'!V391-VLOOKUP(FinalComparison!$G391,'SB35 Determination Data'!$K$4:$AN$415,AE$2,FALSE)</f>
        <v>#N/A</v>
      </c>
      <c r="AF391" s="80" t="e">
        <f>'5th Cycle Summary-Final'!W391-VLOOKUP(FinalComparison!$G391,'SB35 Determination Data'!$K$4:$AN$415,AF$2,FALSE)</f>
        <v>#N/A</v>
      </c>
    </row>
    <row r="392" spans="1:32" x14ac:dyDescent="0.2">
      <c r="A392" t="s">
        <v>105</v>
      </c>
      <c r="F392" t="s">
        <v>26</v>
      </c>
      <c r="G392" t="s">
        <v>104</v>
      </c>
      <c r="H392" s="80">
        <f>'5th Cycle Summary-Final'!D392-VLOOKUP(FinalComparison!$G392,'SB35 Determination Data'!$K$4:$AN$415,H$2,FALSE)</f>
        <v>0</v>
      </c>
      <c r="I392" s="80">
        <f>'5th Cycle Summary-Final'!E392-VLOOKUP(FinalComparison!$G392,'SB35 Determination Data'!$K$4:$AN$415,I$2,FALSE)</f>
        <v>-43</v>
      </c>
      <c r="J392" s="80">
        <f>'5th Cycle Summary-Final'!F392-VLOOKUP(FinalComparison!$G392,'SB35 Determination Data'!$K$4:$AN$415,J$2,FALSE)</f>
        <v>-43</v>
      </c>
      <c r="K392" s="80">
        <f>'5th Cycle Summary-Final'!G392-VLOOKUP(FinalComparison!$G392,'SB35 Determination Data'!$K$4:$AN$415,K$2,FALSE)</f>
        <v>0</v>
      </c>
      <c r="L392" s="80">
        <f>'5th Cycle Summary-Final'!H392-VLOOKUP(FinalComparison!$G392,'SB35 Determination Data'!$K$4:$AN$415,L$2,FALSE)</f>
        <v>43</v>
      </c>
      <c r="M392" s="80">
        <f>'5th Cycle Summary-Final'!I392-VLOOKUP(FinalComparison!$G392,'SB35 Determination Data'!$K$4:$AN$415,M$2,FALSE)</f>
        <v>-0.20379146919431279</v>
      </c>
      <c r="N392" s="80"/>
      <c r="O392" s="80"/>
      <c r="P392" s="80">
        <f>'5th Cycle Summary-Final'!J392-VLOOKUP(FinalComparison!$G392,'SB35 Determination Data'!$K$4:$AN$415,P$2,FALSE)</f>
        <v>0</v>
      </c>
      <c r="Q392" s="80">
        <f>'5th Cycle Summary-Final'!K392-VLOOKUP(FinalComparison!$G392,'SB35 Determination Data'!$K$4:$AN$415,Q$2,FALSE)</f>
        <v>-28</v>
      </c>
      <c r="R392" s="80">
        <f>'5th Cycle Summary-Final'!L392-VLOOKUP(FinalComparison!$G392,'SB35 Determination Data'!$K$4:$AN$415,R$2,FALSE)</f>
        <v>0</v>
      </c>
      <c r="S392" s="80">
        <f>'5th Cycle Summary-Final'!M392-VLOOKUP(FinalComparison!$G392,'SB35 Determination Data'!$K$4:$AN$415,S$2,FALSE)</f>
        <v>-28</v>
      </c>
      <c r="T392" s="80">
        <f>'5th Cycle Summary-Final'!N392-VLOOKUP(FinalComparison!$G392,'SB35 Determination Data'!$K$4:$AN$415,T$2,FALSE)</f>
        <v>28</v>
      </c>
      <c r="U392" s="34"/>
      <c r="V392" s="34"/>
      <c r="W392" s="80">
        <f>'5th Cycle Summary-Final'!O392-VLOOKUP(FinalComparison!$G392,'SB35 Determination Data'!$K$4:$AN$415,W$2,FALSE)</f>
        <v>-0.17177914110429443</v>
      </c>
      <c r="X392" s="34"/>
      <c r="Y392" s="80">
        <f>'5th Cycle Summary-Final'!P392-VLOOKUP(FinalComparison!$G392,'SB35 Determination Data'!$K$4:$AN$415,Y$2,FALSE)</f>
        <v>0</v>
      </c>
      <c r="Z392" s="80">
        <f>'5th Cycle Summary-Final'!Q392-VLOOKUP(FinalComparison!$G392,'SB35 Determination Data'!$K$4:$AN$415,Z$2,FALSE)</f>
        <v>-127</v>
      </c>
      <c r="AA392" s="80">
        <f>'5th Cycle Summary-Final'!R392-VLOOKUP(FinalComparison!$G392,'SB35 Determination Data'!$K$4:$AN$415,AA$2,FALSE)</f>
        <v>71</v>
      </c>
      <c r="AB392" s="80">
        <f>'5th Cycle Summary-Final'!S392-VLOOKUP(FinalComparison!$G392,'SB35 Determination Data'!$K$4:$AN$415,AB$2,FALSE)</f>
        <v>-1.0495867768595042</v>
      </c>
      <c r="AC392" s="80">
        <f>'5th Cycle Summary-Final'!T392-VLOOKUP(FinalComparison!$G392,'SB35 Determination Data'!$K$4:$AN$415,AC$2,FALSE)</f>
        <v>0</v>
      </c>
      <c r="AD392" s="80">
        <f>'5th Cycle Summary-Final'!U392-VLOOKUP(FinalComparison!$G392,'SB35 Determination Data'!$K$4:$AN$415,AD$2,FALSE)</f>
        <v>-41</v>
      </c>
      <c r="AE392" s="80">
        <f>'5th Cycle Summary-Final'!V392-VLOOKUP(FinalComparison!$G392,'SB35 Determination Data'!$K$4:$AN$415,AE$2,FALSE)</f>
        <v>41</v>
      </c>
      <c r="AF392" s="80">
        <f>'5th Cycle Summary-Final'!W392-VLOOKUP(FinalComparison!$G392,'SB35 Determination Data'!$K$4:$AN$415,AF$2,FALSE)</f>
        <v>-8.723404255319149E-2</v>
      </c>
    </row>
    <row r="393" spans="1:32" x14ac:dyDescent="0.2">
      <c r="A393" t="s">
        <v>105</v>
      </c>
      <c r="F393" t="s">
        <v>26</v>
      </c>
      <c r="G393" t="s">
        <v>1050</v>
      </c>
      <c r="H393" s="80">
        <f>'5th Cycle Summary-Final'!D393-VLOOKUP(FinalComparison!$G393,'SB35 Determination Data'!$K$4:$AN$415,H$2,FALSE)</f>
        <v>0</v>
      </c>
      <c r="I393" s="80">
        <f>'5th Cycle Summary-Final'!E393-VLOOKUP(FinalComparison!$G393,'SB35 Determination Data'!$K$4:$AN$415,I$2,FALSE)</f>
        <v>0</v>
      </c>
      <c r="J393" s="80">
        <f>'5th Cycle Summary-Final'!F393-VLOOKUP(FinalComparison!$G393,'SB35 Determination Data'!$K$4:$AN$415,J$2,FALSE)</f>
        <v>0</v>
      </c>
      <c r="K393" s="80">
        <f>'5th Cycle Summary-Final'!G393-VLOOKUP(FinalComparison!$G393,'SB35 Determination Data'!$K$4:$AN$415,K$2,FALSE)</f>
        <v>0</v>
      </c>
      <c r="L393" s="80">
        <f>'5th Cycle Summary-Final'!H393-VLOOKUP(FinalComparison!$G393,'SB35 Determination Data'!$K$4:$AN$415,L$2,FALSE)</f>
        <v>0</v>
      </c>
      <c r="M393" s="80">
        <f>'5th Cycle Summary-Final'!I393-VLOOKUP(FinalComparison!$G393,'SB35 Determination Data'!$K$4:$AN$415,M$2,FALSE)</f>
        <v>0</v>
      </c>
      <c r="N393" s="80"/>
      <c r="O393" s="80"/>
      <c r="P393" s="80">
        <f>'5th Cycle Summary-Final'!J393-VLOOKUP(FinalComparison!$G393,'SB35 Determination Data'!$K$4:$AN$415,P$2,FALSE)</f>
        <v>0</v>
      </c>
      <c r="Q393" s="80">
        <f>'5th Cycle Summary-Final'!K393-VLOOKUP(FinalComparison!$G393,'SB35 Determination Data'!$K$4:$AN$415,Q$2,FALSE)</f>
        <v>0</v>
      </c>
      <c r="R393" s="80">
        <f>'5th Cycle Summary-Final'!L393-VLOOKUP(FinalComparison!$G393,'SB35 Determination Data'!$K$4:$AN$415,R$2,FALSE)</f>
        <v>0</v>
      </c>
      <c r="S393" s="80">
        <f>'5th Cycle Summary-Final'!M393-VLOOKUP(FinalComparison!$G393,'SB35 Determination Data'!$K$4:$AN$415,S$2,FALSE)</f>
        <v>0</v>
      </c>
      <c r="T393" s="80">
        <f>'5th Cycle Summary-Final'!N393-VLOOKUP(FinalComparison!$G393,'SB35 Determination Data'!$K$4:$AN$415,T$2,FALSE)</f>
        <v>0</v>
      </c>
      <c r="U393" s="34"/>
      <c r="V393" s="34"/>
      <c r="W393" s="80">
        <f>'5th Cycle Summary-Final'!O393-VLOOKUP(FinalComparison!$G393,'SB35 Determination Data'!$K$4:$AN$415,W$2,FALSE)</f>
        <v>0</v>
      </c>
      <c r="X393" s="34"/>
      <c r="Y393" s="80">
        <f>'5th Cycle Summary-Final'!P393-VLOOKUP(FinalComparison!$G393,'SB35 Determination Data'!$K$4:$AN$415,Y$2,FALSE)</f>
        <v>0</v>
      </c>
      <c r="Z393" s="80">
        <f>'5th Cycle Summary-Final'!Q393-VLOOKUP(FinalComparison!$G393,'SB35 Determination Data'!$K$4:$AN$415,Z$2,FALSE)</f>
        <v>0</v>
      </c>
      <c r="AA393" s="80">
        <f>'5th Cycle Summary-Final'!R393-VLOOKUP(FinalComparison!$G393,'SB35 Determination Data'!$K$4:$AN$415,AA$2,FALSE)</f>
        <v>0</v>
      </c>
      <c r="AB393" s="80">
        <f>'5th Cycle Summary-Final'!S393-VLOOKUP(FinalComparison!$G393,'SB35 Determination Data'!$K$4:$AN$415,AB$2,FALSE)</f>
        <v>0</v>
      </c>
      <c r="AC393" s="80">
        <f>'5th Cycle Summary-Final'!T393-VLOOKUP(FinalComparison!$G393,'SB35 Determination Data'!$K$4:$AN$415,AC$2,FALSE)</f>
        <v>0</v>
      </c>
      <c r="AD393" s="80">
        <f>'5th Cycle Summary-Final'!U393-VLOOKUP(FinalComparison!$G393,'SB35 Determination Data'!$K$4:$AN$415,AD$2,FALSE)</f>
        <v>0</v>
      </c>
      <c r="AE393" s="80">
        <f>'5th Cycle Summary-Final'!V393-VLOOKUP(FinalComparison!$G393,'SB35 Determination Data'!$K$4:$AN$415,AE$2,FALSE)</f>
        <v>0</v>
      </c>
      <c r="AF393" s="80">
        <f>'5th Cycle Summary-Final'!W393-VLOOKUP(FinalComparison!$G393,'SB35 Determination Data'!$K$4:$AN$415,AF$2,FALSE)</f>
        <v>0</v>
      </c>
    </row>
    <row r="394" spans="1:32" x14ac:dyDescent="0.2">
      <c r="A394" t="s">
        <v>105</v>
      </c>
      <c r="F394" t="s">
        <v>26</v>
      </c>
      <c r="G394" t="s">
        <v>175</v>
      </c>
      <c r="H394" s="80">
        <f>'5th Cycle Summary-Final'!D394-VLOOKUP(FinalComparison!$G394,'SB35 Determination Data'!$K$4:$AN$415,H$2,FALSE)</f>
        <v>0</v>
      </c>
      <c r="I394" s="80">
        <f>'5th Cycle Summary-Final'!E394-VLOOKUP(FinalComparison!$G394,'SB35 Determination Data'!$K$4:$AN$415,I$2,FALSE)</f>
        <v>0</v>
      </c>
      <c r="J394" s="80">
        <f>'5th Cycle Summary-Final'!F394-VLOOKUP(FinalComparison!$G394,'SB35 Determination Data'!$K$4:$AN$415,J$2,FALSE)</f>
        <v>0</v>
      </c>
      <c r="K394" s="80">
        <f>'5th Cycle Summary-Final'!G394-VLOOKUP(FinalComparison!$G394,'SB35 Determination Data'!$K$4:$AN$415,K$2,FALSE)</f>
        <v>0</v>
      </c>
      <c r="L394" s="80">
        <f>'5th Cycle Summary-Final'!H394-VLOOKUP(FinalComparison!$G394,'SB35 Determination Data'!$K$4:$AN$415,L$2,FALSE)</f>
        <v>0</v>
      </c>
      <c r="M394" s="80">
        <f>'5th Cycle Summary-Final'!I394-VLOOKUP(FinalComparison!$G394,'SB35 Determination Data'!$K$4:$AN$415,M$2,FALSE)</f>
        <v>0</v>
      </c>
      <c r="N394" s="80"/>
      <c r="O394" s="80"/>
      <c r="P394" s="80">
        <f>'5th Cycle Summary-Final'!J394-VLOOKUP(FinalComparison!$G394,'SB35 Determination Data'!$K$4:$AN$415,P$2,FALSE)</f>
        <v>0</v>
      </c>
      <c r="Q394" s="80">
        <f>'5th Cycle Summary-Final'!K394-VLOOKUP(FinalComparison!$G394,'SB35 Determination Data'!$K$4:$AN$415,Q$2,FALSE)</f>
        <v>-1</v>
      </c>
      <c r="R394" s="80">
        <f>'5th Cycle Summary-Final'!L394-VLOOKUP(FinalComparison!$G394,'SB35 Determination Data'!$K$4:$AN$415,R$2,FALSE)</f>
        <v>0</v>
      </c>
      <c r="S394" s="80">
        <f>'5th Cycle Summary-Final'!M394-VLOOKUP(FinalComparison!$G394,'SB35 Determination Data'!$K$4:$AN$415,S$2,FALSE)</f>
        <v>-1</v>
      </c>
      <c r="T394" s="80">
        <f>'5th Cycle Summary-Final'!N394-VLOOKUP(FinalComparison!$G394,'SB35 Determination Data'!$K$4:$AN$415,T$2,FALSE)</f>
        <v>1</v>
      </c>
      <c r="U394" s="34"/>
      <c r="V394" s="34"/>
      <c r="W394" s="80">
        <f>'5th Cycle Summary-Final'!O394-VLOOKUP(FinalComparison!$G394,'SB35 Determination Data'!$K$4:$AN$415,W$2,FALSE)</f>
        <v>-1.2499999999999956E-2</v>
      </c>
      <c r="X394" s="34"/>
      <c r="Y394" s="80">
        <f>'5th Cycle Summary-Final'!P394-VLOOKUP(FinalComparison!$G394,'SB35 Determination Data'!$K$4:$AN$415,Y$2,FALSE)</f>
        <v>0</v>
      </c>
      <c r="Z394" s="80">
        <f>'5th Cycle Summary-Final'!Q394-VLOOKUP(FinalComparison!$G394,'SB35 Determination Data'!$K$4:$AN$415,Z$2,FALSE)</f>
        <v>-20</v>
      </c>
      <c r="AA394" s="80">
        <f>'5th Cycle Summary-Final'!R394-VLOOKUP(FinalComparison!$G394,'SB35 Determination Data'!$K$4:$AN$415,AA$2,FALSE)</f>
        <v>20</v>
      </c>
      <c r="AB394" s="80">
        <f>'5th Cycle Summary-Final'!S394-VLOOKUP(FinalComparison!$G394,'SB35 Determination Data'!$K$4:$AN$415,AB$2,FALSE)</f>
        <v>-0.24390243902439018</v>
      </c>
      <c r="AC394" s="80">
        <f>'5th Cycle Summary-Final'!T394-VLOOKUP(FinalComparison!$G394,'SB35 Determination Data'!$K$4:$AN$415,AC$2,FALSE)</f>
        <v>0</v>
      </c>
      <c r="AD394" s="80">
        <f>'5th Cycle Summary-Final'!U394-VLOOKUP(FinalComparison!$G394,'SB35 Determination Data'!$K$4:$AN$415,AD$2,FALSE)</f>
        <v>0</v>
      </c>
      <c r="AE394" s="80">
        <f>'5th Cycle Summary-Final'!V394-VLOOKUP(FinalComparison!$G394,'SB35 Determination Data'!$K$4:$AN$415,AE$2,FALSE)</f>
        <v>0</v>
      </c>
      <c r="AF394" s="80">
        <f>'5th Cycle Summary-Final'!W394-VLOOKUP(FinalComparison!$G394,'SB35 Determination Data'!$K$4:$AN$415,AF$2,FALSE)</f>
        <v>0</v>
      </c>
    </row>
    <row r="395" spans="1:32" x14ac:dyDescent="0.2">
      <c r="A395" t="s">
        <v>105</v>
      </c>
      <c r="F395" t="s">
        <v>26</v>
      </c>
      <c r="G395" t="s">
        <v>241</v>
      </c>
      <c r="H395" s="80">
        <f>'5th Cycle Summary-Final'!D395-VLOOKUP(FinalComparison!$G395,'SB35 Determination Data'!$K$4:$AN$415,H$2,FALSE)</f>
        <v>601</v>
      </c>
      <c r="I395" s="80">
        <f>'5th Cycle Summary-Final'!E395-VLOOKUP(FinalComparison!$G395,'SB35 Determination Data'!$K$4:$AN$415,I$2,FALSE)</f>
        <v>0</v>
      </c>
      <c r="J395" s="80">
        <f>'5th Cycle Summary-Final'!F395-VLOOKUP(FinalComparison!$G395,'SB35 Determination Data'!$K$4:$AN$415,J$2,FALSE)</f>
        <v>0</v>
      </c>
      <c r="K395" s="80">
        <f>'5th Cycle Summary-Final'!G395-VLOOKUP(FinalComparison!$G395,'SB35 Determination Data'!$K$4:$AN$415,K$2,FALSE)</f>
        <v>0</v>
      </c>
      <c r="L395" s="80">
        <f>'5th Cycle Summary-Final'!H395-VLOOKUP(FinalComparison!$G395,'SB35 Determination Data'!$K$4:$AN$415,L$2,FALSE)</f>
        <v>601</v>
      </c>
      <c r="M395" s="80">
        <f>'5th Cycle Summary-Final'!I395-VLOOKUP(FinalComparison!$G395,'SB35 Determination Data'!$K$4:$AN$415,M$2,FALSE)</f>
        <v>0</v>
      </c>
      <c r="N395" s="80"/>
      <c r="O395" s="80"/>
      <c r="P395" s="80">
        <f>'5th Cycle Summary-Final'!J395-VLOOKUP(FinalComparison!$G395,'SB35 Determination Data'!$K$4:$AN$415,P$2,FALSE)</f>
        <v>286</v>
      </c>
      <c r="Q395" s="80">
        <f>'5th Cycle Summary-Final'!K395-VLOOKUP(FinalComparison!$G395,'SB35 Determination Data'!$K$4:$AN$415,Q$2,FALSE)</f>
        <v>0</v>
      </c>
      <c r="R395" s="80">
        <f>'5th Cycle Summary-Final'!L395-VLOOKUP(FinalComparison!$G395,'SB35 Determination Data'!$K$4:$AN$415,R$2,FALSE)</f>
        <v>0</v>
      </c>
      <c r="S395" s="80">
        <f>'5th Cycle Summary-Final'!M395-VLOOKUP(FinalComparison!$G395,'SB35 Determination Data'!$K$4:$AN$415,S$2,FALSE)</f>
        <v>0</v>
      </c>
      <c r="T395" s="80">
        <f>'5th Cycle Summary-Final'!N395-VLOOKUP(FinalComparison!$G395,'SB35 Determination Data'!$K$4:$AN$415,T$2,FALSE)</f>
        <v>286</v>
      </c>
      <c r="U395" s="34"/>
      <c r="V395" s="34"/>
      <c r="W395" s="80">
        <f>'5th Cycle Summary-Final'!O395-VLOOKUP(FinalComparison!$G395,'SB35 Determination Data'!$K$4:$AN$415,W$2,FALSE)</f>
        <v>-4.0321281258056205E-3</v>
      </c>
      <c r="X395" s="34"/>
      <c r="Y395" s="80">
        <f>'5th Cycle Summary-Final'!P395-VLOOKUP(FinalComparison!$G395,'SB35 Determination Data'!$K$4:$AN$415,Y$2,FALSE)</f>
        <v>413</v>
      </c>
      <c r="Z395" s="80">
        <f>'5th Cycle Summary-Final'!Q395-VLOOKUP(FinalComparison!$G395,'SB35 Determination Data'!$K$4:$AN$415,Z$2,FALSE)</f>
        <v>0</v>
      </c>
      <c r="AA395" s="80">
        <f>'5th Cycle Summary-Final'!R395-VLOOKUP(FinalComparison!$G395,'SB35 Determination Data'!$K$4:$AN$415,AA$2,FALSE)</f>
        <v>413</v>
      </c>
      <c r="AB395" s="80">
        <f>'5th Cycle Summary-Final'!S395-VLOOKUP(FinalComparison!$G395,'SB35 Determination Data'!$K$4:$AN$415,AB$2,FALSE)</f>
        <v>-0.11329076688190517</v>
      </c>
      <c r="AC395" s="80">
        <f>'5th Cycle Summary-Final'!T395-VLOOKUP(FinalComparison!$G395,'SB35 Determination Data'!$K$4:$AN$415,AC$2,FALSE)</f>
        <v>978</v>
      </c>
      <c r="AD395" s="80">
        <f>'5th Cycle Summary-Final'!U395-VLOOKUP(FinalComparison!$G395,'SB35 Determination Data'!$K$4:$AN$415,AD$2,FALSE)</f>
        <v>0</v>
      </c>
      <c r="AE395" s="80">
        <f>'5th Cycle Summary-Final'!V395-VLOOKUP(FinalComparison!$G395,'SB35 Determination Data'!$K$4:$AN$415,AE$2,FALSE)</f>
        <v>978</v>
      </c>
      <c r="AF395" s="80">
        <f>'5th Cycle Summary-Final'!W395-VLOOKUP(FinalComparison!$G395,'SB35 Determination Data'!$K$4:$AN$415,AF$2,FALSE)</f>
        <v>-3.1207221695720017E-3</v>
      </c>
    </row>
    <row r="396" spans="1:32" x14ac:dyDescent="0.2">
      <c r="A396" t="s">
        <v>105</v>
      </c>
      <c r="F396" t="s">
        <v>26</v>
      </c>
      <c r="G396" t="s">
        <v>105</v>
      </c>
      <c r="H396" s="80" t="e">
        <f>'5th Cycle Summary-Final'!D396-VLOOKUP(FinalComparison!$G396,'SB35 Determination Data'!$K$4:$AN$415,H$2,FALSE)</f>
        <v>#N/A</v>
      </c>
      <c r="I396" s="80" t="e">
        <f>'5th Cycle Summary-Final'!E396-VLOOKUP(FinalComparison!$G396,'SB35 Determination Data'!$K$4:$AN$415,I$2,FALSE)</f>
        <v>#N/A</v>
      </c>
      <c r="J396" s="80" t="e">
        <f>'5th Cycle Summary-Final'!F396-VLOOKUP(FinalComparison!$G396,'SB35 Determination Data'!$K$4:$AN$415,J$2,FALSE)</f>
        <v>#N/A</v>
      </c>
      <c r="K396" s="80" t="e">
        <f>'5th Cycle Summary-Final'!G396-VLOOKUP(FinalComparison!$G396,'SB35 Determination Data'!$K$4:$AN$415,K$2,FALSE)</f>
        <v>#N/A</v>
      </c>
      <c r="L396" s="80" t="e">
        <f>'5th Cycle Summary-Final'!H396-VLOOKUP(FinalComparison!$G396,'SB35 Determination Data'!$K$4:$AN$415,L$2,FALSE)</f>
        <v>#N/A</v>
      </c>
      <c r="M396" s="80" t="e">
        <f>'5th Cycle Summary-Final'!I396-VLOOKUP(FinalComparison!$G396,'SB35 Determination Data'!$K$4:$AN$415,M$2,FALSE)</f>
        <v>#N/A</v>
      </c>
      <c r="N396" s="80"/>
      <c r="O396" s="80"/>
      <c r="P396" s="80" t="e">
        <f>'5th Cycle Summary-Final'!J396-VLOOKUP(FinalComparison!$G396,'SB35 Determination Data'!$K$4:$AN$415,P$2,FALSE)</f>
        <v>#N/A</v>
      </c>
      <c r="Q396" s="80" t="e">
        <f>'5th Cycle Summary-Final'!K396-VLOOKUP(FinalComparison!$G396,'SB35 Determination Data'!$K$4:$AN$415,Q$2,FALSE)</f>
        <v>#N/A</v>
      </c>
      <c r="R396" s="80" t="e">
        <f>'5th Cycle Summary-Final'!L396-VLOOKUP(FinalComparison!$G396,'SB35 Determination Data'!$K$4:$AN$415,R$2,FALSE)</f>
        <v>#N/A</v>
      </c>
      <c r="S396" s="80" t="e">
        <f>'5th Cycle Summary-Final'!M396-VLOOKUP(FinalComparison!$G396,'SB35 Determination Data'!$K$4:$AN$415,S$2,FALSE)</f>
        <v>#N/A</v>
      </c>
      <c r="T396" s="80" t="e">
        <f>'5th Cycle Summary-Final'!N396-VLOOKUP(FinalComparison!$G396,'SB35 Determination Data'!$K$4:$AN$415,T$2,FALSE)</f>
        <v>#N/A</v>
      </c>
      <c r="U396" s="34"/>
      <c r="V396" s="34"/>
      <c r="W396" s="80" t="e">
        <f>'5th Cycle Summary-Final'!O396-VLOOKUP(FinalComparison!$G396,'SB35 Determination Data'!$K$4:$AN$415,W$2,FALSE)</f>
        <v>#N/A</v>
      </c>
      <c r="X396" s="34"/>
      <c r="Y396" s="80" t="e">
        <f>'5th Cycle Summary-Final'!P396-VLOOKUP(FinalComparison!$G396,'SB35 Determination Data'!$K$4:$AN$415,Y$2,FALSE)</f>
        <v>#N/A</v>
      </c>
      <c r="Z396" s="80" t="e">
        <f>'5th Cycle Summary-Final'!Q396-VLOOKUP(FinalComparison!$G396,'SB35 Determination Data'!$K$4:$AN$415,Z$2,FALSE)</f>
        <v>#N/A</v>
      </c>
      <c r="AA396" s="80" t="e">
        <f>'5th Cycle Summary-Final'!R396-VLOOKUP(FinalComparison!$G396,'SB35 Determination Data'!$K$4:$AN$415,AA$2,FALSE)</f>
        <v>#N/A</v>
      </c>
      <c r="AB396" s="80" t="e">
        <f>'5th Cycle Summary-Final'!S396-VLOOKUP(FinalComparison!$G396,'SB35 Determination Data'!$K$4:$AN$415,AB$2,FALSE)</f>
        <v>#N/A</v>
      </c>
      <c r="AC396" s="80" t="e">
        <f>'5th Cycle Summary-Final'!T396-VLOOKUP(FinalComparison!$G396,'SB35 Determination Data'!$K$4:$AN$415,AC$2,FALSE)</f>
        <v>#N/A</v>
      </c>
      <c r="AD396" s="80" t="e">
        <f>'5th Cycle Summary-Final'!U396-VLOOKUP(FinalComparison!$G396,'SB35 Determination Data'!$K$4:$AN$415,AD$2,FALSE)</f>
        <v>#N/A</v>
      </c>
      <c r="AE396" s="80" t="e">
        <f>'5th Cycle Summary-Final'!V396-VLOOKUP(FinalComparison!$G396,'SB35 Determination Data'!$K$4:$AN$415,AE$2,FALSE)</f>
        <v>#N/A</v>
      </c>
      <c r="AF396" s="80" t="e">
        <f>'5th Cycle Summary-Final'!W396-VLOOKUP(FinalComparison!$G396,'SB35 Determination Data'!$K$4:$AN$415,AF$2,FALSE)</f>
        <v>#N/A</v>
      </c>
    </row>
    <row r="397" spans="1:32" x14ac:dyDescent="0.2">
      <c r="A397" t="s">
        <v>105</v>
      </c>
      <c r="F397" t="s">
        <v>26</v>
      </c>
      <c r="G397" t="s">
        <v>1001</v>
      </c>
      <c r="H397" s="80" t="e">
        <f>'5th Cycle Summary-Final'!D397-VLOOKUP(FinalComparison!$G397,'SB35 Determination Data'!$K$4:$AN$415,H$2,FALSE)</f>
        <v>#N/A</v>
      </c>
      <c r="I397" s="80" t="e">
        <f>'5th Cycle Summary-Final'!E397-VLOOKUP(FinalComparison!$G397,'SB35 Determination Data'!$K$4:$AN$415,I$2,FALSE)</f>
        <v>#N/A</v>
      </c>
      <c r="J397" s="80" t="e">
        <f>'5th Cycle Summary-Final'!F397-VLOOKUP(FinalComparison!$G397,'SB35 Determination Data'!$K$4:$AN$415,J$2,FALSE)</f>
        <v>#N/A</v>
      </c>
      <c r="K397" s="80" t="e">
        <f>'5th Cycle Summary-Final'!G397-VLOOKUP(FinalComparison!$G397,'SB35 Determination Data'!$K$4:$AN$415,K$2,FALSE)</f>
        <v>#N/A</v>
      </c>
      <c r="L397" s="80" t="e">
        <f>'5th Cycle Summary-Final'!H397-VLOOKUP(FinalComparison!$G397,'SB35 Determination Data'!$K$4:$AN$415,L$2,FALSE)</f>
        <v>#N/A</v>
      </c>
      <c r="M397" s="80" t="e">
        <f>'5th Cycle Summary-Final'!I397-VLOOKUP(FinalComparison!$G397,'SB35 Determination Data'!$K$4:$AN$415,M$2,FALSE)</f>
        <v>#N/A</v>
      </c>
      <c r="N397" s="80"/>
      <c r="O397" s="80"/>
      <c r="P397" s="80" t="e">
        <f>'5th Cycle Summary-Final'!J397-VLOOKUP(FinalComparison!$G397,'SB35 Determination Data'!$K$4:$AN$415,P$2,FALSE)</f>
        <v>#N/A</v>
      </c>
      <c r="Q397" s="80" t="e">
        <f>'5th Cycle Summary-Final'!K397-VLOOKUP(FinalComparison!$G397,'SB35 Determination Data'!$K$4:$AN$415,Q$2,FALSE)</f>
        <v>#N/A</v>
      </c>
      <c r="R397" s="80" t="e">
        <f>'5th Cycle Summary-Final'!L397-VLOOKUP(FinalComparison!$G397,'SB35 Determination Data'!$K$4:$AN$415,R$2,FALSE)</f>
        <v>#N/A</v>
      </c>
      <c r="S397" s="80" t="e">
        <f>'5th Cycle Summary-Final'!M397-VLOOKUP(FinalComparison!$G397,'SB35 Determination Data'!$K$4:$AN$415,S$2,FALSE)</f>
        <v>#N/A</v>
      </c>
      <c r="T397" s="80" t="e">
        <f>'5th Cycle Summary-Final'!N397-VLOOKUP(FinalComparison!$G397,'SB35 Determination Data'!$K$4:$AN$415,T$2,FALSE)</f>
        <v>#N/A</v>
      </c>
      <c r="U397" s="34"/>
      <c r="V397" s="34"/>
      <c r="W397" s="80" t="e">
        <f>'5th Cycle Summary-Final'!O397-VLOOKUP(FinalComparison!$G397,'SB35 Determination Data'!$K$4:$AN$415,W$2,FALSE)</f>
        <v>#N/A</v>
      </c>
      <c r="X397" s="34"/>
      <c r="Y397" s="80" t="e">
        <f>'5th Cycle Summary-Final'!P397-VLOOKUP(FinalComparison!$G397,'SB35 Determination Data'!$K$4:$AN$415,Y$2,FALSE)</f>
        <v>#N/A</v>
      </c>
      <c r="Z397" s="80" t="e">
        <f>'5th Cycle Summary-Final'!Q397-VLOOKUP(FinalComparison!$G397,'SB35 Determination Data'!$K$4:$AN$415,Z$2,FALSE)</f>
        <v>#N/A</v>
      </c>
      <c r="AA397" s="80" t="e">
        <f>'5th Cycle Summary-Final'!R397-VLOOKUP(FinalComparison!$G397,'SB35 Determination Data'!$K$4:$AN$415,AA$2,FALSE)</f>
        <v>#N/A</v>
      </c>
      <c r="AB397" s="80" t="e">
        <f>'5th Cycle Summary-Final'!S397-VLOOKUP(FinalComparison!$G397,'SB35 Determination Data'!$K$4:$AN$415,AB$2,FALSE)</f>
        <v>#N/A</v>
      </c>
      <c r="AC397" s="80" t="e">
        <f>'5th Cycle Summary-Final'!T397-VLOOKUP(FinalComparison!$G397,'SB35 Determination Data'!$K$4:$AN$415,AC$2,FALSE)</f>
        <v>#N/A</v>
      </c>
      <c r="AD397" s="80" t="e">
        <f>'5th Cycle Summary-Final'!U397-VLOOKUP(FinalComparison!$G397,'SB35 Determination Data'!$K$4:$AN$415,AD$2,FALSE)</f>
        <v>#N/A</v>
      </c>
      <c r="AE397" s="80" t="e">
        <f>'5th Cycle Summary-Final'!V397-VLOOKUP(FinalComparison!$G397,'SB35 Determination Data'!$K$4:$AN$415,AE$2,FALSE)</f>
        <v>#N/A</v>
      </c>
      <c r="AF397" s="80" t="e">
        <f>'5th Cycle Summary-Final'!W397-VLOOKUP(FinalComparison!$G397,'SB35 Determination Data'!$K$4:$AN$415,AF$2,FALSE)</f>
        <v>#N/A</v>
      </c>
    </row>
    <row r="398" spans="1:32" x14ac:dyDescent="0.2">
      <c r="A398" t="s">
        <v>105</v>
      </c>
      <c r="F398" t="s">
        <v>26</v>
      </c>
      <c r="G398" t="s">
        <v>315</v>
      </c>
      <c r="H398" s="80" t="e">
        <f>'5th Cycle Summary-Final'!D398-VLOOKUP(FinalComparison!$G398,'SB35 Determination Data'!$K$4:$AN$415,H$2,FALSE)</f>
        <v>#N/A</v>
      </c>
      <c r="I398" s="80" t="e">
        <f>'5th Cycle Summary-Final'!E398-VLOOKUP(FinalComparison!$G398,'SB35 Determination Data'!$K$4:$AN$415,I$2,FALSE)</f>
        <v>#N/A</v>
      </c>
      <c r="J398" s="80" t="e">
        <f>'5th Cycle Summary-Final'!F398-VLOOKUP(FinalComparison!$G398,'SB35 Determination Data'!$K$4:$AN$415,J$2,FALSE)</f>
        <v>#N/A</v>
      </c>
      <c r="K398" s="80" t="e">
        <f>'5th Cycle Summary-Final'!G398-VLOOKUP(FinalComparison!$G398,'SB35 Determination Data'!$K$4:$AN$415,K$2,FALSE)</f>
        <v>#N/A</v>
      </c>
      <c r="L398" s="80" t="e">
        <f>'5th Cycle Summary-Final'!H398-VLOOKUP(FinalComparison!$G398,'SB35 Determination Data'!$K$4:$AN$415,L$2,FALSE)</f>
        <v>#N/A</v>
      </c>
      <c r="M398" s="80" t="e">
        <f>'5th Cycle Summary-Final'!I398-VLOOKUP(FinalComparison!$G398,'SB35 Determination Data'!$K$4:$AN$415,M$2,FALSE)</f>
        <v>#N/A</v>
      </c>
      <c r="N398" s="80"/>
      <c r="O398" s="80"/>
      <c r="P398" s="80" t="e">
        <f>'5th Cycle Summary-Final'!J398-VLOOKUP(FinalComparison!$G398,'SB35 Determination Data'!$K$4:$AN$415,P$2,FALSE)</f>
        <v>#N/A</v>
      </c>
      <c r="Q398" s="80" t="e">
        <f>'5th Cycle Summary-Final'!K398-VLOOKUP(FinalComparison!$G398,'SB35 Determination Data'!$K$4:$AN$415,Q$2,FALSE)</f>
        <v>#N/A</v>
      </c>
      <c r="R398" s="80" t="e">
        <f>'5th Cycle Summary-Final'!L398-VLOOKUP(FinalComparison!$G398,'SB35 Determination Data'!$K$4:$AN$415,R$2,FALSE)</f>
        <v>#N/A</v>
      </c>
      <c r="S398" s="80" t="e">
        <f>'5th Cycle Summary-Final'!M398-VLOOKUP(FinalComparison!$G398,'SB35 Determination Data'!$K$4:$AN$415,S$2,FALSE)</f>
        <v>#N/A</v>
      </c>
      <c r="T398" s="80" t="e">
        <f>'5th Cycle Summary-Final'!N398-VLOOKUP(FinalComparison!$G398,'SB35 Determination Data'!$K$4:$AN$415,T$2,FALSE)</f>
        <v>#N/A</v>
      </c>
      <c r="U398" s="34"/>
      <c r="V398" s="34"/>
      <c r="W398" s="80" t="e">
        <f>'5th Cycle Summary-Final'!O398-VLOOKUP(FinalComparison!$G398,'SB35 Determination Data'!$K$4:$AN$415,W$2,FALSE)</f>
        <v>#N/A</v>
      </c>
      <c r="X398" s="34"/>
      <c r="Y398" s="80" t="e">
        <f>'5th Cycle Summary-Final'!P398-VLOOKUP(FinalComparison!$G398,'SB35 Determination Data'!$K$4:$AN$415,Y$2,FALSE)</f>
        <v>#N/A</v>
      </c>
      <c r="Z398" s="80" t="e">
        <f>'5th Cycle Summary-Final'!Q398-VLOOKUP(FinalComparison!$G398,'SB35 Determination Data'!$K$4:$AN$415,Z$2,FALSE)</f>
        <v>#N/A</v>
      </c>
      <c r="AA398" s="80" t="e">
        <f>'5th Cycle Summary-Final'!R398-VLOOKUP(FinalComparison!$G398,'SB35 Determination Data'!$K$4:$AN$415,AA$2,FALSE)</f>
        <v>#N/A</v>
      </c>
      <c r="AB398" s="80" t="e">
        <f>'5th Cycle Summary-Final'!S398-VLOOKUP(FinalComparison!$G398,'SB35 Determination Data'!$K$4:$AN$415,AB$2,FALSE)</f>
        <v>#N/A</v>
      </c>
      <c r="AC398" s="80" t="e">
        <f>'5th Cycle Summary-Final'!T398-VLOOKUP(FinalComparison!$G398,'SB35 Determination Data'!$K$4:$AN$415,AC$2,FALSE)</f>
        <v>#N/A</v>
      </c>
      <c r="AD398" s="80" t="e">
        <f>'5th Cycle Summary-Final'!U398-VLOOKUP(FinalComparison!$G398,'SB35 Determination Data'!$K$4:$AN$415,AD$2,FALSE)</f>
        <v>#N/A</v>
      </c>
      <c r="AE398" s="80" t="e">
        <f>'5th Cycle Summary-Final'!V398-VLOOKUP(FinalComparison!$G398,'SB35 Determination Data'!$K$4:$AN$415,AE$2,FALSE)</f>
        <v>#N/A</v>
      </c>
      <c r="AF398" s="80" t="e">
        <f>'5th Cycle Summary-Final'!W398-VLOOKUP(FinalComparison!$G398,'SB35 Determination Data'!$K$4:$AN$415,AF$2,FALSE)</f>
        <v>#N/A</v>
      </c>
    </row>
    <row r="399" spans="1:32" x14ac:dyDescent="0.2">
      <c r="A399" t="s">
        <v>294</v>
      </c>
      <c r="F399" t="s">
        <v>13</v>
      </c>
      <c r="G399" t="s">
        <v>293</v>
      </c>
      <c r="H399" s="80" t="e">
        <f>'5th Cycle Summary-Final'!D399-VLOOKUP(FinalComparison!$G399,'SB35 Determination Data'!$K$4:$AN$415,H$2,FALSE)</f>
        <v>#N/A</v>
      </c>
      <c r="I399" s="80" t="e">
        <f>'5th Cycle Summary-Final'!E399-VLOOKUP(FinalComparison!$G399,'SB35 Determination Data'!$K$4:$AN$415,I$2,FALSE)</f>
        <v>#N/A</v>
      </c>
      <c r="J399" s="80" t="e">
        <f>'5th Cycle Summary-Final'!F399-VLOOKUP(FinalComparison!$G399,'SB35 Determination Data'!$K$4:$AN$415,J$2,FALSE)</f>
        <v>#N/A</v>
      </c>
      <c r="K399" s="80" t="e">
        <f>'5th Cycle Summary-Final'!G399-VLOOKUP(FinalComparison!$G399,'SB35 Determination Data'!$K$4:$AN$415,K$2,FALSE)</f>
        <v>#N/A</v>
      </c>
      <c r="L399" s="80" t="e">
        <f>'5th Cycle Summary-Final'!H399-VLOOKUP(FinalComparison!$G399,'SB35 Determination Data'!$K$4:$AN$415,L$2,FALSE)</f>
        <v>#N/A</v>
      </c>
      <c r="M399" s="80" t="e">
        <f>'5th Cycle Summary-Final'!I399-VLOOKUP(FinalComparison!$G399,'SB35 Determination Data'!$K$4:$AN$415,M$2,FALSE)</f>
        <v>#N/A</v>
      </c>
      <c r="N399" s="80"/>
      <c r="O399" s="80"/>
      <c r="P399" s="80" t="e">
        <f>'5th Cycle Summary-Final'!J399-VLOOKUP(FinalComparison!$G399,'SB35 Determination Data'!$K$4:$AN$415,P$2,FALSE)</f>
        <v>#N/A</v>
      </c>
      <c r="Q399" s="80" t="e">
        <f>'5th Cycle Summary-Final'!K399-VLOOKUP(FinalComparison!$G399,'SB35 Determination Data'!$K$4:$AN$415,Q$2,FALSE)</f>
        <v>#N/A</v>
      </c>
      <c r="R399" s="80" t="e">
        <f>'5th Cycle Summary-Final'!L399-VLOOKUP(FinalComparison!$G399,'SB35 Determination Data'!$K$4:$AN$415,R$2,FALSE)</f>
        <v>#N/A</v>
      </c>
      <c r="S399" s="80" t="e">
        <f>'5th Cycle Summary-Final'!M399-VLOOKUP(FinalComparison!$G399,'SB35 Determination Data'!$K$4:$AN$415,S$2,FALSE)</f>
        <v>#N/A</v>
      </c>
      <c r="T399" s="80" t="e">
        <f>'5th Cycle Summary-Final'!N399-VLOOKUP(FinalComparison!$G399,'SB35 Determination Data'!$K$4:$AN$415,T$2,FALSE)</f>
        <v>#N/A</v>
      </c>
      <c r="U399" s="34"/>
      <c r="V399" s="34"/>
      <c r="W399" s="80" t="e">
        <f>'5th Cycle Summary-Final'!O399-VLOOKUP(FinalComparison!$G399,'SB35 Determination Data'!$K$4:$AN$415,W$2,FALSE)</f>
        <v>#N/A</v>
      </c>
      <c r="X399" s="34"/>
      <c r="Y399" s="80" t="e">
        <f>'5th Cycle Summary-Final'!P399-VLOOKUP(FinalComparison!$G399,'SB35 Determination Data'!$K$4:$AN$415,Y$2,FALSE)</f>
        <v>#N/A</v>
      </c>
      <c r="Z399" s="80" t="e">
        <f>'5th Cycle Summary-Final'!Q399-VLOOKUP(FinalComparison!$G399,'SB35 Determination Data'!$K$4:$AN$415,Z$2,FALSE)</f>
        <v>#N/A</v>
      </c>
      <c r="AA399" s="80" t="e">
        <f>'5th Cycle Summary-Final'!R399-VLOOKUP(FinalComparison!$G399,'SB35 Determination Data'!$K$4:$AN$415,AA$2,FALSE)</f>
        <v>#N/A</v>
      </c>
      <c r="AB399" s="80" t="e">
        <f>'5th Cycle Summary-Final'!S399-VLOOKUP(FinalComparison!$G399,'SB35 Determination Data'!$K$4:$AN$415,AB$2,FALSE)</f>
        <v>#N/A</v>
      </c>
      <c r="AC399" s="80" t="e">
        <f>'5th Cycle Summary-Final'!T399-VLOOKUP(FinalComparison!$G399,'SB35 Determination Data'!$K$4:$AN$415,AC$2,FALSE)</f>
        <v>#N/A</v>
      </c>
      <c r="AD399" s="80" t="e">
        <f>'5th Cycle Summary-Final'!U399-VLOOKUP(FinalComparison!$G399,'SB35 Determination Data'!$K$4:$AN$415,AD$2,FALSE)</f>
        <v>#N/A</v>
      </c>
      <c r="AE399" s="80" t="e">
        <f>'5th Cycle Summary-Final'!V399-VLOOKUP(FinalComparison!$G399,'SB35 Determination Data'!$K$4:$AN$415,AE$2,FALSE)</f>
        <v>#N/A</v>
      </c>
      <c r="AF399" s="80" t="e">
        <f>'5th Cycle Summary-Final'!W399-VLOOKUP(FinalComparison!$G399,'SB35 Determination Data'!$K$4:$AN$415,AF$2,FALSE)</f>
        <v>#N/A</v>
      </c>
    </row>
    <row r="400" spans="1:32" x14ac:dyDescent="0.2">
      <c r="A400" t="s">
        <v>294</v>
      </c>
      <c r="F400" t="s">
        <v>13</v>
      </c>
      <c r="G400" t="s">
        <v>307</v>
      </c>
      <c r="H400" s="80" t="e">
        <f>'5th Cycle Summary-Final'!D400-VLOOKUP(FinalComparison!$G400,'SB35 Determination Data'!$K$4:$AN$415,H$2,FALSE)</f>
        <v>#N/A</v>
      </c>
      <c r="I400" s="80" t="e">
        <f>'5th Cycle Summary-Final'!E400-VLOOKUP(FinalComparison!$G400,'SB35 Determination Data'!$K$4:$AN$415,I$2,FALSE)</f>
        <v>#N/A</v>
      </c>
      <c r="J400" s="80" t="e">
        <f>'5th Cycle Summary-Final'!F400-VLOOKUP(FinalComparison!$G400,'SB35 Determination Data'!$K$4:$AN$415,J$2,FALSE)</f>
        <v>#N/A</v>
      </c>
      <c r="K400" s="80" t="e">
        <f>'5th Cycle Summary-Final'!G400-VLOOKUP(FinalComparison!$G400,'SB35 Determination Data'!$K$4:$AN$415,K$2,FALSE)</f>
        <v>#N/A</v>
      </c>
      <c r="L400" s="80" t="e">
        <f>'5th Cycle Summary-Final'!H400-VLOOKUP(FinalComparison!$G400,'SB35 Determination Data'!$K$4:$AN$415,L$2,FALSE)</f>
        <v>#N/A</v>
      </c>
      <c r="M400" s="80" t="e">
        <f>'5th Cycle Summary-Final'!I400-VLOOKUP(FinalComparison!$G400,'SB35 Determination Data'!$K$4:$AN$415,M$2,FALSE)</f>
        <v>#N/A</v>
      </c>
      <c r="N400" s="80"/>
      <c r="O400" s="80"/>
      <c r="P400" s="80" t="e">
        <f>'5th Cycle Summary-Final'!J400-VLOOKUP(FinalComparison!$G400,'SB35 Determination Data'!$K$4:$AN$415,P$2,FALSE)</f>
        <v>#N/A</v>
      </c>
      <c r="Q400" s="80" t="e">
        <f>'5th Cycle Summary-Final'!K400-VLOOKUP(FinalComparison!$G400,'SB35 Determination Data'!$K$4:$AN$415,Q$2,FALSE)</f>
        <v>#N/A</v>
      </c>
      <c r="R400" s="80" t="e">
        <f>'5th Cycle Summary-Final'!L400-VLOOKUP(FinalComparison!$G400,'SB35 Determination Data'!$K$4:$AN$415,R$2,FALSE)</f>
        <v>#N/A</v>
      </c>
      <c r="S400" s="80" t="e">
        <f>'5th Cycle Summary-Final'!M400-VLOOKUP(FinalComparison!$G400,'SB35 Determination Data'!$K$4:$AN$415,S$2,FALSE)</f>
        <v>#N/A</v>
      </c>
      <c r="T400" s="80" t="e">
        <f>'5th Cycle Summary-Final'!N400-VLOOKUP(FinalComparison!$G400,'SB35 Determination Data'!$K$4:$AN$415,T$2,FALSE)</f>
        <v>#N/A</v>
      </c>
      <c r="U400" s="34"/>
      <c r="V400" s="34"/>
      <c r="W400" s="80" t="e">
        <f>'5th Cycle Summary-Final'!O400-VLOOKUP(FinalComparison!$G400,'SB35 Determination Data'!$K$4:$AN$415,W$2,FALSE)</f>
        <v>#N/A</v>
      </c>
      <c r="X400" s="34"/>
      <c r="Y400" s="80" t="e">
        <f>'5th Cycle Summary-Final'!P400-VLOOKUP(FinalComparison!$G400,'SB35 Determination Data'!$K$4:$AN$415,Y$2,FALSE)</f>
        <v>#N/A</v>
      </c>
      <c r="Z400" s="80" t="e">
        <f>'5th Cycle Summary-Final'!Q400-VLOOKUP(FinalComparison!$G400,'SB35 Determination Data'!$K$4:$AN$415,Z$2,FALSE)</f>
        <v>#N/A</v>
      </c>
      <c r="AA400" s="80" t="e">
        <f>'5th Cycle Summary-Final'!R400-VLOOKUP(FinalComparison!$G400,'SB35 Determination Data'!$K$4:$AN$415,AA$2,FALSE)</f>
        <v>#N/A</v>
      </c>
      <c r="AB400" s="80" t="e">
        <f>'5th Cycle Summary-Final'!S400-VLOOKUP(FinalComparison!$G400,'SB35 Determination Data'!$K$4:$AN$415,AB$2,FALSE)</f>
        <v>#N/A</v>
      </c>
      <c r="AC400" s="80" t="e">
        <f>'5th Cycle Summary-Final'!T400-VLOOKUP(FinalComparison!$G400,'SB35 Determination Data'!$K$4:$AN$415,AC$2,FALSE)</f>
        <v>#N/A</v>
      </c>
      <c r="AD400" s="80" t="e">
        <f>'5th Cycle Summary-Final'!U400-VLOOKUP(FinalComparison!$G400,'SB35 Determination Data'!$K$4:$AN$415,AD$2,FALSE)</f>
        <v>#N/A</v>
      </c>
      <c r="AE400" s="80" t="e">
        <f>'5th Cycle Summary-Final'!V400-VLOOKUP(FinalComparison!$G400,'SB35 Determination Data'!$K$4:$AN$415,AE$2,FALSE)</f>
        <v>#N/A</v>
      </c>
      <c r="AF400" s="80" t="e">
        <f>'5th Cycle Summary-Final'!W400-VLOOKUP(FinalComparison!$G400,'SB35 Determination Data'!$K$4:$AN$415,AF$2,FALSE)</f>
        <v>#N/A</v>
      </c>
    </row>
    <row r="401" spans="1:32" x14ac:dyDescent="0.2">
      <c r="A401" t="s">
        <v>61</v>
      </c>
      <c r="F401" t="s">
        <v>3</v>
      </c>
      <c r="G401" t="s">
        <v>940</v>
      </c>
      <c r="H401" s="80">
        <f>'5th Cycle Summary-Final'!D401-VLOOKUP(FinalComparison!$G401,'SB35 Determination Data'!$K$4:$AN$415,H$2,FALSE)</f>
        <v>0</v>
      </c>
      <c r="I401" s="80">
        <f>'5th Cycle Summary-Final'!E401-VLOOKUP(FinalComparison!$G401,'SB35 Determination Data'!$K$4:$AN$415,I$2,FALSE)</f>
        <v>13</v>
      </c>
      <c r="J401" s="80">
        <f>'5th Cycle Summary-Final'!F401-VLOOKUP(FinalComparison!$G401,'SB35 Determination Data'!$K$4:$AN$415,J$2,FALSE)</f>
        <v>13</v>
      </c>
      <c r="K401" s="80">
        <f>'5th Cycle Summary-Final'!G401-VLOOKUP(FinalComparison!$G401,'SB35 Determination Data'!$K$4:$AN$415,K$2,FALSE)</f>
        <v>0</v>
      </c>
      <c r="L401" s="80">
        <f>'5th Cycle Summary-Final'!H401-VLOOKUP(FinalComparison!$G401,'SB35 Determination Data'!$K$4:$AN$415,L$2,FALSE)</f>
        <v>-13</v>
      </c>
      <c r="M401" s="80">
        <f>'5th Cycle Summary-Final'!I401-VLOOKUP(FinalComparison!$G401,'SB35 Determination Data'!$K$4:$AN$415,M$2,FALSE)</f>
        <v>2.4118738404452694E-2</v>
      </c>
      <c r="N401" s="80"/>
      <c r="O401" s="80"/>
      <c r="P401" s="80">
        <f>'5th Cycle Summary-Final'!J401-VLOOKUP(FinalComparison!$G401,'SB35 Determination Data'!$K$4:$AN$415,P$2,FALSE)</f>
        <v>0</v>
      </c>
      <c r="Q401" s="80">
        <f>'5th Cycle Summary-Final'!K401-VLOOKUP(FinalComparison!$G401,'SB35 Determination Data'!$K$4:$AN$415,Q$2,FALSE)</f>
        <v>17</v>
      </c>
      <c r="R401" s="80">
        <f>'5th Cycle Summary-Final'!L401-VLOOKUP(FinalComparison!$G401,'SB35 Determination Data'!$K$4:$AN$415,R$2,FALSE)</f>
        <v>17</v>
      </c>
      <c r="S401" s="80">
        <f>'5th Cycle Summary-Final'!M401-VLOOKUP(FinalComparison!$G401,'SB35 Determination Data'!$K$4:$AN$415,S$2,FALSE)</f>
        <v>0</v>
      </c>
      <c r="T401" s="80">
        <f>'5th Cycle Summary-Final'!N401-VLOOKUP(FinalComparison!$G401,'SB35 Determination Data'!$K$4:$AN$415,T$2,FALSE)</f>
        <v>-17</v>
      </c>
      <c r="U401" s="34"/>
      <c r="V401" s="34"/>
      <c r="W401" s="80">
        <f>'5th Cycle Summary-Final'!O401-VLOOKUP(FinalComparison!$G401,'SB35 Determination Data'!$K$4:$AN$415,W$2,FALSE)</f>
        <v>4.6448087431693985E-2</v>
      </c>
      <c r="X401" s="34"/>
      <c r="Y401" s="80">
        <f>'5th Cycle Summary-Final'!P401-VLOOKUP(FinalComparison!$G401,'SB35 Determination Data'!$K$4:$AN$415,Y$2,FALSE)</f>
        <v>0</v>
      </c>
      <c r="Z401" s="80">
        <f>'5th Cycle Summary-Final'!Q401-VLOOKUP(FinalComparison!$G401,'SB35 Determination Data'!$K$4:$AN$415,Z$2,FALSE)</f>
        <v>-202</v>
      </c>
      <c r="AA401" s="80">
        <f>'5th Cycle Summary-Final'!R401-VLOOKUP(FinalComparison!$G401,'SB35 Determination Data'!$K$4:$AN$415,AA$2,FALSE)</f>
        <v>0</v>
      </c>
      <c r="AB401" s="80">
        <f>'5th Cycle Summary-Final'!S401-VLOOKUP(FinalComparison!$G401,'SB35 Determination Data'!$K$4:$AN$415,AB$2,FALSE)</f>
        <v>-0.49148418491484169</v>
      </c>
      <c r="AC401" s="80">
        <f>'5th Cycle Summary-Final'!T401-VLOOKUP(FinalComparison!$G401,'SB35 Determination Data'!$K$4:$AN$415,AC$2,FALSE)</f>
        <v>0</v>
      </c>
      <c r="AD401" s="80">
        <f>'5th Cycle Summary-Final'!U401-VLOOKUP(FinalComparison!$G401,'SB35 Determination Data'!$K$4:$AN$415,AD$2,FALSE)</f>
        <v>311</v>
      </c>
      <c r="AE401" s="80">
        <f>'5th Cycle Summary-Final'!V401-VLOOKUP(FinalComparison!$G401,'SB35 Determination Data'!$K$4:$AN$415,AE$2,FALSE)</f>
        <v>-311</v>
      </c>
      <c r="AF401" s="80">
        <f>'5th Cycle Summary-Final'!W401-VLOOKUP(FinalComparison!$G401,'SB35 Determination Data'!$K$4:$AN$415,AF$2,FALSE)</f>
        <v>0.34251101321585897</v>
      </c>
    </row>
    <row r="402" spans="1:32" x14ac:dyDescent="0.2">
      <c r="A402" t="s">
        <v>61</v>
      </c>
      <c r="F402" t="s">
        <v>3</v>
      </c>
      <c r="G402" t="s">
        <v>201</v>
      </c>
      <c r="H402" s="80">
        <f>'5th Cycle Summary-Final'!D402-VLOOKUP(FinalComparison!$G402,'SB35 Determination Data'!$K$4:$AN$415,H$2,FALSE)</f>
        <v>0</v>
      </c>
      <c r="I402" s="80">
        <f>'5th Cycle Summary-Final'!E402-VLOOKUP(FinalComparison!$G402,'SB35 Determination Data'!$K$4:$AN$415,I$2,FALSE)</f>
        <v>0</v>
      </c>
      <c r="J402" s="80">
        <f>'5th Cycle Summary-Final'!F402-VLOOKUP(FinalComparison!$G402,'SB35 Determination Data'!$K$4:$AN$415,J$2,FALSE)</f>
        <v>0</v>
      </c>
      <c r="K402" s="80">
        <f>'5th Cycle Summary-Final'!G402-VLOOKUP(FinalComparison!$G402,'SB35 Determination Data'!$K$4:$AN$415,K$2,FALSE)</f>
        <v>0</v>
      </c>
      <c r="L402" s="80">
        <f>'5th Cycle Summary-Final'!H402-VLOOKUP(FinalComparison!$G402,'SB35 Determination Data'!$K$4:$AN$415,L$2,FALSE)</f>
        <v>0</v>
      </c>
      <c r="M402" s="80">
        <f>'5th Cycle Summary-Final'!I402-VLOOKUP(FinalComparison!$G402,'SB35 Determination Data'!$K$4:$AN$415,M$2,FALSE)</f>
        <v>0</v>
      </c>
      <c r="N402" s="80"/>
      <c r="O402" s="80"/>
      <c r="P402" s="80">
        <f>'5th Cycle Summary-Final'!J402-VLOOKUP(FinalComparison!$G402,'SB35 Determination Data'!$K$4:$AN$415,P$2,FALSE)</f>
        <v>0</v>
      </c>
      <c r="Q402" s="80">
        <f>'5th Cycle Summary-Final'!K402-VLOOKUP(FinalComparison!$G402,'SB35 Determination Data'!$K$4:$AN$415,Q$2,FALSE)</f>
        <v>0</v>
      </c>
      <c r="R402" s="80">
        <f>'5th Cycle Summary-Final'!L402-VLOOKUP(FinalComparison!$G402,'SB35 Determination Data'!$K$4:$AN$415,R$2,FALSE)</f>
        <v>0</v>
      </c>
      <c r="S402" s="80">
        <f>'5th Cycle Summary-Final'!M402-VLOOKUP(FinalComparison!$G402,'SB35 Determination Data'!$K$4:$AN$415,S$2,FALSE)</f>
        <v>0</v>
      </c>
      <c r="T402" s="80">
        <f>'5th Cycle Summary-Final'!N402-VLOOKUP(FinalComparison!$G402,'SB35 Determination Data'!$K$4:$AN$415,T$2,FALSE)</f>
        <v>0</v>
      </c>
      <c r="U402" s="34"/>
      <c r="V402" s="34"/>
      <c r="W402" s="80">
        <f>'5th Cycle Summary-Final'!O402-VLOOKUP(FinalComparison!$G402,'SB35 Determination Data'!$K$4:$AN$415,W$2,FALSE)</f>
        <v>0</v>
      </c>
      <c r="X402" s="34"/>
      <c r="Y402" s="80">
        <f>'5th Cycle Summary-Final'!P402-VLOOKUP(FinalComparison!$G402,'SB35 Determination Data'!$K$4:$AN$415,Y$2,FALSE)</f>
        <v>0</v>
      </c>
      <c r="Z402" s="80">
        <f>'5th Cycle Summary-Final'!Q402-VLOOKUP(FinalComparison!$G402,'SB35 Determination Data'!$K$4:$AN$415,Z$2,FALSE)</f>
        <v>9</v>
      </c>
      <c r="AA402" s="80">
        <f>'5th Cycle Summary-Final'!R402-VLOOKUP(FinalComparison!$G402,'SB35 Determination Data'!$K$4:$AN$415,AA$2,FALSE)</f>
        <v>-9</v>
      </c>
      <c r="AB402" s="80">
        <f>'5th Cycle Summary-Final'!S402-VLOOKUP(FinalComparison!$G402,'SB35 Determination Data'!$K$4:$AN$415,AB$2,FALSE)</f>
        <v>4.1666666666666664E-2</v>
      </c>
      <c r="AC402" s="80">
        <f>'5th Cycle Summary-Final'!T402-VLOOKUP(FinalComparison!$G402,'SB35 Determination Data'!$K$4:$AN$415,AC$2,FALSE)</f>
        <v>0</v>
      </c>
      <c r="AD402" s="80">
        <f>'5th Cycle Summary-Final'!U402-VLOOKUP(FinalComparison!$G402,'SB35 Determination Data'!$K$4:$AN$415,AD$2,FALSE)</f>
        <v>144</v>
      </c>
      <c r="AE402" s="80">
        <f>'5th Cycle Summary-Final'!V402-VLOOKUP(FinalComparison!$G402,'SB35 Determination Data'!$K$4:$AN$415,AE$2,FALSE)</f>
        <v>0</v>
      </c>
      <c r="AF402" s="80">
        <f>'5th Cycle Summary-Final'!W402-VLOOKUP(FinalComparison!$G402,'SB35 Determination Data'!$K$4:$AN$415,AF$2,FALSE)</f>
        <v>0.31168831168831157</v>
      </c>
    </row>
    <row r="403" spans="1:32" x14ac:dyDescent="0.2">
      <c r="A403" t="s">
        <v>61</v>
      </c>
      <c r="F403" t="s">
        <v>3</v>
      </c>
      <c r="G403" t="s">
        <v>216</v>
      </c>
      <c r="H403" s="80">
        <f>'5th Cycle Summary-Final'!D403-VLOOKUP(FinalComparison!$G403,'SB35 Determination Data'!$K$4:$AN$415,H$2,FALSE)</f>
        <v>0</v>
      </c>
      <c r="I403" s="80">
        <f>'5th Cycle Summary-Final'!E403-VLOOKUP(FinalComparison!$G403,'SB35 Determination Data'!$K$4:$AN$415,I$2,FALSE)</f>
        <v>0</v>
      </c>
      <c r="J403" s="80">
        <f>'5th Cycle Summary-Final'!F403-VLOOKUP(FinalComparison!$G403,'SB35 Determination Data'!$K$4:$AN$415,J$2,FALSE)</f>
        <v>0</v>
      </c>
      <c r="K403" s="80">
        <f>'5th Cycle Summary-Final'!G403-VLOOKUP(FinalComparison!$G403,'SB35 Determination Data'!$K$4:$AN$415,K$2,FALSE)</f>
        <v>0</v>
      </c>
      <c r="L403" s="80">
        <f>'5th Cycle Summary-Final'!H403-VLOOKUP(FinalComparison!$G403,'SB35 Determination Data'!$K$4:$AN$415,L$2,FALSE)</f>
        <v>0</v>
      </c>
      <c r="M403" s="80">
        <f>'5th Cycle Summary-Final'!I403-VLOOKUP(FinalComparison!$G403,'SB35 Determination Data'!$K$4:$AN$415,M$2,FALSE)</f>
        <v>0</v>
      </c>
      <c r="N403" s="80"/>
      <c r="O403" s="80"/>
      <c r="P403" s="80">
        <f>'5th Cycle Summary-Final'!J403-VLOOKUP(FinalComparison!$G403,'SB35 Determination Data'!$K$4:$AN$415,P$2,FALSE)</f>
        <v>0</v>
      </c>
      <c r="Q403" s="80">
        <f>'5th Cycle Summary-Final'!K403-VLOOKUP(FinalComparison!$G403,'SB35 Determination Data'!$K$4:$AN$415,Q$2,FALSE)</f>
        <v>0</v>
      </c>
      <c r="R403" s="80">
        <f>'5th Cycle Summary-Final'!L403-VLOOKUP(FinalComparison!$G403,'SB35 Determination Data'!$K$4:$AN$415,R$2,FALSE)</f>
        <v>0</v>
      </c>
      <c r="S403" s="80">
        <f>'5th Cycle Summary-Final'!M403-VLOOKUP(FinalComparison!$G403,'SB35 Determination Data'!$K$4:$AN$415,S$2,FALSE)</f>
        <v>0</v>
      </c>
      <c r="T403" s="80">
        <f>'5th Cycle Summary-Final'!N403-VLOOKUP(FinalComparison!$G403,'SB35 Determination Data'!$K$4:$AN$415,T$2,FALSE)</f>
        <v>0</v>
      </c>
      <c r="U403" s="34"/>
      <c r="V403" s="34"/>
      <c r="W403" s="80">
        <f>'5th Cycle Summary-Final'!O403-VLOOKUP(FinalComparison!$G403,'SB35 Determination Data'!$K$4:$AN$415,W$2,FALSE)</f>
        <v>0</v>
      </c>
      <c r="X403" s="34"/>
      <c r="Y403" s="80">
        <f>'5th Cycle Summary-Final'!P403-VLOOKUP(FinalComparison!$G403,'SB35 Determination Data'!$K$4:$AN$415,Y$2,FALSE)</f>
        <v>0</v>
      </c>
      <c r="Z403" s="80">
        <f>'5th Cycle Summary-Final'!Q403-VLOOKUP(FinalComparison!$G403,'SB35 Determination Data'!$K$4:$AN$415,Z$2,FALSE)</f>
        <v>0</v>
      </c>
      <c r="AA403" s="80">
        <f>'5th Cycle Summary-Final'!R403-VLOOKUP(FinalComparison!$G403,'SB35 Determination Data'!$K$4:$AN$415,AA$2,FALSE)</f>
        <v>0</v>
      </c>
      <c r="AB403" s="80">
        <f>'5th Cycle Summary-Final'!S403-VLOOKUP(FinalComparison!$G403,'SB35 Determination Data'!$K$4:$AN$415,AB$2,FALSE)</f>
        <v>0</v>
      </c>
      <c r="AC403" s="80">
        <f>'5th Cycle Summary-Final'!T403-VLOOKUP(FinalComparison!$G403,'SB35 Determination Data'!$K$4:$AN$415,AC$2,FALSE)</f>
        <v>0</v>
      </c>
      <c r="AD403" s="80">
        <f>'5th Cycle Summary-Final'!U403-VLOOKUP(FinalComparison!$G403,'SB35 Determination Data'!$K$4:$AN$415,AD$2,FALSE)</f>
        <v>0</v>
      </c>
      <c r="AE403" s="80">
        <f>'5th Cycle Summary-Final'!V403-VLOOKUP(FinalComparison!$G403,'SB35 Determination Data'!$K$4:$AN$415,AE$2,FALSE)</f>
        <v>0</v>
      </c>
      <c r="AF403" s="80">
        <f>'5th Cycle Summary-Final'!W403-VLOOKUP(FinalComparison!$G403,'SB35 Determination Data'!$K$4:$AN$415,AF$2,FALSE)</f>
        <v>0</v>
      </c>
    </row>
    <row r="404" spans="1:32" x14ac:dyDescent="0.2">
      <c r="A404" t="s">
        <v>61</v>
      </c>
      <c r="F404" t="s">
        <v>3</v>
      </c>
      <c r="G404" t="s">
        <v>222</v>
      </c>
      <c r="H404" s="80">
        <f>'5th Cycle Summary-Final'!D404-VLOOKUP(FinalComparison!$G404,'SB35 Determination Data'!$K$4:$AN$415,H$2,FALSE)</f>
        <v>-844</v>
      </c>
      <c r="I404" s="80">
        <f>'5th Cycle Summary-Final'!E404-VLOOKUP(FinalComparison!$G404,'SB35 Determination Data'!$K$4:$AN$415,I$2,FALSE)</f>
        <v>0</v>
      </c>
      <c r="J404" s="80">
        <f>'5th Cycle Summary-Final'!F404-VLOOKUP(FinalComparison!$G404,'SB35 Determination Data'!$K$4:$AN$415,J$2,FALSE)</f>
        <v>0</v>
      </c>
      <c r="K404" s="80">
        <f>'5th Cycle Summary-Final'!G404-VLOOKUP(FinalComparison!$G404,'SB35 Determination Data'!$K$4:$AN$415,K$2,FALSE)</f>
        <v>0</v>
      </c>
      <c r="L404" s="80">
        <f>'5th Cycle Summary-Final'!H404-VLOOKUP(FinalComparison!$G404,'SB35 Determination Data'!$K$4:$AN$415,L$2,FALSE)</f>
        <v>-844</v>
      </c>
      <c r="M404" s="80">
        <f>'5th Cycle Summary-Final'!I404-VLOOKUP(FinalComparison!$G404,'SB35 Determination Data'!$K$4:$AN$415,M$2,FALSE)</f>
        <v>7.582938388625593E-2</v>
      </c>
      <c r="N404" s="80"/>
      <c r="O404" s="80"/>
      <c r="P404" s="80">
        <f>'5th Cycle Summary-Final'!J404-VLOOKUP(FinalComparison!$G404,'SB35 Determination Data'!$K$4:$AN$415,P$2,FALSE)</f>
        <v>0</v>
      </c>
      <c r="Q404" s="80">
        <f>'5th Cycle Summary-Final'!K404-VLOOKUP(FinalComparison!$G404,'SB35 Determination Data'!$K$4:$AN$415,Q$2,FALSE)</f>
        <v>0</v>
      </c>
      <c r="R404" s="80">
        <f>'5th Cycle Summary-Final'!L404-VLOOKUP(FinalComparison!$G404,'SB35 Determination Data'!$K$4:$AN$415,R$2,FALSE)</f>
        <v>0</v>
      </c>
      <c r="S404" s="80">
        <f>'5th Cycle Summary-Final'!M404-VLOOKUP(FinalComparison!$G404,'SB35 Determination Data'!$K$4:$AN$415,S$2,FALSE)</f>
        <v>0</v>
      </c>
      <c r="T404" s="80">
        <f>'5th Cycle Summary-Final'!N404-VLOOKUP(FinalComparison!$G404,'SB35 Determination Data'!$K$4:$AN$415,T$2,FALSE)</f>
        <v>0</v>
      </c>
      <c r="U404" s="34"/>
      <c r="V404" s="34"/>
      <c r="W404" s="80">
        <f>'5th Cycle Summary-Final'!O404-VLOOKUP(FinalComparison!$G404,'SB35 Determination Data'!$K$4:$AN$415,W$2,FALSE)</f>
        <v>0</v>
      </c>
      <c r="X404" s="34"/>
      <c r="Y404" s="80">
        <f>'5th Cycle Summary-Final'!P404-VLOOKUP(FinalComparison!$G404,'SB35 Determination Data'!$K$4:$AN$415,Y$2,FALSE)</f>
        <v>0</v>
      </c>
      <c r="Z404" s="80">
        <f>'5th Cycle Summary-Final'!Q404-VLOOKUP(FinalComparison!$G404,'SB35 Determination Data'!$K$4:$AN$415,Z$2,FALSE)</f>
        <v>0</v>
      </c>
      <c r="AA404" s="80">
        <f>'5th Cycle Summary-Final'!R404-VLOOKUP(FinalComparison!$G404,'SB35 Determination Data'!$K$4:$AN$415,AA$2,FALSE)</f>
        <v>0</v>
      </c>
      <c r="AB404" s="80">
        <f>'5th Cycle Summary-Final'!S404-VLOOKUP(FinalComparison!$G404,'SB35 Determination Data'!$K$4:$AN$415,AB$2,FALSE)</f>
        <v>0</v>
      </c>
      <c r="AC404" s="80">
        <f>'5th Cycle Summary-Final'!T404-VLOOKUP(FinalComparison!$G404,'SB35 Determination Data'!$K$4:$AN$415,AC$2,FALSE)</f>
        <v>0</v>
      </c>
      <c r="AD404" s="80">
        <f>'5th Cycle Summary-Final'!U404-VLOOKUP(FinalComparison!$G404,'SB35 Determination Data'!$K$4:$AN$415,AD$2,FALSE)</f>
        <v>0</v>
      </c>
      <c r="AE404" s="80">
        <f>'5th Cycle Summary-Final'!V404-VLOOKUP(FinalComparison!$G404,'SB35 Determination Data'!$K$4:$AN$415,AE$2,FALSE)</f>
        <v>0</v>
      </c>
      <c r="AF404" s="80">
        <f>'5th Cycle Summary-Final'!W404-VLOOKUP(FinalComparison!$G404,'SB35 Determination Data'!$K$4:$AN$415,AF$2,FALSE)</f>
        <v>0</v>
      </c>
    </row>
    <row r="405" spans="1:32" x14ac:dyDescent="0.2">
      <c r="A405" t="s">
        <v>61</v>
      </c>
      <c r="F405" t="s">
        <v>3</v>
      </c>
      <c r="G405" t="s">
        <v>1071</v>
      </c>
      <c r="H405" s="80">
        <f>'5th Cycle Summary-Final'!D405-VLOOKUP(FinalComparison!$G405,'SB35 Determination Data'!$K$4:$AN$415,H$2,FALSE)</f>
        <v>0</v>
      </c>
      <c r="I405" s="80">
        <f>'5th Cycle Summary-Final'!E405-VLOOKUP(FinalComparison!$G405,'SB35 Determination Data'!$K$4:$AN$415,I$2,FALSE)</f>
        <v>0</v>
      </c>
      <c r="J405" s="80">
        <f>'5th Cycle Summary-Final'!F405-VLOOKUP(FinalComparison!$G405,'SB35 Determination Data'!$K$4:$AN$415,J$2,FALSE)</f>
        <v>0</v>
      </c>
      <c r="K405" s="80">
        <f>'5th Cycle Summary-Final'!G405-VLOOKUP(FinalComparison!$G405,'SB35 Determination Data'!$K$4:$AN$415,K$2,FALSE)</f>
        <v>0</v>
      </c>
      <c r="L405" s="80">
        <f>'5th Cycle Summary-Final'!H405-VLOOKUP(FinalComparison!$G405,'SB35 Determination Data'!$K$4:$AN$415,L$2,FALSE)</f>
        <v>0</v>
      </c>
      <c r="M405" s="80">
        <f>'5th Cycle Summary-Final'!I405-VLOOKUP(FinalComparison!$G405,'SB35 Determination Data'!$K$4:$AN$415,M$2,FALSE)</f>
        <v>0</v>
      </c>
      <c r="N405" s="80"/>
      <c r="O405" s="80"/>
      <c r="P405" s="80">
        <f>'5th Cycle Summary-Final'!J405-VLOOKUP(FinalComparison!$G405,'SB35 Determination Data'!$K$4:$AN$415,P$2,FALSE)</f>
        <v>0</v>
      </c>
      <c r="Q405" s="80">
        <f>'5th Cycle Summary-Final'!K405-VLOOKUP(FinalComparison!$G405,'SB35 Determination Data'!$K$4:$AN$415,Q$2,FALSE)</f>
        <v>0</v>
      </c>
      <c r="R405" s="80">
        <f>'5th Cycle Summary-Final'!L405-VLOOKUP(FinalComparison!$G405,'SB35 Determination Data'!$K$4:$AN$415,R$2,FALSE)</f>
        <v>0</v>
      </c>
      <c r="S405" s="80">
        <f>'5th Cycle Summary-Final'!M405-VLOOKUP(FinalComparison!$G405,'SB35 Determination Data'!$K$4:$AN$415,S$2,FALSE)</f>
        <v>0</v>
      </c>
      <c r="T405" s="80">
        <f>'5th Cycle Summary-Final'!N405-VLOOKUP(FinalComparison!$G405,'SB35 Determination Data'!$K$4:$AN$415,T$2,FALSE)</f>
        <v>0</v>
      </c>
      <c r="U405" s="34"/>
      <c r="V405" s="34"/>
      <c r="W405" s="80">
        <f>'5th Cycle Summary-Final'!O405-VLOOKUP(FinalComparison!$G405,'SB35 Determination Data'!$K$4:$AN$415,W$2,FALSE)</f>
        <v>0</v>
      </c>
      <c r="X405" s="34"/>
      <c r="Y405" s="80">
        <f>'5th Cycle Summary-Final'!P405-VLOOKUP(FinalComparison!$G405,'SB35 Determination Data'!$K$4:$AN$415,Y$2,FALSE)</f>
        <v>0</v>
      </c>
      <c r="Z405" s="80">
        <f>'5th Cycle Summary-Final'!Q405-VLOOKUP(FinalComparison!$G405,'SB35 Determination Data'!$K$4:$AN$415,Z$2,FALSE)</f>
        <v>0</v>
      </c>
      <c r="AA405" s="80">
        <f>'5th Cycle Summary-Final'!R405-VLOOKUP(FinalComparison!$G405,'SB35 Determination Data'!$K$4:$AN$415,AA$2,FALSE)</f>
        <v>0</v>
      </c>
      <c r="AB405" s="80" t="e">
        <f>'5th Cycle Summary-Final'!S405-VLOOKUP(FinalComparison!$G405,'SB35 Determination Data'!$K$4:$AN$415,AB$2,FALSE)</f>
        <v>#DIV/0!</v>
      </c>
      <c r="AC405" s="80">
        <f>'5th Cycle Summary-Final'!T405-VLOOKUP(FinalComparison!$G405,'SB35 Determination Data'!$K$4:$AN$415,AC$2,FALSE)</f>
        <v>0</v>
      </c>
      <c r="AD405" s="80">
        <f>'5th Cycle Summary-Final'!U405-VLOOKUP(FinalComparison!$G405,'SB35 Determination Data'!$K$4:$AN$415,AD$2,FALSE)</f>
        <v>0</v>
      </c>
      <c r="AE405" s="80">
        <f>'5th Cycle Summary-Final'!V405-VLOOKUP(FinalComparison!$G405,'SB35 Determination Data'!$K$4:$AN$415,AE$2,FALSE)</f>
        <v>0</v>
      </c>
      <c r="AF405" s="80" t="e">
        <f>'5th Cycle Summary-Final'!W405-VLOOKUP(FinalComparison!$G405,'SB35 Determination Data'!$K$4:$AN$415,AF$2,FALSE)</f>
        <v>#DIV/0!</v>
      </c>
    </row>
    <row r="406" spans="1:32" x14ac:dyDescent="0.2">
      <c r="A406" t="s">
        <v>61</v>
      </c>
      <c r="F406" t="s">
        <v>3</v>
      </c>
      <c r="G406" t="s">
        <v>264</v>
      </c>
      <c r="H406" s="80">
        <f>'5th Cycle Summary-Final'!D406-VLOOKUP(FinalComparison!$G406,'SB35 Determination Data'!$K$4:$AN$415,H$2,FALSE)</f>
        <v>0</v>
      </c>
      <c r="I406" s="80">
        <f>'5th Cycle Summary-Final'!E406-VLOOKUP(FinalComparison!$G406,'SB35 Determination Data'!$K$4:$AN$415,I$2,FALSE)</f>
        <v>0</v>
      </c>
      <c r="J406" s="80">
        <f>'5th Cycle Summary-Final'!F406-VLOOKUP(FinalComparison!$G406,'SB35 Determination Data'!$K$4:$AN$415,J$2,FALSE)</f>
        <v>0</v>
      </c>
      <c r="K406" s="80">
        <f>'5th Cycle Summary-Final'!G406-VLOOKUP(FinalComparison!$G406,'SB35 Determination Data'!$K$4:$AN$415,K$2,FALSE)</f>
        <v>0</v>
      </c>
      <c r="L406" s="80">
        <f>'5th Cycle Summary-Final'!H406-VLOOKUP(FinalComparison!$G406,'SB35 Determination Data'!$K$4:$AN$415,L$2,FALSE)</f>
        <v>0</v>
      </c>
      <c r="M406" s="80">
        <f>'5th Cycle Summary-Final'!I406-VLOOKUP(FinalComparison!$G406,'SB35 Determination Data'!$K$4:$AN$415,M$2,FALSE)</f>
        <v>0</v>
      </c>
      <c r="N406" s="80"/>
      <c r="O406" s="80"/>
      <c r="P406" s="80">
        <f>'5th Cycle Summary-Final'!J406-VLOOKUP(FinalComparison!$G406,'SB35 Determination Data'!$K$4:$AN$415,P$2,FALSE)</f>
        <v>0</v>
      </c>
      <c r="Q406" s="80">
        <f>'5th Cycle Summary-Final'!K406-VLOOKUP(FinalComparison!$G406,'SB35 Determination Data'!$K$4:$AN$415,Q$2,FALSE)</f>
        <v>0</v>
      </c>
      <c r="R406" s="80">
        <f>'5th Cycle Summary-Final'!L406-VLOOKUP(FinalComparison!$G406,'SB35 Determination Data'!$K$4:$AN$415,R$2,FALSE)</f>
        <v>0</v>
      </c>
      <c r="S406" s="80">
        <f>'5th Cycle Summary-Final'!M406-VLOOKUP(FinalComparison!$G406,'SB35 Determination Data'!$K$4:$AN$415,S$2,FALSE)</f>
        <v>0</v>
      </c>
      <c r="T406" s="80">
        <f>'5th Cycle Summary-Final'!N406-VLOOKUP(FinalComparison!$G406,'SB35 Determination Data'!$K$4:$AN$415,T$2,FALSE)</f>
        <v>0</v>
      </c>
      <c r="U406" s="34"/>
      <c r="V406" s="34"/>
      <c r="W406" s="80">
        <f>'5th Cycle Summary-Final'!O406-VLOOKUP(FinalComparison!$G406,'SB35 Determination Data'!$K$4:$AN$415,W$2,FALSE)</f>
        <v>0</v>
      </c>
      <c r="X406" s="34"/>
      <c r="Y406" s="80">
        <f>'5th Cycle Summary-Final'!P406-VLOOKUP(FinalComparison!$G406,'SB35 Determination Data'!$K$4:$AN$415,Y$2,FALSE)</f>
        <v>0</v>
      </c>
      <c r="Z406" s="80">
        <f>'5th Cycle Summary-Final'!Q406-VLOOKUP(FinalComparison!$G406,'SB35 Determination Data'!$K$4:$AN$415,Z$2,FALSE)</f>
        <v>0</v>
      </c>
      <c r="AA406" s="80">
        <f>'5th Cycle Summary-Final'!R406-VLOOKUP(FinalComparison!$G406,'SB35 Determination Data'!$K$4:$AN$415,AA$2,FALSE)</f>
        <v>0</v>
      </c>
      <c r="AB406" s="80">
        <f>'5th Cycle Summary-Final'!S406-VLOOKUP(FinalComparison!$G406,'SB35 Determination Data'!$K$4:$AN$415,AB$2,FALSE)</f>
        <v>0</v>
      </c>
      <c r="AC406" s="80">
        <f>'5th Cycle Summary-Final'!T406-VLOOKUP(FinalComparison!$G406,'SB35 Determination Data'!$K$4:$AN$415,AC$2,FALSE)</f>
        <v>0</v>
      </c>
      <c r="AD406" s="80">
        <f>'5th Cycle Summary-Final'!U406-VLOOKUP(FinalComparison!$G406,'SB35 Determination Data'!$K$4:$AN$415,AD$2,FALSE)</f>
        <v>0</v>
      </c>
      <c r="AE406" s="80">
        <f>'5th Cycle Summary-Final'!V406-VLOOKUP(FinalComparison!$G406,'SB35 Determination Data'!$K$4:$AN$415,AE$2,FALSE)</f>
        <v>0</v>
      </c>
      <c r="AF406" s="80">
        <f>'5th Cycle Summary-Final'!W406-VLOOKUP(FinalComparison!$G406,'SB35 Determination Data'!$K$4:$AN$415,AF$2,FALSE)</f>
        <v>0</v>
      </c>
    </row>
    <row r="407" spans="1:32" x14ac:dyDescent="0.2">
      <c r="A407" t="s">
        <v>61</v>
      </c>
      <c r="F407" t="s">
        <v>3</v>
      </c>
      <c r="G407" t="s">
        <v>290</v>
      </c>
      <c r="H407" s="80" t="e">
        <f>'5th Cycle Summary-Final'!D407-VLOOKUP(FinalComparison!$G407,'SB35 Determination Data'!$K$4:$AN$415,H$2,FALSE)</f>
        <v>#N/A</v>
      </c>
      <c r="I407" s="80" t="e">
        <f>'5th Cycle Summary-Final'!E407-VLOOKUP(FinalComparison!$G407,'SB35 Determination Data'!$K$4:$AN$415,I$2,FALSE)</f>
        <v>#N/A</v>
      </c>
      <c r="J407" s="80" t="e">
        <f>'5th Cycle Summary-Final'!F407-VLOOKUP(FinalComparison!$G407,'SB35 Determination Data'!$K$4:$AN$415,J$2,FALSE)</f>
        <v>#N/A</v>
      </c>
      <c r="K407" s="80" t="e">
        <f>'5th Cycle Summary-Final'!G407-VLOOKUP(FinalComparison!$G407,'SB35 Determination Data'!$K$4:$AN$415,K$2,FALSE)</f>
        <v>#N/A</v>
      </c>
      <c r="L407" s="80" t="e">
        <f>'5th Cycle Summary-Final'!H407-VLOOKUP(FinalComparison!$G407,'SB35 Determination Data'!$K$4:$AN$415,L$2,FALSE)</f>
        <v>#N/A</v>
      </c>
      <c r="M407" s="80" t="e">
        <f>'5th Cycle Summary-Final'!I407-VLOOKUP(FinalComparison!$G407,'SB35 Determination Data'!$K$4:$AN$415,M$2,FALSE)</f>
        <v>#N/A</v>
      </c>
      <c r="N407" s="80"/>
      <c r="O407" s="80"/>
      <c r="P407" s="80" t="e">
        <f>'5th Cycle Summary-Final'!J407-VLOOKUP(FinalComparison!$G407,'SB35 Determination Data'!$K$4:$AN$415,P$2,FALSE)</f>
        <v>#N/A</v>
      </c>
      <c r="Q407" s="80" t="e">
        <f>'5th Cycle Summary-Final'!K407-VLOOKUP(FinalComparison!$G407,'SB35 Determination Data'!$K$4:$AN$415,Q$2,FALSE)</f>
        <v>#N/A</v>
      </c>
      <c r="R407" s="80" t="e">
        <f>'5th Cycle Summary-Final'!L407-VLOOKUP(FinalComparison!$G407,'SB35 Determination Data'!$K$4:$AN$415,R$2,FALSE)</f>
        <v>#N/A</v>
      </c>
      <c r="S407" s="80" t="e">
        <f>'5th Cycle Summary-Final'!M407-VLOOKUP(FinalComparison!$G407,'SB35 Determination Data'!$K$4:$AN$415,S$2,FALSE)</f>
        <v>#N/A</v>
      </c>
      <c r="T407" s="80" t="e">
        <f>'5th Cycle Summary-Final'!N407-VLOOKUP(FinalComparison!$G407,'SB35 Determination Data'!$K$4:$AN$415,T$2,FALSE)</f>
        <v>#N/A</v>
      </c>
      <c r="U407" s="34"/>
      <c r="V407" s="34"/>
      <c r="W407" s="80" t="e">
        <f>'5th Cycle Summary-Final'!O407-VLOOKUP(FinalComparison!$G407,'SB35 Determination Data'!$K$4:$AN$415,W$2,FALSE)</f>
        <v>#N/A</v>
      </c>
      <c r="X407" s="34"/>
      <c r="Y407" s="80" t="e">
        <f>'5th Cycle Summary-Final'!P407-VLOOKUP(FinalComparison!$G407,'SB35 Determination Data'!$K$4:$AN$415,Y$2,FALSE)</f>
        <v>#N/A</v>
      </c>
      <c r="Z407" s="80" t="e">
        <f>'5th Cycle Summary-Final'!Q407-VLOOKUP(FinalComparison!$G407,'SB35 Determination Data'!$K$4:$AN$415,Z$2,FALSE)</f>
        <v>#N/A</v>
      </c>
      <c r="AA407" s="80" t="e">
        <f>'5th Cycle Summary-Final'!R407-VLOOKUP(FinalComparison!$G407,'SB35 Determination Data'!$K$4:$AN$415,AA$2,FALSE)</f>
        <v>#N/A</v>
      </c>
      <c r="AB407" s="80" t="e">
        <f>'5th Cycle Summary-Final'!S407-VLOOKUP(FinalComparison!$G407,'SB35 Determination Data'!$K$4:$AN$415,AB$2,FALSE)</f>
        <v>#N/A</v>
      </c>
      <c r="AC407" s="80" t="e">
        <f>'5th Cycle Summary-Final'!T407-VLOOKUP(FinalComparison!$G407,'SB35 Determination Data'!$K$4:$AN$415,AC$2,FALSE)</f>
        <v>#N/A</v>
      </c>
      <c r="AD407" s="80" t="e">
        <f>'5th Cycle Summary-Final'!U407-VLOOKUP(FinalComparison!$G407,'SB35 Determination Data'!$K$4:$AN$415,AD$2,FALSE)</f>
        <v>#N/A</v>
      </c>
      <c r="AE407" s="80" t="e">
        <f>'5th Cycle Summary-Final'!V407-VLOOKUP(FinalComparison!$G407,'SB35 Determination Data'!$K$4:$AN$415,AE$2,FALSE)</f>
        <v>#N/A</v>
      </c>
      <c r="AF407" s="80" t="e">
        <f>'5th Cycle Summary-Final'!W407-VLOOKUP(FinalComparison!$G407,'SB35 Determination Data'!$K$4:$AN$415,AF$2,FALSE)</f>
        <v>#N/A</v>
      </c>
    </row>
    <row r="408" spans="1:32" x14ac:dyDescent="0.2">
      <c r="A408" t="s">
        <v>61</v>
      </c>
      <c r="F408" t="s">
        <v>3</v>
      </c>
      <c r="G408" t="s">
        <v>304</v>
      </c>
      <c r="H408" s="80" t="e">
        <f>'5th Cycle Summary-Final'!D408-VLOOKUP(FinalComparison!$G408,'SB35 Determination Data'!$K$4:$AN$415,H$2,FALSE)</f>
        <v>#N/A</v>
      </c>
      <c r="I408" s="80" t="e">
        <f>'5th Cycle Summary-Final'!E408-VLOOKUP(FinalComparison!$G408,'SB35 Determination Data'!$K$4:$AN$415,I$2,FALSE)</f>
        <v>#N/A</v>
      </c>
      <c r="J408" s="80" t="e">
        <f>'5th Cycle Summary-Final'!F408-VLOOKUP(FinalComparison!$G408,'SB35 Determination Data'!$K$4:$AN$415,J$2,FALSE)</f>
        <v>#N/A</v>
      </c>
      <c r="K408" s="80" t="e">
        <f>'5th Cycle Summary-Final'!G408-VLOOKUP(FinalComparison!$G408,'SB35 Determination Data'!$K$4:$AN$415,K$2,FALSE)</f>
        <v>#N/A</v>
      </c>
      <c r="L408" s="80" t="e">
        <f>'5th Cycle Summary-Final'!H408-VLOOKUP(FinalComparison!$G408,'SB35 Determination Data'!$K$4:$AN$415,L$2,FALSE)</f>
        <v>#N/A</v>
      </c>
      <c r="M408" s="80" t="e">
        <f>'5th Cycle Summary-Final'!I408-VLOOKUP(FinalComparison!$G408,'SB35 Determination Data'!$K$4:$AN$415,M$2,FALSE)</f>
        <v>#N/A</v>
      </c>
      <c r="N408" s="80"/>
      <c r="O408" s="80"/>
      <c r="P408" s="80" t="e">
        <f>'5th Cycle Summary-Final'!J408-VLOOKUP(FinalComparison!$G408,'SB35 Determination Data'!$K$4:$AN$415,P$2,FALSE)</f>
        <v>#N/A</v>
      </c>
      <c r="Q408" s="80" t="e">
        <f>'5th Cycle Summary-Final'!K408-VLOOKUP(FinalComparison!$G408,'SB35 Determination Data'!$K$4:$AN$415,Q$2,FALSE)</f>
        <v>#N/A</v>
      </c>
      <c r="R408" s="80" t="e">
        <f>'5th Cycle Summary-Final'!L408-VLOOKUP(FinalComparison!$G408,'SB35 Determination Data'!$K$4:$AN$415,R$2,FALSE)</f>
        <v>#N/A</v>
      </c>
      <c r="S408" s="80" t="e">
        <f>'5th Cycle Summary-Final'!M408-VLOOKUP(FinalComparison!$G408,'SB35 Determination Data'!$K$4:$AN$415,S$2,FALSE)</f>
        <v>#N/A</v>
      </c>
      <c r="T408" s="80" t="e">
        <f>'5th Cycle Summary-Final'!N408-VLOOKUP(FinalComparison!$G408,'SB35 Determination Data'!$K$4:$AN$415,T$2,FALSE)</f>
        <v>#N/A</v>
      </c>
      <c r="U408" s="34"/>
      <c r="V408" s="34"/>
      <c r="W408" s="80" t="e">
        <f>'5th Cycle Summary-Final'!O408-VLOOKUP(FinalComparison!$G408,'SB35 Determination Data'!$K$4:$AN$415,W$2,FALSE)</f>
        <v>#N/A</v>
      </c>
      <c r="X408" s="34"/>
      <c r="Y408" s="80" t="e">
        <f>'5th Cycle Summary-Final'!P408-VLOOKUP(FinalComparison!$G408,'SB35 Determination Data'!$K$4:$AN$415,Y$2,FALSE)</f>
        <v>#N/A</v>
      </c>
      <c r="Z408" s="80" t="e">
        <f>'5th Cycle Summary-Final'!Q408-VLOOKUP(FinalComparison!$G408,'SB35 Determination Data'!$K$4:$AN$415,Z$2,FALSE)</f>
        <v>#N/A</v>
      </c>
      <c r="AA408" s="80" t="e">
        <f>'5th Cycle Summary-Final'!R408-VLOOKUP(FinalComparison!$G408,'SB35 Determination Data'!$K$4:$AN$415,AA$2,FALSE)</f>
        <v>#N/A</v>
      </c>
      <c r="AB408" s="80" t="e">
        <f>'5th Cycle Summary-Final'!S408-VLOOKUP(FinalComparison!$G408,'SB35 Determination Data'!$K$4:$AN$415,AB$2,FALSE)</f>
        <v>#N/A</v>
      </c>
      <c r="AC408" s="80" t="e">
        <f>'5th Cycle Summary-Final'!T408-VLOOKUP(FinalComparison!$G408,'SB35 Determination Data'!$K$4:$AN$415,AC$2,FALSE)</f>
        <v>#N/A</v>
      </c>
      <c r="AD408" s="80" t="e">
        <f>'5th Cycle Summary-Final'!U408-VLOOKUP(FinalComparison!$G408,'SB35 Determination Data'!$K$4:$AN$415,AD$2,FALSE)</f>
        <v>#N/A</v>
      </c>
      <c r="AE408" s="80" t="e">
        <f>'5th Cycle Summary-Final'!V408-VLOOKUP(FinalComparison!$G408,'SB35 Determination Data'!$K$4:$AN$415,AE$2,FALSE)</f>
        <v>#N/A</v>
      </c>
      <c r="AF408" s="80" t="e">
        <f>'5th Cycle Summary-Final'!W408-VLOOKUP(FinalComparison!$G408,'SB35 Determination Data'!$K$4:$AN$415,AF$2,FALSE)</f>
        <v>#N/A</v>
      </c>
    </row>
    <row r="409" spans="1:32" x14ac:dyDescent="0.2">
      <c r="A409" t="s">
        <v>61</v>
      </c>
      <c r="F409" t="s">
        <v>3</v>
      </c>
      <c r="G409" t="s">
        <v>314</v>
      </c>
      <c r="H409" s="80" t="e">
        <f>'5th Cycle Summary-Final'!D409-VLOOKUP(FinalComparison!$G409,'SB35 Determination Data'!$K$4:$AN$415,H$2,FALSE)</f>
        <v>#N/A</v>
      </c>
      <c r="I409" s="80" t="e">
        <f>'5th Cycle Summary-Final'!E409-VLOOKUP(FinalComparison!$G409,'SB35 Determination Data'!$K$4:$AN$415,I$2,FALSE)</f>
        <v>#N/A</v>
      </c>
      <c r="J409" s="80" t="e">
        <f>'5th Cycle Summary-Final'!F409-VLOOKUP(FinalComparison!$G409,'SB35 Determination Data'!$K$4:$AN$415,J$2,FALSE)</f>
        <v>#N/A</v>
      </c>
      <c r="K409" s="80" t="e">
        <f>'5th Cycle Summary-Final'!G409-VLOOKUP(FinalComparison!$G409,'SB35 Determination Data'!$K$4:$AN$415,K$2,FALSE)</f>
        <v>#N/A</v>
      </c>
      <c r="L409" s="80" t="e">
        <f>'5th Cycle Summary-Final'!H409-VLOOKUP(FinalComparison!$G409,'SB35 Determination Data'!$K$4:$AN$415,L$2,FALSE)</f>
        <v>#N/A</v>
      </c>
      <c r="M409" s="80" t="e">
        <f>'5th Cycle Summary-Final'!I409-VLOOKUP(FinalComparison!$G409,'SB35 Determination Data'!$K$4:$AN$415,M$2,FALSE)</f>
        <v>#N/A</v>
      </c>
      <c r="N409" s="80"/>
      <c r="O409" s="80"/>
      <c r="P409" s="80" t="e">
        <f>'5th Cycle Summary-Final'!J409-VLOOKUP(FinalComparison!$G409,'SB35 Determination Data'!$K$4:$AN$415,P$2,FALSE)</f>
        <v>#N/A</v>
      </c>
      <c r="Q409" s="80" t="e">
        <f>'5th Cycle Summary-Final'!K409-VLOOKUP(FinalComparison!$G409,'SB35 Determination Data'!$K$4:$AN$415,Q$2,FALSE)</f>
        <v>#N/A</v>
      </c>
      <c r="R409" s="80" t="e">
        <f>'5th Cycle Summary-Final'!L409-VLOOKUP(FinalComparison!$G409,'SB35 Determination Data'!$K$4:$AN$415,R$2,FALSE)</f>
        <v>#N/A</v>
      </c>
      <c r="S409" s="80" t="e">
        <f>'5th Cycle Summary-Final'!M409-VLOOKUP(FinalComparison!$G409,'SB35 Determination Data'!$K$4:$AN$415,S$2,FALSE)</f>
        <v>#N/A</v>
      </c>
      <c r="T409" s="80" t="e">
        <f>'5th Cycle Summary-Final'!N409-VLOOKUP(FinalComparison!$G409,'SB35 Determination Data'!$K$4:$AN$415,T$2,FALSE)</f>
        <v>#N/A</v>
      </c>
      <c r="U409" s="34"/>
      <c r="V409" s="34"/>
      <c r="W409" s="80" t="e">
        <f>'5th Cycle Summary-Final'!O409-VLOOKUP(FinalComparison!$G409,'SB35 Determination Data'!$K$4:$AN$415,W$2,FALSE)</f>
        <v>#N/A</v>
      </c>
      <c r="X409" s="34"/>
      <c r="Y409" s="80" t="e">
        <f>'5th Cycle Summary-Final'!P409-VLOOKUP(FinalComparison!$G409,'SB35 Determination Data'!$K$4:$AN$415,Y$2,FALSE)</f>
        <v>#N/A</v>
      </c>
      <c r="Z409" s="80" t="e">
        <f>'5th Cycle Summary-Final'!Q409-VLOOKUP(FinalComparison!$G409,'SB35 Determination Data'!$K$4:$AN$415,Z$2,FALSE)</f>
        <v>#N/A</v>
      </c>
      <c r="AA409" s="80" t="e">
        <f>'5th Cycle Summary-Final'!R409-VLOOKUP(FinalComparison!$G409,'SB35 Determination Data'!$K$4:$AN$415,AA$2,FALSE)</f>
        <v>#N/A</v>
      </c>
      <c r="AB409" s="80" t="e">
        <f>'5th Cycle Summary-Final'!S409-VLOOKUP(FinalComparison!$G409,'SB35 Determination Data'!$K$4:$AN$415,AB$2,FALSE)</f>
        <v>#N/A</v>
      </c>
      <c r="AC409" s="80" t="e">
        <f>'5th Cycle Summary-Final'!T409-VLOOKUP(FinalComparison!$G409,'SB35 Determination Data'!$K$4:$AN$415,AC$2,FALSE)</f>
        <v>#N/A</v>
      </c>
      <c r="AD409" s="80" t="e">
        <f>'5th Cycle Summary-Final'!U409-VLOOKUP(FinalComparison!$G409,'SB35 Determination Data'!$K$4:$AN$415,AD$2,FALSE)</f>
        <v>#N/A</v>
      </c>
      <c r="AE409" s="80" t="e">
        <f>'5th Cycle Summary-Final'!V409-VLOOKUP(FinalComparison!$G409,'SB35 Determination Data'!$K$4:$AN$415,AE$2,FALSE)</f>
        <v>#N/A</v>
      </c>
      <c r="AF409" s="80" t="e">
        <f>'5th Cycle Summary-Final'!W409-VLOOKUP(FinalComparison!$G409,'SB35 Determination Data'!$K$4:$AN$415,AF$2,FALSE)</f>
        <v>#N/A</v>
      </c>
    </row>
    <row r="410" spans="1:32" x14ac:dyDescent="0.2">
      <c r="A410" t="s">
        <v>101</v>
      </c>
      <c r="F410" t="s">
        <v>32</v>
      </c>
      <c r="G410" t="s">
        <v>100</v>
      </c>
      <c r="H410" s="80">
        <f>'5th Cycle Summary-Final'!D410-VLOOKUP(FinalComparison!$G410,'SB35 Determination Data'!$K$4:$AN$415,H$2,FALSE)</f>
        <v>0</v>
      </c>
      <c r="I410" s="80">
        <f>'5th Cycle Summary-Final'!E410-VLOOKUP(FinalComparison!$G410,'SB35 Determination Data'!$K$4:$AN$415,I$2,FALSE)</f>
        <v>0</v>
      </c>
      <c r="J410" s="80">
        <f>'5th Cycle Summary-Final'!F410-VLOOKUP(FinalComparison!$G410,'SB35 Determination Data'!$K$4:$AN$415,J$2,FALSE)</f>
        <v>0</v>
      </c>
      <c r="K410" s="80">
        <f>'5th Cycle Summary-Final'!G410-VLOOKUP(FinalComparison!$G410,'SB35 Determination Data'!$K$4:$AN$415,K$2,FALSE)</f>
        <v>0</v>
      </c>
      <c r="L410" s="80">
        <f>'5th Cycle Summary-Final'!H410-VLOOKUP(FinalComparison!$G410,'SB35 Determination Data'!$K$4:$AN$415,L$2,FALSE)</f>
        <v>0</v>
      </c>
      <c r="M410" s="80">
        <f>'5th Cycle Summary-Final'!I410-VLOOKUP(FinalComparison!$G410,'SB35 Determination Data'!$K$4:$AN$415,M$2,FALSE)</f>
        <v>0</v>
      </c>
      <c r="N410" s="80"/>
      <c r="O410" s="80"/>
      <c r="P410" s="80">
        <f>'5th Cycle Summary-Final'!J410-VLOOKUP(FinalComparison!$G410,'SB35 Determination Data'!$K$4:$AN$415,P$2,FALSE)</f>
        <v>0</v>
      </c>
      <c r="Q410" s="80">
        <f>'5th Cycle Summary-Final'!K410-VLOOKUP(FinalComparison!$G410,'SB35 Determination Data'!$K$4:$AN$415,Q$2,FALSE)</f>
        <v>0</v>
      </c>
      <c r="R410" s="80">
        <f>'5th Cycle Summary-Final'!L410-VLOOKUP(FinalComparison!$G410,'SB35 Determination Data'!$K$4:$AN$415,R$2,FALSE)</f>
        <v>0</v>
      </c>
      <c r="S410" s="80">
        <f>'5th Cycle Summary-Final'!M410-VLOOKUP(FinalComparison!$G410,'SB35 Determination Data'!$K$4:$AN$415,S$2,FALSE)</f>
        <v>0</v>
      </c>
      <c r="T410" s="80">
        <f>'5th Cycle Summary-Final'!N410-VLOOKUP(FinalComparison!$G410,'SB35 Determination Data'!$K$4:$AN$415,T$2,FALSE)</f>
        <v>0</v>
      </c>
      <c r="U410" s="34"/>
      <c r="V410" s="34"/>
      <c r="W410" s="80">
        <f>'5th Cycle Summary-Final'!O410-VLOOKUP(FinalComparison!$G410,'SB35 Determination Data'!$K$4:$AN$415,W$2,FALSE)</f>
        <v>0</v>
      </c>
      <c r="X410" s="34"/>
      <c r="Y410" s="80">
        <f>'5th Cycle Summary-Final'!P410-VLOOKUP(FinalComparison!$G410,'SB35 Determination Data'!$K$4:$AN$415,Y$2,FALSE)</f>
        <v>0</v>
      </c>
      <c r="Z410" s="80">
        <f>'5th Cycle Summary-Final'!Q410-VLOOKUP(FinalComparison!$G410,'SB35 Determination Data'!$K$4:$AN$415,Z$2,FALSE)</f>
        <v>0</v>
      </c>
      <c r="AA410" s="80">
        <f>'5th Cycle Summary-Final'!R410-VLOOKUP(FinalComparison!$G410,'SB35 Determination Data'!$K$4:$AN$415,AA$2,FALSE)</f>
        <v>0</v>
      </c>
      <c r="AB410" s="80">
        <f>'5th Cycle Summary-Final'!S410-VLOOKUP(FinalComparison!$G410,'SB35 Determination Data'!$K$4:$AN$415,AB$2,FALSE)</f>
        <v>0</v>
      </c>
      <c r="AC410" s="80">
        <f>'5th Cycle Summary-Final'!T410-VLOOKUP(FinalComparison!$G410,'SB35 Determination Data'!$K$4:$AN$415,AC$2,FALSE)</f>
        <v>0</v>
      </c>
      <c r="AD410" s="80">
        <f>'5th Cycle Summary-Final'!U410-VLOOKUP(FinalComparison!$G410,'SB35 Determination Data'!$K$4:$AN$415,AD$2,FALSE)</f>
        <v>0</v>
      </c>
      <c r="AE410" s="80">
        <f>'5th Cycle Summary-Final'!V410-VLOOKUP(FinalComparison!$G410,'SB35 Determination Data'!$K$4:$AN$415,AE$2,FALSE)</f>
        <v>0</v>
      </c>
      <c r="AF410" s="80">
        <f>'5th Cycle Summary-Final'!W410-VLOOKUP(FinalComparison!$G410,'SB35 Determination Data'!$K$4:$AN$415,AF$2,FALSE)</f>
        <v>0</v>
      </c>
    </row>
    <row r="411" spans="1:32" x14ac:dyDescent="0.2">
      <c r="A411" t="s">
        <v>101</v>
      </c>
      <c r="F411" t="s">
        <v>32</v>
      </c>
      <c r="G411" t="s">
        <v>320</v>
      </c>
      <c r="H411" s="80" t="e">
        <f>'5th Cycle Summary-Final'!D411-VLOOKUP(FinalComparison!$G411,'SB35 Determination Data'!$K$4:$AN$415,H$2,FALSE)</f>
        <v>#N/A</v>
      </c>
      <c r="I411" s="80" t="e">
        <f>'5th Cycle Summary-Final'!E411-VLOOKUP(FinalComparison!$G411,'SB35 Determination Data'!$K$4:$AN$415,I$2,FALSE)</f>
        <v>#N/A</v>
      </c>
      <c r="J411" s="80" t="e">
        <f>'5th Cycle Summary-Final'!F411-VLOOKUP(FinalComparison!$G411,'SB35 Determination Data'!$K$4:$AN$415,J$2,FALSE)</f>
        <v>#N/A</v>
      </c>
      <c r="K411" s="80" t="e">
        <f>'5th Cycle Summary-Final'!G411-VLOOKUP(FinalComparison!$G411,'SB35 Determination Data'!$K$4:$AN$415,K$2,FALSE)</f>
        <v>#N/A</v>
      </c>
      <c r="L411" s="80" t="e">
        <f>'5th Cycle Summary-Final'!H411-VLOOKUP(FinalComparison!$G411,'SB35 Determination Data'!$K$4:$AN$415,L$2,FALSE)</f>
        <v>#N/A</v>
      </c>
      <c r="M411" s="80" t="e">
        <f>'5th Cycle Summary-Final'!I411-VLOOKUP(FinalComparison!$G411,'SB35 Determination Data'!$K$4:$AN$415,M$2,FALSE)</f>
        <v>#N/A</v>
      </c>
      <c r="N411" s="80"/>
      <c r="O411" s="80"/>
      <c r="P411" s="80" t="e">
        <f>'5th Cycle Summary-Final'!J411-VLOOKUP(FinalComparison!$G411,'SB35 Determination Data'!$K$4:$AN$415,P$2,FALSE)</f>
        <v>#N/A</v>
      </c>
      <c r="Q411" s="80" t="e">
        <f>'5th Cycle Summary-Final'!K411-VLOOKUP(FinalComparison!$G411,'SB35 Determination Data'!$K$4:$AN$415,Q$2,FALSE)</f>
        <v>#N/A</v>
      </c>
      <c r="R411" s="80" t="e">
        <f>'5th Cycle Summary-Final'!L411-VLOOKUP(FinalComparison!$G411,'SB35 Determination Data'!$K$4:$AN$415,R$2,FALSE)</f>
        <v>#N/A</v>
      </c>
      <c r="S411" s="80" t="e">
        <f>'5th Cycle Summary-Final'!M411-VLOOKUP(FinalComparison!$G411,'SB35 Determination Data'!$K$4:$AN$415,S$2,FALSE)</f>
        <v>#N/A</v>
      </c>
      <c r="T411" s="80" t="e">
        <f>'5th Cycle Summary-Final'!N411-VLOOKUP(FinalComparison!$G411,'SB35 Determination Data'!$K$4:$AN$415,T$2,FALSE)</f>
        <v>#N/A</v>
      </c>
      <c r="U411" s="34"/>
      <c r="V411" s="34"/>
      <c r="W411" s="80" t="e">
        <f>'5th Cycle Summary-Final'!O411-VLOOKUP(FinalComparison!$G411,'SB35 Determination Data'!$K$4:$AN$415,W$2,FALSE)</f>
        <v>#N/A</v>
      </c>
      <c r="X411" s="34"/>
      <c r="Y411" s="80" t="e">
        <f>'5th Cycle Summary-Final'!P411-VLOOKUP(FinalComparison!$G411,'SB35 Determination Data'!$K$4:$AN$415,Y$2,FALSE)</f>
        <v>#N/A</v>
      </c>
      <c r="Z411" s="80" t="e">
        <f>'5th Cycle Summary-Final'!Q411-VLOOKUP(FinalComparison!$G411,'SB35 Determination Data'!$K$4:$AN$415,Z$2,FALSE)</f>
        <v>#N/A</v>
      </c>
      <c r="AA411" s="80" t="e">
        <f>'5th Cycle Summary-Final'!R411-VLOOKUP(FinalComparison!$G411,'SB35 Determination Data'!$K$4:$AN$415,AA$2,FALSE)</f>
        <v>#N/A</v>
      </c>
      <c r="AB411" s="80" t="e">
        <f>'5th Cycle Summary-Final'!S411-VLOOKUP(FinalComparison!$G411,'SB35 Determination Data'!$K$4:$AN$415,AB$2,FALSE)</f>
        <v>#N/A</v>
      </c>
      <c r="AC411" s="80" t="e">
        <f>'5th Cycle Summary-Final'!T411-VLOOKUP(FinalComparison!$G411,'SB35 Determination Data'!$K$4:$AN$415,AC$2,FALSE)</f>
        <v>#N/A</v>
      </c>
      <c r="AD411" s="80" t="e">
        <f>'5th Cycle Summary-Final'!U411-VLOOKUP(FinalComparison!$G411,'SB35 Determination Data'!$K$4:$AN$415,AD$2,FALSE)</f>
        <v>#N/A</v>
      </c>
      <c r="AE411" s="80" t="e">
        <f>'5th Cycle Summary-Final'!V411-VLOOKUP(FinalComparison!$G411,'SB35 Determination Data'!$K$4:$AN$415,AE$2,FALSE)</f>
        <v>#N/A</v>
      </c>
      <c r="AF411" s="80" t="e">
        <f>'5th Cycle Summary-Final'!W411-VLOOKUP(FinalComparison!$G411,'SB35 Determination Data'!$K$4:$AN$415,AF$2,FALSE)</f>
        <v>#N/A</v>
      </c>
    </row>
    <row r="412" spans="1:32" x14ac:dyDescent="0.2">
      <c r="A412" t="s">
        <v>101</v>
      </c>
      <c r="F412" t="s">
        <v>32</v>
      </c>
      <c r="G412" t="s">
        <v>324</v>
      </c>
      <c r="H412" s="80" t="e">
        <f>'5th Cycle Summary-Final'!D412-VLOOKUP(FinalComparison!$G412,'SB35 Determination Data'!$K$4:$AN$415,H$2,FALSE)</f>
        <v>#N/A</v>
      </c>
      <c r="I412" s="80" t="e">
        <f>'5th Cycle Summary-Final'!E412-VLOOKUP(FinalComparison!$G412,'SB35 Determination Data'!$K$4:$AN$415,I$2,FALSE)</f>
        <v>#N/A</v>
      </c>
      <c r="J412" s="80" t="e">
        <f>'5th Cycle Summary-Final'!F412-VLOOKUP(FinalComparison!$G412,'SB35 Determination Data'!$K$4:$AN$415,J$2,FALSE)</f>
        <v>#N/A</v>
      </c>
      <c r="K412" s="80" t="e">
        <f>'5th Cycle Summary-Final'!G412-VLOOKUP(FinalComparison!$G412,'SB35 Determination Data'!$K$4:$AN$415,K$2,FALSE)</f>
        <v>#N/A</v>
      </c>
      <c r="L412" s="80" t="e">
        <f>'5th Cycle Summary-Final'!H412-VLOOKUP(FinalComparison!$G412,'SB35 Determination Data'!$K$4:$AN$415,L$2,FALSE)</f>
        <v>#N/A</v>
      </c>
      <c r="M412" s="80" t="e">
        <f>'5th Cycle Summary-Final'!I412-VLOOKUP(FinalComparison!$G412,'SB35 Determination Data'!$K$4:$AN$415,M$2,FALSE)</f>
        <v>#N/A</v>
      </c>
      <c r="N412" s="80"/>
      <c r="O412" s="80"/>
      <c r="P412" s="80" t="e">
        <f>'5th Cycle Summary-Final'!J412-VLOOKUP(FinalComparison!$G412,'SB35 Determination Data'!$K$4:$AN$415,P$2,FALSE)</f>
        <v>#N/A</v>
      </c>
      <c r="Q412" s="80" t="e">
        <f>'5th Cycle Summary-Final'!K412-VLOOKUP(FinalComparison!$G412,'SB35 Determination Data'!$K$4:$AN$415,Q$2,FALSE)</f>
        <v>#N/A</v>
      </c>
      <c r="R412" s="80" t="e">
        <f>'5th Cycle Summary-Final'!L412-VLOOKUP(FinalComparison!$G412,'SB35 Determination Data'!$K$4:$AN$415,R$2,FALSE)</f>
        <v>#N/A</v>
      </c>
      <c r="S412" s="80" t="e">
        <f>'5th Cycle Summary-Final'!M412-VLOOKUP(FinalComparison!$G412,'SB35 Determination Data'!$K$4:$AN$415,S$2,FALSE)</f>
        <v>#N/A</v>
      </c>
      <c r="T412" s="80" t="e">
        <f>'5th Cycle Summary-Final'!N412-VLOOKUP(FinalComparison!$G412,'SB35 Determination Data'!$K$4:$AN$415,T$2,FALSE)</f>
        <v>#N/A</v>
      </c>
      <c r="U412" s="34"/>
      <c r="V412" s="34"/>
      <c r="W412" s="80" t="e">
        <f>'5th Cycle Summary-Final'!O412-VLOOKUP(FinalComparison!$G412,'SB35 Determination Data'!$K$4:$AN$415,W$2,FALSE)</f>
        <v>#N/A</v>
      </c>
      <c r="X412" s="34"/>
      <c r="Y412" s="80" t="e">
        <f>'5th Cycle Summary-Final'!P412-VLOOKUP(FinalComparison!$G412,'SB35 Determination Data'!$K$4:$AN$415,Y$2,FALSE)</f>
        <v>#N/A</v>
      </c>
      <c r="Z412" s="80" t="e">
        <f>'5th Cycle Summary-Final'!Q412-VLOOKUP(FinalComparison!$G412,'SB35 Determination Data'!$K$4:$AN$415,Z$2,FALSE)</f>
        <v>#N/A</v>
      </c>
      <c r="AA412" s="80" t="e">
        <f>'5th Cycle Summary-Final'!R412-VLOOKUP(FinalComparison!$G412,'SB35 Determination Data'!$K$4:$AN$415,AA$2,FALSE)</f>
        <v>#N/A</v>
      </c>
      <c r="AB412" s="80" t="e">
        <f>'5th Cycle Summary-Final'!S412-VLOOKUP(FinalComparison!$G412,'SB35 Determination Data'!$K$4:$AN$415,AB$2,FALSE)</f>
        <v>#N/A</v>
      </c>
      <c r="AC412" s="80" t="e">
        <f>'5th Cycle Summary-Final'!T412-VLOOKUP(FinalComparison!$G412,'SB35 Determination Data'!$K$4:$AN$415,AC$2,FALSE)</f>
        <v>#N/A</v>
      </c>
      <c r="AD412" s="80" t="e">
        <f>'5th Cycle Summary-Final'!U412-VLOOKUP(FinalComparison!$G412,'SB35 Determination Data'!$K$4:$AN$415,AD$2,FALSE)</f>
        <v>#N/A</v>
      </c>
      <c r="AE412" s="80" t="e">
        <f>'5th Cycle Summary-Final'!V412-VLOOKUP(FinalComparison!$G412,'SB35 Determination Data'!$K$4:$AN$415,AE$2,FALSE)</f>
        <v>#N/A</v>
      </c>
      <c r="AF412" s="80" t="e">
        <f>'5th Cycle Summary-Final'!W412-VLOOKUP(FinalComparison!$G412,'SB35 Determination Data'!$K$4:$AN$415,AF$2,FALSE)</f>
        <v>#N/A</v>
      </c>
    </row>
    <row r="413" spans="1:32" x14ac:dyDescent="0.2">
      <c r="A413" t="s">
        <v>101</v>
      </c>
      <c r="F413" t="s">
        <v>32</v>
      </c>
      <c r="G413" t="s">
        <v>325</v>
      </c>
      <c r="H413" s="80" t="e">
        <f>'5th Cycle Summary-Final'!D413-VLOOKUP(FinalComparison!$G413,'SB35 Determination Data'!$K$4:$AN$415,H$2,FALSE)</f>
        <v>#N/A</v>
      </c>
      <c r="I413" s="80" t="e">
        <f>'5th Cycle Summary-Final'!E413-VLOOKUP(FinalComparison!$G413,'SB35 Determination Data'!$K$4:$AN$415,I$2,FALSE)</f>
        <v>#N/A</v>
      </c>
      <c r="J413" s="80" t="e">
        <f>'5th Cycle Summary-Final'!F413-VLOOKUP(FinalComparison!$G413,'SB35 Determination Data'!$K$4:$AN$415,J$2,FALSE)</f>
        <v>#N/A</v>
      </c>
      <c r="K413" s="80" t="e">
        <f>'5th Cycle Summary-Final'!G413-VLOOKUP(FinalComparison!$G413,'SB35 Determination Data'!$K$4:$AN$415,K$2,FALSE)</f>
        <v>#N/A</v>
      </c>
      <c r="L413" s="80" t="e">
        <f>'5th Cycle Summary-Final'!H413-VLOOKUP(FinalComparison!$G413,'SB35 Determination Data'!$K$4:$AN$415,L$2,FALSE)</f>
        <v>#N/A</v>
      </c>
      <c r="M413" s="80" t="e">
        <f>'5th Cycle Summary-Final'!I413-VLOOKUP(FinalComparison!$G413,'SB35 Determination Data'!$K$4:$AN$415,M$2,FALSE)</f>
        <v>#N/A</v>
      </c>
      <c r="N413" s="80"/>
      <c r="O413" s="80"/>
      <c r="P413" s="80" t="e">
        <f>'5th Cycle Summary-Final'!J413-VLOOKUP(FinalComparison!$G413,'SB35 Determination Data'!$K$4:$AN$415,P$2,FALSE)</f>
        <v>#N/A</v>
      </c>
      <c r="Q413" s="80" t="e">
        <f>'5th Cycle Summary-Final'!K413-VLOOKUP(FinalComparison!$G413,'SB35 Determination Data'!$K$4:$AN$415,Q$2,FALSE)</f>
        <v>#N/A</v>
      </c>
      <c r="R413" s="80" t="e">
        <f>'5th Cycle Summary-Final'!L413-VLOOKUP(FinalComparison!$G413,'SB35 Determination Data'!$K$4:$AN$415,R$2,FALSE)</f>
        <v>#N/A</v>
      </c>
      <c r="S413" s="80" t="e">
        <f>'5th Cycle Summary-Final'!M413-VLOOKUP(FinalComparison!$G413,'SB35 Determination Data'!$K$4:$AN$415,S$2,FALSE)</f>
        <v>#N/A</v>
      </c>
      <c r="T413" s="80" t="e">
        <f>'5th Cycle Summary-Final'!N413-VLOOKUP(FinalComparison!$G413,'SB35 Determination Data'!$K$4:$AN$415,T$2,FALSE)</f>
        <v>#N/A</v>
      </c>
      <c r="U413" s="34"/>
      <c r="V413" s="34"/>
      <c r="W413" s="80" t="e">
        <f>'5th Cycle Summary-Final'!O413-VLOOKUP(FinalComparison!$G413,'SB35 Determination Data'!$K$4:$AN$415,W$2,FALSE)</f>
        <v>#N/A</v>
      </c>
      <c r="X413" s="34"/>
      <c r="Y413" s="80" t="e">
        <f>'5th Cycle Summary-Final'!P413-VLOOKUP(FinalComparison!$G413,'SB35 Determination Data'!$K$4:$AN$415,Y$2,FALSE)</f>
        <v>#N/A</v>
      </c>
      <c r="Z413" s="80" t="e">
        <f>'5th Cycle Summary-Final'!Q413-VLOOKUP(FinalComparison!$G413,'SB35 Determination Data'!$K$4:$AN$415,Z$2,FALSE)</f>
        <v>#N/A</v>
      </c>
      <c r="AA413" s="80" t="e">
        <f>'5th Cycle Summary-Final'!R413-VLOOKUP(FinalComparison!$G413,'SB35 Determination Data'!$K$4:$AN$415,AA$2,FALSE)</f>
        <v>#N/A</v>
      </c>
      <c r="AB413" s="80" t="e">
        <f>'5th Cycle Summary-Final'!S413-VLOOKUP(FinalComparison!$G413,'SB35 Determination Data'!$K$4:$AN$415,AB$2,FALSE)</f>
        <v>#N/A</v>
      </c>
      <c r="AC413" s="80" t="e">
        <f>'5th Cycle Summary-Final'!T413-VLOOKUP(FinalComparison!$G413,'SB35 Determination Data'!$K$4:$AN$415,AC$2,FALSE)</f>
        <v>#N/A</v>
      </c>
      <c r="AD413" s="80" t="e">
        <f>'5th Cycle Summary-Final'!U413-VLOOKUP(FinalComparison!$G413,'SB35 Determination Data'!$K$4:$AN$415,AD$2,FALSE)</f>
        <v>#N/A</v>
      </c>
      <c r="AE413" s="80" t="e">
        <f>'5th Cycle Summary-Final'!V413-VLOOKUP(FinalComparison!$G413,'SB35 Determination Data'!$K$4:$AN$415,AE$2,FALSE)</f>
        <v>#N/A</v>
      </c>
      <c r="AF413" s="80" t="e">
        <f>'5th Cycle Summary-Final'!W413-VLOOKUP(FinalComparison!$G413,'SB35 Determination Data'!$K$4:$AN$415,AF$2,FALSE)</f>
        <v>#N/A</v>
      </c>
    </row>
    <row r="414" spans="1:32" x14ac:dyDescent="0.2">
      <c r="A414" t="s">
        <v>101</v>
      </c>
      <c r="F414" t="s">
        <v>32</v>
      </c>
      <c r="G414" t="s">
        <v>327</v>
      </c>
      <c r="H414" s="80" t="e">
        <f>'5th Cycle Summary-Final'!D414-VLOOKUP(FinalComparison!$G414,'SB35 Determination Data'!$K$4:$AN$415,H$2,FALSE)</f>
        <v>#N/A</v>
      </c>
      <c r="I414" s="80" t="e">
        <f>'5th Cycle Summary-Final'!E414-VLOOKUP(FinalComparison!$G414,'SB35 Determination Data'!$K$4:$AN$415,I$2,FALSE)</f>
        <v>#N/A</v>
      </c>
      <c r="J414" s="80" t="e">
        <f>'5th Cycle Summary-Final'!F414-VLOOKUP(FinalComparison!$G414,'SB35 Determination Data'!$K$4:$AN$415,J$2,FALSE)</f>
        <v>#N/A</v>
      </c>
      <c r="K414" s="80" t="e">
        <f>'5th Cycle Summary-Final'!G414-VLOOKUP(FinalComparison!$G414,'SB35 Determination Data'!$K$4:$AN$415,K$2,FALSE)</f>
        <v>#N/A</v>
      </c>
      <c r="L414" s="80" t="e">
        <f>'5th Cycle Summary-Final'!H414-VLOOKUP(FinalComparison!$G414,'SB35 Determination Data'!$K$4:$AN$415,L$2,FALSE)</f>
        <v>#N/A</v>
      </c>
      <c r="M414" s="80" t="e">
        <f>'5th Cycle Summary-Final'!I414-VLOOKUP(FinalComparison!$G414,'SB35 Determination Data'!$K$4:$AN$415,M$2,FALSE)</f>
        <v>#N/A</v>
      </c>
      <c r="N414" s="80"/>
      <c r="O414" s="80"/>
      <c r="P414" s="80" t="e">
        <f>'5th Cycle Summary-Final'!J414-VLOOKUP(FinalComparison!$G414,'SB35 Determination Data'!$K$4:$AN$415,P$2,FALSE)</f>
        <v>#N/A</v>
      </c>
      <c r="Q414" s="80" t="e">
        <f>'5th Cycle Summary-Final'!K414-VLOOKUP(FinalComparison!$G414,'SB35 Determination Data'!$K$4:$AN$415,Q$2,FALSE)</f>
        <v>#N/A</v>
      </c>
      <c r="R414" s="80" t="e">
        <f>'5th Cycle Summary-Final'!L414-VLOOKUP(FinalComparison!$G414,'SB35 Determination Data'!$K$4:$AN$415,R$2,FALSE)</f>
        <v>#N/A</v>
      </c>
      <c r="S414" s="80" t="e">
        <f>'5th Cycle Summary-Final'!M414-VLOOKUP(FinalComparison!$G414,'SB35 Determination Data'!$K$4:$AN$415,S$2,FALSE)</f>
        <v>#N/A</v>
      </c>
      <c r="T414" s="80" t="e">
        <f>'5th Cycle Summary-Final'!N414-VLOOKUP(FinalComparison!$G414,'SB35 Determination Data'!$K$4:$AN$415,T$2,FALSE)</f>
        <v>#N/A</v>
      </c>
      <c r="U414" s="34"/>
      <c r="V414" s="34"/>
      <c r="W414" s="80" t="e">
        <f>'5th Cycle Summary-Final'!O414-VLOOKUP(FinalComparison!$G414,'SB35 Determination Data'!$K$4:$AN$415,W$2,FALSE)</f>
        <v>#N/A</v>
      </c>
      <c r="X414" s="34"/>
      <c r="Y414" s="80" t="e">
        <f>'5th Cycle Summary-Final'!P414-VLOOKUP(FinalComparison!$G414,'SB35 Determination Data'!$K$4:$AN$415,Y$2,FALSE)</f>
        <v>#N/A</v>
      </c>
      <c r="Z414" s="80" t="e">
        <f>'5th Cycle Summary-Final'!Q414-VLOOKUP(FinalComparison!$G414,'SB35 Determination Data'!$K$4:$AN$415,Z$2,FALSE)</f>
        <v>#N/A</v>
      </c>
      <c r="AA414" s="80" t="e">
        <f>'5th Cycle Summary-Final'!R414-VLOOKUP(FinalComparison!$G414,'SB35 Determination Data'!$K$4:$AN$415,AA$2,FALSE)</f>
        <v>#N/A</v>
      </c>
      <c r="AB414" s="80" t="e">
        <f>'5th Cycle Summary-Final'!S414-VLOOKUP(FinalComparison!$G414,'SB35 Determination Data'!$K$4:$AN$415,AB$2,FALSE)</f>
        <v>#N/A</v>
      </c>
      <c r="AC414" s="80" t="e">
        <f>'5th Cycle Summary-Final'!T414-VLOOKUP(FinalComparison!$G414,'SB35 Determination Data'!$K$4:$AN$415,AC$2,FALSE)</f>
        <v>#N/A</v>
      </c>
      <c r="AD414" s="80" t="e">
        <f>'5th Cycle Summary-Final'!U414-VLOOKUP(FinalComparison!$G414,'SB35 Determination Data'!$K$4:$AN$415,AD$2,FALSE)</f>
        <v>#N/A</v>
      </c>
      <c r="AE414" s="80" t="e">
        <f>'5th Cycle Summary-Final'!V414-VLOOKUP(FinalComparison!$G414,'SB35 Determination Data'!$K$4:$AN$415,AE$2,FALSE)</f>
        <v>#N/A</v>
      </c>
      <c r="AF414" s="80" t="e">
        <f>'5th Cycle Summary-Final'!W414-VLOOKUP(FinalComparison!$G414,'SB35 Determination Data'!$K$4:$AN$415,AF$2,FALSE)</f>
        <v>#N/A</v>
      </c>
    </row>
    <row r="415" spans="1:32" x14ac:dyDescent="0.2">
      <c r="A415" t="s">
        <v>1025</v>
      </c>
      <c r="F415" t="s">
        <v>32</v>
      </c>
      <c r="G415" t="s">
        <v>1024</v>
      </c>
      <c r="H415" s="80" t="e">
        <f>'5th Cycle Summary-Final'!D415-VLOOKUP(FinalComparison!$G415,'SB35 Determination Data'!$K$4:$AN$415,H$2,FALSE)</f>
        <v>#N/A</v>
      </c>
      <c r="I415" s="80" t="e">
        <f>'5th Cycle Summary-Final'!E415-VLOOKUP(FinalComparison!$G415,'SB35 Determination Data'!$K$4:$AN$415,I$2,FALSE)</f>
        <v>#N/A</v>
      </c>
      <c r="J415" s="80" t="e">
        <f>'5th Cycle Summary-Final'!F415-VLOOKUP(FinalComparison!$G415,'SB35 Determination Data'!$K$4:$AN$415,J$2,FALSE)</f>
        <v>#N/A</v>
      </c>
      <c r="K415" s="80" t="e">
        <f>'5th Cycle Summary-Final'!G415-VLOOKUP(FinalComparison!$G415,'SB35 Determination Data'!$K$4:$AN$415,K$2,FALSE)</f>
        <v>#N/A</v>
      </c>
      <c r="L415" s="80" t="e">
        <f>'5th Cycle Summary-Final'!H415-VLOOKUP(FinalComparison!$G415,'SB35 Determination Data'!$K$4:$AN$415,L$2,FALSE)</f>
        <v>#N/A</v>
      </c>
      <c r="M415" s="80" t="e">
        <f>'5th Cycle Summary-Final'!I415-VLOOKUP(FinalComparison!$G415,'SB35 Determination Data'!$K$4:$AN$415,M$2,FALSE)</f>
        <v>#N/A</v>
      </c>
      <c r="N415" s="80"/>
      <c r="O415" s="80"/>
      <c r="P415" s="80" t="e">
        <f>'5th Cycle Summary-Final'!J415-VLOOKUP(FinalComparison!$G415,'SB35 Determination Data'!$K$4:$AN$415,P$2,FALSE)</f>
        <v>#N/A</v>
      </c>
      <c r="Q415" s="80" t="e">
        <f>'5th Cycle Summary-Final'!K415-VLOOKUP(FinalComparison!$G415,'SB35 Determination Data'!$K$4:$AN$415,Q$2,FALSE)</f>
        <v>#N/A</v>
      </c>
      <c r="R415" s="80" t="e">
        <f>'5th Cycle Summary-Final'!L415-VLOOKUP(FinalComparison!$G415,'SB35 Determination Data'!$K$4:$AN$415,R$2,FALSE)</f>
        <v>#N/A</v>
      </c>
      <c r="S415" s="80" t="e">
        <f>'5th Cycle Summary-Final'!M415-VLOOKUP(FinalComparison!$G415,'SB35 Determination Data'!$K$4:$AN$415,S$2,FALSE)</f>
        <v>#N/A</v>
      </c>
      <c r="T415" s="80" t="e">
        <f>'5th Cycle Summary-Final'!N415-VLOOKUP(FinalComparison!$G415,'SB35 Determination Data'!$K$4:$AN$415,T$2,FALSE)</f>
        <v>#N/A</v>
      </c>
      <c r="U415" s="34"/>
      <c r="V415" s="34"/>
      <c r="W415" s="80" t="e">
        <f>'5th Cycle Summary-Final'!O415-VLOOKUP(FinalComparison!$G415,'SB35 Determination Data'!$K$4:$AN$415,W$2,FALSE)</f>
        <v>#N/A</v>
      </c>
      <c r="X415" s="34"/>
      <c r="Y415" s="80" t="e">
        <f>'5th Cycle Summary-Final'!P415-VLOOKUP(FinalComparison!$G415,'SB35 Determination Data'!$K$4:$AN$415,Y$2,FALSE)</f>
        <v>#N/A</v>
      </c>
      <c r="Z415" s="80" t="e">
        <f>'5th Cycle Summary-Final'!Q415-VLOOKUP(FinalComparison!$G415,'SB35 Determination Data'!$K$4:$AN$415,Z$2,FALSE)</f>
        <v>#N/A</v>
      </c>
      <c r="AA415" s="80" t="e">
        <f>'5th Cycle Summary-Final'!R415-VLOOKUP(FinalComparison!$G415,'SB35 Determination Data'!$K$4:$AN$415,AA$2,FALSE)</f>
        <v>#N/A</v>
      </c>
      <c r="AB415" s="80" t="e">
        <f>'5th Cycle Summary-Final'!S415-VLOOKUP(FinalComparison!$G415,'SB35 Determination Data'!$K$4:$AN$415,AB$2,FALSE)</f>
        <v>#N/A</v>
      </c>
      <c r="AC415" s="80" t="e">
        <f>'5th Cycle Summary-Final'!T415-VLOOKUP(FinalComparison!$G415,'SB35 Determination Data'!$K$4:$AN$415,AC$2,FALSE)</f>
        <v>#N/A</v>
      </c>
      <c r="AD415" s="80" t="e">
        <f>'5th Cycle Summary-Final'!U415-VLOOKUP(FinalComparison!$G415,'SB35 Determination Data'!$K$4:$AN$415,AD$2,FALSE)</f>
        <v>#N/A</v>
      </c>
      <c r="AE415" s="80" t="e">
        <f>'5th Cycle Summary-Final'!V415-VLOOKUP(FinalComparison!$G415,'SB35 Determination Data'!$K$4:$AN$415,AE$2,FALSE)</f>
        <v>#N/A</v>
      </c>
      <c r="AF415" s="80" t="e">
        <f>'5th Cycle Summary-Final'!W415-VLOOKUP(FinalComparison!$G415,'SB35 Determination Data'!$K$4:$AN$415,AF$2,FALSE)</f>
        <v>#N/A</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pageSetUpPr fitToPage="1"/>
  </sheetPr>
  <dimension ref="A1:AF415"/>
  <sheetViews>
    <sheetView workbookViewId="0">
      <selection activeCell="I356" sqref="I356"/>
    </sheetView>
  </sheetViews>
  <sheetFormatPr defaultRowHeight="12.75" x14ac:dyDescent="0.2"/>
  <cols>
    <col min="6" max="6" width="23.28515625" customWidth="1"/>
    <col min="7" max="7" width="20.28515625" customWidth="1"/>
  </cols>
  <sheetData>
    <row r="1" spans="1:32" ht="57" customHeight="1" x14ac:dyDescent="0.2">
      <c r="A1" s="18" t="s">
        <v>1</v>
      </c>
      <c r="B1" s="18" t="s">
        <v>972</v>
      </c>
      <c r="C1" s="18" t="s">
        <v>0</v>
      </c>
      <c r="D1" s="19" t="s">
        <v>334</v>
      </c>
      <c r="E1" s="19" t="s">
        <v>333</v>
      </c>
      <c r="F1" s="19" t="s">
        <v>365</v>
      </c>
      <c r="G1" s="19" t="s">
        <v>366</v>
      </c>
      <c r="H1" s="19" t="s">
        <v>367</v>
      </c>
      <c r="I1" s="20" t="s">
        <v>341</v>
      </c>
      <c r="J1" s="21" t="s">
        <v>335</v>
      </c>
      <c r="K1" s="21" t="s">
        <v>336</v>
      </c>
      <c r="L1" s="21" t="s">
        <v>368</v>
      </c>
      <c r="M1" s="21" t="s">
        <v>369</v>
      </c>
      <c r="N1" s="21" t="s">
        <v>337</v>
      </c>
      <c r="O1" s="22" t="s">
        <v>340</v>
      </c>
      <c r="P1" s="23" t="s">
        <v>338</v>
      </c>
      <c r="Q1" s="23" t="s">
        <v>339</v>
      </c>
      <c r="R1" s="23" t="s">
        <v>345</v>
      </c>
      <c r="S1" s="24" t="s">
        <v>342</v>
      </c>
      <c r="T1" s="25" t="s">
        <v>343</v>
      </c>
      <c r="U1" s="25" t="s">
        <v>344</v>
      </c>
      <c r="V1" s="25" t="s">
        <v>346</v>
      </c>
      <c r="W1" s="26" t="s">
        <v>347</v>
      </c>
      <c r="X1" s="1" t="s">
        <v>348</v>
      </c>
      <c r="Y1" s="1" t="s">
        <v>349</v>
      </c>
      <c r="Z1" s="1" t="s">
        <v>350</v>
      </c>
    </row>
    <row r="2" spans="1:32" x14ac:dyDescent="0.2">
      <c r="A2" s="18"/>
      <c r="B2" s="18"/>
      <c r="C2" s="18"/>
      <c r="D2" s="19"/>
      <c r="E2" s="19"/>
      <c r="F2" s="19"/>
      <c r="G2" s="84">
        <v>1</v>
      </c>
      <c r="H2" s="19">
        <v>2</v>
      </c>
      <c r="I2" s="19">
        <v>3</v>
      </c>
      <c r="J2" s="19">
        <v>4</v>
      </c>
      <c r="K2" s="19">
        <v>5</v>
      </c>
      <c r="L2" s="19">
        <v>6</v>
      </c>
      <c r="M2" s="19">
        <v>7</v>
      </c>
      <c r="N2" s="19">
        <v>8</v>
      </c>
      <c r="O2" s="19">
        <v>9</v>
      </c>
      <c r="P2" s="19">
        <v>10</v>
      </c>
      <c r="Q2" s="19">
        <v>11</v>
      </c>
      <c r="R2" s="19">
        <v>12</v>
      </c>
      <c r="S2" s="19">
        <v>13</v>
      </c>
      <c r="T2" s="19">
        <v>14</v>
      </c>
      <c r="U2" s="19">
        <v>15</v>
      </c>
      <c r="V2" s="19">
        <v>16</v>
      </c>
      <c r="W2" s="19">
        <v>17</v>
      </c>
      <c r="X2" s="19">
        <v>18</v>
      </c>
      <c r="Y2" s="19">
        <v>19</v>
      </c>
      <c r="Z2" s="19">
        <v>20</v>
      </c>
      <c r="AA2" s="19">
        <v>21</v>
      </c>
      <c r="AB2" s="19">
        <v>22</v>
      </c>
      <c r="AC2" s="19">
        <v>23</v>
      </c>
      <c r="AD2" s="19">
        <v>24</v>
      </c>
      <c r="AE2" s="19">
        <v>25</v>
      </c>
      <c r="AF2" s="19">
        <v>26</v>
      </c>
    </row>
    <row r="3" spans="1:32" ht="51" x14ac:dyDescent="0.2">
      <c r="A3" s="18" t="s">
        <v>1</v>
      </c>
      <c r="B3" s="18" t="s">
        <v>1164</v>
      </c>
      <c r="C3" s="18" t="s">
        <v>1165</v>
      </c>
      <c r="D3" s="69" t="s">
        <v>1161</v>
      </c>
      <c r="E3" s="18" t="s">
        <v>1162</v>
      </c>
      <c r="F3" s="18" t="s">
        <v>972</v>
      </c>
      <c r="G3" s="85" t="s">
        <v>0</v>
      </c>
      <c r="H3" s="19" t="s">
        <v>334</v>
      </c>
      <c r="I3" s="19" t="s">
        <v>333</v>
      </c>
      <c r="J3" s="19" t="s">
        <v>365</v>
      </c>
      <c r="K3" s="19" t="s">
        <v>366</v>
      </c>
      <c r="L3" s="19" t="s">
        <v>367</v>
      </c>
      <c r="M3" s="20" t="s">
        <v>341</v>
      </c>
      <c r="N3" s="73" t="s">
        <v>1167</v>
      </c>
      <c r="O3" s="73" t="s">
        <v>1168</v>
      </c>
      <c r="P3" s="21" t="s">
        <v>335</v>
      </c>
      <c r="Q3" s="21" t="s">
        <v>336</v>
      </c>
      <c r="R3" s="21" t="s">
        <v>368</v>
      </c>
      <c r="S3" s="21" t="s">
        <v>369</v>
      </c>
      <c r="T3" s="21" t="s">
        <v>337</v>
      </c>
      <c r="U3" s="73" t="s">
        <v>1169</v>
      </c>
      <c r="V3" s="73" t="s">
        <v>1170</v>
      </c>
      <c r="W3" s="22" t="s">
        <v>340</v>
      </c>
      <c r="X3" s="73" t="s">
        <v>1171</v>
      </c>
      <c r="Y3" s="23" t="s">
        <v>338</v>
      </c>
      <c r="Z3" s="23" t="s">
        <v>339</v>
      </c>
      <c r="AA3" s="23" t="s">
        <v>345</v>
      </c>
      <c r="AB3" s="24" t="s">
        <v>342</v>
      </c>
      <c r="AC3" s="25" t="s">
        <v>343</v>
      </c>
      <c r="AD3" s="25" t="s">
        <v>344</v>
      </c>
      <c r="AE3" s="25" t="s">
        <v>346</v>
      </c>
      <c r="AF3" s="26" t="s">
        <v>347</v>
      </c>
    </row>
    <row r="4" spans="1:32" hidden="1" x14ac:dyDescent="0.2">
      <c r="A4" t="s">
        <v>7</v>
      </c>
      <c r="F4" t="s">
        <v>8</v>
      </c>
      <c r="G4" t="s">
        <v>7</v>
      </c>
      <c r="H4" s="80">
        <v>0</v>
      </c>
      <c r="I4" s="80">
        <v>0</v>
      </c>
      <c r="J4" s="80">
        <v>0</v>
      </c>
      <c r="K4" s="80">
        <v>0</v>
      </c>
      <c r="L4" s="80">
        <v>0</v>
      </c>
      <c r="M4" s="80">
        <v>0</v>
      </c>
      <c r="N4" s="80"/>
      <c r="O4" s="80"/>
      <c r="P4" s="80">
        <v>0</v>
      </c>
      <c r="Q4" s="80">
        <v>0</v>
      </c>
      <c r="R4" s="80">
        <v>0</v>
      </c>
      <c r="S4" s="80">
        <v>0</v>
      </c>
      <c r="T4" s="80">
        <v>0</v>
      </c>
      <c r="U4" s="34"/>
      <c r="V4" s="34"/>
      <c r="W4" s="80">
        <v>0</v>
      </c>
      <c r="X4" s="34"/>
      <c r="Y4" s="80">
        <v>0</v>
      </c>
      <c r="Z4" s="80">
        <v>0</v>
      </c>
      <c r="AA4" s="80">
        <v>0</v>
      </c>
      <c r="AB4" s="80">
        <v>0</v>
      </c>
      <c r="AC4" s="80">
        <v>0</v>
      </c>
      <c r="AD4" s="80">
        <v>0</v>
      </c>
      <c r="AE4" s="80">
        <v>0</v>
      </c>
      <c r="AF4" s="80">
        <v>0</v>
      </c>
    </row>
    <row r="5" spans="1:32" hidden="1" x14ac:dyDescent="0.2">
      <c r="A5" t="s">
        <v>7</v>
      </c>
      <c r="F5" t="s">
        <v>8</v>
      </c>
      <c r="G5" t="s">
        <v>9</v>
      </c>
      <c r="H5" s="80">
        <v>0</v>
      </c>
      <c r="I5" s="80">
        <v>0</v>
      </c>
      <c r="J5" s="80">
        <v>0</v>
      </c>
      <c r="K5" s="80">
        <v>0</v>
      </c>
      <c r="L5" s="80">
        <v>0</v>
      </c>
      <c r="M5" s="80">
        <v>0</v>
      </c>
      <c r="N5" s="80"/>
      <c r="O5" s="80"/>
      <c r="P5" s="80">
        <v>0</v>
      </c>
      <c r="Q5" s="80">
        <v>0</v>
      </c>
      <c r="R5" s="80">
        <v>0</v>
      </c>
      <c r="S5" s="80">
        <v>0</v>
      </c>
      <c r="T5" s="80">
        <v>0</v>
      </c>
      <c r="U5" s="34"/>
      <c r="V5" s="34"/>
      <c r="W5" s="80">
        <v>0</v>
      </c>
      <c r="X5" s="34"/>
      <c r="Y5" s="80">
        <v>0</v>
      </c>
      <c r="Z5" s="80">
        <v>0</v>
      </c>
      <c r="AA5" s="80">
        <v>0</v>
      </c>
      <c r="AB5" s="80">
        <v>0</v>
      </c>
      <c r="AC5" s="80">
        <v>0</v>
      </c>
      <c r="AD5" s="80">
        <v>0</v>
      </c>
      <c r="AE5" s="80">
        <v>0</v>
      </c>
      <c r="AF5" s="80">
        <v>0</v>
      </c>
    </row>
    <row r="6" spans="1:32" hidden="1" x14ac:dyDescent="0.2">
      <c r="A6" t="s">
        <v>7</v>
      </c>
      <c r="F6" t="s">
        <v>8</v>
      </c>
      <c r="G6" t="s">
        <v>1008</v>
      </c>
      <c r="H6" s="80">
        <v>0</v>
      </c>
      <c r="I6" s="80">
        <v>0</v>
      </c>
      <c r="J6" s="80">
        <v>0</v>
      </c>
      <c r="K6" s="80">
        <v>0</v>
      </c>
      <c r="L6" s="80">
        <v>0</v>
      </c>
      <c r="M6" s="80">
        <v>0</v>
      </c>
      <c r="N6" s="80"/>
      <c r="O6" s="80"/>
      <c r="P6" s="80">
        <v>0</v>
      </c>
      <c r="Q6" s="80">
        <v>0</v>
      </c>
      <c r="R6" s="80">
        <v>0</v>
      </c>
      <c r="S6" s="80">
        <v>0</v>
      </c>
      <c r="T6" s="80">
        <v>0</v>
      </c>
      <c r="U6" s="34"/>
      <c r="V6" s="34"/>
      <c r="W6" s="80">
        <v>0</v>
      </c>
      <c r="X6" s="34"/>
      <c r="Y6" s="80">
        <v>0</v>
      </c>
      <c r="Z6" s="80">
        <v>0</v>
      </c>
      <c r="AA6" s="80">
        <v>0</v>
      </c>
      <c r="AB6" s="80">
        <v>0</v>
      </c>
      <c r="AC6" s="80">
        <v>0</v>
      </c>
      <c r="AD6" s="80">
        <v>0</v>
      </c>
      <c r="AE6" s="80">
        <v>0</v>
      </c>
      <c r="AF6" s="80">
        <v>0</v>
      </c>
    </row>
    <row r="7" spans="1:32" hidden="1" x14ac:dyDescent="0.2">
      <c r="A7" t="s">
        <v>7</v>
      </c>
      <c r="F7" t="s">
        <v>8</v>
      </c>
      <c r="G7" t="s">
        <v>43</v>
      </c>
      <c r="H7" s="80">
        <v>0</v>
      </c>
      <c r="I7" s="80">
        <v>0</v>
      </c>
      <c r="J7" s="80">
        <v>0</v>
      </c>
      <c r="K7" s="80">
        <v>0</v>
      </c>
      <c r="L7" s="80">
        <v>0</v>
      </c>
      <c r="M7" s="80">
        <v>0</v>
      </c>
      <c r="N7" s="80"/>
      <c r="O7" s="80"/>
      <c r="P7" s="80">
        <v>0</v>
      </c>
      <c r="Q7" s="80">
        <v>0</v>
      </c>
      <c r="R7" s="80">
        <v>0</v>
      </c>
      <c r="S7" s="80">
        <v>0</v>
      </c>
      <c r="T7" s="80">
        <v>0</v>
      </c>
      <c r="U7" s="34"/>
      <c r="V7" s="34"/>
      <c r="W7" s="80">
        <v>0</v>
      </c>
      <c r="X7" s="34"/>
      <c r="Y7" s="80">
        <v>0</v>
      </c>
      <c r="Z7" s="80">
        <v>0</v>
      </c>
      <c r="AA7" s="80">
        <v>0</v>
      </c>
      <c r="AB7" s="80">
        <v>0</v>
      </c>
      <c r="AC7" s="80">
        <v>0</v>
      </c>
      <c r="AD7" s="80">
        <v>0</v>
      </c>
      <c r="AE7" s="80">
        <v>0</v>
      </c>
      <c r="AF7" s="80">
        <v>0</v>
      </c>
    </row>
    <row r="8" spans="1:32" hidden="1" x14ac:dyDescent="0.2">
      <c r="A8" t="s">
        <v>7</v>
      </c>
      <c r="F8" t="s">
        <v>8</v>
      </c>
      <c r="G8" t="s">
        <v>110</v>
      </c>
      <c r="H8" s="80">
        <v>0</v>
      </c>
      <c r="I8" s="80">
        <v>0</v>
      </c>
      <c r="J8" s="80">
        <v>0</v>
      </c>
      <c r="K8" s="80">
        <v>0</v>
      </c>
      <c r="L8" s="80">
        <v>0</v>
      </c>
      <c r="M8" s="80">
        <v>0</v>
      </c>
      <c r="N8" s="80"/>
      <c r="O8" s="80"/>
      <c r="P8" s="80">
        <v>0</v>
      </c>
      <c r="Q8" s="80">
        <v>0</v>
      </c>
      <c r="R8" s="80">
        <v>0</v>
      </c>
      <c r="S8" s="80">
        <v>0</v>
      </c>
      <c r="T8" s="80">
        <v>0</v>
      </c>
      <c r="U8" s="34"/>
      <c r="V8" s="34"/>
      <c r="W8" s="80">
        <v>0</v>
      </c>
      <c r="X8" s="34"/>
      <c r="Y8" s="80">
        <v>0</v>
      </c>
      <c r="Z8" s="80">
        <v>0</v>
      </c>
      <c r="AA8" s="80">
        <v>0</v>
      </c>
      <c r="AB8" s="80">
        <v>0</v>
      </c>
      <c r="AC8" s="80">
        <v>0</v>
      </c>
      <c r="AD8" s="80">
        <v>0</v>
      </c>
      <c r="AE8" s="80">
        <v>0</v>
      </c>
      <c r="AF8" s="80">
        <v>0</v>
      </c>
    </row>
    <row r="9" spans="1:32" hidden="1" x14ac:dyDescent="0.2">
      <c r="A9" t="s">
        <v>7</v>
      </c>
      <c r="F9" t="s">
        <v>8</v>
      </c>
      <c r="G9" t="s">
        <v>118</v>
      </c>
      <c r="H9" s="80">
        <v>0</v>
      </c>
      <c r="I9" s="80">
        <v>0</v>
      </c>
      <c r="J9" s="80">
        <v>0</v>
      </c>
      <c r="K9" s="80">
        <v>0</v>
      </c>
      <c r="L9" s="80">
        <v>0</v>
      </c>
      <c r="M9" s="80">
        <v>0</v>
      </c>
      <c r="N9" s="80"/>
      <c r="O9" s="80"/>
      <c r="P9" s="80">
        <v>0</v>
      </c>
      <c r="Q9" s="80">
        <v>0</v>
      </c>
      <c r="R9" s="80">
        <v>0</v>
      </c>
      <c r="S9" s="80">
        <v>0</v>
      </c>
      <c r="T9" s="80">
        <v>0</v>
      </c>
      <c r="U9" s="34"/>
      <c r="V9" s="34"/>
      <c r="W9" s="80">
        <v>0</v>
      </c>
      <c r="X9" s="34"/>
      <c r="Y9" s="80">
        <v>0</v>
      </c>
      <c r="Z9" s="80">
        <v>0</v>
      </c>
      <c r="AA9" s="80">
        <v>0</v>
      </c>
      <c r="AB9" s="80">
        <v>0</v>
      </c>
      <c r="AC9" s="80">
        <v>0</v>
      </c>
      <c r="AD9" s="80">
        <v>0</v>
      </c>
      <c r="AE9" s="80">
        <v>0</v>
      </c>
      <c r="AF9" s="80">
        <v>0</v>
      </c>
    </row>
    <row r="10" spans="1:32" hidden="1" x14ac:dyDescent="0.2">
      <c r="A10" t="s">
        <v>7</v>
      </c>
      <c r="F10" t="s">
        <v>8</v>
      </c>
      <c r="G10" t="s">
        <v>129</v>
      </c>
      <c r="H10" s="80">
        <v>0</v>
      </c>
      <c r="I10" s="80">
        <v>0</v>
      </c>
      <c r="J10" s="80">
        <v>0</v>
      </c>
      <c r="K10" s="80">
        <v>0</v>
      </c>
      <c r="L10" s="80">
        <v>0</v>
      </c>
      <c r="M10" s="80">
        <v>0</v>
      </c>
      <c r="N10" s="80"/>
      <c r="O10" s="80"/>
      <c r="P10" s="80">
        <v>0</v>
      </c>
      <c r="Q10" s="80">
        <v>0</v>
      </c>
      <c r="R10" s="80">
        <v>0</v>
      </c>
      <c r="S10" s="80">
        <v>0</v>
      </c>
      <c r="T10" s="80">
        <v>0</v>
      </c>
      <c r="U10" s="34"/>
      <c r="V10" s="34"/>
      <c r="W10" s="80">
        <v>0</v>
      </c>
      <c r="X10" s="34"/>
      <c r="Y10" s="80">
        <v>0</v>
      </c>
      <c r="Z10" s="80">
        <v>0</v>
      </c>
      <c r="AA10" s="80">
        <v>0</v>
      </c>
      <c r="AB10" s="80">
        <v>0</v>
      </c>
      <c r="AC10" s="80">
        <v>0</v>
      </c>
      <c r="AD10" s="80">
        <v>0</v>
      </c>
      <c r="AE10" s="80">
        <v>0</v>
      </c>
      <c r="AF10" s="80">
        <v>0</v>
      </c>
    </row>
    <row r="11" spans="1:32" hidden="1" x14ac:dyDescent="0.2">
      <c r="A11" t="s">
        <v>7</v>
      </c>
      <c r="F11" t="s">
        <v>8</v>
      </c>
      <c r="G11" t="s">
        <v>145</v>
      </c>
      <c r="H11" s="80">
        <v>0</v>
      </c>
      <c r="I11" s="80">
        <v>0</v>
      </c>
      <c r="J11" s="80">
        <v>0</v>
      </c>
      <c r="K11" s="80">
        <v>0</v>
      </c>
      <c r="L11" s="80">
        <v>0</v>
      </c>
      <c r="M11" s="80">
        <v>0</v>
      </c>
      <c r="N11" s="80"/>
      <c r="O11" s="80"/>
      <c r="P11" s="80">
        <v>0</v>
      </c>
      <c r="Q11" s="80">
        <v>0</v>
      </c>
      <c r="R11" s="80">
        <v>0</v>
      </c>
      <c r="S11" s="80">
        <v>0</v>
      </c>
      <c r="T11" s="80">
        <v>0</v>
      </c>
      <c r="U11" s="34"/>
      <c r="V11" s="34"/>
      <c r="W11" s="80">
        <v>0</v>
      </c>
      <c r="X11" s="34"/>
      <c r="Y11" s="80">
        <v>0</v>
      </c>
      <c r="Z11" s="80">
        <v>0</v>
      </c>
      <c r="AA11" s="80">
        <v>0</v>
      </c>
      <c r="AB11" s="80">
        <v>0</v>
      </c>
      <c r="AC11" s="80">
        <v>0</v>
      </c>
      <c r="AD11" s="80">
        <v>0</v>
      </c>
      <c r="AE11" s="80">
        <v>0</v>
      </c>
      <c r="AF11" s="80">
        <v>0</v>
      </c>
    </row>
    <row r="12" spans="1:32" hidden="1" x14ac:dyDescent="0.2">
      <c r="A12" t="s">
        <v>7</v>
      </c>
      <c r="F12" t="s">
        <v>8</v>
      </c>
      <c r="G12" t="s">
        <v>178</v>
      </c>
      <c r="H12" s="80">
        <v>0</v>
      </c>
      <c r="I12" s="80">
        <v>0</v>
      </c>
      <c r="J12" s="80">
        <v>0</v>
      </c>
      <c r="K12" s="80">
        <v>0</v>
      </c>
      <c r="L12" s="80">
        <v>0</v>
      </c>
      <c r="M12" s="80">
        <v>0</v>
      </c>
      <c r="N12" s="80"/>
      <c r="O12" s="80"/>
      <c r="P12" s="80">
        <v>0</v>
      </c>
      <c r="Q12" s="80">
        <v>0</v>
      </c>
      <c r="R12" s="80">
        <v>0</v>
      </c>
      <c r="S12" s="80">
        <v>0</v>
      </c>
      <c r="T12" s="80">
        <v>0</v>
      </c>
      <c r="U12" s="34"/>
      <c r="V12" s="34"/>
      <c r="W12" s="80">
        <v>0</v>
      </c>
      <c r="X12" s="34"/>
      <c r="Y12" s="80">
        <v>0</v>
      </c>
      <c r="Z12" s="80">
        <v>0</v>
      </c>
      <c r="AA12" s="80">
        <v>0</v>
      </c>
      <c r="AB12" s="80">
        <v>0</v>
      </c>
      <c r="AC12" s="80">
        <v>0</v>
      </c>
      <c r="AD12" s="80">
        <v>0</v>
      </c>
      <c r="AE12" s="80">
        <v>0</v>
      </c>
      <c r="AF12" s="80">
        <v>0</v>
      </c>
    </row>
    <row r="13" spans="1:32" hidden="1" x14ac:dyDescent="0.2">
      <c r="A13" t="s">
        <v>7</v>
      </c>
      <c r="F13" t="s">
        <v>8</v>
      </c>
      <c r="G13" t="s">
        <v>210</v>
      </c>
      <c r="H13" s="80">
        <v>0</v>
      </c>
      <c r="I13" s="80">
        <v>0</v>
      </c>
      <c r="J13" s="80">
        <v>0</v>
      </c>
      <c r="K13" s="80">
        <v>0</v>
      </c>
      <c r="L13" s="80">
        <v>0</v>
      </c>
      <c r="M13" s="80">
        <v>0</v>
      </c>
      <c r="N13" s="80"/>
      <c r="O13" s="80"/>
      <c r="P13" s="80">
        <v>0</v>
      </c>
      <c r="Q13" s="80">
        <v>0</v>
      </c>
      <c r="R13" s="80">
        <v>0</v>
      </c>
      <c r="S13" s="80">
        <v>0</v>
      </c>
      <c r="T13" s="80">
        <v>0</v>
      </c>
      <c r="U13" s="34"/>
      <c r="V13" s="34"/>
      <c r="W13" s="80">
        <v>0</v>
      </c>
      <c r="X13" s="34"/>
      <c r="Y13" s="80">
        <v>0</v>
      </c>
      <c r="Z13" s="80">
        <v>0</v>
      </c>
      <c r="AA13" s="80">
        <v>0</v>
      </c>
      <c r="AB13" s="80">
        <v>0</v>
      </c>
      <c r="AC13" s="80">
        <v>0</v>
      </c>
      <c r="AD13" s="80">
        <v>0</v>
      </c>
      <c r="AE13" s="80">
        <v>0</v>
      </c>
      <c r="AF13" s="80">
        <v>0</v>
      </c>
    </row>
    <row r="14" spans="1:32" hidden="1" x14ac:dyDescent="0.2">
      <c r="A14" t="s">
        <v>7</v>
      </c>
      <c r="F14" t="s">
        <v>8</v>
      </c>
      <c r="G14" t="s">
        <v>213</v>
      </c>
      <c r="H14" s="80">
        <v>0</v>
      </c>
      <c r="I14" s="80">
        <v>0</v>
      </c>
      <c r="J14" s="80">
        <v>0</v>
      </c>
      <c r="K14" s="80">
        <v>0</v>
      </c>
      <c r="L14" s="80">
        <v>0</v>
      </c>
      <c r="M14" s="80">
        <v>0</v>
      </c>
      <c r="N14" s="80"/>
      <c r="O14" s="80"/>
      <c r="P14" s="80">
        <v>0</v>
      </c>
      <c r="Q14" s="80">
        <v>0</v>
      </c>
      <c r="R14" s="80">
        <v>0</v>
      </c>
      <c r="S14" s="80">
        <v>0</v>
      </c>
      <c r="T14" s="80">
        <v>0</v>
      </c>
      <c r="U14" s="34"/>
      <c r="V14" s="34"/>
      <c r="W14" s="80">
        <v>0</v>
      </c>
      <c r="X14" s="34"/>
      <c r="Y14" s="80">
        <v>0</v>
      </c>
      <c r="Z14" s="80">
        <v>0</v>
      </c>
      <c r="AA14" s="80">
        <v>0</v>
      </c>
      <c r="AB14" s="80">
        <v>0</v>
      </c>
      <c r="AC14" s="80">
        <v>0</v>
      </c>
      <c r="AD14" s="80">
        <v>59</v>
      </c>
      <c r="AE14" s="80">
        <v>-59</v>
      </c>
      <c r="AF14" s="80">
        <v>7.5486182190378504E-3</v>
      </c>
    </row>
    <row r="15" spans="1:32" hidden="1" x14ac:dyDescent="0.2">
      <c r="A15" t="s">
        <v>7</v>
      </c>
      <c r="F15" t="s">
        <v>8</v>
      </c>
      <c r="G15" t="s">
        <v>958</v>
      </c>
      <c r="H15" s="80">
        <v>0</v>
      </c>
      <c r="I15" s="80">
        <v>0</v>
      </c>
      <c r="J15" s="80">
        <v>0</v>
      </c>
      <c r="K15" s="80">
        <v>0</v>
      </c>
      <c r="L15" s="80">
        <v>0</v>
      </c>
      <c r="M15" s="80">
        <v>0</v>
      </c>
      <c r="N15" s="80"/>
      <c r="O15" s="80"/>
      <c r="P15" s="80">
        <v>0</v>
      </c>
      <c r="Q15" s="80">
        <v>0</v>
      </c>
      <c r="R15" s="80">
        <v>0</v>
      </c>
      <c r="S15" s="80">
        <v>0</v>
      </c>
      <c r="T15" s="80">
        <v>0</v>
      </c>
      <c r="U15" s="34"/>
      <c r="V15" s="34"/>
      <c r="W15" s="80">
        <v>0</v>
      </c>
      <c r="X15" s="34"/>
      <c r="Y15" s="80">
        <v>0</v>
      </c>
      <c r="Z15" s="80">
        <v>0</v>
      </c>
      <c r="AA15" s="80">
        <v>0</v>
      </c>
      <c r="AB15" s="80">
        <v>0</v>
      </c>
      <c r="AC15" s="80">
        <v>0</v>
      </c>
      <c r="AD15" s="80">
        <v>0</v>
      </c>
      <c r="AE15" s="80">
        <v>0</v>
      </c>
      <c r="AF15" s="80">
        <v>0</v>
      </c>
    </row>
    <row r="16" spans="1:32" hidden="1" x14ac:dyDescent="0.2">
      <c r="A16" t="s">
        <v>7</v>
      </c>
      <c r="F16" t="s">
        <v>8</v>
      </c>
      <c r="G16" t="s">
        <v>240</v>
      </c>
      <c r="H16" s="80">
        <v>0</v>
      </c>
      <c r="I16" s="80">
        <v>0</v>
      </c>
      <c r="J16" s="80">
        <v>0</v>
      </c>
      <c r="K16" s="80">
        <v>0</v>
      </c>
      <c r="L16" s="80">
        <v>0</v>
      </c>
      <c r="M16" s="80">
        <v>0</v>
      </c>
      <c r="N16" s="80"/>
      <c r="O16" s="80"/>
      <c r="P16" s="80">
        <v>0</v>
      </c>
      <c r="Q16" s="80">
        <v>0</v>
      </c>
      <c r="R16" s="80">
        <v>0</v>
      </c>
      <c r="S16" s="80">
        <v>0</v>
      </c>
      <c r="T16" s="80">
        <v>0</v>
      </c>
      <c r="U16" s="34"/>
      <c r="V16" s="34"/>
      <c r="W16" s="80">
        <v>0</v>
      </c>
      <c r="X16" s="34"/>
      <c r="Y16" s="80">
        <v>0</v>
      </c>
      <c r="Z16" s="80">
        <v>0</v>
      </c>
      <c r="AA16" s="80">
        <v>0</v>
      </c>
      <c r="AB16" s="80">
        <v>0</v>
      </c>
      <c r="AC16" s="80">
        <v>0</v>
      </c>
      <c r="AD16" s="80">
        <v>0</v>
      </c>
      <c r="AE16" s="80">
        <v>0</v>
      </c>
      <c r="AF16" s="80">
        <v>0</v>
      </c>
    </row>
    <row r="17" spans="1:32" hidden="1" x14ac:dyDescent="0.2">
      <c r="A17" t="s">
        <v>7</v>
      </c>
      <c r="F17" t="s">
        <v>8</v>
      </c>
      <c r="G17" t="s">
        <v>273</v>
      </c>
      <c r="H17" s="80">
        <v>0</v>
      </c>
      <c r="I17" s="80">
        <v>0</v>
      </c>
      <c r="J17" s="80">
        <v>0</v>
      </c>
      <c r="K17" s="80">
        <v>0</v>
      </c>
      <c r="L17" s="80">
        <v>0</v>
      </c>
      <c r="M17" s="80">
        <v>0</v>
      </c>
      <c r="N17" s="80"/>
      <c r="O17" s="80"/>
      <c r="P17" s="80">
        <v>0</v>
      </c>
      <c r="Q17" s="80">
        <v>0</v>
      </c>
      <c r="R17" s="80">
        <v>0</v>
      </c>
      <c r="S17" s="80">
        <v>0</v>
      </c>
      <c r="T17" s="80">
        <v>0</v>
      </c>
      <c r="U17" s="34"/>
      <c r="V17" s="34"/>
      <c r="W17" s="80">
        <v>0</v>
      </c>
      <c r="X17" s="34"/>
      <c r="Y17" s="80">
        <v>0</v>
      </c>
      <c r="Z17" s="80">
        <v>0</v>
      </c>
      <c r="AA17" s="80">
        <v>0</v>
      </c>
      <c r="AB17" s="80">
        <v>0</v>
      </c>
      <c r="AC17" s="80">
        <v>0</v>
      </c>
      <c r="AD17" s="80">
        <v>0</v>
      </c>
      <c r="AE17" s="80">
        <v>0</v>
      </c>
      <c r="AF17" s="80">
        <v>0</v>
      </c>
    </row>
    <row r="18" spans="1:32" hidden="1" x14ac:dyDescent="0.2">
      <c r="A18" t="s">
        <v>7</v>
      </c>
      <c r="F18" t="s">
        <v>8</v>
      </c>
      <c r="G18" t="s">
        <v>311</v>
      </c>
      <c r="H18" s="80">
        <v>0</v>
      </c>
      <c r="I18" s="80">
        <v>0</v>
      </c>
      <c r="J18" s="80">
        <v>0</v>
      </c>
      <c r="K18" s="80">
        <v>0</v>
      </c>
      <c r="L18" s="80">
        <v>0</v>
      </c>
      <c r="M18" s="80">
        <v>0</v>
      </c>
      <c r="N18" s="80"/>
      <c r="O18" s="80"/>
      <c r="P18" s="80">
        <v>0</v>
      </c>
      <c r="Q18" s="80">
        <v>0</v>
      </c>
      <c r="R18" s="80">
        <v>0</v>
      </c>
      <c r="S18" s="80">
        <v>0</v>
      </c>
      <c r="T18" s="80">
        <v>0</v>
      </c>
      <c r="U18" s="34"/>
      <c r="V18" s="34"/>
      <c r="W18" s="80">
        <v>0</v>
      </c>
      <c r="X18" s="34"/>
      <c r="Y18" s="80">
        <v>0</v>
      </c>
      <c r="Z18" s="80">
        <v>0</v>
      </c>
      <c r="AA18" s="80">
        <v>0</v>
      </c>
      <c r="AB18" s="80">
        <v>0</v>
      </c>
      <c r="AC18" s="80">
        <v>0</v>
      </c>
      <c r="AD18" s="80">
        <v>0</v>
      </c>
      <c r="AE18" s="80">
        <v>0</v>
      </c>
      <c r="AF18" s="80">
        <v>0</v>
      </c>
    </row>
    <row r="19" spans="1:32" hidden="1" x14ac:dyDescent="0.2">
      <c r="A19" t="s">
        <v>1027</v>
      </c>
      <c r="F19" t="s">
        <v>13</v>
      </c>
      <c r="G19" t="s">
        <v>1026</v>
      </c>
      <c r="H19" s="80">
        <v>0</v>
      </c>
      <c r="I19" s="80">
        <v>0</v>
      </c>
      <c r="J19" s="80">
        <v>0</v>
      </c>
      <c r="K19" s="80">
        <v>0</v>
      </c>
      <c r="L19" s="80">
        <v>0</v>
      </c>
      <c r="M19" s="80">
        <v>0</v>
      </c>
      <c r="N19" s="80"/>
      <c r="O19" s="80"/>
      <c r="P19" s="80">
        <v>0</v>
      </c>
      <c r="Q19" s="80">
        <v>0</v>
      </c>
      <c r="R19" s="80">
        <v>0</v>
      </c>
      <c r="S19" s="80">
        <v>0</v>
      </c>
      <c r="T19" s="80">
        <v>0</v>
      </c>
      <c r="U19" s="34"/>
      <c r="V19" s="34"/>
      <c r="W19" s="80">
        <v>0</v>
      </c>
      <c r="X19" s="34"/>
      <c r="Y19" s="80">
        <v>0</v>
      </c>
      <c r="Z19" s="80">
        <v>0</v>
      </c>
      <c r="AA19" s="80">
        <v>0</v>
      </c>
      <c r="AB19" s="80">
        <v>0</v>
      </c>
      <c r="AC19" s="80">
        <v>0</v>
      </c>
      <c r="AD19" s="80">
        <v>0</v>
      </c>
      <c r="AE19" s="80">
        <v>0</v>
      </c>
      <c r="AF19" s="80">
        <v>0</v>
      </c>
    </row>
    <row r="20" spans="1:32" hidden="1" x14ac:dyDescent="0.2">
      <c r="A20" t="s">
        <v>14</v>
      </c>
      <c r="F20" t="s">
        <v>13</v>
      </c>
      <c r="G20" t="s">
        <v>162</v>
      </c>
      <c r="H20" s="80">
        <v>0</v>
      </c>
      <c r="I20" s="80">
        <v>0</v>
      </c>
      <c r="J20" s="80">
        <v>0</v>
      </c>
      <c r="K20" s="80">
        <v>0</v>
      </c>
      <c r="L20" s="80">
        <v>0</v>
      </c>
      <c r="M20" s="80">
        <v>0</v>
      </c>
      <c r="N20" s="80"/>
      <c r="O20" s="80"/>
      <c r="P20" s="80">
        <v>0</v>
      </c>
      <c r="Q20" s="80">
        <v>0</v>
      </c>
      <c r="R20" s="80">
        <v>0</v>
      </c>
      <c r="S20" s="80">
        <v>0</v>
      </c>
      <c r="T20" s="80">
        <v>0</v>
      </c>
      <c r="U20" s="34"/>
      <c r="V20" s="34"/>
      <c r="W20" s="80">
        <v>0</v>
      </c>
      <c r="X20" s="34"/>
      <c r="Y20" s="80">
        <v>0</v>
      </c>
      <c r="Z20" s="80">
        <v>0</v>
      </c>
      <c r="AA20" s="80">
        <v>0</v>
      </c>
      <c r="AB20" s="80">
        <v>0</v>
      </c>
      <c r="AC20" s="80">
        <v>0</v>
      </c>
      <c r="AD20" s="80">
        <v>0</v>
      </c>
      <c r="AE20" s="80">
        <v>0</v>
      </c>
      <c r="AF20" s="80">
        <v>0</v>
      </c>
    </row>
    <row r="21" spans="1:32" hidden="1" x14ac:dyDescent="0.2">
      <c r="A21" t="s">
        <v>14</v>
      </c>
      <c r="F21" t="s">
        <v>13</v>
      </c>
      <c r="G21" t="s">
        <v>300</v>
      </c>
      <c r="H21" s="80">
        <v>0</v>
      </c>
      <c r="I21" s="80">
        <v>0</v>
      </c>
      <c r="J21" s="80">
        <v>0</v>
      </c>
      <c r="K21" s="80">
        <v>0</v>
      </c>
      <c r="L21" s="80">
        <v>0</v>
      </c>
      <c r="M21" s="80">
        <v>0</v>
      </c>
      <c r="N21" s="80"/>
      <c r="O21" s="80"/>
      <c r="P21" s="80">
        <v>0</v>
      </c>
      <c r="Q21" s="80">
        <v>0</v>
      </c>
      <c r="R21" s="80">
        <v>0</v>
      </c>
      <c r="S21" s="80">
        <v>0</v>
      </c>
      <c r="T21" s="80">
        <v>0</v>
      </c>
      <c r="U21" s="34"/>
      <c r="V21" s="34"/>
      <c r="W21" s="80">
        <v>0</v>
      </c>
      <c r="X21" s="34"/>
      <c r="Y21" s="80">
        <v>0</v>
      </c>
      <c r="Z21" s="80">
        <v>0</v>
      </c>
      <c r="AA21" s="80">
        <v>0</v>
      </c>
      <c r="AB21" s="80">
        <v>0</v>
      </c>
      <c r="AC21" s="80">
        <v>0</v>
      </c>
      <c r="AD21" s="80">
        <v>0</v>
      </c>
      <c r="AE21" s="80">
        <v>0</v>
      </c>
      <c r="AF21" s="80">
        <v>0</v>
      </c>
    </row>
    <row r="22" spans="1:32" hidden="1" x14ac:dyDescent="0.2">
      <c r="A22" t="s">
        <v>46</v>
      </c>
      <c r="F22" t="s">
        <v>47</v>
      </c>
      <c r="G22" t="s">
        <v>45</v>
      </c>
      <c r="H22" s="80">
        <v>0</v>
      </c>
      <c r="I22" s="80">
        <v>0</v>
      </c>
      <c r="J22" s="80">
        <v>0</v>
      </c>
      <c r="K22" s="80">
        <v>0</v>
      </c>
      <c r="L22" s="80">
        <v>0</v>
      </c>
      <c r="M22" s="80">
        <v>0</v>
      </c>
      <c r="N22" s="80"/>
      <c r="O22" s="80"/>
      <c r="P22" s="80">
        <v>0</v>
      </c>
      <c r="Q22" s="80">
        <v>0</v>
      </c>
      <c r="R22" s="80">
        <v>0</v>
      </c>
      <c r="S22" s="80">
        <v>0</v>
      </c>
      <c r="T22" s="80">
        <v>0</v>
      </c>
      <c r="U22" s="34"/>
      <c r="V22" s="34"/>
      <c r="W22" s="80">
        <v>0</v>
      </c>
      <c r="X22" s="34"/>
      <c r="Y22" s="80">
        <v>0</v>
      </c>
      <c r="Z22" s="80">
        <v>0</v>
      </c>
      <c r="AA22" s="80">
        <v>0</v>
      </c>
      <c r="AB22" s="80">
        <v>0</v>
      </c>
      <c r="AC22" s="80">
        <v>0</v>
      </c>
      <c r="AD22" s="80">
        <v>0</v>
      </c>
      <c r="AE22" s="80">
        <v>0</v>
      </c>
      <c r="AF22" s="80">
        <v>0</v>
      </c>
    </row>
    <row r="23" spans="1:32" hidden="1" x14ac:dyDescent="0.2">
      <c r="A23" t="s">
        <v>46</v>
      </c>
      <c r="F23" t="s">
        <v>47</v>
      </c>
      <c r="G23" t="s">
        <v>1037</v>
      </c>
      <c r="H23" s="80">
        <v>0</v>
      </c>
      <c r="I23" s="80">
        <v>0</v>
      </c>
      <c r="J23" s="80">
        <v>0</v>
      </c>
      <c r="K23" s="80">
        <v>0</v>
      </c>
      <c r="L23" s="80">
        <v>0</v>
      </c>
      <c r="M23" s="80">
        <v>0</v>
      </c>
      <c r="N23" s="80"/>
      <c r="O23" s="80"/>
      <c r="P23" s="80">
        <v>0</v>
      </c>
      <c r="Q23" s="80">
        <v>0</v>
      </c>
      <c r="R23" s="80">
        <v>0</v>
      </c>
      <c r="S23" s="80">
        <v>0</v>
      </c>
      <c r="T23" s="80">
        <v>0</v>
      </c>
      <c r="U23" s="34"/>
      <c r="V23" s="34"/>
      <c r="W23" s="80">
        <v>0</v>
      </c>
      <c r="X23" s="34"/>
      <c r="Y23" s="80">
        <v>0</v>
      </c>
      <c r="Z23" s="80">
        <v>0</v>
      </c>
      <c r="AA23" s="80">
        <v>0</v>
      </c>
      <c r="AB23" s="80">
        <v>0</v>
      </c>
      <c r="AC23" s="80">
        <v>0</v>
      </c>
      <c r="AD23" s="80">
        <v>0</v>
      </c>
      <c r="AE23" s="80">
        <v>0</v>
      </c>
      <c r="AF23" s="80">
        <v>0</v>
      </c>
    </row>
    <row r="24" spans="1:32" hidden="1" x14ac:dyDescent="0.2">
      <c r="A24" t="s">
        <v>46</v>
      </c>
      <c r="F24" t="s">
        <v>47</v>
      </c>
      <c r="G24" t="s">
        <v>73</v>
      </c>
      <c r="H24" s="80">
        <v>0</v>
      </c>
      <c r="I24" s="80">
        <v>0</v>
      </c>
      <c r="J24" s="80">
        <v>0</v>
      </c>
      <c r="K24" s="80">
        <v>0</v>
      </c>
      <c r="L24" s="80">
        <v>0</v>
      </c>
      <c r="M24" s="80">
        <v>0</v>
      </c>
      <c r="N24" s="80"/>
      <c r="O24" s="80"/>
      <c r="P24" s="80">
        <v>0</v>
      </c>
      <c r="Q24" s="80">
        <v>0</v>
      </c>
      <c r="R24" s="80">
        <v>0</v>
      </c>
      <c r="S24" s="80">
        <v>0</v>
      </c>
      <c r="T24" s="80">
        <v>0</v>
      </c>
      <c r="U24" s="34"/>
      <c r="V24" s="34"/>
      <c r="W24" s="80">
        <v>0</v>
      </c>
      <c r="X24" s="34"/>
      <c r="Y24" s="80">
        <v>0</v>
      </c>
      <c r="Z24" s="80">
        <v>0</v>
      </c>
      <c r="AA24" s="80">
        <v>0</v>
      </c>
      <c r="AB24" s="80">
        <v>0</v>
      </c>
      <c r="AC24" s="80">
        <v>0</v>
      </c>
      <c r="AD24" s="80">
        <v>0</v>
      </c>
      <c r="AE24" s="80">
        <v>0</v>
      </c>
      <c r="AF24" s="80">
        <v>0</v>
      </c>
    </row>
    <row r="25" spans="1:32" hidden="1" x14ac:dyDescent="0.2">
      <c r="A25" t="s">
        <v>46</v>
      </c>
      <c r="F25" t="s">
        <v>47</v>
      </c>
      <c r="G25" t="s">
        <v>221</v>
      </c>
      <c r="H25" s="80">
        <v>0</v>
      </c>
      <c r="I25" s="80">
        <v>0</v>
      </c>
      <c r="J25" s="80">
        <v>0</v>
      </c>
      <c r="K25" s="80">
        <v>0</v>
      </c>
      <c r="L25" s="80">
        <v>0</v>
      </c>
      <c r="M25" s="80">
        <v>0</v>
      </c>
      <c r="N25" s="80"/>
      <c r="O25" s="80"/>
      <c r="P25" s="80">
        <v>0</v>
      </c>
      <c r="Q25" s="80">
        <v>0</v>
      </c>
      <c r="R25" s="80">
        <v>0</v>
      </c>
      <c r="S25" s="80">
        <v>0</v>
      </c>
      <c r="T25" s="80">
        <v>0</v>
      </c>
      <c r="U25" s="34"/>
      <c r="V25" s="34"/>
      <c r="W25" s="80">
        <v>0</v>
      </c>
      <c r="X25" s="34"/>
      <c r="Y25" s="80">
        <v>0</v>
      </c>
      <c r="Z25" s="80">
        <v>0</v>
      </c>
      <c r="AA25" s="80">
        <v>0</v>
      </c>
      <c r="AB25" s="80">
        <v>0</v>
      </c>
      <c r="AC25" s="80">
        <v>0</v>
      </c>
      <c r="AD25" s="80">
        <v>0</v>
      </c>
      <c r="AE25" s="80">
        <v>0</v>
      </c>
      <c r="AF25" s="80">
        <v>0</v>
      </c>
    </row>
    <row r="26" spans="1:32" hidden="1" x14ac:dyDescent="0.2">
      <c r="A26" t="s">
        <v>46</v>
      </c>
      <c r="F26" t="s">
        <v>47</v>
      </c>
      <c r="G26" t="s">
        <v>228</v>
      </c>
      <c r="H26" s="80">
        <v>0</v>
      </c>
      <c r="I26" s="80">
        <v>0</v>
      </c>
      <c r="J26" s="80">
        <v>0</v>
      </c>
      <c r="K26" s="80">
        <v>0</v>
      </c>
      <c r="L26" s="80">
        <v>0</v>
      </c>
      <c r="M26" s="80">
        <v>0</v>
      </c>
      <c r="N26" s="80"/>
      <c r="O26" s="80"/>
      <c r="P26" s="80">
        <v>0</v>
      </c>
      <c r="Q26" s="80">
        <v>0</v>
      </c>
      <c r="R26" s="80">
        <v>0</v>
      </c>
      <c r="S26" s="80">
        <v>0</v>
      </c>
      <c r="T26" s="80">
        <v>0</v>
      </c>
      <c r="U26" s="34"/>
      <c r="V26" s="34"/>
      <c r="W26" s="80">
        <v>0</v>
      </c>
      <c r="X26" s="34"/>
      <c r="Y26" s="80">
        <v>0</v>
      </c>
      <c r="Z26" s="80">
        <v>0</v>
      </c>
      <c r="AA26" s="80">
        <v>0</v>
      </c>
      <c r="AB26" s="80">
        <v>0</v>
      </c>
      <c r="AC26" s="80">
        <v>0</v>
      </c>
      <c r="AD26" s="80">
        <v>0</v>
      </c>
      <c r="AE26" s="80">
        <v>0</v>
      </c>
      <c r="AF26" s="80">
        <v>0</v>
      </c>
    </row>
    <row r="27" spans="1:32" hidden="1" x14ac:dyDescent="0.2">
      <c r="A27" t="s">
        <v>1039</v>
      </c>
      <c r="F27" t="s">
        <v>13</v>
      </c>
      <c r="G27" t="s">
        <v>1038</v>
      </c>
      <c r="H27" s="80">
        <v>0</v>
      </c>
      <c r="I27" s="80">
        <v>0</v>
      </c>
      <c r="J27" s="80">
        <v>0</v>
      </c>
      <c r="K27" s="80">
        <v>0</v>
      </c>
      <c r="L27" s="80">
        <v>0</v>
      </c>
      <c r="M27" s="80">
        <v>0</v>
      </c>
      <c r="N27" s="80"/>
      <c r="O27" s="80"/>
      <c r="P27" s="80">
        <v>0</v>
      </c>
      <c r="Q27" s="80">
        <v>0</v>
      </c>
      <c r="R27" s="80">
        <v>0</v>
      </c>
      <c r="S27" s="80">
        <v>0</v>
      </c>
      <c r="T27" s="80">
        <v>0</v>
      </c>
      <c r="U27" s="34"/>
      <c r="V27" s="34"/>
      <c r="W27" s="80">
        <v>0</v>
      </c>
      <c r="X27" s="34"/>
      <c r="Y27" s="80">
        <v>0</v>
      </c>
      <c r="Z27" s="80">
        <v>0</v>
      </c>
      <c r="AA27" s="80">
        <v>0</v>
      </c>
      <c r="AB27" s="80">
        <v>0</v>
      </c>
      <c r="AC27" s="80">
        <v>0</v>
      </c>
      <c r="AD27" s="80">
        <v>0</v>
      </c>
      <c r="AE27" s="80">
        <v>0</v>
      </c>
      <c r="AF27" s="80">
        <v>0</v>
      </c>
    </row>
    <row r="28" spans="1:32" hidden="1" x14ac:dyDescent="0.2">
      <c r="A28" t="s">
        <v>1011</v>
      </c>
      <c r="F28" t="s">
        <v>13</v>
      </c>
      <c r="G28" t="s">
        <v>1010</v>
      </c>
      <c r="H28" s="80">
        <v>0</v>
      </c>
      <c r="I28" s="80">
        <v>0</v>
      </c>
      <c r="J28" s="80">
        <v>0</v>
      </c>
      <c r="K28" s="80">
        <v>0</v>
      </c>
      <c r="L28" s="80">
        <v>0</v>
      </c>
      <c r="M28" s="80">
        <v>0</v>
      </c>
      <c r="N28" s="80"/>
      <c r="O28" s="80"/>
      <c r="P28" s="80">
        <v>0</v>
      </c>
      <c r="Q28" s="80">
        <v>0</v>
      </c>
      <c r="R28" s="80">
        <v>0</v>
      </c>
      <c r="S28" s="80">
        <v>0</v>
      </c>
      <c r="T28" s="80">
        <v>0</v>
      </c>
      <c r="U28" s="34"/>
      <c r="V28" s="34"/>
      <c r="W28" s="80">
        <v>0</v>
      </c>
      <c r="X28" s="34"/>
      <c r="Y28" s="80">
        <v>0</v>
      </c>
      <c r="Z28" s="80">
        <v>0</v>
      </c>
      <c r="AA28" s="80">
        <v>0</v>
      </c>
      <c r="AB28" s="80">
        <v>0</v>
      </c>
      <c r="AC28" s="80">
        <v>0</v>
      </c>
      <c r="AD28" s="80">
        <v>0</v>
      </c>
      <c r="AE28" s="80">
        <v>0</v>
      </c>
      <c r="AF28" s="80">
        <v>0</v>
      </c>
    </row>
    <row r="29" spans="1:32" hidden="1" x14ac:dyDescent="0.2">
      <c r="A29" t="s">
        <v>21</v>
      </c>
      <c r="F29" t="s">
        <v>8</v>
      </c>
      <c r="G29" t="s">
        <v>20</v>
      </c>
      <c r="H29" s="80">
        <v>0</v>
      </c>
      <c r="I29" s="80">
        <v>0</v>
      </c>
      <c r="J29" s="80">
        <v>0</v>
      </c>
      <c r="K29" s="80">
        <v>0</v>
      </c>
      <c r="L29" s="80">
        <v>0</v>
      </c>
      <c r="M29" s="80">
        <v>0</v>
      </c>
      <c r="N29" s="80"/>
      <c r="O29" s="80"/>
      <c r="P29" s="80">
        <v>0</v>
      </c>
      <c r="Q29" s="80">
        <v>0</v>
      </c>
      <c r="R29" s="80">
        <v>0</v>
      </c>
      <c r="S29" s="80">
        <v>0</v>
      </c>
      <c r="T29" s="80">
        <v>0</v>
      </c>
      <c r="U29" s="34"/>
      <c r="V29" s="34"/>
      <c r="W29" s="80">
        <v>0</v>
      </c>
      <c r="X29" s="34"/>
      <c r="Y29" s="80">
        <v>0</v>
      </c>
      <c r="Z29" s="80">
        <v>0</v>
      </c>
      <c r="AA29" s="80">
        <v>0</v>
      </c>
      <c r="AB29" s="80">
        <v>0</v>
      </c>
      <c r="AC29" s="80">
        <v>0</v>
      </c>
      <c r="AD29" s="80">
        <v>0</v>
      </c>
      <c r="AE29" s="80">
        <v>0</v>
      </c>
      <c r="AF29" s="80">
        <v>0</v>
      </c>
    </row>
    <row r="30" spans="1:32" hidden="1" x14ac:dyDescent="0.2">
      <c r="A30" t="s">
        <v>21</v>
      </c>
      <c r="F30" t="s">
        <v>8</v>
      </c>
      <c r="G30" t="s">
        <v>52</v>
      </c>
      <c r="H30" s="80">
        <v>0</v>
      </c>
      <c r="I30" s="80">
        <v>0</v>
      </c>
      <c r="J30" s="80">
        <v>0</v>
      </c>
      <c r="K30" s="80">
        <v>0</v>
      </c>
      <c r="L30" s="80">
        <v>0</v>
      </c>
      <c r="M30" s="80">
        <v>0</v>
      </c>
      <c r="N30" s="80"/>
      <c r="O30" s="80"/>
      <c r="P30" s="80">
        <v>0</v>
      </c>
      <c r="Q30" s="80">
        <v>0</v>
      </c>
      <c r="R30" s="80">
        <v>0</v>
      </c>
      <c r="S30" s="80">
        <v>0</v>
      </c>
      <c r="T30" s="80">
        <v>0</v>
      </c>
      <c r="U30" s="34"/>
      <c r="V30" s="34"/>
      <c r="W30" s="80">
        <v>0</v>
      </c>
      <c r="X30" s="34"/>
      <c r="Y30" s="80">
        <v>0</v>
      </c>
      <c r="Z30" s="80">
        <v>0</v>
      </c>
      <c r="AA30" s="80">
        <v>0</v>
      </c>
      <c r="AB30" s="80">
        <v>0</v>
      </c>
      <c r="AC30" s="80">
        <v>0</v>
      </c>
      <c r="AD30" s="80">
        <v>0</v>
      </c>
      <c r="AE30" s="80">
        <v>0</v>
      </c>
      <c r="AF30" s="80">
        <v>0</v>
      </c>
    </row>
    <row r="31" spans="1:32" hidden="1" x14ac:dyDescent="0.2">
      <c r="A31" t="s">
        <v>21</v>
      </c>
      <c r="F31" t="s">
        <v>8</v>
      </c>
      <c r="G31" t="s">
        <v>79</v>
      </c>
      <c r="H31" s="80">
        <v>0</v>
      </c>
      <c r="I31" s="80">
        <v>0</v>
      </c>
      <c r="J31" s="80">
        <v>0</v>
      </c>
      <c r="K31" s="80">
        <v>0</v>
      </c>
      <c r="L31" s="80">
        <v>0</v>
      </c>
      <c r="M31" s="80">
        <v>0</v>
      </c>
      <c r="N31" s="80"/>
      <c r="O31" s="80"/>
      <c r="P31" s="80">
        <v>0</v>
      </c>
      <c r="Q31" s="80">
        <v>0</v>
      </c>
      <c r="R31" s="80">
        <v>0</v>
      </c>
      <c r="S31" s="80">
        <v>0</v>
      </c>
      <c r="T31" s="80">
        <v>0</v>
      </c>
      <c r="U31" s="34"/>
      <c r="V31" s="34"/>
      <c r="W31" s="80">
        <v>0</v>
      </c>
      <c r="X31" s="34"/>
      <c r="Y31" s="80">
        <v>0</v>
      </c>
      <c r="Z31" s="80">
        <v>0</v>
      </c>
      <c r="AA31" s="80">
        <v>0</v>
      </c>
      <c r="AB31" s="80">
        <v>0</v>
      </c>
      <c r="AC31" s="80">
        <v>0</v>
      </c>
      <c r="AD31" s="80">
        <v>0</v>
      </c>
      <c r="AE31" s="80">
        <v>0</v>
      </c>
      <c r="AF31" s="80">
        <v>0</v>
      </c>
    </row>
    <row r="32" spans="1:32" hidden="1" x14ac:dyDescent="0.2">
      <c r="A32" t="s">
        <v>21</v>
      </c>
      <c r="F32" t="s">
        <v>8</v>
      </c>
      <c r="G32" t="s">
        <v>88</v>
      </c>
      <c r="H32" s="80">
        <v>0</v>
      </c>
      <c r="I32" s="80">
        <v>0</v>
      </c>
      <c r="J32" s="80">
        <v>0</v>
      </c>
      <c r="K32" s="80">
        <v>0</v>
      </c>
      <c r="L32" s="80">
        <v>0</v>
      </c>
      <c r="M32" s="80">
        <v>0</v>
      </c>
      <c r="N32" s="80"/>
      <c r="O32" s="80"/>
      <c r="P32" s="80">
        <v>0</v>
      </c>
      <c r="Q32" s="80">
        <v>0</v>
      </c>
      <c r="R32" s="80">
        <v>0</v>
      </c>
      <c r="S32" s="80">
        <v>0</v>
      </c>
      <c r="T32" s="80">
        <v>0</v>
      </c>
      <c r="U32" s="34"/>
      <c r="V32" s="34"/>
      <c r="W32" s="80">
        <v>0</v>
      </c>
      <c r="X32" s="34"/>
      <c r="Y32" s="80">
        <v>0</v>
      </c>
      <c r="Z32" s="80">
        <v>0</v>
      </c>
      <c r="AA32" s="80">
        <v>0</v>
      </c>
      <c r="AB32" s="80">
        <v>0</v>
      </c>
      <c r="AC32" s="80">
        <v>0</v>
      </c>
      <c r="AD32" s="80">
        <v>0</v>
      </c>
      <c r="AE32" s="80">
        <v>0</v>
      </c>
      <c r="AF32" s="80">
        <v>0</v>
      </c>
    </row>
    <row r="33" spans="1:32" hidden="1" x14ac:dyDescent="0.2">
      <c r="A33" t="s">
        <v>21</v>
      </c>
      <c r="F33" t="s">
        <v>8</v>
      </c>
      <c r="G33" t="s">
        <v>89</v>
      </c>
      <c r="H33" s="80">
        <v>0</v>
      </c>
      <c r="I33" s="80">
        <v>0</v>
      </c>
      <c r="J33" s="80">
        <v>0</v>
      </c>
      <c r="K33" s="80">
        <v>0</v>
      </c>
      <c r="L33" s="80">
        <v>0</v>
      </c>
      <c r="M33" s="80">
        <v>0</v>
      </c>
      <c r="N33" s="80"/>
      <c r="O33" s="80"/>
      <c r="P33" s="80">
        <v>0</v>
      </c>
      <c r="Q33" s="80">
        <v>0</v>
      </c>
      <c r="R33" s="80">
        <v>0</v>
      </c>
      <c r="S33" s="80">
        <v>0</v>
      </c>
      <c r="T33" s="80">
        <v>0</v>
      </c>
      <c r="U33" s="34"/>
      <c r="V33" s="34"/>
      <c r="W33" s="80">
        <v>0</v>
      </c>
      <c r="X33" s="34"/>
      <c r="Y33" s="80">
        <v>0</v>
      </c>
      <c r="Z33" s="80">
        <v>0</v>
      </c>
      <c r="AA33" s="80">
        <v>0</v>
      </c>
      <c r="AB33" s="80">
        <v>0</v>
      </c>
      <c r="AC33" s="80">
        <v>0</v>
      </c>
      <c r="AD33" s="80">
        <v>0</v>
      </c>
      <c r="AE33" s="80">
        <v>0</v>
      </c>
      <c r="AF33" s="80">
        <v>0</v>
      </c>
    </row>
    <row r="34" spans="1:32" hidden="1" x14ac:dyDescent="0.2">
      <c r="A34" t="s">
        <v>21</v>
      </c>
      <c r="F34" t="s">
        <v>8</v>
      </c>
      <c r="G34" t="s">
        <v>1012</v>
      </c>
      <c r="H34" s="80">
        <v>0</v>
      </c>
      <c r="I34" s="80">
        <v>0</v>
      </c>
      <c r="J34" s="80">
        <v>0</v>
      </c>
      <c r="K34" s="80">
        <v>0</v>
      </c>
      <c r="L34" s="80">
        <v>0</v>
      </c>
      <c r="M34" s="80">
        <v>0</v>
      </c>
      <c r="N34" s="80"/>
      <c r="O34" s="80"/>
      <c r="P34" s="80">
        <v>0</v>
      </c>
      <c r="Q34" s="80">
        <v>0</v>
      </c>
      <c r="R34" s="80">
        <v>0</v>
      </c>
      <c r="S34" s="80">
        <v>0</v>
      </c>
      <c r="T34" s="80">
        <v>0</v>
      </c>
      <c r="U34" s="34"/>
      <c r="V34" s="34"/>
      <c r="W34" s="80">
        <v>0</v>
      </c>
      <c r="X34" s="34"/>
      <c r="Y34" s="80">
        <v>0</v>
      </c>
      <c r="Z34" s="80">
        <v>0</v>
      </c>
      <c r="AA34" s="80">
        <v>0</v>
      </c>
      <c r="AB34" s="80">
        <v>0</v>
      </c>
      <c r="AC34" s="80">
        <v>0</v>
      </c>
      <c r="AD34" s="80">
        <v>0</v>
      </c>
      <c r="AE34" s="80">
        <v>0</v>
      </c>
      <c r="AF34" s="80">
        <v>0</v>
      </c>
    </row>
    <row r="35" spans="1:32" hidden="1" x14ac:dyDescent="0.2">
      <c r="A35" t="s">
        <v>21</v>
      </c>
      <c r="F35" t="s">
        <v>8</v>
      </c>
      <c r="G35" t="s">
        <v>114</v>
      </c>
      <c r="H35" s="80">
        <v>0</v>
      </c>
      <c r="I35" s="80">
        <v>0</v>
      </c>
      <c r="J35" s="80">
        <v>0</v>
      </c>
      <c r="K35" s="80">
        <v>0</v>
      </c>
      <c r="L35" s="80">
        <v>0</v>
      </c>
      <c r="M35" s="80">
        <v>0</v>
      </c>
      <c r="N35" s="80"/>
      <c r="O35" s="80"/>
      <c r="P35" s="80">
        <v>0</v>
      </c>
      <c r="Q35" s="80">
        <v>0</v>
      </c>
      <c r="R35" s="80">
        <v>0</v>
      </c>
      <c r="S35" s="80">
        <v>0</v>
      </c>
      <c r="T35" s="80">
        <v>0</v>
      </c>
      <c r="U35" s="34"/>
      <c r="V35" s="34"/>
      <c r="W35" s="80">
        <v>0</v>
      </c>
      <c r="X35" s="34"/>
      <c r="Y35" s="80">
        <v>0</v>
      </c>
      <c r="Z35" s="80">
        <v>0</v>
      </c>
      <c r="AA35" s="80">
        <v>0</v>
      </c>
      <c r="AB35" s="80">
        <v>0</v>
      </c>
      <c r="AC35" s="80">
        <v>0</v>
      </c>
      <c r="AD35" s="80">
        <v>0</v>
      </c>
      <c r="AE35" s="80">
        <v>0</v>
      </c>
      <c r="AF35" s="80">
        <v>0</v>
      </c>
    </row>
    <row r="36" spans="1:32" hidden="1" x14ac:dyDescent="0.2">
      <c r="A36" t="s">
        <v>21</v>
      </c>
      <c r="F36" t="s">
        <v>8</v>
      </c>
      <c r="G36" t="s">
        <v>148</v>
      </c>
      <c r="H36" s="80">
        <v>0</v>
      </c>
      <c r="I36" s="80">
        <v>0</v>
      </c>
      <c r="J36" s="80">
        <v>0</v>
      </c>
      <c r="K36" s="80">
        <v>0</v>
      </c>
      <c r="L36" s="80">
        <v>0</v>
      </c>
      <c r="M36" s="80">
        <v>0</v>
      </c>
      <c r="N36" s="80"/>
      <c r="O36" s="80"/>
      <c r="P36" s="80">
        <v>0</v>
      </c>
      <c r="Q36" s="80">
        <v>0</v>
      </c>
      <c r="R36" s="80">
        <v>0</v>
      </c>
      <c r="S36" s="80">
        <v>0</v>
      </c>
      <c r="T36" s="80">
        <v>0</v>
      </c>
      <c r="U36" s="34"/>
      <c r="V36" s="34"/>
      <c r="W36" s="80">
        <v>0</v>
      </c>
      <c r="X36" s="34"/>
      <c r="Y36" s="80">
        <v>0</v>
      </c>
      <c r="Z36" s="80">
        <v>0</v>
      </c>
      <c r="AA36" s="80">
        <v>0</v>
      </c>
      <c r="AB36" s="80">
        <v>0</v>
      </c>
      <c r="AC36" s="80">
        <v>0</v>
      </c>
      <c r="AD36" s="80">
        <v>0</v>
      </c>
      <c r="AE36" s="80">
        <v>0</v>
      </c>
      <c r="AF36" s="80">
        <v>0</v>
      </c>
    </row>
    <row r="37" spans="1:32" hidden="1" x14ac:dyDescent="0.2">
      <c r="A37" t="s">
        <v>21</v>
      </c>
      <c r="F37" t="s">
        <v>8</v>
      </c>
      <c r="G37" t="s">
        <v>167</v>
      </c>
      <c r="H37" s="80">
        <v>0</v>
      </c>
      <c r="I37" s="80">
        <v>0</v>
      </c>
      <c r="J37" s="80">
        <v>0</v>
      </c>
      <c r="K37" s="80">
        <v>0</v>
      </c>
      <c r="L37" s="80">
        <v>0</v>
      </c>
      <c r="M37" s="80">
        <v>0</v>
      </c>
      <c r="N37" s="80"/>
      <c r="O37" s="80"/>
      <c r="P37" s="80">
        <v>0</v>
      </c>
      <c r="Q37" s="80">
        <v>0</v>
      </c>
      <c r="R37" s="80">
        <v>0</v>
      </c>
      <c r="S37" s="80">
        <v>0</v>
      </c>
      <c r="T37" s="80">
        <v>0</v>
      </c>
      <c r="U37" s="34"/>
      <c r="V37" s="34"/>
      <c r="W37" s="80">
        <v>0</v>
      </c>
      <c r="X37" s="34"/>
      <c r="Y37" s="80">
        <v>0</v>
      </c>
      <c r="Z37" s="80">
        <v>0</v>
      </c>
      <c r="AA37" s="80">
        <v>0</v>
      </c>
      <c r="AB37" s="80">
        <v>0</v>
      </c>
      <c r="AC37" s="80">
        <v>0</v>
      </c>
      <c r="AD37" s="80">
        <v>0</v>
      </c>
      <c r="AE37" s="80">
        <v>0</v>
      </c>
      <c r="AF37" s="80">
        <v>0</v>
      </c>
    </row>
    <row r="38" spans="1:32" hidden="1" x14ac:dyDescent="0.2">
      <c r="A38" t="s">
        <v>21</v>
      </c>
      <c r="F38" t="s">
        <v>8</v>
      </c>
      <c r="G38" t="s">
        <v>1019</v>
      </c>
      <c r="H38" s="80">
        <v>0</v>
      </c>
      <c r="I38" s="80">
        <v>0</v>
      </c>
      <c r="J38" s="80">
        <v>0</v>
      </c>
      <c r="K38" s="80">
        <v>0</v>
      </c>
      <c r="L38" s="80">
        <v>0</v>
      </c>
      <c r="M38" s="80">
        <v>0</v>
      </c>
      <c r="N38" s="80"/>
      <c r="O38" s="80"/>
      <c r="P38" s="80">
        <v>0</v>
      </c>
      <c r="Q38" s="80">
        <v>0</v>
      </c>
      <c r="R38" s="80">
        <v>0</v>
      </c>
      <c r="S38" s="80">
        <v>0</v>
      </c>
      <c r="T38" s="80">
        <v>0</v>
      </c>
      <c r="U38" s="34"/>
      <c r="V38" s="34"/>
      <c r="W38" s="80">
        <v>0</v>
      </c>
      <c r="X38" s="34"/>
      <c r="Y38" s="80">
        <v>0</v>
      </c>
      <c r="Z38" s="80">
        <v>0</v>
      </c>
      <c r="AA38" s="80">
        <v>0</v>
      </c>
      <c r="AB38" s="80">
        <v>0</v>
      </c>
      <c r="AC38" s="80">
        <v>0</v>
      </c>
      <c r="AD38" s="80">
        <v>0</v>
      </c>
      <c r="AE38" s="80">
        <v>0</v>
      </c>
      <c r="AF38" s="80">
        <v>0</v>
      </c>
    </row>
    <row r="39" spans="1:32" hidden="1" x14ac:dyDescent="0.2">
      <c r="A39" t="s">
        <v>21</v>
      </c>
      <c r="F39" t="s">
        <v>8</v>
      </c>
      <c r="G39" t="s">
        <v>202</v>
      </c>
      <c r="H39" s="80">
        <v>0</v>
      </c>
      <c r="I39" s="80">
        <v>0</v>
      </c>
      <c r="J39" s="80">
        <v>0</v>
      </c>
      <c r="K39" s="80">
        <v>0</v>
      </c>
      <c r="L39" s="80">
        <v>0</v>
      </c>
      <c r="M39" s="80">
        <v>0</v>
      </c>
      <c r="N39" s="80"/>
      <c r="O39" s="80"/>
      <c r="P39" s="80">
        <v>0</v>
      </c>
      <c r="Q39" s="80">
        <v>0</v>
      </c>
      <c r="R39" s="80">
        <v>0</v>
      </c>
      <c r="S39" s="80">
        <v>0</v>
      </c>
      <c r="T39" s="80">
        <v>0</v>
      </c>
      <c r="U39" s="34"/>
      <c r="V39" s="34"/>
      <c r="W39" s="80">
        <v>0</v>
      </c>
      <c r="X39" s="34"/>
      <c r="Y39" s="80">
        <v>0</v>
      </c>
      <c r="Z39" s="80">
        <v>0</v>
      </c>
      <c r="AA39" s="80">
        <v>0</v>
      </c>
      <c r="AB39" s="80">
        <v>0</v>
      </c>
      <c r="AC39" s="80">
        <v>0</v>
      </c>
      <c r="AD39" s="80">
        <v>0</v>
      </c>
      <c r="AE39" s="80">
        <v>0</v>
      </c>
      <c r="AF39" s="80">
        <v>0</v>
      </c>
    </row>
    <row r="40" spans="1:32" hidden="1" x14ac:dyDescent="0.2">
      <c r="A40" t="s">
        <v>21</v>
      </c>
      <c r="F40" t="s">
        <v>8</v>
      </c>
      <c r="G40" t="s">
        <v>214</v>
      </c>
      <c r="H40" s="80">
        <v>0</v>
      </c>
      <c r="I40" s="80">
        <v>0</v>
      </c>
      <c r="J40" s="80">
        <v>0</v>
      </c>
      <c r="K40" s="80">
        <v>0</v>
      </c>
      <c r="L40" s="80">
        <v>0</v>
      </c>
      <c r="M40" s="80">
        <v>0</v>
      </c>
      <c r="N40" s="80"/>
      <c r="O40" s="80"/>
      <c r="P40" s="80">
        <v>0</v>
      </c>
      <c r="Q40" s="80">
        <v>0</v>
      </c>
      <c r="R40" s="80">
        <v>0</v>
      </c>
      <c r="S40" s="80">
        <v>0</v>
      </c>
      <c r="T40" s="80">
        <v>0</v>
      </c>
      <c r="U40" s="34"/>
      <c r="V40" s="34"/>
      <c r="W40" s="80">
        <v>0</v>
      </c>
      <c r="X40" s="34"/>
      <c r="Y40" s="80">
        <v>0</v>
      </c>
      <c r="Z40" s="80">
        <v>0</v>
      </c>
      <c r="AA40" s="80">
        <v>0</v>
      </c>
      <c r="AB40" s="80">
        <v>0</v>
      </c>
      <c r="AC40" s="80">
        <v>0</v>
      </c>
      <c r="AD40" s="80">
        <v>0</v>
      </c>
      <c r="AE40" s="80">
        <v>0</v>
      </c>
      <c r="AF40" s="80">
        <v>0</v>
      </c>
    </row>
    <row r="41" spans="1:32" hidden="1" x14ac:dyDescent="0.2">
      <c r="A41" t="s">
        <v>21</v>
      </c>
      <c r="F41" t="s">
        <v>8</v>
      </c>
      <c r="G41" t="s">
        <v>219</v>
      </c>
      <c r="H41" s="80">
        <v>0</v>
      </c>
      <c r="I41" s="80">
        <v>0</v>
      </c>
      <c r="J41" s="80">
        <v>0</v>
      </c>
      <c r="K41" s="80">
        <v>0</v>
      </c>
      <c r="L41" s="80">
        <v>0</v>
      </c>
      <c r="M41" s="80">
        <v>0</v>
      </c>
      <c r="N41" s="80"/>
      <c r="O41" s="80"/>
      <c r="P41" s="80">
        <v>0</v>
      </c>
      <c r="Q41" s="80">
        <v>0</v>
      </c>
      <c r="R41" s="80">
        <v>0</v>
      </c>
      <c r="S41" s="80">
        <v>0</v>
      </c>
      <c r="T41" s="80">
        <v>0</v>
      </c>
      <c r="U41" s="34"/>
      <c r="V41" s="34"/>
      <c r="W41" s="80">
        <v>0</v>
      </c>
      <c r="X41" s="34"/>
      <c r="Y41" s="80">
        <v>0</v>
      </c>
      <c r="Z41" s="80">
        <v>0</v>
      </c>
      <c r="AA41" s="80">
        <v>0</v>
      </c>
      <c r="AB41" s="80">
        <v>0</v>
      </c>
      <c r="AC41" s="80">
        <v>0</v>
      </c>
      <c r="AD41" s="80">
        <v>0</v>
      </c>
      <c r="AE41" s="80">
        <v>0</v>
      </c>
      <c r="AF41" s="80">
        <v>0</v>
      </c>
    </row>
    <row r="42" spans="1:32" hidden="1" x14ac:dyDescent="0.2">
      <c r="A42" t="s">
        <v>21</v>
      </c>
      <c r="F42" t="s">
        <v>8</v>
      </c>
      <c r="G42" t="s">
        <v>235</v>
      </c>
      <c r="H42" s="80">
        <v>0</v>
      </c>
      <c r="I42" s="80">
        <v>0</v>
      </c>
      <c r="J42" s="80">
        <v>0</v>
      </c>
      <c r="K42" s="80">
        <v>0</v>
      </c>
      <c r="L42" s="80">
        <v>0</v>
      </c>
      <c r="M42" s="80">
        <v>0</v>
      </c>
      <c r="N42" s="80"/>
      <c r="O42" s="80"/>
      <c r="P42" s="80">
        <v>0</v>
      </c>
      <c r="Q42" s="80">
        <v>0</v>
      </c>
      <c r="R42" s="80">
        <v>0</v>
      </c>
      <c r="S42" s="80">
        <v>0</v>
      </c>
      <c r="T42" s="80">
        <v>0</v>
      </c>
      <c r="U42" s="34"/>
      <c r="V42" s="34"/>
      <c r="W42" s="80">
        <v>0</v>
      </c>
      <c r="X42" s="34"/>
      <c r="Y42" s="80">
        <v>0</v>
      </c>
      <c r="Z42" s="80">
        <v>0</v>
      </c>
      <c r="AA42" s="80">
        <v>0</v>
      </c>
      <c r="AB42" s="80">
        <v>0</v>
      </c>
      <c r="AC42" s="80">
        <v>0</v>
      </c>
      <c r="AD42" s="80">
        <v>0</v>
      </c>
      <c r="AE42" s="80">
        <v>0</v>
      </c>
      <c r="AF42" s="80">
        <v>0</v>
      </c>
    </row>
    <row r="43" spans="1:32" hidden="1" x14ac:dyDescent="0.2">
      <c r="A43" t="s">
        <v>21</v>
      </c>
      <c r="F43" t="s">
        <v>8</v>
      </c>
      <c r="G43" t="s">
        <v>236</v>
      </c>
      <c r="H43" s="80">
        <v>0</v>
      </c>
      <c r="I43" s="80">
        <v>0</v>
      </c>
      <c r="J43" s="80">
        <v>0</v>
      </c>
      <c r="K43" s="80">
        <v>0</v>
      </c>
      <c r="L43" s="80">
        <v>0</v>
      </c>
      <c r="M43" s="80">
        <v>0</v>
      </c>
      <c r="N43" s="80"/>
      <c r="O43" s="80"/>
      <c r="P43" s="80">
        <v>0</v>
      </c>
      <c r="Q43" s="80">
        <v>0</v>
      </c>
      <c r="R43" s="80">
        <v>0</v>
      </c>
      <c r="S43" s="80">
        <v>0</v>
      </c>
      <c r="T43" s="80">
        <v>0</v>
      </c>
      <c r="U43" s="34"/>
      <c r="V43" s="34"/>
      <c r="W43" s="80">
        <v>0</v>
      </c>
      <c r="X43" s="34"/>
      <c r="Y43" s="80">
        <v>0</v>
      </c>
      <c r="Z43" s="80">
        <v>0</v>
      </c>
      <c r="AA43" s="80">
        <v>0</v>
      </c>
      <c r="AB43" s="80">
        <v>0</v>
      </c>
      <c r="AC43" s="80">
        <v>0</v>
      </c>
      <c r="AD43" s="80">
        <v>0</v>
      </c>
      <c r="AE43" s="80">
        <v>0</v>
      </c>
      <c r="AF43" s="80">
        <v>0</v>
      </c>
    </row>
    <row r="44" spans="1:32" hidden="1" x14ac:dyDescent="0.2">
      <c r="A44" t="s">
        <v>21</v>
      </c>
      <c r="F44" t="s">
        <v>8</v>
      </c>
      <c r="G44" t="s">
        <v>239</v>
      </c>
      <c r="H44" s="80">
        <v>0</v>
      </c>
      <c r="I44" s="80">
        <v>0</v>
      </c>
      <c r="J44" s="80">
        <v>0</v>
      </c>
      <c r="K44" s="80">
        <v>0</v>
      </c>
      <c r="L44" s="80">
        <v>0</v>
      </c>
      <c r="M44" s="80">
        <v>0</v>
      </c>
      <c r="N44" s="80"/>
      <c r="O44" s="80"/>
      <c r="P44" s="80">
        <v>0</v>
      </c>
      <c r="Q44" s="80">
        <v>0</v>
      </c>
      <c r="R44" s="80">
        <v>0</v>
      </c>
      <c r="S44" s="80">
        <v>0</v>
      </c>
      <c r="T44" s="80">
        <v>0</v>
      </c>
      <c r="U44" s="34"/>
      <c r="V44" s="34"/>
      <c r="W44" s="80">
        <v>0</v>
      </c>
      <c r="X44" s="34"/>
      <c r="Y44" s="80">
        <v>0</v>
      </c>
      <c r="Z44" s="80">
        <v>0</v>
      </c>
      <c r="AA44" s="80">
        <v>0</v>
      </c>
      <c r="AB44" s="80">
        <v>0</v>
      </c>
      <c r="AC44" s="80">
        <v>0</v>
      </c>
      <c r="AD44" s="80">
        <v>0</v>
      </c>
      <c r="AE44" s="80">
        <v>0</v>
      </c>
      <c r="AF44" s="80">
        <v>0</v>
      </c>
    </row>
    <row r="45" spans="1:32" hidden="1" x14ac:dyDescent="0.2">
      <c r="A45" t="s">
        <v>21</v>
      </c>
      <c r="F45" t="s">
        <v>8</v>
      </c>
      <c r="G45" t="s">
        <v>251</v>
      </c>
      <c r="H45" s="80">
        <v>0</v>
      </c>
      <c r="I45" s="80">
        <v>0</v>
      </c>
      <c r="J45" s="80">
        <v>0</v>
      </c>
      <c r="K45" s="80">
        <v>0</v>
      </c>
      <c r="L45" s="80">
        <v>0</v>
      </c>
      <c r="M45" s="80">
        <v>0</v>
      </c>
      <c r="N45" s="80"/>
      <c r="O45" s="80"/>
      <c r="P45" s="80">
        <v>0</v>
      </c>
      <c r="Q45" s="80">
        <v>0</v>
      </c>
      <c r="R45" s="80">
        <v>0</v>
      </c>
      <c r="S45" s="80">
        <v>0</v>
      </c>
      <c r="T45" s="80">
        <v>0</v>
      </c>
      <c r="U45" s="34"/>
      <c r="V45" s="34"/>
      <c r="W45" s="80">
        <v>0</v>
      </c>
      <c r="X45" s="34"/>
      <c r="Y45" s="80">
        <v>0</v>
      </c>
      <c r="Z45" s="80">
        <v>0</v>
      </c>
      <c r="AA45" s="80">
        <v>0</v>
      </c>
      <c r="AB45" s="80">
        <v>0</v>
      </c>
      <c r="AC45" s="80">
        <v>0</v>
      </c>
      <c r="AD45" s="80">
        <v>0</v>
      </c>
      <c r="AE45" s="80">
        <v>0</v>
      </c>
      <c r="AF45" s="80">
        <v>0</v>
      </c>
    </row>
    <row r="46" spans="1:32" hidden="1" x14ac:dyDescent="0.2">
      <c r="A46" t="s">
        <v>21</v>
      </c>
      <c r="F46" t="s">
        <v>8</v>
      </c>
      <c r="G46" t="s">
        <v>276</v>
      </c>
      <c r="H46" s="80">
        <v>0</v>
      </c>
      <c r="I46" s="80">
        <v>0</v>
      </c>
      <c r="J46" s="80">
        <v>0</v>
      </c>
      <c r="K46" s="80">
        <v>0</v>
      </c>
      <c r="L46" s="80">
        <v>0</v>
      </c>
      <c r="M46" s="80">
        <v>0</v>
      </c>
      <c r="N46" s="80"/>
      <c r="O46" s="80"/>
      <c r="P46" s="80">
        <v>0</v>
      </c>
      <c r="Q46" s="80">
        <v>0</v>
      </c>
      <c r="R46" s="80">
        <v>0</v>
      </c>
      <c r="S46" s="80">
        <v>0</v>
      </c>
      <c r="T46" s="80">
        <v>0</v>
      </c>
      <c r="U46" s="34"/>
      <c r="V46" s="34"/>
      <c r="W46" s="80">
        <v>0</v>
      </c>
      <c r="X46" s="34"/>
      <c r="Y46" s="80">
        <v>0</v>
      </c>
      <c r="Z46" s="80">
        <v>0</v>
      </c>
      <c r="AA46" s="80">
        <v>0</v>
      </c>
      <c r="AB46" s="80">
        <v>0</v>
      </c>
      <c r="AC46" s="80">
        <v>0</v>
      </c>
      <c r="AD46" s="80">
        <v>0</v>
      </c>
      <c r="AE46" s="80">
        <v>0</v>
      </c>
      <c r="AF46" s="80">
        <v>0</v>
      </c>
    </row>
    <row r="47" spans="1:32" hidden="1" x14ac:dyDescent="0.2">
      <c r="A47" t="s">
        <v>21</v>
      </c>
      <c r="F47" t="s">
        <v>8</v>
      </c>
      <c r="G47" t="s">
        <v>278</v>
      </c>
      <c r="H47" s="80">
        <v>0</v>
      </c>
      <c r="I47" s="80">
        <v>0</v>
      </c>
      <c r="J47" s="80">
        <v>0</v>
      </c>
      <c r="K47" s="80">
        <v>0</v>
      </c>
      <c r="L47" s="80">
        <v>0</v>
      </c>
      <c r="M47" s="80">
        <v>0</v>
      </c>
      <c r="N47" s="80"/>
      <c r="O47" s="80"/>
      <c r="P47" s="80">
        <v>0</v>
      </c>
      <c r="Q47" s="80">
        <v>0</v>
      </c>
      <c r="R47" s="80">
        <v>0</v>
      </c>
      <c r="S47" s="80">
        <v>0</v>
      </c>
      <c r="T47" s="80">
        <v>0</v>
      </c>
      <c r="U47" s="34"/>
      <c r="V47" s="34"/>
      <c r="W47" s="80">
        <v>0</v>
      </c>
      <c r="X47" s="34"/>
      <c r="Y47" s="80">
        <v>0</v>
      </c>
      <c r="Z47" s="80">
        <v>0</v>
      </c>
      <c r="AA47" s="80">
        <v>0</v>
      </c>
      <c r="AB47" s="80">
        <v>0</v>
      </c>
      <c r="AC47" s="80">
        <v>0</v>
      </c>
      <c r="AD47" s="80">
        <v>0</v>
      </c>
      <c r="AE47" s="80">
        <v>0</v>
      </c>
      <c r="AF47" s="80">
        <v>0</v>
      </c>
    </row>
    <row r="48" spans="1:32" hidden="1" x14ac:dyDescent="0.2">
      <c r="A48" t="s">
        <v>21</v>
      </c>
      <c r="F48" t="s">
        <v>8</v>
      </c>
      <c r="G48" t="s">
        <v>968</v>
      </c>
      <c r="H48" s="80">
        <v>0</v>
      </c>
      <c r="I48" s="80">
        <v>0</v>
      </c>
      <c r="J48" s="80">
        <v>0</v>
      </c>
      <c r="K48" s="80">
        <v>0</v>
      </c>
      <c r="L48" s="80">
        <v>0</v>
      </c>
      <c r="M48" s="80">
        <v>0</v>
      </c>
      <c r="N48" s="80"/>
      <c r="O48" s="80"/>
      <c r="P48" s="80">
        <v>0</v>
      </c>
      <c r="Q48" s="80">
        <v>0</v>
      </c>
      <c r="R48" s="80">
        <v>0</v>
      </c>
      <c r="S48" s="80">
        <v>0</v>
      </c>
      <c r="T48" s="80">
        <v>0</v>
      </c>
      <c r="U48" s="34"/>
      <c r="V48" s="34"/>
      <c r="W48" s="80">
        <v>0</v>
      </c>
      <c r="X48" s="34"/>
      <c r="Y48" s="80">
        <v>0</v>
      </c>
      <c r="Z48" s="80">
        <v>0</v>
      </c>
      <c r="AA48" s="80">
        <v>0</v>
      </c>
      <c r="AB48" s="80">
        <v>0</v>
      </c>
      <c r="AC48" s="80">
        <v>0</v>
      </c>
      <c r="AD48" s="80">
        <v>0</v>
      </c>
      <c r="AE48" s="80">
        <v>0</v>
      </c>
      <c r="AF48" s="80">
        <v>0</v>
      </c>
    </row>
    <row r="49" spans="1:32" hidden="1" x14ac:dyDescent="0.2">
      <c r="A49" t="s">
        <v>95</v>
      </c>
      <c r="F49" t="s">
        <v>13</v>
      </c>
      <c r="G49" t="s">
        <v>102</v>
      </c>
      <c r="H49" s="80">
        <v>0</v>
      </c>
      <c r="I49" s="80">
        <v>0</v>
      </c>
      <c r="J49" s="80">
        <v>0</v>
      </c>
      <c r="K49" s="80">
        <v>0</v>
      </c>
      <c r="L49" s="80">
        <v>0</v>
      </c>
      <c r="M49" s="80">
        <v>0</v>
      </c>
      <c r="N49" s="80"/>
      <c r="O49" s="80"/>
      <c r="P49" s="80">
        <v>0</v>
      </c>
      <c r="Q49" s="80">
        <v>0</v>
      </c>
      <c r="R49" s="80">
        <v>0</v>
      </c>
      <c r="S49" s="80">
        <v>0</v>
      </c>
      <c r="T49" s="80">
        <v>0</v>
      </c>
      <c r="U49" s="34"/>
      <c r="V49" s="34"/>
      <c r="W49" s="80">
        <v>0</v>
      </c>
      <c r="X49" s="34"/>
      <c r="Y49" s="80">
        <v>0</v>
      </c>
      <c r="Z49" s="80">
        <v>0</v>
      </c>
      <c r="AA49" s="80">
        <v>0</v>
      </c>
      <c r="AB49" s="80">
        <v>0</v>
      </c>
      <c r="AC49" s="80">
        <v>0</v>
      </c>
      <c r="AD49" s="80">
        <v>0</v>
      </c>
      <c r="AE49" s="80">
        <v>0</v>
      </c>
      <c r="AF49" s="80">
        <v>0</v>
      </c>
    </row>
    <row r="50" spans="1:32" hidden="1" x14ac:dyDescent="0.2">
      <c r="A50" t="s">
        <v>116</v>
      </c>
      <c r="F50" t="s">
        <v>32</v>
      </c>
      <c r="G50" t="s">
        <v>115</v>
      </c>
      <c r="H50" s="80">
        <v>0</v>
      </c>
      <c r="I50" s="80">
        <v>0</v>
      </c>
      <c r="J50" s="80">
        <v>0</v>
      </c>
      <c r="K50" s="80">
        <v>0</v>
      </c>
      <c r="L50" s="80">
        <v>0</v>
      </c>
      <c r="M50" s="80">
        <v>0</v>
      </c>
      <c r="N50" s="80"/>
      <c r="O50" s="80"/>
      <c r="P50" s="80">
        <v>0</v>
      </c>
      <c r="Q50" s="80">
        <v>0</v>
      </c>
      <c r="R50" s="80">
        <v>0</v>
      </c>
      <c r="S50" s="80">
        <v>0</v>
      </c>
      <c r="T50" s="80">
        <v>0</v>
      </c>
      <c r="U50" s="34"/>
      <c r="V50" s="34"/>
      <c r="W50" s="80">
        <v>0</v>
      </c>
      <c r="X50" s="34"/>
      <c r="Y50" s="80">
        <v>0</v>
      </c>
      <c r="Z50" s="80">
        <v>0</v>
      </c>
      <c r="AA50" s="80">
        <v>0</v>
      </c>
      <c r="AB50" s="80">
        <v>0</v>
      </c>
      <c r="AC50" s="80">
        <v>0</v>
      </c>
      <c r="AD50" s="80">
        <v>0</v>
      </c>
      <c r="AE50" s="80">
        <v>0</v>
      </c>
      <c r="AF50" s="80">
        <v>0</v>
      </c>
    </row>
    <row r="51" spans="1:32" hidden="1" x14ac:dyDescent="0.2">
      <c r="A51" t="s">
        <v>116</v>
      </c>
      <c r="F51" t="s">
        <v>32</v>
      </c>
      <c r="G51" t="s">
        <v>959</v>
      </c>
      <c r="H51" s="80">
        <v>0</v>
      </c>
      <c r="I51" s="80">
        <v>0</v>
      </c>
      <c r="J51" s="80">
        <v>0</v>
      </c>
      <c r="K51" s="80">
        <v>0</v>
      </c>
      <c r="L51" s="80">
        <v>0</v>
      </c>
      <c r="M51" s="80">
        <v>0</v>
      </c>
      <c r="N51" s="80"/>
      <c r="O51" s="80"/>
      <c r="P51" s="80">
        <v>0</v>
      </c>
      <c r="Q51" s="80">
        <v>0</v>
      </c>
      <c r="R51" s="80">
        <v>0</v>
      </c>
      <c r="S51" s="80">
        <v>0</v>
      </c>
      <c r="T51" s="80">
        <v>0</v>
      </c>
      <c r="U51" s="34"/>
      <c r="V51" s="34"/>
      <c r="W51" s="80">
        <v>0</v>
      </c>
      <c r="X51" s="34"/>
      <c r="Y51" s="80">
        <v>0</v>
      </c>
      <c r="Z51" s="80">
        <v>0</v>
      </c>
      <c r="AA51" s="80">
        <v>0</v>
      </c>
      <c r="AB51" s="80">
        <v>0</v>
      </c>
      <c r="AC51" s="80">
        <v>0</v>
      </c>
      <c r="AD51" s="80">
        <v>0</v>
      </c>
      <c r="AE51" s="80">
        <v>0</v>
      </c>
      <c r="AF51" s="80">
        <v>0</v>
      </c>
    </row>
    <row r="52" spans="1:32" hidden="1" x14ac:dyDescent="0.2">
      <c r="A52" t="s">
        <v>116</v>
      </c>
      <c r="F52" t="s">
        <v>47</v>
      </c>
      <c r="G52" t="s">
        <v>1080</v>
      </c>
      <c r="H52" s="80">
        <v>0</v>
      </c>
      <c r="I52" s="80">
        <v>0</v>
      </c>
      <c r="J52" s="80">
        <v>0</v>
      </c>
      <c r="K52" s="80">
        <v>0</v>
      </c>
      <c r="L52" s="80">
        <v>0</v>
      </c>
      <c r="M52" s="80">
        <v>0</v>
      </c>
      <c r="N52" s="80"/>
      <c r="O52" s="80"/>
      <c r="P52" s="80">
        <v>0</v>
      </c>
      <c r="Q52" s="80">
        <v>0</v>
      </c>
      <c r="R52" s="80">
        <v>0</v>
      </c>
      <c r="S52" s="80">
        <v>0</v>
      </c>
      <c r="T52" s="80">
        <v>0</v>
      </c>
      <c r="U52" s="34"/>
      <c r="V52" s="34"/>
      <c r="W52" s="80">
        <v>0</v>
      </c>
      <c r="X52" s="34"/>
      <c r="Y52" s="80">
        <v>0</v>
      </c>
      <c r="Z52" s="80">
        <v>0</v>
      </c>
      <c r="AA52" s="80">
        <v>0</v>
      </c>
      <c r="AB52" s="80">
        <v>0</v>
      </c>
      <c r="AC52" s="80">
        <v>0</v>
      </c>
      <c r="AD52" s="80">
        <v>0</v>
      </c>
      <c r="AE52" s="80">
        <v>0</v>
      </c>
      <c r="AF52" s="80">
        <v>0</v>
      </c>
    </row>
    <row r="53" spans="1:32" hidden="1" x14ac:dyDescent="0.2">
      <c r="A53" t="s">
        <v>82</v>
      </c>
      <c r="F53" t="s">
        <v>26</v>
      </c>
      <c r="G53" t="s">
        <v>1044</v>
      </c>
      <c r="H53" s="80">
        <v>0</v>
      </c>
      <c r="I53" s="80">
        <v>0</v>
      </c>
      <c r="J53" s="80">
        <v>0</v>
      </c>
      <c r="K53" s="80">
        <v>0</v>
      </c>
      <c r="L53" s="80">
        <v>0</v>
      </c>
      <c r="M53" s="80">
        <v>0</v>
      </c>
      <c r="N53" s="80"/>
      <c r="O53" s="80"/>
      <c r="P53" s="80">
        <v>0</v>
      </c>
      <c r="Q53" s="80">
        <v>0</v>
      </c>
      <c r="R53" s="80">
        <v>0</v>
      </c>
      <c r="S53" s="80">
        <v>0</v>
      </c>
      <c r="T53" s="80">
        <v>0</v>
      </c>
      <c r="U53" s="34"/>
      <c r="V53" s="34"/>
      <c r="W53" s="80">
        <v>0</v>
      </c>
      <c r="X53" s="34"/>
      <c r="Y53" s="80">
        <v>0</v>
      </c>
      <c r="Z53" s="80">
        <v>0</v>
      </c>
      <c r="AA53" s="80">
        <v>0</v>
      </c>
      <c r="AB53" s="80">
        <v>0</v>
      </c>
      <c r="AC53" s="80">
        <v>0</v>
      </c>
      <c r="AD53" s="80">
        <v>0</v>
      </c>
      <c r="AE53" s="80">
        <v>0</v>
      </c>
      <c r="AF53" s="80">
        <v>0</v>
      </c>
    </row>
    <row r="54" spans="1:32" hidden="1" x14ac:dyDescent="0.2">
      <c r="A54" t="s">
        <v>82</v>
      </c>
      <c r="F54" t="s">
        <v>26</v>
      </c>
      <c r="G54" t="s">
        <v>84</v>
      </c>
      <c r="H54" s="80">
        <v>0</v>
      </c>
      <c r="I54" s="80">
        <v>0</v>
      </c>
      <c r="J54" s="80">
        <v>0</v>
      </c>
      <c r="K54" s="80">
        <v>0</v>
      </c>
      <c r="L54" s="80">
        <v>0</v>
      </c>
      <c r="M54" s="80">
        <v>0</v>
      </c>
      <c r="N54" s="80"/>
      <c r="O54" s="80"/>
      <c r="P54" s="80">
        <v>0</v>
      </c>
      <c r="Q54" s="80">
        <v>0</v>
      </c>
      <c r="R54" s="80">
        <v>0</v>
      </c>
      <c r="S54" s="80">
        <v>0</v>
      </c>
      <c r="T54" s="80">
        <v>0</v>
      </c>
      <c r="U54" s="34"/>
      <c r="V54" s="34"/>
      <c r="W54" s="80">
        <v>0</v>
      </c>
      <c r="X54" s="34"/>
      <c r="Y54" s="80">
        <v>0</v>
      </c>
      <c r="Z54" s="80">
        <v>0</v>
      </c>
      <c r="AA54" s="80">
        <v>0</v>
      </c>
      <c r="AB54" s="80">
        <v>0</v>
      </c>
      <c r="AC54" s="80">
        <v>0</v>
      </c>
      <c r="AD54" s="80">
        <v>0</v>
      </c>
      <c r="AE54" s="80">
        <v>0</v>
      </c>
      <c r="AF54" s="80">
        <v>0</v>
      </c>
    </row>
    <row r="55" spans="1:32" hidden="1" x14ac:dyDescent="0.2">
      <c r="A55" t="s">
        <v>82</v>
      </c>
      <c r="F55" t="s">
        <v>26</v>
      </c>
      <c r="G55" t="s">
        <v>82</v>
      </c>
      <c r="H55" s="80">
        <v>0</v>
      </c>
      <c r="I55" s="80">
        <v>0</v>
      </c>
      <c r="J55" s="80">
        <v>0</v>
      </c>
      <c r="K55" s="80">
        <v>0</v>
      </c>
      <c r="L55" s="80">
        <v>0</v>
      </c>
      <c r="M55" s="80">
        <v>0</v>
      </c>
      <c r="N55" s="80"/>
      <c r="O55" s="80"/>
      <c r="P55" s="80">
        <v>0</v>
      </c>
      <c r="Q55" s="80">
        <v>0</v>
      </c>
      <c r="R55" s="80">
        <v>0</v>
      </c>
      <c r="S55" s="80">
        <v>0</v>
      </c>
      <c r="T55" s="80">
        <v>0</v>
      </c>
      <c r="U55" s="34"/>
      <c r="V55" s="34"/>
      <c r="W55" s="80">
        <v>0</v>
      </c>
      <c r="X55" s="34"/>
      <c r="Y55" s="80">
        <v>0</v>
      </c>
      <c r="Z55" s="80">
        <v>0</v>
      </c>
      <c r="AA55" s="80">
        <v>0</v>
      </c>
      <c r="AB55" s="80">
        <v>0</v>
      </c>
      <c r="AC55" s="80">
        <v>0</v>
      </c>
      <c r="AD55" s="80">
        <v>0</v>
      </c>
      <c r="AE55" s="80">
        <v>0</v>
      </c>
      <c r="AF55" s="80">
        <v>0</v>
      </c>
    </row>
    <row r="56" spans="1:32" hidden="1" x14ac:dyDescent="0.2">
      <c r="A56" t="s">
        <v>82</v>
      </c>
      <c r="F56" t="s">
        <v>26</v>
      </c>
      <c r="G56" t="s">
        <v>130</v>
      </c>
      <c r="H56" s="80">
        <v>0</v>
      </c>
      <c r="I56" s="80">
        <v>0</v>
      </c>
      <c r="J56" s="80">
        <v>0</v>
      </c>
      <c r="K56" s="80">
        <v>0</v>
      </c>
      <c r="L56" s="80">
        <v>0</v>
      </c>
      <c r="M56" s="80">
        <v>0</v>
      </c>
      <c r="N56" s="80"/>
      <c r="O56" s="80"/>
      <c r="P56" s="80">
        <v>0</v>
      </c>
      <c r="Q56" s="80">
        <v>0</v>
      </c>
      <c r="R56" s="80">
        <v>0</v>
      </c>
      <c r="S56" s="80">
        <v>0</v>
      </c>
      <c r="T56" s="80">
        <v>0</v>
      </c>
      <c r="U56" s="34"/>
      <c r="V56" s="34"/>
      <c r="W56" s="80">
        <v>0</v>
      </c>
      <c r="X56" s="34"/>
      <c r="Y56" s="80">
        <v>0</v>
      </c>
      <c r="Z56" s="80">
        <v>0</v>
      </c>
      <c r="AA56" s="80">
        <v>0</v>
      </c>
      <c r="AB56" s="80">
        <v>0</v>
      </c>
      <c r="AC56" s="80">
        <v>0</v>
      </c>
      <c r="AD56" s="80">
        <v>0</v>
      </c>
      <c r="AE56" s="80">
        <v>0</v>
      </c>
      <c r="AF56" s="80">
        <v>0</v>
      </c>
    </row>
    <row r="57" spans="1:32" hidden="1" x14ac:dyDescent="0.2">
      <c r="A57" t="s">
        <v>82</v>
      </c>
      <c r="F57" t="s">
        <v>26</v>
      </c>
      <c r="G57" t="s">
        <v>155</v>
      </c>
      <c r="H57" s="80">
        <v>0</v>
      </c>
      <c r="I57" s="80">
        <v>0</v>
      </c>
      <c r="J57" s="80">
        <v>0</v>
      </c>
      <c r="K57" s="80">
        <v>0</v>
      </c>
      <c r="L57" s="80">
        <v>0</v>
      </c>
      <c r="M57" s="80">
        <v>0</v>
      </c>
      <c r="N57" s="80"/>
      <c r="O57" s="80"/>
      <c r="P57" s="80">
        <v>0</v>
      </c>
      <c r="Q57" s="80">
        <v>0</v>
      </c>
      <c r="R57" s="80">
        <v>0</v>
      </c>
      <c r="S57" s="80">
        <v>0</v>
      </c>
      <c r="T57" s="80">
        <v>0</v>
      </c>
      <c r="U57" s="34"/>
      <c r="V57" s="34"/>
      <c r="W57" s="80">
        <v>0</v>
      </c>
      <c r="X57" s="34"/>
      <c r="Y57" s="80">
        <v>0</v>
      </c>
      <c r="Z57" s="80">
        <v>0</v>
      </c>
      <c r="AA57" s="80">
        <v>0</v>
      </c>
      <c r="AB57" s="80">
        <v>0</v>
      </c>
      <c r="AC57" s="80">
        <v>0</v>
      </c>
      <c r="AD57" s="80">
        <v>0</v>
      </c>
      <c r="AE57" s="80">
        <v>0</v>
      </c>
      <c r="AF57" s="80">
        <v>0</v>
      </c>
    </row>
    <row r="58" spans="1:32" hidden="1" x14ac:dyDescent="0.2">
      <c r="A58" t="s">
        <v>82</v>
      </c>
      <c r="F58" t="s">
        <v>26</v>
      </c>
      <c r="G58" t="s">
        <v>230</v>
      </c>
      <c r="H58" s="80">
        <v>0</v>
      </c>
      <c r="I58" s="80">
        <v>0</v>
      </c>
      <c r="J58" s="80">
        <v>0</v>
      </c>
      <c r="K58" s="80">
        <v>0</v>
      </c>
      <c r="L58" s="80">
        <v>0</v>
      </c>
      <c r="M58" s="80">
        <v>0</v>
      </c>
      <c r="N58" s="80"/>
      <c r="O58" s="80"/>
      <c r="P58" s="80">
        <v>0</v>
      </c>
      <c r="Q58" s="80">
        <v>0</v>
      </c>
      <c r="R58" s="80">
        <v>0</v>
      </c>
      <c r="S58" s="80">
        <v>0</v>
      </c>
      <c r="T58" s="80">
        <v>0</v>
      </c>
      <c r="U58" s="34"/>
      <c r="V58" s="34"/>
      <c r="W58" s="80">
        <v>0</v>
      </c>
      <c r="X58" s="34"/>
      <c r="Y58" s="80">
        <v>0</v>
      </c>
      <c r="Z58" s="80">
        <v>0</v>
      </c>
      <c r="AA58" s="80">
        <v>0</v>
      </c>
      <c r="AB58" s="80">
        <v>0</v>
      </c>
      <c r="AC58" s="80">
        <v>0</v>
      </c>
      <c r="AD58" s="80">
        <v>0</v>
      </c>
      <c r="AE58" s="80">
        <v>0</v>
      </c>
      <c r="AF58" s="80" t="e">
        <v>#DIV/0!</v>
      </c>
    </row>
    <row r="59" spans="1:32" hidden="1" x14ac:dyDescent="0.2">
      <c r="A59" t="s">
        <v>82</v>
      </c>
      <c r="F59" t="s">
        <v>26</v>
      </c>
      <c r="G59" t="s">
        <v>249</v>
      </c>
      <c r="H59" s="80">
        <v>0</v>
      </c>
      <c r="I59" s="80">
        <v>0</v>
      </c>
      <c r="J59" s="80">
        <v>0</v>
      </c>
      <c r="K59" s="80">
        <v>0</v>
      </c>
      <c r="L59" s="80">
        <v>0</v>
      </c>
      <c r="M59" s="80">
        <v>0</v>
      </c>
      <c r="N59" s="80"/>
      <c r="O59" s="80"/>
      <c r="P59" s="80">
        <v>0</v>
      </c>
      <c r="Q59" s="80">
        <v>0</v>
      </c>
      <c r="R59" s="80">
        <v>0</v>
      </c>
      <c r="S59" s="80">
        <v>0</v>
      </c>
      <c r="T59" s="80">
        <v>0</v>
      </c>
      <c r="U59" s="34"/>
      <c r="V59" s="34"/>
      <c r="W59" s="80">
        <v>0</v>
      </c>
      <c r="X59" s="34"/>
      <c r="Y59" s="80">
        <v>0</v>
      </c>
      <c r="Z59" s="80">
        <v>0</v>
      </c>
      <c r="AA59" s="80">
        <v>0</v>
      </c>
      <c r="AB59" s="80">
        <v>0</v>
      </c>
      <c r="AC59" s="80">
        <v>0</v>
      </c>
      <c r="AD59" s="80">
        <v>0</v>
      </c>
      <c r="AE59" s="80">
        <v>0</v>
      </c>
      <c r="AF59" s="80">
        <v>0</v>
      </c>
    </row>
    <row r="60" spans="1:32" hidden="1" x14ac:dyDescent="0.2">
      <c r="A60" t="s">
        <v>82</v>
      </c>
      <c r="F60" t="s">
        <v>26</v>
      </c>
      <c r="G60" t="s">
        <v>965</v>
      </c>
      <c r="H60" s="80">
        <v>0</v>
      </c>
      <c r="I60" s="80">
        <v>0</v>
      </c>
      <c r="J60" s="80">
        <v>0</v>
      </c>
      <c r="K60" s="80">
        <v>0</v>
      </c>
      <c r="L60" s="80">
        <v>0</v>
      </c>
      <c r="M60" s="80">
        <v>0</v>
      </c>
      <c r="N60" s="80"/>
      <c r="O60" s="80"/>
      <c r="P60" s="80">
        <v>0</v>
      </c>
      <c r="Q60" s="80">
        <v>0</v>
      </c>
      <c r="R60" s="80">
        <v>0</v>
      </c>
      <c r="S60" s="80">
        <v>0</v>
      </c>
      <c r="T60" s="80">
        <v>0</v>
      </c>
      <c r="U60" s="34"/>
      <c r="V60" s="34"/>
      <c r="W60" s="80">
        <v>0</v>
      </c>
      <c r="X60" s="34"/>
      <c r="Y60" s="80">
        <v>0</v>
      </c>
      <c r="Z60" s="80">
        <v>0</v>
      </c>
      <c r="AA60" s="80">
        <v>0</v>
      </c>
      <c r="AB60" s="80">
        <v>0</v>
      </c>
      <c r="AC60" s="80">
        <v>0</v>
      </c>
      <c r="AD60" s="80">
        <v>0</v>
      </c>
      <c r="AE60" s="80">
        <v>0</v>
      </c>
      <c r="AF60" s="80">
        <v>0</v>
      </c>
    </row>
    <row r="61" spans="1:32" hidden="1" x14ac:dyDescent="0.2">
      <c r="A61" t="s">
        <v>138</v>
      </c>
      <c r="F61" t="s">
        <v>13</v>
      </c>
      <c r="G61" t="s">
        <v>220</v>
      </c>
      <c r="H61" s="80">
        <v>0</v>
      </c>
      <c r="I61" s="80">
        <v>0</v>
      </c>
      <c r="J61" s="80">
        <v>0</v>
      </c>
      <c r="K61" s="80">
        <v>0</v>
      </c>
      <c r="L61" s="80">
        <v>0</v>
      </c>
      <c r="M61" s="80">
        <v>0</v>
      </c>
      <c r="N61" s="80"/>
      <c r="O61" s="80"/>
      <c r="P61" s="80">
        <v>0</v>
      </c>
      <c r="Q61" s="80">
        <v>0</v>
      </c>
      <c r="R61" s="80">
        <v>0</v>
      </c>
      <c r="S61" s="80">
        <v>0</v>
      </c>
      <c r="T61" s="80">
        <v>0</v>
      </c>
      <c r="U61" s="34"/>
      <c r="V61" s="34"/>
      <c r="W61" s="80">
        <v>0</v>
      </c>
      <c r="X61" s="34"/>
      <c r="Y61" s="80">
        <v>0</v>
      </c>
      <c r="Z61" s="80">
        <v>0</v>
      </c>
      <c r="AA61" s="80">
        <v>0</v>
      </c>
      <c r="AB61" s="80">
        <v>0</v>
      </c>
      <c r="AC61" s="80">
        <v>0</v>
      </c>
      <c r="AD61" s="80">
        <v>0</v>
      </c>
      <c r="AE61" s="80">
        <v>0</v>
      </c>
      <c r="AF61" s="80">
        <v>0</v>
      </c>
    </row>
    <row r="62" spans="1:32" hidden="1" x14ac:dyDescent="0.2">
      <c r="A62" t="s">
        <v>138</v>
      </c>
      <c r="F62" t="s">
        <v>13</v>
      </c>
      <c r="G62" t="s">
        <v>322</v>
      </c>
      <c r="H62" s="80">
        <v>0</v>
      </c>
      <c r="I62" s="80">
        <v>0</v>
      </c>
      <c r="J62" s="80">
        <v>0</v>
      </c>
      <c r="K62" s="80">
        <v>0</v>
      </c>
      <c r="L62" s="80">
        <v>0</v>
      </c>
      <c r="M62" s="80">
        <v>0</v>
      </c>
      <c r="N62" s="80"/>
      <c r="O62" s="80"/>
      <c r="P62" s="80">
        <v>0</v>
      </c>
      <c r="Q62" s="80">
        <v>0</v>
      </c>
      <c r="R62" s="80">
        <v>0</v>
      </c>
      <c r="S62" s="80">
        <v>0</v>
      </c>
      <c r="T62" s="80">
        <v>0</v>
      </c>
      <c r="U62" s="34"/>
      <c r="V62" s="34"/>
      <c r="W62" s="80">
        <v>0</v>
      </c>
      <c r="X62" s="34"/>
      <c r="Y62" s="80">
        <v>0</v>
      </c>
      <c r="Z62" s="80">
        <v>0</v>
      </c>
      <c r="AA62" s="80">
        <v>0</v>
      </c>
      <c r="AB62" s="80">
        <v>0</v>
      </c>
      <c r="AC62" s="80">
        <v>0</v>
      </c>
      <c r="AD62" s="80">
        <v>0</v>
      </c>
      <c r="AE62" s="80">
        <v>0</v>
      </c>
      <c r="AF62" s="80">
        <v>0</v>
      </c>
    </row>
    <row r="63" spans="1:32" hidden="1" x14ac:dyDescent="0.2">
      <c r="A63" t="s">
        <v>23</v>
      </c>
      <c r="F63" t="s">
        <v>13</v>
      </c>
      <c r="G63" t="s">
        <v>1009</v>
      </c>
      <c r="H63" s="80">
        <v>0</v>
      </c>
      <c r="I63" s="80">
        <v>0</v>
      </c>
      <c r="J63" s="80">
        <v>0</v>
      </c>
      <c r="K63" s="80">
        <v>0</v>
      </c>
      <c r="L63" s="80">
        <v>0</v>
      </c>
      <c r="M63" s="80">
        <v>0</v>
      </c>
      <c r="N63" s="80"/>
      <c r="O63" s="80"/>
      <c r="P63" s="80">
        <v>0</v>
      </c>
      <c r="Q63" s="80">
        <v>0</v>
      </c>
      <c r="R63" s="80">
        <v>0</v>
      </c>
      <c r="S63" s="80">
        <v>0</v>
      </c>
      <c r="T63" s="80">
        <v>0</v>
      </c>
      <c r="U63" s="34"/>
      <c r="V63" s="34"/>
      <c r="W63" s="80">
        <v>0</v>
      </c>
      <c r="X63" s="34"/>
      <c r="Y63" s="80">
        <v>0</v>
      </c>
      <c r="Z63" s="80">
        <v>0</v>
      </c>
      <c r="AA63" s="80">
        <v>0</v>
      </c>
      <c r="AB63" s="80">
        <v>0</v>
      </c>
      <c r="AC63" s="80">
        <v>0</v>
      </c>
      <c r="AD63" s="80">
        <v>0</v>
      </c>
      <c r="AE63" s="80">
        <v>0</v>
      </c>
      <c r="AF63" s="80">
        <v>0</v>
      </c>
    </row>
    <row r="64" spans="1:32" hidden="1" x14ac:dyDescent="0.2">
      <c r="A64" t="s">
        <v>23</v>
      </c>
      <c r="F64" t="s">
        <v>13</v>
      </c>
      <c r="G64" t="s">
        <v>121</v>
      </c>
      <c r="H64" s="80">
        <v>0</v>
      </c>
      <c r="I64" s="80">
        <v>0</v>
      </c>
      <c r="J64" s="80">
        <v>0</v>
      </c>
      <c r="K64" s="80">
        <v>0</v>
      </c>
      <c r="L64" s="80">
        <v>0</v>
      </c>
      <c r="M64" s="80">
        <v>0</v>
      </c>
      <c r="N64" s="80"/>
      <c r="O64" s="80"/>
      <c r="P64" s="80">
        <v>0</v>
      </c>
      <c r="Q64" s="80">
        <v>0</v>
      </c>
      <c r="R64" s="80">
        <v>0</v>
      </c>
      <c r="S64" s="80">
        <v>0</v>
      </c>
      <c r="T64" s="80">
        <v>0</v>
      </c>
      <c r="U64" s="34"/>
      <c r="V64" s="34"/>
      <c r="W64" s="80">
        <v>0</v>
      </c>
      <c r="X64" s="34"/>
      <c r="Y64" s="80">
        <v>0</v>
      </c>
      <c r="Z64" s="80">
        <v>0</v>
      </c>
      <c r="AA64" s="80">
        <v>0</v>
      </c>
      <c r="AB64" s="80">
        <v>0</v>
      </c>
      <c r="AC64" s="80">
        <v>0</v>
      </c>
      <c r="AD64" s="80">
        <v>0</v>
      </c>
      <c r="AE64" s="80">
        <v>0</v>
      </c>
      <c r="AF64" s="80">
        <v>0</v>
      </c>
    </row>
    <row r="65" spans="1:32" hidden="1" x14ac:dyDescent="0.2">
      <c r="A65" t="s">
        <v>23</v>
      </c>
      <c r="F65" t="s">
        <v>13</v>
      </c>
      <c r="G65" t="s">
        <v>154</v>
      </c>
      <c r="H65" s="80">
        <v>0</v>
      </c>
      <c r="I65" s="80">
        <v>0</v>
      </c>
      <c r="J65" s="80">
        <v>0</v>
      </c>
      <c r="K65" s="80">
        <v>0</v>
      </c>
      <c r="L65" s="80">
        <v>0</v>
      </c>
      <c r="M65" s="80">
        <v>0</v>
      </c>
      <c r="N65" s="80"/>
      <c r="O65" s="80"/>
      <c r="P65" s="80">
        <v>0</v>
      </c>
      <c r="Q65" s="80">
        <v>0</v>
      </c>
      <c r="R65" s="80">
        <v>0</v>
      </c>
      <c r="S65" s="80">
        <v>0</v>
      </c>
      <c r="T65" s="80">
        <v>0</v>
      </c>
      <c r="U65" s="34"/>
      <c r="V65" s="34"/>
      <c r="W65" s="80">
        <v>0</v>
      </c>
      <c r="X65" s="34"/>
      <c r="Y65" s="80">
        <v>0</v>
      </c>
      <c r="Z65" s="80">
        <v>0</v>
      </c>
      <c r="AA65" s="80">
        <v>0</v>
      </c>
      <c r="AB65" s="80">
        <v>0</v>
      </c>
      <c r="AC65" s="80">
        <v>0</v>
      </c>
      <c r="AD65" s="80">
        <v>0</v>
      </c>
      <c r="AE65" s="80">
        <v>0</v>
      </c>
      <c r="AF65" s="80">
        <v>0</v>
      </c>
    </row>
    <row r="66" spans="1:32" hidden="1" x14ac:dyDescent="0.2">
      <c r="A66" t="s">
        <v>50</v>
      </c>
      <c r="F66" t="s">
        <v>3</v>
      </c>
      <c r="G66" t="s">
        <v>49</v>
      </c>
      <c r="H66" s="80">
        <v>0</v>
      </c>
      <c r="I66" s="80">
        <v>0</v>
      </c>
      <c r="J66" s="80">
        <v>0</v>
      </c>
      <c r="K66" s="80">
        <v>0</v>
      </c>
      <c r="L66" s="80">
        <v>0</v>
      </c>
      <c r="M66" s="80">
        <v>0</v>
      </c>
      <c r="N66" s="80"/>
      <c r="O66" s="80"/>
      <c r="P66" s="80">
        <v>0</v>
      </c>
      <c r="Q66" s="80">
        <v>0</v>
      </c>
      <c r="R66" s="80">
        <v>0</v>
      </c>
      <c r="S66" s="80">
        <v>0</v>
      </c>
      <c r="T66" s="80">
        <v>0</v>
      </c>
      <c r="U66" s="34"/>
      <c r="V66" s="34"/>
      <c r="W66" s="80">
        <v>0</v>
      </c>
      <c r="X66" s="34"/>
      <c r="Y66" s="80">
        <v>0</v>
      </c>
      <c r="Z66" s="80">
        <v>0</v>
      </c>
      <c r="AA66" s="80">
        <v>0</v>
      </c>
      <c r="AB66" s="80">
        <v>0</v>
      </c>
      <c r="AC66" s="80">
        <v>0</v>
      </c>
      <c r="AD66" s="80">
        <v>0</v>
      </c>
      <c r="AE66" s="80">
        <v>0</v>
      </c>
      <c r="AF66" s="80">
        <v>0</v>
      </c>
    </row>
    <row r="67" spans="1:32" hidden="1" x14ac:dyDescent="0.2">
      <c r="A67" t="s">
        <v>50</v>
      </c>
      <c r="F67" t="s">
        <v>3</v>
      </c>
      <c r="G67" t="s">
        <v>1041</v>
      </c>
      <c r="H67" s="80">
        <v>0</v>
      </c>
      <c r="I67" s="80">
        <v>0</v>
      </c>
      <c r="J67" s="80">
        <v>0</v>
      </c>
      <c r="K67" s="80">
        <v>0</v>
      </c>
      <c r="L67" s="80">
        <v>0</v>
      </c>
      <c r="M67" s="80">
        <v>0</v>
      </c>
      <c r="N67" s="80"/>
      <c r="O67" s="80"/>
      <c r="P67" s="80">
        <v>0</v>
      </c>
      <c r="Q67" s="80">
        <v>0</v>
      </c>
      <c r="R67" s="80">
        <v>0</v>
      </c>
      <c r="S67" s="80">
        <v>0</v>
      </c>
      <c r="T67" s="80">
        <v>0</v>
      </c>
      <c r="U67" s="34"/>
      <c r="V67" s="34"/>
      <c r="W67" s="80">
        <v>0</v>
      </c>
      <c r="X67" s="34"/>
      <c r="Y67" s="80">
        <v>0</v>
      </c>
      <c r="Z67" s="80">
        <v>0</v>
      </c>
      <c r="AA67" s="80">
        <v>0</v>
      </c>
      <c r="AB67" s="80">
        <v>0</v>
      </c>
      <c r="AC67" s="80">
        <v>0</v>
      </c>
      <c r="AD67" s="80">
        <v>0</v>
      </c>
      <c r="AE67" s="80">
        <v>0</v>
      </c>
      <c r="AF67" s="80">
        <v>0</v>
      </c>
    </row>
    <row r="68" spans="1:32" hidden="1" x14ac:dyDescent="0.2">
      <c r="A68" t="s">
        <v>50</v>
      </c>
      <c r="F68" t="s">
        <v>3</v>
      </c>
      <c r="G68" t="s">
        <v>113</v>
      </c>
      <c r="H68" s="80">
        <v>0</v>
      </c>
      <c r="I68" s="80">
        <v>0</v>
      </c>
      <c r="J68" s="80">
        <v>0</v>
      </c>
      <c r="K68" s="80">
        <v>0</v>
      </c>
      <c r="L68" s="80">
        <v>0</v>
      </c>
      <c r="M68" s="80">
        <v>0</v>
      </c>
      <c r="N68" s="80"/>
      <c r="O68" s="80"/>
      <c r="P68" s="80">
        <v>0</v>
      </c>
      <c r="Q68" s="80">
        <v>0</v>
      </c>
      <c r="R68" s="80">
        <v>0</v>
      </c>
      <c r="S68" s="80">
        <v>0</v>
      </c>
      <c r="T68" s="80">
        <v>0</v>
      </c>
      <c r="U68" s="34"/>
      <c r="V68" s="34"/>
      <c r="W68" s="80">
        <v>0</v>
      </c>
      <c r="X68" s="34"/>
      <c r="Y68" s="80">
        <v>0</v>
      </c>
      <c r="Z68" s="80">
        <v>0</v>
      </c>
      <c r="AA68" s="80">
        <v>0</v>
      </c>
      <c r="AB68" s="80">
        <v>0</v>
      </c>
      <c r="AC68" s="80">
        <v>0</v>
      </c>
      <c r="AD68" s="80">
        <v>0</v>
      </c>
      <c r="AE68" s="80">
        <v>0</v>
      </c>
      <c r="AF68" s="80">
        <v>0</v>
      </c>
    </row>
    <row r="69" spans="1:32" hidden="1" x14ac:dyDescent="0.2">
      <c r="A69" t="s">
        <v>50</v>
      </c>
      <c r="F69" t="s">
        <v>3</v>
      </c>
      <c r="G69" t="s">
        <v>1051</v>
      </c>
      <c r="H69" s="80">
        <v>0</v>
      </c>
      <c r="I69" s="80">
        <v>0</v>
      </c>
      <c r="J69" s="80">
        <v>0</v>
      </c>
      <c r="K69" s="80">
        <v>0</v>
      </c>
      <c r="L69" s="80">
        <v>0</v>
      </c>
      <c r="M69" s="80">
        <v>0</v>
      </c>
      <c r="N69" s="80"/>
      <c r="O69" s="80"/>
      <c r="P69" s="80">
        <v>0</v>
      </c>
      <c r="Q69" s="80">
        <v>0</v>
      </c>
      <c r="R69" s="80">
        <v>0</v>
      </c>
      <c r="S69" s="80">
        <v>0</v>
      </c>
      <c r="T69" s="80">
        <v>0</v>
      </c>
      <c r="U69" s="34"/>
      <c r="V69" s="34"/>
      <c r="W69" s="80">
        <v>0</v>
      </c>
      <c r="X69" s="34"/>
      <c r="Y69" s="80">
        <v>0</v>
      </c>
      <c r="Z69" s="80">
        <v>0</v>
      </c>
      <c r="AA69" s="80">
        <v>0</v>
      </c>
      <c r="AB69" s="80">
        <v>0</v>
      </c>
      <c r="AC69" s="80">
        <v>0</v>
      </c>
      <c r="AD69" s="80">
        <v>0</v>
      </c>
      <c r="AE69" s="80">
        <v>0</v>
      </c>
      <c r="AF69" s="80">
        <v>0</v>
      </c>
    </row>
    <row r="70" spans="1:32" hidden="1" x14ac:dyDescent="0.2">
      <c r="A70" t="s">
        <v>50</v>
      </c>
      <c r="F70" t="s">
        <v>3</v>
      </c>
      <c r="G70" t="s">
        <v>50</v>
      </c>
      <c r="H70" s="80">
        <v>0</v>
      </c>
      <c r="I70" s="80">
        <v>0</v>
      </c>
      <c r="J70" s="80">
        <v>0</v>
      </c>
      <c r="K70" s="80">
        <v>0</v>
      </c>
      <c r="L70" s="80">
        <v>0</v>
      </c>
      <c r="M70" s="80">
        <v>0</v>
      </c>
      <c r="N70" s="80"/>
      <c r="O70" s="80"/>
      <c r="P70" s="80">
        <v>0</v>
      </c>
      <c r="Q70" s="80">
        <v>0</v>
      </c>
      <c r="R70" s="80">
        <v>0</v>
      </c>
      <c r="S70" s="80">
        <v>0</v>
      </c>
      <c r="T70" s="80">
        <v>0</v>
      </c>
      <c r="U70" s="34"/>
      <c r="V70" s="34"/>
      <c r="W70" s="80">
        <v>0</v>
      </c>
      <c r="X70" s="34"/>
      <c r="Y70" s="80">
        <v>0</v>
      </c>
      <c r="Z70" s="80">
        <v>0</v>
      </c>
      <c r="AA70" s="80">
        <v>0</v>
      </c>
      <c r="AB70" s="80">
        <v>0</v>
      </c>
      <c r="AC70" s="80">
        <v>0</v>
      </c>
      <c r="AD70" s="80">
        <v>0</v>
      </c>
      <c r="AE70" s="80">
        <v>0</v>
      </c>
      <c r="AF70" s="80">
        <v>0</v>
      </c>
    </row>
    <row r="71" spans="1:32" hidden="1" x14ac:dyDescent="0.2">
      <c r="A71" t="s">
        <v>50</v>
      </c>
      <c r="F71" t="s">
        <v>3</v>
      </c>
      <c r="G71" t="s">
        <v>1014</v>
      </c>
      <c r="H71" s="80">
        <v>0</v>
      </c>
      <c r="I71" s="80">
        <v>0</v>
      </c>
      <c r="J71" s="80">
        <v>0</v>
      </c>
      <c r="K71" s="80">
        <v>0</v>
      </c>
      <c r="L71" s="80">
        <v>0</v>
      </c>
      <c r="M71" s="80">
        <v>0</v>
      </c>
      <c r="N71" s="80"/>
      <c r="O71" s="80"/>
      <c r="P71" s="80">
        <v>0</v>
      </c>
      <c r="Q71" s="80">
        <v>0</v>
      </c>
      <c r="R71" s="80">
        <v>0</v>
      </c>
      <c r="S71" s="80">
        <v>0</v>
      </c>
      <c r="T71" s="80">
        <v>0</v>
      </c>
      <c r="U71" s="34"/>
      <c r="V71" s="34"/>
      <c r="W71" s="80">
        <v>0</v>
      </c>
      <c r="X71" s="34"/>
      <c r="Y71" s="80">
        <v>0</v>
      </c>
      <c r="Z71" s="80">
        <v>0</v>
      </c>
      <c r="AA71" s="80">
        <v>0</v>
      </c>
      <c r="AB71" s="80">
        <v>0</v>
      </c>
      <c r="AC71" s="80">
        <v>0</v>
      </c>
      <c r="AD71" s="80">
        <v>0</v>
      </c>
      <c r="AE71" s="80">
        <v>0</v>
      </c>
      <c r="AF71" s="80">
        <v>0</v>
      </c>
    </row>
    <row r="72" spans="1:32" hidden="1" x14ac:dyDescent="0.2">
      <c r="A72" t="s">
        <v>50</v>
      </c>
      <c r="F72" t="s">
        <v>3</v>
      </c>
      <c r="G72" t="s">
        <v>1087</v>
      </c>
      <c r="H72" s="80">
        <v>0</v>
      </c>
      <c r="I72" s="80">
        <v>0</v>
      </c>
      <c r="J72" s="80">
        <v>0</v>
      </c>
      <c r="K72" s="80">
        <v>0</v>
      </c>
      <c r="L72" s="80">
        <v>0</v>
      </c>
      <c r="M72" s="80">
        <v>0</v>
      </c>
      <c r="N72" s="80"/>
      <c r="O72" s="80"/>
      <c r="P72" s="80">
        <v>0</v>
      </c>
      <c r="Q72" s="80">
        <v>0</v>
      </c>
      <c r="R72" s="80">
        <v>0</v>
      </c>
      <c r="S72" s="80">
        <v>0</v>
      </c>
      <c r="T72" s="80">
        <v>0</v>
      </c>
      <c r="U72" s="34"/>
      <c r="V72" s="34"/>
      <c r="W72" s="80">
        <v>0</v>
      </c>
      <c r="X72" s="34"/>
      <c r="Y72" s="80">
        <v>0</v>
      </c>
      <c r="Z72" s="80">
        <v>0</v>
      </c>
      <c r="AA72" s="80">
        <v>0</v>
      </c>
      <c r="AB72" s="80">
        <v>0</v>
      </c>
      <c r="AC72" s="80">
        <v>0</v>
      </c>
      <c r="AD72" s="80">
        <v>0</v>
      </c>
      <c r="AE72" s="80">
        <v>0</v>
      </c>
      <c r="AF72" s="80">
        <v>0</v>
      </c>
    </row>
    <row r="73" spans="1:32" hidden="1" x14ac:dyDescent="0.2">
      <c r="A73" t="s">
        <v>48</v>
      </c>
      <c r="F73" t="s">
        <v>13</v>
      </c>
      <c r="G73" t="s">
        <v>996</v>
      </c>
      <c r="H73" s="80">
        <v>0</v>
      </c>
      <c r="I73" s="80">
        <v>0</v>
      </c>
      <c r="J73" s="80">
        <v>0</v>
      </c>
      <c r="K73" s="80">
        <v>0</v>
      </c>
      <c r="L73" s="80">
        <v>0</v>
      </c>
      <c r="M73" s="80">
        <v>0</v>
      </c>
      <c r="N73" s="80"/>
      <c r="O73" s="80"/>
      <c r="P73" s="80">
        <v>0</v>
      </c>
      <c r="Q73" s="80">
        <v>0</v>
      </c>
      <c r="R73" s="80">
        <v>0</v>
      </c>
      <c r="S73" s="80">
        <v>0</v>
      </c>
      <c r="T73" s="80">
        <v>0</v>
      </c>
      <c r="U73" s="34"/>
      <c r="V73" s="34"/>
      <c r="W73" s="80">
        <v>0</v>
      </c>
      <c r="X73" s="34"/>
      <c r="Y73" s="80">
        <v>0</v>
      </c>
      <c r="Z73" s="80">
        <v>0</v>
      </c>
      <c r="AA73" s="80">
        <v>0</v>
      </c>
      <c r="AB73" s="80">
        <v>0</v>
      </c>
      <c r="AC73" s="80">
        <v>0</v>
      </c>
      <c r="AD73" s="80">
        <v>0</v>
      </c>
      <c r="AE73" s="80">
        <v>0</v>
      </c>
      <c r="AF73" s="80">
        <v>0</v>
      </c>
    </row>
    <row r="74" spans="1:32" hidden="1" x14ac:dyDescent="0.2">
      <c r="A74" t="s">
        <v>48</v>
      </c>
      <c r="F74" t="s">
        <v>13</v>
      </c>
      <c r="G74" t="s">
        <v>160</v>
      </c>
      <c r="H74" s="80">
        <v>0</v>
      </c>
      <c r="I74" s="80">
        <v>0</v>
      </c>
      <c r="J74" s="80">
        <v>0</v>
      </c>
      <c r="K74" s="80">
        <v>0</v>
      </c>
      <c r="L74" s="80">
        <v>0</v>
      </c>
      <c r="M74" s="80">
        <v>0</v>
      </c>
      <c r="N74" s="80"/>
      <c r="O74" s="80"/>
      <c r="P74" s="80">
        <v>0</v>
      </c>
      <c r="Q74" s="80">
        <v>0</v>
      </c>
      <c r="R74" s="80">
        <v>0</v>
      </c>
      <c r="S74" s="80">
        <v>0</v>
      </c>
      <c r="T74" s="80">
        <v>0</v>
      </c>
      <c r="U74" s="34"/>
      <c r="V74" s="34"/>
      <c r="W74" s="80">
        <v>0</v>
      </c>
      <c r="X74" s="34"/>
      <c r="Y74" s="80">
        <v>0</v>
      </c>
      <c r="Z74" s="80">
        <v>0</v>
      </c>
      <c r="AA74" s="80">
        <v>0</v>
      </c>
      <c r="AB74" s="80">
        <v>0</v>
      </c>
      <c r="AC74" s="80">
        <v>0</v>
      </c>
      <c r="AD74" s="80">
        <v>0</v>
      </c>
      <c r="AE74" s="80">
        <v>0</v>
      </c>
      <c r="AF74" s="80">
        <v>0</v>
      </c>
    </row>
    <row r="75" spans="1:32" hidden="1" x14ac:dyDescent="0.2">
      <c r="A75" t="s">
        <v>25</v>
      </c>
      <c r="F75" t="s">
        <v>26</v>
      </c>
      <c r="G75" t="s">
        <v>995</v>
      </c>
      <c r="H75" s="80">
        <v>0</v>
      </c>
      <c r="I75" s="80">
        <v>0</v>
      </c>
      <c r="J75" s="80">
        <v>0</v>
      </c>
      <c r="K75" s="80">
        <v>0</v>
      </c>
      <c r="L75" s="80">
        <v>0</v>
      </c>
      <c r="M75" s="80">
        <v>0</v>
      </c>
      <c r="N75" s="80"/>
      <c r="O75" s="80"/>
      <c r="P75" s="80">
        <v>0</v>
      </c>
      <c r="Q75" s="80">
        <v>0</v>
      </c>
      <c r="R75" s="80">
        <v>0</v>
      </c>
      <c r="S75" s="80">
        <v>0</v>
      </c>
      <c r="T75" s="80">
        <v>0</v>
      </c>
      <c r="U75" s="34"/>
      <c r="V75" s="34"/>
      <c r="W75" s="80">
        <v>0</v>
      </c>
      <c r="X75" s="34"/>
      <c r="Y75" s="80">
        <v>0</v>
      </c>
      <c r="Z75" s="80">
        <v>0</v>
      </c>
      <c r="AA75" s="80">
        <v>0</v>
      </c>
      <c r="AB75" s="80">
        <v>0</v>
      </c>
      <c r="AC75" s="80">
        <v>0</v>
      </c>
      <c r="AD75" s="80">
        <v>0</v>
      </c>
      <c r="AE75" s="80">
        <v>0</v>
      </c>
      <c r="AF75" s="80">
        <v>0</v>
      </c>
    </row>
    <row r="76" spans="1:32" hidden="1" x14ac:dyDescent="0.2">
      <c r="A76" t="s">
        <v>25</v>
      </c>
      <c r="F76" t="s">
        <v>26</v>
      </c>
      <c r="G76" t="s">
        <v>1034</v>
      </c>
      <c r="H76" s="80">
        <v>0</v>
      </c>
      <c r="I76" s="80">
        <v>0</v>
      </c>
      <c r="J76" s="80">
        <v>0</v>
      </c>
      <c r="K76" s="80">
        <v>0</v>
      </c>
      <c r="L76" s="80">
        <v>0</v>
      </c>
      <c r="M76" s="80">
        <v>0</v>
      </c>
      <c r="N76" s="80"/>
      <c r="O76" s="80"/>
      <c r="P76" s="80">
        <v>0</v>
      </c>
      <c r="Q76" s="80">
        <v>0</v>
      </c>
      <c r="R76" s="80">
        <v>0</v>
      </c>
      <c r="S76" s="80">
        <v>0</v>
      </c>
      <c r="T76" s="80">
        <v>0</v>
      </c>
      <c r="U76" s="34"/>
      <c r="V76" s="34"/>
      <c r="W76" s="80">
        <v>0</v>
      </c>
      <c r="X76" s="34"/>
      <c r="Y76" s="80">
        <v>0</v>
      </c>
      <c r="Z76" s="80">
        <v>0</v>
      </c>
      <c r="AA76" s="80">
        <v>0</v>
      </c>
      <c r="AB76" s="80">
        <v>0</v>
      </c>
      <c r="AC76" s="80">
        <v>0</v>
      </c>
      <c r="AD76" s="80">
        <v>0</v>
      </c>
      <c r="AE76" s="80">
        <v>0</v>
      </c>
      <c r="AF76" s="80">
        <v>0</v>
      </c>
    </row>
    <row r="77" spans="1:32" hidden="1" x14ac:dyDescent="0.2">
      <c r="A77" t="s">
        <v>25</v>
      </c>
      <c r="F77" t="s">
        <v>26</v>
      </c>
      <c r="G77" t="s">
        <v>103</v>
      </c>
      <c r="H77" s="80">
        <v>0</v>
      </c>
      <c r="I77" s="80">
        <v>0</v>
      </c>
      <c r="J77" s="80">
        <v>0</v>
      </c>
      <c r="K77" s="80">
        <v>0</v>
      </c>
      <c r="L77" s="80">
        <v>0</v>
      </c>
      <c r="M77" s="80">
        <v>0</v>
      </c>
      <c r="N77" s="80"/>
      <c r="O77" s="80"/>
      <c r="P77" s="80">
        <v>0</v>
      </c>
      <c r="Q77" s="80">
        <v>0</v>
      </c>
      <c r="R77" s="80">
        <v>0</v>
      </c>
      <c r="S77" s="80">
        <v>0</v>
      </c>
      <c r="T77" s="80">
        <v>0</v>
      </c>
      <c r="U77" s="34"/>
      <c r="V77" s="34"/>
      <c r="W77" s="80">
        <v>0</v>
      </c>
      <c r="X77" s="34"/>
      <c r="Y77" s="80">
        <v>0</v>
      </c>
      <c r="Z77" s="80">
        <v>0</v>
      </c>
      <c r="AA77" s="80">
        <v>0</v>
      </c>
      <c r="AB77" s="80">
        <v>0</v>
      </c>
      <c r="AC77" s="80">
        <v>0</v>
      </c>
      <c r="AD77" s="80">
        <v>0</v>
      </c>
      <c r="AE77" s="80">
        <v>0</v>
      </c>
      <c r="AF77" s="80">
        <v>0</v>
      </c>
    </row>
    <row r="78" spans="1:32" hidden="1" x14ac:dyDescent="0.2">
      <c r="A78" t="s">
        <v>25</v>
      </c>
      <c r="F78" t="s">
        <v>26</v>
      </c>
      <c r="G78" t="s">
        <v>370</v>
      </c>
      <c r="H78" s="80">
        <v>0</v>
      </c>
      <c r="I78" s="80">
        <v>0</v>
      </c>
      <c r="J78" s="80">
        <v>0</v>
      </c>
      <c r="K78" s="80">
        <v>0</v>
      </c>
      <c r="L78" s="80">
        <v>0</v>
      </c>
      <c r="M78" s="80">
        <v>0</v>
      </c>
      <c r="N78" s="80"/>
      <c r="O78" s="80"/>
      <c r="P78" s="80">
        <v>0</v>
      </c>
      <c r="Q78" s="80">
        <v>0</v>
      </c>
      <c r="R78" s="80">
        <v>0</v>
      </c>
      <c r="S78" s="80">
        <v>0</v>
      </c>
      <c r="T78" s="80">
        <v>0</v>
      </c>
      <c r="U78" s="34"/>
      <c r="V78" s="34"/>
      <c r="W78" s="80">
        <v>0</v>
      </c>
      <c r="X78" s="34"/>
      <c r="Y78" s="80">
        <v>0</v>
      </c>
      <c r="Z78" s="80">
        <v>0</v>
      </c>
      <c r="AA78" s="80">
        <v>0</v>
      </c>
      <c r="AB78" s="80">
        <v>0</v>
      </c>
      <c r="AC78" s="80">
        <v>0</v>
      </c>
      <c r="AD78" s="80">
        <v>0</v>
      </c>
      <c r="AE78" s="80">
        <v>0</v>
      </c>
      <c r="AF78" s="80">
        <v>0</v>
      </c>
    </row>
    <row r="79" spans="1:32" hidden="1" x14ac:dyDescent="0.2">
      <c r="A79" t="s">
        <v>25</v>
      </c>
      <c r="F79" t="s">
        <v>26</v>
      </c>
      <c r="G79" t="s">
        <v>191</v>
      </c>
      <c r="H79" s="80">
        <v>0</v>
      </c>
      <c r="I79" s="80">
        <v>0</v>
      </c>
      <c r="J79" s="80">
        <v>0</v>
      </c>
      <c r="K79" s="80">
        <v>0</v>
      </c>
      <c r="L79" s="80">
        <v>0</v>
      </c>
      <c r="M79" s="80">
        <v>0</v>
      </c>
      <c r="N79" s="80"/>
      <c r="O79" s="80"/>
      <c r="P79" s="80">
        <v>0</v>
      </c>
      <c r="Q79" s="80">
        <v>0</v>
      </c>
      <c r="R79" s="80">
        <v>0</v>
      </c>
      <c r="S79" s="80">
        <v>0</v>
      </c>
      <c r="T79" s="80">
        <v>0</v>
      </c>
      <c r="U79" s="34"/>
      <c r="V79" s="34"/>
      <c r="W79" s="80">
        <v>0</v>
      </c>
      <c r="X79" s="34"/>
      <c r="Y79" s="80">
        <v>0</v>
      </c>
      <c r="Z79" s="80">
        <v>0</v>
      </c>
      <c r="AA79" s="80">
        <v>0</v>
      </c>
      <c r="AB79" s="80">
        <v>0</v>
      </c>
      <c r="AC79" s="80">
        <v>0</v>
      </c>
      <c r="AD79" s="80">
        <v>0</v>
      </c>
      <c r="AE79" s="80">
        <v>0</v>
      </c>
      <c r="AF79" s="80">
        <v>0</v>
      </c>
    </row>
    <row r="80" spans="1:32" hidden="1" x14ac:dyDescent="0.2">
      <c r="A80" t="s">
        <v>25</v>
      </c>
      <c r="F80" t="s">
        <v>26</v>
      </c>
      <c r="G80" t="s">
        <v>301</v>
      </c>
      <c r="H80" s="80">
        <v>0</v>
      </c>
      <c r="I80" s="80">
        <v>0</v>
      </c>
      <c r="J80" s="80">
        <v>0</v>
      </c>
      <c r="K80" s="80">
        <v>0</v>
      </c>
      <c r="L80" s="80">
        <v>0</v>
      </c>
      <c r="M80" s="80">
        <v>0</v>
      </c>
      <c r="N80" s="80"/>
      <c r="O80" s="80"/>
      <c r="P80" s="80">
        <v>0</v>
      </c>
      <c r="Q80" s="80">
        <v>0</v>
      </c>
      <c r="R80" s="80">
        <v>0</v>
      </c>
      <c r="S80" s="80">
        <v>0</v>
      </c>
      <c r="T80" s="80">
        <v>0</v>
      </c>
      <c r="U80" s="34"/>
      <c r="V80" s="34"/>
      <c r="W80" s="80">
        <v>0</v>
      </c>
      <c r="X80" s="34"/>
      <c r="Y80" s="80">
        <v>0</v>
      </c>
      <c r="Z80" s="80">
        <v>0</v>
      </c>
      <c r="AA80" s="80">
        <v>0</v>
      </c>
      <c r="AB80" s="80">
        <v>0</v>
      </c>
      <c r="AC80" s="80">
        <v>0</v>
      </c>
      <c r="AD80" s="80">
        <v>0</v>
      </c>
      <c r="AE80" s="80">
        <v>0</v>
      </c>
      <c r="AF80" s="80">
        <v>0</v>
      </c>
    </row>
    <row r="81" spans="1:32" hidden="1" x14ac:dyDescent="0.2">
      <c r="A81" t="s">
        <v>25</v>
      </c>
      <c r="F81" t="s">
        <v>26</v>
      </c>
      <c r="G81" t="s">
        <v>1000</v>
      </c>
      <c r="H81" s="80">
        <v>0</v>
      </c>
      <c r="I81" s="80">
        <v>0</v>
      </c>
      <c r="J81" s="80">
        <v>0</v>
      </c>
      <c r="K81" s="80">
        <v>0</v>
      </c>
      <c r="L81" s="80">
        <v>0</v>
      </c>
      <c r="M81" s="80">
        <v>0</v>
      </c>
      <c r="N81" s="80"/>
      <c r="O81" s="80"/>
      <c r="P81" s="80">
        <v>0</v>
      </c>
      <c r="Q81" s="80">
        <v>0</v>
      </c>
      <c r="R81" s="80">
        <v>0</v>
      </c>
      <c r="S81" s="80">
        <v>0</v>
      </c>
      <c r="T81" s="80">
        <v>0</v>
      </c>
      <c r="U81" s="34"/>
      <c r="V81" s="34"/>
      <c r="W81" s="80">
        <v>0</v>
      </c>
      <c r="X81" s="34"/>
      <c r="Y81" s="80">
        <v>0</v>
      </c>
      <c r="Z81" s="80">
        <v>0</v>
      </c>
      <c r="AA81" s="80">
        <v>0</v>
      </c>
      <c r="AB81" s="80">
        <v>0</v>
      </c>
      <c r="AC81" s="80">
        <v>0</v>
      </c>
      <c r="AD81" s="80">
        <v>0</v>
      </c>
      <c r="AE81" s="80">
        <v>0</v>
      </c>
      <c r="AF81" s="80">
        <v>0</v>
      </c>
    </row>
    <row r="82" spans="1:32" hidden="1" x14ac:dyDescent="0.2">
      <c r="A82" t="s">
        <v>1033</v>
      </c>
      <c r="F82" t="s">
        <v>953</v>
      </c>
      <c r="G82" t="s">
        <v>1032</v>
      </c>
      <c r="H82" s="80">
        <v>0</v>
      </c>
      <c r="I82" s="80">
        <v>0</v>
      </c>
      <c r="J82" s="80">
        <v>0</v>
      </c>
      <c r="K82" s="80">
        <v>0</v>
      </c>
      <c r="L82" s="80">
        <v>0</v>
      </c>
      <c r="M82" s="80">
        <v>0</v>
      </c>
      <c r="N82" s="80"/>
      <c r="O82" s="80"/>
      <c r="P82" s="80">
        <v>0</v>
      </c>
      <c r="Q82" s="80">
        <v>0</v>
      </c>
      <c r="R82" s="80">
        <v>0</v>
      </c>
      <c r="S82" s="80">
        <v>0</v>
      </c>
      <c r="T82" s="80">
        <v>0</v>
      </c>
      <c r="U82" s="34"/>
      <c r="V82" s="34"/>
      <c r="W82" s="80">
        <v>0</v>
      </c>
      <c r="X82" s="34"/>
      <c r="Y82" s="80">
        <v>0</v>
      </c>
      <c r="Z82" s="80">
        <v>0</v>
      </c>
      <c r="AA82" s="80">
        <v>0</v>
      </c>
      <c r="AB82" s="80">
        <v>0</v>
      </c>
      <c r="AC82" s="80">
        <v>0</v>
      </c>
      <c r="AD82" s="80">
        <v>0</v>
      </c>
      <c r="AE82" s="80">
        <v>0</v>
      </c>
      <c r="AF82" s="80">
        <v>0</v>
      </c>
    </row>
    <row r="83" spans="1:32" hidden="1" x14ac:dyDescent="0.2">
      <c r="A83" t="s">
        <v>1033</v>
      </c>
      <c r="F83" t="s">
        <v>953</v>
      </c>
      <c r="G83" t="s">
        <v>1054</v>
      </c>
      <c r="H83" s="80">
        <v>0</v>
      </c>
      <c r="I83" s="80">
        <v>0</v>
      </c>
      <c r="J83" s="80">
        <v>0</v>
      </c>
      <c r="K83" s="80">
        <v>0</v>
      </c>
      <c r="L83" s="80">
        <v>0</v>
      </c>
      <c r="M83" s="80">
        <v>0</v>
      </c>
      <c r="N83" s="80"/>
      <c r="O83" s="80"/>
      <c r="P83" s="80">
        <v>0</v>
      </c>
      <c r="Q83" s="80">
        <v>0</v>
      </c>
      <c r="R83" s="80">
        <v>0</v>
      </c>
      <c r="S83" s="80">
        <v>0</v>
      </c>
      <c r="T83" s="80">
        <v>0</v>
      </c>
      <c r="U83" s="34"/>
      <c r="V83" s="34"/>
      <c r="W83" s="80">
        <v>0</v>
      </c>
      <c r="X83" s="34"/>
      <c r="Y83" s="80">
        <v>0</v>
      </c>
      <c r="Z83" s="80">
        <v>0</v>
      </c>
      <c r="AA83" s="80">
        <v>0</v>
      </c>
      <c r="AB83" s="80">
        <v>0</v>
      </c>
      <c r="AC83" s="80">
        <v>0</v>
      </c>
      <c r="AD83" s="80">
        <v>0</v>
      </c>
      <c r="AE83" s="80">
        <v>0</v>
      </c>
      <c r="AF83" s="80">
        <v>0</v>
      </c>
    </row>
    <row r="84" spans="1:32" hidden="1" x14ac:dyDescent="0.2">
      <c r="A84" t="s">
        <v>1059</v>
      </c>
      <c r="F84" t="s">
        <v>13</v>
      </c>
      <c r="G84" t="s">
        <v>1058</v>
      </c>
      <c r="H84" s="80">
        <v>0</v>
      </c>
      <c r="I84" s="80">
        <v>0</v>
      </c>
      <c r="J84" s="80">
        <v>0</v>
      </c>
      <c r="K84" s="80">
        <v>0</v>
      </c>
      <c r="L84" s="80">
        <v>0</v>
      </c>
      <c r="M84" s="80">
        <v>0</v>
      </c>
      <c r="N84" s="80"/>
      <c r="O84" s="80"/>
      <c r="P84" s="80">
        <v>0</v>
      </c>
      <c r="Q84" s="80">
        <v>0</v>
      </c>
      <c r="R84" s="80">
        <v>0</v>
      </c>
      <c r="S84" s="80">
        <v>0</v>
      </c>
      <c r="T84" s="80">
        <v>0</v>
      </c>
      <c r="U84" s="34"/>
      <c r="V84" s="34"/>
      <c r="W84" s="80">
        <v>0</v>
      </c>
      <c r="X84" s="34"/>
      <c r="Y84" s="80">
        <v>0</v>
      </c>
      <c r="Z84" s="80">
        <v>0</v>
      </c>
      <c r="AA84" s="80">
        <v>0</v>
      </c>
      <c r="AB84" s="80">
        <v>0</v>
      </c>
      <c r="AC84" s="80">
        <v>0</v>
      </c>
      <c r="AD84" s="80">
        <v>0</v>
      </c>
      <c r="AE84" s="80">
        <v>0</v>
      </c>
      <c r="AF84" s="80">
        <v>0</v>
      </c>
    </row>
    <row r="85" spans="1:32" hidden="1" x14ac:dyDescent="0.2">
      <c r="A85" t="s">
        <v>5</v>
      </c>
      <c r="F85" t="s">
        <v>3</v>
      </c>
      <c r="G85" t="s">
        <v>4</v>
      </c>
      <c r="H85" s="80">
        <v>0</v>
      </c>
      <c r="I85" s="80">
        <v>0</v>
      </c>
      <c r="J85" s="80">
        <v>0</v>
      </c>
      <c r="K85" s="80">
        <v>0</v>
      </c>
      <c r="L85" s="80">
        <v>0</v>
      </c>
      <c r="M85" s="80">
        <v>0</v>
      </c>
      <c r="N85" s="80"/>
      <c r="O85" s="80"/>
      <c r="P85" s="80">
        <v>0</v>
      </c>
      <c r="Q85" s="80">
        <v>0</v>
      </c>
      <c r="R85" s="80">
        <v>0</v>
      </c>
      <c r="S85" s="80">
        <v>0</v>
      </c>
      <c r="T85" s="80">
        <v>0</v>
      </c>
      <c r="U85" s="34"/>
      <c r="V85" s="34"/>
      <c r="W85" s="80">
        <v>0</v>
      </c>
      <c r="X85" s="34"/>
      <c r="Y85" s="80">
        <v>0</v>
      </c>
      <c r="Z85" s="80">
        <v>0</v>
      </c>
      <c r="AA85" s="80">
        <v>0</v>
      </c>
      <c r="AB85" s="80">
        <v>0</v>
      </c>
      <c r="AC85" s="80">
        <v>0</v>
      </c>
      <c r="AD85" s="80">
        <v>0</v>
      </c>
      <c r="AE85" s="80">
        <v>0</v>
      </c>
      <c r="AF85" s="80">
        <v>0</v>
      </c>
    </row>
    <row r="86" spans="1:32" hidden="1" x14ac:dyDescent="0.2">
      <c r="A86" t="s">
        <v>5</v>
      </c>
      <c r="F86" t="s">
        <v>3</v>
      </c>
      <c r="G86" t="s">
        <v>10</v>
      </c>
      <c r="H86" s="80">
        <v>0</v>
      </c>
      <c r="I86" s="80">
        <v>0</v>
      </c>
      <c r="J86" s="80">
        <v>0</v>
      </c>
      <c r="K86" s="80">
        <v>0</v>
      </c>
      <c r="L86" s="80">
        <v>0</v>
      </c>
      <c r="M86" s="80">
        <v>0</v>
      </c>
      <c r="N86" s="80"/>
      <c r="O86" s="80"/>
      <c r="P86" s="80">
        <v>0</v>
      </c>
      <c r="Q86" s="80">
        <v>0</v>
      </c>
      <c r="R86" s="80">
        <v>0</v>
      </c>
      <c r="S86" s="80">
        <v>0</v>
      </c>
      <c r="T86" s="80">
        <v>0</v>
      </c>
      <c r="U86" s="34"/>
      <c r="V86" s="34"/>
      <c r="W86" s="80">
        <v>0</v>
      </c>
      <c r="X86" s="34"/>
      <c r="Y86" s="80">
        <v>0</v>
      </c>
      <c r="Z86" s="80">
        <v>0</v>
      </c>
      <c r="AA86" s="80">
        <v>0</v>
      </c>
      <c r="AB86" s="80">
        <v>0</v>
      </c>
      <c r="AC86" s="80">
        <v>0</v>
      </c>
      <c r="AD86" s="80">
        <v>0</v>
      </c>
      <c r="AE86" s="80">
        <v>0</v>
      </c>
      <c r="AF86" s="80">
        <v>0</v>
      </c>
    </row>
    <row r="87" spans="1:32" hidden="1" x14ac:dyDescent="0.2">
      <c r="A87" t="s">
        <v>5</v>
      </c>
      <c r="F87" t="s">
        <v>3</v>
      </c>
      <c r="G87" t="s">
        <v>1028</v>
      </c>
      <c r="H87" s="80">
        <v>0</v>
      </c>
      <c r="I87" s="80">
        <v>0</v>
      </c>
      <c r="J87" s="80">
        <v>0</v>
      </c>
      <c r="K87" s="80">
        <v>0</v>
      </c>
      <c r="L87" s="80">
        <v>0</v>
      </c>
      <c r="M87" s="80">
        <v>0</v>
      </c>
      <c r="N87" s="80"/>
      <c r="O87" s="80"/>
      <c r="P87" s="80">
        <v>0</v>
      </c>
      <c r="Q87" s="80">
        <v>0</v>
      </c>
      <c r="R87" s="80">
        <v>0</v>
      </c>
      <c r="S87" s="80">
        <v>0</v>
      </c>
      <c r="T87" s="80">
        <v>0</v>
      </c>
      <c r="U87" s="34"/>
      <c r="V87" s="34"/>
      <c r="W87" s="80">
        <v>0</v>
      </c>
      <c r="X87" s="34"/>
      <c r="Y87" s="80">
        <v>0</v>
      </c>
      <c r="Z87" s="80">
        <v>0</v>
      </c>
      <c r="AA87" s="80">
        <v>0</v>
      </c>
      <c r="AB87" s="80">
        <v>0</v>
      </c>
      <c r="AC87" s="80">
        <v>0</v>
      </c>
      <c r="AD87" s="80">
        <v>0</v>
      </c>
      <c r="AE87" s="80">
        <v>0</v>
      </c>
      <c r="AF87" s="80">
        <v>0</v>
      </c>
    </row>
    <row r="88" spans="1:32" hidden="1" x14ac:dyDescent="0.2">
      <c r="A88" t="s">
        <v>5</v>
      </c>
      <c r="F88" t="s">
        <v>3</v>
      </c>
      <c r="G88" t="s">
        <v>1030</v>
      </c>
      <c r="H88" s="80">
        <v>0</v>
      </c>
      <c r="I88" s="80">
        <v>0</v>
      </c>
      <c r="J88" s="80">
        <v>0</v>
      </c>
      <c r="K88" s="80">
        <v>0</v>
      </c>
      <c r="L88" s="80">
        <v>0</v>
      </c>
      <c r="M88" s="80">
        <v>0</v>
      </c>
      <c r="N88" s="80"/>
      <c r="O88" s="80"/>
      <c r="P88" s="80">
        <v>0</v>
      </c>
      <c r="Q88" s="80">
        <v>0</v>
      </c>
      <c r="R88" s="80">
        <v>0</v>
      </c>
      <c r="S88" s="80">
        <v>0</v>
      </c>
      <c r="T88" s="80">
        <v>0</v>
      </c>
      <c r="U88" s="34"/>
      <c r="V88" s="34"/>
      <c r="W88" s="80">
        <v>0</v>
      </c>
      <c r="X88" s="34"/>
      <c r="Y88" s="80">
        <v>0</v>
      </c>
      <c r="Z88" s="80">
        <v>0</v>
      </c>
      <c r="AA88" s="80">
        <v>0</v>
      </c>
      <c r="AB88" s="80">
        <v>0</v>
      </c>
      <c r="AC88" s="80">
        <v>0</v>
      </c>
      <c r="AD88" s="80">
        <v>0</v>
      </c>
      <c r="AE88" s="80">
        <v>0</v>
      </c>
      <c r="AF88" s="80">
        <v>0</v>
      </c>
    </row>
    <row r="89" spans="1:32" hidden="1" x14ac:dyDescent="0.2">
      <c r="A89" t="s">
        <v>5</v>
      </c>
      <c r="F89" t="s">
        <v>3</v>
      </c>
      <c r="G89" t="s">
        <v>1031</v>
      </c>
      <c r="H89" s="80">
        <v>0</v>
      </c>
      <c r="I89" s="80">
        <v>0</v>
      </c>
      <c r="J89" s="80">
        <v>0</v>
      </c>
      <c r="K89" s="80">
        <v>0</v>
      </c>
      <c r="L89" s="80">
        <v>0</v>
      </c>
      <c r="M89" s="80">
        <v>0</v>
      </c>
      <c r="N89" s="80"/>
      <c r="O89" s="80"/>
      <c r="P89" s="80">
        <v>0</v>
      </c>
      <c r="Q89" s="80">
        <v>0</v>
      </c>
      <c r="R89" s="80">
        <v>0</v>
      </c>
      <c r="S89" s="80">
        <v>0</v>
      </c>
      <c r="T89" s="80">
        <v>0</v>
      </c>
      <c r="U89" s="34"/>
      <c r="V89" s="34"/>
      <c r="W89" s="80">
        <v>0</v>
      </c>
      <c r="X89" s="34"/>
      <c r="Y89" s="80">
        <v>0</v>
      </c>
      <c r="Z89" s="80">
        <v>0</v>
      </c>
      <c r="AA89" s="80">
        <v>0</v>
      </c>
      <c r="AB89" s="80">
        <v>0</v>
      </c>
      <c r="AC89" s="80">
        <v>0</v>
      </c>
      <c r="AD89" s="80">
        <v>0</v>
      </c>
      <c r="AE89" s="80">
        <v>0</v>
      </c>
      <c r="AF89" s="80">
        <v>0</v>
      </c>
    </row>
    <row r="90" spans="1:32" hidden="1" x14ac:dyDescent="0.2">
      <c r="A90" t="s">
        <v>5</v>
      </c>
      <c r="F90" t="s">
        <v>3</v>
      </c>
      <c r="G90" t="s">
        <v>33</v>
      </c>
      <c r="H90" s="80">
        <v>0</v>
      </c>
      <c r="I90" s="80">
        <v>0</v>
      </c>
      <c r="J90" s="80">
        <v>0</v>
      </c>
      <c r="K90" s="80">
        <v>0</v>
      </c>
      <c r="L90" s="80">
        <v>0</v>
      </c>
      <c r="M90" s="80">
        <v>0</v>
      </c>
      <c r="N90" s="80"/>
      <c r="O90" s="80"/>
      <c r="P90" s="80">
        <v>0</v>
      </c>
      <c r="Q90" s="80">
        <v>0</v>
      </c>
      <c r="R90" s="80">
        <v>0</v>
      </c>
      <c r="S90" s="80">
        <v>0</v>
      </c>
      <c r="T90" s="80">
        <v>0</v>
      </c>
      <c r="U90" s="34"/>
      <c r="V90" s="34"/>
      <c r="W90" s="80">
        <v>0</v>
      </c>
      <c r="X90" s="34"/>
      <c r="Y90" s="80">
        <v>0</v>
      </c>
      <c r="Z90" s="80">
        <v>0</v>
      </c>
      <c r="AA90" s="80">
        <v>0</v>
      </c>
      <c r="AB90" s="80">
        <v>0</v>
      </c>
      <c r="AC90" s="80">
        <v>0</v>
      </c>
      <c r="AD90" s="80">
        <v>0</v>
      </c>
      <c r="AE90" s="80">
        <v>0</v>
      </c>
      <c r="AF90" s="80">
        <v>0</v>
      </c>
    </row>
    <row r="91" spans="1:32" hidden="1" x14ac:dyDescent="0.2">
      <c r="A91" t="s">
        <v>5</v>
      </c>
      <c r="F91" t="s">
        <v>3</v>
      </c>
      <c r="G91" t="s">
        <v>36</v>
      </c>
      <c r="H91" s="80">
        <v>0</v>
      </c>
      <c r="I91" s="80">
        <v>0</v>
      </c>
      <c r="J91" s="80">
        <v>0</v>
      </c>
      <c r="K91" s="80">
        <v>0</v>
      </c>
      <c r="L91" s="80">
        <v>0</v>
      </c>
      <c r="M91" s="80">
        <v>0</v>
      </c>
      <c r="N91" s="80"/>
      <c r="O91" s="80"/>
      <c r="P91" s="80">
        <v>0</v>
      </c>
      <c r="Q91" s="80">
        <v>0</v>
      </c>
      <c r="R91" s="80">
        <v>0</v>
      </c>
      <c r="S91" s="80">
        <v>0</v>
      </c>
      <c r="T91" s="80">
        <v>0</v>
      </c>
      <c r="U91" s="34"/>
      <c r="V91" s="34"/>
      <c r="W91" s="80">
        <v>0</v>
      </c>
      <c r="X91" s="34"/>
      <c r="Y91" s="80">
        <v>0</v>
      </c>
      <c r="Z91" s="80">
        <v>0</v>
      </c>
      <c r="AA91" s="80">
        <v>0</v>
      </c>
      <c r="AB91" s="80">
        <v>0</v>
      </c>
      <c r="AC91" s="80">
        <v>0</v>
      </c>
      <c r="AD91" s="80">
        <v>0</v>
      </c>
      <c r="AE91" s="80">
        <v>0</v>
      </c>
      <c r="AF91" s="80">
        <v>0</v>
      </c>
    </row>
    <row r="92" spans="1:32" hidden="1" x14ac:dyDescent="0.2">
      <c r="A92" t="s">
        <v>5</v>
      </c>
      <c r="F92" t="s">
        <v>3</v>
      </c>
      <c r="G92" t="s">
        <v>1036</v>
      </c>
      <c r="H92" s="80">
        <v>0</v>
      </c>
      <c r="I92" s="80">
        <v>0</v>
      </c>
      <c r="J92" s="80">
        <v>0</v>
      </c>
      <c r="K92" s="80">
        <v>0</v>
      </c>
      <c r="L92" s="80">
        <v>0</v>
      </c>
      <c r="M92" s="80">
        <v>0</v>
      </c>
      <c r="N92" s="80"/>
      <c r="O92" s="80"/>
      <c r="P92" s="80">
        <v>0</v>
      </c>
      <c r="Q92" s="80">
        <v>0</v>
      </c>
      <c r="R92" s="80">
        <v>0</v>
      </c>
      <c r="S92" s="80">
        <v>0</v>
      </c>
      <c r="T92" s="80">
        <v>0</v>
      </c>
      <c r="U92" s="34"/>
      <c r="V92" s="34"/>
      <c r="W92" s="80">
        <v>0</v>
      </c>
      <c r="X92" s="34"/>
      <c r="Y92" s="80">
        <v>0</v>
      </c>
      <c r="Z92" s="80">
        <v>0</v>
      </c>
      <c r="AA92" s="80">
        <v>0</v>
      </c>
      <c r="AB92" s="80">
        <v>0</v>
      </c>
      <c r="AC92" s="80">
        <v>0</v>
      </c>
      <c r="AD92" s="80">
        <v>0</v>
      </c>
      <c r="AE92" s="80">
        <v>0</v>
      </c>
      <c r="AF92" s="80">
        <v>0</v>
      </c>
    </row>
    <row r="93" spans="1:32" hidden="1" x14ac:dyDescent="0.2">
      <c r="A93" t="s">
        <v>5</v>
      </c>
      <c r="F93" t="s">
        <v>3</v>
      </c>
      <c r="G93" t="s">
        <v>37</v>
      </c>
      <c r="H93" s="80">
        <v>0</v>
      </c>
      <c r="I93" s="80">
        <v>0</v>
      </c>
      <c r="J93" s="80">
        <v>0</v>
      </c>
      <c r="K93" s="80">
        <v>0</v>
      </c>
      <c r="L93" s="80">
        <v>0</v>
      </c>
      <c r="M93" s="80">
        <v>0</v>
      </c>
      <c r="N93" s="80"/>
      <c r="O93" s="80"/>
      <c r="P93" s="80">
        <v>0</v>
      </c>
      <c r="Q93" s="80">
        <v>0</v>
      </c>
      <c r="R93" s="80">
        <v>0</v>
      </c>
      <c r="S93" s="80">
        <v>0</v>
      </c>
      <c r="T93" s="80">
        <v>0</v>
      </c>
      <c r="U93" s="34"/>
      <c r="V93" s="34"/>
      <c r="W93" s="80">
        <v>0</v>
      </c>
      <c r="X93" s="34"/>
      <c r="Y93" s="80">
        <v>0</v>
      </c>
      <c r="Z93" s="80">
        <v>0</v>
      </c>
      <c r="AA93" s="80">
        <v>0</v>
      </c>
      <c r="AB93" s="80">
        <v>0</v>
      </c>
      <c r="AC93" s="80">
        <v>0</v>
      </c>
      <c r="AD93" s="80">
        <v>0</v>
      </c>
      <c r="AE93" s="80">
        <v>0</v>
      </c>
      <c r="AF93" s="80">
        <v>0</v>
      </c>
    </row>
    <row r="94" spans="1:32" hidden="1" x14ac:dyDescent="0.2">
      <c r="A94" t="s">
        <v>5</v>
      </c>
      <c r="F94" t="s">
        <v>3</v>
      </c>
      <c r="G94" t="s">
        <v>44</v>
      </c>
      <c r="H94" s="80">
        <v>0</v>
      </c>
      <c r="I94" s="80">
        <v>0</v>
      </c>
      <c r="J94" s="80">
        <v>0</v>
      </c>
      <c r="K94" s="80">
        <v>0</v>
      </c>
      <c r="L94" s="80">
        <v>0</v>
      </c>
      <c r="M94" s="80">
        <v>0</v>
      </c>
      <c r="N94" s="80"/>
      <c r="O94" s="80"/>
      <c r="P94" s="80">
        <v>0</v>
      </c>
      <c r="Q94" s="80">
        <v>0</v>
      </c>
      <c r="R94" s="80">
        <v>0</v>
      </c>
      <c r="S94" s="80">
        <v>0</v>
      </c>
      <c r="T94" s="80">
        <v>0</v>
      </c>
      <c r="U94" s="34"/>
      <c r="V94" s="34"/>
      <c r="W94" s="80">
        <v>0</v>
      </c>
      <c r="X94" s="34"/>
      <c r="Y94" s="80">
        <v>0</v>
      </c>
      <c r="Z94" s="80">
        <v>0</v>
      </c>
      <c r="AA94" s="80">
        <v>0</v>
      </c>
      <c r="AB94" s="80">
        <v>0</v>
      </c>
      <c r="AC94" s="80">
        <v>0</v>
      </c>
      <c r="AD94" s="80">
        <v>0</v>
      </c>
      <c r="AE94" s="80">
        <v>0</v>
      </c>
      <c r="AF94" s="80" t="e">
        <v>#DIV/0!</v>
      </c>
    </row>
    <row r="95" spans="1:32" hidden="1" x14ac:dyDescent="0.2">
      <c r="A95" t="s">
        <v>5</v>
      </c>
      <c r="F95" t="s">
        <v>3</v>
      </c>
      <c r="G95" t="s">
        <v>58</v>
      </c>
      <c r="H95" s="80">
        <v>0</v>
      </c>
      <c r="I95" s="80">
        <v>0</v>
      </c>
      <c r="J95" s="80">
        <v>0</v>
      </c>
      <c r="K95" s="80">
        <v>0</v>
      </c>
      <c r="L95" s="80">
        <v>0</v>
      </c>
      <c r="M95" s="80">
        <v>0</v>
      </c>
      <c r="N95" s="80"/>
      <c r="O95" s="80"/>
      <c r="P95" s="80">
        <v>0</v>
      </c>
      <c r="Q95" s="80">
        <v>0</v>
      </c>
      <c r="R95" s="80">
        <v>0</v>
      </c>
      <c r="S95" s="80">
        <v>0</v>
      </c>
      <c r="T95" s="80">
        <v>0</v>
      </c>
      <c r="U95" s="34"/>
      <c r="V95" s="34"/>
      <c r="W95" s="80">
        <v>0</v>
      </c>
      <c r="X95" s="34"/>
      <c r="Y95" s="80">
        <v>0</v>
      </c>
      <c r="Z95" s="80">
        <v>0</v>
      </c>
      <c r="AA95" s="80">
        <v>0</v>
      </c>
      <c r="AB95" s="80">
        <v>0</v>
      </c>
      <c r="AC95" s="80">
        <v>0</v>
      </c>
      <c r="AD95" s="80">
        <v>0</v>
      </c>
      <c r="AE95" s="80">
        <v>0</v>
      </c>
      <c r="AF95" s="80">
        <v>0</v>
      </c>
    </row>
    <row r="96" spans="1:32" hidden="1" x14ac:dyDescent="0.2">
      <c r="A96" t="s">
        <v>5</v>
      </c>
      <c r="F96" t="s">
        <v>3</v>
      </c>
      <c r="G96" t="s">
        <v>60</v>
      </c>
      <c r="H96" s="80">
        <v>0</v>
      </c>
      <c r="I96" s="80">
        <v>0</v>
      </c>
      <c r="J96" s="80">
        <v>0</v>
      </c>
      <c r="K96" s="80">
        <v>0</v>
      </c>
      <c r="L96" s="80">
        <v>0</v>
      </c>
      <c r="M96" s="80">
        <v>0</v>
      </c>
      <c r="N96" s="80"/>
      <c r="O96" s="80"/>
      <c r="P96" s="80">
        <v>0</v>
      </c>
      <c r="Q96" s="80">
        <v>0</v>
      </c>
      <c r="R96" s="80">
        <v>0</v>
      </c>
      <c r="S96" s="80">
        <v>0</v>
      </c>
      <c r="T96" s="80">
        <v>0</v>
      </c>
      <c r="U96" s="34"/>
      <c r="V96" s="34"/>
      <c r="W96" s="80">
        <v>0</v>
      </c>
      <c r="X96" s="34"/>
      <c r="Y96" s="80">
        <v>0</v>
      </c>
      <c r="Z96" s="80">
        <v>0</v>
      </c>
      <c r="AA96" s="80">
        <v>0</v>
      </c>
      <c r="AB96" s="80">
        <v>0</v>
      </c>
      <c r="AC96" s="80">
        <v>0</v>
      </c>
      <c r="AD96" s="80">
        <v>0</v>
      </c>
      <c r="AE96" s="80">
        <v>0</v>
      </c>
      <c r="AF96" s="80">
        <v>0</v>
      </c>
    </row>
    <row r="97" spans="1:32" hidden="1" x14ac:dyDescent="0.2">
      <c r="A97" t="s">
        <v>5</v>
      </c>
      <c r="F97" t="s">
        <v>3</v>
      </c>
      <c r="G97" t="s">
        <v>70</v>
      </c>
      <c r="H97" s="80">
        <v>0</v>
      </c>
      <c r="I97" s="80">
        <v>0</v>
      </c>
      <c r="J97" s="80">
        <v>0</v>
      </c>
      <c r="K97" s="80">
        <v>0</v>
      </c>
      <c r="L97" s="80">
        <v>0</v>
      </c>
      <c r="M97" s="80">
        <v>0</v>
      </c>
      <c r="N97" s="80"/>
      <c r="O97" s="80"/>
      <c r="P97" s="80">
        <v>0</v>
      </c>
      <c r="Q97" s="80">
        <v>0</v>
      </c>
      <c r="R97" s="80">
        <v>0</v>
      </c>
      <c r="S97" s="80">
        <v>0</v>
      </c>
      <c r="T97" s="80">
        <v>0</v>
      </c>
      <c r="U97" s="34"/>
      <c r="V97" s="34"/>
      <c r="W97" s="80">
        <v>0</v>
      </c>
      <c r="X97" s="34"/>
      <c r="Y97" s="80">
        <v>0</v>
      </c>
      <c r="Z97" s="80">
        <v>0</v>
      </c>
      <c r="AA97" s="80">
        <v>0</v>
      </c>
      <c r="AB97" s="80">
        <v>0</v>
      </c>
      <c r="AC97" s="80">
        <v>0</v>
      </c>
      <c r="AD97" s="80">
        <v>0</v>
      </c>
      <c r="AE97" s="80">
        <v>0</v>
      </c>
      <c r="AF97" s="80">
        <v>0</v>
      </c>
    </row>
    <row r="98" spans="1:32" hidden="1" x14ac:dyDescent="0.2">
      <c r="A98" t="s">
        <v>5</v>
      </c>
      <c r="F98" t="s">
        <v>3</v>
      </c>
      <c r="G98" t="s">
        <v>1042</v>
      </c>
      <c r="H98" s="80">
        <v>0</v>
      </c>
      <c r="I98" s="80">
        <v>0</v>
      </c>
      <c r="J98" s="80">
        <v>0</v>
      </c>
      <c r="K98" s="80">
        <v>0</v>
      </c>
      <c r="L98" s="80">
        <v>0</v>
      </c>
      <c r="M98" s="80">
        <v>0</v>
      </c>
      <c r="N98" s="80"/>
      <c r="O98" s="80"/>
      <c r="P98" s="80">
        <v>0</v>
      </c>
      <c r="Q98" s="80">
        <v>0</v>
      </c>
      <c r="R98" s="80">
        <v>0</v>
      </c>
      <c r="S98" s="80">
        <v>0</v>
      </c>
      <c r="T98" s="80">
        <v>0</v>
      </c>
      <c r="U98" s="34"/>
      <c r="V98" s="34"/>
      <c r="W98" s="80">
        <v>0</v>
      </c>
      <c r="X98" s="34"/>
      <c r="Y98" s="80">
        <v>0</v>
      </c>
      <c r="Z98" s="80">
        <v>0</v>
      </c>
      <c r="AA98" s="80">
        <v>0</v>
      </c>
      <c r="AB98" s="80">
        <v>0</v>
      </c>
      <c r="AC98" s="80">
        <v>0</v>
      </c>
      <c r="AD98" s="80">
        <v>0</v>
      </c>
      <c r="AE98" s="80">
        <v>0</v>
      </c>
      <c r="AF98" s="80">
        <v>0</v>
      </c>
    </row>
    <row r="99" spans="1:32" hidden="1" x14ac:dyDescent="0.2">
      <c r="A99" t="s">
        <v>5</v>
      </c>
      <c r="F99" t="s">
        <v>3</v>
      </c>
      <c r="G99" t="s">
        <v>1043</v>
      </c>
      <c r="H99" s="80">
        <v>0</v>
      </c>
      <c r="I99" s="80">
        <v>0</v>
      </c>
      <c r="J99" s="80">
        <v>0</v>
      </c>
      <c r="K99" s="80">
        <v>0</v>
      </c>
      <c r="L99" s="80">
        <v>0</v>
      </c>
      <c r="M99" s="80">
        <v>0</v>
      </c>
      <c r="N99" s="80"/>
      <c r="O99" s="80"/>
      <c r="P99" s="80">
        <v>0</v>
      </c>
      <c r="Q99" s="80">
        <v>0</v>
      </c>
      <c r="R99" s="80">
        <v>0</v>
      </c>
      <c r="S99" s="80">
        <v>0</v>
      </c>
      <c r="T99" s="80">
        <v>0</v>
      </c>
      <c r="U99" s="34"/>
      <c r="V99" s="34"/>
      <c r="W99" s="80">
        <v>0</v>
      </c>
      <c r="X99" s="34"/>
      <c r="Y99" s="80">
        <v>0</v>
      </c>
      <c r="Z99" s="80">
        <v>0</v>
      </c>
      <c r="AA99" s="80">
        <v>0</v>
      </c>
      <c r="AB99" s="80">
        <v>0</v>
      </c>
      <c r="AC99" s="80">
        <v>0</v>
      </c>
      <c r="AD99" s="80">
        <v>0</v>
      </c>
      <c r="AE99" s="80">
        <v>0</v>
      </c>
      <c r="AF99" s="80">
        <v>0</v>
      </c>
    </row>
    <row r="100" spans="1:32" hidden="1" x14ac:dyDescent="0.2">
      <c r="A100" t="s">
        <v>5</v>
      </c>
      <c r="F100" t="s">
        <v>3</v>
      </c>
      <c r="G100" t="s">
        <v>96</v>
      </c>
      <c r="H100" s="80">
        <v>0</v>
      </c>
      <c r="I100" s="80">
        <v>0</v>
      </c>
      <c r="J100" s="80">
        <v>0</v>
      </c>
      <c r="K100" s="80">
        <v>0</v>
      </c>
      <c r="L100" s="80">
        <v>0</v>
      </c>
      <c r="M100" s="80">
        <v>0</v>
      </c>
      <c r="N100" s="80"/>
      <c r="O100" s="80"/>
      <c r="P100" s="80">
        <v>0</v>
      </c>
      <c r="Q100" s="80">
        <v>0</v>
      </c>
      <c r="R100" s="80">
        <v>0</v>
      </c>
      <c r="S100" s="80">
        <v>0</v>
      </c>
      <c r="T100" s="80">
        <v>0</v>
      </c>
      <c r="U100" s="34"/>
      <c r="V100" s="34"/>
      <c r="W100" s="80">
        <v>0</v>
      </c>
      <c r="X100" s="34"/>
      <c r="Y100" s="80">
        <v>0</v>
      </c>
      <c r="Z100" s="80">
        <v>0</v>
      </c>
      <c r="AA100" s="80">
        <v>0</v>
      </c>
      <c r="AB100" s="80">
        <v>0</v>
      </c>
      <c r="AC100" s="80">
        <v>0</v>
      </c>
      <c r="AD100" s="80">
        <v>0</v>
      </c>
      <c r="AE100" s="80">
        <v>0</v>
      </c>
      <c r="AF100" s="80">
        <v>0</v>
      </c>
    </row>
    <row r="101" spans="1:32" hidden="1" x14ac:dyDescent="0.2">
      <c r="A101" t="s">
        <v>5</v>
      </c>
      <c r="F101" t="s">
        <v>3</v>
      </c>
      <c r="G101" t="s">
        <v>1047</v>
      </c>
      <c r="H101" s="80">
        <v>0</v>
      </c>
      <c r="I101" s="80">
        <v>0</v>
      </c>
      <c r="J101" s="80">
        <v>0</v>
      </c>
      <c r="K101" s="80">
        <v>0</v>
      </c>
      <c r="L101" s="80">
        <v>0</v>
      </c>
      <c r="M101" s="80">
        <v>0</v>
      </c>
      <c r="N101" s="80"/>
      <c r="O101" s="80"/>
      <c r="P101" s="80">
        <v>0</v>
      </c>
      <c r="Q101" s="80">
        <v>0</v>
      </c>
      <c r="R101" s="80">
        <v>0</v>
      </c>
      <c r="S101" s="80">
        <v>0</v>
      </c>
      <c r="T101" s="80">
        <v>0</v>
      </c>
      <c r="U101" s="34"/>
      <c r="V101" s="34"/>
      <c r="W101" s="80">
        <v>0</v>
      </c>
      <c r="X101" s="34"/>
      <c r="Y101" s="80">
        <v>0</v>
      </c>
      <c r="Z101" s="80">
        <v>0</v>
      </c>
      <c r="AA101" s="80">
        <v>0</v>
      </c>
      <c r="AB101" s="80">
        <v>0</v>
      </c>
      <c r="AC101" s="80">
        <v>0</v>
      </c>
      <c r="AD101" s="80">
        <v>0</v>
      </c>
      <c r="AE101" s="80">
        <v>0</v>
      </c>
      <c r="AF101" s="80">
        <v>0</v>
      </c>
    </row>
    <row r="102" spans="1:32" hidden="1" x14ac:dyDescent="0.2">
      <c r="A102" t="s">
        <v>5</v>
      </c>
      <c r="F102" t="s">
        <v>3</v>
      </c>
      <c r="G102" t="s">
        <v>998</v>
      </c>
      <c r="H102" s="80">
        <v>0</v>
      </c>
      <c r="I102" s="80">
        <v>0</v>
      </c>
      <c r="J102" s="80">
        <v>0</v>
      </c>
      <c r="K102" s="80">
        <v>0</v>
      </c>
      <c r="L102" s="80">
        <v>0</v>
      </c>
      <c r="M102" s="80">
        <v>0</v>
      </c>
      <c r="N102" s="80"/>
      <c r="O102" s="80"/>
      <c r="P102" s="80">
        <v>0</v>
      </c>
      <c r="Q102" s="80">
        <v>0</v>
      </c>
      <c r="R102" s="80">
        <v>0</v>
      </c>
      <c r="S102" s="80">
        <v>0</v>
      </c>
      <c r="T102" s="80">
        <v>0</v>
      </c>
      <c r="U102" s="34"/>
      <c r="V102" s="34"/>
      <c r="W102" s="80">
        <v>0</v>
      </c>
      <c r="X102" s="34"/>
      <c r="Y102" s="80">
        <v>0</v>
      </c>
      <c r="Z102" s="80">
        <v>0</v>
      </c>
      <c r="AA102" s="80">
        <v>0</v>
      </c>
      <c r="AB102" s="80">
        <v>0</v>
      </c>
      <c r="AC102" s="80">
        <v>0</v>
      </c>
      <c r="AD102" s="80">
        <v>0</v>
      </c>
      <c r="AE102" s="80">
        <v>0</v>
      </c>
      <c r="AF102" s="80">
        <v>0</v>
      </c>
    </row>
    <row r="103" spans="1:32" hidden="1" x14ac:dyDescent="0.2">
      <c r="A103" t="s">
        <v>5</v>
      </c>
      <c r="F103" t="s">
        <v>3</v>
      </c>
      <c r="G103" t="s">
        <v>109</v>
      </c>
      <c r="H103" s="80">
        <v>0</v>
      </c>
      <c r="I103" s="80">
        <v>0</v>
      </c>
      <c r="J103" s="80">
        <v>0</v>
      </c>
      <c r="K103" s="80">
        <v>0</v>
      </c>
      <c r="L103" s="80">
        <v>0</v>
      </c>
      <c r="M103" s="80">
        <v>0</v>
      </c>
      <c r="N103" s="80"/>
      <c r="O103" s="80"/>
      <c r="P103" s="80">
        <v>0</v>
      </c>
      <c r="Q103" s="80">
        <v>0</v>
      </c>
      <c r="R103" s="80">
        <v>0</v>
      </c>
      <c r="S103" s="80">
        <v>0</v>
      </c>
      <c r="T103" s="80">
        <v>0</v>
      </c>
      <c r="U103" s="34"/>
      <c r="V103" s="34"/>
      <c r="W103" s="80">
        <v>0</v>
      </c>
      <c r="X103" s="34"/>
      <c r="Y103" s="80">
        <v>0</v>
      </c>
      <c r="Z103" s="80">
        <v>0</v>
      </c>
      <c r="AA103" s="80">
        <v>0</v>
      </c>
      <c r="AB103" s="80">
        <v>0</v>
      </c>
      <c r="AC103" s="80">
        <v>0</v>
      </c>
      <c r="AD103" s="80">
        <v>0</v>
      </c>
      <c r="AE103" s="80">
        <v>0</v>
      </c>
      <c r="AF103" s="80">
        <v>0</v>
      </c>
    </row>
    <row r="104" spans="1:32" hidden="1" x14ac:dyDescent="0.2">
      <c r="A104" t="s">
        <v>5</v>
      </c>
      <c r="F104" t="s">
        <v>3</v>
      </c>
      <c r="G104" t="s">
        <v>999</v>
      </c>
      <c r="H104" s="80">
        <v>0</v>
      </c>
      <c r="I104" s="80">
        <v>0</v>
      </c>
      <c r="J104" s="80">
        <v>0</v>
      </c>
      <c r="K104" s="80">
        <v>0</v>
      </c>
      <c r="L104" s="80">
        <v>0</v>
      </c>
      <c r="M104" s="80">
        <v>0</v>
      </c>
      <c r="N104" s="80"/>
      <c r="O104" s="80"/>
      <c r="P104" s="80">
        <v>0</v>
      </c>
      <c r="Q104" s="80">
        <v>0</v>
      </c>
      <c r="R104" s="80">
        <v>0</v>
      </c>
      <c r="S104" s="80">
        <v>0</v>
      </c>
      <c r="T104" s="80">
        <v>0</v>
      </c>
      <c r="U104" s="34"/>
      <c r="V104" s="34"/>
      <c r="W104" s="80">
        <v>0</v>
      </c>
      <c r="X104" s="34"/>
      <c r="Y104" s="80">
        <v>0</v>
      </c>
      <c r="Z104" s="80">
        <v>0</v>
      </c>
      <c r="AA104" s="80">
        <v>0</v>
      </c>
      <c r="AB104" s="80">
        <v>0</v>
      </c>
      <c r="AC104" s="80">
        <v>0</v>
      </c>
      <c r="AD104" s="80">
        <v>0</v>
      </c>
      <c r="AE104" s="80">
        <v>0</v>
      </c>
      <c r="AF104" s="80">
        <v>0</v>
      </c>
    </row>
    <row r="105" spans="1:32" hidden="1" x14ac:dyDescent="0.2">
      <c r="A105" t="s">
        <v>5</v>
      </c>
      <c r="F105" t="s">
        <v>3</v>
      </c>
      <c r="G105" t="s">
        <v>134</v>
      </c>
      <c r="H105" s="80">
        <v>0</v>
      </c>
      <c r="I105" s="80">
        <v>0</v>
      </c>
      <c r="J105" s="80">
        <v>0</v>
      </c>
      <c r="K105" s="80">
        <v>0</v>
      </c>
      <c r="L105" s="80">
        <v>0</v>
      </c>
      <c r="M105" s="80">
        <v>0</v>
      </c>
      <c r="N105" s="80"/>
      <c r="O105" s="80"/>
      <c r="P105" s="80">
        <v>0</v>
      </c>
      <c r="Q105" s="80">
        <v>0</v>
      </c>
      <c r="R105" s="80">
        <v>0</v>
      </c>
      <c r="S105" s="80">
        <v>0</v>
      </c>
      <c r="T105" s="80">
        <v>0</v>
      </c>
      <c r="U105" s="34"/>
      <c r="V105" s="34"/>
      <c r="W105" s="80">
        <v>0</v>
      </c>
      <c r="X105" s="34"/>
      <c r="Y105" s="80">
        <v>0</v>
      </c>
      <c r="Z105" s="80">
        <v>0</v>
      </c>
      <c r="AA105" s="80">
        <v>0</v>
      </c>
      <c r="AB105" s="80">
        <v>0</v>
      </c>
      <c r="AC105" s="80">
        <v>0</v>
      </c>
      <c r="AD105" s="80">
        <v>0</v>
      </c>
      <c r="AE105" s="80">
        <v>0</v>
      </c>
      <c r="AF105" s="80">
        <v>0</v>
      </c>
    </row>
    <row r="106" spans="1:32" hidden="1" x14ac:dyDescent="0.2">
      <c r="A106" t="s">
        <v>5</v>
      </c>
      <c r="F106" t="s">
        <v>3</v>
      </c>
      <c r="G106" t="s">
        <v>136</v>
      </c>
      <c r="H106" s="80">
        <v>0</v>
      </c>
      <c r="I106" s="80">
        <v>0</v>
      </c>
      <c r="J106" s="80">
        <v>0</v>
      </c>
      <c r="K106" s="80">
        <v>0</v>
      </c>
      <c r="L106" s="80">
        <v>0</v>
      </c>
      <c r="M106" s="80">
        <v>0</v>
      </c>
      <c r="N106" s="80"/>
      <c r="O106" s="80"/>
      <c r="P106" s="80">
        <v>0</v>
      </c>
      <c r="Q106" s="80">
        <v>0</v>
      </c>
      <c r="R106" s="80">
        <v>0</v>
      </c>
      <c r="S106" s="80">
        <v>0</v>
      </c>
      <c r="T106" s="80">
        <v>0</v>
      </c>
      <c r="U106" s="34"/>
      <c r="V106" s="34"/>
      <c r="W106" s="80">
        <v>0</v>
      </c>
      <c r="X106" s="34"/>
      <c r="Y106" s="80">
        <v>0</v>
      </c>
      <c r="Z106" s="80">
        <v>0</v>
      </c>
      <c r="AA106" s="80">
        <v>0</v>
      </c>
      <c r="AB106" s="80">
        <v>0</v>
      </c>
      <c r="AC106" s="80">
        <v>0</v>
      </c>
      <c r="AD106" s="80">
        <v>0</v>
      </c>
      <c r="AE106" s="80">
        <v>0</v>
      </c>
      <c r="AF106" s="80">
        <v>0</v>
      </c>
    </row>
    <row r="107" spans="1:32" hidden="1" x14ac:dyDescent="0.2">
      <c r="A107" t="s">
        <v>5</v>
      </c>
      <c r="F107" t="s">
        <v>3</v>
      </c>
      <c r="G107" t="s">
        <v>137</v>
      </c>
      <c r="H107" s="80">
        <v>0</v>
      </c>
      <c r="I107" s="80">
        <v>0</v>
      </c>
      <c r="J107" s="80">
        <v>0</v>
      </c>
      <c r="K107" s="80">
        <v>0</v>
      </c>
      <c r="L107" s="80">
        <v>0</v>
      </c>
      <c r="M107" s="80">
        <v>0</v>
      </c>
      <c r="N107" s="80"/>
      <c r="O107" s="80"/>
      <c r="P107" s="80">
        <v>0</v>
      </c>
      <c r="Q107" s="80">
        <v>0</v>
      </c>
      <c r="R107" s="80">
        <v>0</v>
      </c>
      <c r="S107" s="80">
        <v>0</v>
      </c>
      <c r="T107" s="80">
        <v>0</v>
      </c>
      <c r="U107" s="34"/>
      <c r="V107" s="34"/>
      <c r="W107" s="80">
        <v>0</v>
      </c>
      <c r="X107" s="34"/>
      <c r="Y107" s="80">
        <v>0</v>
      </c>
      <c r="Z107" s="80">
        <v>0</v>
      </c>
      <c r="AA107" s="80">
        <v>0</v>
      </c>
      <c r="AB107" s="80">
        <v>0</v>
      </c>
      <c r="AC107" s="80">
        <v>0</v>
      </c>
      <c r="AD107" s="80">
        <v>0</v>
      </c>
      <c r="AE107" s="80">
        <v>0</v>
      </c>
      <c r="AF107" s="80">
        <v>0</v>
      </c>
    </row>
    <row r="108" spans="1:32" hidden="1" x14ac:dyDescent="0.2">
      <c r="A108" t="s">
        <v>5</v>
      </c>
      <c r="F108" t="s">
        <v>3</v>
      </c>
      <c r="G108" t="s">
        <v>1013</v>
      </c>
      <c r="H108" s="80">
        <v>0</v>
      </c>
      <c r="I108" s="80">
        <v>0</v>
      </c>
      <c r="J108" s="80">
        <v>0</v>
      </c>
      <c r="K108" s="80">
        <v>0</v>
      </c>
      <c r="L108" s="80">
        <v>0</v>
      </c>
      <c r="M108" s="80">
        <v>0</v>
      </c>
      <c r="N108" s="80"/>
      <c r="O108" s="80"/>
      <c r="P108" s="80">
        <v>0</v>
      </c>
      <c r="Q108" s="80">
        <v>0</v>
      </c>
      <c r="R108" s="80">
        <v>0</v>
      </c>
      <c r="S108" s="80">
        <v>0</v>
      </c>
      <c r="T108" s="80">
        <v>0</v>
      </c>
      <c r="U108" s="34"/>
      <c r="V108" s="34"/>
      <c r="W108" s="80">
        <v>0</v>
      </c>
      <c r="X108" s="34"/>
      <c r="Y108" s="80">
        <v>0</v>
      </c>
      <c r="Z108" s="80">
        <v>0</v>
      </c>
      <c r="AA108" s="80">
        <v>0</v>
      </c>
      <c r="AB108" s="80">
        <v>0</v>
      </c>
      <c r="AC108" s="80">
        <v>0</v>
      </c>
      <c r="AD108" s="80">
        <v>0</v>
      </c>
      <c r="AE108" s="80">
        <v>0</v>
      </c>
      <c r="AF108" s="80">
        <v>0</v>
      </c>
    </row>
    <row r="109" spans="1:32" hidden="1" x14ac:dyDescent="0.2">
      <c r="A109" t="s">
        <v>5</v>
      </c>
      <c r="F109" t="s">
        <v>3</v>
      </c>
      <c r="G109" t="s">
        <v>159</v>
      </c>
      <c r="H109" s="80">
        <v>0</v>
      </c>
      <c r="I109" s="80">
        <v>0</v>
      </c>
      <c r="J109" s="80">
        <v>0</v>
      </c>
      <c r="K109" s="80">
        <v>0</v>
      </c>
      <c r="L109" s="80">
        <v>0</v>
      </c>
      <c r="M109" s="80">
        <v>0</v>
      </c>
      <c r="N109" s="80"/>
      <c r="O109" s="80"/>
      <c r="P109" s="80">
        <v>0</v>
      </c>
      <c r="Q109" s="80">
        <v>0</v>
      </c>
      <c r="R109" s="80">
        <v>0</v>
      </c>
      <c r="S109" s="80">
        <v>0</v>
      </c>
      <c r="T109" s="80">
        <v>0</v>
      </c>
      <c r="U109" s="34"/>
      <c r="V109" s="34"/>
      <c r="W109" s="80">
        <v>0</v>
      </c>
      <c r="X109" s="34"/>
      <c r="Y109" s="80">
        <v>0</v>
      </c>
      <c r="Z109" s="80">
        <v>0</v>
      </c>
      <c r="AA109" s="80">
        <v>0</v>
      </c>
      <c r="AB109" s="80">
        <v>0</v>
      </c>
      <c r="AC109" s="80">
        <v>0</v>
      </c>
      <c r="AD109" s="80">
        <v>0</v>
      </c>
      <c r="AE109" s="80">
        <v>0</v>
      </c>
      <c r="AF109" s="80">
        <v>0</v>
      </c>
    </row>
    <row r="110" spans="1:32" hidden="1" x14ac:dyDescent="0.2">
      <c r="A110" t="s">
        <v>5</v>
      </c>
      <c r="F110" t="s">
        <v>3</v>
      </c>
      <c r="G110" t="s">
        <v>1052</v>
      </c>
      <c r="H110" s="80">
        <v>0</v>
      </c>
      <c r="I110" s="80">
        <v>0</v>
      </c>
      <c r="J110" s="80">
        <v>0</v>
      </c>
      <c r="K110" s="80">
        <v>0</v>
      </c>
      <c r="L110" s="80">
        <v>0</v>
      </c>
      <c r="M110" s="80">
        <v>0</v>
      </c>
      <c r="N110" s="80"/>
      <c r="O110" s="80"/>
      <c r="P110" s="80">
        <v>0</v>
      </c>
      <c r="Q110" s="80">
        <v>0</v>
      </c>
      <c r="R110" s="80">
        <v>0</v>
      </c>
      <c r="S110" s="80">
        <v>0</v>
      </c>
      <c r="T110" s="80">
        <v>0</v>
      </c>
      <c r="U110" s="34"/>
      <c r="V110" s="34"/>
      <c r="W110" s="80">
        <v>0</v>
      </c>
      <c r="X110" s="34"/>
      <c r="Y110" s="80">
        <v>0</v>
      </c>
      <c r="Z110" s="80">
        <v>0</v>
      </c>
      <c r="AA110" s="80">
        <v>0</v>
      </c>
      <c r="AB110" s="80">
        <v>0</v>
      </c>
      <c r="AC110" s="80">
        <v>0</v>
      </c>
      <c r="AD110" s="80">
        <v>0</v>
      </c>
      <c r="AE110" s="80">
        <v>0</v>
      </c>
      <c r="AF110" s="80">
        <v>0</v>
      </c>
    </row>
    <row r="111" spans="1:32" hidden="1" x14ac:dyDescent="0.2">
      <c r="A111" t="s">
        <v>5</v>
      </c>
      <c r="F111" t="s">
        <v>3</v>
      </c>
      <c r="G111" t="s">
        <v>163</v>
      </c>
      <c r="H111" s="80">
        <v>0</v>
      </c>
      <c r="I111" s="80">
        <v>0</v>
      </c>
      <c r="J111" s="80">
        <v>0</v>
      </c>
      <c r="K111" s="80">
        <v>0</v>
      </c>
      <c r="L111" s="80">
        <v>0</v>
      </c>
      <c r="M111" s="80">
        <v>0</v>
      </c>
      <c r="N111" s="80"/>
      <c r="O111" s="80"/>
      <c r="P111" s="80">
        <v>0</v>
      </c>
      <c r="Q111" s="80">
        <v>0</v>
      </c>
      <c r="R111" s="80">
        <v>0</v>
      </c>
      <c r="S111" s="80">
        <v>0</v>
      </c>
      <c r="T111" s="80">
        <v>0</v>
      </c>
      <c r="U111" s="34"/>
      <c r="V111" s="34"/>
      <c r="W111" s="80">
        <v>0</v>
      </c>
      <c r="X111" s="34"/>
      <c r="Y111" s="80">
        <v>0</v>
      </c>
      <c r="Z111" s="80">
        <v>0</v>
      </c>
      <c r="AA111" s="80">
        <v>0</v>
      </c>
      <c r="AB111" s="80">
        <v>0</v>
      </c>
      <c r="AC111" s="80">
        <v>0</v>
      </c>
      <c r="AD111" s="80">
        <v>0</v>
      </c>
      <c r="AE111" s="80">
        <v>0</v>
      </c>
      <c r="AF111" s="80">
        <v>0</v>
      </c>
    </row>
    <row r="112" spans="1:32" hidden="1" x14ac:dyDescent="0.2">
      <c r="A112" t="s">
        <v>5</v>
      </c>
      <c r="F112" t="s">
        <v>3</v>
      </c>
      <c r="G112" t="s">
        <v>1055</v>
      </c>
      <c r="H112" s="80">
        <v>0</v>
      </c>
      <c r="I112" s="80">
        <v>0</v>
      </c>
      <c r="J112" s="80">
        <v>0</v>
      </c>
      <c r="K112" s="80">
        <v>0</v>
      </c>
      <c r="L112" s="80">
        <v>0</v>
      </c>
      <c r="M112" s="80">
        <v>0</v>
      </c>
      <c r="N112" s="80"/>
      <c r="O112" s="80"/>
      <c r="P112" s="80">
        <v>0</v>
      </c>
      <c r="Q112" s="80">
        <v>0</v>
      </c>
      <c r="R112" s="80">
        <v>0</v>
      </c>
      <c r="S112" s="80">
        <v>0</v>
      </c>
      <c r="T112" s="80">
        <v>0</v>
      </c>
      <c r="U112" s="34"/>
      <c r="V112" s="34"/>
      <c r="W112" s="80">
        <v>0</v>
      </c>
      <c r="X112" s="34"/>
      <c r="Y112" s="80">
        <v>0</v>
      </c>
      <c r="Z112" s="80">
        <v>0</v>
      </c>
      <c r="AA112" s="80">
        <v>0</v>
      </c>
      <c r="AB112" s="80">
        <v>0</v>
      </c>
      <c r="AC112" s="80">
        <v>0</v>
      </c>
      <c r="AD112" s="80">
        <v>0</v>
      </c>
      <c r="AE112" s="80">
        <v>0</v>
      </c>
      <c r="AF112" s="80">
        <v>0</v>
      </c>
    </row>
    <row r="113" spans="1:32" hidden="1" x14ac:dyDescent="0.2">
      <c r="A113" t="s">
        <v>5</v>
      </c>
      <c r="F113" t="s">
        <v>3</v>
      </c>
      <c r="G113" t="s">
        <v>172</v>
      </c>
      <c r="H113" s="80">
        <v>0</v>
      </c>
      <c r="I113" s="80">
        <v>0</v>
      </c>
      <c r="J113" s="80">
        <v>0</v>
      </c>
      <c r="K113" s="80">
        <v>0</v>
      </c>
      <c r="L113" s="80">
        <v>0</v>
      </c>
      <c r="M113" s="80">
        <v>0</v>
      </c>
      <c r="N113" s="80"/>
      <c r="O113" s="80"/>
      <c r="P113" s="80">
        <v>0</v>
      </c>
      <c r="Q113" s="80">
        <v>0</v>
      </c>
      <c r="R113" s="80">
        <v>0</v>
      </c>
      <c r="S113" s="80">
        <v>0</v>
      </c>
      <c r="T113" s="80">
        <v>0</v>
      </c>
      <c r="U113" s="34"/>
      <c r="V113" s="34"/>
      <c r="W113" s="80">
        <v>0</v>
      </c>
      <c r="X113" s="34"/>
      <c r="Y113" s="80">
        <v>0</v>
      </c>
      <c r="Z113" s="80">
        <v>0</v>
      </c>
      <c r="AA113" s="80">
        <v>0</v>
      </c>
      <c r="AB113" s="80">
        <v>0</v>
      </c>
      <c r="AC113" s="80">
        <v>0</v>
      </c>
      <c r="AD113" s="80">
        <v>0</v>
      </c>
      <c r="AE113" s="80">
        <v>0</v>
      </c>
      <c r="AF113" s="80">
        <v>0</v>
      </c>
    </row>
    <row r="114" spans="1:32" hidden="1" x14ac:dyDescent="0.2">
      <c r="A114" t="s">
        <v>5</v>
      </c>
      <c r="F114" t="s">
        <v>3</v>
      </c>
      <c r="G114" t="s">
        <v>1060</v>
      </c>
      <c r="H114" s="80">
        <v>0</v>
      </c>
      <c r="I114" s="80">
        <v>0</v>
      </c>
      <c r="J114" s="80">
        <v>0</v>
      </c>
      <c r="K114" s="80">
        <v>0</v>
      </c>
      <c r="L114" s="80">
        <v>0</v>
      </c>
      <c r="M114" s="80">
        <v>0</v>
      </c>
      <c r="N114" s="80"/>
      <c r="O114" s="80"/>
      <c r="P114" s="80">
        <v>0</v>
      </c>
      <c r="Q114" s="80">
        <v>0</v>
      </c>
      <c r="R114" s="80">
        <v>0</v>
      </c>
      <c r="S114" s="80">
        <v>0</v>
      </c>
      <c r="T114" s="80">
        <v>0</v>
      </c>
      <c r="U114" s="34"/>
      <c r="V114" s="34"/>
      <c r="W114" s="80">
        <v>0</v>
      </c>
      <c r="X114" s="34"/>
      <c r="Y114" s="80">
        <v>0</v>
      </c>
      <c r="Z114" s="80">
        <v>0</v>
      </c>
      <c r="AA114" s="80">
        <v>0</v>
      </c>
      <c r="AB114" s="80">
        <v>0</v>
      </c>
      <c r="AC114" s="80">
        <v>0</v>
      </c>
      <c r="AD114" s="80">
        <v>0</v>
      </c>
      <c r="AE114" s="80">
        <v>0</v>
      </c>
      <c r="AF114" s="80">
        <v>0</v>
      </c>
    </row>
    <row r="115" spans="1:32" hidden="1" x14ac:dyDescent="0.2">
      <c r="A115" t="s">
        <v>5</v>
      </c>
      <c r="F115" t="s">
        <v>3</v>
      </c>
      <c r="G115" t="s">
        <v>179</v>
      </c>
      <c r="H115" s="80">
        <v>0</v>
      </c>
      <c r="I115" s="80">
        <v>0</v>
      </c>
      <c r="J115" s="80">
        <v>0</v>
      </c>
      <c r="K115" s="80">
        <v>0</v>
      </c>
      <c r="L115" s="80">
        <v>0</v>
      </c>
      <c r="M115" s="80">
        <v>0</v>
      </c>
      <c r="N115" s="80"/>
      <c r="O115" s="80"/>
      <c r="P115" s="80">
        <v>0</v>
      </c>
      <c r="Q115" s="80">
        <v>0</v>
      </c>
      <c r="R115" s="80">
        <v>0</v>
      </c>
      <c r="S115" s="80">
        <v>0</v>
      </c>
      <c r="T115" s="80">
        <v>0</v>
      </c>
      <c r="U115" s="34"/>
      <c r="V115" s="34"/>
      <c r="W115" s="80">
        <v>0</v>
      </c>
      <c r="X115" s="34"/>
      <c r="Y115" s="80">
        <v>0</v>
      </c>
      <c r="Z115" s="80">
        <v>0</v>
      </c>
      <c r="AA115" s="80">
        <v>0</v>
      </c>
      <c r="AB115" s="80">
        <v>0</v>
      </c>
      <c r="AC115" s="80">
        <v>0</v>
      </c>
      <c r="AD115" s="80">
        <v>0</v>
      </c>
      <c r="AE115" s="80">
        <v>0</v>
      </c>
      <c r="AF115" s="80">
        <v>0</v>
      </c>
    </row>
    <row r="116" spans="1:32" hidden="1" x14ac:dyDescent="0.2">
      <c r="A116" t="s">
        <v>5</v>
      </c>
      <c r="F116" t="s">
        <v>3</v>
      </c>
      <c r="G116" t="s">
        <v>181</v>
      </c>
      <c r="H116" s="80">
        <v>0</v>
      </c>
      <c r="I116" s="80">
        <v>0</v>
      </c>
      <c r="J116" s="80">
        <v>0</v>
      </c>
      <c r="K116" s="80">
        <v>0</v>
      </c>
      <c r="L116" s="80">
        <v>0</v>
      </c>
      <c r="M116" s="80">
        <v>0</v>
      </c>
      <c r="N116" s="80"/>
      <c r="O116" s="80"/>
      <c r="P116" s="80">
        <v>0</v>
      </c>
      <c r="Q116" s="80">
        <v>0</v>
      </c>
      <c r="R116" s="80">
        <v>0</v>
      </c>
      <c r="S116" s="80">
        <v>0</v>
      </c>
      <c r="T116" s="80">
        <v>0</v>
      </c>
      <c r="U116" s="34"/>
      <c r="V116" s="34"/>
      <c r="W116" s="80">
        <v>0</v>
      </c>
      <c r="X116" s="34"/>
      <c r="Y116" s="80">
        <v>0</v>
      </c>
      <c r="Z116" s="80">
        <v>0</v>
      </c>
      <c r="AA116" s="80">
        <v>0</v>
      </c>
      <c r="AB116" s="80">
        <v>0</v>
      </c>
      <c r="AC116" s="80">
        <v>0</v>
      </c>
      <c r="AD116" s="80">
        <v>0</v>
      </c>
      <c r="AE116" s="80">
        <v>0</v>
      </c>
      <c r="AF116" s="80">
        <v>0</v>
      </c>
    </row>
    <row r="117" spans="1:32" hidden="1" x14ac:dyDescent="0.2">
      <c r="A117" t="s">
        <v>5</v>
      </c>
      <c r="F117" t="s">
        <v>3</v>
      </c>
      <c r="G117" t="s">
        <v>5</v>
      </c>
      <c r="H117" s="80">
        <v>0</v>
      </c>
      <c r="I117" s="80">
        <v>0</v>
      </c>
      <c r="J117" s="80">
        <v>0</v>
      </c>
      <c r="K117" s="80">
        <v>0</v>
      </c>
      <c r="L117" s="80">
        <v>0</v>
      </c>
      <c r="M117" s="80">
        <v>0</v>
      </c>
      <c r="N117" s="80"/>
      <c r="O117" s="80"/>
      <c r="P117" s="80">
        <v>0</v>
      </c>
      <c r="Q117" s="80">
        <v>0</v>
      </c>
      <c r="R117" s="80">
        <v>0</v>
      </c>
      <c r="S117" s="80">
        <v>0</v>
      </c>
      <c r="T117" s="80">
        <v>0</v>
      </c>
      <c r="U117" s="34"/>
      <c r="V117" s="34"/>
      <c r="W117" s="80">
        <v>0</v>
      </c>
      <c r="X117" s="34"/>
      <c r="Y117" s="80">
        <v>0</v>
      </c>
      <c r="Z117" s="80">
        <v>0</v>
      </c>
      <c r="AA117" s="80">
        <v>0</v>
      </c>
      <c r="AB117" s="80">
        <v>0</v>
      </c>
      <c r="AC117" s="80">
        <v>0</v>
      </c>
      <c r="AD117" s="80">
        <v>0</v>
      </c>
      <c r="AE117" s="80">
        <v>0</v>
      </c>
      <c r="AF117" s="80">
        <v>0</v>
      </c>
    </row>
    <row r="118" spans="1:32" hidden="1" x14ac:dyDescent="0.2">
      <c r="A118" t="s">
        <v>5</v>
      </c>
      <c r="F118" t="s">
        <v>3</v>
      </c>
      <c r="G118" t="s">
        <v>182</v>
      </c>
      <c r="H118" s="80">
        <v>0</v>
      </c>
      <c r="I118" s="80">
        <v>0</v>
      </c>
      <c r="J118" s="80">
        <v>0</v>
      </c>
      <c r="K118" s="80">
        <v>0</v>
      </c>
      <c r="L118" s="80">
        <v>0</v>
      </c>
      <c r="M118" s="80">
        <v>0</v>
      </c>
      <c r="N118" s="80"/>
      <c r="O118" s="80"/>
      <c r="P118" s="80">
        <v>0</v>
      </c>
      <c r="Q118" s="80">
        <v>0</v>
      </c>
      <c r="R118" s="80">
        <v>0</v>
      </c>
      <c r="S118" s="80">
        <v>0</v>
      </c>
      <c r="T118" s="80">
        <v>0</v>
      </c>
      <c r="U118" s="34"/>
      <c r="V118" s="34"/>
      <c r="W118" s="80">
        <v>0</v>
      </c>
      <c r="X118" s="34"/>
      <c r="Y118" s="80">
        <v>0</v>
      </c>
      <c r="Z118" s="80">
        <v>0</v>
      </c>
      <c r="AA118" s="80">
        <v>0</v>
      </c>
      <c r="AB118" s="80">
        <v>0</v>
      </c>
      <c r="AC118" s="80">
        <v>0</v>
      </c>
      <c r="AD118" s="80">
        <v>0</v>
      </c>
      <c r="AE118" s="80">
        <v>0</v>
      </c>
      <c r="AF118" s="80">
        <v>0</v>
      </c>
    </row>
    <row r="119" spans="1:32" hidden="1" x14ac:dyDescent="0.2">
      <c r="A119" t="s">
        <v>5</v>
      </c>
      <c r="F119" t="s">
        <v>3</v>
      </c>
      <c r="G119" t="s">
        <v>185</v>
      </c>
      <c r="H119" s="80">
        <v>0</v>
      </c>
      <c r="I119" s="80">
        <v>0</v>
      </c>
      <c r="J119" s="80">
        <v>0</v>
      </c>
      <c r="K119" s="80">
        <v>0</v>
      </c>
      <c r="L119" s="80">
        <v>0</v>
      </c>
      <c r="M119" s="80">
        <v>0</v>
      </c>
      <c r="N119" s="80"/>
      <c r="O119" s="80"/>
      <c r="P119" s="80">
        <v>0</v>
      </c>
      <c r="Q119" s="80">
        <v>0</v>
      </c>
      <c r="R119" s="80">
        <v>0</v>
      </c>
      <c r="S119" s="80">
        <v>0</v>
      </c>
      <c r="T119" s="80">
        <v>0</v>
      </c>
      <c r="U119" s="34"/>
      <c r="V119" s="34"/>
      <c r="W119" s="80">
        <v>0</v>
      </c>
      <c r="X119" s="34"/>
      <c r="Y119" s="80">
        <v>0</v>
      </c>
      <c r="Z119" s="80">
        <v>0</v>
      </c>
      <c r="AA119" s="80">
        <v>0</v>
      </c>
      <c r="AB119" s="80" t="e">
        <v>#DIV/0!</v>
      </c>
      <c r="AC119" s="80">
        <v>0</v>
      </c>
      <c r="AD119" s="80">
        <v>0</v>
      </c>
      <c r="AE119" s="80">
        <v>0</v>
      </c>
      <c r="AF119" s="80" t="e">
        <v>#DIV/0!</v>
      </c>
    </row>
    <row r="120" spans="1:32" hidden="1" x14ac:dyDescent="0.2">
      <c r="A120" t="s">
        <v>5</v>
      </c>
      <c r="F120" t="s">
        <v>3</v>
      </c>
      <c r="G120" t="s">
        <v>198</v>
      </c>
      <c r="H120" s="80">
        <v>0</v>
      </c>
      <c r="I120" s="80">
        <v>0</v>
      </c>
      <c r="J120" s="80">
        <v>0</v>
      </c>
      <c r="K120" s="80">
        <v>0</v>
      </c>
      <c r="L120" s="80">
        <v>0</v>
      </c>
      <c r="M120" s="80">
        <v>0</v>
      </c>
      <c r="N120" s="80"/>
      <c r="O120" s="80"/>
      <c r="P120" s="80">
        <v>0</v>
      </c>
      <c r="Q120" s="80">
        <v>0</v>
      </c>
      <c r="R120" s="80">
        <v>0</v>
      </c>
      <c r="S120" s="80">
        <v>0</v>
      </c>
      <c r="T120" s="80">
        <v>0</v>
      </c>
      <c r="U120" s="34"/>
      <c r="V120" s="34"/>
      <c r="W120" s="80">
        <v>0</v>
      </c>
      <c r="X120" s="34"/>
      <c r="Y120" s="80">
        <v>0</v>
      </c>
      <c r="Z120" s="80">
        <v>0</v>
      </c>
      <c r="AA120" s="80">
        <v>0</v>
      </c>
      <c r="AB120" s="80">
        <v>0</v>
      </c>
      <c r="AC120" s="80">
        <v>0</v>
      </c>
      <c r="AD120" s="80">
        <v>0</v>
      </c>
      <c r="AE120" s="80">
        <v>0</v>
      </c>
      <c r="AF120" s="80">
        <v>0</v>
      </c>
    </row>
    <row r="121" spans="1:32" hidden="1" x14ac:dyDescent="0.2">
      <c r="A121" t="s">
        <v>5</v>
      </c>
      <c r="F121" t="s">
        <v>3</v>
      </c>
      <c r="G121" t="s">
        <v>1066</v>
      </c>
      <c r="H121" s="80">
        <v>0</v>
      </c>
      <c r="I121" s="80">
        <v>0</v>
      </c>
      <c r="J121" s="80">
        <v>0</v>
      </c>
      <c r="K121" s="80">
        <v>0</v>
      </c>
      <c r="L121" s="80">
        <v>0</v>
      </c>
      <c r="M121" s="80">
        <v>0</v>
      </c>
      <c r="N121" s="80"/>
      <c r="O121" s="80"/>
      <c r="P121" s="80">
        <v>0</v>
      </c>
      <c r="Q121" s="80">
        <v>0</v>
      </c>
      <c r="R121" s="80">
        <v>0</v>
      </c>
      <c r="S121" s="80">
        <v>0</v>
      </c>
      <c r="T121" s="80">
        <v>0</v>
      </c>
      <c r="U121" s="34"/>
      <c r="V121" s="34"/>
      <c r="W121" s="80">
        <v>0</v>
      </c>
      <c r="X121" s="34"/>
      <c r="Y121" s="80">
        <v>0</v>
      </c>
      <c r="Z121" s="80">
        <v>0</v>
      </c>
      <c r="AA121" s="80">
        <v>0</v>
      </c>
      <c r="AB121" s="80">
        <v>0</v>
      </c>
      <c r="AC121" s="80">
        <v>0</v>
      </c>
      <c r="AD121" s="80">
        <v>0</v>
      </c>
      <c r="AE121" s="80">
        <v>0</v>
      </c>
      <c r="AF121" s="80">
        <v>0</v>
      </c>
    </row>
    <row r="122" spans="1:32" hidden="1" x14ac:dyDescent="0.2">
      <c r="A122" t="s">
        <v>5</v>
      </c>
      <c r="F122" t="s">
        <v>3</v>
      </c>
      <c r="G122" t="s">
        <v>211</v>
      </c>
      <c r="H122" s="80">
        <v>0</v>
      </c>
      <c r="I122" s="80">
        <v>0</v>
      </c>
      <c r="J122" s="80">
        <v>0</v>
      </c>
      <c r="K122" s="80">
        <v>0</v>
      </c>
      <c r="L122" s="80">
        <v>0</v>
      </c>
      <c r="M122" s="80">
        <v>0</v>
      </c>
      <c r="N122" s="80"/>
      <c r="O122" s="80"/>
      <c r="P122" s="80">
        <v>0</v>
      </c>
      <c r="Q122" s="80">
        <v>0</v>
      </c>
      <c r="R122" s="80">
        <v>0</v>
      </c>
      <c r="S122" s="80">
        <v>0</v>
      </c>
      <c r="T122" s="80">
        <v>0</v>
      </c>
      <c r="U122" s="34"/>
      <c r="V122" s="34"/>
      <c r="W122" s="80">
        <v>0</v>
      </c>
      <c r="X122" s="34"/>
      <c r="Y122" s="80">
        <v>0</v>
      </c>
      <c r="Z122" s="80">
        <v>0</v>
      </c>
      <c r="AA122" s="80">
        <v>0</v>
      </c>
      <c r="AB122" s="80">
        <v>0</v>
      </c>
      <c r="AC122" s="80">
        <v>0</v>
      </c>
      <c r="AD122" s="80">
        <v>0</v>
      </c>
      <c r="AE122" s="80">
        <v>0</v>
      </c>
      <c r="AF122" s="80">
        <v>0</v>
      </c>
    </row>
    <row r="123" spans="1:32" hidden="1" x14ac:dyDescent="0.2">
      <c r="A123" t="s">
        <v>5</v>
      </c>
      <c r="F123" t="s">
        <v>3</v>
      </c>
      <c r="G123" t="s">
        <v>226</v>
      </c>
      <c r="H123" s="80">
        <v>0</v>
      </c>
      <c r="I123" s="80">
        <v>0</v>
      </c>
      <c r="J123" s="80">
        <v>0</v>
      </c>
      <c r="K123" s="80">
        <v>0</v>
      </c>
      <c r="L123" s="80">
        <v>0</v>
      </c>
      <c r="M123" s="80">
        <v>0</v>
      </c>
      <c r="N123" s="80"/>
      <c r="O123" s="80"/>
      <c r="P123" s="80">
        <v>0</v>
      </c>
      <c r="Q123" s="80">
        <v>0</v>
      </c>
      <c r="R123" s="80">
        <v>0</v>
      </c>
      <c r="S123" s="80">
        <v>0</v>
      </c>
      <c r="T123" s="80">
        <v>0</v>
      </c>
      <c r="U123" s="34"/>
      <c r="V123" s="34"/>
      <c r="W123" s="80">
        <v>0</v>
      </c>
      <c r="X123" s="34"/>
      <c r="Y123" s="80">
        <v>0</v>
      </c>
      <c r="Z123" s="80">
        <v>0</v>
      </c>
      <c r="AA123" s="80">
        <v>0</v>
      </c>
      <c r="AB123" s="80">
        <v>0</v>
      </c>
      <c r="AC123" s="80">
        <v>0</v>
      </c>
      <c r="AD123" s="80">
        <v>0</v>
      </c>
      <c r="AE123" s="80">
        <v>0</v>
      </c>
      <c r="AF123" s="80">
        <v>0</v>
      </c>
    </row>
    <row r="124" spans="1:32" hidden="1" x14ac:dyDescent="0.2">
      <c r="A124" t="s">
        <v>5</v>
      </c>
      <c r="F124" t="s">
        <v>3</v>
      </c>
      <c r="G124" t="s">
        <v>229</v>
      </c>
      <c r="H124" s="80">
        <v>0</v>
      </c>
      <c r="I124" s="80">
        <v>0</v>
      </c>
      <c r="J124" s="80">
        <v>0</v>
      </c>
      <c r="K124" s="80">
        <v>0</v>
      </c>
      <c r="L124" s="80">
        <v>0</v>
      </c>
      <c r="M124" s="80">
        <v>0</v>
      </c>
      <c r="N124" s="80"/>
      <c r="O124" s="80"/>
      <c r="P124" s="80">
        <v>0</v>
      </c>
      <c r="Q124" s="80">
        <v>0</v>
      </c>
      <c r="R124" s="80">
        <v>0</v>
      </c>
      <c r="S124" s="80">
        <v>0</v>
      </c>
      <c r="T124" s="80">
        <v>0</v>
      </c>
      <c r="U124" s="34"/>
      <c r="V124" s="34"/>
      <c r="W124" s="80">
        <v>0</v>
      </c>
      <c r="X124" s="34"/>
      <c r="Y124" s="80">
        <v>0</v>
      </c>
      <c r="Z124" s="80">
        <v>0</v>
      </c>
      <c r="AA124" s="80">
        <v>0</v>
      </c>
      <c r="AB124" s="80">
        <v>0</v>
      </c>
      <c r="AC124" s="80">
        <v>0</v>
      </c>
      <c r="AD124" s="80">
        <v>0</v>
      </c>
      <c r="AE124" s="80">
        <v>0</v>
      </c>
      <c r="AF124" s="80">
        <v>0</v>
      </c>
    </row>
    <row r="125" spans="1:32" hidden="1" x14ac:dyDescent="0.2">
      <c r="A125" t="s">
        <v>5</v>
      </c>
      <c r="F125" t="s">
        <v>3</v>
      </c>
      <c r="G125" t="s">
        <v>231</v>
      </c>
      <c r="H125" s="80">
        <v>0</v>
      </c>
      <c r="I125" s="80">
        <v>0</v>
      </c>
      <c r="J125" s="80">
        <v>0</v>
      </c>
      <c r="K125" s="80">
        <v>0</v>
      </c>
      <c r="L125" s="80">
        <v>0</v>
      </c>
      <c r="M125" s="80">
        <v>0</v>
      </c>
      <c r="N125" s="80"/>
      <c r="O125" s="80"/>
      <c r="P125" s="80">
        <v>0</v>
      </c>
      <c r="Q125" s="80">
        <v>0</v>
      </c>
      <c r="R125" s="80">
        <v>0</v>
      </c>
      <c r="S125" s="80">
        <v>0</v>
      </c>
      <c r="T125" s="80">
        <v>0</v>
      </c>
      <c r="U125" s="34"/>
      <c r="V125" s="34"/>
      <c r="W125" s="80">
        <v>0</v>
      </c>
      <c r="X125" s="34"/>
      <c r="Y125" s="80">
        <v>0</v>
      </c>
      <c r="Z125" s="80">
        <v>0</v>
      </c>
      <c r="AA125" s="80">
        <v>0</v>
      </c>
      <c r="AB125" s="80">
        <v>0</v>
      </c>
      <c r="AC125" s="80">
        <v>0</v>
      </c>
      <c r="AD125" s="80">
        <v>0</v>
      </c>
      <c r="AE125" s="80">
        <v>0</v>
      </c>
      <c r="AF125" s="80">
        <v>0</v>
      </c>
    </row>
    <row r="126" spans="1:32" hidden="1" x14ac:dyDescent="0.2">
      <c r="A126" t="s">
        <v>5</v>
      </c>
      <c r="F126" t="s">
        <v>3</v>
      </c>
      <c r="G126" t="s">
        <v>246</v>
      </c>
      <c r="H126" s="80">
        <v>0</v>
      </c>
      <c r="I126" s="80">
        <v>0</v>
      </c>
      <c r="J126" s="80">
        <v>0</v>
      </c>
      <c r="K126" s="80">
        <v>0</v>
      </c>
      <c r="L126" s="80">
        <v>0</v>
      </c>
      <c r="M126" s="80">
        <v>0</v>
      </c>
      <c r="N126" s="80"/>
      <c r="O126" s="80"/>
      <c r="P126" s="80">
        <v>0</v>
      </c>
      <c r="Q126" s="80">
        <v>0</v>
      </c>
      <c r="R126" s="80">
        <v>0</v>
      </c>
      <c r="S126" s="80">
        <v>0</v>
      </c>
      <c r="T126" s="80">
        <v>0</v>
      </c>
      <c r="U126" s="34"/>
      <c r="V126" s="34"/>
      <c r="W126" s="80">
        <v>0</v>
      </c>
      <c r="X126" s="34"/>
      <c r="Y126" s="80">
        <v>0</v>
      </c>
      <c r="Z126" s="80">
        <v>0</v>
      </c>
      <c r="AA126" s="80">
        <v>0</v>
      </c>
      <c r="AB126" s="80">
        <v>0</v>
      </c>
      <c r="AC126" s="80">
        <v>0</v>
      </c>
      <c r="AD126" s="80">
        <v>0</v>
      </c>
      <c r="AE126" s="80">
        <v>0</v>
      </c>
      <c r="AF126" s="80">
        <v>0</v>
      </c>
    </row>
    <row r="127" spans="1:32" hidden="1" x14ac:dyDescent="0.2">
      <c r="A127" t="s">
        <v>5</v>
      </c>
      <c r="F127" t="s">
        <v>3</v>
      </c>
      <c r="G127" t="s">
        <v>1075</v>
      </c>
      <c r="H127" s="80">
        <v>0</v>
      </c>
      <c r="I127" s="80">
        <v>0</v>
      </c>
      <c r="J127" s="80">
        <v>0</v>
      </c>
      <c r="K127" s="80">
        <v>0</v>
      </c>
      <c r="L127" s="80">
        <v>0</v>
      </c>
      <c r="M127" s="80">
        <v>0</v>
      </c>
      <c r="N127" s="80"/>
      <c r="O127" s="80"/>
      <c r="P127" s="80">
        <v>0</v>
      </c>
      <c r="Q127" s="80">
        <v>0</v>
      </c>
      <c r="R127" s="80">
        <v>0</v>
      </c>
      <c r="S127" s="80">
        <v>0</v>
      </c>
      <c r="T127" s="80">
        <v>0</v>
      </c>
      <c r="U127" s="34"/>
      <c r="V127" s="34"/>
      <c r="W127" s="80">
        <v>0</v>
      </c>
      <c r="X127" s="34"/>
      <c r="Y127" s="80">
        <v>0</v>
      </c>
      <c r="Z127" s="80">
        <v>0</v>
      </c>
      <c r="AA127" s="80">
        <v>0</v>
      </c>
      <c r="AB127" s="80">
        <v>0</v>
      </c>
      <c r="AC127" s="80">
        <v>0</v>
      </c>
      <c r="AD127" s="80">
        <v>0</v>
      </c>
      <c r="AE127" s="80">
        <v>0</v>
      </c>
      <c r="AF127" s="80">
        <v>0</v>
      </c>
    </row>
    <row r="128" spans="1:32" hidden="1" x14ac:dyDescent="0.2">
      <c r="A128" t="s">
        <v>5</v>
      </c>
      <c r="F128" t="s">
        <v>3</v>
      </c>
      <c r="G128" t="s">
        <v>256</v>
      </c>
      <c r="H128" s="80">
        <v>0</v>
      </c>
      <c r="I128" s="80">
        <v>0</v>
      </c>
      <c r="J128" s="80">
        <v>0</v>
      </c>
      <c r="K128" s="80">
        <v>0</v>
      </c>
      <c r="L128" s="80">
        <v>0</v>
      </c>
      <c r="M128" s="80">
        <v>0</v>
      </c>
      <c r="N128" s="80"/>
      <c r="O128" s="80"/>
      <c r="P128" s="80">
        <v>0</v>
      </c>
      <c r="Q128" s="80">
        <v>0</v>
      </c>
      <c r="R128" s="80">
        <v>0</v>
      </c>
      <c r="S128" s="80">
        <v>0</v>
      </c>
      <c r="T128" s="80">
        <v>0</v>
      </c>
      <c r="U128" s="34"/>
      <c r="V128" s="34"/>
      <c r="W128" s="80">
        <v>0</v>
      </c>
      <c r="X128" s="34"/>
      <c r="Y128" s="80">
        <v>0</v>
      </c>
      <c r="Z128" s="80">
        <v>0</v>
      </c>
      <c r="AA128" s="80">
        <v>0</v>
      </c>
      <c r="AB128" s="80">
        <v>0</v>
      </c>
      <c r="AC128" s="80">
        <v>0</v>
      </c>
      <c r="AD128" s="80">
        <v>0</v>
      </c>
      <c r="AE128" s="80">
        <v>0</v>
      </c>
      <c r="AF128" s="80">
        <v>0</v>
      </c>
    </row>
    <row r="129" spans="1:32" hidden="1" x14ac:dyDescent="0.2">
      <c r="A129" t="s">
        <v>5</v>
      </c>
      <c r="F129" t="s">
        <v>3</v>
      </c>
      <c r="G129" t="s">
        <v>266</v>
      </c>
      <c r="H129" s="80">
        <v>0</v>
      </c>
      <c r="I129" s="80">
        <v>0</v>
      </c>
      <c r="J129" s="80">
        <v>0</v>
      </c>
      <c r="K129" s="80">
        <v>0</v>
      </c>
      <c r="L129" s="80">
        <v>0</v>
      </c>
      <c r="M129" s="80">
        <v>0</v>
      </c>
      <c r="N129" s="80"/>
      <c r="O129" s="80"/>
      <c r="P129" s="80">
        <v>0</v>
      </c>
      <c r="Q129" s="80">
        <v>0</v>
      </c>
      <c r="R129" s="80">
        <v>0</v>
      </c>
      <c r="S129" s="80">
        <v>0</v>
      </c>
      <c r="T129" s="80">
        <v>0</v>
      </c>
      <c r="U129" s="34"/>
      <c r="V129" s="34"/>
      <c r="W129" s="80">
        <v>0</v>
      </c>
      <c r="X129" s="34"/>
      <c r="Y129" s="80">
        <v>0</v>
      </c>
      <c r="Z129" s="80">
        <v>0</v>
      </c>
      <c r="AA129" s="80">
        <v>0</v>
      </c>
      <c r="AB129" s="80">
        <v>0</v>
      </c>
      <c r="AC129" s="80">
        <v>0</v>
      </c>
      <c r="AD129" s="80">
        <v>0</v>
      </c>
      <c r="AE129" s="80">
        <v>0</v>
      </c>
      <c r="AF129" s="80">
        <v>0</v>
      </c>
    </row>
    <row r="130" spans="1:32" hidden="1" x14ac:dyDescent="0.2">
      <c r="A130" t="s">
        <v>5</v>
      </c>
      <c r="F130" t="s">
        <v>3</v>
      </c>
      <c r="G130" t="s">
        <v>267</v>
      </c>
      <c r="H130" s="80">
        <v>0</v>
      </c>
      <c r="I130" s="80">
        <v>0</v>
      </c>
      <c r="J130" s="80">
        <v>0</v>
      </c>
      <c r="K130" s="80">
        <v>0</v>
      </c>
      <c r="L130" s="80">
        <v>0</v>
      </c>
      <c r="M130" s="80">
        <v>0</v>
      </c>
      <c r="N130" s="80"/>
      <c r="O130" s="80"/>
      <c r="P130" s="80">
        <v>0</v>
      </c>
      <c r="Q130" s="80">
        <v>0</v>
      </c>
      <c r="R130" s="80">
        <v>0</v>
      </c>
      <c r="S130" s="80">
        <v>0</v>
      </c>
      <c r="T130" s="80">
        <v>0</v>
      </c>
      <c r="U130" s="34"/>
      <c r="V130" s="34"/>
      <c r="W130" s="80">
        <v>0</v>
      </c>
      <c r="X130" s="34"/>
      <c r="Y130" s="80">
        <v>0</v>
      </c>
      <c r="Z130" s="80">
        <v>0</v>
      </c>
      <c r="AA130" s="80">
        <v>0</v>
      </c>
      <c r="AB130" s="80">
        <v>0</v>
      </c>
      <c r="AC130" s="80">
        <v>0</v>
      </c>
      <c r="AD130" s="80">
        <v>0</v>
      </c>
      <c r="AE130" s="80">
        <v>0</v>
      </c>
      <c r="AF130" s="80">
        <v>0</v>
      </c>
    </row>
    <row r="131" spans="1:32" s="79" customFormat="1" x14ac:dyDescent="0.2">
      <c r="A131" s="82" t="s">
        <v>5</v>
      </c>
      <c r="B131" s="82"/>
      <c r="C131" s="82"/>
      <c r="D131" s="82"/>
      <c r="E131" s="82"/>
      <c r="F131" s="82" t="s">
        <v>3</v>
      </c>
      <c r="G131" s="82" t="s">
        <v>269</v>
      </c>
      <c r="H131" s="83">
        <v>0</v>
      </c>
      <c r="I131" s="83">
        <v>0</v>
      </c>
      <c r="J131" s="83">
        <v>0</v>
      </c>
      <c r="K131" s="83">
        <v>0</v>
      </c>
      <c r="L131" s="83">
        <v>0</v>
      </c>
      <c r="M131" s="83">
        <v>0</v>
      </c>
      <c r="N131" s="83"/>
      <c r="O131" s="83"/>
      <c r="P131" s="83">
        <v>0</v>
      </c>
      <c r="Q131" s="83">
        <v>-24</v>
      </c>
      <c r="R131" s="83">
        <v>0</v>
      </c>
      <c r="S131" s="83">
        <v>0</v>
      </c>
      <c r="T131" s="83">
        <v>24</v>
      </c>
      <c r="U131" s="83"/>
      <c r="V131" s="83"/>
      <c r="W131" s="83">
        <v>-0.16901408450704225</v>
      </c>
      <c r="X131" s="83"/>
      <c r="Y131" s="83">
        <v>0</v>
      </c>
      <c r="Z131" s="83">
        <v>0</v>
      </c>
      <c r="AA131" s="83">
        <v>0</v>
      </c>
      <c r="AB131" s="83">
        <v>0</v>
      </c>
      <c r="AC131" s="83">
        <v>0</v>
      </c>
      <c r="AD131" s="83">
        <v>0</v>
      </c>
      <c r="AE131" s="83">
        <v>0</v>
      </c>
      <c r="AF131" s="83">
        <v>0</v>
      </c>
    </row>
    <row r="132" spans="1:32" hidden="1" x14ac:dyDescent="0.2">
      <c r="A132" t="s">
        <v>5</v>
      </c>
      <c r="F132" t="s">
        <v>3</v>
      </c>
      <c r="G132" t="s">
        <v>275</v>
      </c>
      <c r="H132" s="80">
        <v>0</v>
      </c>
      <c r="I132" s="80">
        <v>0</v>
      </c>
      <c r="J132" s="80">
        <v>0</v>
      </c>
      <c r="K132" s="80">
        <v>0</v>
      </c>
      <c r="L132" s="80">
        <v>0</v>
      </c>
      <c r="M132" s="80">
        <v>0</v>
      </c>
      <c r="N132" s="80"/>
      <c r="O132" s="80"/>
      <c r="P132" s="80">
        <v>0</v>
      </c>
      <c r="Q132" s="80">
        <v>0</v>
      </c>
      <c r="R132" s="80">
        <v>0</v>
      </c>
      <c r="S132" s="80">
        <v>0</v>
      </c>
      <c r="T132" s="80">
        <v>0</v>
      </c>
      <c r="U132" s="34"/>
      <c r="V132" s="34"/>
      <c r="W132" s="80">
        <v>0</v>
      </c>
      <c r="X132" s="34"/>
      <c r="Y132" s="80">
        <v>0</v>
      </c>
      <c r="Z132" s="80">
        <v>0</v>
      </c>
      <c r="AA132" s="80">
        <v>0</v>
      </c>
      <c r="AB132" s="80">
        <v>0</v>
      </c>
      <c r="AC132" s="80">
        <v>0</v>
      </c>
      <c r="AD132" s="80">
        <v>0</v>
      </c>
      <c r="AE132" s="80">
        <v>0</v>
      </c>
      <c r="AF132" s="80" t="e">
        <v>#DIV/0!</v>
      </c>
    </row>
    <row r="133" spans="1:32" hidden="1" x14ac:dyDescent="0.2">
      <c r="A133" t="s">
        <v>5</v>
      </c>
      <c r="F133" t="s">
        <v>3</v>
      </c>
      <c r="G133" t="s">
        <v>283</v>
      </c>
      <c r="H133" s="80">
        <v>0</v>
      </c>
      <c r="I133" s="80">
        <v>0</v>
      </c>
      <c r="J133" s="80">
        <v>0</v>
      </c>
      <c r="K133" s="80">
        <v>0</v>
      </c>
      <c r="L133" s="80">
        <v>0</v>
      </c>
      <c r="M133" s="80">
        <v>0</v>
      </c>
      <c r="N133" s="80"/>
      <c r="O133" s="80"/>
      <c r="P133" s="80">
        <v>0</v>
      </c>
      <c r="Q133" s="80">
        <v>0</v>
      </c>
      <c r="R133" s="80">
        <v>0</v>
      </c>
      <c r="S133" s="80">
        <v>0</v>
      </c>
      <c r="T133" s="80">
        <v>0</v>
      </c>
      <c r="U133" s="34"/>
      <c r="V133" s="34"/>
      <c r="W133" s="80">
        <v>0</v>
      </c>
      <c r="X133" s="34"/>
      <c r="Y133" s="80">
        <v>0</v>
      </c>
      <c r="Z133" s="80">
        <v>0</v>
      </c>
      <c r="AA133" s="80">
        <v>0</v>
      </c>
      <c r="AB133" s="80">
        <v>0</v>
      </c>
      <c r="AC133" s="80">
        <v>0</v>
      </c>
      <c r="AD133" s="80">
        <v>0</v>
      </c>
      <c r="AE133" s="80">
        <v>0</v>
      </c>
      <c r="AF133" s="80">
        <v>0</v>
      </c>
    </row>
    <row r="134" spans="1:32" hidden="1" x14ac:dyDescent="0.2">
      <c r="A134" t="s">
        <v>5</v>
      </c>
      <c r="F134" t="s">
        <v>3</v>
      </c>
      <c r="G134" t="s">
        <v>1021</v>
      </c>
      <c r="H134" s="80">
        <v>0</v>
      </c>
      <c r="I134" s="80">
        <v>0</v>
      </c>
      <c r="J134" s="80">
        <v>0</v>
      </c>
      <c r="K134" s="80">
        <v>0</v>
      </c>
      <c r="L134" s="80">
        <v>0</v>
      </c>
      <c r="M134" s="80">
        <v>0</v>
      </c>
      <c r="N134" s="80"/>
      <c r="O134" s="80"/>
      <c r="P134" s="80">
        <v>0</v>
      </c>
      <c r="Q134" s="80">
        <v>0</v>
      </c>
      <c r="R134" s="80">
        <v>0</v>
      </c>
      <c r="S134" s="80">
        <v>0</v>
      </c>
      <c r="T134" s="80">
        <v>0</v>
      </c>
      <c r="U134" s="34"/>
      <c r="V134" s="34"/>
      <c r="W134" s="80">
        <v>0</v>
      </c>
      <c r="X134" s="34"/>
      <c r="Y134" s="80">
        <v>0</v>
      </c>
      <c r="Z134" s="80">
        <v>0</v>
      </c>
      <c r="AA134" s="80">
        <v>0</v>
      </c>
      <c r="AB134" s="80">
        <v>0</v>
      </c>
      <c r="AC134" s="80">
        <v>0</v>
      </c>
      <c r="AD134" s="80">
        <v>0</v>
      </c>
      <c r="AE134" s="80">
        <v>0</v>
      </c>
      <c r="AF134" s="80">
        <v>0</v>
      </c>
    </row>
    <row r="135" spans="1:32" hidden="1" x14ac:dyDescent="0.2">
      <c r="A135" t="s">
        <v>5</v>
      </c>
      <c r="F135" t="s">
        <v>3</v>
      </c>
      <c r="G135" t="s">
        <v>1079</v>
      </c>
      <c r="H135" s="80">
        <v>0</v>
      </c>
      <c r="I135" s="80">
        <v>0</v>
      </c>
      <c r="J135" s="80">
        <v>0</v>
      </c>
      <c r="K135" s="80">
        <v>0</v>
      </c>
      <c r="L135" s="80">
        <v>0</v>
      </c>
      <c r="M135" s="80">
        <v>0</v>
      </c>
      <c r="N135" s="80"/>
      <c r="O135" s="80"/>
      <c r="P135" s="80">
        <v>0</v>
      </c>
      <c r="Q135" s="80">
        <v>0</v>
      </c>
      <c r="R135" s="80">
        <v>0</v>
      </c>
      <c r="S135" s="80">
        <v>0</v>
      </c>
      <c r="T135" s="80">
        <v>0</v>
      </c>
      <c r="U135" s="34"/>
      <c r="V135" s="34"/>
      <c r="W135" s="80">
        <v>0</v>
      </c>
      <c r="X135" s="34"/>
      <c r="Y135" s="80">
        <v>0</v>
      </c>
      <c r="Z135" s="80">
        <v>0</v>
      </c>
      <c r="AA135" s="80">
        <v>0</v>
      </c>
      <c r="AB135" s="80">
        <v>0</v>
      </c>
      <c r="AC135" s="80">
        <v>0</v>
      </c>
      <c r="AD135" s="80">
        <v>0</v>
      </c>
      <c r="AE135" s="80">
        <v>0</v>
      </c>
      <c r="AF135" s="80">
        <v>0</v>
      </c>
    </row>
    <row r="136" spans="1:32" hidden="1" x14ac:dyDescent="0.2">
      <c r="A136" t="s">
        <v>5</v>
      </c>
      <c r="F136" t="s">
        <v>3</v>
      </c>
      <c r="G136" t="s">
        <v>289</v>
      </c>
      <c r="H136" s="80">
        <v>0</v>
      </c>
      <c r="I136" s="80">
        <v>0</v>
      </c>
      <c r="J136" s="80">
        <v>0</v>
      </c>
      <c r="K136" s="80">
        <v>0</v>
      </c>
      <c r="L136" s="80">
        <v>0</v>
      </c>
      <c r="M136" s="80">
        <v>0</v>
      </c>
      <c r="N136" s="80"/>
      <c r="O136" s="80"/>
      <c r="P136" s="80">
        <v>0</v>
      </c>
      <c r="Q136" s="80">
        <v>0</v>
      </c>
      <c r="R136" s="80">
        <v>0</v>
      </c>
      <c r="S136" s="80">
        <v>0</v>
      </c>
      <c r="T136" s="80">
        <v>0</v>
      </c>
      <c r="U136" s="34"/>
      <c r="V136" s="34"/>
      <c r="W136" s="80">
        <v>0</v>
      </c>
      <c r="X136" s="34"/>
      <c r="Y136" s="80">
        <v>0</v>
      </c>
      <c r="Z136" s="80">
        <v>0</v>
      </c>
      <c r="AA136" s="80">
        <v>0</v>
      </c>
      <c r="AB136" s="80">
        <v>0</v>
      </c>
      <c r="AC136" s="80">
        <v>0</v>
      </c>
      <c r="AD136" s="80">
        <v>0</v>
      </c>
      <c r="AE136" s="80">
        <v>0</v>
      </c>
      <c r="AF136" s="80">
        <v>0</v>
      </c>
    </row>
    <row r="137" spans="1:32" hidden="1" x14ac:dyDescent="0.2">
      <c r="A137" t="s">
        <v>5</v>
      </c>
      <c r="F137" t="s">
        <v>3</v>
      </c>
      <c r="G137" t="s">
        <v>1081</v>
      </c>
      <c r="H137" s="80">
        <v>0</v>
      </c>
      <c r="I137" s="80">
        <v>0</v>
      </c>
      <c r="J137" s="80">
        <v>0</v>
      </c>
      <c r="K137" s="80">
        <v>0</v>
      </c>
      <c r="L137" s="80">
        <v>0</v>
      </c>
      <c r="M137" s="80">
        <v>0</v>
      </c>
      <c r="N137" s="80"/>
      <c r="O137" s="80"/>
      <c r="P137" s="80">
        <v>0</v>
      </c>
      <c r="Q137" s="80">
        <v>0</v>
      </c>
      <c r="R137" s="80">
        <v>0</v>
      </c>
      <c r="S137" s="80">
        <v>0</v>
      </c>
      <c r="T137" s="80">
        <v>0</v>
      </c>
      <c r="U137" s="34"/>
      <c r="V137" s="34"/>
      <c r="W137" s="80">
        <v>0</v>
      </c>
      <c r="X137" s="34"/>
      <c r="Y137" s="80">
        <v>0</v>
      </c>
      <c r="Z137" s="80">
        <v>0</v>
      </c>
      <c r="AA137" s="80">
        <v>0</v>
      </c>
      <c r="AB137" s="80">
        <v>0</v>
      </c>
      <c r="AC137" s="80">
        <v>0</v>
      </c>
      <c r="AD137" s="80">
        <v>0</v>
      </c>
      <c r="AE137" s="80">
        <v>0</v>
      </c>
      <c r="AF137" s="80">
        <v>0</v>
      </c>
    </row>
    <row r="138" spans="1:32" hidden="1" x14ac:dyDescent="0.2">
      <c r="A138" t="s">
        <v>5</v>
      </c>
      <c r="F138" t="s">
        <v>3</v>
      </c>
      <c r="G138" t="s">
        <v>1082</v>
      </c>
      <c r="H138" s="80">
        <v>0</v>
      </c>
      <c r="I138" s="80">
        <v>0</v>
      </c>
      <c r="J138" s="80">
        <v>0</v>
      </c>
      <c r="K138" s="80">
        <v>0</v>
      </c>
      <c r="L138" s="80">
        <v>0</v>
      </c>
      <c r="M138" s="80">
        <v>0</v>
      </c>
      <c r="N138" s="80"/>
      <c r="O138" s="80"/>
      <c r="P138" s="80">
        <v>0</v>
      </c>
      <c r="Q138" s="80">
        <v>0</v>
      </c>
      <c r="R138" s="80">
        <v>0</v>
      </c>
      <c r="S138" s="80">
        <v>0</v>
      </c>
      <c r="T138" s="80">
        <v>0</v>
      </c>
      <c r="U138" s="34"/>
      <c r="V138" s="34"/>
      <c r="W138" s="80">
        <v>0</v>
      </c>
      <c r="X138" s="34"/>
      <c r="Y138" s="80">
        <v>0</v>
      </c>
      <c r="Z138" s="80">
        <v>0</v>
      </c>
      <c r="AA138" s="80">
        <v>0</v>
      </c>
      <c r="AB138" s="80">
        <v>0</v>
      </c>
      <c r="AC138" s="80">
        <v>0</v>
      </c>
      <c r="AD138" s="80">
        <v>0</v>
      </c>
      <c r="AE138" s="80">
        <v>0</v>
      </c>
      <c r="AF138" s="80">
        <v>0</v>
      </c>
    </row>
    <row r="139" spans="1:32" hidden="1" x14ac:dyDescent="0.2">
      <c r="A139" t="s">
        <v>5</v>
      </c>
      <c r="F139" t="s">
        <v>3</v>
      </c>
      <c r="G139" t="s">
        <v>317</v>
      </c>
      <c r="H139" s="80">
        <v>0</v>
      </c>
      <c r="I139" s="80">
        <v>0</v>
      </c>
      <c r="J139" s="80">
        <v>0</v>
      </c>
      <c r="K139" s="80">
        <v>0</v>
      </c>
      <c r="L139" s="80">
        <v>0</v>
      </c>
      <c r="M139" s="80">
        <v>0</v>
      </c>
      <c r="N139" s="80"/>
      <c r="O139" s="80"/>
      <c r="P139" s="80">
        <v>0</v>
      </c>
      <c r="Q139" s="80">
        <v>0</v>
      </c>
      <c r="R139" s="80">
        <v>0</v>
      </c>
      <c r="S139" s="80">
        <v>0</v>
      </c>
      <c r="T139" s="80">
        <v>0</v>
      </c>
      <c r="U139" s="34"/>
      <c r="V139" s="34"/>
      <c r="W139" s="80">
        <v>0</v>
      </c>
      <c r="X139" s="34"/>
      <c r="Y139" s="80">
        <v>0</v>
      </c>
      <c r="Z139" s="80">
        <v>0</v>
      </c>
      <c r="AA139" s="80">
        <v>0</v>
      </c>
      <c r="AB139" s="80">
        <v>0</v>
      </c>
      <c r="AC139" s="80">
        <v>0</v>
      </c>
      <c r="AD139" s="80">
        <v>0</v>
      </c>
      <c r="AE139" s="80">
        <v>0</v>
      </c>
      <c r="AF139" s="80">
        <v>0</v>
      </c>
    </row>
    <row r="140" spans="1:32" hidden="1" x14ac:dyDescent="0.2">
      <c r="A140" t="s">
        <v>5</v>
      </c>
      <c r="F140" t="s">
        <v>3</v>
      </c>
      <c r="G140" t="s">
        <v>318</v>
      </c>
      <c r="H140" s="80">
        <v>0</v>
      </c>
      <c r="I140" s="80">
        <v>0</v>
      </c>
      <c r="J140" s="80">
        <v>0</v>
      </c>
      <c r="K140" s="80">
        <v>0</v>
      </c>
      <c r="L140" s="80">
        <v>0</v>
      </c>
      <c r="M140" s="80">
        <v>0</v>
      </c>
      <c r="N140" s="80"/>
      <c r="O140" s="80"/>
      <c r="P140" s="80">
        <v>0</v>
      </c>
      <c r="Q140" s="80">
        <v>0</v>
      </c>
      <c r="R140" s="80">
        <v>0</v>
      </c>
      <c r="S140" s="80">
        <v>0</v>
      </c>
      <c r="T140" s="80">
        <v>0</v>
      </c>
      <c r="U140" s="34"/>
      <c r="V140" s="34"/>
      <c r="W140" s="80">
        <v>0</v>
      </c>
      <c r="X140" s="34"/>
      <c r="Y140" s="80">
        <v>0</v>
      </c>
      <c r="Z140" s="80">
        <v>0</v>
      </c>
      <c r="AA140" s="80">
        <v>0</v>
      </c>
      <c r="AB140" s="80">
        <v>0</v>
      </c>
      <c r="AC140" s="80">
        <v>0</v>
      </c>
      <c r="AD140" s="80">
        <v>0</v>
      </c>
      <c r="AE140" s="80">
        <v>0</v>
      </c>
      <c r="AF140" s="80">
        <v>0</v>
      </c>
    </row>
    <row r="141" spans="1:32" hidden="1" x14ac:dyDescent="0.2">
      <c r="A141" t="s">
        <v>5</v>
      </c>
      <c r="F141" t="s">
        <v>3</v>
      </c>
      <c r="G141" t="s">
        <v>319</v>
      </c>
      <c r="H141" s="80">
        <v>0</v>
      </c>
      <c r="I141" s="80">
        <v>0</v>
      </c>
      <c r="J141" s="80">
        <v>0</v>
      </c>
      <c r="K141" s="80">
        <v>0</v>
      </c>
      <c r="L141" s="80">
        <v>0</v>
      </c>
      <c r="M141" s="80">
        <v>0</v>
      </c>
      <c r="N141" s="80"/>
      <c r="O141" s="80"/>
      <c r="P141" s="80">
        <v>0</v>
      </c>
      <c r="Q141" s="80">
        <v>0</v>
      </c>
      <c r="R141" s="80">
        <v>0</v>
      </c>
      <c r="S141" s="80">
        <v>0</v>
      </c>
      <c r="T141" s="80">
        <v>0</v>
      </c>
      <c r="U141" s="34"/>
      <c r="V141" s="34"/>
      <c r="W141" s="80">
        <v>0</v>
      </c>
      <c r="X141" s="34"/>
      <c r="Y141" s="80">
        <v>0</v>
      </c>
      <c r="Z141" s="80">
        <v>0</v>
      </c>
      <c r="AA141" s="80">
        <v>0</v>
      </c>
      <c r="AB141" s="80">
        <v>0</v>
      </c>
      <c r="AC141" s="80">
        <v>0</v>
      </c>
      <c r="AD141" s="80">
        <v>0</v>
      </c>
      <c r="AE141" s="80">
        <v>0</v>
      </c>
      <c r="AF141" s="80">
        <v>0</v>
      </c>
    </row>
    <row r="142" spans="1:32" hidden="1" x14ac:dyDescent="0.2">
      <c r="A142" t="s">
        <v>5</v>
      </c>
      <c r="F142" t="s">
        <v>3</v>
      </c>
      <c r="G142" t="s">
        <v>1086</v>
      </c>
      <c r="H142" s="80">
        <v>0</v>
      </c>
      <c r="I142" s="80">
        <v>0</v>
      </c>
      <c r="J142" s="80">
        <v>0</v>
      </c>
      <c r="K142" s="80">
        <v>0</v>
      </c>
      <c r="L142" s="80">
        <v>0</v>
      </c>
      <c r="M142" s="80">
        <v>0</v>
      </c>
      <c r="N142" s="80"/>
      <c r="O142" s="80"/>
      <c r="P142" s="80">
        <v>0</v>
      </c>
      <c r="Q142" s="80">
        <v>0</v>
      </c>
      <c r="R142" s="80">
        <v>0</v>
      </c>
      <c r="S142" s="80">
        <v>0</v>
      </c>
      <c r="T142" s="80">
        <v>0</v>
      </c>
      <c r="U142" s="34"/>
      <c r="V142" s="34"/>
      <c r="W142" s="80">
        <v>0</v>
      </c>
      <c r="X142" s="34"/>
      <c r="Y142" s="80">
        <v>0</v>
      </c>
      <c r="Z142" s="80">
        <v>0</v>
      </c>
      <c r="AA142" s="80">
        <v>0</v>
      </c>
      <c r="AB142" s="80">
        <v>0</v>
      </c>
      <c r="AC142" s="80">
        <v>0</v>
      </c>
      <c r="AD142" s="80">
        <v>0</v>
      </c>
      <c r="AE142" s="80">
        <v>0</v>
      </c>
      <c r="AF142" s="80">
        <v>0</v>
      </c>
    </row>
    <row r="143" spans="1:32" hidden="1" x14ac:dyDescent="0.2">
      <c r="A143" t="s">
        <v>5</v>
      </c>
      <c r="F143" t="s">
        <v>3</v>
      </c>
      <c r="G143" t="s">
        <v>1002</v>
      </c>
      <c r="H143" s="80">
        <v>0</v>
      </c>
      <c r="I143" s="80">
        <v>0</v>
      </c>
      <c r="J143" s="80">
        <v>0</v>
      </c>
      <c r="K143" s="80">
        <v>0</v>
      </c>
      <c r="L143" s="80">
        <v>0</v>
      </c>
      <c r="M143" s="80">
        <v>0</v>
      </c>
      <c r="N143" s="80"/>
      <c r="O143" s="80"/>
      <c r="P143" s="80">
        <v>0</v>
      </c>
      <c r="Q143" s="80">
        <v>0</v>
      </c>
      <c r="R143" s="80">
        <v>0</v>
      </c>
      <c r="S143" s="80">
        <v>0</v>
      </c>
      <c r="T143" s="80">
        <v>0</v>
      </c>
      <c r="U143" s="34"/>
      <c r="V143" s="34"/>
      <c r="W143" s="80">
        <v>0</v>
      </c>
      <c r="X143" s="34"/>
      <c r="Y143" s="80">
        <v>0</v>
      </c>
      <c r="Z143" s="80">
        <v>0</v>
      </c>
      <c r="AA143" s="80">
        <v>0</v>
      </c>
      <c r="AB143" s="80">
        <v>0</v>
      </c>
      <c r="AC143" s="80">
        <v>0</v>
      </c>
      <c r="AD143" s="80">
        <v>0</v>
      </c>
      <c r="AE143" s="80">
        <v>0</v>
      </c>
      <c r="AF143" s="80">
        <v>0</v>
      </c>
    </row>
    <row r="144" spans="1:32" hidden="1" x14ac:dyDescent="0.2">
      <c r="A144" t="s">
        <v>76</v>
      </c>
      <c r="F144" t="s">
        <v>953</v>
      </c>
      <c r="G144" t="s">
        <v>76</v>
      </c>
      <c r="H144" s="80">
        <v>0</v>
      </c>
      <c r="I144" s="80">
        <v>0</v>
      </c>
      <c r="J144" s="80">
        <v>0</v>
      </c>
      <c r="K144" s="80">
        <v>0</v>
      </c>
      <c r="L144" s="80">
        <v>0</v>
      </c>
      <c r="M144" s="80">
        <v>0</v>
      </c>
      <c r="N144" s="80"/>
      <c r="O144" s="80"/>
      <c r="P144" s="80">
        <v>0</v>
      </c>
      <c r="Q144" s="80">
        <v>0</v>
      </c>
      <c r="R144" s="80">
        <v>0</v>
      </c>
      <c r="S144" s="80">
        <v>0</v>
      </c>
      <c r="T144" s="80">
        <v>0</v>
      </c>
      <c r="U144" s="34"/>
      <c r="V144" s="34"/>
      <c r="W144" s="80">
        <v>0</v>
      </c>
      <c r="X144" s="34"/>
      <c r="Y144" s="80">
        <v>0</v>
      </c>
      <c r="Z144" s="80">
        <v>0</v>
      </c>
      <c r="AA144" s="80">
        <v>0</v>
      </c>
      <c r="AB144" s="80">
        <v>0</v>
      </c>
      <c r="AC144" s="80">
        <v>0</v>
      </c>
      <c r="AD144" s="80">
        <v>0</v>
      </c>
      <c r="AE144" s="80">
        <v>0</v>
      </c>
      <c r="AF144" s="80">
        <v>0</v>
      </c>
    </row>
    <row r="145" spans="1:32" hidden="1" x14ac:dyDescent="0.2">
      <c r="A145" t="s">
        <v>76</v>
      </c>
      <c r="F145" t="s">
        <v>953</v>
      </c>
      <c r="G145" t="s">
        <v>184</v>
      </c>
      <c r="H145" s="80">
        <v>0</v>
      </c>
      <c r="I145" s="80">
        <v>0</v>
      </c>
      <c r="J145" s="80">
        <v>0</v>
      </c>
      <c r="K145" s="80">
        <v>0</v>
      </c>
      <c r="L145" s="80">
        <v>0</v>
      </c>
      <c r="M145" s="80">
        <v>0</v>
      </c>
      <c r="N145" s="80"/>
      <c r="O145" s="80"/>
      <c r="P145" s="80">
        <v>0</v>
      </c>
      <c r="Q145" s="80">
        <v>0</v>
      </c>
      <c r="R145" s="80">
        <v>0</v>
      </c>
      <c r="S145" s="80">
        <v>0</v>
      </c>
      <c r="T145" s="80">
        <v>0</v>
      </c>
      <c r="U145" s="34"/>
      <c r="V145" s="34"/>
      <c r="W145" s="80">
        <v>0</v>
      </c>
      <c r="X145" s="34"/>
      <c r="Y145" s="80">
        <v>0</v>
      </c>
      <c r="Z145" s="80">
        <v>0</v>
      </c>
      <c r="AA145" s="80">
        <v>0</v>
      </c>
      <c r="AB145" s="80">
        <v>0</v>
      </c>
      <c r="AC145" s="80">
        <v>0</v>
      </c>
      <c r="AD145" s="80">
        <v>0</v>
      </c>
      <c r="AE145" s="80">
        <v>0</v>
      </c>
      <c r="AF145" s="80" t="e">
        <v>#DIV/0!</v>
      </c>
    </row>
    <row r="146" spans="1:32" hidden="1" x14ac:dyDescent="0.2">
      <c r="A146" t="s">
        <v>40</v>
      </c>
      <c r="F146" t="s">
        <v>8</v>
      </c>
      <c r="G146" t="s">
        <v>39</v>
      </c>
      <c r="H146" s="80">
        <v>0</v>
      </c>
      <c r="I146" s="80">
        <v>0</v>
      </c>
      <c r="J146" s="80">
        <v>0</v>
      </c>
      <c r="K146" s="80">
        <v>0</v>
      </c>
      <c r="L146" s="80">
        <v>0</v>
      </c>
      <c r="M146" s="80">
        <v>0</v>
      </c>
      <c r="N146" s="80"/>
      <c r="O146" s="80"/>
      <c r="P146" s="80">
        <v>0</v>
      </c>
      <c r="Q146" s="80">
        <v>0</v>
      </c>
      <c r="R146" s="80">
        <v>0</v>
      </c>
      <c r="S146" s="80">
        <v>0</v>
      </c>
      <c r="T146" s="80">
        <v>0</v>
      </c>
      <c r="U146" s="34"/>
      <c r="V146" s="34"/>
      <c r="W146" s="80">
        <v>0</v>
      </c>
      <c r="X146" s="34"/>
      <c r="Y146" s="80">
        <v>0</v>
      </c>
      <c r="Z146" s="80">
        <v>0</v>
      </c>
      <c r="AA146" s="80">
        <v>0</v>
      </c>
      <c r="AB146" s="80">
        <v>0</v>
      </c>
      <c r="AC146" s="80">
        <v>0</v>
      </c>
      <c r="AD146" s="80">
        <v>0</v>
      </c>
      <c r="AE146" s="80">
        <v>0</v>
      </c>
      <c r="AF146" s="80">
        <v>0</v>
      </c>
    </row>
    <row r="147" spans="1:32" hidden="1" x14ac:dyDescent="0.2">
      <c r="A147" t="s">
        <v>40</v>
      </c>
      <c r="F147" t="s">
        <v>8</v>
      </c>
      <c r="G147" t="s">
        <v>93</v>
      </c>
      <c r="H147" s="80">
        <v>0</v>
      </c>
      <c r="I147" s="80">
        <v>0</v>
      </c>
      <c r="J147" s="80">
        <v>0</v>
      </c>
      <c r="K147" s="80">
        <v>0</v>
      </c>
      <c r="L147" s="80">
        <v>0</v>
      </c>
      <c r="M147" s="80">
        <v>0</v>
      </c>
      <c r="N147" s="80"/>
      <c r="O147" s="80"/>
      <c r="P147" s="80">
        <v>0</v>
      </c>
      <c r="Q147" s="80">
        <v>0</v>
      </c>
      <c r="R147" s="80">
        <v>0</v>
      </c>
      <c r="S147" s="80">
        <v>0</v>
      </c>
      <c r="T147" s="80">
        <v>0</v>
      </c>
      <c r="U147" s="34"/>
      <c r="V147" s="34"/>
      <c r="W147" s="80">
        <v>0</v>
      </c>
      <c r="X147" s="34"/>
      <c r="Y147" s="80">
        <v>0</v>
      </c>
      <c r="Z147" s="80">
        <v>0</v>
      </c>
      <c r="AA147" s="80">
        <v>0</v>
      </c>
      <c r="AB147" s="80">
        <v>0</v>
      </c>
      <c r="AC147" s="80">
        <v>0</v>
      </c>
      <c r="AD147" s="80">
        <v>0</v>
      </c>
      <c r="AE147" s="80">
        <v>0</v>
      </c>
      <c r="AF147" s="80">
        <v>0</v>
      </c>
    </row>
    <row r="148" spans="1:32" hidden="1" x14ac:dyDescent="0.2">
      <c r="A148" t="s">
        <v>40</v>
      </c>
      <c r="F148" t="s">
        <v>8</v>
      </c>
      <c r="G148" t="s">
        <v>122</v>
      </c>
      <c r="H148" s="80">
        <v>0</v>
      </c>
      <c r="I148" s="80">
        <v>0</v>
      </c>
      <c r="J148" s="80">
        <v>0</v>
      </c>
      <c r="K148" s="80">
        <v>0</v>
      </c>
      <c r="L148" s="80">
        <v>0</v>
      </c>
      <c r="M148" s="80">
        <v>0</v>
      </c>
      <c r="N148" s="80"/>
      <c r="O148" s="80"/>
      <c r="P148" s="80">
        <v>0</v>
      </c>
      <c r="Q148" s="80">
        <v>0</v>
      </c>
      <c r="R148" s="80">
        <v>0</v>
      </c>
      <c r="S148" s="80">
        <v>0</v>
      </c>
      <c r="T148" s="80">
        <v>0</v>
      </c>
      <c r="U148" s="34"/>
      <c r="V148" s="34"/>
      <c r="W148" s="80">
        <v>0</v>
      </c>
      <c r="X148" s="34"/>
      <c r="Y148" s="80">
        <v>0</v>
      </c>
      <c r="Z148" s="80">
        <v>0</v>
      </c>
      <c r="AA148" s="80">
        <v>0</v>
      </c>
      <c r="AB148" s="80">
        <v>0</v>
      </c>
      <c r="AC148" s="80">
        <v>0</v>
      </c>
      <c r="AD148" s="80">
        <v>0</v>
      </c>
      <c r="AE148" s="80">
        <v>0</v>
      </c>
      <c r="AF148" s="80">
        <v>0</v>
      </c>
    </row>
    <row r="149" spans="1:32" hidden="1" x14ac:dyDescent="0.2">
      <c r="A149" t="s">
        <v>40</v>
      </c>
      <c r="F149" t="s">
        <v>8</v>
      </c>
      <c r="G149" t="s">
        <v>173</v>
      </c>
      <c r="H149" s="80">
        <v>0</v>
      </c>
      <c r="I149" s="80">
        <v>0</v>
      </c>
      <c r="J149" s="80">
        <v>0</v>
      </c>
      <c r="K149" s="80">
        <v>0</v>
      </c>
      <c r="L149" s="80">
        <v>0</v>
      </c>
      <c r="M149" s="80">
        <v>0</v>
      </c>
      <c r="N149" s="80"/>
      <c r="O149" s="80"/>
      <c r="P149" s="80">
        <v>0</v>
      </c>
      <c r="Q149" s="80">
        <v>0</v>
      </c>
      <c r="R149" s="80">
        <v>0</v>
      </c>
      <c r="S149" s="80">
        <v>0</v>
      </c>
      <c r="T149" s="80">
        <v>0</v>
      </c>
      <c r="U149" s="34"/>
      <c r="V149" s="34"/>
      <c r="W149" s="80">
        <v>0</v>
      </c>
      <c r="X149" s="34"/>
      <c r="Y149" s="80">
        <v>0</v>
      </c>
      <c r="Z149" s="80">
        <v>0</v>
      </c>
      <c r="AA149" s="80">
        <v>0</v>
      </c>
      <c r="AB149" s="80">
        <v>0</v>
      </c>
      <c r="AC149" s="80">
        <v>0</v>
      </c>
      <c r="AD149" s="80">
        <v>0</v>
      </c>
      <c r="AE149" s="80">
        <v>0</v>
      </c>
      <c r="AF149" s="80">
        <v>0</v>
      </c>
    </row>
    <row r="150" spans="1:32" hidden="1" x14ac:dyDescent="0.2">
      <c r="A150" t="s">
        <v>40</v>
      </c>
      <c r="F150" t="s">
        <v>8</v>
      </c>
      <c r="G150" t="s">
        <v>188</v>
      </c>
      <c r="H150" s="80">
        <v>0</v>
      </c>
      <c r="I150" s="80">
        <v>0</v>
      </c>
      <c r="J150" s="80">
        <v>0</v>
      </c>
      <c r="K150" s="80">
        <v>0</v>
      </c>
      <c r="L150" s="80">
        <v>0</v>
      </c>
      <c r="M150" s="80">
        <v>0</v>
      </c>
      <c r="N150" s="80"/>
      <c r="O150" s="80"/>
      <c r="P150" s="80">
        <v>0</v>
      </c>
      <c r="Q150" s="80">
        <v>0</v>
      </c>
      <c r="R150" s="80">
        <v>0</v>
      </c>
      <c r="S150" s="80">
        <v>0</v>
      </c>
      <c r="T150" s="80">
        <v>0</v>
      </c>
      <c r="U150" s="34"/>
      <c r="V150" s="34"/>
      <c r="W150" s="80">
        <v>0</v>
      </c>
      <c r="X150" s="34"/>
      <c r="Y150" s="80">
        <v>0</v>
      </c>
      <c r="Z150" s="80">
        <v>0</v>
      </c>
      <c r="AA150" s="80">
        <v>0</v>
      </c>
      <c r="AB150" s="80">
        <v>0</v>
      </c>
      <c r="AC150" s="80">
        <v>0</v>
      </c>
      <c r="AD150" s="80">
        <v>0</v>
      </c>
      <c r="AE150" s="80">
        <v>0</v>
      </c>
      <c r="AF150" s="80">
        <v>0</v>
      </c>
    </row>
    <row r="151" spans="1:32" hidden="1" x14ac:dyDescent="0.2">
      <c r="A151" t="s">
        <v>40</v>
      </c>
      <c r="F151" t="s">
        <v>8</v>
      </c>
      <c r="G151" t="s">
        <v>194</v>
      </c>
      <c r="H151" s="80">
        <v>0</v>
      </c>
      <c r="I151" s="80">
        <v>0</v>
      </c>
      <c r="J151" s="80">
        <v>0</v>
      </c>
      <c r="K151" s="80">
        <v>0</v>
      </c>
      <c r="L151" s="80">
        <v>0</v>
      </c>
      <c r="M151" s="80">
        <v>0</v>
      </c>
      <c r="N151" s="80"/>
      <c r="O151" s="80"/>
      <c r="P151" s="80">
        <v>0</v>
      </c>
      <c r="Q151" s="80">
        <v>0</v>
      </c>
      <c r="R151" s="80">
        <v>0</v>
      </c>
      <c r="S151" s="80">
        <v>0</v>
      </c>
      <c r="T151" s="80">
        <v>0</v>
      </c>
      <c r="U151" s="34"/>
      <c r="V151" s="34"/>
      <c r="W151" s="80">
        <v>0</v>
      </c>
      <c r="X151" s="34"/>
      <c r="Y151" s="80">
        <v>0</v>
      </c>
      <c r="Z151" s="80">
        <v>0</v>
      </c>
      <c r="AA151" s="80">
        <v>0</v>
      </c>
      <c r="AB151" s="80">
        <v>0</v>
      </c>
      <c r="AC151" s="80">
        <v>0</v>
      </c>
      <c r="AD151" s="80">
        <v>0</v>
      </c>
      <c r="AE151" s="80">
        <v>0</v>
      </c>
      <c r="AF151" s="80">
        <v>0</v>
      </c>
    </row>
    <row r="152" spans="1:32" hidden="1" x14ac:dyDescent="0.2">
      <c r="A152" t="s">
        <v>40</v>
      </c>
      <c r="F152" t="s">
        <v>8</v>
      </c>
      <c r="G152" t="s">
        <v>212</v>
      </c>
      <c r="H152" s="80">
        <v>0</v>
      </c>
      <c r="I152" s="80">
        <v>0</v>
      </c>
      <c r="J152" s="80">
        <v>0</v>
      </c>
      <c r="K152" s="80">
        <v>0</v>
      </c>
      <c r="L152" s="80">
        <v>0</v>
      </c>
      <c r="M152" s="80">
        <v>0</v>
      </c>
      <c r="N152" s="80"/>
      <c r="O152" s="80"/>
      <c r="P152" s="80">
        <v>0</v>
      </c>
      <c r="Q152" s="80">
        <v>0</v>
      </c>
      <c r="R152" s="80">
        <v>0</v>
      </c>
      <c r="S152" s="80">
        <v>0</v>
      </c>
      <c r="T152" s="80">
        <v>0</v>
      </c>
      <c r="U152" s="34"/>
      <c r="V152" s="34"/>
      <c r="W152" s="80">
        <v>0</v>
      </c>
      <c r="X152" s="34"/>
      <c r="Y152" s="80">
        <v>0</v>
      </c>
      <c r="Z152" s="80">
        <v>0</v>
      </c>
      <c r="AA152" s="80">
        <v>0</v>
      </c>
      <c r="AB152" s="80">
        <v>0</v>
      </c>
      <c r="AC152" s="80">
        <v>0</v>
      </c>
      <c r="AD152" s="80">
        <v>0</v>
      </c>
      <c r="AE152" s="80">
        <v>0</v>
      </c>
      <c r="AF152" s="80">
        <v>0</v>
      </c>
    </row>
    <row r="153" spans="1:32" hidden="1" x14ac:dyDescent="0.2">
      <c r="A153" t="s">
        <v>40</v>
      </c>
      <c r="F153" t="s">
        <v>8</v>
      </c>
      <c r="G153" t="s">
        <v>258</v>
      </c>
      <c r="H153" s="80">
        <v>0</v>
      </c>
      <c r="I153" s="80">
        <v>0</v>
      </c>
      <c r="J153" s="80">
        <v>0</v>
      </c>
      <c r="K153" s="80">
        <v>0</v>
      </c>
      <c r="L153" s="80">
        <v>0</v>
      </c>
      <c r="M153" s="80">
        <v>0</v>
      </c>
      <c r="N153" s="80"/>
      <c r="O153" s="80"/>
      <c r="P153" s="80">
        <v>0</v>
      </c>
      <c r="Q153" s="80">
        <v>0</v>
      </c>
      <c r="R153" s="80">
        <v>0</v>
      </c>
      <c r="S153" s="80">
        <v>0</v>
      </c>
      <c r="T153" s="80">
        <v>0</v>
      </c>
      <c r="U153" s="34"/>
      <c r="V153" s="34"/>
      <c r="W153" s="80">
        <v>0</v>
      </c>
      <c r="X153" s="34"/>
      <c r="Y153" s="80">
        <v>0</v>
      </c>
      <c r="Z153" s="80">
        <v>0</v>
      </c>
      <c r="AA153" s="80">
        <v>0</v>
      </c>
      <c r="AB153" s="80">
        <v>0</v>
      </c>
      <c r="AC153" s="80">
        <v>0</v>
      </c>
      <c r="AD153" s="80">
        <v>0</v>
      </c>
      <c r="AE153" s="80">
        <v>0</v>
      </c>
      <c r="AF153" s="80">
        <v>0</v>
      </c>
    </row>
    <row r="154" spans="1:32" hidden="1" x14ac:dyDescent="0.2">
      <c r="A154" t="s">
        <v>40</v>
      </c>
      <c r="F154" t="s">
        <v>8</v>
      </c>
      <c r="G154" t="s">
        <v>261</v>
      </c>
      <c r="H154" s="80">
        <v>0</v>
      </c>
      <c r="I154" s="80">
        <v>0</v>
      </c>
      <c r="J154" s="80">
        <v>0</v>
      </c>
      <c r="K154" s="80">
        <v>0</v>
      </c>
      <c r="L154" s="80">
        <v>0</v>
      </c>
      <c r="M154" s="80">
        <v>0</v>
      </c>
      <c r="N154" s="80"/>
      <c r="O154" s="80"/>
      <c r="P154" s="80">
        <v>0</v>
      </c>
      <c r="Q154" s="80">
        <v>0</v>
      </c>
      <c r="R154" s="80">
        <v>0</v>
      </c>
      <c r="S154" s="80">
        <v>0</v>
      </c>
      <c r="T154" s="80">
        <v>0</v>
      </c>
      <c r="U154" s="34"/>
      <c r="V154" s="34"/>
      <c r="W154" s="80">
        <v>0</v>
      </c>
      <c r="X154" s="34"/>
      <c r="Y154" s="80">
        <v>0</v>
      </c>
      <c r="Z154" s="80">
        <v>0</v>
      </c>
      <c r="AA154" s="80">
        <v>0</v>
      </c>
      <c r="AB154" s="80">
        <v>0</v>
      </c>
      <c r="AC154" s="80">
        <v>0</v>
      </c>
      <c r="AD154" s="80">
        <v>0</v>
      </c>
      <c r="AE154" s="80">
        <v>0</v>
      </c>
      <c r="AF154" s="80">
        <v>0</v>
      </c>
    </row>
    <row r="155" spans="1:32" hidden="1" x14ac:dyDescent="0.2">
      <c r="A155" t="s">
        <v>40</v>
      </c>
      <c r="F155" t="s">
        <v>8</v>
      </c>
      <c r="G155" t="s">
        <v>277</v>
      </c>
      <c r="H155" s="80">
        <v>0</v>
      </c>
      <c r="I155" s="80">
        <v>0</v>
      </c>
      <c r="J155" s="80">
        <v>0</v>
      </c>
      <c r="K155" s="80">
        <v>0</v>
      </c>
      <c r="L155" s="80">
        <v>0</v>
      </c>
      <c r="M155" s="80">
        <v>0</v>
      </c>
      <c r="N155" s="80"/>
      <c r="O155" s="80"/>
      <c r="P155" s="80">
        <v>0</v>
      </c>
      <c r="Q155" s="80">
        <v>0</v>
      </c>
      <c r="R155" s="80">
        <v>0</v>
      </c>
      <c r="S155" s="80">
        <v>0</v>
      </c>
      <c r="T155" s="80">
        <v>0</v>
      </c>
      <c r="U155" s="34"/>
      <c r="V155" s="34"/>
      <c r="W155" s="80">
        <v>0</v>
      </c>
      <c r="X155" s="34"/>
      <c r="Y155" s="80">
        <v>0</v>
      </c>
      <c r="Z155" s="80">
        <v>0</v>
      </c>
      <c r="AA155" s="80">
        <v>0</v>
      </c>
      <c r="AB155" s="80">
        <v>0</v>
      </c>
      <c r="AC155" s="80">
        <v>0</v>
      </c>
      <c r="AD155" s="80">
        <v>0</v>
      </c>
      <c r="AE155" s="80">
        <v>0</v>
      </c>
      <c r="AF155" s="80">
        <v>0</v>
      </c>
    </row>
    <row r="156" spans="1:32" hidden="1" x14ac:dyDescent="0.2">
      <c r="A156" t="s">
        <v>40</v>
      </c>
      <c r="F156" t="s">
        <v>8</v>
      </c>
      <c r="G156" t="s">
        <v>287</v>
      </c>
      <c r="H156" s="80">
        <v>0</v>
      </c>
      <c r="I156" s="80">
        <v>0</v>
      </c>
      <c r="J156" s="80">
        <v>0</v>
      </c>
      <c r="K156" s="80">
        <v>0</v>
      </c>
      <c r="L156" s="80">
        <v>0</v>
      </c>
      <c r="M156" s="80">
        <v>0</v>
      </c>
      <c r="N156" s="80"/>
      <c r="O156" s="80"/>
      <c r="P156" s="80">
        <v>0</v>
      </c>
      <c r="Q156" s="80">
        <v>0</v>
      </c>
      <c r="R156" s="80">
        <v>0</v>
      </c>
      <c r="S156" s="80">
        <v>0</v>
      </c>
      <c r="T156" s="80">
        <v>0</v>
      </c>
      <c r="U156" s="34"/>
      <c r="V156" s="34"/>
      <c r="W156" s="80">
        <v>0</v>
      </c>
      <c r="X156" s="34"/>
      <c r="Y156" s="80">
        <v>0</v>
      </c>
      <c r="Z156" s="80">
        <v>0</v>
      </c>
      <c r="AA156" s="80">
        <v>0</v>
      </c>
      <c r="AB156" s="80">
        <v>0</v>
      </c>
      <c r="AC156" s="80">
        <v>0</v>
      </c>
      <c r="AD156" s="80">
        <v>0</v>
      </c>
      <c r="AE156" s="80">
        <v>0</v>
      </c>
      <c r="AF156" s="80">
        <v>0</v>
      </c>
    </row>
    <row r="157" spans="1:32" hidden="1" x14ac:dyDescent="0.2">
      <c r="A157" t="s">
        <v>40</v>
      </c>
      <c r="F157" t="s">
        <v>8</v>
      </c>
      <c r="G157" t="s">
        <v>306</v>
      </c>
      <c r="H157" s="80">
        <v>0</v>
      </c>
      <c r="I157" s="80">
        <v>0</v>
      </c>
      <c r="J157" s="80">
        <v>0</v>
      </c>
      <c r="K157" s="80">
        <v>0</v>
      </c>
      <c r="L157" s="80">
        <v>0</v>
      </c>
      <c r="M157" s="80">
        <v>0</v>
      </c>
      <c r="N157" s="80"/>
      <c r="O157" s="80"/>
      <c r="P157" s="80">
        <v>0</v>
      </c>
      <c r="Q157" s="80">
        <v>0</v>
      </c>
      <c r="R157" s="80">
        <v>0</v>
      </c>
      <c r="S157" s="80">
        <v>0</v>
      </c>
      <c r="T157" s="80">
        <v>0</v>
      </c>
      <c r="U157" s="34"/>
      <c r="V157" s="34"/>
      <c r="W157" s="80">
        <v>0</v>
      </c>
      <c r="X157" s="34"/>
      <c r="Y157" s="80">
        <v>0</v>
      </c>
      <c r="Z157" s="80">
        <v>0</v>
      </c>
      <c r="AA157" s="80">
        <v>0</v>
      </c>
      <c r="AB157" s="80">
        <v>0</v>
      </c>
      <c r="AC157" s="80">
        <v>0</v>
      </c>
      <c r="AD157" s="80">
        <v>0</v>
      </c>
      <c r="AE157" s="80">
        <v>0</v>
      </c>
      <c r="AF157" s="80">
        <v>0</v>
      </c>
    </row>
    <row r="158" spans="1:32" hidden="1" x14ac:dyDescent="0.2">
      <c r="A158" t="s">
        <v>190</v>
      </c>
      <c r="F158" t="s">
        <v>13</v>
      </c>
      <c r="G158" t="s">
        <v>189</v>
      </c>
      <c r="H158" s="80">
        <v>0</v>
      </c>
      <c r="I158" s="80">
        <v>0</v>
      </c>
      <c r="J158" s="80">
        <v>0</v>
      </c>
      <c r="K158" s="80">
        <v>0</v>
      </c>
      <c r="L158" s="80">
        <v>0</v>
      </c>
      <c r="M158" s="80">
        <v>0</v>
      </c>
      <c r="N158" s="80"/>
      <c r="O158" s="80"/>
      <c r="P158" s="80">
        <v>0</v>
      </c>
      <c r="Q158" s="80">
        <v>0</v>
      </c>
      <c r="R158" s="80">
        <v>0</v>
      </c>
      <c r="S158" s="80">
        <v>0</v>
      </c>
      <c r="T158" s="80">
        <v>0</v>
      </c>
      <c r="U158" s="34"/>
      <c r="V158" s="34"/>
      <c r="W158" s="80">
        <v>0</v>
      </c>
      <c r="X158" s="34"/>
      <c r="Y158" s="80">
        <v>0</v>
      </c>
      <c r="Z158" s="80">
        <v>0</v>
      </c>
      <c r="AA158" s="80">
        <v>0</v>
      </c>
      <c r="AB158" s="80">
        <v>0</v>
      </c>
      <c r="AC158" s="80">
        <v>0</v>
      </c>
      <c r="AD158" s="80">
        <v>0</v>
      </c>
      <c r="AE158" s="80">
        <v>0</v>
      </c>
      <c r="AF158" s="80">
        <v>0</v>
      </c>
    </row>
    <row r="159" spans="1:32" hidden="1" x14ac:dyDescent="0.2">
      <c r="A159" t="s">
        <v>126</v>
      </c>
      <c r="F159" t="s">
        <v>13</v>
      </c>
      <c r="G159" t="s">
        <v>125</v>
      </c>
      <c r="H159" s="80">
        <v>0</v>
      </c>
      <c r="I159" s="80">
        <v>0</v>
      </c>
      <c r="J159" s="80">
        <v>0</v>
      </c>
      <c r="K159" s="80">
        <v>0</v>
      </c>
      <c r="L159" s="80">
        <v>0</v>
      </c>
      <c r="M159" s="80">
        <v>0</v>
      </c>
      <c r="N159" s="80"/>
      <c r="O159" s="80"/>
      <c r="P159" s="80">
        <v>0</v>
      </c>
      <c r="Q159" s="80">
        <v>0</v>
      </c>
      <c r="R159" s="80">
        <v>0</v>
      </c>
      <c r="S159" s="80">
        <v>0</v>
      </c>
      <c r="T159" s="80">
        <v>0</v>
      </c>
      <c r="U159" s="34"/>
      <c r="V159" s="34"/>
      <c r="W159" s="80">
        <v>0</v>
      </c>
      <c r="X159" s="34"/>
      <c r="Y159" s="80">
        <v>0</v>
      </c>
      <c r="Z159" s="80">
        <v>0</v>
      </c>
      <c r="AA159" s="80">
        <v>0</v>
      </c>
      <c r="AB159" s="80">
        <v>0</v>
      </c>
      <c r="AC159" s="80">
        <v>0</v>
      </c>
      <c r="AD159" s="80">
        <v>0</v>
      </c>
      <c r="AE159" s="80">
        <v>0</v>
      </c>
      <c r="AF159" s="80">
        <v>0</v>
      </c>
    </row>
    <row r="160" spans="1:32" hidden="1" x14ac:dyDescent="0.2">
      <c r="A160" t="s">
        <v>126</v>
      </c>
      <c r="F160" t="s">
        <v>13</v>
      </c>
      <c r="G160" t="s">
        <v>192</v>
      </c>
      <c r="H160" s="80">
        <v>0</v>
      </c>
      <c r="I160" s="80">
        <v>0</v>
      </c>
      <c r="J160" s="80">
        <v>0</v>
      </c>
      <c r="K160" s="80">
        <v>0</v>
      </c>
      <c r="L160" s="80">
        <v>0</v>
      </c>
      <c r="M160" s="80">
        <v>0</v>
      </c>
      <c r="N160" s="80"/>
      <c r="O160" s="80"/>
      <c r="P160" s="80">
        <v>0</v>
      </c>
      <c r="Q160" s="80">
        <v>0</v>
      </c>
      <c r="R160" s="80">
        <v>0</v>
      </c>
      <c r="S160" s="80">
        <v>0</v>
      </c>
      <c r="T160" s="80">
        <v>0</v>
      </c>
      <c r="U160" s="34"/>
      <c r="V160" s="34"/>
      <c r="W160" s="80">
        <v>0</v>
      </c>
      <c r="X160" s="34"/>
      <c r="Y160" s="80">
        <v>0</v>
      </c>
      <c r="Z160" s="80">
        <v>0</v>
      </c>
      <c r="AA160" s="80">
        <v>0</v>
      </c>
      <c r="AB160" s="80">
        <v>0</v>
      </c>
      <c r="AC160" s="80">
        <v>0</v>
      </c>
      <c r="AD160" s="80">
        <v>0</v>
      </c>
      <c r="AE160" s="80">
        <v>0</v>
      </c>
      <c r="AF160" s="80">
        <v>0</v>
      </c>
    </row>
    <row r="161" spans="1:32" hidden="1" x14ac:dyDescent="0.2">
      <c r="A161" t="s">
        <v>126</v>
      </c>
      <c r="F161" t="s">
        <v>13</v>
      </c>
      <c r="G161" t="s">
        <v>1070</v>
      </c>
      <c r="H161" s="80">
        <v>0</v>
      </c>
      <c r="I161" s="80">
        <v>0</v>
      </c>
      <c r="J161" s="80">
        <v>0</v>
      </c>
      <c r="K161" s="80">
        <v>0</v>
      </c>
      <c r="L161" s="80">
        <v>0</v>
      </c>
      <c r="M161" s="80">
        <v>0</v>
      </c>
      <c r="N161" s="80"/>
      <c r="O161" s="80"/>
      <c r="P161" s="80">
        <v>0</v>
      </c>
      <c r="Q161" s="80">
        <v>0</v>
      </c>
      <c r="R161" s="80">
        <v>0</v>
      </c>
      <c r="S161" s="80">
        <v>0</v>
      </c>
      <c r="T161" s="80">
        <v>0</v>
      </c>
      <c r="U161" s="34"/>
      <c r="V161" s="34"/>
      <c r="W161" s="80">
        <v>0</v>
      </c>
      <c r="X161" s="34"/>
      <c r="Y161" s="80">
        <v>0</v>
      </c>
      <c r="Z161" s="80">
        <v>0</v>
      </c>
      <c r="AA161" s="80">
        <v>0</v>
      </c>
      <c r="AB161" s="80">
        <v>0</v>
      </c>
      <c r="AC161" s="80">
        <v>0</v>
      </c>
      <c r="AD161" s="80">
        <v>0</v>
      </c>
      <c r="AE161" s="80">
        <v>0</v>
      </c>
      <c r="AF161" s="80">
        <v>0</v>
      </c>
    </row>
    <row r="162" spans="1:32" hidden="1" x14ac:dyDescent="0.2">
      <c r="A162" t="s">
        <v>126</v>
      </c>
      <c r="F162" t="s">
        <v>13</v>
      </c>
      <c r="G162" t="s">
        <v>310</v>
      </c>
      <c r="H162" s="80">
        <v>0</v>
      </c>
      <c r="I162" s="80">
        <v>0</v>
      </c>
      <c r="J162" s="80">
        <v>0</v>
      </c>
      <c r="K162" s="80">
        <v>0</v>
      </c>
      <c r="L162" s="80">
        <v>0</v>
      </c>
      <c r="M162" s="80">
        <v>0</v>
      </c>
      <c r="N162" s="80"/>
      <c r="O162" s="80"/>
      <c r="P162" s="80">
        <v>0</v>
      </c>
      <c r="Q162" s="80">
        <v>0</v>
      </c>
      <c r="R162" s="80">
        <v>0</v>
      </c>
      <c r="S162" s="80">
        <v>0</v>
      </c>
      <c r="T162" s="80">
        <v>0</v>
      </c>
      <c r="U162" s="34"/>
      <c r="V162" s="34"/>
      <c r="W162" s="80">
        <v>0</v>
      </c>
      <c r="X162" s="34"/>
      <c r="Y162" s="80">
        <v>0</v>
      </c>
      <c r="Z162" s="80">
        <v>0</v>
      </c>
      <c r="AA162" s="80">
        <v>0</v>
      </c>
      <c r="AB162" s="80">
        <v>0</v>
      </c>
      <c r="AC162" s="80">
        <v>0</v>
      </c>
      <c r="AD162" s="80">
        <v>0</v>
      </c>
      <c r="AE162" s="80">
        <v>0</v>
      </c>
      <c r="AF162" s="80">
        <v>0</v>
      </c>
    </row>
    <row r="163" spans="1:32" hidden="1" x14ac:dyDescent="0.2">
      <c r="A163" t="s">
        <v>949</v>
      </c>
      <c r="F163" t="s">
        <v>950</v>
      </c>
      <c r="G163" t="s">
        <v>948</v>
      </c>
      <c r="H163" s="80">
        <v>0</v>
      </c>
      <c r="I163" s="80">
        <v>0</v>
      </c>
      <c r="J163" s="80">
        <v>0</v>
      </c>
      <c r="K163" s="80">
        <v>0</v>
      </c>
      <c r="L163" s="80">
        <v>0</v>
      </c>
      <c r="M163" s="80">
        <v>0</v>
      </c>
      <c r="N163" s="80"/>
      <c r="O163" s="80"/>
      <c r="P163" s="80">
        <v>0</v>
      </c>
      <c r="Q163" s="80">
        <v>0</v>
      </c>
      <c r="R163" s="80">
        <v>0</v>
      </c>
      <c r="S163" s="80">
        <v>0</v>
      </c>
      <c r="T163" s="80">
        <v>0</v>
      </c>
      <c r="U163" s="34"/>
      <c r="V163" s="34"/>
      <c r="W163" s="80">
        <v>0</v>
      </c>
      <c r="X163" s="34"/>
      <c r="Y163" s="80">
        <v>0</v>
      </c>
      <c r="Z163" s="80">
        <v>0</v>
      </c>
      <c r="AA163" s="80">
        <v>0</v>
      </c>
      <c r="AB163" s="80">
        <v>0</v>
      </c>
      <c r="AC163" s="80">
        <v>0</v>
      </c>
      <c r="AD163" s="80">
        <v>0</v>
      </c>
      <c r="AE163" s="80">
        <v>0</v>
      </c>
      <c r="AF163" s="80">
        <v>0</v>
      </c>
    </row>
    <row r="164" spans="1:32" hidden="1" x14ac:dyDescent="0.2">
      <c r="A164" t="s">
        <v>949</v>
      </c>
      <c r="F164" t="s">
        <v>950</v>
      </c>
      <c r="G164" t="s">
        <v>952</v>
      </c>
      <c r="H164" s="80">
        <v>0</v>
      </c>
      <c r="I164" s="80">
        <v>0</v>
      </c>
      <c r="J164" s="80">
        <v>0</v>
      </c>
      <c r="K164" s="80">
        <v>0</v>
      </c>
      <c r="L164" s="80">
        <v>0</v>
      </c>
      <c r="M164" s="80">
        <v>0</v>
      </c>
      <c r="N164" s="80"/>
      <c r="O164" s="80"/>
      <c r="P164" s="80">
        <v>0</v>
      </c>
      <c r="Q164" s="80">
        <v>0</v>
      </c>
      <c r="R164" s="80">
        <v>0</v>
      </c>
      <c r="S164" s="80">
        <v>0</v>
      </c>
      <c r="T164" s="80">
        <v>0</v>
      </c>
      <c r="U164" s="34"/>
      <c r="V164" s="34"/>
      <c r="W164" s="80">
        <v>0</v>
      </c>
      <c r="X164" s="34"/>
      <c r="Y164" s="80">
        <v>0</v>
      </c>
      <c r="Z164" s="80">
        <v>0</v>
      </c>
      <c r="AA164" s="80">
        <v>0</v>
      </c>
      <c r="AB164" s="80">
        <v>0</v>
      </c>
      <c r="AC164" s="80">
        <v>0</v>
      </c>
      <c r="AD164" s="80">
        <v>0</v>
      </c>
      <c r="AE164" s="80">
        <v>0</v>
      </c>
      <c r="AF164" s="80">
        <v>0</v>
      </c>
    </row>
    <row r="165" spans="1:32" hidden="1" x14ac:dyDescent="0.2">
      <c r="A165" t="s">
        <v>949</v>
      </c>
      <c r="F165" t="s">
        <v>950</v>
      </c>
      <c r="G165" t="s">
        <v>949</v>
      </c>
      <c r="H165" s="80">
        <v>0</v>
      </c>
      <c r="I165" s="80">
        <v>0</v>
      </c>
      <c r="J165" s="80">
        <v>0</v>
      </c>
      <c r="K165" s="80">
        <v>0</v>
      </c>
      <c r="L165" s="80">
        <v>0</v>
      </c>
      <c r="M165" s="80">
        <v>0</v>
      </c>
      <c r="N165" s="80"/>
      <c r="O165" s="80"/>
      <c r="P165" s="80">
        <v>0</v>
      </c>
      <c r="Q165" s="80">
        <v>0</v>
      </c>
      <c r="R165" s="80">
        <v>0</v>
      </c>
      <c r="S165" s="80">
        <v>0</v>
      </c>
      <c r="T165" s="80">
        <v>0</v>
      </c>
      <c r="U165" s="34"/>
      <c r="V165" s="34"/>
      <c r="W165" s="80">
        <v>0</v>
      </c>
      <c r="X165" s="34"/>
      <c r="Y165" s="80">
        <v>0</v>
      </c>
      <c r="Z165" s="80">
        <v>0</v>
      </c>
      <c r="AA165" s="80">
        <v>0</v>
      </c>
      <c r="AB165" s="80">
        <v>0</v>
      </c>
      <c r="AC165" s="80">
        <v>0</v>
      </c>
      <c r="AD165" s="80">
        <v>0</v>
      </c>
      <c r="AE165" s="80">
        <v>0</v>
      </c>
      <c r="AF165" s="80">
        <v>0</v>
      </c>
    </row>
    <row r="166" spans="1:32" hidden="1" x14ac:dyDescent="0.2">
      <c r="A166" t="s">
        <v>949</v>
      </c>
      <c r="F166" t="s">
        <v>950</v>
      </c>
      <c r="G166" t="s">
        <v>1005</v>
      </c>
      <c r="H166" s="80">
        <v>0</v>
      </c>
      <c r="I166" s="80">
        <v>0</v>
      </c>
      <c r="J166" s="80">
        <v>0</v>
      </c>
      <c r="K166" s="80">
        <v>0</v>
      </c>
      <c r="L166" s="80">
        <v>0</v>
      </c>
      <c r="M166" s="80">
        <v>0</v>
      </c>
      <c r="N166" s="80"/>
      <c r="O166" s="80"/>
      <c r="P166" s="80">
        <v>0</v>
      </c>
      <c r="Q166" s="80">
        <v>0</v>
      </c>
      <c r="R166" s="80">
        <v>0</v>
      </c>
      <c r="S166" s="80">
        <v>0</v>
      </c>
      <c r="T166" s="80">
        <v>0</v>
      </c>
      <c r="U166" s="34"/>
      <c r="V166" s="34"/>
      <c r="W166" s="80">
        <v>0</v>
      </c>
      <c r="X166" s="34"/>
      <c r="Y166" s="80">
        <v>0</v>
      </c>
      <c r="Z166" s="80">
        <v>0</v>
      </c>
      <c r="AA166" s="80">
        <v>0</v>
      </c>
      <c r="AB166" s="80">
        <v>0</v>
      </c>
      <c r="AC166" s="80">
        <v>0</v>
      </c>
      <c r="AD166" s="80">
        <v>0</v>
      </c>
      <c r="AE166" s="80">
        <v>0</v>
      </c>
      <c r="AF166" s="80">
        <v>0</v>
      </c>
    </row>
    <row r="167" spans="1:32" hidden="1" x14ac:dyDescent="0.2">
      <c r="A167" t="s">
        <v>187</v>
      </c>
      <c r="F167" t="s">
        <v>13</v>
      </c>
      <c r="G167" t="s">
        <v>186</v>
      </c>
      <c r="H167" s="80">
        <v>0</v>
      </c>
      <c r="I167" s="80">
        <v>0</v>
      </c>
      <c r="J167" s="80">
        <v>0</v>
      </c>
      <c r="K167" s="80">
        <v>0</v>
      </c>
      <c r="L167" s="80">
        <v>0</v>
      </c>
      <c r="M167" s="80">
        <v>0</v>
      </c>
      <c r="N167" s="80"/>
      <c r="O167" s="80"/>
      <c r="P167" s="80">
        <v>0</v>
      </c>
      <c r="Q167" s="80">
        <v>0</v>
      </c>
      <c r="R167" s="80">
        <v>0</v>
      </c>
      <c r="S167" s="80">
        <v>0</v>
      </c>
      <c r="T167" s="80">
        <v>0</v>
      </c>
      <c r="U167" s="34"/>
      <c r="V167" s="34"/>
      <c r="W167" s="80">
        <v>0</v>
      </c>
      <c r="X167" s="34"/>
      <c r="Y167" s="80">
        <v>0</v>
      </c>
      <c r="Z167" s="80">
        <v>0</v>
      </c>
      <c r="AA167" s="80">
        <v>0</v>
      </c>
      <c r="AB167" s="80">
        <v>0</v>
      </c>
      <c r="AC167" s="80">
        <v>0</v>
      </c>
      <c r="AD167" s="80">
        <v>0</v>
      </c>
      <c r="AE167" s="80">
        <v>0</v>
      </c>
      <c r="AF167" s="80">
        <v>0</v>
      </c>
    </row>
    <row r="168" spans="1:32" hidden="1" x14ac:dyDescent="0.2">
      <c r="A168" t="s">
        <v>187</v>
      </c>
      <c r="F168" t="s">
        <v>13</v>
      </c>
      <c r="G168" t="s">
        <v>1015</v>
      </c>
      <c r="H168" s="80">
        <v>0</v>
      </c>
      <c r="I168" s="80">
        <v>0</v>
      </c>
      <c r="J168" s="80">
        <v>0</v>
      </c>
      <c r="K168" s="80">
        <v>0</v>
      </c>
      <c r="L168" s="80">
        <v>0</v>
      </c>
      <c r="M168" s="80">
        <v>0</v>
      </c>
      <c r="N168" s="80"/>
      <c r="O168" s="80"/>
      <c r="P168" s="80">
        <v>0</v>
      </c>
      <c r="Q168" s="80">
        <v>0</v>
      </c>
      <c r="R168" s="80">
        <v>0</v>
      </c>
      <c r="S168" s="80">
        <v>0</v>
      </c>
      <c r="T168" s="80">
        <v>0</v>
      </c>
      <c r="U168" s="34"/>
      <c r="V168" s="34"/>
      <c r="W168" s="80">
        <v>0</v>
      </c>
      <c r="X168" s="34"/>
      <c r="Y168" s="80">
        <v>0</v>
      </c>
      <c r="Z168" s="80">
        <v>0</v>
      </c>
      <c r="AA168" s="80">
        <v>0</v>
      </c>
      <c r="AB168" s="80">
        <v>0</v>
      </c>
      <c r="AC168" s="80">
        <v>0</v>
      </c>
      <c r="AD168" s="80">
        <v>0</v>
      </c>
      <c r="AE168" s="80">
        <v>0</v>
      </c>
      <c r="AF168" s="80">
        <v>0</v>
      </c>
    </row>
    <row r="169" spans="1:32" hidden="1" x14ac:dyDescent="0.2">
      <c r="A169" t="s">
        <v>68</v>
      </c>
      <c r="F169" t="s">
        <v>26</v>
      </c>
      <c r="G169" t="s">
        <v>1053</v>
      </c>
      <c r="H169" s="80">
        <v>0</v>
      </c>
      <c r="I169" s="80">
        <v>0</v>
      </c>
      <c r="J169" s="80">
        <v>0</v>
      </c>
      <c r="K169" s="80">
        <v>0</v>
      </c>
      <c r="L169" s="80">
        <v>0</v>
      </c>
      <c r="M169" s="80">
        <v>0</v>
      </c>
      <c r="N169" s="80"/>
      <c r="O169" s="80"/>
      <c r="P169" s="80">
        <v>0</v>
      </c>
      <c r="Q169" s="80">
        <v>0</v>
      </c>
      <c r="R169" s="80">
        <v>0</v>
      </c>
      <c r="S169" s="80">
        <v>0</v>
      </c>
      <c r="T169" s="80">
        <v>0</v>
      </c>
      <c r="U169" s="34"/>
      <c r="V169" s="34"/>
      <c r="W169" s="80">
        <v>0</v>
      </c>
      <c r="X169" s="34"/>
      <c r="Y169" s="80">
        <v>0</v>
      </c>
      <c r="Z169" s="80">
        <v>0</v>
      </c>
      <c r="AA169" s="80">
        <v>0</v>
      </c>
      <c r="AB169" s="80">
        <v>0</v>
      </c>
      <c r="AC169" s="80">
        <v>0</v>
      </c>
      <c r="AD169" s="80">
        <v>0</v>
      </c>
      <c r="AE169" s="80">
        <v>0</v>
      </c>
      <c r="AF169" s="80">
        <v>0</v>
      </c>
    </row>
    <row r="170" spans="1:32" hidden="1" x14ac:dyDescent="0.2">
      <c r="A170" t="s">
        <v>68</v>
      </c>
      <c r="F170" t="s">
        <v>26</v>
      </c>
      <c r="G170" t="s">
        <v>1064</v>
      </c>
      <c r="H170" s="80">
        <v>0</v>
      </c>
      <c r="I170" s="80">
        <v>0</v>
      </c>
      <c r="J170" s="80">
        <v>0</v>
      </c>
      <c r="K170" s="80">
        <v>0</v>
      </c>
      <c r="L170" s="80">
        <v>0</v>
      </c>
      <c r="M170" s="80">
        <v>0</v>
      </c>
      <c r="N170" s="80"/>
      <c r="O170" s="80"/>
      <c r="P170" s="80">
        <v>0</v>
      </c>
      <c r="Q170" s="80">
        <v>0</v>
      </c>
      <c r="R170" s="80">
        <v>0</v>
      </c>
      <c r="S170" s="80">
        <v>0</v>
      </c>
      <c r="T170" s="80">
        <v>0</v>
      </c>
      <c r="U170" s="34"/>
      <c r="V170" s="34"/>
      <c r="W170" s="80">
        <v>0</v>
      </c>
      <c r="X170" s="34"/>
      <c r="Y170" s="80">
        <v>0</v>
      </c>
      <c r="Z170" s="80">
        <v>0</v>
      </c>
      <c r="AA170" s="80">
        <v>0</v>
      </c>
      <c r="AB170" s="80">
        <v>0</v>
      </c>
      <c r="AC170" s="80">
        <v>0</v>
      </c>
      <c r="AD170" s="80">
        <v>0</v>
      </c>
      <c r="AE170" s="80">
        <v>0</v>
      </c>
      <c r="AF170" s="80">
        <v>0</v>
      </c>
    </row>
    <row r="171" spans="1:32" hidden="1" x14ac:dyDescent="0.2">
      <c r="A171" t="s">
        <v>68</v>
      </c>
      <c r="F171" t="s">
        <v>26</v>
      </c>
      <c r="G171" t="s">
        <v>68</v>
      </c>
      <c r="H171" s="80">
        <v>0</v>
      </c>
      <c r="I171" s="80">
        <v>0</v>
      </c>
      <c r="J171" s="80">
        <v>0</v>
      </c>
      <c r="K171" s="80">
        <v>0</v>
      </c>
      <c r="L171" s="80">
        <v>0</v>
      </c>
      <c r="M171" s="80">
        <v>0</v>
      </c>
      <c r="N171" s="80"/>
      <c r="O171" s="80"/>
      <c r="P171" s="80">
        <v>0</v>
      </c>
      <c r="Q171" s="80">
        <v>0</v>
      </c>
      <c r="R171" s="80">
        <v>0</v>
      </c>
      <c r="S171" s="80">
        <v>0</v>
      </c>
      <c r="T171" s="80">
        <v>0</v>
      </c>
      <c r="U171" s="34"/>
      <c r="V171" s="34"/>
      <c r="W171" s="80">
        <v>0</v>
      </c>
      <c r="X171" s="34"/>
      <c r="Y171" s="80">
        <v>0</v>
      </c>
      <c r="Z171" s="80">
        <v>0</v>
      </c>
      <c r="AA171" s="80">
        <v>0</v>
      </c>
      <c r="AB171" s="80">
        <v>0</v>
      </c>
      <c r="AC171" s="80">
        <v>0</v>
      </c>
      <c r="AD171" s="80">
        <v>0</v>
      </c>
      <c r="AE171" s="80">
        <v>0</v>
      </c>
      <c r="AF171" s="80">
        <v>0</v>
      </c>
    </row>
    <row r="172" spans="1:32" hidden="1" x14ac:dyDescent="0.2">
      <c r="A172" t="s">
        <v>68</v>
      </c>
      <c r="F172" t="s">
        <v>26</v>
      </c>
      <c r="G172" t="s">
        <v>200</v>
      </c>
      <c r="H172" s="80">
        <v>0</v>
      </c>
      <c r="I172" s="80">
        <v>0</v>
      </c>
      <c r="J172" s="80">
        <v>0</v>
      </c>
      <c r="K172" s="80">
        <v>0</v>
      </c>
      <c r="L172" s="80">
        <v>0</v>
      </c>
      <c r="M172" s="80">
        <v>0</v>
      </c>
      <c r="N172" s="80"/>
      <c r="O172" s="80"/>
      <c r="P172" s="80">
        <v>0</v>
      </c>
      <c r="Q172" s="80">
        <v>0</v>
      </c>
      <c r="R172" s="80">
        <v>0</v>
      </c>
      <c r="S172" s="80">
        <v>0</v>
      </c>
      <c r="T172" s="80">
        <v>0</v>
      </c>
      <c r="U172" s="34"/>
      <c r="V172" s="34"/>
      <c r="W172" s="80">
        <v>0</v>
      </c>
      <c r="X172" s="34"/>
      <c r="Y172" s="80">
        <v>0</v>
      </c>
      <c r="Z172" s="80">
        <v>0</v>
      </c>
      <c r="AA172" s="80">
        <v>0</v>
      </c>
      <c r="AB172" s="80">
        <v>0</v>
      </c>
      <c r="AC172" s="80">
        <v>0</v>
      </c>
      <c r="AD172" s="80">
        <v>0</v>
      </c>
      <c r="AE172" s="80">
        <v>0</v>
      </c>
      <c r="AF172" s="80">
        <v>0</v>
      </c>
    </row>
    <row r="173" spans="1:32" hidden="1" x14ac:dyDescent="0.2">
      <c r="A173" t="s">
        <v>68</v>
      </c>
      <c r="F173" t="s">
        <v>26</v>
      </c>
      <c r="G173" t="s">
        <v>1069</v>
      </c>
      <c r="H173" s="80">
        <v>0</v>
      </c>
      <c r="I173" s="80">
        <v>0</v>
      </c>
      <c r="J173" s="80">
        <v>0</v>
      </c>
      <c r="K173" s="80">
        <v>0</v>
      </c>
      <c r="L173" s="80">
        <v>0</v>
      </c>
      <c r="M173" s="80">
        <v>0</v>
      </c>
      <c r="N173" s="80"/>
      <c r="O173" s="80"/>
      <c r="P173" s="80">
        <v>0</v>
      </c>
      <c r="Q173" s="80">
        <v>0</v>
      </c>
      <c r="R173" s="80">
        <v>0</v>
      </c>
      <c r="S173" s="80">
        <v>0</v>
      </c>
      <c r="T173" s="80">
        <v>0</v>
      </c>
      <c r="U173" s="34"/>
      <c r="V173" s="34"/>
      <c r="W173" s="80">
        <v>0</v>
      </c>
      <c r="X173" s="34"/>
      <c r="Y173" s="80">
        <v>0</v>
      </c>
      <c r="Z173" s="80">
        <v>0</v>
      </c>
      <c r="AA173" s="80">
        <v>0</v>
      </c>
      <c r="AB173" s="80">
        <v>0</v>
      </c>
      <c r="AC173" s="80">
        <v>0</v>
      </c>
      <c r="AD173" s="80">
        <v>0</v>
      </c>
      <c r="AE173" s="80">
        <v>0</v>
      </c>
      <c r="AF173" s="80">
        <v>0</v>
      </c>
    </row>
    <row r="174" spans="1:32" hidden="1" x14ac:dyDescent="0.2">
      <c r="A174" t="s">
        <v>68</v>
      </c>
      <c r="F174" t="s">
        <v>26</v>
      </c>
      <c r="G174" t="s">
        <v>1016</v>
      </c>
      <c r="H174" s="80">
        <v>0</v>
      </c>
      <c r="I174" s="80">
        <v>0</v>
      </c>
      <c r="J174" s="80">
        <v>0</v>
      </c>
      <c r="K174" s="80">
        <v>0</v>
      </c>
      <c r="L174" s="80">
        <v>0</v>
      </c>
      <c r="M174" s="80">
        <v>0</v>
      </c>
      <c r="N174" s="80"/>
      <c r="O174" s="80"/>
      <c r="P174" s="80">
        <v>0</v>
      </c>
      <c r="Q174" s="80">
        <v>0</v>
      </c>
      <c r="R174" s="80">
        <v>0</v>
      </c>
      <c r="S174" s="80">
        <v>0</v>
      </c>
      <c r="T174" s="80">
        <v>0</v>
      </c>
      <c r="U174" s="34"/>
      <c r="V174" s="34"/>
      <c r="W174" s="80">
        <v>0</v>
      </c>
      <c r="X174" s="34"/>
      <c r="Y174" s="80">
        <v>0</v>
      </c>
      <c r="Z174" s="80">
        <v>0</v>
      </c>
      <c r="AA174" s="80">
        <v>0</v>
      </c>
      <c r="AB174" s="80">
        <v>0</v>
      </c>
      <c r="AC174" s="80">
        <v>0</v>
      </c>
      <c r="AD174" s="80">
        <v>0</v>
      </c>
      <c r="AE174" s="80">
        <v>0</v>
      </c>
      <c r="AF174" s="80">
        <v>0</v>
      </c>
    </row>
    <row r="175" spans="1:32" hidden="1" x14ac:dyDescent="0.2">
      <c r="A175" t="s">
        <v>16</v>
      </c>
      <c r="F175" t="s">
        <v>8</v>
      </c>
      <c r="G175" t="s">
        <v>15</v>
      </c>
      <c r="H175" s="80">
        <v>0</v>
      </c>
      <c r="I175" s="80">
        <v>0</v>
      </c>
      <c r="J175" s="80">
        <v>0</v>
      </c>
      <c r="K175" s="80">
        <v>0</v>
      </c>
      <c r="L175" s="80">
        <v>0</v>
      </c>
      <c r="M175" s="80">
        <v>0</v>
      </c>
      <c r="N175" s="80"/>
      <c r="O175" s="80"/>
      <c r="P175" s="80">
        <v>0</v>
      </c>
      <c r="Q175" s="80">
        <v>0</v>
      </c>
      <c r="R175" s="80">
        <v>0</v>
      </c>
      <c r="S175" s="80">
        <v>0</v>
      </c>
      <c r="T175" s="80">
        <v>0</v>
      </c>
      <c r="U175" s="34"/>
      <c r="V175" s="34"/>
      <c r="W175" s="80">
        <v>0</v>
      </c>
      <c r="X175" s="34"/>
      <c r="Y175" s="80">
        <v>0</v>
      </c>
      <c r="Z175" s="80">
        <v>0</v>
      </c>
      <c r="AA175" s="80">
        <v>0</v>
      </c>
      <c r="AB175" s="80">
        <v>0</v>
      </c>
      <c r="AC175" s="80">
        <v>0</v>
      </c>
      <c r="AD175" s="80">
        <v>0</v>
      </c>
      <c r="AE175" s="80">
        <v>0</v>
      </c>
      <c r="AF175" s="80">
        <v>0</v>
      </c>
    </row>
    <row r="176" spans="1:32" hidden="1" x14ac:dyDescent="0.2">
      <c r="A176" t="s">
        <v>16</v>
      </c>
      <c r="F176" t="s">
        <v>8</v>
      </c>
      <c r="G176" t="s">
        <v>1003</v>
      </c>
      <c r="H176" s="80">
        <v>0</v>
      </c>
      <c r="I176" s="80">
        <v>0</v>
      </c>
      <c r="J176" s="80">
        <v>0</v>
      </c>
      <c r="K176" s="80">
        <v>0</v>
      </c>
      <c r="L176" s="80">
        <v>0</v>
      </c>
      <c r="M176" s="80">
        <v>0</v>
      </c>
      <c r="N176" s="80"/>
      <c r="O176" s="80"/>
      <c r="P176" s="80">
        <v>0</v>
      </c>
      <c r="Q176" s="80">
        <v>0</v>
      </c>
      <c r="R176" s="80">
        <v>0</v>
      </c>
      <c r="S176" s="80">
        <v>0</v>
      </c>
      <c r="T176" s="80">
        <v>0</v>
      </c>
      <c r="U176" s="34"/>
      <c r="V176" s="34"/>
      <c r="W176" s="80">
        <v>0</v>
      </c>
      <c r="X176" s="34"/>
      <c r="Y176" s="80">
        <v>0</v>
      </c>
      <c r="Z176" s="80">
        <v>0</v>
      </c>
      <c r="AA176" s="80">
        <v>0</v>
      </c>
      <c r="AB176" s="80">
        <v>0</v>
      </c>
      <c r="AC176" s="80">
        <v>0</v>
      </c>
      <c r="AD176" s="80">
        <v>0</v>
      </c>
      <c r="AE176" s="80">
        <v>0</v>
      </c>
      <c r="AF176" s="80">
        <v>0</v>
      </c>
    </row>
    <row r="177" spans="1:32" hidden="1" x14ac:dyDescent="0.2">
      <c r="A177" t="s">
        <v>16</v>
      </c>
      <c r="F177" t="s">
        <v>8</v>
      </c>
      <c r="G177" t="s">
        <v>16</v>
      </c>
      <c r="H177" s="80">
        <v>0</v>
      </c>
      <c r="I177" s="80">
        <v>0</v>
      </c>
      <c r="J177" s="80">
        <v>0</v>
      </c>
      <c r="K177" s="80">
        <v>0</v>
      </c>
      <c r="L177" s="80">
        <v>0</v>
      </c>
      <c r="M177" s="80">
        <v>0</v>
      </c>
      <c r="N177" s="80"/>
      <c r="O177" s="80"/>
      <c r="P177" s="80">
        <v>0</v>
      </c>
      <c r="Q177" s="80">
        <v>0</v>
      </c>
      <c r="R177" s="80">
        <v>0</v>
      </c>
      <c r="S177" s="80">
        <v>0</v>
      </c>
      <c r="T177" s="80">
        <v>0</v>
      </c>
      <c r="U177" s="34"/>
      <c r="V177" s="34"/>
      <c r="W177" s="80">
        <v>0</v>
      </c>
      <c r="X177" s="34"/>
      <c r="Y177" s="80">
        <v>0</v>
      </c>
      <c r="Z177" s="80">
        <v>0</v>
      </c>
      <c r="AA177" s="80">
        <v>0</v>
      </c>
      <c r="AB177" s="80">
        <v>0</v>
      </c>
      <c r="AC177" s="80">
        <v>0</v>
      </c>
      <c r="AD177" s="80">
        <v>0</v>
      </c>
      <c r="AE177" s="80">
        <v>0</v>
      </c>
      <c r="AF177" s="80">
        <v>0</v>
      </c>
    </row>
    <row r="178" spans="1:32" hidden="1" x14ac:dyDescent="0.2">
      <c r="A178" t="s">
        <v>16</v>
      </c>
      <c r="F178" t="s">
        <v>8</v>
      </c>
      <c r="G178" t="s">
        <v>1067</v>
      </c>
      <c r="H178" s="80">
        <v>0</v>
      </c>
      <c r="I178" s="80">
        <v>0</v>
      </c>
      <c r="J178" s="80">
        <v>0</v>
      </c>
      <c r="K178" s="80">
        <v>0</v>
      </c>
      <c r="L178" s="80">
        <v>0</v>
      </c>
      <c r="M178" s="80">
        <v>0</v>
      </c>
      <c r="N178" s="80"/>
      <c r="O178" s="80"/>
      <c r="P178" s="80">
        <v>0</v>
      </c>
      <c r="Q178" s="80">
        <v>0</v>
      </c>
      <c r="R178" s="80">
        <v>0</v>
      </c>
      <c r="S178" s="80">
        <v>0</v>
      </c>
      <c r="T178" s="80">
        <v>0</v>
      </c>
      <c r="U178" s="34"/>
      <c r="V178" s="34"/>
      <c r="W178" s="80">
        <v>0</v>
      </c>
      <c r="X178" s="34"/>
      <c r="Y178" s="80">
        <v>0</v>
      </c>
      <c r="Z178" s="80">
        <v>0</v>
      </c>
      <c r="AA178" s="80">
        <v>0</v>
      </c>
      <c r="AB178" s="80">
        <v>0</v>
      </c>
      <c r="AC178" s="80">
        <v>0</v>
      </c>
      <c r="AD178" s="80">
        <v>0</v>
      </c>
      <c r="AE178" s="80">
        <v>0</v>
      </c>
      <c r="AF178" s="80">
        <v>0</v>
      </c>
    </row>
    <row r="179" spans="1:32" hidden="1" x14ac:dyDescent="0.2">
      <c r="A179" t="s">
        <v>16</v>
      </c>
      <c r="F179" t="s">
        <v>8</v>
      </c>
      <c r="G179" t="s">
        <v>260</v>
      </c>
      <c r="H179" s="80">
        <v>0</v>
      </c>
      <c r="I179" s="80">
        <v>0</v>
      </c>
      <c r="J179" s="80">
        <v>0</v>
      </c>
      <c r="K179" s="80">
        <v>0</v>
      </c>
      <c r="L179" s="80">
        <v>0</v>
      </c>
      <c r="M179" s="80">
        <v>0</v>
      </c>
      <c r="N179" s="80"/>
      <c r="O179" s="80"/>
      <c r="P179" s="80">
        <v>0</v>
      </c>
      <c r="Q179" s="80">
        <v>0</v>
      </c>
      <c r="R179" s="80">
        <v>0</v>
      </c>
      <c r="S179" s="80">
        <v>0</v>
      </c>
      <c r="T179" s="80">
        <v>0</v>
      </c>
      <c r="U179" s="34"/>
      <c r="V179" s="34"/>
      <c r="W179" s="80">
        <v>0</v>
      </c>
      <c r="X179" s="34"/>
      <c r="Y179" s="80">
        <v>0</v>
      </c>
      <c r="Z179" s="80">
        <v>0</v>
      </c>
      <c r="AA179" s="80">
        <v>0</v>
      </c>
      <c r="AB179" s="80">
        <v>0</v>
      </c>
      <c r="AC179" s="80">
        <v>0</v>
      </c>
      <c r="AD179" s="80">
        <v>0</v>
      </c>
      <c r="AE179" s="80">
        <v>0</v>
      </c>
      <c r="AF179" s="80">
        <v>0</v>
      </c>
    </row>
    <row r="180" spans="1:32" hidden="1" x14ac:dyDescent="0.2">
      <c r="A180" t="s">
        <v>16</v>
      </c>
      <c r="F180" t="s">
        <v>8</v>
      </c>
      <c r="G180" t="s">
        <v>970</v>
      </c>
      <c r="H180" s="80">
        <v>0</v>
      </c>
      <c r="I180" s="80">
        <v>0</v>
      </c>
      <c r="J180" s="80">
        <v>0</v>
      </c>
      <c r="K180" s="80">
        <v>0</v>
      </c>
      <c r="L180" s="80">
        <v>0</v>
      </c>
      <c r="M180" s="80">
        <v>0</v>
      </c>
      <c r="N180" s="80"/>
      <c r="O180" s="80"/>
      <c r="P180" s="80">
        <v>0</v>
      </c>
      <c r="Q180" s="80">
        <v>0</v>
      </c>
      <c r="R180" s="80">
        <v>0</v>
      </c>
      <c r="S180" s="80">
        <v>0</v>
      </c>
      <c r="T180" s="80">
        <v>0</v>
      </c>
      <c r="U180" s="34"/>
      <c r="V180" s="34"/>
      <c r="W180" s="80">
        <v>0</v>
      </c>
      <c r="X180" s="34"/>
      <c r="Y180" s="80">
        <v>0</v>
      </c>
      <c r="Z180" s="80">
        <v>0</v>
      </c>
      <c r="AA180" s="80">
        <v>0</v>
      </c>
      <c r="AB180" s="80">
        <v>0</v>
      </c>
      <c r="AC180" s="80">
        <v>0</v>
      </c>
      <c r="AD180" s="80">
        <v>0</v>
      </c>
      <c r="AE180" s="80">
        <v>0</v>
      </c>
      <c r="AF180" s="80">
        <v>0</v>
      </c>
    </row>
    <row r="181" spans="1:32" hidden="1" x14ac:dyDescent="0.2">
      <c r="A181" t="s">
        <v>142</v>
      </c>
      <c r="F181" t="s">
        <v>13</v>
      </c>
      <c r="G181" t="s">
        <v>141</v>
      </c>
      <c r="H181" s="80">
        <v>0</v>
      </c>
      <c r="I181" s="80">
        <v>0</v>
      </c>
      <c r="J181" s="80">
        <v>0</v>
      </c>
      <c r="K181" s="80">
        <v>0</v>
      </c>
      <c r="L181" s="80">
        <v>0</v>
      </c>
      <c r="M181" s="80">
        <v>0</v>
      </c>
      <c r="N181" s="80"/>
      <c r="O181" s="80"/>
      <c r="P181" s="80">
        <v>0</v>
      </c>
      <c r="Q181" s="80">
        <v>0</v>
      </c>
      <c r="R181" s="80">
        <v>0</v>
      </c>
      <c r="S181" s="80">
        <v>0</v>
      </c>
      <c r="T181" s="80">
        <v>0</v>
      </c>
      <c r="U181" s="34"/>
      <c r="V181" s="34"/>
      <c r="W181" s="80">
        <v>0</v>
      </c>
      <c r="X181" s="34"/>
      <c r="Y181" s="80">
        <v>0</v>
      </c>
      <c r="Z181" s="80">
        <v>0</v>
      </c>
      <c r="AA181" s="80">
        <v>0</v>
      </c>
      <c r="AB181" s="80">
        <v>0</v>
      </c>
      <c r="AC181" s="80">
        <v>0</v>
      </c>
      <c r="AD181" s="80">
        <v>0</v>
      </c>
      <c r="AE181" s="80">
        <v>0</v>
      </c>
      <c r="AF181" s="80">
        <v>0</v>
      </c>
    </row>
    <row r="182" spans="1:32" hidden="1" x14ac:dyDescent="0.2">
      <c r="A182" t="s">
        <v>142</v>
      </c>
      <c r="F182" t="s">
        <v>13</v>
      </c>
      <c r="G182" t="s">
        <v>209</v>
      </c>
      <c r="H182" s="80">
        <v>0</v>
      </c>
      <c r="I182" s="80">
        <v>0</v>
      </c>
      <c r="J182" s="80">
        <v>0</v>
      </c>
      <c r="K182" s="80">
        <v>0</v>
      </c>
      <c r="L182" s="80">
        <v>0</v>
      </c>
      <c r="M182" s="80">
        <v>0</v>
      </c>
      <c r="N182" s="80"/>
      <c r="O182" s="80"/>
      <c r="P182" s="80">
        <v>0</v>
      </c>
      <c r="Q182" s="80">
        <v>0</v>
      </c>
      <c r="R182" s="80">
        <v>0</v>
      </c>
      <c r="S182" s="80">
        <v>0</v>
      </c>
      <c r="T182" s="80">
        <v>0</v>
      </c>
      <c r="U182" s="34"/>
      <c r="V182" s="34"/>
      <c r="W182" s="80">
        <v>0</v>
      </c>
      <c r="X182" s="34"/>
      <c r="Y182" s="80">
        <v>0</v>
      </c>
      <c r="Z182" s="80">
        <v>0</v>
      </c>
      <c r="AA182" s="80">
        <v>0</v>
      </c>
      <c r="AB182" s="80">
        <v>0</v>
      </c>
      <c r="AC182" s="80">
        <v>0</v>
      </c>
      <c r="AD182" s="80">
        <v>0</v>
      </c>
      <c r="AE182" s="80">
        <v>0</v>
      </c>
      <c r="AF182" s="80">
        <v>0</v>
      </c>
    </row>
    <row r="183" spans="1:32" hidden="1" x14ac:dyDescent="0.2">
      <c r="A183" t="s">
        <v>142</v>
      </c>
      <c r="F183" t="s">
        <v>13</v>
      </c>
      <c r="G183" t="s">
        <v>1022</v>
      </c>
      <c r="H183" s="80">
        <v>0</v>
      </c>
      <c r="I183" s="80">
        <v>0</v>
      </c>
      <c r="J183" s="80">
        <v>0</v>
      </c>
      <c r="K183" s="80">
        <v>0</v>
      </c>
      <c r="L183" s="80">
        <v>0</v>
      </c>
      <c r="M183" s="80">
        <v>0</v>
      </c>
      <c r="N183" s="80"/>
      <c r="O183" s="80"/>
      <c r="P183" s="80">
        <v>0</v>
      </c>
      <c r="Q183" s="80">
        <v>0</v>
      </c>
      <c r="R183" s="80">
        <v>0</v>
      </c>
      <c r="S183" s="80">
        <v>0</v>
      </c>
      <c r="T183" s="80">
        <v>0</v>
      </c>
      <c r="U183" s="34"/>
      <c r="V183" s="34"/>
      <c r="W183" s="80">
        <v>0</v>
      </c>
      <c r="X183" s="34"/>
      <c r="Y183" s="80">
        <v>0</v>
      </c>
      <c r="Z183" s="80">
        <v>0</v>
      </c>
      <c r="AA183" s="80">
        <v>0</v>
      </c>
      <c r="AB183" s="80">
        <v>0</v>
      </c>
      <c r="AC183" s="80">
        <v>0</v>
      </c>
      <c r="AD183" s="80">
        <v>0</v>
      </c>
      <c r="AE183" s="80">
        <v>0</v>
      </c>
      <c r="AF183" s="80">
        <v>0</v>
      </c>
    </row>
    <row r="184" spans="1:32" hidden="1" x14ac:dyDescent="0.2">
      <c r="A184" t="s">
        <v>12</v>
      </c>
      <c r="F184" t="s">
        <v>3</v>
      </c>
      <c r="G184" t="s">
        <v>11</v>
      </c>
      <c r="H184" s="80">
        <v>0</v>
      </c>
      <c r="I184" s="80">
        <v>0</v>
      </c>
      <c r="J184" s="80">
        <v>0</v>
      </c>
      <c r="K184" s="80">
        <v>0</v>
      </c>
      <c r="L184" s="80">
        <v>0</v>
      </c>
      <c r="M184" s="80">
        <v>0</v>
      </c>
      <c r="N184" s="80"/>
      <c r="O184" s="80"/>
      <c r="P184" s="80">
        <v>0</v>
      </c>
      <c r="Q184" s="80">
        <v>0</v>
      </c>
      <c r="R184" s="80">
        <v>0</v>
      </c>
      <c r="S184" s="80">
        <v>0</v>
      </c>
      <c r="T184" s="80">
        <v>0</v>
      </c>
      <c r="U184" s="34"/>
      <c r="V184" s="34"/>
      <c r="W184" s="80">
        <v>0</v>
      </c>
      <c r="X184" s="34"/>
      <c r="Y184" s="80">
        <v>0</v>
      </c>
      <c r="Z184" s="80">
        <v>0</v>
      </c>
      <c r="AA184" s="80">
        <v>0</v>
      </c>
      <c r="AB184" s="80">
        <v>0</v>
      </c>
      <c r="AC184" s="80">
        <v>0</v>
      </c>
      <c r="AD184" s="80">
        <v>0</v>
      </c>
      <c r="AE184" s="80">
        <v>0</v>
      </c>
      <c r="AF184" s="80">
        <v>0</v>
      </c>
    </row>
    <row r="185" spans="1:32" hidden="1" x14ac:dyDescent="0.2">
      <c r="A185" t="s">
        <v>12</v>
      </c>
      <c r="F185" t="s">
        <v>3</v>
      </c>
      <c r="G185" t="s">
        <v>17</v>
      </c>
      <c r="H185" s="80">
        <v>0</v>
      </c>
      <c r="I185" s="80">
        <v>0</v>
      </c>
      <c r="J185" s="80">
        <v>0</v>
      </c>
      <c r="K185" s="80">
        <v>0</v>
      </c>
      <c r="L185" s="80">
        <v>0</v>
      </c>
      <c r="M185" s="80">
        <v>0</v>
      </c>
      <c r="N185" s="80"/>
      <c r="O185" s="80"/>
      <c r="P185" s="80">
        <v>0</v>
      </c>
      <c r="Q185" s="80">
        <v>0</v>
      </c>
      <c r="R185" s="80">
        <v>0</v>
      </c>
      <c r="S185" s="80">
        <v>0</v>
      </c>
      <c r="T185" s="80">
        <v>0</v>
      </c>
      <c r="U185" s="34"/>
      <c r="V185" s="34"/>
      <c r="W185" s="80">
        <v>0</v>
      </c>
      <c r="X185" s="34"/>
      <c r="Y185" s="80">
        <v>0</v>
      </c>
      <c r="Z185" s="80">
        <v>0</v>
      </c>
      <c r="AA185" s="80">
        <v>0</v>
      </c>
      <c r="AB185" s="80">
        <v>0</v>
      </c>
      <c r="AC185" s="80">
        <v>0</v>
      </c>
      <c r="AD185" s="80">
        <v>0</v>
      </c>
      <c r="AE185" s="80">
        <v>0</v>
      </c>
      <c r="AF185" s="80">
        <v>0</v>
      </c>
    </row>
    <row r="186" spans="1:32" hidden="1" x14ac:dyDescent="0.2">
      <c r="A186" t="s">
        <v>12</v>
      </c>
      <c r="F186" t="s">
        <v>3</v>
      </c>
      <c r="G186" t="s">
        <v>51</v>
      </c>
      <c r="H186" s="80">
        <v>0</v>
      </c>
      <c r="I186" s="80">
        <v>0</v>
      </c>
      <c r="J186" s="80">
        <v>0</v>
      </c>
      <c r="K186" s="80">
        <v>0</v>
      </c>
      <c r="L186" s="80">
        <v>0</v>
      </c>
      <c r="M186" s="80">
        <v>0</v>
      </c>
      <c r="N186" s="80"/>
      <c r="O186" s="80"/>
      <c r="P186" s="80">
        <v>0</v>
      </c>
      <c r="Q186" s="80">
        <v>0</v>
      </c>
      <c r="R186" s="80">
        <v>0</v>
      </c>
      <c r="S186" s="80">
        <v>0</v>
      </c>
      <c r="T186" s="80">
        <v>0</v>
      </c>
      <c r="U186" s="34"/>
      <c r="V186" s="34"/>
      <c r="W186" s="80">
        <v>0</v>
      </c>
      <c r="X186" s="34"/>
      <c r="Y186" s="80">
        <v>0</v>
      </c>
      <c r="Z186" s="80">
        <v>0</v>
      </c>
      <c r="AA186" s="80">
        <v>0</v>
      </c>
      <c r="AB186" s="80">
        <v>0</v>
      </c>
      <c r="AC186" s="80">
        <v>0</v>
      </c>
      <c r="AD186" s="80">
        <v>0</v>
      </c>
      <c r="AE186" s="80">
        <v>0</v>
      </c>
      <c r="AF186" s="80">
        <v>0</v>
      </c>
    </row>
    <row r="187" spans="1:32" hidden="1" x14ac:dyDescent="0.2">
      <c r="A187" t="s">
        <v>12</v>
      </c>
      <c r="F187" t="s">
        <v>3</v>
      </c>
      <c r="G187" t="s">
        <v>57</v>
      </c>
      <c r="H187" s="80">
        <v>0</v>
      </c>
      <c r="I187" s="80">
        <v>0</v>
      </c>
      <c r="J187" s="80">
        <v>0</v>
      </c>
      <c r="K187" s="80">
        <v>0</v>
      </c>
      <c r="L187" s="80">
        <v>0</v>
      </c>
      <c r="M187" s="80">
        <v>0</v>
      </c>
      <c r="N187" s="80"/>
      <c r="O187" s="80"/>
      <c r="P187" s="80">
        <v>0</v>
      </c>
      <c r="Q187" s="80">
        <v>0</v>
      </c>
      <c r="R187" s="80">
        <v>0</v>
      </c>
      <c r="S187" s="80">
        <v>0</v>
      </c>
      <c r="T187" s="80">
        <v>0</v>
      </c>
      <c r="U187" s="34"/>
      <c r="V187" s="34"/>
      <c r="W187" s="80">
        <v>0</v>
      </c>
      <c r="X187" s="34"/>
      <c r="Y187" s="80">
        <v>0</v>
      </c>
      <c r="Z187" s="80">
        <v>0</v>
      </c>
      <c r="AA187" s="80">
        <v>0</v>
      </c>
      <c r="AB187" s="80">
        <v>0</v>
      </c>
      <c r="AC187" s="80">
        <v>0</v>
      </c>
      <c r="AD187" s="80">
        <v>0</v>
      </c>
      <c r="AE187" s="80">
        <v>0</v>
      </c>
      <c r="AF187" s="80">
        <v>0</v>
      </c>
    </row>
    <row r="188" spans="1:32" hidden="1" x14ac:dyDescent="0.2">
      <c r="A188" t="s">
        <v>12</v>
      </c>
      <c r="F188" t="s">
        <v>3</v>
      </c>
      <c r="G188" t="s">
        <v>94</v>
      </c>
      <c r="H188" s="80">
        <v>0</v>
      </c>
      <c r="I188" s="80">
        <v>0</v>
      </c>
      <c r="J188" s="80">
        <v>0</v>
      </c>
      <c r="K188" s="80">
        <v>0</v>
      </c>
      <c r="L188" s="80">
        <v>0</v>
      </c>
      <c r="M188" s="80">
        <v>0</v>
      </c>
      <c r="N188" s="80"/>
      <c r="O188" s="80"/>
      <c r="P188" s="80">
        <v>0</v>
      </c>
      <c r="Q188" s="80">
        <v>0</v>
      </c>
      <c r="R188" s="80">
        <v>0</v>
      </c>
      <c r="S188" s="80">
        <v>0</v>
      </c>
      <c r="T188" s="80">
        <v>0</v>
      </c>
      <c r="U188" s="34"/>
      <c r="V188" s="34"/>
      <c r="W188" s="80">
        <v>0</v>
      </c>
      <c r="X188" s="34"/>
      <c r="Y188" s="80">
        <v>0</v>
      </c>
      <c r="Z188" s="80">
        <v>0</v>
      </c>
      <c r="AA188" s="80">
        <v>0</v>
      </c>
      <c r="AB188" s="80" t="e">
        <v>#DIV/0!</v>
      </c>
      <c r="AC188" s="80">
        <v>0</v>
      </c>
      <c r="AD188" s="80">
        <v>0</v>
      </c>
      <c r="AE188" s="80">
        <v>0</v>
      </c>
      <c r="AF188" s="80" t="e">
        <v>#DIV/0!</v>
      </c>
    </row>
    <row r="189" spans="1:32" hidden="1" x14ac:dyDescent="0.2">
      <c r="A189" t="s">
        <v>12</v>
      </c>
      <c r="F189" t="s">
        <v>3</v>
      </c>
      <c r="G189" t="s">
        <v>1045</v>
      </c>
      <c r="H189" s="80">
        <v>0</v>
      </c>
      <c r="I189" s="80">
        <v>0</v>
      </c>
      <c r="J189" s="80">
        <v>0</v>
      </c>
      <c r="K189" s="80">
        <v>0</v>
      </c>
      <c r="L189" s="80">
        <v>0</v>
      </c>
      <c r="M189" s="80">
        <v>0</v>
      </c>
      <c r="N189" s="80"/>
      <c r="O189" s="80"/>
      <c r="P189" s="80">
        <v>0</v>
      </c>
      <c r="Q189" s="80">
        <v>0</v>
      </c>
      <c r="R189" s="80">
        <v>0</v>
      </c>
      <c r="S189" s="80">
        <v>0</v>
      </c>
      <c r="T189" s="80">
        <v>0</v>
      </c>
      <c r="U189" s="34"/>
      <c r="V189" s="34"/>
      <c r="W189" s="80">
        <v>0</v>
      </c>
      <c r="X189" s="34"/>
      <c r="Y189" s="80">
        <v>0</v>
      </c>
      <c r="Z189" s="80">
        <v>0</v>
      </c>
      <c r="AA189" s="80">
        <v>0</v>
      </c>
      <c r="AB189" s="80">
        <v>0</v>
      </c>
      <c r="AC189" s="80">
        <v>0</v>
      </c>
      <c r="AD189" s="80">
        <v>0</v>
      </c>
      <c r="AE189" s="80">
        <v>0</v>
      </c>
      <c r="AF189" s="80">
        <v>0</v>
      </c>
    </row>
    <row r="190" spans="1:32" hidden="1" x14ac:dyDescent="0.2">
      <c r="A190" t="s">
        <v>12</v>
      </c>
      <c r="F190" t="s">
        <v>3</v>
      </c>
      <c r="G190" t="s">
        <v>99</v>
      </c>
      <c r="H190" s="80">
        <v>0</v>
      </c>
      <c r="I190" s="80">
        <v>0</v>
      </c>
      <c r="J190" s="80">
        <v>0</v>
      </c>
      <c r="K190" s="80">
        <v>0</v>
      </c>
      <c r="L190" s="80">
        <v>0</v>
      </c>
      <c r="M190" s="80">
        <v>0</v>
      </c>
      <c r="N190" s="80"/>
      <c r="O190" s="80"/>
      <c r="P190" s="80">
        <v>0</v>
      </c>
      <c r="Q190" s="80">
        <v>0</v>
      </c>
      <c r="R190" s="80">
        <v>0</v>
      </c>
      <c r="S190" s="80">
        <v>0</v>
      </c>
      <c r="T190" s="80">
        <v>0</v>
      </c>
      <c r="U190" s="34"/>
      <c r="V190" s="34"/>
      <c r="W190" s="80">
        <v>0</v>
      </c>
      <c r="X190" s="34"/>
      <c r="Y190" s="80">
        <v>0</v>
      </c>
      <c r="Z190" s="80">
        <v>0</v>
      </c>
      <c r="AA190" s="80">
        <v>0</v>
      </c>
      <c r="AB190" s="80">
        <v>0</v>
      </c>
      <c r="AC190" s="80">
        <v>0</v>
      </c>
      <c r="AD190" s="80">
        <v>0</v>
      </c>
      <c r="AE190" s="80">
        <v>0</v>
      </c>
      <c r="AF190" s="80">
        <v>0</v>
      </c>
    </row>
    <row r="191" spans="1:32" hidden="1" x14ac:dyDescent="0.2">
      <c r="A191" t="s">
        <v>12</v>
      </c>
      <c r="F191" t="s">
        <v>3</v>
      </c>
      <c r="G191" t="s">
        <v>128</v>
      </c>
      <c r="H191" s="80">
        <v>0</v>
      </c>
      <c r="I191" s="80">
        <v>0</v>
      </c>
      <c r="J191" s="80">
        <v>0</v>
      </c>
      <c r="K191" s="80">
        <v>0</v>
      </c>
      <c r="L191" s="80">
        <v>0</v>
      </c>
      <c r="M191" s="80">
        <v>0</v>
      </c>
      <c r="N191" s="80"/>
      <c r="O191" s="80"/>
      <c r="P191" s="80">
        <v>0</v>
      </c>
      <c r="Q191" s="80">
        <v>0</v>
      </c>
      <c r="R191" s="80">
        <v>0</v>
      </c>
      <c r="S191" s="80">
        <v>0</v>
      </c>
      <c r="T191" s="80">
        <v>0</v>
      </c>
      <c r="U191" s="34"/>
      <c r="V191" s="34"/>
      <c r="W191" s="80">
        <v>0</v>
      </c>
      <c r="X191" s="34"/>
      <c r="Y191" s="80">
        <v>0</v>
      </c>
      <c r="Z191" s="80">
        <v>0</v>
      </c>
      <c r="AA191" s="80">
        <v>0</v>
      </c>
      <c r="AB191" s="80">
        <v>0</v>
      </c>
      <c r="AC191" s="80">
        <v>0</v>
      </c>
      <c r="AD191" s="80">
        <v>0</v>
      </c>
      <c r="AE191" s="80">
        <v>0</v>
      </c>
      <c r="AF191" s="80">
        <v>0</v>
      </c>
    </row>
    <row r="192" spans="1:32" hidden="1" x14ac:dyDescent="0.2">
      <c r="A192" t="s">
        <v>12</v>
      </c>
      <c r="F192" t="s">
        <v>3</v>
      </c>
      <c r="G192" t="s">
        <v>131</v>
      </c>
      <c r="H192" s="80">
        <v>0</v>
      </c>
      <c r="I192" s="80">
        <v>0</v>
      </c>
      <c r="J192" s="80">
        <v>0</v>
      </c>
      <c r="K192" s="80">
        <v>0</v>
      </c>
      <c r="L192" s="80">
        <v>0</v>
      </c>
      <c r="M192" s="80">
        <v>0</v>
      </c>
      <c r="N192" s="80"/>
      <c r="O192" s="80"/>
      <c r="P192" s="80">
        <v>0</v>
      </c>
      <c r="Q192" s="80">
        <v>0</v>
      </c>
      <c r="R192" s="80">
        <v>0</v>
      </c>
      <c r="S192" s="80">
        <v>0</v>
      </c>
      <c r="T192" s="80">
        <v>0</v>
      </c>
      <c r="U192" s="34"/>
      <c r="V192" s="34"/>
      <c r="W192" s="80">
        <v>0</v>
      </c>
      <c r="X192" s="34"/>
      <c r="Y192" s="80">
        <v>0</v>
      </c>
      <c r="Z192" s="80">
        <v>0</v>
      </c>
      <c r="AA192" s="80">
        <v>0</v>
      </c>
      <c r="AB192" s="80">
        <v>0</v>
      </c>
      <c r="AC192" s="80">
        <v>0</v>
      </c>
      <c r="AD192" s="80">
        <v>0</v>
      </c>
      <c r="AE192" s="80">
        <v>0</v>
      </c>
      <c r="AF192" s="80">
        <v>0</v>
      </c>
    </row>
    <row r="193" spans="1:32" hidden="1" x14ac:dyDescent="0.2">
      <c r="A193" t="s">
        <v>12</v>
      </c>
      <c r="F193" t="s">
        <v>3</v>
      </c>
      <c r="G193" t="s">
        <v>133</v>
      </c>
      <c r="H193" s="80">
        <v>0</v>
      </c>
      <c r="I193" s="80">
        <v>0</v>
      </c>
      <c r="J193" s="80">
        <v>0</v>
      </c>
      <c r="K193" s="80">
        <v>0</v>
      </c>
      <c r="L193" s="80">
        <v>0</v>
      </c>
      <c r="M193" s="80">
        <v>0</v>
      </c>
      <c r="N193" s="80"/>
      <c r="O193" s="80"/>
      <c r="P193" s="80">
        <v>0</v>
      </c>
      <c r="Q193" s="80">
        <v>0</v>
      </c>
      <c r="R193" s="80">
        <v>0</v>
      </c>
      <c r="S193" s="80">
        <v>0</v>
      </c>
      <c r="T193" s="80">
        <v>0</v>
      </c>
      <c r="U193" s="34"/>
      <c r="V193" s="34"/>
      <c r="W193" s="80">
        <v>0</v>
      </c>
      <c r="X193" s="34"/>
      <c r="Y193" s="80">
        <v>0</v>
      </c>
      <c r="Z193" s="80">
        <v>0</v>
      </c>
      <c r="AA193" s="80">
        <v>0</v>
      </c>
      <c r="AB193" s="80">
        <v>0</v>
      </c>
      <c r="AC193" s="80">
        <v>0</v>
      </c>
      <c r="AD193" s="80">
        <v>0</v>
      </c>
      <c r="AE193" s="80">
        <v>0</v>
      </c>
      <c r="AF193" s="80">
        <v>0</v>
      </c>
    </row>
    <row r="194" spans="1:32" hidden="1" x14ac:dyDescent="0.2">
      <c r="A194" t="s">
        <v>12</v>
      </c>
      <c r="F194" t="s">
        <v>3</v>
      </c>
      <c r="G194" t="s">
        <v>161</v>
      </c>
      <c r="H194" s="80">
        <v>0</v>
      </c>
      <c r="I194" s="80">
        <v>0</v>
      </c>
      <c r="J194" s="80">
        <v>0</v>
      </c>
      <c r="K194" s="80">
        <v>0</v>
      </c>
      <c r="L194" s="80">
        <v>0</v>
      </c>
      <c r="M194" s="80">
        <v>0</v>
      </c>
      <c r="N194" s="80"/>
      <c r="O194" s="80"/>
      <c r="P194" s="80">
        <v>0</v>
      </c>
      <c r="Q194" s="80">
        <v>0</v>
      </c>
      <c r="R194" s="80">
        <v>0</v>
      </c>
      <c r="S194" s="80">
        <v>0</v>
      </c>
      <c r="T194" s="80">
        <v>0</v>
      </c>
      <c r="U194" s="34"/>
      <c r="V194" s="34"/>
      <c r="W194" s="80">
        <v>0</v>
      </c>
      <c r="X194" s="34"/>
      <c r="Y194" s="80">
        <v>0</v>
      </c>
      <c r="Z194" s="80">
        <v>0</v>
      </c>
      <c r="AA194" s="80">
        <v>0</v>
      </c>
      <c r="AB194" s="80">
        <v>0</v>
      </c>
      <c r="AC194" s="80">
        <v>0</v>
      </c>
      <c r="AD194" s="80">
        <v>0</v>
      </c>
      <c r="AE194" s="80">
        <v>0</v>
      </c>
      <c r="AF194" s="80">
        <v>0</v>
      </c>
    </row>
    <row r="195" spans="1:32" hidden="1" x14ac:dyDescent="0.2">
      <c r="A195" t="s">
        <v>12</v>
      </c>
      <c r="F195" t="s">
        <v>3</v>
      </c>
      <c r="G195" t="s">
        <v>164</v>
      </c>
      <c r="H195" s="80">
        <v>0</v>
      </c>
      <c r="I195" s="80">
        <v>0</v>
      </c>
      <c r="J195" s="80">
        <v>0</v>
      </c>
      <c r="K195" s="80">
        <v>0</v>
      </c>
      <c r="L195" s="80">
        <v>0</v>
      </c>
      <c r="M195" s="80">
        <v>0</v>
      </c>
      <c r="N195" s="80"/>
      <c r="O195" s="80"/>
      <c r="P195" s="80">
        <v>0</v>
      </c>
      <c r="Q195" s="80">
        <v>0</v>
      </c>
      <c r="R195" s="80">
        <v>0</v>
      </c>
      <c r="S195" s="80">
        <v>0</v>
      </c>
      <c r="T195" s="80">
        <v>0</v>
      </c>
      <c r="U195" s="34"/>
      <c r="V195" s="34"/>
      <c r="W195" s="80">
        <v>0</v>
      </c>
      <c r="X195" s="34"/>
      <c r="Y195" s="80">
        <v>0</v>
      </c>
      <c r="Z195" s="80">
        <v>0</v>
      </c>
      <c r="AA195" s="80">
        <v>0</v>
      </c>
      <c r="AB195" s="80">
        <v>0</v>
      </c>
      <c r="AC195" s="80">
        <v>0</v>
      </c>
      <c r="AD195" s="80">
        <v>0</v>
      </c>
      <c r="AE195" s="80">
        <v>0</v>
      </c>
      <c r="AF195" s="80">
        <v>0</v>
      </c>
    </row>
    <row r="196" spans="1:32" hidden="1" x14ac:dyDescent="0.2">
      <c r="A196" t="s">
        <v>12</v>
      </c>
      <c r="F196" t="s">
        <v>3</v>
      </c>
      <c r="G196" t="s">
        <v>166</v>
      </c>
      <c r="H196" s="80">
        <v>0</v>
      </c>
      <c r="I196" s="80">
        <v>0</v>
      </c>
      <c r="J196" s="80">
        <v>0</v>
      </c>
      <c r="K196" s="80">
        <v>0</v>
      </c>
      <c r="L196" s="80">
        <v>0</v>
      </c>
      <c r="M196" s="80">
        <v>0</v>
      </c>
      <c r="N196" s="80"/>
      <c r="O196" s="80"/>
      <c r="P196" s="80">
        <v>0</v>
      </c>
      <c r="Q196" s="80">
        <v>0</v>
      </c>
      <c r="R196" s="80">
        <v>0</v>
      </c>
      <c r="S196" s="80">
        <v>0</v>
      </c>
      <c r="T196" s="80">
        <v>0</v>
      </c>
      <c r="U196" s="34"/>
      <c r="V196" s="34"/>
      <c r="W196" s="80">
        <v>0</v>
      </c>
      <c r="X196" s="34"/>
      <c r="Y196" s="80">
        <v>0</v>
      </c>
      <c r="Z196" s="80">
        <v>0</v>
      </c>
      <c r="AA196" s="80">
        <v>0</v>
      </c>
      <c r="AB196" s="80">
        <v>0</v>
      </c>
      <c r="AC196" s="80">
        <v>0</v>
      </c>
      <c r="AD196" s="80">
        <v>0</v>
      </c>
      <c r="AE196" s="80">
        <v>0</v>
      </c>
      <c r="AF196" s="80">
        <v>0</v>
      </c>
    </row>
    <row r="197" spans="1:32" hidden="1" x14ac:dyDescent="0.2">
      <c r="A197" t="s">
        <v>12</v>
      </c>
      <c r="F197" t="s">
        <v>3</v>
      </c>
      <c r="G197" t="s">
        <v>168</v>
      </c>
      <c r="H197" s="80">
        <v>0</v>
      </c>
      <c r="I197" s="80">
        <v>0</v>
      </c>
      <c r="J197" s="80">
        <v>0</v>
      </c>
      <c r="K197" s="80">
        <v>0</v>
      </c>
      <c r="L197" s="80">
        <v>0</v>
      </c>
      <c r="M197" s="80">
        <v>0</v>
      </c>
      <c r="N197" s="80"/>
      <c r="O197" s="80"/>
      <c r="P197" s="80">
        <v>0</v>
      </c>
      <c r="Q197" s="80">
        <v>0</v>
      </c>
      <c r="R197" s="80">
        <v>0</v>
      </c>
      <c r="S197" s="80">
        <v>0</v>
      </c>
      <c r="T197" s="80">
        <v>0</v>
      </c>
      <c r="U197" s="34"/>
      <c r="V197" s="34"/>
      <c r="W197" s="80">
        <v>0</v>
      </c>
      <c r="X197" s="34"/>
      <c r="Y197" s="80">
        <v>0</v>
      </c>
      <c r="Z197" s="80">
        <v>0</v>
      </c>
      <c r="AA197" s="80">
        <v>0</v>
      </c>
      <c r="AB197" s="80" t="e">
        <v>#DIV/0!</v>
      </c>
      <c r="AC197" s="80">
        <v>0</v>
      </c>
      <c r="AD197" s="80">
        <v>0</v>
      </c>
      <c r="AE197" s="80">
        <v>0</v>
      </c>
      <c r="AF197" s="80" t="e">
        <v>#DIV/0!</v>
      </c>
    </row>
    <row r="198" spans="1:32" hidden="1" x14ac:dyDescent="0.2">
      <c r="A198" t="s">
        <v>12</v>
      </c>
      <c r="F198" t="s">
        <v>3</v>
      </c>
      <c r="G198" t="s">
        <v>169</v>
      </c>
      <c r="H198" s="80">
        <v>0</v>
      </c>
      <c r="I198" s="80">
        <v>0</v>
      </c>
      <c r="J198" s="80">
        <v>0</v>
      </c>
      <c r="K198" s="80">
        <v>0</v>
      </c>
      <c r="L198" s="80">
        <v>0</v>
      </c>
      <c r="M198" s="80">
        <v>0</v>
      </c>
      <c r="N198" s="80"/>
      <c r="O198" s="80"/>
      <c r="P198" s="80">
        <v>0</v>
      </c>
      <c r="Q198" s="80">
        <v>0</v>
      </c>
      <c r="R198" s="80">
        <v>0</v>
      </c>
      <c r="S198" s="80">
        <v>0</v>
      </c>
      <c r="T198" s="80">
        <v>0</v>
      </c>
      <c r="U198" s="34"/>
      <c r="V198" s="34"/>
      <c r="W198" s="80">
        <v>0</v>
      </c>
      <c r="X198" s="34"/>
      <c r="Y198" s="80">
        <v>0</v>
      </c>
      <c r="Z198" s="80">
        <v>0</v>
      </c>
      <c r="AA198" s="80">
        <v>0</v>
      </c>
      <c r="AB198" s="80" t="e">
        <v>#DIV/0!</v>
      </c>
      <c r="AC198" s="80">
        <v>0</v>
      </c>
      <c r="AD198" s="80">
        <v>0</v>
      </c>
      <c r="AE198" s="80">
        <v>0</v>
      </c>
      <c r="AF198" s="80" t="e">
        <v>#DIV/0!</v>
      </c>
    </row>
    <row r="199" spans="1:32" hidden="1" x14ac:dyDescent="0.2">
      <c r="A199" t="s">
        <v>12</v>
      </c>
      <c r="F199" t="s">
        <v>3</v>
      </c>
      <c r="G199" t="s">
        <v>1056</v>
      </c>
      <c r="H199" s="80">
        <v>0</v>
      </c>
      <c r="I199" s="80">
        <v>0</v>
      </c>
      <c r="J199" s="80">
        <v>0</v>
      </c>
      <c r="K199" s="80">
        <v>0</v>
      </c>
      <c r="L199" s="80">
        <v>0</v>
      </c>
      <c r="M199" s="80">
        <v>0</v>
      </c>
      <c r="N199" s="80"/>
      <c r="O199" s="80"/>
      <c r="P199" s="80">
        <v>0</v>
      </c>
      <c r="Q199" s="80">
        <v>0</v>
      </c>
      <c r="R199" s="80">
        <v>0</v>
      </c>
      <c r="S199" s="80">
        <v>0</v>
      </c>
      <c r="T199" s="80">
        <v>0</v>
      </c>
      <c r="U199" s="34"/>
      <c r="V199" s="34"/>
      <c r="W199" s="80">
        <v>0</v>
      </c>
      <c r="X199" s="34"/>
      <c r="Y199" s="80">
        <v>0</v>
      </c>
      <c r="Z199" s="80">
        <v>0</v>
      </c>
      <c r="AA199" s="80">
        <v>0</v>
      </c>
      <c r="AB199" s="80">
        <v>0</v>
      </c>
      <c r="AC199" s="80">
        <v>0</v>
      </c>
      <c r="AD199" s="80">
        <v>0</v>
      </c>
      <c r="AE199" s="80">
        <v>0</v>
      </c>
      <c r="AF199" s="80">
        <v>0</v>
      </c>
    </row>
    <row r="200" spans="1:32" hidden="1" x14ac:dyDescent="0.2">
      <c r="A200" t="s">
        <v>12</v>
      </c>
      <c r="F200" t="s">
        <v>3</v>
      </c>
      <c r="G200" t="s">
        <v>1057</v>
      </c>
      <c r="H200" s="80">
        <v>0</v>
      </c>
      <c r="I200" s="80">
        <v>0</v>
      </c>
      <c r="J200" s="80">
        <v>0</v>
      </c>
      <c r="K200" s="80">
        <v>0</v>
      </c>
      <c r="L200" s="80">
        <v>0</v>
      </c>
      <c r="M200" s="80">
        <v>0</v>
      </c>
      <c r="N200" s="80"/>
      <c r="O200" s="80"/>
      <c r="P200" s="80">
        <v>0</v>
      </c>
      <c r="Q200" s="80">
        <v>0</v>
      </c>
      <c r="R200" s="80">
        <v>0</v>
      </c>
      <c r="S200" s="80">
        <v>0</v>
      </c>
      <c r="T200" s="80">
        <v>0</v>
      </c>
      <c r="U200" s="34"/>
      <c r="V200" s="34"/>
      <c r="W200" s="80">
        <v>0</v>
      </c>
      <c r="X200" s="34"/>
      <c r="Y200" s="80">
        <v>0</v>
      </c>
      <c r="Z200" s="80">
        <v>0</v>
      </c>
      <c r="AA200" s="80">
        <v>0</v>
      </c>
      <c r="AB200" s="80" t="e">
        <v>#DIV/0!</v>
      </c>
      <c r="AC200" s="80">
        <v>0</v>
      </c>
      <c r="AD200" s="80">
        <v>0</v>
      </c>
      <c r="AE200" s="80">
        <v>0</v>
      </c>
      <c r="AF200" s="80" t="e">
        <v>#DIV/0!</v>
      </c>
    </row>
    <row r="201" spans="1:32" hidden="1" x14ac:dyDescent="0.2">
      <c r="A201" t="s">
        <v>12</v>
      </c>
      <c r="F201" t="s">
        <v>3</v>
      </c>
      <c r="G201" t="s">
        <v>171</v>
      </c>
      <c r="H201" s="80">
        <v>0</v>
      </c>
      <c r="I201" s="80">
        <v>0</v>
      </c>
      <c r="J201" s="80">
        <v>0</v>
      </c>
      <c r="K201" s="80">
        <v>0</v>
      </c>
      <c r="L201" s="80">
        <v>0</v>
      </c>
      <c r="M201" s="80">
        <v>0</v>
      </c>
      <c r="N201" s="80"/>
      <c r="O201" s="80"/>
      <c r="P201" s="80">
        <v>0</v>
      </c>
      <c r="Q201" s="80">
        <v>0</v>
      </c>
      <c r="R201" s="80">
        <v>0</v>
      </c>
      <c r="S201" s="80">
        <v>0</v>
      </c>
      <c r="T201" s="80">
        <v>0</v>
      </c>
      <c r="U201" s="34"/>
      <c r="V201" s="34"/>
      <c r="W201" s="80">
        <v>0</v>
      </c>
      <c r="X201" s="34"/>
      <c r="Y201" s="80">
        <v>0</v>
      </c>
      <c r="Z201" s="80">
        <v>0</v>
      </c>
      <c r="AA201" s="80">
        <v>0</v>
      </c>
      <c r="AB201" s="80">
        <v>0</v>
      </c>
      <c r="AC201" s="80">
        <v>0</v>
      </c>
      <c r="AD201" s="80">
        <v>0</v>
      </c>
      <c r="AE201" s="80">
        <v>0</v>
      </c>
      <c r="AF201" s="80">
        <v>0</v>
      </c>
    </row>
    <row r="202" spans="1:32" hidden="1" x14ac:dyDescent="0.2">
      <c r="A202" t="s">
        <v>12</v>
      </c>
      <c r="F202" t="s">
        <v>3</v>
      </c>
      <c r="G202" t="s">
        <v>1062</v>
      </c>
      <c r="H202" s="80">
        <v>0</v>
      </c>
      <c r="I202" s="80">
        <v>0</v>
      </c>
      <c r="J202" s="80">
        <v>0</v>
      </c>
      <c r="K202" s="80">
        <v>0</v>
      </c>
      <c r="L202" s="80">
        <v>0</v>
      </c>
      <c r="M202" s="80">
        <v>0</v>
      </c>
      <c r="N202" s="80"/>
      <c r="O202" s="80"/>
      <c r="P202" s="80">
        <v>0</v>
      </c>
      <c r="Q202" s="80">
        <v>0</v>
      </c>
      <c r="R202" s="80">
        <v>0</v>
      </c>
      <c r="S202" s="80">
        <v>0</v>
      </c>
      <c r="T202" s="80">
        <v>0</v>
      </c>
      <c r="U202" s="34"/>
      <c r="V202" s="34"/>
      <c r="W202" s="80">
        <v>0</v>
      </c>
      <c r="X202" s="34"/>
      <c r="Y202" s="80">
        <v>0</v>
      </c>
      <c r="Z202" s="80">
        <v>0</v>
      </c>
      <c r="AA202" s="80">
        <v>0</v>
      </c>
      <c r="AB202" s="80">
        <v>0</v>
      </c>
      <c r="AC202" s="80">
        <v>0</v>
      </c>
      <c r="AD202" s="80">
        <v>0</v>
      </c>
      <c r="AE202" s="80">
        <v>0</v>
      </c>
      <c r="AF202" s="80">
        <v>0</v>
      </c>
    </row>
    <row r="203" spans="1:32" hidden="1" x14ac:dyDescent="0.2">
      <c r="A203" t="s">
        <v>12</v>
      </c>
      <c r="F203" t="s">
        <v>3</v>
      </c>
      <c r="G203" t="s">
        <v>196</v>
      </c>
      <c r="H203" s="80">
        <v>0</v>
      </c>
      <c r="I203" s="80">
        <v>0</v>
      </c>
      <c r="J203" s="80">
        <v>0</v>
      </c>
      <c r="K203" s="80">
        <v>0</v>
      </c>
      <c r="L203" s="80">
        <v>0</v>
      </c>
      <c r="M203" s="80">
        <v>0</v>
      </c>
      <c r="N203" s="80"/>
      <c r="O203" s="80"/>
      <c r="P203" s="80">
        <v>0</v>
      </c>
      <c r="Q203" s="80">
        <v>0</v>
      </c>
      <c r="R203" s="80">
        <v>0</v>
      </c>
      <c r="S203" s="80">
        <v>0</v>
      </c>
      <c r="T203" s="80">
        <v>0</v>
      </c>
      <c r="U203" s="34"/>
      <c r="V203" s="34"/>
      <c r="W203" s="80">
        <v>0</v>
      </c>
      <c r="X203" s="34"/>
      <c r="Y203" s="80">
        <v>0</v>
      </c>
      <c r="Z203" s="80">
        <v>0</v>
      </c>
      <c r="AA203" s="80">
        <v>0</v>
      </c>
      <c r="AB203" s="80">
        <v>0</v>
      </c>
      <c r="AC203" s="80">
        <v>0</v>
      </c>
      <c r="AD203" s="80">
        <v>0</v>
      </c>
      <c r="AE203" s="80">
        <v>0</v>
      </c>
      <c r="AF203" s="80">
        <v>0</v>
      </c>
    </row>
    <row r="204" spans="1:32" hidden="1" x14ac:dyDescent="0.2">
      <c r="A204" t="s">
        <v>12</v>
      </c>
      <c r="F204" t="s">
        <v>3</v>
      </c>
      <c r="G204" t="s">
        <v>956</v>
      </c>
      <c r="H204" s="80">
        <v>0</v>
      </c>
      <c r="I204" s="80">
        <v>0</v>
      </c>
      <c r="J204" s="80">
        <v>0</v>
      </c>
      <c r="K204" s="80">
        <v>0</v>
      </c>
      <c r="L204" s="80">
        <v>0</v>
      </c>
      <c r="M204" s="80">
        <v>0</v>
      </c>
      <c r="N204" s="80"/>
      <c r="O204" s="80"/>
      <c r="P204" s="80">
        <v>0</v>
      </c>
      <c r="Q204" s="80">
        <v>0</v>
      </c>
      <c r="R204" s="80">
        <v>0</v>
      </c>
      <c r="S204" s="80">
        <v>0</v>
      </c>
      <c r="T204" s="80">
        <v>0</v>
      </c>
      <c r="U204" s="34"/>
      <c r="V204" s="34"/>
      <c r="W204" s="80">
        <v>0</v>
      </c>
      <c r="X204" s="34"/>
      <c r="Y204" s="80">
        <v>0</v>
      </c>
      <c r="Z204" s="80">
        <v>0</v>
      </c>
      <c r="AA204" s="80">
        <v>0</v>
      </c>
      <c r="AB204" s="80">
        <v>0</v>
      </c>
      <c r="AC204" s="80">
        <v>0</v>
      </c>
      <c r="AD204" s="80">
        <v>0</v>
      </c>
      <c r="AE204" s="80">
        <v>0</v>
      </c>
      <c r="AF204" s="80">
        <v>0</v>
      </c>
    </row>
    <row r="205" spans="1:32" hidden="1" x14ac:dyDescent="0.2">
      <c r="A205" t="s">
        <v>12</v>
      </c>
      <c r="F205" t="s">
        <v>3</v>
      </c>
      <c r="G205" t="s">
        <v>12</v>
      </c>
      <c r="H205" s="80">
        <v>0</v>
      </c>
      <c r="I205" s="80">
        <v>0</v>
      </c>
      <c r="J205" s="80">
        <v>0</v>
      </c>
      <c r="K205" s="80">
        <v>0</v>
      </c>
      <c r="L205" s="80">
        <v>0</v>
      </c>
      <c r="M205" s="80">
        <v>0</v>
      </c>
      <c r="N205" s="80"/>
      <c r="O205" s="80"/>
      <c r="P205" s="80">
        <v>0</v>
      </c>
      <c r="Q205" s="80">
        <v>0</v>
      </c>
      <c r="R205" s="80">
        <v>0</v>
      </c>
      <c r="S205" s="80">
        <v>0</v>
      </c>
      <c r="T205" s="80">
        <v>0</v>
      </c>
      <c r="U205" s="34"/>
      <c r="V205" s="34"/>
      <c r="W205" s="80">
        <v>0</v>
      </c>
      <c r="X205" s="34"/>
      <c r="Y205" s="80">
        <v>0</v>
      </c>
      <c r="Z205" s="80">
        <v>0</v>
      </c>
      <c r="AA205" s="80">
        <v>0</v>
      </c>
      <c r="AB205" s="80">
        <v>0</v>
      </c>
      <c r="AC205" s="80">
        <v>0</v>
      </c>
      <c r="AD205" s="80">
        <v>0</v>
      </c>
      <c r="AE205" s="80">
        <v>0</v>
      </c>
      <c r="AF205" s="80">
        <v>0</v>
      </c>
    </row>
    <row r="206" spans="1:32" hidden="1" x14ac:dyDescent="0.2">
      <c r="A206" t="s">
        <v>12</v>
      </c>
      <c r="F206" t="s">
        <v>3</v>
      </c>
      <c r="G206" t="s">
        <v>218</v>
      </c>
      <c r="H206" s="80">
        <v>0</v>
      </c>
      <c r="I206" s="80">
        <v>0</v>
      </c>
      <c r="J206" s="80">
        <v>0</v>
      </c>
      <c r="K206" s="80">
        <v>0</v>
      </c>
      <c r="L206" s="80">
        <v>0</v>
      </c>
      <c r="M206" s="80">
        <v>0</v>
      </c>
      <c r="N206" s="80"/>
      <c r="O206" s="80"/>
      <c r="P206" s="80">
        <v>0</v>
      </c>
      <c r="Q206" s="80">
        <v>0</v>
      </c>
      <c r="R206" s="80">
        <v>0</v>
      </c>
      <c r="S206" s="80">
        <v>0</v>
      </c>
      <c r="T206" s="80">
        <v>0</v>
      </c>
      <c r="U206" s="34"/>
      <c r="V206" s="34"/>
      <c r="W206" s="80">
        <v>0</v>
      </c>
      <c r="X206" s="34"/>
      <c r="Y206" s="80">
        <v>0</v>
      </c>
      <c r="Z206" s="80">
        <v>0</v>
      </c>
      <c r="AA206" s="80">
        <v>0</v>
      </c>
      <c r="AB206" s="80">
        <v>0</v>
      </c>
      <c r="AC206" s="80">
        <v>0</v>
      </c>
      <c r="AD206" s="80">
        <v>0</v>
      </c>
      <c r="AE206" s="80">
        <v>0</v>
      </c>
      <c r="AF206" s="80">
        <v>0</v>
      </c>
    </row>
    <row r="207" spans="1:32" hidden="1" x14ac:dyDescent="0.2">
      <c r="A207" t="s">
        <v>12</v>
      </c>
      <c r="F207" t="s">
        <v>3</v>
      </c>
      <c r="G207" t="s">
        <v>237</v>
      </c>
      <c r="H207" s="80">
        <v>0</v>
      </c>
      <c r="I207" s="80">
        <v>0</v>
      </c>
      <c r="J207" s="80">
        <v>0</v>
      </c>
      <c r="K207" s="80">
        <v>0</v>
      </c>
      <c r="L207" s="80">
        <v>0</v>
      </c>
      <c r="M207" s="80">
        <v>0</v>
      </c>
      <c r="N207" s="80"/>
      <c r="O207" s="80"/>
      <c r="P207" s="80">
        <v>0</v>
      </c>
      <c r="Q207" s="80">
        <v>0</v>
      </c>
      <c r="R207" s="80">
        <v>0</v>
      </c>
      <c r="S207" s="80">
        <v>0</v>
      </c>
      <c r="T207" s="80">
        <v>0</v>
      </c>
      <c r="U207" s="34"/>
      <c r="V207" s="34"/>
      <c r="W207" s="80">
        <v>0</v>
      </c>
      <c r="X207" s="34"/>
      <c r="Y207" s="80">
        <v>0</v>
      </c>
      <c r="Z207" s="80">
        <v>0</v>
      </c>
      <c r="AA207" s="80">
        <v>0</v>
      </c>
      <c r="AB207" s="80">
        <v>0</v>
      </c>
      <c r="AC207" s="80">
        <v>0</v>
      </c>
      <c r="AD207" s="80">
        <v>0</v>
      </c>
      <c r="AE207" s="80">
        <v>0</v>
      </c>
      <c r="AF207" s="80">
        <v>0</v>
      </c>
    </row>
    <row r="208" spans="1:32" hidden="1" x14ac:dyDescent="0.2">
      <c r="A208" t="s">
        <v>12</v>
      </c>
      <c r="F208" t="s">
        <v>3</v>
      </c>
      <c r="G208" t="s">
        <v>1073</v>
      </c>
      <c r="H208" s="80">
        <v>0</v>
      </c>
      <c r="I208" s="80">
        <v>0</v>
      </c>
      <c r="J208" s="80">
        <v>0</v>
      </c>
      <c r="K208" s="80">
        <v>0</v>
      </c>
      <c r="L208" s="80">
        <v>0</v>
      </c>
      <c r="M208" s="80">
        <v>0</v>
      </c>
      <c r="N208" s="80"/>
      <c r="O208" s="80"/>
      <c r="P208" s="80">
        <v>0</v>
      </c>
      <c r="Q208" s="80">
        <v>0</v>
      </c>
      <c r="R208" s="80">
        <v>0</v>
      </c>
      <c r="S208" s="80">
        <v>0</v>
      </c>
      <c r="T208" s="80">
        <v>0</v>
      </c>
      <c r="U208" s="34"/>
      <c r="V208" s="34"/>
      <c r="W208" s="80">
        <v>0</v>
      </c>
      <c r="X208" s="34"/>
      <c r="Y208" s="80">
        <v>0</v>
      </c>
      <c r="Z208" s="80">
        <v>0</v>
      </c>
      <c r="AA208" s="80">
        <v>0</v>
      </c>
      <c r="AB208" s="80" t="e">
        <v>#DIV/0!</v>
      </c>
      <c r="AC208" s="80">
        <v>0</v>
      </c>
      <c r="AD208" s="80">
        <v>0</v>
      </c>
      <c r="AE208" s="80">
        <v>0</v>
      </c>
      <c r="AF208" s="80" t="e">
        <v>#DIV/0!</v>
      </c>
    </row>
    <row r="209" spans="1:32" hidden="1" x14ac:dyDescent="0.2">
      <c r="A209" t="s">
        <v>12</v>
      </c>
      <c r="F209" t="s">
        <v>3</v>
      </c>
      <c r="G209" t="s">
        <v>1076</v>
      </c>
      <c r="H209" s="80">
        <v>0</v>
      </c>
      <c r="I209" s="80">
        <v>0</v>
      </c>
      <c r="J209" s="80">
        <v>0</v>
      </c>
      <c r="K209" s="80">
        <v>0</v>
      </c>
      <c r="L209" s="80">
        <v>0</v>
      </c>
      <c r="M209" s="80">
        <v>0</v>
      </c>
      <c r="N209" s="80"/>
      <c r="O209" s="80"/>
      <c r="P209" s="80">
        <v>0</v>
      </c>
      <c r="Q209" s="80">
        <v>0</v>
      </c>
      <c r="R209" s="80">
        <v>0</v>
      </c>
      <c r="S209" s="80">
        <v>0</v>
      </c>
      <c r="T209" s="80">
        <v>0</v>
      </c>
      <c r="U209" s="34"/>
      <c r="V209" s="34"/>
      <c r="W209" s="80">
        <v>0</v>
      </c>
      <c r="X209" s="34"/>
      <c r="Y209" s="80">
        <v>0</v>
      </c>
      <c r="Z209" s="80">
        <v>0</v>
      </c>
      <c r="AA209" s="80">
        <v>0</v>
      </c>
      <c r="AB209" s="80">
        <v>0</v>
      </c>
      <c r="AC209" s="80">
        <v>0</v>
      </c>
      <c r="AD209" s="80">
        <v>0</v>
      </c>
      <c r="AE209" s="80">
        <v>0</v>
      </c>
      <c r="AF209" s="80">
        <v>0</v>
      </c>
    </row>
    <row r="210" spans="1:32" hidden="1" x14ac:dyDescent="0.2">
      <c r="A210" t="s">
        <v>12</v>
      </c>
      <c r="F210" t="s">
        <v>3</v>
      </c>
      <c r="G210" t="s">
        <v>272</v>
      </c>
      <c r="H210" s="80">
        <v>0</v>
      </c>
      <c r="I210" s="80">
        <v>0</v>
      </c>
      <c r="J210" s="80">
        <v>0</v>
      </c>
      <c r="K210" s="80">
        <v>0</v>
      </c>
      <c r="L210" s="80">
        <v>0</v>
      </c>
      <c r="M210" s="80">
        <v>0</v>
      </c>
      <c r="N210" s="80"/>
      <c r="O210" s="80"/>
      <c r="P210" s="80">
        <v>0</v>
      </c>
      <c r="Q210" s="80">
        <v>0</v>
      </c>
      <c r="R210" s="80">
        <v>0</v>
      </c>
      <c r="S210" s="80">
        <v>0</v>
      </c>
      <c r="T210" s="80">
        <v>0</v>
      </c>
      <c r="U210" s="34"/>
      <c r="V210" s="34"/>
      <c r="W210" s="80">
        <v>0</v>
      </c>
      <c r="X210" s="34"/>
      <c r="Y210" s="80">
        <v>0</v>
      </c>
      <c r="Z210" s="80">
        <v>0</v>
      </c>
      <c r="AA210" s="80">
        <v>0</v>
      </c>
      <c r="AB210" s="80">
        <v>0</v>
      </c>
      <c r="AC210" s="80">
        <v>0</v>
      </c>
      <c r="AD210" s="80">
        <v>0</v>
      </c>
      <c r="AE210" s="80">
        <v>0</v>
      </c>
      <c r="AF210" s="80">
        <v>0</v>
      </c>
    </row>
    <row r="211" spans="1:32" hidden="1" x14ac:dyDescent="0.2">
      <c r="A211" t="s">
        <v>12</v>
      </c>
      <c r="F211" t="s">
        <v>3</v>
      </c>
      <c r="G211" t="s">
        <v>279</v>
      </c>
      <c r="H211" s="80">
        <v>0</v>
      </c>
      <c r="I211" s="80">
        <v>0</v>
      </c>
      <c r="J211" s="80">
        <v>0</v>
      </c>
      <c r="K211" s="80">
        <v>0</v>
      </c>
      <c r="L211" s="80">
        <v>0</v>
      </c>
      <c r="M211" s="80">
        <v>0</v>
      </c>
      <c r="N211" s="80"/>
      <c r="O211" s="80"/>
      <c r="P211" s="80">
        <v>0</v>
      </c>
      <c r="Q211" s="80">
        <v>0</v>
      </c>
      <c r="R211" s="80">
        <v>0</v>
      </c>
      <c r="S211" s="80">
        <v>0</v>
      </c>
      <c r="T211" s="80">
        <v>0</v>
      </c>
      <c r="U211" s="34"/>
      <c r="V211" s="34"/>
      <c r="W211" s="80">
        <v>0</v>
      </c>
      <c r="X211" s="34"/>
      <c r="Y211" s="80">
        <v>0</v>
      </c>
      <c r="Z211" s="80">
        <v>0</v>
      </c>
      <c r="AA211" s="80">
        <v>0</v>
      </c>
      <c r="AB211" s="80">
        <v>0</v>
      </c>
      <c r="AC211" s="80">
        <v>0</v>
      </c>
      <c r="AD211" s="80">
        <v>0</v>
      </c>
      <c r="AE211" s="80">
        <v>0</v>
      </c>
      <c r="AF211" s="80">
        <v>0</v>
      </c>
    </row>
    <row r="212" spans="1:32" hidden="1" x14ac:dyDescent="0.2">
      <c r="A212" t="s">
        <v>12</v>
      </c>
      <c r="F212" t="s">
        <v>3</v>
      </c>
      <c r="G212" t="s">
        <v>297</v>
      </c>
      <c r="H212" s="80">
        <v>0</v>
      </c>
      <c r="I212" s="80">
        <v>0</v>
      </c>
      <c r="J212" s="80">
        <v>0</v>
      </c>
      <c r="K212" s="80">
        <v>0</v>
      </c>
      <c r="L212" s="80">
        <v>0</v>
      </c>
      <c r="M212" s="80">
        <v>0</v>
      </c>
      <c r="N212" s="80"/>
      <c r="O212" s="80"/>
      <c r="P212" s="80">
        <v>0</v>
      </c>
      <c r="Q212" s="80">
        <v>0</v>
      </c>
      <c r="R212" s="80">
        <v>0</v>
      </c>
      <c r="S212" s="80">
        <v>0</v>
      </c>
      <c r="T212" s="80">
        <v>0</v>
      </c>
      <c r="U212" s="34"/>
      <c r="V212" s="34"/>
      <c r="W212" s="80">
        <v>0</v>
      </c>
      <c r="X212" s="34"/>
      <c r="Y212" s="80">
        <v>0</v>
      </c>
      <c r="Z212" s="80">
        <v>0</v>
      </c>
      <c r="AA212" s="80">
        <v>0</v>
      </c>
      <c r="AB212" s="80">
        <v>0</v>
      </c>
      <c r="AC212" s="80">
        <v>0</v>
      </c>
      <c r="AD212" s="80">
        <v>0</v>
      </c>
      <c r="AE212" s="80">
        <v>0</v>
      </c>
      <c r="AF212" s="80">
        <v>0</v>
      </c>
    </row>
    <row r="213" spans="1:32" hidden="1" x14ac:dyDescent="0.2">
      <c r="A213" t="s">
        <v>12</v>
      </c>
      <c r="F213" t="s">
        <v>3</v>
      </c>
      <c r="G213" t="s">
        <v>309</v>
      </c>
      <c r="H213" s="80">
        <v>0</v>
      </c>
      <c r="I213" s="80">
        <v>0</v>
      </c>
      <c r="J213" s="80">
        <v>0</v>
      </c>
      <c r="K213" s="80">
        <v>0</v>
      </c>
      <c r="L213" s="80">
        <v>0</v>
      </c>
      <c r="M213" s="80">
        <v>0</v>
      </c>
      <c r="N213" s="80"/>
      <c r="O213" s="80"/>
      <c r="P213" s="80">
        <v>0</v>
      </c>
      <c r="Q213" s="80">
        <v>0</v>
      </c>
      <c r="R213" s="80">
        <v>0</v>
      </c>
      <c r="S213" s="80">
        <v>0</v>
      </c>
      <c r="T213" s="80">
        <v>0</v>
      </c>
      <c r="U213" s="34"/>
      <c r="V213" s="34"/>
      <c r="W213" s="80">
        <v>0</v>
      </c>
      <c r="X213" s="34"/>
      <c r="Y213" s="80">
        <v>0</v>
      </c>
      <c r="Z213" s="80">
        <v>0</v>
      </c>
      <c r="AA213" s="80">
        <v>0</v>
      </c>
      <c r="AB213" s="80">
        <v>0</v>
      </c>
      <c r="AC213" s="80">
        <v>0</v>
      </c>
      <c r="AD213" s="80">
        <v>0</v>
      </c>
      <c r="AE213" s="80">
        <v>0</v>
      </c>
      <c r="AF213" s="80">
        <v>0</v>
      </c>
    </row>
    <row r="214" spans="1:32" hidden="1" x14ac:dyDescent="0.2">
      <c r="A214" t="s">
        <v>12</v>
      </c>
      <c r="F214" t="s">
        <v>3</v>
      </c>
      <c r="G214" t="s">
        <v>1084</v>
      </c>
      <c r="H214" s="80">
        <v>0</v>
      </c>
      <c r="I214" s="80">
        <v>0</v>
      </c>
      <c r="J214" s="80">
        <v>0</v>
      </c>
      <c r="K214" s="80">
        <v>0</v>
      </c>
      <c r="L214" s="80">
        <v>0</v>
      </c>
      <c r="M214" s="80">
        <v>0</v>
      </c>
      <c r="N214" s="80"/>
      <c r="O214" s="80"/>
      <c r="P214" s="80">
        <v>0</v>
      </c>
      <c r="Q214" s="80">
        <v>0</v>
      </c>
      <c r="R214" s="80">
        <v>0</v>
      </c>
      <c r="S214" s="80">
        <v>0</v>
      </c>
      <c r="T214" s="80">
        <v>0</v>
      </c>
      <c r="U214" s="34"/>
      <c r="V214" s="34"/>
      <c r="W214" s="80">
        <v>0</v>
      </c>
      <c r="X214" s="34"/>
      <c r="Y214" s="80">
        <v>0</v>
      </c>
      <c r="Z214" s="80">
        <v>0</v>
      </c>
      <c r="AA214" s="80">
        <v>0</v>
      </c>
      <c r="AB214" s="80">
        <v>0</v>
      </c>
      <c r="AC214" s="80">
        <v>0</v>
      </c>
      <c r="AD214" s="80">
        <v>0</v>
      </c>
      <c r="AE214" s="80">
        <v>0</v>
      </c>
      <c r="AF214" s="80">
        <v>0</v>
      </c>
    </row>
    <row r="215" spans="1:32" hidden="1" x14ac:dyDescent="0.2">
      <c r="A215" t="s">
        <v>12</v>
      </c>
      <c r="F215" t="s">
        <v>3</v>
      </c>
      <c r="G215" t="s">
        <v>1018</v>
      </c>
      <c r="H215" s="80">
        <v>0</v>
      </c>
      <c r="I215" s="80">
        <v>0</v>
      </c>
      <c r="J215" s="80">
        <v>0</v>
      </c>
      <c r="K215" s="80">
        <v>0</v>
      </c>
      <c r="L215" s="80">
        <v>0</v>
      </c>
      <c r="M215" s="80">
        <v>0</v>
      </c>
      <c r="N215" s="80"/>
      <c r="O215" s="80"/>
      <c r="P215" s="80">
        <v>0</v>
      </c>
      <c r="Q215" s="80">
        <v>0</v>
      </c>
      <c r="R215" s="80">
        <v>0</v>
      </c>
      <c r="S215" s="80">
        <v>0</v>
      </c>
      <c r="T215" s="80">
        <v>0</v>
      </c>
      <c r="U215" s="34"/>
      <c r="V215" s="34"/>
      <c r="W215" s="80">
        <v>0</v>
      </c>
      <c r="X215" s="34"/>
      <c r="Y215" s="80">
        <v>0</v>
      </c>
      <c r="Z215" s="80">
        <v>0</v>
      </c>
      <c r="AA215" s="80">
        <v>0</v>
      </c>
      <c r="AB215" s="80" t="e">
        <v>#DIV/0!</v>
      </c>
      <c r="AC215" s="80">
        <v>0</v>
      </c>
      <c r="AD215" s="80">
        <v>0</v>
      </c>
      <c r="AE215" s="80">
        <v>0</v>
      </c>
      <c r="AF215" s="80" t="e">
        <v>#DIV/0!</v>
      </c>
    </row>
    <row r="216" spans="1:32" hidden="1" x14ac:dyDescent="0.2">
      <c r="A216" t="s">
        <v>12</v>
      </c>
      <c r="F216" t="s">
        <v>3</v>
      </c>
      <c r="G216" t="s">
        <v>969</v>
      </c>
      <c r="H216" s="80">
        <v>0</v>
      </c>
      <c r="I216" s="80">
        <v>0</v>
      </c>
      <c r="J216" s="80">
        <v>0</v>
      </c>
      <c r="K216" s="80">
        <v>0</v>
      </c>
      <c r="L216" s="80">
        <v>0</v>
      </c>
      <c r="M216" s="80">
        <v>0</v>
      </c>
      <c r="N216" s="80"/>
      <c r="O216" s="80"/>
      <c r="P216" s="80">
        <v>0</v>
      </c>
      <c r="Q216" s="80">
        <v>0</v>
      </c>
      <c r="R216" s="80">
        <v>0</v>
      </c>
      <c r="S216" s="80">
        <v>0</v>
      </c>
      <c r="T216" s="80">
        <v>0</v>
      </c>
      <c r="U216" s="34"/>
      <c r="V216" s="34"/>
      <c r="W216" s="80">
        <v>0</v>
      </c>
      <c r="X216" s="34"/>
      <c r="Y216" s="80">
        <v>0</v>
      </c>
      <c r="Z216" s="80">
        <v>0</v>
      </c>
      <c r="AA216" s="80">
        <v>0</v>
      </c>
      <c r="AB216" s="80">
        <v>0</v>
      </c>
      <c r="AC216" s="80">
        <v>0</v>
      </c>
      <c r="AD216" s="80">
        <v>0</v>
      </c>
      <c r="AE216" s="80">
        <v>0</v>
      </c>
      <c r="AF216" s="80">
        <v>0</v>
      </c>
    </row>
    <row r="217" spans="1:32" hidden="1" x14ac:dyDescent="0.2">
      <c r="A217" t="s">
        <v>31</v>
      </c>
      <c r="F217" t="s">
        <v>32</v>
      </c>
      <c r="G217" t="s">
        <v>30</v>
      </c>
      <c r="H217" s="80">
        <v>0</v>
      </c>
      <c r="I217" s="80">
        <v>0</v>
      </c>
      <c r="J217" s="80">
        <v>0</v>
      </c>
      <c r="K217" s="80">
        <v>0</v>
      </c>
      <c r="L217" s="80">
        <v>0</v>
      </c>
      <c r="M217" s="80">
        <v>0</v>
      </c>
      <c r="N217" s="80"/>
      <c r="O217" s="80"/>
      <c r="P217" s="80">
        <v>0</v>
      </c>
      <c r="Q217" s="80">
        <v>0</v>
      </c>
      <c r="R217" s="80">
        <v>0</v>
      </c>
      <c r="S217" s="80">
        <v>0</v>
      </c>
      <c r="T217" s="80">
        <v>0</v>
      </c>
      <c r="U217" s="34"/>
      <c r="V217" s="34"/>
      <c r="W217" s="80">
        <v>0</v>
      </c>
      <c r="X217" s="34"/>
      <c r="Y217" s="80">
        <v>0</v>
      </c>
      <c r="Z217" s="80">
        <v>0</v>
      </c>
      <c r="AA217" s="80">
        <v>0</v>
      </c>
      <c r="AB217" s="80">
        <v>0</v>
      </c>
      <c r="AC217" s="80">
        <v>0</v>
      </c>
      <c r="AD217" s="80">
        <v>0</v>
      </c>
      <c r="AE217" s="80">
        <v>0</v>
      </c>
      <c r="AF217" s="80">
        <v>0</v>
      </c>
    </row>
    <row r="218" spans="1:32" hidden="1" x14ac:dyDescent="0.2">
      <c r="A218" t="s">
        <v>31</v>
      </c>
      <c r="F218" t="s">
        <v>32</v>
      </c>
      <c r="G218" t="s">
        <v>85</v>
      </c>
      <c r="H218" s="80">
        <v>0</v>
      </c>
      <c r="I218" s="80">
        <v>0</v>
      </c>
      <c r="J218" s="80">
        <v>0</v>
      </c>
      <c r="K218" s="80">
        <v>0</v>
      </c>
      <c r="L218" s="80">
        <v>0</v>
      </c>
      <c r="M218" s="80">
        <v>0</v>
      </c>
      <c r="N218" s="80"/>
      <c r="O218" s="80"/>
      <c r="P218" s="80">
        <v>0</v>
      </c>
      <c r="Q218" s="80">
        <v>0</v>
      </c>
      <c r="R218" s="80">
        <v>0</v>
      </c>
      <c r="S218" s="80">
        <v>0</v>
      </c>
      <c r="T218" s="80">
        <v>0</v>
      </c>
      <c r="U218" s="34"/>
      <c r="V218" s="34"/>
      <c r="W218" s="80">
        <v>0</v>
      </c>
      <c r="X218" s="34"/>
      <c r="Y218" s="80">
        <v>0</v>
      </c>
      <c r="Z218" s="80">
        <v>0</v>
      </c>
      <c r="AA218" s="80">
        <v>0</v>
      </c>
      <c r="AB218" s="80">
        <v>0</v>
      </c>
      <c r="AC218" s="80">
        <v>0</v>
      </c>
      <c r="AD218" s="80">
        <v>0</v>
      </c>
      <c r="AE218" s="80">
        <v>0</v>
      </c>
      <c r="AF218" s="80">
        <v>0</v>
      </c>
    </row>
    <row r="219" spans="1:32" hidden="1" x14ac:dyDescent="0.2">
      <c r="A219" t="s">
        <v>31</v>
      </c>
      <c r="F219" t="s">
        <v>32</v>
      </c>
      <c r="G219" t="s">
        <v>947</v>
      </c>
      <c r="H219" s="80">
        <v>0</v>
      </c>
      <c r="I219" s="80">
        <v>0</v>
      </c>
      <c r="J219" s="80">
        <v>0</v>
      </c>
      <c r="K219" s="80">
        <v>0</v>
      </c>
      <c r="L219" s="80">
        <v>0</v>
      </c>
      <c r="M219" s="80">
        <v>0</v>
      </c>
      <c r="N219" s="80"/>
      <c r="O219" s="80"/>
      <c r="P219" s="80">
        <v>0</v>
      </c>
      <c r="Q219" s="80">
        <v>0</v>
      </c>
      <c r="R219" s="80">
        <v>0</v>
      </c>
      <c r="S219" s="80">
        <v>0</v>
      </c>
      <c r="T219" s="80">
        <v>0</v>
      </c>
      <c r="U219" s="34"/>
      <c r="V219" s="34"/>
      <c r="W219" s="80">
        <v>0</v>
      </c>
      <c r="X219" s="34"/>
      <c r="Y219" s="80">
        <v>0</v>
      </c>
      <c r="Z219" s="80">
        <v>0</v>
      </c>
      <c r="AA219" s="80">
        <v>0</v>
      </c>
      <c r="AB219" s="80">
        <v>0</v>
      </c>
      <c r="AC219" s="80">
        <v>0</v>
      </c>
      <c r="AD219" s="80">
        <v>0</v>
      </c>
      <c r="AE219" s="80">
        <v>0</v>
      </c>
      <c r="AF219" s="80">
        <v>0</v>
      </c>
    </row>
    <row r="220" spans="1:32" hidden="1" x14ac:dyDescent="0.2">
      <c r="A220" t="s">
        <v>31</v>
      </c>
      <c r="F220" t="s">
        <v>32</v>
      </c>
      <c r="G220" t="s">
        <v>1061</v>
      </c>
      <c r="H220" s="80">
        <v>0</v>
      </c>
      <c r="I220" s="80">
        <v>0</v>
      </c>
      <c r="J220" s="80">
        <v>0</v>
      </c>
      <c r="K220" s="80">
        <v>0</v>
      </c>
      <c r="L220" s="80">
        <v>0</v>
      </c>
      <c r="M220" s="80">
        <v>0</v>
      </c>
      <c r="N220" s="80"/>
      <c r="O220" s="80"/>
      <c r="P220" s="80">
        <v>0</v>
      </c>
      <c r="Q220" s="80">
        <v>0</v>
      </c>
      <c r="R220" s="80">
        <v>0</v>
      </c>
      <c r="S220" s="80">
        <v>0</v>
      </c>
      <c r="T220" s="80">
        <v>0</v>
      </c>
      <c r="U220" s="34"/>
      <c r="V220" s="34"/>
      <c r="W220" s="80">
        <v>0</v>
      </c>
      <c r="X220" s="34"/>
      <c r="Y220" s="80">
        <v>0</v>
      </c>
      <c r="Z220" s="80">
        <v>0</v>
      </c>
      <c r="AA220" s="80">
        <v>0</v>
      </c>
      <c r="AB220" s="80">
        <v>0</v>
      </c>
      <c r="AC220" s="80">
        <v>0</v>
      </c>
      <c r="AD220" s="80">
        <v>0</v>
      </c>
      <c r="AE220" s="80">
        <v>0</v>
      </c>
      <c r="AF220" s="80">
        <v>0</v>
      </c>
    </row>
    <row r="221" spans="1:32" hidden="1" x14ac:dyDescent="0.2">
      <c r="A221" t="s">
        <v>31</v>
      </c>
      <c r="F221" t="s">
        <v>32</v>
      </c>
      <c r="G221" t="s">
        <v>238</v>
      </c>
      <c r="H221" s="80">
        <v>0</v>
      </c>
      <c r="I221" s="80">
        <v>0</v>
      </c>
      <c r="J221" s="80">
        <v>0</v>
      </c>
      <c r="K221" s="80">
        <v>0</v>
      </c>
      <c r="L221" s="80">
        <v>0</v>
      </c>
      <c r="M221" s="80">
        <v>0</v>
      </c>
      <c r="N221" s="80"/>
      <c r="O221" s="80"/>
      <c r="P221" s="80">
        <v>0</v>
      </c>
      <c r="Q221" s="80">
        <v>0</v>
      </c>
      <c r="R221" s="80">
        <v>0</v>
      </c>
      <c r="S221" s="80">
        <v>0</v>
      </c>
      <c r="T221" s="80">
        <v>0</v>
      </c>
      <c r="U221" s="34"/>
      <c r="V221" s="34"/>
      <c r="W221" s="80">
        <v>0</v>
      </c>
      <c r="X221" s="34"/>
      <c r="Y221" s="80">
        <v>0</v>
      </c>
      <c r="Z221" s="80">
        <v>0</v>
      </c>
      <c r="AA221" s="80">
        <v>0</v>
      </c>
      <c r="AB221" s="80">
        <v>0</v>
      </c>
      <c r="AC221" s="80">
        <v>0</v>
      </c>
      <c r="AD221" s="80">
        <v>0</v>
      </c>
      <c r="AE221" s="80">
        <v>0</v>
      </c>
      <c r="AF221" s="80">
        <v>0</v>
      </c>
    </row>
    <row r="222" spans="1:32" hidden="1" x14ac:dyDescent="0.2">
      <c r="A222" t="s">
        <v>31</v>
      </c>
      <c r="F222" t="s">
        <v>32</v>
      </c>
      <c r="G222" t="s">
        <v>254</v>
      </c>
      <c r="H222" s="80">
        <v>0</v>
      </c>
      <c r="I222" s="80">
        <v>0</v>
      </c>
      <c r="J222" s="80">
        <v>0</v>
      </c>
      <c r="K222" s="80">
        <v>0</v>
      </c>
      <c r="L222" s="80">
        <v>0</v>
      </c>
      <c r="M222" s="80">
        <v>0</v>
      </c>
      <c r="N222" s="80"/>
      <c r="O222" s="80"/>
      <c r="P222" s="80">
        <v>0</v>
      </c>
      <c r="Q222" s="80">
        <v>0</v>
      </c>
      <c r="R222" s="80">
        <v>0</v>
      </c>
      <c r="S222" s="80">
        <v>0</v>
      </c>
      <c r="T222" s="80">
        <v>0</v>
      </c>
      <c r="U222" s="34"/>
      <c r="V222" s="34"/>
      <c r="W222" s="80">
        <v>0</v>
      </c>
      <c r="X222" s="34"/>
      <c r="Y222" s="80">
        <v>0</v>
      </c>
      <c r="Z222" s="80">
        <v>0</v>
      </c>
      <c r="AA222" s="80">
        <v>0</v>
      </c>
      <c r="AB222" s="80">
        <v>0</v>
      </c>
      <c r="AC222" s="80">
        <v>0</v>
      </c>
      <c r="AD222" s="80">
        <v>0</v>
      </c>
      <c r="AE222" s="80">
        <v>0</v>
      </c>
      <c r="AF222" s="80">
        <v>0</v>
      </c>
    </row>
    <row r="223" spans="1:32" hidden="1" x14ac:dyDescent="0.2">
      <c r="A223" t="s">
        <v>31</v>
      </c>
      <c r="F223" t="s">
        <v>32</v>
      </c>
      <c r="G223" t="s">
        <v>257</v>
      </c>
      <c r="H223" s="80">
        <v>0</v>
      </c>
      <c r="I223" s="80">
        <v>0</v>
      </c>
      <c r="J223" s="80">
        <v>0</v>
      </c>
      <c r="K223" s="80">
        <v>0</v>
      </c>
      <c r="L223" s="80">
        <v>0</v>
      </c>
      <c r="M223" s="80">
        <v>0</v>
      </c>
      <c r="N223" s="80"/>
      <c r="O223" s="80"/>
      <c r="P223" s="80">
        <v>0</v>
      </c>
      <c r="Q223" s="80">
        <v>0</v>
      </c>
      <c r="R223" s="80">
        <v>0</v>
      </c>
      <c r="S223" s="80">
        <v>0</v>
      </c>
      <c r="T223" s="80">
        <v>0</v>
      </c>
      <c r="U223" s="34"/>
      <c r="V223" s="34"/>
      <c r="W223" s="80">
        <v>0</v>
      </c>
      <c r="X223" s="34"/>
      <c r="Y223" s="80">
        <v>0</v>
      </c>
      <c r="Z223" s="80">
        <v>0</v>
      </c>
      <c r="AA223" s="80">
        <v>0</v>
      </c>
      <c r="AB223" s="80">
        <v>0</v>
      </c>
      <c r="AC223" s="80">
        <v>0</v>
      </c>
      <c r="AD223" s="80">
        <v>0</v>
      </c>
      <c r="AE223" s="80">
        <v>0</v>
      </c>
      <c r="AF223" s="80">
        <v>0</v>
      </c>
    </row>
    <row r="224" spans="1:32" hidden="1" x14ac:dyDescent="0.2">
      <c r="A224" t="s">
        <v>961</v>
      </c>
      <c r="F224" t="s">
        <v>13</v>
      </c>
      <c r="G224" t="s">
        <v>960</v>
      </c>
      <c r="H224" s="80">
        <v>0</v>
      </c>
      <c r="I224" s="80">
        <v>0</v>
      </c>
      <c r="J224" s="80">
        <v>0</v>
      </c>
      <c r="K224" s="80">
        <v>0</v>
      </c>
      <c r="L224" s="80">
        <v>0</v>
      </c>
      <c r="M224" s="80">
        <v>0</v>
      </c>
      <c r="N224" s="80"/>
      <c r="O224" s="80"/>
      <c r="P224" s="80">
        <v>0</v>
      </c>
      <c r="Q224" s="80">
        <v>0</v>
      </c>
      <c r="R224" s="80">
        <v>0</v>
      </c>
      <c r="S224" s="80">
        <v>0</v>
      </c>
      <c r="T224" s="80">
        <v>0</v>
      </c>
      <c r="U224" s="34"/>
      <c r="V224" s="34"/>
      <c r="W224" s="80">
        <v>0</v>
      </c>
      <c r="X224" s="34"/>
      <c r="Y224" s="80">
        <v>0</v>
      </c>
      <c r="Z224" s="80">
        <v>0</v>
      </c>
      <c r="AA224" s="80">
        <v>0</v>
      </c>
      <c r="AB224" s="80">
        <v>0</v>
      </c>
      <c r="AC224" s="80">
        <v>0</v>
      </c>
      <c r="AD224" s="80">
        <v>0</v>
      </c>
      <c r="AE224" s="80">
        <v>0</v>
      </c>
      <c r="AF224" s="80">
        <v>0</v>
      </c>
    </row>
    <row r="225" spans="1:32" hidden="1" x14ac:dyDescent="0.2">
      <c r="A225" t="s">
        <v>35</v>
      </c>
      <c r="F225" t="s">
        <v>3</v>
      </c>
      <c r="G225" t="s">
        <v>34</v>
      </c>
      <c r="H225" s="80">
        <v>0</v>
      </c>
      <c r="I225" s="80">
        <v>0</v>
      </c>
      <c r="J225" s="80">
        <v>0</v>
      </c>
      <c r="K225" s="80">
        <v>0</v>
      </c>
      <c r="L225" s="80">
        <v>0</v>
      </c>
      <c r="M225" s="80">
        <v>0</v>
      </c>
      <c r="N225" s="80"/>
      <c r="O225" s="80"/>
      <c r="P225" s="80">
        <v>0</v>
      </c>
      <c r="Q225" s="80">
        <v>0</v>
      </c>
      <c r="R225" s="80">
        <v>0</v>
      </c>
      <c r="S225" s="80">
        <v>0</v>
      </c>
      <c r="T225" s="80">
        <v>0</v>
      </c>
      <c r="U225" s="34"/>
      <c r="V225" s="34"/>
      <c r="W225" s="80">
        <v>0</v>
      </c>
      <c r="X225" s="34"/>
      <c r="Y225" s="80">
        <v>0</v>
      </c>
      <c r="Z225" s="80">
        <v>0</v>
      </c>
      <c r="AA225" s="80">
        <v>0</v>
      </c>
      <c r="AB225" s="80">
        <v>0</v>
      </c>
      <c r="AC225" s="80">
        <v>0</v>
      </c>
      <c r="AD225" s="80">
        <v>0</v>
      </c>
      <c r="AE225" s="80">
        <v>0</v>
      </c>
      <c r="AF225" s="80">
        <v>0</v>
      </c>
    </row>
    <row r="226" spans="1:32" hidden="1" x14ac:dyDescent="0.2">
      <c r="A226" t="s">
        <v>35</v>
      </c>
      <c r="F226" t="s">
        <v>3</v>
      </c>
      <c r="G226" t="s">
        <v>1035</v>
      </c>
      <c r="H226" s="80">
        <v>0</v>
      </c>
      <c r="I226" s="80">
        <v>0</v>
      </c>
      <c r="J226" s="80">
        <v>0</v>
      </c>
      <c r="K226" s="80">
        <v>0</v>
      </c>
      <c r="L226" s="80">
        <v>0</v>
      </c>
      <c r="M226" s="80">
        <v>0</v>
      </c>
      <c r="N226" s="80"/>
      <c r="O226" s="80"/>
      <c r="P226" s="80">
        <v>0</v>
      </c>
      <c r="Q226" s="80">
        <v>0</v>
      </c>
      <c r="R226" s="80">
        <v>0</v>
      </c>
      <c r="S226" s="80">
        <v>0</v>
      </c>
      <c r="T226" s="80">
        <v>0</v>
      </c>
      <c r="U226" s="34"/>
      <c r="V226" s="34"/>
      <c r="W226" s="80">
        <v>0</v>
      </c>
      <c r="X226" s="34"/>
      <c r="Y226" s="80">
        <v>0</v>
      </c>
      <c r="Z226" s="80">
        <v>0</v>
      </c>
      <c r="AA226" s="80">
        <v>0</v>
      </c>
      <c r="AB226" s="80">
        <v>0</v>
      </c>
      <c r="AC226" s="80">
        <v>0</v>
      </c>
      <c r="AD226" s="80">
        <v>0</v>
      </c>
      <c r="AE226" s="80">
        <v>0</v>
      </c>
      <c r="AF226" s="80">
        <v>0</v>
      </c>
    </row>
    <row r="227" spans="1:32" hidden="1" x14ac:dyDescent="0.2">
      <c r="A227" t="s">
        <v>35</v>
      </c>
      <c r="F227" t="s">
        <v>3</v>
      </c>
      <c r="G227" t="s">
        <v>1040</v>
      </c>
      <c r="H227" s="80">
        <v>0</v>
      </c>
      <c r="I227" s="80">
        <v>0</v>
      </c>
      <c r="J227" s="80">
        <v>0</v>
      </c>
      <c r="K227" s="80">
        <v>0</v>
      </c>
      <c r="L227" s="80">
        <v>0</v>
      </c>
      <c r="M227" s="80">
        <v>0</v>
      </c>
      <c r="N227" s="80"/>
      <c r="O227" s="80"/>
      <c r="P227" s="80">
        <v>0</v>
      </c>
      <c r="Q227" s="80">
        <v>0</v>
      </c>
      <c r="R227" s="80">
        <v>0</v>
      </c>
      <c r="S227" s="80">
        <v>0</v>
      </c>
      <c r="T227" s="80">
        <v>0</v>
      </c>
      <c r="U227" s="34"/>
      <c r="V227" s="34"/>
      <c r="W227" s="80">
        <v>0</v>
      </c>
      <c r="X227" s="34"/>
      <c r="Y227" s="80">
        <v>0</v>
      </c>
      <c r="Z227" s="80">
        <v>0</v>
      </c>
      <c r="AA227" s="80">
        <v>0</v>
      </c>
      <c r="AB227" s="80">
        <v>0</v>
      </c>
      <c r="AC227" s="80">
        <v>0</v>
      </c>
      <c r="AD227" s="80">
        <v>0</v>
      </c>
      <c r="AE227" s="80">
        <v>0</v>
      </c>
      <c r="AF227" s="80">
        <v>0</v>
      </c>
    </row>
    <row r="228" spans="1:32" hidden="1" x14ac:dyDescent="0.2">
      <c r="A228" t="s">
        <v>35</v>
      </c>
      <c r="F228" t="s">
        <v>3</v>
      </c>
      <c r="G228" t="s">
        <v>71</v>
      </c>
      <c r="H228" s="80">
        <v>0</v>
      </c>
      <c r="I228" s="80">
        <v>0</v>
      </c>
      <c r="J228" s="80">
        <v>0</v>
      </c>
      <c r="K228" s="80">
        <v>0</v>
      </c>
      <c r="L228" s="80">
        <v>0</v>
      </c>
      <c r="M228" s="80">
        <v>0</v>
      </c>
      <c r="N228" s="80"/>
      <c r="O228" s="80"/>
      <c r="P228" s="80">
        <v>0</v>
      </c>
      <c r="Q228" s="80">
        <v>0</v>
      </c>
      <c r="R228" s="80">
        <v>0</v>
      </c>
      <c r="S228" s="80">
        <v>0</v>
      </c>
      <c r="T228" s="80">
        <v>0</v>
      </c>
      <c r="U228" s="34"/>
      <c r="V228" s="34"/>
      <c r="W228" s="80">
        <v>0</v>
      </c>
      <c r="X228" s="34"/>
      <c r="Y228" s="80">
        <v>0</v>
      </c>
      <c r="Z228" s="80">
        <v>0</v>
      </c>
      <c r="AA228" s="80">
        <v>0</v>
      </c>
      <c r="AB228" s="80">
        <v>0</v>
      </c>
      <c r="AC228" s="80">
        <v>0</v>
      </c>
      <c r="AD228" s="80">
        <v>0</v>
      </c>
      <c r="AE228" s="80">
        <v>0</v>
      </c>
      <c r="AF228" s="80">
        <v>0</v>
      </c>
    </row>
    <row r="229" spans="1:32" hidden="1" x14ac:dyDescent="0.2">
      <c r="A229" t="s">
        <v>35</v>
      </c>
      <c r="F229" t="s">
        <v>3</v>
      </c>
      <c r="G229" t="s">
        <v>83</v>
      </c>
      <c r="H229" s="80">
        <v>0</v>
      </c>
      <c r="I229" s="80">
        <v>0</v>
      </c>
      <c r="J229" s="80">
        <v>0</v>
      </c>
      <c r="K229" s="80">
        <v>0</v>
      </c>
      <c r="L229" s="80">
        <v>0</v>
      </c>
      <c r="M229" s="80">
        <v>0</v>
      </c>
      <c r="N229" s="80"/>
      <c r="O229" s="80"/>
      <c r="P229" s="80">
        <v>0</v>
      </c>
      <c r="Q229" s="80">
        <v>0</v>
      </c>
      <c r="R229" s="80">
        <v>0</v>
      </c>
      <c r="S229" s="80">
        <v>0</v>
      </c>
      <c r="T229" s="80">
        <v>0</v>
      </c>
      <c r="U229" s="34"/>
      <c r="V229" s="34"/>
      <c r="W229" s="80">
        <v>0</v>
      </c>
      <c r="X229" s="34"/>
      <c r="Y229" s="80">
        <v>0</v>
      </c>
      <c r="Z229" s="80">
        <v>0</v>
      </c>
      <c r="AA229" s="80">
        <v>0</v>
      </c>
      <c r="AB229" s="80">
        <v>0</v>
      </c>
      <c r="AC229" s="80">
        <v>0</v>
      </c>
      <c r="AD229" s="80">
        <v>0</v>
      </c>
      <c r="AE229" s="80">
        <v>0</v>
      </c>
      <c r="AF229" s="80" t="e">
        <v>#DIV/0!</v>
      </c>
    </row>
    <row r="230" spans="1:32" hidden="1" x14ac:dyDescent="0.2">
      <c r="A230" t="s">
        <v>35</v>
      </c>
      <c r="F230" t="s">
        <v>3</v>
      </c>
      <c r="G230" t="s">
        <v>91</v>
      </c>
      <c r="H230" s="80">
        <v>0</v>
      </c>
      <c r="I230" s="80">
        <v>0</v>
      </c>
      <c r="J230" s="80">
        <v>0</v>
      </c>
      <c r="K230" s="80">
        <v>0</v>
      </c>
      <c r="L230" s="80">
        <v>0</v>
      </c>
      <c r="M230" s="80">
        <v>0</v>
      </c>
      <c r="N230" s="80"/>
      <c r="O230" s="80"/>
      <c r="P230" s="80">
        <v>0</v>
      </c>
      <c r="Q230" s="80">
        <v>0</v>
      </c>
      <c r="R230" s="80">
        <v>0</v>
      </c>
      <c r="S230" s="80">
        <v>0</v>
      </c>
      <c r="T230" s="80">
        <v>0</v>
      </c>
      <c r="U230" s="34"/>
      <c r="V230" s="34"/>
      <c r="W230" s="80">
        <v>0</v>
      </c>
      <c r="X230" s="34"/>
      <c r="Y230" s="80">
        <v>0</v>
      </c>
      <c r="Z230" s="80">
        <v>0</v>
      </c>
      <c r="AA230" s="80">
        <v>0</v>
      </c>
      <c r="AB230" s="80">
        <v>0</v>
      </c>
      <c r="AC230" s="80">
        <v>0</v>
      </c>
      <c r="AD230" s="80">
        <v>0</v>
      </c>
      <c r="AE230" s="80">
        <v>0</v>
      </c>
      <c r="AF230" s="80">
        <v>0</v>
      </c>
    </row>
    <row r="231" spans="1:32" hidden="1" x14ac:dyDescent="0.2">
      <c r="A231" t="s">
        <v>35</v>
      </c>
      <c r="F231" t="s">
        <v>3</v>
      </c>
      <c r="G231" t="s">
        <v>1046</v>
      </c>
      <c r="H231" s="80">
        <v>0</v>
      </c>
      <c r="I231" s="80">
        <v>0</v>
      </c>
      <c r="J231" s="80">
        <v>0</v>
      </c>
      <c r="K231" s="80">
        <v>0</v>
      </c>
      <c r="L231" s="80">
        <v>0</v>
      </c>
      <c r="M231" s="80">
        <v>0</v>
      </c>
      <c r="N231" s="80"/>
      <c r="O231" s="80"/>
      <c r="P231" s="80">
        <v>0</v>
      </c>
      <c r="Q231" s="80">
        <v>0</v>
      </c>
      <c r="R231" s="80">
        <v>0</v>
      </c>
      <c r="S231" s="80">
        <v>0</v>
      </c>
      <c r="T231" s="80">
        <v>0</v>
      </c>
      <c r="U231" s="34"/>
      <c r="V231" s="34"/>
      <c r="W231" s="80">
        <v>0</v>
      </c>
      <c r="X231" s="34"/>
      <c r="Y231" s="80">
        <v>0</v>
      </c>
      <c r="Z231" s="80">
        <v>0</v>
      </c>
      <c r="AA231" s="80">
        <v>0</v>
      </c>
      <c r="AB231" s="80">
        <v>0</v>
      </c>
      <c r="AC231" s="80">
        <v>0</v>
      </c>
      <c r="AD231" s="80">
        <v>0</v>
      </c>
      <c r="AE231" s="80">
        <v>0</v>
      </c>
      <c r="AF231" s="80">
        <v>0</v>
      </c>
    </row>
    <row r="232" spans="1:32" hidden="1" x14ac:dyDescent="0.2">
      <c r="A232" t="s">
        <v>35</v>
      </c>
      <c r="F232" t="s">
        <v>3</v>
      </c>
      <c r="G232" t="s">
        <v>1048</v>
      </c>
      <c r="H232" s="80">
        <v>0</v>
      </c>
      <c r="I232" s="80">
        <v>0</v>
      </c>
      <c r="J232" s="80">
        <v>0</v>
      </c>
      <c r="K232" s="80">
        <v>0</v>
      </c>
      <c r="L232" s="80">
        <v>0</v>
      </c>
      <c r="M232" s="80">
        <v>0</v>
      </c>
      <c r="N232" s="80"/>
      <c r="O232" s="80"/>
      <c r="P232" s="80">
        <v>0</v>
      </c>
      <c r="Q232" s="80">
        <v>0</v>
      </c>
      <c r="R232" s="80">
        <v>0</v>
      </c>
      <c r="S232" s="80">
        <v>0</v>
      </c>
      <c r="T232" s="80">
        <v>0</v>
      </c>
      <c r="U232" s="34"/>
      <c r="V232" s="34"/>
      <c r="W232" s="80">
        <v>0</v>
      </c>
      <c r="X232" s="34"/>
      <c r="Y232" s="80">
        <v>0</v>
      </c>
      <c r="Z232" s="80">
        <v>0</v>
      </c>
      <c r="AA232" s="80">
        <v>0</v>
      </c>
      <c r="AB232" s="80">
        <v>0</v>
      </c>
      <c r="AC232" s="80">
        <v>0</v>
      </c>
      <c r="AD232" s="80">
        <v>0</v>
      </c>
      <c r="AE232" s="80">
        <v>0</v>
      </c>
      <c r="AF232" s="80">
        <v>0</v>
      </c>
    </row>
    <row r="233" spans="1:32" hidden="1" x14ac:dyDescent="0.2">
      <c r="A233" t="s">
        <v>35</v>
      </c>
      <c r="F233" t="s">
        <v>3</v>
      </c>
      <c r="G233" t="s">
        <v>147</v>
      </c>
      <c r="H233" s="80">
        <v>0</v>
      </c>
      <c r="I233" s="80">
        <v>0</v>
      </c>
      <c r="J233" s="80">
        <v>0</v>
      </c>
      <c r="K233" s="80">
        <v>0</v>
      </c>
      <c r="L233" s="80">
        <v>0</v>
      </c>
      <c r="M233" s="80">
        <v>0</v>
      </c>
      <c r="N233" s="80"/>
      <c r="O233" s="80"/>
      <c r="P233" s="80">
        <v>0</v>
      </c>
      <c r="Q233" s="80">
        <v>0</v>
      </c>
      <c r="R233" s="80">
        <v>0</v>
      </c>
      <c r="S233" s="80">
        <v>0</v>
      </c>
      <c r="T233" s="80">
        <v>0</v>
      </c>
      <c r="U233" s="34"/>
      <c r="V233" s="34"/>
      <c r="W233" s="80">
        <v>0</v>
      </c>
      <c r="X233" s="34"/>
      <c r="Y233" s="80">
        <v>0</v>
      </c>
      <c r="Z233" s="80">
        <v>0</v>
      </c>
      <c r="AA233" s="80">
        <v>0</v>
      </c>
      <c r="AB233" s="80">
        <v>0</v>
      </c>
      <c r="AC233" s="80">
        <v>0</v>
      </c>
      <c r="AD233" s="80">
        <v>0</v>
      </c>
      <c r="AE233" s="80">
        <v>0</v>
      </c>
      <c r="AF233" s="80">
        <v>0</v>
      </c>
    </row>
    <row r="234" spans="1:32" hidden="1" x14ac:dyDescent="0.2">
      <c r="A234" t="s">
        <v>35</v>
      </c>
      <c r="F234" t="s">
        <v>3</v>
      </c>
      <c r="G234" t="s">
        <v>157</v>
      </c>
      <c r="H234" s="80">
        <v>0</v>
      </c>
      <c r="I234" s="80">
        <v>0</v>
      </c>
      <c r="J234" s="80">
        <v>0</v>
      </c>
      <c r="K234" s="80">
        <v>0</v>
      </c>
      <c r="L234" s="80">
        <v>0</v>
      </c>
      <c r="M234" s="80">
        <v>0</v>
      </c>
      <c r="N234" s="80"/>
      <c r="O234" s="80"/>
      <c r="P234" s="80">
        <v>0</v>
      </c>
      <c r="Q234" s="80">
        <v>0</v>
      </c>
      <c r="R234" s="80">
        <v>0</v>
      </c>
      <c r="S234" s="80">
        <v>0</v>
      </c>
      <c r="T234" s="80">
        <v>0</v>
      </c>
      <c r="U234" s="34"/>
      <c r="V234" s="34"/>
      <c r="W234" s="80">
        <v>0</v>
      </c>
      <c r="X234" s="34"/>
      <c r="Y234" s="80">
        <v>0</v>
      </c>
      <c r="Z234" s="80">
        <v>0</v>
      </c>
      <c r="AA234" s="80">
        <v>0</v>
      </c>
      <c r="AB234" s="80">
        <v>0</v>
      </c>
      <c r="AC234" s="80">
        <v>0</v>
      </c>
      <c r="AD234" s="80">
        <v>0</v>
      </c>
      <c r="AE234" s="80">
        <v>0</v>
      </c>
      <c r="AF234" s="80">
        <v>0</v>
      </c>
    </row>
    <row r="235" spans="1:32" hidden="1" x14ac:dyDescent="0.2">
      <c r="A235" t="s">
        <v>35</v>
      </c>
      <c r="F235" t="s">
        <v>3</v>
      </c>
      <c r="G235" t="s">
        <v>158</v>
      </c>
      <c r="H235" s="80">
        <v>0</v>
      </c>
      <c r="I235" s="80">
        <v>0</v>
      </c>
      <c r="J235" s="80">
        <v>0</v>
      </c>
      <c r="K235" s="80">
        <v>0</v>
      </c>
      <c r="L235" s="80">
        <v>0</v>
      </c>
      <c r="M235" s="80">
        <v>0</v>
      </c>
      <c r="N235" s="80"/>
      <c r="O235" s="80"/>
      <c r="P235" s="80">
        <v>0</v>
      </c>
      <c r="Q235" s="80">
        <v>0</v>
      </c>
      <c r="R235" s="80">
        <v>0</v>
      </c>
      <c r="S235" s="80">
        <v>0</v>
      </c>
      <c r="T235" s="80">
        <v>0</v>
      </c>
      <c r="U235" s="34"/>
      <c r="V235" s="34"/>
      <c r="W235" s="80">
        <v>0</v>
      </c>
      <c r="X235" s="34"/>
      <c r="Y235" s="80">
        <v>0</v>
      </c>
      <c r="Z235" s="80">
        <v>0</v>
      </c>
      <c r="AA235" s="80">
        <v>0</v>
      </c>
      <c r="AB235" s="80">
        <v>0</v>
      </c>
      <c r="AC235" s="80">
        <v>0</v>
      </c>
      <c r="AD235" s="80">
        <v>0</v>
      </c>
      <c r="AE235" s="80">
        <v>0</v>
      </c>
      <c r="AF235" s="80">
        <v>0</v>
      </c>
    </row>
    <row r="236" spans="1:32" hidden="1" x14ac:dyDescent="0.2">
      <c r="A236" t="s">
        <v>35</v>
      </c>
      <c r="F236" t="s">
        <v>3</v>
      </c>
      <c r="G236" t="s">
        <v>170</v>
      </c>
      <c r="H236" s="80">
        <v>0</v>
      </c>
      <c r="I236" s="80">
        <v>0</v>
      </c>
      <c r="J236" s="80">
        <v>0</v>
      </c>
      <c r="K236" s="80">
        <v>0</v>
      </c>
      <c r="L236" s="80">
        <v>0</v>
      </c>
      <c r="M236" s="80">
        <v>0</v>
      </c>
      <c r="N236" s="80"/>
      <c r="O236" s="80"/>
      <c r="P236" s="80">
        <v>0</v>
      </c>
      <c r="Q236" s="80">
        <v>0</v>
      </c>
      <c r="R236" s="80">
        <v>0</v>
      </c>
      <c r="S236" s="80">
        <v>0</v>
      </c>
      <c r="T236" s="80">
        <v>0</v>
      </c>
      <c r="U236" s="34"/>
      <c r="V236" s="34"/>
      <c r="W236" s="80">
        <v>0</v>
      </c>
      <c r="X236" s="34"/>
      <c r="Y236" s="80">
        <v>0</v>
      </c>
      <c r="Z236" s="80">
        <v>0</v>
      </c>
      <c r="AA236" s="80">
        <v>0</v>
      </c>
      <c r="AB236" s="80">
        <v>0</v>
      </c>
      <c r="AC236" s="80">
        <v>0</v>
      </c>
      <c r="AD236" s="80">
        <v>0</v>
      </c>
      <c r="AE236" s="80">
        <v>0</v>
      </c>
      <c r="AF236" s="80">
        <v>0</v>
      </c>
    </row>
    <row r="237" spans="1:32" hidden="1" x14ac:dyDescent="0.2">
      <c r="A237" t="s">
        <v>35</v>
      </c>
      <c r="F237" t="s">
        <v>3</v>
      </c>
      <c r="G237" t="s">
        <v>193</v>
      </c>
      <c r="H237" s="80">
        <v>0</v>
      </c>
      <c r="I237" s="80">
        <v>0</v>
      </c>
      <c r="J237" s="80">
        <v>0</v>
      </c>
      <c r="K237" s="80">
        <v>0</v>
      </c>
      <c r="L237" s="80">
        <v>0</v>
      </c>
      <c r="M237" s="80">
        <v>0</v>
      </c>
      <c r="N237" s="80"/>
      <c r="O237" s="80"/>
      <c r="P237" s="80">
        <v>0</v>
      </c>
      <c r="Q237" s="80">
        <v>0</v>
      </c>
      <c r="R237" s="80">
        <v>0</v>
      </c>
      <c r="S237" s="80">
        <v>0</v>
      </c>
      <c r="T237" s="80">
        <v>0</v>
      </c>
      <c r="U237" s="34"/>
      <c r="V237" s="34"/>
      <c r="W237" s="80">
        <v>0</v>
      </c>
      <c r="X237" s="34"/>
      <c r="Y237" s="80">
        <v>0</v>
      </c>
      <c r="Z237" s="80">
        <v>0</v>
      </c>
      <c r="AA237" s="80">
        <v>0</v>
      </c>
      <c r="AB237" s="80">
        <v>0</v>
      </c>
      <c r="AC237" s="80">
        <v>0</v>
      </c>
      <c r="AD237" s="80">
        <v>0</v>
      </c>
      <c r="AE237" s="80">
        <v>0</v>
      </c>
      <c r="AF237" s="80">
        <v>0</v>
      </c>
    </row>
    <row r="238" spans="1:32" hidden="1" x14ac:dyDescent="0.2">
      <c r="A238" t="s">
        <v>35</v>
      </c>
      <c r="F238" t="s">
        <v>3</v>
      </c>
      <c r="G238" t="s">
        <v>203</v>
      </c>
      <c r="H238" s="80">
        <v>0</v>
      </c>
      <c r="I238" s="80">
        <v>0</v>
      </c>
      <c r="J238" s="80">
        <v>0</v>
      </c>
      <c r="K238" s="80">
        <v>0</v>
      </c>
      <c r="L238" s="80">
        <v>0</v>
      </c>
      <c r="M238" s="80">
        <v>0</v>
      </c>
      <c r="N238" s="80"/>
      <c r="O238" s="80"/>
      <c r="P238" s="80">
        <v>0</v>
      </c>
      <c r="Q238" s="80">
        <v>0</v>
      </c>
      <c r="R238" s="80">
        <v>0</v>
      </c>
      <c r="S238" s="80">
        <v>0</v>
      </c>
      <c r="T238" s="80">
        <v>0</v>
      </c>
      <c r="U238" s="34"/>
      <c r="V238" s="34"/>
      <c r="W238" s="80">
        <v>0</v>
      </c>
      <c r="X238" s="34"/>
      <c r="Y238" s="80">
        <v>0</v>
      </c>
      <c r="Z238" s="80">
        <v>0</v>
      </c>
      <c r="AA238" s="80">
        <v>0</v>
      </c>
      <c r="AB238" s="80">
        <v>0</v>
      </c>
      <c r="AC238" s="80">
        <v>0</v>
      </c>
      <c r="AD238" s="80">
        <v>0</v>
      </c>
      <c r="AE238" s="80">
        <v>0</v>
      </c>
      <c r="AF238" s="80">
        <v>0</v>
      </c>
    </row>
    <row r="239" spans="1:32" hidden="1" x14ac:dyDescent="0.2">
      <c r="A239" t="s">
        <v>35</v>
      </c>
      <c r="F239" t="s">
        <v>3</v>
      </c>
      <c r="G239" t="s">
        <v>207</v>
      </c>
      <c r="H239" s="80">
        <v>0</v>
      </c>
      <c r="I239" s="80">
        <v>0</v>
      </c>
      <c r="J239" s="80">
        <v>0</v>
      </c>
      <c r="K239" s="80">
        <v>0</v>
      </c>
      <c r="L239" s="80">
        <v>0</v>
      </c>
      <c r="M239" s="80">
        <v>0</v>
      </c>
      <c r="N239" s="80"/>
      <c r="O239" s="80"/>
      <c r="P239" s="80">
        <v>0</v>
      </c>
      <c r="Q239" s="80">
        <v>0</v>
      </c>
      <c r="R239" s="80">
        <v>0</v>
      </c>
      <c r="S239" s="80">
        <v>0</v>
      </c>
      <c r="T239" s="80">
        <v>0</v>
      </c>
      <c r="U239" s="34"/>
      <c r="V239" s="34"/>
      <c r="W239" s="80">
        <v>0</v>
      </c>
      <c r="X239" s="34"/>
      <c r="Y239" s="80">
        <v>0</v>
      </c>
      <c r="Z239" s="80">
        <v>0</v>
      </c>
      <c r="AA239" s="80">
        <v>0</v>
      </c>
      <c r="AB239" s="80">
        <v>0</v>
      </c>
      <c r="AC239" s="80">
        <v>0</v>
      </c>
      <c r="AD239" s="80">
        <v>0</v>
      </c>
      <c r="AE239" s="80">
        <v>0</v>
      </c>
      <c r="AF239" s="80">
        <v>0</v>
      </c>
    </row>
    <row r="240" spans="1:32" hidden="1" x14ac:dyDescent="0.2">
      <c r="A240" t="s">
        <v>35</v>
      </c>
      <c r="F240" t="s">
        <v>3</v>
      </c>
      <c r="G240" t="s">
        <v>1068</v>
      </c>
      <c r="H240" s="80">
        <v>0</v>
      </c>
      <c r="I240" s="80">
        <v>0</v>
      </c>
      <c r="J240" s="80">
        <v>0</v>
      </c>
      <c r="K240" s="80">
        <v>0</v>
      </c>
      <c r="L240" s="80">
        <v>0</v>
      </c>
      <c r="M240" s="80">
        <v>0</v>
      </c>
      <c r="N240" s="80"/>
      <c r="O240" s="80"/>
      <c r="P240" s="80">
        <v>0</v>
      </c>
      <c r="Q240" s="80">
        <v>0</v>
      </c>
      <c r="R240" s="80">
        <v>0</v>
      </c>
      <c r="S240" s="80">
        <v>0</v>
      </c>
      <c r="T240" s="80">
        <v>0</v>
      </c>
      <c r="U240" s="34"/>
      <c r="V240" s="34"/>
      <c r="W240" s="80">
        <v>0</v>
      </c>
      <c r="X240" s="34"/>
      <c r="Y240" s="80">
        <v>0</v>
      </c>
      <c r="Z240" s="80">
        <v>0</v>
      </c>
      <c r="AA240" s="80">
        <v>0</v>
      </c>
      <c r="AB240" s="80">
        <v>0</v>
      </c>
      <c r="AC240" s="80">
        <v>0</v>
      </c>
      <c r="AD240" s="80">
        <v>0</v>
      </c>
      <c r="AE240" s="80">
        <v>0</v>
      </c>
      <c r="AF240" s="80">
        <v>0</v>
      </c>
    </row>
    <row r="241" spans="1:32" hidden="1" x14ac:dyDescent="0.2">
      <c r="A241" t="s">
        <v>35</v>
      </c>
      <c r="F241" t="s">
        <v>3</v>
      </c>
      <c r="G241" t="s">
        <v>224</v>
      </c>
      <c r="H241" s="80">
        <v>0</v>
      </c>
      <c r="I241" s="80">
        <v>0</v>
      </c>
      <c r="J241" s="80">
        <v>0</v>
      </c>
      <c r="K241" s="80">
        <v>0</v>
      </c>
      <c r="L241" s="80">
        <v>0</v>
      </c>
      <c r="M241" s="80">
        <v>0</v>
      </c>
      <c r="N241" s="80"/>
      <c r="O241" s="80"/>
      <c r="P241" s="80">
        <v>0</v>
      </c>
      <c r="Q241" s="80">
        <v>0</v>
      </c>
      <c r="R241" s="80">
        <v>0</v>
      </c>
      <c r="S241" s="80">
        <v>0</v>
      </c>
      <c r="T241" s="80">
        <v>0</v>
      </c>
      <c r="U241" s="34"/>
      <c r="V241" s="34"/>
      <c r="W241" s="80">
        <v>0</v>
      </c>
      <c r="X241" s="34"/>
      <c r="Y241" s="80">
        <v>0</v>
      </c>
      <c r="Z241" s="80">
        <v>0</v>
      </c>
      <c r="AA241" s="80">
        <v>0</v>
      </c>
      <c r="AB241" s="80">
        <v>0</v>
      </c>
      <c r="AC241" s="80">
        <v>0</v>
      </c>
      <c r="AD241" s="80">
        <v>0</v>
      </c>
      <c r="AE241" s="80">
        <v>0</v>
      </c>
      <c r="AF241" s="80">
        <v>0</v>
      </c>
    </row>
    <row r="242" spans="1:32" hidden="1" x14ac:dyDescent="0.2">
      <c r="A242" t="s">
        <v>35</v>
      </c>
      <c r="F242" t="s">
        <v>3</v>
      </c>
      <c r="G242" t="s">
        <v>225</v>
      </c>
      <c r="H242" s="80">
        <v>0</v>
      </c>
      <c r="I242" s="80">
        <v>0</v>
      </c>
      <c r="J242" s="80">
        <v>0</v>
      </c>
      <c r="K242" s="80">
        <v>0</v>
      </c>
      <c r="L242" s="80">
        <v>0</v>
      </c>
      <c r="M242" s="80">
        <v>0</v>
      </c>
      <c r="N242" s="80"/>
      <c r="O242" s="80"/>
      <c r="P242" s="80">
        <v>0</v>
      </c>
      <c r="Q242" s="80">
        <v>0</v>
      </c>
      <c r="R242" s="80">
        <v>0</v>
      </c>
      <c r="S242" s="80">
        <v>0</v>
      </c>
      <c r="T242" s="80">
        <v>0</v>
      </c>
      <c r="U242" s="34"/>
      <c r="V242" s="34"/>
      <c r="W242" s="80">
        <v>0</v>
      </c>
      <c r="X242" s="34"/>
      <c r="Y242" s="80">
        <v>0</v>
      </c>
      <c r="Z242" s="80">
        <v>0</v>
      </c>
      <c r="AA242" s="80">
        <v>0</v>
      </c>
      <c r="AB242" s="80">
        <v>0</v>
      </c>
      <c r="AC242" s="80">
        <v>0</v>
      </c>
      <c r="AD242" s="80">
        <v>0</v>
      </c>
      <c r="AE242" s="80">
        <v>0</v>
      </c>
      <c r="AF242" s="80">
        <v>0</v>
      </c>
    </row>
    <row r="243" spans="1:32" hidden="1" x14ac:dyDescent="0.2">
      <c r="A243" t="s">
        <v>35</v>
      </c>
      <c r="F243" t="s">
        <v>3</v>
      </c>
      <c r="G243" t="s">
        <v>233</v>
      </c>
      <c r="H243" s="80">
        <v>0</v>
      </c>
      <c r="I243" s="80">
        <v>0</v>
      </c>
      <c r="J243" s="80">
        <v>0</v>
      </c>
      <c r="K243" s="80">
        <v>0</v>
      </c>
      <c r="L243" s="80">
        <v>0</v>
      </c>
      <c r="M243" s="80">
        <v>0</v>
      </c>
      <c r="N243" s="80"/>
      <c r="O243" s="80"/>
      <c r="P243" s="80">
        <v>0</v>
      </c>
      <c r="Q243" s="80">
        <v>0</v>
      </c>
      <c r="R243" s="80">
        <v>0</v>
      </c>
      <c r="S243" s="80">
        <v>0</v>
      </c>
      <c r="T243" s="80">
        <v>0</v>
      </c>
      <c r="U243" s="34"/>
      <c r="V243" s="34"/>
      <c r="W243" s="80">
        <v>0</v>
      </c>
      <c r="X243" s="34"/>
      <c r="Y243" s="80">
        <v>0</v>
      </c>
      <c r="Z243" s="80">
        <v>0</v>
      </c>
      <c r="AA243" s="80">
        <v>0</v>
      </c>
      <c r="AB243" s="80">
        <v>0</v>
      </c>
      <c r="AC243" s="80">
        <v>0</v>
      </c>
      <c r="AD243" s="80">
        <v>0</v>
      </c>
      <c r="AE243" s="80">
        <v>0</v>
      </c>
      <c r="AF243" s="80">
        <v>0</v>
      </c>
    </row>
    <row r="244" spans="1:32" hidden="1" x14ac:dyDescent="0.2">
      <c r="A244" t="s">
        <v>35</v>
      </c>
      <c r="F244" t="s">
        <v>3</v>
      </c>
      <c r="G244" t="s">
        <v>1072</v>
      </c>
      <c r="H244" s="80">
        <v>0</v>
      </c>
      <c r="I244" s="80">
        <v>0</v>
      </c>
      <c r="J244" s="80">
        <v>0</v>
      </c>
      <c r="K244" s="80">
        <v>0</v>
      </c>
      <c r="L244" s="80">
        <v>0</v>
      </c>
      <c r="M244" s="80">
        <v>0</v>
      </c>
      <c r="N244" s="80"/>
      <c r="O244" s="80"/>
      <c r="P244" s="80">
        <v>0</v>
      </c>
      <c r="Q244" s="80">
        <v>0</v>
      </c>
      <c r="R244" s="80">
        <v>0</v>
      </c>
      <c r="S244" s="80">
        <v>0</v>
      </c>
      <c r="T244" s="80">
        <v>0</v>
      </c>
      <c r="U244" s="34"/>
      <c r="V244" s="34"/>
      <c r="W244" s="80">
        <v>0</v>
      </c>
      <c r="X244" s="34"/>
      <c r="Y244" s="80">
        <v>0</v>
      </c>
      <c r="Z244" s="80">
        <v>0</v>
      </c>
      <c r="AA244" s="80">
        <v>0</v>
      </c>
      <c r="AB244" s="80">
        <v>0</v>
      </c>
      <c r="AC244" s="80">
        <v>0</v>
      </c>
      <c r="AD244" s="80">
        <v>0</v>
      </c>
      <c r="AE244" s="80">
        <v>0</v>
      </c>
      <c r="AF244" s="80">
        <v>0</v>
      </c>
    </row>
    <row r="245" spans="1:32" hidden="1" x14ac:dyDescent="0.2">
      <c r="A245" t="s">
        <v>35</v>
      </c>
      <c r="F245" t="s">
        <v>3</v>
      </c>
      <c r="G245" t="s">
        <v>35</v>
      </c>
      <c r="H245" s="80">
        <v>0</v>
      </c>
      <c r="I245" s="80">
        <v>0</v>
      </c>
      <c r="J245" s="80">
        <v>0</v>
      </c>
      <c r="K245" s="80">
        <v>0</v>
      </c>
      <c r="L245" s="80">
        <v>0</v>
      </c>
      <c r="M245" s="80">
        <v>0</v>
      </c>
      <c r="N245" s="80"/>
      <c r="O245" s="80"/>
      <c r="P245" s="80">
        <v>0</v>
      </c>
      <c r="Q245" s="80">
        <v>0</v>
      </c>
      <c r="R245" s="80">
        <v>0</v>
      </c>
      <c r="S245" s="80">
        <v>0</v>
      </c>
      <c r="T245" s="80">
        <v>0</v>
      </c>
      <c r="U245" s="34"/>
      <c r="V245" s="34"/>
      <c r="W245" s="80">
        <v>0</v>
      </c>
      <c r="X245" s="34"/>
      <c r="Y245" s="80">
        <v>0</v>
      </c>
      <c r="Z245" s="80">
        <v>0</v>
      </c>
      <c r="AA245" s="80">
        <v>0</v>
      </c>
      <c r="AB245" s="80">
        <v>0</v>
      </c>
      <c r="AC245" s="80">
        <v>0</v>
      </c>
      <c r="AD245" s="80">
        <v>0</v>
      </c>
      <c r="AE245" s="80">
        <v>0</v>
      </c>
      <c r="AF245" s="80">
        <v>0</v>
      </c>
    </row>
    <row r="246" spans="1:32" hidden="1" x14ac:dyDescent="0.2">
      <c r="A246" t="s">
        <v>35</v>
      </c>
      <c r="F246" t="s">
        <v>3</v>
      </c>
      <c r="G246" t="s">
        <v>253</v>
      </c>
      <c r="H246" s="80">
        <v>0</v>
      </c>
      <c r="I246" s="80">
        <v>0</v>
      </c>
      <c r="J246" s="80">
        <v>0</v>
      </c>
      <c r="K246" s="80">
        <v>0</v>
      </c>
      <c r="L246" s="80">
        <v>0</v>
      </c>
      <c r="M246" s="80">
        <v>0</v>
      </c>
      <c r="N246" s="80"/>
      <c r="O246" s="80"/>
      <c r="P246" s="80">
        <v>0</v>
      </c>
      <c r="Q246" s="80">
        <v>0</v>
      </c>
      <c r="R246" s="80">
        <v>0</v>
      </c>
      <c r="S246" s="80">
        <v>0</v>
      </c>
      <c r="T246" s="80">
        <v>0</v>
      </c>
      <c r="U246" s="34"/>
      <c r="V246" s="34"/>
      <c r="W246" s="80">
        <v>0</v>
      </c>
      <c r="X246" s="34"/>
      <c r="Y246" s="80">
        <v>0</v>
      </c>
      <c r="Z246" s="80">
        <v>0</v>
      </c>
      <c r="AA246" s="80">
        <v>0</v>
      </c>
      <c r="AB246" s="80">
        <v>0</v>
      </c>
      <c r="AC246" s="80">
        <v>0</v>
      </c>
      <c r="AD246" s="80">
        <v>0</v>
      </c>
      <c r="AE246" s="80">
        <v>0</v>
      </c>
      <c r="AF246" s="80">
        <v>0</v>
      </c>
    </row>
    <row r="247" spans="1:32" hidden="1" x14ac:dyDescent="0.2">
      <c r="A247" t="s">
        <v>35</v>
      </c>
      <c r="F247" t="s">
        <v>3</v>
      </c>
      <c r="G247" t="s">
        <v>270</v>
      </c>
      <c r="H247" s="80">
        <v>0</v>
      </c>
      <c r="I247" s="80">
        <v>0</v>
      </c>
      <c r="J247" s="80">
        <v>0</v>
      </c>
      <c r="K247" s="80">
        <v>0</v>
      </c>
      <c r="L247" s="80">
        <v>0</v>
      </c>
      <c r="M247" s="80">
        <v>0</v>
      </c>
      <c r="N247" s="80"/>
      <c r="O247" s="80"/>
      <c r="P247" s="80">
        <v>0</v>
      </c>
      <c r="Q247" s="80">
        <v>0</v>
      </c>
      <c r="R247" s="80">
        <v>0</v>
      </c>
      <c r="S247" s="80">
        <v>0</v>
      </c>
      <c r="T247" s="80">
        <v>0</v>
      </c>
      <c r="U247" s="34"/>
      <c r="V247" s="34"/>
      <c r="W247" s="80">
        <v>0</v>
      </c>
      <c r="X247" s="34"/>
      <c r="Y247" s="80">
        <v>0</v>
      </c>
      <c r="Z247" s="80">
        <v>0</v>
      </c>
      <c r="AA247" s="80">
        <v>0</v>
      </c>
      <c r="AB247" s="80">
        <v>0</v>
      </c>
      <c r="AC247" s="80">
        <v>0</v>
      </c>
      <c r="AD247" s="80">
        <v>0</v>
      </c>
      <c r="AE247" s="80">
        <v>0</v>
      </c>
      <c r="AF247" s="80">
        <v>0</v>
      </c>
    </row>
    <row r="248" spans="1:32" hidden="1" x14ac:dyDescent="0.2">
      <c r="A248" t="s">
        <v>35</v>
      </c>
      <c r="F248" t="s">
        <v>3</v>
      </c>
      <c r="G248" t="s">
        <v>303</v>
      </c>
      <c r="H248" s="80">
        <v>0</v>
      </c>
      <c r="I248" s="80">
        <v>0</v>
      </c>
      <c r="J248" s="80">
        <v>0</v>
      </c>
      <c r="K248" s="80">
        <v>0</v>
      </c>
      <c r="L248" s="80">
        <v>0</v>
      </c>
      <c r="M248" s="80">
        <v>0</v>
      </c>
      <c r="N248" s="80"/>
      <c r="O248" s="80"/>
      <c r="P248" s="80">
        <v>0</v>
      </c>
      <c r="Q248" s="80">
        <v>0</v>
      </c>
      <c r="R248" s="80">
        <v>0</v>
      </c>
      <c r="S248" s="80">
        <v>0</v>
      </c>
      <c r="T248" s="80">
        <v>0</v>
      </c>
      <c r="U248" s="34"/>
      <c r="V248" s="34"/>
      <c r="W248" s="80">
        <v>0</v>
      </c>
      <c r="X248" s="34"/>
      <c r="Y248" s="80">
        <v>0</v>
      </c>
      <c r="Z248" s="80">
        <v>0</v>
      </c>
      <c r="AA248" s="80">
        <v>0</v>
      </c>
      <c r="AB248" s="80">
        <v>0</v>
      </c>
      <c r="AC248" s="80">
        <v>0</v>
      </c>
      <c r="AD248" s="80">
        <v>0</v>
      </c>
      <c r="AE248" s="80">
        <v>0</v>
      </c>
      <c r="AF248" s="80">
        <v>0</v>
      </c>
    </row>
    <row r="249" spans="1:32" hidden="1" x14ac:dyDescent="0.2">
      <c r="A249" t="s">
        <v>35</v>
      </c>
      <c r="F249" t="s">
        <v>3</v>
      </c>
      <c r="G249" t="s">
        <v>321</v>
      </c>
      <c r="H249" s="80">
        <v>0</v>
      </c>
      <c r="I249" s="80">
        <v>0</v>
      </c>
      <c r="J249" s="80">
        <v>0</v>
      </c>
      <c r="K249" s="80">
        <v>0</v>
      </c>
      <c r="L249" s="80">
        <v>0</v>
      </c>
      <c r="M249" s="80">
        <v>0</v>
      </c>
      <c r="N249" s="80"/>
      <c r="O249" s="80"/>
      <c r="P249" s="80">
        <v>0</v>
      </c>
      <c r="Q249" s="80">
        <v>0</v>
      </c>
      <c r="R249" s="80">
        <v>0</v>
      </c>
      <c r="S249" s="80">
        <v>0</v>
      </c>
      <c r="T249" s="80">
        <v>0</v>
      </c>
      <c r="U249" s="34"/>
      <c r="V249" s="34"/>
      <c r="W249" s="80">
        <v>0</v>
      </c>
      <c r="X249" s="34"/>
      <c r="Y249" s="80">
        <v>0</v>
      </c>
      <c r="Z249" s="80">
        <v>0</v>
      </c>
      <c r="AA249" s="80">
        <v>0</v>
      </c>
      <c r="AB249" s="80">
        <v>0</v>
      </c>
      <c r="AC249" s="80">
        <v>0</v>
      </c>
      <c r="AD249" s="80">
        <v>0</v>
      </c>
      <c r="AE249" s="80">
        <v>0</v>
      </c>
      <c r="AF249" s="80">
        <v>0</v>
      </c>
    </row>
    <row r="250" spans="1:32" hidden="1" x14ac:dyDescent="0.2">
      <c r="A250" t="s">
        <v>78</v>
      </c>
      <c r="F250" t="s">
        <v>32</v>
      </c>
      <c r="G250" t="s">
        <v>997</v>
      </c>
      <c r="H250" s="80">
        <v>0</v>
      </c>
      <c r="I250" s="80">
        <v>0</v>
      </c>
      <c r="J250" s="80">
        <v>0</v>
      </c>
      <c r="K250" s="80">
        <v>0</v>
      </c>
      <c r="L250" s="80">
        <v>0</v>
      </c>
      <c r="M250" s="80">
        <v>0</v>
      </c>
      <c r="N250" s="80"/>
      <c r="O250" s="80"/>
      <c r="P250" s="80">
        <v>0</v>
      </c>
      <c r="Q250" s="80">
        <v>0</v>
      </c>
      <c r="R250" s="80">
        <v>0</v>
      </c>
      <c r="S250" s="80">
        <v>0</v>
      </c>
      <c r="T250" s="80">
        <v>0</v>
      </c>
      <c r="U250" s="34"/>
      <c r="V250" s="34"/>
      <c r="W250" s="80">
        <v>0</v>
      </c>
      <c r="X250" s="34"/>
      <c r="Y250" s="80">
        <v>0</v>
      </c>
      <c r="Z250" s="80">
        <v>0</v>
      </c>
      <c r="AA250" s="80">
        <v>0</v>
      </c>
      <c r="AB250" s="80">
        <v>0</v>
      </c>
      <c r="AC250" s="80">
        <v>0</v>
      </c>
      <c r="AD250" s="80">
        <v>0</v>
      </c>
      <c r="AE250" s="80">
        <v>0</v>
      </c>
      <c r="AF250" s="80">
        <v>0</v>
      </c>
    </row>
    <row r="251" spans="1:32" hidden="1" x14ac:dyDescent="0.2">
      <c r="A251" t="s">
        <v>78</v>
      </c>
      <c r="F251" t="s">
        <v>32</v>
      </c>
      <c r="G251" t="s">
        <v>117</v>
      </c>
      <c r="H251" s="80">
        <v>0</v>
      </c>
      <c r="I251" s="80">
        <v>0</v>
      </c>
      <c r="J251" s="80">
        <v>0</v>
      </c>
      <c r="K251" s="80">
        <v>0</v>
      </c>
      <c r="L251" s="80">
        <v>0</v>
      </c>
      <c r="M251" s="80">
        <v>0</v>
      </c>
      <c r="N251" s="80"/>
      <c r="O251" s="80"/>
      <c r="P251" s="80">
        <v>0</v>
      </c>
      <c r="Q251" s="80">
        <v>0</v>
      </c>
      <c r="R251" s="80">
        <v>0</v>
      </c>
      <c r="S251" s="80">
        <v>0</v>
      </c>
      <c r="T251" s="80">
        <v>0</v>
      </c>
      <c r="U251" s="34"/>
      <c r="V251" s="34"/>
      <c r="W251" s="80">
        <v>0</v>
      </c>
      <c r="X251" s="34"/>
      <c r="Y251" s="80">
        <v>0</v>
      </c>
      <c r="Z251" s="80">
        <v>0</v>
      </c>
      <c r="AA251" s="80">
        <v>0</v>
      </c>
      <c r="AB251" s="80">
        <v>0</v>
      </c>
      <c r="AC251" s="80">
        <v>0</v>
      </c>
      <c r="AD251" s="80">
        <v>0</v>
      </c>
      <c r="AE251" s="80">
        <v>0</v>
      </c>
      <c r="AF251" s="80">
        <v>0</v>
      </c>
    </row>
    <row r="252" spans="1:32" hidden="1" x14ac:dyDescent="0.2">
      <c r="A252" t="s">
        <v>78</v>
      </c>
      <c r="F252" t="s">
        <v>32</v>
      </c>
      <c r="G252" t="s">
        <v>123</v>
      </c>
      <c r="H252" s="80">
        <v>0</v>
      </c>
      <c r="I252" s="80">
        <v>0</v>
      </c>
      <c r="J252" s="80">
        <v>0</v>
      </c>
      <c r="K252" s="80">
        <v>0</v>
      </c>
      <c r="L252" s="80">
        <v>0</v>
      </c>
      <c r="M252" s="80">
        <v>0</v>
      </c>
      <c r="N252" s="80"/>
      <c r="O252" s="80"/>
      <c r="P252" s="80">
        <v>0</v>
      </c>
      <c r="Q252" s="80">
        <v>0</v>
      </c>
      <c r="R252" s="80">
        <v>0</v>
      </c>
      <c r="S252" s="80">
        <v>0</v>
      </c>
      <c r="T252" s="80">
        <v>0</v>
      </c>
      <c r="U252" s="34"/>
      <c r="V252" s="34"/>
      <c r="W252" s="80">
        <v>0</v>
      </c>
      <c r="X252" s="34"/>
      <c r="Y252" s="80">
        <v>0</v>
      </c>
      <c r="Z252" s="80">
        <v>0</v>
      </c>
      <c r="AA252" s="80">
        <v>0</v>
      </c>
      <c r="AB252" s="80">
        <v>0</v>
      </c>
      <c r="AC252" s="80">
        <v>0</v>
      </c>
      <c r="AD252" s="80">
        <v>0</v>
      </c>
      <c r="AE252" s="80">
        <v>0</v>
      </c>
      <c r="AF252" s="80">
        <v>0</v>
      </c>
    </row>
    <row r="253" spans="1:32" hidden="1" x14ac:dyDescent="0.2">
      <c r="A253" t="s">
        <v>78</v>
      </c>
      <c r="F253" t="s">
        <v>32</v>
      </c>
      <c r="G253" t="s">
        <v>132</v>
      </c>
      <c r="H253" s="80">
        <v>0</v>
      </c>
      <c r="I253" s="80">
        <v>0</v>
      </c>
      <c r="J253" s="80">
        <v>0</v>
      </c>
      <c r="K253" s="80">
        <v>0</v>
      </c>
      <c r="L253" s="80">
        <v>0</v>
      </c>
      <c r="M253" s="80">
        <v>0</v>
      </c>
      <c r="N253" s="80"/>
      <c r="O253" s="80"/>
      <c r="P253" s="80">
        <v>0</v>
      </c>
      <c r="Q253" s="80">
        <v>0</v>
      </c>
      <c r="R253" s="80">
        <v>0</v>
      </c>
      <c r="S253" s="80">
        <v>0</v>
      </c>
      <c r="T253" s="80">
        <v>0</v>
      </c>
      <c r="U253" s="34"/>
      <c r="V253" s="34"/>
      <c r="W253" s="80">
        <v>0</v>
      </c>
      <c r="X253" s="34"/>
      <c r="Y253" s="80">
        <v>0</v>
      </c>
      <c r="Z253" s="80">
        <v>0</v>
      </c>
      <c r="AA253" s="80">
        <v>0</v>
      </c>
      <c r="AB253" s="80">
        <v>0</v>
      </c>
      <c r="AC253" s="80">
        <v>0</v>
      </c>
      <c r="AD253" s="80">
        <v>0</v>
      </c>
      <c r="AE253" s="80">
        <v>0</v>
      </c>
      <c r="AF253" s="80">
        <v>0</v>
      </c>
    </row>
    <row r="254" spans="1:32" hidden="1" x14ac:dyDescent="0.2">
      <c r="A254" t="s">
        <v>78</v>
      </c>
      <c r="F254" t="s">
        <v>32</v>
      </c>
      <c r="G254" t="s">
        <v>244</v>
      </c>
      <c r="H254" s="80">
        <v>0</v>
      </c>
      <c r="I254" s="80">
        <v>0</v>
      </c>
      <c r="J254" s="80">
        <v>0</v>
      </c>
      <c r="K254" s="80">
        <v>0</v>
      </c>
      <c r="L254" s="80">
        <v>0</v>
      </c>
      <c r="M254" s="80">
        <v>0</v>
      </c>
      <c r="N254" s="80"/>
      <c r="O254" s="80"/>
      <c r="P254" s="80">
        <v>0</v>
      </c>
      <c r="Q254" s="80">
        <v>0</v>
      </c>
      <c r="R254" s="80">
        <v>0</v>
      </c>
      <c r="S254" s="80">
        <v>0</v>
      </c>
      <c r="T254" s="80">
        <v>0</v>
      </c>
      <c r="U254" s="34"/>
      <c r="V254" s="34"/>
      <c r="W254" s="80">
        <v>0</v>
      </c>
      <c r="X254" s="34"/>
      <c r="Y254" s="80">
        <v>0</v>
      </c>
      <c r="Z254" s="80">
        <v>0</v>
      </c>
      <c r="AA254" s="80">
        <v>0</v>
      </c>
      <c r="AB254" s="80">
        <v>0</v>
      </c>
      <c r="AC254" s="80">
        <v>0</v>
      </c>
      <c r="AD254" s="80">
        <v>0</v>
      </c>
      <c r="AE254" s="80">
        <v>0</v>
      </c>
      <c r="AF254" s="80">
        <v>0</v>
      </c>
    </row>
    <row r="255" spans="1:32" hidden="1" x14ac:dyDescent="0.2">
      <c r="A255" t="s">
        <v>78</v>
      </c>
      <c r="F255" t="s">
        <v>32</v>
      </c>
      <c r="G255" t="s">
        <v>78</v>
      </c>
      <c r="H255" s="80">
        <v>0</v>
      </c>
      <c r="I255" s="80">
        <v>0</v>
      </c>
      <c r="J255" s="80">
        <v>0</v>
      </c>
      <c r="K255" s="80">
        <v>0</v>
      </c>
      <c r="L255" s="80">
        <v>0</v>
      </c>
      <c r="M255" s="80">
        <v>0</v>
      </c>
      <c r="N255" s="80"/>
      <c r="O255" s="80"/>
      <c r="P255" s="80">
        <v>0</v>
      </c>
      <c r="Q255" s="80">
        <v>0</v>
      </c>
      <c r="R255" s="80">
        <v>0</v>
      </c>
      <c r="S255" s="80">
        <v>0</v>
      </c>
      <c r="T255" s="80">
        <v>0</v>
      </c>
      <c r="U255" s="34"/>
      <c r="V255" s="34"/>
      <c r="W255" s="80">
        <v>0</v>
      </c>
      <c r="X255" s="34"/>
      <c r="Y255" s="80">
        <v>0</v>
      </c>
      <c r="Z255" s="80">
        <v>0</v>
      </c>
      <c r="AA255" s="80">
        <v>0</v>
      </c>
      <c r="AB255" s="80">
        <v>0</v>
      </c>
      <c r="AC255" s="80">
        <v>0</v>
      </c>
      <c r="AD255" s="80">
        <v>0</v>
      </c>
      <c r="AE255" s="80">
        <v>0</v>
      </c>
      <c r="AF255" s="80">
        <v>0</v>
      </c>
    </row>
    <row r="256" spans="1:32" hidden="1" x14ac:dyDescent="0.2">
      <c r="A256" t="s">
        <v>78</v>
      </c>
      <c r="F256" t="s">
        <v>32</v>
      </c>
      <c r="G256" t="s">
        <v>259</v>
      </c>
      <c r="H256" s="80">
        <v>0</v>
      </c>
      <c r="I256" s="80">
        <v>0</v>
      </c>
      <c r="J256" s="80">
        <v>0</v>
      </c>
      <c r="K256" s="80">
        <v>0</v>
      </c>
      <c r="L256" s="80">
        <v>0</v>
      </c>
      <c r="M256" s="80">
        <v>0</v>
      </c>
      <c r="N256" s="80"/>
      <c r="O256" s="80"/>
      <c r="P256" s="80">
        <v>0</v>
      </c>
      <c r="Q256" s="80">
        <v>0</v>
      </c>
      <c r="R256" s="80">
        <v>0</v>
      </c>
      <c r="S256" s="80">
        <v>0</v>
      </c>
      <c r="T256" s="80">
        <v>0</v>
      </c>
      <c r="U256" s="34"/>
      <c r="V256" s="34"/>
      <c r="W256" s="80">
        <v>0</v>
      </c>
      <c r="X256" s="34"/>
      <c r="Y256" s="80">
        <v>0</v>
      </c>
      <c r="Z256" s="80">
        <v>0</v>
      </c>
      <c r="AA256" s="80">
        <v>0</v>
      </c>
      <c r="AB256" s="80">
        <v>0</v>
      </c>
      <c r="AC256" s="80">
        <v>0</v>
      </c>
      <c r="AD256" s="80">
        <v>0</v>
      </c>
      <c r="AE256" s="80">
        <v>0</v>
      </c>
      <c r="AF256" s="80">
        <v>0</v>
      </c>
    </row>
    <row r="257" spans="1:32" hidden="1" x14ac:dyDescent="0.2">
      <c r="A257" t="s">
        <v>152</v>
      </c>
      <c r="F257" t="s">
        <v>26</v>
      </c>
      <c r="G257" t="s">
        <v>151</v>
      </c>
      <c r="H257" s="80">
        <v>0</v>
      </c>
      <c r="I257" s="80">
        <v>0</v>
      </c>
      <c r="J257" s="80">
        <v>0</v>
      </c>
      <c r="K257" s="80">
        <v>0</v>
      </c>
      <c r="L257" s="80">
        <v>0</v>
      </c>
      <c r="M257" s="80">
        <v>0</v>
      </c>
      <c r="N257" s="80"/>
      <c r="O257" s="80"/>
      <c r="P257" s="80">
        <v>0</v>
      </c>
      <c r="Q257" s="80">
        <v>0</v>
      </c>
      <c r="R257" s="80">
        <v>0</v>
      </c>
      <c r="S257" s="80">
        <v>0</v>
      </c>
      <c r="T257" s="80">
        <v>0</v>
      </c>
      <c r="U257" s="34"/>
      <c r="V257" s="34"/>
      <c r="W257" s="80">
        <v>0</v>
      </c>
      <c r="X257" s="34"/>
      <c r="Y257" s="80">
        <v>0</v>
      </c>
      <c r="Z257" s="80">
        <v>0</v>
      </c>
      <c r="AA257" s="80">
        <v>0</v>
      </c>
      <c r="AB257" s="80">
        <v>0</v>
      </c>
      <c r="AC257" s="80">
        <v>0</v>
      </c>
      <c r="AD257" s="80">
        <v>0</v>
      </c>
      <c r="AE257" s="80">
        <v>0</v>
      </c>
      <c r="AF257" s="80">
        <v>0</v>
      </c>
    </row>
    <row r="258" spans="1:32" hidden="1" x14ac:dyDescent="0.2">
      <c r="A258" t="s">
        <v>152</v>
      </c>
      <c r="F258" t="s">
        <v>26</v>
      </c>
      <c r="G258" t="s">
        <v>262</v>
      </c>
      <c r="H258" s="80">
        <v>0</v>
      </c>
      <c r="I258" s="80">
        <v>0</v>
      </c>
      <c r="J258" s="80">
        <v>0</v>
      </c>
      <c r="K258" s="80">
        <v>0</v>
      </c>
      <c r="L258" s="80">
        <v>0</v>
      </c>
      <c r="M258" s="80">
        <v>0</v>
      </c>
      <c r="N258" s="80"/>
      <c r="O258" s="80"/>
      <c r="P258" s="80">
        <v>0</v>
      </c>
      <c r="Q258" s="80">
        <v>0</v>
      </c>
      <c r="R258" s="80">
        <v>0</v>
      </c>
      <c r="S258" s="80">
        <v>0</v>
      </c>
      <c r="T258" s="80">
        <v>0</v>
      </c>
      <c r="U258" s="34"/>
      <c r="V258" s="34"/>
      <c r="W258" s="80">
        <v>0</v>
      </c>
      <c r="X258" s="34"/>
      <c r="Y258" s="80">
        <v>0</v>
      </c>
      <c r="Z258" s="80">
        <v>0</v>
      </c>
      <c r="AA258" s="80">
        <v>0</v>
      </c>
      <c r="AB258" s="80">
        <v>0</v>
      </c>
      <c r="AC258" s="80">
        <v>0</v>
      </c>
      <c r="AD258" s="80">
        <v>0</v>
      </c>
      <c r="AE258" s="80">
        <v>0</v>
      </c>
      <c r="AF258" s="80">
        <v>0</v>
      </c>
    </row>
    <row r="259" spans="1:32" hidden="1" x14ac:dyDescent="0.2">
      <c r="A259" t="s">
        <v>2</v>
      </c>
      <c r="F259" t="s">
        <v>3</v>
      </c>
      <c r="G259" t="s">
        <v>22</v>
      </c>
      <c r="H259" s="80">
        <v>0</v>
      </c>
      <c r="I259" s="80">
        <v>0</v>
      </c>
      <c r="J259" s="80">
        <v>0</v>
      </c>
      <c r="K259" s="80">
        <v>0</v>
      </c>
      <c r="L259" s="80">
        <v>0</v>
      </c>
      <c r="M259" s="80">
        <v>0</v>
      </c>
      <c r="N259" s="80"/>
      <c r="O259" s="80"/>
      <c r="P259" s="80">
        <v>0</v>
      </c>
      <c r="Q259" s="80">
        <v>0</v>
      </c>
      <c r="R259" s="80">
        <v>0</v>
      </c>
      <c r="S259" s="80">
        <v>0</v>
      </c>
      <c r="T259" s="80">
        <v>0</v>
      </c>
      <c r="U259" s="34"/>
      <c r="V259" s="34"/>
      <c r="W259" s="80">
        <v>0</v>
      </c>
      <c r="X259" s="34"/>
      <c r="Y259" s="80">
        <v>0</v>
      </c>
      <c r="Z259" s="80">
        <v>0</v>
      </c>
      <c r="AA259" s="80">
        <v>0</v>
      </c>
      <c r="AB259" s="80">
        <v>0</v>
      </c>
      <c r="AC259" s="80">
        <v>0</v>
      </c>
      <c r="AD259" s="80">
        <v>0</v>
      </c>
      <c r="AE259" s="80">
        <v>0</v>
      </c>
      <c r="AF259" s="80">
        <v>0</v>
      </c>
    </row>
    <row r="260" spans="1:32" hidden="1" x14ac:dyDescent="0.2">
      <c r="A260" t="s">
        <v>2</v>
      </c>
      <c r="F260" t="s">
        <v>3</v>
      </c>
      <c r="G260" t="s">
        <v>939</v>
      </c>
      <c r="H260" s="80">
        <v>0</v>
      </c>
      <c r="I260" s="80">
        <v>0</v>
      </c>
      <c r="J260" s="80">
        <v>0</v>
      </c>
      <c r="K260" s="80">
        <v>0</v>
      </c>
      <c r="L260" s="80">
        <v>0</v>
      </c>
      <c r="M260" s="80">
        <v>0</v>
      </c>
      <c r="N260" s="80"/>
      <c r="O260" s="80"/>
      <c r="P260" s="80">
        <v>0</v>
      </c>
      <c r="Q260" s="80">
        <v>0</v>
      </c>
      <c r="R260" s="80">
        <v>0</v>
      </c>
      <c r="S260" s="80">
        <v>0</v>
      </c>
      <c r="T260" s="80">
        <v>0</v>
      </c>
      <c r="U260" s="34"/>
      <c r="V260" s="34"/>
      <c r="W260" s="80">
        <v>0</v>
      </c>
      <c r="X260" s="34"/>
      <c r="Y260" s="80">
        <v>0</v>
      </c>
      <c r="Z260" s="80">
        <v>0</v>
      </c>
      <c r="AA260" s="80">
        <v>0</v>
      </c>
      <c r="AB260" s="80">
        <v>0</v>
      </c>
      <c r="AC260" s="80">
        <v>0</v>
      </c>
      <c r="AD260" s="80">
        <v>0</v>
      </c>
      <c r="AE260" s="80">
        <v>0</v>
      </c>
      <c r="AF260" s="80">
        <v>0</v>
      </c>
    </row>
    <row r="261" spans="1:32" hidden="1" x14ac:dyDescent="0.2">
      <c r="A261" t="s">
        <v>2</v>
      </c>
      <c r="F261" t="s">
        <v>3</v>
      </c>
      <c r="G261" t="s">
        <v>74</v>
      </c>
      <c r="H261" s="80">
        <v>0</v>
      </c>
      <c r="I261" s="80">
        <v>0</v>
      </c>
      <c r="J261" s="80">
        <v>0</v>
      </c>
      <c r="K261" s="80">
        <v>0</v>
      </c>
      <c r="L261" s="80">
        <v>0</v>
      </c>
      <c r="M261" s="80">
        <v>0</v>
      </c>
      <c r="N261" s="80"/>
      <c r="O261" s="80"/>
      <c r="P261" s="80">
        <v>0</v>
      </c>
      <c r="Q261" s="80">
        <v>0</v>
      </c>
      <c r="R261" s="80">
        <v>0</v>
      </c>
      <c r="S261" s="80">
        <v>0</v>
      </c>
      <c r="T261" s="80">
        <v>0</v>
      </c>
      <c r="U261" s="34"/>
      <c r="V261" s="34"/>
      <c r="W261" s="80">
        <v>0</v>
      </c>
      <c r="X261" s="34"/>
      <c r="Y261" s="80">
        <v>0</v>
      </c>
      <c r="Z261" s="80">
        <v>0</v>
      </c>
      <c r="AA261" s="80">
        <v>0</v>
      </c>
      <c r="AB261" s="80">
        <v>0</v>
      </c>
      <c r="AC261" s="80">
        <v>0</v>
      </c>
      <c r="AD261" s="80">
        <v>0</v>
      </c>
      <c r="AE261" s="80">
        <v>0</v>
      </c>
      <c r="AF261" s="80">
        <v>0</v>
      </c>
    </row>
    <row r="262" spans="1:32" hidden="1" x14ac:dyDescent="0.2">
      <c r="A262" t="s">
        <v>2</v>
      </c>
      <c r="F262" t="s">
        <v>3</v>
      </c>
      <c r="G262" t="s">
        <v>75</v>
      </c>
      <c r="H262" s="80">
        <v>0</v>
      </c>
      <c r="I262" s="80">
        <v>0</v>
      </c>
      <c r="J262" s="80">
        <v>0</v>
      </c>
      <c r="K262" s="80">
        <v>0</v>
      </c>
      <c r="L262" s="80">
        <v>0</v>
      </c>
      <c r="M262" s="80">
        <v>0</v>
      </c>
      <c r="N262" s="80"/>
      <c r="O262" s="80"/>
      <c r="P262" s="80">
        <v>0</v>
      </c>
      <c r="Q262" s="80">
        <v>0</v>
      </c>
      <c r="R262" s="80">
        <v>0</v>
      </c>
      <c r="S262" s="80">
        <v>0</v>
      </c>
      <c r="T262" s="80">
        <v>0</v>
      </c>
      <c r="U262" s="34"/>
      <c r="V262" s="34"/>
      <c r="W262" s="80">
        <v>0</v>
      </c>
      <c r="X262" s="34"/>
      <c r="Y262" s="80">
        <v>0</v>
      </c>
      <c r="Z262" s="80">
        <v>0</v>
      </c>
      <c r="AA262" s="80">
        <v>0</v>
      </c>
      <c r="AB262" s="80">
        <v>0</v>
      </c>
      <c r="AC262" s="80">
        <v>0</v>
      </c>
      <c r="AD262" s="80">
        <v>0</v>
      </c>
      <c r="AE262" s="80">
        <v>0</v>
      </c>
      <c r="AF262" s="80">
        <v>0</v>
      </c>
    </row>
    <row r="263" spans="1:32" hidden="1" x14ac:dyDescent="0.2">
      <c r="A263" t="s">
        <v>2</v>
      </c>
      <c r="F263" t="s">
        <v>3</v>
      </c>
      <c r="G263" t="s">
        <v>87</v>
      </c>
      <c r="H263" s="80">
        <v>0</v>
      </c>
      <c r="I263" s="80">
        <v>0</v>
      </c>
      <c r="J263" s="80">
        <v>0</v>
      </c>
      <c r="K263" s="80">
        <v>0</v>
      </c>
      <c r="L263" s="80">
        <v>0</v>
      </c>
      <c r="M263" s="80">
        <v>0</v>
      </c>
      <c r="N263" s="80"/>
      <c r="O263" s="80"/>
      <c r="P263" s="80">
        <v>0</v>
      </c>
      <c r="Q263" s="80">
        <v>0</v>
      </c>
      <c r="R263" s="80">
        <v>0</v>
      </c>
      <c r="S263" s="80">
        <v>0</v>
      </c>
      <c r="T263" s="80">
        <v>0</v>
      </c>
      <c r="U263" s="34"/>
      <c r="V263" s="34"/>
      <c r="W263" s="80">
        <v>0</v>
      </c>
      <c r="X263" s="34"/>
      <c r="Y263" s="80">
        <v>0</v>
      </c>
      <c r="Z263" s="80">
        <v>0</v>
      </c>
      <c r="AA263" s="80">
        <v>0</v>
      </c>
      <c r="AB263" s="80">
        <v>0</v>
      </c>
      <c r="AC263" s="80">
        <v>0</v>
      </c>
      <c r="AD263" s="80">
        <v>0</v>
      </c>
      <c r="AE263" s="80">
        <v>0</v>
      </c>
      <c r="AF263" s="80">
        <v>0</v>
      </c>
    </row>
    <row r="264" spans="1:32" hidden="1" x14ac:dyDescent="0.2">
      <c r="A264" t="s">
        <v>2</v>
      </c>
      <c r="F264" t="s">
        <v>3</v>
      </c>
      <c r="G264" t="s">
        <v>124</v>
      </c>
      <c r="H264" s="80">
        <v>0</v>
      </c>
      <c r="I264" s="80">
        <v>0</v>
      </c>
      <c r="J264" s="80">
        <v>0</v>
      </c>
      <c r="K264" s="80">
        <v>0</v>
      </c>
      <c r="L264" s="80">
        <v>0</v>
      </c>
      <c r="M264" s="80">
        <v>0</v>
      </c>
      <c r="N264" s="80"/>
      <c r="O264" s="80"/>
      <c r="P264" s="80">
        <v>0</v>
      </c>
      <c r="Q264" s="80">
        <v>0</v>
      </c>
      <c r="R264" s="80">
        <v>0</v>
      </c>
      <c r="S264" s="80">
        <v>0</v>
      </c>
      <c r="T264" s="80">
        <v>0</v>
      </c>
      <c r="U264" s="34"/>
      <c r="V264" s="34"/>
      <c r="W264" s="80">
        <v>0</v>
      </c>
      <c r="X264" s="34"/>
      <c r="Y264" s="80">
        <v>0</v>
      </c>
      <c r="Z264" s="80">
        <v>0</v>
      </c>
      <c r="AA264" s="80">
        <v>0</v>
      </c>
      <c r="AB264" s="80">
        <v>0</v>
      </c>
      <c r="AC264" s="80">
        <v>0</v>
      </c>
      <c r="AD264" s="80">
        <v>0</v>
      </c>
      <c r="AE264" s="80">
        <v>0</v>
      </c>
      <c r="AF264" s="80">
        <v>0</v>
      </c>
    </row>
    <row r="265" spans="1:32" hidden="1" x14ac:dyDescent="0.2">
      <c r="A265" t="s">
        <v>2</v>
      </c>
      <c r="F265" t="s">
        <v>3</v>
      </c>
      <c r="G265" t="s">
        <v>140</v>
      </c>
      <c r="H265" s="80">
        <v>0</v>
      </c>
      <c r="I265" s="80">
        <v>0</v>
      </c>
      <c r="J265" s="80">
        <v>0</v>
      </c>
      <c r="K265" s="80">
        <v>0</v>
      </c>
      <c r="L265" s="80">
        <v>0</v>
      </c>
      <c r="M265" s="80">
        <v>0</v>
      </c>
      <c r="N265" s="80"/>
      <c r="O265" s="80"/>
      <c r="P265" s="80">
        <v>0</v>
      </c>
      <c r="Q265" s="80">
        <v>0</v>
      </c>
      <c r="R265" s="80">
        <v>0</v>
      </c>
      <c r="S265" s="80">
        <v>0</v>
      </c>
      <c r="T265" s="80">
        <v>0</v>
      </c>
      <c r="U265" s="34"/>
      <c r="V265" s="34"/>
      <c r="W265" s="80">
        <v>0</v>
      </c>
      <c r="X265" s="34"/>
      <c r="Y265" s="80">
        <v>0</v>
      </c>
      <c r="Z265" s="80">
        <v>0</v>
      </c>
      <c r="AA265" s="80">
        <v>0</v>
      </c>
      <c r="AB265" s="80">
        <v>0</v>
      </c>
      <c r="AC265" s="80">
        <v>0</v>
      </c>
      <c r="AD265" s="80">
        <v>0</v>
      </c>
      <c r="AE265" s="80">
        <v>0</v>
      </c>
      <c r="AF265" s="80">
        <v>0</v>
      </c>
    </row>
    <row r="266" spans="1:32" hidden="1" x14ac:dyDescent="0.2">
      <c r="A266" t="s">
        <v>2</v>
      </c>
      <c r="F266" t="s">
        <v>3</v>
      </c>
      <c r="G266" t="s">
        <v>149</v>
      </c>
      <c r="H266" s="80">
        <v>0</v>
      </c>
      <c r="I266" s="80">
        <v>0</v>
      </c>
      <c r="J266" s="80">
        <v>0</v>
      </c>
      <c r="K266" s="80">
        <v>0</v>
      </c>
      <c r="L266" s="80">
        <v>0</v>
      </c>
      <c r="M266" s="80">
        <v>0</v>
      </c>
      <c r="N266" s="80"/>
      <c r="O266" s="80"/>
      <c r="P266" s="80">
        <v>0</v>
      </c>
      <c r="Q266" s="80">
        <v>0</v>
      </c>
      <c r="R266" s="80">
        <v>0</v>
      </c>
      <c r="S266" s="80">
        <v>0</v>
      </c>
      <c r="T266" s="80">
        <v>0</v>
      </c>
      <c r="U266" s="34"/>
      <c r="V266" s="34"/>
      <c r="W266" s="80">
        <v>0</v>
      </c>
      <c r="X266" s="34"/>
      <c r="Y266" s="80">
        <v>0</v>
      </c>
      <c r="Z266" s="80">
        <v>0</v>
      </c>
      <c r="AA266" s="80">
        <v>0</v>
      </c>
      <c r="AB266" s="80">
        <v>0</v>
      </c>
      <c r="AC266" s="80">
        <v>0</v>
      </c>
      <c r="AD266" s="80">
        <v>0</v>
      </c>
      <c r="AE266" s="80">
        <v>0</v>
      </c>
      <c r="AF266" s="80">
        <v>0</v>
      </c>
    </row>
    <row r="267" spans="1:32" hidden="1" x14ac:dyDescent="0.2">
      <c r="A267" t="s">
        <v>2</v>
      </c>
      <c r="F267" t="s">
        <v>3</v>
      </c>
      <c r="G267" t="s">
        <v>150</v>
      </c>
      <c r="H267" s="80">
        <v>0</v>
      </c>
      <c r="I267" s="80">
        <v>0</v>
      </c>
      <c r="J267" s="80">
        <v>0</v>
      </c>
      <c r="K267" s="80">
        <v>0</v>
      </c>
      <c r="L267" s="80">
        <v>0</v>
      </c>
      <c r="M267" s="80">
        <v>0</v>
      </c>
      <c r="N267" s="80"/>
      <c r="O267" s="80"/>
      <c r="P267" s="80">
        <v>0</v>
      </c>
      <c r="Q267" s="80">
        <v>0</v>
      </c>
      <c r="R267" s="80">
        <v>0</v>
      </c>
      <c r="S267" s="80">
        <v>0</v>
      </c>
      <c r="T267" s="80">
        <v>0</v>
      </c>
      <c r="U267" s="34"/>
      <c r="V267" s="34"/>
      <c r="W267" s="80">
        <v>0</v>
      </c>
      <c r="X267" s="34"/>
      <c r="Y267" s="80">
        <v>0</v>
      </c>
      <c r="Z267" s="80">
        <v>0</v>
      </c>
      <c r="AA267" s="80">
        <v>0</v>
      </c>
      <c r="AB267" s="80">
        <v>0</v>
      </c>
      <c r="AC267" s="80">
        <v>0</v>
      </c>
      <c r="AD267" s="80">
        <v>0</v>
      </c>
      <c r="AE267" s="80">
        <v>0</v>
      </c>
      <c r="AF267" s="80">
        <v>0</v>
      </c>
    </row>
    <row r="268" spans="1:32" hidden="1" x14ac:dyDescent="0.2">
      <c r="A268" t="s">
        <v>2</v>
      </c>
      <c r="F268" t="s">
        <v>3</v>
      </c>
      <c r="G268" t="s">
        <v>217</v>
      </c>
      <c r="H268" s="80">
        <v>0</v>
      </c>
      <c r="I268" s="80">
        <v>0</v>
      </c>
      <c r="J268" s="80">
        <v>0</v>
      </c>
      <c r="K268" s="80">
        <v>0</v>
      </c>
      <c r="L268" s="80">
        <v>0</v>
      </c>
      <c r="M268" s="80">
        <v>0</v>
      </c>
      <c r="N268" s="80"/>
      <c r="O268" s="80"/>
      <c r="P268" s="80">
        <v>0</v>
      </c>
      <c r="Q268" s="80">
        <v>0</v>
      </c>
      <c r="R268" s="80">
        <v>0</v>
      </c>
      <c r="S268" s="80">
        <v>0</v>
      </c>
      <c r="T268" s="80">
        <v>0</v>
      </c>
      <c r="U268" s="34"/>
      <c r="V268" s="34"/>
      <c r="W268" s="80">
        <v>0</v>
      </c>
      <c r="X268" s="34"/>
      <c r="Y268" s="80">
        <v>0</v>
      </c>
      <c r="Z268" s="80">
        <v>0</v>
      </c>
      <c r="AA268" s="80">
        <v>0</v>
      </c>
      <c r="AB268" s="80">
        <v>0</v>
      </c>
      <c r="AC268" s="80">
        <v>0</v>
      </c>
      <c r="AD268" s="80">
        <v>0</v>
      </c>
      <c r="AE268" s="80">
        <v>0</v>
      </c>
      <c r="AF268" s="80">
        <v>0</v>
      </c>
    </row>
    <row r="269" spans="1:32" hidden="1" x14ac:dyDescent="0.2">
      <c r="A269" t="s">
        <v>2</v>
      </c>
      <c r="F269" t="s">
        <v>3</v>
      </c>
      <c r="G269" t="s">
        <v>245</v>
      </c>
      <c r="H269" s="80">
        <v>0</v>
      </c>
      <c r="I269" s="80">
        <v>0</v>
      </c>
      <c r="J269" s="80">
        <v>0</v>
      </c>
      <c r="K269" s="80">
        <v>0</v>
      </c>
      <c r="L269" s="80">
        <v>0</v>
      </c>
      <c r="M269" s="80">
        <v>0</v>
      </c>
      <c r="N269" s="80"/>
      <c r="O269" s="80"/>
      <c r="P269" s="80">
        <v>0</v>
      </c>
      <c r="Q269" s="80">
        <v>0</v>
      </c>
      <c r="R269" s="80">
        <v>0</v>
      </c>
      <c r="S269" s="80">
        <v>0</v>
      </c>
      <c r="T269" s="80">
        <v>0</v>
      </c>
      <c r="U269" s="34"/>
      <c r="V269" s="34"/>
      <c r="W269" s="80">
        <v>0</v>
      </c>
      <c r="X269" s="34"/>
      <c r="Y269" s="80">
        <v>0</v>
      </c>
      <c r="Z269" s="80">
        <v>0</v>
      </c>
      <c r="AA269" s="80">
        <v>0</v>
      </c>
      <c r="AB269" s="80">
        <v>0</v>
      </c>
      <c r="AC269" s="80">
        <v>0</v>
      </c>
      <c r="AD269" s="80">
        <v>0</v>
      </c>
      <c r="AE269" s="80">
        <v>0</v>
      </c>
      <c r="AF269" s="80">
        <v>0</v>
      </c>
    </row>
    <row r="270" spans="1:32" hidden="1" x14ac:dyDescent="0.2">
      <c r="A270" t="s">
        <v>2</v>
      </c>
      <c r="F270" t="s">
        <v>3</v>
      </c>
      <c r="G270" t="s">
        <v>1074</v>
      </c>
      <c r="H270" s="80">
        <v>0</v>
      </c>
      <c r="I270" s="80">
        <v>0</v>
      </c>
      <c r="J270" s="80">
        <v>0</v>
      </c>
      <c r="K270" s="80">
        <v>0</v>
      </c>
      <c r="L270" s="80">
        <v>0</v>
      </c>
      <c r="M270" s="80">
        <v>0</v>
      </c>
      <c r="N270" s="80"/>
      <c r="O270" s="80"/>
      <c r="P270" s="80">
        <v>0</v>
      </c>
      <c r="Q270" s="80">
        <v>0</v>
      </c>
      <c r="R270" s="80">
        <v>0</v>
      </c>
      <c r="S270" s="80">
        <v>0</v>
      </c>
      <c r="T270" s="80">
        <v>0</v>
      </c>
      <c r="U270" s="34"/>
      <c r="V270" s="34"/>
      <c r="W270" s="80">
        <v>0</v>
      </c>
      <c r="X270" s="34"/>
      <c r="Y270" s="80">
        <v>0</v>
      </c>
      <c r="Z270" s="80">
        <v>0</v>
      </c>
      <c r="AA270" s="80">
        <v>0</v>
      </c>
      <c r="AB270" s="80">
        <v>0</v>
      </c>
      <c r="AC270" s="80">
        <v>0</v>
      </c>
      <c r="AD270" s="80">
        <v>0</v>
      </c>
      <c r="AE270" s="80">
        <v>0</v>
      </c>
      <c r="AF270" s="80">
        <v>0</v>
      </c>
    </row>
    <row r="271" spans="1:32" hidden="1" x14ac:dyDescent="0.2">
      <c r="A271" t="s">
        <v>2</v>
      </c>
      <c r="F271" t="s">
        <v>3</v>
      </c>
      <c r="G271" t="s">
        <v>250</v>
      </c>
      <c r="H271" s="80">
        <v>0</v>
      </c>
      <c r="I271" s="80">
        <v>0</v>
      </c>
      <c r="J271" s="80">
        <v>0</v>
      </c>
      <c r="K271" s="80">
        <v>0</v>
      </c>
      <c r="L271" s="80">
        <v>0</v>
      </c>
      <c r="M271" s="80">
        <v>0</v>
      </c>
      <c r="N271" s="80"/>
      <c r="O271" s="80"/>
      <c r="P271" s="80">
        <v>0</v>
      </c>
      <c r="Q271" s="80">
        <v>0</v>
      </c>
      <c r="R271" s="80">
        <v>0</v>
      </c>
      <c r="S271" s="80">
        <v>0</v>
      </c>
      <c r="T271" s="80">
        <v>0</v>
      </c>
      <c r="U271" s="34"/>
      <c r="V271" s="34"/>
      <c r="W271" s="80">
        <v>0</v>
      </c>
      <c r="X271" s="34"/>
      <c r="Y271" s="80">
        <v>0</v>
      </c>
      <c r="Z271" s="80">
        <v>0</v>
      </c>
      <c r="AA271" s="80">
        <v>0</v>
      </c>
      <c r="AB271" s="80">
        <v>0</v>
      </c>
      <c r="AC271" s="80">
        <v>0</v>
      </c>
      <c r="AD271" s="80">
        <v>0</v>
      </c>
      <c r="AE271" s="80">
        <v>0</v>
      </c>
      <c r="AF271" s="80">
        <v>0</v>
      </c>
    </row>
    <row r="272" spans="1:32" hidden="1" x14ac:dyDescent="0.2">
      <c r="A272" t="s">
        <v>2</v>
      </c>
      <c r="F272" t="s">
        <v>3</v>
      </c>
      <c r="G272" t="s">
        <v>2</v>
      </c>
      <c r="H272" s="80">
        <v>0</v>
      </c>
      <c r="I272" s="80">
        <v>0</v>
      </c>
      <c r="J272" s="80">
        <v>0</v>
      </c>
      <c r="K272" s="80">
        <v>0</v>
      </c>
      <c r="L272" s="80">
        <v>0</v>
      </c>
      <c r="M272" s="80">
        <v>0</v>
      </c>
      <c r="N272" s="80"/>
      <c r="O272" s="80"/>
      <c r="P272" s="80">
        <v>0</v>
      </c>
      <c r="Q272" s="80">
        <v>0</v>
      </c>
      <c r="R272" s="80">
        <v>0</v>
      </c>
      <c r="S272" s="80">
        <v>0</v>
      </c>
      <c r="T272" s="80">
        <v>0</v>
      </c>
      <c r="U272" s="34"/>
      <c r="V272" s="34"/>
      <c r="W272" s="80">
        <v>0</v>
      </c>
      <c r="X272" s="34"/>
      <c r="Y272" s="80">
        <v>0</v>
      </c>
      <c r="Z272" s="80">
        <v>0</v>
      </c>
      <c r="AA272" s="80">
        <v>0</v>
      </c>
      <c r="AB272" s="80">
        <v>0</v>
      </c>
      <c r="AC272" s="80">
        <v>0</v>
      </c>
      <c r="AD272" s="80">
        <v>0</v>
      </c>
      <c r="AE272" s="80">
        <v>0</v>
      </c>
      <c r="AF272" s="80">
        <v>0</v>
      </c>
    </row>
    <row r="273" spans="1:32" hidden="1" x14ac:dyDescent="0.2">
      <c r="A273" t="s">
        <v>2</v>
      </c>
      <c r="F273" t="s">
        <v>3</v>
      </c>
      <c r="G273" t="s">
        <v>1020</v>
      </c>
      <c r="H273" s="80">
        <v>0</v>
      </c>
      <c r="I273" s="80">
        <v>0</v>
      </c>
      <c r="J273" s="80">
        <v>0</v>
      </c>
      <c r="K273" s="80">
        <v>0</v>
      </c>
      <c r="L273" s="80">
        <v>0</v>
      </c>
      <c r="M273" s="80">
        <v>0</v>
      </c>
      <c r="N273" s="80"/>
      <c r="O273" s="80"/>
      <c r="P273" s="80">
        <v>0</v>
      </c>
      <c r="Q273" s="80">
        <v>0</v>
      </c>
      <c r="R273" s="80">
        <v>0</v>
      </c>
      <c r="S273" s="80">
        <v>0</v>
      </c>
      <c r="T273" s="80">
        <v>0</v>
      </c>
      <c r="U273" s="34"/>
      <c r="V273" s="34"/>
      <c r="W273" s="80">
        <v>0</v>
      </c>
      <c r="X273" s="34"/>
      <c r="Y273" s="80">
        <v>0</v>
      </c>
      <c r="Z273" s="80">
        <v>0</v>
      </c>
      <c r="AA273" s="80">
        <v>0</v>
      </c>
      <c r="AB273" s="80">
        <v>0</v>
      </c>
      <c r="AC273" s="80">
        <v>0</v>
      </c>
      <c r="AD273" s="80">
        <v>0</v>
      </c>
      <c r="AE273" s="80">
        <v>0</v>
      </c>
      <c r="AF273" s="80">
        <v>0</v>
      </c>
    </row>
    <row r="274" spans="1:32" hidden="1" x14ac:dyDescent="0.2">
      <c r="A274" t="s">
        <v>2</v>
      </c>
      <c r="F274" t="s">
        <v>3</v>
      </c>
      <c r="G274" t="s">
        <v>312</v>
      </c>
      <c r="H274" s="80">
        <v>0</v>
      </c>
      <c r="I274" s="80">
        <v>0</v>
      </c>
      <c r="J274" s="80">
        <v>0</v>
      </c>
      <c r="K274" s="80">
        <v>0</v>
      </c>
      <c r="L274" s="80">
        <v>0</v>
      </c>
      <c r="M274" s="80">
        <v>0</v>
      </c>
      <c r="N274" s="80"/>
      <c r="O274" s="80"/>
      <c r="P274" s="80">
        <v>0</v>
      </c>
      <c r="Q274" s="80">
        <v>0</v>
      </c>
      <c r="R274" s="80">
        <v>0</v>
      </c>
      <c r="S274" s="80">
        <v>0</v>
      </c>
      <c r="T274" s="80">
        <v>0</v>
      </c>
      <c r="U274" s="34"/>
      <c r="V274" s="34"/>
      <c r="W274" s="80">
        <v>0</v>
      </c>
      <c r="X274" s="34"/>
      <c r="Y274" s="80">
        <v>0</v>
      </c>
      <c r="Z274" s="80">
        <v>0</v>
      </c>
      <c r="AA274" s="80">
        <v>0</v>
      </c>
      <c r="AB274" s="80">
        <v>0</v>
      </c>
      <c r="AC274" s="80">
        <v>0</v>
      </c>
      <c r="AD274" s="80">
        <v>0</v>
      </c>
      <c r="AE274" s="80">
        <v>0</v>
      </c>
      <c r="AF274" s="80">
        <v>0</v>
      </c>
    </row>
    <row r="275" spans="1:32" hidden="1" x14ac:dyDescent="0.2">
      <c r="A275" t="s">
        <v>2</v>
      </c>
      <c r="F275" t="s">
        <v>3</v>
      </c>
      <c r="G275" t="s">
        <v>330</v>
      </c>
      <c r="H275" s="80">
        <v>0</v>
      </c>
      <c r="I275" s="80">
        <v>0</v>
      </c>
      <c r="J275" s="80">
        <v>0</v>
      </c>
      <c r="K275" s="80">
        <v>0</v>
      </c>
      <c r="L275" s="80">
        <v>0</v>
      </c>
      <c r="M275" s="80">
        <v>0</v>
      </c>
      <c r="N275" s="80"/>
      <c r="O275" s="80"/>
      <c r="P275" s="80">
        <v>0</v>
      </c>
      <c r="Q275" s="80">
        <v>0</v>
      </c>
      <c r="R275" s="80">
        <v>0</v>
      </c>
      <c r="S275" s="80">
        <v>0</v>
      </c>
      <c r="T275" s="80">
        <v>0</v>
      </c>
      <c r="U275" s="34"/>
      <c r="V275" s="34"/>
      <c r="W275" s="80">
        <v>0</v>
      </c>
      <c r="X275" s="34"/>
      <c r="Y275" s="80">
        <v>0</v>
      </c>
      <c r="Z275" s="80">
        <v>0</v>
      </c>
      <c r="AA275" s="80">
        <v>0</v>
      </c>
      <c r="AB275" s="80">
        <v>0</v>
      </c>
      <c r="AC275" s="80">
        <v>0</v>
      </c>
      <c r="AD275" s="80">
        <v>0</v>
      </c>
      <c r="AE275" s="80">
        <v>0</v>
      </c>
      <c r="AF275" s="80">
        <v>0</v>
      </c>
    </row>
    <row r="276" spans="1:32" hidden="1" x14ac:dyDescent="0.2">
      <c r="A276" t="s">
        <v>2</v>
      </c>
      <c r="F276" t="s">
        <v>3</v>
      </c>
      <c r="G276" t="s">
        <v>331</v>
      </c>
      <c r="H276" s="80">
        <v>0</v>
      </c>
      <c r="I276" s="80">
        <v>0</v>
      </c>
      <c r="J276" s="80">
        <v>0</v>
      </c>
      <c r="K276" s="80">
        <v>0</v>
      </c>
      <c r="L276" s="80">
        <v>0</v>
      </c>
      <c r="M276" s="80">
        <v>0</v>
      </c>
      <c r="N276" s="80"/>
      <c r="O276" s="80"/>
      <c r="P276" s="80">
        <v>0</v>
      </c>
      <c r="Q276" s="80">
        <v>0</v>
      </c>
      <c r="R276" s="80">
        <v>0</v>
      </c>
      <c r="S276" s="80">
        <v>0</v>
      </c>
      <c r="T276" s="80">
        <v>0</v>
      </c>
      <c r="U276" s="34"/>
      <c r="V276" s="34"/>
      <c r="W276" s="80">
        <v>0</v>
      </c>
      <c r="X276" s="34"/>
      <c r="Y276" s="80">
        <v>0</v>
      </c>
      <c r="Z276" s="80">
        <v>0</v>
      </c>
      <c r="AA276" s="80">
        <v>0</v>
      </c>
      <c r="AB276" s="80">
        <v>0</v>
      </c>
      <c r="AC276" s="80">
        <v>0</v>
      </c>
      <c r="AD276" s="80">
        <v>0</v>
      </c>
      <c r="AE276" s="80">
        <v>0</v>
      </c>
      <c r="AF276" s="80">
        <v>0</v>
      </c>
    </row>
    <row r="277" spans="1:32" hidden="1" x14ac:dyDescent="0.2">
      <c r="A277" t="s">
        <v>66</v>
      </c>
      <c r="F277" t="s">
        <v>67</v>
      </c>
      <c r="G277" t="s">
        <v>65</v>
      </c>
      <c r="H277" s="80">
        <v>0</v>
      </c>
      <c r="I277" s="80">
        <v>0</v>
      </c>
      <c r="J277" s="80">
        <v>0</v>
      </c>
      <c r="K277" s="80">
        <v>0</v>
      </c>
      <c r="L277" s="80">
        <v>0</v>
      </c>
      <c r="M277" s="80">
        <v>0</v>
      </c>
      <c r="N277" s="80"/>
      <c r="O277" s="80"/>
      <c r="P277" s="80">
        <v>0</v>
      </c>
      <c r="Q277" s="80">
        <v>0</v>
      </c>
      <c r="R277" s="80">
        <v>0</v>
      </c>
      <c r="S277" s="80">
        <v>0</v>
      </c>
      <c r="T277" s="80">
        <v>0</v>
      </c>
      <c r="U277" s="34"/>
      <c r="V277" s="34"/>
      <c r="W277" s="80">
        <v>0</v>
      </c>
      <c r="X277" s="34"/>
      <c r="Y277" s="80">
        <v>0</v>
      </c>
      <c r="Z277" s="80">
        <v>0</v>
      </c>
      <c r="AA277" s="80">
        <v>0</v>
      </c>
      <c r="AB277" s="80">
        <v>0</v>
      </c>
      <c r="AC277" s="80">
        <v>0</v>
      </c>
      <c r="AD277" s="80">
        <v>0</v>
      </c>
      <c r="AE277" s="80">
        <v>0</v>
      </c>
      <c r="AF277" s="80">
        <v>0</v>
      </c>
    </row>
    <row r="278" spans="1:32" hidden="1" x14ac:dyDescent="0.2">
      <c r="A278" t="s">
        <v>66</v>
      </c>
      <c r="F278" t="s">
        <v>67</v>
      </c>
      <c r="G278" t="s">
        <v>77</v>
      </c>
      <c r="H278" s="80">
        <v>0</v>
      </c>
      <c r="I278" s="80">
        <v>0</v>
      </c>
      <c r="J278" s="80">
        <v>0</v>
      </c>
      <c r="K278" s="80">
        <v>0</v>
      </c>
      <c r="L278" s="80">
        <v>0</v>
      </c>
      <c r="M278" s="80">
        <v>0</v>
      </c>
      <c r="N278" s="80"/>
      <c r="O278" s="80"/>
      <c r="P278" s="80">
        <v>0</v>
      </c>
      <c r="Q278" s="80">
        <v>0</v>
      </c>
      <c r="R278" s="80">
        <v>0</v>
      </c>
      <c r="S278" s="80">
        <v>0</v>
      </c>
      <c r="T278" s="80">
        <v>0</v>
      </c>
      <c r="U278" s="34"/>
      <c r="V278" s="34"/>
      <c r="W278" s="80">
        <v>0</v>
      </c>
      <c r="X278" s="34"/>
      <c r="Y278" s="80">
        <v>0</v>
      </c>
      <c r="Z278" s="80">
        <v>0</v>
      </c>
      <c r="AA278" s="80">
        <v>0</v>
      </c>
      <c r="AB278" s="80">
        <v>0</v>
      </c>
      <c r="AC278" s="80">
        <v>0</v>
      </c>
      <c r="AD278" s="80">
        <v>0</v>
      </c>
      <c r="AE278" s="80">
        <v>0</v>
      </c>
      <c r="AF278" s="80">
        <v>0</v>
      </c>
    </row>
    <row r="279" spans="1:32" hidden="1" x14ac:dyDescent="0.2">
      <c r="A279" t="s">
        <v>66</v>
      </c>
      <c r="F279" t="s">
        <v>67</v>
      </c>
      <c r="G279" t="s">
        <v>92</v>
      </c>
      <c r="H279" s="80">
        <v>0</v>
      </c>
      <c r="I279" s="80">
        <v>0</v>
      </c>
      <c r="J279" s="80">
        <v>0</v>
      </c>
      <c r="K279" s="80">
        <v>0</v>
      </c>
      <c r="L279" s="80">
        <v>0</v>
      </c>
      <c r="M279" s="80">
        <v>0</v>
      </c>
      <c r="N279" s="80"/>
      <c r="O279" s="80"/>
      <c r="P279" s="80">
        <v>0</v>
      </c>
      <c r="Q279" s="80">
        <v>0</v>
      </c>
      <c r="R279" s="80">
        <v>0</v>
      </c>
      <c r="S279" s="80">
        <v>0</v>
      </c>
      <c r="T279" s="80">
        <v>0</v>
      </c>
      <c r="U279" s="34"/>
      <c r="V279" s="34"/>
      <c r="W279" s="80">
        <v>0</v>
      </c>
      <c r="X279" s="34"/>
      <c r="Y279" s="80">
        <v>0</v>
      </c>
      <c r="Z279" s="80">
        <v>0</v>
      </c>
      <c r="AA279" s="80">
        <v>0</v>
      </c>
      <c r="AB279" s="80">
        <v>0</v>
      </c>
      <c r="AC279" s="80">
        <v>0</v>
      </c>
      <c r="AD279" s="80">
        <v>0</v>
      </c>
      <c r="AE279" s="80">
        <v>0</v>
      </c>
      <c r="AF279" s="80">
        <v>0</v>
      </c>
    </row>
    <row r="280" spans="1:32" hidden="1" x14ac:dyDescent="0.2">
      <c r="A280" t="s">
        <v>66</v>
      </c>
      <c r="F280" t="s">
        <v>67</v>
      </c>
      <c r="G280" t="s">
        <v>944</v>
      </c>
      <c r="H280" s="80">
        <v>0</v>
      </c>
      <c r="I280" s="80">
        <v>0</v>
      </c>
      <c r="J280" s="80">
        <v>0</v>
      </c>
      <c r="K280" s="80">
        <v>0</v>
      </c>
      <c r="L280" s="80">
        <v>0</v>
      </c>
      <c r="M280" s="80">
        <v>0</v>
      </c>
      <c r="N280" s="80"/>
      <c r="O280" s="80"/>
      <c r="P280" s="80">
        <v>0</v>
      </c>
      <c r="Q280" s="80">
        <v>0</v>
      </c>
      <c r="R280" s="80">
        <v>0</v>
      </c>
      <c r="S280" s="80">
        <v>0</v>
      </c>
      <c r="T280" s="80">
        <v>0</v>
      </c>
      <c r="U280" s="34"/>
      <c r="V280" s="34"/>
      <c r="W280" s="80">
        <v>0</v>
      </c>
      <c r="X280" s="34"/>
      <c r="Y280" s="80">
        <v>0</v>
      </c>
      <c r="Z280" s="80">
        <v>0</v>
      </c>
      <c r="AA280" s="80">
        <v>0</v>
      </c>
      <c r="AB280" s="80">
        <v>0</v>
      </c>
      <c r="AC280" s="80">
        <v>0</v>
      </c>
      <c r="AD280" s="80">
        <v>0</v>
      </c>
      <c r="AE280" s="80">
        <v>0</v>
      </c>
      <c r="AF280" s="80">
        <v>0</v>
      </c>
    </row>
    <row r="281" spans="1:32" hidden="1" x14ac:dyDescent="0.2">
      <c r="A281" t="s">
        <v>66</v>
      </c>
      <c r="F281" t="s">
        <v>67</v>
      </c>
      <c r="G281" t="s">
        <v>112</v>
      </c>
      <c r="H281" s="80">
        <v>0</v>
      </c>
      <c r="I281" s="80">
        <v>0</v>
      </c>
      <c r="J281" s="80">
        <v>0</v>
      </c>
      <c r="K281" s="80">
        <v>0</v>
      </c>
      <c r="L281" s="80">
        <v>0</v>
      </c>
      <c r="M281" s="80">
        <v>0</v>
      </c>
      <c r="N281" s="80"/>
      <c r="O281" s="80"/>
      <c r="P281" s="80">
        <v>0</v>
      </c>
      <c r="Q281" s="80">
        <v>0</v>
      </c>
      <c r="R281" s="80">
        <v>0</v>
      </c>
      <c r="S281" s="80">
        <v>0</v>
      </c>
      <c r="T281" s="80">
        <v>0</v>
      </c>
      <c r="U281" s="34"/>
      <c r="V281" s="34"/>
      <c r="W281" s="80">
        <v>0</v>
      </c>
      <c r="X281" s="34"/>
      <c r="Y281" s="80">
        <v>0</v>
      </c>
      <c r="Z281" s="80">
        <v>0</v>
      </c>
      <c r="AA281" s="80">
        <v>0</v>
      </c>
      <c r="AB281" s="80">
        <v>0</v>
      </c>
      <c r="AC281" s="80">
        <v>0</v>
      </c>
      <c r="AD281" s="80">
        <v>0</v>
      </c>
      <c r="AE281" s="80">
        <v>0</v>
      </c>
      <c r="AF281" s="80">
        <v>0</v>
      </c>
    </row>
    <row r="282" spans="1:32" hidden="1" x14ac:dyDescent="0.2">
      <c r="A282" t="s">
        <v>66</v>
      </c>
      <c r="F282" t="s">
        <v>67</v>
      </c>
      <c r="G282" t="s">
        <v>119</v>
      </c>
      <c r="H282" s="80">
        <v>0</v>
      </c>
      <c r="I282" s="80">
        <v>0</v>
      </c>
      <c r="J282" s="80">
        <v>0</v>
      </c>
      <c r="K282" s="80">
        <v>0</v>
      </c>
      <c r="L282" s="80">
        <v>0</v>
      </c>
      <c r="M282" s="80">
        <v>0</v>
      </c>
      <c r="N282" s="80"/>
      <c r="O282" s="80"/>
      <c r="P282" s="80">
        <v>0</v>
      </c>
      <c r="Q282" s="80">
        <v>0</v>
      </c>
      <c r="R282" s="80">
        <v>0</v>
      </c>
      <c r="S282" s="80">
        <v>0</v>
      </c>
      <c r="T282" s="80">
        <v>0</v>
      </c>
      <c r="U282" s="34"/>
      <c r="V282" s="34"/>
      <c r="W282" s="80">
        <v>0</v>
      </c>
      <c r="X282" s="34"/>
      <c r="Y282" s="80">
        <v>0</v>
      </c>
      <c r="Z282" s="80">
        <v>0</v>
      </c>
      <c r="AA282" s="80">
        <v>0</v>
      </c>
      <c r="AB282" s="80">
        <v>0</v>
      </c>
      <c r="AC282" s="80">
        <v>0</v>
      </c>
      <c r="AD282" s="80">
        <v>0</v>
      </c>
      <c r="AE282" s="80">
        <v>0</v>
      </c>
      <c r="AF282" s="80">
        <v>0</v>
      </c>
    </row>
    <row r="283" spans="1:32" hidden="1" x14ac:dyDescent="0.2">
      <c r="A283" t="s">
        <v>66</v>
      </c>
      <c r="F283" t="s">
        <v>67</v>
      </c>
      <c r="G283" t="s">
        <v>120</v>
      </c>
      <c r="H283" s="80">
        <v>0</v>
      </c>
      <c r="I283" s="80">
        <v>0</v>
      </c>
      <c r="J283" s="80">
        <v>0</v>
      </c>
      <c r="K283" s="80">
        <v>0</v>
      </c>
      <c r="L283" s="80">
        <v>0</v>
      </c>
      <c r="M283" s="80">
        <v>0</v>
      </c>
      <c r="N283" s="80"/>
      <c r="O283" s="80"/>
      <c r="P283" s="80">
        <v>0</v>
      </c>
      <c r="Q283" s="80">
        <v>0</v>
      </c>
      <c r="R283" s="80">
        <v>0</v>
      </c>
      <c r="S283" s="80">
        <v>0</v>
      </c>
      <c r="T283" s="80">
        <v>0</v>
      </c>
      <c r="U283" s="34"/>
      <c r="V283" s="34"/>
      <c r="W283" s="80">
        <v>0</v>
      </c>
      <c r="X283" s="34"/>
      <c r="Y283" s="80">
        <v>0</v>
      </c>
      <c r="Z283" s="80">
        <v>0</v>
      </c>
      <c r="AA283" s="80">
        <v>0</v>
      </c>
      <c r="AB283" s="80">
        <v>0</v>
      </c>
      <c r="AC283" s="80">
        <v>0</v>
      </c>
      <c r="AD283" s="80">
        <v>0</v>
      </c>
      <c r="AE283" s="80">
        <v>0</v>
      </c>
      <c r="AF283" s="80">
        <v>0</v>
      </c>
    </row>
    <row r="284" spans="1:32" hidden="1" x14ac:dyDescent="0.2">
      <c r="A284" t="s">
        <v>66</v>
      </c>
      <c r="F284" t="s">
        <v>67</v>
      </c>
      <c r="G284" t="s">
        <v>156</v>
      </c>
      <c r="H284" s="80">
        <v>0</v>
      </c>
      <c r="I284" s="80">
        <v>0</v>
      </c>
      <c r="J284" s="80">
        <v>0</v>
      </c>
      <c r="K284" s="80">
        <v>0</v>
      </c>
      <c r="L284" s="80">
        <v>0</v>
      </c>
      <c r="M284" s="80">
        <v>0</v>
      </c>
      <c r="N284" s="80"/>
      <c r="O284" s="80"/>
      <c r="P284" s="80">
        <v>0</v>
      </c>
      <c r="Q284" s="80">
        <v>0</v>
      </c>
      <c r="R284" s="80">
        <v>0</v>
      </c>
      <c r="S284" s="80">
        <v>0</v>
      </c>
      <c r="T284" s="80">
        <v>0</v>
      </c>
      <c r="U284" s="34"/>
      <c r="V284" s="34"/>
      <c r="W284" s="80">
        <v>0</v>
      </c>
      <c r="X284" s="34"/>
      <c r="Y284" s="80">
        <v>0</v>
      </c>
      <c r="Z284" s="80">
        <v>0</v>
      </c>
      <c r="AA284" s="80">
        <v>0</v>
      </c>
      <c r="AB284" s="80">
        <v>0</v>
      </c>
      <c r="AC284" s="80">
        <v>0</v>
      </c>
      <c r="AD284" s="80">
        <v>28</v>
      </c>
      <c r="AE284" s="80">
        <v>0</v>
      </c>
      <c r="AF284" s="80">
        <v>0.28571428571428581</v>
      </c>
    </row>
    <row r="285" spans="1:32" hidden="1" x14ac:dyDescent="0.2">
      <c r="A285" t="s">
        <v>66</v>
      </c>
      <c r="F285" t="s">
        <v>67</v>
      </c>
      <c r="G285" t="s">
        <v>165</v>
      </c>
      <c r="H285" s="80">
        <v>0</v>
      </c>
      <c r="I285" s="80">
        <v>0</v>
      </c>
      <c r="J285" s="80">
        <v>0</v>
      </c>
      <c r="K285" s="80">
        <v>0</v>
      </c>
      <c r="L285" s="80">
        <v>0</v>
      </c>
      <c r="M285" s="80">
        <v>0</v>
      </c>
      <c r="N285" s="80"/>
      <c r="O285" s="80"/>
      <c r="P285" s="80">
        <v>0</v>
      </c>
      <c r="Q285" s="80">
        <v>0</v>
      </c>
      <c r="R285" s="80">
        <v>0</v>
      </c>
      <c r="S285" s="80">
        <v>0</v>
      </c>
      <c r="T285" s="80">
        <v>0</v>
      </c>
      <c r="U285" s="34"/>
      <c r="V285" s="34"/>
      <c r="W285" s="80">
        <v>0</v>
      </c>
      <c r="X285" s="34"/>
      <c r="Y285" s="80">
        <v>0</v>
      </c>
      <c r="Z285" s="80">
        <v>0</v>
      </c>
      <c r="AA285" s="80">
        <v>0</v>
      </c>
      <c r="AB285" s="80">
        <v>0</v>
      </c>
      <c r="AC285" s="80">
        <v>0</v>
      </c>
      <c r="AD285" s="80">
        <v>0</v>
      </c>
      <c r="AE285" s="80">
        <v>0</v>
      </c>
      <c r="AF285" s="80">
        <v>0</v>
      </c>
    </row>
    <row r="286" spans="1:32" hidden="1" x14ac:dyDescent="0.2">
      <c r="A286" t="s">
        <v>66</v>
      </c>
      <c r="F286" t="s">
        <v>67</v>
      </c>
      <c r="G286" t="s">
        <v>174</v>
      </c>
      <c r="H286" s="80">
        <v>0</v>
      </c>
      <c r="I286" s="80">
        <v>0</v>
      </c>
      <c r="J286" s="80">
        <v>0</v>
      </c>
      <c r="K286" s="80">
        <v>0</v>
      </c>
      <c r="L286" s="80">
        <v>0</v>
      </c>
      <c r="M286" s="80">
        <v>0</v>
      </c>
      <c r="N286" s="80"/>
      <c r="O286" s="80"/>
      <c r="P286" s="80">
        <v>0</v>
      </c>
      <c r="Q286" s="80">
        <v>0</v>
      </c>
      <c r="R286" s="80">
        <v>0</v>
      </c>
      <c r="S286" s="80">
        <v>0</v>
      </c>
      <c r="T286" s="80">
        <v>0</v>
      </c>
      <c r="U286" s="34"/>
      <c r="V286" s="34"/>
      <c r="W286" s="80">
        <v>0</v>
      </c>
      <c r="X286" s="34"/>
      <c r="Y286" s="80">
        <v>0</v>
      </c>
      <c r="Z286" s="80">
        <v>0</v>
      </c>
      <c r="AA286" s="80">
        <v>0</v>
      </c>
      <c r="AB286" s="80">
        <v>0</v>
      </c>
      <c r="AC286" s="80">
        <v>0</v>
      </c>
      <c r="AD286" s="80">
        <v>0</v>
      </c>
      <c r="AE286" s="80">
        <v>0</v>
      </c>
      <c r="AF286" s="80">
        <v>0</v>
      </c>
    </row>
    <row r="287" spans="1:32" hidden="1" x14ac:dyDescent="0.2">
      <c r="A287" t="s">
        <v>66</v>
      </c>
      <c r="F287" t="s">
        <v>67</v>
      </c>
      <c r="G287" t="s">
        <v>208</v>
      </c>
      <c r="H287" s="80">
        <v>0</v>
      </c>
      <c r="I287" s="80">
        <v>0</v>
      </c>
      <c r="J287" s="80">
        <v>0</v>
      </c>
      <c r="K287" s="80">
        <v>0</v>
      </c>
      <c r="L287" s="80">
        <v>0</v>
      </c>
      <c r="M287" s="80">
        <v>0</v>
      </c>
      <c r="N287" s="80"/>
      <c r="O287" s="80"/>
      <c r="P287" s="80">
        <v>0</v>
      </c>
      <c r="Q287" s="80">
        <v>0</v>
      </c>
      <c r="R287" s="80">
        <v>0</v>
      </c>
      <c r="S287" s="80">
        <v>0</v>
      </c>
      <c r="T287" s="80">
        <v>0</v>
      </c>
      <c r="U287" s="34"/>
      <c r="V287" s="34"/>
      <c r="W287" s="80">
        <v>0</v>
      </c>
      <c r="X287" s="34"/>
      <c r="Y287" s="80">
        <v>0</v>
      </c>
      <c r="Z287" s="80">
        <v>0</v>
      </c>
      <c r="AA287" s="80">
        <v>0</v>
      </c>
      <c r="AB287" s="80">
        <v>0</v>
      </c>
      <c r="AC287" s="80">
        <v>0</v>
      </c>
      <c r="AD287" s="80">
        <v>0</v>
      </c>
      <c r="AE287" s="80">
        <v>0</v>
      </c>
      <c r="AF287" s="80">
        <v>0</v>
      </c>
    </row>
    <row r="288" spans="1:32" hidden="1" x14ac:dyDescent="0.2">
      <c r="A288" t="s">
        <v>66</v>
      </c>
      <c r="F288" t="s">
        <v>67</v>
      </c>
      <c r="G288" t="s">
        <v>215</v>
      </c>
      <c r="H288" s="80">
        <v>0</v>
      </c>
      <c r="I288" s="80">
        <v>0</v>
      </c>
      <c r="J288" s="80">
        <v>0</v>
      </c>
      <c r="K288" s="80">
        <v>0</v>
      </c>
      <c r="L288" s="80">
        <v>0</v>
      </c>
      <c r="M288" s="80">
        <v>0</v>
      </c>
      <c r="N288" s="80"/>
      <c r="O288" s="80"/>
      <c r="P288" s="80">
        <v>0</v>
      </c>
      <c r="Q288" s="80">
        <v>0</v>
      </c>
      <c r="R288" s="80">
        <v>0</v>
      </c>
      <c r="S288" s="80">
        <v>0</v>
      </c>
      <c r="T288" s="80">
        <v>0</v>
      </c>
      <c r="U288" s="34"/>
      <c r="V288" s="34"/>
      <c r="W288" s="80">
        <v>0</v>
      </c>
      <c r="X288" s="34"/>
      <c r="Y288" s="80">
        <v>0</v>
      </c>
      <c r="Z288" s="80">
        <v>0</v>
      </c>
      <c r="AA288" s="80">
        <v>0</v>
      </c>
      <c r="AB288" s="80">
        <v>0</v>
      </c>
      <c r="AC288" s="80">
        <v>0</v>
      </c>
      <c r="AD288" s="80">
        <v>0</v>
      </c>
      <c r="AE288" s="80">
        <v>0</v>
      </c>
      <c r="AF288" s="80">
        <v>0</v>
      </c>
    </row>
    <row r="289" spans="1:32" hidden="1" x14ac:dyDescent="0.2">
      <c r="A289" t="s">
        <v>66</v>
      </c>
      <c r="F289" t="s">
        <v>67</v>
      </c>
      <c r="G289" t="s">
        <v>243</v>
      </c>
      <c r="H289" s="80">
        <v>0</v>
      </c>
      <c r="I289" s="80">
        <v>0</v>
      </c>
      <c r="J289" s="80">
        <v>0</v>
      </c>
      <c r="K289" s="80">
        <v>0</v>
      </c>
      <c r="L289" s="80">
        <v>0</v>
      </c>
      <c r="M289" s="80">
        <v>0</v>
      </c>
      <c r="N289" s="80"/>
      <c r="O289" s="80"/>
      <c r="P289" s="80">
        <v>0</v>
      </c>
      <c r="Q289" s="80">
        <v>0</v>
      </c>
      <c r="R289" s="80">
        <v>0</v>
      </c>
      <c r="S289" s="80">
        <v>0</v>
      </c>
      <c r="T289" s="80">
        <v>0</v>
      </c>
      <c r="U289" s="34"/>
      <c r="V289" s="34"/>
      <c r="W289" s="80">
        <v>0</v>
      </c>
      <c r="X289" s="34"/>
      <c r="Y289" s="80">
        <v>0</v>
      </c>
      <c r="Z289" s="80">
        <v>0</v>
      </c>
      <c r="AA289" s="80">
        <v>0</v>
      </c>
      <c r="AB289" s="80">
        <v>0</v>
      </c>
      <c r="AC289" s="80">
        <v>0</v>
      </c>
      <c r="AD289" s="80">
        <v>0</v>
      </c>
      <c r="AE289" s="80">
        <v>0</v>
      </c>
      <c r="AF289" s="80">
        <v>0</v>
      </c>
    </row>
    <row r="290" spans="1:32" hidden="1" x14ac:dyDescent="0.2">
      <c r="A290" t="s">
        <v>66</v>
      </c>
      <c r="F290" t="s">
        <v>67</v>
      </c>
      <c r="G290" t="s">
        <v>66</v>
      </c>
      <c r="H290" s="80">
        <v>0</v>
      </c>
      <c r="I290" s="80">
        <v>0</v>
      </c>
      <c r="J290" s="80">
        <v>0</v>
      </c>
      <c r="K290" s="80">
        <v>0</v>
      </c>
      <c r="L290" s="80">
        <v>0</v>
      </c>
      <c r="M290" s="80">
        <v>0</v>
      </c>
      <c r="N290" s="80"/>
      <c r="O290" s="80"/>
      <c r="P290" s="80">
        <v>0</v>
      </c>
      <c r="Q290" s="80">
        <v>0</v>
      </c>
      <c r="R290" s="80">
        <v>0</v>
      </c>
      <c r="S290" s="80">
        <v>0</v>
      </c>
      <c r="T290" s="80">
        <v>0</v>
      </c>
      <c r="U290" s="34"/>
      <c r="V290" s="34"/>
      <c r="W290" s="80">
        <v>0</v>
      </c>
      <c r="X290" s="34"/>
      <c r="Y290" s="80">
        <v>0</v>
      </c>
      <c r="Z290" s="80">
        <v>0</v>
      </c>
      <c r="AA290" s="80">
        <v>0</v>
      </c>
      <c r="AB290" s="80">
        <v>0</v>
      </c>
      <c r="AC290" s="80">
        <v>0</v>
      </c>
      <c r="AD290" s="80">
        <v>0</v>
      </c>
      <c r="AE290" s="80">
        <v>0</v>
      </c>
      <c r="AF290" s="80">
        <v>0</v>
      </c>
    </row>
    <row r="291" spans="1:32" hidden="1" x14ac:dyDescent="0.2">
      <c r="A291" t="s">
        <v>66</v>
      </c>
      <c r="F291" t="s">
        <v>67</v>
      </c>
      <c r="G291" t="s">
        <v>265</v>
      </c>
      <c r="H291" s="80">
        <v>0</v>
      </c>
      <c r="I291" s="80">
        <v>0</v>
      </c>
      <c r="J291" s="80">
        <v>0</v>
      </c>
      <c r="K291" s="80">
        <v>0</v>
      </c>
      <c r="L291" s="80">
        <v>0</v>
      </c>
      <c r="M291" s="80">
        <v>0</v>
      </c>
      <c r="N291" s="80"/>
      <c r="O291" s="80"/>
      <c r="P291" s="80">
        <v>0</v>
      </c>
      <c r="Q291" s="80">
        <v>0</v>
      </c>
      <c r="R291" s="80">
        <v>0</v>
      </c>
      <c r="S291" s="80">
        <v>0</v>
      </c>
      <c r="T291" s="80">
        <v>0</v>
      </c>
      <c r="U291" s="34"/>
      <c r="V291" s="34"/>
      <c r="W291" s="80">
        <v>0</v>
      </c>
      <c r="X291" s="34"/>
      <c r="Y291" s="80">
        <v>0</v>
      </c>
      <c r="Z291" s="80">
        <v>0</v>
      </c>
      <c r="AA291" s="80">
        <v>0</v>
      </c>
      <c r="AB291" s="80">
        <v>0</v>
      </c>
      <c r="AC291" s="80">
        <v>0</v>
      </c>
      <c r="AD291" s="80">
        <v>0</v>
      </c>
      <c r="AE291" s="80">
        <v>0</v>
      </c>
      <c r="AF291" s="80">
        <v>0</v>
      </c>
    </row>
    <row r="292" spans="1:32" hidden="1" x14ac:dyDescent="0.2">
      <c r="A292" t="s">
        <v>66</v>
      </c>
      <c r="F292" t="s">
        <v>67</v>
      </c>
      <c r="G292" t="s">
        <v>274</v>
      </c>
      <c r="H292" s="80">
        <v>0</v>
      </c>
      <c r="I292" s="80">
        <v>0</v>
      </c>
      <c r="J292" s="80">
        <v>0</v>
      </c>
      <c r="K292" s="80">
        <v>0</v>
      </c>
      <c r="L292" s="80">
        <v>0</v>
      </c>
      <c r="M292" s="80">
        <v>0</v>
      </c>
      <c r="N292" s="80"/>
      <c r="O292" s="80"/>
      <c r="P292" s="80">
        <v>0</v>
      </c>
      <c r="Q292" s="80">
        <v>0</v>
      </c>
      <c r="R292" s="80">
        <v>0</v>
      </c>
      <c r="S292" s="80">
        <v>0</v>
      </c>
      <c r="T292" s="80">
        <v>0</v>
      </c>
      <c r="U292" s="34"/>
      <c r="V292" s="34"/>
      <c r="W292" s="80">
        <v>0</v>
      </c>
      <c r="X292" s="34"/>
      <c r="Y292" s="80">
        <v>0</v>
      </c>
      <c r="Z292" s="80">
        <v>0</v>
      </c>
      <c r="AA292" s="80">
        <v>0</v>
      </c>
      <c r="AB292" s="80">
        <v>0</v>
      </c>
      <c r="AC292" s="80">
        <v>0</v>
      </c>
      <c r="AD292" s="80">
        <v>0</v>
      </c>
      <c r="AE292" s="80">
        <v>0</v>
      </c>
      <c r="AF292" s="80">
        <v>0</v>
      </c>
    </row>
    <row r="293" spans="1:32" hidden="1" x14ac:dyDescent="0.2">
      <c r="A293" t="s">
        <v>66</v>
      </c>
      <c r="F293" t="s">
        <v>67</v>
      </c>
      <c r="G293" t="s">
        <v>286</v>
      </c>
      <c r="H293" s="80">
        <v>0</v>
      </c>
      <c r="I293" s="80">
        <v>0</v>
      </c>
      <c r="J293" s="80">
        <v>0</v>
      </c>
      <c r="K293" s="80">
        <v>0</v>
      </c>
      <c r="L293" s="80">
        <v>0</v>
      </c>
      <c r="M293" s="80">
        <v>0</v>
      </c>
      <c r="N293" s="80"/>
      <c r="O293" s="80"/>
      <c r="P293" s="80">
        <v>0</v>
      </c>
      <c r="Q293" s="80">
        <v>0</v>
      </c>
      <c r="R293" s="80">
        <v>0</v>
      </c>
      <c r="S293" s="80">
        <v>0</v>
      </c>
      <c r="T293" s="80">
        <v>0</v>
      </c>
      <c r="U293" s="34"/>
      <c r="V293" s="34"/>
      <c r="W293" s="80">
        <v>0</v>
      </c>
      <c r="X293" s="34"/>
      <c r="Y293" s="80">
        <v>0</v>
      </c>
      <c r="Z293" s="80">
        <v>0</v>
      </c>
      <c r="AA293" s="80">
        <v>0</v>
      </c>
      <c r="AB293" s="80">
        <v>0</v>
      </c>
      <c r="AC293" s="80">
        <v>0</v>
      </c>
      <c r="AD293" s="80">
        <v>0</v>
      </c>
      <c r="AE293" s="80">
        <v>0</v>
      </c>
      <c r="AF293" s="80">
        <v>0</v>
      </c>
    </row>
    <row r="294" spans="1:32" hidden="1" x14ac:dyDescent="0.2">
      <c r="A294" t="s">
        <v>66</v>
      </c>
      <c r="F294" t="s">
        <v>67</v>
      </c>
      <c r="G294" t="s">
        <v>291</v>
      </c>
      <c r="H294" s="80">
        <v>0</v>
      </c>
      <c r="I294" s="80">
        <v>0</v>
      </c>
      <c r="J294" s="80">
        <v>0</v>
      </c>
      <c r="K294" s="80">
        <v>0</v>
      </c>
      <c r="L294" s="80">
        <v>0</v>
      </c>
      <c r="M294" s="80">
        <v>0</v>
      </c>
      <c r="N294" s="80"/>
      <c r="O294" s="80"/>
      <c r="P294" s="80">
        <v>0</v>
      </c>
      <c r="Q294" s="80">
        <v>0</v>
      </c>
      <c r="R294" s="80">
        <v>0</v>
      </c>
      <c r="S294" s="80">
        <v>0</v>
      </c>
      <c r="T294" s="80">
        <v>0</v>
      </c>
      <c r="U294" s="34"/>
      <c r="V294" s="34"/>
      <c r="W294" s="80">
        <v>0</v>
      </c>
      <c r="X294" s="34"/>
      <c r="Y294" s="80">
        <v>0</v>
      </c>
      <c r="Z294" s="80">
        <v>0</v>
      </c>
      <c r="AA294" s="80">
        <v>0</v>
      </c>
      <c r="AB294" s="80">
        <v>0</v>
      </c>
      <c r="AC294" s="80">
        <v>0</v>
      </c>
      <c r="AD294" s="80">
        <v>0</v>
      </c>
      <c r="AE294" s="80">
        <v>0</v>
      </c>
      <c r="AF294" s="80">
        <v>0</v>
      </c>
    </row>
    <row r="295" spans="1:32" hidden="1" x14ac:dyDescent="0.2">
      <c r="A295" t="s">
        <v>66</v>
      </c>
      <c r="F295" t="s">
        <v>67</v>
      </c>
      <c r="G295" t="s">
        <v>316</v>
      </c>
      <c r="H295" s="80">
        <v>0</v>
      </c>
      <c r="I295" s="80">
        <v>0</v>
      </c>
      <c r="J295" s="80">
        <v>0</v>
      </c>
      <c r="K295" s="80">
        <v>0</v>
      </c>
      <c r="L295" s="80">
        <v>0</v>
      </c>
      <c r="M295" s="80">
        <v>0</v>
      </c>
      <c r="N295" s="80"/>
      <c r="O295" s="80"/>
      <c r="P295" s="80">
        <v>0</v>
      </c>
      <c r="Q295" s="80">
        <v>0</v>
      </c>
      <c r="R295" s="80">
        <v>0</v>
      </c>
      <c r="S295" s="80">
        <v>0</v>
      </c>
      <c r="T295" s="80">
        <v>0</v>
      </c>
      <c r="U295" s="34"/>
      <c r="V295" s="34"/>
      <c r="W295" s="80">
        <v>0</v>
      </c>
      <c r="X295" s="34"/>
      <c r="Y295" s="80">
        <v>0</v>
      </c>
      <c r="Z295" s="80">
        <v>0</v>
      </c>
      <c r="AA295" s="80">
        <v>0</v>
      </c>
      <c r="AB295" s="80">
        <v>0</v>
      </c>
      <c r="AC295" s="80">
        <v>0</v>
      </c>
      <c r="AD295" s="80">
        <v>0</v>
      </c>
      <c r="AE295" s="80">
        <v>0</v>
      </c>
      <c r="AF295" s="80">
        <v>0</v>
      </c>
    </row>
    <row r="296" spans="1:32" hidden="1" x14ac:dyDescent="0.2">
      <c r="A296" t="s">
        <v>268</v>
      </c>
      <c r="F296" t="s">
        <v>8</v>
      </c>
      <c r="G296" t="s">
        <v>268</v>
      </c>
      <c r="H296" s="80">
        <v>0</v>
      </c>
      <c r="I296" s="80">
        <v>0</v>
      </c>
      <c r="J296" s="80">
        <v>0</v>
      </c>
      <c r="K296" s="80">
        <v>0</v>
      </c>
      <c r="L296" s="80">
        <v>0</v>
      </c>
      <c r="M296" s="80">
        <v>0</v>
      </c>
      <c r="N296" s="80"/>
      <c r="O296" s="80"/>
      <c r="P296" s="80">
        <v>0</v>
      </c>
      <c r="Q296" s="80">
        <v>0</v>
      </c>
      <c r="R296" s="80">
        <v>0</v>
      </c>
      <c r="S296" s="80">
        <v>0</v>
      </c>
      <c r="T296" s="80">
        <v>0</v>
      </c>
      <c r="U296" s="34"/>
      <c r="V296" s="34"/>
      <c r="W296" s="80">
        <v>0</v>
      </c>
      <c r="X296" s="34"/>
      <c r="Y296" s="80">
        <v>0</v>
      </c>
      <c r="Z296" s="80">
        <v>0</v>
      </c>
      <c r="AA296" s="80">
        <v>0</v>
      </c>
      <c r="AB296" s="80">
        <v>0</v>
      </c>
      <c r="AC296" s="80">
        <v>0</v>
      </c>
      <c r="AD296" s="80">
        <v>0</v>
      </c>
      <c r="AE296" s="80">
        <v>0</v>
      </c>
      <c r="AF296" s="80">
        <v>0</v>
      </c>
    </row>
    <row r="297" spans="1:32" hidden="1" x14ac:dyDescent="0.2">
      <c r="A297" t="s">
        <v>946</v>
      </c>
      <c r="F297" t="s">
        <v>26</v>
      </c>
      <c r="G297" t="s">
        <v>945</v>
      </c>
      <c r="H297" s="80">
        <v>0</v>
      </c>
      <c r="I297" s="80">
        <v>0</v>
      </c>
      <c r="J297" s="80">
        <v>0</v>
      </c>
      <c r="K297" s="80">
        <v>0</v>
      </c>
      <c r="L297" s="80">
        <v>0</v>
      </c>
      <c r="M297" s="80">
        <v>0</v>
      </c>
      <c r="N297" s="80"/>
      <c r="O297" s="80"/>
      <c r="P297" s="80">
        <v>0</v>
      </c>
      <c r="Q297" s="80">
        <v>0</v>
      </c>
      <c r="R297" s="80">
        <v>0</v>
      </c>
      <c r="S297" s="80">
        <v>0</v>
      </c>
      <c r="T297" s="80">
        <v>0</v>
      </c>
      <c r="U297" s="34"/>
      <c r="V297" s="34"/>
      <c r="W297" s="80">
        <v>0</v>
      </c>
      <c r="X297" s="34"/>
      <c r="Y297" s="80">
        <v>0</v>
      </c>
      <c r="Z297" s="80">
        <v>0</v>
      </c>
      <c r="AA297" s="80">
        <v>0</v>
      </c>
      <c r="AB297" s="80">
        <v>0</v>
      </c>
      <c r="AC297" s="80">
        <v>0</v>
      </c>
      <c r="AD297" s="80">
        <v>0</v>
      </c>
      <c r="AE297" s="80">
        <v>0</v>
      </c>
      <c r="AF297" s="80">
        <v>0</v>
      </c>
    </row>
    <row r="298" spans="1:32" s="79" customFormat="1" x14ac:dyDescent="0.2">
      <c r="A298" s="82" t="s">
        <v>946</v>
      </c>
      <c r="B298" s="82"/>
      <c r="C298" s="82"/>
      <c r="D298" s="82"/>
      <c r="E298" s="82"/>
      <c r="F298" s="82" t="s">
        <v>26</v>
      </c>
      <c r="G298" s="82" t="s">
        <v>1077</v>
      </c>
      <c r="H298" s="83">
        <v>-2450</v>
      </c>
      <c r="I298" s="83">
        <v>0</v>
      </c>
      <c r="J298" s="83">
        <v>0</v>
      </c>
      <c r="K298" s="83">
        <v>0</v>
      </c>
      <c r="L298" s="83">
        <v>-2450</v>
      </c>
      <c r="M298" s="83">
        <v>0</v>
      </c>
      <c r="N298" s="83"/>
      <c r="O298" s="83"/>
      <c r="P298" s="83">
        <v>-1699</v>
      </c>
      <c r="Q298" s="83">
        <v>0</v>
      </c>
      <c r="R298" s="83">
        <v>0</v>
      </c>
      <c r="S298" s="83">
        <v>0</v>
      </c>
      <c r="T298" s="83">
        <v>-1657</v>
      </c>
      <c r="U298" s="83"/>
      <c r="V298" s="83"/>
      <c r="W298" s="83">
        <v>2.4594672843080487</v>
      </c>
      <c r="X298" s="83"/>
      <c r="Y298" s="83">
        <v>-1692</v>
      </c>
      <c r="Z298" s="83">
        <v>0</v>
      </c>
      <c r="AA298" s="83">
        <v>-1631</v>
      </c>
      <c r="AB298" s="83">
        <v>2.8523056844547563</v>
      </c>
      <c r="AC298" s="83">
        <v>-4205</v>
      </c>
      <c r="AD298" s="83">
        <v>0</v>
      </c>
      <c r="AE298" s="83">
        <v>-4040</v>
      </c>
      <c r="AF298" s="83">
        <v>11.957345971563981</v>
      </c>
    </row>
    <row r="299" spans="1:32" hidden="1" x14ac:dyDescent="0.2">
      <c r="A299" t="s">
        <v>946</v>
      </c>
      <c r="F299" t="s">
        <v>26</v>
      </c>
      <c r="G299" t="s">
        <v>1083</v>
      </c>
      <c r="H299" s="80">
        <v>0</v>
      </c>
      <c r="I299" s="80">
        <v>0</v>
      </c>
      <c r="J299" s="80">
        <v>0</v>
      </c>
      <c r="K299" s="80">
        <v>0</v>
      </c>
      <c r="L299" s="80">
        <v>0</v>
      </c>
      <c r="M299" s="80">
        <v>0</v>
      </c>
      <c r="N299" s="80"/>
      <c r="O299" s="80"/>
      <c r="P299" s="80">
        <v>0</v>
      </c>
      <c r="Q299" s="80">
        <v>0</v>
      </c>
      <c r="R299" s="80">
        <v>0</v>
      </c>
      <c r="S299" s="80">
        <v>0</v>
      </c>
      <c r="T299" s="80">
        <v>0</v>
      </c>
      <c r="U299" s="34"/>
      <c r="V299" s="34"/>
      <c r="W299" s="80">
        <v>0</v>
      </c>
      <c r="X299" s="34"/>
      <c r="Y299" s="80">
        <v>0</v>
      </c>
      <c r="Z299" s="80">
        <v>0</v>
      </c>
      <c r="AA299" s="80">
        <v>0</v>
      </c>
      <c r="AB299" s="80">
        <v>0</v>
      </c>
      <c r="AC299" s="80">
        <v>0</v>
      </c>
      <c r="AD299" s="80">
        <v>0</v>
      </c>
      <c r="AE299" s="80">
        <v>0</v>
      </c>
      <c r="AF299" s="80">
        <v>0</v>
      </c>
    </row>
    <row r="300" spans="1:32" hidden="1" x14ac:dyDescent="0.2">
      <c r="A300" t="s">
        <v>24</v>
      </c>
      <c r="F300" t="s">
        <v>13</v>
      </c>
      <c r="G300" t="s">
        <v>1029</v>
      </c>
      <c r="H300" s="80">
        <v>0</v>
      </c>
      <c r="I300" s="80">
        <v>0</v>
      </c>
      <c r="J300" s="80">
        <v>0</v>
      </c>
      <c r="K300" s="80">
        <v>0</v>
      </c>
      <c r="L300" s="80">
        <v>0</v>
      </c>
      <c r="M300" s="80">
        <v>0</v>
      </c>
      <c r="N300" s="80"/>
      <c r="O300" s="80"/>
      <c r="P300" s="80">
        <v>0</v>
      </c>
      <c r="Q300" s="80">
        <v>0</v>
      </c>
      <c r="R300" s="80">
        <v>0</v>
      </c>
      <c r="S300" s="80">
        <v>0</v>
      </c>
      <c r="T300" s="80">
        <v>0</v>
      </c>
      <c r="U300" s="34"/>
      <c r="V300" s="34"/>
      <c r="W300" s="80">
        <v>0</v>
      </c>
      <c r="X300" s="34"/>
      <c r="Y300" s="80">
        <v>0</v>
      </c>
      <c r="Z300" s="80">
        <v>0</v>
      </c>
      <c r="AA300" s="80">
        <v>0</v>
      </c>
      <c r="AB300" s="80">
        <v>0</v>
      </c>
      <c r="AC300" s="80">
        <v>0</v>
      </c>
      <c r="AD300" s="80">
        <v>0</v>
      </c>
      <c r="AE300" s="80">
        <v>0</v>
      </c>
      <c r="AF300" s="80">
        <v>0</v>
      </c>
    </row>
    <row r="301" spans="1:32" hidden="1" x14ac:dyDescent="0.2">
      <c r="A301" t="s">
        <v>24</v>
      </c>
      <c r="F301" t="s">
        <v>13</v>
      </c>
      <c r="G301" t="s">
        <v>27</v>
      </c>
      <c r="H301" s="80">
        <v>0</v>
      </c>
      <c r="I301" s="80">
        <v>0</v>
      </c>
      <c r="J301" s="80">
        <v>0</v>
      </c>
      <c r="K301" s="80">
        <v>0</v>
      </c>
      <c r="L301" s="80">
        <v>0</v>
      </c>
      <c r="M301" s="80">
        <v>0</v>
      </c>
      <c r="N301" s="80"/>
      <c r="O301" s="80"/>
      <c r="P301" s="80">
        <v>0</v>
      </c>
      <c r="Q301" s="80">
        <v>0</v>
      </c>
      <c r="R301" s="80">
        <v>0</v>
      </c>
      <c r="S301" s="80">
        <v>0</v>
      </c>
      <c r="T301" s="80">
        <v>0</v>
      </c>
      <c r="U301" s="34"/>
      <c r="V301" s="34"/>
      <c r="W301" s="80">
        <v>0</v>
      </c>
      <c r="X301" s="34"/>
      <c r="Y301" s="80">
        <v>0</v>
      </c>
      <c r="Z301" s="80">
        <v>0</v>
      </c>
      <c r="AA301" s="80">
        <v>0</v>
      </c>
      <c r="AB301" s="80">
        <v>0</v>
      </c>
      <c r="AC301" s="80">
        <v>0</v>
      </c>
      <c r="AD301" s="80">
        <v>0</v>
      </c>
      <c r="AE301" s="80">
        <v>0</v>
      </c>
      <c r="AF301" s="80">
        <v>0</v>
      </c>
    </row>
    <row r="302" spans="1:32" hidden="1" x14ac:dyDescent="0.2">
      <c r="A302" t="s">
        <v>24</v>
      </c>
      <c r="F302" t="s">
        <v>13</v>
      </c>
      <c r="G302" t="s">
        <v>143</v>
      </c>
      <c r="H302" s="80">
        <v>0</v>
      </c>
      <c r="I302" s="80">
        <v>0</v>
      </c>
      <c r="J302" s="80">
        <v>0</v>
      </c>
      <c r="K302" s="80">
        <v>0</v>
      </c>
      <c r="L302" s="80">
        <v>0</v>
      </c>
      <c r="M302" s="80">
        <v>0</v>
      </c>
      <c r="N302" s="80"/>
      <c r="O302" s="80"/>
      <c r="P302" s="80">
        <v>0</v>
      </c>
      <c r="Q302" s="80">
        <v>0</v>
      </c>
      <c r="R302" s="80">
        <v>0</v>
      </c>
      <c r="S302" s="80">
        <v>0</v>
      </c>
      <c r="T302" s="80">
        <v>0</v>
      </c>
      <c r="U302" s="34"/>
      <c r="V302" s="34"/>
      <c r="W302" s="80">
        <v>0</v>
      </c>
      <c r="X302" s="34"/>
      <c r="Y302" s="80">
        <v>0</v>
      </c>
      <c r="Z302" s="80">
        <v>0</v>
      </c>
      <c r="AA302" s="80">
        <v>0</v>
      </c>
      <c r="AB302" s="80">
        <v>0</v>
      </c>
      <c r="AC302" s="80">
        <v>0</v>
      </c>
      <c r="AD302" s="80">
        <v>0</v>
      </c>
      <c r="AE302" s="80">
        <v>0</v>
      </c>
      <c r="AF302" s="80">
        <v>0</v>
      </c>
    </row>
    <row r="303" spans="1:32" hidden="1" x14ac:dyDescent="0.2">
      <c r="A303" t="s">
        <v>24</v>
      </c>
      <c r="F303" t="s">
        <v>13</v>
      </c>
      <c r="G303" t="s">
        <v>232</v>
      </c>
      <c r="H303" s="80">
        <v>0</v>
      </c>
      <c r="I303" s="80">
        <v>0</v>
      </c>
      <c r="J303" s="80">
        <v>0</v>
      </c>
      <c r="K303" s="80">
        <v>0</v>
      </c>
      <c r="L303" s="80">
        <v>0</v>
      </c>
      <c r="M303" s="80">
        <v>0</v>
      </c>
      <c r="N303" s="80"/>
      <c r="O303" s="80"/>
      <c r="P303" s="80">
        <v>0</v>
      </c>
      <c r="Q303" s="80">
        <v>0</v>
      </c>
      <c r="R303" s="80">
        <v>0</v>
      </c>
      <c r="S303" s="80">
        <v>0</v>
      </c>
      <c r="T303" s="80">
        <v>0</v>
      </c>
      <c r="U303" s="34"/>
      <c r="V303" s="34"/>
      <c r="W303" s="80">
        <v>0</v>
      </c>
      <c r="X303" s="34"/>
      <c r="Y303" s="80">
        <v>0</v>
      </c>
      <c r="Z303" s="80">
        <v>0</v>
      </c>
      <c r="AA303" s="80">
        <v>0</v>
      </c>
      <c r="AB303" s="80">
        <v>0</v>
      </c>
      <c r="AC303" s="80">
        <v>0</v>
      </c>
      <c r="AD303" s="80">
        <v>0</v>
      </c>
      <c r="AE303" s="80">
        <v>0</v>
      </c>
      <c r="AF303" s="80">
        <v>0</v>
      </c>
    </row>
    <row r="304" spans="1:32" hidden="1" x14ac:dyDescent="0.2">
      <c r="A304" t="s">
        <v>24</v>
      </c>
      <c r="F304" t="s">
        <v>13</v>
      </c>
      <c r="G304" t="s">
        <v>24</v>
      </c>
      <c r="H304" s="80">
        <v>0</v>
      </c>
      <c r="I304" s="80">
        <v>0</v>
      </c>
      <c r="J304" s="80">
        <v>0</v>
      </c>
      <c r="K304" s="80">
        <v>0</v>
      </c>
      <c r="L304" s="80">
        <v>0</v>
      </c>
      <c r="M304" s="80">
        <v>0</v>
      </c>
      <c r="N304" s="80"/>
      <c r="O304" s="80"/>
      <c r="P304" s="80">
        <v>0</v>
      </c>
      <c r="Q304" s="80">
        <v>0</v>
      </c>
      <c r="R304" s="80">
        <v>0</v>
      </c>
      <c r="S304" s="80">
        <v>0</v>
      </c>
      <c r="T304" s="80">
        <v>0</v>
      </c>
      <c r="U304" s="34"/>
      <c r="V304" s="34"/>
      <c r="W304" s="80">
        <v>0</v>
      </c>
      <c r="X304" s="34"/>
      <c r="Y304" s="80">
        <v>0</v>
      </c>
      <c r="Z304" s="80">
        <v>0</v>
      </c>
      <c r="AA304" s="80">
        <v>0</v>
      </c>
      <c r="AB304" s="80">
        <v>0</v>
      </c>
      <c r="AC304" s="80">
        <v>0</v>
      </c>
      <c r="AD304" s="80">
        <v>0</v>
      </c>
      <c r="AE304" s="80">
        <v>0</v>
      </c>
      <c r="AF304" s="80">
        <v>0</v>
      </c>
    </row>
    <row r="305" spans="1:32" hidden="1" x14ac:dyDescent="0.2">
      <c r="A305" t="s">
        <v>24</v>
      </c>
      <c r="F305" t="s">
        <v>13</v>
      </c>
      <c r="G305" t="s">
        <v>1078</v>
      </c>
      <c r="H305" s="80">
        <v>0</v>
      </c>
      <c r="I305" s="80">
        <v>0</v>
      </c>
      <c r="J305" s="80">
        <v>0</v>
      </c>
      <c r="K305" s="80">
        <v>0</v>
      </c>
      <c r="L305" s="80">
        <v>0</v>
      </c>
      <c r="M305" s="80">
        <v>0</v>
      </c>
      <c r="N305" s="80"/>
      <c r="O305" s="80"/>
      <c r="P305" s="80">
        <v>0</v>
      </c>
      <c r="Q305" s="80">
        <v>0</v>
      </c>
      <c r="R305" s="80">
        <v>0</v>
      </c>
      <c r="S305" s="80">
        <v>0</v>
      </c>
      <c r="T305" s="80">
        <v>0</v>
      </c>
      <c r="U305" s="34"/>
      <c r="V305" s="34"/>
      <c r="W305" s="80">
        <v>0</v>
      </c>
      <c r="X305" s="34"/>
      <c r="Y305" s="80">
        <v>0</v>
      </c>
      <c r="Z305" s="80">
        <v>0</v>
      </c>
      <c r="AA305" s="80">
        <v>0</v>
      </c>
      <c r="AB305" s="80">
        <v>0</v>
      </c>
      <c r="AC305" s="80">
        <v>0</v>
      </c>
      <c r="AD305" s="80">
        <v>0</v>
      </c>
      <c r="AE305" s="80">
        <v>0</v>
      </c>
      <c r="AF305" s="80">
        <v>0</v>
      </c>
    </row>
    <row r="306" spans="1:32" hidden="1" x14ac:dyDescent="0.2">
      <c r="A306" t="s">
        <v>29</v>
      </c>
      <c r="F306" t="s">
        <v>8</v>
      </c>
      <c r="G306" t="s">
        <v>28</v>
      </c>
      <c r="H306" s="80">
        <v>0</v>
      </c>
      <c r="I306" s="80">
        <v>0</v>
      </c>
      <c r="J306" s="80">
        <v>0</v>
      </c>
      <c r="K306" s="80">
        <v>0</v>
      </c>
      <c r="L306" s="80">
        <v>0</v>
      </c>
      <c r="M306" s="80">
        <v>0</v>
      </c>
      <c r="N306" s="80"/>
      <c r="O306" s="80"/>
      <c r="P306" s="80">
        <v>0</v>
      </c>
      <c r="Q306" s="80">
        <v>0</v>
      </c>
      <c r="R306" s="80">
        <v>0</v>
      </c>
      <c r="S306" s="80">
        <v>0</v>
      </c>
      <c r="T306" s="80">
        <v>0</v>
      </c>
      <c r="U306" s="34"/>
      <c r="V306" s="34"/>
      <c r="W306" s="80">
        <v>0</v>
      </c>
      <c r="X306" s="34"/>
      <c r="Y306" s="80">
        <v>0</v>
      </c>
      <c r="Z306" s="80">
        <v>0</v>
      </c>
      <c r="AA306" s="80">
        <v>0</v>
      </c>
      <c r="AB306" s="80">
        <v>0</v>
      </c>
      <c r="AC306" s="80">
        <v>0</v>
      </c>
      <c r="AD306" s="80">
        <v>0</v>
      </c>
      <c r="AE306" s="80">
        <v>0</v>
      </c>
      <c r="AF306" s="80">
        <v>0</v>
      </c>
    </row>
    <row r="307" spans="1:32" hidden="1" x14ac:dyDescent="0.2">
      <c r="A307" t="s">
        <v>29</v>
      </c>
      <c r="F307" t="s">
        <v>8</v>
      </c>
      <c r="G307" t="s">
        <v>38</v>
      </c>
      <c r="H307" s="80">
        <v>0</v>
      </c>
      <c r="I307" s="80">
        <v>0</v>
      </c>
      <c r="J307" s="80">
        <v>0</v>
      </c>
      <c r="K307" s="80">
        <v>0</v>
      </c>
      <c r="L307" s="80">
        <v>0</v>
      </c>
      <c r="M307" s="80">
        <v>0</v>
      </c>
      <c r="N307" s="80"/>
      <c r="O307" s="80"/>
      <c r="P307" s="80">
        <v>0</v>
      </c>
      <c r="Q307" s="80">
        <v>0</v>
      </c>
      <c r="R307" s="80">
        <v>0</v>
      </c>
      <c r="S307" s="80">
        <v>0</v>
      </c>
      <c r="T307" s="80">
        <v>0</v>
      </c>
      <c r="U307" s="34"/>
      <c r="V307" s="34"/>
      <c r="W307" s="80">
        <v>0</v>
      </c>
      <c r="X307" s="34"/>
      <c r="Y307" s="80">
        <v>0</v>
      </c>
      <c r="Z307" s="80">
        <v>0</v>
      </c>
      <c r="AA307" s="80">
        <v>0</v>
      </c>
      <c r="AB307" s="80">
        <v>0</v>
      </c>
      <c r="AC307" s="80">
        <v>0</v>
      </c>
      <c r="AD307" s="80">
        <v>0</v>
      </c>
      <c r="AE307" s="80">
        <v>0</v>
      </c>
      <c r="AF307" s="80">
        <v>0</v>
      </c>
    </row>
    <row r="308" spans="1:32" hidden="1" x14ac:dyDescent="0.2">
      <c r="A308" t="s">
        <v>29</v>
      </c>
      <c r="F308" t="s">
        <v>8</v>
      </c>
      <c r="G308" t="s">
        <v>53</v>
      </c>
      <c r="H308" s="80">
        <v>0</v>
      </c>
      <c r="I308" s="80">
        <v>0</v>
      </c>
      <c r="J308" s="80">
        <v>0</v>
      </c>
      <c r="K308" s="80">
        <v>0</v>
      </c>
      <c r="L308" s="80">
        <v>0</v>
      </c>
      <c r="M308" s="80">
        <v>0</v>
      </c>
      <c r="N308" s="80"/>
      <c r="O308" s="80"/>
      <c r="P308" s="80">
        <v>0</v>
      </c>
      <c r="Q308" s="80">
        <v>0</v>
      </c>
      <c r="R308" s="80">
        <v>0</v>
      </c>
      <c r="S308" s="80">
        <v>0</v>
      </c>
      <c r="T308" s="80">
        <v>0</v>
      </c>
      <c r="U308" s="34"/>
      <c r="V308" s="34"/>
      <c r="W308" s="80">
        <v>0</v>
      </c>
      <c r="X308" s="34"/>
      <c r="Y308" s="80">
        <v>0</v>
      </c>
      <c r="Z308" s="80">
        <v>0</v>
      </c>
      <c r="AA308" s="80">
        <v>0</v>
      </c>
      <c r="AB308" s="80">
        <v>0</v>
      </c>
      <c r="AC308" s="80">
        <v>0</v>
      </c>
      <c r="AD308" s="80">
        <v>0</v>
      </c>
      <c r="AE308" s="80">
        <v>0</v>
      </c>
      <c r="AF308" s="80">
        <v>0</v>
      </c>
    </row>
    <row r="309" spans="1:32" hidden="1" x14ac:dyDescent="0.2">
      <c r="A309" t="s">
        <v>29</v>
      </c>
      <c r="F309" t="s">
        <v>8</v>
      </c>
      <c r="G309" t="s">
        <v>59</v>
      </c>
      <c r="H309" s="80">
        <v>0</v>
      </c>
      <c r="I309" s="80">
        <v>0</v>
      </c>
      <c r="J309" s="80">
        <v>0</v>
      </c>
      <c r="K309" s="80">
        <v>0</v>
      </c>
      <c r="L309" s="80">
        <v>0</v>
      </c>
      <c r="M309" s="80">
        <v>0</v>
      </c>
      <c r="N309" s="80"/>
      <c r="O309" s="80"/>
      <c r="P309" s="80">
        <v>0</v>
      </c>
      <c r="Q309" s="80">
        <v>0</v>
      </c>
      <c r="R309" s="80">
        <v>0</v>
      </c>
      <c r="S309" s="80">
        <v>0</v>
      </c>
      <c r="T309" s="80">
        <v>0</v>
      </c>
      <c r="U309" s="34"/>
      <c r="V309" s="34"/>
      <c r="W309" s="80">
        <v>0</v>
      </c>
      <c r="X309" s="34"/>
      <c r="Y309" s="80">
        <v>0</v>
      </c>
      <c r="Z309" s="80">
        <v>0</v>
      </c>
      <c r="AA309" s="80">
        <v>0</v>
      </c>
      <c r="AB309" s="80">
        <v>0</v>
      </c>
      <c r="AC309" s="80">
        <v>0</v>
      </c>
      <c r="AD309" s="80">
        <v>0</v>
      </c>
      <c r="AE309" s="80">
        <v>0</v>
      </c>
      <c r="AF309" s="80">
        <v>0</v>
      </c>
    </row>
    <row r="310" spans="1:32" hidden="1" x14ac:dyDescent="0.2">
      <c r="A310" t="s">
        <v>29</v>
      </c>
      <c r="F310" t="s">
        <v>8</v>
      </c>
      <c r="G310" t="s">
        <v>86</v>
      </c>
      <c r="H310" s="80">
        <v>0</v>
      </c>
      <c r="I310" s="80">
        <v>0</v>
      </c>
      <c r="J310" s="80">
        <v>0</v>
      </c>
      <c r="K310" s="80">
        <v>0</v>
      </c>
      <c r="L310" s="80">
        <v>0</v>
      </c>
      <c r="M310" s="80">
        <v>0</v>
      </c>
      <c r="N310" s="80"/>
      <c r="O310" s="80"/>
      <c r="P310" s="80">
        <v>0</v>
      </c>
      <c r="Q310" s="80">
        <v>0</v>
      </c>
      <c r="R310" s="80">
        <v>0</v>
      </c>
      <c r="S310" s="80">
        <v>0</v>
      </c>
      <c r="T310" s="80">
        <v>0</v>
      </c>
      <c r="U310" s="34"/>
      <c r="V310" s="34"/>
      <c r="W310" s="80">
        <v>0</v>
      </c>
      <c r="X310" s="34"/>
      <c r="Y310" s="80">
        <v>0</v>
      </c>
      <c r="Z310" s="80">
        <v>0</v>
      </c>
      <c r="AA310" s="80">
        <v>0</v>
      </c>
      <c r="AB310" s="80">
        <v>0</v>
      </c>
      <c r="AC310" s="80">
        <v>0</v>
      </c>
      <c r="AD310" s="80">
        <v>0</v>
      </c>
      <c r="AE310" s="80">
        <v>0</v>
      </c>
      <c r="AF310" s="80">
        <v>0</v>
      </c>
    </row>
    <row r="311" spans="1:32" hidden="1" x14ac:dyDescent="0.2">
      <c r="A311" t="s">
        <v>29</v>
      </c>
      <c r="F311" t="s">
        <v>8</v>
      </c>
      <c r="G311" t="s">
        <v>98</v>
      </c>
      <c r="H311" s="80">
        <v>0</v>
      </c>
      <c r="I311" s="80">
        <v>0</v>
      </c>
      <c r="J311" s="80">
        <v>0</v>
      </c>
      <c r="K311" s="80">
        <v>0</v>
      </c>
      <c r="L311" s="80">
        <v>0</v>
      </c>
      <c r="M311" s="80">
        <v>0</v>
      </c>
      <c r="N311" s="80"/>
      <c r="O311" s="80"/>
      <c r="P311" s="80">
        <v>0</v>
      </c>
      <c r="Q311" s="80">
        <v>0</v>
      </c>
      <c r="R311" s="80">
        <v>0</v>
      </c>
      <c r="S311" s="80">
        <v>0</v>
      </c>
      <c r="T311" s="80">
        <v>0</v>
      </c>
      <c r="U311" s="34"/>
      <c r="V311" s="34"/>
      <c r="W311" s="80">
        <v>0</v>
      </c>
      <c r="X311" s="34"/>
      <c r="Y311" s="80">
        <v>0</v>
      </c>
      <c r="Z311" s="80">
        <v>0</v>
      </c>
      <c r="AA311" s="80">
        <v>0</v>
      </c>
      <c r="AB311" s="80">
        <v>0</v>
      </c>
      <c r="AC311" s="80">
        <v>0</v>
      </c>
      <c r="AD311" s="80">
        <v>0</v>
      </c>
      <c r="AE311" s="80">
        <v>0</v>
      </c>
      <c r="AF311" s="80">
        <v>0</v>
      </c>
    </row>
    <row r="312" spans="1:32" s="79" customFormat="1" x14ac:dyDescent="0.2">
      <c r="A312" s="79" t="s">
        <v>29</v>
      </c>
      <c r="F312" s="79" t="s">
        <v>8</v>
      </c>
      <c r="G312" s="79" t="s">
        <v>111</v>
      </c>
      <c r="H312" s="81">
        <v>0</v>
      </c>
      <c r="I312" s="81">
        <v>16</v>
      </c>
      <c r="J312" s="81">
        <v>16</v>
      </c>
      <c r="K312" s="81">
        <v>0</v>
      </c>
      <c r="L312" s="81">
        <v>-16</v>
      </c>
      <c r="M312" s="81">
        <v>0.25</v>
      </c>
      <c r="N312" s="81"/>
      <c r="O312" s="81"/>
      <c r="P312" s="81">
        <v>0</v>
      </c>
      <c r="Q312" s="81">
        <v>24</v>
      </c>
      <c r="R312" s="81">
        <v>24</v>
      </c>
      <c r="S312" s="81">
        <v>0</v>
      </c>
      <c r="T312" s="81">
        <v>-24</v>
      </c>
      <c r="U312" s="81"/>
      <c r="V312" s="81"/>
      <c r="W312" s="81">
        <v>0.44444444444444442</v>
      </c>
      <c r="X312" s="81"/>
      <c r="Y312" s="81">
        <v>0</v>
      </c>
      <c r="Z312" s="81">
        <v>0</v>
      </c>
      <c r="AA312" s="81">
        <v>0</v>
      </c>
      <c r="AB312" s="81">
        <v>0</v>
      </c>
      <c r="AC312" s="81">
        <v>0</v>
      </c>
      <c r="AD312" s="81">
        <v>5</v>
      </c>
      <c r="AE312" s="81">
        <v>-5</v>
      </c>
      <c r="AF312" s="81">
        <v>1.8796992481203006E-2</v>
      </c>
    </row>
    <row r="313" spans="1:32" hidden="1" x14ac:dyDescent="0.2">
      <c r="A313" t="s">
        <v>29</v>
      </c>
      <c r="F313" t="s">
        <v>8</v>
      </c>
      <c r="G313" t="s">
        <v>127</v>
      </c>
      <c r="H313" s="80">
        <v>0</v>
      </c>
      <c r="I313" s="80">
        <v>0</v>
      </c>
      <c r="J313" s="80">
        <v>0</v>
      </c>
      <c r="K313" s="80">
        <v>0</v>
      </c>
      <c r="L313" s="80">
        <v>0</v>
      </c>
      <c r="M313" s="80">
        <v>0</v>
      </c>
      <c r="N313" s="80"/>
      <c r="O313" s="80"/>
      <c r="P313" s="80">
        <v>0</v>
      </c>
      <c r="Q313" s="80">
        <v>0</v>
      </c>
      <c r="R313" s="80">
        <v>0</v>
      </c>
      <c r="S313" s="80">
        <v>0</v>
      </c>
      <c r="T313" s="80">
        <v>0</v>
      </c>
      <c r="U313" s="34"/>
      <c r="V313" s="34"/>
      <c r="W313" s="80">
        <v>0</v>
      </c>
      <c r="X313" s="34"/>
      <c r="Y313" s="80">
        <v>0</v>
      </c>
      <c r="Z313" s="80">
        <v>0</v>
      </c>
      <c r="AA313" s="80">
        <v>0</v>
      </c>
      <c r="AB313" s="80">
        <v>0</v>
      </c>
      <c r="AC313" s="80">
        <v>0</v>
      </c>
      <c r="AD313" s="80">
        <v>0</v>
      </c>
      <c r="AE313" s="80">
        <v>0</v>
      </c>
      <c r="AF313" s="80">
        <v>0</v>
      </c>
    </row>
    <row r="314" spans="1:32" hidden="1" x14ac:dyDescent="0.2">
      <c r="A314" t="s">
        <v>29</v>
      </c>
      <c r="F314" t="s">
        <v>8</v>
      </c>
      <c r="G314" t="s">
        <v>144</v>
      </c>
      <c r="H314" s="80">
        <v>0</v>
      </c>
      <c r="I314" s="80">
        <v>0</v>
      </c>
      <c r="J314" s="80">
        <v>0</v>
      </c>
      <c r="K314" s="80">
        <v>0</v>
      </c>
      <c r="L314" s="80">
        <v>0</v>
      </c>
      <c r="M314" s="80">
        <v>0</v>
      </c>
      <c r="N314" s="80"/>
      <c r="O314" s="80"/>
      <c r="P314" s="80">
        <v>0</v>
      </c>
      <c r="Q314" s="80">
        <v>0</v>
      </c>
      <c r="R314" s="80">
        <v>0</v>
      </c>
      <c r="S314" s="80">
        <v>0</v>
      </c>
      <c r="T314" s="80">
        <v>0</v>
      </c>
      <c r="U314" s="34"/>
      <c r="V314" s="34"/>
      <c r="W314" s="80">
        <v>0</v>
      </c>
      <c r="X314" s="34"/>
      <c r="Y314" s="80">
        <v>0</v>
      </c>
      <c r="Z314" s="80">
        <v>0</v>
      </c>
      <c r="AA314" s="80">
        <v>0</v>
      </c>
      <c r="AB314" s="80">
        <v>0</v>
      </c>
      <c r="AC314" s="80">
        <v>0</v>
      </c>
      <c r="AD314" s="80">
        <v>0</v>
      </c>
      <c r="AE314" s="80">
        <v>0</v>
      </c>
      <c r="AF314" s="80">
        <v>0</v>
      </c>
    </row>
    <row r="315" spans="1:32" hidden="1" x14ac:dyDescent="0.2">
      <c r="A315" t="s">
        <v>29</v>
      </c>
      <c r="F315" t="s">
        <v>8</v>
      </c>
      <c r="G315" t="s">
        <v>1006</v>
      </c>
      <c r="H315" s="80">
        <v>0</v>
      </c>
      <c r="I315" s="80">
        <v>0</v>
      </c>
      <c r="J315" s="80">
        <v>0</v>
      </c>
      <c r="K315" s="80">
        <v>0</v>
      </c>
      <c r="L315" s="80">
        <v>0</v>
      </c>
      <c r="M315" s="80">
        <v>0</v>
      </c>
      <c r="N315" s="80"/>
      <c r="O315" s="80"/>
      <c r="P315" s="80">
        <v>0</v>
      </c>
      <c r="Q315" s="80">
        <v>0</v>
      </c>
      <c r="R315" s="80">
        <v>0</v>
      </c>
      <c r="S315" s="80">
        <v>0</v>
      </c>
      <c r="T315" s="80">
        <v>0</v>
      </c>
      <c r="U315" s="34"/>
      <c r="V315" s="34"/>
      <c r="W315" s="80">
        <v>0</v>
      </c>
      <c r="X315" s="34"/>
      <c r="Y315" s="80">
        <v>0</v>
      </c>
      <c r="Z315" s="80">
        <v>0</v>
      </c>
      <c r="AA315" s="80">
        <v>0</v>
      </c>
      <c r="AB315" s="80">
        <v>0</v>
      </c>
      <c r="AC315" s="80">
        <v>0</v>
      </c>
      <c r="AD315" s="80">
        <v>0</v>
      </c>
      <c r="AE315" s="80">
        <v>0</v>
      </c>
      <c r="AF315" s="80">
        <v>0</v>
      </c>
    </row>
    <row r="316" spans="1:32" hidden="1" x14ac:dyDescent="0.2">
      <c r="A316" t="s">
        <v>29</v>
      </c>
      <c r="F316" t="s">
        <v>8</v>
      </c>
      <c r="G316" t="s">
        <v>954</v>
      </c>
      <c r="H316" s="80">
        <v>0</v>
      </c>
      <c r="I316" s="80">
        <v>0</v>
      </c>
      <c r="J316" s="80">
        <v>0</v>
      </c>
      <c r="K316" s="80">
        <v>0</v>
      </c>
      <c r="L316" s="80">
        <v>0</v>
      </c>
      <c r="M316" s="80">
        <v>0</v>
      </c>
      <c r="N316" s="80"/>
      <c r="O316" s="80"/>
      <c r="P316" s="80">
        <v>0</v>
      </c>
      <c r="Q316" s="80">
        <v>0</v>
      </c>
      <c r="R316" s="80">
        <v>0</v>
      </c>
      <c r="S316" s="80">
        <v>0</v>
      </c>
      <c r="T316" s="80">
        <v>0</v>
      </c>
      <c r="U316" s="34"/>
      <c r="V316" s="34"/>
      <c r="W316" s="80">
        <v>0</v>
      </c>
      <c r="X316" s="34"/>
      <c r="Y316" s="80">
        <v>0</v>
      </c>
      <c r="Z316" s="80">
        <v>0</v>
      </c>
      <c r="AA316" s="80">
        <v>0</v>
      </c>
      <c r="AB316" s="80">
        <v>0</v>
      </c>
      <c r="AC316" s="80">
        <v>0</v>
      </c>
      <c r="AD316" s="80">
        <v>0</v>
      </c>
      <c r="AE316" s="80">
        <v>0</v>
      </c>
      <c r="AF316" s="80">
        <v>0</v>
      </c>
    </row>
    <row r="317" spans="1:32" hidden="1" x14ac:dyDescent="0.2">
      <c r="A317" t="s">
        <v>29</v>
      </c>
      <c r="F317" t="s">
        <v>8</v>
      </c>
      <c r="G317" t="s">
        <v>955</v>
      </c>
      <c r="H317" s="80">
        <v>0</v>
      </c>
      <c r="I317" s="80">
        <v>0</v>
      </c>
      <c r="J317" s="80">
        <v>0</v>
      </c>
      <c r="K317" s="80">
        <v>0</v>
      </c>
      <c r="L317" s="80">
        <v>0</v>
      </c>
      <c r="M317" s="80">
        <v>0</v>
      </c>
      <c r="N317" s="80"/>
      <c r="O317" s="80"/>
      <c r="P317" s="80">
        <v>0</v>
      </c>
      <c r="Q317" s="80">
        <v>0</v>
      </c>
      <c r="R317" s="80">
        <v>0</v>
      </c>
      <c r="S317" s="80">
        <v>0</v>
      </c>
      <c r="T317" s="80">
        <v>0</v>
      </c>
      <c r="U317" s="34"/>
      <c r="V317" s="34"/>
      <c r="W317" s="80">
        <v>0</v>
      </c>
      <c r="X317" s="34"/>
      <c r="Y317" s="80">
        <v>0</v>
      </c>
      <c r="Z317" s="80">
        <v>0</v>
      </c>
      <c r="AA317" s="80">
        <v>0</v>
      </c>
      <c r="AB317" s="80">
        <v>0</v>
      </c>
      <c r="AC317" s="80">
        <v>0</v>
      </c>
      <c r="AD317" s="80">
        <v>0</v>
      </c>
      <c r="AE317" s="80">
        <v>0</v>
      </c>
      <c r="AF317" s="80">
        <v>0</v>
      </c>
    </row>
    <row r="318" spans="1:32" hidden="1" x14ac:dyDescent="0.2">
      <c r="A318" t="s">
        <v>29</v>
      </c>
      <c r="F318" t="s">
        <v>8</v>
      </c>
      <c r="G318" t="s">
        <v>223</v>
      </c>
      <c r="H318" s="80">
        <v>0</v>
      </c>
      <c r="I318" s="80">
        <v>0</v>
      </c>
      <c r="J318" s="80">
        <v>0</v>
      </c>
      <c r="K318" s="80">
        <v>0</v>
      </c>
      <c r="L318" s="80">
        <v>0</v>
      </c>
      <c r="M318" s="80">
        <v>0</v>
      </c>
      <c r="N318" s="80"/>
      <c r="O318" s="80"/>
      <c r="P318" s="80">
        <v>0</v>
      </c>
      <c r="Q318" s="80">
        <v>0</v>
      </c>
      <c r="R318" s="80">
        <v>0</v>
      </c>
      <c r="S318" s="80">
        <v>0</v>
      </c>
      <c r="T318" s="80">
        <v>0</v>
      </c>
      <c r="U318" s="34"/>
      <c r="V318" s="34"/>
      <c r="W318" s="80">
        <v>0</v>
      </c>
      <c r="X318" s="34"/>
      <c r="Y318" s="80">
        <v>0</v>
      </c>
      <c r="Z318" s="80">
        <v>0</v>
      </c>
      <c r="AA318" s="80">
        <v>0</v>
      </c>
      <c r="AB318" s="80">
        <v>0</v>
      </c>
      <c r="AC318" s="80">
        <v>0</v>
      </c>
      <c r="AD318" s="80">
        <v>0</v>
      </c>
      <c r="AE318" s="80">
        <v>0</v>
      </c>
      <c r="AF318" s="80">
        <v>0</v>
      </c>
    </row>
    <row r="319" spans="1:32" hidden="1" x14ac:dyDescent="0.2">
      <c r="A319" t="s">
        <v>29</v>
      </c>
      <c r="F319" t="s">
        <v>8</v>
      </c>
      <c r="G319" t="s">
        <v>242</v>
      </c>
      <c r="H319" s="80">
        <v>0</v>
      </c>
      <c r="I319" s="80">
        <v>0</v>
      </c>
      <c r="J319" s="80">
        <v>0</v>
      </c>
      <c r="K319" s="80">
        <v>0</v>
      </c>
      <c r="L319" s="80">
        <v>0</v>
      </c>
      <c r="M319" s="80">
        <v>0</v>
      </c>
      <c r="N319" s="80"/>
      <c r="O319" s="80"/>
      <c r="P319" s="80">
        <v>0</v>
      </c>
      <c r="Q319" s="80">
        <v>0</v>
      </c>
      <c r="R319" s="80">
        <v>0</v>
      </c>
      <c r="S319" s="80">
        <v>0</v>
      </c>
      <c r="T319" s="80">
        <v>0</v>
      </c>
      <c r="U319" s="34"/>
      <c r="V319" s="34"/>
      <c r="W319" s="80">
        <v>0</v>
      </c>
      <c r="X319" s="34"/>
      <c r="Y319" s="80">
        <v>0</v>
      </c>
      <c r="Z319" s="80">
        <v>0</v>
      </c>
      <c r="AA319" s="80">
        <v>0</v>
      </c>
      <c r="AB319" s="80">
        <v>0</v>
      </c>
      <c r="AC319" s="80">
        <v>0</v>
      </c>
      <c r="AD319" s="80">
        <v>0</v>
      </c>
      <c r="AE319" s="80">
        <v>0</v>
      </c>
      <c r="AF319" s="80">
        <v>0</v>
      </c>
    </row>
    <row r="320" spans="1:32" hidden="1" x14ac:dyDescent="0.2">
      <c r="A320" t="s">
        <v>29</v>
      </c>
      <c r="F320" t="s">
        <v>8</v>
      </c>
      <c r="G320" t="s">
        <v>962</v>
      </c>
      <c r="H320" s="80">
        <v>0</v>
      </c>
      <c r="I320" s="80">
        <v>0</v>
      </c>
      <c r="J320" s="80">
        <v>0</v>
      </c>
      <c r="K320" s="80">
        <v>0</v>
      </c>
      <c r="L320" s="80">
        <v>0</v>
      </c>
      <c r="M320" s="80">
        <v>0</v>
      </c>
      <c r="N320" s="80"/>
      <c r="O320" s="80"/>
      <c r="P320" s="80">
        <v>0</v>
      </c>
      <c r="Q320" s="80">
        <v>0</v>
      </c>
      <c r="R320" s="80">
        <v>0</v>
      </c>
      <c r="S320" s="80">
        <v>0</v>
      </c>
      <c r="T320" s="80">
        <v>0</v>
      </c>
      <c r="U320" s="34"/>
      <c r="V320" s="34"/>
      <c r="W320" s="80">
        <v>0</v>
      </c>
      <c r="X320" s="34"/>
      <c r="Y320" s="80">
        <v>0</v>
      </c>
      <c r="Z320" s="80">
        <v>0</v>
      </c>
      <c r="AA320" s="80">
        <v>0</v>
      </c>
      <c r="AB320" s="80">
        <v>0</v>
      </c>
      <c r="AC320" s="80">
        <v>0</v>
      </c>
      <c r="AD320" s="80">
        <v>0</v>
      </c>
      <c r="AE320" s="80">
        <v>0</v>
      </c>
      <c r="AF320" s="80">
        <v>0</v>
      </c>
    </row>
    <row r="321" spans="1:32" hidden="1" x14ac:dyDescent="0.2">
      <c r="A321" t="s">
        <v>29</v>
      </c>
      <c r="F321" t="s">
        <v>8</v>
      </c>
      <c r="G321" t="s">
        <v>263</v>
      </c>
      <c r="H321" s="80">
        <v>0</v>
      </c>
      <c r="I321" s="80">
        <v>0</v>
      </c>
      <c r="J321" s="80">
        <v>0</v>
      </c>
      <c r="K321" s="80">
        <v>0</v>
      </c>
      <c r="L321" s="80">
        <v>0</v>
      </c>
      <c r="M321" s="80">
        <v>0</v>
      </c>
      <c r="N321" s="80"/>
      <c r="O321" s="80"/>
      <c r="P321" s="80">
        <v>0</v>
      </c>
      <c r="Q321" s="80">
        <v>0</v>
      </c>
      <c r="R321" s="80">
        <v>0</v>
      </c>
      <c r="S321" s="80">
        <v>0</v>
      </c>
      <c r="T321" s="80">
        <v>0</v>
      </c>
      <c r="U321" s="34"/>
      <c r="V321" s="34"/>
      <c r="W321" s="80">
        <v>0</v>
      </c>
      <c r="X321" s="34"/>
      <c r="Y321" s="80">
        <v>0</v>
      </c>
      <c r="Z321" s="80">
        <v>0</v>
      </c>
      <c r="AA321" s="80">
        <v>0</v>
      </c>
      <c r="AB321" s="80">
        <v>0</v>
      </c>
      <c r="AC321" s="80">
        <v>0</v>
      </c>
      <c r="AD321" s="80">
        <v>0</v>
      </c>
      <c r="AE321" s="80">
        <v>0</v>
      </c>
      <c r="AF321" s="80">
        <v>0</v>
      </c>
    </row>
    <row r="322" spans="1:32" hidden="1" x14ac:dyDescent="0.2">
      <c r="A322" t="s">
        <v>29</v>
      </c>
      <c r="F322" t="s">
        <v>8</v>
      </c>
      <c r="G322" t="s">
        <v>963</v>
      </c>
      <c r="H322" s="80">
        <v>0</v>
      </c>
      <c r="I322" s="80">
        <v>0</v>
      </c>
      <c r="J322" s="80">
        <v>0</v>
      </c>
      <c r="K322" s="80">
        <v>0</v>
      </c>
      <c r="L322" s="80">
        <v>0</v>
      </c>
      <c r="M322" s="80">
        <v>0</v>
      </c>
      <c r="N322" s="80"/>
      <c r="O322" s="80"/>
      <c r="P322" s="80">
        <v>0</v>
      </c>
      <c r="Q322" s="80">
        <v>0</v>
      </c>
      <c r="R322" s="80">
        <v>0</v>
      </c>
      <c r="S322" s="80">
        <v>0</v>
      </c>
      <c r="T322" s="80">
        <v>0</v>
      </c>
      <c r="U322" s="34"/>
      <c r="V322" s="34"/>
      <c r="W322" s="80">
        <v>0</v>
      </c>
      <c r="X322" s="34"/>
      <c r="Y322" s="80">
        <v>0</v>
      </c>
      <c r="Z322" s="80">
        <v>0</v>
      </c>
      <c r="AA322" s="80">
        <v>0</v>
      </c>
      <c r="AB322" s="80">
        <v>0</v>
      </c>
      <c r="AC322" s="80">
        <v>0</v>
      </c>
      <c r="AD322" s="80">
        <v>0</v>
      </c>
      <c r="AE322" s="80">
        <v>0</v>
      </c>
      <c r="AF322" s="80">
        <v>0</v>
      </c>
    </row>
    <row r="323" spans="1:32" hidden="1" x14ac:dyDescent="0.2">
      <c r="A323" t="s">
        <v>29</v>
      </c>
      <c r="F323" t="s">
        <v>8</v>
      </c>
      <c r="G323" t="s">
        <v>29</v>
      </c>
      <c r="H323" s="80">
        <v>0</v>
      </c>
      <c r="I323" s="80">
        <v>0</v>
      </c>
      <c r="J323" s="80">
        <v>0</v>
      </c>
      <c r="K323" s="80">
        <v>0</v>
      </c>
      <c r="L323" s="80">
        <v>0</v>
      </c>
      <c r="M323" s="80">
        <v>0</v>
      </c>
      <c r="N323" s="80"/>
      <c r="O323" s="80"/>
      <c r="P323" s="80">
        <v>0</v>
      </c>
      <c r="Q323" s="80">
        <v>0</v>
      </c>
      <c r="R323" s="80">
        <v>0</v>
      </c>
      <c r="S323" s="80">
        <v>0</v>
      </c>
      <c r="T323" s="80">
        <v>0</v>
      </c>
      <c r="U323" s="34"/>
      <c r="V323" s="34"/>
      <c r="W323" s="80">
        <v>0</v>
      </c>
      <c r="X323" s="34"/>
      <c r="Y323" s="80">
        <v>0</v>
      </c>
      <c r="Z323" s="80">
        <v>0</v>
      </c>
      <c r="AA323" s="80">
        <v>0</v>
      </c>
      <c r="AB323" s="80">
        <v>0</v>
      </c>
      <c r="AC323" s="80">
        <v>0</v>
      </c>
      <c r="AD323" s="80">
        <v>0</v>
      </c>
      <c r="AE323" s="80">
        <v>0</v>
      </c>
      <c r="AF323" s="80">
        <v>0</v>
      </c>
    </row>
    <row r="324" spans="1:32" hidden="1" x14ac:dyDescent="0.2">
      <c r="A324" t="s">
        <v>29</v>
      </c>
      <c r="F324" t="s">
        <v>8</v>
      </c>
      <c r="G324" t="s">
        <v>964</v>
      </c>
      <c r="H324" s="80">
        <v>0</v>
      </c>
      <c r="I324" s="80">
        <v>0</v>
      </c>
      <c r="J324" s="80">
        <v>0</v>
      </c>
      <c r="K324" s="80">
        <v>0</v>
      </c>
      <c r="L324" s="80">
        <v>0</v>
      </c>
      <c r="M324" s="80">
        <v>0</v>
      </c>
      <c r="N324" s="80"/>
      <c r="O324" s="80"/>
      <c r="P324" s="80">
        <v>0</v>
      </c>
      <c r="Q324" s="80">
        <v>0</v>
      </c>
      <c r="R324" s="80">
        <v>0</v>
      </c>
      <c r="S324" s="80">
        <v>0</v>
      </c>
      <c r="T324" s="80">
        <v>0</v>
      </c>
      <c r="U324" s="34"/>
      <c r="V324" s="34"/>
      <c r="W324" s="80">
        <v>0</v>
      </c>
      <c r="X324" s="34"/>
      <c r="Y324" s="80">
        <v>0</v>
      </c>
      <c r="Z324" s="80">
        <v>0</v>
      </c>
      <c r="AA324" s="80">
        <v>0</v>
      </c>
      <c r="AB324" s="80">
        <v>0</v>
      </c>
      <c r="AC324" s="80">
        <v>0</v>
      </c>
      <c r="AD324" s="80">
        <v>0</v>
      </c>
      <c r="AE324" s="80">
        <v>0</v>
      </c>
      <c r="AF324" s="80">
        <v>0</v>
      </c>
    </row>
    <row r="325" spans="1:32" hidden="1" x14ac:dyDescent="0.2">
      <c r="A325" t="s">
        <v>29</v>
      </c>
      <c r="F325" t="s">
        <v>8</v>
      </c>
      <c r="G325" t="s">
        <v>295</v>
      </c>
      <c r="H325" s="80">
        <v>0</v>
      </c>
      <c r="I325" s="80">
        <v>0</v>
      </c>
      <c r="J325" s="80">
        <v>0</v>
      </c>
      <c r="K325" s="80">
        <v>0</v>
      </c>
      <c r="L325" s="80">
        <v>0</v>
      </c>
      <c r="M325" s="80">
        <v>0</v>
      </c>
      <c r="N325" s="80"/>
      <c r="O325" s="80"/>
      <c r="P325" s="80">
        <v>0</v>
      </c>
      <c r="Q325" s="80">
        <v>0</v>
      </c>
      <c r="R325" s="80">
        <v>0</v>
      </c>
      <c r="S325" s="80">
        <v>0</v>
      </c>
      <c r="T325" s="80">
        <v>0</v>
      </c>
      <c r="U325" s="34"/>
      <c r="V325" s="34"/>
      <c r="W325" s="80">
        <v>0</v>
      </c>
      <c r="X325" s="34"/>
      <c r="Y325" s="80">
        <v>0</v>
      </c>
      <c r="Z325" s="80">
        <v>0</v>
      </c>
      <c r="AA325" s="80">
        <v>0</v>
      </c>
      <c r="AB325" s="80">
        <v>0</v>
      </c>
      <c r="AC325" s="80">
        <v>0</v>
      </c>
      <c r="AD325" s="80">
        <v>0</v>
      </c>
      <c r="AE325" s="80">
        <v>0</v>
      </c>
      <c r="AF325" s="80">
        <v>0</v>
      </c>
    </row>
    <row r="326" spans="1:32" hidden="1" x14ac:dyDescent="0.2">
      <c r="A326" t="s">
        <v>29</v>
      </c>
      <c r="F326" t="s">
        <v>8</v>
      </c>
      <c r="G326" t="s">
        <v>326</v>
      </c>
      <c r="H326" s="80">
        <v>0</v>
      </c>
      <c r="I326" s="80">
        <v>0</v>
      </c>
      <c r="J326" s="80">
        <v>0</v>
      </c>
      <c r="K326" s="80">
        <v>0</v>
      </c>
      <c r="L326" s="80">
        <v>0</v>
      </c>
      <c r="M326" s="80">
        <v>0</v>
      </c>
      <c r="N326" s="80"/>
      <c r="O326" s="80"/>
      <c r="P326" s="80">
        <v>0</v>
      </c>
      <c r="Q326" s="80">
        <v>0</v>
      </c>
      <c r="R326" s="80">
        <v>0</v>
      </c>
      <c r="S326" s="80">
        <v>0</v>
      </c>
      <c r="T326" s="80">
        <v>0</v>
      </c>
      <c r="U326" s="34"/>
      <c r="V326" s="34"/>
      <c r="W326" s="80">
        <v>0</v>
      </c>
      <c r="X326" s="34"/>
      <c r="Y326" s="80">
        <v>0</v>
      </c>
      <c r="Z326" s="80">
        <v>0</v>
      </c>
      <c r="AA326" s="80">
        <v>0</v>
      </c>
      <c r="AB326" s="80">
        <v>0</v>
      </c>
      <c r="AC326" s="80">
        <v>0</v>
      </c>
      <c r="AD326" s="80">
        <v>0</v>
      </c>
      <c r="AE326" s="80">
        <v>0</v>
      </c>
      <c r="AF326" s="80">
        <v>0</v>
      </c>
    </row>
    <row r="327" spans="1:32" hidden="1" x14ac:dyDescent="0.2">
      <c r="A327" t="s">
        <v>55</v>
      </c>
      <c r="F327" t="s">
        <v>56</v>
      </c>
      <c r="G327" t="s">
        <v>54</v>
      </c>
      <c r="H327" s="80">
        <v>0</v>
      </c>
      <c r="I327" s="80">
        <v>0</v>
      </c>
      <c r="J327" s="80">
        <v>0</v>
      </c>
      <c r="K327" s="80">
        <v>0</v>
      </c>
      <c r="L327" s="80">
        <v>0</v>
      </c>
      <c r="M327" s="80">
        <v>0</v>
      </c>
      <c r="N327" s="80"/>
      <c r="O327" s="80"/>
      <c r="P327" s="80">
        <v>0</v>
      </c>
      <c r="Q327" s="80">
        <v>0</v>
      </c>
      <c r="R327" s="80">
        <v>0</v>
      </c>
      <c r="S327" s="80">
        <v>0</v>
      </c>
      <c r="T327" s="80">
        <v>0</v>
      </c>
      <c r="U327" s="34"/>
      <c r="V327" s="34"/>
      <c r="W327" s="80">
        <v>0</v>
      </c>
      <c r="X327" s="34"/>
      <c r="Y327" s="80">
        <v>0</v>
      </c>
      <c r="Z327" s="80">
        <v>0</v>
      </c>
      <c r="AA327" s="80">
        <v>0</v>
      </c>
      <c r="AB327" s="80">
        <v>0</v>
      </c>
      <c r="AC327" s="80">
        <v>0</v>
      </c>
      <c r="AD327" s="80">
        <v>0</v>
      </c>
      <c r="AE327" s="80">
        <v>0</v>
      </c>
      <c r="AF327" s="80">
        <v>0</v>
      </c>
    </row>
    <row r="328" spans="1:32" hidden="1" x14ac:dyDescent="0.2">
      <c r="A328" t="s">
        <v>55</v>
      </c>
      <c r="F328" t="s">
        <v>56</v>
      </c>
      <c r="G328" t="s">
        <v>69</v>
      </c>
      <c r="H328" s="80">
        <v>0</v>
      </c>
      <c r="I328" s="80">
        <v>0</v>
      </c>
      <c r="J328" s="80">
        <v>0</v>
      </c>
      <c r="K328" s="80">
        <v>0</v>
      </c>
      <c r="L328" s="80">
        <v>0</v>
      </c>
      <c r="M328" s="80">
        <v>0</v>
      </c>
      <c r="N328" s="80"/>
      <c r="O328" s="80"/>
      <c r="P328" s="80">
        <v>0</v>
      </c>
      <c r="Q328" s="80">
        <v>0</v>
      </c>
      <c r="R328" s="80">
        <v>0</v>
      </c>
      <c r="S328" s="80">
        <v>0</v>
      </c>
      <c r="T328" s="80">
        <v>0</v>
      </c>
      <c r="U328" s="34"/>
      <c r="V328" s="34"/>
      <c r="W328" s="80">
        <v>0</v>
      </c>
      <c r="X328" s="34"/>
      <c r="Y328" s="80">
        <v>0</v>
      </c>
      <c r="Z328" s="80">
        <v>0</v>
      </c>
      <c r="AA328" s="80">
        <v>0</v>
      </c>
      <c r="AB328" s="80">
        <v>0</v>
      </c>
      <c r="AC328" s="80">
        <v>0</v>
      </c>
      <c r="AD328" s="80">
        <v>0</v>
      </c>
      <c r="AE328" s="80">
        <v>0</v>
      </c>
      <c r="AF328" s="80">
        <v>0</v>
      </c>
    </row>
    <row r="329" spans="1:32" hidden="1" x14ac:dyDescent="0.2">
      <c r="A329" t="s">
        <v>55</v>
      </c>
      <c r="F329" t="s">
        <v>56</v>
      </c>
      <c r="G329" t="s">
        <v>139</v>
      </c>
      <c r="H329" s="80">
        <v>0</v>
      </c>
      <c r="I329" s="80">
        <v>0</v>
      </c>
      <c r="J329" s="80">
        <v>0</v>
      </c>
      <c r="K329" s="80">
        <v>0</v>
      </c>
      <c r="L329" s="80">
        <v>0</v>
      </c>
      <c r="M329" s="80">
        <v>0</v>
      </c>
      <c r="N329" s="80"/>
      <c r="O329" s="80"/>
      <c r="P329" s="80">
        <v>0</v>
      </c>
      <c r="Q329" s="80">
        <v>0</v>
      </c>
      <c r="R329" s="80">
        <v>0</v>
      </c>
      <c r="S329" s="80">
        <v>0</v>
      </c>
      <c r="T329" s="80">
        <v>0</v>
      </c>
      <c r="U329" s="34"/>
      <c r="V329" s="34"/>
      <c r="W329" s="80">
        <v>0</v>
      </c>
      <c r="X329" s="34"/>
      <c r="Y329" s="80">
        <v>0</v>
      </c>
      <c r="Z329" s="80">
        <v>0</v>
      </c>
      <c r="AA329" s="80">
        <v>0</v>
      </c>
      <c r="AB329" s="80">
        <v>0</v>
      </c>
      <c r="AC329" s="80">
        <v>0</v>
      </c>
      <c r="AD329" s="80">
        <v>0</v>
      </c>
      <c r="AE329" s="80">
        <v>0</v>
      </c>
      <c r="AF329" s="80">
        <v>0</v>
      </c>
    </row>
    <row r="330" spans="1:32" hidden="1" x14ac:dyDescent="0.2">
      <c r="A330" t="s">
        <v>55</v>
      </c>
      <c r="F330" t="s">
        <v>56</v>
      </c>
      <c r="G330" t="s">
        <v>180</v>
      </c>
      <c r="H330" s="80">
        <v>0</v>
      </c>
      <c r="I330" s="80">
        <v>0</v>
      </c>
      <c r="J330" s="80">
        <v>0</v>
      </c>
      <c r="K330" s="80">
        <v>0</v>
      </c>
      <c r="L330" s="80">
        <v>0</v>
      </c>
      <c r="M330" s="80">
        <v>0</v>
      </c>
      <c r="N330" s="80"/>
      <c r="O330" s="80"/>
      <c r="P330" s="80">
        <v>0</v>
      </c>
      <c r="Q330" s="80">
        <v>0</v>
      </c>
      <c r="R330" s="80">
        <v>0</v>
      </c>
      <c r="S330" s="80">
        <v>0</v>
      </c>
      <c r="T330" s="80">
        <v>0</v>
      </c>
      <c r="U330" s="34"/>
      <c r="V330" s="34"/>
      <c r="W330" s="80">
        <v>0</v>
      </c>
      <c r="X330" s="34"/>
      <c r="Y330" s="80">
        <v>0</v>
      </c>
      <c r="Z330" s="80">
        <v>0</v>
      </c>
      <c r="AA330" s="80">
        <v>0</v>
      </c>
      <c r="AB330" s="80">
        <v>0</v>
      </c>
      <c r="AC330" s="80">
        <v>0</v>
      </c>
      <c r="AD330" s="80">
        <v>0</v>
      </c>
      <c r="AE330" s="80">
        <v>0</v>
      </c>
      <c r="AF330" s="80">
        <v>0</v>
      </c>
    </row>
    <row r="331" spans="1:32" hidden="1" x14ac:dyDescent="0.2">
      <c r="A331" t="s">
        <v>55</v>
      </c>
      <c r="F331" t="s">
        <v>56</v>
      </c>
      <c r="G331" t="s">
        <v>55</v>
      </c>
      <c r="H331" s="80">
        <v>0</v>
      </c>
      <c r="I331" s="80">
        <v>0</v>
      </c>
      <c r="J331" s="80">
        <v>0</v>
      </c>
      <c r="K331" s="80">
        <v>0</v>
      </c>
      <c r="L331" s="80">
        <v>0</v>
      </c>
      <c r="M331" s="80">
        <v>0</v>
      </c>
      <c r="N331" s="80"/>
      <c r="O331" s="80"/>
      <c r="P331" s="80">
        <v>0</v>
      </c>
      <c r="Q331" s="80">
        <v>0</v>
      </c>
      <c r="R331" s="80">
        <v>0</v>
      </c>
      <c r="S331" s="80">
        <v>0</v>
      </c>
      <c r="T331" s="80">
        <v>0</v>
      </c>
      <c r="U331" s="34"/>
      <c r="V331" s="34"/>
      <c r="W331" s="80">
        <v>0</v>
      </c>
      <c r="X331" s="34"/>
      <c r="Y331" s="80">
        <v>0</v>
      </c>
      <c r="Z331" s="80">
        <v>0</v>
      </c>
      <c r="AA331" s="80">
        <v>0</v>
      </c>
      <c r="AB331" s="80">
        <v>0</v>
      </c>
      <c r="AC331" s="80">
        <v>0</v>
      </c>
      <c r="AD331" s="80">
        <v>0</v>
      </c>
      <c r="AE331" s="80">
        <v>0</v>
      </c>
      <c r="AF331" s="80">
        <v>0</v>
      </c>
    </row>
    <row r="332" spans="1:32" hidden="1" x14ac:dyDescent="0.2">
      <c r="A332" t="s">
        <v>55</v>
      </c>
      <c r="F332" t="s">
        <v>56</v>
      </c>
      <c r="G332" t="s">
        <v>280</v>
      </c>
      <c r="H332" s="80">
        <v>0</v>
      </c>
      <c r="I332" s="80">
        <v>0</v>
      </c>
      <c r="J332" s="80">
        <v>0</v>
      </c>
      <c r="K332" s="80">
        <v>0</v>
      </c>
      <c r="L332" s="80">
        <v>0</v>
      </c>
      <c r="M332" s="80">
        <v>0</v>
      </c>
      <c r="N332" s="80"/>
      <c r="O332" s="80"/>
      <c r="P332" s="80">
        <v>0</v>
      </c>
      <c r="Q332" s="80">
        <v>0</v>
      </c>
      <c r="R332" s="80">
        <v>0</v>
      </c>
      <c r="S332" s="80">
        <v>0</v>
      </c>
      <c r="T332" s="80">
        <v>0</v>
      </c>
      <c r="U332" s="34"/>
      <c r="V332" s="34"/>
      <c r="W332" s="80">
        <v>0</v>
      </c>
      <c r="X332" s="34"/>
      <c r="Y332" s="80">
        <v>0</v>
      </c>
      <c r="Z332" s="80">
        <v>0</v>
      </c>
      <c r="AA332" s="80">
        <v>0</v>
      </c>
      <c r="AB332" s="80">
        <v>0</v>
      </c>
      <c r="AC332" s="80">
        <v>0</v>
      </c>
      <c r="AD332" s="80">
        <v>0</v>
      </c>
      <c r="AE332" s="80">
        <v>0</v>
      </c>
      <c r="AF332" s="80">
        <v>0</v>
      </c>
    </row>
    <row r="333" spans="1:32" hidden="1" x14ac:dyDescent="0.2">
      <c r="A333" t="s">
        <v>55</v>
      </c>
      <c r="F333" t="s">
        <v>56</v>
      </c>
      <c r="G333" t="s">
        <v>284</v>
      </c>
      <c r="H333" s="80">
        <v>0</v>
      </c>
      <c r="I333" s="80">
        <v>0</v>
      </c>
      <c r="J333" s="80">
        <v>0</v>
      </c>
      <c r="K333" s="80">
        <v>0</v>
      </c>
      <c r="L333" s="80">
        <v>0</v>
      </c>
      <c r="M333" s="80">
        <v>0</v>
      </c>
      <c r="N333" s="80"/>
      <c r="O333" s="80"/>
      <c r="P333" s="80">
        <v>0</v>
      </c>
      <c r="Q333" s="80">
        <v>0</v>
      </c>
      <c r="R333" s="80">
        <v>0</v>
      </c>
      <c r="S333" s="80">
        <v>0</v>
      </c>
      <c r="T333" s="80">
        <v>0</v>
      </c>
      <c r="U333" s="34"/>
      <c r="V333" s="34"/>
      <c r="W333" s="80">
        <v>0</v>
      </c>
      <c r="X333" s="34"/>
      <c r="Y333" s="80">
        <v>0</v>
      </c>
      <c r="Z333" s="80">
        <v>0</v>
      </c>
      <c r="AA333" s="80">
        <v>0</v>
      </c>
      <c r="AB333" s="80">
        <v>0</v>
      </c>
      <c r="AC333" s="80">
        <v>0</v>
      </c>
      <c r="AD333" s="80">
        <v>0</v>
      </c>
      <c r="AE333" s="80">
        <v>0</v>
      </c>
      <c r="AF333" s="80">
        <v>0</v>
      </c>
    </row>
    <row r="334" spans="1:32" hidden="1" x14ac:dyDescent="0.2">
      <c r="A334" t="s">
        <v>62</v>
      </c>
      <c r="F334" t="s">
        <v>8</v>
      </c>
      <c r="G334" t="s">
        <v>941</v>
      </c>
      <c r="H334" s="80">
        <v>0</v>
      </c>
      <c r="I334" s="80">
        <v>0</v>
      </c>
      <c r="J334" s="80">
        <v>0</v>
      </c>
      <c r="K334" s="80">
        <v>0</v>
      </c>
      <c r="L334" s="80">
        <v>0</v>
      </c>
      <c r="M334" s="80">
        <v>0</v>
      </c>
      <c r="N334" s="80"/>
      <c r="O334" s="80"/>
      <c r="P334" s="80">
        <v>0</v>
      </c>
      <c r="Q334" s="80">
        <v>0</v>
      </c>
      <c r="R334" s="80">
        <v>0</v>
      </c>
      <c r="S334" s="80">
        <v>0</v>
      </c>
      <c r="T334" s="80">
        <v>0</v>
      </c>
      <c r="U334" s="34"/>
      <c r="V334" s="34"/>
      <c r="W334" s="80">
        <v>0</v>
      </c>
      <c r="X334" s="34"/>
      <c r="Y334" s="80">
        <v>0</v>
      </c>
      <c r="Z334" s="80">
        <v>0</v>
      </c>
      <c r="AA334" s="80">
        <v>0</v>
      </c>
      <c r="AB334" s="80">
        <v>0</v>
      </c>
      <c r="AC334" s="80">
        <v>0</v>
      </c>
      <c r="AD334" s="80">
        <v>0</v>
      </c>
      <c r="AE334" s="80">
        <v>0</v>
      </c>
      <c r="AF334" s="80">
        <v>0</v>
      </c>
    </row>
    <row r="335" spans="1:32" hidden="1" x14ac:dyDescent="0.2">
      <c r="A335" t="s">
        <v>62</v>
      </c>
      <c r="F335" t="s">
        <v>8</v>
      </c>
      <c r="G335" t="s">
        <v>97</v>
      </c>
      <c r="H335" s="80">
        <v>0</v>
      </c>
      <c r="I335" s="80">
        <v>0</v>
      </c>
      <c r="J335" s="80">
        <v>0</v>
      </c>
      <c r="K335" s="80">
        <v>0</v>
      </c>
      <c r="L335" s="80">
        <v>0</v>
      </c>
      <c r="M335" s="80">
        <v>0</v>
      </c>
      <c r="N335" s="80"/>
      <c r="O335" s="80"/>
      <c r="P335" s="80">
        <v>0</v>
      </c>
      <c r="Q335" s="80">
        <v>0</v>
      </c>
      <c r="R335" s="80">
        <v>0</v>
      </c>
      <c r="S335" s="80">
        <v>0</v>
      </c>
      <c r="T335" s="80">
        <v>0</v>
      </c>
      <c r="U335" s="34"/>
      <c r="V335" s="34"/>
      <c r="W335" s="80">
        <v>0</v>
      </c>
      <c r="X335" s="34"/>
      <c r="Y335" s="80">
        <v>0</v>
      </c>
      <c r="Z335" s="80">
        <v>0</v>
      </c>
      <c r="AA335" s="80">
        <v>0</v>
      </c>
      <c r="AB335" s="80">
        <v>0</v>
      </c>
      <c r="AC335" s="80">
        <v>0</v>
      </c>
      <c r="AD335" s="80">
        <v>0</v>
      </c>
      <c r="AE335" s="80">
        <v>0</v>
      </c>
      <c r="AF335" s="80">
        <v>0</v>
      </c>
    </row>
    <row r="336" spans="1:32" hidden="1" x14ac:dyDescent="0.2">
      <c r="A336" t="s">
        <v>62</v>
      </c>
      <c r="F336" t="s">
        <v>8</v>
      </c>
      <c r="G336" t="s">
        <v>135</v>
      </c>
      <c r="H336" s="80">
        <v>0</v>
      </c>
      <c r="I336" s="80">
        <v>0</v>
      </c>
      <c r="J336" s="80">
        <v>0</v>
      </c>
      <c r="K336" s="80">
        <v>0</v>
      </c>
      <c r="L336" s="80">
        <v>0</v>
      </c>
      <c r="M336" s="80">
        <v>0</v>
      </c>
      <c r="N336" s="80"/>
      <c r="O336" s="80"/>
      <c r="P336" s="80">
        <v>0</v>
      </c>
      <c r="Q336" s="80">
        <v>0</v>
      </c>
      <c r="R336" s="80">
        <v>0</v>
      </c>
      <c r="S336" s="80">
        <v>0</v>
      </c>
      <c r="T336" s="80">
        <v>0</v>
      </c>
      <c r="U336" s="34"/>
      <c r="V336" s="34"/>
      <c r="W336" s="80">
        <v>0</v>
      </c>
      <c r="X336" s="34"/>
      <c r="Y336" s="80">
        <v>0</v>
      </c>
      <c r="Z336" s="80">
        <v>0</v>
      </c>
      <c r="AA336" s="80">
        <v>0</v>
      </c>
      <c r="AB336" s="80">
        <v>0</v>
      </c>
      <c r="AC336" s="80">
        <v>0</v>
      </c>
      <c r="AD336" s="80">
        <v>0</v>
      </c>
      <c r="AE336" s="80">
        <v>0</v>
      </c>
      <c r="AF336" s="80">
        <v>0</v>
      </c>
    </row>
    <row r="337" spans="1:32" hidden="1" x14ac:dyDescent="0.2">
      <c r="A337" t="s">
        <v>62</v>
      </c>
      <c r="F337" t="s">
        <v>8</v>
      </c>
      <c r="G337" t="s">
        <v>951</v>
      </c>
      <c r="H337" s="80">
        <v>0</v>
      </c>
      <c r="I337" s="80">
        <v>0</v>
      </c>
      <c r="J337" s="80">
        <v>0</v>
      </c>
      <c r="K337" s="80">
        <v>0</v>
      </c>
      <c r="L337" s="80">
        <v>0</v>
      </c>
      <c r="M337" s="80">
        <v>0</v>
      </c>
      <c r="N337" s="80"/>
      <c r="O337" s="80"/>
      <c r="P337" s="80">
        <v>0</v>
      </c>
      <c r="Q337" s="80">
        <v>0</v>
      </c>
      <c r="R337" s="80">
        <v>0</v>
      </c>
      <c r="S337" s="80">
        <v>0</v>
      </c>
      <c r="T337" s="80">
        <v>0</v>
      </c>
      <c r="U337" s="34"/>
      <c r="V337" s="34"/>
      <c r="W337" s="80">
        <v>0</v>
      </c>
      <c r="X337" s="34"/>
      <c r="Y337" s="80">
        <v>0</v>
      </c>
      <c r="Z337" s="80">
        <v>0</v>
      </c>
      <c r="AA337" s="80">
        <v>0</v>
      </c>
      <c r="AB337" s="80">
        <v>0</v>
      </c>
      <c r="AC337" s="80">
        <v>0</v>
      </c>
      <c r="AD337" s="80">
        <v>0</v>
      </c>
      <c r="AE337" s="80">
        <v>0</v>
      </c>
      <c r="AF337" s="80">
        <v>0</v>
      </c>
    </row>
    <row r="338" spans="1:32" s="79" customFormat="1" x14ac:dyDescent="0.2">
      <c r="A338" s="79" t="s">
        <v>62</v>
      </c>
      <c r="F338" s="79" t="s">
        <v>8</v>
      </c>
      <c r="G338" s="79" t="s">
        <v>1063</v>
      </c>
      <c r="H338" s="81">
        <v>2450</v>
      </c>
      <c r="I338" s="81">
        <v>0</v>
      </c>
      <c r="J338" s="81">
        <v>0</v>
      </c>
      <c r="K338" s="81">
        <v>0</v>
      </c>
      <c r="L338" s="81">
        <v>2450</v>
      </c>
      <c r="M338" s="81">
        <v>-0.10669244704570791</v>
      </c>
      <c r="N338" s="81"/>
      <c r="O338" s="81"/>
      <c r="P338" s="81">
        <v>1699</v>
      </c>
      <c r="Q338" s="81">
        <v>0</v>
      </c>
      <c r="R338" s="81">
        <v>0</v>
      </c>
      <c r="S338" s="81">
        <v>0</v>
      </c>
      <c r="T338" s="81">
        <v>1699</v>
      </c>
      <c r="U338" s="81"/>
      <c r="V338" s="81"/>
      <c r="W338" s="81">
        <v>-7.0270493837372813E-2</v>
      </c>
      <c r="X338" s="81"/>
      <c r="Y338" s="81">
        <v>1692</v>
      </c>
      <c r="Z338" s="81">
        <v>0</v>
      </c>
      <c r="AA338" s="81">
        <v>1692</v>
      </c>
      <c r="AB338" s="81">
        <v>-6.1339907192575406E-2</v>
      </c>
      <c r="AC338" s="81">
        <v>4205</v>
      </c>
      <c r="AD338" s="81">
        <v>0</v>
      </c>
      <c r="AE338" s="81">
        <v>4205</v>
      </c>
      <c r="AF338" s="81">
        <v>-0.26571879936808845</v>
      </c>
    </row>
    <row r="339" spans="1:32" hidden="1" x14ac:dyDescent="0.2">
      <c r="A339" t="s">
        <v>62</v>
      </c>
      <c r="F339" t="s">
        <v>8</v>
      </c>
      <c r="G339" t="s">
        <v>183</v>
      </c>
      <c r="H339" s="80">
        <v>0</v>
      </c>
      <c r="I339" s="80">
        <v>0</v>
      </c>
      <c r="J339" s="80">
        <v>0</v>
      </c>
      <c r="K339" s="80">
        <v>0</v>
      </c>
      <c r="L339" s="80">
        <v>0</v>
      </c>
      <c r="M339" s="80">
        <v>0</v>
      </c>
      <c r="N339" s="80"/>
      <c r="O339" s="80"/>
      <c r="P339" s="80">
        <v>0</v>
      </c>
      <c r="Q339" s="80">
        <v>0</v>
      </c>
      <c r="R339" s="80">
        <v>0</v>
      </c>
      <c r="S339" s="80">
        <v>0</v>
      </c>
      <c r="T339" s="80">
        <v>0</v>
      </c>
      <c r="U339" s="34"/>
      <c r="V339" s="34"/>
      <c r="W339" s="80">
        <v>0</v>
      </c>
      <c r="X339" s="34"/>
      <c r="Y339" s="80">
        <v>0</v>
      </c>
      <c r="Z339" s="80">
        <v>0</v>
      </c>
      <c r="AA339" s="80">
        <v>0</v>
      </c>
      <c r="AB339" s="80">
        <v>0</v>
      </c>
      <c r="AC339" s="80">
        <v>0</v>
      </c>
      <c r="AD339" s="80">
        <v>0</v>
      </c>
      <c r="AE339" s="80">
        <v>0</v>
      </c>
      <c r="AF339" s="80">
        <v>0</v>
      </c>
    </row>
    <row r="340" spans="1:32" hidden="1" x14ac:dyDescent="0.2">
      <c r="A340" t="s">
        <v>62</v>
      </c>
      <c r="F340" t="s">
        <v>8</v>
      </c>
      <c r="G340" t="s">
        <v>195</v>
      </c>
      <c r="H340" s="80">
        <v>0</v>
      </c>
      <c r="I340" s="80">
        <v>0</v>
      </c>
      <c r="J340" s="80">
        <v>0</v>
      </c>
      <c r="K340" s="80">
        <v>0</v>
      </c>
      <c r="L340" s="80">
        <v>0</v>
      </c>
      <c r="M340" s="80">
        <v>0</v>
      </c>
      <c r="N340" s="80"/>
      <c r="O340" s="80"/>
      <c r="P340" s="80">
        <v>0</v>
      </c>
      <c r="Q340" s="80">
        <v>0</v>
      </c>
      <c r="R340" s="80">
        <v>0</v>
      </c>
      <c r="S340" s="80">
        <v>0</v>
      </c>
      <c r="T340" s="80">
        <v>0</v>
      </c>
      <c r="U340" s="34"/>
      <c r="V340" s="34"/>
      <c r="W340" s="80">
        <v>0</v>
      </c>
      <c r="X340" s="34"/>
      <c r="Y340" s="80">
        <v>0</v>
      </c>
      <c r="Z340" s="80">
        <v>0</v>
      </c>
      <c r="AA340" s="80">
        <v>0</v>
      </c>
      <c r="AB340" s="80">
        <v>0</v>
      </c>
      <c r="AC340" s="80">
        <v>0</v>
      </c>
      <c r="AD340" s="80">
        <v>0</v>
      </c>
      <c r="AE340" s="80">
        <v>0</v>
      </c>
      <c r="AF340" s="80">
        <v>0</v>
      </c>
    </row>
    <row r="341" spans="1:32" hidden="1" x14ac:dyDescent="0.2">
      <c r="A341" t="s">
        <v>62</v>
      </c>
      <c r="F341" t="s">
        <v>8</v>
      </c>
      <c r="G341" t="s">
        <v>199</v>
      </c>
      <c r="H341" s="80">
        <v>0</v>
      </c>
      <c r="I341" s="80">
        <v>0</v>
      </c>
      <c r="J341" s="80">
        <v>0</v>
      </c>
      <c r="K341" s="80">
        <v>0</v>
      </c>
      <c r="L341" s="80">
        <v>0</v>
      </c>
      <c r="M341" s="80">
        <v>0</v>
      </c>
      <c r="N341" s="80"/>
      <c r="O341" s="80"/>
      <c r="P341" s="80">
        <v>0</v>
      </c>
      <c r="Q341" s="80">
        <v>0</v>
      </c>
      <c r="R341" s="80">
        <v>0</v>
      </c>
      <c r="S341" s="80">
        <v>0</v>
      </c>
      <c r="T341" s="80">
        <v>0</v>
      </c>
      <c r="U341" s="34"/>
      <c r="V341" s="34"/>
      <c r="W341" s="80">
        <v>0</v>
      </c>
      <c r="X341" s="34"/>
      <c r="Y341" s="80">
        <v>0</v>
      </c>
      <c r="Z341" s="80">
        <v>0</v>
      </c>
      <c r="AA341" s="80">
        <v>0</v>
      </c>
      <c r="AB341" s="80">
        <v>0</v>
      </c>
      <c r="AC341" s="80">
        <v>0</v>
      </c>
      <c r="AD341" s="80">
        <v>0</v>
      </c>
      <c r="AE341" s="80">
        <v>0</v>
      </c>
      <c r="AF341" s="80">
        <v>0</v>
      </c>
    </row>
    <row r="342" spans="1:32" hidden="1" x14ac:dyDescent="0.2">
      <c r="A342" t="s">
        <v>62</v>
      </c>
      <c r="F342" t="s">
        <v>8</v>
      </c>
      <c r="G342" t="s">
        <v>204</v>
      </c>
      <c r="H342" s="80">
        <v>0</v>
      </c>
      <c r="I342" s="80">
        <v>0</v>
      </c>
      <c r="J342" s="80">
        <v>0</v>
      </c>
      <c r="K342" s="80">
        <v>0</v>
      </c>
      <c r="L342" s="80">
        <v>0</v>
      </c>
      <c r="M342" s="80">
        <v>0</v>
      </c>
      <c r="N342" s="80"/>
      <c r="O342" s="80"/>
      <c r="P342" s="80">
        <v>0</v>
      </c>
      <c r="Q342" s="80">
        <v>0</v>
      </c>
      <c r="R342" s="80">
        <v>0</v>
      </c>
      <c r="S342" s="80">
        <v>0</v>
      </c>
      <c r="T342" s="80">
        <v>0</v>
      </c>
      <c r="U342" s="34"/>
      <c r="V342" s="34"/>
      <c r="W342" s="80">
        <v>0</v>
      </c>
      <c r="X342" s="34"/>
      <c r="Y342" s="80">
        <v>0</v>
      </c>
      <c r="Z342" s="80">
        <v>0</v>
      </c>
      <c r="AA342" s="80">
        <v>0</v>
      </c>
      <c r="AB342" s="80">
        <v>0</v>
      </c>
      <c r="AC342" s="80">
        <v>0</v>
      </c>
      <c r="AD342" s="80">
        <v>0</v>
      </c>
      <c r="AE342" s="80">
        <v>0</v>
      </c>
      <c r="AF342" s="80">
        <v>0</v>
      </c>
    </row>
    <row r="343" spans="1:32" hidden="1" x14ac:dyDescent="0.2">
      <c r="A343" t="s">
        <v>62</v>
      </c>
      <c r="F343" t="s">
        <v>8</v>
      </c>
      <c r="G343" t="s">
        <v>206</v>
      </c>
      <c r="H343" s="80">
        <v>0</v>
      </c>
      <c r="I343" s="80">
        <v>0</v>
      </c>
      <c r="J343" s="80">
        <v>0</v>
      </c>
      <c r="K343" s="80">
        <v>0</v>
      </c>
      <c r="L343" s="80">
        <v>0</v>
      </c>
      <c r="M343" s="80">
        <v>0</v>
      </c>
      <c r="N343" s="80"/>
      <c r="O343" s="80"/>
      <c r="P343" s="80">
        <v>0</v>
      </c>
      <c r="Q343" s="80">
        <v>0</v>
      </c>
      <c r="R343" s="80">
        <v>0</v>
      </c>
      <c r="S343" s="80">
        <v>0</v>
      </c>
      <c r="T343" s="80">
        <v>0</v>
      </c>
      <c r="U343" s="34"/>
      <c r="V343" s="34"/>
      <c r="W343" s="80">
        <v>0</v>
      </c>
      <c r="X343" s="34"/>
      <c r="Y343" s="80">
        <v>0</v>
      </c>
      <c r="Z343" s="80">
        <v>0</v>
      </c>
      <c r="AA343" s="80">
        <v>0</v>
      </c>
      <c r="AB343" s="80">
        <v>0</v>
      </c>
      <c r="AC343" s="80">
        <v>0</v>
      </c>
      <c r="AD343" s="80">
        <v>0</v>
      </c>
      <c r="AE343" s="80">
        <v>0</v>
      </c>
      <c r="AF343" s="80">
        <v>0</v>
      </c>
    </row>
    <row r="344" spans="1:32" hidden="1" x14ac:dyDescent="0.2">
      <c r="A344" t="s">
        <v>62</v>
      </c>
      <c r="F344" t="s">
        <v>8</v>
      </c>
      <c r="G344" t="s">
        <v>227</v>
      </c>
      <c r="H344" s="80">
        <v>0</v>
      </c>
      <c r="I344" s="80">
        <v>0</v>
      </c>
      <c r="J344" s="80">
        <v>0</v>
      </c>
      <c r="K344" s="80">
        <v>0</v>
      </c>
      <c r="L344" s="80">
        <v>0</v>
      </c>
      <c r="M344" s="80">
        <v>0</v>
      </c>
      <c r="N344" s="80"/>
      <c r="O344" s="80"/>
      <c r="P344" s="80">
        <v>0</v>
      </c>
      <c r="Q344" s="80">
        <v>0</v>
      </c>
      <c r="R344" s="80">
        <v>0</v>
      </c>
      <c r="S344" s="80">
        <v>0</v>
      </c>
      <c r="T344" s="80">
        <v>0</v>
      </c>
      <c r="U344" s="34"/>
      <c r="V344" s="34"/>
      <c r="W344" s="80">
        <v>0</v>
      </c>
      <c r="X344" s="34"/>
      <c r="Y344" s="80">
        <v>0</v>
      </c>
      <c r="Z344" s="80">
        <v>0</v>
      </c>
      <c r="AA344" s="80">
        <v>0</v>
      </c>
      <c r="AB344" s="80">
        <v>0</v>
      </c>
      <c r="AC344" s="80">
        <v>0</v>
      </c>
      <c r="AD344" s="80">
        <v>0</v>
      </c>
      <c r="AE344" s="80">
        <v>0</v>
      </c>
      <c r="AF344" s="80">
        <v>0</v>
      </c>
    </row>
    <row r="345" spans="1:32" hidden="1" x14ac:dyDescent="0.2">
      <c r="A345" t="s">
        <v>62</v>
      </c>
      <c r="F345" t="s">
        <v>8</v>
      </c>
      <c r="G345" t="s">
        <v>271</v>
      </c>
      <c r="H345" s="80">
        <v>0</v>
      </c>
      <c r="I345" s="80">
        <v>0</v>
      </c>
      <c r="J345" s="80">
        <v>0</v>
      </c>
      <c r="K345" s="80">
        <v>0</v>
      </c>
      <c r="L345" s="80">
        <v>0</v>
      </c>
      <c r="M345" s="80">
        <v>0</v>
      </c>
      <c r="N345" s="80"/>
      <c r="O345" s="80"/>
      <c r="P345" s="80">
        <v>0</v>
      </c>
      <c r="Q345" s="80">
        <v>0</v>
      </c>
      <c r="R345" s="80">
        <v>0</v>
      </c>
      <c r="S345" s="80">
        <v>0</v>
      </c>
      <c r="T345" s="80">
        <v>0</v>
      </c>
      <c r="U345" s="34"/>
      <c r="V345" s="34"/>
      <c r="W345" s="80">
        <v>0</v>
      </c>
      <c r="X345" s="34"/>
      <c r="Y345" s="80">
        <v>0</v>
      </c>
      <c r="Z345" s="80">
        <v>0</v>
      </c>
      <c r="AA345" s="80">
        <v>0</v>
      </c>
      <c r="AB345" s="80">
        <v>0</v>
      </c>
      <c r="AC345" s="80">
        <v>0</v>
      </c>
      <c r="AD345" s="80">
        <v>0</v>
      </c>
      <c r="AE345" s="80">
        <v>0</v>
      </c>
      <c r="AF345" s="80">
        <v>0</v>
      </c>
    </row>
    <row r="346" spans="1:32" hidden="1" x14ac:dyDescent="0.2">
      <c r="A346" t="s">
        <v>62</v>
      </c>
      <c r="F346" t="s">
        <v>8</v>
      </c>
      <c r="G346" t="s">
        <v>62</v>
      </c>
      <c r="H346" s="80">
        <v>0</v>
      </c>
      <c r="I346" s="80">
        <v>0</v>
      </c>
      <c r="J346" s="80">
        <v>0</v>
      </c>
      <c r="K346" s="80">
        <v>0</v>
      </c>
      <c r="L346" s="80">
        <v>0</v>
      </c>
      <c r="M346" s="80">
        <v>0</v>
      </c>
      <c r="N346" s="80"/>
      <c r="O346" s="80"/>
      <c r="P346" s="80">
        <v>0</v>
      </c>
      <c r="Q346" s="80">
        <v>0</v>
      </c>
      <c r="R346" s="80">
        <v>0</v>
      </c>
      <c r="S346" s="80">
        <v>0</v>
      </c>
      <c r="T346" s="80">
        <v>0</v>
      </c>
      <c r="U346" s="34"/>
      <c r="V346" s="34"/>
      <c r="W346" s="80">
        <v>0</v>
      </c>
      <c r="X346" s="34"/>
      <c r="Y346" s="80">
        <v>0</v>
      </c>
      <c r="Z346" s="80">
        <v>0</v>
      </c>
      <c r="AA346" s="80">
        <v>0</v>
      </c>
      <c r="AB346" s="80">
        <v>0</v>
      </c>
      <c r="AC346" s="80">
        <v>0</v>
      </c>
      <c r="AD346" s="80">
        <v>0</v>
      </c>
      <c r="AE346" s="80">
        <v>0</v>
      </c>
      <c r="AF346" s="80">
        <v>0</v>
      </c>
    </row>
    <row r="347" spans="1:32" hidden="1" x14ac:dyDescent="0.2">
      <c r="A347" t="s">
        <v>62</v>
      </c>
      <c r="F347" t="s">
        <v>8</v>
      </c>
      <c r="G347" t="s">
        <v>281</v>
      </c>
      <c r="H347" s="80">
        <v>0</v>
      </c>
      <c r="I347" s="80">
        <v>0</v>
      </c>
      <c r="J347" s="80">
        <v>0</v>
      </c>
      <c r="K347" s="80">
        <v>0</v>
      </c>
      <c r="L347" s="80">
        <v>0</v>
      </c>
      <c r="M347" s="80">
        <v>0</v>
      </c>
      <c r="N347" s="80"/>
      <c r="O347" s="80"/>
      <c r="P347" s="80">
        <v>0</v>
      </c>
      <c r="Q347" s="80">
        <v>0</v>
      </c>
      <c r="R347" s="80">
        <v>0</v>
      </c>
      <c r="S347" s="80">
        <v>0</v>
      </c>
      <c r="T347" s="80">
        <v>0</v>
      </c>
      <c r="U347" s="34"/>
      <c r="V347" s="34"/>
      <c r="W347" s="80">
        <v>0</v>
      </c>
      <c r="X347" s="34"/>
      <c r="Y347" s="80">
        <v>0</v>
      </c>
      <c r="Z347" s="80">
        <v>0</v>
      </c>
      <c r="AA347" s="80">
        <v>0</v>
      </c>
      <c r="AB347" s="80">
        <v>0</v>
      </c>
      <c r="AC347" s="80">
        <v>0</v>
      </c>
      <c r="AD347" s="80">
        <v>0</v>
      </c>
      <c r="AE347" s="80">
        <v>0</v>
      </c>
      <c r="AF347" s="80">
        <v>0</v>
      </c>
    </row>
    <row r="348" spans="1:32" hidden="1" x14ac:dyDescent="0.2">
      <c r="A348" t="s">
        <v>62</v>
      </c>
      <c r="F348" t="s">
        <v>8</v>
      </c>
      <c r="G348" t="s">
        <v>1017</v>
      </c>
      <c r="H348" s="80">
        <v>0</v>
      </c>
      <c r="I348" s="80">
        <v>0</v>
      </c>
      <c r="J348" s="80">
        <v>0</v>
      </c>
      <c r="K348" s="80">
        <v>0</v>
      </c>
      <c r="L348" s="80">
        <v>0</v>
      </c>
      <c r="M348" s="80">
        <v>0</v>
      </c>
      <c r="N348" s="80"/>
      <c r="O348" s="80"/>
      <c r="P348" s="80">
        <v>0</v>
      </c>
      <c r="Q348" s="80">
        <v>0</v>
      </c>
      <c r="R348" s="80">
        <v>0</v>
      </c>
      <c r="S348" s="80">
        <v>0</v>
      </c>
      <c r="T348" s="80">
        <v>0</v>
      </c>
      <c r="U348" s="34"/>
      <c r="V348" s="34"/>
      <c r="W348" s="80">
        <v>0</v>
      </c>
      <c r="X348" s="34"/>
      <c r="Y348" s="80">
        <v>0</v>
      </c>
      <c r="Z348" s="80">
        <v>0</v>
      </c>
      <c r="AA348" s="80">
        <v>0</v>
      </c>
      <c r="AB348" s="80">
        <v>0</v>
      </c>
      <c r="AC348" s="80">
        <v>0</v>
      </c>
      <c r="AD348" s="80">
        <v>0</v>
      </c>
      <c r="AE348" s="80">
        <v>0</v>
      </c>
      <c r="AF348" s="80">
        <v>0</v>
      </c>
    </row>
    <row r="349" spans="1:32" hidden="1" x14ac:dyDescent="0.2">
      <c r="A349" t="s">
        <v>62</v>
      </c>
      <c r="F349" t="s">
        <v>8</v>
      </c>
      <c r="G349" t="s">
        <v>299</v>
      </c>
      <c r="H349" s="80">
        <v>0</v>
      </c>
      <c r="I349" s="80">
        <v>0</v>
      </c>
      <c r="J349" s="80">
        <v>0</v>
      </c>
      <c r="K349" s="80">
        <v>0</v>
      </c>
      <c r="L349" s="80">
        <v>0</v>
      </c>
      <c r="M349" s="80">
        <v>0</v>
      </c>
      <c r="N349" s="80"/>
      <c r="O349" s="80"/>
      <c r="P349" s="80">
        <v>0</v>
      </c>
      <c r="Q349" s="80">
        <v>0</v>
      </c>
      <c r="R349" s="80">
        <v>0</v>
      </c>
      <c r="S349" s="80">
        <v>0</v>
      </c>
      <c r="T349" s="80">
        <v>0</v>
      </c>
      <c r="U349" s="34"/>
      <c r="V349" s="34"/>
      <c r="W349" s="80">
        <v>0</v>
      </c>
      <c r="X349" s="34"/>
      <c r="Y349" s="80">
        <v>0</v>
      </c>
      <c r="Z349" s="80">
        <v>0</v>
      </c>
      <c r="AA349" s="80">
        <v>0</v>
      </c>
      <c r="AB349" s="80">
        <v>0</v>
      </c>
      <c r="AC349" s="80">
        <v>0</v>
      </c>
      <c r="AD349" s="80">
        <v>0</v>
      </c>
      <c r="AE349" s="80">
        <v>0</v>
      </c>
      <c r="AF349" s="80">
        <v>0</v>
      </c>
    </row>
    <row r="350" spans="1:32" hidden="1" x14ac:dyDescent="0.2">
      <c r="A350" t="s">
        <v>64</v>
      </c>
      <c r="F350" t="s">
        <v>26</v>
      </c>
      <c r="G350" t="s">
        <v>63</v>
      </c>
      <c r="H350" s="80">
        <v>0</v>
      </c>
      <c r="I350" s="80">
        <v>0</v>
      </c>
      <c r="J350" s="80">
        <v>0</v>
      </c>
      <c r="K350" s="80">
        <v>0</v>
      </c>
      <c r="L350" s="80">
        <v>0</v>
      </c>
      <c r="M350" s="80">
        <v>0</v>
      </c>
      <c r="N350" s="80"/>
      <c r="O350" s="80"/>
      <c r="P350" s="80">
        <v>0</v>
      </c>
      <c r="Q350" s="80">
        <v>0</v>
      </c>
      <c r="R350" s="80">
        <v>0</v>
      </c>
      <c r="S350" s="80">
        <v>0</v>
      </c>
      <c r="T350" s="80">
        <v>0</v>
      </c>
      <c r="U350" s="34"/>
      <c r="V350" s="34"/>
      <c r="W350" s="80">
        <v>0</v>
      </c>
      <c r="X350" s="34"/>
      <c r="Y350" s="80">
        <v>0</v>
      </c>
      <c r="Z350" s="80">
        <v>0</v>
      </c>
      <c r="AA350" s="80">
        <v>0</v>
      </c>
      <c r="AB350" s="80">
        <v>0</v>
      </c>
      <c r="AC350" s="80">
        <v>0</v>
      </c>
      <c r="AD350" s="80">
        <v>0</v>
      </c>
      <c r="AE350" s="80">
        <v>0</v>
      </c>
      <c r="AF350" s="80">
        <v>0</v>
      </c>
    </row>
    <row r="351" spans="1:32" hidden="1" x14ac:dyDescent="0.2">
      <c r="A351" t="s">
        <v>64</v>
      </c>
      <c r="F351" t="s">
        <v>26</v>
      </c>
      <c r="G351" t="s">
        <v>64</v>
      </c>
      <c r="H351" s="80">
        <v>0</v>
      </c>
      <c r="I351" s="80">
        <v>0</v>
      </c>
      <c r="J351" s="80">
        <v>0</v>
      </c>
      <c r="K351" s="80">
        <v>0</v>
      </c>
      <c r="L351" s="80">
        <v>0</v>
      </c>
      <c r="M351" s="80">
        <v>0</v>
      </c>
      <c r="N351" s="80"/>
      <c r="O351" s="80"/>
      <c r="P351" s="80">
        <v>0</v>
      </c>
      <c r="Q351" s="80">
        <v>0</v>
      </c>
      <c r="R351" s="80">
        <v>0</v>
      </c>
      <c r="S351" s="80">
        <v>0</v>
      </c>
      <c r="T351" s="80">
        <v>0</v>
      </c>
      <c r="U351" s="34"/>
      <c r="V351" s="34"/>
      <c r="W351" s="80">
        <v>0</v>
      </c>
      <c r="X351" s="34"/>
      <c r="Y351" s="80">
        <v>0</v>
      </c>
      <c r="Z351" s="80">
        <v>0</v>
      </c>
      <c r="AA351" s="80">
        <v>0</v>
      </c>
      <c r="AB351" s="80">
        <v>0</v>
      </c>
      <c r="AC351" s="80">
        <v>0</v>
      </c>
      <c r="AD351" s="80">
        <v>0</v>
      </c>
      <c r="AE351" s="80">
        <v>0</v>
      </c>
      <c r="AF351" s="80">
        <v>0</v>
      </c>
    </row>
    <row r="352" spans="1:32" hidden="1" x14ac:dyDescent="0.2">
      <c r="A352" t="s">
        <v>64</v>
      </c>
      <c r="F352" t="s">
        <v>26</v>
      </c>
      <c r="G352" t="s">
        <v>282</v>
      </c>
      <c r="H352" s="80">
        <v>0</v>
      </c>
      <c r="I352" s="80">
        <v>0</v>
      </c>
      <c r="J352" s="80">
        <v>0</v>
      </c>
      <c r="K352" s="80">
        <v>0</v>
      </c>
      <c r="L352" s="80">
        <v>0</v>
      </c>
      <c r="M352" s="80">
        <v>0</v>
      </c>
      <c r="N352" s="80"/>
      <c r="O352" s="80"/>
      <c r="P352" s="80">
        <v>0</v>
      </c>
      <c r="Q352" s="80">
        <v>0</v>
      </c>
      <c r="R352" s="80">
        <v>0</v>
      </c>
      <c r="S352" s="80">
        <v>0</v>
      </c>
      <c r="T352" s="80">
        <v>0</v>
      </c>
      <c r="U352" s="34"/>
      <c r="V352" s="34"/>
      <c r="W352" s="80">
        <v>0</v>
      </c>
      <c r="X352" s="34"/>
      <c r="Y352" s="80">
        <v>0</v>
      </c>
      <c r="Z352" s="80">
        <v>0</v>
      </c>
      <c r="AA352" s="80">
        <v>0</v>
      </c>
      <c r="AB352" s="80">
        <v>0</v>
      </c>
      <c r="AC352" s="80">
        <v>0</v>
      </c>
      <c r="AD352" s="80">
        <v>0</v>
      </c>
      <c r="AE352" s="80">
        <v>0</v>
      </c>
      <c r="AF352" s="80">
        <v>0</v>
      </c>
    </row>
    <row r="353" spans="1:32" hidden="1" x14ac:dyDescent="0.2">
      <c r="A353" t="s">
        <v>64</v>
      </c>
      <c r="F353" t="s">
        <v>26</v>
      </c>
      <c r="G353" t="s">
        <v>1085</v>
      </c>
      <c r="H353" s="80">
        <v>0</v>
      </c>
      <c r="I353" s="80">
        <v>0</v>
      </c>
      <c r="J353" s="80">
        <v>0</v>
      </c>
      <c r="K353" s="80">
        <v>0</v>
      </c>
      <c r="L353" s="80">
        <v>0</v>
      </c>
      <c r="M353" s="80">
        <v>0</v>
      </c>
      <c r="N353" s="80"/>
      <c r="O353" s="80"/>
      <c r="P353" s="80">
        <v>0</v>
      </c>
      <c r="Q353" s="80">
        <v>0</v>
      </c>
      <c r="R353" s="80">
        <v>0</v>
      </c>
      <c r="S353" s="80">
        <v>0</v>
      </c>
      <c r="T353" s="80">
        <v>0</v>
      </c>
      <c r="U353" s="34"/>
      <c r="V353" s="34"/>
      <c r="W353" s="80">
        <v>0</v>
      </c>
      <c r="X353" s="34"/>
      <c r="Y353" s="80">
        <v>0</v>
      </c>
      <c r="Z353" s="80">
        <v>0</v>
      </c>
      <c r="AA353" s="80">
        <v>0</v>
      </c>
      <c r="AB353" s="80">
        <v>0</v>
      </c>
      <c r="AC353" s="80">
        <v>0</v>
      </c>
      <c r="AD353" s="80">
        <v>0</v>
      </c>
      <c r="AE353" s="80">
        <v>0</v>
      </c>
      <c r="AF353" s="80">
        <v>0</v>
      </c>
    </row>
    <row r="354" spans="1:32" hidden="1" x14ac:dyDescent="0.2">
      <c r="A354" t="s">
        <v>19</v>
      </c>
      <c r="F354" t="s">
        <v>13</v>
      </c>
      <c r="G354" t="s">
        <v>18</v>
      </c>
      <c r="H354" s="80">
        <v>0</v>
      </c>
      <c r="I354" s="80">
        <v>0</v>
      </c>
      <c r="J354" s="80">
        <v>0</v>
      </c>
      <c r="K354" s="80">
        <v>0</v>
      </c>
      <c r="L354" s="80">
        <v>0</v>
      </c>
      <c r="M354" s="80">
        <v>0</v>
      </c>
      <c r="N354" s="80"/>
      <c r="O354" s="80"/>
      <c r="P354" s="80">
        <v>0</v>
      </c>
      <c r="Q354" s="80">
        <v>0</v>
      </c>
      <c r="R354" s="80">
        <v>0</v>
      </c>
      <c r="S354" s="80">
        <v>0</v>
      </c>
      <c r="T354" s="80">
        <v>0</v>
      </c>
      <c r="U354" s="34"/>
      <c r="V354" s="34"/>
      <c r="W354" s="80">
        <v>0</v>
      </c>
      <c r="X354" s="34"/>
      <c r="Y354" s="80">
        <v>0</v>
      </c>
      <c r="Z354" s="80">
        <v>0</v>
      </c>
      <c r="AA354" s="80">
        <v>0</v>
      </c>
      <c r="AB354" s="80">
        <v>0</v>
      </c>
      <c r="AC354" s="80">
        <v>0</v>
      </c>
      <c r="AD354" s="80">
        <v>0</v>
      </c>
      <c r="AE354" s="80">
        <v>0</v>
      </c>
      <c r="AF354" s="80">
        <v>0</v>
      </c>
    </row>
    <row r="355" spans="1:32" hidden="1" x14ac:dyDescent="0.2">
      <c r="A355" t="s">
        <v>19</v>
      </c>
      <c r="F355" t="s">
        <v>13</v>
      </c>
      <c r="G355" t="s">
        <v>248</v>
      </c>
      <c r="H355" s="80">
        <v>0</v>
      </c>
      <c r="I355" s="80">
        <v>0</v>
      </c>
      <c r="J355" s="80">
        <v>0</v>
      </c>
      <c r="K355" s="80">
        <v>0</v>
      </c>
      <c r="L355" s="80">
        <v>0</v>
      </c>
      <c r="M355" s="80">
        <v>0</v>
      </c>
      <c r="N355" s="80"/>
      <c r="O355" s="80"/>
      <c r="P355" s="80">
        <v>0</v>
      </c>
      <c r="Q355" s="80">
        <v>0</v>
      </c>
      <c r="R355" s="80">
        <v>0</v>
      </c>
      <c r="S355" s="80">
        <v>0</v>
      </c>
      <c r="T355" s="80">
        <v>0</v>
      </c>
      <c r="U355" s="34"/>
      <c r="V355" s="34"/>
      <c r="W355" s="80">
        <v>0</v>
      </c>
      <c r="X355" s="34"/>
      <c r="Y355" s="80">
        <v>0</v>
      </c>
      <c r="Z355" s="80">
        <v>0</v>
      </c>
      <c r="AA355" s="80">
        <v>0</v>
      </c>
      <c r="AB355" s="80">
        <v>0</v>
      </c>
      <c r="AC355" s="80">
        <v>0</v>
      </c>
      <c r="AD355" s="80">
        <v>0</v>
      </c>
      <c r="AE355" s="80">
        <v>0</v>
      </c>
      <c r="AF355" s="80">
        <v>0</v>
      </c>
    </row>
    <row r="356" spans="1:32" s="79" customFormat="1" x14ac:dyDescent="0.2">
      <c r="A356" s="79" t="s">
        <v>19</v>
      </c>
      <c r="F356" s="79" t="s">
        <v>13</v>
      </c>
      <c r="G356" s="79" t="s">
        <v>1102</v>
      </c>
      <c r="H356" s="81" t="e">
        <v>#N/A</v>
      </c>
      <c r="I356" s="81">
        <v>4</v>
      </c>
      <c r="J356" s="81">
        <v>0</v>
      </c>
      <c r="K356" s="81">
        <v>4</v>
      </c>
      <c r="L356" s="81" t="e">
        <v>#N/A</v>
      </c>
      <c r="M356" s="81" t="e">
        <v>#N/A</v>
      </c>
      <c r="N356" s="81"/>
      <c r="O356" s="81"/>
      <c r="P356" s="81" t="e">
        <v>#N/A</v>
      </c>
      <c r="Q356" s="81">
        <v>9</v>
      </c>
      <c r="R356" s="81">
        <v>0</v>
      </c>
      <c r="S356" s="81">
        <v>9</v>
      </c>
      <c r="T356" s="81" t="e">
        <v>#N/A</v>
      </c>
      <c r="U356" s="81"/>
      <c r="V356" s="81"/>
      <c r="W356" s="81" t="e">
        <v>#N/A</v>
      </c>
      <c r="X356" s="81"/>
      <c r="Y356" s="81" t="e">
        <v>#N/A</v>
      </c>
      <c r="Z356" s="81">
        <v>132</v>
      </c>
      <c r="AA356" s="81" t="e">
        <v>#N/A</v>
      </c>
      <c r="AB356" s="81" t="e">
        <v>#N/A</v>
      </c>
      <c r="AC356" s="81" t="e">
        <v>#N/A</v>
      </c>
      <c r="AD356" s="81">
        <v>1</v>
      </c>
      <c r="AE356" s="81" t="e">
        <v>#N/A</v>
      </c>
      <c r="AF356" s="81" t="e">
        <v>#N/A</v>
      </c>
    </row>
    <row r="357" spans="1:32" hidden="1" x14ac:dyDescent="0.2">
      <c r="A357" t="s">
        <v>19</v>
      </c>
      <c r="F357" t="s">
        <v>13</v>
      </c>
      <c r="G357" t="s">
        <v>288</v>
      </c>
      <c r="H357" s="80">
        <v>0</v>
      </c>
      <c r="I357" s="80">
        <v>0</v>
      </c>
      <c r="J357" s="80">
        <v>0</v>
      </c>
      <c r="K357" s="80">
        <v>0</v>
      </c>
      <c r="L357" s="80">
        <v>0</v>
      </c>
      <c r="M357" s="80">
        <v>0</v>
      </c>
      <c r="N357" s="80"/>
      <c r="O357" s="80"/>
      <c r="P357" s="80">
        <v>0</v>
      </c>
      <c r="Q357" s="80">
        <v>0</v>
      </c>
      <c r="R357" s="80">
        <v>0</v>
      </c>
      <c r="S357" s="80">
        <v>0</v>
      </c>
      <c r="T357" s="80">
        <v>0</v>
      </c>
      <c r="U357" s="34"/>
      <c r="V357" s="34"/>
      <c r="W357" s="80">
        <v>0</v>
      </c>
      <c r="X357" s="34"/>
      <c r="Y357" s="80">
        <v>0</v>
      </c>
      <c r="Z357" s="80">
        <v>0</v>
      </c>
      <c r="AA357" s="80">
        <v>0</v>
      </c>
      <c r="AB357" s="80">
        <v>0</v>
      </c>
      <c r="AC357" s="80">
        <v>0</v>
      </c>
      <c r="AD357" s="80">
        <v>0</v>
      </c>
      <c r="AE357" s="80">
        <v>0</v>
      </c>
      <c r="AF357" s="80">
        <v>0</v>
      </c>
    </row>
    <row r="358" spans="1:32" hidden="1" x14ac:dyDescent="0.2">
      <c r="A358" t="s">
        <v>108</v>
      </c>
      <c r="F358" t="s">
        <v>13</v>
      </c>
      <c r="G358" t="s">
        <v>107</v>
      </c>
      <c r="H358" s="80">
        <v>0</v>
      </c>
      <c r="I358" s="80">
        <v>0</v>
      </c>
      <c r="J358" s="80">
        <v>0</v>
      </c>
      <c r="K358" s="80">
        <v>0</v>
      </c>
      <c r="L358" s="80">
        <v>0</v>
      </c>
      <c r="M358" s="80">
        <v>0</v>
      </c>
      <c r="N358" s="80"/>
      <c r="O358" s="80"/>
      <c r="P358" s="80">
        <v>0</v>
      </c>
      <c r="Q358" s="80">
        <v>0</v>
      </c>
      <c r="R358" s="80">
        <v>0</v>
      </c>
      <c r="S358" s="80">
        <v>0</v>
      </c>
      <c r="T358" s="80">
        <v>0</v>
      </c>
      <c r="U358" s="34"/>
      <c r="V358" s="34"/>
      <c r="W358" s="80">
        <v>0</v>
      </c>
      <c r="X358" s="34"/>
      <c r="Y358" s="80">
        <v>0</v>
      </c>
      <c r="Z358" s="80">
        <v>0</v>
      </c>
      <c r="AA358" s="80">
        <v>0</v>
      </c>
      <c r="AB358" s="80">
        <v>0</v>
      </c>
      <c r="AC358" s="80">
        <v>0</v>
      </c>
      <c r="AD358" s="80">
        <v>0</v>
      </c>
      <c r="AE358" s="80">
        <v>0</v>
      </c>
      <c r="AF358" s="80">
        <v>0</v>
      </c>
    </row>
    <row r="359" spans="1:32" hidden="1" x14ac:dyDescent="0.2">
      <c r="A359" t="s">
        <v>108</v>
      </c>
      <c r="F359" t="s">
        <v>13</v>
      </c>
      <c r="G359" t="s">
        <v>1049</v>
      </c>
      <c r="H359" s="80">
        <v>0</v>
      </c>
      <c r="I359" s="80">
        <v>0</v>
      </c>
      <c r="J359" s="80">
        <v>0</v>
      </c>
      <c r="K359" s="80">
        <v>0</v>
      </c>
      <c r="L359" s="80">
        <v>0</v>
      </c>
      <c r="M359" s="80">
        <v>0</v>
      </c>
      <c r="N359" s="80"/>
      <c r="O359" s="80"/>
      <c r="P359" s="80">
        <v>0</v>
      </c>
      <c r="Q359" s="80">
        <v>0</v>
      </c>
      <c r="R359" s="80">
        <v>0</v>
      </c>
      <c r="S359" s="80">
        <v>0</v>
      </c>
      <c r="T359" s="80">
        <v>0</v>
      </c>
      <c r="U359" s="34"/>
      <c r="V359" s="34"/>
      <c r="W359" s="80">
        <v>0</v>
      </c>
      <c r="X359" s="34"/>
      <c r="Y359" s="80">
        <v>0</v>
      </c>
      <c r="Z359" s="80">
        <v>0</v>
      </c>
      <c r="AA359" s="80">
        <v>0</v>
      </c>
      <c r="AB359" s="80">
        <v>0</v>
      </c>
      <c r="AC359" s="80">
        <v>0</v>
      </c>
      <c r="AD359" s="80">
        <v>0</v>
      </c>
      <c r="AE359" s="80">
        <v>0</v>
      </c>
      <c r="AF359" s="80">
        <v>0</v>
      </c>
    </row>
    <row r="360" spans="1:32" hidden="1" x14ac:dyDescent="0.2">
      <c r="A360" t="s">
        <v>108</v>
      </c>
      <c r="F360" t="s">
        <v>13</v>
      </c>
      <c r="G360" t="s">
        <v>1065</v>
      </c>
      <c r="H360" s="80">
        <v>0</v>
      </c>
      <c r="I360" s="80">
        <v>0</v>
      </c>
      <c r="J360" s="80">
        <v>0</v>
      </c>
      <c r="K360" s="80">
        <v>0</v>
      </c>
      <c r="L360" s="80">
        <v>0</v>
      </c>
      <c r="M360" s="80">
        <v>0</v>
      </c>
      <c r="N360" s="80"/>
      <c r="O360" s="80"/>
      <c r="P360" s="80">
        <v>0</v>
      </c>
      <c r="Q360" s="80">
        <v>0</v>
      </c>
      <c r="R360" s="80">
        <v>0</v>
      </c>
      <c r="S360" s="80">
        <v>0</v>
      </c>
      <c r="T360" s="80">
        <v>0</v>
      </c>
      <c r="U360" s="34"/>
      <c r="V360" s="34"/>
      <c r="W360" s="80">
        <v>0</v>
      </c>
      <c r="X360" s="34"/>
      <c r="Y360" s="80">
        <v>0</v>
      </c>
      <c r="Z360" s="80">
        <v>0</v>
      </c>
      <c r="AA360" s="80">
        <v>0</v>
      </c>
      <c r="AB360" s="80">
        <v>0</v>
      </c>
      <c r="AC360" s="80">
        <v>0</v>
      </c>
      <c r="AD360" s="80">
        <v>0</v>
      </c>
      <c r="AE360" s="80">
        <v>0</v>
      </c>
      <c r="AF360" s="80">
        <v>0</v>
      </c>
    </row>
    <row r="361" spans="1:32" hidden="1" x14ac:dyDescent="0.2">
      <c r="A361" t="s">
        <v>108</v>
      </c>
      <c r="F361" t="s">
        <v>13</v>
      </c>
      <c r="G361" t="s">
        <v>205</v>
      </c>
      <c r="H361" s="80">
        <v>0</v>
      </c>
      <c r="I361" s="80">
        <v>0</v>
      </c>
      <c r="J361" s="80">
        <v>0</v>
      </c>
      <c r="K361" s="80">
        <v>0</v>
      </c>
      <c r="L361" s="80">
        <v>0</v>
      </c>
      <c r="M361" s="80">
        <v>0</v>
      </c>
      <c r="N361" s="80"/>
      <c r="O361" s="80"/>
      <c r="P361" s="80">
        <v>0</v>
      </c>
      <c r="Q361" s="80">
        <v>0</v>
      </c>
      <c r="R361" s="80">
        <v>0</v>
      </c>
      <c r="S361" s="80">
        <v>0</v>
      </c>
      <c r="T361" s="80">
        <v>0</v>
      </c>
      <c r="U361" s="34"/>
      <c r="V361" s="34"/>
      <c r="W361" s="80">
        <v>0</v>
      </c>
      <c r="X361" s="34"/>
      <c r="Y361" s="80">
        <v>0</v>
      </c>
      <c r="Z361" s="80">
        <v>0</v>
      </c>
      <c r="AA361" s="80">
        <v>0</v>
      </c>
      <c r="AB361" s="80">
        <v>0</v>
      </c>
      <c r="AC361" s="80">
        <v>0</v>
      </c>
      <c r="AD361" s="80">
        <v>0</v>
      </c>
      <c r="AE361" s="80">
        <v>0</v>
      </c>
      <c r="AF361" s="80">
        <v>0</v>
      </c>
    </row>
    <row r="362" spans="1:32" hidden="1" x14ac:dyDescent="0.2">
      <c r="A362" t="s">
        <v>108</v>
      </c>
      <c r="F362" t="s">
        <v>13</v>
      </c>
      <c r="G362" t="s">
        <v>328</v>
      </c>
      <c r="H362" s="80">
        <v>0</v>
      </c>
      <c r="I362" s="80">
        <v>0</v>
      </c>
      <c r="J362" s="80">
        <v>0</v>
      </c>
      <c r="K362" s="80">
        <v>0</v>
      </c>
      <c r="L362" s="80">
        <v>0</v>
      </c>
      <c r="M362" s="80">
        <v>0</v>
      </c>
      <c r="N362" s="80"/>
      <c r="O362" s="80"/>
      <c r="P362" s="80">
        <v>0</v>
      </c>
      <c r="Q362" s="80">
        <v>0</v>
      </c>
      <c r="R362" s="80">
        <v>0</v>
      </c>
      <c r="S362" s="80">
        <v>0</v>
      </c>
      <c r="T362" s="80">
        <v>0</v>
      </c>
      <c r="U362" s="34"/>
      <c r="V362" s="34"/>
      <c r="W362" s="80">
        <v>0</v>
      </c>
      <c r="X362" s="34"/>
      <c r="Y362" s="80">
        <v>0</v>
      </c>
      <c r="Z362" s="80">
        <v>0</v>
      </c>
      <c r="AA362" s="80">
        <v>0</v>
      </c>
      <c r="AB362" s="80">
        <v>0</v>
      </c>
      <c r="AC362" s="80">
        <v>0</v>
      </c>
      <c r="AD362" s="80">
        <v>0</v>
      </c>
      <c r="AE362" s="80">
        <v>0</v>
      </c>
      <c r="AF362" s="80">
        <v>0</v>
      </c>
    </row>
    <row r="363" spans="1:32" hidden="1" x14ac:dyDescent="0.2">
      <c r="A363" t="s">
        <v>42</v>
      </c>
      <c r="F363" t="s">
        <v>8</v>
      </c>
      <c r="G363" t="s">
        <v>41</v>
      </c>
      <c r="H363" s="80">
        <v>0</v>
      </c>
      <c r="I363" s="80">
        <v>0</v>
      </c>
      <c r="J363" s="80">
        <v>0</v>
      </c>
      <c r="K363" s="80">
        <v>0</v>
      </c>
      <c r="L363" s="80">
        <v>0</v>
      </c>
      <c r="M363" s="80">
        <v>0</v>
      </c>
      <c r="N363" s="80"/>
      <c r="O363" s="80"/>
      <c r="P363" s="80">
        <v>0</v>
      </c>
      <c r="Q363" s="80">
        <v>0</v>
      </c>
      <c r="R363" s="80">
        <v>0</v>
      </c>
      <c r="S363" s="80">
        <v>0</v>
      </c>
      <c r="T363" s="80">
        <v>0</v>
      </c>
      <c r="U363" s="34"/>
      <c r="V363" s="34"/>
      <c r="W363" s="80">
        <v>0</v>
      </c>
      <c r="X363" s="34"/>
      <c r="Y363" s="80">
        <v>0</v>
      </c>
      <c r="Z363" s="80">
        <v>0</v>
      </c>
      <c r="AA363" s="80">
        <v>0</v>
      </c>
      <c r="AB363" s="80">
        <v>0</v>
      </c>
      <c r="AC363" s="80">
        <v>0</v>
      </c>
      <c r="AD363" s="80">
        <v>0</v>
      </c>
      <c r="AE363" s="80">
        <v>0</v>
      </c>
      <c r="AF363" s="80">
        <v>0</v>
      </c>
    </row>
    <row r="364" spans="1:32" hidden="1" x14ac:dyDescent="0.2">
      <c r="A364" t="s">
        <v>42</v>
      </c>
      <c r="F364" t="s">
        <v>8</v>
      </c>
      <c r="G364" t="s">
        <v>106</v>
      </c>
      <c r="H364" s="80">
        <v>0</v>
      </c>
      <c r="I364" s="80">
        <v>0</v>
      </c>
      <c r="J364" s="80">
        <v>0</v>
      </c>
      <c r="K364" s="80">
        <v>0</v>
      </c>
      <c r="L364" s="80">
        <v>0</v>
      </c>
      <c r="M364" s="80">
        <v>0</v>
      </c>
      <c r="N364" s="80"/>
      <c r="O364" s="80"/>
      <c r="P364" s="80">
        <v>0</v>
      </c>
      <c r="Q364" s="80">
        <v>0</v>
      </c>
      <c r="R364" s="80">
        <v>0</v>
      </c>
      <c r="S364" s="80">
        <v>0</v>
      </c>
      <c r="T364" s="80">
        <v>0</v>
      </c>
      <c r="U364" s="34"/>
      <c r="V364" s="34"/>
      <c r="W364" s="80">
        <v>0</v>
      </c>
      <c r="X364" s="34"/>
      <c r="Y364" s="80">
        <v>0</v>
      </c>
      <c r="Z364" s="80">
        <v>0</v>
      </c>
      <c r="AA364" s="80">
        <v>0</v>
      </c>
      <c r="AB364" s="80">
        <v>0</v>
      </c>
      <c r="AC364" s="80">
        <v>0</v>
      </c>
      <c r="AD364" s="80">
        <v>0</v>
      </c>
      <c r="AE364" s="80">
        <v>0</v>
      </c>
      <c r="AF364" s="80">
        <v>0</v>
      </c>
    </row>
    <row r="365" spans="1:32" hidden="1" x14ac:dyDescent="0.2">
      <c r="A365" t="s">
        <v>42</v>
      </c>
      <c r="F365" t="s">
        <v>8</v>
      </c>
      <c r="G365" t="s">
        <v>1004</v>
      </c>
      <c r="H365" s="80">
        <v>0</v>
      </c>
      <c r="I365" s="80">
        <v>0</v>
      </c>
      <c r="J365" s="80">
        <v>0</v>
      </c>
      <c r="K365" s="80">
        <v>0</v>
      </c>
      <c r="L365" s="80">
        <v>0</v>
      </c>
      <c r="M365" s="80">
        <v>0</v>
      </c>
      <c r="N365" s="80"/>
      <c r="O365" s="80"/>
      <c r="P365" s="80">
        <v>0</v>
      </c>
      <c r="Q365" s="80">
        <v>0</v>
      </c>
      <c r="R365" s="80">
        <v>0</v>
      </c>
      <c r="S365" s="80">
        <v>0</v>
      </c>
      <c r="T365" s="80">
        <v>0</v>
      </c>
      <c r="U365" s="34"/>
      <c r="V365" s="34"/>
      <c r="W365" s="80">
        <v>0</v>
      </c>
      <c r="X365" s="34"/>
      <c r="Y365" s="80">
        <v>0</v>
      </c>
      <c r="Z365" s="80">
        <v>0</v>
      </c>
      <c r="AA365" s="80">
        <v>0</v>
      </c>
      <c r="AB365" s="80">
        <v>0</v>
      </c>
      <c r="AC365" s="80">
        <v>0</v>
      </c>
      <c r="AD365" s="80">
        <v>0</v>
      </c>
      <c r="AE365" s="80">
        <v>0</v>
      </c>
      <c r="AF365" s="80">
        <v>0</v>
      </c>
    </row>
    <row r="366" spans="1:32" hidden="1" x14ac:dyDescent="0.2">
      <c r="A366" t="s">
        <v>42</v>
      </c>
      <c r="F366" t="s">
        <v>8</v>
      </c>
      <c r="G366" t="s">
        <v>967</v>
      </c>
      <c r="H366" s="80">
        <v>0</v>
      </c>
      <c r="I366" s="80">
        <v>0</v>
      </c>
      <c r="J366" s="80">
        <v>0</v>
      </c>
      <c r="K366" s="80">
        <v>0</v>
      </c>
      <c r="L366" s="80">
        <v>0</v>
      </c>
      <c r="M366" s="80">
        <v>0</v>
      </c>
      <c r="N366" s="80"/>
      <c r="O366" s="80"/>
      <c r="P366" s="80">
        <v>0</v>
      </c>
      <c r="Q366" s="80">
        <v>0</v>
      </c>
      <c r="R366" s="80">
        <v>0</v>
      </c>
      <c r="S366" s="80">
        <v>0</v>
      </c>
      <c r="T366" s="80">
        <v>0</v>
      </c>
      <c r="U366" s="34"/>
      <c r="V366" s="34"/>
      <c r="W366" s="80">
        <v>0</v>
      </c>
      <c r="X366" s="34"/>
      <c r="Y366" s="80">
        <v>0</v>
      </c>
      <c r="Z366" s="80">
        <v>0</v>
      </c>
      <c r="AA366" s="80">
        <v>0</v>
      </c>
      <c r="AB366" s="80">
        <v>0</v>
      </c>
      <c r="AC366" s="80">
        <v>0</v>
      </c>
      <c r="AD366" s="80">
        <v>0</v>
      </c>
      <c r="AE366" s="80">
        <v>0</v>
      </c>
      <c r="AF366" s="80">
        <v>0</v>
      </c>
    </row>
    <row r="367" spans="1:32" hidden="1" x14ac:dyDescent="0.2">
      <c r="A367" t="s">
        <v>42</v>
      </c>
      <c r="F367" t="s">
        <v>8</v>
      </c>
      <c r="G367" t="s">
        <v>298</v>
      </c>
      <c r="H367" s="80">
        <v>0</v>
      </c>
      <c r="I367" s="80">
        <v>0</v>
      </c>
      <c r="J367" s="80">
        <v>0</v>
      </c>
      <c r="K367" s="80">
        <v>0</v>
      </c>
      <c r="L367" s="80">
        <v>0</v>
      </c>
      <c r="M367" s="80">
        <v>0</v>
      </c>
      <c r="N367" s="80"/>
      <c r="O367" s="80"/>
      <c r="P367" s="80">
        <v>0</v>
      </c>
      <c r="Q367" s="80">
        <v>0</v>
      </c>
      <c r="R367" s="80">
        <v>0</v>
      </c>
      <c r="S367" s="80">
        <v>0</v>
      </c>
      <c r="T367" s="80">
        <v>0</v>
      </c>
      <c r="U367" s="34"/>
      <c r="V367" s="34"/>
      <c r="W367" s="80">
        <v>0</v>
      </c>
      <c r="X367" s="34"/>
      <c r="Y367" s="80">
        <v>0</v>
      </c>
      <c r="Z367" s="80">
        <v>0</v>
      </c>
      <c r="AA367" s="80">
        <v>0</v>
      </c>
      <c r="AB367" s="80">
        <v>0</v>
      </c>
      <c r="AC367" s="80">
        <v>0</v>
      </c>
      <c r="AD367" s="80">
        <v>0</v>
      </c>
      <c r="AE367" s="80">
        <v>0</v>
      </c>
      <c r="AF367" s="80">
        <v>0</v>
      </c>
    </row>
    <row r="368" spans="1:32" hidden="1" x14ac:dyDescent="0.2">
      <c r="A368" t="s">
        <v>42</v>
      </c>
      <c r="F368" t="s">
        <v>8</v>
      </c>
      <c r="G368" t="s">
        <v>313</v>
      </c>
      <c r="H368" s="80">
        <v>0</v>
      </c>
      <c r="I368" s="80">
        <v>0</v>
      </c>
      <c r="J368" s="80">
        <v>0</v>
      </c>
      <c r="K368" s="80">
        <v>0</v>
      </c>
      <c r="L368" s="80">
        <v>0</v>
      </c>
      <c r="M368" s="80">
        <v>0</v>
      </c>
      <c r="N368" s="80"/>
      <c r="O368" s="80"/>
      <c r="P368" s="80">
        <v>0</v>
      </c>
      <c r="Q368" s="80">
        <v>0</v>
      </c>
      <c r="R368" s="80">
        <v>0</v>
      </c>
      <c r="S368" s="80">
        <v>0</v>
      </c>
      <c r="T368" s="80">
        <v>0</v>
      </c>
      <c r="U368" s="34"/>
      <c r="V368" s="34"/>
      <c r="W368" s="80">
        <v>0</v>
      </c>
      <c r="X368" s="34"/>
      <c r="Y368" s="80">
        <v>0</v>
      </c>
      <c r="Z368" s="80">
        <v>0</v>
      </c>
      <c r="AA368" s="80">
        <v>0</v>
      </c>
      <c r="AB368" s="80">
        <v>0</v>
      </c>
      <c r="AC368" s="80">
        <v>0</v>
      </c>
      <c r="AD368" s="80">
        <v>0</v>
      </c>
      <c r="AE368" s="80">
        <v>0</v>
      </c>
      <c r="AF368" s="80">
        <v>0</v>
      </c>
    </row>
    <row r="369" spans="1:32" hidden="1" x14ac:dyDescent="0.2">
      <c r="A369" t="s">
        <v>42</v>
      </c>
      <c r="F369" t="s">
        <v>8</v>
      </c>
      <c r="G369" t="s">
        <v>1023</v>
      </c>
      <c r="H369" s="80">
        <v>0</v>
      </c>
      <c r="I369" s="80">
        <v>0</v>
      </c>
      <c r="J369" s="80">
        <v>0</v>
      </c>
      <c r="K369" s="80">
        <v>0</v>
      </c>
      <c r="L369" s="80">
        <v>0</v>
      </c>
      <c r="M369" s="80">
        <v>0</v>
      </c>
      <c r="N369" s="80"/>
      <c r="O369" s="80"/>
      <c r="P369" s="80">
        <v>0</v>
      </c>
      <c r="Q369" s="80">
        <v>0</v>
      </c>
      <c r="R369" s="80">
        <v>0</v>
      </c>
      <c r="S369" s="80">
        <v>0</v>
      </c>
      <c r="T369" s="80">
        <v>0</v>
      </c>
      <c r="U369" s="34"/>
      <c r="V369" s="34"/>
      <c r="W369" s="80">
        <v>0</v>
      </c>
      <c r="X369" s="34"/>
      <c r="Y369" s="80">
        <v>0</v>
      </c>
      <c r="Z369" s="80">
        <v>0</v>
      </c>
      <c r="AA369" s="80">
        <v>0</v>
      </c>
      <c r="AB369" s="80">
        <v>0</v>
      </c>
      <c r="AC369" s="80">
        <v>0</v>
      </c>
      <c r="AD369" s="80">
        <v>0</v>
      </c>
      <c r="AE369" s="80">
        <v>0</v>
      </c>
      <c r="AF369" s="80">
        <v>0</v>
      </c>
    </row>
    <row r="370" spans="1:32" hidden="1" x14ac:dyDescent="0.2">
      <c r="A370" t="s">
        <v>81</v>
      </c>
      <c r="F370" t="s">
        <v>8</v>
      </c>
      <c r="G370" t="s">
        <v>80</v>
      </c>
      <c r="H370" s="80">
        <v>0</v>
      </c>
      <c r="I370" s="80">
        <v>0</v>
      </c>
      <c r="J370" s="80">
        <v>0</v>
      </c>
      <c r="K370" s="80">
        <v>0</v>
      </c>
      <c r="L370" s="80">
        <v>0</v>
      </c>
      <c r="M370" s="80">
        <v>0</v>
      </c>
      <c r="N370" s="80"/>
      <c r="O370" s="80"/>
      <c r="P370" s="80">
        <v>0</v>
      </c>
      <c r="Q370" s="80">
        <v>0</v>
      </c>
      <c r="R370" s="80">
        <v>0</v>
      </c>
      <c r="S370" s="80">
        <v>0</v>
      </c>
      <c r="T370" s="80">
        <v>0</v>
      </c>
      <c r="U370" s="34"/>
      <c r="V370" s="34"/>
      <c r="W370" s="80">
        <v>0</v>
      </c>
      <c r="X370" s="34"/>
      <c r="Y370" s="80">
        <v>0</v>
      </c>
      <c r="Z370" s="80">
        <v>0</v>
      </c>
      <c r="AA370" s="80">
        <v>0</v>
      </c>
      <c r="AB370" s="80">
        <v>0</v>
      </c>
      <c r="AC370" s="80">
        <v>0</v>
      </c>
      <c r="AD370" s="80">
        <v>0</v>
      </c>
      <c r="AE370" s="80">
        <v>0</v>
      </c>
      <c r="AF370" s="80">
        <v>0</v>
      </c>
    </row>
    <row r="371" spans="1:32" hidden="1" x14ac:dyDescent="0.2">
      <c r="A371" t="s">
        <v>81</v>
      </c>
      <c r="F371" t="s">
        <v>8</v>
      </c>
      <c r="G371" t="s">
        <v>943</v>
      </c>
      <c r="H371" s="80">
        <v>0</v>
      </c>
      <c r="I371" s="80">
        <v>0</v>
      </c>
      <c r="J371" s="80">
        <v>0</v>
      </c>
      <c r="K371" s="80">
        <v>0</v>
      </c>
      <c r="L371" s="80">
        <v>0</v>
      </c>
      <c r="M371" s="80">
        <v>0</v>
      </c>
      <c r="N371" s="80"/>
      <c r="O371" s="80"/>
      <c r="P371" s="80">
        <v>0</v>
      </c>
      <c r="Q371" s="80">
        <v>0</v>
      </c>
      <c r="R371" s="80">
        <v>0</v>
      </c>
      <c r="S371" s="80">
        <v>0</v>
      </c>
      <c r="T371" s="80">
        <v>0</v>
      </c>
      <c r="U371" s="34"/>
      <c r="V371" s="34"/>
      <c r="W371" s="80">
        <v>0</v>
      </c>
      <c r="X371" s="34"/>
      <c r="Y371" s="80">
        <v>0</v>
      </c>
      <c r="Z371" s="80">
        <v>0</v>
      </c>
      <c r="AA371" s="80">
        <v>0</v>
      </c>
      <c r="AB371" s="80">
        <v>0</v>
      </c>
      <c r="AC371" s="80">
        <v>0</v>
      </c>
      <c r="AD371" s="80">
        <v>0</v>
      </c>
      <c r="AE371" s="80">
        <v>0</v>
      </c>
      <c r="AF371" s="80">
        <v>0</v>
      </c>
    </row>
    <row r="372" spans="1:32" hidden="1" x14ac:dyDescent="0.2">
      <c r="A372" t="s">
        <v>81</v>
      </c>
      <c r="F372" t="s">
        <v>8</v>
      </c>
      <c r="G372" t="s">
        <v>146</v>
      </c>
      <c r="H372" s="80">
        <v>0</v>
      </c>
      <c r="I372" s="80">
        <v>0</v>
      </c>
      <c r="J372" s="80">
        <v>0</v>
      </c>
      <c r="K372" s="80">
        <v>0</v>
      </c>
      <c r="L372" s="80">
        <v>0</v>
      </c>
      <c r="M372" s="80">
        <v>0</v>
      </c>
      <c r="N372" s="80"/>
      <c r="O372" s="80"/>
      <c r="P372" s="80">
        <v>0</v>
      </c>
      <c r="Q372" s="80">
        <v>0</v>
      </c>
      <c r="R372" s="80">
        <v>0</v>
      </c>
      <c r="S372" s="80">
        <v>0</v>
      </c>
      <c r="T372" s="80">
        <v>0</v>
      </c>
      <c r="U372" s="34"/>
      <c r="V372" s="34"/>
      <c r="W372" s="80">
        <v>0</v>
      </c>
      <c r="X372" s="34"/>
      <c r="Y372" s="80">
        <v>0</v>
      </c>
      <c r="Z372" s="80">
        <v>0</v>
      </c>
      <c r="AA372" s="80">
        <v>0</v>
      </c>
      <c r="AB372" s="80">
        <v>0</v>
      </c>
      <c r="AC372" s="80">
        <v>0</v>
      </c>
      <c r="AD372" s="80">
        <v>0</v>
      </c>
      <c r="AE372" s="80">
        <v>0</v>
      </c>
      <c r="AF372" s="80">
        <v>0</v>
      </c>
    </row>
    <row r="373" spans="1:32" hidden="1" x14ac:dyDescent="0.2">
      <c r="A373" t="s">
        <v>81</v>
      </c>
      <c r="F373" t="s">
        <v>8</v>
      </c>
      <c r="G373" t="s">
        <v>234</v>
      </c>
      <c r="H373" s="80">
        <v>0</v>
      </c>
      <c r="I373" s="80">
        <v>0</v>
      </c>
      <c r="J373" s="80">
        <v>0</v>
      </c>
      <c r="K373" s="80">
        <v>0</v>
      </c>
      <c r="L373" s="80">
        <v>0</v>
      </c>
      <c r="M373" s="80">
        <v>0</v>
      </c>
      <c r="N373" s="80"/>
      <c r="O373" s="80"/>
      <c r="P373" s="80">
        <v>0</v>
      </c>
      <c r="Q373" s="80">
        <v>0</v>
      </c>
      <c r="R373" s="80">
        <v>0</v>
      </c>
      <c r="S373" s="80">
        <v>0</v>
      </c>
      <c r="T373" s="80">
        <v>0</v>
      </c>
      <c r="U373" s="34"/>
      <c r="V373" s="34"/>
      <c r="W373" s="80">
        <v>0</v>
      </c>
      <c r="X373" s="34"/>
      <c r="Y373" s="80">
        <v>0</v>
      </c>
      <c r="Z373" s="80">
        <v>0</v>
      </c>
      <c r="AA373" s="80">
        <v>0</v>
      </c>
      <c r="AB373" s="80">
        <v>0</v>
      </c>
      <c r="AC373" s="80">
        <v>0</v>
      </c>
      <c r="AD373" s="80">
        <v>0</v>
      </c>
      <c r="AE373" s="80">
        <v>0</v>
      </c>
      <c r="AF373" s="80">
        <v>0</v>
      </c>
    </row>
    <row r="374" spans="1:32" hidden="1" x14ac:dyDescent="0.2">
      <c r="A374" t="s">
        <v>81</v>
      </c>
      <c r="F374" t="s">
        <v>8</v>
      </c>
      <c r="G374" t="s">
        <v>255</v>
      </c>
      <c r="H374" s="80">
        <v>0</v>
      </c>
      <c r="I374" s="80">
        <v>0</v>
      </c>
      <c r="J374" s="80">
        <v>0</v>
      </c>
      <c r="K374" s="80">
        <v>0</v>
      </c>
      <c r="L374" s="80">
        <v>0</v>
      </c>
      <c r="M374" s="80">
        <v>0</v>
      </c>
      <c r="N374" s="80"/>
      <c r="O374" s="80"/>
      <c r="P374" s="80">
        <v>0</v>
      </c>
      <c r="Q374" s="80">
        <v>0</v>
      </c>
      <c r="R374" s="80">
        <v>0</v>
      </c>
      <c r="S374" s="80">
        <v>0</v>
      </c>
      <c r="T374" s="80">
        <v>0</v>
      </c>
      <c r="U374" s="34"/>
      <c r="V374" s="34"/>
      <c r="W374" s="80">
        <v>0</v>
      </c>
      <c r="X374" s="34"/>
      <c r="Y374" s="80">
        <v>0</v>
      </c>
      <c r="Z374" s="80">
        <v>0</v>
      </c>
      <c r="AA374" s="80">
        <v>0</v>
      </c>
      <c r="AB374" s="80">
        <v>0</v>
      </c>
      <c r="AC374" s="80">
        <v>0</v>
      </c>
      <c r="AD374" s="80">
        <v>0</v>
      </c>
      <c r="AE374" s="80">
        <v>0</v>
      </c>
      <c r="AF374" s="80">
        <v>0</v>
      </c>
    </row>
    <row r="375" spans="1:32" hidden="1" x14ac:dyDescent="0.2">
      <c r="A375" t="s">
        <v>81</v>
      </c>
      <c r="F375" t="s">
        <v>8</v>
      </c>
      <c r="G375" t="s">
        <v>285</v>
      </c>
      <c r="H375" s="80">
        <v>0</v>
      </c>
      <c r="I375" s="80">
        <v>0</v>
      </c>
      <c r="J375" s="80">
        <v>0</v>
      </c>
      <c r="K375" s="80">
        <v>0</v>
      </c>
      <c r="L375" s="80">
        <v>0</v>
      </c>
      <c r="M375" s="80">
        <v>0</v>
      </c>
      <c r="N375" s="80"/>
      <c r="O375" s="80"/>
      <c r="P375" s="80">
        <v>0</v>
      </c>
      <c r="Q375" s="80">
        <v>0</v>
      </c>
      <c r="R375" s="80">
        <v>0</v>
      </c>
      <c r="S375" s="80">
        <v>0</v>
      </c>
      <c r="T375" s="80">
        <v>0</v>
      </c>
      <c r="U375" s="34"/>
      <c r="V375" s="34"/>
      <c r="W375" s="80">
        <v>0</v>
      </c>
      <c r="X375" s="34"/>
      <c r="Y375" s="80">
        <v>0</v>
      </c>
      <c r="Z375" s="80">
        <v>0</v>
      </c>
      <c r="AA375" s="80">
        <v>0</v>
      </c>
      <c r="AB375" s="80">
        <v>0</v>
      </c>
      <c r="AC375" s="80">
        <v>0</v>
      </c>
      <c r="AD375" s="80">
        <v>0</v>
      </c>
      <c r="AE375" s="80">
        <v>0</v>
      </c>
      <c r="AF375" s="80">
        <v>0</v>
      </c>
    </row>
    <row r="376" spans="1:32" hidden="1" x14ac:dyDescent="0.2">
      <c r="A376" t="s">
        <v>81</v>
      </c>
      <c r="F376" t="s">
        <v>8</v>
      </c>
      <c r="G376" t="s">
        <v>966</v>
      </c>
      <c r="H376" s="80">
        <v>0</v>
      </c>
      <c r="I376" s="80">
        <v>0</v>
      </c>
      <c r="J376" s="80">
        <v>0</v>
      </c>
      <c r="K376" s="80">
        <v>0</v>
      </c>
      <c r="L376" s="80">
        <v>0</v>
      </c>
      <c r="M376" s="80">
        <v>0</v>
      </c>
      <c r="N376" s="80"/>
      <c r="O376" s="80"/>
      <c r="P376" s="80">
        <v>0</v>
      </c>
      <c r="Q376" s="80">
        <v>0</v>
      </c>
      <c r="R376" s="80">
        <v>0</v>
      </c>
      <c r="S376" s="80">
        <v>0</v>
      </c>
      <c r="T376" s="80">
        <v>0</v>
      </c>
      <c r="U376" s="34"/>
      <c r="V376" s="34"/>
      <c r="W376" s="80">
        <v>0</v>
      </c>
      <c r="X376" s="34"/>
      <c r="Y376" s="80">
        <v>0</v>
      </c>
      <c r="Z376" s="80">
        <v>0</v>
      </c>
      <c r="AA376" s="80">
        <v>0</v>
      </c>
      <c r="AB376" s="80">
        <v>0</v>
      </c>
      <c r="AC376" s="80">
        <v>0</v>
      </c>
      <c r="AD376" s="80">
        <v>0</v>
      </c>
      <c r="AE376" s="80">
        <v>0</v>
      </c>
      <c r="AF376" s="80">
        <v>0</v>
      </c>
    </row>
    <row r="377" spans="1:32" hidden="1" x14ac:dyDescent="0.2">
      <c r="A377" t="s">
        <v>81</v>
      </c>
      <c r="F377" t="s">
        <v>8</v>
      </c>
      <c r="G377" t="s">
        <v>81</v>
      </c>
      <c r="H377" s="80">
        <v>0</v>
      </c>
      <c r="I377" s="80">
        <v>0</v>
      </c>
      <c r="J377" s="80">
        <v>0</v>
      </c>
      <c r="K377" s="80">
        <v>0</v>
      </c>
      <c r="L377" s="80">
        <v>0</v>
      </c>
      <c r="M377" s="80">
        <v>0</v>
      </c>
      <c r="N377" s="80"/>
      <c r="O377" s="80"/>
      <c r="P377" s="80">
        <v>0</v>
      </c>
      <c r="Q377" s="80">
        <v>0</v>
      </c>
      <c r="R377" s="80">
        <v>0</v>
      </c>
      <c r="S377" s="80">
        <v>0</v>
      </c>
      <c r="T377" s="80">
        <v>0</v>
      </c>
      <c r="U377" s="34"/>
      <c r="V377" s="34"/>
      <c r="W377" s="80">
        <v>0</v>
      </c>
      <c r="X377" s="34"/>
      <c r="Y377" s="80">
        <v>0</v>
      </c>
      <c r="Z377" s="80">
        <v>0</v>
      </c>
      <c r="AA377" s="80">
        <v>0</v>
      </c>
      <c r="AB377" s="80">
        <v>0</v>
      </c>
      <c r="AC377" s="80">
        <v>0</v>
      </c>
      <c r="AD377" s="80">
        <v>0</v>
      </c>
      <c r="AE377" s="80">
        <v>0</v>
      </c>
      <c r="AF377" s="80">
        <v>0</v>
      </c>
    </row>
    <row r="378" spans="1:32" hidden="1" x14ac:dyDescent="0.2">
      <c r="A378" t="s">
        <v>81</v>
      </c>
      <c r="F378" t="s">
        <v>8</v>
      </c>
      <c r="G378" t="s">
        <v>292</v>
      </c>
      <c r="H378" s="80">
        <v>0</v>
      </c>
      <c r="I378" s="80">
        <v>0</v>
      </c>
      <c r="J378" s="80">
        <v>0</v>
      </c>
      <c r="K378" s="80">
        <v>0</v>
      </c>
      <c r="L378" s="80">
        <v>0</v>
      </c>
      <c r="M378" s="80">
        <v>0</v>
      </c>
      <c r="N378" s="80"/>
      <c r="O378" s="80"/>
      <c r="P378" s="80">
        <v>0</v>
      </c>
      <c r="Q378" s="80">
        <v>0</v>
      </c>
      <c r="R378" s="80">
        <v>0</v>
      </c>
      <c r="S378" s="80">
        <v>0</v>
      </c>
      <c r="T378" s="80">
        <v>0</v>
      </c>
      <c r="U378" s="34"/>
      <c r="V378" s="34"/>
      <c r="W378" s="80">
        <v>0</v>
      </c>
      <c r="X378" s="34"/>
      <c r="Y378" s="80">
        <v>0</v>
      </c>
      <c r="Z378" s="80">
        <v>0</v>
      </c>
      <c r="AA378" s="80">
        <v>0</v>
      </c>
      <c r="AB378" s="80">
        <v>0</v>
      </c>
      <c r="AC378" s="80">
        <v>0</v>
      </c>
      <c r="AD378" s="80">
        <v>0</v>
      </c>
      <c r="AE378" s="80">
        <v>0</v>
      </c>
      <c r="AF378" s="80">
        <v>0</v>
      </c>
    </row>
    <row r="379" spans="1:32" hidden="1" x14ac:dyDescent="0.2">
      <c r="A379" t="s">
        <v>81</v>
      </c>
      <c r="F379" t="s">
        <v>8</v>
      </c>
      <c r="G379" t="s">
        <v>323</v>
      </c>
      <c r="H379" s="80">
        <v>0</v>
      </c>
      <c r="I379" s="80">
        <v>0</v>
      </c>
      <c r="J379" s="80">
        <v>0</v>
      </c>
      <c r="K379" s="80">
        <v>0</v>
      </c>
      <c r="L379" s="80">
        <v>0</v>
      </c>
      <c r="M379" s="80">
        <v>0</v>
      </c>
      <c r="N379" s="80"/>
      <c r="O379" s="80"/>
      <c r="P379" s="80">
        <v>0</v>
      </c>
      <c r="Q379" s="80">
        <v>0</v>
      </c>
      <c r="R379" s="80">
        <v>0</v>
      </c>
      <c r="S379" s="80">
        <v>0</v>
      </c>
      <c r="T379" s="80">
        <v>0</v>
      </c>
      <c r="U379" s="34"/>
      <c r="V379" s="34"/>
      <c r="W379" s="80">
        <v>0</v>
      </c>
      <c r="X379" s="34"/>
      <c r="Y379" s="80">
        <v>0</v>
      </c>
      <c r="Z379" s="80">
        <v>0</v>
      </c>
      <c r="AA379" s="80">
        <v>0</v>
      </c>
      <c r="AB379" s="80">
        <v>0</v>
      </c>
      <c r="AC379" s="80">
        <v>0</v>
      </c>
      <c r="AD379" s="80">
        <v>0</v>
      </c>
      <c r="AE379" s="80">
        <v>0</v>
      </c>
      <c r="AF379" s="80">
        <v>0</v>
      </c>
    </row>
    <row r="380" spans="1:32" hidden="1" x14ac:dyDescent="0.2">
      <c r="A380" t="s">
        <v>72</v>
      </c>
      <c r="F380" t="s">
        <v>26</v>
      </c>
      <c r="G380" t="s">
        <v>942</v>
      </c>
      <c r="H380" s="80">
        <v>0</v>
      </c>
      <c r="I380" s="80">
        <v>0</v>
      </c>
      <c r="J380" s="80">
        <v>0</v>
      </c>
      <c r="K380" s="80">
        <v>0</v>
      </c>
      <c r="L380" s="80">
        <v>0</v>
      </c>
      <c r="M380" s="80">
        <v>0</v>
      </c>
      <c r="N380" s="80"/>
      <c r="O380" s="80"/>
      <c r="P380" s="80">
        <v>0</v>
      </c>
      <c r="Q380" s="80">
        <v>0</v>
      </c>
      <c r="R380" s="80">
        <v>0</v>
      </c>
      <c r="S380" s="80">
        <v>0</v>
      </c>
      <c r="T380" s="80">
        <v>0</v>
      </c>
      <c r="U380" s="34"/>
      <c r="V380" s="34"/>
      <c r="W380" s="80">
        <v>0</v>
      </c>
      <c r="X380" s="34"/>
      <c r="Y380" s="80">
        <v>0</v>
      </c>
      <c r="Z380" s="80">
        <v>0</v>
      </c>
      <c r="AA380" s="80">
        <v>0</v>
      </c>
      <c r="AB380" s="80">
        <v>0</v>
      </c>
      <c r="AC380" s="80">
        <v>0</v>
      </c>
      <c r="AD380" s="80">
        <v>0</v>
      </c>
      <c r="AE380" s="80">
        <v>0</v>
      </c>
      <c r="AF380" s="80">
        <v>0</v>
      </c>
    </row>
    <row r="381" spans="1:32" hidden="1" x14ac:dyDescent="0.2">
      <c r="A381" t="s">
        <v>72</v>
      </c>
      <c r="F381" t="s">
        <v>26</v>
      </c>
      <c r="G381" t="s">
        <v>153</v>
      </c>
      <c r="H381" s="80">
        <v>0</v>
      </c>
      <c r="I381" s="80">
        <v>0</v>
      </c>
      <c r="J381" s="80">
        <v>0</v>
      </c>
      <c r="K381" s="80">
        <v>0</v>
      </c>
      <c r="L381" s="80">
        <v>0</v>
      </c>
      <c r="M381" s="80">
        <v>0</v>
      </c>
      <c r="N381" s="80"/>
      <c r="O381" s="80"/>
      <c r="P381" s="80">
        <v>0</v>
      </c>
      <c r="Q381" s="80">
        <v>0</v>
      </c>
      <c r="R381" s="80">
        <v>0</v>
      </c>
      <c r="S381" s="80">
        <v>0</v>
      </c>
      <c r="T381" s="80">
        <v>0</v>
      </c>
      <c r="U381" s="34"/>
      <c r="V381" s="34"/>
      <c r="W381" s="80">
        <v>0</v>
      </c>
      <c r="X381" s="34"/>
      <c r="Y381" s="80">
        <v>0</v>
      </c>
      <c r="Z381" s="80">
        <v>0</v>
      </c>
      <c r="AA381" s="80">
        <v>0</v>
      </c>
      <c r="AB381" s="80">
        <v>0</v>
      </c>
      <c r="AC381" s="80">
        <v>0</v>
      </c>
      <c r="AD381" s="80">
        <v>0</v>
      </c>
      <c r="AE381" s="80">
        <v>0</v>
      </c>
      <c r="AF381" s="80">
        <v>0</v>
      </c>
    </row>
    <row r="382" spans="1:32" hidden="1" x14ac:dyDescent="0.2">
      <c r="A382" t="s">
        <v>72</v>
      </c>
      <c r="F382" t="s">
        <v>26</v>
      </c>
      <c r="G382" t="s">
        <v>197</v>
      </c>
      <c r="H382" s="80">
        <v>0</v>
      </c>
      <c r="I382" s="80">
        <v>0</v>
      </c>
      <c r="J382" s="80">
        <v>0</v>
      </c>
      <c r="K382" s="80">
        <v>0</v>
      </c>
      <c r="L382" s="80">
        <v>0</v>
      </c>
      <c r="M382" s="80">
        <v>0</v>
      </c>
      <c r="N382" s="80"/>
      <c r="O382" s="80"/>
      <c r="P382" s="80">
        <v>0</v>
      </c>
      <c r="Q382" s="80">
        <v>0</v>
      </c>
      <c r="R382" s="80">
        <v>0</v>
      </c>
      <c r="S382" s="80">
        <v>0</v>
      </c>
      <c r="T382" s="80">
        <v>0</v>
      </c>
      <c r="U382" s="34"/>
      <c r="V382" s="34"/>
      <c r="W382" s="80">
        <v>0</v>
      </c>
      <c r="X382" s="34"/>
      <c r="Y382" s="80">
        <v>0</v>
      </c>
      <c r="Z382" s="80">
        <v>0</v>
      </c>
      <c r="AA382" s="80">
        <v>0</v>
      </c>
      <c r="AB382" s="80">
        <v>0</v>
      </c>
      <c r="AC382" s="80">
        <v>0</v>
      </c>
      <c r="AD382" s="80">
        <v>0</v>
      </c>
      <c r="AE382" s="80">
        <v>0</v>
      </c>
      <c r="AF382" s="80">
        <v>0</v>
      </c>
    </row>
    <row r="383" spans="1:32" hidden="1" x14ac:dyDescent="0.2">
      <c r="A383" t="s">
        <v>72</v>
      </c>
      <c r="F383" t="s">
        <v>26</v>
      </c>
      <c r="G383" t="s">
        <v>957</v>
      </c>
      <c r="H383" s="80">
        <v>0</v>
      </c>
      <c r="I383" s="80">
        <v>0</v>
      </c>
      <c r="J383" s="80">
        <v>0</v>
      </c>
      <c r="K383" s="80">
        <v>0</v>
      </c>
      <c r="L383" s="80">
        <v>0</v>
      </c>
      <c r="M383" s="80">
        <v>0</v>
      </c>
      <c r="N383" s="80"/>
      <c r="O383" s="80"/>
      <c r="P383" s="80">
        <v>0</v>
      </c>
      <c r="Q383" s="80">
        <v>0</v>
      </c>
      <c r="R383" s="80">
        <v>0</v>
      </c>
      <c r="S383" s="80">
        <v>0</v>
      </c>
      <c r="T383" s="80">
        <v>0</v>
      </c>
      <c r="U383" s="34"/>
      <c r="V383" s="34"/>
      <c r="W383" s="80">
        <v>0</v>
      </c>
      <c r="X383" s="34"/>
      <c r="Y383" s="80">
        <v>0</v>
      </c>
      <c r="Z383" s="80">
        <v>0</v>
      </c>
      <c r="AA383" s="80">
        <v>0</v>
      </c>
      <c r="AB383" s="80">
        <v>0</v>
      </c>
      <c r="AC383" s="80">
        <v>0</v>
      </c>
      <c r="AD383" s="80">
        <v>0</v>
      </c>
      <c r="AE383" s="80">
        <v>0</v>
      </c>
      <c r="AF383" s="80">
        <v>0</v>
      </c>
    </row>
    <row r="384" spans="1:32" hidden="1" x14ac:dyDescent="0.2">
      <c r="A384" t="s">
        <v>72</v>
      </c>
      <c r="F384" t="s">
        <v>26</v>
      </c>
      <c r="G384" t="s">
        <v>252</v>
      </c>
      <c r="H384" s="80">
        <v>0</v>
      </c>
      <c r="I384" s="80">
        <v>0</v>
      </c>
      <c r="J384" s="80">
        <v>0</v>
      </c>
      <c r="K384" s="80">
        <v>0</v>
      </c>
      <c r="L384" s="80">
        <v>0</v>
      </c>
      <c r="M384" s="80">
        <v>0</v>
      </c>
      <c r="N384" s="80"/>
      <c r="O384" s="80"/>
      <c r="P384" s="80">
        <v>0</v>
      </c>
      <c r="Q384" s="80">
        <v>0</v>
      </c>
      <c r="R384" s="80">
        <v>0</v>
      </c>
      <c r="S384" s="80">
        <v>0</v>
      </c>
      <c r="T384" s="80">
        <v>0</v>
      </c>
      <c r="U384" s="34"/>
      <c r="V384" s="34"/>
      <c r="W384" s="80">
        <v>0</v>
      </c>
      <c r="X384" s="34"/>
      <c r="Y384" s="80">
        <v>0</v>
      </c>
      <c r="Z384" s="80">
        <v>0</v>
      </c>
      <c r="AA384" s="80">
        <v>0</v>
      </c>
      <c r="AB384" s="80">
        <v>0</v>
      </c>
      <c r="AC384" s="80">
        <v>0</v>
      </c>
      <c r="AD384" s="80">
        <v>0</v>
      </c>
      <c r="AE384" s="80">
        <v>0</v>
      </c>
      <c r="AF384" s="80">
        <v>0</v>
      </c>
    </row>
    <row r="385" spans="1:32" hidden="1" x14ac:dyDescent="0.2">
      <c r="A385" t="s">
        <v>72</v>
      </c>
      <c r="F385" t="s">
        <v>26</v>
      </c>
      <c r="G385" t="s">
        <v>296</v>
      </c>
      <c r="H385" s="80">
        <v>0</v>
      </c>
      <c r="I385" s="80">
        <v>0</v>
      </c>
      <c r="J385" s="80">
        <v>0</v>
      </c>
      <c r="K385" s="80">
        <v>0</v>
      </c>
      <c r="L385" s="80">
        <v>0</v>
      </c>
      <c r="M385" s="80">
        <v>0</v>
      </c>
      <c r="N385" s="80"/>
      <c r="O385" s="80"/>
      <c r="P385" s="80">
        <v>0</v>
      </c>
      <c r="Q385" s="80">
        <v>0</v>
      </c>
      <c r="R385" s="80">
        <v>0</v>
      </c>
      <c r="S385" s="80">
        <v>0</v>
      </c>
      <c r="T385" s="80">
        <v>0</v>
      </c>
      <c r="U385" s="34"/>
      <c r="V385" s="34"/>
      <c r="W385" s="80">
        <v>0</v>
      </c>
      <c r="X385" s="34"/>
      <c r="Y385" s="80">
        <v>0</v>
      </c>
      <c r="Z385" s="80">
        <v>0</v>
      </c>
      <c r="AA385" s="80">
        <v>0</v>
      </c>
      <c r="AB385" s="80">
        <v>0</v>
      </c>
      <c r="AC385" s="80">
        <v>0</v>
      </c>
      <c r="AD385" s="80">
        <v>0</v>
      </c>
      <c r="AE385" s="80">
        <v>0</v>
      </c>
      <c r="AF385" s="80">
        <v>0</v>
      </c>
    </row>
    <row r="386" spans="1:32" hidden="1" x14ac:dyDescent="0.2">
      <c r="A386" t="s">
        <v>72</v>
      </c>
      <c r="F386" t="s">
        <v>26</v>
      </c>
      <c r="G386" t="s">
        <v>308</v>
      </c>
      <c r="H386" s="80">
        <v>0</v>
      </c>
      <c r="I386" s="80">
        <v>0</v>
      </c>
      <c r="J386" s="80">
        <v>0</v>
      </c>
      <c r="K386" s="80">
        <v>0</v>
      </c>
      <c r="L386" s="80">
        <v>0</v>
      </c>
      <c r="M386" s="80">
        <v>0</v>
      </c>
      <c r="N386" s="80"/>
      <c r="O386" s="80"/>
      <c r="P386" s="80">
        <v>0</v>
      </c>
      <c r="Q386" s="80">
        <v>0</v>
      </c>
      <c r="R386" s="80">
        <v>0</v>
      </c>
      <c r="S386" s="80">
        <v>0</v>
      </c>
      <c r="T386" s="80">
        <v>0</v>
      </c>
      <c r="U386" s="34"/>
      <c r="V386" s="34"/>
      <c r="W386" s="80">
        <v>0</v>
      </c>
      <c r="X386" s="34"/>
      <c r="Y386" s="80">
        <v>0</v>
      </c>
      <c r="Z386" s="80">
        <v>0</v>
      </c>
      <c r="AA386" s="80">
        <v>0</v>
      </c>
      <c r="AB386" s="80">
        <v>0</v>
      </c>
      <c r="AC386" s="80">
        <v>0</v>
      </c>
      <c r="AD386" s="80">
        <v>0</v>
      </c>
      <c r="AE386" s="80">
        <v>0</v>
      </c>
      <c r="AF386" s="80">
        <v>0</v>
      </c>
    </row>
    <row r="387" spans="1:32" hidden="1" x14ac:dyDescent="0.2">
      <c r="A387" t="s">
        <v>177</v>
      </c>
      <c r="F387" t="s">
        <v>32</v>
      </c>
      <c r="G387" t="s">
        <v>176</v>
      </c>
      <c r="H387" s="80">
        <v>0</v>
      </c>
      <c r="I387" s="80">
        <v>0</v>
      </c>
      <c r="J387" s="80">
        <v>0</v>
      </c>
      <c r="K387" s="80">
        <v>0</v>
      </c>
      <c r="L387" s="80">
        <v>0</v>
      </c>
      <c r="M387" s="80">
        <v>0</v>
      </c>
      <c r="N387" s="80"/>
      <c r="O387" s="80"/>
      <c r="P387" s="80">
        <v>0</v>
      </c>
      <c r="Q387" s="80">
        <v>0</v>
      </c>
      <c r="R387" s="80">
        <v>0</v>
      </c>
      <c r="S387" s="80">
        <v>0</v>
      </c>
      <c r="T387" s="80">
        <v>0</v>
      </c>
      <c r="U387" s="34"/>
      <c r="V387" s="34"/>
      <c r="W387" s="80">
        <v>0</v>
      </c>
      <c r="X387" s="34"/>
      <c r="Y387" s="80">
        <v>0</v>
      </c>
      <c r="Z387" s="80">
        <v>0</v>
      </c>
      <c r="AA387" s="80">
        <v>0</v>
      </c>
      <c r="AB387" s="80">
        <v>0</v>
      </c>
      <c r="AC387" s="80">
        <v>0</v>
      </c>
      <c r="AD387" s="80">
        <v>0</v>
      </c>
      <c r="AE387" s="80">
        <v>0</v>
      </c>
      <c r="AF387" s="80">
        <v>0</v>
      </c>
    </row>
    <row r="388" spans="1:32" hidden="1" x14ac:dyDescent="0.2">
      <c r="A388" t="s">
        <v>177</v>
      </c>
      <c r="F388" t="s">
        <v>32</v>
      </c>
      <c r="G388" t="s">
        <v>329</v>
      </c>
      <c r="H388" s="80">
        <v>0</v>
      </c>
      <c r="I388" s="80">
        <v>0</v>
      </c>
      <c r="J388" s="80">
        <v>0</v>
      </c>
      <c r="K388" s="80">
        <v>0</v>
      </c>
      <c r="L388" s="80">
        <v>0</v>
      </c>
      <c r="M388" s="80">
        <v>0</v>
      </c>
      <c r="N388" s="80"/>
      <c r="O388" s="80"/>
      <c r="P388" s="80">
        <v>0</v>
      </c>
      <c r="Q388" s="80">
        <v>0</v>
      </c>
      <c r="R388" s="80">
        <v>0</v>
      </c>
      <c r="S388" s="80">
        <v>0</v>
      </c>
      <c r="T388" s="80">
        <v>0</v>
      </c>
      <c r="U388" s="34"/>
      <c r="V388" s="34"/>
      <c r="W388" s="80">
        <v>0</v>
      </c>
      <c r="X388" s="34"/>
      <c r="Y388" s="80">
        <v>0</v>
      </c>
      <c r="Z388" s="80">
        <v>0</v>
      </c>
      <c r="AA388" s="80">
        <v>0</v>
      </c>
      <c r="AB388" s="80">
        <v>0</v>
      </c>
      <c r="AC388" s="80">
        <v>0</v>
      </c>
      <c r="AD388" s="80">
        <v>0</v>
      </c>
      <c r="AE388" s="80">
        <v>0</v>
      </c>
      <c r="AF388" s="80">
        <v>0</v>
      </c>
    </row>
    <row r="389" spans="1:32" hidden="1" x14ac:dyDescent="0.2">
      <c r="A389" t="s">
        <v>90</v>
      </c>
      <c r="F389" t="s">
        <v>13</v>
      </c>
      <c r="G389" t="s">
        <v>247</v>
      </c>
      <c r="H389" s="80">
        <v>0</v>
      </c>
      <c r="I389" s="80">
        <v>0</v>
      </c>
      <c r="J389" s="80">
        <v>0</v>
      </c>
      <c r="K389" s="80">
        <v>0</v>
      </c>
      <c r="L389" s="80">
        <v>0</v>
      </c>
      <c r="M389" s="80">
        <v>0</v>
      </c>
      <c r="N389" s="80"/>
      <c r="O389" s="80"/>
      <c r="P389" s="80">
        <v>0</v>
      </c>
      <c r="Q389" s="80">
        <v>0</v>
      </c>
      <c r="R389" s="80">
        <v>0</v>
      </c>
      <c r="S389" s="80">
        <v>0</v>
      </c>
      <c r="T389" s="80">
        <v>0</v>
      </c>
      <c r="U389" s="34"/>
      <c r="V389" s="34"/>
      <c r="W389" s="80">
        <v>0</v>
      </c>
      <c r="X389" s="34"/>
      <c r="Y389" s="80">
        <v>0</v>
      </c>
      <c r="Z389" s="80">
        <v>0</v>
      </c>
      <c r="AA389" s="80">
        <v>0</v>
      </c>
      <c r="AB389" s="80">
        <v>0</v>
      </c>
      <c r="AC389" s="80">
        <v>0</v>
      </c>
      <c r="AD389" s="80">
        <v>0</v>
      </c>
      <c r="AE389" s="80">
        <v>0</v>
      </c>
      <c r="AF389" s="80">
        <v>0</v>
      </c>
    </row>
    <row r="390" spans="1:32" hidden="1" x14ac:dyDescent="0.2">
      <c r="A390" t="s">
        <v>90</v>
      </c>
      <c r="F390" t="s">
        <v>13</v>
      </c>
      <c r="G390" t="s">
        <v>90</v>
      </c>
      <c r="H390" s="80">
        <v>0</v>
      </c>
      <c r="I390" s="80">
        <v>0</v>
      </c>
      <c r="J390" s="80">
        <v>0</v>
      </c>
      <c r="K390" s="80">
        <v>0</v>
      </c>
      <c r="L390" s="80">
        <v>0</v>
      </c>
      <c r="M390" s="80">
        <v>0</v>
      </c>
      <c r="N390" s="80"/>
      <c r="O390" s="80"/>
      <c r="P390" s="80">
        <v>0</v>
      </c>
      <c r="Q390" s="80">
        <v>0</v>
      </c>
      <c r="R390" s="80">
        <v>0</v>
      </c>
      <c r="S390" s="80">
        <v>0</v>
      </c>
      <c r="T390" s="80">
        <v>0</v>
      </c>
      <c r="U390" s="34"/>
      <c r="V390" s="34"/>
      <c r="W390" s="80">
        <v>0</v>
      </c>
      <c r="X390" s="34"/>
      <c r="Y390" s="80">
        <v>0</v>
      </c>
      <c r="Z390" s="80">
        <v>0</v>
      </c>
      <c r="AA390" s="80">
        <v>0</v>
      </c>
      <c r="AB390" s="80">
        <v>0</v>
      </c>
      <c r="AC390" s="80">
        <v>0</v>
      </c>
      <c r="AD390" s="80">
        <v>0</v>
      </c>
      <c r="AE390" s="80">
        <v>0</v>
      </c>
      <c r="AF390" s="80">
        <v>0</v>
      </c>
    </row>
    <row r="391" spans="1:32" hidden="1" x14ac:dyDescent="0.2">
      <c r="A391" t="s">
        <v>90</v>
      </c>
      <c r="F391" t="s">
        <v>13</v>
      </c>
      <c r="G391" t="s">
        <v>302</v>
      </c>
      <c r="H391" s="80">
        <v>0</v>
      </c>
      <c r="I391" s="80">
        <v>0</v>
      </c>
      <c r="J391" s="80">
        <v>0</v>
      </c>
      <c r="K391" s="80">
        <v>0</v>
      </c>
      <c r="L391" s="80">
        <v>0</v>
      </c>
      <c r="M391" s="80">
        <v>0</v>
      </c>
      <c r="N391" s="80"/>
      <c r="O391" s="80"/>
      <c r="P391" s="80">
        <v>0</v>
      </c>
      <c r="Q391" s="80">
        <v>0</v>
      </c>
      <c r="R391" s="80">
        <v>0</v>
      </c>
      <c r="S391" s="80">
        <v>0</v>
      </c>
      <c r="T391" s="80">
        <v>0</v>
      </c>
      <c r="U391" s="34"/>
      <c r="V391" s="34"/>
      <c r="W391" s="80">
        <v>0</v>
      </c>
      <c r="X391" s="34"/>
      <c r="Y391" s="80">
        <v>0</v>
      </c>
      <c r="Z391" s="80">
        <v>0</v>
      </c>
      <c r="AA391" s="80">
        <v>0</v>
      </c>
      <c r="AB391" s="80">
        <v>0</v>
      </c>
      <c r="AC391" s="80">
        <v>0</v>
      </c>
      <c r="AD391" s="80">
        <v>0</v>
      </c>
      <c r="AE391" s="80">
        <v>0</v>
      </c>
      <c r="AF391" s="80">
        <v>0</v>
      </c>
    </row>
    <row r="392" spans="1:32" hidden="1" x14ac:dyDescent="0.2">
      <c r="A392" t="s">
        <v>105</v>
      </c>
      <c r="F392" t="s">
        <v>26</v>
      </c>
      <c r="G392" t="s">
        <v>104</v>
      </c>
      <c r="H392" s="80">
        <v>0</v>
      </c>
      <c r="I392" s="80">
        <v>0</v>
      </c>
      <c r="J392" s="80">
        <v>0</v>
      </c>
      <c r="K392" s="80">
        <v>0</v>
      </c>
      <c r="L392" s="80">
        <v>0</v>
      </c>
      <c r="M392" s="80">
        <v>0</v>
      </c>
      <c r="N392" s="80"/>
      <c r="O392" s="80"/>
      <c r="P392" s="80">
        <v>0</v>
      </c>
      <c r="Q392" s="80">
        <v>0</v>
      </c>
      <c r="R392" s="80">
        <v>0</v>
      </c>
      <c r="S392" s="80">
        <v>0</v>
      </c>
      <c r="T392" s="80">
        <v>0</v>
      </c>
      <c r="U392" s="34"/>
      <c r="V392" s="34"/>
      <c r="W392" s="80">
        <v>0</v>
      </c>
      <c r="X392" s="34"/>
      <c r="Y392" s="80">
        <v>0</v>
      </c>
      <c r="Z392" s="80">
        <v>0</v>
      </c>
      <c r="AA392" s="80">
        <v>0</v>
      </c>
      <c r="AB392" s="80">
        <v>0</v>
      </c>
      <c r="AC392" s="80">
        <v>0</v>
      </c>
      <c r="AD392" s="80">
        <v>0</v>
      </c>
      <c r="AE392" s="80">
        <v>0</v>
      </c>
      <c r="AF392" s="80">
        <v>0</v>
      </c>
    </row>
    <row r="393" spans="1:32" hidden="1" x14ac:dyDescent="0.2">
      <c r="A393" t="s">
        <v>105</v>
      </c>
      <c r="F393" t="s">
        <v>26</v>
      </c>
      <c r="G393" t="s">
        <v>1050</v>
      </c>
      <c r="H393" s="80">
        <v>0</v>
      </c>
      <c r="I393" s="80">
        <v>0</v>
      </c>
      <c r="J393" s="80">
        <v>0</v>
      </c>
      <c r="K393" s="80">
        <v>0</v>
      </c>
      <c r="L393" s="80">
        <v>0</v>
      </c>
      <c r="M393" s="80">
        <v>0</v>
      </c>
      <c r="N393" s="80"/>
      <c r="O393" s="80"/>
      <c r="P393" s="80">
        <v>0</v>
      </c>
      <c r="Q393" s="80">
        <v>0</v>
      </c>
      <c r="R393" s="80">
        <v>0</v>
      </c>
      <c r="S393" s="80">
        <v>0</v>
      </c>
      <c r="T393" s="80">
        <v>0</v>
      </c>
      <c r="U393" s="34"/>
      <c r="V393" s="34"/>
      <c r="W393" s="80">
        <v>0</v>
      </c>
      <c r="X393" s="34"/>
      <c r="Y393" s="80">
        <v>0</v>
      </c>
      <c r="Z393" s="80">
        <v>0</v>
      </c>
      <c r="AA393" s="80">
        <v>0</v>
      </c>
      <c r="AB393" s="80">
        <v>0</v>
      </c>
      <c r="AC393" s="80">
        <v>0</v>
      </c>
      <c r="AD393" s="80">
        <v>0</v>
      </c>
      <c r="AE393" s="80">
        <v>0</v>
      </c>
      <c r="AF393" s="80">
        <v>0</v>
      </c>
    </row>
    <row r="394" spans="1:32" hidden="1" x14ac:dyDescent="0.2">
      <c r="A394" t="s">
        <v>105</v>
      </c>
      <c r="F394" t="s">
        <v>26</v>
      </c>
      <c r="G394" t="s">
        <v>175</v>
      </c>
      <c r="H394" s="80">
        <v>0</v>
      </c>
      <c r="I394" s="80">
        <v>0</v>
      </c>
      <c r="J394" s="80">
        <v>0</v>
      </c>
      <c r="K394" s="80">
        <v>0</v>
      </c>
      <c r="L394" s="80">
        <v>0</v>
      </c>
      <c r="M394" s="80">
        <v>0</v>
      </c>
      <c r="N394" s="80"/>
      <c r="O394" s="80"/>
      <c r="P394" s="80">
        <v>0</v>
      </c>
      <c r="Q394" s="80">
        <v>0</v>
      </c>
      <c r="R394" s="80">
        <v>0</v>
      </c>
      <c r="S394" s="80">
        <v>0</v>
      </c>
      <c r="T394" s="80">
        <v>0</v>
      </c>
      <c r="U394" s="34"/>
      <c r="V394" s="34"/>
      <c r="W394" s="80">
        <v>0</v>
      </c>
      <c r="X394" s="34"/>
      <c r="Y394" s="80">
        <v>0</v>
      </c>
      <c r="Z394" s="80">
        <v>0</v>
      </c>
      <c r="AA394" s="80">
        <v>0</v>
      </c>
      <c r="AB394" s="80">
        <v>0</v>
      </c>
      <c r="AC394" s="80">
        <v>0</v>
      </c>
      <c r="AD394" s="80">
        <v>0</v>
      </c>
      <c r="AE394" s="80">
        <v>0</v>
      </c>
      <c r="AF394" s="80">
        <v>0</v>
      </c>
    </row>
    <row r="395" spans="1:32" hidden="1" x14ac:dyDescent="0.2">
      <c r="A395" t="s">
        <v>105</v>
      </c>
      <c r="F395" t="s">
        <v>26</v>
      </c>
      <c r="G395" t="s">
        <v>241</v>
      </c>
      <c r="H395" s="80">
        <v>0</v>
      </c>
      <c r="I395" s="80">
        <v>0</v>
      </c>
      <c r="J395" s="80">
        <v>0</v>
      </c>
      <c r="K395" s="80">
        <v>0</v>
      </c>
      <c r="L395" s="80">
        <v>0</v>
      </c>
      <c r="M395" s="80">
        <v>0</v>
      </c>
      <c r="N395" s="80"/>
      <c r="O395" s="80"/>
      <c r="P395" s="80">
        <v>0</v>
      </c>
      <c r="Q395" s="80">
        <v>0</v>
      </c>
      <c r="R395" s="80">
        <v>0</v>
      </c>
      <c r="S395" s="80">
        <v>0</v>
      </c>
      <c r="T395" s="80">
        <v>0</v>
      </c>
      <c r="U395" s="34"/>
      <c r="V395" s="34"/>
      <c r="W395" s="80">
        <v>0</v>
      </c>
      <c r="X395" s="34"/>
      <c r="Y395" s="80">
        <v>0</v>
      </c>
      <c r="Z395" s="80">
        <v>0</v>
      </c>
      <c r="AA395" s="80">
        <v>0</v>
      </c>
      <c r="AB395" s="80">
        <v>0</v>
      </c>
      <c r="AC395" s="80">
        <v>0</v>
      </c>
      <c r="AD395" s="80">
        <v>0</v>
      </c>
      <c r="AE395" s="80">
        <v>0</v>
      </c>
      <c r="AF395" s="80">
        <v>0</v>
      </c>
    </row>
    <row r="396" spans="1:32" hidden="1" x14ac:dyDescent="0.2">
      <c r="A396" t="s">
        <v>105</v>
      </c>
      <c r="F396" t="s">
        <v>26</v>
      </c>
      <c r="G396" t="s">
        <v>105</v>
      </c>
      <c r="H396" s="80">
        <v>0</v>
      </c>
      <c r="I396" s="80">
        <v>0</v>
      </c>
      <c r="J396" s="80">
        <v>0</v>
      </c>
      <c r="K396" s="80">
        <v>0</v>
      </c>
      <c r="L396" s="80">
        <v>0</v>
      </c>
      <c r="M396" s="80">
        <v>0</v>
      </c>
      <c r="N396" s="80"/>
      <c r="O396" s="80"/>
      <c r="P396" s="80">
        <v>0</v>
      </c>
      <c r="Q396" s="80">
        <v>0</v>
      </c>
      <c r="R396" s="80">
        <v>0</v>
      </c>
      <c r="S396" s="80">
        <v>0</v>
      </c>
      <c r="T396" s="80">
        <v>0</v>
      </c>
      <c r="U396" s="34"/>
      <c r="V396" s="34"/>
      <c r="W396" s="80">
        <v>0</v>
      </c>
      <c r="X396" s="34"/>
      <c r="Y396" s="80">
        <v>0</v>
      </c>
      <c r="Z396" s="80">
        <v>0</v>
      </c>
      <c r="AA396" s="80">
        <v>0</v>
      </c>
      <c r="AB396" s="80">
        <v>0</v>
      </c>
      <c r="AC396" s="80">
        <v>0</v>
      </c>
      <c r="AD396" s="80">
        <v>0</v>
      </c>
      <c r="AE396" s="80">
        <v>0</v>
      </c>
      <c r="AF396" s="80">
        <v>0</v>
      </c>
    </row>
    <row r="397" spans="1:32" hidden="1" x14ac:dyDescent="0.2">
      <c r="A397" t="s">
        <v>105</v>
      </c>
      <c r="F397" t="s">
        <v>26</v>
      </c>
      <c r="G397" t="s">
        <v>1001</v>
      </c>
      <c r="H397" s="80">
        <v>0</v>
      </c>
      <c r="I397" s="80">
        <v>0</v>
      </c>
      <c r="J397" s="80">
        <v>0</v>
      </c>
      <c r="K397" s="80">
        <v>0</v>
      </c>
      <c r="L397" s="80">
        <v>0</v>
      </c>
      <c r="M397" s="80">
        <v>0</v>
      </c>
      <c r="N397" s="80"/>
      <c r="O397" s="80"/>
      <c r="P397" s="80">
        <v>0</v>
      </c>
      <c r="Q397" s="80">
        <v>0</v>
      </c>
      <c r="R397" s="80">
        <v>0</v>
      </c>
      <c r="S397" s="80">
        <v>0</v>
      </c>
      <c r="T397" s="80">
        <v>0</v>
      </c>
      <c r="U397" s="34"/>
      <c r="V397" s="34"/>
      <c r="W397" s="80">
        <v>0</v>
      </c>
      <c r="X397" s="34"/>
      <c r="Y397" s="80">
        <v>0</v>
      </c>
      <c r="Z397" s="80">
        <v>0</v>
      </c>
      <c r="AA397" s="80">
        <v>0</v>
      </c>
      <c r="AB397" s="80">
        <v>0</v>
      </c>
      <c r="AC397" s="80">
        <v>0</v>
      </c>
      <c r="AD397" s="80">
        <v>0</v>
      </c>
      <c r="AE397" s="80">
        <v>0</v>
      </c>
      <c r="AF397" s="80">
        <v>0</v>
      </c>
    </row>
    <row r="398" spans="1:32" hidden="1" x14ac:dyDescent="0.2">
      <c r="A398" t="s">
        <v>105</v>
      </c>
      <c r="F398" t="s">
        <v>26</v>
      </c>
      <c r="G398" t="s">
        <v>315</v>
      </c>
      <c r="H398" s="80">
        <v>0</v>
      </c>
      <c r="I398" s="80">
        <v>0</v>
      </c>
      <c r="J398" s="80">
        <v>0</v>
      </c>
      <c r="K398" s="80">
        <v>0</v>
      </c>
      <c r="L398" s="80">
        <v>0</v>
      </c>
      <c r="M398" s="80">
        <v>0</v>
      </c>
      <c r="N398" s="80"/>
      <c r="O398" s="80"/>
      <c r="P398" s="80">
        <v>0</v>
      </c>
      <c r="Q398" s="80">
        <v>0</v>
      </c>
      <c r="R398" s="80">
        <v>0</v>
      </c>
      <c r="S398" s="80">
        <v>0</v>
      </c>
      <c r="T398" s="80">
        <v>0</v>
      </c>
      <c r="U398" s="34"/>
      <c r="V398" s="34"/>
      <c r="W398" s="80">
        <v>0</v>
      </c>
      <c r="X398" s="34"/>
      <c r="Y398" s="80">
        <v>0</v>
      </c>
      <c r="Z398" s="80">
        <v>0</v>
      </c>
      <c r="AA398" s="80">
        <v>0</v>
      </c>
      <c r="AB398" s="80">
        <v>0</v>
      </c>
      <c r="AC398" s="80">
        <v>0</v>
      </c>
      <c r="AD398" s="80">
        <v>0</v>
      </c>
      <c r="AE398" s="80">
        <v>0</v>
      </c>
      <c r="AF398" s="80">
        <v>0</v>
      </c>
    </row>
    <row r="399" spans="1:32" hidden="1" x14ac:dyDescent="0.2">
      <c r="A399" t="s">
        <v>294</v>
      </c>
      <c r="F399" t="s">
        <v>13</v>
      </c>
      <c r="G399" t="s">
        <v>293</v>
      </c>
      <c r="H399" s="80">
        <v>0</v>
      </c>
      <c r="I399" s="80">
        <v>0</v>
      </c>
      <c r="J399" s="80">
        <v>0</v>
      </c>
      <c r="K399" s="80">
        <v>0</v>
      </c>
      <c r="L399" s="80">
        <v>0</v>
      </c>
      <c r="M399" s="80">
        <v>0</v>
      </c>
      <c r="N399" s="80"/>
      <c r="O399" s="80"/>
      <c r="P399" s="80">
        <v>0</v>
      </c>
      <c r="Q399" s="80">
        <v>0</v>
      </c>
      <c r="R399" s="80">
        <v>0</v>
      </c>
      <c r="S399" s="80">
        <v>0</v>
      </c>
      <c r="T399" s="80">
        <v>0</v>
      </c>
      <c r="U399" s="34"/>
      <c r="V399" s="34"/>
      <c r="W399" s="80">
        <v>0</v>
      </c>
      <c r="X399" s="34"/>
      <c r="Y399" s="80">
        <v>0</v>
      </c>
      <c r="Z399" s="80">
        <v>0</v>
      </c>
      <c r="AA399" s="80">
        <v>0</v>
      </c>
      <c r="AB399" s="80">
        <v>0</v>
      </c>
      <c r="AC399" s="80">
        <v>0</v>
      </c>
      <c r="AD399" s="80">
        <v>0</v>
      </c>
      <c r="AE399" s="80">
        <v>0</v>
      </c>
      <c r="AF399" s="80">
        <v>0</v>
      </c>
    </row>
    <row r="400" spans="1:32" hidden="1" x14ac:dyDescent="0.2">
      <c r="A400" t="s">
        <v>294</v>
      </c>
      <c r="F400" t="s">
        <v>13</v>
      </c>
      <c r="G400" t="s">
        <v>307</v>
      </c>
      <c r="H400" s="80">
        <v>0</v>
      </c>
      <c r="I400" s="80">
        <v>0</v>
      </c>
      <c r="J400" s="80">
        <v>0</v>
      </c>
      <c r="K400" s="80">
        <v>0</v>
      </c>
      <c r="L400" s="80">
        <v>0</v>
      </c>
      <c r="M400" s="80">
        <v>0</v>
      </c>
      <c r="N400" s="80"/>
      <c r="O400" s="80"/>
      <c r="P400" s="80">
        <v>0</v>
      </c>
      <c r="Q400" s="80">
        <v>0</v>
      </c>
      <c r="R400" s="80">
        <v>0</v>
      </c>
      <c r="S400" s="80">
        <v>0</v>
      </c>
      <c r="T400" s="80">
        <v>0</v>
      </c>
      <c r="U400" s="34"/>
      <c r="V400" s="34"/>
      <c r="W400" s="80">
        <v>0</v>
      </c>
      <c r="X400" s="34"/>
      <c r="Y400" s="80">
        <v>0</v>
      </c>
      <c r="Z400" s="80">
        <v>0</v>
      </c>
      <c r="AA400" s="80">
        <v>0</v>
      </c>
      <c r="AB400" s="80">
        <v>0</v>
      </c>
      <c r="AC400" s="80">
        <v>0</v>
      </c>
      <c r="AD400" s="80">
        <v>0</v>
      </c>
      <c r="AE400" s="80">
        <v>0</v>
      </c>
      <c r="AF400" s="80">
        <v>0</v>
      </c>
    </row>
    <row r="401" spans="1:32" hidden="1" x14ac:dyDescent="0.2">
      <c r="A401" t="s">
        <v>61</v>
      </c>
      <c r="F401" t="s">
        <v>3</v>
      </c>
      <c r="G401" t="s">
        <v>940</v>
      </c>
      <c r="H401" s="80">
        <v>0</v>
      </c>
      <c r="I401" s="80">
        <v>0</v>
      </c>
      <c r="J401" s="80">
        <v>0</v>
      </c>
      <c r="K401" s="80">
        <v>0</v>
      </c>
      <c r="L401" s="80">
        <v>0</v>
      </c>
      <c r="M401" s="80">
        <v>0</v>
      </c>
      <c r="N401" s="80"/>
      <c r="O401" s="80"/>
      <c r="P401" s="80">
        <v>0</v>
      </c>
      <c r="Q401" s="80">
        <v>0</v>
      </c>
      <c r="R401" s="80">
        <v>0</v>
      </c>
      <c r="S401" s="80">
        <v>0</v>
      </c>
      <c r="T401" s="80">
        <v>0</v>
      </c>
      <c r="U401" s="34"/>
      <c r="V401" s="34"/>
      <c r="W401" s="80">
        <v>0</v>
      </c>
      <c r="X401" s="34"/>
      <c r="Y401" s="80">
        <v>0</v>
      </c>
      <c r="Z401" s="80">
        <v>0</v>
      </c>
      <c r="AA401" s="80">
        <v>0</v>
      </c>
      <c r="AB401" s="80">
        <v>0</v>
      </c>
      <c r="AC401" s="80">
        <v>0</v>
      </c>
      <c r="AD401" s="80">
        <v>0</v>
      </c>
      <c r="AE401" s="80">
        <v>0</v>
      </c>
      <c r="AF401" s="80">
        <v>0</v>
      </c>
    </row>
    <row r="402" spans="1:32" hidden="1" x14ac:dyDescent="0.2">
      <c r="A402" t="s">
        <v>61</v>
      </c>
      <c r="F402" t="s">
        <v>3</v>
      </c>
      <c r="G402" t="s">
        <v>201</v>
      </c>
      <c r="H402" s="80">
        <v>0</v>
      </c>
      <c r="I402" s="80">
        <v>0</v>
      </c>
      <c r="J402" s="80">
        <v>0</v>
      </c>
      <c r="K402" s="80">
        <v>0</v>
      </c>
      <c r="L402" s="80">
        <v>0</v>
      </c>
      <c r="M402" s="80">
        <v>0</v>
      </c>
      <c r="N402" s="80"/>
      <c r="O402" s="80"/>
      <c r="P402" s="80">
        <v>0</v>
      </c>
      <c r="Q402" s="80">
        <v>0</v>
      </c>
      <c r="R402" s="80">
        <v>0</v>
      </c>
      <c r="S402" s="80">
        <v>0</v>
      </c>
      <c r="T402" s="80">
        <v>0</v>
      </c>
      <c r="U402" s="34"/>
      <c r="V402" s="34"/>
      <c r="W402" s="80">
        <v>0</v>
      </c>
      <c r="X402" s="34"/>
      <c r="Y402" s="80">
        <v>0</v>
      </c>
      <c r="Z402" s="80">
        <v>0</v>
      </c>
      <c r="AA402" s="80">
        <v>0</v>
      </c>
      <c r="AB402" s="80">
        <v>0</v>
      </c>
      <c r="AC402" s="80">
        <v>0</v>
      </c>
      <c r="AD402" s="80">
        <v>0</v>
      </c>
      <c r="AE402" s="80">
        <v>0</v>
      </c>
      <c r="AF402" s="80">
        <v>0</v>
      </c>
    </row>
    <row r="403" spans="1:32" hidden="1" x14ac:dyDescent="0.2">
      <c r="A403" t="s">
        <v>61</v>
      </c>
      <c r="F403" t="s">
        <v>3</v>
      </c>
      <c r="G403" t="s">
        <v>216</v>
      </c>
      <c r="H403" s="80">
        <v>0</v>
      </c>
      <c r="I403" s="80">
        <v>0</v>
      </c>
      <c r="J403" s="80">
        <v>0</v>
      </c>
      <c r="K403" s="80">
        <v>0</v>
      </c>
      <c r="L403" s="80">
        <v>0</v>
      </c>
      <c r="M403" s="80">
        <v>0</v>
      </c>
      <c r="N403" s="80"/>
      <c r="O403" s="80"/>
      <c r="P403" s="80">
        <v>0</v>
      </c>
      <c r="Q403" s="80">
        <v>0</v>
      </c>
      <c r="R403" s="80">
        <v>0</v>
      </c>
      <c r="S403" s="80">
        <v>0</v>
      </c>
      <c r="T403" s="80">
        <v>0</v>
      </c>
      <c r="U403" s="34"/>
      <c r="V403" s="34"/>
      <c r="W403" s="80">
        <v>0</v>
      </c>
      <c r="X403" s="34"/>
      <c r="Y403" s="80">
        <v>0</v>
      </c>
      <c r="Z403" s="80">
        <v>0</v>
      </c>
      <c r="AA403" s="80">
        <v>0</v>
      </c>
      <c r="AB403" s="80">
        <v>0</v>
      </c>
      <c r="AC403" s="80">
        <v>0</v>
      </c>
      <c r="AD403" s="80">
        <v>0</v>
      </c>
      <c r="AE403" s="80">
        <v>0</v>
      </c>
      <c r="AF403" s="80">
        <v>0</v>
      </c>
    </row>
    <row r="404" spans="1:32" hidden="1" x14ac:dyDescent="0.2">
      <c r="A404" t="s">
        <v>61</v>
      </c>
      <c r="F404" t="s">
        <v>3</v>
      </c>
      <c r="G404" t="s">
        <v>222</v>
      </c>
      <c r="H404" s="80">
        <v>0</v>
      </c>
      <c r="I404" s="80">
        <v>0</v>
      </c>
      <c r="J404" s="80">
        <v>0</v>
      </c>
      <c r="K404" s="80">
        <v>0</v>
      </c>
      <c r="L404" s="80">
        <v>0</v>
      </c>
      <c r="M404" s="80">
        <v>0</v>
      </c>
      <c r="N404" s="80"/>
      <c r="O404" s="80"/>
      <c r="P404" s="80">
        <v>0</v>
      </c>
      <c r="Q404" s="80">
        <v>0</v>
      </c>
      <c r="R404" s="80">
        <v>0</v>
      </c>
      <c r="S404" s="80">
        <v>0</v>
      </c>
      <c r="T404" s="80">
        <v>0</v>
      </c>
      <c r="U404" s="34"/>
      <c r="V404" s="34"/>
      <c r="W404" s="80">
        <v>0</v>
      </c>
      <c r="X404" s="34"/>
      <c r="Y404" s="80">
        <v>0</v>
      </c>
      <c r="Z404" s="80">
        <v>0</v>
      </c>
      <c r="AA404" s="80">
        <v>0</v>
      </c>
      <c r="AB404" s="80">
        <v>0</v>
      </c>
      <c r="AC404" s="80">
        <v>0</v>
      </c>
      <c r="AD404" s="80">
        <v>0</v>
      </c>
      <c r="AE404" s="80">
        <v>0</v>
      </c>
      <c r="AF404" s="80">
        <v>0</v>
      </c>
    </row>
    <row r="405" spans="1:32" hidden="1" x14ac:dyDescent="0.2">
      <c r="A405" t="s">
        <v>61</v>
      </c>
      <c r="F405" t="s">
        <v>3</v>
      </c>
      <c r="G405" t="s">
        <v>1071</v>
      </c>
      <c r="H405" s="80">
        <v>0</v>
      </c>
      <c r="I405" s="80">
        <v>0</v>
      </c>
      <c r="J405" s="80">
        <v>0</v>
      </c>
      <c r="K405" s="80">
        <v>0</v>
      </c>
      <c r="L405" s="80">
        <v>0</v>
      </c>
      <c r="M405" s="80">
        <v>0</v>
      </c>
      <c r="N405" s="80"/>
      <c r="O405" s="80"/>
      <c r="P405" s="80">
        <v>0</v>
      </c>
      <c r="Q405" s="80">
        <v>0</v>
      </c>
      <c r="R405" s="80">
        <v>0</v>
      </c>
      <c r="S405" s="80">
        <v>0</v>
      </c>
      <c r="T405" s="80">
        <v>0</v>
      </c>
      <c r="U405" s="34"/>
      <c r="V405" s="34"/>
      <c r="W405" s="80">
        <v>0</v>
      </c>
      <c r="X405" s="34"/>
      <c r="Y405" s="80">
        <v>0</v>
      </c>
      <c r="Z405" s="80">
        <v>0</v>
      </c>
      <c r="AA405" s="80">
        <v>0</v>
      </c>
      <c r="AB405" s="80" t="e">
        <v>#DIV/0!</v>
      </c>
      <c r="AC405" s="80">
        <v>0</v>
      </c>
      <c r="AD405" s="80">
        <v>0</v>
      </c>
      <c r="AE405" s="80">
        <v>0</v>
      </c>
      <c r="AF405" s="80" t="e">
        <v>#DIV/0!</v>
      </c>
    </row>
    <row r="406" spans="1:32" hidden="1" x14ac:dyDescent="0.2">
      <c r="A406" t="s">
        <v>61</v>
      </c>
      <c r="F406" t="s">
        <v>3</v>
      </c>
      <c r="G406" t="s">
        <v>264</v>
      </c>
      <c r="H406" s="80">
        <v>0</v>
      </c>
      <c r="I406" s="80">
        <v>0</v>
      </c>
      <c r="J406" s="80">
        <v>0</v>
      </c>
      <c r="K406" s="80">
        <v>0</v>
      </c>
      <c r="L406" s="80">
        <v>0</v>
      </c>
      <c r="M406" s="80">
        <v>0</v>
      </c>
      <c r="N406" s="80"/>
      <c r="O406" s="80"/>
      <c r="P406" s="80">
        <v>0</v>
      </c>
      <c r="Q406" s="80">
        <v>0</v>
      </c>
      <c r="R406" s="80">
        <v>0</v>
      </c>
      <c r="S406" s="80">
        <v>0</v>
      </c>
      <c r="T406" s="80">
        <v>0</v>
      </c>
      <c r="U406" s="34"/>
      <c r="V406" s="34"/>
      <c r="W406" s="80">
        <v>0</v>
      </c>
      <c r="X406" s="34"/>
      <c r="Y406" s="80">
        <v>0</v>
      </c>
      <c r="Z406" s="80">
        <v>0</v>
      </c>
      <c r="AA406" s="80">
        <v>0</v>
      </c>
      <c r="AB406" s="80">
        <v>0</v>
      </c>
      <c r="AC406" s="80">
        <v>0</v>
      </c>
      <c r="AD406" s="80">
        <v>0</v>
      </c>
      <c r="AE406" s="80">
        <v>0</v>
      </c>
      <c r="AF406" s="80">
        <v>0</v>
      </c>
    </row>
    <row r="407" spans="1:32" hidden="1" x14ac:dyDescent="0.2">
      <c r="A407" t="s">
        <v>61</v>
      </c>
      <c r="F407" t="s">
        <v>3</v>
      </c>
      <c r="G407" t="s">
        <v>290</v>
      </c>
      <c r="H407" s="80">
        <v>0</v>
      </c>
      <c r="I407" s="80">
        <v>0</v>
      </c>
      <c r="J407" s="80">
        <v>0</v>
      </c>
      <c r="K407" s="80">
        <v>0</v>
      </c>
      <c r="L407" s="80">
        <v>0</v>
      </c>
      <c r="M407" s="80">
        <v>0</v>
      </c>
      <c r="N407" s="80"/>
      <c r="O407" s="80"/>
      <c r="P407" s="80">
        <v>0</v>
      </c>
      <c r="Q407" s="80">
        <v>0</v>
      </c>
      <c r="R407" s="80">
        <v>0</v>
      </c>
      <c r="S407" s="80">
        <v>0</v>
      </c>
      <c r="T407" s="80">
        <v>0</v>
      </c>
      <c r="U407" s="34"/>
      <c r="V407" s="34"/>
      <c r="W407" s="80">
        <v>0</v>
      </c>
      <c r="X407" s="34"/>
      <c r="Y407" s="80">
        <v>0</v>
      </c>
      <c r="Z407" s="80">
        <v>0</v>
      </c>
      <c r="AA407" s="80">
        <v>0</v>
      </c>
      <c r="AB407" s="80">
        <v>0</v>
      </c>
      <c r="AC407" s="80">
        <v>0</v>
      </c>
      <c r="AD407" s="80">
        <v>0</v>
      </c>
      <c r="AE407" s="80">
        <v>0</v>
      </c>
      <c r="AF407" s="80">
        <v>0</v>
      </c>
    </row>
    <row r="408" spans="1:32" hidden="1" x14ac:dyDescent="0.2">
      <c r="A408" t="s">
        <v>61</v>
      </c>
      <c r="F408" t="s">
        <v>3</v>
      </c>
      <c r="G408" t="s">
        <v>304</v>
      </c>
      <c r="H408" s="80">
        <v>0</v>
      </c>
      <c r="I408" s="80">
        <v>0</v>
      </c>
      <c r="J408" s="80">
        <v>0</v>
      </c>
      <c r="K408" s="80">
        <v>0</v>
      </c>
      <c r="L408" s="80">
        <v>0</v>
      </c>
      <c r="M408" s="80">
        <v>0</v>
      </c>
      <c r="N408" s="80"/>
      <c r="O408" s="80"/>
      <c r="P408" s="80">
        <v>0</v>
      </c>
      <c r="Q408" s="80">
        <v>0</v>
      </c>
      <c r="R408" s="80">
        <v>0</v>
      </c>
      <c r="S408" s="80">
        <v>0</v>
      </c>
      <c r="T408" s="80">
        <v>0</v>
      </c>
      <c r="U408" s="34"/>
      <c r="V408" s="34"/>
      <c r="W408" s="80">
        <v>0</v>
      </c>
      <c r="X408" s="34"/>
      <c r="Y408" s="80">
        <v>0</v>
      </c>
      <c r="Z408" s="80">
        <v>0</v>
      </c>
      <c r="AA408" s="80">
        <v>0</v>
      </c>
      <c r="AB408" s="80">
        <v>0</v>
      </c>
      <c r="AC408" s="80">
        <v>0</v>
      </c>
      <c r="AD408" s="80">
        <v>0</v>
      </c>
      <c r="AE408" s="80">
        <v>0</v>
      </c>
      <c r="AF408" s="80">
        <v>0</v>
      </c>
    </row>
    <row r="409" spans="1:32" hidden="1" x14ac:dyDescent="0.2">
      <c r="A409" t="s">
        <v>61</v>
      </c>
      <c r="F409" t="s">
        <v>3</v>
      </c>
      <c r="G409" t="s">
        <v>314</v>
      </c>
      <c r="H409" s="80">
        <v>0</v>
      </c>
      <c r="I409" s="80">
        <v>0</v>
      </c>
      <c r="J409" s="80">
        <v>0</v>
      </c>
      <c r="K409" s="80">
        <v>0</v>
      </c>
      <c r="L409" s="80">
        <v>0</v>
      </c>
      <c r="M409" s="80">
        <v>0</v>
      </c>
      <c r="N409" s="80"/>
      <c r="O409" s="80"/>
      <c r="P409" s="80">
        <v>0</v>
      </c>
      <c r="Q409" s="80">
        <v>0</v>
      </c>
      <c r="R409" s="80">
        <v>0</v>
      </c>
      <c r="S409" s="80">
        <v>0</v>
      </c>
      <c r="T409" s="80">
        <v>0</v>
      </c>
      <c r="U409" s="34"/>
      <c r="V409" s="34"/>
      <c r="W409" s="80">
        <v>0</v>
      </c>
      <c r="X409" s="34"/>
      <c r="Y409" s="80">
        <v>0</v>
      </c>
      <c r="Z409" s="80">
        <v>0</v>
      </c>
      <c r="AA409" s="80">
        <v>0</v>
      </c>
      <c r="AB409" s="80">
        <v>0</v>
      </c>
      <c r="AC409" s="80">
        <v>0</v>
      </c>
      <c r="AD409" s="80">
        <v>0</v>
      </c>
      <c r="AE409" s="80">
        <v>0</v>
      </c>
      <c r="AF409" s="80">
        <v>0</v>
      </c>
    </row>
    <row r="410" spans="1:32" hidden="1" x14ac:dyDescent="0.2">
      <c r="A410" t="s">
        <v>101</v>
      </c>
      <c r="F410" t="s">
        <v>32</v>
      </c>
      <c r="G410" t="s">
        <v>100</v>
      </c>
      <c r="H410" s="80">
        <v>0</v>
      </c>
      <c r="I410" s="80">
        <v>0</v>
      </c>
      <c r="J410" s="80">
        <v>0</v>
      </c>
      <c r="K410" s="80">
        <v>0</v>
      </c>
      <c r="L410" s="80">
        <v>0</v>
      </c>
      <c r="M410" s="80">
        <v>0</v>
      </c>
      <c r="N410" s="80"/>
      <c r="O410" s="80"/>
      <c r="P410" s="80">
        <v>0</v>
      </c>
      <c r="Q410" s="80">
        <v>0</v>
      </c>
      <c r="R410" s="80">
        <v>0</v>
      </c>
      <c r="S410" s="80">
        <v>0</v>
      </c>
      <c r="T410" s="80">
        <v>0</v>
      </c>
      <c r="U410" s="34"/>
      <c r="V410" s="34"/>
      <c r="W410" s="80">
        <v>0</v>
      </c>
      <c r="X410" s="34"/>
      <c r="Y410" s="80">
        <v>0</v>
      </c>
      <c r="Z410" s="80">
        <v>0</v>
      </c>
      <c r="AA410" s="80">
        <v>0</v>
      </c>
      <c r="AB410" s="80">
        <v>0</v>
      </c>
      <c r="AC410" s="80">
        <v>0</v>
      </c>
      <c r="AD410" s="80">
        <v>0</v>
      </c>
      <c r="AE410" s="80">
        <v>0</v>
      </c>
      <c r="AF410" s="80">
        <v>0</v>
      </c>
    </row>
    <row r="411" spans="1:32" hidden="1" x14ac:dyDescent="0.2">
      <c r="A411" t="s">
        <v>101</v>
      </c>
      <c r="F411" t="s">
        <v>32</v>
      </c>
      <c r="G411" t="s">
        <v>320</v>
      </c>
      <c r="H411" s="80">
        <v>0</v>
      </c>
      <c r="I411" s="80">
        <v>0</v>
      </c>
      <c r="J411" s="80">
        <v>0</v>
      </c>
      <c r="K411" s="80">
        <v>0</v>
      </c>
      <c r="L411" s="80">
        <v>0</v>
      </c>
      <c r="M411" s="80">
        <v>0</v>
      </c>
      <c r="N411" s="80"/>
      <c r="O411" s="80"/>
      <c r="P411" s="80">
        <v>0</v>
      </c>
      <c r="Q411" s="80">
        <v>0</v>
      </c>
      <c r="R411" s="80">
        <v>0</v>
      </c>
      <c r="S411" s="80">
        <v>0</v>
      </c>
      <c r="T411" s="80">
        <v>0</v>
      </c>
      <c r="U411" s="34"/>
      <c r="V411" s="34"/>
      <c r="W411" s="80">
        <v>0</v>
      </c>
      <c r="X411" s="34"/>
      <c r="Y411" s="80">
        <v>0</v>
      </c>
      <c r="Z411" s="80">
        <v>0</v>
      </c>
      <c r="AA411" s="80">
        <v>0</v>
      </c>
      <c r="AB411" s="80">
        <v>0</v>
      </c>
      <c r="AC411" s="80">
        <v>0</v>
      </c>
      <c r="AD411" s="80">
        <v>0</v>
      </c>
      <c r="AE411" s="80">
        <v>0</v>
      </c>
      <c r="AF411" s="80">
        <v>0</v>
      </c>
    </row>
    <row r="412" spans="1:32" hidden="1" x14ac:dyDescent="0.2">
      <c r="A412" t="s">
        <v>101</v>
      </c>
      <c r="F412" t="s">
        <v>32</v>
      </c>
      <c r="G412" t="s">
        <v>324</v>
      </c>
      <c r="H412" s="80">
        <v>0</v>
      </c>
      <c r="I412" s="80">
        <v>0</v>
      </c>
      <c r="J412" s="80">
        <v>0</v>
      </c>
      <c r="K412" s="80">
        <v>0</v>
      </c>
      <c r="L412" s="80">
        <v>0</v>
      </c>
      <c r="M412" s="80">
        <v>0</v>
      </c>
      <c r="N412" s="80"/>
      <c r="O412" s="80"/>
      <c r="P412" s="80">
        <v>0</v>
      </c>
      <c r="Q412" s="80">
        <v>0</v>
      </c>
      <c r="R412" s="80">
        <v>0</v>
      </c>
      <c r="S412" s="80">
        <v>0</v>
      </c>
      <c r="T412" s="80">
        <v>0</v>
      </c>
      <c r="U412" s="34"/>
      <c r="V412" s="34"/>
      <c r="W412" s="80">
        <v>0</v>
      </c>
      <c r="X412" s="34"/>
      <c r="Y412" s="80">
        <v>0</v>
      </c>
      <c r="Z412" s="80">
        <v>0</v>
      </c>
      <c r="AA412" s="80">
        <v>0</v>
      </c>
      <c r="AB412" s="80">
        <v>0</v>
      </c>
      <c r="AC412" s="80">
        <v>0</v>
      </c>
      <c r="AD412" s="80">
        <v>0</v>
      </c>
      <c r="AE412" s="80">
        <v>0</v>
      </c>
      <c r="AF412" s="80">
        <v>0</v>
      </c>
    </row>
    <row r="413" spans="1:32" hidden="1" x14ac:dyDescent="0.2">
      <c r="A413" t="s">
        <v>101</v>
      </c>
      <c r="F413" t="s">
        <v>32</v>
      </c>
      <c r="G413" t="s">
        <v>325</v>
      </c>
      <c r="H413" s="80">
        <v>0</v>
      </c>
      <c r="I413" s="80">
        <v>0</v>
      </c>
      <c r="J413" s="80">
        <v>0</v>
      </c>
      <c r="K413" s="80">
        <v>0</v>
      </c>
      <c r="L413" s="80">
        <v>0</v>
      </c>
      <c r="M413" s="80">
        <v>0</v>
      </c>
      <c r="N413" s="80"/>
      <c r="O413" s="80"/>
      <c r="P413" s="80">
        <v>0</v>
      </c>
      <c r="Q413" s="80">
        <v>0</v>
      </c>
      <c r="R413" s="80">
        <v>0</v>
      </c>
      <c r="S413" s="80">
        <v>0</v>
      </c>
      <c r="T413" s="80">
        <v>0</v>
      </c>
      <c r="U413" s="34"/>
      <c r="V413" s="34"/>
      <c r="W413" s="80">
        <v>0</v>
      </c>
      <c r="X413" s="34"/>
      <c r="Y413" s="80">
        <v>0</v>
      </c>
      <c r="Z413" s="80">
        <v>0</v>
      </c>
      <c r="AA413" s="80">
        <v>0</v>
      </c>
      <c r="AB413" s="80">
        <v>0</v>
      </c>
      <c r="AC413" s="80">
        <v>0</v>
      </c>
      <c r="AD413" s="80">
        <v>0</v>
      </c>
      <c r="AE413" s="80">
        <v>0</v>
      </c>
      <c r="AF413" s="80">
        <v>0</v>
      </c>
    </row>
    <row r="414" spans="1:32" hidden="1" x14ac:dyDescent="0.2">
      <c r="A414" t="s">
        <v>101</v>
      </c>
      <c r="F414" t="s">
        <v>32</v>
      </c>
      <c r="G414" t="s">
        <v>327</v>
      </c>
      <c r="H414" s="80">
        <v>0</v>
      </c>
      <c r="I414" s="80">
        <v>0</v>
      </c>
      <c r="J414" s="80">
        <v>0</v>
      </c>
      <c r="K414" s="80">
        <v>0</v>
      </c>
      <c r="L414" s="80">
        <v>0</v>
      </c>
      <c r="M414" s="80">
        <v>0</v>
      </c>
      <c r="N414" s="80"/>
      <c r="O414" s="80"/>
      <c r="P414" s="80">
        <v>0</v>
      </c>
      <c r="Q414" s="80">
        <v>0</v>
      </c>
      <c r="R414" s="80">
        <v>0</v>
      </c>
      <c r="S414" s="80">
        <v>0</v>
      </c>
      <c r="T414" s="80">
        <v>0</v>
      </c>
      <c r="U414" s="34"/>
      <c r="V414" s="34"/>
      <c r="W414" s="80">
        <v>0</v>
      </c>
      <c r="X414" s="34"/>
      <c r="Y414" s="80">
        <v>0</v>
      </c>
      <c r="Z414" s="80">
        <v>0</v>
      </c>
      <c r="AA414" s="80">
        <v>0</v>
      </c>
      <c r="AB414" s="80">
        <v>0</v>
      </c>
      <c r="AC414" s="80">
        <v>0</v>
      </c>
      <c r="AD414" s="80">
        <v>0</v>
      </c>
      <c r="AE414" s="80">
        <v>0</v>
      </c>
      <c r="AF414" s="80">
        <v>0</v>
      </c>
    </row>
    <row r="415" spans="1:32" hidden="1" x14ac:dyDescent="0.2">
      <c r="A415" t="s">
        <v>1025</v>
      </c>
      <c r="F415" t="s">
        <v>32</v>
      </c>
      <c r="G415" t="s">
        <v>1024</v>
      </c>
      <c r="H415" s="80">
        <v>0</v>
      </c>
      <c r="I415" s="80">
        <v>0</v>
      </c>
      <c r="J415" s="80">
        <v>0</v>
      </c>
      <c r="K415" s="80">
        <v>0</v>
      </c>
      <c r="L415" s="80">
        <v>0</v>
      </c>
      <c r="M415" s="80">
        <v>0</v>
      </c>
      <c r="N415" s="80"/>
      <c r="O415" s="80"/>
      <c r="P415" s="80">
        <v>0</v>
      </c>
      <c r="Q415" s="80">
        <v>0</v>
      </c>
      <c r="R415" s="80">
        <v>0</v>
      </c>
      <c r="S415" s="80">
        <v>0</v>
      </c>
      <c r="T415" s="80">
        <v>0</v>
      </c>
      <c r="U415" s="34"/>
      <c r="V415" s="34"/>
      <c r="W415" s="80">
        <v>0</v>
      </c>
      <c r="X415" s="34"/>
      <c r="Y415" s="80">
        <v>0</v>
      </c>
      <c r="Z415" s="80">
        <v>0</v>
      </c>
      <c r="AA415" s="80">
        <v>0</v>
      </c>
      <c r="AB415" s="80">
        <v>0</v>
      </c>
      <c r="AC415" s="80">
        <v>0</v>
      </c>
      <c r="AD415" s="80">
        <v>0</v>
      </c>
      <c r="AE415" s="80">
        <v>0</v>
      </c>
      <c r="AF415" s="80">
        <v>0</v>
      </c>
    </row>
  </sheetData>
  <autoFilter ref="A1:AF415" xr:uid="{00000000-0009-0000-0000-00000A000000}">
    <filterColumn colId="6">
      <colorFilter dxfId="10"/>
    </filterColumn>
  </autoFilter>
  <pageMargins left="0.7" right="0.7" top="0.75" bottom="0.75" header="0.3" footer="0.3"/>
  <pageSetup paperSize="5" scale="50"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O449"/>
  <sheetViews>
    <sheetView workbookViewId="0">
      <selection activeCell="B6" sqref="B6"/>
    </sheetView>
  </sheetViews>
  <sheetFormatPr defaultRowHeight="12.75" x14ac:dyDescent="0.2"/>
  <cols>
    <col min="1" max="1" width="28.5703125" bestFit="1" customWidth="1"/>
    <col min="2" max="2" width="27.140625" bestFit="1" customWidth="1"/>
    <col min="3" max="3" width="23.140625" customWidth="1"/>
    <col min="4" max="4" width="33" bestFit="1" customWidth="1"/>
    <col min="5" max="5" width="29" customWidth="1"/>
    <col min="6" max="6" width="25.7109375" customWidth="1"/>
    <col min="7" max="7" width="21.7109375" customWidth="1"/>
    <col min="8" max="8" width="25.5703125" bestFit="1" customWidth="1"/>
    <col min="9" max="9" width="24.140625" customWidth="1"/>
    <col min="10" max="10" width="22.7109375" customWidth="1"/>
    <col min="11" max="11" width="18.7109375" customWidth="1"/>
    <col min="12" max="12" width="26.85546875" bestFit="1" customWidth="1"/>
    <col min="13" max="13" width="25.5703125" customWidth="1"/>
    <col min="14" max="14" width="24" customWidth="1"/>
    <col min="15" max="15" width="20" customWidth="1"/>
    <col min="16" max="16" width="20" bestFit="1" customWidth="1"/>
  </cols>
  <sheetData>
    <row r="3" spans="1:15" x14ac:dyDescent="0.2">
      <c r="A3" s="35"/>
      <c r="B3" s="38" t="s">
        <v>1147</v>
      </c>
      <c r="C3" s="36"/>
      <c r="D3" s="36"/>
      <c r="E3" s="36"/>
      <c r="F3" s="36"/>
      <c r="G3" s="36"/>
      <c r="H3" s="36"/>
      <c r="I3" s="36"/>
      <c r="J3" s="36"/>
      <c r="K3" s="36"/>
      <c r="L3" s="36"/>
      <c r="M3" s="36"/>
      <c r="N3" s="36"/>
      <c r="O3" s="37"/>
    </row>
    <row r="4" spans="1:15" x14ac:dyDescent="0.2">
      <c r="A4" s="38" t="s">
        <v>0</v>
      </c>
      <c r="B4" s="35" t="s">
        <v>1149</v>
      </c>
      <c r="C4" s="48" t="s">
        <v>1150</v>
      </c>
      <c r="D4" s="48" t="s">
        <v>1151</v>
      </c>
      <c r="E4" s="48" t="s">
        <v>1152</v>
      </c>
      <c r="F4" s="48" t="s">
        <v>1153</v>
      </c>
      <c r="G4" s="48" t="s">
        <v>1154</v>
      </c>
      <c r="H4" s="48" t="s">
        <v>1155</v>
      </c>
      <c r="I4" s="48" t="s">
        <v>1156</v>
      </c>
      <c r="J4" s="48" t="s">
        <v>1157</v>
      </c>
      <c r="K4" s="48" t="s">
        <v>1158</v>
      </c>
      <c r="L4" s="48" t="s">
        <v>1159</v>
      </c>
      <c r="M4" s="48" t="s">
        <v>1160</v>
      </c>
      <c r="N4" s="48" t="s">
        <v>1148</v>
      </c>
      <c r="O4" s="41" t="s">
        <v>1146</v>
      </c>
    </row>
    <row r="5" spans="1:15" x14ac:dyDescent="0.2">
      <c r="A5" s="35" t="s">
        <v>4</v>
      </c>
      <c r="B5" s="42">
        <v>41</v>
      </c>
      <c r="C5" s="49">
        <v>460</v>
      </c>
      <c r="D5" s="49">
        <v>41</v>
      </c>
      <c r="E5" s="49">
        <v>180</v>
      </c>
      <c r="F5" s="49">
        <v>0</v>
      </c>
      <c r="G5" s="49">
        <v>80</v>
      </c>
      <c r="H5" s="49">
        <v>0</v>
      </c>
      <c r="I5" s="49">
        <v>0</v>
      </c>
      <c r="J5" s="49">
        <v>0</v>
      </c>
      <c r="K5" s="49">
        <v>76</v>
      </c>
      <c r="L5" s="49">
        <v>0</v>
      </c>
      <c r="M5" s="49">
        <v>0</v>
      </c>
      <c r="N5" s="49">
        <v>0</v>
      </c>
      <c r="O5" s="43">
        <v>124</v>
      </c>
    </row>
    <row r="6" spans="1:15" x14ac:dyDescent="0.2">
      <c r="A6" s="39" t="s">
        <v>7</v>
      </c>
      <c r="B6" s="44">
        <v>439</v>
      </c>
      <c r="C6" s="50">
        <v>5169</v>
      </c>
      <c r="D6" s="50">
        <v>319</v>
      </c>
      <c r="E6" s="50">
        <v>2244</v>
      </c>
      <c r="F6" s="50">
        <v>26</v>
      </c>
      <c r="G6" s="50">
        <v>849</v>
      </c>
      <c r="H6" s="50">
        <v>0</v>
      </c>
      <c r="I6" s="50">
        <v>40</v>
      </c>
      <c r="J6" s="50">
        <v>40</v>
      </c>
      <c r="K6" s="50">
        <v>744</v>
      </c>
      <c r="L6" s="50">
        <v>0</v>
      </c>
      <c r="M6" s="50">
        <v>54</v>
      </c>
      <c r="N6" s="50">
        <v>54</v>
      </c>
      <c r="O6" s="45">
        <v>1332</v>
      </c>
    </row>
    <row r="7" spans="1:15" x14ac:dyDescent="0.2">
      <c r="A7" s="39" t="s">
        <v>9</v>
      </c>
      <c r="B7" s="44">
        <v>304</v>
      </c>
      <c r="C7" s="50">
        <v>7076</v>
      </c>
      <c r="D7" s="50">
        <v>70</v>
      </c>
      <c r="E7" s="50">
        <v>3268</v>
      </c>
      <c r="F7" s="50">
        <v>35</v>
      </c>
      <c r="G7" s="50">
        <v>1180</v>
      </c>
      <c r="H7" s="50">
        <v>6</v>
      </c>
      <c r="I7" s="50">
        <v>73</v>
      </c>
      <c r="J7" s="50">
        <v>79</v>
      </c>
      <c r="K7" s="50">
        <v>908</v>
      </c>
      <c r="L7" s="50">
        <v>0</v>
      </c>
      <c r="M7" s="50">
        <v>120</v>
      </c>
      <c r="N7" s="50">
        <v>120</v>
      </c>
      <c r="O7" s="45">
        <v>1720</v>
      </c>
    </row>
    <row r="8" spans="1:15" x14ac:dyDescent="0.2">
      <c r="A8" s="39" t="s">
        <v>1008</v>
      </c>
      <c r="B8" s="44">
        <v>198</v>
      </c>
      <c r="C8" s="50">
        <v>670</v>
      </c>
      <c r="D8" s="50">
        <v>194</v>
      </c>
      <c r="E8" s="50">
        <v>290</v>
      </c>
      <c r="F8" s="50">
        <v>4</v>
      </c>
      <c r="G8" s="50">
        <v>114</v>
      </c>
      <c r="H8" s="50">
        <v>0</v>
      </c>
      <c r="I8" s="50">
        <v>0</v>
      </c>
      <c r="J8" s="50">
        <v>0</v>
      </c>
      <c r="K8" s="50">
        <v>106</v>
      </c>
      <c r="L8" s="50">
        <v>0</v>
      </c>
      <c r="M8" s="50">
        <v>0</v>
      </c>
      <c r="N8" s="50">
        <v>0</v>
      </c>
      <c r="O8" s="45">
        <v>160</v>
      </c>
    </row>
    <row r="9" spans="1:15" x14ac:dyDescent="0.2">
      <c r="A9" s="39" t="s">
        <v>10</v>
      </c>
      <c r="B9" s="44">
        <v>152</v>
      </c>
      <c r="C9" s="50">
        <v>5968</v>
      </c>
      <c r="D9" s="50">
        <v>141</v>
      </c>
      <c r="E9" s="50">
        <v>2568</v>
      </c>
      <c r="F9" s="50">
        <v>3</v>
      </c>
      <c r="G9" s="50">
        <v>984</v>
      </c>
      <c r="H9" s="50">
        <v>0</v>
      </c>
      <c r="I9" s="50">
        <v>8</v>
      </c>
      <c r="J9" s="50">
        <v>8</v>
      </c>
      <c r="K9" s="50">
        <v>896</v>
      </c>
      <c r="L9" s="50">
        <v>0</v>
      </c>
      <c r="M9" s="50">
        <v>0</v>
      </c>
      <c r="N9" s="50">
        <v>0</v>
      </c>
      <c r="O9" s="45">
        <v>1520</v>
      </c>
    </row>
    <row r="10" spans="1:15" x14ac:dyDescent="0.2">
      <c r="A10" s="39" t="s">
        <v>11</v>
      </c>
      <c r="B10" s="44">
        <v>842</v>
      </c>
      <c r="C10" s="50">
        <v>1260</v>
      </c>
      <c r="D10" s="50">
        <v>0</v>
      </c>
      <c r="E10" s="50">
        <v>72</v>
      </c>
      <c r="F10" s="50">
        <v>424</v>
      </c>
      <c r="G10" s="50">
        <v>28</v>
      </c>
      <c r="H10" s="50">
        <v>0</v>
      </c>
      <c r="I10" s="50">
        <v>335</v>
      </c>
      <c r="J10" s="50">
        <v>335</v>
      </c>
      <c r="K10" s="50">
        <v>320</v>
      </c>
      <c r="L10" s="50">
        <v>0</v>
      </c>
      <c r="M10" s="50">
        <v>83</v>
      </c>
      <c r="N10" s="50">
        <v>83</v>
      </c>
      <c r="O10" s="45">
        <v>840</v>
      </c>
    </row>
    <row r="11" spans="1:15" x14ac:dyDescent="0.2">
      <c r="A11" s="39" t="s">
        <v>1026</v>
      </c>
      <c r="B11" s="44">
        <v>16</v>
      </c>
      <c r="C11" s="50">
        <v>120</v>
      </c>
      <c r="D11" s="50">
        <v>10</v>
      </c>
      <c r="E11" s="50">
        <v>44</v>
      </c>
      <c r="F11" s="50">
        <v>4</v>
      </c>
      <c r="G11" s="50">
        <v>24</v>
      </c>
      <c r="H11" s="50">
        <v>2</v>
      </c>
      <c r="I11" s="50">
        <v>0</v>
      </c>
      <c r="J11" s="50">
        <v>2</v>
      </c>
      <c r="K11" s="50">
        <v>24</v>
      </c>
      <c r="L11" s="50">
        <v>0</v>
      </c>
      <c r="M11" s="50">
        <v>0</v>
      </c>
      <c r="N11" s="50">
        <v>0</v>
      </c>
      <c r="O11" s="45">
        <v>28</v>
      </c>
    </row>
    <row r="12" spans="1:15" x14ac:dyDescent="0.2">
      <c r="A12" s="39" t="s">
        <v>1109</v>
      </c>
      <c r="B12" s="44">
        <v>32</v>
      </c>
      <c r="C12" s="50">
        <v>49</v>
      </c>
      <c r="D12" s="50">
        <v>17</v>
      </c>
      <c r="E12" s="50">
        <v>23</v>
      </c>
      <c r="F12" s="50">
        <v>13</v>
      </c>
      <c r="G12" s="50">
        <v>9</v>
      </c>
      <c r="H12" s="50">
        <v>1</v>
      </c>
      <c r="I12" s="50">
        <v>1</v>
      </c>
      <c r="J12" s="50">
        <v>2</v>
      </c>
      <c r="K12" s="50">
        <v>7</v>
      </c>
      <c r="L12" s="50">
        <v>0</v>
      </c>
      <c r="M12" s="50">
        <v>0</v>
      </c>
      <c r="N12" s="50">
        <v>0</v>
      </c>
      <c r="O12" s="45">
        <v>10</v>
      </c>
    </row>
    <row r="13" spans="1:15" x14ac:dyDescent="0.2">
      <c r="A13" s="39" t="s">
        <v>15</v>
      </c>
      <c r="B13" s="44">
        <v>507</v>
      </c>
      <c r="C13" s="50">
        <v>1176</v>
      </c>
      <c r="D13" s="50">
        <v>148</v>
      </c>
      <c r="E13" s="50">
        <v>492</v>
      </c>
      <c r="F13" s="50">
        <v>281</v>
      </c>
      <c r="G13" s="50">
        <v>174</v>
      </c>
      <c r="H13" s="50">
        <v>0</v>
      </c>
      <c r="I13" s="50">
        <v>29</v>
      </c>
      <c r="J13" s="50">
        <v>29</v>
      </c>
      <c r="K13" s="50">
        <v>162</v>
      </c>
      <c r="L13" s="50">
        <v>0</v>
      </c>
      <c r="M13" s="50">
        <v>49</v>
      </c>
      <c r="N13" s="50">
        <v>49</v>
      </c>
      <c r="O13" s="45">
        <v>348</v>
      </c>
    </row>
    <row r="14" spans="1:15" x14ac:dyDescent="0.2">
      <c r="A14" s="39" t="s">
        <v>17</v>
      </c>
      <c r="B14" s="44">
        <v>5427</v>
      </c>
      <c r="C14" s="50">
        <v>22808</v>
      </c>
      <c r="D14" s="50">
        <v>5290</v>
      </c>
      <c r="E14" s="50">
        <v>10004</v>
      </c>
      <c r="F14" s="50">
        <v>44</v>
      </c>
      <c r="G14" s="50">
        <v>4152</v>
      </c>
      <c r="H14" s="50">
        <v>0</v>
      </c>
      <c r="I14" s="50">
        <v>22</v>
      </c>
      <c r="J14" s="50">
        <v>22</v>
      </c>
      <c r="K14" s="50">
        <v>3628</v>
      </c>
      <c r="L14" s="50">
        <v>0</v>
      </c>
      <c r="M14" s="50">
        <v>71</v>
      </c>
      <c r="N14" s="50">
        <v>71</v>
      </c>
      <c r="O14" s="45">
        <v>5024</v>
      </c>
    </row>
    <row r="15" spans="1:15" x14ac:dyDescent="0.2">
      <c r="A15" s="39" t="s">
        <v>18</v>
      </c>
      <c r="B15" s="44">
        <v>167</v>
      </c>
      <c r="C15" s="50">
        <v>408</v>
      </c>
      <c r="D15" s="50">
        <v>33</v>
      </c>
      <c r="E15" s="50">
        <v>177</v>
      </c>
      <c r="F15" s="50">
        <v>92</v>
      </c>
      <c r="G15" s="50">
        <v>72</v>
      </c>
      <c r="H15" s="50">
        <v>0</v>
      </c>
      <c r="I15" s="50">
        <v>19</v>
      </c>
      <c r="J15" s="50">
        <v>19</v>
      </c>
      <c r="K15" s="50">
        <v>63</v>
      </c>
      <c r="L15" s="50">
        <v>0</v>
      </c>
      <c r="M15" s="50">
        <v>23</v>
      </c>
      <c r="N15" s="50">
        <v>23</v>
      </c>
      <c r="O15" s="45">
        <v>96</v>
      </c>
    </row>
    <row r="16" spans="1:15" x14ac:dyDescent="0.2">
      <c r="A16" s="39" t="s">
        <v>20</v>
      </c>
      <c r="B16" s="44">
        <v>468</v>
      </c>
      <c r="C16" s="50">
        <v>5792</v>
      </c>
      <c r="D16" s="50">
        <v>304</v>
      </c>
      <c r="E16" s="50">
        <v>2720</v>
      </c>
      <c r="F16" s="50">
        <v>77</v>
      </c>
      <c r="G16" s="50">
        <v>856</v>
      </c>
      <c r="H16" s="50">
        <v>0</v>
      </c>
      <c r="I16" s="50">
        <v>0</v>
      </c>
      <c r="J16" s="50">
        <v>0</v>
      </c>
      <c r="K16" s="50">
        <v>820</v>
      </c>
      <c r="L16" s="50">
        <v>1</v>
      </c>
      <c r="M16" s="50">
        <v>86</v>
      </c>
      <c r="N16" s="50">
        <v>87</v>
      </c>
      <c r="O16" s="45">
        <v>1396</v>
      </c>
    </row>
    <row r="17" spans="1:15" x14ac:dyDescent="0.2">
      <c r="A17" s="39" t="s">
        <v>22</v>
      </c>
      <c r="B17" s="44">
        <v>0</v>
      </c>
      <c r="C17" s="50">
        <v>10002</v>
      </c>
      <c r="D17" s="50">
        <v>0</v>
      </c>
      <c r="E17" s="50">
        <v>4221</v>
      </c>
      <c r="F17" s="50">
        <v>0</v>
      </c>
      <c r="G17" s="50">
        <v>1866</v>
      </c>
      <c r="H17" s="50">
        <v>0</v>
      </c>
      <c r="I17" s="50">
        <v>0</v>
      </c>
      <c r="J17" s="50">
        <v>0</v>
      </c>
      <c r="K17" s="50">
        <v>1623</v>
      </c>
      <c r="L17" s="50">
        <v>0</v>
      </c>
      <c r="M17" s="50">
        <v>0</v>
      </c>
      <c r="N17" s="50">
        <v>0</v>
      </c>
      <c r="O17" s="45">
        <v>2292</v>
      </c>
    </row>
    <row r="18" spans="1:15" x14ac:dyDescent="0.2">
      <c r="A18" s="39" t="s">
        <v>1028</v>
      </c>
      <c r="B18" s="44">
        <v>139</v>
      </c>
      <c r="C18" s="50">
        <v>1054</v>
      </c>
      <c r="D18" s="50">
        <v>101</v>
      </c>
      <c r="E18" s="50">
        <v>434</v>
      </c>
      <c r="F18" s="50">
        <v>38</v>
      </c>
      <c r="G18" s="50">
        <v>177</v>
      </c>
      <c r="H18" s="50">
        <v>0</v>
      </c>
      <c r="I18" s="50">
        <v>0</v>
      </c>
      <c r="J18" s="50">
        <v>0</v>
      </c>
      <c r="K18" s="50">
        <v>167</v>
      </c>
      <c r="L18" s="50">
        <v>0</v>
      </c>
      <c r="M18" s="50">
        <v>0</v>
      </c>
      <c r="N18" s="50">
        <v>0</v>
      </c>
      <c r="O18" s="45">
        <v>276</v>
      </c>
    </row>
    <row r="19" spans="1:15" x14ac:dyDescent="0.2">
      <c r="A19" s="39" t="s">
        <v>1009</v>
      </c>
      <c r="B19" s="44">
        <v>287</v>
      </c>
      <c r="C19" s="50">
        <v>1452</v>
      </c>
      <c r="D19" s="50">
        <v>21</v>
      </c>
      <c r="E19" s="50">
        <v>640</v>
      </c>
      <c r="F19" s="50">
        <v>218</v>
      </c>
      <c r="G19" s="50">
        <v>248</v>
      </c>
      <c r="H19" s="50">
        <v>0</v>
      </c>
      <c r="I19" s="50">
        <v>5</v>
      </c>
      <c r="J19" s="50">
        <v>5</v>
      </c>
      <c r="K19" s="50">
        <v>224</v>
      </c>
      <c r="L19" s="50">
        <v>0</v>
      </c>
      <c r="M19" s="50">
        <v>43</v>
      </c>
      <c r="N19" s="50">
        <v>43</v>
      </c>
      <c r="O19" s="45">
        <v>340</v>
      </c>
    </row>
    <row r="20" spans="1:15" x14ac:dyDescent="0.2">
      <c r="A20" s="39" t="s">
        <v>1029</v>
      </c>
      <c r="B20" s="44">
        <v>41</v>
      </c>
      <c r="C20" s="50">
        <v>242</v>
      </c>
      <c r="D20" s="50">
        <v>37</v>
      </c>
      <c r="E20" s="50">
        <v>101</v>
      </c>
      <c r="F20" s="50">
        <v>0</v>
      </c>
      <c r="G20" s="50">
        <v>43</v>
      </c>
      <c r="H20" s="50">
        <v>4</v>
      </c>
      <c r="I20" s="50">
        <v>0</v>
      </c>
      <c r="J20" s="50">
        <v>4</v>
      </c>
      <c r="K20" s="50">
        <v>38</v>
      </c>
      <c r="L20" s="50">
        <v>0</v>
      </c>
      <c r="M20" s="50">
        <v>0</v>
      </c>
      <c r="N20" s="50">
        <v>0</v>
      </c>
      <c r="O20" s="45">
        <v>60</v>
      </c>
    </row>
    <row r="21" spans="1:15" x14ac:dyDescent="0.2">
      <c r="A21" s="39" t="s">
        <v>1030</v>
      </c>
      <c r="B21" s="44">
        <v>55</v>
      </c>
      <c r="C21" s="50">
        <v>480</v>
      </c>
      <c r="D21" s="50">
        <v>55</v>
      </c>
      <c r="E21" s="50">
        <v>204</v>
      </c>
      <c r="F21" s="50">
        <v>0</v>
      </c>
      <c r="G21" s="50">
        <v>80</v>
      </c>
      <c r="H21" s="50">
        <v>0</v>
      </c>
      <c r="I21" s="50">
        <v>0</v>
      </c>
      <c r="J21" s="50">
        <v>0</v>
      </c>
      <c r="K21" s="50">
        <v>72</v>
      </c>
      <c r="L21" s="50">
        <v>0</v>
      </c>
      <c r="M21" s="50">
        <v>0</v>
      </c>
      <c r="N21" s="50">
        <v>0</v>
      </c>
      <c r="O21" s="45">
        <v>124</v>
      </c>
    </row>
    <row r="22" spans="1:15" x14ac:dyDescent="0.2">
      <c r="A22" s="39" t="s">
        <v>995</v>
      </c>
      <c r="B22" s="44">
        <v>224</v>
      </c>
      <c r="C22" s="50">
        <v>3507</v>
      </c>
      <c r="D22" s="50">
        <v>0</v>
      </c>
      <c r="E22" s="50">
        <v>1047</v>
      </c>
      <c r="F22" s="50">
        <v>168</v>
      </c>
      <c r="G22" s="50">
        <v>549</v>
      </c>
      <c r="H22" s="50">
        <v>36</v>
      </c>
      <c r="I22" s="50">
        <v>20</v>
      </c>
      <c r="J22" s="50">
        <v>56</v>
      </c>
      <c r="K22" s="50">
        <v>717</v>
      </c>
      <c r="L22" s="50">
        <v>0</v>
      </c>
      <c r="M22" s="50">
        <v>0</v>
      </c>
      <c r="N22" s="50">
        <v>0</v>
      </c>
      <c r="O22" s="45">
        <v>1194</v>
      </c>
    </row>
    <row r="23" spans="1:15" x14ac:dyDescent="0.2">
      <c r="A23" s="39" t="s">
        <v>27</v>
      </c>
      <c r="B23" s="44">
        <v>393</v>
      </c>
      <c r="C23" s="50">
        <v>1179</v>
      </c>
      <c r="D23" s="50">
        <v>156</v>
      </c>
      <c r="E23" s="50">
        <v>492</v>
      </c>
      <c r="F23" s="50">
        <v>163</v>
      </c>
      <c r="G23" s="50">
        <v>207</v>
      </c>
      <c r="H23" s="50">
        <v>0</v>
      </c>
      <c r="I23" s="50">
        <v>26</v>
      </c>
      <c r="J23" s="50">
        <v>26</v>
      </c>
      <c r="K23" s="50">
        <v>186</v>
      </c>
      <c r="L23" s="50">
        <v>0</v>
      </c>
      <c r="M23" s="50">
        <v>48</v>
      </c>
      <c r="N23" s="50">
        <v>48</v>
      </c>
      <c r="O23" s="45">
        <v>294</v>
      </c>
    </row>
    <row r="24" spans="1:15" x14ac:dyDescent="0.2">
      <c r="A24" s="39" t="s">
        <v>28</v>
      </c>
      <c r="B24" s="44">
        <v>68</v>
      </c>
      <c r="C24" s="50">
        <v>372</v>
      </c>
      <c r="D24" s="50">
        <v>31</v>
      </c>
      <c r="E24" s="50">
        <v>12</v>
      </c>
      <c r="F24" s="50">
        <v>2</v>
      </c>
      <c r="G24" s="50">
        <v>116</v>
      </c>
      <c r="H24" s="50">
        <v>11</v>
      </c>
      <c r="I24" s="50">
        <v>0</v>
      </c>
      <c r="J24" s="50">
        <v>11</v>
      </c>
      <c r="K24" s="50">
        <v>104</v>
      </c>
      <c r="L24" s="50">
        <v>12</v>
      </c>
      <c r="M24" s="50">
        <v>12</v>
      </c>
      <c r="N24" s="50">
        <v>24</v>
      </c>
      <c r="O24" s="45">
        <v>140</v>
      </c>
    </row>
    <row r="25" spans="1:15" x14ac:dyDescent="0.2">
      <c r="A25" s="39" t="s">
        <v>1127</v>
      </c>
      <c r="B25" s="44">
        <v>368</v>
      </c>
      <c r="C25" s="50">
        <v>3530</v>
      </c>
      <c r="D25" s="50">
        <v>368</v>
      </c>
      <c r="E25" s="50">
        <v>1496</v>
      </c>
      <c r="F25" s="50">
        <v>0</v>
      </c>
      <c r="G25" s="50">
        <v>562</v>
      </c>
      <c r="H25" s="50">
        <v>0</v>
      </c>
      <c r="I25" s="50">
        <v>0</v>
      </c>
      <c r="J25" s="50">
        <v>0</v>
      </c>
      <c r="K25" s="50">
        <v>614</v>
      </c>
      <c r="L25" s="50">
        <v>0</v>
      </c>
      <c r="M25" s="50">
        <v>0</v>
      </c>
      <c r="N25" s="50">
        <v>0</v>
      </c>
      <c r="O25" s="45">
        <v>858</v>
      </c>
    </row>
    <row r="26" spans="1:15" x14ac:dyDescent="0.2">
      <c r="A26" s="39" t="s">
        <v>30</v>
      </c>
      <c r="B26" s="44">
        <v>96</v>
      </c>
      <c r="C26" s="50">
        <v>1540</v>
      </c>
      <c r="D26" s="50">
        <v>63</v>
      </c>
      <c r="E26" s="50">
        <v>625</v>
      </c>
      <c r="F26" s="50">
        <v>33</v>
      </c>
      <c r="G26" s="50">
        <v>285</v>
      </c>
      <c r="H26" s="50">
        <v>0</v>
      </c>
      <c r="I26" s="50">
        <v>0</v>
      </c>
      <c r="J26" s="50">
        <v>0</v>
      </c>
      <c r="K26" s="50">
        <v>260</v>
      </c>
      <c r="L26" s="50">
        <v>0</v>
      </c>
      <c r="M26" s="50">
        <v>0</v>
      </c>
      <c r="N26" s="50">
        <v>0</v>
      </c>
      <c r="O26" s="45">
        <v>370</v>
      </c>
    </row>
    <row r="27" spans="1:15" x14ac:dyDescent="0.2">
      <c r="A27" s="39" t="s">
        <v>1031</v>
      </c>
      <c r="B27" s="44">
        <v>4</v>
      </c>
      <c r="C27" s="50">
        <v>320</v>
      </c>
      <c r="D27" s="50">
        <v>4</v>
      </c>
      <c r="E27" s="50">
        <v>136</v>
      </c>
      <c r="F27" s="50">
        <v>0</v>
      </c>
      <c r="G27" s="50">
        <v>56</v>
      </c>
      <c r="H27" s="50">
        <v>0</v>
      </c>
      <c r="I27" s="50">
        <v>0</v>
      </c>
      <c r="J27" s="50">
        <v>0</v>
      </c>
      <c r="K27" s="50">
        <v>48</v>
      </c>
      <c r="L27" s="50">
        <v>0</v>
      </c>
      <c r="M27" s="50">
        <v>0</v>
      </c>
      <c r="N27" s="50">
        <v>0</v>
      </c>
      <c r="O27" s="45">
        <v>80</v>
      </c>
    </row>
    <row r="28" spans="1:15" x14ac:dyDescent="0.2">
      <c r="A28" s="39" t="s">
        <v>1032</v>
      </c>
      <c r="B28" s="44">
        <v>8</v>
      </c>
      <c r="C28" s="50">
        <v>410</v>
      </c>
      <c r="D28" s="50">
        <v>0</v>
      </c>
      <c r="E28" s="50">
        <v>115</v>
      </c>
      <c r="F28" s="50">
        <v>6</v>
      </c>
      <c r="G28" s="50">
        <v>115</v>
      </c>
      <c r="H28" s="50">
        <v>0</v>
      </c>
      <c r="I28" s="50">
        <v>2</v>
      </c>
      <c r="J28" s="50">
        <v>2</v>
      </c>
      <c r="K28" s="50">
        <v>108</v>
      </c>
      <c r="L28" s="50">
        <v>0</v>
      </c>
      <c r="M28" s="50">
        <v>0</v>
      </c>
      <c r="N28" s="50">
        <v>0</v>
      </c>
      <c r="O28" s="45">
        <v>72</v>
      </c>
    </row>
    <row r="29" spans="1:15" x14ac:dyDescent="0.2">
      <c r="A29" s="39" t="s">
        <v>1119</v>
      </c>
      <c r="B29" s="44">
        <v>678</v>
      </c>
      <c r="C29" s="50">
        <v>3116</v>
      </c>
      <c r="D29" s="50">
        <v>0</v>
      </c>
      <c r="E29" s="50">
        <v>1344</v>
      </c>
      <c r="F29" s="50">
        <v>678</v>
      </c>
      <c r="G29" s="50">
        <v>508</v>
      </c>
      <c r="H29" s="50">
        <v>0</v>
      </c>
      <c r="I29" s="50">
        <v>0</v>
      </c>
      <c r="J29" s="50">
        <v>0</v>
      </c>
      <c r="K29" s="50">
        <v>472</v>
      </c>
      <c r="L29" s="50">
        <v>0</v>
      </c>
      <c r="M29" s="50">
        <v>0</v>
      </c>
      <c r="N29" s="50">
        <v>0</v>
      </c>
      <c r="O29" s="45">
        <v>792</v>
      </c>
    </row>
    <row r="30" spans="1:15" x14ac:dyDescent="0.2">
      <c r="A30" s="39" t="s">
        <v>1034</v>
      </c>
      <c r="B30" s="44">
        <v>7763</v>
      </c>
      <c r="C30" s="50">
        <v>36290</v>
      </c>
      <c r="D30" s="50">
        <v>3117</v>
      </c>
      <c r="E30" s="50">
        <v>14331</v>
      </c>
      <c r="F30" s="50">
        <v>4388</v>
      </c>
      <c r="G30" s="50">
        <v>6453</v>
      </c>
      <c r="H30" s="50">
        <v>0</v>
      </c>
      <c r="I30" s="50">
        <v>76</v>
      </c>
      <c r="J30" s="50">
        <v>76</v>
      </c>
      <c r="K30" s="50">
        <v>5800</v>
      </c>
      <c r="L30" s="50">
        <v>0</v>
      </c>
      <c r="M30" s="50">
        <v>182</v>
      </c>
      <c r="N30" s="50">
        <v>182</v>
      </c>
      <c r="O30" s="45">
        <v>9706</v>
      </c>
    </row>
    <row r="31" spans="1:15" x14ac:dyDescent="0.2">
      <c r="A31" s="39" t="s">
        <v>33</v>
      </c>
      <c r="B31" s="44">
        <v>192</v>
      </c>
      <c r="C31" s="50">
        <v>2228</v>
      </c>
      <c r="D31" s="50">
        <v>127</v>
      </c>
      <c r="E31" s="50">
        <v>968</v>
      </c>
      <c r="F31" s="50">
        <v>1</v>
      </c>
      <c r="G31" s="50">
        <v>360</v>
      </c>
      <c r="H31" s="50">
        <v>0</v>
      </c>
      <c r="I31" s="50">
        <v>17</v>
      </c>
      <c r="J31" s="50">
        <v>17</v>
      </c>
      <c r="K31" s="50">
        <v>332</v>
      </c>
      <c r="L31" s="50">
        <v>0</v>
      </c>
      <c r="M31" s="50">
        <v>47</v>
      </c>
      <c r="N31" s="50">
        <v>47</v>
      </c>
      <c r="O31" s="45">
        <v>568</v>
      </c>
    </row>
    <row r="32" spans="1:15" x14ac:dyDescent="0.2">
      <c r="A32" s="39" t="s">
        <v>34</v>
      </c>
      <c r="B32" s="44">
        <v>0</v>
      </c>
      <c r="C32" s="50">
        <v>15168</v>
      </c>
      <c r="D32" s="50">
        <v>0</v>
      </c>
      <c r="E32" s="50">
        <v>6568</v>
      </c>
      <c r="F32" s="50">
        <v>0</v>
      </c>
      <c r="G32" s="50">
        <v>2740</v>
      </c>
      <c r="H32" s="50">
        <v>0</v>
      </c>
      <c r="I32" s="50">
        <v>0</v>
      </c>
      <c r="J32" s="50">
        <v>0</v>
      </c>
      <c r="K32" s="50">
        <v>2372</v>
      </c>
      <c r="L32" s="50">
        <v>0</v>
      </c>
      <c r="M32" s="50">
        <v>0</v>
      </c>
      <c r="N32" s="50">
        <v>0</v>
      </c>
      <c r="O32" s="45">
        <v>3488</v>
      </c>
    </row>
    <row r="33" spans="1:15" x14ac:dyDescent="0.2">
      <c r="A33" s="39" t="s">
        <v>939</v>
      </c>
      <c r="B33" s="44">
        <v>3</v>
      </c>
      <c r="C33" s="50">
        <v>1686</v>
      </c>
      <c r="D33" s="50">
        <v>1</v>
      </c>
      <c r="E33" s="50">
        <v>726</v>
      </c>
      <c r="F33" s="50">
        <v>2</v>
      </c>
      <c r="G33" s="50">
        <v>308</v>
      </c>
      <c r="H33" s="50">
        <v>0</v>
      </c>
      <c r="I33" s="50">
        <v>0</v>
      </c>
      <c r="J33" s="50">
        <v>0</v>
      </c>
      <c r="K33" s="50">
        <v>276</v>
      </c>
      <c r="L33" s="50">
        <v>0</v>
      </c>
      <c r="M33" s="50">
        <v>0</v>
      </c>
      <c r="N33" s="50">
        <v>0</v>
      </c>
      <c r="O33" s="45">
        <v>376</v>
      </c>
    </row>
    <row r="34" spans="1:15" x14ac:dyDescent="0.2">
      <c r="A34" s="39" t="s">
        <v>1035</v>
      </c>
      <c r="B34" s="44">
        <v>746</v>
      </c>
      <c r="C34" s="50">
        <v>5250</v>
      </c>
      <c r="D34" s="50">
        <v>423</v>
      </c>
      <c r="E34" s="50">
        <v>2160</v>
      </c>
      <c r="F34" s="50">
        <v>323</v>
      </c>
      <c r="G34" s="50">
        <v>969</v>
      </c>
      <c r="H34" s="50">
        <v>0</v>
      </c>
      <c r="I34" s="50">
        <v>0</v>
      </c>
      <c r="J34" s="50">
        <v>0</v>
      </c>
      <c r="K34" s="50">
        <v>854</v>
      </c>
      <c r="L34" s="50">
        <v>0</v>
      </c>
      <c r="M34" s="50">
        <v>0</v>
      </c>
      <c r="N34" s="50">
        <v>0</v>
      </c>
      <c r="O34" s="45">
        <v>1267</v>
      </c>
    </row>
    <row r="35" spans="1:15" x14ac:dyDescent="0.2">
      <c r="A35" s="39" t="s">
        <v>36</v>
      </c>
      <c r="B35" s="44">
        <v>140</v>
      </c>
      <c r="C35" s="50">
        <v>188</v>
      </c>
      <c r="D35" s="50">
        <v>72</v>
      </c>
      <c r="E35" s="50">
        <v>84</v>
      </c>
      <c r="F35" s="50">
        <v>3</v>
      </c>
      <c r="G35" s="50">
        <v>32</v>
      </c>
      <c r="H35" s="50">
        <v>0</v>
      </c>
      <c r="I35" s="50">
        <v>0</v>
      </c>
      <c r="J35" s="50">
        <v>0</v>
      </c>
      <c r="K35" s="50">
        <v>28</v>
      </c>
      <c r="L35" s="50">
        <v>0</v>
      </c>
      <c r="M35" s="50">
        <v>65</v>
      </c>
      <c r="N35" s="50">
        <v>65</v>
      </c>
      <c r="O35" s="45">
        <v>44</v>
      </c>
    </row>
    <row r="36" spans="1:15" x14ac:dyDescent="0.2">
      <c r="A36" s="39" t="s">
        <v>1036</v>
      </c>
      <c r="B36" s="44">
        <v>27</v>
      </c>
      <c r="C36" s="50">
        <v>184</v>
      </c>
      <c r="D36" s="50">
        <v>17</v>
      </c>
      <c r="E36" s="50">
        <v>80</v>
      </c>
      <c r="F36" s="50">
        <v>10</v>
      </c>
      <c r="G36" s="50">
        <v>32</v>
      </c>
      <c r="H36" s="50">
        <v>0</v>
      </c>
      <c r="I36" s="50">
        <v>0</v>
      </c>
      <c r="J36" s="50">
        <v>0</v>
      </c>
      <c r="K36" s="50">
        <v>28</v>
      </c>
      <c r="L36" s="50">
        <v>0</v>
      </c>
      <c r="M36" s="50">
        <v>0</v>
      </c>
      <c r="N36" s="50">
        <v>0</v>
      </c>
      <c r="O36" s="45">
        <v>44</v>
      </c>
    </row>
    <row r="37" spans="1:15" x14ac:dyDescent="0.2">
      <c r="A37" s="39" t="s">
        <v>37</v>
      </c>
      <c r="B37" s="44">
        <v>254</v>
      </c>
      <c r="C37" s="50">
        <v>8</v>
      </c>
      <c r="D37" s="50">
        <v>242</v>
      </c>
      <c r="E37" s="50">
        <v>0</v>
      </c>
      <c r="F37" s="50">
        <v>6</v>
      </c>
      <c r="G37" s="50">
        <v>0</v>
      </c>
      <c r="H37" s="50">
        <v>0</v>
      </c>
      <c r="I37" s="50">
        <v>6</v>
      </c>
      <c r="J37" s="50">
        <v>6</v>
      </c>
      <c r="K37" s="50">
        <v>4</v>
      </c>
      <c r="L37" s="50">
        <v>0</v>
      </c>
      <c r="M37" s="50">
        <v>0</v>
      </c>
      <c r="N37" s="50">
        <v>0</v>
      </c>
      <c r="O37" s="45">
        <v>4</v>
      </c>
    </row>
    <row r="38" spans="1:15" x14ac:dyDescent="0.2">
      <c r="A38" s="39" t="s">
        <v>38</v>
      </c>
      <c r="B38" s="44">
        <v>145</v>
      </c>
      <c r="C38" s="50">
        <v>1872</v>
      </c>
      <c r="D38" s="50">
        <v>141</v>
      </c>
      <c r="E38" s="50">
        <v>888</v>
      </c>
      <c r="F38" s="50">
        <v>4</v>
      </c>
      <c r="G38" s="50">
        <v>268</v>
      </c>
      <c r="H38" s="50">
        <v>0</v>
      </c>
      <c r="I38" s="50">
        <v>0</v>
      </c>
      <c r="J38" s="50">
        <v>0</v>
      </c>
      <c r="K38" s="50">
        <v>252</v>
      </c>
      <c r="L38" s="50">
        <v>0</v>
      </c>
      <c r="M38" s="50">
        <v>0</v>
      </c>
      <c r="N38" s="50">
        <v>0</v>
      </c>
      <c r="O38" s="45">
        <v>464</v>
      </c>
    </row>
    <row r="39" spans="1:15" x14ac:dyDescent="0.2">
      <c r="A39" s="39" t="s">
        <v>39</v>
      </c>
      <c r="B39" s="44">
        <v>4</v>
      </c>
      <c r="C39" s="50">
        <v>48</v>
      </c>
      <c r="D39" s="50">
        <v>1</v>
      </c>
      <c r="E39" s="50">
        <v>15</v>
      </c>
      <c r="F39" s="50">
        <v>3</v>
      </c>
      <c r="G39" s="50">
        <v>12</v>
      </c>
      <c r="H39" s="50">
        <v>0</v>
      </c>
      <c r="I39" s="50">
        <v>0</v>
      </c>
      <c r="J39" s="50">
        <v>0</v>
      </c>
      <c r="K39" s="50">
        <v>9</v>
      </c>
      <c r="L39" s="50">
        <v>0</v>
      </c>
      <c r="M39" s="50">
        <v>0</v>
      </c>
      <c r="N39" s="50">
        <v>0</v>
      </c>
      <c r="O39" s="45">
        <v>12</v>
      </c>
    </row>
    <row r="40" spans="1:15" x14ac:dyDescent="0.2">
      <c r="A40" s="39" t="s">
        <v>41</v>
      </c>
      <c r="B40" s="44">
        <v>19</v>
      </c>
      <c r="C40" s="50">
        <v>1308</v>
      </c>
      <c r="D40" s="50">
        <v>15</v>
      </c>
      <c r="E40" s="50">
        <v>492</v>
      </c>
      <c r="F40" s="50">
        <v>0</v>
      </c>
      <c r="G40" s="50">
        <v>224</v>
      </c>
      <c r="H40" s="50">
        <v>0</v>
      </c>
      <c r="I40" s="50">
        <v>3</v>
      </c>
      <c r="J40" s="50">
        <v>3</v>
      </c>
      <c r="K40" s="50">
        <v>216</v>
      </c>
      <c r="L40" s="50">
        <v>0</v>
      </c>
      <c r="M40" s="50">
        <v>1</v>
      </c>
      <c r="N40" s="50">
        <v>1</v>
      </c>
      <c r="O40" s="45">
        <v>376</v>
      </c>
    </row>
    <row r="41" spans="1:15" x14ac:dyDescent="0.2">
      <c r="A41" s="39" t="s">
        <v>43</v>
      </c>
      <c r="B41" s="44">
        <v>1034</v>
      </c>
      <c r="C41" s="50">
        <v>8877</v>
      </c>
      <c r="D41" s="50">
        <v>800</v>
      </c>
      <c r="E41" s="50">
        <v>4203</v>
      </c>
      <c r="F41" s="50">
        <v>132</v>
      </c>
      <c r="G41" s="50">
        <v>1752</v>
      </c>
      <c r="H41" s="50">
        <v>0</v>
      </c>
      <c r="I41" s="50">
        <v>17</v>
      </c>
      <c r="J41" s="50">
        <v>17</v>
      </c>
      <c r="K41" s="50">
        <v>1326</v>
      </c>
      <c r="L41" s="50">
        <v>0</v>
      </c>
      <c r="M41" s="50">
        <v>85</v>
      </c>
      <c r="N41" s="50">
        <v>85</v>
      </c>
      <c r="O41" s="45">
        <v>1596</v>
      </c>
    </row>
    <row r="42" spans="1:15" x14ac:dyDescent="0.2">
      <c r="A42" s="39" t="s">
        <v>44</v>
      </c>
      <c r="B42" s="44">
        <v>100</v>
      </c>
      <c r="C42" s="50">
        <v>12</v>
      </c>
      <c r="D42" s="50">
        <v>91</v>
      </c>
      <c r="E42" s="50">
        <v>0</v>
      </c>
      <c r="F42" s="50">
        <v>2</v>
      </c>
      <c r="G42" s="50">
        <v>4</v>
      </c>
      <c r="H42" s="50">
        <v>0</v>
      </c>
      <c r="I42" s="50">
        <v>3</v>
      </c>
      <c r="J42" s="50">
        <v>3</v>
      </c>
      <c r="K42" s="50">
        <v>4</v>
      </c>
      <c r="L42" s="50">
        <v>2</v>
      </c>
      <c r="M42" s="50">
        <v>2</v>
      </c>
      <c r="N42" s="50">
        <v>4</v>
      </c>
      <c r="O42" s="45">
        <v>4</v>
      </c>
    </row>
    <row r="43" spans="1:15" x14ac:dyDescent="0.2">
      <c r="A43" s="39" t="s">
        <v>1131</v>
      </c>
      <c r="B43" s="44">
        <v>27</v>
      </c>
      <c r="C43" s="50">
        <v>2</v>
      </c>
      <c r="D43" s="50">
        <v>23</v>
      </c>
      <c r="E43" s="50">
        <v>0</v>
      </c>
      <c r="F43" s="50">
        <v>4</v>
      </c>
      <c r="G43" s="50">
        <v>0</v>
      </c>
      <c r="H43" s="50">
        <v>0</v>
      </c>
      <c r="I43" s="50">
        <v>0</v>
      </c>
      <c r="J43" s="50">
        <v>0</v>
      </c>
      <c r="K43" s="50">
        <v>1</v>
      </c>
      <c r="L43" s="50">
        <v>0</v>
      </c>
      <c r="M43" s="50">
        <v>0</v>
      </c>
      <c r="N43" s="50">
        <v>0</v>
      </c>
      <c r="O43" s="45">
        <v>1</v>
      </c>
    </row>
    <row r="44" spans="1:15" x14ac:dyDescent="0.2">
      <c r="A44" s="39" t="s">
        <v>45</v>
      </c>
      <c r="B44" s="44">
        <v>56</v>
      </c>
      <c r="C44" s="50">
        <v>368</v>
      </c>
      <c r="D44" s="50">
        <v>0</v>
      </c>
      <c r="E44" s="50">
        <v>164</v>
      </c>
      <c r="F44" s="50">
        <v>0</v>
      </c>
      <c r="G44" s="50">
        <v>48</v>
      </c>
      <c r="H44" s="50">
        <v>0</v>
      </c>
      <c r="I44" s="50">
        <v>30</v>
      </c>
      <c r="J44" s="50">
        <v>30</v>
      </c>
      <c r="K44" s="50">
        <v>60</v>
      </c>
      <c r="L44" s="50">
        <v>0</v>
      </c>
      <c r="M44" s="50">
        <v>26</v>
      </c>
      <c r="N44" s="50">
        <v>26</v>
      </c>
      <c r="O44" s="45">
        <v>96</v>
      </c>
    </row>
    <row r="45" spans="1:15" x14ac:dyDescent="0.2">
      <c r="A45" s="39" t="s">
        <v>996</v>
      </c>
      <c r="B45" s="44">
        <v>9</v>
      </c>
      <c r="C45" s="50">
        <v>260</v>
      </c>
      <c r="D45" s="50">
        <v>0</v>
      </c>
      <c r="E45" s="50">
        <v>112</v>
      </c>
      <c r="F45" s="50">
        <v>8</v>
      </c>
      <c r="G45" s="50">
        <v>48</v>
      </c>
      <c r="H45" s="50">
        <v>0</v>
      </c>
      <c r="I45" s="50">
        <v>1</v>
      </c>
      <c r="J45" s="50">
        <v>1</v>
      </c>
      <c r="K45" s="50">
        <v>40</v>
      </c>
      <c r="L45" s="50">
        <v>0</v>
      </c>
      <c r="M45" s="50">
        <v>0</v>
      </c>
      <c r="N45" s="50">
        <v>0</v>
      </c>
      <c r="O45" s="45">
        <v>60</v>
      </c>
    </row>
    <row r="46" spans="1:15" x14ac:dyDescent="0.2">
      <c r="A46" s="39" t="s">
        <v>49</v>
      </c>
      <c r="B46" s="44">
        <v>195</v>
      </c>
      <c r="C46" s="50">
        <v>12348</v>
      </c>
      <c r="D46" s="50">
        <v>9</v>
      </c>
      <c r="E46" s="50">
        <v>5304</v>
      </c>
      <c r="F46" s="50">
        <v>94</v>
      </c>
      <c r="G46" s="50">
        <v>1976</v>
      </c>
      <c r="H46" s="50">
        <v>2</v>
      </c>
      <c r="I46" s="50">
        <v>51</v>
      </c>
      <c r="J46" s="50">
        <v>53</v>
      </c>
      <c r="K46" s="50">
        <v>2044</v>
      </c>
      <c r="L46" s="50">
        <v>2</v>
      </c>
      <c r="M46" s="50">
        <v>37</v>
      </c>
      <c r="N46" s="50">
        <v>39</v>
      </c>
      <c r="O46" s="45">
        <v>3024</v>
      </c>
    </row>
    <row r="47" spans="1:15" x14ac:dyDescent="0.2">
      <c r="A47" s="39" t="s">
        <v>51</v>
      </c>
      <c r="B47" s="44">
        <v>883</v>
      </c>
      <c r="C47" s="50">
        <v>7404</v>
      </c>
      <c r="D47" s="50">
        <v>862</v>
      </c>
      <c r="E47" s="50">
        <v>3140</v>
      </c>
      <c r="F47" s="50">
        <v>21</v>
      </c>
      <c r="G47" s="50">
        <v>1340</v>
      </c>
      <c r="H47" s="50">
        <v>0</v>
      </c>
      <c r="I47" s="50">
        <v>0</v>
      </c>
      <c r="J47" s="50">
        <v>0</v>
      </c>
      <c r="K47" s="50">
        <v>1220</v>
      </c>
      <c r="L47" s="50">
        <v>0</v>
      </c>
      <c r="M47" s="50">
        <v>0</v>
      </c>
      <c r="N47" s="50">
        <v>0</v>
      </c>
      <c r="O47" s="45">
        <v>1704</v>
      </c>
    </row>
    <row r="48" spans="1:15" x14ac:dyDescent="0.2">
      <c r="A48" s="39" t="s">
        <v>52</v>
      </c>
      <c r="B48" s="44">
        <v>1926</v>
      </c>
      <c r="C48" s="50">
        <v>3040</v>
      </c>
      <c r="D48" s="50">
        <v>1907</v>
      </c>
      <c r="E48" s="50">
        <v>1116</v>
      </c>
      <c r="F48" s="50">
        <v>6</v>
      </c>
      <c r="G48" s="50">
        <v>492</v>
      </c>
      <c r="H48" s="50">
        <v>0</v>
      </c>
      <c r="I48" s="50">
        <v>10</v>
      </c>
      <c r="J48" s="50">
        <v>10</v>
      </c>
      <c r="K48" s="50">
        <v>496</v>
      </c>
      <c r="L48" s="50">
        <v>0</v>
      </c>
      <c r="M48" s="50">
        <v>3</v>
      </c>
      <c r="N48" s="50">
        <v>3</v>
      </c>
      <c r="O48" s="45">
        <v>936</v>
      </c>
    </row>
    <row r="49" spans="1:15" x14ac:dyDescent="0.2">
      <c r="A49" s="39" t="s">
        <v>53</v>
      </c>
      <c r="B49" s="44">
        <v>56</v>
      </c>
      <c r="C49" s="50">
        <v>1172</v>
      </c>
      <c r="D49" s="50">
        <v>48</v>
      </c>
      <c r="E49" s="50">
        <v>120</v>
      </c>
      <c r="F49" s="50">
        <v>8</v>
      </c>
      <c r="G49" s="50">
        <v>328</v>
      </c>
      <c r="H49" s="50">
        <v>0</v>
      </c>
      <c r="I49" s="50">
        <v>0</v>
      </c>
      <c r="J49" s="50">
        <v>0</v>
      </c>
      <c r="K49" s="50">
        <v>268</v>
      </c>
      <c r="L49" s="50">
        <v>0</v>
      </c>
      <c r="M49" s="50">
        <v>0</v>
      </c>
      <c r="N49" s="50">
        <v>0</v>
      </c>
      <c r="O49" s="45">
        <v>456</v>
      </c>
    </row>
    <row r="50" spans="1:15" x14ac:dyDescent="0.2">
      <c r="A50" s="39" t="s">
        <v>54</v>
      </c>
      <c r="B50" s="44">
        <v>159</v>
      </c>
      <c r="C50" s="50">
        <v>1100</v>
      </c>
      <c r="D50" s="50">
        <v>89</v>
      </c>
      <c r="E50" s="50">
        <v>496</v>
      </c>
      <c r="F50" s="50">
        <v>61</v>
      </c>
      <c r="G50" s="50">
        <v>164</v>
      </c>
      <c r="H50" s="50">
        <v>0</v>
      </c>
      <c r="I50" s="50">
        <v>4</v>
      </c>
      <c r="J50" s="50">
        <v>4</v>
      </c>
      <c r="K50" s="50">
        <v>176</v>
      </c>
      <c r="L50" s="50">
        <v>0</v>
      </c>
      <c r="M50" s="50">
        <v>5</v>
      </c>
      <c r="N50" s="50">
        <v>5</v>
      </c>
      <c r="O50" s="45">
        <v>264</v>
      </c>
    </row>
    <row r="51" spans="1:15" x14ac:dyDescent="0.2">
      <c r="A51" s="39" t="s">
        <v>57</v>
      </c>
      <c r="B51" s="44">
        <v>432</v>
      </c>
      <c r="C51" s="50">
        <v>1356</v>
      </c>
      <c r="D51" s="50">
        <v>181</v>
      </c>
      <c r="E51" s="50">
        <v>592</v>
      </c>
      <c r="F51" s="50">
        <v>181</v>
      </c>
      <c r="G51" s="50">
        <v>248</v>
      </c>
      <c r="H51" s="50">
        <v>0</v>
      </c>
      <c r="I51" s="50">
        <v>49</v>
      </c>
      <c r="J51" s="50">
        <v>49</v>
      </c>
      <c r="K51" s="50">
        <v>212</v>
      </c>
      <c r="L51" s="50">
        <v>0</v>
      </c>
      <c r="M51" s="50">
        <v>21</v>
      </c>
      <c r="N51" s="50">
        <v>21</v>
      </c>
      <c r="O51" s="45">
        <v>304</v>
      </c>
    </row>
    <row r="52" spans="1:15" x14ac:dyDescent="0.2">
      <c r="A52" s="39" t="s">
        <v>58</v>
      </c>
      <c r="B52" s="44">
        <v>336</v>
      </c>
      <c r="C52" s="50">
        <v>10736</v>
      </c>
      <c r="D52" s="50">
        <v>325</v>
      </c>
      <c r="E52" s="50">
        <v>4536</v>
      </c>
      <c r="F52" s="50">
        <v>0</v>
      </c>
      <c r="G52" s="50">
        <v>1772</v>
      </c>
      <c r="H52" s="50">
        <v>0</v>
      </c>
      <c r="I52" s="50">
        <v>0</v>
      </c>
      <c r="J52" s="50">
        <v>0</v>
      </c>
      <c r="K52" s="50">
        <v>1652</v>
      </c>
      <c r="L52" s="50">
        <v>0</v>
      </c>
      <c r="M52" s="50">
        <v>11</v>
      </c>
      <c r="N52" s="50">
        <v>11</v>
      </c>
      <c r="O52" s="45">
        <v>2776</v>
      </c>
    </row>
    <row r="53" spans="1:15" x14ac:dyDescent="0.2">
      <c r="A53" s="39" t="s">
        <v>59</v>
      </c>
      <c r="B53" s="44">
        <v>154</v>
      </c>
      <c r="C53" s="50">
        <v>3452</v>
      </c>
      <c r="D53" s="50">
        <v>151</v>
      </c>
      <c r="E53" s="50">
        <v>1152</v>
      </c>
      <c r="F53" s="50">
        <v>3</v>
      </c>
      <c r="G53" s="50">
        <v>620</v>
      </c>
      <c r="H53" s="50">
        <v>0</v>
      </c>
      <c r="I53" s="50">
        <v>0</v>
      </c>
      <c r="J53" s="50">
        <v>0</v>
      </c>
      <c r="K53" s="50">
        <v>576</v>
      </c>
      <c r="L53" s="50">
        <v>0</v>
      </c>
      <c r="M53" s="50">
        <v>0</v>
      </c>
      <c r="N53" s="50">
        <v>0</v>
      </c>
      <c r="O53" s="45">
        <v>1104</v>
      </c>
    </row>
    <row r="54" spans="1:15" x14ac:dyDescent="0.2">
      <c r="A54" s="39" t="s">
        <v>1037</v>
      </c>
      <c r="B54" s="44">
        <v>248</v>
      </c>
      <c r="C54" s="50">
        <v>5948</v>
      </c>
      <c r="D54" s="50">
        <v>207</v>
      </c>
      <c r="E54" s="50">
        <v>2534</v>
      </c>
      <c r="F54" s="50">
        <v>33</v>
      </c>
      <c r="G54" s="50">
        <v>960</v>
      </c>
      <c r="H54" s="50">
        <v>0</v>
      </c>
      <c r="I54" s="50">
        <v>8</v>
      </c>
      <c r="J54" s="50">
        <v>8</v>
      </c>
      <c r="K54" s="50">
        <v>1090</v>
      </c>
      <c r="L54" s="50">
        <v>0</v>
      </c>
      <c r="M54" s="50">
        <v>0</v>
      </c>
      <c r="N54" s="50">
        <v>0</v>
      </c>
      <c r="O54" s="45">
        <v>1364</v>
      </c>
    </row>
    <row r="55" spans="1:15" x14ac:dyDescent="0.2">
      <c r="A55" s="39" t="s">
        <v>60</v>
      </c>
      <c r="B55" s="44">
        <v>106</v>
      </c>
      <c r="C55" s="50">
        <v>1320</v>
      </c>
      <c r="D55" s="50">
        <v>91</v>
      </c>
      <c r="E55" s="50">
        <v>524</v>
      </c>
      <c r="F55" s="50">
        <v>7</v>
      </c>
      <c r="G55" s="50">
        <v>228</v>
      </c>
      <c r="H55" s="50">
        <v>0</v>
      </c>
      <c r="I55" s="50">
        <v>0</v>
      </c>
      <c r="J55" s="50">
        <v>0</v>
      </c>
      <c r="K55" s="50">
        <v>216</v>
      </c>
      <c r="L55" s="50">
        <v>0</v>
      </c>
      <c r="M55" s="50">
        <v>8</v>
      </c>
      <c r="N55" s="50">
        <v>8</v>
      </c>
      <c r="O55" s="45">
        <v>352</v>
      </c>
    </row>
    <row r="56" spans="1:15" x14ac:dyDescent="0.2">
      <c r="A56" s="39" t="s">
        <v>1038</v>
      </c>
      <c r="B56" s="44">
        <v>597</v>
      </c>
      <c r="C56" s="50">
        <v>4316</v>
      </c>
      <c r="D56" s="50">
        <v>212</v>
      </c>
      <c r="E56" s="50">
        <v>1884</v>
      </c>
      <c r="F56" s="50">
        <v>195</v>
      </c>
      <c r="G56" s="50">
        <v>768</v>
      </c>
      <c r="H56" s="50">
        <v>91</v>
      </c>
      <c r="I56" s="50">
        <v>0</v>
      </c>
      <c r="J56" s="50">
        <v>91</v>
      </c>
      <c r="K56" s="50">
        <v>700</v>
      </c>
      <c r="L56" s="50">
        <v>99</v>
      </c>
      <c r="M56" s="50">
        <v>0</v>
      </c>
      <c r="N56" s="50">
        <v>99</v>
      </c>
      <c r="O56" s="45">
        <v>964</v>
      </c>
    </row>
    <row r="57" spans="1:15" x14ac:dyDescent="0.2">
      <c r="A57" s="39" t="s">
        <v>1117</v>
      </c>
      <c r="B57" s="44">
        <v>140</v>
      </c>
      <c r="C57" s="50">
        <v>12896</v>
      </c>
      <c r="D57" s="50">
        <v>0</v>
      </c>
      <c r="E57" s="50">
        <v>5712</v>
      </c>
      <c r="F57" s="50">
        <v>64</v>
      </c>
      <c r="G57" s="50">
        <v>1960</v>
      </c>
      <c r="H57" s="50">
        <v>10</v>
      </c>
      <c r="I57" s="50">
        <v>0</v>
      </c>
      <c r="J57" s="50">
        <v>10</v>
      </c>
      <c r="K57" s="50">
        <v>1956</v>
      </c>
      <c r="L57" s="50">
        <v>43</v>
      </c>
      <c r="M57" s="50">
        <v>23</v>
      </c>
      <c r="N57" s="50">
        <v>66</v>
      </c>
      <c r="O57" s="45">
        <v>3268</v>
      </c>
    </row>
    <row r="58" spans="1:15" x14ac:dyDescent="0.2">
      <c r="A58" s="39" t="s">
        <v>1040</v>
      </c>
      <c r="B58" s="44">
        <v>273</v>
      </c>
      <c r="C58" s="50">
        <v>9364</v>
      </c>
      <c r="D58" s="50">
        <v>273</v>
      </c>
      <c r="E58" s="50">
        <v>3928</v>
      </c>
      <c r="F58" s="50">
        <v>0</v>
      </c>
      <c r="G58" s="50">
        <v>1732</v>
      </c>
      <c r="H58" s="50">
        <v>0</v>
      </c>
      <c r="I58" s="50">
        <v>0</v>
      </c>
      <c r="J58" s="50">
        <v>0</v>
      </c>
      <c r="K58" s="50">
        <v>1532</v>
      </c>
      <c r="L58" s="50">
        <v>0</v>
      </c>
      <c r="M58" s="50">
        <v>0</v>
      </c>
      <c r="N58" s="50">
        <v>0</v>
      </c>
      <c r="O58" s="45">
        <v>2172</v>
      </c>
    </row>
    <row r="59" spans="1:15" x14ac:dyDescent="0.2">
      <c r="A59" s="39" t="s">
        <v>1041</v>
      </c>
      <c r="B59" s="44">
        <v>0</v>
      </c>
      <c r="C59" s="50">
        <v>144</v>
      </c>
      <c r="D59" s="50">
        <v>0</v>
      </c>
      <c r="E59" s="50">
        <v>63</v>
      </c>
      <c r="F59" s="50">
        <v>0</v>
      </c>
      <c r="G59" s="50">
        <v>22</v>
      </c>
      <c r="H59" s="50">
        <v>0</v>
      </c>
      <c r="I59" s="50">
        <v>0</v>
      </c>
      <c r="J59" s="50">
        <v>0</v>
      </c>
      <c r="K59" s="50">
        <v>22</v>
      </c>
      <c r="L59" s="50">
        <v>0</v>
      </c>
      <c r="M59" s="50">
        <v>0</v>
      </c>
      <c r="N59" s="50">
        <v>0</v>
      </c>
      <c r="O59" s="45">
        <v>37</v>
      </c>
    </row>
    <row r="60" spans="1:15" x14ac:dyDescent="0.2">
      <c r="A60" s="39" t="s">
        <v>1003</v>
      </c>
      <c r="B60" s="44">
        <v>63</v>
      </c>
      <c r="C60" s="50">
        <v>81</v>
      </c>
      <c r="D60" s="50">
        <v>30</v>
      </c>
      <c r="E60" s="50">
        <v>45</v>
      </c>
      <c r="F60" s="50">
        <v>3</v>
      </c>
      <c r="G60" s="50">
        <v>12</v>
      </c>
      <c r="H60" s="50">
        <v>1</v>
      </c>
      <c r="I60" s="50">
        <v>6</v>
      </c>
      <c r="J60" s="50">
        <v>7</v>
      </c>
      <c r="K60" s="50">
        <v>6</v>
      </c>
      <c r="L60" s="50">
        <v>0</v>
      </c>
      <c r="M60" s="50">
        <v>23</v>
      </c>
      <c r="N60" s="50">
        <v>23</v>
      </c>
      <c r="O60" s="45">
        <v>18</v>
      </c>
    </row>
    <row r="61" spans="1:15" x14ac:dyDescent="0.2">
      <c r="A61" s="39" t="s">
        <v>941</v>
      </c>
      <c r="B61" s="44">
        <v>303</v>
      </c>
      <c r="C61" s="50">
        <v>2799</v>
      </c>
      <c r="D61" s="50">
        <v>286</v>
      </c>
      <c r="E61" s="50">
        <v>1173</v>
      </c>
      <c r="F61" s="50">
        <v>6</v>
      </c>
      <c r="G61" s="50">
        <v>453</v>
      </c>
      <c r="H61" s="50">
        <v>0</v>
      </c>
      <c r="I61" s="50">
        <v>2</v>
      </c>
      <c r="J61" s="50">
        <v>2</v>
      </c>
      <c r="K61" s="50">
        <v>414</v>
      </c>
      <c r="L61" s="50">
        <v>0</v>
      </c>
      <c r="M61" s="50">
        <v>9</v>
      </c>
      <c r="N61" s="50">
        <v>9</v>
      </c>
      <c r="O61" s="45">
        <v>759</v>
      </c>
    </row>
    <row r="62" spans="1:15" x14ac:dyDescent="0.2">
      <c r="A62" s="39" t="s">
        <v>63</v>
      </c>
      <c r="B62" s="44">
        <v>24</v>
      </c>
      <c r="C62" s="50">
        <v>429</v>
      </c>
      <c r="D62" s="50">
        <v>23</v>
      </c>
      <c r="E62" s="50">
        <v>180</v>
      </c>
      <c r="F62" s="50">
        <v>1</v>
      </c>
      <c r="G62" s="50">
        <v>78</v>
      </c>
      <c r="H62" s="50">
        <v>0</v>
      </c>
      <c r="I62" s="50">
        <v>0</v>
      </c>
      <c r="J62" s="50">
        <v>0</v>
      </c>
      <c r="K62" s="50">
        <v>69</v>
      </c>
      <c r="L62" s="50">
        <v>0</v>
      </c>
      <c r="M62" s="50">
        <v>0</v>
      </c>
      <c r="N62" s="50">
        <v>0</v>
      </c>
      <c r="O62" s="45">
        <v>102</v>
      </c>
    </row>
    <row r="63" spans="1:15" x14ac:dyDescent="0.2">
      <c r="A63" s="39" t="s">
        <v>65</v>
      </c>
      <c r="B63" s="44">
        <v>3123</v>
      </c>
      <c r="C63" s="50">
        <v>24995</v>
      </c>
      <c r="D63" s="50">
        <v>2634</v>
      </c>
      <c r="E63" s="50">
        <v>11660</v>
      </c>
      <c r="F63" s="50">
        <v>229</v>
      </c>
      <c r="G63" s="50">
        <v>5310</v>
      </c>
      <c r="H63" s="50">
        <v>3</v>
      </c>
      <c r="I63" s="50">
        <v>215</v>
      </c>
      <c r="J63" s="50">
        <v>218</v>
      </c>
      <c r="K63" s="50">
        <v>3465</v>
      </c>
      <c r="L63" s="50">
        <v>0</v>
      </c>
      <c r="M63" s="50">
        <v>42</v>
      </c>
      <c r="N63" s="50">
        <v>42</v>
      </c>
      <c r="O63" s="45">
        <v>4560</v>
      </c>
    </row>
    <row r="64" spans="1:15" x14ac:dyDescent="0.2">
      <c r="A64" s="39" t="s">
        <v>69</v>
      </c>
      <c r="B64" s="44">
        <v>96</v>
      </c>
      <c r="C64" s="50">
        <v>652</v>
      </c>
      <c r="D64" s="50">
        <v>51</v>
      </c>
      <c r="E64" s="50">
        <v>256</v>
      </c>
      <c r="F64" s="50">
        <v>0</v>
      </c>
      <c r="G64" s="50">
        <v>136</v>
      </c>
      <c r="H64" s="50">
        <v>0</v>
      </c>
      <c r="I64" s="50">
        <v>12</v>
      </c>
      <c r="J64" s="50">
        <v>12</v>
      </c>
      <c r="K64" s="50">
        <v>104</v>
      </c>
      <c r="L64" s="50">
        <v>0</v>
      </c>
      <c r="M64" s="50">
        <v>33</v>
      </c>
      <c r="N64" s="50">
        <v>33</v>
      </c>
      <c r="O64" s="45">
        <v>156</v>
      </c>
    </row>
    <row r="65" spans="1:15" x14ac:dyDescent="0.2">
      <c r="A65" s="39" t="s">
        <v>70</v>
      </c>
      <c r="B65" s="44">
        <v>308</v>
      </c>
      <c r="C65" s="50">
        <v>5094</v>
      </c>
      <c r="D65" s="50">
        <v>83</v>
      </c>
      <c r="E65" s="50">
        <v>2124</v>
      </c>
      <c r="F65" s="50">
        <v>130</v>
      </c>
      <c r="G65" s="50">
        <v>840</v>
      </c>
      <c r="H65" s="50">
        <v>0</v>
      </c>
      <c r="I65" s="50">
        <v>56</v>
      </c>
      <c r="J65" s="50">
        <v>56</v>
      </c>
      <c r="K65" s="50">
        <v>789</v>
      </c>
      <c r="L65" s="50">
        <v>0</v>
      </c>
      <c r="M65" s="50">
        <v>39</v>
      </c>
      <c r="N65" s="50">
        <v>39</v>
      </c>
      <c r="O65" s="45">
        <v>1341</v>
      </c>
    </row>
    <row r="66" spans="1:15" x14ac:dyDescent="0.2">
      <c r="A66" s="39" t="s">
        <v>71</v>
      </c>
      <c r="B66" s="44">
        <v>125</v>
      </c>
      <c r="C66" s="50">
        <v>2400</v>
      </c>
      <c r="D66" s="50">
        <v>3</v>
      </c>
      <c r="E66" s="50">
        <v>1016</v>
      </c>
      <c r="F66" s="50">
        <v>122</v>
      </c>
      <c r="G66" s="50">
        <v>440</v>
      </c>
      <c r="H66" s="50">
        <v>0</v>
      </c>
      <c r="I66" s="50">
        <v>0</v>
      </c>
      <c r="J66" s="50">
        <v>0</v>
      </c>
      <c r="K66" s="50">
        <v>380</v>
      </c>
      <c r="L66" s="50">
        <v>0</v>
      </c>
      <c r="M66" s="50">
        <v>0</v>
      </c>
      <c r="N66" s="50">
        <v>0</v>
      </c>
      <c r="O66" s="45">
        <v>564</v>
      </c>
    </row>
    <row r="67" spans="1:15" x14ac:dyDescent="0.2">
      <c r="A67" s="39" t="s">
        <v>942</v>
      </c>
      <c r="B67" s="44">
        <v>5</v>
      </c>
      <c r="C67" s="50">
        <v>5142</v>
      </c>
      <c r="D67" s="50">
        <v>0</v>
      </c>
      <c r="E67" s="50">
        <v>2208</v>
      </c>
      <c r="F67" s="50">
        <v>5</v>
      </c>
      <c r="G67" s="50">
        <v>892</v>
      </c>
      <c r="H67" s="50">
        <v>0</v>
      </c>
      <c r="I67" s="50">
        <v>0</v>
      </c>
      <c r="J67" s="50">
        <v>0</v>
      </c>
      <c r="K67" s="50">
        <v>798</v>
      </c>
      <c r="L67" s="50">
        <v>0</v>
      </c>
      <c r="M67" s="50">
        <v>0</v>
      </c>
      <c r="N67" s="50">
        <v>0</v>
      </c>
      <c r="O67" s="45">
        <v>1244</v>
      </c>
    </row>
    <row r="68" spans="1:15" x14ac:dyDescent="0.2">
      <c r="A68" s="39" t="s">
        <v>1042</v>
      </c>
      <c r="B68" s="44">
        <v>355</v>
      </c>
      <c r="C68" s="50">
        <v>344</v>
      </c>
      <c r="D68" s="50">
        <v>355</v>
      </c>
      <c r="E68" s="50">
        <v>140</v>
      </c>
      <c r="F68" s="50">
        <v>0</v>
      </c>
      <c r="G68" s="50">
        <v>56</v>
      </c>
      <c r="H68" s="50">
        <v>0</v>
      </c>
      <c r="I68" s="50">
        <v>0</v>
      </c>
      <c r="J68" s="50">
        <v>0</v>
      </c>
      <c r="K68" s="50">
        <v>56</v>
      </c>
      <c r="L68" s="50">
        <v>0</v>
      </c>
      <c r="M68" s="50">
        <v>0</v>
      </c>
      <c r="N68" s="50">
        <v>0</v>
      </c>
      <c r="O68" s="45">
        <v>92</v>
      </c>
    </row>
    <row r="69" spans="1:15" x14ac:dyDescent="0.2">
      <c r="A69" s="39" t="s">
        <v>73</v>
      </c>
      <c r="B69" s="44">
        <v>1677</v>
      </c>
      <c r="C69" s="50">
        <v>11889</v>
      </c>
      <c r="D69" s="50">
        <v>1333</v>
      </c>
      <c r="E69" s="50">
        <v>4914</v>
      </c>
      <c r="F69" s="50">
        <v>324</v>
      </c>
      <c r="G69" s="50">
        <v>2124</v>
      </c>
      <c r="H69" s="50">
        <v>0</v>
      </c>
      <c r="I69" s="50">
        <v>5</v>
      </c>
      <c r="J69" s="50">
        <v>5</v>
      </c>
      <c r="K69" s="50">
        <v>1929</v>
      </c>
      <c r="L69" s="50">
        <v>0</v>
      </c>
      <c r="M69" s="50">
        <v>15</v>
      </c>
      <c r="N69" s="50">
        <v>15</v>
      </c>
      <c r="O69" s="45">
        <v>2922</v>
      </c>
    </row>
    <row r="70" spans="1:15" x14ac:dyDescent="0.2">
      <c r="A70" s="39" t="s">
        <v>74</v>
      </c>
      <c r="B70" s="44">
        <v>2022</v>
      </c>
      <c r="C70" s="50">
        <v>11576</v>
      </c>
      <c r="D70" s="50">
        <v>1684</v>
      </c>
      <c r="E70" s="50">
        <v>4704</v>
      </c>
      <c r="F70" s="50">
        <v>0</v>
      </c>
      <c r="G70" s="50">
        <v>2132</v>
      </c>
      <c r="H70" s="50">
        <v>0</v>
      </c>
      <c r="I70" s="50">
        <v>203</v>
      </c>
      <c r="J70" s="50">
        <v>203</v>
      </c>
      <c r="K70" s="50">
        <v>1912</v>
      </c>
      <c r="L70" s="50">
        <v>0</v>
      </c>
      <c r="M70" s="50">
        <v>135</v>
      </c>
      <c r="N70" s="50">
        <v>135</v>
      </c>
      <c r="O70" s="45">
        <v>2828</v>
      </c>
    </row>
    <row r="71" spans="1:15" x14ac:dyDescent="0.2">
      <c r="A71" s="39" t="s">
        <v>75</v>
      </c>
      <c r="B71" s="44">
        <v>1910</v>
      </c>
      <c r="C71" s="50">
        <v>3448</v>
      </c>
      <c r="D71" s="50">
        <v>588</v>
      </c>
      <c r="E71" s="50">
        <v>1332</v>
      </c>
      <c r="F71" s="50">
        <v>1322</v>
      </c>
      <c r="G71" s="50">
        <v>656</v>
      </c>
      <c r="H71" s="50">
        <v>0</v>
      </c>
      <c r="I71" s="50">
        <v>0</v>
      </c>
      <c r="J71" s="50">
        <v>0</v>
      </c>
      <c r="K71" s="50">
        <v>592</v>
      </c>
      <c r="L71" s="50">
        <v>0</v>
      </c>
      <c r="M71" s="50">
        <v>0</v>
      </c>
      <c r="N71" s="50">
        <v>0</v>
      </c>
      <c r="O71" s="45">
        <v>868</v>
      </c>
    </row>
    <row r="72" spans="1:15" x14ac:dyDescent="0.2">
      <c r="A72" s="39" t="s">
        <v>77</v>
      </c>
      <c r="B72" s="44">
        <v>6845</v>
      </c>
      <c r="C72" s="50">
        <v>64305</v>
      </c>
      <c r="D72" s="50">
        <v>5837</v>
      </c>
      <c r="E72" s="50">
        <v>24780</v>
      </c>
      <c r="F72" s="50">
        <v>328</v>
      </c>
      <c r="G72" s="50">
        <v>11285</v>
      </c>
      <c r="H72" s="50">
        <v>0</v>
      </c>
      <c r="I72" s="50">
        <v>565</v>
      </c>
      <c r="J72" s="50">
        <v>565</v>
      </c>
      <c r="K72" s="50">
        <v>12195</v>
      </c>
      <c r="L72" s="50">
        <v>0</v>
      </c>
      <c r="M72" s="50">
        <v>115</v>
      </c>
      <c r="N72" s="50">
        <v>115</v>
      </c>
      <c r="O72" s="45">
        <v>16045</v>
      </c>
    </row>
    <row r="73" spans="1:15" x14ac:dyDescent="0.2">
      <c r="A73" s="39" t="s">
        <v>997</v>
      </c>
      <c r="B73" s="44">
        <v>90</v>
      </c>
      <c r="C73" s="50">
        <v>3480</v>
      </c>
      <c r="D73" s="50">
        <v>61</v>
      </c>
      <c r="E73" s="50">
        <v>1590</v>
      </c>
      <c r="F73" s="50">
        <v>24</v>
      </c>
      <c r="G73" s="50">
        <v>650</v>
      </c>
      <c r="H73" s="50">
        <v>1</v>
      </c>
      <c r="I73" s="50">
        <v>3</v>
      </c>
      <c r="J73" s="50">
        <v>4</v>
      </c>
      <c r="K73" s="50">
        <v>510</v>
      </c>
      <c r="L73" s="50">
        <v>1</v>
      </c>
      <c r="M73" s="50">
        <v>0</v>
      </c>
      <c r="N73" s="50">
        <v>1</v>
      </c>
      <c r="O73" s="45">
        <v>730</v>
      </c>
    </row>
    <row r="74" spans="1:15" x14ac:dyDescent="0.2">
      <c r="A74" s="39" t="s">
        <v>1043</v>
      </c>
      <c r="B74" s="44">
        <v>332</v>
      </c>
      <c r="C74" s="50">
        <v>373</v>
      </c>
      <c r="D74" s="50">
        <v>316</v>
      </c>
      <c r="E74" s="50">
        <v>152</v>
      </c>
      <c r="F74" s="50">
        <v>16</v>
      </c>
      <c r="G74" s="50">
        <v>64</v>
      </c>
      <c r="H74" s="50">
        <v>0</v>
      </c>
      <c r="I74" s="50">
        <v>0</v>
      </c>
      <c r="J74" s="50">
        <v>0</v>
      </c>
      <c r="K74" s="50">
        <v>59</v>
      </c>
      <c r="L74" s="50">
        <v>0</v>
      </c>
      <c r="M74" s="50">
        <v>0</v>
      </c>
      <c r="N74" s="50">
        <v>0</v>
      </c>
      <c r="O74" s="45">
        <v>98</v>
      </c>
    </row>
    <row r="75" spans="1:15" x14ac:dyDescent="0.2">
      <c r="A75" s="39" t="s">
        <v>79</v>
      </c>
      <c r="B75" s="44">
        <v>10</v>
      </c>
      <c r="C75" s="50">
        <v>423</v>
      </c>
      <c r="D75" s="50">
        <v>8</v>
      </c>
      <c r="E75" s="50">
        <v>102</v>
      </c>
      <c r="F75" s="50">
        <v>0</v>
      </c>
      <c r="G75" s="50">
        <v>93</v>
      </c>
      <c r="H75" s="50">
        <v>2</v>
      </c>
      <c r="I75" s="50">
        <v>0</v>
      </c>
      <c r="J75" s="50">
        <v>2</v>
      </c>
      <c r="K75" s="50">
        <v>75</v>
      </c>
      <c r="L75" s="50">
        <v>0</v>
      </c>
      <c r="M75" s="50">
        <v>0</v>
      </c>
      <c r="N75" s="50">
        <v>0</v>
      </c>
      <c r="O75" s="45">
        <v>153</v>
      </c>
    </row>
    <row r="76" spans="1:15" x14ac:dyDescent="0.2">
      <c r="A76" s="39" t="s">
        <v>1118</v>
      </c>
      <c r="B76" s="44">
        <v>5</v>
      </c>
      <c r="C76" s="50">
        <v>1401</v>
      </c>
      <c r="D76" s="50">
        <v>1</v>
      </c>
      <c r="E76" s="50">
        <v>615</v>
      </c>
      <c r="F76" s="50">
        <v>1</v>
      </c>
      <c r="G76" s="50">
        <v>261</v>
      </c>
      <c r="H76" s="50">
        <v>1</v>
      </c>
      <c r="I76" s="50">
        <v>0</v>
      </c>
      <c r="J76" s="50">
        <v>1</v>
      </c>
      <c r="K76" s="50">
        <v>201</v>
      </c>
      <c r="L76" s="50">
        <v>1</v>
      </c>
      <c r="M76" s="50">
        <v>1</v>
      </c>
      <c r="N76" s="50">
        <v>2</v>
      </c>
      <c r="O76" s="45">
        <v>324</v>
      </c>
    </row>
    <row r="77" spans="1:15" x14ac:dyDescent="0.2">
      <c r="A77" s="39" t="s">
        <v>80</v>
      </c>
      <c r="B77" s="44">
        <v>72</v>
      </c>
      <c r="C77" s="50">
        <v>844</v>
      </c>
      <c r="D77" s="50">
        <v>35</v>
      </c>
      <c r="E77" s="50">
        <v>448</v>
      </c>
      <c r="F77" s="50">
        <v>5</v>
      </c>
      <c r="G77" s="50">
        <v>124</v>
      </c>
      <c r="H77" s="50">
        <v>0</v>
      </c>
      <c r="I77" s="50">
        <v>7</v>
      </c>
      <c r="J77" s="50">
        <v>7</v>
      </c>
      <c r="K77" s="50">
        <v>116</v>
      </c>
      <c r="L77" s="50">
        <v>0</v>
      </c>
      <c r="M77" s="50">
        <v>25</v>
      </c>
      <c r="N77" s="50">
        <v>25</v>
      </c>
      <c r="O77" s="45">
        <v>156</v>
      </c>
    </row>
    <row r="78" spans="1:15" x14ac:dyDescent="0.2">
      <c r="A78" s="39" t="s">
        <v>1044</v>
      </c>
      <c r="B78" s="44">
        <v>3883</v>
      </c>
      <c r="C78" s="50">
        <v>18984</v>
      </c>
      <c r="D78" s="50">
        <v>2527</v>
      </c>
      <c r="E78" s="50">
        <v>5532</v>
      </c>
      <c r="F78" s="50">
        <v>1331</v>
      </c>
      <c r="G78" s="50">
        <v>3054</v>
      </c>
      <c r="H78" s="50">
        <v>0</v>
      </c>
      <c r="I78" s="50">
        <v>25</v>
      </c>
      <c r="J78" s="50">
        <v>25</v>
      </c>
      <c r="K78" s="50">
        <v>3435</v>
      </c>
      <c r="L78" s="50">
        <v>0</v>
      </c>
      <c r="M78" s="50">
        <v>0</v>
      </c>
      <c r="N78" s="50">
        <v>0</v>
      </c>
      <c r="O78" s="45">
        <v>6963</v>
      </c>
    </row>
    <row r="79" spans="1:15" x14ac:dyDescent="0.2">
      <c r="A79" s="39" t="s">
        <v>83</v>
      </c>
      <c r="B79" s="44">
        <v>217</v>
      </c>
      <c r="C79" s="50">
        <v>27084</v>
      </c>
      <c r="D79" s="50">
        <v>88</v>
      </c>
      <c r="E79" s="50">
        <v>11780</v>
      </c>
      <c r="F79" s="50">
        <v>0</v>
      </c>
      <c r="G79" s="50">
        <v>4848</v>
      </c>
      <c r="H79" s="50">
        <v>0</v>
      </c>
      <c r="I79" s="50">
        <v>51</v>
      </c>
      <c r="J79" s="50">
        <v>51</v>
      </c>
      <c r="K79" s="50">
        <v>4236</v>
      </c>
      <c r="L79" s="50">
        <v>0</v>
      </c>
      <c r="M79" s="50">
        <v>78</v>
      </c>
      <c r="N79" s="50">
        <v>78</v>
      </c>
      <c r="O79" s="45">
        <v>6220</v>
      </c>
    </row>
    <row r="80" spans="1:15" x14ac:dyDescent="0.2">
      <c r="A80" s="39" t="s">
        <v>84</v>
      </c>
      <c r="B80" s="44">
        <v>149</v>
      </c>
      <c r="C80" s="50">
        <v>1767</v>
      </c>
      <c r="D80" s="50">
        <v>54</v>
      </c>
      <c r="E80" s="50">
        <v>603</v>
      </c>
      <c r="F80" s="50">
        <v>27</v>
      </c>
      <c r="G80" s="50">
        <v>369</v>
      </c>
      <c r="H80" s="50">
        <v>0</v>
      </c>
      <c r="I80" s="50">
        <v>32</v>
      </c>
      <c r="J80" s="50">
        <v>32</v>
      </c>
      <c r="K80" s="50">
        <v>345</v>
      </c>
      <c r="L80" s="50">
        <v>0</v>
      </c>
      <c r="M80" s="50">
        <v>36</v>
      </c>
      <c r="N80" s="50">
        <v>36</v>
      </c>
      <c r="O80" s="45">
        <v>450</v>
      </c>
    </row>
    <row r="81" spans="1:15" x14ac:dyDescent="0.2">
      <c r="A81" s="39" t="s">
        <v>85</v>
      </c>
      <c r="B81" s="44">
        <v>0</v>
      </c>
      <c r="C81" s="50">
        <v>138</v>
      </c>
      <c r="D81" s="50">
        <v>0</v>
      </c>
      <c r="E81" s="50">
        <v>72</v>
      </c>
      <c r="F81" s="50">
        <v>0</v>
      </c>
      <c r="G81" s="50">
        <v>24</v>
      </c>
      <c r="H81" s="50">
        <v>0</v>
      </c>
      <c r="I81" s="50">
        <v>0</v>
      </c>
      <c r="J81" s="50">
        <v>0</v>
      </c>
      <c r="K81" s="50">
        <v>20</v>
      </c>
      <c r="L81" s="50">
        <v>0</v>
      </c>
      <c r="M81" s="50">
        <v>0</v>
      </c>
      <c r="N81" s="50">
        <v>0</v>
      </c>
      <c r="O81" s="45">
        <v>22</v>
      </c>
    </row>
    <row r="82" spans="1:15" x14ac:dyDescent="0.2">
      <c r="A82" s="39" t="s">
        <v>86</v>
      </c>
      <c r="B82" s="44">
        <v>6</v>
      </c>
      <c r="C82" s="50">
        <v>236</v>
      </c>
      <c r="D82" s="50">
        <v>6</v>
      </c>
      <c r="E82" s="50">
        <v>88</v>
      </c>
      <c r="F82" s="50">
        <v>0</v>
      </c>
      <c r="G82" s="50">
        <v>36</v>
      </c>
      <c r="H82" s="50">
        <v>0</v>
      </c>
      <c r="I82" s="50">
        <v>0</v>
      </c>
      <c r="J82" s="50">
        <v>0</v>
      </c>
      <c r="K82" s="50">
        <v>32</v>
      </c>
      <c r="L82" s="50">
        <v>0</v>
      </c>
      <c r="M82" s="50">
        <v>0</v>
      </c>
      <c r="N82" s="50">
        <v>0</v>
      </c>
      <c r="O82" s="45">
        <v>80</v>
      </c>
    </row>
    <row r="83" spans="1:15" x14ac:dyDescent="0.2">
      <c r="A83" s="39" t="s">
        <v>87</v>
      </c>
      <c r="B83" s="44">
        <v>71</v>
      </c>
      <c r="C83" s="50">
        <v>7692</v>
      </c>
      <c r="D83" s="50">
        <v>58</v>
      </c>
      <c r="E83" s="50">
        <v>3324</v>
      </c>
      <c r="F83" s="50">
        <v>13</v>
      </c>
      <c r="G83" s="50">
        <v>1388</v>
      </c>
      <c r="H83" s="50">
        <v>0</v>
      </c>
      <c r="I83" s="50">
        <v>0</v>
      </c>
      <c r="J83" s="50">
        <v>0</v>
      </c>
      <c r="K83" s="50">
        <v>1208</v>
      </c>
      <c r="L83" s="50">
        <v>0</v>
      </c>
      <c r="M83" s="50">
        <v>0</v>
      </c>
      <c r="N83" s="50">
        <v>0</v>
      </c>
      <c r="O83" s="45">
        <v>1772</v>
      </c>
    </row>
    <row r="84" spans="1:15" x14ac:dyDescent="0.2">
      <c r="A84" s="39" t="s">
        <v>1010</v>
      </c>
      <c r="B84" s="44">
        <v>125</v>
      </c>
      <c r="C84" s="50">
        <v>1996</v>
      </c>
      <c r="D84" s="50">
        <v>46</v>
      </c>
      <c r="E84" s="50">
        <v>840</v>
      </c>
      <c r="F84" s="50">
        <v>69</v>
      </c>
      <c r="G84" s="50">
        <v>364</v>
      </c>
      <c r="H84" s="50">
        <v>5</v>
      </c>
      <c r="I84" s="50">
        <v>0</v>
      </c>
      <c r="J84" s="50">
        <v>5</v>
      </c>
      <c r="K84" s="50">
        <v>364</v>
      </c>
      <c r="L84" s="50">
        <v>4</v>
      </c>
      <c r="M84" s="50">
        <v>1</v>
      </c>
      <c r="N84" s="50">
        <v>5</v>
      </c>
      <c r="O84" s="45">
        <v>428</v>
      </c>
    </row>
    <row r="85" spans="1:15" x14ac:dyDescent="0.2">
      <c r="A85" s="39" t="s">
        <v>88</v>
      </c>
      <c r="B85" s="44">
        <v>182</v>
      </c>
      <c r="C85" s="50">
        <v>13912</v>
      </c>
      <c r="D85" s="50">
        <v>156</v>
      </c>
      <c r="E85" s="50">
        <v>6708</v>
      </c>
      <c r="F85" s="50">
        <v>4</v>
      </c>
      <c r="G85" s="50">
        <v>2236</v>
      </c>
      <c r="H85" s="50">
        <v>0</v>
      </c>
      <c r="I85" s="50">
        <v>3</v>
      </c>
      <c r="J85" s="50">
        <v>3</v>
      </c>
      <c r="K85" s="50">
        <v>1776</v>
      </c>
      <c r="L85" s="50">
        <v>0</v>
      </c>
      <c r="M85" s="50">
        <v>19</v>
      </c>
      <c r="N85" s="50">
        <v>19</v>
      </c>
      <c r="O85" s="45">
        <v>3192</v>
      </c>
    </row>
    <row r="86" spans="1:15" x14ac:dyDescent="0.2">
      <c r="A86" s="39" t="s">
        <v>89</v>
      </c>
      <c r="B86" s="44">
        <v>856</v>
      </c>
      <c r="C86" s="50">
        <v>4101</v>
      </c>
      <c r="D86" s="50">
        <v>721</v>
      </c>
      <c r="E86" s="50">
        <v>1596</v>
      </c>
      <c r="F86" s="50">
        <v>124</v>
      </c>
      <c r="G86" s="50">
        <v>729</v>
      </c>
      <c r="H86" s="50">
        <v>8</v>
      </c>
      <c r="I86" s="50">
        <v>3</v>
      </c>
      <c r="J86" s="50">
        <v>11</v>
      </c>
      <c r="K86" s="50">
        <v>654</v>
      </c>
      <c r="L86" s="50">
        <v>0</v>
      </c>
      <c r="M86" s="50">
        <v>0</v>
      </c>
      <c r="N86" s="50">
        <v>0</v>
      </c>
      <c r="O86" s="45">
        <v>1122</v>
      </c>
    </row>
    <row r="87" spans="1:15" x14ac:dyDescent="0.2">
      <c r="A87" s="39" t="s">
        <v>91</v>
      </c>
      <c r="B87" s="44">
        <v>1533</v>
      </c>
      <c r="C87" s="50">
        <v>3080</v>
      </c>
      <c r="D87" s="50">
        <v>1396</v>
      </c>
      <c r="E87" s="50">
        <v>1232</v>
      </c>
      <c r="F87" s="50">
        <v>66</v>
      </c>
      <c r="G87" s="50">
        <v>568</v>
      </c>
      <c r="H87" s="50">
        <v>0</v>
      </c>
      <c r="I87" s="50">
        <v>18</v>
      </c>
      <c r="J87" s="50">
        <v>18</v>
      </c>
      <c r="K87" s="50">
        <v>512</v>
      </c>
      <c r="L87" s="50">
        <v>0</v>
      </c>
      <c r="M87" s="50">
        <v>53</v>
      </c>
      <c r="N87" s="50">
        <v>53</v>
      </c>
      <c r="O87" s="45">
        <v>768</v>
      </c>
    </row>
    <row r="88" spans="1:15" x14ac:dyDescent="0.2">
      <c r="A88" s="39" t="s">
        <v>92</v>
      </c>
      <c r="B88" s="44">
        <v>302</v>
      </c>
      <c r="C88" s="50">
        <v>250</v>
      </c>
      <c r="D88" s="50">
        <v>302</v>
      </c>
      <c r="E88" s="50">
        <v>95</v>
      </c>
      <c r="F88" s="50">
        <v>0</v>
      </c>
      <c r="G88" s="50">
        <v>45</v>
      </c>
      <c r="H88" s="50">
        <v>0</v>
      </c>
      <c r="I88" s="50">
        <v>0</v>
      </c>
      <c r="J88" s="50">
        <v>0</v>
      </c>
      <c r="K88" s="50">
        <v>45</v>
      </c>
      <c r="L88" s="50">
        <v>0</v>
      </c>
      <c r="M88" s="50">
        <v>0</v>
      </c>
      <c r="N88" s="50">
        <v>0</v>
      </c>
      <c r="O88" s="45">
        <v>65</v>
      </c>
    </row>
    <row r="89" spans="1:15" x14ac:dyDescent="0.2">
      <c r="A89" s="39" t="s">
        <v>93</v>
      </c>
      <c r="B89" s="44">
        <v>204</v>
      </c>
      <c r="C89" s="50">
        <v>216</v>
      </c>
      <c r="D89" s="50">
        <v>179</v>
      </c>
      <c r="E89" s="50">
        <v>72</v>
      </c>
      <c r="F89" s="50">
        <v>5</v>
      </c>
      <c r="G89" s="50">
        <v>39</v>
      </c>
      <c r="H89" s="50">
        <v>0</v>
      </c>
      <c r="I89" s="50">
        <v>13</v>
      </c>
      <c r="J89" s="50">
        <v>13</v>
      </c>
      <c r="K89" s="50">
        <v>39</v>
      </c>
      <c r="L89" s="50">
        <v>0</v>
      </c>
      <c r="M89" s="50">
        <v>7</v>
      </c>
      <c r="N89" s="50">
        <v>7</v>
      </c>
      <c r="O89" s="45">
        <v>66</v>
      </c>
    </row>
    <row r="90" spans="1:15" x14ac:dyDescent="0.2">
      <c r="A90" s="39" t="s">
        <v>94</v>
      </c>
      <c r="B90" s="44">
        <v>568</v>
      </c>
      <c r="C90" s="50">
        <v>8</v>
      </c>
      <c r="D90" s="50">
        <v>518</v>
      </c>
      <c r="E90" s="50">
        <v>0</v>
      </c>
      <c r="F90" s="50">
        <v>50</v>
      </c>
      <c r="G90" s="50">
        <v>0</v>
      </c>
      <c r="H90" s="50">
        <v>0</v>
      </c>
      <c r="I90" s="50">
        <v>0</v>
      </c>
      <c r="J90" s="50">
        <v>0</v>
      </c>
      <c r="K90" s="50">
        <v>4</v>
      </c>
      <c r="L90" s="50">
        <v>0</v>
      </c>
      <c r="M90" s="50">
        <v>0</v>
      </c>
      <c r="N90" s="50">
        <v>0</v>
      </c>
      <c r="O90" s="45">
        <v>4</v>
      </c>
    </row>
    <row r="91" spans="1:15" x14ac:dyDescent="0.2">
      <c r="A91" s="39" t="s">
        <v>943</v>
      </c>
      <c r="B91" s="44">
        <v>66</v>
      </c>
      <c r="C91" s="50">
        <v>274</v>
      </c>
      <c r="D91" s="50">
        <v>38</v>
      </c>
      <c r="E91" s="50">
        <v>132</v>
      </c>
      <c r="F91" s="50">
        <v>11</v>
      </c>
      <c r="G91" s="50">
        <v>36</v>
      </c>
      <c r="H91" s="50">
        <v>10</v>
      </c>
      <c r="I91" s="50">
        <v>3</v>
      </c>
      <c r="J91" s="50">
        <v>13</v>
      </c>
      <c r="K91" s="50">
        <v>36</v>
      </c>
      <c r="L91" s="50">
        <v>0</v>
      </c>
      <c r="M91" s="50">
        <v>4</v>
      </c>
      <c r="N91" s="50">
        <v>4</v>
      </c>
      <c r="O91" s="45">
        <v>70</v>
      </c>
    </row>
    <row r="92" spans="1:15" x14ac:dyDescent="0.2">
      <c r="A92" s="39" t="s">
        <v>96</v>
      </c>
      <c r="B92" s="44">
        <v>0</v>
      </c>
      <c r="C92" s="50">
        <v>802</v>
      </c>
      <c r="D92" s="50">
        <v>0</v>
      </c>
      <c r="E92" s="50">
        <v>360</v>
      </c>
      <c r="F92" s="50">
        <v>0</v>
      </c>
      <c r="G92" s="50">
        <v>134</v>
      </c>
      <c r="H92" s="50">
        <v>0</v>
      </c>
      <c r="I92" s="50">
        <v>0</v>
      </c>
      <c r="J92" s="50">
        <v>0</v>
      </c>
      <c r="K92" s="50">
        <v>120</v>
      </c>
      <c r="L92" s="50">
        <v>0</v>
      </c>
      <c r="M92" s="50">
        <v>0</v>
      </c>
      <c r="N92" s="50">
        <v>0</v>
      </c>
      <c r="O92" s="45">
        <v>188</v>
      </c>
    </row>
    <row r="93" spans="1:15" x14ac:dyDescent="0.2">
      <c r="A93" s="39" t="s">
        <v>1120</v>
      </c>
      <c r="B93" s="44">
        <v>89</v>
      </c>
      <c r="C93" s="50">
        <v>185</v>
      </c>
      <c r="D93" s="50">
        <v>83</v>
      </c>
      <c r="E93" s="50">
        <v>77</v>
      </c>
      <c r="F93" s="50">
        <v>0</v>
      </c>
      <c r="G93" s="50">
        <v>31</v>
      </c>
      <c r="H93" s="50">
        <v>0</v>
      </c>
      <c r="I93" s="50">
        <v>0</v>
      </c>
      <c r="J93" s="50">
        <v>0</v>
      </c>
      <c r="K93" s="50">
        <v>29</v>
      </c>
      <c r="L93" s="50">
        <v>0</v>
      </c>
      <c r="M93" s="50">
        <v>6</v>
      </c>
      <c r="N93" s="50">
        <v>6</v>
      </c>
      <c r="O93" s="45">
        <v>48</v>
      </c>
    </row>
    <row r="94" spans="1:15" x14ac:dyDescent="0.2">
      <c r="A94" s="39" t="s">
        <v>97</v>
      </c>
      <c r="B94" s="44">
        <v>229</v>
      </c>
      <c r="C94" s="50">
        <v>3192</v>
      </c>
      <c r="D94" s="50">
        <v>188</v>
      </c>
      <c r="E94" s="50">
        <v>810</v>
      </c>
      <c r="F94" s="50">
        <v>41</v>
      </c>
      <c r="G94" s="50">
        <v>693</v>
      </c>
      <c r="H94" s="50">
        <v>0</v>
      </c>
      <c r="I94" s="50">
        <v>0</v>
      </c>
      <c r="J94" s="50">
        <v>0</v>
      </c>
      <c r="K94" s="50">
        <v>621</v>
      </c>
      <c r="L94" s="50">
        <v>0</v>
      </c>
      <c r="M94" s="50">
        <v>0</v>
      </c>
      <c r="N94" s="50">
        <v>0</v>
      </c>
      <c r="O94" s="45">
        <v>1068</v>
      </c>
    </row>
    <row r="95" spans="1:15" x14ac:dyDescent="0.2">
      <c r="A95" s="39" t="s">
        <v>1045</v>
      </c>
      <c r="B95" s="44">
        <v>343</v>
      </c>
      <c r="C95" s="50">
        <v>1232</v>
      </c>
      <c r="D95" s="50">
        <v>320</v>
      </c>
      <c r="E95" s="50">
        <v>524</v>
      </c>
      <c r="F95" s="50">
        <v>6</v>
      </c>
      <c r="G95" s="50">
        <v>224</v>
      </c>
      <c r="H95" s="50">
        <v>0</v>
      </c>
      <c r="I95" s="50">
        <v>8</v>
      </c>
      <c r="J95" s="50">
        <v>8</v>
      </c>
      <c r="K95" s="50">
        <v>200</v>
      </c>
      <c r="L95" s="50">
        <v>0</v>
      </c>
      <c r="M95" s="50">
        <v>9</v>
      </c>
      <c r="N95" s="50">
        <v>9</v>
      </c>
      <c r="O95" s="45">
        <v>284</v>
      </c>
    </row>
    <row r="96" spans="1:15" x14ac:dyDescent="0.2">
      <c r="A96" s="39" t="s">
        <v>98</v>
      </c>
      <c r="B96" s="44">
        <v>596</v>
      </c>
      <c r="C96" s="50">
        <v>5400</v>
      </c>
      <c r="D96" s="50">
        <v>256</v>
      </c>
      <c r="E96" s="50">
        <v>2164</v>
      </c>
      <c r="F96" s="50">
        <v>59</v>
      </c>
      <c r="G96" s="50">
        <v>884</v>
      </c>
      <c r="H96" s="50">
        <v>17</v>
      </c>
      <c r="I96" s="50">
        <v>205</v>
      </c>
      <c r="J96" s="50">
        <v>222</v>
      </c>
      <c r="K96" s="50">
        <v>752</v>
      </c>
      <c r="L96" s="50">
        <v>0</v>
      </c>
      <c r="M96" s="50">
        <v>59</v>
      </c>
      <c r="N96" s="50">
        <v>59</v>
      </c>
      <c r="O96" s="45">
        <v>1600</v>
      </c>
    </row>
    <row r="97" spans="1:15" x14ac:dyDescent="0.2">
      <c r="A97" s="39" t="s">
        <v>99</v>
      </c>
      <c r="B97" s="44">
        <v>159</v>
      </c>
      <c r="C97" s="50">
        <v>1308</v>
      </c>
      <c r="D97" s="50">
        <v>142</v>
      </c>
      <c r="E97" s="50">
        <v>548</v>
      </c>
      <c r="F97" s="50">
        <v>17</v>
      </c>
      <c r="G97" s="50">
        <v>244</v>
      </c>
      <c r="H97" s="50">
        <v>0</v>
      </c>
      <c r="I97" s="50">
        <v>0</v>
      </c>
      <c r="J97" s="50">
        <v>0</v>
      </c>
      <c r="K97" s="50">
        <v>212</v>
      </c>
      <c r="L97" s="50">
        <v>0</v>
      </c>
      <c r="M97" s="50">
        <v>0</v>
      </c>
      <c r="N97" s="50">
        <v>0</v>
      </c>
      <c r="O97" s="45">
        <v>304</v>
      </c>
    </row>
    <row r="98" spans="1:15" x14ac:dyDescent="0.2">
      <c r="A98" s="39" t="s">
        <v>1012</v>
      </c>
      <c r="B98" s="44">
        <v>205</v>
      </c>
      <c r="C98" s="50">
        <v>1671</v>
      </c>
      <c r="D98" s="50">
        <v>173</v>
      </c>
      <c r="E98" s="50">
        <v>378</v>
      </c>
      <c r="F98" s="50">
        <v>24</v>
      </c>
      <c r="G98" s="50">
        <v>372</v>
      </c>
      <c r="H98" s="50">
        <v>6</v>
      </c>
      <c r="I98" s="50">
        <v>2</v>
      </c>
      <c r="J98" s="50">
        <v>8</v>
      </c>
      <c r="K98" s="50">
        <v>333</v>
      </c>
      <c r="L98" s="50">
        <v>0</v>
      </c>
      <c r="M98" s="50">
        <v>0</v>
      </c>
      <c r="N98" s="50">
        <v>0</v>
      </c>
      <c r="O98" s="45">
        <v>588</v>
      </c>
    </row>
    <row r="99" spans="1:15" x14ac:dyDescent="0.2">
      <c r="A99" s="39" t="s">
        <v>100</v>
      </c>
      <c r="B99" s="44">
        <v>654</v>
      </c>
      <c r="C99" s="50">
        <v>5330</v>
      </c>
      <c r="D99" s="50">
        <v>509</v>
      </c>
      <c r="E99" s="50">
        <v>2230</v>
      </c>
      <c r="F99" s="50">
        <v>52</v>
      </c>
      <c r="G99" s="50">
        <v>990</v>
      </c>
      <c r="H99" s="50">
        <v>21</v>
      </c>
      <c r="I99" s="50">
        <v>29</v>
      </c>
      <c r="J99" s="50">
        <v>50</v>
      </c>
      <c r="K99" s="50">
        <v>870</v>
      </c>
      <c r="L99" s="50">
        <v>0</v>
      </c>
      <c r="M99" s="50">
        <v>43</v>
      </c>
      <c r="N99" s="50">
        <v>43</v>
      </c>
      <c r="O99" s="45">
        <v>1240</v>
      </c>
    </row>
    <row r="100" spans="1:15" x14ac:dyDescent="0.2">
      <c r="A100" s="39" t="s">
        <v>944</v>
      </c>
      <c r="B100" s="44">
        <v>32</v>
      </c>
      <c r="C100" s="50">
        <v>305</v>
      </c>
      <c r="D100" s="50">
        <v>32</v>
      </c>
      <c r="E100" s="50">
        <v>170</v>
      </c>
      <c r="F100" s="50">
        <v>0</v>
      </c>
      <c r="G100" s="50">
        <v>75</v>
      </c>
      <c r="H100" s="50">
        <v>0</v>
      </c>
      <c r="I100" s="50">
        <v>0</v>
      </c>
      <c r="J100" s="50">
        <v>0</v>
      </c>
      <c r="K100" s="50">
        <v>25</v>
      </c>
      <c r="L100" s="50">
        <v>0</v>
      </c>
      <c r="M100" s="50">
        <v>0</v>
      </c>
      <c r="N100" s="50">
        <v>0</v>
      </c>
      <c r="O100" s="45">
        <v>35</v>
      </c>
    </row>
    <row r="101" spans="1:15" x14ac:dyDescent="0.2">
      <c r="A101" s="39" t="s">
        <v>102</v>
      </c>
      <c r="B101" s="44">
        <v>98</v>
      </c>
      <c r="C101" s="50">
        <v>932</v>
      </c>
      <c r="D101" s="50">
        <v>52</v>
      </c>
      <c r="E101" s="50">
        <v>424</v>
      </c>
      <c r="F101" s="50">
        <v>14</v>
      </c>
      <c r="G101" s="50">
        <v>120</v>
      </c>
      <c r="H101" s="50">
        <v>12</v>
      </c>
      <c r="I101" s="50">
        <v>1</v>
      </c>
      <c r="J101" s="50">
        <v>13</v>
      </c>
      <c r="K101" s="50">
        <v>148</v>
      </c>
      <c r="L101" s="50">
        <v>19</v>
      </c>
      <c r="M101" s="50">
        <v>0</v>
      </c>
      <c r="N101" s="50">
        <v>19</v>
      </c>
      <c r="O101" s="45">
        <v>240</v>
      </c>
    </row>
    <row r="102" spans="1:15" x14ac:dyDescent="0.2">
      <c r="A102" s="39" t="s">
        <v>103</v>
      </c>
      <c r="B102" s="44">
        <v>77</v>
      </c>
      <c r="C102" s="50">
        <v>4386</v>
      </c>
      <c r="D102" s="50">
        <v>22</v>
      </c>
      <c r="E102" s="50">
        <v>1638</v>
      </c>
      <c r="F102" s="50">
        <v>55</v>
      </c>
      <c r="G102" s="50">
        <v>729</v>
      </c>
      <c r="H102" s="50">
        <v>0</v>
      </c>
      <c r="I102" s="50">
        <v>0</v>
      </c>
      <c r="J102" s="50">
        <v>0</v>
      </c>
      <c r="K102" s="50">
        <v>831</v>
      </c>
      <c r="L102" s="50">
        <v>0</v>
      </c>
      <c r="M102" s="50">
        <v>0</v>
      </c>
      <c r="N102" s="50">
        <v>0</v>
      </c>
      <c r="O102" s="45">
        <v>1188</v>
      </c>
    </row>
    <row r="103" spans="1:15" x14ac:dyDescent="0.2">
      <c r="A103" s="39" t="s">
        <v>1046</v>
      </c>
      <c r="B103" s="44">
        <v>43</v>
      </c>
      <c r="C103" s="50">
        <v>4196</v>
      </c>
      <c r="D103" s="50">
        <v>0</v>
      </c>
      <c r="E103" s="50">
        <v>1817</v>
      </c>
      <c r="F103" s="50">
        <v>0</v>
      </c>
      <c r="G103" s="50">
        <v>772</v>
      </c>
      <c r="H103" s="50">
        <v>0</v>
      </c>
      <c r="I103" s="50">
        <v>0</v>
      </c>
      <c r="J103" s="50">
        <v>0</v>
      </c>
      <c r="K103" s="50">
        <v>661</v>
      </c>
      <c r="L103" s="50">
        <v>43</v>
      </c>
      <c r="M103" s="50">
        <v>0</v>
      </c>
      <c r="N103" s="50">
        <v>43</v>
      </c>
      <c r="O103" s="45">
        <v>946</v>
      </c>
    </row>
    <row r="104" spans="1:15" x14ac:dyDescent="0.2">
      <c r="A104" s="39" t="s">
        <v>1047</v>
      </c>
      <c r="B104" s="44">
        <v>271</v>
      </c>
      <c r="C104" s="50">
        <v>4584</v>
      </c>
      <c r="D104" s="50">
        <v>271</v>
      </c>
      <c r="E104" s="50">
        <v>1864</v>
      </c>
      <c r="F104" s="50">
        <v>0</v>
      </c>
      <c r="G104" s="50">
        <v>760</v>
      </c>
      <c r="H104" s="50">
        <v>0</v>
      </c>
      <c r="I104" s="50">
        <v>0</v>
      </c>
      <c r="J104" s="50">
        <v>0</v>
      </c>
      <c r="K104" s="50">
        <v>728</v>
      </c>
      <c r="L104" s="50">
        <v>0</v>
      </c>
      <c r="M104" s="50">
        <v>0</v>
      </c>
      <c r="N104" s="50">
        <v>0</v>
      </c>
      <c r="O104" s="45">
        <v>1232</v>
      </c>
    </row>
    <row r="105" spans="1:15" x14ac:dyDescent="0.2">
      <c r="A105" s="39" t="s">
        <v>104</v>
      </c>
      <c r="B105" s="44">
        <v>254</v>
      </c>
      <c r="C105" s="50">
        <v>2895</v>
      </c>
      <c r="D105" s="50">
        <v>11</v>
      </c>
      <c r="E105" s="50">
        <v>1410</v>
      </c>
      <c r="F105" s="50">
        <v>108</v>
      </c>
      <c r="G105" s="50">
        <v>363</v>
      </c>
      <c r="H105" s="50">
        <v>92</v>
      </c>
      <c r="I105" s="50">
        <v>0</v>
      </c>
      <c r="J105" s="50">
        <v>92</v>
      </c>
      <c r="K105" s="50">
        <v>489</v>
      </c>
      <c r="L105" s="50">
        <v>0</v>
      </c>
      <c r="M105" s="50">
        <v>43</v>
      </c>
      <c r="N105" s="50">
        <v>43</v>
      </c>
      <c r="O105" s="45">
        <v>633</v>
      </c>
    </row>
    <row r="106" spans="1:15" x14ac:dyDescent="0.2">
      <c r="A106" s="39" t="s">
        <v>106</v>
      </c>
      <c r="B106" s="44">
        <v>260</v>
      </c>
      <c r="C106" s="50">
        <v>591</v>
      </c>
      <c r="D106" s="50">
        <v>147</v>
      </c>
      <c r="E106" s="50">
        <v>279</v>
      </c>
      <c r="F106" s="50">
        <v>59</v>
      </c>
      <c r="G106" s="50">
        <v>90</v>
      </c>
      <c r="H106" s="50">
        <v>0</v>
      </c>
      <c r="I106" s="50">
        <v>54</v>
      </c>
      <c r="J106" s="50">
        <v>54</v>
      </c>
      <c r="K106" s="50">
        <v>72</v>
      </c>
      <c r="L106" s="50">
        <v>0</v>
      </c>
      <c r="M106" s="50">
        <v>0</v>
      </c>
      <c r="N106" s="50">
        <v>0</v>
      </c>
      <c r="O106" s="45">
        <v>150</v>
      </c>
    </row>
    <row r="107" spans="1:15" x14ac:dyDescent="0.2">
      <c r="A107" s="39" t="s">
        <v>107</v>
      </c>
      <c r="B107" s="44">
        <v>2</v>
      </c>
      <c r="C107" s="50">
        <v>36</v>
      </c>
      <c r="D107" s="50">
        <v>0</v>
      </c>
      <c r="E107" s="50">
        <v>15</v>
      </c>
      <c r="F107" s="50">
        <v>1</v>
      </c>
      <c r="G107" s="50">
        <v>6</v>
      </c>
      <c r="H107" s="50">
        <v>0</v>
      </c>
      <c r="I107" s="50">
        <v>1</v>
      </c>
      <c r="J107" s="50">
        <v>1</v>
      </c>
      <c r="K107" s="50">
        <v>6</v>
      </c>
      <c r="L107" s="50">
        <v>0</v>
      </c>
      <c r="M107" s="50">
        <v>0</v>
      </c>
      <c r="N107" s="50">
        <v>0</v>
      </c>
      <c r="O107" s="45">
        <v>9</v>
      </c>
    </row>
    <row r="108" spans="1:15" x14ac:dyDescent="0.2">
      <c r="A108" s="39" t="s">
        <v>998</v>
      </c>
      <c r="B108" s="44">
        <v>280</v>
      </c>
      <c r="C108" s="50">
        <v>3256</v>
      </c>
      <c r="D108" s="50">
        <v>204</v>
      </c>
      <c r="E108" s="50">
        <v>1384</v>
      </c>
      <c r="F108" s="50">
        <v>70</v>
      </c>
      <c r="G108" s="50">
        <v>540</v>
      </c>
      <c r="H108" s="50">
        <v>0</v>
      </c>
      <c r="I108" s="50">
        <v>6</v>
      </c>
      <c r="J108" s="50">
        <v>6</v>
      </c>
      <c r="K108" s="50">
        <v>492</v>
      </c>
      <c r="L108" s="50">
        <v>0</v>
      </c>
      <c r="M108" s="50">
        <v>0</v>
      </c>
      <c r="N108" s="50">
        <v>0</v>
      </c>
      <c r="O108" s="45">
        <v>840</v>
      </c>
    </row>
    <row r="109" spans="1:15" x14ac:dyDescent="0.2">
      <c r="A109" s="39" t="s">
        <v>109</v>
      </c>
      <c r="B109" s="44">
        <v>47</v>
      </c>
      <c r="C109" s="50">
        <v>1348</v>
      </c>
      <c r="D109" s="50">
        <v>1</v>
      </c>
      <c r="E109" s="50">
        <v>568</v>
      </c>
      <c r="F109" s="50">
        <v>3</v>
      </c>
      <c r="G109" s="50">
        <v>220</v>
      </c>
      <c r="H109" s="50">
        <v>0</v>
      </c>
      <c r="I109" s="50">
        <v>1</v>
      </c>
      <c r="J109" s="50">
        <v>1</v>
      </c>
      <c r="K109" s="50">
        <v>212</v>
      </c>
      <c r="L109" s="50">
        <v>0</v>
      </c>
      <c r="M109" s="50">
        <v>42</v>
      </c>
      <c r="N109" s="50">
        <v>42</v>
      </c>
      <c r="O109" s="45">
        <v>348</v>
      </c>
    </row>
    <row r="110" spans="1:15" x14ac:dyDescent="0.2">
      <c r="A110" s="39" t="s">
        <v>110</v>
      </c>
      <c r="B110" s="44">
        <v>2717</v>
      </c>
      <c r="C110" s="50">
        <v>6855</v>
      </c>
      <c r="D110" s="50">
        <v>2638</v>
      </c>
      <c r="E110" s="50">
        <v>1854</v>
      </c>
      <c r="F110" s="50">
        <v>14</v>
      </c>
      <c r="G110" s="50">
        <v>1275</v>
      </c>
      <c r="H110" s="50">
        <v>0</v>
      </c>
      <c r="I110" s="50">
        <v>39</v>
      </c>
      <c r="J110" s="50">
        <v>39</v>
      </c>
      <c r="K110" s="50">
        <v>1338</v>
      </c>
      <c r="L110" s="50">
        <v>0</v>
      </c>
      <c r="M110" s="50">
        <v>26</v>
      </c>
      <c r="N110" s="50">
        <v>26</v>
      </c>
      <c r="O110" s="45">
        <v>2388</v>
      </c>
    </row>
    <row r="111" spans="1:15" x14ac:dyDescent="0.2">
      <c r="A111" s="39" t="s">
        <v>111</v>
      </c>
      <c r="B111" s="44">
        <v>86</v>
      </c>
      <c r="C111" s="50">
        <v>1401</v>
      </c>
      <c r="D111" s="50">
        <v>5</v>
      </c>
      <c r="E111" s="50">
        <v>798</v>
      </c>
      <c r="F111" s="50">
        <v>33</v>
      </c>
      <c r="G111" s="50">
        <v>249</v>
      </c>
      <c r="H111" s="50">
        <v>0</v>
      </c>
      <c r="I111" s="50">
        <v>32</v>
      </c>
      <c r="J111" s="50">
        <v>32</v>
      </c>
      <c r="K111" s="50">
        <v>162</v>
      </c>
      <c r="L111" s="50">
        <v>0</v>
      </c>
      <c r="M111" s="50">
        <v>16</v>
      </c>
      <c r="N111" s="50">
        <v>16</v>
      </c>
      <c r="O111" s="45">
        <v>192</v>
      </c>
    </row>
    <row r="112" spans="1:15" x14ac:dyDescent="0.2">
      <c r="A112" s="39" t="s">
        <v>1048</v>
      </c>
      <c r="B112" s="44">
        <v>1483</v>
      </c>
      <c r="C112" s="50">
        <v>5852</v>
      </c>
      <c r="D112" s="50">
        <v>1483</v>
      </c>
      <c r="E112" s="50">
        <v>2260</v>
      </c>
      <c r="F112" s="50">
        <v>0</v>
      </c>
      <c r="G112" s="50">
        <v>1096</v>
      </c>
      <c r="H112" s="50">
        <v>0</v>
      </c>
      <c r="I112" s="50">
        <v>0</v>
      </c>
      <c r="J112" s="50">
        <v>0</v>
      </c>
      <c r="K112" s="50">
        <v>1000</v>
      </c>
      <c r="L112" s="50">
        <v>0</v>
      </c>
      <c r="M112" s="50">
        <v>0</v>
      </c>
      <c r="N112" s="50">
        <v>0</v>
      </c>
      <c r="O112" s="45">
        <v>1496</v>
      </c>
    </row>
    <row r="113" spans="1:15" x14ac:dyDescent="0.2">
      <c r="A113" s="39" t="s">
        <v>112</v>
      </c>
      <c r="B113" s="44">
        <v>279</v>
      </c>
      <c r="C113" s="50">
        <v>29025</v>
      </c>
      <c r="D113" s="50">
        <v>188</v>
      </c>
      <c r="E113" s="50">
        <v>11185</v>
      </c>
      <c r="F113" s="50">
        <v>34</v>
      </c>
      <c r="G113" s="50">
        <v>5095</v>
      </c>
      <c r="H113" s="50">
        <v>0</v>
      </c>
      <c r="I113" s="50">
        <v>9</v>
      </c>
      <c r="J113" s="50">
        <v>9</v>
      </c>
      <c r="K113" s="50">
        <v>5505</v>
      </c>
      <c r="L113" s="50">
        <v>0</v>
      </c>
      <c r="M113" s="50">
        <v>48</v>
      </c>
      <c r="N113" s="50">
        <v>48</v>
      </c>
      <c r="O113" s="45">
        <v>7240</v>
      </c>
    </row>
    <row r="114" spans="1:15" x14ac:dyDescent="0.2">
      <c r="A114" s="39" t="s">
        <v>113</v>
      </c>
      <c r="B114" s="44">
        <v>230</v>
      </c>
      <c r="C114" s="50">
        <v>7696</v>
      </c>
      <c r="D114" s="50">
        <v>58</v>
      </c>
      <c r="E114" s="50">
        <v>3360</v>
      </c>
      <c r="F114" s="50">
        <v>91</v>
      </c>
      <c r="G114" s="50">
        <v>1188</v>
      </c>
      <c r="H114" s="50">
        <v>67</v>
      </c>
      <c r="I114" s="50">
        <v>14</v>
      </c>
      <c r="J114" s="50">
        <v>81</v>
      </c>
      <c r="K114" s="50">
        <v>1200</v>
      </c>
      <c r="L114" s="50">
        <v>0</v>
      </c>
      <c r="M114" s="50">
        <v>0</v>
      </c>
      <c r="N114" s="50">
        <v>0</v>
      </c>
      <c r="O114" s="45">
        <v>1948</v>
      </c>
    </row>
    <row r="115" spans="1:15" x14ac:dyDescent="0.2">
      <c r="A115" s="39" t="s">
        <v>114</v>
      </c>
      <c r="B115" s="44">
        <v>399</v>
      </c>
      <c r="C115" s="50">
        <v>1592</v>
      </c>
      <c r="D115" s="50">
        <v>249</v>
      </c>
      <c r="E115" s="50">
        <v>664</v>
      </c>
      <c r="F115" s="50">
        <v>26</v>
      </c>
      <c r="G115" s="50">
        <v>276</v>
      </c>
      <c r="H115" s="50">
        <v>0</v>
      </c>
      <c r="I115" s="50">
        <v>6</v>
      </c>
      <c r="J115" s="50">
        <v>6</v>
      </c>
      <c r="K115" s="50">
        <v>252</v>
      </c>
      <c r="L115" s="50">
        <v>0</v>
      </c>
      <c r="M115" s="50">
        <v>118</v>
      </c>
      <c r="N115" s="50">
        <v>118</v>
      </c>
      <c r="O115" s="45">
        <v>400</v>
      </c>
    </row>
    <row r="116" spans="1:15" x14ac:dyDescent="0.2">
      <c r="A116" s="39" t="s">
        <v>115</v>
      </c>
      <c r="B116" s="44">
        <v>3252</v>
      </c>
      <c r="C116" s="50">
        <v>22140</v>
      </c>
      <c r="D116" s="50">
        <v>2893</v>
      </c>
      <c r="E116" s="50">
        <v>8785</v>
      </c>
      <c r="F116" s="50">
        <v>47</v>
      </c>
      <c r="G116" s="50">
        <v>4115</v>
      </c>
      <c r="H116" s="50">
        <v>28</v>
      </c>
      <c r="I116" s="50">
        <v>225</v>
      </c>
      <c r="J116" s="50">
        <v>253</v>
      </c>
      <c r="K116" s="50">
        <v>3810</v>
      </c>
      <c r="L116" s="50">
        <v>0</v>
      </c>
      <c r="M116" s="50">
        <v>59</v>
      </c>
      <c r="N116" s="50">
        <v>59</v>
      </c>
      <c r="O116" s="45">
        <v>5430</v>
      </c>
    </row>
    <row r="117" spans="1:15" x14ac:dyDescent="0.2">
      <c r="A117" s="39" t="s">
        <v>999</v>
      </c>
      <c r="B117" s="44">
        <v>533</v>
      </c>
      <c r="C117" s="50">
        <v>8568</v>
      </c>
      <c r="D117" s="50">
        <v>254</v>
      </c>
      <c r="E117" s="50">
        <v>3784</v>
      </c>
      <c r="F117" s="50">
        <v>2</v>
      </c>
      <c r="G117" s="50">
        <v>1408</v>
      </c>
      <c r="H117" s="50">
        <v>0</v>
      </c>
      <c r="I117" s="50">
        <v>36</v>
      </c>
      <c r="J117" s="50">
        <v>36</v>
      </c>
      <c r="K117" s="50">
        <v>1260</v>
      </c>
      <c r="L117" s="50">
        <v>0</v>
      </c>
      <c r="M117" s="50">
        <v>241</v>
      </c>
      <c r="N117" s="50">
        <v>241</v>
      </c>
      <c r="O117" s="45">
        <v>2116</v>
      </c>
    </row>
    <row r="118" spans="1:15" x14ac:dyDescent="0.2">
      <c r="A118" s="39" t="s">
        <v>117</v>
      </c>
      <c r="B118" s="44">
        <v>2634</v>
      </c>
      <c r="C118" s="50">
        <v>37010</v>
      </c>
      <c r="D118" s="50">
        <v>2203</v>
      </c>
      <c r="E118" s="50">
        <v>12815</v>
      </c>
      <c r="F118" s="50">
        <v>271</v>
      </c>
      <c r="G118" s="50">
        <v>6885</v>
      </c>
      <c r="H118" s="50">
        <v>0</v>
      </c>
      <c r="I118" s="50">
        <v>76</v>
      </c>
      <c r="J118" s="50">
        <v>76</v>
      </c>
      <c r="K118" s="50">
        <v>7135</v>
      </c>
      <c r="L118" s="50">
        <v>0</v>
      </c>
      <c r="M118" s="50">
        <v>84</v>
      </c>
      <c r="N118" s="50">
        <v>84</v>
      </c>
      <c r="O118" s="45">
        <v>10175</v>
      </c>
    </row>
    <row r="119" spans="1:15" x14ac:dyDescent="0.2">
      <c r="A119" s="39" t="s">
        <v>118</v>
      </c>
      <c r="B119" s="44">
        <v>503</v>
      </c>
      <c r="C119" s="50">
        <v>4494</v>
      </c>
      <c r="D119" s="50">
        <v>380</v>
      </c>
      <c r="E119" s="50">
        <v>2256</v>
      </c>
      <c r="F119" s="50">
        <v>21</v>
      </c>
      <c r="G119" s="50">
        <v>777</v>
      </c>
      <c r="H119" s="50">
        <v>0</v>
      </c>
      <c r="I119" s="50">
        <v>16</v>
      </c>
      <c r="J119" s="50">
        <v>16</v>
      </c>
      <c r="K119" s="50">
        <v>633</v>
      </c>
      <c r="L119" s="50">
        <v>0</v>
      </c>
      <c r="M119" s="50">
        <v>86</v>
      </c>
      <c r="N119" s="50">
        <v>86</v>
      </c>
      <c r="O119" s="45">
        <v>828</v>
      </c>
    </row>
    <row r="120" spans="1:15" x14ac:dyDescent="0.2">
      <c r="A120" s="39" t="s">
        <v>119</v>
      </c>
      <c r="B120" s="44">
        <v>849</v>
      </c>
      <c r="C120" s="50">
        <v>11765</v>
      </c>
      <c r="D120" s="50">
        <v>784</v>
      </c>
      <c r="E120" s="50">
        <v>4535</v>
      </c>
      <c r="F120" s="50">
        <v>4</v>
      </c>
      <c r="G120" s="50">
        <v>2065</v>
      </c>
      <c r="H120" s="50">
        <v>1</v>
      </c>
      <c r="I120" s="50">
        <v>23</v>
      </c>
      <c r="J120" s="50">
        <v>24</v>
      </c>
      <c r="K120" s="50">
        <v>2230</v>
      </c>
      <c r="L120" s="50">
        <v>1</v>
      </c>
      <c r="M120" s="50">
        <v>36</v>
      </c>
      <c r="N120" s="50">
        <v>37</v>
      </c>
      <c r="O120" s="45">
        <v>2935</v>
      </c>
    </row>
    <row r="121" spans="1:15" x14ac:dyDescent="0.2">
      <c r="A121" s="39" t="s">
        <v>120</v>
      </c>
      <c r="B121" s="44">
        <v>1327</v>
      </c>
      <c r="C121" s="50">
        <v>20875</v>
      </c>
      <c r="D121" s="50">
        <v>1133</v>
      </c>
      <c r="E121" s="50">
        <v>8045</v>
      </c>
      <c r="F121" s="50">
        <v>13</v>
      </c>
      <c r="G121" s="50">
        <v>3665</v>
      </c>
      <c r="H121" s="50">
        <v>0</v>
      </c>
      <c r="I121" s="50">
        <v>89</v>
      </c>
      <c r="J121" s="50">
        <v>89</v>
      </c>
      <c r="K121" s="50">
        <v>3955</v>
      </c>
      <c r="L121" s="50">
        <v>0</v>
      </c>
      <c r="M121" s="50">
        <v>92</v>
      </c>
      <c r="N121" s="50">
        <v>92</v>
      </c>
      <c r="O121" s="45">
        <v>5210</v>
      </c>
    </row>
    <row r="122" spans="1:15" x14ac:dyDescent="0.2">
      <c r="A122" s="39" t="s">
        <v>1049</v>
      </c>
      <c r="B122" s="44">
        <v>1</v>
      </c>
      <c r="C122" s="50">
        <v>10</v>
      </c>
      <c r="D122" s="50">
        <v>0</v>
      </c>
      <c r="E122" s="50">
        <v>3</v>
      </c>
      <c r="F122" s="50">
        <v>1</v>
      </c>
      <c r="G122" s="50">
        <v>2</v>
      </c>
      <c r="H122" s="50">
        <v>0</v>
      </c>
      <c r="I122" s="50">
        <v>0</v>
      </c>
      <c r="J122" s="50">
        <v>0</v>
      </c>
      <c r="K122" s="50">
        <v>2</v>
      </c>
      <c r="L122" s="50">
        <v>0</v>
      </c>
      <c r="M122" s="50">
        <v>0</v>
      </c>
      <c r="N122" s="50">
        <v>0</v>
      </c>
      <c r="O122" s="45">
        <v>3</v>
      </c>
    </row>
    <row r="123" spans="1:15" x14ac:dyDescent="0.2">
      <c r="A123" s="39" t="s">
        <v>121</v>
      </c>
      <c r="B123" s="44">
        <v>104</v>
      </c>
      <c r="C123" s="50">
        <v>2436</v>
      </c>
      <c r="D123" s="50">
        <v>41</v>
      </c>
      <c r="E123" s="50">
        <v>1056</v>
      </c>
      <c r="F123" s="50">
        <v>8</v>
      </c>
      <c r="G123" s="50">
        <v>416</v>
      </c>
      <c r="H123" s="50">
        <v>6</v>
      </c>
      <c r="I123" s="50">
        <v>49</v>
      </c>
      <c r="J123" s="50">
        <v>55</v>
      </c>
      <c r="K123" s="50">
        <v>384</v>
      </c>
      <c r="L123" s="50">
        <v>0</v>
      </c>
      <c r="M123" s="50">
        <v>0</v>
      </c>
      <c r="N123" s="50">
        <v>0</v>
      </c>
      <c r="O123" s="45">
        <v>580</v>
      </c>
    </row>
    <row r="124" spans="1:15" x14ac:dyDescent="0.2">
      <c r="A124" s="39" t="s">
        <v>1050</v>
      </c>
      <c r="B124" s="44">
        <v>10</v>
      </c>
      <c r="C124" s="50">
        <v>625</v>
      </c>
      <c r="D124" s="50">
        <v>6</v>
      </c>
      <c r="E124" s="50">
        <v>272</v>
      </c>
      <c r="F124" s="50">
        <v>2</v>
      </c>
      <c r="G124" s="50">
        <v>85</v>
      </c>
      <c r="H124" s="50">
        <v>2</v>
      </c>
      <c r="I124" s="50">
        <v>0</v>
      </c>
      <c r="J124" s="50">
        <v>2</v>
      </c>
      <c r="K124" s="50">
        <v>125</v>
      </c>
      <c r="L124" s="50">
        <v>0</v>
      </c>
      <c r="M124" s="50">
        <v>0</v>
      </c>
      <c r="N124" s="50">
        <v>0</v>
      </c>
      <c r="O124" s="45">
        <v>143</v>
      </c>
    </row>
    <row r="125" spans="1:15" x14ac:dyDescent="0.2">
      <c r="A125" s="39" t="s">
        <v>122</v>
      </c>
      <c r="B125" s="44">
        <v>13</v>
      </c>
      <c r="C125" s="50">
        <v>183</v>
      </c>
      <c r="D125" s="50">
        <v>10</v>
      </c>
      <c r="E125" s="50">
        <v>69</v>
      </c>
      <c r="F125" s="50">
        <v>1</v>
      </c>
      <c r="G125" s="50">
        <v>33</v>
      </c>
      <c r="H125" s="50">
        <v>0</v>
      </c>
      <c r="I125" s="50">
        <v>1</v>
      </c>
      <c r="J125" s="50">
        <v>1</v>
      </c>
      <c r="K125" s="50">
        <v>33</v>
      </c>
      <c r="L125" s="50">
        <v>0</v>
      </c>
      <c r="M125" s="50">
        <v>1</v>
      </c>
      <c r="N125" s="50">
        <v>1</v>
      </c>
      <c r="O125" s="45">
        <v>48</v>
      </c>
    </row>
    <row r="126" spans="1:15" x14ac:dyDescent="0.2">
      <c r="A126" s="39" t="s">
        <v>1004</v>
      </c>
      <c r="B126" s="44">
        <v>1762</v>
      </c>
      <c r="C126" s="50">
        <v>12400</v>
      </c>
      <c r="D126" s="50">
        <v>1402</v>
      </c>
      <c r="E126" s="50">
        <v>5844</v>
      </c>
      <c r="F126" s="50">
        <v>360</v>
      </c>
      <c r="G126" s="50">
        <v>1824</v>
      </c>
      <c r="H126" s="50">
        <v>0</v>
      </c>
      <c r="I126" s="50">
        <v>0</v>
      </c>
      <c r="J126" s="50">
        <v>0</v>
      </c>
      <c r="K126" s="50">
        <v>1616</v>
      </c>
      <c r="L126" s="50">
        <v>0</v>
      </c>
      <c r="M126" s="50">
        <v>0</v>
      </c>
      <c r="N126" s="50">
        <v>0</v>
      </c>
      <c r="O126" s="45">
        <v>3116</v>
      </c>
    </row>
    <row r="127" spans="1:15" x14ac:dyDescent="0.2">
      <c r="A127" s="39" t="s">
        <v>1139</v>
      </c>
      <c r="B127" s="44">
        <v>23</v>
      </c>
      <c r="C127" s="50">
        <v>466</v>
      </c>
      <c r="D127" s="50">
        <v>5</v>
      </c>
      <c r="E127" s="50">
        <v>259</v>
      </c>
      <c r="F127" s="50">
        <v>5</v>
      </c>
      <c r="G127" s="50">
        <v>68</v>
      </c>
      <c r="H127" s="50">
        <v>7</v>
      </c>
      <c r="I127" s="50">
        <v>0</v>
      </c>
      <c r="J127" s="50">
        <v>7</v>
      </c>
      <c r="K127" s="50">
        <v>65</v>
      </c>
      <c r="L127" s="50">
        <v>6</v>
      </c>
      <c r="M127" s="50">
        <v>0</v>
      </c>
      <c r="N127" s="50">
        <v>6</v>
      </c>
      <c r="O127" s="45">
        <v>74</v>
      </c>
    </row>
    <row r="128" spans="1:15" x14ac:dyDescent="0.2">
      <c r="A128" s="39" t="s">
        <v>1113</v>
      </c>
      <c r="B128" s="44">
        <v>30</v>
      </c>
      <c r="C128" s="50">
        <v>712</v>
      </c>
      <c r="D128" s="50">
        <v>0</v>
      </c>
      <c r="E128" s="50">
        <v>211</v>
      </c>
      <c r="F128" s="50">
        <v>0</v>
      </c>
      <c r="G128" s="50">
        <v>204</v>
      </c>
      <c r="H128" s="50">
        <v>0</v>
      </c>
      <c r="I128" s="50">
        <v>15</v>
      </c>
      <c r="J128" s="50">
        <v>15</v>
      </c>
      <c r="K128" s="50">
        <v>169</v>
      </c>
      <c r="L128" s="50">
        <v>0</v>
      </c>
      <c r="M128" s="50">
        <v>15</v>
      </c>
      <c r="N128" s="50">
        <v>15</v>
      </c>
      <c r="O128" s="45">
        <v>128</v>
      </c>
    </row>
    <row r="129" spans="1:15" x14ac:dyDescent="0.2">
      <c r="A129" s="39" t="s">
        <v>123</v>
      </c>
      <c r="B129" s="44">
        <v>1512</v>
      </c>
      <c r="C129" s="50">
        <v>23165</v>
      </c>
      <c r="D129" s="50">
        <v>924</v>
      </c>
      <c r="E129" s="50">
        <v>8495</v>
      </c>
      <c r="F129" s="50">
        <v>582</v>
      </c>
      <c r="G129" s="50">
        <v>4310</v>
      </c>
      <c r="H129" s="50">
        <v>0</v>
      </c>
      <c r="I129" s="50">
        <v>0</v>
      </c>
      <c r="J129" s="50">
        <v>0</v>
      </c>
      <c r="K129" s="50">
        <v>4270</v>
      </c>
      <c r="L129" s="50">
        <v>0</v>
      </c>
      <c r="M129" s="50">
        <v>6</v>
      </c>
      <c r="N129" s="50">
        <v>6</v>
      </c>
      <c r="O129" s="45">
        <v>6090</v>
      </c>
    </row>
    <row r="130" spans="1:15" x14ac:dyDescent="0.2">
      <c r="A130" s="39" t="s">
        <v>124</v>
      </c>
      <c r="B130" s="44">
        <v>1715</v>
      </c>
      <c r="C130" s="50">
        <v>23908</v>
      </c>
      <c r="D130" s="50">
        <v>1505</v>
      </c>
      <c r="E130" s="50">
        <v>9884</v>
      </c>
      <c r="F130" s="50">
        <v>0</v>
      </c>
      <c r="G130" s="50">
        <v>4360</v>
      </c>
      <c r="H130" s="50">
        <v>0</v>
      </c>
      <c r="I130" s="50">
        <v>147</v>
      </c>
      <c r="J130" s="50">
        <v>147</v>
      </c>
      <c r="K130" s="50">
        <v>3896</v>
      </c>
      <c r="L130" s="50">
        <v>0</v>
      </c>
      <c r="M130" s="50">
        <v>63</v>
      </c>
      <c r="N130" s="50">
        <v>63</v>
      </c>
      <c r="O130" s="45">
        <v>5768</v>
      </c>
    </row>
    <row r="131" spans="1:15" x14ac:dyDescent="0.2">
      <c r="A131" s="39" t="s">
        <v>125</v>
      </c>
      <c r="B131" s="44">
        <v>5</v>
      </c>
      <c r="C131" s="50">
        <v>22</v>
      </c>
      <c r="D131" s="50">
        <v>3</v>
      </c>
      <c r="E131" s="50">
        <v>9</v>
      </c>
      <c r="F131" s="50">
        <v>0</v>
      </c>
      <c r="G131" s="50">
        <v>3</v>
      </c>
      <c r="H131" s="50">
        <v>0</v>
      </c>
      <c r="I131" s="50">
        <v>2</v>
      </c>
      <c r="J131" s="50">
        <v>2</v>
      </c>
      <c r="K131" s="50">
        <v>5</v>
      </c>
      <c r="L131" s="50">
        <v>0</v>
      </c>
      <c r="M131" s="50">
        <v>0</v>
      </c>
      <c r="N131" s="50">
        <v>0</v>
      </c>
      <c r="O131" s="45">
        <v>5</v>
      </c>
    </row>
    <row r="132" spans="1:15" x14ac:dyDescent="0.2">
      <c r="A132" s="39" t="s">
        <v>1116</v>
      </c>
      <c r="B132" s="44">
        <v>9</v>
      </c>
      <c r="C132" s="50">
        <v>161</v>
      </c>
      <c r="D132" s="50">
        <v>5</v>
      </c>
      <c r="E132" s="50">
        <v>71</v>
      </c>
      <c r="F132" s="50">
        <v>4</v>
      </c>
      <c r="G132" s="50">
        <v>27</v>
      </c>
      <c r="H132" s="50">
        <v>0</v>
      </c>
      <c r="I132" s="50">
        <v>0</v>
      </c>
      <c r="J132" s="50">
        <v>0</v>
      </c>
      <c r="K132" s="50">
        <v>24</v>
      </c>
      <c r="L132" s="50">
        <v>0</v>
      </c>
      <c r="M132" s="50">
        <v>0</v>
      </c>
      <c r="N132" s="50">
        <v>0</v>
      </c>
      <c r="O132" s="45">
        <v>39</v>
      </c>
    </row>
    <row r="133" spans="1:15" x14ac:dyDescent="0.2">
      <c r="A133" s="39" t="s">
        <v>127</v>
      </c>
      <c r="B133" s="44">
        <v>784</v>
      </c>
      <c r="C133" s="50">
        <v>1290</v>
      </c>
      <c r="D133" s="50">
        <v>637</v>
      </c>
      <c r="E133" s="50">
        <v>357</v>
      </c>
      <c r="F133" s="50">
        <v>14</v>
      </c>
      <c r="G133" s="50">
        <v>228</v>
      </c>
      <c r="H133" s="50">
        <v>0</v>
      </c>
      <c r="I133" s="50">
        <v>49</v>
      </c>
      <c r="J133" s="50">
        <v>49</v>
      </c>
      <c r="K133" s="50">
        <v>261</v>
      </c>
      <c r="L133" s="50">
        <v>1</v>
      </c>
      <c r="M133" s="50">
        <v>83</v>
      </c>
      <c r="N133" s="50">
        <v>84</v>
      </c>
      <c r="O133" s="45">
        <v>444</v>
      </c>
    </row>
    <row r="134" spans="1:15" x14ac:dyDescent="0.2">
      <c r="A134" s="39" t="s">
        <v>128</v>
      </c>
      <c r="B134" s="44">
        <v>36</v>
      </c>
      <c r="C134" s="50">
        <v>1432</v>
      </c>
      <c r="D134" s="50">
        <v>30</v>
      </c>
      <c r="E134" s="50">
        <v>604</v>
      </c>
      <c r="F134" s="50">
        <v>6</v>
      </c>
      <c r="G134" s="50">
        <v>260</v>
      </c>
      <c r="H134" s="50">
        <v>0</v>
      </c>
      <c r="I134" s="50">
        <v>0</v>
      </c>
      <c r="J134" s="50">
        <v>0</v>
      </c>
      <c r="K134" s="50">
        <v>236</v>
      </c>
      <c r="L134" s="50">
        <v>0</v>
      </c>
      <c r="M134" s="50">
        <v>0</v>
      </c>
      <c r="N134" s="50">
        <v>0</v>
      </c>
      <c r="O134" s="45">
        <v>332</v>
      </c>
    </row>
    <row r="135" spans="1:15" x14ac:dyDescent="0.2">
      <c r="A135" s="39" t="s">
        <v>129</v>
      </c>
      <c r="B135" s="44">
        <v>3105</v>
      </c>
      <c r="C135" s="50">
        <v>21820</v>
      </c>
      <c r="D135" s="50">
        <v>2573</v>
      </c>
      <c r="E135" s="50">
        <v>7348</v>
      </c>
      <c r="F135" s="50">
        <v>0</v>
      </c>
      <c r="G135" s="50">
        <v>3912</v>
      </c>
      <c r="H135" s="50">
        <v>0</v>
      </c>
      <c r="I135" s="50">
        <v>249</v>
      </c>
      <c r="J135" s="50">
        <v>249</v>
      </c>
      <c r="K135" s="50">
        <v>3704</v>
      </c>
      <c r="L135" s="50">
        <v>0</v>
      </c>
      <c r="M135" s="50">
        <v>283</v>
      </c>
      <c r="N135" s="50">
        <v>283</v>
      </c>
      <c r="O135" s="45">
        <v>6856</v>
      </c>
    </row>
    <row r="136" spans="1:15" x14ac:dyDescent="0.2">
      <c r="A136" s="39" t="s">
        <v>82</v>
      </c>
      <c r="B136" s="44">
        <v>6025</v>
      </c>
      <c r="C136" s="50">
        <v>81153</v>
      </c>
      <c r="D136" s="50">
        <v>3927</v>
      </c>
      <c r="E136" s="50">
        <v>30348</v>
      </c>
      <c r="F136" s="50">
        <v>1505</v>
      </c>
      <c r="G136" s="50">
        <v>9684</v>
      </c>
      <c r="H136" s="50">
        <v>0</v>
      </c>
      <c r="I136" s="50">
        <v>280</v>
      </c>
      <c r="J136" s="50">
        <v>280</v>
      </c>
      <c r="K136" s="50">
        <v>17208</v>
      </c>
      <c r="L136" s="50">
        <v>0</v>
      </c>
      <c r="M136" s="50">
        <v>313</v>
      </c>
      <c r="N136" s="50">
        <v>313</v>
      </c>
      <c r="O136" s="45">
        <v>23913</v>
      </c>
    </row>
    <row r="137" spans="1:15" x14ac:dyDescent="0.2">
      <c r="A137" s="39" t="s">
        <v>130</v>
      </c>
      <c r="B137" s="44">
        <v>490</v>
      </c>
      <c r="C137" s="50">
        <v>8166</v>
      </c>
      <c r="D137" s="50">
        <v>271</v>
      </c>
      <c r="E137" s="50">
        <v>3438</v>
      </c>
      <c r="F137" s="50">
        <v>219</v>
      </c>
      <c r="G137" s="50">
        <v>1767</v>
      </c>
      <c r="H137" s="50">
        <v>0</v>
      </c>
      <c r="I137" s="50">
        <v>0</v>
      </c>
      <c r="J137" s="50">
        <v>0</v>
      </c>
      <c r="K137" s="50">
        <v>1581</v>
      </c>
      <c r="L137" s="50">
        <v>0</v>
      </c>
      <c r="M137" s="50">
        <v>0</v>
      </c>
      <c r="N137" s="50">
        <v>0</v>
      </c>
      <c r="O137" s="45">
        <v>1380</v>
      </c>
    </row>
    <row r="138" spans="1:15" x14ac:dyDescent="0.2">
      <c r="A138" s="39" t="s">
        <v>131</v>
      </c>
      <c r="B138" s="44">
        <v>1053</v>
      </c>
      <c r="C138" s="50">
        <v>7364</v>
      </c>
      <c r="D138" s="50">
        <v>781</v>
      </c>
      <c r="E138" s="50">
        <v>3176</v>
      </c>
      <c r="F138" s="50">
        <v>11</v>
      </c>
      <c r="G138" s="50">
        <v>1348</v>
      </c>
      <c r="H138" s="50">
        <v>0</v>
      </c>
      <c r="I138" s="50">
        <v>85</v>
      </c>
      <c r="J138" s="50">
        <v>85</v>
      </c>
      <c r="K138" s="50">
        <v>1196</v>
      </c>
      <c r="L138" s="50">
        <v>148</v>
      </c>
      <c r="M138" s="50">
        <v>28</v>
      </c>
      <c r="N138" s="50">
        <v>176</v>
      </c>
      <c r="O138" s="45">
        <v>1644</v>
      </c>
    </row>
    <row r="139" spans="1:15" x14ac:dyDescent="0.2">
      <c r="A139" s="39" t="s">
        <v>132</v>
      </c>
      <c r="B139" s="44">
        <v>320</v>
      </c>
      <c r="C139" s="50">
        <v>3395</v>
      </c>
      <c r="D139" s="50">
        <v>320</v>
      </c>
      <c r="E139" s="50">
        <v>1655</v>
      </c>
      <c r="F139" s="50">
        <v>0</v>
      </c>
      <c r="G139" s="50">
        <v>630</v>
      </c>
      <c r="H139" s="50">
        <v>0</v>
      </c>
      <c r="I139" s="50">
        <v>0</v>
      </c>
      <c r="J139" s="50">
        <v>0</v>
      </c>
      <c r="K139" s="50">
        <v>455</v>
      </c>
      <c r="L139" s="50">
        <v>0</v>
      </c>
      <c r="M139" s="50">
        <v>0</v>
      </c>
      <c r="N139" s="50">
        <v>0</v>
      </c>
      <c r="O139" s="45">
        <v>655</v>
      </c>
    </row>
    <row r="140" spans="1:15" x14ac:dyDescent="0.2">
      <c r="A140" s="39" t="s">
        <v>133</v>
      </c>
      <c r="B140" s="44">
        <v>241</v>
      </c>
      <c r="C140" s="50">
        <v>2988</v>
      </c>
      <c r="D140" s="50">
        <v>102</v>
      </c>
      <c r="E140" s="50">
        <v>1312</v>
      </c>
      <c r="F140" s="50">
        <v>79</v>
      </c>
      <c r="G140" s="50">
        <v>540</v>
      </c>
      <c r="H140" s="50">
        <v>0</v>
      </c>
      <c r="I140" s="50">
        <v>47</v>
      </c>
      <c r="J140" s="50">
        <v>47</v>
      </c>
      <c r="K140" s="50">
        <v>480</v>
      </c>
      <c r="L140" s="50">
        <v>0</v>
      </c>
      <c r="M140" s="50">
        <v>13</v>
      </c>
      <c r="N140" s="50">
        <v>13</v>
      </c>
      <c r="O140" s="45">
        <v>656</v>
      </c>
    </row>
    <row r="141" spans="1:15" x14ac:dyDescent="0.2">
      <c r="A141" s="39" t="s">
        <v>134</v>
      </c>
      <c r="B141" s="44">
        <v>235</v>
      </c>
      <c r="C141" s="50">
        <v>1588</v>
      </c>
      <c r="D141" s="50">
        <v>181</v>
      </c>
      <c r="E141" s="50">
        <v>692</v>
      </c>
      <c r="F141" s="50">
        <v>54</v>
      </c>
      <c r="G141" s="50">
        <v>264</v>
      </c>
      <c r="H141" s="50">
        <v>0</v>
      </c>
      <c r="I141" s="50">
        <v>0</v>
      </c>
      <c r="J141" s="50">
        <v>0</v>
      </c>
      <c r="K141" s="50">
        <v>240</v>
      </c>
      <c r="L141" s="50">
        <v>0</v>
      </c>
      <c r="M141" s="50">
        <v>0</v>
      </c>
      <c r="N141" s="50">
        <v>0</v>
      </c>
      <c r="O141" s="45">
        <v>392</v>
      </c>
    </row>
    <row r="142" spans="1:15" x14ac:dyDescent="0.2">
      <c r="A142" s="39" t="s">
        <v>135</v>
      </c>
      <c r="B142" s="44">
        <v>1459</v>
      </c>
      <c r="C142" s="50">
        <v>3264</v>
      </c>
      <c r="D142" s="50">
        <v>970</v>
      </c>
      <c r="E142" s="50">
        <v>1425</v>
      </c>
      <c r="F142" s="50">
        <v>14</v>
      </c>
      <c r="G142" s="50">
        <v>651</v>
      </c>
      <c r="H142" s="50">
        <v>0</v>
      </c>
      <c r="I142" s="50">
        <v>449</v>
      </c>
      <c r="J142" s="50">
        <v>449</v>
      </c>
      <c r="K142" s="50">
        <v>480</v>
      </c>
      <c r="L142" s="50">
        <v>0</v>
      </c>
      <c r="M142" s="50">
        <v>26</v>
      </c>
      <c r="N142" s="50">
        <v>26</v>
      </c>
      <c r="O142" s="45">
        <v>708</v>
      </c>
    </row>
    <row r="143" spans="1:15" x14ac:dyDescent="0.2">
      <c r="A143" s="39" t="s">
        <v>136</v>
      </c>
      <c r="B143" s="44">
        <v>3291</v>
      </c>
      <c r="C143" s="50">
        <v>8068</v>
      </c>
      <c r="D143" s="50">
        <v>3105</v>
      </c>
      <c r="E143" s="50">
        <v>3448</v>
      </c>
      <c r="F143" s="50">
        <v>1</v>
      </c>
      <c r="G143" s="50">
        <v>1348</v>
      </c>
      <c r="H143" s="50">
        <v>0</v>
      </c>
      <c r="I143" s="50">
        <v>97</v>
      </c>
      <c r="J143" s="50">
        <v>97</v>
      </c>
      <c r="K143" s="50">
        <v>1240</v>
      </c>
      <c r="L143" s="50">
        <v>0</v>
      </c>
      <c r="M143" s="50">
        <v>88</v>
      </c>
      <c r="N143" s="50">
        <v>88</v>
      </c>
      <c r="O143" s="45">
        <v>2032</v>
      </c>
    </row>
    <row r="144" spans="1:15" x14ac:dyDescent="0.2">
      <c r="A144" s="39" t="s">
        <v>137</v>
      </c>
      <c r="B144" s="44">
        <v>483</v>
      </c>
      <c r="C144" s="50">
        <v>2744</v>
      </c>
      <c r="D144" s="50">
        <v>483</v>
      </c>
      <c r="E144" s="50">
        <v>1228</v>
      </c>
      <c r="F144" s="50">
        <v>0</v>
      </c>
      <c r="G144" s="50">
        <v>432</v>
      </c>
      <c r="H144" s="50">
        <v>0</v>
      </c>
      <c r="I144" s="50">
        <v>0</v>
      </c>
      <c r="J144" s="50">
        <v>0</v>
      </c>
      <c r="K144" s="50">
        <v>400</v>
      </c>
      <c r="L144" s="50">
        <v>0</v>
      </c>
      <c r="M144" s="50">
        <v>0</v>
      </c>
      <c r="N144" s="50">
        <v>0</v>
      </c>
      <c r="O144" s="45">
        <v>684</v>
      </c>
    </row>
    <row r="145" spans="1:15" x14ac:dyDescent="0.2">
      <c r="A145" s="39" t="s">
        <v>1115</v>
      </c>
      <c r="B145" s="44">
        <v>59</v>
      </c>
      <c r="C145" s="50">
        <v>468</v>
      </c>
      <c r="D145" s="50">
        <v>30</v>
      </c>
      <c r="E145" s="50">
        <v>192</v>
      </c>
      <c r="F145" s="50">
        <v>9</v>
      </c>
      <c r="G145" s="50">
        <v>100</v>
      </c>
      <c r="H145" s="50">
        <v>8</v>
      </c>
      <c r="I145" s="50">
        <v>2</v>
      </c>
      <c r="J145" s="50">
        <v>10</v>
      </c>
      <c r="K145" s="50">
        <v>76</v>
      </c>
      <c r="L145" s="50">
        <v>4</v>
      </c>
      <c r="M145" s="50">
        <v>6</v>
      </c>
      <c r="N145" s="50">
        <v>10</v>
      </c>
      <c r="O145" s="45">
        <v>100</v>
      </c>
    </row>
    <row r="146" spans="1:15" x14ac:dyDescent="0.2">
      <c r="A146" s="39" t="s">
        <v>139</v>
      </c>
      <c r="B146" s="44">
        <v>569</v>
      </c>
      <c r="C146" s="50">
        <v>3916</v>
      </c>
      <c r="D146" s="50">
        <v>564</v>
      </c>
      <c r="E146" s="50">
        <v>1652</v>
      </c>
      <c r="F146" s="50">
        <v>5</v>
      </c>
      <c r="G146" s="50">
        <v>696</v>
      </c>
      <c r="H146" s="50">
        <v>0</v>
      </c>
      <c r="I146" s="50">
        <v>0</v>
      </c>
      <c r="J146" s="50">
        <v>0</v>
      </c>
      <c r="K146" s="50">
        <v>628</v>
      </c>
      <c r="L146" s="50">
        <v>0</v>
      </c>
      <c r="M146" s="50">
        <v>0</v>
      </c>
      <c r="N146" s="50">
        <v>0</v>
      </c>
      <c r="O146" s="45">
        <v>940</v>
      </c>
    </row>
    <row r="147" spans="1:15" x14ac:dyDescent="0.2">
      <c r="A147" s="39" t="s">
        <v>1128</v>
      </c>
      <c r="B147" s="44">
        <v>0</v>
      </c>
      <c r="C147" s="50">
        <v>293</v>
      </c>
      <c r="D147" s="50">
        <v>0</v>
      </c>
      <c r="E147" s="50">
        <v>123</v>
      </c>
      <c r="F147" s="50">
        <v>0</v>
      </c>
      <c r="G147" s="50">
        <v>53</v>
      </c>
      <c r="H147" s="50">
        <v>0</v>
      </c>
      <c r="I147" s="50">
        <v>0</v>
      </c>
      <c r="J147" s="50">
        <v>0</v>
      </c>
      <c r="K147" s="50">
        <v>46</v>
      </c>
      <c r="L147" s="50">
        <v>0</v>
      </c>
      <c r="M147" s="50">
        <v>0</v>
      </c>
      <c r="N147" s="50">
        <v>0</v>
      </c>
      <c r="O147" s="45">
        <v>71</v>
      </c>
    </row>
    <row r="148" spans="1:15" x14ac:dyDescent="0.2">
      <c r="A148" s="39" t="s">
        <v>140</v>
      </c>
      <c r="B148" s="44">
        <v>22</v>
      </c>
      <c r="C148" s="50">
        <v>354</v>
      </c>
      <c r="D148" s="50">
        <v>21</v>
      </c>
      <c r="E148" s="50">
        <v>147</v>
      </c>
      <c r="F148" s="50">
        <v>1</v>
      </c>
      <c r="G148" s="50">
        <v>66</v>
      </c>
      <c r="H148" s="50">
        <v>0</v>
      </c>
      <c r="I148" s="50">
        <v>0</v>
      </c>
      <c r="J148" s="50">
        <v>0</v>
      </c>
      <c r="K148" s="50">
        <v>57</v>
      </c>
      <c r="L148" s="50">
        <v>0</v>
      </c>
      <c r="M148" s="50">
        <v>0</v>
      </c>
      <c r="N148" s="50">
        <v>0</v>
      </c>
      <c r="O148" s="45">
        <v>84</v>
      </c>
    </row>
    <row r="149" spans="1:15" x14ac:dyDescent="0.2">
      <c r="A149" s="39" t="s">
        <v>141</v>
      </c>
      <c r="B149" s="44">
        <v>93</v>
      </c>
      <c r="C149" s="50">
        <v>1590</v>
      </c>
      <c r="D149" s="50">
        <v>5</v>
      </c>
      <c r="E149" s="50">
        <v>660</v>
      </c>
      <c r="F149" s="50">
        <v>1</v>
      </c>
      <c r="G149" s="50">
        <v>300</v>
      </c>
      <c r="H149" s="50">
        <v>2</v>
      </c>
      <c r="I149" s="50">
        <v>72</v>
      </c>
      <c r="J149" s="50">
        <v>74</v>
      </c>
      <c r="K149" s="50">
        <v>264</v>
      </c>
      <c r="L149" s="50">
        <v>0</v>
      </c>
      <c r="M149" s="50">
        <v>13</v>
      </c>
      <c r="N149" s="50">
        <v>13</v>
      </c>
      <c r="O149" s="45">
        <v>366</v>
      </c>
    </row>
    <row r="150" spans="1:15" x14ac:dyDescent="0.2">
      <c r="A150" s="39" t="s">
        <v>1112</v>
      </c>
      <c r="B150" s="44">
        <v>46</v>
      </c>
      <c r="C150" s="50">
        <v>4228</v>
      </c>
      <c r="D150" s="50">
        <v>46</v>
      </c>
      <c r="E150" s="50">
        <v>1284</v>
      </c>
      <c r="F150" s="50">
        <v>0</v>
      </c>
      <c r="G150" s="50">
        <v>1116</v>
      </c>
      <c r="H150" s="50">
        <v>0</v>
      </c>
      <c r="I150" s="50">
        <v>0</v>
      </c>
      <c r="J150" s="50">
        <v>0</v>
      </c>
      <c r="K150" s="50">
        <v>540</v>
      </c>
      <c r="L150" s="50">
        <v>0</v>
      </c>
      <c r="M150" s="50">
        <v>0</v>
      </c>
      <c r="N150" s="50">
        <v>0</v>
      </c>
      <c r="O150" s="45">
        <v>1288</v>
      </c>
    </row>
    <row r="151" spans="1:15" x14ac:dyDescent="0.2">
      <c r="A151" s="39" t="s">
        <v>143</v>
      </c>
      <c r="B151" s="44">
        <v>85</v>
      </c>
      <c r="C151" s="50">
        <v>660</v>
      </c>
      <c r="D151" s="50">
        <v>80</v>
      </c>
      <c r="E151" s="50">
        <v>276</v>
      </c>
      <c r="F151" s="50">
        <v>0</v>
      </c>
      <c r="G151" s="50">
        <v>116</v>
      </c>
      <c r="H151" s="50">
        <v>0</v>
      </c>
      <c r="I151" s="50">
        <v>5</v>
      </c>
      <c r="J151" s="50">
        <v>5</v>
      </c>
      <c r="K151" s="50">
        <v>104</v>
      </c>
      <c r="L151" s="50">
        <v>0</v>
      </c>
      <c r="M151" s="50">
        <v>0</v>
      </c>
      <c r="N151" s="50">
        <v>0</v>
      </c>
      <c r="O151" s="45">
        <v>164</v>
      </c>
    </row>
    <row r="152" spans="1:15" x14ac:dyDescent="0.2">
      <c r="A152" s="39" t="s">
        <v>144</v>
      </c>
      <c r="B152" s="44">
        <v>99</v>
      </c>
      <c r="C152" s="50">
        <v>960</v>
      </c>
      <c r="D152" s="50">
        <v>35</v>
      </c>
      <c r="E152" s="50">
        <v>484</v>
      </c>
      <c r="F152" s="50">
        <v>9</v>
      </c>
      <c r="G152" s="50">
        <v>144</v>
      </c>
      <c r="H152" s="50">
        <v>0</v>
      </c>
      <c r="I152" s="50">
        <v>3</v>
      </c>
      <c r="J152" s="50">
        <v>3</v>
      </c>
      <c r="K152" s="50">
        <v>124</v>
      </c>
      <c r="L152" s="50">
        <v>0</v>
      </c>
      <c r="M152" s="50">
        <v>52</v>
      </c>
      <c r="N152" s="50">
        <v>52</v>
      </c>
      <c r="O152" s="45">
        <v>208</v>
      </c>
    </row>
    <row r="153" spans="1:15" x14ac:dyDescent="0.2">
      <c r="A153" s="39" t="s">
        <v>1013</v>
      </c>
      <c r="B153" s="44">
        <v>527</v>
      </c>
      <c r="C153" s="50">
        <v>2732</v>
      </c>
      <c r="D153" s="50">
        <v>361</v>
      </c>
      <c r="E153" s="50">
        <v>1200</v>
      </c>
      <c r="F153" s="50">
        <v>39</v>
      </c>
      <c r="G153" s="50">
        <v>448</v>
      </c>
      <c r="H153" s="50">
        <v>0</v>
      </c>
      <c r="I153" s="50">
        <v>127</v>
      </c>
      <c r="J153" s="50">
        <v>127</v>
      </c>
      <c r="K153" s="50">
        <v>404</v>
      </c>
      <c r="L153" s="50">
        <v>0</v>
      </c>
      <c r="M153" s="50">
        <v>0</v>
      </c>
      <c r="N153" s="50">
        <v>0</v>
      </c>
      <c r="O153" s="45">
        <v>680</v>
      </c>
    </row>
    <row r="154" spans="1:15" x14ac:dyDescent="0.2">
      <c r="A154" s="39" t="s">
        <v>145</v>
      </c>
      <c r="B154" s="44">
        <v>787</v>
      </c>
      <c r="C154" s="50">
        <v>11760</v>
      </c>
      <c r="D154" s="50">
        <v>728</v>
      </c>
      <c r="E154" s="50">
        <v>5943</v>
      </c>
      <c r="F154" s="50">
        <v>0</v>
      </c>
      <c r="G154" s="50">
        <v>1824</v>
      </c>
      <c r="H154" s="50">
        <v>0</v>
      </c>
      <c r="I154" s="50">
        <v>19</v>
      </c>
      <c r="J154" s="50">
        <v>19</v>
      </c>
      <c r="K154" s="50">
        <v>1440</v>
      </c>
      <c r="L154" s="50">
        <v>0</v>
      </c>
      <c r="M154" s="50">
        <v>40</v>
      </c>
      <c r="N154" s="50">
        <v>40</v>
      </c>
      <c r="O154" s="45">
        <v>2553</v>
      </c>
    </row>
    <row r="155" spans="1:15" x14ac:dyDescent="0.2">
      <c r="A155" s="39" t="s">
        <v>146</v>
      </c>
      <c r="B155" s="44">
        <v>185</v>
      </c>
      <c r="C155" s="50">
        <v>628</v>
      </c>
      <c r="D155" s="50">
        <v>110</v>
      </c>
      <c r="E155" s="50">
        <v>304</v>
      </c>
      <c r="F155" s="50">
        <v>42</v>
      </c>
      <c r="G155" s="50">
        <v>104</v>
      </c>
      <c r="H155" s="50">
        <v>0</v>
      </c>
      <c r="I155" s="50">
        <v>21</v>
      </c>
      <c r="J155" s="50">
        <v>21</v>
      </c>
      <c r="K155" s="50">
        <v>96</v>
      </c>
      <c r="L155" s="50">
        <v>0</v>
      </c>
      <c r="M155" s="50">
        <v>12</v>
      </c>
      <c r="N155" s="50">
        <v>12</v>
      </c>
      <c r="O155" s="45">
        <v>124</v>
      </c>
    </row>
    <row r="156" spans="1:15" x14ac:dyDescent="0.2">
      <c r="A156" s="39" t="s">
        <v>147</v>
      </c>
      <c r="B156" s="44">
        <v>332</v>
      </c>
      <c r="C156" s="50">
        <v>2416</v>
      </c>
      <c r="D156" s="50">
        <v>69</v>
      </c>
      <c r="E156" s="50">
        <v>1048</v>
      </c>
      <c r="F156" s="50">
        <v>217</v>
      </c>
      <c r="G156" s="50">
        <v>448</v>
      </c>
      <c r="H156" s="50">
        <v>5</v>
      </c>
      <c r="I156" s="50">
        <v>41</v>
      </c>
      <c r="J156" s="50">
        <v>46</v>
      </c>
      <c r="K156" s="50">
        <v>384</v>
      </c>
      <c r="L156" s="50">
        <v>0</v>
      </c>
      <c r="M156" s="50">
        <v>0</v>
      </c>
      <c r="N156" s="50">
        <v>0</v>
      </c>
      <c r="O156" s="45">
        <v>536</v>
      </c>
    </row>
    <row r="157" spans="1:15" x14ac:dyDescent="0.2">
      <c r="A157" s="39" t="s">
        <v>148</v>
      </c>
      <c r="B157" s="44">
        <v>262</v>
      </c>
      <c r="C157" s="50">
        <v>2046</v>
      </c>
      <c r="D157" s="50">
        <v>261</v>
      </c>
      <c r="E157" s="50">
        <v>732</v>
      </c>
      <c r="F157" s="50">
        <v>0</v>
      </c>
      <c r="G157" s="50">
        <v>300</v>
      </c>
      <c r="H157" s="50">
        <v>1</v>
      </c>
      <c r="I157" s="50">
        <v>0</v>
      </c>
      <c r="J157" s="50">
        <v>1</v>
      </c>
      <c r="K157" s="50">
        <v>354</v>
      </c>
      <c r="L157" s="50">
        <v>0</v>
      </c>
      <c r="M157" s="50">
        <v>0</v>
      </c>
      <c r="N157" s="50">
        <v>0</v>
      </c>
      <c r="O157" s="45">
        <v>660</v>
      </c>
    </row>
    <row r="158" spans="1:15" x14ac:dyDescent="0.2">
      <c r="A158" s="39" t="s">
        <v>149</v>
      </c>
      <c r="B158" s="44">
        <v>677</v>
      </c>
      <c r="C158" s="50">
        <v>6860</v>
      </c>
      <c r="D158" s="50">
        <v>500</v>
      </c>
      <c r="E158" s="50">
        <v>2916</v>
      </c>
      <c r="F158" s="50">
        <v>157</v>
      </c>
      <c r="G158" s="50">
        <v>1256</v>
      </c>
      <c r="H158" s="50">
        <v>0</v>
      </c>
      <c r="I158" s="50">
        <v>20</v>
      </c>
      <c r="J158" s="50">
        <v>20</v>
      </c>
      <c r="K158" s="50">
        <v>1096</v>
      </c>
      <c r="L158" s="50">
        <v>0</v>
      </c>
      <c r="M158" s="50">
        <v>0</v>
      </c>
      <c r="N158" s="50">
        <v>0</v>
      </c>
      <c r="O158" s="45">
        <v>1592</v>
      </c>
    </row>
    <row r="159" spans="1:15" x14ac:dyDescent="0.2">
      <c r="A159" s="39" t="s">
        <v>150</v>
      </c>
      <c r="B159" s="44">
        <v>113</v>
      </c>
      <c r="C159" s="50">
        <v>11136</v>
      </c>
      <c r="D159" s="50">
        <v>97</v>
      </c>
      <c r="E159" s="50">
        <v>3560</v>
      </c>
      <c r="F159" s="50">
        <v>16</v>
      </c>
      <c r="G159" s="50">
        <v>1636</v>
      </c>
      <c r="H159" s="50">
        <v>0</v>
      </c>
      <c r="I159" s="50">
        <v>0</v>
      </c>
      <c r="J159" s="50">
        <v>0</v>
      </c>
      <c r="K159" s="50">
        <v>2904</v>
      </c>
      <c r="L159" s="50">
        <v>0</v>
      </c>
      <c r="M159" s="50">
        <v>0</v>
      </c>
      <c r="N159" s="50">
        <v>0</v>
      </c>
      <c r="O159" s="45">
        <v>3036</v>
      </c>
    </row>
    <row r="160" spans="1:15" x14ac:dyDescent="0.2">
      <c r="A160" s="39" t="s">
        <v>1006</v>
      </c>
      <c r="B160" s="44">
        <v>67</v>
      </c>
      <c r="C160" s="50">
        <v>273</v>
      </c>
      <c r="D160" s="50">
        <v>10</v>
      </c>
      <c r="E160" s="50">
        <v>63</v>
      </c>
      <c r="F160" s="50">
        <v>16</v>
      </c>
      <c r="G160" s="50">
        <v>63</v>
      </c>
      <c r="H160" s="50">
        <v>13</v>
      </c>
      <c r="I160" s="50">
        <v>0</v>
      </c>
      <c r="J160" s="50">
        <v>13</v>
      </c>
      <c r="K160" s="50">
        <v>51</v>
      </c>
      <c r="L160" s="50">
        <v>28</v>
      </c>
      <c r="M160" s="50">
        <v>0</v>
      </c>
      <c r="N160" s="50">
        <v>28</v>
      </c>
      <c r="O160" s="45">
        <v>96</v>
      </c>
    </row>
    <row r="161" spans="1:15" x14ac:dyDescent="0.2">
      <c r="A161" s="39" t="s">
        <v>151</v>
      </c>
      <c r="B161" s="44">
        <v>477</v>
      </c>
      <c r="C161" s="50">
        <v>9150</v>
      </c>
      <c r="D161" s="50">
        <v>374</v>
      </c>
      <c r="E161" s="50">
        <v>3753</v>
      </c>
      <c r="F161" s="50">
        <v>103</v>
      </c>
      <c r="G161" s="50">
        <v>1830</v>
      </c>
      <c r="H161" s="50">
        <v>0</v>
      </c>
      <c r="I161" s="50">
        <v>0</v>
      </c>
      <c r="J161" s="50">
        <v>0</v>
      </c>
      <c r="K161" s="50">
        <v>1554</v>
      </c>
      <c r="L161" s="50">
        <v>0</v>
      </c>
      <c r="M161" s="50">
        <v>0</v>
      </c>
      <c r="N161" s="50">
        <v>0</v>
      </c>
      <c r="O161" s="45">
        <v>2013</v>
      </c>
    </row>
    <row r="162" spans="1:15" x14ac:dyDescent="0.2">
      <c r="A162" s="39" t="s">
        <v>1051</v>
      </c>
      <c r="B162" s="44">
        <v>3</v>
      </c>
      <c r="C162" s="50">
        <v>209</v>
      </c>
      <c r="D162" s="50">
        <v>1</v>
      </c>
      <c r="E162" s="50">
        <v>92</v>
      </c>
      <c r="F162" s="50">
        <v>1</v>
      </c>
      <c r="G162" s="50">
        <v>32</v>
      </c>
      <c r="H162" s="50">
        <v>1</v>
      </c>
      <c r="I162" s="50">
        <v>0</v>
      </c>
      <c r="J162" s="50">
        <v>1</v>
      </c>
      <c r="K162" s="50">
        <v>31</v>
      </c>
      <c r="L162" s="50">
        <v>0</v>
      </c>
      <c r="M162" s="50">
        <v>0</v>
      </c>
      <c r="N162" s="50">
        <v>0</v>
      </c>
      <c r="O162" s="45">
        <v>54</v>
      </c>
    </row>
    <row r="163" spans="1:15" x14ac:dyDescent="0.2">
      <c r="A163" s="39" t="s">
        <v>153</v>
      </c>
      <c r="B163" s="44">
        <v>63</v>
      </c>
      <c r="C163" s="50">
        <v>654</v>
      </c>
      <c r="D163" s="50">
        <v>63</v>
      </c>
      <c r="E163" s="50">
        <v>279</v>
      </c>
      <c r="F163" s="50">
        <v>0</v>
      </c>
      <c r="G163" s="50">
        <v>114</v>
      </c>
      <c r="H163" s="50">
        <v>0</v>
      </c>
      <c r="I163" s="50">
        <v>0</v>
      </c>
      <c r="J163" s="50">
        <v>0</v>
      </c>
      <c r="K163" s="50">
        <v>102</v>
      </c>
      <c r="L163" s="50">
        <v>0</v>
      </c>
      <c r="M163" s="50">
        <v>0</v>
      </c>
      <c r="N163" s="50">
        <v>0</v>
      </c>
      <c r="O163" s="45">
        <v>159</v>
      </c>
    </row>
    <row r="164" spans="1:15" x14ac:dyDescent="0.2">
      <c r="A164" s="39" t="s">
        <v>154</v>
      </c>
      <c r="B164" s="44">
        <v>430</v>
      </c>
      <c r="C164" s="50">
        <v>5532</v>
      </c>
      <c r="D164" s="50">
        <v>161</v>
      </c>
      <c r="E164" s="50">
        <v>3560</v>
      </c>
      <c r="F164" s="50">
        <v>195</v>
      </c>
      <c r="G164" s="50">
        <v>584</v>
      </c>
      <c r="H164" s="50">
        <v>43</v>
      </c>
      <c r="I164" s="50">
        <v>0</v>
      </c>
      <c r="J164" s="50">
        <v>43</v>
      </c>
      <c r="K164" s="50">
        <v>544</v>
      </c>
      <c r="L164" s="50">
        <v>31</v>
      </c>
      <c r="M164" s="50">
        <v>0</v>
      </c>
      <c r="N164" s="50">
        <v>31</v>
      </c>
      <c r="O164" s="45">
        <v>844</v>
      </c>
    </row>
    <row r="165" spans="1:15" x14ac:dyDescent="0.2">
      <c r="A165" s="39" t="s">
        <v>155</v>
      </c>
      <c r="B165" s="44">
        <v>56</v>
      </c>
      <c r="C165" s="50">
        <v>1272</v>
      </c>
      <c r="D165" s="50">
        <v>0</v>
      </c>
      <c r="E165" s="50">
        <v>372</v>
      </c>
      <c r="F165" s="50">
        <v>34</v>
      </c>
      <c r="G165" s="50">
        <v>318</v>
      </c>
      <c r="H165" s="50">
        <v>0</v>
      </c>
      <c r="I165" s="50">
        <v>22</v>
      </c>
      <c r="J165" s="50">
        <v>22</v>
      </c>
      <c r="K165" s="50">
        <v>321</v>
      </c>
      <c r="L165" s="50">
        <v>0</v>
      </c>
      <c r="M165" s="50">
        <v>0</v>
      </c>
      <c r="N165" s="50">
        <v>0</v>
      </c>
      <c r="O165" s="45">
        <v>261</v>
      </c>
    </row>
    <row r="166" spans="1:15" x14ac:dyDescent="0.2">
      <c r="A166" s="39" t="s">
        <v>50</v>
      </c>
      <c r="B166" s="44">
        <v>603</v>
      </c>
      <c r="C166" s="50">
        <v>5236</v>
      </c>
      <c r="D166" s="50">
        <v>111</v>
      </c>
      <c r="E166" s="50">
        <v>2212</v>
      </c>
      <c r="F166" s="50">
        <v>426</v>
      </c>
      <c r="G166" s="50">
        <v>808</v>
      </c>
      <c r="H166" s="50">
        <v>0</v>
      </c>
      <c r="I166" s="50">
        <v>10</v>
      </c>
      <c r="J166" s="50">
        <v>10</v>
      </c>
      <c r="K166" s="50">
        <v>820</v>
      </c>
      <c r="L166" s="50">
        <v>0</v>
      </c>
      <c r="M166" s="50">
        <v>56</v>
      </c>
      <c r="N166" s="50">
        <v>56</v>
      </c>
      <c r="O166" s="45">
        <v>1396</v>
      </c>
    </row>
    <row r="167" spans="1:15" x14ac:dyDescent="0.2">
      <c r="A167" s="39" t="s">
        <v>156</v>
      </c>
      <c r="B167" s="44">
        <v>219</v>
      </c>
      <c r="C167" s="50">
        <v>1270</v>
      </c>
      <c r="D167" s="50">
        <v>185</v>
      </c>
      <c r="E167" s="50">
        <v>490</v>
      </c>
      <c r="F167" s="50">
        <v>5</v>
      </c>
      <c r="G167" s="50">
        <v>225</v>
      </c>
      <c r="H167" s="50">
        <v>0</v>
      </c>
      <c r="I167" s="50">
        <v>26</v>
      </c>
      <c r="J167" s="50">
        <v>26</v>
      </c>
      <c r="K167" s="50">
        <v>240</v>
      </c>
      <c r="L167" s="50">
        <v>0</v>
      </c>
      <c r="M167" s="50">
        <v>3</v>
      </c>
      <c r="N167" s="50">
        <v>3</v>
      </c>
      <c r="O167" s="45">
        <v>315</v>
      </c>
    </row>
    <row r="168" spans="1:15" x14ac:dyDescent="0.2">
      <c r="A168" s="39" t="s">
        <v>1014</v>
      </c>
      <c r="B168" s="44">
        <v>37</v>
      </c>
      <c r="C168" s="50">
        <v>466</v>
      </c>
      <c r="D168" s="50">
        <v>0</v>
      </c>
      <c r="E168" s="50">
        <v>210</v>
      </c>
      <c r="F168" s="50">
        <v>37</v>
      </c>
      <c r="G168" s="50">
        <v>72</v>
      </c>
      <c r="H168" s="50">
        <v>0</v>
      </c>
      <c r="I168" s="50">
        <v>0</v>
      </c>
      <c r="J168" s="50">
        <v>0</v>
      </c>
      <c r="K168" s="50">
        <v>70</v>
      </c>
      <c r="L168" s="50">
        <v>0</v>
      </c>
      <c r="M168" s="50">
        <v>0</v>
      </c>
      <c r="N168" s="50">
        <v>0</v>
      </c>
      <c r="O168" s="45">
        <v>114</v>
      </c>
    </row>
    <row r="169" spans="1:15" x14ac:dyDescent="0.2">
      <c r="A169" s="39" t="s">
        <v>157</v>
      </c>
      <c r="B169" s="44">
        <v>143</v>
      </c>
      <c r="C169" s="50">
        <v>640</v>
      </c>
      <c r="D169" s="50">
        <v>143</v>
      </c>
      <c r="E169" s="50">
        <v>248</v>
      </c>
      <c r="F169" s="50">
        <v>0</v>
      </c>
      <c r="G169" s="50">
        <v>124</v>
      </c>
      <c r="H169" s="50">
        <v>0</v>
      </c>
      <c r="I169" s="50">
        <v>0</v>
      </c>
      <c r="J169" s="50">
        <v>0</v>
      </c>
      <c r="K169" s="50">
        <v>108</v>
      </c>
      <c r="L169" s="50">
        <v>0</v>
      </c>
      <c r="M169" s="50">
        <v>0</v>
      </c>
      <c r="N169" s="50">
        <v>0</v>
      </c>
      <c r="O169" s="45">
        <v>160</v>
      </c>
    </row>
    <row r="170" spans="1:15" x14ac:dyDescent="0.2">
      <c r="A170" s="39" t="s">
        <v>158</v>
      </c>
      <c r="B170" s="44">
        <v>1246</v>
      </c>
      <c r="C170" s="50">
        <v>12100</v>
      </c>
      <c r="D170" s="50">
        <v>1161</v>
      </c>
      <c r="E170" s="50">
        <v>5084</v>
      </c>
      <c r="F170" s="50">
        <v>1</v>
      </c>
      <c r="G170" s="50">
        <v>2212</v>
      </c>
      <c r="H170" s="50">
        <v>0</v>
      </c>
      <c r="I170" s="50">
        <v>0</v>
      </c>
      <c r="J170" s="50">
        <v>0</v>
      </c>
      <c r="K170" s="50">
        <v>1948</v>
      </c>
      <c r="L170" s="50">
        <v>0</v>
      </c>
      <c r="M170" s="50">
        <v>84</v>
      </c>
      <c r="N170" s="50">
        <v>84</v>
      </c>
      <c r="O170" s="45">
        <v>2856</v>
      </c>
    </row>
    <row r="171" spans="1:15" x14ac:dyDescent="0.2">
      <c r="A171" s="39" t="s">
        <v>159</v>
      </c>
      <c r="B171" s="44">
        <v>73</v>
      </c>
      <c r="C171" s="50">
        <v>4052</v>
      </c>
      <c r="D171" s="50">
        <v>33</v>
      </c>
      <c r="E171" s="50">
        <v>1784</v>
      </c>
      <c r="F171" s="50">
        <v>0</v>
      </c>
      <c r="G171" s="50">
        <v>668</v>
      </c>
      <c r="H171" s="50">
        <v>0</v>
      </c>
      <c r="I171" s="50">
        <v>1</v>
      </c>
      <c r="J171" s="50">
        <v>1</v>
      </c>
      <c r="K171" s="50">
        <v>600</v>
      </c>
      <c r="L171" s="50">
        <v>0</v>
      </c>
      <c r="M171" s="50">
        <v>39</v>
      </c>
      <c r="N171" s="50">
        <v>39</v>
      </c>
      <c r="O171" s="45">
        <v>1000</v>
      </c>
    </row>
    <row r="172" spans="1:15" x14ac:dyDescent="0.2">
      <c r="A172" s="39" t="s">
        <v>160</v>
      </c>
      <c r="B172" s="44">
        <v>21</v>
      </c>
      <c r="C172" s="50">
        <v>640</v>
      </c>
      <c r="D172" s="50">
        <v>21</v>
      </c>
      <c r="E172" s="50">
        <v>288</v>
      </c>
      <c r="F172" s="50">
        <v>0</v>
      </c>
      <c r="G172" s="50">
        <v>112</v>
      </c>
      <c r="H172" s="50">
        <v>0</v>
      </c>
      <c r="I172" s="50">
        <v>0</v>
      </c>
      <c r="J172" s="50">
        <v>0</v>
      </c>
      <c r="K172" s="50">
        <v>100</v>
      </c>
      <c r="L172" s="50">
        <v>0</v>
      </c>
      <c r="M172" s="50">
        <v>0</v>
      </c>
      <c r="N172" s="50">
        <v>0</v>
      </c>
      <c r="O172" s="45">
        <v>140</v>
      </c>
    </row>
    <row r="173" spans="1:15" x14ac:dyDescent="0.2">
      <c r="A173" s="39" t="s">
        <v>1110</v>
      </c>
      <c r="B173" s="44">
        <v>35</v>
      </c>
      <c r="C173" s="50">
        <v>32</v>
      </c>
      <c r="D173" s="50">
        <v>34</v>
      </c>
      <c r="E173" s="50">
        <v>14</v>
      </c>
      <c r="F173" s="50">
        <v>1</v>
      </c>
      <c r="G173" s="50">
        <v>6</v>
      </c>
      <c r="H173" s="50">
        <v>0</v>
      </c>
      <c r="I173" s="50">
        <v>0</v>
      </c>
      <c r="J173" s="50">
        <v>0</v>
      </c>
      <c r="K173" s="50">
        <v>6</v>
      </c>
      <c r="L173" s="50">
        <v>0</v>
      </c>
      <c r="M173" s="50">
        <v>0</v>
      </c>
      <c r="N173" s="50">
        <v>0</v>
      </c>
      <c r="O173" s="45">
        <v>6</v>
      </c>
    </row>
    <row r="174" spans="1:15" x14ac:dyDescent="0.2">
      <c r="A174" s="39" t="s">
        <v>161</v>
      </c>
      <c r="B174" s="44">
        <v>22565</v>
      </c>
      <c r="C174" s="50">
        <v>48596</v>
      </c>
      <c r="D174" s="50">
        <v>8682</v>
      </c>
      <c r="E174" s="50">
        <v>20236</v>
      </c>
      <c r="F174" s="50">
        <v>12973</v>
      </c>
      <c r="G174" s="50">
        <v>8956</v>
      </c>
      <c r="H174" s="50">
        <v>0</v>
      </c>
      <c r="I174" s="50">
        <v>3</v>
      </c>
      <c r="J174" s="50">
        <v>3</v>
      </c>
      <c r="K174" s="50">
        <v>8136</v>
      </c>
      <c r="L174" s="50">
        <v>0</v>
      </c>
      <c r="M174" s="50">
        <v>907</v>
      </c>
      <c r="N174" s="50">
        <v>907</v>
      </c>
      <c r="O174" s="45">
        <v>11268</v>
      </c>
    </row>
    <row r="175" spans="1:15" x14ac:dyDescent="0.2">
      <c r="A175" s="39" t="s">
        <v>1052</v>
      </c>
      <c r="B175" s="44">
        <v>9</v>
      </c>
      <c r="C175" s="50">
        <v>15</v>
      </c>
      <c r="D175" s="50">
        <v>0</v>
      </c>
      <c r="E175" s="50">
        <v>7</v>
      </c>
      <c r="F175" s="50">
        <v>4</v>
      </c>
      <c r="G175" s="50">
        <v>2</v>
      </c>
      <c r="H175" s="50">
        <v>0</v>
      </c>
      <c r="I175" s="50">
        <v>2</v>
      </c>
      <c r="J175" s="50">
        <v>2</v>
      </c>
      <c r="K175" s="50">
        <v>2</v>
      </c>
      <c r="L175" s="50">
        <v>0</v>
      </c>
      <c r="M175" s="50">
        <v>3</v>
      </c>
      <c r="N175" s="50">
        <v>3</v>
      </c>
      <c r="O175" s="45">
        <v>4</v>
      </c>
    </row>
    <row r="176" spans="1:15" x14ac:dyDescent="0.2">
      <c r="A176" s="39" t="s">
        <v>162</v>
      </c>
      <c r="B176" s="44">
        <v>29</v>
      </c>
      <c r="C176" s="50">
        <v>76</v>
      </c>
      <c r="D176" s="50">
        <v>0</v>
      </c>
      <c r="E176" s="50">
        <v>32</v>
      </c>
      <c r="F176" s="50">
        <v>29</v>
      </c>
      <c r="G176" s="50">
        <v>16</v>
      </c>
      <c r="H176" s="50">
        <v>0</v>
      </c>
      <c r="I176" s="50">
        <v>0</v>
      </c>
      <c r="J176" s="50">
        <v>0</v>
      </c>
      <c r="K176" s="50">
        <v>12</v>
      </c>
      <c r="L176" s="50">
        <v>0</v>
      </c>
      <c r="M176" s="50">
        <v>0</v>
      </c>
      <c r="N176" s="50">
        <v>0</v>
      </c>
      <c r="O176" s="45">
        <v>16</v>
      </c>
    </row>
    <row r="177" spans="1:15" x14ac:dyDescent="0.2">
      <c r="A177" s="39" t="s">
        <v>1114</v>
      </c>
      <c r="B177" s="44">
        <v>48</v>
      </c>
      <c r="C177" s="50">
        <v>909</v>
      </c>
      <c r="D177" s="50">
        <v>9</v>
      </c>
      <c r="E177" s="50">
        <v>258</v>
      </c>
      <c r="F177" s="50">
        <v>34</v>
      </c>
      <c r="G177" s="50">
        <v>202</v>
      </c>
      <c r="H177" s="50">
        <v>0</v>
      </c>
      <c r="I177" s="50">
        <v>5</v>
      </c>
      <c r="J177" s="50">
        <v>5</v>
      </c>
      <c r="K177" s="50">
        <v>211</v>
      </c>
      <c r="L177" s="50">
        <v>0</v>
      </c>
      <c r="M177" s="50">
        <v>0</v>
      </c>
      <c r="N177" s="50">
        <v>0</v>
      </c>
      <c r="O177" s="45">
        <v>238</v>
      </c>
    </row>
    <row r="178" spans="1:15" x14ac:dyDescent="0.2">
      <c r="A178" s="39" t="s">
        <v>370</v>
      </c>
      <c r="B178" s="44">
        <v>163</v>
      </c>
      <c r="C178" s="50">
        <v>64749</v>
      </c>
      <c r="D178" s="50">
        <v>3</v>
      </c>
      <c r="E178" s="50">
        <v>31386</v>
      </c>
      <c r="F178" s="50">
        <v>0</v>
      </c>
      <c r="G178" s="50">
        <v>9378</v>
      </c>
      <c r="H178" s="50">
        <v>0</v>
      </c>
      <c r="I178" s="50">
        <v>57</v>
      </c>
      <c r="J178" s="50">
        <v>57</v>
      </c>
      <c r="K178" s="50">
        <v>9321</v>
      </c>
      <c r="L178" s="50">
        <v>0</v>
      </c>
      <c r="M178" s="50">
        <v>103</v>
      </c>
      <c r="N178" s="50">
        <v>103</v>
      </c>
      <c r="O178" s="45">
        <v>14664</v>
      </c>
    </row>
    <row r="179" spans="1:15" x14ac:dyDescent="0.2">
      <c r="A179" s="39" t="s">
        <v>1053</v>
      </c>
      <c r="B179" s="44">
        <v>98</v>
      </c>
      <c r="C179" s="50">
        <v>540</v>
      </c>
      <c r="D179" s="50">
        <v>86</v>
      </c>
      <c r="E179" s="50">
        <v>228</v>
      </c>
      <c r="F179" s="50">
        <v>6</v>
      </c>
      <c r="G179" s="50">
        <v>99</v>
      </c>
      <c r="H179" s="50">
        <v>0</v>
      </c>
      <c r="I179" s="50">
        <v>6</v>
      </c>
      <c r="J179" s="50">
        <v>6</v>
      </c>
      <c r="K179" s="50">
        <v>84</v>
      </c>
      <c r="L179" s="50">
        <v>0</v>
      </c>
      <c r="M179" s="50">
        <v>0</v>
      </c>
      <c r="N179" s="50">
        <v>0</v>
      </c>
      <c r="O179" s="45">
        <v>129</v>
      </c>
    </row>
    <row r="180" spans="1:15" x14ac:dyDescent="0.2">
      <c r="A180" s="39" t="s">
        <v>1054</v>
      </c>
      <c r="B180" s="44">
        <v>17</v>
      </c>
      <c r="C180" s="50">
        <v>818</v>
      </c>
      <c r="D180" s="50">
        <v>8</v>
      </c>
      <c r="E180" s="50">
        <v>347</v>
      </c>
      <c r="F180" s="50">
        <v>1</v>
      </c>
      <c r="G180" s="50">
        <v>147</v>
      </c>
      <c r="H180" s="50">
        <v>0</v>
      </c>
      <c r="I180" s="50">
        <v>8</v>
      </c>
      <c r="J180" s="50">
        <v>8</v>
      </c>
      <c r="K180" s="50">
        <v>138</v>
      </c>
      <c r="L180" s="50">
        <v>0</v>
      </c>
      <c r="M180" s="50">
        <v>0</v>
      </c>
      <c r="N180" s="50">
        <v>0</v>
      </c>
      <c r="O180" s="45">
        <v>186</v>
      </c>
    </row>
    <row r="181" spans="1:15" x14ac:dyDescent="0.2">
      <c r="A181" s="39" t="s">
        <v>163</v>
      </c>
      <c r="B181" s="44">
        <v>34</v>
      </c>
      <c r="C181" s="50">
        <v>1372</v>
      </c>
      <c r="D181" s="50">
        <v>34</v>
      </c>
      <c r="E181" s="50">
        <v>528</v>
      </c>
      <c r="F181" s="50">
        <v>0</v>
      </c>
      <c r="G181" s="50">
        <v>248</v>
      </c>
      <c r="H181" s="50">
        <v>0</v>
      </c>
      <c r="I181" s="50">
        <v>0</v>
      </c>
      <c r="J181" s="50">
        <v>0</v>
      </c>
      <c r="K181" s="50">
        <v>228</v>
      </c>
      <c r="L181" s="50">
        <v>0</v>
      </c>
      <c r="M181" s="50">
        <v>0</v>
      </c>
      <c r="N181" s="50">
        <v>0</v>
      </c>
      <c r="O181" s="45">
        <v>368</v>
      </c>
    </row>
    <row r="182" spans="1:15" x14ac:dyDescent="0.2">
      <c r="A182" s="39" t="s">
        <v>164</v>
      </c>
      <c r="B182" s="44">
        <v>434</v>
      </c>
      <c r="C182" s="50">
        <v>320</v>
      </c>
      <c r="D182" s="50">
        <v>420</v>
      </c>
      <c r="E182" s="50">
        <v>4</v>
      </c>
      <c r="F182" s="50">
        <v>11</v>
      </c>
      <c r="G182" s="50">
        <v>4</v>
      </c>
      <c r="H182" s="50">
        <v>0</v>
      </c>
      <c r="I182" s="50">
        <v>3</v>
      </c>
      <c r="J182" s="50">
        <v>3</v>
      </c>
      <c r="K182" s="50">
        <v>308</v>
      </c>
      <c r="L182" s="50">
        <v>0</v>
      </c>
      <c r="M182" s="50">
        <v>0</v>
      </c>
      <c r="N182" s="50">
        <v>0</v>
      </c>
      <c r="O182" s="45">
        <v>4</v>
      </c>
    </row>
    <row r="183" spans="1:15" x14ac:dyDescent="0.2">
      <c r="A183" s="39" t="s">
        <v>165</v>
      </c>
      <c r="B183" s="44">
        <v>545</v>
      </c>
      <c r="C183" s="50">
        <v>8610</v>
      </c>
      <c r="D183" s="50">
        <v>536</v>
      </c>
      <c r="E183" s="50">
        <v>3320</v>
      </c>
      <c r="F183" s="50">
        <v>0</v>
      </c>
      <c r="G183" s="50">
        <v>1510</v>
      </c>
      <c r="H183" s="50">
        <v>7</v>
      </c>
      <c r="I183" s="50">
        <v>2</v>
      </c>
      <c r="J183" s="50">
        <v>9</v>
      </c>
      <c r="K183" s="50">
        <v>1630</v>
      </c>
      <c r="L183" s="50">
        <v>0</v>
      </c>
      <c r="M183" s="50">
        <v>0</v>
      </c>
      <c r="N183" s="50">
        <v>0</v>
      </c>
      <c r="O183" s="45">
        <v>2150</v>
      </c>
    </row>
    <row r="184" spans="1:15" x14ac:dyDescent="0.2">
      <c r="A184" s="39" t="s">
        <v>1121</v>
      </c>
      <c r="B184" s="44">
        <v>32</v>
      </c>
      <c r="C184" s="50">
        <v>235</v>
      </c>
      <c r="D184" s="50">
        <v>31</v>
      </c>
      <c r="E184" s="50">
        <v>96</v>
      </c>
      <c r="F184" s="50">
        <v>1</v>
      </c>
      <c r="G184" s="50">
        <v>40</v>
      </c>
      <c r="H184" s="50">
        <v>0</v>
      </c>
      <c r="I184" s="50">
        <v>0</v>
      </c>
      <c r="J184" s="50">
        <v>0</v>
      </c>
      <c r="K184" s="50">
        <v>37</v>
      </c>
      <c r="L184" s="50">
        <v>0</v>
      </c>
      <c r="M184" s="50">
        <v>0</v>
      </c>
      <c r="N184" s="50">
        <v>0</v>
      </c>
      <c r="O184" s="45">
        <v>62</v>
      </c>
    </row>
    <row r="185" spans="1:15" x14ac:dyDescent="0.2">
      <c r="A185" s="39" t="s">
        <v>166</v>
      </c>
      <c r="B185" s="44">
        <v>10</v>
      </c>
      <c r="C185" s="50">
        <v>36</v>
      </c>
      <c r="D185" s="50">
        <v>10</v>
      </c>
      <c r="E185" s="50">
        <v>12</v>
      </c>
      <c r="F185" s="50">
        <v>0</v>
      </c>
      <c r="G185" s="50">
        <v>8</v>
      </c>
      <c r="H185" s="50">
        <v>0</v>
      </c>
      <c r="I185" s="50">
        <v>0</v>
      </c>
      <c r="J185" s="50">
        <v>0</v>
      </c>
      <c r="K185" s="50">
        <v>8</v>
      </c>
      <c r="L185" s="50">
        <v>0</v>
      </c>
      <c r="M185" s="50">
        <v>0</v>
      </c>
      <c r="N185" s="50">
        <v>0</v>
      </c>
      <c r="O185" s="45">
        <v>8</v>
      </c>
    </row>
    <row r="186" spans="1:15" x14ac:dyDescent="0.2">
      <c r="A186" s="39" t="s">
        <v>1130</v>
      </c>
      <c r="B186" s="44">
        <v>102</v>
      </c>
      <c r="C186" s="50">
        <v>364</v>
      </c>
      <c r="D186" s="50">
        <v>102</v>
      </c>
      <c r="E186" s="50">
        <v>146</v>
      </c>
      <c r="F186" s="50">
        <v>0</v>
      </c>
      <c r="G186" s="50">
        <v>66</v>
      </c>
      <c r="H186" s="50">
        <v>0</v>
      </c>
      <c r="I186" s="50">
        <v>0</v>
      </c>
      <c r="J186" s="50">
        <v>0</v>
      </c>
      <c r="K186" s="50">
        <v>61</v>
      </c>
      <c r="L186" s="50">
        <v>0</v>
      </c>
      <c r="M186" s="50">
        <v>0</v>
      </c>
      <c r="N186" s="50">
        <v>0</v>
      </c>
      <c r="O186" s="45">
        <v>91</v>
      </c>
    </row>
    <row r="187" spans="1:15" x14ac:dyDescent="0.2">
      <c r="A187" s="39" t="s">
        <v>1055</v>
      </c>
      <c r="B187" s="44">
        <v>21</v>
      </c>
      <c r="C187" s="50">
        <v>562</v>
      </c>
      <c r="D187" s="50">
        <v>20</v>
      </c>
      <c r="E187" s="50">
        <v>233</v>
      </c>
      <c r="F187" s="50">
        <v>0</v>
      </c>
      <c r="G187" s="50">
        <v>94</v>
      </c>
      <c r="H187" s="50">
        <v>0</v>
      </c>
      <c r="I187" s="50">
        <v>0</v>
      </c>
      <c r="J187" s="50">
        <v>0</v>
      </c>
      <c r="K187" s="50">
        <v>88</v>
      </c>
      <c r="L187" s="50">
        <v>0</v>
      </c>
      <c r="M187" s="50">
        <v>1</v>
      </c>
      <c r="N187" s="50">
        <v>1</v>
      </c>
      <c r="O187" s="45">
        <v>147</v>
      </c>
    </row>
    <row r="188" spans="1:15" x14ac:dyDescent="0.2">
      <c r="A188" s="39" t="s">
        <v>167</v>
      </c>
      <c r="B188" s="44">
        <v>395</v>
      </c>
      <c r="C188" s="50">
        <v>1600</v>
      </c>
      <c r="D188" s="50">
        <v>347</v>
      </c>
      <c r="E188" s="50">
        <v>396</v>
      </c>
      <c r="F188" s="50">
        <v>43</v>
      </c>
      <c r="G188" s="50">
        <v>340</v>
      </c>
      <c r="H188" s="50">
        <v>0</v>
      </c>
      <c r="I188" s="50">
        <v>3</v>
      </c>
      <c r="J188" s="50">
        <v>3</v>
      </c>
      <c r="K188" s="50">
        <v>312</v>
      </c>
      <c r="L188" s="50">
        <v>0</v>
      </c>
      <c r="M188" s="50">
        <v>2</v>
      </c>
      <c r="N188" s="50">
        <v>2</v>
      </c>
      <c r="O188" s="45">
        <v>552</v>
      </c>
    </row>
    <row r="189" spans="1:15" x14ac:dyDescent="0.2">
      <c r="A189" s="39" t="s">
        <v>168</v>
      </c>
      <c r="B189" s="44">
        <v>65</v>
      </c>
      <c r="C189" s="50">
        <v>8</v>
      </c>
      <c r="D189" s="50">
        <v>57</v>
      </c>
      <c r="E189" s="50">
        <v>0</v>
      </c>
      <c r="F189" s="50">
        <v>7</v>
      </c>
      <c r="G189" s="50">
        <v>0</v>
      </c>
      <c r="H189" s="50">
        <v>0</v>
      </c>
      <c r="I189" s="50">
        <v>1</v>
      </c>
      <c r="J189" s="50">
        <v>1</v>
      </c>
      <c r="K189" s="50">
        <v>4</v>
      </c>
      <c r="L189" s="50">
        <v>0</v>
      </c>
      <c r="M189" s="50">
        <v>0</v>
      </c>
      <c r="N189" s="50">
        <v>0</v>
      </c>
      <c r="O189" s="45">
        <v>4</v>
      </c>
    </row>
    <row r="190" spans="1:15" x14ac:dyDescent="0.2">
      <c r="A190" s="39" t="s">
        <v>169</v>
      </c>
      <c r="B190" s="44">
        <v>294</v>
      </c>
      <c r="C190" s="50">
        <v>8</v>
      </c>
      <c r="D190" s="50">
        <v>2</v>
      </c>
      <c r="E190" s="50">
        <v>0</v>
      </c>
      <c r="F190" s="50">
        <v>292</v>
      </c>
      <c r="G190" s="50">
        <v>0</v>
      </c>
      <c r="H190" s="50">
        <v>0</v>
      </c>
      <c r="I190" s="50">
        <v>0</v>
      </c>
      <c r="J190" s="50">
        <v>0</v>
      </c>
      <c r="K190" s="50">
        <v>4</v>
      </c>
      <c r="L190" s="50">
        <v>0</v>
      </c>
      <c r="M190" s="50">
        <v>0</v>
      </c>
      <c r="N190" s="50">
        <v>0</v>
      </c>
      <c r="O190" s="45">
        <v>4</v>
      </c>
    </row>
    <row r="191" spans="1:15" x14ac:dyDescent="0.2">
      <c r="A191" s="39" t="s">
        <v>1056</v>
      </c>
      <c r="B191" s="44">
        <v>1222</v>
      </c>
      <c r="C191" s="50">
        <v>728</v>
      </c>
      <c r="D191" s="50">
        <v>1150</v>
      </c>
      <c r="E191" s="50">
        <v>300</v>
      </c>
      <c r="F191" s="50">
        <v>2</v>
      </c>
      <c r="G191" s="50">
        <v>136</v>
      </c>
      <c r="H191" s="50">
        <v>0</v>
      </c>
      <c r="I191" s="50">
        <v>38</v>
      </c>
      <c r="J191" s="50">
        <v>38</v>
      </c>
      <c r="K191" s="50">
        <v>120</v>
      </c>
      <c r="L191" s="50">
        <v>0</v>
      </c>
      <c r="M191" s="50">
        <v>32</v>
      </c>
      <c r="N191" s="50">
        <v>32</v>
      </c>
      <c r="O191" s="45">
        <v>172</v>
      </c>
    </row>
    <row r="192" spans="1:15" x14ac:dyDescent="0.2">
      <c r="A192" s="39" t="s">
        <v>1057</v>
      </c>
      <c r="B192" s="44">
        <v>0</v>
      </c>
      <c r="C192" s="50">
        <v>8</v>
      </c>
      <c r="D192" s="50">
        <v>0</v>
      </c>
      <c r="E192" s="50">
        <v>0</v>
      </c>
      <c r="F192" s="50">
        <v>0</v>
      </c>
      <c r="G192" s="50">
        <v>0</v>
      </c>
      <c r="H192" s="50">
        <v>0</v>
      </c>
      <c r="I192" s="50">
        <v>0</v>
      </c>
      <c r="J192" s="50">
        <v>0</v>
      </c>
      <c r="K192" s="50">
        <v>4</v>
      </c>
      <c r="L192" s="50">
        <v>0</v>
      </c>
      <c r="M192" s="50">
        <v>0</v>
      </c>
      <c r="N192" s="50">
        <v>0</v>
      </c>
      <c r="O192" s="45">
        <v>4</v>
      </c>
    </row>
    <row r="193" spans="1:15" x14ac:dyDescent="0.2">
      <c r="A193" s="39" t="s">
        <v>170</v>
      </c>
      <c r="B193" s="44">
        <v>1370</v>
      </c>
      <c r="C193" s="50">
        <v>15052</v>
      </c>
      <c r="D193" s="50">
        <v>695</v>
      </c>
      <c r="E193" s="50">
        <v>5268</v>
      </c>
      <c r="F193" s="50">
        <v>673</v>
      </c>
      <c r="G193" s="50">
        <v>3316</v>
      </c>
      <c r="H193" s="50">
        <v>0</v>
      </c>
      <c r="I193" s="50">
        <v>0</v>
      </c>
      <c r="J193" s="50">
        <v>0</v>
      </c>
      <c r="K193" s="50">
        <v>2556</v>
      </c>
      <c r="L193" s="50">
        <v>2</v>
      </c>
      <c r="M193" s="50">
        <v>0</v>
      </c>
      <c r="N193" s="50">
        <v>2</v>
      </c>
      <c r="O193" s="45">
        <v>3912</v>
      </c>
    </row>
    <row r="194" spans="1:15" x14ac:dyDescent="0.2">
      <c r="A194" s="39" t="s">
        <v>171</v>
      </c>
      <c r="B194" s="44">
        <v>2588</v>
      </c>
      <c r="C194" s="50">
        <v>10908</v>
      </c>
      <c r="D194" s="50">
        <v>2387</v>
      </c>
      <c r="E194" s="50">
        <v>4532</v>
      </c>
      <c r="F194" s="50">
        <v>201</v>
      </c>
      <c r="G194" s="50">
        <v>1988</v>
      </c>
      <c r="H194" s="50">
        <v>0</v>
      </c>
      <c r="I194" s="50">
        <v>0</v>
      </c>
      <c r="J194" s="50">
        <v>0</v>
      </c>
      <c r="K194" s="50">
        <v>1800</v>
      </c>
      <c r="L194" s="50">
        <v>0</v>
      </c>
      <c r="M194" s="50">
        <v>0</v>
      </c>
      <c r="N194" s="50">
        <v>0</v>
      </c>
      <c r="O194" s="45">
        <v>2588</v>
      </c>
    </row>
    <row r="195" spans="1:15" x14ac:dyDescent="0.2">
      <c r="A195" s="39" t="s">
        <v>1058</v>
      </c>
      <c r="B195" s="44">
        <v>4</v>
      </c>
      <c r="C195" s="50">
        <v>153</v>
      </c>
      <c r="D195" s="50">
        <v>4</v>
      </c>
      <c r="E195" s="50">
        <v>64</v>
      </c>
      <c r="F195" s="50">
        <v>0</v>
      </c>
      <c r="G195" s="50">
        <v>27</v>
      </c>
      <c r="H195" s="50">
        <v>0</v>
      </c>
      <c r="I195" s="50">
        <v>0</v>
      </c>
      <c r="J195" s="50">
        <v>0</v>
      </c>
      <c r="K195" s="50">
        <v>24</v>
      </c>
      <c r="L195" s="50">
        <v>0</v>
      </c>
      <c r="M195" s="50">
        <v>0</v>
      </c>
      <c r="N195" s="50">
        <v>0</v>
      </c>
      <c r="O195" s="45">
        <v>38</v>
      </c>
    </row>
    <row r="196" spans="1:15" x14ac:dyDescent="0.2">
      <c r="A196" s="39" t="s">
        <v>172</v>
      </c>
      <c r="B196" s="44">
        <v>119</v>
      </c>
      <c r="C196" s="50">
        <v>1612</v>
      </c>
      <c r="D196" s="50">
        <v>119</v>
      </c>
      <c r="E196" s="50">
        <v>664</v>
      </c>
      <c r="F196" s="50">
        <v>0</v>
      </c>
      <c r="G196" s="50">
        <v>268</v>
      </c>
      <c r="H196" s="50">
        <v>0</v>
      </c>
      <c r="I196" s="50">
        <v>0</v>
      </c>
      <c r="J196" s="50">
        <v>0</v>
      </c>
      <c r="K196" s="50">
        <v>252</v>
      </c>
      <c r="L196" s="50">
        <v>0</v>
      </c>
      <c r="M196" s="50">
        <v>0</v>
      </c>
      <c r="N196" s="50">
        <v>0</v>
      </c>
      <c r="O196" s="45">
        <v>428</v>
      </c>
    </row>
    <row r="197" spans="1:15" x14ac:dyDescent="0.2">
      <c r="A197" s="39" t="s">
        <v>173</v>
      </c>
      <c r="B197" s="44">
        <v>108</v>
      </c>
      <c r="C197" s="50">
        <v>528</v>
      </c>
      <c r="D197" s="50">
        <v>86</v>
      </c>
      <c r="E197" s="50">
        <v>204</v>
      </c>
      <c r="F197" s="50">
        <v>9</v>
      </c>
      <c r="G197" s="50">
        <v>84</v>
      </c>
      <c r="H197" s="50">
        <v>1</v>
      </c>
      <c r="I197" s="50">
        <v>9</v>
      </c>
      <c r="J197" s="50">
        <v>10</v>
      </c>
      <c r="K197" s="50">
        <v>80</v>
      </c>
      <c r="L197" s="50">
        <v>0</v>
      </c>
      <c r="M197" s="50">
        <v>3</v>
      </c>
      <c r="N197" s="50">
        <v>3</v>
      </c>
      <c r="O197" s="45">
        <v>160</v>
      </c>
    </row>
    <row r="198" spans="1:15" x14ac:dyDescent="0.2">
      <c r="A198" s="39" t="s">
        <v>945</v>
      </c>
      <c r="B198" s="44">
        <v>467</v>
      </c>
      <c r="C198" s="50">
        <v>10312</v>
      </c>
      <c r="D198" s="50">
        <v>467</v>
      </c>
      <c r="E198" s="50">
        <v>4842</v>
      </c>
      <c r="F198" s="50">
        <v>0</v>
      </c>
      <c r="G198" s="50">
        <v>1914</v>
      </c>
      <c r="H198" s="50">
        <v>0</v>
      </c>
      <c r="I198" s="50">
        <v>0</v>
      </c>
      <c r="J198" s="50">
        <v>0</v>
      </c>
      <c r="K198" s="50">
        <v>1518</v>
      </c>
      <c r="L198" s="50">
        <v>0</v>
      </c>
      <c r="M198" s="50">
        <v>0</v>
      </c>
      <c r="N198" s="50">
        <v>0</v>
      </c>
      <c r="O198" s="45">
        <v>2038</v>
      </c>
    </row>
    <row r="199" spans="1:15" x14ac:dyDescent="0.2">
      <c r="A199" s="39" t="s">
        <v>1060</v>
      </c>
      <c r="B199" s="44">
        <v>21</v>
      </c>
      <c r="C199" s="50">
        <v>1143</v>
      </c>
      <c r="D199" s="50">
        <v>21</v>
      </c>
      <c r="E199" s="50">
        <v>498</v>
      </c>
      <c r="F199" s="50">
        <v>0</v>
      </c>
      <c r="G199" s="50">
        <v>186</v>
      </c>
      <c r="H199" s="50">
        <v>0</v>
      </c>
      <c r="I199" s="50">
        <v>0</v>
      </c>
      <c r="J199" s="50">
        <v>0</v>
      </c>
      <c r="K199" s="50">
        <v>171</v>
      </c>
      <c r="L199" s="50">
        <v>0</v>
      </c>
      <c r="M199" s="50">
        <v>0</v>
      </c>
      <c r="N199" s="50">
        <v>0</v>
      </c>
      <c r="O199" s="45">
        <v>288</v>
      </c>
    </row>
    <row r="200" spans="1:15" x14ac:dyDescent="0.2">
      <c r="A200" s="39" t="s">
        <v>174</v>
      </c>
      <c r="B200" s="44">
        <v>321</v>
      </c>
      <c r="C200" s="50">
        <v>1545</v>
      </c>
      <c r="D200" s="50">
        <v>103</v>
      </c>
      <c r="E200" s="50">
        <v>595</v>
      </c>
      <c r="F200" s="50">
        <v>35</v>
      </c>
      <c r="G200" s="50">
        <v>270</v>
      </c>
      <c r="H200" s="50">
        <v>0</v>
      </c>
      <c r="I200" s="50">
        <v>93</v>
      </c>
      <c r="J200" s="50">
        <v>93</v>
      </c>
      <c r="K200" s="50">
        <v>295</v>
      </c>
      <c r="L200" s="50">
        <v>0</v>
      </c>
      <c r="M200" s="50">
        <v>90</v>
      </c>
      <c r="N200" s="50">
        <v>90</v>
      </c>
      <c r="O200" s="45">
        <v>385</v>
      </c>
    </row>
    <row r="201" spans="1:15" x14ac:dyDescent="0.2">
      <c r="A201" s="39" t="s">
        <v>947</v>
      </c>
      <c r="B201" s="44">
        <v>1210</v>
      </c>
      <c r="C201" s="50">
        <v>18950</v>
      </c>
      <c r="D201" s="50">
        <v>1206</v>
      </c>
      <c r="E201" s="50">
        <v>7320</v>
      </c>
      <c r="F201" s="50">
        <v>4</v>
      </c>
      <c r="G201" s="50">
        <v>3525</v>
      </c>
      <c r="H201" s="50">
        <v>0</v>
      </c>
      <c r="I201" s="50">
        <v>0</v>
      </c>
      <c r="J201" s="50">
        <v>0</v>
      </c>
      <c r="K201" s="50">
        <v>3340</v>
      </c>
      <c r="L201" s="50">
        <v>0</v>
      </c>
      <c r="M201" s="50">
        <v>0</v>
      </c>
      <c r="N201" s="50">
        <v>0</v>
      </c>
      <c r="O201" s="45">
        <v>4765</v>
      </c>
    </row>
    <row r="202" spans="1:15" x14ac:dyDescent="0.2">
      <c r="A202" s="39" t="s">
        <v>175</v>
      </c>
      <c r="B202" s="44">
        <v>144</v>
      </c>
      <c r="C202" s="50">
        <v>1770</v>
      </c>
      <c r="D202" s="50">
        <v>10</v>
      </c>
      <c r="E202" s="50">
        <v>1044</v>
      </c>
      <c r="F202" s="50">
        <v>27</v>
      </c>
      <c r="G202" s="50">
        <v>246</v>
      </c>
      <c r="H202" s="50">
        <v>2</v>
      </c>
      <c r="I202" s="50">
        <v>65</v>
      </c>
      <c r="J202" s="50">
        <v>67</v>
      </c>
      <c r="K202" s="50">
        <v>240</v>
      </c>
      <c r="L202" s="50">
        <v>1</v>
      </c>
      <c r="M202" s="50">
        <v>39</v>
      </c>
      <c r="N202" s="50">
        <v>40</v>
      </c>
      <c r="O202" s="45">
        <v>240</v>
      </c>
    </row>
    <row r="203" spans="1:15" x14ac:dyDescent="0.2">
      <c r="A203" s="39" t="s">
        <v>176</v>
      </c>
      <c r="B203" s="44">
        <v>91</v>
      </c>
      <c r="C203" s="50">
        <v>2245</v>
      </c>
      <c r="D203" s="50">
        <v>5</v>
      </c>
      <c r="E203" s="50">
        <v>950</v>
      </c>
      <c r="F203" s="50">
        <v>3</v>
      </c>
      <c r="G203" s="50">
        <v>415</v>
      </c>
      <c r="H203" s="50">
        <v>0</v>
      </c>
      <c r="I203" s="50">
        <v>37</v>
      </c>
      <c r="J203" s="50">
        <v>37</v>
      </c>
      <c r="K203" s="50">
        <v>360</v>
      </c>
      <c r="L203" s="50">
        <v>0</v>
      </c>
      <c r="M203" s="50">
        <v>46</v>
      </c>
      <c r="N203" s="50">
        <v>46</v>
      </c>
      <c r="O203" s="45">
        <v>520</v>
      </c>
    </row>
    <row r="204" spans="1:15" x14ac:dyDescent="0.2">
      <c r="A204" s="39" t="s">
        <v>178</v>
      </c>
      <c r="B204" s="44">
        <v>1360</v>
      </c>
      <c r="C204" s="50">
        <v>10916</v>
      </c>
      <c r="D204" s="50">
        <v>826</v>
      </c>
      <c r="E204" s="50">
        <v>3680</v>
      </c>
      <c r="F204" s="50">
        <v>439</v>
      </c>
      <c r="G204" s="50">
        <v>1984</v>
      </c>
      <c r="H204" s="50">
        <v>12</v>
      </c>
      <c r="I204" s="50">
        <v>31</v>
      </c>
      <c r="J204" s="50">
        <v>43</v>
      </c>
      <c r="K204" s="50">
        <v>1896</v>
      </c>
      <c r="L204" s="50">
        <v>0</v>
      </c>
      <c r="M204" s="50">
        <v>52</v>
      </c>
      <c r="N204" s="50">
        <v>52</v>
      </c>
      <c r="O204" s="45">
        <v>3356</v>
      </c>
    </row>
    <row r="205" spans="1:15" x14ac:dyDescent="0.2">
      <c r="A205" s="39" t="s">
        <v>948</v>
      </c>
      <c r="B205" s="44">
        <v>108</v>
      </c>
      <c r="C205" s="50">
        <v>2046</v>
      </c>
      <c r="D205" s="50">
        <v>103</v>
      </c>
      <c r="E205" s="50">
        <v>870</v>
      </c>
      <c r="F205" s="50">
        <v>0</v>
      </c>
      <c r="G205" s="50">
        <v>326</v>
      </c>
      <c r="H205" s="50">
        <v>0</v>
      </c>
      <c r="I205" s="50">
        <v>5</v>
      </c>
      <c r="J205" s="50">
        <v>5</v>
      </c>
      <c r="K205" s="50">
        <v>356</v>
      </c>
      <c r="L205" s="50">
        <v>0</v>
      </c>
      <c r="M205" s="50">
        <v>0</v>
      </c>
      <c r="N205" s="50">
        <v>0</v>
      </c>
      <c r="O205" s="45">
        <v>494</v>
      </c>
    </row>
    <row r="206" spans="1:15" x14ac:dyDescent="0.2">
      <c r="A206" s="39" t="s">
        <v>1135</v>
      </c>
      <c r="B206" s="44">
        <v>290</v>
      </c>
      <c r="C206" s="50">
        <v>1931</v>
      </c>
      <c r="D206" s="50">
        <v>211</v>
      </c>
      <c r="E206" s="50">
        <v>770</v>
      </c>
      <c r="F206" s="50">
        <v>0</v>
      </c>
      <c r="G206" s="50">
        <v>333</v>
      </c>
      <c r="H206" s="50">
        <v>0</v>
      </c>
      <c r="I206" s="50">
        <v>27</v>
      </c>
      <c r="J206" s="50">
        <v>27</v>
      </c>
      <c r="K206" s="50">
        <v>331</v>
      </c>
      <c r="L206" s="50">
        <v>0</v>
      </c>
      <c r="M206" s="50">
        <v>52</v>
      </c>
      <c r="N206" s="50">
        <v>52</v>
      </c>
      <c r="O206" s="45">
        <v>497</v>
      </c>
    </row>
    <row r="207" spans="1:15" x14ac:dyDescent="0.2">
      <c r="A207" s="39" t="s">
        <v>179</v>
      </c>
      <c r="B207" s="44">
        <v>57</v>
      </c>
      <c r="C207" s="50">
        <v>188</v>
      </c>
      <c r="D207" s="50">
        <v>17</v>
      </c>
      <c r="E207" s="50">
        <v>80</v>
      </c>
      <c r="F207" s="50">
        <v>34</v>
      </c>
      <c r="G207" s="50">
        <v>32</v>
      </c>
      <c r="H207" s="50">
        <v>6</v>
      </c>
      <c r="I207" s="50">
        <v>0</v>
      </c>
      <c r="J207" s="50">
        <v>6</v>
      </c>
      <c r="K207" s="50">
        <v>28</v>
      </c>
      <c r="L207" s="50">
        <v>0</v>
      </c>
      <c r="M207" s="50">
        <v>0</v>
      </c>
      <c r="N207" s="50">
        <v>0</v>
      </c>
      <c r="O207" s="45">
        <v>48</v>
      </c>
    </row>
    <row r="208" spans="1:15" x14ac:dyDescent="0.2">
      <c r="A208" s="39" t="s">
        <v>180</v>
      </c>
      <c r="B208" s="44">
        <v>48</v>
      </c>
      <c r="C208" s="50">
        <v>1581</v>
      </c>
      <c r="D208" s="50">
        <v>4</v>
      </c>
      <c r="E208" s="50">
        <v>660</v>
      </c>
      <c r="F208" s="50">
        <v>44</v>
      </c>
      <c r="G208" s="50">
        <v>285</v>
      </c>
      <c r="H208" s="50">
        <v>0</v>
      </c>
      <c r="I208" s="50">
        <v>0</v>
      </c>
      <c r="J208" s="50">
        <v>0</v>
      </c>
      <c r="K208" s="50">
        <v>255</v>
      </c>
      <c r="L208" s="50">
        <v>0</v>
      </c>
      <c r="M208" s="50">
        <v>0</v>
      </c>
      <c r="N208" s="50">
        <v>0</v>
      </c>
      <c r="O208" s="45">
        <v>381</v>
      </c>
    </row>
    <row r="209" spans="1:15" x14ac:dyDescent="0.2">
      <c r="A209" s="39" t="s">
        <v>181</v>
      </c>
      <c r="B209" s="44">
        <v>1650</v>
      </c>
      <c r="C209" s="50">
        <v>28192</v>
      </c>
      <c r="D209" s="50">
        <v>1329</v>
      </c>
      <c r="E209" s="50">
        <v>12156</v>
      </c>
      <c r="F209" s="50">
        <v>0</v>
      </c>
      <c r="G209" s="50">
        <v>4680</v>
      </c>
      <c r="H209" s="50">
        <v>0</v>
      </c>
      <c r="I209" s="50">
        <v>26</v>
      </c>
      <c r="J209" s="50">
        <v>26</v>
      </c>
      <c r="K209" s="50">
        <v>4264</v>
      </c>
      <c r="L209" s="50">
        <v>0</v>
      </c>
      <c r="M209" s="50">
        <v>295</v>
      </c>
      <c r="N209" s="50">
        <v>295</v>
      </c>
      <c r="O209" s="45">
        <v>7092</v>
      </c>
    </row>
    <row r="210" spans="1:15" x14ac:dyDescent="0.2">
      <c r="A210" s="39" t="s">
        <v>1061</v>
      </c>
      <c r="B210" s="44">
        <v>12</v>
      </c>
      <c r="C210" s="50">
        <v>243</v>
      </c>
      <c r="D210" s="50">
        <v>11</v>
      </c>
      <c r="E210" s="50">
        <v>59</v>
      </c>
      <c r="F210" s="50">
        <v>1</v>
      </c>
      <c r="G210" s="50">
        <v>55</v>
      </c>
      <c r="H210" s="50">
        <v>0</v>
      </c>
      <c r="I210" s="50">
        <v>0</v>
      </c>
      <c r="J210" s="50">
        <v>0</v>
      </c>
      <c r="K210" s="50">
        <v>46</v>
      </c>
      <c r="L210" s="50">
        <v>0</v>
      </c>
      <c r="M210" s="50">
        <v>0</v>
      </c>
      <c r="N210" s="50">
        <v>0</v>
      </c>
      <c r="O210" s="45">
        <v>83</v>
      </c>
    </row>
    <row r="211" spans="1:15" x14ac:dyDescent="0.2">
      <c r="A211" s="39" t="s">
        <v>1062</v>
      </c>
      <c r="B211" s="44">
        <v>5</v>
      </c>
      <c r="C211" s="50">
        <v>61</v>
      </c>
      <c r="D211" s="50">
        <v>5</v>
      </c>
      <c r="E211" s="50">
        <v>26</v>
      </c>
      <c r="F211" s="50">
        <v>0</v>
      </c>
      <c r="G211" s="50">
        <v>11</v>
      </c>
      <c r="H211" s="50">
        <v>0</v>
      </c>
      <c r="I211" s="50">
        <v>0</v>
      </c>
      <c r="J211" s="50">
        <v>0</v>
      </c>
      <c r="K211" s="50">
        <v>10</v>
      </c>
      <c r="L211" s="50">
        <v>0</v>
      </c>
      <c r="M211" s="50">
        <v>0</v>
      </c>
      <c r="N211" s="50">
        <v>0</v>
      </c>
      <c r="O211" s="45">
        <v>14</v>
      </c>
    </row>
    <row r="212" spans="1:15" x14ac:dyDescent="0.2">
      <c r="A212" s="39" t="s">
        <v>951</v>
      </c>
      <c r="B212" s="44">
        <v>389</v>
      </c>
      <c r="C212" s="50">
        <v>1431</v>
      </c>
      <c r="D212" s="50">
        <v>368</v>
      </c>
      <c r="E212" s="50">
        <v>291</v>
      </c>
      <c r="F212" s="50">
        <v>1</v>
      </c>
      <c r="G212" s="50">
        <v>336</v>
      </c>
      <c r="H212" s="50">
        <v>0</v>
      </c>
      <c r="I212" s="50">
        <v>18</v>
      </c>
      <c r="J212" s="50">
        <v>18</v>
      </c>
      <c r="K212" s="50">
        <v>297</v>
      </c>
      <c r="L212" s="50">
        <v>0</v>
      </c>
      <c r="M212" s="50">
        <v>2</v>
      </c>
      <c r="N212" s="50">
        <v>2</v>
      </c>
      <c r="O212" s="45">
        <v>507</v>
      </c>
    </row>
    <row r="213" spans="1:15" x14ac:dyDescent="0.2">
      <c r="A213" s="39" t="s">
        <v>1063</v>
      </c>
      <c r="B213" s="44">
        <v>13</v>
      </c>
      <c r="C213" s="50">
        <v>121</v>
      </c>
      <c r="D213" s="50">
        <v>4</v>
      </c>
      <c r="E213" s="50">
        <v>15</v>
      </c>
      <c r="F213" s="50">
        <v>2</v>
      </c>
      <c r="G213" s="50">
        <v>32</v>
      </c>
      <c r="H213" s="50">
        <v>0</v>
      </c>
      <c r="I213" s="50">
        <v>2</v>
      </c>
      <c r="J213" s="50">
        <v>2</v>
      </c>
      <c r="K213" s="50">
        <v>28</v>
      </c>
      <c r="L213" s="50">
        <v>0</v>
      </c>
      <c r="M213" s="50">
        <v>5</v>
      </c>
      <c r="N213" s="50">
        <v>5</v>
      </c>
      <c r="O213" s="45">
        <v>46</v>
      </c>
    </row>
    <row r="214" spans="1:15" x14ac:dyDescent="0.2">
      <c r="A214" s="39" t="s">
        <v>5</v>
      </c>
      <c r="B214" s="44">
        <v>59839</v>
      </c>
      <c r="C214" s="50">
        <v>328008</v>
      </c>
      <c r="D214" s="50">
        <v>54151</v>
      </c>
      <c r="E214" s="50">
        <v>141648</v>
      </c>
      <c r="F214" s="50">
        <v>262</v>
      </c>
      <c r="G214" s="50">
        <v>54912</v>
      </c>
      <c r="H214" s="50">
        <v>0</v>
      </c>
      <c r="I214" s="50">
        <v>2262</v>
      </c>
      <c r="J214" s="50">
        <v>2262</v>
      </c>
      <c r="K214" s="50">
        <v>49740</v>
      </c>
      <c r="L214" s="50">
        <v>0</v>
      </c>
      <c r="M214" s="50">
        <v>3164</v>
      </c>
      <c r="N214" s="50">
        <v>3164</v>
      </c>
      <c r="O214" s="45">
        <v>81708</v>
      </c>
    </row>
    <row r="215" spans="1:15" x14ac:dyDescent="0.2">
      <c r="A215" s="39" t="s">
        <v>182</v>
      </c>
      <c r="B215" s="44">
        <v>4233</v>
      </c>
      <c r="C215" s="50">
        <v>109944</v>
      </c>
      <c r="D215" s="50">
        <v>3545</v>
      </c>
      <c r="E215" s="50">
        <v>43376</v>
      </c>
      <c r="F215" s="50">
        <v>0</v>
      </c>
      <c r="G215" s="50">
        <v>19752</v>
      </c>
      <c r="H215" s="50">
        <v>0</v>
      </c>
      <c r="I215" s="50">
        <v>108</v>
      </c>
      <c r="J215" s="50">
        <v>108</v>
      </c>
      <c r="K215" s="50">
        <v>17148</v>
      </c>
      <c r="L215" s="50">
        <v>0</v>
      </c>
      <c r="M215" s="50">
        <v>580</v>
      </c>
      <c r="N215" s="50">
        <v>580</v>
      </c>
      <c r="O215" s="45">
        <v>29668</v>
      </c>
    </row>
    <row r="216" spans="1:15" x14ac:dyDescent="0.2">
      <c r="A216" s="39" t="s">
        <v>952</v>
      </c>
      <c r="B216" s="44">
        <v>286</v>
      </c>
      <c r="C216" s="50">
        <v>4780</v>
      </c>
      <c r="D216" s="50">
        <v>217</v>
      </c>
      <c r="E216" s="50">
        <v>2098</v>
      </c>
      <c r="F216" s="50">
        <v>7</v>
      </c>
      <c r="G216" s="50">
        <v>612</v>
      </c>
      <c r="H216" s="50">
        <v>0</v>
      </c>
      <c r="I216" s="50">
        <v>21</v>
      </c>
      <c r="J216" s="50">
        <v>21</v>
      </c>
      <c r="K216" s="50">
        <v>862</v>
      </c>
      <c r="L216" s="50">
        <v>0</v>
      </c>
      <c r="M216" s="50">
        <v>41</v>
      </c>
      <c r="N216" s="50">
        <v>41</v>
      </c>
      <c r="O216" s="45">
        <v>1208</v>
      </c>
    </row>
    <row r="217" spans="1:15" x14ac:dyDescent="0.2">
      <c r="A217" s="39" t="s">
        <v>183</v>
      </c>
      <c r="B217" s="44">
        <v>80</v>
      </c>
      <c r="C217" s="50">
        <v>2476</v>
      </c>
      <c r="D217" s="50">
        <v>69</v>
      </c>
      <c r="E217" s="50">
        <v>696</v>
      </c>
      <c r="F217" s="50">
        <v>9</v>
      </c>
      <c r="G217" s="50">
        <v>528</v>
      </c>
      <c r="H217" s="50">
        <v>0</v>
      </c>
      <c r="I217" s="50">
        <v>2</v>
      </c>
      <c r="J217" s="50">
        <v>2</v>
      </c>
      <c r="K217" s="50">
        <v>448</v>
      </c>
      <c r="L217" s="50">
        <v>0</v>
      </c>
      <c r="M217" s="50">
        <v>0</v>
      </c>
      <c r="N217" s="50">
        <v>0</v>
      </c>
      <c r="O217" s="45">
        <v>804</v>
      </c>
    </row>
    <row r="218" spans="1:15" x14ac:dyDescent="0.2">
      <c r="A218" s="39" t="s">
        <v>76</v>
      </c>
      <c r="B218" s="44">
        <v>519</v>
      </c>
      <c r="C218" s="50">
        <v>24396</v>
      </c>
      <c r="D218" s="50">
        <v>6</v>
      </c>
      <c r="E218" s="50">
        <v>10400</v>
      </c>
      <c r="F218" s="50">
        <v>181</v>
      </c>
      <c r="G218" s="50">
        <v>4364</v>
      </c>
      <c r="H218" s="50">
        <v>56</v>
      </c>
      <c r="I218" s="50">
        <v>253</v>
      </c>
      <c r="J218" s="50">
        <v>309</v>
      </c>
      <c r="K218" s="50">
        <v>4224</v>
      </c>
      <c r="L218" s="50">
        <v>6</v>
      </c>
      <c r="M218" s="50">
        <v>17</v>
      </c>
      <c r="N218" s="50">
        <v>23</v>
      </c>
      <c r="O218" s="45">
        <v>5408</v>
      </c>
    </row>
    <row r="219" spans="1:15" x14ac:dyDescent="0.2">
      <c r="A219" s="39" t="s">
        <v>184</v>
      </c>
      <c r="B219" s="44">
        <v>179</v>
      </c>
      <c r="C219" s="50">
        <v>17046</v>
      </c>
      <c r="D219" s="50">
        <v>148</v>
      </c>
      <c r="E219" s="50">
        <v>7194</v>
      </c>
      <c r="F219" s="50">
        <v>0</v>
      </c>
      <c r="G219" s="50">
        <v>3045</v>
      </c>
      <c r="H219" s="50">
        <v>11</v>
      </c>
      <c r="I219" s="50">
        <v>20</v>
      </c>
      <c r="J219" s="50">
        <v>31</v>
      </c>
      <c r="K219" s="50">
        <v>2952</v>
      </c>
      <c r="L219" s="50">
        <v>0</v>
      </c>
      <c r="M219" s="50">
        <v>0</v>
      </c>
      <c r="N219" s="50">
        <v>0</v>
      </c>
      <c r="O219" s="45">
        <v>3855</v>
      </c>
    </row>
    <row r="220" spans="1:15" x14ac:dyDescent="0.2">
      <c r="A220" s="39" t="s">
        <v>185</v>
      </c>
      <c r="B220" s="44">
        <v>49</v>
      </c>
      <c r="C220" s="50">
        <v>8</v>
      </c>
      <c r="D220" s="50">
        <v>49</v>
      </c>
      <c r="E220" s="50">
        <v>0</v>
      </c>
      <c r="F220" s="50">
        <v>0</v>
      </c>
      <c r="G220" s="50">
        <v>0</v>
      </c>
      <c r="H220" s="50">
        <v>0</v>
      </c>
      <c r="I220" s="50">
        <v>0</v>
      </c>
      <c r="J220" s="50">
        <v>0</v>
      </c>
      <c r="K220" s="50">
        <v>4</v>
      </c>
      <c r="L220" s="50">
        <v>0</v>
      </c>
      <c r="M220" s="50">
        <v>0</v>
      </c>
      <c r="N220" s="50">
        <v>0</v>
      </c>
      <c r="O220" s="45">
        <v>4</v>
      </c>
    </row>
    <row r="221" spans="1:15" x14ac:dyDescent="0.2">
      <c r="A221" s="39" t="s">
        <v>186</v>
      </c>
      <c r="B221" s="44">
        <v>71</v>
      </c>
      <c r="C221" s="50">
        <v>296</v>
      </c>
      <c r="D221" s="50">
        <v>71</v>
      </c>
      <c r="E221" s="50">
        <v>124</v>
      </c>
      <c r="F221" s="50">
        <v>0</v>
      </c>
      <c r="G221" s="50">
        <v>56</v>
      </c>
      <c r="H221" s="50">
        <v>0</v>
      </c>
      <c r="I221" s="50">
        <v>0</v>
      </c>
      <c r="J221" s="50">
        <v>0</v>
      </c>
      <c r="K221" s="50">
        <v>48</v>
      </c>
      <c r="L221" s="50">
        <v>0</v>
      </c>
      <c r="M221" s="50">
        <v>0</v>
      </c>
      <c r="N221" s="50">
        <v>0</v>
      </c>
      <c r="O221" s="45">
        <v>68</v>
      </c>
    </row>
    <row r="222" spans="1:15" x14ac:dyDescent="0.2">
      <c r="A222" s="39" t="s">
        <v>1122</v>
      </c>
      <c r="B222" s="44">
        <v>81</v>
      </c>
      <c r="C222" s="50">
        <v>38</v>
      </c>
      <c r="D222" s="50">
        <v>81</v>
      </c>
      <c r="E222" s="50">
        <v>15</v>
      </c>
      <c r="F222" s="50">
        <v>0</v>
      </c>
      <c r="G222" s="50">
        <v>7</v>
      </c>
      <c r="H222" s="50">
        <v>0</v>
      </c>
      <c r="I222" s="50">
        <v>0</v>
      </c>
      <c r="J222" s="50">
        <v>0</v>
      </c>
      <c r="K222" s="50">
        <v>6</v>
      </c>
      <c r="L222" s="50">
        <v>0</v>
      </c>
      <c r="M222" s="50">
        <v>0</v>
      </c>
      <c r="N222" s="50">
        <v>0</v>
      </c>
      <c r="O222" s="45">
        <v>10</v>
      </c>
    </row>
    <row r="223" spans="1:15" x14ac:dyDescent="0.2">
      <c r="A223" s="39" t="s">
        <v>188</v>
      </c>
      <c r="B223" s="44">
        <v>145</v>
      </c>
      <c r="C223" s="50">
        <v>740</v>
      </c>
      <c r="D223" s="50">
        <v>99</v>
      </c>
      <c r="E223" s="50">
        <v>244</v>
      </c>
      <c r="F223" s="50">
        <v>16</v>
      </c>
      <c r="G223" s="50">
        <v>148</v>
      </c>
      <c r="H223" s="50">
        <v>12</v>
      </c>
      <c r="I223" s="50">
        <v>7</v>
      </c>
      <c r="J223" s="50">
        <v>19</v>
      </c>
      <c r="K223" s="50">
        <v>128</v>
      </c>
      <c r="L223" s="50">
        <v>4</v>
      </c>
      <c r="M223" s="50">
        <v>7</v>
      </c>
      <c r="N223" s="50">
        <v>11</v>
      </c>
      <c r="O223" s="45">
        <v>220</v>
      </c>
    </row>
    <row r="224" spans="1:15" x14ac:dyDescent="0.2">
      <c r="A224" s="39" t="s">
        <v>1064</v>
      </c>
      <c r="B224" s="44">
        <v>217</v>
      </c>
      <c r="C224" s="50">
        <v>1308</v>
      </c>
      <c r="D224" s="50">
        <v>22</v>
      </c>
      <c r="E224" s="50">
        <v>548</v>
      </c>
      <c r="F224" s="50">
        <v>147</v>
      </c>
      <c r="G224" s="50">
        <v>239</v>
      </c>
      <c r="H224" s="50">
        <v>5</v>
      </c>
      <c r="I224" s="50">
        <v>1</v>
      </c>
      <c r="J224" s="50">
        <v>6</v>
      </c>
      <c r="K224" s="50">
        <v>206</v>
      </c>
      <c r="L224" s="50">
        <v>41</v>
      </c>
      <c r="M224" s="50">
        <v>1</v>
      </c>
      <c r="N224" s="50">
        <v>42</v>
      </c>
      <c r="O224" s="45">
        <v>315</v>
      </c>
    </row>
    <row r="225" spans="1:15" x14ac:dyDescent="0.2">
      <c r="A225" s="39" t="s">
        <v>189</v>
      </c>
      <c r="B225" s="44">
        <v>187</v>
      </c>
      <c r="C225" s="50">
        <v>3980</v>
      </c>
      <c r="D225" s="50">
        <v>61</v>
      </c>
      <c r="E225" s="50">
        <v>1680</v>
      </c>
      <c r="F225" s="50">
        <v>126</v>
      </c>
      <c r="G225" s="50">
        <v>720</v>
      </c>
      <c r="H225" s="50">
        <v>0</v>
      </c>
      <c r="I225" s="50">
        <v>0</v>
      </c>
      <c r="J225" s="50">
        <v>0</v>
      </c>
      <c r="K225" s="50">
        <v>520</v>
      </c>
      <c r="L225" s="50">
        <v>0</v>
      </c>
      <c r="M225" s="50">
        <v>0</v>
      </c>
      <c r="N225" s="50">
        <v>0</v>
      </c>
      <c r="O225" s="45">
        <v>1060</v>
      </c>
    </row>
    <row r="226" spans="1:15" x14ac:dyDescent="0.2">
      <c r="A226" s="39" t="s">
        <v>1019</v>
      </c>
      <c r="B226" s="44">
        <v>45</v>
      </c>
      <c r="C226" s="50">
        <v>938</v>
      </c>
      <c r="D226" s="50">
        <v>44</v>
      </c>
      <c r="E226" s="50">
        <v>390</v>
      </c>
      <c r="F226" s="50">
        <v>1</v>
      </c>
      <c r="G226" s="50">
        <v>156</v>
      </c>
      <c r="H226" s="50">
        <v>0</v>
      </c>
      <c r="I226" s="50">
        <v>0</v>
      </c>
      <c r="J226" s="50">
        <v>0</v>
      </c>
      <c r="K226" s="50">
        <v>144</v>
      </c>
      <c r="L226" s="50">
        <v>0</v>
      </c>
      <c r="M226" s="50">
        <v>0</v>
      </c>
      <c r="N226" s="50">
        <v>0</v>
      </c>
      <c r="O226" s="45">
        <v>248</v>
      </c>
    </row>
    <row r="227" spans="1:15" x14ac:dyDescent="0.2">
      <c r="A227" s="39" t="s">
        <v>1142</v>
      </c>
      <c r="B227" s="44">
        <v>1</v>
      </c>
      <c r="C227" s="50">
        <v>72</v>
      </c>
      <c r="D227" s="50">
        <v>1</v>
      </c>
      <c r="E227" s="50">
        <v>39</v>
      </c>
      <c r="F227" s="50">
        <v>0</v>
      </c>
      <c r="G227" s="50">
        <v>13</v>
      </c>
      <c r="H227" s="50">
        <v>0</v>
      </c>
      <c r="I227" s="50">
        <v>0</v>
      </c>
      <c r="J227" s="50">
        <v>0</v>
      </c>
      <c r="K227" s="50">
        <v>8</v>
      </c>
      <c r="L227" s="50">
        <v>0</v>
      </c>
      <c r="M227" s="50">
        <v>0</v>
      </c>
      <c r="N227" s="50">
        <v>0</v>
      </c>
      <c r="O227" s="45">
        <v>12</v>
      </c>
    </row>
    <row r="228" spans="1:15" x14ac:dyDescent="0.2">
      <c r="A228" s="39" t="s">
        <v>191</v>
      </c>
      <c r="B228" s="44">
        <v>19</v>
      </c>
      <c r="C228" s="50">
        <v>805</v>
      </c>
      <c r="D228" s="50">
        <v>0</v>
      </c>
      <c r="E228" s="50">
        <v>318</v>
      </c>
      <c r="F228" s="50">
        <v>7</v>
      </c>
      <c r="G228" s="50">
        <v>141</v>
      </c>
      <c r="H228" s="50">
        <v>6</v>
      </c>
      <c r="I228" s="50">
        <v>0</v>
      </c>
      <c r="J228" s="50">
        <v>6</v>
      </c>
      <c r="K228" s="50">
        <v>158</v>
      </c>
      <c r="L228" s="50">
        <v>6</v>
      </c>
      <c r="M228" s="50">
        <v>0</v>
      </c>
      <c r="N228" s="50">
        <v>6</v>
      </c>
      <c r="O228" s="45">
        <v>188</v>
      </c>
    </row>
    <row r="229" spans="1:15" x14ac:dyDescent="0.2">
      <c r="A229" s="39" t="s">
        <v>192</v>
      </c>
      <c r="B229" s="44">
        <v>108</v>
      </c>
      <c r="C229" s="50">
        <v>168</v>
      </c>
      <c r="D229" s="50">
        <v>52</v>
      </c>
      <c r="E229" s="50">
        <v>74</v>
      </c>
      <c r="F229" s="50">
        <v>56</v>
      </c>
      <c r="G229" s="50">
        <v>27</v>
      </c>
      <c r="H229" s="50">
        <v>0</v>
      </c>
      <c r="I229" s="50">
        <v>0</v>
      </c>
      <c r="J229" s="50">
        <v>0</v>
      </c>
      <c r="K229" s="50">
        <v>27</v>
      </c>
      <c r="L229" s="50">
        <v>0</v>
      </c>
      <c r="M229" s="50">
        <v>0</v>
      </c>
      <c r="N229" s="50">
        <v>0</v>
      </c>
      <c r="O229" s="45">
        <v>40</v>
      </c>
    </row>
    <row r="230" spans="1:15" x14ac:dyDescent="0.2">
      <c r="A230" s="39" t="s">
        <v>193</v>
      </c>
      <c r="B230" s="44">
        <v>1985</v>
      </c>
      <c r="C230" s="50">
        <v>24980</v>
      </c>
      <c r="D230" s="50">
        <v>1259</v>
      </c>
      <c r="E230" s="50">
        <v>10440</v>
      </c>
      <c r="F230" s="50">
        <v>703</v>
      </c>
      <c r="G230" s="50">
        <v>4560</v>
      </c>
      <c r="H230" s="50">
        <v>12</v>
      </c>
      <c r="I230" s="50">
        <v>0</v>
      </c>
      <c r="J230" s="50">
        <v>12</v>
      </c>
      <c r="K230" s="50">
        <v>4028</v>
      </c>
      <c r="L230" s="50">
        <v>11</v>
      </c>
      <c r="M230" s="50">
        <v>0</v>
      </c>
      <c r="N230" s="50">
        <v>11</v>
      </c>
      <c r="O230" s="45">
        <v>5952</v>
      </c>
    </row>
    <row r="231" spans="1:15" x14ac:dyDescent="0.2">
      <c r="A231" s="39" t="s">
        <v>954</v>
      </c>
      <c r="B231" s="44">
        <v>920</v>
      </c>
      <c r="C231" s="50">
        <v>1965</v>
      </c>
      <c r="D231" s="50">
        <v>749</v>
      </c>
      <c r="E231" s="50">
        <v>450</v>
      </c>
      <c r="F231" s="50">
        <v>1</v>
      </c>
      <c r="G231" s="50">
        <v>429</v>
      </c>
      <c r="H231" s="50">
        <v>10</v>
      </c>
      <c r="I231" s="50">
        <v>22</v>
      </c>
      <c r="J231" s="50">
        <v>32</v>
      </c>
      <c r="K231" s="50">
        <v>387</v>
      </c>
      <c r="L231" s="50">
        <v>12</v>
      </c>
      <c r="M231" s="50">
        <v>126</v>
      </c>
      <c r="N231" s="50">
        <v>138</v>
      </c>
      <c r="O231" s="45">
        <v>699</v>
      </c>
    </row>
    <row r="232" spans="1:15" x14ac:dyDescent="0.2">
      <c r="A232" s="39" t="s">
        <v>949</v>
      </c>
      <c r="B232" s="44">
        <v>227</v>
      </c>
      <c r="C232" s="50">
        <v>4456</v>
      </c>
      <c r="D232" s="50">
        <v>82</v>
      </c>
      <c r="E232" s="50">
        <v>1885</v>
      </c>
      <c r="F232" s="50">
        <v>145</v>
      </c>
      <c r="G232" s="50">
        <v>711</v>
      </c>
      <c r="H232" s="50">
        <v>0</v>
      </c>
      <c r="I232" s="50">
        <v>0</v>
      </c>
      <c r="J232" s="50">
        <v>0</v>
      </c>
      <c r="K232" s="50">
        <v>775</v>
      </c>
      <c r="L232" s="50">
        <v>0</v>
      </c>
      <c r="M232" s="50">
        <v>0</v>
      </c>
      <c r="N232" s="50">
        <v>0</v>
      </c>
      <c r="O232" s="45">
        <v>1085</v>
      </c>
    </row>
    <row r="233" spans="1:15" x14ac:dyDescent="0.2">
      <c r="A233" s="39" t="s">
        <v>1005</v>
      </c>
      <c r="B233" s="44">
        <v>344</v>
      </c>
      <c r="C233" s="50">
        <v>8912</v>
      </c>
      <c r="D233" s="50">
        <v>255</v>
      </c>
      <c r="E233" s="50">
        <v>3770</v>
      </c>
      <c r="F233" s="50">
        <v>89</v>
      </c>
      <c r="G233" s="50">
        <v>1422</v>
      </c>
      <c r="H233" s="50">
        <v>0</v>
      </c>
      <c r="I233" s="50">
        <v>0</v>
      </c>
      <c r="J233" s="50">
        <v>0</v>
      </c>
      <c r="K233" s="50">
        <v>1550</v>
      </c>
      <c r="L233" s="50">
        <v>0</v>
      </c>
      <c r="M233" s="50">
        <v>0</v>
      </c>
      <c r="N233" s="50">
        <v>0</v>
      </c>
      <c r="O233" s="45">
        <v>2170</v>
      </c>
    </row>
    <row r="234" spans="1:15" x14ac:dyDescent="0.2">
      <c r="A234" s="39" t="s">
        <v>194</v>
      </c>
      <c r="B234" s="44">
        <v>67</v>
      </c>
      <c r="C234" s="50">
        <v>516</v>
      </c>
      <c r="D234" s="50">
        <v>18</v>
      </c>
      <c r="E234" s="50">
        <v>152</v>
      </c>
      <c r="F234" s="50">
        <v>11</v>
      </c>
      <c r="G234" s="50">
        <v>104</v>
      </c>
      <c r="H234" s="50">
        <v>20</v>
      </c>
      <c r="I234" s="50">
        <v>0</v>
      </c>
      <c r="J234" s="50">
        <v>20</v>
      </c>
      <c r="K234" s="50">
        <v>96</v>
      </c>
      <c r="L234" s="50">
        <v>17</v>
      </c>
      <c r="M234" s="50">
        <v>1</v>
      </c>
      <c r="N234" s="50">
        <v>18</v>
      </c>
      <c r="O234" s="45">
        <v>164</v>
      </c>
    </row>
    <row r="235" spans="1:15" x14ac:dyDescent="0.2">
      <c r="A235" s="39" t="s">
        <v>955</v>
      </c>
      <c r="B235" s="44">
        <v>3</v>
      </c>
      <c r="C235" s="50">
        <v>1326</v>
      </c>
      <c r="D235" s="50">
        <v>3</v>
      </c>
      <c r="E235" s="50">
        <v>514</v>
      </c>
      <c r="F235" s="50">
        <v>0</v>
      </c>
      <c r="G235" s="50">
        <v>224</v>
      </c>
      <c r="H235" s="50">
        <v>0</v>
      </c>
      <c r="I235" s="50">
        <v>0</v>
      </c>
      <c r="J235" s="50">
        <v>0</v>
      </c>
      <c r="K235" s="50">
        <v>202</v>
      </c>
      <c r="L235" s="50">
        <v>0</v>
      </c>
      <c r="M235" s="50">
        <v>0</v>
      </c>
      <c r="N235" s="50">
        <v>0</v>
      </c>
      <c r="O235" s="45">
        <v>386</v>
      </c>
    </row>
    <row r="236" spans="1:15" x14ac:dyDescent="0.2">
      <c r="A236" s="39" t="s">
        <v>195</v>
      </c>
      <c r="B236" s="44">
        <v>1304</v>
      </c>
      <c r="C236" s="50">
        <v>13160</v>
      </c>
      <c r="D236" s="50">
        <v>1304</v>
      </c>
      <c r="E236" s="50">
        <v>4604</v>
      </c>
      <c r="F236" s="50">
        <v>0</v>
      </c>
      <c r="G236" s="50">
        <v>2260</v>
      </c>
      <c r="H236" s="50">
        <v>0</v>
      </c>
      <c r="I236" s="50">
        <v>0</v>
      </c>
      <c r="J236" s="50">
        <v>0</v>
      </c>
      <c r="K236" s="50">
        <v>2280</v>
      </c>
      <c r="L236" s="50">
        <v>0</v>
      </c>
      <c r="M236" s="50">
        <v>0</v>
      </c>
      <c r="N236" s="50">
        <v>0</v>
      </c>
      <c r="O236" s="45">
        <v>4016</v>
      </c>
    </row>
    <row r="237" spans="1:15" x14ac:dyDescent="0.2">
      <c r="A237" s="39" t="s">
        <v>196</v>
      </c>
      <c r="B237" s="44">
        <v>862</v>
      </c>
      <c r="C237" s="50">
        <v>708</v>
      </c>
      <c r="D237" s="50">
        <v>805</v>
      </c>
      <c r="E237" s="50">
        <v>292</v>
      </c>
      <c r="F237" s="50">
        <v>16</v>
      </c>
      <c r="G237" s="50">
        <v>132</v>
      </c>
      <c r="H237" s="50">
        <v>0</v>
      </c>
      <c r="I237" s="50">
        <v>28</v>
      </c>
      <c r="J237" s="50">
        <v>28</v>
      </c>
      <c r="K237" s="50">
        <v>116</v>
      </c>
      <c r="L237" s="50">
        <v>0</v>
      </c>
      <c r="M237" s="50">
        <v>13</v>
      </c>
      <c r="N237" s="50">
        <v>13</v>
      </c>
      <c r="O237" s="45">
        <v>168</v>
      </c>
    </row>
    <row r="238" spans="1:15" x14ac:dyDescent="0.2">
      <c r="A238" s="39" t="s">
        <v>197</v>
      </c>
      <c r="B238" s="44">
        <v>414</v>
      </c>
      <c r="C238" s="50">
        <v>30825</v>
      </c>
      <c r="D238" s="50">
        <v>305</v>
      </c>
      <c r="E238" s="50">
        <v>11388</v>
      </c>
      <c r="F238" s="50">
        <v>59</v>
      </c>
      <c r="G238" s="50">
        <v>6366</v>
      </c>
      <c r="H238" s="50">
        <v>0</v>
      </c>
      <c r="I238" s="50">
        <v>50</v>
      </c>
      <c r="J238" s="50">
        <v>50</v>
      </c>
      <c r="K238" s="50">
        <v>5349</v>
      </c>
      <c r="L238" s="50">
        <v>0</v>
      </c>
      <c r="M238" s="50">
        <v>0</v>
      </c>
      <c r="N238" s="50">
        <v>0</v>
      </c>
      <c r="O238" s="45">
        <v>7722</v>
      </c>
    </row>
    <row r="239" spans="1:15" x14ac:dyDescent="0.2">
      <c r="A239" s="39" t="s">
        <v>1015</v>
      </c>
      <c r="B239" s="44">
        <v>94</v>
      </c>
      <c r="C239" s="50">
        <v>184</v>
      </c>
      <c r="D239" s="50">
        <v>37</v>
      </c>
      <c r="E239" s="50">
        <v>76</v>
      </c>
      <c r="F239" s="50">
        <v>44</v>
      </c>
      <c r="G239" s="50">
        <v>36</v>
      </c>
      <c r="H239" s="50">
        <v>13</v>
      </c>
      <c r="I239" s="50">
        <v>0</v>
      </c>
      <c r="J239" s="50">
        <v>13</v>
      </c>
      <c r="K239" s="50">
        <v>28</v>
      </c>
      <c r="L239" s="50">
        <v>0</v>
      </c>
      <c r="M239" s="50">
        <v>0</v>
      </c>
      <c r="N239" s="50">
        <v>0</v>
      </c>
      <c r="O239" s="45">
        <v>44</v>
      </c>
    </row>
    <row r="240" spans="1:15" x14ac:dyDescent="0.2">
      <c r="A240" s="39" t="s">
        <v>198</v>
      </c>
      <c r="B240" s="44">
        <v>514</v>
      </c>
      <c r="C240" s="50">
        <v>2268</v>
      </c>
      <c r="D240" s="50">
        <v>510</v>
      </c>
      <c r="E240" s="50">
        <v>964</v>
      </c>
      <c r="F240" s="50">
        <v>4</v>
      </c>
      <c r="G240" s="50">
        <v>384</v>
      </c>
      <c r="H240" s="50">
        <v>0</v>
      </c>
      <c r="I240" s="50">
        <v>0</v>
      </c>
      <c r="J240" s="50">
        <v>0</v>
      </c>
      <c r="K240" s="50">
        <v>352</v>
      </c>
      <c r="L240" s="50">
        <v>0</v>
      </c>
      <c r="M240" s="50">
        <v>0</v>
      </c>
      <c r="N240" s="50">
        <v>0</v>
      </c>
      <c r="O240" s="45">
        <v>568</v>
      </c>
    </row>
    <row r="241" spans="1:15" x14ac:dyDescent="0.2">
      <c r="A241" s="39" t="s">
        <v>1065</v>
      </c>
      <c r="B241" s="44">
        <v>0</v>
      </c>
      <c r="C241" s="50">
        <v>19</v>
      </c>
      <c r="D241" s="50">
        <v>0</v>
      </c>
      <c r="E241" s="50">
        <v>8</v>
      </c>
      <c r="F241" s="50">
        <v>0</v>
      </c>
      <c r="G241" s="50">
        <v>3</v>
      </c>
      <c r="H241" s="50">
        <v>0</v>
      </c>
      <c r="I241" s="50">
        <v>0</v>
      </c>
      <c r="J241" s="50">
        <v>0</v>
      </c>
      <c r="K241" s="50">
        <v>3</v>
      </c>
      <c r="L241" s="50">
        <v>0</v>
      </c>
      <c r="M241" s="50">
        <v>0</v>
      </c>
      <c r="N241" s="50">
        <v>0</v>
      </c>
      <c r="O241" s="45">
        <v>5</v>
      </c>
    </row>
    <row r="242" spans="1:15" x14ac:dyDescent="0.2">
      <c r="A242" s="39" t="s">
        <v>199</v>
      </c>
      <c r="B242" s="44">
        <v>41</v>
      </c>
      <c r="C242" s="50">
        <v>244</v>
      </c>
      <c r="D242" s="50">
        <v>18</v>
      </c>
      <c r="E242" s="50">
        <v>48</v>
      </c>
      <c r="F242" s="50">
        <v>1</v>
      </c>
      <c r="G242" s="50">
        <v>52</v>
      </c>
      <c r="H242" s="50">
        <v>0</v>
      </c>
      <c r="I242" s="50">
        <v>1</v>
      </c>
      <c r="J242" s="50">
        <v>1</v>
      </c>
      <c r="K242" s="50">
        <v>52</v>
      </c>
      <c r="L242" s="50">
        <v>16</v>
      </c>
      <c r="M242" s="50">
        <v>5</v>
      </c>
      <c r="N242" s="50">
        <v>21</v>
      </c>
      <c r="O242" s="45">
        <v>92</v>
      </c>
    </row>
    <row r="243" spans="1:15" x14ac:dyDescent="0.2">
      <c r="A243" s="39" t="s">
        <v>68</v>
      </c>
      <c r="B243" s="44">
        <v>4</v>
      </c>
      <c r="C243" s="50">
        <v>1300</v>
      </c>
      <c r="D243" s="50">
        <v>4</v>
      </c>
      <c r="E243" s="50">
        <v>544</v>
      </c>
      <c r="F243" s="50">
        <v>0</v>
      </c>
      <c r="G243" s="50">
        <v>238</v>
      </c>
      <c r="H243" s="50">
        <v>0</v>
      </c>
      <c r="I243" s="50">
        <v>0</v>
      </c>
      <c r="J243" s="50">
        <v>0</v>
      </c>
      <c r="K243" s="50">
        <v>204</v>
      </c>
      <c r="L243" s="50">
        <v>0</v>
      </c>
      <c r="M243" s="50">
        <v>0</v>
      </c>
      <c r="N243" s="50">
        <v>0</v>
      </c>
      <c r="O243" s="45">
        <v>314</v>
      </c>
    </row>
    <row r="244" spans="1:15" x14ac:dyDescent="0.2">
      <c r="A244" s="39" t="s">
        <v>200</v>
      </c>
      <c r="B244" s="44">
        <v>757</v>
      </c>
      <c r="C244" s="50">
        <v>4653</v>
      </c>
      <c r="D244" s="50">
        <v>705</v>
      </c>
      <c r="E244" s="50">
        <v>1953</v>
      </c>
      <c r="F244" s="50">
        <v>9</v>
      </c>
      <c r="G244" s="50">
        <v>846</v>
      </c>
      <c r="H244" s="50">
        <v>0</v>
      </c>
      <c r="I244" s="50">
        <v>6</v>
      </c>
      <c r="J244" s="50">
        <v>6</v>
      </c>
      <c r="K244" s="50">
        <v>732</v>
      </c>
      <c r="L244" s="50">
        <v>0</v>
      </c>
      <c r="M244" s="50">
        <v>37</v>
      </c>
      <c r="N244" s="50">
        <v>37</v>
      </c>
      <c r="O244" s="45">
        <v>1122</v>
      </c>
    </row>
    <row r="245" spans="1:15" x14ac:dyDescent="0.2">
      <c r="A245" s="39" t="s">
        <v>1066</v>
      </c>
      <c r="B245" s="44">
        <v>14</v>
      </c>
      <c r="C245" s="50">
        <v>815</v>
      </c>
      <c r="D245" s="50">
        <v>14</v>
      </c>
      <c r="E245" s="50">
        <v>350</v>
      </c>
      <c r="F245" s="50">
        <v>0</v>
      </c>
      <c r="G245" s="50">
        <v>137</v>
      </c>
      <c r="H245" s="50">
        <v>0</v>
      </c>
      <c r="I245" s="50">
        <v>0</v>
      </c>
      <c r="J245" s="50">
        <v>0</v>
      </c>
      <c r="K245" s="50">
        <v>123</v>
      </c>
      <c r="L245" s="50">
        <v>0</v>
      </c>
      <c r="M245" s="50">
        <v>0</v>
      </c>
      <c r="N245" s="50">
        <v>0</v>
      </c>
      <c r="O245" s="45">
        <v>205</v>
      </c>
    </row>
    <row r="246" spans="1:15" x14ac:dyDescent="0.2">
      <c r="A246" s="39" t="s">
        <v>201</v>
      </c>
      <c r="B246" s="44">
        <v>664</v>
      </c>
      <c r="C246" s="50">
        <v>4656</v>
      </c>
      <c r="D246" s="50">
        <v>623</v>
      </c>
      <c r="E246" s="50">
        <v>1848</v>
      </c>
      <c r="F246" s="50">
        <v>18</v>
      </c>
      <c r="G246" s="50">
        <v>864</v>
      </c>
      <c r="H246" s="50">
        <v>0</v>
      </c>
      <c r="I246" s="50">
        <v>18</v>
      </c>
      <c r="J246" s="50">
        <v>18</v>
      </c>
      <c r="K246" s="50">
        <v>788</v>
      </c>
      <c r="L246" s="50">
        <v>0</v>
      </c>
      <c r="M246" s="50">
        <v>5</v>
      </c>
      <c r="N246" s="50">
        <v>5</v>
      </c>
      <c r="O246" s="45">
        <v>1156</v>
      </c>
    </row>
    <row r="247" spans="1:15" x14ac:dyDescent="0.2">
      <c r="A247" s="39" t="s">
        <v>202</v>
      </c>
      <c r="B247" s="44">
        <v>44</v>
      </c>
      <c r="C247" s="50">
        <v>916</v>
      </c>
      <c r="D247" s="50">
        <v>44</v>
      </c>
      <c r="E247" s="50">
        <v>240</v>
      </c>
      <c r="F247" s="50">
        <v>0</v>
      </c>
      <c r="G247" s="50">
        <v>200</v>
      </c>
      <c r="H247" s="50">
        <v>0</v>
      </c>
      <c r="I247" s="50">
        <v>0</v>
      </c>
      <c r="J247" s="50">
        <v>0</v>
      </c>
      <c r="K247" s="50">
        <v>176</v>
      </c>
      <c r="L247" s="50">
        <v>0</v>
      </c>
      <c r="M247" s="50">
        <v>0</v>
      </c>
      <c r="N247" s="50">
        <v>0</v>
      </c>
      <c r="O247" s="45">
        <v>300</v>
      </c>
    </row>
    <row r="248" spans="1:15" x14ac:dyDescent="0.2">
      <c r="A248" s="39" t="s">
        <v>203</v>
      </c>
      <c r="B248" s="44">
        <v>621</v>
      </c>
      <c r="C248" s="50">
        <v>24676</v>
      </c>
      <c r="D248" s="50">
        <v>537</v>
      </c>
      <c r="E248" s="50">
        <v>10256</v>
      </c>
      <c r="F248" s="50">
        <v>84</v>
      </c>
      <c r="G248" s="50">
        <v>4448</v>
      </c>
      <c r="H248" s="50">
        <v>0</v>
      </c>
      <c r="I248" s="50">
        <v>0</v>
      </c>
      <c r="J248" s="50">
        <v>0</v>
      </c>
      <c r="K248" s="50">
        <v>3972</v>
      </c>
      <c r="L248" s="50">
        <v>0</v>
      </c>
      <c r="M248" s="50">
        <v>0</v>
      </c>
      <c r="N248" s="50">
        <v>0</v>
      </c>
      <c r="O248" s="45">
        <v>6000</v>
      </c>
    </row>
    <row r="249" spans="1:15" x14ac:dyDescent="0.2">
      <c r="A249" s="39" t="s">
        <v>204</v>
      </c>
      <c r="B249" s="44">
        <v>1364</v>
      </c>
      <c r="C249" s="50">
        <v>2784</v>
      </c>
      <c r="D249" s="50">
        <v>1081</v>
      </c>
      <c r="E249" s="50">
        <v>948</v>
      </c>
      <c r="F249" s="50">
        <v>98</v>
      </c>
      <c r="G249" s="50">
        <v>555</v>
      </c>
      <c r="H249" s="50">
        <v>0</v>
      </c>
      <c r="I249" s="50">
        <v>144</v>
      </c>
      <c r="J249" s="50">
        <v>144</v>
      </c>
      <c r="K249" s="50">
        <v>462</v>
      </c>
      <c r="L249" s="50">
        <v>0</v>
      </c>
      <c r="M249" s="50">
        <v>41</v>
      </c>
      <c r="N249" s="50">
        <v>41</v>
      </c>
      <c r="O249" s="45">
        <v>819</v>
      </c>
    </row>
    <row r="250" spans="1:15" x14ac:dyDescent="0.2">
      <c r="A250" s="39" t="s">
        <v>205</v>
      </c>
      <c r="B250" s="44">
        <v>1</v>
      </c>
      <c r="C250" s="50">
        <v>45</v>
      </c>
      <c r="D250" s="50">
        <v>1</v>
      </c>
      <c r="E250" s="50">
        <v>19</v>
      </c>
      <c r="F250" s="50">
        <v>0</v>
      </c>
      <c r="G250" s="50">
        <v>8</v>
      </c>
      <c r="H250" s="50">
        <v>0</v>
      </c>
      <c r="I250" s="50">
        <v>0</v>
      </c>
      <c r="J250" s="50">
        <v>0</v>
      </c>
      <c r="K250" s="50">
        <v>7</v>
      </c>
      <c r="L250" s="50">
        <v>0</v>
      </c>
      <c r="M250" s="50">
        <v>0</v>
      </c>
      <c r="N250" s="50">
        <v>0</v>
      </c>
      <c r="O250" s="45">
        <v>11</v>
      </c>
    </row>
    <row r="251" spans="1:15" x14ac:dyDescent="0.2">
      <c r="A251" s="39" t="s">
        <v>206</v>
      </c>
      <c r="B251" s="44">
        <v>2971</v>
      </c>
      <c r="C251" s="50">
        <v>11704</v>
      </c>
      <c r="D251" s="50">
        <v>2670</v>
      </c>
      <c r="E251" s="50">
        <v>4372</v>
      </c>
      <c r="F251" s="50">
        <v>0</v>
      </c>
      <c r="G251" s="50">
        <v>2108</v>
      </c>
      <c r="H251" s="50">
        <v>1</v>
      </c>
      <c r="I251" s="50">
        <v>159</v>
      </c>
      <c r="J251" s="50">
        <v>160</v>
      </c>
      <c r="K251" s="50">
        <v>1968</v>
      </c>
      <c r="L251" s="50">
        <v>0</v>
      </c>
      <c r="M251" s="50">
        <v>141</v>
      </c>
      <c r="N251" s="50">
        <v>141</v>
      </c>
      <c r="O251" s="45">
        <v>3256</v>
      </c>
    </row>
    <row r="252" spans="1:15" x14ac:dyDescent="0.2">
      <c r="A252" s="39" t="s">
        <v>207</v>
      </c>
      <c r="B252" s="44">
        <v>14</v>
      </c>
      <c r="C252" s="50">
        <v>6292</v>
      </c>
      <c r="D252" s="50">
        <v>14</v>
      </c>
      <c r="E252" s="50">
        <v>2508</v>
      </c>
      <c r="F252" s="50">
        <v>0</v>
      </c>
      <c r="G252" s="50">
        <v>1156</v>
      </c>
      <c r="H252" s="50">
        <v>0</v>
      </c>
      <c r="I252" s="50">
        <v>0</v>
      </c>
      <c r="J252" s="50">
        <v>0</v>
      </c>
      <c r="K252" s="50">
        <v>1048</v>
      </c>
      <c r="L252" s="50">
        <v>0</v>
      </c>
      <c r="M252" s="50">
        <v>0</v>
      </c>
      <c r="N252" s="50">
        <v>0</v>
      </c>
      <c r="O252" s="45">
        <v>1580</v>
      </c>
    </row>
    <row r="253" spans="1:15" x14ac:dyDescent="0.2">
      <c r="A253" s="39" t="s">
        <v>16</v>
      </c>
      <c r="B253" s="44">
        <v>183</v>
      </c>
      <c r="C253" s="50">
        <v>2505</v>
      </c>
      <c r="D253" s="50">
        <v>172</v>
      </c>
      <c r="E253" s="50">
        <v>1209</v>
      </c>
      <c r="F253" s="50">
        <v>4</v>
      </c>
      <c r="G253" s="50">
        <v>423</v>
      </c>
      <c r="H253" s="50">
        <v>0</v>
      </c>
      <c r="I253" s="50">
        <v>7</v>
      </c>
      <c r="J253" s="50">
        <v>7</v>
      </c>
      <c r="K253" s="50">
        <v>318</v>
      </c>
      <c r="L253" s="50">
        <v>0</v>
      </c>
      <c r="M253" s="50">
        <v>0</v>
      </c>
      <c r="N253" s="50">
        <v>0</v>
      </c>
      <c r="O253" s="45">
        <v>555</v>
      </c>
    </row>
    <row r="254" spans="1:15" x14ac:dyDescent="0.2">
      <c r="A254" s="39" t="s">
        <v>1067</v>
      </c>
      <c r="B254" s="44">
        <v>103</v>
      </c>
      <c r="C254" s="50">
        <v>720</v>
      </c>
      <c r="D254" s="50">
        <v>56</v>
      </c>
      <c r="E254" s="50">
        <v>268</v>
      </c>
      <c r="F254" s="50">
        <v>46</v>
      </c>
      <c r="G254" s="50">
        <v>128</v>
      </c>
      <c r="H254" s="50">
        <v>1</v>
      </c>
      <c r="I254" s="50">
        <v>0</v>
      </c>
      <c r="J254" s="50">
        <v>1</v>
      </c>
      <c r="K254" s="50">
        <v>120</v>
      </c>
      <c r="L254" s="50">
        <v>0</v>
      </c>
      <c r="M254" s="50">
        <v>0</v>
      </c>
      <c r="N254" s="50">
        <v>0</v>
      </c>
      <c r="O254" s="45">
        <v>204</v>
      </c>
    </row>
    <row r="255" spans="1:15" x14ac:dyDescent="0.2">
      <c r="A255" s="39" t="s">
        <v>208</v>
      </c>
      <c r="B255" s="44">
        <v>569</v>
      </c>
      <c r="C255" s="50">
        <v>9315</v>
      </c>
      <c r="D255" s="50">
        <v>245</v>
      </c>
      <c r="E255" s="50">
        <v>3590</v>
      </c>
      <c r="F255" s="50">
        <v>163</v>
      </c>
      <c r="G255" s="50">
        <v>1635</v>
      </c>
      <c r="H255" s="50">
        <v>0</v>
      </c>
      <c r="I255" s="50">
        <v>116</v>
      </c>
      <c r="J255" s="50">
        <v>116</v>
      </c>
      <c r="K255" s="50">
        <v>1765</v>
      </c>
      <c r="L255" s="50">
        <v>0</v>
      </c>
      <c r="M255" s="50">
        <v>45</v>
      </c>
      <c r="N255" s="50">
        <v>45</v>
      </c>
      <c r="O255" s="45">
        <v>2325</v>
      </c>
    </row>
    <row r="256" spans="1:15" x14ac:dyDescent="0.2">
      <c r="A256" s="39" t="s">
        <v>1132</v>
      </c>
      <c r="B256" s="44">
        <v>23</v>
      </c>
      <c r="C256" s="50">
        <v>724</v>
      </c>
      <c r="D256" s="50">
        <v>13</v>
      </c>
      <c r="E256" s="50">
        <v>320</v>
      </c>
      <c r="F256" s="50">
        <v>10</v>
      </c>
      <c r="G256" s="50">
        <v>136</v>
      </c>
      <c r="H256" s="50">
        <v>0</v>
      </c>
      <c r="I256" s="50">
        <v>0</v>
      </c>
      <c r="J256" s="50">
        <v>0</v>
      </c>
      <c r="K256" s="50">
        <v>116</v>
      </c>
      <c r="L256" s="50">
        <v>0</v>
      </c>
      <c r="M256" s="50">
        <v>0</v>
      </c>
      <c r="N256" s="50">
        <v>0</v>
      </c>
      <c r="O256" s="45">
        <v>152</v>
      </c>
    </row>
    <row r="257" spans="1:15" x14ac:dyDescent="0.2">
      <c r="A257" s="39" t="s">
        <v>209</v>
      </c>
      <c r="B257" s="44">
        <v>491</v>
      </c>
      <c r="C257" s="50">
        <v>3056</v>
      </c>
      <c r="D257" s="50">
        <v>259</v>
      </c>
      <c r="E257" s="50">
        <v>1256</v>
      </c>
      <c r="F257" s="50">
        <v>110</v>
      </c>
      <c r="G257" s="50">
        <v>600</v>
      </c>
      <c r="H257" s="50">
        <v>18</v>
      </c>
      <c r="I257" s="50">
        <v>55</v>
      </c>
      <c r="J257" s="50">
        <v>73</v>
      </c>
      <c r="K257" s="50">
        <v>504</v>
      </c>
      <c r="L257" s="50">
        <v>8</v>
      </c>
      <c r="M257" s="50">
        <v>41</v>
      </c>
      <c r="N257" s="50">
        <v>49</v>
      </c>
      <c r="O257" s="45">
        <v>696</v>
      </c>
    </row>
    <row r="258" spans="1:15" x14ac:dyDescent="0.2">
      <c r="A258" s="39" t="s">
        <v>210</v>
      </c>
      <c r="B258" s="44">
        <v>90</v>
      </c>
      <c r="C258" s="50">
        <v>4312</v>
      </c>
      <c r="D258" s="50">
        <v>54</v>
      </c>
      <c r="E258" s="50">
        <v>1692</v>
      </c>
      <c r="F258" s="50">
        <v>36</v>
      </c>
      <c r="G258" s="50">
        <v>632</v>
      </c>
      <c r="H258" s="50">
        <v>0</v>
      </c>
      <c r="I258" s="50">
        <v>0</v>
      </c>
      <c r="J258" s="50">
        <v>0</v>
      </c>
      <c r="K258" s="50">
        <v>668</v>
      </c>
      <c r="L258" s="50">
        <v>0</v>
      </c>
      <c r="M258" s="50">
        <v>0</v>
      </c>
      <c r="N258" s="50">
        <v>0</v>
      </c>
      <c r="O258" s="45">
        <v>1320</v>
      </c>
    </row>
    <row r="259" spans="1:15" x14ac:dyDescent="0.2">
      <c r="A259" s="39" t="s">
        <v>956</v>
      </c>
      <c r="B259" s="44">
        <v>1214</v>
      </c>
      <c r="C259" s="50">
        <v>20</v>
      </c>
      <c r="D259" s="50">
        <v>1214</v>
      </c>
      <c r="E259" s="50">
        <v>8</v>
      </c>
      <c r="F259" s="50">
        <v>0</v>
      </c>
      <c r="G259" s="50">
        <v>4</v>
      </c>
      <c r="H259" s="50">
        <v>0</v>
      </c>
      <c r="I259" s="50">
        <v>0</v>
      </c>
      <c r="J259" s="50">
        <v>0</v>
      </c>
      <c r="K259" s="50">
        <v>4</v>
      </c>
      <c r="L259" s="50">
        <v>0</v>
      </c>
      <c r="M259" s="50">
        <v>0</v>
      </c>
      <c r="N259" s="50">
        <v>0</v>
      </c>
      <c r="O259" s="45">
        <v>4</v>
      </c>
    </row>
    <row r="260" spans="1:15" x14ac:dyDescent="0.2">
      <c r="A260" s="39" t="s">
        <v>1068</v>
      </c>
      <c r="B260" s="44">
        <v>2</v>
      </c>
      <c r="C260" s="50">
        <v>492</v>
      </c>
      <c r="D260" s="50">
        <v>2</v>
      </c>
      <c r="E260" s="50">
        <v>151</v>
      </c>
      <c r="F260" s="50">
        <v>0</v>
      </c>
      <c r="G260" s="50">
        <v>136</v>
      </c>
      <c r="H260" s="50">
        <v>0</v>
      </c>
      <c r="I260" s="50">
        <v>0</v>
      </c>
      <c r="J260" s="50">
        <v>0</v>
      </c>
      <c r="K260" s="50">
        <v>102</v>
      </c>
      <c r="L260" s="50">
        <v>0</v>
      </c>
      <c r="M260" s="50">
        <v>0</v>
      </c>
      <c r="N260" s="50">
        <v>0</v>
      </c>
      <c r="O260" s="45">
        <v>103</v>
      </c>
    </row>
    <row r="261" spans="1:15" x14ac:dyDescent="0.2">
      <c r="A261" s="39" t="s">
        <v>211</v>
      </c>
      <c r="B261" s="44">
        <v>76</v>
      </c>
      <c r="C261" s="50">
        <v>804</v>
      </c>
      <c r="D261" s="50">
        <v>60</v>
      </c>
      <c r="E261" s="50">
        <v>340</v>
      </c>
      <c r="F261" s="50">
        <v>15</v>
      </c>
      <c r="G261" s="50">
        <v>132</v>
      </c>
      <c r="H261" s="50">
        <v>0</v>
      </c>
      <c r="I261" s="50">
        <v>0</v>
      </c>
      <c r="J261" s="50">
        <v>0</v>
      </c>
      <c r="K261" s="50">
        <v>124</v>
      </c>
      <c r="L261" s="50">
        <v>1</v>
      </c>
      <c r="M261" s="50">
        <v>0</v>
      </c>
      <c r="N261" s="50">
        <v>1</v>
      </c>
      <c r="O261" s="45">
        <v>208</v>
      </c>
    </row>
    <row r="262" spans="1:15" x14ac:dyDescent="0.2">
      <c r="A262" s="39" t="s">
        <v>212</v>
      </c>
      <c r="B262" s="44">
        <v>80</v>
      </c>
      <c r="C262" s="50">
        <v>1660</v>
      </c>
      <c r="D262" s="50">
        <v>45</v>
      </c>
      <c r="E262" s="50">
        <v>668</v>
      </c>
      <c r="F262" s="50">
        <v>2</v>
      </c>
      <c r="G262" s="50">
        <v>288</v>
      </c>
      <c r="H262" s="50">
        <v>1</v>
      </c>
      <c r="I262" s="50">
        <v>12</v>
      </c>
      <c r="J262" s="50">
        <v>13</v>
      </c>
      <c r="K262" s="50">
        <v>260</v>
      </c>
      <c r="L262" s="50">
        <v>2</v>
      </c>
      <c r="M262" s="50">
        <v>18</v>
      </c>
      <c r="N262" s="50">
        <v>20</v>
      </c>
      <c r="O262" s="45">
        <v>444</v>
      </c>
    </row>
    <row r="263" spans="1:15" x14ac:dyDescent="0.2">
      <c r="A263" s="39" t="s">
        <v>957</v>
      </c>
      <c r="B263" s="44">
        <v>215</v>
      </c>
      <c r="C263" s="50">
        <v>2494</v>
      </c>
      <c r="D263" s="50">
        <v>135</v>
      </c>
      <c r="E263" s="50">
        <v>1040</v>
      </c>
      <c r="F263" s="50">
        <v>80</v>
      </c>
      <c r="G263" s="50">
        <v>420</v>
      </c>
      <c r="H263" s="50">
        <v>0</v>
      </c>
      <c r="I263" s="50">
        <v>0</v>
      </c>
      <c r="J263" s="50">
        <v>0</v>
      </c>
      <c r="K263" s="50">
        <v>404</v>
      </c>
      <c r="L263" s="50">
        <v>0</v>
      </c>
      <c r="M263" s="50">
        <v>0</v>
      </c>
      <c r="N263" s="50">
        <v>0</v>
      </c>
      <c r="O263" s="45">
        <v>630</v>
      </c>
    </row>
    <row r="264" spans="1:15" x14ac:dyDescent="0.2">
      <c r="A264" s="39" t="s">
        <v>213</v>
      </c>
      <c r="B264" s="44">
        <v>7235</v>
      </c>
      <c r="C264" s="50">
        <v>44295</v>
      </c>
      <c r="D264" s="50">
        <v>6744</v>
      </c>
      <c r="E264" s="50">
        <v>23448</v>
      </c>
      <c r="F264" s="50">
        <v>11</v>
      </c>
      <c r="G264" s="50">
        <v>8445</v>
      </c>
      <c r="H264" s="50">
        <v>0</v>
      </c>
      <c r="I264" s="50">
        <v>109</v>
      </c>
      <c r="J264" s="50">
        <v>109</v>
      </c>
      <c r="K264" s="50">
        <v>6225</v>
      </c>
      <c r="L264" s="50">
        <v>0</v>
      </c>
      <c r="M264" s="50">
        <v>371</v>
      </c>
      <c r="N264" s="50">
        <v>371</v>
      </c>
      <c r="O264" s="45">
        <v>6177</v>
      </c>
    </row>
    <row r="265" spans="1:15" x14ac:dyDescent="0.2">
      <c r="A265" s="39" t="s">
        <v>214</v>
      </c>
      <c r="B265" s="44">
        <v>772</v>
      </c>
      <c r="C265" s="50">
        <v>3144</v>
      </c>
      <c r="D265" s="50">
        <v>489</v>
      </c>
      <c r="E265" s="50">
        <v>1338</v>
      </c>
      <c r="F265" s="50">
        <v>209</v>
      </c>
      <c r="G265" s="50">
        <v>426</v>
      </c>
      <c r="H265" s="50">
        <v>0</v>
      </c>
      <c r="I265" s="50">
        <v>66</v>
      </c>
      <c r="J265" s="50">
        <v>66</v>
      </c>
      <c r="K265" s="50">
        <v>489</v>
      </c>
      <c r="L265" s="50">
        <v>0</v>
      </c>
      <c r="M265" s="50">
        <v>8</v>
      </c>
      <c r="N265" s="50">
        <v>8</v>
      </c>
      <c r="O265" s="45">
        <v>891</v>
      </c>
    </row>
    <row r="266" spans="1:15" x14ac:dyDescent="0.2">
      <c r="A266" s="39" t="s">
        <v>215</v>
      </c>
      <c r="B266" s="44">
        <v>1199</v>
      </c>
      <c r="C266" s="50">
        <v>31050</v>
      </c>
      <c r="D266" s="50">
        <v>566</v>
      </c>
      <c r="E266" s="50">
        <v>11965</v>
      </c>
      <c r="F266" s="50">
        <v>149</v>
      </c>
      <c r="G266" s="50">
        <v>5450</v>
      </c>
      <c r="H266" s="50">
        <v>2</v>
      </c>
      <c r="I266" s="50">
        <v>172</v>
      </c>
      <c r="J266" s="50">
        <v>174</v>
      </c>
      <c r="K266" s="50">
        <v>5890</v>
      </c>
      <c r="L266" s="50">
        <v>23</v>
      </c>
      <c r="M266" s="50">
        <v>287</v>
      </c>
      <c r="N266" s="50">
        <v>310</v>
      </c>
      <c r="O266" s="45">
        <v>7745</v>
      </c>
    </row>
    <row r="267" spans="1:15" x14ac:dyDescent="0.2">
      <c r="A267" s="39" t="s">
        <v>216</v>
      </c>
      <c r="B267" s="44">
        <v>23</v>
      </c>
      <c r="C267" s="50">
        <v>1113</v>
      </c>
      <c r="D267" s="50">
        <v>10</v>
      </c>
      <c r="E267" s="50">
        <v>465</v>
      </c>
      <c r="F267" s="50">
        <v>13</v>
      </c>
      <c r="G267" s="50">
        <v>210</v>
      </c>
      <c r="H267" s="50">
        <v>0</v>
      </c>
      <c r="I267" s="50">
        <v>0</v>
      </c>
      <c r="J267" s="50">
        <v>0</v>
      </c>
      <c r="K267" s="50">
        <v>177</v>
      </c>
      <c r="L267" s="50">
        <v>0</v>
      </c>
      <c r="M267" s="50">
        <v>0</v>
      </c>
      <c r="N267" s="50">
        <v>0</v>
      </c>
      <c r="O267" s="45">
        <v>261</v>
      </c>
    </row>
    <row r="268" spans="1:15" x14ac:dyDescent="0.2">
      <c r="A268" s="39" t="s">
        <v>217</v>
      </c>
      <c r="B268" s="44">
        <v>3368</v>
      </c>
      <c r="C268" s="50">
        <v>43444</v>
      </c>
      <c r="D268" s="50">
        <v>2006</v>
      </c>
      <c r="E268" s="50">
        <v>18188</v>
      </c>
      <c r="F268" s="50">
        <v>1362</v>
      </c>
      <c r="G268" s="50">
        <v>7908</v>
      </c>
      <c r="H268" s="50">
        <v>0</v>
      </c>
      <c r="I268" s="50">
        <v>0</v>
      </c>
      <c r="J268" s="50">
        <v>0</v>
      </c>
      <c r="K268" s="50">
        <v>6980</v>
      </c>
      <c r="L268" s="50">
        <v>0</v>
      </c>
      <c r="M268" s="50">
        <v>0</v>
      </c>
      <c r="N268" s="50">
        <v>0</v>
      </c>
      <c r="O268" s="45">
        <v>10368</v>
      </c>
    </row>
    <row r="269" spans="1:15" x14ac:dyDescent="0.2">
      <c r="A269" s="39" t="s">
        <v>12</v>
      </c>
      <c r="B269" s="44">
        <v>491</v>
      </c>
      <c r="C269" s="50">
        <v>1452</v>
      </c>
      <c r="D269" s="50">
        <v>400</v>
      </c>
      <c r="E269" s="50">
        <v>620</v>
      </c>
      <c r="F269" s="50">
        <v>81</v>
      </c>
      <c r="G269" s="50">
        <v>264</v>
      </c>
      <c r="H269" s="50">
        <v>0</v>
      </c>
      <c r="I269" s="50">
        <v>3</v>
      </c>
      <c r="J269" s="50">
        <v>3</v>
      </c>
      <c r="K269" s="50">
        <v>236</v>
      </c>
      <c r="L269" s="50">
        <v>0</v>
      </c>
      <c r="M269" s="50">
        <v>7</v>
      </c>
      <c r="N269" s="50">
        <v>7</v>
      </c>
      <c r="O269" s="45">
        <v>332</v>
      </c>
    </row>
    <row r="270" spans="1:15" x14ac:dyDescent="0.2">
      <c r="A270" s="39" t="s">
        <v>218</v>
      </c>
      <c r="B270" s="44">
        <v>3695</v>
      </c>
      <c r="C270" s="50">
        <v>21088</v>
      </c>
      <c r="D270" s="50">
        <v>3283</v>
      </c>
      <c r="E270" s="50">
        <v>8696</v>
      </c>
      <c r="F270" s="50">
        <v>180</v>
      </c>
      <c r="G270" s="50">
        <v>3916</v>
      </c>
      <c r="H270" s="50">
        <v>0</v>
      </c>
      <c r="I270" s="50">
        <v>151</v>
      </c>
      <c r="J270" s="50">
        <v>151</v>
      </c>
      <c r="K270" s="50">
        <v>3516</v>
      </c>
      <c r="L270" s="50">
        <v>0</v>
      </c>
      <c r="M270" s="50">
        <v>81</v>
      </c>
      <c r="N270" s="50">
        <v>81</v>
      </c>
      <c r="O270" s="45">
        <v>4960</v>
      </c>
    </row>
    <row r="271" spans="1:15" x14ac:dyDescent="0.2">
      <c r="A271" s="39" t="s">
        <v>219</v>
      </c>
      <c r="B271" s="44">
        <v>198</v>
      </c>
      <c r="C271" s="50">
        <v>1184</v>
      </c>
      <c r="D271" s="50">
        <v>175</v>
      </c>
      <c r="E271" s="50">
        <v>464</v>
      </c>
      <c r="F271" s="50">
        <v>23</v>
      </c>
      <c r="G271" s="50">
        <v>196</v>
      </c>
      <c r="H271" s="50">
        <v>0</v>
      </c>
      <c r="I271" s="50">
        <v>0</v>
      </c>
      <c r="J271" s="50">
        <v>0</v>
      </c>
      <c r="K271" s="50">
        <v>188</v>
      </c>
      <c r="L271" s="50">
        <v>0</v>
      </c>
      <c r="M271" s="50">
        <v>0</v>
      </c>
      <c r="N271" s="50">
        <v>0</v>
      </c>
      <c r="O271" s="45">
        <v>336</v>
      </c>
    </row>
    <row r="272" spans="1:15" x14ac:dyDescent="0.2">
      <c r="A272" s="39" t="s">
        <v>220</v>
      </c>
      <c r="B272" s="44">
        <v>61</v>
      </c>
      <c r="C272" s="50">
        <v>320</v>
      </c>
      <c r="D272" s="50">
        <v>0</v>
      </c>
      <c r="E272" s="50">
        <v>144</v>
      </c>
      <c r="F272" s="50">
        <v>22</v>
      </c>
      <c r="G272" s="50">
        <v>56</v>
      </c>
      <c r="H272" s="50">
        <v>0</v>
      </c>
      <c r="I272" s="50">
        <v>39</v>
      </c>
      <c r="J272" s="50">
        <v>39</v>
      </c>
      <c r="K272" s="50">
        <v>40</v>
      </c>
      <c r="L272" s="50">
        <v>0</v>
      </c>
      <c r="M272" s="50">
        <v>0</v>
      </c>
      <c r="N272" s="50">
        <v>0</v>
      </c>
      <c r="O272" s="45">
        <v>80</v>
      </c>
    </row>
    <row r="273" spans="1:15" x14ac:dyDescent="0.2">
      <c r="A273" s="39" t="s">
        <v>221</v>
      </c>
      <c r="B273" s="44">
        <v>106</v>
      </c>
      <c r="C273" s="50">
        <v>7172</v>
      </c>
      <c r="D273" s="50">
        <v>29</v>
      </c>
      <c r="E273" s="50">
        <v>3136</v>
      </c>
      <c r="F273" s="50">
        <v>0</v>
      </c>
      <c r="G273" s="50">
        <v>1224</v>
      </c>
      <c r="H273" s="50">
        <v>17</v>
      </c>
      <c r="I273" s="50">
        <v>50</v>
      </c>
      <c r="J273" s="50">
        <v>67</v>
      </c>
      <c r="K273" s="50">
        <v>1136</v>
      </c>
      <c r="L273" s="50">
        <v>10</v>
      </c>
      <c r="M273" s="50">
        <v>0</v>
      </c>
      <c r="N273" s="50">
        <v>10</v>
      </c>
      <c r="O273" s="45">
        <v>1676</v>
      </c>
    </row>
    <row r="274" spans="1:15" x14ac:dyDescent="0.2">
      <c r="A274" s="39" t="s">
        <v>222</v>
      </c>
      <c r="B274" s="44">
        <v>1273</v>
      </c>
      <c r="C274" s="50">
        <v>25828</v>
      </c>
      <c r="D274" s="50">
        <v>262</v>
      </c>
      <c r="E274" s="50">
        <v>12408</v>
      </c>
      <c r="F274" s="50">
        <v>375</v>
      </c>
      <c r="G274" s="50">
        <v>5404</v>
      </c>
      <c r="H274" s="50">
        <v>89</v>
      </c>
      <c r="I274" s="50">
        <v>419</v>
      </c>
      <c r="J274" s="50">
        <v>508</v>
      </c>
      <c r="K274" s="50">
        <v>4640</v>
      </c>
      <c r="L274" s="50">
        <v>0</v>
      </c>
      <c r="M274" s="50">
        <v>128</v>
      </c>
      <c r="N274" s="50">
        <v>128</v>
      </c>
      <c r="O274" s="45">
        <v>3376</v>
      </c>
    </row>
    <row r="275" spans="1:15" x14ac:dyDescent="0.2">
      <c r="A275" s="39" t="s">
        <v>1069</v>
      </c>
      <c r="B275" s="44">
        <v>5</v>
      </c>
      <c r="C275" s="50">
        <v>345</v>
      </c>
      <c r="D275" s="50">
        <v>5</v>
      </c>
      <c r="E275" s="50">
        <v>144</v>
      </c>
      <c r="F275" s="50">
        <v>0</v>
      </c>
      <c r="G275" s="50">
        <v>63</v>
      </c>
      <c r="H275" s="50">
        <v>0</v>
      </c>
      <c r="I275" s="50">
        <v>0</v>
      </c>
      <c r="J275" s="50">
        <v>0</v>
      </c>
      <c r="K275" s="50">
        <v>54</v>
      </c>
      <c r="L275" s="50">
        <v>0</v>
      </c>
      <c r="M275" s="50">
        <v>0</v>
      </c>
      <c r="N275" s="50">
        <v>0</v>
      </c>
      <c r="O275" s="45">
        <v>84</v>
      </c>
    </row>
    <row r="276" spans="1:15" x14ac:dyDescent="0.2">
      <c r="A276" s="39" t="s">
        <v>223</v>
      </c>
      <c r="B276" s="44">
        <v>30</v>
      </c>
      <c r="C276" s="50">
        <v>1239</v>
      </c>
      <c r="D276" s="50">
        <v>24</v>
      </c>
      <c r="E276" s="50">
        <v>462</v>
      </c>
      <c r="F276" s="50">
        <v>6</v>
      </c>
      <c r="G276" s="50">
        <v>210</v>
      </c>
      <c r="H276" s="50">
        <v>0</v>
      </c>
      <c r="I276" s="50">
        <v>0</v>
      </c>
      <c r="J276" s="50">
        <v>0</v>
      </c>
      <c r="K276" s="50">
        <v>204</v>
      </c>
      <c r="L276" s="50">
        <v>0</v>
      </c>
      <c r="M276" s="50">
        <v>0</v>
      </c>
      <c r="N276" s="50">
        <v>0</v>
      </c>
      <c r="O276" s="45">
        <v>363</v>
      </c>
    </row>
    <row r="277" spans="1:15" x14ac:dyDescent="0.2">
      <c r="A277" s="39" t="s">
        <v>224</v>
      </c>
      <c r="B277" s="44">
        <v>469</v>
      </c>
      <c r="C277" s="50">
        <v>18344</v>
      </c>
      <c r="D277" s="50">
        <v>395</v>
      </c>
      <c r="E277" s="50">
        <v>7500</v>
      </c>
      <c r="F277" s="50">
        <v>0</v>
      </c>
      <c r="G277" s="50">
        <v>3388</v>
      </c>
      <c r="H277" s="50">
        <v>0</v>
      </c>
      <c r="I277" s="50">
        <v>36</v>
      </c>
      <c r="J277" s="50">
        <v>36</v>
      </c>
      <c r="K277" s="50">
        <v>3036</v>
      </c>
      <c r="L277" s="50">
        <v>0</v>
      </c>
      <c r="M277" s="50">
        <v>38</v>
      </c>
      <c r="N277" s="50">
        <v>38</v>
      </c>
      <c r="O277" s="45">
        <v>4420</v>
      </c>
    </row>
    <row r="278" spans="1:15" x14ac:dyDescent="0.2">
      <c r="A278" s="39" t="s">
        <v>225</v>
      </c>
      <c r="B278" s="44">
        <v>770</v>
      </c>
      <c r="C278" s="50">
        <v>9044</v>
      </c>
      <c r="D278" s="50">
        <v>770</v>
      </c>
      <c r="E278" s="50">
        <v>3804</v>
      </c>
      <c r="F278" s="50">
        <v>0</v>
      </c>
      <c r="G278" s="50">
        <v>1684</v>
      </c>
      <c r="H278" s="50">
        <v>0</v>
      </c>
      <c r="I278" s="50">
        <v>0</v>
      </c>
      <c r="J278" s="50">
        <v>0</v>
      </c>
      <c r="K278" s="50">
        <v>1464</v>
      </c>
      <c r="L278" s="50">
        <v>0</v>
      </c>
      <c r="M278" s="50">
        <v>0</v>
      </c>
      <c r="N278" s="50">
        <v>0</v>
      </c>
      <c r="O278" s="45">
        <v>2092</v>
      </c>
    </row>
    <row r="279" spans="1:15" x14ac:dyDescent="0.2">
      <c r="A279" s="39" t="s">
        <v>226</v>
      </c>
      <c r="B279" s="44">
        <v>384</v>
      </c>
      <c r="C279" s="50">
        <v>16356</v>
      </c>
      <c r="D279" s="50">
        <v>137</v>
      </c>
      <c r="E279" s="50">
        <v>6996</v>
      </c>
      <c r="F279" s="50">
        <v>86</v>
      </c>
      <c r="G279" s="50">
        <v>2694</v>
      </c>
      <c r="H279" s="50">
        <v>0</v>
      </c>
      <c r="I279" s="50">
        <v>70</v>
      </c>
      <c r="J279" s="50">
        <v>70</v>
      </c>
      <c r="K279" s="50">
        <v>2481</v>
      </c>
      <c r="L279" s="50">
        <v>0</v>
      </c>
      <c r="M279" s="50">
        <v>91</v>
      </c>
      <c r="N279" s="50">
        <v>91</v>
      </c>
      <c r="O279" s="45">
        <v>4185</v>
      </c>
    </row>
    <row r="280" spans="1:15" x14ac:dyDescent="0.2">
      <c r="A280" s="39" t="s">
        <v>227</v>
      </c>
      <c r="B280" s="44">
        <v>393</v>
      </c>
      <c r="C280" s="50">
        <v>5964</v>
      </c>
      <c r="D280" s="50">
        <v>250</v>
      </c>
      <c r="E280" s="50">
        <v>1761</v>
      </c>
      <c r="F280" s="50">
        <v>42</v>
      </c>
      <c r="G280" s="50">
        <v>834</v>
      </c>
      <c r="H280" s="50">
        <v>0</v>
      </c>
      <c r="I280" s="50">
        <v>58</v>
      </c>
      <c r="J280" s="50">
        <v>58</v>
      </c>
      <c r="K280" s="50">
        <v>1296</v>
      </c>
      <c r="L280" s="50">
        <v>0</v>
      </c>
      <c r="M280" s="50">
        <v>43</v>
      </c>
      <c r="N280" s="50">
        <v>43</v>
      </c>
      <c r="O280" s="45">
        <v>2073</v>
      </c>
    </row>
    <row r="281" spans="1:15" x14ac:dyDescent="0.2">
      <c r="A281" s="39" t="s">
        <v>228</v>
      </c>
      <c r="B281" s="44">
        <v>60</v>
      </c>
      <c r="C281" s="50">
        <v>1911</v>
      </c>
      <c r="D281" s="50">
        <v>42</v>
      </c>
      <c r="E281" s="50">
        <v>909</v>
      </c>
      <c r="F281" s="50">
        <v>8</v>
      </c>
      <c r="G281" s="50">
        <v>279</v>
      </c>
      <c r="H281" s="50">
        <v>0</v>
      </c>
      <c r="I281" s="50">
        <v>10</v>
      </c>
      <c r="J281" s="50">
        <v>10</v>
      </c>
      <c r="K281" s="50">
        <v>300</v>
      </c>
      <c r="L281" s="50">
        <v>0</v>
      </c>
      <c r="M281" s="50">
        <v>0</v>
      </c>
      <c r="N281" s="50">
        <v>0</v>
      </c>
      <c r="O281" s="45">
        <v>423</v>
      </c>
    </row>
    <row r="282" spans="1:15" x14ac:dyDescent="0.2">
      <c r="A282" s="39" t="s">
        <v>229</v>
      </c>
      <c r="B282" s="44">
        <v>11</v>
      </c>
      <c r="C282" s="50">
        <v>420</v>
      </c>
      <c r="D282" s="50">
        <v>11</v>
      </c>
      <c r="E282" s="50">
        <v>184</v>
      </c>
      <c r="F282" s="50">
        <v>0</v>
      </c>
      <c r="G282" s="50">
        <v>68</v>
      </c>
      <c r="H282" s="50">
        <v>0</v>
      </c>
      <c r="I282" s="50">
        <v>0</v>
      </c>
      <c r="J282" s="50">
        <v>0</v>
      </c>
      <c r="K282" s="50">
        <v>64</v>
      </c>
      <c r="L282" s="50">
        <v>0</v>
      </c>
      <c r="M282" s="50">
        <v>0</v>
      </c>
      <c r="N282" s="50">
        <v>0</v>
      </c>
      <c r="O282" s="45">
        <v>104</v>
      </c>
    </row>
    <row r="283" spans="1:15" x14ac:dyDescent="0.2">
      <c r="A283" s="39" t="s">
        <v>230</v>
      </c>
      <c r="B283" s="44">
        <v>118</v>
      </c>
      <c r="C283" s="50">
        <v>538</v>
      </c>
      <c r="D283" s="50">
        <v>0</v>
      </c>
      <c r="E283" s="50">
        <v>0</v>
      </c>
      <c r="F283" s="50">
        <v>3</v>
      </c>
      <c r="G283" s="50">
        <v>154</v>
      </c>
      <c r="H283" s="50">
        <v>4</v>
      </c>
      <c r="I283" s="50">
        <v>2</v>
      </c>
      <c r="J283" s="50">
        <v>6</v>
      </c>
      <c r="K283" s="50">
        <v>164</v>
      </c>
      <c r="L283" s="50">
        <v>18</v>
      </c>
      <c r="M283" s="50">
        <v>91</v>
      </c>
      <c r="N283" s="50">
        <v>109</v>
      </c>
      <c r="O283" s="45">
        <v>220</v>
      </c>
    </row>
    <row r="284" spans="1:15" x14ac:dyDescent="0.2">
      <c r="A284" s="39" t="s">
        <v>231</v>
      </c>
      <c r="B284" s="44">
        <v>1792</v>
      </c>
      <c r="C284" s="50">
        <v>5328</v>
      </c>
      <c r="D284" s="50">
        <v>1565</v>
      </c>
      <c r="E284" s="50">
        <v>2244</v>
      </c>
      <c r="F284" s="50">
        <v>45</v>
      </c>
      <c r="G284" s="50">
        <v>896</v>
      </c>
      <c r="H284" s="50">
        <v>0</v>
      </c>
      <c r="I284" s="50">
        <v>38</v>
      </c>
      <c r="J284" s="50">
        <v>38</v>
      </c>
      <c r="K284" s="50">
        <v>828</v>
      </c>
      <c r="L284" s="50">
        <v>0</v>
      </c>
      <c r="M284" s="50">
        <v>144</v>
      </c>
      <c r="N284" s="50">
        <v>144</v>
      </c>
      <c r="O284" s="45">
        <v>1360</v>
      </c>
    </row>
    <row r="285" spans="1:15" x14ac:dyDescent="0.2">
      <c r="A285" s="39" t="s">
        <v>232</v>
      </c>
      <c r="B285" s="44">
        <v>596</v>
      </c>
      <c r="C285" s="50">
        <v>1968</v>
      </c>
      <c r="D285" s="50">
        <v>176</v>
      </c>
      <c r="E285" s="50">
        <v>820</v>
      </c>
      <c r="F285" s="50">
        <v>196</v>
      </c>
      <c r="G285" s="50">
        <v>348</v>
      </c>
      <c r="H285" s="50">
        <v>0</v>
      </c>
      <c r="I285" s="50">
        <v>67</v>
      </c>
      <c r="J285" s="50">
        <v>67</v>
      </c>
      <c r="K285" s="50">
        <v>308</v>
      </c>
      <c r="L285" s="50">
        <v>0</v>
      </c>
      <c r="M285" s="50">
        <v>157</v>
      </c>
      <c r="N285" s="50">
        <v>157</v>
      </c>
      <c r="O285" s="45">
        <v>492</v>
      </c>
    </row>
    <row r="286" spans="1:15" x14ac:dyDescent="0.2">
      <c r="A286" s="39" t="s">
        <v>233</v>
      </c>
      <c r="B286" s="44">
        <v>1504</v>
      </c>
      <c r="C286" s="50">
        <v>17120</v>
      </c>
      <c r="D286" s="50">
        <v>923</v>
      </c>
      <c r="E286" s="50">
        <v>7256</v>
      </c>
      <c r="F286" s="50">
        <v>222</v>
      </c>
      <c r="G286" s="50">
        <v>3036</v>
      </c>
      <c r="H286" s="50">
        <v>0</v>
      </c>
      <c r="I286" s="50">
        <v>0</v>
      </c>
      <c r="J286" s="50">
        <v>0</v>
      </c>
      <c r="K286" s="50">
        <v>2724</v>
      </c>
      <c r="L286" s="50">
        <v>0</v>
      </c>
      <c r="M286" s="50">
        <v>359</v>
      </c>
      <c r="N286" s="50">
        <v>359</v>
      </c>
      <c r="O286" s="45">
        <v>4104</v>
      </c>
    </row>
    <row r="287" spans="1:15" x14ac:dyDescent="0.2">
      <c r="A287" s="39" t="s">
        <v>234</v>
      </c>
      <c r="B287" s="44">
        <v>638</v>
      </c>
      <c r="C287" s="50">
        <v>2235</v>
      </c>
      <c r="D287" s="50">
        <v>591</v>
      </c>
      <c r="E287" s="50">
        <v>966</v>
      </c>
      <c r="F287" s="50">
        <v>24</v>
      </c>
      <c r="G287" s="50">
        <v>363</v>
      </c>
      <c r="H287" s="50">
        <v>0</v>
      </c>
      <c r="I287" s="50">
        <v>14</v>
      </c>
      <c r="J287" s="50">
        <v>14</v>
      </c>
      <c r="K287" s="50">
        <v>309</v>
      </c>
      <c r="L287" s="50">
        <v>0</v>
      </c>
      <c r="M287" s="50">
        <v>9</v>
      </c>
      <c r="N287" s="50">
        <v>9</v>
      </c>
      <c r="O287" s="45">
        <v>597</v>
      </c>
    </row>
    <row r="288" spans="1:15" x14ac:dyDescent="0.2">
      <c r="A288" s="39" t="s">
        <v>958</v>
      </c>
      <c r="B288" s="44">
        <v>12</v>
      </c>
      <c r="C288" s="50">
        <v>120</v>
      </c>
      <c r="D288" s="50">
        <v>4</v>
      </c>
      <c r="E288" s="50">
        <v>14</v>
      </c>
      <c r="F288" s="50">
        <v>3</v>
      </c>
      <c r="G288" s="50">
        <v>30</v>
      </c>
      <c r="H288" s="50">
        <v>2</v>
      </c>
      <c r="I288" s="50">
        <v>0</v>
      </c>
      <c r="J288" s="50">
        <v>2</v>
      </c>
      <c r="K288" s="50">
        <v>28</v>
      </c>
      <c r="L288" s="50">
        <v>0</v>
      </c>
      <c r="M288" s="50">
        <v>3</v>
      </c>
      <c r="N288" s="50">
        <v>3</v>
      </c>
      <c r="O288" s="45">
        <v>48</v>
      </c>
    </row>
    <row r="289" spans="1:15" x14ac:dyDescent="0.2">
      <c r="A289" s="39" t="s">
        <v>235</v>
      </c>
      <c r="B289" s="44">
        <v>5</v>
      </c>
      <c r="C289" s="50">
        <v>891</v>
      </c>
      <c r="D289" s="50">
        <v>4</v>
      </c>
      <c r="E289" s="50">
        <v>378</v>
      </c>
      <c r="F289" s="50">
        <v>1</v>
      </c>
      <c r="G289" s="50">
        <v>129</v>
      </c>
      <c r="H289" s="50">
        <v>0</v>
      </c>
      <c r="I289" s="50">
        <v>0</v>
      </c>
      <c r="J289" s="50">
        <v>0</v>
      </c>
      <c r="K289" s="50">
        <v>144</v>
      </c>
      <c r="L289" s="50">
        <v>0</v>
      </c>
      <c r="M289" s="50">
        <v>0</v>
      </c>
      <c r="N289" s="50">
        <v>0</v>
      </c>
      <c r="O289" s="45">
        <v>240</v>
      </c>
    </row>
    <row r="290" spans="1:15" x14ac:dyDescent="0.2">
      <c r="A290" s="39" t="s">
        <v>236</v>
      </c>
      <c r="B290" s="44">
        <v>1176</v>
      </c>
      <c r="C290" s="50">
        <v>8100</v>
      </c>
      <c r="D290" s="50">
        <v>570</v>
      </c>
      <c r="E290" s="50">
        <v>4252</v>
      </c>
      <c r="F290" s="50">
        <v>366</v>
      </c>
      <c r="G290" s="50">
        <v>1264</v>
      </c>
      <c r="H290" s="50">
        <v>0</v>
      </c>
      <c r="I290" s="50">
        <v>217</v>
      </c>
      <c r="J290" s="50">
        <v>217</v>
      </c>
      <c r="K290" s="50">
        <v>1016</v>
      </c>
      <c r="L290" s="50">
        <v>0</v>
      </c>
      <c r="M290" s="50">
        <v>23</v>
      </c>
      <c r="N290" s="50">
        <v>23</v>
      </c>
      <c r="O290" s="45">
        <v>1568</v>
      </c>
    </row>
    <row r="291" spans="1:15" x14ac:dyDescent="0.2">
      <c r="A291" s="39" t="s">
        <v>237</v>
      </c>
      <c r="B291" s="44">
        <v>143</v>
      </c>
      <c r="C291" s="50">
        <v>1968</v>
      </c>
      <c r="D291" s="50">
        <v>112</v>
      </c>
      <c r="E291" s="50">
        <v>836</v>
      </c>
      <c r="F291" s="50">
        <v>31</v>
      </c>
      <c r="G291" s="50">
        <v>360</v>
      </c>
      <c r="H291" s="50">
        <v>0</v>
      </c>
      <c r="I291" s="50">
        <v>0</v>
      </c>
      <c r="J291" s="50">
        <v>0</v>
      </c>
      <c r="K291" s="50">
        <v>324</v>
      </c>
      <c r="L291" s="50">
        <v>0</v>
      </c>
      <c r="M291" s="50">
        <v>0</v>
      </c>
      <c r="N291" s="50">
        <v>0</v>
      </c>
      <c r="O291" s="45">
        <v>448</v>
      </c>
    </row>
    <row r="292" spans="1:15" x14ac:dyDescent="0.2">
      <c r="A292" s="39" t="s">
        <v>238</v>
      </c>
      <c r="B292" s="44">
        <v>1654</v>
      </c>
      <c r="C292" s="50">
        <v>25155</v>
      </c>
      <c r="D292" s="50">
        <v>1466</v>
      </c>
      <c r="E292" s="50">
        <v>8865</v>
      </c>
      <c r="F292" s="50">
        <v>67</v>
      </c>
      <c r="G292" s="50">
        <v>4680</v>
      </c>
      <c r="H292" s="50">
        <v>44</v>
      </c>
      <c r="I292" s="50">
        <v>41</v>
      </c>
      <c r="J292" s="50">
        <v>85</v>
      </c>
      <c r="K292" s="50">
        <v>4785</v>
      </c>
      <c r="L292" s="50">
        <v>0</v>
      </c>
      <c r="M292" s="50">
        <v>36</v>
      </c>
      <c r="N292" s="50">
        <v>36</v>
      </c>
      <c r="O292" s="45">
        <v>6825</v>
      </c>
    </row>
    <row r="293" spans="1:15" x14ac:dyDescent="0.2">
      <c r="A293" s="39" t="s">
        <v>959</v>
      </c>
      <c r="B293" s="44">
        <v>173</v>
      </c>
      <c r="C293" s="50">
        <v>1860</v>
      </c>
      <c r="D293" s="50">
        <v>122</v>
      </c>
      <c r="E293" s="50">
        <v>850</v>
      </c>
      <c r="F293" s="50">
        <v>51</v>
      </c>
      <c r="G293" s="50">
        <v>345</v>
      </c>
      <c r="H293" s="50">
        <v>0</v>
      </c>
      <c r="I293" s="50">
        <v>0</v>
      </c>
      <c r="J293" s="50">
        <v>0</v>
      </c>
      <c r="K293" s="50">
        <v>275</v>
      </c>
      <c r="L293" s="50">
        <v>0</v>
      </c>
      <c r="M293" s="50">
        <v>0</v>
      </c>
      <c r="N293" s="50">
        <v>0</v>
      </c>
      <c r="O293" s="45">
        <v>390</v>
      </c>
    </row>
    <row r="294" spans="1:15" x14ac:dyDescent="0.2">
      <c r="A294" s="39" t="s">
        <v>239</v>
      </c>
      <c r="B294" s="44">
        <v>25</v>
      </c>
      <c r="C294" s="50">
        <v>1792</v>
      </c>
      <c r="D294" s="50">
        <v>21</v>
      </c>
      <c r="E294" s="50">
        <v>708</v>
      </c>
      <c r="F294" s="50">
        <v>4</v>
      </c>
      <c r="G294" s="50">
        <v>336</v>
      </c>
      <c r="H294" s="50">
        <v>0</v>
      </c>
      <c r="I294" s="50">
        <v>0</v>
      </c>
      <c r="J294" s="50">
        <v>0</v>
      </c>
      <c r="K294" s="50">
        <v>276</v>
      </c>
      <c r="L294" s="50">
        <v>0</v>
      </c>
      <c r="M294" s="50">
        <v>0</v>
      </c>
      <c r="N294" s="50">
        <v>0</v>
      </c>
      <c r="O294" s="45">
        <v>472</v>
      </c>
    </row>
    <row r="295" spans="1:15" x14ac:dyDescent="0.2">
      <c r="A295" s="39" t="s">
        <v>240</v>
      </c>
      <c r="B295" s="44">
        <v>1716</v>
      </c>
      <c r="C295" s="50">
        <v>8268</v>
      </c>
      <c r="D295" s="50">
        <v>1432</v>
      </c>
      <c r="E295" s="50">
        <v>2212</v>
      </c>
      <c r="F295" s="50">
        <v>20</v>
      </c>
      <c r="G295" s="50">
        <v>1628</v>
      </c>
      <c r="H295" s="50">
        <v>1</v>
      </c>
      <c r="I295" s="50">
        <v>43</v>
      </c>
      <c r="J295" s="50">
        <v>44</v>
      </c>
      <c r="K295" s="50">
        <v>1564</v>
      </c>
      <c r="L295" s="50">
        <v>0</v>
      </c>
      <c r="M295" s="50">
        <v>220</v>
      </c>
      <c r="N295" s="50">
        <v>220</v>
      </c>
      <c r="O295" s="45">
        <v>2864</v>
      </c>
    </row>
    <row r="296" spans="1:15" x14ac:dyDescent="0.2">
      <c r="A296" s="39" t="s">
        <v>960</v>
      </c>
      <c r="B296" s="44">
        <v>78</v>
      </c>
      <c r="C296" s="50">
        <v>114</v>
      </c>
      <c r="D296" s="50">
        <v>59</v>
      </c>
      <c r="E296" s="50">
        <v>50</v>
      </c>
      <c r="F296" s="50">
        <v>19</v>
      </c>
      <c r="G296" s="50">
        <v>24</v>
      </c>
      <c r="H296" s="50">
        <v>0</v>
      </c>
      <c r="I296" s="50">
        <v>0</v>
      </c>
      <c r="J296" s="50">
        <v>0</v>
      </c>
      <c r="K296" s="50">
        <v>16</v>
      </c>
      <c r="L296" s="50">
        <v>0</v>
      </c>
      <c r="M296" s="50">
        <v>0</v>
      </c>
      <c r="N296" s="50">
        <v>0</v>
      </c>
      <c r="O296" s="45">
        <v>24</v>
      </c>
    </row>
    <row r="297" spans="1:15" x14ac:dyDescent="0.2">
      <c r="A297" s="39" t="s">
        <v>1111</v>
      </c>
      <c r="B297" s="44">
        <v>18</v>
      </c>
      <c r="C297" s="50">
        <v>4</v>
      </c>
      <c r="D297" s="50">
        <v>18</v>
      </c>
      <c r="E297" s="50">
        <v>1</v>
      </c>
      <c r="F297" s="50">
        <v>0</v>
      </c>
      <c r="G297" s="50">
        <v>1</v>
      </c>
      <c r="H297" s="50">
        <v>0</v>
      </c>
      <c r="I297" s="50">
        <v>0</v>
      </c>
      <c r="J297" s="50">
        <v>0</v>
      </c>
      <c r="K297" s="50">
        <v>1</v>
      </c>
      <c r="L297" s="50">
        <v>0</v>
      </c>
      <c r="M297" s="50">
        <v>0</v>
      </c>
      <c r="N297" s="50">
        <v>0</v>
      </c>
      <c r="O297" s="45">
        <v>1</v>
      </c>
    </row>
    <row r="298" spans="1:15" x14ac:dyDescent="0.2">
      <c r="A298" s="39" t="s">
        <v>1070</v>
      </c>
      <c r="B298" s="44">
        <v>2</v>
      </c>
      <c r="C298" s="50">
        <v>16</v>
      </c>
      <c r="D298" s="50">
        <v>0</v>
      </c>
      <c r="E298" s="50">
        <v>4</v>
      </c>
      <c r="F298" s="50">
        <v>2</v>
      </c>
      <c r="G298" s="50">
        <v>4</v>
      </c>
      <c r="H298" s="50">
        <v>0</v>
      </c>
      <c r="I298" s="50">
        <v>0</v>
      </c>
      <c r="J298" s="50">
        <v>0</v>
      </c>
      <c r="K298" s="50">
        <v>4</v>
      </c>
      <c r="L298" s="50">
        <v>0</v>
      </c>
      <c r="M298" s="50">
        <v>0</v>
      </c>
      <c r="N298" s="50">
        <v>0</v>
      </c>
      <c r="O298" s="45">
        <v>4</v>
      </c>
    </row>
    <row r="299" spans="1:15" x14ac:dyDescent="0.2">
      <c r="A299" s="39" t="s">
        <v>1071</v>
      </c>
      <c r="B299" s="44">
        <v>0</v>
      </c>
      <c r="C299" s="50">
        <v>2</v>
      </c>
      <c r="D299" s="50">
        <v>0</v>
      </c>
      <c r="E299" s="50">
        <v>0</v>
      </c>
      <c r="F299" s="50">
        <v>0</v>
      </c>
      <c r="G299" s="50">
        <v>0</v>
      </c>
      <c r="H299" s="50">
        <v>0</v>
      </c>
      <c r="I299" s="50">
        <v>0</v>
      </c>
      <c r="J299" s="50">
        <v>0</v>
      </c>
      <c r="K299" s="50">
        <v>1</v>
      </c>
      <c r="L299" s="50">
        <v>0</v>
      </c>
      <c r="M299" s="50">
        <v>0</v>
      </c>
      <c r="N299" s="50">
        <v>0</v>
      </c>
      <c r="O299" s="45">
        <v>1</v>
      </c>
    </row>
    <row r="300" spans="1:15" x14ac:dyDescent="0.2">
      <c r="A300" s="39" t="s">
        <v>241</v>
      </c>
      <c r="B300" s="44">
        <v>170</v>
      </c>
      <c r="C300" s="50">
        <v>16422</v>
      </c>
      <c r="D300" s="50">
        <v>11</v>
      </c>
      <c r="E300" s="50">
        <v>7227</v>
      </c>
      <c r="F300" s="50">
        <v>152</v>
      </c>
      <c r="G300" s="50">
        <v>2937</v>
      </c>
      <c r="H300" s="50">
        <v>0</v>
      </c>
      <c r="I300" s="50">
        <v>7</v>
      </c>
      <c r="J300" s="50">
        <v>7</v>
      </c>
      <c r="K300" s="50">
        <v>2586</v>
      </c>
      <c r="L300" s="50">
        <v>0</v>
      </c>
      <c r="M300" s="50">
        <v>0</v>
      </c>
      <c r="N300" s="50">
        <v>0</v>
      </c>
      <c r="O300" s="45">
        <v>3672</v>
      </c>
    </row>
    <row r="301" spans="1:15" x14ac:dyDescent="0.2">
      <c r="A301" s="39" t="s">
        <v>242</v>
      </c>
      <c r="B301" s="44">
        <v>25</v>
      </c>
      <c r="C301" s="50">
        <v>192</v>
      </c>
      <c r="D301" s="50">
        <v>22</v>
      </c>
      <c r="E301" s="50">
        <v>39</v>
      </c>
      <c r="F301" s="50">
        <v>3</v>
      </c>
      <c r="G301" s="50">
        <v>45</v>
      </c>
      <c r="H301" s="50">
        <v>0</v>
      </c>
      <c r="I301" s="50">
        <v>0</v>
      </c>
      <c r="J301" s="50">
        <v>0</v>
      </c>
      <c r="K301" s="50">
        <v>45</v>
      </c>
      <c r="L301" s="50">
        <v>0</v>
      </c>
      <c r="M301" s="50">
        <v>0</v>
      </c>
      <c r="N301" s="50">
        <v>0</v>
      </c>
      <c r="O301" s="45">
        <v>63</v>
      </c>
    </row>
    <row r="302" spans="1:15" x14ac:dyDescent="0.2">
      <c r="A302" s="39" t="s">
        <v>243</v>
      </c>
      <c r="B302" s="44">
        <v>179</v>
      </c>
      <c r="C302" s="50">
        <v>6265</v>
      </c>
      <c r="D302" s="50">
        <v>127</v>
      </c>
      <c r="E302" s="50">
        <v>3090</v>
      </c>
      <c r="F302" s="50">
        <v>0</v>
      </c>
      <c r="G302" s="50">
        <v>1410</v>
      </c>
      <c r="H302" s="50">
        <v>0</v>
      </c>
      <c r="I302" s="50">
        <v>26</v>
      </c>
      <c r="J302" s="50">
        <v>26</v>
      </c>
      <c r="K302" s="50">
        <v>760</v>
      </c>
      <c r="L302" s="50">
        <v>0</v>
      </c>
      <c r="M302" s="50">
        <v>26</v>
      </c>
      <c r="N302" s="50">
        <v>26</v>
      </c>
      <c r="O302" s="45">
        <v>1005</v>
      </c>
    </row>
    <row r="303" spans="1:15" x14ac:dyDescent="0.2">
      <c r="A303" s="39" t="s">
        <v>244</v>
      </c>
      <c r="B303" s="44">
        <v>1833</v>
      </c>
      <c r="C303" s="50">
        <v>35040</v>
      </c>
      <c r="D303" s="50">
        <v>1623</v>
      </c>
      <c r="E303" s="50">
        <v>15435</v>
      </c>
      <c r="F303" s="50">
        <v>110</v>
      </c>
      <c r="G303" s="50">
        <v>6515</v>
      </c>
      <c r="H303" s="50">
        <v>0</v>
      </c>
      <c r="I303" s="50">
        <v>0</v>
      </c>
      <c r="J303" s="50">
        <v>0</v>
      </c>
      <c r="K303" s="50">
        <v>5395</v>
      </c>
      <c r="L303" s="50">
        <v>0</v>
      </c>
      <c r="M303" s="50">
        <v>100</v>
      </c>
      <c r="N303" s="50">
        <v>100</v>
      </c>
      <c r="O303" s="45">
        <v>7695</v>
      </c>
    </row>
    <row r="304" spans="1:15" x14ac:dyDescent="0.2">
      <c r="A304" s="39" t="s">
        <v>245</v>
      </c>
      <c r="B304" s="44">
        <v>1340</v>
      </c>
      <c r="C304" s="50">
        <v>3392</v>
      </c>
      <c r="D304" s="50">
        <v>1280</v>
      </c>
      <c r="E304" s="50">
        <v>1360</v>
      </c>
      <c r="F304" s="50">
        <v>31</v>
      </c>
      <c r="G304" s="50">
        <v>632</v>
      </c>
      <c r="H304" s="50">
        <v>0</v>
      </c>
      <c r="I304" s="50">
        <v>11</v>
      </c>
      <c r="J304" s="50">
        <v>11</v>
      </c>
      <c r="K304" s="50">
        <v>564</v>
      </c>
      <c r="L304" s="50">
        <v>0</v>
      </c>
      <c r="M304" s="50">
        <v>18</v>
      </c>
      <c r="N304" s="50">
        <v>18</v>
      </c>
      <c r="O304" s="45">
        <v>836</v>
      </c>
    </row>
    <row r="305" spans="1:15" x14ac:dyDescent="0.2">
      <c r="A305" s="39" t="s">
        <v>1072</v>
      </c>
      <c r="B305" s="44">
        <v>37</v>
      </c>
      <c r="C305" s="50">
        <v>95</v>
      </c>
      <c r="D305" s="50">
        <v>36</v>
      </c>
      <c r="E305" s="50">
        <v>39</v>
      </c>
      <c r="F305" s="50">
        <v>1</v>
      </c>
      <c r="G305" s="50">
        <v>18</v>
      </c>
      <c r="H305" s="50">
        <v>0</v>
      </c>
      <c r="I305" s="50">
        <v>0</v>
      </c>
      <c r="J305" s="50">
        <v>0</v>
      </c>
      <c r="K305" s="50">
        <v>15</v>
      </c>
      <c r="L305" s="50">
        <v>0</v>
      </c>
      <c r="M305" s="50">
        <v>0</v>
      </c>
      <c r="N305" s="50">
        <v>0</v>
      </c>
      <c r="O305" s="45">
        <v>23</v>
      </c>
    </row>
    <row r="306" spans="1:15" x14ac:dyDescent="0.2">
      <c r="A306" s="39" t="s">
        <v>246</v>
      </c>
      <c r="B306" s="44">
        <v>87</v>
      </c>
      <c r="C306" s="50">
        <v>124</v>
      </c>
      <c r="D306" s="50">
        <v>82</v>
      </c>
      <c r="E306" s="50">
        <v>52</v>
      </c>
      <c r="F306" s="50">
        <v>0</v>
      </c>
      <c r="G306" s="50">
        <v>20</v>
      </c>
      <c r="H306" s="50">
        <v>0</v>
      </c>
      <c r="I306" s="50">
        <v>0</v>
      </c>
      <c r="J306" s="50">
        <v>0</v>
      </c>
      <c r="K306" s="50">
        <v>20</v>
      </c>
      <c r="L306" s="50">
        <v>0</v>
      </c>
      <c r="M306" s="50">
        <v>5</v>
      </c>
      <c r="N306" s="50">
        <v>5</v>
      </c>
      <c r="O306" s="45">
        <v>32</v>
      </c>
    </row>
    <row r="307" spans="1:15" x14ac:dyDescent="0.2">
      <c r="A307" s="39" t="s">
        <v>1144</v>
      </c>
      <c r="B307" s="44">
        <v>0</v>
      </c>
      <c r="C307" s="50">
        <v>8</v>
      </c>
      <c r="D307" s="50">
        <v>0</v>
      </c>
      <c r="E307" s="50">
        <v>0</v>
      </c>
      <c r="F307" s="50">
        <v>0</v>
      </c>
      <c r="G307" s="50">
        <v>0</v>
      </c>
      <c r="H307" s="50">
        <v>0</v>
      </c>
      <c r="I307" s="50">
        <v>0</v>
      </c>
      <c r="J307" s="50">
        <v>0</v>
      </c>
      <c r="K307" s="50">
        <v>4</v>
      </c>
      <c r="L307" s="50">
        <v>0</v>
      </c>
      <c r="M307" s="50">
        <v>0</v>
      </c>
      <c r="N307" s="50">
        <v>0</v>
      </c>
      <c r="O307" s="45">
        <v>4</v>
      </c>
    </row>
    <row r="308" spans="1:15" x14ac:dyDescent="0.2">
      <c r="A308" s="39" t="s">
        <v>247</v>
      </c>
      <c r="B308" s="44">
        <v>70</v>
      </c>
      <c r="C308" s="50">
        <v>1292</v>
      </c>
      <c r="D308" s="50">
        <v>0</v>
      </c>
      <c r="E308" s="50">
        <v>548</v>
      </c>
      <c r="F308" s="50">
        <v>26</v>
      </c>
      <c r="G308" s="50">
        <v>244</v>
      </c>
      <c r="H308" s="50">
        <v>18</v>
      </c>
      <c r="I308" s="50">
        <v>26</v>
      </c>
      <c r="J308" s="50">
        <v>44</v>
      </c>
      <c r="K308" s="50">
        <v>208</v>
      </c>
      <c r="L308" s="50">
        <v>0</v>
      </c>
      <c r="M308" s="50">
        <v>0</v>
      </c>
      <c r="N308" s="50">
        <v>0</v>
      </c>
      <c r="O308" s="45">
        <v>292</v>
      </c>
    </row>
    <row r="309" spans="1:15" x14ac:dyDescent="0.2">
      <c r="A309" s="39" t="s">
        <v>248</v>
      </c>
      <c r="B309" s="44">
        <v>708</v>
      </c>
      <c r="C309" s="50">
        <v>28336</v>
      </c>
      <c r="D309" s="50">
        <v>520</v>
      </c>
      <c r="E309" s="50">
        <v>11044</v>
      </c>
      <c r="F309" s="50">
        <v>103</v>
      </c>
      <c r="G309" s="50">
        <v>5192</v>
      </c>
      <c r="H309" s="50">
        <v>0</v>
      </c>
      <c r="I309" s="50">
        <v>50</v>
      </c>
      <c r="J309" s="50">
        <v>50</v>
      </c>
      <c r="K309" s="50">
        <v>4960</v>
      </c>
      <c r="L309" s="50">
        <v>0</v>
      </c>
      <c r="M309" s="50">
        <v>35</v>
      </c>
      <c r="N309" s="50">
        <v>35</v>
      </c>
      <c r="O309" s="45">
        <v>7140</v>
      </c>
    </row>
    <row r="310" spans="1:15" x14ac:dyDescent="0.2">
      <c r="A310" s="39" t="s">
        <v>1074</v>
      </c>
      <c r="B310" s="44">
        <v>267</v>
      </c>
      <c r="C310" s="50">
        <v>9716</v>
      </c>
      <c r="D310" s="50">
        <v>263</v>
      </c>
      <c r="E310" s="50">
        <v>4004</v>
      </c>
      <c r="F310" s="50">
        <v>4</v>
      </c>
      <c r="G310" s="50">
        <v>1812</v>
      </c>
      <c r="H310" s="50">
        <v>0</v>
      </c>
      <c r="I310" s="50">
        <v>0</v>
      </c>
      <c r="J310" s="50">
        <v>0</v>
      </c>
      <c r="K310" s="50">
        <v>1584</v>
      </c>
      <c r="L310" s="50">
        <v>0</v>
      </c>
      <c r="M310" s="50">
        <v>0</v>
      </c>
      <c r="N310" s="50">
        <v>0</v>
      </c>
      <c r="O310" s="45">
        <v>2316</v>
      </c>
    </row>
    <row r="311" spans="1:15" x14ac:dyDescent="0.2">
      <c r="A311" s="39" t="s">
        <v>1075</v>
      </c>
      <c r="B311" s="44">
        <v>124</v>
      </c>
      <c r="C311" s="50">
        <v>5588</v>
      </c>
      <c r="D311" s="50">
        <v>124</v>
      </c>
      <c r="E311" s="50">
        <v>2256</v>
      </c>
      <c r="F311" s="50">
        <v>0</v>
      </c>
      <c r="G311" s="50">
        <v>952</v>
      </c>
      <c r="H311" s="50">
        <v>0</v>
      </c>
      <c r="I311" s="50">
        <v>0</v>
      </c>
      <c r="J311" s="50">
        <v>0</v>
      </c>
      <c r="K311" s="50">
        <v>892</v>
      </c>
      <c r="L311" s="50">
        <v>0</v>
      </c>
      <c r="M311" s="50">
        <v>0</v>
      </c>
      <c r="N311" s="50">
        <v>0</v>
      </c>
      <c r="O311" s="45">
        <v>1488</v>
      </c>
    </row>
    <row r="312" spans="1:15" x14ac:dyDescent="0.2">
      <c r="A312" s="39" t="s">
        <v>962</v>
      </c>
      <c r="B312" s="44">
        <v>1435</v>
      </c>
      <c r="C312" s="50">
        <v>8367</v>
      </c>
      <c r="D312" s="50">
        <v>1374</v>
      </c>
      <c r="E312" s="50">
        <v>3456</v>
      </c>
      <c r="F312" s="50">
        <v>0</v>
      </c>
      <c r="G312" s="50">
        <v>1506</v>
      </c>
      <c r="H312" s="50">
        <v>18</v>
      </c>
      <c r="I312" s="50">
        <v>36</v>
      </c>
      <c r="J312" s="50">
        <v>54</v>
      </c>
      <c r="K312" s="50">
        <v>1287</v>
      </c>
      <c r="L312" s="50">
        <v>0</v>
      </c>
      <c r="M312" s="50">
        <v>7</v>
      </c>
      <c r="N312" s="50">
        <v>7</v>
      </c>
      <c r="O312" s="45">
        <v>2118</v>
      </c>
    </row>
    <row r="313" spans="1:15" x14ac:dyDescent="0.2">
      <c r="A313" s="39" t="s">
        <v>249</v>
      </c>
      <c r="B313" s="44">
        <v>76</v>
      </c>
      <c r="C313" s="50">
        <v>3933</v>
      </c>
      <c r="D313" s="50">
        <v>6</v>
      </c>
      <c r="E313" s="50">
        <v>1659</v>
      </c>
      <c r="F313" s="50">
        <v>15</v>
      </c>
      <c r="G313" s="50">
        <v>483</v>
      </c>
      <c r="H313" s="50">
        <v>0</v>
      </c>
      <c r="I313" s="50">
        <v>0</v>
      </c>
      <c r="J313" s="50">
        <v>0</v>
      </c>
      <c r="K313" s="50">
        <v>612</v>
      </c>
      <c r="L313" s="50">
        <v>0</v>
      </c>
      <c r="M313" s="50">
        <v>55</v>
      </c>
      <c r="N313" s="50">
        <v>55</v>
      </c>
      <c r="O313" s="45">
        <v>1179</v>
      </c>
    </row>
    <row r="314" spans="1:15" x14ac:dyDescent="0.2">
      <c r="A314" s="39" t="s">
        <v>250</v>
      </c>
      <c r="B314" s="44">
        <v>96</v>
      </c>
      <c r="C314" s="50">
        <v>17292</v>
      </c>
      <c r="D314" s="50">
        <v>96</v>
      </c>
      <c r="E314" s="50">
        <v>7152</v>
      </c>
      <c r="F314" s="50">
        <v>0</v>
      </c>
      <c r="G314" s="50">
        <v>3248</v>
      </c>
      <c r="H314" s="50">
        <v>0</v>
      </c>
      <c r="I314" s="50">
        <v>0</v>
      </c>
      <c r="J314" s="50">
        <v>0</v>
      </c>
      <c r="K314" s="50">
        <v>2800</v>
      </c>
      <c r="L314" s="50">
        <v>0</v>
      </c>
      <c r="M314" s="50">
        <v>0</v>
      </c>
      <c r="N314" s="50">
        <v>0</v>
      </c>
      <c r="O314" s="45">
        <v>4092</v>
      </c>
    </row>
    <row r="315" spans="1:15" x14ac:dyDescent="0.2">
      <c r="A315" s="39" t="s">
        <v>251</v>
      </c>
      <c r="B315" s="44">
        <v>385</v>
      </c>
      <c r="C315" s="50">
        <v>7305</v>
      </c>
      <c r="D315" s="50">
        <v>227</v>
      </c>
      <c r="E315" s="50">
        <v>3846</v>
      </c>
      <c r="F315" s="50">
        <v>0</v>
      </c>
      <c r="G315" s="50">
        <v>1230</v>
      </c>
      <c r="H315" s="50">
        <v>0</v>
      </c>
      <c r="I315" s="50">
        <v>79</v>
      </c>
      <c r="J315" s="50">
        <v>79</v>
      </c>
      <c r="K315" s="50">
        <v>915</v>
      </c>
      <c r="L315" s="50">
        <v>0</v>
      </c>
      <c r="M315" s="50">
        <v>79</v>
      </c>
      <c r="N315" s="50">
        <v>79</v>
      </c>
      <c r="O315" s="45">
        <v>1314</v>
      </c>
    </row>
    <row r="316" spans="1:15" x14ac:dyDescent="0.2">
      <c r="A316" s="39" t="s">
        <v>252</v>
      </c>
      <c r="B316" s="44">
        <v>136</v>
      </c>
      <c r="C316" s="50">
        <v>3840</v>
      </c>
      <c r="D316" s="50">
        <v>65</v>
      </c>
      <c r="E316" s="50">
        <v>1608</v>
      </c>
      <c r="F316" s="50">
        <v>0</v>
      </c>
      <c r="G316" s="50">
        <v>651</v>
      </c>
      <c r="H316" s="50">
        <v>0</v>
      </c>
      <c r="I316" s="50">
        <v>38</v>
      </c>
      <c r="J316" s="50">
        <v>38</v>
      </c>
      <c r="K316" s="50">
        <v>618</v>
      </c>
      <c r="L316" s="50">
        <v>0</v>
      </c>
      <c r="M316" s="50">
        <v>33</v>
      </c>
      <c r="N316" s="50">
        <v>33</v>
      </c>
      <c r="O316" s="45">
        <v>963</v>
      </c>
    </row>
    <row r="317" spans="1:15" x14ac:dyDescent="0.2">
      <c r="A317" s="39" t="s">
        <v>35</v>
      </c>
      <c r="B317" s="44">
        <v>82</v>
      </c>
      <c r="C317" s="50">
        <v>8283</v>
      </c>
      <c r="D317" s="50">
        <v>70</v>
      </c>
      <c r="E317" s="50">
        <v>3442</v>
      </c>
      <c r="F317" s="50">
        <v>12</v>
      </c>
      <c r="G317" s="50">
        <v>1503</v>
      </c>
      <c r="H317" s="50">
        <v>0</v>
      </c>
      <c r="I317" s="50">
        <v>0</v>
      </c>
      <c r="J317" s="50">
        <v>0</v>
      </c>
      <c r="K317" s="50">
        <v>1336</v>
      </c>
      <c r="L317" s="50">
        <v>0</v>
      </c>
      <c r="M317" s="50">
        <v>0</v>
      </c>
      <c r="N317" s="50">
        <v>0</v>
      </c>
      <c r="O317" s="45">
        <v>2002</v>
      </c>
    </row>
    <row r="318" spans="1:15" x14ac:dyDescent="0.2">
      <c r="A318" s="39" t="s">
        <v>253</v>
      </c>
      <c r="B318" s="44">
        <v>3279</v>
      </c>
      <c r="C318" s="50">
        <v>121212</v>
      </c>
      <c r="D318" s="50">
        <v>2000</v>
      </c>
      <c r="E318" s="50">
        <v>50900</v>
      </c>
      <c r="F318" s="50">
        <v>1033</v>
      </c>
      <c r="G318" s="50">
        <v>22136</v>
      </c>
      <c r="H318" s="50">
        <v>0</v>
      </c>
      <c r="I318" s="50">
        <v>82</v>
      </c>
      <c r="J318" s="50">
        <v>82</v>
      </c>
      <c r="K318" s="50">
        <v>19484</v>
      </c>
      <c r="L318" s="50">
        <v>9</v>
      </c>
      <c r="M318" s="50">
        <v>155</v>
      </c>
      <c r="N318" s="50">
        <v>164</v>
      </c>
      <c r="O318" s="45">
        <v>28692</v>
      </c>
    </row>
    <row r="319" spans="1:15" x14ac:dyDescent="0.2">
      <c r="A319" s="39" t="s">
        <v>254</v>
      </c>
      <c r="B319" s="44">
        <v>2454</v>
      </c>
      <c r="C319" s="50">
        <v>19065</v>
      </c>
      <c r="D319" s="50">
        <v>1667</v>
      </c>
      <c r="E319" s="50">
        <v>6675</v>
      </c>
      <c r="F319" s="50">
        <v>787</v>
      </c>
      <c r="G319" s="50">
        <v>3545</v>
      </c>
      <c r="H319" s="50">
        <v>0</v>
      </c>
      <c r="I319" s="50">
        <v>0</v>
      </c>
      <c r="J319" s="50">
        <v>0</v>
      </c>
      <c r="K319" s="50">
        <v>3645</v>
      </c>
      <c r="L319" s="50">
        <v>0</v>
      </c>
      <c r="M319" s="50">
        <v>0</v>
      </c>
      <c r="N319" s="50">
        <v>0</v>
      </c>
      <c r="O319" s="45">
        <v>5200</v>
      </c>
    </row>
    <row r="320" spans="1:15" x14ac:dyDescent="0.2">
      <c r="A320" s="39" t="s">
        <v>255</v>
      </c>
      <c r="B320" s="44">
        <v>393</v>
      </c>
      <c r="C320" s="50">
        <v>3596</v>
      </c>
      <c r="D320" s="50">
        <v>379</v>
      </c>
      <c r="E320" s="50">
        <v>1936</v>
      </c>
      <c r="F320" s="50">
        <v>14</v>
      </c>
      <c r="G320" s="50">
        <v>508</v>
      </c>
      <c r="H320" s="50">
        <v>0</v>
      </c>
      <c r="I320" s="50">
        <v>0</v>
      </c>
      <c r="J320" s="50">
        <v>0</v>
      </c>
      <c r="K320" s="50">
        <v>428</v>
      </c>
      <c r="L320" s="50">
        <v>0</v>
      </c>
      <c r="M320" s="50">
        <v>0</v>
      </c>
      <c r="N320" s="50">
        <v>0</v>
      </c>
      <c r="O320" s="45">
        <v>724</v>
      </c>
    </row>
    <row r="321" spans="1:15" x14ac:dyDescent="0.2">
      <c r="A321" s="39" t="s">
        <v>1123</v>
      </c>
      <c r="B321" s="44">
        <v>5</v>
      </c>
      <c r="C321" s="50">
        <v>5</v>
      </c>
      <c r="D321" s="50">
        <v>4</v>
      </c>
      <c r="E321" s="50">
        <v>2</v>
      </c>
      <c r="F321" s="50">
        <v>1</v>
      </c>
      <c r="G321" s="50">
        <v>1</v>
      </c>
      <c r="H321" s="50">
        <v>0</v>
      </c>
      <c r="I321" s="50">
        <v>0</v>
      </c>
      <c r="J321" s="50">
        <v>0</v>
      </c>
      <c r="K321" s="50">
        <v>1</v>
      </c>
      <c r="L321" s="50">
        <v>0</v>
      </c>
      <c r="M321" s="50">
        <v>0</v>
      </c>
      <c r="N321" s="50">
        <v>0</v>
      </c>
      <c r="O321" s="45">
        <v>1</v>
      </c>
    </row>
    <row r="322" spans="1:15" x14ac:dyDescent="0.2">
      <c r="A322" s="39" t="s">
        <v>256</v>
      </c>
      <c r="B322" s="44">
        <v>0</v>
      </c>
      <c r="C322" s="50">
        <v>2408</v>
      </c>
      <c r="D322" s="50">
        <v>0</v>
      </c>
      <c r="E322" s="50">
        <v>1048</v>
      </c>
      <c r="F322" s="50">
        <v>0</v>
      </c>
      <c r="G322" s="50">
        <v>396</v>
      </c>
      <c r="H322" s="50">
        <v>0</v>
      </c>
      <c r="I322" s="50">
        <v>0</v>
      </c>
      <c r="J322" s="50">
        <v>0</v>
      </c>
      <c r="K322" s="50">
        <v>352</v>
      </c>
      <c r="L322" s="50">
        <v>0</v>
      </c>
      <c r="M322" s="50">
        <v>0</v>
      </c>
      <c r="N322" s="50">
        <v>0</v>
      </c>
      <c r="O322" s="45">
        <v>612</v>
      </c>
    </row>
    <row r="323" spans="1:15" x14ac:dyDescent="0.2">
      <c r="A323" s="39" t="s">
        <v>257</v>
      </c>
      <c r="B323" s="44">
        <v>4786</v>
      </c>
      <c r="C323" s="50">
        <v>42390</v>
      </c>
      <c r="D323" s="50">
        <v>2489</v>
      </c>
      <c r="E323" s="50">
        <v>15215</v>
      </c>
      <c r="F323" s="50">
        <v>2174</v>
      </c>
      <c r="G323" s="50">
        <v>7885</v>
      </c>
      <c r="H323" s="50">
        <v>0</v>
      </c>
      <c r="I323" s="50">
        <v>29</v>
      </c>
      <c r="J323" s="50">
        <v>29</v>
      </c>
      <c r="K323" s="50">
        <v>7950</v>
      </c>
      <c r="L323" s="50">
        <v>0</v>
      </c>
      <c r="M323" s="50">
        <v>94</v>
      </c>
      <c r="N323" s="50">
        <v>94</v>
      </c>
      <c r="O323" s="45">
        <v>11340</v>
      </c>
    </row>
    <row r="324" spans="1:15" x14ac:dyDescent="0.2">
      <c r="A324" s="39" t="s">
        <v>258</v>
      </c>
      <c r="B324" s="44">
        <v>5</v>
      </c>
      <c r="C324" s="50">
        <v>54</v>
      </c>
      <c r="D324" s="50">
        <v>1</v>
      </c>
      <c r="E324" s="50">
        <v>12</v>
      </c>
      <c r="F324" s="50">
        <v>2</v>
      </c>
      <c r="G324" s="50">
        <v>12</v>
      </c>
      <c r="H324" s="50">
        <v>0</v>
      </c>
      <c r="I324" s="50">
        <v>0</v>
      </c>
      <c r="J324" s="50">
        <v>0</v>
      </c>
      <c r="K324" s="50">
        <v>12</v>
      </c>
      <c r="L324" s="50">
        <v>0</v>
      </c>
      <c r="M324" s="50">
        <v>2</v>
      </c>
      <c r="N324" s="50">
        <v>2</v>
      </c>
      <c r="O324" s="45">
        <v>18</v>
      </c>
    </row>
    <row r="325" spans="1:15" x14ac:dyDescent="0.2">
      <c r="A325" s="39" t="s">
        <v>78</v>
      </c>
      <c r="B325" s="44">
        <v>6241</v>
      </c>
      <c r="C325" s="50">
        <v>120505</v>
      </c>
      <c r="D325" s="50">
        <v>2203</v>
      </c>
      <c r="E325" s="50">
        <v>56040</v>
      </c>
      <c r="F325" s="50">
        <v>3483</v>
      </c>
      <c r="G325" s="50">
        <v>22410</v>
      </c>
      <c r="H325" s="50">
        <v>212</v>
      </c>
      <c r="I325" s="50">
        <v>146</v>
      </c>
      <c r="J325" s="50">
        <v>358</v>
      </c>
      <c r="K325" s="50">
        <v>17335</v>
      </c>
      <c r="L325" s="50">
        <v>57</v>
      </c>
      <c r="M325" s="50">
        <v>140</v>
      </c>
      <c r="N325" s="50">
        <v>197</v>
      </c>
      <c r="O325" s="45">
        <v>24720</v>
      </c>
    </row>
    <row r="326" spans="1:15" x14ac:dyDescent="0.2">
      <c r="A326" s="39" t="s">
        <v>259</v>
      </c>
      <c r="B326" s="44">
        <v>2610</v>
      </c>
      <c r="C326" s="50">
        <v>69220</v>
      </c>
      <c r="D326" s="50">
        <v>1527</v>
      </c>
      <c r="E326" s="50">
        <v>29565</v>
      </c>
      <c r="F326" s="50">
        <v>890</v>
      </c>
      <c r="G326" s="50">
        <v>12870</v>
      </c>
      <c r="H326" s="50">
        <v>0</v>
      </c>
      <c r="I326" s="50">
        <v>117</v>
      </c>
      <c r="J326" s="50">
        <v>117</v>
      </c>
      <c r="K326" s="50">
        <v>11040</v>
      </c>
      <c r="L326" s="50">
        <v>0</v>
      </c>
      <c r="M326" s="50">
        <v>76</v>
      </c>
      <c r="N326" s="50">
        <v>76</v>
      </c>
      <c r="O326" s="45">
        <v>15745</v>
      </c>
    </row>
    <row r="327" spans="1:15" x14ac:dyDescent="0.2">
      <c r="A327" s="39" t="s">
        <v>260</v>
      </c>
      <c r="B327" s="44">
        <v>52</v>
      </c>
      <c r="C327" s="50">
        <v>93</v>
      </c>
      <c r="D327" s="50">
        <v>40</v>
      </c>
      <c r="E327" s="50">
        <v>39</v>
      </c>
      <c r="F327" s="50">
        <v>4</v>
      </c>
      <c r="G327" s="50">
        <v>15</v>
      </c>
      <c r="H327" s="50">
        <v>0</v>
      </c>
      <c r="I327" s="50">
        <v>8</v>
      </c>
      <c r="J327" s="50">
        <v>8</v>
      </c>
      <c r="K327" s="50">
        <v>15</v>
      </c>
      <c r="L327" s="50">
        <v>0</v>
      </c>
      <c r="M327" s="50">
        <v>0</v>
      </c>
      <c r="N327" s="50">
        <v>0</v>
      </c>
      <c r="O327" s="45">
        <v>24</v>
      </c>
    </row>
    <row r="328" spans="1:15" x14ac:dyDescent="0.2">
      <c r="A328" s="39" t="s">
        <v>1016</v>
      </c>
      <c r="B328" s="44">
        <v>224</v>
      </c>
      <c r="C328" s="50">
        <v>6279</v>
      </c>
      <c r="D328" s="50">
        <v>130</v>
      </c>
      <c r="E328" s="50">
        <v>2538</v>
      </c>
      <c r="F328" s="50">
        <v>4</v>
      </c>
      <c r="G328" s="50">
        <v>1200</v>
      </c>
      <c r="H328" s="50">
        <v>0</v>
      </c>
      <c r="I328" s="50">
        <v>16</v>
      </c>
      <c r="J328" s="50">
        <v>16</v>
      </c>
      <c r="K328" s="50">
        <v>990</v>
      </c>
      <c r="L328" s="50">
        <v>0</v>
      </c>
      <c r="M328" s="50">
        <v>74</v>
      </c>
      <c r="N328" s="50">
        <v>74</v>
      </c>
      <c r="O328" s="45">
        <v>1551</v>
      </c>
    </row>
    <row r="329" spans="1:15" x14ac:dyDescent="0.2">
      <c r="A329" s="39" t="s">
        <v>261</v>
      </c>
      <c r="B329" s="44">
        <v>51</v>
      </c>
      <c r="C329" s="50">
        <v>424</v>
      </c>
      <c r="D329" s="50">
        <v>11</v>
      </c>
      <c r="E329" s="50">
        <v>148</v>
      </c>
      <c r="F329" s="50">
        <v>9</v>
      </c>
      <c r="G329" s="50">
        <v>76</v>
      </c>
      <c r="H329" s="50">
        <v>0</v>
      </c>
      <c r="I329" s="50">
        <v>18</v>
      </c>
      <c r="J329" s="50">
        <v>18</v>
      </c>
      <c r="K329" s="50">
        <v>68</v>
      </c>
      <c r="L329" s="50">
        <v>3</v>
      </c>
      <c r="M329" s="50">
        <v>10</v>
      </c>
      <c r="N329" s="50">
        <v>13</v>
      </c>
      <c r="O329" s="45">
        <v>132</v>
      </c>
    </row>
    <row r="330" spans="1:15" x14ac:dyDescent="0.2">
      <c r="A330" s="39" t="s">
        <v>262</v>
      </c>
      <c r="B330" s="44">
        <v>176</v>
      </c>
      <c r="C330" s="50">
        <v>123</v>
      </c>
      <c r="D330" s="50">
        <v>174</v>
      </c>
      <c r="E330" s="50">
        <v>51</v>
      </c>
      <c r="F330" s="50">
        <v>2</v>
      </c>
      <c r="G330" s="50">
        <v>24</v>
      </c>
      <c r="H330" s="50">
        <v>0</v>
      </c>
      <c r="I330" s="50">
        <v>0</v>
      </c>
      <c r="J330" s="50">
        <v>0</v>
      </c>
      <c r="K330" s="50">
        <v>18</v>
      </c>
      <c r="L330" s="50">
        <v>0</v>
      </c>
      <c r="M330" s="50">
        <v>0</v>
      </c>
      <c r="N330" s="50">
        <v>0</v>
      </c>
      <c r="O330" s="45">
        <v>30</v>
      </c>
    </row>
    <row r="331" spans="1:15" x14ac:dyDescent="0.2">
      <c r="A331" s="39" t="s">
        <v>2</v>
      </c>
      <c r="B331" s="44">
        <v>177</v>
      </c>
      <c r="C331" s="50">
        <v>8768</v>
      </c>
      <c r="D331" s="50">
        <v>90</v>
      </c>
      <c r="E331" s="50">
        <v>3800</v>
      </c>
      <c r="F331" s="50">
        <v>12</v>
      </c>
      <c r="G331" s="50">
        <v>1616</v>
      </c>
      <c r="H331" s="50">
        <v>0</v>
      </c>
      <c r="I331" s="50">
        <v>18</v>
      </c>
      <c r="J331" s="50">
        <v>18</v>
      </c>
      <c r="K331" s="50">
        <v>1392</v>
      </c>
      <c r="L331" s="50">
        <v>0</v>
      </c>
      <c r="M331" s="50">
        <v>57</v>
      </c>
      <c r="N331" s="50">
        <v>57</v>
      </c>
      <c r="O331" s="45">
        <v>1960</v>
      </c>
    </row>
    <row r="332" spans="1:15" x14ac:dyDescent="0.2">
      <c r="A332" s="39" t="s">
        <v>1020</v>
      </c>
      <c r="B332" s="44">
        <v>1438</v>
      </c>
      <c r="C332" s="50">
        <v>156</v>
      </c>
      <c r="D332" s="50">
        <v>487</v>
      </c>
      <c r="E332" s="50">
        <v>68</v>
      </c>
      <c r="F332" s="50">
        <v>403</v>
      </c>
      <c r="G332" s="50">
        <v>28</v>
      </c>
      <c r="H332" s="50">
        <v>409</v>
      </c>
      <c r="I332" s="50">
        <v>23</v>
      </c>
      <c r="J332" s="50">
        <v>432</v>
      </c>
      <c r="K332" s="50">
        <v>24</v>
      </c>
      <c r="L332" s="50">
        <v>65</v>
      </c>
      <c r="M332" s="50">
        <v>51</v>
      </c>
      <c r="N332" s="50">
        <v>116</v>
      </c>
      <c r="O332" s="45">
        <v>36</v>
      </c>
    </row>
    <row r="333" spans="1:15" x14ac:dyDescent="0.2">
      <c r="A333" s="39" t="s">
        <v>263</v>
      </c>
      <c r="B333" s="44">
        <v>113</v>
      </c>
      <c r="C333" s="50">
        <v>4620</v>
      </c>
      <c r="D333" s="50">
        <v>53</v>
      </c>
      <c r="E333" s="50">
        <v>1724</v>
      </c>
      <c r="F333" s="50">
        <v>42</v>
      </c>
      <c r="G333" s="50">
        <v>820</v>
      </c>
      <c r="H333" s="50">
        <v>0</v>
      </c>
      <c r="I333" s="50">
        <v>18</v>
      </c>
      <c r="J333" s="50">
        <v>18</v>
      </c>
      <c r="K333" s="50">
        <v>644</v>
      </c>
      <c r="L333" s="50">
        <v>0</v>
      </c>
      <c r="M333" s="50">
        <v>0</v>
      </c>
      <c r="N333" s="50">
        <v>0</v>
      </c>
      <c r="O333" s="45">
        <v>1432</v>
      </c>
    </row>
    <row r="334" spans="1:15" x14ac:dyDescent="0.2">
      <c r="A334" s="39" t="s">
        <v>264</v>
      </c>
      <c r="B334" s="44">
        <v>1234</v>
      </c>
      <c r="C334" s="50">
        <v>14616</v>
      </c>
      <c r="D334" s="50">
        <v>1013</v>
      </c>
      <c r="E334" s="50">
        <v>6116</v>
      </c>
      <c r="F334" s="50">
        <v>62</v>
      </c>
      <c r="G334" s="50">
        <v>2692</v>
      </c>
      <c r="H334" s="50">
        <v>0</v>
      </c>
      <c r="I334" s="50">
        <v>46</v>
      </c>
      <c r="J334" s="50">
        <v>46</v>
      </c>
      <c r="K334" s="50">
        <v>2364</v>
      </c>
      <c r="L334" s="50">
        <v>0</v>
      </c>
      <c r="M334" s="50">
        <v>113</v>
      </c>
      <c r="N334" s="50">
        <v>113</v>
      </c>
      <c r="O334" s="45">
        <v>3444</v>
      </c>
    </row>
    <row r="335" spans="1:15" x14ac:dyDescent="0.2">
      <c r="A335" s="39" t="s">
        <v>963</v>
      </c>
      <c r="B335" s="44">
        <v>304</v>
      </c>
      <c r="C335" s="50">
        <v>1192</v>
      </c>
      <c r="D335" s="50">
        <v>280</v>
      </c>
      <c r="E335" s="50">
        <v>366</v>
      </c>
      <c r="F335" s="50">
        <v>9</v>
      </c>
      <c r="G335" s="50">
        <v>222</v>
      </c>
      <c r="H335" s="50">
        <v>0</v>
      </c>
      <c r="I335" s="50">
        <v>12</v>
      </c>
      <c r="J335" s="50">
        <v>12</v>
      </c>
      <c r="K335" s="50">
        <v>214</v>
      </c>
      <c r="L335" s="50">
        <v>0</v>
      </c>
      <c r="M335" s="50">
        <v>3</v>
      </c>
      <c r="N335" s="50">
        <v>3</v>
      </c>
      <c r="O335" s="45">
        <v>390</v>
      </c>
    </row>
    <row r="336" spans="1:15" x14ac:dyDescent="0.2">
      <c r="A336" s="39" t="s">
        <v>1076</v>
      </c>
      <c r="B336" s="44">
        <v>516</v>
      </c>
      <c r="C336" s="50">
        <v>2324</v>
      </c>
      <c r="D336" s="50">
        <v>416</v>
      </c>
      <c r="E336" s="50">
        <v>976</v>
      </c>
      <c r="F336" s="50">
        <v>7</v>
      </c>
      <c r="G336" s="50">
        <v>432</v>
      </c>
      <c r="H336" s="50">
        <v>0</v>
      </c>
      <c r="I336" s="50">
        <v>28</v>
      </c>
      <c r="J336" s="50">
        <v>28</v>
      </c>
      <c r="K336" s="50">
        <v>380</v>
      </c>
      <c r="L336" s="50">
        <v>0</v>
      </c>
      <c r="M336" s="50">
        <v>65</v>
      </c>
      <c r="N336" s="50">
        <v>65</v>
      </c>
      <c r="O336" s="45">
        <v>536</v>
      </c>
    </row>
    <row r="337" spans="1:15" x14ac:dyDescent="0.2">
      <c r="A337" s="39" t="s">
        <v>66</v>
      </c>
      <c r="B337" s="44">
        <v>28933</v>
      </c>
      <c r="C337" s="50">
        <v>440480</v>
      </c>
      <c r="D337" s="50">
        <v>25300</v>
      </c>
      <c r="E337" s="50">
        <v>169770</v>
      </c>
      <c r="F337" s="50">
        <v>4</v>
      </c>
      <c r="G337" s="50">
        <v>77310</v>
      </c>
      <c r="H337" s="50">
        <v>6</v>
      </c>
      <c r="I337" s="50">
        <v>2093</v>
      </c>
      <c r="J337" s="50">
        <v>2099</v>
      </c>
      <c r="K337" s="50">
        <v>83515</v>
      </c>
      <c r="L337" s="50">
        <v>0</v>
      </c>
      <c r="M337" s="50">
        <v>1530</v>
      </c>
      <c r="N337" s="50">
        <v>1530</v>
      </c>
      <c r="O337" s="45">
        <v>109885</v>
      </c>
    </row>
    <row r="338" spans="1:15" x14ac:dyDescent="0.2">
      <c r="A338" s="39" t="s">
        <v>265</v>
      </c>
      <c r="B338" s="44">
        <v>4414</v>
      </c>
      <c r="C338" s="50">
        <v>112060</v>
      </c>
      <c r="D338" s="50">
        <v>3327</v>
      </c>
      <c r="E338" s="50">
        <v>64390</v>
      </c>
      <c r="F338" s="50">
        <v>790</v>
      </c>
      <c r="G338" s="50">
        <v>29320</v>
      </c>
      <c r="H338" s="50">
        <v>52</v>
      </c>
      <c r="I338" s="50">
        <v>220</v>
      </c>
      <c r="J338" s="50">
        <v>272</v>
      </c>
      <c r="K338" s="50">
        <v>7925</v>
      </c>
      <c r="L338" s="50">
        <v>0</v>
      </c>
      <c r="M338" s="50">
        <v>25</v>
      </c>
      <c r="N338" s="50">
        <v>25</v>
      </c>
      <c r="O338" s="45">
        <v>10425</v>
      </c>
    </row>
    <row r="339" spans="1:15" x14ac:dyDescent="0.2">
      <c r="A339" s="39" t="s">
        <v>266</v>
      </c>
      <c r="B339" s="44">
        <v>35</v>
      </c>
      <c r="C339" s="50">
        <v>1852</v>
      </c>
      <c r="D339" s="50">
        <v>35</v>
      </c>
      <c r="E339" s="50">
        <v>772</v>
      </c>
      <c r="F339" s="50">
        <v>0</v>
      </c>
      <c r="G339" s="50">
        <v>308</v>
      </c>
      <c r="H339" s="50">
        <v>0</v>
      </c>
      <c r="I339" s="50">
        <v>0</v>
      </c>
      <c r="J339" s="50">
        <v>0</v>
      </c>
      <c r="K339" s="50">
        <v>288</v>
      </c>
      <c r="L339" s="50">
        <v>0</v>
      </c>
      <c r="M339" s="50">
        <v>0</v>
      </c>
      <c r="N339" s="50">
        <v>0</v>
      </c>
      <c r="O339" s="45">
        <v>484</v>
      </c>
    </row>
    <row r="340" spans="1:15" x14ac:dyDescent="0.2">
      <c r="A340" s="39" t="s">
        <v>267</v>
      </c>
      <c r="B340" s="44">
        <v>107</v>
      </c>
      <c r="C340" s="50">
        <v>868</v>
      </c>
      <c r="D340" s="50">
        <v>38</v>
      </c>
      <c r="E340" s="50">
        <v>380</v>
      </c>
      <c r="F340" s="50">
        <v>3</v>
      </c>
      <c r="G340" s="50">
        <v>140</v>
      </c>
      <c r="H340" s="50">
        <v>34</v>
      </c>
      <c r="I340" s="50">
        <v>4</v>
      </c>
      <c r="J340" s="50">
        <v>38</v>
      </c>
      <c r="K340" s="50">
        <v>128</v>
      </c>
      <c r="L340" s="50">
        <v>0</v>
      </c>
      <c r="M340" s="50">
        <v>28</v>
      </c>
      <c r="N340" s="50">
        <v>28</v>
      </c>
      <c r="O340" s="45">
        <v>220</v>
      </c>
    </row>
    <row r="341" spans="1:15" x14ac:dyDescent="0.2">
      <c r="A341" s="39" t="s">
        <v>269</v>
      </c>
      <c r="B341" s="44">
        <v>316</v>
      </c>
      <c r="C341" s="50">
        <v>3720</v>
      </c>
      <c r="D341" s="50">
        <v>220</v>
      </c>
      <c r="E341" s="50">
        <v>1592</v>
      </c>
      <c r="F341" s="50">
        <v>93</v>
      </c>
      <c r="G341" s="50">
        <v>616</v>
      </c>
      <c r="H341" s="50">
        <v>2</v>
      </c>
      <c r="I341" s="50">
        <v>0</v>
      </c>
      <c r="J341" s="50">
        <v>2</v>
      </c>
      <c r="K341" s="50">
        <v>568</v>
      </c>
      <c r="L341" s="50">
        <v>1</v>
      </c>
      <c r="M341" s="50">
        <v>0</v>
      </c>
      <c r="N341" s="50">
        <v>1</v>
      </c>
      <c r="O341" s="45">
        <v>944</v>
      </c>
    </row>
    <row r="342" spans="1:15" x14ac:dyDescent="0.2">
      <c r="A342" s="39" t="s">
        <v>270</v>
      </c>
      <c r="B342" s="44">
        <v>326</v>
      </c>
      <c r="C342" s="50">
        <v>7299</v>
      </c>
      <c r="D342" s="50">
        <v>318</v>
      </c>
      <c r="E342" s="50">
        <v>3108</v>
      </c>
      <c r="F342" s="50">
        <v>8</v>
      </c>
      <c r="G342" s="50">
        <v>1323</v>
      </c>
      <c r="H342" s="50">
        <v>0</v>
      </c>
      <c r="I342" s="50">
        <v>0</v>
      </c>
      <c r="J342" s="50">
        <v>0</v>
      </c>
      <c r="K342" s="50">
        <v>1182</v>
      </c>
      <c r="L342" s="50">
        <v>0</v>
      </c>
      <c r="M342" s="50">
        <v>0</v>
      </c>
      <c r="N342" s="50">
        <v>0</v>
      </c>
      <c r="O342" s="45">
        <v>1686</v>
      </c>
    </row>
    <row r="343" spans="1:15" x14ac:dyDescent="0.2">
      <c r="A343" s="39" t="s">
        <v>1077</v>
      </c>
      <c r="B343" s="44">
        <v>1147</v>
      </c>
      <c r="C343" s="50">
        <v>30501</v>
      </c>
      <c r="D343" s="50">
        <v>597</v>
      </c>
      <c r="E343" s="50">
        <v>12660</v>
      </c>
      <c r="F343" s="50">
        <v>279</v>
      </c>
      <c r="G343" s="50">
        <v>5172</v>
      </c>
      <c r="H343" s="50">
        <v>180</v>
      </c>
      <c r="I343" s="50">
        <v>80</v>
      </c>
      <c r="J343" s="50">
        <v>260</v>
      </c>
      <c r="K343" s="50">
        <v>5181</v>
      </c>
      <c r="L343" s="50">
        <v>11</v>
      </c>
      <c r="M343" s="50">
        <v>0</v>
      </c>
      <c r="N343" s="50">
        <v>11</v>
      </c>
      <c r="O343" s="45">
        <v>7488</v>
      </c>
    </row>
    <row r="344" spans="1:15" x14ac:dyDescent="0.2">
      <c r="A344" s="39" t="s">
        <v>271</v>
      </c>
      <c r="B344" s="44">
        <v>11658</v>
      </c>
      <c r="C344" s="50">
        <v>140320</v>
      </c>
      <c r="D344" s="50">
        <v>10293</v>
      </c>
      <c r="E344" s="50">
        <v>56924</v>
      </c>
      <c r="F344" s="50">
        <v>285</v>
      </c>
      <c r="G344" s="50">
        <v>24752</v>
      </c>
      <c r="H344" s="50">
        <v>0</v>
      </c>
      <c r="I344" s="50">
        <v>231</v>
      </c>
      <c r="J344" s="50">
        <v>231</v>
      </c>
      <c r="K344" s="50">
        <v>21712</v>
      </c>
      <c r="L344" s="50">
        <v>0</v>
      </c>
      <c r="M344" s="50">
        <v>849</v>
      </c>
      <c r="N344" s="50">
        <v>849</v>
      </c>
      <c r="O344" s="45">
        <v>36932</v>
      </c>
    </row>
    <row r="345" spans="1:15" x14ac:dyDescent="0.2">
      <c r="A345" s="39" t="s">
        <v>272</v>
      </c>
      <c r="B345" s="44">
        <v>355</v>
      </c>
      <c r="C345" s="50">
        <v>2552</v>
      </c>
      <c r="D345" s="50">
        <v>351</v>
      </c>
      <c r="E345" s="50">
        <v>1068</v>
      </c>
      <c r="F345" s="50">
        <v>2</v>
      </c>
      <c r="G345" s="50">
        <v>480</v>
      </c>
      <c r="H345" s="50">
        <v>0</v>
      </c>
      <c r="I345" s="50">
        <v>2</v>
      </c>
      <c r="J345" s="50">
        <v>2</v>
      </c>
      <c r="K345" s="50">
        <v>416</v>
      </c>
      <c r="L345" s="50">
        <v>0</v>
      </c>
      <c r="M345" s="50">
        <v>0</v>
      </c>
      <c r="N345" s="50">
        <v>0</v>
      </c>
      <c r="O345" s="45">
        <v>588</v>
      </c>
    </row>
    <row r="346" spans="1:15" x14ac:dyDescent="0.2">
      <c r="A346" s="39" t="s">
        <v>273</v>
      </c>
      <c r="B346" s="44">
        <v>213</v>
      </c>
      <c r="C346" s="50">
        <v>9148</v>
      </c>
      <c r="D346" s="50">
        <v>16</v>
      </c>
      <c r="E346" s="50">
        <v>4644</v>
      </c>
      <c r="F346" s="50">
        <v>0</v>
      </c>
      <c r="G346" s="50">
        <v>1408</v>
      </c>
      <c r="H346" s="50">
        <v>0</v>
      </c>
      <c r="I346" s="50">
        <v>88</v>
      </c>
      <c r="J346" s="50">
        <v>88</v>
      </c>
      <c r="K346" s="50">
        <v>1080</v>
      </c>
      <c r="L346" s="50">
        <v>0</v>
      </c>
      <c r="M346" s="50">
        <v>109</v>
      </c>
      <c r="N346" s="50">
        <v>109</v>
      </c>
      <c r="O346" s="45">
        <v>2016</v>
      </c>
    </row>
    <row r="347" spans="1:15" x14ac:dyDescent="0.2">
      <c r="A347" s="39" t="s">
        <v>24</v>
      </c>
      <c r="B347" s="44">
        <v>725</v>
      </c>
      <c r="C347" s="50">
        <v>4576</v>
      </c>
      <c r="D347" s="50">
        <v>589</v>
      </c>
      <c r="E347" s="50">
        <v>1912</v>
      </c>
      <c r="F347" s="50">
        <v>13</v>
      </c>
      <c r="G347" s="50">
        <v>808</v>
      </c>
      <c r="H347" s="50">
        <v>0</v>
      </c>
      <c r="I347" s="50">
        <v>27</v>
      </c>
      <c r="J347" s="50">
        <v>27</v>
      </c>
      <c r="K347" s="50">
        <v>716</v>
      </c>
      <c r="L347" s="50">
        <v>0</v>
      </c>
      <c r="M347" s="50">
        <v>96</v>
      </c>
      <c r="N347" s="50">
        <v>96</v>
      </c>
      <c r="O347" s="45">
        <v>1140</v>
      </c>
    </row>
    <row r="348" spans="1:15" x14ac:dyDescent="0.2">
      <c r="A348" s="39" t="s">
        <v>1078</v>
      </c>
      <c r="B348" s="44">
        <v>1478</v>
      </c>
      <c r="C348" s="50">
        <v>5388</v>
      </c>
      <c r="D348" s="50">
        <v>1224</v>
      </c>
      <c r="E348" s="50">
        <v>2252</v>
      </c>
      <c r="F348" s="50">
        <v>142</v>
      </c>
      <c r="G348" s="50">
        <v>948</v>
      </c>
      <c r="H348" s="50">
        <v>25</v>
      </c>
      <c r="I348" s="50">
        <v>47</v>
      </c>
      <c r="J348" s="50">
        <v>72</v>
      </c>
      <c r="K348" s="50">
        <v>844</v>
      </c>
      <c r="L348" s="50">
        <v>20</v>
      </c>
      <c r="M348" s="50">
        <v>20</v>
      </c>
      <c r="N348" s="50">
        <v>40</v>
      </c>
      <c r="O348" s="45">
        <v>1344</v>
      </c>
    </row>
    <row r="349" spans="1:15" x14ac:dyDescent="0.2">
      <c r="A349" s="39" t="s">
        <v>274</v>
      </c>
      <c r="B349" s="44">
        <v>3430</v>
      </c>
      <c r="C349" s="50">
        <v>20915</v>
      </c>
      <c r="D349" s="50">
        <v>3033</v>
      </c>
      <c r="E349" s="50">
        <v>8065</v>
      </c>
      <c r="F349" s="50">
        <v>64</v>
      </c>
      <c r="G349" s="50">
        <v>3670</v>
      </c>
      <c r="H349" s="50">
        <v>0</v>
      </c>
      <c r="I349" s="50">
        <v>115</v>
      </c>
      <c r="J349" s="50">
        <v>115</v>
      </c>
      <c r="K349" s="50">
        <v>3965</v>
      </c>
      <c r="L349" s="50">
        <v>0</v>
      </c>
      <c r="M349" s="50">
        <v>218</v>
      </c>
      <c r="N349" s="50">
        <v>218</v>
      </c>
      <c r="O349" s="45">
        <v>5215</v>
      </c>
    </row>
    <row r="350" spans="1:15" x14ac:dyDescent="0.2">
      <c r="A350" s="39" t="s">
        <v>275</v>
      </c>
      <c r="B350" s="44">
        <v>29</v>
      </c>
      <c r="C350" s="50">
        <v>6</v>
      </c>
      <c r="D350" s="50">
        <v>24</v>
      </c>
      <c r="E350" s="50">
        <v>0</v>
      </c>
      <c r="F350" s="50">
        <v>4</v>
      </c>
      <c r="G350" s="50">
        <v>0</v>
      </c>
      <c r="H350" s="50">
        <v>0</v>
      </c>
      <c r="I350" s="50">
        <v>0</v>
      </c>
      <c r="J350" s="50">
        <v>0</v>
      </c>
      <c r="K350" s="50">
        <v>3</v>
      </c>
      <c r="L350" s="50">
        <v>0</v>
      </c>
      <c r="M350" s="50">
        <v>1</v>
      </c>
      <c r="N350" s="50">
        <v>1</v>
      </c>
      <c r="O350" s="45">
        <v>3</v>
      </c>
    </row>
    <row r="351" spans="1:15" x14ac:dyDescent="0.2">
      <c r="A351" s="39" t="s">
        <v>29</v>
      </c>
      <c r="B351" s="44">
        <v>1245</v>
      </c>
      <c r="C351" s="50">
        <v>9300</v>
      </c>
      <c r="D351" s="50">
        <v>1076</v>
      </c>
      <c r="E351" s="50">
        <v>3726</v>
      </c>
      <c r="F351" s="50">
        <v>94</v>
      </c>
      <c r="G351" s="50">
        <v>1590</v>
      </c>
      <c r="H351" s="50">
        <v>0</v>
      </c>
      <c r="I351" s="50">
        <v>26</v>
      </c>
      <c r="J351" s="50">
        <v>26</v>
      </c>
      <c r="K351" s="50">
        <v>1407</v>
      </c>
      <c r="L351" s="50">
        <v>0</v>
      </c>
      <c r="M351" s="50">
        <v>49</v>
      </c>
      <c r="N351" s="50">
        <v>49</v>
      </c>
      <c r="O351" s="45">
        <v>2577</v>
      </c>
    </row>
    <row r="352" spans="1:15" x14ac:dyDescent="0.2">
      <c r="A352" s="39" t="s">
        <v>964</v>
      </c>
      <c r="B352" s="44">
        <v>177</v>
      </c>
      <c r="C352" s="50">
        <v>2739</v>
      </c>
      <c r="D352" s="50">
        <v>147</v>
      </c>
      <c r="E352" s="50">
        <v>1665</v>
      </c>
      <c r="F352" s="50">
        <v>17</v>
      </c>
      <c r="G352" s="50">
        <v>306</v>
      </c>
      <c r="H352" s="50">
        <v>5</v>
      </c>
      <c r="I352" s="50">
        <v>7</v>
      </c>
      <c r="J352" s="50">
        <v>12</v>
      </c>
      <c r="K352" s="50">
        <v>309</v>
      </c>
      <c r="L352" s="50">
        <v>1</v>
      </c>
      <c r="M352" s="50">
        <v>0</v>
      </c>
      <c r="N352" s="50">
        <v>1</v>
      </c>
      <c r="O352" s="45">
        <v>459</v>
      </c>
    </row>
    <row r="353" spans="1:15" x14ac:dyDescent="0.2">
      <c r="A353" s="39" t="s">
        <v>276</v>
      </c>
      <c r="B353" s="44">
        <v>44</v>
      </c>
      <c r="C353" s="50">
        <v>1347</v>
      </c>
      <c r="D353" s="50">
        <v>29</v>
      </c>
      <c r="E353" s="50">
        <v>795</v>
      </c>
      <c r="F353" s="50">
        <v>13</v>
      </c>
      <c r="G353" s="50">
        <v>225</v>
      </c>
      <c r="H353" s="50">
        <v>0</v>
      </c>
      <c r="I353" s="50">
        <v>2</v>
      </c>
      <c r="J353" s="50">
        <v>2</v>
      </c>
      <c r="K353" s="50">
        <v>159</v>
      </c>
      <c r="L353" s="50">
        <v>0</v>
      </c>
      <c r="M353" s="50">
        <v>0</v>
      </c>
      <c r="N353" s="50">
        <v>0</v>
      </c>
      <c r="O353" s="45">
        <v>168</v>
      </c>
    </row>
    <row r="354" spans="1:15" x14ac:dyDescent="0.2">
      <c r="A354" s="39" t="s">
        <v>277</v>
      </c>
      <c r="B354" s="44">
        <v>191</v>
      </c>
      <c r="C354" s="50">
        <v>4028</v>
      </c>
      <c r="D354" s="50">
        <v>151</v>
      </c>
      <c r="E354" s="50">
        <v>1752</v>
      </c>
      <c r="F354" s="50">
        <v>10</v>
      </c>
      <c r="G354" s="50">
        <v>724</v>
      </c>
      <c r="H354" s="50">
        <v>11</v>
      </c>
      <c r="I354" s="50">
        <v>16</v>
      </c>
      <c r="J354" s="50">
        <v>27</v>
      </c>
      <c r="K354" s="50">
        <v>592</v>
      </c>
      <c r="L354" s="50">
        <v>0</v>
      </c>
      <c r="M354" s="50">
        <v>3</v>
      </c>
      <c r="N354" s="50">
        <v>3</v>
      </c>
      <c r="O354" s="45">
        <v>960</v>
      </c>
    </row>
    <row r="355" spans="1:15" x14ac:dyDescent="0.2">
      <c r="A355" s="39" t="s">
        <v>278</v>
      </c>
      <c r="B355" s="44">
        <v>1679</v>
      </c>
      <c r="C355" s="50">
        <v>5668</v>
      </c>
      <c r="D355" s="50">
        <v>1408</v>
      </c>
      <c r="E355" s="50">
        <v>1360</v>
      </c>
      <c r="F355" s="50">
        <v>169</v>
      </c>
      <c r="G355" s="50">
        <v>1128</v>
      </c>
      <c r="H355" s="50">
        <v>0</v>
      </c>
      <c r="I355" s="50">
        <v>82</v>
      </c>
      <c r="J355" s="50">
        <v>82</v>
      </c>
      <c r="K355" s="50">
        <v>1116</v>
      </c>
      <c r="L355" s="50">
        <v>0</v>
      </c>
      <c r="M355" s="50">
        <v>20</v>
      </c>
      <c r="N355" s="50">
        <v>20</v>
      </c>
      <c r="O355" s="45">
        <v>2064</v>
      </c>
    </row>
    <row r="356" spans="1:15" x14ac:dyDescent="0.2">
      <c r="A356" s="39" t="s">
        <v>965</v>
      </c>
      <c r="B356" s="44">
        <v>0</v>
      </c>
      <c r="C356" s="50">
        <v>1218</v>
      </c>
      <c r="D356" s="50">
        <v>0</v>
      </c>
      <c r="E356" s="50">
        <v>568</v>
      </c>
      <c r="F356" s="50">
        <v>0</v>
      </c>
      <c r="G356" s="50">
        <v>163</v>
      </c>
      <c r="H356" s="50">
        <v>0</v>
      </c>
      <c r="I356" s="50">
        <v>0</v>
      </c>
      <c r="J356" s="50">
        <v>0</v>
      </c>
      <c r="K356" s="50">
        <v>175</v>
      </c>
      <c r="L356" s="50">
        <v>0</v>
      </c>
      <c r="M356" s="50">
        <v>0</v>
      </c>
      <c r="N356" s="50">
        <v>0</v>
      </c>
      <c r="O356" s="45">
        <v>312</v>
      </c>
    </row>
    <row r="357" spans="1:15" x14ac:dyDescent="0.2">
      <c r="A357" s="39" t="s">
        <v>279</v>
      </c>
      <c r="B357" s="44">
        <v>914</v>
      </c>
      <c r="C357" s="50">
        <v>1620</v>
      </c>
      <c r="D357" s="50">
        <v>769</v>
      </c>
      <c r="E357" s="50">
        <v>360</v>
      </c>
      <c r="F357" s="50">
        <v>24</v>
      </c>
      <c r="G357" s="50">
        <v>148</v>
      </c>
      <c r="H357" s="50">
        <v>0</v>
      </c>
      <c r="I357" s="50">
        <v>52</v>
      </c>
      <c r="J357" s="50">
        <v>52</v>
      </c>
      <c r="K357" s="50">
        <v>488</v>
      </c>
      <c r="L357" s="50">
        <v>0</v>
      </c>
      <c r="M357" s="50">
        <v>69</v>
      </c>
      <c r="N357" s="50">
        <v>69</v>
      </c>
      <c r="O357" s="45">
        <v>624</v>
      </c>
    </row>
    <row r="358" spans="1:15" x14ac:dyDescent="0.2">
      <c r="A358" s="39" t="s">
        <v>55</v>
      </c>
      <c r="B358" s="44">
        <v>667</v>
      </c>
      <c r="C358" s="50">
        <v>12300</v>
      </c>
      <c r="D358" s="50">
        <v>566</v>
      </c>
      <c r="E358" s="50">
        <v>4851</v>
      </c>
      <c r="F358" s="50">
        <v>4</v>
      </c>
      <c r="G358" s="50">
        <v>2460</v>
      </c>
      <c r="H358" s="50">
        <v>0</v>
      </c>
      <c r="I358" s="50">
        <v>36</v>
      </c>
      <c r="J358" s="50">
        <v>36</v>
      </c>
      <c r="K358" s="50">
        <v>2103</v>
      </c>
      <c r="L358" s="50">
        <v>0</v>
      </c>
      <c r="M358" s="50">
        <v>61</v>
      </c>
      <c r="N358" s="50">
        <v>61</v>
      </c>
      <c r="O358" s="45">
        <v>2886</v>
      </c>
    </row>
    <row r="359" spans="1:15" x14ac:dyDescent="0.2">
      <c r="A359" s="39" t="s">
        <v>280</v>
      </c>
      <c r="B359" s="44">
        <v>626</v>
      </c>
      <c r="C359" s="50">
        <v>2644</v>
      </c>
      <c r="D359" s="50">
        <v>350</v>
      </c>
      <c r="E359" s="50">
        <v>1136</v>
      </c>
      <c r="F359" s="50">
        <v>170</v>
      </c>
      <c r="G359" s="50">
        <v>448</v>
      </c>
      <c r="H359" s="50">
        <v>13</v>
      </c>
      <c r="I359" s="50">
        <v>36</v>
      </c>
      <c r="J359" s="50">
        <v>49</v>
      </c>
      <c r="K359" s="50">
        <v>424</v>
      </c>
      <c r="L359" s="50">
        <v>0</v>
      </c>
      <c r="M359" s="50">
        <v>57</v>
      </c>
      <c r="N359" s="50">
        <v>57</v>
      </c>
      <c r="O359" s="45">
        <v>636</v>
      </c>
    </row>
    <row r="360" spans="1:15" x14ac:dyDescent="0.2">
      <c r="A360" s="39" t="s">
        <v>62</v>
      </c>
      <c r="B360" s="44">
        <v>2263</v>
      </c>
      <c r="C360" s="50">
        <v>12279</v>
      </c>
      <c r="D360" s="50">
        <v>2220</v>
      </c>
      <c r="E360" s="50">
        <v>4779</v>
      </c>
      <c r="F360" s="50">
        <v>41</v>
      </c>
      <c r="G360" s="50">
        <v>2265</v>
      </c>
      <c r="H360" s="50">
        <v>0</v>
      </c>
      <c r="I360" s="50">
        <v>1</v>
      </c>
      <c r="J360" s="50">
        <v>1</v>
      </c>
      <c r="K360" s="50">
        <v>2085</v>
      </c>
      <c r="L360" s="50">
        <v>0</v>
      </c>
      <c r="M360" s="50">
        <v>1</v>
      </c>
      <c r="N360" s="50">
        <v>1</v>
      </c>
      <c r="O360" s="45">
        <v>3150</v>
      </c>
    </row>
    <row r="361" spans="1:15" x14ac:dyDescent="0.2">
      <c r="A361" s="39" t="s">
        <v>281</v>
      </c>
      <c r="B361" s="44">
        <v>269</v>
      </c>
      <c r="C361" s="50">
        <v>1108</v>
      </c>
      <c r="D361" s="50">
        <v>227</v>
      </c>
      <c r="E361" s="50">
        <v>112</v>
      </c>
      <c r="F361" s="50">
        <v>0</v>
      </c>
      <c r="G361" s="50">
        <v>856</v>
      </c>
      <c r="H361" s="50">
        <v>0</v>
      </c>
      <c r="I361" s="50">
        <v>0</v>
      </c>
      <c r="J361" s="50">
        <v>0</v>
      </c>
      <c r="K361" s="50">
        <v>52</v>
      </c>
      <c r="L361" s="50">
        <v>13</v>
      </c>
      <c r="M361" s="50">
        <v>29</v>
      </c>
      <c r="N361" s="50">
        <v>42</v>
      </c>
      <c r="O361" s="45">
        <v>88</v>
      </c>
    </row>
    <row r="362" spans="1:15" x14ac:dyDescent="0.2">
      <c r="A362" s="39" t="s">
        <v>1124</v>
      </c>
      <c r="B362" s="44">
        <v>1758</v>
      </c>
      <c r="C362" s="50">
        <v>43928</v>
      </c>
      <c r="D362" s="50">
        <v>1469</v>
      </c>
      <c r="E362" s="50">
        <v>20508</v>
      </c>
      <c r="F362" s="50">
        <v>152</v>
      </c>
      <c r="G362" s="50">
        <v>6128</v>
      </c>
      <c r="H362" s="50">
        <v>30</v>
      </c>
      <c r="I362" s="50">
        <v>94</v>
      </c>
      <c r="J362" s="50">
        <v>124</v>
      </c>
      <c r="K362" s="50">
        <v>6712</v>
      </c>
      <c r="L362" s="50">
        <v>0</v>
      </c>
      <c r="M362" s="50">
        <v>13</v>
      </c>
      <c r="N362" s="50">
        <v>13</v>
      </c>
      <c r="O362" s="45">
        <v>10580</v>
      </c>
    </row>
    <row r="363" spans="1:15" x14ac:dyDescent="0.2">
      <c r="A363" s="39" t="s">
        <v>64</v>
      </c>
      <c r="B363" s="44">
        <v>480</v>
      </c>
      <c r="C363" s="50">
        <v>2241</v>
      </c>
      <c r="D363" s="50">
        <v>247</v>
      </c>
      <c r="E363" s="50">
        <v>939</v>
      </c>
      <c r="F363" s="50">
        <v>192</v>
      </c>
      <c r="G363" s="50">
        <v>408</v>
      </c>
      <c r="H363" s="50">
        <v>0</v>
      </c>
      <c r="I363" s="50">
        <v>35</v>
      </c>
      <c r="J363" s="50">
        <v>35</v>
      </c>
      <c r="K363" s="50">
        <v>354</v>
      </c>
      <c r="L363" s="50">
        <v>0</v>
      </c>
      <c r="M363" s="50">
        <v>6</v>
      </c>
      <c r="N363" s="50">
        <v>6</v>
      </c>
      <c r="O363" s="45">
        <v>540</v>
      </c>
    </row>
    <row r="364" spans="1:15" x14ac:dyDescent="0.2">
      <c r="A364" s="39" t="s">
        <v>282</v>
      </c>
      <c r="B364" s="44">
        <v>280</v>
      </c>
      <c r="C364" s="50">
        <v>3942</v>
      </c>
      <c r="D364" s="50">
        <v>99</v>
      </c>
      <c r="E364" s="50">
        <v>1653</v>
      </c>
      <c r="F364" s="50">
        <v>116</v>
      </c>
      <c r="G364" s="50">
        <v>717</v>
      </c>
      <c r="H364" s="50">
        <v>0</v>
      </c>
      <c r="I364" s="50">
        <v>23</v>
      </c>
      <c r="J364" s="50">
        <v>23</v>
      </c>
      <c r="K364" s="50">
        <v>621</v>
      </c>
      <c r="L364" s="50">
        <v>0</v>
      </c>
      <c r="M364" s="50">
        <v>42</v>
      </c>
      <c r="N364" s="50">
        <v>42</v>
      </c>
      <c r="O364" s="45">
        <v>951</v>
      </c>
    </row>
    <row r="365" spans="1:15" x14ac:dyDescent="0.2">
      <c r="A365" s="39" t="s">
        <v>283</v>
      </c>
      <c r="B365" s="44">
        <v>222</v>
      </c>
      <c r="C365" s="50">
        <v>1296</v>
      </c>
      <c r="D365" s="50">
        <v>221</v>
      </c>
      <c r="E365" s="50">
        <v>556</v>
      </c>
      <c r="F365" s="50">
        <v>0</v>
      </c>
      <c r="G365" s="50">
        <v>212</v>
      </c>
      <c r="H365" s="50">
        <v>1</v>
      </c>
      <c r="I365" s="50">
        <v>0</v>
      </c>
      <c r="J365" s="50">
        <v>1</v>
      </c>
      <c r="K365" s="50">
        <v>200</v>
      </c>
      <c r="L365" s="50">
        <v>0</v>
      </c>
      <c r="M365" s="50">
        <v>0</v>
      </c>
      <c r="N365" s="50">
        <v>0</v>
      </c>
      <c r="O365" s="45">
        <v>328</v>
      </c>
    </row>
    <row r="366" spans="1:15" x14ac:dyDescent="0.2">
      <c r="A366" s="39" t="s">
        <v>284</v>
      </c>
      <c r="B366" s="44">
        <v>1243</v>
      </c>
      <c r="C366" s="50">
        <v>12306</v>
      </c>
      <c r="D366" s="50">
        <v>466</v>
      </c>
      <c r="E366" s="50">
        <v>5193</v>
      </c>
      <c r="F366" s="50">
        <v>691</v>
      </c>
      <c r="G366" s="50">
        <v>2190</v>
      </c>
      <c r="H366" s="50">
        <v>0</v>
      </c>
      <c r="I366" s="50">
        <v>59</v>
      </c>
      <c r="J366" s="50">
        <v>59</v>
      </c>
      <c r="K366" s="50">
        <v>1968</v>
      </c>
      <c r="L366" s="50">
        <v>0</v>
      </c>
      <c r="M366" s="50">
        <v>27</v>
      </c>
      <c r="N366" s="50">
        <v>27</v>
      </c>
      <c r="O366" s="45">
        <v>2955</v>
      </c>
    </row>
    <row r="367" spans="1:15" x14ac:dyDescent="0.2">
      <c r="A367" s="39" t="s">
        <v>1021</v>
      </c>
      <c r="B367" s="44">
        <v>1675</v>
      </c>
      <c r="C367" s="50">
        <v>6696</v>
      </c>
      <c r="D367" s="50">
        <v>1222</v>
      </c>
      <c r="E367" s="50">
        <v>2800</v>
      </c>
      <c r="F367" s="50">
        <v>26</v>
      </c>
      <c r="G367" s="50">
        <v>1132</v>
      </c>
      <c r="H367" s="50">
        <v>0</v>
      </c>
      <c r="I367" s="50">
        <v>124</v>
      </c>
      <c r="J367" s="50">
        <v>124</v>
      </c>
      <c r="K367" s="50">
        <v>1052</v>
      </c>
      <c r="L367" s="50">
        <v>0</v>
      </c>
      <c r="M367" s="50">
        <v>303</v>
      </c>
      <c r="N367" s="50">
        <v>303</v>
      </c>
      <c r="O367" s="45">
        <v>1712</v>
      </c>
    </row>
    <row r="368" spans="1:15" x14ac:dyDescent="0.2">
      <c r="A368" s="39" t="s">
        <v>1141</v>
      </c>
      <c r="B368" s="44">
        <v>17</v>
      </c>
      <c r="C368" s="50">
        <v>1285</v>
      </c>
      <c r="D368" s="50">
        <v>1</v>
      </c>
      <c r="E368" s="50">
        <v>555</v>
      </c>
      <c r="F368" s="50">
        <v>6</v>
      </c>
      <c r="G368" s="50">
        <v>241</v>
      </c>
      <c r="H368" s="50">
        <v>0</v>
      </c>
      <c r="I368" s="50">
        <v>10</v>
      </c>
      <c r="J368" s="50">
        <v>10</v>
      </c>
      <c r="K368" s="50">
        <v>201</v>
      </c>
      <c r="L368" s="50">
        <v>0</v>
      </c>
      <c r="M368" s="50">
        <v>0</v>
      </c>
      <c r="N368" s="50">
        <v>0</v>
      </c>
      <c r="O368" s="45">
        <v>288</v>
      </c>
    </row>
    <row r="369" spans="1:15" x14ac:dyDescent="0.2">
      <c r="A369" s="39" t="s">
        <v>285</v>
      </c>
      <c r="B369" s="44">
        <v>1026</v>
      </c>
      <c r="C369" s="50">
        <v>20332</v>
      </c>
      <c r="D369" s="50">
        <v>732</v>
      </c>
      <c r="E369" s="50">
        <v>10448</v>
      </c>
      <c r="F369" s="50">
        <v>50</v>
      </c>
      <c r="G369" s="50">
        <v>3036</v>
      </c>
      <c r="H369" s="50">
        <v>0</v>
      </c>
      <c r="I369" s="50">
        <v>139</v>
      </c>
      <c r="J369" s="50">
        <v>139</v>
      </c>
      <c r="K369" s="50">
        <v>2684</v>
      </c>
      <c r="L369" s="50">
        <v>0</v>
      </c>
      <c r="M369" s="50">
        <v>105</v>
      </c>
      <c r="N369" s="50">
        <v>105</v>
      </c>
      <c r="O369" s="45">
        <v>4164</v>
      </c>
    </row>
    <row r="370" spans="1:15" x14ac:dyDescent="0.2">
      <c r="A370" s="39" t="s">
        <v>286</v>
      </c>
      <c r="B370" s="44">
        <v>875</v>
      </c>
      <c r="C370" s="50">
        <v>18300</v>
      </c>
      <c r="D370" s="50">
        <v>726</v>
      </c>
      <c r="E370" s="50">
        <v>7050</v>
      </c>
      <c r="F370" s="50">
        <v>96</v>
      </c>
      <c r="G370" s="50">
        <v>3210</v>
      </c>
      <c r="H370" s="50">
        <v>6</v>
      </c>
      <c r="I370" s="50">
        <v>37</v>
      </c>
      <c r="J370" s="50">
        <v>43</v>
      </c>
      <c r="K370" s="50">
        <v>3470</v>
      </c>
      <c r="L370" s="50">
        <v>0</v>
      </c>
      <c r="M370" s="50">
        <v>10</v>
      </c>
      <c r="N370" s="50">
        <v>10</v>
      </c>
      <c r="O370" s="45">
        <v>4570</v>
      </c>
    </row>
    <row r="371" spans="1:15" x14ac:dyDescent="0.2">
      <c r="A371" s="39" t="s">
        <v>1017</v>
      </c>
      <c r="B371" s="44">
        <v>57</v>
      </c>
      <c r="C371" s="50">
        <v>1317</v>
      </c>
      <c r="D371" s="50">
        <v>19</v>
      </c>
      <c r="E371" s="50">
        <v>279</v>
      </c>
      <c r="F371" s="50">
        <v>6</v>
      </c>
      <c r="G371" s="50">
        <v>312</v>
      </c>
      <c r="H371" s="50">
        <v>0</v>
      </c>
      <c r="I371" s="50">
        <v>32</v>
      </c>
      <c r="J371" s="50">
        <v>32</v>
      </c>
      <c r="K371" s="50">
        <v>285</v>
      </c>
      <c r="L371" s="50">
        <v>0</v>
      </c>
      <c r="M371" s="50">
        <v>0</v>
      </c>
      <c r="N371" s="50">
        <v>0</v>
      </c>
      <c r="O371" s="45">
        <v>441</v>
      </c>
    </row>
    <row r="372" spans="1:15" x14ac:dyDescent="0.2">
      <c r="A372" s="39" t="s">
        <v>287</v>
      </c>
      <c r="B372" s="44">
        <v>36</v>
      </c>
      <c r="C372" s="50">
        <v>316</v>
      </c>
      <c r="D372" s="50">
        <v>5</v>
      </c>
      <c r="E372" s="50">
        <v>92</v>
      </c>
      <c r="F372" s="50">
        <v>4</v>
      </c>
      <c r="G372" s="50">
        <v>64</v>
      </c>
      <c r="H372" s="50">
        <v>16</v>
      </c>
      <c r="I372" s="50">
        <v>1</v>
      </c>
      <c r="J372" s="50">
        <v>17</v>
      </c>
      <c r="K372" s="50">
        <v>56</v>
      </c>
      <c r="L372" s="50">
        <v>8</v>
      </c>
      <c r="M372" s="50">
        <v>2</v>
      </c>
      <c r="N372" s="50">
        <v>10</v>
      </c>
      <c r="O372" s="45">
        <v>104</v>
      </c>
    </row>
    <row r="373" spans="1:15" x14ac:dyDescent="0.2">
      <c r="A373" s="39" t="s">
        <v>966</v>
      </c>
      <c r="B373" s="44">
        <v>37</v>
      </c>
      <c r="C373" s="50">
        <v>480</v>
      </c>
      <c r="D373" s="50">
        <v>19</v>
      </c>
      <c r="E373" s="50">
        <v>248</v>
      </c>
      <c r="F373" s="50">
        <v>15</v>
      </c>
      <c r="G373" s="50">
        <v>76</v>
      </c>
      <c r="H373" s="50">
        <v>0</v>
      </c>
      <c r="I373" s="50">
        <v>3</v>
      </c>
      <c r="J373" s="50">
        <v>3</v>
      </c>
      <c r="K373" s="50">
        <v>68</v>
      </c>
      <c r="L373" s="50">
        <v>0</v>
      </c>
      <c r="M373" s="50">
        <v>0</v>
      </c>
      <c r="N373" s="50">
        <v>0</v>
      </c>
      <c r="O373" s="45">
        <v>88</v>
      </c>
    </row>
    <row r="374" spans="1:15" x14ac:dyDescent="0.2">
      <c r="A374" s="39" t="s">
        <v>1102</v>
      </c>
      <c r="B374" s="44">
        <v>146</v>
      </c>
      <c r="C374" s="50">
        <v>755</v>
      </c>
      <c r="D374" s="50">
        <v>1</v>
      </c>
      <c r="E374" s="50">
        <v>321</v>
      </c>
      <c r="F374" s="50">
        <v>132</v>
      </c>
      <c r="G374" s="50">
        <v>128</v>
      </c>
      <c r="H374" s="50">
        <v>9</v>
      </c>
      <c r="I374" s="50">
        <v>0</v>
      </c>
      <c r="J374" s="50">
        <v>9</v>
      </c>
      <c r="K374" s="50">
        <v>117</v>
      </c>
      <c r="L374" s="50">
        <v>4</v>
      </c>
      <c r="M374" s="50">
        <v>0</v>
      </c>
      <c r="N374" s="50">
        <v>4</v>
      </c>
      <c r="O374" s="45">
        <v>189</v>
      </c>
    </row>
    <row r="375" spans="1:15" x14ac:dyDescent="0.2">
      <c r="A375" s="39" t="s">
        <v>288</v>
      </c>
      <c r="B375" s="44">
        <v>65</v>
      </c>
      <c r="C375" s="50">
        <v>402</v>
      </c>
      <c r="D375" s="50">
        <v>2</v>
      </c>
      <c r="E375" s="50">
        <v>174</v>
      </c>
      <c r="F375" s="50">
        <v>37</v>
      </c>
      <c r="G375" s="50">
        <v>69</v>
      </c>
      <c r="H375" s="50">
        <v>3</v>
      </c>
      <c r="I375" s="50">
        <v>14</v>
      </c>
      <c r="J375" s="50">
        <v>17</v>
      </c>
      <c r="K375" s="50">
        <v>63</v>
      </c>
      <c r="L375" s="50">
        <v>0</v>
      </c>
      <c r="M375" s="50">
        <v>9</v>
      </c>
      <c r="N375" s="50">
        <v>9</v>
      </c>
      <c r="O375" s="45">
        <v>96</v>
      </c>
    </row>
    <row r="376" spans="1:15" x14ac:dyDescent="0.2">
      <c r="A376" s="39" t="s">
        <v>1079</v>
      </c>
      <c r="B376" s="44">
        <v>94</v>
      </c>
      <c r="C376" s="50">
        <v>220</v>
      </c>
      <c r="D376" s="50">
        <v>82</v>
      </c>
      <c r="E376" s="50">
        <v>92</v>
      </c>
      <c r="F376" s="50">
        <v>3</v>
      </c>
      <c r="G376" s="50">
        <v>36</v>
      </c>
      <c r="H376" s="50">
        <v>7</v>
      </c>
      <c r="I376" s="50">
        <v>0</v>
      </c>
      <c r="J376" s="50">
        <v>7</v>
      </c>
      <c r="K376" s="50">
        <v>36</v>
      </c>
      <c r="L376" s="50">
        <v>2</v>
      </c>
      <c r="M376" s="50">
        <v>0</v>
      </c>
      <c r="N376" s="50">
        <v>2</v>
      </c>
      <c r="O376" s="45">
        <v>56</v>
      </c>
    </row>
    <row r="377" spans="1:15" x14ac:dyDescent="0.2">
      <c r="A377" s="39" t="s">
        <v>289</v>
      </c>
      <c r="B377" s="44">
        <v>118</v>
      </c>
      <c r="C377" s="50">
        <v>676</v>
      </c>
      <c r="D377" s="50">
        <v>28</v>
      </c>
      <c r="E377" s="50">
        <v>280</v>
      </c>
      <c r="F377" s="50">
        <v>19</v>
      </c>
      <c r="G377" s="50">
        <v>112</v>
      </c>
      <c r="H377" s="50">
        <v>0</v>
      </c>
      <c r="I377" s="50">
        <v>27</v>
      </c>
      <c r="J377" s="50">
        <v>27</v>
      </c>
      <c r="K377" s="50">
        <v>108</v>
      </c>
      <c r="L377" s="50">
        <v>0</v>
      </c>
      <c r="M377" s="50">
        <v>44</v>
      </c>
      <c r="N377" s="50">
        <v>44</v>
      </c>
      <c r="O377" s="45">
        <v>176</v>
      </c>
    </row>
    <row r="378" spans="1:15" x14ac:dyDescent="0.2">
      <c r="A378" s="39" t="s">
        <v>290</v>
      </c>
      <c r="B378" s="44">
        <v>322</v>
      </c>
      <c r="C378" s="50">
        <v>5024</v>
      </c>
      <c r="D378" s="50">
        <v>264</v>
      </c>
      <c r="E378" s="50">
        <v>2036</v>
      </c>
      <c r="F378" s="50">
        <v>27</v>
      </c>
      <c r="G378" s="50">
        <v>916</v>
      </c>
      <c r="H378" s="50">
        <v>0</v>
      </c>
      <c r="I378" s="50">
        <v>1</v>
      </c>
      <c r="J378" s="50">
        <v>1</v>
      </c>
      <c r="K378" s="50">
        <v>832</v>
      </c>
      <c r="L378" s="50">
        <v>0</v>
      </c>
      <c r="M378" s="50">
        <v>30</v>
      </c>
      <c r="N378" s="50">
        <v>30</v>
      </c>
      <c r="O378" s="45">
        <v>1240</v>
      </c>
    </row>
    <row r="379" spans="1:15" x14ac:dyDescent="0.2">
      <c r="A379" s="39" t="s">
        <v>291</v>
      </c>
      <c r="B379" s="44">
        <v>44</v>
      </c>
      <c r="C379" s="50">
        <v>1700</v>
      </c>
      <c r="D379" s="50">
        <v>36</v>
      </c>
      <c r="E379" s="50">
        <v>655</v>
      </c>
      <c r="F379" s="50">
        <v>3</v>
      </c>
      <c r="G379" s="50">
        <v>295</v>
      </c>
      <c r="H379" s="50">
        <v>1</v>
      </c>
      <c r="I379" s="50">
        <v>4</v>
      </c>
      <c r="J379" s="50">
        <v>5</v>
      </c>
      <c r="K379" s="50">
        <v>325</v>
      </c>
      <c r="L379" s="50">
        <v>0</v>
      </c>
      <c r="M379" s="50">
        <v>0</v>
      </c>
      <c r="N379" s="50">
        <v>0</v>
      </c>
      <c r="O379" s="45">
        <v>425</v>
      </c>
    </row>
    <row r="380" spans="1:15" x14ac:dyDescent="0.2">
      <c r="A380" s="39" t="s">
        <v>967</v>
      </c>
      <c r="B380" s="44">
        <v>107</v>
      </c>
      <c r="C380" s="50">
        <v>412</v>
      </c>
      <c r="D380" s="50">
        <v>46</v>
      </c>
      <c r="E380" s="50">
        <v>172</v>
      </c>
      <c r="F380" s="50">
        <v>19</v>
      </c>
      <c r="G380" s="50">
        <v>76</v>
      </c>
      <c r="H380" s="50">
        <v>6</v>
      </c>
      <c r="I380" s="50">
        <v>32</v>
      </c>
      <c r="J380" s="50">
        <v>38</v>
      </c>
      <c r="K380" s="50">
        <v>60</v>
      </c>
      <c r="L380" s="50">
        <v>0</v>
      </c>
      <c r="M380" s="50">
        <v>4</v>
      </c>
      <c r="N380" s="50">
        <v>4</v>
      </c>
      <c r="O380" s="45">
        <v>104</v>
      </c>
    </row>
    <row r="381" spans="1:15" x14ac:dyDescent="0.2">
      <c r="A381" s="39" t="s">
        <v>1129</v>
      </c>
      <c r="B381" s="44">
        <v>165</v>
      </c>
      <c r="C381" s="50">
        <v>573</v>
      </c>
      <c r="D381" s="50">
        <v>165</v>
      </c>
      <c r="E381" s="50">
        <v>240</v>
      </c>
      <c r="F381" s="50">
        <v>0</v>
      </c>
      <c r="G381" s="50">
        <v>105</v>
      </c>
      <c r="H381" s="50">
        <v>0</v>
      </c>
      <c r="I381" s="50">
        <v>0</v>
      </c>
      <c r="J381" s="50">
        <v>0</v>
      </c>
      <c r="K381" s="50">
        <v>90</v>
      </c>
      <c r="L381" s="50">
        <v>0</v>
      </c>
      <c r="M381" s="50">
        <v>0</v>
      </c>
      <c r="N381" s="50">
        <v>0</v>
      </c>
      <c r="O381" s="45">
        <v>138</v>
      </c>
    </row>
    <row r="382" spans="1:15" x14ac:dyDescent="0.2">
      <c r="A382" s="39" t="s">
        <v>1137</v>
      </c>
      <c r="B382" s="44">
        <v>127</v>
      </c>
      <c r="C382" s="50">
        <v>525</v>
      </c>
      <c r="D382" s="50">
        <v>81</v>
      </c>
      <c r="E382" s="50">
        <v>225</v>
      </c>
      <c r="F382" s="50">
        <v>1</v>
      </c>
      <c r="G382" s="50">
        <v>90</v>
      </c>
      <c r="H382" s="50">
        <v>0</v>
      </c>
      <c r="I382" s="50">
        <v>10</v>
      </c>
      <c r="J382" s="50">
        <v>10</v>
      </c>
      <c r="K382" s="50">
        <v>84</v>
      </c>
      <c r="L382" s="50">
        <v>0</v>
      </c>
      <c r="M382" s="50">
        <v>35</v>
      </c>
      <c r="N382" s="50">
        <v>35</v>
      </c>
      <c r="O382" s="45">
        <v>126</v>
      </c>
    </row>
    <row r="383" spans="1:15" x14ac:dyDescent="0.2">
      <c r="A383" s="39" t="s">
        <v>81</v>
      </c>
      <c r="B383" s="44">
        <v>22</v>
      </c>
      <c r="C383" s="50">
        <v>274</v>
      </c>
      <c r="D383" s="50">
        <v>21</v>
      </c>
      <c r="E383" s="50">
        <v>126</v>
      </c>
      <c r="F383" s="50">
        <v>1</v>
      </c>
      <c r="G383" s="50">
        <v>54</v>
      </c>
      <c r="H383" s="50">
        <v>0</v>
      </c>
      <c r="I383" s="50">
        <v>0</v>
      </c>
      <c r="J383" s="50">
        <v>0</v>
      </c>
      <c r="K383" s="50">
        <v>46</v>
      </c>
      <c r="L383" s="50">
        <v>0</v>
      </c>
      <c r="M383" s="50">
        <v>0</v>
      </c>
      <c r="N383" s="50">
        <v>0</v>
      </c>
      <c r="O383" s="45">
        <v>48</v>
      </c>
    </row>
    <row r="384" spans="1:15" x14ac:dyDescent="0.2">
      <c r="A384" s="39" t="s">
        <v>292</v>
      </c>
      <c r="B384" s="44">
        <v>824</v>
      </c>
      <c r="C384" s="50">
        <v>2060</v>
      </c>
      <c r="D384" s="50">
        <v>452</v>
      </c>
      <c r="E384" s="50">
        <v>768</v>
      </c>
      <c r="F384" s="50">
        <v>188</v>
      </c>
      <c r="G384" s="50">
        <v>640</v>
      </c>
      <c r="H384" s="50">
        <v>1</v>
      </c>
      <c r="I384" s="50">
        <v>80</v>
      </c>
      <c r="J384" s="50">
        <v>81</v>
      </c>
      <c r="K384" s="50">
        <v>148</v>
      </c>
      <c r="L384" s="50">
        <v>0</v>
      </c>
      <c r="M384" s="50">
        <v>103</v>
      </c>
      <c r="N384" s="50">
        <v>103</v>
      </c>
      <c r="O384" s="45">
        <v>504</v>
      </c>
    </row>
    <row r="385" spans="1:15" x14ac:dyDescent="0.2">
      <c r="A385" s="39" t="s">
        <v>293</v>
      </c>
      <c r="B385" s="44">
        <v>21</v>
      </c>
      <c r="C385" s="50">
        <v>400</v>
      </c>
      <c r="D385" s="50">
        <v>4</v>
      </c>
      <c r="E385" s="50">
        <v>168</v>
      </c>
      <c r="F385" s="50">
        <v>7</v>
      </c>
      <c r="G385" s="50">
        <v>76</v>
      </c>
      <c r="H385" s="50">
        <v>2</v>
      </c>
      <c r="I385" s="50">
        <v>8</v>
      </c>
      <c r="J385" s="50">
        <v>10</v>
      </c>
      <c r="K385" s="50">
        <v>64</v>
      </c>
      <c r="L385" s="50">
        <v>0</v>
      </c>
      <c r="M385" s="50">
        <v>0</v>
      </c>
      <c r="N385" s="50">
        <v>0</v>
      </c>
      <c r="O385" s="45">
        <v>92</v>
      </c>
    </row>
    <row r="386" spans="1:15" x14ac:dyDescent="0.2">
      <c r="A386" s="39" t="s">
        <v>1125</v>
      </c>
      <c r="B386" s="44">
        <v>287</v>
      </c>
      <c r="C386" s="50">
        <v>5048</v>
      </c>
      <c r="D386" s="50">
        <v>17</v>
      </c>
      <c r="E386" s="50">
        <v>2232</v>
      </c>
      <c r="F386" s="50">
        <v>56</v>
      </c>
      <c r="G386" s="50">
        <v>820</v>
      </c>
      <c r="H386" s="50">
        <v>0</v>
      </c>
      <c r="I386" s="50">
        <v>192</v>
      </c>
      <c r="J386" s="50">
        <v>192</v>
      </c>
      <c r="K386" s="50">
        <v>740</v>
      </c>
      <c r="L386" s="50">
        <v>0</v>
      </c>
      <c r="M386" s="50">
        <v>22</v>
      </c>
      <c r="N386" s="50">
        <v>22</v>
      </c>
      <c r="O386" s="45">
        <v>1256</v>
      </c>
    </row>
    <row r="387" spans="1:15" x14ac:dyDescent="0.2">
      <c r="A387" s="39" t="s">
        <v>1080</v>
      </c>
      <c r="B387" s="44">
        <v>39</v>
      </c>
      <c r="C387" s="50">
        <v>336</v>
      </c>
      <c r="D387" s="50">
        <v>35</v>
      </c>
      <c r="E387" s="50">
        <v>181</v>
      </c>
      <c r="F387" s="50">
        <v>4</v>
      </c>
      <c r="G387" s="50">
        <v>63</v>
      </c>
      <c r="H387" s="50">
        <v>0</v>
      </c>
      <c r="I387" s="50">
        <v>0</v>
      </c>
      <c r="J387" s="50">
        <v>0</v>
      </c>
      <c r="K387" s="50">
        <v>38</v>
      </c>
      <c r="L387" s="50">
        <v>0</v>
      </c>
      <c r="M387" s="50">
        <v>0</v>
      </c>
      <c r="N387" s="50">
        <v>0</v>
      </c>
      <c r="O387" s="45">
        <v>54</v>
      </c>
    </row>
    <row r="388" spans="1:15" x14ac:dyDescent="0.2">
      <c r="A388" s="39" t="s">
        <v>1081</v>
      </c>
      <c r="B388" s="44">
        <v>76</v>
      </c>
      <c r="C388" s="50">
        <v>252</v>
      </c>
      <c r="D388" s="50">
        <v>75</v>
      </c>
      <c r="E388" s="50">
        <v>100</v>
      </c>
      <c r="F388" s="50">
        <v>1</v>
      </c>
      <c r="G388" s="50">
        <v>44</v>
      </c>
      <c r="H388" s="50">
        <v>0</v>
      </c>
      <c r="I388" s="50">
        <v>0</v>
      </c>
      <c r="J388" s="50">
        <v>0</v>
      </c>
      <c r="K388" s="50">
        <v>40</v>
      </c>
      <c r="L388" s="50">
        <v>0</v>
      </c>
      <c r="M388" s="50">
        <v>0</v>
      </c>
      <c r="N388" s="50">
        <v>0</v>
      </c>
      <c r="O388" s="45">
        <v>68</v>
      </c>
    </row>
    <row r="389" spans="1:15" x14ac:dyDescent="0.2">
      <c r="A389" s="39" t="s">
        <v>295</v>
      </c>
      <c r="B389" s="44">
        <v>515</v>
      </c>
      <c r="C389" s="50">
        <v>5592</v>
      </c>
      <c r="D389" s="50">
        <v>403</v>
      </c>
      <c r="E389" s="50">
        <v>2115</v>
      </c>
      <c r="F389" s="50">
        <v>28</v>
      </c>
      <c r="G389" s="50">
        <v>939</v>
      </c>
      <c r="H389" s="50">
        <v>0</v>
      </c>
      <c r="I389" s="50">
        <v>4</v>
      </c>
      <c r="J389" s="50">
        <v>4</v>
      </c>
      <c r="K389" s="50">
        <v>843</v>
      </c>
      <c r="L389" s="50">
        <v>0</v>
      </c>
      <c r="M389" s="50">
        <v>80</v>
      </c>
      <c r="N389" s="50">
        <v>80</v>
      </c>
      <c r="O389" s="45">
        <v>1695</v>
      </c>
    </row>
    <row r="390" spans="1:15" x14ac:dyDescent="0.2">
      <c r="A390" s="39" t="s">
        <v>296</v>
      </c>
      <c r="B390" s="44">
        <v>371</v>
      </c>
      <c r="C390" s="50">
        <v>6723</v>
      </c>
      <c r="D390" s="50">
        <v>317</v>
      </c>
      <c r="E390" s="50">
        <v>2901</v>
      </c>
      <c r="F390" s="50">
        <v>44</v>
      </c>
      <c r="G390" s="50">
        <v>1173</v>
      </c>
      <c r="H390" s="50">
        <v>10</v>
      </c>
      <c r="I390" s="50">
        <v>0</v>
      </c>
      <c r="J390" s="50">
        <v>10</v>
      </c>
      <c r="K390" s="50">
        <v>1035</v>
      </c>
      <c r="L390" s="50">
        <v>0</v>
      </c>
      <c r="M390" s="50">
        <v>0</v>
      </c>
      <c r="N390" s="50">
        <v>0</v>
      </c>
      <c r="O390" s="45">
        <v>1614</v>
      </c>
    </row>
    <row r="391" spans="1:15" x14ac:dyDescent="0.2">
      <c r="A391" s="39" t="s">
        <v>297</v>
      </c>
      <c r="B391" s="44">
        <v>96</v>
      </c>
      <c r="C391" s="50">
        <v>1252</v>
      </c>
      <c r="D391" s="50">
        <v>94</v>
      </c>
      <c r="E391" s="50">
        <v>560</v>
      </c>
      <c r="F391" s="50">
        <v>2</v>
      </c>
      <c r="G391" s="50">
        <v>224</v>
      </c>
      <c r="H391" s="50">
        <v>0</v>
      </c>
      <c r="I391" s="50">
        <v>0</v>
      </c>
      <c r="J391" s="50">
        <v>0</v>
      </c>
      <c r="K391" s="50">
        <v>196</v>
      </c>
      <c r="L391" s="50">
        <v>0</v>
      </c>
      <c r="M391" s="50">
        <v>0</v>
      </c>
      <c r="N391" s="50">
        <v>0</v>
      </c>
      <c r="O391" s="45">
        <v>272</v>
      </c>
    </row>
    <row r="392" spans="1:15" x14ac:dyDescent="0.2">
      <c r="A392" s="39" t="s">
        <v>1136</v>
      </c>
      <c r="B392" s="44">
        <v>386</v>
      </c>
      <c r="C392" s="50">
        <v>11824</v>
      </c>
      <c r="D392" s="50">
        <v>175</v>
      </c>
      <c r="E392" s="50">
        <v>4560</v>
      </c>
      <c r="F392" s="50">
        <v>47</v>
      </c>
      <c r="G392" s="50">
        <v>2103</v>
      </c>
      <c r="H392" s="50">
        <v>0</v>
      </c>
      <c r="I392" s="50">
        <v>0</v>
      </c>
      <c r="J392" s="50">
        <v>0</v>
      </c>
      <c r="K392" s="50">
        <v>2004</v>
      </c>
      <c r="L392" s="50">
        <v>0</v>
      </c>
      <c r="M392" s="50">
        <v>164</v>
      </c>
      <c r="N392" s="50">
        <v>164</v>
      </c>
      <c r="O392" s="45">
        <v>3157</v>
      </c>
    </row>
    <row r="393" spans="1:15" x14ac:dyDescent="0.2">
      <c r="A393" s="39" t="s">
        <v>298</v>
      </c>
      <c r="B393" s="44">
        <v>79</v>
      </c>
      <c r="C393" s="50">
        <v>2020</v>
      </c>
      <c r="D393" s="50">
        <v>79</v>
      </c>
      <c r="E393" s="50">
        <v>964</v>
      </c>
      <c r="F393" s="50">
        <v>0</v>
      </c>
      <c r="G393" s="50">
        <v>240</v>
      </c>
      <c r="H393" s="50">
        <v>0</v>
      </c>
      <c r="I393" s="50">
        <v>0</v>
      </c>
      <c r="J393" s="50">
        <v>0</v>
      </c>
      <c r="K393" s="50">
        <v>228</v>
      </c>
      <c r="L393" s="50">
        <v>0</v>
      </c>
      <c r="M393" s="50">
        <v>0</v>
      </c>
      <c r="N393" s="50">
        <v>0</v>
      </c>
      <c r="O393" s="45">
        <v>588</v>
      </c>
    </row>
    <row r="394" spans="1:15" x14ac:dyDescent="0.2">
      <c r="A394" s="39" t="s">
        <v>299</v>
      </c>
      <c r="B394" s="44">
        <v>1594</v>
      </c>
      <c r="C394" s="50">
        <v>16356</v>
      </c>
      <c r="D394" s="50">
        <v>1399</v>
      </c>
      <c r="E394" s="50">
        <v>5922</v>
      </c>
      <c r="F394" s="50">
        <v>85</v>
      </c>
      <c r="G394" s="50">
        <v>2796</v>
      </c>
      <c r="H394" s="50">
        <v>0</v>
      </c>
      <c r="I394" s="50">
        <v>21</v>
      </c>
      <c r="J394" s="50">
        <v>21</v>
      </c>
      <c r="K394" s="50">
        <v>2718</v>
      </c>
      <c r="L394" s="50">
        <v>0</v>
      </c>
      <c r="M394" s="50">
        <v>89</v>
      </c>
      <c r="N394" s="50">
        <v>89</v>
      </c>
      <c r="O394" s="45">
        <v>4920</v>
      </c>
    </row>
    <row r="395" spans="1:15" x14ac:dyDescent="0.2">
      <c r="A395" s="39" t="s">
        <v>1138</v>
      </c>
      <c r="B395" s="44">
        <v>84</v>
      </c>
      <c r="C395" s="50">
        <v>1675</v>
      </c>
      <c r="D395" s="50">
        <v>67</v>
      </c>
      <c r="E395" s="50">
        <v>640</v>
      </c>
      <c r="F395" s="50">
        <v>17</v>
      </c>
      <c r="G395" s="50">
        <v>310</v>
      </c>
      <c r="H395" s="50">
        <v>0</v>
      </c>
      <c r="I395" s="50">
        <v>0</v>
      </c>
      <c r="J395" s="50">
        <v>0</v>
      </c>
      <c r="K395" s="50">
        <v>300</v>
      </c>
      <c r="L395" s="50">
        <v>0</v>
      </c>
      <c r="M395" s="50">
        <v>0</v>
      </c>
      <c r="N395" s="50">
        <v>0</v>
      </c>
      <c r="O395" s="45">
        <v>425</v>
      </c>
    </row>
    <row r="396" spans="1:15" x14ac:dyDescent="0.2">
      <c r="A396" s="39" t="s">
        <v>300</v>
      </c>
      <c r="B396" s="44">
        <v>32</v>
      </c>
      <c r="C396" s="50">
        <v>40</v>
      </c>
      <c r="D396" s="50">
        <v>12</v>
      </c>
      <c r="E396" s="50">
        <v>16</v>
      </c>
      <c r="F396" s="50">
        <v>20</v>
      </c>
      <c r="G396" s="50">
        <v>8</v>
      </c>
      <c r="H396" s="50">
        <v>0</v>
      </c>
      <c r="I396" s="50">
        <v>0</v>
      </c>
      <c r="J396" s="50">
        <v>0</v>
      </c>
      <c r="K396" s="50">
        <v>8</v>
      </c>
      <c r="L396" s="50">
        <v>0</v>
      </c>
      <c r="M396" s="50">
        <v>0</v>
      </c>
      <c r="N396" s="50">
        <v>0</v>
      </c>
      <c r="O396" s="45">
        <v>8</v>
      </c>
    </row>
    <row r="397" spans="1:15" x14ac:dyDescent="0.2">
      <c r="A397" s="39" t="s">
        <v>301</v>
      </c>
      <c r="B397" s="44">
        <v>35</v>
      </c>
      <c r="C397" s="50">
        <v>762</v>
      </c>
      <c r="D397" s="50">
        <v>32</v>
      </c>
      <c r="E397" s="50">
        <v>438</v>
      </c>
      <c r="F397" s="50">
        <v>3</v>
      </c>
      <c r="G397" s="50">
        <v>90</v>
      </c>
      <c r="H397" s="50">
        <v>0</v>
      </c>
      <c r="I397" s="50">
        <v>0</v>
      </c>
      <c r="J397" s="50">
        <v>0</v>
      </c>
      <c r="K397" s="50">
        <v>78</v>
      </c>
      <c r="L397" s="50">
        <v>0</v>
      </c>
      <c r="M397" s="50">
        <v>0</v>
      </c>
      <c r="N397" s="50">
        <v>0</v>
      </c>
      <c r="O397" s="45">
        <v>156</v>
      </c>
    </row>
    <row r="398" spans="1:15" x14ac:dyDescent="0.2">
      <c r="A398" s="39" t="s">
        <v>90</v>
      </c>
      <c r="B398" s="44">
        <v>0</v>
      </c>
      <c r="C398" s="50">
        <v>10</v>
      </c>
      <c r="D398" s="50">
        <v>0</v>
      </c>
      <c r="E398" s="50">
        <v>4</v>
      </c>
      <c r="F398" s="50">
        <v>0</v>
      </c>
      <c r="G398" s="50">
        <v>2</v>
      </c>
      <c r="H398" s="50">
        <v>0</v>
      </c>
      <c r="I398" s="50">
        <v>0</v>
      </c>
      <c r="J398" s="50">
        <v>0</v>
      </c>
      <c r="K398" s="50">
        <v>2</v>
      </c>
      <c r="L398" s="50">
        <v>0</v>
      </c>
      <c r="M398" s="50">
        <v>0</v>
      </c>
      <c r="N398" s="50">
        <v>0</v>
      </c>
      <c r="O398" s="45">
        <v>2</v>
      </c>
    </row>
    <row r="399" spans="1:15" x14ac:dyDescent="0.2">
      <c r="A399" s="39" t="s">
        <v>302</v>
      </c>
      <c r="B399" s="44">
        <v>207</v>
      </c>
      <c r="C399" s="50">
        <v>1458</v>
      </c>
      <c r="D399" s="50">
        <v>52</v>
      </c>
      <c r="E399" s="50">
        <v>627</v>
      </c>
      <c r="F399" s="50">
        <v>69</v>
      </c>
      <c r="G399" s="50">
        <v>267</v>
      </c>
      <c r="H399" s="50">
        <v>47</v>
      </c>
      <c r="I399" s="50">
        <v>23</v>
      </c>
      <c r="J399" s="50">
        <v>70</v>
      </c>
      <c r="K399" s="50">
        <v>228</v>
      </c>
      <c r="L399" s="50">
        <v>16</v>
      </c>
      <c r="M399" s="50">
        <v>0</v>
      </c>
      <c r="N399" s="50">
        <v>16</v>
      </c>
      <c r="O399" s="45">
        <v>336</v>
      </c>
    </row>
    <row r="400" spans="1:15" x14ac:dyDescent="0.2">
      <c r="A400" s="39" t="s">
        <v>303</v>
      </c>
      <c r="B400" s="44">
        <v>720</v>
      </c>
      <c r="C400" s="50">
        <v>4479</v>
      </c>
      <c r="D400" s="50">
        <v>690</v>
      </c>
      <c r="E400" s="50">
        <v>1788</v>
      </c>
      <c r="F400" s="50">
        <v>15</v>
      </c>
      <c r="G400" s="50">
        <v>813</v>
      </c>
      <c r="H400" s="50">
        <v>0</v>
      </c>
      <c r="I400" s="50">
        <v>0</v>
      </c>
      <c r="J400" s="50">
        <v>0</v>
      </c>
      <c r="K400" s="50">
        <v>753</v>
      </c>
      <c r="L400" s="50">
        <v>0</v>
      </c>
      <c r="M400" s="50">
        <v>15</v>
      </c>
      <c r="N400" s="50">
        <v>15</v>
      </c>
      <c r="O400" s="45">
        <v>1125</v>
      </c>
    </row>
    <row r="401" spans="1:15" x14ac:dyDescent="0.2">
      <c r="A401" s="39" t="s">
        <v>1126</v>
      </c>
      <c r="B401" s="44">
        <v>98</v>
      </c>
      <c r="C401" s="50">
        <v>603</v>
      </c>
      <c r="D401" s="50">
        <v>92</v>
      </c>
      <c r="E401" s="50">
        <v>252</v>
      </c>
      <c r="F401" s="50">
        <v>5</v>
      </c>
      <c r="G401" s="50">
        <v>99</v>
      </c>
      <c r="H401" s="50">
        <v>0</v>
      </c>
      <c r="I401" s="50">
        <v>1</v>
      </c>
      <c r="J401" s="50">
        <v>1</v>
      </c>
      <c r="K401" s="50">
        <v>93</v>
      </c>
      <c r="L401" s="50">
        <v>0</v>
      </c>
      <c r="M401" s="50">
        <v>0</v>
      </c>
      <c r="N401" s="50">
        <v>0</v>
      </c>
      <c r="O401" s="45">
        <v>159</v>
      </c>
    </row>
    <row r="402" spans="1:15" x14ac:dyDescent="0.2">
      <c r="A402" s="39" t="s">
        <v>304</v>
      </c>
      <c r="B402" s="44">
        <v>328</v>
      </c>
      <c r="C402" s="50">
        <v>1020</v>
      </c>
      <c r="D402" s="50">
        <v>220</v>
      </c>
      <c r="E402" s="50">
        <v>308</v>
      </c>
      <c r="F402" s="50">
        <v>89</v>
      </c>
      <c r="G402" s="50">
        <v>144</v>
      </c>
      <c r="H402" s="50">
        <v>0</v>
      </c>
      <c r="I402" s="50">
        <v>2</v>
      </c>
      <c r="J402" s="50">
        <v>2</v>
      </c>
      <c r="K402" s="50">
        <v>232</v>
      </c>
      <c r="L402" s="50">
        <v>0</v>
      </c>
      <c r="M402" s="50">
        <v>17</v>
      </c>
      <c r="N402" s="50">
        <v>17</v>
      </c>
      <c r="O402" s="45">
        <v>336</v>
      </c>
    </row>
    <row r="403" spans="1:15" x14ac:dyDescent="0.2">
      <c r="A403" s="39" t="s">
        <v>306</v>
      </c>
      <c r="B403" s="44">
        <v>11</v>
      </c>
      <c r="C403" s="50">
        <v>312</v>
      </c>
      <c r="D403" s="50">
        <v>11</v>
      </c>
      <c r="E403" s="50">
        <v>76</v>
      </c>
      <c r="F403" s="50">
        <v>0</v>
      </c>
      <c r="G403" s="50">
        <v>76</v>
      </c>
      <c r="H403" s="50">
        <v>0</v>
      </c>
      <c r="I403" s="50">
        <v>0</v>
      </c>
      <c r="J403" s="50">
        <v>0</v>
      </c>
      <c r="K403" s="50">
        <v>64</v>
      </c>
      <c r="L403" s="50">
        <v>0</v>
      </c>
      <c r="M403" s="50">
        <v>0</v>
      </c>
      <c r="N403" s="50">
        <v>0</v>
      </c>
      <c r="O403" s="45">
        <v>96</v>
      </c>
    </row>
    <row r="404" spans="1:15" x14ac:dyDescent="0.2">
      <c r="A404" s="39" t="s">
        <v>1082</v>
      </c>
      <c r="B404" s="44">
        <v>96</v>
      </c>
      <c r="C404" s="50">
        <v>5800</v>
      </c>
      <c r="D404" s="50">
        <v>91</v>
      </c>
      <c r="E404" s="50">
        <v>2400</v>
      </c>
      <c r="F404" s="50">
        <v>5</v>
      </c>
      <c r="G404" s="50">
        <v>972</v>
      </c>
      <c r="H404" s="50">
        <v>0</v>
      </c>
      <c r="I404" s="50">
        <v>0</v>
      </c>
      <c r="J404" s="50">
        <v>0</v>
      </c>
      <c r="K404" s="50">
        <v>908</v>
      </c>
      <c r="L404" s="50">
        <v>0</v>
      </c>
      <c r="M404" s="50">
        <v>0</v>
      </c>
      <c r="N404" s="50">
        <v>0</v>
      </c>
      <c r="O404" s="45">
        <v>1520</v>
      </c>
    </row>
    <row r="405" spans="1:15" x14ac:dyDescent="0.2">
      <c r="A405" s="39" t="s">
        <v>1083</v>
      </c>
      <c r="B405" s="44">
        <v>1309</v>
      </c>
      <c r="C405" s="50">
        <v>14928</v>
      </c>
      <c r="D405" s="50">
        <v>1304</v>
      </c>
      <c r="E405" s="50">
        <v>7389</v>
      </c>
      <c r="F405" s="50">
        <v>5</v>
      </c>
      <c r="G405" s="50">
        <v>2484</v>
      </c>
      <c r="H405" s="50">
        <v>0</v>
      </c>
      <c r="I405" s="50">
        <v>0</v>
      </c>
      <c r="J405" s="50">
        <v>0</v>
      </c>
      <c r="K405" s="50">
        <v>2115</v>
      </c>
      <c r="L405" s="50">
        <v>0</v>
      </c>
      <c r="M405" s="50">
        <v>0</v>
      </c>
      <c r="N405" s="50">
        <v>0</v>
      </c>
      <c r="O405" s="45">
        <v>2940</v>
      </c>
    </row>
    <row r="406" spans="1:15" x14ac:dyDescent="0.2">
      <c r="A406" s="39" t="s">
        <v>1022</v>
      </c>
      <c r="B406" s="44">
        <v>391</v>
      </c>
      <c r="C406" s="50">
        <v>5036</v>
      </c>
      <c r="D406" s="50">
        <v>391</v>
      </c>
      <c r="E406" s="50">
        <v>1904</v>
      </c>
      <c r="F406" s="50">
        <v>0</v>
      </c>
      <c r="G406" s="50">
        <v>992</v>
      </c>
      <c r="H406" s="50">
        <v>0</v>
      </c>
      <c r="I406" s="50">
        <v>0</v>
      </c>
      <c r="J406" s="50">
        <v>0</v>
      </c>
      <c r="K406" s="50">
        <v>920</v>
      </c>
      <c r="L406" s="50">
        <v>0</v>
      </c>
      <c r="M406" s="50">
        <v>0</v>
      </c>
      <c r="N406" s="50">
        <v>0</v>
      </c>
      <c r="O406" s="45">
        <v>1220</v>
      </c>
    </row>
    <row r="407" spans="1:15" x14ac:dyDescent="0.2">
      <c r="A407" s="39" t="s">
        <v>105</v>
      </c>
      <c r="B407" s="44">
        <v>361</v>
      </c>
      <c r="C407" s="50">
        <v>3594</v>
      </c>
      <c r="D407" s="50">
        <v>354</v>
      </c>
      <c r="E407" s="50">
        <v>1452</v>
      </c>
      <c r="F407" s="50">
        <v>0</v>
      </c>
      <c r="G407" s="50">
        <v>613</v>
      </c>
      <c r="H407" s="50">
        <v>0</v>
      </c>
      <c r="I407" s="50">
        <v>7</v>
      </c>
      <c r="J407" s="50">
        <v>7</v>
      </c>
      <c r="K407" s="50">
        <v>609</v>
      </c>
      <c r="L407" s="50">
        <v>0</v>
      </c>
      <c r="M407" s="50">
        <v>0</v>
      </c>
      <c r="N407" s="50">
        <v>0</v>
      </c>
      <c r="O407" s="45">
        <v>920</v>
      </c>
    </row>
    <row r="408" spans="1:15" x14ac:dyDescent="0.2">
      <c r="A408" s="39" t="s">
        <v>1001</v>
      </c>
      <c r="B408" s="44">
        <v>521</v>
      </c>
      <c r="C408" s="50">
        <v>21243</v>
      </c>
      <c r="D408" s="50">
        <v>94</v>
      </c>
      <c r="E408" s="50">
        <v>10110</v>
      </c>
      <c r="F408" s="50">
        <v>98</v>
      </c>
      <c r="G408" s="50">
        <v>3507</v>
      </c>
      <c r="H408" s="50">
        <v>174</v>
      </c>
      <c r="I408" s="50">
        <v>0</v>
      </c>
      <c r="J408" s="50">
        <v>174</v>
      </c>
      <c r="K408" s="50">
        <v>3195</v>
      </c>
      <c r="L408" s="50">
        <v>155</v>
      </c>
      <c r="M408" s="50">
        <v>0</v>
      </c>
      <c r="N408" s="50">
        <v>155</v>
      </c>
      <c r="O408" s="45">
        <v>4431</v>
      </c>
    </row>
    <row r="409" spans="1:15" x14ac:dyDescent="0.2">
      <c r="A409" s="39" t="s">
        <v>307</v>
      </c>
      <c r="B409" s="44">
        <v>110</v>
      </c>
      <c r="C409" s="50">
        <v>1800</v>
      </c>
      <c r="D409" s="50">
        <v>104</v>
      </c>
      <c r="E409" s="50">
        <v>772</v>
      </c>
      <c r="F409" s="50">
        <v>0</v>
      </c>
      <c r="G409" s="50">
        <v>324</v>
      </c>
      <c r="H409" s="50">
        <v>0</v>
      </c>
      <c r="I409" s="50">
        <v>6</v>
      </c>
      <c r="J409" s="50">
        <v>6</v>
      </c>
      <c r="K409" s="50">
        <v>296</v>
      </c>
      <c r="L409" s="50">
        <v>0</v>
      </c>
      <c r="M409" s="50">
        <v>0</v>
      </c>
      <c r="N409" s="50">
        <v>0</v>
      </c>
      <c r="O409" s="45">
        <v>408</v>
      </c>
    </row>
    <row r="410" spans="1:15" x14ac:dyDescent="0.2">
      <c r="A410" s="39" t="s">
        <v>308</v>
      </c>
      <c r="B410" s="44">
        <v>762</v>
      </c>
      <c r="C410" s="50">
        <v>10854</v>
      </c>
      <c r="D410" s="50">
        <v>46</v>
      </c>
      <c r="E410" s="50">
        <v>4656</v>
      </c>
      <c r="F410" s="50">
        <v>591</v>
      </c>
      <c r="G410" s="50">
        <v>1881</v>
      </c>
      <c r="H410" s="50">
        <v>0</v>
      </c>
      <c r="I410" s="50">
        <v>123</v>
      </c>
      <c r="J410" s="50">
        <v>123</v>
      </c>
      <c r="K410" s="50">
        <v>1686</v>
      </c>
      <c r="L410" s="50">
        <v>0</v>
      </c>
      <c r="M410" s="50">
        <v>2</v>
      </c>
      <c r="N410" s="50">
        <v>2</v>
      </c>
      <c r="O410" s="45">
        <v>2631</v>
      </c>
    </row>
    <row r="411" spans="1:15" x14ac:dyDescent="0.2">
      <c r="A411" s="39" t="s">
        <v>309</v>
      </c>
      <c r="B411" s="44">
        <v>1170</v>
      </c>
      <c r="C411" s="50">
        <v>4908</v>
      </c>
      <c r="D411" s="50">
        <v>906</v>
      </c>
      <c r="E411" s="50">
        <v>2100</v>
      </c>
      <c r="F411" s="50">
        <v>101</v>
      </c>
      <c r="G411" s="50">
        <v>896</v>
      </c>
      <c r="H411" s="50">
        <v>0</v>
      </c>
      <c r="I411" s="50">
        <v>73</v>
      </c>
      <c r="J411" s="50">
        <v>73</v>
      </c>
      <c r="K411" s="50">
        <v>780</v>
      </c>
      <c r="L411" s="50">
        <v>0</v>
      </c>
      <c r="M411" s="50">
        <v>90</v>
      </c>
      <c r="N411" s="50">
        <v>90</v>
      </c>
      <c r="O411" s="45">
        <v>1132</v>
      </c>
    </row>
    <row r="412" spans="1:15" x14ac:dyDescent="0.2">
      <c r="A412" s="39" t="s">
        <v>1133</v>
      </c>
      <c r="B412" s="44">
        <v>23</v>
      </c>
      <c r="C412" s="50">
        <v>1816</v>
      </c>
      <c r="D412" s="50">
        <v>0</v>
      </c>
      <c r="E412" s="50">
        <v>780</v>
      </c>
      <c r="F412" s="50">
        <v>23</v>
      </c>
      <c r="G412" s="50">
        <v>336</v>
      </c>
      <c r="H412" s="50">
        <v>0</v>
      </c>
      <c r="I412" s="50">
        <v>0</v>
      </c>
      <c r="J412" s="50">
        <v>0</v>
      </c>
      <c r="K412" s="50">
        <v>288</v>
      </c>
      <c r="L412" s="50">
        <v>0</v>
      </c>
      <c r="M412" s="50">
        <v>0</v>
      </c>
      <c r="N412" s="50">
        <v>0</v>
      </c>
      <c r="O412" s="45">
        <v>412</v>
      </c>
    </row>
    <row r="413" spans="1:15" x14ac:dyDescent="0.2">
      <c r="A413" s="39" t="s">
        <v>310</v>
      </c>
      <c r="B413" s="44">
        <v>57</v>
      </c>
      <c r="C413" s="50">
        <v>180</v>
      </c>
      <c r="D413" s="50">
        <v>16</v>
      </c>
      <c r="E413" s="50">
        <v>80</v>
      </c>
      <c r="F413" s="50">
        <v>0</v>
      </c>
      <c r="G413" s="50">
        <v>28</v>
      </c>
      <c r="H413" s="50">
        <v>0</v>
      </c>
      <c r="I413" s="50">
        <v>10</v>
      </c>
      <c r="J413" s="50">
        <v>10</v>
      </c>
      <c r="K413" s="50">
        <v>28</v>
      </c>
      <c r="L413" s="50">
        <v>0</v>
      </c>
      <c r="M413" s="50">
        <v>31</v>
      </c>
      <c r="N413" s="50">
        <v>31</v>
      </c>
      <c r="O413" s="45">
        <v>44</v>
      </c>
    </row>
    <row r="414" spans="1:15" x14ac:dyDescent="0.2">
      <c r="A414" s="39" t="s">
        <v>311</v>
      </c>
      <c r="B414" s="44">
        <v>328</v>
      </c>
      <c r="C414" s="50">
        <v>4760</v>
      </c>
      <c r="D414" s="50">
        <v>318</v>
      </c>
      <c r="E414" s="50">
        <v>1668</v>
      </c>
      <c r="F414" s="50">
        <v>10</v>
      </c>
      <c r="G414" s="50">
        <v>768</v>
      </c>
      <c r="H414" s="50">
        <v>0</v>
      </c>
      <c r="I414" s="50">
        <v>0</v>
      </c>
      <c r="J414" s="50">
        <v>0</v>
      </c>
      <c r="K414" s="50">
        <v>1056</v>
      </c>
      <c r="L414" s="50">
        <v>0</v>
      </c>
      <c r="M414" s="50">
        <v>0</v>
      </c>
      <c r="N414" s="50">
        <v>0</v>
      </c>
      <c r="O414" s="45">
        <v>1268</v>
      </c>
    </row>
    <row r="415" spans="1:15" x14ac:dyDescent="0.2">
      <c r="A415" s="39" t="s">
        <v>312</v>
      </c>
      <c r="B415" s="44">
        <v>302</v>
      </c>
      <c r="C415" s="50">
        <v>4767</v>
      </c>
      <c r="D415" s="50">
        <v>302</v>
      </c>
      <c r="E415" s="50">
        <v>1959</v>
      </c>
      <c r="F415" s="50">
        <v>0</v>
      </c>
      <c r="G415" s="50">
        <v>882</v>
      </c>
      <c r="H415" s="50">
        <v>0</v>
      </c>
      <c r="I415" s="50">
        <v>0</v>
      </c>
      <c r="J415" s="50">
        <v>0</v>
      </c>
      <c r="K415" s="50">
        <v>780</v>
      </c>
      <c r="L415" s="50">
        <v>0</v>
      </c>
      <c r="M415" s="50">
        <v>0</v>
      </c>
      <c r="N415" s="50">
        <v>0</v>
      </c>
      <c r="O415" s="45">
        <v>1146</v>
      </c>
    </row>
    <row r="416" spans="1:15" x14ac:dyDescent="0.2">
      <c r="A416" s="39" t="s">
        <v>313</v>
      </c>
      <c r="B416" s="44">
        <v>1024</v>
      </c>
      <c r="C416" s="50">
        <v>3252</v>
      </c>
      <c r="D416" s="50">
        <v>452</v>
      </c>
      <c r="E416" s="50">
        <v>1470</v>
      </c>
      <c r="F416" s="50">
        <v>532</v>
      </c>
      <c r="G416" s="50">
        <v>519</v>
      </c>
      <c r="H416" s="50">
        <v>2</v>
      </c>
      <c r="I416" s="50">
        <v>24</v>
      </c>
      <c r="J416" s="50">
        <v>26</v>
      </c>
      <c r="K416" s="50">
        <v>402</v>
      </c>
      <c r="L416" s="50">
        <v>0</v>
      </c>
      <c r="M416" s="50">
        <v>14</v>
      </c>
      <c r="N416" s="50">
        <v>14</v>
      </c>
      <c r="O416" s="45">
        <v>861</v>
      </c>
    </row>
    <row r="417" spans="1:15" x14ac:dyDescent="0.2">
      <c r="A417" s="39" t="s">
        <v>1023</v>
      </c>
      <c r="B417" s="44">
        <v>91</v>
      </c>
      <c r="C417" s="50">
        <v>2724</v>
      </c>
      <c r="D417" s="50">
        <v>91</v>
      </c>
      <c r="E417" s="50">
        <v>1380</v>
      </c>
      <c r="F417" s="50">
        <v>0</v>
      </c>
      <c r="G417" s="50">
        <v>422</v>
      </c>
      <c r="H417" s="50">
        <v>0</v>
      </c>
      <c r="I417" s="50">
        <v>0</v>
      </c>
      <c r="J417" s="50">
        <v>0</v>
      </c>
      <c r="K417" s="50">
        <v>356</v>
      </c>
      <c r="L417" s="50">
        <v>0</v>
      </c>
      <c r="M417" s="50">
        <v>0</v>
      </c>
      <c r="N417" s="50">
        <v>0</v>
      </c>
      <c r="O417" s="45">
        <v>566</v>
      </c>
    </row>
    <row r="418" spans="1:15" x14ac:dyDescent="0.2">
      <c r="A418" s="39" t="s">
        <v>1134</v>
      </c>
      <c r="B418" s="44">
        <v>118</v>
      </c>
      <c r="C418" s="50">
        <v>7371</v>
      </c>
      <c r="D418" s="50">
        <v>14</v>
      </c>
      <c r="E418" s="50">
        <v>3124</v>
      </c>
      <c r="F418" s="50">
        <v>104</v>
      </c>
      <c r="G418" s="50">
        <v>1342</v>
      </c>
      <c r="H418" s="50">
        <v>0</v>
      </c>
      <c r="I418" s="50">
        <v>0</v>
      </c>
      <c r="J418" s="50">
        <v>0</v>
      </c>
      <c r="K418" s="50">
        <v>1207</v>
      </c>
      <c r="L418" s="50">
        <v>0</v>
      </c>
      <c r="M418" s="50">
        <v>0</v>
      </c>
      <c r="N418" s="50">
        <v>0</v>
      </c>
      <c r="O418" s="45">
        <v>1698</v>
      </c>
    </row>
    <row r="419" spans="1:15" x14ac:dyDescent="0.2">
      <c r="A419" s="39" t="s">
        <v>1084</v>
      </c>
      <c r="B419" s="44">
        <v>1</v>
      </c>
      <c r="C419" s="50">
        <v>14</v>
      </c>
      <c r="D419" s="50">
        <v>1</v>
      </c>
      <c r="E419" s="50">
        <v>6</v>
      </c>
      <c r="F419" s="50">
        <v>0</v>
      </c>
      <c r="G419" s="50">
        <v>3</v>
      </c>
      <c r="H419" s="50">
        <v>0</v>
      </c>
      <c r="I419" s="50">
        <v>0</v>
      </c>
      <c r="J419" s="50">
        <v>0</v>
      </c>
      <c r="K419" s="50">
        <v>2</v>
      </c>
      <c r="L419" s="50">
        <v>0</v>
      </c>
      <c r="M419" s="50">
        <v>0</v>
      </c>
      <c r="N419" s="50">
        <v>0</v>
      </c>
      <c r="O419" s="45">
        <v>3</v>
      </c>
    </row>
    <row r="420" spans="1:15" x14ac:dyDescent="0.2">
      <c r="A420" s="39" t="s">
        <v>315</v>
      </c>
      <c r="B420" s="44">
        <v>1841</v>
      </c>
      <c r="C420" s="50">
        <v>30063</v>
      </c>
      <c r="D420" s="50">
        <v>1016</v>
      </c>
      <c r="E420" s="50">
        <v>11016</v>
      </c>
      <c r="F420" s="50">
        <v>440</v>
      </c>
      <c r="G420" s="50">
        <v>5406</v>
      </c>
      <c r="H420" s="50">
        <v>118</v>
      </c>
      <c r="I420" s="50">
        <v>178</v>
      </c>
      <c r="J420" s="50">
        <v>296</v>
      </c>
      <c r="K420" s="50">
        <v>5793</v>
      </c>
      <c r="L420" s="50">
        <v>42</v>
      </c>
      <c r="M420" s="50">
        <v>47</v>
      </c>
      <c r="N420" s="50">
        <v>89</v>
      </c>
      <c r="O420" s="45">
        <v>7848</v>
      </c>
    </row>
    <row r="421" spans="1:15" x14ac:dyDescent="0.2">
      <c r="A421" s="39" t="s">
        <v>316</v>
      </c>
      <c r="B421" s="44">
        <v>1698</v>
      </c>
      <c r="C421" s="50">
        <v>6870</v>
      </c>
      <c r="D421" s="50">
        <v>1547</v>
      </c>
      <c r="E421" s="50">
        <v>2650</v>
      </c>
      <c r="F421" s="50">
        <v>1</v>
      </c>
      <c r="G421" s="50">
        <v>1205</v>
      </c>
      <c r="H421" s="50">
        <v>0</v>
      </c>
      <c r="I421" s="50">
        <v>54</v>
      </c>
      <c r="J421" s="50">
        <v>54</v>
      </c>
      <c r="K421" s="50">
        <v>1300</v>
      </c>
      <c r="L421" s="50">
        <v>0</v>
      </c>
      <c r="M421" s="50">
        <v>96</v>
      </c>
      <c r="N421" s="50">
        <v>96</v>
      </c>
      <c r="O421" s="45">
        <v>1715</v>
      </c>
    </row>
    <row r="422" spans="1:15" x14ac:dyDescent="0.2">
      <c r="A422" s="39" t="s">
        <v>317</v>
      </c>
      <c r="B422" s="44">
        <v>425</v>
      </c>
      <c r="C422" s="50">
        <v>2724</v>
      </c>
      <c r="D422" s="50">
        <v>424</v>
      </c>
      <c r="E422" s="50">
        <v>1089</v>
      </c>
      <c r="F422" s="50">
        <v>1</v>
      </c>
      <c r="G422" s="50">
        <v>465</v>
      </c>
      <c r="H422" s="50">
        <v>0</v>
      </c>
      <c r="I422" s="50">
        <v>0</v>
      </c>
      <c r="J422" s="50">
        <v>0</v>
      </c>
      <c r="K422" s="50">
        <v>432</v>
      </c>
      <c r="L422" s="50">
        <v>0</v>
      </c>
      <c r="M422" s="50">
        <v>0</v>
      </c>
      <c r="N422" s="50">
        <v>0</v>
      </c>
      <c r="O422" s="45">
        <v>738</v>
      </c>
    </row>
    <row r="423" spans="1:15" x14ac:dyDescent="0.2">
      <c r="A423" s="39" t="s">
        <v>968</v>
      </c>
      <c r="B423" s="44">
        <v>587</v>
      </c>
      <c r="C423" s="50">
        <v>4470</v>
      </c>
      <c r="D423" s="50">
        <v>511</v>
      </c>
      <c r="E423" s="50">
        <v>1790</v>
      </c>
      <c r="F423" s="50">
        <v>18</v>
      </c>
      <c r="G423" s="50">
        <v>762</v>
      </c>
      <c r="H423" s="50">
        <v>0</v>
      </c>
      <c r="I423" s="50">
        <v>16</v>
      </c>
      <c r="J423" s="50">
        <v>16</v>
      </c>
      <c r="K423" s="50">
        <v>710</v>
      </c>
      <c r="L423" s="50">
        <v>0</v>
      </c>
      <c r="M423" s="50">
        <v>42</v>
      </c>
      <c r="N423" s="50">
        <v>42</v>
      </c>
      <c r="O423" s="45">
        <v>1208</v>
      </c>
    </row>
    <row r="424" spans="1:15" x14ac:dyDescent="0.2">
      <c r="A424" s="39" t="s">
        <v>1000</v>
      </c>
      <c r="B424" s="44">
        <v>269</v>
      </c>
      <c r="C424" s="50">
        <v>4278</v>
      </c>
      <c r="D424" s="50">
        <v>204</v>
      </c>
      <c r="E424" s="50">
        <v>1563</v>
      </c>
      <c r="F424" s="50">
        <v>4</v>
      </c>
      <c r="G424" s="50">
        <v>840</v>
      </c>
      <c r="H424" s="50">
        <v>61</v>
      </c>
      <c r="I424" s="50">
        <v>0</v>
      </c>
      <c r="J424" s="50">
        <v>61</v>
      </c>
      <c r="K424" s="50">
        <v>825</v>
      </c>
      <c r="L424" s="50">
        <v>0</v>
      </c>
      <c r="M424" s="50">
        <v>0</v>
      </c>
      <c r="N424" s="50">
        <v>0</v>
      </c>
      <c r="O424" s="45">
        <v>1050</v>
      </c>
    </row>
    <row r="425" spans="1:15" x14ac:dyDescent="0.2">
      <c r="A425" s="39" t="s">
        <v>1085</v>
      </c>
      <c r="B425" s="44">
        <v>167</v>
      </c>
      <c r="C425" s="50">
        <v>1400</v>
      </c>
      <c r="D425" s="50">
        <v>130</v>
      </c>
      <c r="E425" s="50">
        <v>586</v>
      </c>
      <c r="F425" s="50">
        <v>11</v>
      </c>
      <c r="G425" s="50">
        <v>256</v>
      </c>
      <c r="H425" s="50">
        <v>0</v>
      </c>
      <c r="I425" s="50">
        <v>5</v>
      </c>
      <c r="J425" s="50">
        <v>5</v>
      </c>
      <c r="K425" s="50">
        <v>220</v>
      </c>
      <c r="L425" s="50">
        <v>0</v>
      </c>
      <c r="M425" s="50">
        <v>21</v>
      </c>
      <c r="N425" s="50">
        <v>21</v>
      </c>
      <c r="O425" s="45">
        <v>338</v>
      </c>
    </row>
    <row r="426" spans="1:15" x14ac:dyDescent="0.2">
      <c r="A426" s="39" t="s">
        <v>318</v>
      </c>
      <c r="B426" s="44">
        <v>660</v>
      </c>
      <c r="C426" s="50">
        <v>3324</v>
      </c>
      <c r="D426" s="50">
        <v>660</v>
      </c>
      <c r="E426" s="50">
        <v>1388</v>
      </c>
      <c r="F426" s="50">
        <v>0</v>
      </c>
      <c r="G426" s="50">
        <v>552</v>
      </c>
      <c r="H426" s="50">
        <v>0</v>
      </c>
      <c r="I426" s="50">
        <v>0</v>
      </c>
      <c r="J426" s="50">
        <v>0</v>
      </c>
      <c r="K426" s="50">
        <v>516</v>
      </c>
      <c r="L426" s="50">
        <v>0</v>
      </c>
      <c r="M426" s="50">
        <v>0</v>
      </c>
      <c r="N426" s="50">
        <v>0</v>
      </c>
      <c r="O426" s="45">
        <v>868</v>
      </c>
    </row>
    <row r="427" spans="1:15" x14ac:dyDescent="0.2">
      <c r="A427" s="39" t="s">
        <v>319</v>
      </c>
      <c r="B427" s="44">
        <v>1578</v>
      </c>
      <c r="C427" s="50">
        <v>308</v>
      </c>
      <c r="D427" s="50">
        <v>1373</v>
      </c>
      <c r="E427" s="50">
        <v>132</v>
      </c>
      <c r="F427" s="50">
        <v>47</v>
      </c>
      <c r="G427" s="50">
        <v>52</v>
      </c>
      <c r="H427" s="50">
        <v>0</v>
      </c>
      <c r="I427" s="50">
        <v>89</v>
      </c>
      <c r="J427" s="50">
        <v>89</v>
      </c>
      <c r="K427" s="50">
        <v>48</v>
      </c>
      <c r="L427" s="50">
        <v>0</v>
      </c>
      <c r="M427" s="50">
        <v>69</v>
      </c>
      <c r="N427" s="50">
        <v>69</v>
      </c>
      <c r="O427" s="45">
        <v>76</v>
      </c>
    </row>
    <row r="428" spans="1:15" x14ac:dyDescent="0.2">
      <c r="A428" s="39" t="s">
        <v>320</v>
      </c>
      <c r="B428" s="44">
        <v>1021</v>
      </c>
      <c r="C428" s="50">
        <v>29885</v>
      </c>
      <c r="D428" s="50">
        <v>147</v>
      </c>
      <c r="E428" s="50">
        <v>13135</v>
      </c>
      <c r="F428" s="50">
        <v>729</v>
      </c>
      <c r="G428" s="50">
        <v>5555</v>
      </c>
      <c r="H428" s="50">
        <v>0</v>
      </c>
      <c r="I428" s="50">
        <v>18</v>
      </c>
      <c r="J428" s="50">
        <v>18</v>
      </c>
      <c r="K428" s="50">
        <v>4615</v>
      </c>
      <c r="L428" s="50">
        <v>0</v>
      </c>
      <c r="M428" s="50">
        <v>127</v>
      </c>
      <c r="N428" s="50">
        <v>127</v>
      </c>
      <c r="O428" s="45">
        <v>6580</v>
      </c>
    </row>
    <row r="429" spans="1:15" x14ac:dyDescent="0.2">
      <c r="A429" s="39" t="s">
        <v>1086</v>
      </c>
      <c r="B429" s="44">
        <v>0</v>
      </c>
      <c r="C429" s="50">
        <v>97</v>
      </c>
      <c r="D429" s="50">
        <v>0</v>
      </c>
      <c r="E429" s="50">
        <v>38</v>
      </c>
      <c r="F429" s="50">
        <v>0</v>
      </c>
      <c r="G429" s="50">
        <v>17</v>
      </c>
      <c r="H429" s="50">
        <v>0</v>
      </c>
      <c r="I429" s="50">
        <v>0</v>
      </c>
      <c r="J429" s="50">
        <v>0</v>
      </c>
      <c r="K429" s="50">
        <v>16</v>
      </c>
      <c r="L429" s="50">
        <v>0</v>
      </c>
      <c r="M429" s="50">
        <v>0</v>
      </c>
      <c r="N429" s="50">
        <v>0</v>
      </c>
      <c r="O429" s="45">
        <v>26</v>
      </c>
    </row>
    <row r="430" spans="1:15" x14ac:dyDescent="0.2">
      <c r="A430" s="39" t="s">
        <v>1018</v>
      </c>
      <c r="B430" s="44">
        <v>188</v>
      </c>
      <c r="C430" s="50">
        <v>8</v>
      </c>
      <c r="D430" s="50">
        <v>188</v>
      </c>
      <c r="E430" s="50">
        <v>0</v>
      </c>
      <c r="F430" s="50">
        <v>0</v>
      </c>
      <c r="G430" s="50">
        <v>0</v>
      </c>
      <c r="H430" s="50">
        <v>0</v>
      </c>
      <c r="I430" s="50">
        <v>0</v>
      </c>
      <c r="J430" s="50">
        <v>0</v>
      </c>
      <c r="K430" s="50">
        <v>4</v>
      </c>
      <c r="L430" s="50">
        <v>0</v>
      </c>
      <c r="M430" s="50">
        <v>0</v>
      </c>
      <c r="N430" s="50">
        <v>0</v>
      </c>
      <c r="O430" s="45">
        <v>4</v>
      </c>
    </row>
    <row r="431" spans="1:15" x14ac:dyDescent="0.2">
      <c r="A431" s="39" t="s">
        <v>1087</v>
      </c>
      <c r="B431" s="44">
        <v>0</v>
      </c>
      <c r="C431" s="50">
        <v>932</v>
      </c>
      <c r="D431" s="50">
        <v>0</v>
      </c>
      <c r="E431" s="50">
        <v>420</v>
      </c>
      <c r="F431" s="50">
        <v>0</v>
      </c>
      <c r="G431" s="50">
        <v>144</v>
      </c>
      <c r="H431" s="50">
        <v>0</v>
      </c>
      <c r="I431" s="50">
        <v>0</v>
      </c>
      <c r="J431" s="50">
        <v>0</v>
      </c>
      <c r="K431" s="50">
        <v>140</v>
      </c>
      <c r="L431" s="50">
        <v>0</v>
      </c>
      <c r="M431" s="50">
        <v>0</v>
      </c>
      <c r="N431" s="50">
        <v>0</v>
      </c>
      <c r="O431" s="45">
        <v>228</v>
      </c>
    </row>
    <row r="432" spans="1:15" x14ac:dyDescent="0.2">
      <c r="A432" s="39" t="s">
        <v>1143</v>
      </c>
      <c r="B432" s="44">
        <v>0</v>
      </c>
      <c r="C432" s="50">
        <v>484</v>
      </c>
      <c r="D432" s="50">
        <v>0</v>
      </c>
      <c r="E432" s="50">
        <v>208</v>
      </c>
      <c r="F432" s="50">
        <v>0</v>
      </c>
      <c r="G432" s="50">
        <v>90</v>
      </c>
      <c r="H432" s="50">
        <v>0</v>
      </c>
      <c r="I432" s="50">
        <v>0</v>
      </c>
      <c r="J432" s="50">
        <v>0</v>
      </c>
      <c r="K432" s="50">
        <v>76</v>
      </c>
      <c r="L432" s="50">
        <v>0</v>
      </c>
      <c r="M432" s="50">
        <v>0</v>
      </c>
      <c r="N432" s="50">
        <v>0</v>
      </c>
      <c r="O432" s="45">
        <v>110</v>
      </c>
    </row>
    <row r="433" spans="1:15" x14ac:dyDescent="0.2">
      <c r="A433" s="39" t="s">
        <v>1002</v>
      </c>
      <c r="B433" s="44">
        <v>255</v>
      </c>
      <c r="C433" s="50">
        <v>3512</v>
      </c>
      <c r="D433" s="50">
        <v>41</v>
      </c>
      <c r="E433" s="50">
        <v>1476</v>
      </c>
      <c r="F433" s="50">
        <v>214</v>
      </c>
      <c r="G433" s="50">
        <v>584</v>
      </c>
      <c r="H433" s="50">
        <v>0</v>
      </c>
      <c r="I433" s="50">
        <v>0</v>
      </c>
      <c r="J433" s="50">
        <v>0</v>
      </c>
      <c r="K433" s="50">
        <v>540</v>
      </c>
      <c r="L433" s="50">
        <v>0</v>
      </c>
      <c r="M433" s="50">
        <v>0</v>
      </c>
      <c r="N433" s="50">
        <v>0</v>
      </c>
      <c r="O433" s="45">
        <v>912</v>
      </c>
    </row>
    <row r="434" spans="1:15" x14ac:dyDescent="0.2">
      <c r="A434" s="39" t="s">
        <v>321</v>
      </c>
      <c r="B434" s="44">
        <v>595</v>
      </c>
      <c r="C434" s="50">
        <v>10140</v>
      </c>
      <c r="D434" s="50">
        <v>570</v>
      </c>
      <c r="E434" s="50">
        <v>4152</v>
      </c>
      <c r="F434" s="50">
        <v>25</v>
      </c>
      <c r="G434" s="50">
        <v>1844</v>
      </c>
      <c r="H434" s="50">
        <v>0</v>
      </c>
      <c r="I434" s="50">
        <v>0</v>
      </c>
      <c r="J434" s="50">
        <v>0</v>
      </c>
      <c r="K434" s="50">
        <v>1660</v>
      </c>
      <c r="L434" s="50">
        <v>0</v>
      </c>
      <c r="M434" s="50">
        <v>0</v>
      </c>
      <c r="N434" s="50">
        <v>0</v>
      </c>
      <c r="O434" s="45">
        <v>2484</v>
      </c>
    </row>
    <row r="435" spans="1:15" x14ac:dyDescent="0.2">
      <c r="A435" s="39" t="s">
        <v>322</v>
      </c>
      <c r="B435" s="44">
        <v>54</v>
      </c>
      <c r="C435" s="50">
        <v>252</v>
      </c>
      <c r="D435" s="50">
        <v>2</v>
      </c>
      <c r="E435" s="50">
        <v>104</v>
      </c>
      <c r="F435" s="50">
        <v>1</v>
      </c>
      <c r="G435" s="50">
        <v>44</v>
      </c>
      <c r="H435" s="50">
        <v>0</v>
      </c>
      <c r="I435" s="50">
        <v>2</v>
      </c>
      <c r="J435" s="50">
        <v>2</v>
      </c>
      <c r="K435" s="50">
        <v>44</v>
      </c>
      <c r="L435" s="50">
        <v>0</v>
      </c>
      <c r="M435" s="50">
        <v>49</v>
      </c>
      <c r="N435" s="50">
        <v>49</v>
      </c>
      <c r="O435" s="45">
        <v>60</v>
      </c>
    </row>
    <row r="436" spans="1:15" x14ac:dyDescent="0.2">
      <c r="A436" s="39" t="s">
        <v>323</v>
      </c>
      <c r="B436" s="44">
        <v>73</v>
      </c>
      <c r="C436" s="50">
        <v>1760</v>
      </c>
      <c r="D436" s="50">
        <v>72</v>
      </c>
      <c r="E436" s="50">
        <v>752</v>
      </c>
      <c r="F436" s="50">
        <v>1</v>
      </c>
      <c r="G436" s="50">
        <v>268</v>
      </c>
      <c r="H436" s="50">
        <v>0</v>
      </c>
      <c r="I436" s="50">
        <v>0</v>
      </c>
      <c r="J436" s="50">
        <v>0</v>
      </c>
      <c r="K436" s="50">
        <v>260</v>
      </c>
      <c r="L436" s="50">
        <v>0</v>
      </c>
      <c r="M436" s="50">
        <v>0</v>
      </c>
      <c r="N436" s="50">
        <v>0</v>
      </c>
      <c r="O436" s="45">
        <v>480</v>
      </c>
    </row>
    <row r="437" spans="1:15" x14ac:dyDescent="0.2">
      <c r="A437" s="39" t="s">
        <v>324</v>
      </c>
      <c r="B437" s="44">
        <v>77</v>
      </c>
      <c r="C437" s="50">
        <v>1595</v>
      </c>
      <c r="D437" s="50">
        <v>69</v>
      </c>
      <c r="E437" s="50">
        <v>650</v>
      </c>
      <c r="F437" s="50">
        <v>8</v>
      </c>
      <c r="G437" s="50">
        <v>295</v>
      </c>
      <c r="H437" s="50">
        <v>0</v>
      </c>
      <c r="I437" s="50">
        <v>0</v>
      </c>
      <c r="J437" s="50">
        <v>0</v>
      </c>
      <c r="K437" s="50">
        <v>270</v>
      </c>
      <c r="L437" s="50">
        <v>0</v>
      </c>
      <c r="M437" s="50">
        <v>0</v>
      </c>
      <c r="N437" s="50">
        <v>0</v>
      </c>
      <c r="O437" s="45">
        <v>380</v>
      </c>
    </row>
    <row r="438" spans="1:15" x14ac:dyDescent="0.2">
      <c r="A438" s="39" t="s">
        <v>1140</v>
      </c>
      <c r="B438" s="44">
        <v>17</v>
      </c>
      <c r="C438" s="50">
        <v>846</v>
      </c>
      <c r="D438" s="50">
        <v>1</v>
      </c>
      <c r="E438" s="50">
        <v>570</v>
      </c>
      <c r="F438" s="50">
        <v>7</v>
      </c>
      <c r="G438" s="50">
        <v>123</v>
      </c>
      <c r="H438" s="50">
        <v>4</v>
      </c>
      <c r="I438" s="50">
        <v>0</v>
      </c>
      <c r="J438" s="50">
        <v>4</v>
      </c>
      <c r="K438" s="50">
        <v>81</v>
      </c>
      <c r="L438" s="50">
        <v>5</v>
      </c>
      <c r="M438" s="50">
        <v>0</v>
      </c>
      <c r="N438" s="50">
        <v>5</v>
      </c>
      <c r="O438" s="45">
        <v>72</v>
      </c>
    </row>
    <row r="439" spans="1:15" x14ac:dyDescent="0.2">
      <c r="A439" s="39" t="s">
        <v>325</v>
      </c>
      <c r="B439" s="44">
        <v>917</v>
      </c>
      <c r="C439" s="50">
        <v>9385</v>
      </c>
      <c r="D439" s="50">
        <v>605</v>
      </c>
      <c r="E439" s="50">
        <v>4320</v>
      </c>
      <c r="F439" s="50">
        <v>169</v>
      </c>
      <c r="G439" s="50">
        <v>1745</v>
      </c>
      <c r="H439" s="50">
        <v>0</v>
      </c>
      <c r="I439" s="50">
        <v>18</v>
      </c>
      <c r="J439" s="50">
        <v>18</v>
      </c>
      <c r="K439" s="50">
        <v>1370</v>
      </c>
      <c r="L439" s="50">
        <v>0</v>
      </c>
      <c r="M439" s="50">
        <v>125</v>
      </c>
      <c r="N439" s="50">
        <v>125</v>
      </c>
      <c r="O439" s="45">
        <v>1950</v>
      </c>
    </row>
    <row r="440" spans="1:15" x14ac:dyDescent="0.2">
      <c r="A440" s="39" t="s">
        <v>326</v>
      </c>
      <c r="B440" s="44">
        <v>33</v>
      </c>
      <c r="C440" s="50">
        <v>186</v>
      </c>
      <c r="D440" s="50">
        <v>17</v>
      </c>
      <c r="E440" s="50">
        <v>33</v>
      </c>
      <c r="F440" s="50">
        <v>2</v>
      </c>
      <c r="G440" s="50">
        <v>45</v>
      </c>
      <c r="H440" s="50">
        <v>2</v>
      </c>
      <c r="I440" s="50">
        <v>0</v>
      </c>
      <c r="J440" s="50">
        <v>2</v>
      </c>
      <c r="K440" s="50">
        <v>39</v>
      </c>
      <c r="L440" s="50">
        <v>12</v>
      </c>
      <c r="M440" s="50">
        <v>0</v>
      </c>
      <c r="N440" s="50">
        <v>12</v>
      </c>
      <c r="O440" s="45">
        <v>69</v>
      </c>
    </row>
    <row r="441" spans="1:15" x14ac:dyDescent="0.2">
      <c r="A441" s="39" t="s">
        <v>327</v>
      </c>
      <c r="B441" s="44">
        <v>98</v>
      </c>
      <c r="C441" s="50">
        <v>7560</v>
      </c>
      <c r="D441" s="50">
        <v>21</v>
      </c>
      <c r="E441" s="50">
        <v>3252</v>
      </c>
      <c r="F441" s="50">
        <v>16</v>
      </c>
      <c r="G441" s="50">
        <v>1404</v>
      </c>
      <c r="H441" s="50">
        <v>9</v>
      </c>
      <c r="I441" s="50">
        <v>3</v>
      </c>
      <c r="J441" s="50">
        <v>12</v>
      </c>
      <c r="K441" s="50">
        <v>1196</v>
      </c>
      <c r="L441" s="50">
        <v>3</v>
      </c>
      <c r="M441" s="50">
        <v>46</v>
      </c>
      <c r="N441" s="50">
        <v>49</v>
      </c>
      <c r="O441" s="45">
        <v>1708</v>
      </c>
    </row>
    <row r="442" spans="1:15" x14ac:dyDescent="0.2">
      <c r="A442" s="39" t="s">
        <v>969</v>
      </c>
      <c r="B442" s="44">
        <v>723</v>
      </c>
      <c r="C442" s="50">
        <v>2676</v>
      </c>
      <c r="D442" s="50">
        <v>574</v>
      </c>
      <c r="E442" s="50">
        <v>1080</v>
      </c>
      <c r="F442" s="50">
        <v>16</v>
      </c>
      <c r="G442" s="50">
        <v>504</v>
      </c>
      <c r="H442" s="50">
        <v>0</v>
      </c>
      <c r="I442" s="50">
        <v>22</v>
      </c>
      <c r="J442" s="50">
        <v>22</v>
      </c>
      <c r="K442" s="50">
        <v>452</v>
      </c>
      <c r="L442" s="50">
        <v>12</v>
      </c>
      <c r="M442" s="50">
        <v>99</v>
      </c>
      <c r="N442" s="50">
        <v>111</v>
      </c>
      <c r="O442" s="45">
        <v>640</v>
      </c>
    </row>
    <row r="443" spans="1:15" x14ac:dyDescent="0.2">
      <c r="A443" s="39" t="s">
        <v>970</v>
      </c>
      <c r="B443" s="44">
        <v>25</v>
      </c>
      <c r="C443" s="50">
        <v>51</v>
      </c>
      <c r="D443" s="50">
        <v>14</v>
      </c>
      <c r="E443" s="50">
        <v>24</v>
      </c>
      <c r="F443" s="50">
        <v>9</v>
      </c>
      <c r="G443" s="50">
        <v>9</v>
      </c>
      <c r="H443" s="50">
        <v>0</v>
      </c>
      <c r="I443" s="50">
        <v>1</v>
      </c>
      <c r="J443" s="50">
        <v>1</v>
      </c>
      <c r="K443" s="50">
        <v>6</v>
      </c>
      <c r="L443" s="50">
        <v>0</v>
      </c>
      <c r="M443" s="50">
        <v>1</v>
      </c>
      <c r="N443" s="50">
        <v>1</v>
      </c>
      <c r="O443" s="45">
        <v>12</v>
      </c>
    </row>
    <row r="444" spans="1:15" x14ac:dyDescent="0.2">
      <c r="A444" s="39" t="s">
        <v>328</v>
      </c>
      <c r="B444" s="44">
        <v>5</v>
      </c>
      <c r="C444" s="50">
        <v>309</v>
      </c>
      <c r="D444" s="50">
        <v>0</v>
      </c>
      <c r="E444" s="50">
        <v>129</v>
      </c>
      <c r="F444" s="50">
        <v>5</v>
      </c>
      <c r="G444" s="50">
        <v>54</v>
      </c>
      <c r="H444" s="50">
        <v>0</v>
      </c>
      <c r="I444" s="50">
        <v>0</v>
      </c>
      <c r="J444" s="50">
        <v>0</v>
      </c>
      <c r="K444" s="50">
        <v>51</v>
      </c>
      <c r="L444" s="50">
        <v>0</v>
      </c>
      <c r="M444" s="50">
        <v>0</v>
      </c>
      <c r="N444" s="50">
        <v>0</v>
      </c>
      <c r="O444" s="45">
        <v>75</v>
      </c>
    </row>
    <row r="445" spans="1:15" x14ac:dyDescent="0.2">
      <c r="A445" s="39" t="s">
        <v>329</v>
      </c>
      <c r="B445" s="44">
        <v>249</v>
      </c>
      <c r="C445" s="50">
        <v>11835</v>
      </c>
      <c r="D445" s="50">
        <v>100</v>
      </c>
      <c r="E445" s="50">
        <v>5600</v>
      </c>
      <c r="F445" s="50">
        <v>135</v>
      </c>
      <c r="G445" s="50">
        <v>2490</v>
      </c>
      <c r="H445" s="50">
        <v>0</v>
      </c>
      <c r="I445" s="50">
        <v>11</v>
      </c>
      <c r="J445" s="50">
        <v>11</v>
      </c>
      <c r="K445" s="50">
        <v>2185</v>
      </c>
      <c r="L445" s="50">
        <v>0</v>
      </c>
      <c r="M445" s="50">
        <v>3</v>
      </c>
      <c r="N445" s="50">
        <v>3</v>
      </c>
      <c r="O445" s="45">
        <v>1560</v>
      </c>
    </row>
    <row r="446" spans="1:15" x14ac:dyDescent="0.2">
      <c r="A446" s="39" t="s">
        <v>1024</v>
      </c>
      <c r="B446" s="44">
        <v>86</v>
      </c>
      <c r="C446" s="50">
        <v>4676</v>
      </c>
      <c r="D446" s="50">
        <v>85</v>
      </c>
      <c r="E446" s="50">
        <v>2043</v>
      </c>
      <c r="F446" s="50">
        <v>1</v>
      </c>
      <c r="G446" s="50">
        <v>870</v>
      </c>
      <c r="H446" s="50">
        <v>0</v>
      </c>
      <c r="I446" s="50">
        <v>0</v>
      </c>
      <c r="J446" s="50">
        <v>0</v>
      </c>
      <c r="K446" s="50">
        <v>727</v>
      </c>
      <c r="L446" s="50">
        <v>0</v>
      </c>
      <c r="M446" s="50">
        <v>0</v>
      </c>
      <c r="N446" s="50">
        <v>0</v>
      </c>
      <c r="O446" s="45">
        <v>1036</v>
      </c>
    </row>
    <row r="447" spans="1:15" x14ac:dyDescent="0.2">
      <c r="A447" s="39" t="s">
        <v>330</v>
      </c>
      <c r="B447" s="44">
        <v>463</v>
      </c>
      <c r="C447" s="50">
        <v>11276</v>
      </c>
      <c r="D447" s="50">
        <v>254</v>
      </c>
      <c r="E447" s="50">
        <v>3404</v>
      </c>
      <c r="F447" s="50">
        <v>35</v>
      </c>
      <c r="G447" s="50">
        <v>2208</v>
      </c>
      <c r="H447" s="50">
        <v>31</v>
      </c>
      <c r="I447" s="50">
        <v>101</v>
      </c>
      <c r="J447" s="50">
        <v>132</v>
      </c>
      <c r="K447" s="50">
        <v>2544</v>
      </c>
      <c r="L447" s="50">
        <v>0</v>
      </c>
      <c r="M447" s="50">
        <v>42</v>
      </c>
      <c r="N447" s="50">
        <v>42</v>
      </c>
      <c r="O447" s="45">
        <v>3120</v>
      </c>
    </row>
    <row r="448" spans="1:15" x14ac:dyDescent="0.2">
      <c r="A448" s="39" t="s">
        <v>331</v>
      </c>
      <c r="B448" s="44">
        <v>89</v>
      </c>
      <c r="C448" s="50">
        <v>3720</v>
      </c>
      <c r="D448" s="50">
        <v>89</v>
      </c>
      <c r="E448" s="50">
        <v>1600</v>
      </c>
      <c r="F448" s="50">
        <v>0</v>
      </c>
      <c r="G448" s="50">
        <v>688</v>
      </c>
      <c r="H448" s="50">
        <v>0</v>
      </c>
      <c r="I448" s="50">
        <v>0</v>
      </c>
      <c r="J448" s="50">
        <v>0</v>
      </c>
      <c r="K448" s="50">
        <v>596</v>
      </c>
      <c r="L448" s="50">
        <v>0</v>
      </c>
      <c r="M448" s="50">
        <v>0</v>
      </c>
      <c r="N448" s="50">
        <v>0</v>
      </c>
      <c r="O448" s="45">
        <v>836</v>
      </c>
    </row>
    <row r="449" spans="1:15" x14ac:dyDescent="0.2">
      <c r="A449" s="40" t="s">
        <v>1145</v>
      </c>
      <c r="B449" s="46">
        <v>375381</v>
      </c>
      <c r="C449" s="51">
        <v>4001323</v>
      </c>
      <c r="D449" s="51">
        <v>282031</v>
      </c>
      <c r="E449" s="51">
        <v>1668582</v>
      </c>
      <c r="F449" s="51">
        <v>55651</v>
      </c>
      <c r="G449" s="51">
        <v>713297</v>
      </c>
      <c r="H449" s="51">
        <v>2404</v>
      </c>
      <c r="I449" s="51">
        <v>15862</v>
      </c>
      <c r="J449" s="51">
        <v>18266</v>
      </c>
      <c r="K449" s="51">
        <v>654610</v>
      </c>
      <c r="L449" s="51">
        <v>1063</v>
      </c>
      <c r="M449" s="51">
        <v>18370</v>
      </c>
      <c r="N449" s="51">
        <v>19433</v>
      </c>
      <c r="O449" s="47">
        <v>964834</v>
      </c>
    </row>
  </sheetData>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415"/>
  <sheetViews>
    <sheetView topLeftCell="A4" workbookViewId="0">
      <selection activeCell="E5" sqref="E5"/>
    </sheetView>
  </sheetViews>
  <sheetFormatPr defaultRowHeight="12.75" x14ac:dyDescent="0.2"/>
  <cols>
    <col min="3" max="3" width="25.85546875" customWidth="1"/>
  </cols>
  <sheetData>
    <row r="1" spans="1:26" ht="14.25" x14ac:dyDescent="0.2">
      <c r="A1" s="5"/>
      <c r="B1" s="5"/>
      <c r="C1" s="5"/>
      <c r="D1" s="282" t="s">
        <v>1103</v>
      </c>
      <c r="E1" s="283"/>
      <c r="F1" s="283"/>
      <c r="G1" s="283"/>
      <c r="H1" s="283"/>
      <c r="I1" s="283"/>
      <c r="J1" s="283"/>
      <c r="K1" s="283"/>
      <c r="L1" s="283"/>
      <c r="M1" s="283"/>
      <c r="N1" s="283"/>
      <c r="O1" s="283"/>
      <c r="P1" s="8"/>
      <c r="Q1" s="8"/>
      <c r="R1" s="8"/>
      <c r="S1" s="5"/>
      <c r="T1" s="8"/>
      <c r="U1" s="8"/>
      <c r="V1" s="8"/>
      <c r="W1" s="5"/>
      <c r="X1" s="8"/>
      <c r="Y1" s="8"/>
      <c r="Z1" s="8"/>
    </row>
    <row r="2" spans="1:26" ht="409.5" x14ac:dyDescent="0.2">
      <c r="A2" s="284" t="s">
        <v>971</v>
      </c>
      <c r="B2" s="284"/>
      <c r="C2" s="284"/>
      <c r="D2" s="12" t="s">
        <v>973</v>
      </c>
      <c r="E2" s="13" t="s">
        <v>1088</v>
      </c>
      <c r="F2" s="13" t="s">
        <v>1089</v>
      </c>
      <c r="G2" s="13" t="s">
        <v>1090</v>
      </c>
      <c r="H2" s="13" t="s">
        <v>974</v>
      </c>
      <c r="I2" s="33" t="s">
        <v>1091</v>
      </c>
      <c r="J2" s="15" t="s">
        <v>975</v>
      </c>
      <c r="K2" s="13" t="s">
        <v>1092</v>
      </c>
      <c r="L2" s="13" t="s">
        <v>1093</v>
      </c>
      <c r="M2" s="13" t="s">
        <v>1094</v>
      </c>
      <c r="N2" s="13" t="s">
        <v>976</v>
      </c>
      <c r="O2" s="33" t="s">
        <v>1095</v>
      </c>
      <c r="P2" s="16" t="s">
        <v>977</v>
      </c>
      <c r="Q2" s="13" t="s">
        <v>1096</v>
      </c>
      <c r="R2" s="13" t="s">
        <v>978</v>
      </c>
      <c r="S2" s="33" t="s">
        <v>1097</v>
      </c>
      <c r="T2" s="17" t="s">
        <v>979</v>
      </c>
      <c r="U2" s="13" t="s">
        <v>1098</v>
      </c>
      <c r="V2" s="33" t="s">
        <v>980</v>
      </c>
      <c r="W2" s="33" t="s">
        <v>1099</v>
      </c>
      <c r="X2" s="13" t="s">
        <v>981</v>
      </c>
      <c r="Y2" s="13" t="s">
        <v>982</v>
      </c>
      <c r="Z2" s="13" t="s">
        <v>983</v>
      </c>
    </row>
    <row r="3" spans="1:26" ht="51" x14ac:dyDescent="0.2">
      <c r="A3" s="18" t="s">
        <v>1</v>
      </c>
      <c r="B3" s="18" t="s">
        <v>972</v>
      </c>
      <c r="C3" s="18" t="s">
        <v>0</v>
      </c>
      <c r="D3" s="19" t="s">
        <v>334</v>
      </c>
      <c r="E3" s="19" t="s">
        <v>333</v>
      </c>
      <c r="F3" s="19" t="s">
        <v>365</v>
      </c>
      <c r="G3" s="19" t="s">
        <v>366</v>
      </c>
      <c r="H3" s="19" t="s">
        <v>367</v>
      </c>
      <c r="I3" s="20" t="s">
        <v>341</v>
      </c>
      <c r="J3" s="21" t="s">
        <v>335</v>
      </c>
      <c r="K3" s="21" t="s">
        <v>336</v>
      </c>
      <c r="L3" s="21" t="s">
        <v>368</v>
      </c>
      <c r="M3" s="21" t="s">
        <v>369</v>
      </c>
      <c r="N3" s="21" t="s">
        <v>337</v>
      </c>
      <c r="O3" s="22" t="s">
        <v>340</v>
      </c>
      <c r="P3" s="23" t="s">
        <v>338</v>
      </c>
      <c r="Q3" s="23" t="s">
        <v>339</v>
      </c>
      <c r="R3" s="23" t="s">
        <v>345</v>
      </c>
      <c r="S3" s="24" t="s">
        <v>342</v>
      </c>
      <c r="T3" s="25" t="s">
        <v>343</v>
      </c>
      <c r="U3" s="25" t="s">
        <v>344</v>
      </c>
      <c r="V3" s="25" t="s">
        <v>346</v>
      </c>
      <c r="W3" s="26" t="s">
        <v>347</v>
      </c>
      <c r="X3" s="1" t="s">
        <v>348</v>
      </c>
      <c r="Y3" s="1" t="s">
        <v>349</v>
      </c>
      <c r="Z3" s="1" t="s">
        <v>350</v>
      </c>
    </row>
    <row r="4" spans="1:26" x14ac:dyDescent="0.2">
      <c r="A4" s="2" t="s">
        <v>7</v>
      </c>
      <c r="B4" s="2" t="s">
        <v>8</v>
      </c>
      <c r="C4" s="10" t="s">
        <v>7</v>
      </c>
      <c r="D4" s="65">
        <f>'5th Cycle Summary-Final'!D4-'5th Cycle Summary-Final2'!D4</f>
        <v>0</v>
      </c>
      <c r="E4" s="65">
        <f>'5th Cycle Summary-Final'!E4-'5th Cycle Summary-Final2'!E4</f>
        <v>0</v>
      </c>
      <c r="F4" s="65">
        <f>'5th Cycle Summary-Final'!F4-'5th Cycle Summary-Final2'!F4</f>
        <v>0</v>
      </c>
      <c r="G4" s="65">
        <f>'5th Cycle Summary-Final'!G4-'5th Cycle Summary-Final2'!G4</f>
        <v>0</v>
      </c>
      <c r="H4" s="65">
        <f>'5th Cycle Summary-Final'!H4-'5th Cycle Summary-Final2'!H4</f>
        <v>0</v>
      </c>
      <c r="I4" s="65">
        <f>'5th Cycle Summary-Final'!I4-'5th Cycle Summary-Final2'!I4</f>
        <v>0</v>
      </c>
      <c r="J4" s="65">
        <f>'5th Cycle Summary-Final'!J4-'5th Cycle Summary-Final2'!J4</f>
        <v>0</v>
      </c>
      <c r="K4" s="65">
        <f>'5th Cycle Summary-Final'!K4-'5th Cycle Summary-Final2'!K4</f>
        <v>0</v>
      </c>
      <c r="L4" s="65">
        <f>'5th Cycle Summary-Final'!L4-'5th Cycle Summary-Final2'!L4</f>
        <v>0</v>
      </c>
      <c r="M4" s="65">
        <f>'5th Cycle Summary-Final'!M4-'5th Cycle Summary-Final2'!M4</f>
        <v>0</v>
      </c>
      <c r="N4" s="65">
        <f>'5th Cycle Summary-Final'!N4-'5th Cycle Summary-Final2'!N4</f>
        <v>0</v>
      </c>
      <c r="O4" s="65">
        <f>'5th Cycle Summary-Final'!O4-'5th Cycle Summary-Final2'!O4</f>
        <v>0</v>
      </c>
      <c r="P4" s="65">
        <f>'5th Cycle Summary-Final'!P4-'5th Cycle Summary-Final2'!P4</f>
        <v>0</v>
      </c>
      <c r="Q4" s="65">
        <f>'5th Cycle Summary-Final'!Q4-'5th Cycle Summary-Final2'!Q4</f>
        <v>0</v>
      </c>
      <c r="R4" s="65">
        <f>'5th Cycle Summary-Final'!R4-'5th Cycle Summary-Final2'!R4</f>
        <v>0</v>
      </c>
      <c r="S4" s="65">
        <f>'5th Cycle Summary-Final'!S4-'5th Cycle Summary-Final2'!S4</f>
        <v>0</v>
      </c>
      <c r="T4" s="65">
        <f>'5th Cycle Summary-Final'!T4-'5th Cycle Summary-Final2'!T4</f>
        <v>0</v>
      </c>
      <c r="U4" s="65">
        <f>'5th Cycle Summary-Final'!U4-'5th Cycle Summary-Final2'!U4</f>
        <v>0</v>
      </c>
      <c r="V4" s="65">
        <f>'5th Cycle Summary-Final'!V4-'5th Cycle Summary-Final2'!V4</f>
        <v>0</v>
      </c>
      <c r="W4" s="65">
        <f>'5th Cycle Summary-Final'!W4-'5th Cycle Summary-Final2'!W4</f>
        <v>0</v>
      </c>
      <c r="X4" s="65">
        <f>'5th Cycle Summary-Final'!X4-'5th Cycle Summary-Final2'!X4</f>
        <v>0</v>
      </c>
      <c r="Y4" s="65">
        <f>'5th Cycle Summary-Final'!Y4-'5th Cycle Summary-Final2'!Y4</f>
        <v>0</v>
      </c>
      <c r="Z4" s="65">
        <f>'5th Cycle Summary-Final'!Z4-'5th Cycle Summary-Final2'!Z4</f>
        <v>0</v>
      </c>
    </row>
    <row r="5" spans="1:26" x14ac:dyDescent="0.2">
      <c r="A5" s="2" t="s">
        <v>7</v>
      </c>
      <c r="B5" s="2" t="s">
        <v>8</v>
      </c>
      <c r="C5" s="10" t="s">
        <v>9</v>
      </c>
      <c r="D5" s="65">
        <f>'5th Cycle Summary-Final'!D5-'5th Cycle Summary-Final2'!D5</f>
        <v>0</v>
      </c>
      <c r="E5" s="65">
        <f>'5th Cycle Summary-Final'!E5-'5th Cycle Summary-Final2'!E5</f>
        <v>0</v>
      </c>
      <c r="F5" s="65">
        <f>'5th Cycle Summary-Final'!F5-'5th Cycle Summary-Final2'!F5</f>
        <v>0</v>
      </c>
      <c r="G5" s="65">
        <f>'5th Cycle Summary-Final'!G5-'5th Cycle Summary-Final2'!G5</f>
        <v>0</v>
      </c>
      <c r="H5" s="65">
        <f>'5th Cycle Summary-Final'!H5-'5th Cycle Summary-Final2'!H5</f>
        <v>0</v>
      </c>
      <c r="I5" s="65">
        <f>'5th Cycle Summary-Final'!I5-'5th Cycle Summary-Final2'!I5</f>
        <v>0</v>
      </c>
      <c r="J5" s="65">
        <f>'5th Cycle Summary-Final'!J5-'5th Cycle Summary-Final2'!J5</f>
        <v>0</v>
      </c>
      <c r="K5" s="65">
        <f>'5th Cycle Summary-Final'!K5-'5th Cycle Summary-Final2'!K5</f>
        <v>0</v>
      </c>
      <c r="L5" s="65">
        <f>'5th Cycle Summary-Final'!L5-'5th Cycle Summary-Final2'!L5</f>
        <v>0</v>
      </c>
      <c r="M5" s="65">
        <f>'5th Cycle Summary-Final'!M5-'5th Cycle Summary-Final2'!M5</f>
        <v>0</v>
      </c>
      <c r="N5" s="65">
        <f>'5th Cycle Summary-Final'!N5-'5th Cycle Summary-Final2'!N5</f>
        <v>0</v>
      </c>
      <c r="O5" s="65">
        <f>'5th Cycle Summary-Final'!O5-'5th Cycle Summary-Final2'!O5</f>
        <v>0</v>
      </c>
      <c r="P5" s="65">
        <f>'5th Cycle Summary-Final'!P5-'5th Cycle Summary-Final2'!P5</f>
        <v>0</v>
      </c>
      <c r="Q5" s="65">
        <f>'5th Cycle Summary-Final'!Q5-'5th Cycle Summary-Final2'!Q5</f>
        <v>0</v>
      </c>
      <c r="R5" s="65">
        <f>'5th Cycle Summary-Final'!R5-'5th Cycle Summary-Final2'!R5</f>
        <v>0</v>
      </c>
      <c r="S5" s="65">
        <f>'5th Cycle Summary-Final'!S5-'5th Cycle Summary-Final2'!S5</f>
        <v>0</v>
      </c>
      <c r="T5" s="65">
        <f>'5th Cycle Summary-Final'!T5-'5th Cycle Summary-Final2'!T5</f>
        <v>0</v>
      </c>
      <c r="U5" s="65">
        <f>'5th Cycle Summary-Final'!U5-'5th Cycle Summary-Final2'!U5</f>
        <v>0</v>
      </c>
      <c r="V5" s="65">
        <f>'5th Cycle Summary-Final'!V5-'5th Cycle Summary-Final2'!V5</f>
        <v>0</v>
      </c>
      <c r="W5" s="65">
        <f>'5th Cycle Summary-Final'!W5-'5th Cycle Summary-Final2'!W5</f>
        <v>0</v>
      </c>
      <c r="X5" s="65">
        <f>'5th Cycle Summary-Final'!X5-'5th Cycle Summary-Final2'!X5</f>
        <v>0</v>
      </c>
      <c r="Y5" s="65">
        <f>'5th Cycle Summary-Final'!Y5-'5th Cycle Summary-Final2'!Y5</f>
        <v>0</v>
      </c>
      <c r="Z5" s="65">
        <f>'5th Cycle Summary-Final'!Z5-'5th Cycle Summary-Final2'!Z5</f>
        <v>0</v>
      </c>
    </row>
    <row r="6" spans="1:26" x14ac:dyDescent="0.2">
      <c r="A6" s="2" t="s">
        <v>7</v>
      </c>
      <c r="B6" s="2" t="s">
        <v>8</v>
      </c>
      <c r="C6" s="10" t="s">
        <v>1008</v>
      </c>
      <c r="D6" s="65">
        <f>'5th Cycle Summary-Final'!D6-'5th Cycle Summary-Final2'!D6</f>
        <v>0</v>
      </c>
      <c r="E6" s="65">
        <f>'5th Cycle Summary-Final'!E6-'5th Cycle Summary-Final2'!E6</f>
        <v>0</v>
      </c>
      <c r="F6" s="65">
        <f>'5th Cycle Summary-Final'!F6-'5th Cycle Summary-Final2'!F6</f>
        <v>0</v>
      </c>
      <c r="G6" s="65">
        <f>'5th Cycle Summary-Final'!G6-'5th Cycle Summary-Final2'!G6</f>
        <v>0</v>
      </c>
      <c r="H6" s="65">
        <f>'5th Cycle Summary-Final'!H6-'5th Cycle Summary-Final2'!H6</f>
        <v>0</v>
      </c>
      <c r="I6" s="65">
        <f>'5th Cycle Summary-Final'!I6-'5th Cycle Summary-Final2'!I6</f>
        <v>0</v>
      </c>
      <c r="J6" s="65">
        <f>'5th Cycle Summary-Final'!J6-'5th Cycle Summary-Final2'!J6</f>
        <v>0</v>
      </c>
      <c r="K6" s="65">
        <f>'5th Cycle Summary-Final'!K6-'5th Cycle Summary-Final2'!K6</f>
        <v>0</v>
      </c>
      <c r="L6" s="65">
        <f>'5th Cycle Summary-Final'!L6-'5th Cycle Summary-Final2'!L6</f>
        <v>0</v>
      </c>
      <c r="M6" s="65">
        <f>'5th Cycle Summary-Final'!M6-'5th Cycle Summary-Final2'!M6</f>
        <v>0</v>
      </c>
      <c r="N6" s="65">
        <f>'5th Cycle Summary-Final'!N6-'5th Cycle Summary-Final2'!N6</f>
        <v>0</v>
      </c>
      <c r="O6" s="65">
        <f>'5th Cycle Summary-Final'!O6-'5th Cycle Summary-Final2'!O6</f>
        <v>0</v>
      </c>
      <c r="P6" s="65">
        <f>'5th Cycle Summary-Final'!P6-'5th Cycle Summary-Final2'!P6</f>
        <v>0</v>
      </c>
      <c r="Q6" s="65">
        <f>'5th Cycle Summary-Final'!Q6-'5th Cycle Summary-Final2'!Q6</f>
        <v>0</v>
      </c>
      <c r="R6" s="65">
        <f>'5th Cycle Summary-Final'!R6-'5th Cycle Summary-Final2'!R6</f>
        <v>0</v>
      </c>
      <c r="S6" s="65">
        <f>'5th Cycle Summary-Final'!S6-'5th Cycle Summary-Final2'!S6</f>
        <v>0</v>
      </c>
      <c r="T6" s="65">
        <f>'5th Cycle Summary-Final'!T6-'5th Cycle Summary-Final2'!T6</f>
        <v>0</v>
      </c>
      <c r="U6" s="65">
        <f>'5th Cycle Summary-Final'!U6-'5th Cycle Summary-Final2'!U6</f>
        <v>0</v>
      </c>
      <c r="V6" s="65">
        <f>'5th Cycle Summary-Final'!V6-'5th Cycle Summary-Final2'!V6</f>
        <v>0</v>
      </c>
      <c r="W6" s="65">
        <f>'5th Cycle Summary-Final'!W6-'5th Cycle Summary-Final2'!W6</f>
        <v>0</v>
      </c>
      <c r="X6" s="65">
        <f>'5th Cycle Summary-Final'!X6-'5th Cycle Summary-Final2'!X6</f>
        <v>0</v>
      </c>
      <c r="Y6" s="65">
        <f>'5th Cycle Summary-Final'!Y6-'5th Cycle Summary-Final2'!Y6</f>
        <v>0</v>
      </c>
      <c r="Z6" s="65">
        <f>'5th Cycle Summary-Final'!Z6-'5th Cycle Summary-Final2'!Z6</f>
        <v>0</v>
      </c>
    </row>
    <row r="7" spans="1:26" x14ac:dyDescent="0.2">
      <c r="A7" s="2" t="s">
        <v>7</v>
      </c>
      <c r="B7" s="2" t="s">
        <v>8</v>
      </c>
      <c r="C7" s="10" t="s">
        <v>43</v>
      </c>
      <c r="D7" s="65">
        <f>'5th Cycle Summary-Final'!D7-'5th Cycle Summary-Final2'!D7</f>
        <v>0</v>
      </c>
      <c r="E7" s="65">
        <f>'5th Cycle Summary-Final'!E7-'5th Cycle Summary-Final2'!E7</f>
        <v>0</v>
      </c>
      <c r="F7" s="65">
        <f>'5th Cycle Summary-Final'!F7-'5th Cycle Summary-Final2'!F7</f>
        <v>0</v>
      </c>
      <c r="G7" s="65">
        <f>'5th Cycle Summary-Final'!G7-'5th Cycle Summary-Final2'!G7</f>
        <v>0</v>
      </c>
      <c r="H7" s="65">
        <f>'5th Cycle Summary-Final'!H7-'5th Cycle Summary-Final2'!H7</f>
        <v>0</v>
      </c>
      <c r="I7" s="65">
        <f>'5th Cycle Summary-Final'!I7-'5th Cycle Summary-Final2'!I7</f>
        <v>0</v>
      </c>
      <c r="J7" s="65">
        <f>'5th Cycle Summary-Final'!J7-'5th Cycle Summary-Final2'!J7</f>
        <v>0</v>
      </c>
      <c r="K7" s="65">
        <f>'5th Cycle Summary-Final'!K7-'5th Cycle Summary-Final2'!K7</f>
        <v>0</v>
      </c>
      <c r="L7" s="65">
        <f>'5th Cycle Summary-Final'!L7-'5th Cycle Summary-Final2'!L7</f>
        <v>0</v>
      </c>
      <c r="M7" s="65">
        <f>'5th Cycle Summary-Final'!M7-'5th Cycle Summary-Final2'!M7</f>
        <v>0</v>
      </c>
      <c r="N7" s="65">
        <f>'5th Cycle Summary-Final'!N7-'5th Cycle Summary-Final2'!N7</f>
        <v>0</v>
      </c>
      <c r="O7" s="65">
        <f>'5th Cycle Summary-Final'!O7-'5th Cycle Summary-Final2'!O7</f>
        <v>0</v>
      </c>
      <c r="P7" s="65">
        <f>'5th Cycle Summary-Final'!P7-'5th Cycle Summary-Final2'!P7</f>
        <v>0</v>
      </c>
      <c r="Q7" s="65">
        <f>'5th Cycle Summary-Final'!Q7-'5th Cycle Summary-Final2'!Q7</f>
        <v>0</v>
      </c>
      <c r="R7" s="65">
        <f>'5th Cycle Summary-Final'!R7-'5th Cycle Summary-Final2'!R7</f>
        <v>0</v>
      </c>
      <c r="S7" s="65">
        <f>'5th Cycle Summary-Final'!S7-'5th Cycle Summary-Final2'!S7</f>
        <v>0</v>
      </c>
      <c r="T7" s="65">
        <f>'5th Cycle Summary-Final'!T7-'5th Cycle Summary-Final2'!T7</f>
        <v>0</v>
      </c>
      <c r="U7" s="65">
        <f>'5th Cycle Summary-Final'!U7-'5th Cycle Summary-Final2'!U7</f>
        <v>0</v>
      </c>
      <c r="V7" s="65">
        <f>'5th Cycle Summary-Final'!V7-'5th Cycle Summary-Final2'!V7</f>
        <v>0</v>
      </c>
      <c r="W7" s="65">
        <f>'5th Cycle Summary-Final'!W7-'5th Cycle Summary-Final2'!W7</f>
        <v>0</v>
      </c>
      <c r="X7" s="65">
        <f>'5th Cycle Summary-Final'!X7-'5th Cycle Summary-Final2'!X7</f>
        <v>0</v>
      </c>
      <c r="Y7" s="65">
        <f>'5th Cycle Summary-Final'!Y7-'5th Cycle Summary-Final2'!Y7</f>
        <v>0</v>
      </c>
      <c r="Z7" s="65">
        <f>'5th Cycle Summary-Final'!Z7-'5th Cycle Summary-Final2'!Z7</f>
        <v>0</v>
      </c>
    </row>
    <row r="8" spans="1:26" x14ac:dyDescent="0.2">
      <c r="A8" s="2" t="s">
        <v>7</v>
      </c>
      <c r="B8" s="2" t="s">
        <v>8</v>
      </c>
      <c r="C8" s="10" t="s">
        <v>110</v>
      </c>
      <c r="D8" s="65">
        <f>'5th Cycle Summary-Final'!D8-'5th Cycle Summary-Final2'!D8</f>
        <v>0</v>
      </c>
      <c r="E8" s="65">
        <f>'5th Cycle Summary-Final'!E8-'5th Cycle Summary-Final2'!E8</f>
        <v>0</v>
      </c>
      <c r="F8" s="65">
        <f>'5th Cycle Summary-Final'!F8-'5th Cycle Summary-Final2'!F8</f>
        <v>0</v>
      </c>
      <c r="G8" s="65">
        <f>'5th Cycle Summary-Final'!G8-'5th Cycle Summary-Final2'!G8</f>
        <v>0</v>
      </c>
      <c r="H8" s="65">
        <f>'5th Cycle Summary-Final'!H8-'5th Cycle Summary-Final2'!H8</f>
        <v>0</v>
      </c>
      <c r="I8" s="65">
        <f>'5th Cycle Summary-Final'!I8-'5th Cycle Summary-Final2'!I8</f>
        <v>0</v>
      </c>
      <c r="J8" s="65">
        <f>'5th Cycle Summary-Final'!J8-'5th Cycle Summary-Final2'!J8</f>
        <v>0</v>
      </c>
      <c r="K8" s="65">
        <f>'5th Cycle Summary-Final'!K8-'5th Cycle Summary-Final2'!K8</f>
        <v>0</v>
      </c>
      <c r="L8" s="65">
        <f>'5th Cycle Summary-Final'!L8-'5th Cycle Summary-Final2'!L8</f>
        <v>0</v>
      </c>
      <c r="M8" s="65">
        <f>'5th Cycle Summary-Final'!M8-'5th Cycle Summary-Final2'!M8</f>
        <v>0</v>
      </c>
      <c r="N8" s="65">
        <f>'5th Cycle Summary-Final'!N8-'5th Cycle Summary-Final2'!N8</f>
        <v>0</v>
      </c>
      <c r="O8" s="65">
        <f>'5th Cycle Summary-Final'!O8-'5th Cycle Summary-Final2'!O8</f>
        <v>0</v>
      </c>
      <c r="P8" s="65">
        <f>'5th Cycle Summary-Final'!P8-'5th Cycle Summary-Final2'!P8</f>
        <v>0</v>
      </c>
      <c r="Q8" s="65">
        <f>'5th Cycle Summary-Final'!Q8-'5th Cycle Summary-Final2'!Q8</f>
        <v>0</v>
      </c>
      <c r="R8" s="65">
        <f>'5th Cycle Summary-Final'!R8-'5th Cycle Summary-Final2'!R8</f>
        <v>0</v>
      </c>
      <c r="S8" s="65">
        <f>'5th Cycle Summary-Final'!S8-'5th Cycle Summary-Final2'!S8</f>
        <v>0</v>
      </c>
      <c r="T8" s="65">
        <f>'5th Cycle Summary-Final'!T8-'5th Cycle Summary-Final2'!T8</f>
        <v>0</v>
      </c>
      <c r="U8" s="65">
        <f>'5th Cycle Summary-Final'!U8-'5th Cycle Summary-Final2'!U8</f>
        <v>0</v>
      </c>
      <c r="V8" s="65">
        <f>'5th Cycle Summary-Final'!V8-'5th Cycle Summary-Final2'!V8</f>
        <v>0</v>
      </c>
      <c r="W8" s="65">
        <f>'5th Cycle Summary-Final'!W8-'5th Cycle Summary-Final2'!W8</f>
        <v>0</v>
      </c>
      <c r="X8" s="65">
        <f>'5th Cycle Summary-Final'!X8-'5th Cycle Summary-Final2'!X8</f>
        <v>0</v>
      </c>
      <c r="Y8" s="65">
        <f>'5th Cycle Summary-Final'!Y8-'5th Cycle Summary-Final2'!Y8</f>
        <v>0</v>
      </c>
      <c r="Z8" s="65">
        <f>'5th Cycle Summary-Final'!Z8-'5th Cycle Summary-Final2'!Z8</f>
        <v>0</v>
      </c>
    </row>
    <row r="9" spans="1:26" x14ac:dyDescent="0.2">
      <c r="A9" s="2" t="s">
        <v>7</v>
      </c>
      <c r="B9" s="2" t="s">
        <v>8</v>
      </c>
      <c r="C9" s="10" t="s">
        <v>118</v>
      </c>
      <c r="D9" s="65">
        <f>'5th Cycle Summary-Final'!D9-'5th Cycle Summary-Final2'!D9</f>
        <v>0</v>
      </c>
      <c r="E9" s="65">
        <f>'5th Cycle Summary-Final'!E9-'5th Cycle Summary-Final2'!E9</f>
        <v>0</v>
      </c>
      <c r="F9" s="65">
        <f>'5th Cycle Summary-Final'!F9-'5th Cycle Summary-Final2'!F9</f>
        <v>0</v>
      </c>
      <c r="G9" s="65">
        <f>'5th Cycle Summary-Final'!G9-'5th Cycle Summary-Final2'!G9</f>
        <v>0</v>
      </c>
      <c r="H9" s="65">
        <f>'5th Cycle Summary-Final'!H9-'5th Cycle Summary-Final2'!H9</f>
        <v>0</v>
      </c>
      <c r="I9" s="65">
        <f>'5th Cycle Summary-Final'!I9-'5th Cycle Summary-Final2'!I9</f>
        <v>0</v>
      </c>
      <c r="J9" s="65">
        <f>'5th Cycle Summary-Final'!J9-'5th Cycle Summary-Final2'!J9</f>
        <v>0</v>
      </c>
      <c r="K9" s="65">
        <f>'5th Cycle Summary-Final'!K9-'5th Cycle Summary-Final2'!K9</f>
        <v>0</v>
      </c>
      <c r="L9" s="65">
        <f>'5th Cycle Summary-Final'!L9-'5th Cycle Summary-Final2'!L9</f>
        <v>0</v>
      </c>
      <c r="M9" s="65">
        <f>'5th Cycle Summary-Final'!M9-'5th Cycle Summary-Final2'!M9</f>
        <v>0</v>
      </c>
      <c r="N9" s="65">
        <f>'5th Cycle Summary-Final'!N9-'5th Cycle Summary-Final2'!N9</f>
        <v>0</v>
      </c>
      <c r="O9" s="65">
        <f>'5th Cycle Summary-Final'!O9-'5th Cycle Summary-Final2'!O9</f>
        <v>0</v>
      </c>
      <c r="P9" s="65">
        <f>'5th Cycle Summary-Final'!P9-'5th Cycle Summary-Final2'!P9</f>
        <v>0</v>
      </c>
      <c r="Q9" s="65">
        <f>'5th Cycle Summary-Final'!Q9-'5th Cycle Summary-Final2'!Q9</f>
        <v>0</v>
      </c>
      <c r="R9" s="65">
        <f>'5th Cycle Summary-Final'!R9-'5th Cycle Summary-Final2'!R9</f>
        <v>0</v>
      </c>
      <c r="S9" s="65">
        <f>'5th Cycle Summary-Final'!S9-'5th Cycle Summary-Final2'!S9</f>
        <v>0</v>
      </c>
      <c r="T9" s="65">
        <f>'5th Cycle Summary-Final'!T9-'5th Cycle Summary-Final2'!T9</f>
        <v>0</v>
      </c>
      <c r="U9" s="65">
        <f>'5th Cycle Summary-Final'!U9-'5th Cycle Summary-Final2'!U9</f>
        <v>0</v>
      </c>
      <c r="V9" s="65">
        <f>'5th Cycle Summary-Final'!V9-'5th Cycle Summary-Final2'!V9</f>
        <v>0</v>
      </c>
      <c r="W9" s="65">
        <f>'5th Cycle Summary-Final'!W9-'5th Cycle Summary-Final2'!W9</f>
        <v>0</v>
      </c>
      <c r="X9" s="65">
        <f>'5th Cycle Summary-Final'!X9-'5th Cycle Summary-Final2'!X9</f>
        <v>0</v>
      </c>
      <c r="Y9" s="65">
        <f>'5th Cycle Summary-Final'!Y9-'5th Cycle Summary-Final2'!Y9</f>
        <v>0</v>
      </c>
      <c r="Z9" s="65">
        <f>'5th Cycle Summary-Final'!Z9-'5th Cycle Summary-Final2'!Z9</f>
        <v>0</v>
      </c>
    </row>
    <row r="10" spans="1:26" x14ac:dyDescent="0.2">
      <c r="A10" s="2" t="s">
        <v>7</v>
      </c>
      <c r="B10" s="2" t="s">
        <v>8</v>
      </c>
      <c r="C10" s="10" t="s">
        <v>129</v>
      </c>
      <c r="D10" s="65">
        <f>'5th Cycle Summary-Final'!D10-'5th Cycle Summary-Final2'!D10</f>
        <v>0</v>
      </c>
      <c r="E10" s="65">
        <f>'5th Cycle Summary-Final'!E10-'5th Cycle Summary-Final2'!E10</f>
        <v>0</v>
      </c>
      <c r="F10" s="65">
        <f>'5th Cycle Summary-Final'!F10-'5th Cycle Summary-Final2'!F10</f>
        <v>0</v>
      </c>
      <c r="G10" s="65">
        <f>'5th Cycle Summary-Final'!G10-'5th Cycle Summary-Final2'!G10</f>
        <v>0</v>
      </c>
      <c r="H10" s="65">
        <f>'5th Cycle Summary-Final'!H10-'5th Cycle Summary-Final2'!H10</f>
        <v>0</v>
      </c>
      <c r="I10" s="65">
        <f>'5th Cycle Summary-Final'!I10-'5th Cycle Summary-Final2'!I10</f>
        <v>0</v>
      </c>
      <c r="J10" s="65">
        <f>'5th Cycle Summary-Final'!J10-'5th Cycle Summary-Final2'!J10</f>
        <v>0</v>
      </c>
      <c r="K10" s="65">
        <f>'5th Cycle Summary-Final'!K10-'5th Cycle Summary-Final2'!K10</f>
        <v>0</v>
      </c>
      <c r="L10" s="65">
        <f>'5th Cycle Summary-Final'!L10-'5th Cycle Summary-Final2'!L10</f>
        <v>0</v>
      </c>
      <c r="M10" s="65">
        <f>'5th Cycle Summary-Final'!M10-'5th Cycle Summary-Final2'!M10</f>
        <v>0</v>
      </c>
      <c r="N10" s="65">
        <f>'5th Cycle Summary-Final'!N10-'5th Cycle Summary-Final2'!N10</f>
        <v>0</v>
      </c>
      <c r="O10" s="65">
        <f>'5th Cycle Summary-Final'!O10-'5th Cycle Summary-Final2'!O10</f>
        <v>0</v>
      </c>
      <c r="P10" s="65">
        <f>'5th Cycle Summary-Final'!P10-'5th Cycle Summary-Final2'!P10</f>
        <v>0</v>
      </c>
      <c r="Q10" s="65">
        <f>'5th Cycle Summary-Final'!Q10-'5th Cycle Summary-Final2'!Q10</f>
        <v>0</v>
      </c>
      <c r="R10" s="65">
        <f>'5th Cycle Summary-Final'!R10-'5th Cycle Summary-Final2'!R10</f>
        <v>0</v>
      </c>
      <c r="S10" s="65">
        <f>'5th Cycle Summary-Final'!S10-'5th Cycle Summary-Final2'!S10</f>
        <v>0</v>
      </c>
      <c r="T10" s="65">
        <f>'5th Cycle Summary-Final'!T10-'5th Cycle Summary-Final2'!T10</f>
        <v>0</v>
      </c>
      <c r="U10" s="65">
        <f>'5th Cycle Summary-Final'!U10-'5th Cycle Summary-Final2'!U10</f>
        <v>0</v>
      </c>
      <c r="V10" s="65">
        <f>'5th Cycle Summary-Final'!V10-'5th Cycle Summary-Final2'!V10</f>
        <v>0</v>
      </c>
      <c r="W10" s="65">
        <f>'5th Cycle Summary-Final'!W10-'5th Cycle Summary-Final2'!W10</f>
        <v>0</v>
      </c>
      <c r="X10" s="65">
        <f>'5th Cycle Summary-Final'!X10-'5th Cycle Summary-Final2'!X10</f>
        <v>0</v>
      </c>
      <c r="Y10" s="65">
        <f>'5th Cycle Summary-Final'!Y10-'5th Cycle Summary-Final2'!Y10</f>
        <v>0</v>
      </c>
      <c r="Z10" s="65">
        <f>'5th Cycle Summary-Final'!Z10-'5th Cycle Summary-Final2'!Z10</f>
        <v>0</v>
      </c>
    </row>
    <row r="11" spans="1:26" x14ac:dyDescent="0.2">
      <c r="A11" s="2" t="s">
        <v>7</v>
      </c>
      <c r="B11" s="2" t="s">
        <v>8</v>
      </c>
      <c r="C11" s="10" t="s">
        <v>145</v>
      </c>
      <c r="D11" s="65">
        <f>'5th Cycle Summary-Final'!D11-'5th Cycle Summary-Final2'!D11</f>
        <v>0</v>
      </c>
      <c r="E11" s="65">
        <f>'5th Cycle Summary-Final'!E11-'5th Cycle Summary-Final2'!E11</f>
        <v>0</v>
      </c>
      <c r="F11" s="65">
        <f>'5th Cycle Summary-Final'!F11-'5th Cycle Summary-Final2'!F11</f>
        <v>0</v>
      </c>
      <c r="G11" s="65">
        <f>'5th Cycle Summary-Final'!G11-'5th Cycle Summary-Final2'!G11</f>
        <v>0</v>
      </c>
      <c r="H11" s="65">
        <f>'5th Cycle Summary-Final'!H11-'5th Cycle Summary-Final2'!H11</f>
        <v>0</v>
      </c>
      <c r="I11" s="65">
        <f>'5th Cycle Summary-Final'!I11-'5th Cycle Summary-Final2'!I11</f>
        <v>0</v>
      </c>
      <c r="J11" s="65">
        <f>'5th Cycle Summary-Final'!J11-'5th Cycle Summary-Final2'!J11</f>
        <v>0</v>
      </c>
      <c r="K11" s="65">
        <f>'5th Cycle Summary-Final'!K11-'5th Cycle Summary-Final2'!K11</f>
        <v>0</v>
      </c>
      <c r="L11" s="65">
        <f>'5th Cycle Summary-Final'!L11-'5th Cycle Summary-Final2'!L11</f>
        <v>0</v>
      </c>
      <c r="M11" s="65">
        <f>'5th Cycle Summary-Final'!M11-'5th Cycle Summary-Final2'!M11</f>
        <v>0</v>
      </c>
      <c r="N11" s="65">
        <f>'5th Cycle Summary-Final'!N11-'5th Cycle Summary-Final2'!N11</f>
        <v>0</v>
      </c>
      <c r="O11" s="65">
        <f>'5th Cycle Summary-Final'!O11-'5th Cycle Summary-Final2'!O11</f>
        <v>0</v>
      </c>
      <c r="P11" s="65">
        <f>'5th Cycle Summary-Final'!P11-'5th Cycle Summary-Final2'!P11</f>
        <v>0</v>
      </c>
      <c r="Q11" s="65">
        <f>'5th Cycle Summary-Final'!Q11-'5th Cycle Summary-Final2'!Q11</f>
        <v>0</v>
      </c>
      <c r="R11" s="65">
        <f>'5th Cycle Summary-Final'!R11-'5th Cycle Summary-Final2'!R11</f>
        <v>0</v>
      </c>
      <c r="S11" s="65">
        <f>'5th Cycle Summary-Final'!S11-'5th Cycle Summary-Final2'!S11</f>
        <v>0</v>
      </c>
      <c r="T11" s="65">
        <f>'5th Cycle Summary-Final'!T11-'5th Cycle Summary-Final2'!T11</f>
        <v>0</v>
      </c>
      <c r="U11" s="65">
        <f>'5th Cycle Summary-Final'!U11-'5th Cycle Summary-Final2'!U11</f>
        <v>0</v>
      </c>
      <c r="V11" s="65">
        <f>'5th Cycle Summary-Final'!V11-'5th Cycle Summary-Final2'!V11</f>
        <v>0</v>
      </c>
      <c r="W11" s="65">
        <f>'5th Cycle Summary-Final'!W11-'5th Cycle Summary-Final2'!W11</f>
        <v>0</v>
      </c>
      <c r="X11" s="65">
        <f>'5th Cycle Summary-Final'!X11-'5th Cycle Summary-Final2'!X11</f>
        <v>0</v>
      </c>
      <c r="Y11" s="65">
        <f>'5th Cycle Summary-Final'!Y11-'5th Cycle Summary-Final2'!Y11</f>
        <v>0</v>
      </c>
      <c r="Z11" s="65">
        <f>'5th Cycle Summary-Final'!Z11-'5th Cycle Summary-Final2'!Z11</f>
        <v>0</v>
      </c>
    </row>
    <row r="12" spans="1:26" x14ac:dyDescent="0.2">
      <c r="A12" s="2" t="s">
        <v>7</v>
      </c>
      <c r="B12" s="2" t="s">
        <v>8</v>
      </c>
      <c r="C12" s="10" t="s">
        <v>178</v>
      </c>
      <c r="D12" s="65">
        <f>'5th Cycle Summary-Final'!D12-'5th Cycle Summary-Final2'!D12</f>
        <v>0</v>
      </c>
      <c r="E12" s="65">
        <f>'5th Cycle Summary-Final'!E12-'5th Cycle Summary-Final2'!E12</f>
        <v>0</v>
      </c>
      <c r="F12" s="65">
        <f>'5th Cycle Summary-Final'!F12-'5th Cycle Summary-Final2'!F12</f>
        <v>0</v>
      </c>
      <c r="G12" s="65">
        <f>'5th Cycle Summary-Final'!G12-'5th Cycle Summary-Final2'!G12</f>
        <v>0</v>
      </c>
      <c r="H12" s="65">
        <f>'5th Cycle Summary-Final'!H12-'5th Cycle Summary-Final2'!H12</f>
        <v>0</v>
      </c>
      <c r="I12" s="65">
        <f>'5th Cycle Summary-Final'!I12-'5th Cycle Summary-Final2'!I12</f>
        <v>0</v>
      </c>
      <c r="J12" s="65">
        <f>'5th Cycle Summary-Final'!J12-'5th Cycle Summary-Final2'!J12</f>
        <v>0</v>
      </c>
      <c r="K12" s="65">
        <f>'5th Cycle Summary-Final'!K12-'5th Cycle Summary-Final2'!K12</f>
        <v>0</v>
      </c>
      <c r="L12" s="65">
        <f>'5th Cycle Summary-Final'!L12-'5th Cycle Summary-Final2'!L12</f>
        <v>0</v>
      </c>
      <c r="M12" s="65">
        <f>'5th Cycle Summary-Final'!M12-'5th Cycle Summary-Final2'!M12</f>
        <v>0</v>
      </c>
      <c r="N12" s="65">
        <f>'5th Cycle Summary-Final'!N12-'5th Cycle Summary-Final2'!N12</f>
        <v>0</v>
      </c>
      <c r="O12" s="65">
        <f>'5th Cycle Summary-Final'!O12-'5th Cycle Summary-Final2'!O12</f>
        <v>0</v>
      </c>
      <c r="P12" s="65">
        <f>'5th Cycle Summary-Final'!P12-'5th Cycle Summary-Final2'!P12</f>
        <v>0</v>
      </c>
      <c r="Q12" s="65">
        <f>'5th Cycle Summary-Final'!Q12-'5th Cycle Summary-Final2'!Q12</f>
        <v>0</v>
      </c>
      <c r="R12" s="65">
        <f>'5th Cycle Summary-Final'!R12-'5th Cycle Summary-Final2'!R12</f>
        <v>0</v>
      </c>
      <c r="S12" s="65">
        <f>'5th Cycle Summary-Final'!S12-'5th Cycle Summary-Final2'!S12</f>
        <v>0</v>
      </c>
      <c r="T12" s="65">
        <f>'5th Cycle Summary-Final'!T12-'5th Cycle Summary-Final2'!T12</f>
        <v>0</v>
      </c>
      <c r="U12" s="65">
        <f>'5th Cycle Summary-Final'!U12-'5th Cycle Summary-Final2'!U12</f>
        <v>0</v>
      </c>
      <c r="V12" s="65">
        <f>'5th Cycle Summary-Final'!V12-'5th Cycle Summary-Final2'!V12</f>
        <v>0</v>
      </c>
      <c r="W12" s="65">
        <f>'5th Cycle Summary-Final'!W12-'5th Cycle Summary-Final2'!W12</f>
        <v>0</v>
      </c>
      <c r="X12" s="65">
        <f>'5th Cycle Summary-Final'!X12-'5th Cycle Summary-Final2'!X12</f>
        <v>0</v>
      </c>
      <c r="Y12" s="65">
        <f>'5th Cycle Summary-Final'!Y12-'5th Cycle Summary-Final2'!Y12</f>
        <v>0</v>
      </c>
      <c r="Z12" s="65">
        <f>'5th Cycle Summary-Final'!Z12-'5th Cycle Summary-Final2'!Z12</f>
        <v>0</v>
      </c>
    </row>
    <row r="13" spans="1:26" x14ac:dyDescent="0.2">
      <c r="A13" s="2" t="s">
        <v>7</v>
      </c>
      <c r="B13" s="2" t="s">
        <v>8</v>
      </c>
      <c r="C13" s="10" t="s">
        <v>210</v>
      </c>
      <c r="D13" s="65">
        <f>'5th Cycle Summary-Final'!D13-'5th Cycle Summary-Final2'!D13</f>
        <v>0</v>
      </c>
      <c r="E13" s="65">
        <f>'5th Cycle Summary-Final'!E13-'5th Cycle Summary-Final2'!E13</f>
        <v>0</v>
      </c>
      <c r="F13" s="65">
        <f>'5th Cycle Summary-Final'!F13-'5th Cycle Summary-Final2'!F13</f>
        <v>0</v>
      </c>
      <c r="G13" s="65">
        <f>'5th Cycle Summary-Final'!G13-'5th Cycle Summary-Final2'!G13</f>
        <v>0</v>
      </c>
      <c r="H13" s="65">
        <f>'5th Cycle Summary-Final'!H13-'5th Cycle Summary-Final2'!H13</f>
        <v>0</v>
      </c>
      <c r="I13" s="65">
        <f>'5th Cycle Summary-Final'!I13-'5th Cycle Summary-Final2'!I13</f>
        <v>0</v>
      </c>
      <c r="J13" s="65">
        <f>'5th Cycle Summary-Final'!J13-'5th Cycle Summary-Final2'!J13</f>
        <v>0</v>
      </c>
      <c r="K13" s="65">
        <f>'5th Cycle Summary-Final'!K13-'5th Cycle Summary-Final2'!K13</f>
        <v>0</v>
      </c>
      <c r="L13" s="65">
        <f>'5th Cycle Summary-Final'!L13-'5th Cycle Summary-Final2'!L13</f>
        <v>0</v>
      </c>
      <c r="M13" s="65">
        <f>'5th Cycle Summary-Final'!M13-'5th Cycle Summary-Final2'!M13</f>
        <v>0</v>
      </c>
      <c r="N13" s="65">
        <f>'5th Cycle Summary-Final'!N13-'5th Cycle Summary-Final2'!N13</f>
        <v>0</v>
      </c>
      <c r="O13" s="65">
        <f>'5th Cycle Summary-Final'!O13-'5th Cycle Summary-Final2'!O13</f>
        <v>0</v>
      </c>
      <c r="P13" s="65">
        <f>'5th Cycle Summary-Final'!P13-'5th Cycle Summary-Final2'!P13</f>
        <v>0</v>
      </c>
      <c r="Q13" s="65">
        <f>'5th Cycle Summary-Final'!Q13-'5th Cycle Summary-Final2'!Q13</f>
        <v>0</v>
      </c>
      <c r="R13" s="65">
        <f>'5th Cycle Summary-Final'!R13-'5th Cycle Summary-Final2'!R13</f>
        <v>0</v>
      </c>
      <c r="S13" s="65">
        <f>'5th Cycle Summary-Final'!S13-'5th Cycle Summary-Final2'!S13</f>
        <v>0</v>
      </c>
      <c r="T13" s="65">
        <f>'5th Cycle Summary-Final'!T13-'5th Cycle Summary-Final2'!T13</f>
        <v>0</v>
      </c>
      <c r="U13" s="65">
        <f>'5th Cycle Summary-Final'!U13-'5th Cycle Summary-Final2'!U13</f>
        <v>0</v>
      </c>
      <c r="V13" s="65">
        <f>'5th Cycle Summary-Final'!V13-'5th Cycle Summary-Final2'!V13</f>
        <v>0</v>
      </c>
      <c r="W13" s="65">
        <f>'5th Cycle Summary-Final'!W13-'5th Cycle Summary-Final2'!W13</f>
        <v>0</v>
      </c>
      <c r="X13" s="65">
        <f>'5th Cycle Summary-Final'!X13-'5th Cycle Summary-Final2'!X13</f>
        <v>0</v>
      </c>
      <c r="Y13" s="65">
        <f>'5th Cycle Summary-Final'!Y13-'5th Cycle Summary-Final2'!Y13</f>
        <v>0</v>
      </c>
      <c r="Z13" s="65">
        <f>'5th Cycle Summary-Final'!Z13-'5th Cycle Summary-Final2'!Z13</f>
        <v>0</v>
      </c>
    </row>
    <row r="14" spans="1:26" x14ac:dyDescent="0.2">
      <c r="A14" s="2" t="s">
        <v>7</v>
      </c>
      <c r="B14" s="2" t="s">
        <v>8</v>
      </c>
      <c r="C14" s="10" t="s">
        <v>213</v>
      </c>
      <c r="D14" s="65">
        <f>'5th Cycle Summary-Final'!D14-'5th Cycle Summary-Final2'!D14</f>
        <v>0</v>
      </c>
      <c r="E14" s="65">
        <f>'5th Cycle Summary-Final'!E14-'5th Cycle Summary-Final2'!E14</f>
        <v>0</v>
      </c>
      <c r="F14" s="65">
        <f>'5th Cycle Summary-Final'!F14-'5th Cycle Summary-Final2'!F14</f>
        <v>0</v>
      </c>
      <c r="G14" s="65">
        <f>'5th Cycle Summary-Final'!G14-'5th Cycle Summary-Final2'!G14</f>
        <v>0</v>
      </c>
      <c r="H14" s="65">
        <f>'5th Cycle Summary-Final'!H14-'5th Cycle Summary-Final2'!H14</f>
        <v>0</v>
      </c>
      <c r="I14" s="65">
        <f>'5th Cycle Summary-Final'!I14-'5th Cycle Summary-Final2'!I14</f>
        <v>0</v>
      </c>
      <c r="J14" s="65">
        <f>'5th Cycle Summary-Final'!J14-'5th Cycle Summary-Final2'!J14</f>
        <v>0</v>
      </c>
      <c r="K14" s="65">
        <f>'5th Cycle Summary-Final'!K14-'5th Cycle Summary-Final2'!K14</f>
        <v>0</v>
      </c>
      <c r="L14" s="65">
        <f>'5th Cycle Summary-Final'!L14-'5th Cycle Summary-Final2'!L14</f>
        <v>0</v>
      </c>
      <c r="M14" s="65">
        <f>'5th Cycle Summary-Final'!M14-'5th Cycle Summary-Final2'!M14</f>
        <v>0</v>
      </c>
      <c r="N14" s="65">
        <f>'5th Cycle Summary-Final'!N14-'5th Cycle Summary-Final2'!N14</f>
        <v>0</v>
      </c>
      <c r="O14" s="65">
        <f>'5th Cycle Summary-Final'!O14-'5th Cycle Summary-Final2'!O14</f>
        <v>0</v>
      </c>
      <c r="P14" s="65">
        <f>'5th Cycle Summary-Final'!P14-'5th Cycle Summary-Final2'!P14</f>
        <v>0</v>
      </c>
      <c r="Q14" s="65">
        <f>'5th Cycle Summary-Final'!Q14-'5th Cycle Summary-Final2'!Q14</f>
        <v>0</v>
      </c>
      <c r="R14" s="65">
        <f>'5th Cycle Summary-Final'!R14-'5th Cycle Summary-Final2'!R14</f>
        <v>0</v>
      </c>
      <c r="S14" s="65">
        <f>'5th Cycle Summary-Final'!S14-'5th Cycle Summary-Final2'!S14</f>
        <v>0</v>
      </c>
      <c r="T14" s="65">
        <f>'5th Cycle Summary-Final'!T14-'5th Cycle Summary-Final2'!T14</f>
        <v>0</v>
      </c>
      <c r="U14" s="65">
        <f>'5th Cycle Summary-Final'!U14-'5th Cycle Summary-Final2'!U14</f>
        <v>59</v>
      </c>
      <c r="V14" s="65">
        <f>'5th Cycle Summary-Final'!V14-'5th Cycle Summary-Final2'!V14</f>
        <v>-59</v>
      </c>
      <c r="W14" s="65">
        <f>'5th Cycle Summary-Final'!W14-'5th Cycle Summary-Final2'!W14</f>
        <v>7.5486182190378504E-3</v>
      </c>
      <c r="X14" s="65">
        <f>'5th Cycle Summary-Final'!X14-'5th Cycle Summary-Final2'!X14</f>
        <v>0</v>
      </c>
      <c r="Y14" s="65">
        <f>'5th Cycle Summary-Final'!Y14-'5th Cycle Summary-Final2'!Y14</f>
        <v>59</v>
      </c>
      <c r="Z14" s="65">
        <f>'5th Cycle Summary-Final'!Z14-'5th Cycle Summary-Final2'!Z14</f>
        <v>-59</v>
      </c>
    </row>
    <row r="15" spans="1:26" x14ac:dyDescent="0.2">
      <c r="A15" s="2" t="s">
        <v>7</v>
      </c>
      <c r="B15" s="2" t="s">
        <v>8</v>
      </c>
      <c r="C15" s="10" t="s">
        <v>958</v>
      </c>
      <c r="D15" s="65">
        <f>'5th Cycle Summary-Final'!D15-'5th Cycle Summary-Final2'!D15</f>
        <v>0</v>
      </c>
      <c r="E15" s="65">
        <f>'5th Cycle Summary-Final'!E15-'5th Cycle Summary-Final2'!E15</f>
        <v>0</v>
      </c>
      <c r="F15" s="65">
        <f>'5th Cycle Summary-Final'!F15-'5th Cycle Summary-Final2'!F15</f>
        <v>0</v>
      </c>
      <c r="G15" s="65">
        <f>'5th Cycle Summary-Final'!G15-'5th Cycle Summary-Final2'!G15</f>
        <v>0</v>
      </c>
      <c r="H15" s="65">
        <f>'5th Cycle Summary-Final'!H15-'5th Cycle Summary-Final2'!H15</f>
        <v>0</v>
      </c>
      <c r="I15" s="65">
        <f>'5th Cycle Summary-Final'!I15-'5th Cycle Summary-Final2'!I15</f>
        <v>0</v>
      </c>
      <c r="J15" s="65">
        <f>'5th Cycle Summary-Final'!J15-'5th Cycle Summary-Final2'!J15</f>
        <v>0</v>
      </c>
      <c r="K15" s="65">
        <f>'5th Cycle Summary-Final'!K15-'5th Cycle Summary-Final2'!K15</f>
        <v>0</v>
      </c>
      <c r="L15" s="65">
        <f>'5th Cycle Summary-Final'!L15-'5th Cycle Summary-Final2'!L15</f>
        <v>0</v>
      </c>
      <c r="M15" s="65">
        <f>'5th Cycle Summary-Final'!M15-'5th Cycle Summary-Final2'!M15</f>
        <v>0</v>
      </c>
      <c r="N15" s="65">
        <f>'5th Cycle Summary-Final'!N15-'5th Cycle Summary-Final2'!N15</f>
        <v>0</v>
      </c>
      <c r="O15" s="65">
        <f>'5th Cycle Summary-Final'!O15-'5th Cycle Summary-Final2'!O15</f>
        <v>0</v>
      </c>
      <c r="P15" s="65">
        <f>'5th Cycle Summary-Final'!P15-'5th Cycle Summary-Final2'!P15</f>
        <v>0</v>
      </c>
      <c r="Q15" s="65">
        <f>'5th Cycle Summary-Final'!Q15-'5th Cycle Summary-Final2'!Q15</f>
        <v>0</v>
      </c>
      <c r="R15" s="65">
        <f>'5th Cycle Summary-Final'!R15-'5th Cycle Summary-Final2'!R15</f>
        <v>0</v>
      </c>
      <c r="S15" s="65">
        <f>'5th Cycle Summary-Final'!S15-'5th Cycle Summary-Final2'!S15</f>
        <v>0</v>
      </c>
      <c r="T15" s="65">
        <f>'5th Cycle Summary-Final'!T15-'5th Cycle Summary-Final2'!T15</f>
        <v>0</v>
      </c>
      <c r="U15" s="65">
        <f>'5th Cycle Summary-Final'!U15-'5th Cycle Summary-Final2'!U15</f>
        <v>0</v>
      </c>
      <c r="V15" s="65">
        <f>'5th Cycle Summary-Final'!V15-'5th Cycle Summary-Final2'!V15</f>
        <v>0</v>
      </c>
      <c r="W15" s="65">
        <f>'5th Cycle Summary-Final'!W15-'5th Cycle Summary-Final2'!W15</f>
        <v>0</v>
      </c>
      <c r="X15" s="65">
        <f>'5th Cycle Summary-Final'!X15-'5th Cycle Summary-Final2'!X15</f>
        <v>0</v>
      </c>
      <c r="Y15" s="65">
        <f>'5th Cycle Summary-Final'!Y15-'5th Cycle Summary-Final2'!Y15</f>
        <v>0</v>
      </c>
      <c r="Z15" s="65">
        <f>'5th Cycle Summary-Final'!Z15-'5th Cycle Summary-Final2'!Z15</f>
        <v>0</v>
      </c>
    </row>
    <row r="16" spans="1:26" x14ac:dyDescent="0.2">
      <c r="A16" s="2" t="s">
        <v>7</v>
      </c>
      <c r="B16" s="2" t="s">
        <v>8</v>
      </c>
      <c r="C16" s="10" t="s">
        <v>240</v>
      </c>
      <c r="D16" s="65">
        <f>'5th Cycle Summary-Final'!D16-'5th Cycle Summary-Final2'!D16</f>
        <v>0</v>
      </c>
      <c r="E16" s="65">
        <f>'5th Cycle Summary-Final'!E16-'5th Cycle Summary-Final2'!E16</f>
        <v>0</v>
      </c>
      <c r="F16" s="65">
        <f>'5th Cycle Summary-Final'!F16-'5th Cycle Summary-Final2'!F16</f>
        <v>0</v>
      </c>
      <c r="G16" s="65">
        <f>'5th Cycle Summary-Final'!G16-'5th Cycle Summary-Final2'!G16</f>
        <v>0</v>
      </c>
      <c r="H16" s="65">
        <f>'5th Cycle Summary-Final'!H16-'5th Cycle Summary-Final2'!H16</f>
        <v>0</v>
      </c>
      <c r="I16" s="65">
        <f>'5th Cycle Summary-Final'!I16-'5th Cycle Summary-Final2'!I16</f>
        <v>0</v>
      </c>
      <c r="J16" s="65">
        <f>'5th Cycle Summary-Final'!J16-'5th Cycle Summary-Final2'!J16</f>
        <v>0</v>
      </c>
      <c r="K16" s="65">
        <f>'5th Cycle Summary-Final'!K16-'5th Cycle Summary-Final2'!K16</f>
        <v>0</v>
      </c>
      <c r="L16" s="65">
        <f>'5th Cycle Summary-Final'!L16-'5th Cycle Summary-Final2'!L16</f>
        <v>0</v>
      </c>
      <c r="M16" s="65">
        <f>'5th Cycle Summary-Final'!M16-'5th Cycle Summary-Final2'!M16</f>
        <v>0</v>
      </c>
      <c r="N16" s="65">
        <f>'5th Cycle Summary-Final'!N16-'5th Cycle Summary-Final2'!N16</f>
        <v>0</v>
      </c>
      <c r="O16" s="65">
        <f>'5th Cycle Summary-Final'!O16-'5th Cycle Summary-Final2'!O16</f>
        <v>0</v>
      </c>
      <c r="P16" s="65">
        <f>'5th Cycle Summary-Final'!P16-'5th Cycle Summary-Final2'!P16</f>
        <v>0</v>
      </c>
      <c r="Q16" s="65">
        <f>'5th Cycle Summary-Final'!Q16-'5th Cycle Summary-Final2'!Q16</f>
        <v>0</v>
      </c>
      <c r="R16" s="65">
        <f>'5th Cycle Summary-Final'!R16-'5th Cycle Summary-Final2'!R16</f>
        <v>0</v>
      </c>
      <c r="S16" s="65">
        <f>'5th Cycle Summary-Final'!S16-'5th Cycle Summary-Final2'!S16</f>
        <v>0</v>
      </c>
      <c r="T16" s="65">
        <f>'5th Cycle Summary-Final'!T16-'5th Cycle Summary-Final2'!T16</f>
        <v>0</v>
      </c>
      <c r="U16" s="65">
        <f>'5th Cycle Summary-Final'!U16-'5th Cycle Summary-Final2'!U16</f>
        <v>0</v>
      </c>
      <c r="V16" s="65">
        <f>'5th Cycle Summary-Final'!V16-'5th Cycle Summary-Final2'!V16</f>
        <v>0</v>
      </c>
      <c r="W16" s="65">
        <f>'5th Cycle Summary-Final'!W16-'5th Cycle Summary-Final2'!W16</f>
        <v>0</v>
      </c>
      <c r="X16" s="65">
        <f>'5th Cycle Summary-Final'!X16-'5th Cycle Summary-Final2'!X16</f>
        <v>0</v>
      </c>
      <c r="Y16" s="65">
        <f>'5th Cycle Summary-Final'!Y16-'5th Cycle Summary-Final2'!Y16</f>
        <v>0</v>
      </c>
      <c r="Z16" s="65">
        <f>'5th Cycle Summary-Final'!Z16-'5th Cycle Summary-Final2'!Z16</f>
        <v>0</v>
      </c>
    </row>
    <row r="17" spans="1:26" x14ac:dyDescent="0.2">
      <c r="A17" s="2" t="s">
        <v>7</v>
      </c>
      <c r="B17" s="2" t="s">
        <v>8</v>
      </c>
      <c r="C17" s="10" t="s">
        <v>273</v>
      </c>
      <c r="D17" s="65">
        <f>'5th Cycle Summary-Final'!D17-'5th Cycle Summary-Final2'!D17</f>
        <v>0</v>
      </c>
      <c r="E17" s="65">
        <f>'5th Cycle Summary-Final'!E17-'5th Cycle Summary-Final2'!E17</f>
        <v>0</v>
      </c>
      <c r="F17" s="65">
        <f>'5th Cycle Summary-Final'!F17-'5th Cycle Summary-Final2'!F17</f>
        <v>0</v>
      </c>
      <c r="G17" s="65">
        <f>'5th Cycle Summary-Final'!G17-'5th Cycle Summary-Final2'!G17</f>
        <v>0</v>
      </c>
      <c r="H17" s="65">
        <f>'5th Cycle Summary-Final'!H17-'5th Cycle Summary-Final2'!H17</f>
        <v>0</v>
      </c>
      <c r="I17" s="65">
        <f>'5th Cycle Summary-Final'!I17-'5th Cycle Summary-Final2'!I17</f>
        <v>0</v>
      </c>
      <c r="J17" s="65">
        <f>'5th Cycle Summary-Final'!J17-'5th Cycle Summary-Final2'!J17</f>
        <v>0</v>
      </c>
      <c r="K17" s="65">
        <f>'5th Cycle Summary-Final'!K17-'5th Cycle Summary-Final2'!K17</f>
        <v>0</v>
      </c>
      <c r="L17" s="65">
        <f>'5th Cycle Summary-Final'!L17-'5th Cycle Summary-Final2'!L17</f>
        <v>0</v>
      </c>
      <c r="M17" s="65">
        <f>'5th Cycle Summary-Final'!M17-'5th Cycle Summary-Final2'!M17</f>
        <v>0</v>
      </c>
      <c r="N17" s="65">
        <f>'5th Cycle Summary-Final'!N17-'5th Cycle Summary-Final2'!N17</f>
        <v>0</v>
      </c>
      <c r="O17" s="65">
        <f>'5th Cycle Summary-Final'!O17-'5th Cycle Summary-Final2'!O17</f>
        <v>0</v>
      </c>
      <c r="P17" s="65">
        <f>'5th Cycle Summary-Final'!P17-'5th Cycle Summary-Final2'!P17</f>
        <v>0</v>
      </c>
      <c r="Q17" s="65">
        <f>'5th Cycle Summary-Final'!Q17-'5th Cycle Summary-Final2'!Q17</f>
        <v>0</v>
      </c>
      <c r="R17" s="65">
        <f>'5th Cycle Summary-Final'!R17-'5th Cycle Summary-Final2'!R17</f>
        <v>0</v>
      </c>
      <c r="S17" s="65">
        <f>'5th Cycle Summary-Final'!S17-'5th Cycle Summary-Final2'!S17</f>
        <v>0</v>
      </c>
      <c r="T17" s="65">
        <f>'5th Cycle Summary-Final'!T17-'5th Cycle Summary-Final2'!T17</f>
        <v>0</v>
      </c>
      <c r="U17" s="65">
        <f>'5th Cycle Summary-Final'!U17-'5th Cycle Summary-Final2'!U17</f>
        <v>0</v>
      </c>
      <c r="V17" s="65">
        <f>'5th Cycle Summary-Final'!V17-'5th Cycle Summary-Final2'!V17</f>
        <v>0</v>
      </c>
      <c r="W17" s="65">
        <f>'5th Cycle Summary-Final'!W17-'5th Cycle Summary-Final2'!W17</f>
        <v>0</v>
      </c>
      <c r="X17" s="65">
        <f>'5th Cycle Summary-Final'!X17-'5th Cycle Summary-Final2'!X17</f>
        <v>0</v>
      </c>
      <c r="Y17" s="65">
        <f>'5th Cycle Summary-Final'!Y17-'5th Cycle Summary-Final2'!Y17</f>
        <v>0</v>
      </c>
      <c r="Z17" s="65">
        <f>'5th Cycle Summary-Final'!Z17-'5th Cycle Summary-Final2'!Z17</f>
        <v>0</v>
      </c>
    </row>
    <row r="18" spans="1:26" x14ac:dyDescent="0.2">
      <c r="A18" s="2" t="s">
        <v>7</v>
      </c>
      <c r="B18" s="2" t="s">
        <v>8</v>
      </c>
      <c r="C18" s="10" t="s">
        <v>311</v>
      </c>
      <c r="D18" s="65">
        <f>'5th Cycle Summary-Final'!D18-'5th Cycle Summary-Final2'!D18</f>
        <v>0</v>
      </c>
      <c r="E18" s="65">
        <f>'5th Cycle Summary-Final'!E18-'5th Cycle Summary-Final2'!E18</f>
        <v>0</v>
      </c>
      <c r="F18" s="65">
        <f>'5th Cycle Summary-Final'!F18-'5th Cycle Summary-Final2'!F18</f>
        <v>0</v>
      </c>
      <c r="G18" s="65">
        <f>'5th Cycle Summary-Final'!G18-'5th Cycle Summary-Final2'!G18</f>
        <v>0</v>
      </c>
      <c r="H18" s="65">
        <f>'5th Cycle Summary-Final'!H18-'5th Cycle Summary-Final2'!H18</f>
        <v>0</v>
      </c>
      <c r="I18" s="65">
        <f>'5th Cycle Summary-Final'!I18-'5th Cycle Summary-Final2'!I18</f>
        <v>0</v>
      </c>
      <c r="J18" s="65">
        <f>'5th Cycle Summary-Final'!J18-'5th Cycle Summary-Final2'!J18</f>
        <v>0</v>
      </c>
      <c r="K18" s="65">
        <f>'5th Cycle Summary-Final'!K18-'5th Cycle Summary-Final2'!K18</f>
        <v>0</v>
      </c>
      <c r="L18" s="65">
        <f>'5th Cycle Summary-Final'!L18-'5th Cycle Summary-Final2'!L18</f>
        <v>0</v>
      </c>
      <c r="M18" s="65">
        <f>'5th Cycle Summary-Final'!M18-'5th Cycle Summary-Final2'!M18</f>
        <v>0</v>
      </c>
      <c r="N18" s="65">
        <f>'5th Cycle Summary-Final'!N18-'5th Cycle Summary-Final2'!N18</f>
        <v>0</v>
      </c>
      <c r="O18" s="65">
        <f>'5th Cycle Summary-Final'!O18-'5th Cycle Summary-Final2'!O18</f>
        <v>0</v>
      </c>
      <c r="P18" s="65">
        <f>'5th Cycle Summary-Final'!P18-'5th Cycle Summary-Final2'!P18</f>
        <v>0</v>
      </c>
      <c r="Q18" s="65">
        <f>'5th Cycle Summary-Final'!Q18-'5th Cycle Summary-Final2'!Q18</f>
        <v>0</v>
      </c>
      <c r="R18" s="65">
        <f>'5th Cycle Summary-Final'!R18-'5th Cycle Summary-Final2'!R18</f>
        <v>0</v>
      </c>
      <c r="S18" s="65">
        <f>'5th Cycle Summary-Final'!S18-'5th Cycle Summary-Final2'!S18</f>
        <v>0</v>
      </c>
      <c r="T18" s="65">
        <f>'5th Cycle Summary-Final'!T18-'5th Cycle Summary-Final2'!T18</f>
        <v>0</v>
      </c>
      <c r="U18" s="65">
        <f>'5th Cycle Summary-Final'!U18-'5th Cycle Summary-Final2'!U18</f>
        <v>0</v>
      </c>
      <c r="V18" s="65">
        <f>'5th Cycle Summary-Final'!V18-'5th Cycle Summary-Final2'!V18</f>
        <v>0</v>
      </c>
      <c r="W18" s="65">
        <f>'5th Cycle Summary-Final'!W18-'5th Cycle Summary-Final2'!W18</f>
        <v>0</v>
      </c>
      <c r="X18" s="65">
        <f>'5th Cycle Summary-Final'!X18-'5th Cycle Summary-Final2'!X18</f>
        <v>0</v>
      </c>
      <c r="Y18" s="65">
        <f>'5th Cycle Summary-Final'!Y18-'5th Cycle Summary-Final2'!Y18</f>
        <v>0</v>
      </c>
      <c r="Z18" s="65">
        <f>'5th Cycle Summary-Final'!Z18-'5th Cycle Summary-Final2'!Z18</f>
        <v>0</v>
      </c>
    </row>
    <row r="19" spans="1:26" x14ac:dyDescent="0.2">
      <c r="A19" s="2" t="s">
        <v>1027</v>
      </c>
      <c r="B19" s="2" t="s">
        <v>13</v>
      </c>
      <c r="C19" s="10" t="s">
        <v>1026</v>
      </c>
      <c r="D19" s="65">
        <f>'5th Cycle Summary-Final'!D19-'5th Cycle Summary-Final2'!D19</f>
        <v>0</v>
      </c>
      <c r="E19" s="65">
        <f>'5th Cycle Summary-Final'!E19-'5th Cycle Summary-Final2'!E19</f>
        <v>0</v>
      </c>
      <c r="F19" s="65">
        <f>'5th Cycle Summary-Final'!F19-'5th Cycle Summary-Final2'!F19</f>
        <v>0</v>
      </c>
      <c r="G19" s="65">
        <f>'5th Cycle Summary-Final'!G19-'5th Cycle Summary-Final2'!G19</f>
        <v>0</v>
      </c>
      <c r="H19" s="65">
        <f>'5th Cycle Summary-Final'!H19-'5th Cycle Summary-Final2'!H19</f>
        <v>0</v>
      </c>
      <c r="I19" s="65">
        <f>'5th Cycle Summary-Final'!I19-'5th Cycle Summary-Final2'!I19</f>
        <v>0</v>
      </c>
      <c r="J19" s="65">
        <f>'5th Cycle Summary-Final'!J19-'5th Cycle Summary-Final2'!J19</f>
        <v>0</v>
      </c>
      <c r="K19" s="65">
        <f>'5th Cycle Summary-Final'!K19-'5th Cycle Summary-Final2'!K19</f>
        <v>0</v>
      </c>
      <c r="L19" s="65">
        <f>'5th Cycle Summary-Final'!L19-'5th Cycle Summary-Final2'!L19</f>
        <v>0</v>
      </c>
      <c r="M19" s="65">
        <f>'5th Cycle Summary-Final'!M19-'5th Cycle Summary-Final2'!M19</f>
        <v>0</v>
      </c>
      <c r="N19" s="65">
        <f>'5th Cycle Summary-Final'!N19-'5th Cycle Summary-Final2'!N19</f>
        <v>0</v>
      </c>
      <c r="O19" s="65">
        <f>'5th Cycle Summary-Final'!O19-'5th Cycle Summary-Final2'!O19</f>
        <v>0</v>
      </c>
      <c r="P19" s="65">
        <f>'5th Cycle Summary-Final'!P19-'5th Cycle Summary-Final2'!P19</f>
        <v>0</v>
      </c>
      <c r="Q19" s="65">
        <f>'5th Cycle Summary-Final'!Q19-'5th Cycle Summary-Final2'!Q19</f>
        <v>0</v>
      </c>
      <c r="R19" s="65">
        <f>'5th Cycle Summary-Final'!R19-'5th Cycle Summary-Final2'!R19</f>
        <v>0</v>
      </c>
      <c r="S19" s="65">
        <f>'5th Cycle Summary-Final'!S19-'5th Cycle Summary-Final2'!S19</f>
        <v>0</v>
      </c>
      <c r="T19" s="65">
        <f>'5th Cycle Summary-Final'!T19-'5th Cycle Summary-Final2'!T19</f>
        <v>0</v>
      </c>
      <c r="U19" s="65">
        <f>'5th Cycle Summary-Final'!U19-'5th Cycle Summary-Final2'!U19</f>
        <v>0</v>
      </c>
      <c r="V19" s="65">
        <f>'5th Cycle Summary-Final'!V19-'5th Cycle Summary-Final2'!V19</f>
        <v>0</v>
      </c>
      <c r="W19" s="65">
        <f>'5th Cycle Summary-Final'!W19-'5th Cycle Summary-Final2'!W19</f>
        <v>0</v>
      </c>
      <c r="X19" s="65">
        <f>'5th Cycle Summary-Final'!X19-'5th Cycle Summary-Final2'!X19</f>
        <v>0</v>
      </c>
      <c r="Y19" s="65">
        <f>'5th Cycle Summary-Final'!Y19-'5th Cycle Summary-Final2'!Y19</f>
        <v>0</v>
      </c>
      <c r="Z19" s="65">
        <f>'5th Cycle Summary-Final'!Z19-'5th Cycle Summary-Final2'!Z19</f>
        <v>0</v>
      </c>
    </row>
    <row r="20" spans="1:26" x14ac:dyDescent="0.2">
      <c r="A20" s="2" t="s">
        <v>14</v>
      </c>
      <c r="B20" s="2" t="s">
        <v>13</v>
      </c>
      <c r="C20" s="10" t="s">
        <v>162</v>
      </c>
      <c r="D20" s="65">
        <f>'5th Cycle Summary-Final'!D20-'5th Cycle Summary-Final2'!D20</f>
        <v>0</v>
      </c>
      <c r="E20" s="65">
        <f>'5th Cycle Summary-Final'!E20-'5th Cycle Summary-Final2'!E20</f>
        <v>0</v>
      </c>
      <c r="F20" s="65">
        <f>'5th Cycle Summary-Final'!F20-'5th Cycle Summary-Final2'!F20</f>
        <v>0</v>
      </c>
      <c r="G20" s="65">
        <f>'5th Cycle Summary-Final'!G20-'5th Cycle Summary-Final2'!G20</f>
        <v>0</v>
      </c>
      <c r="H20" s="65">
        <f>'5th Cycle Summary-Final'!H20-'5th Cycle Summary-Final2'!H20</f>
        <v>0</v>
      </c>
      <c r="I20" s="65">
        <f>'5th Cycle Summary-Final'!I20-'5th Cycle Summary-Final2'!I20</f>
        <v>0</v>
      </c>
      <c r="J20" s="65">
        <f>'5th Cycle Summary-Final'!J20-'5th Cycle Summary-Final2'!J20</f>
        <v>0</v>
      </c>
      <c r="K20" s="65">
        <f>'5th Cycle Summary-Final'!K20-'5th Cycle Summary-Final2'!K20</f>
        <v>0</v>
      </c>
      <c r="L20" s="65">
        <f>'5th Cycle Summary-Final'!L20-'5th Cycle Summary-Final2'!L20</f>
        <v>0</v>
      </c>
      <c r="M20" s="65">
        <f>'5th Cycle Summary-Final'!M20-'5th Cycle Summary-Final2'!M20</f>
        <v>0</v>
      </c>
      <c r="N20" s="65">
        <f>'5th Cycle Summary-Final'!N20-'5th Cycle Summary-Final2'!N20</f>
        <v>0</v>
      </c>
      <c r="O20" s="65">
        <f>'5th Cycle Summary-Final'!O20-'5th Cycle Summary-Final2'!O20</f>
        <v>0</v>
      </c>
      <c r="P20" s="65">
        <f>'5th Cycle Summary-Final'!P20-'5th Cycle Summary-Final2'!P20</f>
        <v>0</v>
      </c>
      <c r="Q20" s="65">
        <f>'5th Cycle Summary-Final'!Q20-'5th Cycle Summary-Final2'!Q20</f>
        <v>0</v>
      </c>
      <c r="R20" s="65">
        <f>'5th Cycle Summary-Final'!R20-'5th Cycle Summary-Final2'!R20</f>
        <v>0</v>
      </c>
      <c r="S20" s="65">
        <f>'5th Cycle Summary-Final'!S20-'5th Cycle Summary-Final2'!S20</f>
        <v>0</v>
      </c>
      <c r="T20" s="65">
        <f>'5th Cycle Summary-Final'!T20-'5th Cycle Summary-Final2'!T20</f>
        <v>0</v>
      </c>
      <c r="U20" s="65">
        <f>'5th Cycle Summary-Final'!U20-'5th Cycle Summary-Final2'!U20</f>
        <v>0</v>
      </c>
      <c r="V20" s="65">
        <f>'5th Cycle Summary-Final'!V20-'5th Cycle Summary-Final2'!V20</f>
        <v>0</v>
      </c>
      <c r="W20" s="65">
        <f>'5th Cycle Summary-Final'!W20-'5th Cycle Summary-Final2'!W20</f>
        <v>0</v>
      </c>
      <c r="X20" s="65">
        <f>'5th Cycle Summary-Final'!X20-'5th Cycle Summary-Final2'!X20</f>
        <v>0</v>
      </c>
      <c r="Y20" s="65">
        <f>'5th Cycle Summary-Final'!Y20-'5th Cycle Summary-Final2'!Y20</f>
        <v>0</v>
      </c>
      <c r="Z20" s="65">
        <f>'5th Cycle Summary-Final'!Z20-'5th Cycle Summary-Final2'!Z20</f>
        <v>0</v>
      </c>
    </row>
    <row r="21" spans="1:26" x14ac:dyDescent="0.2">
      <c r="A21" s="2" t="s">
        <v>14</v>
      </c>
      <c r="B21" s="2" t="s">
        <v>13</v>
      </c>
      <c r="C21" s="10" t="s">
        <v>300</v>
      </c>
      <c r="D21" s="65">
        <f>'5th Cycle Summary-Final'!D21-'5th Cycle Summary-Final2'!D21</f>
        <v>0</v>
      </c>
      <c r="E21" s="65">
        <f>'5th Cycle Summary-Final'!E21-'5th Cycle Summary-Final2'!E21</f>
        <v>0</v>
      </c>
      <c r="F21" s="65">
        <f>'5th Cycle Summary-Final'!F21-'5th Cycle Summary-Final2'!F21</f>
        <v>0</v>
      </c>
      <c r="G21" s="65">
        <f>'5th Cycle Summary-Final'!G21-'5th Cycle Summary-Final2'!G21</f>
        <v>0</v>
      </c>
      <c r="H21" s="65">
        <f>'5th Cycle Summary-Final'!H21-'5th Cycle Summary-Final2'!H21</f>
        <v>0</v>
      </c>
      <c r="I21" s="65">
        <f>'5th Cycle Summary-Final'!I21-'5th Cycle Summary-Final2'!I21</f>
        <v>0</v>
      </c>
      <c r="J21" s="65">
        <f>'5th Cycle Summary-Final'!J21-'5th Cycle Summary-Final2'!J21</f>
        <v>0</v>
      </c>
      <c r="K21" s="65">
        <f>'5th Cycle Summary-Final'!K21-'5th Cycle Summary-Final2'!K21</f>
        <v>0</v>
      </c>
      <c r="L21" s="65">
        <f>'5th Cycle Summary-Final'!L21-'5th Cycle Summary-Final2'!L21</f>
        <v>0</v>
      </c>
      <c r="M21" s="65">
        <f>'5th Cycle Summary-Final'!M21-'5th Cycle Summary-Final2'!M21</f>
        <v>0</v>
      </c>
      <c r="N21" s="65">
        <f>'5th Cycle Summary-Final'!N21-'5th Cycle Summary-Final2'!N21</f>
        <v>0</v>
      </c>
      <c r="O21" s="65">
        <f>'5th Cycle Summary-Final'!O21-'5th Cycle Summary-Final2'!O21</f>
        <v>0</v>
      </c>
      <c r="P21" s="65">
        <f>'5th Cycle Summary-Final'!P21-'5th Cycle Summary-Final2'!P21</f>
        <v>0</v>
      </c>
      <c r="Q21" s="65">
        <f>'5th Cycle Summary-Final'!Q21-'5th Cycle Summary-Final2'!Q21</f>
        <v>0</v>
      </c>
      <c r="R21" s="65">
        <f>'5th Cycle Summary-Final'!R21-'5th Cycle Summary-Final2'!R21</f>
        <v>0</v>
      </c>
      <c r="S21" s="65">
        <f>'5th Cycle Summary-Final'!S21-'5th Cycle Summary-Final2'!S21</f>
        <v>0</v>
      </c>
      <c r="T21" s="65">
        <f>'5th Cycle Summary-Final'!T21-'5th Cycle Summary-Final2'!T21</f>
        <v>0</v>
      </c>
      <c r="U21" s="65">
        <f>'5th Cycle Summary-Final'!U21-'5th Cycle Summary-Final2'!U21</f>
        <v>0</v>
      </c>
      <c r="V21" s="65">
        <f>'5th Cycle Summary-Final'!V21-'5th Cycle Summary-Final2'!V21</f>
        <v>0</v>
      </c>
      <c r="W21" s="65">
        <f>'5th Cycle Summary-Final'!W21-'5th Cycle Summary-Final2'!W21</f>
        <v>0</v>
      </c>
      <c r="X21" s="65">
        <f>'5th Cycle Summary-Final'!X21-'5th Cycle Summary-Final2'!X21</f>
        <v>0</v>
      </c>
      <c r="Y21" s="65">
        <f>'5th Cycle Summary-Final'!Y21-'5th Cycle Summary-Final2'!Y21</f>
        <v>0</v>
      </c>
      <c r="Z21" s="65">
        <f>'5th Cycle Summary-Final'!Z21-'5th Cycle Summary-Final2'!Z21</f>
        <v>0</v>
      </c>
    </row>
    <row r="22" spans="1:26" x14ac:dyDescent="0.2">
      <c r="A22" s="2" t="s">
        <v>46</v>
      </c>
      <c r="B22" s="2" t="s">
        <v>47</v>
      </c>
      <c r="C22" s="10" t="s">
        <v>45</v>
      </c>
      <c r="D22" s="65">
        <f>'5th Cycle Summary-Final'!D22-'5th Cycle Summary-Final2'!D22</f>
        <v>0</v>
      </c>
      <c r="E22" s="65">
        <f>'5th Cycle Summary-Final'!E22-'5th Cycle Summary-Final2'!E22</f>
        <v>0</v>
      </c>
      <c r="F22" s="65">
        <f>'5th Cycle Summary-Final'!F22-'5th Cycle Summary-Final2'!F22</f>
        <v>0</v>
      </c>
      <c r="G22" s="65">
        <f>'5th Cycle Summary-Final'!G22-'5th Cycle Summary-Final2'!G22</f>
        <v>0</v>
      </c>
      <c r="H22" s="65">
        <f>'5th Cycle Summary-Final'!H22-'5th Cycle Summary-Final2'!H22</f>
        <v>0</v>
      </c>
      <c r="I22" s="65">
        <f>'5th Cycle Summary-Final'!I22-'5th Cycle Summary-Final2'!I22</f>
        <v>0</v>
      </c>
      <c r="J22" s="65">
        <f>'5th Cycle Summary-Final'!J22-'5th Cycle Summary-Final2'!J22</f>
        <v>0</v>
      </c>
      <c r="K22" s="65">
        <f>'5th Cycle Summary-Final'!K22-'5th Cycle Summary-Final2'!K22</f>
        <v>0</v>
      </c>
      <c r="L22" s="65">
        <f>'5th Cycle Summary-Final'!L22-'5th Cycle Summary-Final2'!L22</f>
        <v>0</v>
      </c>
      <c r="M22" s="65">
        <f>'5th Cycle Summary-Final'!M22-'5th Cycle Summary-Final2'!M22</f>
        <v>0</v>
      </c>
      <c r="N22" s="65">
        <f>'5th Cycle Summary-Final'!N22-'5th Cycle Summary-Final2'!N22</f>
        <v>0</v>
      </c>
      <c r="O22" s="65">
        <f>'5th Cycle Summary-Final'!O22-'5th Cycle Summary-Final2'!O22</f>
        <v>0</v>
      </c>
      <c r="P22" s="65">
        <f>'5th Cycle Summary-Final'!P22-'5th Cycle Summary-Final2'!P22</f>
        <v>0</v>
      </c>
      <c r="Q22" s="65">
        <f>'5th Cycle Summary-Final'!Q22-'5th Cycle Summary-Final2'!Q22</f>
        <v>0</v>
      </c>
      <c r="R22" s="65">
        <f>'5th Cycle Summary-Final'!R22-'5th Cycle Summary-Final2'!R22</f>
        <v>0</v>
      </c>
      <c r="S22" s="65">
        <f>'5th Cycle Summary-Final'!S22-'5th Cycle Summary-Final2'!S22</f>
        <v>0</v>
      </c>
      <c r="T22" s="65">
        <f>'5th Cycle Summary-Final'!T22-'5th Cycle Summary-Final2'!T22</f>
        <v>0</v>
      </c>
      <c r="U22" s="65">
        <f>'5th Cycle Summary-Final'!U22-'5th Cycle Summary-Final2'!U22</f>
        <v>0</v>
      </c>
      <c r="V22" s="65">
        <f>'5th Cycle Summary-Final'!V22-'5th Cycle Summary-Final2'!V22</f>
        <v>0</v>
      </c>
      <c r="W22" s="65">
        <f>'5th Cycle Summary-Final'!W22-'5th Cycle Summary-Final2'!W22</f>
        <v>0</v>
      </c>
      <c r="X22" s="65">
        <f>'5th Cycle Summary-Final'!X22-'5th Cycle Summary-Final2'!X22</f>
        <v>0</v>
      </c>
      <c r="Y22" s="65">
        <f>'5th Cycle Summary-Final'!Y22-'5th Cycle Summary-Final2'!Y22</f>
        <v>0</v>
      </c>
      <c r="Z22" s="65">
        <f>'5th Cycle Summary-Final'!Z22-'5th Cycle Summary-Final2'!Z22</f>
        <v>0</v>
      </c>
    </row>
    <row r="23" spans="1:26" x14ac:dyDescent="0.2">
      <c r="A23" s="2" t="s">
        <v>46</v>
      </c>
      <c r="B23" s="2" t="s">
        <v>47</v>
      </c>
      <c r="C23" s="10" t="s">
        <v>1037</v>
      </c>
      <c r="D23" s="65">
        <f>'5th Cycle Summary-Final'!D23-'5th Cycle Summary-Final2'!D23</f>
        <v>0</v>
      </c>
      <c r="E23" s="65">
        <f>'5th Cycle Summary-Final'!E23-'5th Cycle Summary-Final2'!E23</f>
        <v>0</v>
      </c>
      <c r="F23" s="65">
        <f>'5th Cycle Summary-Final'!F23-'5th Cycle Summary-Final2'!F23</f>
        <v>0</v>
      </c>
      <c r="G23" s="65">
        <f>'5th Cycle Summary-Final'!G23-'5th Cycle Summary-Final2'!G23</f>
        <v>0</v>
      </c>
      <c r="H23" s="65">
        <f>'5th Cycle Summary-Final'!H23-'5th Cycle Summary-Final2'!H23</f>
        <v>0</v>
      </c>
      <c r="I23" s="65">
        <f>'5th Cycle Summary-Final'!I23-'5th Cycle Summary-Final2'!I23</f>
        <v>0</v>
      </c>
      <c r="J23" s="65">
        <f>'5th Cycle Summary-Final'!J23-'5th Cycle Summary-Final2'!J23</f>
        <v>0</v>
      </c>
      <c r="K23" s="65">
        <f>'5th Cycle Summary-Final'!K23-'5th Cycle Summary-Final2'!K23</f>
        <v>0</v>
      </c>
      <c r="L23" s="65">
        <f>'5th Cycle Summary-Final'!L23-'5th Cycle Summary-Final2'!L23</f>
        <v>0</v>
      </c>
      <c r="M23" s="65">
        <f>'5th Cycle Summary-Final'!M23-'5th Cycle Summary-Final2'!M23</f>
        <v>0</v>
      </c>
      <c r="N23" s="65">
        <f>'5th Cycle Summary-Final'!N23-'5th Cycle Summary-Final2'!N23</f>
        <v>0</v>
      </c>
      <c r="O23" s="65">
        <f>'5th Cycle Summary-Final'!O23-'5th Cycle Summary-Final2'!O23</f>
        <v>0</v>
      </c>
      <c r="P23" s="65">
        <f>'5th Cycle Summary-Final'!P23-'5th Cycle Summary-Final2'!P23</f>
        <v>0</v>
      </c>
      <c r="Q23" s="65">
        <f>'5th Cycle Summary-Final'!Q23-'5th Cycle Summary-Final2'!Q23</f>
        <v>0</v>
      </c>
      <c r="R23" s="65">
        <f>'5th Cycle Summary-Final'!R23-'5th Cycle Summary-Final2'!R23</f>
        <v>0</v>
      </c>
      <c r="S23" s="65">
        <f>'5th Cycle Summary-Final'!S23-'5th Cycle Summary-Final2'!S23</f>
        <v>0</v>
      </c>
      <c r="T23" s="65">
        <f>'5th Cycle Summary-Final'!T23-'5th Cycle Summary-Final2'!T23</f>
        <v>0</v>
      </c>
      <c r="U23" s="65">
        <f>'5th Cycle Summary-Final'!U23-'5th Cycle Summary-Final2'!U23</f>
        <v>0</v>
      </c>
      <c r="V23" s="65">
        <f>'5th Cycle Summary-Final'!V23-'5th Cycle Summary-Final2'!V23</f>
        <v>0</v>
      </c>
      <c r="W23" s="65">
        <f>'5th Cycle Summary-Final'!W23-'5th Cycle Summary-Final2'!W23</f>
        <v>0</v>
      </c>
      <c r="X23" s="65">
        <f>'5th Cycle Summary-Final'!X23-'5th Cycle Summary-Final2'!X23</f>
        <v>0</v>
      </c>
      <c r="Y23" s="65">
        <f>'5th Cycle Summary-Final'!Y23-'5th Cycle Summary-Final2'!Y23</f>
        <v>0</v>
      </c>
      <c r="Z23" s="65">
        <f>'5th Cycle Summary-Final'!Z23-'5th Cycle Summary-Final2'!Z23</f>
        <v>0</v>
      </c>
    </row>
    <row r="24" spans="1:26" x14ac:dyDescent="0.2">
      <c r="A24" s="2" t="s">
        <v>46</v>
      </c>
      <c r="B24" s="2" t="s">
        <v>47</v>
      </c>
      <c r="C24" s="10" t="s">
        <v>73</v>
      </c>
      <c r="D24" s="65">
        <f>'5th Cycle Summary-Final'!D24-'5th Cycle Summary-Final2'!D24</f>
        <v>0</v>
      </c>
      <c r="E24" s="65">
        <f>'5th Cycle Summary-Final'!E24-'5th Cycle Summary-Final2'!E24</f>
        <v>0</v>
      </c>
      <c r="F24" s="65">
        <f>'5th Cycle Summary-Final'!F24-'5th Cycle Summary-Final2'!F24</f>
        <v>0</v>
      </c>
      <c r="G24" s="65">
        <f>'5th Cycle Summary-Final'!G24-'5th Cycle Summary-Final2'!G24</f>
        <v>0</v>
      </c>
      <c r="H24" s="65">
        <f>'5th Cycle Summary-Final'!H24-'5th Cycle Summary-Final2'!H24</f>
        <v>0</v>
      </c>
      <c r="I24" s="65">
        <f>'5th Cycle Summary-Final'!I24-'5th Cycle Summary-Final2'!I24</f>
        <v>0</v>
      </c>
      <c r="J24" s="65">
        <f>'5th Cycle Summary-Final'!J24-'5th Cycle Summary-Final2'!J24</f>
        <v>0</v>
      </c>
      <c r="K24" s="65">
        <f>'5th Cycle Summary-Final'!K24-'5th Cycle Summary-Final2'!K24</f>
        <v>0</v>
      </c>
      <c r="L24" s="65">
        <f>'5th Cycle Summary-Final'!L24-'5th Cycle Summary-Final2'!L24</f>
        <v>0</v>
      </c>
      <c r="M24" s="65">
        <f>'5th Cycle Summary-Final'!M24-'5th Cycle Summary-Final2'!M24</f>
        <v>0</v>
      </c>
      <c r="N24" s="65">
        <f>'5th Cycle Summary-Final'!N24-'5th Cycle Summary-Final2'!N24</f>
        <v>0</v>
      </c>
      <c r="O24" s="65">
        <f>'5th Cycle Summary-Final'!O24-'5th Cycle Summary-Final2'!O24</f>
        <v>0</v>
      </c>
      <c r="P24" s="65">
        <f>'5th Cycle Summary-Final'!P24-'5th Cycle Summary-Final2'!P24</f>
        <v>0</v>
      </c>
      <c r="Q24" s="65">
        <f>'5th Cycle Summary-Final'!Q24-'5th Cycle Summary-Final2'!Q24</f>
        <v>0</v>
      </c>
      <c r="R24" s="65">
        <f>'5th Cycle Summary-Final'!R24-'5th Cycle Summary-Final2'!R24</f>
        <v>0</v>
      </c>
      <c r="S24" s="65">
        <f>'5th Cycle Summary-Final'!S24-'5th Cycle Summary-Final2'!S24</f>
        <v>0</v>
      </c>
      <c r="T24" s="65">
        <f>'5th Cycle Summary-Final'!T24-'5th Cycle Summary-Final2'!T24</f>
        <v>0</v>
      </c>
      <c r="U24" s="65">
        <f>'5th Cycle Summary-Final'!U24-'5th Cycle Summary-Final2'!U24</f>
        <v>0</v>
      </c>
      <c r="V24" s="65">
        <f>'5th Cycle Summary-Final'!V24-'5th Cycle Summary-Final2'!V24</f>
        <v>0</v>
      </c>
      <c r="W24" s="65">
        <f>'5th Cycle Summary-Final'!W24-'5th Cycle Summary-Final2'!W24</f>
        <v>0</v>
      </c>
      <c r="X24" s="65">
        <f>'5th Cycle Summary-Final'!X24-'5th Cycle Summary-Final2'!X24</f>
        <v>0</v>
      </c>
      <c r="Y24" s="65">
        <f>'5th Cycle Summary-Final'!Y24-'5th Cycle Summary-Final2'!Y24</f>
        <v>0</v>
      </c>
      <c r="Z24" s="65">
        <f>'5th Cycle Summary-Final'!Z24-'5th Cycle Summary-Final2'!Z24</f>
        <v>0</v>
      </c>
    </row>
    <row r="25" spans="1:26" x14ac:dyDescent="0.2">
      <c r="A25" s="2" t="s">
        <v>46</v>
      </c>
      <c r="B25" s="2" t="s">
        <v>47</v>
      </c>
      <c r="C25" s="10" t="s">
        <v>221</v>
      </c>
      <c r="D25" s="65">
        <f>'5th Cycle Summary-Final'!D25-'5th Cycle Summary-Final2'!D25</f>
        <v>0</v>
      </c>
      <c r="E25" s="65">
        <f>'5th Cycle Summary-Final'!E25-'5th Cycle Summary-Final2'!E25</f>
        <v>0</v>
      </c>
      <c r="F25" s="65">
        <f>'5th Cycle Summary-Final'!F25-'5th Cycle Summary-Final2'!F25</f>
        <v>0</v>
      </c>
      <c r="G25" s="65">
        <f>'5th Cycle Summary-Final'!G25-'5th Cycle Summary-Final2'!G25</f>
        <v>0</v>
      </c>
      <c r="H25" s="65">
        <f>'5th Cycle Summary-Final'!H25-'5th Cycle Summary-Final2'!H25</f>
        <v>0</v>
      </c>
      <c r="I25" s="65">
        <f>'5th Cycle Summary-Final'!I25-'5th Cycle Summary-Final2'!I25</f>
        <v>0</v>
      </c>
      <c r="J25" s="65">
        <f>'5th Cycle Summary-Final'!J25-'5th Cycle Summary-Final2'!J25</f>
        <v>0</v>
      </c>
      <c r="K25" s="65">
        <f>'5th Cycle Summary-Final'!K25-'5th Cycle Summary-Final2'!K25</f>
        <v>0</v>
      </c>
      <c r="L25" s="65">
        <f>'5th Cycle Summary-Final'!L25-'5th Cycle Summary-Final2'!L25</f>
        <v>0</v>
      </c>
      <c r="M25" s="65">
        <f>'5th Cycle Summary-Final'!M25-'5th Cycle Summary-Final2'!M25</f>
        <v>0</v>
      </c>
      <c r="N25" s="65">
        <f>'5th Cycle Summary-Final'!N25-'5th Cycle Summary-Final2'!N25</f>
        <v>0</v>
      </c>
      <c r="O25" s="65">
        <f>'5th Cycle Summary-Final'!O25-'5th Cycle Summary-Final2'!O25</f>
        <v>0</v>
      </c>
      <c r="P25" s="65">
        <f>'5th Cycle Summary-Final'!P25-'5th Cycle Summary-Final2'!P25</f>
        <v>0</v>
      </c>
      <c r="Q25" s="65">
        <f>'5th Cycle Summary-Final'!Q25-'5th Cycle Summary-Final2'!Q25</f>
        <v>0</v>
      </c>
      <c r="R25" s="65">
        <f>'5th Cycle Summary-Final'!R25-'5th Cycle Summary-Final2'!R25</f>
        <v>0</v>
      </c>
      <c r="S25" s="65">
        <f>'5th Cycle Summary-Final'!S25-'5th Cycle Summary-Final2'!S25</f>
        <v>0</v>
      </c>
      <c r="T25" s="65">
        <f>'5th Cycle Summary-Final'!T25-'5th Cycle Summary-Final2'!T25</f>
        <v>0</v>
      </c>
      <c r="U25" s="65">
        <f>'5th Cycle Summary-Final'!U25-'5th Cycle Summary-Final2'!U25</f>
        <v>0</v>
      </c>
      <c r="V25" s="65">
        <f>'5th Cycle Summary-Final'!V25-'5th Cycle Summary-Final2'!V25</f>
        <v>0</v>
      </c>
      <c r="W25" s="65">
        <f>'5th Cycle Summary-Final'!W25-'5th Cycle Summary-Final2'!W25</f>
        <v>0</v>
      </c>
      <c r="X25" s="65">
        <f>'5th Cycle Summary-Final'!X25-'5th Cycle Summary-Final2'!X25</f>
        <v>0</v>
      </c>
      <c r="Y25" s="65">
        <f>'5th Cycle Summary-Final'!Y25-'5th Cycle Summary-Final2'!Y25</f>
        <v>0</v>
      </c>
      <c r="Z25" s="65">
        <f>'5th Cycle Summary-Final'!Z25-'5th Cycle Summary-Final2'!Z25</f>
        <v>0</v>
      </c>
    </row>
    <row r="26" spans="1:26" x14ac:dyDescent="0.2">
      <c r="A26" s="2" t="s">
        <v>46</v>
      </c>
      <c r="B26" s="2" t="s">
        <v>47</v>
      </c>
      <c r="C26" s="10" t="s">
        <v>228</v>
      </c>
      <c r="D26" s="65">
        <f>'5th Cycle Summary-Final'!D26-'5th Cycle Summary-Final2'!D26</f>
        <v>0</v>
      </c>
      <c r="E26" s="65">
        <f>'5th Cycle Summary-Final'!E26-'5th Cycle Summary-Final2'!E26</f>
        <v>0</v>
      </c>
      <c r="F26" s="65">
        <f>'5th Cycle Summary-Final'!F26-'5th Cycle Summary-Final2'!F26</f>
        <v>0</v>
      </c>
      <c r="G26" s="65">
        <f>'5th Cycle Summary-Final'!G26-'5th Cycle Summary-Final2'!G26</f>
        <v>0</v>
      </c>
      <c r="H26" s="65">
        <f>'5th Cycle Summary-Final'!H26-'5th Cycle Summary-Final2'!H26</f>
        <v>0</v>
      </c>
      <c r="I26" s="65">
        <f>'5th Cycle Summary-Final'!I26-'5th Cycle Summary-Final2'!I26</f>
        <v>0</v>
      </c>
      <c r="J26" s="65">
        <f>'5th Cycle Summary-Final'!J26-'5th Cycle Summary-Final2'!J26</f>
        <v>0</v>
      </c>
      <c r="K26" s="65">
        <f>'5th Cycle Summary-Final'!K26-'5th Cycle Summary-Final2'!K26</f>
        <v>0</v>
      </c>
      <c r="L26" s="65">
        <f>'5th Cycle Summary-Final'!L26-'5th Cycle Summary-Final2'!L26</f>
        <v>0</v>
      </c>
      <c r="M26" s="65">
        <f>'5th Cycle Summary-Final'!M26-'5th Cycle Summary-Final2'!M26</f>
        <v>0</v>
      </c>
      <c r="N26" s="65">
        <f>'5th Cycle Summary-Final'!N26-'5th Cycle Summary-Final2'!N26</f>
        <v>0</v>
      </c>
      <c r="O26" s="65">
        <f>'5th Cycle Summary-Final'!O26-'5th Cycle Summary-Final2'!O26</f>
        <v>0</v>
      </c>
      <c r="P26" s="65">
        <f>'5th Cycle Summary-Final'!P26-'5th Cycle Summary-Final2'!P26</f>
        <v>0</v>
      </c>
      <c r="Q26" s="65">
        <f>'5th Cycle Summary-Final'!Q26-'5th Cycle Summary-Final2'!Q26</f>
        <v>0</v>
      </c>
      <c r="R26" s="65">
        <f>'5th Cycle Summary-Final'!R26-'5th Cycle Summary-Final2'!R26</f>
        <v>0</v>
      </c>
      <c r="S26" s="65">
        <f>'5th Cycle Summary-Final'!S26-'5th Cycle Summary-Final2'!S26</f>
        <v>0</v>
      </c>
      <c r="T26" s="65">
        <f>'5th Cycle Summary-Final'!T26-'5th Cycle Summary-Final2'!T26</f>
        <v>0</v>
      </c>
      <c r="U26" s="65">
        <f>'5th Cycle Summary-Final'!U26-'5th Cycle Summary-Final2'!U26</f>
        <v>0</v>
      </c>
      <c r="V26" s="65">
        <f>'5th Cycle Summary-Final'!V26-'5th Cycle Summary-Final2'!V26</f>
        <v>0</v>
      </c>
      <c r="W26" s="65">
        <f>'5th Cycle Summary-Final'!W26-'5th Cycle Summary-Final2'!W26</f>
        <v>0</v>
      </c>
      <c r="X26" s="65">
        <f>'5th Cycle Summary-Final'!X26-'5th Cycle Summary-Final2'!X26</f>
        <v>0</v>
      </c>
      <c r="Y26" s="65">
        <f>'5th Cycle Summary-Final'!Y26-'5th Cycle Summary-Final2'!Y26</f>
        <v>0</v>
      </c>
      <c r="Z26" s="65">
        <f>'5th Cycle Summary-Final'!Z26-'5th Cycle Summary-Final2'!Z26</f>
        <v>0</v>
      </c>
    </row>
    <row r="27" spans="1:26" x14ac:dyDescent="0.2">
      <c r="A27" s="2" t="s">
        <v>1039</v>
      </c>
      <c r="B27" s="2" t="s">
        <v>13</v>
      </c>
      <c r="C27" s="10" t="s">
        <v>1038</v>
      </c>
      <c r="D27" s="65">
        <f>'5th Cycle Summary-Final'!D27-'5th Cycle Summary-Final2'!D27</f>
        <v>0</v>
      </c>
      <c r="E27" s="65">
        <f>'5th Cycle Summary-Final'!E27-'5th Cycle Summary-Final2'!E27</f>
        <v>0</v>
      </c>
      <c r="F27" s="65">
        <f>'5th Cycle Summary-Final'!F27-'5th Cycle Summary-Final2'!F27</f>
        <v>0</v>
      </c>
      <c r="G27" s="65">
        <f>'5th Cycle Summary-Final'!G27-'5th Cycle Summary-Final2'!G27</f>
        <v>0</v>
      </c>
      <c r="H27" s="65">
        <f>'5th Cycle Summary-Final'!H27-'5th Cycle Summary-Final2'!H27</f>
        <v>0</v>
      </c>
      <c r="I27" s="65">
        <f>'5th Cycle Summary-Final'!I27-'5th Cycle Summary-Final2'!I27</f>
        <v>0</v>
      </c>
      <c r="J27" s="65">
        <f>'5th Cycle Summary-Final'!J27-'5th Cycle Summary-Final2'!J27</f>
        <v>0</v>
      </c>
      <c r="K27" s="65">
        <f>'5th Cycle Summary-Final'!K27-'5th Cycle Summary-Final2'!K27</f>
        <v>0</v>
      </c>
      <c r="L27" s="65">
        <f>'5th Cycle Summary-Final'!L27-'5th Cycle Summary-Final2'!L27</f>
        <v>0</v>
      </c>
      <c r="M27" s="65">
        <f>'5th Cycle Summary-Final'!M27-'5th Cycle Summary-Final2'!M27</f>
        <v>0</v>
      </c>
      <c r="N27" s="65">
        <f>'5th Cycle Summary-Final'!N27-'5th Cycle Summary-Final2'!N27</f>
        <v>0</v>
      </c>
      <c r="O27" s="65">
        <f>'5th Cycle Summary-Final'!O27-'5th Cycle Summary-Final2'!O27</f>
        <v>0</v>
      </c>
      <c r="P27" s="65">
        <f>'5th Cycle Summary-Final'!P27-'5th Cycle Summary-Final2'!P27</f>
        <v>0</v>
      </c>
      <c r="Q27" s="65">
        <f>'5th Cycle Summary-Final'!Q27-'5th Cycle Summary-Final2'!Q27</f>
        <v>0</v>
      </c>
      <c r="R27" s="65">
        <f>'5th Cycle Summary-Final'!R27-'5th Cycle Summary-Final2'!R27</f>
        <v>0</v>
      </c>
      <c r="S27" s="65">
        <f>'5th Cycle Summary-Final'!S27-'5th Cycle Summary-Final2'!S27</f>
        <v>0</v>
      </c>
      <c r="T27" s="65">
        <f>'5th Cycle Summary-Final'!T27-'5th Cycle Summary-Final2'!T27</f>
        <v>0</v>
      </c>
      <c r="U27" s="65">
        <f>'5th Cycle Summary-Final'!U27-'5th Cycle Summary-Final2'!U27</f>
        <v>0</v>
      </c>
      <c r="V27" s="65">
        <f>'5th Cycle Summary-Final'!V27-'5th Cycle Summary-Final2'!V27</f>
        <v>0</v>
      </c>
      <c r="W27" s="65">
        <f>'5th Cycle Summary-Final'!W27-'5th Cycle Summary-Final2'!W27</f>
        <v>0</v>
      </c>
      <c r="X27" s="65">
        <f>'5th Cycle Summary-Final'!X27-'5th Cycle Summary-Final2'!X27</f>
        <v>0</v>
      </c>
      <c r="Y27" s="65">
        <f>'5th Cycle Summary-Final'!Y27-'5th Cycle Summary-Final2'!Y27</f>
        <v>0</v>
      </c>
      <c r="Z27" s="65">
        <f>'5th Cycle Summary-Final'!Z27-'5th Cycle Summary-Final2'!Z27</f>
        <v>0</v>
      </c>
    </row>
    <row r="28" spans="1:26" x14ac:dyDescent="0.2">
      <c r="A28" s="2" t="s">
        <v>1011</v>
      </c>
      <c r="B28" s="2" t="s">
        <v>13</v>
      </c>
      <c r="C28" s="10" t="s">
        <v>1010</v>
      </c>
      <c r="D28" s="65">
        <f>'5th Cycle Summary-Final'!D28-'5th Cycle Summary-Final2'!D28</f>
        <v>0</v>
      </c>
      <c r="E28" s="65">
        <f>'5th Cycle Summary-Final'!E28-'5th Cycle Summary-Final2'!E28</f>
        <v>0</v>
      </c>
      <c r="F28" s="65">
        <f>'5th Cycle Summary-Final'!F28-'5th Cycle Summary-Final2'!F28</f>
        <v>0</v>
      </c>
      <c r="G28" s="65">
        <f>'5th Cycle Summary-Final'!G28-'5th Cycle Summary-Final2'!G28</f>
        <v>0</v>
      </c>
      <c r="H28" s="65">
        <f>'5th Cycle Summary-Final'!H28-'5th Cycle Summary-Final2'!H28</f>
        <v>0</v>
      </c>
      <c r="I28" s="65">
        <f>'5th Cycle Summary-Final'!I28-'5th Cycle Summary-Final2'!I28</f>
        <v>0</v>
      </c>
      <c r="J28" s="65">
        <f>'5th Cycle Summary-Final'!J28-'5th Cycle Summary-Final2'!J28</f>
        <v>0</v>
      </c>
      <c r="K28" s="65">
        <f>'5th Cycle Summary-Final'!K28-'5th Cycle Summary-Final2'!K28</f>
        <v>0</v>
      </c>
      <c r="L28" s="65">
        <f>'5th Cycle Summary-Final'!L28-'5th Cycle Summary-Final2'!L28</f>
        <v>0</v>
      </c>
      <c r="M28" s="65">
        <f>'5th Cycle Summary-Final'!M28-'5th Cycle Summary-Final2'!M28</f>
        <v>0</v>
      </c>
      <c r="N28" s="65">
        <f>'5th Cycle Summary-Final'!N28-'5th Cycle Summary-Final2'!N28</f>
        <v>0</v>
      </c>
      <c r="O28" s="65">
        <f>'5th Cycle Summary-Final'!O28-'5th Cycle Summary-Final2'!O28</f>
        <v>0</v>
      </c>
      <c r="P28" s="65">
        <f>'5th Cycle Summary-Final'!P28-'5th Cycle Summary-Final2'!P28</f>
        <v>0</v>
      </c>
      <c r="Q28" s="65">
        <f>'5th Cycle Summary-Final'!Q28-'5th Cycle Summary-Final2'!Q28</f>
        <v>0</v>
      </c>
      <c r="R28" s="65">
        <f>'5th Cycle Summary-Final'!R28-'5th Cycle Summary-Final2'!R28</f>
        <v>0</v>
      </c>
      <c r="S28" s="65">
        <f>'5th Cycle Summary-Final'!S28-'5th Cycle Summary-Final2'!S28</f>
        <v>0</v>
      </c>
      <c r="T28" s="65">
        <f>'5th Cycle Summary-Final'!T28-'5th Cycle Summary-Final2'!T28</f>
        <v>0</v>
      </c>
      <c r="U28" s="65">
        <f>'5th Cycle Summary-Final'!U28-'5th Cycle Summary-Final2'!U28</f>
        <v>0</v>
      </c>
      <c r="V28" s="65">
        <f>'5th Cycle Summary-Final'!V28-'5th Cycle Summary-Final2'!V28</f>
        <v>0</v>
      </c>
      <c r="W28" s="65">
        <f>'5th Cycle Summary-Final'!W28-'5th Cycle Summary-Final2'!W28</f>
        <v>0</v>
      </c>
      <c r="X28" s="65">
        <f>'5th Cycle Summary-Final'!X28-'5th Cycle Summary-Final2'!X28</f>
        <v>0</v>
      </c>
      <c r="Y28" s="65">
        <f>'5th Cycle Summary-Final'!Y28-'5th Cycle Summary-Final2'!Y28</f>
        <v>0</v>
      </c>
      <c r="Z28" s="65">
        <f>'5th Cycle Summary-Final'!Z28-'5th Cycle Summary-Final2'!Z28</f>
        <v>0</v>
      </c>
    </row>
    <row r="29" spans="1:26" x14ac:dyDescent="0.2">
      <c r="A29" s="2" t="s">
        <v>21</v>
      </c>
      <c r="B29" s="2" t="s">
        <v>8</v>
      </c>
      <c r="C29" s="10" t="s">
        <v>20</v>
      </c>
      <c r="D29" s="65">
        <f>'5th Cycle Summary-Final'!D29-'5th Cycle Summary-Final2'!D29</f>
        <v>0</v>
      </c>
      <c r="E29" s="65">
        <f>'5th Cycle Summary-Final'!E29-'5th Cycle Summary-Final2'!E29</f>
        <v>0</v>
      </c>
      <c r="F29" s="65">
        <f>'5th Cycle Summary-Final'!F29-'5th Cycle Summary-Final2'!F29</f>
        <v>0</v>
      </c>
      <c r="G29" s="65">
        <f>'5th Cycle Summary-Final'!G29-'5th Cycle Summary-Final2'!G29</f>
        <v>0</v>
      </c>
      <c r="H29" s="65">
        <f>'5th Cycle Summary-Final'!H29-'5th Cycle Summary-Final2'!H29</f>
        <v>0</v>
      </c>
      <c r="I29" s="65">
        <f>'5th Cycle Summary-Final'!I29-'5th Cycle Summary-Final2'!I29</f>
        <v>0</v>
      </c>
      <c r="J29" s="65">
        <f>'5th Cycle Summary-Final'!J29-'5th Cycle Summary-Final2'!J29</f>
        <v>0</v>
      </c>
      <c r="K29" s="65">
        <f>'5th Cycle Summary-Final'!K29-'5th Cycle Summary-Final2'!K29</f>
        <v>0</v>
      </c>
      <c r="L29" s="65">
        <f>'5th Cycle Summary-Final'!L29-'5th Cycle Summary-Final2'!L29</f>
        <v>0</v>
      </c>
      <c r="M29" s="65">
        <f>'5th Cycle Summary-Final'!M29-'5th Cycle Summary-Final2'!M29</f>
        <v>0</v>
      </c>
      <c r="N29" s="65">
        <f>'5th Cycle Summary-Final'!N29-'5th Cycle Summary-Final2'!N29</f>
        <v>0</v>
      </c>
      <c r="O29" s="65">
        <f>'5th Cycle Summary-Final'!O29-'5th Cycle Summary-Final2'!O29</f>
        <v>0</v>
      </c>
      <c r="P29" s="65">
        <f>'5th Cycle Summary-Final'!P29-'5th Cycle Summary-Final2'!P29</f>
        <v>0</v>
      </c>
      <c r="Q29" s="65">
        <f>'5th Cycle Summary-Final'!Q29-'5th Cycle Summary-Final2'!Q29</f>
        <v>0</v>
      </c>
      <c r="R29" s="65">
        <f>'5th Cycle Summary-Final'!R29-'5th Cycle Summary-Final2'!R29</f>
        <v>0</v>
      </c>
      <c r="S29" s="65">
        <f>'5th Cycle Summary-Final'!S29-'5th Cycle Summary-Final2'!S29</f>
        <v>0</v>
      </c>
      <c r="T29" s="65">
        <f>'5th Cycle Summary-Final'!T29-'5th Cycle Summary-Final2'!T29</f>
        <v>0</v>
      </c>
      <c r="U29" s="65">
        <f>'5th Cycle Summary-Final'!U29-'5th Cycle Summary-Final2'!U29</f>
        <v>0</v>
      </c>
      <c r="V29" s="65">
        <f>'5th Cycle Summary-Final'!V29-'5th Cycle Summary-Final2'!V29</f>
        <v>0</v>
      </c>
      <c r="W29" s="65">
        <f>'5th Cycle Summary-Final'!W29-'5th Cycle Summary-Final2'!W29</f>
        <v>0</v>
      </c>
      <c r="X29" s="65">
        <f>'5th Cycle Summary-Final'!X29-'5th Cycle Summary-Final2'!X29</f>
        <v>0</v>
      </c>
      <c r="Y29" s="65">
        <f>'5th Cycle Summary-Final'!Y29-'5th Cycle Summary-Final2'!Y29</f>
        <v>0</v>
      </c>
      <c r="Z29" s="65">
        <f>'5th Cycle Summary-Final'!Z29-'5th Cycle Summary-Final2'!Z29</f>
        <v>0</v>
      </c>
    </row>
    <row r="30" spans="1:26" x14ac:dyDescent="0.2">
      <c r="A30" s="2" t="s">
        <v>21</v>
      </c>
      <c r="B30" s="2" t="s">
        <v>8</v>
      </c>
      <c r="C30" s="10" t="s">
        <v>52</v>
      </c>
      <c r="D30" s="65">
        <f>'5th Cycle Summary-Final'!D30-'5th Cycle Summary-Final2'!D30</f>
        <v>0</v>
      </c>
      <c r="E30" s="65">
        <f>'5th Cycle Summary-Final'!E30-'5th Cycle Summary-Final2'!E30</f>
        <v>0</v>
      </c>
      <c r="F30" s="65">
        <f>'5th Cycle Summary-Final'!F30-'5th Cycle Summary-Final2'!F30</f>
        <v>0</v>
      </c>
      <c r="G30" s="65">
        <f>'5th Cycle Summary-Final'!G30-'5th Cycle Summary-Final2'!G30</f>
        <v>0</v>
      </c>
      <c r="H30" s="65">
        <f>'5th Cycle Summary-Final'!H30-'5th Cycle Summary-Final2'!H30</f>
        <v>0</v>
      </c>
      <c r="I30" s="65">
        <f>'5th Cycle Summary-Final'!I30-'5th Cycle Summary-Final2'!I30</f>
        <v>0</v>
      </c>
      <c r="J30" s="65">
        <f>'5th Cycle Summary-Final'!J30-'5th Cycle Summary-Final2'!J30</f>
        <v>0</v>
      </c>
      <c r="K30" s="65">
        <f>'5th Cycle Summary-Final'!K30-'5th Cycle Summary-Final2'!K30</f>
        <v>0</v>
      </c>
      <c r="L30" s="65">
        <f>'5th Cycle Summary-Final'!L30-'5th Cycle Summary-Final2'!L30</f>
        <v>0</v>
      </c>
      <c r="M30" s="65">
        <f>'5th Cycle Summary-Final'!M30-'5th Cycle Summary-Final2'!M30</f>
        <v>0</v>
      </c>
      <c r="N30" s="65">
        <f>'5th Cycle Summary-Final'!N30-'5th Cycle Summary-Final2'!N30</f>
        <v>0</v>
      </c>
      <c r="O30" s="65">
        <f>'5th Cycle Summary-Final'!O30-'5th Cycle Summary-Final2'!O30</f>
        <v>0</v>
      </c>
      <c r="P30" s="65">
        <f>'5th Cycle Summary-Final'!P30-'5th Cycle Summary-Final2'!P30</f>
        <v>0</v>
      </c>
      <c r="Q30" s="65">
        <f>'5th Cycle Summary-Final'!Q30-'5th Cycle Summary-Final2'!Q30</f>
        <v>0</v>
      </c>
      <c r="R30" s="65">
        <f>'5th Cycle Summary-Final'!R30-'5th Cycle Summary-Final2'!R30</f>
        <v>0</v>
      </c>
      <c r="S30" s="65">
        <f>'5th Cycle Summary-Final'!S30-'5th Cycle Summary-Final2'!S30</f>
        <v>0</v>
      </c>
      <c r="T30" s="65">
        <f>'5th Cycle Summary-Final'!T30-'5th Cycle Summary-Final2'!T30</f>
        <v>0</v>
      </c>
      <c r="U30" s="65">
        <f>'5th Cycle Summary-Final'!U30-'5th Cycle Summary-Final2'!U30</f>
        <v>0</v>
      </c>
      <c r="V30" s="65">
        <f>'5th Cycle Summary-Final'!V30-'5th Cycle Summary-Final2'!V30</f>
        <v>0</v>
      </c>
      <c r="W30" s="65">
        <f>'5th Cycle Summary-Final'!W30-'5th Cycle Summary-Final2'!W30</f>
        <v>0</v>
      </c>
      <c r="X30" s="65">
        <f>'5th Cycle Summary-Final'!X30-'5th Cycle Summary-Final2'!X30</f>
        <v>0</v>
      </c>
      <c r="Y30" s="65">
        <f>'5th Cycle Summary-Final'!Y30-'5th Cycle Summary-Final2'!Y30</f>
        <v>0</v>
      </c>
      <c r="Z30" s="65">
        <f>'5th Cycle Summary-Final'!Z30-'5th Cycle Summary-Final2'!Z30</f>
        <v>0</v>
      </c>
    </row>
    <row r="31" spans="1:26" x14ac:dyDescent="0.2">
      <c r="A31" s="2" t="s">
        <v>21</v>
      </c>
      <c r="B31" s="2" t="s">
        <v>8</v>
      </c>
      <c r="C31" s="10" t="s">
        <v>79</v>
      </c>
      <c r="D31" s="65">
        <f>'5th Cycle Summary-Final'!D31-'5th Cycle Summary-Final2'!D31</f>
        <v>0</v>
      </c>
      <c r="E31" s="65">
        <f>'5th Cycle Summary-Final'!E31-'5th Cycle Summary-Final2'!E31</f>
        <v>0</v>
      </c>
      <c r="F31" s="65">
        <f>'5th Cycle Summary-Final'!F31-'5th Cycle Summary-Final2'!F31</f>
        <v>0</v>
      </c>
      <c r="G31" s="65">
        <f>'5th Cycle Summary-Final'!G31-'5th Cycle Summary-Final2'!G31</f>
        <v>0</v>
      </c>
      <c r="H31" s="65">
        <f>'5th Cycle Summary-Final'!H31-'5th Cycle Summary-Final2'!H31</f>
        <v>0</v>
      </c>
      <c r="I31" s="65">
        <f>'5th Cycle Summary-Final'!I31-'5th Cycle Summary-Final2'!I31</f>
        <v>0</v>
      </c>
      <c r="J31" s="65">
        <f>'5th Cycle Summary-Final'!J31-'5th Cycle Summary-Final2'!J31</f>
        <v>0</v>
      </c>
      <c r="K31" s="65">
        <f>'5th Cycle Summary-Final'!K31-'5th Cycle Summary-Final2'!K31</f>
        <v>0</v>
      </c>
      <c r="L31" s="65">
        <f>'5th Cycle Summary-Final'!L31-'5th Cycle Summary-Final2'!L31</f>
        <v>0</v>
      </c>
      <c r="M31" s="65">
        <f>'5th Cycle Summary-Final'!M31-'5th Cycle Summary-Final2'!M31</f>
        <v>0</v>
      </c>
      <c r="N31" s="65">
        <f>'5th Cycle Summary-Final'!N31-'5th Cycle Summary-Final2'!N31</f>
        <v>0</v>
      </c>
      <c r="O31" s="65">
        <f>'5th Cycle Summary-Final'!O31-'5th Cycle Summary-Final2'!O31</f>
        <v>0</v>
      </c>
      <c r="P31" s="65">
        <f>'5th Cycle Summary-Final'!P31-'5th Cycle Summary-Final2'!P31</f>
        <v>0</v>
      </c>
      <c r="Q31" s="65">
        <f>'5th Cycle Summary-Final'!Q31-'5th Cycle Summary-Final2'!Q31</f>
        <v>0</v>
      </c>
      <c r="R31" s="65">
        <f>'5th Cycle Summary-Final'!R31-'5th Cycle Summary-Final2'!R31</f>
        <v>0</v>
      </c>
      <c r="S31" s="65">
        <f>'5th Cycle Summary-Final'!S31-'5th Cycle Summary-Final2'!S31</f>
        <v>0</v>
      </c>
      <c r="T31" s="65">
        <f>'5th Cycle Summary-Final'!T31-'5th Cycle Summary-Final2'!T31</f>
        <v>0</v>
      </c>
      <c r="U31" s="65">
        <f>'5th Cycle Summary-Final'!U31-'5th Cycle Summary-Final2'!U31</f>
        <v>0</v>
      </c>
      <c r="V31" s="65">
        <f>'5th Cycle Summary-Final'!V31-'5th Cycle Summary-Final2'!V31</f>
        <v>0</v>
      </c>
      <c r="W31" s="65">
        <f>'5th Cycle Summary-Final'!W31-'5th Cycle Summary-Final2'!W31</f>
        <v>0</v>
      </c>
      <c r="X31" s="65">
        <f>'5th Cycle Summary-Final'!X31-'5th Cycle Summary-Final2'!X31</f>
        <v>0</v>
      </c>
      <c r="Y31" s="65">
        <f>'5th Cycle Summary-Final'!Y31-'5th Cycle Summary-Final2'!Y31</f>
        <v>0</v>
      </c>
      <c r="Z31" s="65">
        <f>'5th Cycle Summary-Final'!Z31-'5th Cycle Summary-Final2'!Z31</f>
        <v>0</v>
      </c>
    </row>
    <row r="32" spans="1:26" x14ac:dyDescent="0.2">
      <c r="A32" s="2" t="s">
        <v>21</v>
      </c>
      <c r="B32" s="2" t="s">
        <v>8</v>
      </c>
      <c r="C32" s="10" t="s">
        <v>88</v>
      </c>
      <c r="D32" s="65">
        <f>'5th Cycle Summary-Final'!D32-'5th Cycle Summary-Final2'!D32</f>
        <v>0</v>
      </c>
      <c r="E32" s="65">
        <f>'5th Cycle Summary-Final'!E32-'5th Cycle Summary-Final2'!E32</f>
        <v>0</v>
      </c>
      <c r="F32" s="65">
        <f>'5th Cycle Summary-Final'!F32-'5th Cycle Summary-Final2'!F32</f>
        <v>0</v>
      </c>
      <c r="G32" s="65">
        <f>'5th Cycle Summary-Final'!G32-'5th Cycle Summary-Final2'!G32</f>
        <v>0</v>
      </c>
      <c r="H32" s="65">
        <f>'5th Cycle Summary-Final'!H32-'5th Cycle Summary-Final2'!H32</f>
        <v>0</v>
      </c>
      <c r="I32" s="65">
        <f>'5th Cycle Summary-Final'!I32-'5th Cycle Summary-Final2'!I32</f>
        <v>0</v>
      </c>
      <c r="J32" s="65">
        <f>'5th Cycle Summary-Final'!J32-'5th Cycle Summary-Final2'!J32</f>
        <v>0</v>
      </c>
      <c r="K32" s="65">
        <f>'5th Cycle Summary-Final'!K32-'5th Cycle Summary-Final2'!K32</f>
        <v>0</v>
      </c>
      <c r="L32" s="65">
        <f>'5th Cycle Summary-Final'!L32-'5th Cycle Summary-Final2'!L32</f>
        <v>0</v>
      </c>
      <c r="M32" s="65">
        <f>'5th Cycle Summary-Final'!M32-'5th Cycle Summary-Final2'!M32</f>
        <v>0</v>
      </c>
      <c r="N32" s="65">
        <f>'5th Cycle Summary-Final'!N32-'5th Cycle Summary-Final2'!N32</f>
        <v>0</v>
      </c>
      <c r="O32" s="65">
        <f>'5th Cycle Summary-Final'!O32-'5th Cycle Summary-Final2'!O32</f>
        <v>0</v>
      </c>
      <c r="P32" s="65">
        <f>'5th Cycle Summary-Final'!P32-'5th Cycle Summary-Final2'!P32</f>
        <v>0</v>
      </c>
      <c r="Q32" s="65">
        <f>'5th Cycle Summary-Final'!Q32-'5th Cycle Summary-Final2'!Q32</f>
        <v>0</v>
      </c>
      <c r="R32" s="65">
        <f>'5th Cycle Summary-Final'!R32-'5th Cycle Summary-Final2'!R32</f>
        <v>0</v>
      </c>
      <c r="S32" s="65">
        <f>'5th Cycle Summary-Final'!S32-'5th Cycle Summary-Final2'!S32</f>
        <v>0</v>
      </c>
      <c r="T32" s="65">
        <f>'5th Cycle Summary-Final'!T32-'5th Cycle Summary-Final2'!T32</f>
        <v>0</v>
      </c>
      <c r="U32" s="65">
        <f>'5th Cycle Summary-Final'!U32-'5th Cycle Summary-Final2'!U32</f>
        <v>0</v>
      </c>
      <c r="V32" s="65">
        <f>'5th Cycle Summary-Final'!V32-'5th Cycle Summary-Final2'!V32</f>
        <v>0</v>
      </c>
      <c r="W32" s="65">
        <f>'5th Cycle Summary-Final'!W32-'5th Cycle Summary-Final2'!W32</f>
        <v>0</v>
      </c>
      <c r="X32" s="65">
        <f>'5th Cycle Summary-Final'!X32-'5th Cycle Summary-Final2'!X32</f>
        <v>0</v>
      </c>
      <c r="Y32" s="65">
        <f>'5th Cycle Summary-Final'!Y32-'5th Cycle Summary-Final2'!Y32</f>
        <v>0</v>
      </c>
      <c r="Z32" s="65">
        <f>'5th Cycle Summary-Final'!Z32-'5th Cycle Summary-Final2'!Z32</f>
        <v>0</v>
      </c>
    </row>
    <row r="33" spans="1:26" x14ac:dyDescent="0.2">
      <c r="A33" s="2" t="s">
        <v>21</v>
      </c>
      <c r="B33" s="2" t="s">
        <v>8</v>
      </c>
      <c r="C33" s="10" t="s">
        <v>89</v>
      </c>
      <c r="D33" s="65">
        <f>'5th Cycle Summary-Final'!D33-'5th Cycle Summary-Final2'!D33</f>
        <v>0</v>
      </c>
      <c r="E33" s="65">
        <f>'5th Cycle Summary-Final'!E33-'5th Cycle Summary-Final2'!E33</f>
        <v>0</v>
      </c>
      <c r="F33" s="65">
        <f>'5th Cycle Summary-Final'!F33-'5th Cycle Summary-Final2'!F33</f>
        <v>0</v>
      </c>
      <c r="G33" s="65">
        <f>'5th Cycle Summary-Final'!G33-'5th Cycle Summary-Final2'!G33</f>
        <v>0</v>
      </c>
      <c r="H33" s="65">
        <f>'5th Cycle Summary-Final'!H33-'5th Cycle Summary-Final2'!H33</f>
        <v>0</v>
      </c>
      <c r="I33" s="65">
        <f>'5th Cycle Summary-Final'!I33-'5th Cycle Summary-Final2'!I33</f>
        <v>0</v>
      </c>
      <c r="J33" s="65">
        <f>'5th Cycle Summary-Final'!J33-'5th Cycle Summary-Final2'!J33</f>
        <v>0</v>
      </c>
      <c r="K33" s="65">
        <f>'5th Cycle Summary-Final'!K33-'5th Cycle Summary-Final2'!K33</f>
        <v>0</v>
      </c>
      <c r="L33" s="65">
        <f>'5th Cycle Summary-Final'!L33-'5th Cycle Summary-Final2'!L33</f>
        <v>0</v>
      </c>
      <c r="M33" s="65">
        <f>'5th Cycle Summary-Final'!M33-'5th Cycle Summary-Final2'!M33</f>
        <v>0</v>
      </c>
      <c r="N33" s="65">
        <f>'5th Cycle Summary-Final'!N33-'5th Cycle Summary-Final2'!N33</f>
        <v>0</v>
      </c>
      <c r="O33" s="65">
        <f>'5th Cycle Summary-Final'!O33-'5th Cycle Summary-Final2'!O33</f>
        <v>0</v>
      </c>
      <c r="P33" s="65">
        <f>'5th Cycle Summary-Final'!P33-'5th Cycle Summary-Final2'!P33</f>
        <v>0</v>
      </c>
      <c r="Q33" s="65">
        <f>'5th Cycle Summary-Final'!Q33-'5th Cycle Summary-Final2'!Q33</f>
        <v>0</v>
      </c>
      <c r="R33" s="65">
        <f>'5th Cycle Summary-Final'!R33-'5th Cycle Summary-Final2'!R33</f>
        <v>0</v>
      </c>
      <c r="S33" s="65">
        <f>'5th Cycle Summary-Final'!S33-'5th Cycle Summary-Final2'!S33</f>
        <v>0</v>
      </c>
      <c r="T33" s="65">
        <f>'5th Cycle Summary-Final'!T33-'5th Cycle Summary-Final2'!T33</f>
        <v>0</v>
      </c>
      <c r="U33" s="65">
        <f>'5th Cycle Summary-Final'!U33-'5th Cycle Summary-Final2'!U33</f>
        <v>0</v>
      </c>
      <c r="V33" s="65">
        <f>'5th Cycle Summary-Final'!V33-'5th Cycle Summary-Final2'!V33</f>
        <v>0</v>
      </c>
      <c r="W33" s="65">
        <f>'5th Cycle Summary-Final'!W33-'5th Cycle Summary-Final2'!W33</f>
        <v>0</v>
      </c>
      <c r="X33" s="65">
        <f>'5th Cycle Summary-Final'!X33-'5th Cycle Summary-Final2'!X33</f>
        <v>0</v>
      </c>
      <c r="Y33" s="65">
        <f>'5th Cycle Summary-Final'!Y33-'5th Cycle Summary-Final2'!Y33</f>
        <v>0</v>
      </c>
      <c r="Z33" s="65">
        <f>'5th Cycle Summary-Final'!Z33-'5th Cycle Summary-Final2'!Z33</f>
        <v>0</v>
      </c>
    </row>
    <row r="34" spans="1:26" x14ac:dyDescent="0.2">
      <c r="A34" s="2" t="s">
        <v>21</v>
      </c>
      <c r="B34" s="2" t="s">
        <v>8</v>
      </c>
      <c r="C34" s="10" t="s">
        <v>1012</v>
      </c>
      <c r="D34" s="65">
        <f>'5th Cycle Summary-Final'!D34-'5th Cycle Summary-Final2'!D34</f>
        <v>0</v>
      </c>
      <c r="E34" s="65">
        <f>'5th Cycle Summary-Final'!E34-'5th Cycle Summary-Final2'!E34</f>
        <v>0</v>
      </c>
      <c r="F34" s="65">
        <f>'5th Cycle Summary-Final'!F34-'5th Cycle Summary-Final2'!F34</f>
        <v>0</v>
      </c>
      <c r="G34" s="65">
        <f>'5th Cycle Summary-Final'!G34-'5th Cycle Summary-Final2'!G34</f>
        <v>0</v>
      </c>
      <c r="H34" s="65">
        <f>'5th Cycle Summary-Final'!H34-'5th Cycle Summary-Final2'!H34</f>
        <v>0</v>
      </c>
      <c r="I34" s="65">
        <f>'5th Cycle Summary-Final'!I34-'5th Cycle Summary-Final2'!I34</f>
        <v>0</v>
      </c>
      <c r="J34" s="65">
        <f>'5th Cycle Summary-Final'!J34-'5th Cycle Summary-Final2'!J34</f>
        <v>0</v>
      </c>
      <c r="K34" s="65">
        <f>'5th Cycle Summary-Final'!K34-'5th Cycle Summary-Final2'!K34</f>
        <v>0</v>
      </c>
      <c r="L34" s="65">
        <f>'5th Cycle Summary-Final'!L34-'5th Cycle Summary-Final2'!L34</f>
        <v>0</v>
      </c>
      <c r="M34" s="65">
        <f>'5th Cycle Summary-Final'!M34-'5th Cycle Summary-Final2'!M34</f>
        <v>0</v>
      </c>
      <c r="N34" s="65">
        <f>'5th Cycle Summary-Final'!N34-'5th Cycle Summary-Final2'!N34</f>
        <v>0</v>
      </c>
      <c r="O34" s="65">
        <f>'5th Cycle Summary-Final'!O34-'5th Cycle Summary-Final2'!O34</f>
        <v>0</v>
      </c>
      <c r="P34" s="65">
        <f>'5th Cycle Summary-Final'!P34-'5th Cycle Summary-Final2'!P34</f>
        <v>0</v>
      </c>
      <c r="Q34" s="65">
        <f>'5th Cycle Summary-Final'!Q34-'5th Cycle Summary-Final2'!Q34</f>
        <v>0</v>
      </c>
      <c r="R34" s="65">
        <f>'5th Cycle Summary-Final'!R34-'5th Cycle Summary-Final2'!R34</f>
        <v>0</v>
      </c>
      <c r="S34" s="65">
        <f>'5th Cycle Summary-Final'!S34-'5th Cycle Summary-Final2'!S34</f>
        <v>0</v>
      </c>
      <c r="T34" s="65">
        <f>'5th Cycle Summary-Final'!T34-'5th Cycle Summary-Final2'!T34</f>
        <v>0</v>
      </c>
      <c r="U34" s="65">
        <f>'5th Cycle Summary-Final'!U34-'5th Cycle Summary-Final2'!U34</f>
        <v>0</v>
      </c>
      <c r="V34" s="65">
        <f>'5th Cycle Summary-Final'!V34-'5th Cycle Summary-Final2'!V34</f>
        <v>0</v>
      </c>
      <c r="W34" s="65">
        <f>'5th Cycle Summary-Final'!W34-'5th Cycle Summary-Final2'!W34</f>
        <v>0</v>
      </c>
      <c r="X34" s="65">
        <f>'5th Cycle Summary-Final'!X34-'5th Cycle Summary-Final2'!X34</f>
        <v>0</v>
      </c>
      <c r="Y34" s="65">
        <f>'5th Cycle Summary-Final'!Y34-'5th Cycle Summary-Final2'!Y34</f>
        <v>0</v>
      </c>
      <c r="Z34" s="65">
        <f>'5th Cycle Summary-Final'!Z34-'5th Cycle Summary-Final2'!Z34</f>
        <v>0</v>
      </c>
    </row>
    <row r="35" spans="1:26" x14ac:dyDescent="0.2">
      <c r="A35" s="2" t="s">
        <v>21</v>
      </c>
      <c r="B35" s="2" t="s">
        <v>8</v>
      </c>
      <c r="C35" s="10" t="s">
        <v>114</v>
      </c>
      <c r="D35" s="65">
        <f>'5th Cycle Summary-Final'!D35-'5th Cycle Summary-Final2'!D35</f>
        <v>0</v>
      </c>
      <c r="E35" s="65">
        <f>'5th Cycle Summary-Final'!E35-'5th Cycle Summary-Final2'!E35</f>
        <v>0</v>
      </c>
      <c r="F35" s="65">
        <f>'5th Cycle Summary-Final'!F35-'5th Cycle Summary-Final2'!F35</f>
        <v>0</v>
      </c>
      <c r="G35" s="65">
        <f>'5th Cycle Summary-Final'!G35-'5th Cycle Summary-Final2'!G35</f>
        <v>0</v>
      </c>
      <c r="H35" s="65">
        <f>'5th Cycle Summary-Final'!H35-'5th Cycle Summary-Final2'!H35</f>
        <v>0</v>
      </c>
      <c r="I35" s="65">
        <f>'5th Cycle Summary-Final'!I35-'5th Cycle Summary-Final2'!I35</f>
        <v>0</v>
      </c>
      <c r="J35" s="65">
        <f>'5th Cycle Summary-Final'!J35-'5th Cycle Summary-Final2'!J35</f>
        <v>0</v>
      </c>
      <c r="K35" s="65">
        <f>'5th Cycle Summary-Final'!K35-'5th Cycle Summary-Final2'!K35</f>
        <v>0</v>
      </c>
      <c r="L35" s="65">
        <f>'5th Cycle Summary-Final'!L35-'5th Cycle Summary-Final2'!L35</f>
        <v>0</v>
      </c>
      <c r="M35" s="65">
        <f>'5th Cycle Summary-Final'!M35-'5th Cycle Summary-Final2'!M35</f>
        <v>0</v>
      </c>
      <c r="N35" s="65">
        <f>'5th Cycle Summary-Final'!N35-'5th Cycle Summary-Final2'!N35</f>
        <v>0</v>
      </c>
      <c r="O35" s="65">
        <f>'5th Cycle Summary-Final'!O35-'5th Cycle Summary-Final2'!O35</f>
        <v>0</v>
      </c>
      <c r="P35" s="65">
        <f>'5th Cycle Summary-Final'!P35-'5th Cycle Summary-Final2'!P35</f>
        <v>0</v>
      </c>
      <c r="Q35" s="65">
        <f>'5th Cycle Summary-Final'!Q35-'5th Cycle Summary-Final2'!Q35</f>
        <v>0</v>
      </c>
      <c r="R35" s="65">
        <f>'5th Cycle Summary-Final'!R35-'5th Cycle Summary-Final2'!R35</f>
        <v>0</v>
      </c>
      <c r="S35" s="65">
        <f>'5th Cycle Summary-Final'!S35-'5th Cycle Summary-Final2'!S35</f>
        <v>0</v>
      </c>
      <c r="T35" s="65">
        <f>'5th Cycle Summary-Final'!T35-'5th Cycle Summary-Final2'!T35</f>
        <v>0</v>
      </c>
      <c r="U35" s="65">
        <f>'5th Cycle Summary-Final'!U35-'5th Cycle Summary-Final2'!U35</f>
        <v>0</v>
      </c>
      <c r="V35" s="65">
        <f>'5th Cycle Summary-Final'!V35-'5th Cycle Summary-Final2'!V35</f>
        <v>0</v>
      </c>
      <c r="W35" s="65">
        <f>'5th Cycle Summary-Final'!W35-'5th Cycle Summary-Final2'!W35</f>
        <v>0</v>
      </c>
      <c r="X35" s="65">
        <f>'5th Cycle Summary-Final'!X35-'5th Cycle Summary-Final2'!X35</f>
        <v>0</v>
      </c>
      <c r="Y35" s="65">
        <f>'5th Cycle Summary-Final'!Y35-'5th Cycle Summary-Final2'!Y35</f>
        <v>0</v>
      </c>
      <c r="Z35" s="65">
        <f>'5th Cycle Summary-Final'!Z35-'5th Cycle Summary-Final2'!Z35</f>
        <v>0</v>
      </c>
    </row>
    <row r="36" spans="1:26" x14ac:dyDescent="0.2">
      <c r="A36" s="2" t="s">
        <v>21</v>
      </c>
      <c r="B36" s="2" t="s">
        <v>8</v>
      </c>
      <c r="C36" s="10" t="s">
        <v>148</v>
      </c>
      <c r="D36" s="65">
        <f>'5th Cycle Summary-Final'!D36-'5th Cycle Summary-Final2'!D36</f>
        <v>0</v>
      </c>
      <c r="E36" s="65">
        <f>'5th Cycle Summary-Final'!E36-'5th Cycle Summary-Final2'!E36</f>
        <v>0</v>
      </c>
      <c r="F36" s="65">
        <f>'5th Cycle Summary-Final'!F36-'5th Cycle Summary-Final2'!F36</f>
        <v>0</v>
      </c>
      <c r="G36" s="65">
        <f>'5th Cycle Summary-Final'!G36-'5th Cycle Summary-Final2'!G36</f>
        <v>0</v>
      </c>
      <c r="H36" s="65">
        <f>'5th Cycle Summary-Final'!H36-'5th Cycle Summary-Final2'!H36</f>
        <v>0</v>
      </c>
      <c r="I36" s="65">
        <f>'5th Cycle Summary-Final'!I36-'5th Cycle Summary-Final2'!I36</f>
        <v>0</v>
      </c>
      <c r="J36" s="65">
        <f>'5th Cycle Summary-Final'!J36-'5th Cycle Summary-Final2'!J36</f>
        <v>0</v>
      </c>
      <c r="K36" s="65">
        <f>'5th Cycle Summary-Final'!K36-'5th Cycle Summary-Final2'!K36</f>
        <v>0</v>
      </c>
      <c r="L36" s="65">
        <f>'5th Cycle Summary-Final'!L36-'5th Cycle Summary-Final2'!L36</f>
        <v>0</v>
      </c>
      <c r="M36" s="65">
        <f>'5th Cycle Summary-Final'!M36-'5th Cycle Summary-Final2'!M36</f>
        <v>0</v>
      </c>
      <c r="N36" s="65">
        <f>'5th Cycle Summary-Final'!N36-'5th Cycle Summary-Final2'!N36</f>
        <v>0</v>
      </c>
      <c r="O36" s="65">
        <f>'5th Cycle Summary-Final'!O36-'5th Cycle Summary-Final2'!O36</f>
        <v>0</v>
      </c>
      <c r="P36" s="65">
        <f>'5th Cycle Summary-Final'!P36-'5th Cycle Summary-Final2'!P36</f>
        <v>0</v>
      </c>
      <c r="Q36" s="65">
        <f>'5th Cycle Summary-Final'!Q36-'5th Cycle Summary-Final2'!Q36</f>
        <v>0</v>
      </c>
      <c r="R36" s="65">
        <f>'5th Cycle Summary-Final'!R36-'5th Cycle Summary-Final2'!R36</f>
        <v>0</v>
      </c>
      <c r="S36" s="65">
        <f>'5th Cycle Summary-Final'!S36-'5th Cycle Summary-Final2'!S36</f>
        <v>0</v>
      </c>
      <c r="T36" s="65">
        <f>'5th Cycle Summary-Final'!T36-'5th Cycle Summary-Final2'!T36</f>
        <v>0</v>
      </c>
      <c r="U36" s="65">
        <f>'5th Cycle Summary-Final'!U36-'5th Cycle Summary-Final2'!U36</f>
        <v>0</v>
      </c>
      <c r="V36" s="65">
        <f>'5th Cycle Summary-Final'!V36-'5th Cycle Summary-Final2'!V36</f>
        <v>0</v>
      </c>
      <c r="W36" s="65">
        <f>'5th Cycle Summary-Final'!W36-'5th Cycle Summary-Final2'!W36</f>
        <v>0</v>
      </c>
      <c r="X36" s="65">
        <f>'5th Cycle Summary-Final'!X36-'5th Cycle Summary-Final2'!X36</f>
        <v>0</v>
      </c>
      <c r="Y36" s="65">
        <f>'5th Cycle Summary-Final'!Y36-'5th Cycle Summary-Final2'!Y36</f>
        <v>0</v>
      </c>
      <c r="Z36" s="65">
        <f>'5th Cycle Summary-Final'!Z36-'5th Cycle Summary-Final2'!Z36</f>
        <v>0</v>
      </c>
    </row>
    <row r="37" spans="1:26" x14ac:dyDescent="0.2">
      <c r="A37" s="2" t="s">
        <v>21</v>
      </c>
      <c r="B37" s="2" t="s">
        <v>8</v>
      </c>
      <c r="C37" s="10" t="s">
        <v>167</v>
      </c>
      <c r="D37" s="65">
        <f>'5th Cycle Summary-Final'!D37-'5th Cycle Summary-Final2'!D37</f>
        <v>0</v>
      </c>
      <c r="E37" s="65">
        <f>'5th Cycle Summary-Final'!E37-'5th Cycle Summary-Final2'!E37</f>
        <v>0</v>
      </c>
      <c r="F37" s="65">
        <f>'5th Cycle Summary-Final'!F37-'5th Cycle Summary-Final2'!F37</f>
        <v>0</v>
      </c>
      <c r="G37" s="65">
        <f>'5th Cycle Summary-Final'!G37-'5th Cycle Summary-Final2'!G37</f>
        <v>0</v>
      </c>
      <c r="H37" s="65">
        <f>'5th Cycle Summary-Final'!H37-'5th Cycle Summary-Final2'!H37</f>
        <v>0</v>
      </c>
      <c r="I37" s="65">
        <f>'5th Cycle Summary-Final'!I37-'5th Cycle Summary-Final2'!I37</f>
        <v>0</v>
      </c>
      <c r="J37" s="65">
        <f>'5th Cycle Summary-Final'!J37-'5th Cycle Summary-Final2'!J37</f>
        <v>0</v>
      </c>
      <c r="K37" s="65">
        <f>'5th Cycle Summary-Final'!K37-'5th Cycle Summary-Final2'!K37</f>
        <v>0</v>
      </c>
      <c r="L37" s="65">
        <f>'5th Cycle Summary-Final'!L37-'5th Cycle Summary-Final2'!L37</f>
        <v>0</v>
      </c>
      <c r="M37" s="65">
        <f>'5th Cycle Summary-Final'!M37-'5th Cycle Summary-Final2'!M37</f>
        <v>0</v>
      </c>
      <c r="N37" s="65">
        <f>'5th Cycle Summary-Final'!N37-'5th Cycle Summary-Final2'!N37</f>
        <v>0</v>
      </c>
      <c r="O37" s="65">
        <f>'5th Cycle Summary-Final'!O37-'5th Cycle Summary-Final2'!O37</f>
        <v>0</v>
      </c>
      <c r="P37" s="65">
        <f>'5th Cycle Summary-Final'!P37-'5th Cycle Summary-Final2'!P37</f>
        <v>0</v>
      </c>
      <c r="Q37" s="65">
        <f>'5th Cycle Summary-Final'!Q37-'5th Cycle Summary-Final2'!Q37</f>
        <v>0</v>
      </c>
      <c r="R37" s="65">
        <f>'5th Cycle Summary-Final'!R37-'5th Cycle Summary-Final2'!R37</f>
        <v>0</v>
      </c>
      <c r="S37" s="65">
        <f>'5th Cycle Summary-Final'!S37-'5th Cycle Summary-Final2'!S37</f>
        <v>0</v>
      </c>
      <c r="T37" s="65">
        <f>'5th Cycle Summary-Final'!T37-'5th Cycle Summary-Final2'!T37</f>
        <v>0</v>
      </c>
      <c r="U37" s="65">
        <f>'5th Cycle Summary-Final'!U37-'5th Cycle Summary-Final2'!U37</f>
        <v>0</v>
      </c>
      <c r="V37" s="65">
        <f>'5th Cycle Summary-Final'!V37-'5th Cycle Summary-Final2'!V37</f>
        <v>0</v>
      </c>
      <c r="W37" s="65">
        <f>'5th Cycle Summary-Final'!W37-'5th Cycle Summary-Final2'!W37</f>
        <v>0</v>
      </c>
      <c r="X37" s="65">
        <f>'5th Cycle Summary-Final'!X37-'5th Cycle Summary-Final2'!X37</f>
        <v>0</v>
      </c>
      <c r="Y37" s="65">
        <f>'5th Cycle Summary-Final'!Y37-'5th Cycle Summary-Final2'!Y37</f>
        <v>0</v>
      </c>
      <c r="Z37" s="65">
        <f>'5th Cycle Summary-Final'!Z37-'5th Cycle Summary-Final2'!Z37</f>
        <v>0</v>
      </c>
    </row>
    <row r="38" spans="1:26" x14ac:dyDescent="0.2">
      <c r="A38" s="2" t="s">
        <v>21</v>
      </c>
      <c r="B38" s="2" t="s">
        <v>8</v>
      </c>
      <c r="C38" s="10" t="s">
        <v>1019</v>
      </c>
      <c r="D38" s="65">
        <f>'5th Cycle Summary-Final'!D38-'5th Cycle Summary-Final2'!D38</f>
        <v>0</v>
      </c>
      <c r="E38" s="65">
        <f>'5th Cycle Summary-Final'!E38-'5th Cycle Summary-Final2'!E38</f>
        <v>0</v>
      </c>
      <c r="F38" s="65">
        <f>'5th Cycle Summary-Final'!F38-'5th Cycle Summary-Final2'!F38</f>
        <v>0</v>
      </c>
      <c r="G38" s="65">
        <f>'5th Cycle Summary-Final'!G38-'5th Cycle Summary-Final2'!G38</f>
        <v>0</v>
      </c>
      <c r="H38" s="65">
        <f>'5th Cycle Summary-Final'!H38-'5th Cycle Summary-Final2'!H38</f>
        <v>0</v>
      </c>
      <c r="I38" s="65">
        <f>'5th Cycle Summary-Final'!I38-'5th Cycle Summary-Final2'!I38</f>
        <v>0</v>
      </c>
      <c r="J38" s="65">
        <f>'5th Cycle Summary-Final'!J38-'5th Cycle Summary-Final2'!J38</f>
        <v>0</v>
      </c>
      <c r="K38" s="65">
        <f>'5th Cycle Summary-Final'!K38-'5th Cycle Summary-Final2'!K38</f>
        <v>0</v>
      </c>
      <c r="L38" s="65">
        <f>'5th Cycle Summary-Final'!L38-'5th Cycle Summary-Final2'!L38</f>
        <v>0</v>
      </c>
      <c r="M38" s="65">
        <f>'5th Cycle Summary-Final'!M38-'5th Cycle Summary-Final2'!M38</f>
        <v>0</v>
      </c>
      <c r="N38" s="65">
        <f>'5th Cycle Summary-Final'!N38-'5th Cycle Summary-Final2'!N38</f>
        <v>0</v>
      </c>
      <c r="O38" s="65">
        <f>'5th Cycle Summary-Final'!O38-'5th Cycle Summary-Final2'!O38</f>
        <v>0</v>
      </c>
      <c r="P38" s="65">
        <f>'5th Cycle Summary-Final'!P38-'5th Cycle Summary-Final2'!P38</f>
        <v>0</v>
      </c>
      <c r="Q38" s="65">
        <f>'5th Cycle Summary-Final'!Q38-'5th Cycle Summary-Final2'!Q38</f>
        <v>0</v>
      </c>
      <c r="R38" s="65">
        <f>'5th Cycle Summary-Final'!R38-'5th Cycle Summary-Final2'!R38</f>
        <v>0</v>
      </c>
      <c r="S38" s="65">
        <f>'5th Cycle Summary-Final'!S38-'5th Cycle Summary-Final2'!S38</f>
        <v>0</v>
      </c>
      <c r="T38" s="65">
        <f>'5th Cycle Summary-Final'!T38-'5th Cycle Summary-Final2'!T38</f>
        <v>0</v>
      </c>
      <c r="U38" s="65">
        <f>'5th Cycle Summary-Final'!U38-'5th Cycle Summary-Final2'!U38</f>
        <v>0</v>
      </c>
      <c r="V38" s="65">
        <f>'5th Cycle Summary-Final'!V38-'5th Cycle Summary-Final2'!V38</f>
        <v>0</v>
      </c>
      <c r="W38" s="65">
        <f>'5th Cycle Summary-Final'!W38-'5th Cycle Summary-Final2'!W38</f>
        <v>0</v>
      </c>
      <c r="X38" s="65">
        <f>'5th Cycle Summary-Final'!X38-'5th Cycle Summary-Final2'!X38</f>
        <v>0</v>
      </c>
      <c r="Y38" s="65">
        <f>'5th Cycle Summary-Final'!Y38-'5th Cycle Summary-Final2'!Y38</f>
        <v>0</v>
      </c>
      <c r="Z38" s="65">
        <f>'5th Cycle Summary-Final'!Z38-'5th Cycle Summary-Final2'!Z38</f>
        <v>0</v>
      </c>
    </row>
    <row r="39" spans="1:26" x14ac:dyDescent="0.2">
      <c r="A39" s="2" t="s">
        <v>21</v>
      </c>
      <c r="B39" s="2" t="s">
        <v>8</v>
      </c>
      <c r="C39" s="10" t="s">
        <v>202</v>
      </c>
      <c r="D39" s="65">
        <f>'5th Cycle Summary-Final'!D39-'5th Cycle Summary-Final2'!D39</f>
        <v>0</v>
      </c>
      <c r="E39" s="65">
        <f>'5th Cycle Summary-Final'!E39-'5th Cycle Summary-Final2'!E39</f>
        <v>0</v>
      </c>
      <c r="F39" s="65">
        <f>'5th Cycle Summary-Final'!F39-'5th Cycle Summary-Final2'!F39</f>
        <v>0</v>
      </c>
      <c r="G39" s="65">
        <f>'5th Cycle Summary-Final'!G39-'5th Cycle Summary-Final2'!G39</f>
        <v>0</v>
      </c>
      <c r="H39" s="65">
        <f>'5th Cycle Summary-Final'!H39-'5th Cycle Summary-Final2'!H39</f>
        <v>0</v>
      </c>
      <c r="I39" s="65">
        <f>'5th Cycle Summary-Final'!I39-'5th Cycle Summary-Final2'!I39</f>
        <v>0</v>
      </c>
      <c r="J39" s="65">
        <f>'5th Cycle Summary-Final'!J39-'5th Cycle Summary-Final2'!J39</f>
        <v>0</v>
      </c>
      <c r="K39" s="65">
        <f>'5th Cycle Summary-Final'!K39-'5th Cycle Summary-Final2'!K39</f>
        <v>0</v>
      </c>
      <c r="L39" s="65">
        <f>'5th Cycle Summary-Final'!L39-'5th Cycle Summary-Final2'!L39</f>
        <v>0</v>
      </c>
      <c r="M39" s="65">
        <f>'5th Cycle Summary-Final'!M39-'5th Cycle Summary-Final2'!M39</f>
        <v>0</v>
      </c>
      <c r="N39" s="65">
        <f>'5th Cycle Summary-Final'!N39-'5th Cycle Summary-Final2'!N39</f>
        <v>0</v>
      </c>
      <c r="O39" s="65">
        <f>'5th Cycle Summary-Final'!O39-'5th Cycle Summary-Final2'!O39</f>
        <v>0</v>
      </c>
      <c r="P39" s="65">
        <f>'5th Cycle Summary-Final'!P39-'5th Cycle Summary-Final2'!P39</f>
        <v>0</v>
      </c>
      <c r="Q39" s="65">
        <f>'5th Cycle Summary-Final'!Q39-'5th Cycle Summary-Final2'!Q39</f>
        <v>0</v>
      </c>
      <c r="R39" s="65">
        <f>'5th Cycle Summary-Final'!R39-'5th Cycle Summary-Final2'!R39</f>
        <v>0</v>
      </c>
      <c r="S39" s="65">
        <f>'5th Cycle Summary-Final'!S39-'5th Cycle Summary-Final2'!S39</f>
        <v>0</v>
      </c>
      <c r="T39" s="65">
        <f>'5th Cycle Summary-Final'!T39-'5th Cycle Summary-Final2'!T39</f>
        <v>0</v>
      </c>
      <c r="U39" s="65">
        <f>'5th Cycle Summary-Final'!U39-'5th Cycle Summary-Final2'!U39</f>
        <v>0</v>
      </c>
      <c r="V39" s="65">
        <f>'5th Cycle Summary-Final'!V39-'5th Cycle Summary-Final2'!V39</f>
        <v>0</v>
      </c>
      <c r="W39" s="65">
        <f>'5th Cycle Summary-Final'!W39-'5th Cycle Summary-Final2'!W39</f>
        <v>0</v>
      </c>
      <c r="X39" s="65">
        <f>'5th Cycle Summary-Final'!X39-'5th Cycle Summary-Final2'!X39</f>
        <v>0</v>
      </c>
      <c r="Y39" s="65">
        <f>'5th Cycle Summary-Final'!Y39-'5th Cycle Summary-Final2'!Y39</f>
        <v>0</v>
      </c>
      <c r="Z39" s="65">
        <f>'5th Cycle Summary-Final'!Z39-'5th Cycle Summary-Final2'!Z39</f>
        <v>0</v>
      </c>
    </row>
    <row r="40" spans="1:26" x14ac:dyDescent="0.2">
      <c r="A40" s="2" t="s">
        <v>21</v>
      </c>
      <c r="B40" s="2" t="s">
        <v>8</v>
      </c>
      <c r="C40" s="10" t="s">
        <v>214</v>
      </c>
      <c r="D40" s="65">
        <f>'5th Cycle Summary-Final'!D40-'5th Cycle Summary-Final2'!D40</f>
        <v>0</v>
      </c>
      <c r="E40" s="65">
        <f>'5th Cycle Summary-Final'!E40-'5th Cycle Summary-Final2'!E40</f>
        <v>0</v>
      </c>
      <c r="F40" s="65">
        <f>'5th Cycle Summary-Final'!F40-'5th Cycle Summary-Final2'!F40</f>
        <v>0</v>
      </c>
      <c r="G40" s="65">
        <f>'5th Cycle Summary-Final'!G40-'5th Cycle Summary-Final2'!G40</f>
        <v>0</v>
      </c>
      <c r="H40" s="65">
        <f>'5th Cycle Summary-Final'!H40-'5th Cycle Summary-Final2'!H40</f>
        <v>0</v>
      </c>
      <c r="I40" s="65">
        <f>'5th Cycle Summary-Final'!I40-'5th Cycle Summary-Final2'!I40</f>
        <v>0</v>
      </c>
      <c r="J40" s="65">
        <f>'5th Cycle Summary-Final'!J40-'5th Cycle Summary-Final2'!J40</f>
        <v>0</v>
      </c>
      <c r="K40" s="65">
        <f>'5th Cycle Summary-Final'!K40-'5th Cycle Summary-Final2'!K40</f>
        <v>0</v>
      </c>
      <c r="L40" s="65">
        <f>'5th Cycle Summary-Final'!L40-'5th Cycle Summary-Final2'!L40</f>
        <v>0</v>
      </c>
      <c r="M40" s="65">
        <f>'5th Cycle Summary-Final'!M40-'5th Cycle Summary-Final2'!M40</f>
        <v>0</v>
      </c>
      <c r="N40" s="65">
        <f>'5th Cycle Summary-Final'!N40-'5th Cycle Summary-Final2'!N40</f>
        <v>0</v>
      </c>
      <c r="O40" s="65">
        <f>'5th Cycle Summary-Final'!O40-'5th Cycle Summary-Final2'!O40</f>
        <v>0</v>
      </c>
      <c r="P40" s="65">
        <f>'5th Cycle Summary-Final'!P40-'5th Cycle Summary-Final2'!P40</f>
        <v>0</v>
      </c>
      <c r="Q40" s="65">
        <f>'5th Cycle Summary-Final'!Q40-'5th Cycle Summary-Final2'!Q40</f>
        <v>0</v>
      </c>
      <c r="R40" s="65">
        <f>'5th Cycle Summary-Final'!R40-'5th Cycle Summary-Final2'!R40</f>
        <v>0</v>
      </c>
      <c r="S40" s="65">
        <f>'5th Cycle Summary-Final'!S40-'5th Cycle Summary-Final2'!S40</f>
        <v>0</v>
      </c>
      <c r="T40" s="65">
        <f>'5th Cycle Summary-Final'!T40-'5th Cycle Summary-Final2'!T40</f>
        <v>0</v>
      </c>
      <c r="U40" s="65">
        <f>'5th Cycle Summary-Final'!U40-'5th Cycle Summary-Final2'!U40</f>
        <v>0</v>
      </c>
      <c r="V40" s="65">
        <f>'5th Cycle Summary-Final'!V40-'5th Cycle Summary-Final2'!V40</f>
        <v>0</v>
      </c>
      <c r="W40" s="65">
        <f>'5th Cycle Summary-Final'!W40-'5th Cycle Summary-Final2'!W40</f>
        <v>0</v>
      </c>
      <c r="X40" s="65">
        <f>'5th Cycle Summary-Final'!X40-'5th Cycle Summary-Final2'!X40</f>
        <v>0</v>
      </c>
      <c r="Y40" s="65">
        <f>'5th Cycle Summary-Final'!Y40-'5th Cycle Summary-Final2'!Y40</f>
        <v>0</v>
      </c>
      <c r="Z40" s="65">
        <f>'5th Cycle Summary-Final'!Z40-'5th Cycle Summary-Final2'!Z40</f>
        <v>0</v>
      </c>
    </row>
    <row r="41" spans="1:26" x14ac:dyDescent="0.2">
      <c r="A41" s="2" t="s">
        <v>21</v>
      </c>
      <c r="B41" s="2" t="s">
        <v>8</v>
      </c>
      <c r="C41" s="10" t="s">
        <v>219</v>
      </c>
      <c r="D41" s="65">
        <f>'5th Cycle Summary-Final'!D41-'5th Cycle Summary-Final2'!D41</f>
        <v>0</v>
      </c>
      <c r="E41" s="65">
        <f>'5th Cycle Summary-Final'!E41-'5th Cycle Summary-Final2'!E41</f>
        <v>0</v>
      </c>
      <c r="F41" s="65">
        <f>'5th Cycle Summary-Final'!F41-'5th Cycle Summary-Final2'!F41</f>
        <v>0</v>
      </c>
      <c r="G41" s="65">
        <f>'5th Cycle Summary-Final'!G41-'5th Cycle Summary-Final2'!G41</f>
        <v>0</v>
      </c>
      <c r="H41" s="65">
        <f>'5th Cycle Summary-Final'!H41-'5th Cycle Summary-Final2'!H41</f>
        <v>0</v>
      </c>
      <c r="I41" s="65">
        <f>'5th Cycle Summary-Final'!I41-'5th Cycle Summary-Final2'!I41</f>
        <v>0</v>
      </c>
      <c r="J41" s="65">
        <f>'5th Cycle Summary-Final'!J41-'5th Cycle Summary-Final2'!J41</f>
        <v>0</v>
      </c>
      <c r="K41" s="65">
        <f>'5th Cycle Summary-Final'!K41-'5th Cycle Summary-Final2'!K41</f>
        <v>0</v>
      </c>
      <c r="L41" s="65">
        <f>'5th Cycle Summary-Final'!L41-'5th Cycle Summary-Final2'!L41</f>
        <v>0</v>
      </c>
      <c r="M41" s="65">
        <f>'5th Cycle Summary-Final'!M41-'5th Cycle Summary-Final2'!M41</f>
        <v>0</v>
      </c>
      <c r="N41" s="65">
        <f>'5th Cycle Summary-Final'!N41-'5th Cycle Summary-Final2'!N41</f>
        <v>0</v>
      </c>
      <c r="O41" s="65">
        <f>'5th Cycle Summary-Final'!O41-'5th Cycle Summary-Final2'!O41</f>
        <v>0</v>
      </c>
      <c r="P41" s="65">
        <f>'5th Cycle Summary-Final'!P41-'5th Cycle Summary-Final2'!P41</f>
        <v>0</v>
      </c>
      <c r="Q41" s="65">
        <f>'5th Cycle Summary-Final'!Q41-'5th Cycle Summary-Final2'!Q41</f>
        <v>0</v>
      </c>
      <c r="R41" s="65">
        <f>'5th Cycle Summary-Final'!R41-'5th Cycle Summary-Final2'!R41</f>
        <v>0</v>
      </c>
      <c r="S41" s="65">
        <f>'5th Cycle Summary-Final'!S41-'5th Cycle Summary-Final2'!S41</f>
        <v>0</v>
      </c>
      <c r="T41" s="65">
        <f>'5th Cycle Summary-Final'!T41-'5th Cycle Summary-Final2'!T41</f>
        <v>0</v>
      </c>
      <c r="U41" s="65">
        <f>'5th Cycle Summary-Final'!U41-'5th Cycle Summary-Final2'!U41</f>
        <v>0</v>
      </c>
      <c r="V41" s="65">
        <f>'5th Cycle Summary-Final'!V41-'5th Cycle Summary-Final2'!V41</f>
        <v>0</v>
      </c>
      <c r="W41" s="65">
        <f>'5th Cycle Summary-Final'!W41-'5th Cycle Summary-Final2'!W41</f>
        <v>0</v>
      </c>
      <c r="X41" s="65">
        <f>'5th Cycle Summary-Final'!X41-'5th Cycle Summary-Final2'!X41</f>
        <v>0</v>
      </c>
      <c r="Y41" s="65">
        <f>'5th Cycle Summary-Final'!Y41-'5th Cycle Summary-Final2'!Y41</f>
        <v>0</v>
      </c>
      <c r="Z41" s="65">
        <f>'5th Cycle Summary-Final'!Z41-'5th Cycle Summary-Final2'!Z41</f>
        <v>0</v>
      </c>
    </row>
    <row r="42" spans="1:26" x14ac:dyDescent="0.2">
      <c r="A42" s="2" t="s">
        <v>21</v>
      </c>
      <c r="B42" s="2" t="s">
        <v>8</v>
      </c>
      <c r="C42" s="10" t="s">
        <v>235</v>
      </c>
      <c r="D42" s="65">
        <f>'5th Cycle Summary-Final'!D42-'5th Cycle Summary-Final2'!D42</f>
        <v>0</v>
      </c>
      <c r="E42" s="65">
        <f>'5th Cycle Summary-Final'!E42-'5th Cycle Summary-Final2'!E42</f>
        <v>0</v>
      </c>
      <c r="F42" s="65">
        <f>'5th Cycle Summary-Final'!F42-'5th Cycle Summary-Final2'!F42</f>
        <v>0</v>
      </c>
      <c r="G42" s="65">
        <f>'5th Cycle Summary-Final'!G42-'5th Cycle Summary-Final2'!G42</f>
        <v>0</v>
      </c>
      <c r="H42" s="65">
        <f>'5th Cycle Summary-Final'!H42-'5th Cycle Summary-Final2'!H42</f>
        <v>0</v>
      </c>
      <c r="I42" s="65">
        <f>'5th Cycle Summary-Final'!I42-'5th Cycle Summary-Final2'!I42</f>
        <v>0</v>
      </c>
      <c r="J42" s="65">
        <f>'5th Cycle Summary-Final'!J42-'5th Cycle Summary-Final2'!J42</f>
        <v>0</v>
      </c>
      <c r="K42" s="65">
        <f>'5th Cycle Summary-Final'!K42-'5th Cycle Summary-Final2'!K42</f>
        <v>0</v>
      </c>
      <c r="L42" s="65">
        <f>'5th Cycle Summary-Final'!L42-'5th Cycle Summary-Final2'!L42</f>
        <v>0</v>
      </c>
      <c r="M42" s="65">
        <f>'5th Cycle Summary-Final'!M42-'5th Cycle Summary-Final2'!M42</f>
        <v>0</v>
      </c>
      <c r="N42" s="65">
        <f>'5th Cycle Summary-Final'!N42-'5th Cycle Summary-Final2'!N42</f>
        <v>0</v>
      </c>
      <c r="O42" s="65">
        <f>'5th Cycle Summary-Final'!O42-'5th Cycle Summary-Final2'!O42</f>
        <v>0</v>
      </c>
      <c r="P42" s="65">
        <f>'5th Cycle Summary-Final'!P42-'5th Cycle Summary-Final2'!P42</f>
        <v>0</v>
      </c>
      <c r="Q42" s="65">
        <f>'5th Cycle Summary-Final'!Q42-'5th Cycle Summary-Final2'!Q42</f>
        <v>0</v>
      </c>
      <c r="R42" s="65">
        <f>'5th Cycle Summary-Final'!R42-'5th Cycle Summary-Final2'!R42</f>
        <v>0</v>
      </c>
      <c r="S42" s="65">
        <f>'5th Cycle Summary-Final'!S42-'5th Cycle Summary-Final2'!S42</f>
        <v>0</v>
      </c>
      <c r="T42" s="65">
        <f>'5th Cycle Summary-Final'!T42-'5th Cycle Summary-Final2'!T42</f>
        <v>0</v>
      </c>
      <c r="U42" s="65">
        <f>'5th Cycle Summary-Final'!U42-'5th Cycle Summary-Final2'!U42</f>
        <v>0</v>
      </c>
      <c r="V42" s="65">
        <f>'5th Cycle Summary-Final'!V42-'5th Cycle Summary-Final2'!V42</f>
        <v>0</v>
      </c>
      <c r="W42" s="65">
        <f>'5th Cycle Summary-Final'!W42-'5th Cycle Summary-Final2'!W42</f>
        <v>0</v>
      </c>
      <c r="X42" s="65">
        <f>'5th Cycle Summary-Final'!X42-'5th Cycle Summary-Final2'!X42</f>
        <v>0</v>
      </c>
      <c r="Y42" s="65">
        <f>'5th Cycle Summary-Final'!Y42-'5th Cycle Summary-Final2'!Y42</f>
        <v>0</v>
      </c>
      <c r="Z42" s="65">
        <f>'5th Cycle Summary-Final'!Z42-'5th Cycle Summary-Final2'!Z42</f>
        <v>0</v>
      </c>
    </row>
    <row r="43" spans="1:26" x14ac:dyDescent="0.2">
      <c r="A43" s="2" t="s">
        <v>21</v>
      </c>
      <c r="B43" s="2" t="s">
        <v>8</v>
      </c>
      <c r="C43" s="10" t="s">
        <v>236</v>
      </c>
      <c r="D43" s="65">
        <f>'5th Cycle Summary-Final'!D43-'5th Cycle Summary-Final2'!D43</f>
        <v>0</v>
      </c>
      <c r="E43" s="65">
        <f>'5th Cycle Summary-Final'!E43-'5th Cycle Summary-Final2'!E43</f>
        <v>0</v>
      </c>
      <c r="F43" s="65">
        <f>'5th Cycle Summary-Final'!F43-'5th Cycle Summary-Final2'!F43</f>
        <v>0</v>
      </c>
      <c r="G43" s="65">
        <f>'5th Cycle Summary-Final'!G43-'5th Cycle Summary-Final2'!G43</f>
        <v>0</v>
      </c>
      <c r="H43" s="65">
        <f>'5th Cycle Summary-Final'!H43-'5th Cycle Summary-Final2'!H43</f>
        <v>0</v>
      </c>
      <c r="I43" s="65">
        <f>'5th Cycle Summary-Final'!I43-'5th Cycle Summary-Final2'!I43</f>
        <v>0</v>
      </c>
      <c r="J43" s="65">
        <f>'5th Cycle Summary-Final'!J43-'5th Cycle Summary-Final2'!J43</f>
        <v>0</v>
      </c>
      <c r="K43" s="65">
        <f>'5th Cycle Summary-Final'!K43-'5th Cycle Summary-Final2'!K43</f>
        <v>0</v>
      </c>
      <c r="L43" s="65">
        <f>'5th Cycle Summary-Final'!L43-'5th Cycle Summary-Final2'!L43</f>
        <v>0</v>
      </c>
      <c r="M43" s="65">
        <f>'5th Cycle Summary-Final'!M43-'5th Cycle Summary-Final2'!M43</f>
        <v>0</v>
      </c>
      <c r="N43" s="65">
        <f>'5th Cycle Summary-Final'!N43-'5th Cycle Summary-Final2'!N43</f>
        <v>0</v>
      </c>
      <c r="O43" s="65">
        <f>'5th Cycle Summary-Final'!O43-'5th Cycle Summary-Final2'!O43</f>
        <v>0</v>
      </c>
      <c r="P43" s="65">
        <f>'5th Cycle Summary-Final'!P43-'5th Cycle Summary-Final2'!P43</f>
        <v>0</v>
      </c>
      <c r="Q43" s="65">
        <f>'5th Cycle Summary-Final'!Q43-'5th Cycle Summary-Final2'!Q43</f>
        <v>0</v>
      </c>
      <c r="R43" s="65">
        <f>'5th Cycle Summary-Final'!R43-'5th Cycle Summary-Final2'!R43</f>
        <v>0</v>
      </c>
      <c r="S43" s="65">
        <f>'5th Cycle Summary-Final'!S43-'5th Cycle Summary-Final2'!S43</f>
        <v>0</v>
      </c>
      <c r="T43" s="65">
        <f>'5th Cycle Summary-Final'!T43-'5th Cycle Summary-Final2'!T43</f>
        <v>0</v>
      </c>
      <c r="U43" s="65">
        <f>'5th Cycle Summary-Final'!U43-'5th Cycle Summary-Final2'!U43</f>
        <v>0</v>
      </c>
      <c r="V43" s="65">
        <f>'5th Cycle Summary-Final'!V43-'5th Cycle Summary-Final2'!V43</f>
        <v>0</v>
      </c>
      <c r="W43" s="65">
        <f>'5th Cycle Summary-Final'!W43-'5th Cycle Summary-Final2'!W43</f>
        <v>0</v>
      </c>
      <c r="X43" s="65">
        <f>'5th Cycle Summary-Final'!X43-'5th Cycle Summary-Final2'!X43</f>
        <v>0</v>
      </c>
      <c r="Y43" s="65">
        <f>'5th Cycle Summary-Final'!Y43-'5th Cycle Summary-Final2'!Y43</f>
        <v>0</v>
      </c>
      <c r="Z43" s="65">
        <f>'5th Cycle Summary-Final'!Z43-'5th Cycle Summary-Final2'!Z43</f>
        <v>0</v>
      </c>
    </row>
    <row r="44" spans="1:26" x14ac:dyDescent="0.2">
      <c r="A44" s="2" t="s">
        <v>21</v>
      </c>
      <c r="B44" s="2" t="s">
        <v>8</v>
      </c>
      <c r="C44" s="10" t="s">
        <v>239</v>
      </c>
      <c r="D44" s="65">
        <f>'5th Cycle Summary-Final'!D44-'5th Cycle Summary-Final2'!D44</f>
        <v>0</v>
      </c>
      <c r="E44" s="65">
        <f>'5th Cycle Summary-Final'!E44-'5th Cycle Summary-Final2'!E44</f>
        <v>0</v>
      </c>
      <c r="F44" s="65">
        <f>'5th Cycle Summary-Final'!F44-'5th Cycle Summary-Final2'!F44</f>
        <v>0</v>
      </c>
      <c r="G44" s="65">
        <f>'5th Cycle Summary-Final'!G44-'5th Cycle Summary-Final2'!G44</f>
        <v>0</v>
      </c>
      <c r="H44" s="65">
        <f>'5th Cycle Summary-Final'!H44-'5th Cycle Summary-Final2'!H44</f>
        <v>0</v>
      </c>
      <c r="I44" s="65">
        <f>'5th Cycle Summary-Final'!I44-'5th Cycle Summary-Final2'!I44</f>
        <v>0</v>
      </c>
      <c r="J44" s="65">
        <f>'5th Cycle Summary-Final'!J44-'5th Cycle Summary-Final2'!J44</f>
        <v>0</v>
      </c>
      <c r="K44" s="65">
        <f>'5th Cycle Summary-Final'!K44-'5th Cycle Summary-Final2'!K44</f>
        <v>0</v>
      </c>
      <c r="L44" s="65">
        <f>'5th Cycle Summary-Final'!L44-'5th Cycle Summary-Final2'!L44</f>
        <v>0</v>
      </c>
      <c r="M44" s="65">
        <f>'5th Cycle Summary-Final'!M44-'5th Cycle Summary-Final2'!M44</f>
        <v>0</v>
      </c>
      <c r="N44" s="65">
        <f>'5th Cycle Summary-Final'!N44-'5th Cycle Summary-Final2'!N44</f>
        <v>0</v>
      </c>
      <c r="O44" s="65">
        <f>'5th Cycle Summary-Final'!O44-'5th Cycle Summary-Final2'!O44</f>
        <v>0</v>
      </c>
      <c r="P44" s="65">
        <f>'5th Cycle Summary-Final'!P44-'5th Cycle Summary-Final2'!P44</f>
        <v>0</v>
      </c>
      <c r="Q44" s="65">
        <f>'5th Cycle Summary-Final'!Q44-'5th Cycle Summary-Final2'!Q44</f>
        <v>0</v>
      </c>
      <c r="R44" s="65">
        <f>'5th Cycle Summary-Final'!R44-'5th Cycle Summary-Final2'!R44</f>
        <v>0</v>
      </c>
      <c r="S44" s="65">
        <f>'5th Cycle Summary-Final'!S44-'5th Cycle Summary-Final2'!S44</f>
        <v>0</v>
      </c>
      <c r="T44" s="65">
        <f>'5th Cycle Summary-Final'!T44-'5th Cycle Summary-Final2'!T44</f>
        <v>0</v>
      </c>
      <c r="U44" s="65">
        <f>'5th Cycle Summary-Final'!U44-'5th Cycle Summary-Final2'!U44</f>
        <v>0</v>
      </c>
      <c r="V44" s="65">
        <f>'5th Cycle Summary-Final'!V44-'5th Cycle Summary-Final2'!V44</f>
        <v>0</v>
      </c>
      <c r="W44" s="65">
        <f>'5th Cycle Summary-Final'!W44-'5th Cycle Summary-Final2'!W44</f>
        <v>0</v>
      </c>
      <c r="X44" s="65">
        <f>'5th Cycle Summary-Final'!X44-'5th Cycle Summary-Final2'!X44</f>
        <v>0</v>
      </c>
      <c r="Y44" s="65">
        <f>'5th Cycle Summary-Final'!Y44-'5th Cycle Summary-Final2'!Y44</f>
        <v>0</v>
      </c>
      <c r="Z44" s="65">
        <f>'5th Cycle Summary-Final'!Z44-'5th Cycle Summary-Final2'!Z44</f>
        <v>0</v>
      </c>
    </row>
    <row r="45" spans="1:26" x14ac:dyDescent="0.2">
      <c r="A45" s="2" t="s">
        <v>21</v>
      </c>
      <c r="B45" s="2" t="s">
        <v>8</v>
      </c>
      <c r="C45" s="10" t="s">
        <v>251</v>
      </c>
      <c r="D45" s="65">
        <f>'5th Cycle Summary-Final'!D45-'5th Cycle Summary-Final2'!D45</f>
        <v>0</v>
      </c>
      <c r="E45" s="65">
        <f>'5th Cycle Summary-Final'!E45-'5th Cycle Summary-Final2'!E45</f>
        <v>0</v>
      </c>
      <c r="F45" s="65">
        <f>'5th Cycle Summary-Final'!F45-'5th Cycle Summary-Final2'!F45</f>
        <v>0</v>
      </c>
      <c r="G45" s="65">
        <f>'5th Cycle Summary-Final'!G45-'5th Cycle Summary-Final2'!G45</f>
        <v>0</v>
      </c>
      <c r="H45" s="65">
        <f>'5th Cycle Summary-Final'!H45-'5th Cycle Summary-Final2'!H45</f>
        <v>0</v>
      </c>
      <c r="I45" s="65">
        <f>'5th Cycle Summary-Final'!I45-'5th Cycle Summary-Final2'!I45</f>
        <v>0</v>
      </c>
      <c r="J45" s="65">
        <f>'5th Cycle Summary-Final'!J45-'5th Cycle Summary-Final2'!J45</f>
        <v>0</v>
      </c>
      <c r="K45" s="65">
        <f>'5th Cycle Summary-Final'!K45-'5th Cycle Summary-Final2'!K45</f>
        <v>0</v>
      </c>
      <c r="L45" s="65">
        <f>'5th Cycle Summary-Final'!L45-'5th Cycle Summary-Final2'!L45</f>
        <v>0</v>
      </c>
      <c r="M45" s="65">
        <f>'5th Cycle Summary-Final'!M45-'5th Cycle Summary-Final2'!M45</f>
        <v>0</v>
      </c>
      <c r="N45" s="65">
        <f>'5th Cycle Summary-Final'!N45-'5th Cycle Summary-Final2'!N45</f>
        <v>0</v>
      </c>
      <c r="O45" s="65">
        <f>'5th Cycle Summary-Final'!O45-'5th Cycle Summary-Final2'!O45</f>
        <v>0</v>
      </c>
      <c r="P45" s="65">
        <f>'5th Cycle Summary-Final'!P45-'5th Cycle Summary-Final2'!P45</f>
        <v>0</v>
      </c>
      <c r="Q45" s="65">
        <f>'5th Cycle Summary-Final'!Q45-'5th Cycle Summary-Final2'!Q45</f>
        <v>0</v>
      </c>
      <c r="R45" s="65">
        <f>'5th Cycle Summary-Final'!R45-'5th Cycle Summary-Final2'!R45</f>
        <v>0</v>
      </c>
      <c r="S45" s="65">
        <f>'5th Cycle Summary-Final'!S45-'5th Cycle Summary-Final2'!S45</f>
        <v>0</v>
      </c>
      <c r="T45" s="65">
        <f>'5th Cycle Summary-Final'!T45-'5th Cycle Summary-Final2'!T45</f>
        <v>0</v>
      </c>
      <c r="U45" s="65">
        <f>'5th Cycle Summary-Final'!U45-'5th Cycle Summary-Final2'!U45</f>
        <v>0</v>
      </c>
      <c r="V45" s="65">
        <f>'5th Cycle Summary-Final'!V45-'5th Cycle Summary-Final2'!V45</f>
        <v>0</v>
      </c>
      <c r="W45" s="65">
        <f>'5th Cycle Summary-Final'!W45-'5th Cycle Summary-Final2'!W45</f>
        <v>0</v>
      </c>
      <c r="X45" s="65">
        <f>'5th Cycle Summary-Final'!X45-'5th Cycle Summary-Final2'!X45</f>
        <v>0</v>
      </c>
      <c r="Y45" s="65">
        <f>'5th Cycle Summary-Final'!Y45-'5th Cycle Summary-Final2'!Y45</f>
        <v>0</v>
      </c>
      <c r="Z45" s="65">
        <f>'5th Cycle Summary-Final'!Z45-'5th Cycle Summary-Final2'!Z45</f>
        <v>0</v>
      </c>
    </row>
    <row r="46" spans="1:26" x14ac:dyDescent="0.2">
      <c r="A46" s="2" t="s">
        <v>21</v>
      </c>
      <c r="B46" s="2" t="s">
        <v>8</v>
      </c>
      <c r="C46" s="10" t="s">
        <v>276</v>
      </c>
      <c r="D46" s="65">
        <f>'5th Cycle Summary-Final'!D46-'5th Cycle Summary-Final2'!D46</f>
        <v>0</v>
      </c>
      <c r="E46" s="65">
        <f>'5th Cycle Summary-Final'!E46-'5th Cycle Summary-Final2'!E46</f>
        <v>0</v>
      </c>
      <c r="F46" s="65">
        <f>'5th Cycle Summary-Final'!F46-'5th Cycle Summary-Final2'!F46</f>
        <v>0</v>
      </c>
      <c r="G46" s="65">
        <f>'5th Cycle Summary-Final'!G46-'5th Cycle Summary-Final2'!G46</f>
        <v>0</v>
      </c>
      <c r="H46" s="65">
        <f>'5th Cycle Summary-Final'!H46-'5th Cycle Summary-Final2'!H46</f>
        <v>0</v>
      </c>
      <c r="I46" s="65">
        <f>'5th Cycle Summary-Final'!I46-'5th Cycle Summary-Final2'!I46</f>
        <v>0</v>
      </c>
      <c r="J46" s="65">
        <f>'5th Cycle Summary-Final'!J46-'5th Cycle Summary-Final2'!J46</f>
        <v>0</v>
      </c>
      <c r="K46" s="65">
        <f>'5th Cycle Summary-Final'!K46-'5th Cycle Summary-Final2'!K46</f>
        <v>0</v>
      </c>
      <c r="L46" s="65">
        <f>'5th Cycle Summary-Final'!L46-'5th Cycle Summary-Final2'!L46</f>
        <v>0</v>
      </c>
      <c r="M46" s="65">
        <f>'5th Cycle Summary-Final'!M46-'5th Cycle Summary-Final2'!M46</f>
        <v>0</v>
      </c>
      <c r="N46" s="65">
        <f>'5th Cycle Summary-Final'!N46-'5th Cycle Summary-Final2'!N46</f>
        <v>0</v>
      </c>
      <c r="O46" s="65">
        <f>'5th Cycle Summary-Final'!O46-'5th Cycle Summary-Final2'!O46</f>
        <v>0</v>
      </c>
      <c r="P46" s="65">
        <f>'5th Cycle Summary-Final'!P46-'5th Cycle Summary-Final2'!P46</f>
        <v>0</v>
      </c>
      <c r="Q46" s="65">
        <f>'5th Cycle Summary-Final'!Q46-'5th Cycle Summary-Final2'!Q46</f>
        <v>0</v>
      </c>
      <c r="R46" s="65">
        <f>'5th Cycle Summary-Final'!R46-'5th Cycle Summary-Final2'!R46</f>
        <v>0</v>
      </c>
      <c r="S46" s="65">
        <f>'5th Cycle Summary-Final'!S46-'5th Cycle Summary-Final2'!S46</f>
        <v>0</v>
      </c>
      <c r="T46" s="65">
        <f>'5th Cycle Summary-Final'!T46-'5th Cycle Summary-Final2'!T46</f>
        <v>0</v>
      </c>
      <c r="U46" s="65">
        <f>'5th Cycle Summary-Final'!U46-'5th Cycle Summary-Final2'!U46</f>
        <v>0</v>
      </c>
      <c r="V46" s="65">
        <f>'5th Cycle Summary-Final'!V46-'5th Cycle Summary-Final2'!V46</f>
        <v>0</v>
      </c>
      <c r="W46" s="65">
        <f>'5th Cycle Summary-Final'!W46-'5th Cycle Summary-Final2'!W46</f>
        <v>0</v>
      </c>
      <c r="X46" s="65">
        <f>'5th Cycle Summary-Final'!X46-'5th Cycle Summary-Final2'!X46</f>
        <v>0</v>
      </c>
      <c r="Y46" s="65">
        <f>'5th Cycle Summary-Final'!Y46-'5th Cycle Summary-Final2'!Y46</f>
        <v>0</v>
      </c>
      <c r="Z46" s="65">
        <f>'5th Cycle Summary-Final'!Z46-'5th Cycle Summary-Final2'!Z46</f>
        <v>0</v>
      </c>
    </row>
    <row r="47" spans="1:26" x14ac:dyDescent="0.2">
      <c r="A47" s="2" t="s">
        <v>21</v>
      </c>
      <c r="B47" s="2" t="s">
        <v>8</v>
      </c>
      <c r="C47" s="10" t="s">
        <v>278</v>
      </c>
      <c r="D47" s="65">
        <f>'5th Cycle Summary-Final'!D47-'5th Cycle Summary-Final2'!D47</f>
        <v>0</v>
      </c>
      <c r="E47" s="65">
        <f>'5th Cycle Summary-Final'!E47-'5th Cycle Summary-Final2'!E47</f>
        <v>0</v>
      </c>
      <c r="F47" s="65">
        <f>'5th Cycle Summary-Final'!F47-'5th Cycle Summary-Final2'!F47</f>
        <v>0</v>
      </c>
      <c r="G47" s="65">
        <f>'5th Cycle Summary-Final'!G47-'5th Cycle Summary-Final2'!G47</f>
        <v>0</v>
      </c>
      <c r="H47" s="65">
        <f>'5th Cycle Summary-Final'!H47-'5th Cycle Summary-Final2'!H47</f>
        <v>0</v>
      </c>
      <c r="I47" s="65">
        <f>'5th Cycle Summary-Final'!I47-'5th Cycle Summary-Final2'!I47</f>
        <v>0</v>
      </c>
      <c r="J47" s="65">
        <f>'5th Cycle Summary-Final'!J47-'5th Cycle Summary-Final2'!J47</f>
        <v>0</v>
      </c>
      <c r="K47" s="65">
        <f>'5th Cycle Summary-Final'!K47-'5th Cycle Summary-Final2'!K47</f>
        <v>0</v>
      </c>
      <c r="L47" s="65">
        <f>'5th Cycle Summary-Final'!L47-'5th Cycle Summary-Final2'!L47</f>
        <v>0</v>
      </c>
      <c r="M47" s="65">
        <f>'5th Cycle Summary-Final'!M47-'5th Cycle Summary-Final2'!M47</f>
        <v>0</v>
      </c>
      <c r="N47" s="65">
        <f>'5th Cycle Summary-Final'!N47-'5th Cycle Summary-Final2'!N47</f>
        <v>0</v>
      </c>
      <c r="O47" s="65">
        <f>'5th Cycle Summary-Final'!O47-'5th Cycle Summary-Final2'!O47</f>
        <v>0</v>
      </c>
      <c r="P47" s="65">
        <f>'5th Cycle Summary-Final'!P47-'5th Cycle Summary-Final2'!P47</f>
        <v>0</v>
      </c>
      <c r="Q47" s="65">
        <f>'5th Cycle Summary-Final'!Q47-'5th Cycle Summary-Final2'!Q47</f>
        <v>0</v>
      </c>
      <c r="R47" s="65">
        <f>'5th Cycle Summary-Final'!R47-'5th Cycle Summary-Final2'!R47</f>
        <v>0</v>
      </c>
      <c r="S47" s="65">
        <f>'5th Cycle Summary-Final'!S47-'5th Cycle Summary-Final2'!S47</f>
        <v>0</v>
      </c>
      <c r="T47" s="65">
        <f>'5th Cycle Summary-Final'!T47-'5th Cycle Summary-Final2'!T47</f>
        <v>0</v>
      </c>
      <c r="U47" s="65">
        <f>'5th Cycle Summary-Final'!U47-'5th Cycle Summary-Final2'!U47</f>
        <v>0</v>
      </c>
      <c r="V47" s="65">
        <f>'5th Cycle Summary-Final'!V47-'5th Cycle Summary-Final2'!V47</f>
        <v>0</v>
      </c>
      <c r="W47" s="65">
        <f>'5th Cycle Summary-Final'!W47-'5th Cycle Summary-Final2'!W47</f>
        <v>0</v>
      </c>
      <c r="X47" s="65">
        <f>'5th Cycle Summary-Final'!X47-'5th Cycle Summary-Final2'!X47</f>
        <v>0</v>
      </c>
      <c r="Y47" s="65">
        <f>'5th Cycle Summary-Final'!Y47-'5th Cycle Summary-Final2'!Y47</f>
        <v>0</v>
      </c>
      <c r="Z47" s="65">
        <f>'5th Cycle Summary-Final'!Z47-'5th Cycle Summary-Final2'!Z47</f>
        <v>0</v>
      </c>
    </row>
    <row r="48" spans="1:26" x14ac:dyDescent="0.2">
      <c r="A48" s="2" t="s">
        <v>21</v>
      </c>
      <c r="B48" s="2" t="s">
        <v>8</v>
      </c>
      <c r="C48" s="10" t="s">
        <v>968</v>
      </c>
      <c r="D48" s="65">
        <f>'5th Cycle Summary-Final'!D48-'5th Cycle Summary-Final2'!D48</f>
        <v>0</v>
      </c>
      <c r="E48" s="65">
        <f>'5th Cycle Summary-Final'!E48-'5th Cycle Summary-Final2'!E48</f>
        <v>0</v>
      </c>
      <c r="F48" s="65">
        <f>'5th Cycle Summary-Final'!F48-'5th Cycle Summary-Final2'!F48</f>
        <v>0</v>
      </c>
      <c r="G48" s="65">
        <f>'5th Cycle Summary-Final'!G48-'5th Cycle Summary-Final2'!G48</f>
        <v>0</v>
      </c>
      <c r="H48" s="65">
        <f>'5th Cycle Summary-Final'!H48-'5th Cycle Summary-Final2'!H48</f>
        <v>0</v>
      </c>
      <c r="I48" s="65">
        <f>'5th Cycle Summary-Final'!I48-'5th Cycle Summary-Final2'!I48</f>
        <v>0</v>
      </c>
      <c r="J48" s="65">
        <f>'5th Cycle Summary-Final'!J48-'5th Cycle Summary-Final2'!J48</f>
        <v>0</v>
      </c>
      <c r="K48" s="65">
        <f>'5th Cycle Summary-Final'!K48-'5th Cycle Summary-Final2'!K48</f>
        <v>0</v>
      </c>
      <c r="L48" s="65">
        <f>'5th Cycle Summary-Final'!L48-'5th Cycle Summary-Final2'!L48</f>
        <v>0</v>
      </c>
      <c r="M48" s="65">
        <f>'5th Cycle Summary-Final'!M48-'5th Cycle Summary-Final2'!M48</f>
        <v>0</v>
      </c>
      <c r="N48" s="65">
        <f>'5th Cycle Summary-Final'!N48-'5th Cycle Summary-Final2'!N48</f>
        <v>0</v>
      </c>
      <c r="O48" s="65">
        <f>'5th Cycle Summary-Final'!O48-'5th Cycle Summary-Final2'!O48</f>
        <v>0</v>
      </c>
      <c r="P48" s="65">
        <f>'5th Cycle Summary-Final'!P48-'5th Cycle Summary-Final2'!P48</f>
        <v>0</v>
      </c>
      <c r="Q48" s="65">
        <f>'5th Cycle Summary-Final'!Q48-'5th Cycle Summary-Final2'!Q48</f>
        <v>0</v>
      </c>
      <c r="R48" s="65">
        <f>'5th Cycle Summary-Final'!R48-'5th Cycle Summary-Final2'!R48</f>
        <v>0</v>
      </c>
      <c r="S48" s="65">
        <f>'5th Cycle Summary-Final'!S48-'5th Cycle Summary-Final2'!S48</f>
        <v>0</v>
      </c>
      <c r="T48" s="65">
        <f>'5th Cycle Summary-Final'!T48-'5th Cycle Summary-Final2'!T48</f>
        <v>0</v>
      </c>
      <c r="U48" s="65">
        <f>'5th Cycle Summary-Final'!U48-'5th Cycle Summary-Final2'!U48</f>
        <v>0</v>
      </c>
      <c r="V48" s="65">
        <f>'5th Cycle Summary-Final'!V48-'5th Cycle Summary-Final2'!V48</f>
        <v>0</v>
      </c>
      <c r="W48" s="65">
        <f>'5th Cycle Summary-Final'!W48-'5th Cycle Summary-Final2'!W48</f>
        <v>0</v>
      </c>
      <c r="X48" s="65">
        <f>'5th Cycle Summary-Final'!X48-'5th Cycle Summary-Final2'!X48</f>
        <v>0</v>
      </c>
      <c r="Y48" s="65">
        <f>'5th Cycle Summary-Final'!Y48-'5th Cycle Summary-Final2'!Y48</f>
        <v>0</v>
      </c>
      <c r="Z48" s="65">
        <f>'5th Cycle Summary-Final'!Z48-'5th Cycle Summary-Final2'!Z48</f>
        <v>0</v>
      </c>
    </row>
    <row r="49" spans="1:26" x14ac:dyDescent="0.2">
      <c r="A49" s="2" t="s">
        <v>95</v>
      </c>
      <c r="B49" s="2" t="s">
        <v>13</v>
      </c>
      <c r="C49" s="10" t="s">
        <v>102</v>
      </c>
      <c r="D49" s="65">
        <f>'5th Cycle Summary-Final'!D49-'5th Cycle Summary-Final2'!D49</f>
        <v>0</v>
      </c>
      <c r="E49" s="65">
        <f>'5th Cycle Summary-Final'!E49-'5th Cycle Summary-Final2'!E49</f>
        <v>0</v>
      </c>
      <c r="F49" s="65">
        <f>'5th Cycle Summary-Final'!F49-'5th Cycle Summary-Final2'!F49</f>
        <v>0</v>
      </c>
      <c r="G49" s="65">
        <f>'5th Cycle Summary-Final'!G49-'5th Cycle Summary-Final2'!G49</f>
        <v>0</v>
      </c>
      <c r="H49" s="65">
        <f>'5th Cycle Summary-Final'!H49-'5th Cycle Summary-Final2'!H49</f>
        <v>0</v>
      </c>
      <c r="I49" s="65">
        <f>'5th Cycle Summary-Final'!I49-'5th Cycle Summary-Final2'!I49</f>
        <v>0</v>
      </c>
      <c r="J49" s="65">
        <f>'5th Cycle Summary-Final'!J49-'5th Cycle Summary-Final2'!J49</f>
        <v>0</v>
      </c>
      <c r="K49" s="65">
        <f>'5th Cycle Summary-Final'!K49-'5th Cycle Summary-Final2'!K49</f>
        <v>0</v>
      </c>
      <c r="L49" s="65">
        <f>'5th Cycle Summary-Final'!L49-'5th Cycle Summary-Final2'!L49</f>
        <v>0</v>
      </c>
      <c r="M49" s="65">
        <f>'5th Cycle Summary-Final'!M49-'5th Cycle Summary-Final2'!M49</f>
        <v>0</v>
      </c>
      <c r="N49" s="65">
        <f>'5th Cycle Summary-Final'!N49-'5th Cycle Summary-Final2'!N49</f>
        <v>0</v>
      </c>
      <c r="O49" s="65">
        <f>'5th Cycle Summary-Final'!O49-'5th Cycle Summary-Final2'!O49</f>
        <v>0</v>
      </c>
      <c r="P49" s="65">
        <f>'5th Cycle Summary-Final'!P49-'5th Cycle Summary-Final2'!P49</f>
        <v>0</v>
      </c>
      <c r="Q49" s="65">
        <f>'5th Cycle Summary-Final'!Q49-'5th Cycle Summary-Final2'!Q49</f>
        <v>0</v>
      </c>
      <c r="R49" s="65">
        <f>'5th Cycle Summary-Final'!R49-'5th Cycle Summary-Final2'!R49</f>
        <v>0</v>
      </c>
      <c r="S49" s="65">
        <f>'5th Cycle Summary-Final'!S49-'5th Cycle Summary-Final2'!S49</f>
        <v>0</v>
      </c>
      <c r="T49" s="65">
        <f>'5th Cycle Summary-Final'!T49-'5th Cycle Summary-Final2'!T49</f>
        <v>0</v>
      </c>
      <c r="U49" s="65">
        <f>'5th Cycle Summary-Final'!U49-'5th Cycle Summary-Final2'!U49</f>
        <v>0</v>
      </c>
      <c r="V49" s="65">
        <f>'5th Cycle Summary-Final'!V49-'5th Cycle Summary-Final2'!V49</f>
        <v>0</v>
      </c>
      <c r="W49" s="65">
        <f>'5th Cycle Summary-Final'!W49-'5th Cycle Summary-Final2'!W49</f>
        <v>0</v>
      </c>
      <c r="X49" s="65">
        <f>'5th Cycle Summary-Final'!X49-'5th Cycle Summary-Final2'!X49</f>
        <v>0</v>
      </c>
      <c r="Y49" s="65">
        <f>'5th Cycle Summary-Final'!Y49-'5th Cycle Summary-Final2'!Y49</f>
        <v>0</v>
      </c>
      <c r="Z49" s="65">
        <f>'5th Cycle Summary-Final'!Z49-'5th Cycle Summary-Final2'!Z49</f>
        <v>0</v>
      </c>
    </row>
    <row r="50" spans="1:26" x14ac:dyDescent="0.2">
      <c r="A50" s="2" t="s">
        <v>116</v>
      </c>
      <c r="B50" s="2" t="s">
        <v>32</v>
      </c>
      <c r="C50" s="10" t="s">
        <v>115</v>
      </c>
      <c r="D50" s="65">
        <f>'5th Cycle Summary-Final'!D50-'5th Cycle Summary-Final2'!D50</f>
        <v>0</v>
      </c>
      <c r="E50" s="65">
        <f>'5th Cycle Summary-Final'!E50-'5th Cycle Summary-Final2'!E50</f>
        <v>0</v>
      </c>
      <c r="F50" s="65">
        <f>'5th Cycle Summary-Final'!F50-'5th Cycle Summary-Final2'!F50</f>
        <v>0</v>
      </c>
      <c r="G50" s="65">
        <f>'5th Cycle Summary-Final'!G50-'5th Cycle Summary-Final2'!G50</f>
        <v>0</v>
      </c>
      <c r="H50" s="65">
        <f>'5th Cycle Summary-Final'!H50-'5th Cycle Summary-Final2'!H50</f>
        <v>0</v>
      </c>
      <c r="I50" s="65">
        <f>'5th Cycle Summary-Final'!I50-'5th Cycle Summary-Final2'!I50</f>
        <v>0</v>
      </c>
      <c r="J50" s="65">
        <f>'5th Cycle Summary-Final'!J50-'5th Cycle Summary-Final2'!J50</f>
        <v>0</v>
      </c>
      <c r="K50" s="65">
        <f>'5th Cycle Summary-Final'!K50-'5th Cycle Summary-Final2'!K50</f>
        <v>0</v>
      </c>
      <c r="L50" s="65">
        <f>'5th Cycle Summary-Final'!L50-'5th Cycle Summary-Final2'!L50</f>
        <v>0</v>
      </c>
      <c r="M50" s="65">
        <f>'5th Cycle Summary-Final'!M50-'5th Cycle Summary-Final2'!M50</f>
        <v>0</v>
      </c>
      <c r="N50" s="65">
        <f>'5th Cycle Summary-Final'!N50-'5th Cycle Summary-Final2'!N50</f>
        <v>0</v>
      </c>
      <c r="O50" s="65">
        <f>'5th Cycle Summary-Final'!O50-'5th Cycle Summary-Final2'!O50</f>
        <v>0</v>
      </c>
      <c r="P50" s="65">
        <f>'5th Cycle Summary-Final'!P50-'5th Cycle Summary-Final2'!P50</f>
        <v>0</v>
      </c>
      <c r="Q50" s="65">
        <f>'5th Cycle Summary-Final'!Q50-'5th Cycle Summary-Final2'!Q50</f>
        <v>0</v>
      </c>
      <c r="R50" s="65">
        <f>'5th Cycle Summary-Final'!R50-'5th Cycle Summary-Final2'!R50</f>
        <v>0</v>
      </c>
      <c r="S50" s="65">
        <f>'5th Cycle Summary-Final'!S50-'5th Cycle Summary-Final2'!S50</f>
        <v>0</v>
      </c>
      <c r="T50" s="65">
        <f>'5th Cycle Summary-Final'!T50-'5th Cycle Summary-Final2'!T50</f>
        <v>0</v>
      </c>
      <c r="U50" s="65">
        <f>'5th Cycle Summary-Final'!U50-'5th Cycle Summary-Final2'!U50</f>
        <v>0</v>
      </c>
      <c r="V50" s="65">
        <f>'5th Cycle Summary-Final'!V50-'5th Cycle Summary-Final2'!V50</f>
        <v>0</v>
      </c>
      <c r="W50" s="65">
        <f>'5th Cycle Summary-Final'!W50-'5th Cycle Summary-Final2'!W50</f>
        <v>0</v>
      </c>
      <c r="X50" s="65">
        <f>'5th Cycle Summary-Final'!X50-'5th Cycle Summary-Final2'!X50</f>
        <v>0</v>
      </c>
      <c r="Y50" s="65">
        <f>'5th Cycle Summary-Final'!Y50-'5th Cycle Summary-Final2'!Y50</f>
        <v>0</v>
      </c>
      <c r="Z50" s="65">
        <f>'5th Cycle Summary-Final'!Z50-'5th Cycle Summary-Final2'!Z50</f>
        <v>0</v>
      </c>
    </row>
    <row r="51" spans="1:26" x14ac:dyDescent="0.2">
      <c r="A51" s="2" t="s">
        <v>116</v>
      </c>
      <c r="B51" s="2" t="s">
        <v>32</v>
      </c>
      <c r="C51" s="10" t="s">
        <v>959</v>
      </c>
      <c r="D51" s="65">
        <f>'5th Cycle Summary-Final'!D51-'5th Cycle Summary-Final2'!D51</f>
        <v>0</v>
      </c>
      <c r="E51" s="65">
        <f>'5th Cycle Summary-Final'!E51-'5th Cycle Summary-Final2'!E51</f>
        <v>0</v>
      </c>
      <c r="F51" s="65">
        <f>'5th Cycle Summary-Final'!F51-'5th Cycle Summary-Final2'!F51</f>
        <v>0</v>
      </c>
      <c r="G51" s="65">
        <f>'5th Cycle Summary-Final'!G51-'5th Cycle Summary-Final2'!G51</f>
        <v>0</v>
      </c>
      <c r="H51" s="65">
        <f>'5th Cycle Summary-Final'!H51-'5th Cycle Summary-Final2'!H51</f>
        <v>0</v>
      </c>
      <c r="I51" s="65">
        <f>'5th Cycle Summary-Final'!I51-'5th Cycle Summary-Final2'!I51</f>
        <v>0</v>
      </c>
      <c r="J51" s="65">
        <f>'5th Cycle Summary-Final'!J51-'5th Cycle Summary-Final2'!J51</f>
        <v>0</v>
      </c>
      <c r="K51" s="65">
        <f>'5th Cycle Summary-Final'!K51-'5th Cycle Summary-Final2'!K51</f>
        <v>0</v>
      </c>
      <c r="L51" s="65">
        <f>'5th Cycle Summary-Final'!L51-'5th Cycle Summary-Final2'!L51</f>
        <v>0</v>
      </c>
      <c r="M51" s="65">
        <f>'5th Cycle Summary-Final'!M51-'5th Cycle Summary-Final2'!M51</f>
        <v>0</v>
      </c>
      <c r="N51" s="65">
        <f>'5th Cycle Summary-Final'!N51-'5th Cycle Summary-Final2'!N51</f>
        <v>0</v>
      </c>
      <c r="O51" s="65">
        <f>'5th Cycle Summary-Final'!O51-'5th Cycle Summary-Final2'!O51</f>
        <v>0</v>
      </c>
      <c r="P51" s="65">
        <f>'5th Cycle Summary-Final'!P51-'5th Cycle Summary-Final2'!P51</f>
        <v>0</v>
      </c>
      <c r="Q51" s="65">
        <f>'5th Cycle Summary-Final'!Q51-'5th Cycle Summary-Final2'!Q51</f>
        <v>0</v>
      </c>
      <c r="R51" s="65">
        <f>'5th Cycle Summary-Final'!R51-'5th Cycle Summary-Final2'!R51</f>
        <v>0</v>
      </c>
      <c r="S51" s="65">
        <f>'5th Cycle Summary-Final'!S51-'5th Cycle Summary-Final2'!S51</f>
        <v>0</v>
      </c>
      <c r="T51" s="65">
        <f>'5th Cycle Summary-Final'!T51-'5th Cycle Summary-Final2'!T51</f>
        <v>0</v>
      </c>
      <c r="U51" s="65">
        <f>'5th Cycle Summary-Final'!U51-'5th Cycle Summary-Final2'!U51</f>
        <v>0</v>
      </c>
      <c r="V51" s="65">
        <f>'5th Cycle Summary-Final'!V51-'5th Cycle Summary-Final2'!V51</f>
        <v>0</v>
      </c>
      <c r="W51" s="65">
        <f>'5th Cycle Summary-Final'!W51-'5th Cycle Summary-Final2'!W51</f>
        <v>0</v>
      </c>
      <c r="X51" s="65">
        <f>'5th Cycle Summary-Final'!X51-'5th Cycle Summary-Final2'!X51</f>
        <v>0</v>
      </c>
      <c r="Y51" s="65">
        <f>'5th Cycle Summary-Final'!Y51-'5th Cycle Summary-Final2'!Y51</f>
        <v>0</v>
      </c>
      <c r="Z51" s="65">
        <f>'5th Cycle Summary-Final'!Z51-'5th Cycle Summary-Final2'!Z51</f>
        <v>0</v>
      </c>
    </row>
    <row r="52" spans="1:26" x14ac:dyDescent="0.2">
      <c r="A52" s="2" t="s">
        <v>116</v>
      </c>
      <c r="B52" s="2" t="s">
        <v>47</v>
      </c>
      <c r="C52" s="10" t="s">
        <v>1080</v>
      </c>
      <c r="D52" s="65">
        <f>'5th Cycle Summary-Final'!D52-'5th Cycle Summary-Final2'!D52</f>
        <v>0</v>
      </c>
      <c r="E52" s="65">
        <f>'5th Cycle Summary-Final'!E52-'5th Cycle Summary-Final2'!E52</f>
        <v>0</v>
      </c>
      <c r="F52" s="65">
        <f>'5th Cycle Summary-Final'!F52-'5th Cycle Summary-Final2'!F52</f>
        <v>0</v>
      </c>
      <c r="G52" s="65">
        <f>'5th Cycle Summary-Final'!G52-'5th Cycle Summary-Final2'!G52</f>
        <v>0</v>
      </c>
      <c r="H52" s="65">
        <f>'5th Cycle Summary-Final'!H52-'5th Cycle Summary-Final2'!H52</f>
        <v>0</v>
      </c>
      <c r="I52" s="65">
        <f>'5th Cycle Summary-Final'!I52-'5th Cycle Summary-Final2'!I52</f>
        <v>0</v>
      </c>
      <c r="J52" s="65">
        <f>'5th Cycle Summary-Final'!J52-'5th Cycle Summary-Final2'!J52</f>
        <v>0</v>
      </c>
      <c r="K52" s="65">
        <f>'5th Cycle Summary-Final'!K52-'5th Cycle Summary-Final2'!K52</f>
        <v>0</v>
      </c>
      <c r="L52" s="65">
        <f>'5th Cycle Summary-Final'!L52-'5th Cycle Summary-Final2'!L52</f>
        <v>0</v>
      </c>
      <c r="M52" s="65">
        <f>'5th Cycle Summary-Final'!M52-'5th Cycle Summary-Final2'!M52</f>
        <v>0</v>
      </c>
      <c r="N52" s="65">
        <f>'5th Cycle Summary-Final'!N52-'5th Cycle Summary-Final2'!N52</f>
        <v>0</v>
      </c>
      <c r="O52" s="65">
        <f>'5th Cycle Summary-Final'!O52-'5th Cycle Summary-Final2'!O52</f>
        <v>0</v>
      </c>
      <c r="P52" s="65">
        <f>'5th Cycle Summary-Final'!P52-'5th Cycle Summary-Final2'!P52</f>
        <v>0</v>
      </c>
      <c r="Q52" s="65">
        <f>'5th Cycle Summary-Final'!Q52-'5th Cycle Summary-Final2'!Q52</f>
        <v>0</v>
      </c>
      <c r="R52" s="65">
        <f>'5th Cycle Summary-Final'!R52-'5th Cycle Summary-Final2'!R52</f>
        <v>0</v>
      </c>
      <c r="S52" s="65">
        <f>'5th Cycle Summary-Final'!S52-'5th Cycle Summary-Final2'!S52</f>
        <v>0</v>
      </c>
      <c r="T52" s="65">
        <f>'5th Cycle Summary-Final'!T52-'5th Cycle Summary-Final2'!T52</f>
        <v>0</v>
      </c>
      <c r="U52" s="65">
        <f>'5th Cycle Summary-Final'!U52-'5th Cycle Summary-Final2'!U52</f>
        <v>0</v>
      </c>
      <c r="V52" s="65">
        <f>'5th Cycle Summary-Final'!V52-'5th Cycle Summary-Final2'!V52</f>
        <v>0</v>
      </c>
      <c r="W52" s="65">
        <f>'5th Cycle Summary-Final'!W52-'5th Cycle Summary-Final2'!W52</f>
        <v>0</v>
      </c>
      <c r="X52" s="65">
        <f>'5th Cycle Summary-Final'!X52-'5th Cycle Summary-Final2'!X52</f>
        <v>0</v>
      </c>
      <c r="Y52" s="65">
        <f>'5th Cycle Summary-Final'!Y52-'5th Cycle Summary-Final2'!Y52</f>
        <v>0</v>
      </c>
      <c r="Z52" s="65">
        <f>'5th Cycle Summary-Final'!Z52-'5th Cycle Summary-Final2'!Z52</f>
        <v>0</v>
      </c>
    </row>
    <row r="53" spans="1:26" x14ac:dyDescent="0.2">
      <c r="A53" s="2" t="s">
        <v>82</v>
      </c>
      <c r="B53" s="2" t="s">
        <v>26</v>
      </c>
      <c r="C53" s="10" t="s">
        <v>1044</v>
      </c>
      <c r="D53" s="65">
        <f>'5th Cycle Summary-Final'!D53-'5th Cycle Summary-Final2'!D53</f>
        <v>0</v>
      </c>
      <c r="E53" s="65">
        <f>'5th Cycle Summary-Final'!E53-'5th Cycle Summary-Final2'!E53</f>
        <v>0</v>
      </c>
      <c r="F53" s="65">
        <f>'5th Cycle Summary-Final'!F53-'5th Cycle Summary-Final2'!F53</f>
        <v>0</v>
      </c>
      <c r="G53" s="65">
        <f>'5th Cycle Summary-Final'!G53-'5th Cycle Summary-Final2'!G53</f>
        <v>0</v>
      </c>
      <c r="H53" s="65">
        <f>'5th Cycle Summary-Final'!H53-'5th Cycle Summary-Final2'!H53</f>
        <v>0</v>
      </c>
      <c r="I53" s="65">
        <f>'5th Cycle Summary-Final'!I53-'5th Cycle Summary-Final2'!I53</f>
        <v>0</v>
      </c>
      <c r="J53" s="65">
        <f>'5th Cycle Summary-Final'!J53-'5th Cycle Summary-Final2'!J53</f>
        <v>0</v>
      </c>
      <c r="K53" s="65">
        <f>'5th Cycle Summary-Final'!K53-'5th Cycle Summary-Final2'!K53</f>
        <v>0</v>
      </c>
      <c r="L53" s="65">
        <f>'5th Cycle Summary-Final'!L53-'5th Cycle Summary-Final2'!L53</f>
        <v>0</v>
      </c>
      <c r="M53" s="65">
        <f>'5th Cycle Summary-Final'!M53-'5th Cycle Summary-Final2'!M53</f>
        <v>0</v>
      </c>
      <c r="N53" s="65">
        <f>'5th Cycle Summary-Final'!N53-'5th Cycle Summary-Final2'!N53</f>
        <v>0</v>
      </c>
      <c r="O53" s="65">
        <f>'5th Cycle Summary-Final'!O53-'5th Cycle Summary-Final2'!O53</f>
        <v>0</v>
      </c>
      <c r="P53" s="65">
        <f>'5th Cycle Summary-Final'!P53-'5th Cycle Summary-Final2'!P53</f>
        <v>0</v>
      </c>
      <c r="Q53" s="65">
        <f>'5th Cycle Summary-Final'!Q53-'5th Cycle Summary-Final2'!Q53</f>
        <v>0</v>
      </c>
      <c r="R53" s="65">
        <f>'5th Cycle Summary-Final'!R53-'5th Cycle Summary-Final2'!R53</f>
        <v>0</v>
      </c>
      <c r="S53" s="65">
        <f>'5th Cycle Summary-Final'!S53-'5th Cycle Summary-Final2'!S53</f>
        <v>0</v>
      </c>
      <c r="T53" s="65">
        <f>'5th Cycle Summary-Final'!T53-'5th Cycle Summary-Final2'!T53</f>
        <v>0</v>
      </c>
      <c r="U53" s="65">
        <f>'5th Cycle Summary-Final'!U53-'5th Cycle Summary-Final2'!U53</f>
        <v>0</v>
      </c>
      <c r="V53" s="65">
        <f>'5th Cycle Summary-Final'!V53-'5th Cycle Summary-Final2'!V53</f>
        <v>0</v>
      </c>
      <c r="W53" s="65">
        <f>'5th Cycle Summary-Final'!W53-'5th Cycle Summary-Final2'!W53</f>
        <v>0</v>
      </c>
      <c r="X53" s="65">
        <f>'5th Cycle Summary-Final'!X53-'5th Cycle Summary-Final2'!X53</f>
        <v>0</v>
      </c>
      <c r="Y53" s="65">
        <f>'5th Cycle Summary-Final'!Y53-'5th Cycle Summary-Final2'!Y53</f>
        <v>0</v>
      </c>
      <c r="Z53" s="65">
        <f>'5th Cycle Summary-Final'!Z53-'5th Cycle Summary-Final2'!Z53</f>
        <v>0</v>
      </c>
    </row>
    <row r="54" spans="1:26" x14ac:dyDescent="0.2">
      <c r="A54" s="2" t="s">
        <v>82</v>
      </c>
      <c r="B54" s="2" t="s">
        <v>26</v>
      </c>
      <c r="C54" s="10" t="s">
        <v>84</v>
      </c>
      <c r="D54" s="65">
        <f>'5th Cycle Summary-Final'!D54-'5th Cycle Summary-Final2'!D54</f>
        <v>0</v>
      </c>
      <c r="E54" s="65">
        <f>'5th Cycle Summary-Final'!E54-'5th Cycle Summary-Final2'!E54</f>
        <v>0</v>
      </c>
      <c r="F54" s="65">
        <f>'5th Cycle Summary-Final'!F54-'5th Cycle Summary-Final2'!F54</f>
        <v>0</v>
      </c>
      <c r="G54" s="65">
        <f>'5th Cycle Summary-Final'!G54-'5th Cycle Summary-Final2'!G54</f>
        <v>0</v>
      </c>
      <c r="H54" s="65">
        <f>'5th Cycle Summary-Final'!H54-'5th Cycle Summary-Final2'!H54</f>
        <v>0</v>
      </c>
      <c r="I54" s="65">
        <f>'5th Cycle Summary-Final'!I54-'5th Cycle Summary-Final2'!I54</f>
        <v>0</v>
      </c>
      <c r="J54" s="65">
        <f>'5th Cycle Summary-Final'!J54-'5th Cycle Summary-Final2'!J54</f>
        <v>0</v>
      </c>
      <c r="K54" s="65">
        <f>'5th Cycle Summary-Final'!K54-'5th Cycle Summary-Final2'!K54</f>
        <v>0</v>
      </c>
      <c r="L54" s="65">
        <f>'5th Cycle Summary-Final'!L54-'5th Cycle Summary-Final2'!L54</f>
        <v>0</v>
      </c>
      <c r="M54" s="65">
        <f>'5th Cycle Summary-Final'!M54-'5th Cycle Summary-Final2'!M54</f>
        <v>0</v>
      </c>
      <c r="N54" s="65">
        <f>'5th Cycle Summary-Final'!N54-'5th Cycle Summary-Final2'!N54</f>
        <v>0</v>
      </c>
      <c r="O54" s="65">
        <f>'5th Cycle Summary-Final'!O54-'5th Cycle Summary-Final2'!O54</f>
        <v>0</v>
      </c>
      <c r="P54" s="65">
        <f>'5th Cycle Summary-Final'!P54-'5th Cycle Summary-Final2'!P54</f>
        <v>0</v>
      </c>
      <c r="Q54" s="65">
        <f>'5th Cycle Summary-Final'!Q54-'5th Cycle Summary-Final2'!Q54</f>
        <v>0</v>
      </c>
      <c r="R54" s="65">
        <f>'5th Cycle Summary-Final'!R54-'5th Cycle Summary-Final2'!R54</f>
        <v>0</v>
      </c>
      <c r="S54" s="65">
        <f>'5th Cycle Summary-Final'!S54-'5th Cycle Summary-Final2'!S54</f>
        <v>0</v>
      </c>
      <c r="T54" s="65">
        <f>'5th Cycle Summary-Final'!T54-'5th Cycle Summary-Final2'!T54</f>
        <v>0</v>
      </c>
      <c r="U54" s="65">
        <f>'5th Cycle Summary-Final'!U54-'5th Cycle Summary-Final2'!U54</f>
        <v>0</v>
      </c>
      <c r="V54" s="65">
        <f>'5th Cycle Summary-Final'!V54-'5th Cycle Summary-Final2'!V54</f>
        <v>0</v>
      </c>
      <c r="W54" s="65">
        <f>'5th Cycle Summary-Final'!W54-'5th Cycle Summary-Final2'!W54</f>
        <v>0</v>
      </c>
      <c r="X54" s="65">
        <f>'5th Cycle Summary-Final'!X54-'5th Cycle Summary-Final2'!X54</f>
        <v>0</v>
      </c>
      <c r="Y54" s="65">
        <f>'5th Cycle Summary-Final'!Y54-'5th Cycle Summary-Final2'!Y54</f>
        <v>0</v>
      </c>
      <c r="Z54" s="65">
        <f>'5th Cycle Summary-Final'!Z54-'5th Cycle Summary-Final2'!Z54</f>
        <v>0</v>
      </c>
    </row>
    <row r="55" spans="1:26" x14ac:dyDescent="0.2">
      <c r="A55" s="2" t="s">
        <v>82</v>
      </c>
      <c r="B55" s="2" t="s">
        <v>26</v>
      </c>
      <c r="C55" s="10" t="s">
        <v>82</v>
      </c>
      <c r="D55" s="65">
        <f>'5th Cycle Summary-Final'!D55-'5th Cycle Summary-Final2'!D55</f>
        <v>0</v>
      </c>
      <c r="E55" s="65">
        <f>'5th Cycle Summary-Final'!E55-'5th Cycle Summary-Final2'!E55</f>
        <v>0</v>
      </c>
      <c r="F55" s="65">
        <f>'5th Cycle Summary-Final'!F55-'5th Cycle Summary-Final2'!F55</f>
        <v>0</v>
      </c>
      <c r="G55" s="65">
        <f>'5th Cycle Summary-Final'!G55-'5th Cycle Summary-Final2'!G55</f>
        <v>0</v>
      </c>
      <c r="H55" s="65">
        <f>'5th Cycle Summary-Final'!H55-'5th Cycle Summary-Final2'!H55</f>
        <v>0</v>
      </c>
      <c r="I55" s="65">
        <f>'5th Cycle Summary-Final'!I55-'5th Cycle Summary-Final2'!I55</f>
        <v>0</v>
      </c>
      <c r="J55" s="65">
        <f>'5th Cycle Summary-Final'!J55-'5th Cycle Summary-Final2'!J55</f>
        <v>0</v>
      </c>
      <c r="K55" s="65">
        <f>'5th Cycle Summary-Final'!K55-'5th Cycle Summary-Final2'!K55</f>
        <v>0</v>
      </c>
      <c r="L55" s="65">
        <f>'5th Cycle Summary-Final'!L55-'5th Cycle Summary-Final2'!L55</f>
        <v>0</v>
      </c>
      <c r="M55" s="65">
        <f>'5th Cycle Summary-Final'!M55-'5th Cycle Summary-Final2'!M55</f>
        <v>0</v>
      </c>
      <c r="N55" s="65">
        <f>'5th Cycle Summary-Final'!N55-'5th Cycle Summary-Final2'!N55</f>
        <v>0</v>
      </c>
      <c r="O55" s="65">
        <f>'5th Cycle Summary-Final'!O55-'5th Cycle Summary-Final2'!O55</f>
        <v>0</v>
      </c>
      <c r="P55" s="65">
        <f>'5th Cycle Summary-Final'!P55-'5th Cycle Summary-Final2'!P55</f>
        <v>0</v>
      </c>
      <c r="Q55" s="65">
        <f>'5th Cycle Summary-Final'!Q55-'5th Cycle Summary-Final2'!Q55</f>
        <v>0</v>
      </c>
      <c r="R55" s="65">
        <f>'5th Cycle Summary-Final'!R55-'5th Cycle Summary-Final2'!R55</f>
        <v>0</v>
      </c>
      <c r="S55" s="65">
        <f>'5th Cycle Summary-Final'!S55-'5th Cycle Summary-Final2'!S55</f>
        <v>0</v>
      </c>
      <c r="T55" s="65">
        <f>'5th Cycle Summary-Final'!T55-'5th Cycle Summary-Final2'!T55</f>
        <v>0</v>
      </c>
      <c r="U55" s="65">
        <f>'5th Cycle Summary-Final'!U55-'5th Cycle Summary-Final2'!U55</f>
        <v>0</v>
      </c>
      <c r="V55" s="65">
        <f>'5th Cycle Summary-Final'!V55-'5th Cycle Summary-Final2'!V55</f>
        <v>0</v>
      </c>
      <c r="W55" s="65">
        <f>'5th Cycle Summary-Final'!W55-'5th Cycle Summary-Final2'!W55</f>
        <v>0</v>
      </c>
      <c r="X55" s="65">
        <f>'5th Cycle Summary-Final'!X55-'5th Cycle Summary-Final2'!X55</f>
        <v>0</v>
      </c>
      <c r="Y55" s="65">
        <f>'5th Cycle Summary-Final'!Y55-'5th Cycle Summary-Final2'!Y55</f>
        <v>0</v>
      </c>
      <c r="Z55" s="65">
        <f>'5th Cycle Summary-Final'!Z55-'5th Cycle Summary-Final2'!Z55</f>
        <v>0</v>
      </c>
    </row>
    <row r="56" spans="1:26" x14ac:dyDescent="0.2">
      <c r="A56" s="2" t="s">
        <v>82</v>
      </c>
      <c r="B56" s="2" t="s">
        <v>26</v>
      </c>
      <c r="C56" s="10" t="s">
        <v>130</v>
      </c>
      <c r="D56" s="65">
        <f>'5th Cycle Summary-Final'!D56-'5th Cycle Summary-Final2'!D56</f>
        <v>0</v>
      </c>
      <c r="E56" s="65">
        <f>'5th Cycle Summary-Final'!E56-'5th Cycle Summary-Final2'!E56</f>
        <v>0</v>
      </c>
      <c r="F56" s="65">
        <f>'5th Cycle Summary-Final'!F56-'5th Cycle Summary-Final2'!F56</f>
        <v>0</v>
      </c>
      <c r="G56" s="65">
        <f>'5th Cycle Summary-Final'!G56-'5th Cycle Summary-Final2'!G56</f>
        <v>0</v>
      </c>
      <c r="H56" s="65">
        <f>'5th Cycle Summary-Final'!H56-'5th Cycle Summary-Final2'!H56</f>
        <v>0</v>
      </c>
      <c r="I56" s="65">
        <f>'5th Cycle Summary-Final'!I56-'5th Cycle Summary-Final2'!I56</f>
        <v>0</v>
      </c>
      <c r="J56" s="65">
        <f>'5th Cycle Summary-Final'!J56-'5th Cycle Summary-Final2'!J56</f>
        <v>0</v>
      </c>
      <c r="K56" s="65">
        <f>'5th Cycle Summary-Final'!K56-'5th Cycle Summary-Final2'!K56</f>
        <v>0</v>
      </c>
      <c r="L56" s="65">
        <f>'5th Cycle Summary-Final'!L56-'5th Cycle Summary-Final2'!L56</f>
        <v>0</v>
      </c>
      <c r="M56" s="65">
        <f>'5th Cycle Summary-Final'!M56-'5th Cycle Summary-Final2'!M56</f>
        <v>0</v>
      </c>
      <c r="N56" s="65">
        <f>'5th Cycle Summary-Final'!N56-'5th Cycle Summary-Final2'!N56</f>
        <v>0</v>
      </c>
      <c r="O56" s="65">
        <f>'5th Cycle Summary-Final'!O56-'5th Cycle Summary-Final2'!O56</f>
        <v>0</v>
      </c>
      <c r="P56" s="65">
        <f>'5th Cycle Summary-Final'!P56-'5th Cycle Summary-Final2'!P56</f>
        <v>0</v>
      </c>
      <c r="Q56" s="65">
        <f>'5th Cycle Summary-Final'!Q56-'5th Cycle Summary-Final2'!Q56</f>
        <v>0</v>
      </c>
      <c r="R56" s="65">
        <f>'5th Cycle Summary-Final'!R56-'5th Cycle Summary-Final2'!R56</f>
        <v>0</v>
      </c>
      <c r="S56" s="65">
        <f>'5th Cycle Summary-Final'!S56-'5th Cycle Summary-Final2'!S56</f>
        <v>0</v>
      </c>
      <c r="T56" s="65">
        <f>'5th Cycle Summary-Final'!T56-'5th Cycle Summary-Final2'!T56</f>
        <v>0</v>
      </c>
      <c r="U56" s="65">
        <f>'5th Cycle Summary-Final'!U56-'5th Cycle Summary-Final2'!U56</f>
        <v>0</v>
      </c>
      <c r="V56" s="65">
        <f>'5th Cycle Summary-Final'!V56-'5th Cycle Summary-Final2'!V56</f>
        <v>0</v>
      </c>
      <c r="W56" s="65">
        <f>'5th Cycle Summary-Final'!W56-'5th Cycle Summary-Final2'!W56</f>
        <v>0</v>
      </c>
      <c r="X56" s="65">
        <f>'5th Cycle Summary-Final'!X56-'5th Cycle Summary-Final2'!X56</f>
        <v>0</v>
      </c>
      <c r="Y56" s="65">
        <f>'5th Cycle Summary-Final'!Y56-'5th Cycle Summary-Final2'!Y56</f>
        <v>0</v>
      </c>
      <c r="Z56" s="65">
        <f>'5th Cycle Summary-Final'!Z56-'5th Cycle Summary-Final2'!Z56</f>
        <v>0</v>
      </c>
    </row>
    <row r="57" spans="1:26" x14ac:dyDescent="0.2">
      <c r="A57" s="2" t="s">
        <v>82</v>
      </c>
      <c r="B57" s="2" t="s">
        <v>26</v>
      </c>
      <c r="C57" s="10" t="s">
        <v>155</v>
      </c>
      <c r="D57" s="65">
        <f>'5th Cycle Summary-Final'!D57-'5th Cycle Summary-Final2'!D57</f>
        <v>0</v>
      </c>
      <c r="E57" s="65">
        <f>'5th Cycle Summary-Final'!E57-'5th Cycle Summary-Final2'!E57</f>
        <v>0</v>
      </c>
      <c r="F57" s="65">
        <f>'5th Cycle Summary-Final'!F57-'5th Cycle Summary-Final2'!F57</f>
        <v>0</v>
      </c>
      <c r="G57" s="65">
        <f>'5th Cycle Summary-Final'!G57-'5th Cycle Summary-Final2'!G57</f>
        <v>0</v>
      </c>
      <c r="H57" s="65">
        <f>'5th Cycle Summary-Final'!H57-'5th Cycle Summary-Final2'!H57</f>
        <v>0</v>
      </c>
      <c r="I57" s="65">
        <f>'5th Cycle Summary-Final'!I57-'5th Cycle Summary-Final2'!I57</f>
        <v>0</v>
      </c>
      <c r="J57" s="65">
        <f>'5th Cycle Summary-Final'!J57-'5th Cycle Summary-Final2'!J57</f>
        <v>0</v>
      </c>
      <c r="K57" s="65">
        <f>'5th Cycle Summary-Final'!K57-'5th Cycle Summary-Final2'!K57</f>
        <v>0</v>
      </c>
      <c r="L57" s="65">
        <f>'5th Cycle Summary-Final'!L57-'5th Cycle Summary-Final2'!L57</f>
        <v>0</v>
      </c>
      <c r="M57" s="65">
        <f>'5th Cycle Summary-Final'!M57-'5th Cycle Summary-Final2'!M57</f>
        <v>0</v>
      </c>
      <c r="N57" s="65">
        <f>'5th Cycle Summary-Final'!N57-'5th Cycle Summary-Final2'!N57</f>
        <v>0</v>
      </c>
      <c r="O57" s="65">
        <f>'5th Cycle Summary-Final'!O57-'5th Cycle Summary-Final2'!O57</f>
        <v>0</v>
      </c>
      <c r="P57" s="65">
        <f>'5th Cycle Summary-Final'!P57-'5th Cycle Summary-Final2'!P57</f>
        <v>0</v>
      </c>
      <c r="Q57" s="65">
        <f>'5th Cycle Summary-Final'!Q57-'5th Cycle Summary-Final2'!Q57</f>
        <v>0</v>
      </c>
      <c r="R57" s="65">
        <f>'5th Cycle Summary-Final'!R57-'5th Cycle Summary-Final2'!R57</f>
        <v>0</v>
      </c>
      <c r="S57" s="65">
        <f>'5th Cycle Summary-Final'!S57-'5th Cycle Summary-Final2'!S57</f>
        <v>0</v>
      </c>
      <c r="T57" s="65">
        <f>'5th Cycle Summary-Final'!T57-'5th Cycle Summary-Final2'!T57</f>
        <v>0</v>
      </c>
      <c r="U57" s="65">
        <f>'5th Cycle Summary-Final'!U57-'5th Cycle Summary-Final2'!U57</f>
        <v>0</v>
      </c>
      <c r="V57" s="65">
        <f>'5th Cycle Summary-Final'!V57-'5th Cycle Summary-Final2'!V57</f>
        <v>0</v>
      </c>
      <c r="W57" s="65">
        <f>'5th Cycle Summary-Final'!W57-'5th Cycle Summary-Final2'!W57</f>
        <v>0</v>
      </c>
      <c r="X57" s="65">
        <f>'5th Cycle Summary-Final'!X57-'5th Cycle Summary-Final2'!X57</f>
        <v>0</v>
      </c>
      <c r="Y57" s="65">
        <f>'5th Cycle Summary-Final'!Y57-'5th Cycle Summary-Final2'!Y57</f>
        <v>0</v>
      </c>
      <c r="Z57" s="65">
        <f>'5th Cycle Summary-Final'!Z57-'5th Cycle Summary-Final2'!Z57</f>
        <v>0</v>
      </c>
    </row>
    <row r="58" spans="1:26" x14ac:dyDescent="0.2">
      <c r="A58" s="2" t="s">
        <v>82</v>
      </c>
      <c r="B58" s="2" t="s">
        <v>26</v>
      </c>
      <c r="C58" s="10" t="s">
        <v>230</v>
      </c>
      <c r="D58" s="65">
        <f>'5th Cycle Summary-Final'!D58-'5th Cycle Summary-Final2'!D58</f>
        <v>0</v>
      </c>
      <c r="E58" s="65">
        <f>'5th Cycle Summary-Final'!E58-'5th Cycle Summary-Final2'!E58</f>
        <v>0</v>
      </c>
      <c r="F58" s="65">
        <f>'5th Cycle Summary-Final'!F58-'5th Cycle Summary-Final2'!F58</f>
        <v>0</v>
      </c>
      <c r="G58" s="65">
        <f>'5th Cycle Summary-Final'!G58-'5th Cycle Summary-Final2'!G58</f>
        <v>0</v>
      </c>
      <c r="H58" s="65">
        <f>'5th Cycle Summary-Final'!H58-'5th Cycle Summary-Final2'!H58</f>
        <v>0</v>
      </c>
      <c r="I58" s="65">
        <f>'5th Cycle Summary-Final'!I58-'5th Cycle Summary-Final2'!I58</f>
        <v>0</v>
      </c>
      <c r="J58" s="65">
        <f>'5th Cycle Summary-Final'!J58-'5th Cycle Summary-Final2'!J58</f>
        <v>0</v>
      </c>
      <c r="K58" s="65">
        <f>'5th Cycle Summary-Final'!K58-'5th Cycle Summary-Final2'!K58</f>
        <v>0</v>
      </c>
      <c r="L58" s="65">
        <f>'5th Cycle Summary-Final'!L58-'5th Cycle Summary-Final2'!L58</f>
        <v>0</v>
      </c>
      <c r="M58" s="65">
        <f>'5th Cycle Summary-Final'!M58-'5th Cycle Summary-Final2'!M58</f>
        <v>0</v>
      </c>
      <c r="N58" s="65">
        <f>'5th Cycle Summary-Final'!N58-'5th Cycle Summary-Final2'!N58</f>
        <v>0</v>
      </c>
      <c r="O58" s="65">
        <f>'5th Cycle Summary-Final'!O58-'5th Cycle Summary-Final2'!O58</f>
        <v>0</v>
      </c>
      <c r="P58" s="65">
        <f>'5th Cycle Summary-Final'!P58-'5th Cycle Summary-Final2'!P58</f>
        <v>0</v>
      </c>
      <c r="Q58" s="65">
        <f>'5th Cycle Summary-Final'!Q58-'5th Cycle Summary-Final2'!Q58</f>
        <v>0</v>
      </c>
      <c r="R58" s="65">
        <f>'5th Cycle Summary-Final'!R58-'5th Cycle Summary-Final2'!R58</f>
        <v>0</v>
      </c>
      <c r="S58" s="65">
        <f>'5th Cycle Summary-Final'!S58-'5th Cycle Summary-Final2'!S58</f>
        <v>0</v>
      </c>
      <c r="T58" s="65">
        <f>'5th Cycle Summary-Final'!T58-'5th Cycle Summary-Final2'!T58</f>
        <v>0</v>
      </c>
      <c r="U58" s="65">
        <f>'5th Cycle Summary-Final'!U58-'5th Cycle Summary-Final2'!U58</f>
        <v>0</v>
      </c>
      <c r="V58" s="65">
        <f>'5th Cycle Summary-Final'!V58-'5th Cycle Summary-Final2'!V58</f>
        <v>0</v>
      </c>
      <c r="W58" s="65" t="e">
        <f>'5th Cycle Summary-Final'!W58-'5th Cycle Summary-Final2'!W58</f>
        <v>#DIV/0!</v>
      </c>
      <c r="X58" s="65">
        <f>'5th Cycle Summary-Final'!X58-'5th Cycle Summary-Final2'!X58</f>
        <v>0</v>
      </c>
      <c r="Y58" s="65">
        <f>'5th Cycle Summary-Final'!Y58-'5th Cycle Summary-Final2'!Y58</f>
        <v>0</v>
      </c>
      <c r="Z58" s="65">
        <f>'5th Cycle Summary-Final'!Z58-'5th Cycle Summary-Final2'!Z58</f>
        <v>0</v>
      </c>
    </row>
    <row r="59" spans="1:26" x14ac:dyDescent="0.2">
      <c r="A59" s="2" t="s">
        <v>82</v>
      </c>
      <c r="B59" s="2" t="s">
        <v>26</v>
      </c>
      <c r="C59" s="10" t="s">
        <v>249</v>
      </c>
      <c r="D59" s="65">
        <f>'5th Cycle Summary-Final'!D59-'5th Cycle Summary-Final2'!D59</f>
        <v>0</v>
      </c>
      <c r="E59" s="65">
        <f>'5th Cycle Summary-Final'!E59-'5th Cycle Summary-Final2'!E59</f>
        <v>0</v>
      </c>
      <c r="F59" s="65">
        <f>'5th Cycle Summary-Final'!F59-'5th Cycle Summary-Final2'!F59</f>
        <v>0</v>
      </c>
      <c r="G59" s="65">
        <f>'5th Cycle Summary-Final'!G59-'5th Cycle Summary-Final2'!G59</f>
        <v>0</v>
      </c>
      <c r="H59" s="65">
        <f>'5th Cycle Summary-Final'!H59-'5th Cycle Summary-Final2'!H59</f>
        <v>0</v>
      </c>
      <c r="I59" s="65">
        <f>'5th Cycle Summary-Final'!I59-'5th Cycle Summary-Final2'!I59</f>
        <v>0</v>
      </c>
      <c r="J59" s="65">
        <f>'5th Cycle Summary-Final'!J59-'5th Cycle Summary-Final2'!J59</f>
        <v>0</v>
      </c>
      <c r="K59" s="65">
        <f>'5th Cycle Summary-Final'!K59-'5th Cycle Summary-Final2'!K59</f>
        <v>0</v>
      </c>
      <c r="L59" s="65">
        <f>'5th Cycle Summary-Final'!L59-'5th Cycle Summary-Final2'!L59</f>
        <v>0</v>
      </c>
      <c r="M59" s="65">
        <f>'5th Cycle Summary-Final'!M59-'5th Cycle Summary-Final2'!M59</f>
        <v>0</v>
      </c>
      <c r="N59" s="65">
        <f>'5th Cycle Summary-Final'!N59-'5th Cycle Summary-Final2'!N59</f>
        <v>0</v>
      </c>
      <c r="O59" s="65">
        <f>'5th Cycle Summary-Final'!O59-'5th Cycle Summary-Final2'!O59</f>
        <v>0</v>
      </c>
      <c r="P59" s="65">
        <f>'5th Cycle Summary-Final'!P59-'5th Cycle Summary-Final2'!P59</f>
        <v>0</v>
      </c>
      <c r="Q59" s="65">
        <f>'5th Cycle Summary-Final'!Q59-'5th Cycle Summary-Final2'!Q59</f>
        <v>0</v>
      </c>
      <c r="R59" s="65">
        <f>'5th Cycle Summary-Final'!R59-'5th Cycle Summary-Final2'!R59</f>
        <v>0</v>
      </c>
      <c r="S59" s="65">
        <f>'5th Cycle Summary-Final'!S59-'5th Cycle Summary-Final2'!S59</f>
        <v>0</v>
      </c>
      <c r="T59" s="65">
        <f>'5th Cycle Summary-Final'!T59-'5th Cycle Summary-Final2'!T59</f>
        <v>0</v>
      </c>
      <c r="U59" s="65">
        <f>'5th Cycle Summary-Final'!U59-'5th Cycle Summary-Final2'!U59</f>
        <v>0</v>
      </c>
      <c r="V59" s="65">
        <f>'5th Cycle Summary-Final'!V59-'5th Cycle Summary-Final2'!V59</f>
        <v>0</v>
      </c>
      <c r="W59" s="65">
        <f>'5th Cycle Summary-Final'!W59-'5th Cycle Summary-Final2'!W59</f>
        <v>0</v>
      </c>
      <c r="X59" s="65">
        <f>'5th Cycle Summary-Final'!X59-'5th Cycle Summary-Final2'!X59</f>
        <v>0</v>
      </c>
      <c r="Y59" s="65">
        <f>'5th Cycle Summary-Final'!Y59-'5th Cycle Summary-Final2'!Y59</f>
        <v>0</v>
      </c>
      <c r="Z59" s="65">
        <f>'5th Cycle Summary-Final'!Z59-'5th Cycle Summary-Final2'!Z59</f>
        <v>0</v>
      </c>
    </row>
    <row r="60" spans="1:26" x14ac:dyDescent="0.2">
      <c r="A60" s="2" t="s">
        <v>82</v>
      </c>
      <c r="B60" s="2" t="s">
        <v>26</v>
      </c>
      <c r="C60" s="10" t="s">
        <v>965</v>
      </c>
      <c r="D60" s="65">
        <f>'5th Cycle Summary-Final'!D60-'5th Cycle Summary-Final2'!D60</f>
        <v>0</v>
      </c>
      <c r="E60" s="65">
        <f>'5th Cycle Summary-Final'!E60-'5th Cycle Summary-Final2'!E60</f>
        <v>0</v>
      </c>
      <c r="F60" s="65">
        <f>'5th Cycle Summary-Final'!F60-'5th Cycle Summary-Final2'!F60</f>
        <v>0</v>
      </c>
      <c r="G60" s="65">
        <f>'5th Cycle Summary-Final'!G60-'5th Cycle Summary-Final2'!G60</f>
        <v>0</v>
      </c>
      <c r="H60" s="65">
        <f>'5th Cycle Summary-Final'!H60-'5th Cycle Summary-Final2'!H60</f>
        <v>0</v>
      </c>
      <c r="I60" s="65">
        <f>'5th Cycle Summary-Final'!I60-'5th Cycle Summary-Final2'!I60</f>
        <v>0</v>
      </c>
      <c r="J60" s="65">
        <f>'5th Cycle Summary-Final'!J60-'5th Cycle Summary-Final2'!J60</f>
        <v>0</v>
      </c>
      <c r="K60" s="65">
        <f>'5th Cycle Summary-Final'!K60-'5th Cycle Summary-Final2'!K60</f>
        <v>0</v>
      </c>
      <c r="L60" s="65">
        <f>'5th Cycle Summary-Final'!L60-'5th Cycle Summary-Final2'!L60</f>
        <v>0</v>
      </c>
      <c r="M60" s="65">
        <f>'5th Cycle Summary-Final'!M60-'5th Cycle Summary-Final2'!M60</f>
        <v>0</v>
      </c>
      <c r="N60" s="65">
        <f>'5th Cycle Summary-Final'!N60-'5th Cycle Summary-Final2'!N60</f>
        <v>0</v>
      </c>
      <c r="O60" s="65">
        <f>'5th Cycle Summary-Final'!O60-'5th Cycle Summary-Final2'!O60</f>
        <v>0</v>
      </c>
      <c r="P60" s="65">
        <f>'5th Cycle Summary-Final'!P60-'5th Cycle Summary-Final2'!P60</f>
        <v>0</v>
      </c>
      <c r="Q60" s="65">
        <f>'5th Cycle Summary-Final'!Q60-'5th Cycle Summary-Final2'!Q60</f>
        <v>0</v>
      </c>
      <c r="R60" s="65">
        <f>'5th Cycle Summary-Final'!R60-'5th Cycle Summary-Final2'!R60</f>
        <v>0</v>
      </c>
      <c r="S60" s="65">
        <f>'5th Cycle Summary-Final'!S60-'5th Cycle Summary-Final2'!S60</f>
        <v>0</v>
      </c>
      <c r="T60" s="65">
        <f>'5th Cycle Summary-Final'!T60-'5th Cycle Summary-Final2'!T60</f>
        <v>0</v>
      </c>
      <c r="U60" s="65">
        <f>'5th Cycle Summary-Final'!U60-'5th Cycle Summary-Final2'!U60</f>
        <v>0</v>
      </c>
      <c r="V60" s="65">
        <f>'5th Cycle Summary-Final'!V60-'5th Cycle Summary-Final2'!V60</f>
        <v>0</v>
      </c>
      <c r="W60" s="65">
        <f>'5th Cycle Summary-Final'!W60-'5th Cycle Summary-Final2'!W60</f>
        <v>0</v>
      </c>
      <c r="X60" s="65">
        <f>'5th Cycle Summary-Final'!X60-'5th Cycle Summary-Final2'!X60</f>
        <v>0</v>
      </c>
      <c r="Y60" s="65">
        <f>'5th Cycle Summary-Final'!Y60-'5th Cycle Summary-Final2'!Y60</f>
        <v>0</v>
      </c>
      <c r="Z60" s="65">
        <f>'5th Cycle Summary-Final'!Z60-'5th Cycle Summary-Final2'!Z60</f>
        <v>0</v>
      </c>
    </row>
    <row r="61" spans="1:26" x14ac:dyDescent="0.2">
      <c r="A61" s="2" t="s">
        <v>138</v>
      </c>
      <c r="B61" s="2" t="s">
        <v>13</v>
      </c>
      <c r="C61" s="10" t="s">
        <v>220</v>
      </c>
      <c r="D61" s="65">
        <f>'5th Cycle Summary-Final'!D61-'5th Cycle Summary-Final2'!D61</f>
        <v>0</v>
      </c>
      <c r="E61" s="65">
        <f>'5th Cycle Summary-Final'!E61-'5th Cycle Summary-Final2'!E61</f>
        <v>0</v>
      </c>
      <c r="F61" s="65">
        <f>'5th Cycle Summary-Final'!F61-'5th Cycle Summary-Final2'!F61</f>
        <v>0</v>
      </c>
      <c r="G61" s="65">
        <f>'5th Cycle Summary-Final'!G61-'5th Cycle Summary-Final2'!G61</f>
        <v>0</v>
      </c>
      <c r="H61" s="65">
        <f>'5th Cycle Summary-Final'!H61-'5th Cycle Summary-Final2'!H61</f>
        <v>0</v>
      </c>
      <c r="I61" s="65">
        <f>'5th Cycle Summary-Final'!I61-'5th Cycle Summary-Final2'!I61</f>
        <v>0</v>
      </c>
      <c r="J61" s="65">
        <f>'5th Cycle Summary-Final'!J61-'5th Cycle Summary-Final2'!J61</f>
        <v>0</v>
      </c>
      <c r="K61" s="65">
        <f>'5th Cycle Summary-Final'!K61-'5th Cycle Summary-Final2'!K61</f>
        <v>0</v>
      </c>
      <c r="L61" s="65">
        <f>'5th Cycle Summary-Final'!L61-'5th Cycle Summary-Final2'!L61</f>
        <v>0</v>
      </c>
      <c r="M61" s="65">
        <f>'5th Cycle Summary-Final'!M61-'5th Cycle Summary-Final2'!M61</f>
        <v>0</v>
      </c>
      <c r="N61" s="65">
        <f>'5th Cycle Summary-Final'!N61-'5th Cycle Summary-Final2'!N61</f>
        <v>0</v>
      </c>
      <c r="O61" s="65">
        <f>'5th Cycle Summary-Final'!O61-'5th Cycle Summary-Final2'!O61</f>
        <v>0</v>
      </c>
      <c r="P61" s="65">
        <f>'5th Cycle Summary-Final'!P61-'5th Cycle Summary-Final2'!P61</f>
        <v>0</v>
      </c>
      <c r="Q61" s="65">
        <f>'5th Cycle Summary-Final'!Q61-'5th Cycle Summary-Final2'!Q61</f>
        <v>0</v>
      </c>
      <c r="R61" s="65">
        <f>'5th Cycle Summary-Final'!R61-'5th Cycle Summary-Final2'!R61</f>
        <v>0</v>
      </c>
      <c r="S61" s="65">
        <f>'5th Cycle Summary-Final'!S61-'5th Cycle Summary-Final2'!S61</f>
        <v>0</v>
      </c>
      <c r="T61" s="65">
        <f>'5th Cycle Summary-Final'!T61-'5th Cycle Summary-Final2'!T61</f>
        <v>0</v>
      </c>
      <c r="U61" s="65">
        <f>'5th Cycle Summary-Final'!U61-'5th Cycle Summary-Final2'!U61</f>
        <v>0</v>
      </c>
      <c r="V61" s="65">
        <f>'5th Cycle Summary-Final'!V61-'5th Cycle Summary-Final2'!V61</f>
        <v>0</v>
      </c>
      <c r="W61" s="65">
        <f>'5th Cycle Summary-Final'!W61-'5th Cycle Summary-Final2'!W61</f>
        <v>0</v>
      </c>
      <c r="X61" s="65">
        <f>'5th Cycle Summary-Final'!X61-'5th Cycle Summary-Final2'!X61</f>
        <v>0</v>
      </c>
      <c r="Y61" s="65">
        <f>'5th Cycle Summary-Final'!Y61-'5th Cycle Summary-Final2'!Y61</f>
        <v>0</v>
      </c>
      <c r="Z61" s="65">
        <f>'5th Cycle Summary-Final'!Z61-'5th Cycle Summary-Final2'!Z61</f>
        <v>0</v>
      </c>
    </row>
    <row r="62" spans="1:26" x14ac:dyDescent="0.2">
      <c r="A62" s="2" t="s">
        <v>138</v>
      </c>
      <c r="B62" s="2" t="s">
        <v>13</v>
      </c>
      <c r="C62" s="10" t="s">
        <v>322</v>
      </c>
      <c r="D62" s="65">
        <f>'5th Cycle Summary-Final'!D62-'5th Cycle Summary-Final2'!D62</f>
        <v>0</v>
      </c>
      <c r="E62" s="65">
        <f>'5th Cycle Summary-Final'!E62-'5th Cycle Summary-Final2'!E62</f>
        <v>0</v>
      </c>
      <c r="F62" s="65">
        <f>'5th Cycle Summary-Final'!F62-'5th Cycle Summary-Final2'!F62</f>
        <v>0</v>
      </c>
      <c r="G62" s="65">
        <f>'5th Cycle Summary-Final'!G62-'5th Cycle Summary-Final2'!G62</f>
        <v>0</v>
      </c>
      <c r="H62" s="65">
        <f>'5th Cycle Summary-Final'!H62-'5th Cycle Summary-Final2'!H62</f>
        <v>0</v>
      </c>
      <c r="I62" s="65">
        <f>'5th Cycle Summary-Final'!I62-'5th Cycle Summary-Final2'!I62</f>
        <v>0</v>
      </c>
      <c r="J62" s="65">
        <f>'5th Cycle Summary-Final'!J62-'5th Cycle Summary-Final2'!J62</f>
        <v>0</v>
      </c>
      <c r="K62" s="65">
        <f>'5th Cycle Summary-Final'!K62-'5th Cycle Summary-Final2'!K62</f>
        <v>0</v>
      </c>
      <c r="L62" s="65">
        <f>'5th Cycle Summary-Final'!L62-'5th Cycle Summary-Final2'!L62</f>
        <v>0</v>
      </c>
      <c r="M62" s="65">
        <f>'5th Cycle Summary-Final'!M62-'5th Cycle Summary-Final2'!M62</f>
        <v>0</v>
      </c>
      <c r="N62" s="65">
        <f>'5th Cycle Summary-Final'!N62-'5th Cycle Summary-Final2'!N62</f>
        <v>0</v>
      </c>
      <c r="O62" s="65">
        <f>'5th Cycle Summary-Final'!O62-'5th Cycle Summary-Final2'!O62</f>
        <v>0</v>
      </c>
      <c r="P62" s="65">
        <f>'5th Cycle Summary-Final'!P62-'5th Cycle Summary-Final2'!P62</f>
        <v>0</v>
      </c>
      <c r="Q62" s="65">
        <f>'5th Cycle Summary-Final'!Q62-'5th Cycle Summary-Final2'!Q62</f>
        <v>0</v>
      </c>
      <c r="R62" s="65">
        <f>'5th Cycle Summary-Final'!R62-'5th Cycle Summary-Final2'!R62</f>
        <v>0</v>
      </c>
      <c r="S62" s="65">
        <f>'5th Cycle Summary-Final'!S62-'5th Cycle Summary-Final2'!S62</f>
        <v>0</v>
      </c>
      <c r="T62" s="65">
        <f>'5th Cycle Summary-Final'!T62-'5th Cycle Summary-Final2'!T62</f>
        <v>0</v>
      </c>
      <c r="U62" s="65">
        <f>'5th Cycle Summary-Final'!U62-'5th Cycle Summary-Final2'!U62</f>
        <v>0</v>
      </c>
      <c r="V62" s="65">
        <f>'5th Cycle Summary-Final'!V62-'5th Cycle Summary-Final2'!V62</f>
        <v>0</v>
      </c>
      <c r="W62" s="65">
        <f>'5th Cycle Summary-Final'!W62-'5th Cycle Summary-Final2'!W62</f>
        <v>0</v>
      </c>
      <c r="X62" s="65">
        <f>'5th Cycle Summary-Final'!X62-'5th Cycle Summary-Final2'!X62</f>
        <v>0</v>
      </c>
      <c r="Y62" s="65">
        <f>'5th Cycle Summary-Final'!Y62-'5th Cycle Summary-Final2'!Y62</f>
        <v>0</v>
      </c>
      <c r="Z62" s="65">
        <f>'5th Cycle Summary-Final'!Z62-'5th Cycle Summary-Final2'!Z62</f>
        <v>0</v>
      </c>
    </row>
    <row r="63" spans="1:26" x14ac:dyDescent="0.2">
      <c r="A63" s="2" t="s">
        <v>23</v>
      </c>
      <c r="B63" s="2" t="s">
        <v>13</v>
      </c>
      <c r="C63" s="10" t="s">
        <v>1009</v>
      </c>
      <c r="D63" s="65">
        <f>'5th Cycle Summary-Final'!D63-'5th Cycle Summary-Final2'!D63</f>
        <v>0</v>
      </c>
      <c r="E63" s="65">
        <f>'5th Cycle Summary-Final'!E63-'5th Cycle Summary-Final2'!E63</f>
        <v>0</v>
      </c>
      <c r="F63" s="65">
        <f>'5th Cycle Summary-Final'!F63-'5th Cycle Summary-Final2'!F63</f>
        <v>0</v>
      </c>
      <c r="G63" s="65">
        <f>'5th Cycle Summary-Final'!G63-'5th Cycle Summary-Final2'!G63</f>
        <v>0</v>
      </c>
      <c r="H63" s="65">
        <f>'5th Cycle Summary-Final'!H63-'5th Cycle Summary-Final2'!H63</f>
        <v>0</v>
      </c>
      <c r="I63" s="65">
        <f>'5th Cycle Summary-Final'!I63-'5th Cycle Summary-Final2'!I63</f>
        <v>0</v>
      </c>
      <c r="J63" s="65">
        <f>'5th Cycle Summary-Final'!J63-'5th Cycle Summary-Final2'!J63</f>
        <v>0</v>
      </c>
      <c r="K63" s="65">
        <f>'5th Cycle Summary-Final'!K63-'5th Cycle Summary-Final2'!K63</f>
        <v>0</v>
      </c>
      <c r="L63" s="65">
        <f>'5th Cycle Summary-Final'!L63-'5th Cycle Summary-Final2'!L63</f>
        <v>0</v>
      </c>
      <c r="M63" s="65">
        <f>'5th Cycle Summary-Final'!M63-'5th Cycle Summary-Final2'!M63</f>
        <v>0</v>
      </c>
      <c r="N63" s="65">
        <f>'5th Cycle Summary-Final'!N63-'5th Cycle Summary-Final2'!N63</f>
        <v>0</v>
      </c>
      <c r="O63" s="65">
        <f>'5th Cycle Summary-Final'!O63-'5th Cycle Summary-Final2'!O63</f>
        <v>0</v>
      </c>
      <c r="P63" s="65">
        <f>'5th Cycle Summary-Final'!P63-'5th Cycle Summary-Final2'!P63</f>
        <v>0</v>
      </c>
      <c r="Q63" s="65">
        <f>'5th Cycle Summary-Final'!Q63-'5th Cycle Summary-Final2'!Q63</f>
        <v>0</v>
      </c>
      <c r="R63" s="65">
        <f>'5th Cycle Summary-Final'!R63-'5th Cycle Summary-Final2'!R63</f>
        <v>0</v>
      </c>
      <c r="S63" s="65">
        <f>'5th Cycle Summary-Final'!S63-'5th Cycle Summary-Final2'!S63</f>
        <v>0</v>
      </c>
      <c r="T63" s="65">
        <f>'5th Cycle Summary-Final'!T63-'5th Cycle Summary-Final2'!T63</f>
        <v>0</v>
      </c>
      <c r="U63" s="65">
        <f>'5th Cycle Summary-Final'!U63-'5th Cycle Summary-Final2'!U63</f>
        <v>0</v>
      </c>
      <c r="V63" s="65">
        <f>'5th Cycle Summary-Final'!V63-'5th Cycle Summary-Final2'!V63</f>
        <v>0</v>
      </c>
      <c r="W63" s="65">
        <f>'5th Cycle Summary-Final'!W63-'5th Cycle Summary-Final2'!W63</f>
        <v>0</v>
      </c>
      <c r="X63" s="65">
        <f>'5th Cycle Summary-Final'!X63-'5th Cycle Summary-Final2'!X63</f>
        <v>0</v>
      </c>
      <c r="Y63" s="65">
        <f>'5th Cycle Summary-Final'!Y63-'5th Cycle Summary-Final2'!Y63</f>
        <v>0</v>
      </c>
      <c r="Z63" s="65">
        <f>'5th Cycle Summary-Final'!Z63-'5th Cycle Summary-Final2'!Z63</f>
        <v>0</v>
      </c>
    </row>
    <row r="64" spans="1:26" x14ac:dyDescent="0.2">
      <c r="A64" s="2" t="s">
        <v>23</v>
      </c>
      <c r="B64" s="2" t="s">
        <v>13</v>
      </c>
      <c r="C64" s="10" t="s">
        <v>121</v>
      </c>
      <c r="D64" s="65">
        <f>'5th Cycle Summary-Final'!D64-'5th Cycle Summary-Final2'!D64</f>
        <v>0</v>
      </c>
      <c r="E64" s="65">
        <f>'5th Cycle Summary-Final'!E64-'5th Cycle Summary-Final2'!E64</f>
        <v>0</v>
      </c>
      <c r="F64" s="65">
        <f>'5th Cycle Summary-Final'!F64-'5th Cycle Summary-Final2'!F64</f>
        <v>0</v>
      </c>
      <c r="G64" s="65">
        <f>'5th Cycle Summary-Final'!G64-'5th Cycle Summary-Final2'!G64</f>
        <v>0</v>
      </c>
      <c r="H64" s="65">
        <f>'5th Cycle Summary-Final'!H64-'5th Cycle Summary-Final2'!H64</f>
        <v>0</v>
      </c>
      <c r="I64" s="65">
        <f>'5th Cycle Summary-Final'!I64-'5th Cycle Summary-Final2'!I64</f>
        <v>0</v>
      </c>
      <c r="J64" s="65">
        <f>'5th Cycle Summary-Final'!J64-'5th Cycle Summary-Final2'!J64</f>
        <v>0</v>
      </c>
      <c r="K64" s="65">
        <f>'5th Cycle Summary-Final'!K64-'5th Cycle Summary-Final2'!K64</f>
        <v>0</v>
      </c>
      <c r="L64" s="65">
        <f>'5th Cycle Summary-Final'!L64-'5th Cycle Summary-Final2'!L64</f>
        <v>0</v>
      </c>
      <c r="M64" s="65">
        <f>'5th Cycle Summary-Final'!M64-'5th Cycle Summary-Final2'!M64</f>
        <v>0</v>
      </c>
      <c r="N64" s="65">
        <f>'5th Cycle Summary-Final'!N64-'5th Cycle Summary-Final2'!N64</f>
        <v>0</v>
      </c>
      <c r="O64" s="65">
        <f>'5th Cycle Summary-Final'!O64-'5th Cycle Summary-Final2'!O64</f>
        <v>0</v>
      </c>
      <c r="P64" s="65">
        <f>'5th Cycle Summary-Final'!P64-'5th Cycle Summary-Final2'!P64</f>
        <v>0</v>
      </c>
      <c r="Q64" s="65">
        <f>'5th Cycle Summary-Final'!Q64-'5th Cycle Summary-Final2'!Q64</f>
        <v>0</v>
      </c>
      <c r="R64" s="65">
        <f>'5th Cycle Summary-Final'!R64-'5th Cycle Summary-Final2'!R64</f>
        <v>0</v>
      </c>
      <c r="S64" s="65">
        <f>'5th Cycle Summary-Final'!S64-'5th Cycle Summary-Final2'!S64</f>
        <v>0</v>
      </c>
      <c r="T64" s="65">
        <f>'5th Cycle Summary-Final'!T64-'5th Cycle Summary-Final2'!T64</f>
        <v>0</v>
      </c>
      <c r="U64" s="65">
        <f>'5th Cycle Summary-Final'!U64-'5th Cycle Summary-Final2'!U64</f>
        <v>0</v>
      </c>
      <c r="V64" s="65">
        <f>'5th Cycle Summary-Final'!V64-'5th Cycle Summary-Final2'!V64</f>
        <v>0</v>
      </c>
      <c r="W64" s="65">
        <f>'5th Cycle Summary-Final'!W64-'5th Cycle Summary-Final2'!W64</f>
        <v>0</v>
      </c>
      <c r="X64" s="65">
        <f>'5th Cycle Summary-Final'!X64-'5th Cycle Summary-Final2'!X64</f>
        <v>0</v>
      </c>
      <c r="Y64" s="65">
        <f>'5th Cycle Summary-Final'!Y64-'5th Cycle Summary-Final2'!Y64</f>
        <v>0</v>
      </c>
      <c r="Z64" s="65">
        <f>'5th Cycle Summary-Final'!Z64-'5th Cycle Summary-Final2'!Z64</f>
        <v>0</v>
      </c>
    </row>
    <row r="65" spans="1:26" x14ac:dyDescent="0.2">
      <c r="A65" s="2" t="s">
        <v>23</v>
      </c>
      <c r="B65" s="2" t="s">
        <v>13</v>
      </c>
      <c r="C65" s="10" t="s">
        <v>154</v>
      </c>
      <c r="D65" s="65">
        <f>'5th Cycle Summary-Final'!D65-'5th Cycle Summary-Final2'!D65</f>
        <v>0</v>
      </c>
      <c r="E65" s="65">
        <f>'5th Cycle Summary-Final'!E65-'5th Cycle Summary-Final2'!E65</f>
        <v>0</v>
      </c>
      <c r="F65" s="65">
        <f>'5th Cycle Summary-Final'!F65-'5th Cycle Summary-Final2'!F65</f>
        <v>0</v>
      </c>
      <c r="G65" s="65">
        <f>'5th Cycle Summary-Final'!G65-'5th Cycle Summary-Final2'!G65</f>
        <v>0</v>
      </c>
      <c r="H65" s="65">
        <f>'5th Cycle Summary-Final'!H65-'5th Cycle Summary-Final2'!H65</f>
        <v>0</v>
      </c>
      <c r="I65" s="65">
        <f>'5th Cycle Summary-Final'!I65-'5th Cycle Summary-Final2'!I65</f>
        <v>0</v>
      </c>
      <c r="J65" s="65">
        <f>'5th Cycle Summary-Final'!J65-'5th Cycle Summary-Final2'!J65</f>
        <v>0</v>
      </c>
      <c r="K65" s="65">
        <f>'5th Cycle Summary-Final'!K65-'5th Cycle Summary-Final2'!K65</f>
        <v>0</v>
      </c>
      <c r="L65" s="65">
        <f>'5th Cycle Summary-Final'!L65-'5th Cycle Summary-Final2'!L65</f>
        <v>0</v>
      </c>
      <c r="M65" s="65">
        <f>'5th Cycle Summary-Final'!M65-'5th Cycle Summary-Final2'!M65</f>
        <v>0</v>
      </c>
      <c r="N65" s="65">
        <f>'5th Cycle Summary-Final'!N65-'5th Cycle Summary-Final2'!N65</f>
        <v>0</v>
      </c>
      <c r="O65" s="65">
        <f>'5th Cycle Summary-Final'!O65-'5th Cycle Summary-Final2'!O65</f>
        <v>0</v>
      </c>
      <c r="P65" s="65">
        <f>'5th Cycle Summary-Final'!P65-'5th Cycle Summary-Final2'!P65</f>
        <v>0</v>
      </c>
      <c r="Q65" s="65">
        <f>'5th Cycle Summary-Final'!Q65-'5th Cycle Summary-Final2'!Q65</f>
        <v>0</v>
      </c>
      <c r="R65" s="65">
        <f>'5th Cycle Summary-Final'!R65-'5th Cycle Summary-Final2'!R65</f>
        <v>0</v>
      </c>
      <c r="S65" s="65">
        <f>'5th Cycle Summary-Final'!S65-'5th Cycle Summary-Final2'!S65</f>
        <v>0</v>
      </c>
      <c r="T65" s="65">
        <f>'5th Cycle Summary-Final'!T65-'5th Cycle Summary-Final2'!T65</f>
        <v>0</v>
      </c>
      <c r="U65" s="65">
        <f>'5th Cycle Summary-Final'!U65-'5th Cycle Summary-Final2'!U65</f>
        <v>0</v>
      </c>
      <c r="V65" s="65">
        <f>'5th Cycle Summary-Final'!V65-'5th Cycle Summary-Final2'!V65</f>
        <v>0</v>
      </c>
      <c r="W65" s="65">
        <f>'5th Cycle Summary-Final'!W65-'5th Cycle Summary-Final2'!W65</f>
        <v>0</v>
      </c>
      <c r="X65" s="65">
        <f>'5th Cycle Summary-Final'!X65-'5th Cycle Summary-Final2'!X65</f>
        <v>0</v>
      </c>
      <c r="Y65" s="65">
        <f>'5th Cycle Summary-Final'!Y65-'5th Cycle Summary-Final2'!Y65</f>
        <v>0</v>
      </c>
      <c r="Z65" s="65">
        <f>'5th Cycle Summary-Final'!Z65-'5th Cycle Summary-Final2'!Z65</f>
        <v>0</v>
      </c>
    </row>
    <row r="66" spans="1:26" x14ac:dyDescent="0.2">
      <c r="A66" s="2" t="s">
        <v>50</v>
      </c>
      <c r="B66" s="2" t="s">
        <v>3</v>
      </c>
      <c r="C66" s="10" t="s">
        <v>49</v>
      </c>
      <c r="D66" s="65">
        <f>'5th Cycle Summary-Final'!D66-'5th Cycle Summary-Final2'!D66</f>
        <v>0</v>
      </c>
      <c r="E66" s="65">
        <f>'5th Cycle Summary-Final'!E66-'5th Cycle Summary-Final2'!E66</f>
        <v>0</v>
      </c>
      <c r="F66" s="65">
        <f>'5th Cycle Summary-Final'!F66-'5th Cycle Summary-Final2'!F66</f>
        <v>0</v>
      </c>
      <c r="G66" s="65">
        <f>'5th Cycle Summary-Final'!G66-'5th Cycle Summary-Final2'!G66</f>
        <v>0</v>
      </c>
      <c r="H66" s="65">
        <f>'5th Cycle Summary-Final'!H66-'5th Cycle Summary-Final2'!H66</f>
        <v>0</v>
      </c>
      <c r="I66" s="65">
        <f>'5th Cycle Summary-Final'!I66-'5th Cycle Summary-Final2'!I66</f>
        <v>0</v>
      </c>
      <c r="J66" s="65">
        <f>'5th Cycle Summary-Final'!J66-'5th Cycle Summary-Final2'!J66</f>
        <v>0</v>
      </c>
      <c r="K66" s="65">
        <f>'5th Cycle Summary-Final'!K66-'5th Cycle Summary-Final2'!K66</f>
        <v>0</v>
      </c>
      <c r="L66" s="65">
        <f>'5th Cycle Summary-Final'!L66-'5th Cycle Summary-Final2'!L66</f>
        <v>0</v>
      </c>
      <c r="M66" s="65">
        <f>'5th Cycle Summary-Final'!M66-'5th Cycle Summary-Final2'!M66</f>
        <v>0</v>
      </c>
      <c r="N66" s="65">
        <f>'5th Cycle Summary-Final'!N66-'5th Cycle Summary-Final2'!N66</f>
        <v>0</v>
      </c>
      <c r="O66" s="65">
        <f>'5th Cycle Summary-Final'!O66-'5th Cycle Summary-Final2'!O66</f>
        <v>0</v>
      </c>
      <c r="P66" s="65">
        <f>'5th Cycle Summary-Final'!P66-'5th Cycle Summary-Final2'!P66</f>
        <v>0</v>
      </c>
      <c r="Q66" s="65">
        <f>'5th Cycle Summary-Final'!Q66-'5th Cycle Summary-Final2'!Q66</f>
        <v>0</v>
      </c>
      <c r="R66" s="65">
        <f>'5th Cycle Summary-Final'!R66-'5th Cycle Summary-Final2'!R66</f>
        <v>0</v>
      </c>
      <c r="S66" s="65">
        <f>'5th Cycle Summary-Final'!S66-'5th Cycle Summary-Final2'!S66</f>
        <v>0</v>
      </c>
      <c r="T66" s="65">
        <f>'5th Cycle Summary-Final'!T66-'5th Cycle Summary-Final2'!T66</f>
        <v>0</v>
      </c>
      <c r="U66" s="65">
        <f>'5th Cycle Summary-Final'!U66-'5th Cycle Summary-Final2'!U66</f>
        <v>0</v>
      </c>
      <c r="V66" s="65">
        <f>'5th Cycle Summary-Final'!V66-'5th Cycle Summary-Final2'!V66</f>
        <v>0</v>
      </c>
      <c r="W66" s="65">
        <f>'5th Cycle Summary-Final'!W66-'5th Cycle Summary-Final2'!W66</f>
        <v>0</v>
      </c>
      <c r="X66" s="65">
        <f>'5th Cycle Summary-Final'!X66-'5th Cycle Summary-Final2'!X66</f>
        <v>0</v>
      </c>
      <c r="Y66" s="65">
        <f>'5th Cycle Summary-Final'!Y66-'5th Cycle Summary-Final2'!Y66</f>
        <v>0</v>
      </c>
      <c r="Z66" s="65">
        <f>'5th Cycle Summary-Final'!Z66-'5th Cycle Summary-Final2'!Z66</f>
        <v>0</v>
      </c>
    </row>
    <row r="67" spans="1:26" x14ac:dyDescent="0.2">
      <c r="A67" s="2" t="s">
        <v>50</v>
      </c>
      <c r="B67" s="2" t="s">
        <v>3</v>
      </c>
      <c r="C67" s="10" t="s">
        <v>1041</v>
      </c>
      <c r="D67" s="65">
        <f>'5th Cycle Summary-Final'!D67-'5th Cycle Summary-Final2'!D67</f>
        <v>0</v>
      </c>
      <c r="E67" s="65">
        <f>'5th Cycle Summary-Final'!E67-'5th Cycle Summary-Final2'!E67</f>
        <v>0</v>
      </c>
      <c r="F67" s="65">
        <f>'5th Cycle Summary-Final'!F67-'5th Cycle Summary-Final2'!F67</f>
        <v>0</v>
      </c>
      <c r="G67" s="65">
        <f>'5th Cycle Summary-Final'!G67-'5th Cycle Summary-Final2'!G67</f>
        <v>0</v>
      </c>
      <c r="H67" s="65">
        <f>'5th Cycle Summary-Final'!H67-'5th Cycle Summary-Final2'!H67</f>
        <v>0</v>
      </c>
      <c r="I67" s="65">
        <f>'5th Cycle Summary-Final'!I67-'5th Cycle Summary-Final2'!I67</f>
        <v>0</v>
      </c>
      <c r="J67" s="65">
        <f>'5th Cycle Summary-Final'!J67-'5th Cycle Summary-Final2'!J67</f>
        <v>0</v>
      </c>
      <c r="K67" s="65">
        <f>'5th Cycle Summary-Final'!K67-'5th Cycle Summary-Final2'!K67</f>
        <v>0</v>
      </c>
      <c r="L67" s="65">
        <f>'5th Cycle Summary-Final'!L67-'5th Cycle Summary-Final2'!L67</f>
        <v>0</v>
      </c>
      <c r="M67" s="65">
        <f>'5th Cycle Summary-Final'!M67-'5th Cycle Summary-Final2'!M67</f>
        <v>0</v>
      </c>
      <c r="N67" s="65">
        <f>'5th Cycle Summary-Final'!N67-'5th Cycle Summary-Final2'!N67</f>
        <v>0</v>
      </c>
      <c r="O67" s="65">
        <f>'5th Cycle Summary-Final'!O67-'5th Cycle Summary-Final2'!O67</f>
        <v>0</v>
      </c>
      <c r="P67" s="65">
        <f>'5th Cycle Summary-Final'!P67-'5th Cycle Summary-Final2'!P67</f>
        <v>0</v>
      </c>
      <c r="Q67" s="65">
        <f>'5th Cycle Summary-Final'!Q67-'5th Cycle Summary-Final2'!Q67</f>
        <v>0</v>
      </c>
      <c r="R67" s="65">
        <f>'5th Cycle Summary-Final'!R67-'5th Cycle Summary-Final2'!R67</f>
        <v>0</v>
      </c>
      <c r="S67" s="65">
        <f>'5th Cycle Summary-Final'!S67-'5th Cycle Summary-Final2'!S67</f>
        <v>0</v>
      </c>
      <c r="T67" s="65">
        <f>'5th Cycle Summary-Final'!T67-'5th Cycle Summary-Final2'!T67</f>
        <v>0</v>
      </c>
      <c r="U67" s="65">
        <f>'5th Cycle Summary-Final'!U67-'5th Cycle Summary-Final2'!U67</f>
        <v>0</v>
      </c>
      <c r="V67" s="65">
        <f>'5th Cycle Summary-Final'!V67-'5th Cycle Summary-Final2'!V67</f>
        <v>0</v>
      </c>
      <c r="W67" s="65">
        <f>'5th Cycle Summary-Final'!W67-'5th Cycle Summary-Final2'!W67</f>
        <v>0</v>
      </c>
      <c r="X67" s="65">
        <f>'5th Cycle Summary-Final'!X67-'5th Cycle Summary-Final2'!X67</f>
        <v>0</v>
      </c>
      <c r="Y67" s="65">
        <f>'5th Cycle Summary-Final'!Y67-'5th Cycle Summary-Final2'!Y67</f>
        <v>0</v>
      </c>
      <c r="Z67" s="65">
        <f>'5th Cycle Summary-Final'!Z67-'5th Cycle Summary-Final2'!Z67</f>
        <v>0</v>
      </c>
    </row>
    <row r="68" spans="1:26" x14ac:dyDescent="0.2">
      <c r="A68" s="2" t="s">
        <v>50</v>
      </c>
      <c r="B68" s="2" t="s">
        <v>3</v>
      </c>
      <c r="C68" s="10" t="s">
        <v>113</v>
      </c>
      <c r="D68" s="65">
        <f>'5th Cycle Summary-Final'!D68-'5th Cycle Summary-Final2'!D68</f>
        <v>0</v>
      </c>
      <c r="E68" s="65">
        <f>'5th Cycle Summary-Final'!E68-'5th Cycle Summary-Final2'!E68</f>
        <v>0</v>
      </c>
      <c r="F68" s="65">
        <f>'5th Cycle Summary-Final'!F68-'5th Cycle Summary-Final2'!F68</f>
        <v>0</v>
      </c>
      <c r="G68" s="65">
        <f>'5th Cycle Summary-Final'!G68-'5th Cycle Summary-Final2'!G68</f>
        <v>0</v>
      </c>
      <c r="H68" s="65">
        <f>'5th Cycle Summary-Final'!H68-'5th Cycle Summary-Final2'!H68</f>
        <v>0</v>
      </c>
      <c r="I68" s="65">
        <f>'5th Cycle Summary-Final'!I68-'5th Cycle Summary-Final2'!I68</f>
        <v>0</v>
      </c>
      <c r="J68" s="65">
        <f>'5th Cycle Summary-Final'!J68-'5th Cycle Summary-Final2'!J68</f>
        <v>0</v>
      </c>
      <c r="K68" s="65">
        <f>'5th Cycle Summary-Final'!K68-'5th Cycle Summary-Final2'!K68</f>
        <v>0</v>
      </c>
      <c r="L68" s="65">
        <f>'5th Cycle Summary-Final'!L68-'5th Cycle Summary-Final2'!L68</f>
        <v>0</v>
      </c>
      <c r="M68" s="65">
        <f>'5th Cycle Summary-Final'!M68-'5th Cycle Summary-Final2'!M68</f>
        <v>0</v>
      </c>
      <c r="N68" s="65">
        <f>'5th Cycle Summary-Final'!N68-'5th Cycle Summary-Final2'!N68</f>
        <v>0</v>
      </c>
      <c r="O68" s="65">
        <f>'5th Cycle Summary-Final'!O68-'5th Cycle Summary-Final2'!O68</f>
        <v>0</v>
      </c>
      <c r="P68" s="65">
        <f>'5th Cycle Summary-Final'!P68-'5th Cycle Summary-Final2'!P68</f>
        <v>0</v>
      </c>
      <c r="Q68" s="65">
        <f>'5th Cycle Summary-Final'!Q68-'5th Cycle Summary-Final2'!Q68</f>
        <v>0</v>
      </c>
      <c r="R68" s="65">
        <f>'5th Cycle Summary-Final'!R68-'5th Cycle Summary-Final2'!R68</f>
        <v>0</v>
      </c>
      <c r="S68" s="65">
        <f>'5th Cycle Summary-Final'!S68-'5th Cycle Summary-Final2'!S68</f>
        <v>0</v>
      </c>
      <c r="T68" s="65">
        <f>'5th Cycle Summary-Final'!T68-'5th Cycle Summary-Final2'!T68</f>
        <v>0</v>
      </c>
      <c r="U68" s="65">
        <f>'5th Cycle Summary-Final'!U68-'5th Cycle Summary-Final2'!U68</f>
        <v>0</v>
      </c>
      <c r="V68" s="65">
        <f>'5th Cycle Summary-Final'!V68-'5th Cycle Summary-Final2'!V68</f>
        <v>0</v>
      </c>
      <c r="W68" s="65">
        <f>'5th Cycle Summary-Final'!W68-'5th Cycle Summary-Final2'!W68</f>
        <v>0</v>
      </c>
      <c r="X68" s="65">
        <f>'5th Cycle Summary-Final'!X68-'5th Cycle Summary-Final2'!X68</f>
        <v>0</v>
      </c>
      <c r="Y68" s="65">
        <f>'5th Cycle Summary-Final'!Y68-'5th Cycle Summary-Final2'!Y68</f>
        <v>0</v>
      </c>
      <c r="Z68" s="65">
        <f>'5th Cycle Summary-Final'!Z68-'5th Cycle Summary-Final2'!Z68</f>
        <v>0</v>
      </c>
    </row>
    <row r="69" spans="1:26" x14ac:dyDescent="0.2">
      <c r="A69" s="2" t="s">
        <v>50</v>
      </c>
      <c r="B69" s="2" t="s">
        <v>3</v>
      </c>
      <c r="C69" s="10" t="s">
        <v>1051</v>
      </c>
      <c r="D69" s="65">
        <f>'5th Cycle Summary-Final'!D69-'5th Cycle Summary-Final2'!D69</f>
        <v>0</v>
      </c>
      <c r="E69" s="65">
        <f>'5th Cycle Summary-Final'!E69-'5th Cycle Summary-Final2'!E69</f>
        <v>0</v>
      </c>
      <c r="F69" s="65">
        <f>'5th Cycle Summary-Final'!F69-'5th Cycle Summary-Final2'!F69</f>
        <v>0</v>
      </c>
      <c r="G69" s="65">
        <f>'5th Cycle Summary-Final'!G69-'5th Cycle Summary-Final2'!G69</f>
        <v>0</v>
      </c>
      <c r="H69" s="65">
        <f>'5th Cycle Summary-Final'!H69-'5th Cycle Summary-Final2'!H69</f>
        <v>0</v>
      </c>
      <c r="I69" s="65">
        <f>'5th Cycle Summary-Final'!I69-'5th Cycle Summary-Final2'!I69</f>
        <v>0</v>
      </c>
      <c r="J69" s="65">
        <f>'5th Cycle Summary-Final'!J69-'5th Cycle Summary-Final2'!J69</f>
        <v>0</v>
      </c>
      <c r="K69" s="65">
        <f>'5th Cycle Summary-Final'!K69-'5th Cycle Summary-Final2'!K69</f>
        <v>0</v>
      </c>
      <c r="L69" s="65">
        <f>'5th Cycle Summary-Final'!L69-'5th Cycle Summary-Final2'!L69</f>
        <v>0</v>
      </c>
      <c r="M69" s="65">
        <f>'5th Cycle Summary-Final'!M69-'5th Cycle Summary-Final2'!M69</f>
        <v>0</v>
      </c>
      <c r="N69" s="65">
        <f>'5th Cycle Summary-Final'!N69-'5th Cycle Summary-Final2'!N69</f>
        <v>0</v>
      </c>
      <c r="O69" s="65">
        <f>'5th Cycle Summary-Final'!O69-'5th Cycle Summary-Final2'!O69</f>
        <v>0</v>
      </c>
      <c r="P69" s="65">
        <f>'5th Cycle Summary-Final'!P69-'5th Cycle Summary-Final2'!P69</f>
        <v>0</v>
      </c>
      <c r="Q69" s="65">
        <f>'5th Cycle Summary-Final'!Q69-'5th Cycle Summary-Final2'!Q69</f>
        <v>0</v>
      </c>
      <c r="R69" s="65">
        <f>'5th Cycle Summary-Final'!R69-'5th Cycle Summary-Final2'!R69</f>
        <v>0</v>
      </c>
      <c r="S69" s="65">
        <f>'5th Cycle Summary-Final'!S69-'5th Cycle Summary-Final2'!S69</f>
        <v>0</v>
      </c>
      <c r="T69" s="65">
        <f>'5th Cycle Summary-Final'!T69-'5th Cycle Summary-Final2'!T69</f>
        <v>0</v>
      </c>
      <c r="U69" s="65">
        <f>'5th Cycle Summary-Final'!U69-'5th Cycle Summary-Final2'!U69</f>
        <v>0</v>
      </c>
      <c r="V69" s="65">
        <f>'5th Cycle Summary-Final'!V69-'5th Cycle Summary-Final2'!V69</f>
        <v>0</v>
      </c>
      <c r="W69" s="65">
        <f>'5th Cycle Summary-Final'!W69-'5th Cycle Summary-Final2'!W69</f>
        <v>0</v>
      </c>
      <c r="X69" s="65">
        <f>'5th Cycle Summary-Final'!X69-'5th Cycle Summary-Final2'!X69</f>
        <v>0</v>
      </c>
      <c r="Y69" s="65">
        <f>'5th Cycle Summary-Final'!Y69-'5th Cycle Summary-Final2'!Y69</f>
        <v>0</v>
      </c>
      <c r="Z69" s="65">
        <f>'5th Cycle Summary-Final'!Z69-'5th Cycle Summary-Final2'!Z69</f>
        <v>0</v>
      </c>
    </row>
    <row r="70" spans="1:26" x14ac:dyDescent="0.2">
      <c r="A70" s="2" t="s">
        <v>50</v>
      </c>
      <c r="B70" s="2" t="s">
        <v>3</v>
      </c>
      <c r="C70" s="10" t="s">
        <v>50</v>
      </c>
      <c r="D70" s="65">
        <f>'5th Cycle Summary-Final'!D70-'5th Cycle Summary-Final2'!D70</f>
        <v>0</v>
      </c>
      <c r="E70" s="65">
        <f>'5th Cycle Summary-Final'!E70-'5th Cycle Summary-Final2'!E70</f>
        <v>0</v>
      </c>
      <c r="F70" s="65">
        <f>'5th Cycle Summary-Final'!F70-'5th Cycle Summary-Final2'!F70</f>
        <v>0</v>
      </c>
      <c r="G70" s="65">
        <f>'5th Cycle Summary-Final'!G70-'5th Cycle Summary-Final2'!G70</f>
        <v>0</v>
      </c>
      <c r="H70" s="65">
        <f>'5th Cycle Summary-Final'!H70-'5th Cycle Summary-Final2'!H70</f>
        <v>0</v>
      </c>
      <c r="I70" s="65">
        <f>'5th Cycle Summary-Final'!I70-'5th Cycle Summary-Final2'!I70</f>
        <v>0</v>
      </c>
      <c r="J70" s="65">
        <f>'5th Cycle Summary-Final'!J70-'5th Cycle Summary-Final2'!J70</f>
        <v>0</v>
      </c>
      <c r="K70" s="65">
        <f>'5th Cycle Summary-Final'!K70-'5th Cycle Summary-Final2'!K70</f>
        <v>0</v>
      </c>
      <c r="L70" s="65">
        <f>'5th Cycle Summary-Final'!L70-'5th Cycle Summary-Final2'!L70</f>
        <v>0</v>
      </c>
      <c r="M70" s="65">
        <f>'5th Cycle Summary-Final'!M70-'5th Cycle Summary-Final2'!M70</f>
        <v>0</v>
      </c>
      <c r="N70" s="65">
        <f>'5th Cycle Summary-Final'!N70-'5th Cycle Summary-Final2'!N70</f>
        <v>0</v>
      </c>
      <c r="O70" s="65">
        <f>'5th Cycle Summary-Final'!O70-'5th Cycle Summary-Final2'!O70</f>
        <v>0</v>
      </c>
      <c r="P70" s="65">
        <f>'5th Cycle Summary-Final'!P70-'5th Cycle Summary-Final2'!P70</f>
        <v>0</v>
      </c>
      <c r="Q70" s="65">
        <f>'5th Cycle Summary-Final'!Q70-'5th Cycle Summary-Final2'!Q70</f>
        <v>0</v>
      </c>
      <c r="R70" s="65">
        <f>'5th Cycle Summary-Final'!R70-'5th Cycle Summary-Final2'!R70</f>
        <v>0</v>
      </c>
      <c r="S70" s="65">
        <f>'5th Cycle Summary-Final'!S70-'5th Cycle Summary-Final2'!S70</f>
        <v>0</v>
      </c>
      <c r="T70" s="65">
        <f>'5th Cycle Summary-Final'!T70-'5th Cycle Summary-Final2'!T70</f>
        <v>0</v>
      </c>
      <c r="U70" s="65">
        <f>'5th Cycle Summary-Final'!U70-'5th Cycle Summary-Final2'!U70</f>
        <v>0</v>
      </c>
      <c r="V70" s="65">
        <f>'5th Cycle Summary-Final'!V70-'5th Cycle Summary-Final2'!V70</f>
        <v>0</v>
      </c>
      <c r="W70" s="65">
        <f>'5th Cycle Summary-Final'!W70-'5th Cycle Summary-Final2'!W70</f>
        <v>0</v>
      </c>
      <c r="X70" s="65">
        <f>'5th Cycle Summary-Final'!X70-'5th Cycle Summary-Final2'!X70</f>
        <v>0</v>
      </c>
      <c r="Y70" s="65">
        <f>'5th Cycle Summary-Final'!Y70-'5th Cycle Summary-Final2'!Y70</f>
        <v>0</v>
      </c>
      <c r="Z70" s="65">
        <f>'5th Cycle Summary-Final'!Z70-'5th Cycle Summary-Final2'!Z70</f>
        <v>0</v>
      </c>
    </row>
    <row r="71" spans="1:26" x14ac:dyDescent="0.2">
      <c r="A71" s="2" t="s">
        <v>50</v>
      </c>
      <c r="B71" s="2" t="s">
        <v>3</v>
      </c>
      <c r="C71" s="10" t="s">
        <v>1014</v>
      </c>
      <c r="D71" s="65">
        <f>'5th Cycle Summary-Final'!D71-'5th Cycle Summary-Final2'!D71</f>
        <v>0</v>
      </c>
      <c r="E71" s="65">
        <f>'5th Cycle Summary-Final'!E71-'5th Cycle Summary-Final2'!E71</f>
        <v>0</v>
      </c>
      <c r="F71" s="65">
        <f>'5th Cycle Summary-Final'!F71-'5th Cycle Summary-Final2'!F71</f>
        <v>0</v>
      </c>
      <c r="G71" s="65">
        <f>'5th Cycle Summary-Final'!G71-'5th Cycle Summary-Final2'!G71</f>
        <v>0</v>
      </c>
      <c r="H71" s="65">
        <f>'5th Cycle Summary-Final'!H71-'5th Cycle Summary-Final2'!H71</f>
        <v>0</v>
      </c>
      <c r="I71" s="65">
        <f>'5th Cycle Summary-Final'!I71-'5th Cycle Summary-Final2'!I71</f>
        <v>0</v>
      </c>
      <c r="J71" s="65">
        <f>'5th Cycle Summary-Final'!J71-'5th Cycle Summary-Final2'!J71</f>
        <v>0</v>
      </c>
      <c r="K71" s="65">
        <f>'5th Cycle Summary-Final'!K71-'5th Cycle Summary-Final2'!K71</f>
        <v>0</v>
      </c>
      <c r="L71" s="65">
        <f>'5th Cycle Summary-Final'!L71-'5th Cycle Summary-Final2'!L71</f>
        <v>0</v>
      </c>
      <c r="M71" s="65">
        <f>'5th Cycle Summary-Final'!M71-'5th Cycle Summary-Final2'!M71</f>
        <v>0</v>
      </c>
      <c r="N71" s="65">
        <f>'5th Cycle Summary-Final'!N71-'5th Cycle Summary-Final2'!N71</f>
        <v>0</v>
      </c>
      <c r="O71" s="65">
        <f>'5th Cycle Summary-Final'!O71-'5th Cycle Summary-Final2'!O71</f>
        <v>0</v>
      </c>
      <c r="P71" s="65">
        <f>'5th Cycle Summary-Final'!P71-'5th Cycle Summary-Final2'!P71</f>
        <v>0</v>
      </c>
      <c r="Q71" s="65">
        <f>'5th Cycle Summary-Final'!Q71-'5th Cycle Summary-Final2'!Q71</f>
        <v>0</v>
      </c>
      <c r="R71" s="65">
        <f>'5th Cycle Summary-Final'!R71-'5th Cycle Summary-Final2'!R71</f>
        <v>0</v>
      </c>
      <c r="S71" s="65">
        <f>'5th Cycle Summary-Final'!S71-'5th Cycle Summary-Final2'!S71</f>
        <v>0</v>
      </c>
      <c r="T71" s="65">
        <f>'5th Cycle Summary-Final'!T71-'5th Cycle Summary-Final2'!T71</f>
        <v>0</v>
      </c>
      <c r="U71" s="65">
        <f>'5th Cycle Summary-Final'!U71-'5th Cycle Summary-Final2'!U71</f>
        <v>0</v>
      </c>
      <c r="V71" s="65">
        <f>'5th Cycle Summary-Final'!V71-'5th Cycle Summary-Final2'!V71</f>
        <v>0</v>
      </c>
      <c r="W71" s="65">
        <f>'5th Cycle Summary-Final'!W71-'5th Cycle Summary-Final2'!W71</f>
        <v>0</v>
      </c>
      <c r="X71" s="65">
        <f>'5th Cycle Summary-Final'!X71-'5th Cycle Summary-Final2'!X71</f>
        <v>0</v>
      </c>
      <c r="Y71" s="65">
        <f>'5th Cycle Summary-Final'!Y71-'5th Cycle Summary-Final2'!Y71</f>
        <v>0</v>
      </c>
      <c r="Z71" s="65">
        <f>'5th Cycle Summary-Final'!Z71-'5th Cycle Summary-Final2'!Z71</f>
        <v>0</v>
      </c>
    </row>
    <row r="72" spans="1:26" x14ac:dyDescent="0.2">
      <c r="A72" s="2" t="s">
        <v>50</v>
      </c>
      <c r="B72" s="2" t="s">
        <v>3</v>
      </c>
      <c r="C72" s="10" t="s">
        <v>1087</v>
      </c>
      <c r="D72" s="65">
        <f>'5th Cycle Summary-Final'!D72-'5th Cycle Summary-Final2'!D72</f>
        <v>0</v>
      </c>
      <c r="E72" s="65">
        <f>'5th Cycle Summary-Final'!E72-'5th Cycle Summary-Final2'!E72</f>
        <v>0</v>
      </c>
      <c r="F72" s="65">
        <f>'5th Cycle Summary-Final'!F72-'5th Cycle Summary-Final2'!F72</f>
        <v>0</v>
      </c>
      <c r="G72" s="65">
        <f>'5th Cycle Summary-Final'!G72-'5th Cycle Summary-Final2'!G72</f>
        <v>0</v>
      </c>
      <c r="H72" s="65">
        <f>'5th Cycle Summary-Final'!H72-'5th Cycle Summary-Final2'!H72</f>
        <v>0</v>
      </c>
      <c r="I72" s="65">
        <f>'5th Cycle Summary-Final'!I72-'5th Cycle Summary-Final2'!I72</f>
        <v>0</v>
      </c>
      <c r="J72" s="65">
        <f>'5th Cycle Summary-Final'!J72-'5th Cycle Summary-Final2'!J72</f>
        <v>0</v>
      </c>
      <c r="K72" s="65">
        <f>'5th Cycle Summary-Final'!K72-'5th Cycle Summary-Final2'!K72</f>
        <v>0</v>
      </c>
      <c r="L72" s="65">
        <f>'5th Cycle Summary-Final'!L72-'5th Cycle Summary-Final2'!L72</f>
        <v>0</v>
      </c>
      <c r="M72" s="65">
        <f>'5th Cycle Summary-Final'!M72-'5th Cycle Summary-Final2'!M72</f>
        <v>0</v>
      </c>
      <c r="N72" s="65">
        <f>'5th Cycle Summary-Final'!N72-'5th Cycle Summary-Final2'!N72</f>
        <v>0</v>
      </c>
      <c r="O72" s="65">
        <f>'5th Cycle Summary-Final'!O72-'5th Cycle Summary-Final2'!O72</f>
        <v>0</v>
      </c>
      <c r="P72" s="65">
        <f>'5th Cycle Summary-Final'!P72-'5th Cycle Summary-Final2'!P72</f>
        <v>0</v>
      </c>
      <c r="Q72" s="65">
        <f>'5th Cycle Summary-Final'!Q72-'5th Cycle Summary-Final2'!Q72</f>
        <v>0</v>
      </c>
      <c r="R72" s="65">
        <f>'5th Cycle Summary-Final'!R72-'5th Cycle Summary-Final2'!R72</f>
        <v>0</v>
      </c>
      <c r="S72" s="65">
        <f>'5th Cycle Summary-Final'!S72-'5th Cycle Summary-Final2'!S72</f>
        <v>0</v>
      </c>
      <c r="T72" s="65">
        <f>'5th Cycle Summary-Final'!T72-'5th Cycle Summary-Final2'!T72</f>
        <v>0</v>
      </c>
      <c r="U72" s="65">
        <f>'5th Cycle Summary-Final'!U72-'5th Cycle Summary-Final2'!U72</f>
        <v>0</v>
      </c>
      <c r="V72" s="65">
        <f>'5th Cycle Summary-Final'!V72-'5th Cycle Summary-Final2'!V72</f>
        <v>0</v>
      </c>
      <c r="W72" s="65">
        <f>'5th Cycle Summary-Final'!W72-'5th Cycle Summary-Final2'!W72</f>
        <v>0</v>
      </c>
      <c r="X72" s="65">
        <f>'5th Cycle Summary-Final'!X72-'5th Cycle Summary-Final2'!X72</f>
        <v>0</v>
      </c>
      <c r="Y72" s="65">
        <f>'5th Cycle Summary-Final'!Y72-'5th Cycle Summary-Final2'!Y72</f>
        <v>0</v>
      </c>
      <c r="Z72" s="65">
        <f>'5th Cycle Summary-Final'!Z72-'5th Cycle Summary-Final2'!Z72</f>
        <v>0</v>
      </c>
    </row>
    <row r="73" spans="1:26" x14ac:dyDescent="0.2">
      <c r="A73" s="2" t="s">
        <v>48</v>
      </c>
      <c r="B73" s="2" t="s">
        <v>13</v>
      </c>
      <c r="C73" s="10" t="s">
        <v>996</v>
      </c>
      <c r="D73" s="65">
        <f>'5th Cycle Summary-Final'!D73-'5th Cycle Summary-Final2'!D73</f>
        <v>0</v>
      </c>
      <c r="E73" s="65">
        <f>'5th Cycle Summary-Final'!E73-'5th Cycle Summary-Final2'!E73</f>
        <v>0</v>
      </c>
      <c r="F73" s="65">
        <f>'5th Cycle Summary-Final'!F73-'5th Cycle Summary-Final2'!F73</f>
        <v>0</v>
      </c>
      <c r="G73" s="65">
        <f>'5th Cycle Summary-Final'!G73-'5th Cycle Summary-Final2'!G73</f>
        <v>0</v>
      </c>
      <c r="H73" s="65">
        <f>'5th Cycle Summary-Final'!H73-'5th Cycle Summary-Final2'!H73</f>
        <v>0</v>
      </c>
      <c r="I73" s="65">
        <f>'5th Cycle Summary-Final'!I73-'5th Cycle Summary-Final2'!I73</f>
        <v>0</v>
      </c>
      <c r="J73" s="65">
        <f>'5th Cycle Summary-Final'!J73-'5th Cycle Summary-Final2'!J73</f>
        <v>0</v>
      </c>
      <c r="K73" s="65">
        <f>'5th Cycle Summary-Final'!K73-'5th Cycle Summary-Final2'!K73</f>
        <v>0</v>
      </c>
      <c r="L73" s="65">
        <f>'5th Cycle Summary-Final'!L73-'5th Cycle Summary-Final2'!L73</f>
        <v>0</v>
      </c>
      <c r="M73" s="65">
        <f>'5th Cycle Summary-Final'!M73-'5th Cycle Summary-Final2'!M73</f>
        <v>0</v>
      </c>
      <c r="N73" s="65">
        <f>'5th Cycle Summary-Final'!N73-'5th Cycle Summary-Final2'!N73</f>
        <v>0</v>
      </c>
      <c r="O73" s="65">
        <f>'5th Cycle Summary-Final'!O73-'5th Cycle Summary-Final2'!O73</f>
        <v>0</v>
      </c>
      <c r="P73" s="65">
        <f>'5th Cycle Summary-Final'!P73-'5th Cycle Summary-Final2'!P73</f>
        <v>0</v>
      </c>
      <c r="Q73" s="65">
        <f>'5th Cycle Summary-Final'!Q73-'5th Cycle Summary-Final2'!Q73</f>
        <v>0</v>
      </c>
      <c r="R73" s="65">
        <f>'5th Cycle Summary-Final'!R73-'5th Cycle Summary-Final2'!R73</f>
        <v>0</v>
      </c>
      <c r="S73" s="65">
        <f>'5th Cycle Summary-Final'!S73-'5th Cycle Summary-Final2'!S73</f>
        <v>0</v>
      </c>
      <c r="T73" s="65">
        <f>'5th Cycle Summary-Final'!T73-'5th Cycle Summary-Final2'!T73</f>
        <v>0</v>
      </c>
      <c r="U73" s="65">
        <f>'5th Cycle Summary-Final'!U73-'5th Cycle Summary-Final2'!U73</f>
        <v>0</v>
      </c>
      <c r="V73" s="65">
        <f>'5th Cycle Summary-Final'!V73-'5th Cycle Summary-Final2'!V73</f>
        <v>0</v>
      </c>
      <c r="W73" s="65">
        <f>'5th Cycle Summary-Final'!W73-'5th Cycle Summary-Final2'!W73</f>
        <v>0</v>
      </c>
      <c r="X73" s="65">
        <f>'5th Cycle Summary-Final'!X73-'5th Cycle Summary-Final2'!X73</f>
        <v>0</v>
      </c>
      <c r="Y73" s="65">
        <f>'5th Cycle Summary-Final'!Y73-'5th Cycle Summary-Final2'!Y73</f>
        <v>0</v>
      </c>
      <c r="Z73" s="65">
        <f>'5th Cycle Summary-Final'!Z73-'5th Cycle Summary-Final2'!Z73</f>
        <v>0</v>
      </c>
    </row>
    <row r="74" spans="1:26" x14ac:dyDescent="0.2">
      <c r="A74" s="2" t="s">
        <v>48</v>
      </c>
      <c r="B74" s="2" t="s">
        <v>13</v>
      </c>
      <c r="C74" s="10" t="s">
        <v>160</v>
      </c>
      <c r="D74" s="65">
        <f>'5th Cycle Summary-Final'!D74-'5th Cycle Summary-Final2'!D74</f>
        <v>0</v>
      </c>
      <c r="E74" s="65">
        <f>'5th Cycle Summary-Final'!E74-'5th Cycle Summary-Final2'!E74</f>
        <v>0</v>
      </c>
      <c r="F74" s="65">
        <f>'5th Cycle Summary-Final'!F74-'5th Cycle Summary-Final2'!F74</f>
        <v>0</v>
      </c>
      <c r="G74" s="65">
        <f>'5th Cycle Summary-Final'!G74-'5th Cycle Summary-Final2'!G74</f>
        <v>0</v>
      </c>
      <c r="H74" s="65">
        <f>'5th Cycle Summary-Final'!H74-'5th Cycle Summary-Final2'!H74</f>
        <v>0</v>
      </c>
      <c r="I74" s="65">
        <f>'5th Cycle Summary-Final'!I74-'5th Cycle Summary-Final2'!I74</f>
        <v>0</v>
      </c>
      <c r="J74" s="65">
        <f>'5th Cycle Summary-Final'!J74-'5th Cycle Summary-Final2'!J74</f>
        <v>0</v>
      </c>
      <c r="K74" s="65">
        <f>'5th Cycle Summary-Final'!K74-'5th Cycle Summary-Final2'!K74</f>
        <v>0</v>
      </c>
      <c r="L74" s="65">
        <f>'5th Cycle Summary-Final'!L74-'5th Cycle Summary-Final2'!L74</f>
        <v>0</v>
      </c>
      <c r="M74" s="65">
        <f>'5th Cycle Summary-Final'!M74-'5th Cycle Summary-Final2'!M74</f>
        <v>0</v>
      </c>
      <c r="N74" s="65">
        <f>'5th Cycle Summary-Final'!N74-'5th Cycle Summary-Final2'!N74</f>
        <v>0</v>
      </c>
      <c r="O74" s="65">
        <f>'5th Cycle Summary-Final'!O74-'5th Cycle Summary-Final2'!O74</f>
        <v>0</v>
      </c>
      <c r="P74" s="65">
        <f>'5th Cycle Summary-Final'!P74-'5th Cycle Summary-Final2'!P74</f>
        <v>0</v>
      </c>
      <c r="Q74" s="65">
        <f>'5th Cycle Summary-Final'!Q74-'5th Cycle Summary-Final2'!Q74</f>
        <v>0</v>
      </c>
      <c r="R74" s="65">
        <f>'5th Cycle Summary-Final'!R74-'5th Cycle Summary-Final2'!R74</f>
        <v>0</v>
      </c>
      <c r="S74" s="65">
        <f>'5th Cycle Summary-Final'!S74-'5th Cycle Summary-Final2'!S74</f>
        <v>0</v>
      </c>
      <c r="T74" s="65">
        <f>'5th Cycle Summary-Final'!T74-'5th Cycle Summary-Final2'!T74</f>
        <v>0</v>
      </c>
      <c r="U74" s="65">
        <f>'5th Cycle Summary-Final'!U74-'5th Cycle Summary-Final2'!U74</f>
        <v>0</v>
      </c>
      <c r="V74" s="65">
        <f>'5th Cycle Summary-Final'!V74-'5th Cycle Summary-Final2'!V74</f>
        <v>0</v>
      </c>
      <c r="W74" s="65">
        <f>'5th Cycle Summary-Final'!W74-'5th Cycle Summary-Final2'!W74</f>
        <v>0</v>
      </c>
      <c r="X74" s="65">
        <f>'5th Cycle Summary-Final'!X74-'5th Cycle Summary-Final2'!X74</f>
        <v>0</v>
      </c>
      <c r="Y74" s="65">
        <f>'5th Cycle Summary-Final'!Y74-'5th Cycle Summary-Final2'!Y74</f>
        <v>0</v>
      </c>
      <c r="Z74" s="65">
        <f>'5th Cycle Summary-Final'!Z74-'5th Cycle Summary-Final2'!Z74</f>
        <v>0</v>
      </c>
    </row>
    <row r="75" spans="1:26" x14ac:dyDescent="0.2">
      <c r="A75" s="2" t="s">
        <v>25</v>
      </c>
      <c r="B75" s="2" t="s">
        <v>26</v>
      </c>
      <c r="C75" s="10" t="s">
        <v>995</v>
      </c>
      <c r="D75" s="65">
        <f>'5th Cycle Summary-Final'!D75-'5th Cycle Summary-Final2'!D75</f>
        <v>0</v>
      </c>
      <c r="E75" s="65">
        <f>'5th Cycle Summary-Final'!E75-'5th Cycle Summary-Final2'!E75</f>
        <v>0</v>
      </c>
      <c r="F75" s="65">
        <f>'5th Cycle Summary-Final'!F75-'5th Cycle Summary-Final2'!F75</f>
        <v>0</v>
      </c>
      <c r="G75" s="65">
        <f>'5th Cycle Summary-Final'!G75-'5th Cycle Summary-Final2'!G75</f>
        <v>0</v>
      </c>
      <c r="H75" s="65">
        <f>'5th Cycle Summary-Final'!H75-'5th Cycle Summary-Final2'!H75</f>
        <v>0</v>
      </c>
      <c r="I75" s="65">
        <f>'5th Cycle Summary-Final'!I75-'5th Cycle Summary-Final2'!I75</f>
        <v>0</v>
      </c>
      <c r="J75" s="65">
        <f>'5th Cycle Summary-Final'!J75-'5th Cycle Summary-Final2'!J75</f>
        <v>0</v>
      </c>
      <c r="K75" s="65">
        <f>'5th Cycle Summary-Final'!K75-'5th Cycle Summary-Final2'!K75</f>
        <v>0</v>
      </c>
      <c r="L75" s="65">
        <f>'5th Cycle Summary-Final'!L75-'5th Cycle Summary-Final2'!L75</f>
        <v>0</v>
      </c>
      <c r="M75" s="65">
        <f>'5th Cycle Summary-Final'!M75-'5th Cycle Summary-Final2'!M75</f>
        <v>0</v>
      </c>
      <c r="N75" s="65">
        <f>'5th Cycle Summary-Final'!N75-'5th Cycle Summary-Final2'!N75</f>
        <v>0</v>
      </c>
      <c r="O75" s="65">
        <f>'5th Cycle Summary-Final'!O75-'5th Cycle Summary-Final2'!O75</f>
        <v>0</v>
      </c>
      <c r="P75" s="65">
        <f>'5th Cycle Summary-Final'!P75-'5th Cycle Summary-Final2'!P75</f>
        <v>0</v>
      </c>
      <c r="Q75" s="65">
        <f>'5th Cycle Summary-Final'!Q75-'5th Cycle Summary-Final2'!Q75</f>
        <v>0</v>
      </c>
      <c r="R75" s="65">
        <f>'5th Cycle Summary-Final'!R75-'5th Cycle Summary-Final2'!R75</f>
        <v>0</v>
      </c>
      <c r="S75" s="65">
        <f>'5th Cycle Summary-Final'!S75-'5th Cycle Summary-Final2'!S75</f>
        <v>0</v>
      </c>
      <c r="T75" s="65">
        <f>'5th Cycle Summary-Final'!T75-'5th Cycle Summary-Final2'!T75</f>
        <v>0</v>
      </c>
      <c r="U75" s="65">
        <f>'5th Cycle Summary-Final'!U75-'5th Cycle Summary-Final2'!U75</f>
        <v>0</v>
      </c>
      <c r="V75" s="65">
        <f>'5th Cycle Summary-Final'!V75-'5th Cycle Summary-Final2'!V75</f>
        <v>0</v>
      </c>
      <c r="W75" s="65">
        <f>'5th Cycle Summary-Final'!W75-'5th Cycle Summary-Final2'!W75</f>
        <v>0</v>
      </c>
      <c r="X75" s="65">
        <f>'5th Cycle Summary-Final'!X75-'5th Cycle Summary-Final2'!X75</f>
        <v>0</v>
      </c>
      <c r="Y75" s="65">
        <f>'5th Cycle Summary-Final'!Y75-'5th Cycle Summary-Final2'!Y75</f>
        <v>0</v>
      </c>
      <c r="Z75" s="65">
        <f>'5th Cycle Summary-Final'!Z75-'5th Cycle Summary-Final2'!Z75</f>
        <v>0</v>
      </c>
    </row>
    <row r="76" spans="1:26" x14ac:dyDescent="0.2">
      <c r="A76" s="2" t="s">
        <v>25</v>
      </c>
      <c r="B76" s="2" t="s">
        <v>26</v>
      </c>
      <c r="C76" s="10" t="s">
        <v>1034</v>
      </c>
      <c r="D76" s="65">
        <f>'5th Cycle Summary-Final'!D76-'5th Cycle Summary-Final2'!D76</f>
        <v>0</v>
      </c>
      <c r="E76" s="65">
        <f>'5th Cycle Summary-Final'!E76-'5th Cycle Summary-Final2'!E76</f>
        <v>0</v>
      </c>
      <c r="F76" s="65">
        <f>'5th Cycle Summary-Final'!F76-'5th Cycle Summary-Final2'!F76</f>
        <v>0</v>
      </c>
      <c r="G76" s="65">
        <f>'5th Cycle Summary-Final'!G76-'5th Cycle Summary-Final2'!G76</f>
        <v>0</v>
      </c>
      <c r="H76" s="65">
        <f>'5th Cycle Summary-Final'!H76-'5th Cycle Summary-Final2'!H76</f>
        <v>0</v>
      </c>
      <c r="I76" s="65">
        <f>'5th Cycle Summary-Final'!I76-'5th Cycle Summary-Final2'!I76</f>
        <v>0</v>
      </c>
      <c r="J76" s="65">
        <f>'5th Cycle Summary-Final'!J76-'5th Cycle Summary-Final2'!J76</f>
        <v>0</v>
      </c>
      <c r="K76" s="65">
        <f>'5th Cycle Summary-Final'!K76-'5th Cycle Summary-Final2'!K76</f>
        <v>0</v>
      </c>
      <c r="L76" s="65">
        <f>'5th Cycle Summary-Final'!L76-'5th Cycle Summary-Final2'!L76</f>
        <v>0</v>
      </c>
      <c r="M76" s="65">
        <f>'5th Cycle Summary-Final'!M76-'5th Cycle Summary-Final2'!M76</f>
        <v>0</v>
      </c>
      <c r="N76" s="65">
        <f>'5th Cycle Summary-Final'!N76-'5th Cycle Summary-Final2'!N76</f>
        <v>0</v>
      </c>
      <c r="O76" s="65">
        <f>'5th Cycle Summary-Final'!O76-'5th Cycle Summary-Final2'!O76</f>
        <v>0</v>
      </c>
      <c r="P76" s="65">
        <f>'5th Cycle Summary-Final'!P76-'5th Cycle Summary-Final2'!P76</f>
        <v>0</v>
      </c>
      <c r="Q76" s="65">
        <f>'5th Cycle Summary-Final'!Q76-'5th Cycle Summary-Final2'!Q76</f>
        <v>0</v>
      </c>
      <c r="R76" s="65">
        <f>'5th Cycle Summary-Final'!R76-'5th Cycle Summary-Final2'!R76</f>
        <v>0</v>
      </c>
      <c r="S76" s="65">
        <f>'5th Cycle Summary-Final'!S76-'5th Cycle Summary-Final2'!S76</f>
        <v>0</v>
      </c>
      <c r="T76" s="65">
        <f>'5th Cycle Summary-Final'!T76-'5th Cycle Summary-Final2'!T76</f>
        <v>0</v>
      </c>
      <c r="U76" s="65">
        <f>'5th Cycle Summary-Final'!U76-'5th Cycle Summary-Final2'!U76</f>
        <v>0</v>
      </c>
      <c r="V76" s="65">
        <f>'5th Cycle Summary-Final'!V76-'5th Cycle Summary-Final2'!V76</f>
        <v>0</v>
      </c>
      <c r="W76" s="65">
        <f>'5th Cycle Summary-Final'!W76-'5th Cycle Summary-Final2'!W76</f>
        <v>0</v>
      </c>
      <c r="X76" s="65">
        <f>'5th Cycle Summary-Final'!X76-'5th Cycle Summary-Final2'!X76</f>
        <v>0</v>
      </c>
      <c r="Y76" s="65">
        <f>'5th Cycle Summary-Final'!Y76-'5th Cycle Summary-Final2'!Y76</f>
        <v>0</v>
      </c>
      <c r="Z76" s="65">
        <f>'5th Cycle Summary-Final'!Z76-'5th Cycle Summary-Final2'!Z76</f>
        <v>0</v>
      </c>
    </row>
    <row r="77" spans="1:26" x14ac:dyDescent="0.2">
      <c r="A77" s="2" t="s">
        <v>25</v>
      </c>
      <c r="B77" s="2" t="s">
        <v>26</v>
      </c>
      <c r="C77" s="10" t="s">
        <v>103</v>
      </c>
      <c r="D77" s="65">
        <f>'5th Cycle Summary-Final'!D77-'5th Cycle Summary-Final2'!D77</f>
        <v>0</v>
      </c>
      <c r="E77" s="65">
        <f>'5th Cycle Summary-Final'!E77-'5th Cycle Summary-Final2'!E77</f>
        <v>0</v>
      </c>
      <c r="F77" s="65">
        <f>'5th Cycle Summary-Final'!F77-'5th Cycle Summary-Final2'!F77</f>
        <v>0</v>
      </c>
      <c r="G77" s="65">
        <f>'5th Cycle Summary-Final'!G77-'5th Cycle Summary-Final2'!G77</f>
        <v>0</v>
      </c>
      <c r="H77" s="65">
        <f>'5th Cycle Summary-Final'!H77-'5th Cycle Summary-Final2'!H77</f>
        <v>0</v>
      </c>
      <c r="I77" s="65">
        <f>'5th Cycle Summary-Final'!I77-'5th Cycle Summary-Final2'!I77</f>
        <v>0</v>
      </c>
      <c r="J77" s="65">
        <f>'5th Cycle Summary-Final'!J77-'5th Cycle Summary-Final2'!J77</f>
        <v>0</v>
      </c>
      <c r="K77" s="65">
        <f>'5th Cycle Summary-Final'!K77-'5th Cycle Summary-Final2'!K77</f>
        <v>0</v>
      </c>
      <c r="L77" s="65">
        <f>'5th Cycle Summary-Final'!L77-'5th Cycle Summary-Final2'!L77</f>
        <v>0</v>
      </c>
      <c r="M77" s="65">
        <f>'5th Cycle Summary-Final'!M77-'5th Cycle Summary-Final2'!M77</f>
        <v>0</v>
      </c>
      <c r="N77" s="65">
        <f>'5th Cycle Summary-Final'!N77-'5th Cycle Summary-Final2'!N77</f>
        <v>0</v>
      </c>
      <c r="O77" s="65">
        <f>'5th Cycle Summary-Final'!O77-'5th Cycle Summary-Final2'!O77</f>
        <v>0</v>
      </c>
      <c r="P77" s="65">
        <f>'5th Cycle Summary-Final'!P77-'5th Cycle Summary-Final2'!P77</f>
        <v>0</v>
      </c>
      <c r="Q77" s="65">
        <f>'5th Cycle Summary-Final'!Q77-'5th Cycle Summary-Final2'!Q77</f>
        <v>0</v>
      </c>
      <c r="R77" s="65">
        <f>'5th Cycle Summary-Final'!R77-'5th Cycle Summary-Final2'!R77</f>
        <v>0</v>
      </c>
      <c r="S77" s="65">
        <f>'5th Cycle Summary-Final'!S77-'5th Cycle Summary-Final2'!S77</f>
        <v>0</v>
      </c>
      <c r="T77" s="65">
        <f>'5th Cycle Summary-Final'!T77-'5th Cycle Summary-Final2'!T77</f>
        <v>0</v>
      </c>
      <c r="U77" s="65">
        <f>'5th Cycle Summary-Final'!U77-'5th Cycle Summary-Final2'!U77</f>
        <v>0</v>
      </c>
      <c r="V77" s="65">
        <f>'5th Cycle Summary-Final'!V77-'5th Cycle Summary-Final2'!V77</f>
        <v>0</v>
      </c>
      <c r="W77" s="65">
        <f>'5th Cycle Summary-Final'!W77-'5th Cycle Summary-Final2'!W77</f>
        <v>0</v>
      </c>
      <c r="X77" s="65">
        <f>'5th Cycle Summary-Final'!X77-'5th Cycle Summary-Final2'!X77</f>
        <v>0</v>
      </c>
      <c r="Y77" s="65">
        <f>'5th Cycle Summary-Final'!Y77-'5th Cycle Summary-Final2'!Y77</f>
        <v>0</v>
      </c>
      <c r="Z77" s="65">
        <f>'5th Cycle Summary-Final'!Z77-'5th Cycle Summary-Final2'!Z77</f>
        <v>0</v>
      </c>
    </row>
    <row r="78" spans="1:26" x14ac:dyDescent="0.2">
      <c r="A78" s="2" t="s">
        <v>25</v>
      </c>
      <c r="B78" s="2" t="s">
        <v>26</v>
      </c>
      <c r="C78" s="10" t="s">
        <v>370</v>
      </c>
      <c r="D78" s="65">
        <f>'5th Cycle Summary-Final'!D78-'5th Cycle Summary-Final2'!D78</f>
        <v>0</v>
      </c>
      <c r="E78" s="65">
        <f>'5th Cycle Summary-Final'!E78-'5th Cycle Summary-Final2'!E78</f>
        <v>0</v>
      </c>
      <c r="F78" s="65">
        <f>'5th Cycle Summary-Final'!F78-'5th Cycle Summary-Final2'!F78</f>
        <v>0</v>
      </c>
      <c r="G78" s="65">
        <f>'5th Cycle Summary-Final'!G78-'5th Cycle Summary-Final2'!G78</f>
        <v>0</v>
      </c>
      <c r="H78" s="65">
        <f>'5th Cycle Summary-Final'!H78-'5th Cycle Summary-Final2'!H78</f>
        <v>0</v>
      </c>
      <c r="I78" s="65">
        <f>'5th Cycle Summary-Final'!I78-'5th Cycle Summary-Final2'!I78</f>
        <v>0</v>
      </c>
      <c r="J78" s="65">
        <f>'5th Cycle Summary-Final'!J78-'5th Cycle Summary-Final2'!J78</f>
        <v>0</v>
      </c>
      <c r="K78" s="65">
        <f>'5th Cycle Summary-Final'!K78-'5th Cycle Summary-Final2'!K78</f>
        <v>0</v>
      </c>
      <c r="L78" s="65">
        <f>'5th Cycle Summary-Final'!L78-'5th Cycle Summary-Final2'!L78</f>
        <v>0</v>
      </c>
      <c r="M78" s="65">
        <f>'5th Cycle Summary-Final'!M78-'5th Cycle Summary-Final2'!M78</f>
        <v>0</v>
      </c>
      <c r="N78" s="65">
        <f>'5th Cycle Summary-Final'!N78-'5th Cycle Summary-Final2'!N78</f>
        <v>0</v>
      </c>
      <c r="O78" s="65">
        <f>'5th Cycle Summary-Final'!O78-'5th Cycle Summary-Final2'!O78</f>
        <v>0</v>
      </c>
      <c r="P78" s="65">
        <f>'5th Cycle Summary-Final'!P78-'5th Cycle Summary-Final2'!P78</f>
        <v>0</v>
      </c>
      <c r="Q78" s="65">
        <f>'5th Cycle Summary-Final'!Q78-'5th Cycle Summary-Final2'!Q78</f>
        <v>0</v>
      </c>
      <c r="R78" s="65">
        <f>'5th Cycle Summary-Final'!R78-'5th Cycle Summary-Final2'!R78</f>
        <v>0</v>
      </c>
      <c r="S78" s="65">
        <f>'5th Cycle Summary-Final'!S78-'5th Cycle Summary-Final2'!S78</f>
        <v>0</v>
      </c>
      <c r="T78" s="65">
        <f>'5th Cycle Summary-Final'!T78-'5th Cycle Summary-Final2'!T78</f>
        <v>0</v>
      </c>
      <c r="U78" s="65">
        <f>'5th Cycle Summary-Final'!U78-'5th Cycle Summary-Final2'!U78</f>
        <v>0</v>
      </c>
      <c r="V78" s="65">
        <f>'5th Cycle Summary-Final'!V78-'5th Cycle Summary-Final2'!V78</f>
        <v>0</v>
      </c>
      <c r="W78" s="65">
        <f>'5th Cycle Summary-Final'!W78-'5th Cycle Summary-Final2'!W78</f>
        <v>0</v>
      </c>
      <c r="X78" s="65">
        <f>'5th Cycle Summary-Final'!X78-'5th Cycle Summary-Final2'!X78</f>
        <v>0</v>
      </c>
      <c r="Y78" s="65">
        <f>'5th Cycle Summary-Final'!Y78-'5th Cycle Summary-Final2'!Y78</f>
        <v>0</v>
      </c>
      <c r="Z78" s="65">
        <f>'5th Cycle Summary-Final'!Z78-'5th Cycle Summary-Final2'!Z78</f>
        <v>0</v>
      </c>
    </row>
    <row r="79" spans="1:26" x14ac:dyDescent="0.2">
      <c r="A79" s="2" t="s">
        <v>25</v>
      </c>
      <c r="B79" s="2" t="s">
        <v>26</v>
      </c>
      <c r="C79" s="10" t="s">
        <v>191</v>
      </c>
      <c r="D79" s="65">
        <f>'5th Cycle Summary-Final'!D79-'5th Cycle Summary-Final2'!D79</f>
        <v>0</v>
      </c>
      <c r="E79" s="65">
        <f>'5th Cycle Summary-Final'!E79-'5th Cycle Summary-Final2'!E79</f>
        <v>0</v>
      </c>
      <c r="F79" s="65">
        <f>'5th Cycle Summary-Final'!F79-'5th Cycle Summary-Final2'!F79</f>
        <v>0</v>
      </c>
      <c r="G79" s="65">
        <f>'5th Cycle Summary-Final'!G79-'5th Cycle Summary-Final2'!G79</f>
        <v>0</v>
      </c>
      <c r="H79" s="65">
        <f>'5th Cycle Summary-Final'!H79-'5th Cycle Summary-Final2'!H79</f>
        <v>0</v>
      </c>
      <c r="I79" s="65">
        <f>'5th Cycle Summary-Final'!I79-'5th Cycle Summary-Final2'!I79</f>
        <v>0</v>
      </c>
      <c r="J79" s="65">
        <f>'5th Cycle Summary-Final'!J79-'5th Cycle Summary-Final2'!J79</f>
        <v>0</v>
      </c>
      <c r="K79" s="65">
        <f>'5th Cycle Summary-Final'!K79-'5th Cycle Summary-Final2'!K79</f>
        <v>0</v>
      </c>
      <c r="L79" s="65">
        <f>'5th Cycle Summary-Final'!L79-'5th Cycle Summary-Final2'!L79</f>
        <v>0</v>
      </c>
      <c r="M79" s="65">
        <f>'5th Cycle Summary-Final'!M79-'5th Cycle Summary-Final2'!M79</f>
        <v>0</v>
      </c>
      <c r="N79" s="65">
        <f>'5th Cycle Summary-Final'!N79-'5th Cycle Summary-Final2'!N79</f>
        <v>0</v>
      </c>
      <c r="O79" s="65">
        <f>'5th Cycle Summary-Final'!O79-'5th Cycle Summary-Final2'!O79</f>
        <v>0</v>
      </c>
      <c r="P79" s="65">
        <f>'5th Cycle Summary-Final'!P79-'5th Cycle Summary-Final2'!P79</f>
        <v>0</v>
      </c>
      <c r="Q79" s="65">
        <f>'5th Cycle Summary-Final'!Q79-'5th Cycle Summary-Final2'!Q79</f>
        <v>0</v>
      </c>
      <c r="R79" s="65">
        <f>'5th Cycle Summary-Final'!R79-'5th Cycle Summary-Final2'!R79</f>
        <v>0</v>
      </c>
      <c r="S79" s="65">
        <f>'5th Cycle Summary-Final'!S79-'5th Cycle Summary-Final2'!S79</f>
        <v>0</v>
      </c>
      <c r="T79" s="65">
        <f>'5th Cycle Summary-Final'!T79-'5th Cycle Summary-Final2'!T79</f>
        <v>0</v>
      </c>
      <c r="U79" s="65">
        <f>'5th Cycle Summary-Final'!U79-'5th Cycle Summary-Final2'!U79</f>
        <v>0</v>
      </c>
      <c r="V79" s="65">
        <f>'5th Cycle Summary-Final'!V79-'5th Cycle Summary-Final2'!V79</f>
        <v>0</v>
      </c>
      <c r="W79" s="65">
        <f>'5th Cycle Summary-Final'!W79-'5th Cycle Summary-Final2'!W79</f>
        <v>0</v>
      </c>
      <c r="X79" s="65">
        <f>'5th Cycle Summary-Final'!X79-'5th Cycle Summary-Final2'!X79</f>
        <v>0</v>
      </c>
      <c r="Y79" s="65">
        <f>'5th Cycle Summary-Final'!Y79-'5th Cycle Summary-Final2'!Y79</f>
        <v>0</v>
      </c>
      <c r="Z79" s="65">
        <f>'5th Cycle Summary-Final'!Z79-'5th Cycle Summary-Final2'!Z79</f>
        <v>0</v>
      </c>
    </row>
    <row r="80" spans="1:26" x14ac:dyDescent="0.2">
      <c r="A80" s="2" t="s">
        <v>25</v>
      </c>
      <c r="B80" s="2" t="s">
        <v>26</v>
      </c>
      <c r="C80" s="10" t="s">
        <v>301</v>
      </c>
      <c r="D80" s="65">
        <f>'5th Cycle Summary-Final'!D80-'5th Cycle Summary-Final2'!D80</f>
        <v>0</v>
      </c>
      <c r="E80" s="65">
        <f>'5th Cycle Summary-Final'!E80-'5th Cycle Summary-Final2'!E80</f>
        <v>0</v>
      </c>
      <c r="F80" s="65">
        <f>'5th Cycle Summary-Final'!F80-'5th Cycle Summary-Final2'!F80</f>
        <v>0</v>
      </c>
      <c r="G80" s="65">
        <f>'5th Cycle Summary-Final'!G80-'5th Cycle Summary-Final2'!G80</f>
        <v>0</v>
      </c>
      <c r="H80" s="65">
        <f>'5th Cycle Summary-Final'!H80-'5th Cycle Summary-Final2'!H80</f>
        <v>0</v>
      </c>
      <c r="I80" s="65">
        <f>'5th Cycle Summary-Final'!I80-'5th Cycle Summary-Final2'!I80</f>
        <v>0</v>
      </c>
      <c r="J80" s="65">
        <f>'5th Cycle Summary-Final'!J80-'5th Cycle Summary-Final2'!J80</f>
        <v>0</v>
      </c>
      <c r="K80" s="65">
        <f>'5th Cycle Summary-Final'!K80-'5th Cycle Summary-Final2'!K80</f>
        <v>0</v>
      </c>
      <c r="L80" s="65">
        <f>'5th Cycle Summary-Final'!L80-'5th Cycle Summary-Final2'!L80</f>
        <v>0</v>
      </c>
      <c r="M80" s="65">
        <f>'5th Cycle Summary-Final'!M80-'5th Cycle Summary-Final2'!M80</f>
        <v>0</v>
      </c>
      <c r="N80" s="65">
        <f>'5th Cycle Summary-Final'!N80-'5th Cycle Summary-Final2'!N80</f>
        <v>0</v>
      </c>
      <c r="O80" s="65">
        <f>'5th Cycle Summary-Final'!O80-'5th Cycle Summary-Final2'!O80</f>
        <v>0</v>
      </c>
      <c r="P80" s="65">
        <f>'5th Cycle Summary-Final'!P80-'5th Cycle Summary-Final2'!P80</f>
        <v>0</v>
      </c>
      <c r="Q80" s="65">
        <f>'5th Cycle Summary-Final'!Q80-'5th Cycle Summary-Final2'!Q80</f>
        <v>0</v>
      </c>
      <c r="R80" s="65">
        <f>'5th Cycle Summary-Final'!R80-'5th Cycle Summary-Final2'!R80</f>
        <v>0</v>
      </c>
      <c r="S80" s="65">
        <f>'5th Cycle Summary-Final'!S80-'5th Cycle Summary-Final2'!S80</f>
        <v>0</v>
      </c>
      <c r="T80" s="65">
        <f>'5th Cycle Summary-Final'!T80-'5th Cycle Summary-Final2'!T80</f>
        <v>0</v>
      </c>
      <c r="U80" s="65">
        <f>'5th Cycle Summary-Final'!U80-'5th Cycle Summary-Final2'!U80</f>
        <v>0</v>
      </c>
      <c r="V80" s="65">
        <f>'5th Cycle Summary-Final'!V80-'5th Cycle Summary-Final2'!V80</f>
        <v>0</v>
      </c>
      <c r="W80" s="65">
        <f>'5th Cycle Summary-Final'!W80-'5th Cycle Summary-Final2'!W80</f>
        <v>0</v>
      </c>
      <c r="X80" s="65">
        <f>'5th Cycle Summary-Final'!X80-'5th Cycle Summary-Final2'!X80</f>
        <v>0</v>
      </c>
      <c r="Y80" s="65">
        <f>'5th Cycle Summary-Final'!Y80-'5th Cycle Summary-Final2'!Y80</f>
        <v>0</v>
      </c>
      <c r="Z80" s="65">
        <f>'5th Cycle Summary-Final'!Z80-'5th Cycle Summary-Final2'!Z80</f>
        <v>0</v>
      </c>
    </row>
    <row r="81" spans="1:26" x14ac:dyDescent="0.2">
      <c r="A81" s="2" t="s">
        <v>25</v>
      </c>
      <c r="B81" s="2" t="s">
        <v>26</v>
      </c>
      <c r="C81" s="10" t="s">
        <v>1000</v>
      </c>
      <c r="D81" s="65">
        <f>'5th Cycle Summary-Final'!D81-'5th Cycle Summary-Final2'!D81</f>
        <v>0</v>
      </c>
      <c r="E81" s="65">
        <f>'5th Cycle Summary-Final'!E81-'5th Cycle Summary-Final2'!E81</f>
        <v>0</v>
      </c>
      <c r="F81" s="65">
        <f>'5th Cycle Summary-Final'!F81-'5th Cycle Summary-Final2'!F81</f>
        <v>0</v>
      </c>
      <c r="G81" s="65">
        <f>'5th Cycle Summary-Final'!G81-'5th Cycle Summary-Final2'!G81</f>
        <v>0</v>
      </c>
      <c r="H81" s="65">
        <f>'5th Cycle Summary-Final'!H81-'5th Cycle Summary-Final2'!H81</f>
        <v>0</v>
      </c>
      <c r="I81" s="65">
        <f>'5th Cycle Summary-Final'!I81-'5th Cycle Summary-Final2'!I81</f>
        <v>0</v>
      </c>
      <c r="J81" s="65">
        <f>'5th Cycle Summary-Final'!J81-'5th Cycle Summary-Final2'!J81</f>
        <v>0</v>
      </c>
      <c r="K81" s="65">
        <f>'5th Cycle Summary-Final'!K81-'5th Cycle Summary-Final2'!K81</f>
        <v>0</v>
      </c>
      <c r="L81" s="65">
        <f>'5th Cycle Summary-Final'!L81-'5th Cycle Summary-Final2'!L81</f>
        <v>0</v>
      </c>
      <c r="M81" s="65">
        <f>'5th Cycle Summary-Final'!M81-'5th Cycle Summary-Final2'!M81</f>
        <v>0</v>
      </c>
      <c r="N81" s="65">
        <f>'5th Cycle Summary-Final'!N81-'5th Cycle Summary-Final2'!N81</f>
        <v>0</v>
      </c>
      <c r="O81" s="65">
        <f>'5th Cycle Summary-Final'!O81-'5th Cycle Summary-Final2'!O81</f>
        <v>0</v>
      </c>
      <c r="P81" s="65">
        <f>'5th Cycle Summary-Final'!P81-'5th Cycle Summary-Final2'!P81</f>
        <v>0</v>
      </c>
      <c r="Q81" s="65">
        <f>'5th Cycle Summary-Final'!Q81-'5th Cycle Summary-Final2'!Q81</f>
        <v>0</v>
      </c>
      <c r="R81" s="65">
        <f>'5th Cycle Summary-Final'!R81-'5th Cycle Summary-Final2'!R81</f>
        <v>0</v>
      </c>
      <c r="S81" s="65">
        <f>'5th Cycle Summary-Final'!S81-'5th Cycle Summary-Final2'!S81</f>
        <v>0</v>
      </c>
      <c r="T81" s="65">
        <f>'5th Cycle Summary-Final'!T81-'5th Cycle Summary-Final2'!T81</f>
        <v>0</v>
      </c>
      <c r="U81" s="65">
        <f>'5th Cycle Summary-Final'!U81-'5th Cycle Summary-Final2'!U81</f>
        <v>0</v>
      </c>
      <c r="V81" s="65">
        <f>'5th Cycle Summary-Final'!V81-'5th Cycle Summary-Final2'!V81</f>
        <v>0</v>
      </c>
      <c r="W81" s="65">
        <f>'5th Cycle Summary-Final'!W81-'5th Cycle Summary-Final2'!W81</f>
        <v>0</v>
      </c>
      <c r="X81" s="65">
        <f>'5th Cycle Summary-Final'!X81-'5th Cycle Summary-Final2'!X81</f>
        <v>0</v>
      </c>
      <c r="Y81" s="65">
        <f>'5th Cycle Summary-Final'!Y81-'5th Cycle Summary-Final2'!Y81</f>
        <v>0</v>
      </c>
      <c r="Z81" s="65">
        <f>'5th Cycle Summary-Final'!Z81-'5th Cycle Summary-Final2'!Z81</f>
        <v>0</v>
      </c>
    </row>
    <row r="82" spans="1:26" x14ac:dyDescent="0.2">
      <c r="A82" s="2" t="s">
        <v>1033</v>
      </c>
      <c r="B82" s="2" t="s">
        <v>953</v>
      </c>
      <c r="C82" s="10" t="s">
        <v>1032</v>
      </c>
      <c r="D82" s="65">
        <f>'5th Cycle Summary-Final'!D82-'5th Cycle Summary-Final2'!D82</f>
        <v>0</v>
      </c>
      <c r="E82" s="65">
        <f>'5th Cycle Summary-Final'!E82-'5th Cycle Summary-Final2'!E82</f>
        <v>0</v>
      </c>
      <c r="F82" s="65">
        <f>'5th Cycle Summary-Final'!F82-'5th Cycle Summary-Final2'!F82</f>
        <v>0</v>
      </c>
      <c r="G82" s="65">
        <f>'5th Cycle Summary-Final'!G82-'5th Cycle Summary-Final2'!G82</f>
        <v>0</v>
      </c>
      <c r="H82" s="65">
        <f>'5th Cycle Summary-Final'!H82-'5th Cycle Summary-Final2'!H82</f>
        <v>0</v>
      </c>
      <c r="I82" s="65">
        <f>'5th Cycle Summary-Final'!I82-'5th Cycle Summary-Final2'!I82</f>
        <v>0</v>
      </c>
      <c r="J82" s="65">
        <f>'5th Cycle Summary-Final'!J82-'5th Cycle Summary-Final2'!J82</f>
        <v>0</v>
      </c>
      <c r="K82" s="65">
        <f>'5th Cycle Summary-Final'!K82-'5th Cycle Summary-Final2'!K82</f>
        <v>0</v>
      </c>
      <c r="L82" s="65">
        <f>'5th Cycle Summary-Final'!L82-'5th Cycle Summary-Final2'!L82</f>
        <v>0</v>
      </c>
      <c r="M82" s="65">
        <f>'5th Cycle Summary-Final'!M82-'5th Cycle Summary-Final2'!M82</f>
        <v>0</v>
      </c>
      <c r="N82" s="65">
        <f>'5th Cycle Summary-Final'!N82-'5th Cycle Summary-Final2'!N82</f>
        <v>0</v>
      </c>
      <c r="O82" s="65">
        <f>'5th Cycle Summary-Final'!O82-'5th Cycle Summary-Final2'!O82</f>
        <v>0</v>
      </c>
      <c r="P82" s="65">
        <f>'5th Cycle Summary-Final'!P82-'5th Cycle Summary-Final2'!P82</f>
        <v>0</v>
      </c>
      <c r="Q82" s="65">
        <f>'5th Cycle Summary-Final'!Q82-'5th Cycle Summary-Final2'!Q82</f>
        <v>0</v>
      </c>
      <c r="R82" s="65">
        <f>'5th Cycle Summary-Final'!R82-'5th Cycle Summary-Final2'!R82</f>
        <v>0</v>
      </c>
      <c r="S82" s="65">
        <f>'5th Cycle Summary-Final'!S82-'5th Cycle Summary-Final2'!S82</f>
        <v>0</v>
      </c>
      <c r="T82" s="65">
        <f>'5th Cycle Summary-Final'!T82-'5th Cycle Summary-Final2'!T82</f>
        <v>0</v>
      </c>
      <c r="U82" s="65">
        <f>'5th Cycle Summary-Final'!U82-'5th Cycle Summary-Final2'!U82</f>
        <v>0</v>
      </c>
      <c r="V82" s="65">
        <f>'5th Cycle Summary-Final'!V82-'5th Cycle Summary-Final2'!V82</f>
        <v>0</v>
      </c>
      <c r="W82" s="65">
        <f>'5th Cycle Summary-Final'!W82-'5th Cycle Summary-Final2'!W82</f>
        <v>0</v>
      </c>
      <c r="X82" s="65">
        <f>'5th Cycle Summary-Final'!X82-'5th Cycle Summary-Final2'!X82</f>
        <v>0</v>
      </c>
      <c r="Y82" s="65">
        <f>'5th Cycle Summary-Final'!Y82-'5th Cycle Summary-Final2'!Y82</f>
        <v>0</v>
      </c>
      <c r="Z82" s="65">
        <f>'5th Cycle Summary-Final'!Z82-'5th Cycle Summary-Final2'!Z82</f>
        <v>0</v>
      </c>
    </row>
    <row r="83" spans="1:26" x14ac:dyDescent="0.2">
      <c r="A83" s="2" t="s">
        <v>1033</v>
      </c>
      <c r="B83" s="2" t="s">
        <v>953</v>
      </c>
      <c r="C83" s="10" t="s">
        <v>1054</v>
      </c>
      <c r="D83" s="65">
        <f>'5th Cycle Summary-Final'!D83-'5th Cycle Summary-Final2'!D83</f>
        <v>0</v>
      </c>
      <c r="E83" s="65">
        <f>'5th Cycle Summary-Final'!E83-'5th Cycle Summary-Final2'!E83</f>
        <v>0</v>
      </c>
      <c r="F83" s="65">
        <f>'5th Cycle Summary-Final'!F83-'5th Cycle Summary-Final2'!F83</f>
        <v>0</v>
      </c>
      <c r="G83" s="65">
        <f>'5th Cycle Summary-Final'!G83-'5th Cycle Summary-Final2'!G83</f>
        <v>0</v>
      </c>
      <c r="H83" s="65">
        <f>'5th Cycle Summary-Final'!H83-'5th Cycle Summary-Final2'!H83</f>
        <v>0</v>
      </c>
      <c r="I83" s="65">
        <f>'5th Cycle Summary-Final'!I83-'5th Cycle Summary-Final2'!I83</f>
        <v>0</v>
      </c>
      <c r="J83" s="65">
        <f>'5th Cycle Summary-Final'!J83-'5th Cycle Summary-Final2'!J83</f>
        <v>0</v>
      </c>
      <c r="K83" s="65">
        <f>'5th Cycle Summary-Final'!K83-'5th Cycle Summary-Final2'!K83</f>
        <v>0</v>
      </c>
      <c r="L83" s="65">
        <f>'5th Cycle Summary-Final'!L83-'5th Cycle Summary-Final2'!L83</f>
        <v>0</v>
      </c>
      <c r="M83" s="65">
        <f>'5th Cycle Summary-Final'!M83-'5th Cycle Summary-Final2'!M83</f>
        <v>0</v>
      </c>
      <c r="N83" s="65">
        <f>'5th Cycle Summary-Final'!N83-'5th Cycle Summary-Final2'!N83</f>
        <v>0</v>
      </c>
      <c r="O83" s="65">
        <f>'5th Cycle Summary-Final'!O83-'5th Cycle Summary-Final2'!O83</f>
        <v>0</v>
      </c>
      <c r="P83" s="65">
        <f>'5th Cycle Summary-Final'!P83-'5th Cycle Summary-Final2'!P83</f>
        <v>0</v>
      </c>
      <c r="Q83" s="65">
        <f>'5th Cycle Summary-Final'!Q83-'5th Cycle Summary-Final2'!Q83</f>
        <v>0</v>
      </c>
      <c r="R83" s="65">
        <f>'5th Cycle Summary-Final'!R83-'5th Cycle Summary-Final2'!R83</f>
        <v>0</v>
      </c>
      <c r="S83" s="65">
        <f>'5th Cycle Summary-Final'!S83-'5th Cycle Summary-Final2'!S83</f>
        <v>0</v>
      </c>
      <c r="T83" s="65">
        <f>'5th Cycle Summary-Final'!T83-'5th Cycle Summary-Final2'!T83</f>
        <v>0</v>
      </c>
      <c r="U83" s="65">
        <f>'5th Cycle Summary-Final'!U83-'5th Cycle Summary-Final2'!U83</f>
        <v>0</v>
      </c>
      <c r="V83" s="65">
        <f>'5th Cycle Summary-Final'!V83-'5th Cycle Summary-Final2'!V83</f>
        <v>0</v>
      </c>
      <c r="W83" s="65">
        <f>'5th Cycle Summary-Final'!W83-'5th Cycle Summary-Final2'!W83</f>
        <v>0</v>
      </c>
      <c r="X83" s="65">
        <f>'5th Cycle Summary-Final'!X83-'5th Cycle Summary-Final2'!X83</f>
        <v>0</v>
      </c>
      <c r="Y83" s="65">
        <f>'5th Cycle Summary-Final'!Y83-'5th Cycle Summary-Final2'!Y83</f>
        <v>0</v>
      </c>
      <c r="Z83" s="65">
        <f>'5th Cycle Summary-Final'!Z83-'5th Cycle Summary-Final2'!Z83</f>
        <v>0</v>
      </c>
    </row>
    <row r="84" spans="1:26" x14ac:dyDescent="0.2">
      <c r="A84" s="2" t="s">
        <v>1059</v>
      </c>
      <c r="B84" s="2" t="s">
        <v>13</v>
      </c>
      <c r="C84" s="10" t="s">
        <v>1058</v>
      </c>
      <c r="D84" s="65">
        <f>'5th Cycle Summary-Final'!D84-'5th Cycle Summary-Final2'!D84</f>
        <v>0</v>
      </c>
      <c r="E84" s="65">
        <f>'5th Cycle Summary-Final'!E84-'5th Cycle Summary-Final2'!E84</f>
        <v>0</v>
      </c>
      <c r="F84" s="65">
        <f>'5th Cycle Summary-Final'!F84-'5th Cycle Summary-Final2'!F84</f>
        <v>0</v>
      </c>
      <c r="G84" s="65">
        <f>'5th Cycle Summary-Final'!G84-'5th Cycle Summary-Final2'!G84</f>
        <v>0</v>
      </c>
      <c r="H84" s="65">
        <f>'5th Cycle Summary-Final'!H84-'5th Cycle Summary-Final2'!H84</f>
        <v>0</v>
      </c>
      <c r="I84" s="65">
        <f>'5th Cycle Summary-Final'!I84-'5th Cycle Summary-Final2'!I84</f>
        <v>0</v>
      </c>
      <c r="J84" s="65">
        <f>'5th Cycle Summary-Final'!J84-'5th Cycle Summary-Final2'!J84</f>
        <v>0</v>
      </c>
      <c r="K84" s="65">
        <f>'5th Cycle Summary-Final'!K84-'5th Cycle Summary-Final2'!K84</f>
        <v>0</v>
      </c>
      <c r="L84" s="65">
        <f>'5th Cycle Summary-Final'!L84-'5th Cycle Summary-Final2'!L84</f>
        <v>0</v>
      </c>
      <c r="M84" s="65">
        <f>'5th Cycle Summary-Final'!M84-'5th Cycle Summary-Final2'!M84</f>
        <v>0</v>
      </c>
      <c r="N84" s="65">
        <f>'5th Cycle Summary-Final'!N84-'5th Cycle Summary-Final2'!N84</f>
        <v>0</v>
      </c>
      <c r="O84" s="65">
        <f>'5th Cycle Summary-Final'!O84-'5th Cycle Summary-Final2'!O84</f>
        <v>0</v>
      </c>
      <c r="P84" s="65">
        <f>'5th Cycle Summary-Final'!P84-'5th Cycle Summary-Final2'!P84</f>
        <v>0</v>
      </c>
      <c r="Q84" s="65">
        <f>'5th Cycle Summary-Final'!Q84-'5th Cycle Summary-Final2'!Q84</f>
        <v>0</v>
      </c>
      <c r="R84" s="65">
        <f>'5th Cycle Summary-Final'!R84-'5th Cycle Summary-Final2'!R84</f>
        <v>0</v>
      </c>
      <c r="S84" s="65">
        <f>'5th Cycle Summary-Final'!S84-'5th Cycle Summary-Final2'!S84</f>
        <v>0</v>
      </c>
      <c r="T84" s="65">
        <f>'5th Cycle Summary-Final'!T84-'5th Cycle Summary-Final2'!T84</f>
        <v>0</v>
      </c>
      <c r="U84" s="65">
        <f>'5th Cycle Summary-Final'!U84-'5th Cycle Summary-Final2'!U84</f>
        <v>0</v>
      </c>
      <c r="V84" s="65">
        <f>'5th Cycle Summary-Final'!V84-'5th Cycle Summary-Final2'!V84</f>
        <v>0</v>
      </c>
      <c r="W84" s="65">
        <f>'5th Cycle Summary-Final'!W84-'5th Cycle Summary-Final2'!W84</f>
        <v>0</v>
      </c>
      <c r="X84" s="65">
        <f>'5th Cycle Summary-Final'!X84-'5th Cycle Summary-Final2'!X84</f>
        <v>0</v>
      </c>
      <c r="Y84" s="65">
        <f>'5th Cycle Summary-Final'!Y84-'5th Cycle Summary-Final2'!Y84</f>
        <v>0</v>
      </c>
      <c r="Z84" s="65">
        <f>'5th Cycle Summary-Final'!Z84-'5th Cycle Summary-Final2'!Z84</f>
        <v>0</v>
      </c>
    </row>
    <row r="85" spans="1:26" x14ac:dyDescent="0.2">
      <c r="A85" s="2" t="s">
        <v>5</v>
      </c>
      <c r="B85" s="2" t="s">
        <v>3</v>
      </c>
      <c r="C85" s="10" t="s">
        <v>4</v>
      </c>
      <c r="D85" s="65">
        <f>'5th Cycle Summary-Final'!D85-'5th Cycle Summary-Final2'!D85</f>
        <v>0</v>
      </c>
      <c r="E85" s="65">
        <f>'5th Cycle Summary-Final'!E85-'5th Cycle Summary-Final2'!E85</f>
        <v>0</v>
      </c>
      <c r="F85" s="65">
        <f>'5th Cycle Summary-Final'!F85-'5th Cycle Summary-Final2'!F85</f>
        <v>0</v>
      </c>
      <c r="G85" s="65">
        <f>'5th Cycle Summary-Final'!G85-'5th Cycle Summary-Final2'!G85</f>
        <v>0</v>
      </c>
      <c r="H85" s="65">
        <f>'5th Cycle Summary-Final'!H85-'5th Cycle Summary-Final2'!H85</f>
        <v>0</v>
      </c>
      <c r="I85" s="65">
        <f>'5th Cycle Summary-Final'!I85-'5th Cycle Summary-Final2'!I85</f>
        <v>0</v>
      </c>
      <c r="J85" s="65">
        <f>'5th Cycle Summary-Final'!J85-'5th Cycle Summary-Final2'!J85</f>
        <v>0</v>
      </c>
      <c r="K85" s="65">
        <f>'5th Cycle Summary-Final'!K85-'5th Cycle Summary-Final2'!K85</f>
        <v>0</v>
      </c>
      <c r="L85" s="65">
        <f>'5th Cycle Summary-Final'!L85-'5th Cycle Summary-Final2'!L85</f>
        <v>0</v>
      </c>
      <c r="M85" s="65">
        <f>'5th Cycle Summary-Final'!M85-'5th Cycle Summary-Final2'!M85</f>
        <v>0</v>
      </c>
      <c r="N85" s="65">
        <f>'5th Cycle Summary-Final'!N85-'5th Cycle Summary-Final2'!N85</f>
        <v>0</v>
      </c>
      <c r="O85" s="65">
        <f>'5th Cycle Summary-Final'!O85-'5th Cycle Summary-Final2'!O85</f>
        <v>0</v>
      </c>
      <c r="P85" s="65">
        <f>'5th Cycle Summary-Final'!P85-'5th Cycle Summary-Final2'!P85</f>
        <v>0</v>
      </c>
      <c r="Q85" s="65">
        <f>'5th Cycle Summary-Final'!Q85-'5th Cycle Summary-Final2'!Q85</f>
        <v>0</v>
      </c>
      <c r="R85" s="65">
        <f>'5th Cycle Summary-Final'!R85-'5th Cycle Summary-Final2'!R85</f>
        <v>0</v>
      </c>
      <c r="S85" s="65">
        <f>'5th Cycle Summary-Final'!S85-'5th Cycle Summary-Final2'!S85</f>
        <v>0</v>
      </c>
      <c r="T85" s="65">
        <f>'5th Cycle Summary-Final'!T85-'5th Cycle Summary-Final2'!T85</f>
        <v>0</v>
      </c>
      <c r="U85" s="65">
        <f>'5th Cycle Summary-Final'!U85-'5th Cycle Summary-Final2'!U85</f>
        <v>0</v>
      </c>
      <c r="V85" s="65">
        <f>'5th Cycle Summary-Final'!V85-'5th Cycle Summary-Final2'!V85</f>
        <v>0</v>
      </c>
      <c r="W85" s="65">
        <f>'5th Cycle Summary-Final'!W85-'5th Cycle Summary-Final2'!W85</f>
        <v>0</v>
      </c>
      <c r="X85" s="65">
        <f>'5th Cycle Summary-Final'!X85-'5th Cycle Summary-Final2'!X85</f>
        <v>0</v>
      </c>
      <c r="Y85" s="65">
        <f>'5th Cycle Summary-Final'!Y85-'5th Cycle Summary-Final2'!Y85</f>
        <v>0</v>
      </c>
      <c r="Z85" s="65">
        <f>'5th Cycle Summary-Final'!Z85-'5th Cycle Summary-Final2'!Z85</f>
        <v>0</v>
      </c>
    </row>
    <row r="86" spans="1:26" x14ac:dyDescent="0.2">
      <c r="A86" s="2" t="s">
        <v>5</v>
      </c>
      <c r="B86" s="2" t="s">
        <v>3</v>
      </c>
      <c r="C86" s="10" t="s">
        <v>10</v>
      </c>
      <c r="D86" s="65">
        <f>'5th Cycle Summary-Final'!D86-'5th Cycle Summary-Final2'!D86</f>
        <v>0</v>
      </c>
      <c r="E86" s="65">
        <f>'5th Cycle Summary-Final'!E86-'5th Cycle Summary-Final2'!E86</f>
        <v>0</v>
      </c>
      <c r="F86" s="65">
        <f>'5th Cycle Summary-Final'!F86-'5th Cycle Summary-Final2'!F86</f>
        <v>0</v>
      </c>
      <c r="G86" s="65">
        <f>'5th Cycle Summary-Final'!G86-'5th Cycle Summary-Final2'!G86</f>
        <v>0</v>
      </c>
      <c r="H86" s="65">
        <f>'5th Cycle Summary-Final'!H86-'5th Cycle Summary-Final2'!H86</f>
        <v>0</v>
      </c>
      <c r="I86" s="65">
        <f>'5th Cycle Summary-Final'!I86-'5th Cycle Summary-Final2'!I86</f>
        <v>0</v>
      </c>
      <c r="J86" s="65">
        <f>'5th Cycle Summary-Final'!J86-'5th Cycle Summary-Final2'!J86</f>
        <v>0</v>
      </c>
      <c r="K86" s="65">
        <f>'5th Cycle Summary-Final'!K86-'5th Cycle Summary-Final2'!K86</f>
        <v>0</v>
      </c>
      <c r="L86" s="65">
        <f>'5th Cycle Summary-Final'!L86-'5th Cycle Summary-Final2'!L86</f>
        <v>0</v>
      </c>
      <c r="M86" s="65">
        <f>'5th Cycle Summary-Final'!M86-'5th Cycle Summary-Final2'!M86</f>
        <v>0</v>
      </c>
      <c r="N86" s="65">
        <f>'5th Cycle Summary-Final'!N86-'5th Cycle Summary-Final2'!N86</f>
        <v>0</v>
      </c>
      <c r="O86" s="65">
        <f>'5th Cycle Summary-Final'!O86-'5th Cycle Summary-Final2'!O86</f>
        <v>0</v>
      </c>
      <c r="P86" s="65">
        <f>'5th Cycle Summary-Final'!P86-'5th Cycle Summary-Final2'!P86</f>
        <v>0</v>
      </c>
      <c r="Q86" s="65">
        <f>'5th Cycle Summary-Final'!Q86-'5th Cycle Summary-Final2'!Q86</f>
        <v>0</v>
      </c>
      <c r="R86" s="65">
        <f>'5th Cycle Summary-Final'!R86-'5th Cycle Summary-Final2'!R86</f>
        <v>0</v>
      </c>
      <c r="S86" s="65">
        <f>'5th Cycle Summary-Final'!S86-'5th Cycle Summary-Final2'!S86</f>
        <v>0</v>
      </c>
      <c r="T86" s="65">
        <f>'5th Cycle Summary-Final'!T86-'5th Cycle Summary-Final2'!T86</f>
        <v>0</v>
      </c>
      <c r="U86" s="65">
        <f>'5th Cycle Summary-Final'!U86-'5th Cycle Summary-Final2'!U86</f>
        <v>0</v>
      </c>
      <c r="V86" s="65">
        <f>'5th Cycle Summary-Final'!V86-'5th Cycle Summary-Final2'!V86</f>
        <v>0</v>
      </c>
      <c r="W86" s="65">
        <f>'5th Cycle Summary-Final'!W86-'5th Cycle Summary-Final2'!W86</f>
        <v>0</v>
      </c>
      <c r="X86" s="65">
        <f>'5th Cycle Summary-Final'!X86-'5th Cycle Summary-Final2'!X86</f>
        <v>0</v>
      </c>
      <c r="Y86" s="65">
        <f>'5th Cycle Summary-Final'!Y86-'5th Cycle Summary-Final2'!Y86</f>
        <v>0</v>
      </c>
      <c r="Z86" s="65">
        <f>'5th Cycle Summary-Final'!Z86-'5th Cycle Summary-Final2'!Z86</f>
        <v>0</v>
      </c>
    </row>
    <row r="87" spans="1:26" x14ac:dyDescent="0.2">
      <c r="A87" s="2" t="s">
        <v>5</v>
      </c>
      <c r="B87" s="2" t="s">
        <v>3</v>
      </c>
      <c r="C87" s="10" t="s">
        <v>1028</v>
      </c>
      <c r="D87" s="65">
        <f>'5th Cycle Summary-Final'!D87-'5th Cycle Summary-Final2'!D87</f>
        <v>0</v>
      </c>
      <c r="E87" s="65">
        <f>'5th Cycle Summary-Final'!E87-'5th Cycle Summary-Final2'!E87</f>
        <v>0</v>
      </c>
      <c r="F87" s="65">
        <f>'5th Cycle Summary-Final'!F87-'5th Cycle Summary-Final2'!F87</f>
        <v>0</v>
      </c>
      <c r="G87" s="65">
        <f>'5th Cycle Summary-Final'!G87-'5th Cycle Summary-Final2'!G87</f>
        <v>0</v>
      </c>
      <c r="H87" s="65">
        <f>'5th Cycle Summary-Final'!H87-'5th Cycle Summary-Final2'!H87</f>
        <v>0</v>
      </c>
      <c r="I87" s="65">
        <f>'5th Cycle Summary-Final'!I87-'5th Cycle Summary-Final2'!I87</f>
        <v>0</v>
      </c>
      <c r="J87" s="65">
        <f>'5th Cycle Summary-Final'!J87-'5th Cycle Summary-Final2'!J87</f>
        <v>0</v>
      </c>
      <c r="K87" s="65">
        <f>'5th Cycle Summary-Final'!K87-'5th Cycle Summary-Final2'!K87</f>
        <v>0</v>
      </c>
      <c r="L87" s="65">
        <f>'5th Cycle Summary-Final'!L87-'5th Cycle Summary-Final2'!L87</f>
        <v>0</v>
      </c>
      <c r="M87" s="65">
        <f>'5th Cycle Summary-Final'!M87-'5th Cycle Summary-Final2'!M87</f>
        <v>0</v>
      </c>
      <c r="N87" s="65">
        <f>'5th Cycle Summary-Final'!N87-'5th Cycle Summary-Final2'!N87</f>
        <v>0</v>
      </c>
      <c r="O87" s="65">
        <f>'5th Cycle Summary-Final'!O87-'5th Cycle Summary-Final2'!O87</f>
        <v>0</v>
      </c>
      <c r="P87" s="65">
        <f>'5th Cycle Summary-Final'!P87-'5th Cycle Summary-Final2'!P87</f>
        <v>0</v>
      </c>
      <c r="Q87" s="65">
        <f>'5th Cycle Summary-Final'!Q87-'5th Cycle Summary-Final2'!Q87</f>
        <v>0</v>
      </c>
      <c r="R87" s="65">
        <f>'5th Cycle Summary-Final'!R87-'5th Cycle Summary-Final2'!R87</f>
        <v>0</v>
      </c>
      <c r="S87" s="65">
        <f>'5th Cycle Summary-Final'!S87-'5th Cycle Summary-Final2'!S87</f>
        <v>0</v>
      </c>
      <c r="T87" s="65">
        <f>'5th Cycle Summary-Final'!T87-'5th Cycle Summary-Final2'!T87</f>
        <v>0</v>
      </c>
      <c r="U87" s="65">
        <f>'5th Cycle Summary-Final'!U87-'5th Cycle Summary-Final2'!U87</f>
        <v>0</v>
      </c>
      <c r="V87" s="65">
        <f>'5th Cycle Summary-Final'!V87-'5th Cycle Summary-Final2'!V87</f>
        <v>0</v>
      </c>
      <c r="W87" s="65">
        <f>'5th Cycle Summary-Final'!W87-'5th Cycle Summary-Final2'!W87</f>
        <v>0</v>
      </c>
      <c r="X87" s="65">
        <f>'5th Cycle Summary-Final'!X87-'5th Cycle Summary-Final2'!X87</f>
        <v>0</v>
      </c>
      <c r="Y87" s="65">
        <f>'5th Cycle Summary-Final'!Y87-'5th Cycle Summary-Final2'!Y87</f>
        <v>0</v>
      </c>
      <c r="Z87" s="65">
        <f>'5th Cycle Summary-Final'!Z87-'5th Cycle Summary-Final2'!Z87</f>
        <v>0</v>
      </c>
    </row>
    <row r="88" spans="1:26" x14ac:dyDescent="0.2">
      <c r="A88" s="2" t="s">
        <v>5</v>
      </c>
      <c r="B88" s="2" t="s">
        <v>3</v>
      </c>
      <c r="C88" s="10" t="s">
        <v>1030</v>
      </c>
      <c r="D88" s="65">
        <f>'5th Cycle Summary-Final'!D88-'5th Cycle Summary-Final2'!D88</f>
        <v>0</v>
      </c>
      <c r="E88" s="65">
        <f>'5th Cycle Summary-Final'!E88-'5th Cycle Summary-Final2'!E88</f>
        <v>0</v>
      </c>
      <c r="F88" s="65">
        <f>'5th Cycle Summary-Final'!F88-'5th Cycle Summary-Final2'!F88</f>
        <v>0</v>
      </c>
      <c r="G88" s="65">
        <f>'5th Cycle Summary-Final'!G88-'5th Cycle Summary-Final2'!G88</f>
        <v>0</v>
      </c>
      <c r="H88" s="65">
        <f>'5th Cycle Summary-Final'!H88-'5th Cycle Summary-Final2'!H88</f>
        <v>0</v>
      </c>
      <c r="I88" s="65">
        <f>'5th Cycle Summary-Final'!I88-'5th Cycle Summary-Final2'!I88</f>
        <v>0</v>
      </c>
      <c r="J88" s="65">
        <f>'5th Cycle Summary-Final'!J88-'5th Cycle Summary-Final2'!J88</f>
        <v>0</v>
      </c>
      <c r="K88" s="65">
        <f>'5th Cycle Summary-Final'!K88-'5th Cycle Summary-Final2'!K88</f>
        <v>0</v>
      </c>
      <c r="L88" s="65">
        <f>'5th Cycle Summary-Final'!L88-'5th Cycle Summary-Final2'!L88</f>
        <v>0</v>
      </c>
      <c r="M88" s="65">
        <f>'5th Cycle Summary-Final'!M88-'5th Cycle Summary-Final2'!M88</f>
        <v>0</v>
      </c>
      <c r="N88" s="65">
        <f>'5th Cycle Summary-Final'!N88-'5th Cycle Summary-Final2'!N88</f>
        <v>0</v>
      </c>
      <c r="O88" s="65">
        <f>'5th Cycle Summary-Final'!O88-'5th Cycle Summary-Final2'!O88</f>
        <v>0</v>
      </c>
      <c r="P88" s="65">
        <f>'5th Cycle Summary-Final'!P88-'5th Cycle Summary-Final2'!P88</f>
        <v>0</v>
      </c>
      <c r="Q88" s="65">
        <f>'5th Cycle Summary-Final'!Q88-'5th Cycle Summary-Final2'!Q88</f>
        <v>0</v>
      </c>
      <c r="R88" s="65">
        <f>'5th Cycle Summary-Final'!R88-'5th Cycle Summary-Final2'!R88</f>
        <v>0</v>
      </c>
      <c r="S88" s="65">
        <f>'5th Cycle Summary-Final'!S88-'5th Cycle Summary-Final2'!S88</f>
        <v>0</v>
      </c>
      <c r="T88" s="65">
        <f>'5th Cycle Summary-Final'!T88-'5th Cycle Summary-Final2'!T88</f>
        <v>0</v>
      </c>
      <c r="U88" s="65">
        <f>'5th Cycle Summary-Final'!U88-'5th Cycle Summary-Final2'!U88</f>
        <v>0</v>
      </c>
      <c r="V88" s="65">
        <f>'5th Cycle Summary-Final'!V88-'5th Cycle Summary-Final2'!V88</f>
        <v>0</v>
      </c>
      <c r="W88" s="65">
        <f>'5th Cycle Summary-Final'!W88-'5th Cycle Summary-Final2'!W88</f>
        <v>0</v>
      </c>
      <c r="X88" s="65">
        <f>'5th Cycle Summary-Final'!X88-'5th Cycle Summary-Final2'!X88</f>
        <v>0</v>
      </c>
      <c r="Y88" s="65">
        <f>'5th Cycle Summary-Final'!Y88-'5th Cycle Summary-Final2'!Y88</f>
        <v>0</v>
      </c>
      <c r="Z88" s="65">
        <f>'5th Cycle Summary-Final'!Z88-'5th Cycle Summary-Final2'!Z88</f>
        <v>0</v>
      </c>
    </row>
    <row r="89" spans="1:26" x14ac:dyDescent="0.2">
      <c r="A89" s="2" t="s">
        <v>5</v>
      </c>
      <c r="B89" s="2" t="s">
        <v>3</v>
      </c>
      <c r="C89" s="10" t="s">
        <v>1031</v>
      </c>
      <c r="D89" s="65">
        <f>'5th Cycle Summary-Final'!D89-'5th Cycle Summary-Final2'!D89</f>
        <v>0</v>
      </c>
      <c r="E89" s="65">
        <f>'5th Cycle Summary-Final'!E89-'5th Cycle Summary-Final2'!E89</f>
        <v>0</v>
      </c>
      <c r="F89" s="65">
        <f>'5th Cycle Summary-Final'!F89-'5th Cycle Summary-Final2'!F89</f>
        <v>0</v>
      </c>
      <c r="G89" s="65">
        <f>'5th Cycle Summary-Final'!G89-'5th Cycle Summary-Final2'!G89</f>
        <v>0</v>
      </c>
      <c r="H89" s="65">
        <f>'5th Cycle Summary-Final'!H89-'5th Cycle Summary-Final2'!H89</f>
        <v>0</v>
      </c>
      <c r="I89" s="65">
        <f>'5th Cycle Summary-Final'!I89-'5th Cycle Summary-Final2'!I89</f>
        <v>0</v>
      </c>
      <c r="J89" s="65">
        <f>'5th Cycle Summary-Final'!J89-'5th Cycle Summary-Final2'!J89</f>
        <v>0</v>
      </c>
      <c r="K89" s="65">
        <f>'5th Cycle Summary-Final'!K89-'5th Cycle Summary-Final2'!K89</f>
        <v>0</v>
      </c>
      <c r="L89" s="65">
        <f>'5th Cycle Summary-Final'!L89-'5th Cycle Summary-Final2'!L89</f>
        <v>0</v>
      </c>
      <c r="M89" s="65">
        <f>'5th Cycle Summary-Final'!M89-'5th Cycle Summary-Final2'!M89</f>
        <v>0</v>
      </c>
      <c r="N89" s="65">
        <f>'5th Cycle Summary-Final'!N89-'5th Cycle Summary-Final2'!N89</f>
        <v>0</v>
      </c>
      <c r="O89" s="65">
        <f>'5th Cycle Summary-Final'!O89-'5th Cycle Summary-Final2'!O89</f>
        <v>0</v>
      </c>
      <c r="P89" s="65">
        <f>'5th Cycle Summary-Final'!P89-'5th Cycle Summary-Final2'!P89</f>
        <v>0</v>
      </c>
      <c r="Q89" s="65">
        <f>'5th Cycle Summary-Final'!Q89-'5th Cycle Summary-Final2'!Q89</f>
        <v>0</v>
      </c>
      <c r="R89" s="65">
        <f>'5th Cycle Summary-Final'!R89-'5th Cycle Summary-Final2'!R89</f>
        <v>0</v>
      </c>
      <c r="S89" s="65">
        <f>'5th Cycle Summary-Final'!S89-'5th Cycle Summary-Final2'!S89</f>
        <v>0</v>
      </c>
      <c r="T89" s="65">
        <f>'5th Cycle Summary-Final'!T89-'5th Cycle Summary-Final2'!T89</f>
        <v>0</v>
      </c>
      <c r="U89" s="65">
        <f>'5th Cycle Summary-Final'!U89-'5th Cycle Summary-Final2'!U89</f>
        <v>0</v>
      </c>
      <c r="V89" s="65">
        <f>'5th Cycle Summary-Final'!V89-'5th Cycle Summary-Final2'!V89</f>
        <v>0</v>
      </c>
      <c r="W89" s="65">
        <f>'5th Cycle Summary-Final'!W89-'5th Cycle Summary-Final2'!W89</f>
        <v>0</v>
      </c>
      <c r="X89" s="65">
        <f>'5th Cycle Summary-Final'!X89-'5th Cycle Summary-Final2'!X89</f>
        <v>0</v>
      </c>
      <c r="Y89" s="65">
        <f>'5th Cycle Summary-Final'!Y89-'5th Cycle Summary-Final2'!Y89</f>
        <v>0</v>
      </c>
      <c r="Z89" s="65">
        <f>'5th Cycle Summary-Final'!Z89-'5th Cycle Summary-Final2'!Z89</f>
        <v>0</v>
      </c>
    </row>
    <row r="90" spans="1:26" x14ac:dyDescent="0.2">
      <c r="A90" s="2" t="s">
        <v>5</v>
      </c>
      <c r="B90" s="2" t="s">
        <v>3</v>
      </c>
      <c r="C90" s="10" t="s">
        <v>33</v>
      </c>
      <c r="D90" s="65">
        <f>'5th Cycle Summary-Final'!D90-'5th Cycle Summary-Final2'!D90</f>
        <v>0</v>
      </c>
      <c r="E90" s="65">
        <f>'5th Cycle Summary-Final'!E90-'5th Cycle Summary-Final2'!E90</f>
        <v>0</v>
      </c>
      <c r="F90" s="65">
        <f>'5th Cycle Summary-Final'!F90-'5th Cycle Summary-Final2'!F90</f>
        <v>0</v>
      </c>
      <c r="G90" s="65">
        <f>'5th Cycle Summary-Final'!G90-'5th Cycle Summary-Final2'!G90</f>
        <v>0</v>
      </c>
      <c r="H90" s="65">
        <f>'5th Cycle Summary-Final'!H90-'5th Cycle Summary-Final2'!H90</f>
        <v>0</v>
      </c>
      <c r="I90" s="65">
        <f>'5th Cycle Summary-Final'!I90-'5th Cycle Summary-Final2'!I90</f>
        <v>0</v>
      </c>
      <c r="J90" s="65">
        <f>'5th Cycle Summary-Final'!J90-'5th Cycle Summary-Final2'!J90</f>
        <v>0</v>
      </c>
      <c r="K90" s="65">
        <f>'5th Cycle Summary-Final'!K90-'5th Cycle Summary-Final2'!K90</f>
        <v>0</v>
      </c>
      <c r="L90" s="65">
        <f>'5th Cycle Summary-Final'!L90-'5th Cycle Summary-Final2'!L90</f>
        <v>0</v>
      </c>
      <c r="M90" s="65">
        <f>'5th Cycle Summary-Final'!M90-'5th Cycle Summary-Final2'!M90</f>
        <v>0</v>
      </c>
      <c r="N90" s="65">
        <f>'5th Cycle Summary-Final'!N90-'5th Cycle Summary-Final2'!N90</f>
        <v>0</v>
      </c>
      <c r="O90" s="65">
        <f>'5th Cycle Summary-Final'!O90-'5th Cycle Summary-Final2'!O90</f>
        <v>0</v>
      </c>
      <c r="P90" s="65">
        <f>'5th Cycle Summary-Final'!P90-'5th Cycle Summary-Final2'!P90</f>
        <v>0</v>
      </c>
      <c r="Q90" s="65">
        <f>'5th Cycle Summary-Final'!Q90-'5th Cycle Summary-Final2'!Q90</f>
        <v>0</v>
      </c>
      <c r="R90" s="65">
        <f>'5th Cycle Summary-Final'!R90-'5th Cycle Summary-Final2'!R90</f>
        <v>0</v>
      </c>
      <c r="S90" s="65">
        <f>'5th Cycle Summary-Final'!S90-'5th Cycle Summary-Final2'!S90</f>
        <v>0</v>
      </c>
      <c r="T90" s="65">
        <f>'5th Cycle Summary-Final'!T90-'5th Cycle Summary-Final2'!T90</f>
        <v>0</v>
      </c>
      <c r="U90" s="65">
        <f>'5th Cycle Summary-Final'!U90-'5th Cycle Summary-Final2'!U90</f>
        <v>0</v>
      </c>
      <c r="V90" s="65">
        <f>'5th Cycle Summary-Final'!V90-'5th Cycle Summary-Final2'!V90</f>
        <v>0</v>
      </c>
      <c r="W90" s="65">
        <f>'5th Cycle Summary-Final'!W90-'5th Cycle Summary-Final2'!W90</f>
        <v>0</v>
      </c>
      <c r="X90" s="65">
        <f>'5th Cycle Summary-Final'!X90-'5th Cycle Summary-Final2'!X90</f>
        <v>0</v>
      </c>
      <c r="Y90" s="65">
        <f>'5th Cycle Summary-Final'!Y90-'5th Cycle Summary-Final2'!Y90</f>
        <v>0</v>
      </c>
      <c r="Z90" s="65">
        <f>'5th Cycle Summary-Final'!Z90-'5th Cycle Summary-Final2'!Z90</f>
        <v>0</v>
      </c>
    </row>
    <row r="91" spans="1:26" x14ac:dyDescent="0.2">
      <c r="A91" s="2" t="s">
        <v>5</v>
      </c>
      <c r="B91" s="2" t="s">
        <v>3</v>
      </c>
      <c r="C91" s="10" t="s">
        <v>36</v>
      </c>
      <c r="D91" s="65">
        <f>'5th Cycle Summary-Final'!D91-'5th Cycle Summary-Final2'!D91</f>
        <v>0</v>
      </c>
      <c r="E91" s="65">
        <f>'5th Cycle Summary-Final'!E91-'5th Cycle Summary-Final2'!E91</f>
        <v>0</v>
      </c>
      <c r="F91" s="65">
        <f>'5th Cycle Summary-Final'!F91-'5th Cycle Summary-Final2'!F91</f>
        <v>0</v>
      </c>
      <c r="G91" s="65">
        <f>'5th Cycle Summary-Final'!G91-'5th Cycle Summary-Final2'!G91</f>
        <v>0</v>
      </c>
      <c r="H91" s="65">
        <f>'5th Cycle Summary-Final'!H91-'5th Cycle Summary-Final2'!H91</f>
        <v>0</v>
      </c>
      <c r="I91" s="65">
        <f>'5th Cycle Summary-Final'!I91-'5th Cycle Summary-Final2'!I91</f>
        <v>0</v>
      </c>
      <c r="J91" s="65">
        <f>'5th Cycle Summary-Final'!J91-'5th Cycle Summary-Final2'!J91</f>
        <v>0</v>
      </c>
      <c r="K91" s="65">
        <f>'5th Cycle Summary-Final'!K91-'5th Cycle Summary-Final2'!K91</f>
        <v>0</v>
      </c>
      <c r="L91" s="65">
        <f>'5th Cycle Summary-Final'!L91-'5th Cycle Summary-Final2'!L91</f>
        <v>0</v>
      </c>
      <c r="M91" s="65">
        <f>'5th Cycle Summary-Final'!M91-'5th Cycle Summary-Final2'!M91</f>
        <v>0</v>
      </c>
      <c r="N91" s="65">
        <f>'5th Cycle Summary-Final'!N91-'5th Cycle Summary-Final2'!N91</f>
        <v>0</v>
      </c>
      <c r="O91" s="65">
        <f>'5th Cycle Summary-Final'!O91-'5th Cycle Summary-Final2'!O91</f>
        <v>0</v>
      </c>
      <c r="P91" s="65">
        <f>'5th Cycle Summary-Final'!P91-'5th Cycle Summary-Final2'!P91</f>
        <v>0</v>
      </c>
      <c r="Q91" s="65">
        <f>'5th Cycle Summary-Final'!Q91-'5th Cycle Summary-Final2'!Q91</f>
        <v>0</v>
      </c>
      <c r="R91" s="65">
        <f>'5th Cycle Summary-Final'!R91-'5th Cycle Summary-Final2'!R91</f>
        <v>0</v>
      </c>
      <c r="S91" s="65">
        <f>'5th Cycle Summary-Final'!S91-'5th Cycle Summary-Final2'!S91</f>
        <v>0</v>
      </c>
      <c r="T91" s="65">
        <f>'5th Cycle Summary-Final'!T91-'5th Cycle Summary-Final2'!T91</f>
        <v>0</v>
      </c>
      <c r="U91" s="65">
        <f>'5th Cycle Summary-Final'!U91-'5th Cycle Summary-Final2'!U91</f>
        <v>0</v>
      </c>
      <c r="V91" s="65">
        <f>'5th Cycle Summary-Final'!V91-'5th Cycle Summary-Final2'!V91</f>
        <v>0</v>
      </c>
      <c r="W91" s="65">
        <f>'5th Cycle Summary-Final'!W91-'5th Cycle Summary-Final2'!W91</f>
        <v>0</v>
      </c>
      <c r="X91" s="65">
        <f>'5th Cycle Summary-Final'!X91-'5th Cycle Summary-Final2'!X91</f>
        <v>0</v>
      </c>
      <c r="Y91" s="65">
        <f>'5th Cycle Summary-Final'!Y91-'5th Cycle Summary-Final2'!Y91</f>
        <v>0</v>
      </c>
      <c r="Z91" s="65">
        <f>'5th Cycle Summary-Final'!Z91-'5th Cycle Summary-Final2'!Z91</f>
        <v>0</v>
      </c>
    </row>
    <row r="92" spans="1:26" x14ac:dyDescent="0.2">
      <c r="A92" s="2" t="s">
        <v>5</v>
      </c>
      <c r="B92" s="2" t="s">
        <v>3</v>
      </c>
      <c r="C92" s="10" t="s">
        <v>1036</v>
      </c>
      <c r="D92" s="65">
        <f>'5th Cycle Summary-Final'!D92-'5th Cycle Summary-Final2'!D92</f>
        <v>0</v>
      </c>
      <c r="E92" s="65">
        <f>'5th Cycle Summary-Final'!E92-'5th Cycle Summary-Final2'!E92</f>
        <v>0</v>
      </c>
      <c r="F92" s="65">
        <f>'5th Cycle Summary-Final'!F92-'5th Cycle Summary-Final2'!F92</f>
        <v>0</v>
      </c>
      <c r="G92" s="65">
        <f>'5th Cycle Summary-Final'!G92-'5th Cycle Summary-Final2'!G92</f>
        <v>0</v>
      </c>
      <c r="H92" s="65">
        <f>'5th Cycle Summary-Final'!H92-'5th Cycle Summary-Final2'!H92</f>
        <v>0</v>
      </c>
      <c r="I92" s="65">
        <f>'5th Cycle Summary-Final'!I92-'5th Cycle Summary-Final2'!I92</f>
        <v>0</v>
      </c>
      <c r="J92" s="65">
        <f>'5th Cycle Summary-Final'!J92-'5th Cycle Summary-Final2'!J92</f>
        <v>0</v>
      </c>
      <c r="K92" s="65">
        <f>'5th Cycle Summary-Final'!K92-'5th Cycle Summary-Final2'!K92</f>
        <v>0</v>
      </c>
      <c r="L92" s="65">
        <f>'5th Cycle Summary-Final'!L92-'5th Cycle Summary-Final2'!L92</f>
        <v>0</v>
      </c>
      <c r="M92" s="65">
        <f>'5th Cycle Summary-Final'!M92-'5th Cycle Summary-Final2'!M92</f>
        <v>0</v>
      </c>
      <c r="N92" s="65">
        <f>'5th Cycle Summary-Final'!N92-'5th Cycle Summary-Final2'!N92</f>
        <v>0</v>
      </c>
      <c r="O92" s="65">
        <f>'5th Cycle Summary-Final'!O92-'5th Cycle Summary-Final2'!O92</f>
        <v>0</v>
      </c>
      <c r="P92" s="65">
        <f>'5th Cycle Summary-Final'!P92-'5th Cycle Summary-Final2'!P92</f>
        <v>0</v>
      </c>
      <c r="Q92" s="65">
        <f>'5th Cycle Summary-Final'!Q92-'5th Cycle Summary-Final2'!Q92</f>
        <v>0</v>
      </c>
      <c r="R92" s="65">
        <f>'5th Cycle Summary-Final'!R92-'5th Cycle Summary-Final2'!R92</f>
        <v>0</v>
      </c>
      <c r="S92" s="65">
        <f>'5th Cycle Summary-Final'!S92-'5th Cycle Summary-Final2'!S92</f>
        <v>0</v>
      </c>
      <c r="T92" s="65">
        <f>'5th Cycle Summary-Final'!T92-'5th Cycle Summary-Final2'!T92</f>
        <v>0</v>
      </c>
      <c r="U92" s="65">
        <f>'5th Cycle Summary-Final'!U92-'5th Cycle Summary-Final2'!U92</f>
        <v>0</v>
      </c>
      <c r="V92" s="65">
        <f>'5th Cycle Summary-Final'!V92-'5th Cycle Summary-Final2'!V92</f>
        <v>0</v>
      </c>
      <c r="W92" s="65">
        <f>'5th Cycle Summary-Final'!W92-'5th Cycle Summary-Final2'!W92</f>
        <v>0</v>
      </c>
      <c r="X92" s="65">
        <f>'5th Cycle Summary-Final'!X92-'5th Cycle Summary-Final2'!X92</f>
        <v>0</v>
      </c>
      <c r="Y92" s="65">
        <f>'5th Cycle Summary-Final'!Y92-'5th Cycle Summary-Final2'!Y92</f>
        <v>0</v>
      </c>
      <c r="Z92" s="65">
        <f>'5th Cycle Summary-Final'!Z92-'5th Cycle Summary-Final2'!Z92</f>
        <v>0</v>
      </c>
    </row>
    <row r="93" spans="1:26" x14ac:dyDescent="0.2">
      <c r="A93" s="2" t="s">
        <v>5</v>
      </c>
      <c r="B93" s="2" t="s">
        <v>3</v>
      </c>
      <c r="C93" s="10" t="s">
        <v>37</v>
      </c>
      <c r="D93" s="65">
        <f>'5th Cycle Summary-Final'!D93-'5th Cycle Summary-Final2'!D93</f>
        <v>0</v>
      </c>
      <c r="E93" s="65">
        <f>'5th Cycle Summary-Final'!E93-'5th Cycle Summary-Final2'!E93</f>
        <v>0</v>
      </c>
      <c r="F93" s="65">
        <f>'5th Cycle Summary-Final'!F93-'5th Cycle Summary-Final2'!F93</f>
        <v>0</v>
      </c>
      <c r="G93" s="65">
        <f>'5th Cycle Summary-Final'!G93-'5th Cycle Summary-Final2'!G93</f>
        <v>0</v>
      </c>
      <c r="H93" s="65">
        <f>'5th Cycle Summary-Final'!H93-'5th Cycle Summary-Final2'!H93</f>
        <v>0</v>
      </c>
      <c r="I93" s="65">
        <f>'5th Cycle Summary-Final'!I93-'5th Cycle Summary-Final2'!I93</f>
        <v>0</v>
      </c>
      <c r="J93" s="65">
        <f>'5th Cycle Summary-Final'!J93-'5th Cycle Summary-Final2'!J93</f>
        <v>0</v>
      </c>
      <c r="K93" s="65">
        <f>'5th Cycle Summary-Final'!K93-'5th Cycle Summary-Final2'!K93</f>
        <v>0</v>
      </c>
      <c r="L93" s="65">
        <f>'5th Cycle Summary-Final'!L93-'5th Cycle Summary-Final2'!L93</f>
        <v>0</v>
      </c>
      <c r="M93" s="65">
        <f>'5th Cycle Summary-Final'!M93-'5th Cycle Summary-Final2'!M93</f>
        <v>0</v>
      </c>
      <c r="N93" s="65">
        <f>'5th Cycle Summary-Final'!N93-'5th Cycle Summary-Final2'!N93</f>
        <v>0</v>
      </c>
      <c r="O93" s="65">
        <f>'5th Cycle Summary-Final'!O93-'5th Cycle Summary-Final2'!O93</f>
        <v>0</v>
      </c>
      <c r="P93" s="65">
        <f>'5th Cycle Summary-Final'!P93-'5th Cycle Summary-Final2'!P93</f>
        <v>0</v>
      </c>
      <c r="Q93" s="65">
        <f>'5th Cycle Summary-Final'!Q93-'5th Cycle Summary-Final2'!Q93</f>
        <v>0</v>
      </c>
      <c r="R93" s="65">
        <f>'5th Cycle Summary-Final'!R93-'5th Cycle Summary-Final2'!R93</f>
        <v>0</v>
      </c>
      <c r="S93" s="65">
        <f>'5th Cycle Summary-Final'!S93-'5th Cycle Summary-Final2'!S93</f>
        <v>0</v>
      </c>
      <c r="T93" s="65">
        <f>'5th Cycle Summary-Final'!T93-'5th Cycle Summary-Final2'!T93</f>
        <v>0</v>
      </c>
      <c r="U93" s="65">
        <f>'5th Cycle Summary-Final'!U93-'5th Cycle Summary-Final2'!U93</f>
        <v>0</v>
      </c>
      <c r="V93" s="65">
        <f>'5th Cycle Summary-Final'!V93-'5th Cycle Summary-Final2'!V93</f>
        <v>0</v>
      </c>
      <c r="W93" s="65">
        <f>'5th Cycle Summary-Final'!W93-'5th Cycle Summary-Final2'!W93</f>
        <v>0</v>
      </c>
      <c r="X93" s="65">
        <f>'5th Cycle Summary-Final'!X93-'5th Cycle Summary-Final2'!X93</f>
        <v>0</v>
      </c>
      <c r="Y93" s="65">
        <f>'5th Cycle Summary-Final'!Y93-'5th Cycle Summary-Final2'!Y93</f>
        <v>0</v>
      </c>
      <c r="Z93" s="65">
        <f>'5th Cycle Summary-Final'!Z93-'5th Cycle Summary-Final2'!Z93</f>
        <v>0</v>
      </c>
    </row>
    <row r="94" spans="1:26" x14ac:dyDescent="0.2">
      <c r="A94" s="2" t="s">
        <v>5</v>
      </c>
      <c r="B94" s="2" t="s">
        <v>3</v>
      </c>
      <c r="C94" s="10" t="s">
        <v>44</v>
      </c>
      <c r="D94" s="65">
        <f>'5th Cycle Summary-Final'!D94-'5th Cycle Summary-Final2'!D94</f>
        <v>0</v>
      </c>
      <c r="E94" s="65">
        <f>'5th Cycle Summary-Final'!E94-'5th Cycle Summary-Final2'!E94</f>
        <v>0</v>
      </c>
      <c r="F94" s="65">
        <f>'5th Cycle Summary-Final'!F94-'5th Cycle Summary-Final2'!F94</f>
        <v>0</v>
      </c>
      <c r="G94" s="65">
        <f>'5th Cycle Summary-Final'!G94-'5th Cycle Summary-Final2'!G94</f>
        <v>0</v>
      </c>
      <c r="H94" s="65">
        <f>'5th Cycle Summary-Final'!H94-'5th Cycle Summary-Final2'!H94</f>
        <v>0</v>
      </c>
      <c r="I94" s="65">
        <f>'5th Cycle Summary-Final'!I94-'5th Cycle Summary-Final2'!I94</f>
        <v>0</v>
      </c>
      <c r="J94" s="65">
        <f>'5th Cycle Summary-Final'!J94-'5th Cycle Summary-Final2'!J94</f>
        <v>0</v>
      </c>
      <c r="K94" s="65">
        <f>'5th Cycle Summary-Final'!K94-'5th Cycle Summary-Final2'!K94</f>
        <v>0</v>
      </c>
      <c r="L94" s="65">
        <f>'5th Cycle Summary-Final'!L94-'5th Cycle Summary-Final2'!L94</f>
        <v>0</v>
      </c>
      <c r="M94" s="65">
        <f>'5th Cycle Summary-Final'!M94-'5th Cycle Summary-Final2'!M94</f>
        <v>0</v>
      </c>
      <c r="N94" s="65">
        <f>'5th Cycle Summary-Final'!N94-'5th Cycle Summary-Final2'!N94</f>
        <v>0</v>
      </c>
      <c r="O94" s="65">
        <f>'5th Cycle Summary-Final'!O94-'5th Cycle Summary-Final2'!O94</f>
        <v>0</v>
      </c>
      <c r="P94" s="65">
        <f>'5th Cycle Summary-Final'!P94-'5th Cycle Summary-Final2'!P94</f>
        <v>0</v>
      </c>
      <c r="Q94" s="65">
        <f>'5th Cycle Summary-Final'!Q94-'5th Cycle Summary-Final2'!Q94</f>
        <v>0</v>
      </c>
      <c r="R94" s="65">
        <f>'5th Cycle Summary-Final'!R94-'5th Cycle Summary-Final2'!R94</f>
        <v>0</v>
      </c>
      <c r="S94" s="65">
        <f>'5th Cycle Summary-Final'!S94-'5th Cycle Summary-Final2'!S94</f>
        <v>0</v>
      </c>
      <c r="T94" s="65">
        <f>'5th Cycle Summary-Final'!T94-'5th Cycle Summary-Final2'!T94</f>
        <v>0</v>
      </c>
      <c r="U94" s="65">
        <f>'5th Cycle Summary-Final'!U94-'5th Cycle Summary-Final2'!U94</f>
        <v>0</v>
      </c>
      <c r="V94" s="65">
        <f>'5th Cycle Summary-Final'!V94-'5th Cycle Summary-Final2'!V94</f>
        <v>0</v>
      </c>
      <c r="W94" s="65" t="e">
        <f>'5th Cycle Summary-Final'!W94-'5th Cycle Summary-Final2'!W94</f>
        <v>#DIV/0!</v>
      </c>
      <c r="X94" s="65">
        <f>'5th Cycle Summary-Final'!X94-'5th Cycle Summary-Final2'!X94</f>
        <v>0</v>
      </c>
      <c r="Y94" s="65">
        <f>'5th Cycle Summary-Final'!Y94-'5th Cycle Summary-Final2'!Y94</f>
        <v>0</v>
      </c>
      <c r="Z94" s="65">
        <f>'5th Cycle Summary-Final'!Z94-'5th Cycle Summary-Final2'!Z94</f>
        <v>0</v>
      </c>
    </row>
    <row r="95" spans="1:26" x14ac:dyDescent="0.2">
      <c r="A95" s="2" t="s">
        <v>5</v>
      </c>
      <c r="B95" s="2" t="s">
        <v>3</v>
      </c>
      <c r="C95" s="10" t="s">
        <v>58</v>
      </c>
      <c r="D95" s="65">
        <f>'5th Cycle Summary-Final'!D95-'5th Cycle Summary-Final2'!D95</f>
        <v>0</v>
      </c>
      <c r="E95" s="65">
        <f>'5th Cycle Summary-Final'!E95-'5th Cycle Summary-Final2'!E95</f>
        <v>0</v>
      </c>
      <c r="F95" s="65">
        <f>'5th Cycle Summary-Final'!F95-'5th Cycle Summary-Final2'!F95</f>
        <v>0</v>
      </c>
      <c r="G95" s="65">
        <f>'5th Cycle Summary-Final'!G95-'5th Cycle Summary-Final2'!G95</f>
        <v>0</v>
      </c>
      <c r="H95" s="65">
        <f>'5th Cycle Summary-Final'!H95-'5th Cycle Summary-Final2'!H95</f>
        <v>0</v>
      </c>
      <c r="I95" s="65">
        <f>'5th Cycle Summary-Final'!I95-'5th Cycle Summary-Final2'!I95</f>
        <v>0</v>
      </c>
      <c r="J95" s="65">
        <f>'5th Cycle Summary-Final'!J95-'5th Cycle Summary-Final2'!J95</f>
        <v>0</v>
      </c>
      <c r="K95" s="65">
        <f>'5th Cycle Summary-Final'!K95-'5th Cycle Summary-Final2'!K95</f>
        <v>0</v>
      </c>
      <c r="L95" s="65">
        <f>'5th Cycle Summary-Final'!L95-'5th Cycle Summary-Final2'!L95</f>
        <v>0</v>
      </c>
      <c r="M95" s="65">
        <f>'5th Cycle Summary-Final'!M95-'5th Cycle Summary-Final2'!M95</f>
        <v>0</v>
      </c>
      <c r="N95" s="65">
        <f>'5th Cycle Summary-Final'!N95-'5th Cycle Summary-Final2'!N95</f>
        <v>0</v>
      </c>
      <c r="O95" s="65">
        <f>'5th Cycle Summary-Final'!O95-'5th Cycle Summary-Final2'!O95</f>
        <v>0</v>
      </c>
      <c r="P95" s="65">
        <f>'5th Cycle Summary-Final'!P95-'5th Cycle Summary-Final2'!P95</f>
        <v>0</v>
      </c>
      <c r="Q95" s="65">
        <f>'5th Cycle Summary-Final'!Q95-'5th Cycle Summary-Final2'!Q95</f>
        <v>0</v>
      </c>
      <c r="R95" s="65">
        <f>'5th Cycle Summary-Final'!R95-'5th Cycle Summary-Final2'!R95</f>
        <v>0</v>
      </c>
      <c r="S95" s="65">
        <f>'5th Cycle Summary-Final'!S95-'5th Cycle Summary-Final2'!S95</f>
        <v>0</v>
      </c>
      <c r="T95" s="65">
        <f>'5th Cycle Summary-Final'!T95-'5th Cycle Summary-Final2'!T95</f>
        <v>0</v>
      </c>
      <c r="U95" s="65">
        <f>'5th Cycle Summary-Final'!U95-'5th Cycle Summary-Final2'!U95</f>
        <v>0</v>
      </c>
      <c r="V95" s="65">
        <f>'5th Cycle Summary-Final'!V95-'5th Cycle Summary-Final2'!V95</f>
        <v>0</v>
      </c>
      <c r="W95" s="65">
        <f>'5th Cycle Summary-Final'!W95-'5th Cycle Summary-Final2'!W95</f>
        <v>0</v>
      </c>
      <c r="X95" s="65">
        <f>'5th Cycle Summary-Final'!X95-'5th Cycle Summary-Final2'!X95</f>
        <v>0</v>
      </c>
      <c r="Y95" s="65">
        <f>'5th Cycle Summary-Final'!Y95-'5th Cycle Summary-Final2'!Y95</f>
        <v>0</v>
      </c>
      <c r="Z95" s="65">
        <f>'5th Cycle Summary-Final'!Z95-'5th Cycle Summary-Final2'!Z95</f>
        <v>0</v>
      </c>
    </row>
    <row r="96" spans="1:26" x14ac:dyDescent="0.2">
      <c r="A96" s="2" t="s">
        <v>5</v>
      </c>
      <c r="B96" s="2" t="s">
        <v>3</v>
      </c>
      <c r="C96" s="10" t="s">
        <v>60</v>
      </c>
      <c r="D96" s="65">
        <f>'5th Cycle Summary-Final'!D96-'5th Cycle Summary-Final2'!D96</f>
        <v>0</v>
      </c>
      <c r="E96" s="65">
        <f>'5th Cycle Summary-Final'!E96-'5th Cycle Summary-Final2'!E96</f>
        <v>0</v>
      </c>
      <c r="F96" s="65">
        <f>'5th Cycle Summary-Final'!F96-'5th Cycle Summary-Final2'!F96</f>
        <v>0</v>
      </c>
      <c r="G96" s="65">
        <f>'5th Cycle Summary-Final'!G96-'5th Cycle Summary-Final2'!G96</f>
        <v>0</v>
      </c>
      <c r="H96" s="65">
        <f>'5th Cycle Summary-Final'!H96-'5th Cycle Summary-Final2'!H96</f>
        <v>0</v>
      </c>
      <c r="I96" s="65">
        <f>'5th Cycle Summary-Final'!I96-'5th Cycle Summary-Final2'!I96</f>
        <v>0</v>
      </c>
      <c r="J96" s="65">
        <f>'5th Cycle Summary-Final'!J96-'5th Cycle Summary-Final2'!J96</f>
        <v>0</v>
      </c>
      <c r="K96" s="65">
        <f>'5th Cycle Summary-Final'!K96-'5th Cycle Summary-Final2'!K96</f>
        <v>0</v>
      </c>
      <c r="L96" s="65">
        <f>'5th Cycle Summary-Final'!L96-'5th Cycle Summary-Final2'!L96</f>
        <v>0</v>
      </c>
      <c r="M96" s="65">
        <f>'5th Cycle Summary-Final'!M96-'5th Cycle Summary-Final2'!M96</f>
        <v>0</v>
      </c>
      <c r="N96" s="65">
        <f>'5th Cycle Summary-Final'!N96-'5th Cycle Summary-Final2'!N96</f>
        <v>0</v>
      </c>
      <c r="O96" s="65">
        <f>'5th Cycle Summary-Final'!O96-'5th Cycle Summary-Final2'!O96</f>
        <v>0</v>
      </c>
      <c r="P96" s="65">
        <f>'5th Cycle Summary-Final'!P96-'5th Cycle Summary-Final2'!P96</f>
        <v>0</v>
      </c>
      <c r="Q96" s="65">
        <f>'5th Cycle Summary-Final'!Q96-'5th Cycle Summary-Final2'!Q96</f>
        <v>0</v>
      </c>
      <c r="R96" s="65">
        <f>'5th Cycle Summary-Final'!R96-'5th Cycle Summary-Final2'!R96</f>
        <v>0</v>
      </c>
      <c r="S96" s="65">
        <f>'5th Cycle Summary-Final'!S96-'5th Cycle Summary-Final2'!S96</f>
        <v>0</v>
      </c>
      <c r="T96" s="65">
        <f>'5th Cycle Summary-Final'!T96-'5th Cycle Summary-Final2'!T96</f>
        <v>0</v>
      </c>
      <c r="U96" s="65">
        <f>'5th Cycle Summary-Final'!U96-'5th Cycle Summary-Final2'!U96</f>
        <v>0</v>
      </c>
      <c r="V96" s="65">
        <f>'5th Cycle Summary-Final'!V96-'5th Cycle Summary-Final2'!V96</f>
        <v>0</v>
      </c>
      <c r="W96" s="65">
        <f>'5th Cycle Summary-Final'!W96-'5th Cycle Summary-Final2'!W96</f>
        <v>0</v>
      </c>
      <c r="X96" s="65">
        <f>'5th Cycle Summary-Final'!X96-'5th Cycle Summary-Final2'!X96</f>
        <v>0</v>
      </c>
      <c r="Y96" s="65">
        <f>'5th Cycle Summary-Final'!Y96-'5th Cycle Summary-Final2'!Y96</f>
        <v>0</v>
      </c>
      <c r="Z96" s="65">
        <f>'5th Cycle Summary-Final'!Z96-'5th Cycle Summary-Final2'!Z96</f>
        <v>0</v>
      </c>
    </row>
    <row r="97" spans="1:26" x14ac:dyDescent="0.2">
      <c r="A97" s="2" t="s">
        <v>5</v>
      </c>
      <c r="B97" s="2" t="s">
        <v>3</v>
      </c>
      <c r="C97" s="10" t="s">
        <v>70</v>
      </c>
      <c r="D97" s="65">
        <f>'5th Cycle Summary-Final'!D97-'5th Cycle Summary-Final2'!D97</f>
        <v>0</v>
      </c>
      <c r="E97" s="65">
        <f>'5th Cycle Summary-Final'!E97-'5th Cycle Summary-Final2'!E97</f>
        <v>0</v>
      </c>
      <c r="F97" s="65">
        <f>'5th Cycle Summary-Final'!F97-'5th Cycle Summary-Final2'!F97</f>
        <v>0</v>
      </c>
      <c r="G97" s="65">
        <f>'5th Cycle Summary-Final'!G97-'5th Cycle Summary-Final2'!G97</f>
        <v>0</v>
      </c>
      <c r="H97" s="65">
        <f>'5th Cycle Summary-Final'!H97-'5th Cycle Summary-Final2'!H97</f>
        <v>0</v>
      </c>
      <c r="I97" s="65">
        <f>'5th Cycle Summary-Final'!I97-'5th Cycle Summary-Final2'!I97</f>
        <v>0</v>
      </c>
      <c r="J97" s="65">
        <f>'5th Cycle Summary-Final'!J97-'5th Cycle Summary-Final2'!J97</f>
        <v>0</v>
      </c>
      <c r="K97" s="65">
        <f>'5th Cycle Summary-Final'!K97-'5th Cycle Summary-Final2'!K97</f>
        <v>0</v>
      </c>
      <c r="L97" s="65">
        <f>'5th Cycle Summary-Final'!L97-'5th Cycle Summary-Final2'!L97</f>
        <v>0</v>
      </c>
      <c r="M97" s="65">
        <f>'5th Cycle Summary-Final'!M97-'5th Cycle Summary-Final2'!M97</f>
        <v>0</v>
      </c>
      <c r="N97" s="65">
        <f>'5th Cycle Summary-Final'!N97-'5th Cycle Summary-Final2'!N97</f>
        <v>0</v>
      </c>
      <c r="O97" s="65">
        <f>'5th Cycle Summary-Final'!O97-'5th Cycle Summary-Final2'!O97</f>
        <v>0</v>
      </c>
      <c r="P97" s="65">
        <f>'5th Cycle Summary-Final'!P97-'5th Cycle Summary-Final2'!P97</f>
        <v>0</v>
      </c>
      <c r="Q97" s="65">
        <f>'5th Cycle Summary-Final'!Q97-'5th Cycle Summary-Final2'!Q97</f>
        <v>0</v>
      </c>
      <c r="R97" s="65">
        <f>'5th Cycle Summary-Final'!R97-'5th Cycle Summary-Final2'!R97</f>
        <v>0</v>
      </c>
      <c r="S97" s="65">
        <f>'5th Cycle Summary-Final'!S97-'5th Cycle Summary-Final2'!S97</f>
        <v>0</v>
      </c>
      <c r="T97" s="65">
        <f>'5th Cycle Summary-Final'!T97-'5th Cycle Summary-Final2'!T97</f>
        <v>0</v>
      </c>
      <c r="U97" s="65">
        <f>'5th Cycle Summary-Final'!U97-'5th Cycle Summary-Final2'!U97</f>
        <v>0</v>
      </c>
      <c r="V97" s="65">
        <f>'5th Cycle Summary-Final'!V97-'5th Cycle Summary-Final2'!V97</f>
        <v>0</v>
      </c>
      <c r="W97" s="65">
        <f>'5th Cycle Summary-Final'!W97-'5th Cycle Summary-Final2'!W97</f>
        <v>0</v>
      </c>
      <c r="X97" s="65">
        <f>'5th Cycle Summary-Final'!X97-'5th Cycle Summary-Final2'!X97</f>
        <v>0</v>
      </c>
      <c r="Y97" s="65">
        <f>'5th Cycle Summary-Final'!Y97-'5th Cycle Summary-Final2'!Y97</f>
        <v>0</v>
      </c>
      <c r="Z97" s="65">
        <f>'5th Cycle Summary-Final'!Z97-'5th Cycle Summary-Final2'!Z97</f>
        <v>0</v>
      </c>
    </row>
    <row r="98" spans="1:26" x14ac:dyDescent="0.2">
      <c r="A98" s="2" t="s">
        <v>5</v>
      </c>
      <c r="B98" s="2" t="s">
        <v>3</v>
      </c>
      <c r="C98" s="10" t="s">
        <v>1042</v>
      </c>
      <c r="D98" s="65">
        <f>'5th Cycle Summary-Final'!D98-'5th Cycle Summary-Final2'!D98</f>
        <v>0</v>
      </c>
      <c r="E98" s="65">
        <f>'5th Cycle Summary-Final'!E98-'5th Cycle Summary-Final2'!E98</f>
        <v>0</v>
      </c>
      <c r="F98" s="65">
        <f>'5th Cycle Summary-Final'!F98-'5th Cycle Summary-Final2'!F98</f>
        <v>0</v>
      </c>
      <c r="G98" s="65">
        <f>'5th Cycle Summary-Final'!G98-'5th Cycle Summary-Final2'!G98</f>
        <v>0</v>
      </c>
      <c r="H98" s="65">
        <f>'5th Cycle Summary-Final'!H98-'5th Cycle Summary-Final2'!H98</f>
        <v>0</v>
      </c>
      <c r="I98" s="65">
        <f>'5th Cycle Summary-Final'!I98-'5th Cycle Summary-Final2'!I98</f>
        <v>0</v>
      </c>
      <c r="J98" s="65">
        <f>'5th Cycle Summary-Final'!J98-'5th Cycle Summary-Final2'!J98</f>
        <v>0</v>
      </c>
      <c r="K98" s="65">
        <f>'5th Cycle Summary-Final'!K98-'5th Cycle Summary-Final2'!K98</f>
        <v>0</v>
      </c>
      <c r="L98" s="65">
        <f>'5th Cycle Summary-Final'!L98-'5th Cycle Summary-Final2'!L98</f>
        <v>0</v>
      </c>
      <c r="M98" s="65">
        <f>'5th Cycle Summary-Final'!M98-'5th Cycle Summary-Final2'!M98</f>
        <v>0</v>
      </c>
      <c r="N98" s="65">
        <f>'5th Cycle Summary-Final'!N98-'5th Cycle Summary-Final2'!N98</f>
        <v>0</v>
      </c>
      <c r="O98" s="65">
        <f>'5th Cycle Summary-Final'!O98-'5th Cycle Summary-Final2'!O98</f>
        <v>0</v>
      </c>
      <c r="P98" s="65">
        <f>'5th Cycle Summary-Final'!P98-'5th Cycle Summary-Final2'!P98</f>
        <v>0</v>
      </c>
      <c r="Q98" s="65">
        <f>'5th Cycle Summary-Final'!Q98-'5th Cycle Summary-Final2'!Q98</f>
        <v>0</v>
      </c>
      <c r="R98" s="65">
        <f>'5th Cycle Summary-Final'!R98-'5th Cycle Summary-Final2'!R98</f>
        <v>0</v>
      </c>
      <c r="S98" s="65">
        <f>'5th Cycle Summary-Final'!S98-'5th Cycle Summary-Final2'!S98</f>
        <v>0</v>
      </c>
      <c r="T98" s="65">
        <f>'5th Cycle Summary-Final'!T98-'5th Cycle Summary-Final2'!T98</f>
        <v>0</v>
      </c>
      <c r="U98" s="65">
        <f>'5th Cycle Summary-Final'!U98-'5th Cycle Summary-Final2'!U98</f>
        <v>0</v>
      </c>
      <c r="V98" s="65">
        <f>'5th Cycle Summary-Final'!V98-'5th Cycle Summary-Final2'!V98</f>
        <v>0</v>
      </c>
      <c r="W98" s="65">
        <f>'5th Cycle Summary-Final'!W98-'5th Cycle Summary-Final2'!W98</f>
        <v>0</v>
      </c>
      <c r="X98" s="65">
        <f>'5th Cycle Summary-Final'!X98-'5th Cycle Summary-Final2'!X98</f>
        <v>0</v>
      </c>
      <c r="Y98" s="65">
        <f>'5th Cycle Summary-Final'!Y98-'5th Cycle Summary-Final2'!Y98</f>
        <v>0</v>
      </c>
      <c r="Z98" s="65">
        <f>'5th Cycle Summary-Final'!Z98-'5th Cycle Summary-Final2'!Z98</f>
        <v>0</v>
      </c>
    </row>
    <row r="99" spans="1:26" x14ac:dyDescent="0.2">
      <c r="A99" s="2" t="s">
        <v>5</v>
      </c>
      <c r="B99" s="2" t="s">
        <v>3</v>
      </c>
      <c r="C99" s="10" t="s">
        <v>1043</v>
      </c>
      <c r="D99" s="65">
        <f>'5th Cycle Summary-Final'!D99-'5th Cycle Summary-Final2'!D99</f>
        <v>0</v>
      </c>
      <c r="E99" s="65">
        <f>'5th Cycle Summary-Final'!E99-'5th Cycle Summary-Final2'!E99</f>
        <v>0</v>
      </c>
      <c r="F99" s="65">
        <f>'5th Cycle Summary-Final'!F99-'5th Cycle Summary-Final2'!F99</f>
        <v>0</v>
      </c>
      <c r="G99" s="65">
        <f>'5th Cycle Summary-Final'!G99-'5th Cycle Summary-Final2'!G99</f>
        <v>0</v>
      </c>
      <c r="H99" s="65">
        <f>'5th Cycle Summary-Final'!H99-'5th Cycle Summary-Final2'!H99</f>
        <v>0</v>
      </c>
      <c r="I99" s="65">
        <f>'5th Cycle Summary-Final'!I99-'5th Cycle Summary-Final2'!I99</f>
        <v>0</v>
      </c>
      <c r="J99" s="65">
        <f>'5th Cycle Summary-Final'!J99-'5th Cycle Summary-Final2'!J99</f>
        <v>0</v>
      </c>
      <c r="K99" s="65">
        <f>'5th Cycle Summary-Final'!K99-'5th Cycle Summary-Final2'!K99</f>
        <v>0</v>
      </c>
      <c r="L99" s="65">
        <f>'5th Cycle Summary-Final'!L99-'5th Cycle Summary-Final2'!L99</f>
        <v>0</v>
      </c>
      <c r="M99" s="65">
        <f>'5th Cycle Summary-Final'!M99-'5th Cycle Summary-Final2'!M99</f>
        <v>0</v>
      </c>
      <c r="N99" s="65">
        <f>'5th Cycle Summary-Final'!N99-'5th Cycle Summary-Final2'!N99</f>
        <v>0</v>
      </c>
      <c r="O99" s="65">
        <f>'5th Cycle Summary-Final'!O99-'5th Cycle Summary-Final2'!O99</f>
        <v>0</v>
      </c>
      <c r="P99" s="65">
        <f>'5th Cycle Summary-Final'!P99-'5th Cycle Summary-Final2'!P99</f>
        <v>0</v>
      </c>
      <c r="Q99" s="65">
        <f>'5th Cycle Summary-Final'!Q99-'5th Cycle Summary-Final2'!Q99</f>
        <v>0</v>
      </c>
      <c r="R99" s="65">
        <f>'5th Cycle Summary-Final'!R99-'5th Cycle Summary-Final2'!R99</f>
        <v>0</v>
      </c>
      <c r="S99" s="65">
        <f>'5th Cycle Summary-Final'!S99-'5th Cycle Summary-Final2'!S99</f>
        <v>0</v>
      </c>
      <c r="T99" s="65">
        <f>'5th Cycle Summary-Final'!T99-'5th Cycle Summary-Final2'!T99</f>
        <v>0</v>
      </c>
      <c r="U99" s="65">
        <f>'5th Cycle Summary-Final'!U99-'5th Cycle Summary-Final2'!U99</f>
        <v>0</v>
      </c>
      <c r="V99" s="65">
        <f>'5th Cycle Summary-Final'!V99-'5th Cycle Summary-Final2'!V99</f>
        <v>0</v>
      </c>
      <c r="W99" s="65">
        <f>'5th Cycle Summary-Final'!W99-'5th Cycle Summary-Final2'!W99</f>
        <v>0</v>
      </c>
      <c r="X99" s="65">
        <f>'5th Cycle Summary-Final'!X99-'5th Cycle Summary-Final2'!X99</f>
        <v>0</v>
      </c>
      <c r="Y99" s="65">
        <f>'5th Cycle Summary-Final'!Y99-'5th Cycle Summary-Final2'!Y99</f>
        <v>0</v>
      </c>
      <c r="Z99" s="65">
        <f>'5th Cycle Summary-Final'!Z99-'5th Cycle Summary-Final2'!Z99</f>
        <v>0</v>
      </c>
    </row>
    <row r="100" spans="1:26" x14ac:dyDescent="0.2">
      <c r="A100" s="2" t="s">
        <v>5</v>
      </c>
      <c r="B100" s="2" t="s">
        <v>3</v>
      </c>
      <c r="C100" s="10" t="s">
        <v>96</v>
      </c>
      <c r="D100" s="65">
        <f>'5th Cycle Summary-Final'!D100-'5th Cycle Summary-Final2'!D100</f>
        <v>0</v>
      </c>
      <c r="E100" s="65">
        <f>'5th Cycle Summary-Final'!E100-'5th Cycle Summary-Final2'!E100</f>
        <v>0</v>
      </c>
      <c r="F100" s="65">
        <f>'5th Cycle Summary-Final'!F100-'5th Cycle Summary-Final2'!F100</f>
        <v>0</v>
      </c>
      <c r="G100" s="65">
        <f>'5th Cycle Summary-Final'!G100-'5th Cycle Summary-Final2'!G100</f>
        <v>0</v>
      </c>
      <c r="H100" s="65">
        <f>'5th Cycle Summary-Final'!H100-'5th Cycle Summary-Final2'!H100</f>
        <v>0</v>
      </c>
      <c r="I100" s="65">
        <f>'5th Cycle Summary-Final'!I100-'5th Cycle Summary-Final2'!I100</f>
        <v>0</v>
      </c>
      <c r="J100" s="65">
        <f>'5th Cycle Summary-Final'!J100-'5th Cycle Summary-Final2'!J100</f>
        <v>0</v>
      </c>
      <c r="K100" s="65">
        <f>'5th Cycle Summary-Final'!K100-'5th Cycle Summary-Final2'!K100</f>
        <v>0</v>
      </c>
      <c r="L100" s="65">
        <f>'5th Cycle Summary-Final'!L100-'5th Cycle Summary-Final2'!L100</f>
        <v>0</v>
      </c>
      <c r="M100" s="65">
        <f>'5th Cycle Summary-Final'!M100-'5th Cycle Summary-Final2'!M100</f>
        <v>0</v>
      </c>
      <c r="N100" s="65">
        <f>'5th Cycle Summary-Final'!N100-'5th Cycle Summary-Final2'!N100</f>
        <v>0</v>
      </c>
      <c r="O100" s="65">
        <f>'5th Cycle Summary-Final'!O100-'5th Cycle Summary-Final2'!O100</f>
        <v>0</v>
      </c>
      <c r="P100" s="65">
        <f>'5th Cycle Summary-Final'!P100-'5th Cycle Summary-Final2'!P100</f>
        <v>0</v>
      </c>
      <c r="Q100" s="65">
        <f>'5th Cycle Summary-Final'!Q100-'5th Cycle Summary-Final2'!Q100</f>
        <v>0</v>
      </c>
      <c r="R100" s="65">
        <f>'5th Cycle Summary-Final'!R100-'5th Cycle Summary-Final2'!R100</f>
        <v>0</v>
      </c>
      <c r="S100" s="65">
        <f>'5th Cycle Summary-Final'!S100-'5th Cycle Summary-Final2'!S100</f>
        <v>0</v>
      </c>
      <c r="T100" s="65">
        <f>'5th Cycle Summary-Final'!T100-'5th Cycle Summary-Final2'!T100</f>
        <v>0</v>
      </c>
      <c r="U100" s="65">
        <f>'5th Cycle Summary-Final'!U100-'5th Cycle Summary-Final2'!U100</f>
        <v>0</v>
      </c>
      <c r="V100" s="65">
        <f>'5th Cycle Summary-Final'!V100-'5th Cycle Summary-Final2'!V100</f>
        <v>0</v>
      </c>
      <c r="W100" s="65">
        <f>'5th Cycle Summary-Final'!W100-'5th Cycle Summary-Final2'!W100</f>
        <v>0</v>
      </c>
      <c r="X100" s="65">
        <f>'5th Cycle Summary-Final'!X100-'5th Cycle Summary-Final2'!X100</f>
        <v>0</v>
      </c>
      <c r="Y100" s="65">
        <f>'5th Cycle Summary-Final'!Y100-'5th Cycle Summary-Final2'!Y100</f>
        <v>0</v>
      </c>
      <c r="Z100" s="65">
        <f>'5th Cycle Summary-Final'!Z100-'5th Cycle Summary-Final2'!Z100</f>
        <v>0</v>
      </c>
    </row>
    <row r="101" spans="1:26" x14ac:dyDescent="0.2">
      <c r="A101" s="2" t="s">
        <v>5</v>
      </c>
      <c r="B101" s="2" t="s">
        <v>3</v>
      </c>
      <c r="C101" s="10" t="s">
        <v>1047</v>
      </c>
      <c r="D101" s="65">
        <f>'5th Cycle Summary-Final'!D101-'5th Cycle Summary-Final2'!D101</f>
        <v>0</v>
      </c>
      <c r="E101" s="65">
        <f>'5th Cycle Summary-Final'!E101-'5th Cycle Summary-Final2'!E101</f>
        <v>0</v>
      </c>
      <c r="F101" s="65">
        <f>'5th Cycle Summary-Final'!F101-'5th Cycle Summary-Final2'!F101</f>
        <v>0</v>
      </c>
      <c r="G101" s="65">
        <f>'5th Cycle Summary-Final'!G101-'5th Cycle Summary-Final2'!G101</f>
        <v>0</v>
      </c>
      <c r="H101" s="65">
        <f>'5th Cycle Summary-Final'!H101-'5th Cycle Summary-Final2'!H101</f>
        <v>0</v>
      </c>
      <c r="I101" s="65">
        <f>'5th Cycle Summary-Final'!I101-'5th Cycle Summary-Final2'!I101</f>
        <v>0</v>
      </c>
      <c r="J101" s="65">
        <f>'5th Cycle Summary-Final'!J101-'5th Cycle Summary-Final2'!J101</f>
        <v>0</v>
      </c>
      <c r="K101" s="65">
        <f>'5th Cycle Summary-Final'!K101-'5th Cycle Summary-Final2'!K101</f>
        <v>0</v>
      </c>
      <c r="L101" s="65">
        <f>'5th Cycle Summary-Final'!L101-'5th Cycle Summary-Final2'!L101</f>
        <v>0</v>
      </c>
      <c r="M101" s="65">
        <f>'5th Cycle Summary-Final'!M101-'5th Cycle Summary-Final2'!M101</f>
        <v>0</v>
      </c>
      <c r="N101" s="65">
        <f>'5th Cycle Summary-Final'!N101-'5th Cycle Summary-Final2'!N101</f>
        <v>0</v>
      </c>
      <c r="O101" s="65">
        <f>'5th Cycle Summary-Final'!O101-'5th Cycle Summary-Final2'!O101</f>
        <v>0</v>
      </c>
      <c r="P101" s="65">
        <f>'5th Cycle Summary-Final'!P101-'5th Cycle Summary-Final2'!P101</f>
        <v>0</v>
      </c>
      <c r="Q101" s="65">
        <f>'5th Cycle Summary-Final'!Q101-'5th Cycle Summary-Final2'!Q101</f>
        <v>0</v>
      </c>
      <c r="R101" s="65">
        <f>'5th Cycle Summary-Final'!R101-'5th Cycle Summary-Final2'!R101</f>
        <v>0</v>
      </c>
      <c r="S101" s="65">
        <f>'5th Cycle Summary-Final'!S101-'5th Cycle Summary-Final2'!S101</f>
        <v>0</v>
      </c>
      <c r="T101" s="65">
        <f>'5th Cycle Summary-Final'!T101-'5th Cycle Summary-Final2'!T101</f>
        <v>0</v>
      </c>
      <c r="U101" s="65">
        <f>'5th Cycle Summary-Final'!U101-'5th Cycle Summary-Final2'!U101</f>
        <v>0</v>
      </c>
      <c r="V101" s="65">
        <f>'5th Cycle Summary-Final'!V101-'5th Cycle Summary-Final2'!V101</f>
        <v>0</v>
      </c>
      <c r="W101" s="65">
        <f>'5th Cycle Summary-Final'!W101-'5th Cycle Summary-Final2'!W101</f>
        <v>0</v>
      </c>
      <c r="X101" s="65">
        <f>'5th Cycle Summary-Final'!X101-'5th Cycle Summary-Final2'!X101</f>
        <v>0</v>
      </c>
      <c r="Y101" s="65">
        <f>'5th Cycle Summary-Final'!Y101-'5th Cycle Summary-Final2'!Y101</f>
        <v>0</v>
      </c>
      <c r="Z101" s="65">
        <f>'5th Cycle Summary-Final'!Z101-'5th Cycle Summary-Final2'!Z101</f>
        <v>0</v>
      </c>
    </row>
    <row r="102" spans="1:26" x14ac:dyDescent="0.2">
      <c r="A102" s="2" t="s">
        <v>5</v>
      </c>
      <c r="B102" s="2" t="s">
        <v>3</v>
      </c>
      <c r="C102" s="10" t="s">
        <v>998</v>
      </c>
      <c r="D102" s="65">
        <f>'5th Cycle Summary-Final'!D102-'5th Cycle Summary-Final2'!D102</f>
        <v>0</v>
      </c>
      <c r="E102" s="65">
        <f>'5th Cycle Summary-Final'!E102-'5th Cycle Summary-Final2'!E102</f>
        <v>0</v>
      </c>
      <c r="F102" s="65">
        <f>'5th Cycle Summary-Final'!F102-'5th Cycle Summary-Final2'!F102</f>
        <v>0</v>
      </c>
      <c r="G102" s="65">
        <f>'5th Cycle Summary-Final'!G102-'5th Cycle Summary-Final2'!G102</f>
        <v>0</v>
      </c>
      <c r="H102" s="65">
        <f>'5th Cycle Summary-Final'!H102-'5th Cycle Summary-Final2'!H102</f>
        <v>0</v>
      </c>
      <c r="I102" s="65">
        <f>'5th Cycle Summary-Final'!I102-'5th Cycle Summary-Final2'!I102</f>
        <v>0</v>
      </c>
      <c r="J102" s="65">
        <f>'5th Cycle Summary-Final'!J102-'5th Cycle Summary-Final2'!J102</f>
        <v>0</v>
      </c>
      <c r="K102" s="65">
        <f>'5th Cycle Summary-Final'!K102-'5th Cycle Summary-Final2'!K102</f>
        <v>0</v>
      </c>
      <c r="L102" s="65">
        <f>'5th Cycle Summary-Final'!L102-'5th Cycle Summary-Final2'!L102</f>
        <v>0</v>
      </c>
      <c r="M102" s="65">
        <f>'5th Cycle Summary-Final'!M102-'5th Cycle Summary-Final2'!M102</f>
        <v>0</v>
      </c>
      <c r="N102" s="65">
        <f>'5th Cycle Summary-Final'!N102-'5th Cycle Summary-Final2'!N102</f>
        <v>0</v>
      </c>
      <c r="O102" s="65">
        <f>'5th Cycle Summary-Final'!O102-'5th Cycle Summary-Final2'!O102</f>
        <v>0</v>
      </c>
      <c r="P102" s="65">
        <f>'5th Cycle Summary-Final'!P102-'5th Cycle Summary-Final2'!P102</f>
        <v>0</v>
      </c>
      <c r="Q102" s="65">
        <f>'5th Cycle Summary-Final'!Q102-'5th Cycle Summary-Final2'!Q102</f>
        <v>0</v>
      </c>
      <c r="R102" s="65">
        <f>'5th Cycle Summary-Final'!R102-'5th Cycle Summary-Final2'!R102</f>
        <v>0</v>
      </c>
      <c r="S102" s="65">
        <f>'5th Cycle Summary-Final'!S102-'5th Cycle Summary-Final2'!S102</f>
        <v>0</v>
      </c>
      <c r="T102" s="65">
        <f>'5th Cycle Summary-Final'!T102-'5th Cycle Summary-Final2'!T102</f>
        <v>0</v>
      </c>
      <c r="U102" s="65">
        <f>'5th Cycle Summary-Final'!U102-'5th Cycle Summary-Final2'!U102</f>
        <v>0</v>
      </c>
      <c r="V102" s="65">
        <f>'5th Cycle Summary-Final'!V102-'5th Cycle Summary-Final2'!V102</f>
        <v>0</v>
      </c>
      <c r="W102" s="65">
        <f>'5th Cycle Summary-Final'!W102-'5th Cycle Summary-Final2'!W102</f>
        <v>0</v>
      </c>
      <c r="X102" s="65">
        <f>'5th Cycle Summary-Final'!X102-'5th Cycle Summary-Final2'!X102</f>
        <v>0</v>
      </c>
      <c r="Y102" s="65">
        <f>'5th Cycle Summary-Final'!Y102-'5th Cycle Summary-Final2'!Y102</f>
        <v>0</v>
      </c>
      <c r="Z102" s="65">
        <f>'5th Cycle Summary-Final'!Z102-'5th Cycle Summary-Final2'!Z102</f>
        <v>0</v>
      </c>
    </row>
    <row r="103" spans="1:26" x14ac:dyDescent="0.2">
      <c r="A103" s="2" t="s">
        <v>5</v>
      </c>
      <c r="B103" s="2" t="s">
        <v>3</v>
      </c>
      <c r="C103" s="10" t="s">
        <v>109</v>
      </c>
      <c r="D103" s="65">
        <f>'5th Cycle Summary-Final'!D103-'5th Cycle Summary-Final2'!D103</f>
        <v>0</v>
      </c>
      <c r="E103" s="65">
        <f>'5th Cycle Summary-Final'!E103-'5th Cycle Summary-Final2'!E103</f>
        <v>0</v>
      </c>
      <c r="F103" s="65">
        <f>'5th Cycle Summary-Final'!F103-'5th Cycle Summary-Final2'!F103</f>
        <v>0</v>
      </c>
      <c r="G103" s="65">
        <f>'5th Cycle Summary-Final'!G103-'5th Cycle Summary-Final2'!G103</f>
        <v>0</v>
      </c>
      <c r="H103" s="65">
        <f>'5th Cycle Summary-Final'!H103-'5th Cycle Summary-Final2'!H103</f>
        <v>0</v>
      </c>
      <c r="I103" s="65">
        <f>'5th Cycle Summary-Final'!I103-'5th Cycle Summary-Final2'!I103</f>
        <v>0</v>
      </c>
      <c r="J103" s="65">
        <f>'5th Cycle Summary-Final'!J103-'5th Cycle Summary-Final2'!J103</f>
        <v>0</v>
      </c>
      <c r="K103" s="65">
        <f>'5th Cycle Summary-Final'!K103-'5th Cycle Summary-Final2'!K103</f>
        <v>0</v>
      </c>
      <c r="L103" s="65">
        <f>'5th Cycle Summary-Final'!L103-'5th Cycle Summary-Final2'!L103</f>
        <v>0</v>
      </c>
      <c r="M103" s="65">
        <f>'5th Cycle Summary-Final'!M103-'5th Cycle Summary-Final2'!M103</f>
        <v>0</v>
      </c>
      <c r="N103" s="65">
        <f>'5th Cycle Summary-Final'!N103-'5th Cycle Summary-Final2'!N103</f>
        <v>0</v>
      </c>
      <c r="O103" s="65">
        <f>'5th Cycle Summary-Final'!O103-'5th Cycle Summary-Final2'!O103</f>
        <v>0</v>
      </c>
      <c r="P103" s="65">
        <f>'5th Cycle Summary-Final'!P103-'5th Cycle Summary-Final2'!P103</f>
        <v>0</v>
      </c>
      <c r="Q103" s="65">
        <f>'5th Cycle Summary-Final'!Q103-'5th Cycle Summary-Final2'!Q103</f>
        <v>0</v>
      </c>
      <c r="R103" s="65">
        <f>'5th Cycle Summary-Final'!R103-'5th Cycle Summary-Final2'!R103</f>
        <v>0</v>
      </c>
      <c r="S103" s="65">
        <f>'5th Cycle Summary-Final'!S103-'5th Cycle Summary-Final2'!S103</f>
        <v>0</v>
      </c>
      <c r="T103" s="65">
        <f>'5th Cycle Summary-Final'!T103-'5th Cycle Summary-Final2'!T103</f>
        <v>0</v>
      </c>
      <c r="U103" s="65">
        <f>'5th Cycle Summary-Final'!U103-'5th Cycle Summary-Final2'!U103</f>
        <v>0</v>
      </c>
      <c r="V103" s="65">
        <f>'5th Cycle Summary-Final'!V103-'5th Cycle Summary-Final2'!V103</f>
        <v>0</v>
      </c>
      <c r="W103" s="65">
        <f>'5th Cycle Summary-Final'!W103-'5th Cycle Summary-Final2'!W103</f>
        <v>0</v>
      </c>
      <c r="X103" s="65">
        <f>'5th Cycle Summary-Final'!X103-'5th Cycle Summary-Final2'!X103</f>
        <v>0</v>
      </c>
      <c r="Y103" s="65">
        <f>'5th Cycle Summary-Final'!Y103-'5th Cycle Summary-Final2'!Y103</f>
        <v>0</v>
      </c>
      <c r="Z103" s="65">
        <f>'5th Cycle Summary-Final'!Z103-'5th Cycle Summary-Final2'!Z103</f>
        <v>0</v>
      </c>
    </row>
    <row r="104" spans="1:26" x14ac:dyDescent="0.2">
      <c r="A104" s="2" t="s">
        <v>5</v>
      </c>
      <c r="B104" s="2" t="s">
        <v>3</v>
      </c>
      <c r="C104" s="10" t="s">
        <v>999</v>
      </c>
      <c r="D104" s="65">
        <f>'5th Cycle Summary-Final'!D104-'5th Cycle Summary-Final2'!D104</f>
        <v>0</v>
      </c>
      <c r="E104" s="65">
        <f>'5th Cycle Summary-Final'!E104-'5th Cycle Summary-Final2'!E104</f>
        <v>0</v>
      </c>
      <c r="F104" s="65">
        <f>'5th Cycle Summary-Final'!F104-'5th Cycle Summary-Final2'!F104</f>
        <v>0</v>
      </c>
      <c r="G104" s="65">
        <f>'5th Cycle Summary-Final'!G104-'5th Cycle Summary-Final2'!G104</f>
        <v>0</v>
      </c>
      <c r="H104" s="65">
        <f>'5th Cycle Summary-Final'!H104-'5th Cycle Summary-Final2'!H104</f>
        <v>0</v>
      </c>
      <c r="I104" s="65">
        <f>'5th Cycle Summary-Final'!I104-'5th Cycle Summary-Final2'!I104</f>
        <v>0</v>
      </c>
      <c r="J104" s="65">
        <f>'5th Cycle Summary-Final'!J104-'5th Cycle Summary-Final2'!J104</f>
        <v>0</v>
      </c>
      <c r="K104" s="65">
        <f>'5th Cycle Summary-Final'!K104-'5th Cycle Summary-Final2'!K104</f>
        <v>0</v>
      </c>
      <c r="L104" s="65">
        <f>'5th Cycle Summary-Final'!L104-'5th Cycle Summary-Final2'!L104</f>
        <v>0</v>
      </c>
      <c r="M104" s="65">
        <f>'5th Cycle Summary-Final'!M104-'5th Cycle Summary-Final2'!M104</f>
        <v>0</v>
      </c>
      <c r="N104" s="65">
        <f>'5th Cycle Summary-Final'!N104-'5th Cycle Summary-Final2'!N104</f>
        <v>0</v>
      </c>
      <c r="O104" s="65">
        <f>'5th Cycle Summary-Final'!O104-'5th Cycle Summary-Final2'!O104</f>
        <v>0</v>
      </c>
      <c r="P104" s="65">
        <f>'5th Cycle Summary-Final'!P104-'5th Cycle Summary-Final2'!P104</f>
        <v>0</v>
      </c>
      <c r="Q104" s="65">
        <f>'5th Cycle Summary-Final'!Q104-'5th Cycle Summary-Final2'!Q104</f>
        <v>0</v>
      </c>
      <c r="R104" s="65">
        <f>'5th Cycle Summary-Final'!R104-'5th Cycle Summary-Final2'!R104</f>
        <v>0</v>
      </c>
      <c r="S104" s="65">
        <f>'5th Cycle Summary-Final'!S104-'5th Cycle Summary-Final2'!S104</f>
        <v>0</v>
      </c>
      <c r="T104" s="65">
        <f>'5th Cycle Summary-Final'!T104-'5th Cycle Summary-Final2'!T104</f>
        <v>0</v>
      </c>
      <c r="U104" s="65">
        <f>'5th Cycle Summary-Final'!U104-'5th Cycle Summary-Final2'!U104</f>
        <v>0</v>
      </c>
      <c r="V104" s="65">
        <f>'5th Cycle Summary-Final'!V104-'5th Cycle Summary-Final2'!V104</f>
        <v>0</v>
      </c>
      <c r="W104" s="65">
        <f>'5th Cycle Summary-Final'!W104-'5th Cycle Summary-Final2'!W104</f>
        <v>0</v>
      </c>
      <c r="X104" s="65">
        <f>'5th Cycle Summary-Final'!X104-'5th Cycle Summary-Final2'!X104</f>
        <v>0</v>
      </c>
      <c r="Y104" s="65">
        <f>'5th Cycle Summary-Final'!Y104-'5th Cycle Summary-Final2'!Y104</f>
        <v>0</v>
      </c>
      <c r="Z104" s="65">
        <f>'5th Cycle Summary-Final'!Z104-'5th Cycle Summary-Final2'!Z104</f>
        <v>0</v>
      </c>
    </row>
    <row r="105" spans="1:26" x14ac:dyDescent="0.2">
      <c r="A105" s="2" t="s">
        <v>5</v>
      </c>
      <c r="B105" s="2" t="s">
        <v>3</v>
      </c>
      <c r="C105" s="10" t="s">
        <v>134</v>
      </c>
      <c r="D105" s="65">
        <f>'5th Cycle Summary-Final'!D105-'5th Cycle Summary-Final2'!D105</f>
        <v>0</v>
      </c>
      <c r="E105" s="65">
        <f>'5th Cycle Summary-Final'!E105-'5th Cycle Summary-Final2'!E105</f>
        <v>0</v>
      </c>
      <c r="F105" s="65">
        <f>'5th Cycle Summary-Final'!F105-'5th Cycle Summary-Final2'!F105</f>
        <v>0</v>
      </c>
      <c r="G105" s="65">
        <f>'5th Cycle Summary-Final'!G105-'5th Cycle Summary-Final2'!G105</f>
        <v>0</v>
      </c>
      <c r="H105" s="65">
        <f>'5th Cycle Summary-Final'!H105-'5th Cycle Summary-Final2'!H105</f>
        <v>0</v>
      </c>
      <c r="I105" s="65">
        <f>'5th Cycle Summary-Final'!I105-'5th Cycle Summary-Final2'!I105</f>
        <v>0</v>
      </c>
      <c r="J105" s="65">
        <f>'5th Cycle Summary-Final'!J105-'5th Cycle Summary-Final2'!J105</f>
        <v>0</v>
      </c>
      <c r="K105" s="65">
        <f>'5th Cycle Summary-Final'!K105-'5th Cycle Summary-Final2'!K105</f>
        <v>0</v>
      </c>
      <c r="L105" s="65">
        <f>'5th Cycle Summary-Final'!L105-'5th Cycle Summary-Final2'!L105</f>
        <v>0</v>
      </c>
      <c r="M105" s="65">
        <f>'5th Cycle Summary-Final'!M105-'5th Cycle Summary-Final2'!M105</f>
        <v>0</v>
      </c>
      <c r="N105" s="65">
        <f>'5th Cycle Summary-Final'!N105-'5th Cycle Summary-Final2'!N105</f>
        <v>0</v>
      </c>
      <c r="O105" s="65">
        <f>'5th Cycle Summary-Final'!O105-'5th Cycle Summary-Final2'!O105</f>
        <v>0</v>
      </c>
      <c r="P105" s="65">
        <f>'5th Cycle Summary-Final'!P105-'5th Cycle Summary-Final2'!P105</f>
        <v>0</v>
      </c>
      <c r="Q105" s="65">
        <f>'5th Cycle Summary-Final'!Q105-'5th Cycle Summary-Final2'!Q105</f>
        <v>0</v>
      </c>
      <c r="R105" s="65">
        <f>'5th Cycle Summary-Final'!R105-'5th Cycle Summary-Final2'!R105</f>
        <v>0</v>
      </c>
      <c r="S105" s="65">
        <f>'5th Cycle Summary-Final'!S105-'5th Cycle Summary-Final2'!S105</f>
        <v>0</v>
      </c>
      <c r="T105" s="65">
        <f>'5th Cycle Summary-Final'!T105-'5th Cycle Summary-Final2'!T105</f>
        <v>0</v>
      </c>
      <c r="U105" s="65">
        <f>'5th Cycle Summary-Final'!U105-'5th Cycle Summary-Final2'!U105</f>
        <v>0</v>
      </c>
      <c r="V105" s="65">
        <f>'5th Cycle Summary-Final'!V105-'5th Cycle Summary-Final2'!V105</f>
        <v>0</v>
      </c>
      <c r="W105" s="65">
        <f>'5th Cycle Summary-Final'!W105-'5th Cycle Summary-Final2'!W105</f>
        <v>0</v>
      </c>
      <c r="X105" s="65">
        <f>'5th Cycle Summary-Final'!X105-'5th Cycle Summary-Final2'!X105</f>
        <v>0</v>
      </c>
      <c r="Y105" s="65">
        <f>'5th Cycle Summary-Final'!Y105-'5th Cycle Summary-Final2'!Y105</f>
        <v>0</v>
      </c>
      <c r="Z105" s="65">
        <f>'5th Cycle Summary-Final'!Z105-'5th Cycle Summary-Final2'!Z105</f>
        <v>0</v>
      </c>
    </row>
    <row r="106" spans="1:26" x14ac:dyDescent="0.2">
      <c r="A106" s="2" t="s">
        <v>5</v>
      </c>
      <c r="B106" s="2" t="s">
        <v>3</v>
      </c>
      <c r="C106" s="10" t="s">
        <v>136</v>
      </c>
      <c r="D106" s="65">
        <f>'5th Cycle Summary-Final'!D106-'5th Cycle Summary-Final2'!D106</f>
        <v>0</v>
      </c>
      <c r="E106" s="65">
        <f>'5th Cycle Summary-Final'!E106-'5th Cycle Summary-Final2'!E106</f>
        <v>0</v>
      </c>
      <c r="F106" s="65">
        <f>'5th Cycle Summary-Final'!F106-'5th Cycle Summary-Final2'!F106</f>
        <v>0</v>
      </c>
      <c r="G106" s="65">
        <f>'5th Cycle Summary-Final'!G106-'5th Cycle Summary-Final2'!G106</f>
        <v>0</v>
      </c>
      <c r="H106" s="65">
        <f>'5th Cycle Summary-Final'!H106-'5th Cycle Summary-Final2'!H106</f>
        <v>0</v>
      </c>
      <c r="I106" s="65">
        <f>'5th Cycle Summary-Final'!I106-'5th Cycle Summary-Final2'!I106</f>
        <v>0</v>
      </c>
      <c r="J106" s="65">
        <f>'5th Cycle Summary-Final'!J106-'5th Cycle Summary-Final2'!J106</f>
        <v>0</v>
      </c>
      <c r="K106" s="65">
        <f>'5th Cycle Summary-Final'!K106-'5th Cycle Summary-Final2'!K106</f>
        <v>0</v>
      </c>
      <c r="L106" s="65">
        <f>'5th Cycle Summary-Final'!L106-'5th Cycle Summary-Final2'!L106</f>
        <v>0</v>
      </c>
      <c r="M106" s="65">
        <f>'5th Cycle Summary-Final'!M106-'5th Cycle Summary-Final2'!M106</f>
        <v>0</v>
      </c>
      <c r="N106" s="65">
        <f>'5th Cycle Summary-Final'!N106-'5th Cycle Summary-Final2'!N106</f>
        <v>0</v>
      </c>
      <c r="O106" s="65">
        <f>'5th Cycle Summary-Final'!O106-'5th Cycle Summary-Final2'!O106</f>
        <v>0</v>
      </c>
      <c r="P106" s="65">
        <f>'5th Cycle Summary-Final'!P106-'5th Cycle Summary-Final2'!P106</f>
        <v>0</v>
      </c>
      <c r="Q106" s="65">
        <f>'5th Cycle Summary-Final'!Q106-'5th Cycle Summary-Final2'!Q106</f>
        <v>0</v>
      </c>
      <c r="R106" s="65">
        <f>'5th Cycle Summary-Final'!R106-'5th Cycle Summary-Final2'!R106</f>
        <v>0</v>
      </c>
      <c r="S106" s="65">
        <f>'5th Cycle Summary-Final'!S106-'5th Cycle Summary-Final2'!S106</f>
        <v>0</v>
      </c>
      <c r="T106" s="65">
        <f>'5th Cycle Summary-Final'!T106-'5th Cycle Summary-Final2'!T106</f>
        <v>0</v>
      </c>
      <c r="U106" s="65">
        <f>'5th Cycle Summary-Final'!U106-'5th Cycle Summary-Final2'!U106</f>
        <v>0</v>
      </c>
      <c r="V106" s="65">
        <f>'5th Cycle Summary-Final'!V106-'5th Cycle Summary-Final2'!V106</f>
        <v>0</v>
      </c>
      <c r="W106" s="65">
        <f>'5th Cycle Summary-Final'!W106-'5th Cycle Summary-Final2'!W106</f>
        <v>0</v>
      </c>
      <c r="X106" s="65">
        <f>'5th Cycle Summary-Final'!X106-'5th Cycle Summary-Final2'!X106</f>
        <v>0</v>
      </c>
      <c r="Y106" s="65">
        <f>'5th Cycle Summary-Final'!Y106-'5th Cycle Summary-Final2'!Y106</f>
        <v>0</v>
      </c>
      <c r="Z106" s="65">
        <f>'5th Cycle Summary-Final'!Z106-'5th Cycle Summary-Final2'!Z106</f>
        <v>0</v>
      </c>
    </row>
    <row r="107" spans="1:26" x14ac:dyDescent="0.2">
      <c r="A107" s="2" t="s">
        <v>5</v>
      </c>
      <c r="B107" s="2" t="s">
        <v>3</v>
      </c>
      <c r="C107" s="10" t="s">
        <v>137</v>
      </c>
      <c r="D107" s="65">
        <f>'5th Cycle Summary-Final'!D107-'5th Cycle Summary-Final2'!D107</f>
        <v>0</v>
      </c>
      <c r="E107" s="65">
        <f>'5th Cycle Summary-Final'!E107-'5th Cycle Summary-Final2'!E107</f>
        <v>0</v>
      </c>
      <c r="F107" s="65">
        <f>'5th Cycle Summary-Final'!F107-'5th Cycle Summary-Final2'!F107</f>
        <v>0</v>
      </c>
      <c r="G107" s="65">
        <f>'5th Cycle Summary-Final'!G107-'5th Cycle Summary-Final2'!G107</f>
        <v>0</v>
      </c>
      <c r="H107" s="65">
        <f>'5th Cycle Summary-Final'!H107-'5th Cycle Summary-Final2'!H107</f>
        <v>0</v>
      </c>
      <c r="I107" s="65">
        <f>'5th Cycle Summary-Final'!I107-'5th Cycle Summary-Final2'!I107</f>
        <v>0</v>
      </c>
      <c r="J107" s="65">
        <f>'5th Cycle Summary-Final'!J107-'5th Cycle Summary-Final2'!J107</f>
        <v>0</v>
      </c>
      <c r="K107" s="65">
        <f>'5th Cycle Summary-Final'!K107-'5th Cycle Summary-Final2'!K107</f>
        <v>0</v>
      </c>
      <c r="L107" s="65">
        <f>'5th Cycle Summary-Final'!L107-'5th Cycle Summary-Final2'!L107</f>
        <v>0</v>
      </c>
      <c r="M107" s="65">
        <f>'5th Cycle Summary-Final'!M107-'5th Cycle Summary-Final2'!M107</f>
        <v>0</v>
      </c>
      <c r="N107" s="65">
        <f>'5th Cycle Summary-Final'!N107-'5th Cycle Summary-Final2'!N107</f>
        <v>0</v>
      </c>
      <c r="O107" s="65">
        <f>'5th Cycle Summary-Final'!O107-'5th Cycle Summary-Final2'!O107</f>
        <v>0</v>
      </c>
      <c r="P107" s="65">
        <f>'5th Cycle Summary-Final'!P107-'5th Cycle Summary-Final2'!P107</f>
        <v>0</v>
      </c>
      <c r="Q107" s="65">
        <f>'5th Cycle Summary-Final'!Q107-'5th Cycle Summary-Final2'!Q107</f>
        <v>0</v>
      </c>
      <c r="R107" s="65">
        <f>'5th Cycle Summary-Final'!R107-'5th Cycle Summary-Final2'!R107</f>
        <v>0</v>
      </c>
      <c r="S107" s="65">
        <f>'5th Cycle Summary-Final'!S107-'5th Cycle Summary-Final2'!S107</f>
        <v>0</v>
      </c>
      <c r="T107" s="65">
        <f>'5th Cycle Summary-Final'!T107-'5th Cycle Summary-Final2'!T107</f>
        <v>0</v>
      </c>
      <c r="U107" s="65">
        <f>'5th Cycle Summary-Final'!U107-'5th Cycle Summary-Final2'!U107</f>
        <v>0</v>
      </c>
      <c r="V107" s="65">
        <f>'5th Cycle Summary-Final'!V107-'5th Cycle Summary-Final2'!V107</f>
        <v>0</v>
      </c>
      <c r="W107" s="65">
        <f>'5th Cycle Summary-Final'!W107-'5th Cycle Summary-Final2'!W107</f>
        <v>0</v>
      </c>
      <c r="X107" s="65">
        <f>'5th Cycle Summary-Final'!X107-'5th Cycle Summary-Final2'!X107</f>
        <v>0</v>
      </c>
      <c r="Y107" s="65">
        <f>'5th Cycle Summary-Final'!Y107-'5th Cycle Summary-Final2'!Y107</f>
        <v>0</v>
      </c>
      <c r="Z107" s="65">
        <f>'5th Cycle Summary-Final'!Z107-'5th Cycle Summary-Final2'!Z107</f>
        <v>0</v>
      </c>
    </row>
    <row r="108" spans="1:26" x14ac:dyDescent="0.2">
      <c r="A108" s="2" t="s">
        <v>5</v>
      </c>
      <c r="B108" s="2" t="s">
        <v>3</v>
      </c>
      <c r="C108" s="10" t="s">
        <v>1013</v>
      </c>
      <c r="D108" s="65">
        <f>'5th Cycle Summary-Final'!D108-'5th Cycle Summary-Final2'!D108</f>
        <v>0</v>
      </c>
      <c r="E108" s="65">
        <f>'5th Cycle Summary-Final'!E108-'5th Cycle Summary-Final2'!E108</f>
        <v>0</v>
      </c>
      <c r="F108" s="65">
        <f>'5th Cycle Summary-Final'!F108-'5th Cycle Summary-Final2'!F108</f>
        <v>0</v>
      </c>
      <c r="G108" s="65">
        <f>'5th Cycle Summary-Final'!G108-'5th Cycle Summary-Final2'!G108</f>
        <v>0</v>
      </c>
      <c r="H108" s="65">
        <f>'5th Cycle Summary-Final'!H108-'5th Cycle Summary-Final2'!H108</f>
        <v>0</v>
      </c>
      <c r="I108" s="65">
        <f>'5th Cycle Summary-Final'!I108-'5th Cycle Summary-Final2'!I108</f>
        <v>0</v>
      </c>
      <c r="J108" s="65">
        <f>'5th Cycle Summary-Final'!J108-'5th Cycle Summary-Final2'!J108</f>
        <v>0</v>
      </c>
      <c r="K108" s="65">
        <f>'5th Cycle Summary-Final'!K108-'5th Cycle Summary-Final2'!K108</f>
        <v>0</v>
      </c>
      <c r="L108" s="65">
        <f>'5th Cycle Summary-Final'!L108-'5th Cycle Summary-Final2'!L108</f>
        <v>0</v>
      </c>
      <c r="M108" s="65">
        <f>'5th Cycle Summary-Final'!M108-'5th Cycle Summary-Final2'!M108</f>
        <v>0</v>
      </c>
      <c r="N108" s="65">
        <f>'5th Cycle Summary-Final'!N108-'5th Cycle Summary-Final2'!N108</f>
        <v>0</v>
      </c>
      <c r="O108" s="65">
        <f>'5th Cycle Summary-Final'!O108-'5th Cycle Summary-Final2'!O108</f>
        <v>0</v>
      </c>
      <c r="P108" s="65">
        <f>'5th Cycle Summary-Final'!P108-'5th Cycle Summary-Final2'!P108</f>
        <v>0</v>
      </c>
      <c r="Q108" s="65">
        <f>'5th Cycle Summary-Final'!Q108-'5th Cycle Summary-Final2'!Q108</f>
        <v>0</v>
      </c>
      <c r="R108" s="65">
        <f>'5th Cycle Summary-Final'!R108-'5th Cycle Summary-Final2'!R108</f>
        <v>0</v>
      </c>
      <c r="S108" s="65">
        <f>'5th Cycle Summary-Final'!S108-'5th Cycle Summary-Final2'!S108</f>
        <v>0</v>
      </c>
      <c r="T108" s="65">
        <f>'5th Cycle Summary-Final'!T108-'5th Cycle Summary-Final2'!T108</f>
        <v>0</v>
      </c>
      <c r="U108" s="65">
        <f>'5th Cycle Summary-Final'!U108-'5th Cycle Summary-Final2'!U108</f>
        <v>0</v>
      </c>
      <c r="V108" s="65">
        <f>'5th Cycle Summary-Final'!V108-'5th Cycle Summary-Final2'!V108</f>
        <v>0</v>
      </c>
      <c r="W108" s="65">
        <f>'5th Cycle Summary-Final'!W108-'5th Cycle Summary-Final2'!W108</f>
        <v>0</v>
      </c>
      <c r="X108" s="65">
        <f>'5th Cycle Summary-Final'!X108-'5th Cycle Summary-Final2'!X108</f>
        <v>0</v>
      </c>
      <c r="Y108" s="65">
        <f>'5th Cycle Summary-Final'!Y108-'5th Cycle Summary-Final2'!Y108</f>
        <v>0</v>
      </c>
      <c r="Z108" s="65">
        <f>'5th Cycle Summary-Final'!Z108-'5th Cycle Summary-Final2'!Z108</f>
        <v>0</v>
      </c>
    </row>
    <row r="109" spans="1:26" x14ac:dyDescent="0.2">
      <c r="A109" s="2" t="s">
        <v>5</v>
      </c>
      <c r="B109" s="2" t="s">
        <v>3</v>
      </c>
      <c r="C109" s="10" t="s">
        <v>159</v>
      </c>
      <c r="D109" s="65">
        <f>'5th Cycle Summary-Final'!D109-'5th Cycle Summary-Final2'!D109</f>
        <v>0</v>
      </c>
      <c r="E109" s="65">
        <f>'5th Cycle Summary-Final'!E109-'5th Cycle Summary-Final2'!E109</f>
        <v>0</v>
      </c>
      <c r="F109" s="65">
        <f>'5th Cycle Summary-Final'!F109-'5th Cycle Summary-Final2'!F109</f>
        <v>0</v>
      </c>
      <c r="G109" s="65">
        <f>'5th Cycle Summary-Final'!G109-'5th Cycle Summary-Final2'!G109</f>
        <v>0</v>
      </c>
      <c r="H109" s="65">
        <f>'5th Cycle Summary-Final'!H109-'5th Cycle Summary-Final2'!H109</f>
        <v>0</v>
      </c>
      <c r="I109" s="65">
        <f>'5th Cycle Summary-Final'!I109-'5th Cycle Summary-Final2'!I109</f>
        <v>0</v>
      </c>
      <c r="J109" s="65">
        <f>'5th Cycle Summary-Final'!J109-'5th Cycle Summary-Final2'!J109</f>
        <v>0</v>
      </c>
      <c r="K109" s="65">
        <f>'5th Cycle Summary-Final'!K109-'5th Cycle Summary-Final2'!K109</f>
        <v>0</v>
      </c>
      <c r="L109" s="65">
        <f>'5th Cycle Summary-Final'!L109-'5th Cycle Summary-Final2'!L109</f>
        <v>0</v>
      </c>
      <c r="M109" s="65">
        <f>'5th Cycle Summary-Final'!M109-'5th Cycle Summary-Final2'!M109</f>
        <v>0</v>
      </c>
      <c r="N109" s="65">
        <f>'5th Cycle Summary-Final'!N109-'5th Cycle Summary-Final2'!N109</f>
        <v>0</v>
      </c>
      <c r="O109" s="65">
        <f>'5th Cycle Summary-Final'!O109-'5th Cycle Summary-Final2'!O109</f>
        <v>0</v>
      </c>
      <c r="P109" s="65">
        <f>'5th Cycle Summary-Final'!P109-'5th Cycle Summary-Final2'!P109</f>
        <v>0</v>
      </c>
      <c r="Q109" s="65">
        <f>'5th Cycle Summary-Final'!Q109-'5th Cycle Summary-Final2'!Q109</f>
        <v>0</v>
      </c>
      <c r="R109" s="65">
        <f>'5th Cycle Summary-Final'!R109-'5th Cycle Summary-Final2'!R109</f>
        <v>0</v>
      </c>
      <c r="S109" s="65">
        <f>'5th Cycle Summary-Final'!S109-'5th Cycle Summary-Final2'!S109</f>
        <v>0</v>
      </c>
      <c r="T109" s="65">
        <f>'5th Cycle Summary-Final'!T109-'5th Cycle Summary-Final2'!T109</f>
        <v>0</v>
      </c>
      <c r="U109" s="65">
        <f>'5th Cycle Summary-Final'!U109-'5th Cycle Summary-Final2'!U109</f>
        <v>0</v>
      </c>
      <c r="V109" s="65">
        <f>'5th Cycle Summary-Final'!V109-'5th Cycle Summary-Final2'!V109</f>
        <v>0</v>
      </c>
      <c r="W109" s="65">
        <f>'5th Cycle Summary-Final'!W109-'5th Cycle Summary-Final2'!W109</f>
        <v>0</v>
      </c>
      <c r="X109" s="65">
        <f>'5th Cycle Summary-Final'!X109-'5th Cycle Summary-Final2'!X109</f>
        <v>0</v>
      </c>
      <c r="Y109" s="65">
        <f>'5th Cycle Summary-Final'!Y109-'5th Cycle Summary-Final2'!Y109</f>
        <v>0</v>
      </c>
      <c r="Z109" s="65">
        <f>'5th Cycle Summary-Final'!Z109-'5th Cycle Summary-Final2'!Z109</f>
        <v>0</v>
      </c>
    </row>
    <row r="110" spans="1:26" x14ac:dyDescent="0.2">
      <c r="A110" s="2" t="s">
        <v>5</v>
      </c>
      <c r="B110" s="2" t="s">
        <v>3</v>
      </c>
      <c r="C110" s="10" t="s">
        <v>1052</v>
      </c>
      <c r="D110" s="65">
        <f>'5th Cycle Summary-Final'!D110-'5th Cycle Summary-Final2'!D110</f>
        <v>0</v>
      </c>
      <c r="E110" s="65">
        <f>'5th Cycle Summary-Final'!E110-'5th Cycle Summary-Final2'!E110</f>
        <v>0</v>
      </c>
      <c r="F110" s="65">
        <f>'5th Cycle Summary-Final'!F110-'5th Cycle Summary-Final2'!F110</f>
        <v>0</v>
      </c>
      <c r="G110" s="65">
        <f>'5th Cycle Summary-Final'!G110-'5th Cycle Summary-Final2'!G110</f>
        <v>0</v>
      </c>
      <c r="H110" s="65">
        <f>'5th Cycle Summary-Final'!H110-'5th Cycle Summary-Final2'!H110</f>
        <v>0</v>
      </c>
      <c r="I110" s="65">
        <f>'5th Cycle Summary-Final'!I110-'5th Cycle Summary-Final2'!I110</f>
        <v>0</v>
      </c>
      <c r="J110" s="65">
        <f>'5th Cycle Summary-Final'!J110-'5th Cycle Summary-Final2'!J110</f>
        <v>0</v>
      </c>
      <c r="K110" s="65">
        <f>'5th Cycle Summary-Final'!K110-'5th Cycle Summary-Final2'!K110</f>
        <v>0</v>
      </c>
      <c r="L110" s="65">
        <f>'5th Cycle Summary-Final'!L110-'5th Cycle Summary-Final2'!L110</f>
        <v>0</v>
      </c>
      <c r="M110" s="65">
        <f>'5th Cycle Summary-Final'!M110-'5th Cycle Summary-Final2'!M110</f>
        <v>0</v>
      </c>
      <c r="N110" s="65">
        <f>'5th Cycle Summary-Final'!N110-'5th Cycle Summary-Final2'!N110</f>
        <v>0</v>
      </c>
      <c r="O110" s="65">
        <f>'5th Cycle Summary-Final'!O110-'5th Cycle Summary-Final2'!O110</f>
        <v>0</v>
      </c>
      <c r="P110" s="65">
        <f>'5th Cycle Summary-Final'!P110-'5th Cycle Summary-Final2'!P110</f>
        <v>0</v>
      </c>
      <c r="Q110" s="65">
        <f>'5th Cycle Summary-Final'!Q110-'5th Cycle Summary-Final2'!Q110</f>
        <v>0</v>
      </c>
      <c r="R110" s="65">
        <f>'5th Cycle Summary-Final'!R110-'5th Cycle Summary-Final2'!R110</f>
        <v>0</v>
      </c>
      <c r="S110" s="65">
        <f>'5th Cycle Summary-Final'!S110-'5th Cycle Summary-Final2'!S110</f>
        <v>0</v>
      </c>
      <c r="T110" s="65">
        <f>'5th Cycle Summary-Final'!T110-'5th Cycle Summary-Final2'!T110</f>
        <v>0</v>
      </c>
      <c r="U110" s="65">
        <f>'5th Cycle Summary-Final'!U110-'5th Cycle Summary-Final2'!U110</f>
        <v>0</v>
      </c>
      <c r="V110" s="65">
        <f>'5th Cycle Summary-Final'!V110-'5th Cycle Summary-Final2'!V110</f>
        <v>0</v>
      </c>
      <c r="W110" s="65">
        <f>'5th Cycle Summary-Final'!W110-'5th Cycle Summary-Final2'!W110</f>
        <v>0</v>
      </c>
      <c r="X110" s="65">
        <f>'5th Cycle Summary-Final'!X110-'5th Cycle Summary-Final2'!X110</f>
        <v>0</v>
      </c>
      <c r="Y110" s="65">
        <f>'5th Cycle Summary-Final'!Y110-'5th Cycle Summary-Final2'!Y110</f>
        <v>0</v>
      </c>
      <c r="Z110" s="65">
        <f>'5th Cycle Summary-Final'!Z110-'5th Cycle Summary-Final2'!Z110</f>
        <v>0</v>
      </c>
    </row>
    <row r="111" spans="1:26" x14ac:dyDescent="0.2">
      <c r="A111" s="2" t="s">
        <v>5</v>
      </c>
      <c r="B111" s="2" t="s">
        <v>3</v>
      </c>
      <c r="C111" s="10" t="s">
        <v>163</v>
      </c>
      <c r="D111" s="65">
        <f>'5th Cycle Summary-Final'!D111-'5th Cycle Summary-Final2'!D111</f>
        <v>0</v>
      </c>
      <c r="E111" s="65">
        <f>'5th Cycle Summary-Final'!E111-'5th Cycle Summary-Final2'!E111</f>
        <v>0</v>
      </c>
      <c r="F111" s="65">
        <f>'5th Cycle Summary-Final'!F111-'5th Cycle Summary-Final2'!F111</f>
        <v>0</v>
      </c>
      <c r="G111" s="65">
        <f>'5th Cycle Summary-Final'!G111-'5th Cycle Summary-Final2'!G111</f>
        <v>0</v>
      </c>
      <c r="H111" s="65">
        <f>'5th Cycle Summary-Final'!H111-'5th Cycle Summary-Final2'!H111</f>
        <v>0</v>
      </c>
      <c r="I111" s="65">
        <f>'5th Cycle Summary-Final'!I111-'5th Cycle Summary-Final2'!I111</f>
        <v>0</v>
      </c>
      <c r="J111" s="65">
        <f>'5th Cycle Summary-Final'!J111-'5th Cycle Summary-Final2'!J111</f>
        <v>0</v>
      </c>
      <c r="K111" s="65">
        <f>'5th Cycle Summary-Final'!K111-'5th Cycle Summary-Final2'!K111</f>
        <v>0</v>
      </c>
      <c r="L111" s="65">
        <f>'5th Cycle Summary-Final'!L111-'5th Cycle Summary-Final2'!L111</f>
        <v>0</v>
      </c>
      <c r="M111" s="65">
        <f>'5th Cycle Summary-Final'!M111-'5th Cycle Summary-Final2'!M111</f>
        <v>0</v>
      </c>
      <c r="N111" s="65">
        <f>'5th Cycle Summary-Final'!N111-'5th Cycle Summary-Final2'!N111</f>
        <v>0</v>
      </c>
      <c r="O111" s="65">
        <f>'5th Cycle Summary-Final'!O111-'5th Cycle Summary-Final2'!O111</f>
        <v>0</v>
      </c>
      <c r="P111" s="65">
        <f>'5th Cycle Summary-Final'!P111-'5th Cycle Summary-Final2'!P111</f>
        <v>0</v>
      </c>
      <c r="Q111" s="65">
        <f>'5th Cycle Summary-Final'!Q111-'5th Cycle Summary-Final2'!Q111</f>
        <v>0</v>
      </c>
      <c r="R111" s="65">
        <f>'5th Cycle Summary-Final'!R111-'5th Cycle Summary-Final2'!R111</f>
        <v>0</v>
      </c>
      <c r="S111" s="65">
        <f>'5th Cycle Summary-Final'!S111-'5th Cycle Summary-Final2'!S111</f>
        <v>0</v>
      </c>
      <c r="T111" s="65">
        <f>'5th Cycle Summary-Final'!T111-'5th Cycle Summary-Final2'!T111</f>
        <v>0</v>
      </c>
      <c r="U111" s="65">
        <f>'5th Cycle Summary-Final'!U111-'5th Cycle Summary-Final2'!U111</f>
        <v>0</v>
      </c>
      <c r="V111" s="65">
        <f>'5th Cycle Summary-Final'!V111-'5th Cycle Summary-Final2'!V111</f>
        <v>0</v>
      </c>
      <c r="W111" s="65">
        <f>'5th Cycle Summary-Final'!W111-'5th Cycle Summary-Final2'!W111</f>
        <v>0</v>
      </c>
      <c r="X111" s="65">
        <f>'5th Cycle Summary-Final'!X111-'5th Cycle Summary-Final2'!X111</f>
        <v>0</v>
      </c>
      <c r="Y111" s="65">
        <f>'5th Cycle Summary-Final'!Y111-'5th Cycle Summary-Final2'!Y111</f>
        <v>0</v>
      </c>
      <c r="Z111" s="65">
        <f>'5th Cycle Summary-Final'!Z111-'5th Cycle Summary-Final2'!Z111</f>
        <v>0</v>
      </c>
    </row>
    <row r="112" spans="1:26" x14ac:dyDescent="0.2">
      <c r="A112" s="2" t="s">
        <v>5</v>
      </c>
      <c r="B112" s="2" t="s">
        <v>3</v>
      </c>
      <c r="C112" s="10" t="s">
        <v>1055</v>
      </c>
      <c r="D112" s="65">
        <f>'5th Cycle Summary-Final'!D112-'5th Cycle Summary-Final2'!D112</f>
        <v>0</v>
      </c>
      <c r="E112" s="65">
        <f>'5th Cycle Summary-Final'!E112-'5th Cycle Summary-Final2'!E112</f>
        <v>0</v>
      </c>
      <c r="F112" s="65">
        <f>'5th Cycle Summary-Final'!F112-'5th Cycle Summary-Final2'!F112</f>
        <v>0</v>
      </c>
      <c r="G112" s="65">
        <f>'5th Cycle Summary-Final'!G112-'5th Cycle Summary-Final2'!G112</f>
        <v>0</v>
      </c>
      <c r="H112" s="65">
        <f>'5th Cycle Summary-Final'!H112-'5th Cycle Summary-Final2'!H112</f>
        <v>0</v>
      </c>
      <c r="I112" s="65">
        <f>'5th Cycle Summary-Final'!I112-'5th Cycle Summary-Final2'!I112</f>
        <v>0</v>
      </c>
      <c r="J112" s="65">
        <f>'5th Cycle Summary-Final'!J112-'5th Cycle Summary-Final2'!J112</f>
        <v>0</v>
      </c>
      <c r="K112" s="65">
        <f>'5th Cycle Summary-Final'!K112-'5th Cycle Summary-Final2'!K112</f>
        <v>0</v>
      </c>
      <c r="L112" s="65">
        <f>'5th Cycle Summary-Final'!L112-'5th Cycle Summary-Final2'!L112</f>
        <v>0</v>
      </c>
      <c r="M112" s="65">
        <f>'5th Cycle Summary-Final'!M112-'5th Cycle Summary-Final2'!M112</f>
        <v>0</v>
      </c>
      <c r="N112" s="65">
        <f>'5th Cycle Summary-Final'!N112-'5th Cycle Summary-Final2'!N112</f>
        <v>0</v>
      </c>
      <c r="O112" s="65">
        <f>'5th Cycle Summary-Final'!O112-'5th Cycle Summary-Final2'!O112</f>
        <v>0</v>
      </c>
      <c r="P112" s="65">
        <f>'5th Cycle Summary-Final'!P112-'5th Cycle Summary-Final2'!P112</f>
        <v>0</v>
      </c>
      <c r="Q112" s="65">
        <f>'5th Cycle Summary-Final'!Q112-'5th Cycle Summary-Final2'!Q112</f>
        <v>0</v>
      </c>
      <c r="R112" s="65">
        <f>'5th Cycle Summary-Final'!R112-'5th Cycle Summary-Final2'!R112</f>
        <v>0</v>
      </c>
      <c r="S112" s="65">
        <f>'5th Cycle Summary-Final'!S112-'5th Cycle Summary-Final2'!S112</f>
        <v>0</v>
      </c>
      <c r="T112" s="65">
        <f>'5th Cycle Summary-Final'!T112-'5th Cycle Summary-Final2'!T112</f>
        <v>0</v>
      </c>
      <c r="U112" s="65">
        <f>'5th Cycle Summary-Final'!U112-'5th Cycle Summary-Final2'!U112</f>
        <v>0</v>
      </c>
      <c r="V112" s="65">
        <f>'5th Cycle Summary-Final'!V112-'5th Cycle Summary-Final2'!V112</f>
        <v>0</v>
      </c>
      <c r="W112" s="65">
        <f>'5th Cycle Summary-Final'!W112-'5th Cycle Summary-Final2'!W112</f>
        <v>0</v>
      </c>
      <c r="X112" s="65">
        <f>'5th Cycle Summary-Final'!X112-'5th Cycle Summary-Final2'!X112</f>
        <v>0</v>
      </c>
      <c r="Y112" s="65">
        <f>'5th Cycle Summary-Final'!Y112-'5th Cycle Summary-Final2'!Y112</f>
        <v>0</v>
      </c>
      <c r="Z112" s="65">
        <f>'5th Cycle Summary-Final'!Z112-'5th Cycle Summary-Final2'!Z112</f>
        <v>0</v>
      </c>
    </row>
    <row r="113" spans="1:26" x14ac:dyDescent="0.2">
      <c r="A113" s="2" t="s">
        <v>5</v>
      </c>
      <c r="B113" s="2" t="s">
        <v>3</v>
      </c>
      <c r="C113" s="10" t="s">
        <v>172</v>
      </c>
      <c r="D113" s="65">
        <f>'5th Cycle Summary-Final'!D113-'5th Cycle Summary-Final2'!D113</f>
        <v>0</v>
      </c>
      <c r="E113" s="65">
        <f>'5th Cycle Summary-Final'!E113-'5th Cycle Summary-Final2'!E113</f>
        <v>0</v>
      </c>
      <c r="F113" s="65">
        <f>'5th Cycle Summary-Final'!F113-'5th Cycle Summary-Final2'!F113</f>
        <v>0</v>
      </c>
      <c r="G113" s="65">
        <f>'5th Cycle Summary-Final'!G113-'5th Cycle Summary-Final2'!G113</f>
        <v>0</v>
      </c>
      <c r="H113" s="65">
        <f>'5th Cycle Summary-Final'!H113-'5th Cycle Summary-Final2'!H113</f>
        <v>0</v>
      </c>
      <c r="I113" s="65">
        <f>'5th Cycle Summary-Final'!I113-'5th Cycle Summary-Final2'!I113</f>
        <v>0</v>
      </c>
      <c r="J113" s="65">
        <f>'5th Cycle Summary-Final'!J113-'5th Cycle Summary-Final2'!J113</f>
        <v>0</v>
      </c>
      <c r="K113" s="65">
        <f>'5th Cycle Summary-Final'!K113-'5th Cycle Summary-Final2'!K113</f>
        <v>0</v>
      </c>
      <c r="L113" s="65">
        <f>'5th Cycle Summary-Final'!L113-'5th Cycle Summary-Final2'!L113</f>
        <v>0</v>
      </c>
      <c r="M113" s="65">
        <f>'5th Cycle Summary-Final'!M113-'5th Cycle Summary-Final2'!M113</f>
        <v>0</v>
      </c>
      <c r="N113" s="65">
        <f>'5th Cycle Summary-Final'!N113-'5th Cycle Summary-Final2'!N113</f>
        <v>0</v>
      </c>
      <c r="O113" s="65">
        <f>'5th Cycle Summary-Final'!O113-'5th Cycle Summary-Final2'!O113</f>
        <v>0</v>
      </c>
      <c r="P113" s="65">
        <f>'5th Cycle Summary-Final'!P113-'5th Cycle Summary-Final2'!P113</f>
        <v>0</v>
      </c>
      <c r="Q113" s="65">
        <f>'5th Cycle Summary-Final'!Q113-'5th Cycle Summary-Final2'!Q113</f>
        <v>0</v>
      </c>
      <c r="R113" s="65">
        <f>'5th Cycle Summary-Final'!R113-'5th Cycle Summary-Final2'!R113</f>
        <v>0</v>
      </c>
      <c r="S113" s="65">
        <f>'5th Cycle Summary-Final'!S113-'5th Cycle Summary-Final2'!S113</f>
        <v>0</v>
      </c>
      <c r="T113" s="65">
        <f>'5th Cycle Summary-Final'!T113-'5th Cycle Summary-Final2'!T113</f>
        <v>0</v>
      </c>
      <c r="U113" s="65">
        <f>'5th Cycle Summary-Final'!U113-'5th Cycle Summary-Final2'!U113</f>
        <v>0</v>
      </c>
      <c r="V113" s="65">
        <f>'5th Cycle Summary-Final'!V113-'5th Cycle Summary-Final2'!V113</f>
        <v>0</v>
      </c>
      <c r="W113" s="65">
        <f>'5th Cycle Summary-Final'!W113-'5th Cycle Summary-Final2'!W113</f>
        <v>0</v>
      </c>
      <c r="X113" s="65">
        <f>'5th Cycle Summary-Final'!X113-'5th Cycle Summary-Final2'!X113</f>
        <v>0</v>
      </c>
      <c r="Y113" s="65">
        <f>'5th Cycle Summary-Final'!Y113-'5th Cycle Summary-Final2'!Y113</f>
        <v>0</v>
      </c>
      <c r="Z113" s="65">
        <f>'5th Cycle Summary-Final'!Z113-'5th Cycle Summary-Final2'!Z113</f>
        <v>0</v>
      </c>
    </row>
    <row r="114" spans="1:26" x14ac:dyDescent="0.2">
      <c r="A114" s="2" t="s">
        <v>5</v>
      </c>
      <c r="B114" s="2" t="s">
        <v>3</v>
      </c>
      <c r="C114" s="10" t="s">
        <v>1060</v>
      </c>
      <c r="D114" s="65">
        <f>'5th Cycle Summary-Final'!D114-'5th Cycle Summary-Final2'!D114</f>
        <v>0</v>
      </c>
      <c r="E114" s="65">
        <f>'5th Cycle Summary-Final'!E114-'5th Cycle Summary-Final2'!E114</f>
        <v>0</v>
      </c>
      <c r="F114" s="65">
        <f>'5th Cycle Summary-Final'!F114-'5th Cycle Summary-Final2'!F114</f>
        <v>0</v>
      </c>
      <c r="G114" s="65">
        <f>'5th Cycle Summary-Final'!G114-'5th Cycle Summary-Final2'!G114</f>
        <v>0</v>
      </c>
      <c r="H114" s="65">
        <f>'5th Cycle Summary-Final'!H114-'5th Cycle Summary-Final2'!H114</f>
        <v>0</v>
      </c>
      <c r="I114" s="65">
        <f>'5th Cycle Summary-Final'!I114-'5th Cycle Summary-Final2'!I114</f>
        <v>0</v>
      </c>
      <c r="J114" s="65">
        <f>'5th Cycle Summary-Final'!J114-'5th Cycle Summary-Final2'!J114</f>
        <v>0</v>
      </c>
      <c r="K114" s="65">
        <f>'5th Cycle Summary-Final'!K114-'5th Cycle Summary-Final2'!K114</f>
        <v>0</v>
      </c>
      <c r="L114" s="65">
        <f>'5th Cycle Summary-Final'!L114-'5th Cycle Summary-Final2'!L114</f>
        <v>0</v>
      </c>
      <c r="M114" s="65">
        <f>'5th Cycle Summary-Final'!M114-'5th Cycle Summary-Final2'!M114</f>
        <v>0</v>
      </c>
      <c r="N114" s="65">
        <f>'5th Cycle Summary-Final'!N114-'5th Cycle Summary-Final2'!N114</f>
        <v>0</v>
      </c>
      <c r="O114" s="65">
        <f>'5th Cycle Summary-Final'!O114-'5th Cycle Summary-Final2'!O114</f>
        <v>0</v>
      </c>
      <c r="P114" s="65">
        <f>'5th Cycle Summary-Final'!P114-'5th Cycle Summary-Final2'!P114</f>
        <v>0</v>
      </c>
      <c r="Q114" s="65">
        <f>'5th Cycle Summary-Final'!Q114-'5th Cycle Summary-Final2'!Q114</f>
        <v>0</v>
      </c>
      <c r="R114" s="65">
        <f>'5th Cycle Summary-Final'!R114-'5th Cycle Summary-Final2'!R114</f>
        <v>0</v>
      </c>
      <c r="S114" s="65">
        <f>'5th Cycle Summary-Final'!S114-'5th Cycle Summary-Final2'!S114</f>
        <v>0</v>
      </c>
      <c r="T114" s="65">
        <f>'5th Cycle Summary-Final'!T114-'5th Cycle Summary-Final2'!T114</f>
        <v>0</v>
      </c>
      <c r="U114" s="65">
        <f>'5th Cycle Summary-Final'!U114-'5th Cycle Summary-Final2'!U114</f>
        <v>0</v>
      </c>
      <c r="V114" s="65">
        <f>'5th Cycle Summary-Final'!V114-'5th Cycle Summary-Final2'!V114</f>
        <v>0</v>
      </c>
      <c r="W114" s="65">
        <f>'5th Cycle Summary-Final'!W114-'5th Cycle Summary-Final2'!W114</f>
        <v>0</v>
      </c>
      <c r="X114" s="65">
        <f>'5th Cycle Summary-Final'!X114-'5th Cycle Summary-Final2'!X114</f>
        <v>0</v>
      </c>
      <c r="Y114" s="65">
        <f>'5th Cycle Summary-Final'!Y114-'5th Cycle Summary-Final2'!Y114</f>
        <v>0</v>
      </c>
      <c r="Z114" s="65">
        <f>'5th Cycle Summary-Final'!Z114-'5th Cycle Summary-Final2'!Z114</f>
        <v>0</v>
      </c>
    </row>
    <row r="115" spans="1:26" x14ac:dyDescent="0.2">
      <c r="A115" s="2" t="s">
        <v>5</v>
      </c>
      <c r="B115" s="2" t="s">
        <v>3</v>
      </c>
      <c r="C115" s="10" t="s">
        <v>179</v>
      </c>
      <c r="D115" s="65">
        <f>'5th Cycle Summary-Final'!D115-'5th Cycle Summary-Final2'!D115</f>
        <v>0</v>
      </c>
      <c r="E115" s="65">
        <f>'5th Cycle Summary-Final'!E115-'5th Cycle Summary-Final2'!E115</f>
        <v>0</v>
      </c>
      <c r="F115" s="65">
        <f>'5th Cycle Summary-Final'!F115-'5th Cycle Summary-Final2'!F115</f>
        <v>0</v>
      </c>
      <c r="G115" s="65">
        <f>'5th Cycle Summary-Final'!G115-'5th Cycle Summary-Final2'!G115</f>
        <v>0</v>
      </c>
      <c r="H115" s="65">
        <f>'5th Cycle Summary-Final'!H115-'5th Cycle Summary-Final2'!H115</f>
        <v>0</v>
      </c>
      <c r="I115" s="65">
        <f>'5th Cycle Summary-Final'!I115-'5th Cycle Summary-Final2'!I115</f>
        <v>0</v>
      </c>
      <c r="J115" s="65">
        <f>'5th Cycle Summary-Final'!J115-'5th Cycle Summary-Final2'!J115</f>
        <v>0</v>
      </c>
      <c r="K115" s="65">
        <f>'5th Cycle Summary-Final'!K115-'5th Cycle Summary-Final2'!K115</f>
        <v>0</v>
      </c>
      <c r="L115" s="65">
        <f>'5th Cycle Summary-Final'!L115-'5th Cycle Summary-Final2'!L115</f>
        <v>0</v>
      </c>
      <c r="M115" s="65">
        <f>'5th Cycle Summary-Final'!M115-'5th Cycle Summary-Final2'!M115</f>
        <v>0</v>
      </c>
      <c r="N115" s="65">
        <f>'5th Cycle Summary-Final'!N115-'5th Cycle Summary-Final2'!N115</f>
        <v>0</v>
      </c>
      <c r="O115" s="65">
        <f>'5th Cycle Summary-Final'!O115-'5th Cycle Summary-Final2'!O115</f>
        <v>0</v>
      </c>
      <c r="P115" s="65">
        <f>'5th Cycle Summary-Final'!P115-'5th Cycle Summary-Final2'!P115</f>
        <v>0</v>
      </c>
      <c r="Q115" s="65">
        <f>'5th Cycle Summary-Final'!Q115-'5th Cycle Summary-Final2'!Q115</f>
        <v>0</v>
      </c>
      <c r="R115" s="65">
        <f>'5th Cycle Summary-Final'!R115-'5th Cycle Summary-Final2'!R115</f>
        <v>0</v>
      </c>
      <c r="S115" s="65">
        <f>'5th Cycle Summary-Final'!S115-'5th Cycle Summary-Final2'!S115</f>
        <v>0</v>
      </c>
      <c r="T115" s="65">
        <f>'5th Cycle Summary-Final'!T115-'5th Cycle Summary-Final2'!T115</f>
        <v>0</v>
      </c>
      <c r="U115" s="65">
        <f>'5th Cycle Summary-Final'!U115-'5th Cycle Summary-Final2'!U115</f>
        <v>0</v>
      </c>
      <c r="V115" s="65">
        <f>'5th Cycle Summary-Final'!V115-'5th Cycle Summary-Final2'!V115</f>
        <v>0</v>
      </c>
      <c r="W115" s="65">
        <f>'5th Cycle Summary-Final'!W115-'5th Cycle Summary-Final2'!W115</f>
        <v>0</v>
      </c>
      <c r="X115" s="65">
        <f>'5th Cycle Summary-Final'!X115-'5th Cycle Summary-Final2'!X115</f>
        <v>0</v>
      </c>
      <c r="Y115" s="65">
        <f>'5th Cycle Summary-Final'!Y115-'5th Cycle Summary-Final2'!Y115</f>
        <v>0</v>
      </c>
      <c r="Z115" s="65">
        <f>'5th Cycle Summary-Final'!Z115-'5th Cycle Summary-Final2'!Z115</f>
        <v>0</v>
      </c>
    </row>
    <row r="116" spans="1:26" x14ac:dyDescent="0.2">
      <c r="A116" s="2" t="s">
        <v>5</v>
      </c>
      <c r="B116" s="2" t="s">
        <v>3</v>
      </c>
      <c r="C116" s="10" t="s">
        <v>181</v>
      </c>
      <c r="D116" s="65">
        <f>'5th Cycle Summary-Final'!D116-'5th Cycle Summary-Final2'!D116</f>
        <v>0</v>
      </c>
      <c r="E116" s="65">
        <f>'5th Cycle Summary-Final'!E116-'5th Cycle Summary-Final2'!E116</f>
        <v>0</v>
      </c>
      <c r="F116" s="65">
        <f>'5th Cycle Summary-Final'!F116-'5th Cycle Summary-Final2'!F116</f>
        <v>0</v>
      </c>
      <c r="G116" s="65">
        <f>'5th Cycle Summary-Final'!G116-'5th Cycle Summary-Final2'!G116</f>
        <v>0</v>
      </c>
      <c r="H116" s="65">
        <f>'5th Cycle Summary-Final'!H116-'5th Cycle Summary-Final2'!H116</f>
        <v>0</v>
      </c>
      <c r="I116" s="65">
        <f>'5th Cycle Summary-Final'!I116-'5th Cycle Summary-Final2'!I116</f>
        <v>0</v>
      </c>
      <c r="J116" s="65">
        <f>'5th Cycle Summary-Final'!J116-'5th Cycle Summary-Final2'!J116</f>
        <v>0</v>
      </c>
      <c r="K116" s="65">
        <f>'5th Cycle Summary-Final'!K116-'5th Cycle Summary-Final2'!K116</f>
        <v>0</v>
      </c>
      <c r="L116" s="65">
        <f>'5th Cycle Summary-Final'!L116-'5th Cycle Summary-Final2'!L116</f>
        <v>0</v>
      </c>
      <c r="M116" s="65">
        <f>'5th Cycle Summary-Final'!M116-'5th Cycle Summary-Final2'!M116</f>
        <v>0</v>
      </c>
      <c r="N116" s="65">
        <f>'5th Cycle Summary-Final'!N116-'5th Cycle Summary-Final2'!N116</f>
        <v>0</v>
      </c>
      <c r="O116" s="65">
        <f>'5th Cycle Summary-Final'!O116-'5th Cycle Summary-Final2'!O116</f>
        <v>0</v>
      </c>
      <c r="P116" s="65">
        <f>'5th Cycle Summary-Final'!P116-'5th Cycle Summary-Final2'!P116</f>
        <v>0</v>
      </c>
      <c r="Q116" s="65">
        <f>'5th Cycle Summary-Final'!Q116-'5th Cycle Summary-Final2'!Q116</f>
        <v>0</v>
      </c>
      <c r="R116" s="65">
        <f>'5th Cycle Summary-Final'!R116-'5th Cycle Summary-Final2'!R116</f>
        <v>0</v>
      </c>
      <c r="S116" s="65">
        <f>'5th Cycle Summary-Final'!S116-'5th Cycle Summary-Final2'!S116</f>
        <v>0</v>
      </c>
      <c r="T116" s="65">
        <f>'5th Cycle Summary-Final'!T116-'5th Cycle Summary-Final2'!T116</f>
        <v>0</v>
      </c>
      <c r="U116" s="65">
        <f>'5th Cycle Summary-Final'!U116-'5th Cycle Summary-Final2'!U116</f>
        <v>0</v>
      </c>
      <c r="V116" s="65">
        <f>'5th Cycle Summary-Final'!V116-'5th Cycle Summary-Final2'!V116</f>
        <v>0</v>
      </c>
      <c r="W116" s="65">
        <f>'5th Cycle Summary-Final'!W116-'5th Cycle Summary-Final2'!W116</f>
        <v>0</v>
      </c>
      <c r="X116" s="65">
        <f>'5th Cycle Summary-Final'!X116-'5th Cycle Summary-Final2'!X116</f>
        <v>0</v>
      </c>
      <c r="Y116" s="65">
        <f>'5th Cycle Summary-Final'!Y116-'5th Cycle Summary-Final2'!Y116</f>
        <v>0</v>
      </c>
      <c r="Z116" s="65">
        <f>'5th Cycle Summary-Final'!Z116-'5th Cycle Summary-Final2'!Z116</f>
        <v>0</v>
      </c>
    </row>
    <row r="117" spans="1:26" x14ac:dyDescent="0.2">
      <c r="A117" s="2" t="s">
        <v>5</v>
      </c>
      <c r="B117" s="2" t="s">
        <v>3</v>
      </c>
      <c r="C117" s="10" t="s">
        <v>5</v>
      </c>
      <c r="D117" s="65">
        <f>'5th Cycle Summary-Final'!D117-'5th Cycle Summary-Final2'!D117</f>
        <v>0</v>
      </c>
      <c r="E117" s="65">
        <f>'5th Cycle Summary-Final'!E117-'5th Cycle Summary-Final2'!E117</f>
        <v>0</v>
      </c>
      <c r="F117" s="65">
        <f>'5th Cycle Summary-Final'!F117-'5th Cycle Summary-Final2'!F117</f>
        <v>0</v>
      </c>
      <c r="G117" s="65">
        <f>'5th Cycle Summary-Final'!G117-'5th Cycle Summary-Final2'!G117</f>
        <v>0</v>
      </c>
      <c r="H117" s="65">
        <f>'5th Cycle Summary-Final'!H117-'5th Cycle Summary-Final2'!H117</f>
        <v>0</v>
      </c>
      <c r="I117" s="65">
        <f>'5th Cycle Summary-Final'!I117-'5th Cycle Summary-Final2'!I117</f>
        <v>0</v>
      </c>
      <c r="J117" s="65">
        <f>'5th Cycle Summary-Final'!J117-'5th Cycle Summary-Final2'!J117</f>
        <v>0</v>
      </c>
      <c r="K117" s="65">
        <f>'5th Cycle Summary-Final'!K117-'5th Cycle Summary-Final2'!K117</f>
        <v>0</v>
      </c>
      <c r="L117" s="65">
        <f>'5th Cycle Summary-Final'!L117-'5th Cycle Summary-Final2'!L117</f>
        <v>0</v>
      </c>
      <c r="M117" s="65">
        <f>'5th Cycle Summary-Final'!M117-'5th Cycle Summary-Final2'!M117</f>
        <v>0</v>
      </c>
      <c r="N117" s="65">
        <f>'5th Cycle Summary-Final'!N117-'5th Cycle Summary-Final2'!N117</f>
        <v>0</v>
      </c>
      <c r="O117" s="65">
        <f>'5th Cycle Summary-Final'!O117-'5th Cycle Summary-Final2'!O117</f>
        <v>0</v>
      </c>
      <c r="P117" s="65">
        <f>'5th Cycle Summary-Final'!P117-'5th Cycle Summary-Final2'!P117</f>
        <v>0</v>
      </c>
      <c r="Q117" s="65">
        <f>'5th Cycle Summary-Final'!Q117-'5th Cycle Summary-Final2'!Q117</f>
        <v>0</v>
      </c>
      <c r="R117" s="65">
        <f>'5th Cycle Summary-Final'!R117-'5th Cycle Summary-Final2'!R117</f>
        <v>0</v>
      </c>
      <c r="S117" s="65">
        <f>'5th Cycle Summary-Final'!S117-'5th Cycle Summary-Final2'!S117</f>
        <v>0</v>
      </c>
      <c r="T117" s="65">
        <f>'5th Cycle Summary-Final'!T117-'5th Cycle Summary-Final2'!T117</f>
        <v>0</v>
      </c>
      <c r="U117" s="65">
        <f>'5th Cycle Summary-Final'!U117-'5th Cycle Summary-Final2'!U117</f>
        <v>0</v>
      </c>
      <c r="V117" s="65">
        <f>'5th Cycle Summary-Final'!V117-'5th Cycle Summary-Final2'!V117</f>
        <v>0</v>
      </c>
      <c r="W117" s="65">
        <f>'5th Cycle Summary-Final'!W117-'5th Cycle Summary-Final2'!W117</f>
        <v>0</v>
      </c>
      <c r="X117" s="65">
        <f>'5th Cycle Summary-Final'!X117-'5th Cycle Summary-Final2'!X117</f>
        <v>0</v>
      </c>
      <c r="Y117" s="65">
        <f>'5th Cycle Summary-Final'!Y117-'5th Cycle Summary-Final2'!Y117</f>
        <v>0</v>
      </c>
      <c r="Z117" s="65">
        <f>'5th Cycle Summary-Final'!Z117-'5th Cycle Summary-Final2'!Z117</f>
        <v>0</v>
      </c>
    </row>
    <row r="118" spans="1:26" x14ac:dyDescent="0.2">
      <c r="A118" s="2" t="s">
        <v>5</v>
      </c>
      <c r="B118" s="2" t="s">
        <v>3</v>
      </c>
      <c r="C118" s="10" t="s">
        <v>182</v>
      </c>
      <c r="D118" s="65">
        <f>'5th Cycle Summary-Final'!D118-'5th Cycle Summary-Final2'!D118</f>
        <v>0</v>
      </c>
      <c r="E118" s="65">
        <f>'5th Cycle Summary-Final'!E118-'5th Cycle Summary-Final2'!E118</f>
        <v>0</v>
      </c>
      <c r="F118" s="65">
        <f>'5th Cycle Summary-Final'!F118-'5th Cycle Summary-Final2'!F118</f>
        <v>0</v>
      </c>
      <c r="G118" s="65">
        <f>'5th Cycle Summary-Final'!G118-'5th Cycle Summary-Final2'!G118</f>
        <v>0</v>
      </c>
      <c r="H118" s="65">
        <f>'5th Cycle Summary-Final'!H118-'5th Cycle Summary-Final2'!H118</f>
        <v>0</v>
      </c>
      <c r="I118" s="65">
        <f>'5th Cycle Summary-Final'!I118-'5th Cycle Summary-Final2'!I118</f>
        <v>0</v>
      </c>
      <c r="J118" s="65">
        <f>'5th Cycle Summary-Final'!J118-'5th Cycle Summary-Final2'!J118</f>
        <v>0</v>
      </c>
      <c r="K118" s="65">
        <f>'5th Cycle Summary-Final'!K118-'5th Cycle Summary-Final2'!K118</f>
        <v>0</v>
      </c>
      <c r="L118" s="65">
        <f>'5th Cycle Summary-Final'!L118-'5th Cycle Summary-Final2'!L118</f>
        <v>0</v>
      </c>
      <c r="M118" s="65">
        <f>'5th Cycle Summary-Final'!M118-'5th Cycle Summary-Final2'!M118</f>
        <v>0</v>
      </c>
      <c r="N118" s="65">
        <f>'5th Cycle Summary-Final'!N118-'5th Cycle Summary-Final2'!N118</f>
        <v>0</v>
      </c>
      <c r="O118" s="65">
        <f>'5th Cycle Summary-Final'!O118-'5th Cycle Summary-Final2'!O118</f>
        <v>0</v>
      </c>
      <c r="P118" s="65">
        <f>'5th Cycle Summary-Final'!P118-'5th Cycle Summary-Final2'!P118</f>
        <v>0</v>
      </c>
      <c r="Q118" s="65">
        <f>'5th Cycle Summary-Final'!Q118-'5th Cycle Summary-Final2'!Q118</f>
        <v>0</v>
      </c>
      <c r="R118" s="65">
        <f>'5th Cycle Summary-Final'!R118-'5th Cycle Summary-Final2'!R118</f>
        <v>0</v>
      </c>
      <c r="S118" s="65">
        <f>'5th Cycle Summary-Final'!S118-'5th Cycle Summary-Final2'!S118</f>
        <v>0</v>
      </c>
      <c r="T118" s="65">
        <f>'5th Cycle Summary-Final'!T118-'5th Cycle Summary-Final2'!T118</f>
        <v>0</v>
      </c>
      <c r="U118" s="65">
        <f>'5th Cycle Summary-Final'!U118-'5th Cycle Summary-Final2'!U118</f>
        <v>0</v>
      </c>
      <c r="V118" s="65">
        <f>'5th Cycle Summary-Final'!V118-'5th Cycle Summary-Final2'!V118</f>
        <v>0</v>
      </c>
      <c r="W118" s="65">
        <f>'5th Cycle Summary-Final'!W118-'5th Cycle Summary-Final2'!W118</f>
        <v>0</v>
      </c>
      <c r="X118" s="65">
        <f>'5th Cycle Summary-Final'!X118-'5th Cycle Summary-Final2'!X118</f>
        <v>0</v>
      </c>
      <c r="Y118" s="65">
        <f>'5th Cycle Summary-Final'!Y118-'5th Cycle Summary-Final2'!Y118</f>
        <v>0</v>
      </c>
      <c r="Z118" s="65">
        <f>'5th Cycle Summary-Final'!Z118-'5th Cycle Summary-Final2'!Z118</f>
        <v>0</v>
      </c>
    </row>
    <row r="119" spans="1:26" x14ac:dyDescent="0.2">
      <c r="A119" s="2" t="s">
        <v>5</v>
      </c>
      <c r="B119" s="2" t="s">
        <v>3</v>
      </c>
      <c r="C119" s="10" t="s">
        <v>185</v>
      </c>
      <c r="D119" s="65">
        <f>'5th Cycle Summary-Final'!D119-'5th Cycle Summary-Final2'!D119</f>
        <v>0</v>
      </c>
      <c r="E119" s="65">
        <f>'5th Cycle Summary-Final'!E119-'5th Cycle Summary-Final2'!E119</f>
        <v>0</v>
      </c>
      <c r="F119" s="65">
        <f>'5th Cycle Summary-Final'!F119-'5th Cycle Summary-Final2'!F119</f>
        <v>0</v>
      </c>
      <c r="G119" s="65">
        <f>'5th Cycle Summary-Final'!G119-'5th Cycle Summary-Final2'!G119</f>
        <v>0</v>
      </c>
      <c r="H119" s="65">
        <f>'5th Cycle Summary-Final'!H119-'5th Cycle Summary-Final2'!H119</f>
        <v>0</v>
      </c>
      <c r="I119" s="65">
        <f>'5th Cycle Summary-Final'!I119-'5th Cycle Summary-Final2'!I119</f>
        <v>0</v>
      </c>
      <c r="J119" s="65">
        <f>'5th Cycle Summary-Final'!J119-'5th Cycle Summary-Final2'!J119</f>
        <v>0</v>
      </c>
      <c r="K119" s="65">
        <f>'5th Cycle Summary-Final'!K119-'5th Cycle Summary-Final2'!K119</f>
        <v>0</v>
      </c>
      <c r="L119" s="65">
        <f>'5th Cycle Summary-Final'!L119-'5th Cycle Summary-Final2'!L119</f>
        <v>0</v>
      </c>
      <c r="M119" s="65">
        <f>'5th Cycle Summary-Final'!M119-'5th Cycle Summary-Final2'!M119</f>
        <v>0</v>
      </c>
      <c r="N119" s="65">
        <f>'5th Cycle Summary-Final'!N119-'5th Cycle Summary-Final2'!N119</f>
        <v>0</v>
      </c>
      <c r="O119" s="65">
        <f>'5th Cycle Summary-Final'!O119-'5th Cycle Summary-Final2'!O119</f>
        <v>0</v>
      </c>
      <c r="P119" s="65">
        <f>'5th Cycle Summary-Final'!P119-'5th Cycle Summary-Final2'!P119</f>
        <v>0</v>
      </c>
      <c r="Q119" s="65">
        <f>'5th Cycle Summary-Final'!Q119-'5th Cycle Summary-Final2'!Q119</f>
        <v>0</v>
      </c>
      <c r="R119" s="65">
        <f>'5th Cycle Summary-Final'!R119-'5th Cycle Summary-Final2'!R119</f>
        <v>0</v>
      </c>
      <c r="S119" s="65" t="e">
        <f>'5th Cycle Summary-Final'!S119-'5th Cycle Summary-Final2'!S119</f>
        <v>#DIV/0!</v>
      </c>
      <c r="T119" s="65">
        <f>'5th Cycle Summary-Final'!T119-'5th Cycle Summary-Final2'!T119</f>
        <v>0</v>
      </c>
      <c r="U119" s="65">
        <f>'5th Cycle Summary-Final'!U119-'5th Cycle Summary-Final2'!U119</f>
        <v>0</v>
      </c>
      <c r="V119" s="65">
        <f>'5th Cycle Summary-Final'!V119-'5th Cycle Summary-Final2'!V119</f>
        <v>0</v>
      </c>
      <c r="W119" s="65" t="e">
        <f>'5th Cycle Summary-Final'!W119-'5th Cycle Summary-Final2'!W119</f>
        <v>#DIV/0!</v>
      </c>
      <c r="X119" s="65">
        <f>'5th Cycle Summary-Final'!X119-'5th Cycle Summary-Final2'!X119</f>
        <v>0</v>
      </c>
      <c r="Y119" s="65">
        <f>'5th Cycle Summary-Final'!Y119-'5th Cycle Summary-Final2'!Y119</f>
        <v>0</v>
      </c>
      <c r="Z119" s="65">
        <f>'5th Cycle Summary-Final'!Z119-'5th Cycle Summary-Final2'!Z119</f>
        <v>0</v>
      </c>
    </row>
    <row r="120" spans="1:26" x14ac:dyDescent="0.2">
      <c r="A120" s="2" t="s">
        <v>5</v>
      </c>
      <c r="B120" s="2" t="s">
        <v>3</v>
      </c>
      <c r="C120" s="10" t="s">
        <v>198</v>
      </c>
      <c r="D120" s="65">
        <f>'5th Cycle Summary-Final'!D120-'5th Cycle Summary-Final2'!D120</f>
        <v>0</v>
      </c>
      <c r="E120" s="65">
        <f>'5th Cycle Summary-Final'!E120-'5th Cycle Summary-Final2'!E120</f>
        <v>0</v>
      </c>
      <c r="F120" s="65">
        <f>'5th Cycle Summary-Final'!F120-'5th Cycle Summary-Final2'!F120</f>
        <v>0</v>
      </c>
      <c r="G120" s="65">
        <f>'5th Cycle Summary-Final'!G120-'5th Cycle Summary-Final2'!G120</f>
        <v>0</v>
      </c>
      <c r="H120" s="65">
        <f>'5th Cycle Summary-Final'!H120-'5th Cycle Summary-Final2'!H120</f>
        <v>0</v>
      </c>
      <c r="I120" s="65">
        <f>'5th Cycle Summary-Final'!I120-'5th Cycle Summary-Final2'!I120</f>
        <v>0</v>
      </c>
      <c r="J120" s="65">
        <f>'5th Cycle Summary-Final'!J120-'5th Cycle Summary-Final2'!J120</f>
        <v>0</v>
      </c>
      <c r="K120" s="65">
        <f>'5th Cycle Summary-Final'!K120-'5th Cycle Summary-Final2'!K120</f>
        <v>0</v>
      </c>
      <c r="L120" s="65">
        <f>'5th Cycle Summary-Final'!L120-'5th Cycle Summary-Final2'!L120</f>
        <v>0</v>
      </c>
      <c r="M120" s="65">
        <f>'5th Cycle Summary-Final'!M120-'5th Cycle Summary-Final2'!M120</f>
        <v>0</v>
      </c>
      <c r="N120" s="65">
        <f>'5th Cycle Summary-Final'!N120-'5th Cycle Summary-Final2'!N120</f>
        <v>0</v>
      </c>
      <c r="O120" s="65">
        <f>'5th Cycle Summary-Final'!O120-'5th Cycle Summary-Final2'!O120</f>
        <v>0</v>
      </c>
      <c r="P120" s="65">
        <f>'5th Cycle Summary-Final'!P120-'5th Cycle Summary-Final2'!P120</f>
        <v>0</v>
      </c>
      <c r="Q120" s="65">
        <f>'5th Cycle Summary-Final'!Q120-'5th Cycle Summary-Final2'!Q120</f>
        <v>0</v>
      </c>
      <c r="R120" s="65">
        <f>'5th Cycle Summary-Final'!R120-'5th Cycle Summary-Final2'!R120</f>
        <v>0</v>
      </c>
      <c r="S120" s="65">
        <f>'5th Cycle Summary-Final'!S120-'5th Cycle Summary-Final2'!S120</f>
        <v>0</v>
      </c>
      <c r="T120" s="65">
        <f>'5th Cycle Summary-Final'!T120-'5th Cycle Summary-Final2'!T120</f>
        <v>0</v>
      </c>
      <c r="U120" s="65">
        <f>'5th Cycle Summary-Final'!U120-'5th Cycle Summary-Final2'!U120</f>
        <v>0</v>
      </c>
      <c r="V120" s="65">
        <f>'5th Cycle Summary-Final'!V120-'5th Cycle Summary-Final2'!V120</f>
        <v>0</v>
      </c>
      <c r="W120" s="65">
        <f>'5th Cycle Summary-Final'!W120-'5th Cycle Summary-Final2'!W120</f>
        <v>0</v>
      </c>
      <c r="X120" s="65">
        <f>'5th Cycle Summary-Final'!X120-'5th Cycle Summary-Final2'!X120</f>
        <v>0</v>
      </c>
      <c r="Y120" s="65">
        <f>'5th Cycle Summary-Final'!Y120-'5th Cycle Summary-Final2'!Y120</f>
        <v>0</v>
      </c>
      <c r="Z120" s="65">
        <f>'5th Cycle Summary-Final'!Z120-'5th Cycle Summary-Final2'!Z120</f>
        <v>0</v>
      </c>
    </row>
    <row r="121" spans="1:26" x14ac:dyDescent="0.2">
      <c r="A121" s="2" t="s">
        <v>5</v>
      </c>
      <c r="B121" s="2" t="s">
        <v>3</v>
      </c>
      <c r="C121" s="10" t="s">
        <v>1066</v>
      </c>
      <c r="D121" s="65">
        <f>'5th Cycle Summary-Final'!D121-'5th Cycle Summary-Final2'!D121</f>
        <v>0</v>
      </c>
      <c r="E121" s="65">
        <f>'5th Cycle Summary-Final'!E121-'5th Cycle Summary-Final2'!E121</f>
        <v>0</v>
      </c>
      <c r="F121" s="65">
        <f>'5th Cycle Summary-Final'!F121-'5th Cycle Summary-Final2'!F121</f>
        <v>0</v>
      </c>
      <c r="G121" s="65">
        <f>'5th Cycle Summary-Final'!G121-'5th Cycle Summary-Final2'!G121</f>
        <v>0</v>
      </c>
      <c r="H121" s="65">
        <f>'5th Cycle Summary-Final'!H121-'5th Cycle Summary-Final2'!H121</f>
        <v>0</v>
      </c>
      <c r="I121" s="65">
        <f>'5th Cycle Summary-Final'!I121-'5th Cycle Summary-Final2'!I121</f>
        <v>0</v>
      </c>
      <c r="J121" s="65">
        <f>'5th Cycle Summary-Final'!J121-'5th Cycle Summary-Final2'!J121</f>
        <v>0</v>
      </c>
      <c r="K121" s="65">
        <f>'5th Cycle Summary-Final'!K121-'5th Cycle Summary-Final2'!K121</f>
        <v>0</v>
      </c>
      <c r="L121" s="65">
        <f>'5th Cycle Summary-Final'!L121-'5th Cycle Summary-Final2'!L121</f>
        <v>0</v>
      </c>
      <c r="M121" s="65">
        <f>'5th Cycle Summary-Final'!M121-'5th Cycle Summary-Final2'!M121</f>
        <v>0</v>
      </c>
      <c r="N121" s="65">
        <f>'5th Cycle Summary-Final'!N121-'5th Cycle Summary-Final2'!N121</f>
        <v>0</v>
      </c>
      <c r="O121" s="65">
        <f>'5th Cycle Summary-Final'!O121-'5th Cycle Summary-Final2'!O121</f>
        <v>0</v>
      </c>
      <c r="P121" s="65">
        <f>'5th Cycle Summary-Final'!P121-'5th Cycle Summary-Final2'!P121</f>
        <v>0</v>
      </c>
      <c r="Q121" s="65">
        <f>'5th Cycle Summary-Final'!Q121-'5th Cycle Summary-Final2'!Q121</f>
        <v>0</v>
      </c>
      <c r="R121" s="65">
        <f>'5th Cycle Summary-Final'!R121-'5th Cycle Summary-Final2'!R121</f>
        <v>0</v>
      </c>
      <c r="S121" s="65">
        <f>'5th Cycle Summary-Final'!S121-'5th Cycle Summary-Final2'!S121</f>
        <v>0</v>
      </c>
      <c r="T121" s="65">
        <f>'5th Cycle Summary-Final'!T121-'5th Cycle Summary-Final2'!T121</f>
        <v>0</v>
      </c>
      <c r="U121" s="65">
        <f>'5th Cycle Summary-Final'!U121-'5th Cycle Summary-Final2'!U121</f>
        <v>0</v>
      </c>
      <c r="V121" s="65">
        <f>'5th Cycle Summary-Final'!V121-'5th Cycle Summary-Final2'!V121</f>
        <v>0</v>
      </c>
      <c r="W121" s="65">
        <f>'5th Cycle Summary-Final'!W121-'5th Cycle Summary-Final2'!W121</f>
        <v>0</v>
      </c>
      <c r="X121" s="65">
        <f>'5th Cycle Summary-Final'!X121-'5th Cycle Summary-Final2'!X121</f>
        <v>0</v>
      </c>
      <c r="Y121" s="65">
        <f>'5th Cycle Summary-Final'!Y121-'5th Cycle Summary-Final2'!Y121</f>
        <v>0</v>
      </c>
      <c r="Z121" s="65">
        <f>'5th Cycle Summary-Final'!Z121-'5th Cycle Summary-Final2'!Z121</f>
        <v>0</v>
      </c>
    </row>
    <row r="122" spans="1:26" x14ac:dyDescent="0.2">
      <c r="A122" s="2" t="s">
        <v>5</v>
      </c>
      <c r="B122" s="2" t="s">
        <v>3</v>
      </c>
      <c r="C122" s="10" t="s">
        <v>211</v>
      </c>
      <c r="D122" s="65">
        <f>'5th Cycle Summary-Final'!D122-'5th Cycle Summary-Final2'!D122</f>
        <v>0</v>
      </c>
      <c r="E122" s="65">
        <f>'5th Cycle Summary-Final'!E122-'5th Cycle Summary-Final2'!E122</f>
        <v>0</v>
      </c>
      <c r="F122" s="65">
        <f>'5th Cycle Summary-Final'!F122-'5th Cycle Summary-Final2'!F122</f>
        <v>0</v>
      </c>
      <c r="G122" s="65">
        <f>'5th Cycle Summary-Final'!G122-'5th Cycle Summary-Final2'!G122</f>
        <v>0</v>
      </c>
      <c r="H122" s="65">
        <f>'5th Cycle Summary-Final'!H122-'5th Cycle Summary-Final2'!H122</f>
        <v>0</v>
      </c>
      <c r="I122" s="65">
        <f>'5th Cycle Summary-Final'!I122-'5th Cycle Summary-Final2'!I122</f>
        <v>0</v>
      </c>
      <c r="J122" s="65">
        <f>'5th Cycle Summary-Final'!J122-'5th Cycle Summary-Final2'!J122</f>
        <v>0</v>
      </c>
      <c r="K122" s="65">
        <f>'5th Cycle Summary-Final'!K122-'5th Cycle Summary-Final2'!K122</f>
        <v>0</v>
      </c>
      <c r="L122" s="65">
        <f>'5th Cycle Summary-Final'!L122-'5th Cycle Summary-Final2'!L122</f>
        <v>0</v>
      </c>
      <c r="M122" s="65">
        <f>'5th Cycle Summary-Final'!M122-'5th Cycle Summary-Final2'!M122</f>
        <v>0</v>
      </c>
      <c r="N122" s="65">
        <f>'5th Cycle Summary-Final'!N122-'5th Cycle Summary-Final2'!N122</f>
        <v>0</v>
      </c>
      <c r="O122" s="65">
        <f>'5th Cycle Summary-Final'!O122-'5th Cycle Summary-Final2'!O122</f>
        <v>0</v>
      </c>
      <c r="P122" s="65">
        <f>'5th Cycle Summary-Final'!P122-'5th Cycle Summary-Final2'!P122</f>
        <v>0</v>
      </c>
      <c r="Q122" s="65">
        <f>'5th Cycle Summary-Final'!Q122-'5th Cycle Summary-Final2'!Q122</f>
        <v>0</v>
      </c>
      <c r="R122" s="65">
        <f>'5th Cycle Summary-Final'!R122-'5th Cycle Summary-Final2'!R122</f>
        <v>0</v>
      </c>
      <c r="S122" s="65">
        <f>'5th Cycle Summary-Final'!S122-'5th Cycle Summary-Final2'!S122</f>
        <v>0</v>
      </c>
      <c r="T122" s="65">
        <f>'5th Cycle Summary-Final'!T122-'5th Cycle Summary-Final2'!T122</f>
        <v>0</v>
      </c>
      <c r="U122" s="65">
        <f>'5th Cycle Summary-Final'!U122-'5th Cycle Summary-Final2'!U122</f>
        <v>0</v>
      </c>
      <c r="V122" s="65">
        <f>'5th Cycle Summary-Final'!V122-'5th Cycle Summary-Final2'!V122</f>
        <v>0</v>
      </c>
      <c r="W122" s="65">
        <f>'5th Cycle Summary-Final'!W122-'5th Cycle Summary-Final2'!W122</f>
        <v>0</v>
      </c>
      <c r="X122" s="65">
        <f>'5th Cycle Summary-Final'!X122-'5th Cycle Summary-Final2'!X122</f>
        <v>0</v>
      </c>
      <c r="Y122" s="65">
        <f>'5th Cycle Summary-Final'!Y122-'5th Cycle Summary-Final2'!Y122</f>
        <v>0</v>
      </c>
      <c r="Z122" s="65">
        <f>'5th Cycle Summary-Final'!Z122-'5th Cycle Summary-Final2'!Z122</f>
        <v>0</v>
      </c>
    </row>
    <row r="123" spans="1:26" x14ac:dyDescent="0.2">
      <c r="A123" s="2" t="s">
        <v>5</v>
      </c>
      <c r="B123" s="2" t="s">
        <v>3</v>
      </c>
      <c r="C123" s="10" t="s">
        <v>226</v>
      </c>
      <c r="D123" s="65">
        <f>'5th Cycle Summary-Final'!D123-'5th Cycle Summary-Final2'!D123</f>
        <v>0</v>
      </c>
      <c r="E123" s="65">
        <f>'5th Cycle Summary-Final'!E123-'5th Cycle Summary-Final2'!E123</f>
        <v>0</v>
      </c>
      <c r="F123" s="65">
        <f>'5th Cycle Summary-Final'!F123-'5th Cycle Summary-Final2'!F123</f>
        <v>0</v>
      </c>
      <c r="G123" s="65">
        <f>'5th Cycle Summary-Final'!G123-'5th Cycle Summary-Final2'!G123</f>
        <v>0</v>
      </c>
      <c r="H123" s="65">
        <f>'5th Cycle Summary-Final'!H123-'5th Cycle Summary-Final2'!H123</f>
        <v>0</v>
      </c>
      <c r="I123" s="65">
        <f>'5th Cycle Summary-Final'!I123-'5th Cycle Summary-Final2'!I123</f>
        <v>0</v>
      </c>
      <c r="J123" s="65">
        <f>'5th Cycle Summary-Final'!J123-'5th Cycle Summary-Final2'!J123</f>
        <v>0</v>
      </c>
      <c r="K123" s="65">
        <f>'5th Cycle Summary-Final'!K123-'5th Cycle Summary-Final2'!K123</f>
        <v>0</v>
      </c>
      <c r="L123" s="65">
        <f>'5th Cycle Summary-Final'!L123-'5th Cycle Summary-Final2'!L123</f>
        <v>0</v>
      </c>
      <c r="M123" s="65">
        <f>'5th Cycle Summary-Final'!M123-'5th Cycle Summary-Final2'!M123</f>
        <v>0</v>
      </c>
      <c r="N123" s="65">
        <f>'5th Cycle Summary-Final'!N123-'5th Cycle Summary-Final2'!N123</f>
        <v>0</v>
      </c>
      <c r="O123" s="65">
        <f>'5th Cycle Summary-Final'!O123-'5th Cycle Summary-Final2'!O123</f>
        <v>0</v>
      </c>
      <c r="P123" s="65">
        <f>'5th Cycle Summary-Final'!P123-'5th Cycle Summary-Final2'!P123</f>
        <v>0</v>
      </c>
      <c r="Q123" s="65">
        <f>'5th Cycle Summary-Final'!Q123-'5th Cycle Summary-Final2'!Q123</f>
        <v>0</v>
      </c>
      <c r="R123" s="65">
        <f>'5th Cycle Summary-Final'!R123-'5th Cycle Summary-Final2'!R123</f>
        <v>0</v>
      </c>
      <c r="S123" s="65">
        <f>'5th Cycle Summary-Final'!S123-'5th Cycle Summary-Final2'!S123</f>
        <v>0</v>
      </c>
      <c r="T123" s="65">
        <f>'5th Cycle Summary-Final'!T123-'5th Cycle Summary-Final2'!T123</f>
        <v>0</v>
      </c>
      <c r="U123" s="65">
        <f>'5th Cycle Summary-Final'!U123-'5th Cycle Summary-Final2'!U123</f>
        <v>0</v>
      </c>
      <c r="V123" s="65">
        <f>'5th Cycle Summary-Final'!V123-'5th Cycle Summary-Final2'!V123</f>
        <v>0</v>
      </c>
      <c r="W123" s="65">
        <f>'5th Cycle Summary-Final'!W123-'5th Cycle Summary-Final2'!W123</f>
        <v>0</v>
      </c>
      <c r="X123" s="65">
        <f>'5th Cycle Summary-Final'!X123-'5th Cycle Summary-Final2'!X123</f>
        <v>0</v>
      </c>
      <c r="Y123" s="65">
        <f>'5th Cycle Summary-Final'!Y123-'5th Cycle Summary-Final2'!Y123</f>
        <v>0</v>
      </c>
      <c r="Z123" s="65">
        <f>'5th Cycle Summary-Final'!Z123-'5th Cycle Summary-Final2'!Z123</f>
        <v>0</v>
      </c>
    </row>
    <row r="124" spans="1:26" x14ac:dyDescent="0.2">
      <c r="A124" s="2" t="s">
        <v>5</v>
      </c>
      <c r="B124" s="2" t="s">
        <v>3</v>
      </c>
      <c r="C124" s="10" t="s">
        <v>229</v>
      </c>
      <c r="D124" s="65">
        <f>'5th Cycle Summary-Final'!D124-'5th Cycle Summary-Final2'!D124</f>
        <v>0</v>
      </c>
      <c r="E124" s="65">
        <f>'5th Cycle Summary-Final'!E124-'5th Cycle Summary-Final2'!E124</f>
        <v>0</v>
      </c>
      <c r="F124" s="65">
        <f>'5th Cycle Summary-Final'!F124-'5th Cycle Summary-Final2'!F124</f>
        <v>0</v>
      </c>
      <c r="G124" s="65">
        <f>'5th Cycle Summary-Final'!G124-'5th Cycle Summary-Final2'!G124</f>
        <v>0</v>
      </c>
      <c r="H124" s="65">
        <f>'5th Cycle Summary-Final'!H124-'5th Cycle Summary-Final2'!H124</f>
        <v>0</v>
      </c>
      <c r="I124" s="65">
        <f>'5th Cycle Summary-Final'!I124-'5th Cycle Summary-Final2'!I124</f>
        <v>0</v>
      </c>
      <c r="J124" s="65">
        <f>'5th Cycle Summary-Final'!J124-'5th Cycle Summary-Final2'!J124</f>
        <v>0</v>
      </c>
      <c r="K124" s="65">
        <f>'5th Cycle Summary-Final'!K124-'5th Cycle Summary-Final2'!K124</f>
        <v>0</v>
      </c>
      <c r="L124" s="65">
        <f>'5th Cycle Summary-Final'!L124-'5th Cycle Summary-Final2'!L124</f>
        <v>0</v>
      </c>
      <c r="M124" s="65">
        <f>'5th Cycle Summary-Final'!M124-'5th Cycle Summary-Final2'!M124</f>
        <v>0</v>
      </c>
      <c r="N124" s="65">
        <f>'5th Cycle Summary-Final'!N124-'5th Cycle Summary-Final2'!N124</f>
        <v>0</v>
      </c>
      <c r="O124" s="65">
        <f>'5th Cycle Summary-Final'!O124-'5th Cycle Summary-Final2'!O124</f>
        <v>0</v>
      </c>
      <c r="P124" s="65">
        <f>'5th Cycle Summary-Final'!P124-'5th Cycle Summary-Final2'!P124</f>
        <v>0</v>
      </c>
      <c r="Q124" s="65">
        <f>'5th Cycle Summary-Final'!Q124-'5th Cycle Summary-Final2'!Q124</f>
        <v>0</v>
      </c>
      <c r="R124" s="65">
        <f>'5th Cycle Summary-Final'!R124-'5th Cycle Summary-Final2'!R124</f>
        <v>0</v>
      </c>
      <c r="S124" s="65">
        <f>'5th Cycle Summary-Final'!S124-'5th Cycle Summary-Final2'!S124</f>
        <v>0</v>
      </c>
      <c r="T124" s="65">
        <f>'5th Cycle Summary-Final'!T124-'5th Cycle Summary-Final2'!T124</f>
        <v>0</v>
      </c>
      <c r="U124" s="65">
        <f>'5th Cycle Summary-Final'!U124-'5th Cycle Summary-Final2'!U124</f>
        <v>0</v>
      </c>
      <c r="V124" s="65">
        <f>'5th Cycle Summary-Final'!V124-'5th Cycle Summary-Final2'!V124</f>
        <v>0</v>
      </c>
      <c r="W124" s="65">
        <f>'5th Cycle Summary-Final'!W124-'5th Cycle Summary-Final2'!W124</f>
        <v>0</v>
      </c>
      <c r="X124" s="65">
        <f>'5th Cycle Summary-Final'!X124-'5th Cycle Summary-Final2'!X124</f>
        <v>0</v>
      </c>
      <c r="Y124" s="65">
        <f>'5th Cycle Summary-Final'!Y124-'5th Cycle Summary-Final2'!Y124</f>
        <v>0</v>
      </c>
      <c r="Z124" s="65">
        <f>'5th Cycle Summary-Final'!Z124-'5th Cycle Summary-Final2'!Z124</f>
        <v>0</v>
      </c>
    </row>
    <row r="125" spans="1:26" x14ac:dyDescent="0.2">
      <c r="A125" s="2" t="s">
        <v>5</v>
      </c>
      <c r="B125" s="2" t="s">
        <v>3</v>
      </c>
      <c r="C125" s="10" t="s">
        <v>231</v>
      </c>
      <c r="D125" s="65">
        <f>'5th Cycle Summary-Final'!D125-'5th Cycle Summary-Final2'!D125</f>
        <v>0</v>
      </c>
      <c r="E125" s="65">
        <f>'5th Cycle Summary-Final'!E125-'5th Cycle Summary-Final2'!E125</f>
        <v>0</v>
      </c>
      <c r="F125" s="65">
        <f>'5th Cycle Summary-Final'!F125-'5th Cycle Summary-Final2'!F125</f>
        <v>0</v>
      </c>
      <c r="G125" s="65">
        <f>'5th Cycle Summary-Final'!G125-'5th Cycle Summary-Final2'!G125</f>
        <v>0</v>
      </c>
      <c r="H125" s="65">
        <f>'5th Cycle Summary-Final'!H125-'5th Cycle Summary-Final2'!H125</f>
        <v>0</v>
      </c>
      <c r="I125" s="65">
        <f>'5th Cycle Summary-Final'!I125-'5th Cycle Summary-Final2'!I125</f>
        <v>0</v>
      </c>
      <c r="J125" s="65">
        <f>'5th Cycle Summary-Final'!J125-'5th Cycle Summary-Final2'!J125</f>
        <v>0</v>
      </c>
      <c r="K125" s="65">
        <f>'5th Cycle Summary-Final'!K125-'5th Cycle Summary-Final2'!K125</f>
        <v>0</v>
      </c>
      <c r="L125" s="65">
        <f>'5th Cycle Summary-Final'!L125-'5th Cycle Summary-Final2'!L125</f>
        <v>0</v>
      </c>
      <c r="M125" s="65">
        <f>'5th Cycle Summary-Final'!M125-'5th Cycle Summary-Final2'!M125</f>
        <v>0</v>
      </c>
      <c r="N125" s="65">
        <f>'5th Cycle Summary-Final'!N125-'5th Cycle Summary-Final2'!N125</f>
        <v>0</v>
      </c>
      <c r="O125" s="65">
        <f>'5th Cycle Summary-Final'!O125-'5th Cycle Summary-Final2'!O125</f>
        <v>0</v>
      </c>
      <c r="P125" s="65">
        <f>'5th Cycle Summary-Final'!P125-'5th Cycle Summary-Final2'!P125</f>
        <v>0</v>
      </c>
      <c r="Q125" s="65">
        <f>'5th Cycle Summary-Final'!Q125-'5th Cycle Summary-Final2'!Q125</f>
        <v>0</v>
      </c>
      <c r="R125" s="65">
        <f>'5th Cycle Summary-Final'!R125-'5th Cycle Summary-Final2'!R125</f>
        <v>0</v>
      </c>
      <c r="S125" s="65">
        <f>'5th Cycle Summary-Final'!S125-'5th Cycle Summary-Final2'!S125</f>
        <v>0</v>
      </c>
      <c r="T125" s="65">
        <f>'5th Cycle Summary-Final'!T125-'5th Cycle Summary-Final2'!T125</f>
        <v>0</v>
      </c>
      <c r="U125" s="65">
        <f>'5th Cycle Summary-Final'!U125-'5th Cycle Summary-Final2'!U125</f>
        <v>0</v>
      </c>
      <c r="V125" s="65">
        <f>'5th Cycle Summary-Final'!V125-'5th Cycle Summary-Final2'!V125</f>
        <v>0</v>
      </c>
      <c r="W125" s="65">
        <f>'5th Cycle Summary-Final'!W125-'5th Cycle Summary-Final2'!W125</f>
        <v>0</v>
      </c>
      <c r="X125" s="65">
        <f>'5th Cycle Summary-Final'!X125-'5th Cycle Summary-Final2'!X125</f>
        <v>0</v>
      </c>
      <c r="Y125" s="65">
        <f>'5th Cycle Summary-Final'!Y125-'5th Cycle Summary-Final2'!Y125</f>
        <v>0</v>
      </c>
      <c r="Z125" s="65">
        <f>'5th Cycle Summary-Final'!Z125-'5th Cycle Summary-Final2'!Z125</f>
        <v>0</v>
      </c>
    </row>
    <row r="126" spans="1:26" x14ac:dyDescent="0.2">
      <c r="A126" s="2" t="s">
        <v>5</v>
      </c>
      <c r="B126" s="2" t="s">
        <v>3</v>
      </c>
      <c r="C126" s="10" t="s">
        <v>246</v>
      </c>
      <c r="D126" s="65">
        <f>'5th Cycle Summary-Final'!D126-'5th Cycle Summary-Final2'!D126</f>
        <v>0</v>
      </c>
      <c r="E126" s="65">
        <f>'5th Cycle Summary-Final'!E126-'5th Cycle Summary-Final2'!E126</f>
        <v>0</v>
      </c>
      <c r="F126" s="65">
        <f>'5th Cycle Summary-Final'!F126-'5th Cycle Summary-Final2'!F126</f>
        <v>0</v>
      </c>
      <c r="G126" s="65">
        <f>'5th Cycle Summary-Final'!G126-'5th Cycle Summary-Final2'!G126</f>
        <v>0</v>
      </c>
      <c r="H126" s="65">
        <f>'5th Cycle Summary-Final'!H126-'5th Cycle Summary-Final2'!H126</f>
        <v>0</v>
      </c>
      <c r="I126" s="65">
        <f>'5th Cycle Summary-Final'!I126-'5th Cycle Summary-Final2'!I126</f>
        <v>0</v>
      </c>
      <c r="J126" s="65">
        <f>'5th Cycle Summary-Final'!J126-'5th Cycle Summary-Final2'!J126</f>
        <v>0</v>
      </c>
      <c r="K126" s="65">
        <f>'5th Cycle Summary-Final'!K126-'5th Cycle Summary-Final2'!K126</f>
        <v>0</v>
      </c>
      <c r="L126" s="65">
        <f>'5th Cycle Summary-Final'!L126-'5th Cycle Summary-Final2'!L126</f>
        <v>0</v>
      </c>
      <c r="M126" s="65">
        <f>'5th Cycle Summary-Final'!M126-'5th Cycle Summary-Final2'!M126</f>
        <v>0</v>
      </c>
      <c r="N126" s="65">
        <f>'5th Cycle Summary-Final'!N126-'5th Cycle Summary-Final2'!N126</f>
        <v>0</v>
      </c>
      <c r="O126" s="65">
        <f>'5th Cycle Summary-Final'!O126-'5th Cycle Summary-Final2'!O126</f>
        <v>0</v>
      </c>
      <c r="P126" s="65">
        <f>'5th Cycle Summary-Final'!P126-'5th Cycle Summary-Final2'!P126</f>
        <v>0</v>
      </c>
      <c r="Q126" s="65">
        <f>'5th Cycle Summary-Final'!Q126-'5th Cycle Summary-Final2'!Q126</f>
        <v>0</v>
      </c>
      <c r="R126" s="65">
        <f>'5th Cycle Summary-Final'!R126-'5th Cycle Summary-Final2'!R126</f>
        <v>0</v>
      </c>
      <c r="S126" s="65">
        <f>'5th Cycle Summary-Final'!S126-'5th Cycle Summary-Final2'!S126</f>
        <v>0</v>
      </c>
      <c r="T126" s="65">
        <f>'5th Cycle Summary-Final'!T126-'5th Cycle Summary-Final2'!T126</f>
        <v>0</v>
      </c>
      <c r="U126" s="65">
        <f>'5th Cycle Summary-Final'!U126-'5th Cycle Summary-Final2'!U126</f>
        <v>0</v>
      </c>
      <c r="V126" s="65">
        <f>'5th Cycle Summary-Final'!V126-'5th Cycle Summary-Final2'!V126</f>
        <v>0</v>
      </c>
      <c r="W126" s="65">
        <f>'5th Cycle Summary-Final'!W126-'5th Cycle Summary-Final2'!W126</f>
        <v>0</v>
      </c>
      <c r="X126" s="65">
        <f>'5th Cycle Summary-Final'!X126-'5th Cycle Summary-Final2'!X126</f>
        <v>0</v>
      </c>
      <c r="Y126" s="65">
        <f>'5th Cycle Summary-Final'!Y126-'5th Cycle Summary-Final2'!Y126</f>
        <v>0</v>
      </c>
      <c r="Z126" s="65">
        <f>'5th Cycle Summary-Final'!Z126-'5th Cycle Summary-Final2'!Z126</f>
        <v>0</v>
      </c>
    </row>
    <row r="127" spans="1:26" x14ac:dyDescent="0.2">
      <c r="A127" s="2" t="s">
        <v>5</v>
      </c>
      <c r="B127" s="2" t="s">
        <v>3</v>
      </c>
      <c r="C127" s="10" t="s">
        <v>1075</v>
      </c>
      <c r="D127" s="65">
        <f>'5th Cycle Summary-Final'!D127-'5th Cycle Summary-Final2'!D127</f>
        <v>0</v>
      </c>
      <c r="E127" s="65">
        <f>'5th Cycle Summary-Final'!E127-'5th Cycle Summary-Final2'!E127</f>
        <v>0</v>
      </c>
      <c r="F127" s="65">
        <f>'5th Cycle Summary-Final'!F127-'5th Cycle Summary-Final2'!F127</f>
        <v>0</v>
      </c>
      <c r="G127" s="65">
        <f>'5th Cycle Summary-Final'!G127-'5th Cycle Summary-Final2'!G127</f>
        <v>0</v>
      </c>
      <c r="H127" s="65">
        <f>'5th Cycle Summary-Final'!H127-'5th Cycle Summary-Final2'!H127</f>
        <v>0</v>
      </c>
      <c r="I127" s="65">
        <f>'5th Cycle Summary-Final'!I127-'5th Cycle Summary-Final2'!I127</f>
        <v>0</v>
      </c>
      <c r="J127" s="65">
        <f>'5th Cycle Summary-Final'!J127-'5th Cycle Summary-Final2'!J127</f>
        <v>0</v>
      </c>
      <c r="K127" s="65">
        <f>'5th Cycle Summary-Final'!K127-'5th Cycle Summary-Final2'!K127</f>
        <v>0</v>
      </c>
      <c r="L127" s="65">
        <f>'5th Cycle Summary-Final'!L127-'5th Cycle Summary-Final2'!L127</f>
        <v>0</v>
      </c>
      <c r="M127" s="65">
        <f>'5th Cycle Summary-Final'!M127-'5th Cycle Summary-Final2'!M127</f>
        <v>0</v>
      </c>
      <c r="N127" s="65">
        <f>'5th Cycle Summary-Final'!N127-'5th Cycle Summary-Final2'!N127</f>
        <v>0</v>
      </c>
      <c r="O127" s="65">
        <f>'5th Cycle Summary-Final'!O127-'5th Cycle Summary-Final2'!O127</f>
        <v>0</v>
      </c>
      <c r="P127" s="65">
        <f>'5th Cycle Summary-Final'!P127-'5th Cycle Summary-Final2'!P127</f>
        <v>0</v>
      </c>
      <c r="Q127" s="65">
        <f>'5th Cycle Summary-Final'!Q127-'5th Cycle Summary-Final2'!Q127</f>
        <v>0</v>
      </c>
      <c r="R127" s="65">
        <f>'5th Cycle Summary-Final'!R127-'5th Cycle Summary-Final2'!R127</f>
        <v>0</v>
      </c>
      <c r="S127" s="65">
        <f>'5th Cycle Summary-Final'!S127-'5th Cycle Summary-Final2'!S127</f>
        <v>0</v>
      </c>
      <c r="T127" s="65">
        <f>'5th Cycle Summary-Final'!T127-'5th Cycle Summary-Final2'!T127</f>
        <v>0</v>
      </c>
      <c r="U127" s="65">
        <f>'5th Cycle Summary-Final'!U127-'5th Cycle Summary-Final2'!U127</f>
        <v>0</v>
      </c>
      <c r="V127" s="65">
        <f>'5th Cycle Summary-Final'!V127-'5th Cycle Summary-Final2'!V127</f>
        <v>0</v>
      </c>
      <c r="W127" s="65">
        <f>'5th Cycle Summary-Final'!W127-'5th Cycle Summary-Final2'!W127</f>
        <v>0</v>
      </c>
      <c r="X127" s="65">
        <f>'5th Cycle Summary-Final'!X127-'5th Cycle Summary-Final2'!X127</f>
        <v>0</v>
      </c>
      <c r="Y127" s="65">
        <f>'5th Cycle Summary-Final'!Y127-'5th Cycle Summary-Final2'!Y127</f>
        <v>0</v>
      </c>
      <c r="Z127" s="65">
        <f>'5th Cycle Summary-Final'!Z127-'5th Cycle Summary-Final2'!Z127</f>
        <v>0</v>
      </c>
    </row>
    <row r="128" spans="1:26" x14ac:dyDescent="0.2">
      <c r="A128" s="2" t="s">
        <v>5</v>
      </c>
      <c r="B128" s="2" t="s">
        <v>3</v>
      </c>
      <c r="C128" s="10" t="s">
        <v>256</v>
      </c>
      <c r="D128" s="65">
        <f>'5th Cycle Summary-Final'!D128-'5th Cycle Summary-Final2'!D128</f>
        <v>0</v>
      </c>
      <c r="E128" s="65">
        <f>'5th Cycle Summary-Final'!E128-'5th Cycle Summary-Final2'!E128</f>
        <v>0</v>
      </c>
      <c r="F128" s="65">
        <f>'5th Cycle Summary-Final'!F128-'5th Cycle Summary-Final2'!F128</f>
        <v>0</v>
      </c>
      <c r="G128" s="65">
        <f>'5th Cycle Summary-Final'!G128-'5th Cycle Summary-Final2'!G128</f>
        <v>0</v>
      </c>
      <c r="H128" s="65">
        <f>'5th Cycle Summary-Final'!H128-'5th Cycle Summary-Final2'!H128</f>
        <v>0</v>
      </c>
      <c r="I128" s="65">
        <f>'5th Cycle Summary-Final'!I128-'5th Cycle Summary-Final2'!I128</f>
        <v>0</v>
      </c>
      <c r="J128" s="65">
        <f>'5th Cycle Summary-Final'!J128-'5th Cycle Summary-Final2'!J128</f>
        <v>0</v>
      </c>
      <c r="K128" s="65">
        <f>'5th Cycle Summary-Final'!K128-'5th Cycle Summary-Final2'!K128</f>
        <v>0</v>
      </c>
      <c r="L128" s="65">
        <f>'5th Cycle Summary-Final'!L128-'5th Cycle Summary-Final2'!L128</f>
        <v>0</v>
      </c>
      <c r="M128" s="65">
        <f>'5th Cycle Summary-Final'!M128-'5th Cycle Summary-Final2'!M128</f>
        <v>0</v>
      </c>
      <c r="N128" s="65">
        <f>'5th Cycle Summary-Final'!N128-'5th Cycle Summary-Final2'!N128</f>
        <v>0</v>
      </c>
      <c r="O128" s="65">
        <f>'5th Cycle Summary-Final'!O128-'5th Cycle Summary-Final2'!O128</f>
        <v>0</v>
      </c>
      <c r="P128" s="65">
        <f>'5th Cycle Summary-Final'!P128-'5th Cycle Summary-Final2'!P128</f>
        <v>0</v>
      </c>
      <c r="Q128" s="65">
        <f>'5th Cycle Summary-Final'!Q128-'5th Cycle Summary-Final2'!Q128</f>
        <v>0</v>
      </c>
      <c r="R128" s="65">
        <f>'5th Cycle Summary-Final'!R128-'5th Cycle Summary-Final2'!R128</f>
        <v>0</v>
      </c>
      <c r="S128" s="65">
        <f>'5th Cycle Summary-Final'!S128-'5th Cycle Summary-Final2'!S128</f>
        <v>0</v>
      </c>
      <c r="T128" s="65">
        <f>'5th Cycle Summary-Final'!T128-'5th Cycle Summary-Final2'!T128</f>
        <v>0</v>
      </c>
      <c r="U128" s="65">
        <f>'5th Cycle Summary-Final'!U128-'5th Cycle Summary-Final2'!U128</f>
        <v>0</v>
      </c>
      <c r="V128" s="65">
        <f>'5th Cycle Summary-Final'!V128-'5th Cycle Summary-Final2'!V128</f>
        <v>0</v>
      </c>
      <c r="W128" s="65">
        <f>'5th Cycle Summary-Final'!W128-'5th Cycle Summary-Final2'!W128</f>
        <v>0</v>
      </c>
      <c r="X128" s="65">
        <f>'5th Cycle Summary-Final'!X128-'5th Cycle Summary-Final2'!X128</f>
        <v>0</v>
      </c>
      <c r="Y128" s="65">
        <f>'5th Cycle Summary-Final'!Y128-'5th Cycle Summary-Final2'!Y128</f>
        <v>0</v>
      </c>
      <c r="Z128" s="65">
        <f>'5th Cycle Summary-Final'!Z128-'5th Cycle Summary-Final2'!Z128</f>
        <v>0</v>
      </c>
    </row>
    <row r="129" spans="1:26" x14ac:dyDescent="0.2">
      <c r="A129" s="2" t="s">
        <v>5</v>
      </c>
      <c r="B129" s="2" t="s">
        <v>3</v>
      </c>
      <c r="C129" s="10" t="s">
        <v>266</v>
      </c>
      <c r="D129" s="65">
        <f>'5th Cycle Summary-Final'!D129-'5th Cycle Summary-Final2'!D129</f>
        <v>0</v>
      </c>
      <c r="E129" s="65">
        <f>'5th Cycle Summary-Final'!E129-'5th Cycle Summary-Final2'!E129</f>
        <v>0</v>
      </c>
      <c r="F129" s="65">
        <f>'5th Cycle Summary-Final'!F129-'5th Cycle Summary-Final2'!F129</f>
        <v>0</v>
      </c>
      <c r="G129" s="65">
        <f>'5th Cycle Summary-Final'!G129-'5th Cycle Summary-Final2'!G129</f>
        <v>0</v>
      </c>
      <c r="H129" s="65">
        <f>'5th Cycle Summary-Final'!H129-'5th Cycle Summary-Final2'!H129</f>
        <v>0</v>
      </c>
      <c r="I129" s="65">
        <f>'5th Cycle Summary-Final'!I129-'5th Cycle Summary-Final2'!I129</f>
        <v>0</v>
      </c>
      <c r="J129" s="65">
        <f>'5th Cycle Summary-Final'!J129-'5th Cycle Summary-Final2'!J129</f>
        <v>0</v>
      </c>
      <c r="K129" s="65">
        <f>'5th Cycle Summary-Final'!K129-'5th Cycle Summary-Final2'!K129</f>
        <v>0</v>
      </c>
      <c r="L129" s="65">
        <f>'5th Cycle Summary-Final'!L129-'5th Cycle Summary-Final2'!L129</f>
        <v>0</v>
      </c>
      <c r="M129" s="65">
        <f>'5th Cycle Summary-Final'!M129-'5th Cycle Summary-Final2'!M129</f>
        <v>0</v>
      </c>
      <c r="N129" s="65">
        <f>'5th Cycle Summary-Final'!N129-'5th Cycle Summary-Final2'!N129</f>
        <v>0</v>
      </c>
      <c r="O129" s="65">
        <f>'5th Cycle Summary-Final'!O129-'5th Cycle Summary-Final2'!O129</f>
        <v>0</v>
      </c>
      <c r="P129" s="65">
        <f>'5th Cycle Summary-Final'!P129-'5th Cycle Summary-Final2'!P129</f>
        <v>0</v>
      </c>
      <c r="Q129" s="65">
        <f>'5th Cycle Summary-Final'!Q129-'5th Cycle Summary-Final2'!Q129</f>
        <v>0</v>
      </c>
      <c r="R129" s="65">
        <f>'5th Cycle Summary-Final'!R129-'5th Cycle Summary-Final2'!R129</f>
        <v>0</v>
      </c>
      <c r="S129" s="65">
        <f>'5th Cycle Summary-Final'!S129-'5th Cycle Summary-Final2'!S129</f>
        <v>0</v>
      </c>
      <c r="T129" s="65">
        <f>'5th Cycle Summary-Final'!T129-'5th Cycle Summary-Final2'!T129</f>
        <v>0</v>
      </c>
      <c r="U129" s="65">
        <f>'5th Cycle Summary-Final'!U129-'5th Cycle Summary-Final2'!U129</f>
        <v>0</v>
      </c>
      <c r="V129" s="65">
        <f>'5th Cycle Summary-Final'!V129-'5th Cycle Summary-Final2'!V129</f>
        <v>0</v>
      </c>
      <c r="W129" s="65">
        <f>'5th Cycle Summary-Final'!W129-'5th Cycle Summary-Final2'!W129</f>
        <v>0</v>
      </c>
      <c r="X129" s="65">
        <f>'5th Cycle Summary-Final'!X129-'5th Cycle Summary-Final2'!X129</f>
        <v>0</v>
      </c>
      <c r="Y129" s="65">
        <f>'5th Cycle Summary-Final'!Y129-'5th Cycle Summary-Final2'!Y129</f>
        <v>0</v>
      </c>
      <c r="Z129" s="65">
        <f>'5th Cycle Summary-Final'!Z129-'5th Cycle Summary-Final2'!Z129</f>
        <v>0</v>
      </c>
    </row>
    <row r="130" spans="1:26" x14ac:dyDescent="0.2">
      <c r="A130" s="2" t="s">
        <v>5</v>
      </c>
      <c r="B130" s="2" t="s">
        <v>3</v>
      </c>
      <c r="C130" s="10" t="s">
        <v>267</v>
      </c>
      <c r="D130" s="65">
        <f>'5th Cycle Summary-Final'!D130-'5th Cycle Summary-Final2'!D130</f>
        <v>0</v>
      </c>
      <c r="E130" s="65">
        <f>'5th Cycle Summary-Final'!E130-'5th Cycle Summary-Final2'!E130</f>
        <v>0</v>
      </c>
      <c r="F130" s="65">
        <f>'5th Cycle Summary-Final'!F130-'5th Cycle Summary-Final2'!F130</f>
        <v>0</v>
      </c>
      <c r="G130" s="65">
        <f>'5th Cycle Summary-Final'!G130-'5th Cycle Summary-Final2'!G130</f>
        <v>0</v>
      </c>
      <c r="H130" s="65">
        <f>'5th Cycle Summary-Final'!H130-'5th Cycle Summary-Final2'!H130</f>
        <v>0</v>
      </c>
      <c r="I130" s="65">
        <f>'5th Cycle Summary-Final'!I130-'5th Cycle Summary-Final2'!I130</f>
        <v>0</v>
      </c>
      <c r="J130" s="65">
        <f>'5th Cycle Summary-Final'!J130-'5th Cycle Summary-Final2'!J130</f>
        <v>0</v>
      </c>
      <c r="K130" s="65">
        <f>'5th Cycle Summary-Final'!K130-'5th Cycle Summary-Final2'!K130</f>
        <v>0</v>
      </c>
      <c r="L130" s="65">
        <f>'5th Cycle Summary-Final'!L130-'5th Cycle Summary-Final2'!L130</f>
        <v>0</v>
      </c>
      <c r="M130" s="65">
        <f>'5th Cycle Summary-Final'!M130-'5th Cycle Summary-Final2'!M130</f>
        <v>0</v>
      </c>
      <c r="N130" s="65">
        <f>'5th Cycle Summary-Final'!N130-'5th Cycle Summary-Final2'!N130</f>
        <v>0</v>
      </c>
      <c r="O130" s="65">
        <f>'5th Cycle Summary-Final'!O130-'5th Cycle Summary-Final2'!O130</f>
        <v>0</v>
      </c>
      <c r="P130" s="65">
        <f>'5th Cycle Summary-Final'!P130-'5th Cycle Summary-Final2'!P130</f>
        <v>0</v>
      </c>
      <c r="Q130" s="65">
        <f>'5th Cycle Summary-Final'!Q130-'5th Cycle Summary-Final2'!Q130</f>
        <v>0</v>
      </c>
      <c r="R130" s="65">
        <f>'5th Cycle Summary-Final'!R130-'5th Cycle Summary-Final2'!R130</f>
        <v>0</v>
      </c>
      <c r="S130" s="65">
        <f>'5th Cycle Summary-Final'!S130-'5th Cycle Summary-Final2'!S130</f>
        <v>0</v>
      </c>
      <c r="T130" s="65">
        <f>'5th Cycle Summary-Final'!T130-'5th Cycle Summary-Final2'!T130</f>
        <v>0</v>
      </c>
      <c r="U130" s="65">
        <f>'5th Cycle Summary-Final'!U130-'5th Cycle Summary-Final2'!U130</f>
        <v>0</v>
      </c>
      <c r="V130" s="65">
        <f>'5th Cycle Summary-Final'!V130-'5th Cycle Summary-Final2'!V130</f>
        <v>0</v>
      </c>
      <c r="W130" s="65">
        <f>'5th Cycle Summary-Final'!W130-'5th Cycle Summary-Final2'!W130</f>
        <v>0</v>
      </c>
      <c r="X130" s="65">
        <f>'5th Cycle Summary-Final'!X130-'5th Cycle Summary-Final2'!X130</f>
        <v>0</v>
      </c>
      <c r="Y130" s="65">
        <f>'5th Cycle Summary-Final'!Y130-'5th Cycle Summary-Final2'!Y130</f>
        <v>0</v>
      </c>
      <c r="Z130" s="65">
        <f>'5th Cycle Summary-Final'!Z130-'5th Cycle Summary-Final2'!Z130</f>
        <v>0</v>
      </c>
    </row>
    <row r="131" spans="1:26" s="79" customFormat="1" x14ac:dyDescent="0.2">
      <c r="A131" s="78" t="s">
        <v>5</v>
      </c>
      <c r="B131" s="78" t="s">
        <v>3</v>
      </c>
      <c r="C131" s="75" t="s">
        <v>269</v>
      </c>
      <c r="D131" s="67">
        <f>'5th Cycle Summary-Final'!D131-'5th Cycle Summary-Final2'!D131</f>
        <v>0</v>
      </c>
      <c r="E131" s="67">
        <f>'5th Cycle Summary-Final'!E131-'5th Cycle Summary-Final2'!E131</f>
        <v>0</v>
      </c>
      <c r="F131" s="67">
        <f>'5th Cycle Summary-Final'!F131-'5th Cycle Summary-Final2'!F131</f>
        <v>0</v>
      </c>
      <c r="G131" s="67">
        <f>'5th Cycle Summary-Final'!G131-'5th Cycle Summary-Final2'!G131</f>
        <v>0</v>
      </c>
      <c r="H131" s="67">
        <f>'5th Cycle Summary-Final'!H131-'5th Cycle Summary-Final2'!H131</f>
        <v>0</v>
      </c>
      <c r="I131" s="67">
        <f>'5th Cycle Summary-Final'!I131-'5th Cycle Summary-Final2'!I131</f>
        <v>0</v>
      </c>
      <c r="J131" s="67">
        <f>'5th Cycle Summary-Final'!J131-'5th Cycle Summary-Final2'!J131</f>
        <v>0</v>
      </c>
      <c r="K131" s="67">
        <f>'5th Cycle Summary-Final'!K131-'5th Cycle Summary-Final2'!K131</f>
        <v>-24</v>
      </c>
      <c r="L131" s="67">
        <f>'5th Cycle Summary-Final'!L131-'5th Cycle Summary-Final2'!L131</f>
        <v>0</v>
      </c>
      <c r="M131" s="67">
        <f>'5th Cycle Summary-Final'!M131-'5th Cycle Summary-Final2'!M131</f>
        <v>0</v>
      </c>
      <c r="N131" s="67">
        <f>'5th Cycle Summary-Final'!N131-'5th Cycle Summary-Final2'!N131</f>
        <v>24</v>
      </c>
      <c r="O131" s="67">
        <f>'5th Cycle Summary-Final'!O131-'5th Cycle Summary-Final2'!O131</f>
        <v>-0.16901408450704225</v>
      </c>
      <c r="P131" s="67">
        <f>'5th Cycle Summary-Final'!P131-'5th Cycle Summary-Final2'!P131</f>
        <v>0</v>
      </c>
      <c r="Q131" s="67">
        <f>'5th Cycle Summary-Final'!Q131-'5th Cycle Summary-Final2'!Q131</f>
        <v>0</v>
      </c>
      <c r="R131" s="67">
        <f>'5th Cycle Summary-Final'!R131-'5th Cycle Summary-Final2'!R131</f>
        <v>0</v>
      </c>
      <c r="S131" s="67">
        <f>'5th Cycle Summary-Final'!S131-'5th Cycle Summary-Final2'!S131</f>
        <v>0</v>
      </c>
      <c r="T131" s="67">
        <f>'5th Cycle Summary-Final'!T131-'5th Cycle Summary-Final2'!T131</f>
        <v>0</v>
      </c>
      <c r="U131" s="67">
        <f>'5th Cycle Summary-Final'!U131-'5th Cycle Summary-Final2'!U131</f>
        <v>0</v>
      </c>
      <c r="V131" s="67">
        <f>'5th Cycle Summary-Final'!V131-'5th Cycle Summary-Final2'!V131</f>
        <v>0</v>
      </c>
      <c r="W131" s="67">
        <f>'5th Cycle Summary-Final'!W131-'5th Cycle Summary-Final2'!W131</f>
        <v>0</v>
      </c>
      <c r="X131" s="67">
        <f>'5th Cycle Summary-Final'!X131-'5th Cycle Summary-Final2'!X131</f>
        <v>0</v>
      </c>
      <c r="Y131" s="67">
        <f>'5th Cycle Summary-Final'!Y131-'5th Cycle Summary-Final2'!Y131</f>
        <v>0</v>
      </c>
      <c r="Z131" s="67">
        <f>'5th Cycle Summary-Final'!Z131-'5th Cycle Summary-Final2'!Z131</f>
        <v>24</v>
      </c>
    </row>
    <row r="132" spans="1:26" x14ac:dyDescent="0.2">
      <c r="A132" s="2" t="s">
        <v>5</v>
      </c>
      <c r="B132" s="2" t="s">
        <v>3</v>
      </c>
      <c r="C132" s="10" t="s">
        <v>275</v>
      </c>
      <c r="D132" s="65">
        <f>'5th Cycle Summary-Final'!D132-'5th Cycle Summary-Final2'!D132</f>
        <v>0</v>
      </c>
      <c r="E132" s="65">
        <f>'5th Cycle Summary-Final'!E132-'5th Cycle Summary-Final2'!E132</f>
        <v>0</v>
      </c>
      <c r="F132" s="65">
        <f>'5th Cycle Summary-Final'!F132-'5th Cycle Summary-Final2'!F132</f>
        <v>0</v>
      </c>
      <c r="G132" s="65">
        <f>'5th Cycle Summary-Final'!G132-'5th Cycle Summary-Final2'!G132</f>
        <v>0</v>
      </c>
      <c r="H132" s="65">
        <f>'5th Cycle Summary-Final'!H132-'5th Cycle Summary-Final2'!H132</f>
        <v>0</v>
      </c>
      <c r="I132" s="65">
        <f>'5th Cycle Summary-Final'!I132-'5th Cycle Summary-Final2'!I132</f>
        <v>0</v>
      </c>
      <c r="J132" s="65">
        <f>'5th Cycle Summary-Final'!J132-'5th Cycle Summary-Final2'!J132</f>
        <v>0</v>
      </c>
      <c r="K132" s="65">
        <f>'5th Cycle Summary-Final'!K132-'5th Cycle Summary-Final2'!K132</f>
        <v>0</v>
      </c>
      <c r="L132" s="65">
        <f>'5th Cycle Summary-Final'!L132-'5th Cycle Summary-Final2'!L132</f>
        <v>0</v>
      </c>
      <c r="M132" s="65">
        <f>'5th Cycle Summary-Final'!M132-'5th Cycle Summary-Final2'!M132</f>
        <v>0</v>
      </c>
      <c r="N132" s="65">
        <f>'5th Cycle Summary-Final'!N132-'5th Cycle Summary-Final2'!N132</f>
        <v>0</v>
      </c>
      <c r="O132" s="65">
        <f>'5th Cycle Summary-Final'!O132-'5th Cycle Summary-Final2'!O132</f>
        <v>0</v>
      </c>
      <c r="P132" s="65">
        <f>'5th Cycle Summary-Final'!P132-'5th Cycle Summary-Final2'!P132</f>
        <v>0</v>
      </c>
      <c r="Q132" s="65">
        <f>'5th Cycle Summary-Final'!Q132-'5th Cycle Summary-Final2'!Q132</f>
        <v>0</v>
      </c>
      <c r="R132" s="65">
        <f>'5th Cycle Summary-Final'!R132-'5th Cycle Summary-Final2'!R132</f>
        <v>0</v>
      </c>
      <c r="S132" s="65">
        <f>'5th Cycle Summary-Final'!S132-'5th Cycle Summary-Final2'!S132</f>
        <v>0</v>
      </c>
      <c r="T132" s="65">
        <f>'5th Cycle Summary-Final'!T132-'5th Cycle Summary-Final2'!T132</f>
        <v>0</v>
      </c>
      <c r="U132" s="65">
        <f>'5th Cycle Summary-Final'!U132-'5th Cycle Summary-Final2'!U132</f>
        <v>0</v>
      </c>
      <c r="V132" s="65">
        <f>'5th Cycle Summary-Final'!V132-'5th Cycle Summary-Final2'!V132</f>
        <v>0</v>
      </c>
      <c r="W132" s="65" t="e">
        <f>'5th Cycle Summary-Final'!W132-'5th Cycle Summary-Final2'!W132</f>
        <v>#DIV/0!</v>
      </c>
      <c r="X132" s="65">
        <f>'5th Cycle Summary-Final'!X132-'5th Cycle Summary-Final2'!X132</f>
        <v>0</v>
      </c>
      <c r="Y132" s="65">
        <f>'5th Cycle Summary-Final'!Y132-'5th Cycle Summary-Final2'!Y132</f>
        <v>0</v>
      </c>
      <c r="Z132" s="65">
        <f>'5th Cycle Summary-Final'!Z132-'5th Cycle Summary-Final2'!Z132</f>
        <v>0</v>
      </c>
    </row>
    <row r="133" spans="1:26" x14ac:dyDescent="0.2">
      <c r="A133" s="2" t="s">
        <v>5</v>
      </c>
      <c r="B133" s="2" t="s">
        <v>3</v>
      </c>
      <c r="C133" s="10" t="s">
        <v>283</v>
      </c>
      <c r="D133" s="65">
        <f>'5th Cycle Summary-Final'!D133-'5th Cycle Summary-Final2'!D133</f>
        <v>0</v>
      </c>
      <c r="E133" s="65">
        <f>'5th Cycle Summary-Final'!E133-'5th Cycle Summary-Final2'!E133</f>
        <v>0</v>
      </c>
      <c r="F133" s="65">
        <f>'5th Cycle Summary-Final'!F133-'5th Cycle Summary-Final2'!F133</f>
        <v>0</v>
      </c>
      <c r="G133" s="65">
        <f>'5th Cycle Summary-Final'!G133-'5th Cycle Summary-Final2'!G133</f>
        <v>0</v>
      </c>
      <c r="H133" s="65">
        <f>'5th Cycle Summary-Final'!H133-'5th Cycle Summary-Final2'!H133</f>
        <v>0</v>
      </c>
      <c r="I133" s="65">
        <f>'5th Cycle Summary-Final'!I133-'5th Cycle Summary-Final2'!I133</f>
        <v>0</v>
      </c>
      <c r="J133" s="65">
        <f>'5th Cycle Summary-Final'!J133-'5th Cycle Summary-Final2'!J133</f>
        <v>0</v>
      </c>
      <c r="K133" s="65">
        <f>'5th Cycle Summary-Final'!K133-'5th Cycle Summary-Final2'!K133</f>
        <v>0</v>
      </c>
      <c r="L133" s="65">
        <f>'5th Cycle Summary-Final'!L133-'5th Cycle Summary-Final2'!L133</f>
        <v>0</v>
      </c>
      <c r="M133" s="65">
        <f>'5th Cycle Summary-Final'!M133-'5th Cycle Summary-Final2'!M133</f>
        <v>0</v>
      </c>
      <c r="N133" s="65">
        <f>'5th Cycle Summary-Final'!N133-'5th Cycle Summary-Final2'!N133</f>
        <v>0</v>
      </c>
      <c r="O133" s="65">
        <f>'5th Cycle Summary-Final'!O133-'5th Cycle Summary-Final2'!O133</f>
        <v>0</v>
      </c>
      <c r="P133" s="65">
        <f>'5th Cycle Summary-Final'!P133-'5th Cycle Summary-Final2'!P133</f>
        <v>0</v>
      </c>
      <c r="Q133" s="65">
        <f>'5th Cycle Summary-Final'!Q133-'5th Cycle Summary-Final2'!Q133</f>
        <v>0</v>
      </c>
      <c r="R133" s="65">
        <f>'5th Cycle Summary-Final'!R133-'5th Cycle Summary-Final2'!R133</f>
        <v>0</v>
      </c>
      <c r="S133" s="65">
        <f>'5th Cycle Summary-Final'!S133-'5th Cycle Summary-Final2'!S133</f>
        <v>0</v>
      </c>
      <c r="T133" s="65">
        <f>'5th Cycle Summary-Final'!T133-'5th Cycle Summary-Final2'!T133</f>
        <v>0</v>
      </c>
      <c r="U133" s="65">
        <f>'5th Cycle Summary-Final'!U133-'5th Cycle Summary-Final2'!U133</f>
        <v>0</v>
      </c>
      <c r="V133" s="65">
        <f>'5th Cycle Summary-Final'!V133-'5th Cycle Summary-Final2'!V133</f>
        <v>0</v>
      </c>
      <c r="W133" s="65">
        <f>'5th Cycle Summary-Final'!W133-'5th Cycle Summary-Final2'!W133</f>
        <v>0</v>
      </c>
      <c r="X133" s="65">
        <f>'5th Cycle Summary-Final'!X133-'5th Cycle Summary-Final2'!X133</f>
        <v>0</v>
      </c>
      <c r="Y133" s="65">
        <f>'5th Cycle Summary-Final'!Y133-'5th Cycle Summary-Final2'!Y133</f>
        <v>0</v>
      </c>
      <c r="Z133" s="65">
        <f>'5th Cycle Summary-Final'!Z133-'5th Cycle Summary-Final2'!Z133</f>
        <v>0</v>
      </c>
    </row>
    <row r="134" spans="1:26" x14ac:dyDescent="0.2">
      <c r="A134" s="2" t="s">
        <v>5</v>
      </c>
      <c r="B134" s="2" t="s">
        <v>3</v>
      </c>
      <c r="C134" s="10" t="s">
        <v>1021</v>
      </c>
      <c r="D134" s="65">
        <f>'5th Cycle Summary-Final'!D134-'5th Cycle Summary-Final2'!D134</f>
        <v>0</v>
      </c>
      <c r="E134" s="65">
        <f>'5th Cycle Summary-Final'!E134-'5th Cycle Summary-Final2'!E134</f>
        <v>0</v>
      </c>
      <c r="F134" s="65">
        <f>'5th Cycle Summary-Final'!F134-'5th Cycle Summary-Final2'!F134</f>
        <v>0</v>
      </c>
      <c r="G134" s="65">
        <f>'5th Cycle Summary-Final'!G134-'5th Cycle Summary-Final2'!G134</f>
        <v>0</v>
      </c>
      <c r="H134" s="65">
        <f>'5th Cycle Summary-Final'!H134-'5th Cycle Summary-Final2'!H134</f>
        <v>0</v>
      </c>
      <c r="I134" s="65">
        <f>'5th Cycle Summary-Final'!I134-'5th Cycle Summary-Final2'!I134</f>
        <v>0</v>
      </c>
      <c r="J134" s="65">
        <f>'5th Cycle Summary-Final'!J134-'5th Cycle Summary-Final2'!J134</f>
        <v>0</v>
      </c>
      <c r="K134" s="65">
        <f>'5th Cycle Summary-Final'!K134-'5th Cycle Summary-Final2'!K134</f>
        <v>0</v>
      </c>
      <c r="L134" s="65">
        <f>'5th Cycle Summary-Final'!L134-'5th Cycle Summary-Final2'!L134</f>
        <v>0</v>
      </c>
      <c r="M134" s="65">
        <f>'5th Cycle Summary-Final'!M134-'5th Cycle Summary-Final2'!M134</f>
        <v>0</v>
      </c>
      <c r="N134" s="65">
        <f>'5th Cycle Summary-Final'!N134-'5th Cycle Summary-Final2'!N134</f>
        <v>0</v>
      </c>
      <c r="O134" s="65">
        <f>'5th Cycle Summary-Final'!O134-'5th Cycle Summary-Final2'!O134</f>
        <v>0</v>
      </c>
      <c r="P134" s="65">
        <f>'5th Cycle Summary-Final'!P134-'5th Cycle Summary-Final2'!P134</f>
        <v>0</v>
      </c>
      <c r="Q134" s="65">
        <f>'5th Cycle Summary-Final'!Q134-'5th Cycle Summary-Final2'!Q134</f>
        <v>0</v>
      </c>
      <c r="R134" s="65">
        <f>'5th Cycle Summary-Final'!R134-'5th Cycle Summary-Final2'!R134</f>
        <v>0</v>
      </c>
      <c r="S134" s="65">
        <f>'5th Cycle Summary-Final'!S134-'5th Cycle Summary-Final2'!S134</f>
        <v>0</v>
      </c>
      <c r="T134" s="65">
        <f>'5th Cycle Summary-Final'!T134-'5th Cycle Summary-Final2'!T134</f>
        <v>0</v>
      </c>
      <c r="U134" s="65">
        <f>'5th Cycle Summary-Final'!U134-'5th Cycle Summary-Final2'!U134</f>
        <v>0</v>
      </c>
      <c r="V134" s="65">
        <f>'5th Cycle Summary-Final'!V134-'5th Cycle Summary-Final2'!V134</f>
        <v>0</v>
      </c>
      <c r="W134" s="65">
        <f>'5th Cycle Summary-Final'!W134-'5th Cycle Summary-Final2'!W134</f>
        <v>0</v>
      </c>
      <c r="X134" s="65">
        <f>'5th Cycle Summary-Final'!X134-'5th Cycle Summary-Final2'!X134</f>
        <v>0</v>
      </c>
      <c r="Y134" s="65">
        <f>'5th Cycle Summary-Final'!Y134-'5th Cycle Summary-Final2'!Y134</f>
        <v>0</v>
      </c>
      <c r="Z134" s="65">
        <f>'5th Cycle Summary-Final'!Z134-'5th Cycle Summary-Final2'!Z134</f>
        <v>0</v>
      </c>
    </row>
    <row r="135" spans="1:26" x14ac:dyDescent="0.2">
      <c r="A135" s="2" t="s">
        <v>5</v>
      </c>
      <c r="B135" s="2" t="s">
        <v>3</v>
      </c>
      <c r="C135" s="10" t="s">
        <v>1079</v>
      </c>
      <c r="D135" s="65">
        <f>'5th Cycle Summary-Final'!D135-'5th Cycle Summary-Final2'!D135</f>
        <v>0</v>
      </c>
      <c r="E135" s="65">
        <f>'5th Cycle Summary-Final'!E135-'5th Cycle Summary-Final2'!E135</f>
        <v>0</v>
      </c>
      <c r="F135" s="65">
        <f>'5th Cycle Summary-Final'!F135-'5th Cycle Summary-Final2'!F135</f>
        <v>0</v>
      </c>
      <c r="G135" s="65">
        <f>'5th Cycle Summary-Final'!G135-'5th Cycle Summary-Final2'!G135</f>
        <v>0</v>
      </c>
      <c r="H135" s="65">
        <f>'5th Cycle Summary-Final'!H135-'5th Cycle Summary-Final2'!H135</f>
        <v>0</v>
      </c>
      <c r="I135" s="65">
        <f>'5th Cycle Summary-Final'!I135-'5th Cycle Summary-Final2'!I135</f>
        <v>0</v>
      </c>
      <c r="J135" s="65">
        <f>'5th Cycle Summary-Final'!J135-'5th Cycle Summary-Final2'!J135</f>
        <v>0</v>
      </c>
      <c r="K135" s="65">
        <f>'5th Cycle Summary-Final'!K135-'5th Cycle Summary-Final2'!K135</f>
        <v>0</v>
      </c>
      <c r="L135" s="65">
        <f>'5th Cycle Summary-Final'!L135-'5th Cycle Summary-Final2'!L135</f>
        <v>0</v>
      </c>
      <c r="M135" s="65">
        <f>'5th Cycle Summary-Final'!M135-'5th Cycle Summary-Final2'!M135</f>
        <v>0</v>
      </c>
      <c r="N135" s="65">
        <f>'5th Cycle Summary-Final'!N135-'5th Cycle Summary-Final2'!N135</f>
        <v>0</v>
      </c>
      <c r="O135" s="65">
        <f>'5th Cycle Summary-Final'!O135-'5th Cycle Summary-Final2'!O135</f>
        <v>0</v>
      </c>
      <c r="P135" s="65">
        <f>'5th Cycle Summary-Final'!P135-'5th Cycle Summary-Final2'!P135</f>
        <v>0</v>
      </c>
      <c r="Q135" s="65">
        <f>'5th Cycle Summary-Final'!Q135-'5th Cycle Summary-Final2'!Q135</f>
        <v>0</v>
      </c>
      <c r="R135" s="65">
        <f>'5th Cycle Summary-Final'!R135-'5th Cycle Summary-Final2'!R135</f>
        <v>0</v>
      </c>
      <c r="S135" s="65">
        <f>'5th Cycle Summary-Final'!S135-'5th Cycle Summary-Final2'!S135</f>
        <v>0</v>
      </c>
      <c r="T135" s="65">
        <f>'5th Cycle Summary-Final'!T135-'5th Cycle Summary-Final2'!T135</f>
        <v>0</v>
      </c>
      <c r="U135" s="65">
        <f>'5th Cycle Summary-Final'!U135-'5th Cycle Summary-Final2'!U135</f>
        <v>0</v>
      </c>
      <c r="V135" s="65">
        <f>'5th Cycle Summary-Final'!V135-'5th Cycle Summary-Final2'!V135</f>
        <v>0</v>
      </c>
      <c r="W135" s="65">
        <f>'5th Cycle Summary-Final'!W135-'5th Cycle Summary-Final2'!W135</f>
        <v>0</v>
      </c>
      <c r="X135" s="65">
        <f>'5th Cycle Summary-Final'!X135-'5th Cycle Summary-Final2'!X135</f>
        <v>0</v>
      </c>
      <c r="Y135" s="65">
        <f>'5th Cycle Summary-Final'!Y135-'5th Cycle Summary-Final2'!Y135</f>
        <v>0</v>
      </c>
      <c r="Z135" s="65">
        <f>'5th Cycle Summary-Final'!Z135-'5th Cycle Summary-Final2'!Z135</f>
        <v>0</v>
      </c>
    </row>
    <row r="136" spans="1:26" x14ac:dyDescent="0.2">
      <c r="A136" s="2" t="s">
        <v>5</v>
      </c>
      <c r="B136" s="2" t="s">
        <v>3</v>
      </c>
      <c r="C136" s="10" t="s">
        <v>289</v>
      </c>
      <c r="D136" s="65">
        <f>'5th Cycle Summary-Final'!D136-'5th Cycle Summary-Final2'!D136</f>
        <v>0</v>
      </c>
      <c r="E136" s="65">
        <f>'5th Cycle Summary-Final'!E136-'5th Cycle Summary-Final2'!E136</f>
        <v>0</v>
      </c>
      <c r="F136" s="65">
        <f>'5th Cycle Summary-Final'!F136-'5th Cycle Summary-Final2'!F136</f>
        <v>0</v>
      </c>
      <c r="G136" s="65">
        <f>'5th Cycle Summary-Final'!G136-'5th Cycle Summary-Final2'!G136</f>
        <v>0</v>
      </c>
      <c r="H136" s="65">
        <f>'5th Cycle Summary-Final'!H136-'5th Cycle Summary-Final2'!H136</f>
        <v>0</v>
      </c>
      <c r="I136" s="65">
        <f>'5th Cycle Summary-Final'!I136-'5th Cycle Summary-Final2'!I136</f>
        <v>0</v>
      </c>
      <c r="J136" s="65">
        <f>'5th Cycle Summary-Final'!J136-'5th Cycle Summary-Final2'!J136</f>
        <v>0</v>
      </c>
      <c r="K136" s="65">
        <f>'5th Cycle Summary-Final'!K136-'5th Cycle Summary-Final2'!K136</f>
        <v>0</v>
      </c>
      <c r="L136" s="65">
        <f>'5th Cycle Summary-Final'!L136-'5th Cycle Summary-Final2'!L136</f>
        <v>0</v>
      </c>
      <c r="M136" s="65">
        <f>'5th Cycle Summary-Final'!M136-'5th Cycle Summary-Final2'!M136</f>
        <v>0</v>
      </c>
      <c r="N136" s="65">
        <f>'5th Cycle Summary-Final'!N136-'5th Cycle Summary-Final2'!N136</f>
        <v>0</v>
      </c>
      <c r="O136" s="65">
        <f>'5th Cycle Summary-Final'!O136-'5th Cycle Summary-Final2'!O136</f>
        <v>0</v>
      </c>
      <c r="P136" s="65">
        <f>'5th Cycle Summary-Final'!P136-'5th Cycle Summary-Final2'!P136</f>
        <v>0</v>
      </c>
      <c r="Q136" s="65">
        <f>'5th Cycle Summary-Final'!Q136-'5th Cycle Summary-Final2'!Q136</f>
        <v>0</v>
      </c>
      <c r="R136" s="65">
        <f>'5th Cycle Summary-Final'!R136-'5th Cycle Summary-Final2'!R136</f>
        <v>0</v>
      </c>
      <c r="S136" s="65">
        <f>'5th Cycle Summary-Final'!S136-'5th Cycle Summary-Final2'!S136</f>
        <v>0</v>
      </c>
      <c r="T136" s="65">
        <f>'5th Cycle Summary-Final'!T136-'5th Cycle Summary-Final2'!T136</f>
        <v>0</v>
      </c>
      <c r="U136" s="65">
        <f>'5th Cycle Summary-Final'!U136-'5th Cycle Summary-Final2'!U136</f>
        <v>0</v>
      </c>
      <c r="V136" s="65">
        <f>'5th Cycle Summary-Final'!V136-'5th Cycle Summary-Final2'!V136</f>
        <v>0</v>
      </c>
      <c r="W136" s="65">
        <f>'5th Cycle Summary-Final'!W136-'5th Cycle Summary-Final2'!W136</f>
        <v>0</v>
      </c>
      <c r="X136" s="65">
        <f>'5th Cycle Summary-Final'!X136-'5th Cycle Summary-Final2'!X136</f>
        <v>0</v>
      </c>
      <c r="Y136" s="65">
        <f>'5th Cycle Summary-Final'!Y136-'5th Cycle Summary-Final2'!Y136</f>
        <v>0</v>
      </c>
      <c r="Z136" s="65">
        <f>'5th Cycle Summary-Final'!Z136-'5th Cycle Summary-Final2'!Z136</f>
        <v>0</v>
      </c>
    </row>
    <row r="137" spans="1:26" x14ac:dyDescent="0.2">
      <c r="A137" s="2" t="s">
        <v>5</v>
      </c>
      <c r="B137" s="2" t="s">
        <v>3</v>
      </c>
      <c r="C137" s="10" t="s">
        <v>1081</v>
      </c>
      <c r="D137" s="65">
        <f>'5th Cycle Summary-Final'!D137-'5th Cycle Summary-Final2'!D137</f>
        <v>0</v>
      </c>
      <c r="E137" s="65">
        <f>'5th Cycle Summary-Final'!E137-'5th Cycle Summary-Final2'!E137</f>
        <v>0</v>
      </c>
      <c r="F137" s="65">
        <f>'5th Cycle Summary-Final'!F137-'5th Cycle Summary-Final2'!F137</f>
        <v>0</v>
      </c>
      <c r="G137" s="65">
        <f>'5th Cycle Summary-Final'!G137-'5th Cycle Summary-Final2'!G137</f>
        <v>0</v>
      </c>
      <c r="H137" s="65">
        <f>'5th Cycle Summary-Final'!H137-'5th Cycle Summary-Final2'!H137</f>
        <v>0</v>
      </c>
      <c r="I137" s="65">
        <f>'5th Cycle Summary-Final'!I137-'5th Cycle Summary-Final2'!I137</f>
        <v>0</v>
      </c>
      <c r="J137" s="65">
        <f>'5th Cycle Summary-Final'!J137-'5th Cycle Summary-Final2'!J137</f>
        <v>0</v>
      </c>
      <c r="K137" s="65">
        <f>'5th Cycle Summary-Final'!K137-'5th Cycle Summary-Final2'!K137</f>
        <v>0</v>
      </c>
      <c r="L137" s="65">
        <f>'5th Cycle Summary-Final'!L137-'5th Cycle Summary-Final2'!L137</f>
        <v>0</v>
      </c>
      <c r="M137" s="65">
        <f>'5th Cycle Summary-Final'!M137-'5th Cycle Summary-Final2'!M137</f>
        <v>0</v>
      </c>
      <c r="N137" s="65">
        <f>'5th Cycle Summary-Final'!N137-'5th Cycle Summary-Final2'!N137</f>
        <v>0</v>
      </c>
      <c r="O137" s="65">
        <f>'5th Cycle Summary-Final'!O137-'5th Cycle Summary-Final2'!O137</f>
        <v>0</v>
      </c>
      <c r="P137" s="65">
        <f>'5th Cycle Summary-Final'!P137-'5th Cycle Summary-Final2'!P137</f>
        <v>0</v>
      </c>
      <c r="Q137" s="65">
        <f>'5th Cycle Summary-Final'!Q137-'5th Cycle Summary-Final2'!Q137</f>
        <v>0</v>
      </c>
      <c r="R137" s="65">
        <f>'5th Cycle Summary-Final'!R137-'5th Cycle Summary-Final2'!R137</f>
        <v>0</v>
      </c>
      <c r="S137" s="65">
        <f>'5th Cycle Summary-Final'!S137-'5th Cycle Summary-Final2'!S137</f>
        <v>0</v>
      </c>
      <c r="T137" s="65">
        <f>'5th Cycle Summary-Final'!T137-'5th Cycle Summary-Final2'!T137</f>
        <v>0</v>
      </c>
      <c r="U137" s="65">
        <f>'5th Cycle Summary-Final'!U137-'5th Cycle Summary-Final2'!U137</f>
        <v>0</v>
      </c>
      <c r="V137" s="65">
        <f>'5th Cycle Summary-Final'!V137-'5th Cycle Summary-Final2'!V137</f>
        <v>0</v>
      </c>
      <c r="W137" s="65">
        <f>'5th Cycle Summary-Final'!W137-'5th Cycle Summary-Final2'!W137</f>
        <v>0</v>
      </c>
      <c r="X137" s="65">
        <f>'5th Cycle Summary-Final'!X137-'5th Cycle Summary-Final2'!X137</f>
        <v>0</v>
      </c>
      <c r="Y137" s="65">
        <f>'5th Cycle Summary-Final'!Y137-'5th Cycle Summary-Final2'!Y137</f>
        <v>0</v>
      </c>
      <c r="Z137" s="65">
        <f>'5th Cycle Summary-Final'!Z137-'5th Cycle Summary-Final2'!Z137</f>
        <v>0</v>
      </c>
    </row>
    <row r="138" spans="1:26" x14ac:dyDescent="0.2">
      <c r="A138" s="2" t="s">
        <v>5</v>
      </c>
      <c r="B138" s="2" t="s">
        <v>3</v>
      </c>
      <c r="C138" s="10" t="s">
        <v>1082</v>
      </c>
      <c r="D138" s="65">
        <f>'5th Cycle Summary-Final'!D138-'5th Cycle Summary-Final2'!D138</f>
        <v>0</v>
      </c>
      <c r="E138" s="65">
        <f>'5th Cycle Summary-Final'!E138-'5th Cycle Summary-Final2'!E138</f>
        <v>0</v>
      </c>
      <c r="F138" s="65">
        <f>'5th Cycle Summary-Final'!F138-'5th Cycle Summary-Final2'!F138</f>
        <v>0</v>
      </c>
      <c r="G138" s="65">
        <f>'5th Cycle Summary-Final'!G138-'5th Cycle Summary-Final2'!G138</f>
        <v>0</v>
      </c>
      <c r="H138" s="65">
        <f>'5th Cycle Summary-Final'!H138-'5th Cycle Summary-Final2'!H138</f>
        <v>0</v>
      </c>
      <c r="I138" s="65">
        <f>'5th Cycle Summary-Final'!I138-'5th Cycle Summary-Final2'!I138</f>
        <v>0</v>
      </c>
      <c r="J138" s="65">
        <f>'5th Cycle Summary-Final'!J138-'5th Cycle Summary-Final2'!J138</f>
        <v>0</v>
      </c>
      <c r="K138" s="65">
        <f>'5th Cycle Summary-Final'!K138-'5th Cycle Summary-Final2'!K138</f>
        <v>0</v>
      </c>
      <c r="L138" s="65">
        <f>'5th Cycle Summary-Final'!L138-'5th Cycle Summary-Final2'!L138</f>
        <v>0</v>
      </c>
      <c r="M138" s="65">
        <f>'5th Cycle Summary-Final'!M138-'5th Cycle Summary-Final2'!M138</f>
        <v>0</v>
      </c>
      <c r="N138" s="65">
        <f>'5th Cycle Summary-Final'!N138-'5th Cycle Summary-Final2'!N138</f>
        <v>0</v>
      </c>
      <c r="O138" s="65">
        <f>'5th Cycle Summary-Final'!O138-'5th Cycle Summary-Final2'!O138</f>
        <v>0</v>
      </c>
      <c r="P138" s="65">
        <f>'5th Cycle Summary-Final'!P138-'5th Cycle Summary-Final2'!P138</f>
        <v>0</v>
      </c>
      <c r="Q138" s="65">
        <f>'5th Cycle Summary-Final'!Q138-'5th Cycle Summary-Final2'!Q138</f>
        <v>0</v>
      </c>
      <c r="R138" s="65">
        <f>'5th Cycle Summary-Final'!R138-'5th Cycle Summary-Final2'!R138</f>
        <v>0</v>
      </c>
      <c r="S138" s="65">
        <f>'5th Cycle Summary-Final'!S138-'5th Cycle Summary-Final2'!S138</f>
        <v>0</v>
      </c>
      <c r="T138" s="65">
        <f>'5th Cycle Summary-Final'!T138-'5th Cycle Summary-Final2'!T138</f>
        <v>0</v>
      </c>
      <c r="U138" s="65">
        <f>'5th Cycle Summary-Final'!U138-'5th Cycle Summary-Final2'!U138</f>
        <v>0</v>
      </c>
      <c r="V138" s="65">
        <f>'5th Cycle Summary-Final'!V138-'5th Cycle Summary-Final2'!V138</f>
        <v>0</v>
      </c>
      <c r="W138" s="65">
        <f>'5th Cycle Summary-Final'!W138-'5th Cycle Summary-Final2'!W138</f>
        <v>0</v>
      </c>
      <c r="X138" s="65">
        <f>'5th Cycle Summary-Final'!X138-'5th Cycle Summary-Final2'!X138</f>
        <v>0</v>
      </c>
      <c r="Y138" s="65">
        <f>'5th Cycle Summary-Final'!Y138-'5th Cycle Summary-Final2'!Y138</f>
        <v>0</v>
      </c>
      <c r="Z138" s="65">
        <f>'5th Cycle Summary-Final'!Z138-'5th Cycle Summary-Final2'!Z138</f>
        <v>0</v>
      </c>
    </row>
    <row r="139" spans="1:26" x14ac:dyDescent="0.2">
      <c r="A139" s="2" t="s">
        <v>5</v>
      </c>
      <c r="B139" s="2" t="s">
        <v>3</v>
      </c>
      <c r="C139" s="10" t="s">
        <v>317</v>
      </c>
      <c r="D139" s="65">
        <f>'5th Cycle Summary-Final'!D139-'5th Cycle Summary-Final2'!D139</f>
        <v>0</v>
      </c>
      <c r="E139" s="65">
        <f>'5th Cycle Summary-Final'!E139-'5th Cycle Summary-Final2'!E139</f>
        <v>0</v>
      </c>
      <c r="F139" s="65">
        <f>'5th Cycle Summary-Final'!F139-'5th Cycle Summary-Final2'!F139</f>
        <v>0</v>
      </c>
      <c r="G139" s="65">
        <f>'5th Cycle Summary-Final'!G139-'5th Cycle Summary-Final2'!G139</f>
        <v>0</v>
      </c>
      <c r="H139" s="65">
        <f>'5th Cycle Summary-Final'!H139-'5th Cycle Summary-Final2'!H139</f>
        <v>0</v>
      </c>
      <c r="I139" s="65">
        <f>'5th Cycle Summary-Final'!I139-'5th Cycle Summary-Final2'!I139</f>
        <v>0</v>
      </c>
      <c r="J139" s="65">
        <f>'5th Cycle Summary-Final'!J139-'5th Cycle Summary-Final2'!J139</f>
        <v>0</v>
      </c>
      <c r="K139" s="65">
        <f>'5th Cycle Summary-Final'!K139-'5th Cycle Summary-Final2'!K139</f>
        <v>0</v>
      </c>
      <c r="L139" s="65">
        <f>'5th Cycle Summary-Final'!L139-'5th Cycle Summary-Final2'!L139</f>
        <v>0</v>
      </c>
      <c r="M139" s="65">
        <f>'5th Cycle Summary-Final'!M139-'5th Cycle Summary-Final2'!M139</f>
        <v>0</v>
      </c>
      <c r="N139" s="65">
        <f>'5th Cycle Summary-Final'!N139-'5th Cycle Summary-Final2'!N139</f>
        <v>0</v>
      </c>
      <c r="O139" s="65">
        <f>'5th Cycle Summary-Final'!O139-'5th Cycle Summary-Final2'!O139</f>
        <v>0</v>
      </c>
      <c r="P139" s="65">
        <f>'5th Cycle Summary-Final'!P139-'5th Cycle Summary-Final2'!P139</f>
        <v>0</v>
      </c>
      <c r="Q139" s="65">
        <f>'5th Cycle Summary-Final'!Q139-'5th Cycle Summary-Final2'!Q139</f>
        <v>0</v>
      </c>
      <c r="R139" s="65">
        <f>'5th Cycle Summary-Final'!R139-'5th Cycle Summary-Final2'!R139</f>
        <v>0</v>
      </c>
      <c r="S139" s="65">
        <f>'5th Cycle Summary-Final'!S139-'5th Cycle Summary-Final2'!S139</f>
        <v>0</v>
      </c>
      <c r="T139" s="65">
        <f>'5th Cycle Summary-Final'!T139-'5th Cycle Summary-Final2'!T139</f>
        <v>0</v>
      </c>
      <c r="U139" s="65">
        <f>'5th Cycle Summary-Final'!U139-'5th Cycle Summary-Final2'!U139</f>
        <v>0</v>
      </c>
      <c r="V139" s="65">
        <f>'5th Cycle Summary-Final'!V139-'5th Cycle Summary-Final2'!V139</f>
        <v>0</v>
      </c>
      <c r="W139" s="65">
        <f>'5th Cycle Summary-Final'!W139-'5th Cycle Summary-Final2'!W139</f>
        <v>0</v>
      </c>
      <c r="X139" s="65">
        <f>'5th Cycle Summary-Final'!X139-'5th Cycle Summary-Final2'!X139</f>
        <v>0</v>
      </c>
      <c r="Y139" s="65">
        <f>'5th Cycle Summary-Final'!Y139-'5th Cycle Summary-Final2'!Y139</f>
        <v>0</v>
      </c>
      <c r="Z139" s="65">
        <f>'5th Cycle Summary-Final'!Z139-'5th Cycle Summary-Final2'!Z139</f>
        <v>0</v>
      </c>
    </row>
    <row r="140" spans="1:26" x14ac:dyDescent="0.2">
      <c r="A140" s="2" t="s">
        <v>5</v>
      </c>
      <c r="B140" s="2" t="s">
        <v>3</v>
      </c>
      <c r="C140" s="10" t="s">
        <v>318</v>
      </c>
      <c r="D140" s="65">
        <f>'5th Cycle Summary-Final'!D140-'5th Cycle Summary-Final2'!D140</f>
        <v>0</v>
      </c>
      <c r="E140" s="65">
        <f>'5th Cycle Summary-Final'!E140-'5th Cycle Summary-Final2'!E140</f>
        <v>0</v>
      </c>
      <c r="F140" s="65">
        <f>'5th Cycle Summary-Final'!F140-'5th Cycle Summary-Final2'!F140</f>
        <v>0</v>
      </c>
      <c r="G140" s="65">
        <f>'5th Cycle Summary-Final'!G140-'5th Cycle Summary-Final2'!G140</f>
        <v>0</v>
      </c>
      <c r="H140" s="65">
        <f>'5th Cycle Summary-Final'!H140-'5th Cycle Summary-Final2'!H140</f>
        <v>0</v>
      </c>
      <c r="I140" s="65">
        <f>'5th Cycle Summary-Final'!I140-'5th Cycle Summary-Final2'!I140</f>
        <v>0</v>
      </c>
      <c r="J140" s="65">
        <f>'5th Cycle Summary-Final'!J140-'5th Cycle Summary-Final2'!J140</f>
        <v>0</v>
      </c>
      <c r="K140" s="65">
        <f>'5th Cycle Summary-Final'!K140-'5th Cycle Summary-Final2'!K140</f>
        <v>0</v>
      </c>
      <c r="L140" s="65">
        <f>'5th Cycle Summary-Final'!L140-'5th Cycle Summary-Final2'!L140</f>
        <v>0</v>
      </c>
      <c r="M140" s="65">
        <f>'5th Cycle Summary-Final'!M140-'5th Cycle Summary-Final2'!M140</f>
        <v>0</v>
      </c>
      <c r="N140" s="65">
        <f>'5th Cycle Summary-Final'!N140-'5th Cycle Summary-Final2'!N140</f>
        <v>0</v>
      </c>
      <c r="O140" s="65">
        <f>'5th Cycle Summary-Final'!O140-'5th Cycle Summary-Final2'!O140</f>
        <v>0</v>
      </c>
      <c r="P140" s="65">
        <f>'5th Cycle Summary-Final'!P140-'5th Cycle Summary-Final2'!P140</f>
        <v>0</v>
      </c>
      <c r="Q140" s="65">
        <f>'5th Cycle Summary-Final'!Q140-'5th Cycle Summary-Final2'!Q140</f>
        <v>0</v>
      </c>
      <c r="R140" s="65">
        <f>'5th Cycle Summary-Final'!R140-'5th Cycle Summary-Final2'!R140</f>
        <v>0</v>
      </c>
      <c r="S140" s="65">
        <f>'5th Cycle Summary-Final'!S140-'5th Cycle Summary-Final2'!S140</f>
        <v>0</v>
      </c>
      <c r="T140" s="65">
        <f>'5th Cycle Summary-Final'!T140-'5th Cycle Summary-Final2'!T140</f>
        <v>0</v>
      </c>
      <c r="U140" s="65">
        <f>'5th Cycle Summary-Final'!U140-'5th Cycle Summary-Final2'!U140</f>
        <v>0</v>
      </c>
      <c r="V140" s="65">
        <f>'5th Cycle Summary-Final'!V140-'5th Cycle Summary-Final2'!V140</f>
        <v>0</v>
      </c>
      <c r="W140" s="65">
        <f>'5th Cycle Summary-Final'!W140-'5th Cycle Summary-Final2'!W140</f>
        <v>0</v>
      </c>
      <c r="X140" s="65">
        <f>'5th Cycle Summary-Final'!X140-'5th Cycle Summary-Final2'!X140</f>
        <v>0</v>
      </c>
      <c r="Y140" s="65">
        <f>'5th Cycle Summary-Final'!Y140-'5th Cycle Summary-Final2'!Y140</f>
        <v>0</v>
      </c>
      <c r="Z140" s="65">
        <f>'5th Cycle Summary-Final'!Z140-'5th Cycle Summary-Final2'!Z140</f>
        <v>0</v>
      </c>
    </row>
    <row r="141" spans="1:26" x14ac:dyDescent="0.2">
      <c r="A141" s="2" t="s">
        <v>5</v>
      </c>
      <c r="B141" s="2" t="s">
        <v>3</v>
      </c>
      <c r="C141" s="10" t="s">
        <v>319</v>
      </c>
      <c r="D141" s="65">
        <f>'5th Cycle Summary-Final'!D141-'5th Cycle Summary-Final2'!D141</f>
        <v>0</v>
      </c>
      <c r="E141" s="65">
        <f>'5th Cycle Summary-Final'!E141-'5th Cycle Summary-Final2'!E141</f>
        <v>0</v>
      </c>
      <c r="F141" s="65">
        <f>'5th Cycle Summary-Final'!F141-'5th Cycle Summary-Final2'!F141</f>
        <v>0</v>
      </c>
      <c r="G141" s="65">
        <f>'5th Cycle Summary-Final'!G141-'5th Cycle Summary-Final2'!G141</f>
        <v>0</v>
      </c>
      <c r="H141" s="65">
        <f>'5th Cycle Summary-Final'!H141-'5th Cycle Summary-Final2'!H141</f>
        <v>0</v>
      </c>
      <c r="I141" s="65">
        <f>'5th Cycle Summary-Final'!I141-'5th Cycle Summary-Final2'!I141</f>
        <v>0</v>
      </c>
      <c r="J141" s="65">
        <f>'5th Cycle Summary-Final'!J141-'5th Cycle Summary-Final2'!J141</f>
        <v>0</v>
      </c>
      <c r="K141" s="65">
        <f>'5th Cycle Summary-Final'!K141-'5th Cycle Summary-Final2'!K141</f>
        <v>0</v>
      </c>
      <c r="L141" s="65">
        <f>'5th Cycle Summary-Final'!L141-'5th Cycle Summary-Final2'!L141</f>
        <v>0</v>
      </c>
      <c r="M141" s="65">
        <f>'5th Cycle Summary-Final'!M141-'5th Cycle Summary-Final2'!M141</f>
        <v>0</v>
      </c>
      <c r="N141" s="65">
        <f>'5th Cycle Summary-Final'!N141-'5th Cycle Summary-Final2'!N141</f>
        <v>0</v>
      </c>
      <c r="O141" s="65">
        <f>'5th Cycle Summary-Final'!O141-'5th Cycle Summary-Final2'!O141</f>
        <v>0</v>
      </c>
      <c r="P141" s="65">
        <f>'5th Cycle Summary-Final'!P141-'5th Cycle Summary-Final2'!P141</f>
        <v>0</v>
      </c>
      <c r="Q141" s="65">
        <f>'5th Cycle Summary-Final'!Q141-'5th Cycle Summary-Final2'!Q141</f>
        <v>0</v>
      </c>
      <c r="R141" s="65">
        <f>'5th Cycle Summary-Final'!R141-'5th Cycle Summary-Final2'!R141</f>
        <v>0</v>
      </c>
      <c r="S141" s="65">
        <f>'5th Cycle Summary-Final'!S141-'5th Cycle Summary-Final2'!S141</f>
        <v>0</v>
      </c>
      <c r="T141" s="65">
        <f>'5th Cycle Summary-Final'!T141-'5th Cycle Summary-Final2'!T141</f>
        <v>0</v>
      </c>
      <c r="U141" s="65">
        <f>'5th Cycle Summary-Final'!U141-'5th Cycle Summary-Final2'!U141</f>
        <v>0</v>
      </c>
      <c r="V141" s="65">
        <f>'5th Cycle Summary-Final'!V141-'5th Cycle Summary-Final2'!V141</f>
        <v>0</v>
      </c>
      <c r="W141" s="65">
        <f>'5th Cycle Summary-Final'!W141-'5th Cycle Summary-Final2'!W141</f>
        <v>0</v>
      </c>
      <c r="X141" s="65">
        <f>'5th Cycle Summary-Final'!X141-'5th Cycle Summary-Final2'!X141</f>
        <v>0</v>
      </c>
      <c r="Y141" s="65">
        <f>'5th Cycle Summary-Final'!Y141-'5th Cycle Summary-Final2'!Y141</f>
        <v>0</v>
      </c>
      <c r="Z141" s="65">
        <f>'5th Cycle Summary-Final'!Z141-'5th Cycle Summary-Final2'!Z141</f>
        <v>0</v>
      </c>
    </row>
    <row r="142" spans="1:26" x14ac:dyDescent="0.2">
      <c r="A142" s="2" t="s">
        <v>5</v>
      </c>
      <c r="B142" s="2" t="s">
        <v>3</v>
      </c>
      <c r="C142" s="10" t="s">
        <v>1086</v>
      </c>
      <c r="D142" s="65">
        <f>'5th Cycle Summary-Final'!D142-'5th Cycle Summary-Final2'!D142</f>
        <v>0</v>
      </c>
      <c r="E142" s="65">
        <f>'5th Cycle Summary-Final'!E142-'5th Cycle Summary-Final2'!E142</f>
        <v>0</v>
      </c>
      <c r="F142" s="65">
        <f>'5th Cycle Summary-Final'!F142-'5th Cycle Summary-Final2'!F142</f>
        <v>0</v>
      </c>
      <c r="G142" s="65">
        <f>'5th Cycle Summary-Final'!G142-'5th Cycle Summary-Final2'!G142</f>
        <v>0</v>
      </c>
      <c r="H142" s="65">
        <f>'5th Cycle Summary-Final'!H142-'5th Cycle Summary-Final2'!H142</f>
        <v>0</v>
      </c>
      <c r="I142" s="65">
        <f>'5th Cycle Summary-Final'!I142-'5th Cycle Summary-Final2'!I142</f>
        <v>0</v>
      </c>
      <c r="J142" s="65">
        <f>'5th Cycle Summary-Final'!J142-'5th Cycle Summary-Final2'!J142</f>
        <v>0</v>
      </c>
      <c r="K142" s="65">
        <f>'5th Cycle Summary-Final'!K142-'5th Cycle Summary-Final2'!K142</f>
        <v>0</v>
      </c>
      <c r="L142" s="65">
        <f>'5th Cycle Summary-Final'!L142-'5th Cycle Summary-Final2'!L142</f>
        <v>0</v>
      </c>
      <c r="M142" s="65">
        <f>'5th Cycle Summary-Final'!M142-'5th Cycle Summary-Final2'!M142</f>
        <v>0</v>
      </c>
      <c r="N142" s="65">
        <f>'5th Cycle Summary-Final'!N142-'5th Cycle Summary-Final2'!N142</f>
        <v>0</v>
      </c>
      <c r="O142" s="65">
        <f>'5th Cycle Summary-Final'!O142-'5th Cycle Summary-Final2'!O142</f>
        <v>0</v>
      </c>
      <c r="P142" s="65">
        <f>'5th Cycle Summary-Final'!P142-'5th Cycle Summary-Final2'!P142</f>
        <v>0</v>
      </c>
      <c r="Q142" s="65">
        <f>'5th Cycle Summary-Final'!Q142-'5th Cycle Summary-Final2'!Q142</f>
        <v>0</v>
      </c>
      <c r="R142" s="65">
        <f>'5th Cycle Summary-Final'!R142-'5th Cycle Summary-Final2'!R142</f>
        <v>0</v>
      </c>
      <c r="S142" s="65">
        <f>'5th Cycle Summary-Final'!S142-'5th Cycle Summary-Final2'!S142</f>
        <v>0</v>
      </c>
      <c r="T142" s="65">
        <f>'5th Cycle Summary-Final'!T142-'5th Cycle Summary-Final2'!T142</f>
        <v>0</v>
      </c>
      <c r="U142" s="65">
        <f>'5th Cycle Summary-Final'!U142-'5th Cycle Summary-Final2'!U142</f>
        <v>0</v>
      </c>
      <c r="V142" s="65">
        <f>'5th Cycle Summary-Final'!V142-'5th Cycle Summary-Final2'!V142</f>
        <v>0</v>
      </c>
      <c r="W142" s="65">
        <f>'5th Cycle Summary-Final'!W142-'5th Cycle Summary-Final2'!W142</f>
        <v>0</v>
      </c>
      <c r="X142" s="65">
        <f>'5th Cycle Summary-Final'!X142-'5th Cycle Summary-Final2'!X142</f>
        <v>0</v>
      </c>
      <c r="Y142" s="65">
        <f>'5th Cycle Summary-Final'!Y142-'5th Cycle Summary-Final2'!Y142</f>
        <v>0</v>
      </c>
      <c r="Z142" s="65">
        <f>'5th Cycle Summary-Final'!Z142-'5th Cycle Summary-Final2'!Z142</f>
        <v>0</v>
      </c>
    </row>
    <row r="143" spans="1:26" x14ac:dyDescent="0.2">
      <c r="A143" s="2" t="s">
        <v>5</v>
      </c>
      <c r="B143" s="2" t="s">
        <v>3</v>
      </c>
      <c r="C143" s="10" t="s">
        <v>1002</v>
      </c>
      <c r="D143" s="65">
        <f>'5th Cycle Summary-Final'!D143-'5th Cycle Summary-Final2'!D143</f>
        <v>0</v>
      </c>
      <c r="E143" s="65">
        <f>'5th Cycle Summary-Final'!E143-'5th Cycle Summary-Final2'!E143</f>
        <v>0</v>
      </c>
      <c r="F143" s="65">
        <f>'5th Cycle Summary-Final'!F143-'5th Cycle Summary-Final2'!F143</f>
        <v>0</v>
      </c>
      <c r="G143" s="65">
        <f>'5th Cycle Summary-Final'!G143-'5th Cycle Summary-Final2'!G143</f>
        <v>0</v>
      </c>
      <c r="H143" s="65">
        <f>'5th Cycle Summary-Final'!H143-'5th Cycle Summary-Final2'!H143</f>
        <v>0</v>
      </c>
      <c r="I143" s="65">
        <f>'5th Cycle Summary-Final'!I143-'5th Cycle Summary-Final2'!I143</f>
        <v>0</v>
      </c>
      <c r="J143" s="65">
        <f>'5th Cycle Summary-Final'!J143-'5th Cycle Summary-Final2'!J143</f>
        <v>0</v>
      </c>
      <c r="K143" s="65">
        <f>'5th Cycle Summary-Final'!K143-'5th Cycle Summary-Final2'!K143</f>
        <v>0</v>
      </c>
      <c r="L143" s="65">
        <f>'5th Cycle Summary-Final'!L143-'5th Cycle Summary-Final2'!L143</f>
        <v>0</v>
      </c>
      <c r="M143" s="65">
        <f>'5th Cycle Summary-Final'!M143-'5th Cycle Summary-Final2'!M143</f>
        <v>0</v>
      </c>
      <c r="N143" s="65">
        <f>'5th Cycle Summary-Final'!N143-'5th Cycle Summary-Final2'!N143</f>
        <v>0</v>
      </c>
      <c r="O143" s="65">
        <f>'5th Cycle Summary-Final'!O143-'5th Cycle Summary-Final2'!O143</f>
        <v>0</v>
      </c>
      <c r="P143" s="65">
        <f>'5th Cycle Summary-Final'!P143-'5th Cycle Summary-Final2'!P143</f>
        <v>0</v>
      </c>
      <c r="Q143" s="65">
        <f>'5th Cycle Summary-Final'!Q143-'5th Cycle Summary-Final2'!Q143</f>
        <v>0</v>
      </c>
      <c r="R143" s="65">
        <f>'5th Cycle Summary-Final'!R143-'5th Cycle Summary-Final2'!R143</f>
        <v>0</v>
      </c>
      <c r="S143" s="65">
        <f>'5th Cycle Summary-Final'!S143-'5th Cycle Summary-Final2'!S143</f>
        <v>0</v>
      </c>
      <c r="T143" s="65">
        <f>'5th Cycle Summary-Final'!T143-'5th Cycle Summary-Final2'!T143</f>
        <v>0</v>
      </c>
      <c r="U143" s="65">
        <f>'5th Cycle Summary-Final'!U143-'5th Cycle Summary-Final2'!U143</f>
        <v>0</v>
      </c>
      <c r="V143" s="65">
        <f>'5th Cycle Summary-Final'!V143-'5th Cycle Summary-Final2'!V143</f>
        <v>0</v>
      </c>
      <c r="W143" s="65">
        <f>'5th Cycle Summary-Final'!W143-'5th Cycle Summary-Final2'!W143</f>
        <v>0</v>
      </c>
      <c r="X143" s="65">
        <f>'5th Cycle Summary-Final'!X143-'5th Cycle Summary-Final2'!X143</f>
        <v>0</v>
      </c>
      <c r="Y143" s="65">
        <f>'5th Cycle Summary-Final'!Y143-'5th Cycle Summary-Final2'!Y143</f>
        <v>0</v>
      </c>
      <c r="Z143" s="65">
        <f>'5th Cycle Summary-Final'!Z143-'5th Cycle Summary-Final2'!Z143</f>
        <v>0</v>
      </c>
    </row>
    <row r="144" spans="1:26" x14ac:dyDescent="0.2">
      <c r="A144" s="11" t="s">
        <v>76</v>
      </c>
      <c r="B144" s="11" t="s">
        <v>953</v>
      </c>
      <c r="C144" s="10" t="s">
        <v>76</v>
      </c>
      <c r="D144" s="65">
        <f>'5th Cycle Summary-Final'!D144-'5th Cycle Summary-Final2'!D144</f>
        <v>0</v>
      </c>
      <c r="E144" s="65">
        <f>'5th Cycle Summary-Final'!E144-'5th Cycle Summary-Final2'!E144</f>
        <v>0</v>
      </c>
      <c r="F144" s="65">
        <f>'5th Cycle Summary-Final'!F144-'5th Cycle Summary-Final2'!F144</f>
        <v>0</v>
      </c>
      <c r="G144" s="65">
        <f>'5th Cycle Summary-Final'!G144-'5th Cycle Summary-Final2'!G144</f>
        <v>0</v>
      </c>
      <c r="H144" s="65">
        <f>'5th Cycle Summary-Final'!H144-'5th Cycle Summary-Final2'!H144</f>
        <v>0</v>
      </c>
      <c r="I144" s="65">
        <f>'5th Cycle Summary-Final'!I144-'5th Cycle Summary-Final2'!I144</f>
        <v>0</v>
      </c>
      <c r="J144" s="65">
        <f>'5th Cycle Summary-Final'!J144-'5th Cycle Summary-Final2'!J144</f>
        <v>0</v>
      </c>
      <c r="K144" s="65">
        <f>'5th Cycle Summary-Final'!K144-'5th Cycle Summary-Final2'!K144</f>
        <v>0</v>
      </c>
      <c r="L144" s="65">
        <f>'5th Cycle Summary-Final'!L144-'5th Cycle Summary-Final2'!L144</f>
        <v>0</v>
      </c>
      <c r="M144" s="65">
        <f>'5th Cycle Summary-Final'!M144-'5th Cycle Summary-Final2'!M144</f>
        <v>0</v>
      </c>
      <c r="N144" s="65">
        <f>'5th Cycle Summary-Final'!N144-'5th Cycle Summary-Final2'!N144</f>
        <v>0</v>
      </c>
      <c r="O144" s="65">
        <f>'5th Cycle Summary-Final'!O144-'5th Cycle Summary-Final2'!O144</f>
        <v>0</v>
      </c>
      <c r="P144" s="65">
        <f>'5th Cycle Summary-Final'!P144-'5th Cycle Summary-Final2'!P144</f>
        <v>0</v>
      </c>
      <c r="Q144" s="65">
        <f>'5th Cycle Summary-Final'!Q144-'5th Cycle Summary-Final2'!Q144</f>
        <v>0</v>
      </c>
      <c r="R144" s="65">
        <f>'5th Cycle Summary-Final'!R144-'5th Cycle Summary-Final2'!R144</f>
        <v>0</v>
      </c>
      <c r="S144" s="65">
        <f>'5th Cycle Summary-Final'!S144-'5th Cycle Summary-Final2'!S144</f>
        <v>0</v>
      </c>
      <c r="T144" s="65">
        <f>'5th Cycle Summary-Final'!T144-'5th Cycle Summary-Final2'!T144</f>
        <v>0</v>
      </c>
      <c r="U144" s="65">
        <f>'5th Cycle Summary-Final'!U144-'5th Cycle Summary-Final2'!U144</f>
        <v>0</v>
      </c>
      <c r="V144" s="65">
        <f>'5th Cycle Summary-Final'!V144-'5th Cycle Summary-Final2'!V144</f>
        <v>0</v>
      </c>
      <c r="W144" s="65">
        <f>'5th Cycle Summary-Final'!W144-'5th Cycle Summary-Final2'!W144</f>
        <v>0</v>
      </c>
      <c r="X144" s="65">
        <f>'5th Cycle Summary-Final'!X144-'5th Cycle Summary-Final2'!X144</f>
        <v>0</v>
      </c>
      <c r="Y144" s="65">
        <f>'5th Cycle Summary-Final'!Y144-'5th Cycle Summary-Final2'!Y144</f>
        <v>0</v>
      </c>
      <c r="Z144" s="65">
        <f>'5th Cycle Summary-Final'!Z144-'5th Cycle Summary-Final2'!Z144</f>
        <v>0</v>
      </c>
    </row>
    <row r="145" spans="1:26" x14ac:dyDescent="0.2">
      <c r="A145" s="11" t="s">
        <v>76</v>
      </c>
      <c r="B145" s="11" t="s">
        <v>953</v>
      </c>
      <c r="C145" s="10" t="s">
        <v>184</v>
      </c>
      <c r="D145" s="65">
        <f>'5th Cycle Summary-Final'!D145-'5th Cycle Summary-Final2'!D145</f>
        <v>0</v>
      </c>
      <c r="E145" s="65">
        <f>'5th Cycle Summary-Final'!E145-'5th Cycle Summary-Final2'!E145</f>
        <v>0</v>
      </c>
      <c r="F145" s="65">
        <f>'5th Cycle Summary-Final'!F145-'5th Cycle Summary-Final2'!F145</f>
        <v>0</v>
      </c>
      <c r="G145" s="65">
        <f>'5th Cycle Summary-Final'!G145-'5th Cycle Summary-Final2'!G145</f>
        <v>0</v>
      </c>
      <c r="H145" s="65">
        <f>'5th Cycle Summary-Final'!H145-'5th Cycle Summary-Final2'!H145</f>
        <v>0</v>
      </c>
      <c r="I145" s="65">
        <f>'5th Cycle Summary-Final'!I145-'5th Cycle Summary-Final2'!I145</f>
        <v>0</v>
      </c>
      <c r="J145" s="65">
        <f>'5th Cycle Summary-Final'!J145-'5th Cycle Summary-Final2'!J145</f>
        <v>0</v>
      </c>
      <c r="K145" s="65">
        <f>'5th Cycle Summary-Final'!K145-'5th Cycle Summary-Final2'!K145</f>
        <v>0</v>
      </c>
      <c r="L145" s="65">
        <f>'5th Cycle Summary-Final'!L145-'5th Cycle Summary-Final2'!L145</f>
        <v>0</v>
      </c>
      <c r="M145" s="65">
        <f>'5th Cycle Summary-Final'!M145-'5th Cycle Summary-Final2'!M145</f>
        <v>0</v>
      </c>
      <c r="N145" s="65">
        <f>'5th Cycle Summary-Final'!N145-'5th Cycle Summary-Final2'!N145</f>
        <v>0</v>
      </c>
      <c r="O145" s="65">
        <f>'5th Cycle Summary-Final'!O145-'5th Cycle Summary-Final2'!O145</f>
        <v>0</v>
      </c>
      <c r="P145" s="65">
        <f>'5th Cycle Summary-Final'!P145-'5th Cycle Summary-Final2'!P145</f>
        <v>0</v>
      </c>
      <c r="Q145" s="65">
        <f>'5th Cycle Summary-Final'!Q145-'5th Cycle Summary-Final2'!Q145</f>
        <v>0</v>
      </c>
      <c r="R145" s="65">
        <f>'5th Cycle Summary-Final'!R145-'5th Cycle Summary-Final2'!R145</f>
        <v>0</v>
      </c>
      <c r="S145" s="65">
        <f>'5th Cycle Summary-Final'!S145-'5th Cycle Summary-Final2'!S145</f>
        <v>0</v>
      </c>
      <c r="T145" s="65">
        <f>'5th Cycle Summary-Final'!T145-'5th Cycle Summary-Final2'!T145</f>
        <v>0</v>
      </c>
      <c r="U145" s="65">
        <f>'5th Cycle Summary-Final'!U145-'5th Cycle Summary-Final2'!U145</f>
        <v>0</v>
      </c>
      <c r="V145" s="65">
        <f>'5th Cycle Summary-Final'!V145-'5th Cycle Summary-Final2'!V145</f>
        <v>0</v>
      </c>
      <c r="W145" s="65" t="e">
        <f>'5th Cycle Summary-Final'!W145-'5th Cycle Summary-Final2'!W145</f>
        <v>#DIV/0!</v>
      </c>
      <c r="X145" s="65">
        <f>'5th Cycle Summary-Final'!X145-'5th Cycle Summary-Final2'!X145</f>
        <v>0</v>
      </c>
      <c r="Y145" s="65">
        <f>'5th Cycle Summary-Final'!Y145-'5th Cycle Summary-Final2'!Y145</f>
        <v>0</v>
      </c>
      <c r="Z145" s="65">
        <f>'5th Cycle Summary-Final'!Z145-'5th Cycle Summary-Final2'!Z145</f>
        <v>0</v>
      </c>
    </row>
    <row r="146" spans="1:26" x14ac:dyDescent="0.2">
      <c r="A146" s="2" t="s">
        <v>40</v>
      </c>
      <c r="B146" s="2" t="s">
        <v>8</v>
      </c>
      <c r="C146" s="10" t="s">
        <v>39</v>
      </c>
      <c r="D146" s="65">
        <f>'5th Cycle Summary-Final'!D146-'5th Cycle Summary-Final2'!D146</f>
        <v>0</v>
      </c>
      <c r="E146" s="65">
        <f>'5th Cycle Summary-Final'!E146-'5th Cycle Summary-Final2'!E146</f>
        <v>0</v>
      </c>
      <c r="F146" s="65">
        <f>'5th Cycle Summary-Final'!F146-'5th Cycle Summary-Final2'!F146</f>
        <v>0</v>
      </c>
      <c r="G146" s="65">
        <f>'5th Cycle Summary-Final'!G146-'5th Cycle Summary-Final2'!G146</f>
        <v>0</v>
      </c>
      <c r="H146" s="65">
        <f>'5th Cycle Summary-Final'!H146-'5th Cycle Summary-Final2'!H146</f>
        <v>0</v>
      </c>
      <c r="I146" s="65">
        <f>'5th Cycle Summary-Final'!I146-'5th Cycle Summary-Final2'!I146</f>
        <v>0</v>
      </c>
      <c r="J146" s="65">
        <f>'5th Cycle Summary-Final'!J146-'5th Cycle Summary-Final2'!J146</f>
        <v>0</v>
      </c>
      <c r="K146" s="65">
        <f>'5th Cycle Summary-Final'!K146-'5th Cycle Summary-Final2'!K146</f>
        <v>0</v>
      </c>
      <c r="L146" s="65">
        <f>'5th Cycle Summary-Final'!L146-'5th Cycle Summary-Final2'!L146</f>
        <v>0</v>
      </c>
      <c r="M146" s="65">
        <f>'5th Cycle Summary-Final'!M146-'5th Cycle Summary-Final2'!M146</f>
        <v>0</v>
      </c>
      <c r="N146" s="65">
        <f>'5th Cycle Summary-Final'!N146-'5th Cycle Summary-Final2'!N146</f>
        <v>0</v>
      </c>
      <c r="O146" s="65">
        <f>'5th Cycle Summary-Final'!O146-'5th Cycle Summary-Final2'!O146</f>
        <v>0</v>
      </c>
      <c r="P146" s="65">
        <f>'5th Cycle Summary-Final'!P146-'5th Cycle Summary-Final2'!P146</f>
        <v>0</v>
      </c>
      <c r="Q146" s="65">
        <f>'5th Cycle Summary-Final'!Q146-'5th Cycle Summary-Final2'!Q146</f>
        <v>0</v>
      </c>
      <c r="R146" s="65">
        <f>'5th Cycle Summary-Final'!R146-'5th Cycle Summary-Final2'!R146</f>
        <v>0</v>
      </c>
      <c r="S146" s="65">
        <f>'5th Cycle Summary-Final'!S146-'5th Cycle Summary-Final2'!S146</f>
        <v>0</v>
      </c>
      <c r="T146" s="65">
        <f>'5th Cycle Summary-Final'!T146-'5th Cycle Summary-Final2'!T146</f>
        <v>0</v>
      </c>
      <c r="U146" s="65">
        <f>'5th Cycle Summary-Final'!U146-'5th Cycle Summary-Final2'!U146</f>
        <v>0</v>
      </c>
      <c r="V146" s="65">
        <f>'5th Cycle Summary-Final'!V146-'5th Cycle Summary-Final2'!V146</f>
        <v>0</v>
      </c>
      <c r="W146" s="65">
        <f>'5th Cycle Summary-Final'!W146-'5th Cycle Summary-Final2'!W146</f>
        <v>0</v>
      </c>
      <c r="X146" s="65">
        <f>'5th Cycle Summary-Final'!X146-'5th Cycle Summary-Final2'!X146</f>
        <v>0</v>
      </c>
      <c r="Y146" s="65">
        <f>'5th Cycle Summary-Final'!Y146-'5th Cycle Summary-Final2'!Y146</f>
        <v>0</v>
      </c>
      <c r="Z146" s="65">
        <f>'5th Cycle Summary-Final'!Z146-'5th Cycle Summary-Final2'!Z146</f>
        <v>0</v>
      </c>
    </row>
    <row r="147" spans="1:26" x14ac:dyDescent="0.2">
      <c r="A147" s="2" t="s">
        <v>40</v>
      </c>
      <c r="B147" s="2" t="s">
        <v>8</v>
      </c>
      <c r="C147" s="10" t="s">
        <v>93</v>
      </c>
      <c r="D147" s="65">
        <f>'5th Cycle Summary-Final'!D147-'5th Cycle Summary-Final2'!D147</f>
        <v>0</v>
      </c>
      <c r="E147" s="65">
        <f>'5th Cycle Summary-Final'!E147-'5th Cycle Summary-Final2'!E147</f>
        <v>0</v>
      </c>
      <c r="F147" s="65">
        <f>'5th Cycle Summary-Final'!F147-'5th Cycle Summary-Final2'!F147</f>
        <v>0</v>
      </c>
      <c r="G147" s="65">
        <f>'5th Cycle Summary-Final'!G147-'5th Cycle Summary-Final2'!G147</f>
        <v>0</v>
      </c>
      <c r="H147" s="65">
        <f>'5th Cycle Summary-Final'!H147-'5th Cycle Summary-Final2'!H147</f>
        <v>0</v>
      </c>
      <c r="I147" s="65">
        <f>'5th Cycle Summary-Final'!I147-'5th Cycle Summary-Final2'!I147</f>
        <v>0</v>
      </c>
      <c r="J147" s="65">
        <f>'5th Cycle Summary-Final'!J147-'5th Cycle Summary-Final2'!J147</f>
        <v>0</v>
      </c>
      <c r="K147" s="65">
        <f>'5th Cycle Summary-Final'!K147-'5th Cycle Summary-Final2'!K147</f>
        <v>0</v>
      </c>
      <c r="L147" s="65">
        <f>'5th Cycle Summary-Final'!L147-'5th Cycle Summary-Final2'!L147</f>
        <v>0</v>
      </c>
      <c r="M147" s="65">
        <f>'5th Cycle Summary-Final'!M147-'5th Cycle Summary-Final2'!M147</f>
        <v>0</v>
      </c>
      <c r="N147" s="65">
        <f>'5th Cycle Summary-Final'!N147-'5th Cycle Summary-Final2'!N147</f>
        <v>0</v>
      </c>
      <c r="O147" s="65">
        <f>'5th Cycle Summary-Final'!O147-'5th Cycle Summary-Final2'!O147</f>
        <v>0</v>
      </c>
      <c r="P147" s="65">
        <f>'5th Cycle Summary-Final'!P147-'5th Cycle Summary-Final2'!P147</f>
        <v>0</v>
      </c>
      <c r="Q147" s="65">
        <f>'5th Cycle Summary-Final'!Q147-'5th Cycle Summary-Final2'!Q147</f>
        <v>0</v>
      </c>
      <c r="R147" s="65">
        <f>'5th Cycle Summary-Final'!R147-'5th Cycle Summary-Final2'!R147</f>
        <v>0</v>
      </c>
      <c r="S147" s="65">
        <f>'5th Cycle Summary-Final'!S147-'5th Cycle Summary-Final2'!S147</f>
        <v>0</v>
      </c>
      <c r="T147" s="65">
        <f>'5th Cycle Summary-Final'!T147-'5th Cycle Summary-Final2'!T147</f>
        <v>0</v>
      </c>
      <c r="U147" s="65">
        <f>'5th Cycle Summary-Final'!U147-'5th Cycle Summary-Final2'!U147</f>
        <v>0</v>
      </c>
      <c r="V147" s="65">
        <f>'5th Cycle Summary-Final'!V147-'5th Cycle Summary-Final2'!V147</f>
        <v>0</v>
      </c>
      <c r="W147" s="65">
        <f>'5th Cycle Summary-Final'!W147-'5th Cycle Summary-Final2'!W147</f>
        <v>0</v>
      </c>
      <c r="X147" s="65">
        <f>'5th Cycle Summary-Final'!X147-'5th Cycle Summary-Final2'!X147</f>
        <v>0</v>
      </c>
      <c r="Y147" s="65">
        <f>'5th Cycle Summary-Final'!Y147-'5th Cycle Summary-Final2'!Y147</f>
        <v>0</v>
      </c>
      <c r="Z147" s="65">
        <f>'5th Cycle Summary-Final'!Z147-'5th Cycle Summary-Final2'!Z147</f>
        <v>0</v>
      </c>
    </row>
    <row r="148" spans="1:26" x14ac:dyDescent="0.2">
      <c r="A148" s="2" t="s">
        <v>40</v>
      </c>
      <c r="B148" s="2" t="s">
        <v>8</v>
      </c>
      <c r="C148" s="10" t="s">
        <v>122</v>
      </c>
      <c r="D148" s="65">
        <f>'5th Cycle Summary-Final'!D148-'5th Cycle Summary-Final2'!D148</f>
        <v>0</v>
      </c>
      <c r="E148" s="65">
        <f>'5th Cycle Summary-Final'!E148-'5th Cycle Summary-Final2'!E148</f>
        <v>0</v>
      </c>
      <c r="F148" s="65">
        <f>'5th Cycle Summary-Final'!F148-'5th Cycle Summary-Final2'!F148</f>
        <v>0</v>
      </c>
      <c r="G148" s="65">
        <f>'5th Cycle Summary-Final'!G148-'5th Cycle Summary-Final2'!G148</f>
        <v>0</v>
      </c>
      <c r="H148" s="65">
        <f>'5th Cycle Summary-Final'!H148-'5th Cycle Summary-Final2'!H148</f>
        <v>0</v>
      </c>
      <c r="I148" s="65">
        <f>'5th Cycle Summary-Final'!I148-'5th Cycle Summary-Final2'!I148</f>
        <v>0</v>
      </c>
      <c r="J148" s="65">
        <f>'5th Cycle Summary-Final'!J148-'5th Cycle Summary-Final2'!J148</f>
        <v>0</v>
      </c>
      <c r="K148" s="65">
        <f>'5th Cycle Summary-Final'!K148-'5th Cycle Summary-Final2'!K148</f>
        <v>0</v>
      </c>
      <c r="L148" s="65">
        <f>'5th Cycle Summary-Final'!L148-'5th Cycle Summary-Final2'!L148</f>
        <v>0</v>
      </c>
      <c r="M148" s="65">
        <f>'5th Cycle Summary-Final'!M148-'5th Cycle Summary-Final2'!M148</f>
        <v>0</v>
      </c>
      <c r="N148" s="65">
        <f>'5th Cycle Summary-Final'!N148-'5th Cycle Summary-Final2'!N148</f>
        <v>0</v>
      </c>
      <c r="O148" s="65">
        <f>'5th Cycle Summary-Final'!O148-'5th Cycle Summary-Final2'!O148</f>
        <v>0</v>
      </c>
      <c r="P148" s="65">
        <f>'5th Cycle Summary-Final'!P148-'5th Cycle Summary-Final2'!P148</f>
        <v>0</v>
      </c>
      <c r="Q148" s="65">
        <f>'5th Cycle Summary-Final'!Q148-'5th Cycle Summary-Final2'!Q148</f>
        <v>0</v>
      </c>
      <c r="R148" s="65">
        <f>'5th Cycle Summary-Final'!R148-'5th Cycle Summary-Final2'!R148</f>
        <v>0</v>
      </c>
      <c r="S148" s="65">
        <f>'5th Cycle Summary-Final'!S148-'5th Cycle Summary-Final2'!S148</f>
        <v>0</v>
      </c>
      <c r="T148" s="65">
        <f>'5th Cycle Summary-Final'!T148-'5th Cycle Summary-Final2'!T148</f>
        <v>0</v>
      </c>
      <c r="U148" s="65">
        <f>'5th Cycle Summary-Final'!U148-'5th Cycle Summary-Final2'!U148</f>
        <v>0</v>
      </c>
      <c r="V148" s="65">
        <f>'5th Cycle Summary-Final'!V148-'5th Cycle Summary-Final2'!V148</f>
        <v>0</v>
      </c>
      <c r="W148" s="65">
        <f>'5th Cycle Summary-Final'!W148-'5th Cycle Summary-Final2'!W148</f>
        <v>0</v>
      </c>
      <c r="X148" s="65">
        <f>'5th Cycle Summary-Final'!X148-'5th Cycle Summary-Final2'!X148</f>
        <v>0</v>
      </c>
      <c r="Y148" s="65">
        <f>'5th Cycle Summary-Final'!Y148-'5th Cycle Summary-Final2'!Y148</f>
        <v>0</v>
      </c>
      <c r="Z148" s="65">
        <f>'5th Cycle Summary-Final'!Z148-'5th Cycle Summary-Final2'!Z148</f>
        <v>0</v>
      </c>
    </row>
    <row r="149" spans="1:26" x14ac:dyDescent="0.2">
      <c r="A149" s="2" t="s">
        <v>40</v>
      </c>
      <c r="B149" s="2" t="s">
        <v>8</v>
      </c>
      <c r="C149" s="10" t="s">
        <v>173</v>
      </c>
      <c r="D149" s="65">
        <f>'5th Cycle Summary-Final'!D149-'5th Cycle Summary-Final2'!D149</f>
        <v>0</v>
      </c>
      <c r="E149" s="65">
        <f>'5th Cycle Summary-Final'!E149-'5th Cycle Summary-Final2'!E149</f>
        <v>0</v>
      </c>
      <c r="F149" s="65">
        <f>'5th Cycle Summary-Final'!F149-'5th Cycle Summary-Final2'!F149</f>
        <v>0</v>
      </c>
      <c r="G149" s="65">
        <f>'5th Cycle Summary-Final'!G149-'5th Cycle Summary-Final2'!G149</f>
        <v>0</v>
      </c>
      <c r="H149" s="65">
        <f>'5th Cycle Summary-Final'!H149-'5th Cycle Summary-Final2'!H149</f>
        <v>0</v>
      </c>
      <c r="I149" s="65">
        <f>'5th Cycle Summary-Final'!I149-'5th Cycle Summary-Final2'!I149</f>
        <v>0</v>
      </c>
      <c r="J149" s="65">
        <f>'5th Cycle Summary-Final'!J149-'5th Cycle Summary-Final2'!J149</f>
        <v>0</v>
      </c>
      <c r="K149" s="65">
        <f>'5th Cycle Summary-Final'!K149-'5th Cycle Summary-Final2'!K149</f>
        <v>0</v>
      </c>
      <c r="L149" s="65">
        <f>'5th Cycle Summary-Final'!L149-'5th Cycle Summary-Final2'!L149</f>
        <v>0</v>
      </c>
      <c r="M149" s="65">
        <f>'5th Cycle Summary-Final'!M149-'5th Cycle Summary-Final2'!M149</f>
        <v>0</v>
      </c>
      <c r="N149" s="65">
        <f>'5th Cycle Summary-Final'!N149-'5th Cycle Summary-Final2'!N149</f>
        <v>0</v>
      </c>
      <c r="O149" s="65">
        <f>'5th Cycle Summary-Final'!O149-'5th Cycle Summary-Final2'!O149</f>
        <v>0</v>
      </c>
      <c r="P149" s="65">
        <f>'5th Cycle Summary-Final'!P149-'5th Cycle Summary-Final2'!P149</f>
        <v>0</v>
      </c>
      <c r="Q149" s="65">
        <f>'5th Cycle Summary-Final'!Q149-'5th Cycle Summary-Final2'!Q149</f>
        <v>0</v>
      </c>
      <c r="R149" s="65">
        <f>'5th Cycle Summary-Final'!R149-'5th Cycle Summary-Final2'!R149</f>
        <v>0</v>
      </c>
      <c r="S149" s="65">
        <f>'5th Cycle Summary-Final'!S149-'5th Cycle Summary-Final2'!S149</f>
        <v>0</v>
      </c>
      <c r="T149" s="65">
        <f>'5th Cycle Summary-Final'!T149-'5th Cycle Summary-Final2'!T149</f>
        <v>0</v>
      </c>
      <c r="U149" s="65">
        <f>'5th Cycle Summary-Final'!U149-'5th Cycle Summary-Final2'!U149</f>
        <v>0</v>
      </c>
      <c r="V149" s="65">
        <f>'5th Cycle Summary-Final'!V149-'5th Cycle Summary-Final2'!V149</f>
        <v>0</v>
      </c>
      <c r="W149" s="65">
        <f>'5th Cycle Summary-Final'!W149-'5th Cycle Summary-Final2'!W149</f>
        <v>0</v>
      </c>
      <c r="X149" s="65">
        <f>'5th Cycle Summary-Final'!X149-'5th Cycle Summary-Final2'!X149</f>
        <v>0</v>
      </c>
      <c r="Y149" s="65">
        <f>'5th Cycle Summary-Final'!Y149-'5th Cycle Summary-Final2'!Y149</f>
        <v>0</v>
      </c>
      <c r="Z149" s="65">
        <f>'5th Cycle Summary-Final'!Z149-'5th Cycle Summary-Final2'!Z149</f>
        <v>0</v>
      </c>
    </row>
    <row r="150" spans="1:26" x14ac:dyDescent="0.2">
      <c r="A150" s="2" t="s">
        <v>40</v>
      </c>
      <c r="B150" s="2" t="s">
        <v>8</v>
      </c>
      <c r="C150" s="10" t="s">
        <v>188</v>
      </c>
      <c r="D150" s="65">
        <f>'5th Cycle Summary-Final'!D150-'5th Cycle Summary-Final2'!D150</f>
        <v>0</v>
      </c>
      <c r="E150" s="65">
        <f>'5th Cycle Summary-Final'!E150-'5th Cycle Summary-Final2'!E150</f>
        <v>0</v>
      </c>
      <c r="F150" s="65">
        <f>'5th Cycle Summary-Final'!F150-'5th Cycle Summary-Final2'!F150</f>
        <v>0</v>
      </c>
      <c r="G150" s="65">
        <f>'5th Cycle Summary-Final'!G150-'5th Cycle Summary-Final2'!G150</f>
        <v>0</v>
      </c>
      <c r="H150" s="65">
        <f>'5th Cycle Summary-Final'!H150-'5th Cycle Summary-Final2'!H150</f>
        <v>0</v>
      </c>
      <c r="I150" s="65">
        <f>'5th Cycle Summary-Final'!I150-'5th Cycle Summary-Final2'!I150</f>
        <v>0</v>
      </c>
      <c r="J150" s="65">
        <f>'5th Cycle Summary-Final'!J150-'5th Cycle Summary-Final2'!J150</f>
        <v>0</v>
      </c>
      <c r="K150" s="65">
        <f>'5th Cycle Summary-Final'!K150-'5th Cycle Summary-Final2'!K150</f>
        <v>0</v>
      </c>
      <c r="L150" s="65">
        <f>'5th Cycle Summary-Final'!L150-'5th Cycle Summary-Final2'!L150</f>
        <v>0</v>
      </c>
      <c r="M150" s="65">
        <f>'5th Cycle Summary-Final'!M150-'5th Cycle Summary-Final2'!M150</f>
        <v>0</v>
      </c>
      <c r="N150" s="65">
        <f>'5th Cycle Summary-Final'!N150-'5th Cycle Summary-Final2'!N150</f>
        <v>0</v>
      </c>
      <c r="O150" s="65">
        <f>'5th Cycle Summary-Final'!O150-'5th Cycle Summary-Final2'!O150</f>
        <v>0</v>
      </c>
      <c r="P150" s="65">
        <f>'5th Cycle Summary-Final'!P150-'5th Cycle Summary-Final2'!P150</f>
        <v>0</v>
      </c>
      <c r="Q150" s="65">
        <f>'5th Cycle Summary-Final'!Q150-'5th Cycle Summary-Final2'!Q150</f>
        <v>0</v>
      </c>
      <c r="R150" s="65">
        <f>'5th Cycle Summary-Final'!R150-'5th Cycle Summary-Final2'!R150</f>
        <v>0</v>
      </c>
      <c r="S150" s="65">
        <f>'5th Cycle Summary-Final'!S150-'5th Cycle Summary-Final2'!S150</f>
        <v>0</v>
      </c>
      <c r="T150" s="65">
        <f>'5th Cycle Summary-Final'!T150-'5th Cycle Summary-Final2'!T150</f>
        <v>0</v>
      </c>
      <c r="U150" s="65">
        <f>'5th Cycle Summary-Final'!U150-'5th Cycle Summary-Final2'!U150</f>
        <v>0</v>
      </c>
      <c r="V150" s="65">
        <f>'5th Cycle Summary-Final'!V150-'5th Cycle Summary-Final2'!V150</f>
        <v>0</v>
      </c>
      <c r="W150" s="65">
        <f>'5th Cycle Summary-Final'!W150-'5th Cycle Summary-Final2'!W150</f>
        <v>0</v>
      </c>
      <c r="X150" s="65">
        <f>'5th Cycle Summary-Final'!X150-'5th Cycle Summary-Final2'!X150</f>
        <v>0</v>
      </c>
      <c r="Y150" s="65">
        <f>'5th Cycle Summary-Final'!Y150-'5th Cycle Summary-Final2'!Y150</f>
        <v>0</v>
      </c>
      <c r="Z150" s="65">
        <f>'5th Cycle Summary-Final'!Z150-'5th Cycle Summary-Final2'!Z150</f>
        <v>0</v>
      </c>
    </row>
    <row r="151" spans="1:26" x14ac:dyDescent="0.2">
      <c r="A151" s="2" t="s">
        <v>40</v>
      </c>
      <c r="B151" s="2" t="s">
        <v>8</v>
      </c>
      <c r="C151" s="10" t="s">
        <v>194</v>
      </c>
      <c r="D151" s="65">
        <f>'5th Cycle Summary-Final'!D151-'5th Cycle Summary-Final2'!D151</f>
        <v>0</v>
      </c>
      <c r="E151" s="65">
        <f>'5th Cycle Summary-Final'!E151-'5th Cycle Summary-Final2'!E151</f>
        <v>0</v>
      </c>
      <c r="F151" s="65">
        <f>'5th Cycle Summary-Final'!F151-'5th Cycle Summary-Final2'!F151</f>
        <v>0</v>
      </c>
      <c r="G151" s="65">
        <f>'5th Cycle Summary-Final'!G151-'5th Cycle Summary-Final2'!G151</f>
        <v>0</v>
      </c>
      <c r="H151" s="65">
        <f>'5th Cycle Summary-Final'!H151-'5th Cycle Summary-Final2'!H151</f>
        <v>0</v>
      </c>
      <c r="I151" s="65">
        <f>'5th Cycle Summary-Final'!I151-'5th Cycle Summary-Final2'!I151</f>
        <v>0</v>
      </c>
      <c r="J151" s="65">
        <f>'5th Cycle Summary-Final'!J151-'5th Cycle Summary-Final2'!J151</f>
        <v>0</v>
      </c>
      <c r="K151" s="65">
        <f>'5th Cycle Summary-Final'!K151-'5th Cycle Summary-Final2'!K151</f>
        <v>0</v>
      </c>
      <c r="L151" s="65">
        <f>'5th Cycle Summary-Final'!L151-'5th Cycle Summary-Final2'!L151</f>
        <v>0</v>
      </c>
      <c r="M151" s="65">
        <f>'5th Cycle Summary-Final'!M151-'5th Cycle Summary-Final2'!M151</f>
        <v>0</v>
      </c>
      <c r="N151" s="65">
        <f>'5th Cycle Summary-Final'!N151-'5th Cycle Summary-Final2'!N151</f>
        <v>0</v>
      </c>
      <c r="O151" s="65">
        <f>'5th Cycle Summary-Final'!O151-'5th Cycle Summary-Final2'!O151</f>
        <v>0</v>
      </c>
      <c r="P151" s="65">
        <f>'5th Cycle Summary-Final'!P151-'5th Cycle Summary-Final2'!P151</f>
        <v>0</v>
      </c>
      <c r="Q151" s="65">
        <f>'5th Cycle Summary-Final'!Q151-'5th Cycle Summary-Final2'!Q151</f>
        <v>0</v>
      </c>
      <c r="R151" s="65">
        <f>'5th Cycle Summary-Final'!R151-'5th Cycle Summary-Final2'!R151</f>
        <v>0</v>
      </c>
      <c r="S151" s="65">
        <f>'5th Cycle Summary-Final'!S151-'5th Cycle Summary-Final2'!S151</f>
        <v>0</v>
      </c>
      <c r="T151" s="65">
        <f>'5th Cycle Summary-Final'!T151-'5th Cycle Summary-Final2'!T151</f>
        <v>0</v>
      </c>
      <c r="U151" s="65">
        <f>'5th Cycle Summary-Final'!U151-'5th Cycle Summary-Final2'!U151</f>
        <v>0</v>
      </c>
      <c r="V151" s="65">
        <f>'5th Cycle Summary-Final'!V151-'5th Cycle Summary-Final2'!V151</f>
        <v>0</v>
      </c>
      <c r="W151" s="65">
        <f>'5th Cycle Summary-Final'!W151-'5th Cycle Summary-Final2'!W151</f>
        <v>0</v>
      </c>
      <c r="X151" s="65">
        <f>'5th Cycle Summary-Final'!X151-'5th Cycle Summary-Final2'!X151</f>
        <v>0</v>
      </c>
      <c r="Y151" s="65">
        <f>'5th Cycle Summary-Final'!Y151-'5th Cycle Summary-Final2'!Y151</f>
        <v>0</v>
      </c>
      <c r="Z151" s="65">
        <f>'5th Cycle Summary-Final'!Z151-'5th Cycle Summary-Final2'!Z151</f>
        <v>0</v>
      </c>
    </row>
    <row r="152" spans="1:26" x14ac:dyDescent="0.2">
      <c r="A152" s="2" t="s">
        <v>40</v>
      </c>
      <c r="B152" s="2" t="s">
        <v>8</v>
      </c>
      <c r="C152" s="10" t="s">
        <v>212</v>
      </c>
      <c r="D152" s="65">
        <f>'5th Cycle Summary-Final'!D152-'5th Cycle Summary-Final2'!D152</f>
        <v>0</v>
      </c>
      <c r="E152" s="65">
        <f>'5th Cycle Summary-Final'!E152-'5th Cycle Summary-Final2'!E152</f>
        <v>0</v>
      </c>
      <c r="F152" s="65">
        <f>'5th Cycle Summary-Final'!F152-'5th Cycle Summary-Final2'!F152</f>
        <v>0</v>
      </c>
      <c r="G152" s="65">
        <f>'5th Cycle Summary-Final'!G152-'5th Cycle Summary-Final2'!G152</f>
        <v>0</v>
      </c>
      <c r="H152" s="65">
        <f>'5th Cycle Summary-Final'!H152-'5th Cycle Summary-Final2'!H152</f>
        <v>0</v>
      </c>
      <c r="I152" s="65">
        <f>'5th Cycle Summary-Final'!I152-'5th Cycle Summary-Final2'!I152</f>
        <v>0</v>
      </c>
      <c r="J152" s="65">
        <f>'5th Cycle Summary-Final'!J152-'5th Cycle Summary-Final2'!J152</f>
        <v>0</v>
      </c>
      <c r="K152" s="65">
        <f>'5th Cycle Summary-Final'!K152-'5th Cycle Summary-Final2'!K152</f>
        <v>0</v>
      </c>
      <c r="L152" s="65">
        <f>'5th Cycle Summary-Final'!L152-'5th Cycle Summary-Final2'!L152</f>
        <v>0</v>
      </c>
      <c r="M152" s="65">
        <f>'5th Cycle Summary-Final'!M152-'5th Cycle Summary-Final2'!M152</f>
        <v>0</v>
      </c>
      <c r="N152" s="65">
        <f>'5th Cycle Summary-Final'!N152-'5th Cycle Summary-Final2'!N152</f>
        <v>0</v>
      </c>
      <c r="O152" s="65">
        <f>'5th Cycle Summary-Final'!O152-'5th Cycle Summary-Final2'!O152</f>
        <v>0</v>
      </c>
      <c r="P152" s="65">
        <f>'5th Cycle Summary-Final'!P152-'5th Cycle Summary-Final2'!P152</f>
        <v>0</v>
      </c>
      <c r="Q152" s="65">
        <f>'5th Cycle Summary-Final'!Q152-'5th Cycle Summary-Final2'!Q152</f>
        <v>0</v>
      </c>
      <c r="R152" s="65">
        <f>'5th Cycle Summary-Final'!R152-'5th Cycle Summary-Final2'!R152</f>
        <v>0</v>
      </c>
      <c r="S152" s="65">
        <f>'5th Cycle Summary-Final'!S152-'5th Cycle Summary-Final2'!S152</f>
        <v>0</v>
      </c>
      <c r="T152" s="65">
        <f>'5th Cycle Summary-Final'!T152-'5th Cycle Summary-Final2'!T152</f>
        <v>0</v>
      </c>
      <c r="U152" s="65">
        <f>'5th Cycle Summary-Final'!U152-'5th Cycle Summary-Final2'!U152</f>
        <v>0</v>
      </c>
      <c r="V152" s="65">
        <f>'5th Cycle Summary-Final'!V152-'5th Cycle Summary-Final2'!V152</f>
        <v>0</v>
      </c>
      <c r="W152" s="65">
        <f>'5th Cycle Summary-Final'!W152-'5th Cycle Summary-Final2'!W152</f>
        <v>0</v>
      </c>
      <c r="X152" s="65">
        <f>'5th Cycle Summary-Final'!X152-'5th Cycle Summary-Final2'!X152</f>
        <v>0</v>
      </c>
      <c r="Y152" s="65">
        <f>'5th Cycle Summary-Final'!Y152-'5th Cycle Summary-Final2'!Y152</f>
        <v>0</v>
      </c>
      <c r="Z152" s="65">
        <f>'5th Cycle Summary-Final'!Z152-'5th Cycle Summary-Final2'!Z152</f>
        <v>0</v>
      </c>
    </row>
    <row r="153" spans="1:26" x14ac:dyDescent="0.2">
      <c r="A153" s="2" t="s">
        <v>40</v>
      </c>
      <c r="B153" s="2" t="s">
        <v>8</v>
      </c>
      <c r="C153" s="10" t="s">
        <v>258</v>
      </c>
      <c r="D153" s="65">
        <f>'5th Cycle Summary-Final'!D153-'5th Cycle Summary-Final2'!D153</f>
        <v>0</v>
      </c>
      <c r="E153" s="65">
        <f>'5th Cycle Summary-Final'!E153-'5th Cycle Summary-Final2'!E153</f>
        <v>0</v>
      </c>
      <c r="F153" s="65">
        <f>'5th Cycle Summary-Final'!F153-'5th Cycle Summary-Final2'!F153</f>
        <v>0</v>
      </c>
      <c r="G153" s="65">
        <f>'5th Cycle Summary-Final'!G153-'5th Cycle Summary-Final2'!G153</f>
        <v>0</v>
      </c>
      <c r="H153" s="65">
        <f>'5th Cycle Summary-Final'!H153-'5th Cycle Summary-Final2'!H153</f>
        <v>0</v>
      </c>
      <c r="I153" s="65">
        <f>'5th Cycle Summary-Final'!I153-'5th Cycle Summary-Final2'!I153</f>
        <v>0</v>
      </c>
      <c r="J153" s="65">
        <f>'5th Cycle Summary-Final'!J153-'5th Cycle Summary-Final2'!J153</f>
        <v>0</v>
      </c>
      <c r="K153" s="65">
        <f>'5th Cycle Summary-Final'!K153-'5th Cycle Summary-Final2'!K153</f>
        <v>0</v>
      </c>
      <c r="L153" s="65">
        <f>'5th Cycle Summary-Final'!L153-'5th Cycle Summary-Final2'!L153</f>
        <v>0</v>
      </c>
      <c r="M153" s="65">
        <f>'5th Cycle Summary-Final'!M153-'5th Cycle Summary-Final2'!M153</f>
        <v>0</v>
      </c>
      <c r="N153" s="65">
        <f>'5th Cycle Summary-Final'!N153-'5th Cycle Summary-Final2'!N153</f>
        <v>0</v>
      </c>
      <c r="O153" s="65">
        <f>'5th Cycle Summary-Final'!O153-'5th Cycle Summary-Final2'!O153</f>
        <v>0</v>
      </c>
      <c r="P153" s="65">
        <f>'5th Cycle Summary-Final'!P153-'5th Cycle Summary-Final2'!P153</f>
        <v>0</v>
      </c>
      <c r="Q153" s="65">
        <f>'5th Cycle Summary-Final'!Q153-'5th Cycle Summary-Final2'!Q153</f>
        <v>0</v>
      </c>
      <c r="R153" s="65">
        <f>'5th Cycle Summary-Final'!R153-'5th Cycle Summary-Final2'!R153</f>
        <v>0</v>
      </c>
      <c r="S153" s="65">
        <f>'5th Cycle Summary-Final'!S153-'5th Cycle Summary-Final2'!S153</f>
        <v>0</v>
      </c>
      <c r="T153" s="65">
        <f>'5th Cycle Summary-Final'!T153-'5th Cycle Summary-Final2'!T153</f>
        <v>0</v>
      </c>
      <c r="U153" s="65">
        <f>'5th Cycle Summary-Final'!U153-'5th Cycle Summary-Final2'!U153</f>
        <v>0</v>
      </c>
      <c r="V153" s="65">
        <f>'5th Cycle Summary-Final'!V153-'5th Cycle Summary-Final2'!V153</f>
        <v>0</v>
      </c>
      <c r="W153" s="65">
        <f>'5th Cycle Summary-Final'!W153-'5th Cycle Summary-Final2'!W153</f>
        <v>0</v>
      </c>
      <c r="X153" s="65">
        <f>'5th Cycle Summary-Final'!X153-'5th Cycle Summary-Final2'!X153</f>
        <v>0</v>
      </c>
      <c r="Y153" s="65">
        <f>'5th Cycle Summary-Final'!Y153-'5th Cycle Summary-Final2'!Y153</f>
        <v>0</v>
      </c>
      <c r="Z153" s="65">
        <f>'5th Cycle Summary-Final'!Z153-'5th Cycle Summary-Final2'!Z153</f>
        <v>0</v>
      </c>
    </row>
    <row r="154" spans="1:26" x14ac:dyDescent="0.2">
      <c r="A154" s="2" t="s">
        <v>40</v>
      </c>
      <c r="B154" s="2" t="s">
        <v>8</v>
      </c>
      <c r="C154" s="10" t="s">
        <v>261</v>
      </c>
      <c r="D154" s="65">
        <f>'5th Cycle Summary-Final'!D154-'5th Cycle Summary-Final2'!D154</f>
        <v>0</v>
      </c>
      <c r="E154" s="65">
        <f>'5th Cycle Summary-Final'!E154-'5th Cycle Summary-Final2'!E154</f>
        <v>0</v>
      </c>
      <c r="F154" s="65">
        <f>'5th Cycle Summary-Final'!F154-'5th Cycle Summary-Final2'!F154</f>
        <v>0</v>
      </c>
      <c r="G154" s="65">
        <f>'5th Cycle Summary-Final'!G154-'5th Cycle Summary-Final2'!G154</f>
        <v>0</v>
      </c>
      <c r="H154" s="65">
        <f>'5th Cycle Summary-Final'!H154-'5th Cycle Summary-Final2'!H154</f>
        <v>0</v>
      </c>
      <c r="I154" s="65">
        <f>'5th Cycle Summary-Final'!I154-'5th Cycle Summary-Final2'!I154</f>
        <v>0</v>
      </c>
      <c r="J154" s="65">
        <f>'5th Cycle Summary-Final'!J154-'5th Cycle Summary-Final2'!J154</f>
        <v>0</v>
      </c>
      <c r="K154" s="65">
        <f>'5th Cycle Summary-Final'!K154-'5th Cycle Summary-Final2'!K154</f>
        <v>0</v>
      </c>
      <c r="L154" s="65">
        <f>'5th Cycle Summary-Final'!L154-'5th Cycle Summary-Final2'!L154</f>
        <v>0</v>
      </c>
      <c r="M154" s="65">
        <f>'5th Cycle Summary-Final'!M154-'5th Cycle Summary-Final2'!M154</f>
        <v>0</v>
      </c>
      <c r="N154" s="65">
        <f>'5th Cycle Summary-Final'!N154-'5th Cycle Summary-Final2'!N154</f>
        <v>0</v>
      </c>
      <c r="O154" s="65">
        <f>'5th Cycle Summary-Final'!O154-'5th Cycle Summary-Final2'!O154</f>
        <v>0</v>
      </c>
      <c r="P154" s="65">
        <f>'5th Cycle Summary-Final'!P154-'5th Cycle Summary-Final2'!P154</f>
        <v>0</v>
      </c>
      <c r="Q154" s="65">
        <f>'5th Cycle Summary-Final'!Q154-'5th Cycle Summary-Final2'!Q154</f>
        <v>0</v>
      </c>
      <c r="R154" s="65">
        <f>'5th Cycle Summary-Final'!R154-'5th Cycle Summary-Final2'!R154</f>
        <v>0</v>
      </c>
      <c r="S154" s="65">
        <f>'5th Cycle Summary-Final'!S154-'5th Cycle Summary-Final2'!S154</f>
        <v>0</v>
      </c>
      <c r="T154" s="65">
        <f>'5th Cycle Summary-Final'!T154-'5th Cycle Summary-Final2'!T154</f>
        <v>0</v>
      </c>
      <c r="U154" s="65">
        <f>'5th Cycle Summary-Final'!U154-'5th Cycle Summary-Final2'!U154</f>
        <v>0</v>
      </c>
      <c r="V154" s="65">
        <f>'5th Cycle Summary-Final'!V154-'5th Cycle Summary-Final2'!V154</f>
        <v>0</v>
      </c>
      <c r="W154" s="65">
        <f>'5th Cycle Summary-Final'!W154-'5th Cycle Summary-Final2'!W154</f>
        <v>0</v>
      </c>
      <c r="X154" s="65">
        <f>'5th Cycle Summary-Final'!X154-'5th Cycle Summary-Final2'!X154</f>
        <v>0</v>
      </c>
      <c r="Y154" s="65">
        <f>'5th Cycle Summary-Final'!Y154-'5th Cycle Summary-Final2'!Y154</f>
        <v>0</v>
      </c>
      <c r="Z154" s="65">
        <f>'5th Cycle Summary-Final'!Z154-'5th Cycle Summary-Final2'!Z154</f>
        <v>0</v>
      </c>
    </row>
    <row r="155" spans="1:26" x14ac:dyDescent="0.2">
      <c r="A155" s="2" t="s">
        <v>40</v>
      </c>
      <c r="B155" s="2" t="s">
        <v>8</v>
      </c>
      <c r="C155" s="10" t="s">
        <v>277</v>
      </c>
      <c r="D155" s="65">
        <f>'5th Cycle Summary-Final'!D155-'5th Cycle Summary-Final2'!D155</f>
        <v>0</v>
      </c>
      <c r="E155" s="65">
        <f>'5th Cycle Summary-Final'!E155-'5th Cycle Summary-Final2'!E155</f>
        <v>0</v>
      </c>
      <c r="F155" s="65">
        <f>'5th Cycle Summary-Final'!F155-'5th Cycle Summary-Final2'!F155</f>
        <v>0</v>
      </c>
      <c r="G155" s="65">
        <f>'5th Cycle Summary-Final'!G155-'5th Cycle Summary-Final2'!G155</f>
        <v>0</v>
      </c>
      <c r="H155" s="65">
        <f>'5th Cycle Summary-Final'!H155-'5th Cycle Summary-Final2'!H155</f>
        <v>0</v>
      </c>
      <c r="I155" s="65">
        <f>'5th Cycle Summary-Final'!I155-'5th Cycle Summary-Final2'!I155</f>
        <v>0</v>
      </c>
      <c r="J155" s="65">
        <f>'5th Cycle Summary-Final'!J155-'5th Cycle Summary-Final2'!J155</f>
        <v>0</v>
      </c>
      <c r="K155" s="65">
        <f>'5th Cycle Summary-Final'!K155-'5th Cycle Summary-Final2'!K155</f>
        <v>0</v>
      </c>
      <c r="L155" s="65">
        <f>'5th Cycle Summary-Final'!L155-'5th Cycle Summary-Final2'!L155</f>
        <v>0</v>
      </c>
      <c r="M155" s="65">
        <f>'5th Cycle Summary-Final'!M155-'5th Cycle Summary-Final2'!M155</f>
        <v>0</v>
      </c>
      <c r="N155" s="65">
        <f>'5th Cycle Summary-Final'!N155-'5th Cycle Summary-Final2'!N155</f>
        <v>0</v>
      </c>
      <c r="O155" s="65">
        <f>'5th Cycle Summary-Final'!O155-'5th Cycle Summary-Final2'!O155</f>
        <v>0</v>
      </c>
      <c r="P155" s="65">
        <f>'5th Cycle Summary-Final'!P155-'5th Cycle Summary-Final2'!P155</f>
        <v>0</v>
      </c>
      <c r="Q155" s="65">
        <f>'5th Cycle Summary-Final'!Q155-'5th Cycle Summary-Final2'!Q155</f>
        <v>0</v>
      </c>
      <c r="R155" s="65">
        <f>'5th Cycle Summary-Final'!R155-'5th Cycle Summary-Final2'!R155</f>
        <v>0</v>
      </c>
      <c r="S155" s="65">
        <f>'5th Cycle Summary-Final'!S155-'5th Cycle Summary-Final2'!S155</f>
        <v>0</v>
      </c>
      <c r="T155" s="65">
        <f>'5th Cycle Summary-Final'!T155-'5th Cycle Summary-Final2'!T155</f>
        <v>0</v>
      </c>
      <c r="U155" s="65">
        <f>'5th Cycle Summary-Final'!U155-'5th Cycle Summary-Final2'!U155</f>
        <v>0</v>
      </c>
      <c r="V155" s="65">
        <f>'5th Cycle Summary-Final'!V155-'5th Cycle Summary-Final2'!V155</f>
        <v>0</v>
      </c>
      <c r="W155" s="65">
        <f>'5th Cycle Summary-Final'!W155-'5th Cycle Summary-Final2'!W155</f>
        <v>0</v>
      </c>
      <c r="X155" s="65">
        <f>'5th Cycle Summary-Final'!X155-'5th Cycle Summary-Final2'!X155</f>
        <v>0</v>
      </c>
      <c r="Y155" s="65">
        <f>'5th Cycle Summary-Final'!Y155-'5th Cycle Summary-Final2'!Y155</f>
        <v>0</v>
      </c>
      <c r="Z155" s="65">
        <f>'5th Cycle Summary-Final'!Z155-'5th Cycle Summary-Final2'!Z155</f>
        <v>0</v>
      </c>
    </row>
    <row r="156" spans="1:26" x14ac:dyDescent="0.2">
      <c r="A156" s="2" t="s">
        <v>40</v>
      </c>
      <c r="B156" s="2" t="s">
        <v>8</v>
      </c>
      <c r="C156" s="10" t="s">
        <v>287</v>
      </c>
      <c r="D156" s="65">
        <f>'5th Cycle Summary-Final'!D156-'5th Cycle Summary-Final2'!D156</f>
        <v>0</v>
      </c>
      <c r="E156" s="65">
        <f>'5th Cycle Summary-Final'!E156-'5th Cycle Summary-Final2'!E156</f>
        <v>0</v>
      </c>
      <c r="F156" s="65">
        <f>'5th Cycle Summary-Final'!F156-'5th Cycle Summary-Final2'!F156</f>
        <v>0</v>
      </c>
      <c r="G156" s="65">
        <f>'5th Cycle Summary-Final'!G156-'5th Cycle Summary-Final2'!G156</f>
        <v>0</v>
      </c>
      <c r="H156" s="65">
        <f>'5th Cycle Summary-Final'!H156-'5th Cycle Summary-Final2'!H156</f>
        <v>0</v>
      </c>
      <c r="I156" s="65">
        <f>'5th Cycle Summary-Final'!I156-'5th Cycle Summary-Final2'!I156</f>
        <v>0</v>
      </c>
      <c r="J156" s="65">
        <f>'5th Cycle Summary-Final'!J156-'5th Cycle Summary-Final2'!J156</f>
        <v>0</v>
      </c>
      <c r="K156" s="65">
        <f>'5th Cycle Summary-Final'!K156-'5th Cycle Summary-Final2'!K156</f>
        <v>0</v>
      </c>
      <c r="L156" s="65">
        <f>'5th Cycle Summary-Final'!L156-'5th Cycle Summary-Final2'!L156</f>
        <v>0</v>
      </c>
      <c r="M156" s="65">
        <f>'5th Cycle Summary-Final'!M156-'5th Cycle Summary-Final2'!M156</f>
        <v>0</v>
      </c>
      <c r="N156" s="65">
        <f>'5th Cycle Summary-Final'!N156-'5th Cycle Summary-Final2'!N156</f>
        <v>0</v>
      </c>
      <c r="O156" s="65">
        <f>'5th Cycle Summary-Final'!O156-'5th Cycle Summary-Final2'!O156</f>
        <v>0</v>
      </c>
      <c r="P156" s="65">
        <f>'5th Cycle Summary-Final'!P156-'5th Cycle Summary-Final2'!P156</f>
        <v>0</v>
      </c>
      <c r="Q156" s="65">
        <f>'5th Cycle Summary-Final'!Q156-'5th Cycle Summary-Final2'!Q156</f>
        <v>0</v>
      </c>
      <c r="R156" s="65">
        <f>'5th Cycle Summary-Final'!R156-'5th Cycle Summary-Final2'!R156</f>
        <v>0</v>
      </c>
      <c r="S156" s="65">
        <f>'5th Cycle Summary-Final'!S156-'5th Cycle Summary-Final2'!S156</f>
        <v>0</v>
      </c>
      <c r="T156" s="65">
        <f>'5th Cycle Summary-Final'!T156-'5th Cycle Summary-Final2'!T156</f>
        <v>0</v>
      </c>
      <c r="U156" s="65">
        <f>'5th Cycle Summary-Final'!U156-'5th Cycle Summary-Final2'!U156</f>
        <v>0</v>
      </c>
      <c r="V156" s="65">
        <f>'5th Cycle Summary-Final'!V156-'5th Cycle Summary-Final2'!V156</f>
        <v>0</v>
      </c>
      <c r="W156" s="65">
        <f>'5th Cycle Summary-Final'!W156-'5th Cycle Summary-Final2'!W156</f>
        <v>0</v>
      </c>
      <c r="X156" s="65">
        <f>'5th Cycle Summary-Final'!X156-'5th Cycle Summary-Final2'!X156</f>
        <v>0</v>
      </c>
      <c r="Y156" s="65">
        <f>'5th Cycle Summary-Final'!Y156-'5th Cycle Summary-Final2'!Y156</f>
        <v>0</v>
      </c>
      <c r="Z156" s="65">
        <f>'5th Cycle Summary-Final'!Z156-'5th Cycle Summary-Final2'!Z156</f>
        <v>0</v>
      </c>
    </row>
    <row r="157" spans="1:26" x14ac:dyDescent="0.2">
      <c r="A157" s="2" t="s">
        <v>40</v>
      </c>
      <c r="B157" s="2" t="s">
        <v>8</v>
      </c>
      <c r="C157" s="10" t="s">
        <v>306</v>
      </c>
      <c r="D157" s="65">
        <f>'5th Cycle Summary-Final'!D157-'5th Cycle Summary-Final2'!D157</f>
        <v>0</v>
      </c>
      <c r="E157" s="65">
        <f>'5th Cycle Summary-Final'!E157-'5th Cycle Summary-Final2'!E157</f>
        <v>0</v>
      </c>
      <c r="F157" s="65">
        <f>'5th Cycle Summary-Final'!F157-'5th Cycle Summary-Final2'!F157</f>
        <v>0</v>
      </c>
      <c r="G157" s="65">
        <f>'5th Cycle Summary-Final'!G157-'5th Cycle Summary-Final2'!G157</f>
        <v>0</v>
      </c>
      <c r="H157" s="65">
        <f>'5th Cycle Summary-Final'!H157-'5th Cycle Summary-Final2'!H157</f>
        <v>0</v>
      </c>
      <c r="I157" s="65">
        <f>'5th Cycle Summary-Final'!I157-'5th Cycle Summary-Final2'!I157</f>
        <v>0</v>
      </c>
      <c r="J157" s="65">
        <f>'5th Cycle Summary-Final'!J157-'5th Cycle Summary-Final2'!J157</f>
        <v>0</v>
      </c>
      <c r="K157" s="65">
        <f>'5th Cycle Summary-Final'!K157-'5th Cycle Summary-Final2'!K157</f>
        <v>0</v>
      </c>
      <c r="L157" s="65">
        <f>'5th Cycle Summary-Final'!L157-'5th Cycle Summary-Final2'!L157</f>
        <v>0</v>
      </c>
      <c r="M157" s="65">
        <f>'5th Cycle Summary-Final'!M157-'5th Cycle Summary-Final2'!M157</f>
        <v>0</v>
      </c>
      <c r="N157" s="65">
        <f>'5th Cycle Summary-Final'!N157-'5th Cycle Summary-Final2'!N157</f>
        <v>0</v>
      </c>
      <c r="O157" s="65">
        <f>'5th Cycle Summary-Final'!O157-'5th Cycle Summary-Final2'!O157</f>
        <v>0</v>
      </c>
      <c r="P157" s="65">
        <f>'5th Cycle Summary-Final'!P157-'5th Cycle Summary-Final2'!P157</f>
        <v>0</v>
      </c>
      <c r="Q157" s="65">
        <f>'5th Cycle Summary-Final'!Q157-'5th Cycle Summary-Final2'!Q157</f>
        <v>0</v>
      </c>
      <c r="R157" s="65">
        <f>'5th Cycle Summary-Final'!R157-'5th Cycle Summary-Final2'!R157</f>
        <v>0</v>
      </c>
      <c r="S157" s="65">
        <f>'5th Cycle Summary-Final'!S157-'5th Cycle Summary-Final2'!S157</f>
        <v>0</v>
      </c>
      <c r="T157" s="65">
        <f>'5th Cycle Summary-Final'!T157-'5th Cycle Summary-Final2'!T157</f>
        <v>0</v>
      </c>
      <c r="U157" s="65">
        <f>'5th Cycle Summary-Final'!U157-'5th Cycle Summary-Final2'!U157</f>
        <v>0</v>
      </c>
      <c r="V157" s="65">
        <f>'5th Cycle Summary-Final'!V157-'5th Cycle Summary-Final2'!V157</f>
        <v>0</v>
      </c>
      <c r="W157" s="65">
        <f>'5th Cycle Summary-Final'!W157-'5th Cycle Summary-Final2'!W157</f>
        <v>0</v>
      </c>
      <c r="X157" s="65">
        <f>'5th Cycle Summary-Final'!X157-'5th Cycle Summary-Final2'!X157</f>
        <v>0</v>
      </c>
      <c r="Y157" s="65">
        <f>'5th Cycle Summary-Final'!Y157-'5th Cycle Summary-Final2'!Y157</f>
        <v>0</v>
      </c>
      <c r="Z157" s="65">
        <f>'5th Cycle Summary-Final'!Z157-'5th Cycle Summary-Final2'!Z157</f>
        <v>0</v>
      </c>
    </row>
    <row r="158" spans="1:26" x14ac:dyDescent="0.2">
      <c r="A158" s="2" t="s">
        <v>190</v>
      </c>
      <c r="B158" s="2" t="s">
        <v>13</v>
      </c>
      <c r="C158" s="10" t="s">
        <v>189</v>
      </c>
      <c r="D158" s="65">
        <f>'5th Cycle Summary-Final'!D158-'5th Cycle Summary-Final2'!D158</f>
        <v>0</v>
      </c>
      <c r="E158" s="65">
        <f>'5th Cycle Summary-Final'!E158-'5th Cycle Summary-Final2'!E158</f>
        <v>0</v>
      </c>
      <c r="F158" s="65">
        <f>'5th Cycle Summary-Final'!F158-'5th Cycle Summary-Final2'!F158</f>
        <v>0</v>
      </c>
      <c r="G158" s="65">
        <f>'5th Cycle Summary-Final'!G158-'5th Cycle Summary-Final2'!G158</f>
        <v>0</v>
      </c>
      <c r="H158" s="65">
        <f>'5th Cycle Summary-Final'!H158-'5th Cycle Summary-Final2'!H158</f>
        <v>0</v>
      </c>
      <c r="I158" s="65">
        <f>'5th Cycle Summary-Final'!I158-'5th Cycle Summary-Final2'!I158</f>
        <v>0</v>
      </c>
      <c r="J158" s="65">
        <f>'5th Cycle Summary-Final'!J158-'5th Cycle Summary-Final2'!J158</f>
        <v>0</v>
      </c>
      <c r="K158" s="65">
        <f>'5th Cycle Summary-Final'!K158-'5th Cycle Summary-Final2'!K158</f>
        <v>0</v>
      </c>
      <c r="L158" s="65">
        <f>'5th Cycle Summary-Final'!L158-'5th Cycle Summary-Final2'!L158</f>
        <v>0</v>
      </c>
      <c r="M158" s="65">
        <f>'5th Cycle Summary-Final'!M158-'5th Cycle Summary-Final2'!M158</f>
        <v>0</v>
      </c>
      <c r="N158" s="65">
        <f>'5th Cycle Summary-Final'!N158-'5th Cycle Summary-Final2'!N158</f>
        <v>0</v>
      </c>
      <c r="O158" s="65">
        <f>'5th Cycle Summary-Final'!O158-'5th Cycle Summary-Final2'!O158</f>
        <v>0</v>
      </c>
      <c r="P158" s="65">
        <f>'5th Cycle Summary-Final'!P158-'5th Cycle Summary-Final2'!P158</f>
        <v>0</v>
      </c>
      <c r="Q158" s="65">
        <f>'5th Cycle Summary-Final'!Q158-'5th Cycle Summary-Final2'!Q158</f>
        <v>0</v>
      </c>
      <c r="R158" s="65">
        <f>'5th Cycle Summary-Final'!R158-'5th Cycle Summary-Final2'!R158</f>
        <v>0</v>
      </c>
      <c r="S158" s="65">
        <f>'5th Cycle Summary-Final'!S158-'5th Cycle Summary-Final2'!S158</f>
        <v>0</v>
      </c>
      <c r="T158" s="65">
        <f>'5th Cycle Summary-Final'!T158-'5th Cycle Summary-Final2'!T158</f>
        <v>0</v>
      </c>
      <c r="U158" s="65">
        <f>'5th Cycle Summary-Final'!U158-'5th Cycle Summary-Final2'!U158</f>
        <v>0</v>
      </c>
      <c r="V158" s="65">
        <f>'5th Cycle Summary-Final'!V158-'5th Cycle Summary-Final2'!V158</f>
        <v>0</v>
      </c>
      <c r="W158" s="65">
        <f>'5th Cycle Summary-Final'!W158-'5th Cycle Summary-Final2'!W158</f>
        <v>0</v>
      </c>
      <c r="X158" s="65">
        <f>'5th Cycle Summary-Final'!X158-'5th Cycle Summary-Final2'!X158</f>
        <v>0</v>
      </c>
      <c r="Y158" s="65">
        <f>'5th Cycle Summary-Final'!Y158-'5th Cycle Summary-Final2'!Y158</f>
        <v>0</v>
      </c>
      <c r="Z158" s="65">
        <f>'5th Cycle Summary-Final'!Z158-'5th Cycle Summary-Final2'!Z158</f>
        <v>0</v>
      </c>
    </row>
    <row r="159" spans="1:26" x14ac:dyDescent="0.2">
      <c r="A159" s="2" t="s">
        <v>126</v>
      </c>
      <c r="B159" s="2" t="s">
        <v>13</v>
      </c>
      <c r="C159" s="10" t="s">
        <v>125</v>
      </c>
      <c r="D159" s="65">
        <f>'5th Cycle Summary-Final'!D159-'5th Cycle Summary-Final2'!D159</f>
        <v>0</v>
      </c>
      <c r="E159" s="65">
        <f>'5th Cycle Summary-Final'!E159-'5th Cycle Summary-Final2'!E159</f>
        <v>0</v>
      </c>
      <c r="F159" s="65">
        <f>'5th Cycle Summary-Final'!F159-'5th Cycle Summary-Final2'!F159</f>
        <v>0</v>
      </c>
      <c r="G159" s="65">
        <f>'5th Cycle Summary-Final'!G159-'5th Cycle Summary-Final2'!G159</f>
        <v>0</v>
      </c>
      <c r="H159" s="65">
        <f>'5th Cycle Summary-Final'!H159-'5th Cycle Summary-Final2'!H159</f>
        <v>0</v>
      </c>
      <c r="I159" s="65">
        <f>'5th Cycle Summary-Final'!I159-'5th Cycle Summary-Final2'!I159</f>
        <v>0</v>
      </c>
      <c r="J159" s="65">
        <f>'5th Cycle Summary-Final'!J159-'5th Cycle Summary-Final2'!J159</f>
        <v>0</v>
      </c>
      <c r="K159" s="65">
        <f>'5th Cycle Summary-Final'!K159-'5th Cycle Summary-Final2'!K159</f>
        <v>0</v>
      </c>
      <c r="L159" s="65">
        <f>'5th Cycle Summary-Final'!L159-'5th Cycle Summary-Final2'!L159</f>
        <v>0</v>
      </c>
      <c r="M159" s="65">
        <f>'5th Cycle Summary-Final'!M159-'5th Cycle Summary-Final2'!M159</f>
        <v>0</v>
      </c>
      <c r="N159" s="65">
        <f>'5th Cycle Summary-Final'!N159-'5th Cycle Summary-Final2'!N159</f>
        <v>0</v>
      </c>
      <c r="O159" s="65">
        <f>'5th Cycle Summary-Final'!O159-'5th Cycle Summary-Final2'!O159</f>
        <v>0</v>
      </c>
      <c r="P159" s="65">
        <f>'5th Cycle Summary-Final'!P159-'5th Cycle Summary-Final2'!P159</f>
        <v>0</v>
      </c>
      <c r="Q159" s="65">
        <f>'5th Cycle Summary-Final'!Q159-'5th Cycle Summary-Final2'!Q159</f>
        <v>0</v>
      </c>
      <c r="R159" s="65">
        <f>'5th Cycle Summary-Final'!R159-'5th Cycle Summary-Final2'!R159</f>
        <v>0</v>
      </c>
      <c r="S159" s="65">
        <f>'5th Cycle Summary-Final'!S159-'5th Cycle Summary-Final2'!S159</f>
        <v>0</v>
      </c>
      <c r="T159" s="65">
        <f>'5th Cycle Summary-Final'!T159-'5th Cycle Summary-Final2'!T159</f>
        <v>0</v>
      </c>
      <c r="U159" s="65">
        <f>'5th Cycle Summary-Final'!U159-'5th Cycle Summary-Final2'!U159</f>
        <v>0</v>
      </c>
      <c r="V159" s="65">
        <f>'5th Cycle Summary-Final'!V159-'5th Cycle Summary-Final2'!V159</f>
        <v>0</v>
      </c>
      <c r="W159" s="65">
        <f>'5th Cycle Summary-Final'!W159-'5th Cycle Summary-Final2'!W159</f>
        <v>0</v>
      </c>
      <c r="X159" s="65">
        <f>'5th Cycle Summary-Final'!X159-'5th Cycle Summary-Final2'!X159</f>
        <v>0</v>
      </c>
      <c r="Y159" s="65">
        <f>'5th Cycle Summary-Final'!Y159-'5th Cycle Summary-Final2'!Y159</f>
        <v>0</v>
      </c>
      <c r="Z159" s="65">
        <f>'5th Cycle Summary-Final'!Z159-'5th Cycle Summary-Final2'!Z159</f>
        <v>0</v>
      </c>
    </row>
    <row r="160" spans="1:26" x14ac:dyDescent="0.2">
      <c r="A160" s="2" t="s">
        <v>126</v>
      </c>
      <c r="B160" s="2" t="s">
        <v>13</v>
      </c>
      <c r="C160" s="10" t="s">
        <v>192</v>
      </c>
      <c r="D160" s="65">
        <f>'5th Cycle Summary-Final'!D160-'5th Cycle Summary-Final2'!D160</f>
        <v>0</v>
      </c>
      <c r="E160" s="65">
        <f>'5th Cycle Summary-Final'!E160-'5th Cycle Summary-Final2'!E160</f>
        <v>0</v>
      </c>
      <c r="F160" s="65">
        <f>'5th Cycle Summary-Final'!F160-'5th Cycle Summary-Final2'!F160</f>
        <v>0</v>
      </c>
      <c r="G160" s="65">
        <f>'5th Cycle Summary-Final'!G160-'5th Cycle Summary-Final2'!G160</f>
        <v>0</v>
      </c>
      <c r="H160" s="65">
        <f>'5th Cycle Summary-Final'!H160-'5th Cycle Summary-Final2'!H160</f>
        <v>0</v>
      </c>
      <c r="I160" s="65">
        <f>'5th Cycle Summary-Final'!I160-'5th Cycle Summary-Final2'!I160</f>
        <v>0</v>
      </c>
      <c r="J160" s="65">
        <f>'5th Cycle Summary-Final'!J160-'5th Cycle Summary-Final2'!J160</f>
        <v>0</v>
      </c>
      <c r="K160" s="65">
        <f>'5th Cycle Summary-Final'!K160-'5th Cycle Summary-Final2'!K160</f>
        <v>0</v>
      </c>
      <c r="L160" s="65">
        <f>'5th Cycle Summary-Final'!L160-'5th Cycle Summary-Final2'!L160</f>
        <v>0</v>
      </c>
      <c r="M160" s="65">
        <f>'5th Cycle Summary-Final'!M160-'5th Cycle Summary-Final2'!M160</f>
        <v>0</v>
      </c>
      <c r="N160" s="65">
        <f>'5th Cycle Summary-Final'!N160-'5th Cycle Summary-Final2'!N160</f>
        <v>0</v>
      </c>
      <c r="O160" s="65">
        <f>'5th Cycle Summary-Final'!O160-'5th Cycle Summary-Final2'!O160</f>
        <v>0</v>
      </c>
      <c r="P160" s="65">
        <f>'5th Cycle Summary-Final'!P160-'5th Cycle Summary-Final2'!P160</f>
        <v>0</v>
      </c>
      <c r="Q160" s="65">
        <f>'5th Cycle Summary-Final'!Q160-'5th Cycle Summary-Final2'!Q160</f>
        <v>0</v>
      </c>
      <c r="R160" s="65">
        <f>'5th Cycle Summary-Final'!R160-'5th Cycle Summary-Final2'!R160</f>
        <v>0</v>
      </c>
      <c r="S160" s="65">
        <f>'5th Cycle Summary-Final'!S160-'5th Cycle Summary-Final2'!S160</f>
        <v>0</v>
      </c>
      <c r="T160" s="65">
        <f>'5th Cycle Summary-Final'!T160-'5th Cycle Summary-Final2'!T160</f>
        <v>0</v>
      </c>
      <c r="U160" s="65">
        <f>'5th Cycle Summary-Final'!U160-'5th Cycle Summary-Final2'!U160</f>
        <v>0</v>
      </c>
      <c r="V160" s="65">
        <f>'5th Cycle Summary-Final'!V160-'5th Cycle Summary-Final2'!V160</f>
        <v>0</v>
      </c>
      <c r="W160" s="65">
        <f>'5th Cycle Summary-Final'!W160-'5th Cycle Summary-Final2'!W160</f>
        <v>0</v>
      </c>
      <c r="X160" s="65">
        <f>'5th Cycle Summary-Final'!X160-'5th Cycle Summary-Final2'!X160</f>
        <v>0</v>
      </c>
      <c r="Y160" s="65">
        <f>'5th Cycle Summary-Final'!Y160-'5th Cycle Summary-Final2'!Y160</f>
        <v>0</v>
      </c>
      <c r="Z160" s="65">
        <f>'5th Cycle Summary-Final'!Z160-'5th Cycle Summary-Final2'!Z160</f>
        <v>0</v>
      </c>
    </row>
    <row r="161" spans="1:26" x14ac:dyDescent="0.2">
      <c r="A161" s="2" t="s">
        <v>126</v>
      </c>
      <c r="B161" s="2" t="s">
        <v>13</v>
      </c>
      <c r="C161" s="10" t="s">
        <v>1070</v>
      </c>
      <c r="D161" s="65">
        <f>'5th Cycle Summary-Final'!D161-'5th Cycle Summary-Final2'!D161</f>
        <v>0</v>
      </c>
      <c r="E161" s="65">
        <f>'5th Cycle Summary-Final'!E161-'5th Cycle Summary-Final2'!E161</f>
        <v>0</v>
      </c>
      <c r="F161" s="65">
        <f>'5th Cycle Summary-Final'!F161-'5th Cycle Summary-Final2'!F161</f>
        <v>0</v>
      </c>
      <c r="G161" s="65">
        <f>'5th Cycle Summary-Final'!G161-'5th Cycle Summary-Final2'!G161</f>
        <v>0</v>
      </c>
      <c r="H161" s="65">
        <f>'5th Cycle Summary-Final'!H161-'5th Cycle Summary-Final2'!H161</f>
        <v>0</v>
      </c>
      <c r="I161" s="65">
        <f>'5th Cycle Summary-Final'!I161-'5th Cycle Summary-Final2'!I161</f>
        <v>0</v>
      </c>
      <c r="J161" s="65">
        <f>'5th Cycle Summary-Final'!J161-'5th Cycle Summary-Final2'!J161</f>
        <v>0</v>
      </c>
      <c r="K161" s="65">
        <f>'5th Cycle Summary-Final'!K161-'5th Cycle Summary-Final2'!K161</f>
        <v>0</v>
      </c>
      <c r="L161" s="65">
        <f>'5th Cycle Summary-Final'!L161-'5th Cycle Summary-Final2'!L161</f>
        <v>0</v>
      </c>
      <c r="M161" s="65">
        <f>'5th Cycle Summary-Final'!M161-'5th Cycle Summary-Final2'!M161</f>
        <v>0</v>
      </c>
      <c r="N161" s="65">
        <f>'5th Cycle Summary-Final'!N161-'5th Cycle Summary-Final2'!N161</f>
        <v>0</v>
      </c>
      <c r="O161" s="65">
        <f>'5th Cycle Summary-Final'!O161-'5th Cycle Summary-Final2'!O161</f>
        <v>0</v>
      </c>
      <c r="P161" s="65">
        <f>'5th Cycle Summary-Final'!P161-'5th Cycle Summary-Final2'!P161</f>
        <v>0</v>
      </c>
      <c r="Q161" s="65">
        <f>'5th Cycle Summary-Final'!Q161-'5th Cycle Summary-Final2'!Q161</f>
        <v>0</v>
      </c>
      <c r="R161" s="65">
        <f>'5th Cycle Summary-Final'!R161-'5th Cycle Summary-Final2'!R161</f>
        <v>0</v>
      </c>
      <c r="S161" s="65">
        <f>'5th Cycle Summary-Final'!S161-'5th Cycle Summary-Final2'!S161</f>
        <v>0</v>
      </c>
      <c r="T161" s="65">
        <f>'5th Cycle Summary-Final'!T161-'5th Cycle Summary-Final2'!T161</f>
        <v>0</v>
      </c>
      <c r="U161" s="65">
        <f>'5th Cycle Summary-Final'!U161-'5th Cycle Summary-Final2'!U161</f>
        <v>0</v>
      </c>
      <c r="V161" s="65">
        <f>'5th Cycle Summary-Final'!V161-'5th Cycle Summary-Final2'!V161</f>
        <v>0</v>
      </c>
      <c r="W161" s="65">
        <f>'5th Cycle Summary-Final'!W161-'5th Cycle Summary-Final2'!W161</f>
        <v>0</v>
      </c>
      <c r="X161" s="65">
        <f>'5th Cycle Summary-Final'!X161-'5th Cycle Summary-Final2'!X161</f>
        <v>0</v>
      </c>
      <c r="Y161" s="65">
        <f>'5th Cycle Summary-Final'!Y161-'5th Cycle Summary-Final2'!Y161</f>
        <v>0</v>
      </c>
      <c r="Z161" s="65">
        <f>'5th Cycle Summary-Final'!Z161-'5th Cycle Summary-Final2'!Z161</f>
        <v>0</v>
      </c>
    </row>
    <row r="162" spans="1:26" x14ac:dyDescent="0.2">
      <c r="A162" s="2" t="s">
        <v>126</v>
      </c>
      <c r="B162" s="2" t="s">
        <v>13</v>
      </c>
      <c r="C162" s="10" t="s">
        <v>310</v>
      </c>
      <c r="D162" s="65">
        <f>'5th Cycle Summary-Final'!D162-'5th Cycle Summary-Final2'!D162</f>
        <v>0</v>
      </c>
      <c r="E162" s="65">
        <f>'5th Cycle Summary-Final'!E162-'5th Cycle Summary-Final2'!E162</f>
        <v>0</v>
      </c>
      <c r="F162" s="65">
        <f>'5th Cycle Summary-Final'!F162-'5th Cycle Summary-Final2'!F162</f>
        <v>0</v>
      </c>
      <c r="G162" s="65">
        <f>'5th Cycle Summary-Final'!G162-'5th Cycle Summary-Final2'!G162</f>
        <v>0</v>
      </c>
      <c r="H162" s="65">
        <f>'5th Cycle Summary-Final'!H162-'5th Cycle Summary-Final2'!H162</f>
        <v>0</v>
      </c>
      <c r="I162" s="65">
        <f>'5th Cycle Summary-Final'!I162-'5th Cycle Summary-Final2'!I162</f>
        <v>0</v>
      </c>
      <c r="J162" s="65">
        <f>'5th Cycle Summary-Final'!J162-'5th Cycle Summary-Final2'!J162</f>
        <v>0</v>
      </c>
      <c r="K162" s="65">
        <f>'5th Cycle Summary-Final'!K162-'5th Cycle Summary-Final2'!K162</f>
        <v>0</v>
      </c>
      <c r="L162" s="65">
        <f>'5th Cycle Summary-Final'!L162-'5th Cycle Summary-Final2'!L162</f>
        <v>0</v>
      </c>
      <c r="M162" s="65">
        <f>'5th Cycle Summary-Final'!M162-'5th Cycle Summary-Final2'!M162</f>
        <v>0</v>
      </c>
      <c r="N162" s="65">
        <f>'5th Cycle Summary-Final'!N162-'5th Cycle Summary-Final2'!N162</f>
        <v>0</v>
      </c>
      <c r="O162" s="65">
        <f>'5th Cycle Summary-Final'!O162-'5th Cycle Summary-Final2'!O162</f>
        <v>0</v>
      </c>
      <c r="P162" s="65">
        <f>'5th Cycle Summary-Final'!P162-'5th Cycle Summary-Final2'!P162</f>
        <v>0</v>
      </c>
      <c r="Q162" s="65">
        <f>'5th Cycle Summary-Final'!Q162-'5th Cycle Summary-Final2'!Q162</f>
        <v>0</v>
      </c>
      <c r="R162" s="65">
        <f>'5th Cycle Summary-Final'!R162-'5th Cycle Summary-Final2'!R162</f>
        <v>0</v>
      </c>
      <c r="S162" s="65">
        <f>'5th Cycle Summary-Final'!S162-'5th Cycle Summary-Final2'!S162</f>
        <v>0</v>
      </c>
      <c r="T162" s="65">
        <f>'5th Cycle Summary-Final'!T162-'5th Cycle Summary-Final2'!T162</f>
        <v>0</v>
      </c>
      <c r="U162" s="65">
        <f>'5th Cycle Summary-Final'!U162-'5th Cycle Summary-Final2'!U162</f>
        <v>0</v>
      </c>
      <c r="V162" s="65">
        <f>'5th Cycle Summary-Final'!V162-'5th Cycle Summary-Final2'!V162</f>
        <v>0</v>
      </c>
      <c r="W162" s="65">
        <f>'5th Cycle Summary-Final'!W162-'5th Cycle Summary-Final2'!W162</f>
        <v>0</v>
      </c>
      <c r="X162" s="65">
        <f>'5th Cycle Summary-Final'!X162-'5th Cycle Summary-Final2'!X162</f>
        <v>0</v>
      </c>
      <c r="Y162" s="65">
        <f>'5th Cycle Summary-Final'!Y162-'5th Cycle Summary-Final2'!Y162</f>
        <v>0</v>
      </c>
      <c r="Z162" s="65">
        <f>'5th Cycle Summary-Final'!Z162-'5th Cycle Summary-Final2'!Z162</f>
        <v>0</v>
      </c>
    </row>
    <row r="163" spans="1:26" x14ac:dyDescent="0.2">
      <c r="A163" s="2" t="s">
        <v>949</v>
      </c>
      <c r="B163" s="2" t="s">
        <v>950</v>
      </c>
      <c r="C163" s="10" t="s">
        <v>948</v>
      </c>
      <c r="D163" s="65">
        <f>'5th Cycle Summary-Final'!D163-'5th Cycle Summary-Final2'!D163</f>
        <v>0</v>
      </c>
      <c r="E163" s="65">
        <f>'5th Cycle Summary-Final'!E163-'5th Cycle Summary-Final2'!E163</f>
        <v>0</v>
      </c>
      <c r="F163" s="65">
        <f>'5th Cycle Summary-Final'!F163-'5th Cycle Summary-Final2'!F163</f>
        <v>0</v>
      </c>
      <c r="G163" s="65">
        <f>'5th Cycle Summary-Final'!G163-'5th Cycle Summary-Final2'!G163</f>
        <v>0</v>
      </c>
      <c r="H163" s="65">
        <f>'5th Cycle Summary-Final'!H163-'5th Cycle Summary-Final2'!H163</f>
        <v>0</v>
      </c>
      <c r="I163" s="65">
        <f>'5th Cycle Summary-Final'!I163-'5th Cycle Summary-Final2'!I163</f>
        <v>0</v>
      </c>
      <c r="J163" s="65">
        <f>'5th Cycle Summary-Final'!J163-'5th Cycle Summary-Final2'!J163</f>
        <v>0</v>
      </c>
      <c r="K163" s="65">
        <f>'5th Cycle Summary-Final'!K163-'5th Cycle Summary-Final2'!K163</f>
        <v>0</v>
      </c>
      <c r="L163" s="65">
        <f>'5th Cycle Summary-Final'!L163-'5th Cycle Summary-Final2'!L163</f>
        <v>0</v>
      </c>
      <c r="M163" s="65">
        <f>'5th Cycle Summary-Final'!M163-'5th Cycle Summary-Final2'!M163</f>
        <v>0</v>
      </c>
      <c r="N163" s="65">
        <f>'5th Cycle Summary-Final'!N163-'5th Cycle Summary-Final2'!N163</f>
        <v>0</v>
      </c>
      <c r="O163" s="65">
        <f>'5th Cycle Summary-Final'!O163-'5th Cycle Summary-Final2'!O163</f>
        <v>0</v>
      </c>
      <c r="P163" s="65">
        <f>'5th Cycle Summary-Final'!P163-'5th Cycle Summary-Final2'!P163</f>
        <v>0</v>
      </c>
      <c r="Q163" s="65">
        <f>'5th Cycle Summary-Final'!Q163-'5th Cycle Summary-Final2'!Q163</f>
        <v>0</v>
      </c>
      <c r="R163" s="65">
        <f>'5th Cycle Summary-Final'!R163-'5th Cycle Summary-Final2'!R163</f>
        <v>0</v>
      </c>
      <c r="S163" s="65">
        <f>'5th Cycle Summary-Final'!S163-'5th Cycle Summary-Final2'!S163</f>
        <v>0</v>
      </c>
      <c r="T163" s="65">
        <f>'5th Cycle Summary-Final'!T163-'5th Cycle Summary-Final2'!T163</f>
        <v>0</v>
      </c>
      <c r="U163" s="65">
        <f>'5th Cycle Summary-Final'!U163-'5th Cycle Summary-Final2'!U163</f>
        <v>0</v>
      </c>
      <c r="V163" s="65">
        <f>'5th Cycle Summary-Final'!V163-'5th Cycle Summary-Final2'!V163</f>
        <v>0</v>
      </c>
      <c r="W163" s="65">
        <f>'5th Cycle Summary-Final'!W163-'5th Cycle Summary-Final2'!W163</f>
        <v>0</v>
      </c>
      <c r="X163" s="65">
        <f>'5th Cycle Summary-Final'!X163-'5th Cycle Summary-Final2'!X163</f>
        <v>0</v>
      </c>
      <c r="Y163" s="65">
        <f>'5th Cycle Summary-Final'!Y163-'5th Cycle Summary-Final2'!Y163</f>
        <v>0</v>
      </c>
      <c r="Z163" s="65">
        <f>'5th Cycle Summary-Final'!Z163-'5th Cycle Summary-Final2'!Z163</f>
        <v>0</v>
      </c>
    </row>
    <row r="164" spans="1:26" x14ac:dyDescent="0.2">
      <c r="A164" s="2" t="s">
        <v>949</v>
      </c>
      <c r="B164" s="2" t="s">
        <v>950</v>
      </c>
      <c r="C164" s="10" t="s">
        <v>952</v>
      </c>
      <c r="D164" s="65">
        <f>'5th Cycle Summary-Final'!D164-'5th Cycle Summary-Final2'!D164</f>
        <v>0</v>
      </c>
      <c r="E164" s="65">
        <f>'5th Cycle Summary-Final'!E164-'5th Cycle Summary-Final2'!E164</f>
        <v>0</v>
      </c>
      <c r="F164" s="65">
        <f>'5th Cycle Summary-Final'!F164-'5th Cycle Summary-Final2'!F164</f>
        <v>0</v>
      </c>
      <c r="G164" s="65">
        <f>'5th Cycle Summary-Final'!G164-'5th Cycle Summary-Final2'!G164</f>
        <v>0</v>
      </c>
      <c r="H164" s="65">
        <f>'5th Cycle Summary-Final'!H164-'5th Cycle Summary-Final2'!H164</f>
        <v>0</v>
      </c>
      <c r="I164" s="65">
        <f>'5th Cycle Summary-Final'!I164-'5th Cycle Summary-Final2'!I164</f>
        <v>0</v>
      </c>
      <c r="J164" s="65">
        <f>'5th Cycle Summary-Final'!J164-'5th Cycle Summary-Final2'!J164</f>
        <v>0</v>
      </c>
      <c r="K164" s="65">
        <f>'5th Cycle Summary-Final'!K164-'5th Cycle Summary-Final2'!K164</f>
        <v>0</v>
      </c>
      <c r="L164" s="65">
        <f>'5th Cycle Summary-Final'!L164-'5th Cycle Summary-Final2'!L164</f>
        <v>0</v>
      </c>
      <c r="M164" s="65">
        <f>'5th Cycle Summary-Final'!M164-'5th Cycle Summary-Final2'!M164</f>
        <v>0</v>
      </c>
      <c r="N164" s="65">
        <f>'5th Cycle Summary-Final'!N164-'5th Cycle Summary-Final2'!N164</f>
        <v>0</v>
      </c>
      <c r="O164" s="65">
        <f>'5th Cycle Summary-Final'!O164-'5th Cycle Summary-Final2'!O164</f>
        <v>0</v>
      </c>
      <c r="P164" s="65">
        <f>'5th Cycle Summary-Final'!P164-'5th Cycle Summary-Final2'!P164</f>
        <v>0</v>
      </c>
      <c r="Q164" s="65">
        <f>'5th Cycle Summary-Final'!Q164-'5th Cycle Summary-Final2'!Q164</f>
        <v>0</v>
      </c>
      <c r="R164" s="65">
        <f>'5th Cycle Summary-Final'!R164-'5th Cycle Summary-Final2'!R164</f>
        <v>0</v>
      </c>
      <c r="S164" s="65">
        <f>'5th Cycle Summary-Final'!S164-'5th Cycle Summary-Final2'!S164</f>
        <v>0</v>
      </c>
      <c r="T164" s="65">
        <f>'5th Cycle Summary-Final'!T164-'5th Cycle Summary-Final2'!T164</f>
        <v>0</v>
      </c>
      <c r="U164" s="65">
        <f>'5th Cycle Summary-Final'!U164-'5th Cycle Summary-Final2'!U164</f>
        <v>0</v>
      </c>
      <c r="V164" s="65">
        <f>'5th Cycle Summary-Final'!V164-'5th Cycle Summary-Final2'!V164</f>
        <v>0</v>
      </c>
      <c r="W164" s="65">
        <f>'5th Cycle Summary-Final'!W164-'5th Cycle Summary-Final2'!W164</f>
        <v>0</v>
      </c>
      <c r="X164" s="65">
        <f>'5th Cycle Summary-Final'!X164-'5th Cycle Summary-Final2'!X164</f>
        <v>0</v>
      </c>
      <c r="Y164" s="65">
        <f>'5th Cycle Summary-Final'!Y164-'5th Cycle Summary-Final2'!Y164</f>
        <v>0</v>
      </c>
      <c r="Z164" s="65">
        <f>'5th Cycle Summary-Final'!Z164-'5th Cycle Summary-Final2'!Z164</f>
        <v>0</v>
      </c>
    </row>
    <row r="165" spans="1:26" x14ac:dyDescent="0.2">
      <c r="A165" s="2" t="s">
        <v>949</v>
      </c>
      <c r="B165" s="2" t="s">
        <v>950</v>
      </c>
      <c r="C165" s="10" t="s">
        <v>949</v>
      </c>
      <c r="D165" s="65">
        <f>'5th Cycle Summary-Final'!D165-'5th Cycle Summary-Final2'!D165</f>
        <v>0</v>
      </c>
      <c r="E165" s="65">
        <f>'5th Cycle Summary-Final'!E165-'5th Cycle Summary-Final2'!E165</f>
        <v>0</v>
      </c>
      <c r="F165" s="65">
        <f>'5th Cycle Summary-Final'!F165-'5th Cycle Summary-Final2'!F165</f>
        <v>0</v>
      </c>
      <c r="G165" s="65">
        <f>'5th Cycle Summary-Final'!G165-'5th Cycle Summary-Final2'!G165</f>
        <v>0</v>
      </c>
      <c r="H165" s="65">
        <f>'5th Cycle Summary-Final'!H165-'5th Cycle Summary-Final2'!H165</f>
        <v>0</v>
      </c>
      <c r="I165" s="65">
        <f>'5th Cycle Summary-Final'!I165-'5th Cycle Summary-Final2'!I165</f>
        <v>0</v>
      </c>
      <c r="J165" s="65">
        <f>'5th Cycle Summary-Final'!J165-'5th Cycle Summary-Final2'!J165</f>
        <v>0</v>
      </c>
      <c r="K165" s="65">
        <f>'5th Cycle Summary-Final'!K165-'5th Cycle Summary-Final2'!K165</f>
        <v>0</v>
      </c>
      <c r="L165" s="65">
        <f>'5th Cycle Summary-Final'!L165-'5th Cycle Summary-Final2'!L165</f>
        <v>0</v>
      </c>
      <c r="M165" s="65">
        <f>'5th Cycle Summary-Final'!M165-'5th Cycle Summary-Final2'!M165</f>
        <v>0</v>
      </c>
      <c r="N165" s="65">
        <f>'5th Cycle Summary-Final'!N165-'5th Cycle Summary-Final2'!N165</f>
        <v>0</v>
      </c>
      <c r="O165" s="65">
        <f>'5th Cycle Summary-Final'!O165-'5th Cycle Summary-Final2'!O165</f>
        <v>0</v>
      </c>
      <c r="P165" s="65">
        <f>'5th Cycle Summary-Final'!P165-'5th Cycle Summary-Final2'!P165</f>
        <v>0</v>
      </c>
      <c r="Q165" s="65">
        <f>'5th Cycle Summary-Final'!Q165-'5th Cycle Summary-Final2'!Q165</f>
        <v>0</v>
      </c>
      <c r="R165" s="65">
        <f>'5th Cycle Summary-Final'!R165-'5th Cycle Summary-Final2'!R165</f>
        <v>0</v>
      </c>
      <c r="S165" s="65">
        <f>'5th Cycle Summary-Final'!S165-'5th Cycle Summary-Final2'!S165</f>
        <v>0</v>
      </c>
      <c r="T165" s="65">
        <f>'5th Cycle Summary-Final'!T165-'5th Cycle Summary-Final2'!T165</f>
        <v>0</v>
      </c>
      <c r="U165" s="65">
        <f>'5th Cycle Summary-Final'!U165-'5th Cycle Summary-Final2'!U165</f>
        <v>0</v>
      </c>
      <c r="V165" s="65">
        <f>'5th Cycle Summary-Final'!V165-'5th Cycle Summary-Final2'!V165</f>
        <v>0</v>
      </c>
      <c r="W165" s="65">
        <f>'5th Cycle Summary-Final'!W165-'5th Cycle Summary-Final2'!W165</f>
        <v>0</v>
      </c>
      <c r="X165" s="65">
        <f>'5th Cycle Summary-Final'!X165-'5th Cycle Summary-Final2'!X165</f>
        <v>0</v>
      </c>
      <c r="Y165" s="65">
        <f>'5th Cycle Summary-Final'!Y165-'5th Cycle Summary-Final2'!Y165</f>
        <v>0</v>
      </c>
      <c r="Z165" s="65">
        <f>'5th Cycle Summary-Final'!Z165-'5th Cycle Summary-Final2'!Z165</f>
        <v>0</v>
      </c>
    </row>
    <row r="166" spans="1:26" x14ac:dyDescent="0.2">
      <c r="A166" s="2" t="s">
        <v>949</v>
      </c>
      <c r="B166" s="2" t="s">
        <v>950</v>
      </c>
      <c r="C166" s="10" t="s">
        <v>1005</v>
      </c>
      <c r="D166" s="65">
        <f>'5th Cycle Summary-Final'!D166-'5th Cycle Summary-Final2'!D166</f>
        <v>0</v>
      </c>
      <c r="E166" s="65">
        <f>'5th Cycle Summary-Final'!E166-'5th Cycle Summary-Final2'!E166</f>
        <v>0</v>
      </c>
      <c r="F166" s="65">
        <f>'5th Cycle Summary-Final'!F166-'5th Cycle Summary-Final2'!F166</f>
        <v>0</v>
      </c>
      <c r="G166" s="65">
        <f>'5th Cycle Summary-Final'!G166-'5th Cycle Summary-Final2'!G166</f>
        <v>0</v>
      </c>
      <c r="H166" s="65">
        <f>'5th Cycle Summary-Final'!H166-'5th Cycle Summary-Final2'!H166</f>
        <v>0</v>
      </c>
      <c r="I166" s="65">
        <f>'5th Cycle Summary-Final'!I166-'5th Cycle Summary-Final2'!I166</f>
        <v>0</v>
      </c>
      <c r="J166" s="65">
        <f>'5th Cycle Summary-Final'!J166-'5th Cycle Summary-Final2'!J166</f>
        <v>0</v>
      </c>
      <c r="K166" s="65">
        <f>'5th Cycle Summary-Final'!K166-'5th Cycle Summary-Final2'!K166</f>
        <v>0</v>
      </c>
      <c r="L166" s="65">
        <f>'5th Cycle Summary-Final'!L166-'5th Cycle Summary-Final2'!L166</f>
        <v>0</v>
      </c>
      <c r="M166" s="65">
        <f>'5th Cycle Summary-Final'!M166-'5th Cycle Summary-Final2'!M166</f>
        <v>0</v>
      </c>
      <c r="N166" s="65">
        <f>'5th Cycle Summary-Final'!N166-'5th Cycle Summary-Final2'!N166</f>
        <v>0</v>
      </c>
      <c r="O166" s="65">
        <f>'5th Cycle Summary-Final'!O166-'5th Cycle Summary-Final2'!O166</f>
        <v>0</v>
      </c>
      <c r="P166" s="65">
        <f>'5th Cycle Summary-Final'!P166-'5th Cycle Summary-Final2'!P166</f>
        <v>0</v>
      </c>
      <c r="Q166" s="65">
        <f>'5th Cycle Summary-Final'!Q166-'5th Cycle Summary-Final2'!Q166</f>
        <v>0</v>
      </c>
      <c r="R166" s="65">
        <f>'5th Cycle Summary-Final'!R166-'5th Cycle Summary-Final2'!R166</f>
        <v>0</v>
      </c>
      <c r="S166" s="65">
        <f>'5th Cycle Summary-Final'!S166-'5th Cycle Summary-Final2'!S166</f>
        <v>0</v>
      </c>
      <c r="T166" s="65">
        <f>'5th Cycle Summary-Final'!T166-'5th Cycle Summary-Final2'!T166</f>
        <v>0</v>
      </c>
      <c r="U166" s="65">
        <f>'5th Cycle Summary-Final'!U166-'5th Cycle Summary-Final2'!U166</f>
        <v>0</v>
      </c>
      <c r="V166" s="65">
        <f>'5th Cycle Summary-Final'!V166-'5th Cycle Summary-Final2'!V166</f>
        <v>0</v>
      </c>
      <c r="W166" s="65">
        <f>'5th Cycle Summary-Final'!W166-'5th Cycle Summary-Final2'!W166</f>
        <v>0</v>
      </c>
      <c r="X166" s="65">
        <f>'5th Cycle Summary-Final'!X166-'5th Cycle Summary-Final2'!X166</f>
        <v>0</v>
      </c>
      <c r="Y166" s="65">
        <f>'5th Cycle Summary-Final'!Y166-'5th Cycle Summary-Final2'!Y166</f>
        <v>0</v>
      </c>
      <c r="Z166" s="65">
        <f>'5th Cycle Summary-Final'!Z166-'5th Cycle Summary-Final2'!Z166</f>
        <v>0</v>
      </c>
    </row>
    <row r="167" spans="1:26" x14ac:dyDescent="0.2">
      <c r="A167" s="2" t="s">
        <v>187</v>
      </c>
      <c r="B167" s="2" t="s">
        <v>13</v>
      </c>
      <c r="C167" s="10" t="s">
        <v>186</v>
      </c>
      <c r="D167" s="65">
        <f>'5th Cycle Summary-Final'!D167-'5th Cycle Summary-Final2'!D167</f>
        <v>0</v>
      </c>
      <c r="E167" s="65">
        <f>'5th Cycle Summary-Final'!E167-'5th Cycle Summary-Final2'!E167</f>
        <v>0</v>
      </c>
      <c r="F167" s="65">
        <f>'5th Cycle Summary-Final'!F167-'5th Cycle Summary-Final2'!F167</f>
        <v>0</v>
      </c>
      <c r="G167" s="65">
        <f>'5th Cycle Summary-Final'!G167-'5th Cycle Summary-Final2'!G167</f>
        <v>0</v>
      </c>
      <c r="H167" s="65">
        <f>'5th Cycle Summary-Final'!H167-'5th Cycle Summary-Final2'!H167</f>
        <v>0</v>
      </c>
      <c r="I167" s="65">
        <f>'5th Cycle Summary-Final'!I167-'5th Cycle Summary-Final2'!I167</f>
        <v>0</v>
      </c>
      <c r="J167" s="65">
        <f>'5th Cycle Summary-Final'!J167-'5th Cycle Summary-Final2'!J167</f>
        <v>0</v>
      </c>
      <c r="K167" s="65">
        <f>'5th Cycle Summary-Final'!K167-'5th Cycle Summary-Final2'!K167</f>
        <v>0</v>
      </c>
      <c r="L167" s="65">
        <f>'5th Cycle Summary-Final'!L167-'5th Cycle Summary-Final2'!L167</f>
        <v>0</v>
      </c>
      <c r="M167" s="65">
        <f>'5th Cycle Summary-Final'!M167-'5th Cycle Summary-Final2'!M167</f>
        <v>0</v>
      </c>
      <c r="N167" s="65">
        <f>'5th Cycle Summary-Final'!N167-'5th Cycle Summary-Final2'!N167</f>
        <v>0</v>
      </c>
      <c r="O167" s="65">
        <f>'5th Cycle Summary-Final'!O167-'5th Cycle Summary-Final2'!O167</f>
        <v>0</v>
      </c>
      <c r="P167" s="65">
        <f>'5th Cycle Summary-Final'!P167-'5th Cycle Summary-Final2'!P167</f>
        <v>0</v>
      </c>
      <c r="Q167" s="65">
        <f>'5th Cycle Summary-Final'!Q167-'5th Cycle Summary-Final2'!Q167</f>
        <v>0</v>
      </c>
      <c r="R167" s="65">
        <f>'5th Cycle Summary-Final'!R167-'5th Cycle Summary-Final2'!R167</f>
        <v>0</v>
      </c>
      <c r="S167" s="65">
        <f>'5th Cycle Summary-Final'!S167-'5th Cycle Summary-Final2'!S167</f>
        <v>0</v>
      </c>
      <c r="T167" s="65">
        <f>'5th Cycle Summary-Final'!T167-'5th Cycle Summary-Final2'!T167</f>
        <v>0</v>
      </c>
      <c r="U167" s="65">
        <f>'5th Cycle Summary-Final'!U167-'5th Cycle Summary-Final2'!U167</f>
        <v>0</v>
      </c>
      <c r="V167" s="65">
        <f>'5th Cycle Summary-Final'!V167-'5th Cycle Summary-Final2'!V167</f>
        <v>0</v>
      </c>
      <c r="W167" s="65">
        <f>'5th Cycle Summary-Final'!W167-'5th Cycle Summary-Final2'!W167</f>
        <v>0</v>
      </c>
      <c r="X167" s="65">
        <f>'5th Cycle Summary-Final'!X167-'5th Cycle Summary-Final2'!X167</f>
        <v>0</v>
      </c>
      <c r="Y167" s="65">
        <f>'5th Cycle Summary-Final'!Y167-'5th Cycle Summary-Final2'!Y167</f>
        <v>0</v>
      </c>
      <c r="Z167" s="65">
        <f>'5th Cycle Summary-Final'!Z167-'5th Cycle Summary-Final2'!Z167</f>
        <v>0</v>
      </c>
    </row>
    <row r="168" spans="1:26" x14ac:dyDescent="0.2">
      <c r="A168" s="2" t="s">
        <v>187</v>
      </c>
      <c r="B168" s="2" t="s">
        <v>13</v>
      </c>
      <c r="C168" s="10" t="s">
        <v>1015</v>
      </c>
      <c r="D168" s="65">
        <f>'5th Cycle Summary-Final'!D168-'5th Cycle Summary-Final2'!D168</f>
        <v>0</v>
      </c>
      <c r="E168" s="65">
        <f>'5th Cycle Summary-Final'!E168-'5th Cycle Summary-Final2'!E168</f>
        <v>0</v>
      </c>
      <c r="F168" s="65">
        <f>'5th Cycle Summary-Final'!F168-'5th Cycle Summary-Final2'!F168</f>
        <v>0</v>
      </c>
      <c r="G168" s="65">
        <f>'5th Cycle Summary-Final'!G168-'5th Cycle Summary-Final2'!G168</f>
        <v>0</v>
      </c>
      <c r="H168" s="65">
        <f>'5th Cycle Summary-Final'!H168-'5th Cycle Summary-Final2'!H168</f>
        <v>0</v>
      </c>
      <c r="I168" s="65">
        <f>'5th Cycle Summary-Final'!I168-'5th Cycle Summary-Final2'!I168</f>
        <v>0</v>
      </c>
      <c r="J168" s="65">
        <f>'5th Cycle Summary-Final'!J168-'5th Cycle Summary-Final2'!J168</f>
        <v>0</v>
      </c>
      <c r="K168" s="65">
        <f>'5th Cycle Summary-Final'!K168-'5th Cycle Summary-Final2'!K168</f>
        <v>0</v>
      </c>
      <c r="L168" s="65">
        <f>'5th Cycle Summary-Final'!L168-'5th Cycle Summary-Final2'!L168</f>
        <v>0</v>
      </c>
      <c r="M168" s="65">
        <f>'5th Cycle Summary-Final'!M168-'5th Cycle Summary-Final2'!M168</f>
        <v>0</v>
      </c>
      <c r="N168" s="65">
        <f>'5th Cycle Summary-Final'!N168-'5th Cycle Summary-Final2'!N168</f>
        <v>0</v>
      </c>
      <c r="O168" s="65">
        <f>'5th Cycle Summary-Final'!O168-'5th Cycle Summary-Final2'!O168</f>
        <v>0</v>
      </c>
      <c r="P168" s="65">
        <f>'5th Cycle Summary-Final'!P168-'5th Cycle Summary-Final2'!P168</f>
        <v>0</v>
      </c>
      <c r="Q168" s="65">
        <f>'5th Cycle Summary-Final'!Q168-'5th Cycle Summary-Final2'!Q168</f>
        <v>0</v>
      </c>
      <c r="R168" s="65">
        <f>'5th Cycle Summary-Final'!R168-'5th Cycle Summary-Final2'!R168</f>
        <v>0</v>
      </c>
      <c r="S168" s="65">
        <f>'5th Cycle Summary-Final'!S168-'5th Cycle Summary-Final2'!S168</f>
        <v>0</v>
      </c>
      <c r="T168" s="65">
        <f>'5th Cycle Summary-Final'!T168-'5th Cycle Summary-Final2'!T168</f>
        <v>0</v>
      </c>
      <c r="U168" s="65">
        <f>'5th Cycle Summary-Final'!U168-'5th Cycle Summary-Final2'!U168</f>
        <v>0</v>
      </c>
      <c r="V168" s="65">
        <f>'5th Cycle Summary-Final'!V168-'5th Cycle Summary-Final2'!V168</f>
        <v>0</v>
      </c>
      <c r="W168" s="65">
        <f>'5th Cycle Summary-Final'!W168-'5th Cycle Summary-Final2'!W168</f>
        <v>0</v>
      </c>
      <c r="X168" s="65">
        <f>'5th Cycle Summary-Final'!X168-'5th Cycle Summary-Final2'!X168</f>
        <v>0</v>
      </c>
      <c r="Y168" s="65">
        <f>'5th Cycle Summary-Final'!Y168-'5th Cycle Summary-Final2'!Y168</f>
        <v>0</v>
      </c>
      <c r="Z168" s="65">
        <f>'5th Cycle Summary-Final'!Z168-'5th Cycle Summary-Final2'!Z168</f>
        <v>0</v>
      </c>
    </row>
    <row r="169" spans="1:26" x14ac:dyDescent="0.2">
      <c r="A169" s="2" t="s">
        <v>68</v>
      </c>
      <c r="B169" s="2" t="s">
        <v>26</v>
      </c>
      <c r="C169" s="10" t="s">
        <v>1053</v>
      </c>
      <c r="D169" s="65">
        <f>'5th Cycle Summary-Final'!D169-'5th Cycle Summary-Final2'!D169</f>
        <v>0</v>
      </c>
      <c r="E169" s="65">
        <f>'5th Cycle Summary-Final'!E169-'5th Cycle Summary-Final2'!E169</f>
        <v>0</v>
      </c>
      <c r="F169" s="65">
        <f>'5th Cycle Summary-Final'!F169-'5th Cycle Summary-Final2'!F169</f>
        <v>0</v>
      </c>
      <c r="G169" s="65">
        <f>'5th Cycle Summary-Final'!G169-'5th Cycle Summary-Final2'!G169</f>
        <v>0</v>
      </c>
      <c r="H169" s="65">
        <f>'5th Cycle Summary-Final'!H169-'5th Cycle Summary-Final2'!H169</f>
        <v>0</v>
      </c>
      <c r="I169" s="65">
        <f>'5th Cycle Summary-Final'!I169-'5th Cycle Summary-Final2'!I169</f>
        <v>0</v>
      </c>
      <c r="J169" s="65">
        <f>'5th Cycle Summary-Final'!J169-'5th Cycle Summary-Final2'!J169</f>
        <v>0</v>
      </c>
      <c r="K169" s="65">
        <f>'5th Cycle Summary-Final'!K169-'5th Cycle Summary-Final2'!K169</f>
        <v>0</v>
      </c>
      <c r="L169" s="65">
        <f>'5th Cycle Summary-Final'!L169-'5th Cycle Summary-Final2'!L169</f>
        <v>0</v>
      </c>
      <c r="M169" s="65">
        <f>'5th Cycle Summary-Final'!M169-'5th Cycle Summary-Final2'!M169</f>
        <v>0</v>
      </c>
      <c r="N169" s="65">
        <f>'5th Cycle Summary-Final'!N169-'5th Cycle Summary-Final2'!N169</f>
        <v>0</v>
      </c>
      <c r="O169" s="65">
        <f>'5th Cycle Summary-Final'!O169-'5th Cycle Summary-Final2'!O169</f>
        <v>0</v>
      </c>
      <c r="P169" s="65">
        <f>'5th Cycle Summary-Final'!P169-'5th Cycle Summary-Final2'!P169</f>
        <v>0</v>
      </c>
      <c r="Q169" s="65">
        <f>'5th Cycle Summary-Final'!Q169-'5th Cycle Summary-Final2'!Q169</f>
        <v>0</v>
      </c>
      <c r="R169" s="65">
        <f>'5th Cycle Summary-Final'!R169-'5th Cycle Summary-Final2'!R169</f>
        <v>0</v>
      </c>
      <c r="S169" s="65">
        <f>'5th Cycle Summary-Final'!S169-'5th Cycle Summary-Final2'!S169</f>
        <v>0</v>
      </c>
      <c r="T169" s="65">
        <f>'5th Cycle Summary-Final'!T169-'5th Cycle Summary-Final2'!T169</f>
        <v>0</v>
      </c>
      <c r="U169" s="65">
        <f>'5th Cycle Summary-Final'!U169-'5th Cycle Summary-Final2'!U169</f>
        <v>0</v>
      </c>
      <c r="V169" s="65">
        <f>'5th Cycle Summary-Final'!V169-'5th Cycle Summary-Final2'!V169</f>
        <v>0</v>
      </c>
      <c r="W169" s="65">
        <f>'5th Cycle Summary-Final'!W169-'5th Cycle Summary-Final2'!W169</f>
        <v>0</v>
      </c>
      <c r="X169" s="65">
        <f>'5th Cycle Summary-Final'!X169-'5th Cycle Summary-Final2'!X169</f>
        <v>0</v>
      </c>
      <c r="Y169" s="65">
        <f>'5th Cycle Summary-Final'!Y169-'5th Cycle Summary-Final2'!Y169</f>
        <v>0</v>
      </c>
      <c r="Z169" s="65">
        <f>'5th Cycle Summary-Final'!Z169-'5th Cycle Summary-Final2'!Z169</f>
        <v>0</v>
      </c>
    </row>
    <row r="170" spans="1:26" x14ac:dyDescent="0.2">
      <c r="A170" s="2" t="s">
        <v>68</v>
      </c>
      <c r="B170" s="2" t="s">
        <v>26</v>
      </c>
      <c r="C170" s="10" t="s">
        <v>1064</v>
      </c>
      <c r="D170" s="65">
        <f>'5th Cycle Summary-Final'!D170-'5th Cycle Summary-Final2'!D170</f>
        <v>0</v>
      </c>
      <c r="E170" s="65">
        <f>'5th Cycle Summary-Final'!E170-'5th Cycle Summary-Final2'!E170</f>
        <v>0</v>
      </c>
      <c r="F170" s="65">
        <f>'5th Cycle Summary-Final'!F170-'5th Cycle Summary-Final2'!F170</f>
        <v>0</v>
      </c>
      <c r="G170" s="65">
        <f>'5th Cycle Summary-Final'!G170-'5th Cycle Summary-Final2'!G170</f>
        <v>0</v>
      </c>
      <c r="H170" s="65">
        <f>'5th Cycle Summary-Final'!H170-'5th Cycle Summary-Final2'!H170</f>
        <v>0</v>
      </c>
      <c r="I170" s="65">
        <f>'5th Cycle Summary-Final'!I170-'5th Cycle Summary-Final2'!I170</f>
        <v>0</v>
      </c>
      <c r="J170" s="65">
        <f>'5th Cycle Summary-Final'!J170-'5th Cycle Summary-Final2'!J170</f>
        <v>0</v>
      </c>
      <c r="K170" s="65">
        <f>'5th Cycle Summary-Final'!K170-'5th Cycle Summary-Final2'!K170</f>
        <v>0</v>
      </c>
      <c r="L170" s="65">
        <f>'5th Cycle Summary-Final'!L170-'5th Cycle Summary-Final2'!L170</f>
        <v>0</v>
      </c>
      <c r="M170" s="65">
        <f>'5th Cycle Summary-Final'!M170-'5th Cycle Summary-Final2'!M170</f>
        <v>0</v>
      </c>
      <c r="N170" s="65">
        <f>'5th Cycle Summary-Final'!N170-'5th Cycle Summary-Final2'!N170</f>
        <v>0</v>
      </c>
      <c r="O170" s="65">
        <f>'5th Cycle Summary-Final'!O170-'5th Cycle Summary-Final2'!O170</f>
        <v>0</v>
      </c>
      <c r="P170" s="65">
        <f>'5th Cycle Summary-Final'!P170-'5th Cycle Summary-Final2'!P170</f>
        <v>0</v>
      </c>
      <c r="Q170" s="65">
        <f>'5th Cycle Summary-Final'!Q170-'5th Cycle Summary-Final2'!Q170</f>
        <v>0</v>
      </c>
      <c r="R170" s="65">
        <f>'5th Cycle Summary-Final'!R170-'5th Cycle Summary-Final2'!R170</f>
        <v>0</v>
      </c>
      <c r="S170" s="65">
        <f>'5th Cycle Summary-Final'!S170-'5th Cycle Summary-Final2'!S170</f>
        <v>0</v>
      </c>
      <c r="T170" s="65">
        <f>'5th Cycle Summary-Final'!T170-'5th Cycle Summary-Final2'!T170</f>
        <v>0</v>
      </c>
      <c r="U170" s="65">
        <f>'5th Cycle Summary-Final'!U170-'5th Cycle Summary-Final2'!U170</f>
        <v>0</v>
      </c>
      <c r="V170" s="65">
        <f>'5th Cycle Summary-Final'!V170-'5th Cycle Summary-Final2'!V170</f>
        <v>0</v>
      </c>
      <c r="W170" s="65">
        <f>'5th Cycle Summary-Final'!W170-'5th Cycle Summary-Final2'!W170</f>
        <v>0</v>
      </c>
      <c r="X170" s="65">
        <f>'5th Cycle Summary-Final'!X170-'5th Cycle Summary-Final2'!X170</f>
        <v>0</v>
      </c>
      <c r="Y170" s="65">
        <f>'5th Cycle Summary-Final'!Y170-'5th Cycle Summary-Final2'!Y170</f>
        <v>0</v>
      </c>
      <c r="Z170" s="65">
        <f>'5th Cycle Summary-Final'!Z170-'5th Cycle Summary-Final2'!Z170</f>
        <v>0</v>
      </c>
    </row>
    <row r="171" spans="1:26" x14ac:dyDescent="0.2">
      <c r="A171" s="2" t="s">
        <v>68</v>
      </c>
      <c r="B171" s="2" t="s">
        <v>26</v>
      </c>
      <c r="C171" s="10" t="s">
        <v>68</v>
      </c>
      <c r="D171" s="65">
        <f>'5th Cycle Summary-Final'!D171-'5th Cycle Summary-Final2'!D171</f>
        <v>0</v>
      </c>
      <c r="E171" s="65">
        <f>'5th Cycle Summary-Final'!E171-'5th Cycle Summary-Final2'!E171</f>
        <v>0</v>
      </c>
      <c r="F171" s="65">
        <f>'5th Cycle Summary-Final'!F171-'5th Cycle Summary-Final2'!F171</f>
        <v>0</v>
      </c>
      <c r="G171" s="65">
        <f>'5th Cycle Summary-Final'!G171-'5th Cycle Summary-Final2'!G171</f>
        <v>0</v>
      </c>
      <c r="H171" s="65">
        <f>'5th Cycle Summary-Final'!H171-'5th Cycle Summary-Final2'!H171</f>
        <v>0</v>
      </c>
      <c r="I171" s="65">
        <f>'5th Cycle Summary-Final'!I171-'5th Cycle Summary-Final2'!I171</f>
        <v>0</v>
      </c>
      <c r="J171" s="65">
        <f>'5th Cycle Summary-Final'!J171-'5th Cycle Summary-Final2'!J171</f>
        <v>0</v>
      </c>
      <c r="K171" s="65">
        <f>'5th Cycle Summary-Final'!K171-'5th Cycle Summary-Final2'!K171</f>
        <v>0</v>
      </c>
      <c r="L171" s="65">
        <f>'5th Cycle Summary-Final'!L171-'5th Cycle Summary-Final2'!L171</f>
        <v>0</v>
      </c>
      <c r="M171" s="65">
        <f>'5th Cycle Summary-Final'!M171-'5th Cycle Summary-Final2'!M171</f>
        <v>0</v>
      </c>
      <c r="N171" s="65">
        <f>'5th Cycle Summary-Final'!N171-'5th Cycle Summary-Final2'!N171</f>
        <v>0</v>
      </c>
      <c r="O171" s="65">
        <f>'5th Cycle Summary-Final'!O171-'5th Cycle Summary-Final2'!O171</f>
        <v>0</v>
      </c>
      <c r="P171" s="65">
        <f>'5th Cycle Summary-Final'!P171-'5th Cycle Summary-Final2'!P171</f>
        <v>0</v>
      </c>
      <c r="Q171" s="65">
        <f>'5th Cycle Summary-Final'!Q171-'5th Cycle Summary-Final2'!Q171</f>
        <v>0</v>
      </c>
      <c r="R171" s="65">
        <f>'5th Cycle Summary-Final'!R171-'5th Cycle Summary-Final2'!R171</f>
        <v>0</v>
      </c>
      <c r="S171" s="65">
        <f>'5th Cycle Summary-Final'!S171-'5th Cycle Summary-Final2'!S171</f>
        <v>0</v>
      </c>
      <c r="T171" s="65">
        <f>'5th Cycle Summary-Final'!T171-'5th Cycle Summary-Final2'!T171</f>
        <v>0</v>
      </c>
      <c r="U171" s="65">
        <f>'5th Cycle Summary-Final'!U171-'5th Cycle Summary-Final2'!U171</f>
        <v>0</v>
      </c>
      <c r="V171" s="65">
        <f>'5th Cycle Summary-Final'!V171-'5th Cycle Summary-Final2'!V171</f>
        <v>0</v>
      </c>
      <c r="W171" s="65">
        <f>'5th Cycle Summary-Final'!W171-'5th Cycle Summary-Final2'!W171</f>
        <v>0</v>
      </c>
      <c r="X171" s="65">
        <f>'5th Cycle Summary-Final'!X171-'5th Cycle Summary-Final2'!X171</f>
        <v>0</v>
      </c>
      <c r="Y171" s="65">
        <f>'5th Cycle Summary-Final'!Y171-'5th Cycle Summary-Final2'!Y171</f>
        <v>0</v>
      </c>
      <c r="Z171" s="65">
        <f>'5th Cycle Summary-Final'!Z171-'5th Cycle Summary-Final2'!Z171</f>
        <v>0</v>
      </c>
    </row>
    <row r="172" spans="1:26" x14ac:dyDescent="0.2">
      <c r="A172" s="2" t="s">
        <v>68</v>
      </c>
      <c r="B172" s="2" t="s">
        <v>26</v>
      </c>
      <c r="C172" s="10" t="s">
        <v>200</v>
      </c>
      <c r="D172" s="65">
        <f>'5th Cycle Summary-Final'!D172-'5th Cycle Summary-Final2'!D172</f>
        <v>0</v>
      </c>
      <c r="E172" s="65">
        <f>'5th Cycle Summary-Final'!E172-'5th Cycle Summary-Final2'!E172</f>
        <v>0</v>
      </c>
      <c r="F172" s="65">
        <f>'5th Cycle Summary-Final'!F172-'5th Cycle Summary-Final2'!F172</f>
        <v>0</v>
      </c>
      <c r="G172" s="65">
        <f>'5th Cycle Summary-Final'!G172-'5th Cycle Summary-Final2'!G172</f>
        <v>0</v>
      </c>
      <c r="H172" s="65">
        <f>'5th Cycle Summary-Final'!H172-'5th Cycle Summary-Final2'!H172</f>
        <v>0</v>
      </c>
      <c r="I172" s="65">
        <f>'5th Cycle Summary-Final'!I172-'5th Cycle Summary-Final2'!I172</f>
        <v>0</v>
      </c>
      <c r="J172" s="65">
        <f>'5th Cycle Summary-Final'!J172-'5th Cycle Summary-Final2'!J172</f>
        <v>0</v>
      </c>
      <c r="K172" s="65">
        <f>'5th Cycle Summary-Final'!K172-'5th Cycle Summary-Final2'!K172</f>
        <v>0</v>
      </c>
      <c r="L172" s="65">
        <f>'5th Cycle Summary-Final'!L172-'5th Cycle Summary-Final2'!L172</f>
        <v>0</v>
      </c>
      <c r="M172" s="65">
        <f>'5th Cycle Summary-Final'!M172-'5th Cycle Summary-Final2'!M172</f>
        <v>0</v>
      </c>
      <c r="N172" s="65">
        <f>'5th Cycle Summary-Final'!N172-'5th Cycle Summary-Final2'!N172</f>
        <v>0</v>
      </c>
      <c r="O172" s="65">
        <f>'5th Cycle Summary-Final'!O172-'5th Cycle Summary-Final2'!O172</f>
        <v>0</v>
      </c>
      <c r="P172" s="65">
        <f>'5th Cycle Summary-Final'!P172-'5th Cycle Summary-Final2'!P172</f>
        <v>0</v>
      </c>
      <c r="Q172" s="65">
        <f>'5th Cycle Summary-Final'!Q172-'5th Cycle Summary-Final2'!Q172</f>
        <v>0</v>
      </c>
      <c r="R172" s="65">
        <f>'5th Cycle Summary-Final'!R172-'5th Cycle Summary-Final2'!R172</f>
        <v>0</v>
      </c>
      <c r="S172" s="65">
        <f>'5th Cycle Summary-Final'!S172-'5th Cycle Summary-Final2'!S172</f>
        <v>0</v>
      </c>
      <c r="T172" s="65">
        <f>'5th Cycle Summary-Final'!T172-'5th Cycle Summary-Final2'!T172</f>
        <v>0</v>
      </c>
      <c r="U172" s="65">
        <f>'5th Cycle Summary-Final'!U172-'5th Cycle Summary-Final2'!U172</f>
        <v>0</v>
      </c>
      <c r="V172" s="65">
        <f>'5th Cycle Summary-Final'!V172-'5th Cycle Summary-Final2'!V172</f>
        <v>0</v>
      </c>
      <c r="W172" s="65">
        <f>'5th Cycle Summary-Final'!W172-'5th Cycle Summary-Final2'!W172</f>
        <v>0</v>
      </c>
      <c r="X172" s="65">
        <f>'5th Cycle Summary-Final'!X172-'5th Cycle Summary-Final2'!X172</f>
        <v>0</v>
      </c>
      <c r="Y172" s="65">
        <f>'5th Cycle Summary-Final'!Y172-'5th Cycle Summary-Final2'!Y172</f>
        <v>0</v>
      </c>
      <c r="Z172" s="65">
        <f>'5th Cycle Summary-Final'!Z172-'5th Cycle Summary-Final2'!Z172</f>
        <v>0</v>
      </c>
    </row>
    <row r="173" spans="1:26" x14ac:dyDescent="0.2">
      <c r="A173" s="2" t="s">
        <v>68</v>
      </c>
      <c r="B173" s="2" t="s">
        <v>26</v>
      </c>
      <c r="C173" s="10" t="s">
        <v>1069</v>
      </c>
      <c r="D173" s="65">
        <f>'5th Cycle Summary-Final'!D173-'5th Cycle Summary-Final2'!D173</f>
        <v>0</v>
      </c>
      <c r="E173" s="65">
        <f>'5th Cycle Summary-Final'!E173-'5th Cycle Summary-Final2'!E173</f>
        <v>0</v>
      </c>
      <c r="F173" s="65">
        <f>'5th Cycle Summary-Final'!F173-'5th Cycle Summary-Final2'!F173</f>
        <v>0</v>
      </c>
      <c r="G173" s="65">
        <f>'5th Cycle Summary-Final'!G173-'5th Cycle Summary-Final2'!G173</f>
        <v>0</v>
      </c>
      <c r="H173" s="65">
        <f>'5th Cycle Summary-Final'!H173-'5th Cycle Summary-Final2'!H173</f>
        <v>0</v>
      </c>
      <c r="I173" s="65">
        <f>'5th Cycle Summary-Final'!I173-'5th Cycle Summary-Final2'!I173</f>
        <v>0</v>
      </c>
      <c r="J173" s="65">
        <f>'5th Cycle Summary-Final'!J173-'5th Cycle Summary-Final2'!J173</f>
        <v>0</v>
      </c>
      <c r="K173" s="65">
        <f>'5th Cycle Summary-Final'!K173-'5th Cycle Summary-Final2'!K173</f>
        <v>0</v>
      </c>
      <c r="L173" s="65">
        <f>'5th Cycle Summary-Final'!L173-'5th Cycle Summary-Final2'!L173</f>
        <v>0</v>
      </c>
      <c r="M173" s="65">
        <f>'5th Cycle Summary-Final'!M173-'5th Cycle Summary-Final2'!M173</f>
        <v>0</v>
      </c>
      <c r="N173" s="65">
        <f>'5th Cycle Summary-Final'!N173-'5th Cycle Summary-Final2'!N173</f>
        <v>0</v>
      </c>
      <c r="O173" s="65">
        <f>'5th Cycle Summary-Final'!O173-'5th Cycle Summary-Final2'!O173</f>
        <v>0</v>
      </c>
      <c r="P173" s="65">
        <f>'5th Cycle Summary-Final'!P173-'5th Cycle Summary-Final2'!P173</f>
        <v>0</v>
      </c>
      <c r="Q173" s="65">
        <f>'5th Cycle Summary-Final'!Q173-'5th Cycle Summary-Final2'!Q173</f>
        <v>0</v>
      </c>
      <c r="R173" s="65">
        <f>'5th Cycle Summary-Final'!R173-'5th Cycle Summary-Final2'!R173</f>
        <v>0</v>
      </c>
      <c r="S173" s="65">
        <f>'5th Cycle Summary-Final'!S173-'5th Cycle Summary-Final2'!S173</f>
        <v>0</v>
      </c>
      <c r="T173" s="65">
        <f>'5th Cycle Summary-Final'!T173-'5th Cycle Summary-Final2'!T173</f>
        <v>0</v>
      </c>
      <c r="U173" s="65">
        <f>'5th Cycle Summary-Final'!U173-'5th Cycle Summary-Final2'!U173</f>
        <v>0</v>
      </c>
      <c r="V173" s="65">
        <f>'5th Cycle Summary-Final'!V173-'5th Cycle Summary-Final2'!V173</f>
        <v>0</v>
      </c>
      <c r="W173" s="65">
        <f>'5th Cycle Summary-Final'!W173-'5th Cycle Summary-Final2'!W173</f>
        <v>0</v>
      </c>
      <c r="X173" s="65">
        <f>'5th Cycle Summary-Final'!X173-'5th Cycle Summary-Final2'!X173</f>
        <v>0</v>
      </c>
      <c r="Y173" s="65">
        <f>'5th Cycle Summary-Final'!Y173-'5th Cycle Summary-Final2'!Y173</f>
        <v>0</v>
      </c>
      <c r="Z173" s="65">
        <f>'5th Cycle Summary-Final'!Z173-'5th Cycle Summary-Final2'!Z173</f>
        <v>0</v>
      </c>
    </row>
    <row r="174" spans="1:26" x14ac:dyDescent="0.2">
      <c r="A174" s="2" t="s">
        <v>68</v>
      </c>
      <c r="B174" s="2" t="s">
        <v>26</v>
      </c>
      <c r="C174" s="10" t="s">
        <v>1016</v>
      </c>
      <c r="D174" s="65">
        <f>'5th Cycle Summary-Final'!D174-'5th Cycle Summary-Final2'!D174</f>
        <v>0</v>
      </c>
      <c r="E174" s="65">
        <f>'5th Cycle Summary-Final'!E174-'5th Cycle Summary-Final2'!E174</f>
        <v>0</v>
      </c>
      <c r="F174" s="65">
        <f>'5th Cycle Summary-Final'!F174-'5th Cycle Summary-Final2'!F174</f>
        <v>0</v>
      </c>
      <c r="G174" s="65">
        <f>'5th Cycle Summary-Final'!G174-'5th Cycle Summary-Final2'!G174</f>
        <v>0</v>
      </c>
      <c r="H174" s="65">
        <f>'5th Cycle Summary-Final'!H174-'5th Cycle Summary-Final2'!H174</f>
        <v>0</v>
      </c>
      <c r="I174" s="65">
        <f>'5th Cycle Summary-Final'!I174-'5th Cycle Summary-Final2'!I174</f>
        <v>0</v>
      </c>
      <c r="J174" s="65">
        <f>'5th Cycle Summary-Final'!J174-'5th Cycle Summary-Final2'!J174</f>
        <v>0</v>
      </c>
      <c r="K174" s="65">
        <f>'5th Cycle Summary-Final'!K174-'5th Cycle Summary-Final2'!K174</f>
        <v>0</v>
      </c>
      <c r="L174" s="65">
        <f>'5th Cycle Summary-Final'!L174-'5th Cycle Summary-Final2'!L174</f>
        <v>0</v>
      </c>
      <c r="M174" s="65">
        <f>'5th Cycle Summary-Final'!M174-'5th Cycle Summary-Final2'!M174</f>
        <v>0</v>
      </c>
      <c r="N174" s="65">
        <f>'5th Cycle Summary-Final'!N174-'5th Cycle Summary-Final2'!N174</f>
        <v>0</v>
      </c>
      <c r="O174" s="65">
        <f>'5th Cycle Summary-Final'!O174-'5th Cycle Summary-Final2'!O174</f>
        <v>0</v>
      </c>
      <c r="P174" s="65">
        <f>'5th Cycle Summary-Final'!P174-'5th Cycle Summary-Final2'!P174</f>
        <v>0</v>
      </c>
      <c r="Q174" s="65">
        <f>'5th Cycle Summary-Final'!Q174-'5th Cycle Summary-Final2'!Q174</f>
        <v>0</v>
      </c>
      <c r="R174" s="65">
        <f>'5th Cycle Summary-Final'!R174-'5th Cycle Summary-Final2'!R174</f>
        <v>0</v>
      </c>
      <c r="S174" s="65">
        <f>'5th Cycle Summary-Final'!S174-'5th Cycle Summary-Final2'!S174</f>
        <v>0</v>
      </c>
      <c r="T174" s="65">
        <f>'5th Cycle Summary-Final'!T174-'5th Cycle Summary-Final2'!T174</f>
        <v>0</v>
      </c>
      <c r="U174" s="65">
        <f>'5th Cycle Summary-Final'!U174-'5th Cycle Summary-Final2'!U174</f>
        <v>0</v>
      </c>
      <c r="V174" s="65">
        <f>'5th Cycle Summary-Final'!V174-'5th Cycle Summary-Final2'!V174</f>
        <v>0</v>
      </c>
      <c r="W174" s="65">
        <f>'5th Cycle Summary-Final'!W174-'5th Cycle Summary-Final2'!W174</f>
        <v>0</v>
      </c>
      <c r="X174" s="65">
        <f>'5th Cycle Summary-Final'!X174-'5th Cycle Summary-Final2'!X174</f>
        <v>0</v>
      </c>
      <c r="Y174" s="65">
        <f>'5th Cycle Summary-Final'!Y174-'5th Cycle Summary-Final2'!Y174</f>
        <v>0</v>
      </c>
      <c r="Z174" s="65">
        <f>'5th Cycle Summary-Final'!Z174-'5th Cycle Summary-Final2'!Z174</f>
        <v>0</v>
      </c>
    </row>
    <row r="175" spans="1:26" x14ac:dyDescent="0.2">
      <c r="A175" s="2" t="s">
        <v>16</v>
      </c>
      <c r="B175" s="2" t="s">
        <v>8</v>
      </c>
      <c r="C175" s="10" t="s">
        <v>15</v>
      </c>
      <c r="D175" s="65">
        <f>'5th Cycle Summary-Final'!D175-'5th Cycle Summary-Final2'!D175</f>
        <v>0</v>
      </c>
      <c r="E175" s="65">
        <f>'5th Cycle Summary-Final'!E175-'5th Cycle Summary-Final2'!E175</f>
        <v>0</v>
      </c>
      <c r="F175" s="65">
        <f>'5th Cycle Summary-Final'!F175-'5th Cycle Summary-Final2'!F175</f>
        <v>0</v>
      </c>
      <c r="G175" s="65">
        <f>'5th Cycle Summary-Final'!G175-'5th Cycle Summary-Final2'!G175</f>
        <v>0</v>
      </c>
      <c r="H175" s="65">
        <f>'5th Cycle Summary-Final'!H175-'5th Cycle Summary-Final2'!H175</f>
        <v>0</v>
      </c>
      <c r="I175" s="65">
        <f>'5th Cycle Summary-Final'!I175-'5th Cycle Summary-Final2'!I175</f>
        <v>0</v>
      </c>
      <c r="J175" s="65">
        <f>'5th Cycle Summary-Final'!J175-'5th Cycle Summary-Final2'!J175</f>
        <v>0</v>
      </c>
      <c r="K175" s="65">
        <f>'5th Cycle Summary-Final'!K175-'5th Cycle Summary-Final2'!K175</f>
        <v>0</v>
      </c>
      <c r="L175" s="65">
        <f>'5th Cycle Summary-Final'!L175-'5th Cycle Summary-Final2'!L175</f>
        <v>0</v>
      </c>
      <c r="M175" s="65">
        <f>'5th Cycle Summary-Final'!M175-'5th Cycle Summary-Final2'!M175</f>
        <v>0</v>
      </c>
      <c r="N175" s="65">
        <f>'5th Cycle Summary-Final'!N175-'5th Cycle Summary-Final2'!N175</f>
        <v>0</v>
      </c>
      <c r="O175" s="65">
        <f>'5th Cycle Summary-Final'!O175-'5th Cycle Summary-Final2'!O175</f>
        <v>0</v>
      </c>
      <c r="P175" s="65">
        <f>'5th Cycle Summary-Final'!P175-'5th Cycle Summary-Final2'!P175</f>
        <v>0</v>
      </c>
      <c r="Q175" s="65">
        <f>'5th Cycle Summary-Final'!Q175-'5th Cycle Summary-Final2'!Q175</f>
        <v>0</v>
      </c>
      <c r="R175" s="65">
        <f>'5th Cycle Summary-Final'!R175-'5th Cycle Summary-Final2'!R175</f>
        <v>0</v>
      </c>
      <c r="S175" s="65">
        <f>'5th Cycle Summary-Final'!S175-'5th Cycle Summary-Final2'!S175</f>
        <v>0</v>
      </c>
      <c r="T175" s="65">
        <f>'5th Cycle Summary-Final'!T175-'5th Cycle Summary-Final2'!T175</f>
        <v>0</v>
      </c>
      <c r="U175" s="65">
        <f>'5th Cycle Summary-Final'!U175-'5th Cycle Summary-Final2'!U175</f>
        <v>0</v>
      </c>
      <c r="V175" s="65">
        <f>'5th Cycle Summary-Final'!V175-'5th Cycle Summary-Final2'!V175</f>
        <v>0</v>
      </c>
      <c r="W175" s="65">
        <f>'5th Cycle Summary-Final'!W175-'5th Cycle Summary-Final2'!W175</f>
        <v>0</v>
      </c>
      <c r="X175" s="65">
        <f>'5th Cycle Summary-Final'!X175-'5th Cycle Summary-Final2'!X175</f>
        <v>0</v>
      </c>
      <c r="Y175" s="65">
        <f>'5th Cycle Summary-Final'!Y175-'5th Cycle Summary-Final2'!Y175</f>
        <v>0</v>
      </c>
      <c r="Z175" s="65">
        <f>'5th Cycle Summary-Final'!Z175-'5th Cycle Summary-Final2'!Z175</f>
        <v>0</v>
      </c>
    </row>
    <row r="176" spans="1:26" x14ac:dyDescent="0.2">
      <c r="A176" s="2" t="s">
        <v>16</v>
      </c>
      <c r="B176" s="2" t="s">
        <v>8</v>
      </c>
      <c r="C176" s="10" t="s">
        <v>1003</v>
      </c>
      <c r="D176" s="65">
        <f>'5th Cycle Summary-Final'!D176-'5th Cycle Summary-Final2'!D176</f>
        <v>0</v>
      </c>
      <c r="E176" s="65">
        <f>'5th Cycle Summary-Final'!E176-'5th Cycle Summary-Final2'!E176</f>
        <v>0</v>
      </c>
      <c r="F176" s="65">
        <f>'5th Cycle Summary-Final'!F176-'5th Cycle Summary-Final2'!F176</f>
        <v>0</v>
      </c>
      <c r="G176" s="65">
        <f>'5th Cycle Summary-Final'!G176-'5th Cycle Summary-Final2'!G176</f>
        <v>0</v>
      </c>
      <c r="H176" s="65">
        <f>'5th Cycle Summary-Final'!H176-'5th Cycle Summary-Final2'!H176</f>
        <v>0</v>
      </c>
      <c r="I176" s="65">
        <f>'5th Cycle Summary-Final'!I176-'5th Cycle Summary-Final2'!I176</f>
        <v>0</v>
      </c>
      <c r="J176" s="65">
        <f>'5th Cycle Summary-Final'!J176-'5th Cycle Summary-Final2'!J176</f>
        <v>0</v>
      </c>
      <c r="K176" s="65">
        <f>'5th Cycle Summary-Final'!K176-'5th Cycle Summary-Final2'!K176</f>
        <v>0</v>
      </c>
      <c r="L176" s="65">
        <f>'5th Cycle Summary-Final'!L176-'5th Cycle Summary-Final2'!L176</f>
        <v>0</v>
      </c>
      <c r="M176" s="65">
        <f>'5th Cycle Summary-Final'!M176-'5th Cycle Summary-Final2'!M176</f>
        <v>0</v>
      </c>
      <c r="N176" s="65">
        <f>'5th Cycle Summary-Final'!N176-'5th Cycle Summary-Final2'!N176</f>
        <v>0</v>
      </c>
      <c r="O176" s="65">
        <f>'5th Cycle Summary-Final'!O176-'5th Cycle Summary-Final2'!O176</f>
        <v>0</v>
      </c>
      <c r="P176" s="65">
        <f>'5th Cycle Summary-Final'!P176-'5th Cycle Summary-Final2'!P176</f>
        <v>0</v>
      </c>
      <c r="Q176" s="65">
        <f>'5th Cycle Summary-Final'!Q176-'5th Cycle Summary-Final2'!Q176</f>
        <v>0</v>
      </c>
      <c r="R176" s="65">
        <f>'5th Cycle Summary-Final'!R176-'5th Cycle Summary-Final2'!R176</f>
        <v>0</v>
      </c>
      <c r="S176" s="65">
        <f>'5th Cycle Summary-Final'!S176-'5th Cycle Summary-Final2'!S176</f>
        <v>0</v>
      </c>
      <c r="T176" s="65">
        <f>'5th Cycle Summary-Final'!T176-'5th Cycle Summary-Final2'!T176</f>
        <v>0</v>
      </c>
      <c r="U176" s="65">
        <f>'5th Cycle Summary-Final'!U176-'5th Cycle Summary-Final2'!U176</f>
        <v>0</v>
      </c>
      <c r="V176" s="65">
        <f>'5th Cycle Summary-Final'!V176-'5th Cycle Summary-Final2'!V176</f>
        <v>0</v>
      </c>
      <c r="W176" s="65">
        <f>'5th Cycle Summary-Final'!W176-'5th Cycle Summary-Final2'!W176</f>
        <v>0</v>
      </c>
      <c r="X176" s="65">
        <f>'5th Cycle Summary-Final'!X176-'5th Cycle Summary-Final2'!X176</f>
        <v>0</v>
      </c>
      <c r="Y176" s="65">
        <f>'5th Cycle Summary-Final'!Y176-'5th Cycle Summary-Final2'!Y176</f>
        <v>0</v>
      </c>
      <c r="Z176" s="65">
        <f>'5th Cycle Summary-Final'!Z176-'5th Cycle Summary-Final2'!Z176</f>
        <v>0</v>
      </c>
    </row>
    <row r="177" spans="1:26" x14ac:dyDescent="0.2">
      <c r="A177" s="2" t="s">
        <v>16</v>
      </c>
      <c r="B177" s="2" t="s">
        <v>8</v>
      </c>
      <c r="C177" s="10" t="s">
        <v>16</v>
      </c>
      <c r="D177" s="65">
        <f>'5th Cycle Summary-Final'!D177-'5th Cycle Summary-Final2'!D177</f>
        <v>0</v>
      </c>
      <c r="E177" s="65">
        <f>'5th Cycle Summary-Final'!E177-'5th Cycle Summary-Final2'!E177</f>
        <v>0</v>
      </c>
      <c r="F177" s="65">
        <f>'5th Cycle Summary-Final'!F177-'5th Cycle Summary-Final2'!F177</f>
        <v>0</v>
      </c>
      <c r="G177" s="65">
        <f>'5th Cycle Summary-Final'!G177-'5th Cycle Summary-Final2'!G177</f>
        <v>0</v>
      </c>
      <c r="H177" s="65">
        <f>'5th Cycle Summary-Final'!H177-'5th Cycle Summary-Final2'!H177</f>
        <v>0</v>
      </c>
      <c r="I177" s="65">
        <f>'5th Cycle Summary-Final'!I177-'5th Cycle Summary-Final2'!I177</f>
        <v>0</v>
      </c>
      <c r="J177" s="65">
        <f>'5th Cycle Summary-Final'!J177-'5th Cycle Summary-Final2'!J177</f>
        <v>0</v>
      </c>
      <c r="K177" s="65">
        <f>'5th Cycle Summary-Final'!K177-'5th Cycle Summary-Final2'!K177</f>
        <v>0</v>
      </c>
      <c r="L177" s="65">
        <f>'5th Cycle Summary-Final'!L177-'5th Cycle Summary-Final2'!L177</f>
        <v>0</v>
      </c>
      <c r="M177" s="65">
        <f>'5th Cycle Summary-Final'!M177-'5th Cycle Summary-Final2'!M177</f>
        <v>0</v>
      </c>
      <c r="N177" s="65">
        <f>'5th Cycle Summary-Final'!N177-'5th Cycle Summary-Final2'!N177</f>
        <v>0</v>
      </c>
      <c r="O177" s="65">
        <f>'5th Cycle Summary-Final'!O177-'5th Cycle Summary-Final2'!O177</f>
        <v>0</v>
      </c>
      <c r="P177" s="65">
        <f>'5th Cycle Summary-Final'!P177-'5th Cycle Summary-Final2'!P177</f>
        <v>0</v>
      </c>
      <c r="Q177" s="65">
        <f>'5th Cycle Summary-Final'!Q177-'5th Cycle Summary-Final2'!Q177</f>
        <v>0</v>
      </c>
      <c r="R177" s="65">
        <f>'5th Cycle Summary-Final'!R177-'5th Cycle Summary-Final2'!R177</f>
        <v>0</v>
      </c>
      <c r="S177" s="65">
        <f>'5th Cycle Summary-Final'!S177-'5th Cycle Summary-Final2'!S177</f>
        <v>0</v>
      </c>
      <c r="T177" s="65">
        <f>'5th Cycle Summary-Final'!T177-'5th Cycle Summary-Final2'!T177</f>
        <v>0</v>
      </c>
      <c r="U177" s="65">
        <f>'5th Cycle Summary-Final'!U177-'5th Cycle Summary-Final2'!U177</f>
        <v>0</v>
      </c>
      <c r="V177" s="65">
        <f>'5th Cycle Summary-Final'!V177-'5th Cycle Summary-Final2'!V177</f>
        <v>0</v>
      </c>
      <c r="W177" s="65">
        <f>'5th Cycle Summary-Final'!W177-'5th Cycle Summary-Final2'!W177</f>
        <v>0</v>
      </c>
      <c r="X177" s="65">
        <f>'5th Cycle Summary-Final'!X177-'5th Cycle Summary-Final2'!X177</f>
        <v>0</v>
      </c>
      <c r="Y177" s="65">
        <f>'5th Cycle Summary-Final'!Y177-'5th Cycle Summary-Final2'!Y177</f>
        <v>0</v>
      </c>
      <c r="Z177" s="65">
        <f>'5th Cycle Summary-Final'!Z177-'5th Cycle Summary-Final2'!Z177</f>
        <v>0</v>
      </c>
    </row>
    <row r="178" spans="1:26" x14ac:dyDescent="0.2">
      <c r="A178" s="2" t="s">
        <v>16</v>
      </c>
      <c r="B178" s="2" t="s">
        <v>8</v>
      </c>
      <c r="C178" s="10" t="s">
        <v>1067</v>
      </c>
      <c r="D178" s="65">
        <f>'5th Cycle Summary-Final'!D178-'5th Cycle Summary-Final2'!D178</f>
        <v>0</v>
      </c>
      <c r="E178" s="65">
        <f>'5th Cycle Summary-Final'!E178-'5th Cycle Summary-Final2'!E178</f>
        <v>0</v>
      </c>
      <c r="F178" s="65">
        <f>'5th Cycle Summary-Final'!F178-'5th Cycle Summary-Final2'!F178</f>
        <v>0</v>
      </c>
      <c r="G178" s="65">
        <f>'5th Cycle Summary-Final'!G178-'5th Cycle Summary-Final2'!G178</f>
        <v>0</v>
      </c>
      <c r="H178" s="65">
        <f>'5th Cycle Summary-Final'!H178-'5th Cycle Summary-Final2'!H178</f>
        <v>0</v>
      </c>
      <c r="I178" s="65">
        <f>'5th Cycle Summary-Final'!I178-'5th Cycle Summary-Final2'!I178</f>
        <v>0</v>
      </c>
      <c r="J178" s="65">
        <f>'5th Cycle Summary-Final'!J178-'5th Cycle Summary-Final2'!J178</f>
        <v>0</v>
      </c>
      <c r="K178" s="65">
        <f>'5th Cycle Summary-Final'!K178-'5th Cycle Summary-Final2'!K178</f>
        <v>0</v>
      </c>
      <c r="L178" s="65">
        <f>'5th Cycle Summary-Final'!L178-'5th Cycle Summary-Final2'!L178</f>
        <v>0</v>
      </c>
      <c r="M178" s="65">
        <f>'5th Cycle Summary-Final'!M178-'5th Cycle Summary-Final2'!M178</f>
        <v>0</v>
      </c>
      <c r="N178" s="65">
        <f>'5th Cycle Summary-Final'!N178-'5th Cycle Summary-Final2'!N178</f>
        <v>0</v>
      </c>
      <c r="O178" s="65">
        <f>'5th Cycle Summary-Final'!O178-'5th Cycle Summary-Final2'!O178</f>
        <v>0</v>
      </c>
      <c r="P178" s="65">
        <f>'5th Cycle Summary-Final'!P178-'5th Cycle Summary-Final2'!P178</f>
        <v>0</v>
      </c>
      <c r="Q178" s="65">
        <f>'5th Cycle Summary-Final'!Q178-'5th Cycle Summary-Final2'!Q178</f>
        <v>0</v>
      </c>
      <c r="R178" s="65">
        <f>'5th Cycle Summary-Final'!R178-'5th Cycle Summary-Final2'!R178</f>
        <v>0</v>
      </c>
      <c r="S178" s="65">
        <f>'5th Cycle Summary-Final'!S178-'5th Cycle Summary-Final2'!S178</f>
        <v>0</v>
      </c>
      <c r="T178" s="65">
        <f>'5th Cycle Summary-Final'!T178-'5th Cycle Summary-Final2'!T178</f>
        <v>0</v>
      </c>
      <c r="U178" s="65">
        <f>'5th Cycle Summary-Final'!U178-'5th Cycle Summary-Final2'!U178</f>
        <v>0</v>
      </c>
      <c r="V178" s="65">
        <f>'5th Cycle Summary-Final'!V178-'5th Cycle Summary-Final2'!V178</f>
        <v>0</v>
      </c>
      <c r="W178" s="65">
        <f>'5th Cycle Summary-Final'!W178-'5th Cycle Summary-Final2'!W178</f>
        <v>0</v>
      </c>
      <c r="X178" s="65">
        <f>'5th Cycle Summary-Final'!X178-'5th Cycle Summary-Final2'!X178</f>
        <v>0</v>
      </c>
      <c r="Y178" s="65">
        <f>'5th Cycle Summary-Final'!Y178-'5th Cycle Summary-Final2'!Y178</f>
        <v>0</v>
      </c>
      <c r="Z178" s="65">
        <f>'5th Cycle Summary-Final'!Z178-'5th Cycle Summary-Final2'!Z178</f>
        <v>0</v>
      </c>
    </row>
    <row r="179" spans="1:26" x14ac:dyDescent="0.2">
      <c r="A179" s="2" t="s">
        <v>16</v>
      </c>
      <c r="B179" s="2" t="s">
        <v>8</v>
      </c>
      <c r="C179" s="10" t="s">
        <v>260</v>
      </c>
      <c r="D179" s="65">
        <f>'5th Cycle Summary-Final'!D179-'5th Cycle Summary-Final2'!D179</f>
        <v>0</v>
      </c>
      <c r="E179" s="65">
        <f>'5th Cycle Summary-Final'!E179-'5th Cycle Summary-Final2'!E179</f>
        <v>0</v>
      </c>
      <c r="F179" s="65">
        <f>'5th Cycle Summary-Final'!F179-'5th Cycle Summary-Final2'!F179</f>
        <v>0</v>
      </c>
      <c r="G179" s="65">
        <f>'5th Cycle Summary-Final'!G179-'5th Cycle Summary-Final2'!G179</f>
        <v>0</v>
      </c>
      <c r="H179" s="65">
        <f>'5th Cycle Summary-Final'!H179-'5th Cycle Summary-Final2'!H179</f>
        <v>0</v>
      </c>
      <c r="I179" s="65">
        <f>'5th Cycle Summary-Final'!I179-'5th Cycle Summary-Final2'!I179</f>
        <v>0</v>
      </c>
      <c r="J179" s="65">
        <f>'5th Cycle Summary-Final'!J179-'5th Cycle Summary-Final2'!J179</f>
        <v>0</v>
      </c>
      <c r="K179" s="65">
        <f>'5th Cycle Summary-Final'!K179-'5th Cycle Summary-Final2'!K179</f>
        <v>0</v>
      </c>
      <c r="L179" s="65">
        <f>'5th Cycle Summary-Final'!L179-'5th Cycle Summary-Final2'!L179</f>
        <v>0</v>
      </c>
      <c r="M179" s="65">
        <f>'5th Cycle Summary-Final'!M179-'5th Cycle Summary-Final2'!M179</f>
        <v>0</v>
      </c>
      <c r="N179" s="65">
        <f>'5th Cycle Summary-Final'!N179-'5th Cycle Summary-Final2'!N179</f>
        <v>0</v>
      </c>
      <c r="O179" s="65">
        <f>'5th Cycle Summary-Final'!O179-'5th Cycle Summary-Final2'!O179</f>
        <v>0</v>
      </c>
      <c r="P179" s="65">
        <f>'5th Cycle Summary-Final'!P179-'5th Cycle Summary-Final2'!P179</f>
        <v>0</v>
      </c>
      <c r="Q179" s="65">
        <f>'5th Cycle Summary-Final'!Q179-'5th Cycle Summary-Final2'!Q179</f>
        <v>0</v>
      </c>
      <c r="R179" s="65">
        <f>'5th Cycle Summary-Final'!R179-'5th Cycle Summary-Final2'!R179</f>
        <v>0</v>
      </c>
      <c r="S179" s="65">
        <f>'5th Cycle Summary-Final'!S179-'5th Cycle Summary-Final2'!S179</f>
        <v>0</v>
      </c>
      <c r="T179" s="65">
        <f>'5th Cycle Summary-Final'!T179-'5th Cycle Summary-Final2'!T179</f>
        <v>0</v>
      </c>
      <c r="U179" s="65">
        <f>'5th Cycle Summary-Final'!U179-'5th Cycle Summary-Final2'!U179</f>
        <v>0</v>
      </c>
      <c r="V179" s="65">
        <f>'5th Cycle Summary-Final'!V179-'5th Cycle Summary-Final2'!V179</f>
        <v>0</v>
      </c>
      <c r="W179" s="65">
        <f>'5th Cycle Summary-Final'!W179-'5th Cycle Summary-Final2'!W179</f>
        <v>0</v>
      </c>
      <c r="X179" s="65">
        <f>'5th Cycle Summary-Final'!X179-'5th Cycle Summary-Final2'!X179</f>
        <v>0</v>
      </c>
      <c r="Y179" s="65">
        <f>'5th Cycle Summary-Final'!Y179-'5th Cycle Summary-Final2'!Y179</f>
        <v>0</v>
      </c>
      <c r="Z179" s="65">
        <f>'5th Cycle Summary-Final'!Z179-'5th Cycle Summary-Final2'!Z179</f>
        <v>0</v>
      </c>
    </row>
    <row r="180" spans="1:26" x14ac:dyDescent="0.2">
      <c r="A180" s="2" t="s">
        <v>16</v>
      </c>
      <c r="B180" s="2" t="s">
        <v>8</v>
      </c>
      <c r="C180" s="10" t="s">
        <v>970</v>
      </c>
      <c r="D180" s="65">
        <f>'5th Cycle Summary-Final'!D180-'5th Cycle Summary-Final2'!D180</f>
        <v>0</v>
      </c>
      <c r="E180" s="65">
        <f>'5th Cycle Summary-Final'!E180-'5th Cycle Summary-Final2'!E180</f>
        <v>0</v>
      </c>
      <c r="F180" s="65">
        <f>'5th Cycle Summary-Final'!F180-'5th Cycle Summary-Final2'!F180</f>
        <v>0</v>
      </c>
      <c r="G180" s="65">
        <f>'5th Cycle Summary-Final'!G180-'5th Cycle Summary-Final2'!G180</f>
        <v>0</v>
      </c>
      <c r="H180" s="65">
        <f>'5th Cycle Summary-Final'!H180-'5th Cycle Summary-Final2'!H180</f>
        <v>0</v>
      </c>
      <c r="I180" s="65">
        <f>'5th Cycle Summary-Final'!I180-'5th Cycle Summary-Final2'!I180</f>
        <v>0</v>
      </c>
      <c r="J180" s="65">
        <f>'5th Cycle Summary-Final'!J180-'5th Cycle Summary-Final2'!J180</f>
        <v>0</v>
      </c>
      <c r="K180" s="65">
        <f>'5th Cycle Summary-Final'!K180-'5th Cycle Summary-Final2'!K180</f>
        <v>0</v>
      </c>
      <c r="L180" s="65">
        <f>'5th Cycle Summary-Final'!L180-'5th Cycle Summary-Final2'!L180</f>
        <v>0</v>
      </c>
      <c r="M180" s="65">
        <f>'5th Cycle Summary-Final'!M180-'5th Cycle Summary-Final2'!M180</f>
        <v>0</v>
      </c>
      <c r="N180" s="65">
        <f>'5th Cycle Summary-Final'!N180-'5th Cycle Summary-Final2'!N180</f>
        <v>0</v>
      </c>
      <c r="O180" s="65">
        <f>'5th Cycle Summary-Final'!O180-'5th Cycle Summary-Final2'!O180</f>
        <v>0</v>
      </c>
      <c r="P180" s="65">
        <f>'5th Cycle Summary-Final'!P180-'5th Cycle Summary-Final2'!P180</f>
        <v>0</v>
      </c>
      <c r="Q180" s="65">
        <f>'5th Cycle Summary-Final'!Q180-'5th Cycle Summary-Final2'!Q180</f>
        <v>0</v>
      </c>
      <c r="R180" s="65">
        <f>'5th Cycle Summary-Final'!R180-'5th Cycle Summary-Final2'!R180</f>
        <v>0</v>
      </c>
      <c r="S180" s="65">
        <f>'5th Cycle Summary-Final'!S180-'5th Cycle Summary-Final2'!S180</f>
        <v>0</v>
      </c>
      <c r="T180" s="65">
        <f>'5th Cycle Summary-Final'!T180-'5th Cycle Summary-Final2'!T180</f>
        <v>0</v>
      </c>
      <c r="U180" s="65">
        <f>'5th Cycle Summary-Final'!U180-'5th Cycle Summary-Final2'!U180</f>
        <v>0</v>
      </c>
      <c r="V180" s="65">
        <f>'5th Cycle Summary-Final'!V180-'5th Cycle Summary-Final2'!V180</f>
        <v>0</v>
      </c>
      <c r="W180" s="65">
        <f>'5th Cycle Summary-Final'!W180-'5th Cycle Summary-Final2'!W180</f>
        <v>0</v>
      </c>
      <c r="X180" s="65">
        <f>'5th Cycle Summary-Final'!X180-'5th Cycle Summary-Final2'!X180</f>
        <v>0</v>
      </c>
      <c r="Y180" s="65">
        <f>'5th Cycle Summary-Final'!Y180-'5th Cycle Summary-Final2'!Y180</f>
        <v>0</v>
      </c>
      <c r="Z180" s="65">
        <f>'5th Cycle Summary-Final'!Z180-'5th Cycle Summary-Final2'!Z180</f>
        <v>0</v>
      </c>
    </row>
    <row r="181" spans="1:26" x14ac:dyDescent="0.2">
      <c r="A181" s="2" t="s">
        <v>142</v>
      </c>
      <c r="B181" s="2" t="s">
        <v>13</v>
      </c>
      <c r="C181" s="10" t="s">
        <v>141</v>
      </c>
      <c r="D181" s="65">
        <f>'5th Cycle Summary-Final'!D181-'5th Cycle Summary-Final2'!D181</f>
        <v>0</v>
      </c>
      <c r="E181" s="65">
        <f>'5th Cycle Summary-Final'!E181-'5th Cycle Summary-Final2'!E181</f>
        <v>0</v>
      </c>
      <c r="F181" s="65">
        <f>'5th Cycle Summary-Final'!F181-'5th Cycle Summary-Final2'!F181</f>
        <v>0</v>
      </c>
      <c r="G181" s="65">
        <f>'5th Cycle Summary-Final'!G181-'5th Cycle Summary-Final2'!G181</f>
        <v>0</v>
      </c>
      <c r="H181" s="65">
        <f>'5th Cycle Summary-Final'!H181-'5th Cycle Summary-Final2'!H181</f>
        <v>0</v>
      </c>
      <c r="I181" s="65">
        <f>'5th Cycle Summary-Final'!I181-'5th Cycle Summary-Final2'!I181</f>
        <v>0</v>
      </c>
      <c r="J181" s="65">
        <f>'5th Cycle Summary-Final'!J181-'5th Cycle Summary-Final2'!J181</f>
        <v>0</v>
      </c>
      <c r="K181" s="65">
        <f>'5th Cycle Summary-Final'!K181-'5th Cycle Summary-Final2'!K181</f>
        <v>0</v>
      </c>
      <c r="L181" s="65">
        <f>'5th Cycle Summary-Final'!L181-'5th Cycle Summary-Final2'!L181</f>
        <v>0</v>
      </c>
      <c r="M181" s="65">
        <f>'5th Cycle Summary-Final'!M181-'5th Cycle Summary-Final2'!M181</f>
        <v>0</v>
      </c>
      <c r="N181" s="65">
        <f>'5th Cycle Summary-Final'!N181-'5th Cycle Summary-Final2'!N181</f>
        <v>0</v>
      </c>
      <c r="O181" s="65">
        <f>'5th Cycle Summary-Final'!O181-'5th Cycle Summary-Final2'!O181</f>
        <v>0</v>
      </c>
      <c r="P181" s="65">
        <f>'5th Cycle Summary-Final'!P181-'5th Cycle Summary-Final2'!P181</f>
        <v>0</v>
      </c>
      <c r="Q181" s="65">
        <f>'5th Cycle Summary-Final'!Q181-'5th Cycle Summary-Final2'!Q181</f>
        <v>0</v>
      </c>
      <c r="R181" s="65">
        <f>'5th Cycle Summary-Final'!R181-'5th Cycle Summary-Final2'!R181</f>
        <v>0</v>
      </c>
      <c r="S181" s="65">
        <f>'5th Cycle Summary-Final'!S181-'5th Cycle Summary-Final2'!S181</f>
        <v>0</v>
      </c>
      <c r="T181" s="65">
        <f>'5th Cycle Summary-Final'!T181-'5th Cycle Summary-Final2'!T181</f>
        <v>0</v>
      </c>
      <c r="U181" s="65">
        <f>'5th Cycle Summary-Final'!U181-'5th Cycle Summary-Final2'!U181</f>
        <v>0</v>
      </c>
      <c r="V181" s="65">
        <f>'5th Cycle Summary-Final'!V181-'5th Cycle Summary-Final2'!V181</f>
        <v>0</v>
      </c>
      <c r="W181" s="65">
        <f>'5th Cycle Summary-Final'!W181-'5th Cycle Summary-Final2'!W181</f>
        <v>0</v>
      </c>
      <c r="X181" s="65">
        <f>'5th Cycle Summary-Final'!X181-'5th Cycle Summary-Final2'!X181</f>
        <v>0</v>
      </c>
      <c r="Y181" s="65">
        <f>'5th Cycle Summary-Final'!Y181-'5th Cycle Summary-Final2'!Y181</f>
        <v>0</v>
      </c>
      <c r="Z181" s="65">
        <f>'5th Cycle Summary-Final'!Z181-'5th Cycle Summary-Final2'!Z181</f>
        <v>0</v>
      </c>
    </row>
    <row r="182" spans="1:26" x14ac:dyDescent="0.2">
      <c r="A182" s="2" t="s">
        <v>142</v>
      </c>
      <c r="B182" s="2" t="s">
        <v>13</v>
      </c>
      <c r="C182" s="10" t="s">
        <v>209</v>
      </c>
      <c r="D182" s="65">
        <f>'5th Cycle Summary-Final'!D182-'5th Cycle Summary-Final2'!D182</f>
        <v>0</v>
      </c>
      <c r="E182" s="65">
        <f>'5th Cycle Summary-Final'!E182-'5th Cycle Summary-Final2'!E182</f>
        <v>0</v>
      </c>
      <c r="F182" s="65">
        <f>'5th Cycle Summary-Final'!F182-'5th Cycle Summary-Final2'!F182</f>
        <v>0</v>
      </c>
      <c r="G182" s="65">
        <f>'5th Cycle Summary-Final'!G182-'5th Cycle Summary-Final2'!G182</f>
        <v>0</v>
      </c>
      <c r="H182" s="65">
        <f>'5th Cycle Summary-Final'!H182-'5th Cycle Summary-Final2'!H182</f>
        <v>0</v>
      </c>
      <c r="I182" s="65">
        <f>'5th Cycle Summary-Final'!I182-'5th Cycle Summary-Final2'!I182</f>
        <v>0</v>
      </c>
      <c r="J182" s="65">
        <f>'5th Cycle Summary-Final'!J182-'5th Cycle Summary-Final2'!J182</f>
        <v>0</v>
      </c>
      <c r="K182" s="65">
        <f>'5th Cycle Summary-Final'!K182-'5th Cycle Summary-Final2'!K182</f>
        <v>0</v>
      </c>
      <c r="L182" s="65">
        <f>'5th Cycle Summary-Final'!L182-'5th Cycle Summary-Final2'!L182</f>
        <v>0</v>
      </c>
      <c r="M182" s="65">
        <f>'5th Cycle Summary-Final'!M182-'5th Cycle Summary-Final2'!M182</f>
        <v>0</v>
      </c>
      <c r="N182" s="65">
        <f>'5th Cycle Summary-Final'!N182-'5th Cycle Summary-Final2'!N182</f>
        <v>0</v>
      </c>
      <c r="O182" s="65">
        <f>'5th Cycle Summary-Final'!O182-'5th Cycle Summary-Final2'!O182</f>
        <v>0</v>
      </c>
      <c r="P182" s="65">
        <f>'5th Cycle Summary-Final'!P182-'5th Cycle Summary-Final2'!P182</f>
        <v>0</v>
      </c>
      <c r="Q182" s="65">
        <f>'5th Cycle Summary-Final'!Q182-'5th Cycle Summary-Final2'!Q182</f>
        <v>0</v>
      </c>
      <c r="R182" s="65">
        <f>'5th Cycle Summary-Final'!R182-'5th Cycle Summary-Final2'!R182</f>
        <v>0</v>
      </c>
      <c r="S182" s="65">
        <f>'5th Cycle Summary-Final'!S182-'5th Cycle Summary-Final2'!S182</f>
        <v>0</v>
      </c>
      <c r="T182" s="65">
        <f>'5th Cycle Summary-Final'!T182-'5th Cycle Summary-Final2'!T182</f>
        <v>0</v>
      </c>
      <c r="U182" s="65">
        <f>'5th Cycle Summary-Final'!U182-'5th Cycle Summary-Final2'!U182</f>
        <v>0</v>
      </c>
      <c r="V182" s="65">
        <f>'5th Cycle Summary-Final'!V182-'5th Cycle Summary-Final2'!V182</f>
        <v>0</v>
      </c>
      <c r="W182" s="65">
        <f>'5th Cycle Summary-Final'!W182-'5th Cycle Summary-Final2'!W182</f>
        <v>0</v>
      </c>
      <c r="X182" s="65">
        <f>'5th Cycle Summary-Final'!X182-'5th Cycle Summary-Final2'!X182</f>
        <v>0</v>
      </c>
      <c r="Y182" s="65">
        <f>'5th Cycle Summary-Final'!Y182-'5th Cycle Summary-Final2'!Y182</f>
        <v>0</v>
      </c>
      <c r="Z182" s="65">
        <f>'5th Cycle Summary-Final'!Z182-'5th Cycle Summary-Final2'!Z182</f>
        <v>0</v>
      </c>
    </row>
    <row r="183" spans="1:26" x14ac:dyDescent="0.2">
      <c r="A183" s="2" t="s">
        <v>142</v>
      </c>
      <c r="B183" s="2" t="s">
        <v>13</v>
      </c>
      <c r="C183" s="10" t="s">
        <v>1022</v>
      </c>
      <c r="D183" s="65">
        <f>'5th Cycle Summary-Final'!D183-'5th Cycle Summary-Final2'!D183</f>
        <v>0</v>
      </c>
      <c r="E183" s="65">
        <f>'5th Cycle Summary-Final'!E183-'5th Cycle Summary-Final2'!E183</f>
        <v>0</v>
      </c>
      <c r="F183" s="65">
        <f>'5th Cycle Summary-Final'!F183-'5th Cycle Summary-Final2'!F183</f>
        <v>0</v>
      </c>
      <c r="G183" s="65">
        <f>'5th Cycle Summary-Final'!G183-'5th Cycle Summary-Final2'!G183</f>
        <v>0</v>
      </c>
      <c r="H183" s="65">
        <f>'5th Cycle Summary-Final'!H183-'5th Cycle Summary-Final2'!H183</f>
        <v>0</v>
      </c>
      <c r="I183" s="65">
        <f>'5th Cycle Summary-Final'!I183-'5th Cycle Summary-Final2'!I183</f>
        <v>0</v>
      </c>
      <c r="J183" s="65">
        <f>'5th Cycle Summary-Final'!J183-'5th Cycle Summary-Final2'!J183</f>
        <v>0</v>
      </c>
      <c r="K183" s="65">
        <f>'5th Cycle Summary-Final'!K183-'5th Cycle Summary-Final2'!K183</f>
        <v>0</v>
      </c>
      <c r="L183" s="65">
        <f>'5th Cycle Summary-Final'!L183-'5th Cycle Summary-Final2'!L183</f>
        <v>0</v>
      </c>
      <c r="M183" s="65">
        <f>'5th Cycle Summary-Final'!M183-'5th Cycle Summary-Final2'!M183</f>
        <v>0</v>
      </c>
      <c r="N183" s="65">
        <f>'5th Cycle Summary-Final'!N183-'5th Cycle Summary-Final2'!N183</f>
        <v>0</v>
      </c>
      <c r="O183" s="65">
        <f>'5th Cycle Summary-Final'!O183-'5th Cycle Summary-Final2'!O183</f>
        <v>0</v>
      </c>
      <c r="P183" s="65">
        <f>'5th Cycle Summary-Final'!P183-'5th Cycle Summary-Final2'!P183</f>
        <v>0</v>
      </c>
      <c r="Q183" s="65">
        <f>'5th Cycle Summary-Final'!Q183-'5th Cycle Summary-Final2'!Q183</f>
        <v>0</v>
      </c>
      <c r="R183" s="65">
        <f>'5th Cycle Summary-Final'!R183-'5th Cycle Summary-Final2'!R183</f>
        <v>0</v>
      </c>
      <c r="S183" s="65">
        <f>'5th Cycle Summary-Final'!S183-'5th Cycle Summary-Final2'!S183</f>
        <v>0</v>
      </c>
      <c r="T183" s="65">
        <f>'5th Cycle Summary-Final'!T183-'5th Cycle Summary-Final2'!T183</f>
        <v>0</v>
      </c>
      <c r="U183" s="65">
        <f>'5th Cycle Summary-Final'!U183-'5th Cycle Summary-Final2'!U183</f>
        <v>0</v>
      </c>
      <c r="V183" s="65">
        <f>'5th Cycle Summary-Final'!V183-'5th Cycle Summary-Final2'!V183</f>
        <v>0</v>
      </c>
      <c r="W183" s="65">
        <f>'5th Cycle Summary-Final'!W183-'5th Cycle Summary-Final2'!W183</f>
        <v>0</v>
      </c>
      <c r="X183" s="65">
        <f>'5th Cycle Summary-Final'!X183-'5th Cycle Summary-Final2'!X183</f>
        <v>0</v>
      </c>
      <c r="Y183" s="65">
        <f>'5th Cycle Summary-Final'!Y183-'5th Cycle Summary-Final2'!Y183</f>
        <v>0</v>
      </c>
      <c r="Z183" s="65">
        <f>'5th Cycle Summary-Final'!Z183-'5th Cycle Summary-Final2'!Z183</f>
        <v>0</v>
      </c>
    </row>
    <row r="184" spans="1:26" x14ac:dyDescent="0.2">
      <c r="A184" s="2" t="s">
        <v>12</v>
      </c>
      <c r="B184" s="2" t="s">
        <v>3</v>
      </c>
      <c r="C184" s="10" t="s">
        <v>11</v>
      </c>
      <c r="D184" s="65">
        <f>'5th Cycle Summary-Final'!D184-'5th Cycle Summary-Final2'!D184</f>
        <v>0</v>
      </c>
      <c r="E184" s="65">
        <f>'5th Cycle Summary-Final'!E184-'5th Cycle Summary-Final2'!E184</f>
        <v>0</v>
      </c>
      <c r="F184" s="65">
        <f>'5th Cycle Summary-Final'!F184-'5th Cycle Summary-Final2'!F184</f>
        <v>0</v>
      </c>
      <c r="G184" s="65">
        <f>'5th Cycle Summary-Final'!G184-'5th Cycle Summary-Final2'!G184</f>
        <v>0</v>
      </c>
      <c r="H184" s="65">
        <f>'5th Cycle Summary-Final'!H184-'5th Cycle Summary-Final2'!H184</f>
        <v>0</v>
      </c>
      <c r="I184" s="65">
        <f>'5th Cycle Summary-Final'!I184-'5th Cycle Summary-Final2'!I184</f>
        <v>0</v>
      </c>
      <c r="J184" s="65">
        <f>'5th Cycle Summary-Final'!J184-'5th Cycle Summary-Final2'!J184</f>
        <v>0</v>
      </c>
      <c r="K184" s="65">
        <f>'5th Cycle Summary-Final'!K184-'5th Cycle Summary-Final2'!K184</f>
        <v>0</v>
      </c>
      <c r="L184" s="65">
        <f>'5th Cycle Summary-Final'!L184-'5th Cycle Summary-Final2'!L184</f>
        <v>0</v>
      </c>
      <c r="M184" s="65">
        <f>'5th Cycle Summary-Final'!M184-'5th Cycle Summary-Final2'!M184</f>
        <v>0</v>
      </c>
      <c r="N184" s="65">
        <f>'5th Cycle Summary-Final'!N184-'5th Cycle Summary-Final2'!N184</f>
        <v>0</v>
      </c>
      <c r="O184" s="65">
        <f>'5th Cycle Summary-Final'!O184-'5th Cycle Summary-Final2'!O184</f>
        <v>0</v>
      </c>
      <c r="P184" s="65">
        <f>'5th Cycle Summary-Final'!P184-'5th Cycle Summary-Final2'!P184</f>
        <v>0</v>
      </c>
      <c r="Q184" s="65">
        <f>'5th Cycle Summary-Final'!Q184-'5th Cycle Summary-Final2'!Q184</f>
        <v>0</v>
      </c>
      <c r="R184" s="65">
        <f>'5th Cycle Summary-Final'!R184-'5th Cycle Summary-Final2'!R184</f>
        <v>0</v>
      </c>
      <c r="S184" s="65">
        <f>'5th Cycle Summary-Final'!S184-'5th Cycle Summary-Final2'!S184</f>
        <v>0</v>
      </c>
      <c r="T184" s="65">
        <f>'5th Cycle Summary-Final'!T184-'5th Cycle Summary-Final2'!T184</f>
        <v>0</v>
      </c>
      <c r="U184" s="65">
        <f>'5th Cycle Summary-Final'!U184-'5th Cycle Summary-Final2'!U184</f>
        <v>0</v>
      </c>
      <c r="V184" s="65">
        <f>'5th Cycle Summary-Final'!V184-'5th Cycle Summary-Final2'!V184</f>
        <v>0</v>
      </c>
      <c r="W184" s="65">
        <f>'5th Cycle Summary-Final'!W184-'5th Cycle Summary-Final2'!W184</f>
        <v>0</v>
      </c>
      <c r="X184" s="65">
        <f>'5th Cycle Summary-Final'!X184-'5th Cycle Summary-Final2'!X184</f>
        <v>0</v>
      </c>
      <c r="Y184" s="65">
        <f>'5th Cycle Summary-Final'!Y184-'5th Cycle Summary-Final2'!Y184</f>
        <v>0</v>
      </c>
      <c r="Z184" s="65">
        <f>'5th Cycle Summary-Final'!Z184-'5th Cycle Summary-Final2'!Z184</f>
        <v>0</v>
      </c>
    </row>
    <row r="185" spans="1:26" x14ac:dyDescent="0.2">
      <c r="A185" s="2" t="s">
        <v>12</v>
      </c>
      <c r="B185" s="2" t="s">
        <v>3</v>
      </c>
      <c r="C185" s="10" t="s">
        <v>17</v>
      </c>
      <c r="D185" s="65">
        <f>'5th Cycle Summary-Final'!D185-'5th Cycle Summary-Final2'!D185</f>
        <v>0</v>
      </c>
      <c r="E185" s="65">
        <f>'5th Cycle Summary-Final'!E185-'5th Cycle Summary-Final2'!E185</f>
        <v>0</v>
      </c>
      <c r="F185" s="65">
        <f>'5th Cycle Summary-Final'!F185-'5th Cycle Summary-Final2'!F185</f>
        <v>0</v>
      </c>
      <c r="G185" s="65">
        <f>'5th Cycle Summary-Final'!G185-'5th Cycle Summary-Final2'!G185</f>
        <v>0</v>
      </c>
      <c r="H185" s="65">
        <f>'5th Cycle Summary-Final'!H185-'5th Cycle Summary-Final2'!H185</f>
        <v>0</v>
      </c>
      <c r="I185" s="65">
        <f>'5th Cycle Summary-Final'!I185-'5th Cycle Summary-Final2'!I185</f>
        <v>0</v>
      </c>
      <c r="J185" s="65">
        <f>'5th Cycle Summary-Final'!J185-'5th Cycle Summary-Final2'!J185</f>
        <v>0</v>
      </c>
      <c r="K185" s="65">
        <f>'5th Cycle Summary-Final'!K185-'5th Cycle Summary-Final2'!K185</f>
        <v>0</v>
      </c>
      <c r="L185" s="65">
        <f>'5th Cycle Summary-Final'!L185-'5th Cycle Summary-Final2'!L185</f>
        <v>0</v>
      </c>
      <c r="M185" s="65">
        <f>'5th Cycle Summary-Final'!M185-'5th Cycle Summary-Final2'!M185</f>
        <v>0</v>
      </c>
      <c r="N185" s="65">
        <f>'5th Cycle Summary-Final'!N185-'5th Cycle Summary-Final2'!N185</f>
        <v>0</v>
      </c>
      <c r="O185" s="65">
        <f>'5th Cycle Summary-Final'!O185-'5th Cycle Summary-Final2'!O185</f>
        <v>0</v>
      </c>
      <c r="P185" s="65">
        <f>'5th Cycle Summary-Final'!P185-'5th Cycle Summary-Final2'!P185</f>
        <v>0</v>
      </c>
      <c r="Q185" s="65">
        <f>'5th Cycle Summary-Final'!Q185-'5th Cycle Summary-Final2'!Q185</f>
        <v>0</v>
      </c>
      <c r="R185" s="65">
        <f>'5th Cycle Summary-Final'!R185-'5th Cycle Summary-Final2'!R185</f>
        <v>0</v>
      </c>
      <c r="S185" s="65">
        <f>'5th Cycle Summary-Final'!S185-'5th Cycle Summary-Final2'!S185</f>
        <v>0</v>
      </c>
      <c r="T185" s="65">
        <f>'5th Cycle Summary-Final'!T185-'5th Cycle Summary-Final2'!T185</f>
        <v>0</v>
      </c>
      <c r="U185" s="65">
        <f>'5th Cycle Summary-Final'!U185-'5th Cycle Summary-Final2'!U185</f>
        <v>0</v>
      </c>
      <c r="V185" s="65">
        <f>'5th Cycle Summary-Final'!V185-'5th Cycle Summary-Final2'!V185</f>
        <v>0</v>
      </c>
      <c r="W185" s="65">
        <f>'5th Cycle Summary-Final'!W185-'5th Cycle Summary-Final2'!W185</f>
        <v>0</v>
      </c>
      <c r="X185" s="65">
        <f>'5th Cycle Summary-Final'!X185-'5th Cycle Summary-Final2'!X185</f>
        <v>0</v>
      </c>
      <c r="Y185" s="65">
        <f>'5th Cycle Summary-Final'!Y185-'5th Cycle Summary-Final2'!Y185</f>
        <v>0</v>
      </c>
      <c r="Z185" s="65">
        <f>'5th Cycle Summary-Final'!Z185-'5th Cycle Summary-Final2'!Z185</f>
        <v>0</v>
      </c>
    </row>
    <row r="186" spans="1:26" x14ac:dyDescent="0.2">
      <c r="A186" s="2" t="s">
        <v>12</v>
      </c>
      <c r="B186" s="2" t="s">
        <v>3</v>
      </c>
      <c r="C186" s="10" t="s">
        <v>51</v>
      </c>
      <c r="D186" s="65">
        <f>'5th Cycle Summary-Final'!D186-'5th Cycle Summary-Final2'!D186</f>
        <v>0</v>
      </c>
      <c r="E186" s="65">
        <f>'5th Cycle Summary-Final'!E186-'5th Cycle Summary-Final2'!E186</f>
        <v>0</v>
      </c>
      <c r="F186" s="65">
        <f>'5th Cycle Summary-Final'!F186-'5th Cycle Summary-Final2'!F186</f>
        <v>0</v>
      </c>
      <c r="G186" s="65">
        <f>'5th Cycle Summary-Final'!G186-'5th Cycle Summary-Final2'!G186</f>
        <v>0</v>
      </c>
      <c r="H186" s="65">
        <f>'5th Cycle Summary-Final'!H186-'5th Cycle Summary-Final2'!H186</f>
        <v>0</v>
      </c>
      <c r="I186" s="65">
        <f>'5th Cycle Summary-Final'!I186-'5th Cycle Summary-Final2'!I186</f>
        <v>0</v>
      </c>
      <c r="J186" s="65">
        <f>'5th Cycle Summary-Final'!J186-'5th Cycle Summary-Final2'!J186</f>
        <v>0</v>
      </c>
      <c r="K186" s="65">
        <f>'5th Cycle Summary-Final'!K186-'5th Cycle Summary-Final2'!K186</f>
        <v>0</v>
      </c>
      <c r="L186" s="65">
        <f>'5th Cycle Summary-Final'!L186-'5th Cycle Summary-Final2'!L186</f>
        <v>0</v>
      </c>
      <c r="M186" s="65">
        <f>'5th Cycle Summary-Final'!M186-'5th Cycle Summary-Final2'!M186</f>
        <v>0</v>
      </c>
      <c r="N186" s="65">
        <f>'5th Cycle Summary-Final'!N186-'5th Cycle Summary-Final2'!N186</f>
        <v>0</v>
      </c>
      <c r="O186" s="65">
        <f>'5th Cycle Summary-Final'!O186-'5th Cycle Summary-Final2'!O186</f>
        <v>0</v>
      </c>
      <c r="P186" s="65">
        <f>'5th Cycle Summary-Final'!P186-'5th Cycle Summary-Final2'!P186</f>
        <v>0</v>
      </c>
      <c r="Q186" s="65">
        <f>'5th Cycle Summary-Final'!Q186-'5th Cycle Summary-Final2'!Q186</f>
        <v>0</v>
      </c>
      <c r="R186" s="65">
        <f>'5th Cycle Summary-Final'!R186-'5th Cycle Summary-Final2'!R186</f>
        <v>0</v>
      </c>
      <c r="S186" s="65">
        <f>'5th Cycle Summary-Final'!S186-'5th Cycle Summary-Final2'!S186</f>
        <v>0</v>
      </c>
      <c r="T186" s="65">
        <f>'5th Cycle Summary-Final'!T186-'5th Cycle Summary-Final2'!T186</f>
        <v>0</v>
      </c>
      <c r="U186" s="65">
        <f>'5th Cycle Summary-Final'!U186-'5th Cycle Summary-Final2'!U186</f>
        <v>0</v>
      </c>
      <c r="V186" s="65">
        <f>'5th Cycle Summary-Final'!V186-'5th Cycle Summary-Final2'!V186</f>
        <v>0</v>
      </c>
      <c r="W186" s="65">
        <f>'5th Cycle Summary-Final'!W186-'5th Cycle Summary-Final2'!W186</f>
        <v>0</v>
      </c>
      <c r="X186" s="65">
        <f>'5th Cycle Summary-Final'!X186-'5th Cycle Summary-Final2'!X186</f>
        <v>0</v>
      </c>
      <c r="Y186" s="65">
        <f>'5th Cycle Summary-Final'!Y186-'5th Cycle Summary-Final2'!Y186</f>
        <v>0</v>
      </c>
      <c r="Z186" s="65">
        <f>'5th Cycle Summary-Final'!Z186-'5th Cycle Summary-Final2'!Z186</f>
        <v>0</v>
      </c>
    </row>
    <row r="187" spans="1:26" x14ac:dyDescent="0.2">
      <c r="A187" s="2" t="s">
        <v>12</v>
      </c>
      <c r="B187" s="2" t="s">
        <v>3</v>
      </c>
      <c r="C187" s="10" t="s">
        <v>57</v>
      </c>
      <c r="D187" s="65">
        <f>'5th Cycle Summary-Final'!D187-'5th Cycle Summary-Final2'!D187</f>
        <v>0</v>
      </c>
      <c r="E187" s="65">
        <f>'5th Cycle Summary-Final'!E187-'5th Cycle Summary-Final2'!E187</f>
        <v>0</v>
      </c>
      <c r="F187" s="65">
        <f>'5th Cycle Summary-Final'!F187-'5th Cycle Summary-Final2'!F187</f>
        <v>0</v>
      </c>
      <c r="G187" s="65">
        <f>'5th Cycle Summary-Final'!G187-'5th Cycle Summary-Final2'!G187</f>
        <v>0</v>
      </c>
      <c r="H187" s="65">
        <f>'5th Cycle Summary-Final'!H187-'5th Cycle Summary-Final2'!H187</f>
        <v>0</v>
      </c>
      <c r="I187" s="65">
        <f>'5th Cycle Summary-Final'!I187-'5th Cycle Summary-Final2'!I187</f>
        <v>0</v>
      </c>
      <c r="J187" s="65">
        <f>'5th Cycle Summary-Final'!J187-'5th Cycle Summary-Final2'!J187</f>
        <v>0</v>
      </c>
      <c r="K187" s="65">
        <f>'5th Cycle Summary-Final'!K187-'5th Cycle Summary-Final2'!K187</f>
        <v>0</v>
      </c>
      <c r="L187" s="65">
        <f>'5th Cycle Summary-Final'!L187-'5th Cycle Summary-Final2'!L187</f>
        <v>0</v>
      </c>
      <c r="M187" s="65">
        <f>'5th Cycle Summary-Final'!M187-'5th Cycle Summary-Final2'!M187</f>
        <v>0</v>
      </c>
      <c r="N187" s="65">
        <f>'5th Cycle Summary-Final'!N187-'5th Cycle Summary-Final2'!N187</f>
        <v>0</v>
      </c>
      <c r="O187" s="65">
        <f>'5th Cycle Summary-Final'!O187-'5th Cycle Summary-Final2'!O187</f>
        <v>0</v>
      </c>
      <c r="P187" s="65">
        <f>'5th Cycle Summary-Final'!P187-'5th Cycle Summary-Final2'!P187</f>
        <v>0</v>
      </c>
      <c r="Q187" s="65">
        <f>'5th Cycle Summary-Final'!Q187-'5th Cycle Summary-Final2'!Q187</f>
        <v>0</v>
      </c>
      <c r="R187" s="65">
        <f>'5th Cycle Summary-Final'!R187-'5th Cycle Summary-Final2'!R187</f>
        <v>0</v>
      </c>
      <c r="S187" s="65">
        <f>'5th Cycle Summary-Final'!S187-'5th Cycle Summary-Final2'!S187</f>
        <v>0</v>
      </c>
      <c r="T187" s="65">
        <f>'5th Cycle Summary-Final'!T187-'5th Cycle Summary-Final2'!T187</f>
        <v>0</v>
      </c>
      <c r="U187" s="65">
        <f>'5th Cycle Summary-Final'!U187-'5th Cycle Summary-Final2'!U187</f>
        <v>0</v>
      </c>
      <c r="V187" s="65">
        <f>'5th Cycle Summary-Final'!V187-'5th Cycle Summary-Final2'!V187</f>
        <v>0</v>
      </c>
      <c r="W187" s="65">
        <f>'5th Cycle Summary-Final'!W187-'5th Cycle Summary-Final2'!W187</f>
        <v>0</v>
      </c>
      <c r="X187" s="65">
        <f>'5th Cycle Summary-Final'!X187-'5th Cycle Summary-Final2'!X187</f>
        <v>0</v>
      </c>
      <c r="Y187" s="65">
        <f>'5th Cycle Summary-Final'!Y187-'5th Cycle Summary-Final2'!Y187</f>
        <v>0</v>
      </c>
      <c r="Z187" s="65">
        <f>'5th Cycle Summary-Final'!Z187-'5th Cycle Summary-Final2'!Z187</f>
        <v>0</v>
      </c>
    </row>
    <row r="188" spans="1:26" x14ac:dyDescent="0.2">
      <c r="A188" s="2" t="s">
        <v>12</v>
      </c>
      <c r="B188" s="2" t="s">
        <v>3</v>
      </c>
      <c r="C188" s="10" t="s">
        <v>94</v>
      </c>
      <c r="D188" s="65">
        <f>'5th Cycle Summary-Final'!D188-'5th Cycle Summary-Final2'!D188</f>
        <v>0</v>
      </c>
      <c r="E188" s="65">
        <f>'5th Cycle Summary-Final'!E188-'5th Cycle Summary-Final2'!E188</f>
        <v>0</v>
      </c>
      <c r="F188" s="65">
        <f>'5th Cycle Summary-Final'!F188-'5th Cycle Summary-Final2'!F188</f>
        <v>0</v>
      </c>
      <c r="G188" s="65">
        <f>'5th Cycle Summary-Final'!G188-'5th Cycle Summary-Final2'!G188</f>
        <v>0</v>
      </c>
      <c r="H188" s="65">
        <f>'5th Cycle Summary-Final'!H188-'5th Cycle Summary-Final2'!H188</f>
        <v>0</v>
      </c>
      <c r="I188" s="65">
        <f>'5th Cycle Summary-Final'!I188-'5th Cycle Summary-Final2'!I188</f>
        <v>0</v>
      </c>
      <c r="J188" s="65">
        <f>'5th Cycle Summary-Final'!J188-'5th Cycle Summary-Final2'!J188</f>
        <v>0</v>
      </c>
      <c r="K188" s="65">
        <f>'5th Cycle Summary-Final'!K188-'5th Cycle Summary-Final2'!K188</f>
        <v>0</v>
      </c>
      <c r="L188" s="65">
        <f>'5th Cycle Summary-Final'!L188-'5th Cycle Summary-Final2'!L188</f>
        <v>0</v>
      </c>
      <c r="M188" s="65">
        <f>'5th Cycle Summary-Final'!M188-'5th Cycle Summary-Final2'!M188</f>
        <v>0</v>
      </c>
      <c r="N188" s="65">
        <f>'5th Cycle Summary-Final'!N188-'5th Cycle Summary-Final2'!N188</f>
        <v>0</v>
      </c>
      <c r="O188" s="65">
        <f>'5th Cycle Summary-Final'!O188-'5th Cycle Summary-Final2'!O188</f>
        <v>0</v>
      </c>
      <c r="P188" s="65">
        <f>'5th Cycle Summary-Final'!P188-'5th Cycle Summary-Final2'!P188</f>
        <v>0</v>
      </c>
      <c r="Q188" s="65">
        <f>'5th Cycle Summary-Final'!Q188-'5th Cycle Summary-Final2'!Q188</f>
        <v>0</v>
      </c>
      <c r="R188" s="65">
        <f>'5th Cycle Summary-Final'!R188-'5th Cycle Summary-Final2'!R188</f>
        <v>0</v>
      </c>
      <c r="S188" s="65" t="e">
        <f>'5th Cycle Summary-Final'!S188-'5th Cycle Summary-Final2'!S188</f>
        <v>#DIV/0!</v>
      </c>
      <c r="T188" s="65">
        <f>'5th Cycle Summary-Final'!T188-'5th Cycle Summary-Final2'!T188</f>
        <v>0</v>
      </c>
      <c r="U188" s="65">
        <f>'5th Cycle Summary-Final'!U188-'5th Cycle Summary-Final2'!U188</f>
        <v>0</v>
      </c>
      <c r="V188" s="65">
        <f>'5th Cycle Summary-Final'!V188-'5th Cycle Summary-Final2'!V188</f>
        <v>0</v>
      </c>
      <c r="W188" s="65" t="e">
        <f>'5th Cycle Summary-Final'!W188-'5th Cycle Summary-Final2'!W188</f>
        <v>#DIV/0!</v>
      </c>
      <c r="X188" s="65">
        <f>'5th Cycle Summary-Final'!X188-'5th Cycle Summary-Final2'!X188</f>
        <v>0</v>
      </c>
      <c r="Y188" s="65">
        <f>'5th Cycle Summary-Final'!Y188-'5th Cycle Summary-Final2'!Y188</f>
        <v>0</v>
      </c>
      <c r="Z188" s="65">
        <f>'5th Cycle Summary-Final'!Z188-'5th Cycle Summary-Final2'!Z188</f>
        <v>0</v>
      </c>
    </row>
    <row r="189" spans="1:26" x14ac:dyDescent="0.2">
      <c r="A189" s="2" t="s">
        <v>12</v>
      </c>
      <c r="B189" s="2" t="s">
        <v>3</v>
      </c>
      <c r="C189" s="10" t="s">
        <v>1045</v>
      </c>
      <c r="D189" s="65">
        <f>'5th Cycle Summary-Final'!D189-'5th Cycle Summary-Final2'!D189</f>
        <v>0</v>
      </c>
      <c r="E189" s="65">
        <f>'5th Cycle Summary-Final'!E189-'5th Cycle Summary-Final2'!E189</f>
        <v>0</v>
      </c>
      <c r="F189" s="65">
        <f>'5th Cycle Summary-Final'!F189-'5th Cycle Summary-Final2'!F189</f>
        <v>0</v>
      </c>
      <c r="G189" s="65">
        <f>'5th Cycle Summary-Final'!G189-'5th Cycle Summary-Final2'!G189</f>
        <v>0</v>
      </c>
      <c r="H189" s="65">
        <f>'5th Cycle Summary-Final'!H189-'5th Cycle Summary-Final2'!H189</f>
        <v>0</v>
      </c>
      <c r="I189" s="65">
        <f>'5th Cycle Summary-Final'!I189-'5th Cycle Summary-Final2'!I189</f>
        <v>0</v>
      </c>
      <c r="J189" s="65">
        <f>'5th Cycle Summary-Final'!J189-'5th Cycle Summary-Final2'!J189</f>
        <v>0</v>
      </c>
      <c r="K189" s="65">
        <f>'5th Cycle Summary-Final'!K189-'5th Cycle Summary-Final2'!K189</f>
        <v>0</v>
      </c>
      <c r="L189" s="65">
        <f>'5th Cycle Summary-Final'!L189-'5th Cycle Summary-Final2'!L189</f>
        <v>0</v>
      </c>
      <c r="M189" s="65">
        <f>'5th Cycle Summary-Final'!M189-'5th Cycle Summary-Final2'!M189</f>
        <v>0</v>
      </c>
      <c r="N189" s="65">
        <f>'5th Cycle Summary-Final'!N189-'5th Cycle Summary-Final2'!N189</f>
        <v>0</v>
      </c>
      <c r="O189" s="65">
        <f>'5th Cycle Summary-Final'!O189-'5th Cycle Summary-Final2'!O189</f>
        <v>0</v>
      </c>
      <c r="P189" s="65">
        <f>'5th Cycle Summary-Final'!P189-'5th Cycle Summary-Final2'!P189</f>
        <v>0</v>
      </c>
      <c r="Q189" s="65">
        <f>'5th Cycle Summary-Final'!Q189-'5th Cycle Summary-Final2'!Q189</f>
        <v>0</v>
      </c>
      <c r="R189" s="65">
        <f>'5th Cycle Summary-Final'!R189-'5th Cycle Summary-Final2'!R189</f>
        <v>0</v>
      </c>
      <c r="S189" s="65">
        <f>'5th Cycle Summary-Final'!S189-'5th Cycle Summary-Final2'!S189</f>
        <v>0</v>
      </c>
      <c r="T189" s="65">
        <f>'5th Cycle Summary-Final'!T189-'5th Cycle Summary-Final2'!T189</f>
        <v>0</v>
      </c>
      <c r="U189" s="65">
        <f>'5th Cycle Summary-Final'!U189-'5th Cycle Summary-Final2'!U189</f>
        <v>0</v>
      </c>
      <c r="V189" s="65">
        <f>'5th Cycle Summary-Final'!V189-'5th Cycle Summary-Final2'!V189</f>
        <v>0</v>
      </c>
      <c r="W189" s="65">
        <f>'5th Cycle Summary-Final'!W189-'5th Cycle Summary-Final2'!W189</f>
        <v>0</v>
      </c>
      <c r="X189" s="65">
        <f>'5th Cycle Summary-Final'!X189-'5th Cycle Summary-Final2'!X189</f>
        <v>0</v>
      </c>
      <c r="Y189" s="65">
        <f>'5th Cycle Summary-Final'!Y189-'5th Cycle Summary-Final2'!Y189</f>
        <v>0</v>
      </c>
      <c r="Z189" s="65">
        <f>'5th Cycle Summary-Final'!Z189-'5th Cycle Summary-Final2'!Z189</f>
        <v>0</v>
      </c>
    </row>
    <row r="190" spans="1:26" x14ac:dyDescent="0.2">
      <c r="A190" s="2" t="s">
        <v>12</v>
      </c>
      <c r="B190" s="2" t="s">
        <v>3</v>
      </c>
      <c r="C190" s="10" t="s">
        <v>99</v>
      </c>
      <c r="D190" s="65">
        <f>'5th Cycle Summary-Final'!D190-'5th Cycle Summary-Final2'!D190</f>
        <v>0</v>
      </c>
      <c r="E190" s="65">
        <f>'5th Cycle Summary-Final'!E190-'5th Cycle Summary-Final2'!E190</f>
        <v>0</v>
      </c>
      <c r="F190" s="65">
        <f>'5th Cycle Summary-Final'!F190-'5th Cycle Summary-Final2'!F190</f>
        <v>0</v>
      </c>
      <c r="G190" s="65">
        <f>'5th Cycle Summary-Final'!G190-'5th Cycle Summary-Final2'!G190</f>
        <v>0</v>
      </c>
      <c r="H190" s="65">
        <f>'5th Cycle Summary-Final'!H190-'5th Cycle Summary-Final2'!H190</f>
        <v>0</v>
      </c>
      <c r="I190" s="65">
        <f>'5th Cycle Summary-Final'!I190-'5th Cycle Summary-Final2'!I190</f>
        <v>0</v>
      </c>
      <c r="J190" s="65">
        <f>'5th Cycle Summary-Final'!J190-'5th Cycle Summary-Final2'!J190</f>
        <v>0</v>
      </c>
      <c r="K190" s="65">
        <f>'5th Cycle Summary-Final'!K190-'5th Cycle Summary-Final2'!K190</f>
        <v>0</v>
      </c>
      <c r="L190" s="65">
        <f>'5th Cycle Summary-Final'!L190-'5th Cycle Summary-Final2'!L190</f>
        <v>0</v>
      </c>
      <c r="M190" s="65">
        <f>'5th Cycle Summary-Final'!M190-'5th Cycle Summary-Final2'!M190</f>
        <v>0</v>
      </c>
      <c r="N190" s="65">
        <f>'5th Cycle Summary-Final'!N190-'5th Cycle Summary-Final2'!N190</f>
        <v>0</v>
      </c>
      <c r="O190" s="65">
        <f>'5th Cycle Summary-Final'!O190-'5th Cycle Summary-Final2'!O190</f>
        <v>0</v>
      </c>
      <c r="P190" s="65">
        <f>'5th Cycle Summary-Final'!P190-'5th Cycle Summary-Final2'!P190</f>
        <v>0</v>
      </c>
      <c r="Q190" s="65">
        <f>'5th Cycle Summary-Final'!Q190-'5th Cycle Summary-Final2'!Q190</f>
        <v>0</v>
      </c>
      <c r="R190" s="65">
        <f>'5th Cycle Summary-Final'!R190-'5th Cycle Summary-Final2'!R190</f>
        <v>0</v>
      </c>
      <c r="S190" s="65">
        <f>'5th Cycle Summary-Final'!S190-'5th Cycle Summary-Final2'!S190</f>
        <v>0</v>
      </c>
      <c r="T190" s="65">
        <f>'5th Cycle Summary-Final'!T190-'5th Cycle Summary-Final2'!T190</f>
        <v>0</v>
      </c>
      <c r="U190" s="65">
        <f>'5th Cycle Summary-Final'!U190-'5th Cycle Summary-Final2'!U190</f>
        <v>0</v>
      </c>
      <c r="V190" s="65">
        <f>'5th Cycle Summary-Final'!V190-'5th Cycle Summary-Final2'!V190</f>
        <v>0</v>
      </c>
      <c r="W190" s="65">
        <f>'5th Cycle Summary-Final'!W190-'5th Cycle Summary-Final2'!W190</f>
        <v>0</v>
      </c>
      <c r="X190" s="65">
        <f>'5th Cycle Summary-Final'!X190-'5th Cycle Summary-Final2'!X190</f>
        <v>0</v>
      </c>
      <c r="Y190" s="65">
        <f>'5th Cycle Summary-Final'!Y190-'5th Cycle Summary-Final2'!Y190</f>
        <v>0</v>
      </c>
      <c r="Z190" s="65">
        <f>'5th Cycle Summary-Final'!Z190-'5th Cycle Summary-Final2'!Z190</f>
        <v>0</v>
      </c>
    </row>
    <row r="191" spans="1:26" x14ac:dyDescent="0.2">
      <c r="A191" s="2" t="s">
        <v>12</v>
      </c>
      <c r="B191" s="2" t="s">
        <v>3</v>
      </c>
      <c r="C191" s="10" t="s">
        <v>128</v>
      </c>
      <c r="D191" s="65">
        <f>'5th Cycle Summary-Final'!D191-'5th Cycle Summary-Final2'!D191</f>
        <v>0</v>
      </c>
      <c r="E191" s="65">
        <f>'5th Cycle Summary-Final'!E191-'5th Cycle Summary-Final2'!E191</f>
        <v>0</v>
      </c>
      <c r="F191" s="65">
        <f>'5th Cycle Summary-Final'!F191-'5th Cycle Summary-Final2'!F191</f>
        <v>0</v>
      </c>
      <c r="G191" s="65">
        <f>'5th Cycle Summary-Final'!G191-'5th Cycle Summary-Final2'!G191</f>
        <v>0</v>
      </c>
      <c r="H191" s="65">
        <f>'5th Cycle Summary-Final'!H191-'5th Cycle Summary-Final2'!H191</f>
        <v>0</v>
      </c>
      <c r="I191" s="65">
        <f>'5th Cycle Summary-Final'!I191-'5th Cycle Summary-Final2'!I191</f>
        <v>0</v>
      </c>
      <c r="J191" s="65">
        <f>'5th Cycle Summary-Final'!J191-'5th Cycle Summary-Final2'!J191</f>
        <v>0</v>
      </c>
      <c r="K191" s="65">
        <f>'5th Cycle Summary-Final'!K191-'5th Cycle Summary-Final2'!K191</f>
        <v>0</v>
      </c>
      <c r="L191" s="65">
        <f>'5th Cycle Summary-Final'!L191-'5th Cycle Summary-Final2'!L191</f>
        <v>0</v>
      </c>
      <c r="M191" s="65">
        <f>'5th Cycle Summary-Final'!M191-'5th Cycle Summary-Final2'!M191</f>
        <v>0</v>
      </c>
      <c r="N191" s="65">
        <f>'5th Cycle Summary-Final'!N191-'5th Cycle Summary-Final2'!N191</f>
        <v>0</v>
      </c>
      <c r="O191" s="65">
        <f>'5th Cycle Summary-Final'!O191-'5th Cycle Summary-Final2'!O191</f>
        <v>0</v>
      </c>
      <c r="P191" s="65">
        <f>'5th Cycle Summary-Final'!P191-'5th Cycle Summary-Final2'!P191</f>
        <v>0</v>
      </c>
      <c r="Q191" s="65">
        <f>'5th Cycle Summary-Final'!Q191-'5th Cycle Summary-Final2'!Q191</f>
        <v>0</v>
      </c>
      <c r="R191" s="65">
        <f>'5th Cycle Summary-Final'!R191-'5th Cycle Summary-Final2'!R191</f>
        <v>0</v>
      </c>
      <c r="S191" s="65">
        <f>'5th Cycle Summary-Final'!S191-'5th Cycle Summary-Final2'!S191</f>
        <v>0</v>
      </c>
      <c r="T191" s="65">
        <f>'5th Cycle Summary-Final'!T191-'5th Cycle Summary-Final2'!T191</f>
        <v>0</v>
      </c>
      <c r="U191" s="65">
        <f>'5th Cycle Summary-Final'!U191-'5th Cycle Summary-Final2'!U191</f>
        <v>0</v>
      </c>
      <c r="V191" s="65">
        <f>'5th Cycle Summary-Final'!V191-'5th Cycle Summary-Final2'!V191</f>
        <v>0</v>
      </c>
      <c r="W191" s="65">
        <f>'5th Cycle Summary-Final'!W191-'5th Cycle Summary-Final2'!W191</f>
        <v>0</v>
      </c>
      <c r="X191" s="65">
        <f>'5th Cycle Summary-Final'!X191-'5th Cycle Summary-Final2'!X191</f>
        <v>0</v>
      </c>
      <c r="Y191" s="65">
        <f>'5th Cycle Summary-Final'!Y191-'5th Cycle Summary-Final2'!Y191</f>
        <v>0</v>
      </c>
      <c r="Z191" s="65">
        <f>'5th Cycle Summary-Final'!Z191-'5th Cycle Summary-Final2'!Z191</f>
        <v>0</v>
      </c>
    </row>
    <row r="192" spans="1:26" x14ac:dyDescent="0.2">
      <c r="A192" s="2" t="s">
        <v>12</v>
      </c>
      <c r="B192" s="2" t="s">
        <v>3</v>
      </c>
      <c r="C192" s="10" t="s">
        <v>131</v>
      </c>
      <c r="D192" s="65">
        <f>'5th Cycle Summary-Final'!D192-'5th Cycle Summary-Final2'!D192</f>
        <v>0</v>
      </c>
      <c r="E192" s="65">
        <f>'5th Cycle Summary-Final'!E192-'5th Cycle Summary-Final2'!E192</f>
        <v>0</v>
      </c>
      <c r="F192" s="65">
        <f>'5th Cycle Summary-Final'!F192-'5th Cycle Summary-Final2'!F192</f>
        <v>0</v>
      </c>
      <c r="G192" s="65">
        <f>'5th Cycle Summary-Final'!G192-'5th Cycle Summary-Final2'!G192</f>
        <v>0</v>
      </c>
      <c r="H192" s="65">
        <f>'5th Cycle Summary-Final'!H192-'5th Cycle Summary-Final2'!H192</f>
        <v>0</v>
      </c>
      <c r="I192" s="65">
        <f>'5th Cycle Summary-Final'!I192-'5th Cycle Summary-Final2'!I192</f>
        <v>0</v>
      </c>
      <c r="J192" s="65">
        <f>'5th Cycle Summary-Final'!J192-'5th Cycle Summary-Final2'!J192</f>
        <v>0</v>
      </c>
      <c r="K192" s="65">
        <f>'5th Cycle Summary-Final'!K192-'5th Cycle Summary-Final2'!K192</f>
        <v>0</v>
      </c>
      <c r="L192" s="65">
        <f>'5th Cycle Summary-Final'!L192-'5th Cycle Summary-Final2'!L192</f>
        <v>0</v>
      </c>
      <c r="M192" s="65">
        <f>'5th Cycle Summary-Final'!M192-'5th Cycle Summary-Final2'!M192</f>
        <v>0</v>
      </c>
      <c r="N192" s="65">
        <f>'5th Cycle Summary-Final'!N192-'5th Cycle Summary-Final2'!N192</f>
        <v>0</v>
      </c>
      <c r="O192" s="65">
        <f>'5th Cycle Summary-Final'!O192-'5th Cycle Summary-Final2'!O192</f>
        <v>0</v>
      </c>
      <c r="P192" s="65">
        <f>'5th Cycle Summary-Final'!P192-'5th Cycle Summary-Final2'!P192</f>
        <v>0</v>
      </c>
      <c r="Q192" s="65">
        <f>'5th Cycle Summary-Final'!Q192-'5th Cycle Summary-Final2'!Q192</f>
        <v>0</v>
      </c>
      <c r="R192" s="65">
        <f>'5th Cycle Summary-Final'!R192-'5th Cycle Summary-Final2'!R192</f>
        <v>0</v>
      </c>
      <c r="S192" s="65">
        <f>'5th Cycle Summary-Final'!S192-'5th Cycle Summary-Final2'!S192</f>
        <v>0</v>
      </c>
      <c r="T192" s="65">
        <f>'5th Cycle Summary-Final'!T192-'5th Cycle Summary-Final2'!T192</f>
        <v>0</v>
      </c>
      <c r="U192" s="65">
        <f>'5th Cycle Summary-Final'!U192-'5th Cycle Summary-Final2'!U192</f>
        <v>0</v>
      </c>
      <c r="V192" s="65">
        <f>'5th Cycle Summary-Final'!V192-'5th Cycle Summary-Final2'!V192</f>
        <v>0</v>
      </c>
      <c r="W192" s="65">
        <f>'5th Cycle Summary-Final'!W192-'5th Cycle Summary-Final2'!W192</f>
        <v>0</v>
      </c>
      <c r="X192" s="65">
        <f>'5th Cycle Summary-Final'!X192-'5th Cycle Summary-Final2'!X192</f>
        <v>0</v>
      </c>
      <c r="Y192" s="65">
        <f>'5th Cycle Summary-Final'!Y192-'5th Cycle Summary-Final2'!Y192</f>
        <v>0</v>
      </c>
      <c r="Z192" s="65">
        <f>'5th Cycle Summary-Final'!Z192-'5th Cycle Summary-Final2'!Z192</f>
        <v>0</v>
      </c>
    </row>
    <row r="193" spans="1:26" x14ac:dyDescent="0.2">
      <c r="A193" s="2" t="s">
        <v>12</v>
      </c>
      <c r="B193" s="2" t="s">
        <v>3</v>
      </c>
      <c r="C193" s="10" t="s">
        <v>133</v>
      </c>
      <c r="D193" s="65">
        <f>'5th Cycle Summary-Final'!D193-'5th Cycle Summary-Final2'!D193</f>
        <v>0</v>
      </c>
      <c r="E193" s="65">
        <f>'5th Cycle Summary-Final'!E193-'5th Cycle Summary-Final2'!E193</f>
        <v>0</v>
      </c>
      <c r="F193" s="65">
        <f>'5th Cycle Summary-Final'!F193-'5th Cycle Summary-Final2'!F193</f>
        <v>0</v>
      </c>
      <c r="G193" s="65">
        <f>'5th Cycle Summary-Final'!G193-'5th Cycle Summary-Final2'!G193</f>
        <v>0</v>
      </c>
      <c r="H193" s="65">
        <f>'5th Cycle Summary-Final'!H193-'5th Cycle Summary-Final2'!H193</f>
        <v>0</v>
      </c>
      <c r="I193" s="65">
        <f>'5th Cycle Summary-Final'!I193-'5th Cycle Summary-Final2'!I193</f>
        <v>0</v>
      </c>
      <c r="J193" s="65">
        <f>'5th Cycle Summary-Final'!J193-'5th Cycle Summary-Final2'!J193</f>
        <v>0</v>
      </c>
      <c r="K193" s="65">
        <f>'5th Cycle Summary-Final'!K193-'5th Cycle Summary-Final2'!K193</f>
        <v>0</v>
      </c>
      <c r="L193" s="65">
        <f>'5th Cycle Summary-Final'!L193-'5th Cycle Summary-Final2'!L193</f>
        <v>0</v>
      </c>
      <c r="M193" s="65">
        <f>'5th Cycle Summary-Final'!M193-'5th Cycle Summary-Final2'!M193</f>
        <v>0</v>
      </c>
      <c r="N193" s="65">
        <f>'5th Cycle Summary-Final'!N193-'5th Cycle Summary-Final2'!N193</f>
        <v>0</v>
      </c>
      <c r="O193" s="65">
        <f>'5th Cycle Summary-Final'!O193-'5th Cycle Summary-Final2'!O193</f>
        <v>0</v>
      </c>
      <c r="P193" s="65">
        <f>'5th Cycle Summary-Final'!P193-'5th Cycle Summary-Final2'!P193</f>
        <v>0</v>
      </c>
      <c r="Q193" s="65">
        <f>'5th Cycle Summary-Final'!Q193-'5th Cycle Summary-Final2'!Q193</f>
        <v>0</v>
      </c>
      <c r="R193" s="65">
        <f>'5th Cycle Summary-Final'!R193-'5th Cycle Summary-Final2'!R193</f>
        <v>0</v>
      </c>
      <c r="S193" s="65">
        <f>'5th Cycle Summary-Final'!S193-'5th Cycle Summary-Final2'!S193</f>
        <v>0</v>
      </c>
      <c r="T193" s="65">
        <f>'5th Cycle Summary-Final'!T193-'5th Cycle Summary-Final2'!T193</f>
        <v>0</v>
      </c>
      <c r="U193" s="65">
        <f>'5th Cycle Summary-Final'!U193-'5th Cycle Summary-Final2'!U193</f>
        <v>0</v>
      </c>
      <c r="V193" s="65">
        <f>'5th Cycle Summary-Final'!V193-'5th Cycle Summary-Final2'!V193</f>
        <v>0</v>
      </c>
      <c r="W193" s="65">
        <f>'5th Cycle Summary-Final'!W193-'5th Cycle Summary-Final2'!W193</f>
        <v>0</v>
      </c>
      <c r="X193" s="65">
        <f>'5th Cycle Summary-Final'!X193-'5th Cycle Summary-Final2'!X193</f>
        <v>0</v>
      </c>
      <c r="Y193" s="65">
        <f>'5th Cycle Summary-Final'!Y193-'5th Cycle Summary-Final2'!Y193</f>
        <v>0</v>
      </c>
      <c r="Z193" s="65">
        <f>'5th Cycle Summary-Final'!Z193-'5th Cycle Summary-Final2'!Z193</f>
        <v>0</v>
      </c>
    </row>
    <row r="194" spans="1:26" x14ac:dyDescent="0.2">
      <c r="A194" s="2" t="s">
        <v>12</v>
      </c>
      <c r="B194" s="2" t="s">
        <v>3</v>
      </c>
      <c r="C194" s="10" t="s">
        <v>161</v>
      </c>
      <c r="D194" s="65">
        <f>'5th Cycle Summary-Final'!D194-'5th Cycle Summary-Final2'!D194</f>
        <v>0</v>
      </c>
      <c r="E194" s="65">
        <f>'5th Cycle Summary-Final'!E194-'5th Cycle Summary-Final2'!E194</f>
        <v>0</v>
      </c>
      <c r="F194" s="65">
        <f>'5th Cycle Summary-Final'!F194-'5th Cycle Summary-Final2'!F194</f>
        <v>0</v>
      </c>
      <c r="G194" s="65">
        <f>'5th Cycle Summary-Final'!G194-'5th Cycle Summary-Final2'!G194</f>
        <v>0</v>
      </c>
      <c r="H194" s="65">
        <f>'5th Cycle Summary-Final'!H194-'5th Cycle Summary-Final2'!H194</f>
        <v>0</v>
      </c>
      <c r="I194" s="65">
        <f>'5th Cycle Summary-Final'!I194-'5th Cycle Summary-Final2'!I194</f>
        <v>0</v>
      </c>
      <c r="J194" s="65">
        <f>'5th Cycle Summary-Final'!J194-'5th Cycle Summary-Final2'!J194</f>
        <v>0</v>
      </c>
      <c r="K194" s="65">
        <f>'5th Cycle Summary-Final'!K194-'5th Cycle Summary-Final2'!K194</f>
        <v>0</v>
      </c>
      <c r="L194" s="65">
        <f>'5th Cycle Summary-Final'!L194-'5th Cycle Summary-Final2'!L194</f>
        <v>0</v>
      </c>
      <c r="M194" s="65">
        <f>'5th Cycle Summary-Final'!M194-'5th Cycle Summary-Final2'!M194</f>
        <v>0</v>
      </c>
      <c r="N194" s="65">
        <f>'5th Cycle Summary-Final'!N194-'5th Cycle Summary-Final2'!N194</f>
        <v>0</v>
      </c>
      <c r="O194" s="65">
        <f>'5th Cycle Summary-Final'!O194-'5th Cycle Summary-Final2'!O194</f>
        <v>0</v>
      </c>
      <c r="P194" s="65">
        <f>'5th Cycle Summary-Final'!P194-'5th Cycle Summary-Final2'!P194</f>
        <v>0</v>
      </c>
      <c r="Q194" s="65">
        <f>'5th Cycle Summary-Final'!Q194-'5th Cycle Summary-Final2'!Q194</f>
        <v>0</v>
      </c>
      <c r="R194" s="65">
        <f>'5th Cycle Summary-Final'!R194-'5th Cycle Summary-Final2'!R194</f>
        <v>0</v>
      </c>
      <c r="S194" s="65">
        <f>'5th Cycle Summary-Final'!S194-'5th Cycle Summary-Final2'!S194</f>
        <v>0</v>
      </c>
      <c r="T194" s="65">
        <f>'5th Cycle Summary-Final'!T194-'5th Cycle Summary-Final2'!T194</f>
        <v>0</v>
      </c>
      <c r="U194" s="65">
        <f>'5th Cycle Summary-Final'!U194-'5th Cycle Summary-Final2'!U194</f>
        <v>0</v>
      </c>
      <c r="V194" s="65">
        <f>'5th Cycle Summary-Final'!V194-'5th Cycle Summary-Final2'!V194</f>
        <v>0</v>
      </c>
      <c r="W194" s="65">
        <f>'5th Cycle Summary-Final'!W194-'5th Cycle Summary-Final2'!W194</f>
        <v>0</v>
      </c>
      <c r="X194" s="65">
        <f>'5th Cycle Summary-Final'!X194-'5th Cycle Summary-Final2'!X194</f>
        <v>0</v>
      </c>
      <c r="Y194" s="65">
        <f>'5th Cycle Summary-Final'!Y194-'5th Cycle Summary-Final2'!Y194</f>
        <v>0</v>
      </c>
      <c r="Z194" s="65">
        <f>'5th Cycle Summary-Final'!Z194-'5th Cycle Summary-Final2'!Z194</f>
        <v>0</v>
      </c>
    </row>
    <row r="195" spans="1:26" x14ac:dyDescent="0.2">
      <c r="A195" s="2" t="s">
        <v>12</v>
      </c>
      <c r="B195" s="2" t="s">
        <v>3</v>
      </c>
      <c r="C195" s="10" t="s">
        <v>164</v>
      </c>
      <c r="D195" s="65">
        <f>'5th Cycle Summary-Final'!D195-'5th Cycle Summary-Final2'!D195</f>
        <v>0</v>
      </c>
      <c r="E195" s="65">
        <f>'5th Cycle Summary-Final'!E195-'5th Cycle Summary-Final2'!E195</f>
        <v>0</v>
      </c>
      <c r="F195" s="65">
        <f>'5th Cycle Summary-Final'!F195-'5th Cycle Summary-Final2'!F195</f>
        <v>0</v>
      </c>
      <c r="G195" s="65">
        <f>'5th Cycle Summary-Final'!G195-'5th Cycle Summary-Final2'!G195</f>
        <v>0</v>
      </c>
      <c r="H195" s="65">
        <f>'5th Cycle Summary-Final'!H195-'5th Cycle Summary-Final2'!H195</f>
        <v>0</v>
      </c>
      <c r="I195" s="65">
        <f>'5th Cycle Summary-Final'!I195-'5th Cycle Summary-Final2'!I195</f>
        <v>0</v>
      </c>
      <c r="J195" s="65">
        <f>'5th Cycle Summary-Final'!J195-'5th Cycle Summary-Final2'!J195</f>
        <v>0</v>
      </c>
      <c r="K195" s="65">
        <f>'5th Cycle Summary-Final'!K195-'5th Cycle Summary-Final2'!K195</f>
        <v>0</v>
      </c>
      <c r="L195" s="65">
        <f>'5th Cycle Summary-Final'!L195-'5th Cycle Summary-Final2'!L195</f>
        <v>0</v>
      </c>
      <c r="M195" s="65">
        <f>'5th Cycle Summary-Final'!M195-'5th Cycle Summary-Final2'!M195</f>
        <v>0</v>
      </c>
      <c r="N195" s="65">
        <f>'5th Cycle Summary-Final'!N195-'5th Cycle Summary-Final2'!N195</f>
        <v>0</v>
      </c>
      <c r="O195" s="65">
        <f>'5th Cycle Summary-Final'!O195-'5th Cycle Summary-Final2'!O195</f>
        <v>0</v>
      </c>
      <c r="P195" s="65">
        <f>'5th Cycle Summary-Final'!P195-'5th Cycle Summary-Final2'!P195</f>
        <v>0</v>
      </c>
      <c r="Q195" s="65">
        <f>'5th Cycle Summary-Final'!Q195-'5th Cycle Summary-Final2'!Q195</f>
        <v>0</v>
      </c>
      <c r="R195" s="65">
        <f>'5th Cycle Summary-Final'!R195-'5th Cycle Summary-Final2'!R195</f>
        <v>0</v>
      </c>
      <c r="S195" s="65">
        <f>'5th Cycle Summary-Final'!S195-'5th Cycle Summary-Final2'!S195</f>
        <v>0</v>
      </c>
      <c r="T195" s="65">
        <f>'5th Cycle Summary-Final'!T195-'5th Cycle Summary-Final2'!T195</f>
        <v>0</v>
      </c>
      <c r="U195" s="65">
        <f>'5th Cycle Summary-Final'!U195-'5th Cycle Summary-Final2'!U195</f>
        <v>0</v>
      </c>
      <c r="V195" s="65">
        <f>'5th Cycle Summary-Final'!V195-'5th Cycle Summary-Final2'!V195</f>
        <v>0</v>
      </c>
      <c r="W195" s="65">
        <f>'5th Cycle Summary-Final'!W195-'5th Cycle Summary-Final2'!W195</f>
        <v>0</v>
      </c>
      <c r="X195" s="65">
        <f>'5th Cycle Summary-Final'!X195-'5th Cycle Summary-Final2'!X195</f>
        <v>0</v>
      </c>
      <c r="Y195" s="65">
        <f>'5th Cycle Summary-Final'!Y195-'5th Cycle Summary-Final2'!Y195</f>
        <v>0</v>
      </c>
      <c r="Z195" s="65">
        <f>'5th Cycle Summary-Final'!Z195-'5th Cycle Summary-Final2'!Z195</f>
        <v>0</v>
      </c>
    </row>
    <row r="196" spans="1:26" x14ac:dyDescent="0.2">
      <c r="A196" s="2" t="s">
        <v>12</v>
      </c>
      <c r="B196" s="2" t="s">
        <v>3</v>
      </c>
      <c r="C196" s="10" t="s">
        <v>166</v>
      </c>
      <c r="D196" s="65">
        <f>'5th Cycle Summary-Final'!D196-'5th Cycle Summary-Final2'!D196</f>
        <v>0</v>
      </c>
      <c r="E196" s="65">
        <f>'5th Cycle Summary-Final'!E196-'5th Cycle Summary-Final2'!E196</f>
        <v>0</v>
      </c>
      <c r="F196" s="65">
        <f>'5th Cycle Summary-Final'!F196-'5th Cycle Summary-Final2'!F196</f>
        <v>0</v>
      </c>
      <c r="G196" s="65">
        <f>'5th Cycle Summary-Final'!G196-'5th Cycle Summary-Final2'!G196</f>
        <v>0</v>
      </c>
      <c r="H196" s="65">
        <f>'5th Cycle Summary-Final'!H196-'5th Cycle Summary-Final2'!H196</f>
        <v>0</v>
      </c>
      <c r="I196" s="65">
        <f>'5th Cycle Summary-Final'!I196-'5th Cycle Summary-Final2'!I196</f>
        <v>0</v>
      </c>
      <c r="J196" s="65">
        <f>'5th Cycle Summary-Final'!J196-'5th Cycle Summary-Final2'!J196</f>
        <v>0</v>
      </c>
      <c r="K196" s="65">
        <f>'5th Cycle Summary-Final'!K196-'5th Cycle Summary-Final2'!K196</f>
        <v>0</v>
      </c>
      <c r="L196" s="65">
        <f>'5th Cycle Summary-Final'!L196-'5th Cycle Summary-Final2'!L196</f>
        <v>0</v>
      </c>
      <c r="M196" s="65">
        <f>'5th Cycle Summary-Final'!M196-'5th Cycle Summary-Final2'!M196</f>
        <v>0</v>
      </c>
      <c r="N196" s="65">
        <f>'5th Cycle Summary-Final'!N196-'5th Cycle Summary-Final2'!N196</f>
        <v>0</v>
      </c>
      <c r="O196" s="65">
        <f>'5th Cycle Summary-Final'!O196-'5th Cycle Summary-Final2'!O196</f>
        <v>0</v>
      </c>
      <c r="P196" s="65">
        <f>'5th Cycle Summary-Final'!P196-'5th Cycle Summary-Final2'!P196</f>
        <v>0</v>
      </c>
      <c r="Q196" s="65">
        <f>'5th Cycle Summary-Final'!Q196-'5th Cycle Summary-Final2'!Q196</f>
        <v>0</v>
      </c>
      <c r="R196" s="65">
        <f>'5th Cycle Summary-Final'!R196-'5th Cycle Summary-Final2'!R196</f>
        <v>0</v>
      </c>
      <c r="S196" s="65">
        <f>'5th Cycle Summary-Final'!S196-'5th Cycle Summary-Final2'!S196</f>
        <v>0</v>
      </c>
      <c r="T196" s="65">
        <f>'5th Cycle Summary-Final'!T196-'5th Cycle Summary-Final2'!T196</f>
        <v>0</v>
      </c>
      <c r="U196" s="65">
        <f>'5th Cycle Summary-Final'!U196-'5th Cycle Summary-Final2'!U196</f>
        <v>0</v>
      </c>
      <c r="V196" s="65">
        <f>'5th Cycle Summary-Final'!V196-'5th Cycle Summary-Final2'!V196</f>
        <v>0</v>
      </c>
      <c r="W196" s="65">
        <f>'5th Cycle Summary-Final'!W196-'5th Cycle Summary-Final2'!W196</f>
        <v>0</v>
      </c>
      <c r="X196" s="65">
        <f>'5th Cycle Summary-Final'!X196-'5th Cycle Summary-Final2'!X196</f>
        <v>0</v>
      </c>
      <c r="Y196" s="65">
        <f>'5th Cycle Summary-Final'!Y196-'5th Cycle Summary-Final2'!Y196</f>
        <v>0</v>
      </c>
      <c r="Z196" s="65">
        <f>'5th Cycle Summary-Final'!Z196-'5th Cycle Summary-Final2'!Z196</f>
        <v>0</v>
      </c>
    </row>
    <row r="197" spans="1:26" x14ac:dyDescent="0.2">
      <c r="A197" s="2" t="s">
        <v>12</v>
      </c>
      <c r="B197" s="2" t="s">
        <v>3</v>
      </c>
      <c r="C197" s="10" t="s">
        <v>168</v>
      </c>
      <c r="D197" s="65">
        <f>'5th Cycle Summary-Final'!D197-'5th Cycle Summary-Final2'!D197</f>
        <v>0</v>
      </c>
      <c r="E197" s="65">
        <f>'5th Cycle Summary-Final'!E197-'5th Cycle Summary-Final2'!E197</f>
        <v>0</v>
      </c>
      <c r="F197" s="65">
        <f>'5th Cycle Summary-Final'!F197-'5th Cycle Summary-Final2'!F197</f>
        <v>0</v>
      </c>
      <c r="G197" s="65">
        <f>'5th Cycle Summary-Final'!G197-'5th Cycle Summary-Final2'!G197</f>
        <v>0</v>
      </c>
      <c r="H197" s="65">
        <f>'5th Cycle Summary-Final'!H197-'5th Cycle Summary-Final2'!H197</f>
        <v>0</v>
      </c>
      <c r="I197" s="65">
        <f>'5th Cycle Summary-Final'!I197-'5th Cycle Summary-Final2'!I197</f>
        <v>0</v>
      </c>
      <c r="J197" s="65">
        <f>'5th Cycle Summary-Final'!J197-'5th Cycle Summary-Final2'!J197</f>
        <v>0</v>
      </c>
      <c r="K197" s="65">
        <f>'5th Cycle Summary-Final'!K197-'5th Cycle Summary-Final2'!K197</f>
        <v>0</v>
      </c>
      <c r="L197" s="65">
        <f>'5th Cycle Summary-Final'!L197-'5th Cycle Summary-Final2'!L197</f>
        <v>0</v>
      </c>
      <c r="M197" s="65">
        <f>'5th Cycle Summary-Final'!M197-'5th Cycle Summary-Final2'!M197</f>
        <v>0</v>
      </c>
      <c r="N197" s="65">
        <f>'5th Cycle Summary-Final'!N197-'5th Cycle Summary-Final2'!N197</f>
        <v>0</v>
      </c>
      <c r="O197" s="65">
        <f>'5th Cycle Summary-Final'!O197-'5th Cycle Summary-Final2'!O197</f>
        <v>0</v>
      </c>
      <c r="P197" s="65">
        <f>'5th Cycle Summary-Final'!P197-'5th Cycle Summary-Final2'!P197</f>
        <v>0</v>
      </c>
      <c r="Q197" s="65">
        <f>'5th Cycle Summary-Final'!Q197-'5th Cycle Summary-Final2'!Q197</f>
        <v>0</v>
      </c>
      <c r="R197" s="65">
        <f>'5th Cycle Summary-Final'!R197-'5th Cycle Summary-Final2'!R197</f>
        <v>0</v>
      </c>
      <c r="S197" s="65" t="e">
        <f>'5th Cycle Summary-Final'!S197-'5th Cycle Summary-Final2'!S197</f>
        <v>#DIV/0!</v>
      </c>
      <c r="T197" s="65">
        <f>'5th Cycle Summary-Final'!T197-'5th Cycle Summary-Final2'!T197</f>
        <v>0</v>
      </c>
      <c r="U197" s="65">
        <f>'5th Cycle Summary-Final'!U197-'5th Cycle Summary-Final2'!U197</f>
        <v>0</v>
      </c>
      <c r="V197" s="65">
        <f>'5th Cycle Summary-Final'!V197-'5th Cycle Summary-Final2'!V197</f>
        <v>0</v>
      </c>
      <c r="W197" s="65" t="e">
        <f>'5th Cycle Summary-Final'!W197-'5th Cycle Summary-Final2'!W197</f>
        <v>#DIV/0!</v>
      </c>
      <c r="X197" s="65">
        <f>'5th Cycle Summary-Final'!X197-'5th Cycle Summary-Final2'!X197</f>
        <v>0</v>
      </c>
      <c r="Y197" s="65">
        <f>'5th Cycle Summary-Final'!Y197-'5th Cycle Summary-Final2'!Y197</f>
        <v>0</v>
      </c>
      <c r="Z197" s="65">
        <f>'5th Cycle Summary-Final'!Z197-'5th Cycle Summary-Final2'!Z197</f>
        <v>0</v>
      </c>
    </row>
    <row r="198" spans="1:26" x14ac:dyDescent="0.2">
      <c r="A198" s="2" t="s">
        <v>12</v>
      </c>
      <c r="B198" s="2" t="s">
        <v>3</v>
      </c>
      <c r="C198" s="10" t="s">
        <v>169</v>
      </c>
      <c r="D198" s="65">
        <f>'5th Cycle Summary-Final'!D198-'5th Cycle Summary-Final2'!D198</f>
        <v>0</v>
      </c>
      <c r="E198" s="65">
        <f>'5th Cycle Summary-Final'!E198-'5th Cycle Summary-Final2'!E198</f>
        <v>0</v>
      </c>
      <c r="F198" s="65">
        <f>'5th Cycle Summary-Final'!F198-'5th Cycle Summary-Final2'!F198</f>
        <v>0</v>
      </c>
      <c r="G198" s="65">
        <f>'5th Cycle Summary-Final'!G198-'5th Cycle Summary-Final2'!G198</f>
        <v>0</v>
      </c>
      <c r="H198" s="65">
        <f>'5th Cycle Summary-Final'!H198-'5th Cycle Summary-Final2'!H198</f>
        <v>0</v>
      </c>
      <c r="I198" s="65">
        <f>'5th Cycle Summary-Final'!I198-'5th Cycle Summary-Final2'!I198</f>
        <v>0</v>
      </c>
      <c r="J198" s="65">
        <f>'5th Cycle Summary-Final'!J198-'5th Cycle Summary-Final2'!J198</f>
        <v>0</v>
      </c>
      <c r="K198" s="65">
        <f>'5th Cycle Summary-Final'!K198-'5th Cycle Summary-Final2'!K198</f>
        <v>0</v>
      </c>
      <c r="L198" s="65">
        <f>'5th Cycle Summary-Final'!L198-'5th Cycle Summary-Final2'!L198</f>
        <v>0</v>
      </c>
      <c r="M198" s="65">
        <f>'5th Cycle Summary-Final'!M198-'5th Cycle Summary-Final2'!M198</f>
        <v>0</v>
      </c>
      <c r="N198" s="65">
        <f>'5th Cycle Summary-Final'!N198-'5th Cycle Summary-Final2'!N198</f>
        <v>0</v>
      </c>
      <c r="O198" s="65">
        <f>'5th Cycle Summary-Final'!O198-'5th Cycle Summary-Final2'!O198</f>
        <v>0</v>
      </c>
      <c r="P198" s="65">
        <f>'5th Cycle Summary-Final'!P198-'5th Cycle Summary-Final2'!P198</f>
        <v>0</v>
      </c>
      <c r="Q198" s="65">
        <f>'5th Cycle Summary-Final'!Q198-'5th Cycle Summary-Final2'!Q198</f>
        <v>0</v>
      </c>
      <c r="R198" s="65">
        <f>'5th Cycle Summary-Final'!R198-'5th Cycle Summary-Final2'!R198</f>
        <v>0</v>
      </c>
      <c r="S198" s="65" t="e">
        <f>'5th Cycle Summary-Final'!S198-'5th Cycle Summary-Final2'!S198</f>
        <v>#DIV/0!</v>
      </c>
      <c r="T198" s="65">
        <f>'5th Cycle Summary-Final'!T198-'5th Cycle Summary-Final2'!T198</f>
        <v>0</v>
      </c>
      <c r="U198" s="65">
        <f>'5th Cycle Summary-Final'!U198-'5th Cycle Summary-Final2'!U198</f>
        <v>0</v>
      </c>
      <c r="V198" s="65">
        <f>'5th Cycle Summary-Final'!V198-'5th Cycle Summary-Final2'!V198</f>
        <v>0</v>
      </c>
      <c r="W198" s="65" t="e">
        <f>'5th Cycle Summary-Final'!W198-'5th Cycle Summary-Final2'!W198</f>
        <v>#DIV/0!</v>
      </c>
      <c r="X198" s="65">
        <f>'5th Cycle Summary-Final'!X198-'5th Cycle Summary-Final2'!X198</f>
        <v>0</v>
      </c>
      <c r="Y198" s="65">
        <f>'5th Cycle Summary-Final'!Y198-'5th Cycle Summary-Final2'!Y198</f>
        <v>0</v>
      </c>
      <c r="Z198" s="65">
        <f>'5th Cycle Summary-Final'!Z198-'5th Cycle Summary-Final2'!Z198</f>
        <v>0</v>
      </c>
    </row>
    <row r="199" spans="1:26" x14ac:dyDescent="0.2">
      <c r="A199" s="2" t="s">
        <v>12</v>
      </c>
      <c r="B199" s="2" t="s">
        <v>3</v>
      </c>
      <c r="C199" s="10" t="s">
        <v>1056</v>
      </c>
      <c r="D199" s="65">
        <f>'5th Cycle Summary-Final'!D199-'5th Cycle Summary-Final2'!D199</f>
        <v>0</v>
      </c>
      <c r="E199" s="65">
        <f>'5th Cycle Summary-Final'!E199-'5th Cycle Summary-Final2'!E199</f>
        <v>0</v>
      </c>
      <c r="F199" s="65">
        <f>'5th Cycle Summary-Final'!F199-'5th Cycle Summary-Final2'!F199</f>
        <v>0</v>
      </c>
      <c r="G199" s="65">
        <f>'5th Cycle Summary-Final'!G199-'5th Cycle Summary-Final2'!G199</f>
        <v>0</v>
      </c>
      <c r="H199" s="65">
        <f>'5th Cycle Summary-Final'!H199-'5th Cycle Summary-Final2'!H199</f>
        <v>0</v>
      </c>
      <c r="I199" s="65">
        <f>'5th Cycle Summary-Final'!I199-'5th Cycle Summary-Final2'!I199</f>
        <v>0</v>
      </c>
      <c r="J199" s="65">
        <f>'5th Cycle Summary-Final'!J199-'5th Cycle Summary-Final2'!J199</f>
        <v>0</v>
      </c>
      <c r="K199" s="65">
        <f>'5th Cycle Summary-Final'!K199-'5th Cycle Summary-Final2'!K199</f>
        <v>0</v>
      </c>
      <c r="L199" s="65">
        <f>'5th Cycle Summary-Final'!L199-'5th Cycle Summary-Final2'!L199</f>
        <v>0</v>
      </c>
      <c r="M199" s="65">
        <f>'5th Cycle Summary-Final'!M199-'5th Cycle Summary-Final2'!M199</f>
        <v>0</v>
      </c>
      <c r="N199" s="65">
        <f>'5th Cycle Summary-Final'!N199-'5th Cycle Summary-Final2'!N199</f>
        <v>0</v>
      </c>
      <c r="O199" s="65">
        <f>'5th Cycle Summary-Final'!O199-'5th Cycle Summary-Final2'!O199</f>
        <v>0</v>
      </c>
      <c r="P199" s="65">
        <f>'5th Cycle Summary-Final'!P199-'5th Cycle Summary-Final2'!P199</f>
        <v>0</v>
      </c>
      <c r="Q199" s="65">
        <f>'5th Cycle Summary-Final'!Q199-'5th Cycle Summary-Final2'!Q199</f>
        <v>0</v>
      </c>
      <c r="R199" s="65">
        <f>'5th Cycle Summary-Final'!R199-'5th Cycle Summary-Final2'!R199</f>
        <v>0</v>
      </c>
      <c r="S199" s="65">
        <f>'5th Cycle Summary-Final'!S199-'5th Cycle Summary-Final2'!S199</f>
        <v>0</v>
      </c>
      <c r="T199" s="65">
        <f>'5th Cycle Summary-Final'!T199-'5th Cycle Summary-Final2'!T199</f>
        <v>0</v>
      </c>
      <c r="U199" s="65">
        <f>'5th Cycle Summary-Final'!U199-'5th Cycle Summary-Final2'!U199</f>
        <v>0</v>
      </c>
      <c r="V199" s="65">
        <f>'5th Cycle Summary-Final'!V199-'5th Cycle Summary-Final2'!V199</f>
        <v>0</v>
      </c>
      <c r="W199" s="65">
        <f>'5th Cycle Summary-Final'!W199-'5th Cycle Summary-Final2'!W199</f>
        <v>0</v>
      </c>
      <c r="X199" s="65">
        <f>'5th Cycle Summary-Final'!X199-'5th Cycle Summary-Final2'!X199</f>
        <v>0</v>
      </c>
      <c r="Y199" s="65">
        <f>'5th Cycle Summary-Final'!Y199-'5th Cycle Summary-Final2'!Y199</f>
        <v>0</v>
      </c>
      <c r="Z199" s="65">
        <f>'5th Cycle Summary-Final'!Z199-'5th Cycle Summary-Final2'!Z199</f>
        <v>0</v>
      </c>
    </row>
    <row r="200" spans="1:26" x14ac:dyDescent="0.2">
      <c r="A200" s="2" t="s">
        <v>12</v>
      </c>
      <c r="B200" s="2" t="s">
        <v>3</v>
      </c>
      <c r="C200" s="10" t="s">
        <v>1057</v>
      </c>
      <c r="D200" s="65">
        <f>'5th Cycle Summary-Final'!D200-'5th Cycle Summary-Final2'!D200</f>
        <v>0</v>
      </c>
      <c r="E200" s="65">
        <f>'5th Cycle Summary-Final'!E200-'5th Cycle Summary-Final2'!E200</f>
        <v>0</v>
      </c>
      <c r="F200" s="65">
        <f>'5th Cycle Summary-Final'!F200-'5th Cycle Summary-Final2'!F200</f>
        <v>0</v>
      </c>
      <c r="G200" s="65">
        <f>'5th Cycle Summary-Final'!G200-'5th Cycle Summary-Final2'!G200</f>
        <v>0</v>
      </c>
      <c r="H200" s="65">
        <f>'5th Cycle Summary-Final'!H200-'5th Cycle Summary-Final2'!H200</f>
        <v>0</v>
      </c>
      <c r="I200" s="65">
        <f>'5th Cycle Summary-Final'!I200-'5th Cycle Summary-Final2'!I200</f>
        <v>0</v>
      </c>
      <c r="J200" s="65">
        <f>'5th Cycle Summary-Final'!J200-'5th Cycle Summary-Final2'!J200</f>
        <v>0</v>
      </c>
      <c r="K200" s="65">
        <f>'5th Cycle Summary-Final'!K200-'5th Cycle Summary-Final2'!K200</f>
        <v>0</v>
      </c>
      <c r="L200" s="65">
        <f>'5th Cycle Summary-Final'!L200-'5th Cycle Summary-Final2'!L200</f>
        <v>0</v>
      </c>
      <c r="M200" s="65">
        <f>'5th Cycle Summary-Final'!M200-'5th Cycle Summary-Final2'!M200</f>
        <v>0</v>
      </c>
      <c r="N200" s="65">
        <f>'5th Cycle Summary-Final'!N200-'5th Cycle Summary-Final2'!N200</f>
        <v>0</v>
      </c>
      <c r="O200" s="65">
        <f>'5th Cycle Summary-Final'!O200-'5th Cycle Summary-Final2'!O200</f>
        <v>0</v>
      </c>
      <c r="P200" s="65">
        <f>'5th Cycle Summary-Final'!P200-'5th Cycle Summary-Final2'!P200</f>
        <v>0</v>
      </c>
      <c r="Q200" s="65">
        <f>'5th Cycle Summary-Final'!Q200-'5th Cycle Summary-Final2'!Q200</f>
        <v>0</v>
      </c>
      <c r="R200" s="65">
        <f>'5th Cycle Summary-Final'!R200-'5th Cycle Summary-Final2'!R200</f>
        <v>0</v>
      </c>
      <c r="S200" s="65" t="e">
        <f>'5th Cycle Summary-Final'!S200-'5th Cycle Summary-Final2'!S200</f>
        <v>#DIV/0!</v>
      </c>
      <c r="T200" s="65">
        <f>'5th Cycle Summary-Final'!T200-'5th Cycle Summary-Final2'!T200</f>
        <v>0</v>
      </c>
      <c r="U200" s="65">
        <f>'5th Cycle Summary-Final'!U200-'5th Cycle Summary-Final2'!U200</f>
        <v>0</v>
      </c>
      <c r="V200" s="65">
        <f>'5th Cycle Summary-Final'!V200-'5th Cycle Summary-Final2'!V200</f>
        <v>0</v>
      </c>
      <c r="W200" s="65" t="e">
        <f>'5th Cycle Summary-Final'!W200-'5th Cycle Summary-Final2'!W200</f>
        <v>#DIV/0!</v>
      </c>
      <c r="X200" s="65">
        <f>'5th Cycle Summary-Final'!X200-'5th Cycle Summary-Final2'!X200</f>
        <v>0</v>
      </c>
      <c r="Y200" s="65">
        <f>'5th Cycle Summary-Final'!Y200-'5th Cycle Summary-Final2'!Y200</f>
        <v>0</v>
      </c>
      <c r="Z200" s="65">
        <f>'5th Cycle Summary-Final'!Z200-'5th Cycle Summary-Final2'!Z200</f>
        <v>0</v>
      </c>
    </row>
    <row r="201" spans="1:26" x14ac:dyDescent="0.2">
      <c r="A201" s="2" t="s">
        <v>12</v>
      </c>
      <c r="B201" s="2" t="s">
        <v>3</v>
      </c>
      <c r="C201" s="10" t="s">
        <v>171</v>
      </c>
      <c r="D201" s="65">
        <f>'5th Cycle Summary-Final'!D201-'5th Cycle Summary-Final2'!D201</f>
        <v>0</v>
      </c>
      <c r="E201" s="65">
        <f>'5th Cycle Summary-Final'!E201-'5th Cycle Summary-Final2'!E201</f>
        <v>0</v>
      </c>
      <c r="F201" s="65">
        <f>'5th Cycle Summary-Final'!F201-'5th Cycle Summary-Final2'!F201</f>
        <v>0</v>
      </c>
      <c r="G201" s="65">
        <f>'5th Cycle Summary-Final'!G201-'5th Cycle Summary-Final2'!G201</f>
        <v>0</v>
      </c>
      <c r="H201" s="65">
        <f>'5th Cycle Summary-Final'!H201-'5th Cycle Summary-Final2'!H201</f>
        <v>0</v>
      </c>
      <c r="I201" s="65">
        <f>'5th Cycle Summary-Final'!I201-'5th Cycle Summary-Final2'!I201</f>
        <v>0</v>
      </c>
      <c r="J201" s="65">
        <f>'5th Cycle Summary-Final'!J201-'5th Cycle Summary-Final2'!J201</f>
        <v>0</v>
      </c>
      <c r="K201" s="65">
        <f>'5th Cycle Summary-Final'!K201-'5th Cycle Summary-Final2'!K201</f>
        <v>0</v>
      </c>
      <c r="L201" s="65">
        <f>'5th Cycle Summary-Final'!L201-'5th Cycle Summary-Final2'!L201</f>
        <v>0</v>
      </c>
      <c r="M201" s="65">
        <f>'5th Cycle Summary-Final'!M201-'5th Cycle Summary-Final2'!M201</f>
        <v>0</v>
      </c>
      <c r="N201" s="65">
        <f>'5th Cycle Summary-Final'!N201-'5th Cycle Summary-Final2'!N201</f>
        <v>0</v>
      </c>
      <c r="O201" s="65">
        <f>'5th Cycle Summary-Final'!O201-'5th Cycle Summary-Final2'!O201</f>
        <v>0</v>
      </c>
      <c r="P201" s="65">
        <f>'5th Cycle Summary-Final'!P201-'5th Cycle Summary-Final2'!P201</f>
        <v>0</v>
      </c>
      <c r="Q201" s="65">
        <f>'5th Cycle Summary-Final'!Q201-'5th Cycle Summary-Final2'!Q201</f>
        <v>0</v>
      </c>
      <c r="R201" s="65">
        <f>'5th Cycle Summary-Final'!R201-'5th Cycle Summary-Final2'!R201</f>
        <v>0</v>
      </c>
      <c r="S201" s="65">
        <f>'5th Cycle Summary-Final'!S201-'5th Cycle Summary-Final2'!S201</f>
        <v>0</v>
      </c>
      <c r="T201" s="65">
        <f>'5th Cycle Summary-Final'!T201-'5th Cycle Summary-Final2'!T201</f>
        <v>0</v>
      </c>
      <c r="U201" s="65">
        <f>'5th Cycle Summary-Final'!U201-'5th Cycle Summary-Final2'!U201</f>
        <v>0</v>
      </c>
      <c r="V201" s="65">
        <f>'5th Cycle Summary-Final'!V201-'5th Cycle Summary-Final2'!V201</f>
        <v>0</v>
      </c>
      <c r="W201" s="65">
        <f>'5th Cycle Summary-Final'!W201-'5th Cycle Summary-Final2'!W201</f>
        <v>0</v>
      </c>
      <c r="X201" s="65">
        <f>'5th Cycle Summary-Final'!X201-'5th Cycle Summary-Final2'!X201</f>
        <v>0</v>
      </c>
      <c r="Y201" s="65">
        <f>'5th Cycle Summary-Final'!Y201-'5th Cycle Summary-Final2'!Y201</f>
        <v>0</v>
      </c>
      <c r="Z201" s="65">
        <f>'5th Cycle Summary-Final'!Z201-'5th Cycle Summary-Final2'!Z201</f>
        <v>0</v>
      </c>
    </row>
    <row r="202" spans="1:26" x14ac:dyDescent="0.2">
      <c r="A202" s="2" t="s">
        <v>12</v>
      </c>
      <c r="B202" s="2" t="s">
        <v>3</v>
      </c>
      <c r="C202" s="10" t="s">
        <v>1062</v>
      </c>
      <c r="D202" s="65">
        <f>'5th Cycle Summary-Final'!D202-'5th Cycle Summary-Final2'!D202</f>
        <v>0</v>
      </c>
      <c r="E202" s="65">
        <f>'5th Cycle Summary-Final'!E202-'5th Cycle Summary-Final2'!E202</f>
        <v>0</v>
      </c>
      <c r="F202" s="65">
        <f>'5th Cycle Summary-Final'!F202-'5th Cycle Summary-Final2'!F202</f>
        <v>0</v>
      </c>
      <c r="G202" s="65">
        <f>'5th Cycle Summary-Final'!G202-'5th Cycle Summary-Final2'!G202</f>
        <v>0</v>
      </c>
      <c r="H202" s="65">
        <f>'5th Cycle Summary-Final'!H202-'5th Cycle Summary-Final2'!H202</f>
        <v>0</v>
      </c>
      <c r="I202" s="65">
        <f>'5th Cycle Summary-Final'!I202-'5th Cycle Summary-Final2'!I202</f>
        <v>0</v>
      </c>
      <c r="J202" s="65">
        <f>'5th Cycle Summary-Final'!J202-'5th Cycle Summary-Final2'!J202</f>
        <v>0</v>
      </c>
      <c r="K202" s="65">
        <f>'5th Cycle Summary-Final'!K202-'5th Cycle Summary-Final2'!K202</f>
        <v>0</v>
      </c>
      <c r="L202" s="65">
        <f>'5th Cycle Summary-Final'!L202-'5th Cycle Summary-Final2'!L202</f>
        <v>0</v>
      </c>
      <c r="M202" s="65">
        <f>'5th Cycle Summary-Final'!M202-'5th Cycle Summary-Final2'!M202</f>
        <v>0</v>
      </c>
      <c r="N202" s="65">
        <f>'5th Cycle Summary-Final'!N202-'5th Cycle Summary-Final2'!N202</f>
        <v>0</v>
      </c>
      <c r="O202" s="65">
        <f>'5th Cycle Summary-Final'!O202-'5th Cycle Summary-Final2'!O202</f>
        <v>0</v>
      </c>
      <c r="P202" s="65">
        <f>'5th Cycle Summary-Final'!P202-'5th Cycle Summary-Final2'!P202</f>
        <v>0</v>
      </c>
      <c r="Q202" s="65">
        <f>'5th Cycle Summary-Final'!Q202-'5th Cycle Summary-Final2'!Q202</f>
        <v>0</v>
      </c>
      <c r="R202" s="65">
        <f>'5th Cycle Summary-Final'!R202-'5th Cycle Summary-Final2'!R202</f>
        <v>0</v>
      </c>
      <c r="S202" s="65">
        <f>'5th Cycle Summary-Final'!S202-'5th Cycle Summary-Final2'!S202</f>
        <v>0</v>
      </c>
      <c r="T202" s="65">
        <f>'5th Cycle Summary-Final'!T202-'5th Cycle Summary-Final2'!T202</f>
        <v>0</v>
      </c>
      <c r="U202" s="65">
        <f>'5th Cycle Summary-Final'!U202-'5th Cycle Summary-Final2'!U202</f>
        <v>0</v>
      </c>
      <c r="V202" s="65">
        <f>'5th Cycle Summary-Final'!V202-'5th Cycle Summary-Final2'!V202</f>
        <v>0</v>
      </c>
      <c r="W202" s="65">
        <f>'5th Cycle Summary-Final'!W202-'5th Cycle Summary-Final2'!W202</f>
        <v>0</v>
      </c>
      <c r="X202" s="65">
        <f>'5th Cycle Summary-Final'!X202-'5th Cycle Summary-Final2'!X202</f>
        <v>0</v>
      </c>
      <c r="Y202" s="65">
        <f>'5th Cycle Summary-Final'!Y202-'5th Cycle Summary-Final2'!Y202</f>
        <v>0</v>
      </c>
      <c r="Z202" s="65">
        <f>'5th Cycle Summary-Final'!Z202-'5th Cycle Summary-Final2'!Z202</f>
        <v>0</v>
      </c>
    </row>
    <row r="203" spans="1:26" x14ac:dyDescent="0.2">
      <c r="A203" s="2" t="s">
        <v>12</v>
      </c>
      <c r="B203" s="2" t="s">
        <v>3</v>
      </c>
      <c r="C203" s="10" t="s">
        <v>196</v>
      </c>
      <c r="D203" s="65">
        <f>'5th Cycle Summary-Final'!D203-'5th Cycle Summary-Final2'!D203</f>
        <v>0</v>
      </c>
      <c r="E203" s="65">
        <f>'5th Cycle Summary-Final'!E203-'5th Cycle Summary-Final2'!E203</f>
        <v>0</v>
      </c>
      <c r="F203" s="65">
        <f>'5th Cycle Summary-Final'!F203-'5th Cycle Summary-Final2'!F203</f>
        <v>0</v>
      </c>
      <c r="G203" s="65">
        <f>'5th Cycle Summary-Final'!G203-'5th Cycle Summary-Final2'!G203</f>
        <v>0</v>
      </c>
      <c r="H203" s="65">
        <f>'5th Cycle Summary-Final'!H203-'5th Cycle Summary-Final2'!H203</f>
        <v>0</v>
      </c>
      <c r="I203" s="65">
        <f>'5th Cycle Summary-Final'!I203-'5th Cycle Summary-Final2'!I203</f>
        <v>0</v>
      </c>
      <c r="J203" s="65">
        <f>'5th Cycle Summary-Final'!J203-'5th Cycle Summary-Final2'!J203</f>
        <v>0</v>
      </c>
      <c r="K203" s="65">
        <f>'5th Cycle Summary-Final'!K203-'5th Cycle Summary-Final2'!K203</f>
        <v>0</v>
      </c>
      <c r="L203" s="65">
        <f>'5th Cycle Summary-Final'!L203-'5th Cycle Summary-Final2'!L203</f>
        <v>0</v>
      </c>
      <c r="M203" s="65">
        <f>'5th Cycle Summary-Final'!M203-'5th Cycle Summary-Final2'!M203</f>
        <v>0</v>
      </c>
      <c r="N203" s="65">
        <f>'5th Cycle Summary-Final'!N203-'5th Cycle Summary-Final2'!N203</f>
        <v>0</v>
      </c>
      <c r="O203" s="65">
        <f>'5th Cycle Summary-Final'!O203-'5th Cycle Summary-Final2'!O203</f>
        <v>0</v>
      </c>
      <c r="P203" s="65">
        <f>'5th Cycle Summary-Final'!P203-'5th Cycle Summary-Final2'!P203</f>
        <v>0</v>
      </c>
      <c r="Q203" s="65">
        <f>'5th Cycle Summary-Final'!Q203-'5th Cycle Summary-Final2'!Q203</f>
        <v>0</v>
      </c>
      <c r="R203" s="65">
        <f>'5th Cycle Summary-Final'!R203-'5th Cycle Summary-Final2'!R203</f>
        <v>0</v>
      </c>
      <c r="S203" s="65">
        <f>'5th Cycle Summary-Final'!S203-'5th Cycle Summary-Final2'!S203</f>
        <v>0</v>
      </c>
      <c r="T203" s="65">
        <f>'5th Cycle Summary-Final'!T203-'5th Cycle Summary-Final2'!T203</f>
        <v>0</v>
      </c>
      <c r="U203" s="65">
        <f>'5th Cycle Summary-Final'!U203-'5th Cycle Summary-Final2'!U203</f>
        <v>0</v>
      </c>
      <c r="V203" s="65">
        <f>'5th Cycle Summary-Final'!V203-'5th Cycle Summary-Final2'!V203</f>
        <v>0</v>
      </c>
      <c r="W203" s="65">
        <f>'5th Cycle Summary-Final'!W203-'5th Cycle Summary-Final2'!W203</f>
        <v>0</v>
      </c>
      <c r="X203" s="65">
        <f>'5th Cycle Summary-Final'!X203-'5th Cycle Summary-Final2'!X203</f>
        <v>0</v>
      </c>
      <c r="Y203" s="65">
        <f>'5th Cycle Summary-Final'!Y203-'5th Cycle Summary-Final2'!Y203</f>
        <v>0</v>
      </c>
      <c r="Z203" s="65">
        <f>'5th Cycle Summary-Final'!Z203-'5th Cycle Summary-Final2'!Z203</f>
        <v>0</v>
      </c>
    </row>
    <row r="204" spans="1:26" x14ac:dyDescent="0.2">
      <c r="A204" s="2" t="s">
        <v>12</v>
      </c>
      <c r="B204" s="2" t="s">
        <v>3</v>
      </c>
      <c r="C204" s="10" t="s">
        <v>956</v>
      </c>
      <c r="D204" s="65">
        <f>'5th Cycle Summary-Final'!D204-'5th Cycle Summary-Final2'!D204</f>
        <v>0</v>
      </c>
      <c r="E204" s="65">
        <f>'5th Cycle Summary-Final'!E204-'5th Cycle Summary-Final2'!E204</f>
        <v>0</v>
      </c>
      <c r="F204" s="65">
        <f>'5th Cycle Summary-Final'!F204-'5th Cycle Summary-Final2'!F204</f>
        <v>0</v>
      </c>
      <c r="G204" s="65">
        <f>'5th Cycle Summary-Final'!G204-'5th Cycle Summary-Final2'!G204</f>
        <v>0</v>
      </c>
      <c r="H204" s="65">
        <f>'5th Cycle Summary-Final'!H204-'5th Cycle Summary-Final2'!H204</f>
        <v>0</v>
      </c>
      <c r="I204" s="65">
        <f>'5th Cycle Summary-Final'!I204-'5th Cycle Summary-Final2'!I204</f>
        <v>0</v>
      </c>
      <c r="J204" s="65">
        <f>'5th Cycle Summary-Final'!J204-'5th Cycle Summary-Final2'!J204</f>
        <v>0</v>
      </c>
      <c r="K204" s="65">
        <f>'5th Cycle Summary-Final'!K204-'5th Cycle Summary-Final2'!K204</f>
        <v>0</v>
      </c>
      <c r="L204" s="65">
        <f>'5th Cycle Summary-Final'!L204-'5th Cycle Summary-Final2'!L204</f>
        <v>0</v>
      </c>
      <c r="M204" s="65">
        <f>'5th Cycle Summary-Final'!M204-'5th Cycle Summary-Final2'!M204</f>
        <v>0</v>
      </c>
      <c r="N204" s="65">
        <f>'5th Cycle Summary-Final'!N204-'5th Cycle Summary-Final2'!N204</f>
        <v>0</v>
      </c>
      <c r="O204" s="65">
        <f>'5th Cycle Summary-Final'!O204-'5th Cycle Summary-Final2'!O204</f>
        <v>0</v>
      </c>
      <c r="P204" s="65">
        <f>'5th Cycle Summary-Final'!P204-'5th Cycle Summary-Final2'!P204</f>
        <v>0</v>
      </c>
      <c r="Q204" s="65">
        <f>'5th Cycle Summary-Final'!Q204-'5th Cycle Summary-Final2'!Q204</f>
        <v>0</v>
      </c>
      <c r="R204" s="65">
        <f>'5th Cycle Summary-Final'!R204-'5th Cycle Summary-Final2'!R204</f>
        <v>0</v>
      </c>
      <c r="S204" s="65">
        <f>'5th Cycle Summary-Final'!S204-'5th Cycle Summary-Final2'!S204</f>
        <v>0</v>
      </c>
      <c r="T204" s="65">
        <f>'5th Cycle Summary-Final'!T204-'5th Cycle Summary-Final2'!T204</f>
        <v>0</v>
      </c>
      <c r="U204" s="65">
        <f>'5th Cycle Summary-Final'!U204-'5th Cycle Summary-Final2'!U204</f>
        <v>0</v>
      </c>
      <c r="V204" s="65">
        <f>'5th Cycle Summary-Final'!V204-'5th Cycle Summary-Final2'!V204</f>
        <v>0</v>
      </c>
      <c r="W204" s="65">
        <f>'5th Cycle Summary-Final'!W204-'5th Cycle Summary-Final2'!W204</f>
        <v>0</v>
      </c>
      <c r="X204" s="65">
        <f>'5th Cycle Summary-Final'!X204-'5th Cycle Summary-Final2'!X204</f>
        <v>0</v>
      </c>
      <c r="Y204" s="65">
        <f>'5th Cycle Summary-Final'!Y204-'5th Cycle Summary-Final2'!Y204</f>
        <v>0</v>
      </c>
      <c r="Z204" s="65">
        <f>'5th Cycle Summary-Final'!Z204-'5th Cycle Summary-Final2'!Z204</f>
        <v>0</v>
      </c>
    </row>
    <row r="205" spans="1:26" x14ac:dyDescent="0.2">
      <c r="A205" s="2" t="s">
        <v>12</v>
      </c>
      <c r="B205" s="2" t="s">
        <v>3</v>
      </c>
      <c r="C205" s="10" t="s">
        <v>12</v>
      </c>
      <c r="D205" s="65">
        <f>'5th Cycle Summary-Final'!D205-'5th Cycle Summary-Final2'!D205</f>
        <v>0</v>
      </c>
      <c r="E205" s="65">
        <f>'5th Cycle Summary-Final'!E205-'5th Cycle Summary-Final2'!E205</f>
        <v>0</v>
      </c>
      <c r="F205" s="65">
        <f>'5th Cycle Summary-Final'!F205-'5th Cycle Summary-Final2'!F205</f>
        <v>0</v>
      </c>
      <c r="G205" s="65">
        <f>'5th Cycle Summary-Final'!G205-'5th Cycle Summary-Final2'!G205</f>
        <v>0</v>
      </c>
      <c r="H205" s="65">
        <f>'5th Cycle Summary-Final'!H205-'5th Cycle Summary-Final2'!H205</f>
        <v>0</v>
      </c>
      <c r="I205" s="65">
        <f>'5th Cycle Summary-Final'!I205-'5th Cycle Summary-Final2'!I205</f>
        <v>0</v>
      </c>
      <c r="J205" s="65">
        <f>'5th Cycle Summary-Final'!J205-'5th Cycle Summary-Final2'!J205</f>
        <v>0</v>
      </c>
      <c r="K205" s="65">
        <f>'5th Cycle Summary-Final'!K205-'5th Cycle Summary-Final2'!K205</f>
        <v>0</v>
      </c>
      <c r="L205" s="65">
        <f>'5th Cycle Summary-Final'!L205-'5th Cycle Summary-Final2'!L205</f>
        <v>0</v>
      </c>
      <c r="M205" s="65">
        <f>'5th Cycle Summary-Final'!M205-'5th Cycle Summary-Final2'!M205</f>
        <v>0</v>
      </c>
      <c r="N205" s="65">
        <f>'5th Cycle Summary-Final'!N205-'5th Cycle Summary-Final2'!N205</f>
        <v>0</v>
      </c>
      <c r="O205" s="65">
        <f>'5th Cycle Summary-Final'!O205-'5th Cycle Summary-Final2'!O205</f>
        <v>0</v>
      </c>
      <c r="P205" s="65">
        <f>'5th Cycle Summary-Final'!P205-'5th Cycle Summary-Final2'!P205</f>
        <v>0</v>
      </c>
      <c r="Q205" s="65">
        <f>'5th Cycle Summary-Final'!Q205-'5th Cycle Summary-Final2'!Q205</f>
        <v>0</v>
      </c>
      <c r="R205" s="65">
        <f>'5th Cycle Summary-Final'!R205-'5th Cycle Summary-Final2'!R205</f>
        <v>0</v>
      </c>
      <c r="S205" s="65">
        <f>'5th Cycle Summary-Final'!S205-'5th Cycle Summary-Final2'!S205</f>
        <v>0</v>
      </c>
      <c r="T205" s="65">
        <f>'5th Cycle Summary-Final'!T205-'5th Cycle Summary-Final2'!T205</f>
        <v>0</v>
      </c>
      <c r="U205" s="65">
        <f>'5th Cycle Summary-Final'!U205-'5th Cycle Summary-Final2'!U205</f>
        <v>0</v>
      </c>
      <c r="V205" s="65">
        <f>'5th Cycle Summary-Final'!V205-'5th Cycle Summary-Final2'!V205</f>
        <v>0</v>
      </c>
      <c r="W205" s="65">
        <f>'5th Cycle Summary-Final'!W205-'5th Cycle Summary-Final2'!W205</f>
        <v>0</v>
      </c>
      <c r="X205" s="65">
        <f>'5th Cycle Summary-Final'!X205-'5th Cycle Summary-Final2'!X205</f>
        <v>0</v>
      </c>
      <c r="Y205" s="65">
        <f>'5th Cycle Summary-Final'!Y205-'5th Cycle Summary-Final2'!Y205</f>
        <v>0</v>
      </c>
      <c r="Z205" s="65">
        <f>'5th Cycle Summary-Final'!Z205-'5th Cycle Summary-Final2'!Z205</f>
        <v>0</v>
      </c>
    </row>
    <row r="206" spans="1:26" x14ac:dyDescent="0.2">
      <c r="A206" s="2" t="s">
        <v>12</v>
      </c>
      <c r="B206" s="2" t="s">
        <v>3</v>
      </c>
      <c r="C206" s="10" t="s">
        <v>218</v>
      </c>
      <c r="D206" s="65">
        <f>'5th Cycle Summary-Final'!D206-'5th Cycle Summary-Final2'!D206</f>
        <v>0</v>
      </c>
      <c r="E206" s="65">
        <f>'5th Cycle Summary-Final'!E206-'5th Cycle Summary-Final2'!E206</f>
        <v>0</v>
      </c>
      <c r="F206" s="65">
        <f>'5th Cycle Summary-Final'!F206-'5th Cycle Summary-Final2'!F206</f>
        <v>0</v>
      </c>
      <c r="G206" s="65">
        <f>'5th Cycle Summary-Final'!G206-'5th Cycle Summary-Final2'!G206</f>
        <v>0</v>
      </c>
      <c r="H206" s="65">
        <f>'5th Cycle Summary-Final'!H206-'5th Cycle Summary-Final2'!H206</f>
        <v>0</v>
      </c>
      <c r="I206" s="65">
        <f>'5th Cycle Summary-Final'!I206-'5th Cycle Summary-Final2'!I206</f>
        <v>0</v>
      </c>
      <c r="J206" s="65">
        <f>'5th Cycle Summary-Final'!J206-'5th Cycle Summary-Final2'!J206</f>
        <v>0</v>
      </c>
      <c r="K206" s="65">
        <f>'5th Cycle Summary-Final'!K206-'5th Cycle Summary-Final2'!K206</f>
        <v>0</v>
      </c>
      <c r="L206" s="65">
        <f>'5th Cycle Summary-Final'!L206-'5th Cycle Summary-Final2'!L206</f>
        <v>0</v>
      </c>
      <c r="M206" s="65">
        <f>'5th Cycle Summary-Final'!M206-'5th Cycle Summary-Final2'!M206</f>
        <v>0</v>
      </c>
      <c r="N206" s="65">
        <f>'5th Cycle Summary-Final'!N206-'5th Cycle Summary-Final2'!N206</f>
        <v>0</v>
      </c>
      <c r="O206" s="65">
        <f>'5th Cycle Summary-Final'!O206-'5th Cycle Summary-Final2'!O206</f>
        <v>0</v>
      </c>
      <c r="P206" s="65">
        <f>'5th Cycle Summary-Final'!P206-'5th Cycle Summary-Final2'!P206</f>
        <v>0</v>
      </c>
      <c r="Q206" s="65">
        <f>'5th Cycle Summary-Final'!Q206-'5th Cycle Summary-Final2'!Q206</f>
        <v>0</v>
      </c>
      <c r="R206" s="65">
        <f>'5th Cycle Summary-Final'!R206-'5th Cycle Summary-Final2'!R206</f>
        <v>0</v>
      </c>
      <c r="S206" s="65">
        <f>'5th Cycle Summary-Final'!S206-'5th Cycle Summary-Final2'!S206</f>
        <v>0</v>
      </c>
      <c r="T206" s="65">
        <f>'5th Cycle Summary-Final'!T206-'5th Cycle Summary-Final2'!T206</f>
        <v>0</v>
      </c>
      <c r="U206" s="65">
        <f>'5th Cycle Summary-Final'!U206-'5th Cycle Summary-Final2'!U206</f>
        <v>0</v>
      </c>
      <c r="V206" s="65">
        <f>'5th Cycle Summary-Final'!V206-'5th Cycle Summary-Final2'!V206</f>
        <v>0</v>
      </c>
      <c r="W206" s="65">
        <f>'5th Cycle Summary-Final'!W206-'5th Cycle Summary-Final2'!W206</f>
        <v>0</v>
      </c>
      <c r="X206" s="65">
        <f>'5th Cycle Summary-Final'!X206-'5th Cycle Summary-Final2'!X206</f>
        <v>0</v>
      </c>
      <c r="Y206" s="65">
        <f>'5th Cycle Summary-Final'!Y206-'5th Cycle Summary-Final2'!Y206</f>
        <v>0</v>
      </c>
      <c r="Z206" s="65">
        <f>'5th Cycle Summary-Final'!Z206-'5th Cycle Summary-Final2'!Z206</f>
        <v>0</v>
      </c>
    </row>
    <row r="207" spans="1:26" x14ac:dyDescent="0.2">
      <c r="A207" s="2" t="s">
        <v>12</v>
      </c>
      <c r="B207" s="2" t="s">
        <v>3</v>
      </c>
      <c r="C207" s="10" t="s">
        <v>237</v>
      </c>
      <c r="D207" s="65">
        <f>'5th Cycle Summary-Final'!D207-'5th Cycle Summary-Final2'!D207</f>
        <v>0</v>
      </c>
      <c r="E207" s="65">
        <f>'5th Cycle Summary-Final'!E207-'5th Cycle Summary-Final2'!E207</f>
        <v>0</v>
      </c>
      <c r="F207" s="65">
        <f>'5th Cycle Summary-Final'!F207-'5th Cycle Summary-Final2'!F207</f>
        <v>0</v>
      </c>
      <c r="G207" s="65">
        <f>'5th Cycle Summary-Final'!G207-'5th Cycle Summary-Final2'!G207</f>
        <v>0</v>
      </c>
      <c r="H207" s="65">
        <f>'5th Cycle Summary-Final'!H207-'5th Cycle Summary-Final2'!H207</f>
        <v>0</v>
      </c>
      <c r="I207" s="65">
        <f>'5th Cycle Summary-Final'!I207-'5th Cycle Summary-Final2'!I207</f>
        <v>0</v>
      </c>
      <c r="J207" s="65">
        <f>'5th Cycle Summary-Final'!J207-'5th Cycle Summary-Final2'!J207</f>
        <v>0</v>
      </c>
      <c r="K207" s="65">
        <f>'5th Cycle Summary-Final'!K207-'5th Cycle Summary-Final2'!K207</f>
        <v>0</v>
      </c>
      <c r="L207" s="65">
        <f>'5th Cycle Summary-Final'!L207-'5th Cycle Summary-Final2'!L207</f>
        <v>0</v>
      </c>
      <c r="M207" s="65">
        <f>'5th Cycle Summary-Final'!M207-'5th Cycle Summary-Final2'!M207</f>
        <v>0</v>
      </c>
      <c r="N207" s="65">
        <f>'5th Cycle Summary-Final'!N207-'5th Cycle Summary-Final2'!N207</f>
        <v>0</v>
      </c>
      <c r="O207" s="65">
        <f>'5th Cycle Summary-Final'!O207-'5th Cycle Summary-Final2'!O207</f>
        <v>0</v>
      </c>
      <c r="P207" s="65">
        <f>'5th Cycle Summary-Final'!P207-'5th Cycle Summary-Final2'!P207</f>
        <v>0</v>
      </c>
      <c r="Q207" s="65">
        <f>'5th Cycle Summary-Final'!Q207-'5th Cycle Summary-Final2'!Q207</f>
        <v>0</v>
      </c>
      <c r="R207" s="65">
        <f>'5th Cycle Summary-Final'!R207-'5th Cycle Summary-Final2'!R207</f>
        <v>0</v>
      </c>
      <c r="S207" s="65">
        <f>'5th Cycle Summary-Final'!S207-'5th Cycle Summary-Final2'!S207</f>
        <v>0</v>
      </c>
      <c r="T207" s="65">
        <f>'5th Cycle Summary-Final'!T207-'5th Cycle Summary-Final2'!T207</f>
        <v>0</v>
      </c>
      <c r="U207" s="65">
        <f>'5th Cycle Summary-Final'!U207-'5th Cycle Summary-Final2'!U207</f>
        <v>0</v>
      </c>
      <c r="V207" s="65">
        <f>'5th Cycle Summary-Final'!V207-'5th Cycle Summary-Final2'!V207</f>
        <v>0</v>
      </c>
      <c r="W207" s="65">
        <f>'5th Cycle Summary-Final'!W207-'5th Cycle Summary-Final2'!W207</f>
        <v>0</v>
      </c>
      <c r="X207" s="65">
        <f>'5th Cycle Summary-Final'!X207-'5th Cycle Summary-Final2'!X207</f>
        <v>0</v>
      </c>
      <c r="Y207" s="65">
        <f>'5th Cycle Summary-Final'!Y207-'5th Cycle Summary-Final2'!Y207</f>
        <v>0</v>
      </c>
      <c r="Z207" s="65">
        <f>'5th Cycle Summary-Final'!Z207-'5th Cycle Summary-Final2'!Z207</f>
        <v>0</v>
      </c>
    </row>
    <row r="208" spans="1:26" x14ac:dyDescent="0.2">
      <c r="A208" s="2" t="s">
        <v>12</v>
      </c>
      <c r="B208" s="2" t="s">
        <v>3</v>
      </c>
      <c r="C208" s="10" t="s">
        <v>1073</v>
      </c>
      <c r="D208" s="65">
        <f>'5th Cycle Summary-Final'!D208-'5th Cycle Summary-Final2'!D208</f>
        <v>0</v>
      </c>
      <c r="E208" s="65">
        <f>'5th Cycle Summary-Final'!E208-'5th Cycle Summary-Final2'!E208</f>
        <v>0</v>
      </c>
      <c r="F208" s="65">
        <f>'5th Cycle Summary-Final'!F208-'5th Cycle Summary-Final2'!F208</f>
        <v>0</v>
      </c>
      <c r="G208" s="65">
        <f>'5th Cycle Summary-Final'!G208-'5th Cycle Summary-Final2'!G208</f>
        <v>0</v>
      </c>
      <c r="H208" s="65">
        <f>'5th Cycle Summary-Final'!H208-'5th Cycle Summary-Final2'!H208</f>
        <v>0</v>
      </c>
      <c r="I208" s="65">
        <f>'5th Cycle Summary-Final'!I208-'5th Cycle Summary-Final2'!I208</f>
        <v>0</v>
      </c>
      <c r="J208" s="65">
        <f>'5th Cycle Summary-Final'!J208-'5th Cycle Summary-Final2'!J208</f>
        <v>0</v>
      </c>
      <c r="K208" s="65">
        <f>'5th Cycle Summary-Final'!K208-'5th Cycle Summary-Final2'!K208</f>
        <v>0</v>
      </c>
      <c r="L208" s="65">
        <f>'5th Cycle Summary-Final'!L208-'5th Cycle Summary-Final2'!L208</f>
        <v>0</v>
      </c>
      <c r="M208" s="65">
        <f>'5th Cycle Summary-Final'!M208-'5th Cycle Summary-Final2'!M208</f>
        <v>0</v>
      </c>
      <c r="N208" s="65">
        <f>'5th Cycle Summary-Final'!N208-'5th Cycle Summary-Final2'!N208</f>
        <v>0</v>
      </c>
      <c r="O208" s="65">
        <f>'5th Cycle Summary-Final'!O208-'5th Cycle Summary-Final2'!O208</f>
        <v>0</v>
      </c>
      <c r="P208" s="65">
        <f>'5th Cycle Summary-Final'!P208-'5th Cycle Summary-Final2'!P208</f>
        <v>0</v>
      </c>
      <c r="Q208" s="65">
        <f>'5th Cycle Summary-Final'!Q208-'5th Cycle Summary-Final2'!Q208</f>
        <v>0</v>
      </c>
      <c r="R208" s="65">
        <f>'5th Cycle Summary-Final'!R208-'5th Cycle Summary-Final2'!R208</f>
        <v>0</v>
      </c>
      <c r="S208" s="65" t="e">
        <f>'5th Cycle Summary-Final'!S208-'5th Cycle Summary-Final2'!S208</f>
        <v>#DIV/0!</v>
      </c>
      <c r="T208" s="65">
        <f>'5th Cycle Summary-Final'!T208-'5th Cycle Summary-Final2'!T208</f>
        <v>0</v>
      </c>
      <c r="U208" s="65">
        <f>'5th Cycle Summary-Final'!U208-'5th Cycle Summary-Final2'!U208</f>
        <v>0</v>
      </c>
      <c r="V208" s="65">
        <f>'5th Cycle Summary-Final'!V208-'5th Cycle Summary-Final2'!V208</f>
        <v>0</v>
      </c>
      <c r="W208" s="65" t="e">
        <f>'5th Cycle Summary-Final'!W208-'5th Cycle Summary-Final2'!W208</f>
        <v>#DIV/0!</v>
      </c>
      <c r="X208" s="65">
        <f>'5th Cycle Summary-Final'!X208-'5th Cycle Summary-Final2'!X208</f>
        <v>0</v>
      </c>
      <c r="Y208" s="65">
        <f>'5th Cycle Summary-Final'!Y208-'5th Cycle Summary-Final2'!Y208</f>
        <v>0</v>
      </c>
      <c r="Z208" s="65">
        <f>'5th Cycle Summary-Final'!Z208-'5th Cycle Summary-Final2'!Z208</f>
        <v>0</v>
      </c>
    </row>
    <row r="209" spans="1:26" x14ac:dyDescent="0.2">
      <c r="A209" s="2" t="s">
        <v>12</v>
      </c>
      <c r="B209" s="2" t="s">
        <v>3</v>
      </c>
      <c r="C209" s="10" t="s">
        <v>1076</v>
      </c>
      <c r="D209" s="65">
        <f>'5th Cycle Summary-Final'!D209-'5th Cycle Summary-Final2'!D209</f>
        <v>0</v>
      </c>
      <c r="E209" s="65">
        <f>'5th Cycle Summary-Final'!E209-'5th Cycle Summary-Final2'!E209</f>
        <v>0</v>
      </c>
      <c r="F209" s="65">
        <f>'5th Cycle Summary-Final'!F209-'5th Cycle Summary-Final2'!F209</f>
        <v>0</v>
      </c>
      <c r="G209" s="65">
        <f>'5th Cycle Summary-Final'!G209-'5th Cycle Summary-Final2'!G209</f>
        <v>0</v>
      </c>
      <c r="H209" s="65">
        <f>'5th Cycle Summary-Final'!H209-'5th Cycle Summary-Final2'!H209</f>
        <v>0</v>
      </c>
      <c r="I209" s="65">
        <f>'5th Cycle Summary-Final'!I209-'5th Cycle Summary-Final2'!I209</f>
        <v>0</v>
      </c>
      <c r="J209" s="65">
        <f>'5th Cycle Summary-Final'!J209-'5th Cycle Summary-Final2'!J209</f>
        <v>0</v>
      </c>
      <c r="K209" s="65">
        <f>'5th Cycle Summary-Final'!K209-'5th Cycle Summary-Final2'!K209</f>
        <v>0</v>
      </c>
      <c r="L209" s="65">
        <f>'5th Cycle Summary-Final'!L209-'5th Cycle Summary-Final2'!L209</f>
        <v>0</v>
      </c>
      <c r="M209" s="65">
        <f>'5th Cycle Summary-Final'!M209-'5th Cycle Summary-Final2'!M209</f>
        <v>0</v>
      </c>
      <c r="N209" s="65">
        <f>'5th Cycle Summary-Final'!N209-'5th Cycle Summary-Final2'!N209</f>
        <v>0</v>
      </c>
      <c r="O209" s="65">
        <f>'5th Cycle Summary-Final'!O209-'5th Cycle Summary-Final2'!O209</f>
        <v>0</v>
      </c>
      <c r="P209" s="65">
        <f>'5th Cycle Summary-Final'!P209-'5th Cycle Summary-Final2'!P209</f>
        <v>0</v>
      </c>
      <c r="Q209" s="65">
        <f>'5th Cycle Summary-Final'!Q209-'5th Cycle Summary-Final2'!Q209</f>
        <v>0</v>
      </c>
      <c r="R209" s="65">
        <f>'5th Cycle Summary-Final'!R209-'5th Cycle Summary-Final2'!R209</f>
        <v>0</v>
      </c>
      <c r="S209" s="65">
        <f>'5th Cycle Summary-Final'!S209-'5th Cycle Summary-Final2'!S209</f>
        <v>0</v>
      </c>
      <c r="T209" s="65">
        <f>'5th Cycle Summary-Final'!T209-'5th Cycle Summary-Final2'!T209</f>
        <v>0</v>
      </c>
      <c r="U209" s="65">
        <f>'5th Cycle Summary-Final'!U209-'5th Cycle Summary-Final2'!U209</f>
        <v>0</v>
      </c>
      <c r="V209" s="65">
        <f>'5th Cycle Summary-Final'!V209-'5th Cycle Summary-Final2'!V209</f>
        <v>0</v>
      </c>
      <c r="W209" s="65">
        <f>'5th Cycle Summary-Final'!W209-'5th Cycle Summary-Final2'!W209</f>
        <v>0</v>
      </c>
      <c r="X209" s="65">
        <f>'5th Cycle Summary-Final'!X209-'5th Cycle Summary-Final2'!X209</f>
        <v>0</v>
      </c>
      <c r="Y209" s="65">
        <f>'5th Cycle Summary-Final'!Y209-'5th Cycle Summary-Final2'!Y209</f>
        <v>0</v>
      </c>
      <c r="Z209" s="65">
        <f>'5th Cycle Summary-Final'!Z209-'5th Cycle Summary-Final2'!Z209</f>
        <v>0</v>
      </c>
    </row>
    <row r="210" spans="1:26" x14ac:dyDescent="0.2">
      <c r="A210" s="2" t="s">
        <v>12</v>
      </c>
      <c r="B210" s="2" t="s">
        <v>3</v>
      </c>
      <c r="C210" s="10" t="s">
        <v>272</v>
      </c>
      <c r="D210" s="65">
        <f>'5th Cycle Summary-Final'!D210-'5th Cycle Summary-Final2'!D210</f>
        <v>0</v>
      </c>
      <c r="E210" s="65">
        <f>'5th Cycle Summary-Final'!E210-'5th Cycle Summary-Final2'!E210</f>
        <v>0</v>
      </c>
      <c r="F210" s="65">
        <f>'5th Cycle Summary-Final'!F210-'5th Cycle Summary-Final2'!F210</f>
        <v>0</v>
      </c>
      <c r="G210" s="65">
        <f>'5th Cycle Summary-Final'!G210-'5th Cycle Summary-Final2'!G210</f>
        <v>0</v>
      </c>
      <c r="H210" s="65">
        <f>'5th Cycle Summary-Final'!H210-'5th Cycle Summary-Final2'!H210</f>
        <v>0</v>
      </c>
      <c r="I210" s="65">
        <f>'5th Cycle Summary-Final'!I210-'5th Cycle Summary-Final2'!I210</f>
        <v>0</v>
      </c>
      <c r="J210" s="65">
        <f>'5th Cycle Summary-Final'!J210-'5th Cycle Summary-Final2'!J210</f>
        <v>0</v>
      </c>
      <c r="K210" s="65">
        <f>'5th Cycle Summary-Final'!K210-'5th Cycle Summary-Final2'!K210</f>
        <v>0</v>
      </c>
      <c r="L210" s="65">
        <f>'5th Cycle Summary-Final'!L210-'5th Cycle Summary-Final2'!L210</f>
        <v>0</v>
      </c>
      <c r="M210" s="65">
        <f>'5th Cycle Summary-Final'!M210-'5th Cycle Summary-Final2'!M210</f>
        <v>0</v>
      </c>
      <c r="N210" s="65">
        <f>'5th Cycle Summary-Final'!N210-'5th Cycle Summary-Final2'!N210</f>
        <v>0</v>
      </c>
      <c r="O210" s="65">
        <f>'5th Cycle Summary-Final'!O210-'5th Cycle Summary-Final2'!O210</f>
        <v>0</v>
      </c>
      <c r="P210" s="65">
        <f>'5th Cycle Summary-Final'!P210-'5th Cycle Summary-Final2'!P210</f>
        <v>0</v>
      </c>
      <c r="Q210" s="65">
        <f>'5th Cycle Summary-Final'!Q210-'5th Cycle Summary-Final2'!Q210</f>
        <v>0</v>
      </c>
      <c r="R210" s="65">
        <f>'5th Cycle Summary-Final'!R210-'5th Cycle Summary-Final2'!R210</f>
        <v>0</v>
      </c>
      <c r="S210" s="65">
        <f>'5th Cycle Summary-Final'!S210-'5th Cycle Summary-Final2'!S210</f>
        <v>0</v>
      </c>
      <c r="T210" s="65">
        <f>'5th Cycle Summary-Final'!T210-'5th Cycle Summary-Final2'!T210</f>
        <v>0</v>
      </c>
      <c r="U210" s="65">
        <f>'5th Cycle Summary-Final'!U210-'5th Cycle Summary-Final2'!U210</f>
        <v>0</v>
      </c>
      <c r="V210" s="65">
        <f>'5th Cycle Summary-Final'!V210-'5th Cycle Summary-Final2'!V210</f>
        <v>0</v>
      </c>
      <c r="W210" s="65">
        <f>'5th Cycle Summary-Final'!W210-'5th Cycle Summary-Final2'!W210</f>
        <v>0</v>
      </c>
      <c r="X210" s="65">
        <f>'5th Cycle Summary-Final'!X210-'5th Cycle Summary-Final2'!X210</f>
        <v>0</v>
      </c>
      <c r="Y210" s="65">
        <f>'5th Cycle Summary-Final'!Y210-'5th Cycle Summary-Final2'!Y210</f>
        <v>0</v>
      </c>
      <c r="Z210" s="65">
        <f>'5th Cycle Summary-Final'!Z210-'5th Cycle Summary-Final2'!Z210</f>
        <v>0</v>
      </c>
    </row>
    <row r="211" spans="1:26" x14ac:dyDescent="0.2">
      <c r="A211" s="2" t="s">
        <v>12</v>
      </c>
      <c r="B211" s="2" t="s">
        <v>3</v>
      </c>
      <c r="C211" s="10" t="s">
        <v>279</v>
      </c>
      <c r="D211" s="65">
        <f>'5th Cycle Summary-Final'!D211-'5th Cycle Summary-Final2'!D211</f>
        <v>0</v>
      </c>
      <c r="E211" s="65">
        <f>'5th Cycle Summary-Final'!E211-'5th Cycle Summary-Final2'!E211</f>
        <v>0</v>
      </c>
      <c r="F211" s="65">
        <f>'5th Cycle Summary-Final'!F211-'5th Cycle Summary-Final2'!F211</f>
        <v>0</v>
      </c>
      <c r="G211" s="65">
        <f>'5th Cycle Summary-Final'!G211-'5th Cycle Summary-Final2'!G211</f>
        <v>0</v>
      </c>
      <c r="H211" s="65">
        <f>'5th Cycle Summary-Final'!H211-'5th Cycle Summary-Final2'!H211</f>
        <v>0</v>
      </c>
      <c r="I211" s="65">
        <f>'5th Cycle Summary-Final'!I211-'5th Cycle Summary-Final2'!I211</f>
        <v>0</v>
      </c>
      <c r="J211" s="65">
        <f>'5th Cycle Summary-Final'!J211-'5th Cycle Summary-Final2'!J211</f>
        <v>0</v>
      </c>
      <c r="K211" s="65">
        <f>'5th Cycle Summary-Final'!K211-'5th Cycle Summary-Final2'!K211</f>
        <v>0</v>
      </c>
      <c r="L211" s="65">
        <f>'5th Cycle Summary-Final'!L211-'5th Cycle Summary-Final2'!L211</f>
        <v>0</v>
      </c>
      <c r="M211" s="65">
        <f>'5th Cycle Summary-Final'!M211-'5th Cycle Summary-Final2'!M211</f>
        <v>0</v>
      </c>
      <c r="N211" s="65">
        <f>'5th Cycle Summary-Final'!N211-'5th Cycle Summary-Final2'!N211</f>
        <v>0</v>
      </c>
      <c r="O211" s="65">
        <f>'5th Cycle Summary-Final'!O211-'5th Cycle Summary-Final2'!O211</f>
        <v>0</v>
      </c>
      <c r="P211" s="65">
        <f>'5th Cycle Summary-Final'!P211-'5th Cycle Summary-Final2'!P211</f>
        <v>0</v>
      </c>
      <c r="Q211" s="65">
        <f>'5th Cycle Summary-Final'!Q211-'5th Cycle Summary-Final2'!Q211</f>
        <v>0</v>
      </c>
      <c r="R211" s="65">
        <f>'5th Cycle Summary-Final'!R211-'5th Cycle Summary-Final2'!R211</f>
        <v>0</v>
      </c>
      <c r="S211" s="65">
        <f>'5th Cycle Summary-Final'!S211-'5th Cycle Summary-Final2'!S211</f>
        <v>0</v>
      </c>
      <c r="T211" s="65">
        <f>'5th Cycle Summary-Final'!T211-'5th Cycle Summary-Final2'!T211</f>
        <v>0</v>
      </c>
      <c r="U211" s="65">
        <f>'5th Cycle Summary-Final'!U211-'5th Cycle Summary-Final2'!U211</f>
        <v>0</v>
      </c>
      <c r="V211" s="65">
        <f>'5th Cycle Summary-Final'!V211-'5th Cycle Summary-Final2'!V211</f>
        <v>0</v>
      </c>
      <c r="W211" s="65">
        <f>'5th Cycle Summary-Final'!W211-'5th Cycle Summary-Final2'!W211</f>
        <v>0</v>
      </c>
      <c r="X211" s="65">
        <f>'5th Cycle Summary-Final'!X211-'5th Cycle Summary-Final2'!X211</f>
        <v>0</v>
      </c>
      <c r="Y211" s="65">
        <f>'5th Cycle Summary-Final'!Y211-'5th Cycle Summary-Final2'!Y211</f>
        <v>0</v>
      </c>
      <c r="Z211" s="65">
        <f>'5th Cycle Summary-Final'!Z211-'5th Cycle Summary-Final2'!Z211</f>
        <v>0</v>
      </c>
    </row>
    <row r="212" spans="1:26" x14ac:dyDescent="0.2">
      <c r="A212" s="2" t="s">
        <v>12</v>
      </c>
      <c r="B212" s="2" t="s">
        <v>3</v>
      </c>
      <c r="C212" s="10" t="s">
        <v>297</v>
      </c>
      <c r="D212" s="65">
        <f>'5th Cycle Summary-Final'!D212-'5th Cycle Summary-Final2'!D212</f>
        <v>0</v>
      </c>
      <c r="E212" s="65">
        <f>'5th Cycle Summary-Final'!E212-'5th Cycle Summary-Final2'!E212</f>
        <v>0</v>
      </c>
      <c r="F212" s="65">
        <f>'5th Cycle Summary-Final'!F212-'5th Cycle Summary-Final2'!F212</f>
        <v>0</v>
      </c>
      <c r="G212" s="65">
        <f>'5th Cycle Summary-Final'!G212-'5th Cycle Summary-Final2'!G212</f>
        <v>0</v>
      </c>
      <c r="H212" s="65">
        <f>'5th Cycle Summary-Final'!H212-'5th Cycle Summary-Final2'!H212</f>
        <v>0</v>
      </c>
      <c r="I212" s="65">
        <f>'5th Cycle Summary-Final'!I212-'5th Cycle Summary-Final2'!I212</f>
        <v>0</v>
      </c>
      <c r="J212" s="65">
        <f>'5th Cycle Summary-Final'!J212-'5th Cycle Summary-Final2'!J212</f>
        <v>0</v>
      </c>
      <c r="K212" s="65">
        <f>'5th Cycle Summary-Final'!K212-'5th Cycle Summary-Final2'!K212</f>
        <v>0</v>
      </c>
      <c r="L212" s="65">
        <f>'5th Cycle Summary-Final'!L212-'5th Cycle Summary-Final2'!L212</f>
        <v>0</v>
      </c>
      <c r="M212" s="65">
        <f>'5th Cycle Summary-Final'!M212-'5th Cycle Summary-Final2'!M212</f>
        <v>0</v>
      </c>
      <c r="N212" s="65">
        <f>'5th Cycle Summary-Final'!N212-'5th Cycle Summary-Final2'!N212</f>
        <v>0</v>
      </c>
      <c r="O212" s="65">
        <f>'5th Cycle Summary-Final'!O212-'5th Cycle Summary-Final2'!O212</f>
        <v>0</v>
      </c>
      <c r="P212" s="65">
        <f>'5th Cycle Summary-Final'!P212-'5th Cycle Summary-Final2'!P212</f>
        <v>0</v>
      </c>
      <c r="Q212" s="65">
        <f>'5th Cycle Summary-Final'!Q212-'5th Cycle Summary-Final2'!Q212</f>
        <v>0</v>
      </c>
      <c r="R212" s="65">
        <f>'5th Cycle Summary-Final'!R212-'5th Cycle Summary-Final2'!R212</f>
        <v>0</v>
      </c>
      <c r="S212" s="65">
        <f>'5th Cycle Summary-Final'!S212-'5th Cycle Summary-Final2'!S212</f>
        <v>0</v>
      </c>
      <c r="T212" s="65">
        <f>'5th Cycle Summary-Final'!T212-'5th Cycle Summary-Final2'!T212</f>
        <v>0</v>
      </c>
      <c r="U212" s="65">
        <f>'5th Cycle Summary-Final'!U212-'5th Cycle Summary-Final2'!U212</f>
        <v>0</v>
      </c>
      <c r="V212" s="65">
        <f>'5th Cycle Summary-Final'!V212-'5th Cycle Summary-Final2'!V212</f>
        <v>0</v>
      </c>
      <c r="W212" s="65">
        <f>'5th Cycle Summary-Final'!W212-'5th Cycle Summary-Final2'!W212</f>
        <v>0</v>
      </c>
      <c r="X212" s="65">
        <f>'5th Cycle Summary-Final'!X212-'5th Cycle Summary-Final2'!X212</f>
        <v>0</v>
      </c>
      <c r="Y212" s="65">
        <f>'5th Cycle Summary-Final'!Y212-'5th Cycle Summary-Final2'!Y212</f>
        <v>0</v>
      </c>
      <c r="Z212" s="65">
        <f>'5th Cycle Summary-Final'!Z212-'5th Cycle Summary-Final2'!Z212</f>
        <v>0</v>
      </c>
    </row>
    <row r="213" spans="1:26" x14ac:dyDescent="0.2">
      <c r="A213" s="2" t="s">
        <v>12</v>
      </c>
      <c r="B213" s="2" t="s">
        <v>3</v>
      </c>
      <c r="C213" s="10" t="s">
        <v>309</v>
      </c>
      <c r="D213" s="65">
        <f>'5th Cycle Summary-Final'!D213-'5th Cycle Summary-Final2'!D213</f>
        <v>0</v>
      </c>
      <c r="E213" s="65">
        <f>'5th Cycle Summary-Final'!E213-'5th Cycle Summary-Final2'!E213</f>
        <v>0</v>
      </c>
      <c r="F213" s="65">
        <f>'5th Cycle Summary-Final'!F213-'5th Cycle Summary-Final2'!F213</f>
        <v>0</v>
      </c>
      <c r="G213" s="65">
        <f>'5th Cycle Summary-Final'!G213-'5th Cycle Summary-Final2'!G213</f>
        <v>0</v>
      </c>
      <c r="H213" s="65">
        <f>'5th Cycle Summary-Final'!H213-'5th Cycle Summary-Final2'!H213</f>
        <v>0</v>
      </c>
      <c r="I213" s="65">
        <f>'5th Cycle Summary-Final'!I213-'5th Cycle Summary-Final2'!I213</f>
        <v>0</v>
      </c>
      <c r="J213" s="65">
        <f>'5th Cycle Summary-Final'!J213-'5th Cycle Summary-Final2'!J213</f>
        <v>0</v>
      </c>
      <c r="K213" s="65">
        <f>'5th Cycle Summary-Final'!K213-'5th Cycle Summary-Final2'!K213</f>
        <v>0</v>
      </c>
      <c r="L213" s="65">
        <f>'5th Cycle Summary-Final'!L213-'5th Cycle Summary-Final2'!L213</f>
        <v>0</v>
      </c>
      <c r="M213" s="65">
        <f>'5th Cycle Summary-Final'!M213-'5th Cycle Summary-Final2'!M213</f>
        <v>0</v>
      </c>
      <c r="N213" s="65">
        <f>'5th Cycle Summary-Final'!N213-'5th Cycle Summary-Final2'!N213</f>
        <v>0</v>
      </c>
      <c r="O213" s="65">
        <f>'5th Cycle Summary-Final'!O213-'5th Cycle Summary-Final2'!O213</f>
        <v>0</v>
      </c>
      <c r="P213" s="65">
        <f>'5th Cycle Summary-Final'!P213-'5th Cycle Summary-Final2'!P213</f>
        <v>0</v>
      </c>
      <c r="Q213" s="65">
        <f>'5th Cycle Summary-Final'!Q213-'5th Cycle Summary-Final2'!Q213</f>
        <v>0</v>
      </c>
      <c r="R213" s="65">
        <f>'5th Cycle Summary-Final'!R213-'5th Cycle Summary-Final2'!R213</f>
        <v>0</v>
      </c>
      <c r="S213" s="65">
        <f>'5th Cycle Summary-Final'!S213-'5th Cycle Summary-Final2'!S213</f>
        <v>0</v>
      </c>
      <c r="T213" s="65">
        <f>'5th Cycle Summary-Final'!T213-'5th Cycle Summary-Final2'!T213</f>
        <v>0</v>
      </c>
      <c r="U213" s="65">
        <f>'5th Cycle Summary-Final'!U213-'5th Cycle Summary-Final2'!U213</f>
        <v>0</v>
      </c>
      <c r="V213" s="65">
        <f>'5th Cycle Summary-Final'!V213-'5th Cycle Summary-Final2'!V213</f>
        <v>0</v>
      </c>
      <c r="W213" s="65">
        <f>'5th Cycle Summary-Final'!W213-'5th Cycle Summary-Final2'!W213</f>
        <v>0</v>
      </c>
      <c r="X213" s="65">
        <f>'5th Cycle Summary-Final'!X213-'5th Cycle Summary-Final2'!X213</f>
        <v>0</v>
      </c>
      <c r="Y213" s="65">
        <f>'5th Cycle Summary-Final'!Y213-'5th Cycle Summary-Final2'!Y213</f>
        <v>0</v>
      </c>
      <c r="Z213" s="65">
        <f>'5th Cycle Summary-Final'!Z213-'5th Cycle Summary-Final2'!Z213</f>
        <v>0</v>
      </c>
    </row>
    <row r="214" spans="1:26" x14ac:dyDescent="0.2">
      <c r="A214" s="2" t="s">
        <v>12</v>
      </c>
      <c r="B214" s="2" t="s">
        <v>3</v>
      </c>
      <c r="C214" s="10" t="s">
        <v>1084</v>
      </c>
      <c r="D214" s="65">
        <f>'5th Cycle Summary-Final'!D214-'5th Cycle Summary-Final2'!D214</f>
        <v>0</v>
      </c>
      <c r="E214" s="65">
        <f>'5th Cycle Summary-Final'!E214-'5th Cycle Summary-Final2'!E214</f>
        <v>0</v>
      </c>
      <c r="F214" s="65">
        <f>'5th Cycle Summary-Final'!F214-'5th Cycle Summary-Final2'!F214</f>
        <v>0</v>
      </c>
      <c r="G214" s="65">
        <f>'5th Cycle Summary-Final'!G214-'5th Cycle Summary-Final2'!G214</f>
        <v>0</v>
      </c>
      <c r="H214" s="65">
        <f>'5th Cycle Summary-Final'!H214-'5th Cycle Summary-Final2'!H214</f>
        <v>0</v>
      </c>
      <c r="I214" s="65">
        <f>'5th Cycle Summary-Final'!I214-'5th Cycle Summary-Final2'!I214</f>
        <v>0</v>
      </c>
      <c r="J214" s="65">
        <f>'5th Cycle Summary-Final'!J214-'5th Cycle Summary-Final2'!J214</f>
        <v>0</v>
      </c>
      <c r="K214" s="65">
        <f>'5th Cycle Summary-Final'!K214-'5th Cycle Summary-Final2'!K214</f>
        <v>0</v>
      </c>
      <c r="L214" s="65">
        <f>'5th Cycle Summary-Final'!L214-'5th Cycle Summary-Final2'!L214</f>
        <v>0</v>
      </c>
      <c r="M214" s="65">
        <f>'5th Cycle Summary-Final'!M214-'5th Cycle Summary-Final2'!M214</f>
        <v>0</v>
      </c>
      <c r="N214" s="65">
        <f>'5th Cycle Summary-Final'!N214-'5th Cycle Summary-Final2'!N214</f>
        <v>0</v>
      </c>
      <c r="O214" s="65">
        <f>'5th Cycle Summary-Final'!O214-'5th Cycle Summary-Final2'!O214</f>
        <v>0</v>
      </c>
      <c r="P214" s="65">
        <f>'5th Cycle Summary-Final'!P214-'5th Cycle Summary-Final2'!P214</f>
        <v>0</v>
      </c>
      <c r="Q214" s="65">
        <f>'5th Cycle Summary-Final'!Q214-'5th Cycle Summary-Final2'!Q214</f>
        <v>0</v>
      </c>
      <c r="R214" s="65">
        <f>'5th Cycle Summary-Final'!R214-'5th Cycle Summary-Final2'!R214</f>
        <v>0</v>
      </c>
      <c r="S214" s="65">
        <f>'5th Cycle Summary-Final'!S214-'5th Cycle Summary-Final2'!S214</f>
        <v>0</v>
      </c>
      <c r="T214" s="65">
        <f>'5th Cycle Summary-Final'!T214-'5th Cycle Summary-Final2'!T214</f>
        <v>0</v>
      </c>
      <c r="U214" s="65">
        <f>'5th Cycle Summary-Final'!U214-'5th Cycle Summary-Final2'!U214</f>
        <v>0</v>
      </c>
      <c r="V214" s="65">
        <f>'5th Cycle Summary-Final'!V214-'5th Cycle Summary-Final2'!V214</f>
        <v>0</v>
      </c>
      <c r="W214" s="65">
        <f>'5th Cycle Summary-Final'!W214-'5th Cycle Summary-Final2'!W214</f>
        <v>0</v>
      </c>
      <c r="X214" s="65">
        <f>'5th Cycle Summary-Final'!X214-'5th Cycle Summary-Final2'!X214</f>
        <v>0</v>
      </c>
      <c r="Y214" s="65">
        <f>'5th Cycle Summary-Final'!Y214-'5th Cycle Summary-Final2'!Y214</f>
        <v>0</v>
      </c>
      <c r="Z214" s="65">
        <f>'5th Cycle Summary-Final'!Z214-'5th Cycle Summary-Final2'!Z214</f>
        <v>0</v>
      </c>
    </row>
    <row r="215" spans="1:26" x14ac:dyDescent="0.2">
      <c r="A215" s="2" t="s">
        <v>12</v>
      </c>
      <c r="B215" s="2" t="s">
        <v>3</v>
      </c>
      <c r="C215" s="10" t="s">
        <v>1018</v>
      </c>
      <c r="D215" s="65">
        <f>'5th Cycle Summary-Final'!D215-'5th Cycle Summary-Final2'!D215</f>
        <v>0</v>
      </c>
      <c r="E215" s="65">
        <f>'5th Cycle Summary-Final'!E215-'5th Cycle Summary-Final2'!E215</f>
        <v>0</v>
      </c>
      <c r="F215" s="65">
        <f>'5th Cycle Summary-Final'!F215-'5th Cycle Summary-Final2'!F215</f>
        <v>0</v>
      </c>
      <c r="G215" s="65">
        <f>'5th Cycle Summary-Final'!G215-'5th Cycle Summary-Final2'!G215</f>
        <v>0</v>
      </c>
      <c r="H215" s="65">
        <f>'5th Cycle Summary-Final'!H215-'5th Cycle Summary-Final2'!H215</f>
        <v>0</v>
      </c>
      <c r="I215" s="65">
        <f>'5th Cycle Summary-Final'!I215-'5th Cycle Summary-Final2'!I215</f>
        <v>0</v>
      </c>
      <c r="J215" s="65">
        <f>'5th Cycle Summary-Final'!J215-'5th Cycle Summary-Final2'!J215</f>
        <v>0</v>
      </c>
      <c r="K215" s="65">
        <f>'5th Cycle Summary-Final'!K215-'5th Cycle Summary-Final2'!K215</f>
        <v>0</v>
      </c>
      <c r="L215" s="65">
        <f>'5th Cycle Summary-Final'!L215-'5th Cycle Summary-Final2'!L215</f>
        <v>0</v>
      </c>
      <c r="M215" s="65">
        <f>'5th Cycle Summary-Final'!M215-'5th Cycle Summary-Final2'!M215</f>
        <v>0</v>
      </c>
      <c r="N215" s="65">
        <f>'5th Cycle Summary-Final'!N215-'5th Cycle Summary-Final2'!N215</f>
        <v>0</v>
      </c>
      <c r="O215" s="65">
        <f>'5th Cycle Summary-Final'!O215-'5th Cycle Summary-Final2'!O215</f>
        <v>0</v>
      </c>
      <c r="P215" s="65">
        <f>'5th Cycle Summary-Final'!P215-'5th Cycle Summary-Final2'!P215</f>
        <v>0</v>
      </c>
      <c r="Q215" s="65">
        <f>'5th Cycle Summary-Final'!Q215-'5th Cycle Summary-Final2'!Q215</f>
        <v>0</v>
      </c>
      <c r="R215" s="65">
        <f>'5th Cycle Summary-Final'!R215-'5th Cycle Summary-Final2'!R215</f>
        <v>0</v>
      </c>
      <c r="S215" s="65" t="e">
        <f>'5th Cycle Summary-Final'!S215-'5th Cycle Summary-Final2'!S215</f>
        <v>#DIV/0!</v>
      </c>
      <c r="T215" s="65">
        <f>'5th Cycle Summary-Final'!T215-'5th Cycle Summary-Final2'!T215</f>
        <v>0</v>
      </c>
      <c r="U215" s="65">
        <f>'5th Cycle Summary-Final'!U215-'5th Cycle Summary-Final2'!U215</f>
        <v>0</v>
      </c>
      <c r="V215" s="65">
        <f>'5th Cycle Summary-Final'!V215-'5th Cycle Summary-Final2'!V215</f>
        <v>0</v>
      </c>
      <c r="W215" s="65" t="e">
        <f>'5th Cycle Summary-Final'!W215-'5th Cycle Summary-Final2'!W215</f>
        <v>#DIV/0!</v>
      </c>
      <c r="X215" s="65">
        <f>'5th Cycle Summary-Final'!X215-'5th Cycle Summary-Final2'!X215</f>
        <v>0</v>
      </c>
      <c r="Y215" s="65">
        <f>'5th Cycle Summary-Final'!Y215-'5th Cycle Summary-Final2'!Y215</f>
        <v>0</v>
      </c>
      <c r="Z215" s="65">
        <f>'5th Cycle Summary-Final'!Z215-'5th Cycle Summary-Final2'!Z215</f>
        <v>0</v>
      </c>
    </row>
    <row r="216" spans="1:26" x14ac:dyDescent="0.2">
      <c r="A216" s="2" t="s">
        <v>12</v>
      </c>
      <c r="B216" s="2" t="s">
        <v>3</v>
      </c>
      <c r="C216" s="10" t="s">
        <v>969</v>
      </c>
      <c r="D216" s="65">
        <f>'5th Cycle Summary-Final'!D216-'5th Cycle Summary-Final2'!D216</f>
        <v>0</v>
      </c>
      <c r="E216" s="65">
        <f>'5th Cycle Summary-Final'!E216-'5th Cycle Summary-Final2'!E216</f>
        <v>0</v>
      </c>
      <c r="F216" s="65">
        <f>'5th Cycle Summary-Final'!F216-'5th Cycle Summary-Final2'!F216</f>
        <v>0</v>
      </c>
      <c r="G216" s="65">
        <f>'5th Cycle Summary-Final'!G216-'5th Cycle Summary-Final2'!G216</f>
        <v>0</v>
      </c>
      <c r="H216" s="65">
        <f>'5th Cycle Summary-Final'!H216-'5th Cycle Summary-Final2'!H216</f>
        <v>0</v>
      </c>
      <c r="I216" s="65">
        <f>'5th Cycle Summary-Final'!I216-'5th Cycle Summary-Final2'!I216</f>
        <v>0</v>
      </c>
      <c r="J216" s="65">
        <f>'5th Cycle Summary-Final'!J216-'5th Cycle Summary-Final2'!J216</f>
        <v>0</v>
      </c>
      <c r="K216" s="65">
        <f>'5th Cycle Summary-Final'!K216-'5th Cycle Summary-Final2'!K216</f>
        <v>0</v>
      </c>
      <c r="L216" s="65">
        <f>'5th Cycle Summary-Final'!L216-'5th Cycle Summary-Final2'!L216</f>
        <v>0</v>
      </c>
      <c r="M216" s="65">
        <f>'5th Cycle Summary-Final'!M216-'5th Cycle Summary-Final2'!M216</f>
        <v>0</v>
      </c>
      <c r="N216" s="65">
        <f>'5th Cycle Summary-Final'!N216-'5th Cycle Summary-Final2'!N216</f>
        <v>0</v>
      </c>
      <c r="O216" s="65">
        <f>'5th Cycle Summary-Final'!O216-'5th Cycle Summary-Final2'!O216</f>
        <v>0</v>
      </c>
      <c r="P216" s="65">
        <f>'5th Cycle Summary-Final'!P216-'5th Cycle Summary-Final2'!P216</f>
        <v>0</v>
      </c>
      <c r="Q216" s="65">
        <f>'5th Cycle Summary-Final'!Q216-'5th Cycle Summary-Final2'!Q216</f>
        <v>0</v>
      </c>
      <c r="R216" s="65">
        <f>'5th Cycle Summary-Final'!R216-'5th Cycle Summary-Final2'!R216</f>
        <v>0</v>
      </c>
      <c r="S216" s="65">
        <f>'5th Cycle Summary-Final'!S216-'5th Cycle Summary-Final2'!S216</f>
        <v>0</v>
      </c>
      <c r="T216" s="65">
        <f>'5th Cycle Summary-Final'!T216-'5th Cycle Summary-Final2'!T216</f>
        <v>0</v>
      </c>
      <c r="U216" s="65">
        <f>'5th Cycle Summary-Final'!U216-'5th Cycle Summary-Final2'!U216</f>
        <v>0</v>
      </c>
      <c r="V216" s="65">
        <f>'5th Cycle Summary-Final'!V216-'5th Cycle Summary-Final2'!V216</f>
        <v>0</v>
      </c>
      <c r="W216" s="65">
        <f>'5th Cycle Summary-Final'!W216-'5th Cycle Summary-Final2'!W216</f>
        <v>0</v>
      </c>
      <c r="X216" s="65">
        <f>'5th Cycle Summary-Final'!X216-'5th Cycle Summary-Final2'!X216</f>
        <v>0</v>
      </c>
      <c r="Y216" s="65">
        <f>'5th Cycle Summary-Final'!Y216-'5th Cycle Summary-Final2'!Y216</f>
        <v>0</v>
      </c>
      <c r="Z216" s="65">
        <f>'5th Cycle Summary-Final'!Z216-'5th Cycle Summary-Final2'!Z216</f>
        <v>0</v>
      </c>
    </row>
    <row r="217" spans="1:26" x14ac:dyDescent="0.2">
      <c r="A217" s="2" t="s">
        <v>31</v>
      </c>
      <c r="B217" s="2" t="s">
        <v>32</v>
      </c>
      <c r="C217" s="10" t="s">
        <v>30</v>
      </c>
      <c r="D217" s="65">
        <f>'5th Cycle Summary-Final'!D217-'5th Cycle Summary-Final2'!D217</f>
        <v>0</v>
      </c>
      <c r="E217" s="65">
        <f>'5th Cycle Summary-Final'!E217-'5th Cycle Summary-Final2'!E217</f>
        <v>0</v>
      </c>
      <c r="F217" s="65">
        <f>'5th Cycle Summary-Final'!F217-'5th Cycle Summary-Final2'!F217</f>
        <v>0</v>
      </c>
      <c r="G217" s="65">
        <f>'5th Cycle Summary-Final'!G217-'5th Cycle Summary-Final2'!G217</f>
        <v>0</v>
      </c>
      <c r="H217" s="65">
        <f>'5th Cycle Summary-Final'!H217-'5th Cycle Summary-Final2'!H217</f>
        <v>0</v>
      </c>
      <c r="I217" s="65">
        <f>'5th Cycle Summary-Final'!I217-'5th Cycle Summary-Final2'!I217</f>
        <v>0</v>
      </c>
      <c r="J217" s="65">
        <f>'5th Cycle Summary-Final'!J217-'5th Cycle Summary-Final2'!J217</f>
        <v>0</v>
      </c>
      <c r="K217" s="65">
        <f>'5th Cycle Summary-Final'!K217-'5th Cycle Summary-Final2'!K217</f>
        <v>0</v>
      </c>
      <c r="L217" s="65">
        <f>'5th Cycle Summary-Final'!L217-'5th Cycle Summary-Final2'!L217</f>
        <v>0</v>
      </c>
      <c r="M217" s="65">
        <f>'5th Cycle Summary-Final'!M217-'5th Cycle Summary-Final2'!M217</f>
        <v>0</v>
      </c>
      <c r="N217" s="65">
        <f>'5th Cycle Summary-Final'!N217-'5th Cycle Summary-Final2'!N217</f>
        <v>0</v>
      </c>
      <c r="O217" s="65">
        <f>'5th Cycle Summary-Final'!O217-'5th Cycle Summary-Final2'!O217</f>
        <v>0</v>
      </c>
      <c r="P217" s="65">
        <f>'5th Cycle Summary-Final'!P217-'5th Cycle Summary-Final2'!P217</f>
        <v>0</v>
      </c>
      <c r="Q217" s="65">
        <f>'5th Cycle Summary-Final'!Q217-'5th Cycle Summary-Final2'!Q217</f>
        <v>0</v>
      </c>
      <c r="R217" s="65">
        <f>'5th Cycle Summary-Final'!R217-'5th Cycle Summary-Final2'!R217</f>
        <v>0</v>
      </c>
      <c r="S217" s="65">
        <f>'5th Cycle Summary-Final'!S217-'5th Cycle Summary-Final2'!S217</f>
        <v>0</v>
      </c>
      <c r="T217" s="65">
        <f>'5th Cycle Summary-Final'!T217-'5th Cycle Summary-Final2'!T217</f>
        <v>0</v>
      </c>
      <c r="U217" s="65">
        <f>'5th Cycle Summary-Final'!U217-'5th Cycle Summary-Final2'!U217</f>
        <v>0</v>
      </c>
      <c r="V217" s="65">
        <f>'5th Cycle Summary-Final'!V217-'5th Cycle Summary-Final2'!V217</f>
        <v>0</v>
      </c>
      <c r="W217" s="65">
        <f>'5th Cycle Summary-Final'!W217-'5th Cycle Summary-Final2'!W217</f>
        <v>0</v>
      </c>
      <c r="X217" s="65">
        <f>'5th Cycle Summary-Final'!X217-'5th Cycle Summary-Final2'!X217</f>
        <v>0</v>
      </c>
      <c r="Y217" s="65">
        <f>'5th Cycle Summary-Final'!Y217-'5th Cycle Summary-Final2'!Y217</f>
        <v>0</v>
      </c>
      <c r="Z217" s="65">
        <f>'5th Cycle Summary-Final'!Z217-'5th Cycle Summary-Final2'!Z217</f>
        <v>0</v>
      </c>
    </row>
    <row r="218" spans="1:26" x14ac:dyDescent="0.2">
      <c r="A218" s="2" t="s">
        <v>31</v>
      </c>
      <c r="B218" s="2" t="s">
        <v>32</v>
      </c>
      <c r="C218" s="10" t="s">
        <v>85</v>
      </c>
      <c r="D218" s="65">
        <f>'5th Cycle Summary-Final'!D218-'5th Cycle Summary-Final2'!D218</f>
        <v>0</v>
      </c>
      <c r="E218" s="65">
        <f>'5th Cycle Summary-Final'!E218-'5th Cycle Summary-Final2'!E218</f>
        <v>0</v>
      </c>
      <c r="F218" s="65">
        <f>'5th Cycle Summary-Final'!F218-'5th Cycle Summary-Final2'!F218</f>
        <v>0</v>
      </c>
      <c r="G218" s="65">
        <f>'5th Cycle Summary-Final'!G218-'5th Cycle Summary-Final2'!G218</f>
        <v>0</v>
      </c>
      <c r="H218" s="65">
        <f>'5th Cycle Summary-Final'!H218-'5th Cycle Summary-Final2'!H218</f>
        <v>0</v>
      </c>
      <c r="I218" s="65">
        <f>'5th Cycle Summary-Final'!I218-'5th Cycle Summary-Final2'!I218</f>
        <v>0</v>
      </c>
      <c r="J218" s="65">
        <f>'5th Cycle Summary-Final'!J218-'5th Cycle Summary-Final2'!J218</f>
        <v>0</v>
      </c>
      <c r="K218" s="65">
        <f>'5th Cycle Summary-Final'!K218-'5th Cycle Summary-Final2'!K218</f>
        <v>0</v>
      </c>
      <c r="L218" s="65">
        <f>'5th Cycle Summary-Final'!L218-'5th Cycle Summary-Final2'!L218</f>
        <v>0</v>
      </c>
      <c r="M218" s="65">
        <f>'5th Cycle Summary-Final'!M218-'5th Cycle Summary-Final2'!M218</f>
        <v>0</v>
      </c>
      <c r="N218" s="65">
        <f>'5th Cycle Summary-Final'!N218-'5th Cycle Summary-Final2'!N218</f>
        <v>0</v>
      </c>
      <c r="O218" s="65">
        <f>'5th Cycle Summary-Final'!O218-'5th Cycle Summary-Final2'!O218</f>
        <v>0</v>
      </c>
      <c r="P218" s="65">
        <f>'5th Cycle Summary-Final'!P218-'5th Cycle Summary-Final2'!P218</f>
        <v>0</v>
      </c>
      <c r="Q218" s="65">
        <f>'5th Cycle Summary-Final'!Q218-'5th Cycle Summary-Final2'!Q218</f>
        <v>0</v>
      </c>
      <c r="R218" s="65">
        <f>'5th Cycle Summary-Final'!R218-'5th Cycle Summary-Final2'!R218</f>
        <v>0</v>
      </c>
      <c r="S218" s="65">
        <f>'5th Cycle Summary-Final'!S218-'5th Cycle Summary-Final2'!S218</f>
        <v>0</v>
      </c>
      <c r="T218" s="65">
        <f>'5th Cycle Summary-Final'!T218-'5th Cycle Summary-Final2'!T218</f>
        <v>0</v>
      </c>
      <c r="U218" s="65">
        <f>'5th Cycle Summary-Final'!U218-'5th Cycle Summary-Final2'!U218</f>
        <v>0</v>
      </c>
      <c r="V218" s="65">
        <f>'5th Cycle Summary-Final'!V218-'5th Cycle Summary-Final2'!V218</f>
        <v>0</v>
      </c>
      <c r="W218" s="65">
        <f>'5th Cycle Summary-Final'!W218-'5th Cycle Summary-Final2'!W218</f>
        <v>0</v>
      </c>
      <c r="X218" s="65">
        <f>'5th Cycle Summary-Final'!X218-'5th Cycle Summary-Final2'!X218</f>
        <v>0</v>
      </c>
      <c r="Y218" s="65">
        <f>'5th Cycle Summary-Final'!Y218-'5th Cycle Summary-Final2'!Y218</f>
        <v>0</v>
      </c>
      <c r="Z218" s="65">
        <f>'5th Cycle Summary-Final'!Z218-'5th Cycle Summary-Final2'!Z218</f>
        <v>0</v>
      </c>
    </row>
    <row r="219" spans="1:26" x14ac:dyDescent="0.2">
      <c r="A219" s="2" t="s">
        <v>31</v>
      </c>
      <c r="B219" s="2" t="s">
        <v>32</v>
      </c>
      <c r="C219" s="10" t="s">
        <v>947</v>
      </c>
      <c r="D219" s="65">
        <f>'5th Cycle Summary-Final'!D219-'5th Cycle Summary-Final2'!D219</f>
        <v>0</v>
      </c>
      <c r="E219" s="65">
        <f>'5th Cycle Summary-Final'!E219-'5th Cycle Summary-Final2'!E219</f>
        <v>0</v>
      </c>
      <c r="F219" s="65">
        <f>'5th Cycle Summary-Final'!F219-'5th Cycle Summary-Final2'!F219</f>
        <v>0</v>
      </c>
      <c r="G219" s="65">
        <f>'5th Cycle Summary-Final'!G219-'5th Cycle Summary-Final2'!G219</f>
        <v>0</v>
      </c>
      <c r="H219" s="65">
        <f>'5th Cycle Summary-Final'!H219-'5th Cycle Summary-Final2'!H219</f>
        <v>0</v>
      </c>
      <c r="I219" s="65">
        <f>'5th Cycle Summary-Final'!I219-'5th Cycle Summary-Final2'!I219</f>
        <v>0</v>
      </c>
      <c r="J219" s="65">
        <f>'5th Cycle Summary-Final'!J219-'5th Cycle Summary-Final2'!J219</f>
        <v>0</v>
      </c>
      <c r="K219" s="65">
        <f>'5th Cycle Summary-Final'!K219-'5th Cycle Summary-Final2'!K219</f>
        <v>0</v>
      </c>
      <c r="L219" s="65">
        <f>'5th Cycle Summary-Final'!L219-'5th Cycle Summary-Final2'!L219</f>
        <v>0</v>
      </c>
      <c r="M219" s="65">
        <f>'5th Cycle Summary-Final'!M219-'5th Cycle Summary-Final2'!M219</f>
        <v>0</v>
      </c>
      <c r="N219" s="65">
        <f>'5th Cycle Summary-Final'!N219-'5th Cycle Summary-Final2'!N219</f>
        <v>0</v>
      </c>
      <c r="O219" s="65">
        <f>'5th Cycle Summary-Final'!O219-'5th Cycle Summary-Final2'!O219</f>
        <v>0</v>
      </c>
      <c r="P219" s="65">
        <f>'5th Cycle Summary-Final'!P219-'5th Cycle Summary-Final2'!P219</f>
        <v>0</v>
      </c>
      <c r="Q219" s="65">
        <f>'5th Cycle Summary-Final'!Q219-'5th Cycle Summary-Final2'!Q219</f>
        <v>0</v>
      </c>
      <c r="R219" s="65">
        <f>'5th Cycle Summary-Final'!R219-'5th Cycle Summary-Final2'!R219</f>
        <v>0</v>
      </c>
      <c r="S219" s="65">
        <f>'5th Cycle Summary-Final'!S219-'5th Cycle Summary-Final2'!S219</f>
        <v>0</v>
      </c>
      <c r="T219" s="65">
        <f>'5th Cycle Summary-Final'!T219-'5th Cycle Summary-Final2'!T219</f>
        <v>0</v>
      </c>
      <c r="U219" s="65">
        <f>'5th Cycle Summary-Final'!U219-'5th Cycle Summary-Final2'!U219</f>
        <v>0</v>
      </c>
      <c r="V219" s="65">
        <f>'5th Cycle Summary-Final'!V219-'5th Cycle Summary-Final2'!V219</f>
        <v>0</v>
      </c>
      <c r="W219" s="65">
        <f>'5th Cycle Summary-Final'!W219-'5th Cycle Summary-Final2'!W219</f>
        <v>0</v>
      </c>
      <c r="X219" s="65">
        <f>'5th Cycle Summary-Final'!X219-'5th Cycle Summary-Final2'!X219</f>
        <v>0</v>
      </c>
      <c r="Y219" s="65">
        <f>'5th Cycle Summary-Final'!Y219-'5th Cycle Summary-Final2'!Y219</f>
        <v>0</v>
      </c>
      <c r="Z219" s="65">
        <f>'5th Cycle Summary-Final'!Z219-'5th Cycle Summary-Final2'!Z219</f>
        <v>0</v>
      </c>
    </row>
    <row r="220" spans="1:26" x14ac:dyDescent="0.2">
      <c r="A220" s="2" t="s">
        <v>31</v>
      </c>
      <c r="B220" s="2" t="s">
        <v>32</v>
      </c>
      <c r="C220" s="10" t="s">
        <v>1061</v>
      </c>
      <c r="D220" s="65">
        <f>'5th Cycle Summary-Final'!D220-'5th Cycle Summary-Final2'!D220</f>
        <v>0</v>
      </c>
      <c r="E220" s="65">
        <f>'5th Cycle Summary-Final'!E220-'5th Cycle Summary-Final2'!E220</f>
        <v>0</v>
      </c>
      <c r="F220" s="65">
        <f>'5th Cycle Summary-Final'!F220-'5th Cycle Summary-Final2'!F220</f>
        <v>0</v>
      </c>
      <c r="G220" s="65">
        <f>'5th Cycle Summary-Final'!G220-'5th Cycle Summary-Final2'!G220</f>
        <v>0</v>
      </c>
      <c r="H220" s="65">
        <f>'5th Cycle Summary-Final'!H220-'5th Cycle Summary-Final2'!H220</f>
        <v>0</v>
      </c>
      <c r="I220" s="65">
        <f>'5th Cycle Summary-Final'!I220-'5th Cycle Summary-Final2'!I220</f>
        <v>0</v>
      </c>
      <c r="J220" s="65">
        <f>'5th Cycle Summary-Final'!J220-'5th Cycle Summary-Final2'!J220</f>
        <v>0</v>
      </c>
      <c r="K220" s="65">
        <f>'5th Cycle Summary-Final'!K220-'5th Cycle Summary-Final2'!K220</f>
        <v>0</v>
      </c>
      <c r="L220" s="65">
        <f>'5th Cycle Summary-Final'!L220-'5th Cycle Summary-Final2'!L220</f>
        <v>0</v>
      </c>
      <c r="M220" s="65">
        <f>'5th Cycle Summary-Final'!M220-'5th Cycle Summary-Final2'!M220</f>
        <v>0</v>
      </c>
      <c r="N220" s="65">
        <f>'5th Cycle Summary-Final'!N220-'5th Cycle Summary-Final2'!N220</f>
        <v>0</v>
      </c>
      <c r="O220" s="65">
        <f>'5th Cycle Summary-Final'!O220-'5th Cycle Summary-Final2'!O220</f>
        <v>0</v>
      </c>
      <c r="P220" s="65">
        <f>'5th Cycle Summary-Final'!P220-'5th Cycle Summary-Final2'!P220</f>
        <v>0</v>
      </c>
      <c r="Q220" s="65">
        <f>'5th Cycle Summary-Final'!Q220-'5th Cycle Summary-Final2'!Q220</f>
        <v>0</v>
      </c>
      <c r="R220" s="65">
        <f>'5th Cycle Summary-Final'!R220-'5th Cycle Summary-Final2'!R220</f>
        <v>0</v>
      </c>
      <c r="S220" s="65">
        <f>'5th Cycle Summary-Final'!S220-'5th Cycle Summary-Final2'!S220</f>
        <v>0</v>
      </c>
      <c r="T220" s="65">
        <f>'5th Cycle Summary-Final'!T220-'5th Cycle Summary-Final2'!T220</f>
        <v>0</v>
      </c>
      <c r="U220" s="65">
        <f>'5th Cycle Summary-Final'!U220-'5th Cycle Summary-Final2'!U220</f>
        <v>0</v>
      </c>
      <c r="V220" s="65">
        <f>'5th Cycle Summary-Final'!V220-'5th Cycle Summary-Final2'!V220</f>
        <v>0</v>
      </c>
      <c r="W220" s="65">
        <f>'5th Cycle Summary-Final'!W220-'5th Cycle Summary-Final2'!W220</f>
        <v>0</v>
      </c>
      <c r="X220" s="65">
        <f>'5th Cycle Summary-Final'!X220-'5th Cycle Summary-Final2'!X220</f>
        <v>0</v>
      </c>
      <c r="Y220" s="65">
        <f>'5th Cycle Summary-Final'!Y220-'5th Cycle Summary-Final2'!Y220</f>
        <v>0</v>
      </c>
      <c r="Z220" s="65">
        <f>'5th Cycle Summary-Final'!Z220-'5th Cycle Summary-Final2'!Z220</f>
        <v>0</v>
      </c>
    </row>
    <row r="221" spans="1:26" x14ac:dyDescent="0.2">
      <c r="A221" s="2" t="s">
        <v>31</v>
      </c>
      <c r="B221" s="2" t="s">
        <v>32</v>
      </c>
      <c r="C221" s="10" t="s">
        <v>238</v>
      </c>
      <c r="D221" s="65">
        <f>'5th Cycle Summary-Final'!D221-'5th Cycle Summary-Final2'!D221</f>
        <v>0</v>
      </c>
      <c r="E221" s="65">
        <f>'5th Cycle Summary-Final'!E221-'5th Cycle Summary-Final2'!E221</f>
        <v>0</v>
      </c>
      <c r="F221" s="65">
        <f>'5th Cycle Summary-Final'!F221-'5th Cycle Summary-Final2'!F221</f>
        <v>0</v>
      </c>
      <c r="G221" s="65">
        <f>'5th Cycle Summary-Final'!G221-'5th Cycle Summary-Final2'!G221</f>
        <v>0</v>
      </c>
      <c r="H221" s="65">
        <f>'5th Cycle Summary-Final'!H221-'5th Cycle Summary-Final2'!H221</f>
        <v>0</v>
      </c>
      <c r="I221" s="65">
        <f>'5th Cycle Summary-Final'!I221-'5th Cycle Summary-Final2'!I221</f>
        <v>0</v>
      </c>
      <c r="J221" s="65">
        <f>'5th Cycle Summary-Final'!J221-'5th Cycle Summary-Final2'!J221</f>
        <v>0</v>
      </c>
      <c r="K221" s="65">
        <f>'5th Cycle Summary-Final'!K221-'5th Cycle Summary-Final2'!K221</f>
        <v>0</v>
      </c>
      <c r="L221" s="65">
        <f>'5th Cycle Summary-Final'!L221-'5th Cycle Summary-Final2'!L221</f>
        <v>0</v>
      </c>
      <c r="M221" s="65">
        <f>'5th Cycle Summary-Final'!M221-'5th Cycle Summary-Final2'!M221</f>
        <v>0</v>
      </c>
      <c r="N221" s="65">
        <f>'5th Cycle Summary-Final'!N221-'5th Cycle Summary-Final2'!N221</f>
        <v>0</v>
      </c>
      <c r="O221" s="65">
        <f>'5th Cycle Summary-Final'!O221-'5th Cycle Summary-Final2'!O221</f>
        <v>0</v>
      </c>
      <c r="P221" s="65">
        <f>'5th Cycle Summary-Final'!P221-'5th Cycle Summary-Final2'!P221</f>
        <v>0</v>
      </c>
      <c r="Q221" s="65">
        <f>'5th Cycle Summary-Final'!Q221-'5th Cycle Summary-Final2'!Q221</f>
        <v>0</v>
      </c>
      <c r="R221" s="65">
        <f>'5th Cycle Summary-Final'!R221-'5th Cycle Summary-Final2'!R221</f>
        <v>0</v>
      </c>
      <c r="S221" s="65">
        <f>'5th Cycle Summary-Final'!S221-'5th Cycle Summary-Final2'!S221</f>
        <v>0</v>
      </c>
      <c r="T221" s="65">
        <f>'5th Cycle Summary-Final'!T221-'5th Cycle Summary-Final2'!T221</f>
        <v>0</v>
      </c>
      <c r="U221" s="65">
        <f>'5th Cycle Summary-Final'!U221-'5th Cycle Summary-Final2'!U221</f>
        <v>0</v>
      </c>
      <c r="V221" s="65">
        <f>'5th Cycle Summary-Final'!V221-'5th Cycle Summary-Final2'!V221</f>
        <v>0</v>
      </c>
      <c r="W221" s="65">
        <f>'5th Cycle Summary-Final'!W221-'5th Cycle Summary-Final2'!W221</f>
        <v>0</v>
      </c>
      <c r="X221" s="65">
        <f>'5th Cycle Summary-Final'!X221-'5th Cycle Summary-Final2'!X221</f>
        <v>0</v>
      </c>
      <c r="Y221" s="65">
        <f>'5th Cycle Summary-Final'!Y221-'5th Cycle Summary-Final2'!Y221</f>
        <v>0</v>
      </c>
      <c r="Z221" s="65">
        <f>'5th Cycle Summary-Final'!Z221-'5th Cycle Summary-Final2'!Z221</f>
        <v>0</v>
      </c>
    </row>
    <row r="222" spans="1:26" x14ac:dyDescent="0.2">
      <c r="A222" s="2" t="s">
        <v>31</v>
      </c>
      <c r="B222" s="2" t="s">
        <v>32</v>
      </c>
      <c r="C222" s="10" t="s">
        <v>254</v>
      </c>
      <c r="D222" s="65">
        <f>'5th Cycle Summary-Final'!D222-'5th Cycle Summary-Final2'!D222</f>
        <v>0</v>
      </c>
      <c r="E222" s="65">
        <f>'5th Cycle Summary-Final'!E222-'5th Cycle Summary-Final2'!E222</f>
        <v>0</v>
      </c>
      <c r="F222" s="65">
        <f>'5th Cycle Summary-Final'!F222-'5th Cycle Summary-Final2'!F222</f>
        <v>0</v>
      </c>
      <c r="G222" s="65">
        <f>'5th Cycle Summary-Final'!G222-'5th Cycle Summary-Final2'!G222</f>
        <v>0</v>
      </c>
      <c r="H222" s="65">
        <f>'5th Cycle Summary-Final'!H222-'5th Cycle Summary-Final2'!H222</f>
        <v>0</v>
      </c>
      <c r="I222" s="65">
        <f>'5th Cycle Summary-Final'!I222-'5th Cycle Summary-Final2'!I222</f>
        <v>0</v>
      </c>
      <c r="J222" s="65">
        <f>'5th Cycle Summary-Final'!J222-'5th Cycle Summary-Final2'!J222</f>
        <v>0</v>
      </c>
      <c r="K222" s="65">
        <f>'5th Cycle Summary-Final'!K222-'5th Cycle Summary-Final2'!K222</f>
        <v>0</v>
      </c>
      <c r="L222" s="65">
        <f>'5th Cycle Summary-Final'!L222-'5th Cycle Summary-Final2'!L222</f>
        <v>0</v>
      </c>
      <c r="M222" s="65">
        <f>'5th Cycle Summary-Final'!M222-'5th Cycle Summary-Final2'!M222</f>
        <v>0</v>
      </c>
      <c r="N222" s="65">
        <f>'5th Cycle Summary-Final'!N222-'5th Cycle Summary-Final2'!N222</f>
        <v>0</v>
      </c>
      <c r="O222" s="65">
        <f>'5th Cycle Summary-Final'!O222-'5th Cycle Summary-Final2'!O222</f>
        <v>0</v>
      </c>
      <c r="P222" s="65">
        <f>'5th Cycle Summary-Final'!P222-'5th Cycle Summary-Final2'!P222</f>
        <v>0</v>
      </c>
      <c r="Q222" s="65">
        <f>'5th Cycle Summary-Final'!Q222-'5th Cycle Summary-Final2'!Q222</f>
        <v>0</v>
      </c>
      <c r="R222" s="65">
        <f>'5th Cycle Summary-Final'!R222-'5th Cycle Summary-Final2'!R222</f>
        <v>0</v>
      </c>
      <c r="S222" s="65">
        <f>'5th Cycle Summary-Final'!S222-'5th Cycle Summary-Final2'!S222</f>
        <v>0</v>
      </c>
      <c r="T222" s="65">
        <f>'5th Cycle Summary-Final'!T222-'5th Cycle Summary-Final2'!T222</f>
        <v>0</v>
      </c>
      <c r="U222" s="65">
        <f>'5th Cycle Summary-Final'!U222-'5th Cycle Summary-Final2'!U222</f>
        <v>0</v>
      </c>
      <c r="V222" s="65">
        <f>'5th Cycle Summary-Final'!V222-'5th Cycle Summary-Final2'!V222</f>
        <v>0</v>
      </c>
      <c r="W222" s="65">
        <f>'5th Cycle Summary-Final'!W222-'5th Cycle Summary-Final2'!W222</f>
        <v>0</v>
      </c>
      <c r="X222" s="65">
        <f>'5th Cycle Summary-Final'!X222-'5th Cycle Summary-Final2'!X222</f>
        <v>0</v>
      </c>
      <c r="Y222" s="65">
        <f>'5th Cycle Summary-Final'!Y222-'5th Cycle Summary-Final2'!Y222</f>
        <v>0</v>
      </c>
      <c r="Z222" s="65">
        <f>'5th Cycle Summary-Final'!Z222-'5th Cycle Summary-Final2'!Z222</f>
        <v>0</v>
      </c>
    </row>
    <row r="223" spans="1:26" x14ac:dyDescent="0.2">
      <c r="A223" s="2" t="s">
        <v>31</v>
      </c>
      <c r="B223" s="2" t="s">
        <v>32</v>
      </c>
      <c r="C223" s="10" t="s">
        <v>257</v>
      </c>
      <c r="D223" s="65">
        <f>'5th Cycle Summary-Final'!D223-'5th Cycle Summary-Final2'!D223</f>
        <v>0</v>
      </c>
      <c r="E223" s="65">
        <f>'5th Cycle Summary-Final'!E223-'5th Cycle Summary-Final2'!E223</f>
        <v>0</v>
      </c>
      <c r="F223" s="65">
        <f>'5th Cycle Summary-Final'!F223-'5th Cycle Summary-Final2'!F223</f>
        <v>0</v>
      </c>
      <c r="G223" s="65">
        <f>'5th Cycle Summary-Final'!G223-'5th Cycle Summary-Final2'!G223</f>
        <v>0</v>
      </c>
      <c r="H223" s="65">
        <f>'5th Cycle Summary-Final'!H223-'5th Cycle Summary-Final2'!H223</f>
        <v>0</v>
      </c>
      <c r="I223" s="65">
        <f>'5th Cycle Summary-Final'!I223-'5th Cycle Summary-Final2'!I223</f>
        <v>0</v>
      </c>
      <c r="J223" s="65">
        <f>'5th Cycle Summary-Final'!J223-'5th Cycle Summary-Final2'!J223</f>
        <v>0</v>
      </c>
      <c r="K223" s="65">
        <f>'5th Cycle Summary-Final'!K223-'5th Cycle Summary-Final2'!K223</f>
        <v>0</v>
      </c>
      <c r="L223" s="65">
        <f>'5th Cycle Summary-Final'!L223-'5th Cycle Summary-Final2'!L223</f>
        <v>0</v>
      </c>
      <c r="M223" s="65">
        <f>'5th Cycle Summary-Final'!M223-'5th Cycle Summary-Final2'!M223</f>
        <v>0</v>
      </c>
      <c r="N223" s="65">
        <f>'5th Cycle Summary-Final'!N223-'5th Cycle Summary-Final2'!N223</f>
        <v>0</v>
      </c>
      <c r="O223" s="65">
        <f>'5th Cycle Summary-Final'!O223-'5th Cycle Summary-Final2'!O223</f>
        <v>0</v>
      </c>
      <c r="P223" s="65">
        <f>'5th Cycle Summary-Final'!P223-'5th Cycle Summary-Final2'!P223</f>
        <v>0</v>
      </c>
      <c r="Q223" s="65">
        <f>'5th Cycle Summary-Final'!Q223-'5th Cycle Summary-Final2'!Q223</f>
        <v>0</v>
      </c>
      <c r="R223" s="65">
        <f>'5th Cycle Summary-Final'!R223-'5th Cycle Summary-Final2'!R223</f>
        <v>0</v>
      </c>
      <c r="S223" s="65">
        <f>'5th Cycle Summary-Final'!S223-'5th Cycle Summary-Final2'!S223</f>
        <v>0</v>
      </c>
      <c r="T223" s="65">
        <f>'5th Cycle Summary-Final'!T223-'5th Cycle Summary-Final2'!T223</f>
        <v>0</v>
      </c>
      <c r="U223" s="65">
        <f>'5th Cycle Summary-Final'!U223-'5th Cycle Summary-Final2'!U223</f>
        <v>0</v>
      </c>
      <c r="V223" s="65">
        <f>'5th Cycle Summary-Final'!V223-'5th Cycle Summary-Final2'!V223</f>
        <v>0</v>
      </c>
      <c r="W223" s="65">
        <f>'5th Cycle Summary-Final'!W223-'5th Cycle Summary-Final2'!W223</f>
        <v>0</v>
      </c>
      <c r="X223" s="65">
        <f>'5th Cycle Summary-Final'!X223-'5th Cycle Summary-Final2'!X223</f>
        <v>0</v>
      </c>
      <c r="Y223" s="65">
        <f>'5th Cycle Summary-Final'!Y223-'5th Cycle Summary-Final2'!Y223</f>
        <v>0</v>
      </c>
      <c r="Z223" s="65">
        <f>'5th Cycle Summary-Final'!Z223-'5th Cycle Summary-Final2'!Z223</f>
        <v>0</v>
      </c>
    </row>
    <row r="224" spans="1:26" x14ac:dyDescent="0.2">
      <c r="A224" s="2" t="s">
        <v>961</v>
      </c>
      <c r="B224" s="2" t="s">
        <v>13</v>
      </c>
      <c r="C224" s="10" t="s">
        <v>960</v>
      </c>
      <c r="D224" s="65">
        <f>'5th Cycle Summary-Final'!D224-'5th Cycle Summary-Final2'!D224</f>
        <v>0</v>
      </c>
      <c r="E224" s="65">
        <f>'5th Cycle Summary-Final'!E224-'5th Cycle Summary-Final2'!E224</f>
        <v>0</v>
      </c>
      <c r="F224" s="65">
        <f>'5th Cycle Summary-Final'!F224-'5th Cycle Summary-Final2'!F224</f>
        <v>0</v>
      </c>
      <c r="G224" s="65">
        <f>'5th Cycle Summary-Final'!G224-'5th Cycle Summary-Final2'!G224</f>
        <v>0</v>
      </c>
      <c r="H224" s="65">
        <f>'5th Cycle Summary-Final'!H224-'5th Cycle Summary-Final2'!H224</f>
        <v>0</v>
      </c>
      <c r="I224" s="65">
        <f>'5th Cycle Summary-Final'!I224-'5th Cycle Summary-Final2'!I224</f>
        <v>0</v>
      </c>
      <c r="J224" s="65">
        <f>'5th Cycle Summary-Final'!J224-'5th Cycle Summary-Final2'!J224</f>
        <v>0</v>
      </c>
      <c r="K224" s="65">
        <f>'5th Cycle Summary-Final'!K224-'5th Cycle Summary-Final2'!K224</f>
        <v>0</v>
      </c>
      <c r="L224" s="65">
        <f>'5th Cycle Summary-Final'!L224-'5th Cycle Summary-Final2'!L224</f>
        <v>0</v>
      </c>
      <c r="M224" s="65">
        <f>'5th Cycle Summary-Final'!M224-'5th Cycle Summary-Final2'!M224</f>
        <v>0</v>
      </c>
      <c r="N224" s="65">
        <f>'5th Cycle Summary-Final'!N224-'5th Cycle Summary-Final2'!N224</f>
        <v>0</v>
      </c>
      <c r="O224" s="65">
        <f>'5th Cycle Summary-Final'!O224-'5th Cycle Summary-Final2'!O224</f>
        <v>0</v>
      </c>
      <c r="P224" s="65">
        <f>'5th Cycle Summary-Final'!P224-'5th Cycle Summary-Final2'!P224</f>
        <v>0</v>
      </c>
      <c r="Q224" s="65">
        <f>'5th Cycle Summary-Final'!Q224-'5th Cycle Summary-Final2'!Q224</f>
        <v>0</v>
      </c>
      <c r="R224" s="65">
        <f>'5th Cycle Summary-Final'!R224-'5th Cycle Summary-Final2'!R224</f>
        <v>0</v>
      </c>
      <c r="S224" s="65">
        <f>'5th Cycle Summary-Final'!S224-'5th Cycle Summary-Final2'!S224</f>
        <v>0</v>
      </c>
      <c r="T224" s="65">
        <f>'5th Cycle Summary-Final'!T224-'5th Cycle Summary-Final2'!T224</f>
        <v>0</v>
      </c>
      <c r="U224" s="65">
        <f>'5th Cycle Summary-Final'!U224-'5th Cycle Summary-Final2'!U224</f>
        <v>0</v>
      </c>
      <c r="V224" s="65">
        <f>'5th Cycle Summary-Final'!V224-'5th Cycle Summary-Final2'!V224</f>
        <v>0</v>
      </c>
      <c r="W224" s="65">
        <f>'5th Cycle Summary-Final'!W224-'5th Cycle Summary-Final2'!W224</f>
        <v>0</v>
      </c>
      <c r="X224" s="65">
        <f>'5th Cycle Summary-Final'!X224-'5th Cycle Summary-Final2'!X224</f>
        <v>0</v>
      </c>
      <c r="Y224" s="65">
        <f>'5th Cycle Summary-Final'!Y224-'5th Cycle Summary-Final2'!Y224</f>
        <v>0</v>
      </c>
      <c r="Z224" s="65">
        <f>'5th Cycle Summary-Final'!Z224-'5th Cycle Summary-Final2'!Z224</f>
        <v>0</v>
      </c>
    </row>
    <row r="225" spans="1:26" x14ac:dyDescent="0.2">
      <c r="A225" s="2" t="s">
        <v>35</v>
      </c>
      <c r="B225" s="2" t="s">
        <v>3</v>
      </c>
      <c r="C225" s="10" t="s">
        <v>34</v>
      </c>
      <c r="D225" s="65">
        <f>'5th Cycle Summary-Final'!D225-'5th Cycle Summary-Final2'!D225</f>
        <v>0</v>
      </c>
      <c r="E225" s="65">
        <f>'5th Cycle Summary-Final'!E225-'5th Cycle Summary-Final2'!E225</f>
        <v>0</v>
      </c>
      <c r="F225" s="65">
        <f>'5th Cycle Summary-Final'!F225-'5th Cycle Summary-Final2'!F225</f>
        <v>0</v>
      </c>
      <c r="G225" s="65">
        <f>'5th Cycle Summary-Final'!G225-'5th Cycle Summary-Final2'!G225</f>
        <v>0</v>
      </c>
      <c r="H225" s="65">
        <f>'5th Cycle Summary-Final'!H225-'5th Cycle Summary-Final2'!H225</f>
        <v>0</v>
      </c>
      <c r="I225" s="65">
        <f>'5th Cycle Summary-Final'!I225-'5th Cycle Summary-Final2'!I225</f>
        <v>0</v>
      </c>
      <c r="J225" s="65">
        <f>'5th Cycle Summary-Final'!J225-'5th Cycle Summary-Final2'!J225</f>
        <v>0</v>
      </c>
      <c r="K225" s="65">
        <f>'5th Cycle Summary-Final'!K225-'5th Cycle Summary-Final2'!K225</f>
        <v>0</v>
      </c>
      <c r="L225" s="65">
        <f>'5th Cycle Summary-Final'!L225-'5th Cycle Summary-Final2'!L225</f>
        <v>0</v>
      </c>
      <c r="M225" s="65">
        <f>'5th Cycle Summary-Final'!M225-'5th Cycle Summary-Final2'!M225</f>
        <v>0</v>
      </c>
      <c r="N225" s="65">
        <f>'5th Cycle Summary-Final'!N225-'5th Cycle Summary-Final2'!N225</f>
        <v>0</v>
      </c>
      <c r="O225" s="65">
        <f>'5th Cycle Summary-Final'!O225-'5th Cycle Summary-Final2'!O225</f>
        <v>0</v>
      </c>
      <c r="P225" s="65">
        <f>'5th Cycle Summary-Final'!P225-'5th Cycle Summary-Final2'!P225</f>
        <v>0</v>
      </c>
      <c r="Q225" s="65">
        <f>'5th Cycle Summary-Final'!Q225-'5th Cycle Summary-Final2'!Q225</f>
        <v>0</v>
      </c>
      <c r="R225" s="65">
        <f>'5th Cycle Summary-Final'!R225-'5th Cycle Summary-Final2'!R225</f>
        <v>0</v>
      </c>
      <c r="S225" s="65">
        <f>'5th Cycle Summary-Final'!S225-'5th Cycle Summary-Final2'!S225</f>
        <v>0</v>
      </c>
      <c r="T225" s="65">
        <f>'5th Cycle Summary-Final'!T225-'5th Cycle Summary-Final2'!T225</f>
        <v>0</v>
      </c>
      <c r="U225" s="65">
        <f>'5th Cycle Summary-Final'!U225-'5th Cycle Summary-Final2'!U225</f>
        <v>0</v>
      </c>
      <c r="V225" s="65">
        <f>'5th Cycle Summary-Final'!V225-'5th Cycle Summary-Final2'!V225</f>
        <v>0</v>
      </c>
      <c r="W225" s="65">
        <f>'5th Cycle Summary-Final'!W225-'5th Cycle Summary-Final2'!W225</f>
        <v>0</v>
      </c>
      <c r="X225" s="65">
        <f>'5th Cycle Summary-Final'!X225-'5th Cycle Summary-Final2'!X225</f>
        <v>0</v>
      </c>
      <c r="Y225" s="65">
        <f>'5th Cycle Summary-Final'!Y225-'5th Cycle Summary-Final2'!Y225</f>
        <v>0</v>
      </c>
      <c r="Z225" s="65">
        <f>'5th Cycle Summary-Final'!Z225-'5th Cycle Summary-Final2'!Z225</f>
        <v>0</v>
      </c>
    </row>
    <row r="226" spans="1:26" x14ac:dyDescent="0.2">
      <c r="A226" s="2" t="s">
        <v>35</v>
      </c>
      <c r="B226" s="2" t="s">
        <v>3</v>
      </c>
      <c r="C226" s="10" t="s">
        <v>1035</v>
      </c>
      <c r="D226" s="65">
        <f>'5th Cycle Summary-Final'!D226-'5th Cycle Summary-Final2'!D226</f>
        <v>0</v>
      </c>
      <c r="E226" s="65">
        <f>'5th Cycle Summary-Final'!E226-'5th Cycle Summary-Final2'!E226</f>
        <v>0</v>
      </c>
      <c r="F226" s="65">
        <f>'5th Cycle Summary-Final'!F226-'5th Cycle Summary-Final2'!F226</f>
        <v>0</v>
      </c>
      <c r="G226" s="65">
        <f>'5th Cycle Summary-Final'!G226-'5th Cycle Summary-Final2'!G226</f>
        <v>0</v>
      </c>
      <c r="H226" s="65">
        <f>'5th Cycle Summary-Final'!H226-'5th Cycle Summary-Final2'!H226</f>
        <v>0</v>
      </c>
      <c r="I226" s="65">
        <f>'5th Cycle Summary-Final'!I226-'5th Cycle Summary-Final2'!I226</f>
        <v>0</v>
      </c>
      <c r="J226" s="65">
        <f>'5th Cycle Summary-Final'!J226-'5th Cycle Summary-Final2'!J226</f>
        <v>0</v>
      </c>
      <c r="K226" s="65">
        <f>'5th Cycle Summary-Final'!K226-'5th Cycle Summary-Final2'!K226</f>
        <v>0</v>
      </c>
      <c r="L226" s="65">
        <f>'5th Cycle Summary-Final'!L226-'5th Cycle Summary-Final2'!L226</f>
        <v>0</v>
      </c>
      <c r="M226" s="65">
        <f>'5th Cycle Summary-Final'!M226-'5th Cycle Summary-Final2'!M226</f>
        <v>0</v>
      </c>
      <c r="N226" s="65">
        <f>'5th Cycle Summary-Final'!N226-'5th Cycle Summary-Final2'!N226</f>
        <v>0</v>
      </c>
      <c r="O226" s="65">
        <f>'5th Cycle Summary-Final'!O226-'5th Cycle Summary-Final2'!O226</f>
        <v>0</v>
      </c>
      <c r="P226" s="65">
        <f>'5th Cycle Summary-Final'!P226-'5th Cycle Summary-Final2'!P226</f>
        <v>0</v>
      </c>
      <c r="Q226" s="65">
        <f>'5th Cycle Summary-Final'!Q226-'5th Cycle Summary-Final2'!Q226</f>
        <v>0</v>
      </c>
      <c r="R226" s="65">
        <f>'5th Cycle Summary-Final'!R226-'5th Cycle Summary-Final2'!R226</f>
        <v>0</v>
      </c>
      <c r="S226" s="65">
        <f>'5th Cycle Summary-Final'!S226-'5th Cycle Summary-Final2'!S226</f>
        <v>0</v>
      </c>
      <c r="T226" s="65">
        <f>'5th Cycle Summary-Final'!T226-'5th Cycle Summary-Final2'!T226</f>
        <v>0</v>
      </c>
      <c r="U226" s="65">
        <f>'5th Cycle Summary-Final'!U226-'5th Cycle Summary-Final2'!U226</f>
        <v>0</v>
      </c>
      <c r="V226" s="65">
        <f>'5th Cycle Summary-Final'!V226-'5th Cycle Summary-Final2'!V226</f>
        <v>0</v>
      </c>
      <c r="W226" s="65">
        <f>'5th Cycle Summary-Final'!W226-'5th Cycle Summary-Final2'!W226</f>
        <v>0</v>
      </c>
      <c r="X226" s="65">
        <f>'5th Cycle Summary-Final'!X226-'5th Cycle Summary-Final2'!X226</f>
        <v>0</v>
      </c>
      <c r="Y226" s="65">
        <f>'5th Cycle Summary-Final'!Y226-'5th Cycle Summary-Final2'!Y226</f>
        <v>0</v>
      </c>
      <c r="Z226" s="65">
        <f>'5th Cycle Summary-Final'!Z226-'5th Cycle Summary-Final2'!Z226</f>
        <v>0</v>
      </c>
    </row>
    <row r="227" spans="1:26" x14ac:dyDescent="0.2">
      <c r="A227" s="2" t="s">
        <v>35</v>
      </c>
      <c r="B227" s="2" t="s">
        <v>3</v>
      </c>
      <c r="C227" s="10" t="s">
        <v>1040</v>
      </c>
      <c r="D227" s="65">
        <f>'5th Cycle Summary-Final'!D227-'5th Cycle Summary-Final2'!D227</f>
        <v>0</v>
      </c>
      <c r="E227" s="65">
        <f>'5th Cycle Summary-Final'!E227-'5th Cycle Summary-Final2'!E227</f>
        <v>0</v>
      </c>
      <c r="F227" s="65">
        <f>'5th Cycle Summary-Final'!F227-'5th Cycle Summary-Final2'!F227</f>
        <v>0</v>
      </c>
      <c r="G227" s="65">
        <f>'5th Cycle Summary-Final'!G227-'5th Cycle Summary-Final2'!G227</f>
        <v>0</v>
      </c>
      <c r="H227" s="65">
        <f>'5th Cycle Summary-Final'!H227-'5th Cycle Summary-Final2'!H227</f>
        <v>0</v>
      </c>
      <c r="I227" s="65">
        <f>'5th Cycle Summary-Final'!I227-'5th Cycle Summary-Final2'!I227</f>
        <v>0</v>
      </c>
      <c r="J227" s="65">
        <f>'5th Cycle Summary-Final'!J227-'5th Cycle Summary-Final2'!J227</f>
        <v>0</v>
      </c>
      <c r="K227" s="65">
        <f>'5th Cycle Summary-Final'!K227-'5th Cycle Summary-Final2'!K227</f>
        <v>0</v>
      </c>
      <c r="L227" s="65">
        <f>'5th Cycle Summary-Final'!L227-'5th Cycle Summary-Final2'!L227</f>
        <v>0</v>
      </c>
      <c r="M227" s="65">
        <f>'5th Cycle Summary-Final'!M227-'5th Cycle Summary-Final2'!M227</f>
        <v>0</v>
      </c>
      <c r="N227" s="65">
        <f>'5th Cycle Summary-Final'!N227-'5th Cycle Summary-Final2'!N227</f>
        <v>0</v>
      </c>
      <c r="O227" s="65">
        <f>'5th Cycle Summary-Final'!O227-'5th Cycle Summary-Final2'!O227</f>
        <v>0</v>
      </c>
      <c r="P227" s="65">
        <f>'5th Cycle Summary-Final'!P227-'5th Cycle Summary-Final2'!P227</f>
        <v>0</v>
      </c>
      <c r="Q227" s="65">
        <f>'5th Cycle Summary-Final'!Q227-'5th Cycle Summary-Final2'!Q227</f>
        <v>0</v>
      </c>
      <c r="R227" s="65">
        <f>'5th Cycle Summary-Final'!R227-'5th Cycle Summary-Final2'!R227</f>
        <v>0</v>
      </c>
      <c r="S227" s="65">
        <f>'5th Cycle Summary-Final'!S227-'5th Cycle Summary-Final2'!S227</f>
        <v>0</v>
      </c>
      <c r="T227" s="65">
        <f>'5th Cycle Summary-Final'!T227-'5th Cycle Summary-Final2'!T227</f>
        <v>0</v>
      </c>
      <c r="U227" s="65">
        <f>'5th Cycle Summary-Final'!U227-'5th Cycle Summary-Final2'!U227</f>
        <v>0</v>
      </c>
      <c r="V227" s="65">
        <f>'5th Cycle Summary-Final'!V227-'5th Cycle Summary-Final2'!V227</f>
        <v>0</v>
      </c>
      <c r="W227" s="65">
        <f>'5th Cycle Summary-Final'!W227-'5th Cycle Summary-Final2'!W227</f>
        <v>0</v>
      </c>
      <c r="X227" s="65">
        <f>'5th Cycle Summary-Final'!X227-'5th Cycle Summary-Final2'!X227</f>
        <v>0</v>
      </c>
      <c r="Y227" s="65">
        <f>'5th Cycle Summary-Final'!Y227-'5th Cycle Summary-Final2'!Y227</f>
        <v>0</v>
      </c>
      <c r="Z227" s="65">
        <f>'5th Cycle Summary-Final'!Z227-'5th Cycle Summary-Final2'!Z227</f>
        <v>0</v>
      </c>
    </row>
    <row r="228" spans="1:26" x14ac:dyDescent="0.2">
      <c r="A228" s="2" t="s">
        <v>35</v>
      </c>
      <c r="B228" s="2" t="s">
        <v>3</v>
      </c>
      <c r="C228" s="10" t="s">
        <v>71</v>
      </c>
      <c r="D228" s="65">
        <f>'5th Cycle Summary-Final'!D228-'5th Cycle Summary-Final2'!D228</f>
        <v>0</v>
      </c>
      <c r="E228" s="65">
        <f>'5th Cycle Summary-Final'!E228-'5th Cycle Summary-Final2'!E228</f>
        <v>0</v>
      </c>
      <c r="F228" s="65">
        <f>'5th Cycle Summary-Final'!F228-'5th Cycle Summary-Final2'!F228</f>
        <v>0</v>
      </c>
      <c r="G228" s="65">
        <f>'5th Cycle Summary-Final'!G228-'5th Cycle Summary-Final2'!G228</f>
        <v>0</v>
      </c>
      <c r="H228" s="65">
        <f>'5th Cycle Summary-Final'!H228-'5th Cycle Summary-Final2'!H228</f>
        <v>0</v>
      </c>
      <c r="I228" s="65">
        <f>'5th Cycle Summary-Final'!I228-'5th Cycle Summary-Final2'!I228</f>
        <v>0</v>
      </c>
      <c r="J228" s="65">
        <f>'5th Cycle Summary-Final'!J228-'5th Cycle Summary-Final2'!J228</f>
        <v>0</v>
      </c>
      <c r="K228" s="65">
        <f>'5th Cycle Summary-Final'!K228-'5th Cycle Summary-Final2'!K228</f>
        <v>0</v>
      </c>
      <c r="L228" s="65">
        <f>'5th Cycle Summary-Final'!L228-'5th Cycle Summary-Final2'!L228</f>
        <v>0</v>
      </c>
      <c r="M228" s="65">
        <f>'5th Cycle Summary-Final'!M228-'5th Cycle Summary-Final2'!M228</f>
        <v>0</v>
      </c>
      <c r="N228" s="65">
        <f>'5th Cycle Summary-Final'!N228-'5th Cycle Summary-Final2'!N228</f>
        <v>0</v>
      </c>
      <c r="O228" s="65">
        <f>'5th Cycle Summary-Final'!O228-'5th Cycle Summary-Final2'!O228</f>
        <v>0</v>
      </c>
      <c r="P228" s="65">
        <f>'5th Cycle Summary-Final'!P228-'5th Cycle Summary-Final2'!P228</f>
        <v>0</v>
      </c>
      <c r="Q228" s="65">
        <f>'5th Cycle Summary-Final'!Q228-'5th Cycle Summary-Final2'!Q228</f>
        <v>0</v>
      </c>
      <c r="R228" s="65">
        <f>'5th Cycle Summary-Final'!R228-'5th Cycle Summary-Final2'!R228</f>
        <v>0</v>
      </c>
      <c r="S228" s="65">
        <f>'5th Cycle Summary-Final'!S228-'5th Cycle Summary-Final2'!S228</f>
        <v>0</v>
      </c>
      <c r="T228" s="65">
        <f>'5th Cycle Summary-Final'!T228-'5th Cycle Summary-Final2'!T228</f>
        <v>0</v>
      </c>
      <c r="U228" s="65">
        <f>'5th Cycle Summary-Final'!U228-'5th Cycle Summary-Final2'!U228</f>
        <v>0</v>
      </c>
      <c r="V228" s="65">
        <f>'5th Cycle Summary-Final'!V228-'5th Cycle Summary-Final2'!V228</f>
        <v>0</v>
      </c>
      <c r="W228" s="65">
        <f>'5th Cycle Summary-Final'!W228-'5th Cycle Summary-Final2'!W228</f>
        <v>0</v>
      </c>
      <c r="X228" s="65">
        <f>'5th Cycle Summary-Final'!X228-'5th Cycle Summary-Final2'!X228</f>
        <v>0</v>
      </c>
      <c r="Y228" s="65">
        <f>'5th Cycle Summary-Final'!Y228-'5th Cycle Summary-Final2'!Y228</f>
        <v>0</v>
      </c>
      <c r="Z228" s="65">
        <f>'5th Cycle Summary-Final'!Z228-'5th Cycle Summary-Final2'!Z228</f>
        <v>0</v>
      </c>
    </row>
    <row r="229" spans="1:26" x14ac:dyDescent="0.2">
      <c r="A229" s="2" t="s">
        <v>35</v>
      </c>
      <c r="B229" s="2" t="s">
        <v>3</v>
      </c>
      <c r="C229" s="10" t="s">
        <v>83</v>
      </c>
      <c r="D229" s="65">
        <f>'5th Cycle Summary-Final'!D229-'5th Cycle Summary-Final2'!D229</f>
        <v>0</v>
      </c>
      <c r="E229" s="65">
        <f>'5th Cycle Summary-Final'!E229-'5th Cycle Summary-Final2'!E229</f>
        <v>0</v>
      </c>
      <c r="F229" s="65">
        <f>'5th Cycle Summary-Final'!F229-'5th Cycle Summary-Final2'!F229</f>
        <v>0</v>
      </c>
      <c r="G229" s="65">
        <f>'5th Cycle Summary-Final'!G229-'5th Cycle Summary-Final2'!G229</f>
        <v>0</v>
      </c>
      <c r="H229" s="65">
        <f>'5th Cycle Summary-Final'!H229-'5th Cycle Summary-Final2'!H229</f>
        <v>0</v>
      </c>
      <c r="I229" s="65">
        <f>'5th Cycle Summary-Final'!I229-'5th Cycle Summary-Final2'!I229</f>
        <v>0</v>
      </c>
      <c r="J229" s="65">
        <f>'5th Cycle Summary-Final'!J229-'5th Cycle Summary-Final2'!J229</f>
        <v>0</v>
      </c>
      <c r="K229" s="65">
        <f>'5th Cycle Summary-Final'!K229-'5th Cycle Summary-Final2'!K229</f>
        <v>0</v>
      </c>
      <c r="L229" s="65">
        <f>'5th Cycle Summary-Final'!L229-'5th Cycle Summary-Final2'!L229</f>
        <v>0</v>
      </c>
      <c r="M229" s="65">
        <f>'5th Cycle Summary-Final'!M229-'5th Cycle Summary-Final2'!M229</f>
        <v>0</v>
      </c>
      <c r="N229" s="65">
        <f>'5th Cycle Summary-Final'!N229-'5th Cycle Summary-Final2'!N229</f>
        <v>0</v>
      </c>
      <c r="O229" s="65">
        <f>'5th Cycle Summary-Final'!O229-'5th Cycle Summary-Final2'!O229</f>
        <v>0</v>
      </c>
      <c r="P229" s="65">
        <f>'5th Cycle Summary-Final'!P229-'5th Cycle Summary-Final2'!P229</f>
        <v>0</v>
      </c>
      <c r="Q229" s="65">
        <f>'5th Cycle Summary-Final'!Q229-'5th Cycle Summary-Final2'!Q229</f>
        <v>0</v>
      </c>
      <c r="R229" s="65">
        <f>'5th Cycle Summary-Final'!R229-'5th Cycle Summary-Final2'!R229</f>
        <v>0</v>
      </c>
      <c r="S229" s="65">
        <f>'5th Cycle Summary-Final'!S229-'5th Cycle Summary-Final2'!S229</f>
        <v>0</v>
      </c>
      <c r="T229" s="65">
        <f>'5th Cycle Summary-Final'!T229-'5th Cycle Summary-Final2'!T229</f>
        <v>0</v>
      </c>
      <c r="U229" s="65">
        <f>'5th Cycle Summary-Final'!U229-'5th Cycle Summary-Final2'!U229</f>
        <v>0</v>
      </c>
      <c r="V229" s="65">
        <f>'5th Cycle Summary-Final'!V229-'5th Cycle Summary-Final2'!V229</f>
        <v>0</v>
      </c>
      <c r="W229" s="65" t="e">
        <f>'5th Cycle Summary-Final'!W229-'5th Cycle Summary-Final2'!W229</f>
        <v>#DIV/0!</v>
      </c>
      <c r="X229" s="65">
        <f>'5th Cycle Summary-Final'!X229-'5th Cycle Summary-Final2'!X229</f>
        <v>0</v>
      </c>
      <c r="Y229" s="65">
        <f>'5th Cycle Summary-Final'!Y229-'5th Cycle Summary-Final2'!Y229</f>
        <v>0</v>
      </c>
      <c r="Z229" s="65">
        <f>'5th Cycle Summary-Final'!Z229-'5th Cycle Summary-Final2'!Z229</f>
        <v>0</v>
      </c>
    </row>
    <row r="230" spans="1:26" x14ac:dyDescent="0.2">
      <c r="A230" s="2" t="s">
        <v>35</v>
      </c>
      <c r="B230" s="2" t="s">
        <v>3</v>
      </c>
      <c r="C230" s="10" t="s">
        <v>91</v>
      </c>
      <c r="D230" s="65">
        <f>'5th Cycle Summary-Final'!D230-'5th Cycle Summary-Final2'!D230</f>
        <v>0</v>
      </c>
      <c r="E230" s="65">
        <f>'5th Cycle Summary-Final'!E230-'5th Cycle Summary-Final2'!E230</f>
        <v>0</v>
      </c>
      <c r="F230" s="65">
        <f>'5th Cycle Summary-Final'!F230-'5th Cycle Summary-Final2'!F230</f>
        <v>0</v>
      </c>
      <c r="G230" s="65">
        <f>'5th Cycle Summary-Final'!G230-'5th Cycle Summary-Final2'!G230</f>
        <v>0</v>
      </c>
      <c r="H230" s="65">
        <f>'5th Cycle Summary-Final'!H230-'5th Cycle Summary-Final2'!H230</f>
        <v>0</v>
      </c>
      <c r="I230" s="65">
        <f>'5th Cycle Summary-Final'!I230-'5th Cycle Summary-Final2'!I230</f>
        <v>0</v>
      </c>
      <c r="J230" s="65">
        <f>'5th Cycle Summary-Final'!J230-'5th Cycle Summary-Final2'!J230</f>
        <v>0</v>
      </c>
      <c r="K230" s="65">
        <f>'5th Cycle Summary-Final'!K230-'5th Cycle Summary-Final2'!K230</f>
        <v>0</v>
      </c>
      <c r="L230" s="65">
        <f>'5th Cycle Summary-Final'!L230-'5th Cycle Summary-Final2'!L230</f>
        <v>0</v>
      </c>
      <c r="M230" s="65">
        <f>'5th Cycle Summary-Final'!M230-'5th Cycle Summary-Final2'!M230</f>
        <v>0</v>
      </c>
      <c r="N230" s="65">
        <f>'5th Cycle Summary-Final'!N230-'5th Cycle Summary-Final2'!N230</f>
        <v>0</v>
      </c>
      <c r="O230" s="65">
        <f>'5th Cycle Summary-Final'!O230-'5th Cycle Summary-Final2'!O230</f>
        <v>0</v>
      </c>
      <c r="P230" s="65">
        <f>'5th Cycle Summary-Final'!P230-'5th Cycle Summary-Final2'!P230</f>
        <v>0</v>
      </c>
      <c r="Q230" s="65">
        <f>'5th Cycle Summary-Final'!Q230-'5th Cycle Summary-Final2'!Q230</f>
        <v>0</v>
      </c>
      <c r="R230" s="65">
        <f>'5th Cycle Summary-Final'!R230-'5th Cycle Summary-Final2'!R230</f>
        <v>0</v>
      </c>
      <c r="S230" s="65">
        <f>'5th Cycle Summary-Final'!S230-'5th Cycle Summary-Final2'!S230</f>
        <v>0</v>
      </c>
      <c r="T230" s="65">
        <f>'5th Cycle Summary-Final'!T230-'5th Cycle Summary-Final2'!T230</f>
        <v>0</v>
      </c>
      <c r="U230" s="65">
        <f>'5th Cycle Summary-Final'!U230-'5th Cycle Summary-Final2'!U230</f>
        <v>0</v>
      </c>
      <c r="V230" s="65">
        <f>'5th Cycle Summary-Final'!V230-'5th Cycle Summary-Final2'!V230</f>
        <v>0</v>
      </c>
      <c r="W230" s="65">
        <f>'5th Cycle Summary-Final'!W230-'5th Cycle Summary-Final2'!W230</f>
        <v>0</v>
      </c>
      <c r="X230" s="65">
        <f>'5th Cycle Summary-Final'!X230-'5th Cycle Summary-Final2'!X230</f>
        <v>0</v>
      </c>
      <c r="Y230" s="65">
        <f>'5th Cycle Summary-Final'!Y230-'5th Cycle Summary-Final2'!Y230</f>
        <v>0</v>
      </c>
      <c r="Z230" s="65">
        <f>'5th Cycle Summary-Final'!Z230-'5th Cycle Summary-Final2'!Z230</f>
        <v>0</v>
      </c>
    </row>
    <row r="231" spans="1:26" x14ac:dyDescent="0.2">
      <c r="A231" s="2" t="s">
        <v>35</v>
      </c>
      <c r="B231" s="2" t="s">
        <v>3</v>
      </c>
      <c r="C231" s="10" t="s">
        <v>1046</v>
      </c>
      <c r="D231" s="65">
        <f>'5th Cycle Summary-Final'!D231-'5th Cycle Summary-Final2'!D231</f>
        <v>0</v>
      </c>
      <c r="E231" s="65">
        <f>'5th Cycle Summary-Final'!E231-'5th Cycle Summary-Final2'!E231</f>
        <v>0</v>
      </c>
      <c r="F231" s="65">
        <f>'5th Cycle Summary-Final'!F231-'5th Cycle Summary-Final2'!F231</f>
        <v>0</v>
      </c>
      <c r="G231" s="65">
        <f>'5th Cycle Summary-Final'!G231-'5th Cycle Summary-Final2'!G231</f>
        <v>0</v>
      </c>
      <c r="H231" s="65">
        <f>'5th Cycle Summary-Final'!H231-'5th Cycle Summary-Final2'!H231</f>
        <v>0</v>
      </c>
      <c r="I231" s="65">
        <f>'5th Cycle Summary-Final'!I231-'5th Cycle Summary-Final2'!I231</f>
        <v>0</v>
      </c>
      <c r="J231" s="65">
        <f>'5th Cycle Summary-Final'!J231-'5th Cycle Summary-Final2'!J231</f>
        <v>0</v>
      </c>
      <c r="K231" s="65">
        <f>'5th Cycle Summary-Final'!K231-'5th Cycle Summary-Final2'!K231</f>
        <v>0</v>
      </c>
      <c r="L231" s="65">
        <f>'5th Cycle Summary-Final'!L231-'5th Cycle Summary-Final2'!L231</f>
        <v>0</v>
      </c>
      <c r="M231" s="65">
        <f>'5th Cycle Summary-Final'!M231-'5th Cycle Summary-Final2'!M231</f>
        <v>0</v>
      </c>
      <c r="N231" s="65">
        <f>'5th Cycle Summary-Final'!N231-'5th Cycle Summary-Final2'!N231</f>
        <v>0</v>
      </c>
      <c r="O231" s="65">
        <f>'5th Cycle Summary-Final'!O231-'5th Cycle Summary-Final2'!O231</f>
        <v>0</v>
      </c>
      <c r="P231" s="65">
        <f>'5th Cycle Summary-Final'!P231-'5th Cycle Summary-Final2'!P231</f>
        <v>0</v>
      </c>
      <c r="Q231" s="65">
        <f>'5th Cycle Summary-Final'!Q231-'5th Cycle Summary-Final2'!Q231</f>
        <v>0</v>
      </c>
      <c r="R231" s="65">
        <f>'5th Cycle Summary-Final'!R231-'5th Cycle Summary-Final2'!R231</f>
        <v>0</v>
      </c>
      <c r="S231" s="65">
        <f>'5th Cycle Summary-Final'!S231-'5th Cycle Summary-Final2'!S231</f>
        <v>0</v>
      </c>
      <c r="T231" s="65">
        <f>'5th Cycle Summary-Final'!T231-'5th Cycle Summary-Final2'!T231</f>
        <v>0</v>
      </c>
      <c r="U231" s="65">
        <f>'5th Cycle Summary-Final'!U231-'5th Cycle Summary-Final2'!U231</f>
        <v>0</v>
      </c>
      <c r="V231" s="65">
        <f>'5th Cycle Summary-Final'!V231-'5th Cycle Summary-Final2'!V231</f>
        <v>0</v>
      </c>
      <c r="W231" s="65">
        <f>'5th Cycle Summary-Final'!W231-'5th Cycle Summary-Final2'!W231</f>
        <v>0</v>
      </c>
      <c r="X231" s="65">
        <f>'5th Cycle Summary-Final'!X231-'5th Cycle Summary-Final2'!X231</f>
        <v>0</v>
      </c>
      <c r="Y231" s="65">
        <f>'5th Cycle Summary-Final'!Y231-'5th Cycle Summary-Final2'!Y231</f>
        <v>0</v>
      </c>
      <c r="Z231" s="65">
        <f>'5th Cycle Summary-Final'!Z231-'5th Cycle Summary-Final2'!Z231</f>
        <v>0</v>
      </c>
    </row>
    <row r="232" spans="1:26" x14ac:dyDescent="0.2">
      <c r="A232" s="2" t="s">
        <v>35</v>
      </c>
      <c r="B232" s="2" t="s">
        <v>3</v>
      </c>
      <c r="C232" s="10" t="s">
        <v>1048</v>
      </c>
      <c r="D232" s="65">
        <f>'5th Cycle Summary-Final'!D232-'5th Cycle Summary-Final2'!D232</f>
        <v>0</v>
      </c>
      <c r="E232" s="65">
        <f>'5th Cycle Summary-Final'!E232-'5th Cycle Summary-Final2'!E232</f>
        <v>0</v>
      </c>
      <c r="F232" s="65">
        <f>'5th Cycle Summary-Final'!F232-'5th Cycle Summary-Final2'!F232</f>
        <v>0</v>
      </c>
      <c r="G232" s="65">
        <f>'5th Cycle Summary-Final'!G232-'5th Cycle Summary-Final2'!G232</f>
        <v>0</v>
      </c>
      <c r="H232" s="65">
        <f>'5th Cycle Summary-Final'!H232-'5th Cycle Summary-Final2'!H232</f>
        <v>0</v>
      </c>
      <c r="I232" s="65">
        <f>'5th Cycle Summary-Final'!I232-'5th Cycle Summary-Final2'!I232</f>
        <v>0</v>
      </c>
      <c r="J232" s="65">
        <f>'5th Cycle Summary-Final'!J232-'5th Cycle Summary-Final2'!J232</f>
        <v>0</v>
      </c>
      <c r="K232" s="65">
        <f>'5th Cycle Summary-Final'!K232-'5th Cycle Summary-Final2'!K232</f>
        <v>0</v>
      </c>
      <c r="L232" s="65">
        <f>'5th Cycle Summary-Final'!L232-'5th Cycle Summary-Final2'!L232</f>
        <v>0</v>
      </c>
      <c r="M232" s="65">
        <f>'5th Cycle Summary-Final'!M232-'5th Cycle Summary-Final2'!M232</f>
        <v>0</v>
      </c>
      <c r="N232" s="65">
        <f>'5th Cycle Summary-Final'!N232-'5th Cycle Summary-Final2'!N232</f>
        <v>0</v>
      </c>
      <c r="O232" s="65">
        <f>'5th Cycle Summary-Final'!O232-'5th Cycle Summary-Final2'!O232</f>
        <v>0</v>
      </c>
      <c r="P232" s="65">
        <f>'5th Cycle Summary-Final'!P232-'5th Cycle Summary-Final2'!P232</f>
        <v>0</v>
      </c>
      <c r="Q232" s="65">
        <f>'5th Cycle Summary-Final'!Q232-'5th Cycle Summary-Final2'!Q232</f>
        <v>0</v>
      </c>
      <c r="R232" s="65">
        <f>'5th Cycle Summary-Final'!R232-'5th Cycle Summary-Final2'!R232</f>
        <v>0</v>
      </c>
      <c r="S232" s="65">
        <f>'5th Cycle Summary-Final'!S232-'5th Cycle Summary-Final2'!S232</f>
        <v>0</v>
      </c>
      <c r="T232" s="65">
        <f>'5th Cycle Summary-Final'!T232-'5th Cycle Summary-Final2'!T232</f>
        <v>0</v>
      </c>
      <c r="U232" s="65">
        <f>'5th Cycle Summary-Final'!U232-'5th Cycle Summary-Final2'!U232</f>
        <v>0</v>
      </c>
      <c r="V232" s="65">
        <f>'5th Cycle Summary-Final'!V232-'5th Cycle Summary-Final2'!V232</f>
        <v>0</v>
      </c>
      <c r="W232" s="65">
        <f>'5th Cycle Summary-Final'!W232-'5th Cycle Summary-Final2'!W232</f>
        <v>0</v>
      </c>
      <c r="X232" s="65">
        <f>'5th Cycle Summary-Final'!X232-'5th Cycle Summary-Final2'!X232</f>
        <v>0</v>
      </c>
      <c r="Y232" s="65">
        <f>'5th Cycle Summary-Final'!Y232-'5th Cycle Summary-Final2'!Y232</f>
        <v>0</v>
      </c>
      <c r="Z232" s="65">
        <f>'5th Cycle Summary-Final'!Z232-'5th Cycle Summary-Final2'!Z232</f>
        <v>0</v>
      </c>
    </row>
    <row r="233" spans="1:26" x14ac:dyDescent="0.2">
      <c r="A233" s="2" t="s">
        <v>35</v>
      </c>
      <c r="B233" s="2" t="s">
        <v>3</v>
      </c>
      <c r="C233" s="10" t="s">
        <v>147</v>
      </c>
      <c r="D233" s="65">
        <f>'5th Cycle Summary-Final'!D233-'5th Cycle Summary-Final2'!D233</f>
        <v>0</v>
      </c>
      <c r="E233" s="65">
        <f>'5th Cycle Summary-Final'!E233-'5th Cycle Summary-Final2'!E233</f>
        <v>0</v>
      </c>
      <c r="F233" s="65">
        <f>'5th Cycle Summary-Final'!F233-'5th Cycle Summary-Final2'!F233</f>
        <v>0</v>
      </c>
      <c r="G233" s="65">
        <f>'5th Cycle Summary-Final'!G233-'5th Cycle Summary-Final2'!G233</f>
        <v>0</v>
      </c>
      <c r="H233" s="65">
        <f>'5th Cycle Summary-Final'!H233-'5th Cycle Summary-Final2'!H233</f>
        <v>0</v>
      </c>
      <c r="I233" s="65">
        <f>'5th Cycle Summary-Final'!I233-'5th Cycle Summary-Final2'!I233</f>
        <v>0</v>
      </c>
      <c r="J233" s="65">
        <f>'5th Cycle Summary-Final'!J233-'5th Cycle Summary-Final2'!J233</f>
        <v>0</v>
      </c>
      <c r="K233" s="65">
        <f>'5th Cycle Summary-Final'!K233-'5th Cycle Summary-Final2'!K233</f>
        <v>0</v>
      </c>
      <c r="L233" s="65">
        <f>'5th Cycle Summary-Final'!L233-'5th Cycle Summary-Final2'!L233</f>
        <v>0</v>
      </c>
      <c r="M233" s="65">
        <f>'5th Cycle Summary-Final'!M233-'5th Cycle Summary-Final2'!M233</f>
        <v>0</v>
      </c>
      <c r="N233" s="65">
        <f>'5th Cycle Summary-Final'!N233-'5th Cycle Summary-Final2'!N233</f>
        <v>0</v>
      </c>
      <c r="O233" s="65">
        <f>'5th Cycle Summary-Final'!O233-'5th Cycle Summary-Final2'!O233</f>
        <v>0</v>
      </c>
      <c r="P233" s="65">
        <f>'5th Cycle Summary-Final'!P233-'5th Cycle Summary-Final2'!P233</f>
        <v>0</v>
      </c>
      <c r="Q233" s="65">
        <f>'5th Cycle Summary-Final'!Q233-'5th Cycle Summary-Final2'!Q233</f>
        <v>0</v>
      </c>
      <c r="R233" s="65">
        <f>'5th Cycle Summary-Final'!R233-'5th Cycle Summary-Final2'!R233</f>
        <v>0</v>
      </c>
      <c r="S233" s="65">
        <f>'5th Cycle Summary-Final'!S233-'5th Cycle Summary-Final2'!S233</f>
        <v>0</v>
      </c>
      <c r="T233" s="65">
        <f>'5th Cycle Summary-Final'!T233-'5th Cycle Summary-Final2'!T233</f>
        <v>0</v>
      </c>
      <c r="U233" s="65">
        <f>'5th Cycle Summary-Final'!U233-'5th Cycle Summary-Final2'!U233</f>
        <v>0</v>
      </c>
      <c r="V233" s="65">
        <f>'5th Cycle Summary-Final'!V233-'5th Cycle Summary-Final2'!V233</f>
        <v>0</v>
      </c>
      <c r="W233" s="65">
        <f>'5th Cycle Summary-Final'!W233-'5th Cycle Summary-Final2'!W233</f>
        <v>0</v>
      </c>
      <c r="X233" s="65">
        <f>'5th Cycle Summary-Final'!X233-'5th Cycle Summary-Final2'!X233</f>
        <v>0</v>
      </c>
      <c r="Y233" s="65">
        <f>'5th Cycle Summary-Final'!Y233-'5th Cycle Summary-Final2'!Y233</f>
        <v>0</v>
      </c>
      <c r="Z233" s="65">
        <f>'5th Cycle Summary-Final'!Z233-'5th Cycle Summary-Final2'!Z233</f>
        <v>0</v>
      </c>
    </row>
    <row r="234" spans="1:26" x14ac:dyDescent="0.2">
      <c r="A234" s="2" t="s">
        <v>35</v>
      </c>
      <c r="B234" s="2" t="s">
        <v>3</v>
      </c>
      <c r="C234" s="10" t="s">
        <v>157</v>
      </c>
      <c r="D234" s="65">
        <f>'5th Cycle Summary-Final'!D234-'5th Cycle Summary-Final2'!D234</f>
        <v>0</v>
      </c>
      <c r="E234" s="65">
        <f>'5th Cycle Summary-Final'!E234-'5th Cycle Summary-Final2'!E234</f>
        <v>0</v>
      </c>
      <c r="F234" s="65">
        <f>'5th Cycle Summary-Final'!F234-'5th Cycle Summary-Final2'!F234</f>
        <v>0</v>
      </c>
      <c r="G234" s="65">
        <f>'5th Cycle Summary-Final'!G234-'5th Cycle Summary-Final2'!G234</f>
        <v>0</v>
      </c>
      <c r="H234" s="65">
        <f>'5th Cycle Summary-Final'!H234-'5th Cycle Summary-Final2'!H234</f>
        <v>0</v>
      </c>
      <c r="I234" s="65">
        <f>'5th Cycle Summary-Final'!I234-'5th Cycle Summary-Final2'!I234</f>
        <v>0</v>
      </c>
      <c r="J234" s="65">
        <f>'5th Cycle Summary-Final'!J234-'5th Cycle Summary-Final2'!J234</f>
        <v>0</v>
      </c>
      <c r="K234" s="65">
        <f>'5th Cycle Summary-Final'!K234-'5th Cycle Summary-Final2'!K234</f>
        <v>0</v>
      </c>
      <c r="L234" s="65">
        <f>'5th Cycle Summary-Final'!L234-'5th Cycle Summary-Final2'!L234</f>
        <v>0</v>
      </c>
      <c r="M234" s="65">
        <f>'5th Cycle Summary-Final'!M234-'5th Cycle Summary-Final2'!M234</f>
        <v>0</v>
      </c>
      <c r="N234" s="65">
        <f>'5th Cycle Summary-Final'!N234-'5th Cycle Summary-Final2'!N234</f>
        <v>0</v>
      </c>
      <c r="O234" s="65">
        <f>'5th Cycle Summary-Final'!O234-'5th Cycle Summary-Final2'!O234</f>
        <v>0</v>
      </c>
      <c r="P234" s="65">
        <f>'5th Cycle Summary-Final'!P234-'5th Cycle Summary-Final2'!P234</f>
        <v>0</v>
      </c>
      <c r="Q234" s="65">
        <f>'5th Cycle Summary-Final'!Q234-'5th Cycle Summary-Final2'!Q234</f>
        <v>0</v>
      </c>
      <c r="R234" s="65">
        <f>'5th Cycle Summary-Final'!R234-'5th Cycle Summary-Final2'!R234</f>
        <v>0</v>
      </c>
      <c r="S234" s="65">
        <f>'5th Cycle Summary-Final'!S234-'5th Cycle Summary-Final2'!S234</f>
        <v>0</v>
      </c>
      <c r="T234" s="65">
        <f>'5th Cycle Summary-Final'!T234-'5th Cycle Summary-Final2'!T234</f>
        <v>0</v>
      </c>
      <c r="U234" s="65">
        <f>'5th Cycle Summary-Final'!U234-'5th Cycle Summary-Final2'!U234</f>
        <v>0</v>
      </c>
      <c r="V234" s="65">
        <f>'5th Cycle Summary-Final'!V234-'5th Cycle Summary-Final2'!V234</f>
        <v>0</v>
      </c>
      <c r="W234" s="65">
        <f>'5th Cycle Summary-Final'!W234-'5th Cycle Summary-Final2'!W234</f>
        <v>0</v>
      </c>
      <c r="X234" s="65">
        <f>'5th Cycle Summary-Final'!X234-'5th Cycle Summary-Final2'!X234</f>
        <v>0</v>
      </c>
      <c r="Y234" s="65">
        <f>'5th Cycle Summary-Final'!Y234-'5th Cycle Summary-Final2'!Y234</f>
        <v>0</v>
      </c>
      <c r="Z234" s="65">
        <f>'5th Cycle Summary-Final'!Z234-'5th Cycle Summary-Final2'!Z234</f>
        <v>0</v>
      </c>
    </row>
    <row r="235" spans="1:26" x14ac:dyDescent="0.2">
      <c r="A235" s="2" t="s">
        <v>35</v>
      </c>
      <c r="B235" s="2" t="s">
        <v>3</v>
      </c>
      <c r="C235" s="10" t="s">
        <v>158</v>
      </c>
      <c r="D235" s="65">
        <f>'5th Cycle Summary-Final'!D235-'5th Cycle Summary-Final2'!D235</f>
        <v>0</v>
      </c>
      <c r="E235" s="65">
        <f>'5th Cycle Summary-Final'!E235-'5th Cycle Summary-Final2'!E235</f>
        <v>0</v>
      </c>
      <c r="F235" s="65">
        <f>'5th Cycle Summary-Final'!F235-'5th Cycle Summary-Final2'!F235</f>
        <v>0</v>
      </c>
      <c r="G235" s="65">
        <f>'5th Cycle Summary-Final'!G235-'5th Cycle Summary-Final2'!G235</f>
        <v>0</v>
      </c>
      <c r="H235" s="65">
        <f>'5th Cycle Summary-Final'!H235-'5th Cycle Summary-Final2'!H235</f>
        <v>0</v>
      </c>
      <c r="I235" s="65">
        <f>'5th Cycle Summary-Final'!I235-'5th Cycle Summary-Final2'!I235</f>
        <v>0</v>
      </c>
      <c r="J235" s="65">
        <f>'5th Cycle Summary-Final'!J235-'5th Cycle Summary-Final2'!J235</f>
        <v>0</v>
      </c>
      <c r="K235" s="65">
        <f>'5th Cycle Summary-Final'!K235-'5th Cycle Summary-Final2'!K235</f>
        <v>0</v>
      </c>
      <c r="L235" s="65">
        <f>'5th Cycle Summary-Final'!L235-'5th Cycle Summary-Final2'!L235</f>
        <v>0</v>
      </c>
      <c r="M235" s="65">
        <f>'5th Cycle Summary-Final'!M235-'5th Cycle Summary-Final2'!M235</f>
        <v>0</v>
      </c>
      <c r="N235" s="65">
        <f>'5th Cycle Summary-Final'!N235-'5th Cycle Summary-Final2'!N235</f>
        <v>0</v>
      </c>
      <c r="O235" s="65">
        <f>'5th Cycle Summary-Final'!O235-'5th Cycle Summary-Final2'!O235</f>
        <v>0</v>
      </c>
      <c r="P235" s="65">
        <f>'5th Cycle Summary-Final'!P235-'5th Cycle Summary-Final2'!P235</f>
        <v>0</v>
      </c>
      <c r="Q235" s="65">
        <f>'5th Cycle Summary-Final'!Q235-'5th Cycle Summary-Final2'!Q235</f>
        <v>0</v>
      </c>
      <c r="R235" s="65">
        <f>'5th Cycle Summary-Final'!R235-'5th Cycle Summary-Final2'!R235</f>
        <v>0</v>
      </c>
      <c r="S235" s="65">
        <f>'5th Cycle Summary-Final'!S235-'5th Cycle Summary-Final2'!S235</f>
        <v>0</v>
      </c>
      <c r="T235" s="65">
        <f>'5th Cycle Summary-Final'!T235-'5th Cycle Summary-Final2'!T235</f>
        <v>0</v>
      </c>
      <c r="U235" s="65">
        <f>'5th Cycle Summary-Final'!U235-'5th Cycle Summary-Final2'!U235</f>
        <v>0</v>
      </c>
      <c r="V235" s="65">
        <f>'5th Cycle Summary-Final'!V235-'5th Cycle Summary-Final2'!V235</f>
        <v>0</v>
      </c>
      <c r="W235" s="65">
        <f>'5th Cycle Summary-Final'!W235-'5th Cycle Summary-Final2'!W235</f>
        <v>0</v>
      </c>
      <c r="X235" s="65">
        <f>'5th Cycle Summary-Final'!X235-'5th Cycle Summary-Final2'!X235</f>
        <v>0</v>
      </c>
      <c r="Y235" s="65">
        <f>'5th Cycle Summary-Final'!Y235-'5th Cycle Summary-Final2'!Y235</f>
        <v>0</v>
      </c>
      <c r="Z235" s="65">
        <f>'5th Cycle Summary-Final'!Z235-'5th Cycle Summary-Final2'!Z235</f>
        <v>0</v>
      </c>
    </row>
    <row r="236" spans="1:26" x14ac:dyDescent="0.2">
      <c r="A236" s="2" t="s">
        <v>35</v>
      </c>
      <c r="B236" s="2" t="s">
        <v>3</v>
      </c>
      <c r="C236" s="10" t="s">
        <v>170</v>
      </c>
      <c r="D236" s="65">
        <f>'5th Cycle Summary-Final'!D236-'5th Cycle Summary-Final2'!D236</f>
        <v>0</v>
      </c>
      <c r="E236" s="65">
        <f>'5th Cycle Summary-Final'!E236-'5th Cycle Summary-Final2'!E236</f>
        <v>0</v>
      </c>
      <c r="F236" s="65">
        <f>'5th Cycle Summary-Final'!F236-'5th Cycle Summary-Final2'!F236</f>
        <v>0</v>
      </c>
      <c r="G236" s="65">
        <f>'5th Cycle Summary-Final'!G236-'5th Cycle Summary-Final2'!G236</f>
        <v>0</v>
      </c>
      <c r="H236" s="65">
        <f>'5th Cycle Summary-Final'!H236-'5th Cycle Summary-Final2'!H236</f>
        <v>0</v>
      </c>
      <c r="I236" s="65">
        <f>'5th Cycle Summary-Final'!I236-'5th Cycle Summary-Final2'!I236</f>
        <v>0</v>
      </c>
      <c r="J236" s="65">
        <f>'5th Cycle Summary-Final'!J236-'5th Cycle Summary-Final2'!J236</f>
        <v>0</v>
      </c>
      <c r="K236" s="65">
        <f>'5th Cycle Summary-Final'!K236-'5th Cycle Summary-Final2'!K236</f>
        <v>0</v>
      </c>
      <c r="L236" s="65">
        <f>'5th Cycle Summary-Final'!L236-'5th Cycle Summary-Final2'!L236</f>
        <v>0</v>
      </c>
      <c r="M236" s="65">
        <f>'5th Cycle Summary-Final'!M236-'5th Cycle Summary-Final2'!M236</f>
        <v>0</v>
      </c>
      <c r="N236" s="65">
        <f>'5th Cycle Summary-Final'!N236-'5th Cycle Summary-Final2'!N236</f>
        <v>0</v>
      </c>
      <c r="O236" s="65">
        <f>'5th Cycle Summary-Final'!O236-'5th Cycle Summary-Final2'!O236</f>
        <v>0</v>
      </c>
      <c r="P236" s="65">
        <f>'5th Cycle Summary-Final'!P236-'5th Cycle Summary-Final2'!P236</f>
        <v>0</v>
      </c>
      <c r="Q236" s="65">
        <f>'5th Cycle Summary-Final'!Q236-'5th Cycle Summary-Final2'!Q236</f>
        <v>0</v>
      </c>
      <c r="R236" s="65">
        <f>'5th Cycle Summary-Final'!R236-'5th Cycle Summary-Final2'!R236</f>
        <v>0</v>
      </c>
      <c r="S236" s="65">
        <f>'5th Cycle Summary-Final'!S236-'5th Cycle Summary-Final2'!S236</f>
        <v>0</v>
      </c>
      <c r="T236" s="65">
        <f>'5th Cycle Summary-Final'!T236-'5th Cycle Summary-Final2'!T236</f>
        <v>0</v>
      </c>
      <c r="U236" s="65">
        <f>'5th Cycle Summary-Final'!U236-'5th Cycle Summary-Final2'!U236</f>
        <v>0</v>
      </c>
      <c r="V236" s="65">
        <f>'5th Cycle Summary-Final'!V236-'5th Cycle Summary-Final2'!V236</f>
        <v>0</v>
      </c>
      <c r="W236" s="65">
        <f>'5th Cycle Summary-Final'!W236-'5th Cycle Summary-Final2'!W236</f>
        <v>0</v>
      </c>
      <c r="X236" s="65">
        <f>'5th Cycle Summary-Final'!X236-'5th Cycle Summary-Final2'!X236</f>
        <v>0</v>
      </c>
      <c r="Y236" s="65">
        <f>'5th Cycle Summary-Final'!Y236-'5th Cycle Summary-Final2'!Y236</f>
        <v>0</v>
      </c>
      <c r="Z236" s="65">
        <f>'5th Cycle Summary-Final'!Z236-'5th Cycle Summary-Final2'!Z236</f>
        <v>0</v>
      </c>
    </row>
    <row r="237" spans="1:26" x14ac:dyDescent="0.2">
      <c r="A237" s="2" t="s">
        <v>35</v>
      </c>
      <c r="B237" s="2" t="s">
        <v>3</v>
      </c>
      <c r="C237" s="10" t="s">
        <v>193</v>
      </c>
      <c r="D237" s="65">
        <f>'5th Cycle Summary-Final'!D237-'5th Cycle Summary-Final2'!D237</f>
        <v>0</v>
      </c>
      <c r="E237" s="65">
        <f>'5th Cycle Summary-Final'!E237-'5th Cycle Summary-Final2'!E237</f>
        <v>0</v>
      </c>
      <c r="F237" s="65">
        <f>'5th Cycle Summary-Final'!F237-'5th Cycle Summary-Final2'!F237</f>
        <v>0</v>
      </c>
      <c r="G237" s="65">
        <f>'5th Cycle Summary-Final'!G237-'5th Cycle Summary-Final2'!G237</f>
        <v>0</v>
      </c>
      <c r="H237" s="65">
        <f>'5th Cycle Summary-Final'!H237-'5th Cycle Summary-Final2'!H237</f>
        <v>0</v>
      </c>
      <c r="I237" s="65">
        <f>'5th Cycle Summary-Final'!I237-'5th Cycle Summary-Final2'!I237</f>
        <v>0</v>
      </c>
      <c r="J237" s="65">
        <f>'5th Cycle Summary-Final'!J237-'5th Cycle Summary-Final2'!J237</f>
        <v>0</v>
      </c>
      <c r="K237" s="65">
        <f>'5th Cycle Summary-Final'!K237-'5th Cycle Summary-Final2'!K237</f>
        <v>0</v>
      </c>
      <c r="L237" s="65">
        <f>'5th Cycle Summary-Final'!L237-'5th Cycle Summary-Final2'!L237</f>
        <v>0</v>
      </c>
      <c r="M237" s="65">
        <f>'5th Cycle Summary-Final'!M237-'5th Cycle Summary-Final2'!M237</f>
        <v>0</v>
      </c>
      <c r="N237" s="65">
        <f>'5th Cycle Summary-Final'!N237-'5th Cycle Summary-Final2'!N237</f>
        <v>0</v>
      </c>
      <c r="O237" s="65">
        <f>'5th Cycle Summary-Final'!O237-'5th Cycle Summary-Final2'!O237</f>
        <v>0</v>
      </c>
      <c r="P237" s="65">
        <f>'5th Cycle Summary-Final'!P237-'5th Cycle Summary-Final2'!P237</f>
        <v>0</v>
      </c>
      <c r="Q237" s="65">
        <f>'5th Cycle Summary-Final'!Q237-'5th Cycle Summary-Final2'!Q237</f>
        <v>0</v>
      </c>
      <c r="R237" s="65">
        <f>'5th Cycle Summary-Final'!R237-'5th Cycle Summary-Final2'!R237</f>
        <v>0</v>
      </c>
      <c r="S237" s="65">
        <f>'5th Cycle Summary-Final'!S237-'5th Cycle Summary-Final2'!S237</f>
        <v>0</v>
      </c>
      <c r="T237" s="65">
        <f>'5th Cycle Summary-Final'!T237-'5th Cycle Summary-Final2'!T237</f>
        <v>0</v>
      </c>
      <c r="U237" s="65">
        <f>'5th Cycle Summary-Final'!U237-'5th Cycle Summary-Final2'!U237</f>
        <v>0</v>
      </c>
      <c r="V237" s="65">
        <f>'5th Cycle Summary-Final'!V237-'5th Cycle Summary-Final2'!V237</f>
        <v>0</v>
      </c>
      <c r="W237" s="65">
        <f>'5th Cycle Summary-Final'!W237-'5th Cycle Summary-Final2'!W237</f>
        <v>0</v>
      </c>
      <c r="X237" s="65">
        <f>'5th Cycle Summary-Final'!X237-'5th Cycle Summary-Final2'!X237</f>
        <v>0</v>
      </c>
      <c r="Y237" s="65">
        <f>'5th Cycle Summary-Final'!Y237-'5th Cycle Summary-Final2'!Y237</f>
        <v>0</v>
      </c>
      <c r="Z237" s="65">
        <f>'5th Cycle Summary-Final'!Z237-'5th Cycle Summary-Final2'!Z237</f>
        <v>0</v>
      </c>
    </row>
    <row r="238" spans="1:26" x14ac:dyDescent="0.2">
      <c r="A238" s="2" t="s">
        <v>35</v>
      </c>
      <c r="B238" s="2" t="s">
        <v>3</v>
      </c>
      <c r="C238" s="10" t="s">
        <v>203</v>
      </c>
      <c r="D238" s="65">
        <f>'5th Cycle Summary-Final'!D238-'5th Cycle Summary-Final2'!D238</f>
        <v>0</v>
      </c>
      <c r="E238" s="65">
        <f>'5th Cycle Summary-Final'!E238-'5th Cycle Summary-Final2'!E238</f>
        <v>0</v>
      </c>
      <c r="F238" s="65">
        <f>'5th Cycle Summary-Final'!F238-'5th Cycle Summary-Final2'!F238</f>
        <v>0</v>
      </c>
      <c r="G238" s="65">
        <f>'5th Cycle Summary-Final'!G238-'5th Cycle Summary-Final2'!G238</f>
        <v>0</v>
      </c>
      <c r="H238" s="65">
        <f>'5th Cycle Summary-Final'!H238-'5th Cycle Summary-Final2'!H238</f>
        <v>0</v>
      </c>
      <c r="I238" s="65">
        <f>'5th Cycle Summary-Final'!I238-'5th Cycle Summary-Final2'!I238</f>
        <v>0</v>
      </c>
      <c r="J238" s="65">
        <f>'5th Cycle Summary-Final'!J238-'5th Cycle Summary-Final2'!J238</f>
        <v>0</v>
      </c>
      <c r="K238" s="65">
        <f>'5th Cycle Summary-Final'!K238-'5th Cycle Summary-Final2'!K238</f>
        <v>0</v>
      </c>
      <c r="L238" s="65">
        <f>'5th Cycle Summary-Final'!L238-'5th Cycle Summary-Final2'!L238</f>
        <v>0</v>
      </c>
      <c r="M238" s="65">
        <f>'5th Cycle Summary-Final'!M238-'5th Cycle Summary-Final2'!M238</f>
        <v>0</v>
      </c>
      <c r="N238" s="65">
        <f>'5th Cycle Summary-Final'!N238-'5th Cycle Summary-Final2'!N238</f>
        <v>0</v>
      </c>
      <c r="O238" s="65">
        <f>'5th Cycle Summary-Final'!O238-'5th Cycle Summary-Final2'!O238</f>
        <v>0</v>
      </c>
      <c r="P238" s="65">
        <f>'5th Cycle Summary-Final'!P238-'5th Cycle Summary-Final2'!P238</f>
        <v>0</v>
      </c>
      <c r="Q238" s="65">
        <f>'5th Cycle Summary-Final'!Q238-'5th Cycle Summary-Final2'!Q238</f>
        <v>0</v>
      </c>
      <c r="R238" s="65">
        <f>'5th Cycle Summary-Final'!R238-'5th Cycle Summary-Final2'!R238</f>
        <v>0</v>
      </c>
      <c r="S238" s="65">
        <f>'5th Cycle Summary-Final'!S238-'5th Cycle Summary-Final2'!S238</f>
        <v>0</v>
      </c>
      <c r="T238" s="65">
        <f>'5th Cycle Summary-Final'!T238-'5th Cycle Summary-Final2'!T238</f>
        <v>0</v>
      </c>
      <c r="U238" s="65">
        <f>'5th Cycle Summary-Final'!U238-'5th Cycle Summary-Final2'!U238</f>
        <v>0</v>
      </c>
      <c r="V238" s="65">
        <f>'5th Cycle Summary-Final'!V238-'5th Cycle Summary-Final2'!V238</f>
        <v>0</v>
      </c>
      <c r="W238" s="65">
        <f>'5th Cycle Summary-Final'!W238-'5th Cycle Summary-Final2'!W238</f>
        <v>0</v>
      </c>
      <c r="X238" s="65">
        <f>'5th Cycle Summary-Final'!X238-'5th Cycle Summary-Final2'!X238</f>
        <v>0</v>
      </c>
      <c r="Y238" s="65">
        <f>'5th Cycle Summary-Final'!Y238-'5th Cycle Summary-Final2'!Y238</f>
        <v>0</v>
      </c>
      <c r="Z238" s="65">
        <f>'5th Cycle Summary-Final'!Z238-'5th Cycle Summary-Final2'!Z238</f>
        <v>0</v>
      </c>
    </row>
    <row r="239" spans="1:26" x14ac:dyDescent="0.2">
      <c r="A239" s="2" t="s">
        <v>35</v>
      </c>
      <c r="B239" s="2" t="s">
        <v>3</v>
      </c>
      <c r="C239" s="10" t="s">
        <v>207</v>
      </c>
      <c r="D239" s="65">
        <f>'5th Cycle Summary-Final'!D239-'5th Cycle Summary-Final2'!D239</f>
        <v>0</v>
      </c>
      <c r="E239" s="65">
        <f>'5th Cycle Summary-Final'!E239-'5th Cycle Summary-Final2'!E239</f>
        <v>0</v>
      </c>
      <c r="F239" s="65">
        <f>'5th Cycle Summary-Final'!F239-'5th Cycle Summary-Final2'!F239</f>
        <v>0</v>
      </c>
      <c r="G239" s="65">
        <f>'5th Cycle Summary-Final'!G239-'5th Cycle Summary-Final2'!G239</f>
        <v>0</v>
      </c>
      <c r="H239" s="65">
        <f>'5th Cycle Summary-Final'!H239-'5th Cycle Summary-Final2'!H239</f>
        <v>0</v>
      </c>
      <c r="I239" s="65">
        <f>'5th Cycle Summary-Final'!I239-'5th Cycle Summary-Final2'!I239</f>
        <v>0</v>
      </c>
      <c r="J239" s="65">
        <f>'5th Cycle Summary-Final'!J239-'5th Cycle Summary-Final2'!J239</f>
        <v>0</v>
      </c>
      <c r="K239" s="65">
        <f>'5th Cycle Summary-Final'!K239-'5th Cycle Summary-Final2'!K239</f>
        <v>0</v>
      </c>
      <c r="L239" s="65">
        <f>'5th Cycle Summary-Final'!L239-'5th Cycle Summary-Final2'!L239</f>
        <v>0</v>
      </c>
      <c r="M239" s="65">
        <f>'5th Cycle Summary-Final'!M239-'5th Cycle Summary-Final2'!M239</f>
        <v>0</v>
      </c>
      <c r="N239" s="65">
        <f>'5th Cycle Summary-Final'!N239-'5th Cycle Summary-Final2'!N239</f>
        <v>0</v>
      </c>
      <c r="O239" s="65">
        <f>'5th Cycle Summary-Final'!O239-'5th Cycle Summary-Final2'!O239</f>
        <v>0</v>
      </c>
      <c r="P239" s="65">
        <f>'5th Cycle Summary-Final'!P239-'5th Cycle Summary-Final2'!P239</f>
        <v>0</v>
      </c>
      <c r="Q239" s="65">
        <f>'5th Cycle Summary-Final'!Q239-'5th Cycle Summary-Final2'!Q239</f>
        <v>0</v>
      </c>
      <c r="R239" s="65">
        <f>'5th Cycle Summary-Final'!R239-'5th Cycle Summary-Final2'!R239</f>
        <v>0</v>
      </c>
      <c r="S239" s="65">
        <f>'5th Cycle Summary-Final'!S239-'5th Cycle Summary-Final2'!S239</f>
        <v>0</v>
      </c>
      <c r="T239" s="65">
        <f>'5th Cycle Summary-Final'!T239-'5th Cycle Summary-Final2'!T239</f>
        <v>0</v>
      </c>
      <c r="U239" s="65">
        <f>'5th Cycle Summary-Final'!U239-'5th Cycle Summary-Final2'!U239</f>
        <v>0</v>
      </c>
      <c r="V239" s="65">
        <f>'5th Cycle Summary-Final'!V239-'5th Cycle Summary-Final2'!V239</f>
        <v>0</v>
      </c>
      <c r="W239" s="65">
        <f>'5th Cycle Summary-Final'!W239-'5th Cycle Summary-Final2'!W239</f>
        <v>0</v>
      </c>
      <c r="X239" s="65">
        <f>'5th Cycle Summary-Final'!X239-'5th Cycle Summary-Final2'!X239</f>
        <v>0</v>
      </c>
      <c r="Y239" s="65">
        <f>'5th Cycle Summary-Final'!Y239-'5th Cycle Summary-Final2'!Y239</f>
        <v>0</v>
      </c>
      <c r="Z239" s="65">
        <f>'5th Cycle Summary-Final'!Z239-'5th Cycle Summary-Final2'!Z239</f>
        <v>0</v>
      </c>
    </row>
    <row r="240" spans="1:26" x14ac:dyDescent="0.2">
      <c r="A240" s="2" t="s">
        <v>35</v>
      </c>
      <c r="B240" s="2" t="s">
        <v>3</v>
      </c>
      <c r="C240" s="10" t="s">
        <v>1068</v>
      </c>
      <c r="D240" s="65">
        <f>'5th Cycle Summary-Final'!D240-'5th Cycle Summary-Final2'!D240</f>
        <v>0</v>
      </c>
      <c r="E240" s="65">
        <f>'5th Cycle Summary-Final'!E240-'5th Cycle Summary-Final2'!E240</f>
        <v>0</v>
      </c>
      <c r="F240" s="65">
        <f>'5th Cycle Summary-Final'!F240-'5th Cycle Summary-Final2'!F240</f>
        <v>0</v>
      </c>
      <c r="G240" s="65">
        <f>'5th Cycle Summary-Final'!G240-'5th Cycle Summary-Final2'!G240</f>
        <v>0</v>
      </c>
      <c r="H240" s="65">
        <f>'5th Cycle Summary-Final'!H240-'5th Cycle Summary-Final2'!H240</f>
        <v>0</v>
      </c>
      <c r="I240" s="65">
        <f>'5th Cycle Summary-Final'!I240-'5th Cycle Summary-Final2'!I240</f>
        <v>0</v>
      </c>
      <c r="J240" s="65">
        <f>'5th Cycle Summary-Final'!J240-'5th Cycle Summary-Final2'!J240</f>
        <v>0</v>
      </c>
      <c r="K240" s="65">
        <f>'5th Cycle Summary-Final'!K240-'5th Cycle Summary-Final2'!K240</f>
        <v>0</v>
      </c>
      <c r="L240" s="65">
        <f>'5th Cycle Summary-Final'!L240-'5th Cycle Summary-Final2'!L240</f>
        <v>0</v>
      </c>
      <c r="M240" s="65">
        <f>'5th Cycle Summary-Final'!M240-'5th Cycle Summary-Final2'!M240</f>
        <v>0</v>
      </c>
      <c r="N240" s="65">
        <f>'5th Cycle Summary-Final'!N240-'5th Cycle Summary-Final2'!N240</f>
        <v>0</v>
      </c>
      <c r="O240" s="65">
        <f>'5th Cycle Summary-Final'!O240-'5th Cycle Summary-Final2'!O240</f>
        <v>0</v>
      </c>
      <c r="P240" s="65">
        <f>'5th Cycle Summary-Final'!P240-'5th Cycle Summary-Final2'!P240</f>
        <v>0</v>
      </c>
      <c r="Q240" s="65">
        <f>'5th Cycle Summary-Final'!Q240-'5th Cycle Summary-Final2'!Q240</f>
        <v>0</v>
      </c>
      <c r="R240" s="65">
        <f>'5th Cycle Summary-Final'!R240-'5th Cycle Summary-Final2'!R240</f>
        <v>0</v>
      </c>
      <c r="S240" s="65">
        <f>'5th Cycle Summary-Final'!S240-'5th Cycle Summary-Final2'!S240</f>
        <v>0</v>
      </c>
      <c r="T240" s="65">
        <f>'5th Cycle Summary-Final'!T240-'5th Cycle Summary-Final2'!T240</f>
        <v>0</v>
      </c>
      <c r="U240" s="65">
        <f>'5th Cycle Summary-Final'!U240-'5th Cycle Summary-Final2'!U240</f>
        <v>0</v>
      </c>
      <c r="V240" s="65">
        <f>'5th Cycle Summary-Final'!V240-'5th Cycle Summary-Final2'!V240</f>
        <v>0</v>
      </c>
      <c r="W240" s="65">
        <f>'5th Cycle Summary-Final'!W240-'5th Cycle Summary-Final2'!W240</f>
        <v>0</v>
      </c>
      <c r="X240" s="65">
        <f>'5th Cycle Summary-Final'!X240-'5th Cycle Summary-Final2'!X240</f>
        <v>0</v>
      </c>
      <c r="Y240" s="65">
        <f>'5th Cycle Summary-Final'!Y240-'5th Cycle Summary-Final2'!Y240</f>
        <v>0</v>
      </c>
      <c r="Z240" s="65">
        <f>'5th Cycle Summary-Final'!Z240-'5th Cycle Summary-Final2'!Z240</f>
        <v>0</v>
      </c>
    </row>
    <row r="241" spans="1:26" x14ac:dyDescent="0.2">
      <c r="A241" s="2" t="s">
        <v>35</v>
      </c>
      <c r="B241" s="2" t="s">
        <v>3</v>
      </c>
      <c r="C241" s="10" t="s">
        <v>224</v>
      </c>
      <c r="D241" s="65">
        <f>'5th Cycle Summary-Final'!D241-'5th Cycle Summary-Final2'!D241</f>
        <v>0</v>
      </c>
      <c r="E241" s="65">
        <f>'5th Cycle Summary-Final'!E241-'5th Cycle Summary-Final2'!E241</f>
        <v>0</v>
      </c>
      <c r="F241" s="65">
        <f>'5th Cycle Summary-Final'!F241-'5th Cycle Summary-Final2'!F241</f>
        <v>0</v>
      </c>
      <c r="G241" s="65">
        <f>'5th Cycle Summary-Final'!G241-'5th Cycle Summary-Final2'!G241</f>
        <v>0</v>
      </c>
      <c r="H241" s="65">
        <f>'5th Cycle Summary-Final'!H241-'5th Cycle Summary-Final2'!H241</f>
        <v>0</v>
      </c>
      <c r="I241" s="65">
        <f>'5th Cycle Summary-Final'!I241-'5th Cycle Summary-Final2'!I241</f>
        <v>0</v>
      </c>
      <c r="J241" s="65">
        <f>'5th Cycle Summary-Final'!J241-'5th Cycle Summary-Final2'!J241</f>
        <v>0</v>
      </c>
      <c r="K241" s="65">
        <f>'5th Cycle Summary-Final'!K241-'5th Cycle Summary-Final2'!K241</f>
        <v>0</v>
      </c>
      <c r="L241" s="65">
        <f>'5th Cycle Summary-Final'!L241-'5th Cycle Summary-Final2'!L241</f>
        <v>0</v>
      </c>
      <c r="M241" s="65">
        <f>'5th Cycle Summary-Final'!M241-'5th Cycle Summary-Final2'!M241</f>
        <v>0</v>
      </c>
      <c r="N241" s="65">
        <f>'5th Cycle Summary-Final'!N241-'5th Cycle Summary-Final2'!N241</f>
        <v>0</v>
      </c>
      <c r="O241" s="65">
        <f>'5th Cycle Summary-Final'!O241-'5th Cycle Summary-Final2'!O241</f>
        <v>0</v>
      </c>
      <c r="P241" s="65">
        <f>'5th Cycle Summary-Final'!P241-'5th Cycle Summary-Final2'!P241</f>
        <v>0</v>
      </c>
      <c r="Q241" s="65">
        <f>'5th Cycle Summary-Final'!Q241-'5th Cycle Summary-Final2'!Q241</f>
        <v>0</v>
      </c>
      <c r="R241" s="65">
        <f>'5th Cycle Summary-Final'!R241-'5th Cycle Summary-Final2'!R241</f>
        <v>0</v>
      </c>
      <c r="S241" s="65">
        <f>'5th Cycle Summary-Final'!S241-'5th Cycle Summary-Final2'!S241</f>
        <v>0</v>
      </c>
      <c r="T241" s="65">
        <f>'5th Cycle Summary-Final'!T241-'5th Cycle Summary-Final2'!T241</f>
        <v>0</v>
      </c>
      <c r="U241" s="65">
        <f>'5th Cycle Summary-Final'!U241-'5th Cycle Summary-Final2'!U241</f>
        <v>0</v>
      </c>
      <c r="V241" s="65">
        <f>'5th Cycle Summary-Final'!V241-'5th Cycle Summary-Final2'!V241</f>
        <v>0</v>
      </c>
      <c r="W241" s="65">
        <f>'5th Cycle Summary-Final'!W241-'5th Cycle Summary-Final2'!W241</f>
        <v>0</v>
      </c>
      <c r="X241" s="65">
        <f>'5th Cycle Summary-Final'!X241-'5th Cycle Summary-Final2'!X241</f>
        <v>0</v>
      </c>
      <c r="Y241" s="65">
        <f>'5th Cycle Summary-Final'!Y241-'5th Cycle Summary-Final2'!Y241</f>
        <v>0</v>
      </c>
      <c r="Z241" s="65">
        <f>'5th Cycle Summary-Final'!Z241-'5th Cycle Summary-Final2'!Z241</f>
        <v>0</v>
      </c>
    </row>
    <row r="242" spans="1:26" x14ac:dyDescent="0.2">
      <c r="A242" s="2" t="s">
        <v>35</v>
      </c>
      <c r="B242" s="2" t="s">
        <v>3</v>
      </c>
      <c r="C242" s="10" t="s">
        <v>225</v>
      </c>
      <c r="D242" s="65">
        <f>'5th Cycle Summary-Final'!D242-'5th Cycle Summary-Final2'!D242</f>
        <v>0</v>
      </c>
      <c r="E242" s="65">
        <f>'5th Cycle Summary-Final'!E242-'5th Cycle Summary-Final2'!E242</f>
        <v>0</v>
      </c>
      <c r="F242" s="65">
        <f>'5th Cycle Summary-Final'!F242-'5th Cycle Summary-Final2'!F242</f>
        <v>0</v>
      </c>
      <c r="G242" s="65">
        <f>'5th Cycle Summary-Final'!G242-'5th Cycle Summary-Final2'!G242</f>
        <v>0</v>
      </c>
      <c r="H242" s="65">
        <f>'5th Cycle Summary-Final'!H242-'5th Cycle Summary-Final2'!H242</f>
        <v>0</v>
      </c>
      <c r="I242" s="65">
        <f>'5th Cycle Summary-Final'!I242-'5th Cycle Summary-Final2'!I242</f>
        <v>0</v>
      </c>
      <c r="J242" s="65">
        <f>'5th Cycle Summary-Final'!J242-'5th Cycle Summary-Final2'!J242</f>
        <v>0</v>
      </c>
      <c r="K242" s="65">
        <f>'5th Cycle Summary-Final'!K242-'5th Cycle Summary-Final2'!K242</f>
        <v>0</v>
      </c>
      <c r="L242" s="65">
        <f>'5th Cycle Summary-Final'!L242-'5th Cycle Summary-Final2'!L242</f>
        <v>0</v>
      </c>
      <c r="M242" s="65">
        <f>'5th Cycle Summary-Final'!M242-'5th Cycle Summary-Final2'!M242</f>
        <v>0</v>
      </c>
      <c r="N242" s="65">
        <f>'5th Cycle Summary-Final'!N242-'5th Cycle Summary-Final2'!N242</f>
        <v>0</v>
      </c>
      <c r="O242" s="65">
        <f>'5th Cycle Summary-Final'!O242-'5th Cycle Summary-Final2'!O242</f>
        <v>0</v>
      </c>
      <c r="P242" s="65">
        <f>'5th Cycle Summary-Final'!P242-'5th Cycle Summary-Final2'!P242</f>
        <v>0</v>
      </c>
      <c r="Q242" s="65">
        <f>'5th Cycle Summary-Final'!Q242-'5th Cycle Summary-Final2'!Q242</f>
        <v>0</v>
      </c>
      <c r="R242" s="65">
        <f>'5th Cycle Summary-Final'!R242-'5th Cycle Summary-Final2'!R242</f>
        <v>0</v>
      </c>
      <c r="S242" s="65">
        <f>'5th Cycle Summary-Final'!S242-'5th Cycle Summary-Final2'!S242</f>
        <v>0</v>
      </c>
      <c r="T242" s="65">
        <f>'5th Cycle Summary-Final'!T242-'5th Cycle Summary-Final2'!T242</f>
        <v>0</v>
      </c>
      <c r="U242" s="65">
        <f>'5th Cycle Summary-Final'!U242-'5th Cycle Summary-Final2'!U242</f>
        <v>0</v>
      </c>
      <c r="V242" s="65">
        <f>'5th Cycle Summary-Final'!V242-'5th Cycle Summary-Final2'!V242</f>
        <v>0</v>
      </c>
      <c r="W242" s="65">
        <f>'5th Cycle Summary-Final'!W242-'5th Cycle Summary-Final2'!W242</f>
        <v>0</v>
      </c>
      <c r="X242" s="65">
        <f>'5th Cycle Summary-Final'!X242-'5th Cycle Summary-Final2'!X242</f>
        <v>0</v>
      </c>
      <c r="Y242" s="65">
        <f>'5th Cycle Summary-Final'!Y242-'5th Cycle Summary-Final2'!Y242</f>
        <v>0</v>
      </c>
      <c r="Z242" s="65">
        <f>'5th Cycle Summary-Final'!Z242-'5th Cycle Summary-Final2'!Z242</f>
        <v>0</v>
      </c>
    </row>
    <row r="243" spans="1:26" x14ac:dyDescent="0.2">
      <c r="A243" s="2" t="s">
        <v>35</v>
      </c>
      <c r="B243" s="2" t="s">
        <v>3</v>
      </c>
      <c r="C243" s="10" t="s">
        <v>233</v>
      </c>
      <c r="D243" s="65">
        <f>'5th Cycle Summary-Final'!D243-'5th Cycle Summary-Final2'!D243</f>
        <v>0</v>
      </c>
      <c r="E243" s="65">
        <f>'5th Cycle Summary-Final'!E243-'5th Cycle Summary-Final2'!E243</f>
        <v>0</v>
      </c>
      <c r="F243" s="65">
        <f>'5th Cycle Summary-Final'!F243-'5th Cycle Summary-Final2'!F243</f>
        <v>0</v>
      </c>
      <c r="G243" s="65">
        <f>'5th Cycle Summary-Final'!G243-'5th Cycle Summary-Final2'!G243</f>
        <v>0</v>
      </c>
      <c r="H243" s="65">
        <f>'5th Cycle Summary-Final'!H243-'5th Cycle Summary-Final2'!H243</f>
        <v>0</v>
      </c>
      <c r="I243" s="65">
        <f>'5th Cycle Summary-Final'!I243-'5th Cycle Summary-Final2'!I243</f>
        <v>0</v>
      </c>
      <c r="J243" s="65">
        <f>'5th Cycle Summary-Final'!J243-'5th Cycle Summary-Final2'!J243</f>
        <v>0</v>
      </c>
      <c r="K243" s="65">
        <f>'5th Cycle Summary-Final'!K243-'5th Cycle Summary-Final2'!K243</f>
        <v>0</v>
      </c>
      <c r="L243" s="65">
        <f>'5th Cycle Summary-Final'!L243-'5th Cycle Summary-Final2'!L243</f>
        <v>0</v>
      </c>
      <c r="M243" s="65">
        <f>'5th Cycle Summary-Final'!M243-'5th Cycle Summary-Final2'!M243</f>
        <v>0</v>
      </c>
      <c r="N243" s="65">
        <f>'5th Cycle Summary-Final'!N243-'5th Cycle Summary-Final2'!N243</f>
        <v>0</v>
      </c>
      <c r="O243" s="65">
        <f>'5th Cycle Summary-Final'!O243-'5th Cycle Summary-Final2'!O243</f>
        <v>0</v>
      </c>
      <c r="P243" s="65">
        <f>'5th Cycle Summary-Final'!P243-'5th Cycle Summary-Final2'!P243</f>
        <v>0</v>
      </c>
      <c r="Q243" s="65">
        <f>'5th Cycle Summary-Final'!Q243-'5th Cycle Summary-Final2'!Q243</f>
        <v>0</v>
      </c>
      <c r="R243" s="65">
        <f>'5th Cycle Summary-Final'!R243-'5th Cycle Summary-Final2'!R243</f>
        <v>0</v>
      </c>
      <c r="S243" s="65">
        <f>'5th Cycle Summary-Final'!S243-'5th Cycle Summary-Final2'!S243</f>
        <v>0</v>
      </c>
      <c r="T243" s="65">
        <f>'5th Cycle Summary-Final'!T243-'5th Cycle Summary-Final2'!T243</f>
        <v>0</v>
      </c>
      <c r="U243" s="65">
        <f>'5th Cycle Summary-Final'!U243-'5th Cycle Summary-Final2'!U243</f>
        <v>0</v>
      </c>
      <c r="V243" s="65">
        <f>'5th Cycle Summary-Final'!V243-'5th Cycle Summary-Final2'!V243</f>
        <v>0</v>
      </c>
      <c r="W243" s="65">
        <f>'5th Cycle Summary-Final'!W243-'5th Cycle Summary-Final2'!W243</f>
        <v>0</v>
      </c>
      <c r="X243" s="65">
        <f>'5th Cycle Summary-Final'!X243-'5th Cycle Summary-Final2'!X243</f>
        <v>0</v>
      </c>
      <c r="Y243" s="65">
        <f>'5th Cycle Summary-Final'!Y243-'5th Cycle Summary-Final2'!Y243</f>
        <v>0</v>
      </c>
      <c r="Z243" s="65">
        <f>'5th Cycle Summary-Final'!Z243-'5th Cycle Summary-Final2'!Z243</f>
        <v>0</v>
      </c>
    </row>
    <row r="244" spans="1:26" x14ac:dyDescent="0.2">
      <c r="A244" s="2" t="s">
        <v>35</v>
      </c>
      <c r="B244" s="2" t="s">
        <v>3</v>
      </c>
      <c r="C244" s="10" t="s">
        <v>1072</v>
      </c>
      <c r="D244" s="65">
        <f>'5th Cycle Summary-Final'!D244-'5th Cycle Summary-Final2'!D244</f>
        <v>0</v>
      </c>
      <c r="E244" s="65">
        <f>'5th Cycle Summary-Final'!E244-'5th Cycle Summary-Final2'!E244</f>
        <v>0</v>
      </c>
      <c r="F244" s="65">
        <f>'5th Cycle Summary-Final'!F244-'5th Cycle Summary-Final2'!F244</f>
        <v>0</v>
      </c>
      <c r="G244" s="65">
        <f>'5th Cycle Summary-Final'!G244-'5th Cycle Summary-Final2'!G244</f>
        <v>0</v>
      </c>
      <c r="H244" s="65">
        <f>'5th Cycle Summary-Final'!H244-'5th Cycle Summary-Final2'!H244</f>
        <v>0</v>
      </c>
      <c r="I244" s="65">
        <f>'5th Cycle Summary-Final'!I244-'5th Cycle Summary-Final2'!I244</f>
        <v>0</v>
      </c>
      <c r="J244" s="65">
        <f>'5th Cycle Summary-Final'!J244-'5th Cycle Summary-Final2'!J244</f>
        <v>0</v>
      </c>
      <c r="K244" s="65">
        <f>'5th Cycle Summary-Final'!K244-'5th Cycle Summary-Final2'!K244</f>
        <v>0</v>
      </c>
      <c r="L244" s="65">
        <f>'5th Cycle Summary-Final'!L244-'5th Cycle Summary-Final2'!L244</f>
        <v>0</v>
      </c>
      <c r="M244" s="65">
        <f>'5th Cycle Summary-Final'!M244-'5th Cycle Summary-Final2'!M244</f>
        <v>0</v>
      </c>
      <c r="N244" s="65">
        <f>'5th Cycle Summary-Final'!N244-'5th Cycle Summary-Final2'!N244</f>
        <v>0</v>
      </c>
      <c r="O244" s="65">
        <f>'5th Cycle Summary-Final'!O244-'5th Cycle Summary-Final2'!O244</f>
        <v>0</v>
      </c>
      <c r="P244" s="65">
        <f>'5th Cycle Summary-Final'!P244-'5th Cycle Summary-Final2'!P244</f>
        <v>0</v>
      </c>
      <c r="Q244" s="65">
        <f>'5th Cycle Summary-Final'!Q244-'5th Cycle Summary-Final2'!Q244</f>
        <v>0</v>
      </c>
      <c r="R244" s="65">
        <f>'5th Cycle Summary-Final'!R244-'5th Cycle Summary-Final2'!R244</f>
        <v>0</v>
      </c>
      <c r="S244" s="65">
        <f>'5th Cycle Summary-Final'!S244-'5th Cycle Summary-Final2'!S244</f>
        <v>0</v>
      </c>
      <c r="T244" s="65">
        <f>'5th Cycle Summary-Final'!T244-'5th Cycle Summary-Final2'!T244</f>
        <v>0</v>
      </c>
      <c r="U244" s="65">
        <f>'5th Cycle Summary-Final'!U244-'5th Cycle Summary-Final2'!U244</f>
        <v>0</v>
      </c>
      <c r="V244" s="65">
        <f>'5th Cycle Summary-Final'!V244-'5th Cycle Summary-Final2'!V244</f>
        <v>0</v>
      </c>
      <c r="W244" s="65">
        <f>'5th Cycle Summary-Final'!W244-'5th Cycle Summary-Final2'!W244</f>
        <v>0</v>
      </c>
      <c r="X244" s="65">
        <f>'5th Cycle Summary-Final'!X244-'5th Cycle Summary-Final2'!X244</f>
        <v>0</v>
      </c>
      <c r="Y244" s="65">
        <f>'5th Cycle Summary-Final'!Y244-'5th Cycle Summary-Final2'!Y244</f>
        <v>0</v>
      </c>
      <c r="Z244" s="65">
        <f>'5th Cycle Summary-Final'!Z244-'5th Cycle Summary-Final2'!Z244</f>
        <v>0</v>
      </c>
    </row>
    <row r="245" spans="1:26" x14ac:dyDescent="0.2">
      <c r="A245" s="2" t="s">
        <v>35</v>
      </c>
      <c r="B245" s="2" t="s">
        <v>3</v>
      </c>
      <c r="C245" s="10" t="s">
        <v>35</v>
      </c>
      <c r="D245" s="65">
        <f>'5th Cycle Summary-Final'!D245-'5th Cycle Summary-Final2'!D245</f>
        <v>0</v>
      </c>
      <c r="E245" s="65">
        <f>'5th Cycle Summary-Final'!E245-'5th Cycle Summary-Final2'!E245</f>
        <v>0</v>
      </c>
      <c r="F245" s="65">
        <f>'5th Cycle Summary-Final'!F245-'5th Cycle Summary-Final2'!F245</f>
        <v>0</v>
      </c>
      <c r="G245" s="65">
        <f>'5th Cycle Summary-Final'!G245-'5th Cycle Summary-Final2'!G245</f>
        <v>0</v>
      </c>
      <c r="H245" s="65">
        <f>'5th Cycle Summary-Final'!H245-'5th Cycle Summary-Final2'!H245</f>
        <v>0</v>
      </c>
      <c r="I245" s="65">
        <f>'5th Cycle Summary-Final'!I245-'5th Cycle Summary-Final2'!I245</f>
        <v>0</v>
      </c>
      <c r="J245" s="65">
        <f>'5th Cycle Summary-Final'!J245-'5th Cycle Summary-Final2'!J245</f>
        <v>0</v>
      </c>
      <c r="K245" s="65">
        <f>'5th Cycle Summary-Final'!K245-'5th Cycle Summary-Final2'!K245</f>
        <v>0</v>
      </c>
      <c r="L245" s="65">
        <f>'5th Cycle Summary-Final'!L245-'5th Cycle Summary-Final2'!L245</f>
        <v>0</v>
      </c>
      <c r="M245" s="65">
        <f>'5th Cycle Summary-Final'!M245-'5th Cycle Summary-Final2'!M245</f>
        <v>0</v>
      </c>
      <c r="N245" s="65">
        <f>'5th Cycle Summary-Final'!N245-'5th Cycle Summary-Final2'!N245</f>
        <v>0</v>
      </c>
      <c r="O245" s="65">
        <f>'5th Cycle Summary-Final'!O245-'5th Cycle Summary-Final2'!O245</f>
        <v>0</v>
      </c>
      <c r="P245" s="65">
        <f>'5th Cycle Summary-Final'!P245-'5th Cycle Summary-Final2'!P245</f>
        <v>0</v>
      </c>
      <c r="Q245" s="65">
        <f>'5th Cycle Summary-Final'!Q245-'5th Cycle Summary-Final2'!Q245</f>
        <v>0</v>
      </c>
      <c r="R245" s="65">
        <f>'5th Cycle Summary-Final'!R245-'5th Cycle Summary-Final2'!R245</f>
        <v>0</v>
      </c>
      <c r="S245" s="65">
        <f>'5th Cycle Summary-Final'!S245-'5th Cycle Summary-Final2'!S245</f>
        <v>0</v>
      </c>
      <c r="T245" s="65">
        <f>'5th Cycle Summary-Final'!T245-'5th Cycle Summary-Final2'!T245</f>
        <v>0</v>
      </c>
      <c r="U245" s="65">
        <f>'5th Cycle Summary-Final'!U245-'5th Cycle Summary-Final2'!U245</f>
        <v>0</v>
      </c>
      <c r="V245" s="65">
        <f>'5th Cycle Summary-Final'!V245-'5th Cycle Summary-Final2'!V245</f>
        <v>0</v>
      </c>
      <c r="W245" s="65">
        <f>'5th Cycle Summary-Final'!W245-'5th Cycle Summary-Final2'!W245</f>
        <v>0</v>
      </c>
      <c r="X245" s="65">
        <f>'5th Cycle Summary-Final'!X245-'5th Cycle Summary-Final2'!X245</f>
        <v>0</v>
      </c>
      <c r="Y245" s="65">
        <f>'5th Cycle Summary-Final'!Y245-'5th Cycle Summary-Final2'!Y245</f>
        <v>0</v>
      </c>
      <c r="Z245" s="65">
        <f>'5th Cycle Summary-Final'!Z245-'5th Cycle Summary-Final2'!Z245</f>
        <v>0</v>
      </c>
    </row>
    <row r="246" spans="1:26" x14ac:dyDescent="0.2">
      <c r="A246" s="2" t="s">
        <v>35</v>
      </c>
      <c r="B246" s="2" t="s">
        <v>3</v>
      </c>
      <c r="C246" s="10" t="s">
        <v>253</v>
      </c>
      <c r="D246" s="65">
        <f>'5th Cycle Summary-Final'!D246-'5th Cycle Summary-Final2'!D246</f>
        <v>0</v>
      </c>
      <c r="E246" s="65">
        <f>'5th Cycle Summary-Final'!E246-'5th Cycle Summary-Final2'!E246</f>
        <v>0</v>
      </c>
      <c r="F246" s="65">
        <f>'5th Cycle Summary-Final'!F246-'5th Cycle Summary-Final2'!F246</f>
        <v>0</v>
      </c>
      <c r="G246" s="65">
        <f>'5th Cycle Summary-Final'!G246-'5th Cycle Summary-Final2'!G246</f>
        <v>0</v>
      </c>
      <c r="H246" s="65">
        <f>'5th Cycle Summary-Final'!H246-'5th Cycle Summary-Final2'!H246</f>
        <v>0</v>
      </c>
      <c r="I246" s="65">
        <f>'5th Cycle Summary-Final'!I246-'5th Cycle Summary-Final2'!I246</f>
        <v>0</v>
      </c>
      <c r="J246" s="65">
        <f>'5th Cycle Summary-Final'!J246-'5th Cycle Summary-Final2'!J246</f>
        <v>0</v>
      </c>
      <c r="K246" s="65">
        <f>'5th Cycle Summary-Final'!K246-'5th Cycle Summary-Final2'!K246</f>
        <v>0</v>
      </c>
      <c r="L246" s="65">
        <f>'5th Cycle Summary-Final'!L246-'5th Cycle Summary-Final2'!L246</f>
        <v>0</v>
      </c>
      <c r="M246" s="65">
        <f>'5th Cycle Summary-Final'!M246-'5th Cycle Summary-Final2'!M246</f>
        <v>0</v>
      </c>
      <c r="N246" s="65">
        <f>'5th Cycle Summary-Final'!N246-'5th Cycle Summary-Final2'!N246</f>
        <v>0</v>
      </c>
      <c r="O246" s="65">
        <f>'5th Cycle Summary-Final'!O246-'5th Cycle Summary-Final2'!O246</f>
        <v>0</v>
      </c>
      <c r="P246" s="65">
        <f>'5th Cycle Summary-Final'!P246-'5th Cycle Summary-Final2'!P246</f>
        <v>0</v>
      </c>
      <c r="Q246" s="65">
        <f>'5th Cycle Summary-Final'!Q246-'5th Cycle Summary-Final2'!Q246</f>
        <v>0</v>
      </c>
      <c r="R246" s="65">
        <f>'5th Cycle Summary-Final'!R246-'5th Cycle Summary-Final2'!R246</f>
        <v>0</v>
      </c>
      <c r="S246" s="65">
        <f>'5th Cycle Summary-Final'!S246-'5th Cycle Summary-Final2'!S246</f>
        <v>0</v>
      </c>
      <c r="T246" s="65">
        <f>'5th Cycle Summary-Final'!T246-'5th Cycle Summary-Final2'!T246</f>
        <v>0</v>
      </c>
      <c r="U246" s="65">
        <f>'5th Cycle Summary-Final'!U246-'5th Cycle Summary-Final2'!U246</f>
        <v>0</v>
      </c>
      <c r="V246" s="65">
        <f>'5th Cycle Summary-Final'!V246-'5th Cycle Summary-Final2'!V246</f>
        <v>0</v>
      </c>
      <c r="W246" s="65">
        <f>'5th Cycle Summary-Final'!W246-'5th Cycle Summary-Final2'!W246</f>
        <v>0</v>
      </c>
      <c r="X246" s="65">
        <f>'5th Cycle Summary-Final'!X246-'5th Cycle Summary-Final2'!X246</f>
        <v>0</v>
      </c>
      <c r="Y246" s="65">
        <f>'5th Cycle Summary-Final'!Y246-'5th Cycle Summary-Final2'!Y246</f>
        <v>0</v>
      </c>
      <c r="Z246" s="65">
        <f>'5th Cycle Summary-Final'!Z246-'5th Cycle Summary-Final2'!Z246</f>
        <v>0</v>
      </c>
    </row>
    <row r="247" spans="1:26" x14ac:dyDescent="0.2">
      <c r="A247" s="2" t="s">
        <v>35</v>
      </c>
      <c r="B247" s="2" t="s">
        <v>3</v>
      </c>
      <c r="C247" s="10" t="s">
        <v>270</v>
      </c>
      <c r="D247" s="65">
        <f>'5th Cycle Summary-Final'!D247-'5th Cycle Summary-Final2'!D247</f>
        <v>0</v>
      </c>
      <c r="E247" s="65">
        <f>'5th Cycle Summary-Final'!E247-'5th Cycle Summary-Final2'!E247</f>
        <v>0</v>
      </c>
      <c r="F247" s="65">
        <f>'5th Cycle Summary-Final'!F247-'5th Cycle Summary-Final2'!F247</f>
        <v>0</v>
      </c>
      <c r="G247" s="65">
        <f>'5th Cycle Summary-Final'!G247-'5th Cycle Summary-Final2'!G247</f>
        <v>0</v>
      </c>
      <c r="H247" s="65">
        <f>'5th Cycle Summary-Final'!H247-'5th Cycle Summary-Final2'!H247</f>
        <v>0</v>
      </c>
      <c r="I247" s="65">
        <f>'5th Cycle Summary-Final'!I247-'5th Cycle Summary-Final2'!I247</f>
        <v>0</v>
      </c>
      <c r="J247" s="65">
        <f>'5th Cycle Summary-Final'!J247-'5th Cycle Summary-Final2'!J247</f>
        <v>0</v>
      </c>
      <c r="K247" s="65">
        <f>'5th Cycle Summary-Final'!K247-'5th Cycle Summary-Final2'!K247</f>
        <v>0</v>
      </c>
      <c r="L247" s="65">
        <f>'5th Cycle Summary-Final'!L247-'5th Cycle Summary-Final2'!L247</f>
        <v>0</v>
      </c>
      <c r="M247" s="65">
        <f>'5th Cycle Summary-Final'!M247-'5th Cycle Summary-Final2'!M247</f>
        <v>0</v>
      </c>
      <c r="N247" s="65">
        <f>'5th Cycle Summary-Final'!N247-'5th Cycle Summary-Final2'!N247</f>
        <v>0</v>
      </c>
      <c r="O247" s="65">
        <f>'5th Cycle Summary-Final'!O247-'5th Cycle Summary-Final2'!O247</f>
        <v>0</v>
      </c>
      <c r="P247" s="65">
        <f>'5th Cycle Summary-Final'!P247-'5th Cycle Summary-Final2'!P247</f>
        <v>0</v>
      </c>
      <c r="Q247" s="65">
        <f>'5th Cycle Summary-Final'!Q247-'5th Cycle Summary-Final2'!Q247</f>
        <v>0</v>
      </c>
      <c r="R247" s="65">
        <f>'5th Cycle Summary-Final'!R247-'5th Cycle Summary-Final2'!R247</f>
        <v>0</v>
      </c>
      <c r="S247" s="65">
        <f>'5th Cycle Summary-Final'!S247-'5th Cycle Summary-Final2'!S247</f>
        <v>0</v>
      </c>
      <c r="T247" s="65">
        <f>'5th Cycle Summary-Final'!T247-'5th Cycle Summary-Final2'!T247</f>
        <v>0</v>
      </c>
      <c r="U247" s="65">
        <f>'5th Cycle Summary-Final'!U247-'5th Cycle Summary-Final2'!U247</f>
        <v>0</v>
      </c>
      <c r="V247" s="65">
        <f>'5th Cycle Summary-Final'!V247-'5th Cycle Summary-Final2'!V247</f>
        <v>0</v>
      </c>
      <c r="W247" s="65">
        <f>'5th Cycle Summary-Final'!W247-'5th Cycle Summary-Final2'!W247</f>
        <v>0</v>
      </c>
      <c r="X247" s="65">
        <f>'5th Cycle Summary-Final'!X247-'5th Cycle Summary-Final2'!X247</f>
        <v>0</v>
      </c>
      <c r="Y247" s="65">
        <f>'5th Cycle Summary-Final'!Y247-'5th Cycle Summary-Final2'!Y247</f>
        <v>0</v>
      </c>
      <c r="Z247" s="65">
        <f>'5th Cycle Summary-Final'!Z247-'5th Cycle Summary-Final2'!Z247</f>
        <v>0</v>
      </c>
    </row>
    <row r="248" spans="1:26" x14ac:dyDescent="0.2">
      <c r="A248" s="2" t="s">
        <v>35</v>
      </c>
      <c r="B248" s="2" t="s">
        <v>3</v>
      </c>
      <c r="C248" s="10" t="s">
        <v>303</v>
      </c>
      <c r="D248" s="65">
        <f>'5th Cycle Summary-Final'!D248-'5th Cycle Summary-Final2'!D248</f>
        <v>0</v>
      </c>
      <c r="E248" s="65">
        <f>'5th Cycle Summary-Final'!E248-'5th Cycle Summary-Final2'!E248</f>
        <v>0</v>
      </c>
      <c r="F248" s="65">
        <f>'5th Cycle Summary-Final'!F248-'5th Cycle Summary-Final2'!F248</f>
        <v>0</v>
      </c>
      <c r="G248" s="65">
        <f>'5th Cycle Summary-Final'!G248-'5th Cycle Summary-Final2'!G248</f>
        <v>0</v>
      </c>
      <c r="H248" s="65">
        <f>'5th Cycle Summary-Final'!H248-'5th Cycle Summary-Final2'!H248</f>
        <v>0</v>
      </c>
      <c r="I248" s="65">
        <f>'5th Cycle Summary-Final'!I248-'5th Cycle Summary-Final2'!I248</f>
        <v>0</v>
      </c>
      <c r="J248" s="65">
        <f>'5th Cycle Summary-Final'!J248-'5th Cycle Summary-Final2'!J248</f>
        <v>0</v>
      </c>
      <c r="K248" s="65">
        <f>'5th Cycle Summary-Final'!K248-'5th Cycle Summary-Final2'!K248</f>
        <v>0</v>
      </c>
      <c r="L248" s="65">
        <f>'5th Cycle Summary-Final'!L248-'5th Cycle Summary-Final2'!L248</f>
        <v>0</v>
      </c>
      <c r="M248" s="65">
        <f>'5th Cycle Summary-Final'!M248-'5th Cycle Summary-Final2'!M248</f>
        <v>0</v>
      </c>
      <c r="N248" s="65">
        <f>'5th Cycle Summary-Final'!N248-'5th Cycle Summary-Final2'!N248</f>
        <v>0</v>
      </c>
      <c r="O248" s="65">
        <f>'5th Cycle Summary-Final'!O248-'5th Cycle Summary-Final2'!O248</f>
        <v>0</v>
      </c>
      <c r="P248" s="65">
        <f>'5th Cycle Summary-Final'!P248-'5th Cycle Summary-Final2'!P248</f>
        <v>0</v>
      </c>
      <c r="Q248" s="65">
        <f>'5th Cycle Summary-Final'!Q248-'5th Cycle Summary-Final2'!Q248</f>
        <v>0</v>
      </c>
      <c r="R248" s="65">
        <f>'5th Cycle Summary-Final'!R248-'5th Cycle Summary-Final2'!R248</f>
        <v>0</v>
      </c>
      <c r="S248" s="65">
        <f>'5th Cycle Summary-Final'!S248-'5th Cycle Summary-Final2'!S248</f>
        <v>0</v>
      </c>
      <c r="T248" s="65">
        <f>'5th Cycle Summary-Final'!T248-'5th Cycle Summary-Final2'!T248</f>
        <v>0</v>
      </c>
      <c r="U248" s="65">
        <f>'5th Cycle Summary-Final'!U248-'5th Cycle Summary-Final2'!U248</f>
        <v>0</v>
      </c>
      <c r="V248" s="65">
        <f>'5th Cycle Summary-Final'!V248-'5th Cycle Summary-Final2'!V248</f>
        <v>0</v>
      </c>
      <c r="W248" s="65">
        <f>'5th Cycle Summary-Final'!W248-'5th Cycle Summary-Final2'!W248</f>
        <v>0</v>
      </c>
      <c r="X248" s="65">
        <f>'5th Cycle Summary-Final'!X248-'5th Cycle Summary-Final2'!X248</f>
        <v>0</v>
      </c>
      <c r="Y248" s="65">
        <f>'5th Cycle Summary-Final'!Y248-'5th Cycle Summary-Final2'!Y248</f>
        <v>0</v>
      </c>
      <c r="Z248" s="65">
        <f>'5th Cycle Summary-Final'!Z248-'5th Cycle Summary-Final2'!Z248</f>
        <v>0</v>
      </c>
    </row>
    <row r="249" spans="1:26" x14ac:dyDescent="0.2">
      <c r="A249" s="2" t="s">
        <v>35</v>
      </c>
      <c r="B249" s="2" t="s">
        <v>3</v>
      </c>
      <c r="C249" s="10" t="s">
        <v>321</v>
      </c>
      <c r="D249" s="65">
        <f>'5th Cycle Summary-Final'!D249-'5th Cycle Summary-Final2'!D249</f>
        <v>0</v>
      </c>
      <c r="E249" s="65">
        <f>'5th Cycle Summary-Final'!E249-'5th Cycle Summary-Final2'!E249</f>
        <v>0</v>
      </c>
      <c r="F249" s="65">
        <f>'5th Cycle Summary-Final'!F249-'5th Cycle Summary-Final2'!F249</f>
        <v>0</v>
      </c>
      <c r="G249" s="65">
        <f>'5th Cycle Summary-Final'!G249-'5th Cycle Summary-Final2'!G249</f>
        <v>0</v>
      </c>
      <c r="H249" s="65">
        <f>'5th Cycle Summary-Final'!H249-'5th Cycle Summary-Final2'!H249</f>
        <v>0</v>
      </c>
      <c r="I249" s="65">
        <f>'5th Cycle Summary-Final'!I249-'5th Cycle Summary-Final2'!I249</f>
        <v>0</v>
      </c>
      <c r="J249" s="65">
        <f>'5th Cycle Summary-Final'!J249-'5th Cycle Summary-Final2'!J249</f>
        <v>0</v>
      </c>
      <c r="K249" s="65">
        <f>'5th Cycle Summary-Final'!K249-'5th Cycle Summary-Final2'!K249</f>
        <v>0</v>
      </c>
      <c r="L249" s="65">
        <f>'5th Cycle Summary-Final'!L249-'5th Cycle Summary-Final2'!L249</f>
        <v>0</v>
      </c>
      <c r="M249" s="65">
        <f>'5th Cycle Summary-Final'!M249-'5th Cycle Summary-Final2'!M249</f>
        <v>0</v>
      </c>
      <c r="N249" s="65">
        <f>'5th Cycle Summary-Final'!N249-'5th Cycle Summary-Final2'!N249</f>
        <v>0</v>
      </c>
      <c r="O249" s="65">
        <f>'5th Cycle Summary-Final'!O249-'5th Cycle Summary-Final2'!O249</f>
        <v>0</v>
      </c>
      <c r="P249" s="65">
        <f>'5th Cycle Summary-Final'!P249-'5th Cycle Summary-Final2'!P249</f>
        <v>0</v>
      </c>
      <c r="Q249" s="65">
        <f>'5th Cycle Summary-Final'!Q249-'5th Cycle Summary-Final2'!Q249</f>
        <v>0</v>
      </c>
      <c r="R249" s="65">
        <f>'5th Cycle Summary-Final'!R249-'5th Cycle Summary-Final2'!R249</f>
        <v>0</v>
      </c>
      <c r="S249" s="65">
        <f>'5th Cycle Summary-Final'!S249-'5th Cycle Summary-Final2'!S249</f>
        <v>0</v>
      </c>
      <c r="T249" s="65">
        <f>'5th Cycle Summary-Final'!T249-'5th Cycle Summary-Final2'!T249</f>
        <v>0</v>
      </c>
      <c r="U249" s="65">
        <f>'5th Cycle Summary-Final'!U249-'5th Cycle Summary-Final2'!U249</f>
        <v>0</v>
      </c>
      <c r="V249" s="65">
        <f>'5th Cycle Summary-Final'!V249-'5th Cycle Summary-Final2'!V249</f>
        <v>0</v>
      </c>
      <c r="W249" s="65">
        <f>'5th Cycle Summary-Final'!W249-'5th Cycle Summary-Final2'!W249</f>
        <v>0</v>
      </c>
      <c r="X249" s="65">
        <f>'5th Cycle Summary-Final'!X249-'5th Cycle Summary-Final2'!X249</f>
        <v>0</v>
      </c>
      <c r="Y249" s="65">
        <f>'5th Cycle Summary-Final'!Y249-'5th Cycle Summary-Final2'!Y249</f>
        <v>0</v>
      </c>
      <c r="Z249" s="65">
        <f>'5th Cycle Summary-Final'!Z249-'5th Cycle Summary-Final2'!Z249</f>
        <v>0</v>
      </c>
    </row>
    <row r="250" spans="1:26" x14ac:dyDescent="0.2">
      <c r="A250" s="2" t="s">
        <v>78</v>
      </c>
      <c r="B250" s="2" t="s">
        <v>32</v>
      </c>
      <c r="C250" s="10" t="s">
        <v>997</v>
      </c>
      <c r="D250" s="65">
        <f>'5th Cycle Summary-Final'!D250-'5th Cycle Summary-Final2'!D250</f>
        <v>0</v>
      </c>
      <c r="E250" s="65">
        <f>'5th Cycle Summary-Final'!E250-'5th Cycle Summary-Final2'!E250</f>
        <v>0</v>
      </c>
      <c r="F250" s="65">
        <f>'5th Cycle Summary-Final'!F250-'5th Cycle Summary-Final2'!F250</f>
        <v>0</v>
      </c>
      <c r="G250" s="65">
        <f>'5th Cycle Summary-Final'!G250-'5th Cycle Summary-Final2'!G250</f>
        <v>0</v>
      </c>
      <c r="H250" s="65">
        <f>'5th Cycle Summary-Final'!H250-'5th Cycle Summary-Final2'!H250</f>
        <v>0</v>
      </c>
      <c r="I250" s="65">
        <f>'5th Cycle Summary-Final'!I250-'5th Cycle Summary-Final2'!I250</f>
        <v>0</v>
      </c>
      <c r="J250" s="65">
        <f>'5th Cycle Summary-Final'!J250-'5th Cycle Summary-Final2'!J250</f>
        <v>0</v>
      </c>
      <c r="K250" s="65">
        <f>'5th Cycle Summary-Final'!K250-'5th Cycle Summary-Final2'!K250</f>
        <v>0</v>
      </c>
      <c r="L250" s="65">
        <f>'5th Cycle Summary-Final'!L250-'5th Cycle Summary-Final2'!L250</f>
        <v>0</v>
      </c>
      <c r="M250" s="65">
        <f>'5th Cycle Summary-Final'!M250-'5th Cycle Summary-Final2'!M250</f>
        <v>0</v>
      </c>
      <c r="N250" s="65">
        <f>'5th Cycle Summary-Final'!N250-'5th Cycle Summary-Final2'!N250</f>
        <v>0</v>
      </c>
      <c r="O250" s="65">
        <f>'5th Cycle Summary-Final'!O250-'5th Cycle Summary-Final2'!O250</f>
        <v>0</v>
      </c>
      <c r="P250" s="65">
        <f>'5th Cycle Summary-Final'!P250-'5th Cycle Summary-Final2'!P250</f>
        <v>0</v>
      </c>
      <c r="Q250" s="65">
        <f>'5th Cycle Summary-Final'!Q250-'5th Cycle Summary-Final2'!Q250</f>
        <v>0</v>
      </c>
      <c r="R250" s="65">
        <f>'5th Cycle Summary-Final'!R250-'5th Cycle Summary-Final2'!R250</f>
        <v>0</v>
      </c>
      <c r="S250" s="65">
        <f>'5th Cycle Summary-Final'!S250-'5th Cycle Summary-Final2'!S250</f>
        <v>0</v>
      </c>
      <c r="T250" s="65">
        <f>'5th Cycle Summary-Final'!T250-'5th Cycle Summary-Final2'!T250</f>
        <v>0</v>
      </c>
      <c r="U250" s="65">
        <f>'5th Cycle Summary-Final'!U250-'5th Cycle Summary-Final2'!U250</f>
        <v>0</v>
      </c>
      <c r="V250" s="65">
        <f>'5th Cycle Summary-Final'!V250-'5th Cycle Summary-Final2'!V250</f>
        <v>0</v>
      </c>
      <c r="W250" s="65">
        <f>'5th Cycle Summary-Final'!W250-'5th Cycle Summary-Final2'!W250</f>
        <v>0</v>
      </c>
      <c r="X250" s="65">
        <f>'5th Cycle Summary-Final'!X250-'5th Cycle Summary-Final2'!X250</f>
        <v>0</v>
      </c>
      <c r="Y250" s="65">
        <f>'5th Cycle Summary-Final'!Y250-'5th Cycle Summary-Final2'!Y250</f>
        <v>0</v>
      </c>
      <c r="Z250" s="65">
        <f>'5th Cycle Summary-Final'!Z250-'5th Cycle Summary-Final2'!Z250</f>
        <v>0</v>
      </c>
    </row>
    <row r="251" spans="1:26" x14ac:dyDescent="0.2">
      <c r="A251" s="2" t="s">
        <v>78</v>
      </c>
      <c r="B251" s="2" t="s">
        <v>32</v>
      </c>
      <c r="C251" s="10" t="s">
        <v>117</v>
      </c>
      <c r="D251" s="65">
        <f>'5th Cycle Summary-Final'!D251-'5th Cycle Summary-Final2'!D251</f>
        <v>0</v>
      </c>
      <c r="E251" s="65">
        <f>'5th Cycle Summary-Final'!E251-'5th Cycle Summary-Final2'!E251</f>
        <v>0</v>
      </c>
      <c r="F251" s="65">
        <f>'5th Cycle Summary-Final'!F251-'5th Cycle Summary-Final2'!F251</f>
        <v>0</v>
      </c>
      <c r="G251" s="65">
        <f>'5th Cycle Summary-Final'!G251-'5th Cycle Summary-Final2'!G251</f>
        <v>0</v>
      </c>
      <c r="H251" s="65">
        <f>'5th Cycle Summary-Final'!H251-'5th Cycle Summary-Final2'!H251</f>
        <v>0</v>
      </c>
      <c r="I251" s="65">
        <f>'5th Cycle Summary-Final'!I251-'5th Cycle Summary-Final2'!I251</f>
        <v>0</v>
      </c>
      <c r="J251" s="65">
        <f>'5th Cycle Summary-Final'!J251-'5th Cycle Summary-Final2'!J251</f>
        <v>0</v>
      </c>
      <c r="K251" s="65">
        <f>'5th Cycle Summary-Final'!K251-'5th Cycle Summary-Final2'!K251</f>
        <v>0</v>
      </c>
      <c r="L251" s="65">
        <f>'5th Cycle Summary-Final'!L251-'5th Cycle Summary-Final2'!L251</f>
        <v>0</v>
      </c>
      <c r="M251" s="65">
        <f>'5th Cycle Summary-Final'!M251-'5th Cycle Summary-Final2'!M251</f>
        <v>0</v>
      </c>
      <c r="N251" s="65">
        <f>'5th Cycle Summary-Final'!N251-'5th Cycle Summary-Final2'!N251</f>
        <v>0</v>
      </c>
      <c r="O251" s="65">
        <f>'5th Cycle Summary-Final'!O251-'5th Cycle Summary-Final2'!O251</f>
        <v>0</v>
      </c>
      <c r="P251" s="65">
        <f>'5th Cycle Summary-Final'!P251-'5th Cycle Summary-Final2'!P251</f>
        <v>0</v>
      </c>
      <c r="Q251" s="65">
        <f>'5th Cycle Summary-Final'!Q251-'5th Cycle Summary-Final2'!Q251</f>
        <v>0</v>
      </c>
      <c r="R251" s="65">
        <f>'5th Cycle Summary-Final'!R251-'5th Cycle Summary-Final2'!R251</f>
        <v>0</v>
      </c>
      <c r="S251" s="65">
        <f>'5th Cycle Summary-Final'!S251-'5th Cycle Summary-Final2'!S251</f>
        <v>0</v>
      </c>
      <c r="T251" s="65">
        <f>'5th Cycle Summary-Final'!T251-'5th Cycle Summary-Final2'!T251</f>
        <v>0</v>
      </c>
      <c r="U251" s="65">
        <f>'5th Cycle Summary-Final'!U251-'5th Cycle Summary-Final2'!U251</f>
        <v>0</v>
      </c>
      <c r="V251" s="65">
        <f>'5th Cycle Summary-Final'!V251-'5th Cycle Summary-Final2'!V251</f>
        <v>0</v>
      </c>
      <c r="W251" s="65">
        <f>'5th Cycle Summary-Final'!W251-'5th Cycle Summary-Final2'!W251</f>
        <v>0</v>
      </c>
      <c r="X251" s="65">
        <f>'5th Cycle Summary-Final'!X251-'5th Cycle Summary-Final2'!X251</f>
        <v>0</v>
      </c>
      <c r="Y251" s="65">
        <f>'5th Cycle Summary-Final'!Y251-'5th Cycle Summary-Final2'!Y251</f>
        <v>0</v>
      </c>
      <c r="Z251" s="65">
        <f>'5th Cycle Summary-Final'!Z251-'5th Cycle Summary-Final2'!Z251</f>
        <v>0</v>
      </c>
    </row>
    <row r="252" spans="1:26" x14ac:dyDescent="0.2">
      <c r="A252" s="2" t="s">
        <v>78</v>
      </c>
      <c r="B252" s="2" t="s">
        <v>32</v>
      </c>
      <c r="C252" s="10" t="s">
        <v>123</v>
      </c>
      <c r="D252" s="65">
        <f>'5th Cycle Summary-Final'!D252-'5th Cycle Summary-Final2'!D252</f>
        <v>0</v>
      </c>
      <c r="E252" s="65">
        <f>'5th Cycle Summary-Final'!E252-'5th Cycle Summary-Final2'!E252</f>
        <v>0</v>
      </c>
      <c r="F252" s="65">
        <f>'5th Cycle Summary-Final'!F252-'5th Cycle Summary-Final2'!F252</f>
        <v>0</v>
      </c>
      <c r="G252" s="65">
        <f>'5th Cycle Summary-Final'!G252-'5th Cycle Summary-Final2'!G252</f>
        <v>0</v>
      </c>
      <c r="H252" s="65">
        <f>'5th Cycle Summary-Final'!H252-'5th Cycle Summary-Final2'!H252</f>
        <v>0</v>
      </c>
      <c r="I252" s="65">
        <f>'5th Cycle Summary-Final'!I252-'5th Cycle Summary-Final2'!I252</f>
        <v>0</v>
      </c>
      <c r="J252" s="65">
        <f>'5th Cycle Summary-Final'!J252-'5th Cycle Summary-Final2'!J252</f>
        <v>0</v>
      </c>
      <c r="K252" s="65">
        <f>'5th Cycle Summary-Final'!K252-'5th Cycle Summary-Final2'!K252</f>
        <v>0</v>
      </c>
      <c r="L252" s="65">
        <f>'5th Cycle Summary-Final'!L252-'5th Cycle Summary-Final2'!L252</f>
        <v>0</v>
      </c>
      <c r="M252" s="65">
        <f>'5th Cycle Summary-Final'!M252-'5th Cycle Summary-Final2'!M252</f>
        <v>0</v>
      </c>
      <c r="N252" s="65">
        <f>'5th Cycle Summary-Final'!N252-'5th Cycle Summary-Final2'!N252</f>
        <v>0</v>
      </c>
      <c r="O252" s="65">
        <f>'5th Cycle Summary-Final'!O252-'5th Cycle Summary-Final2'!O252</f>
        <v>0</v>
      </c>
      <c r="P252" s="65">
        <f>'5th Cycle Summary-Final'!P252-'5th Cycle Summary-Final2'!P252</f>
        <v>0</v>
      </c>
      <c r="Q252" s="65">
        <f>'5th Cycle Summary-Final'!Q252-'5th Cycle Summary-Final2'!Q252</f>
        <v>0</v>
      </c>
      <c r="R252" s="65">
        <f>'5th Cycle Summary-Final'!R252-'5th Cycle Summary-Final2'!R252</f>
        <v>0</v>
      </c>
      <c r="S252" s="65">
        <f>'5th Cycle Summary-Final'!S252-'5th Cycle Summary-Final2'!S252</f>
        <v>0</v>
      </c>
      <c r="T252" s="65">
        <f>'5th Cycle Summary-Final'!T252-'5th Cycle Summary-Final2'!T252</f>
        <v>0</v>
      </c>
      <c r="U252" s="65">
        <f>'5th Cycle Summary-Final'!U252-'5th Cycle Summary-Final2'!U252</f>
        <v>0</v>
      </c>
      <c r="V252" s="65">
        <f>'5th Cycle Summary-Final'!V252-'5th Cycle Summary-Final2'!V252</f>
        <v>0</v>
      </c>
      <c r="W252" s="65">
        <f>'5th Cycle Summary-Final'!W252-'5th Cycle Summary-Final2'!W252</f>
        <v>0</v>
      </c>
      <c r="X252" s="65">
        <f>'5th Cycle Summary-Final'!X252-'5th Cycle Summary-Final2'!X252</f>
        <v>0</v>
      </c>
      <c r="Y252" s="65">
        <f>'5th Cycle Summary-Final'!Y252-'5th Cycle Summary-Final2'!Y252</f>
        <v>0</v>
      </c>
      <c r="Z252" s="65">
        <f>'5th Cycle Summary-Final'!Z252-'5th Cycle Summary-Final2'!Z252</f>
        <v>0</v>
      </c>
    </row>
    <row r="253" spans="1:26" x14ac:dyDescent="0.2">
      <c r="A253" s="2" t="s">
        <v>78</v>
      </c>
      <c r="B253" s="2" t="s">
        <v>32</v>
      </c>
      <c r="C253" s="10" t="s">
        <v>132</v>
      </c>
      <c r="D253" s="65">
        <f>'5th Cycle Summary-Final'!D253-'5th Cycle Summary-Final2'!D253</f>
        <v>0</v>
      </c>
      <c r="E253" s="65">
        <f>'5th Cycle Summary-Final'!E253-'5th Cycle Summary-Final2'!E253</f>
        <v>0</v>
      </c>
      <c r="F253" s="65">
        <f>'5th Cycle Summary-Final'!F253-'5th Cycle Summary-Final2'!F253</f>
        <v>0</v>
      </c>
      <c r="G253" s="65">
        <f>'5th Cycle Summary-Final'!G253-'5th Cycle Summary-Final2'!G253</f>
        <v>0</v>
      </c>
      <c r="H253" s="65">
        <f>'5th Cycle Summary-Final'!H253-'5th Cycle Summary-Final2'!H253</f>
        <v>0</v>
      </c>
      <c r="I253" s="65">
        <f>'5th Cycle Summary-Final'!I253-'5th Cycle Summary-Final2'!I253</f>
        <v>0</v>
      </c>
      <c r="J253" s="65">
        <f>'5th Cycle Summary-Final'!J253-'5th Cycle Summary-Final2'!J253</f>
        <v>0</v>
      </c>
      <c r="K253" s="65">
        <f>'5th Cycle Summary-Final'!K253-'5th Cycle Summary-Final2'!K253</f>
        <v>0</v>
      </c>
      <c r="L253" s="65">
        <f>'5th Cycle Summary-Final'!L253-'5th Cycle Summary-Final2'!L253</f>
        <v>0</v>
      </c>
      <c r="M253" s="65">
        <f>'5th Cycle Summary-Final'!M253-'5th Cycle Summary-Final2'!M253</f>
        <v>0</v>
      </c>
      <c r="N253" s="65">
        <f>'5th Cycle Summary-Final'!N253-'5th Cycle Summary-Final2'!N253</f>
        <v>0</v>
      </c>
      <c r="O253" s="65">
        <f>'5th Cycle Summary-Final'!O253-'5th Cycle Summary-Final2'!O253</f>
        <v>0</v>
      </c>
      <c r="P253" s="65">
        <f>'5th Cycle Summary-Final'!P253-'5th Cycle Summary-Final2'!P253</f>
        <v>0</v>
      </c>
      <c r="Q253" s="65">
        <f>'5th Cycle Summary-Final'!Q253-'5th Cycle Summary-Final2'!Q253</f>
        <v>0</v>
      </c>
      <c r="R253" s="65">
        <f>'5th Cycle Summary-Final'!R253-'5th Cycle Summary-Final2'!R253</f>
        <v>0</v>
      </c>
      <c r="S253" s="65">
        <f>'5th Cycle Summary-Final'!S253-'5th Cycle Summary-Final2'!S253</f>
        <v>0</v>
      </c>
      <c r="T253" s="65">
        <f>'5th Cycle Summary-Final'!T253-'5th Cycle Summary-Final2'!T253</f>
        <v>0</v>
      </c>
      <c r="U253" s="65">
        <f>'5th Cycle Summary-Final'!U253-'5th Cycle Summary-Final2'!U253</f>
        <v>0</v>
      </c>
      <c r="V253" s="65">
        <f>'5th Cycle Summary-Final'!V253-'5th Cycle Summary-Final2'!V253</f>
        <v>0</v>
      </c>
      <c r="W253" s="65">
        <f>'5th Cycle Summary-Final'!W253-'5th Cycle Summary-Final2'!W253</f>
        <v>0</v>
      </c>
      <c r="X253" s="65">
        <f>'5th Cycle Summary-Final'!X253-'5th Cycle Summary-Final2'!X253</f>
        <v>0</v>
      </c>
      <c r="Y253" s="65">
        <f>'5th Cycle Summary-Final'!Y253-'5th Cycle Summary-Final2'!Y253</f>
        <v>0</v>
      </c>
      <c r="Z253" s="65">
        <f>'5th Cycle Summary-Final'!Z253-'5th Cycle Summary-Final2'!Z253</f>
        <v>0</v>
      </c>
    </row>
    <row r="254" spans="1:26" x14ac:dyDescent="0.2">
      <c r="A254" s="2" t="s">
        <v>78</v>
      </c>
      <c r="B254" s="2" t="s">
        <v>32</v>
      </c>
      <c r="C254" s="10" t="s">
        <v>244</v>
      </c>
      <c r="D254" s="65">
        <f>'5th Cycle Summary-Final'!D254-'5th Cycle Summary-Final2'!D254</f>
        <v>0</v>
      </c>
      <c r="E254" s="65">
        <f>'5th Cycle Summary-Final'!E254-'5th Cycle Summary-Final2'!E254</f>
        <v>0</v>
      </c>
      <c r="F254" s="65">
        <f>'5th Cycle Summary-Final'!F254-'5th Cycle Summary-Final2'!F254</f>
        <v>0</v>
      </c>
      <c r="G254" s="65">
        <f>'5th Cycle Summary-Final'!G254-'5th Cycle Summary-Final2'!G254</f>
        <v>0</v>
      </c>
      <c r="H254" s="65">
        <f>'5th Cycle Summary-Final'!H254-'5th Cycle Summary-Final2'!H254</f>
        <v>0</v>
      </c>
      <c r="I254" s="65">
        <f>'5th Cycle Summary-Final'!I254-'5th Cycle Summary-Final2'!I254</f>
        <v>0</v>
      </c>
      <c r="J254" s="65">
        <f>'5th Cycle Summary-Final'!J254-'5th Cycle Summary-Final2'!J254</f>
        <v>0</v>
      </c>
      <c r="K254" s="65">
        <f>'5th Cycle Summary-Final'!K254-'5th Cycle Summary-Final2'!K254</f>
        <v>0</v>
      </c>
      <c r="L254" s="65">
        <f>'5th Cycle Summary-Final'!L254-'5th Cycle Summary-Final2'!L254</f>
        <v>0</v>
      </c>
      <c r="M254" s="65">
        <f>'5th Cycle Summary-Final'!M254-'5th Cycle Summary-Final2'!M254</f>
        <v>0</v>
      </c>
      <c r="N254" s="65">
        <f>'5th Cycle Summary-Final'!N254-'5th Cycle Summary-Final2'!N254</f>
        <v>0</v>
      </c>
      <c r="O254" s="65">
        <f>'5th Cycle Summary-Final'!O254-'5th Cycle Summary-Final2'!O254</f>
        <v>0</v>
      </c>
      <c r="P254" s="65">
        <f>'5th Cycle Summary-Final'!P254-'5th Cycle Summary-Final2'!P254</f>
        <v>0</v>
      </c>
      <c r="Q254" s="65">
        <f>'5th Cycle Summary-Final'!Q254-'5th Cycle Summary-Final2'!Q254</f>
        <v>0</v>
      </c>
      <c r="R254" s="65">
        <f>'5th Cycle Summary-Final'!R254-'5th Cycle Summary-Final2'!R254</f>
        <v>0</v>
      </c>
      <c r="S254" s="65">
        <f>'5th Cycle Summary-Final'!S254-'5th Cycle Summary-Final2'!S254</f>
        <v>0</v>
      </c>
      <c r="T254" s="65">
        <f>'5th Cycle Summary-Final'!T254-'5th Cycle Summary-Final2'!T254</f>
        <v>0</v>
      </c>
      <c r="U254" s="65">
        <f>'5th Cycle Summary-Final'!U254-'5th Cycle Summary-Final2'!U254</f>
        <v>0</v>
      </c>
      <c r="V254" s="65">
        <f>'5th Cycle Summary-Final'!V254-'5th Cycle Summary-Final2'!V254</f>
        <v>0</v>
      </c>
      <c r="W254" s="65">
        <f>'5th Cycle Summary-Final'!W254-'5th Cycle Summary-Final2'!W254</f>
        <v>0</v>
      </c>
      <c r="X254" s="65">
        <f>'5th Cycle Summary-Final'!X254-'5th Cycle Summary-Final2'!X254</f>
        <v>0</v>
      </c>
      <c r="Y254" s="65">
        <f>'5th Cycle Summary-Final'!Y254-'5th Cycle Summary-Final2'!Y254</f>
        <v>0</v>
      </c>
      <c r="Z254" s="65">
        <f>'5th Cycle Summary-Final'!Z254-'5th Cycle Summary-Final2'!Z254</f>
        <v>0</v>
      </c>
    </row>
    <row r="255" spans="1:26" x14ac:dyDescent="0.2">
      <c r="A255" s="2" t="s">
        <v>78</v>
      </c>
      <c r="B255" s="2" t="s">
        <v>32</v>
      </c>
      <c r="C255" s="10" t="s">
        <v>78</v>
      </c>
      <c r="D255" s="65">
        <f>'5th Cycle Summary-Final'!D255-'5th Cycle Summary-Final2'!D255</f>
        <v>0</v>
      </c>
      <c r="E255" s="65">
        <f>'5th Cycle Summary-Final'!E255-'5th Cycle Summary-Final2'!E255</f>
        <v>0</v>
      </c>
      <c r="F255" s="65">
        <f>'5th Cycle Summary-Final'!F255-'5th Cycle Summary-Final2'!F255</f>
        <v>0</v>
      </c>
      <c r="G255" s="65">
        <f>'5th Cycle Summary-Final'!G255-'5th Cycle Summary-Final2'!G255</f>
        <v>0</v>
      </c>
      <c r="H255" s="65">
        <f>'5th Cycle Summary-Final'!H255-'5th Cycle Summary-Final2'!H255</f>
        <v>0</v>
      </c>
      <c r="I255" s="65">
        <f>'5th Cycle Summary-Final'!I255-'5th Cycle Summary-Final2'!I255</f>
        <v>0</v>
      </c>
      <c r="J255" s="65">
        <f>'5th Cycle Summary-Final'!J255-'5th Cycle Summary-Final2'!J255</f>
        <v>0</v>
      </c>
      <c r="K255" s="65">
        <f>'5th Cycle Summary-Final'!K255-'5th Cycle Summary-Final2'!K255</f>
        <v>0</v>
      </c>
      <c r="L255" s="65">
        <f>'5th Cycle Summary-Final'!L255-'5th Cycle Summary-Final2'!L255</f>
        <v>0</v>
      </c>
      <c r="M255" s="65">
        <f>'5th Cycle Summary-Final'!M255-'5th Cycle Summary-Final2'!M255</f>
        <v>0</v>
      </c>
      <c r="N255" s="65">
        <f>'5th Cycle Summary-Final'!N255-'5th Cycle Summary-Final2'!N255</f>
        <v>0</v>
      </c>
      <c r="O255" s="65">
        <f>'5th Cycle Summary-Final'!O255-'5th Cycle Summary-Final2'!O255</f>
        <v>0</v>
      </c>
      <c r="P255" s="65">
        <f>'5th Cycle Summary-Final'!P255-'5th Cycle Summary-Final2'!P255</f>
        <v>0</v>
      </c>
      <c r="Q255" s="65">
        <f>'5th Cycle Summary-Final'!Q255-'5th Cycle Summary-Final2'!Q255</f>
        <v>0</v>
      </c>
      <c r="R255" s="65">
        <f>'5th Cycle Summary-Final'!R255-'5th Cycle Summary-Final2'!R255</f>
        <v>0</v>
      </c>
      <c r="S255" s="65">
        <f>'5th Cycle Summary-Final'!S255-'5th Cycle Summary-Final2'!S255</f>
        <v>0</v>
      </c>
      <c r="T255" s="65">
        <f>'5th Cycle Summary-Final'!T255-'5th Cycle Summary-Final2'!T255</f>
        <v>0</v>
      </c>
      <c r="U255" s="65">
        <f>'5th Cycle Summary-Final'!U255-'5th Cycle Summary-Final2'!U255</f>
        <v>0</v>
      </c>
      <c r="V255" s="65">
        <f>'5th Cycle Summary-Final'!V255-'5th Cycle Summary-Final2'!V255</f>
        <v>0</v>
      </c>
      <c r="W255" s="65">
        <f>'5th Cycle Summary-Final'!W255-'5th Cycle Summary-Final2'!W255</f>
        <v>0</v>
      </c>
      <c r="X255" s="65">
        <f>'5th Cycle Summary-Final'!X255-'5th Cycle Summary-Final2'!X255</f>
        <v>0</v>
      </c>
      <c r="Y255" s="65">
        <f>'5th Cycle Summary-Final'!Y255-'5th Cycle Summary-Final2'!Y255</f>
        <v>0</v>
      </c>
      <c r="Z255" s="65">
        <f>'5th Cycle Summary-Final'!Z255-'5th Cycle Summary-Final2'!Z255</f>
        <v>0</v>
      </c>
    </row>
    <row r="256" spans="1:26" x14ac:dyDescent="0.2">
      <c r="A256" s="2" t="s">
        <v>78</v>
      </c>
      <c r="B256" s="2" t="s">
        <v>32</v>
      </c>
      <c r="C256" s="10" t="s">
        <v>259</v>
      </c>
      <c r="D256" s="65">
        <f>'5th Cycle Summary-Final'!D256-'5th Cycle Summary-Final2'!D256</f>
        <v>0</v>
      </c>
      <c r="E256" s="65">
        <f>'5th Cycle Summary-Final'!E256-'5th Cycle Summary-Final2'!E256</f>
        <v>0</v>
      </c>
      <c r="F256" s="65">
        <f>'5th Cycle Summary-Final'!F256-'5th Cycle Summary-Final2'!F256</f>
        <v>0</v>
      </c>
      <c r="G256" s="65">
        <f>'5th Cycle Summary-Final'!G256-'5th Cycle Summary-Final2'!G256</f>
        <v>0</v>
      </c>
      <c r="H256" s="65">
        <f>'5th Cycle Summary-Final'!H256-'5th Cycle Summary-Final2'!H256</f>
        <v>0</v>
      </c>
      <c r="I256" s="65">
        <f>'5th Cycle Summary-Final'!I256-'5th Cycle Summary-Final2'!I256</f>
        <v>0</v>
      </c>
      <c r="J256" s="65">
        <f>'5th Cycle Summary-Final'!J256-'5th Cycle Summary-Final2'!J256</f>
        <v>0</v>
      </c>
      <c r="K256" s="65">
        <f>'5th Cycle Summary-Final'!K256-'5th Cycle Summary-Final2'!K256</f>
        <v>0</v>
      </c>
      <c r="L256" s="65">
        <f>'5th Cycle Summary-Final'!L256-'5th Cycle Summary-Final2'!L256</f>
        <v>0</v>
      </c>
      <c r="M256" s="65">
        <f>'5th Cycle Summary-Final'!M256-'5th Cycle Summary-Final2'!M256</f>
        <v>0</v>
      </c>
      <c r="N256" s="65">
        <f>'5th Cycle Summary-Final'!N256-'5th Cycle Summary-Final2'!N256</f>
        <v>0</v>
      </c>
      <c r="O256" s="65">
        <f>'5th Cycle Summary-Final'!O256-'5th Cycle Summary-Final2'!O256</f>
        <v>0</v>
      </c>
      <c r="P256" s="65">
        <f>'5th Cycle Summary-Final'!P256-'5th Cycle Summary-Final2'!P256</f>
        <v>0</v>
      </c>
      <c r="Q256" s="65">
        <f>'5th Cycle Summary-Final'!Q256-'5th Cycle Summary-Final2'!Q256</f>
        <v>0</v>
      </c>
      <c r="R256" s="65">
        <f>'5th Cycle Summary-Final'!R256-'5th Cycle Summary-Final2'!R256</f>
        <v>0</v>
      </c>
      <c r="S256" s="65">
        <f>'5th Cycle Summary-Final'!S256-'5th Cycle Summary-Final2'!S256</f>
        <v>0</v>
      </c>
      <c r="T256" s="65">
        <f>'5th Cycle Summary-Final'!T256-'5th Cycle Summary-Final2'!T256</f>
        <v>0</v>
      </c>
      <c r="U256" s="65">
        <f>'5th Cycle Summary-Final'!U256-'5th Cycle Summary-Final2'!U256</f>
        <v>0</v>
      </c>
      <c r="V256" s="65">
        <f>'5th Cycle Summary-Final'!V256-'5th Cycle Summary-Final2'!V256</f>
        <v>0</v>
      </c>
      <c r="W256" s="65">
        <f>'5th Cycle Summary-Final'!W256-'5th Cycle Summary-Final2'!W256</f>
        <v>0</v>
      </c>
      <c r="X256" s="65">
        <f>'5th Cycle Summary-Final'!X256-'5th Cycle Summary-Final2'!X256</f>
        <v>0</v>
      </c>
      <c r="Y256" s="65">
        <f>'5th Cycle Summary-Final'!Y256-'5th Cycle Summary-Final2'!Y256</f>
        <v>0</v>
      </c>
      <c r="Z256" s="65">
        <f>'5th Cycle Summary-Final'!Z256-'5th Cycle Summary-Final2'!Z256</f>
        <v>0</v>
      </c>
    </row>
    <row r="257" spans="1:26" x14ac:dyDescent="0.2">
      <c r="A257" s="2" t="s">
        <v>152</v>
      </c>
      <c r="B257" s="2" t="s">
        <v>26</v>
      </c>
      <c r="C257" s="10" t="s">
        <v>151</v>
      </c>
      <c r="D257" s="65">
        <f>'5th Cycle Summary-Final'!D257-'5th Cycle Summary-Final2'!D257</f>
        <v>0</v>
      </c>
      <c r="E257" s="65">
        <f>'5th Cycle Summary-Final'!E257-'5th Cycle Summary-Final2'!E257</f>
        <v>0</v>
      </c>
      <c r="F257" s="65">
        <f>'5th Cycle Summary-Final'!F257-'5th Cycle Summary-Final2'!F257</f>
        <v>0</v>
      </c>
      <c r="G257" s="65">
        <f>'5th Cycle Summary-Final'!G257-'5th Cycle Summary-Final2'!G257</f>
        <v>0</v>
      </c>
      <c r="H257" s="65">
        <f>'5th Cycle Summary-Final'!H257-'5th Cycle Summary-Final2'!H257</f>
        <v>0</v>
      </c>
      <c r="I257" s="65">
        <f>'5th Cycle Summary-Final'!I257-'5th Cycle Summary-Final2'!I257</f>
        <v>0</v>
      </c>
      <c r="J257" s="65">
        <f>'5th Cycle Summary-Final'!J257-'5th Cycle Summary-Final2'!J257</f>
        <v>0</v>
      </c>
      <c r="K257" s="65">
        <f>'5th Cycle Summary-Final'!K257-'5th Cycle Summary-Final2'!K257</f>
        <v>0</v>
      </c>
      <c r="L257" s="65">
        <f>'5th Cycle Summary-Final'!L257-'5th Cycle Summary-Final2'!L257</f>
        <v>0</v>
      </c>
      <c r="M257" s="65">
        <f>'5th Cycle Summary-Final'!M257-'5th Cycle Summary-Final2'!M257</f>
        <v>0</v>
      </c>
      <c r="N257" s="65">
        <f>'5th Cycle Summary-Final'!N257-'5th Cycle Summary-Final2'!N257</f>
        <v>0</v>
      </c>
      <c r="O257" s="65">
        <f>'5th Cycle Summary-Final'!O257-'5th Cycle Summary-Final2'!O257</f>
        <v>0</v>
      </c>
      <c r="P257" s="65">
        <f>'5th Cycle Summary-Final'!P257-'5th Cycle Summary-Final2'!P257</f>
        <v>0</v>
      </c>
      <c r="Q257" s="65">
        <f>'5th Cycle Summary-Final'!Q257-'5th Cycle Summary-Final2'!Q257</f>
        <v>0</v>
      </c>
      <c r="R257" s="65">
        <f>'5th Cycle Summary-Final'!R257-'5th Cycle Summary-Final2'!R257</f>
        <v>0</v>
      </c>
      <c r="S257" s="65">
        <f>'5th Cycle Summary-Final'!S257-'5th Cycle Summary-Final2'!S257</f>
        <v>0</v>
      </c>
      <c r="T257" s="65">
        <f>'5th Cycle Summary-Final'!T257-'5th Cycle Summary-Final2'!T257</f>
        <v>0</v>
      </c>
      <c r="U257" s="65">
        <f>'5th Cycle Summary-Final'!U257-'5th Cycle Summary-Final2'!U257</f>
        <v>0</v>
      </c>
      <c r="V257" s="65">
        <f>'5th Cycle Summary-Final'!V257-'5th Cycle Summary-Final2'!V257</f>
        <v>0</v>
      </c>
      <c r="W257" s="65">
        <f>'5th Cycle Summary-Final'!W257-'5th Cycle Summary-Final2'!W257</f>
        <v>0</v>
      </c>
      <c r="X257" s="65">
        <f>'5th Cycle Summary-Final'!X257-'5th Cycle Summary-Final2'!X257</f>
        <v>0</v>
      </c>
      <c r="Y257" s="65">
        <f>'5th Cycle Summary-Final'!Y257-'5th Cycle Summary-Final2'!Y257</f>
        <v>0</v>
      </c>
      <c r="Z257" s="65">
        <f>'5th Cycle Summary-Final'!Z257-'5th Cycle Summary-Final2'!Z257</f>
        <v>0</v>
      </c>
    </row>
    <row r="258" spans="1:26" x14ac:dyDescent="0.2">
      <c r="A258" s="2" t="s">
        <v>152</v>
      </c>
      <c r="B258" s="2" t="s">
        <v>26</v>
      </c>
      <c r="C258" s="10" t="s">
        <v>262</v>
      </c>
      <c r="D258" s="65">
        <f>'5th Cycle Summary-Final'!D258-'5th Cycle Summary-Final2'!D258</f>
        <v>0</v>
      </c>
      <c r="E258" s="65">
        <f>'5th Cycle Summary-Final'!E258-'5th Cycle Summary-Final2'!E258</f>
        <v>0</v>
      </c>
      <c r="F258" s="65">
        <f>'5th Cycle Summary-Final'!F258-'5th Cycle Summary-Final2'!F258</f>
        <v>0</v>
      </c>
      <c r="G258" s="65">
        <f>'5th Cycle Summary-Final'!G258-'5th Cycle Summary-Final2'!G258</f>
        <v>0</v>
      </c>
      <c r="H258" s="65">
        <f>'5th Cycle Summary-Final'!H258-'5th Cycle Summary-Final2'!H258</f>
        <v>0</v>
      </c>
      <c r="I258" s="65">
        <f>'5th Cycle Summary-Final'!I258-'5th Cycle Summary-Final2'!I258</f>
        <v>0</v>
      </c>
      <c r="J258" s="65">
        <f>'5th Cycle Summary-Final'!J258-'5th Cycle Summary-Final2'!J258</f>
        <v>0</v>
      </c>
      <c r="K258" s="65">
        <f>'5th Cycle Summary-Final'!K258-'5th Cycle Summary-Final2'!K258</f>
        <v>0</v>
      </c>
      <c r="L258" s="65">
        <f>'5th Cycle Summary-Final'!L258-'5th Cycle Summary-Final2'!L258</f>
        <v>0</v>
      </c>
      <c r="M258" s="65">
        <f>'5th Cycle Summary-Final'!M258-'5th Cycle Summary-Final2'!M258</f>
        <v>0</v>
      </c>
      <c r="N258" s="65">
        <f>'5th Cycle Summary-Final'!N258-'5th Cycle Summary-Final2'!N258</f>
        <v>0</v>
      </c>
      <c r="O258" s="65">
        <f>'5th Cycle Summary-Final'!O258-'5th Cycle Summary-Final2'!O258</f>
        <v>0</v>
      </c>
      <c r="P258" s="65">
        <f>'5th Cycle Summary-Final'!P258-'5th Cycle Summary-Final2'!P258</f>
        <v>0</v>
      </c>
      <c r="Q258" s="65">
        <f>'5th Cycle Summary-Final'!Q258-'5th Cycle Summary-Final2'!Q258</f>
        <v>0</v>
      </c>
      <c r="R258" s="65">
        <f>'5th Cycle Summary-Final'!R258-'5th Cycle Summary-Final2'!R258</f>
        <v>0</v>
      </c>
      <c r="S258" s="65">
        <f>'5th Cycle Summary-Final'!S258-'5th Cycle Summary-Final2'!S258</f>
        <v>0</v>
      </c>
      <c r="T258" s="65">
        <f>'5th Cycle Summary-Final'!T258-'5th Cycle Summary-Final2'!T258</f>
        <v>0</v>
      </c>
      <c r="U258" s="65">
        <f>'5th Cycle Summary-Final'!U258-'5th Cycle Summary-Final2'!U258</f>
        <v>0</v>
      </c>
      <c r="V258" s="65">
        <f>'5th Cycle Summary-Final'!V258-'5th Cycle Summary-Final2'!V258</f>
        <v>0</v>
      </c>
      <c r="W258" s="65">
        <f>'5th Cycle Summary-Final'!W258-'5th Cycle Summary-Final2'!W258</f>
        <v>0</v>
      </c>
      <c r="X258" s="65">
        <f>'5th Cycle Summary-Final'!X258-'5th Cycle Summary-Final2'!X258</f>
        <v>0</v>
      </c>
      <c r="Y258" s="65">
        <f>'5th Cycle Summary-Final'!Y258-'5th Cycle Summary-Final2'!Y258</f>
        <v>0</v>
      </c>
      <c r="Z258" s="65">
        <f>'5th Cycle Summary-Final'!Z258-'5th Cycle Summary-Final2'!Z258</f>
        <v>0</v>
      </c>
    </row>
    <row r="259" spans="1:26" x14ac:dyDescent="0.2">
      <c r="A259" s="2" t="s">
        <v>2</v>
      </c>
      <c r="B259" s="2" t="s">
        <v>3</v>
      </c>
      <c r="C259" s="10" t="s">
        <v>22</v>
      </c>
      <c r="D259" s="65">
        <f>'5th Cycle Summary-Final'!D259-'5th Cycle Summary-Final2'!D259</f>
        <v>0</v>
      </c>
      <c r="E259" s="65">
        <f>'5th Cycle Summary-Final'!E259-'5th Cycle Summary-Final2'!E259</f>
        <v>0</v>
      </c>
      <c r="F259" s="65">
        <f>'5th Cycle Summary-Final'!F259-'5th Cycle Summary-Final2'!F259</f>
        <v>0</v>
      </c>
      <c r="G259" s="65">
        <f>'5th Cycle Summary-Final'!G259-'5th Cycle Summary-Final2'!G259</f>
        <v>0</v>
      </c>
      <c r="H259" s="65">
        <f>'5th Cycle Summary-Final'!H259-'5th Cycle Summary-Final2'!H259</f>
        <v>0</v>
      </c>
      <c r="I259" s="65">
        <f>'5th Cycle Summary-Final'!I259-'5th Cycle Summary-Final2'!I259</f>
        <v>0</v>
      </c>
      <c r="J259" s="65">
        <f>'5th Cycle Summary-Final'!J259-'5th Cycle Summary-Final2'!J259</f>
        <v>0</v>
      </c>
      <c r="K259" s="65">
        <f>'5th Cycle Summary-Final'!K259-'5th Cycle Summary-Final2'!K259</f>
        <v>0</v>
      </c>
      <c r="L259" s="65">
        <f>'5th Cycle Summary-Final'!L259-'5th Cycle Summary-Final2'!L259</f>
        <v>0</v>
      </c>
      <c r="M259" s="65">
        <f>'5th Cycle Summary-Final'!M259-'5th Cycle Summary-Final2'!M259</f>
        <v>0</v>
      </c>
      <c r="N259" s="65">
        <f>'5th Cycle Summary-Final'!N259-'5th Cycle Summary-Final2'!N259</f>
        <v>0</v>
      </c>
      <c r="O259" s="65">
        <f>'5th Cycle Summary-Final'!O259-'5th Cycle Summary-Final2'!O259</f>
        <v>0</v>
      </c>
      <c r="P259" s="65">
        <f>'5th Cycle Summary-Final'!P259-'5th Cycle Summary-Final2'!P259</f>
        <v>0</v>
      </c>
      <c r="Q259" s="65">
        <f>'5th Cycle Summary-Final'!Q259-'5th Cycle Summary-Final2'!Q259</f>
        <v>0</v>
      </c>
      <c r="R259" s="65">
        <f>'5th Cycle Summary-Final'!R259-'5th Cycle Summary-Final2'!R259</f>
        <v>0</v>
      </c>
      <c r="S259" s="65">
        <f>'5th Cycle Summary-Final'!S259-'5th Cycle Summary-Final2'!S259</f>
        <v>0</v>
      </c>
      <c r="T259" s="65">
        <f>'5th Cycle Summary-Final'!T259-'5th Cycle Summary-Final2'!T259</f>
        <v>0</v>
      </c>
      <c r="U259" s="65">
        <f>'5th Cycle Summary-Final'!U259-'5th Cycle Summary-Final2'!U259</f>
        <v>0</v>
      </c>
      <c r="V259" s="65">
        <f>'5th Cycle Summary-Final'!V259-'5th Cycle Summary-Final2'!V259</f>
        <v>0</v>
      </c>
      <c r="W259" s="65">
        <f>'5th Cycle Summary-Final'!W259-'5th Cycle Summary-Final2'!W259</f>
        <v>0</v>
      </c>
      <c r="X259" s="65">
        <f>'5th Cycle Summary-Final'!X259-'5th Cycle Summary-Final2'!X259</f>
        <v>0</v>
      </c>
      <c r="Y259" s="65">
        <f>'5th Cycle Summary-Final'!Y259-'5th Cycle Summary-Final2'!Y259</f>
        <v>0</v>
      </c>
      <c r="Z259" s="65">
        <f>'5th Cycle Summary-Final'!Z259-'5th Cycle Summary-Final2'!Z259</f>
        <v>0</v>
      </c>
    </row>
    <row r="260" spans="1:26" x14ac:dyDescent="0.2">
      <c r="A260" s="2" t="s">
        <v>2</v>
      </c>
      <c r="B260" s="2" t="s">
        <v>3</v>
      </c>
      <c r="C260" s="10" t="s">
        <v>939</v>
      </c>
      <c r="D260" s="65">
        <f>'5th Cycle Summary-Final'!D260-'5th Cycle Summary-Final2'!D260</f>
        <v>0</v>
      </c>
      <c r="E260" s="65">
        <f>'5th Cycle Summary-Final'!E260-'5th Cycle Summary-Final2'!E260</f>
        <v>0</v>
      </c>
      <c r="F260" s="65">
        <f>'5th Cycle Summary-Final'!F260-'5th Cycle Summary-Final2'!F260</f>
        <v>0</v>
      </c>
      <c r="G260" s="65">
        <f>'5th Cycle Summary-Final'!G260-'5th Cycle Summary-Final2'!G260</f>
        <v>0</v>
      </c>
      <c r="H260" s="65">
        <f>'5th Cycle Summary-Final'!H260-'5th Cycle Summary-Final2'!H260</f>
        <v>0</v>
      </c>
      <c r="I260" s="65">
        <f>'5th Cycle Summary-Final'!I260-'5th Cycle Summary-Final2'!I260</f>
        <v>0</v>
      </c>
      <c r="J260" s="65">
        <f>'5th Cycle Summary-Final'!J260-'5th Cycle Summary-Final2'!J260</f>
        <v>0</v>
      </c>
      <c r="K260" s="65">
        <f>'5th Cycle Summary-Final'!K260-'5th Cycle Summary-Final2'!K260</f>
        <v>0</v>
      </c>
      <c r="L260" s="65">
        <f>'5th Cycle Summary-Final'!L260-'5th Cycle Summary-Final2'!L260</f>
        <v>0</v>
      </c>
      <c r="M260" s="65">
        <f>'5th Cycle Summary-Final'!M260-'5th Cycle Summary-Final2'!M260</f>
        <v>0</v>
      </c>
      <c r="N260" s="65">
        <f>'5th Cycle Summary-Final'!N260-'5th Cycle Summary-Final2'!N260</f>
        <v>0</v>
      </c>
      <c r="O260" s="65">
        <f>'5th Cycle Summary-Final'!O260-'5th Cycle Summary-Final2'!O260</f>
        <v>0</v>
      </c>
      <c r="P260" s="65">
        <f>'5th Cycle Summary-Final'!P260-'5th Cycle Summary-Final2'!P260</f>
        <v>0</v>
      </c>
      <c r="Q260" s="65">
        <f>'5th Cycle Summary-Final'!Q260-'5th Cycle Summary-Final2'!Q260</f>
        <v>0</v>
      </c>
      <c r="R260" s="65">
        <f>'5th Cycle Summary-Final'!R260-'5th Cycle Summary-Final2'!R260</f>
        <v>0</v>
      </c>
      <c r="S260" s="65">
        <f>'5th Cycle Summary-Final'!S260-'5th Cycle Summary-Final2'!S260</f>
        <v>0</v>
      </c>
      <c r="T260" s="65">
        <f>'5th Cycle Summary-Final'!T260-'5th Cycle Summary-Final2'!T260</f>
        <v>0</v>
      </c>
      <c r="U260" s="65">
        <f>'5th Cycle Summary-Final'!U260-'5th Cycle Summary-Final2'!U260</f>
        <v>0</v>
      </c>
      <c r="V260" s="65">
        <f>'5th Cycle Summary-Final'!V260-'5th Cycle Summary-Final2'!V260</f>
        <v>0</v>
      </c>
      <c r="W260" s="65">
        <f>'5th Cycle Summary-Final'!W260-'5th Cycle Summary-Final2'!W260</f>
        <v>0</v>
      </c>
      <c r="X260" s="65">
        <f>'5th Cycle Summary-Final'!X260-'5th Cycle Summary-Final2'!X260</f>
        <v>0</v>
      </c>
      <c r="Y260" s="65">
        <f>'5th Cycle Summary-Final'!Y260-'5th Cycle Summary-Final2'!Y260</f>
        <v>0</v>
      </c>
      <c r="Z260" s="65">
        <f>'5th Cycle Summary-Final'!Z260-'5th Cycle Summary-Final2'!Z260</f>
        <v>0</v>
      </c>
    </row>
    <row r="261" spans="1:26" x14ac:dyDescent="0.2">
      <c r="A261" s="2" t="s">
        <v>2</v>
      </c>
      <c r="B261" s="2" t="s">
        <v>3</v>
      </c>
      <c r="C261" s="10" t="s">
        <v>74</v>
      </c>
      <c r="D261" s="65">
        <f>'5th Cycle Summary-Final'!D261-'5th Cycle Summary-Final2'!D261</f>
        <v>0</v>
      </c>
      <c r="E261" s="65">
        <f>'5th Cycle Summary-Final'!E261-'5th Cycle Summary-Final2'!E261</f>
        <v>0</v>
      </c>
      <c r="F261" s="65">
        <f>'5th Cycle Summary-Final'!F261-'5th Cycle Summary-Final2'!F261</f>
        <v>0</v>
      </c>
      <c r="G261" s="65">
        <f>'5th Cycle Summary-Final'!G261-'5th Cycle Summary-Final2'!G261</f>
        <v>0</v>
      </c>
      <c r="H261" s="65">
        <f>'5th Cycle Summary-Final'!H261-'5th Cycle Summary-Final2'!H261</f>
        <v>0</v>
      </c>
      <c r="I261" s="65">
        <f>'5th Cycle Summary-Final'!I261-'5th Cycle Summary-Final2'!I261</f>
        <v>0</v>
      </c>
      <c r="J261" s="65">
        <f>'5th Cycle Summary-Final'!J261-'5th Cycle Summary-Final2'!J261</f>
        <v>0</v>
      </c>
      <c r="K261" s="65">
        <f>'5th Cycle Summary-Final'!K261-'5th Cycle Summary-Final2'!K261</f>
        <v>0</v>
      </c>
      <c r="L261" s="65">
        <f>'5th Cycle Summary-Final'!L261-'5th Cycle Summary-Final2'!L261</f>
        <v>0</v>
      </c>
      <c r="M261" s="65">
        <f>'5th Cycle Summary-Final'!M261-'5th Cycle Summary-Final2'!M261</f>
        <v>0</v>
      </c>
      <c r="N261" s="65">
        <f>'5th Cycle Summary-Final'!N261-'5th Cycle Summary-Final2'!N261</f>
        <v>0</v>
      </c>
      <c r="O261" s="65">
        <f>'5th Cycle Summary-Final'!O261-'5th Cycle Summary-Final2'!O261</f>
        <v>0</v>
      </c>
      <c r="P261" s="65">
        <f>'5th Cycle Summary-Final'!P261-'5th Cycle Summary-Final2'!P261</f>
        <v>0</v>
      </c>
      <c r="Q261" s="65">
        <f>'5th Cycle Summary-Final'!Q261-'5th Cycle Summary-Final2'!Q261</f>
        <v>0</v>
      </c>
      <c r="R261" s="65">
        <f>'5th Cycle Summary-Final'!R261-'5th Cycle Summary-Final2'!R261</f>
        <v>0</v>
      </c>
      <c r="S261" s="65">
        <f>'5th Cycle Summary-Final'!S261-'5th Cycle Summary-Final2'!S261</f>
        <v>0</v>
      </c>
      <c r="T261" s="65">
        <f>'5th Cycle Summary-Final'!T261-'5th Cycle Summary-Final2'!T261</f>
        <v>0</v>
      </c>
      <c r="U261" s="65">
        <f>'5th Cycle Summary-Final'!U261-'5th Cycle Summary-Final2'!U261</f>
        <v>0</v>
      </c>
      <c r="V261" s="65">
        <f>'5th Cycle Summary-Final'!V261-'5th Cycle Summary-Final2'!V261</f>
        <v>0</v>
      </c>
      <c r="W261" s="65">
        <f>'5th Cycle Summary-Final'!W261-'5th Cycle Summary-Final2'!W261</f>
        <v>0</v>
      </c>
      <c r="X261" s="65">
        <f>'5th Cycle Summary-Final'!X261-'5th Cycle Summary-Final2'!X261</f>
        <v>0</v>
      </c>
      <c r="Y261" s="65">
        <f>'5th Cycle Summary-Final'!Y261-'5th Cycle Summary-Final2'!Y261</f>
        <v>0</v>
      </c>
      <c r="Z261" s="65">
        <f>'5th Cycle Summary-Final'!Z261-'5th Cycle Summary-Final2'!Z261</f>
        <v>0</v>
      </c>
    </row>
    <row r="262" spans="1:26" x14ac:dyDescent="0.2">
      <c r="A262" s="2" t="s">
        <v>2</v>
      </c>
      <c r="B262" s="2" t="s">
        <v>3</v>
      </c>
      <c r="C262" s="10" t="s">
        <v>75</v>
      </c>
      <c r="D262" s="65">
        <f>'5th Cycle Summary-Final'!D262-'5th Cycle Summary-Final2'!D262</f>
        <v>0</v>
      </c>
      <c r="E262" s="65">
        <f>'5th Cycle Summary-Final'!E262-'5th Cycle Summary-Final2'!E262</f>
        <v>0</v>
      </c>
      <c r="F262" s="65">
        <f>'5th Cycle Summary-Final'!F262-'5th Cycle Summary-Final2'!F262</f>
        <v>0</v>
      </c>
      <c r="G262" s="65">
        <f>'5th Cycle Summary-Final'!G262-'5th Cycle Summary-Final2'!G262</f>
        <v>0</v>
      </c>
      <c r="H262" s="65">
        <f>'5th Cycle Summary-Final'!H262-'5th Cycle Summary-Final2'!H262</f>
        <v>0</v>
      </c>
      <c r="I262" s="65">
        <f>'5th Cycle Summary-Final'!I262-'5th Cycle Summary-Final2'!I262</f>
        <v>0</v>
      </c>
      <c r="J262" s="65">
        <f>'5th Cycle Summary-Final'!J262-'5th Cycle Summary-Final2'!J262</f>
        <v>0</v>
      </c>
      <c r="K262" s="65">
        <f>'5th Cycle Summary-Final'!K262-'5th Cycle Summary-Final2'!K262</f>
        <v>0</v>
      </c>
      <c r="L262" s="65">
        <f>'5th Cycle Summary-Final'!L262-'5th Cycle Summary-Final2'!L262</f>
        <v>0</v>
      </c>
      <c r="M262" s="65">
        <f>'5th Cycle Summary-Final'!M262-'5th Cycle Summary-Final2'!M262</f>
        <v>0</v>
      </c>
      <c r="N262" s="65">
        <f>'5th Cycle Summary-Final'!N262-'5th Cycle Summary-Final2'!N262</f>
        <v>0</v>
      </c>
      <c r="O262" s="65">
        <f>'5th Cycle Summary-Final'!O262-'5th Cycle Summary-Final2'!O262</f>
        <v>0</v>
      </c>
      <c r="P262" s="65">
        <f>'5th Cycle Summary-Final'!P262-'5th Cycle Summary-Final2'!P262</f>
        <v>0</v>
      </c>
      <c r="Q262" s="65">
        <f>'5th Cycle Summary-Final'!Q262-'5th Cycle Summary-Final2'!Q262</f>
        <v>0</v>
      </c>
      <c r="R262" s="65">
        <f>'5th Cycle Summary-Final'!R262-'5th Cycle Summary-Final2'!R262</f>
        <v>0</v>
      </c>
      <c r="S262" s="65">
        <f>'5th Cycle Summary-Final'!S262-'5th Cycle Summary-Final2'!S262</f>
        <v>0</v>
      </c>
      <c r="T262" s="65">
        <f>'5th Cycle Summary-Final'!T262-'5th Cycle Summary-Final2'!T262</f>
        <v>0</v>
      </c>
      <c r="U262" s="65">
        <f>'5th Cycle Summary-Final'!U262-'5th Cycle Summary-Final2'!U262</f>
        <v>0</v>
      </c>
      <c r="V262" s="65">
        <f>'5th Cycle Summary-Final'!V262-'5th Cycle Summary-Final2'!V262</f>
        <v>0</v>
      </c>
      <c r="W262" s="65">
        <f>'5th Cycle Summary-Final'!W262-'5th Cycle Summary-Final2'!W262</f>
        <v>0</v>
      </c>
      <c r="X262" s="65">
        <f>'5th Cycle Summary-Final'!X262-'5th Cycle Summary-Final2'!X262</f>
        <v>0</v>
      </c>
      <c r="Y262" s="65">
        <f>'5th Cycle Summary-Final'!Y262-'5th Cycle Summary-Final2'!Y262</f>
        <v>0</v>
      </c>
      <c r="Z262" s="65">
        <f>'5th Cycle Summary-Final'!Z262-'5th Cycle Summary-Final2'!Z262</f>
        <v>0</v>
      </c>
    </row>
    <row r="263" spans="1:26" x14ac:dyDescent="0.2">
      <c r="A263" s="2" t="s">
        <v>2</v>
      </c>
      <c r="B263" s="2" t="s">
        <v>3</v>
      </c>
      <c r="C263" s="10" t="s">
        <v>87</v>
      </c>
      <c r="D263" s="65">
        <f>'5th Cycle Summary-Final'!D263-'5th Cycle Summary-Final2'!D263</f>
        <v>0</v>
      </c>
      <c r="E263" s="65">
        <f>'5th Cycle Summary-Final'!E263-'5th Cycle Summary-Final2'!E263</f>
        <v>0</v>
      </c>
      <c r="F263" s="65">
        <f>'5th Cycle Summary-Final'!F263-'5th Cycle Summary-Final2'!F263</f>
        <v>0</v>
      </c>
      <c r="G263" s="65">
        <f>'5th Cycle Summary-Final'!G263-'5th Cycle Summary-Final2'!G263</f>
        <v>0</v>
      </c>
      <c r="H263" s="65">
        <f>'5th Cycle Summary-Final'!H263-'5th Cycle Summary-Final2'!H263</f>
        <v>0</v>
      </c>
      <c r="I263" s="65">
        <f>'5th Cycle Summary-Final'!I263-'5th Cycle Summary-Final2'!I263</f>
        <v>0</v>
      </c>
      <c r="J263" s="65">
        <f>'5th Cycle Summary-Final'!J263-'5th Cycle Summary-Final2'!J263</f>
        <v>0</v>
      </c>
      <c r="K263" s="65">
        <f>'5th Cycle Summary-Final'!K263-'5th Cycle Summary-Final2'!K263</f>
        <v>0</v>
      </c>
      <c r="L263" s="65">
        <f>'5th Cycle Summary-Final'!L263-'5th Cycle Summary-Final2'!L263</f>
        <v>0</v>
      </c>
      <c r="M263" s="65">
        <f>'5th Cycle Summary-Final'!M263-'5th Cycle Summary-Final2'!M263</f>
        <v>0</v>
      </c>
      <c r="N263" s="65">
        <f>'5th Cycle Summary-Final'!N263-'5th Cycle Summary-Final2'!N263</f>
        <v>0</v>
      </c>
      <c r="O263" s="65">
        <f>'5th Cycle Summary-Final'!O263-'5th Cycle Summary-Final2'!O263</f>
        <v>0</v>
      </c>
      <c r="P263" s="65">
        <f>'5th Cycle Summary-Final'!P263-'5th Cycle Summary-Final2'!P263</f>
        <v>0</v>
      </c>
      <c r="Q263" s="65">
        <f>'5th Cycle Summary-Final'!Q263-'5th Cycle Summary-Final2'!Q263</f>
        <v>0</v>
      </c>
      <c r="R263" s="65">
        <f>'5th Cycle Summary-Final'!R263-'5th Cycle Summary-Final2'!R263</f>
        <v>0</v>
      </c>
      <c r="S263" s="65">
        <f>'5th Cycle Summary-Final'!S263-'5th Cycle Summary-Final2'!S263</f>
        <v>0</v>
      </c>
      <c r="T263" s="65">
        <f>'5th Cycle Summary-Final'!T263-'5th Cycle Summary-Final2'!T263</f>
        <v>0</v>
      </c>
      <c r="U263" s="65">
        <f>'5th Cycle Summary-Final'!U263-'5th Cycle Summary-Final2'!U263</f>
        <v>0</v>
      </c>
      <c r="V263" s="65">
        <f>'5th Cycle Summary-Final'!V263-'5th Cycle Summary-Final2'!V263</f>
        <v>0</v>
      </c>
      <c r="W263" s="65">
        <f>'5th Cycle Summary-Final'!W263-'5th Cycle Summary-Final2'!W263</f>
        <v>0</v>
      </c>
      <c r="X263" s="65">
        <f>'5th Cycle Summary-Final'!X263-'5th Cycle Summary-Final2'!X263</f>
        <v>0</v>
      </c>
      <c r="Y263" s="65">
        <f>'5th Cycle Summary-Final'!Y263-'5th Cycle Summary-Final2'!Y263</f>
        <v>0</v>
      </c>
      <c r="Z263" s="65">
        <f>'5th Cycle Summary-Final'!Z263-'5th Cycle Summary-Final2'!Z263</f>
        <v>0</v>
      </c>
    </row>
    <row r="264" spans="1:26" x14ac:dyDescent="0.2">
      <c r="A264" s="2" t="s">
        <v>2</v>
      </c>
      <c r="B264" s="2" t="s">
        <v>3</v>
      </c>
      <c r="C264" s="10" t="s">
        <v>124</v>
      </c>
      <c r="D264" s="65">
        <f>'5th Cycle Summary-Final'!D264-'5th Cycle Summary-Final2'!D264</f>
        <v>0</v>
      </c>
      <c r="E264" s="65">
        <f>'5th Cycle Summary-Final'!E264-'5th Cycle Summary-Final2'!E264</f>
        <v>0</v>
      </c>
      <c r="F264" s="65">
        <f>'5th Cycle Summary-Final'!F264-'5th Cycle Summary-Final2'!F264</f>
        <v>0</v>
      </c>
      <c r="G264" s="65">
        <f>'5th Cycle Summary-Final'!G264-'5th Cycle Summary-Final2'!G264</f>
        <v>0</v>
      </c>
      <c r="H264" s="65">
        <f>'5th Cycle Summary-Final'!H264-'5th Cycle Summary-Final2'!H264</f>
        <v>0</v>
      </c>
      <c r="I264" s="65">
        <f>'5th Cycle Summary-Final'!I264-'5th Cycle Summary-Final2'!I264</f>
        <v>0</v>
      </c>
      <c r="J264" s="65">
        <f>'5th Cycle Summary-Final'!J264-'5th Cycle Summary-Final2'!J264</f>
        <v>0</v>
      </c>
      <c r="K264" s="65">
        <f>'5th Cycle Summary-Final'!K264-'5th Cycle Summary-Final2'!K264</f>
        <v>0</v>
      </c>
      <c r="L264" s="65">
        <f>'5th Cycle Summary-Final'!L264-'5th Cycle Summary-Final2'!L264</f>
        <v>0</v>
      </c>
      <c r="M264" s="65">
        <f>'5th Cycle Summary-Final'!M264-'5th Cycle Summary-Final2'!M264</f>
        <v>0</v>
      </c>
      <c r="N264" s="65">
        <f>'5th Cycle Summary-Final'!N264-'5th Cycle Summary-Final2'!N264</f>
        <v>0</v>
      </c>
      <c r="O264" s="65">
        <f>'5th Cycle Summary-Final'!O264-'5th Cycle Summary-Final2'!O264</f>
        <v>0</v>
      </c>
      <c r="P264" s="65">
        <f>'5th Cycle Summary-Final'!P264-'5th Cycle Summary-Final2'!P264</f>
        <v>0</v>
      </c>
      <c r="Q264" s="65">
        <f>'5th Cycle Summary-Final'!Q264-'5th Cycle Summary-Final2'!Q264</f>
        <v>0</v>
      </c>
      <c r="R264" s="65">
        <f>'5th Cycle Summary-Final'!R264-'5th Cycle Summary-Final2'!R264</f>
        <v>0</v>
      </c>
      <c r="S264" s="65">
        <f>'5th Cycle Summary-Final'!S264-'5th Cycle Summary-Final2'!S264</f>
        <v>0</v>
      </c>
      <c r="T264" s="65">
        <f>'5th Cycle Summary-Final'!T264-'5th Cycle Summary-Final2'!T264</f>
        <v>0</v>
      </c>
      <c r="U264" s="65">
        <f>'5th Cycle Summary-Final'!U264-'5th Cycle Summary-Final2'!U264</f>
        <v>0</v>
      </c>
      <c r="V264" s="65">
        <f>'5th Cycle Summary-Final'!V264-'5th Cycle Summary-Final2'!V264</f>
        <v>0</v>
      </c>
      <c r="W264" s="65">
        <f>'5th Cycle Summary-Final'!W264-'5th Cycle Summary-Final2'!W264</f>
        <v>0</v>
      </c>
      <c r="X264" s="65">
        <f>'5th Cycle Summary-Final'!X264-'5th Cycle Summary-Final2'!X264</f>
        <v>0</v>
      </c>
      <c r="Y264" s="65">
        <f>'5th Cycle Summary-Final'!Y264-'5th Cycle Summary-Final2'!Y264</f>
        <v>0</v>
      </c>
      <c r="Z264" s="65">
        <f>'5th Cycle Summary-Final'!Z264-'5th Cycle Summary-Final2'!Z264</f>
        <v>0</v>
      </c>
    </row>
    <row r="265" spans="1:26" x14ac:dyDescent="0.2">
      <c r="A265" s="2" t="s">
        <v>2</v>
      </c>
      <c r="B265" s="2" t="s">
        <v>3</v>
      </c>
      <c r="C265" s="10" t="s">
        <v>140</v>
      </c>
      <c r="D265" s="65">
        <f>'5th Cycle Summary-Final'!D265-'5th Cycle Summary-Final2'!D265</f>
        <v>0</v>
      </c>
      <c r="E265" s="65">
        <f>'5th Cycle Summary-Final'!E265-'5th Cycle Summary-Final2'!E265</f>
        <v>0</v>
      </c>
      <c r="F265" s="65">
        <f>'5th Cycle Summary-Final'!F265-'5th Cycle Summary-Final2'!F265</f>
        <v>0</v>
      </c>
      <c r="G265" s="65">
        <f>'5th Cycle Summary-Final'!G265-'5th Cycle Summary-Final2'!G265</f>
        <v>0</v>
      </c>
      <c r="H265" s="65">
        <f>'5th Cycle Summary-Final'!H265-'5th Cycle Summary-Final2'!H265</f>
        <v>0</v>
      </c>
      <c r="I265" s="65">
        <f>'5th Cycle Summary-Final'!I265-'5th Cycle Summary-Final2'!I265</f>
        <v>0</v>
      </c>
      <c r="J265" s="65">
        <f>'5th Cycle Summary-Final'!J265-'5th Cycle Summary-Final2'!J265</f>
        <v>0</v>
      </c>
      <c r="K265" s="65">
        <f>'5th Cycle Summary-Final'!K265-'5th Cycle Summary-Final2'!K265</f>
        <v>0</v>
      </c>
      <c r="L265" s="65">
        <f>'5th Cycle Summary-Final'!L265-'5th Cycle Summary-Final2'!L265</f>
        <v>0</v>
      </c>
      <c r="M265" s="65">
        <f>'5th Cycle Summary-Final'!M265-'5th Cycle Summary-Final2'!M265</f>
        <v>0</v>
      </c>
      <c r="N265" s="65">
        <f>'5th Cycle Summary-Final'!N265-'5th Cycle Summary-Final2'!N265</f>
        <v>0</v>
      </c>
      <c r="O265" s="65">
        <f>'5th Cycle Summary-Final'!O265-'5th Cycle Summary-Final2'!O265</f>
        <v>0</v>
      </c>
      <c r="P265" s="65">
        <f>'5th Cycle Summary-Final'!P265-'5th Cycle Summary-Final2'!P265</f>
        <v>0</v>
      </c>
      <c r="Q265" s="65">
        <f>'5th Cycle Summary-Final'!Q265-'5th Cycle Summary-Final2'!Q265</f>
        <v>0</v>
      </c>
      <c r="R265" s="65">
        <f>'5th Cycle Summary-Final'!R265-'5th Cycle Summary-Final2'!R265</f>
        <v>0</v>
      </c>
      <c r="S265" s="65">
        <f>'5th Cycle Summary-Final'!S265-'5th Cycle Summary-Final2'!S265</f>
        <v>0</v>
      </c>
      <c r="T265" s="65">
        <f>'5th Cycle Summary-Final'!T265-'5th Cycle Summary-Final2'!T265</f>
        <v>0</v>
      </c>
      <c r="U265" s="65">
        <f>'5th Cycle Summary-Final'!U265-'5th Cycle Summary-Final2'!U265</f>
        <v>0</v>
      </c>
      <c r="V265" s="65">
        <f>'5th Cycle Summary-Final'!V265-'5th Cycle Summary-Final2'!V265</f>
        <v>0</v>
      </c>
      <c r="W265" s="65">
        <f>'5th Cycle Summary-Final'!W265-'5th Cycle Summary-Final2'!W265</f>
        <v>0</v>
      </c>
      <c r="X265" s="65">
        <f>'5th Cycle Summary-Final'!X265-'5th Cycle Summary-Final2'!X265</f>
        <v>0</v>
      </c>
      <c r="Y265" s="65">
        <f>'5th Cycle Summary-Final'!Y265-'5th Cycle Summary-Final2'!Y265</f>
        <v>0</v>
      </c>
      <c r="Z265" s="65">
        <f>'5th Cycle Summary-Final'!Z265-'5th Cycle Summary-Final2'!Z265</f>
        <v>0</v>
      </c>
    </row>
    <row r="266" spans="1:26" x14ac:dyDescent="0.2">
      <c r="A266" s="2" t="s">
        <v>2</v>
      </c>
      <c r="B266" s="2" t="s">
        <v>3</v>
      </c>
      <c r="C266" s="10" t="s">
        <v>149</v>
      </c>
      <c r="D266" s="65">
        <f>'5th Cycle Summary-Final'!D266-'5th Cycle Summary-Final2'!D266</f>
        <v>0</v>
      </c>
      <c r="E266" s="65">
        <f>'5th Cycle Summary-Final'!E266-'5th Cycle Summary-Final2'!E266</f>
        <v>0</v>
      </c>
      <c r="F266" s="65">
        <f>'5th Cycle Summary-Final'!F266-'5th Cycle Summary-Final2'!F266</f>
        <v>0</v>
      </c>
      <c r="G266" s="65">
        <f>'5th Cycle Summary-Final'!G266-'5th Cycle Summary-Final2'!G266</f>
        <v>0</v>
      </c>
      <c r="H266" s="65">
        <f>'5th Cycle Summary-Final'!H266-'5th Cycle Summary-Final2'!H266</f>
        <v>0</v>
      </c>
      <c r="I266" s="65">
        <f>'5th Cycle Summary-Final'!I266-'5th Cycle Summary-Final2'!I266</f>
        <v>0</v>
      </c>
      <c r="J266" s="65">
        <f>'5th Cycle Summary-Final'!J266-'5th Cycle Summary-Final2'!J266</f>
        <v>0</v>
      </c>
      <c r="K266" s="65">
        <f>'5th Cycle Summary-Final'!K266-'5th Cycle Summary-Final2'!K266</f>
        <v>0</v>
      </c>
      <c r="L266" s="65">
        <f>'5th Cycle Summary-Final'!L266-'5th Cycle Summary-Final2'!L266</f>
        <v>0</v>
      </c>
      <c r="M266" s="65">
        <f>'5th Cycle Summary-Final'!M266-'5th Cycle Summary-Final2'!M266</f>
        <v>0</v>
      </c>
      <c r="N266" s="65">
        <f>'5th Cycle Summary-Final'!N266-'5th Cycle Summary-Final2'!N266</f>
        <v>0</v>
      </c>
      <c r="O266" s="65">
        <f>'5th Cycle Summary-Final'!O266-'5th Cycle Summary-Final2'!O266</f>
        <v>0</v>
      </c>
      <c r="P266" s="65">
        <f>'5th Cycle Summary-Final'!P266-'5th Cycle Summary-Final2'!P266</f>
        <v>0</v>
      </c>
      <c r="Q266" s="65">
        <f>'5th Cycle Summary-Final'!Q266-'5th Cycle Summary-Final2'!Q266</f>
        <v>0</v>
      </c>
      <c r="R266" s="65">
        <f>'5th Cycle Summary-Final'!R266-'5th Cycle Summary-Final2'!R266</f>
        <v>0</v>
      </c>
      <c r="S266" s="65">
        <f>'5th Cycle Summary-Final'!S266-'5th Cycle Summary-Final2'!S266</f>
        <v>0</v>
      </c>
      <c r="T266" s="65">
        <f>'5th Cycle Summary-Final'!T266-'5th Cycle Summary-Final2'!T266</f>
        <v>0</v>
      </c>
      <c r="U266" s="65">
        <f>'5th Cycle Summary-Final'!U266-'5th Cycle Summary-Final2'!U266</f>
        <v>0</v>
      </c>
      <c r="V266" s="65">
        <f>'5th Cycle Summary-Final'!V266-'5th Cycle Summary-Final2'!V266</f>
        <v>0</v>
      </c>
      <c r="W266" s="65">
        <f>'5th Cycle Summary-Final'!W266-'5th Cycle Summary-Final2'!W266</f>
        <v>0</v>
      </c>
      <c r="X266" s="65">
        <f>'5th Cycle Summary-Final'!X266-'5th Cycle Summary-Final2'!X266</f>
        <v>0</v>
      </c>
      <c r="Y266" s="65">
        <f>'5th Cycle Summary-Final'!Y266-'5th Cycle Summary-Final2'!Y266</f>
        <v>0</v>
      </c>
      <c r="Z266" s="65">
        <f>'5th Cycle Summary-Final'!Z266-'5th Cycle Summary-Final2'!Z266</f>
        <v>0</v>
      </c>
    </row>
    <row r="267" spans="1:26" x14ac:dyDescent="0.2">
      <c r="A267" s="2" t="s">
        <v>2</v>
      </c>
      <c r="B267" s="2" t="s">
        <v>3</v>
      </c>
      <c r="C267" s="10" t="s">
        <v>150</v>
      </c>
      <c r="D267" s="65">
        <f>'5th Cycle Summary-Final'!D267-'5th Cycle Summary-Final2'!D267</f>
        <v>0</v>
      </c>
      <c r="E267" s="65">
        <f>'5th Cycle Summary-Final'!E267-'5th Cycle Summary-Final2'!E267</f>
        <v>0</v>
      </c>
      <c r="F267" s="65">
        <f>'5th Cycle Summary-Final'!F267-'5th Cycle Summary-Final2'!F267</f>
        <v>0</v>
      </c>
      <c r="G267" s="65">
        <f>'5th Cycle Summary-Final'!G267-'5th Cycle Summary-Final2'!G267</f>
        <v>0</v>
      </c>
      <c r="H267" s="65">
        <f>'5th Cycle Summary-Final'!H267-'5th Cycle Summary-Final2'!H267</f>
        <v>0</v>
      </c>
      <c r="I267" s="65">
        <f>'5th Cycle Summary-Final'!I267-'5th Cycle Summary-Final2'!I267</f>
        <v>0</v>
      </c>
      <c r="J267" s="65">
        <f>'5th Cycle Summary-Final'!J267-'5th Cycle Summary-Final2'!J267</f>
        <v>0</v>
      </c>
      <c r="K267" s="65">
        <f>'5th Cycle Summary-Final'!K267-'5th Cycle Summary-Final2'!K267</f>
        <v>0</v>
      </c>
      <c r="L267" s="65">
        <f>'5th Cycle Summary-Final'!L267-'5th Cycle Summary-Final2'!L267</f>
        <v>0</v>
      </c>
      <c r="M267" s="65">
        <f>'5th Cycle Summary-Final'!M267-'5th Cycle Summary-Final2'!M267</f>
        <v>0</v>
      </c>
      <c r="N267" s="65">
        <f>'5th Cycle Summary-Final'!N267-'5th Cycle Summary-Final2'!N267</f>
        <v>0</v>
      </c>
      <c r="O267" s="65">
        <f>'5th Cycle Summary-Final'!O267-'5th Cycle Summary-Final2'!O267</f>
        <v>0</v>
      </c>
      <c r="P267" s="65">
        <f>'5th Cycle Summary-Final'!P267-'5th Cycle Summary-Final2'!P267</f>
        <v>0</v>
      </c>
      <c r="Q267" s="65">
        <f>'5th Cycle Summary-Final'!Q267-'5th Cycle Summary-Final2'!Q267</f>
        <v>0</v>
      </c>
      <c r="R267" s="65">
        <f>'5th Cycle Summary-Final'!R267-'5th Cycle Summary-Final2'!R267</f>
        <v>0</v>
      </c>
      <c r="S267" s="65">
        <f>'5th Cycle Summary-Final'!S267-'5th Cycle Summary-Final2'!S267</f>
        <v>0</v>
      </c>
      <c r="T267" s="65">
        <f>'5th Cycle Summary-Final'!T267-'5th Cycle Summary-Final2'!T267</f>
        <v>0</v>
      </c>
      <c r="U267" s="65">
        <f>'5th Cycle Summary-Final'!U267-'5th Cycle Summary-Final2'!U267</f>
        <v>0</v>
      </c>
      <c r="V267" s="65">
        <f>'5th Cycle Summary-Final'!V267-'5th Cycle Summary-Final2'!V267</f>
        <v>0</v>
      </c>
      <c r="W267" s="65">
        <f>'5th Cycle Summary-Final'!W267-'5th Cycle Summary-Final2'!W267</f>
        <v>0</v>
      </c>
      <c r="X267" s="65">
        <f>'5th Cycle Summary-Final'!X267-'5th Cycle Summary-Final2'!X267</f>
        <v>0</v>
      </c>
      <c r="Y267" s="65">
        <f>'5th Cycle Summary-Final'!Y267-'5th Cycle Summary-Final2'!Y267</f>
        <v>0</v>
      </c>
      <c r="Z267" s="65">
        <f>'5th Cycle Summary-Final'!Z267-'5th Cycle Summary-Final2'!Z267</f>
        <v>0</v>
      </c>
    </row>
    <row r="268" spans="1:26" x14ac:dyDescent="0.2">
      <c r="A268" s="2" t="s">
        <v>2</v>
      </c>
      <c r="B268" s="2" t="s">
        <v>3</v>
      </c>
      <c r="C268" s="10" t="s">
        <v>217</v>
      </c>
      <c r="D268" s="65">
        <f>'5th Cycle Summary-Final'!D268-'5th Cycle Summary-Final2'!D268</f>
        <v>0</v>
      </c>
      <c r="E268" s="65">
        <f>'5th Cycle Summary-Final'!E268-'5th Cycle Summary-Final2'!E268</f>
        <v>0</v>
      </c>
      <c r="F268" s="65">
        <f>'5th Cycle Summary-Final'!F268-'5th Cycle Summary-Final2'!F268</f>
        <v>0</v>
      </c>
      <c r="G268" s="65">
        <f>'5th Cycle Summary-Final'!G268-'5th Cycle Summary-Final2'!G268</f>
        <v>0</v>
      </c>
      <c r="H268" s="65">
        <f>'5th Cycle Summary-Final'!H268-'5th Cycle Summary-Final2'!H268</f>
        <v>0</v>
      </c>
      <c r="I268" s="65">
        <f>'5th Cycle Summary-Final'!I268-'5th Cycle Summary-Final2'!I268</f>
        <v>0</v>
      </c>
      <c r="J268" s="65">
        <f>'5th Cycle Summary-Final'!J268-'5th Cycle Summary-Final2'!J268</f>
        <v>0</v>
      </c>
      <c r="K268" s="65">
        <f>'5th Cycle Summary-Final'!K268-'5th Cycle Summary-Final2'!K268</f>
        <v>0</v>
      </c>
      <c r="L268" s="65">
        <f>'5th Cycle Summary-Final'!L268-'5th Cycle Summary-Final2'!L268</f>
        <v>0</v>
      </c>
      <c r="M268" s="65">
        <f>'5th Cycle Summary-Final'!M268-'5th Cycle Summary-Final2'!M268</f>
        <v>0</v>
      </c>
      <c r="N268" s="65">
        <f>'5th Cycle Summary-Final'!N268-'5th Cycle Summary-Final2'!N268</f>
        <v>0</v>
      </c>
      <c r="O268" s="65">
        <f>'5th Cycle Summary-Final'!O268-'5th Cycle Summary-Final2'!O268</f>
        <v>0</v>
      </c>
      <c r="P268" s="65">
        <f>'5th Cycle Summary-Final'!P268-'5th Cycle Summary-Final2'!P268</f>
        <v>0</v>
      </c>
      <c r="Q268" s="65">
        <f>'5th Cycle Summary-Final'!Q268-'5th Cycle Summary-Final2'!Q268</f>
        <v>0</v>
      </c>
      <c r="R268" s="65">
        <f>'5th Cycle Summary-Final'!R268-'5th Cycle Summary-Final2'!R268</f>
        <v>0</v>
      </c>
      <c r="S268" s="65">
        <f>'5th Cycle Summary-Final'!S268-'5th Cycle Summary-Final2'!S268</f>
        <v>0</v>
      </c>
      <c r="T268" s="65">
        <f>'5th Cycle Summary-Final'!T268-'5th Cycle Summary-Final2'!T268</f>
        <v>0</v>
      </c>
      <c r="U268" s="65">
        <f>'5th Cycle Summary-Final'!U268-'5th Cycle Summary-Final2'!U268</f>
        <v>0</v>
      </c>
      <c r="V268" s="65">
        <f>'5th Cycle Summary-Final'!V268-'5th Cycle Summary-Final2'!V268</f>
        <v>0</v>
      </c>
      <c r="W268" s="65">
        <f>'5th Cycle Summary-Final'!W268-'5th Cycle Summary-Final2'!W268</f>
        <v>0</v>
      </c>
      <c r="X268" s="65">
        <f>'5th Cycle Summary-Final'!X268-'5th Cycle Summary-Final2'!X268</f>
        <v>0</v>
      </c>
      <c r="Y268" s="65">
        <f>'5th Cycle Summary-Final'!Y268-'5th Cycle Summary-Final2'!Y268</f>
        <v>0</v>
      </c>
      <c r="Z268" s="65">
        <f>'5th Cycle Summary-Final'!Z268-'5th Cycle Summary-Final2'!Z268</f>
        <v>0</v>
      </c>
    </row>
    <row r="269" spans="1:26" x14ac:dyDescent="0.2">
      <c r="A269" s="2" t="s">
        <v>2</v>
      </c>
      <c r="B269" s="2" t="s">
        <v>3</v>
      </c>
      <c r="C269" s="10" t="s">
        <v>245</v>
      </c>
      <c r="D269" s="65">
        <f>'5th Cycle Summary-Final'!D269-'5th Cycle Summary-Final2'!D269</f>
        <v>0</v>
      </c>
      <c r="E269" s="65">
        <f>'5th Cycle Summary-Final'!E269-'5th Cycle Summary-Final2'!E269</f>
        <v>0</v>
      </c>
      <c r="F269" s="65">
        <f>'5th Cycle Summary-Final'!F269-'5th Cycle Summary-Final2'!F269</f>
        <v>0</v>
      </c>
      <c r="G269" s="65">
        <f>'5th Cycle Summary-Final'!G269-'5th Cycle Summary-Final2'!G269</f>
        <v>0</v>
      </c>
      <c r="H269" s="65">
        <f>'5th Cycle Summary-Final'!H269-'5th Cycle Summary-Final2'!H269</f>
        <v>0</v>
      </c>
      <c r="I269" s="65">
        <f>'5th Cycle Summary-Final'!I269-'5th Cycle Summary-Final2'!I269</f>
        <v>0</v>
      </c>
      <c r="J269" s="65">
        <f>'5th Cycle Summary-Final'!J269-'5th Cycle Summary-Final2'!J269</f>
        <v>0</v>
      </c>
      <c r="K269" s="65">
        <f>'5th Cycle Summary-Final'!K269-'5th Cycle Summary-Final2'!K269</f>
        <v>0</v>
      </c>
      <c r="L269" s="65">
        <f>'5th Cycle Summary-Final'!L269-'5th Cycle Summary-Final2'!L269</f>
        <v>0</v>
      </c>
      <c r="M269" s="65">
        <f>'5th Cycle Summary-Final'!M269-'5th Cycle Summary-Final2'!M269</f>
        <v>0</v>
      </c>
      <c r="N269" s="65">
        <f>'5th Cycle Summary-Final'!N269-'5th Cycle Summary-Final2'!N269</f>
        <v>0</v>
      </c>
      <c r="O269" s="65">
        <f>'5th Cycle Summary-Final'!O269-'5th Cycle Summary-Final2'!O269</f>
        <v>0</v>
      </c>
      <c r="P269" s="65">
        <f>'5th Cycle Summary-Final'!P269-'5th Cycle Summary-Final2'!P269</f>
        <v>0</v>
      </c>
      <c r="Q269" s="65">
        <f>'5th Cycle Summary-Final'!Q269-'5th Cycle Summary-Final2'!Q269</f>
        <v>0</v>
      </c>
      <c r="R269" s="65">
        <f>'5th Cycle Summary-Final'!R269-'5th Cycle Summary-Final2'!R269</f>
        <v>0</v>
      </c>
      <c r="S269" s="65">
        <f>'5th Cycle Summary-Final'!S269-'5th Cycle Summary-Final2'!S269</f>
        <v>0</v>
      </c>
      <c r="T269" s="65">
        <f>'5th Cycle Summary-Final'!T269-'5th Cycle Summary-Final2'!T269</f>
        <v>0</v>
      </c>
      <c r="U269" s="65">
        <f>'5th Cycle Summary-Final'!U269-'5th Cycle Summary-Final2'!U269</f>
        <v>0</v>
      </c>
      <c r="V269" s="65">
        <f>'5th Cycle Summary-Final'!V269-'5th Cycle Summary-Final2'!V269</f>
        <v>0</v>
      </c>
      <c r="W269" s="65">
        <f>'5th Cycle Summary-Final'!W269-'5th Cycle Summary-Final2'!W269</f>
        <v>0</v>
      </c>
      <c r="X269" s="65">
        <f>'5th Cycle Summary-Final'!X269-'5th Cycle Summary-Final2'!X269</f>
        <v>0</v>
      </c>
      <c r="Y269" s="65">
        <f>'5th Cycle Summary-Final'!Y269-'5th Cycle Summary-Final2'!Y269</f>
        <v>0</v>
      </c>
      <c r="Z269" s="65">
        <f>'5th Cycle Summary-Final'!Z269-'5th Cycle Summary-Final2'!Z269</f>
        <v>0</v>
      </c>
    </row>
    <row r="270" spans="1:26" x14ac:dyDescent="0.2">
      <c r="A270" s="2" t="s">
        <v>2</v>
      </c>
      <c r="B270" s="2" t="s">
        <v>3</v>
      </c>
      <c r="C270" s="10" t="s">
        <v>1074</v>
      </c>
      <c r="D270" s="65">
        <f>'5th Cycle Summary-Final'!D270-'5th Cycle Summary-Final2'!D270</f>
        <v>0</v>
      </c>
      <c r="E270" s="65">
        <f>'5th Cycle Summary-Final'!E270-'5th Cycle Summary-Final2'!E270</f>
        <v>0</v>
      </c>
      <c r="F270" s="65">
        <f>'5th Cycle Summary-Final'!F270-'5th Cycle Summary-Final2'!F270</f>
        <v>0</v>
      </c>
      <c r="G270" s="65">
        <f>'5th Cycle Summary-Final'!G270-'5th Cycle Summary-Final2'!G270</f>
        <v>0</v>
      </c>
      <c r="H270" s="65">
        <f>'5th Cycle Summary-Final'!H270-'5th Cycle Summary-Final2'!H270</f>
        <v>0</v>
      </c>
      <c r="I270" s="65">
        <f>'5th Cycle Summary-Final'!I270-'5th Cycle Summary-Final2'!I270</f>
        <v>0</v>
      </c>
      <c r="J270" s="65">
        <f>'5th Cycle Summary-Final'!J270-'5th Cycle Summary-Final2'!J270</f>
        <v>0</v>
      </c>
      <c r="K270" s="65">
        <f>'5th Cycle Summary-Final'!K270-'5th Cycle Summary-Final2'!K270</f>
        <v>0</v>
      </c>
      <c r="L270" s="65">
        <f>'5th Cycle Summary-Final'!L270-'5th Cycle Summary-Final2'!L270</f>
        <v>0</v>
      </c>
      <c r="M270" s="65">
        <f>'5th Cycle Summary-Final'!M270-'5th Cycle Summary-Final2'!M270</f>
        <v>0</v>
      </c>
      <c r="N270" s="65">
        <f>'5th Cycle Summary-Final'!N270-'5th Cycle Summary-Final2'!N270</f>
        <v>0</v>
      </c>
      <c r="O270" s="65">
        <f>'5th Cycle Summary-Final'!O270-'5th Cycle Summary-Final2'!O270</f>
        <v>0</v>
      </c>
      <c r="P270" s="65">
        <f>'5th Cycle Summary-Final'!P270-'5th Cycle Summary-Final2'!P270</f>
        <v>0</v>
      </c>
      <c r="Q270" s="65">
        <f>'5th Cycle Summary-Final'!Q270-'5th Cycle Summary-Final2'!Q270</f>
        <v>0</v>
      </c>
      <c r="R270" s="65">
        <f>'5th Cycle Summary-Final'!R270-'5th Cycle Summary-Final2'!R270</f>
        <v>0</v>
      </c>
      <c r="S270" s="65">
        <f>'5th Cycle Summary-Final'!S270-'5th Cycle Summary-Final2'!S270</f>
        <v>0</v>
      </c>
      <c r="T270" s="65">
        <f>'5th Cycle Summary-Final'!T270-'5th Cycle Summary-Final2'!T270</f>
        <v>0</v>
      </c>
      <c r="U270" s="65">
        <f>'5th Cycle Summary-Final'!U270-'5th Cycle Summary-Final2'!U270</f>
        <v>0</v>
      </c>
      <c r="V270" s="65">
        <f>'5th Cycle Summary-Final'!V270-'5th Cycle Summary-Final2'!V270</f>
        <v>0</v>
      </c>
      <c r="W270" s="65">
        <f>'5th Cycle Summary-Final'!W270-'5th Cycle Summary-Final2'!W270</f>
        <v>0</v>
      </c>
      <c r="X270" s="65">
        <f>'5th Cycle Summary-Final'!X270-'5th Cycle Summary-Final2'!X270</f>
        <v>0</v>
      </c>
      <c r="Y270" s="65">
        <f>'5th Cycle Summary-Final'!Y270-'5th Cycle Summary-Final2'!Y270</f>
        <v>0</v>
      </c>
      <c r="Z270" s="65">
        <f>'5th Cycle Summary-Final'!Z270-'5th Cycle Summary-Final2'!Z270</f>
        <v>0</v>
      </c>
    </row>
    <row r="271" spans="1:26" x14ac:dyDescent="0.2">
      <c r="A271" s="2" t="s">
        <v>2</v>
      </c>
      <c r="B271" s="2" t="s">
        <v>3</v>
      </c>
      <c r="C271" s="10" t="s">
        <v>250</v>
      </c>
      <c r="D271" s="65">
        <f>'5th Cycle Summary-Final'!D271-'5th Cycle Summary-Final2'!D271</f>
        <v>0</v>
      </c>
      <c r="E271" s="65">
        <f>'5th Cycle Summary-Final'!E271-'5th Cycle Summary-Final2'!E271</f>
        <v>0</v>
      </c>
      <c r="F271" s="65">
        <f>'5th Cycle Summary-Final'!F271-'5th Cycle Summary-Final2'!F271</f>
        <v>0</v>
      </c>
      <c r="G271" s="65">
        <f>'5th Cycle Summary-Final'!G271-'5th Cycle Summary-Final2'!G271</f>
        <v>0</v>
      </c>
      <c r="H271" s="65">
        <f>'5th Cycle Summary-Final'!H271-'5th Cycle Summary-Final2'!H271</f>
        <v>0</v>
      </c>
      <c r="I271" s="65">
        <f>'5th Cycle Summary-Final'!I271-'5th Cycle Summary-Final2'!I271</f>
        <v>0</v>
      </c>
      <c r="J271" s="65">
        <f>'5th Cycle Summary-Final'!J271-'5th Cycle Summary-Final2'!J271</f>
        <v>0</v>
      </c>
      <c r="K271" s="65">
        <f>'5th Cycle Summary-Final'!K271-'5th Cycle Summary-Final2'!K271</f>
        <v>0</v>
      </c>
      <c r="L271" s="65">
        <f>'5th Cycle Summary-Final'!L271-'5th Cycle Summary-Final2'!L271</f>
        <v>0</v>
      </c>
      <c r="M271" s="65">
        <f>'5th Cycle Summary-Final'!M271-'5th Cycle Summary-Final2'!M271</f>
        <v>0</v>
      </c>
      <c r="N271" s="65">
        <f>'5th Cycle Summary-Final'!N271-'5th Cycle Summary-Final2'!N271</f>
        <v>0</v>
      </c>
      <c r="O271" s="65">
        <f>'5th Cycle Summary-Final'!O271-'5th Cycle Summary-Final2'!O271</f>
        <v>0</v>
      </c>
      <c r="P271" s="65">
        <f>'5th Cycle Summary-Final'!P271-'5th Cycle Summary-Final2'!P271</f>
        <v>0</v>
      </c>
      <c r="Q271" s="65">
        <f>'5th Cycle Summary-Final'!Q271-'5th Cycle Summary-Final2'!Q271</f>
        <v>0</v>
      </c>
      <c r="R271" s="65">
        <f>'5th Cycle Summary-Final'!R271-'5th Cycle Summary-Final2'!R271</f>
        <v>0</v>
      </c>
      <c r="S271" s="65">
        <f>'5th Cycle Summary-Final'!S271-'5th Cycle Summary-Final2'!S271</f>
        <v>0</v>
      </c>
      <c r="T271" s="65">
        <f>'5th Cycle Summary-Final'!T271-'5th Cycle Summary-Final2'!T271</f>
        <v>0</v>
      </c>
      <c r="U271" s="65">
        <f>'5th Cycle Summary-Final'!U271-'5th Cycle Summary-Final2'!U271</f>
        <v>0</v>
      </c>
      <c r="V271" s="65">
        <f>'5th Cycle Summary-Final'!V271-'5th Cycle Summary-Final2'!V271</f>
        <v>0</v>
      </c>
      <c r="W271" s="65">
        <f>'5th Cycle Summary-Final'!W271-'5th Cycle Summary-Final2'!W271</f>
        <v>0</v>
      </c>
      <c r="X271" s="65">
        <f>'5th Cycle Summary-Final'!X271-'5th Cycle Summary-Final2'!X271</f>
        <v>0</v>
      </c>
      <c r="Y271" s="65">
        <f>'5th Cycle Summary-Final'!Y271-'5th Cycle Summary-Final2'!Y271</f>
        <v>0</v>
      </c>
      <c r="Z271" s="65">
        <f>'5th Cycle Summary-Final'!Z271-'5th Cycle Summary-Final2'!Z271</f>
        <v>0</v>
      </c>
    </row>
    <row r="272" spans="1:26" x14ac:dyDescent="0.2">
      <c r="A272" s="2" t="s">
        <v>2</v>
      </c>
      <c r="B272" s="2" t="s">
        <v>3</v>
      </c>
      <c r="C272" s="10" t="s">
        <v>2</v>
      </c>
      <c r="D272" s="65">
        <f>'5th Cycle Summary-Final'!D272-'5th Cycle Summary-Final2'!D272</f>
        <v>0</v>
      </c>
      <c r="E272" s="65">
        <f>'5th Cycle Summary-Final'!E272-'5th Cycle Summary-Final2'!E272</f>
        <v>0</v>
      </c>
      <c r="F272" s="65">
        <f>'5th Cycle Summary-Final'!F272-'5th Cycle Summary-Final2'!F272</f>
        <v>0</v>
      </c>
      <c r="G272" s="65">
        <f>'5th Cycle Summary-Final'!G272-'5th Cycle Summary-Final2'!G272</f>
        <v>0</v>
      </c>
      <c r="H272" s="65">
        <f>'5th Cycle Summary-Final'!H272-'5th Cycle Summary-Final2'!H272</f>
        <v>0</v>
      </c>
      <c r="I272" s="65">
        <f>'5th Cycle Summary-Final'!I272-'5th Cycle Summary-Final2'!I272</f>
        <v>0</v>
      </c>
      <c r="J272" s="65">
        <f>'5th Cycle Summary-Final'!J272-'5th Cycle Summary-Final2'!J272</f>
        <v>0</v>
      </c>
      <c r="K272" s="65">
        <f>'5th Cycle Summary-Final'!K272-'5th Cycle Summary-Final2'!K272</f>
        <v>0</v>
      </c>
      <c r="L272" s="65">
        <f>'5th Cycle Summary-Final'!L272-'5th Cycle Summary-Final2'!L272</f>
        <v>0</v>
      </c>
      <c r="M272" s="65">
        <f>'5th Cycle Summary-Final'!M272-'5th Cycle Summary-Final2'!M272</f>
        <v>0</v>
      </c>
      <c r="N272" s="65">
        <f>'5th Cycle Summary-Final'!N272-'5th Cycle Summary-Final2'!N272</f>
        <v>0</v>
      </c>
      <c r="O272" s="65">
        <f>'5th Cycle Summary-Final'!O272-'5th Cycle Summary-Final2'!O272</f>
        <v>0</v>
      </c>
      <c r="P272" s="65">
        <f>'5th Cycle Summary-Final'!P272-'5th Cycle Summary-Final2'!P272</f>
        <v>0</v>
      </c>
      <c r="Q272" s="65">
        <f>'5th Cycle Summary-Final'!Q272-'5th Cycle Summary-Final2'!Q272</f>
        <v>0</v>
      </c>
      <c r="R272" s="65">
        <f>'5th Cycle Summary-Final'!R272-'5th Cycle Summary-Final2'!R272</f>
        <v>0</v>
      </c>
      <c r="S272" s="65">
        <f>'5th Cycle Summary-Final'!S272-'5th Cycle Summary-Final2'!S272</f>
        <v>0</v>
      </c>
      <c r="T272" s="65">
        <f>'5th Cycle Summary-Final'!T272-'5th Cycle Summary-Final2'!T272</f>
        <v>0</v>
      </c>
      <c r="U272" s="65">
        <f>'5th Cycle Summary-Final'!U272-'5th Cycle Summary-Final2'!U272</f>
        <v>0</v>
      </c>
      <c r="V272" s="65">
        <f>'5th Cycle Summary-Final'!V272-'5th Cycle Summary-Final2'!V272</f>
        <v>0</v>
      </c>
      <c r="W272" s="65">
        <f>'5th Cycle Summary-Final'!W272-'5th Cycle Summary-Final2'!W272</f>
        <v>0</v>
      </c>
      <c r="X272" s="65">
        <f>'5th Cycle Summary-Final'!X272-'5th Cycle Summary-Final2'!X272</f>
        <v>0</v>
      </c>
      <c r="Y272" s="65">
        <f>'5th Cycle Summary-Final'!Y272-'5th Cycle Summary-Final2'!Y272</f>
        <v>0</v>
      </c>
      <c r="Z272" s="65">
        <f>'5th Cycle Summary-Final'!Z272-'5th Cycle Summary-Final2'!Z272</f>
        <v>0</v>
      </c>
    </row>
    <row r="273" spans="1:26" x14ac:dyDescent="0.2">
      <c r="A273" s="2" t="s">
        <v>2</v>
      </c>
      <c r="B273" s="2" t="s">
        <v>3</v>
      </c>
      <c r="C273" s="10" t="s">
        <v>1020</v>
      </c>
      <c r="D273" s="65">
        <f>'5th Cycle Summary-Final'!D273-'5th Cycle Summary-Final2'!D273</f>
        <v>0</v>
      </c>
      <c r="E273" s="65">
        <f>'5th Cycle Summary-Final'!E273-'5th Cycle Summary-Final2'!E273</f>
        <v>0</v>
      </c>
      <c r="F273" s="65">
        <f>'5th Cycle Summary-Final'!F273-'5th Cycle Summary-Final2'!F273</f>
        <v>0</v>
      </c>
      <c r="G273" s="65">
        <f>'5th Cycle Summary-Final'!G273-'5th Cycle Summary-Final2'!G273</f>
        <v>0</v>
      </c>
      <c r="H273" s="65">
        <f>'5th Cycle Summary-Final'!H273-'5th Cycle Summary-Final2'!H273</f>
        <v>0</v>
      </c>
      <c r="I273" s="65">
        <f>'5th Cycle Summary-Final'!I273-'5th Cycle Summary-Final2'!I273</f>
        <v>0</v>
      </c>
      <c r="J273" s="65">
        <f>'5th Cycle Summary-Final'!J273-'5th Cycle Summary-Final2'!J273</f>
        <v>0</v>
      </c>
      <c r="K273" s="65">
        <f>'5th Cycle Summary-Final'!K273-'5th Cycle Summary-Final2'!K273</f>
        <v>0</v>
      </c>
      <c r="L273" s="65">
        <f>'5th Cycle Summary-Final'!L273-'5th Cycle Summary-Final2'!L273</f>
        <v>0</v>
      </c>
      <c r="M273" s="65">
        <f>'5th Cycle Summary-Final'!M273-'5th Cycle Summary-Final2'!M273</f>
        <v>0</v>
      </c>
      <c r="N273" s="65">
        <f>'5th Cycle Summary-Final'!N273-'5th Cycle Summary-Final2'!N273</f>
        <v>0</v>
      </c>
      <c r="O273" s="65">
        <f>'5th Cycle Summary-Final'!O273-'5th Cycle Summary-Final2'!O273</f>
        <v>0</v>
      </c>
      <c r="P273" s="65">
        <f>'5th Cycle Summary-Final'!P273-'5th Cycle Summary-Final2'!P273</f>
        <v>0</v>
      </c>
      <c r="Q273" s="65">
        <f>'5th Cycle Summary-Final'!Q273-'5th Cycle Summary-Final2'!Q273</f>
        <v>0</v>
      </c>
      <c r="R273" s="65">
        <f>'5th Cycle Summary-Final'!R273-'5th Cycle Summary-Final2'!R273</f>
        <v>0</v>
      </c>
      <c r="S273" s="65">
        <f>'5th Cycle Summary-Final'!S273-'5th Cycle Summary-Final2'!S273</f>
        <v>0</v>
      </c>
      <c r="T273" s="65">
        <f>'5th Cycle Summary-Final'!T273-'5th Cycle Summary-Final2'!T273</f>
        <v>0</v>
      </c>
      <c r="U273" s="65">
        <f>'5th Cycle Summary-Final'!U273-'5th Cycle Summary-Final2'!U273</f>
        <v>0</v>
      </c>
      <c r="V273" s="65">
        <f>'5th Cycle Summary-Final'!V273-'5th Cycle Summary-Final2'!V273</f>
        <v>0</v>
      </c>
      <c r="W273" s="65">
        <f>'5th Cycle Summary-Final'!W273-'5th Cycle Summary-Final2'!W273</f>
        <v>0</v>
      </c>
      <c r="X273" s="65">
        <f>'5th Cycle Summary-Final'!X273-'5th Cycle Summary-Final2'!X273</f>
        <v>0</v>
      </c>
      <c r="Y273" s="65">
        <f>'5th Cycle Summary-Final'!Y273-'5th Cycle Summary-Final2'!Y273</f>
        <v>0</v>
      </c>
      <c r="Z273" s="65">
        <f>'5th Cycle Summary-Final'!Z273-'5th Cycle Summary-Final2'!Z273</f>
        <v>0</v>
      </c>
    </row>
    <row r="274" spans="1:26" x14ac:dyDescent="0.2">
      <c r="A274" s="2" t="s">
        <v>2</v>
      </c>
      <c r="B274" s="2" t="s">
        <v>3</v>
      </c>
      <c r="C274" s="10" t="s">
        <v>312</v>
      </c>
      <c r="D274" s="65">
        <f>'5th Cycle Summary-Final'!D274-'5th Cycle Summary-Final2'!D274</f>
        <v>0</v>
      </c>
      <c r="E274" s="65">
        <f>'5th Cycle Summary-Final'!E274-'5th Cycle Summary-Final2'!E274</f>
        <v>0</v>
      </c>
      <c r="F274" s="65">
        <f>'5th Cycle Summary-Final'!F274-'5th Cycle Summary-Final2'!F274</f>
        <v>0</v>
      </c>
      <c r="G274" s="65">
        <f>'5th Cycle Summary-Final'!G274-'5th Cycle Summary-Final2'!G274</f>
        <v>0</v>
      </c>
      <c r="H274" s="65">
        <f>'5th Cycle Summary-Final'!H274-'5th Cycle Summary-Final2'!H274</f>
        <v>0</v>
      </c>
      <c r="I274" s="65">
        <f>'5th Cycle Summary-Final'!I274-'5th Cycle Summary-Final2'!I274</f>
        <v>0</v>
      </c>
      <c r="J274" s="65">
        <f>'5th Cycle Summary-Final'!J274-'5th Cycle Summary-Final2'!J274</f>
        <v>0</v>
      </c>
      <c r="K274" s="65">
        <f>'5th Cycle Summary-Final'!K274-'5th Cycle Summary-Final2'!K274</f>
        <v>0</v>
      </c>
      <c r="L274" s="65">
        <f>'5th Cycle Summary-Final'!L274-'5th Cycle Summary-Final2'!L274</f>
        <v>0</v>
      </c>
      <c r="M274" s="65">
        <f>'5th Cycle Summary-Final'!M274-'5th Cycle Summary-Final2'!M274</f>
        <v>0</v>
      </c>
      <c r="N274" s="65">
        <f>'5th Cycle Summary-Final'!N274-'5th Cycle Summary-Final2'!N274</f>
        <v>0</v>
      </c>
      <c r="O274" s="65">
        <f>'5th Cycle Summary-Final'!O274-'5th Cycle Summary-Final2'!O274</f>
        <v>0</v>
      </c>
      <c r="P274" s="65">
        <f>'5th Cycle Summary-Final'!P274-'5th Cycle Summary-Final2'!P274</f>
        <v>0</v>
      </c>
      <c r="Q274" s="65">
        <f>'5th Cycle Summary-Final'!Q274-'5th Cycle Summary-Final2'!Q274</f>
        <v>0</v>
      </c>
      <c r="R274" s="65">
        <f>'5th Cycle Summary-Final'!R274-'5th Cycle Summary-Final2'!R274</f>
        <v>0</v>
      </c>
      <c r="S274" s="65">
        <f>'5th Cycle Summary-Final'!S274-'5th Cycle Summary-Final2'!S274</f>
        <v>0</v>
      </c>
      <c r="T274" s="65">
        <f>'5th Cycle Summary-Final'!T274-'5th Cycle Summary-Final2'!T274</f>
        <v>0</v>
      </c>
      <c r="U274" s="65">
        <f>'5th Cycle Summary-Final'!U274-'5th Cycle Summary-Final2'!U274</f>
        <v>0</v>
      </c>
      <c r="V274" s="65">
        <f>'5th Cycle Summary-Final'!V274-'5th Cycle Summary-Final2'!V274</f>
        <v>0</v>
      </c>
      <c r="W274" s="65">
        <f>'5th Cycle Summary-Final'!W274-'5th Cycle Summary-Final2'!W274</f>
        <v>0</v>
      </c>
      <c r="X274" s="65">
        <f>'5th Cycle Summary-Final'!X274-'5th Cycle Summary-Final2'!X274</f>
        <v>0</v>
      </c>
      <c r="Y274" s="65">
        <f>'5th Cycle Summary-Final'!Y274-'5th Cycle Summary-Final2'!Y274</f>
        <v>0</v>
      </c>
      <c r="Z274" s="65">
        <f>'5th Cycle Summary-Final'!Z274-'5th Cycle Summary-Final2'!Z274</f>
        <v>0</v>
      </c>
    </row>
    <row r="275" spans="1:26" x14ac:dyDescent="0.2">
      <c r="A275" s="2" t="s">
        <v>2</v>
      </c>
      <c r="B275" s="2" t="s">
        <v>3</v>
      </c>
      <c r="C275" s="10" t="s">
        <v>330</v>
      </c>
      <c r="D275" s="65">
        <f>'5th Cycle Summary-Final'!D275-'5th Cycle Summary-Final2'!D275</f>
        <v>0</v>
      </c>
      <c r="E275" s="65">
        <f>'5th Cycle Summary-Final'!E275-'5th Cycle Summary-Final2'!E275</f>
        <v>0</v>
      </c>
      <c r="F275" s="65">
        <f>'5th Cycle Summary-Final'!F275-'5th Cycle Summary-Final2'!F275</f>
        <v>0</v>
      </c>
      <c r="G275" s="65">
        <f>'5th Cycle Summary-Final'!G275-'5th Cycle Summary-Final2'!G275</f>
        <v>0</v>
      </c>
      <c r="H275" s="65">
        <f>'5th Cycle Summary-Final'!H275-'5th Cycle Summary-Final2'!H275</f>
        <v>0</v>
      </c>
      <c r="I275" s="65">
        <f>'5th Cycle Summary-Final'!I275-'5th Cycle Summary-Final2'!I275</f>
        <v>0</v>
      </c>
      <c r="J275" s="65">
        <f>'5th Cycle Summary-Final'!J275-'5th Cycle Summary-Final2'!J275</f>
        <v>0</v>
      </c>
      <c r="K275" s="65">
        <f>'5th Cycle Summary-Final'!K275-'5th Cycle Summary-Final2'!K275</f>
        <v>0</v>
      </c>
      <c r="L275" s="65">
        <f>'5th Cycle Summary-Final'!L275-'5th Cycle Summary-Final2'!L275</f>
        <v>0</v>
      </c>
      <c r="M275" s="65">
        <f>'5th Cycle Summary-Final'!M275-'5th Cycle Summary-Final2'!M275</f>
        <v>0</v>
      </c>
      <c r="N275" s="65">
        <f>'5th Cycle Summary-Final'!N275-'5th Cycle Summary-Final2'!N275</f>
        <v>0</v>
      </c>
      <c r="O275" s="65">
        <f>'5th Cycle Summary-Final'!O275-'5th Cycle Summary-Final2'!O275</f>
        <v>0</v>
      </c>
      <c r="P275" s="65">
        <f>'5th Cycle Summary-Final'!P275-'5th Cycle Summary-Final2'!P275</f>
        <v>0</v>
      </c>
      <c r="Q275" s="65">
        <f>'5th Cycle Summary-Final'!Q275-'5th Cycle Summary-Final2'!Q275</f>
        <v>0</v>
      </c>
      <c r="R275" s="65">
        <f>'5th Cycle Summary-Final'!R275-'5th Cycle Summary-Final2'!R275</f>
        <v>0</v>
      </c>
      <c r="S275" s="65">
        <f>'5th Cycle Summary-Final'!S275-'5th Cycle Summary-Final2'!S275</f>
        <v>0</v>
      </c>
      <c r="T275" s="65">
        <f>'5th Cycle Summary-Final'!T275-'5th Cycle Summary-Final2'!T275</f>
        <v>0</v>
      </c>
      <c r="U275" s="65">
        <f>'5th Cycle Summary-Final'!U275-'5th Cycle Summary-Final2'!U275</f>
        <v>0</v>
      </c>
      <c r="V275" s="65">
        <f>'5th Cycle Summary-Final'!V275-'5th Cycle Summary-Final2'!V275</f>
        <v>0</v>
      </c>
      <c r="W275" s="65">
        <f>'5th Cycle Summary-Final'!W275-'5th Cycle Summary-Final2'!W275</f>
        <v>0</v>
      </c>
      <c r="X275" s="65">
        <f>'5th Cycle Summary-Final'!X275-'5th Cycle Summary-Final2'!X275</f>
        <v>0</v>
      </c>
      <c r="Y275" s="65">
        <f>'5th Cycle Summary-Final'!Y275-'5th Cycle Summary-Final2'!Y275</f>
        <v>0</v>
      </c>
      <c r="Z275" s="65">
        <f>'5th Cycle Summary-Final'!Z275-'5th Cycle Summary-Final2'!Z275</f>
        <v>0</v>
      </c>
    </row>
    <row r="276" spans="1:26" x14ac:dyDescent="0.2">
      <c r="A276" s="2" t="s">
        <v>2</v>
      </c>
      <c r="B276" s="2" t="s">
        <v>3</v>
      </c>
      <c r="C276" s="10" t="s">
        <v>331</v>
      </c>
      <c r="D276" s="65">
        <f>'5th Cycle Summary-Final'!D276-'5th Cycle Summary-Final2'!D276</f>
        <v>0</v>
      </c>
      <c r="E276" s="65">
        <f>'5th Cycle Summary-Final'!E276-'5th Cycle Summary-Final2'!E276</f>
        <v>0</v>
      </c>
      <c r="F276" s="65">
        <f>'5th Cycle Summary-Final'!F276-'5th Cycle Summary-Final2'!F276</f>
        <v>0</v>
      </c>
      <c r="G276" s="65">
        <f>'5th Cycle Summary-Final'!G276-'5th Cycle Summary-Final2'!G276</f>
        <v>0</v>
      </c>
      <c r="H276" s="65">
        <f>'5th Cycle Summary-Final'!H276-'5th Cycle Summary-Final2'!H276</f>
        <v>0</v>
      </c>
      <c r="I276" s="65">
        <f>'5th Cycle Summary-Final'!I276-'5th Cycle Summary-Final2'!I276</f>
        <v>0</v>
      </c>
      <c r="J276" s="65">
        <f>'5th Cycle Summary-Final'!J276-'5th Cycle Summary-Final2'!J276</f>
        <v>0</v>
      </c>
      <c r="K276" s="65">
        <f>'5th Cycle Summary-Final'!K276-'5th Cycle Summary-Final2'!K276</f>
        <v>0</v>
      </c>
      <c r="L276" s="65">
        <f>'5th Cycle Summary-Final'!L276-'5th Cycle Summary-Final2'!L276</f>
        <v>0</v>
      </c>
      <c r="M276" s="65">
        <f>'5th Cycle Summary-Final'!M276-'5th Cycle Summary-Final2'!M276</f>
        <v>0</v>
      </c>
      <c r="N276" s="65">
        <f>'5th Cycle Summary-Final'!N276-'5th Cycle Summary-Final2'!N276</f>
        <v>0</v>
      </c>
      <c r="O276" s="65">
        <f>'5th Cycle Summary-Final'!O276-'5th Cycle Summary-Final2'!O276</f>
        <v>0</v>
      </c>
      <c r="P276" s="65">
        <f>'5th Cycle Summary-Final'!P276-'5th Cycle Summary-Final2'!P276</f>
        <v>0</v>
      </c>
      <c r="Q276" s="65">
        <f>'5th Cycle Summary-Final'!Q276-'5th Cycle Summary-Final2'!Q276</f>
        <v>0</v>
      </c>
      <c r="R276" s="65">
        <f>'5th Cycle Summary-Final'!R276-'5th Cycle Summary-Final2'!R276</f>
        <v>0</v>
      </c>
      <c r="S276" s="65">
        <f>'5th Cycle Summary-Final'!S276-'5th Cycle Summary-Final2'!S276</f>
        <v>0</v>
      </c>
      <c r="T276" s="65">
        <f>'5th Cycle Summary-Final'!T276-'5th Cycle Summary-Final2'!T276</f>
        <v>0</v>
      </c>
      <c r="U276" s="65">
        <f>'5th Cycle Summary-Final'!U276-'5th Cycle Summary-Final2'!U276</f>
        <v>0</v>
      </c>
      <c r="V276" s="65">
        <f>'5th Cycle Summary-Final'!V276-'5th Cycle Summary-Final2'!V276</f>
        <v>0</v>
      </c>
      <c r="W276" s="65">
        <f>'5th Cycle Summary-Final'!W276-'5th Cycle Summary-Final2'!W276</f>
        <v>0</v>
      </c>
      <c r="X276" s="65">
        <f>'5th Cycle Summary-Final'!X276-'5th Cycle Summary-Final2'!X276</f>
        <v>0</v>
      </c>
      <c r="Y276" s="65">
        <f>'5th Cycle Summary-Final'!Y276-'5th Cycle Summary-Final2'!Y276</f>
        <v>0</v>
      </c>
      <c r="Z276" s="65">
        <f>'5th Cycle Summary-Final'!Z276-'5th Cycle Summary-Final2'!Z276</f>
        <v>0</v>
      </c>
    </row>
    <row r="277" spans="1:26" x14ac:dyDescent="0.2">
      <c r="A277" s="2" t="s">
        <v>66</v>
      </c>
      <c r="B277" s="2" t="s">
        <v>67</v>
      </c>
      <c r="C277" s="10" t="s">
        <v>65</v>
      </c>
      <c r="D277" s="65">
        <f>'5th Cycle Summary-Final'!D277-'5th Cycle Summary-Final2'!D277</f>
        <v>0</v>
      </c>
      <c r="E277" s="65">
        <f>'5th Cycle Summary-Final'!E277-'5th Cycle Summary-Final2'!E277</f>
        <v>0</v>
      </c>
      <c r="F277" s="65">
        <f>'5th Cycle Summary-Final'!F277-'5th Cycle Summary-Final2'!F277</f>
        <v>0</v>
      </c>
      <c r="G277" s="65">
        <f>'5th Cycle Summary-Final'!G277-'5th Cycle Summary-Final2'!G277</f>
        <v>0</v>
      </c>
      <c r="H277" s="65">
        <f>'5th Cycle Summary-Final'!H277-'5th Cycle Summary-Final2'!H277</f>
        <v>0</v>
      </c>
      <c r="I277" s="65">
        <f>'5th Cycle Summary-Final'!I277-'5th Cycle Summary-Final2'!I277</f>
        <v>0</v>
      </c>
      <c r="J277" s="65">
        <f>'5th Cycle Summary-Final'!J277-'5th Cycle Summary-Final2'!J277</f>
        <v>0</v>
      </c>
      <c r="K277" s="65">
        <f>'5th Cycle Summary-Final'!K277-'5th Cycle Summary-Final2'!K277</f>
        <v>0</v>
      </c>
      <c r="L277" s="65">
        <f>'5th Cycle Summary-Final'!L277-'5th Cycle Summary-Final2'!L277</f>
        <v>0</v>
      </c>
      <c r="M277" s="65">
        <f>'5th Cycle Summary-Final'!M277-'5th Cycle Summary-Final2'!M277</f>
        <v>0</v>
      </c>
      <c r="N277" s="65">
        <f>'5th Cycle Summary-Final'!N277-'5th Cycle Summary-Final2'!N277</f>
        <v>0</v>
      </c>
      <c r="O277" s="65">
        <f>'5th Cycle Summary-Final'!O277-'5th Cycle Summary-Final2'!O277</f>
        <v>0</v>
      </c>
      <c r="P277" s="65">
        <f>'5th Cycle Summary-Final'!P277-'5th Cycle Summary-Final2'!P277</f>
        <v>0</v>
      </c>
      <c r="Q277" s="65">
        <f>'5th Cycle Summary-Final'!Q277-'5th Cycle Summary-Final2'!Q277</f>
        <v>0</v>
      </c>
      <c r="R277" s="65">
        <f>'5th Cycle Summary-Final'!R277-'5th Cycle Summary-Final2'!R277</f>
        <v>0</v>
      </c>
      <c r="S277" s="65">
        <f>'5th Cycle Summary-Final'!S277-'5th Cycle Summary-Final2'!S277</f>
        <v>0</v>
      </c>
      <c r="T277" s="65">
        <f>'5th Cycle Summary-Final'!T277-'5th Cycle Summary-Final2'!T277</f>
        <v>0</v>
      </c>
      <c r="U277" s="65">
        <f>'5th Cycle Summary-Final'!U277-'5th Cycle Summary-Final2'!U277</f>
        <v>0</v>
      </c>
      <c r="V277" s="65">
        <f>'5th Cycle Summary-Final'!V277-'5th Cycle Summary-Final2'!V277</f>
        <v>0</v>
      </c>
      <c r="W277" s="65">
        <f>'5th Cycle Summary-Final'!W277-'5th Cycle Summary-Final2'!W277</f>
        <v>0</v>
      </c>
      <c r="X277" s="65">
        <f>'5th Cycle Summary-Final'!X277-'5th Cycle Summary-Final2'!X277</f>
        <v>0</v>
      </c>
      <c r="Y277" s="65">
        <f>'5th Cycle Summary-Final'!Y277-'5th Cycle Summary-Final2'!Y277</f>
        <v>0</v>
      </c>
      <c r="Z277" s="65">
        <f>'5th Cycle Summary-Final'!Z277-'5th Cycle Summary-Final2'!Z277</f>
        <v>0</v>
      </c>
    </row>
    <row r="278" spans="1:26" x14ac:dyDescent="0.2">
      <c r="A278" s="2" t="s">
        <v>66</v>
      </c>
      <c r="B278" s="2" t="s">
        <v>67</v>
      </c>
      <c r="C278" s="10" t="s">
        <v>77</v>
      </c>
      <c r="D278" s="65">
        <f>'5th Cycle Summary-Final'!D278-'5th Cycle Summary-Final2'!D278</f>
        <v>0</v>
      </c>
      <c r="E278" s="65">
        <f>'5th Cycle Summary-Final'!E278-'5th Cycle Summary-Final2'!E278</f>
        <v>0</v>
      </c>
      <c r="F278" s="65">
        <f>'5th Cycle Summary-Final'!F278-'5th Cycle Summary-Final2'!F278</f>
        <v>0</v>
      </c>
      <c r="G278" s="65">
        <f>'5th Cycle Summary-Final'!G278-'5th Cycle Summary-Final2'!G278</f>
        <v>0</v>
      </c>
      <c r="H278" s="65">
        <f>'5th Cycle Summary-Final'!H278-'5th Cycle Summary-Final2'!H278</f>
        <v>0</v>
      </c>
      <c r="I278" s="65">
        <f>'5th Cycle Summary-Final'!I278-'5th Cycle Summary-Final2'!I278</f>
        <v>0</v>
      </c>
      <c r="J278" s="65">
        <f>'5th Cycle Summary-Final'!J278-'5th Cycle Summary-Final2'!J278</f>
        <v>0</v>
      </c>
      <c r="K278" s="65">
        <f>'5th Cycle Summary-Final'!K278-'5th Cycle Summary-Final2'!K278</f>
        <v>0</v>
      </c>
      <c r="L278" s="65">
        <f>'5th Cycle Summary-Final'!L278-'5th Cycle Summary-Final2'!L278</f>
        <v>0</v>
      </c>
      <c r="M278" s="65">
        <f>'5th Cycle Summary-Final'!M278-'5th Cycle Summary-Final2'!M278</f>
        <v>0</v>
      </c>
      <c r="N278" s="65">
        <f>'5th Cycle Summary-Final'!N278-'5th Cycle Summary-Final2'!N278</f>
        <v>0</v>
      </c>
      <c r="O278" s="65">
        <f>'5th Cycle Summary-Final'!O278-'5th Cycle Summary-Final2'!O278</f>
        <v>0</v>
      </c>
      <c r="P278" s="65">
        <f>'5th Cycle Summary-Final'!P278-'5th Cycle Summary-Final2'!P278</f>
        <v>0</v>
      </c>
      <c r="Q278" s="65">
        <f>'5th Cycle Summary-Final'!Q278-'5th Cycle Summary-Final2'!Q278</f>
        <v>0</v>
      </c>
      <c r="R278" s="65">
        <f>'5th Cycle Summary-Final'!R278-'5th Cycle Summary-Final2'!R278</f>
        <v>0</v>
      </c>
      <c r="S278" s="65">
        <f>'5th Cycle Summary-Final'!S278-'5th Cycle Summary-Final2'!S278</f>
        <v>0</v>
      </c>
      <c r="T278" s="65">
        <f>'5th Cycle Summary-Final'!T278-'5th Cycle Summary-Final2'!T278</f>
        <v>0</v>
      </c>
      <c r="U278" s="65">
        <f>'5th Cycle Summary-Final'!U278-'5th Cycle Summary-Final2'!U278</f>
        <v>0</v>
      </c>
      <c r="V278" s="65">
        <f>'5th Cycle Summary-Final'!V278-'5th Cycle Summary-Final2'!V278</f>
        <v>0</v>
      </c>
      <c r="W278" s="65">
        <f>'5th Cycle Summary-Final'!W278-'5th Cycle Summary-Final2'!W278</f>
        <v>0</v>
      </c>
      <c r="X278" s="65">
        <f>'5th Cycle Summary-Final'!X278-'5th Cycle Summary-Final2'!X278</f>
        <v>0</v>
      </c>
      <c r="Y278" s="65">
        <f>'5th Cycle Summary-Final'!Y278-'5th Cycle Summary-Final2'!Y278</f>
        <v>0</v>
      </c>
      <c r="Z278" s="65">
        <f>'5th Cycle Summary-Final'!Z278-'5th Cycle Summary-Final2'!Z278</f>
        <v>0</v>
      </c>
    </row>
    <row r="279" spans="1:26" x14ac:dyDescent="0.2">
      <c r="A279" s="2" t="s">
        <v>66</v>
      </c>
      <c r="B279" s="2" t="s">
        <v>67</v>
      </c>
      <c r="C279" s="10" t="s">
        <v>92</v>
      </c>
      <c r="D279" s="65">
        <f>'5th Cycle Summary-Final'!D279-'5th Cycle Summary-Final2'!D279</f>
        <v>0</v>
      </c>
      <c r="E279" s="65">
        <f>'5th Cycle Summary-Final'!E279-'5th Cycle Summary-Final2'!E279</f>
        <v>0</v>
      </c>
      <c r="F279" s="65">
        <f>'5th Cycle Summary-Final'!F279-'5th Cycle Summary-Final2'!F279</f>
        <v>0</v>
      </c>
      <c r="G279" s="65">
        <f>'5th Cycle Summary-Final'!G279-'5th Cycle Summary-Final2'!G279</f>
        <v>0</v>
      </c>
      <c r="H279" s="65">
        <f>'5th Cycle Summary-Final'!H279-'5th Cycle Summary-Final2'!H279</f>
        <v>0</v>
      </c>
      <c r="I279" s="65">
        <f>'5th Cycle Summary-Final'!I279-'5th Cycle Summary-Final2'!I279</f>
        <v>0</v>
      </c>
      <c r="J279" s="65">
        <f>'5th Cycle Summary-Final'!J279-'5th Cycle Summary-Final2'!J279</f>
        <v>0</v>
      </c>
      <c r="K279" s="65">
        <f>'5th Cycle Summary-Final'!K279-'5th Cycle Summary-Final2'!K279</f>
        <v>0</v>
      </c>
      <c r="L279" s="65">
        <f>'5th Cycle Summary-Final'!L279-'5th Cycle Summary-Final2'!L279</f>
        <v>0</v>
      </c>
      <c r="M279" s="65">
        <f>'5th Cycle Summary-Final'!M279-'5th Cycle Summary-Final2'!M279</f>
        <v>0</v>
      </c>
      <c r="N279" s="65">
        <f>'5th Cycle Summary-Final'!N279-'5th Cycle Summary-Final2'!N279</f>
        <v>0</v>
      </c>
      <c r="O279" s="65">
        <f>'5th Cycle Summary-Final'!O279-'5th Cycle Summary-Final2'!O279</f>
        <v>0</v>
      </c>
      <c r="P279" s="65">
        <f>'5th Cycle Summary-Final'!P279-'5th Cycle Summary-Final2'!P279</f>
        <v>0</v>
      </c>
      <c r="Q279" s="65">
        <f>'5th Cycle Summary-Final'!Q279-'5th Cycle Summary-Final2'!Q279</f>
        <v>0</v>
      </c>
      <c r="R279" s="65">
        <f>'5th Cycle Summary-Final'!R279-'5th Cycle Summary-Final2'!R279</f>
        <v>0</v>
      </c>
      <c r="S279" s="65">
        <f>'5th Cycle Summary-Final'!S279-'5th Cycle Summary-Final2'!S279</f>
        <v>0</v>
      </c>
      <c r="T279" s="65">
        <f>'5th Cycle Summary-Final'!T279-'5th Cycle Summary-Final2'!T279</f>
        <v>0</v>
      </c>
      <c r="U279" s="65">
        <f>'5th Cycle Summary-Final'!U279-'5th Cycle Summary-Final2'!U279</f>
        <v>0</v>
      </c>
      <c r="V279" s="65">
        <f>'5th Cycle Summary-Final'!V279-'5th Cycle Summary-Final2'!V279</f>
        <v>0</v>
      </c>
      <c r="W279" s="65">
        <f>'5th Cycle Summary-Final'!W279-'5th Cycle Summary-Final2'!W279</f>
        <v>0</v>
      </c>
      <c r="X279" s="65">
        <f>'5th Cycle Summary-Final'!X279-'5th Cycle Summary-Final2'!X279</f>
        <v>0</v>
      </c>
      <c r="Y279" s="65">
        <f>'5th Cycle Summary-Final'!Y279-'5th Cycle Summary-Final2'!Y279</f>
        <v>0</v>
      </c>
      <c r="Z279" s="65">
        <f>'5th Cycle Summary-Final'!Z279-'5th Cycle Summary-Final2'!Z279</f>
        <v>0</v>
      </c>
    </row>
    <row r="280" spans="1:26" x14ac:dyDescent="0.2">
      <c r="A280" s="2" t="s">
        <v>66</v>
      </c>
      <c r="B280" s="2" t="s">
        <v>67</v>
      </c>
      <c r="C280" s="10" t="s">
        <v>944</v>
      </c>
      <c r="D280" s="65">
        <f>'5th Cycle Summary-Final'!D280-'5th Cycle Summary-Final2'!D280</f>
        <v>0</v>
      </c>
      <c r="E280" s="65">
        <f>'5th Cycle Summary-Final'!E280-'5th Cycle Summary-Final2'!E280</f>
        <v>0</v>
      </c>
      <c r="F280" s="65">
        <f>'5th Cycle Summary-Final'!F280-'5th Cycle Summary-Final2'!F280</f>
        <v>0</v>
      </c>
      <c r="G280" s="65">
        <f>'5th Cycle Summary-Final'!G280-'5th Cycle Summary-Final2'!G280</f>
        <v>0</v>
      </c>
      <c r="H280" s="65">
        <f>'5th Cycle Summary-Final'!H280-'5th Cycle Summary-Final2'!H280</f>
        <v>0</v>
      </c>
      <c r="I280" s="65">
        <f>'5th Cycle Summary-Final'!I280-'5th Cycle Summary-Final2'!I280</f>
        <v>0</v>
      </c>
      <c r="J280" s="65">
        <f>'5th Cycle Summary-Final'!J280-'5th Cycle Summary-Final2'!J280</f>
        <v>0</v>
      </c>
      <c r="K280" s="65">
        <f>'5th Cycle Summary-Final'!K280-'5th Cycle Summary-Final2'!K280</f>
        <v>0</v>
      </c>
      <c r="L280" s="65">
        <f>'5th Cycle Summary-Final'!L280-'5th Cycle Summary-Final2'!L280</f>
        <v>0</v>
      </c>
      <c r="M280" s="65">
        <f>'5th Cycle Summary-Final'!M280-'5th Cycle Summary-Final2'!M280</f>
        <v>0</v>
      </c>
      <c r="N280" s="65">
        <f>'5th Cycle Summary-Final'!N280-'5th Cycle Summary-Final2'!N280</f>
        <v>0</v>
      </c>
      <c r="O280" s="65">
        <f>'5th Cycle Summary-Final'!O280-'5th Cycle Summary-Final2'!O280</f>
        <v>0</v>
      </c>
      <c r="P280" s="65">
        <f>'5th Cycle Summary-Final'!P280-'5th Cycle Summary-Final2'!P280</f>
        <v>0</v>
      </c>
      <c r="Q280" s="65">
        <f>'5th Cycle Summary-Final'!Q280-'5th Cycle Summary-Final2'!Q280</f>
        <v>0</v>
      </c>
      <c r="R280" s="65">
        <f>'5th Cycle Summary-Final'!R280-'5th Cycle Summary-Final2'!R280</f>
        <v>0</v>
      </c>
      <c r="S280" s="65">
        <f>'5th Cycle Summary-Final'!S280-'5th Cycle Summary-Final2'!S280</f>
        <v>0</v>
      </c>
      <c r="T280" s="65">
        <f>'5th Cycle Summary-Final'!T280-'5th Cycle Summary-Final2'!T280</f>
        <v>0</v>
      </c>
      <c r="U280" s="65">
        <f>'5th Cycle Summary-Final'!U280-'5th Cycle Summary-Final2'!U280</f>
        <v>0</v>
      </c>
      <c r="V280" s="65">
        <f>'5th Cycle Summary-Final'!V280-'5th Cycle Summary-Final2'!V280</f>
        <v>0</v>
      </c>
      <c r="W280" s="65">
        <f>'5th Cycle Summary-Final'!W280-'5th Cycle Summary-Final2'!W280</f>
        <v>0</v>
      </c>
      <c r="X280" s="65">
        <f>'5th Cycle Summary-Final'!X280-'5th Cycle Summary-Final2'!X280</f>
        <v>0</v>
      </c>
      <c r="Y280" s="65">
        <f>'5th Cycle Summary-Final'!Y280-'5th Cycle Summary-Final2'!Y280</f>
        <v>0</v>
      </c>
      <c r="Z280" s="65">
        <f>'5th Cycle Summary-Final'!Z280-'5th Cycle Summary-Final2'!Z280</f>
        <v>0</v>
      </c>
    </row>
    <row r="281" spans="1:26" x14ac:dyDescent="0.2">
      <c r="A281" s="2" t="s">
        <v>66</v>
      </c>
      <c r="B281" s="2" t="s">
        <v>67</v>
      </c>
      <c r="C281" s="10" t="s">
        <v>112</v>
      </c>
      <c r="D281" s="65">
        <f>'5th Cycle Summary-Final'!D281-'5th Cycle Summary-Final2'!D281</f>
        <v>0</v>
      </c>
      <c r="E281" s="65">
        <f>'5th Cycle Summary-Final'!E281-'5th Cycle Summary-Final2'!E281</f>
        <v>0</v>
      </c>
      <c r="F281" s="65">
        <f>'5th Cycle Summary-Final'!F281-'5th Cycle Summary-Final2'!F281</f>
        <v>0</v>
      </c>
      <c r="G281" s="65">
        <f>'5th Cycle Summary-Final'!G281-'5th Cycle Summary-Final2'!G281</f>
        <v>0</v>
      </c>
      <c r="H281" s="65">
        <f>'5th Cycle Summary-Final'!H281-'5th Cycle Summary-Final2'!H281</f>
        <v>0</v>
      </c>
      <c r="I281" s="65">
        <f>'5th Cycle Summary-Final'!I281-'5th Cycle Summary-Final2'!I281</f>
        <v>0</v>
      </c>
      <c r="J281" s="65">
        <f>'5th Cycle Summary-Final'!J281-'5th Cycle Summary-Final2'!J281</f>
        <v>0</v>
      </c>
      <c r="K281" s="65">
        <f>'5th Cycle Summary-Final'!K281-'5th Cycle Summary-Final2'!K281</f>
        <v>0</v>
      </c>
      <c r="L281" s="65">
        <f>'5th Cycle Summary-Final'!L281-'5th Cycle Summary-Final2'!L281</f>
        <v>0</v>
      </c>
      <c r="M281" s="65">
        <f>'5th Cycle Summary-Final'!M281-'5th Cycle Summary-Final2'!M281</f>
        <v>0</v>
      </c>
      <c r="N281" s="65">
        <f>'5th Cycle Summary-Final'!N281-'5th Cycle Summary-Final2'!N281</f>
        <v>0</v>
      </c>
      <c r="O281" s="65">
        <f>'5th Cycle Summary-Final'!O281-'5th Cycle Summary-Final2'!O281</f>
        <v>0</v>
      </c>
      <c r="P281" s="65">
        <f>'5th Cycle Summary-Final'!P281-'5th Cycle Summary-Final2'!P281</f>
        <v>0</v>
      </c>
      <c r="Q281" s="65">
        <f>'5th Cycle Summary-Final'!Q281-'5th Cycle Summary-Final2'!Q281</f>
        <v>0</v>
      </c>
      <c r="R281" s="65">
        <f>'5th Cycle Summary-Final'!R281-'5th Cycle Summary-Final2'!R281</f>
        <v>0</v>
      </c>
      <c r="S281" s="65">
        <f>'5th Cycle Summary-Final'!S281-'5th Cycle Summary-Final2'!S281</f>
        <v>0</v>
      </c>
      <c r="T281" s="65">
        <f>'5th Cycle Summary-Final'!T281-'5th Cycle Summary-Final2'!T281</f>
        <v>0</v>
      </c>
      <c r="U281" s="65">
        <f>'5th Cycle Summary-Final'!U281-'5th Cycle Summary-Final2'!U281</f>
        <v>0</v>
      </c>
      <c r="V281" s="65">
        <f>'5th Cycle Summary-Final'!V281-'5th Cycle Summary-Final2'!V281</f>
        <v>0</v>
      </c>
      <c r="W281" s="65">
        <f>'5th Cycle Summary-Final'!W281-'5th Cycle Summary-Final2'!W281</f>
        <v>0</v>
      </c>
      <c r="X281" s="65">
        <f>'5th Cycle Summary-Final'!X281-'5th Cycle Summary-Final2'!X281</f>
        <v>0</v>
      </c>
      <c r="Y281" s="65">
        <f>'5th Cycle Summary-Final'!Y281-'5th Cycle Summary-Final2'!Y281</f>
        <v>0</v>
      </c>
      <c r="Z281" s="65">
        <f>'5th Cycle Summary-Final'!Z281-'5th Cycle Summary-Final2'!Z281</f>
        <v>0</v>
      </c>
    </row>
    <row r="282" spans="1:26" x14ac:dyDescent="0.2">
      <c r="A282" s="2" t="s">
        <v>66</v>
      </c>
      <c r="B282" s="2" t="s">
        <v>67</v>
      </c>
      <c r="C282" s="10" t="s">
        <v>119</v>
      </c>
      <c r="D282" s="65">
        <f>'5th Cycle Summary-Final'!D282-'5th Cycle Summary-Final2'!D282</f>
        <v>0</v>
      </c>
      <c r="E282" s="65">
        <f>'5th Cycle Summary-Final'!E282-'5th Cycle Summary-Final2'!E282</f>
        <v>0</v>
      </c>
      <c r="F282" s="65">
        <f>'5th Cycle Summary-Final'!F282-'5th Cycle Summary-Final2'!F282</f>
        <v>0</v>
      </c>
      <c r="G282" s="65">
        <f>'5th Cycle Summary-Final'!G282-'5th Cycle Summary-Final2'!G282</f>
        <v>0</v>
      </c>
      <c r="H282" s="65">
        <f>'5th Cycle Summary-Final'!H282-'5th Cycle Summary-Final2'!H282</f>
        <v>0</v>
      </c>
      <c r="I282" s="65">
        <f>'5th Cycle Summary-Final'!I282-'5th Cycle Summary-Final2'!I282</f>
        <v>0</v>
      </c>
      <c r="J282" s="65">
        <f>'5th Cycle Summary-Final'!J282-'5th Cycle Summary-Final2'!J282</f>
        <v>0</v>
      </c>
      <c r="K282" s="65">
        <f>'5th Cycle Summary-Final'!K282-'5th Cycle Summary-Final2'!K282</f>
        <v>0</v>
      </c>
      <c r="L282" s="65">
        <f>'5th Cycle Summary-Final'!L282-'5th Cycle Summary-Final2'!L282</f>
        <v>0</v>
      </c>
      <c r="M282" s="65">
        <f>'5th Cycle Summary-Final'!M282-'5th Cycle Summary-Final2'!M282</f>
        <v>0</v>
      </c>
      <c r="N282" s="65">
        <f>'5th Cycle Summary-Final'!N282-'5th Cycle Summary-Final2'!N282</f>
        <v>0</v>
      </c>
      <c r="O282" s="65">
        <f>'5th Cycle Summary-Final'!O282-'5th Cycle Summary-Final2'!O282</f>
        <v>0</v>
      </c>
      <c r="P282" s="65">
        <f>'5th Cycle Summary-Final'!P282-'5th Cycle Summary-Final2'!P282</f>
        <v>0</v>
      </c>
      <c r="Q282" s="65">
        <f>'5th Cycle Summary-Final'!Q282-'5th Cycle Summary-Final2'!Q282</f>
        <v>0</v>
      </c>
      <c r="R282" s="65">
        <f>'5th Cycle Summary-Final'!R282-'5th Cycle Summary-Final2'!R282</f>
        <v>0</v>
      </c>
      <c r="S282" s="65">
        <f>'5th Cycle Summary-Final'!S282-'5th Cycle Summary-Final2'!S282</f>
        <v>0</v>
      </c>
      <c r="T282" s="65">
        <f>'5th Cycle Summary-Final'!T282-'5th Cycle Summary-Final2'!T282</f>
        <v>0</v>
      </c>
      <c r="U282" s="65">
        <f>'5th Cycle Summary-Final'!U282-'5th Cycle Summary-Final2'!U282</f>
        <v>0</v>
      </c>
      <c r="V282" s="65">
        <f>'5th Cycle Summary-Final'!V282-'5th Cycle Summary-Final2'!V282</f>
        <v>0</v>
      </c>
      <c r="W282" s="65">
        <f>'5th Cycle Summary-Final'!W282-'5th Cycle Summary-Final2'!W282</f>
        <v>0</v>
      </c>
      <c r="X282" s="65">
        <f>'5th Cycle Summary-Final'!X282-'5th Cycle Summary-Final2'!X282</f>
        <v>0</v>
      </c>
      <c r="Y282" s="65">
        <f>'5th Cycle Summary-Final'!Y282-'5th Cycle Summary-Final2'!Y282</f>
        <v>0</v>
      </c>
      <c r="Z282" s="65">
        <f>'5th Cycle Summary-Final'!Z282-'5th Cycle Summary-Final2'!Z282</f>
        <v>0</v>
      </c>
    </row>
    <row r="283" spans="1:26" x14ac:dyDescent="0.2">
      <c r="A283" s="2" t="s">
        <v>66</v>
      </c>
      <c r="B283" s="2" t="s">
        <v>67</v>
      </c>
      <c r="C283" s="10" t="s">
        <v>120</v>
      </c>
      <c r="D283" s="65">
        <f>'5th Cycle Summary-Final'!D283-'5th Cycle Summary-Final2'!D283</f>
        <v>0</v>
      </c>
      <c r="E283" s="65">
        <f>'5th Cycle Summary-Final'!E283-'5th Cycle Summary-Final2'!E283</f>
        <v>0</v>
      </c>
      <c r="F283" s="65">
        <f>'5th Cycle Summary-Final'!F283-'5th Cycle Summary-Final2'!F283</f>
        <v>0</v>
      </c>
      <c r="G283" s="65">
        <f>'5th Cycle Summary-Final'!G283-'5th Cycle Summary-Final2'!G283</f>
        <v>0</v>
      </c>
      <c r="H283" s="65">
        <f>'5th Cycle Summary-Final'!H283-'5th Cycle Summary-Final2'!H283</f>
        <v>0</v>
      </c>
      <c r="I283" s="65">
        <f>'5th Cycle Summary-Final'!I283-'5th Cycle Summary-Final2'!I283</f>
        <v>0</v>
      </c>
      <c r="J283" s="65">
        <f>'5th Cycle Summary-Final'!J283-'5th Cycle Summary-Final2'!J283</f>
        <v>0</v>
      </c>
      <c r="K283" s="65">
        <f>'5th Cycle Summary-Final'!K283-'5th Cycle Summary-Final2'!K283</f>
        <v>0</v>
      </c>
      <c r="L283" s="65">
        <f>'5th Cycle Summary-Final'!L283-'5th Cycle Summary-Final2'!L283</f>
        <v>0</v>
      </c>
      <c r="M283" s="65">
        <f>'5th Cycle Summary-Final'!M283-'5th Cycle Summary-Final2'!M283</f>
        <v>0</v>
      </c>
      <c r="N283" s="65">
        <f>'5th Cycle Summary-Final'!N283-'5th Cycle Summary-Final2'!N283</f>
        <v>0</v>
      </c>
      <c r="O283" s="65">
        <f>'5th Cycle Summary-Final'!O283-'5th Cycle Summary-Final2'!O283</f>
        <v>0</v>
      </c>
      <c r="P283" s="65">
        <f>'5th Cycle Summary-Final'!P283-'5th Cycle Summary-Final2'!P283</f>
        <v>0</v>
      </c>
      <c r="Q283" s="65">
        <f>'5th Cycle Summary-Final'!Q283-'5th Cycle Summary-Final2'!Q283</f>
        <v>0</v>
      </c>
      <c r="R283" s="65">
        <f>'5th Cycle Summary-Final'!R283-'5th Cycle Summary-Final2'!R283</f>
        <v>0</v>
      </c>
      <c r="S283" s="65">
        <f>'5th Cycle Summary-Final'!S283-'5th Cycle Summary-Final2'!S283</f>
        <v>0</v>
      </c>
      <c r="T283" s="65">
        <f>'5th Cycle Summary-Final'!T283-'5th Cycle Summary-Final2'!T283</f>
        <v>0</v>
      </c>
      <c r="U283" s="65">
        <f>'5th Cycle Summary-Final'!U283-'5th Cycle Summary-Final2'!U283</f>
        <v>0</v>
      </c>
      <c r="V283" s="65">
        <f>'5th Cycle Summary-Final'!V283-'5th Cycle Summary-Final2'!V283</f>
        <v>0</v>
      </c>
      <c r="W283" s="65">
        <f>'5th Cycle Summary-Final'!W283-'5th Cycle Summary-Final2'!W283</f>
        <v>0</v>
      </c>
      <c r="X283" s="65">
        <f>'5th Cycle Summary-Final'!X283-'5th Cycle Summary-Final2'!X283</f>
        <v>0</v>
      </c>
      <c r="Y283" s="65">
        <f>'5th Cycle Summary-Final'!Y283-'5th Cycle Summary-Final2'!Y283</f>
        <v>0</v>
      </c>
      <c r="Z283" s="65">
        <f>'5th Cycle Summary-Final'!Z283-'5th Cycle Summary-Final2'!Z283</f>
        <v>0</v>
      </c>
    </row>
    <row r="284" spans="1:26" x14ac:dyDescent="0.2">
      <c r="A284" s="2" t="s">
        <v>66</v>
      </c>
      <c r="B284" s="2" t="s">
        <v>67</v>
      </c>
      <c r="C284" s="10" t="s">
        <v>156</v>
      </c>
      <c r="D284" s="65">
        <f>'5th Cycle Summary-Final'!D284-'5th Cycle Summary-Final2'!D284</f>
        <v>0</v>
      </c>
      <c r="E284" s="65">
        <f>'5th Cycle Summary-Final'!E284-'5th Cycle Summary-Final2'!E284</f>
        <v>0</v>
      </c>
      <c r="F284" s="65">
        <f>'5th Cycle Summary-Final'!F284-'5th Cycle Summary-Final2'!F284</f>
        <v>0</v>
      </c>
      <c r="G284" s="65">
        <f>'5th Cycle Summary-Final'!G284-'5th Cycle Summary-Final2'!G284</f>
        <v>0</v>
      </c>
      <c r="H284" s="65">
        <f>'5th Cycle Summary-Final'!H284-'5th Cycle Summary-Final2'!H284</f>
        <v>0</v>
      </c>
      <c r="I284" s="65">
        <f>'5th Cycle Summary-Final'!I284-'5th Cycle Summary-Final2'!I284</f>
        <v>0</v>
      </c>
      <c r="J284" s="65">
        <f>'5th Cycle Summary-Final'!J284-'5th Cycle Summary-Final2'!J284</f>
        <v>0</v>
      </c>
      <c r="K284" s="65">
        <f>'5th Cycle Summary-Final'!K284-'5th Cycle Summary-Final2'!K284</f>
        <v>0</v>
      </c>
      <c r="L284" s="65">
        <f>'5th Cycle Summary-Final'!L284-'5th Cycle Summary-Final2'!L284</f>
        <v>0</v>
      </c>
      <c r="M284" s="65">
        <f>'5th Cycle Summary-Final'!M284-'5th Cycle Summary-Final2'!M284</f>
        <v>0</v>
      </c>
      <c r="N284" s="65">
        <f>'5th Cycle Summary-Final'!N284-'5th Cycle Summary-Final2'!N284</f>
        <v>0</v>
      </c>
      <c r="O284" s="65">
        <f>'5th Cycle Summary-Final'!O284-'5th Cycle Summary-Final2'!O284</f>
        <v>0</v>
      </c>
      <c r="P284" s="65">
        <f>'5th Cycle Summary-Final'!P284-'5th Cycle Summary-Final2'!P284</f>
        <v>0</v>
      </c>
      <c r="Q284" s="65">
        <f>'5th Cycle Summary-Final'!Q284-'5th Cycle Summary-Final2'!Q284</f>
        <v>0</v>
      </c>
      <c r="R284" s="65">
        <f>'5th Cycle Summary-Final'!R284-'5th Cycle Summary-Final2'!R284</f>
        <v>0</v>
      </c>
      <c r="S284" s="65">
        <f>'5th Cycle Summary-Final'!S284-'5th Cycle Summary-Final2'!S284</f>
        <v>0</v>
      </c>
      <c r="T284" s="65">
        <f>'5th Cycle Summary-Final'!T284-'5th Cycle Summary-Final2'!T284</f>
        <v>0</v>
      </c>
      <c r="U284" s="65">
        <f>'5th Cycle Summary-Final'!U284-'5th Cycle Summary-Final2'!U284</f>
        <v>28</v>
      </c>
      <c r="V284" s="65">
        <f>'5th Cycle Summary-Final'!V284-'5th Cycle Summary-Final2'!V284</f>
        <v>0</v>
      </c>
      <c r="W284" s="65">
        <f>'5th Cycle Summary-Final'!W284-'5th Cycle Summary-Final2'!W284</f>
        <v>0.28571428571428581</v>
      </c>
      <c r="X284" s="65">
        <f>'5th Cycle Summary-Final'!X284-'5th Cycle Summary-Final2'!X284</f>
        <v>0</v>
      </c>
      <c r="Y284" s="65">
        <f>'5th Cycle Summary-Final'!Y284-'5th Cycle Summary-Final2'!Y284</f>
        <v>28</v>
      </c>
      <c r="Z284" s="65">
        <f>'5th Cycle Summary-Final'!Z284-'5th Cycle Summary-Final2'!Z284</f>
        <v>0</v>
      </c>
    </row>
    <row r="285" spans="1:26" x14ac:dyDescent="0.2">
      <c r="A285" s="2" t="s">
        <v>66</v>
      </c>
      <c r="B285" s="2" t="s">
        <v>67</v>
      </c>
      <c r="C285" s="10" t="s">
        <v>165</v>
      </c>
      <c r="D285" s="65">
        <f>'5th Cycle Summary-Final'!D285-'5th Cycle Summary-Final2'!D285</f>
        <v>0</v>
      </c>
      <c r="E285" s="65">
        <f>'5th Cycle Summary-Final'!E285-'5th Cycle Summary-Final2'!E285</f>
        <v>0</v>
      </c>
      <c r="F285" s="65">
        <f>'5th Cycle Summary-Final'!F285-'5th Cycle Summary-Final2'!F285</f>
        <v>0</v>
      </c>
      <c r="G285" s="65">
        <f>'5th Cycle Summary-Final'!G285-'5th Cycle Summary-Final2'!G285</f>
        <v>0</v>
      </c>
      <c r="H285" s="65">
        <f>'5th Cycle Summary-Final'!H285-'5th Cycle Summary-Final2'!H285</f>
        <v>0</v>
      </c>
      <c r="I285" s="65">
        <f>'5th Cycle Summary-Final'!I285-'5th Cycle Summary-Final2'!I285</f>
        <v>0</v>
      </c>
      <c r="J285" s="65">
        <f>'5th Cycle Summary-Final'!J285-'5th Cycle Summary-Final2'!J285</f>
        <v>0</v>
      </c>
      <c r="K285" s="65">
        <f>'5th Cycle Summary-Final'!K285-'5th Cycle Summary-Final2'!K285</f>
        <v>0</v>
      </c>
      <c r="L285" s="65">
        <f>'5th Cycle Summary-Final'!L285-'5th Cycle Summary-Final2'!L285</f>
        <v>0</v>
      </c>
      <c r="M285" s="65">
        <f>'5th Cycle Summary-Final'!M285-'5th Cycle Summary-Final2'!M285</f>
        <v>0</v>
      </c>
      <c r="N285" s="65">
        <f>'5th Cycle Summary-Final'!N285-'5th Cycle Summary-Final2'!N285</f>
        <v>0</v>
      </c>
      <c r="O285" s="65">
        <f>'5th Cycle Summary-Final'!O285-'5th Cycle Summary-Final2'!O285</f>
        <v>0</v>
      </c>
      <c r="P285" s="65">
        <f>'5th Cycle Summary-Final'!P285-'5th Cycle Summary-Final2'!P285</f>
        <v>0</v>
      </c>
      <c r="Q285" s="65">
        <f>'5th Cycle Summary-Final'!Q285-'5th Cycle Summary-Final2'!Q285</f>
        <v>0</v>
      </c>
      <c r="R285" s="65">
        <f>'5th Cycle Summary-Final'!R285-'5th Cycle Summary-Final2'!R285</f>
        <v>0</v>
      </c>
      <c r="S285" s="65">
        <f>'5th Cycle Summary-Final'!S285-'5th Cycle Summary-Final2'!S285</f>
        <v>0</v>
      </c>
      <c r="T285" s="65">
        <f>'5th Cycle Summary-Final'!T285-'5th Cycle Summary-Final2'!T285</f>
        <v>0</v>
      </c>
      <c r="U285" s="65">
        <f>'5th Cycle Summary-Final'!U285-'5th Cycle Summary-Final2'!U285</f>
        <v>0</v>
      </c>
      <c r="V285" s="65">
        <f>'5th Cycle Summary-Final'!V285-'5th Cycle Summary-Final2'!V285</f>
        <v>0</v>
      </c>
      <c r="W285" s="65">
        <f>'5th Cycle Summary-Final'!W285-'5th Cycle Summary-Final2'!W285</f>
        <v>0</v>
      </c>
      <c r="X285" s="65">
        <f>'5th Cycle Summary-Final'!X285-'5th Cycle Summary-Final2'!X285</f>
        <v>0</v>
      </c>
      <c r="Y285" s="65">
        <f>'5th Cycle Summary-Final'!Y285-'5th Cycle Summary-Final2'!Y285</f>
        <v>0</v>
      </c>
      <c r="Z285" s="65">
        <f>'5th Cycle Summary-Final'!Z285-'5th Cycle Summary-Final2'!Z285</f>
        <v>0</v>
      </c>
    </row>
    <row r="286" spans="1:26" x14ac:dyDescent="0.2">
      <c r="A286" s="2" t="s">
        <v>66</v>
      </c>
      <c r="B286" s="2" t="s">
        <v>67</v>
      </c>
      <c r="C286" s="10" t="s">
        <v>174</v>
      </c>
      <c r="D286" s="65">
        <f>'5th Cycle Summary-Final'!D286-'5th Cycle Summary-Final2'!D286</f>
        <v>0</v>
      </c>
      <c r="E286" s="65">
        <f>'5th Cycle Summary-Final'!E286-'5th Cycle Summary-Final2'!E286</f>
        <v>0</v>
      </c>
      <c r="F286" s="65">
        <f>'5th Cycle Summary-Final'!F286-'5th Cycle Summary-Final2'!F286</f>
        <v>0</v>
      </c>
      <c r="G286" s="65">
        <f>'5th Cycle Summary-Final'!G286-'5th Cycle Summary-Final2'!G286</f>
        <v>0</v>
      </c>
      <c r="H286" s="65">
        <f>'5th Cycle Summary-Final'!H286-'5th Cycle Summary-Final2'!H286</f>
        <v>0</v>
      </c>
      <c r="I286" s="65">
        <f>'5th Cycle Summary-Final'!I286-'5th Cycle Summary-Final2'!I286</f>
        <v>0</v>
      </c>
      <c r="J286" s="65">
        <f>'5th Cycle Summary-Final'!J286-'5th Cycle Summary-Final2'!J286</f>
        <v>0</v>
      </c>
      <c r="K286" s="65">
        <f>'5th Cycle Summary-Final'!K286-'5th Cycle Summary-Final2'!K286</f>
        <v>0</v>
      </c>
      <c r="L286" s="65">
        <f>'5th Cycle Summary-Final'!L286-'5th Cycle Summary-Final2'!L286</f>
        <v>0</v>
      </c>
      <c r="M286" s="65">
        <f>'5th Cycle Summary-Final'!M286-'5th Cycle Summary-Final2'!M286</f>
        <v>0</v>
      </c>
      <c r="N286" s="65">
        <f>'5th Cycle Summary-Final'!N286-'5th Cycle Summary-Final2'!N286</f>
        <v>0</v>
      </c>
      <c r="O286" s="65">
        <f>'5th Cycle Summary-Final'!O286-'5th Cycle Summary-Final2'!O286</f>
        <v>0</v>
      </c>
      <c r="P286" s="65">
        <f>'5th Cycle Summary-Final'!P286-'5th Cycle Summary-Final2'!P286</f>
        <v>0</v>
      </c>
      <c r="Q286" s="65">
        <f>'5th Cycle Summary-Final'!Q286-'5th Cycle Summary-Final2'!Q286</f>
        <v>0</v>
      </c>
      <c r="R286" s="65">
        <f>'5th Cycle Summary-Final'!R286-'5th Cycle Summary-Final2'!R286</f>
        <v>0</v>
      </c>
      <c r="S286" s="65">
        <f>'5th Cycle Summary-Final'!S286-'5th Cycle Summary-Final2'!S286</f>
        <v>0</v>
      </c>
      <c r="T286" s="65">
        <f>'5th Cycle Summary-Final'!T286-'5th Cycle Summary-Final2'!T286</f>
        <v>0</v>
      </c>
      <c r="U286" s="65">
        <f>'5th Cycle Summary-Final'!U286-'5th Cycle Summary-Final2'!U286</f>
        <v>0</v>
      </c>
      <c r="V286" s="65">
        <f>'5th Cycle Summary-Final'!V286-'5th Cycle Summary-Final2'!V286</f>
        <v>0</v>
      </c>
      <c r="W286" s="65">
        <f>'5th Cycle Summary-Final'!W286-'5th Cycle Summary-Final2'!W286</f>
        <v>0</v>
      </c>
      <c r="X286" s="65">
        <f>'5th Cycle Summary-Final'!X286-'5th Cycle Summary-Final2'!X286</f>
        <v>0</v>
      </c>
      <c r="Y286" s="65">
        <f>'5th Cycle Summary-Final'!Y286-'5th Cycle Summary-Final2'!Y286</f>
        <v>0</v>
      </c>
      <c r="Z286" s="65">
        <f>'5th Cycle Summary-Final'!Z286-'5th Cycle Summary-Final2'!Z286</f>
        <v>0</v>
      </c>
    </row>
    <row r="287" spans="1:26" x14ac:dyDescent="0.2">
      <c r="A287" s="2" t="s">
        <v>66</v>
      </c>
      <c r="B287" s="2" t="s">
        <v>67</v>
      </c>
      <c r="C287" s="10" t="s">
        <v>208</v>
      </c>
      <c r="D287" s="65">
        <f>'5th Cycle Summary-Final'!D287-'5th Cycle Summary-Final2'!D287</f>
        <v>0</v>
      </c>
      <c r="E287" s="65">
        <f>'5th Cycle Summary-Final'!E287-'5th Cycle Summary-Final2'!E287</f>
        <v>0</v>
      </c>
      <c r="F287" s="65">
        <f>'5th Cycle Summary-Final'!F287-'5th Cycle Summary-Final2'!F287</f>
        <v>0</v>
      </c>
      <c r="G287" s="65">
        <f>'5th Cycle Summary-Final'!G287-'5th Cycle Summary-Final2'!G287</f>
        <v>0</v>
      </c>
      <c r="H287" s="65">
        <f>'5th Cycle Summary-Final'!H287-'5th Cycle Summary-Final2'!H287</f>
        <v>0</v>
      </c>
      <c r="I287" s="65">
        <f>'5th Cycle Summary-Final'!I287-'5th Cycle Summary-Final2'!I287</f>
        <v>0</v>
      </c>
      <c r="J287" s="65">
        <f>'5th Cycle Summary-Final'!J287-'5th Cycle Summary-Final2'!J287</f>
        <v>0</v>
      </c>
      <c r="K287" s="65">
        <f>'5th Cycle Summary-Final'!K287-'5th Cycle Summary-Final2'!K287</f>
        <v>0</v>
      </c>
      <c r="L287" s="65">
        <f>'5th Cycle Summary-Final'!L287-'5th Cycle Summary-Final2'!L287</f>
        <v>0</v>
      </c>
      <c r="M287" s="65">
        <f>'5th Cycle Summary-Final'!M287-'5th Cycle Summary-Final2'!M287</f>
        <v>0</v>
      </c>
      <c r="N287" s="65">
        <f>'5th Cycle Summary-Final'!N287-'5th Cycle Summary-Final2'!N287</f>
        <v>0</v>
      </c>
      <c r="O287" s="65">
        <f>'5th Cycle Summary-Final'!O287-'5th Cycle Summary-Final2'!O287</f>
        <v>0</v>
      </c>
      <c r="P287" s="65">
        <f>'5th Cycle Summary-Final'!P287-'5th Cycle Summary-Final2'!P287</f>
        <v>0</v>
      </c>
      <c r="Q287" s="65">
        <f>'5th Cycle Summary-Final'!Q287-'5th Cycle Summary-Final2'!Q287</f>
        <v>0</v>
      </c>
      <c r="R287" s="65">
        <f>'5th Cycle Summary-Final'!R287-'5th Cycle Summary-Final2'!R287</f>
        <v>0</v>
      </c>
      <c r="S287" s="65">
        <f>'5th Cycle Summary-Final'!S287-'5th Cycle Summary-Final2'!S287</f>
        <v>0</v>
      </c>
      <c r="T287" s="65">
        <f>'5th Cycle Summary-Final'!T287-'5th Cycle Summary-Final2'!T287</f>
        <v>0</v>
      </c>
      <c r="U287" s="65">
        <f>'5th Cycle Summary-Final'!U287-'5th Cycle Summary-Final2'!U287</f>
        <v>0</v>
      </c>
      <c r="V287" s="65">
        <f>'5th Cycle Summary-Final'!V287-'5th Cycle Summary-Final2'!V287</f>
        <v>0</v>
      </c>
      <c r="W287" s="65">
        <f>'5th Cycle Summary-Final'!W287-'5th Cycle Summary-Final2'!W287</f>
        <v>0</v>
      </c>
      <c r="X287" s="65">
        <f>'5th Cycle Summary-Final'!X287-'5th Cycle Summary-Final2'!X287</f>
        <v>0</v>
      </c>
      <c r="Y287" s="65">
        <f>'5th Cycle Summary-Final'!Y287-'5th Cycle Summary-Final2'!Y287</f>
        <v>0</v>
      </c>
      <c r="Z287" s="65">
        <f>'5th Cycle Summary-Final'!Z287-'5th Cycle Summary-Final2'!Z287</f>
        <v>0</v>
      </c>
    </row>
    <row r="288" spans="1:26" x14ac:dyDescent="0.2">
      <c r="A288" s="2" t="s">
        <v>66</v>
      </c>
      <c r="B288" s="2" t="s">
        <v>67</v>
      </c>
      <c r="C288" s="10" t="s">
        <v>215</v>
      </c>
      <c r="D288" s="65">
        <f>'5th Cycle Summary-Final'!D288-'5th Cycle Summary-Final2'!D288</f>
        <v>0</v>
      </c>
      <c r="E288" s="65">
        <f>'5th Cycle Summary-Final'!E288-'5th Cycle Summary-Final2'!E288</f>
        <v>0</v>
      </c>
      <c r="F288" s="65">
        <f>'5th Cycle Summary-Final'!F288-'5th Cycle Summary-Final2'!F288</f>
        <v>0</v>
      </c>
      <c r="G288" s="65">
        <f>'5th Cycle Summary-Final'!G288-'5th Cycle Summary-Final2'!G288</f>
        <v>0</v>
      </c>
      <c r="H288" s="65">
        <f>'5th Cycle Summary-Final'!H288-'5th Cycle Summary-Final2'!H288</f>
        <v>0</v>
      </c>
      <c r="I288" s="65">
        <f>'5th Cycle Summary-Final'!I288-'5th Cycle Summary-Final2'!I288</f>
        <v>0</v>
      </c>
      <c r="J288" s="65">
        <f>'5th Cycle Summary-Final'!J288-'5th Cycle Summary-Final2'!J288</f>
        <v>0</v>
      </c>
      <c r="K288" s="65">
        <f>'5th Cycle Summary-Final'!K288-'5th Cycle Summary-Final2'!K288</f>
        <v>0</v>
      </c>
      <c r="L288" s="65">
        <f>'5th Cycle Summary-Final'!L288-'5th Cycle Summary-Final2'!L288</f>
        <v>0</v>
      </c>
      <c r="M288" s="65">
        <f>'5th Cycle Summary-Final'!M288-'5th Cycle Summary-Final2'!M288</f>
        <v>0</v>
      </c>
      <c r="N288" s="65">
        <f>'5th Cycle Summary-Final'!N288-'5th Cycle Summary-Final2'!N288</f>
        <v>0</v>
      </c>
      <c r="O288" s="65">
        <f>'5th Cycle Summary-Final'!O288-'5th Cycle Summary-Final2'!O288</f>
        <v>0</v>
      </c>
      <c r="P288" s="65">
        <f>'5th Cycle Summary-Final'!P288-'5th Cycle Summary-Final2'!P288</f>
        <v>0</v>
      </c>
      <c r="Q288" s="65">
        <f>'5th Cycle Summary-Final'!Q288-'5th Cycle Summary-Final2'!Q288</f>
        <v>0</v>
      </c>
      <c r="R288" s="65">
        <f>'5th Cycle Summary-Final'!R288-'5th Cycle Summary-Final2'!R288</f>
        <v>0</v>
      </c>
      <c r="S288" s="65">
        <f>'5th Cycle Summary-Final'!S288-'5th Cycle Summary-Final2'!S288</f>
        <v>0</v>
      </c>
      <c r="T288" s="65">
        <f>'5th Cycle Summary-Final'!T288-'5th Cycle Summary-Final2'!T288</f>
        <v>0</v>
      </c>
      <c r="U288" s="65">
        <f>'5th Cycle Summary-Final'!U288-'5th Cycle Summary-Final2'!U288</f>
        <v>0</v>
      </c>
      <c r="V288" s="65">
        <f>'5th Cycle Summary-Final'!V288-'5th Cycle Summary-Final2'!V288</f>
        <v>0</v>
      </c>
      <c r="W288" s="65">
        <f>'5th Cycle Summary-Final'!W288-'5th Cycle Summary-Final2'!W288</f>
        <v>0</v>
      </c>
      <c r="X288" s="65">
        <f>'5th Cycle Summary-Final'!X288-'5th Cycle Summary-Final2'!X288</f>
        <v>0</v>
      </c>
      <c r="Y288" s="65">
        <f>'5th Cycle Summary-Final'!Y288-'5th Cycle Summary-Final2'!Y288</f>
        <v>0</v>
      </c>
      <c r="Z288" s="65">
        <f>'5th Cycle Summary-Final'!Z288-'5th Cycle Summary-Final2'!Z288</f>
        <v>0</v>
      </c>
    </row>
    <row r="289" spans="1:26" x14ac:dyDescent="0.2">
      <c r="A289" s="2" t="s">
        <v>66</v>
      </c>
      <c r="B289" s="2" t="s">
        <v>67</v>
      </c>
      <c r="C289" s="10" t="s">
        <v>243</v>
      </c>
      <c r="D289" s="65">
        <f>'5th Cycle Summary-Final'!D289-'5th Cycle Summary-Final2'!D289</f>
        <v>0</v>
      </c>
      <c r="E289" s="65">
        <f>'5th Cycle Summary-Final'!E289-'5th Cycle Summary-Final2'!E289</f>
        <v>0</v>
      </c>
      <c r="F289" s="65">
        <f>'5th Cycle Summary-Final'!F289-'5th Cycle Summary-Final2'!F289</f>
        <v>0</v>
      </c>
      <c r="G289" s="65">
        <f>'5th Cycle Summary-Final'!G289-'5th Cycle Summary-Final2'!G289</f>
        <v>0</v>
      </c>
      <c r="H289" s="65">
        <f>'5th Cycle Summary-Final'!H289-'5th Cycle Summary-Final2'!H289</f>
        <v>0</v>
      </c>
      <c r="I289" s="65">
        <f>'5th Cycle Summary-Final'!I289-'5th Cycle Summary-Final2'!I289</f>
        <v>0</v>
      </c>
      <c r="J289" s="65">
        <f>'5th Cycle Summary-Final'!J289-'5th Cycle Summary-Final2'!J289</f>
        <v>0</v>
      </c>
      <c r="K289" s="65">
        <f>'5th Cycle Summary-Final'!K289-'5th Cycle Summary-Final2'!K289</f>
        <v>0</v>
      </c>
      <c r="L289" s="65">
        <f>'5th Cycle Summary-Final'!L289-'5th Cycle Summary-Final2'!L289</f>
        <v>0</v>
      </c>
      <c r="M289" s="65">
        <f>'5th Cycle Summary-Final'!M289-'5th Cycle Summary-Final2'!M289</f>
        <v>0</v>
      </c>
      <c r="N289" s="65">
        <f>'5th Cycle Summary-Final'!N289-'5th Cycle Summary-Final2'!N289</f>
        <v>0</v>
      </c>
      <c r="O289" s="65">
        <f>'5th Cycle Summary-Final'!O289-'5th Cycle Summary-Final2'!O289</f>
        <v>0</v>
      </c>
      <c r="P289" s="65">
        <f>'5th Cycle Summary-Final'!P289-'5th Cycle Summary-Final2'!P289</f>
        <v>0</v>
      </c>
      <c r="Q289" s="65">
        <f>'5th Cycle Summary-Final'!Q289-'5th Cycle Summary-Final2'!Q289</f>
        <v>0</v>
      </c>
      <c r="R289" s="65">
        <f>'5th Cycle Summary-Final'!R289-'5th Cycle Summary-Final2'!R289</f>
        <v>0</v>
      </c>
      <c r="S289" s="65">
        <f>'5th Cycle Summary-Final'!S289-'5th Cycle Summary-Final2'!S289</f>
        <v>0</v>
      </c>
      <c r="T289" s="65">
        <f>'5th Cycle Summary-Final'!T289-'5th Cycle Summary-Final2'!T289</f>
        <v>0</v>
      </c>
      <c r="U289" s="65">
        <f>'5th Cycle Summary-Final'!U289-'5th Cycle Summary-Final2'!U289</f>
        <v>0</v>
      </c>
      <c r="V289" s="65">
        <f>'5th Cycle Summary-Final'!V289-'5th Cycle Summary-Final2'!V289</f>
        <v>0</v>
      </c>
      <c r="W289" s="65">
        <f>'5th Cycle Summary-Final'!W289-'5th Cycle Summary-Final2'!W289</f>
        <v>0</v>
      </c>
      <c r="X289" s="65">
        <f>'5th Cycle Summary-Final'!X289-'5th Cycle Summary-Final2'!X289</f>
        <v>0</v>
      </c>
      <c r="Y289" s="65">
        <f>'5th Cycle Summary-Final'!Y289-'5th Cycle Summary-Final2'!Y289</f>
        <v>0</v>
      </c>
      <c r="Z289" s="65">
        <f>'5th Cycle Summary-Final'!Z289-'5th Cycle Summary-Final2'!Z289</f>
        <v>0</v>
      </c>
    </row>
    <row r="290" spans="1:26" x14ac:dyDescent="0.2">
      <c r="A290" s="2" t="s">
        <v>66</v>
      </c>
      <c r="B290" s="2" t="s">
        <v>67</v>
      </c>
      <c r="C290" s="10" t="s">
        <v>66</v>
      </c>
      <c r="D290" s="65">
        <f>'5th Cycle Summary-Final'!D290-'5th Cycle Summary-Final2'!D290</f>
        <v>0</v>
      </c>
      <c r="E290" s="65">
        <f>'5th Cycle Summary-Final'!E290-'5th Cycle Summary-Final2'!E290</f>
        <v>0</v>
      </c>
      <c r="F290" s="65">
        <f>'5th Cycle Summary-Final'!F290-'5th Cycle Summary-Final2'!F290</f>
        <v>0</v>
      </c>
      <c r="G290" s="65">
        <f>'5th Cycle Summary-Final'!G290-'5th Cycle Summary-Final2'!G290</f>
        <v>0</v>
      </c>
      <c r="H290" s="65">
        <f>'5th Cycle Summary-Final'!H290-'5th Cycle Summary-Final2'!H290</f>
        <v>0</v>
      </c>
      <c r="I290" s="65">
        <f>'5th Cycle Summary-Final'!I290-'5th Cycle Summary-Final2'!I290</f>
        <v>0</v>
      </c>
      <c r="J290" s="65">
        <f>'5th Cycle Summary-Final'!J290-'5th Cycle Summary-Final2'!J290</f>
        <v>0</v>
      </c>
      <c r="K290" s="65">
        <f>'5th Cycle Summary-Final'!K290-'5th Cycle Summary-Final2'!K290</f>
        <v>0</v>
      </c>
      <c r="L290" s="65">
        <f>'5th Cycle Summary-Final'!L290-'5th Cycle Summary-Final2'!L290</f>
        <v>0</v>
      </c>
      <c r="M290" s="65">
        <f>'5th Cycle Summary-Final'!M290-'5th Cycle Summary-Final2'!M290</f>
        <v>0</v>
      </c>
      <c r="N290" s="65">
        <f>'5th Cycle Summary-Final'!N290-'5th Cycle Summary-Final2'!N290</f>
        <v>0</v>
      </c>
      <c r="O290" s="65">
        <f>'5th Cycle Summary-Final'!O290-'5th Cycle Summary-Final2'!O290</f>
        <v>0</v>
      </c>
      <c r="P290" s="65">
        <f>'5th Cycle Summary-Final'!P290-'5th Cycle Summary-Final2'!P290</f>
        <v>0</v>
      </c>
      <c r="Q290" s="65">
        <f>'5th Cycle Summary-Final'!Q290-'5th Cycle Summary-Final2'!Q290</f>
        <v>0</v>
      </c>
      <c r="R290" s="65">
        <f>'5th Cycle Summary-Final'!R290-'5th Cycle Summary-Final2'!R290</f>
        <v>0</v>
      </c>
      <c r="S290" s="65">
        <f>'5th Cycle Summary-Final'!S290-'5th Cycle Summary-Final2'!S290</f>
        <v>0</v>
      </c>
      <c r="T290" s="65">
        <f>'5th Cycle Summary-Final'!T290-'5th Cycle Summary-Final2'!T290</f>
        <v>0</v>
      </c>
      <c r="U290" s="65">
        <f>'5th Cycle Summary-Final'!U290-'5th Cycle Summary-Final2'!U290</f>
        <v>0</v>
      </c>
      <c r="V290" s="65">
        <f>'5th Cycle Summary-Final'!V290-'5th Cycle Summary-Final2'!V290</f>
        <v>0</v>
      </c>
      <c r="W290" s="65">
        <f>'5th Cycle Summary-Final'!W290-'5th Cycle Summary-Final2'!W290</f>
        <v>0</v>
      </c>
      <c r="X290" s="65">
        <f>'5th Cycle Summary-Final'!X290-'5th Cycle Summary-Final2'!X290</f>
        <v>0</v>
      </c>
      <c r="Y290" s="65">
        <f>'5th Cycle Summary-Final'!Y290-'5th Cycle Summary-Final2'!Y290</f>
        <v>0</v>
      </c>
      <c r="Z290" s="65">
        <f>'5th Cycle Summary-Final'!Z290-'5th Cycle Summary-Final2'!Z290</f>
        <v>0</v>
      </c>
    </row>
    <row r="291" spans="1:26" x14ac:dyDescent="0.2">
      <c r="A291" s="2" t="s">
        <v>66</v>
      </c>
      <c r="B291" s="2" t="s">
        <v>67</v>
      </c>
      <c r="C291" s="10" t="s">
        <v>265</v>
      </c>
      <c r="D291" s="65">
        <f>'5th Cycle Summary-Final'!D291-'5th Cycle Summary-Final2'!D291</f>
        <v>0</v>
      </c>
      <c r="E291" s="65">
        <f>'5th Cycle Summary-Final'!E291-'5th Cycle Summary-Final2'!E291</f>
        <v>0</v>
      </c>
      <c r="F291" s="65">
        <f>'5th Cycle Summary-Final'!F291-'5th Cycle Summary-Final2'!F291</f>
        <v>0</v>
      </c>
      <c r="G291" s="65">
        <f>'5th Cycle Summary-Final'!G291-'5th Cycle Summary-Final2'!G291</f>
        <v>0</v>
      </c>
      <c r="H291" s="65">
        <f>'5th Cycle Summary-Final'!H291-'5th Cycle Summary-Final2'!H291</f>
        <v>0</v>
      </c>
      <c r="I291" s="65">
        <f>'5th Cycle Summary-Final'!I291-'5th Cycle Summary-Final2'!I291</f>
        <v>0</v>
      </c>
      <c r="J291" s="65">
        <f>'5th Cycle Summary-Final'!J291-'5th Cycle Summary-Final2'!J291</f>
        <v>0</v>
      </c>
      <c r="K291" s="65">
        <f>'5th Cycle Summary-Final'!K291-'5th Cycle Summary-Final2'!K291</f>
        <v>0</v>
      </c>
      <c r="L291" s="65">
        <f>'5th Cycle Summary-Final'!L291-'5th Cycle Summary-Final2'!L291</f>
        <v>0</v>
      </c>
      <c r="M291" s="65">
        <f>'5th Cycle Summary-Final'!M291-'5th Cycle Summary-Final2'!M291</f>
        <v>0</v>
      </c>
      <c r="N291" s="65">
        <f>'5th Cycle Summary-Final'!N291-'5th Cycle Summary-Final2'!N291</f>
        <v>0</v>
      </c>
      <c r="O291" s="65">
        <f>'5th Cycle Summary-Final'!O291-'5th Cycle Summary-Final2'!O291</f>
        <v>0</v>
      </c>
      <c r="P291" s="65">
        <f>'5th Cycle Summary-Final'!P291-'5th Cycle Summary-Final2'!P291</f>
        <v>0</v>
      </c>
      <c r="Q291" s="65">
        <f>'5th Cycle Summary-Final'!Q291-'5th Cycle Summary-Final2'!Q291</f>
        <v>0</v>
      </c>
      <c r="R291" s="65">
        <f>'5th Cycle Summary-Final'!R291-'5th Cycle Summary-Final2'!R291</f>
        <v>0</v>
      </c>
      <c r="S291" s="65">
        <f>'5th Cycle Summary-Final'!S291-'5th Cycle Summary-Final2'!S291</f>
        <v>0</v>
      </c>
      <c r="T291" s="65">
        <f>'5th Cycle Summary-Final'!T291-'5th Cycle Summary-Final2'!T291</f>
        <v>0</v>
      </c>
      <c r="U291" s="65">
        <f>'5th Cycle Summary-Final'!U291-'5th Cycle Summary-Final2'!U291</f>
        <v>0</v>
      </c>
      <c r="V291" s="65">
        <f>'5th Cycle Summary-Final'!V291-'5th Cycle Summary-Final2'!V291</f>
        <v>0</v>
      </c>
      <c r="W291" s="65">
        <f>'5th Cycle Summary-Final'!W291-'5th Cycle Summary-Final2'!W291</f>
        <v>0</v>
      </c>
      <c r="X291" s="65">
        <f>'5th Cycle Summary-Final'!X291-'5th Cycle Summary-Final2'!X291</f>
        <v>0</v>
      </c>
      <c r="Y291" s="65">
        <f>'5th Cycle Summary-Final'!Y291-'5th Cycle Summary-Final2'!Y291</f>
        <v>0</v>
      </c>
      <c r="Z291" s="65">
        <f>'5th Cycle Summary-Final'!Z291-'5th Cycle Summary-Final2'!Z291</f>
        <v>0</v>
      </c>
    </row>
    <row r="292" spans="1:26" x14ac:dyDescent="0.2">
      <c r="A292" s="2" t="s">
        <v>66</v>
      </c>
      <c r="B292" s="2" t="s">
        <v>67</v>
      </c>
      <c r="C292" s="10" t="s">
        <v>274</v>
      </c>
      <c r="D292" s="65">
        <f>'5th Cycle Summary-Final'!D292-'5th Cycle Summary-Final2'!D292</f>
        <v>0</v>
      </c>
      <c r="E292" s="65">
        <f>'5th Cycle Summary-Final'!E292-'5th Cycle Summary-Final2'!E292</f>
        <v>0</v>
      </c>
      <c r="F292" s="65">
        <f>'5th Cycle Summary-Final'!F292-'5th Cycle Summary-Final2'!F292</f>
        <v>0</v>
      </c>
      <c r="G292" s="65">
        <f>'5th Cycle Summary-Final'!G292-'5th Cycle Summary-Final2'!G292</f>
        <v>0</v>
      </c>
      <c r="H292" s="65">
        <f>'5th Cycle Summary-Final'!H292-'5th Cycle Summary-Final2'!H292</f>
        <v>0</v>
      </c>
      <c r="I292" s="65">
        <f>'5th Cycle Summary-Final'!I292-'5th Cycle Summary-Final2'!I292</f>
        <v>0</v>
      </c>
      <c r="J292" s="65">
        <f>'5th Cycle Summary-Final'!J292-'5th Cycle Summary-Final2'!J292</f>
        <v>0</v>
      </c>
      <c r="K292" s="65">
        <f>'5th Cycle Summary-Final'!K292-'5th Cycle Summary-Final2'!K292</f>
        <v>0</v>
      </c>
      <c r="L292" s="65">
        <f>'5th Cycle Summary-Final'!L292-'5th Cycle Summary-Final2'!L292</f>
        <v>0</v>
      </c>
      <c r="M292" s="65">
        <f>'5th Cycle Summary-Final'!M292-'5th Cycle Summary-Final2'!M292</f>
        <v>0</v>
      </c>
      <c r="N292" s="65">
        <f>'5th Cycle Summary-Final'!N292-'5th Cycle Summary-Final2'!N292</f>
        <v>0</v>
      </c>
      <c r="O292" s="65">
        <f>'5th Cycle Summary-Final'!O292-'5th Cycle Summary-Final2'!O292</f>
        <v>0</v>
      </c>
      <c r="P292" s="65">
        <f>'5th Cycle Summary-Final'!P292-'5th Cycle Summary-Final2'!P292</f>
        <v>0</v>
      </c>
      <c r="Q292" s="65">
        <f>'5th Cycle Summary-Final'!Q292-'5th Cycle Summary-Final2'!Q292</f>
        <v>0</v>
      </c>
      <c r="R292" s="65">
        <f>'5th Cycle Summary-Final'!R292-'5th Cycle Summary-Final2'!R292</f>
        <v>0</v>
      </c>
      <c r="S292" s="65">
        <f>'5th Cycle Summary-Final'!S292-'5th Cycle Summary-Final2'!S292</f>
        <v>0</v>
      </c>
      <c r="T292" s="65">
        <f>'5th Cycle Summary-Final'!T292-'5th Cycle Summary-Final2'!T292</f>
        <v>0</v>
      </c>
      <c r="U292" s="65">
        <f>'5th Cycle Summary-Final'!U292-'5th Cycle Summary-Final2'!U292</f>
        <v>0</v>
      </c>
      <c r="V292" s="65">
        <f>'5th Cycle Summary-Final'!V292-'5th Cycle Summary-Final2'!V292</f>
        <v>0</v>
      </c>
      <c r="W292" s="65">
        <f>'5th Cycle Summary-Final'!W292-'5th Cycle Summary-Final2'!W292</f>
        <v>0</v>
      </c>
      <c r="X292" s="65">
        <f>'5th Cycle Summary-Final'!X292-'5th Cycle Summary-Final2'!X292</f>
        <v>0</v>
      </c>
      <c r="Y292" s="65">
        <f>'5th Cycle Summary-Final'!Y292-'5th Cycle Summary-Final2'!Y292</f>
        <v>0</v>
      </c>
      <c r="Z292" s="65">
        <f>'5th Cycle Summary-Final'!Z292-'5th Cycle Summary-Final2'!Z292</f>
        <v>0</v>
      </c>
    </row>
    <row r="293" spans="1:26" x14ac:dyDescent="0.2">
      <c r="A293" s="2" t="s">
        <v>66</v>
      </c>
      <c r="B293" s="2" t="s">
        <v>67</v>
      </c>
      <c r="C293" s="10" t="s">
        <v>286</v>
      </c>
      <c r="D293" s="65">
        <f>'5th Cycle Summary-Final'!D293-'5th Cycle Summary-Final2'!D293</f>
        <v>0</v>
      </c>
      <c r="E293" s="65">
        <f>'5th Cycle Summary-Final'!E293-'5th Cycle Summary-Final2'!E293</f>
        <v>0</v>
      </c>
      <c r="F293" s="65">
        <f>'5th Cycle Summary-Final'!F293-'5th Cycle Summary-Final2'!F293</f>
        <v>0</v>
      </c>
      <c r="G293" s="65">
        <f>'5th Cycle Summary-Final'!G293-'5th Cycle Summary-Final2'!G293</f>
        <v>0</v>
      </c>
      <c r="H293" s="65">
        <f>'5th Cycle Summary-Final'!H293-'5th Cycle Summary-Final2'!H293</f>
        <v>0</v>
      </c>
      <c r="I293" s="65">
        <f>'5th Cycle Summary-Final'!I293-'5th Cycle Summary-Final2'!I293</f>
        <v>0</v>
      </c>
      <c r="J293" s="65">
        <f>'5th Cycle Summary-Final'!J293-'5th Cycle Summary-Final2'!J293</f>
        <v>0</v>
      </c>
      <c r="K293" s="65">
        <f>'5th Cycle Summary-Final'!K293-'5th Cycle Summary-Final2'!K293</f>
        <v>0</v>
      </c>
      <c r="L293" s="65">
        <f>'5th Cycle Summary-Final'!L293-'5th Cycle Summary-Final2'!L293</f>
        <v>0</v>
      </c>
      <c r="M293" s="65">
        <f>'5th Cycle Summary-Final'!M293-'5th Cycle Summary-Final2'!M293</f>
        <v>0</v>
      </c>
      <c r="N293" s="65">
        <f>'5th Cycle Summary-Final'!N293-'5th Cycle Summary-Final2'!N293</f>
        <v>0</v>
      </c>
      <c r="O293" s="65">
        <f>'5th Cycle Summary-Final'!O293-'5th Cycle Summary-Final2'!O293</f>
        <v>0</v>
      </c>
      <c r="P293" s="65">
        <f>'5th Cycle Summary-Final'!P293-'5th Cycle Summary-Final2'!P293</f>
        <v>0</v>
      </c>
      <c r="Q293" s="65">
        <f>'5th Cycle Summary-Final'!Q293-'5th Cycle Summary-Final2'!Q293</f>
        <v>0</v>
      </c>
      <c r="R293" s="65">
        <f>'5th Cycle Summary-Final'!R293-'5th Cycle Summary-Final2'!R293</f>
        <v>0</v>
      </c>
      <c r="S293" s="65">
        <f>'5th Cycle Summary-Final'!S293-'5th Cycle Summary-Final2'!S293</f>
        <v>0</v>
      </c>
      <c r="T293" s="65">
        <f>'5th Cycle Summary-Final'!T293-'5th Cycle Summary-Final2'!T293</f>
        <v>0</v>
      </c>
      <c r="U293" s="65">
        <f>'5th Cycle Summary-Final'!U293-'5th Cycle Summary-Final2'!U293</f>
        <v>0</v>
      </c>
      <c r="V293" s="65">
        <f>'5th Cycle Summary-Final'!V293-'5th Cycle Summary-Final2'!V293</f>
        <v>0</v>
      </c>
      <c r="W293" s="65">
        <f>'5th Cycle Summary-Final'!W293-'5th Cycle Summary-Final2'!W293</f>
        <v>0</v>
      </c>
      <c r="X293" s="65">
        <f>'5th Cycle Summary-Final'!X293-'5th Cycle Summary-Final2'!X293</f>
        <v>0</v>
      </c>
      <c r="Y293" s="65">
        <f>'5th Cycle Summary-Final'!Y293-'5th Cycle Summary-Final2'!Y293</f>
        <v>0</v>
      </c>
      <c r="Z293" s="65">
        <f>'5th Cycle Summary-Final'!Z293-'5th Cycle Summary-Final2'!Z293</f>
        <v>0</v>
      </c>
    </row>
    <row r="294" spans="1:26" x14ac:dyDescent="0.2">
      <c r="A294" s="2" t="s">
        <v>66</v>
      </c>
      <c r="B294" s="2" t="s">
        <v>67</v>
      </c>
      <c r="C294" s="10" t="s">
        <v>291</v>
      </c>
      <c r="D294" s="65">
        <f>'5th Cycle Summary-Final'!D294-'5th Cycle Summary-Final2'!D294</f>
        <v>0</v>
      </c>
      <c r="E294" s="65">
        <f>'5th Cycle Summary-Final'!E294-'5th Cycle Summary-Final2'!E294</f>
        <v>0</v>
      </c>
      <c r="F294" s="65">
        <f>'5th Cycle Summary-Final'!F294-'5th Cycle Summary-Final2'!F294</f>
        <v>0</v>
      </c>
      <c r="G294" s="65">
        <f>'5th Cycle Summary-Final'!G294-'5th Cycle Summary-Final2'!G294</f>
        <v>0</v>
      </c>
      <c r="H294" s="65">
        <f>'5th Cycle Summary-Final'!H294-'5th Cycle Summary-Final2'!H294</f>
        <v>0</v>
      </c>
      <c r="I294" s="65">
        <f>'5th Cycle Summary-Final'!I294-'5th Cycle Summary-Final2'!I294</f>
        <v>0</v>
      </c>
      <c r="J294" s="65">
        <f>'5th Cycle Summary-Final'!J294-'5th Cycle Summary-Final2'!J294</f>
        <v>0</v>
      </c>
      <c r="K294" s="65">
        <f>'5th Cycle Summary-Final'!K294-'5th Cycle Summary-Final2'!K294</f>
        <v>0</v>
      </c>
      <c r="L294" s="65">
        <f>'5th Cycle Summary-Final'!L294-'5th Cycle Summary-Final2'!L294</f>
        <v>0</v>
      </c>
      <c r="M294" s="65">
        <f>'5th Cycle Summary-Final'!M294-'5th Cycle Summary-Final2'!M294</f>
        <v>0</v>
      </c>
      <c r="N294" s="65">
        <f>'5th Cycle Summary-Final'!N294-'5th Cycle Summary-Final2'!N294</f>
        <v>0</v>
      </c>
      <c r="O294" s="65">
        <f>'5th Cycle Summary-Final'!O294-'5th Cycle Summary-Final2'!O294</f>
        <v>0</v>
      </c>
      <c r="P294" s="65">
        <f>'5th Cycle Summary-Final'!P294-'5th Cycle Summary-Final2'!P294</f>
        <v>0</v>
      </c>
      <c r="Q294" s="65">
        <f>'5th Cycle Summary-Final'!Q294-'5th Cycle Summary-Final2'!Q294</f>
        <v>0</v>
      </c>
      <c r="R294" s="65">
        <f>'5th Cycle Summary-Final'!R294-'5th Cycle Summary-Final2'!R294</f>
        <v>0</v>
      </c>
      <c r="S294" s="65">
        <f>'5th Cycle Summary-Final'!S294-'5th Cycle Summary-Final2'!S294</f>
        <v>0</v>
      </c>
      <c r="T294" s="65">
        <f>'5th Cycle Summary-Final'!T294-'5th Cycle Summary-Final2'!T294</f>
        <v>0</v>
      </c>
      <c r="U294" s="65">
        <f>'5th Cycle Summary-Final'!U294-'5th Cycle Summary-Final2'!U294</f>
        <v>0</v>
      </c>
      <c r="V294" s="65">
        <f>'5th Cycle Summary-Final'!V294-'5th Cycle Summary-Final2'!V294</f>
        <v>0</v>
      </c>
      <c r="W294" s="65">
        <f>'5th Cycle Summary-Final'!W294-'5th Cycle Summary-Final2'!W294</f>
        <v>0</v>
      </c>
      <c r="X294" s="65">
        <f>'5th Cycle Summary-Final'!X294-'5th Cycle Summary-Final2'!X294</f>
        <v>0</v>
      </c>
      <c r="Y294" s="65">
        <f>'5th Cycle Summary-Final'!Y294-'5th Cycle Summary-Final2'!Y294</f>
        <v>0</v>
      </c>
      <c r="Z294" s="65">
        <f>'5th Cycle Summary-Final'!Z294-'5th Cycle Summary-Final2'!Z294</f>
        <v>0</v>
      </c>
    </row>
    <row r="295" spans="1:26" x14ac:dyDescent="0.2">
      <c r="A295" s="2" t="s">
        <v>66</v>
      </c>
      <c r="B295" s="2" t="s">
        <v>67</v>
      </c>
      <c r="C295" s="10" t="s">
        <v>316</v>
      </c>
      <c r="D295" s="65">
        <f>'5th Cycle Summary-Final'!D295-'5th Cycle Summary-Final2'!D295</f>
        <v>0</v>
      </c>
      <c r="E295" s="65">
        <f>'5th Cycle Summary-Final'!E295-'5th Cycle Summary-Final2'!E295</f>
        <v>0</v>
      </c>
      <c r="F295" s="65">
        <f>'5th Cycle Summary-Final'!F295-'5th Cycle Summary-Final2'!F295</f>
        <v>0</v>
      </c>
      <c r="G295" s="65">
        <f>'5th Cycle Summary-Final'!G295-'5th Cycle Summary-Final2'!G295</f>
        <v>0</v>
      </c>
      <c r="H295" s="65">
        <f>'5th Cycle Summary-Final'!H295-'5th Cycle Summary-Final2'!H295</f>
        <v>0</v>
      </c>
      <c r="I295" s="65">
        <f>'5th Cycle Summary-Final'!I295-'5th Cycle Summary-Final2'!I295</f>
        <v>0</v>
      </c>
      <c r="J295" s="65">
        <f>'5th Cycle Summary-Final'!J295-'5th Cycle Summary-Final2'!J295</f>
        <v>0</v>
      </c>
      <c r="K295" s="65">
        <f>'5th Cycle Summary-Final'!K295-'5th Cycle Summary-Final2'!K295</f>
        <v>0</v>
      </c>
      <c r="L295" s="65">
        <f>'5th Cycle Summary-Final'!L295-'5th Cycle Summary-Final2'!L295</f>
        <v>0</v>
      </c>
      <c r="M295" s="65">
        <f>'5th Cycle Summary-Final'!M295-'5th Cycle Summary-Final2'!M295</f>
        <v>0</v>
      </c>
      <c r="N295" s="65">
        <f>'5th Cycle Summary-Final'!N295-'5th Cycle Summary-Final2'!N295</f>
        <v>0</v>
      </c>
      <c r="O295" s="65">
        <f>'5th Cycle Summary-Final'!O295-'5th Cycle Summary-Final2'!O295</f>
        <v>0</v>
      </c>
      <c r="P295" s="65">
        <f>'5th Cycle Summary-Final'!P295-'5th Cycle Summary-Final2'!P295</f>
        <v>0</v>
      </c>
      <c r="Q295" s="65">
        <f>'5th Cycle Summary-Final'!Q295-'5th Cycle Summary-Final2'!Q295</f>
        <v>0</v>
      </c>
      <c r="R295" s="65">
        <f>'5th Cycle Summary-Final'!R295-'5th Cycle Summary-Final2'!R295</f>
        <v>0</v>
      </c>
      <c r="S295" s="65">
        <f>'5th Cycle Summary-Final'!S295-'5th Cycle Summary-Final2'!S295</f>
        <v>0</v>
      </c>
      <c r="T295" s="65">
        <f>'5th Cycle Summary-Final'!T295-'5th Cycle Summary-Final2'!T295</f>
        <v>0</v>
      </c>
      <c r="U295" s="65">
        <f>'5th Cycle Summary-Final'!U295-'5th Cycle Summary-Final2'!U295</f>
        <v>0</v>
      </c>
      <c r="V295" s="65">
        <f>'5th Cycle Summary-Final'!V295-'5th Cycle Summary-Final2'!V295</f>
        <v>0</v>
      </c>
      <c r="W295" s="65">
        <f>'5th Cycle Summary-Final'!W295-'5th Cycle Summary-Final2'!W295</f>
        <v>0</v>
      </c>
      <c r="X295" s="65">
        <f>'5th Cycle Summary-Final'!X295-'5th Cycle Summary-Final2'!X295</f>
        <v>0</v>
      </c>
      <c r="Y295" s="65">
        <f>'5th Cycle Summary-Final'!Y295-'5th Cycle Summary-Final2'!Y295</f>
        <v>0</v>
      </c>
      <c r="Z295" s="65">
        <f>'5th Cycle Summary-Final'!Z295-'5th Cycle Summary-Final2'!Z295</f>
        <v>0</v>
      </c>
    </row>
    <row r="296" spans="1:26" x14ac:dyDescent="0.2">
      <c r="A296" s="2" t="s">
        <v>268</v>
      </c>
      <c r="B296" s="2" t="s">
        <v>8</v>
      </c>
      <c r="C296" s="10" t="s">
        <v>268</v>
      </c>
      <c r="D296" s="65">
        <f>'5th Cycle Summary-Final'!D296-'5th Cycle Summary-Final2'!D296</f>
        <v>0</v>
      </c>
      <c r="E296" s="65">
        <f>'5th Cycle Summary-Final'!E296-'5th Cycle Summary-Final2'!E296</f>
        <v>0</v>
      </c>
      <c r="F296" s="65">
        <f>'5th Cycle Summary-Final'!F296-'5th Cycle Summary-Final2'!F296</f>
        <v>0</v>
      </c>
      <c r="G296" s="65">
        <f>'5th Cycle Summary-Final'!G296-'5th Cycle Summary-Final2'!G296</f>
        <v>0</v>
      </c>
      <c r="H296" s="65">
        <f>'5th Cycle Summary-Final'!H296-'5th Cycle Summary-Final2'!H296</f>
        <v>0</v>
      </c>
      <c r="I296" s="65">
        <f>'5th Cycle Summary-Final'!I296-'5th Cycle Summary-Final2'!I296</f>
        <v>0</v>
      </c>
      <c r="J296" s="65">
        <f>'5th Cycle Summary-Final'!J296-'5th Cycle Summary-Final2'!J296</f>
        <v>0</v>
      </c>
      <c r="K296" s="65">
        <f>'5th Cycle Summary-Final'!K296-'5th Cycle Summary-Final2'!K296</f>
        <v>0</v>
      </c>
      <c r="L296" s="65">
        <f>'5th Cycle Summary-Final'!L296-'5th Cycle Summary-Final2'!L296</f>
        <v>0</v>
      </c>
      <c r="M296" s="65">
        <f>'5th Cycle Summary-Final'!M296-'5th Cycle Summary-Final2'!M296</f>
        <v>0</v>
      </c>
      <c r="N296" s="65">
        <f>'5th Cycle Summary-Final'!N296-'5th Cycle Summary-Final2'!N296</f>
        <v>0</v>
      </c>
      <c r="O296" s="65">
        <f>'5th Cycle Summary-Final'!O296-'5th Cycle Summary-Final2'!O296</f>
        <v>0</v>
      </c>
      <c r="P296" s="65">
        <f>'5th Cycle Summary-Final'!P296-'5th Cycle Summary-Final2'!P296</f>
        <v>0</v>
      </c>
      <c r="Q296" s="65">
        <f>'5th Cycle Summary-Final'!Q296-'5th Cycle Summary-Final2'!Q296</f>
        <v>0</v>
      </c>
      <c r="R296" s="65">
        <f>'5th Cycle Summary-Final'!R296-'5th Cycle Summary-Final2'!R296</f>
        <v>0</v>
      </c>
      <c r="S296" s="65">
        <f>'5th Cycle Summary-Final'!S296-'5th Cycle Summary-Final2'!S296</f>
        <v>0</v>
      </c>
      <c r="T296" s="65">
        <f>'5th Cycle Summary-Final'!T296-'5th Cycle Summary-Final2'!T296</f>
        <v>0</v>
      </c>
      <c r="U296" s="65">
        <f>'5th Cycle Summary-Final'!U296-'5th Cycle Summary-Final2'!U296</f>
        <v>0</v>
      </c>
      <c r="V296" s="65">
        <f>'5th Cycle Summary-Final'!V296-'5th Cycle Summary-Final2'!V296</f>
        <v>0</v>
      </c>
      <c r="W296" s="65">
        <f>'5th Cycle Summary-Final'!W296-'5th Cycle Summary-Final2'!W296</f>
        <v>0</v>
      </c>
      <c r="X296" s="65">
        <f>'5th Cycle Summary-Final'!X296-'5th Cycle Summary-Final2'!X296</f>
        <v>0</v>
      </c>
      <c r="Y296" s="65">
        <f>'5th Cycle Summary-Final'!Y296-'5th Cycle Summary-Final2'!Y296</f>
        <v>0</v>
      </c>
      <c r="Z296" s="65">
        <f>'5th Cycle Summary-Final'!Z296-'5th Cycle Summary-Final2'!Z296</f>
        <v>0</v>
      </c>
    </row>
    <row r="297" spans="1:26" x14ac:dyDescent="0.2">
      <c r="A297" s="2" t="s">
        <v>946</v>
      </c>
      <c r="B297" s="2" t="s">
        <v>26</v>
      </c>
      <c r="C297" s="10" t="s">
        <v>945</v>
      </c>
      <c r="D297" s="65">
        <f>'5th Cycle Summary-Final'!D297-'5th Cycle Summary-Final2'!D297</f>
        <v>0</v>
      </c>
      <c r="E297" s="65">
        <f>'5th Cycle Summary-Final'!E297-'5th Cycle Summary-Final2'!E297</f>
        <v>0</v>
      </c>
      <c r="F297" s="65">
        <f>'5th Cycle Summary-Final'!F297-'5th Cycle Summary-Final2'!F297</f>
        <v>0</v>
      </c>
      <c r="G297" s="65">
        <f>'5th Cycle Summary-Final'!G297-'5th Cycle Summary-Final2'!G297</f>
        <v>0</v>
      </c>
      <c r="H297" s="65">
        <f>'5th Cycle Summary-Final'!H297-'5th Cycle Summary-Final2'!H297</f>
        <v>0</v>
      </c>
      <c r="I297" s="65">
        <f>'5th Cycle Summary-Final'!I297-'5th Cycle Summary-Final2'!I297</f>
        <v>0</v>
      </c>
      <c r="J297" s="65">
        <f>'5th Cycle Summary-Final'!J297-'5th Cycle Summary-Final2'!J297</f>
        <v>0</v>
      </c>
      <c r="K297" s="65">
        <f>'5th Cycle Summary-Final'!K297-'5th Cycle Summary-Final2'!K297</f>
        <v>0</v>
      </c>
      <c r="L297" s="65">
        <f>'5th Cycle Summary-Final'!L297-'5th Cycle Summary-Final2'!L297</f>
        <v>0</v>
      </c>
      <c r="M297" s="65">
        <f>'5th Cycle Summary-Final'!M297-'5th Cycle Summary-Final2'!M297</f>
        <v>0</v>
      </c>
      <c r="N297" s="65">
        <f>'5th Cycle Summary-Final'!N297-'5th Cycle Summary-Final2'!N297</f>
        <v>0</v>
      </c>
      <c r="O297" s="65">
        <f>'5th Cycle Summary-Final'!O297-'5th Cycle Summary-Final2'!O297</f>
        <v>0</v>
      </c>
      <c r="P297" s="65">
        <f>'5th Cycle Summary-Final'!P297-'5th Cycle Summary-Final2'!P297</f>
        <v>0</v>
      </c>
      <c r="Q297" s="65">
        <f>'5th Cycle Summary-Final'!Q297-'5th Cycle Summary-Final2'!Q297</f>
        <v>0</v>
      </c>
      <c r="R297" s="65">
        <f>'5th Cycle Summary-Final'!R297-'5th Cycle Summary-Final2'!R297</f>
        <v>0</v>
      </c>
      <c r="S297" s="65">
        <f>'5th Cycle Summary-Final'!S297-'5th Cycle Summary-Final2'!S297</f>
        <v>0</v>
      </c>
      <c r="T297" s="65">
        <f>'5th Cycle Summary-Final'!T297-'5th Cycle Summary-Final2'!T297</f>
        <v>0</v>
      </c>
      <c r="U297" s="65">
        <f>'5th Cycle Summary-Final'!U297-'5th Cycle Summary-Final2'!U297</f>
        <v>0</v>
      </c>
      <c r="V297" s="65">
        <f>'5th Cycle Summary-Final'!V297-'5th Cycle Summary-Final2'!V297</f>
        <v>0</v>
      </c>
      <c r="W297" s="65">
        <f>'5th Cycle Summary-Final'!W297-'5th Cycle Summary-Final2'!W297</f>
        <v>0</v>
      </c>
      <c r="X297" s="65">
        <f>'5th Cycle Summary-Final'!X297-'5th Cycle Summary-Final2'!X297</f>
        <v>0</v>
      </c>
      <c r="Y297" s="65">
        <f>'5th Cycle Summary-Final'!Y297-'5th Cycle Summary-Final2'!Y297</f>
        <v>0</v>
      </c>
      <c r="Z297" s="65">
        <f>'5th Cycle Summary-Final'!Z297-'5th Cycle Summary-Final2'!Z297</f>
        <v>0</v>
      </c>
    </row>
    <row r="298" spans="1:26" x14ac:dyDescent="0.2">
      <c r="A298" s="2" t="s">
        <v>946</v>
      </c>
      <c r="B298" s="2" t="s">
        <v>26</v>
      </c>
      <c r="C298" s="10" t="s">
        <v>1077</v>
      </c>
      <c r="D298" s="67">
        <f>'5th Cycle Summary-Final'!D298-'5th Cycle Summary-Final2'!D298</f>
        <v>-2450</v>
      </c>
      <c r="E298" s="67">
        <f>'5th Cycle Summary-Final'!E298-'5th Cycle Summary-Final2'!E298</f>
        <v>0</v>
      </c>
      <c r="F298" s="67">
        <f>'5th Cycle Summary-Final'!F298-'5th Cycle Summary-Final2'!F298</f>
        <v>0</v>
      </c>
      <c r="G298" s="67">
        <f>'5th Cycle Summary-Final'!G298-'5th Cycle Summary-Final2'!G298</f>
        <v>0</v>
      </c>
      <c r="H298" s="67">
        <f>'5th Cycle Summary-Final'!H298-'5th Cycle Summary-Final2'!H298</f>
        <v>-2450</v>
      </c>
      <c r="I298" s="67">
        <f>'5th Cycle Summary-Final'!I298-'5th Cycle Summary-Final2'!I298</f>
        <v>0</v>
      </c>
      <c r="J298" s="67">
        <f>'5th Cycle Summary-Final'!J298-'5th Cycle Summary-Final2'!J298</f>
        <v>-1699</v>
      </c>
      <c r="K298" s="67">
        <f>'5th Cycle Summary-Final'!K298-'5th Cycle Summary-Final2'!K298</f>
        <v>0</v>
      </c>
      <c r="L298" s="67">
        <f>'5th Cycle Summary-Final'!L298-'5th Cycle Summary-Final2'!L298</f>
        <v>0</v>
      </c>
      <c r="M298" s="67">
        <f>'5th Cycle Summary-Final'!M298-'5th Cycle Summary-Final2'!M298</f>
        <v>0</v>
      </c>
      <c r="N298" s="67">
        <f>'5th Cycle Summary-Final'!N298-'5th Cycle Summary-Final2'!N298</f>
        <v>-1657</v>
      </c>
      <c r="O298" s="67">
        <f>'5th Cycle Summary-Final'!O298-'5th Cycle Summary-Final2'!O298</f>
        <v>2.4594672843080487</v>
      </c>
      <c r="P298" s="67">
        <f>'5th Cycle Summary-Final'!P298-'5th Cycle Summary-Final2'!P298</f>
        <v>-1692</v>
      </c>
      <c r="Q298" s="67">
        <f>'5th Cycle Summary-Final'!Q298-'5th Cycle Summary-Final2'!Q298</f>
        <v>0</v>
      </c>
      <c r="R298" s="67">
        <f>'5th Cycle Summary-Final'!R298-'5th Cycle Summary-Final2'!R298</f>
        <v>-1631</v>
      </c>
      <c r="S298" s="67">
        <f>'5th Cycle Summary-Final'!S298-'5th Cycle Summary-Final2'!S298</f>
        <v>2.8523056844547563</v>
      </c>
      <c r="T298" s="67">
        <f>'5th Cycle Summary-Final'!T298-'5th Cycle Summary-Final2'!T298</f>
        <v>-4205</v>
      </c>
      <c r="U298" s="67">
        <f>'5th Cycle Summary-Final'!U298-'5th Cycle Summary-Final2'!U298</f>
        <v>0</v>
      </c>
      <c r="V298" s="67">
        <f>'5th Cycle Summary-Final'!V298-'5th Cycle Summary-Final2'!V298</f>
        <v>-4040</v>
      </c>
      <c r="W298" s="67">
        <f>'5th Cycle Summary-Final'!W298-'5th Cycle Summary-Final2'!W298</f>
        <v>11.957345971563981</v>
      </c>
      <c r="X298" s="67">
        <f>'5th Cycle Summary-Final'!X298-'5th Cycle Summary-Final2'!X298</f>
        <v>-10046</v>
      </c>
      <c r="Y298" s="67">
        <f>'5th Cycle Summary-Final'!Y298-'5th Cycle Summary-Final2'!Y298</f>
        <v>0</v>
      </c>
      <c r="Z298" s="67">
        <f>'5th Cycle Summary-Final'!Z298-'5th Cycle Summary-Final2'!Z298</f>
        <v>-9778</v>
      </c>
    </row>
    <row r="299" spans="1:26" x14ac:dyDescent="0.2">
      <c r="A299" s="2" t="s">
        <v>946</v>
      </c>
      <c r="B299" s="2" t="s">
        <v>26</v>
      </c>
      <c r="C299" s="10" t="s">
        <v>1083</v>
      </c>
      <c r="D299" s="65">
        <f>'5th Cycle Summary-Final'!D299-'5th Cycle Summary-Final2'!D299</f>
        <v>0</v>
      </c>
      <c r="E299" s="65">
        <f>'5th Cycle Summary-Final'!E299-'5th Cycle Summary-Final2'!E299</f>
        <v>0</v>
      </c>
      <c r="F299" s="65">
        <f>'5th Cycle Summary-Final'!F299-'5th Cycle Summary-Final2'!F299</f>
        <v>0</v>
      </c>
      <c r="G299" s="65">
        <f>'5th Cycle Summary-Final'!G299-'5th Cycle Summary-Final2'!G299</f>
        <v>0</v>
      </c>
      <c r="H299" s="65">
        <f>'5th Cycle Summary-Final'!H299-'5th Cycle Summary-Final2'!H299</f>
        <v>0</v>
      </c>
      <c r="I299" s="65">
        <f>'5th Cycle Summary-Final'!I299-'5th Cycle Summary-Final2'!I299</f>
        <v>0</v>
      </c>
      <c r="J299" s="65">
        <f>'5th Cycle Summary-Final'!J299-'5th Cycle Summary-Final2'!J299</f>
        <v>0</v>
      </c>
      <c r="K299" s="65">
        <f>'5th Cycle Summary-Final'!K299-'5th Cycle Summary-Final2'!K299</f>
        <v>0</v>
      </c>
      <c r="L299" s="65">
        <f>'5th Cycle Summary-Final'!L299-'5th Cycle Summary-Final2'!L299</f>
        <v>0</v>
      </c>
      <c r="M299" s="65">
        <f>'5th Cycle Summary-Final'!M299-'5th Cycle Summary-Final2'!M299</f>
        <v>0</v>
      </c>
      <c r="N299" s="65">
        <f>'5th Cycle Summary-Final'!N299-'5th Cycle Summary-Final2'!N299</f>
        <v>0</v>
      </c>
      <c r="O299" s="65">
        <f>'5th Cycle Summary-Final'!O299-'5th Cycle Summary-Final2'!O299</f>
        <v>0</v>
      </c>
      <c r="P299" s="65">
        <f>'5th Cycle Summary-Final'!P299-'5th Cycle Summary-Final2'!P299</f>
        <v>0</v>
      </c>
      <c r="Q299" s="65">
        <f>'5th Cycle Summary-Final'!Q299-'5th Cycle Summary-Final2'!Q299</f>
        <v>0</v>
      </c>
      <c r="R299" s="65">
        <f>'5th Cycle Summary-Final'!R299-'5th Cycle Summary-Final2'!R299</f>
        <v>0</v>
      </c>
      <c r="S299" s="65">
        <f>'5th Cycle Summary-Final'!S299-'5th Cycle Summary-Final2'!S299</f>
        <v>0</v>
      </c>
      <c r="T299" s="65">
        <f>'5th Cycle Summary-Final'!T299-'5th Cycle Summary-Final2'!T299</f>
        <v>0</v>
      </c>
      <c r="U299" s="65">
        <f>'5th Cycle Summary-Final'!U299-'5th Cycle Summary-Final2'!U299</f>
        <v>0</v>
      </c>
      <c r="V299" s="65">
        <f>'5th Cycle Summary-Final'!V299-'5th Cycle Summary-Final2'!V299</f>
        <v>0</v>
      </c>
      <c r="W299" s="65">
        <f>'5th Cycle Summary-Final'!W299-'5th Cycle Summary-Final2'!W299</f>
        <v>0</v>
      </c>
      <c r="X299" s="65">
        <f>'5th Cycle Summary-Final'!X299-'5th Cycle Summary-Final2'!X299</f>
        <v>0</v>
      </c>
      <c r="Y299" s="65">
        <f>'5th Cycle Summary-Final'!Y299-'5th Cycle Summary-Final2'!Y299</f>
        <v>0</v>
      </c>
      <c r="Z299" s="65">
        <f>'5th Cycle Summary-Final'!Z299-'5th Cycle Summary-Final2'!Z299</f>
        <v>0</v>
      </c>
    </row>
    <row r="300" spans="1:26" x14ac:dyDescent="0.2">
      <c r="A300" s="2" t="s">
        <v>24</v>
      </c>
      <c r="B300" s="2" t="s">
        <v>13</v>
      </c>
      <c r="C300" s="10" t="s">
        <v>1029</v>
      </c>
      <c r="D300" s="65">
        <f>'5th Cycle Summary-Final'!D300-'5th Cycle Summary-Final2'!D300</f>
        <v>0</v>
      </c>
      <c r="E300" s="65">
        <f>'5th Cycle Summary-Final'!E300-'5th Cycle Summary-Final2'!E300</f>
        <v>0</v>
      </c>
      <c r="F300" s="65">
        <f>'5th Cycle Summary-Final'!F300-'5th Cycle Summary-Final2'!F300</f>
        <v>0</v>
      </c>
      <c r="G300" s="65">
        <f>'5th Cycle Summary-Final'!G300-'5th Cycle Summary-Final2'!G300</f>
        <v>0</v>
      </c>
      <c r="H300" s="65">
        <f>'5th Cycle Summary-Final'!H300-'5th Cycle Summary-Final2'!H300</f>
        <v>0</v>
      </c>
      <c r="I300" s="65">
        <f>'5th Cycle Summary-Final'!I300-'5th Cycle Summary-Final2'!I300</f>
        <v>0</v>
      </c>
      <c r="J300" s="65">
        <f>'5th Cycle Summary-Final'!J300-'5th Cycle Summary-Final2'!J300</f>
        <v>0</v>
      </c>
      <c r="K300" s="65">
        <f>'5th Cycle Summary-Final'!K300-'5th Cycle Summary-Final2'!K300</f>
        <v>0</v>
      </c>
      <c r="L300" s="65">
        <f>'5th Cycle Summary-Final'!L300-'5th Cycle Summary-Final2'!L300</f>
        <v>0</v>
      </c>
      <c r="M300" s="65">
        <f>'5th Cycle Summary-Final'!M300-'5th Cycle Summary-Final2'!M300</f>
        <v>0</v>
      </c>
      <c r="N300" s="65">
        <f>'5th Cycle Summary-Final'!N300-'5th Cycle Summary-Final2'!N300</f>
        <v>0</v>
      </c>
      <c r="O300" s="65">
        <f>'5th Cycle Summary-Final'!O300-'5th Cycle Summary-Final2'!O300</f>
        <v>0</v>
      </c>
      <c r="P300" s="65">
        <f>'5th Cycle Summary-Final'!P300-'5th Cycle Summary-Final2'!P300</f>
        <v>0</v>
      </c>
      <c r="Q300" s="65">
        <f>'5th Cycle Summary-Final'!Q300-'5th Cycle Summary-Final2'!Q300</f>
        <v>0</v>
      </c>
      <c r="R300" s="65">
        <f>'5th Cycle Summary-Final'!R300-'5th Cycle Summary-Final2'!R300</f>
        <v>0</v>
      </c>
      <c r="S300" s="65">
        <f>'5th Cycle Summary-Final'!S300-'5th Cycle Summary-Final2'!S300</f>
        <v>0</v>
      </c>
      <c r="T300" s="65">
        <f>'5th Cycle Summary-Final'!T300-'5th Cycle Summary-Final2'!T300</f>
        <v>0</v>
      </c>
      <c r="U300" s="65">
        <f>'5th Cycle Summary-Final'!U300-'5th Cycle Summary-Final2'!U300</f>
        <v>0</v>
      </c>
      <c r="V300" s="65">
        <f>'5th Cycle Summary-Final'!V300-'5th Cycle Summary-Final2'!V300</f>
        <v>0</v>
      </c>
      <c r="W300" s="65">
        <f>'5th Cycle Summary-Final'!W300-'5th Cycle Summary-Final2'!W300</f>
        <v>0</v>
      </c>
      <c r="X300" s="65">
        <f>'5th Cycle Summary-Final'!X300-'5th Cycle Summary-Final2'!X300</f>
        <v>0</v>
      </c>
      <c r="Y300" s="65">
        <f>'5th Cycle Summary-Final'!Y300-'5th Cycle Summary-Final2'!Y300</f>
        <v>0</v>
      </c>
      <c r="Z300" s="65">
        <f>'5th Cycle Summary-Final'!Z300-'5th Cycle Summary-Final2'!Z300</f>
        <v>0</v>
      </c>
    </row>
    <row r="301" spans="1:26" x14ac:dyDescent="0.2">
      <c r="A301" s="2" t="s">
        <v>24</v>
      </c>
      <c r="B301" s="2" t="s">
        <v>13</v>
      </c>
      <c r="C301" s="10" t="s">
        <v>27</v>
      </c>
      <c r="D301" s="65">
        <f>'5th Cycle Summary-Final'!D301-'5th Cycle Summary-Final2'!D301</f>
        <v>0</v>
      </c>
      <c r="E301" s="65">
        <f>'5th Cycle Summary-Final'!E301-'5th Cycle Summary-Final2'!E301</f>
        <v>0</v>
      </c>
      <c r="F301" s="65">
        <f>'5th Cycle Summary-Final'!F301-'5th Cycle Summary-Final2'!F301</f>
        <v>0</v>
      </c>
      <c r="G301" s="65">
        <f>'5th Cycle Summary-Final'!G301-'5th Cycle Summary-Final2'!G301</f>
        <v>0</v>
      </c>
      <c r="H301" s="65">
        <f>'5th Cycle Summary-Final'!H301-'5th Cycle Summary-Final2'!H301</f>
        <v>0</v>
      </c>
      <c r="I301" s="65">
        <f>'5th Cycle Summary-Final'!I301-'5th Cycle Summary-Final2'!I301</f>
        <v>0</v>
      </c>
      <c r="J301" s="65">
        <f>'5th Cycle Summary-Final'!J301-'5th Cycle Summary-Final2'!J301</f>
        <v>0</v>
      </c>
      <c r="K301" s="65">
        <f>'5th Cycle Summary-Final'!K301-'5th Cycle Summary-Final2'!K301</f>
        <v>0</v>
      </c>
      <c r="L301" s="65">
        <f>'5th Cycle Summary-Final'!L301-'5th Cycle Summary-Final2'!L301</f>
        <v>0</v>
      </c>
      <c r="M301" s="65">
        <f>'5th Cycle Summary-Final'!M301-'5th Cycle Summary-Final2'!M301</f>
        <v>0</v>
      </c>
      <c r="N301" s="65">
        <f>'5th Cycle Summary-Final'!N301-'5th Cycle Summary-Final2'!N301</f>
        <v>0</v>
      </c>
      <c r="O301" s="65">
        <f>'5th Cycle Summary-Final'!O301-'5th Cycle Summary-Final2'!O301</f>
        <v>0</v>
      </c>
      <c r="P301" s="65">
        <f>'5th Cycle Summary-Final'!P301-'5th Cycle Summary-Final2'!P301</f>
        <v>0</v>
      </c>
      <c r="Q301" s="65">
        <f>'5th Cycle Summary-Final'!Q301-'5th Cycle Summary-Final2'!Q301</f>
        <v>0</v>
      </c>
      <c r="R301" s="65">
        <f>'5th Cycle Summary-Final'!R301-'5th Cycle Summary-Final2'!R301</f>
        <v>0</v>
      </c>
      <c r="S301" s="65">
        <f>'5th Cycle Summary-Final'!S301-'5th Cycle Summary-Final2'!S301</f>
        <v>0</v>
      </c>
      <c r="T301" s="65">
        <f>'5th Cycle Summary-Final'!T301-'5th Cycle Summary-Final2'!T301</f>
        <v>0</v>
      </c>
      <c r="U301" s="65">
        <f>'5th Cycle Summary-Final'!U301-'5th Cycle Summary-Final2'!U301</f>
        <v>0</v>
      </c>
      <c r="V301" s="65">
        <f>'5th Cycle Summary-Final'!V301-'5th Cycle Summary-Final2'!V301</f>
        <v>0</v>
      </c>
      <c r="W301" s="65">
        <f>'5th Cycle Summary-Final'!W301-'5th Cycle Summary-Final2'!W301</f>
        <v>0</v>
      </c>
      <c r="X301" s="65">
        <f>'5th Cycle Summary-Final'!X301-'5th Cycle Summary-Final2'!X301</f>
        <v>0</v>
      </c>
      <c r="Y301" s="65">
        <f>'5th Cycle Summary-Final'!Y301-'5th Cycle Summary-Final2'!Y301</f>
        <v>0</v>
      </c>
      <c r="Z301" s="65">
        <f>'5th Cycle Summary-Final'!Z301-'5th Cycle Summary-Final2'!Z301</f>
        <v>0</v>
      </c>
    </row>
    <row r="302" spans="1:26" x14ac:dyDescent="0.2">
      <c r="A302" s="2" t="s">
        <v>24</v>
      </c>
      <c r="B302" s="2" t="s">
        <v>13</v>
      </c>
      <c r="C302" s="10" t="s">
        <v>143</v>
      </c>
      <c r="D302" s="65">
        <f>'5th Cycle Summary-Final'!D302-'5th Cycle Summary-Final2'!D302</f>
        <v>0</v>
      </c>
      <c r="E302" s="65">
        <f>'5th Cycle Summary-Final'!E302-'5th Cycle Summary-Final2'!E302</f>
        <v>0</v>
      </c>
      <c r="F302" s="65">
        <f>'5th Cycle Summary-Final'!F302-'5th Cycle Summary-Final2'!F302</f>
        <v>0</v>
      </c>
      <c r="G302" s="65">
        <f>'5th Cycle Summary-Final'!G302-'5th Cycle Summary-Final2'!G302</f>
        <v>0</v>
      </c>
      <c r="H302" s="65">
        <f>'5th Cycle Summary-Final'!H302-'5th Cycle Summary-Final2'!H302</f>
        <v>0</v>
      </c>
      <c r="I302" s="65">
        <f>'5th Cycle Summary-Final'!I302-'5th Cycle Summary-Final2'!I302</f>
        <v>0</v>
      </c>
      <c r="J302" s="65">
        <f>'5th Cycle Summary-Final'!J302-'5th Cycle Summary-Final2'!J302</f>
        <v>0</v>
      </c>
      <c r="K302" s="65">
        <f>'5th Cycle Summary-Final'!K302-'5th Cycle Summary-Final2'!K302</f>
        <v>0</v>
      </c>
      <c r="L302" s="65">
        <f>'5th Cycle Summary-Final'!L302-'5th Cycle Summary-Final2'!L302</f>
        <v>0</v>
      </c>
      <c r="M302" s="65">
        <f>'5th Cycle Summary-Final'!M302-'5th Cycle Summary-Final2'!M302</f>
        <v>0</v>
      </c>
      <c r="N302" s="65">
        <f>'5th Cycle Summary-Final'!N302-'5th Cycle Summary-Final2'!N302</f>
        <v>0</v>
      </c>
      <c r="O302" s="65">
        <f>'5th Cycle Summary-Final'!O302-'5th Cycle Summary-Final2'!O302</f>
        <v>0</v>
      </c>
      <c r="P302" s="65">
        <f>'5th Cycle Summary-Final'!P302-'5th Cycle Summary-Final2'!P302</f>
        <v>0</v>
      </c>
      <c r="Q302" s="65">
        <f>'5th Cycle Summary-Final'!Q302-'5th Cycle Summary-Final2'!Q302</f>
        <v>0</v>
      </c>
      <c r="R302" s="65">
        <f>'5th Cycle Summary-Final'!R302-'5th Cycle Summary-Final2'!R302</f>
        <v>0</v>
      </c>
      <c r="S302" s="65">
        <f>'5th Cycle Summary-Final'!S302-'5th Cycle Summary-Final2'!S302</f>
        <v>0</v>
      </c>
      <c r="T302" s="65">
        <f>'5th Cycle Summary-Final'!T302-'5th Cycle Summary-Final2'!T302</f>
        <v>0</v>
      </c>
      <c r="U302" s="65">
        <f>'5th Cycle Summary-Final'!U302-'5th Cycle Summary-Final2'!U302</f>
        <v>0</v>
      </c>
      <c r="V302" s="65">
        <f>'5th Cycle Summary-Final'!V302-'5th Cycle Summary-Final2'!V302</f>
        <v>0</v>
      </c>
      <c r="W302" s="65">
        <f>'5th Cycle Summary-Final'!W302-'5th Cycle Summary-Final2'!W302</f>
        <v>0</v>
      </c>
      <c r="X302" s="65">
        <f>'5th Cycle Summary-Final'!X302-'5th Cycle Summary-Final2'!X302</f>
        <v>0</v>
      </c>
      <c r="Y302" s="65">
        <f>'5th Cycle Summary-Final'!Y302-'5th Cycle Summary-Final2'!Y302</f>
        <v>0</v>
      </c>
      <c r="Z302" s="65">
        <f>'5th Cycle Summary-Final'!Z302-'5th Cycle Summary-Final2'!Z302</f>
        <v>0</v>
      </c>
    </row>
    <row r="303" spans="1:26" x14ac:dyDescent="0.2">
      <c r="A303" s="2" t="s">
        <v>24</v>
      </c>
      <c r="B303" s="2" t="s">
        <v>13</v>
      </c>
      <c r="C303" s="10" t="s">
        <v>232</v>
      </c>
      <c r="D303" s="65">
        <f>'5th Cycle Summary-Final'!D303-'5th Cycle Summary-Final2'!D303</f>
        <v>0</v>
      </c>
      <c r="E303" s="65">
        <f>'5th Cycle Summary-Final'!E303-'5th Cycle Summary-Final2'!E303</f>
        <v>0</v>
      </c>
      <c r="F303" s="65">
        <f>'5th Cycle Summary-Final'!F303-'5th Cycle Summary-Final2'!F303</f>
        <v>0</v>
      </c>
      <c r="G303" s="65">
        <f>'5th Cycle Summary-Final'!G303-'5th Cycle Summary-Final2'!G303</f>
        <v>0</v>
      </c>
      <c r="H303" s="65">
        <f>'5th Cycle Summary-Final'!H303-'5th Cycle Summary-Final2'!H303</f>
        <v>0</v>
      </c>
      <c r="I303" s="65">
        <f>'5th Cycle Summary-Final'!I303-'5th Cycle Summary-Final2'!I303</f>
        <v>0</v>
      </c>
      <c r="J303" s="65">
        <f>'5th Cycle Summary-Final'!J303-'5th Cycle Summary-Final2'!J303</f>
        <v>0</v>
      </c>
      <c r="K303" s="65">
        <f>'5th Cycle Summary-Final'!K303-'5th Cycle Summary-Final2'!K303</f>
        <v>0</v>
      </c>
      <c r="L303" s="65">
        <f>'5th Cycle Summary-Final'!L303-'5th Cycle Summary-Final2'!L303</f>
        <v>0</v>
      </c>
      <c r="M303" s="65">
        <f>'5th Cycle Summary-Final'!M303-'5th Cycle Summary-Final2'!M303</f>
        <v>0</v>
      </c>
      <c r="N303" s="65">
        <f>'5th Cycle Summary-Final'!N303-'5th Cycle Summary-Final2'!N303</f>
        <v>0</v>
      </c>
      <c r="O303" s="65">
        <f>'5th Cycle Summary-Final'!O303-'5th Cycle Summary-Final2'!O303</f>
        <v>0</v>
      </c>
      <c r="P303" s="65">
        <f>'5th Cycle Summary-Final'!P303-'5th Cycle Summary-Final2'!P303</f>
        <v>0</v>
      </c>
      <c r="Q303" s="65">
        <f>'5th Cycle Summary-Final'!Q303-'5th Cycle Summary-Final2'!Q303</f>
        <v>0</v>
      </c>
      <c r="R303" s="65">
        <f>'5th Cycle Summary-Final'!R303-'5th Cycle Summary-Final2'!R303</f>
        <v>0</v>
      </c>
      <c r="S303" s="65">
        <f>'5th Cycle Summary-Final'!S303-'5th Cycle Summary-Final2'!S303</f>
        <v>0</v>
      </c>
      <c r="T303" s="65">
        <f>'5th Cycle Summary-Final'!T303-'5th Cycle Summary-Final2'!T303</f>
        <v>0</v>
      </c>
      <c r="U303" s="65">
        <f>'5th Cycle Summary-Final'!U303-'5th Cycle Summary-Final2'!U303</f>
        <v>0</v>
      </c>
      <c r="V303" s="65">
        <f>'5th Cycle Summary-Final'!V303-'5th Cycle Summary-Final2'!V303</f>
        <v>0</v>
      </c>
      <c r="W303" s="65">
        <f>'5th Cycle Summary-Final'!W303-'5th Cycle Summary-Final2'!W303</f>
        <v>0</v>
      </c>
      <c r="X303" s="65">
        <f>'5th Cycle Summary-Final'!X303-'5th Cycle Summary-Final2'!X303</f>
        <v>0</v>
      </c>
      <c r="Y303" s="65">
        <f>'5th Cycle Summary-Final'!Y303-'5th Cycle Summary-Final2'!Y303</f>
        <v>0</v>
      </c>
      <c r="Z303" s="65">
        <f>'5th Cycle Summary-Final'!Z303-'5th Cycle Summary-Final2'!Z303</f>
        <v>0</v>
      </c>
    </row>
    <row r="304" spans="1:26" x14ac:dyDescent="0.2">
      <c r="A304" s="2" t="s">
        <v>24</v>
      </c>
      <c r="B304" s="2" t="s">
        <v>13</v>
      </c>
      <c r="C304" s="10" t="s">
        <v>24</v>
      </c>
      <c r="D304" s="65">
        <f>'5th Cycle Summary-Final'!D304-'5th Cycle Summary-Final2'!D304</f>
        <v>0</v>
      </c>
      <c r="E304" s="65">
        <f>'5th Cycle Summary-Final'!E304-'5th Cycle Summary-Final2'!E304</f>
        <v>0</v>
      </c>
      <c r="F304" s="65">
        <f>'5th Cycle Summary-Final'!F304-'5th Cycle Summary-Final2'!F304</f>
        <v>0</v>
      </c>
      <c r="G304" s="65">
        <f>'5th Cycle Summary-Final'!G304-'5th Cycle Summary-Final2'!G304</f>
        <v>0</v>
      </c>
      <c r="H304" s="65">
        <f>'5th Cycle Summary-Final'!H304-'5th Cycle Summary-Final2'!H304</f>
        <v>0</v>
      </c>
      <c r="I304" s="65">
        <f>'5th Cycle Summary-Final'!I304-'5th Cycle Summary-Final2'!I304</f>
        <v>0</v>
      </c>
      <c r="J304" s="65">
        <f>'5th Cycle Summary-Final'!J304-'5th Cycle Summary-Final2'!J304</f>
        <v>0</v>
      </c>
      <c r="K304" s="65">
        <f>'5th Cycle Summary-Final'!K304-'5th Cycle Summary-Final2'!K304</f>
        <v>0</v>
      </c>
      <c r="L304" s="65">
        <f>'5th Cycle Summary-Final'!L304-'5th Cycle Summary-Final2'!L304</f>
        <v>0</v>
      </c>
      <c r="M304" s="65">
        <f>'5th Cycle Summary-Final'!M304-'5th Cycle Summary-Final2'!M304</f>
        <v>0</v>
      </c>
      <c r="N304" s="65">
        <f>'5th Cycle Summary-Final'!N304-'5th Cycle Summary-Final2'!N304</f>
        <v>0</v>
      </c>
      <c r="O304" s="65">
        <f>'5th Cycle Summary-Final'!O304-'5th Cycle Summary-Final2'!O304</f>
        <v>0</v>
      </c>
      <c r="P304" s="65">
        <f>'5th Cycle Summary-Final'!P304-'5th Cycle Summary-Final2'!P304</f>
        <v>0</v>
      </c>
      <c r="Q304" s="65">
        <f>'5th Cycle Summary-Final'!Q304-'5th Cycle Summary-Final2'!Q304</f>
        <v>0</v>
      </c>
      <c r="R304" s="65">
        <f>'5th Cycle Summary-Final'!R304-'5th Cycle Summary-Final2'!R304</f>
        <v>0</v>
      </c>
      <c r="S304" s="65">
        <f>'5th Cycle Summary-Final'!S304-'5th Cycle Summary-Final2'!S304</f>
        <v>0</v>
      </c>
      <c r="T304" s="65">
        <f>'5th Cycle Summary-Final'!T304-'5th Cycle Summary-Final2'!T304</f>
        <v>0</v>
      </c>
      <c r="U304" s="65">
        <f>'5th Cycle Summary-Final'!U304-'5th Cycle Summary-Final2'!U304</f>
        <v>0</v>
      </c>
      <c r="V304" s="65">
        <f>'5th Cycle Summary-Final'!V304-'5th Cycle Summary-Final2'!V304</f>
        <v>0</v>
      </c>
      <c r="W304" s="65">
        <f>'5th Cycle Summary-Final'!W304-'5th Cycle Summary-Final2'!W304</f>
        <v>0</v>
      </c>
      <c r="X304" s="65">
        <f>'5th Cycle Summary-Final'!X304-'5th Cycle Summary-Final2'!X304</f>
        <v>0</v>
      </c>
      <c r="Y304" s="65">
        <f>'5th Cycle Summary-Final'!Y304-'5th Cycle Summary-Final2'!Y304</f>
        <v>0</v>
      </c>
      <c r="Z304" s="65">
        <f>'5th Cycle Summary-Final'!Z304-'5th Cycle Summary-Final2'!Z304</f>
        <v>0</v>
      </c>
    </row>
    <row r="305" spans="1:26" x14ac:dyDescent="0.2">
      <c r="A305" s="2" t="s">
        <v>24</v>
      </c>
      <c r="B305" s="2" t="s">
        <v>13</v>
      </c>
      <c r="C305" s="10" t="s">
        <v>1078</v>
      </c>
      <c r="D305" s="65">
        <f>'5th Cycle Summary-Final'!D305-'5th Cycle Summary-Final2'!D305</f>
        <v>0</v>
      </c>
      <c r="E305" s="65">
        <f>'5th Cycle Summary-Final'!E305-'5th Cycle Summary-Final2'!E305</f>
        <v>0</v>
      </c>
      <c r="F305" s="65">
        <f>'5th Cycle Summary-Final'!F305-'5th Cycle Summary-Final2'!F305</f>
        <v>0</v>
      </c>
      <c r="G305" s="65">
        <f>'5th Cycle Summary-Final'!G305-'5th Cycle Summary-Final2'!G305</f>
        <v>0</v>
      </c>
      <c r="H305" s="65">
        <f>'5th Cycle Summary-Final'!H305-'5th Cycle Summary-Final2'!H305</f>
        <v>0</v>
      </c>
      <c r="I305" s="65">
        <f>'5th Cycle Summary-Final'!I305-'5th Cycle Summary-Final2'!I305</f>
        <v>0</v>
      </c>
      <c r="J305" s="65">
        <f>'5th Cycle Summary-Final'!J305-'5th Cycle Summary-Final2'!J305</f>
        <v>0</v>
      </c>
      <c r="K305" s="65">
        <f>'5th Cycle Summary-Final'!K305-'5th Cycle Summary-Final2'!K305</f>
        <v>0</v>
      </c>
      <c r="L305" s="65">
        <f>'5th Cycle Summary-Final'!L305-'5th Cycle Summary-Final2'!L305</f>
        <v>0</v>
      </c>
      <c r="M305" s="65">
        <f>'5th Cycle Summary-Final'!M305-'5th Cycle Summary-Final2'!M305</f>
        <v>0</v>
      </c>
      <c r="N305" s="65">
        <f>'5th Cycle Summary-Final'!N305-'5th Cycle Summary-Final2'!N305</f>
        <v>0</v>
      </c>
      <c r="O305" s="65">
        <f>'5th Cycle Summary-Final'!O305-'5th Cycle Summary-Final2'!O305</f>
        <v>0</v>
      </c>
      <c r="P305" s="65">
        <f>'5th Cycle Summary-Final'!P305-'5th Cycle Summary-Final2'!P305</f>
        <v>0</v>
      </c>
      <c r="Q305" s="65">
        <f>'5th Cycle Summary-Final'!Q305-'5th Cycle Summary-Final2'!Q305</f>
        <v>0</v>
      </c>
      <c r="R305" s="65">
        <f>'5th Cycle Summary-Final'!R305-'5th Cycle Summary-Final2'!R305</f>
        <v>0</v>
      </c>
      <c r="S305" s="65">
        <f>'5th Cycle Summary-Final'!S305-'5th Cycle Summary-Final2'!S305</f>
        <v>0</v>
      </c>
      <c r="T305" s="65">
        <f>'5th Cycle Summary-Final'!T305-'5th Cycle Summary-Final2'!T305</f>
        <v>0</v>
      </c>
      <c r="U305" s="65">
        <f>'5th Cycle Summary-Final'!U305-'5th Cycle Summary-Final2'!U305</f>
        <v>0</v>
      </c>
      <c r="V305" s="65">
        <f>'5th Cycle Summary-Final'!V305-'5th Cycle Summary-Final2'!V305</f>
        <v>0</v>
      </c>
      <c r="W305" s="65">
        <f>'5th Cycle Summary-Final'!W305-'5th Cycle Summary-Final2'!W305</f>
        <v>0</v>
      </c>
      <c r="X305" s="65">
        <f>'5th Cycle Summary-Final'!X305-'5th Cycle Summary-Final2'!X305</f>
        <v>0</v>
      </c>
      <c r="Y305" s="65">
        <f>'5th Cycle Summary-Final'!Y305-'5th Cycle Summary-Final2'!Y305</f>
        <v>0</v>
      </c>
      <c r="Z305" s="65">
        <f>'5th Cycle Summary-Final'!Z305-'5th Cycle Summary-Final2'!Z305</f>
        <v>0</v>
      </c>
    </row>
    <row r="306" spans="1:26" x14ac:dyDescent="0.2">
      <c r="A306" s="2" t="s">
        <v>29</v>
      </c>
      <c r="B306" s="2" t="s">
        <v>8</v>
      </c>
      <c r="C306" s="10" t="s">
        <v>28</v>
      </c>
      <c r="D306" s="65">
        <f>'5th Cycle Summary-Final'!D306-'5th Cycle Summary-Final2'!D306</f>
        <v>0</v>
      </c>
      <c r="E306" s="65">
        <f>'5th Cycle Summary-Final'!E306-'5th Cycle Summary-Final2'!E306</f>
        <v>0</v>
      </c>
      <c r="F306" s="65">
        <f>'5th Cycle Summary-Final'!F306-'5th Cycle Summary-Final2'!F306</f>
        <v>0</v>
      </c>
      <c r="G306" s="65">
        <f>'5th Cycle Summary-Final'!G306-'5th Cycle Summary-Final2'!G306</f>
        <v>0</v>
      </c>
      <c r="H306" s="65">
        <f>'5th Cycle Summary-Final'!H306-'5th Cycle Summary-Final2'!H306</f>
        <v>0</v>
      </c>
      <c r="I306" s="65">
        <f>'5th Cycle Summary-Final'!I306-'5th Cycle Summary-Final2'!I306</f>
        <v>0</v>
      </c>
      <c r="J306" s="65">
        <f>'5th Cycle Summary-Final'!J306-'5th Cycle Summary-Final2'!J306</f>
        <v>0</v>
      </c>
      <c r="K306" s="65">
        <f>'5th Cycle Summary-Final'!K306-'5th Cycle Summary-Final2'!K306</f>
        <v>0</v>
      </c>
      <c r="L306" s="65">
        <f>'5th Cycle Summary-Final'!L306-'5th Cycle Summary-Final2'!L306</f>
        <v>0</v>
      </c>
      <c r="M306" s="65">
        <f>'5th Cycle Summary-Final'!M306-'5th Cycle Summary-Final2'!M306</f>
        <v>0</v>
      </c>
      <c r="N306" s="65">
        <f>'5th Cycle Summary-Final'!N306-'5th Cycle Summary-Final2'!N306</f>
        <v>0</v>
      </c>
      <c r="O306" s="65">
        <f>'5th Cycle Summary-Final'!O306-'5th Cycle Summary-Final2'!O306</f>
        <v>0</v>
      </c>
      <c r="P306" s="65">
        <f>'5th Cycle Summary-Final'!P306-'5th Cycle Summary-Final2'!P306</f>
        <v>0</v>
      </c>
      <c r="Q306" s="65">
        <f>'5th Cycle Summary-Final'!Q306-'5th Cycle Summary-Final2'!Q306</f>
        <v>0</v>
      </c>
      <c r="R306" s="65">
        <f>'5th Cycle Summary-Final'!R306-'5th Cycle Summary-Final2'!R306</f>
        <v>0</v>
      </c>
      <c r="S306" s="65">
        <f>'5th Cycle Summary-Final'!S306-'5th Cycle Summary-Final2'!S306</f>
        <v>0</v>
      </c>
      <c r="T306" s="65">
        <f>'5th Cycle Summary-Final'!T306-'5th Cycle Summary-Final2'!T306</f>
        <v>0</v>
      </c>
      <c r="U306" s="65">
        <f>'5th Cycle Summary-Final'!U306-'5th Cycle Summary-Final2'!U306</f>
        <v>0</v>
      </c>
      <c r="V306" s="65">
        <f>'5th Cycle Summary-Final'!V306-'5th Cycle Summary-Final2'!V306</f>
        <v>0</v>
      </c>
      <c r="W306" s="65">
        <f>'5th Cycle Summary-Final'!W306-'5th Cycle Summary-Final2'!W306</f>
        <v>0</v>
      </c>
      <c r="X306" s="65">
        <f>'5th Cycle Summary-Final'!X306-'5th Cycle Summary-Final2'!X306</f>
        <v>0</v>
      </c>
      <c r="Y306" s="65">
        <f>'5th Cycle Summary-Final'!Y306-'5th Cycle Summary-Final2'!Y306</f>
        <v>0</v>
      </c>
      <c r="Z306" s="65">
        <f>'5th Cycle Summary-Final'!Z306-'5th Cycle Summary-Final2'!Z306</f>
        <v>0</v>
      </c>
    </row>
    <row r="307" spans="1:26" x14ac:dyDescent="0.2">
      <c r="A307" s="2" t="s">
        <v>29</v>
      </c>
      <c r="B307" s="2" t="s">
        <v>8</v>
      </c>
      <c r="C307" s="10" t="s">
        <v>38</v>
      </c>
      <c r="D307" s="65">
        <f>'5th Cycle Summary-Final'!D307-'5th Cycle Summary-Final2'!D307</f>
        <v>0</v>
      </c>
      <c r="E307" s="65">
        <f>'5th Cycle Summary-Final'!E307-'5th Cycle Summary-Final2'!E307</f>
        <v>0</v>
      </c>
      <c r="F307" s="65">
        <f>'5th Cycle Summary-Final'!F307-'5th Cycle Summary-Final2'!F307</f>
        <v>0</v>
      </c>
      <c r="G307" s="65">
        <f>'5th Cycle Summary-Final'!G307-'5th Cycle Summary-Final2'!G307</f>
        <v>0</v>
      </c>
      <c r="H307" s="65">
        <f>'5th Cycle Summary-Final'!H307-'5th Cycle Summary-Final2'!H307</f>
        <v>0</v>
      </c>
      <c r="I307" s="65">
        <f>'5th Cycle Summary-Final'!I307-'5th Cycle Summary-Final2'!I307</f>
        <v>0</v>
      </c>
      <c r="J307" s="65">
        <f>'5th Cycle Summary-Final'!J307-'5th Cycle Summary-Final2'!J307</f>
        <v>0</v>
      </c>
      <c r="K307" s="65">
        <f>'5th Cycle Summary-Final'!K307-'5th Cycle Summary-Final2'!K307</f>
        <v>0</v>
      </c>
      <c r="L307" s="65">
        <f>'5th Cycle Summary-Final'!L307-'5th Cycle Summary-Final2'!L307</f>
        <v>0</v>
      </c>
      <c r="M307" s="65">
        <f>'5th Cycle Summary-Final'!M307-'5th Cycle Summary-Final2'!M307</f>
        <v>0</v>
      </c>
      <c r="N307" s="65">
        <f>'5th Cycle Summary-Final'!N307-'5th Cycle Summary-Final2'!N307</f>
        <v>0</v>
      </c>
      <c r="O307" s="65">
        <f>'5th Cycle Summary-Final'!O307-'5th Cycle Summary-Final2'!O307</f>
        <v>0</v>
      </c>
      <c r="P307" s="65">
        <f>'5th Cycle Summary-Final'!P307-'5th Cycle Summary-Final2'!P307</f>
        <v>0</v>
      </c>
      <c r="Q307" s="65">
        <f>'5th Cycle Summary-Final'!Q307-'5th Cycle Summary-Final2'!Q307</f>
        <v>0</v>
      </c>
      <c r="R307" s="65">
        <f>'5th Cycle Summary-Final'!R307-'5th Cycle Summary-Final2'!R307</f>
        <v>0</v>
      </c>
      <c r="S307" s="65">
        <f>'5th Cycle Summary-Final'!S307-'5th Cycle Summary-Final2'!S307</f>
        <v>0</v>
      </c>
      <c r="T307" s="65">
        <f>'5th Cycle Summary-Final'!T307-'5th Cycle Summary-Final2'!T307</f>
        <v>0</v>
      </c>
      <c r="U307" s="65">
        <f>'5th Cycle Summary-Final'!U307-'5th Cycle Summary-Final2'!U307</f>
        <v>0</v>
      </c>
      <c r="V307" s="65">
        <f>'5th Cycle Summary-Final'!V307-'5th Cycle Summary-Final2'!V307</f>
        <v>0</v>
      </c>
      <c r="W307" s="65">
        <f>'5th Cycle Summary-Final'!W307-'5th Cycle Summary-Final2'!W307</f>
        <v>0</v>
      </c>
      <c r="X307" s="65">
        <f>'5th Cycle Summary-Final'!X307-'5th Cycle Summary-Final2'!X307</f>
        <v>0</v>
      </c>
      <c r="Y307" s="65">
        <f>'5th Cycle Summary-Final'!Y307-'5th Cycle Summary-Final2'!Y307</f>
        <v>0</v>
      </c>
      <c r="Z307" s="65">
        <f>'5th Cycle Summary-Final'!Z307-'5th Cycle Summary-Final2'!Z307</f>
        <v>0</v>
      </c>
    </row>
    <row r="308" spans="1:26" x14ac:dyDescent="0.2">
      <c r="A308" s="2" t="s">
        <v>29</v>
      </c>
      <c r="B308" s="2" t="s">
        <v>8</v>
      </c>
      <c r="C308" s="10" t="s">
        <v>53</v>
      </c>
      <c r="D308" s="65">
        <f>'5th Cycle Summary-Final'!D308-'5th Cycle Summary-Final2'!D308</f>
        <v>0</v>
      </c>
      <c r="E308" s="65">
        <f>'5th Cycle Summary-Final'!E308-'5th Cycle Summary-Final2'!E308</f>
        <v>0</v>
      </c>
      <c r="F308" s="65">
        <f>'5th Cycle Summary-Final'!F308-'5th Cycle Summary-Final2'!F308</f>
        <v>0</v>
      </c>
      <c r="G308" s="65">
        <f>'5th Cycle Summary-Final'!G308-'5th Cycle Summary-Final2'!G308</f>
        <v>0</v>
      </c>
      <c r="H308" s="65">
        <f>'5th Cycle Summary-Final'!H308-'5th Cycle Summary-Final2'!H308</f>
        <v>0</v>
      </c>
      <c r="I308" s="65">
        <f>'5th Cycle Summary-Final'!I308-'5th Cycle Summary-Final2'!I308</f>
        <v>0</v>
      </c>
      <c r="J308" s="65">
        <f>'5th Cycle Summary-Final'!J308-'5th Cycle Summary-Final2'!J308</f>
        <v>0</v>
      </c>
      <c r="K308" s="65">
        <f>'5th Cycle Summary-Final'!K308-'5th Cycle Summary-Final2'!K308</f>
        <v>0</v>
      </c>
      <c r="L308" s="65">
        <f>'5th Cycle Summary-Final'!L308-'5th Cycle Summary-Final2'!L308</f>
        <v>0</v>
      </c>
      <c r="M308" s="65">
        <f>'5th Cycle Summary-Final'!M308-'5th Cycle Summary-Final2'!M308</f>
        <v>0</v>
      </c>
      <c r="N308" s="65">
        <f>'5th Cycle Summary-Final'!N308-'5th Cycle Summary-Final2'!N308</f>
        <v>0</v>
      </c>
      <c r="O308" s="65">
        <f>'5th Cycle Summary-Final'!O308-'5th Cycle Summary-Final2'!O308</f>
        <v>0</v>
      </c>
      <c r="P308" s="65">
        <f>'5th Cycle Summary-Final'!P308-'5th Cycle Summary-Final2'!P308</f>
        <v>0</v>
      </c>
      <c r="Q308" s="65">
        <f>'5th Cycle Summary-Final'!Q308-'5th Cycle Summary-Final2'!Q308</f>
        <v>0</v>
      </c>
      <c r="R308" s="65">
        <f>'5th Cycle Summary-Final'!R308-'5th Cycle Summary-Final2'!R308</f>
        <v>0</v>
      </c>
      <c r="S308" s="65">
        <f>'5th Cycle Summary-Final'!S308-'5th Cycle Summary-Final2'!S308</f>
        <v>0</v>
      </c>
      <c r="T308" s="65">
        <f>'5th Cycle Summary-Final'!T308-'5th Cycle Summary-Final2'!T308</f>
        <v>0</v>
      </c>
      <c r="U308" s="65">
        <f>'5th Cycle Summary-Final'!U308-'5th Cycle Summary-Final2'!U308</f>
        <v>0</v>
      </c>
      <c r="V308" s="65">
        <f>'5th Cycle Summary-Final'!V308-'5th Cycle Summary-Final2'!V308</f>
        <v>0</v>
      </c>
      <c r="W308" s="65">
        <f>'5th Cycle Summary-Final'!W308-'5th Cycle Summary-Final2'!W308</f>
        <v>0</v>
      </c>
      <c r="X308" s="65">
        <f>'5th Cycle Summary-Final'!X308-'5th Cycle Summary-Final2'!X308</f>
        <v>0</v>
      </c>
      <c r="Y308" s="65">
        <f>'5th Cycle Summary-Final'!Y308-'5th Cycle Summary-Final2'!Y308</f>
        <v>0</v>
      </c>
      <c r="Z308" s="65">
        <f>'5th Cycle Summary-Final'!Z308-'5th Cycle Summary-Final2'!Z308</f>
        <v>0</v>
      </c>
    </row>
    <row r="309" spans="1:26" x14ac:dyDescent="0.2">
      <c r="A309" s="2" t="s">
        <v>29</v>
      </c>
      <c r="B309" s="2" t="s">
        <v>8</v>
      </c>
      <c r="C309" s="10" t="s">
        <v>59</v>
      </c>
      <c r="D309" s="65">
        <f>'5th Cycle Summary-Final'!D309-'5th Cycle Summary-Final2'!D309</f>
        <v>0</v>
      </c>
      <c r="E309" s="65">
        <f>'5th Cycle Summary-Final'!E309-'5th Cycle Summary-Final2'!E309</f>
        <v>0</v>
      </c>
      <c r="F309" s="65">
        <f>'5th Cycle Summary-Final'!F309-'5th Cycle Summary-Final2'!F309</f>
        <v>0</v>
      </c>
      <c r="G309" s="65">
        <f>'5th Cycle Summary-Final'!G309-'5th Cycle Summary-Final2'!G309</f>
        <v>0</v>
      </c>
      <c r="H309" s="65">
        <f>'5th Cycle Summary-Final'!H309-'5th Cycle Summary-Final2'!H309</f>
        <v>0</v>
      </c>
      <c r="I309" s="65">
        <f>'5th Cycle Summary-Final'!I309-'5th Cycle Summary-Final2'!I309</f>
        <v>0</v>
      </c>
      <c r="J309" s="65">
        <f>'5th Cycle Summary-Final'!J309-'5th Cycle Summary-Final2'!J309</f>
        <v>0</v>
      </c>
      <c r="K309" s="65">
        <f>'5th Cycle Summary-Final'!K309-'5th Cycle Summary-Final2'!K309</f>
        <v>0</v>
      </c>
      <c r="L309" s="65">
        <f>'5th Cycle Summary-Final'!L309-'5th Cycle Summary-Final2'!L309</f>
        <v>0</v>
      </c>
      <c r="M309" s="65">
        <f>'5th Cycle Summary-Final'!M309-'5th Cycle Summary-Final2'!M309</f>
        <v>0</v>
      </c>
      <c r="N309" s="65">
        <f>'5th Cycle Summary-Final'!N309-'5th Cycle Summary-Final2'!N309</f>
        <v>0</v>
      </c>
      <c r="O309" s="65">
        <f>'5th Cycle Summary-Final'!O309-'5th Cycle Summary-Final2'!O309</f>
        <v>0</v>
      </c>
      <c r="P309" s="65">
        <f>'5th Cycle Summary-Final'!P309-'5th Cycle Summary-Final2'!P309</f>
        <v>0</v>
      </c>
      <c r="Q309" s="65">
        <f>'5th Cycle Summary-Final'!Q309-'5th Cycle Summary-Final2'!Q309</f>
        <v>0</v>
      </c>
      <c r="R309" s="65">
        <f>'5th Cycle Summary-Final'!R309-'5th Cycle Summary-Final2'!R309</f>
        <v>0</v>
      </c>
      <c r="S309" s="65">
        <f>'5th Cycle Summary-Final'!S309-'5th Cycle Summary-Final2'!S309</f>
        <v>0</v>
      </c>
      <c r="T309" s="65">
        <f>'5th Cycle Summary-Final'!T309-'5th Cycle Summary-Final2'!T309</f>
        <v>0</v>
      </c>
      <c r="U309" s="65">
        <f>'5th Cycle Summary-Final'!U309-'5th Cycle Summary-Final2'!U309</f>
        <v>0</v>
      </c>
      <c r="V309" s="65">
        <f>'5th Cycle Summary-Final'!V309-'5th Cycle Summary-Final2'!V309</f>
        <v>0</v>
      </c>
      <c r="W309" s="65">
        <f>'5th Cycle Summary-Final'!W309-'5th Cycle Summary-Final2'!W309</f>
        <v>0</v>
      </c>
      <c r="X309" s="65">
        <f>'5th Cycle Summary-Final'!X309-'5th Cycle Summary-Final2'!X309</f>
        <v>0</v>
      </c>
      <c r="Y309" s="65">
        <f>'5th Cycle Summary-Final'!Y309-'5th Cycle Summary-Final2'!Y309</f>
        <v>0</v>
      </c>
      <c r="Z309" s="65">
        <f>'5th Cycle Summary-Final'!Z309-'5th Cycle Summary-Final2'!Z309</f>
        <v>0</v>
      </c>
    </row>
    <row r="310" spans="1:26" x14ac:dyDescent="0.2">
      <c r="A310" s="2" t="s">
        <v>29</v>
      </c>
      <c r="B310" s="2" t="s">
        <v>8</v>
      </c>
      <c r="C310" s="10" t="s">
        <v>86</v>
      </c>
      <c r="D310" s="65">
        <f>'5th Cycle Summary-Final'!D310-'5th Cycle Summary-Final2'!D310</f>
        <v>0</v>
      </c>
      <c r="E310" s="65">
        <f>'5th Cycle Summary-Final'!E310-'5th Cycle Summary-Final2'!E310</f>
        <v>0</v>
      </c>
      <c r="F310" s="65">
        <f>'5th Cycle Summary-Final'!F310-'5th Cycle Summary-Final2'!F310</f>
        <v>0</v>
      </c>
      <c r="G310" s="65">
        <f>'5th Cycle Summary-Final'!G310-'5th Cycle Summary-Final2'!G310</f>
        <v>0</v>
      </c>
      <c r="H310" s="65">
        <f>'5th Cycle Summary-Final'!H310-'5th Cycle Summary-Final2'!H310</f>
        <v>0</v>
      </c>
      <c r="I310" s="65">
        <f>'5th Cycle Summary-Final'!I310-'5th Cycle Summary-Final2'!I310</f>
        <v>0</v>
      </c>
      <c r="J310" s="65">
        <f>'5th Cycle Summary-Final'!J310-'5th Cycle Summary-Final2'!J310</f>
        <v>0</v>
      </c>
      <c r="K310" s="65">
        <f>'5th Cycle Summary-Final'!K310-'5th Cycle Summary-Final2'!K310</f>
        <v>0</v>
      </c>
      <c r="L310" s="65">
        <f>'5th Cycle Summary-Final'!L310-'5th Cycle Summary-Final2'!L310</f>
        <v>0</v>
      </c>
      <c r="M310" s="65">
        <f>'5th Cycle Summary-Final'!M310-'5th Cycle Summary-Final2'!M310</f>
        <v>0</v>
      </c>
      <c r="N310" s="65">
        <f>'5th Cycle Summary-Final'!N310-'5th Cycle Summary-Final2'!N310</f>
        <v>0</v>
      </c>
      <c r="O310" s="65">
        <f>'5th Cycle Summary-Final'!O310-'5th Cycle Summary-Final2'!O310</f>
        <v>0</v>
      </c>
      <c r="P310" s="65">
        <f>'5th Cycle Summary-Final'!P310-'5th Cycle Summary-Final2'!P310</f>
        <v>0</v>
      </c>
      <c r="Q310" s="65">
        <f>'5th Cycle Summary-Final'!Q310-'5th Cycle Summary-Final2'!Q310</f>
        <v>0</v>
      </c>
      <c r="R310" s="65">
        <f>'5th Cycle Summary-Final'!R310-'5th Cycle Summary-Final2'!R310</f>
        <v>0</v>
      </c>
      <c r="S310" s="65">
        <f>'5th Cycle Summary-Final'!S310-'5th Cycle Summary-Final2'!S310</f>
        <v>0</v>
      </c>
      <c r="T310" s="65">
        <f>'5th Cycle Summary-Final'!T310-'5th Cycle Summary-Final2'!T310</f>
        <v>0</v>
      </c>
      <c r="U310" s="65">
        <f>'5th Cycle Summary-Final'!U310-'5th Cycle Summary-Final2'!U310</f>
        <v>0</v>
      </c>
      <c r="V310" s="65">
        <f>'5th Cycle Summary-Final'!V310-'5th Cycle Summary-Final2'!V310</f>
        <v>0</v>
      </c>
      <c r="W310" s="65">
        <f>'5th Cycle Summary-Final'!W310-'5th Cycle Summary-Final2'!W310</f>
        <v>0</v>
      </c>
      <c r="X310" s="65">
        <f>'5th Cycle Summary-Final'!X310-'5th Cycle Summary-Final2'!X310</f>
        <v>0</v>
      </c>
      <c r="Y310" s="65">
        <f>'5th Cycle Summary-Final'!Y310-'5th Cycle Summary-Final2'!Y310</f>
        <v>0</v>
      </c>
      <c r="Z310" s="65">
        <f>'5th Cycle Summary-Final'!Z310-'5th Cycle Summary-Final2'!Z310</f>
        <v>0</v>
      </c>
    </row>
    <row r="311" spans="1:26" x14ac:dyDescent="0.2">
      <c r="A311" s="2" t="s">
        <v>29</v>
      </c>
      <c r="B311" s="2" t="s">
        <v>8</v>
      </c>
      <c r="C311" s="10" t="s">
        <v>98</v>
      </c>
      <c r="D311" s="65">
        <f>'5th Cycle Summary-Final'!D311-'5th Cycle Summary-Final2'!D311</f>
        <v>0</v>
      </c>
      <c r="E311" s="65">
        <f>'5th Cycle Summary-Final'!E311-'5th Cycle Summary-Final2'!E311</f>
        <v>0</v>
      </c>
      <c r="F311" s="65">
        <f>'5th Cycle Summary-Final'!F311-'5th Cycle Summary-Final2'!F311</f>
        <v>0</v>
      </c>
      <c r="G311" s="65">
        <f>'5th Cycle Summary-Final'!G311-'5th Cycle Summary-Final2'!G311</f>
        <v>0</v>
      </c>
      <c r="H311" s="65">
        <f>'5th Cycle Summary-Final'!H311-'5th Cycle Summary-Final2'!H311</f>
        <v>0</v>
      </c>
      <c r="I311" s="65">
        <f>'5th Cycle Summary-Final'!I311-'5th Cycle Summary-Final2'!I311</f>
        <v>0</v>
      </c>
      <c r="J311" s="65">
        <f>'5th Cycle Summary-Final'!J311-'5th Cycle Summary-Final2'!J311</f>
        <v>0</v>
      </c>
      <c r="K311" s="65">
        <f>'5th Cycle Summary-Final'!K311-'5th Cycle Summary-Final2'!K311</f>
        <v>0</v>
      </c>
      <c r="L311" s="65">
        <f>'5th Cycle Summary-Final'!L311-'5th Cycle Summary-Final2'!L311</f>
        <v>0</v>
      </c>
      <c r="M311" s="65">
        <f>'5th Cycle Summary-Final'!M311-'5th Cycle Summary-Final2'!M311</f>
        <v>0</v>
      </c>
      <c r="N311" s="65">
        <f>'5th Cycle Summary-Final'!N311-'5th Cycle Summary-Final2'!N311</f>
        <v>0</v>
      </c>
      <c r="O311" s="65">
        <f>'5th Cycle Summary-Final'!O311-'5th Cycle Summary-Final2'!O311</f>
        <v>0</v>
      </c>
      <c r="P311" s="65">
        <f>'5th Cycle Summary-Final'!P311-'5th Cycle Summary-Final2'!P311</f>
        <v>0</v>
      </c>
      <c r="Q311" s="65">
        <f>'5th Cycle Summary-Final'!Q311-'5th Cycle Summary-Final2'!Q311</f>
        <v>0</v>
      </c>
      <c r="R311" s="65">
        <f>'5th Cycle Summary-Final'!R311-'5th Cycle Summary-Final2'!R311</f>
        <v>0</v>
      </c>
      <c r="S311" s="65">
        <f>'5th Cycle Summary-Final'!S311-'5th Cycle Summary-Final2'!S311</f>
        <v>0</v>
      </c>
      <c r="T311" s="65">
        <f>'5th Cycle Summary-Final'!T311-'5th Cycle Summary-Final2'!T311</f>
        <v>0</v>
      </c>
      <c r="U311" s="65">
        <f>'5th Cycle Summary-Final'!U311-'5th Cycle Summary-Final2'!U311</f>
        <v>0</v>
      </c>
      <c r="V311" s="65">
        <f>'5th Cycle Summary-Final'!V311-'5th Cycle Summary-Final2'!V311</f>
        <v>0</v>
      </c>
      <c r="W311" s="65">
        <f>'5th Cycle Summary-Final'!W311-'5th Cycle Summary-Final2'!W311</f>
        <v>0</v>
      </c>
      <c r="X311" s="65">
        <f>'5th Cycle Summary-Final'!X311-'5th Cycle Summary-Final2'!X311</f>
        <v>0</v>
      </c>
      <c r="Y311" s="65">
        <f>'5th Cycle Summary-Final'!Y311-'5th Cycle Summary-Final2'!Y311</f>
        <v>0</v>
      </c>
      <c r="Z311" s="65">
        <f>'5th Cycle Summary-Final'!Z311-'5th Cycle Summary-Final2'!Z311</f>
        <v>0</v>
      </c>
    </row>
    <row r="312" spans="1:26" x14ac:dyDescent="0.2">
      <c r="A312" s="2" t="s">
        <v>29</v>
      </c>
      <c r="B312" s="2" t="s">
        <v>8</v>
      </c>
      <c r="C312" s="10" t="s">
        <v>111</v>
      </c>
      <c r="D312" s="67">
        <f>'5th Cycle Summary-Final'!D312-'5th Cycle Summary-Final2'!D312</f>
        <v>0</v>
      </c>
      <c r="E312" s="67">
        <f>'5th Cycle Summary-Final'!E312-'5th Cycle Summary-Final2'!E312</f>
        <v>16</v>
      </c>
      <c r="F312" s="67">
        <f>'5th Cycle Summary-Final'!F312-'5th Cycle Summary-Final2'!F312</f>
        <v>16</v>
      </c>
      <c r="G312" s="67">
        <f>'5th Cycle Summary-Final'!G312-'5th Cycle Summary-Final2'!G312</f>
        <v>0</v>
      </c>
      <c r="H312" s="67">
        <f>'5th Cycle Summary-Final'!H312-'5th Cycle Summary-Final2'!H312</f>
        <v>-16</v>
      </c>
      <c r="I312" s="67">
        <f>'5th Cycle Summary-Final'!I312-'5th Cycle Summary-Final2'!I312</f>
        <v>0.25</v>
      </c>
      <c r="J312" s="67">
        <f>'5th Cycle Summary-Final'!J312-'5th Cycle Summary-Final2'!J312</f>
        <v>0</v>
      </c>
      <c r="K312" s="67">
        <f>'5th Cycle Summary-Final'!K312-'5th Cycle Summary-Final2'!K312</f>
        <v>24</v>
      </c>
      <c r="L312" s="67">
        <f>'5th Cycle Summary-Final'!L312-'5th Cycle Summary-Final2'!L312</f>
        <v>24</v>
      </c>
      <c r="M312" s="67">
        <f>'5th Cycle Summary-Final'!M312-'5th Cycle Summary-Final2'!M312</f>
        <v>0</v>
      </c>
      <c r="N312" s="67">
        <f>'5th Cycle Summary-Final'!N312-'5th Cycle Summary-Final2'!N312</f>
        <v>-24</v>
      </c>
      <c r="O312" s="67">
        <f>'5th Cycle Summary-Final'!O312-'5th Cycle Summary-Final2'!O312</f>
        <v>0.44444444444444442</v>
      </c>
      <c r="P312" s="67">
        <f>'5th Cycle Summary-Final'!P312-'5th Cycle Summary-Final2'!P312</f>
        <v>0</v>
      </c>
      <c r="Q312" s="67">
        <f>'5th Cycle Summary-Final'!Q312-'5th Cycle Summary-Final2'!Q312</f>
        <v>0</v>
      </c>
      <c r="R312" s="67">
        <f>'5th Cycle Summary-Final'!R312-'5th Cycle Summary-Final2'!R312</f>
        <v>0</v>
      </c>
      <c r="S312" s="67">
        <f>'5th Cycle Summary-Final'!S312-'5th Cycle Summary-Final2'!S312</f>
        <v>0</v>
      </c>
      <c r="T312" s="67">
        <f>'5th Cycle Summary-Final'!T312-'5th Cycle Summary-Final2'!T312</f>
        <v>0</v>
      </c>
      <c r="U312" s="67">
        <f>'5th Cycle Summary-Final'!U312-'5th Cycle Summary-Final2'!U312</f>
        <v>5</v>
      </c>
      <c r="V312" s="67">
        <f>'5th Cycle Summary-Final'!V312-'5th Cycle Summary-Final2'!V312</f>
        <v>-5</v>
      </c>
      <c r="W312" s="67">
        <f>'5th Cycle Summary-Final'!W312-'5th Cycle Summary-Final2'!W312</f>
        <v>1.8796992481203006E-2</v>
      </c>
      <c r="X312" s="67">
        <f>'5th Cycle Summary-Final'!X312-'5th Cycle Summary-Final2'!X312</f>
        <v>0</v>
      </c>
      <c r="Y312" s="67">
        <f>'5th Cycle Summary-Final'!Y312-'5th Cycle Summary-Final2'!Y312</f>
        <v>45</v>
      </c>
      <c r="Z312" s="67">
        <f>'5th Cycle Summary-Final'!Z312-'5th Cycle Summary-Final2'!Z312</f>
        <v>-45</v>
      </c>
    </row>
    <row r="313" spans="1:26" x14ac:dyDescent="0.2">
      <c r="A313" s="2" t="s">
        <v>29</v>
      </c>
      <c r="B313" s="2" t="s">
        <v>8</v>
      </c>
      <c r="C313" s="10" t="s">
        <v>127</v>
      </c>
      <c r="D313" s="65">
        <f>'5th Cycle Summary-Final'!D313-'5th Cycle Summary-Final2'!D313</f>
        <v>0</v>
      </c>
      <c r="E313" s="65">
        <f>'5th Cycle Summary-Final'!E313-'5th Cycle Summary-Final2'!E313</f>
        <v>0</v>
      </c>
      <c r="F313" s="65">
        <f>'5th Cycle Summary-Final'!F313-'5th Cycle Summary-Final2'!F313</f>
        <v>0</v>
      </c>
      <c r="G313" s="65">
        <f>'5th Cycle Summary-Final'!G313-'5th Cycle Summary-Final2'!G313</f>
        <v>0</v>
      </c>
      <c r="H313" s="65">
        <f>'5th Cycle Summary-Final'!H313-'5th Cycle Summary-Final2'!H313</f>
        <v>0</v>
      </c>
      <c r="I313" s="65">
        <f>'5th Cycle Summary-Final'!I313-'5th Cycle Summary-Final2'!I313</f>
        <v>0</v>
      </c>
      <c r="J313" s="65">
        <f>'5th Cycle Summary-Final'!J313-'5th Cycle Summary-Final2'!J313</f>
        <v>0</v>
      </c>
      <c r="K313" s="65">
        <f>'5th Cycle Summary-Final'!K313-'5th Cycle Summary-Final2'!K313</f>
        <v>0</v>
      </c>
      <c r="L313" s="65">
        <f>'5th Cycle Summary-Final'!L313-'5th Cycle Summary-Final2'!L313</f>
        <v>0</v>
      </c>
      <c r="M313" s="65">
        <f>'5th Cycle Summary-Final'!M313-'5th Cycle Summary-Final2'!M313</f>
        <v>0</v>
      </c>
      <c r="N313" s="65">
        <f>'5th Cycle Summary-Final'!N313-'5th Cycle Summary-Final2'!N313</f>
        <v>0</v>
      </c>
      <c r="O313" s="65">
        <f>'5th Cycle Summary-Final'!O313-'5th Cycle Summary-Final2'!O313</f>
        <v>0</v>
      </c>
      <c r="P313" s="65">
        <f>'5th Cycle Summary-Final'!P313-'5th Cycle Summary-Final2'!P313</f>
        <v>0</v>
      </c>
      <c r="Q313" s="65">
        <f>'5th Cycle Summary-Final'!Q313-'5th Cycle Summary-Final2'!Q313</f>
        <v>0</v>
      </c>
      <c r="R313" s="65">
        <f>'5th Cycle Summary-Final'!R313-'5th Cycle Summary-Final2'!R313</f>
        <v>0</v>
      </c>
      <c r="S313" s="65">
        <f>'5th Cycle Summary-Final'!S313-'5th Cycle Summary-Final2'!S313</f>
        <v>0</v>
      </c>
      <c r="T313" s="65">
        <f>'5th Cycle Summary-Final'!T313-'5th Cycle Summary-Final2'!T313</f>
        <v>0</v>
      </c>
      <c r="U313" s="65">
        <f>'5th Cycle Summary-Final'!U313-'5th Cycle Summary-Final2'!U313</f>
        <v>0</v>
      </c>
      <c r="V313" s="65">
        <f>'5th Cycle Summary-Final'!V313-'5th Cycle Summary-Final2'!V313</f>
        <v>0</v>
      </c>
      <c r="W313" s="65">
        <f>'5th Cycle Summary-Final'!W313-'5th Cycle Summary-Final2'!W313</f>
        <v>0</v>
      </c>
      <c r="X313" s="65">
        <f>'5th Cycle Summary-Final'!X313-'5th Cycle Summary-Final2'!X313</f>
        <v>0</v>
      </c>
      <c r="Y313" s="65">
        <f>'5th Cycle Summary-Final'!Y313-'5th Cycle Summary-Final2'!Y313</f>
        <v>0</v>
      </c>
      <c r="Z313" s="65">
        <f>'5th Cycle Summary-Final'!Z313-'5th Cycle Summary-Final2'!Z313</f>
        <v>0</v>
      </c>
    </row>
    <row r="314" spans="1:26" x14ac:dyDescent="0.2">
      <c r="A314" s="2" t="s">
        <v>29</v>
      </c>
      <c r="B314" s="2" t="s">
        <v>8</v>
      </c>
      <c r="C314" s="10" t="s">
        <v>144</v>
      </c>
      <c r="D314" s="65">
        <f>'5th Cycle Summary-Final'!D314-'5th Cycle Summary-Final2'!D314</f>
        <v>0</v>
      </c>
      <c r="E314" s="65">
        <f>'5th Cycle Summary-Final'!E314-'5th Cycle Summary-Final2'!E314</f>
        <v>0</v>
      </c>
      <c r="F314" s="65">
        <f>'5th Cycle Summary-Final'!F314-'5th Cycle Summary-Final2'!F314</f>
        <v>0</v>
      </c>
      <c r="G314" s="65">
        <f>'5th Cycle Summary-Final'!G314-'5th Cycle Summary-Final2'!G314</f>
        <v>0</v>
      </c>
      <c r="H314" s="65">
        <f>'5th Cycle Summary-Final'!H314-'5th Cycle Summary-Final2'!H314</f>
        <v>0</v>
      </c>
      <c r="I314" s="65">
        <f>'5th Cycle Summary-Final'!I314-'5th Cycle Summary-Final2'!I314</f>
        <v>0</v>
      </c>
      <c r="J314" s="65">
        <f>'5th Cycle Summary-Final'!J314-'5th Cycle Summary-Final2'!J314</f>
        <v>0</v>
      </c>
      <c r="K314" s="65">
        <f>'5th Cycle Summary-Final'!K314-'5th Cycle Summary-Final2'!K314</f>
        <v>0</v>
      </c>
      <c r="L314" s="65">
        <f>'5th Cycle Summary-Final'!L314-'5th Cycle Summary-Final2'!L314</f>
        <v>0</v>
      </c>
      <c r="M314" s="65">
        <f>'5th Cycle Summary-Final'!M314-'5th Cycle Summary-Final2'!M314</f>
        <v>0</v>
      </c>
      <c r="N314" s="65">
        <f>'5th Cycle Summary-Final'!N314-'5th Cycle Summary-Final2'!N314</f>
        <v>0</v>
      </c>
      <c r="O314" s="65">
        <f>'5th Cycle Summary-Final'!O314-'5th Cycle Summary-Final2'!O314</f>
        <v>0</v>
      </c>
      <c r="P314" s="65">
        <f>'5th Cycle Summary-Final'!P314-'5th Cycle Summary-Final2'!P314</f>
        <v>0</v>
      </c>
      <c r="Q314" s="65">
        <f>'5th Cycle Summary-Final'!Q314-'5th Cycle Summary-Final2'!Q314</f>
        <v>0</v>
      </c>
      <c r="R314" s="65">
        <f>'5th Cycle Summary-Final'!R314-'5th Cycle Summary-Final2'!R314</f>
        <v>0</v>
      </c>
      <c r="S314" s="65">
        <f>'5th Cycle Summary-Final'!S314-'5th Cycle Summary-Final2'!S314</f>
        <v>0</v>
      </c>
      <c r="T314" s="65">
        <f>'5th Cycle Summary-Final'!T314-'5th Cycle Summary-Final2'!T314</f>
        <v>0</v>
      </c>
      <c r="U314" s="65">
        <f>'5th Cycle Summary-Final'!U314-'5th Cycle Summary-Final2'!U314</f>
        <v>0</v>
      </c>
      <c r="V314" s="65">
        <f>'5th Cycle Summary-Final'!V314-'5th Cycle Summary-Final2'!V314</f>
        <v>0</v>
      </c>
      <c r="W314" s="65">
        <f>'5th Cycle Summary-Final'!W314-'5th Cycle Summary-Final2'!W314</f>
        <v>0</v>
      </c>
      <c r="X314" s="65">
        <f>'5th Cycle Summary-Final'!X314-'5th Cycle Summary-Final2'!X314</f>
        <v>0</v>
      </c>
      <c r="Y314" s="65">
        <f>'5th Cycle Summary-Final'!Y314-'5th Cycle Summary-Final2'!Y314</f>
        <v>0</v>
      </c>
      <c r="Z314" s="65">
        <f>'5th Cycle Summary-Final'!Z314-'5th Cycle Summary-Final2'!Z314</f>
        <v>0</v>
      </c>
    </row>
    <row r="315" spans="1:26" x14ac:dyDescent="0.2">
      <c r="A315" s="2" t="s">
        <v>29</v>
      </c>
      <c r="B315" s="2" t="s">
        <v>8</v>
      </c>
      <c r="C315" s="10" t="s">
        <v>1006</v>
      </c>
      <c r="D315" s="65">
        <f>'5th Cycle Summary-Final'!D315-'5th Cycle Summary-Final2'!D315</f>
        <v>0</v>
      </c>
      <c r="E315" s="65">
        <f>'5th Cycle Summary-Final'!E315-'5th Cycle Summary-Final2'!E315</f>
        <v>0</v>
      </c>
      <c r="F315" s="65">
        <f>'5th Cycle Summary-Final'!F315-'5th Cycle Summary-Final2'!F315</f>
        <v>0</v>
      </c>
      <c r="G315" s="65">
        <f>'5th Cycle Summary-Final'!G315-'5th Cycle Summary-Final2'!G315</f>
        <v>0</v>
      </c>
      <c r="H315" s="65">
        <f>'5th Cycle Summary-Final'!H315-'5th Cycle Summary-Final2'!H315</f>
        <v>0</v>
      </c>
      <c r="I315" s="65">
        <f>'5th Cycle Summary-Final'!I315-'5th Cycle Summary-Final2'!I315</f>
        <v>0</v>
      </c>
      <c r="J315" s="65">
        <f>'5th Cycle Summary-Final'!J315-'5th Cycle Summary-Final2'!J315</f>
        <v>0</v>
      </c>
      <c r="K315" s="65">
        <f>'5th Cycle Summary-Final'!K315-'5th Cycle Summary-Final2'!K315</f>
        <v>0</v>
      </c>
      <c r="L315" s="65">
        <f>'5th Cycle Summary-Final'!L315-'5th Cycle Summary-Final2'!L315</f>
        <v>0</v>
      </c>
      <c r="M315" s="65">
        <f>'5th Cycle Summary-Final'!M315-'5th Cycle Summary-Final2'!M315</f>
        <v>0</v>
      </c>
      <c r="N315" s="65">
        <f>'5th Cycle Summary-Final'!N315-'5th Cycle Summary-Final2'!N315</f>
        <v>0</v>
      </c>
      <c r="O315" s="65">
        <f>'5th Cycle Summary-Final'!O315-'5th Cycle Summary-Final2'!O315</f>
        <v>0</v>
      </c>
      <c r="P315" s="65">
        <f>'5th Cycle Summary-Final'!P315-'5th Cycle Summary-Final2'!P315</f>
        <v>0</v>
      </c>
      <c r="Q315" s="65">
        <f>'5th Cycle Summary-Final'!Q315-'5th Cycle Summary-Final2'!Q315</f>
        <v>0</v>
      </c>
      <c r="R315" s="65">
        <f>'5th Cycle Summary-Final'!R315-'5th Cycle Summary-Final2'!R315</f>
        <v>0</v>
      </c>
      <c r="S315" s="65">
        <f>'5th Cycle Summary-Final'!S315-'5th Cycle Summary-Final2'!S315</f>
        <v>0</v>
      </c>
      <c r="T315" s="65">
        <f>'5th Cycle Summary-Final'!T315-'5th Cycle Summary-Final2'!T315</f>
        <v>0</v>
      </c>
      <c r="U315" s="65">
        <f>'5th Cycle Summary-Final'!U315-'5th Cycle Summary-Final2'!U315</f>
        <v>0</v>
      </c>
      <c r="V315" s="65">
        <f>'5th Cycle Summary-Final'!V315-'5th Cycle Summary-Final2'!V315</f>
        <v>0</v>
      </c>
      <c r="W315" s="65">
        <f>'5th Cycle Summary-Final'!W315-'5th Cycle Summary-Final2'!W315</f>
        <v>0</v>
      </c>
      <c r="X315" s="65">
        <f>'5th Cycle Summary-Final'!X315-'5th Cycle Summary-Final2'!X315</f>
        <v>0</v>
      </c>
      <c r="Y315" s="65">
        <f>'5th Cycle Summary-Final'!Y315-'5th Cycle Summary-Final2'!Y315</f>
        <v>0</v>
      </c>
      <c r="Z315" s="65">
        <f>'5th Cycle Summary-Final'!Z315-'5th Cycle Summary-Final2'!Z315</f>
        <v>0</v>
      </c>
    </row>
    <row r="316" spans="1:26" x14ac:dyDescent="0.2">
      <c r="A316" s="2" t="s">
        <v>29</v>
      </c>
      <c r="B316" s="2" t="s">
        <v>8</v>
      </c>
      <c r="C316" s="10" t="s">
        <v>954</v>
      </c>
      <c r="D316" s="65">
        <f>'5th Cycle Summary-Final'!D316-'5th Cycle Summary-Final2'!D316</f>
        <v>0</v>
      </c>
      <c r="E316" s="65">
        <f>'5th Cycle Summary-Final'!E316-'5th Cycle Summary-Final2'!E316</f>
        <v>0</v>
      </c>
      <c r="F316" s="65">
        <f>'5th Cycle Summary-Final'!F316-'5th Cycle Summary-Final2'!F316</f>
        <v>0</v>
      </c>
      <c r="G316" s="65">
        <f>'5th Cycle Summary-Final'!G316-'5th Cycle Summary-Final2'!G316</f>
        <v>0</v>
      </c>
      <c r="H316" s="65">
        <f>'5th Cycle Summary-Final'!H316-'5th Cycle Summary-Final2'!H316</f>
        <v>0</v>
      </c>
      <c r="I316" s="65">
        <f>'5th Cycle Summary-Final'!I316-'5th Cycle Summary-Final2'!I316</f>
        <v>0</v>
      </c>
      <c r="J316" s="65">
        <f>'5th Cycle Summary-Final'!J316-'5th Cycle Summary-Final2'!J316</f>
        <v>0</v>
      </c>
      <c r="K316" s="65">
        <f>'5th Cycle Summary-Final'!K316-'5th Cycle Summary-Final2'!K316</f>
        <v>0</v>
      </c>
      <c r="L316" s="65">
        <f>'5th Cycle Summary-Final'!L316-'5th Cycle Summary-Final2'!L316</f>
        <v>0</v>
      </c>
      <c r="M316" s="65">
        <f>'5th Cycle Summary-Final'!M316-'5th Cycle Summary-Final2'!M316</f>
        <v>0</v>
      </c>
      <c r="N316" s="65">
        <f>'5th Cycle Summary-Final'!N316-'5th Cycle Summary-Final2'!N316</f>
        <v>0</v>
      </c>
      <c r="O316" s="65">
        <f>'5th Cycle Summary-Final'!O316-'5th Cycle Summary-Final2'!O316</f>
        <v>0</v>
      </c>
      <c r="P316" s="65">
        <f>'5th Cycle Summary-Final'!P316-'5th Cycle Summary-Final2'!P316</f>
        <v>0</v>
      </c>
      <c r="Q316" s="65">
        <f>'5th Cycle Summary-Final'!Q316-'5th Cycle Summary-Final2'!Q316</f>
        <v>0</v>
      </c>
      <c r="R316" s="65">
        <f>'5th Cycle Summary-Final'!R316-'5th Cycle Summary-Final2'!R316</f>
        <v>0</v>
      </c>
      <c r="S316" s="65">
        <f>'5th Cycle Summary-Final'!S316-'5th Cycle Summary-Final2'!S316</f>
        <v>0</v>
      </c>
      <c r="T316" s="65">
        <f>'5th Cycle Summary-Final'!T316-'5th Cycle Summary-Final2'!T316</f>
        <v>0</v>
      </c>
      <c r="U316" s="65">
        <f>'5th Cycle Summary-Final'!U316-'5th Cycle Summary-Final2'!U316</f>
        <v>0</v>
      </c>
      <c r="V316" s="65">
        <f>'5th Cycle Summary-Final'!V316-'5th Cycle Summary-Final2'!V316</f>
        <v>0</v>
      </c>
      <c r="W316" s="65">
        <f>'5th Cycle Summary-Final'!W316-'5th Cycle Summary-Final2'!W316</f>
        <v>0</v>
      </c>
      <c r="X316" s="65">
        <f>'5th Cycle Summary-Final'!X316-'5th Cycle Summary-Final2'!X316</f>
        <v>0</v>
      </c>
      <c r="Y316" s="65">
        <f>'5th Cycle Summary-Final'!Y316-'5th Cycle Summary-Final2'!Y316</f>
        <v>0</v>
      </c>
      <c r="Z316" s="65">
        <f>'5th Cycle Summary-Final'!Z316-'5th Cycle Summary-Final2'!Z316</f>
        <v>0</v>
      </c>
    </row>
    <row r="317" spans="1:26" x14ac:dyDescent="0.2">
      <c r="A317" s="2" t="s">
        <v>29</v>
      </c>
      <c r="B317" s="2" t="s">
        <v>8</v>
      </c>
      <c r="C317" s="10" t="s">
        <v>955</v>
      </c>
      <c r="D317" s="65">
        <f>'5th Cycle Summary-Final'!D317-'5th Cycle Summary-Final2'!D317</f>
        <v>0</v>
      </c>
      <c r="E317" s="65">
        <f>'5th Cycle Summary-Final'!E317-'5th Cycle Summary-Final2'!E317</f>
        <v>0</v>
      </c>
      <c r="F317" s="65">
        <f>'5th Cycle Summary-Final'!F317-'5th Cycle Summary-Final2'!F317</f>
        <v>0</v>
      </c>
      <c r="G317" s="65">
        <f>'5th Cycle Summary-Final'!G317-'5th Cycle Summary-Final2'!G317</f>
        <v>0</v>
      </c>
      <c r="H317" s="65">
        <f>'5th Cycle Summary-Final'!H317-'5th Cycle Summary-Final2'!H317</f>
        <v>0</v>
      </c>
      <c r="I317" s="65">
        <f>'5th Cycle Summary-Final'!I317-'5th Cycle Summary-Final2'!I317</f>
        <v>0</v>
      </c>
      <c r="J317" s="65">
        <f>'5th Cycle Summary-Final'!J317-'5th Cycle Summary-Final2'!J317</f>
        <v>0</v>
      </c>
      <c r="K317" s="65">
        <f>'5th Cycle Summary-Final'!K317-'5th Cycle Summary-Final2'!K317</f>
        <v>0</v>
      </c>
      <c r="L317" s="65">
        <f>'5th Cycle Summary-Final'!L317-'5th Cycle Summary-Final2'!L317</f>
        <v>0</v>
      </c>
      <c r="M317" s="65">
        <f>'5th Cycle Summary-Final'!M317-'5th Cycle Summary-Final2'!M317</f>
        <v>0</v>
      </c>
      <c r="N317" s="65">
        <f>'5th Cycle Summary-Final'!N317-'5th Cycle Summary-Final2'!N317</f>
        <v>0</v>
      </c>
      <c r="O317" s="65">
        <f>'5th Cycle Summary-Final'!O317-'5th Cycle Summary-Final2'!O317</f>
        <v>0</v>
      </c>
      <c r="P317" s="65">
        <f>'5th Cycle Summary-Final'!P317-'5th Cycle Summary-Final2'!P317</f>
        <v>0</v>
      </c>
      <c r="Q317" s="65">
        <f>'5th Cycle Summary-Final'!Q317-'5th Cycle Summary-Final2'!Q317</f>
        <v>0</v>
      </c>
      <c r="R317" s="65">
        <f>'5th Cycle Summary-Final'!R317-'5th Cycle Summary-Final2'!R317</f>
        <v>0</v>
      </c>
      <c r="S317" s="65">
        <f>'5th Cycle Summary-Final'!S317-'5th Cycle Summary-Final2'!S317</f>
        <v>0</v>
      </c>
      <c r="T317" s="65">
        <f>'5th Cycle Summary-Final'!T317-'5th Cycle Summary-Final2'!T317</f>
        <v>0</v>
      </c>
      <c r="U317" s="65">
        <f>'5th Cycle Summary-Final'!U317-'5th Cycle Summary-Final2'!U317</f>
        <v>0</v>
      </c>
      <c r="V317" s="65">
        <f>'5th Cycle Summary-Final'!V317-'5th Cycle Summary-Final2'!V317</f>
        <v>0</v>
      </c>
      <c r="W317" s="65">
        <f>'5th Cycle Summary-Final'!W317-'5th Cycle Summary-Final2'!W317</f>
        <v>0</v>
      </c>
      <c r="X317" s="65">
        <f>'5th Cycle Summary-Final'!X317-'5th Cycle Summary-Final2'!X317</f>
        <v>0</v>
      </c>
      <c r="Y317" s="65">
        <f>'5th Cycle Summary-Final'!Y317-'5th Cycle Summary-Final2'!Y317</f>
        <v>0</v>
      </c>
      <c r="Z317" s="65">
        <f>'5th Cycle Summary-Final'!Z317-'5th Cycle Summary-Final2'!Z317</f>
        <v>0</v>
      </c>
    </row>
    <row r="318" spans="1:26" x14ac:dyDescent="0.2">
      <c r="A318" s="2" t="s">
        <v>29</v>
      </c>
      <c r="B318" s="2" t="s">
        <v>8</v>
      </c>
      <c r="C318" s="10" t="s">
        <v>223</v>
      </c>
      <c r="D318" s="65">
        <f>'5th Cycle Summary-Final'!D318-'5th Cycle Summary-Final2'!D318</f>
        <v>0</v>
      </c>
      <c r="E318" s="65">
        <f>'5th Cycle Summary-Final'!E318-'5th Cycle Summary-Final2'!E318</f>
        <v>0</v>
      </c>
      <c r="F318" s="65">
        <f>'5th Cycle Summary-Final'!F318-'5th Cycle Summary-Final2'!F318</f>
        <v>0</v>
      </c>
      <c r="G318" s="65">
        <f>'5th Cycle Summary-Final'!G318-'5th Cycle Summary-Final2'!G318</f>
        <v>0</v>
      </c>
      <c r="H318" s="65">
        <f>'5th Cycle Summary-Final'!H318-'5th Cycle Summary-Final2'!H318</f>
        <v>0</v>
      </c>
      <c r="I318" s="65">
        <f>'5th Cycle Summary-Final'!I318-'5th Cycle Summary-Final2'!I318</f>
        <v>0</v>
      </c>
      <c r="J318" s="65">
        <f>'5th Cycle Summary-Final'!J318-'5th Cycle Summary-Final2'!J318</f>
        <v>0</v>
      </c>
      <c r="K318" s="65">
        <f>'5th Cycle Summary-Final'!K318-'5th Cycle Summary-Final2'!K318</f>
        <v>0</v>
      </c>
      <c r="L318" s="65">
        <f>'5th Cycle Summary-Final'!L318-'5th Cycle Summary-Final2'!L318</f>
        <v>0</v>
      </c>
      <c r="M318" s="65">
        <f>'5th Cycle Summary-Final'!M318-'5th Cycle Summary-Final2'!M318</f>
        <v>0</v>
      </c>
      <c r="N318" s="65">
        <f>'5th Cycle Summary-Final'!N318-'5th Cycle Summary-Final2'!N318</f>
        <v>0</v>
      </c>
      <c r="O318" s="65">
        <f>'5th Cycle Summary-Final'!O318-'5th Cycle Summary-Final2'!O318</f>
        <v>0</v>
      </c>
      <c r="P318" s="65">
        <f>'5th Cycle Summary-Final'!P318-'5th Cycle Summary-Final2'!P318</f>
        <v>0</v>
      </c>
      <c r="Q318" s="65">
        <f>'5th Cycle Summary-Final'!Q318-'5th Cycle Summary-Final2'!Q318</f>
        <v>0</v>
      </c>
      <c r="R318" s="65">
        <f>'5th Cycle Summary-Final'!R318-'5th Cycle Summary-Final2'!R318</f>
        <v>0</v>
      </c>
      <c r="S318" s="65">
        <f>'5th Cycle Summary-Final'!S318-'5th Cycle Summary-Final2'!S318</f>
        <v>0</v>
      </c>
      <c r="T318" s="65">
        <f>'5th Cycle Summary-Final'!T318-'5th Cycle Summary-Final2'!T318</f>
        <v>0</v>
      </c>
      <c r="U318" s="65">
        <f>'5th Cycle Summary-Final'!U318-'5th Cycle Summary-Final2'!U318</f>
        <v>0</v>
      </c>
      <c r="V318" s="65">
        <f>'5th Cycle Summary-Final'!V318-'5th Cycle Summary-Final2'!V318</f>
        <v>0</v>
      </c>
      <c r="W318" s="65">
        <f>'5th Cycle Summary-Final'!W318-'5th Cycle Summary-Final2'!W318</f>
        <v>0</v>
      </c>
      <c r="X318" s="65">
        <f>'5th Cycle Summary-Final'!X318-'5th Cycle Summary-Final2'!X318</f>
        <v>0</v>
      </c>
      <c r="Y318" s="65">
        <f>'5th Cycle Summary-Final'!Y318-'5th Cycle Summary-Final2'!Y318</f>
        <v>0</v>
      </c>
      <c r="Z318" s="65">
        <f>'5th Cycle Summary-Final'!Z318-'5th Cycle Summary-Final2'!Z318</f>
        <v>0</v>
      </c>
    </row>
    <row r="319" spans="1:26" x14ac:dyDescent="0.2">
      <c r="A319" s="2" t="s">
        <v>29</v>
      </c>
      <c r="B319" s="2" t="s">
        <v>8</v>
      </c>
      <c r="C319" s="10" t="s">
        <v>242</v>
      </c>
      <c r="D319" s="65">
        <f>'5th Cycle Summary-Final'!D319-'5th Cycle Summary-Final2'!D319</f>
        <v>0</v>
      </c>
      <c r="E319" s="65">
        <f>'5th Cycle Summary-Final'!E319-'5th Cycle Summary-Final2'!E319</f>
        <v>0</v>
      </c>
      <c r="F319" s="65">
        <f>'5th Cycle Summary-Final'!F319-'5th Cycle Summary-Final2'!F319</f>
        <v>0</v>
      </c>
      <c r="G319" s="65">
        <f>'5th Cycle Summary-Final'!G319-'5th Cycle Summary-Final2'!G319</f>
        <v>0</v>
      </c>
      <c r="H319" s="65">
        <f>'5th Cycle Summary-Final'!H319-'5th Cycle Summary-Final2'!H319</f>
        <v>0</v>
      </c>
      <c r="I319" s="65">
        <f>'5th Cycle Summary-Final'!I319-'5th Cycle Summary-Final2'!I319</f>
        <v>0</v>
      </c>
      <c r="J319" s="65">
        <f>'5th Cycle Summary-Final'!J319-'5th Cycle Summary-Final2'!J319</f>
        <v>0</v>
      </c>
      <c r="K319" s="65">
        <f>'5th Cycle Summary-Final'!K319-'5th Cycle Summary-Final2'!K319</f>
        <v>0</v>
      </c>
      <c r="L319" s="65">
        <f>'5th Cycle Summary-Final'!L319-'5th Cycle Summary-Final2'!L319</f>
        <v>0</v>
      </c>
      <c r="M319" s="65">
        <f>'5th Cycle Summary-Final'!M319-'5th Cycle Summary-Final2'!M319</f>
        <v>0</v>
      </c>
      <c r="N319" s="65">
        <f>'5th Cycle Summary-Final'!N319-'5th Cycle Summary-Final2'!N319</f>
        <v>0</v>
      </c>
      <c r="O319" s="65">
        <f>'5th Cycle Summary-Final'!O319-'5th Cycle Summary-Final2'!O319</f>
        <v>0</v>
      </c>
      <c r="P319" s="65">
        <f>'5th Cycle Summary-Final'!P319-'5th Cycle Summary-Final2'!P319</f>
        <v>0</v>
      </c>
      <c r="Q319" s="65">
        <f>'5th Cycle Summary-Final'!Q319-'5th Cycle Summary-Final2'!Q319</f>
        <v>0</v>
      </c>
      <c r="R319" s="65">
        <f>'5th Cycle Summary-Final'!R319-'5th Cycle Summary-Final2'!R319</f>
        <v>0</v>
      </c>
      <c r="S319" s="65">
        <f>'5th Cycle Summary-Final'!S319-'5th Cycle Summary-Final2'!S319</f>
        <v>0</v>
      </c>
      <c r="T319" s="65">
        <f>'5th Cycle Summary-Final'!T319-'5th Cycle Summary-Final2'!T319</f>
        <v>0</v>
      </c>
      <c r="U319" s="65">
        <f>'5th Cycle Summary-Final'!U319-'5th Cycle Summary-Final2'!U319</f>
        <v>0</v>
      </c>
      <c r="V319" s="65">
        <f>'5th Cycle Summary-Final'!V319-'5th Cycle Summary-Final2'!V319</f>
        <v>0</v>
      </c>
      <c r="W319" s="65">
        <f>'5th Cycle Summary-Final'!W319-'5th Cycle Summary-Final2'!W319</f>
        <v>0</v>
      </c>
      <c r="X319" s="65">
        <f>'5th Cycle Summary-Final'!X319-'5th Cycle Summary-Final2'!X319</f>
        <v>0</v>
      </c>
      <c r="Y319" s="65">
        <f>'5th Cycle Summary-Final'!Y319-'5th Cycle Summary-Final2'!Y319</f>
        <v>0</v>
      </c>
      <c r="Z319" s="65">
        <f>'5th Cycle Summary-Final'!Z319-'5th Cycle Summary-Final2'!Z319</f>
        <v>0</v>
      </c>
    </row>
    <row r="320" spans="1:26" x14ac:dyDescent="0.2">
      <c r="A320" s="2" t="s">
        <v>29</v>
      </c>
      <c r="B320" s="2" t="s">
        <v>8</v>
      </c>
      <c r="C320" s="10" t="s">
        <v>962</v>
      </c>
      <c r="D320" s="65">
        <f>'5th Cycle Summary-Final'!D320-'5th Cycle Summary-Final2'!D320</f>
        <v>0</v>
      </c>
      <c r="E320" s="65">
        <f>'5th Cycle Summary-Final'!E320-'5th Cycle Summary-Final2'!E320</f>
        <v>0</v>
      </c>
      <c r="F320" s="65">
        <f>'5th Cycle Summary-Final'!F320-'5th Cycle Summary-Final2'!F320</f>
        <v>0</v>
      </c>
      <c r="G320" s="65">
        <f>'5th Cycle Summary-Final'!G320-'5th Cycle Summary-Final2'!G320</f>
        <v>0</v>
      </c>
      <c r="H320" s="65">
        <f>'5th Cycle Summary-Final'!H320-'5th Cycle Summary-Final2'!H320</f>
        <v>0</v>
      </c>
      <c r="I320" s="65">
        <f>'5th Cycle Summary-Final'!I320-'5th Cycle Summary-Final2'!I320</f>
        <v>0</v>
      </c>
      <c r="J320" s="65">
        <f>'5th Cycle Summary-Final'!J320-'5th Cycle Summary-Final2'!J320</f>
        <v>0</v>
      </c>
      <c r="K320" s="65">
        <f>'5th Cycle Summary-Final'!K320-'5th Cycle Summary-Final2'!K320</f>
        <v>0</v>
      </c>
      <c r="L320" s="65">
        <f>'5th Cycle Summary-Final'!L320-'5th Cycle Summary-Final2'!L320</f>
        <v>0</v>
      </c>
      <c r="M320" s="65">
        <f>'5th Cycle Summary-Final'!M320-'5th Cycle Summary-Final2'!M320</f>
        <v>0</v>
      </c>
      <c r="N320" s="65">
        <f>'5th Cycle Summary-Final'!N320-'5th Cycle Summary-Final2'!N320</f>
        <v>0</v>
      </c>
      <c r="O320" s="65">
        <f>'5th Cycle Summary-Final'!O320-'5th Cycle Summary-Final2'!O320</f>
        <v>0</v>
      </c>
      <c r="P320" s="65">
        <f>'5th Cycle Summary-Final'!P320-'5th Cycle Summary-Final2'!P320</f>
        <v>0</v>
      </c>
      <c r="Q320" s="65">
        <f>'5th Cycle Summary-Final'!Q320-'5th Cycle Summary-Final2'!Q320</f>
        <v>0</v>
      </c>
      <c r="R320" s="65">
        <f>'5th Cycle Summary-Final'!R320-'5th Cycle Summary-Final2'!R320</f>
        <v>0</v>
      </c>
      <c r="S320" s="65">
        <f>'5th Cycle Summary-Final'!S320-'5th Cycle Summary-Final2'!S320</f>
        <v>0</v>
      </c>
      <c r="T320" s="65">
        <f>'5th Cycle Summary-Final'!T320-'5th Cycle Summary-Final2'!T320</f>
        <v>0</v>
      </c>
      <c r="U320" s="65">
        <f>'5th Cycle Summary-Final'!U320-'5th Cycle Summary-Final2'!U320</f>
        <v>0</v>
      </c>
      <c r="V320" s="65">
        <f>'5th Cycle Summary-Final'!V320-'5th Cycle Summary-Final2'!V320</f>
        <v>0</v>
      </c>
      <c r="W320" s="65">
        <f>'5th Cycle Summary-Final'!W320-'5th Cycle Summary-Final2'!W320</f>
        <v>0</v>
      </c>
      <c r="X320" s="65">
        <f>'5th Cycle Summary-Final'!X320-'5th Cycle Summary-Final2'!X320</f>
        <v>0</v>
      </c>
      <c r="Y320" s="65">
        <f>'5th Cycle Summary-Final'!Y320-'5th Cycle Summary-Final2'!Y320</f>
        <v>0</v>
      </c>
      <c r="Z320" s="65">
        <f>'5th Cycle Summary-Final'!Z320-'5th Cycle Summary-Final2'!Z320</f>
        <v>0</v>
      </c>
    </row>
    <row r="321" spans="1:26" x14ac:dyDescent="0.2">
      <c r="A321" s="2" t="s">
        <v>29</v>
      </c>
      <c r="B321" s="2" t="s">
        <v>8</v>
      </c>
      <c r="C321" s="10" t="s">
        <v>263</v>
      </c>
      <c r="D321" s="65">
        <f>'5th Cycle Summary-Final'!D321-'5th Cycle Summary-Final2'!D321</f>
        <v>0</v>
      </c>
      <c r="E321" s="65">
        <f>'5th Cycle Summary-Final'!E321-'5th Cycle Summary-Final2'!E321</f>
        <v>0</v>
      </c>
      <c r="F321" s="65">
        <f>'5th Cycle Summary-Final'!F321-'5th Cycle Summary-Final2'!F321</f>
        <v>0</v>
      </c>
      <c r="G321" s="65">
        <f>'5th Cycle Summary-Final'!G321-'5th Cycle Summary-Final2'!G321</f>
        <v>0</v>
      </c>
      <c r="H321" s="65">
        <f>'5th Cycle Summary-Final'!H321-'5th Cycle Summary-Final2'!H321</f>
        <v>0</v>
      </c>
      <c r="I321" s="65">
        <f>'5th Cycle Summary-Final'!I321-'5th Cycle Summary-Final2'!I321</f>
        <v>0</v>
      </c>
      <c r="J321" s="65">
        <f>'5th Cycle Summary-Final'!J321-'5th Cycle Summary-Final2'!J321</f>
        <v>0</v>
      </c>
      <c r="K321" s="65">
        <f>'5th Cycle Summary-Final'!K321-'5th Cycle Summary-Final2'!K321</f>
        <v>0</v>
      </c>
      <c r="L321" s="65">
        <f>'5th Cycle Summary-Final'!L321-'5th Cycle Summary-Final2'!L321</f>
        <v>0</v>
      </c>
      <c r="M321" s="65">
        <f>'5th Cycle Summary-Final'!M321-'5th Cycle Summary-Final2'!M321</f>
        <v>0</v>
      </c>
      <c r="N321" s="65">
        <f>'5th Cycle Summary-Final'!N321-'5th Cycle Summary-Final2'!N321</f>
        <v>0</v>
      </c>
      <c r="O321" s="65">
        <f>'5th Cycle Summary-Final'!O321-'5th Cycle Summary-Final2'!O321</f>
        <v>0</v>
      </c>
      <c r="P321" s="65">
        <f>'5th Cycle Summary-Final'!P321-'5th Cycle Summary-Final2'!P321</f>
        <v>0</v>
      </c>
      <c r="Q321" s="65">
        <f>'5th Cycle Summary-Final'!Q321-'5th Cycle Summary-Final2'!Q321</f>
        <v>0</v>
      </c>
      <c r="R321" s="65">
        <f>'5th Cycle Summary-Final'!R321-'5th Cycle Summary-Final2'!R321</f>
        <v>0</v>
      </c>
      <c r="S321" s="65">
        <f>'5th Cycle Summary-Final'!S321-'5th Cycle Summary-Final2'!S321</f>
        <v>0</v>
      </c>
      <c r="T321" s="65">
        <f>'5th Cycle Summary-Final'!T321-'5th Cycle Summary-Final2'!T321</f>
        <v>0</v>
      </c>
      <c r="U321" s="65">
        <f>'5th Cycle Summary-Final'!U321-'5th Cycle Summary-Final2'!U321</f>
        <v>0</v>
      </c>
      <c r="V321" s="65">
        <f>'5th Cycle Summary-Final'!V321-'5th Cycle Summary-Final2'!V321</f>
        <v>0</v>
      </c>
      <c r="W321" s="65">
        <f>'5th Cycle Summary-Final'!W321-'5th Cycle Summary-Final2'!W321</f>
        <v>0</v>
      </c>
      <c r="X321" s="65">
        <f>'5th Cycle Summary-Final'!X321-'5th Cycle Summary-Final2'!X321</f>
        <v>0</v>
      </c>
      <c r="Y321" s="65">
        <f>'5th Cycle Summary-Final'!Y321-'5th Cycle Summary-Final2'!Y321</f>
        <v>0</v>
      </c>
      <c r="Z321" s="65">
        <f>'5th Cycle Summary-Final'!Z321-'5th Cycle Summary-Final2'!Z321</f>
        <v>0</v>
      </c>
    </row>
    <row r="322" spans="1:26" x14ac:dyDescent="0.2">
      <c r="A322" s="2" t="s">
        <v>29</v>
      </c>
      <c r="B322" s="2" t="s">
        <v>8</v>
      </c>
      <c r="C322" s="10" t="s">
        <v>963</v>
      </c>
      <c r="D322" s="65">
        <f>'5th Cycle Summary-Final'!D322-'5th Cycle Summary-Final2'!D322</f>
        <v>0</v>
      </c>
      <c r="E322" s="65">
        <f>'5th Cycle Summary-Final'!E322-'5th Cycle Summary-Final2'!E322</f>
        <v>0</v>
      </c>
      <c r="F322" s="65">
        <f>'5th Cycle Summary-Final'!F322-'5th Cycle Summary-Final2'!F322</f>
        <v>0</v>
      </c>
      <c r="G322" s="65">
        <f>'5th Cycle Summary-Final'!G322-'5th Cycle Summary-Final2'!G322</f>
        <v>0</v>
      </c>
      <c r="H322" s="65">
        <f>'5th Cycle Summary-Final'!H322-'5th Cycle Summary-Final2'!H322</f>
        <v>0</v>
      </c>
      <c r="I322" s="65">
        <f>'5th Cycle Summary-Final'!I322-'5th Cycle Summary-Final2'!I322</f>
        <v>0</v>
      </c>
      <c r="J322" s="65">
        <f>'5th Cycle Summary-Final'!J322-'5th Cycle Summary-Final2'!J322</f>
        <v>0</v>
      </c>
      <c r="K322" s="65">
        <f>'5th Cycle Summary-Final'!K322-'5th Cycle Summary-Final2'!K322</f>
        <v>0</v>
      </c>
      <c r="L322" s="65">
        <f>'5th Cycle Summary-Final'!L322-'5th Cycle Summary-Final2'!L322</f>
        <v>0</v>
      </c>
      <c r="M322" s="65">
        <f>'5th Cycle Summary-Final'!M322-'5th Cycle Summary-Final2'!M322</f>
        <v>0</v>
      </c>
      <c r="N322" s="65">
        <f>'5th Cycle Summary-Final'!N322-'5th Cycle Summary-Final2'!N322</f>
        <v>0</v>
      </c>
      <c r="O322" s="65">
        <f>'5th Cycle Summary-Final'!O322-'5th Cycle Summary-Final2'!O322</f>
        <v>0</v>
      </c>
      <c r="P322" s="65">
        <f>'5th Cycle Summary-Final'!P322-'5th Cycle Summary-Final2'!P322</f>
        <v>0</v>
      </c>
      <c r="Q322" s="65">
        <f>'5th Cycle Summary-Final'!Q322-'5th Cycle Summary-Final2'!Q322</f>
        <v>0</v>
      </c>
      <c r="R322" s="65">
        <f>'5th Cycle Summary-Final'!R322-'5th Cycle Summary-Final2'!R322</f>
        <v>0</v>
      </c>
      <c r="S322" s="65">
        <f>'5th Cycle Summary-Final'!S322-'5th Cycle Summary-Final2'!S322</f>
        <v>0</v>
      </c>
      <c r="T322" s="65">
        <f>'5th Cycle Summary-Final'!T322-'5th Cycle Summary-Final2'!T322</f>
        <v>0</v>
      </c>
      <c r="U322" s="65">
        <f>'5th Cycle Summary-Final'!U322-'5th Cycle Summary-Final2'!U322</f>
        <v>0</v>
      </c>
      <c r="V322" s="65">
        <f>'5th Cycle Summary-Final'!V322-'5th Cycle Summary-Final2'!V322</f>
        <v>0</v>
      </c>
      <c r="W322" s="65">
        <f>'5th Cycle Summary-Final'!W322-'5th Cycle Summary-Final2'!W322</f>
        <v>0</v>
      </c>
      <c r="X322" s="65">
        <f>'5th Cycle Summary-Final'!X322-'5th Cycle Summary-Final2'!X322</f>
        <v>0</v>
      </c>
      <c r="Y322" s="65">
        <f>'5th Cycle Summary-Final'!Y322-'5th Cycle Summary-Final2'!Y322</f>
        <v>0</v>
      </c>
      <c r="Z322" s="65">
        <f>'5th Cycle Summary-Final'!Z322-'5th Cycle Summary-Final2'!Z322</f>
        <v>0</v>
      </c>
    </row>
    <row r="323" spans="1:26" x14ac:dyDescent="0.2">
      <c r="A323" s="2" t="s">
        <v>29</v>
      </c>
      <c r="B323" s="2" t="s">
        <v>8</v>
      </c>
      <c r="C323" s="10" t="s">
        <v>29</v>
      </c>
      <c r="D323" s="65">
        <f>'5th Cycle Summary-Final'!D323-'5th Cycle Summary-Final2'!D323</f>
        <v>0</v>
      </c>
      <c r="E323" s="65">
        <f>'5th Cycle Summary-Final'!E323-'5th Cycle Summary-Final2'!E323</f>
        <v>0</v>
      </c>
      <c r="F323" s="65">
        <f>'5th Cycle Summary-Final'!F323-'5th Cycle Summary-Final2'!F323</f>
        <v>0</v>
      </c>
      <c r="G323" s="65">
        <f>'5th Cycle Summary-Final'!G323-'5th Cycle Summary-Final2'!G323</f>
        <v>0</v>
      </c>
      <c r="H323" s="65">
        <f>'5th Cycle Summary-Final'!H323-'5th Cycle Summary-Final2'!H323</f>
        <v>0</v>
      </c>
      <c r="I323" s="65">
        <f>'5th Cycle Summary-Final'!I323-'5th Cycle Summary-Final2'!I323</f>
        <v>0</v>
      </c>
      <c r="J323" s="65">
        <f>'5th Cycle Summary-Final'!J323-'5th Cycle Summary-Final2'!J323</f>
        <v>0</v>
      </c>
      <c r="K323" s="65">
        <f>'5th Cycle Summary-Final'!K323-'5th Cycle Summary-Final2'!K323</f>
        <v>0</v>
      </c>
      <c r="L323" s="65">
        <f>'5th Cycle Summary-Final'!L323-'5th Cycle Summary-Final2'!L323</f>
        <v>0</v>
      </c>
      <c r="M323" s="65">
        <f>'5th Cycle Summary-Final'!M323-'5th Cycle Summary-Final2'!M323</f>
        <v>0</v>
      </c>
      <c r="N323" s="65">
        <f>'5th Cycle Summary-Final'!N323-'5th Cycle Summary-Final2'!N323</f>
        <v>0</v>
      </c>
      <c r="O323" s="65">
        <f>'5th Cycle Summary-Final'!O323-'5th Cycle Summary-Final2'!O323</f>
        <v>0</v>
      </c>
      <c r="P323" s="65">
        <f>'5th Cycle Summary-Final'!P323-'5th Cycle Summary-Final2'!P323</f>
        <v>0</v>
      </c>
      <c r="Q323" s="65">
        <f>'5th Cycle Summary-Final'!Q323-'5th Cycle Summary-Final2'!Q323</f>
        <v>0</v>
      </c>
      <c r="R323" s="65">
        <f>'5th Cycle Summary-Final'!R323-'5th Cycle Summary-Final2'!R323</f>
        <v>0</v>
      </c>
      <c r="S323" s="65">
        <f>'5th Cycle Summary-Final'!S323-'5th Cycle Summary-Final2'!S323</f>
        <v>0</v>
      </c>
      <c r="T323" s="65">
        <f>'5th Cycle Summary-Final'!T323-'5th Cycle Summary-Final2'!T323</f>
        <v>0</v>
      </c>
      <c r="U323" s="65">
        <f>'5th Cycle Summary-Final'!U323-'5th Cycle Summary-Final2'!U323</f>
        <v>0</v>
      </c>
      <c r="V323" s="65">
        <f>'5th Cycle Summary-Final'!V323-'5th Cycle Summary-Final2'!V323</f>
        <v>0</v>
      </c>
      <c r="W323" s="65">
        <f>'5th Cycle Summary-Final'!W323-'5th Cycle Summary-Final2'!W323</f>
        <v>0</v>
      </c>
      <c r="X323" s="65">
        <f>'5th Cycle Summary-Final'!X323-'5th Cycle Summary-Final2'!X323</f>
        <v>0</v>
      </c>
      <c r="Y323" s="65">
        <f>'5th Cycle Summary-Final'!Y323-'5th Cycle Summary-Final2'!Y323</f>
        <v>0</v>
      </c>
      <c r="Z323" s="65">
        <f>'5th Cycle Summary-Final'!Z323-'5th Cycle Summary-Final2'!Z323</f>
        <v>0</v>
      </c>
    </row>
    <row r="324" spans="1:26" x14ac:dyDescent="0.2">
      <c r="A324" s="2" t="s">
        <v>29</v>
      </c>
      <c r="B324" s="2" t="s">
        <v>8</v>
      </c>
      <c r="C324" s="10" t="s">
        <v>964</v>
      </c>
      <c r="D324" s="65">
        <f>'5th Cycle Summary-Final'!D324-'5th Cycle Summary-Final2'!D324</f>
        <v>0</v>
      </c>
      <c r="E324" s="65">
        <f>'5th Cycle Summary-Final'!E324-'5th Cycle Summary-Final2'!E324</f>
        <v>0</v>
      </c>
      <c r="F324" s="65">
        <f>'5th Cycle Summary-Final'!F324-'5th Cycle Summary-Final2'!F324</f>
        <v>0</v>
      </c>
      <c r="G324" s="65">
        <f>'5th Cycle Summary-Final'!G324-'5th Cycle Summary-Final2'!G324</f>
        <v>0</v>
      </c>
      <c r="H324" s="65">
        <f>'5th Cycle Summary-Final'!H324-'5th Cycle Summary-Final2'!H324</f>
        <v>0</v>
      </c>
      <c r="I324" s="65">
        <f>'5th Cycle Summary-Final'!I324-'5th Cycle Summary-Final2'!I324</f>
        <v>0</v>
      </c>
      <c r="J324" s="65">
        <f>'5th Cycle Summary-Final'!J324-'5th Cycle Summary-Final2'!J324</f>
        <v>0</v>
      </c>
      <c r="K324" s="65">
        <f>'5th Cycle Summary-Final'!K324-'5th Cycle Summary-Final2'!K324</f>
        <v>0</v>
      </c>
      <c r="L324" s="65">
        <f>'5th Cycle Summary-Final'!L324-'5th Cycle Summary-Final2'!L324</f>
        <v>0</v>
      </c>
      <c r="M324" s="65">
        <f>'5th Cycle Summary-Final'!M324-'5th Cycle Summary-Final2'!M324</f>
        <v>0</v>
      </c>
      <c r="N324" s="65">
        <f>'5th Cycle Summary-Final'!N324-'5th Cycle Summary-Final2'!N324</f>
        <v>0</v>
      </c>
      <c r="O324" s="65">
        <f>'5th Cycle Summary-Final'!O324-'5th Cycle Summary-Final2'!O324</f>
        <v>0</v>
      </c>
      <c r="P324" s="65">
        <f>'5th Cycle Summary-Final'!P324-'5th Cycle Summary-Final2'!P324</f>
        <v>0</v>
      </c>
      <c r="Q324" s="65">
        <f>'5th Cycle Summary-Final'!Q324-'5th Cycle Summary-Final2'!Q324</f>
        <v>0</v>
      </c>
      <c r="R324" s="65">
        <f>'5th Cycle Summary-Final'!R324-'5th Cycle Summary-Final2'!R324</f>
        <v>0</v>
      </c>
      <c r="S324" s="65">
        <f>'5th Cycle Summary-Final'!S324-'5th Cycle Summary-Final2'!S324</f>
        <v>0</v>
      </c>
      <c r="T324" s="65">
        <f>'5th Cycle Summary-Final'!T324-'5th Cycle Summary-Final2'!T324</f>
        <v>0</v>
      </c>
      <c r="U324" s="65">
        <f>'5th Cycle Summary-Final'!U324-'5th Cycle Summary-Final2'!U324</f>
        <v>0</v>
      </c>
      <c r="V324" s="65">
        <f>'5th Cycle Summary-Final'!V324-'5th Cycle Summary-Final2'!V324</f>
        <v>0</v>
      </c>
      <c r="W324" s="65">
        <f>'5th Cycle Summary-Final'!W324-'5th Cycle Summary-Final2'!W324</f>
        <v>0</v>
      </c>
      <c r="X324" s="65">
        <f>'5th Cycle Summary-Final'!X324-'5th Cycle Summary-Final2'!X324</f>
        <v>0</v>
      </c>
      <c r="Y324" s="65">
        <f>'5th Cycle Summary-Final'!Y324-'5th Cycle Summary-Final2'!Y324</f>
        <v>0</v>
      </c>
      <c r="Z324" s="65">
        <f>'5th Cycle Summary-Final'!Z324-'5th Cycle Summary-Final2'!Z324</f>
        <v>0</v>
      </c>
    </row>
    <row r="325" spans="1:26" x14ac:dyDescent="0.2">
      <c r="A325" s="2" t="s">
        <v>29</v>
      </c>
      <c r="B325" s="2" t="s">
        <v>8</v>
      </c>
      <c r="C325" s="10" t="s">
        <v>295</v>
      </c>
      <c r="D325" s="65">
        <f>'5th Cycle Summary-Final'!D325-'5th Cycle Summary-Final2'!D325</f>
        <v>0</v>
      </c>
      <c r="E325" s="65">
        <f>'5th Cycle Summary-Final'!E325-'5th Cycle Summary-Final2'!E325</f>
        <v>0</v>
      </c>
      <c r="F325" s="65">
        <f>'5th Cycle Summary-Final'!F325-'5th Cycle Summary-Final2'!F325</f>
        <v>0</v>
      </c>
      <c r="G325" s="65">
        <f>'5th Cycle Summary-Final'!G325-'5th Cycle Summary-Final2'!G325</f>
        <v>0</v>
      </c>
      <c r="H325" s="65">
        <f>'5th Cycle Summary-Final'!H325-'5th Cycle Summary-Final2'!H325</f>
        <v>0</v>
      </c>
      <c r="I325" s="65">
        <f>'5th Cycle Summary-Final'!I325-'5th Cycle Summary-Final2'!I325</f>
        <v>0</v>
      </c>
      <c r="J325" s="65">
        <f>'5th Cycle Summary-Final'!J325-'5th Cycle Summary-Final2'!J325</f>
        <v>0</v>
      </c>
      <c r="K325" s="65">
        <f>'5th Cycle Summary-Final'!K325-'5th Cycle Summary-Final2'!K325</f>
        <v>0</v>
      </c>
      <c r="L325" s="65">
        <f>'5th Cycle Summary-Final'!L325-'5th Cycle Summary-Final2'!L325</f>
        <v>0</v>
      </c>
      <c r="M325" s="65">
        <f>'5th Cycle Summary-Final'!M325-'5th Cycle Summary-Final2'!M325</f>
        <v>0</v>
      </c>
      <c r="N325" s="65">
        <f>'5th Cycle Summary-Final'!N325-'5th Cycle Summary-Final2'!N325</f>
        <v>0</v>
      </c>
      <c r="O325" s="65">
        <f>'5th Cycle Summary-Final'!O325-'5th Cycle Summary-Final2'!O325</f>
        <v>0</v>
      </c>
      <c r="P325" s="65">
        <f>'5th Cycle Summary-Final'!P325-'5th Cycle Summary-Final2'!P325</f>
        <v>0</v>
      </c>
      <c r="Q325" s="65">
        <f>'5th Cycle Summary-Final'!Q325-'5th Cycle Summary-Final2'!Q325</f>
        <v>0</v>
      </c>
      <c r="R325" s="65">
        <f>'5th Cycle Summary-Final'!R325-'5th Cycle Summary-Final2'!R325</f>
        <v>0</v>
      </c>
      <c r="S325" s="65">
        <f>'5th Cycle Summary-Final'!S325-'5th Cycle Summary-Final2'!S325</f>
        <v>0</v>
      </c>
      <c r="T325" s="65">
        <f>'5th Cycle Summary-Final'!T325-'5th Cycle Summary-Final2'!T325</f>
        <v>0</v>
      </c>
      <c r="U325" s="65">
        <f>'5th Cycle Summary-Final'!U325-'5th Cycle Summary-Final2'!U325</f>
        <v>0</v>
      </c>
      <c r="V325" s="65">
        <f>'5th Cycle Summary-Final'!V325-'5th Cycle Summary-Final2'!V325</f>
        <v>0</v>
      </c>
      <c r="W325" s="65">
        <f>'5th Cycle Summary-Final'!W325-'5th Cycle Summary-Final2'!W325</f>
        <v>0</v>
      </c>
      <c r="X325" s="65">
        <f>'5th Cycle Summary-Final'!X325-'5th Cycle Summary-Final2'!X325</f>
        <v>0</v>
      </c>
      <c r="Y325" s="65">
        <f>'5th Cycle Summary-Final'!Y325-'5th Cycle Summary-Final2'!Y325</f>
        <v>0</v>
      </c>
      <c r="Z325" s="65">
        <f>'5th Cycle Summary-Final'!Z325-'5th Cycle Summary-Final2'!Z325</f>
        <v>0</v>
      </c>
    </row>
    <row r="326" spans="1:26" x14ac:dyDescent="0.2">
      <c r="A326" s="2" t="s">
        <v>29</v>
      </c>
      <c r="B326" s="2" t="s">
        <v>8</v>
      </c>
      <c r="C326" s="10" t="s">
        <v>326</v>
      </c>
      <c r="D326" s="65">
        <f>'5th Cycle Summary-Final'!D326-'5th Cycle Summary-Final2'!D326</f>
        <v>0</v>
      </c>
      <c r="E326" s="65">
        <f>'5th Cycle Summary-Final'!E326-'5th Cycle Summary-Final2'!E326</f>
        <v>0</v>
      </c>
      <c r="F326" s="65">
        <f>'5th Cycle Summary-Final'!F326-'5th Cycle Summary-Final2'!F326</f>
        <v>0</v>
      </c>
      <c r="G326" s="65">
        <f>'5th Cycle Summary-Final'!G326-'5th Cycle Summary-Final2'!G326</f>
        <v>0</v>
      </c>
      <c r="H326" s="65">
        <f>'5th Cycle Summary-Final'!H326-'5th Cycle Summary-Final2'!H326</f>
        <v>0</v>
      </c>
      <c r="I326" s="65">
        <f>'5th Cycle Summary-Final'!I326-'5th Cycle Summary-Final2'!I326</f>
        <v>0</v>
      </c>
      <c r="J326" s="65">
        <f>'5th Cycle Summary-Final'!J326-'5th Cycle Summary-Final2'!J326</f>
        <v>0</v>
      </c>
      <c r="K326" s="65">
        <f>'5th Cycle Summary-Final'!K326-'5th Cycle Summary-Final2'!K326</f>
        <v>0</v>
      </c>
      <c r="L326" s="65">
        <f>'5th Cycle Summary-Final'!L326-'5th Cycle Summary-Final2'!L326</f>
        <v>0</v>
      </c>
      <c r="M326" s="65">
        <f>'5th Cycle Summary-Final'!M326-'5th Cycle Summary-Final2'!M326</f>
        <v>0</v>
      </c>
      <c r="N326" s="65">
        <f>'5th Cycle Summary-Final'!N326-'5th Cycle Summary-Final2'!N326</f>
        <v>0</v>
      </c>
      <c r="O326" s="65">
        <f>'5th Cycle Summary-Final'!O326-'5th Cycle Summary-Final2'!O326</f>
        <v>0</v>
      </c>
      <c r="P326" s="65">
        <f>'5th Cycle Summary-Final'!P326-'5th Cycle Summary-Final2'!P326</f>
        <v>0</v>
      </c>
      <c r="Q326" s="65">
        <f>'5th Cycle Summary-Final'!Q326-'5th Cycle Summary-Final2'!Q326</f>
        <v>0</v>
      </c>
      <c r="R326" s="65">
        <f>'5th Cycle Summary-Final'!R326-'5th Cycle Summary-Final2'!R326</f>
        <v>0</v>
      </c>
      <c r="S326" s="65">
        <f>'5th Cycle Summary-Final'!S326-'5th Cycle Summary-Final2'!S326</f>
        <v>0</v>
      </c>
      <c r="T326" s="65">
        <f>'5th Cycle Summary-Final'!T326-'5th Cycle Summary-Final2'!T326</f>
        <v>0</v>
      </c>
      <c r="U326" s="65">
        <f>'5th Cycle Summary-Final'!U326-'5th Cycle Summary-Final2'!U326</f>
        <v>0</v>
      </c>
      <c r="V326" s="65">
        <f>'5th Cycle Summary-Final'!V326-'5th Cycle Summary-Final2'!V326</f>
        <v>0</v>
      </c>
      <c r="W326" s="65">
        <f>'5th Cycle Summary-Final'!W326-'5th Cycle Summary-Final2'!W326</f>
        <v>0</v>
      </c>
      <c r="X326" s="65">
        <f>'5th Cycle Summary-Final'!X326-'5th Cycle Summary-Final2'!X326</f>
        <v>0</v>
      </c>
      <c r="Y326" s="65">
        <f>'5th Cycle Summary-Final'!Y326-'5th Cycle Summary-Final2'!Y326</f>
        <v>0</v>
      </c>
      <c r="Z326" s="65">
        <f>'5th Cycle Summary-Final'!Z326-'5th Cycle Summary-Final2'!Z326</f>
        <v>0</v>
      </c>
    </row>
    <row r="327" spans="1:26" x14ac:dyDescent="0.2">
      <c r="A327" s="2" t="s">
        <v>55</v>
      </c>
      <c r="B327" s="2" t="s">
        <v>56</v>
      </c>
      <c r="C327" s="10" t="s">
        <v>54</v>
      </c>
      <c r="D327" s="65">
        <f>'5th Cycle Summary-Final'!D327-'5th Cycle Summary-Final2'!D327</f>
        <v>0</v>
      </c>
      <c r="E327" s="65">
        <f>'5th Cycle Summary-Final'!E327-'5th Cycle Summary-Final2'!E327</f>
        <v>0</v>
      </c>
      <c r="F327" s="65">
        <f>'5th Cycle Summary-Final'!F327-'5th Cycle Summary-Final2'!F327</f>
        <v>0</v>
      </c>
      <c r="G327" s="65">
        <f>'5th Cycle Summary-Final'!G327-'5th Cycle Summary-Final2'!G327</f>
        <v>0</v>
      </c>
      <c r="H327" s="65">
        <f>'5th Cycle Summary-Final'!H327-'5th Cycle Summary-Final2'!H327</f>
        <v>0</v>
      </c>
      <c r="I327" s="65">
        <f>'5th Cycle Summary-Final'!I327-'5th Cycle Summary-Final2'!I327</f>
        <v>0</v>
      </c>
      <c r="J327" s="65">
        <f>'5th Cycle Summary-Final'!J327-'5th Cycle Summary-Final2'!J327</f>
        <v>0</v>
      </c>
      <c r="K327" s="65">
        <f>'5th Cycle Summary-Final'!K327-'5th Cycle Summary-Final2'!K327</f>
        <v>0</v>
      </c>
      <c r="L327" s="65">
        <f>'5th Cycle Summary-Final'!L327-'5th Cycle Summary-Final2'!L327</f>
        <v>0</v>
      </c>
      <c r="M327" s="65">
        <f>'5th Cycle Summary-Final'!M327-'5th Cycle Summary-Final2'!M327</f>
        <v>0</v>
      </c>
      <c r="N327" s="65">
        <f>'5th Cycle Summary-Final'!N327-'5th Cycle Summary-Final2'!N327</f>
        <v>0</v>
      </c>
      <c r="O327" s="65">
        <f>'5th Cycle Summary-Final'!O327-'5th Cycle Summary-Final2'!O327</f>
        <v>0</v>
      </c>
      <c r="P327" s="65">
        <f>'5th Cycle Summary-Final'!P327-'5th Cycle Summary-Final2'!P327</f>
        <v>0</v>
      </c>
      <c r="Q327" s="65">
        <f>'5th Cycle Summary-Final'!Q327-'5th Cycle Summary-Final2'!Q327</f>
        <v>0</v>
      </c>
      <c r="R327" s="65">
        <f>'5th Cycle Summary-Final'!R327-'5th Cycle Summary-Final2'!R327</f>
        <v>0</v>
      </c>
      <c r="S327" s="65">
        <f>'5th Cycle Summary-Final'!S327-'5th Cycle Summary-Final2'!S327</f>
        <v>0</v>
      </c>
      <c r="T327" s="65">
        <f>'5th Cycle Summary-Final'!T327-'5th Cycle Summary-Final2'!T327</f>
        <v>0</v>
      </c>
      <c r="U327" s="65">
        <f>'5th Cycle Summary-Final'!U327-'5th Cycle Summary-Final2'!U327</f>
        <v>0</v>
      </c>
      <c r="V327" s="65">
        <f>'5th Cycle Summary-Final'!V327-'5th Cycle Summary-Final2'!V327</f>
        <v>0</v>
      </c>
      <c r="W327" s="65">
        <f>'5th Cycle Summary-Final'!W327-'5th Cycle Summary-Final2'!W327</f>
        <v>0</v>
      </c>
      <c r="X327" s="65">
        <f>'5th Cycle Summary-Final'!X327-'5th Cycle Summary-Final2'!X327</f>
        <v>0</v>
      </c>
      <c r="Y327" s="65">
        <f>'5th Cycle Summary-Final'!Y327-'5th Cycle Summary-Final2'!Y327</f>
        <v>0</v>
      </c>
      <c r="Z327" s="65">
        <f>'5th Cycle Summary-Final'!Z327-'5th Cycle Summary-Final2'!Z327</f>
        <v>0</v>
      </c>
    </row>
    <row r="328" spans="1:26" x14ac:dyDescent="0.2">
      <c r="A328" s="2" t="s">
        <v>55</v>
      </c>
      <c r="B328" s="2" t="s">
        <v>56</v>
      </c>
      <c r="C328" s="10" t="s">
        <v>69</v>
      </c>
      <c r="D328" s="65">
        <f>'5th Cycle Summary-Final'!D328-'5th Cycle Summary-Final2'!D328</f>
        <v>0</v>
      </c>
      <c r="E328" s="65">
        <f>'5th Cycle Summary-Final'!E328-'5th Cycle Summary-Final2'!E328</f>
        <v>0</v>
      </c>
      <c r="F328" s="65">
        <f>'5th Cycle Summary-Final'!F328-'5th Cycle Summary-Final2'!F328</f>
        <v>0</v>
      </c>
      <c r="G328" s="65">
        <f>'5th Cycle Summary-Final'!G328-'5th Cycle Summary-Final2'!G328</f>
        <v>0</v>
      </c>
      <c r="H328" s="65">
        <f>'5th Cycle Summary-Final'!H328-'5th Cycle Summary-Final2'!H328</f>
        <v>0</v>
      </c>
      <c r="I328" s="65">
        <f>'5th Cycle Summary-Final'!I328-'5th Cycle Summary-Final2'!I328</f>
        <v>0</v>
      </c>
      <c r="J328" s="65">
        <f>'5th Cycle Summary-Final'!J328-'5th Cycle Summary-Final2'!J328</f>
        <v>0</v>
      </c>
      <c r="K328" s="65">
        <f>'5th Cycle Summary-Final'!K328-'5th Cycle Summary-Final2'!K328</f>
        <v>0</v>
      </c>
      <c r="L328" s="65">
        <f>'5th Cycle Summary-Final'!L328-'5th Cycle Summary-Final2'!L328</f>
        <v>0</v>
      </c>
      <c r="M328" s="65">
        <f>'5th Cycle Summary-Final'!M328-'5th Cycle Summary-Final2'!M328</f>
        <v>0</v>
      </c>
      <c r="N328" s="65">
        <f>'5th Cycle Summary-Final'!N328-'5th Cycle Summary-Final2'!N328</f>
        <v>0</v>
      </c>
      <c r="O328" s="65">
        <f>'5th Cycle Summary-Final'!O328-'5th Cycle Summary-Final2'!O328</f>
        <v>0</v>
      </c>
      <c r="P328" s="65">
        <f>'5th Cycle Summary-Final'!P328-'5th Cycle Summary-Final2'!P328</f>
        <v>0</v>
      </c>
      <c r="Q328" s="65">
        <f>'5th Cycle Summary-Final'!Q328-'5th Cycle Summary-Final2'!Q328</f>
        <v>0</v>
      </c>
      <c r="R328" s="65">
        <f>'5th Cycle Summary-Final'!R328-'5th Cycle Summary-Final2'!R328</f>
        <v>0</v>
      </c>
      <c r="S328" s="65">
        <f>'5th Cycle Summary-Final'!S328-'5th Cycle Summary-Final2'!S328</f>
        <v>0</v>
      </c>
      <c r="T328" s="65">
        <f>'5th Cycle Summary-Final'!T328-'5th Cycle Summary-Final2'!T328</f>
        <v>0</v>
      </c>
      <c r="U328" s="65">
        <f>'5th Cycle Summary-Final'!U328-'5th Cycle Summary-Final2'!U328</f>
        <v>0</v>
      </c>
      <c r="V328" s="65">
        <f>'5th Cycle Summary-Final'!V328-'5th Cycle Summary-Final2'!V328</f>
        <v>0</v>
      </c>
      <c r="W328" s="65">
        <f>'5th Cycle Summary-Final'!W328-'5th Cycle Summary-Final2'!W328</f>
        <v>0</v>
      </c>
      <c r="X328" s="65">
        <f>'5th Cycle Summary-Final'!X328-'5th Cycle Summary-Final2'!X328</f>
        <v>0</v>
      </c>
      <c r="Y328" s="65">
        <f>'5th Cycle Summary-Final'!Y328-'5th Cycle Summary-Final2'!Y328</f>
        <v>0</v>
      </c>
      <c r="Z328" s="65">
        <f>'5th Cycle Summary-Final'!Z328-'5th Cycle Summary-Final2'!Z328</f>
        <v>0</v>
      </c>
    </row>
    <row r="329" spans="1:26" x14ac:dyDescent="0.2">
      <c r="A329" s="2" t="s">
        <v>55</v>
      </c>
      <c r="B329" s="2" t="s">
        <v>56</v>
      </c>
      <c r="C329" s="10" t="s">
        <v>139</v>
      </c>
      <c r="D329" s="65">
        <f>'5th Cycle Summary-Final'!D329-'5th Cycle Summary-Final2'!D329</f>
        <v>0</v>
      </c>
      <c r="E329" s="65">
        <f>'5th Cycle Summary-Final'!E329-'5th Cycle Summary-Final2'!E329</f>
        <v>0</v>
      </c>
      <c r="F329" s="65">
        <f>'5th Cycle Summary-Final'!F329-'5th Cycle Summary-Final2'!F329</f>
        <v>0</v>
      </c>
      <c r="G329" s="65">
        <f>'5th Cycle Summary-Final'!G329-'5th Cycle Summary-Final2'!G329</f>
        <v>0</v>
      </c>
      <c r="H329" s="65">
        <f>'5th Cycle Summary-Final'!H329-'5th Cycle Summary-Final2'!H329</f>
        <v>0</v>
      </c>
      <c r="I329" s="65">
        <f>'5th Cycle Summary-Final'!I329-'5th Cycle Summary-Final2'!I329</f>
        <v>0</v>
      </c>
      <c r="J329" s="65">
        <f>'5th Cycle Summary-Final'!J329-'5th Cycle Summary-Final2'!J329</f>
        <v>0</v>
      </c>
      <c r="K329" s="65">
        <f>'5th Cycle Summary-Final'!K329-'5th Cycle Summary-Final2'!K329</f>
        <v>0</v>
      </c>
      <c r="L329" s="65">
        <f>'5th Cycle Summary-Final'!L329-'5th Cycle Summary-Final2'!L329</f>
        <v>0</v>
      </c>
      <c r="M329" s="65">
        <f>'5th Cycle Summary-Final'!M329-'5th Cycle Summary-Final2'!M329</f>
        <v>0</v>
      </c>
      <c r="N329" s="65">
        <f>'5th Cycle Summary-Final'!N329-'5th Cycle Summary-Final2'!N329</f>
        <v>0</v>
      </c>
      <c r="O329" s="65">
        <f>'5th Cycle Summary-Final'!O329-'5th Cycle Summary-Final2'!O329</f>
        <v>0</v>
      </c>
      <c r="P329" s="65">
        <f>'5th Cycle Summary-Final'!P329-'5th Cycle Summary-Final2'!P329</f>
        <v>0</v>
      </c>
      <c r="Q329" s="65">
        <f>'5th Cycle Summary-Final'!Q329-'5th Cycle Summary-Final2'!Q329</f>
        <v>0</v>
      </c>
      <c r="R329" s="65">
        <f>'5th Cycle Summary-Final'!R329-'5th Cycle Summary-Final2'!R329</f>
        <v>0</v>
      </c>
      <c r="S329" s="65">
        <f>'5th Cycle Summary-Final'!S329-'5th Cycle Summary-Final2'!S329</f>
        <v>0</v>
      </c>
      <c r="T329" s="65">
        <f>'5th Cycle Summary-Final'!T329-'5th Cycle Summary-Final2'!T329</f>
        <v>0</v>
      </c>
      <c r="U329" s="65">
        <f>'5th Cycle Summary-Final'!U329-'5th Cycle Summary-Final2'!U329</f>
        <v>0</v>
      </c>
      <c r="V329" s="65">
        <f>'5th Cycle Summary-Final'!V329-'5th Cycle Summary-Final2'!V329</f>
        <v>0</v>
      </c>
      <c r="W329" s="65">
        <f>'5th Cycle Summary-Final'!W329-'5th Cycle Summary-Final2'!W329</f>
        <v>0</v>
      </c>
      <c r="X329" s="65">
        <f>'5th Cycle Summary-Final'!X329-'5th Cycle Summary-Final2'!X329</f>
        <v>0</v>
      </c>
      <c r="Y329" s="65">
        <f>'5th Cycle Summary-Final'!Y329-'5th Cycle Summary-Final2'!Y329</f>
        <v>0</v>
      </c>
      <c r="Z329" s="65">
        <f>'5th Cycle Summary-Final'!Z329-'5th Cycle Summary-Final2'!Z329</f>
        <v>0</v>
      </c>
    </row>
    <row r="330" spans="1:26" x14ac:dyDescent="0.2">
      <c r="A330" s="2" t="s">
        <v>55</v>
      </c>
      <c r="B330" s="2" t="s">
        <v>56</v>
      </c>
      <c r="C330" s="10" t="s">
        <v>180</v>
      </c>
      <c r="D330" s="65">
        <f>'5th Cycle Summary-Final'!D330-'5th Cycle Summary-Final2'!D330</f>
        <v>0</v>
      </c>
      <c r="E330" s="65">
        <f>'5th Cycle Summary-Final'!E330-'5th Cycle Summary-Final2'!E330</f>
        <v>0</v>
      </c>
      <c r="F330" s="65">
        <f>'5th Cycle Summary-Final'!F330-'5th Cycle Summary-Final2'!F330</f>
        <v>0</v>
      </c>
      <c r="G330" s="65">
        <f>'5th Cycle Summary-Final'!G330-'5th Cycle Summary-Final2'!G330</f>
        <v>0</v>
      </c>
      <c r="H330" s="65">
        <f>'5th Cycle Summary-Final'!H330-'5th Cycle Summary-Final2'!H330</f>
        <v>0</v>
      </c>
      <c r="I330" s="65">
        <f>'5th Cycle Summary-Final'!I330-'5th Cycle Summary-Final2'!I330</f>
        <v>0</v>
      </c>
      <c r="J330" s="65">
        <f>'5th Cycle Summary-Final'!J330-'5th Cycle Summary-Final2'!J330</f>
        <v>0</v>
      </c>
      <c r="K330" s="65">
        <f>'5th Cycle Summary-Final'!K330-'5th Cycle Summary-Final2'!K330</f>
        <v>0</v>
      </c>
      <c r="L330" s="65">
        <f>'5th Cycle Summary-Final'!L330-'5th Cycle Summary-Final2'!L330</f>
        <v>0</v>
      </c>
      <c r="M330" s="65">
        <f>'5th Cycle Summary-Final'!M330-'5th Cycle Summary-Final2'!M330</f>
        <v>0</v>
      </c>
      <c r="N330" s="65">
        <f>'5th Cycle Summary-Final'!N330-'5th Cycle Summary-Final2'!N330</f>
        <v>0</v>
      </c>
      <c r="O330" s="65">
        <f>'5th Cycle Summary-Final'!O330-'5th Cycle Summary-Final2'!O330</f>
        <v>0</v>
      </c>
      <c r="P330" s="65">
        <f>'5th Cycle Summary-Final'!P330-'5th Cycle Summary-Final2'!P330</f>
        <v>0</v>
      </c>
      <c r="Q330" s="65">
        <f>'5th Cycle Summary-Final'!Q330-'5th Cycle Summary-Final2'!Q330</f>
        <v>0</v>
      </c>
      <c r="R330" s="65">
        <f>'5th Cycle Summary-Final'!R330-'5th Cycle Summary-Final2'!R330</f>
        <v>0</v>
      </c>
      <c r="S330" s="65">
        <f>'5th Cycle Summary-Final'!S330-'5th Cycle Summary-Final2'!S330</f>
        <v>0</v>
      </c>
      <c r="T330" s="65">
        <f>'5th Cycle Summary-Final'!T330-'5th Cycle Summary-Final2'!T330</f>
        <v>0</v>
      </c>
      <c r="U330" s="65">
        <f>'5th Cycle Summary-Final'!U330-'5th Cycle Summary-Final2'!U330</f>
        <v>0</v>
      </c>
      <c r="V330" s="65">
        <f>'5th Cycle Summary-Final'!V330-'5th Cycle Summary-Final2'!V330</f>
        <v>0</v>
      </c>
      <c r="W330" s="65">
        <f>'5th Cycle Summary-Final'!W330-'5th Cycle Summary-Final2'!W330</f>
        <v>0</v>
      </c>
      <c r="X330" s="65">
        <f>'5th Cycle Summary-Final'!X330-'5th Cycle Summary-Final2'!X330</f>
        <v>0</v>
      </c>
      <c r="Y330" s="65">
        <f>'5th Cycle Summary-Final'!Y330-'5th Cycle Summary-Final2'!Y330</f>
        <v>0</v>
      </c>
      <c r="Z330" s="65">
        <f>'5th Cycle Summary-Final'!Z330-'5th Cycle Summary-Final2'!Z330</f>
        <v>0</v>
      </c>
    </row>
    <row r="331" spans="1:26" x14ac:dyDescent="0.2">
      <c r="A331" s="2" t="s">
        <v>55</v>
      </c>
      <c r="B331" s="2" t="s">
        <v>56</v>
      </c>
      <c r="C331" s="10" t="s">
        <v>55</v>
      </c>
      <c r="D331" s="65">
        <f>'5th Cycle Summary-Final'!D331-'5th Cycle Summary-Final2'!D331</f>
        <v>0</v>
      </c>
      <c r="E331" s="65">
        <f>'5th Cycle Summary-Final'!E331-'5th Cycle Summary-Final2'!E331</f>
        <v>0</v>
      </c>
      <c r="F331" s="65">
        <f>'5th Cycle Summary-Final'!F331-'5th Cycle Summary-Final2'!F331</f>
        <v>0</v>
      </c>
      <c r="G331" s="65">
        <f>'5th Cycle Summary-Final'!G331-'5th Cycle Summary-Final2'!G331</f>
        <v>0</v>
      </c>
      <c r="H331" s="65">
        <f>'5th Cycle Summary-Final'!H331-'5th Cycle Summary-Final2'!H331</f>
        <v>0</v>
      </c>
      <c r="I331" s="65">
        <f>'5th Cycle Summary-Final'!I331-'5th Cycle Summary-Final2'!I331</f>
        <v>0</v>
      </c>
      <c r="J331" s="65">
        <f>'5th Cycle Summary-Final'!J331-'5th Cycle Summary-Final2'!J331</f>
        <v>0</v>
      </c>
      <c r="K331" s="65">
        <f>'5th Cycle Summary-Final'!K331-'5th Cycle Summary-Final2'!K331</f>
        <v>0</v>
      </c>
      <c r="L331" s="65">
        <f>'5th Cycle Summary-Final'!L331-'5th Cycle Summary-Final2'!L331</f>
        <v>0</v>
      </c>
      <c r="M331" s="65">
        <f>'5th Cycle Summary-Final'!M331-'5th Cycle Summary-Final2'!M331</f>
        <v>0</v>
      </c>
      <c r="N331" s="65">
        <f>'5th Cycle Summary-Final'!N331-'5th Cycle Summary-Final2'!N331</f>
        <v>0</v>
      </c>
      <c r="O331" s="65">
        <f>'5th Cycle Summary-Final'!O331-'5th Cycle Summary-Final2'!O331</f>
        <v>0</v>
      </c>
      <c r="P331" s="65">
        <f>'5th Cycle Summary-Final'!P331-'5th Cycle Summary-Final2'!P331</f>
        <v>0</v>
      </c>
      <c r="Q331" s="65">
        <f>'5th Cycle Summary-Final'!Q331-'5th Cycle Summary-Final2'!Q331</f>
        <v>0</v>
      </c>
      <c r="R331" s="65">
        <f>'5th Cycle Summary-Final'!R331-'5th Cycle Summary-Final2'!R331</f>
        <v>0</v>
      </c>
      <c r="S331" s="65">
        <f>'5th Cycle Summary-Final'!S331-'5th Cycle Summary-Final2'!S331</f>
        <v>0</v>
      </c>
      <c r="T331" s="65">
        <f>'5th Cycle Summary-Final'!T331-'5th Cycle Summary-Final2'!T331</f>
        <v>0</v>
      </c>
      <c r="U331" s="65">
        <f>'5th Cycle Summary-Final'!U331-'5th Cycle Summary-Final2'!U331</f>
        <v>0</v>
      </c>
      <c r="V331" s="65">
        <f>'5th Cycle Summary-Final'!V331-'5th Cycle Summary-Final2'!V331</f>
        <v>0</v>
      </c>
      <c r="W331" s="65">
        <f>'5th Cycle Summary-Final'!W331-'5th Cycle Summary-Final2'!W331</f>
        <v>0</v>
      </c>
      <c r="X331" s="65">
        <f>'5th Cycle Summary-Final'!X331-'5th Cycle Summary-Final2'!X331</f>
        <v>0</v>
      </c>
      <c r="Y331" s="65">
        <f>'5th Cycle Summary-Final'!Y331-'5th Cycle Summary-Final2'!Y331</f>
        <v>0</v>
      </c>
      <c r="Z331" s="65">
        <f>'5th Cycle Summary-Final'!Z331-'5th Cycle Summary-Final2'!Z331</f>
        <v>0</v>
      </c>
    </row>
    <row r="332" spans="1:26" x14ac:dyDescent="0.2">
      <c r="A332" s="2" t="s">
        <v>55</v>
      </c>
      <c r="B332" s="2" t="s">
        <v>56</v>
      </c>
      <c r="C332" s="10" t="s">
        <v>280</v>
      </c>
      <c r="D332" s="65">
        <f>'5th Cycle Summary-Final'!D332-'5th Cycle Summary-Final2'!D332</f>
        <v>0</v>
      </c>
      <c r="E332" s="65">
        <f>'5th Cycle Summary-Final'!E332-'5th Cycle Summary-Final2'!E332</f>
        <v>0</v>
      </c>
      <c r="F332" s="65">
        <f>'5th Cycle Summary-Final'!F332-'5th Cycle Summary-Final2'!F332</f>
        <v>0</v>
      </c>
      <c r="G332" s="65">
        <f>'5th Cycle Summary-Final'!G332-'5th Cycle Summary-Final2'!G332</f>
        <v>0</v>
      </c>
      <c r="H332" s="65">
        <f>'5th Cycle Summary-Final'!H332-'5th Cycle Summary-Final2'!H332</f>
        <v>0</v>
      </c>
      <c r="I332" s="65">
        <f>'5th Cycle Summary-Final'!I332-'5th Cycle Summary-Final2'!I332</f>
        <v>0</v>
      </c>
      <c r="J332" s="65">
        <f>'5th Cycle Summary-Final'!J332-'5th Cycle Summary-Final2'!J332</f>
        <v>0</v>
      </c>
      <c r="K332" s="65">
        <f>'5th Cycle Summary-Final'!K332-'5th Cycle Summary-Final2'!K332</f>
        <v>0</v>
      </c>
      <c r="L332" s="65">
        <f>'5th Cycle Summary-Final'!L332-'5th Cycle Summary-Final2'!L332</f>
        <v>0</v>
      </c>
      <c r="M332" s="65">
        <f>'5th Cycle Summary-Final'!M332-'5th Cycle Summary-Final2'!M332</f>
        <v>0</v>
      </c>
      <c r="N332" s="65">
        <f>'5th Cycle Summary-Final'!N332-'5th Cycle Summary-Final2'!N332</f>
        <v>0</v>
      </c>
      <c r="O332" s="65">
        <f>'5th Cycle Summary-Final'!O332-'5th Cycle Summary-Final2'!O332</f>
        <v>0</v>
      </c>
      <c r="P332" s="65">
        <f>'5th Cycle Summary-Final'!P332-'5th Cycle Summary-Final2'!P332</f>
        <v>0</v>
      </c>
      <c r="Q332" s="65">
        <f>'5th Cycle Summary-Final'!Q332-'5th Cycle Summary-Final2'!Q332</f>
        <v>0</v>
      </c>
      <c r="R332" s="65">
        <f>'5th Cycle Summary-Final'!R332-'5th Cycle Summary-Final2'!R332</f>
        <v>0</v>
      </c>
      <c r="S332" s="65">
        <f>'5th Cycle Summary-Final'!S332-'5th Cycle Summary-Final2'!S332</f>
        <v>0</v>
      </c>
      <c r="T332" s="65">
        <f>'5th Cycle Summary-Final'!T332-'5th Cycle Summary-Final2'!T332</f>
        <v>0</v>
      </c>
      <c r="U332" s="65">
        <f>'5th Cycle Summary-Final'!U332-'5th Cycle Summary-Final2'!U332</f>
        <v>0</v>
      </c>
      <c r="V332" s="65">
        <f>'5th Cycle Summary-Final'!V332-'5th Cycle Summary-Final2'!V332</f>
        <v>0</v>
      </c>
      <c r="W332" s="65">
        <f>'5th Cycle Summary-Final'!W332-'5th Cycle Summary-Final2'!W332</f>
        <v>0</v>
      </c>
      <c r="X332" s="65">
        <f>'5th Cycle Summary-Final'!X332-'5th Cycle Summary-Final2'!X332</f>
        <v>0</v>
      </c>
      <c r="Y332" s="65">
        <f>'5th Cycle Summary-Final'!Y332-'5th Cycle Summary-Final2'!Y332</f>
        <v>0</v>
      </c>
      <c r="Z332" s="65">
        <f>'5th Cycle Summary-Final'!Z332-'5th Cycle Summary-Final2'!Z332</f>
        <v>0</v>
      </c>
    </row>
    <row r="333" spans="1:26" x14ac:dyDescent="0.2">
      <c r="A333" s="2" t="s">
        <v>55</v>
      </c>
      <c r="B333" s="2" t="s">
        <v>56</v>
      </c>
      <c r="C333" s="10" t="s">
        <v>284</v>
      </c>
      <c r="D333" s="65">
        <f>'5th Cycle Summary-Final'!D333-'5th Cycle Summary-Final2'!D333</f>
        <v>0</v>
      </c>
      <c r="E333" s="65">
        <f>'5th Cycle Summary-Final'!E333-'5th Cycle Summary-Final2'!E333</f>
        <v>0</v>
      </c>
      <c r="F333" s="65">
        <f>'5th Cycle Summary-Final'!F333-'5th Cycle Summary-Final2'!F333</f>
        <v>0</v>
      </c>
      <c r="G333" s="65">
        <f>'5th Cycle Summary-Final'!G333-'5th Cycle Summary-Final2'!G333</f>
        <v>0</v>
      </c>
      <c r="H333" s="65">
        <f>'5th Cycle Summary-Final'!H333-'5th Cycle Summary-Final2'!H333</f>
        <v>0</v>
      </c>
      <c r="I333" s="65">
        <f>'5th Cycle Summary-Final'!I333-'5th Cycle Summary-Final2'!I333</f>
        <v>0</v>
      </c>
      <c r="J333" s="65">
        <f>'5th Cycle Summary-Final'!J333-'5th Cycle Summary-Final2'!J333</f>
        <v>0</v>
      </c>
      <c r="K333" s="65">
        <f>'5th Cycle Summary-Final'!K333-'5th Cycle Summary-Final2'!K333</f>
        <v>0</v>
      </c>
      <c r="L333" s="65">
        <f>'5th Cycle Summary-Final'!L333-'5th Cycle Summary-Final2'!L333</f>
        <v>0</v>
      </c>
      <c r="M333" s="65">
        <f>'5th Cycle Summary-Final'!M333-'5th Cycle Summary-Final2'!M333</f>
        <v>0</v>
      </c>
      <c r="N333" s="65">
        <f>'5th Cycle Summary-Final'!N333-'5th Cycle Summary-Final2'!N333</f>
        <v>0</v>
      </c>
      <c r="O333" s="65">
        <f>'5th Cycle Summary-Final'!O333-'5th Cycle Summary-Final2'!O333</f>
        <v>0</v>
      </c>
      <c r="P333" s="65">
        <f>'5th Cycle Summary-Final'!P333-'5th Cycle Summary-Final2'!P333</f>
        <v>0</v>
      </c>
      <c r="Q333" s="65">
        <f>'5th Cycle Summary-Final'!Q333-'5th Cycle Summary-Final2'!Q333</f>
        <v>0</v>
      </c>
      <c r="R333" s="65">
        <f>'5th Cycle Summary-Final'!R333-'5th Cycle Summary-Final2'!R333</f>
        <v>0</v>
      </c>
      <c r="S333" s="65">
        <f>'5th Cycle Summary-Final'!S333-'5th Cycle Summary-Final2'!S333</f>
        <v>0</v>
      </c>
      <c r="T333" s="65">
        <f>'5th Cycle Summary-Final'!T333-'5th Cycle Summary-Final2'!T333</f>
        <v>0</v>
      </c>
      <c r="U333" s="65">
        <f>'5th Cycle Summary-Final'!U333-'5th Cycle Summary-Final2'!U333</f>
        <v>0</v>
      </c>
      <c r="V333" s="65">
        <f>'5th Cycle Summary-Final'!V333-'5th Cycle Summary-Final2'!V333</f>
        <v>0</v>
      </c>
      <c r="W333" s="65">
        <f>'5th Cycle Summary-Final'!W333-'5th Cycle Summary-Final2'!W333</f>
        <v>0</v>
      </c>
      <c r="X333" s="65">
        <f>'5th Cycle Summary-Final'!X333-'5th Cycle Summary-Final2'!X333</f>
        <v>0</v>
      </c>
      <c r="Y333" s="65">
        <f>'5th Cycle Summary-Final'!Y333-'5th Cycle Summary-Final2'!Y333</f>
        <v>0</v>
      </c>
      <c r="Z333" s="65">
        <f>'5th Cycle Summary-Final'!Z333-'5th Cycle Summary-Final2'!Z333</f>
        <v>0</v>
      </c>
    </row>
    <row r="334" spans="1:26" x14ac:dyDescent="0.2">
      <c r="A334" s="2" t="s">
        <v>62</v>
      </c>
      <c r="B334" s="2" t="s">
        <v>8</v>
      </c>
      <c r="C334" s="10" t="s">
        <v>941</v>
      </c>
      <c r="D334" s="65">
        <f>'5th Cycle Summary-Final'!D334-'5th Cycle Summary-Final2'!D334</f>
        <v>0</v>
      </c>
      <c r="E334" s="65">
        <f>'5th Cycle Summary-Final'!E334-'5th Cycle Summary-Final2'!E334</f>
        <v>0</v>
      </c>
      <c r="F334" s="65">
        <f>'5th Cycle Summary-Final'!F334-'5th Cycle Summary-Final2'!F334</f>
        <v>0</v>
      </c>
      <c r="G334" s="65">
        <f>'5th Cycle Summary-Final'!G334-'5th Cycle Summary-Final2'!G334</f>
        <v>0</v>
      </c>
      <c r="H334" s="65">
        <f>'5th Cycle Summary-Final'!H334-'5th Cycle Summary-Final2'!H334</f>
        <v>0</v>
      </c>
      <c r="I334" s="65">
        <f>'5th Cycle Summary-Final'!I334-'5th Cycle Summary-Final2'!I334</f>
        <v>0</v>
      </c>
      <c r="J334" s="65">
        <f>'5th Cycle Summary-Final'!J334-'5th Cycle Summary-Final2'!J334</f>
        <v>0</v>
      </c>
      <c r="K334" s="65">
        <f>'5th Cycle Summary-Final'!K334-'5th Cycle Summary-Final2'!K334</f>
        <v>0</v>
      </c>
      <c r="L334" s="65">
        <f>'5th Cycle Summary-Final'!L334-'5th Cycle Summary-Final2'!L334</f>
        <v>0</v>
      </c>
      <c r="M334" s="65">
        <f>'5th Cycle Summary-Final'!M334-'5th Cycle Summary-Final2'!M334</f>
        <v>0</v>
      </c>
      <c r="N334" s="65">
        <f>'5th Cycle Summary-Final'!N334-'5th Cycle Summary-Final2'!N334</f>
        <v>0</v>
      </c>
      <c r="O334" s="65">
        <f>'5th Cycle Summary-Final'!O334-'5th Cycle Summary-Final2'!O334</f>
        <v>0</v>
      </c>
      <c r="P334" s="65">
        <f>'5th Cycle Summary-Final'!P334-'5th Cycle Summary-Final2'!P334</f>
        <v>0</v>
      </c>
      <c r="Q334" s="65">
        <f>'5th Cycle Summary-Final'!Q334-'5th Cycle Summary-Final2'!Q334</f>
        <v>0</v>
      </c>
      <c r="R334" s="65">
        <f>'5th Cycle Summary-Final'!R334-'5th Cycle Summary-Final2'!R334</f>
        <v>0</v>
      </c>
      <c r="S334" s="65">
        <f>'5th Cycle Summary-Final'!S334-'5th Cycle Summary-Final2'!S334</f>
        <v>0</v>
      </c>
      <c r="T334" s="65">
        <f>'5th Cycle Summary-Final'!T334-'5th Cycle Summary-Final2'!T334</f>
        <v>0</v>
      </c>
      <c r="U334" s="65">
        <f>'5th Cycle Summary-Final'!U334-'5th Cycle Summary-Final2'!U334</f>
        <v>0</v>
      </c>
      <c r="V334" s="65">
        <f>'5th Cycle Summary-Final'!V334-'5th Cycle Summary-Final2'!V334</f>
        <v>0</v>
      </c>
      <c r="W334" s="65">
        <f>'5th Cycle Summary-Final'!W334-'5th Cycle Summary-Final2'!W334</f>
        <v>0</v>
      </c>
      <c r="X334" s="65">
        <f>'5th Cycle Summary-Final'!X334-'5th Cycle Summary-Final2'!X334</f>
        <v>0</v>
      </c>
      <c r="Y334" s="65">
        <f>'5th Cycle Summary-Final'!Y334-'5th Cycle Summary-Final2'!Y334</f>
        <v>0</v>
      </c>
      <c r="Z334" s="65">
        <f>'5th Cycle Summary-Final'!Z334-'5th Cycle Summary-Final2'!Z334</f>
        <v>0</v>
      </c>
    </row>
    <row r="335" spans="1:26" x14ac:dyDescent="0.2">
      <c r="A335" s="2" t="s">
        <v>62</v>
      </c>
      <c r="B335" s="2" t="s">
        <v>8</v>
      </c>
      <c r="C335" s="10" t="s">
        <v>97</v>
      </c>
      <c r="D335" s="65">
        <f>'5th Cycle Summary-Final'!D335-'5th Cycle Summary-Final2'!D335</f>
        <v>0</v>
      </c>
      <c r="E335" s="65">
        <f>'5th Cycle Summary-Final'!E335-'5th Cycle Summary-Final2'!E335</f>
        <v>0</v>
      </c>
      <c r="F335" s="65">
        <f>'5th Cycle Summary-Final'!F335-'5th Cycle Summary-Final2'!F335</f>
        <v>0</v>
      </c>
      <c r="G335" s="65">
        <f>'5th Cycle Summary-Final'!G335-'5th Cycle Summary-Final2'!G335</f>
        <v>0</v>
      </c>
      <c r="H335" s="65">
        <f>'5th Cycle Summary-Final'!H335-'5th Cycle Summary-Final2'!H335</f>
        <v>0</v>
      </c>
      <c r="I335" s="65">
        <f>'5th Cycle Summary-Final'!I335-'5th Cycle Summary-Final2'!I335</f>
        <v>0</v>
      </c>
      <c r="J335" s="65">
        <f>'5th Cycle Summary-Final'!J335-'5th Cycle Summary-Final2'!J335</f>
        <v>0</v>
      </c>
      <c r="K335" s="65">
        <f>'5th Cycle Summary-Final'!K335-'5th Cycle Summary-Final2'!K335</f>
        <v>0</v>
      </c>
      <c r="L335" s="65">
        <f>'5th Cycle Summary-Final'!L335-'5th Cycle Summary-Final2'!L335</f>
        <v>0</v>
      </c>
      <c r="M335" s="65">
        <f>'5th Cycle Summary-Final'!M335-'5th Cycle Summary-Final2'!M335</f>
        <v>0</v>
      </c>
      <c r="N335" s="65">
        <f>'5th Cycle Summary-Final'!N335-'5th Cycle Summary-Final2'!N335</f>
        <v>0</v>
      </c>
      <c r="O335" s="65">
        <f>'5th Cycle Summary-Final'!O335-'5th Cycle Summary-Final2'!O335</f>
        <v>0</v>
      </c>
      <c r="P335" s="65">
        <f>'5th Cycle Summary-Final'!P335-'5th Cycle Summary-Final2'!P335</f>
        <v>0</v>
      </c>
      <c r="Q335" s="65">
        <f>'5th Cycle Summary-Final'!Q335-'5th Cycle Summary-Final2'!Q335</f>
        <v>0</v>
      </c>
      <c r="R335" s="65">
        <f>'5th Cycle Summary-Final'!R335-'5th Cycle Summary-Final2'!R335</f>
        <v>0</v>
      </c>
      <c r="S335" s="65">
        <f>'5th Cycle Summary-Final'!S335-'5th Cycle Summary-Final2'!S335</f>
        <v>0</v>
      </c>
      <c r="T335" s="65">
        <f>'5th Cycle Summary-Final'!T335-'5th Cycle Summary-Final2'!T335</f>
        <v>0</v>
      </c>
      <c r="U335" s="65">
        <f>'5th Cycle Summary-Final'!U335-'5th Cycle Summary-Final2'!U335</f>
        <v>0</v>
      </c>
      <c r="V335" s="65">
        <f>'5th Cycle Summary-Final'!V335-'5th Cycle Summary-Final2'!V335</f>
        <v>0</v>
      </c>
      <c r="W335" s="65">
        <f>'5th Cycle Summary-Final'!W335-'5th Cycle Summary-Final2'!W335</f>
        <v>0</v>
      </c>
      <c r="X335" s="65">
        <f>'5th Cycle Summary-Final'!X335-'5th Cycle Summary-Final2'!X335</f>
        <v>0</v>
      </c>
      <c r="Y335" s="65">
        <f>'5th Cycle Summary-Final'!Y335-'5th Cycle Summary-Final2'!Y335</f>
        <v>0</v>
      </c>
      <c r="Z335" s="65">
        <f>'5th Cycle Summary-Final'!Z335-'5th Cycle Summary-Final2'!Z335</f>
        <v>0</v>
      </c>
    </row>
    <row r="336" spans="1:26" x14ac:dyDescent="0.2">
      <c r="A336" s="2" t="s">
        <v>62</v>
      </c>
      <c r="B336" s="2" t="s">
        <v>8</v>
      </c>
      <c r="C336" s="10" t="s">
        <v>135</v>
      </c>
      <c r="D336" s="65">
        <f>'5th Cycle Summary-Final'!D336-'5th Cycle Summary-Final2'!D336</f>
        <v>0</v>
      </c>
      <c r="E336" s="65">
        <f>'5th Cycle Summary-Final'!E336-'5th Cycle Summary-Final2'!E336</f>
        <v>0</v>
      </c>
      <c r="F336" s="65">
        <f>'5th Cycle Summary-Final'!F336-'5th Cycle Summary-Final2'!F336</f>
        <v>0</v>
      </c>
      <c r="G336" s="65">
        <f>'5th Cycle Summary-Final'!G336-'5th Cycle Summary-Final2'!G336</f>
        <v>0</v>
      </c>
      <c r="H336" s="65">
        <f>'5th Cycle Summary-Final'!H336-'5th Cycle Summary-Final2'!H336</f>
        <v>0</v>
      </c>
      <c r="I336" s="65">
        <f>'5th Cycle Summary-Final'!I336-'5th Cycle Summary-Final2'!I336</f>
        <v>0</v>
      </c>
      <c r="J336" s="65">
        <f>'5th Cycle Summary-Final'!J336-'5th Cycle Summary-Final2'!J336</f>
        <v>0</v>
      </c>
      <c r="K336" s="65">
        <f>'5th Cycle Summary-Final'!K336-'5th Cycle Summary-Final2'!K336</f>
        <v>0</v>
      </c>
      <c r="L336" s="65">
        <f>'5th Cycle Summary-Final'!L336-'5th Cycle Summary-Final2'!L336</f>
        <v>0</v>
      </c>
      <c r="M336" s="65">
        <f>'5th Cycle Summary-Final'!M336-'5th Cycle Summary-Final2'!M336</f>
        <v>0</v>
      </c>
      <c r="N336" s="65">
        <f>'5th Cycle Summary-Final'!N336-'5th Cycle Summary-Final2'!N336</f>
        <v>0</v>
      </c>
      <c r="O336" s="65">
        <f>'5th Cycle Summary-Final'!O336-'5th Cycle Summary-Final2'!O336</f>
        <v>0</v>
      </c>
      <c r="P336" s="65">
        <f>'5th Cycle Summary-Final'!P336-'5th Cycle Summary-Final2'!P336</f>
        <v>0</v>
      </c>
      <c r="Q336" s="65">
        <f>'5th Cycle Summary-Final'!Q336-'5th Cycle Summary-Final2'!Q336</f>
        <v>0</v>
      </c>
      <c r="R336" s="65">
        <f>'5th Cycle Summary-Final'!R336-'5th Cycle Summary-Final2'!R336</f>
        <v>0</v>
      </c>
      <c r="S336" s="65">
        <f>'5th Cycle Summary-Final'!S336-'5th Cycle Summary-Final2'!S336</f>
        <v>0</v>
      </c>
      <c r="T336" s="65">
        <f>'5th Cycle Summary-Final'!T336-'5th Cycle Summary-Final2'!T336</f>
        <v>0</v>
      </c>
      <c r="U336" s="65">
        <f>'5th Cycle Summary-Final'!U336-'5th Cycle Summary-Final2'!U336</f>
        <v>0</v>
      </c>
      <c r="V336" s="65">
        <f>'5th Cycle Summary-Final'!V336-'5th Cycle Summary-Final2'!V336</f>
        <v>0</v>
      </c>
      <c r="W336" s="65">
        <f>'5th Cycle Summary-Final'!W336-'5th Cycle Summary-Final2'!W336</f>
        <v>0</v>
      </c>
      <c r="X336" s="65">
        <f>'5th Cycle Summary-Final'!X336-'5th Cycle Summary-Final2'!X336</f>
        <v>0</v>
      </c>
      <c r="Y336" s="65">
        <f>'5th Cycle Summary-Final'!Y336-'5th Cycle Summary-Final2'!Y336</f>
        <v>0</v>
      </c>
      <c r="Z336" s="65">
        <f>'5th Cycle Summary-Final'!Z336-'5th Cycle Summary-Final2'!Z336</f>
        <v>0</v>
      </c>
    </row>
    <row r="337" spans="1:26" x14ac:dyDescent="0.2">
      <c r="A337" s="2" t="s">
        <v>62</v>
      </c>
      <c r="B337" s="2" t="s">
        <v>8</v>
      </c>
      <c r="C337" s="10" t="s">
        <v>951</v>
      </c>
      <c r="D337" s="65">
        <f>'5th Cycle Summary-Final'!D337-'5th Cycle Summary-Final2'!D337</f>
        <v>0</v>
      </c>
      <c r="E337" s="65">
        <f>'5th Cycle Summary-Final'!E337-'5th Cycle Summary-Final2'!E337</f>
        <v>0</v>
      </c>
      <c r="F337" s="65">
        <f>'5th Cycle Summary-Final'!F337-'5th Cycle Summary-Final2'!F337</f>
        <v>0</v>
      </c>
      <c r="G337" s="65">
        <f>'5th Cycle Summary-Final'!G337-'5th Cycle Summary-Final2'!G337</f>
        <v>0</v>
      </c>
      <c r="H337" s="65">
        <f>'5th Cycle Summary-Final'!H337-'5th Cycle Summary-Final2'!H337</f>
        <v>0</v>
      </c>
      <c r="I337" s="65">
        <f>'5th Cycle Summary-Final'!I337-'5th Cycle Summary-Final2'!I337</f>
        <v>0</v>
      </c>
      <c r="J337" s="65">
        <f>'5th Cycle Summary-Final'!J337-'5th Cycle Summary-Final2'!J337</f>
        <v>0</v>
      </c>
      <c r="K337" s="65">
        <f>'5th Cycle Summary-Final'!K337-'5th Cycle Summary-Final2'!K337</f>
        <v>0</v>
      </c>
      <c r="L337" s="65">
        <f>'5th Cycle Summary-Final'!L337-'5th Cycle Summary-Final2'!L337</f>
        <v>0</v>
      </c>
      <c r="M337" s="65">
        <f>'5th Cycle Summary-Final'!M337-'5th Cycle Summary-Final2'!M337</f>
        <v>0</v>
      </c>
      <c r="N337" s="65">
        <f>'5th Cycle Summary-Final'!N337-'5th Cycle Summary-Final2'!N337</f>
        <v>0</v>
      </c>
      <c r="O337" s="65">
        <f>'5th Cycle Summary-Final'!O337-'5th Cycle Summary-Final2'!O337</f>
        <v>0</v>
      </c>
      <c r="P337" s="65">
        <f>'5th Cycle Summary-Final'!P337-'5th Cycle Summary-Final2'!P337</f>
        <v>0</v>
      </c>
      <c r="Q337" s="65">
        <f>'5th Cycle Summary-Final'!Q337-'5th Cycle Summary-Final2'!Q337</f>
        <v>0</v>
      </c>
      <c r="R337" s="65">
        <f>'5th Cycle Summary-Final'!R337-'5th Cycle Summary-Final2'!R337</f>
        <v>0</v>
      </c>
      <c r="S337" s="65">
        <f>'5th Cycle Summary-Final'!S337-'5th Cycle Summary-Final2'!S337</f>
        <v>0</v>
      </c>
      <c r="T337" s="65">
        <f>'5th Cycle Summary-Final'!T337-'5th Cycle Summary-Final2'!T337</f>
        <v>0</v>
      </c>
      <c r="U337" s="65">
        <f>'5th Cycle Summary-Final'!U337-'5th Cycle Summary-Final2'!U337</f>
        <v>0</v>
      </c>
      <c r="V337" s="65">
        <f>'5th Cycle Summary-Final'!V337-'5th Cycle Summary-Final2'!V337</f>
        <v>0</v>
      </c>
      <c r="W337" s="65">
        <f>'5th Cycle Summary-Final'!W337-'5th Cycle Summary-Final2'!W337</f>
        <v>0</v>
      </c>
      <c r="X337" s="65">
        <f>'5th Cycle Summary-Final'!X337-'5th Cycle Summary-Final2'!X337</f>
        <v>0</v>
      </c>
      <c r="Y337" s="65">
        <f>'5th Cycle Summary-Final'!Y337-'5th Cycle Summary-Final2'!Y337</f>
        <v>0</v>
      </c>
      <c r="Z337" s="65">
        <f>'5th Cycle Summary-Final'!Z337-'5th Cycle Summary-Final2'!Z337</f>
        <v>0</v>
      </c>
    </row>
    <row r="338" spans="1:26" x14ac:dyDescent="0.2">
      <c r="A338" s="2" t="s">
        <v>62</v>
      </c>
      <c r="B338" s="2" t="s">
        <v>8</v>
      </c>
      <c r="C338" s="10" t="s">
        <v>1063</v>
      </c>
      <c r="D338" s="67">
        <f>'5th Cycle Summary-Final'!D338-'5th Cycle Summary-Final2'!D338</f>
        <v>2450</v>
      </c>
      <c r="E338" s="67">
        <f>'5th Cycle Summary-Final'!E338-'5th Cycle Summary-Final2'!E338</f>
        <v>0</v>
      </c>
      <c r="F338" s="67">
        <f>'5th Cycle Summary-Final'!F338-'5th Cycle Summary-Final2'!F338</f>
        <v>0</v>
      </c>
      <c r="G338" s="67">
        <f>'5th Cycle Summary-Final'!G338-'5th Cycle Summary-Final2'!G338</f>
        <v>0</v>
      </c>
      <c r="H338" s="67">
        <f>'5th Cycle Summary-Final'!H338-'5th Cycle Summary-Final2'!H338</f>
        <v>2450</v>
      </c>
      <c r="I338" s="67">
        <f>'5th Cycle Summary-Final'!I338-'5th Cycle Summary-Final2'!I338</f>
        <v>-0.10669244704570791</v>
      </c>
      <c r="J338" s="67">
        <f>'5th Cycle Summary-Final'!J338-'5th Cycle Summary-Final2'!J338</f>
        <v>1699</v>
      </c>
      <c r="K338" s="67">
        <f>'5th Cycle Summary-Final'!K338-'5th Cycle Summary-Final2'!K338</f>
        <v>0</v>
      </c>
      <c r="L338" s="67">
        <f>'5th Cycle Summary-Final'!L338-'5th Cycle Summary-Final2'!L338</f>
        <v>0</v>
      </c>
      <c r="M338" s="67">
        <f>'5th Cycle Summary-Final'!M338-'5th Cycle Summary-Final2'!M338</f>
        <v>0</v>
      </c>
      <c r="N338" s="67">
        <f>'5th Cycle Summary-Final'!N338-'5th Cycle Summary-Final2'!N338</f>
        <v>1699</v>
      </c>
      <c r="O338" s="67">
        <f>'5th Cycle Summary-Final'!O338-'5th Cycle Summary-Final2'!O338</f>
        <v>-7.0270493837372813E-2</v>
      </c>
      <c r="P338" s="67">
        <f>'5th Cycle Summary-Final'!P338-'5th Cycle Summary-Final2'!P338</f>
        <v>1692</v>
      </c>
      <c r="Q338" s="67">
        <f>'5th Cycle Summary-Final'!Q338-'5th Cycle Summary-Final2'!Q338</f>
        <v>0</v>
      </c>
      <c r="R338" s="67">
        <f>'5th Cycle Summary-Final'!R338-'5th Cycle Summary-Final2'!R338</f>
        <v>1692</v>
      </c>
      <c r="S338" s="67">
        <f>'5th Cycle Summary-Final'!S338-'5th Cycle Summary-Final2'!S338</f>
        <v>-6.1339907192575406E-2</v>
      </c>
      <c r="T338" s="67">
        <f>'5th Cycle Summary-Final'!T338-'5th Cycle Summary-Final2'!T338</f>
        <v>4205</v>
      </c>
      <c r="U338" s="67">
        <f>'5th Cycle Summary-Final'!U338-'5th Cycle Summary-Final2'!U338</f>
        <v>0</v>
      </c>
      <c r="V338" s="67">
        <f>'5th Cycle Summary-Final'!V338-'5th Cycle Summary-Final2'!V338</f>
        <v>4205</v>
      </c>
      <c r="W338" s="67">
        <f>'5th Cycle Summary-Final'!W338-'5th Cycle Summary-Final2'!W338</f>
        <v>-0.26571879936808845</v>
      </c>
      <c r="X338" s="67">
        <f>'5th Cycle Summary-Final'!X338-'5th Cycle Summary-Final2'!X338</f>
        <v>10046</v>
      </c>
      <c r="Y338" s="67">
        <f>'5th Cycle Summary-Final'!Y338-'5th Cycle Summary-Final2'!Y338</f>
        <v>0</v>
      </c>
      <c r="Z338" s="67">
        <f>'5th Cycle Summary-Final'!Z338-'5th Cycle Summary-Final2'!Z338</f>
        <v>10046</v>
      </c>
    </row>
    <row r="339" spans="1:26" x14ac:dyDescent="0.2">
      <c r="A339" s="2" t="s">
        <v>62</v>
      </c>
      <c r="B339" s="2" t="s">
        <v>8</v>
      </c>
      <c r="C339" s="10" t="s">
        <v>183</v>
      </c>
      <c r="D339" s="65">
        <f>'5th Cycle Summary-Final'!D339-'5th Cycle Summary-Final2'!D339</f>
        <v>0</v>
      </c>
      <c r="E339" s="65">
        <f>'5th Cycle Summary-Final'!E339-'5th Cycle Summary-Final2'!E339</f>
        <v>0</v>
      </c>
      <c r="F339" s="65">
        <f>'5th Cycle Summary-Final'!F339-'5th Cycle Summary-Final2'!F339</f>
        <v>0</v>
      </c>
      <c r="G339" s="65">
        <f>'5th Cycle Summary-Final'!G339-'5th Cycle Summary-Final2'!G339</f>
        <v>0</v>
      </c>
      <c r="H339" s="65">
        <f>'5th Cycle Summary-Final'!H339-'5th Cycle Summary-Final2'!H339</f>
        <v>0</v>
      </c>
      <c r="I339" s="65">
        <f>'5th Cycle Summary-Final'!I339-'5th Cycle Summary-Final2'!I339</f>
        <v>0</v>
      </c>
      <c r="J339" s="65">
        <f>'5th Cycle Summary-Final'!J339-'5th Cycle Summary-Final2'!J339</f>
        <v>0</v>
      </c>
      <c r="K339" s="65">
        <f>'5th Cycle Summary-Final'!K339-'5th Cycle Summary-Final2'!K339</f>
        <v>0</v>
      </c>
      <c r="L339" s="65">
        <f>'5th Cycle Summary-Final'!L339-'5th Cycle Summary-Final2'!L339</f>
        <v>0</v>
      </c>
      <c r="M339" s="65">
        <f>'5th Cycle Summary-Final'!M339-'5th Cycle Summary-Final2'!M339</f>
        <v>0</v>
      </c>
      <c r="N339" s="65">
        <f>'5th Cycle Summary-Final'!N339-'5th Cycle Summary-Final2'!N339</f>
        <v>0</v>
      </c>
      <c r="O339" s="65">
        <f>'5th Cycle Summary-Final'!O339-'5th Cycle Summary-Final2'!O339</f>
        <v>0</v>
      </c>
      <c r="P339" s="65">
        <f>'5th Cycle Summary-Final'!P339-'5th Cycle Summary-Final2'!P339</f>
        <v>0</v>
      </c>
      <c r="Q339" s="65">
        <f>'5th Cycle Summary-Final'!Q339-'5th Cycle Summary-Final2'!Q339</f>
        <v>0</v>
      </c>
      <c r="R339" s="65">
        <f>'5th Cycle Summary-Final'!R339-'5th Cycle Summary-Final2'!R339</f>
        <v>0</v>
      </c>
      <c r="S339" s="65">
        <f>'5th Cycle Summary-Final'!S339-'5th Cycle Summary-Final2'!S339</f>
        <v>0</v>
      </c>
      <c r="T339" s="65">
        <f>'5th Cycle Summary-Final'!T339-'5th Cycle Summary-Final2'!T339</f>
        <v>0</v>
      </c>
      <c r="U339" s="65">
        <f>'5th Cycle Summary-Final'!U339-'5th Cycle Summary-Final2'!U339</f>
        <v>0</v>
      </c>
      <c r="V339" s="65">
        <f>'5th Cycle Summary-Final'!V339-'5th Cycle Summary-Final2'!V339</f>
        <v>0</v>
      </c>
      <c r="W339" s="65">
        <f>'5th Cycle Summary-Final'!W339-'5th Cycle Summary-Final2'!W339</f>
        <v>0</v>
      </c>
      <c r="X339" s="65">
        <f>'5th Cycle Summary-Final'!X339-'5th Cycle Summary-Final2'!X339</f>
        <v>0</v>
      </c>
      <c r="Y339" s="65">
        <f>'5th Cycle Summary-Final'!Y339-'5th Cycle Summary-Final2'!Y339</f>
        <v>0</v>
      </c>
      <c r="Z339" s="65">
        <f>'5th Cycle Summary-Final'!Z339-'5th Cycle Summary-Final2'!Z339</f>
        <v>0</v>
      </c>
    </row>
    <row r="340" spans="1:26" x14ac:dyDescent="0.2">
      <c r="A340" s="2" t="s">
        <v>62</v>
      </c>
      <c r="B340" s="2" t="s">
        <v>8</v>
      </c>
      <c r="C340" s="10" t="s">
        <v>195</v>
      </c>
      <c r="D340" s="65">
        <f>'5th Cycle Summary-Final'!D340-'5th Cycle Summary-Final2'!D340</f>
        <v>0</v>
      </c>
      <c r="E340" s="65">
        <f>'5th Cycle Summary-Final'!E340-'5th Cycle Summary-Final2'!E340</f>
        <v>0</v>
      </c>
      <c r="F340" s="65">
        <f>'5th Cycle Summary-Final'!F340-'5th Cycle Summary-Final2'!F340</f>
        <v>0</v>
      </c>
      <c r="G340" s="65">
        <f>'5th Cycle Summary-Final'!G340-'5th Cycle Summary-Final2'!G340</f>
        <v>0</v>
      </c>
      <c r="H340" s="65">
        <f>'5th Cycle Summary-Final'!H340-'5th Cycle Summary-Final2'!H340</f>
        <v>0</v>
      </c>
      <c r="I340" s="65">
        <f>'5th Cycle Summary-Final'!I340-'5th Cycle Summary-Final2'!I340</f>
        <v>0</v>
      </c>
      <c r="J340" s="65">
        <f>'5th Cycle Summary-Final'!J340-'5th Cycle Summary-Final2'!J340</f>
        <v>0</v>
      </c>
      <c r="K340" s="65">
        <f>'5th Cycle Summary-Final'!K340-'5th Cycle Summary-Final2'!K340</f>
        <v>0</v>
      </c>
      <c r="L340" s="65">
        <f>'5th Cycle Summary-Final'!L340-'5th Cycle Summary-Final2'!L340</f>
        <v>0</v>
      </c>
      <c r="M340" s="65">
        <f>'5th Cycle Summary-Final'!M340-'5th Cycle Summary-Final2'!M340</f>
        <v>0</v>
      </c>
      <c r="N340" s="65">
        <f>'5th Cycle Summary-Final'!N340-'5th Cycle Summary-Final2'!N340</f>
        <v>0</v>
      </c>
      <c r="O340" s="65">
        <f>'5th Cycle Summary-Final'!O340-'5th Cycle Summary-Final2'!O340</f>
        <v>0</v>
      </c>
      <c r="P340" s="65">
        <f>'5th Cycle Summary-Final'!P340-'5th Cycle Summary-Final2'!P340</f>
        <v>0</v>
      </c>
      <c r="Q340" s="65">
        <f>'5th Cycle Summary-Final'!Q340-'5th Cycle Summary-Final2'!Q340</f>
        <v>0</v>
      </c>
      <c r="R340" s="65">
        <f>'5th Cycle Summary-Final'!R340-'5th Cycle Summary-Final2'!R340</f>
        <v>0</v>
      </c>
      <c r="S340" s="65">
        <f>'5th Cycle Summary-Final'!S340-'5th Cycle Summary-Final2'!S340</f>
        <v>0</v>
      </c>
      <c r="T340" s="65">
        <f>'5th Cycle Summary-Final'!T340-'5th Cycle Summary-Final2'!T340</f>
        <v>0</v>
      </c>
      <c r="U340" s="65">
        <f>'5th Cycle Summary-Final'!U340-'5th Cycle Summary-Final2'!U340</f>
        <v>0</v>
      </c>
      <c r="V340" s="65">
        <f>'5th Cycle Summary-Final'!V340-'5th Cycle Summary-Final2'!V340</f>
        <v>0</v>
      </c>
      <c r="W340" s="65">
        <f>'5th Cycle Summary-Final'!W340-'5th Cycle Summary-Final2'!W340</f>
        <v>0</v>
      </c>
      <c r="X340" s="65">
        <f>'5th Cycle Summary-Final'!X340-'5th Cycle Summary-Final2'!X340</f>
        <v>0</v>
      </c>
      <c r="Y340" s="65">
        <f>'5th Cycle Summary-Final'!Y340-'5th Cycle Summary-Final2'!Y340</f>
        <v>0</v>
      </c>
      <c r="Z340" s="65">
        <f>'5th Cycle Summary-Final'!Z340-'5th Cycle Summary-Final2'!Z340</f>
        <v>0</v>
      </c>
    </row>
    <row r="341" spans="1:26" x14ac:dyDescent="0.2">
      <c r="A341" s="2" t="s">
        <v>62</v>
      </c>
      <c r="B341" s="2" t="s">
        <v>8</v>
      </c>
      <c r="C341" s="10" t="s">
        <v>199</v>
      </c>
      <c r="D341" s="65">
        <f>'5th Cycle Summary-Final'!D341-'5th Cycle Summary-Final2'!D341</f>
        <v>0</v>
      </c>
      <c r="E341" s="65">
        <f>'5th Cycle Summary-Final'!E341-'5th Cycle Summary-Final2'!E341</f>
        <v>0</v>
      </c>
      <c r="F341" s="65">
        <f>'5th Cycle Summary-Final'!F341-'5th Cycle Summary-Final2'!F341</f>
        <v>0</v>
      </c>
      <c r="G341" s="65">
        <f>'5th Cycle Summary-Final'!G341-'5th Cycle Summary-Final2'!G341</f>
        <v>0</v>
      </c>
      <c r="H341" s="65">
        <f>'5th Cycle Summary-Final'!H341-'5th Cycle Summary-Final2'!H341</f>
        <v>0</v>
      </c>
      <c r="I341" s="65">
        <f>'5th Cycle Summary-Final'!I341-'5th Cycle Summary-Final2'!I341</f>
        <v>0</v>
      </c>
      <c r="J341" s="65">
        <f>'5th Cycle Summary-Final'!J341-'5th Cycle Summary-Final2'!J341</f>
        <v>0</v>
      </c>
      <c r="K341" s="65">
        <f>'5th Cycle Summary-Final'!K341-'5th Cycle Summary-Final2'!K341</f>
        <v>0</v>
      </c>
      <c r="L341" s="65">
        <f>'5th Cycle Summary-Final'!L341-'5th Cycle Summary-Final2'!L341</f>
        <v>0</v>
      </c>
      <c r="M341" s="65">
        <f>'5th Cycle Summary-Final'!M341-'5th Cycle Summary-Final2'!M341</f>
        <v>0</v>
      </c>
      <c r="N341" s="65">
        <f>'5th Cycle Summary-Final'!N341-'5th Cycle Summary-Final2'!N341</f>
        <v>0</v>
      </c>
      <c r="O341" s="65">
        <f>'5th Cycle Summary-Final'!O341-'5th Cycle Summary-Final2'!O341</f>
        <v>0</v>
      </c>
      <c r="P341" s="65">
        <f>'5th Cycle Summary-Final'!P341-'5th Cycle Summary-Final2'!P341</f>
        <v>0</v>
      </c>
      <c r="Q341" s="65">
        <f>'5th Cycle Summary-Final'!Q341-'5th Cycle Summary-Final2'!Q341</f>
        <v>0</v>
      </c>
      <c r="R341" s="65">
        <f>'5th Cycle Summary-Final'!R341-'5th Cycle Summary-Final2'!R341</f>
        <v>0</v>
      </c>
      <c r="S341" s="65">
        <f>'5th Cycle Summary-Final'!S341-'5th Cycle Summary-Final2'!S341</f>
        <v>0</v>
      </c>
      <c r="T341" s="65">
        <f>'5th Cycle Summary-Final'!T341-'5th Cycle Summary-Final2'!T341</f>
        <v>0</v>
      </c>
      <c r="U341" s="65">
        <f>'5th Cycle Summary-Final'!U341-'5th Cycle Summary-Final2'!U341</f>
        <v>0</v>
      </c>
      <c r="V341" s="65">
        <f>'5th Cycle Summary-Final'!V341-'5th Cycle Summary-Final2'!V341</f>
        <v>0</v>
      </c>
      <c r="W341" s="65">
        <f>'5th Cycle Summary-Final'!W341-'5th Cycle Summary-Final2'!W341</f>
        <v>0</v>
      </c>
      <c r="X341" s="65">
        <f>'5th Cycle Summary-Final'!X341-'5th Cycle Summary-Final2'!X341</f>
        <v>0</v>
      </c>
      <c r="Y341" s="65">
        <f>'5th Cycle Summary-Final'!Y341-'5th Cycle Summary-Final2'!Y341</f>
        <v>0</v>
      </c>
      <c r="Z341" s="65">
        <f>'5th Cycle Summary-Final'!Z341-'5th Cycle Summary-Final2'!Z341</f>
        <v>0</v>
      </c>
    </row>
    <row r="342" spans="1:26" x14ac:dyDescent="0.2">
      <c r="A342" s="2" t="s">
        <v>62</v>
      </c>
      <c r="B342" s="2" t="s">
        <v>8</v>
      </c>
      <c r="C342" s="10" t="s">
        <v>204</v>
      </c>
      <c r="D342" s="65">
        <f>'5th Cycle Summary-Final'!D342-'5th Cycle Summary-Final2'!D342</f>
        <v>0</v>
      </c>
      <c r="E342" s="65">
        <f>'5th Cycle Summary-Final'!E342-'5th Cycle Summary-Final2'!E342</f>
        <v>0</v>
      </c>
      <c r="F342" s="65">
        <f>'5th Cycle Summary-Final'!F342-'5th Cycle Summary-Final2'!F342</f>
        <v>0</v>
      </c>
      <c r="G342" s="65">
        <f>'5th Cycle Summary-Final'!G342-'5th Cycle Summary-Final2'!G342</f>
        <v>0</v>
      </c>
      <c r="H342" s="65">
        <f>'5th Cycle Summary-Final'!H342-'5th Cycle Summary-Final2'!H342</f>
        <v>0</v>
      </c>
      <c r="I342" s="65">
        <f>'5th Cycle Summary-Final'!I342-'5th Cycle Summary-Final2'!I342</f>
        <v>0</v>
      </c>
      <c r="J342" s="65">
        <f>'5th Cycle Summary-Final'!J342-'5th Cycle Summary-Final2'!J342</f>
        <v>0</v>
      </c>
      <c r="K342" s="65">
        <f>'5th Cycle Summary-Final'!K342-'5th Cycle Summary-Final2'!K342</f>
        <v>0</v>
      </c>
      <c r="L342" s="65">
        <f>'5th Cycle Summary-Final'!L342-'5th Cycle Summary-Final2'!L342</f>
        <v>0</v>
      </c>
      <c r="M342" s="65">
        <f>'5th Cycle Summary-Final'!M342-'5th Cycle Summary-Final2'!M342</f>
        <v>0</v>
      </c>
      <c r="N342" s="65">
        <f>'5th Cycle Summary-Final'!N342-'5th Cycle Summary-Final2'!N342</f>
        <v>0</v>
      </c>
      <c r="O342" s="65">
        <f>'5th Cycle Summary-Final'!O342-'5th Cycle Summary-Final2'!O342</f>
        <v>0</v>
      </c>
      <c r="P342" s="65">
        <f>'5th Cycle Summary-Final'!P342-'5th Cycle Summary-Final2'!P342</f>
        <v>0</v>
      </c>
      <c r="Q342" s="65">
        <f>'5th Cycle Summary-Final'!Q342-'5th Cycle Summary-Final2'!Q342</f>
        <v>0</v>
      </c>
      <c r="R342" s="65">
        <f>'5th Cycle Summary-Final'!R342-'5th Cycle Summary-Final2'!R342</f>
        <v>0</v>
      </c>
      <c r="S342" s="65">
        <f>'5th Cycle Summary-Final'!S342-'5th Cycle Summary-Final2'!S342</f>
        <v>0</v>
      </c>
      <c r="T342" s="65">
        <f>'5th Cycle Summary-Final'!T342-'5th Cycle Summary-Final2'!T342</f>
        <v>0</v>
      </c>
      <c r="U342" s="65">
        <f>'5th Cycle Summary-Final'!U342-'5th Cycle Summary-Final2'!U342</f>
        <v>0</v>
      </c>
      <c r="V342" s="65">
        <f>'5th Cycle Summary-Final'!V342-'5th Cycle Summary-Final2'!V342</f>
        <v>0</v>
      </c>
      <c r="W342" s="65">
        <f>'5th Cycle Summary-Final'!W342-'5th Cycle Summary-Final2'!W342</f>
        <v>0</v>
      </c>
      <c r="X342" s="65">
        <f>'5th Cycle Summary-Final'!X342-'5th Cycle Summary-Final2'!X342</f>
        <v>0</v>
      </c>
      <c r="Y342" s="65">
        <f>'5th Cycle Summary-Final'!Y342-'5th Cycle Summary-Final2'!Y342</f>
        <v>0</v>
      </c>
      <c r="Z342" s="65">
        <f>'5th Cycle Summary-Final'!Z342-'5th Cycle Summary-Final2'!Z342</f>
        <v>0</v>
      </c>
    </row>
    <row r="343" spans="1:26" x14ac:dyDescent="0.2">
      <c r="A343" s="2" t="s">
        <v>62</v>
      </c>
      <c r="B343" s="2" t="s">
        <v>8</v>
      </c>
      <c r="C343" s="10" t="s">
        <v>206</v>
      </c>
      <c r="D343" s="65">
        <f>'5th Cycle Summary-Final'!D343-'5th Cycle Summary-Final2'!D343</f>
        <v>0</v>
      </c>
      <c r="E343" s="65">
        <f>'5th Cycle Summary-Final'!E343-'5th Cycle Summary-Final2'!E343</f>
        <v>0</v>
      </c>
      <c r="F343" s="65">
        <f>'5th Cycle Summary-Final'!F343-'5th Cycle Summary-Final2'!F343</f>
        <v>0</v>
      </c>
      <c r="G343" s="65">
        <f>'5th Cycle Summary-Final'!G343-'5th Cycle Summary-Final2'!G343</f>
        <v>0</v>
      </c>
      <c r="H343" s="65">
        <f>'5th Cycle Summary-Final'!H343-'5th Cycle Summary-Final2'!H343</f>
        <v>0</v>
      </c>
      <c r="I343" s="65">
        <f>'5th Cycle Summary-Final'!I343-'5th Cycle Summary-Final2'!I343</f>
        <v>0</v>
      </c>
      <c r="J343" s="65">
        <f>'5th Cycle Summary-Final'!J343-'5th Cycle Summary-Final2'!J343</f>
        <v>0</v>
      </c>
      <c r="K343" s="65">
        <f>'5th Cycle Summary-Final'!K343-'5th Cycle Summary-Final2'!K343</f>
        <v>0</v>
      </c>
      <c r="L343" s="65">
        <f>'5th Cycle Summary-Final'!L343-'5th Cycle Summary-Final2'!L343</f>
        <v>0</v>
      </c>
      <c r="M343" s="65">
        <f>'5th Cycle Summary-Final'!M343-'5th Cycle Summary-Final2'!M343</f>
        <v>0</v>
      </c>
      <c r="N343" s="65">
        <f>'5th Cycle Summary-Final'!N343-'5th Cycle Summary-Final2'!N343</f>
        <v>0</v>
      </c>
      <c r="O343" s="65">
        <f>'5th Cycle Summary-Final'!O343-'5th Cycle Summary-Final2'!O343</f>
        <v>0</v>
      </c>
      <c r="P343" s="65">
        <f>'5th Cycle Summary-Final'!P343-'5th Cycle Summary-Final2'!P343</f>
        <v>0</v>
      </c>
      <c r="Q343" s="65">
        <f>'5th Cycle Summary-Final'!Q343-'5th Cycle Summary-Final2'!Q343</f>
        <v>0</v>
      </c>
      <c r="R343" s="65">
        <f>'5th Cycle Summary-Final'!R343-'5th Cycle Summary-Final2'!R343</f>
        <v>0</v>
      </c>
      <c r="S343" s="65">
        <f>'5th Cycle Summary-Final'!S343-'5th Cycle Summary-Final2'!S343</f>
        <v>0</v>
      </c>
      <c r="T343" s="65">
        <f>'5th Cycle Summary-Final'!T343-'5th Cycle Summary-Final2'!T343</f>
        <v>0</v>
      </c>
      <c r="U343" s="65">
        <f>'5th Cycle Summary-Final'!U343-'5th Cycle Summary-Final2'!U343</f>
        <v>0</v>
      </c>
      <c r="V343" s="65">
        <f>'5th Cycle Summary-Final'!V343-'5th Cycle Summary-Final2'!V343</f>
        <v>0</v>
      </c>
      <c r="W343" s="65">
        <f>'5th Cycle Summary-Final'!W343-'5th Cycle Summary-Final2'!W343</f>
        <v>0</v>
      </c>
      <c r="X343" s="65">
        <f>'5th Cycle Summary-Final'!X343-'5th Cycle Summary-Final2'!X343</f>
        <v>0</v>
      </c>
      <c r="Y343" s="65">
        <f>'5th Cycle Summary-Final'!Y343-'5th Cycle Summary-Final2'!Y343</f>
        <v>0</v>
      </c>
      <c r="Z343" s="65">
        <f>'5th Cycle Summary-Final'!Z343-'5th Cycle Summary-Final2'!Z343</f>
        <v>0</v>
      </c>
    </row>
    <row r="344" spans="1:26" x14ac:dyDescent="0.2">
      <c r="A344" s="2" t="s">
        <v>62</v>
      </c>
      <c r="B344" s="2" t="s">
        <v>8</v>
      </c>
      <c r="C344" s="10" t="s">
        <v>227</v>
      </c>
      <c r="D344" s="65">
        <f>'5th Cycle Summary-Final'!D344-'5th Cycle Summary-Final2'!D344</f>
        <v>0</v>
      </c>
      <c r="E344" s="65">
        <f>'5th Cycle Summary-Final'!E344-'5th Cycle Summary-Final2'!E344</f>
        <v>0</v>
      </c>
      <c r="F344" s="65">
        <f>'5th Cycle Summary-Final'!F344-'5th Cycle Summary-Final2'!F344</f>
        <v>0</v>
      </c>
      <c r="G344" s="65">
        <f>'5th Cycle Summary-Final'!G344-'5th Cycle Summary-Final2'!G344</f>
        <v>0</v>
      </c>
      <c r="H344" s="65">
        <f>'5th Cycle Summary-Final'!H344-'5th Cycle Summary-Final2'!H344</f>
        <v>0</v>
      </c>
      <c r="I344" s="65">
        <f>'5th Cycle Summary-Final'!I344-'5th Cycle Summary-Final2'!I344</f>
        <v>0</v>
      </c>
      <c r="J344" s="65">
        <f>'5th Cycle Summary-Final'!J344-'5th Cycle Summary-Final2'!J344</f>
        <v>0</v>
      </c>
      <c r="K344" s="65">
        <f>'5th Cycle Summary-Final'!K344-'5th Cycle Summary-Final2'!K344</f>
        <v>0</v>
      </c>
      <c r="L344" s="65">
        <f>'5th Cycle Summary-Final'!L344-'5th Cycle Summary-Final2'!L344</f>
        <v>0</v>
      </c>
      <c r="M344" s="65">
        <f>'5th Cycle Summary-Final'!M344-'5th Cycle Summary-Final2'!M344</f>
        <v>0</v>
      </c>
      <c r="N344" s="65">
        <f>'5th Cycle Summary-Final'!N344-'5th Cycle Summary-Final2'!N344</f>
        <v>0</v>
      </c>
      <c r="O344" s="65">
        <f>'5th Cycle Summary-Final'!O344-'5th Cycle Summary-Final2'!O344</f>
        <v>0</v>
      </c>
      <c r="P344" s="65">
        <f>'5th Cycle Summary-Final'!P344-'5th Cycle Summary-Final2'!P344</f>
        <v>0</v>
      </c>
      <c r="Q344" s="65">
        <f>'5th Cycle Summary-Final'!Q344-'5th Cycle Summary-Final2'!Q344</f>
        <v>0</v>
      </c>
      <c r="R344" s="65">
        <f>'5th Cycle Summary-Final'!R344-'5th Cycle Summary-Final2'!R344</f>
        <v>0</v>
      </c>
      <c r="S344" s="65">
        <f>'5th Cycle Summary-Final'!S344-'5th Cycle Summary-Final2'!S344</f>
        <v>0</v>
      </c>
      <c r="T344" s="65">
        <f>'5th Cycle Summary-Final'!T344-'5th Cycle Summary-Final2'!T344</f>
        <v>0</v>
      </c>
      <c r="U344" s="65">
        <f>'5th Cycle Summary-Final'!U344-'5th Cycle Summary-Final2'!U344</f>
        <v>0</v>
      </c>
      <c r="V344" s="65">
        <f>'5th Cycle Summary-Final'!V344-'5th Cycle Summary-Final2'!V344</f>
        <v>0</v>
      </c>
      <c r="W344" s="65">
        <f>'5th Cycle Summary-Final'!W344-'5th Cycle Summary-Final2'!W344</f>
        <v>0</v>
      </c>
      <c r="X344" s="65">
        <f>'5th Cycle Summary-Final'!X344-'5th Cycle Summary-Final2'!X344</f>
        <v>0</v>
      </c>
      <c r="Y344" s="65">
        <f>'5th Cycle Summary-Final'!Y344-'5th Cycle Summary-Final2'!Y344</f>
        <v>0</v>
      </c>
      <c r="Z344" s="65">
        <f>'5th Cycle Summary-Final'!Z344-'5th Cycle Summary-Final2'!Z344</f>
        <v>0</v>
      </c>
    </row>
    <row r="345" spans="1:26" x14ac:dyDescent="0.2">
      <c r="A345" s="2" t="s">
        <v>62</v>
      </c>
      <c r="B345" s="2" t="s">
        <v>8</v>
      </c>
      <c r="C345" s="10" t="s">
        <v>271</v>
      </c>
      <c r="D345" s="65">
        <f>'5th Cycle Summary-Final'!D345-'5th Cycle Summary-Final2'!D345</f>
        <v>0</v>
      </c>
      <c r="E345" s="65">
        <f>'5th Cycle Summary-Final'!E345-'5th Cycle Summary-Final2'!E345</f>
        <v>0</v>
      </c>
      <c r="F345" s="65">
        <f>'5th Cycle Summary-Final'!F345-'5th Cycle Summary-Final2'!F345</f>
        <v>0</v>
      </c>
      <c r="G345" s="65">
        <f>'5th Cycle Summary-Final'!G345-'5th Cycle Summary-Final2'!G345</f>
        <v>0</v>
      </c>
      <c r="H345" s="65">
        <f>'5th Cycle Summary-Final'!H345-'5th Cycle Summary-Final2'!H345</f>
        <v>0</v>
      </c>
      <c r="I345" s="65">
        <f>'5th Cycle Summary-Final'!I345-'5th Cycle Summary-Final2'!I345</f>
        <v>0</v>
      </c>
      <c r="J345" s="65">
        <f>'5th Cycle Summary-Final'!J345-'5th Cycle Summary-Final2'!J345</f>
        <v>0</v>
      </c>
      <c r="K345" s="65">
        <f>'5th Cycle Summary-Final'!K345-'5th Cycle Summary-Final2'!K345</f>
        <v>0</v>
      </c>
      <c r="L345" s="65">
        <f>'5th Cycle Summary-Final'!L345-'5th Cycle Summary-Final2'!L345</f>
        <v>0</v>
      </c>
      <c r="M345" s="65">
        <f>'5th Cycle Summary-Final'!M345-'5th Cycle Summary-Final2'!M345</f>
        <v>0</v>
      </c>
      <c r="N345" s="65">
        <f>'5th Cycle Summary-Final'!N345-'5th Cycle Summary-Final2'!N345</f>
        <v>0</v>
      </c>
      <c r="O345" s="65">
        <f>'5th Cycle Summary-Final'!O345-'5th Cycle Summary-Final2'!O345</f>
        <v>0</v>
      </c>
      <c r="P345" s="65">
        <f>'5th Cycle Summary-Final'!P345-'5th Cycle Summary-Final2'!P345</f>
        <v>0</v>
      </c>
      <c r="Q345" s="65">
        <f>'5th Cycle Summary-Final'!Q345-'5th Cycle Summary-Final2'!Q345</f>
        <v>0</v>
      </c>
      <c r="R345" s="65">
        <f>'5th Cycle Summary-Final'!R345-'5th Cycle Summary-Final2'!R345</f>
        <v>0</v>
      </c>
      <c r="S345" s="65">
        <f>'5th Cycle Summary-Final'!S345-'5th Cycle Summary-Final2'!S345</f>
        <v>0</v>
      </c>
      <c r="T345" s="65">
        <f>'5th Cycle Summary-Final'!T345-'5th Cycle Summary-Final2'!T345</f>
        <v>0</v>
      </c>
      <c r="U345" s="65">
        <f>'5th Cycle Summary-Final'!U345-'5th Cycle Summary-Final2'!U345</f>
        <v>0</v>
      </c>
      <c r="V345" s="65">
        <f>'5th Cycle Summary-Final'!V345-'5th Cycle Summary-Final2'!V345</f>
        <v>0</v>
      </c>
      <c r="W345" s="65">
        <f>'5th Cycle Summary-Final'!W345-'5th Cycle Summary-Final2'!W345</f>
        <v>0</v>
      </c>
      <c r="X345" s="65">
        <f>'5th Cycle Summary-Final'!X345-'5th Cycle Summary-Final2'!X345</f>
        <v>0</v>
      </c>
      <c r="Y345" s="65">
        <f>'5th Cycle Summary-Final'!Y345-'5th Cycle Summary-Final2'!Y345</f>
        <v>0</v>
      </c>
      <c r="Z345" s="65">
        <f>'5th Cycle Summary-Final'!Z345-'5th Cycle Summary-Final2'!Z345</f>
        <v>0</v>
      </c>
    </row>
    <row r="346" spans="1:26" x14ac:dyDescent="0.2">
      <c r="A346" s="2" t="s">
        <v>62</v>
      </c>
      <c r="B346" s="2" t="s">
        <v>8</v>
      </c>
      <c r="C346" s="10" t="s">
        <v>62</v>
      </c>
      <c r="D346" s="65">
        <f>'5th Cycle Summary-Final'!D346-'5th Cycle Summary-Final2'!D346</f>
        <v>0</v>
      </c>
      <c r="E346" s="65">
        <f>'5th Cycle Summary-Final'!E346-'5th Cycle Summary-Final2'!E346</f>
        <v>0</v>
      </c>
      <c r="F346" s="65">
        <f>'5th Cycle Summary-Final'!F346-'5th Cycle Summary-Final2'!F346</f>
        <v>0</v>
      </c>
      <c r="G346" s="65">
        <f>'5th Cycle Summary-Final'!G346-'5th Cycle Summary-Final2'!G346</f>
        <v>0</v>
      </c>
      <c r="H346" s="65">
        <f>'5th Cycle Summary-Final'!H346-'5th Cycle Summary-Final2'!H346</f>
        <v>0</v>
      </c>
      <c r="I346" s="65">
        <f>'5th Cycle Summary-Final'!I346-'5th Cycle Summary-Final2'!I346</f>
        <v>0</v>
      </c>
      <c r="J346" s="65">
        <f>'5th Cycle Summary-Final'!J346-'5th Cycle Summary-Final2'!J346</f>
        <v>0</v>
      </c>
      <c r="K346" s="65">
        <f>'5th Cycle Summary-Final'!K346-'5th Cycle Summary-Final2'!K346</f>
        <v>0</v>
      </c>
      <c r="L346" s="65">
        <f>'5th Cycle Summary-Final'!L346-'5th Cycle Summary-Final2'!L346</f>
        <v>0</v>
      </c>
      <c r="M346" s="65">
        <f>'5th Cycle Summary-Final'!M346-'5th Cycle Summary-Final2'!M346</f>
        <v>0</v>
      </c>
      <c r="N346" s="65">
        <f>'5th Cycle Summary-Final'!N346-'5th Cycle Summary-Final2'!N346</f>
        <v>0</v>
      </c>
      <c r="O346" s="65">
        <f>'5th Cycle Summary-Final'!O346-'5th Cycle Summary-Final2'!O346</f>
        <v>0</v>
      </c>
      <c r="P346" s="65">
        <f>'5th Cycle Summary-Final'!P346-'5th Cycle Summary-Final2'!P346</f>
        <v>0</v>
      </c>
      <c r="Q346" s="65">
        <f>'5th Cycle Summary-Final'!Q346-'5th Cycle Summary-Final2'!Q346</f>
        <v>0</v>
      </c>
      <c r="R346" s="65">
        <f>'5th Cycle Summary-Final'!R346-'5th Cycle Summary-Final2'!R346</f>
        <v>0</v>
      </c>
      <c r="S346" s="65">
        <f>'5th Cycle Summary-Final'!S346-'5th Cycle Summary-Final2'!S346</f>
        <v>0</v>
      </c>
      <c r="T346" s="65">
        <f>'5th Cycle Summary-Final'!T346-'5th Cycle Summary-Final2'!T346</f>
        <v>0</v>
      </c>
      <c r="U346" s="65">
        <f>'5th Cycle Summary-Final'!U346-'5th Cycle Summary-Final2'!U346</f>
        <v>0</v>
      </c>
      <c r="V346" s="65">
        <f>'5th Cycle Summary-Final'!V346-'5th Cycle Summary-Final2'!V346</f>
        <v>0</v>
      </c>
      <c r="W346" s="65">
        <f>'5th Cycle Summary-Final'!W346-'5th Cycle Summary-Final2'!W346</f>
        <v>0</v>
      </c>
      <c r="X346" s="65">
        <f>'5th Cycle Summary-Final'!X346-'5th Cycle Summary-Final2'!X346</f>
        <v>0</v>
      </c>
      <c r="Y346" s="65">
        <f>'5th Cycle Summary-Final'!Y346-'5th Cycle Summary-Final2'!Y346</f>
        <v>0</v>
      </c>
      <c r="Z346" s="65">
        <f>'5th Cycle Summary-Final'!Z346-'5th Cycle Summary-Final2'!Z346</f>
        <v>0</v>
      </c>
    </row>
    <row r="347" spans="1:26" x14ac:dyDescent="0.2">
      <c r="A347" s="2" t="s">
        <v>62</v>
      </c>
      <c r="B347" s="2" t="s">
        <v>8</v>
      </c>
      <c r="C347" s="10" t="s">
        <v>281</v>
      </c>
      <c r="D347" s="65">
        <f>'5th Cycle Summary-Final'!D347-'5th Cycle Summary-Final2'!D347</f>
        <v>0</v>
      </c>
      <c r="E347" s="65">
        <f>'5th Cycle Summary-Final'!E347-'5th Cycle Summary-Final2'!E347</f>
        <v>0</v>
      </c>
      <c r="F347" s="65">
        <f>'5th Cycle Summary-Final'!F347-'5th Cycle Summary-Final2'!F347</f>
        <v>0</v>
      </c>
      <c r="G347" s="65">
        <f>'5th Cycle Summary-Final'!G347-'5th Cycle Summary-Final2'!G347</f>
        <v>0</v>
      </c>
      <c r="H347" s="65">
        <f>'5th Cycle Summary-Final'!H347-'5th Cycle Summary-Final2'!H347</f>
        <v>0</v>
      </c>
      <c r="I347" s="65">
        <f>'5th Cycle Summary-Final'!I347-'5th Cycle Summary-Final2'!I347</f>
        <v>0</v>
      </c>
      <c r="J347" s="65">
        <f>'5th Cycle Summary-Final'!J347-'5th Cycle Summary-Final2'!J347</f>
        <v>0</v>
      </c>
      <c r="K347" s="65">
        <f>'5th Cycle Summary-Final'!K347-'5th Cycle Summary-Final2'!K347</f>
        <v>0</v>
      </c>
      <c r="L347" s="65">
        <f>'5th Cycle Summary-Final'!L347-'5th Cycle Summary-Final2'!L347</f>
        <v>0</v>
      </c>
      <c r="M347" s="65">
        <f>'5th Cycle Summary-Final'!M347-'5th Cycle Summary-Final2'!M347</f>
        <v>0</v>
      </c>
      <c r="N347" s="65">
        <f>'5th Cycle Summary-Final'!N347-'5th Cycle Summary-Final2'!N347</f>
        <v>0</v>
      </c>
      <c r="O347" s="65">
        <f>'5th Cycle Summary-Final'!O347-'5th Cycle Summary-Final2'!O347</f>
        <v>0</v>
      </c>
      <c r="P347" s="65">
        <f>'5th Cycle Summary-Final'!P347-'5th Cycle Summary-Final2'!P347</f>
        <v>0</v>
      </c>
      <c r="Q347" s="65">
        <f>'5th Cycle Summary-Final'!Q347-'5th Cycle Summary-Final2'!Q347</f>
        <v>0</v>
      </c>
      <c r="R347" s="65">
        <f>'5th Cycle Summary-Final'!R347-'5th Cycle Summary-Final2'!R347</f>
        <v>0</v>
      </c>
      <c r="S347" s="65">
        <f>'5th Cycle Summary-Final'!S347-'5th Cycle Summary-Final2'!S347</f>
        <v>0</v>
      </c>
      <c r="T347" s="65">
        <f>'5th Cycle Summary-Final'!T347-'5th Cycle Summary-Final2'!T347</f>
        <v>0</v>
      </c>
      <c r="U347" s="65">
        <f>'5th Cycle Summary-Final'!U347-'5th Cycle Summary-Final2'!U347</f>
        <v>0</v>
      </c>
      <c r="V347" s="65">
        <f>'5th Cycle Summary-Final'!V347-'5th Cycle Summary-Final2'!V347</f>
        <v>0</v>
      </c>
      <c r="W347" s="65">
        <f>'5th Cycle Summary-Final'!W347-'5th Cycle Summary-Final2'!W347</f>
        <v>0</v>
      </c>
      <c r="X347" s="65">
        <f>'5th Cycle Summary-Final'!X347-'5th Cycle Summary-Final2'!X347</f>
        <v>0</v>
      </c>
      <c r="Y347" s="65">
        <f>'5th Cycle Summary-Final'!Y347-'5th Cycle Summary-Final2'!Y347</f>
        <v>0</v>
      </c>
      <c r="Z347" s="65">
        <f>'5th Cycle Summary-Final'!Z347-'5th Cycle Summary-Final2'!Z347</f>
        <v>0</v>
      </c>
    </row>
    <row r="348" spans="1:26" x14ac:dyDescent="0.2">
      <c r="A348" s="2" t="s">
        <v>62</v>
      </c>
      <c r="B348" s="2" t="s">
        <v>8</v>
      </c>
      <c r="C348" s="10" t="s">
        <v>1017</v>
      </c>
      <c r="D348" s="65">
        <f>'5th Cycle Summary-Final'!D348-'5th Cycle Summary-Final2'!D348</f>
        <v>0</v>
      </c>
      <c r="E348" s="65">
        <f>'5th Cycle Summary-Final'!E348-'5th Cycle Summary-Final2'!E348</f>
        <v>0</v>
      </c>
      <c r="F348" s="65">
        <f>'5th Cycle Summary-Final'!F348-'5th Cycle Summary-Final2'!F348</f>
        <v>0</v>
      </c>
      <c r="G348" s="65">
        <f>'5th Cycle Summary-Final'!G348-'5th Cycle Summary-Final2'!G348</f>
        <v>0</v>
      </c>
      <c r="H348" s="65">
        <f>'5th Cycle Summary-Final'!H348-'5th Cycle Summary-Final2'!H348</f>
        <v>0</v>
      </c>
      <c r="I348" s="65">
        <f>'5th Cycle Summary-Final'!I348-'5th Cycle Summary-Final2'!I348</f>
        <v>0</v>
      </c>
      <c r="J348" s="65">
        <f>'5th Cycle Summary-Final'!J348-'5th Cycle Summary-Final2'!J348</f>
        <v>0</v>
      </c>
      <c r="K348" s="65">
        <f>'5th Cycle Summary-Final'!K348-'5th Cycle Summary-Final2'!K348</f>
        <v>0</v>
      </c>
      <c r="L348" s="65">
        <f>'5th Cycle Summary-Final'!L348-'5th Cycle Summary-Final2'!L348</f>
        <v>0</v>
      </c>
      <c r="M348" s="65">
        <f>'5th Cycle Summary-Final'!M348-'5th Cycle Summary-Final2'!M348</f>
        <v>0</v>
      </c>
      <c r="N348" s="65">
        <f>'5th Cycle Summary-Final'!N348-'5th Cycle Summary-Final2'!N348</f>
        <v>0</v>
      </c>
      <c r="O348" s="65">
        <f>'5th Cycle Summary-Final'!O348-'5th Cycle Summary-Final2'!O348</f>
        <v>0</v>
      </c>
      <c r="P348" s="65">
        <f>'5th Cycle Summary-Final'!P348-'5th Cycle Summary-Final2'!P348</f>
        <v>0</v>
      </c>
      <c r="Q348" s="65">
        <f>'5th Cycle Summary-Final'!Q348-'5th Cycle Summary-Final2'!Q348</f>
        <v>0</v>
      </c>
      <c r="R348" s="65">
        <f>'5th Cycle Summary-Final'!R348-'5th Cycle Summary-Final2'!R348</f>
        <v>0</v>
      </c>
      <c r="S348" s="65">
        <f>'5th Cycle Summary-Final'!S348-'5th Cycle Summary-Final2'!S348</f>
        <v>0</v>
      </c>
      <c r="T348" s="65">
        <f>'5th Cycle Summary-Final'!T348-'5th Cycle Summary-Final2'!T348</f>
        <v>0</v>
      </c>
      <c r="U348" s="65">
        <f>'5th Cycle Summary-Final'!U348-'5th Cycle Summary-Final2'!U348</f>
        <v>0</v>
      </c>
      <c r="V348" s="65">
        <f>'5th Cycle Summary-Final'!V348-'5th Cycle Summary-Final2'!V348</f>
        <v>0</v>
      </c>
      <c r="W348" s="65">
        <f>'5th Cycle Summary-Final'!W348-'5th Cycle Summary-Final2'!W348</f>
        <v>0</v>
      </c>
      <c r="X348" s="65">
        <f>'5th Cycle Summary-Final'!X348-'5th Cycle Summary-Final2'!X348</f>
        <v>0</v>
      </c>
      <c r="Y348" s="65">
        <f>'5th Cycle Summary-Final'!Y348-'5th Cycle Summary-Final2'!Y348</f>
        <v>0</v>
      </c>
      <c r="Z348" s="65">
        <f>'5th Cycle Summary-Final'!Z348-'5th Cycle Summary-Final2'!Z348</f>
        <v>0</v>
      </c>
    </row>
    <row r="349" spans="1:26" x14ac:dyDescent="0.2">
      <c r="A349" s="2" t="s">
        <v>62</v>
      </c>
      <c r="B349" s="2" t="s">
        <v>8</v>
      </c>
      <c r="C349" s="10" t="s">
        <v>299</v>
      </c>
      <c r="D349" s="65">
        <f>'5th Cycle Summary-Final'!D349-'5th Cycle Summary-Final2'!D349</f>
        <v>0</v>
      </c>
      <c r="E349" s="65">
        <f>'5th Cycle Summary-Final'!E349-'5th Cycle Summary-Final2'!E349</f>
        <v>0</v>
      </c>
      <c r="F349" s="65">
        <f>'5th Cycle Summary-Final'!F349-'5th Cycle Summary-Final2'!F349</f>
        <v>0</v>
      </c>
      <c r="G349" s="65">
        <f>'5th Cycle Summary-Final'!G349-'5th Cycle Summary-Final2'!G349</f>
        <v>0</v>
      </c>
      <c r="H349" s="65">
        <f>'5th Cycle Summary-Final'!H349-'5th Cycle Summary-Final2'!H349</f>
        <v>0</v>
      </c>
      <c r="I349" s="65">
        <f>'5th Cycle Summary-Final'!I349-'5th Cycle Summary-Final2'!I349</f>
        <v>0</v>
      </c>
      <c r="J349" s="65">
        <f>'5th Cycle Summary-Final'!J349-'5th Cycle Summary-Final2'!J349</f>
        <v>0</v>
      </c>
      <c r="K349" s="65">
        <f>'5th Cycle Summary-Final'!K349-'5th Cycle Summary-Final2'!K349</f>
        <v>0</v>
      </c>
      <c r="L349" s="65">
        <f>'5th Cycle Summary-Final'!L349-'5th Cycle Summary-Final2'!L349</f>
        <v>0</v>
      </c>
      <c r="M349" s="65">
        <f>'5th Cycle Summary-Final'!M349-'5th Cycle Summary-Final2'!M349</f>
        <v>0</v>
      </c>
      <c r="N349" s="65">
        <f>'5th Cycle Summary-Final'!N349-'5th Cycle Summary-Final2'!N349</f>
        <v>0</v>
      </c>
      <c r="O349" s="65">
        <f>'5th Cycle Summary-Final'!O349-'5th Cycle Summary-Final2'!O349</f>
        <v>0</v>
      </c>
      <c r="P349" s="65">
        <f>'5th Cycle Summary-Final'!P349-'5th Cycle Summary-Final2'!P349</f>
        <v>0</v>
      </c>
      <c r="Q349" s="65">
        <f>'5th Cycle Summary-Final'!Q349-'5th Cycle Summary-Final2'!Q349</f>
        <v>0</v>
      </c>
      <c r="R349" s="65">
        <f>'5th Cycle Summary-Final'!R349-'5th Cycle Summary-Final2'!R349</f>
        <v>0</v>
      </c>
      <c r="S349" s="65">
        <f>'5th Cycle Summary-Final'!S349-'5th Cycle Summary-Final2'!S349</f>
        <v>0</v>
      </c>
      <c r="T349" s="65">
        <f>'5th Cycle Summary-Final'!T349-'5th Cycle Summary-Final2'!T349</f>
        <v>0</v>
      </c>
      <c r="U349" s="65">
        <f>'5th Cycle Summary-Final'!U349-'5th Cycle Summary-Final2'!U349</f>
        <v>0</v>
      </c>
      <c r="V349" s="65">
        <f>'5th Cycle Summary-Final'!V349-'5th Cycle Summary-Final2'!V349</f>
        <v>0</v>
      </c>
      <c r="W349" s="65">
        <f>'5th Cycle Summary-Final'!W349-'5th Cycle Summary-Final2'!W349</f>
        <v>0</v>
      </c>
      <c r="X349" s="65">
        <f>'5th Cycle Summary-Final'!X349-'5th Cycle Summary-Final2'!X349</f>
        <v>0</v>
      </c>
      <c r="Y349" s="65">
        <f>'5th Cycle Summary-Final'!Y349-'5th Cycle Summary-Final2'!Y349</f>
        <v>0</v>
      </c>
      <c r="Z349" s="65">
        <f>'5th Cycle Summary-Final'!Z349-'5th Cycle Summary-Final2'!Z349</f>
        <v>0</v>
      </c>
    </row>
    <row r="350" spans="1:26" x14ac:dyDescent="0.2">
      <c r="A350" s="2" t="s">
        <v>64</v>
      </c>
      <c r="B350" s="2" t="s">
        <v>26</v>
      </c>
      <c r="C350" s="10" t="s">
        <v>63</v>
      </c>
      <c r="D350" s="65">
        <f>'5th Cycle Summary-Final'!D350-'5th Cycle Summary-Final2'!D350</f>
        <v>0</v>
      </c>
      <c r="E350" s="65">
        <f>'5th Cycle Summary-Final'!E350-'5th Cycle Summary-Final2'!E350</f>
        <v>0</v>
      </c>
      <c r="F350" s="65">
        <f>'5th Cycle Summary-Final'!F350-'5th Cycle Summary-Final2'!F350</f>
        <v>0</v>
      </c>
      <c r="G350" s="65">
        <f>'5th Cycle Summary-Final'!G350-'5th Cycle Summary-Final2'!G350</f>
        <v>0</v>
      </c>
      <c r="H350" s="65">
        <f>'5th Cycle Summary-Final'!H350-'5th Cycle Summary-Final2'!H350</f>
        <v>0</v>
      </c>
      <c r="I350" s="65">
        <f>'5th Cycle Summary-Final'!I350-'5th Cycle Summary-Final2'!I350</f>
        <v>0</v>
      </c>
      <c r="J350" s="65">
        <f>'5th Cycle Summary-Final'!J350-'5th Cycle Summary-Final2'!J350</f>
        <v>0</v>
      </c>
      <c r="K350" s="65">
        <f>'5th Cycle Summary-Final'!K350-'5th Cycle Summary-Final2'!K350</f>
        <v>0</v>
      </c>
      <c r="L350" s="65">
        <f>'5th Cycle Summary-Final'!L350-'5th Cycle Summary-Final2'!L350</f>
        <v>0</v>
      </c>
      <c r="M350" s="65">
        <f>'5th Cycle Summary-Final'!M350-'5th Cycle Summary-Final2'!M350</f>
        <v>0</v>
      </c>
      <c r="N350" s="65">
        <f>'5th Cycle Summary-Final'!N350-'5th Cycle Summary-Final2'!N350</f>
        <v>0</v>
      </c>
      <c r="O350" s="65">
        <f>'5th Cycle Summary-Final'!O350-'5th Cycle Summary-Final2'!O350</f>
        <v>0</v>
      </c>
      <c r="P350" s="65">
        <f>'5th Cycle Summary-Final'!P350-'5th Cycle Summary-Final2'!P350</f>
        <v>0</v>
      </c>
      <c r="Q350" s="65">
        <f>'5th Cycle Summary-Final'!Q350-'5th Cycle Summary-Final2'!Q350</f>
        <v>0</v>
      </c>
      <c r="R350" s="65">
        <f>'5th Cycle Summary-Final'!R350-'5th Cycle Summary-Final2'!R350</f>
        <v>0</v>
      </c>
      <c r="S350" s="65">
        <f>'5th Cycle Summary-Final'!S350-'5th Cycle Summary-Final2'!S350</f>
        <v>0</v>
      </c>
      <c r="T350" s="65">
        <f>'5th Cycle Summary-Final'!T350-'5th Cycle Summary-Final2'!T350</f>
        <v>0</v>
      </c>
      <c r="U350" s="65">
        <f>'5th Cycle Summary-Final'!U350-'5th Cycle Summary-Final2'!U350</f>
        <v>0</v>
      </c>
      <c r="V350" s="65">
        <f>'5th Cycle Summary-Final'!V350-'5th Cycle Summary-Final2'!V350</f>
        <v>0</v>
      </c>
      <c r="W350" s="65">
        <f>'5th Cycle Summary-Final'!W350-'5th Cycle Summary-Final2'!W350</f>
        <v>0</v>
      </c>
      <c r="X350" s="65">
        <f>'5th Cycle Summary-Final'!X350-'5th Cycle Summary-Final2'!X350</f>
        <v>0</v>
      </c>
      <c r="Y350" s="65">
        <f>'5th Cycle Summary-Final'!Y350-'5th Cycle Summary-Final2'!Y350</f>
        <v>0</v>
      </c>
      <c r="Z350" s="65">
        <f>'5th Cycle Summary-Final'!Z350-'5th Cycle Summary-Final2'!Z350</f>
        <v>0</v>
      </c>
    </row>
    <row r="351" spans="1:26" x14ac:dyDescent="0.2">
      <c r="A351" s="2" t="s">
        <v>64</v>
      </c>
      <c r="B351" s="2" t="s">
        <v>26</v>
      </c>
      <c r="C351" s="10" t="s">
        <v>64</v>
      </c>
      <c r="D351" s="65">
        <f>'5th Cycle Summary-Final'!D351-'5th Cycle Summary-Final2'!D351</f>
        <v>0</v>
      </c>
      <c r="E351" s="65">
        <f>'5th Cycle Summary-Final'!E351-'5th Cycle Summary-Final2'!E351</f>
        <v>0</v>
      </c>
      <c r="F351" s="65">
        <f>'5th Cycle Summary-Final'!F351-'5th Cycle Summary-Final2'!F351</f>
        <v>0</v>
      </c>
      <c r="G351" s="65">
        <f>'5th Cycle Summary-Final'!G351-'5th Cycle Summary-Final2'!G351</f>
        <v>0</v>
      </c>
      <c r="H351" s="65">
        <f>'5th Cycle Summary-Final'!H351-'5th Cycle Summary-Final2'!H351</f>
        <v>0</v>
      </c>
      <c r="I351" s="65">
        <f>'5th Cycle Summary-Final'!I351-'5th Cycle Summary-Final2'!I351</f>
        <v>0</v>
      </c>
      <c r="J351" s="65">
        <f>'5th Cycle Summary-Final'!J351-'5th Cycle Summary-Final2'!J351</f>
        <v>0</v>
      </c>
      <c r="K351" s="65">
        <f>'5th Cycle Summary-Final'!K351-'5th Cycle Summary-Final2'!K351</f>
        <v>0</v>
      </c>
      <c r="L351" s="65">
        <f>'5th Cycle Summary-Final'!L351-'5th Cycle Summary-Final2'!L351</f>
        <v>0</v>
      </c>
      <c r="M351" s="65">
        <f>'5th Cycle Summary-Final'!M351-'5th Cycle Summary-Final2'!M351</f>
        <v>0</v>
      </c>
      <c r="N351" s="65">
        <f>'5th Cycle Summary-Final'!N351-'5th Cycle Summary-Final2'!N351</f>
        <v>0</v>
      </c>
      <c r="O351" s="65">
        <f>'5th Cycle Summary-Final'!O351-'5th Cycle Summary-Final2'!O351</f>
        <v>0</v>
      </c>
      <c r="P351" s="65">
        <f>'5th Cycle Summary-Final'!P351-'5th Cycle Summary-Final2'!P351</f>
        <v>0</v>
      </c>
      <c r="Q351" s="65">
        <f>'5th Cycle Summary-Final'!Q351-'5th Cycle Summary-Final2'!Q351</f>
        <v>0</v>
      </c>
      <c r="R351" s="65">
        <f>'5th Cycle Summary-Final'!R351-'5th Cycle Summary-Final2'!R351</f>
        <v>0</v>
      </c>
      <c r="S351" s="65">
        <f>'5th Cycle Summary-Final'!S351-'5th Cycle Summary-Final2'!S351</f>
        <v>0</v>
      </c>
      <c r="T351" s="65">
        <f>'5th Cycle Summary-Final'!T351-'5th Cycle Summary-Final2'!T351</f>
        <v>0</v>
      </c>
      <c r="U351" s="65">
        <f>'5th Cycle Summary-Final'!U351-'5th Cycle Summary-Final2'!U351</f>
        <v>0</v>
      </c>
      <c r="V351" s="65">
        <f>'5th Cycle Summary-Final'!V351-'5th Cycle Summary-Final2'!V351</f>
        <v>0</v>
      </c>
      <c r="W351" s="65">
        <f>'5th Cycle Summary-Final'!W351-'5th Cycle Summary-Final2'!W351</f>
        <v>0</v>
      </c>
      <c r="X351" s="65">
        <f>'5th Cycle Summary-Final'!X351-'5th Cycle Summary-Final2'!X351</f>
        <v>0</v>
      </c>
      <c r="Y351" s="65">
        <f>'5th Cycle Summary-Final'!Y351-'5th Cycle Summary-Final2'!Y351</f>
        <v>0</v>
      </c>
      <c r="Z351" s="65">
        <f>'5th Cycle Summary-Final'!Z351-'5th Cycle Summary-Final2'!Z351</f>
        <v>0</v>
      </c>
    </row>
    <row r="352" spans="1:26" x14ac:dyDescent="0.2">
      <c r="A352" s="2" t="s">
        <v>64</v>
      </c>
      <c r="B352" s="2" t="s">
        <v>26</v>
      </c>
      <c r="C352" s="10" t="s">
        <v>282</v>
      </c>
      <c r="D352" s="65">
        <f>'5th Cycle Summary-Final'!D352-'5th Cycle Summary-Final2'!D352</f>
        <v>0</v>
      </c>
      <c r="E352" s="65">
        <f>'5th Cycle Summary-Final'!E352-'5th Cycle Summary-Final2'!E352</f>
        <v>0</v>
      </c>
      <c r="F352" s="65">
        <f>'5th Cycle Summary-Final'!F352-'5th Cycle Summary-Final2'!F352</f>
        <v>0</v>
      </c>
      <c r="G352" s="65">
        <f>'5th Cycle Summary-Final'!G352-'5th Cycle Summary-Final2'!G352</f>
        <v>0</v>
      </c>
      <c r="H352" s="65">
        <f>'5th Cycle Summary-Final'!H352-'5th Cycle Summary-Final2'!H352</f>
        <v>0</v>
      </c>
      <c r="I352" s="65">
        <f>'5th Cycle Summary-Final'!I352-'5th Cycle Summary-Final2'!I352</f>
        <v>0</v>
      </c>
      <c r="J352" s="65">
        <f>'5th Cycle Summary-Final'!J352-'5th Cycle Summary-Final2'!J352</f>
        <v>0</v>
      </c>
      <c r="K352" s="65">
        <f>'5th Cycle Summary-Final'!K352-'5th Cycle Summary-Final2'!K352</f>
        <v>0</v>
      </c>
      <c r="L352" s="65">
        <f>'5th Cycle Summary-Final'!L352-'5th Cycle Summary-Final2'!L352</f>
        <v>0</v>
      </c>
      <c r="M352" s="65">
        <f>'5th Cycle Summary-Final'!M352-'5th Cycle Summary-Final2'!M352</f>
        <v>0</v>
      </c>
      <c r="N352" s="65">
        <f>'5th Cycle Summary-Final'!N352-'5th Cycle Summary-Final2'!N352</f>
        <v>0</v>
      </c>
      <c r="O352" s="65">
        <f>'5th Cycle Summary-Final'!O352-'5th Cycle Summary-Final2'!O352</f>
        <v>0</v>
      </c>
      <c r="P352" s="65">
        <f>'5th Cycle Summary-Final'!P352-'5th Cycle Summary-Final2'!P352</f>
        <v>0</v>
      </c>
      <c r="Q352" s="65">
        <f>'5th Cycle Summary-Final'!Q352-'5th Cycle Summary-Final2'!Q352</f>
        <v>0</v>
      </c>
      <c r="R352" s="65">
        <f>'5th Cycle Summary-Final'!R352-'5th Cycle Summary-Final2'!R352</f>
        <v>0</v>
      </c>
      <c r="S352" s="65">
        <f>'5th Cycle Summary-Final'!S352-'5th Cycle Summary-Final2'!S352</f>
        <v>0</v>
      </c>
      <c r="T352" s="65">
        <f>'5th Cycle Summary-Final'!T352-'5th Cycle Summary-Final2'!T352</f>
        <v>0</v>
      </c>
      <c r="U352" s="65">
        <f>'5th Cycle Summary-Final'!U352-'5th Cycle Summary-Final2'!U352</f>
        <v>0</v>
      </c>
      <c r="V352" s="65">
        <f>'5th Cycle Summary-Final'!V352-'5th Cycle Summary-Final2'!V352</f>
        <v>0</v>
      </c>
      <c r="W352" s="65">
        <f>'5th Cycle Summary-Final'!W352-'5th Cycle Summary-Final2'!W352</f>
        <v>0</v>
      </c>
      <c r="X352" s="65">
        <f>'5th Cycle Summary-Final'!X352-'5th Cycle Summary-Final2'!X352</f>
        <v>0</v>
      </c>
      <c r="Y352" s="65">
        <f>'5th Cycle Summary-Final'!Y352-'5th Cycle Summary-Final2'!Y352</f>
        <v>0</v>
      </c>
      <c r="Z352" s="65">
        <f>'5th Cycle Summary-Final'!Z352-'5th Cycle Summary-Final2'!Z352</f>
        <v>0</v>
      </c>
    </row>
    <row r="353" spans="1:26" x14ac:dyDescent="0.2">
      <c r="A353" s="2" t="s">
        <v>64</v>
      </c>
      <c r="B353" s="2" t="s">
        <v>26</v>
      </c>
      <c r="C353" s="10" t="s">
        <v>1085</v>
      </c>
      <c r="D353" s="65">
        <f>'5th Cycle Summary-Final'!D353-'5th Cycle Summary-Final2'!D353</f>
        <v>0</v>
      </c>
      <c r="E353" s="65">
        <f>'5th Cycle Summary-Final'!E353-'5th Cycle Summary-Final2'!E353</f>
        <v>0</v>
      </c>
      <c r="F353" s="65">
        <f>'5th Cycle Summary-Final'!F353-'5th Cycle Summary-Final2'!F353</f>
        <v>0</v>
      </c>
      <c r="G353" s="65">
        <f>'5th Cycle Summary-Final'!G353-'5th Cycle Summary-Final2'!G353</f>
        <v>0</v>
      </c>
      <c r="H353" s="65">
        <f>'5th Cycle Summary-Final'!H353-'5th Cycle Summary-Final2'!H353</f>
        <v>0</v>
      </c>
      <c r="I353" s="65">
        <f>'5th Cycle Summary-Final'!I353-'5th Cycle Summary-Final2'!I353</f>
        <v>0</v>
      </c>
      <c r="J353" s="65">
        <f>'5th Cycle Summary-Final'!J353-'5th Cycle Summary-Final2'!J353</f>
        <v>0</v>
      </c>
      <c r="K353" s="65">
        <f>'5th Cycle Summary-Final'!K353-'5th Cycle Summary-Final2'!K353</f>
        <v>0</v>
      </c>
      <c r="L353" s="65">
        <f>'5th Cycle Summary-Final'!L353-'5th Cycle Summary-Final2'!L353</f>
        <v>0</v>
      </c>
      <c r="M353" s="65">
        <f>'5th Cycle Summary-Final'!M353-'5th Cycle Summary-Final2'!M353</f>
        <v>0</v>
      </c>
      <c r="N353" s="65">
        <f>'5th Cycle Summary-Final'!N353-'5th Cycle Summary-Final2'!N353</f>
        <v>0</v>
      </c>
      <c r="O353" s="65">
        <f>'5th Cycle Summary-Final'!O353-'5th Cycle Summary-Final2'!O353</f>
        <v>0</v>
      </c>
      <c r="P353" s="65">
        <f>'5th Cycle Summary-Final'!P353-'5th Cycle Summary-Final2'!P353</f>
        <v>0</v>
      </c>
      <c r="Q353" s="65">
        <f>'5th Cycle Summary-Final'!Q353-'5th Cycle Summary-Final2'!Q353</f>
        <v>0</v>
      </c>
      <c r="R353" s="65">
        <f>'5th Cycle Summary-Final'!R353-'5th Cycle Summary-Final2'!R353</f>
        <v>0</v>
      </c>
      <c r="S353" s="65">
        <f>'5th Cycle Summary-Final'!S353-'5th Cycle Summary-Final2'!S353</f>
        <v>0</v>
      </c>
      <c r="T353" s="65">
        <f>'5th Cycle Summary-Final'!T353-'5th Cycle Summary-Final2'!T353</f>
        <v>0</v>
      </c>
      <c r="U353" s="65">
        <f>'5th Cycle Summary-Final'!U353-'5th Cycle Summary-Final2'!U353</f>
        <v>0</v>
      </c>
      <c r="V353" s="65">
        <f>'5th Cycle Summary-Final'!V353-'5th Cycle Summary-Final2'!V353</f>
        <v>0</v>
      </c>
      <c r="W353" s="65">
        <f>'5th Cycle Summary-Final'!W353-'5th Cycle Summary-Final2'!W353</f>
        <v>0</v>
      </c>
      <c r="X353" s="65">
        <f>'5th Cycle Summary-Final'!X353-'5th Cycle Summary-Final2'!X353</f>
        <v>0</v>
      </c>
      <c r="Y353" s="65">
        <f>'5th Cycle Summary-Final'!Y353-'5th Cycle Summary-Final2'!Y353</f>
        <v>0</v>
      </c>
      <c r="Z353" s="65">
        <f>'5th Cycle Summary-Final'!Z353-'5th Cycle Summary-Final2'!Z353</f>
        <v>0</v>
      </c>
    </row>
    <row r="354" spans="1:26" x14ac:dyDescent="0.2">
      <c r="A354" s="2" t="s">
        <v>19</v>
      </c>
      <c r="B354" s="2" t="s">
        <v>13</v>
      </c>
      <c r="C354" s="10" t="s">
        <v>18</v>
      </c>
      <c r="D354" s="65">
        <f>'5th Cycle Summary-Final'!D354-'5th Cycle Summary-Final2'!D354</f>
        <v>0</v>
      </c>
      <c r="E354" s="65">
        <f>'5th Cycle Summary-Final'!E354-'5th Cycle Summary-Final2'!E354</f>
        <v>0</v>
      </c>
      <c r="F354" s="65">
        <f>'5th Cycle Summary-Final'!F354-'5th Cycle Summary-Final2'!F354</f>
        <v>0</v>
      </c>
      <c r="G354" s="65">
        <f>'5th Cycle Summary-Final'!G354-'5th Cycle Summary-Final2'!G354</f>
        <v>0</v>
      </c>
      <c r="H354" s="65">
        <f>'5th Cycle Summary-Final'!H354-'5th Cycle Summary-Final2'!H354</f>
        <v>0</v>
      </c>
      <c r="I354" s="65">
        <f>'5th Cycle Summary-Final'!I354-'5th Cycle Summary-Final2'!I354</f>
        <v>0</v>
      </c>
      <c r="J354" s="65">
        <f>'5th Cycle Summary-Final'!J354-'5th Cycle Summary-Final2'!J354</f>
        <v>0</v>
      </c>
      <c r="K354" s="65">
        <f>'5th Cycle Summary-Final'!K354-'5th Cycle Summary-Final2'!K354</f>
        <v>0</v>
      </c>
      <c r="L354" s="65">
        <f>'5th Cycle Summary-Final'!L354-'5th Cycle Summary-Final2'!L354</f>
        <v>0</v>
      </c>
      <c r="M354" s="65">
        <f>'5th Cycle Summary-Final'!M354-'5th Cycle Summary-Final2'!M354</f>
        <v>0</v>
      </c>
      <c r="N354" s="65">
        <f>'5th Cycle Summary-Final'!N354-'5th Cycle Summary-Final2'!N354</f>
        <v>0</v>
      </c>
      <c r="O354" s="65">
        <f>'5th Cycle Summary-Final'!O354-'5th Cycle Summary-Final2'!O354</f>
        <v>0</v>
      </c>
      <c r="P354" s="65">
        <f>'5th Cycle Summary-Final'!P354-'5th Cycle Summary-Final2'!P354</f>
        <v>0</v>
      </c>
      <c r="Q354" s="65">
        <f>'5th Cycle Summary-Final'!Q354-'5th Cycle Summary-Final2'!Q354</f>
        <v>0</v>
      </c>
      <c r="R354" s="65">
        <f>'5th Cycle Summary-Final'!R354-'5th Cycle Summary-Final2'!R354</f>
        <v>0</v>
      </c>
      <c r="S354" s="65">
        <f>'5th Cycle Summary-Final'!S354-'5th Cycle Summary-Final2'!S354</f>
        <v>0</v>
      </c>
      <c r="T354" s="65">
        <f>'5th Cycle Summary-Final'!T354-'5th Cycle Summary-Final2'!T354</f>
        <v>0</v>
      </c>
      <c r="U354" s="65">
        <f>'5th Cycle Summary-Final'!U354-'5th Cycle Summary-Final2'!U354</f>
        <v>0</v>
      </c>
      <c r="V354" s="65">
        <f>'5th Cycle Summary-Final'!V354-'5th Cycle Summary-Final2'!V354</f>
        <v>0</v>
      </c>
      <c r="W354" s="65">
        <f>'5th Cycle Summary-Final'!W354-'5th Cycle Summary-Final2'!W354</f>
        <v>0</v>
      </c>
      <c r="X354" s="65">
        <f>'5th Cycle Summary-Final'!X354-'5th Cycle Summary-Final2'!X354</f>
        <v>0</v>
      </c>
      <c r="Y354" s="65">
        <f>'5th Cycle Summary-Final'!Y354-'5th Cycle Summary-Final2'!Y354</f>
        <v>0</v>
      </c>
      <c r="Z354" s="65">
        <f>'5th Cycle Summary-Final'!Z354-'5th Cycle Summary-Final2'!Z354</f>
        <v>0</v>
      </c>
    </row>
    <row r="355" spans="1:26" x14ac:dyDescent="0.2">
      <c r="A355" s="2" t="s">
        <v>19</v>
      </c>
      <c r="B355" s="2" t="s">
        <v>13</v>
      </c>
      <c r="C355" s="10" t="s">
        <v>248</v>
      </c>
      <c r="D355" s="65">
        <f>'5th Cycle Summary-Final'!D355-'5th Cycle Summary-Final2'!D355</f>
        <v>0</v>
      </c>
      <c r="E355" s="65">
        <f>'5th Cycle Summary-Final'!E355-'5th Cycle Summary-Final2'!E355</f>
        <v>0</v>
      </c>
      <c r="F355" s="65">
        <f>'5th Cycle Summary-Final'!F355-'5th Cycle Summary-Final2'!F355</f>
        <v>0</v>
      </c>
      <c r="G355" s="65">
        <f>'5th Cycle Summary-Final'!G355-'5th Cycle Summary-Final2'!G355</f>
        <v>0</v>
      </c>
      <c r="H355" s="65">
        <f>'5th Cycle Summary-Final'!H355-'5th Cycle Summary-Final2'!H355</f>
        <v>0</v>
      </c>
      <c r="I355" s="65">
        <f>'5th Cycle Summary-Final'!I355-'5th Cycle Summary-Final2'!I355</f>
        <v>0</v>
      </c>
      <c r="J355" s="65">
        <f>'5th Cycle Summary-Final'!J355-'5th Cycle Summary-Final2'!J355</f>
        <v>0</v>
      </c>
      <c r="K355" s="65">
        <f>'5th Cycle Summary-Final'!K355-'5th Cycle Summary-Final2'!K355</f>
        <v>0</v>
      </c>
      <c r="L355" s="65">
        <f>'5th Cycle Summary-Final'!L355-'5th Cycle Summary-Final2'!L355</f>
        <v>0</v>
      </c>
      <c r="M355" s="65">
        <f>'5th Cycle Summary-Final'!M355-'5th Cycle Summary-Final2'!M355</f>
        <v>0</v>
      </c>
      <c r="N355" s="65">
        <f>'5th Cycle Summary-Final'!N355-'5th Cycle Summary-Final2'!N355</f>
        <v>0</v>
      </c>
      <c r="O355" s="65">
        <f>'5th Cycle Summary-Final'!O355-'5th Cycle Summary-Final2'!O355</f>
        <v>0</v>
      </c>
      <c r="P355" s="65">
        <f>'5th Cycle Summary-Final'!P355-'5th Cycle Summary-Final2'!P355</f>
        <v>0</v>
      </c>
      <c r="Q355" s="65">
        <f>'5th Cycle Summary-Final'!Q355-'5th Cycle Summary-Final2'!Q355</f>
        <v>0</v>
      </c>
      <c r="R355" s="65">
        <f>'5th Cycle Summary-Final'!R355-'5th Cycle Summary-Final2'!R355</f>
        <v>0</v>
      </c>
      <c r="S355" s="65">
        <f>'5th Cycle Summary-Final'!S355-'5th Cycle Summary-Final2'!S355</f>
        <v>0</v>
      </c>
      <c r="T355" s="65">
        <f>'5th Cycle Summary-Final'!T355-'5th Cycle Summary-Final2'!T355</f>
        <v>0</v>
      </c>
      <c r="U355" s="65">
        <f>'5th Cycle Summary-Final'!U355-'5th Cycle Summary-Final2'!U355</f>
        <v>0</v>
      </c>
      <c r="V355" s="65">
        <f>'5th Cycle Summary-Final'!V355-'5th Cycle Summary-Final2'!V355</f>
        <v>0</v>
      </c>
      <c r="W355" s="65">
        <f>'5th Cycle Summary-Final'!W355-'5th Cycle Summary-Final2'!W355</f>
        <v>0</v>
      </c>
      <c r="X355" s="65">
        <f>'5th Cycle Summary-Final'!X355-'5th Cycle Summary-Final2'!X355</f>
        <v>0</v>
      </c>
      <c r="Y355" s="65">
        <f>'5th Cycle Summary-Final'!Y355-'5th Cycle Summary-Final2'!Y355</f>
        <v>0</v>
      </c>
      <c r="Z355" s="65">
        <f>'5th Cycle Summary-Final'!Z355-'5th Cycle Summary-Final2'!Z355</f>
        <v>0</v>
      </c>
    </row>
    <row r="356" spans="1:26" x14ac:dyDescent="0.2">
      <c r="A356" s="2" t="s">
        <v>19</v>
      </c>
      <c r="B356" s="2" t="s">
        <v>13</v>
      </c>
      <c r="C356" s="2" t="s">
        <v>1102</v>
      </c>
      <c r="D356" s="65" t="e">
        <f>'5th Cycle Summary-Final'!D356-'5th Cycle Summary-Final2'!D356</f>
        <v>#N/A</v>
      </c>
      <c r="E356" s="65">
        <f>'5th Cycle Summary-Final'!E356-'5th Cycle Summary-Final2'!E356</f>
        <v>4</v>
      </c>
      <c r="F356" s="65">
        <f>'5th Cycle Summary-Final'!F356-'5th Cycle Summary-Final2'!F356</f>
        <v>0</v>
      </c>
      <c r="G356" s="65">
        <f>'5th Cycle Summary-Final'!G356-'5th Cycle Summary-Final2'!G356</f>
        <v>4</v>
      </c>
      <c r="H356" s="65" t="e">
        <f>'5th Cycle Summary-Final'!H356-'5th Cycle Summary-Final2'!H356</f>
        <v>#N/A</v>
      </c>
      <c r="I356" s="65" t="e">
        <f>'5th Cycle Summary-Final'!I356-'5th Cycle Summary-Final2'!I356</f>
        <v>#N/A</v>
      </c>
      <c r="J356" s="65" t="e">
        <f>'5th Cycle Summary-Final'!J356-'5th Cycle Summary-Final2'!J356</f>
        <v>#N/A</v>
      </c>
      <c r="K356" s="65">
        <f>'5th Cycle Summary-Final'!K356-'5th Cycle Summary-Final2'!K356</f>
        <v>9</v>
      </c>
      <c r="L356" s="65">
        <f>'5th Cycle Summary-Final'!L356-'5th Cycle Summary-Final2'!L356</f>
        <v>0</v>
      </c>
      <c r="M356" s="65">
        <f>'5th Cycle Summary-Final'!M356-'5th Cycle Summary-Final2'!M356</f>
        <v>9</v>
      </c>
      <c r="N356" s="65" t="e">
        <f>'5th Cycle Summary-Final'!N356-'5th Cycle Summary-Final2'!N356</f>
        <v>#N/A</v>
      </c>
      <c r="O356" s="65" t="e">
        <f>'5th Cycle Summary-Final'!O356-'5th Cycle Summary-Final2'!O356</f>
        <v>#N/A</v>
      </c>
      <c r="P356" s="65" t="e">
        <f>'5th Cycle Summary-Final'!P356-'5th Cycle Summary-Final2'!P356</f>
        <v>#N/A</v>
      </c>
      <c r="Q356" s="65">
        <f>'5th Cycle Summary-Final'!Q356-'5th Cycle Summary-Final2'!Q356</f>
        <v>132</v>
      </c>
      <c r="R356" s="65" t="e">
        <f>'5th Cycle Summary-Final'!R356-'5th Cycle Summary-Final2'!R356</f>
        <v>#N/A</v>
      </c>
      <c r="S356" s="65" t="e">
        <f>'5th Cycle Summary-Final'!S356-'5th Cycle Summary-Final2'!S356</f>
        <v>#N/A</v>
      </c>
      <c r="T356" s="65" t="e">
        <f>'5th Cycle Summary-Final'!T356-'5th Cycle Summary-Final2'!T356</f>
        <v>#N/A</v>
      </c>
      <c r="U356" s="65">
        <f>'5th Cycle Summary-Final'!U356-'5th Cycle Summary-Final2'!U356</f>
        <v>1</v>
      </c>
      <c r="V356" s="65" t="e">
        <f>'5th Cycle Summary-Final'!V356-'5th Cycle Summary-Final2'!V356</f>
        <v>#N/A</v>
      </c>
      <c r="W356" s="65" t="e">
        <f>'5th Cycle Summary-Final'!W356-'5th Cycle Summary-Final2'!W356</f>
        <v>#N/A</v>
      </c>
      <c r="X356" s="65" t="e">
        <f>'5th Cycle Summary-Final'!X356-'5th Cycle Summary-Final2'!X356</f>
        <v>#N/A</v>
      </c>
      <c r="Y356" s="65">
        <f>'5th Cycle Summary-Final'!Y356-'5th Cycle Summary-Final2'!Y356</f>
        <v>146</v>
      </c>
      <c r="Z356" s="65" t="e">
        <f>'5th Cycle Summary-Final'!Z356-'5th Cycle Summary-Final2'!Z356</f>
        <v>#N/A</v>
      </c>
    </row>
    <row r="357" spans="1:26" x14ac:dyDescent="0.2">
      <c r="A357" s="2" t="s">
        <v>19</v>
      </c>
      <c r="B357" s="2" t="s">
        <v>13</v>
      </c>
      <c r="C357" s="10" t="s">
        <v>288</v>
      </c>
      <c r="D357" s="65">
        <f>'5th Cycle Summary-Final'!D357-'5th Cycle Summary-Final2'!D357</f>
        <v>0</v>
      </c>
      <c r="E357" s="65">
        <f>'5th Cycle Summary-Final'!E357-'5th Cycle Summary-Final2'!E357</f>
        <v>0</v>
      </c>
      <c r="F357" s="65">
        <f>'5th Cycle Summary-Final'!F357-'5th Cycle Summary-Final2'!F357</f>
        <v>0</v>
      </c>
      <c r="G357" s="65">
        <f>'5th Cycle Summary-Final'!G357-'5th Cycle Summary-Final2'!G357</f>
        <v>0</v>
      </c>
      <c r="H357" s="65">
        <f>'5th Cycle Summary-Final'!H357-'5th Cycle Summary-Final2'!H357</f>
        <v>0</v>
      </c>
      <c r="I357" s="65">
        <f>'5th Cycle Summary-Final'!I357-'5th Cycle Summary-Final2'!I357</f>
        <v>0</v>
      </c>
      <c r="J357" s="65">
        <f>'5th Cycle Summary-Final'!J357-'5th Cycle Summary-Final2'!J357</f>
        <v>0</v>
      </c>
      <c r="K357" s="65">
        <f>'5th Cycle Summary-Final'!K357-'5th Cycle Summary-Final2'!K357</f>
        <v>0</v>
      </c>
      <c r="L357" s="65">
        <f>'5th Cycle Summary-Final'!L357-'5th Cycle Summary-Final2'!L357</f>
        <v>0</v>
      </c>
      <c r="M357" s="65">
        <f>'5th Cycle Summary-Final'!M357-'5th Cycle Summary-Final2'!M357</f>
        <v>0</v>
      </c>
      <c r="N357" s="65">
        <f>'5th Cycle Summary-Final'!N357-'5th Cycle Summary-Final2'!N357</f>
        <v>0</v>
      </c>
      <c r="O357" s="65">
        <f>'5th Cycle Summary-Final'!O357-'5th Cycle Summary-Final2'!O357</f>
        <v>0</v>
      </c>
      <c r="P357" s="65">
        <f>'5th Cycle Summary-Final'!P357-'5th Cycle Summary-Final2'!P357</f>
        <v>0</v>
      </c>
      <c r="Q357" s="65">
        <f>'5th Cycle Summary-Final'!Q357-'5th Cycle Summary-Final2'!Q357</f>
        <v>0</v>
      </c>
      <c r="R357" s="65">
        <f>'5th Cycle Summary-Final'!R357-'5th Cycle Summary-Final2'!R357</f>
        <v>0</v>
      </c>
      <c r="S357" s="65">
        <f>'5th Cycle Summary-Final'!S357-'5th Cycle Summary-Final2'!S357</f>
        <v>0</v>
      </c>
      <c r="T357" s="65">
        <f>'5th Cycle Summary-Final'!T357-'5th Cycle Summary-Final2'!T357</f>
        <v>0</v>
      </c>
      <c r="U357" s="65">
        <f>'5th Cycle Summary-Final'!U357-'5th Cycle Summary-Final2'!U357</f>
        <v>0</v>
      </c>
      <c r="V357" s="65">
        <f>'5th Cycle Summary-Final'!V357-'5th Cycle Summary-Final2'!V357</f>
        <v>0</v>
      </c>
      <c r="W357" s="65">
        <f>'5th Cycle Summary-Final'!W357-'5th Cycle Summary-Final2'!W357</f>
        <v>0</v>
      </c>
      <c r="X357" s="65">
        <f>'5th Cycle Summary-Final'!X357-'5th Cycle Summary-Final2'!X357</f>
        <v>0</v>
      </c>
      <c r="Y357" s="65">
        <f>'5th Cycle Summary-Final'!Y357-'5th Cycle Summary-Final2'!Y357</f>
        <v>0</v>
      </c>
      <c r="Z357" s="65">
        <f>'5th Cycle Summary-Final'!Z357-'5th Cycle Summary-Final2'!Z357</f>
        <v>0</v>
      </c>
    </row>
    <row r="358" spans="1:26" x14ac:dyDescent="0.2">
      <c r="A358" s="2" t="s">
        <v>108</v>
      </c>
      <c r="B358" s="2" t="s">
        <v>13</v>
      </c>
      <c r="C358" s="10" t="s">
        <v>107</v>
      </c>
      <c r="D358" s="65">
        <f>'5th Cycle Summary-Final'!D358-'5th Cycle Summary-Final2'!D358</f>
        <v>0</v>
      </c>
      <c r="E358" s="65">
        <f>'5th Cycle Summary-Final'!E358-'5th Cycle Summary-Final2'!E358</f>
        <v>0</v>
      </c>
      <c r="F358" s="65">
        <f>'5th Cycle Summary-Final'!F358-'5th Cycle Summary-Final2'!F358</f>
        <v>0</v>
      </c>
      <c r="G358" s="65">
        <f>'5th Cycle Summary-Final'!G358-'5th Cycle Summary-Final2'!G358</f>
        <v>0</v>
      </c>
      <c r="H358" s="65">
        <f>'5th Cycle Summary-Final'!H358-'5th Cycle Summary-Final2'!H358</f>
        <v>0</v>
      </c>
      <c r="I358" s="65">
        <f>'5th Cycle Summary-Final'!I358-'5th Cycle Summary-Final2'!I358</f>
        <v>0</v>
      </c>
      <c r="J358" s="65">
        <f>'5th Cycle Summary-Final'!J358-'5th Cycle Summary-Final2'!J358</f>
        <v>0</v>
      </c>
      <c r="K358" s="65">
        <f>'5th Cycle Summary-Final'!K358-'5th Cycle Summary-Final2'!K358</f>
        <v>0</v>
      </c>
      <c r="L358" s="65">
        <f>'5th Cycle Summary-Final'!L358-'5th Cycle Summary-Final2'!L358</f>
        <v>0</v>
      </c>
      <c r="M358" s="65">
        <f>'5th Cycle Summary-Final'!M358-'5th Cycle Summary-Final2'!M358</f>
        <v>0</v>
      </c>
      <c r="N358" s="65">
        <f>'5th Cycle Summary-Final'!N358-'5th Cycle Summary-Final2'!N358</f>
        <v>0</v>
      </c>
      <c r="O358" s="65">
        <f>'5th Cycle Summary-Final'!O358-'5th Cycle Summary-Final2'!O358</f>
        <v>0</v>
      </c>
      <c r="P358" s="65">
        <f>'5th Cycle Summary-Final'!P358-'5th Cycle Summary-Final2'!P358</f>
        <v>0</v>
      </c>
      <c r="Q358" s="65">
        <f>'5th Cycle Summary-Final'!Q358-'5th Cycle Summary-Final2'!Q358</f>
        <v>0</v>
      </c>
      <c r="R358" s="65">
        <f>'5th Cycle Summary-Final'!R358-'5th Cycle Summary-Final2'!R358</f>
        <v>0</v>
      </c>
      <c r="S358" s="65">
        <f>'5th Cycle Summary-Final'!S358-'5th Cycle Summary-Final2'!S358</f>
        <v>0</v>
      </c>
      <c r="T358" s="65">
        <f>'5th Cycle Summary-Final'!T358-'5th Cycle Summary-Final2'!T358</f>
        <v>0</v>
      </c>
      <c r="U358" s="65">
        <f>'5th Cycle Summary-Final'!U358-'5th Cycle Summary-Final2'!U358</f>
        <v>0</v>
      </c>
      <c r="V358" s="65">
        <f>'5th Cycle Summary-Final'!V358-'5th Cycle Summary-Final2'!V358</f>
        <v>0</v>
      </c>
      <c r="W358" s="65">
        <f>'5th Cycle Summary-Final'!W358-'5th Cycle Summary-Final2'!W358</f>
        <v>0</v>
      </c>
      <c r="X358" s="65">
        <f>'5th Cycle Summary-Final'!X358-'5th Cycle Summary-Final2'!X358</f>
        <v>0</v>
      </c>
      <c r="Y358" s="65">
        <f>'5th Cycle Summary-Final'!Y358-'5th Cycle Summary-Final2'!Y358</f>
        <v>0</v>
      </c>
      <c r="Z358" s="65">
        <f>'5th Cycle Summary-Final'!Z358-'5th Cycle Summary-Final2'!Z358</f>
        <v>0</v>
      </c>
    </row>
    <row r="359" spans="1:26" x14ac:dyDescent="0.2">
      <c r="A359" s="2" t="s">
        <v>108</v>
      </c>
      <c r="B359" s="2" t="s">
        <v>13</v>
      </c>
      <c r="C359" s="10" t="s">
        <v>1049</v>
      </c>
      <c r="D359" s="65">
        <f>'5th Cycle Summary-Final'!D359-'5th Cycle Summary-Final2'!D359</f>
        <v>0</v>
      </c>
      <c r="E359" s="65">
        <f>'5th Cycle Summary-Final'!E359-'5th Cycle Summary-Final2'!E359</f>
        <v>0</v>
      </c>
      <c r="F359" s="65">
        <f>'5th Cycle Summary-Final'!F359-'5th Cycle Summary-Final2'!F359</f>
        <v>0</v>
      </c>
      <c r="G359" s="65">
        <f>'5th Cycle Summary-Final'!G359-'5th Cycle Summary-Final2'!G359</f>
        <v>0</v>
      </c>
      <c r="H359" s="65">
        <f>'5th Cycle Summary-Final'!H359-'5th Cycle Summary-Final2'!H359</f>
        <v>0</v>
      </c>
      <c r="I359" s="65">
        <f>'5th Cycle Summary-Final'!I359-'5th Cycle Summary-Final2'!I359</f>
        <v>0</v>
      </c>
      <c r="J359" s="65">
        <f>'5th Cycle Summary-Final'!J359-'5th Cycle Summary-Final2'!J359</f>
        <v>0</v>
      </c>
      <c r="K359" s="65">
        <f>'5th Cycle Summary-Final'!K359-'5th Cycle Summary-Final2'!K359</f>
        <v>0</v>
      </c>
      <c r="L359" s="65">
        <f>'5th Cycle Summary-Final'!L359-'5th Cycle Summary-Final2'!L359</f>
        <v>0</v>
      </c>
      <c r="M359" s="65">
        <f>'5th Cycle Summary-Final'!M359-'5th Cycle Summary-Final2'!M359</f>
        <v>0</v>
      </c>
      <c r="N359" s="65">
        <f>'5th Cycle Summary-Final'!N359-'5th Cycle Summary-Final2'!N359</f>
        <v>0</v>
      </c>
      <c r="O359" s="65">
        <f>'5th Cycle Summary-Final'!O359-'5th Cycle Summary-Final2'!O359</f>
        <v>0</v>
      </c>
      <c r="P359" s="65">
        <f>'5th Cycle Summary-Final'!P359-'5th Cycle Summary-Final2'!P359</f>
        <v>0</v>
      </c>
      <c r="Q359" s="65">
        <f>'5th Cycle Summary-Final'!Q359-'5th Cycle Summary-Final2'!Q359</f>
        <v>0</v>
      </c>
      <c r="R359" s="65">
        <f>'5th Cycle Summary-Final'!R359-'5th Cycle Summary-Final2'!R359</f>
        <v>0</v>
      </c>
      <c r="S359" s="65">
        <f>'5th Cycle Summary-Final'!S359-'5th Cycle Summary-Final2'!S359</f>
        <v>0</v>
      </c>
      <c r="T359" s="65">
        <f>'5th Cycle Summary-Final'!T359-'5th Cycle Summary-Final2'!T359</f>
        <v>0</v>
      </c>
      <c r="U359" s="65">
        <f>'5th Cycle Summary-Final'!U359-'5th Cycle Summary-Final2'!U359</f>
        <v>0</v>
      </c>
      <c r="V359" s="65">
        <f>'5th Cycle Summary-Final'!V359-'5th Cycle Summary-Final2'!V359</f>
        <v>0</v>
      </c>
      <c r="W359" s="65">
        <f>'5th Cycle Summary-Final'!W359-'5th Cycle Summary-Final2'!W359</f>
        <v>0</v>
      </c>
      <c r="X359" s="65">
        <f>'5th Cycle Summary-Final'!X359-'5th Cycle Summary-Final2'!X359</f>
        <v>0</v>
      </c>
      <c r="Y359" s="65">
        <f>'5th Cycle Summary-Final'!Y359-'5th Cycle Summary-Final2'!Y359</f>
        <v>0</v>
      </c>
      <c r="Z359" s="65">
        <f>'5th Cycle Summary-Final'!Z359-'5th Cycle Summary-Final2'!Z359</f>
        <v>0</v>
      </c>
    </row>
    <row r="360" spans="1:26" x14ac:dyDescent="0.2">
      <c r="A360" s="2" t="s">
        <v>108</v>
      </c>
      <c r="B360" s="2" t="s">
        <v>13</v>
      </c>
      <c r="C360" s="10" t="s">
        <v>1065</v>
      </c>
      <c r="D360" s="65">
        <f>'5th Cycle Summary-Final'!D360-'5th Cycle Summary-Final2'!D360</f>
        <v>0</v>
      </c>
      <c r="E360" s="65">
        <f>'5th Cycle Summary-Final'!E360-'5th Cycle Summary-Final2'!E360</f>
        <v>0</v>
      </c>
      <c r="F360" s="65">
        <f>'5th Cycle Summary-Final'!F360-'5th Cycle Summary-Final2'!F360</f>
        <v>0</v>
      </c>
      <c r="G360" s="65">
        <f>'5th Cycle Summary-Final'!G360-'5th Cycle Summary-Final2'!G360</f>
        <v>0</v>
      </c>
      <c r="H360" s="65">
        <f>'5th Cycle Summary-Final'!H360-'5th Cycle Summary-Final2'!H360</f>
        <v>0</v>
      </c>
      <c r="I360" s="65">
        <f>'5th Cycle Summary-Final'!I360-'5th Cycle Summary-Final2'!I360</f>
        <v>0</v>
      </c>
      <c r="J360" s="65">
        <f>'5th Cycle Summary-Final'!J360-'5th Cycle Summary-Final2'!J360</f>
        <v>0</v>
      </c>
      <c r="K360" s="65">
        <f>'5th Cycle Summary-Final'!K360-'5th Cycle Summary-Final2'!K360</f>
        <v>0</v>
      </c>
      <c r="L360" s="65">
        <f>'5th Cycle Summary-Final'!L360-'5th Cycle Summary-Final2'!L360</f>
        <v>0</v>
      </c>
      <c r="M360" s="65">
        <f>'5th Cycle Summary-Final'!M360-'5th Cycle Summary-Final2'!M360</f>
        <v>0</v>
      </c>
      <c r="N360" s="65">
        <f>'5th Cycle Summary-Final'!N360-'5th Cycle Summary-Final2'!N360</f>
        <v>0</v>
      </c>
      <c r="O360" s="65">
        <f>'5th Cycle Summary-Final'!O360-'5th Cycle Summary-Final2'!O360</f>
        <v>0</v>
      </c>
      <c r="P360" s="65">
        <f>'5th Cycle Summary-Final'!P360-'5th Cycle Summary-Final2'!P360</f>
        <v>0</v>
      </c>
      <c r="Q360" s="65">
        <f>'5th Cycle Summary-Final'!Q360-'5th Cycle Summary-Final2'!Q360</f>
        <v>0</v>
      </c>
      <c r="R360" s="65">
        <f>'5th Cycle Summary-Final'!R360-'5th Cycle Summary-Final2'!R360</f>
        <v>0</v>
      </c>
      <c r="S360" s="65">
        <f>'5th Cycle Summary-Final'!S360-'5th Cycle Summary-Final2'!S360</f>
        <v>0</v>
      </c>
      <c r="T360" s="65">
        <f>'5th Cycle Summary-Final'!T360-'5th Cycle Summary-Final2'!T360</f>
        <v>0</v>
      </c>
      <c r="U360" s="65">
        <f>'5th Cycle Summary-Final'!U360-'5th Cycle Summary-Final2'!U360</f>
        <v>0</v>
      </c>
      <c r="V360" s="65">
        <f>'5th Cycle Summary-Final'!V360-'5th Cycle Summary-Final2'!V360</f>
        <v>0</v>
      </c>
      <c r="W360" s="65">
        <f>'5th Cycle Summary-Final'!W360-'5th Cycle Summary-Final2'!W360</f>
        <v>0</v>
      </c>
      <c r="X360" s="65">
        <f>'5th Cycle Summary-Final'!X360-'5th Cycle Summary-Final2'!X360</f>
        <v>0</v>
      </c>
      <c r="Y360" s="65">
        <f>'5th Cycle Summary-Final'!Y360-'5th Cycle Summary-Final2'!Y360</f>
        <v>0</v>
      </c>
      <c r="Z360" s="65">
        <f>'5th Cycle Summary-Final'!Z360-'5th Cycle Summary-Final2'!Z360</f>
        <v>0</v>
      </c>
    </row>
    <row r="361" spans="1:26" x14ac:dyDescent="0.2">
      <c r="A361" s="2" t="s">
        <v>108</v>
      </c>
      <c r="B361" s="2" t="s">
        <v>13</v>
      </c>
      <c r="C361" s="10" t="s">
        <v>205</v>
      </c>
      <c r="D361" s="65">
        <f>'5th Cycle Summary-Final'!D361-'5th Cycle Summary-Final2'!D361</f>
        <v>0</v>
      </c>
      <c r="E361" s="65">
        <f>'5th Cycle Summary-Final'!E361-'5th Cycle Summary-Final2'!E361</f>
        <v>0</v>
      </c>
      <c r="F361" s="65">
        <f>'5th Cycle Summary-Final'!F361-'5th Cycle Summary-Final2'!F361</f>
        <v>0</v>
      </c>
      <c r="G361" s="65">
        <f>'5th Cycle Summary-Final'!G361-'5th Cycle Summary-Final2'!G361</f>
        <v>0</v>
      </c>
      <c r="H361" s="65">
        <f>'5th Cycle Summary-Final'!H361-'5th Cycle Summary-Final2'!H361</f>
        <v>0</v>
      </c>
      <c r="I361" s="65">
        <f>'5th Cycle Summary-Final'!I361-'5th Cycle Summary-Final2'!I361</f>
        <v>0</v>
      </c>
      <c r="J361" s="65">
        <f>'5th Cycle Summary-Final'!J361-'5th Cycle Summary-Final2'!J361</f>
        <v>0</v>
      </c>
      <c r="K361" s="65">
        <f>'5th Cycle Summary-Final'!K361-'5th Cycle Summary-Final2'!K361</f>
        <v>0</v>
      </c>
      <c r="L361" s="65">
        <f>'5th Cycle Summary-Final'!L361-'5th Cycle Summary-Final2'!L361</f>
        <v>0</v>
      </c>
      <c r="M361" s="65">
        <f>'5th Cycle Summary-Final'!M361-'5th Cycle Summary-Final2'!M361</f>
        <v>0</v>
      </c>
      <c r="N361" s="65">
        <f>'5th Cycle Summary-Final'!N361-'5th Cycle Summary-Final2'!N361</f>
        <v>0</v>
      </c>
      <c r="O361" s="65">
        <f>'5th Cycle Summary-Final'!O361-'5th Cycle Summary-Final2'!O361</f>
        <v>0</v>
      </c>
      <c r="P361" s="65">
        <f>'5th Cycle Summary-Final'!P361-'5th Cycle Summary-Final2'!P361</f>
        <v>0</v>
      </c>
      <c r="Q361" s="65">
        <f>'5th Cycle Summary-Final'!Q361-'5th Cycle Summary-Final2'!Q361</f>
        <v>0</v>
      </c>
      <c r="R361" s="65">
        <f>'5th Cycle Summary-Final'!R361-'5th Cycle Summary-Final2'!R361</f>
        <v>0</v>
      </c>
      <c r="S361" s="65">
        <f>'5th Cycle Summary-Final'!S361-'5th Cycle Summary-Final2'!S361</f>
        <v>0</v>
      </c>
      <c r="T361" s="65">
        <f>'5th Cycle Summary-Final'!T361-'5th Cycle Summary-Final2'!T361</f>
        <v>0</v>
      </c>
      <c r="U361" s="65">
        <f>'5th Cycle Summary-Final'!U361-'5th Cycle Summary-Final2'!U361</f>
        <v>0</v>
      </c>
      <c r="V361" s="65">
        <f>'5th Cycle Summary-Final'!V361-'5th Cycle Summary-Final2'!V361</f>
        <v>0</v>
      </c>
      <c r="W361" s="65">
        <f>'5th Cycle Summary-Final'!W361-'5th Cycle Summary-Final2'!W361</f>
        <v>0</v>
      </c>
      <c r="X361" s="65">
        <f>'5th Cycle Summary-Final'!X361-'5th Cycle Summary-Final2'!X361</f>
        <v>0</v>
      </c>
      <c r="Y361" s="65">
        <f>'5th Cycle Summary-Final'!Y361-'5th Cycle Summary-Final2'!Y361</f>
        <v>0</v>
      </c>
      <c r="Z361" s="65">
        <f>'5th Cycle Summary-Final'!Z361-'5th Cycle Summary-Final2'!Z361</f>
        <v>0</v>
      </c>
    </row>
    <row r="362" spans="1:26" x14ac:dyDescent="0.2">
      <c r="A362" s="2" t="s">
        <v>108</v>
      </c>
      <c r="B362" s="2" t="s">
        <v>13</v>
      </c>
      <c r="C362" s="10" t="s">
        <v>328</v>
      </c>
      <c r="D362" s="65">
        <f>'5th Cycle Summary-Final'!D362-'5th Cycle Summary-Final2'!D362</f>
        <v>0</v>
      </c>
      <c r="E362" s="65">
        <f>'5th Cycle Summary-Final'!E362-'5th Cycle Summary-Final2'!E362</f>
        <v>0</v>
      </c>
      <c r="F362" s="65">
        <f>'5th Cycle Summary-Final'!F362-'5th Cycle Summary-Final2'!F362</f>
        <v>0</v>
      </c>
      <c r="G362" s="65">
        <f>'5th Cycle Summary-Final'!G362-'5th Cycle Summary-Final2'!G362</f>
        <v>0</v>
      </c>
      <c r="H362" s="65">
        <f>'5th Cycle Summary-Final'!H362-'5th Cycle Summary-Final2'!H362</f>
        <v>0</v>
      </c>
      <c r="I362" s="65">
        <f>'5th Cycle Summary-Final'!I362-'5th Cycle Summary-Final2'!I362</f>
        <v>0</v>
      </c>
      <c r="J362" s="65">
        <f>'5th Cycle Summary-Final'!J362-'5th Cycle Summary-Final2'!J362</f>
        <v>0</v>
      </c>
      <c r="K362" s="65">
        <f>'5th Cycle Summary-Final'!K362-'5th Cycle Summary-Final2'!K362</f>
        <v>0</v>
      </c>
      <c r="L362" s="65">
        <f>'5th Cycle Summary-Final'!L362-'5th Cycle Summary-Final2'!L362</f>
        <v>0</v>
      </c>
      <c r="M362" s="65">
        <f>'5th Cycle Summary-Final'!M362-'5th Cycle Summary-Final2'!M362</f>
        <v>0</v>
      </c>
      <c r="N362" s="65">
        <f>'5th Cycle Summary-Final'!N362-'5th Cycle Summary-Final2'!N362</f>
        <v>0</v>
      </c>
      <c r="O362" s="65">
        <f>'5th Cycle Summary-Final'!O362-'5th Cycle Summary-Final2'!O362</f>
        <v>0</v>
      </c>
      <c r="P362" s="65">
        <f>'5th Cycle Summary-Final'!P362-'5th Cycle Summary-Final2'!P362</f>
        <v>0</v>
      </c>
      <c r="Q362" s="65">
        <f>'5th Cycle Summary-Final'!Q362-'5th Cycle Summary-Final2'!Q362</f>
        <v>0</v>
      </c>
      <c r="R362" s="65">
        <f>'5th Cycle Summary-Final'!R362-'5th Cycle Summary-Final2'!R362</f>
        <v>0</v>
      </c>
      <c r="S362" s="65">
        <f>'5th Cycle Summary-Final'!S362-'5th Cycle Summary-Final2'!S362</f>
        <v>0</v>
      </c>
      <c r="T362" s="65">
        <f>'5th Cycle Summary-Final'!T362-'5th Cycle Summary-Final2'!T362</f>
        <v>0</v>
      </c>
      <c r="U362" s="65">
        <f>'5th Cycle Summary-Final'!U362-'5th Cycle Summary-Final2'!U362</f>
        <v>0</v>
      </c>
      <c r="V362" s="65">
        <f>'5th Cycle Summary-Final'!V362-'5th Cycle Summary-Final2'!V362</f>
        <v>0</v>
      </c>
      <c r="W362" s="65">
        <f>'5th Cycle Summary-Final'!W362-'5th Cycle Summary-Final2'!W362</f>
        <v>0</v>
      </c>
      <c r="X362" s="65">
        <f>'5th Cycle Summary-Final'!X362-'5th Cycle Summary-Final2'!X362</f>
        <v>0</v>
      </c>
      <c r="Y362" s="65">
        <f>'5th Cycle Summary-Final'!Y362-'5th Cycle Summary-Final2'!Y362</f>
        <v>0</v>
      </c>
      <c r="Z362" s="65">
        <f>'5th Cycle Summary-Final'!Z362-'5th Cycle Summary-Final2'!Z362</f>
        <v>0</v>
      </c>
    </row>
    <row r="363" spans="1:26" x14ac:dyDescent="0.2">
      <c r="A363" s="2" t="s">
        <v>42</v>
      </c>
      <c r="B363" s="2" t="s">
        <v>8</v>
      </c>
      <c r="C363" s="10" t="s">
        <v>41</v>
      </c>
      <c r="D363" s="65">
        <f>'5th Cycle Summary-Final'!D363-'5th Cycle Summary-Final2'!D363</f>
        <v>0</v>
      </c>
      <c r="E363" s="65">
        <f>'5th Cycle Summary-Final'!E363-'5th Cycle Summary-Final2'!E363</f>
        <v>0</v>
      </c>
      <c r="F363" s="65">
        <f>'5th Cycle Summary-Final'!F363-'5th Cycle Summary-Final2'!F363</f>
        <v>0</v>
      </c>
      <c r="G363" s="65">
        <f>'5th Cycle Summary-Final'!G363-'5th Cycle Summary-Final2'!G363</f>
        <v>0</v>
      </c>
      <c r="H363" s="65">
        <f>'5th Cycle Summary-Final'!H363-'5th Cycle Summary-Final2'!H363</f>
        <v>0</v>
      </c>
      <c r="I363" s="65">
        <f>'5th Cycle Summary-Final'!I363-'5th Cycle Summary-Final2'!I363</f>
        <v>0</v>
      </c>
      <c r="J363" s="65">
        <f>'5th Cycle Summary-Final'!J363-'5th Cycle Summary-Final2'!J363</f>
        <v>0</v>
      </c>
      <c r="K363" s="65">
        <f>'5th Cycle Summary-Final'!K363-'5th Cycle Summary-Final2'!K363</f>
        <v>0</v>
      </c>
      <c r="L363" s="65">
        <f>'5th Cycle Summary-Final'!L363-'5th Cycle Summary-Final2'!L363</f>
        <v>0</v>
      </c>
      <c r="M363" s="65">
        <f>'5th Cycle Summary-Final'!M363-'5th Cycle Summary-Final2'!M363</f>
        <v>0</v>
      </c>
      <c r="N363" s="65">
        <f>'5th Cycle Summary-Final'!N363-'5th Cycle Summary-Final2'!N363</f>
        <v>0</v>
      </c>
      <c r="O363" s="65">
        <f>'5th Cycle Summary-Final'!O363-'5th Cycle Summary-Final2'!O363</f>
        <v>0</v>
      </c>
      <c r="P363" s="65">
        <f>'5th Cycle Summary-Final'!P363-'5th Cycle Summary-Final2'!P363</f>
        <v>0</v>
      </c>
      <c r="Q363" s="65">
        <f>'5th Cycle Summary-Final'!Q363-'5th Cycle Summary-Final2'!Q363</f>
        <v>0</v>
      </c>
      <c r="R363" s="65">
        <f>'5th Cycle Summary-Final'!R363-'5th Cycle Summary-Final2'!R363</f>
        <v>0</v>
      </c>
      <c r="S363" s="65">
        <f>'5th Cycle Summary-Final'!S363-'5th Cycle Summary-Final2'!S363</f>
        <v>0</v>
      </c>
      <c r="T363" s="65">
        <f>'5th Cycle Summary-Final'!T363-'5th Cycle Summary-Final2'!T363</f>
        <v>0</v>
      </c>
      <c r="U363" s="65">
        <f>'5th Cycle Summary-Final'!U363-'5th Cycle Summary-Final2'!U363</f>
        <v>0</v>
      </c>
      <c r="V363" s="65">
        <f>'5th Cycle Summary-Final'!V363-'5th Cycle Summary-Final2'!V363</f>
        <v>0</v>
      </c>
      <c r="W363" s="65">
        <f>'5th Cycle Summary-Final'!W363-'5th Cycle Summary-Final2'!W363</f>
        <v>0</v>
      </c>
      <c r="X363" s="65">
        <f>'5th Cycle Summary-Final'!X363-'5th Cycle Summary-Final2'!X363</f>
        <v>0</v>
      </c>
      <c r="Y363" s="65">
        <f>'5th Cycle Summary-Final'!Y363-'5th Cycle Summary-Final2'!Y363</f>
        <v>0</v>
      </c>
      <c r="Z363" s="65">
        <f>'5th Cycle Summary-Final'!Z363-'5th Cycle Summary-Final2'!Z363</f>
        <v>0</v>
      </c>
    </row>
    <row r="364" spans="1:26" x14ac:dyDescent="0.2">
      <c r="A364" s="2" t="s">
        <v>42</v>
      </c>
      <c r="B364" s="2" t="s">
        <v>8</v>
      </c>
      <c r="C364" s="10" t="s">
        <v>106</v>
      </c>
      <c r="D364" s="65">
        <f>'5th Cycle Summary-Final'!D364-'5th Cycle Summary-Final2'!D364</f>
        <v>0</v>
      </c>
      <c r="E364" s="65">
        <f>'5th Cycle Summary-Final'!E364-'5th Cycle Summary-Final2'!E364</f>
        <v>0</v>
      </c>
      <c r="F364" s="65">
        <f>'5th Cycle Summary-Final'!F364-'5th Cycle Summary-Final2'!F364</f>
        <v>0</v>
      </c>
      <c r="G364" s="65">
        <f>'5th Cycle Summary-Final'!G364-'5th Cycle Summary-Final2'!G364</f>
        <v>0</v>
      </c>
      <c r="H364" s="65">
        <f>'5th Cycle Summary-Final'!H364-'5th Cycle Summary-Final2'!H364</f>
        <v>0</v>
      </c>
      <c r="I364" s="65">
        <f>'5th Cycle Summary-Final'!I364-'5th Cycle Summary-Final2'!I364</f>
        <v>0</v>
      </c>
      <c r="J364" s="65">
        <f>'5th Cycle Summary-Final'!J364-'5th Cycle Summary-Final2'!J364</f>
        <v>0</v>
      </c>
      <c r="K364" s="65">
        <f>'5th Cycle Summary-Final'!K364-'5th Cycle Summary-Final2'!K364</f>
        <v>0</v>
      </c>
      <c r="L364" s="65">
        <f>'5th Cycle Summary-Final'!L364-'5th Cycle Summary-Final2'!L364</f>
        <v>0</v>
      </c>
      <c r="M364" s="65">
        <f>'5th Cycle Summary-Final'!M364-'5th Cycle Summary-Final2'!M364</f>
        <v>0</v>
      </c>
      <c r="N364" s="65">
        <f>'5th Cycle Summary-Final'!N364-'5th Cycle Summary-Final2'!N364</f>
        <v>0</v>
      </c>
      <c r="O364" s="65">
        <f>'5th Cycle Summary-Final'!O364-'5th Cycle Summary-Final2'!O364</f>
        <v>0</v>
      </c>
      <c r="P364" s="65">
        <f>'5th Cycle Summary-Final'!P364-'5th Cycle Summary-Final2'!P364</f>
        <v>0</v>
      </c>
      <c r="Q364" s="65">
        <f>'5th Cycle Summary-Final'!Q364-'5th Cycle Summary-Final2'!Q364</f>
        <v>0</v>
      </c>
      <c r="R364" s="65">
        <f>'5th Cycle Summary-Final'!R364-'5th Cycle Summary-Final2'!R364</f>
        <v>0</v>
      </c>
      <c r="S364" s="65">
        <f>'5th Cycle Summary-Final'!S364-'5th Cycle Summary-Final2'!S364</f>
        <v>0</v>
      </c>
      <c r="T364" s="65">
        <f>'5th Cycle Summary-Final'!T364-'5th Cycle Summary-Final2'!T364</f>
        <v>0</v>
      </c>
      <c r="U364" s="65">
        <f>'5th Cycle Summary-Final'!U364-'5th Cycle Summary-Final2'!U364</f>
        <v>0</v>
      </c>
      <c r="V364" s="65">
        <f>'5th Cycle Summary-Final'!V364-'5th Cycle Summary-Final2'!V364</f>
        <v>0</v>
      </c>
      <c r="W364" s="65">
        <f>'5th Cycle Summary-Final'!W364-'5th Cycle Summary-Final2'!W364</f>
        <v>0</v>
      </c>
      <c r="X364" s="65">
        <f>'5th Cycle Summary-Final'!X364-'5th Cycle Summary-Final2'!X364</f>
        <v>0</v>
      </c>
      <c r="Y364" s="65">
        <f>'5th Cycle Summary-Final'!Y364-'5th Cycle Summary-Final2'!Y364</f>
        <v>0</v>
      </c>
      <c r="Z364" s="65">
        <f>'5th Cycle Summary-Final'!Z364-'5th Cycle Summary-Final2'!Z364</f>
        <v>0</v>
      </c>
    </row>
    <row r="365" spans="1:26" x14ac:dyDescent="0.2">
      <c r="A365" s="2" t="s">
        <v>42</v>
      </c>
      <c r="B365" s="2" t="s">
        <v>8</v>
      </c>
      <c r="C365" s="10" t="s">
        <v>1004</v>
      </c>
      <c r="D365" s="65">
        <f>'5th Cycle Summary-Final'!D365-'5th Cycle Summary-Final2'!D365</f>
        <v>0</v>
      </c>
      <c r="E365" s="65">
        <f>'5th Cycle Summary-Final'!E365-'5th Cycle Summary-Final2'!E365</f>
        <v>0</v>
      </c>
      <c r="F365" s="65">
        <f>'5th Cycle Summary-Final'!F365-'5th Cycle Summary-Final2'!F365</f>
        <v>0</v>
      </c>
      <c r="G365" s="65">
        <f>'5th Cycle Summary-Final'!G365-'5th Cycle Summary-Final2'!G365</f>
        <v>0</v>
      </c>
      <c r="H365" s="65">
        <f>'5th Cycle Summary-Final'!H365-'5th Cycle Summary-Final2'!H365</f>
        <v>0</v>
      </c>
      <c r="I365" s="65">
        <f>'5th Cycle Summary-Final'!I365-'5th Cycle Summary-Final2'!I365</f>
        <v>0</v>
      </c>
      <c r="J365" s="65">
        <f>'5th Cycle Summary-Final'!J365-'5th Cycle Summary-Final2'!J365</f>
        <v>0</v>
      </c>
      <c r="K365" s="65">
        <f>'5th Cycle Summary-Final'!K365-'5th Cycle Summary-Final2'!K365</f>
        <v>0</v>
      </c>
      <c r="L365" s="65">
        <f>'5th Cycle Summary-Final'!L365-'5th Cycle Summary-Final2'!L365</f>
        <v>0</v>
      </c>
      <c r="M365" s="65">
        <f>'5th Cycle Summary-Final'!M365-'5th Cycle Summary-Final2'!M365</f>
        <v>0</v>
      </c>
      <c r="N365" s="65">
        <f>'5th Cycle Summary-Final'!N365-'5th Cycle Summary-Final2'!N365</f>
        <v>0</v>
      </c>
      <c r="O365" s="65">
        <f>'5th Cycle Summary-Final'!O365-'5th Cycle Summary-Final2'!O365</f>
        <v>0</v>
      </c>
      <c r="P365" s="65">
        <f>'5th Cycle Summary-Final'!P365-'5th Cycle Summary-Final2'!P365</f>
        <v>0</v>
      </c>
      <c r="Q365" s="65">
        <f>'5th Cycle Summary-Final'!Q365-'5th Cycle Summary-Final2'!Q365</f>
        <v>0</v>
      </c>
      <c r="R365" s="65">
        <f>'5th Cycle Summary-Final'!R365-'5th Cycle Summary-Final2'!R365</f>
        <v>0</v>
      </c>
      <c r="S365" s="65">
        <f>'5th Cycle Summary-Final'!S365-'5th Cycle Summary-Final2'!S365</f>
        <v>0</v>
      </c>
      <c r="T365" s="65">
        <f>'5th Cycle Summary-Final'!T365-'5th Cycle Summary-Final2'!T365</f>
        <v>0</v>
      </c>
      <c r="U365" s="65">
        <f>'5th Cycle Summary-Final'!U365-'5th Cycle Summary-Final2'!U365</f>
        <v>0</v>
      </c>
      <c r="V365" s="65">
        <f>'5th Cycle Summary-Final'!V365-'5th Cycle Summary-Final2'!V365</f>
        <v>0</v>
      </c>
      <c r="W365" s="65">
        <f>'5th Cycle Summary-Final'!W365-'5th Cycle Summary-Final2'!W365</f>
        <v>0</v>
      </c>
      <c r="X365" s="65">
        <f>'5th Cycle Summary-Final'!X365-'5th Cycle Summary-Final2'!X365</f>
        <v>0</v>
      </c>
      <c r="Y365" s="65">
        <f>'5th Cycle Summary-Final'!Y365-'5th Cycle Summary-Final2'!Y365</f>
        <v>0</v>
      </c>
      <c r="Z365" s="65">
        <f>'5th Cycle Summary-Final'!Z365-'5th Cycle Summary-Final2'!Z365</f>
        <v>0</v>
      </c>
    </row>
    <row r="366" spans="1:26" x14ac:dyDescent="0.2">
      <c r="A366" s="2" t="s">
        <v>42</v>
      </c>
      <c r="B366" s="2" t="s">
        <v>8</v>
      </c>
      <c r="C366" s="10" t="s">
        <v>967</v>
      </c>
      <c r="D366" s="65">
        <f>'5th Cycle Summary-Final'!D366-'5th Cycle Summary-Final2'!D366</f>
        <v>0</v>
      </c>
      <c r="E366" s="65">
        <f>'5th Cycle Summary-Final'!E366-'5th Cycle Summary-Final2'!E366</f>
        <v>0</v>
      </c>
      <c r="F366" s="65">
        <f>'5th Cycle Summary-Final'!F366-'5th Cycle Summary-Final2'!F366</f>
        <v>0</v>
      </c>
      <c r="G366" s="65">
        <f>'5th Cycle Summary-Final'!G366-'5th Cycle Summary-Final2'!G366</f>
        <v>0</v>
      </c>
      <c r="H366" s="65">
        <f>'5th Cycle Summary-Final'!H366-'5th Cycle Summary-Final2'!H366</f>
        <v>0</v>
      </c>
      <c r="I366" s="65">
        <f>'5th Cycle Summary-Final'!I366-'5th Cycle Summary-Final2'!I366</f>
        <v>0</v>
      </c>
      <c r="J366" s="65">
        <f>'5th Cycle Summary-Final'!J366-'5th Cycle Summary-Final2'!J366</f>
        <v>0</v>
      </c>
      <c r="K366" s="65">
        <f>'5th Cycle Summary-Final'!K366-'5th Cycle Summary-Final2'!K366</f>
        <v>0</v>
      </c>
      <c r="L366" s="65">
        <f>'5th Cycle Summary-Final'!L366-'5th Cycle Summary-Final2'!L366</f>
        <v>0</v>
      </c>
      <c r="M366" s="65">
        <f>'5th Cycle Summary-Final'!M366-'5th Cycle Summary-Final2'!M366</f>
        <v>0</v>
      </c>
      <c r="N366" s="65">
        <f>'5th Cycle Summary-Final'!N366-'5th Cycle Summary-Final2'!N366</f>
        <v>0</v>
      </c>
      <c r="O366" s="65">
        <f>'5th Cycle Summary-Final'!O366-'5th Cycle Summary-Final2'!O366</f>
        <v>0</v>
      </c>
      <c r="P366" s="65">
        <f>'5th Cycle Summary-Final'!P366-'5th Cycle Summary-Final2'!P366</f>
        <v>0</v>
      </c>
      <c r="Q366" s="65">
        <f>'5th Cycle Summary-Final'!Q366-'5th Cycle Summary-Final2'!Q366</f>
        <v>0</v>
      </c>
      <c r="R366" s="65">
        <f>'5th Cycle Summary-Final'!R366-'5th Cycle Summary-Final2'!R366</f>
        <v>0</v>
      </c>
      <c r="S366" s="65">
        <f>'5th Cycle Summary-Final'!S366-'5th Cycle Summary-Final2'!S366</f>
        <v>0</v>
      </c>
      <c r="T366" s="65">
        <f>'5th Cycle Summary-Final'!T366-'5th Cycle Summary-Final2'!T366</f>
        <v>0</v>
      </c>
      <c r="U366" s="65">
        <f>'5th Cycle Summary-Final'!U366-'5th Cycle Summary-Final2'!U366</f>
        <v>0</v>
      </c>
      <c r="V366" s="65">
        <f>'5th Cycle Summary-Final'!V366-'5th Cycle Summary-Final2'!V366</f>
        <v>0</v>
      </c>
      <c r="W366" s="65">
        <f>'5th Cycle Summary-Final'!W366-'5th Cycle Summary-Final2'!W366</f>
        <v>0</v>
      </c>
      <c r="X366" s="65">
        <f>'5th Cycle Summary-Final'!X366-'5th Cycle Summary-Final2'!X366</f>
        <v>0</v>
      </c>
      <c r="Y366" s="65">
        <f>'5th Cycle Summary-Final'!Y366-'5th Cycle Summary-Final2'!Y366</f>
        <v>0</v>
      </c>
      <c r="Z366" s="65">
        <f>'5th Cycle Summary-Final'!Z366-'5th Cycle Summary-Final2'!Z366</f>
        <v>0</v>
      </c>
    </row>
    <row r="367" spans="1:26" x14ac:dyDescent="0.2">
      <c r="A367" s="2" t="s">
        <v>42</v>
      </c>
      <c r="B367" s="2" t="s">
        <v>8</v>
      </c>
      <c r="C367" s="10" t="s">
        <v>298</v>
      </c>
      <c r="D367" s="65">
        <f>'5th Cycle Summary-Final'!D367-'5th Cycle Summary-Final2'!D367</f>
        <v>0</v>
      </c>
      <c r="E367" s="65">
        <f>'5th Cycle Summary-Final'!E367-'5th Cycle Summary-Final2'!E367</f>
        <v>0</v>
      </c>
      <c r="F367" s="65">
        <f>'5th Cycle Summary-Final'!F367-'5th Cycle Summary-Final2'!F367</f>
        <v>0</v>
      </c>
      <c r="G367" s="65">
        <f>'5th Cycle Summary-Final'!G367-'5th Cycle Summary-Final2'!G367</f>
        <v>0</v>
      </c>
      <c r="H367" s="65">
        <f>'5th Cycle Summary-Final'!H367-'5th Cycle Summary-Final2'!H367</f>
        <v>0</v>
      </c>
      <c r="I367" s="65">
        <f>'5th Cycle Summary-Final'!I367-'5th Cycle Summary-Final2'!I367</f>
        <v>0</v>
      </c>
      <c r="J367" s="65">
        <f>'5th Cycle Summary-Final'!J367-'5th Cycle Summary-Final2'!J367</f>
        <v>0</v>
      </c>
      <c r="K367" s="65">
        <f>'5th Cycle Summary-Final'!K367-'5th Cycle Summary-Final2'!K367</f>
        <v>0</v>
      </c>
      <c r="L367" s="65">
        <f>'5th Cycle Summary-Final'!L367-'5th Cycle Summary-Final2'!L367</f>
        <v>0</v>
      </c>
      <c r="M367" s="65">
        <f>'5th Cycle Summary-Final'!M367-'5th Cycle Summary-Final2'!M367</f>
        <v>0</v>
      </c>
      <c r="N367" s="65">
        <f>'5th Cycle Summary-Final'!N367-'5th Cycle Summary-Final2'!N367</f>
        <v>0</v>
      </c>
      <c r="O367" s="65">
        <f>'5th Cycle Summary-Final'!O367-'5th Cycle Summary-Final2'!O367</f>
        <v>0</v>
      </c>
      <c r="P367" s="65">
        <f>'5th Cycle Summary-Final'!P367-'5th Cycle Summary-Final2'!P367</f>
        <v>0</v>
      </c>
      <c r="Q367" s="65">
        <f>'5th Cycle Summary-Final'!Q367-'5th Cycle Summary-Final2'!Q367</f>
        <v>0</v>
      </c>
      <c r="R367" s="65">
        <f>'5th Cycle Summary-Final'!R367-'5th Cycle Summary-Final2'!R367</f>
        <v>0</v>
      </c>
      <c r="S367" s="65">
        <f>'5th Cycle Summary-Final'!S367-'5th Cycle Summary-Final2'!S367</f>
        <v>0</v>
      </c>
      <c r="T367" s="65">
        <f>'5th Cycle Summary-Final'!T367-'5th Cycle Summary-Final2'!T367</f>
        <v>0</v>
      </c>
      <c r="U367" s="65">
        <f>'5th Cycle Summary-Final'!U367-'5th Cycle Summary-Final2'!U367</f>
        <v>0</v>
      </c>
      <c r="V367" s="65">
        <f>'5th Cycle Summary-Final'!V367-'5th Cycle Summary-Final2'!V367</f>
        <v>0</v>
      </c>
      <c r="W367" s="65">
        <f>'5th Cycle Summary-Final'!W367-'5th Cycle Summary-Final2'!W367</f>
        <v>0</v>
      </c>
      <c r="X367" s="65">
        <f>'5th Cycle Summary-Final'!X367-'5th Cycle Summary-Final2'!X367</f>
        <v>0</v>
      </c>
      <c r="Y367" s="65">
        <f>'5th Cycle Summary-Final'!Y367-'5th Cycle Summary-Final2'!Y367</f>
        <v>0</v>
      </c>
      <c r="Z367" s="65">
        <f>'5th Cycle Summary-Final'!Z367-'5th Cycle Summary-Final2'!Z367</f>
        <v>0</v>
      </c>
    </row>
    <row r="368" spans="1:26" x14ac:dyDescent="0.2">
      <c r="A368" s="2" t="s">
        <v>42</v>
      </c>
      <c r="B368" s="2" t="s">
        <v>8</v>
      </c>
      <c r="C368" s="10" t="s">
        <v>313</v>
      </c>
      <c r="D368" s="65">
        <f>'5th Cycle Summary-Final'!D368-'5th Cycle Summary-Final2'!D368</f>
        <v>0</v>
      </c>
      <c r="E368" s="65">
        <f>'5th Cycle Summary-Final'!E368-'5th Cycle Summary-Final2'!E368</f>
        <v>0</v>
      </c>
      <c r="F368" s="65">
        <f>'5th Cycle Summary-Final'!F368-'5th Cycle Summary-Final2'!F368</f>
        <v>0</v>
      </c>
      <c r="G368" s="65">
        <f>'5th Cycle Summary-Final'!G368-'5th Cycle Summary-Final2'!G368</f>
        <v>0</v>
      </c>
      <c r="H368" s="65">
        <f>'5th Cycle Summary-Final'!H368-'5th Cycle Summary-Final2'!H368</f>
        <v>0</v>
      </c>
      <c r="I368" s="65">
        <f>'5th Cycle Summary-Final'!I368-'5th Cycle Summary-Final2'!I368</f>
        <v>0</v>
      </c>
      <c r="J368" s="65">
        <f>'5th Cycle Summary-Final'!J368-'5th Cycle Summary-Final2'!J368</f>
        <v>0</v>
      </c>
      <c r="K368" s="65">
        <f>'5th Cycle Summary-Final'!K368-'5th Cycle Summary-Final2'!K368</f>
        <v>0</v>
      </c>
      <c r="L368" s="65">
        <f>'5th Cycle Summary-Final'!L368-'5th Cycle Summary-Final2'!L368</f>
        <v>0</v>
      </c>
      <c r="M368" s="65">
        <f>'5th Cycle Summary-Final'!M368-'5th Cycle Summary-Final2'!M368</f>
        <v>0</v>
      </c>
      <c r="N368" s="65">
        <f>'5th Cycle Summary-Final'!N368-'5th Cycle Summary-Final2'!N368</f>
        <v>0</v>
      </c>
      <c r="O368" s="65">
        <f>'5th Cycle Summary-Final'!O368-'5th Cycle Summary-Final2'!O368</f>
        <v>0</v>
      </c>
      <c r="P368" s="65">
        <f>'5th Cycle Summary-Final'!P368-'5th Cycle Summary-Final2'!P368</f>
        <v>0</v>
      </c>
      <c r="Q368" s="65">
        <f>'5th Cycle Summary-Final'!Q368-'5th Cycle Summary-Final2'!Q368</f>
        <v>0</v>
      </c>
      <c r="R368" s="65">
        <f>'5th Cycle Summary-Final'!R368-'5th Cycle Summary-Final2'!R368</f>
        <v>0</v>
      </c>
      <c r="S368" s="65">
        <f>'5th Cycle Summary-Final'!S368-'5th Cycle Summary-Final2'!S368</f>
        <v>0</v>
      </c>
      <c r="T368" s="65">
        <f>'5th Cycle Summary-Final'!T368-'5th Cycle Summary-Final2'!T368</f>
        <v>0</v>
      </c>
      <c r="U368" s="65">
        <f>'5th Cycle Summary-Final'!U368-'5th Cycle Summary-Final2'!U368</f>
        <v>0</v>
      </c>
      <c r="V368" s="65">
        <f>'5th Cycle Summary-Final'!V368-'5th Cycle Summary-Final2'!V368</f>
        <v>0</v>
      </c>
      <c r="W368" s="65">
        <f>'5th Cycle Summary-Final'!W368-'5th Cycle Summary-Final2'!W368</f>
        <v>0</v>
      </c>
      <c r="X368" s="65">
        <f>'5th Cycle Summary-Final'!X368-'5th Cycle Summary-Final2'!X368</f>
        <v>0</v>
      </c>
      <c r="Y368" s="65">
        <f>'5th Cycle Summary-Final'!Y368-'5th Cycle Summary-Final2'!Y368</f>
        <v>0</v>
      </c>
      <c r="Z368" s="65">
        <f>'5th Cycle Summary-Final'!Z368-'5th Cycle Summary-Final2'!Z368</f>
        <v>0</v>
      </c>
    </row>
    <row r="369" spans="1:26" x14ac:dyDescent="0.2">
      <c r="A369" s="2" t="s">
        <v>42</v>
      </c>
      <c r="B369" s="2" t="s">
        <v>8</v>
      </c>
      <c r="C369" s="10" t="s">
        <v>1023</v>
      </c>
      <c r="D369" s="65">
        <f>'5th Cycle Summary-Final'!D369-'5th Cycle Summary-Final2'!D369</f>
        <v>0</v>
      </c>
      <c r="E369" s="65">
        <f>'5th Cycle Summary-Final'!E369-'5th Cycle Summary-Final2'!E369</f>
        <v>0</v>
      </c>
      <c r="F369" s="65">
        <f>'5th Cycle Summary-Final'!F369-'5th Cycle Summary-Final2'!F369</f>
        <v>0</v>
      </c>
      <c r="G369" s="65">
        <f>'5th Cycle Summary-Final'!G369-'5th Cycle Summary-Final2'!G369</f>
        <v>0</v>
      </c>
      <c r="H369" s="65">
        <f>'5th Cycle Summary-Final'!H369-'5th Cycle Summary-Final2'!H369</f>
        <v>0</v>
      </c>
      <c r="I369" s="65">
        <f>'5th Cycle Summary-Final'!I369-'5th Cycle Summary-Final2'!I369</f>
        <v>0</v>
      </c>
      <c r="J369" s="65">
        <f>'5th Cycle Summary-Final'!J369-'5th Cycle Summary-Final2'!J369</f>
        <v>0</v>
      </c>
      <c r="K369" s="65">
        <f>'5th Cycle Summary-Final'!K369-'5th Cycle Summary-Final2'!K369</f>
        <v>0</v>
      </c>
      <c r="L369" s="65">
        <f>'5th Cycle Summary-Final'!L369-'5th Cycle Summary-Final2'!L369</f>
        <v>0</v>
      </c>
      <c r="M369" s="65">
        <f>'5th Cycle Summary-Final'!M369-'5th Cycle Summary-Final2'!M369</f>
        <v>0</v>
      </c>
      <c r="N369" s="65">
        <f>'5th Cycle Summary-Final'!N369-'5th Cycle Summary-Final2'!N369</f>
        <v>0</v>
      </c>
      <c r="O369" s="65">
        <f>'5th Cycle Summary-Final'!O369-'5th Cycle Summary-Final2'!O369</f>
        <v>0</v>
      </c>
      <c r="P369" s="65">
        <f>'5th Cycle Summary-Final'!P369-'5th Cycle Summary-Final2'!P369</f>
        <v>0</v>
      </c>
      <c r="Q369" s="65">
        <f>'5th Cycle Summary-Final'!Q369-'5th Cycle Summary-Final2'!Q369</f>
        <v>0</v>
      </c>
      <c r="R369" s="65">
        <f>'5th Cycle Summary-Final'!R369-'5th Cycle Summary-Final2'!R369</f>
        <v>0</v>
      </c>
      <c r="S369" s="65">
        <f>'5th Cycle Summary-Final'!S369-'5th Cycle Summary-Final2'!S369</f>
        <v>0</v>
      </c>
      <c r="T369" s="65">
        <f>'5th Cycle Summary-Final'!T369-'5th Cycle Summary-Final2'!T369</f>
        <v>0</v>
      </c>
      <c r="U369" s="65">
        <f>'5th Cycle Summary-Final'!U369-'5th Cycle Summary-Final2'!U369</f>
        <v>0</v>
      </c>
      <c r="V369" s="65">
        <f>'5th Cycle Summary-Final'!V369-'5th Cycle Summary-Final2'!V369</f>
        <v>0</v>
      </c>
      <c r="W369" s="65">
        <f>'5th Cycle Summary-Final'!W369-'5th Cycle Summary-Final2'!W369</f>
        <v>0</v>
      </c>
      <c r="X369" s="65">
        <f>'5th Cycle Summary-Final'!X369-'5th Cycle Summary-Final2'!X369</f>
        <v>0</v>
      </c>
      <c r="Y369" s="65">
        <f>'5th Cycle Summary-Final'!Y369-'5th Cycle Summary-Final2'!Y369</f>
        <v>0</v>
      </c>
      <c r="Z369" s="65">
        <f>'5th Cycle Summary-Final'!Z369-'5th Cycle Summary-Final2'!Z369</f>
        <v>0</v>
      </c>
    </row>
    <row r="370" spans="1:26" x14ac:dyDescent="0.2">
      <c r="A370" s="2" t="s">
        <v>81</v>
      </c>
      <c r="B370" s="2" t="s">
        <v>8</v>
      </c>
      <c r="C370" s="10" t="s">
        <v>80</v>
      </c>
      <c r="D370" s="65">
        <f>'5th Cycle Summary-Final'!D370-'5th Cycle Summary-Final2'!D370</f>
        <v>0</v>
      </c>
      <c r="E370" s="65">
        <f>'5th Cycle Summary-Final'!E370-'5th Cycle Summary-Final2'!E370</f>
        <v>0</v>
      </c>
      <c r="F370" s="65">
        <f>'5th Cycle Summary-Final'!F370-'5th Cycle Summary-Final2'!F370</f>
        <v>0</v>
      </c>
      <c r="G370" s="65">
        <f>'5th Cycle Summary-Final'!G370-'5th Cycle Summary-Final2'!G370</f>
        <v>0</v>
      </c>
      <c r="H370" s="65">
        <f>'5th Cycle Summary-Final'!H370-'5th Cycle Summary-Final2'!H370</f>
        <v>0</v>
      </c>
      <c r="I370" s="65">
        <f>'5th Cycle Summary-Final'!I370-'5th Cycle Summary-Final2'!I370</f>
        <v>0</v>
      </c>
      <c r="J370" s="65">
        <f>'5th Cycle Summary-Final'!J370-'5th Cycle Summary-Final2'!J370</f>
        <v>0</v>
      </c>
      <c r="K370" s="65">
        <f>'5th Cycle Summary-Final'!K370-'5th Cycle Summary-Final2'!K370</f>
        <v>0</v>
      </c>
      <c r="L370" s="65">
        <f>'5th Cycle Summary-Final'!L370-'5th Cycle Summary-Final2'!L370</f>
        <v>0</v>
      </c>
      <c r="M370" s="65">
        <f>'5th Cycle Summary-Final'!M370-'5th Cycle Summary-Final2'!M370</f>
        <v>0</v>
      </c>
      <c r="N370" s="65">
        <f>'5th Cycle Summary-Final'!N370-'5th Cycle Summary-Final2'!N370</f>
        <v>0</v>
      </c>
      <c r="O370" s="65">
        <f>'5th Cycle Summary-Final'!O370-'5th Cycle Summary-Final2'!O370</f>
        <v>0</v>
      </c>
      <c r="P370" s="65">
        <f>'5th Cycle Summary-Final'!P370-'5th Cycle Summary-Final2'!P370</f>
        <v>0</v>
      </c>
      <c r="Q370" s="65">
        <f>'5th Cycle Summary-Final'!Q370-'5th Cycle Summary-Final2'!Q370</f>
        <v>0</v>
      </c>
      <c r="R370" s="65">
        <f>'5th Cycle Summary-Final'!R370-'5th Cycle Summary-Final2'!R370</f>
        <v>0</v>
      </c>
      <c r="S370" s="65">
        <f>'5th Cycle Summary-Final'!S370-'5th Cycle Summary-Final2'!S370</f>
        <v>0</v>
      </c>
      <c r="T370" s="65">
        <f>'5th Cycle Summary-Final'!T370-'5th Cycle Summary-Final2'!T370</f>
        <v>0</v>
      </c>
      <c r="U370" s="65">
        <f>'5th Cycle Summary-Final'!U370-'5th Cycle Summary-Final2'!U370</f>
        <v>0</v>
      </c>
      <c r="V370" s="65">
        <f>'5th Cycle Summary-Final'!V370-'5th Cycle Summary-Final2'!V370</f>
        <v>0</v>
      </c>
      <c r="W370" s="65">
        <f>'5th Cycle Summary-Final'!W370-'5th Cycle Summary-Final2'!W370</f>
        <v>0</v>
      </c>
      <c r="X370" s="65">
        <f>'5th Cycle Summary-Final'!X370-'5th Cycle Summary-Final2'!X370</f>
        <v>0</v>
      </c>
      <c r="Y370" s="65">
        <f>'5th Cycle Summary-Final'!Y370-'5th Cycle Summary-Final2'!Y370</f>
        <v>0</v>
      </c>
      <c r="Z370" s="65">
        <f>'5th Cycle Summary-Final'!Z370-'5th Cycle Summary-Final2'!Z370</f>
        <v>0</v>
      </c>
    </row>
    <row r="371" spans="1:26" x14ac:dyDescent="0.2">
      <c r="A371" s="2" t="s">
        <v>81</v>
      </c>
      <c r="B371" s="2" t="s">
        <v>8</v>
      </c>
      <c r="C371" s="10" t="s">
        <v>943</v>
      </c>
      <c r="D371" s="65">
        <f>'5th Cycle Summary-Final'!D371-'5th Cycle Summary-Final2'!D371</f>
        <v>0</v>
      </c>
      <c r="E371" s="65">
        <f>'5th Cycle Summary-Final'!E371-'5th Cycle Summary-Final2'!E371</f>
        <v>0</v>
      </c>
      <c r="F371" s="65">
        <f>'5th Cycle Summary-Final'!F371-'5th Cycle Summary-Final2'!F371</f>
        <v>0</v>
      </c>
      <c r="G371" s="65">
        <f>'5th Cycle Summary-Final'!G371-'5th Cycle Summary-Final2'!G371</f>
        <v>0</v>
      </c>
      <c r="H371" s="65">
        <f>'5th Cycle Summary-Final'!H371-'5th Cycle Summary-Final2'!H371</f>
        <v>0</v>
      </c>
      <c r="I371" s="65">
        <f>'5th Cycle Summary-Final'!I371-'5th Cycle Summary-Final2'!I371</f>
        <v>0</v>
      </c>
      <c r="J371" s="65">
        <f>'5th Cycle Summary-Final'!J371-'5th Cycle Summary-Final2'!J371</f>
        <v>0</v>
      </c>
      <c r="K371" s="65">
        <f>'5th Cycle Summary-Final'!K371-'5th Cycle Summary-Final2'!K371</f>
        <v>0</v>
      </c>
      <c r="L371" s="65">
        <f>'5th Cycle Summary-Final'!L371-'5th Cycle Summary-Final2'!L371</f>
        <v>0</v>
      </c>
      <c r="M371" s="65">
        <f>'5th Cycle Summary-Final'!M371-'5th Cycle Summary-Final2'!M371</f>
        <v>0</v>
      </c>
      <c r="N371" s="65">
        <f>'5th Cycle Summary-Final'!N371-'5th Cycle Summary-Final2'!N371</f>
        <v>0</v>
      </c>
      <c r="O371" s="65">
        <f>'5th Cycle Summary-Final'!O371-'5th Cycle Summary-Final2'!O371</f>
        <v>0</v>
      </c>
      <c r="P371" s="65">
        <f>'5th Cycle Summary-Final'!P371-'5th Cycle Summary-Final2'!P371</f>
        <v>0</v>
      </c>
      <c r="Q371" s="65">
        <f>'5th Cycle Summary-Final'!Q371-'5th Cycle Summary-Final2'!Q371</f>
        <v>0</v>
      </c>
      <c r="R371" s="65">
        <f>'5th Cycle Summary-Final'!R371-'5th Cycle Summary-Final2'!R371</f>
        <v>0</v>
      </c>
      <c r="S371" s="65">
        <f>'5th Cycle Summary-Final'!S371-'5th Cycle Summary-Final2'!S371</f>
        <v>0</v>
      </c>
      <c r="T371" s="65">
        <f>'5th Cycle Summary-Final'!T371-'5th Cycle Summary-Final2'!T371</f>
        <v>0</v>
      </c>
      <c r="U371" s="65">
        <f>'5th Cycle Summary-Final'!U371-'5th Cycle Summary-Final2'!U371</f>
        <v>0</v>
      </c>
      <c r="V371" s="65">
        <f>'5th Cycle Summary-Final'!V371-'5th Cycle Summary-Final2'!V371</f>
        <v>0</v>
      </c>
      <c r="W371" s="65">
        <f>'5th Cycle Summary-Final'!W371-'5th Cycle Summary-Final2'!W371</f>
        <v>0</v>
      </c>
      <c r="X371" s="65">
        <f>'5th Cycle Summary-Final'!X371-'5th Cycle Summary-Final2'!X371</f>
        <v>0</v>
      </c>
      <c r="Y371" s="65">
        <f>'5th Cycle Summary-Final'!Y371-'5th Cycle Summary-Final2'!Y371</f>
        <v>0</v>
      </c>
      <c r="Z371" s="65">
        <f>'5th Cycle Summary-Final'!Z371-'5th Cycle Summary-Final2'!Z371</f>
        <v>0</v>
      </c>
    </row>
    <row r="372" spans="1:26" x14ac:dyDescent="0.2">
      <c r="A372" s="2" t="s">
        <v>81</v>
      </c>
      <c r="B372" s="2" t="s">
        <v>8</v>
      </c>
      <c r="C372" s="10" t="s">
        <v>146</v>
      </c>
      <c r="D372" s="65">
        <f>'5th Cycle Summary-Final'!D372-'5th Cycle Summary-Final2'!D372</f>
        <v>0</v>
      </c>
      <c r="E372" s="65">
        <f>'5th Cycle Summary-Final'!E372-'5th Cycle Summary-Final2'!E372</f>
        <v>0</v>
      </c>
      <c r="F372" s="65">
        <f>'5th Cycle Summary-Final'!F372-'5th Cycle Summary-Final2'!F372</f>
        <v>0</v>
      </c>
      <c r="G372" s="65">
        <f>'5th Cycle Summary-Final'!G372-'5th Cycle Summary-Final2'!G372</f>
        <v>0</v>
      </c>
      <c r="H372" s="65">
        <f>'5th Cycle Summary-Final'!H372-'5th Cycle Summary-Final2'!H372</f>
        <v>0</v>
      </c>
      <c r="I372" s="65">
        <f>'5th Cycle Summary-Final'!I372-'5th Cycle Summary-Final2'!I372</f>
        <v>0</v>
      </c>
      <c r="J372" s="65">
        <f>'5th Cycle Summary-Final'!J372-'5th Cycle Summary-Final2'!J372</f>
        <v>0</v>
      </c>
      <c r="K372" s="65">
        <f>'5th Cycle Summary-Final'!K372-'5th Cycle Summary-Final2'!K372</f>
        <v>0</v>
      </c>
      <c r="L372" s="65">
        <f>'5th Cycle Summary-Final'!L372-'5th Cycle Summary-Final2'!L372</f>
        <v>0</v>
      </c>
      <c r="M372" s="65">
        <f>'5th Cycle Summary-Final'!M372-'5th Cycle Summary-Final2'!M372</f>
        <v>0</v>
      </c>
      <c r="N372" s="65">
        <f>'5th Cycle Summary-Final'!N372-'5th Cycle Summary-Final2'!N372</f>
        <v>0</v>
      </c>
      <c r="O372" s="65">
        <f>'5th Cycle Summary-Final'!O372-'5th Cycle Summary-Final2'!O372</f>
        <v>0</v>
      </c>
      <c r="P372" s="65">
        <f>'5th Cycle Summary-Final'!P372-'5th Cycle Summary-Final2'!P372</f>
        <v>0</v>
      </c>
      <c r="Q372" s="65">
        <f>'5th Cycle Summary-Final'!Q372-'5th Cycle Summary-Final2'!Q372</f>
        <v>0</v>
      </c>
      <c r="R372" s="65">
        <f>'5th Cycle Summary-Final'!R372-'5th Cycle Summary-Final2'!R372</f>
        <v>0</v>
      </c>
      <c r="S372" s="65">
        <f>'5th Cycle Summary-Final'!S372-'5th Cycle Summary-Final2'!S372</f>
        <v>0</v>
      </c>
      <c r="T372" s="65">
        <f>'5th Cycle Summary-Final'!T372-'5th Cycle Summary-Final2'!T372</f>
        <v>0</v>
      </c>
      <c r="U372" s="65">
        <f>'5th Cycle Summary-Final'!U372-'5th Cycle Summary-Final2'!U372</f>
        <v>0</v>
      </c>
      <c r="V372" s="65">
        <f>'5th Cycle Summary-Final'!V372-'5th Cycle Summary-Final2'!V372</f>
        <v>0</v>
      </c>
      <c r="W372" s="65">
        <f>'5th Cycle Summary-Final'!W372-'5th Cycle Summary-Final2'!W372</f>
        <v>0</v>
      </c>
      <c r="X372" s="65">
        <f>'5th Cycle Summary-Final'!X372-'5th Cycle Summary-Final2'!X372</f>
        <v>0</v>
      </c>
      <c r="Y372" s="65">
        <f>'5th Cycle Summary-Final'!Y372-'5th Cycle Summary-Final2'!Y372</f>
        <v>0</v>
      </c>
      <c r="Z372" s="65">
        <f>'5th Cycle Summary-Final'!Z372-'5th Cycle Summary-Final2'!Z372</f>
        <v>0</v>
      </c>
    </row>
    <row r="373" spans="1:26" x14ac:dyDescent="0.2">
      <c r="A373" s="2" t="s">
        <v>81</v>
      </c>
      <c r="B373" s="2" t="s">
        <v>8</v>
      </c>
      <c r="C373" s="10" t="s">
        <v>234</v>
      </c>
      <c r="D373" s="65">
        <f>'5th Cycle Summary-Final'!D373-'5th Cycle Summary-Final2'!D373</f>
        <v>0</v>
      </c>
      <c r="E373" s="65">
        <f>'5th Cycle Summary-Final'!E373-'5th Cycle Summary-Final2'!E373</f>
        <v>0</v>
      </c>
      <c r="F373" s="65">
        <f>'5th Cycle Summary-Final'!F373-'5th Cycle Summary-Final2'!F373</f>
        <v>0</v>
      </c>
      <c r="G373" s="65">
        <f>'5th Cycle Summary-Final'!G373-'5th Cycle Summary-Final2'!G373</f>
        <v>0</v>
      </c>
      <c r="H373" s="65">
        <f>'5th Cycle Summary-Final'!H373-'5th Cycle Summary-Final2'!H373</f>
        <v>0</v>
      </c>
      <c r="I373" s="65">
        <f>'5th Cycle Summary-Final'!I373-'5th Cycle Summary-Final2'!I373</f>
        <v>0</v>
      </c>
      <c r="J373" s="65">
        <f>'5th Cycle Summary-Final'!J373-'5th Cycle Summary-Final2'!J373</f>
        <v>0</v>
      </c>
      <c r="K373" s="65">
        <f>'5th Cycle Summary-Final'!K373-'5th Cycle Summary-Final2'!K373</f>
        <v>0</v>
      </c>
      <c r="L373" s="65">
        <f>'5th Cycle Summary-Final'!L373-'5th Cycle Summary-Final2'!L373</f>
        <v>0</v>
      </c>
      <c r="M373" s="65">
        <f>'5th Cycle Summary-Final'!M373-'5th Cycle Summary-Final2'!M373</f>
        <v>0</v>
      </c>
      <c r="N373" s="65">
        <f>'5th Cycle Summary-Final'!N373-'5th Cycle Summary-Final2'!N373</f>
        <v>0</v>
      </c>
      <c r="O373" s="65">
        <f>'5th Cycle Summary-Final'!O373-'5th Cycle Summary-Final2'!O373</f>
        <v>0</v>
      </c>
      <c r="P373" s="65">
        <f>'5th Cycle Summary-Final'!P373-'5th Cycle Summary-Final2'!P373</f>
        <v>0</v>
      </c>
      <c r="Q373" s="65">
        <f>'5th Cycle Summary-Final'!Q373-'5th Cycle Summary-Final2'!Q373</f>
        <v>0</v>
      </c>
      <c r="R373" s="65">
        <f>'5th Cycle Summary-Final'!R373-'5th Cycle Summary-Final2'!R373</f>
        <v>0</v>
      </c>
      <c r="S373" s="65">
        <f>'5th Cycle Summary-Final'!S373-'5th Cycle Summary-Final2'!S373</f>
        <v>0</v>
      </c>
      <c r="T373" s="65">
        <f>'5th Cycle Summary-Final'!T373-'5th Cycle Summary-Final2'!T373</f>
        <v>0</v>
      </c>
      <c r="U373" s="65">
        <f>'5th Cycle Summary-Final'!U373-'5th Cycle Summary-Final2'!U373</f>
        <v>0</v>
      </c>
      <c r="V373" s="65">
        <f>'5th Cycle Summary-Final'!V373-'5th Cycle Summary-Final2'!V373</f>
        <v>0</v>
      </c>
      <c r="W373" s="65">
        <f>'5th Cycle Summary-Final'!W373-'5th Cycle Summary-Final2'!W373</f>
        <v>0</v>
      </c>
      <c r="X373" s="65">
        <f>'5th Cycle Summary-Final'!X373-'5th Cycle Summary-Final2'!X373</f>
        <v>0</v>
      </c>
      <c r="Y373" s="65">
        <f>'5th Cycle Summary-Final'!Y373-'5th Cycle Summary-Final2'!Y373</f>
        <v>0</v>
      </c>
      <c r="Z373" s="65">
        <f>'5th Cycle Summary-Final'!Z373-'5th Cycle Summary-Final2'!Z373</f>
        <v>0</v>
      </c>
    </row>
    <row r="374" spans="1:26" x14ac:dyDescent="0.2">
      <c r="A374" s="2" t="s">
        <v>81</v>
      </c>
      <c r="B374" s="2" t="s">
        <v>8</v>
      </c>
      <c r="C374" s="10" t="s">
        <v>255</v>
      </c>
      <c r="D374" s="65">
        <f>'5th Cycle Summary-Final'!D374-'5th Cycle Summary-Final2'!D374</f>
        <v>0</v>
      </c>
      <c r="E374" s="65">
        <f>'5th Cycle Summary-Final'!E374-'5th Cycle Summary-Final2'!E374</f>
        <v>0</v>
      </c>
      <c r="F374" s="65">
        <f>'5th Cycle Summary-Final'!F374-'5th Cycle Summary-Final2'!F374</f>
        <v>0</v>
      </c>
      <c r="G374" s="65">
        <f>'5th Cycle Summary-Final'!G374-'5th Cycle Summary-Final2'!G374</f>
        <v>0</v>
      </c>
      <c r="H374" s="65">
        <f>'5th Cycle Summary-Final'!H374-'5th Cycle Summary-Final2'!H374</f>
        <v>0</v>
      </c>
      <c r="I374" s="65">
        <f>'5th Cycle Summary-Final'!I374-'5th Cycle Summary-Final2'!I374</f>
        <v>0</v>
      </c>
      <c r="J374" s="65">
        <f>'5th Cycle Summary-Final'!J374-'5th Cycle Summary-Final2'!J374</f>
        <v>0</v>
      </c>
      <c r="K374" s="65">
        <f>'5th Cycle Summary-Final'!K374-'5th Cycle Summary-Final2'!K374</f>
        <v>0</v>
      </c>
      <c r="L374" s="65">
        <f>'5th Cycle Summary-Final'!L374-'5th Cycle Summary-Final2'!L374</f>
        <v>0</v>
      </c>
      <c r="M374" s="65">
        <f>'5th Cycle Summary-Final'!M374-'5th Cycle Summary-Final2'!M374</f>
        <v>0</v>
      </c>
      <c r="N374" s="65">
        <f>'5th Cycle Summary-Final'!N374-'5th Cycle Summary-Final2'!N374</f>
        <v>0</v>
      </c>
      <c r="O374" s="65">
        <f>'5th Cycle Summary-Final'!O374-'5th Cycle Summary-Final2'!O374</f>
        <v>0</v>
      </c>
      <c r="P374" s="65">
        <f>'5th Cycle Summary-Final'!P374-'5th Cycle Summary-Final2'!P374</f>
        <v>0</v>
      </c>
      <c r="Q374" s="65">
        <f>'5th Cycle Summary-Final'!Q374-'5th Cycle Summary-Final2'!Q374</f>
        <v>0</v>
      </c>
      <c r="R374" s="65">
        <f>'5th Cycle Summary-Final'!R374-'5th Cycle Summary-Final2'!R374</f>
        <v>0</v>
      </c>
      <c r="S374" s="65">
        <f>'5th Cycle Summary-Final'!S374-'5th Cycle Summary-Final2'!S374</f>
        <v>0</v>
      </c>
      <c r="T374" s="65">
        <f>'5th Cycle Summary-Final'!T374-'5th Cycle Summary-Final2'!T374</f>
        <v>0</v>
      </c>
      <c r="U374" s="65">
        <f>'5th Cycle Summary-Final'!U374-'5th Cycle Summary-Final2'!U374</f>
        <v>0</v>
      </c>
      <c r="V374" s="65">
        <f>'5th Cycle Summary-Final'!V374-'5th Cycle Summary-Final2'!V374</f>
        <v>0</v>
      </c>
      <c r="W374" s="65">
        <f>'5th Cycle Summary-Final'!W374-'5th Cycle Summary-Final2'!W374</f>
        <v>0</v>
      </c>
      <c r="X374" s="65">
        <f>'5th Cycle Summary-Final'!X374-'5th Cycle Summary-Final2'!X374</f>
        <v>0</v>
      </c>
      <c r="Y374" s="65">
        <f>'5th Cycle Summary-Final'!Y374-'5th Cycle Summary-Final2'!Y374</f>
        <v>0</v>
      </c>
      <c r="Z374" s="65">
        <f>'5th Cycle Summary-Final'!Z374-'5th Cycle Summary-Final2'!Z374</f>
        <v>0</v>
      </c>
    </row>
    <row r="375" spans="1:26" x14ac:dyDescent="0.2">
      <c r="A375" s="2" t="s">
        <v>81</v>
      </c>
      <c r="B375" s="2" t="s">
        <v>8</v>
      </c>
      <c r="C375" s="10" t="s">
        <v>285</v>
      </c>
      <c r="D375" s="65">
        <f>'5th Cycle Summary-Final'!D375-'5th Cycle Summary-Final2'!D375</f>
        <v>0</v>
      </c>
      <c r="E375" s="65">
        <f>'5th Cycle Summary-Final'!E375-'5th Cycle Summary-Final2'!E375</f>
        <v>0</v>
      </c>
      <c r="F375" s="65">
        <f>'5th Cycle Summary-Final'!F375-'5th Cycle Summary-Final2'!F375</f>
        <v>0</v>
      </c>
      <c r="G375" s="65">
        <f>'5th Cycle Summary-Final'!G375-'5th Cycle Summary-Final2'!G375</f>
        <v>0</v>
      </c>
      <c r="H375" s="65">
        <f>'5th Cycle Summary-Final'!H375-'5th Cycle Summary-Final2'!H375</f>
        <v>0</v>
      </c>
      <c r="I375" s="65">
        <f>'5th Cycle Summary-Final'!I375-'5th Cycle Summary-Final2'!I375</f>
        <v>0</v>
      </c>
      <c r="J375" s="65">
        <f>'5th Cycle Summary-Final'!J375-'5th Cycle Summary-Final2'!J375</f>
        <v>0</v>
      </c>
      <c r="K375" s="65">
        <f>'5th Cycle Summary-Final'!K375-'5th Cycle Summary-Final2'!K375</f>
        <v>0</v>
      </c>
      <c r="L375" s="65">
        <f>'5th Cycle Summary-Final'!L375-'5th Cycle Summary-Final2'!L375</f>
        <v>0</v>
      </c>
      <c r="M375" s="65">
        <f>'5th Cycle Summary-Final'!M375-'5th Cycle Summary-Final2'!M375</f>
        <v>0</v>
      </c>
      <c r="N375" s="65">
        <f>'5th Cycle Summary-Final'!N375-'5th Cycle Summary-Final2'!N375</f>
        <v>0</v>
      </c>
      <c r="O375" s="65">
        <f>'5th Cycle Summary-Final'!O375-'5th Cycle Summary-Final2'!O375</f>
        <v>0</v>
      </c>
      <c r="P375" s="65">
        <f>'5th Cycle Summary-Final'!P375-'5th Cycle Summary-Final2'!P375</f>
        <v>0</v>
      </c>
      <c r="Q375" s="65">
        <f>'5th Cycle Summary-Final'!Q375-'5th Cycle Summary-Final2'!Q375</f>
        <v>0</v>
      </c>
      <c r="R375" s="65">
        <f>'5th Cycle Summary-Final'!R375-'5th Cycle Summary-Final2'!R375</f>
        <v>0</v>
      </c>
      <c r="S375" s="65">
        <f>'5th Cycle Summary-Final'!S375-'5th Cycle Summary-Final2'!S375</f>
        <v>0</v>
      </c>
      <c r="T375" s="65">
        <f>'5th Cycle Summary-Final'!T375-'5th Cycle Summary-Final2'!T375</f>
        <v>0</v>
      </c>
      <c r="U375" s="65">
        <f>'5th Cycle Summary-Final'!U375-'5th Cycle Summary-Final2'!U375</f>
        <v>0</v>
      </c>
      <c r="V375" s="65">
        <f>'5th Cycle Summary-Final'!V375-'5th Cycle Summary-Final2'!V375</f>
        <v>0</v>
      </c>
      <c r="W375" s="65">
        <f>'5th Cycle Summary-Final'!W375-'5th Cycle Summary-Final2'!W375</f>
        <v>0</v>
      </c>
      <c r="X375" s="65">
        <f>'5th Cycle Summary-Final'!X375-'5th Cycle Summary-Final2'!X375</f>
        <v>0</v>
      </c>
      <c r="Y375" s="65">
        <f>'5th Cycle Summary-Final'!Y375-'5th Cycle Summary-Final2'!Y375</f>
        <v>0</v>
      </c>
      <c r="Z375" s="65">
        <f>'5th Cycle Summary-Final'!Z375-'5th Cycle Summary-Final2'!Z375</f>
        <v>0</v>
      </c>
    </row>
    <row r="376" spans="1:26" x14ac:dyDescent="0.2">
      <c r="A376" s="2" t="s">
        <v>81</v>
      </c>
      <c r="B376" s="2" t="s">
        <v>8</v>
      </c>
      <c r="C376" s="10" t="s">
        <v>966</v>
      </c>
      <c r="D376" s="65">
        <f>'5th Cycle Summary-Final'!D376-'5th Cycle Summary-Final2'!D376</f>
        <v>0</v>
      </c>
      <c r="E376" s="65">
        <f>'5th Cycle Summary-Final'!E376-'5th Cycle Summary-Final2'!E376</f>
        <v>0</v>
      </c>
      <c r="F376" s="65">
        <f>'5th Cycle Summary-Final'!F376-'5th Cycle Summary-Final2'!F376</f>
        <v>0</v>
      </c>
      <c r="G376" s="65">
        <f>'5th Cycle Summary-Final'!G376-'5th Cycle Summary-Final2'!G376</f>
        <v>0</v>
      </c>
      <c r="H376" s="65">
        <f>'5th Cycle Summary-Final'!H376-'5th Cycle Summary-Final2'!H376</f>
        <v>0</v>
      </c>
      <c r="I376" s="65">
        <f>'5th Cycle Summary-Final'!I376-'5th Cycle Summary-Final2'!I376</f>
        <v>0</v>
      </c>
      <c r="J376" s="65">
        <f>'5th Cycle Summary-Final'!J376-'5th Cycle Summary-Final2'!J376</f>
        <v>0</v>
      </c>
      <c r="K376" s="65">
        <f>'5th Cycle Summary-Final'!K376-'5th Cycle Summary-Final2'!K376</f>
        <v>0</v>
      </c>
      <c r="L376" s="65">
        <f>'5th Cycle Summary-Final'!L376-'5th Cycle Summary-Final2'!L376</f>
        <v>0</v>
      </c>
      <c r="M376" s="65">
        <f>'5th Cycle Summary-Final'!M376-'5th Cycle Summary-Final2'!M376</f>
        <v>0</v>
      </c>
      <c r="N376" s="65">
        <f>'5th Cycle Summary-Final'!N376-'5th Cycle Summary-Final2'!N376</f>
        <v>0</v>
      </c>
      <c r="O376" s="65">
        <f>'5th Cycle Summary-Final'!O376-'5th Cycle Summary-Final2'!O376</f>
        <v>0</v>
      </c>
      <c r="P376" s="65">
        <f>'5th Cycle Summary-Final'!P376-'5th Cycle Summary-Final2'!P376</f>
        <v>0</v>
      </c>
      <c r="Q376" s="65">
        <f>'5th Cycle Summary-Final'!Q376-'5th Cycle Summary-Final2'!Q376</f>
        <v>0</v>
      </c>
      <c r="R376" s="65">
        <f>'5th Cycle Summary-Final'!R376-'5th Cycle Summary-Final2'!R376</f>
        <v>0</v>
      </c>
      <c r="S376" s="65">
        <f>'5th Cycle Summary-Final'!S376-'5th Cycle Summary-Final2'!S376</f>
        <v>0</v>
      </c>
      <c r="T376" s="65">
        <f>'5th Cycle Summary-Final'!T376-'5th Cycle Summary-Final2'!T376</f>
        <v>0</v>
      </c>
      <c r="U376" s="65">
        <f>'5th Cycle Summary-Final'!U376-'5th Cycle Summary-Final2'!U376</f>
        <v>0</v>
      </c>
      <c r="V376" s="65">
        <f>'5th Cycle Summary-Final'!V376-'5th Cycle Summary-Final2'!V376</f>
        <v>0</v>
      </c>
      <c r="W376" s="65">
        <f>'5th Cycle Summary-Final'!W376-'5th Cycle Summary-Final2'!W376</f>
        <v>0</v>
      </c>
      <c r="X376" s="65">
        <f>'5th Cycle Summary-Final'!X376-'5th Cycle Summary-Final2'!X376</f>
        <v>0</v>
      </c>
      <c r="Y376" s="65">
        <f>'5th Cycle Summary-Final'!Y376-'5th Cycle Summary-Final2'!Y376</f>
        <v>0</v>
      </c>
      <c r="Z376" s="65">
        <f>'5th Cycle Summary-Final'!Z376-'5th Cycle Summary-Final2'!Z376</f>
        <v>0</v>
      </c>
    </row>
    <row r="377" spans="1:26" x14ac:dyDescent="0.2">
      <c r="A377" s="2" t="s">
        <v>81</v>
      </c>
      <c r="B377" s="2" t="s">
        <v>8</v>
      </c>
      <c r="C377" s="10" t="s">
        <v>81</v>
      </c>
      <c r="D377" s="65">
        <f>'5th Cycle Summary-Final'!D377-'5th Cycle Summary-Final2'!D377</f>
        <v>0</v>
      </c>
      <c r="E377" s="65">
        <f>'5th Cycle Summary-Final'!E377-'5th Cycle Summary-Final2'!E377</f>
        <v>0</v>
      </c>
      <c r="F377" s="65">
        <f>'5th Cycle Summary-Final'!F377-'5th Cycle Summary-Final2'!F377</f>
        <v>0</v>
      </c>
      <c r="G377" s="65">
        <f>'5th Cycle Summary-Final'!G377-'5th Cycle Summary-Final2'!G377</f>
        <v>0</v>
      </c>
      <c r="H377" s="65">
        <f>'5th Cycle Summary-Final'!H377-'5th Cycle Summary-Final2'!H377</f>
        <v>0</v>
      </c>
      <c r="I377" s="65">
        <f>'5th Cycle Summary-Final'!I377-'5th Cycle Summary-Final2'!I377</f>
        <v>0</v>
      </c>
      <c r="J377" s="65">
        <f>'5th Cycle Summary-Final'!J377-'5th Cycle Summary-Final2'!J377</f>
        <v>0</v>
      </c>
      <c r="K377" s="65">
        <f>'5th Cycle Summary-Final'!K377-'5th Cycle Summary-Final2'!K377</f>
        <v>0</v>
      </c>
      <c r="L377" s="65">
        <f>'5th Cycle Summary-Final'!L377-'5th Cycle Summary-Final2'!L377</f>
        <v>0</v>
      </c>
      <c r="M377" s="65">
        <f>'5th Cycle Summary-Final'!M377-'5th Cycle Summary-Final2'!M377</f>
        <v>0</v>
      </c>
      <c r="N377" s="65">
        <f>'5th Cycle Summary-Final'!N377-'5th Cycle Summary-Final2'!N377</f>
        <v>0</v>
      </c>
      <c r="O377" s="65">
        <f>'5th Cycle Summary-Final'!O377-'5th Cycle Summary-Final2'!O377</f>
        <v>0</v>
      </c>
      <c r="P377" s="65">
        <f>'5th Cycle Summary-Final'!P377-'5th Cycle Summary-Final2'!P377</f>
        <v>0</v>
      </c>
      <c r="Q377" s="65">
        <f>'5th Cycle Summary-Final'!Q377-'5th Cycle Summary-Final2'!Q377</f>
        <v>0</v>
      </c>
      <c r="R377" s="65">
        <f>'5th Cycle Summary-Final'!R377-'5th Cycle Summary-Final2'!R377</f>
        <v>0</v>
      </c>
      <c r="S377" s="65">
        <f>'5th Cycle Summary-Final'!S377-'5th Cycle Summary-Final2'!S377</f>
        <v>0</v>
      </c>
      <c r="T377" s="65">
        <f>'5th Cycle Summary-Final'!T377-'5th Cycle Summary-Final2'!T377</f>
        <v>0</v>
      </c>
      <c r="U377" s="65">
        <f>'5th Cycle Summary-Final'!U377-'5th Cycle Summary-Final2'!U377</f>
        <v>0</v>
      </c>
      <c r="V377" s="65">
        <f>'5th Cycle Summary-Final'!V377-'5th Cycle Summary-Final2'!V377</f>
        <v>0</v>
      </c>
      <c r="W377" s="65">
        <f>'5th Cycle Summary-Final'!W377-'5th Cycle Summary-Final2'!W377</f>
        <v>0</v>
      </c>
      <c r="X377" s="65">
        <f>'5th Cycle Summary-Final'!X377-'5th Cycle Summary-Final2'!X377</f>
        <v>0</v>
      </c>
      <c r="Y377" s="65">
        <f>'5th Cycle Summary-Final'!Y377-'5th Cycle Summary-Final2'!Y377</f>
        <v>0</v>
      </c>
      <c r="Z377" s="65">
        <f>'5th Cycle Summary-Final'!Z377-'5th Cycle Summary-Final2'!Z377</f>
        <v>0</v>
      </c>
    </row>
    <row r="378" spans="1:26" x14ac:dyDescent="0.2">
      <c r="A378" s="2" t="s">
        <v>81</v>
      </c>
      <c r="B378" s="2" t="s">
        <v>8</v>
      </c>
      <c r="C378" s="10" t="s">
        <v>292</v>
      </c>
      <c r="D378" s="65">
        <f>'5th Cycle Summary-Final'!D378-'5th Cycle Summary-Final2'!D378</f>
        <v>0</v>
      </c>
      <c r="E378" s="65">
        <f>'5th Cycle Summary-Final'!E378-'5th Cycle Summary-Final2'!E378</f>
        <v>0</v>
      </c>
      <c r="F378" s="65">
        <f>'5th Cycle Summary-Final'!F378-'5th Cycle Summary-Final2'!F378</f>
        <v>0</v>
      </c>
      <c r="G378" s="65">
        <f>'5th Cycle Summary-Final'!G378-'5th Cycle Summary-Final2'!G378</f>
        <v>0</v>
      </c>
      <c r="H378" s="65">
        <f>'5th Cycle Summary-Final'!H378-'5th Cycle Summary-Final2'!H378</f>
        <v>0</v>
      </c>
      <c r="I378" s="65">
        <f>'5th Cycle Summary-Final'!I378-'5th Cycle Summary-Final2'!I378</f>
        <v>0</v>
      </c>
      <c r="J378" s="65">
        <f>'5th Cycle Summary-Final'!J378-'5th Cycle Summary-Final2'!J378</f>
        <v>0</v>
      </c>
      <c r="K378" s="65">
        <f>'5th Cycle Summary-Final'!K378-'5th Cycle Summary-Final2'!K378</f>
        <v>0</v>
      </c>
      <c r="L378" s="65">
        <f>'5th Cycle Summary-Final'!L378-'5th Cycle Summary-Final2'!L378</f>
        <v>0</v>
      </c>
      <c r="M378" s="65">
        <f>'5th Cycle Summary-Final'!M378-'5th Cycle Summary-Final2'!M378</f>
        <v>0</v>
      </c>
      <c r="N378" s="65">
        <f>'5th Cycle Summary-Final'!N378-'5th Cycle Summary-Final2'!N378</f>
        <v>0</v>
      </c>
      <c r="O378" s="65">
        <f>'5th Cycle Summary-Final'!O378-'5th Cycle Summary-Final2'!O378</f>
        <v>0</v>
      </c>
      <c r="P378" s="65">
        <f>'5th Cycle Summary-Final'!P378-'5th Cycle Summary-Final2'!P378</f>
        <v>0</v>
      </c>
      <c r="Q378" s="65">
        <f>'5th Cycle Summary-Final'!Q378-'5th Cycle Summary-Final2'!Q378</f>
        <v>0</v>
      </c>
      <c r="R378" s="65">
        <f>'5th Cycle Summary-Final'!R378-'5th Cycle Summary-Final2'!R378</f>
        <v>0</v>
      </c>
      <c r="S378" s="65">
        <f>'5th Cycle Summary-Final'!S378-'5th Cycle Summary-Final2'!S378</f>
        <v>0</v>
      </c>
      <c r="T378" s="65">
        <f>'5th Cycle Summary-Final'!T378-'5th Cycle Summary-Final2'!T378</f>
        <v>0</v>
      </c>
      <c r="U378" s="65">
        <f>'5th Cycle Summary-Final'!U378-'5th Cycle Summary-Final2'!U378</f>
        <v>0</v>
      </c>
      <c r="V378" s="65">
        <f>'5th Cycle Summary-Final'!V378-'5th Cycle Summary-Final2'!V378</f>
        <v>0</v>
      </c>
      <c r="W378" s="65">
        <f>'5th Cycle Summary-Final'!W378-'5th Cycle Summary-Final2'!W378</f>
        <v>0</v>
      </c>
      <c r="X378" s="65">
        <f>'5th Cycle Summary-Final'!X378-'5th Cycle Summary-Final2'!X378</f>
        <v>0</v>
      </c>
      <c r="Y378" s="65">
        <f>'5th Cycle Summary-Final'!Y378-'5th Cycle Summary-Final2'!Y378</f>
        <v>0</v>
      </c>
      <c r="Z378" s="65">
        <f>'5th Cycle Summary-Final'!Z378-'5th Cycle Summary-Final2'!Z378</f>
        <v>0</v>
      </c>
    </row>
    <row r="379" spans="1:26" x14ac:dyDescent="0.2">
      <c r="A379" s="2" t="s">
        <v>81</v>
      </c>
      <c r="B379" s="2" t="s">
        <v>8</v>
      </c>
      <c r="C379" s="10" t="s">
        <v>323</v>
      </c>
      <c r="D379" s="65">
        <f>'5th Cycle Summary-Final'!D379-'5th Cycle Summary-Final2'!D379</f>
        <v>0</v>
      </c>
      <c r="E379" s="65">
        <f>'5th Cycle Summary-Final'!E379-'5th Cycle Summary-Final2'!E379</f>
        <v>0</v>
      </c>
      <c r="F379" s="65">
        <f>'5th Cycle Summary-Final'!F379-'5th Cycle Summary-Final2'!F379</f>
        <v>0</v>
      </c>
      <c r="G379" s="65">
        <f>'5th Cycle Summary-Final'!G379-'5th Cycle Summary-Final2'!G379</f>
        <v>0</v>
      </c>
      <c r="H379" s="65">
        <f>'5th Cycle Summary-Final'!H379-'5th Cycle Summary-Final2'!H379</f>
        <v>0</v>
      </c>
      <c r="I379" s="65">
        <f>'5th Cycle Summary-Final'!I379-'5th Cycle Summary-Final2'!I379</f>
        <v>0</v>
      </c>
      <c r="J379" s="65">
        <f>'5th Cycle Summary-Final'!J379-'5th Cycle Summary-Final2'!J379</f>
        <v>0</v>
      </c>
      <c r="K379" s="65">
        <f>'5th Cycle Summary-Final'!K379-'5th Cycle Summary-Final2'!K379</f>
        <v>0</v>
      </c>
      <c r="L379" s="65">
        <f>'5th Cycle Summary-Final'!L379-'5th Cycle Summary-Final2'!L379</f>
        <v>0</v>
      </c>
      <c r="M379" s="65">
        <f>'5th Cycle Summary-Final'!M379-'5th Cycle Summary-Final2'!M379</f>
        <v>0</v>
      </c>
      <c r="N379" s="65">
        <f>'5th Cycle Summary-Final'!N379-'5th Cycle Summary-Final2'!N379</f>
        <v>0</v>
      </c>
      <c r="O379" s="65">
        <f>'5th Cycle Summary-Final'!O379-'5th Cycle Summary-Final2'!O379</f>
        <v>0</v>
      </c>
      <c r="P379" s="65">
        <f>'5th Cycle Summary-Final'!P379-'5th Cycle Summary-Final2'!P379</f>
        <v>0</v>
      </c>
      <c r="Q379" s="65">
        <f>'5th Cycle Summary-Final'!Q379-'5th Cycle Summary-Final2'!Q379</f>
        <v>0</v>
      </c>
      <c r="R379" s="65">
        <f>'5th Cycle Summary-Final'!R379-'5th Cycle Summary-Final2'!R379</f>
        <v>0</v>
      </c>
      <c r="S379" s="65">
        <f>'5th Cycle Summary-Final'!S379-'5th Cycle Summary-Final2'!S379</f>
        <v>0</v>
      </c>
      <c r="T379" s="65">
        <f>'5th Cycle Summary-Final'!T379-'5th Cycle Summary-Final2'!T379</f>
        <v>0</v>
      </c>
      <c r="U379" s="65">
        <f>'5th Cycle Summary-Final'!U379-'5th Cycle Summary-Final2'!U379</f>
        <v>0</v>
      </c>
      <c r="V379" s="65">
        <f>'5th Cycle Summary-Final'!V379-'5th Cycle Summary-Final2'!V379</f>
        <v>0</v>
      </c>
      <c r="W379" s="65">
        <f>'5th Cycle Summary-Final'!W379-'5th Cycle Summary-Final2'!W379</f>
        <v>0</v>
      </c>
      <c r="X379" s="65">
        <f>'5th Cycle Summary-Final'!X379-'5th Cycle Summary-Final2'!X379</f>
        <v>0</v>
      </c>
      <c r="Y379" s="65">
        <f>'5th Cycle Summary-Final'!Y379-'5th Cycle Summary-Final2'!Y379</f>
        <v>0</v>
      </c>
      <c r="Z379" s="65">
        <f>'5th Cycle Summary-Final'!Z379-'5th Cycle Summary-Final2'!Z379</f>
        <v>0</v>
      </c>
    </row>
    <row r="380" spans="1:26" x14ac:dyDescent="0.2">
      <c r="A380" s="2" t="s">
        <v>72</v>
      </c>
      <c r="B380" s="2" t="s">
        <v>26</v>
      </c>
      <c r="C380" s="10" t="s">
        <v>942</v>
      </c>
      <c r="D380" s="65">
        <f>'5th Cycle Summary-Final'!D380-'5th Cycle Summary-Final2'!D380</f>
        <v>0</v>
      </c>
      <c r="E380" s="65">
        <f>'5th Cycle Summary-Final'!E380-'5th Cycle Summary-Final2'!E380</f>
        <v>0</v>
      </c>
      <c r="F380" s="65">
        <f>'5th Cycle Summary-Final'!F380-'5th Cycle Summary-Final2'!F380</f>
        <v>0</v>
      </c>
      <c r="G380" s="65">
        <f>'5th Cycle Summary-Final'!G380-'5th Cycle Summary-Final2'!G380</f>
        <v>0</v>
      </c>
      <c r="H380" s="65">
        <f>'5th Cycle Summary-Final'!H380-'5th Cycle Summary-Final2'!H380</f>
        <v>0</v>
      </c>
      <c r="I380" s="65">
        <f>'5th Cycle Summary-Final'!I380-'5th Cycle Summary-Final2'!I380</f>
        <v>0</v>
      </c>
      <c r="J380" s="65">
        <f>'5th Cycle Summary-Final'!J380-'5th Cycle Summary-Final2'!J380</f>
        <v>0</v>
      </c>
      <c r="K380" s="65">
        <f>'5th Cycle Summary-Final'!K380-'5th Cycle Summary-Final2'!K380</f>
        <v>0</v>
      </c>
      <c r="L380" s="65">
        <f>'5th Cycle Summary-Final'!L380-'5th Cycle Summary-Final2'!L380</f>
        <v>0</v>
      </c>
      <c r="M380" s="65">
        <f>'5th Cycle Summary-Final'!M380-'5th Cycle Summary-Final2'!M380</f>
        <v>0</v>
      </c>
      <c r="N380" s="65">
        <f>'5th Cycle Summary-Final'!N380-'5th Cycle Summary-Final2'!N380</f>
        <v>0</v>
      </c>
      <c r="O380" s="65">
        <f>'5th Cycle Summary-Final'!O380-'5th Cycle Summary-Final2'!O380</f>
        <v>0</v>
      </c>
      <c r="P380" s="65">
        <f>'5th Cycle Summary-Final'!P380-'5th Cycle Summary-Final2'!P380</f>
        <v>0</v>
      </c>
      <c r="Q380" s="65">
        <f>'5th Cycle Summary-Final'!Q380-'5th Cycle Summary-Final2'!Q380</f>
        <v>0</v>
      </c>
      <c r="R380" s="65">
        <f>'5th Cycle Summary-Final'!R380-'5th Cycle Summary-Final2'!R380</f>
        <v>0</v>
      </c>
      <c r="S380" s="65">
        <f>'5th Cycle Summary-Final'!S380-'5th Cycle Summary-Final2'!S380</f>
        <v>0</v>
      </c>
      <c r="T380" s="65">
        <f>'5th Cycle Summary-Final'!T380-'5th Cycle Summary-Final2'!T380</f>
        <v>0</v>
      </c>
      <c r="U380" s="65">
        <f>'5th Cycle Summary-Final'!U380-'5th Cycle Summary-Final2'!U380</f>
        <v>0</v>
      </c>
      <c r="V380" s="65">
        <f>'5th Cycle Summary-Final'!V380-'5th Cycle Summary-Final2'!V380</f>
        <v>0</v>
      </c>
      <c r="W380" s="65">
        <f>'5th Cycle Summary-Final'!W380-'5th Cycle Summary-Final2'!W380</f>
        <v>0</v>
      </c>
      <c r="X380" s="65">
        <f>'5th Cycle Summary-Final'!X380-'5th Cycle Summary-Final2'!X380</f>
        <v>0</v>
      </c>
      <c r="Y380" s="65">
        <f>'5th Cycle Summary-Final'!Y380-'5th Cycle Summary-Final2'!Y380</f>
        <v>0</v>
      </c>
      <c r="Z380" s="65">
        <f>'5th Cycle Summary-Final'!Z380-'5th Cycle Summary-Final2'!Z380</f>
        <v>0</v>
      </c>
    </row>
    <row r="381" spans="1:26" x14ac:dyDescent="0.2">
      <c r="A381" s="2" t="s">
        <v>72</v>
      </c>
      <c r="B381" s="2" t="s">
        <v>26</v>
      </c>
      <c r="C381" s="10" t="s">
        <v>153</v>
      </c>
      <c r="D381" s="65">
        <f>'5th Cycle Summary-Final'!D381-'5th Cycle Summary-Final2'!D381</f>
        <v>0</v>
      </c>
      <c r="E381" s="65">
        <f>'5th Cycle Summary-Final'!E381-'5th Cycle Summary-Final2'!E381</f>
        <v>0</v>
      </c>
      <c r="F381" s="65">
        <f>'5th Cycle Summary-Final'!F381-'5th Cycle Summary-Final2'!F381</f>
        <v>0</v>
      </c>
      <c r="G381" s="65">
        <f>'5th Cycle Summary-Final'!G381-'5th Cycle Summary-Final2'!G381</f>
        <v>0</v>
      </c>
      <c r="H381" s="65">
        <f>'5th Cycle Summary-Final'!H381-'5th Cycle Summary-Final2'!H381</f>
        <v>0</v>
      </c>
      <c r="I381" s="65">
        <f>'5th Cycle Summary-Final'!I381-'5th Cycle Summary-Final2'!I381</f>
        <v>0</v>
      </c>
      <c r="J381" s="65">
        <f>'5th Cycle Summary-Final'!J381-'5th Cycle Summary-Final2'!J381</f>
        <v>0</v>
      </c>
      <c r="K381" s="65">
        <f>'5th Cycle Summary-Final'!K381-'5th Cycle Summary-Final2'!K381</f>
        <v>0</v>
      </c>
      <c r="L381" s="65">
        <f>'5th Cycle Summary-Final'!L381-'5th Cycle Summary-Final2'!L381</f>
        <v>0</v>
      </c>
      <c r="M381" s="65">
        <f>'5th Cycle Summary-Final'!M381-'5th Cycle Summary-Final2'!M381</f>
        <v>0</v>
      </c>
      <c r="N381" s="65">
        <f>'5th Cycle Summary-Final'!N381-'5th Cycle Summary-Final2'!N381</f>
        <v>0</v>
      </c>
      <c r="O381" s="65">
        <f>'5th Cycle Summary-Final'!O381-'5th Cycle Summary-Final2'!O381</f>
        <v>0</v>
      </c>
      <c r="P381" s="65">
        <f>'5th Cycle Summary-Final'!P381-'5th Cycle Summary-Final2'!P381</f>
        <v>0</v>
      </c>
      <c r="Q381" s="65">
        <f>'5th Cycle Summary-Final'!Q381-'5th Cycle Summary-Final2'!Q381</f>
        <v>0</v>
      </c>
      <c r="R381" s="65">
        <f>'5th Cycle Summary-Final'!R381-'5th Cycle Summary-Final2'!R381</f>
        <v>0</v>
      </c>
      <c r="S381" s="65">
        <f>'5th Cycle Summary-Final'!S381-'5th Cycle Summary-Final2'!S381</f>
        <v>0</v>
      </c>
      <c r="T381" s="65">
        <f>'5th Cycle Summary-Final'!T381-'5th Cycle Summary-Final2'!T381</f>
        <v>0</v>
      </c>
      <c r="U381" s="65">
        <f>'5th Cycle Summary-Final'!U381-'5th Cycle Summary-Final2'!U381</f>
        <v>0</v>
      </c>
      <c r="V381" s="65">
        <f>'5th Cycle Summary-Final'!V381-'5th Cycle Summary-Final2'!V381</f>
        <v>0</v>
      </c>
      <c r="W381" s="65">
        <f>'5th Cycle Summary-Final'!W381-'5th Cycle Summary-Final2'!W381</f>
        <v>0</v>
      </c>
      <c r="X381" s="65">
        <f>'5th Cycle Summary-Final'!X381-'5th Cycle Summary-Final2'!X381</f>
        <v>0</v>
      </c>
      <c r="Y381" s="65">
        <f>'5th Cycle Summary-Final'!Y381-'5th Cycle Summary-Final2'!Y381</f>
        <v>0</v>
      </c>
      <c r="Z381" s="65">
        <f>'5th Cycle Summary-Final'!Z381-'5th Cycle Summary-Final2'!Z381</f>
        <v>0</v>
      </c>
    </row>
    <row r="382" spans="1:26" x14ac:dyDescent="0.2">
      <c r="A382" s="2" t="s">
        <v>72</v>
      </c>
      <c r="B382" s="2" t="s">
        <v>26</v>
      </c>
      <c r="C382" s="10" t="s">
        <v>197</v>
      </c>
      <c r="D382" s="65">
        <f>'5th Cycle Summary-Final'!D382-'5th Cycle Summary-Final2'!D382</f>
        <v>0</v>
      </c>
      <c r="E382" s="65">
        <f>'5th Cycle Summary-Final'!E382-'5th Cycle Summary-Final2'!E382</f>
        <v>0</v>
      </c>
      <c r="F382" s="65">
        <f>'5th Cycle Summary-Final'!F382-'5th Cycle Summary-Final2'!F382</f>
        <v>0</v>
      </c>
      <c r="G382" s="65">
        <f>'5th Cycle Summary-Final'!G382-'5th Cycle Summary-Final2'!G382</f>
        <v>0</v>
      </c>
      <c r="H382" s="65">
        <f>'5th Cycle Summary-Final'!H382-'5th Cycle Summary-Final2'!H382</f>
        <v>0</v>
      </c>
      <c r="I382" s="65">
        <f>'5th Cycle Summary-Final'!I382-'5th Cycle Summary-Final2'!I382</f>
        <v>0</v>
      </c>
      <c r="J382" s="65">
        <f>'5th Cycle Summary-Final'!J382-'5th Cycle Summary-Final2'!J382</f>
        <v>0</v>
      </c>
      <c r="K382" s="65">
        <f>'5th Cycle Summary-Final'!K382-'5th Cycle Summary-Final2'!K382</f>
        <v>0</v>
      </c>
      <c r="L382" s="65">
        <f>'5th Cycle Summary-Final'!L382-'5th Cycle Summary-Final2'!L382</f>
        <v>0</v>
      </c>
      <c r="M382" s="65">
        <f>'5th Cycle Summary-Final'!M382-'5th Cycle Summary-Final2'!M382</f>
        <v>0</v>
      </c>
      <c r="N382" s="65">
        <f>'5th Cycle Summary-Final'!N382-'5th Cycle Summary-Final2'!N382</f>
        <v>0</v>
      </c>
      <c r="O382" s="65">
        <f>'5th Cycle Summary-Final'!O382-'5th Cycle Summary-Final2'!O382</f>
        <v>0</v>
      </c>
      <c r="P382" s="65">
        <f>'5th Cycle Summary-Final'!P382-'5th Cycle Summary-Final2'!P382</f>
        <v>0</v>
      </c>
      <c r="Q382" s="65">
        <f>'5th Cycle Summary-Final'!Q382-'5th Cycle Summary-Final2'!Q382</f>
        <v>0</v>
      </c>
      <c r="R382" s="65">
        <f>'5th Cycle Summary-Final'!R382-'5th Cycle Summary-Final2'!R382</f>
        <v>0</v>
      </c>
      <c r="S382" s="65">
        <f>'5th Cycle Summary-Final'!S382-'5th Cycle Summary-Final2'!S382</f>
        <v>0</v>
      </c>
      <c r="T382" s="65">
        <f>'5th Cycle Summary-Final'!T382-'5th Cycle Summary-Final2'!T382</f>
        <v>0</v>
      </c>
      <c r="U382" s="65">
        <f>'5th Cycle Summary-Final'!U382-'5th Cycle Summary-Final2'!U382</f>
        <v>0</v>
      </c>
      <c r="V382" s="65">
        <f>'5th Cycle Summary-Final'!V382-'5th Cycle Summary-Final2'!V382</f>
        <v>0</v>
      </c>
      <c r="W382" s="65">
        <f>'5th Cycle Summary-Final'!W382-'5th Cycle Summary-Final2'!W382</f>
        <v>0</v>
      </c>
      <c r="X382" s="65">
        <f>'5th Cycle Summary-Final'!X382-'5th Cycle Summary-Final2'!X382</f>
        <v>0</v>
      </c>
      <c r="Y382" s="65">
        <f>'5th Cycle Summary-Final'!Y382-'5th Cycle Summary-Final2'!Y382</f>
        <v>0</v>
      </c>
      <c r="Z382" s="65">
        <f>'5th Cycle Summary-Final'!Z382-'5th Cycle Summary-Final2'!Z382</f>
        <v>0</v>
      </c>
    </row>
    <row r="383" spans="1:26" x14ac:dyDescent="0.2">
      <c r="A383" s="2" t="s">
        <v>72</v>
      </c>
      <c r="B383" s="2" t="s">
        <v>26</v>
      </c>
      <c r="C383" s="10" t="s">
        <v>957</v>
      </c>
      <c r="D383" s="65">
        <f>'5th Cycle Summary-Final'!D383-'5th Cycle Summary-Final2'!D383</f>
        <v>0</v>
      </c>
      <c r="E383" s="65">
        <f>'5th Cycle Summary-Final'!E383-'5th Cycle Summary-Final2'!E383</f>
        <v>0</v>
      </c>
      <c r="F383" s="65">
        <f>'5th Cycle Summary-Final'!F383-'5th Cycle Summary-Final2'!F383</f>
        <v>0</v>
      </c>
      <c r="G383" s="65">
        <f>'5th Cycle Summary-Final'!G383-'5th Cycle Summary-Final2'!G383</f>
        <v>0</v>
      </c>
      <c r="H383" s="65">
        <f>'5th Cycle Summary-Final'!H383-'5th Cycle Summary-Final2'!H383</f>
        <v>0</v>
      </c>
      <c r="I383" s="65">
        <f>'5th Cycle Summary-Final'!I383-'5th Cycle Summary-Final2'!I383</f>
        <v>0</v>
      </c>
      <c r="J383" s="65">
        <f>'5th Cycle Summary-Final'!J383-'5th Cycle Summary-Final2'!J383</f>
        <v>0</v>
      </c>
      <c r="K383" s="65">
        <f>'5th Cycle Summary-Final'!K383-'5th Cycle Summary-Final2'!K383</f>
        <v>0</v>
      </c>
      <c r="L383" s="65">
        <f>'5th Cycle Summary-Final'!L383-'5th Cycle Summary-Final2'!L383</f>
        <v>0</v>
      </c>
      <c r="M383" s="65">
        <f>'5th Cycle Summary-Final'!M383-'5th Cycle Summary-Final2'!M383</f>
        <v>0</v>
      </c>
      <c r="N383" s="65">
        <f>'5th Cycle Summary-Final'!N383-'5th Cycle Summary-Final2'!N383</f>
        <v>0</v>
      </c>
      <c r="O383" s="65">
        <f>'5th Cycle Summary-Final'!O383-'5th Cycle Summary-Final2'!O383</f>
        <v>0</v>
      </c>
      <c r="P383" s="65">
        <f>'5th Cycle Summary-Final'!P383-'5th Cycle Summary-Final2'!P383</f>
        <v>0</v>
      </c>
      <c r="Q383" s="65">
        <f>'5th Cycle Summary-Final'!Q383-'5th Cycle Summary-Final2'!Q383</f>
        <v>0</v>
      </c>
      <c r="R383" s="65">
        <f>'5th Cycle Summary-Final'!R383-'5th Cycle Summary-Final2'!R383</f>
        <v>0</v>
      </c>
      <c r="S383" s="65">
        <f>'5th Cycle Summary-Final'!S383-'5th Cycle Summary-Final2'!S383</f>
        <v>0</v>
      </c>
      <c r="T383" s="65">
        <f>'5th Cycle Summary-Final'!T383-'5th Cycle Summary-Final2'!T383</f>
        <v>0</v>
      </c>
      <c r="U383" s="65">
        <f>'5th Cycle Summary-Final'!U383-'5th Cycle Summary-Final2'!U383</f>
        <v>0</v>
      </c>
      <c r="V383" s="65">
        <f>'5th Cycle Summary-Final'!V383-'5th Cycle Summary-Final2'!V383</f>
        <v>0</v>
      </c>
      <c r="W383" s="65">
        <f>'5th Cycle Summary-Final'!W383-'5th Cycle Summary-Final2'!W383</f>
        <v>0</v>
      </c>
      <c r="X383" s="65">
        <f>'5th Cycle Summary-Final'!X383-'5th Cycle Summary-Final2'!X383</f>
        <v>0</v>
      </c>
      <c r="Y383" s="65">
        <f>'5th Cycle Summary-Final'!Y383-'5th Cycle Summary-Final2'!Y383</f>
        <v>0</v>
      </c>
      <c r="Z383" s="65">
        <f>'5th Cycle Summary-Final'!Z383-'5th Cycle Summary-Final2'!Z383</f>
        <v>0</v>
      </c>
    </row>
    <row r="384" spans="1:26" x14ac:dyDescent="0.2">
      <c r="A384" s="2" t="s">
        <v>72</v>
      </c>
      <c r="B384" s="2" t="s">
        <v>26</v>
      </c>
      <c r="C384" s="10" t="s">
        <v>252</v>
      </c>
      <c r="D384" s="65">
        <f>'5th Cycle Summary-Final'!D384-'5th Cycle Summary-Final2'!D384</f>
        <v>0</v>
      </c>
      <c r="E384" s="65">
        <f>'5th Cycle Summary-Final'!E384-'5th Cycle Summary-Final2'!E384</f>
        <v>0</v>
      </c>
      <c r="F384" s="65">
        <f>'5th Cycle Summary-Final'!F384-'5th Cycle Summary-Final2'!F384</f>
        <v>0</v>
      </c>
      <c r="G384" s="65">
        <f>'5th Cycle Summary-Final'!G384-'5th Cycle Summary-Final2'!G384</f>
        <v>0</v>
      </c>
      <c r="H384" s="65">
        <f>'5th Cycle Summary-Final'!H384-'5th Cycle Summary-Final2'!H384</f>
        <v>0</v>
      </c>
      <c r="I384" s="65">
        <f>'5th Cycle Summary-Final'!I384-'5th Cycle Summary-Final2'!I384</f>
        <v>0</v>
      </c>
      <c r="J384" s="65">
        <f>'5th Cycle Summary-Final'!J384-'5th Cycle Summary-Final2'!J384</f>
        <v>0</v>
      </c>
      <c r="K384" s="65">
        <f>'5th Cycle Summary-Final'!K384-'5th Cycle Summary-Final2'!K384</f>
        <v>0</v>
      </c>
      <c r="L384" s="65">
        <f>'5th Cycle Summary-Final'!L384-'5th Cycle Summary-Final2'!L384</f>
        <v>0</v>
      </c>
      <c r="M384" s="65">
        <f>'5th Cycle Summary-Final'!M384-'5th Cycle Summary-Final2'!M384</f>
        <v>0</v>
      </c>
      <c r="N384" s="65">
        <f>'5th Cycle Summary-Final'!N384-'5th Cycle Summary-Final2'!N384</f>
        <v>0</v>
      </c>
      <c r="O384" s="65">
        <f>'5th Cycle Summary-Final'!O384-'5th Cycle Summary-Final2'!O384</f>
        <v>0</v>
      </c>
      <c r="P384" s="65">
        <f>'5th Cycle Summary-Final'!P384-'5th Cycle Summary-Final2'!P384</f>
        <v>0</v>
      </c>
      <c r="Q384" s="65">
        <f>'5th Cycle Summary-Final'!Q384-'5th Cycle Summary-Final2'!Q384</f>
        <v>0</v>
      </c>
      <c r="R384" s="65">
        <f>'5th Cycle Summary-Final'!R384-'5th Cycle Summary-Final2'!R384</f>
        <v>0</v>
      </c>
      <c r="S384" s="65">
        <f>'5th Cycle Summary-Final'!S384-'5th Cycle Summary-Final2'!S384</f>
        <v>0</v>
      </c>
      <c r="T384" s="65">
        <f>'5th Cycle Summary-Final'!T384-'5th Cycle Summary-Final2'!T384</f>
        <v>0</v>
      </c>
      <c r="U384" s="65">
        <f>'5th Cycle Summary-Final'!U384-'5th Cycle Summary-Final2'!U384</f>
        <v>0</v>
      </c>
      <c r="V384" s="65">
        <f>'5th Cycle Summary-Final'!V384-'5th Cycle Summary-Final2'!V384</f>
        <v>0</v>
      </c>
      <c r="W384" s="65">
        <f>'5th Cycle Summary-Final'!W384-'5th Cycle Summary-Final2'!W384</f>
        <v>0</v>
      </c>
      <c r="X384" s="65">
        <f>'5th Cycle Summary-Final'!X384-'5th Cycle Summary-Final2'!X384</f>
        <v>0</v>
      </c>
      <c r="Y384" s="65">
        <f>'5th Cycle Summary-Final'!Y384-'5th Cycle Summary-Final2'!Y384</f>
        <v>0</v>
      </c>
      <c r="Z384" s="65">
        <f>'5th Cycle Summary-Final'!Z384-'5th Cycle Summary-Final2'!Z384</f>
        <v>0</v>
      </c>
    </row>
    <row r="385" spans="1:26" x14ac:dyDescent="0.2">
      <c r="A385" s="2" t="s">
        <v>72</v>
      </c>
      <c r="B385" s="2" t="s">
        <v>26</v>
      </c>
      <c r="C385" s="10" t="s">
        <v>296</v>
      </c>
      <c r="D385" s="65">
        <f>'5th Cycle Summary-Final'!D385-'5th Cycle Summary-Final2'!D385</f>
        <v>0</v>
      </c>
      <c r="E385" s="65">
        <f>'5th Cycle Summary-Final'!E385-'5th Cycle Summary-Final2'!E385</f>
        <v>0</v>
      </c>
      <c r="F385" s="65">
        <f>'5th Cycle Summary-Final'!F385-'5th Cycle Summary-Final2'!F385</f>
        <v>0</v>
      </c>
      <c r="G385" s="65">
        <f>'5th Cycle Summary-Final'!G385-'5th Cycle Summary-Final2'!G385</f>
        <v>0</v>
      </c>
      <c r="H385" s="65">
        <f>'5th Cycle Summary-Final'!H385-'5th Cycle Summary-Final2'!H385</f>
        <v>0</v>
      </c>
      <c r="I385" s="65">
        <f>'5th Cycle Summary-Final'!I385-'5th Cycle Summary-Final2'!I385</f>
        <v>0</v>
      </c>
      <c r="J385" s="65">
        <f>'5th Cycle Summary-Final'!J385-'5th Cycle Summary-Final2'!J385</f>
        <v>0</v>
      </c>
      <c r="K385" s="65">
        <f>'5th Cycle Summary-Final'!K385-'5th Cycle Summary-Final2'!K385</f>
        <v>0</v>
      </c>
      <c r="L385" s="65">
        <f>'5th Cycle Summary-Final'!L385-'5th Cycle Summary-Final2'!L385</f>
        <v>0</v>
      </c>
      <c r="M385" s="65">
        <f>'5th Cycle Summary-Final'!M385-'5th Cycle Summary-Final2'!M385</f>
        <v>0</v>
      </c>
      <c r="N385" s="65">
        <f>'5th Cycle Summary-Final'!N385-'5th Cycle Summary-Final2'!N385</f>
        <v>0</v>
      </c>
      <c r="O385" s="65">
        <f>'5th Cycle Summary-Final'!O385-'5th Cycle Summary-Final2'!O385</f>
        <v>0</v>
      </c>
      <c r="P385" s="65">
        <f>'5th Cycle Summary-Final'!P385-'5th Cycle Summary-Final2'!P385</f>
        <v>0</v>
      </c>
      <c r="Q385" s="65">
        <f>'5th Cycle Summary-Final'!Q385-'5th Cycle Summary-Final2'!Q385</f>
        <v>0</v>
      </c>
      <c r="R385" s="65">
        <f>'5th Cycle Summary-Final'!R385-'5th Cycle Summary-Final2'!R385</f>
        <v>0</v>
      </c>
      <c r="S385" s="65">
        <f>'5th Cycle Summary-Final'!S385-'5th Cycle Summary-Final2'!S385</f>
        <v>0</v>
      </c>
      <c r="T385" s="65">
        <f>'5th Cycle Summary-Final'!T385-'5th Cycle Summary-Final2'!T385</f>
        <v>0</v>
      </c>
      <c r="U385" s="65">
        <f>'5th Cycle Summary-Final'!U385-'5th Cycle Summary-Final2'!U385</f>
        <v>0</v>
      </c>
      <c r="V385" s="65">
        <f>'5th Cycle Summary-Final'!V385-'5th Cycle Summary-Final2'!V385</f>
        <v>0</v>
      </c>
      <c r="W385" s="65">
        <f>'5th Cycle Summary-Final'!W385-'5th Cycle Summary-Final2'!W385</f>
        <v>0</v>
      </c>
      <c r="X385" s="65">
        <f>'5th Cycle Summary-Final'!X385-'5th Cycle Summary-Final2'!X385</f>
        <v>0</v>
      </c>
      <c r="Y385" s="65">
        <f>'5th Cycle Summary-Final'!Y385-'5th Cycle Summary-Final2'!Y385</f>
        <v>0</v>
      </c>
      <c r="Z385" s="65">
        <f>'5th Cycle Summary-Final'!Z385-'5th Cycle Summary-Final2'!Z385</f>
        <v>0</v>
      </c>
    </row>
    <row r="386" spans="1:26" x14ac:dyDescent="0.2">
      <c r="A386" s="2" t="s">
        <v>72</v>
      </c>
      <c r="B386" s="2" t="s">
        <v>26</v>
      </c>
      <c r="C386" s="10" t="s">
        <v>308</v>
      </c>
      <c r="D386" s="65">
        <f>'5th Cycle Summary-Final'!D386-'5th Cycle Summary-Final2'!D386</f>
        <v>0</v>
      </c>
      <c r="E386" s="65">
        <f>'5th Cycle Summary-Final'!E386-'5th Cycle Summary-Final2'!E386</f>
        <v>0</v>
      </c>
      <c r="F386" s="65">
        <f>'5th Cycle Summary-Final'!F386-'5th Cycle Summary-Final2'!F386</f>
        <v>0</v>
      </c>
      <c r="G386" s="65">
        <f>'5th Cycle Summary-Final'!G386-'5th Cycle Summary-Final2'!G386</f>
        <v>0</v>
      </c>
      <c r="H386" s="65">
        <f>'5th Cycle Summary-Final'!H386-'5th Cycle Summary-Final2'!H386</f>
        <v>0</v>
      </c>
      <c r="I386" s="65">
        <f>'5th Cycle Summary-Final'!I386-'5th Cycle Summary-Final2'!I386</f>
        <v>0</v>
      </c>
      <c r="J386" s="65">
        <f>'5th Cycle Summary-Final'!J386-'5th Cycle Summary-Final2'!J386</f>
        <v>0</v>
      </c>
      <c r="K386" s="65">
        <f>'5th Cycle Summary-Final'!K386-'5th Cycle Summary-Final2'!K386</f>
        <v>0</v>
      </c>
      <c r="L386" s="65">
        <f>'5th Cycle Summary-Final'!L386-'5th Cycle Summary-Final2'!L386</f>
        <v>0</v>
      </c>
      <c r="M386" s="65">
        <f>'5th Cycle Summary-Final'!M386-'5th Cycle Summary-Final2'!M386</f>
        <v>0</v>
      </c>
      <c r="N386" s="65">
        <f>'5th Cycle Summary-Final'!N386-'5th Cycle Summary-Final2'!N386</f>
        <v>0</v>
      </c>
      <c r="O386" s="65">
        <f>'5th Cycle Summary-Final'!O386-'5th Cycle Summary-Final2'!O386</f>
        <v>0</v>
      </c>
      <c r="P386" s="65">
        <f>'5th Cycle Summary-Final'!P386-'5th Cycle Summary-Final2'!P386</f>
        <v>0</v>
      </c>
      <c r="Q386" s="65">
        <f>'5th Cycle Summary-Final'!Q386-'5th Cycle Summary-Final2'!Q386</f>
        <v>0</v>
      </c>
      <c r="R386" s="65">
        <f>'5th Cycle Summary-Final'!R386-'5th Cycle Summary-Final2'!R386</f>
        <v>0</v>
      </c>
      <c r="S386" s="65">
        <f>'5th Cycle Summary-Final'!S386-'5th Cycle Summary-Final2'!S386</f>
        <v>0</v>
      </c>
      <c r="T386" s="65">
        <f>'5th Cycle Summary-Final'!T386-'5th Cycle Summary-Final2'!T386</f>
        <v>0</v>
      </c>
      <c r="U386" s="65">
        <f>'5th Cycle Summary-Final'!U386-'5th Cycle Summary-Final2'!U386</f>
        <v>0</v>
      </c>
      <c r="V386" s="65">
        <f>'5th Cycle Summary-Final'!V386-'5th Cycle Summary-Final2'!V386</f>
        <v>0</v>
      </c>
      <c r="W386" s="65">
        <f>'5th Cycle Summary-Final'!W386-'5th Cycle Summary-Final2'!W386</f>
        <v>0</v>
      </c>
      <c r="X386" s="65">
        <f>'5th Cycle Summary-Final'!X386-'5th Cycle Summary-Final2'!X386</f>
        <v>0</v>
      </c>
      <c r="Y386" s="65">
        <f>'5th Cycle Summary-Final'!Y386-'5th Cycle Summary-Final2'!Y386</f>
        <v>0</v>
      </c>
      <c r="Z386" s="65">
        <f>'5th Cycle Summary-Final'!Z386-'5th Cycle Summary-Final2'!Z386</f>
        <v>0</v>
      </c>
    </row>
    <row r="387" spans="1:26" x14ac:dyDescent="0.2">
      <c r="A387" s="2" t="s">
        <v>177</v>
      </c>
      <c r="B387" s="2" t="s">
        <v>32</v>
      </c>
      <c r="C387" s="10" t="s">
        <v>176</v>
      </c>
      <c r="D387" s="65">
        <f>'5th Cycle Summary-Final'!D387-'5th Cycle Summary-Final2'!D387</f>
        <v>0</v>
      </c>
      <c r="E387" s="65">
        <f>'5th Cycle Summary-Final'!E387-'5th Cycle Summary-Final2'!E387</f>
        <v>0</v>
      </c>
      <c r="F387" s="65">
        <f>'5th Cycle Summary-Final'!F387-'5th Cycle Summary-Final2'!F387</f>
        <v>0</v>
      </c>
      <c r="G387" s="65">
        <f>'5th Cycle Summary-Final'!G387-'5th Cycle Summary-Final2'!G387</f>
        <v>0</v>
      </c>
      <c r="H387" s="65">
        <f>'5th Cycle Summary-Final'!H387-'5th Cycle Summary-Final2'!H387</f>
        <v>0</v>
      </c>
      <c r="I387" s="65">
        <f>'5th Cycle Summary-Final'!I387-'5th Cycle Summary-Final2'!I387</f>
        <v>0</v>
      </c>
      <c r="J387" s="65">
        <f>'5th Cycle Summary-Final'!J387-'5th Cycle Summary-Final2'!J387</f>
        <v>0</v>
      </c>
      <c r="K387" s="65">
        <f>'5th Cycle Summary-Final'!K387-'5th Cycle Summary-Final2'!K387</f>
        <v>0</v>
      </c>
      <c r="L387" s="65">
        <f>'5th Cycle Summary-Final'!L387-'5th Cycle Summary-Final2'!L387</f>
        <v>0</v>
      </c>
      <c r="M387" s="65">
        <f>'5th Cycle Summary-Final'!M387-'5th Cycle Summary-Final2'!M387</f>
        <v>0</v>
      </c>
      <c r="N387" s="65">
        <f>'5th Cycle Summary-Final'!N387-'5th Cycle Summary-Final2'!N387</f>
        <v>0</v>
      </c>
      <c r="O387" s="65">
        <f>'5th Cycle Summary-Final'!O387-'5th Cycle Summary-Final2'!O387</f>
        <v>0</v>
      </c>
      <c r="P387" s="65">
        <f>'5th Cycle Summary-Final'!P387-'5th Cycle Summary-Final2'!P387</f>
        <v>0</v>
      </c>
      <c r="Q387" s="65">
        <f>'5th Cycle Summary-Final'!Q387-'5th Cycle Summary-Final2'!Q387</f>
        <v>0</v>
      </c>
      <c r="R387" s="65">
        <f>'5th Cycle Summary-Final'!R387-'5th Cycle Summary-Final2'!R387</f>
        <v>0</v>
      </c>
      <c r="S387" s="65">
        <f>'5th Cycle Summary-Final'!S387-'5th Cycle Summary-Final2'!S387</f>
        <v>0</v>
      </c>
      <c r="T387" s="65">
        <f>'5th Cycle Summary-Final'!T387-'5th Cycle Summary-Final2'!T387</f>
        <v>0</v>
      </c>
      <c r="U387" s="65">
        <f>'5th Cycle Summary-Final'!U387-'5th Cycle Summary-Final2'!U387</f>
        <v>0</v>
      </c>
      <c r="V387" s="65">
        <f>'5th Cycle Summary-Final'!V387-'5th Cycle Summary-Final2'!V387</f>
        <v>0</v>
      </c>
      <c r="W387" s="65">
        <f>'5th Cycle Summary-Final'!W387-'5th Cycle Summary-Final2'!W387</f>
        <v>0</v>
      </c>
      <c r="X387" s="65">
        <f>'5th Cycle Summary-Final'!X387-'5th Cycle Summary-Final2'!X387</f>
        <v>0</v>
      </c>
      <c r="Y387" s="65">
        <f>'5th Cycle Summary-Final'!Y387-'5th Cycle Summary-Final2'!Y387</f>
        <v>0</v>
      </c>
      <c r="Z387" s="65">
        <f>'5th Cycle Summary-Final'!Z387-'5th Cycle Summary-Final2'!Z387</f>
        <v>0</v>
      </c>
    </row>
    <row r="388" spans="1:26" x14ac:dyDescent="0.2">
      <c r="A388" s="2" t="s">
        <v>177</v>
      </c>
      <c r="B388" s="2" t="s">
        <v>32</v>
      </c>
      <c r="C388" s="10" t="s">
        <v>329</v>
      </c>
      <c r="D388" s="65">
        <f>'5th Cycle Summary-Final'!D388-'5th Cycle Summary-Final2'!D388</f>
        <v>0</v>
      </c>
      <c r="E388" s="65">
        <f>'5th Cycle Summary-Final'!E388-'5th Cycle Summary-Final2'!E388</f>
        <v>0</v>
      </c>
      <c r="F388" s="65">
        <f>'5th Cycle Summary-Final'!F388-'5th Cycle Summary-Final2'!F388</f>
        <v>0</v>
      </c>
      <c r="G388" s="65">
        <f>'5th Cycle Summary-Final'!G388-'5th Cycle Summary-Final2'!G388</f>
        <v>0</v>
      </c>
      <c r="H388" s="65">
        <f>'5th Cycle Summary-Final'!H388-'5th Cycle Summary-Final2'!H388</f>
        <v>0</v>
      </c>
      <c r="I388" s="65">
        <f>'5th Cycle Summary-Final'!I388-'5th Cycle Summary-Final2'!I388</f>
        <v>0</v>
      </c>
      <c r="J388" s="65">
        <f>'5th Cycle Summary-Final'!J388-'5th Cycle Summary-Final2'!J388</f>
        <v>0</v>
      </c>
      <c r="K388" s="65">
        <f>'5th Cycle Summary-Final'!K388-'5th Cycle Summary-Final2'!K388</f>
        <v>0</v>
      </c>
      <c r="L388" s="65">
        <f>'5th Cycle Summary-Final'!L388-'5th Cycle Summary-Final2'!L388</f>
        <v>0</v>
      </c>
      <c r="M388" s="65">
        <f>'5th Cycle Summary-Final'!M388-'5th Cycle Summary-Final2'!M388</f>
        <v>0</v>
      </c>
      <c r="N388" s="65">
        <f>'5th Cycle Summary-Final'!N388-'5th Cycle Summary-Final2'!N388</f>
        <v>0</v>
      </c>
      <c r="O388" s="65">
        <f>'5th Cycle Summary-Final'!O388-'5th Cycle Summary-Final2'!O388</f>
        <v>0</v>
      </c>
      <c r="P388" s="65">
        <f>'5th Cycle Summary-Final'!P388-'5th Cycle Summary-Final2'!P388</f>
        <v>0</v>
      </c>
      <c r="Q388" s="65">
        <f>'5th Cycle Summary-Final'!Q388-'5th Cycle Summary-Final2'!Q388</f>
        <v>0</v>
      </c>
      <c r="R388" s="65">
        <f>'5th Cycle Summary-Final'!R388-'5th Cycle Summary-Final2'!R388</f>
        <v>0</v>
      </c>
      <c r="S388" s="65">
        <f>'5th Cycle Summary-Final'!S388-'5th Cycle Summary-Final2'!S388</f>
        <v>0</v>
      </c>
      <c r="T388" s="65">
        <f>'5th Cycle Summary-Final'!T388-'5th Cycle Summary-Final2'!T388</f>
        <v>0</v>
      </c>
      <c r="U388" s="65">
        <f>'5th Cycle Summary-Final'!U388-'5th Cycle Summary-Final2'!U388</f>
        <v>0</v>
      </c>
      <c r="V388" s="65">
        <f>'5th Cycle Summary-Final'!V388-'5th Cycle Summary-Final2'!V388</f>
        <v>0</v>
      </c>
      <c r="W388" s="65">
        <f>'5th Cycle Summary-Final'!W388-'5th Cycle Summary-Final2'!W388</f>
        <v>0</v>
      </c>
      <c r="X388" s="65">
        <f>'5th Cycle Summary-Final'!X388-'5th Cycle Summary-Final2'!X388</f>
        <v>0</v>
      </c>
      <c r="Y388" s="65">
        <f>'5th Cycle Summary-Final'!Y388-'5th Cycle Summary-Final2'!Y388</f>
        <v>0</v>
      </c>
      <c r="Z388" s="65">
        <f>'5th Cycle Summary-Final'!Z388-'5th Cycle Summary-Final2'!Z388</f>
        <v>0</v>
      </c>
    </row>
    <row r="389" spans="1:26" x14ac:dyDescent="0.2">
      <c r="A389" s="2" t="s">
        <v>90</v>
      </c>
      <c r="B389" s="2" t="s">
        <v>13</v>
      </c>
      <c r="C389" s="10" t="s">
        <v>247</v>
      </c>
      <c r="D389" s="65">
        <f>'5th Cycle Summary-Final'!D389-'5th Cycle Summary-Final2'!D389</f>
        <v>0</v>
      </c>
      <c r="E389" s="65">
        <f>'5th Cycle Summary-Final'!E389-'5th Cycle Summary-Final2'!E389</f>
        <v>0</v>
      </c>
      <c r="F389" s="65">
        <f>'5th Cycle Summary-Final'!F389-'5th Cycle Summary-Final2'!F389</f>
        <v>0</v>
      </c>
      <c r="G389" s="65">
        <f>'5th Cycle Summary-Final'!G389-'5th Cycle Summary-Final2'!G389</f>
        <v>0</v>
      </c>
      <c r="H389" s="65">
        <f>'5th Cycle Summary-Final'!H389-'5th Cycle Summary-Final2'!H389</f>
        <v>0</v>
      </c>
      <c r="I389" s="65">
        <f>'5th Cycle Summary-Final'!I389-'5th Cycle Summary-Final2'!I389</f>
        <v>0</v>
      </c>
      <c r="J389" s="65">
        <f>'5th Cycle Summary-Final'!J389-'5th Cycle Summary-Final2'!J389</f>
        <v>0</v>
      </c>
      <c r="K389" s="65">
        <f>'5th Cycle Summary-Final'!K389-'5th Cycle Summary-Final2'!K389</f>
        <v>0</v>
      </c>
      <c r="L389" s="65">
        <f>'5th Cycle Summary-Final'!L389-'5th Cycle Summary-Final2'!L389</f>
        <v>0</v>
      </c>
      <c r="M389" s="65">
        <f>'5th Cycle Summary-Final'!M389-'5th Cycle Summary-Final2'!M389</f>
        <v>0</v>
      </c>
      <c r="N389" s="65">
        <f>'5th Cycle Summary-Final'!N389-'5th Cycle Summary-Final2'!N389</f>
        <v>0</v>
      </c>
      <c r="O389" s="65">
        <f>'5th Cycle Summary-Final'!O389-'5th Cycle Summary-Final2'!O389</f>
        <v>0</v>
      </c>
      <c r="P389" s="65">
        <f>'5th Cycle Summary-Final'!P389-'5th Cycle Summary-Final2'!P389</f>
        <v>0</v>
      </c>
      <c r="Q389" s="65">
        <f>'5th Cycle Summary-Final'!Q389-'5th Cycle Summary-Final2'!Q389</f>
        <v>0</v>
      </c>
      <c r="R389" s="65">
        <f>'5th Cycle Summary-Final'!R389-'5th Cycle Summary-Final2'!R389</f>
        <v>0</v>
      </c>
      <c r="S389" s="65">
        <f>'5th Cycle Summary-Final'!S389-'5th Cycle Summary-Final2'!S389</f>
        <v>0</v>
      </c>
      <c r="T389" s="65">
        <f>'5th Cycle Summary-Final'!T389-'5th Cycle Summary-Final2'!T389</f>
        <v>0</v>
      </c>
      <c r="U389" s="65">
        <f>'5th Cycle Summary-Final'!U389-'5th Cycle Summary-Final2'!U389</f>
        <v>0</v>
      </c>
      <c r="V389" s="65">
        <f>'5th Cycle Summary-Final'!V389-'5th Cycle Summary-Final2'!V389</f>
        <v>0</v>
      </c>
      <c r="W389" s="65">
        <f>'5th Cycle Summary-Final'!W389-'5th Cycle Summary-Final2'!W389</f>
        <v>0</v>
      </c>
      <c r="X389" s="65">
        <f>'5th Cycle Summary-Final'!X389-'5th Cycle Summary-Final2'!X389</f>
        <v>0</v>
      </c>
      <c r="Y389" s="65">
        <f>'5th Cycle Summary-Final'!Y389-'5th Cycle Summary-Final2'!Y389</f>
        <v>0</v>
      </c>
      <c r="Z389" s="65">
        <f>'5th Cycle Summary-Final'!Z389-'5th Cycle Summary-Final2'!Z389</f>
        <v>0</v>
      </c>
    </row>
    <row r="390" spans="1:26" x14ac:dyDescent="0.2">
      <c r="A390" s="2" t="s">
        <v>90</v>
      </c>
      <c r="B390" s="2" t="s">
        <v>13</v>
      </c>
      <c r="C390" s="10" t="s">
        <v>90</v>
      </c>
      <c r="D390" s="65">
        <f>'5th Cycle Summary-Final'!D390-'5th Cycle Summary-Final2'!D390</f>
        <v>0</v>
      </c>
      <c r="E390" s="65">
        <f>'5th Cycle Summary-Final'!E390-'5th Cycle Summary-Final2'!E390</f>
        <v>0</v>
      </c>
      <c r="F390" s="65">
        <f>'5th Cycle Summary-Final'!F390-'5th Cycle Summary-Final2'!F390</f>
        <v>0</v>
      </c>
      <c r="G390" s="65">
        <f>'5th Cycle Summary-Final'!G390-'5th Cycle Summary-Final2'!G390</f>
        <v>0</v>
      </c>
      <c r="H390" s="65">
        <f>'5th Cycle Summary-Final'!H390-'5th Cycle Summary-Final2'!H390</f>
        <v>0</v>
      </c>
      <c r="I390" s="65">
        <f>'5th Cycle Summary-Final'!I390-'5th Cycle Summary-Final2'!I390</f>
        <v>0</v>
      </c>
      <c r="J390" s="65">
        <f>'5th Cycle Summary-Final'!J390-'5th Cycle Summary-Final2'!J390</f>
        <v>0</v>
      </c>
      <c r="K390" s="65">
        <f>'5th Cycle Summary-Final'!K390-'5th Cycle Summary-Final2'!K390</f>
        <v>0</v>
      </c>
      <c r="L390" s="65">
        <f>'5th Cycle Summary-Final'!L390-'5th Cycle Summary-Final2'!L390</f>
        <v>0</v>
      </c>
      <c r="M390" s="65">
        <f>'5th Cycle Summary-Final'!M390-'5th Cycle Summary-Final2'!M390</f>
        <v>0</v>
      </c>
      <c r="N390" s="65">
        <f>'5th Cycle Summary-Final'!N390-'5th Cycle Summary-Final2'!N390</f>
        <v>0</v>
      </c>
      <c r="O390" s="65">
        <f>'5th Cycle Summary-Final'!O390-'5th Cycle Summary-Final2'!O390</f>
        <v>0</v>
      </c>
      <c r="P390" s="65">
        <f>'5th Cycle Summary-Final'!P390-'5th Cycle Summary-Final2'!P390</f>
        <v>0</v>
      </c>
      <c r="Q390" s="65">
        <f>'5th Cycle Summary-Final'!Q390-'5th Cycle Summary-Final2'!Q390</f>
        <v>0</v>
      </c>
      <c r="R390" s="65">
        <f>'5th Cycle Summary-Final'!R390-'5th Cycle Summary-Final2'!R390</f>
        <v>0</v>
      </c>
      <c r="S390" s="65">
        <f>'5th Cycle Summary-Final'!S390-'5th Cycle Summary-Final2'!S390</f>
        <v>0</v>
      </c>
      <c r="T390" s="65">
        <f>'5th Cycle Summary-Final'!T390-'5th Cycle Summary-Final2'!T390</f>
        <v>0</v>
      </c>
      <c r="U390" s="65">
        <f>'5th Cycle Summary-Final'!U390-'5th Cycle Summary-Final2'!U390</f>
        <v>0</v>
      </c>
      <c r="V390" s="65">
        <f>'5th Cycle Summary-Final'!V390-'5th Cycle Summary-Final2'!V390</f>
        <v>0</v>
      </c>
      <c r="W390" s="65">
        <f>'5th Cycle Summary-Final'!W390-'5th Cycle Summary-Final2'!W390</f>
        <v>0</v>
      </c>
      <c r="X390" s="65">
        <f>'5th Cycle Summary-Final'!X390-'5th Cycle Summary-Final2'!X390</f>
        <v>0</v>
      </c>
      <c r="Y390" s="65">
        <f>'5th Cycle Summary-Final'!Y390-'5th Cycle Summary-Final2'!Y390</f>
        <v>0</v>
      </c>
      <c r="Z390" s="65">
        <f>'5th Cycle Summary-Final'!Z390-'5th Cycle Summary-Final2'!Z390</f>
        <v>0</v>
      </c>
    </row>
    <row r="391" spans="1:26" x14ac:dyDescent="0.2">
      <c r="A391" s="2" t="s">
        <v>90</v>
      </c>
      <c r="B391" s="2" t="s">
        <v>13</v>
      </c>
      <c r="C391" s="10" t="s">
        <v>302</v>
      </c>
      <c r="D391" s="65">
        <f>'5th Cycle Summary-Final'!D391-'5th Cycle Summary-Final2'!D391</f>
        <v>0</v>
      </c>
      <c r="E391" s="65">
        <f>'5th Cycle Summary-Final'!E391-'5th Cycle Summary-Final2'!E391</f>
        <v>0</v>
      </c>
      <c r="F391" s="65">
        <f>'5th Cycle Summary-Final'!F391-'5th Cycle Summary-Final2'!F391</f>
        <v>0</v>
      </c>
      <c r="G391" s="65">
        <f>'5th Cycle Summary-Final'!G391-'5th Cycle Summary-Final2'!G391</f>
        <v>0</v>
      </c>
      <c r="H391" s="65">
        <f>'5th Cycle Summary-Final'!H391-'5th Cycle Summary-Final2'!H391</f>
        <v>0</v>
      </c>
      <c r="I391" s="65">
        <f>'5th Cycle Summary-Final'!I391-'5th Cycle Summary-Final2'!I391</f>
        <v>0</v>
      </c>
      <c r="J391" s="65">
        <f>'5th Cycle Summary-Final'!J391-'5th Cycle Summary-Final2'!J391</f>
        <v>0</v>
      </c>
      <c r="K391" s="65">
        <f>'5th Cycle Summary-Final'!K391-'5th Cycle Summary-Final2'!K391</f>
        <v>0</v>
      </c>
      <c r="L391" s="65">
        <f>'5th Cycle Summary-Final'!L391-'5th Cycle Summary-Final2'!L391</f>
        <v>0</v>
      </c>
      <c r="M391" s="65">
        <f>'5th Cycle Summary-Final'!M391-'5th Cycle Summary-Final2'!M391</f>
        <v>0</v>
      </c>
      <c r="N391" s="65">
        <f>'5th Cycle Summary-Final'!N391-'5th Cycle Summary-Final2'!N391</f>
        <v>0</v>
      </c>
      <c r="O391" s="65">
        <f>'5th Cycle Summary-Final'!O391-'5th Cycle Summary-Final2'!O391</f>
        <v>0</v>
      </c>
      <c r="P391" s="65">
        <f>'5th Cycle Summary-Final'!P391-'5th Cycle Summary-Final2'!P391</f>
        <v>0</v>
      </c>
      <c r="Q391" s="65">
        <f>'5th Cycle Summary-Final'!Q391-'5th Cycle Summary-Final2'!Q391</f>
        <v>0</v>
      </c>
      <c r="R391" s="65">
        <f>'5th Cycle Summary-Final'!R391-'5th Cycle Summary-Final2'!R391</f>
        <v>0</v>
      </c>
      <c r="S391" s="65">
        <f>'5th Cycle Summary-Final'!S391-'5th Cycle Summary-Final2'!S391</f>
        <v>0</v>
      </c>
      <c r="T391" s="65">
        <f>'5th Cycle Summary-Final'!T391-'5th Cycle Summary-Final2'!T391</f>
        <v>0</v>
      </c>
      <c r="U391" s="65">
        <f>'5th Cycle Summary-Final'!U391-'5th Cycle Summary-Final2'!U391</f>
        <v>0</v>
      </c>
      <c r="V391" s="65">
        <f>'5th Cycle Summary-Final'!V391-'5th Cycle Summary-Final2'!V391</f>
        <v>0</v>
      </c>
      <c r="W391" s="65">
        <f>'5th Cycle Summary-Final'!W391-'5th Cycle Summary-Final2'!W391</f>
        <v>0</v>
      </c>
      <c r="X391" s="65">
        <f>'5th Cycle Summary-Final'!X391-'5th Cycle Summary-Final2'!X391</f>
        <v>0</v>
      </c>
      <c r="Y391" s="65">
        <f>'5th Cycle Summary-Final'!Y391-'5th Cycle Summary-Final2'!Y391</f>
        <v>0</v>
      </c>
      <c r="Z391" s="65">
        <f>'5th Cycle Summary-Final'!Z391-'5th Cycle Summary-Final2'!Z391</f>
        <v>0</v>
      </c>
    </row>
    <row r="392" spans="1:26" x14ac:dyDescent="0.2">
      <c r="A392" s="2" t="s">
        <v>105</v>
      </c>
      <c r="B392" s="2" t="s">
        <v>26</v>
      </c>
      <c r="C392" s="10" t="s">
        <v>104</v>
      </c>
      <c r="D392" s="65">
        <f>'5th Cycle Summary-Final'!D392-'5th Cycle Summary-Final2'!D392</f>
        <v>0</v>
      </c>
      <c r="E392" s="65">
        <f>'5th Cycle Summary-Final'!E392-'5th Cycle Summary-Final2'!E392</f>
        <v>0</v>
      </c>
      <c r="F392" s="65">
        <f>'5th Cycle Summary-Final'!F392-'5th Cycle Summary-Final2'!F392</f>
        <v>0</v>
      </c>
      <c r="G392" s="65">
        <f>'5th Cycle Summary-Final'!G392-'5th Cycle Summary-Final2'!G392</f>
        <v>0</v>
      </c>
      <c r="H392" s="65">
        <f>'5th Cycle Summary-Final'!H392-'5th Cycle Summary-Final2'!H392</f>
        <v>0</v>
      </c>
      <c r="I392" s="65">
        <f>'5th Cycle Summary-Final'!I392-'5th Cycle Summary-Final2'!I392</f>
        <v>0</v>
      </c>
      <c r="J392" s="65">
        <f>'5th Cycle Summary-Final'!J392-'5th Cycle Summary-Final2'!J392</f>
        <v>0</v>
      </c>
      <c r="K392" s="65">
        <f>'5th Cycle Summary-Final'!K392-'5th Cycle Summary-Final2'!K392</f>
        <v>0</v>
      </c>
      <c r="L392" s="65">
        <f>'5th Cycle Summary-Final'!L392-'5th Cycle Summary-Final2'!L392</f>
        <v>0</v>
      </c>
      <c r="M392" s="65">
        <f>'5th Cycle Summary-Final'!M392-'5th Cycle Summary-Final2'!M392</f>
        <v>0</v>
      </c>
      <c r="N392" s="65">
        <f>'5th Cycle Summary-Final'!N392-'5th Cycle Summary-Final2'!N392</f>
        <v>0</v>
      </c>
      <c r="O392" s="65">
        <f>'5th Cycle Summary-Final'!O392-'5th Cycle Summary-Final2'!O392</f>
        <v>0</v>
      </c>
      <c r="P392" s="65">
        <f>'5th Cycle Summary-Final'!P392-'5th Cycle Summary-Final2'!P392</f>
        <v>0</v>
      </c>
      <c r="Q392" s="65">
        <f>'5th Cycle Summary-Final'!Q392-'5th Cycle Summary-Final2'!Q392</f>
        <v>0</v>
      </c>
      <c r="R392" s="65">
        <f>'5th Cycle Summary-Final'!R392-'5th Cycle Summary-Final2'!R392</f>
        <v>0</v>
      </c>
      <c r="S392" s="65">
        <f>'5th Cycle Summary-Final'!S392-'5th Cycle Summary-Final2'!S392</f>
        <v>0</v>
      </c>
      <c r="T392" s="65">
        <f>'5th Cycle Summary-Final'!T392-'5th Cycle Summary-Final2'!T392</f>
        <v>0</v>
      </c>
      <c r="U392" s="65">
        <f>'5th Cycle Summary-Final'!U392-'5th Cycle Summary-Final2'!U392</f>
        <v>0</v>
      </c>
      <c r="V392" s="65">
        <f>'5th Cycle Summary-Final'!V392-'5th Cycle Summary-Final2'!V392</f>
        <v>0</v>
      </c>
      <c r="W392" s="65">
        <f>'5th Cycle Summary-Final'!W392-'5th Cycle Summary-Final2'!W392</f>
        <v>0</v>
      </c>
      <c r="X392" s="65">
        <f>'5th Cycle Summary-Final'!X392-'5th Cycle Summary-Final2'!X392</f>
        <v>0</v>
      </c>
      <c r="Y392" s="65">
        <f>'5th Cycle Summary-Final'!Y392-'5th Cycle Summary-Final2'!Y392</f>
        <v>0</v>
      </c>
      <c r="Z392" s="65">
        <f>'5th Cycle Summary-Final'!Z392-'5th Cycle Summary-Final2'!Z392</f>
        <v>0</v>
      </c>
    </row>
    <row r="393" spans="1:26" x14ac:dyDescent="0.2">
      <c r="A393" s="2" t="s">
        <v>105</v>
      </c>
      <c r="B393" s="2" t="s">
        <v>26</v>
      </c>
      <c r="C393" s="10" t="s">
        <v>1050</v>
      </c>
      <c r="D393" s="65">
        <f>'5th Cycle Summary-Final'!D393-'5th Cycle Summary-Final2'!D393</f>
        <v>0</v>
      </c>
      <c r="E393" s="65">
        <f>'5th Cycle Summary-Final'!E393-'5th Cycle Summary-Final2'!E393</f>
        <v>0</v>
      </c>
      <c r="F393" s="65">
        <f>'5th Cycle Summary-Final'!F393-'5th Cycle Summary-Final2'!F393</f>
        <v>0</v>
      </c>
      <c r="G393" s="65">
        <f>'5th Cycle Summary-Final'!G393-'5th Cycle Summary-Final2'!G393</f>
        <v>0</v>
      </c>
      <c r="H393" s="65">
        <f>'5th Cycle Summary-Final'!H393-'5th Cycle Summary-Final2'!H393</f>
        <v>0</v>
      </c>
      <c r="I393" s="65">
        <f>'5th Cycle Summary-Final'!I393-'5th Cycle Summary-Final2'!I393</f>
        <v>0</v>
      </c>
      <c r="J393" s="65">
        <f>'5th Cycle Summary-Final'!J393-'5th Cycle Summary-Final2'!J393</f>
        <v>0</v>
      </c>
      <c r="K393" s="65">
        <f>'5th Cycle Summary-Final'!K393-'5th Cycle Summary-Final2'!K393</f>
        <v>0</v>
      </c>
      <c r="L393" s="65">
        <f>'5th Cycle Summary-Final'!L393-'5th Cycle Summary-Final2'!L393</f>
        <v>0</v>
      </c>
      <c r="M393" s="65">
        <f>'5th Cycle Summary-Final'!M393-'5th Cycle Summary-Final2'!M393</f>
        <v>0</v>
      </c>
      <c r="N393" s="65">
        <f>'5th Cycle Summary-Final'!N393-'5th Cycle Summary-Final2'!N393</f>
        <v>0</v>
      </c>
      <c r="O393" s="65">
        <f>'5th Cycle Summary-Final'!O393-'5th Cycle Summary-Final2'!O393</f>
        <v>0</v>
      </c>
      <c r="P393" s="65">
        <f>'5th Cycle Summary-Final'!P393-'5th Cycle Summary-Final2'!P393</f>
        <v>0</v>
      </c>
      <c r="Q393" s="65">
        <f>'5th Cycle Summary-Final'!Q393-'5th Cycle Summary-Final2'!Q393</f>
        <v>0</v>
      </c>
      <c r="R393" s="65">
        <f>'5th Cycle Summary-Final'!R393-'5th Cycle Summary-Final2'!R393</f>
        <v>0</v>
      </c>
      <c r="S393" s="65">
        <f>'5th Cycle Summary-Final'!S393-'5th Cycle Summary-Final2'!S393</f>
        <v>0</v>
      </c>
      <c r="T393" s="65">
        <f>'5th Cycle Summary-Final'!T393-'5th Cycle Summary-Final2'!T393</f>
        <v>0</v>
      </c>
      <c r="U393" s="65">
        <f>'5th Cycle Summary-Final'!U393-'5th Cycle Summary-Final2'!U393</f>
        <v>0</v>
      </c>
      <c r="V393" s="65">
        <f>'5th Cycle Summary-Final'!V393-'5th Cycle Summary-Final2'!V393</f>
        <v>0</v>
      </c>
      <c r="W393" s="65">
        <f>'5th Cycle Summary-Final'!W393-'5th Cycle Summary-Final2'!W393</f>
        <v>0</v>
      </c>
      <c r="X393" s="65">
        <f>'5th Cycle Summary-Final'!X393-'5th Cycle Summary-Final2'!X393</f>
        <v>0</v>
      </c>
      <c r="Y393" s="65">
        <f>'5th Cycle Summary-Final'!Y393-'5th Cycle Summary-Final2'!Y393</f>
        <v>0</v>
      </c>
      <c r="Z393" s="65">
        <f>'5th Cycle Summary-Final'!Z393-'5th Cycle Summary-Final2'!Z393</f>
        <v>0</v>
      </c>
    </row>
    <row r="394" spans="1:26" x14ac:dyDescent="0.2">
      <c r="A394" s="2" t="s">
        <v>105</v>
      </c>
      <c r="B394" s="2" t="s">
        <v>26</v>
      </c>
      <c r="C394" s="10" t="s">
        <v>175</v>
      </c>
      <c r="D394" s="65">
        <f>'5th Cycle Summary-Final'!D394-'5th Cycle Summary-Final2'!D394</f>
        <v>0</v>
      </c>
      <c r="E394" s="65">
        <f>'5th Cycle Summary-Final'!E394-'5th Cycle Summary-Final2'!E394</f>
        <v>0</v>
      </c>
      <c r="F394" s="65">
        <f>'5th Cycle Summary-Final'!F394-'5th Cycle Summary-Final2'!F394</f>
        <v>0</v>
      </c>
      <c r="G394" s="65">
        <f>'5th Cycle Summary-Final'!G394-'5th Cycle Summary-Final2'!G394</f>
        <v>0</v>
      </c>
      <c r="H394" s="65">
        <f>'5th Cycle Summary-Final'!H394-'5th Cycle Summary-Final2'!H394</f>
        <v>0</v>
      </c>
      <c r="I394" s="65">
        <f>'5th Cycle Summary-Final'!I394-'5th Cycle Summary-Final2'!I394</f>
        <v>0</v>
      </c>
      <c r="J394" s="65">
        <f>'5th Cycle Summary-Final'!J394-'5th Cycle Summary-Final2'!J394</f>
        <v>0</v>
      </c>
      <c r="K394" s="65">
        <f>'5th Cycle Summary-Final'!K394-'5th Cycle Summary-Final2'!K394</f>
        <v>0</v>
      </c>
      <c r="L394" s="65">
        <f>'5th Cycle Summary-Final'!L394-'5th Cycle Summary-Final2'!L394</f>
        <v>0</v>
      </c>
      <c r="M394" s="65">
        <f>'5th Cycle Summary-Final'!M394-'5th Cycle Summary-Final2'!M394</f>
        <v>0</v>
      </c>
      <c r="N394" s="65">
        <f>'5th Cycle Summary-Final'!N394-'5th Cycle Summary-Final2'!N394</f>
        <v>0</v>
      </c>
      <c r="O394" s="65">
        <f>'5th Cycle Summary-Final'!O394-'5th Cycle Summary-Final2'!O394</f>
        <v>0</v>
      </c>
      <c r="P394" s="65">
        <f>'5th Cycle Summary-Final'!P394-'5th Cycle Summary-Final2'!P394</f>
        <v>0</v>
      </c>
      <c r="Q394" s="65">
        <f>'5th Cycle Summary-Final'!Q394-'5th Cycle Summary-Final2'!Q394</f>
        <v>0</v>
      </c>
      <c r="R394" s="65">
        <f>'5th Cycle Summary-Final'!R394-'5th Cycle Summary-Final2'!R394</f>
        <v>0</v>
      </c>
      <c r="S394" s="65">
        <f>'5th Cycle Summary-Final'!S394-'5th Cycle Summary-Final2'!S394</f>
        <v>0</v>
      </c>
      <c r="T394" s="65">
        <f>'5th Cycle Summary-Final'!T394-'5th Cycle Summary-Final2'!T394</f>
        <v>0</v>
      </c>
      <c r="U394" s="65">
        <f>'5th Cycle Summary-Final'!U394-'5th Cycle Summary-Final2'!U394</f>
        <v>0</v>
      </c>
      <c r="V394" s="65">
        <f>'5th Cycle Summary-Final'!V394-'5th Cycle Summary-Final2'!V394</f>
        <v>0</v>
      </c>
      <c r="W394" s="65">
        <f>'5th Cycle Summary-Final'!W394-'5th Cycle Summary-Final2'!W394</f>
        <v>0</v>
      </c>
      <c r="X394" s="65">
        <f>'5th Cycle Summary-Final'!X394-'5th Cycle Summary-Final2'!X394</f>
        <v>0</v>
      </c>
      <c r="Y394" s="65">
        <f>'5th Cycle Summary-Final'!Y394-'5th Cycle Summary-Final2'!Y394</f>
        <v>0</v>
      </c>
      <c r="Z394" s="65">
        <f>'5th Cycle Summary-Final'!Z394-'5th Cycle Summary-Final2'!Z394</f>
        <v>0</v>
      </c>
    </row>
    <row r="395" spans="1:26" x14ac:dyDescent="0.2">
      <c r="A395" s="2" t="s">
        <v>105</v>
      </c>
      <c r="B395" s="2" t="s">
        <v>26</v>
      </c>
      <c r="C395" s="10" t="s">
        <v>241</v>
      </c>
      <c r="D395" s="65">
        <f>'5th Cycle Summary-Final'!D395-'5th Cycle Summary-Final2'!D395</f>
        <v>0</v>
      </c>
      <c r="E395" s="65">
        <f>'5th Cycle Summary-Final'!E395-'5th Cycle Summary-Final2'!E395</f>
        <v>0</v>
      </c>
      <c r="F395" s="65">
        <f>'5th Cycle Summary-Final'!F395-'5th Cycle Summary-Final2'!F395</f>
        <v>0</v>
      </c>
      <c r="G395" s="65">
        <f>'5th Cycle Summary-Final'!G395-'5th Cycle Summary-Final2'!G395</f>
        <v>0</v>
      </c>
      <c r="H395" s="65">
        <f>'5th Cycle Summary-Final'!H395-'5th Cycle Summary-Final2'!H395</f>
        <v>0</v>
      </c>
      <c r="I395" s="65">
        <f>'5th Cycle Summary-Final'!I395-'5th Cycle Summary-Final2'!I395</f>
        <v>0</v>
      </c>
      <c r="J395" s="65">
        <f>'5th Cycle Summary-Final'!J395-'5th Cycle Summary-Final2'!J395</f>
        <v>0</v>
      </c>
      <c r="K395" s="65">
        <f>'5th Cycle Summary-Final'!K395-'5th Cycle Summary-Final2'!K395</f>
        <v>0</v>
      </c>
      <c r="L395" s="65">
        <f>'5th Cycle Summary-Final'!L395-'5th Cycle Summary-Final2'!L395</f>
        <v>0</v>
      </c>
      <c r="M395" s="65">
        <f>'5th Cycle Summary-Final'!M395-'5th Cycle Summary-Final2'!M395</f>
        <v>0</v>
      </c>
      <c r="N395" s="65">
        <f>'5th Cycle Summary-Final'!N395-'5th Cycle Summary-Final2'!N395</f>
        <v>0</v>
      </c>
      <c r="O395" s="65">
        <f>'5th Cycle Summary-Final'!O395-'5th Cycle Summary-Final2'!O395</f>
        <v>0</v>
      </c>
      <c r="P395" s="65">
        <f>'5th Cycle Summary-Final'!P395-'5th Cycle Summary-Final2'!P395</f>
        <v>0</v>
      </c>
      <c r="Q395" s="65">
        <f>'5th Cycle Summary-Final'!Q395-'5th Cycle Summary-Final2'!Q395</f>
        <v>0</v>
      </c>
      <c r="R395" s="65">
        <f>'5th Cycle Summary-Final'!R395-'5th Cycle Summary-Final2'!R395</f>
        <v>0</v>
      </c>
      <c r="S395" s="65">
        <f>'5th Cycle Summary-Final'!S395-'5th Cycle Summary-Final2'!S395</f>
        <v>0</v>
      </c>
      <c r="T395" s="65">
        <f>'5th Cycle Summary-Final'!T395-'5th Cycle Summary-Final2'!T395</f>
        <v>0</v>
      </c>
      <c r="U395" s="65">
        <f>'5th Cycle Summary-Final'!U395-'5th Cycle Summary-Final2'!U395</f>
        <v>0</v>
      </c>
      <c r="V395" s="65">
        <f>'5th Cycle Summary-Final'!V395-'5th Cycle Summary-Final2'!V395</f>
        <v>0</v>
      </c>
      <c r="W395" s="65">
        <f>'5th Cycle Summary-Final'!W395-'5th Cycle Summary-Final2'!W395</f>
        <v>0</v>
      </c>
      <c r="X395" s="65">
        <f>'5th Cycle Summary-Final'!X395-'5th Cycle Summary-Final2'!X395</f>
        <v>0</v>
      </c>
      <c r="Y395" s="65">
        <f>'5th Cycle Summary-Final'!Y395-'5th Cycle Summary-Final2'!Y395</f>
        <v>0</v>
      </c>
      <c r="Z395" s="65">
        <f>'5th Cycle Summary-Final'!Z395-'5th Cycle Summary-Final2'!Z395</f>
        <v>0</v>
      </c>
    </row>
    <row r="396" spans="1:26" x14ac:dyDescent="0.2">
      <c r="A396" s="2" t="s">
        <v>105</v>
      </c>
      <c r="B396" s="2" t="s">
        <v>26</v>
      </c>
      <c r="C396" s="10" t="s">
        <v>105</v>
      </c>
      <c r="D396" s="65">
        <f>'5th Cycle Summary-Final'!D396-'5th Cycle Summary-Final2'!D396</f>
        <v>0</v>
      </c>
      <c r="E396" s="65">
        <f>'5th Cycle Summary-Final'!E396-'5th Cycle Summary-Final2'!E396</f>
        <v>0</v>
      </c>
      <c r="F396" s="65">
        <f>'5th Cycle Summary-Final'!F396-'5th Cycle Summary-Final2'!F396</f>
        <v>0</v>
      </c>
      <c r="G396" s="65">
        <f>'5th Cycle Summary-Final'!G396-'5th Cycle Summary-Final2'!G396</f>
        <v>0</v>
      </c>
      <c r="H396" s="65">
        <f>'5th Cycle Summary-Final'!H396-'5th Cycle Summary-Final2'!H396</f>
        <v>0</v>
      </c>
      <c r="I396" s="65">
        <f>'5th Cycle Summary-Final'!I396-'5th Cycle Summary-Final2'!I396</f>
        <v>0</v>
      </c>
      <c r="J396" s="65">
        <f>'5th Cycle Summary-Final'!J396-'5th Cycle Summary-Final2'!J396</f>
        <v>0</v>
      </c>
      <c r="K396" s="65">
        <f>'5th Cycle Summary-Final'!K396-'5th Cycle Summary-Final2'!K396</f>
        <v>0</v>
      </c>
      <c r="L396" s="65">
        <f>'5th Cycle Summary-Final'!L396-'5th Cycle Summary-Final2'!L396</f>
        <v>0</v>
      </c>
      <c r="M396" s="65">
        <f>'5th Cycle Summary-Final'!M396-'5th Cycle Summary-Final2'!M396</f>
        <v>0</v>
      </c>
      <c r="N396" s="65">
        <f>'5th Cycle Summary-Final'!N396-'5th Cycle Summary-Final2'!N396</f>
        <v>0</v>
      </c>
      <c r="O396" s="65">
        <f>'5th Cycle Summary-Final'!O396-'5th Cycle Summary-Final2'!O396</f>
        <v>0</v>
      </c>
      <c r="P396" s="65">
        <f>'5th Cycle Summary-Final'!P396-'5th Cycle Summary-Final2'!P396</f>
        <v>0</v>
      </c>
      <c r="Q396" s="65">
        <f>'5th Cycle Summary-Final'!Q396-'5th Cycle Summary-Final2'!Q396</f>
        <v>0</v>
      </c>
      <c r="R396" s="65">
        <f>'5th Cycle Summary-Final'!R396-'5th Cycle Summary-Final2'!R396</f>
        <v>0</v>
      </c>
      <c r="S396" s="65">
        <f>'5th Cycle Summary-Final'!S396-'5th Cycle Summary-Final2'!S396</f>
        <v>0</v>
      </c>
      <c r="T396" s="65">
        <f>'5th Cycle Summary-Final'!T396-'5th Cycle Summary-Final2'!T396</f>
        <v>0</v>
      </c>
      <c r="U396" s="65">
        <f>'5th Cycle Summary-Final'!U396-'5th Cycle Summary-Final2'!U396</f>
        <v>0</v>
      </c>
      <c r="V396" s="65">
        <f>'5th Cycle Summary-Final'!V396-'5th Cycle Summary-Final2'!V396</f>
        <v>0</v>
      </c>
      <c r="W396" s="65">
        <f>'5th Cycle Summary-Final'!W396-'5th Cycle Summary-Final2'!W396</f>
        <v>0</v>
      </c>
      <c r="X396" s="65">
        <f>'5th Cycle Summary-Final'!X396-'5th Cycle Summary-Final2'!X396</f>
        <v>0</v>
      </c>
      <c r="Y396" s="65">
        <f>'5th Cycle Summary-Final'!Y396-'5th Cycle Summary-Final2'!Y396</f>
        <v>0</v>
      </c>
      <c r="Z396" s="65">
        <f>'5th Cycle Summary-Final'!Z396-'5th Cycle Summary-Final2'!Z396</f>
        <v>0</v>
      </c>
    </row>
    <row r="397" spans="1:26" x14ac:dyDescent="0.2">
      <c r="A397" s="2" t="s">
        <v>105</v>
      </c>
      <c r="B397" s="2" t="s">
        <v>26</v>
      </c>
      <c r="C397" s="10" t="s">
        <v>1001</v>
      </c>
      <c r="D397" s="65">
        <f>'5th Cycle Summary-Final'!D397-'5th Cycle Summary-Final2'!D397</f>
        <v>0</v>
      </c>
      <c r="E397" s="65">
        <f>'5th Cycle Summary-Final'!E397-'5th Cycle Summary-Final2'!E397</f>
        <v>0</v>
      </c>
      <c r="F397" s="65">
        <f>'5th Cycle Summary-Final'!F397-'5th Cycle Summary-Final2'!F397</f>
        <v>0</v>
      </c>
      <c r="G397" s="65">
        <f>'5th Cycle Summary-Final'!G397-'5th Cycle Summary-Final2'!G397</f>
        <v>0</v>
      </c>
      <c r="H397" s="65">
        <f>'5th Cycle Summary-Final'!H397-'5th Cycle Summary-Final2'!H397</f>
        <v>0</v>
      </c>
      <c r="I397" s="65">
        <f>'5th Cycle Summary-Final'!I397-'5th Cycle Summary-Final2'!I397</f>
        <v>0</v>
      </c>
      <c r="J397" s="65">
        <f>'5th Cycle Summary-Final'!J397-'5th Cycle Summary-Final2'!J397</f>
        <v>0</v>
      </c>
      <c r="K397" s="65">
        <f>'5th Cycle Summary-Final'!K397-'5th Cycle Summary-Final2'!K397</f>
        <v>0</v>
      </c>
      <c r="L397" s="65">
        <f>'5th Cycle Summary-Final'!L397-'5th Cycle Summary-Final2'!L397</f>
        <v>0</v>
      </c>
      <c r="M397" s="65">
        <f>'5th Cycle Summary-Final'!M397-'5th Cycle Summary-Final2'!M397</f>
        <v>0</v>
      </c>
      <c r="N397" s="65">
        <f>'5th Cycle Summary-Final'!N397-'5th Cycle Summary-Final2'!N397</f>
        <v>0</v>
      </c>
      <c r="O397" s="65">
        <f>'5th Cycle Summary-Final'!O397-'5th Cycle Summary-Final2'!O397</f>
        <v>0</v>
      </c>
      <c r="P397" s="65">
        <f>'5th Cycle Summary-Final'!P397-'5th Cycle Summary-Final2'!P397</f>
        <v>0</v>
      </c>
      <c r="Q397" s="65">
        <f>'5th Cycle Summary-Final'!Q397-'5th Cycle Summary-Final2'!Q397</f>
        <v>0</v>
      </c>
      <c r="R397" s="65">
        <f>'5th Cycle Summary-Final'!R397-'5th Cycle Summary-Final2'!R397</f>
        <v>0</v>
      </c>
      <c r="S397" s="65">
        <f>'5th Cycle Summary-Final'!S397-'5th Cycle Summary-Final2'!S397</f>
        <v>0</v>
      </c>
      <c r="T397" s="65">
        <f>'5th Cycle Summary-Final'!T397-'5th Cycle Summary-Final2'!T397</f>
        <v>0</v>
      </c>
      <c r="U397" s="65">
        <f>'5th Cycle Summary-Final'!U397-'5th Cycle Summary-Final2'!U397</f>
        <v>0</v>
      </c>
      <c r="V397" s="65">
        <f>'5th Cycle Summary-Final'!V397-'5th Cycle Summary-Final2'!V397</f>
        <v>0</v>
      </c>
      <c r="W397" s="65">
        <f>'5th Cycle Summary-Final'!W397-'5th Cycle Summary-Final2'!W397</f>
        <v>0</v>
      </c>
      <c r="X397" s="65">
        <f>'5th Cycle Summary-Final'!X397-'5th Cycle Summary-Final2'!X397</f>
        <v>0</v>
      </c>
      <c r="Y397" s="65">
        <f>'5th Cycle Summary-Final'!Y397-'5th Cycle Summary-Final2'!Y397</f>
        <v>0</v>
      </c>
      <c r="Z397" s="65">
        <f>'5th Cycle Summary-Final'!Z397-'5th Cycle Summary-Final2'!Z397</f>
        <v>0</v>
      </c>
    </row>
    <row r="398" spans="1:26" x14ac:dyDescent="0.2">
      <c r="A398" s="2" t="s">
        <v>105</v>
      </c>
      <c r="B398" s="2" t="s">
        <v>26</v>
      </c>
      <c r="C398" s="10" t="s">
        <v>315</v>
      </c>
      <c r="D398" s="65">
        <f>'5th Cycle Summary-Final'!D398-'5th Cycle Summary-Final2'!D398</f>
        <v>0</v>
      </c>
      <c r="E398" s="65">
        <f>'5th Cycle Summary-Final'!E398-'5th Cycle Summary-Final2'!E398</f>
        <v>0</v>
      </c>
      <c r="F398" s="65">
        <f>'5th Cycle Summary-Final'!F398-'5th Cycle Summary-Final2'!F398</f>
        <v>0</v>
      </c>
      <c r="G398" s="65">
        <f>'5th Cycle Summary-Final'!G398-'5th Cycle Summary-Final2'!G398</f>
        <v>0</v>
      </c>
      <c r="H398" s="65">
        <f>'5th Cycle Summary-Final'!H398-'5th Cycle Summary-Final2'!H398</f>
        <v>0</v>
      </c>
      <c r="I398" s="65">
        <f>'5th Cycle Summary-Final'!I398-'5th Cycle Summary-Final2'!I398</f>
        <v>0</v>
      </c>
      <c r="J398" s="65">
        <f>'5th Cycle Summary-Final'!J398-'5th Cycle Summary-Final2'!J398</f>
        <v>0</v>
      </c>
      <c r="K398" s="65">
        <f>'5th Cycle Summary-Final'!K398-'5th Cycle Summary-Final2'!K398</f>
        <v>0</v>
      </c>
      <c r="L398" s="65">
        <f>'5th Cycle Summary-Final'!L398-'5th Cycle Summary-Final2'!L398</f>
        <v>0</v>
      </c>
      <c r="M398" s="65">
        <f>'5th Cycle Summary-Final'!M398-'5th Cycle Summary-Final2'!M398</f>
        <v>0</v>
      </c>
      <c r="N398" s="65">
        <f>'5th Cycle Summary-Final'!N398-'5th Cycle Summary-Final2'!N398</f>
        <v>0</v>
      </c>
      <c r="O398" s="65">
        <f>'5th Cycle Summary-Final'!O398-'5th Cycle Summary-Final2'!O398</f>
        <v>0</v>
      </c>
      <c r="P398" s="65">
        <f>'5th Cycle Summary-Final'!P398-'5th Cycle Summary-Final2'!P398</f>
        <v>0</v>
      </c>
      <c r="Q398" s="65">
        <f>'5th Cycle Summary-Final'!Q398-'5th Cycle Summary-Final2'!Q398</f>
        <v>0</v>
      </c>
      <c r="R398" s="65">
        <f>'5th Cycle Summary-Final'!R398-'5th Cycle Summary-Final2'!R398</f>
        <v>0</v>
      </c>
      <c r="S398" s="65">
        <f>'5th Cycle Summary-Final'!S398-'5th Cycle Summary-Final2'!S398</f>
        <v>0</v>
      </c>
      <c r="T398" s="65">
        <f>'5th Cycle Summary-Final'!T398-'5th Cycle Summary-Final2'!T398</f>
        <v>0</v>
      </c>
      <c r="U398" s="65">
        <f>'5th Cycle Summary-Final'!U398-'5th Cycle Summary-Final2'!U398</f>
        <v>0</v>
      </c>
      <c r="V398" s="65">
        <f>'5th Cycle Summary-Final'!V398-'5th Cycle Summary-Final2'!V398</f>
        <v>0</v>
      </c>
      <c r="W398" s="65">
        <f>'5th Cycle Summary-Final'!W398-'5th Cycle Summary-Final2'!W398</f>
        <v>0</v>
      </c>
      <c r="X398" s="65">
        <f>'5th Cycle Summary-Final'!X398-'5th Cycle Summary-Final2'!X398</f>
        <v>0</v>
      </c>
      <c r="Y398" s="65">
        <f>'5th Cycle Summary-Final'!Y398-'5th Cycle Summary-Final2'!Y398</f>
        <v>0</v>
      </c>
      <c r="Z398" s="65">
        <f>'5th Cycle Summary-Final'!Z398-'5th Cycle Summary-Final2'!Z398</f>
        <v>0</v>
      </c>
    </row>
    <row r="399" spans="1:26" x14ac:dyDescent="0.2">
      <c r="A399" s="2" t="s">
        <v>294</v>
      </c>
      <c r="B399" s="2" t="s">
        <v>13</v>
      </c>
      <c r="C399" s="10" t="s">
        <v>293</v>
      </c>
      <c r="D399" s="65">
        <f>'5th Cycle Summary-Final'!D399-'5th Cycle Summary-Final2'!D399</f>
        <v>0</v>
      </c>
      <c r="E399" s="65">
        <f>'5th Cycle Summary-Final'!E399-'5th Cycle Summary-Final2'!E399</f>
        <v>0</v>
      </c>
      <c r="F399" s="65">
        <f>'5th Cycle Summary-Final'!F399-'5th Cycle Summary-Final2'!F399</f>
        <v>0</v>
      </c>
      <c r="G399" s="65">
        <f>'5th Cycle Summary-Final'!G399-'5th Cycle Summary-Final2'!G399</f>
        <v>0</v>
      </c>
      <c r="H399" s="65">
        <f>'5th Cycle Summary-Final'!H399-'5th Cycle Summary-Final2'!H399</f>
        <v>0</v>
      </c>
      <c r="I399" s="65">
        <f>'5th Cycle Summary-Final'!I399-'5th Cycle Summary-Final2'!I399</f>
        <v>0</v>
      </c>
      <c r="J399" s="65">
        <f>'5th Cycle Summary-Final'!J399-'5th Cycle Summary-Final2'!J399</f>
        <v>0</v>
      </c>
      <c r="K399" s="65">
        <f>'5th Cycle Summary-Final'!K399-'5th Cycle Summary-Final2'!K399</f>
        <v>0</v>
      </c>
      <c r="L399" s="65">
        <f>'5th Cycle Summary-Final'!L399-'5th Cycle Summary-Final2'!L399</f>
        <v>0</v>
      </c>
      <c r="M399" s="65">
        <f>'5th Cycle Summary-Final'!M399-'5th Cycle Summary-Final2'!M399</f>
        <v>0</v>
      </c>
      <c r="N399" s="65">
        <f>'5th Cycle Summary-Final'!N399-'5th Cycle Summary-Final2'!N399</f>
        <v>0</v>
      </c>
      <c r="O399" s="65">
        <f>'5th Cycle Summary-Final'!O399-'5th Cycle Summary-Final2'!O399</f>
        <v>0</v>
      </c>
      <c r="P399" s="65">
        <f>'5th Cycle Summary-Final'!P399-'5th Cycle Summary-Final2'!P399</f>
        <v>0</v>
      </c>
      <c r="Q399" s="65">
        <f>'5th Cycle Summary-Final'!Q399-'5th Cycle Summary-Final2'!Q399</f>
        <v>0</v>
      </c>
      <c r="R399" s="65">
        <f>'5th Cycle Summary-Final'!R399-'5th Cycle Summary-Final2'!R399</f>
        <v>0</v>
      </c>
      <c r="S399" s="65">
        <f>'5th Cycle Summary-Final'!S399-'5th Cycle Summary-Final2'!S399</f>
        <v>0</v>
      </c>
      <c r="T399" s="65">
        <f>'5th Cycle Summary-Final'!T399-'5th Cycle Summary-Final2'!T399</f>
        <v>0</v>
      </c>
      <c r="U399" s="65">
        <f>'5th Cycle Summary-Final'!U399-'5th Cycle Summary-Final2'!U399</f>
        <v>0</v>
      </c>
      <c r="V399" s="65">
        <f>'5th Cycle Summary-Final'!V399-'5th Cycle Summary-Final2'!V399</f>
        <v>0</v>
      </c>
      <c r="W399" s="65">
        <f>'5th Cycle Summary-Final'!W399-'5th Cycle Summary-Final2'!W399</f>
        <v>0</v>
      </c>
      <c r="X399" s="65">
        <f>'5th Cycle Summary-Final'!X399-'5th Cycle Summary-Final2'!X399</f>
        <v>0</v>
      </c>
      <c r="Y399" s="65">
        <f>'5th Cycle Summary-Final'!Y399-'5th Cycle Summary-Final2'!Y399</f>
        <v>0</v>
      </c>
      <c r="Z399" s="65">
        <f>'5th Cycle Summary-Final'!Z399-'5th Cycle Summary-Final2'!Z399</f>
        <v>0</v>
      </c>
    </row>
    <row r="400" spans="1:26" x14ac:dyDescent="0.2">
      <c r="A400" s="2" t="s">
        <v>294</v>
      </c>
      <c r="B400" s="2" t="s">
        <v>13</v>
      </c>
      <c r="C400" s="10" t="s">
        <v>307</v>
      </c>
      <c r="D400" s="65">
        <f>'5th Cycle Summary-Final'!D400-'5th Cycle Summary-Final2'!D400</f>
        <v>0</v>
      </c>
      <c r="E400" s="65">
        <f>'5th Cycle Summary-Final'!E400-'5th Cycle Summary-Final2'!E400</f>
        <v>0</v>
      </c>
      <c r="F400" s="65">
        <f>'5th Cycle Summary-Final'!F400-'5th Cycle Summary-Final2'!F400</f>
        <v>0</v>
      </c>
      <c r="G400" s="65">
        <f>'5th Cycle Summary-Final'!G400-'5th Cycle Summary-Final2'!G400</f>
        <v>0</v>
      </c>
      <c r="H400" s="65">
        <f>'5th Cycle Summary-Final'!H400-'5th Cycle Summary-Final2'!H400</f>
        <v>0</v>
      </c>
      <c r="I400" s="65">
        <f>'5th Cycle Summary-Final'!I400-'5th Cycle Summary-Final2'!I400</f>
        <v>0</v>
      </c>
      <c r="J400" s="65">
        <f>'5th Cycle Summary-Final'!J400-'5th Cycle Summary-Final2'!J400</f>
        <v>0</v>
      </c>
      <c r="K400" s="65">
        <f>'5th Cycle Summary-Final'!K400-'5th Cycle Summary-Final2'!K400</f>
        <v>0</v>
      </c>
      <c r="L400" s="65">
        <f>'5th Cycle Summary-Final'!L400-'5th Cycle Summary-Final2'!L400</f>
        <v>0</v>
      </c>
      <c r="M400" s="65">
        <f>'5th Cycle Summary-Final'!M400-'5th Cycle Summary-Final2'!M400</f>
        <v>0</v>
      </c>
      <c r="N400" s="65">
        <f>'5th Cycle Summary-Final'!N400-'5th Cycle Summary-Final2'!N400</f>
        <v>0</v>
      </c>
      <c r="O400" s="65">
        <f>'5th Cycle Summary-Final'!O400-'5th Cycle Summary-Final2'!O400</f>
        <v>0</v>
      </c>
      <c r="P400" s="65">
        <f>'5th Cycle Summary-Final'!P400-'5th Cycle Summary-Final2'!P400</f>
        <v>0</v>
      </c>
      <c r="Q400" s="65">
        <f>'5th Cycle Summary-Final'!Q400-'5th Cycle Summary-Final2'!Q400</f>
        <v>0</v>
      </c>
      <c r="R400" s="65">
        <f>'5th Cycle Summary-Final'!R400-'5th Cycle Summary-Final2'!R400</f>
        <v>0</v>
      </c>
      <c r="S400" s="65">
        <f>'5th Cycle Summary-Final'!S400-'5th Cycle Summary-Final2'!S400</f>
        <v>0</v>
      </c>
      <c r="T400" s="65">
        <f>'5th Cycle Summary-Final'!T400-'5th Cycle Summary-Final2'!T400</f>
        <v>0</v>
      </c>
      <c r="U400" s="65">
        <f>'5th Cycle Summary-Final'!U400-'5th Cycle Summary-Final2'!U400</f>
        <v>0</v>
      </c>
      <c r="V400" s="65">
        <f>'5th Cycle Summary-Final'!V400-'5th Cycle Summary-Final2'!V400</f>
        <v>0</v>
      </c>
      <c r="W400" s="65">
        <f>'5th Cycle Summary-Final'!W400-'5th Cycle Summary-Final2'!W400</f>
        <v>0</v>
      </c>
      <c r="X400" s="65">
        <f>'5th Cycle Summary-Final'!X400-'5th Cycle Summary-Final2'!X400</f>
        <v>0</v>
      </c>
      <c r="Y400" s="65">
        <f>'5th Cycle Summary-Final'!Y400-'5th Cycle Summary-Final2'!Y400</f>
        <v>0</v>
      </c>
      <c r="Z400" s="65">
        <f>'5th Cycle Summary-Final'!Z400-'5th Cycle Summary-Final2'!Z400</f>
        <v>0</v>
      </c>
    </row>
    <row r="401" spans="1:26" x14ac:dyDescent="0.2">
      <c r="A401" s="2" t="s">
        <v>61</v>
      </c>
      <c r="B401" s="2" t="s">
        <v>3</v>
      </c>
      <c r="C401" s="10" t="s">
        <v>940</v>
      </c>
      <c r="D401" s="65">
        <f>'5th Cycle Summary-Final'!D401-'5th Cycle Summary-Final2'!D401</f>
        <v>0</v>
      </c>
      <c r="E401" s="65">
        <f>'5th Cycle Summary-Final'!E401-'5th Cycle Summary-Final2'!E401</f>
        <v>0</v>
      </c>
      <c r="F401" s="65">
        <f>'5th Cycle Summary-Final'!F401-'5th Cycle Summary-Final2'!F401</f>
        <v>0</v>
      </c>
      <c r="G401" s="65">
        <f>'5th Cycle Summary-Final'!G401-'5th Cycle Summary-Final2'!G401</f>
        <v>0</v>
      </c>
      <c r="H401" s="65">
        <f>'5th Cycle Summary-Final'!H401-'5th Cycle Summary-Final2'!H401</f>
        <v>0</v>
      </c>
      <c r="I401" s="65">
        <f>'5th Cycle Summary-Final'!I401-'5th Cycle Summary-Final2'!I401</f>
        <v>0</v>
      </c>
      <c r="J401" s="65">
        <f>'5th Cycle Summary-Final'!J401-'5th Cycle Summary-Final2'!J401</f>
        <v>0</v>
      </c>
      <c r="K401" s="65">
        <f>'5th Cycle Summary-Final'!K401-'5th Cycle Summary-Final2'!K401</f>
        <v>0</v>
      </c>
      <c r="L401" s="65">
        <f>'5th Cycle Summary-Final'!L401-'5th Cycle Summary-Final2'!L401</f>
        <v>0</v>
      </c>
      <c r="M401" s="65">
        <f>'5th Cycle Summary-Final'!M401-'5th Cycle Summary-Final2'!M401</f>
        <v>0</v>
      </c>
      <c r="N401" s="65">
        <f>'5th Cycle Summary-Final'!N401-'5th Cycle Summary-Final2'!N401</f>
        <v>0</v>
      </c>
      <c r="O401" s="65">
        <f>'5th Cycle Summary-Final'!O401-'5th Cycle Summary-Final2'!O401</f>
        <v>0</v>
      </c>
      <c r="P401" s="65">
        <f>'5th Cycle Summary-Final'!P401-'5th Cycle Summary-Final2'!P401</f>
        <v>0</v>
      </c>
      <c r="Q401" s="65">
        <f>'5th Cycle Summary-Final'!Q401-'5th Cycle Summary-Final2'!Q401</f>
        <v>0</v>
      </c>
      <c r="R401" s="65">
        <f>'5th Cycle Summary-Final'!R401-'5th Cycle Summary-Final2'!R401</f>
        <v>0</v>
      </c>
      <c r="S401" s="65">
        <f>'5th Cycle Summary-Final'!S401-'5th Cycle Summary-Final2'!S401</f>
        <v>0</v>
      </c>
      <c r="T401" s="65">
        <f>'5th Cycle Summary-Final'!T401-'5th Cycle Summary-Final2'!T401</f>
        <v>0</v>
      </c>
      <c r="U401" s="65">
        <f>'5th Cycle Summary-Final'!U401-'5th Cycle Summary-Final2'!U401</f>
        <v>0</v>
      </c>
      <c r="V401" s="65">
        <f>'5th Cycle Summary-Final'!V401-'5th Cycle Summary-Final2'!V401</f>
        <v>0</v>
      </c>
      <c r="W401" s="65">
        <f>'5th Cycle Summary-Final'!W401-'5th Cycle Summary-Final2'!W401</f>
        <v>0</v>
      </c>
      <c r="X401" s="65">
        <f>'5th Cycle Summary-Final'!X401-'5th Cycle Summary-Final2'!X401</f>
        <v>0</v>
      </c>
      <c r="Y401" s="65">
        <f>'5th Cycle Summary-Final'!Y401-'5th Cycle Summary-Final2'!Y401</f>
        <v>0</v>
      </c>
      <c r="Z401" s="65">
        <f>'5th Cycle Summary-Final'!Z401-'5th Cycle Summary-Final2'!Z401</f>
        <v>0</v>
      </c>
    </row>
    <row r="402" spans="1:26" x14ac:dyDescent="0.2">
      <c r="A402" s="2" t="s">
        <v>61</v>
      </c>
      <c r="B402" s="2" t="s">
        <v>3</v>
      </c>
      <c r="C402" s="10" t="s">
        <v>201</v>
      </c>
      <c r="D402" s="65">
        <f>'5th Cycle Summary-Final'!D402-'5th Cycle Summary-Final2'!D402</f>
        <v>0</v>
      </c>
      <c r="E402" s="65">
        <f>'5th Cycle Summary-Final'!E402-'5th Cycle Summary-Final2'!E402</f>
        <v>0</v>
      </c>
      <c r="F402" s="65">
        <f>'5th Cycle Summary-Final'!F402-'5th Cycle Summary-Final2'!F402</f>
        <v>0</v>
      </c>
      <c r="G402" s="65">
        <f>'5th Cycle Summary-Final'!G402-'5th Cycle Summary-Final2'!G402</f>
        <v>0</v>
      </c>
      <c r="H402" s="65">
        <f>'5th Cycle Summary-Final'!H402-'5th Cycle Summary-Final2'!H402</f>
        <v>0</v>
      </c>
      <c r="I402" s="65">
        <f>'5th Cycle Summary-Final'!I402-'5th Cycle Summary-Final2'!I402</f>
        <v>0</v>
      </c>
      <c r="J402" s="65">
        <f>'5th Cycle Summary-Final'!J402-'5th Cycle Summary-Final2'!J402</f>
        <v>0</v>
      </c>
      <c r="K402" s="65">
        <f>'5th Cycle Summary-Final'!K402-'5th Cycle Summary-Final2'!K402</f>
        <v>0</v>
      </c>
      <c r="L402" s="65">
        <f>'5th Cycle Summary-Final'!L402-'5th Cycle Summary-Final2'!L402</f>
        <v>0</v>
      </c>
      <c r="M402" s="65">
        <f>'5th Cycle Summary-Final'!M402-'5th Cycle Summary-Final2'!M402</f>
        <v>0</v>
      </c>
      <c r="N402" s="65">
        <f>'5th Cycle Summary-Final'!N402-'5th Cycle Summary-Final2'!N402</f>
        <v>0</v>
      </c>
      <c r="O402" s="65">
        <f>'5th Cycle Summary-Final'!O402-'5th Cycle Summary-Final2'!O402</f>
        <v>0</v>
      </c>
      <c r="P402" s="65">
        <f>'5th Cycle Summary-Final'!P402-'5th Cycle Summary-Final2'!P402</f>
        <v>0</v>
      </c>
      <c r="Q402" s="65">
        <f>'5th Cycle Summary-Final'!Q402-'5th Cycle Summary-Final2'!Q402</f>
        <v>0</v>
      </c>
      <c r="R402" s="65">
        <f>'5th Cycle Summary-Final'!R402-'5th Cycle Summary-Final2'!R402</f>
        <v>0</v>
      </c>
      <c r="S402" s="65">
        <f>'5th Cycle Summary-Final'!S402-'5th Cycle Summary-Final2'!S402</f>
        <v>0</v>
      </c>
      <c r="T402" s="65">
        <f>'5th Cycle Summary-Final'!T402-'5th Cycle Summary-Final2'!T402</f>
        <v>0</v>
      </c>
      <c r="U402" s="65">
        <f>'5th Cycle Summary-Final'!U402-'5th Cycle Summary-Final2'!U402</f>
        <v>0</v>
      </c>
      <c r="V402" s="65">
        <f>'5th Cycle Summary-Final'!V402-'5th Cycle Summary-Final2'!V402</f>
        <v>0</v>
      </c>
      <c r="W402" s="65">
        <f>'5th Cycle Summary-Final'!W402-'5th Cycle Summary-Final2'!W402</f>
        <v>0</v>
      </c>
      <c r="X402" s="65">
        <f>'5th Cycle Summary-Final'!X402-'5th Cycle Summary-Final2'!X402</f>
        <v>0</v>
      </c>
      <c r="Y402" s="65">
        <f>'5th Cycle Summary-Final'!Y402-'5th Cycle Summary-Final2'!Y402</f>
        <v>0</v>
      </c>
      <c r="Z402" s="65">
        <f>'5th Cycle Summary-Final'!Z402-'5th Cycle Summary-Final2'!Z402</f>
        <v>0</v>
      </c>
    </row>
    <row r="403" spans="1:26" x14ac:dyDescent="0.2">
      <c r="A403" s="2" t="s">
        <v>61</v>
      </c>
      <c r="B403" s="2" t="s">
        <v>3</v>
      </c>
      <c r="C403" s="10" t="s">
        <v>216</v>
      </c>
      <c r="D403" s="65">
        <f>'5th Cycle Summary-Final'!D403-'5th Cycle Summary-Final2'!D403</f>
        <v>0</v>
      </c>
      <c r="E403" s="65">
        <f>'5th Cycle Summary-Final'!E403-'5th Cycle Summary-Final2'!E403</f>
        <v>0</v>
      </c>
      <c r="F403" s="65">
        <f>'5th Cycle Summary-Final'!F403-'5th Cycle Summary-Final2'!F403</f>
        <v>0</v>
      </c>
      <c r="G403" s="65">
        <f>'5th Cycle Summary-Final'!G403-'5th Cycle Summary-Final2'!G403</f>
        <v>0</v>
      </c>
      <c r="H403" s="65">
        <f>'5th Cycle Summary-Final'!H403-'5th Cycle Summary-Final2'!H403</f>
        <v>0</v>
      </c>
      <c r="I403" s="65">
        <f>'5th Cycle Summary-Final'!I403-'5th Cycle Summary-Final2'!I403</f>
        <v>0</v>
      </c>
      <c r="J403" s="65">
        <f>'5th Cycle Summary-Final'!J403-'5th Cycle Summary-Final2'!J403</f>
        <v>0</v>
      </c>
      <c r="K403" s="65">
        <f>'5th Cycle Summary-Final'!K403-'5th Cycle Summary-Final2'!K403</f>
        <v>0</v>
      </c>
      <c r="L403" s="65">
        <f>'5th Cycle Summary-Final'!L403-'5th Cycle Summary-Final2'!L403</f>
        <v>0</v>
      </c>
      <c r="M403" s="65">
        <f>'5th Cycle Summary-Final'!M403-'5th Cycle Summary-Final2'!M403</f>
        <v>0</v>
      </c>
      <c r="N403" s="65">
        <f>'5th Cycle Summary-Final'!N403-'5th Cycle Summary-Final2'!N403</f>
        <v>0</v>
      </c>
      <c r="O403" s="65">
        <f>'5th Cycle Summary-Final'!O403-'5th Cycle Summary-Final2'!O403</f>
        <v>0</v>
      </c>
      <c r="P403" s="65">
        <f>'5th Cycle Summary-Final'!P403-'5th Cycle Summary-Final2'!P403</f>
        <v>0</v>
      </c>
      <c r="Q403" s="65">
        <f>'5th Cycle Summary-Final'!Q403-'5th Cycle Summary-Final2'!Q403</f>
        <v>0</v>
      </c>
      <c r="R403" s="65">
        <f>'5th Cycle Summary-Final'!R403-'5th Cycle Summary-Final2'!R403</f>
        <v>0</v>
      </c>
      <c r="S403" s="65">
        <f>'5th Cycle Summary-Final'!S403-'5th Cycle Summary-Final2'!S403</f>
        <v>0</v>
      </c>
      <c r="T403" s="65">
        <f>'5th Cycle Summary-Final'!T403-'5th Cycle Summary-Final2'!T403</f>
        <v>0</v>
      </c>
      <c r="U403" s="65">
        <f>'5th Cycle Summary-Final'!U403-'5th Cycle Summary-Final2'!U403</f>
        <v>0</v>
      </c>
      <c r="V403" s="65">
        <f>'5th Cycle Summary-Final'!V403-'5th Cycle Summary-Final2'!V403</f>
        <v>0</v>
      </c>
      <c r="W403" s="65">
        <f>'5th Cycle Summary-Final'!W403-'5th Cycle Summary-Final2'!W403</f>
        <v>0</v>
      </c>
      <c r="X403" s="65">
        <f>'5th Cycle Summary-Final'!X403-'5th Cycle Summary-Final2'!X403</f>
        <v>0</v>
      </c>
      <c r="Y403" s="65">
        <f>'5th Cycle Summary-Final'!Y403-'5th Cycle Summary-Final2'!Y403</f>
        <v>0</v>
      </c>
      <c r="Z403" s="65">
        <f>'5th Cycle Summary-Final'!Z403-'5th Cycle Summary-Final2'!Z403</f>
        <v>0</v>
      </c>
    </row>
    <row r="404" spans="1:26" x14ac:dyDescent="0.2">
      <c r="A404" s="2" t="s">
        <v>61</v>
      </c>
      <c r="B404" s="2" t="s">
        <v>3</v>
      </c>
      <c r="C404" s="10" t="s">
        <v>222</v>
      </c>
      <c r="D404" s="65">
        <f>'5th Cycle Summary-Final'!D404-'5th Cycle Summary-Final2'!D404</f>
        <v>0</v>
      </c>
      <c r="E404" s="65">
        <f>'5th Cycle Summary-Final'!E404-'5th Cycle Summary-Final2'!E404</f>
        <v>0</v>
      </c>
      <c r="F404" s="65">
        <f>'5th Cycle Summary-Final'!F404-'5th Cycle Summary-Final2'!F404</f>
        <v>0</v>
      </c>
      <c r="G404" s="65">
        <f>'5th Cycle Summary-Final'!G404-'5th Cycle Summary-Final2'!G404</f>
        <v>0</v>
      </c>
      <c r="H404" s="65">
        <f>'5th Cycle Summary-Final'!H404-'5th Cycle Summary-Final2'!H404</f>
        <v>0</v>
      </c>
      <c r="I404" s="65">
        <f>'5th Cycle Summary-Final'!I404-'5th Cycle Summary-Final2'!I404</f>
        <v>0</v>
      </c>
      <c r="J404" s="65">
        <f>'5th Cycle Summary-Final'!J404-'5th Cycle Summary-Final2'!J404</f>
        <v>0</v>
      </c>
      <c r="K404" s="65">
        <f>'5th Cycle Summary-Final'!K404-'5th Cycle Summary-Final2'!K404</f>
        <v>0</v>
      </c>
      <c r="L404" s="65">
        <f>'5th Cycle Summary-Final'!L404-'5th Cycle Summary-Final2'!L404</f>
        <v>0</v>
      </c>
      <c r="M404" s="65">
        <f>'5th Cycle Summary-Final'!M404-'5th Cycle Summary-Final2'!M404</f>
        <v>0</v>
      </c>
      <c r="N404" s="65">
        <f>'5th Cycle Summary-Final'!N404-'5th Cycle Summary-Final2'!N404</f>
        <v>0</v>
      </c>
      <c r="O404" s="65">
        <f>'5th Cycle Summary-Final'!O404-'5th Cycle Summary-Final2'!O404</f>
        <v>0</v>
      </c>
      <c r="P404" s="65">
        <f>'5th Cycle Summary-Final'!P404-'5th Cycle Summary-Final2'!P404</f>
        <v>0</v>
      </c>
      <c r="Q404" s="65">
        <f>'5th Cycle Summary-Final'!Q404-'5th Cycle Summary-Final2'!Q404</f>
        <v>0</v>
      </c>
      <c r="R404" s="65">
        <f>'5th Cycle Summary-Final'!R404-'5th Cycle Summary-Final2'!R404</f>
        <v>0</v>
      </c>
      <c r="S404" s="65">
        <f>'5th Cycle Summary-Final'!S404-'5th Cycle Summary-Final2'!S404</f>
        <v>0</v>
      </c>
      <c r="T404" s="65">
        <f>'5th Cycle Summary-Final'!T404-'5th Cycle Summary-Final2'!T404</f>
        <v>0</v>
      </c>
      <c r="U404" s="65">
        <f>'5th Cycle Summary-Final'!U404-'5th Cycle Summary-Final2'!U404</f>
        <v>0</v>
      </c>
      <c r="V404" s="65">
        <f>'5th Cycle Summary-Final'!V404-'5th Cycle Summary-Final2'!V404</f>
        <v>0</v>
      </c>
      <c r="W404" s="65">
        <f>'5th Cycle Summary-Final'!W404-'5th Cycle Summary-Final2'!W404</f>
        <v>0</v>
      </c>
      <c r="X404" s="65">
        <f>'5th Cycle Summary-Final'!X404-'5th Cycle Summary-Final2'!X404</f>
        <v>0</v>
      </c>
      <c r="Y404" s="65">
        <f>'5th Cycle Summary-Final'!Y404-'5th Cycle Summary-Final2'!Y404</f>
        <v>0</v>
      </c>
      <c r="Z404" s="65">
        <f>'5th Cycle Summary-Final'!Z404-'5th Cycle Summary-Final2'!Z404</f>
        <v>0</v>
      </c>
    </row>
    <row r="405" spans="1:26" x14ac:dyDescent="0.2">
      <c r="A405" s="2" t="s">
        <v>61</v>
      </c>
      <c r="B405" s="2" t="s">
        <v>3</v>
      </c>
      <c r="C405" s="10" t="s">
        <v>1071</v>
      </c>
      <c r="D405" s="65">
        <f>'5th Cycle Summary-Final'!D405-'5th Cycle Summary-Final2'!D405</f>
        <v>0</v>
      </c>
      <c r="E405" s="65">
        <f>'5th Cycle Summary-Final'!E405-'5th Cycle Summary-Final2'!E405</f>
        <v>0</v>
      </c>
      <c r="F405" s="65">
        <f>'5th Cycle Summary-Final'!F405-'5th Cycle Summary-Final2'!F405</f>
        <v>0</v>
      </c>
      <c r="G405" s="65">
        <f>'5th Cycle Summary-Final'!G405-'5th Cycle Summary-Final2'!G405</f>
        <v>0</v>
      </c>
      <c r="H405" s="65">
        <f>'5th Cycle Summary-Final'!H405-'5th Cycle Summary-Final2'!H405</f>
        <v>0</v>
      </c>
      <c r="I405" s="65">
        <f>'5th Cycle Summary-Final'!I405-'5th Cycle Summary-Final2'!I405</f>
        <v>0</v>
      </c>
      <c r="J405" s="65">
        <f>'5th Cycle Summary-Final'!J405-'5th Cycle Summary-Final2'!J405</f>
        <v>0</v>
      </c>
      <c r="K405" s="65">
        <f>'5th Cycle Summary-Final'!K405-'5th Cycle Summary-Final2'!K405</f>
        <v>0</v>
      </c>
      <c r="L405" s="65">
        <f>'5th Cycle Summary-Final'!L405-'5th Cycle Summary-Final2'!L405</f>
        <v>0</v>
      </c>
      <c r="M405" s="65">
        <f>'5th Cycle Summary-Final'!M405-'5th Cycle Summary-Final2'!M405</f>
        <v>0</v>
      </c>
      <c r="N405" s="65">
        <f>'5th Cycle Summary-Final'!N405-'5th Cycle Summary-Final2'!N405</f>
        <v>0</v>
      </c>
      <c r="O405" s="65">
        <f>'5th Cycle Summary-Final'!O405-'5th Cycle Summary-Final2'!O405</f>
        <v>0</v>
      </c>
      <c r="P405" s="65">
        <f>'5th Cycle Summary-Final'!P405-'5th Cycle Summary-Final2'!P405</f>
        <v>0</v>
      </c>
      <c r="Q405" s="65">
        <f>'5th Cycle Summary-Final'!Q405-'5th Cycle Summary-Final2'!Q405</f>
        <v>0</v>
      </c>
      <c r="R405" s="65">
        <f>'5th Cycle Summary-Final'!R405-'5th Cycle Summary-Final2'!R405</f>
        <v>0</v>
      </c>
      <c r="S405" s="65" t="e">
        <f>'5th Cycle Summary-Final'!S405-'5th Cycle Summary-Final2'!S405</f>
        <v>#DIV/0!</v>
      </c>
      <c r="T405" s="65">
        <f>'5th Cycle Summary-Final'!T405-'5th Cycle Summary-Final2'!T405</f>
        <v>0</v>
      </c>
      <c r="U405" s="65">
        <f>'5th Cycle Summary-Final'!U405-'5th Cycle Summary-Final2'!U405</f>
        <v>0</v>
      </c>
      <c r="V405" s="65">
        <f>'5th Cycle Summary-Final'!V405-'5th Cycle Summary-Final2'!V405</f>
        <v>0</v>
      </c>
      <c r="W405" s="65" t="e">
        <f>'5th Cycle Summary-Final'!W405-'5th Cycle Summary-Final2'!W405</f>
        <v>#DIV/0!</v>
      </c>
      <c r="X405" s="65">
        <f>'5th Cycle Summary-Final'!X405-'5th Cycle Summary-Final2'!X405</f>
        <v>0</v>
      </c>
      <c r="Y405" s="65">
        <f>'5th Cycle Summary-Final'!Y405-'5th Cycle Summary-Final2'!Y405</f>
        <v>0</v>
      </c>
      <c r="Z405" s="65">
        <f>'5th Cycle Summary-Final'!Z405-'5th Cycle Summary-Final2'!Z405</f>
        <v>0</v>
      </c>
    </row>
    <row r="406" spans="1:26" x14ac:dyDescent="0.2">
      <c r="A406" s="2" t="s">
        <v>61</v>
      </c>
      <c r="B406" s="2" t="s">
        <v>3</v>
      </c>
      <c r="C406" s="10" t="s">
        <v>264</v>
      </c>
      <c r="D406" s="65">
        <f>'5th Cycle Summary-Final'!D406-'5th Cycle Summary-Final2'!D406</f>
        <v>0</v>
      </c>
      <c r="E406" s="65">
        <f>'5th Cycle Summary-Final'!E406-'5th Cycle Summary-Final2'!E406</f>
        <v>0</v>
      </c>
      <c r="F406" s="65">
        <f>'5th Cycle Summary-Final'!F406-'5th Cycle Summary-Final2'!F406</f>
        <v>0</v>
      </c>
      <c r="G406" s="65">
        <f>'5th Cycle Summary-Final'!G406-'5th Cycle Summary-Final2'!G406</f>
        <v>0</v>
      </c>
      <c r="H406" s="65">
        <f>'5th Cycle Summary-Final'!H406-'5th Cycle Summary-Final2'!H406</f>
        <v>0</v>
      </c>
      <c r="I406" s="65">
        <f>'5th Cycle Summary-Final'!I406-'5th Cycle Summary-Final2'!I406</f>
        <v>0</v>
      </c>
      <c r="J406" s="65">
        <f>'5th Cycle Summary-Final'!J406-'5th Cycle Summary-Final2'!J406</f>
        <v>0</v>
      </c>
      <c r="K406" s="65">
        <f>'5th Cycle Summary-Final'!K406-'5th Cycle Summary-Final2'!K406</f>
        <v>0</v>
      </c>
      <c r="L406" s="65">
        <f>'5th Cycle Summary-Final'!L406-'5th Cycle Summary-Final2'!L406</f>
        <v>0</v>
      </c>
      <c r="M406" s="65">
        <f>'5th Cycle Summary-Final'!M406-'5th Cycle Summary-Final2'!M406</f>
        <v>0</v>
      </c>
      <c r="N406" s="65">
        <f>'5th Cycle Summary-Final'!N406-'5th Cycle Summary-Final2'!N406</f>
        <v>0</v>
      </c>
      <c r="O406" s="65">
        <f>'5th Cycle Summary-Final'!O406-'5th Cycle Summary-Final2'!O406</f>
        <v>0</v>
      </c>
      <c r="P406" s="65">
        <f>'5th Cycle Summary-Final'!P406-'5th Cycle Summary-Final2'!P406</f>
        <v>0</v>
      </c>
      <c r="Q406" s="65">
        <f>'5th Cycle Summary-Final'!Q406-'5th Cycle Summary-Final2'!Q406</f>
        <v>0</v>
      </c>
      <c r="R406" s="65">
        <f>'5th Cycle Summary-Final'!R406-'5th Cycle Summary-Final2'!R406</f>
        <v>0</v>
      </c>
      <c r="S406" s="65">
        <f>'5th Cycle Summary-Final'!S406-'5th Cycle Summary-Final2'!S406</f>
        <v>0</v>
      </c>
      <c r="T406" s="65">
        <f>'5th Cycle Summary-Final'!T406-'5th Cycle Summary-Final2'!T406</f>
        <v>0</v>
      </c>
      <c r="U406" s="65">
        <f>'5th Cycle Summary-Final'!U406-'5th Cycle Summary-Final2'!U406</f>
        <v>0</v>
      </c>
      <c r="V406" s="65">
        <f>'5th Cycle Summary-Final'!V406-'5th Cycle Summary-Final2'!V406</f>
        <v>0</v>
      </c>
      <c r="W406" s="65">
        <f>'5th Cycle Summary-Final'!W406-'5th Cycle Summary-Final2'!W406</f>
        <v>0</v>
      </c>
      <c r="X406" s="65">
        <f>'5th Cycle Summary-Final'!X406-'5th Cycle Summary-Final2'!X406</f>
        <v>0</v>
      </c>
      <c r="Y406" s="65">
        <f>'5th Cycle Summary-Final'!Y406-'5th Cycle Summary-Final2'!Y406</f>
        <v>0</v>
      </c>
      <c r="Z406" s="65">
        <f>'5th Cycle Summary-Final'!Z406-'5th Cycle Summary-Final2'!Z406</f>
        <v>0</v>
      </c>
    </row>
    <row r="407" spans="1:26" x14ac:dyDescent="0.2">
      <c r="A407" s="2" t="s">
        <v>61</v>
      </c>
      <c r="B407" s="2" t="s">
        <v>3</v>
      </c>
      <c r="C407" s="10" t="s">
        <v>290</v>
      </c>
      <c r="D407" s="65">
        <f>'5th Cycle Summary-Final'!D407-'5th Cycle Summary-Final2'!D407</f>
        <v>0</v>
      </c>
      <c r="E407" s="65">
        <f>'5th Cycle Summary-Final'!E407-'5th Cycle Summary-Final2'!E407</f>
        <v>0</v>
      </c>
      <c r="F407" s="65">
        <f>'5th Cycle Summary-Final'!F407-'5th Cycle Summary-Final2'!F407</f>
        <v>0</v>
      </c>
      <c r="G407" s="65">
        <f>'5th Cycle Summary-Final'!G407-'5th Cycle Summary-Final2'!G407</f>
        <v>0</v>
      </c>
      <c r="H407" s="65">
        <f>'5th Cycle Summary-Final'!H407-'5th Cycle Summary-Final2'!H407</f>
        <v>0</v>
      </c>
      <c r="I407" s="65">
        <f>'5th Cycle Summary-Final'!I407-'5th Cycle Summary-Final2'!I407</f>
        <v>0</v>
      </c>
      <c r="J407" s="65">
        <f>'5th Cycle Summary-Final'!J407-'5th Cycle Summary-Final2'!J407</f>
        <v>0</v>
      </c>
      <c r="K407" s="65">
        <f>'5th Cycle Summary-Final'!K407-'5th Cycle Summary-Final2'!K407</f>
        <v>0</v>
      </c>
      <c r="L407" s="65">
        <f>'5th Cycle Summary-Final'!L407-'5th Cycle Summary-Final2'!L407</f>
        <v>0</v>
      </c>
      <c r="M407" s="65">
        <f>'5th Cycle Summary-Final'!M407-'5th Cycle Summary-Final2'!M407</f>
        <v>0</v>
      </c>
      <c r="N407" s="65">
        <f>'5th Cycle Summary-Final'!N407-'5th Cycle Summary-Final2'!N407</f>
        <v>0</v>
      </c>
      <c r="O407" s="65">
        <f>'5th Cycle Summary-Final'!O407-'5th Cycle Summary-Final2'!O407</f>
        <v>0</v>
      </c>
      <c r="P407" s="65">
        <f>'5th Cycle Summary-Final'!P407-'5th Cycle Summary-Final2'!P407</f>
        <v>0</v>
      </c>
      <c r="Q407" s="65">
        <f>'5th Cycle Summary-Final'!Q407-'5th Cycle Summary-Final2'!Q407</f>
        <v>0</v>
      </c>
      <c r="R407" s="65">
        <f>'5th Cycle Summary-Final'!R407-'5th Cycle Summary-Final2'!R407</f>
        <v>0</v>
      </c>
      <c r="S407" s="65">
        <f>'5th Cycle Summary-Final'!S407-'5th Cycle Summary-Final2'!S407</f>
        <v>0</v>
      </c>
      <c r="T407" s="65">
        <f>'5th Cycle Summary-Final'!T407-'5th Cycle Summary-Final2'!T407</f>
        <v>0</v>
      </c>
      <c r="U407" s="65">
        <f>'5th Cycle Summary-Final'!U407-'5th Cycle Summary-Final2'!U407</f>
        <v>0</v>
      </c>
      <c r="V407" s="65">
        <f>'5th Cycle Summary-Final'!V407-'5th Cycle Summary-Final2'!V407</f>
        <v>0</v>
      </c>
      <c r="W407" s="65">
        <f>'5th Cycle Summary-Final'!W407-'5th Cycle Summary-Final2'!W407</f>
        <v>0</v>
      </c>
      <c r="X407" s="65">
        <f>'5th Cycle Summary-Final'!X407-'5th Cycle Summary-Final2'!X407</f>
        <v>0</v>
      </c>
      <c r="Y407" s="65">
        <f>'5th Cycle Summary-Final'!Y407-'5th Cycle Summary-Final2'!Y407</f>
        <v>0</v>
      </c>
      <c r="Z407" s="65">
        <f>'5th Cycle Summary-Final'!Z407-'5th Cycle Summary-Final2'!Z407</f>
        <v>0</v>
      </c>
    </row>
    <row r="408" spans="1:26" x14ac:dyDescent="0.2">
      <c r="A408" s="2" t="s">
        <v>61</v>
      </c>
      <c r="B408" s="2" t="s">
        <v>3</v>
      </c>
      <c r="C408" s="10" t="s">
        <v>304</v>
      </c>
      <c r="D408" s="65">
        <f>'5th Cycle Summary-Final'!D408-'5th Cycle Summary-Final2'!D408</f>
        <v>0</v>
      </c>
      <c r="E408" s="65">
        <f>'5th Cycle Summary-Final'!E408-'5th Cycle Summary-Final2'!E408</f>
        <v>0</v>
      </c>
      <c r="F408" s="65">
        <f>'5th Cycle Summary-Final'!F408-'5th Cycle Summary-Final2'!F408</f>
        <v>0</v>
      </c>
      <c r="G408" s="65">
        <f>'5th Cycle Summary-Final'!G408-'5th Cycle Summary-Final2'!G408</f>
        <v>0</v>
      </c>
      <c r="H408" s="65">
        <f>'5th Cycle Summary-Final'!H408-'5th Cycle Summary-Final2'!H408</f>
        <v>0</v>
      </c>
      <c r="I408" s="65">
        <f>'5th Cycle Summary-Final'!I408-'5th Cycle Summary-Final2'!I408</f>
        <v>0</v>
      </c>
      <c r="J408" s="65">
        <f>'5th Cycle Summary-Final'!J408-'5th Cycle Summary-Final2'!J408</f>
        <v>0</v>
      </c>
      <c r="K408" s="65">
        <f>'5th Cycle Summary-Final'!K408-'5th Cycle Summary-Final2'!K408</f>
        <v>0</v>
      </c>
      <c r="L408" s="65">
        <f>'5th Cycle Summary-Final'!L408-'5th Cycle Summary-Final2'!L408</f>
        <v>0</v>
      </c>
      <c r="M408" s="65">
        <f>'5th Cycle Summary-Final'!M408-'5th Cycle Summary-Final2'!M408</f>
        <v>0</v>
      </c>
      <c r="N408" s="65">
        <f>'5th Cycle Summary-Final'!N408-'5th Cycle Summary-Final2'!N408</f>
        <v>0</v>
      </c>
      <c r="O408" s="65">
        <f>'5th Cycle Summary-Final'!O408-'5th Cycle Summary-Final2'!O408</f>
        <v>0</v>
      </c>
      <c r="P408" s="65">
        <f>'5th Cycle Summary-Final'!P408-'5th Cycle Summary-Final2'!P408</f>
        <v>0</v>
      </c>
      <c r="Q408" s="65">
        <f>'5th Cycle Summary-Final'!Q408-'5th Cycle Summary-Final2'!Q408</f>
        <v>0</v>
      </c>
      <c r="R408" s="65">
        <f>'5th Cycle Summary-Final'!R408-'5th Cycle Summary-Final2'!R408</f>
        <v>0</v>
      </c>
      <c r="S408" s="65">
        <f>'5th Cycle Summary-Final'!S408-'5th Cycle Summary-Final2'!S408</f>
        <v>0</v>
      </c>
      <c r="T408" s="65">
        <f>'5th Cycle Summary-Final'!T408-'5th Cycle Summary-Final2'!T408</f>
        <v>0</v>
      </c>
      <c r="U408" s="65">
        <f>'5th Cycle Summary-Final'!U408-'5th Cycle Summary-Final2'!U408</f>
        <v>0</v>
      </c>
      <c r="V408" s="65">
        <f>'5th Cycle Summary-Final'!V408-'5th Cycle Summary-Final2'!V408</f>
        <v>0</v>
      </c>
      <c r="W408" s="65">
        <f>'5th Cycle Summary-Final'!W408-'5th Cycle Summary-Final2'!W408</f>
        <v>0</v>
      </c>
      <c r="X408" s="65">
        <f>'5th Cycle Summary-Final'!X408-'5th Cycle Summary-Final2'!X408</f>
        <v>0</v>
      </c>
      <c r="Y408" s="65">
        <f>'5th Cycle Summary-Final'!Y408-'5th Cycle Summary-Final2'!Y408</f>
        <v>0</v>
      </c>
      <c r="Z408" s="65">
        <f>'5th Cycle Summary-Final'!Z408-'5th Cycle Summary-Final2'!Z408</f>
        <v>0</v>
      </c>
    </row>
    <row r="409" spans="1:26" x14ac:dyDescent="0.2">
      <c r="A409" s="2" t="s">
        <v>61</v>
      </c>
      <c r="B409" s="2" t="s">
        <v>3</v>
      </c>
      <c r="C409" s="10" t="s">
        <v>314</v>
      </c>
      <c r="D409" s="65">
        <f>'5th Cycle Summary-Final'!D409-'5th Cycle Summary-Final2'!D409</f>
        <v>0</v>
      </c>
      <c r="E409" s="65">
        <f>'5th Cycle Summary-Final'!E409-'5th Cycle Summary-Final2'!E409</f>
        <v>0</v>
      </c>
      <c r="F409" s="65">
        <f>'5th Cycle Summary-Final'!F409-'5th Cycle Summary-Final2'!F409</f>
        <v>0</v>
      </c>
      <c r="G409" s="65">
        <f>'5th Cycle Summary-Final'!G409-'5th Cycle Summary-Final2'!G409</f>
        <v>0</v>
      </c>
      <c r="H409" s="65">
        <f>'5th Cycle Summary-Final'!H409-'5th Cycle Summary-Final2'!H409</f>
        <v>0</v>
      </c>
      <c r="I409" s="65">
        <f>'5th Cycle Summary-Final'!I409-'5th Cycle Summary-Final2'!I409</f>
        <v>0</v>
      </c>
      <c r="J409" s="65">
        <f>'5th Cycle Summary-Final'!J409-'5th Cycle Summary-Final2'!J409</f>
        <v>0</v>
      </c>
      <c r="K409" s="65">
        <f>'5th Cycle Summary-Final'!K409-'5th Cycle Summary-Final2'!K409</f>
        <v>0</v>
      </c>
      <c r="L409" s="65">
        <f>'5th Cycle Summary-Final'!L409-'5th Cycle Summary-Final2'!L409</f>
        <v>0</v>
      </c>
      <c r="M409" s="65">
        <f>'5th Cycle Summary-Final'!M409-'5th Cycle Summary-Final2'!M409</f>
        <v>0</v>
      </c>
      <c r="N409" s="65">
        <f>'5th Cycle Summary-Final'!N409-'5th Cycle Summary-Final2'!N409</f>
        <v>0</v>
      </c>
      <c r="O409" s="65">
        <f>'5th Cycle Summary-Final'!O409-'5th Cycle Summary-Final2'!O409</f>
        <v>0</v>
      </c>
      <c r="P409" s="65">
        <f>'5th Cycle Summary-Final'!P409-'5th Cycle Summary-Final2'!P409</f>
        <v>0</v>
      </c>
      <c r="Q409" s="65">
        <f>'5th Cycle Summary-Final'!Q409-'5th Cycle Summary-Final2'!Q409</f>
        <v>0</v>
      </c>
      <c r="R409" s="65">
        <f>'5th Cycle Summary-Final'!R409-'5th Cycle Summary-Final2'!R409</f>
        <v>0</v>
      </c>
      <c r="S409" s="65">
        <f>'5th Cycle Summary-Final'!S409-'5th Cycle Summary-Final2'!S409</f>
        <v>0</v>
      </c>
      <c r="T409" s="65">
        <f>'5th Cycle Summary-Final'!T409-'5th Cycle Summary-Final2'!T409</f>
        <v>0</v>
      </c>
      <c r="U409" s="65">
        <f>'5th Cycle Summary-Final'!U409-'5th Cycle Summary-Final2'!U409</f>
        <v>0</v>
      </c>
      <c r="V409" s="65">
        <f>'5th Cycle Summary-Final'!V409-'5th Cycle Summary-Final2'!V409</f>
        <v>0</v>
      </c>
      <c r="W409" s="65">
        <f>'5th Cycle Summary-Final'!W409-'5th Cycle Summary-Final2'!W409</f>
        <v>0</v>
      </c>
      <c r="X409" s="65">
        <f>'5th Cycle Summary-Final'!X409-'5th Cycle Summary-Final2'!X409</f>
        <v>0</v>
      </c>
      <c r="Y409" s="65">
        <f>'5th Cycle Summary-Final'!Y409-'5th Cycle Summary-Final2'!Y409</f>
        <v>0</v>
      </c>
      <c r="Z409" s="65">
        <f>'5th Cycle Summary-Final'!Z409-'5th Cycle Summary-Final2'!Z409</f>
        <v>0</v>
      </c>
    </row>
    <row r="410" spans="1:26" x14ac:dyDescent="0.2">
      <c r="A410" s="2" t="s">
        <v>101</v>
      </c>
      <c r="B410" s="2" t="s">
        <v>32</v>
      </c>
      <c r="C410" s="10" t="s">
        <v>100</v>
      </c>
      <c r="D410" s="65">
        <f>'5th Cycle Summary-Final'!D410-'5th Cycle Summary-Final2'!D410</f>
        <v>0</v>
      </c>
      <c r="E410" s="65">
        <f>'5th Cycle Summary-Final'!E410-'5th Cycle Summary-Final2'!E410</f>
        <v>0</v>
      </c>
      <c r="F410" s="65">
        <f>'5th Cycle Summary-Final'!F410-'5th Cycle Summary-Final2'!F410</f>
        <v>0</v>
      </c>
      <c r="G410" s="65">
        <f>'5th Cycle Summary-Final'!G410-'5th Cycle Summary-Final2'!G410</f>
        <v>0</v>
      </c>
      <c r="H410" s="65">
        <f>'5th Cycle Summary-Final'!H410-'5th Cycle Summary-Final2'!H410</f>
        <v>0</v>
      </c>
      <c r="I410" s="65">
        <f>'5th Cycle Summary-Final'!I410-'5th Cycle Summary-Final2'!I410</f>
        <v>0</v>
      </c>
      <c r="J410" s="65">
        <f>'5th Cycle Summary-Final'!J410-'5th Cycle Summary-Final2'!J410</f>
        <v>0</v>
      </c>
      <c r="K410" s="65">
        <f>'5th Cycle Summary-Final'!K410-'5th Cycle Summary-Final2'!K410</f>
        <v>0</v>
      </c>
      <c r="L410" s="65">
        <f>'5th Cycle Summary-Final'!L410-'5th Cycle Summary-Final2'!L410</f>
        <v>0</v>
      </c>
      <c r="M410" s="65">
        <f>'5th Cycle Summary-Final'!M410-'5th Cycle Summary-Final2'!M410</f>
        <v>0</v>
      </c>
      <c r="N410" s="65">
        <f>'5th Cycle Summary-Final'!N410-'5th Cycle Summary-Final2'!N410</f>
        <v>0</v>
      </c>
      <c r="O410" s="65">
        <f>'5th Cycle Summary-Final'!O410-'5th Cycle Summary-Final2'!O410</f>
        <v>0</v>
      </c>
      <c r="P410" s="65">
        <f>'5th Cycle Summary-Final'!P410-'5th Cycle Summary-Final2'!P410</f>
        <v>0</v>
      </c>
      <c r="Q410" s="65">
        <f>'5th Cycle Summary-Final'!Q410-'5th Cycle Summary-Final2'!Q410</f>
        <v>0</v>
      </c>
      <c r="R410" s="65">
        <f>'5th Cycle Summary-Final'!R410-'5th Cycle Summary-Final2'!R410</f>
        <v>0</v>
      </c>
      <c r="S410" s="65">
        <f>'5th Cycle Summary-Final'!S410-'5th Cycle Summary-Final2'!S410</f>
        <v>0</v>
      </c>
      <c r="T410" s="65">
        <f>'5th Cycle Summary-Final'!T410-'5th Cycle Summary-Final2'!T410</f>
        <v>0</v>
      </c>
      <c r="U410" s="65">
        <f>'5th Cycle Summary-Final'!U410-'5th Cycle Summary-Final2'!U410</f>
        <v>0</v>
      </c>
      <c r="V410" s="65">
        <f>'5th Cycle Summary-Final'!V410-'5th Cycle Summary-Final2'!V410</f>
        <v>0</v>
      </c>
      <c r="W410" s="65">
        <f>'5th Cycle Summary-Final'!W410-'5th Cycle Summary-Final2'!W410</f>
        <v>0</v>
      </c>
      <c r="X410" s="65">
        <f>'5th Cycle Summary-Final'!X410-'5th Cycle Summary-Final2'!X410</f>
        <v>0</v>
      </c>
      <c r="Y410" s="65">
        <f>'5th Cycle Summary-Final'!Y410-'5th Cycle Summary-Final2'!Y410</f>
        <v>0</v>
      </c>
      <c r="Z410" s="65">
        <f>'5th Cycle Summary-Final'!Z410-'5th Cycle Summary-Final2'!Z410</f>
        <v>0</v>
      </c>
    </row>
    <row r="411" spans="1:26" x14ac:dyDescent="0.2">
      <c r="A411" s="2" t="s">
        <v>101</v>
      </c>
      <c r="B411" s="2" t="s">
        <v>32</v>
      </c>
      <c r="C411" s="10" t="s">
        <v>320</v>
      </c>
      <c r="D411" s="65">
        <f>'5th Cycle Summary-Final'!D411-'5th Cycle Summary-Final2'!D411</f>
        <v>0</v>
      </c>
      <c r="E411" s="65">
        <f>'5th Cycle Summary-Final'!E411-'5th Cycle Summary-Final2'!E411</f>
        <v>0</v>
      </c>
      <c r="F411" s="65">
        <f>'5th Cycle Summary-Final'!F411-'5th Cycle Summary-Final2'!F411</f>
        <v>0</v>
      </c>
      <c r="G411" s="65">
        <f>'5th Cycle Summary-Final'!G411-'5th Cycle Summary-Final2'!G411</f>
        <v>0</v>
      </c>
      <c r="H411" s="65">
        <f>'5th Cycle Summary-Final'!H411-'5th Cycle Summary-Final2'!H411</f>
        <v>0</v>
      </c>
      <c r="I411" s="65">
        <f>'5th Cycle Summary-Final'!I411-'5th Cycle Summary-Final2'!I411</f>
        <v>0</v>
      </c>
      <c r="J411" s="65">
        <f>'5th Cycle Summary-Final'!J411-'5th Cycle Summary-Final2'!J411</f>
        <v>0</v>
      </c>
      <c r="K411" s="65">
        <f>'5th Cycle Summary-Final'!K411-'5th Cycle Summary-Final2'!K411</f>
        <v>0</v>
      </c>
      <c r="L411" s="65">
        <f>'5th Cycle Summary-Final'!L411-'5th Cycle Summary-Final2'!L411</f>
        <v>0</v>
      </c>
      <c r="M411" s="65">
        <f>'5th Cycle Summary-Final'!M411-'5th Cycle Summary-Final2'!M411</f>
        <v>0</v>
      </c>
      <c r="N411" s="65">
        <f>'5th Cycle Summary-Final'!N411-'5th Cycle Summary-Final2'!N411</f>
        <v>0</v>
      </c>
      <c r="O411" s="65">
        <f>'5th Cycle Summary-Final'!O411-'5th Cycle Summary-Final2'!O411</f>
        <v>0</v>
      </c>
      <c r="P411" s="65">
        <f>'5th Cycle Summary-Final'!P411-'5th Cycle Summary-Final2'!P411</f>
        <v>0</v>
      </c>
      <c r="Q411" s="65">
        <f>'5th Cycle Summary-Final'!Q411-'5th Cycle Summary-Final2'!Q411</f>
        <v>0</v>
      </c>
      <c r="R411" s="65">
        <f>'5th Cycle Summary-Final'!R411-'5th Cycle Summary-Final2'!R411</f>
        <v>0</v>
      </c>
      <c r="S411" s="65">
        <f>'5th Cycle Summary-Final'!S411-'5th Cycle Summary-Final2'!S411</f>
        <v>0</v>
      </c>
      <c r="T411" s="65">
        <f>'5th Cycle Summary-Final'!T411-'5th Cycle Summary-Final2'!T411</f>
        <v>0</v>
      </c>
      <c r="U411" s="65">
        <f>'5th Cycle Summary-Final'!U411-'5th Cycle Summary-Final2'!U411</f>
        <v>0</v>
      </c>
      <c r="V411" s="65">
        <f>'5th Cycle Summary-Final'!V411-'5th Cycle Summary-Final2'!V411</f>
        <v>0</v>
      </c>
      <c r="W411" s="65">
        <f>'5th Cycle Summary-Final'!W411-'5th Cycle Summary-Final2'!W411</f>
        <v>0</v>
      </c>
      <c r="X411" s="65">
        <f>'5th Cycle Summary-Final'!X411-'5th Cycle Summary-Final2'!X411</f>
        <v>0</v>
      </c>
      <c r="Y411" s="65">
        <f>'5th Cycle Summary-Final'!Y411-'5th Cycle Summary-Final2'!Y411</f>
        <v>0</v>
      </c>
      <c r="Z411" s="65">
        <f>'5th Cycle Summary-Final'!Z411-'5th Cycle Summary-Final2'!Z411</f>
        <v>0</v>
      </c>
    </row>
    <row r="412" spans="1:26" x14ac:dyDescent="0.2">
      <c r="A412" s="2" t="s">
        <v>101</v>
      </c>
      <c r="B412" s="2" t="s">
        <v>32</v>
      </c>
      <c r="C412" s="10" t="s">
        <v>324</v>
      </c>
      <c r="D412" s="65">
        <f>'5th Cycle Summary-Final'!D412-'5th Cycle Summary-Final2'!D412</f>
        <v>0</v>
      </c>
      <c r="E412" s="65">
        <f>'5th Cycle Summary-Final'!E412-'5th Cycle Summary-Final2'!E412</f>
        <v>0</v>
      </c>
      <c r="F412" s="65">
        <f>'5th Cycle Summary-Final'!F412-'5th Cycle Summary-Final2'!F412</f>
        <v>0</v>
      </c>
      <c r="G412" s="65">
        <f>'5th Cycle Summary-Final'!G412-'5th Cycle Summary-Final2'!G412</f>
        <v>0</v>
      </c>
      <c r="H412" s="65">
        <f>'5th Cycle Summary-Final'!H412-'5th Cycle Summary-Final2'!H412</f>
        <v>0</v>
      </c>
      <c r="I412" s="65">
        <f>'5th Cycle Summary-Final'!I412-'5th Cycle Summary-Final2'!I412</f>
        <v>0</v>
      </c>
      <c r="J412" s="65">
        <f>'5th Cycle Summary-Final'!J412-'5th Cycle Summary-Final2'!J412</f>
        <v>0</v>
      </c>
      <c r="K412" s="65">
        <f>'5th Cycle Summary-Final'!K412-'5th Cycle Summary-Final2'!K412</f>
        <v>0</v>
      </c>
      <c r="L412" s="65">
        <f>'5th Cycle Summary-Final'!L412-'5th Cycle Summary-Final2'!L412</f>
        <v>0</v>
      </c>
      <c r="M412" s="65">
        <f>'5th Cycle Summary-Final'!M412-'5th Cycle Summary-Final2'!M412</f>
        <v>0</v>
      </c>
      <c r="N412" s="65">
        <f>'5th Cycle Summary-Final'!N412-'5th Cycle Summary-Final2'!N412</f>
        <v>0</v>
      </c>
      <c r="O412" s="65">
        <f>'5th Cycle Summary-Final'!O412-'5th Cycle Summary-Final2'!O412</f>
        <v>0</v>
      </c>
      <c r="P412" s="65">
        <f>'5th Cycle Summary-Final'!P412-'5th Cycle Summary-Final2'!P412</f>
        <v>0</v>
      </c>
      <c r="Q412" s="65">
        <f>'5th Cycle Summary-Final'!Q412-'5th Cycle Summary-Final2'!Q412</f>
        <v>0</v>
      </c>
      <c r="R412" s="65">
        <f>'5th Cycle Summary-Final'!R412-'5th Cycle Summary-Final2'!R412</f>
        <v>0</v>
      </c>
      <c r="S412" s="65">
        <f>'5th Cycle Summary-Final'!S412-'5th Cycle Summary-Final2'!S412</f>
        <v>0</v>
      </c>
      <c r="T412" s="65">
        <f>'5th Cycle Summary-Final'!T412-'5th Cycle Summary-Final2'!T412</f>
        <v>0</v>
      </c>
      <c r="U412" s="65">
        <f>'5th Cycle Summary-Final'!U412-'5th Cycle Summary-Final2'!U412</f>
        <v>0</v>
      </c>
      <c r="V412" s="65">
        <f>'5th Cycle Summary-Final'!V412-'5th Cycle Summary-Final2'!V412</f>
        <v>0</v>
      </c>
      <c r="W412" s="65">
        <f>'5th Cycle Summary-Final'!W412-'5th Cycle Summary-Final2'!W412</f>
        <v>0</v>
      </c>
      <c r="X412" s="65">
        <f>'5th Cycle Summary-Final'!X412-'5th Cycle Summary-Final2'!X412</f>
        <v>0</v>
      </c>
      <c r="Y412" s="65">
        <f>'5th Cycle Summary-Final'!Y412-'5th Cycle Summary-Final2'!Y412</f>
        <v>0</v>
      </c>
      <c r="Z412" s="65">
        <f>'5th Cycle Summary-Final'!Z412-'5th Cycle Summary-Final2'!Z412</f>
        <v>0</v>
      </c>
    </row>
    <row r="413" spans="1:26" x14ac:dyDescent="0.2">
      <c r="A413" s="2" t="s">
        <v>101</v>
      </c>
      <c r="B413" s="2" t="s">
        <v>32</v>
      </c>
      <c r="C413" s="10" t="s">
        <v>325</v>
      </c>
      <c r="D413" s="65">
        <f>'5th Cycle Summary-Final'!D413-'5th Cycle Summary-Final2'!D413</f>
        <v>0</v>
      </c>
      <c r="E413" s="65">
        <f>'5th Cycle Summary-Final'!E413-'5th Cycle Summary-Final2'!E413</f>
        <v>0</v>
      </c>
      <c r="F413" s="65">
        <f>'5th Cycle Summary-Final'!F413-'5th Cycle Summary-Final2'!F413</f>
        <v>0</v>
      </c>
      <c r="G413" s="65">
        <f>'5th Cycle Summary-Final'!G413-'5th Cycle Summary-Final2'!G413</f>
        <v>0</v>
      </c>
      <c r="H413" s="65">
        <f>'5th Cycle Summary-Final'!H413-'5th Cycle Summary-Final2'!H413</f>
        <v>0</v>
      </c>
      <c r="I413" s="65">
        <f>'5th Cycle Summary-Final'!I413-'5th Cycle Summary-Final2'!I413</f>
        <v>0</v>
      </c>
      <c r="J413" s="65">
        <f>'5th Cycle Summary-Final'!J413-'5th Cycle Summary-Final2'!J413</f>
        <v>0</v>
      </c>
      <c r="K413" s="65">
        <f>'5th Cycle Summary-Final'!K413-'5th Cycle Summary-Final2'!K413</f>
        <v>0</v>
      </c>
      <c r="L413" s="65">
        <f>'5th Cycle Summary-Final'!L413-'5th Cycle Summary-Final2'!L413</f>
        <v>0</v>
      </c>
      <c r="M413" s="65">
        <f>'5th Cycle Summary-Final'!M413-'5th Cycle Summary-Final2'!M413</f>
        <v>0</v>
      </c>
      <c r="N413" s="65">
        <f>'5th Cycle Summary-Final'!N413-'5th Cycle Summary-Final2'!N413</f>
        <v>0</v>
      </c>
      <c r="O413" s="65">
        <f>'5th Cycle Summary-Final'!O413-'5th Cycle Summary-Final2'!O413</f>
        <v>0</v>
      </c>
      <c r="P413" s="65">
        <f>'5th Cycle Summary-Final'!P413-'5th Cycle Summary-Final2'!P413</f>
        <v>0</v>
      </c>
      <c r="Q413" s="65">
        <f>'5th Cycle Summary-Final'!Q413-'5th Cycle Summary-Final2'!Q413</f>
        <v>0</v>
      </c>
      <c r="R413" s="65">
        <f>'5th Cycle Summary-Final'!R413-'5th Cycle Summary-Final2'!R413</f>
        <v>0</v>
      </c>
      <c r="S413" s="65">
        <f>'5th Cycle Summary-Final'!S413-'5th Cycle Summary-Final2'!S413</f>
        <v>0</v>
      </c>
      <c r="T413" s="65">
        <f>'5th Cycle Summary-Final'!T413-'5th Cycle Summary-Final2'!T413</f>
        <v>0</v>
      </c>
      <c r="U413" s="65">
        <f>'5th Cycle Summary-Final'!U413-'5th Cycle Summary-Final2'!U413</f>
        <v>0</v>
      </c>
      <c r="V413" s="65">
        <f>'5th Cycle Summary-Final'!V413-'5th Cycle Summary-Final2'!V413</f>
        <v>0</v>
      </c>
      <c r="W413" s="65">
        <f>'5th Cycle Summary-Final'!W413-'5th Cycle Summary-Final2'!W413</f>
        <v>0</v>
      </c>
      <c r="X413" s="65">
        <f>'5th Cycle Summary-Final'!X413-'5th Cycle Summary-Final2'!X413</f>
        <v>0</v>
      </c>
      <c r="Y413" s="65">
        <f>'5th Cycle Summary-Final'!Y413-'5th Cycle Summary-Final2'!Y413</f>
        <v>0</v>
      </c>
      <c r="Z413" s="65">
        <f>'5th Cycle Summary-Final'!Z413-'5th Cycle Summary-Final2'!Z413</f>
        <v>0</v>
      </c>
    </row>
    <row r="414" spans="1:26" x14ac:dyDescent="0.2">
      <c r="A414" s="2" t="s">
        <v>101</v>
      </c>
      <c r="B414" s="2" t="s">
        <v>32</v>
      </c>
      <c r="C414" s="10" t="s">
        <v>327</v>
      </c>
      <c r="D414" s="65">
        <f>'5th Cycle Summary-Final'!D414-'5th Cycle Summary-Final2'!D414</f>
        <v>0</v>
      </c>
      <c r="E414" s="65">
        <f>'5th Cycle Summary-Final'!E414-'5th Cycle Summary-Final2'!E414</f>
        <v>0</v>
      </c>
      <c r="F414" s="65">
        <f>'5th Cycle Summary-Final'!F414-'5th Cycle Summary-Final2'!F414</f>
        <v>0</v>
      </c>
      <c r="G414" s="65">
        <f>'5th Cycle Summary-Final'!G414-'5th Cycle Summary-Final2'!G414</f>
        <v>0</v>
      </c>
      <c r="H414" s="65">
        <f>'5th Cycle Summary-Final'!H414-'5th Cycle Summary-Final2'!H414</f>
        <v>0</v>
      </c>
      <c r="I414" s="65">
        <f>'5th Cycle Summary-Final'!I414-'5th Cycle Summary-Final2'!I414</f>
        <v>0</v>
      </c>
      <c r="J414" s="65">
        <f>'5th Cycle Summary-Final'!J414-'5th Cycle Summary-Final2'!J414</f>
        <v>0</v>
      </c>
      <c r="K414" s="65">
        <f>'5th Cycle Summary-Final'!K414-'5th Cycle Summary-Final2'!K414</f>
        <v>0</v>
      </c>
      <c r="L414" s="65">
        <f>'5th Cycle Summary-Final'!L414-'5th Cycle Summary-Final2'!L414</f>
        <v>0</v>
      </c>
      <c r="M414" s="65">
        <f>'5th Cycle Summary-Final'!M414-'5th Cycle Summary-Final2'!M414</f>
        <v>0</v>
      </c>
      <c r="N414" s="65">
        <f>'5th Cycle Summary-Final'!N414-'5th Cycle Summary-Final2'!N414</f>
        <v>0</v>
      </c>
      <c r="O414" s="65">
        <f>'5th Cycle Summary-Final'!O414-'5th Cycle Summary-Final2'!O414</f>
        <v>0</v>
      </c>
      <c r="P414" s="65">
        <f>'5th Cycle Summary-Final'!P414-'5th Cycle Summary-Final2'!P414</f>
        <v>0</v>
      </c>
      <c r="Q414" s="65">
        <f>'5th Cycle Summary-Final'!Q414-'5th Cycle Summary-Final2'!Q414</f>
        <v>0</v>
      </c>
      <c r="R414" s="65">
        <f>'5th Cycle Summary-Final'!R414-'5th Cycle Summary-Final2'!R414</f>
        <v>0</v>
      </c>
      <c r="S414" s="65">
        <f>'5th Cycle Summary-Final'!S414-'5th Cycle Summary-Final2'!S414</f>
        <v>0</v>
      </c>
      <c r="T414" s="65">
        <f>'5th Cycle Summary-Final'!T414-'5th Cycle Summary-Final2'!T414</f>
        <v>0</v>
      </c>
      <c r="U414" s="65">
        <f>'5th Cycle Summary-Final'!U414-'5th Cycle Summary-Final2'!U414</f>
        <v>0</v>
      </c>
      <c r="V414" s="65">
        <f>'5th Cycle Summary-Final'!V414-'5th Cycle Summary-Final2'!V414</f>
        <v>0</v>
      </c>
      <c r="W414" s="65">
        <f>'5th Cycle Summary-Final'!W414-'5th Cycle Summary-Final2'!W414</f>
        <v>0</v>
      </c>
      <c r="X414" s="65">
        <f>'5th Cycle Summary-Final'!X414-'5th Cycle Summary-Final2'!X414</f>
        <v>0</v>
      </c>
      <c r="Y414" s="65">
        <f>'5th Cycle Summary-Final'!Y414-'5th Cycle Summary-Final2'!Y414</f>
        <v>0</v>
      </c>
      <c r="Z414" s="65">
        <f>'5th Cycle Summary-Final'!Z414-'5th Cycle Summary-Final2'!Z414</f>
        <v>0</v>
      </c>
    </row>
    <row r="415" spans="1:26" x14ac:dyDescent="0.2">
      <c r="A415" s="2" t="s">
        <v>1025</v>
      </c>
      <c r="B415" s="2" t="s">
        <v>32</v>
      </c>
      <c r="C415" s="10" t="s">
        <v>1024</v>
      </c>
      <c r="D415" s="65">
        <f>'5th Cycle Summary-Final'!D415-'5th Cycle Summary-Final2'!D415</f>
        <v>0</v>
      </c>
      <c r="E415" s="65">
        <f>'5th Cycle Summary-Final'!E415-'5th Cycle Summary-Final2'!E415</f>
        <v>0</v>
      </c>
      <c r="F415" s="65">
        <f>'5th Cycle Summary-Final'!F415-'5th Cycle Summary-Final2'!F415</f>
        <v>0</v>
      </c>
      <c r="G415" s="65">
        <f>'5th Cycle Summary-Final'!G415-'5th Cycle Summary-Final2'!G415</f>
        <v>0</v>
      </c>
      <c r="H415" s="65">
        <f>'5th Cycle Summary-Final'!H415-'5th Cycle Summary-Final2'!H415</f>
        <v>0</v>
      </c>
      <c r="I415" s="65">
        <f>'5th Cycle Summary-Final'!I415-'5th Cycle Summary-Final2'!I415</f>
        <v>0</v>
      </c>
      <c r="J415" s="65">
        <f>'5th Cycle Summary-Final'!J415-'5th Cycle Summary-Final2'!J415</f>
        <v>0</v>
      </c>
      <c r="K415" s="65">
        <f>'5th Cycle Summary-Final'!K415-'5th Cycle Summary-Final2'!K415</f>
        <v>0</v>
      </c>
      <c r="L415" s="65">
        <f>'5th Cycle Summary-Final'!L415-'5th Cycle Summary-Final2'!L415</f>
        <v>0</v>
      </c>
      <c r="M415" s="65">
        <f>'5th Cycle Summary-Final'!M415-'5th Cycle Summary-Final2'!M415</f>
        <v>0</v>
      </c>
      <c r="N415" s="65">
        <f>'5th Cycle Summary-Final'!N415-'5th Cycle Summary-Final2'!N415</f>
        <v>0</v>
      </c>
      <c r="O415" s="65">
        <f>'5th Cycle Summary-Final'!O415-'5th Cycle Summary-Final2'!O415</f>
        <v>0</v>
      </c>
      <c r="P415" s="65">
        <f>'5th Cycle Summary-Final'!P415-'5th Cycle Summary-Final2'!P415</f>
        <v>0</v>
      </c>
      <c r="Q415" s="65">
        <f>'5th Cycle Summary-Final'!Q415-'5th Cycle Summary-Final2'!Q415</f>
        <v>0</v>
      </c>
      <c r="R415" s="65">
        <f>'5th Cycle Summary-Final'!R415-'5th Cycle Summary-Final2'!R415</f>
        <v>0</v>
      </c>
      <c r="S415" s="65">
        <f>'5th Cycle Summary-Final'!S415-'5th Cycle Summary-Final2'!S415</f>
        <v>0</v>
      </c>
      <c r="T415" s="65">
        <f>'5th Cycle Summary-Final'!T415-'5th Cycle Summary-Final2'!T415</f>
        <v>0</v>
      </c>
      <c r="U415" s="65">
        <f>'5th Cycle Summary-Final'!U415-'5th Cycle Summary-Final2'!U415</f>
        <v>0</v>
      </c>
      <c r="V415" s="65">
        <f>'5th Cycle Summary-Final'!V415-'5th Cycle Summary-Final2'!V415</f>
        <v>0</v>
      </c>
      <c r="W415" s="65">
        <f>'5th Cycle Summary-Final'!W415-'5th Cycle Summary-Final2'!W415</f>
        <v>0</v>
      </c>
      <c r="X415" s="65">
        <f>'5th Cycle Summary-Final'!X415-'5th Cycle Summary-Final2'!X415</f>
        <v>0</v>
      </c>
      <c r="Y415" s="65">
        <f>'5th Cycle Summary-Final'!Y415-'5th Cycle Summary-Final2'!Y415</f>
        <v>0</v>
      </c>
      <c r="Z415" s="65">
        <f>'5th Cycle Summary-Final'!Z415-'5th Cycle Summary-Final2'!Z415</f>
        <v>0</v>
      </c>
    </row>
  </sheetData>
  <autoFilter ref="A3:Z415" xr:uid="{00000000-0009-0000-0000-00000C000000}"/>
  <mergeCells count="2">
    <mergeCell ref="D1:O1"/>
    <mergeCell ref="A2:C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1377"/>
  <sheetViews>
    <sheetView workbookViewId="0">
      <selection activeCell="F649" sqref="F649"/>
    </sheetView>
  </sheetViews>
  <sheetFormatPr defaultColWidth="9.140625" defaultRowHeight="12.75" x14ac:dyDescent="0.2"/>
  <cols>
    <col min="1" max="1" width="26.28515625" style="53" bestFit="1" customWidth="1"/>
    <col min="2" max="2" width="17.85546875" style="53" bestFit="1" customWidth="1"/>
    <col min="3" max="3" width="21.42578125" style="53" bestFit="1" customWidth="1"/>
    <col min="4" max="4" width="9.140625" style="53"/>
    <col min="5" max="5" width="14.85546875" style="53" customWidth="1"/>
    <col min="6" max="6" width="10.28515625" style="53" bestFit="1" customWidth="1"/>
    <col min="7" max="9" width="9.28515625" style="53" bestFit="1" customWidth="1"/>
    <col min="10" max="10" width="10.28515625" style="53" bestFit="1" customWidth="1"/>
    <col min="11" max="13" width="9.28515625" style="53" bestFit="1" customWidth="1"/>
    <col min="14" max="14" width="10.28515625" style="53" bestFit="1" customWidth="1"/>
    <col min="15" max="15" width="9.28515625" style="53" bestFit="1" customWidth="1"/>
    <col min="16" max="19" width="10.28515625" style="53" bestFit="1" customWidth="1"/>
    <col min="20" max="16384" width="9.140625" style="53"/>
  </cols>
  <sheetData>
    <row r="1" spans="1:19" ht="189" customHeight="1" x14ac:dyDescent="0.25">
      <c r="A1" s="287" t="s">
        <v>1104</v>
      </c>
      <c r="B1" s="287"/>
      <c r="C1" s="287"/>
      <c r="D1" s="287"/>
      <c r="E1" s="287"/>
      <c r="F1" s="287"/>
      <c r="G1" s="287"/>
      <c r="H1" s="287"/>
      <c r="I1" s="287"/>
      <c r="J1" s="287"/>
      <c r="K1" s="287"/>
      <c r="L1" s="287"/>
      <c r="M1" s="52"/>
      <c r="N1" s="52"/>
      <c r="O1" s="52"/>
      <c r="P1" s="52"/>
      <c r="Q1" s="52"/>
      <c r="R1" s="52"/>
      <c r="S1" s="52"/>
    </row>
    <row r="2" spans="1:19" ht="51" x14ac:dyDescent="0.2">
      <c r="A2" s="54" t="s">
        <v>0</v>
      </c>
      <c r="B2" s="55" t="s">
        <v>1</v>
      </c>
      <c r="C2" s="55" t="s">
        <v>332</v>
      </c>
      <c r="D2" s="55" t="s">
        <v>993</v>
      </c>
      <c r="E2" s="54" t="s">
        <v>1100</v>
      </c>
      <c r="F2" s="56" t="s">
        <v>351</v>
      </c>
      <c r="G2" s="56" t="s">
        <v>352</v>
      </c>
      <c r="H2" s="56" t="s">
        <v>353</v>
      </c>
      <c r="I2" s="56" t="s">
        <v>354</v>
      </c>
      <c r="J2" s="57" t="s">
        <v>358</v>
      </c>
      <c r="K2" s="57" t="s">
        <v>357</v>
      </c>
      <c r="L2" s="57" t="s">
        <v>355</v>
      </c>
      <c r="M2" s="57" t="s">
        <v>356</v>
      </c>
      <c r="N2" s="58" t="s">
        <v>359</v>
      </c>
      <c r="O2" s="58" t="s">
        <v>360</v>
      </c>
      <c r="P2" s="59" t="s">
        <v>361</v>
      </c>
      <c r="Q2" s="59" t="s">
        <v>362</v>
      </c>
      <c r="R2" s="54" t="s">
        <v>363</v>
      </c>
      <c r="S2" s="54" t="s">
        <v>364</v>
      </c>
    </row>
    <row r="3" spans="1:19" hidden="1" x14ac:dyDescent="0.2">
      <c r="A3" s="60" t="s">
        <v>4</v>
      </c>
      <c r="B3" s="60" t="s">
        <v>5</v>
      </c>
      <c r="C3" s="60" t="s">
        <v>3</v>
      </c>
      <c r="D3" s="61">
        <v>2014</v>
      </c>
      <c r="E3" s="60" t="s">
        <v>6</v>
      </c>
      <c r="F3" s="29">
        <v>31</v>
      </c>
      <c r="G3" s="77">
        <f t="shared" ref="G3:G66" si="0">SUM(H3:I3)</f>
        <v>0</v>
      </c>
      <c r="H3" s="76">
        <v>0</v>
      </c>
      <c r="I3" s="76">
        <v>0</v>
      </c>
      <c r="J3" s="76">
        <v>19</v>
      </c>
      <c r="K3" s="77">
        <f t="shared" ref="K3:K66" si="1">SUM(L3:M3)</f>
        <v>0</v>
      </c>
      <c r="L3" s="76">
        <v>0</v>
      </c>
      <c r="M3" s="76">
        <v>0</v>
      </c>
      <c r="N3" s="76">
        <v>20</v>
      </c>
      <c r="O3" s="76">
        <v>0</v>
      </c>
      <c r="P3" s="76">
        <v>45</v>
      </c>
      <c r="Q3" s="76">
        <v>17</v>
      </c>
      <c r="R3" s="76">
        <v>115</v>
      </c>
      <c r="S3" s="76">
        <v>17</v>
      </c>
    </row>
    <row r="4" spans="1:19" hidden="1" x14ac:dyDescent="0.2">
      <c r="A4" s="60" t="s">
        <v>4</v>
      </c>
      <c r="B4" s="60" t="s">
        <v>5</v>
      </c>
      <c r="C4" s="60" t="s">
        <v>3</v>
      </c>
      <c r="D4" s="61">
        <v>2015</v>
      </c>
      <c r="E4" s="60" t="s">
        <v>6</v>
      </c>
      <c r="F4" s="29">
        <v>31</v>
      </c>
      <c r="G4" s="77">
        <f t="shared" si="0"/>
        <v>0</v>
      </c>
      <c r="H4" s="29">
        <v>0</v>
      </c>
      <c r="I4" s="29">
        <v>0</v>
      </c>
      <c r="J4" s="29">
        <v>19</v>
      </c>
      <c r="K4" s="30">
        <f t="shared" si="1"/>
        <v>0</v>
      </c>
      <c r="L4" s="29">
        <v>0</v>
      </c>
      <c r="M4" s="29">
        <v>0</v>
      </c>
      <c r="N4" s="29">
        <v>20</v>
      </c>
      <c r="O4" s="29">
        <v>0</v>
      </c>
      <c r="P4" s="29">
        <v>45</v>
      </c>
      <c r="Q4" s="29">
        <v>15</v>
      </c>
      <c r="R4" s="29">
        <v>115</v>
      </c>
      <c r="S4" s="29">
        <v>15</v>
      </c>
    </row>
    <row r="5" spans="1:19" hidden="1" x14ac:dyDescent="0.2">
      <c r="A5" s="60" t="s">
        <v>4</v>
      </c>
      <c r="B5" s="60" t="s">
        <v>5</v>
      </c>
      <c r="C5" s="60" t="s">
        <v>3</v>
      </c>
      <c r="D5" s="61">
        <v>2016</v>
      </c>
      <c r="E5" s="60" t="s">
        <v>6</v>
      </c>
      <c r="F5" s="29">
        <v>31</v>
      </c>
      <c r="G5" s="77">
        <f t="shared" si="0"/>
        <v>0</v>
      </c>
      <c r="H5" s="29">
        <v>0</v>
      </c>
      <c r="I5" s="29">
        <v>0</v>
      </c>
      <c r="J5" s="29">
        <v>19</v>
      </c>
      <c r="K5" s="30">
        <f t="shared" si="1"/>
        <v>0</v>
      </c>
      <c r="L5" s="29">
        <v>0</v>
      </c>
      <c r="M5" s="29">
        <v>0</v>
      </c>
      <c r="N5" s="29">
        <v>20</v>
      </c>
      <c r="O5" s="29">
        <v>0</v>
      </c>
      <c r="P5" s="29">
        <v>45</v>
      </c>
      <c r="Q5" s="29">
        <v>2</v>
      </c>
      <c r="R5" s="29">
        <v>115</v>
      </c>
      <c r="S5" s="29">
        <v>2</v>
      </c>
    </row>
    <row r="6" spans="1:19" hidden="1" x14ac:dyDescent="0.2">
      <c r="A6" s="60" t="s">
        <v>4</v>
      </c>
      <c r="B6" s="60" t="s">
        <v>5</v>
      </c>
      <c r="C6" s="60" t="s">
        <v>3</v>
      </c>
      <c r="D6" s="61">
        <v>2017</v>
      </c>
      <c r="E6" s="60" t="s">
        <v>6</v>
      </c>
      <c r="F6" s="29">
        <v>31</v>
      </c>
      <c r="G6" s="77">
        <f t="shared" si="0"/>
        <v>0</v>
      </c>
      <c r="H6" s="29">
        <v>0</v>
      </c>
      <c r="I6" s="29">
        <v>0</v>
      </c>
      <c r="J6" s="29">
        <v>19</v>
      </c>
      <c r="K6" s="30">
        <f t="shared" si="1"/>
        <v>0</v>
      </c>
      <c r="L6" s="29">
        <v>0</v>
      </c>
      <c r="M6" s="29">
        <v>0</v>
      </c>
      <c r="N6" s="29">
        <v>20</v>
      </c>
      <c r="O6" s="29">
        <v>0</v>
      </c>
      <c r="P6" s="29">
        <v>45</v>
      </c>
      <c r="Q6" s="29">
        <v>7</v>
      </c>
      <c r="R6" s="29">
        <v>115</v>
      </c>
      <c r="S6" s="29">
        <v>7</v>
      </c>
    </row>
    <row r="7" spans="1:19" hidden="1" x14ac:dyDescent="0.2">
      <c r="A7" s="60" t="s">
        <v>7</v>
      </c>
      <c r="B7" s="60" t="s">
        <v>7</v>
      </c>
      <c r="C7" s="60" t="s">
        <v>8</v>
      </c>
      <c r="D7" s="61">
        <v>2015</v>
      </c>
      <c r="E7" s="60" t="s">
        <v>6</v>
      </c>
      <c r="F7" s="29">
        <v>444</v>
      </c>
      <c r="G7" s="77">
        <f t="shared" si="0"/>
        <v>19</v>
      </c>
      <c r="H7" s="29">
        <v>19</v>
      </c>
      <c r="I7" s="29">
        <v>0</v>
      </c>
      <c r="J7" s="29">
        <v>248</v>
      </c>
      <c r="K7" s="30">
        <f t="shared" si="1"/>
        <v>22</v>
      </c>
      <c r="L7" s="29">
        <v>22</v>
      </c>
      <c r="M7" s="29">
        <v>0</v>
      </c>
      <c r="N7" s="29">
        <v>283</v>
      </c>
      <c r="O7" s="29">
        <v>14</v>
      </c>
      <c r="P7" s="29">
        <v>748</v>
      </c>
      <c r="Q7" s="29">
        <v>192</v>
      </c>
      <c r="R7" s="29">
        <v>1723</v>
      </c>
      <c r="S7" s="29">
        <v>247</v>
      </c>
    </row>
    <row r="8" spans="1:19" hidden="1" x14ac:dyDescent="0.2">
      <c r="A8" s="60" t="s">
        <v>7</v>
      </c>
      <c r="B8" s="60" t="s">
        <v>7</v>
      </c>
      <c r="C8" s="60" t="s">
        <v>8</v>
      </c>
      <c r="D8" s="61">
        <v>2016</v>
      </c>
      <c r="E8" s="60" t="s">
        <v>6</v>
      </c>
      <c r="F8" s="29">
        <v>444</v>
      </c>
      <c r="G8" s="77">
        <f t="shared" si="0"/>
        <v>17</v>
      </c>
      <c r="H8" s="29">
        <v>17</v>
      </c>
      <c r="I8" s="29">
        <v>0</v>
      </c>
      <c r="J8" s="29">
        <v>248</v>
      </c>
      <c r="K8" s="30">
        <f t="shared" si="1"/>
        <v>14</v>
      </c>
      <c r="L8" s="29">
        <v>14</v>
      </c>
      <c r="M8" s="29">
        <v>0</v>
      </c>
      <c r="N8" s="29">
        <v>283</v>
      </c>
      <c r="O8" s="29">
        <v>7</v>
      </c>
      <c r="P8" s="29">
        <v>748</v>
      </c>
      <c r="Q8" s="29">
        <v>61</v>
      </c>
      <c r="R8" s="29">
        <v>1723</v>
      </c>
      <c r="S8" s="29">
        <v>99</v>
      </c>
    </row>
    <row r="9" spans="1:19" hidden="1" x14ac:dyDescent="0.2">
      <c r="A9" s="60" t="s">
        <v>7</v>
      </c>
      <c r="B9" s="60" t="s">
        <v>7</v>
      </c>
      <c r="C9" s="60" t="s">
        <v>8</v>
      </c>
      <c r="D9" s="61">
        <v>2017</v>
      </c>
      <c r="E9" s="60" t="s">
        <v>6</v>
      </c>
      <c r="F9" s="29">
        <v>444</v>
      </c>
      <c r="G9" s="77">
        <f t="shared" si="0"/>
        <v>18</v>
      </c>
      <c r="H9" s="29">
        <v>18</v>
      </c>
      <c r="I9" s="29">
        <v>0</v>
      </c>
      <c r="J9" s="29">
        <v>248</v>
      </c>
      <c r="K9" s="30">
        <f t="shared" si="1"/>
        <v>4</v>
      </c>
      <c r="L9" s="29">
        <v>4</v>
      </c>
      <c r="M9" s="29">
        <v>0</v>
      </c>
      <c r="N9" s="29">
        <v>283</v>
      </c>
      <c r="O9" s="29">
        <v>5</v>
      </c>
      <c r="P9" s="29">
        <v>748</v>
      </c>
      <c r="Q9" s="29">
        <v>66</v>
      </c>
      <c r="R9" s="29">
        <v>1723</v>
      </c>
      <c r="S9" s="29">
        <v>93</v>
      </c>
    </row>
    <row r="10" spans="1:19" hidden="1" x14ac:dyDescent="0.2">
      <c r="A10" s="60" t="s">
        <v>9</v>
      </c>
      <c r="B10" s="60" t="s">
        <v>7</v>
      </c>
      <c r="C10" s="60" t="s">
        <v>8</v>
      </c>
      <c r="D10" s="61">
        <v>2014</v>
      </c>
      <c r="E10" s="60" t="s">
        <v>6</v>
      </c>
      <c r="F10" s="29">
        <v>430</v>
      </c>
      <c r="G10" s="77">
        <f t="shared" si="0"/>
        <v>0</v>
      </c>
      <c r="H10" s="29">
        <v>0</v>
      </c>
      <c r="I10" s="29">
        <v>0</v>
      </c>
      <c r="J10" s="29">
        <v>227</v>
      </c>
      <c r="K10" s="30">
        <f t="shared" si="1"/>
        <v>3</v>
      </c>
      <c r="L10" s="29">
        <v>0</v>
      </c>
      <c r="M10" s="29">
        <v>3</v>
      </c>
      <c r="N10" s="29">
        <v>295</v>
      </c>
      <c r="O10" s="29">
        <v>14</v>
      </c>
      <c r="P10" s="29">
        <v>817</v>
      </c>
      <c r="Q10" s="29">
        <v>12</v>
      </c>
      <c r="R10" s="29">
        <v>1769</v>
      </c>
      <c r="S10" s="29">
        <v>29</v>
      </c>
    </row>
    <row r="11" spans="1:19" hidden="1" x14ac:dyDescent="0.2">
      <c r="A11" s="60" t="s">
        <v>9</v>
      </c>
      <c r="B11" s="60" t="s">
        <v>7</v>
      </c>
      <c r="C11" s="60" t="s">
        <v>8</v>
      </c>
      <c r="D11" s="61">
        <v>2015</v>
      </c>
      <c r="E11" s="60" t="s">
        <v>6</v>
      </c>
      <c r="F11" s="29">
        <v>430</v>
      </c>
      <c r="G11" s="77">
        <f t="shared" si="0"/>
        <v>35</v>
      </c>
      <c r="H11" s="29">
        <v>35</v>
      </c>
      <c r="I11" s="29">
        <v>0</v>
      </c>
      <c r="J11" s="29">
        <v>227</v>
      </c>
      <c r="K11" s="30">
        <f t="shared" si="1"/>
        <v>65</v>
      </c>
      <c r="L11" s="29">
        <v>65</v>
      </c>
      <c r="M11" s="29">
        <v>0</v>
      </c>
      <c r="N11" s="29">
        <v>295</v>
      </c>
      <c r="O11" s="29">
        <v>21</v>
      </c>
      <c r="P11" s="29">
        <v>817</v>
      </c>
      <c r="Q11" s="29">
        <v>17</v>
      </c>
      <c r="R11" s="29">
        <v>1769</v>
      </c>
      <c r="S11" s="29">
        <v>138</v>
      </c>
    </row>
    <row r="12" spans="1:19" hidden="1" x14ac:dyDescent="0.2">
      <c r="A12" s="60" t="s">
        <v>9</v>
      </c>
      <c r="B12" s="60" t="s">
        <v>7</v>
      </c>
      <c r="C12" s="60" t="s">
        <v>8</v>
      </c>
      <c r="D12" s="61">
        <v>2016</v>
      </c>
      <c r="E12" s="60" t="s">
        <v>6</v>
      </c>
      <c r="F12" s="29">
        <v>430</v>
      </c>
      <c r="G12" s="77">
        <f t="shared" si="0"/>
        <v>85</v>
      </c>
      <c r="H12" s="29">
        <v>85</v>
      </c>
      <c r="I12" s="29">
        <v>0</v>
      </c>
      <c r="J12" s="29">
        <v>227</v>
      </c>
      <c r="K12" s="30">
        <f t="shared" si="1"/>
        <v>8</v>
      </c>
      <c r="L12" s="29">
        <v>8</v>
      </c>
      <c r="M12" s="29">
        <v>0</v>
      </c>
      <c r="N12" s="29">
        <v>295</v>
      </c>
      <c r="O12" s="29">
        <v>0</v>
      </c>
      <c r="P12" s="29">
        <v>817</v>
      </c>
      <c r="Q12" s="29">
        <v>9</v>
      </c>
      <c r="R12" s="29">
        <v>1769</v>
      </c>
      <c r="S12" s="29">
        <v>102</v>
      </c>
    </row>
    <row r="13" spans="1:19" hidden="1" x14ac:dyDescent="0.2">
      <c r="A13" s="60" t="s">
        <v>9</v>
      </c>
      <c r="B13" s="60" t="s">
        <v>7</v>
      </c>
      <c r="C13" s="60" t="s">
        <v>8</v>
      </c>
      <c r="D13" s="61">
        <v>2017</v>
      </c>
      <c r="E13" s="60" t="s">
        <v>6</v>
      </c>
      <c r="F13" s="29">
        <v>430</v>
      </c>
      <c r="G13" s="77">
        <f t="shared" si="0"/>
        <v>0</v>
      </c>
      <c r="H13" s="29">
        <v>0</v>
      </c>
      <c r="I13" s="29">
        <v>0</v>
      </c>
      <c r="J13" s="29">
        <v>227</v>
      </c>
      <c r="K13" s="30">
        <f t="shared" si="1"/>
        <v>3</v>
      </c>
      <c r="L13" s="29">
        <v>0</v>
      </c>
      <c r="M13" s="29">
        <v>3</v>
      </c>
      <c r="N13" s="29">
        <v>295</v>
      </c>
      <c r="O13" s="29">
        <v>0</v>
      </c>
      <c r="P13" s="29">
        <v>817</v>
      </c>
      <c r="Q13" s="29">
        <v>32</v>
      </c>
      <c r="R13" s="29">
        <v>1769</v>
      </c>
      <c r="S13" s="29">
        <v>35</v>
      </c>
    </row>
    <row r="14" spans="1:19" hidden="1" x14ac:dyDescent="0.2">
      <c r="A14" s="60" t="s">
        <v>1008</v>
      </c>
      <c r="B14" s="60" t="s">
        <v>7</v>
      </c>
      <c r="C14" s="60" t="s">
        <v>8</v>
      </c>
      <c r="D14" s="61">
        <v>2016</v>
      </c>
      <c r="E14" s="60" t="s">
        <v>6</v>
      </c>
      <c r="F14" s="29">
        <v>80</v>
      </c>
      <c r="G14" s="77">
        <f t="shared" si="0"/>
        <v>0</v>
      </c>
      <c r="H14" s="29">
        <v>0</v>
      </c>
      <c r="I14" s="29">
        <v>0</v>
      </c>
      <c r="J14" s="29">
        <v>53</v>
      </c>
      <c r="K14" s="30">
        <f t="shared" si="1"/>
        <v>0</v>
      </c>
      <c r="L14" s="29">
        <v>0</v>
      </c>
      <c r="M14" s="29">
        <v>0</v>
      </c>
      <c r="N14" s="29">
        <v>57</v>
      </c>
      <c r="O14" s="29">
        <v>0</v>
      </c>
      <c r="P14" s="29">
        <v>145</v>
      </c>
      <c r="Q14" s="29">
        <v>186</v>
      </c>
      <c r="R14" s="29">
        <v>335</v>
      </c>
      <c r="S14" s="29">
        <v>186</v>
      </c>
    </row>
    <row r="15" spans="1:19" hidden="1" x14ac:dyDescent="0.2">
      <c r="A15" s="60" t="s">
        <v>1008</v>
      </c>
      <c r="B15" s="60" t="s">
        <v>7</v>
      </c>
      <c r="C15" s="60" t="s">
        <v>8</v>
      </c>
      <c r="D15" s="61">
        <v>2017</v>
      </c>
      <c r="E15" s="60" t="s">
        <v>6</v>
      </c>
      <c r="F15" s="29">
        <v>80</v>
      </c>
      <c r="G15" s="77">
        <f t="shared" si="0"/>
        <v>0</v>
      </c>
      <c r="H15" s="29">
        <v>0</v>
      </c>
      <c r="I15" s="29">
        <v>0</v>
      </c>
      <c r="J15" s="29">
        <v>53</v>
      </c>
      <c r="K15" s="30">
        <f t="shared" si="1"/>
        <v>0</v>
      </c>
      <c r="L15" s="29">
        <v>0</v>
      </c>
      <c r="M15" s="29">
        <v>0</v>
      </c>
      <c r="N15" s="29">
        <v>57</v>
      </c>
      <c r="O15" s="29">
        <v>4</v>
      </c>
      <c r="P15" s="29">
        <v>145</v>
      </c>
      <c r="Q15" s="29">
        <v>8</v>
      </c>
      <c r="R15" s="29">
        <v>335</v>
      </c>
      <c r="S15" s="29">
        <v>12</v>
      </c>
    </row>
    <row r="16" spans="1:19" hidden="1" x14ac:dyDescent="0.2">
      <c r="A16" s="60" t="s">
        <v>10</v>
      </c>
      <c r="B16" s="60" t="s">
        <v>5</v>
      </c>
      <c r="C16" s="60" t="s">
        <v>3</v>
      </c>
      <c r="D16" s="61">
        <v>2014</v>
      </c>
      <c r="E16" s="60" t="s">
        <v>6</v>
      </c>
      <c r="F16" s="29">
        <v>380</v>
      </c>
      <c r="G16" s="77">
        <f t="shared" si="0"/>
        <v>0</v>
      </c>
      <c r="H16" s="29">
        <v>0</v>
      </c>
      <c r="I16" s="29">
        <v>0</v>
      </c>
      <c r="J16" s="29">
        <v>224</v>
      </c>
      <c r="K16" s="30">
        <f t="shared" si="1"/>
        <v>8</v>
      </c>
      <c r="L16" s="29">
        <v>8</v>
      </c>
      <c r="M16" s="29">
        <v>0</v>
      </c>
      <c r="N16" s="29">
        <v>246</v>
      </c>
      <c r="O16" s="29">
        <v>3</v>
      </c>
      <c r="P16" s="29">
        <v>642</v>
      </c>
      <c r="Q16" s="29">
        <v>29</v>
      </c>
      <c r="R16" s="29">
        <v>1492</v>
      </c>
      <c r="S16" s="29">
        <v>40</v>
      </c>
    </row>
    <row r="17" spans="1:19" hidden="1" x14ac:dyDescent="0.2">
      <c r="A17" s="60" t="s">
        <v>10</v>
      </c>
      <c r="B17" s="60" t="s">
        <v>5</v>
      </c>
      <c r="C17" s="60" t="s">
        <v>3</v>
      </c>
      <c r="D17" s="61">
        <v>2015</v>
      </c>
      <c r="E17" s="60" t="s">
        <v>6</v>
      </c>
      <c r="F17" s="29">
        <v>380</v>
      </c>
      <c r="G17" s="77">
        <f t="shared" si="0"/>
        <v>0</v>
      </c>
      <c r="H17" s="29">
        <v>0</v>
      </c>
      <c r="I17" s="29">
        <v>0</v>
      </c>
      <c r="J17" s="29">
        <v>224</v>
      </c>
      <c r="K17" s="30">
        <f t="shared" si="1"/>
        <v>0</v>
      </c>
      <c r="L17" s="29">
        <v>0</v>
      </c>
      <c r="M17" s="29">
        <v>0</v>
      </c>
      <c r="N17" s="29">
        <v>246</v>
      </c>
      <c r="O17" s="29">
        <v>0</v>
      </c>
      <c r="P17" s="29">
        <v>642</v>
      </c>
      <c r="Q17" s="29">
        <v>0</v>
      </c>
      <c r="R17" s="29">
        <v>1492</v>
      </c>
      <c r="S17" s="29">
        <v>0</v>
      </c>
    </row>
    <row r="18" spans="1:19" hidden="1" x14ac:dyDescent="0.2">
      <c r="A18" s="60" t="s">
        <v>10</v>
      </c>
      <c r="B18" s="60" t="s">
        <v>5</v>
      </c>
      <c r="C18" s="60" t="s">
        <v>3</v>
      </c>
      <c r="D18" s="61">
        <v>2016</v>
      </c>
      <c r="E18" s="60" t="s">
        <v>6</v>
      </c>
      <c r="F18" s="29">
        <v>380</v>
      </c>
      <c r="G18" s="77">
        <f t="shared" si="0"/>
        <v>0</v>
      </c>
      <c r="H18" s="29">
        <v>0</v>
      </c>
      <c r="I18" s="29">
        <v>0</v>
      </c>
      <c r="J18" s="29">
        <v>224</v>
      </c>
      <c r="K18" s="30">
        <f t="shared" si="1"/>
        <v>0</v>
      </c>
      <c r="L18" s="29">
        <v>0</v>
      </c>
      <c r="M18" s="29">
        <v>0</v>
      </c>
      <c r="N18" s="29">
        <v>246</v>
      </c>
      <c r="O18" s="29">
        <v>0</v>
      </c>
      <c r="P18" s="29">
        <v>642</v>
      </c>
      <c r="Q18" s="29">
        <v>38</v>
      </c>
      <c r="R18" s="29">
        <v>1492</v>
      </c>
      <c r="S18" s="29">
        <v>38</v>
      </c>
    </row>
    <row r="19" spans="1:19" hidden="1" x14ac:dyDescent="0.2">
      <c r="A19" s="60" t="s">
        <v>10</v>
      </c>
      <c r="B19" s="60" t="s">
        <v>5</v>
      </c>
      <c r="C19" s="60" t="s">
        <v>3</v>
      </c>
      <c r="D19" s="61">
        <v>2017</v>
      </c>
      <c r="E19" s="60" t="s">
        <v>6</v>
      </c>
      <c r="F19" s="29">
        <v>380</v>
      </c>
      <c r="G19" s="77">
        <f t="shared" si="0"/>
        <v>0</v>
      </c>
      <c r="H19" s="29">
        <v>0</v>
      </c>
      <c r="I19" s="29">
        <v>0</v>
      </c>
      <c r="J19" s="29">
        <v>224</v>
      </c>
      <c r="K19" s="30">
        <f t="shared" si="1"/>
        <v>0</v>
      </c>
      <c r="L19" s="29">
        <v>0</v>
      </c>
      <c r="M19" s="29">
        <v>0</v>
      </c>
      <c r="N19" s="29">
        <v>246</v>
      </c>
      <c r="O19" s="29">
        <v>0</v>
      </c>
      <c r="P19" s="29">
        <v>642</v>
      </c>
      <c r="Q19" s="29">
        <v>74</v>
      </c>
      <c r="R19" s="29">
        <v>1492</v>
      </c>
      <c r="S19" s="29">
        <v>74</v>
      </c>
    </row>
    <row r="20" spans="1:19" hidden="1" x14ac:dyDescent="0.2">
      <c r="A20" s="60" t="s">
        <v>11</v>
      </c>
      <c r="B20" s="60" t="s">
        <v>12</v>
      </c>
      <c r="C20" s="60" t="s">
        <v>3</v>
      </c>
      <c r="D20" s="61">
        <v>2014</v>
      </c>
      <c r="E20" s="60" t="s">
        <v>6</v>
      </c>
      <c r="F20" s="29">
        <v>210</v>
      </c>
      <c r="G20" s="77">
        <f t="shared" si="0"/>
        <v>0</v>
      </c>
      <c r="H20" s="29">
        <v>0</v>
      </c>
      <c r="I20" s="29">
        <v>0</v>
      </c>
      <c r="J20" s="29">
        <v>80</v>
      </c>
      <c r="K20" s="30">
        <f t="shared" si="1"/>
        <v>0</v>
      </c>
      <c r="L20" s="29">
        <v>0</v>
      </c>
      <c r="M20" s="29">
        <v>0</v>
      </c>
      <c r="N20" s="29">
        <v>7</v>
      </c>
      <c r="O20" s="29">
        <v>1</v>
      </c>
      <c r="P20" s="29">
        <v>18</v>
      </c>
      <c r="Q20" s="29">
        <v>0</v>
      </c>
      <c r="R20" s="29">
        <v>315</v>
      </c>
      <c r="S20" s="29">
        <v>1</v>
      </c>
    </row>
    <row r="21" spans="1:19" hidden="1" x14ac:dyDescent="0.2">
      <c r="A21" s="60" t="s">
        <v>11</v>
      </c>
      <c r="B21" s="60" t="s">
        <v>12</v>
      </c>
      <c r="C21" s="60" t="s">
        <v>3</v>
      </c>
      <c r="D21" s="61">
        <v>2015</v>
      </c>
      <c r="E21" s="60" t="s">
        <v>6</v>
      </c>
      <c r="F21" s="29">
        <v>210</v>
      </c>
      <c r="G21" s="77">
        <f t="shared" si="0"/>
        <v>33</v>
      </c>
      <c r="H21" s="29">
        <v>33</v>
      </c>
      <c r="I21" s="29">
        <v>0</v>
      </c>
      <c r="J21" s="29">
        <v>80</v>
      </c>
      <c r="K21" s="30">
        <f t="shared" si="1"/>
        <v>187</v>
      </c>
      <c r="L21" s="29">
        <v>187</v>
      </c>
      <c r="M21" s="29">
        <v>0</v>
      </c>
      <c r="N21" s="29">
        <v>7</v>
      </c>
      <c r="O21" s="29">
        <v>834</v>
      </c>
      <c r="P21" s="29">
        <v>18</v>
      </c>
      <c r="Q21" s="29">
        <v>0</v>
      </c>
      <c r="R21" s="29">
        <v>315</v>
      </c>
      <c r="S21" s="29">
        <v>1054</v>
      </c>
    </row>
    <row r="22" spans="1:19" hidden="1" x14ac:dyDescent="0.2">
      <c r="A22" s="60" t="s">
        <v>11</v>
      </c>
      <c r="B22" s="60" t="s">
        <v>12</v>
      </c>
      <c r="C22" s="60" t="s">
        <v>3</v>
      </c>
      <c r="D22" s="61">
        <v>2016</v>
      </c>
      <c r="E22" s="60" t="s">
        <v>6</v>
      </c>
      <c r="F22" s="29">
        <v>210</v>
      </c>
      <c r="G22" s="77">
        <f t="shared" si="0"/>
        <v>50</v>
      </c>
      <c r="H22" s="29">
        <v>50</v>
      </c>
      <c r="I22" s="29">
        <v>0</v>
      </c>
      <c r="J22" s="29">
        <v>80</v>
      </c>
      <c r="K22" s="30">
        <f t="shared" si="1"/>
        <v>148</v>
      </c>
      <c r="L22" s="29">
        <v>148</v>
      </c>
      <c r="M22" s="29">
        <v>0</v>
      </c>
      <c r="N22" s="29">
        <v>7</v>
      </c>
      <c r="O22" s="29">
        <v>4</v>
      </c>
      <c r="P22" s="29">
        <v>18</v>
      </c>
      <c r="Q22" s="29">
        <v>0</v>
      </c>
      <c r="R22" s="29">
        <v>315</v>
      </c>
      <c r="S22" s="29">
        <v>202</v>
      </c>
    </row>
    <row r="23" spans="1:19" hidden="1" x14ac:dyDescent="0.2">
      <c r="A23" s="60" t="s">
        <v>11</v>
      </c>
      <c r="B23" s="60" t="s">
        <v>12</v>
      </c>
      <c r="C23" s="60" t="s">
        <v>3</v>
      </c>
      <c r="D23" s="61">
        <v>2017</v>
      </c>
      <c r="E23" s="60" t="s">
        <v>6</v>
      </c>
      <c r="F23" s="29">
        <v>210</v>
      </c>
      <c r="G23" s="77">
        <f t="shared" si="0"/>
        <v>0</v>
      </c>
      <c r="H23" s="29">
        <v>0</v>
      </c>
      <c r="I23" s="29">
        <v>0</v>
      </c>
      <c r="J23" s="29">
        <v>80</v>
      </c>
      <c r="K23" s="30">
        <f t="shared" si="1"/>
        <v>0</v>
      </c>
      <c r="L23" s="29">
        <v>0</v>
      </c>
      <c r="M23" s="29">
        <v>0</v>
      </c>
      <c r="N23" s="29">
        <v>7</v>
      </c>
      <c r="O23" s="29">
        <v>0</v>
      </c>
      <c r="P23" s="29">
        <v>18</v>
      </c>
      <c r="Q23" s="29">
        <v>0</v>
      </c>
      <c r="R23" s="29">
        <v>315</v>
      </c>
      <c r="S23" s="29">
        <v>0</v>
      </c>
    </row>
    <row r="24" spans="1:19" hidden="1" x14ac:dyDescent="0.2">
      <c r="A24" s="60" t="s">
        <v>1026</v>
      </c>
      <c r="B24" s="60" t="s">
        <v>1027</v>
      </c>
      <c r="C24" s="60" t="s">
        <v>13</v>
      </c>
      <c r="D24" s="61">
        <v>2014</v>
      </c>
      <c r="E24" s="60" t="s">
        <v>6</v>
      </c>
      <c r="F24" s="29">
        <v>7</v>
      </c>
      <c r="G24" s="77">
        <f t="shared" si="0"/>
        <v>0</v>
      </c>
      <c r="H24" s="29">
        <v>0</v>
      </c>
      <c r="I24" s="29">
        <v>0</v>
      </c>
      <c r="J24" s="29">
        <v>6</v>
      </c>
      <c r="K24" s="30">
        <f t="shared" si="1"/>
        <v>0</v>
      </c>
      <c r="L24" s="29">
        <v>0</v>
      </c>
      <c r="M24" s="29">
        <v>0</v>
      </c>
      <c r="N24" s="29">
        <v>6</v>
      </c>
      <c r="O24" s="29">
        <v>1</v>
      </c>
      <c r="P24" s="29">
        <v>11</v>
      </c>
      <c r="Q24" s="29">
        <v>1</v>
      </c>
      <c r="R24" s="29">
        <v>30</v>
      </c>
      <c r="S24" s="29">
        <v>2</v>
      </c>
    </row>
    <row r="25" spans="1:19" hidden="1" x14ac:dyDescent="0.2">
      <c r="A25" s="60" t="s">
        <v>1026</v>
      </c>
      <c r="B25" s="60" t="s">
        <v>1027</v>
      </c>
      <c r="C25" s="60" t="s">
        <v>13</v>
      </c>
      <c r="D25" s="61">
        <v>2015</v>
      </c>
      <c r="E25" s="60" t="s">
        <v>6</v>
      </c>
      <c r="F25" s="29">
        <v>7</v>
      </c>
      <c r="G25" s="77">
        <f t="shared" si="0"/>
        <v>0</v>
      </c>
      <c r="H25" s="29">
        <v>0</v>
      </c>
      <c r="I25" s="29">
        <v>0</v>
      </c>
      <c r="J25" s="29">
        <v>6</v>
      </c>
      <c r="K25" s="30">
        <f t="shared" si="1"/>
        <v>0</v>
      </c>
      <c r="L25" s="29">
        <v>0</v>
      </c>
      <c r="M25" s="29">
        <v>0</v>
      </c>
      <c r="N25" s="29">
        <v>6</v>
      </c>
      <c r="O25" s="29">
        <v>0</v>
      </c>
      <c r="P25" s="29">
        <v>11</v>
      </c>
      <c r="Q25" s="29">
        <v>4</v>
      </c>
      <c r="R25" s="29">
        <v>30</v>
      </c>
      <c r="S25" s="29">
        <v>4</v>
      </c>
    </row>
    <row r="26" spans="1:19" hidden="1" x14ac:dyDescent="0.2">
      <c r="A26" s="60" t="s">
        <v>1026</v>
      </c>
      <c r="B26" s="60" t="s">
        <v>1027</v>
      </c>
      <c r="C26" s="60" t="s">
        <v>13</v>
      </c>
      <c r="D26" s="61">
        <v>2016</v>
      </c>
      <c r="E26" s="60" t="s">
        <v>6</v>
      </c>
      <c r="F26" s="29">
        <v>7</v>
      </c>
      <c r="G26" s="77">
        <f t="shared" si="0"/>
        <v>0</v>
      </c>
      <c r="H26" s="29">
        <v>0</v>
      </c>
      <c r="I26" s="29">
        <v>0</v>
      </c>
      <c r="J26" s="29">
        <v>6</v>
      </c>
      <c r="K26" s="30">
        <f t="shared" si="1"/>
        <v>0</v>
      </c>
      <c r="L26" s="29">
        <v>0</v>
      </c>
      <c r="M26" s="29">
        <v>0</v>
      </c>
      <c r="N26" s="29">
        <v>6</v>
      </c>
      <c r="O26" s="29">
        <v>0</v>
      </c>
      <c r="P26" s="29">
        <v>11</v>
      </c>
      <c r="Q26" s="29">
        <v>2</v>
      </c>
      <c r="R26" s="29">
        <v>30</v>
      </c>
      <c r="S26" s="29">
        <v>2</v>
      </c>
    </row>
    <row r="27" spans="1:19" hidden="1" x14ac:dyDescent="0.2">
      <c r="A27" s="60" t="s">
        <v>1026</v>
      </c>
      <c r="B27" s="60" t="s">
        <v>1027</v>
      </c>
      <c r="C27" s="60" t="s">
        <v>13</v>
      </c>
      <c r="D27" s="61">
        <v>2017</v>
      </c>
      <c r="E27" s="60" t="s">
        <v>6</v>
      </c>
      <c r="F27" s="29">
        <v>7</v>
      </c>
      <c r="G27" s="77">
        <f t="shared" si="0"/>
        <v>0</v>
      </c>
      <c r="H27" s="29">
        <v>0</v>
      </c>
      <c r="I27" s="29">
        <v>0</v>
      </c>
      <c r="J27" s="29">
        <v>6</v>
      </c>
      <c r="K27" s="30">
        <f t="shared" si="1"/>
        <v>2</v>
      </c>
      <c r="L27" s="29">
        <v>0</v>
      </c>
      <c r="M27" s="29">
        <v>2</v>
      </c>
      <c r="N27" s="29">
        <v>6</v>
      </c>
      <c r="O27" s="29">
        <v>3</v>
      </c>
      <c r="P27" s="29">
        <v>11</v>
      </c>
      <c r="Q27" s="29">
        <v>3</v>
      </c>
      <c r="R27" s="29">
        <v>30</v>
      </c>
      <c r="S27" s="29">
        <v>8</v>
      </c>
    </row>
    <row r="28" spans="1:19" hidden="1" x14ac:dyDescent="0.2">
      <c r="A28" s="60" t="s">
        <v>15</v>
      </c>
      <c r="B28" s="60" t="s">
        <v>16</v>
      </c>
      <c r="C28" s="60" t="s">
        <v>8</v>
      </c>
      <c r="D28" s="61">
        <v>2015</v>
      </c>
      <c r="E28" s="60" t="s">
        <v>6</v>
      </c>
      <c r="F28" s="29">
        <v>116</v>
      </c>
      <c r="G28" s="77">
        <f t="shared" si="0"/>
        <v>0</v>
      </c>
      <c r="H28" s="29">
        <v>0</v>
      </c>
      <c r="I28" s="29">
        <v>0</v>
      </c>
      <c r="J28" s="29">
        <v>54</v>
      </c>
      <c r="K28" s="30">
        <f t="shared" si="1"/>
        <v>9</v>
      </c>
      <c r="L28" s="29">
        <v>9</v>
      </c>
      <c r="M28" s="29">
        <v>0</v>
      </c>
      <c r="N28" s="29">
        <v>58</v>
      </c>
      <c r="O28" s="29">
        <v>280</v>
      </c>
      <c r="P28" s="29">
        <v>164</v>
      </c>
      <c r="Q28" s="29">
        <v>148</v>
      </c>
      <c r="R28" s="29">
        <v>392</v>
      </c>
      <c r="S28" s="29">
        <v>437</v>
      </c>
    </row>
    <row r="29" spans="1:19" hidden="1" x14ac:dyDescent="0.2">
      <c r="A29" s="60" t="s">
        <v>15</v>
      </c>
      <c r="B29" s="60" t="s">
        <v>16</v>
      </c>
      <c r="C29" s="60" t="s">
        <v>8</v>
      </c>
      <c r="D29" s="61">
        <v>2016</v>
      </c>
      <c r="E29" s="60" t="s">
        <v>6</v>
      </c>
      <c r="F29" s="29">
        <v>116</v>
      </c>
      <c r="G29" s="77">
        <f t="shared" si="0"/>
        <v>0</v>
      </c>
      <c r="H29" s="29">
        <v>0</v>
      </c>
      <c r="I29" s="29">
        <v>0</v>
      </c>
      <c r="J29" s="29">
        <v>54</v>
      </c>
      <c r="K29" s="30">
        <f t="shared" si="1"/>
        <v>0</v>
      </c>
      <c r="L29" s="29">
        <v>0</v>
      </c>
      <c r="M29" s="29">
        <v>0</v>
      </c>
      <c r="N29" s="29">
        <v>58</v>
      </c>
      <c r="O29" s="29">
        <v>0</v>
      </c>
      <c r="P29" s="29">
        <v>164</v>
      </c>
      <c r="Q29" s="29">
        <v>0</v>
      </c>
      <c r="R29" s="29">
        <v>392</v>
      </c>
      <c r="S29" s="29">
        <v>0</v>
      </c>
    </row>
    <row r="30" spans="1:19" hidden="1" x14ac:dyDescent="0.2">
      <c r="A30" s="60" t="s">
        <v>15</v>
      </c>
      <c r="B30" s="60" t="s">
        <v>16</v>
      </c>
      <c r="C30" s="60" t="s">
        <v>8</v>
      </c>
      <c r="D30" s="61">
        <v>2017</v>
      </c>
      <c r="E30" s="60" t="s">
        <v>6</v>
      </c>
      <c r="F30" s="29">
        <v>116</v>
      </c>
      <c r="G30" s="77">
        <f t="shared" si="0"/>
        <v>49</v>
      </c>
      <c r="H30" s="29">
        <v>49</v>
      </c>
      <c r="I30" s="29">
        <v>0</v>
      </c>
      <c r="J30" s="29">
        <v>54</v>
      </c>
      <c r="K30" s="30">
        <f t="shared" si="1"/>
        <v>20</v>
      </c>
      <c r="L30" s="29">
        <v>20</v>
      </c>
      <c r="M30" s="29">
        <v>0</v>
      </c>
      <c r="N30" s="29">
        <v>58</v>
      </c>
      <c r="O30" s="29">
        <v>1</v>
      </c>
      <c r="P30" s="29">
        <v>164</v>
      </c>
      <c r="Q30" s="29">
        <v>0</v>
      </c>
      <c r="R30" s="29">
        <v>392</v>
      </c>
      <c r="S30" s="29">
        <v>70</v>
      </c>
    </row>
    <row r="31" spans="1:19" hidden="1" x14ac:dyDescent="0.2">
      <c r="A31" s="60" t="s">
        <v>17</v>
      </c>
      <c r="B31" s="60" t="s">
        <v>12</v>
      </c>
      <c r="C31" s="60" t="s">
        <v>3</v>
      </c>
      <c r="D31" s="61">
        <v>2014</v>
      </c>
      <c r="E31" s="60" t="s">
        <v>6</v>
      </c>
      <c r="F31" s="29">
        <v>1256</v>
      </c>
      <c r="G31" s="77">
        <f t="shared" si="0"/>
        <v>0</v>
      </c>
      <c r="H31" s="29">
        <v>0</v>
      </c>
      <c r="I31" s="29">
        <v>0</v>
      </c>
      <c r="J31" s="29">
        <v>907</v>
      </c>
      <c r="K31" s="30">
        <f t="shared" si="1"/>
        <v>9</v>
      </c>
      <c r="L31" s="29">
        <v>9</v>
      </c>
      <c r="M31" s="29">
        <v>0</v>
      </c>
      <c r="N31" s="29">
        <v>1038</v>
      </c>
      <c r="O31" s="29">
        <v>21</v>
      </c>
      <c r="P31" s="29">
        <v>2501</v>
      </c>
      <c r="Q31" s="29">
        <v>1271</v>
      </c>
      <c r="R31" s="29">
        <v>5702</v>
      </c>
      <c r="S31" s="29">
        <v>1301</v>
      </c>
    </row>
    <row r="32" spans="1:19" hidden="1" x14ac:dyDescent="0.2">
      <c r="A32" s="60" t="s">
        <v>17</v>
      </c>
      <c r="B32" s="60" t="s">
        <v>12</v>
      </c>
      <c r="C32" s="60" t="s">
        <v>3</v>
      </c>
      <c r="D32" s="61">
        <v>2015</v>
      </c>
      <c r="E32" s="60" t="s">
        <v>6</v>
      </c>
      <c r="F32" s="29">
        <v>1256</v>
      </c>
      <c r="G32" s="77">
        <f t="shared" si="0"/>
        <v>69</v>
      </c>
      <c r="H32" s="29">
        <v>69</v>
      </c>
      <c r="I32" s="29">
        <v>0</v>
      </c>
      <c r="J32" s="29">
        <v>907</v>
      </c>
      <c r="K32" s="30">
        <f t="shared" si="1"/>
        <v>13</v>
      </c>
      <c r="L32" s="29">
        <v>13</v>
      </c>
      <c r="M32" s="29">
        <v>0</v>
      </c>
      <c r="N32" s="29">
        <v>1038</v>
      </c>
      <c r="O32" s="29">
        <v>23</v>
      </c>
      <c r="P32" s="29">
        <v>2501</v>
      </c>
      <c r="Q32" s="29">
        <v>1169</v>
      </c>
      <c r="R32" s="29">
        <v>5702</v>
      </c>
      <c r="S32" s="29">
        <v>1274</v>
      </c>
    </row>
    <row r="33" spans="1:19" hidden="1" x14ac:dyDescent="0.2">
      <c r="A33" s="60" t="s">
        <v>17</v>
      </c>
      <c r="B33" s="60" t="s">
        <v>12</v>
      </c>
      <c r="C33" s="60" t="s">
        <v>3</v>
      </c>
      <c r="D33" s="61">
        <v>2016</v>
      </c>
      <c r="E33" s="60" t="s">
        <v>6</v>
      </c>
      <c r="F33" s="29">
        <v>1256</v>
      </c>
      <c r="G33" s="77">
        <f t="shared" si="0"/>
        <v>0</v>
      </c>
      <c r="H33" s="29">
        <v>0</v>
      </c>
      <c r="I33" s="29">
        <v>0</v>
      </c>
      <c r="J33" s="29">
        <v>907</v>
      </c>
      <c r="K33" s="30">
        <f t="shared" si="1"/>
        <v>0</v>
      </c>
      <c r="L33" s="29">
        <v>0</v>
      </c>
      <c r="M33" s="29">
        <v>0</v>
      </c>
      <c r="N33" s="29">
        <v>1038</v>
      </c>
      <c r="O33" s="29">
        <v>0</v>
      </c>
      <c r="P33" s="29">
        <v>2501</v>
      </c>
      <c r="Q33" s="29">
        <v>1317</v>
      </c>
      <c r="R33" s="29">
        <v>5702</v>
      </c>
      <c r="S33" s="29">
        <v>1317</v>
      </c>
    </row>
    <row r="34" spans="1:19" hidden="1" x14ac:dyDescent="0.2">
      <c r="A34" s="60" t="s">
        <v>17</v>
      </c>
      <c r="B34" s="60" t="s">
        <v>12</v>
      </c>
      <c r="C34" s="60" t="s">
        <v>3</v>
      </c>
      <c r="D34" s="61">
        <v>2017</v>
      </c>
      <c r="E34" s="60" t="s">
        <v>6</v>
      </c>
      <c r="F34" s="29">
        <v>1256</v>
      </c>
      <c r="G34" s="77">
        <f t="shared" si="0"/>
        <v>2</v>
      </c>
      <c r="H34" s="29">
        <v>2</v>
      </c>
      <c r="I34" s="29">
        <v>0</v>
      </c>
      <c r="J34" s="29">
        <v>907</v>
      </c>
      <c r="K34" s="30">
        <f t="shared" si="1"/>
        <v>0</v>
      </c>
      <c r="L34" s="29">
        <v>0</v>
      </c>
      <c r="M34" s="29">
        <v>0</v>
      </c>
      <c r="N34" s="29">
        <v>1038</v>
      </c>
      <c r="O34" s="29">
        <v>0</v>
      </c>
      <c r="P34" s="29">
        <v>2501</v>
      </c>
      <c r="Q34" s="29">
        <v>1533</v>
      </c>
      <c r="R34" s="29">
        <v>5702</v>
      </c>
      <c r="S34" s="29">
        <v>1535</v>
      </c>
    </row>
    <row r="35" spans="1:19" hidden="1" x14ac:dyDescent="0.2">
      <c r="A35" s="60" t="s">
        <v>18</v>
      </c>
      <c r="B35" s="60" t="s">
        <v>19</v>
      </c>
      <c r="C35" s="60" t="s">
        <v>13</v>
      </c>
      <c r="D35" s="61">
        <v>2015</v>
      </c>
      <c r="E35" s="60" t="s">
        <v>6</v>
      </c>
      <c r="F35" s="29">
        <v>32</v>
      </c>
      <c r="G35" s="77">
        <f t="shared" si="0"/>
        <v>0</v>
      </c>
      <c r="H35" s="29">
        <v>0</v>
      </c>
      <c r="I35" s="29">
        <v>0</v>
      </c>
      <c r="J35" s="29">
        <v>21</v>
      </c>
      <c r="K35" s="30">
        <f t="shared" si="1"/>
        <v>0</v>
      </c>
      <c r="L35" s="29">
        <v>0</v>
      </c>
      <c r="M35" s="29">
        <v>0</v>
      </c>
      <c r="N35" s="29">
        <v>24</v>
      </c>
      <c r="O35" s="29">
        <v>19</v>
      </c>
      <c r="P35" s="29">
        <v>59</v>
      </c>
      <c r="Q35" s="29">
        <v>1</v>
      </c>
      <c r="R35" s="29">
        <v>136</v>
      </c>
      <c r="S35" s="29">
        <v>20</v>
      </c>
    </row>
    <row r="36" spans="1:19" hidden="1" x14ac:dyDescent="0.2">
      <c r="A36" s="60" t="s">
        <v>18</v>
      </c>
      <c r="B36" s="60" t="s">
        <v>19</v>
      </c>
      <c r="C36" s="60" t="s">
        <v>13</v>
      </c>
      <c r="D36" s="61">
        <v>2016</v>
      </c>
      <c r="E36" s="60" t="s">
        <v>6</v>
      </c>
      <c r="F36" s="29">
        <v>32</v>
      </c>
      <c r="G36" s="77">
        <f t="shared" si="0"/>
        <v>0</v>
      </c>
      <c r="H36" s="29">
        <v>0</v>
      </c>
      <c r="I36" s="29">
        <v>0</v>
      </c>
      <c r="J36" s="29">
        <v>21</v>
      </c>
      <c r="K36" s="30">
        <f t="shared" si="1"/>
        <v>4</v>
      </c>
      <c r="L36" s="29">
        <v>4</v>
      </c>
      <c r="M36" s="29">
        <v>0</v>
      </c>
      <c r="N36" s="29">
        <v>24</v>
      </c>
      <c r="O36" s="29">
        <v>33</v>
      </c>
      <c r="P36" s="29">
        <v>59</v>
      </c>
      <c r="Q36" s="29">
        <v>9</v>
      </c>
      <c r="R36" s="29">
        <v>136</v>
      </c>
      <c r="S36" s="29">
        <v>46</v>
      </c>
    </row>
    <row r="37" spans="1:19" hidden="1" x14ac:dyDescent="0.2">
      <c r="A37" s="60" t="s">
        <v>18</v>
      </c>
      <c r="B37" s="60" t="s">
        <v>19</v>
      </c>
      <c r="C37" s="60" t="s">
        <v>13</v>
      </c>
      <c r="D37" s="61">
        <v>2017</v>
      </c>
      <c r="E37" s="60" t="s">
        <v>6</v>
      </c>
      <c r="F37" s="29">
        <v>32</v>
      </c>
      <c r="G37" s="77">
        <f t="shared" si="0"/>
        <v>23</v>
      </c>
      <c r="H37" s="29">
        <v>23</v>
      </c>
      <c r="I37" s="29">
        <v>0</v>
      </c>
      <c r="J37" s="29">
        <v>21</v>
      </c>
      <c r="K37" s="30">
        <f t="shared" si="1"/>
        <v>15</v>
      </c>
      <c r="L37" s="29">
        <v>15</v>
      </c>
      <c r="M37" s="29">
        <v>0</v>
      </c>
      <c r="N37" s="29">
        <v>24</v>
      </c>
      <c r="O37" s="29">
        <v>40</v>
      </c>
      <c r="P37" s="29">
        <v>59</v>
      </c>
      <c r="Q37" s="29">
        <v>23</v>
      </c>
      <c r="R37" s="29">
        <v>136</v>
      </c>
      <c r="S37" s="29">
        <v>101</v>
      </c>
    </row>
    <row r="38" spans="1:19" hidden="1" x14ac:dyDescent="0.2">
      <c r="A38" s="60" t="s">
        <v>20</v>
      </c>
      <c r="B38" s="60" t="s">
        <v>21</v>
      </c>
      <c r="C38" s="60" t="s">
        <v>8</v>
      </c>
      <c r="D38" s="61">
        <v>2014</v>
      </c>
      <c r="E38" s="60" t="s">
        <v>6</v>
      </c>
      <c r="F38" s="29">
        <v>349</v>
      </c>
      <c r="G38" s="77">
        <f t="shared" si="0"/>
        <v>0</v>
      </c>
      <c r="H38" s="29">
        <v>0</v>
      </c>
      <c r="I38" s="29">
        <v>0</v>
      </c>
      <c r="J38" s="29">
        <v>205</v>
      </c>
      <c r="K38" s="30">
        <f t="shared" si="1"/>
        <v>0</v>
      </c>
      <c r="L38" s="29">
        <v>0</v>
      </c>
      <c r="M38" s="29">
        <v>0</v>
      </c>
      <c r="N38" s="29">
        <v>214</v>
      </c>
      <c r="O38" s="29">
        <v>57</v>
      </c>
      <c r="P38" s="29">
        <v>680</v>
      </c>
      <c r="Q38" s="29">
        <v>174</v>
      </c>
      <c r="R38" s="29">
        <v>1448</v>
      </c>
      <c r="S38" s="29">
        <v>231</v>
      </c>
    </row>
    <row r="39" spans="1:19" hidden="1" x14ac:dyDescent="0.2">
      <c r="A39" s="60" t="s">
        <v>20</v>
      </c>
      <c r="B39" s="60" t="s">
        <v>21</v>
      </c>
      <c r="C39" s="60" t="s">
        <v>8</v>
      </c>
      <c r="D39" s="61">
        <v>2015</v>
      </c>
      <c r="E39" s="60" t="s">
        <v>6</v>
      </c>
      <c r="F39" s="29">
        <v>349</v>
      </c>
      <c r="G39" s="77">
        <f t="shared" si="0"/>
        <v>1</v>
      </c>
      <c r="H39" s="29">
        <v>0</v>
      </c>
      <c r="I39" s="29">
        <v>1</v>
      </c>
      <c r="J39" s="29">
        <v>205</v>
      </c>
      <c r="K39" s="30">
        <f t="shared" si="1"/>
        <v>0</v>
      </c>
      <c r="L39" s="29">
        <v>0</v>
      </c>
      <c r="M39" s="29">
        <v>0</v>
      </c>
      <c r="N39" s="29">
        <v>214</v>
      </c>
      <c r="O39" s="29">
        <v>19</v>
      </c>
      <c r="P39" s="29">
        <v>680</v>
      </c>
      <c r="Q39" s="29">
        <v>47</v>
      </c>
      <c r="R39" s="29">
        <v>1448</v>
      </c>
      <c r="S39" s="29">
        <v>67</v>
      </c>
    </row>
    <row r="40" spans="1:19" hidden="1" x14ac:dyDescent="0.2">
      <c r="A40" s="60" t="s">
        <v>20</v>
      </c>
      <c r="B40" s="60" t="s">
        <v>21</v>
      </c>
      <c r="C40" s="60" t="s">
        <v>8</v>
      </c>
      <c r="D40" s="61">
        <v>2016</v>
      </c>
      <c r="E40" s="60" t="s">
        <v>6</v>
      </c>
      <c r="F40" s="29">
        <v>349</v>
      </c>
      <c r="G40" s="77">
        <f t="shared" si="0"/>
        <v>84</v>
      </c>
      <c r="H40" s="29">
        <v>84</v>
      </c>
      <c r="I40" s="29">
        <v>0</v>
      </c>
      <c r="J40" s="29">
        <v>205</v>
      </c>
      <c r="K40" s="30">
        <f t="shared" si="1"/>
        <v>0</v>
      </c>
      <c r="L40" s="29">
        <v>0</v>
      </c>
      <c r="M40" s="29">
        <v>0</v>
      </c>
      <c r="N40" s="29">
        <v>214</v>
      </c>
      <c r="O40" s="29">
        <v>1</v>
      </c>
      <c r="P40" s="29">
        <v>680</v>
      </c>
      <c r="Q40" s="29">
        <v>42</v>
      </c>
      <c r="R40" s="29">
        <v>1448</v>
      </c>
      <c r="S40" s="29">
        <v>127</v>
      </c>
    </row>
    <row r="41" spans="1:19" hidden="1" x14ac:dyDescent="0.2">
      <c r="A41" s="60" t="s">
        <v>20</v>
      </c>
      <c r="B41" s="60" t="s">
        <v>21</v>
      </c>
      <c r="C41" s="60" t="s">
        <v>8</v>
      </c>
      <c r="D41" s="61">
        <v>2017</v>
      </c>
      <c r="E41" s="60" t="s">
        <v>6</v>
      </c>
      <c r="F41" s="29">
        <v>349</v>
      </c>
      <c r="G41" s="77">
        <f t="shared" si="0"/>
        <v>2</v>
      </c>
      <c r="H41" s="29">
        <v>2</v>
      </c>
      <c r="I41" s="29">
        <v>0</v>
      </c>
      <c r="J41" s="29">
        <v>205</v>
      </c>
      <c r="K41" s="30">
        <f t="shared" si="1"/>
        <v>0</v>
      </c>
      <c r="L41" s="29">
        <v>0</v>
      </c>
      <c r="M41" s="29">
        <v>0</v>
      </c>
      <c r="N41" s="29">
        <v>214</v>
      </c>
      <c r="O41" s="29">
        <v>0</v>
      </c>
      <c r="P41" s="29">
        <v>680</v>
      </c>
      <c r="Q41" s="29">
        <v>41</v>
      </c>
      <c r="R41" s="29">
        <v>1448</v>
      </c>
      <c r="S41" s="29">
        <v>43</v>
      </c>
    </row>
    <row r="42" spans="1:19" hidden="1" x14ac:dyDescent="0.2">
      <c r="A42" s="60" t="s">
        <v>22</v>
      </c>
      <c r="B42" s="60" t="s">
        <v>2</v>
      </c>
      <c r="C42" s="60" t="s">
        <v>3</v>
      </c>
      <c r="D42" s="61">
        <v>2015</v>
      </c>
      <c r="E42" s="60" t="s">
        <v>6</v>
      </c>
      <c r="F42" s="29">
        <v>764</v>
      </c>
      <c r="G42" s="77">
        <f t="shared" si="0"/>
        <v>0</v>
      </c>
      <c r="H42" s="29">
        <v>0</v>
      </c>
      <c r="I42" s="29">
        <v>0</v>
      </c>
      <c r="J42" s="29">
        <v>541</v>
      </c>
      <c r="K42" s="30">
        <f t="shared" si="1"/>
        <v>0</v>
      </c>
      <c r="L42" s="29">
        <v>0</v>
      </c>
      <c r="M42" s="29">
        <v>0</v>
      </c>
      <c r="N42" s="29">
        <v>622</v>
      </c>
      <c r="O42" s="29">
        <v>0</v>
      </c>
      <c r="P42" s="29">
        <v>1407</v>
      </c>
      <c r="Q42" s="29">
        <v>0</v>
      </c>
      <c r="R42" s="29">
        <v>3334</v>
      </c>
      <c r="S42" s="29">
        <v>0</v>
      </c>
    </row>
    <row r="43" spans="1:19" hidden="1" x14ac:dyDescent="0.2">
      <c r="A43" s="60" t="s">
        <v>22</v>
      </c>
      <c r="B43" s="60" t="s">
        <v>2</v>
      </c>
      <c r="C43" s="60" t="s">
        <v>3</v>
      </c>
      <c r="D43" s="61">
        <v>2016</v>
      </c>
      <c r="E43" s="60" t="s">
        <v>6</v>
      </c>
      <c r="F43" s="29">
        <v>764</v>
      </c>
      <c r="G43" s="77">
        <f t="shared" si="0"/>
        <v>0</v>
      </c>
      <c r="H43" s="29">
        <v>0</v>
      </c>
      <c r="I43" s="29">
        <v>0</v>
      </c>
      <c r="J43" s="29">
        <v>541</v>
      </c>
      <c r="K43" s="30">
        <f t="shared" si="1"/>
        <v>0</v>
      </c>
      <c r="L43" s="29">
        <v>0</v>
      </c>
      <c r="M43" s="29">
        <v>0</v>
      </c>
      <c r="N43" s="29">
        <v>622</v>
      </c>
      <c r="O43" s="29">
        <v>0</v>
      </c>
      <c r="P43" s="29">
        <v>1407</v>
      </c>
      <c r="Q43" s="29">
        <v>0</v>
      </c>
      <c r="R43" s="29">
        <v>3334</v>
      </c>
      <c r="S43" s="29">
        <v>0</v>
      </c>
    </row>
    <row r="44" spans="1:19" hidden="1" x14ac:dyDescent="0.2">
      <c r="A44" s="60" t="s">
        <v>22</v>
      </c>
      <c r="B44" s="60" t="s">
        <v>2</v>
      </c>
      <c r="C44" s="60" t="s">
        <v>3</v>
      </c>
      <c r="D44" s="61">
        <v>2017</v>
      </c>
      <c r="E44" s="60" t="s">
        <v>6</v>
      </c>
      <c r="F44" s="29">
        <v>764</v>
      </c>
      <c r="G44" s="77">
        <f t="shared" si="0"/>
        <v>0</v>
      </c>
      <c r="H44" s="29">
        <v>0</v>
      </c>
      <c r="I44" s="29">
        <v>0</v>
      </c>
      <c r="J44" s="29">
        <v>541</v>
      </c>
      <c r="K44" s="30">
        <f t="shared" si="1"/>
        <v>0</v>
      </c>
      <c r="L44" s="29">
        <v>0</v>
      </c>
      <c r="M44" s="29">
        <v>0</v>
      </c>
      <c r="N44" s="29">
        <v>622</v>
      </c>
      <c r="O44" s="29">
        <v>0</v>
      </c>
      <c r="P44" s="29">
        <v>1407</v>
      </c>
      <c r="Q44" s="29">
        <v>0</v>
      </c>
      <c r="R44" s="29">
        <v>3334</v>
      </c>
      <c r="S44" s="29">
        <v>0</v>
      </c>
    </row>
    <row r="45" spans="1:19" hidden="1" x14ac:dyDescent="0.2">
      <c r="A45" s="60" t="s">
        <v>1028</v>
      </c>
      <c r="B45" s="60" t="s">
        <v>5</v>
      </c>
      <c r="C45" s="60" t="s">
        <v>3</v>
      </c>
      <c r="D45" s="61">
        <v>2017</v>
      </c>
      <c r="E45" s="60" t="s">
        <v>6</v>
      </c>
      <c r="F45" s="29">
        <v>276</v>
      </c>
      <c r="G45" s="77">
        <f t="shared" si="0"/>
        <v>0</v>
      </c>
      <c r="H45" s="29">
        <v>0</v>
      </c>
      <c r="I45" s="29">
        <v>0</v>
      </c>
      <c r="J45" s="29">
        <v>167</v>
      </c>
      <c r="K45" s="30">
        <f t="shared" si="1"/>
        <v>0</v>
      </c>
      <c r="L45" s="29">
        <v>0</v>
      </c>
      <c r="M45" s="29">
        <v>0</v>
      </c>
      <c r="N45" s="29">
        <v>177</v>
      </c>
      <c r="O45" s="29">
        <v>38</v>
      </c>
      <c r="P45" s="29">
        <v>424</v>
      </c>
      <c r="Q45" s="29">
        <v>101</v>
      </c>
      <c r="R45" s="29">
        <v>1044</v>
      </c>
      <c r="S45" s="29">
        <v>139</v>
      </c>
    </row>
    <row r="46" spans="1:19" hidden="1" x14ac:dyDescent="0.2">
      <c r="A46" s="60" t="s">
        <v>1009</v>
      </c>
      <c r="B46" s="60" t="s">
        <v>23</v>
      </c>
      <c r="C46" s="60" t="s">
        <v>13</v>
      </c>
      <c r="D46" s="61">
        <v>2014</v>
      </c>
      <c r="E46" s="60" t="s">
        <v>6</v>
      </c>
      <c r="F46" s="29">
        <v>85</v>
      </c>
      <c r="G46" s="77">
        <f t="shared" si="0"/>
        <v>26</v>
      </c>
      <c r="H46" s="29">
        <v>26</v>
      </c>
      <c r="I46" s="29">
        <v>0</v>
      </c>
      <c r="J46" s="29">
        <v>56</v>
      </c>
      <c r="K46" s="30">
        <f t="shared" si="1"/>
        <v>5</v>
      </c>
      <c r="L46" s="29">
        <v>5</v>
      </c>
      <c r="M46" s="29">
        <v>0</v>
      </c>
      <c r="N46" s="29">
        <v>62</v>
      </c>
      <c r="O46" s="29">
        <v>8</v>
      </c>
      <c r="P46" s="29">
        <v>160</v>
      </c>
      <c r="Q46" s="29">
        <v>7</v>
      </c>
      <c r="R46" s="29">
        <v>363</v>
      </c>
      <c r="S46" s="29">
        <v>46</v>
      </c>
    </row>
    <row r="47" spans="1:19" hidden="1" x14ac:dyDescent="0.2">
      <c r="A47" s="60" t="s">
        <v>1009</v>
      </c>
      <c r="B47" s="60" t="s">
        <v>23</v>
      </c>
      <c r="C47" s="60" t="s">
        <v>13</v>
      </c>
      <c r="D47" s="61">
        <v>2015</v>
      </c>
      <c r="E47" s="60" t="s">
        <v>6</v>
      </c>
      <c r="F47" s="29">
        <v>85</v>
      </c>
      <c r="G47" s="77">
        <f t="shared" si="0"/>
        <v>17</v>
      </c>
      <c r="H47" s="29">
        <v>17</v>
      </c>
      <c r="I47" s="29">
        <v>0</v>
      </c>
      <c r="J47" s="29">
        <v>56</v>
      </c>
      <c r="K47" s="30">
        <f t="shared" si="1"/>
        <v>0</v>
      </c>
      <c r="L47" s="29">
        <v>0</v>
      </c>
      <c r="M47" s="29">
        <v>0</v>
      </c>
      <c r="N47" s="29">
        <v>62</v>
      </c>
      <c r="O47" s="29">
        <v>3</v>
      </c>
      <c r="P47" s="29">
        <v>160</v>
      </c>
      <c r="Q47" s="29">
        <v>2</v>
      </c>
      <c r="R47" s="29">
        <v>363</v>
      </c>
      <c r="S47" s="29">
        <v>22</v>
      </c>
    </row>
    <row r="48" spans="1:19" hidden="1" x14ac:dyDescent="0.2">
      <c r="A48" s="60" t="s">
        <v>1009</v>
      </c>
      <c r="B48" s="60" t="s">
        <v>23</v>
      </c>
      <c r="C48" s="60" t="s">
        <v>13</v>
      </c>
      <c r="D48" s="61">
        <v>2016</v>
      </c>
      <c r="E48" s="60" t="s">
        <v>6</v>
      </c>
      <c r="F48" s="29">
        <v>85</v>
      </c>
      <c r="G48" s="77">
        <f t="shared" si="0"/>
        <v>0</v>
      </c>
      <c r="H48" s="29">
        <v>0</v>
      </c>
      <c r="I48" s="29">
        <v>0</v>
      </c>
      <c r="J48" s="29">
        <v>56</v>
      </c>
      <c r="K48" s="30">
        <f t="shared" si="1"/>
        <v>0</v>
      </c>
      <c r="L48" s="29">
        <v>0</v>
      </c>
      <c r="M48" s="29">
        <v>0</v>
      </c>
      <c r="N48" s="29">
        <v>62</v>
      </c>
      <c r="O48" s="29">
        <v>43</v>
      </c>
      <c r="P48" s="29">
        <v>160</v>
      </c>
      <c r="Q48" s="29">
        <v>7</v>
      </c>
      <c r="R48" s="29">
        <v>363</v>
      </c>
      <c r="S48" s="29">
        <v>50</v>
      </c>
    </row>
    <row r="49" spans="1:19" hidden="1" x14ac:dyDescent="0.2">
      <c r="A49" s="60" t="s">
        <v>1009</v>
      </c>
      <c r="B49" s="60" t="s">
        <v>23</v>
      </c>
      <c r="C49" s="60" t="s">
        <v>13</v>
      </c>
      <c r="D49" s="61">
        <v>2017</v>
      </c>
      <c r="E49" s="60" t="s">
        <v>6</v>
      </c>
      <c r="F49" s="29">
        <v>85</v>
      </c>
      <c r="G49" s="77">
        <f t="shared" si="0"/>
        <v>0</v>
      </c>
      <c r="H49" s="29">
        <v>0</v>
      </c>
      <c r="I49" s="29">
        <v>0</v>
      </c>
      <c r="J49" s="29">
        <v>56</v>
      </c>
      <c r="K49" s="30">
        <f t="shared" si="1"/>
        <v>0</v>
      </c>
      <c r="L49" s="29">
        <v>0</v>
      </c>
      <c r="M49" s="29">
        <v>0</v>
      </c>
      <c r="N49" s="29">
        <v>62</v>
      </c>
      <c r="O49" s="29">
        <v>164</v>
      </c>
      <c r="P49" s="29">
        <v>160</v>
      </c>
      <c r="Q49" s="29">
        <v>5</v>
      </c>
      <c r="R49" s="29">
        <v>363</v>
      </c>
      <c r="S49" s="29">
        <v>169</v>
      </c>
    </row>
    <row r="50" spans="1:19" hidden="1" x14ac:dyDescent="0.2">
      <c r="A50" s="60" t="s">
        <v>1029</v>
      </c>
      <c r="B50" s="60" t="s">
        <v>24</v>
      </c>
      <c r="C50" s="60" t="s">
        <v>13</v>
      </c>
      <c r="D50" s="61">
        <v>2017</v>
      </c>
      <c r="E50" s="60" t="s">
        <v>6</v>
      </c>
      <c r="F50" s="29">
        <v>60</v>
      </c>
      <c r="G50" s="77">
        <f t="shared" si="0"/>
        <v>0</v>
      </c>
      <c r="H50" s="29">
        <v>0</v>
      </c>
      <c r="I50" s="29">
        <v>0</v>
      </c>
      <c r="J50" s="29">
        <v>38</v>
      </c>
      <c r="K50" s="30">
        <f t="shared" si="1"/>
        <v>4</v>
      </c>
      <c r="L50" s="29">
        <v>0</v>
      </c>
      <c r="M50" s="29">
        <v>4</v>
      </c>
      <c r="N50" s="29">
        <v>43</v>
      </c>
      <c r="O50" s="29">
        <v>0</v>
      </c>
      <c r="P50" s="29">
        <v>101</v>
      </c>
      <c r="Q50" s="29">
        <v>37</v>
      </c>
      <c r="R50" s="29">
        <v>242</v>
      </c>
      <c r="S50" s="29">
        <v>41</v>
      </c>
    </row>
    <row r="51" spans="1:19" hidden="1" x14ac:dyDescent="0.2">
      <c r="A51" s="60" t="s">
        <v>1030</v>
      </c>
      <c r="B51" s="60" t="s">
        <v>5</v>
      </c>
      <c r="C51" s="60" t="s">
        <v>3</v>
      </c>
      <c r="D51" s="61">
        <v>2014</v>
      </c>
      <c r="E51" s="60" t="s">
        <v>6</v>
      </c>
      <c r="F51" s="29">
        <v>31</v>
      </c>
      <c r="G51" s="77">
        <f t="shared" si="0"/>
        <v>0</v>
      </c>
      <c r="H51" s="29">
        <v>0</v>
      </c>
      <c r="I51" s="29">
        <v>0</v>
      </c>
      <c r="J51" s="29">
        <v>18</v>
      </c>
      <c r="K51" s="30">
        <f t="shared" si="1"/>
        <v>0</v>
      </c>
      <c r="L51" s="29">
        <v>0</v>
      </c>
      <c r="M51" s="29">
        <v>0</v>
      </c>
      <c r="N51" s="29">
        <v>20</v>
      </c>
      <c r="O51" s="29">
        <v>0</v>
      </c>
      <c r="P51" s="29">
        <v>51</v>
      </c>
      <c r="Q51" s="29">
        <v>17</v>
      </c>
      <c r="R51" s="29">
        <v>120</v>
      </c>
      <c r="S51" s="29">
        <v>17</v>
      </c>
    </row>
    <row r="52" spans="1:19" hidden="1" x14ac:dyDescent="0.2">
      <c r="A52" s="60" t="s">
        <v>1030</v>
      </c>
      <c r="B52" s="60" t="s">
        <v>5</v>
      </c>
      <c r="C52" s="60" t="s">
        <v>3</v>
      </c>
      <c r="D52" s="61">
        <v>2015</v>
      </c>
      <c r="E52" s="60" t="s">
        <v>6</v>
      </c>
      <c r="F52" s="29">
        <v>31</v>
      </c>
      <c r="G52" s="77">
        <f t="shared" si="0"/>
        <v>0</v>
      </c>
      <c r="H52" s="29">
        <v>0</v>
      </c>
      <c r="I52" s="29">
        <v>0</v>
      </c>
      <c r="J52" s="29">
        <v>18</v>
      </c>
      <c r="K52" s="30">
        <f t="shared" si="1"/>
        <v>0</v>
      </c>
      <c r="L52" s="29">
        <v>0</v>
      </c>
      <c r="M52" s="29">
        <v>0</v>
      </c>
      <c r="N52" s="29">
        <v>20</v>
      </c>
      <c r="O52" s="29">
        <v>0</v>
      </c>
      <c r="P52" s="29">
        <v>51</v>
      </c>
      <c r="Q52" s="29">
        <v>8</v>
      </c>
      <c r="R52" s="29">
        <v>120</v>
      </c>
      <c r="S52" s="29">
        <v>8</v>
      </c>
    </row>
    <row r="53" spans="1:19" hidden="1" x14ac:dyDescent="0.2">
      <c r="A53" s="60" t="s">
        <v>1030</v>
      </c>
      <c r="B53" s="60" t="s">
        <v>5</v>
      </c>
      <c r="C53" s="60" t="s">
        <v>3</v>
      </c>
      <c r="D53" s="61">
        <v>2016</v>
      </c>
      <c r="E53" s="60" t="s">
        <v>6</v>
      </c>
      <c r="F53" s="29">
        <v>31</v>
      </c>
      <c r="G53" s="77">
        <f t="shared" si="0"/>
        <v>0</v>
      </c>
      <c r="H53" s="29">
        <v>0</v>
      </c>
      <c r="I53" s="29">
        <v>0</v>
      </c>
      <c r="J53" s="29">
        <v>18</v>
      </c>
      <c r="K53" s="30">
        <f t="shared" si="1"/>
        <v>0</v>
      </c>
      <c r="L53" s="29">
        <v>0</v>
      </c>
      <c r="M53" s="29">
        <v>0</v>
      </c>
      <c r="N53" s="29">
        <v>20</v>
      </c>
      <c r="O53" s="29">
        <v>0</v>
      </c>
      <c r="P53" s="29">
        <v>51</v>
      </c>
      <c r="Q53" s="29">
        <v>22</v>
      </c>
      <c r="R53" s="29">
        <v>120</v>
      </c>
      <c r="S53" s="29">
        <v>22</v>
      </c>
    </row>
    <row r="54" spans="1:19" hidden="1" x14ac:dyDescent="0.2">
      <c r="A54" s="60" t="s">
        <v>1030</v>
      </c>
      <c r="B54" s="60" t="s">
        <v>5</v>
      </c>
      <c r="C54" s="60" t="s">
        <v>3</v>
      </c>
      <c r="D54" s="61">
        <v>2017</v>
      </c>
      <c r="E54" s="60" t="s">
        <v>6</v>
      </c>
      <c r="F54" s="29">
        <v>31</v>
      </c>
      <c r="G54" s="77">
        <f t="shared" si="0"/>
        <v>0</v>
      </c>
      <c r="H54" s="29">
        <v>0</v>
      </c>
      <c r="I54" s="29">
        <v>0</v>
      </c>
      <c r="J54" s="29">
        <v>18</v>
      </c>
      <c r="K54" s="30">
        <f t="shared" si="1"/>
        <v>0</v>
      </c>
      <c r="L54" s="29">
        <v>0</v>
      </c>
      <c r="M54" s="29">
        <v>0</v>
      </c>
      <c r="N54" s="29">
        <v>20</v>
      </c>
      <c r="O54" s="29">
        <v>0</v>
      </c>
      <c r="P54" s="29">
        <v>51</v>
      </c>
      <c r="Q54" s="29">
        <v>8</v>
      </c>
      <c r="R54" s="29">
        <v>120</v>
      </c>
      <c r="S54" s="29">
        <v>8</v>
      </c>
    </row>
    <row r="55" spans="1:19" hidden="1" x14ac:dyDescent="0.2">
      <c r="A55" s="60" t="s">
        <v>995</v>
      </c>
      <c r="B55" s="60" t="s">
        <v>25</v>
      </c>
      <c r="C55" s="60" t="s">
        <v>26</v>
      </c>
      <c r="D55" s="61">
        <v>2015</v>
      </c>
      <c r="E55" s="60" t="s">
        <v>6</v>
      </c>
      <c r="F55" s="29">
        <v>398</v>
      </c>
      <c r="G55" s="77">
        <f t="shared" si="0"/>
        <v>0</v>
      </c>
      <c r="H55" s="29">
        <v>0</v>
      </c>
      <c r="I55" s="29">
        <v>0</v>
      </c>
      <c r="J55" s="29">
        <v>239</v>
      </c>
      <c r="K55" s="30">
        <f t="shared" si="1"/>
        <v>26</v>
      </c>
      <c r="L55" s="29">
        <v>9</v>
      </c>
      <c r="M55" s="29">
        <v>17</v>
      </c>
      <c r="N55" s="29">
        <v>183</v>
      </c>
      <c r="O55" s="29">
        <v>60</v>
      </c>
      <c r="P55" s="29">
        <v>349</v>
      </c>
      <c r="Q55" s="29">
        <v>0</v>
      </c>
      <c r="R55" s="29">
        <v>1169</v>
      </c>
      <c r="S55" s="29">
        <v>86</v>
      </c>
    </row>
    <row r="56" spans="1:19" hidden="1" x14ac:dyDescent="0.2">
      <c r="A56" s="60" t="s">
        <v>995</v>
      </c>
      <c r="B56" s="60" t="s">
        <v>25</v>
      </c>
      <c r="C56" s="60" t="s">
        <v>26</v>
      </c>
      <c r="D56" s="61">
        <v>2016</v>
      </c>
      <c r="E56" s="60" t="s">
        <v>6</v>
      </c>
      <c r="F56" s="29">
        <v>398</v>
      </c>
      <c r="G56" s="77">
        <f t="shared" si="0"/>
        <v>0</v>
      </c>
      <c r="H56" s="29">
        <v>0</v>
      </c>
      <c r="I56" s="29">
        <v>0</v>
      </c>
      <c r="J56" s="29">
        <v>239</v>
      </c>
      <c r="K56" s="30">
        <f t="shared" si="1"/>
        <v>24</v>
      </c>
      <c r="L56" s="29">
        <v>11</v>
      </c>
      <c r="M56" s="29">
        <v>13</v>
      </c>
      <c r="N56" s="29">
        <v>183</v>
      </c>
      <c r="O56" s="29">
        <v>29</v>
      </c>
      <c r="P56" s="29">
        <v>349</v>
      </c>
      <c r="Q56" s="29">
        <v>0</v>
      </c>
      <c r="R56" s="29">
        <v>1169</v>
      </c>
      <c r="S56" s="29">
        <v>53</v>
      </c>
    </row>
    <row r="57" spans="1:19" hidden="1" x14ac:dyDescent="0.2">
      <c r="A57" s="60" t="s">
        <v>995</v>
      </c>
      <c r="B57" s="60" t="s">
        <v>25</v>
      </c>
      <c r="C57" s="60" t="s">
        <v>26</v>
      </c>
      <c r="D57" s="61">
        <v>2017</v>
      </c>
      <c r="E57" s="60" t="s">
        <v>6</v>
      </c>
      <c r="F57" s="29">
        <v>398</v>
      </c>
      <c r="G57" s="77">
        <f t="shared" si="0"/>
        <v>0</v>
      </c>
      <c r="H57" s="29">
        <v>0</v>
      </c>
      <c r="I57" s="29">
        <v>0</v>
      </c>
      <c r="J57" s="29">
        <v>239</v>
      </c>
      <c r="K57" s="30">
        <f t="shared" si="1"/>
        <v>6</v>
      </c>
      <c r="L57" s="29">
        <v>0</v>
      </c>
      <c r="M57" s="29">
        <v>6</v>
      </c>
      <c r="N57" s="29">
        <v>183</v>
      </c>
      <c r="O57" s="29">
        <v>79</v>
      </c>
      <c r="P57" s="29">
        <v>349</v>
      </c>
      <c r="Q57" s="29">
        <v>0</v>
      </c>
      <c r="R57" s="29">
        <v>1169</v>
      </c>
      <c r="S57" s="29">
        <v>85</v>
      </c>
    </row>
    <row r="58" spans="1:19" hidden="1" x14ac:dyDescent="0.2">
      <c r="A58" s="60" t="s">
        <v>27</v>
      </c>
      <c r="B58" s="60" t="s">
        <v>24</v>
      </c>
      <c r="C58" s="60" t="s">
        <v>13</v>
      </c>
      <c r="D58" s="61">
        <v>2014</v>
      </c>
      <c r="E58" s="60" t="s">
        <v>6</v>
      </c>
      <c r="F58" s="29">
        <v>98</v>
      </c>
      <c r="G58" s="77">
        <f t="shared" si="0"/>
        <v>2</v>
      </c>
      <c r="H58" s="29">
        <v>2</v>
      </c>
      <c r="I58" s="29">
        <v>0</v>
      </c>
      <c r="J58" s="29">
        <v>62</v>
      </c>
      <c r="K58" s="30">
        <f t="shared" si="1"/>
        <v>1</v>
      </c>
      <c r="L58" s="29">
        <v>1</v>
      </c>
      <c r="M58" s="29">
        <v>0</v>
      </c>
      <c r="N58" s="29">
        <v>69</v>
      </c>
      <c r="O58" s="29">
        <v>76</v>
      </c>
      <c r="P58" s="29">
        <v>164</v>
      </c>
      <c r="Q58" s="29">
        <v>106</v>
      </c>
      <c r="R58" s="29">
        <v>393</v>
      </c>
      <c r="S58" s="29">
        <v>185</v>
      </c>
    </row>
    <row r="59" spans="1:19" hidden="1" x14ac:dyDescent="0.2">
      <c r="A59" s="60" t="s">
        <v>27</v>
      </c>
      <c r="B59" s="60" t="s">
        <v>24</v>
      </c>
      <c r="C59" s="60" t="s">
        <v>13</v>
      </c>
      <c r="D59" s="61">
        <v>2015</v>
      </c>
      <c r="E59" s="60" t="s">
        <v>6</v>
      </c>
      <c r="F59" s="29">
        <v>98</v>
      </c>
      <c r="G59" s="77">
        <f t="shared" si="0"/>
        <v>1</v>
      </c>
      <c r="H59" s="29">
        <v>1</v>
      </c>
      <c r="I59" s="29">
        <v>0</v>
      </c>
      <c r="J59" s="29">
        <v>62</v>
      </c>
      <c r="K59" s="30">
        <f t="shared" si="1"/>
        <v>0</v>
      </c>
      <c r="L59" s="29">
        <v>0</v>
      </c>
      <c r="M59" s="29">
        <v>0</v>
      </c>
      <c r="N59" s="29">
        <v>69</v>
      </c>
      <c r="O59" s="29">
        <v>58</v>
      </c>
      <c r="P59" s="29">
        <v>164</v>
      </c>
      <c r="Q59" s="29">
        <v>29</v>
      </c>
      <c r="R59" s="29">
        <v>393</v>
      </c>
      <c r="S59" s="29">
        <v>88</v>
      </c>
    </row>
    <row r="60" spans="1:19" hidden="1" x14ac:dyDescent="0.2">
      <c r="A60" s="60" t="s">
        <v>27</v>
      </c>
      <c r="B60" s="60" t="s">
        <v>24</v>
      </c>
      <c r="C60" s="60" t="s">
        <v>13</v>
      </c>
      <c r="D60" s="61">
        <v>2016</v>
      </c>
      <c r="E60" s="60" t="s">
        <v>6</v>
      </c>
      <c r="F60" s="29">
        <v>98</v>
      </c>
      <c r="G60" s="77">
        <f t="shared" si="0"/>
        <v>45</v>
      </c>
      <c r="H60" s="29">
        <v>45</v>
      </c>
      <c r="I60" s="29">
        <v>0</v>
      </c>
      <c r="J60" s="29">
        <v>62</v>
      </c>
      <c r="K60" s="30">
        <f t="shared" si="1"/>
        <v>25</v>
      </c>
      <c r="L60" s="29">
        <v>25</v>
      </c>
      <c r="M60" s="29">
        <v>0</v>
      </c>
      <c r="N60" s="29">
        <v>69</v>
      </c>
      <c r="O60" s="29">
        <v>29</v>
      </c>
      <c r="P60" s="29">
        <v>164</v>
      </c>
      <c r="Q60" s="29">
        <v>21</v>
      </c>
      <c r="R60" s="29">
        <v>393</v>
      </c>
      <c r="S60" s="29">
        <v>120</v>
      </c>
    </row>
    <row r="61" spans="1:19" hidden="1" x14ac:dyDescent="0.2">
      <c r="A61" s="60" t="s">
        <v>28</v>
      </c>
      <c r="B61" s="60" t="s">
        <v>29</v>
      </c>
      <c r="C61" s="60" t="s">
        <v>8</v>
      </c>
      <c r="D61" s="61">
        <v>2015</v>
      </c>
      <c r="E61" s="60" t="s">
        <v>6</v>
      </c>
      <c r="F61" s="29">
        <v>35</v>
      </c>
      <c r="G61" s="77">
        <f t="shared" si="0"/>
        <v>12</v>
      </c>
      <c r="H61" s="29">
        <v>12</v>
      </c>
      <c r="I61" s="29">
        <v>0</v>
      </c>
      <c r="J61" s="29">
        <v>26</v>
      </c>
      <c r="K61" s="30">
        <f t="shared" si="1"/>
        <v>0</v>
      </c>
      <c r="L61" s="29">
        <v>0</v>
      </c>
      <c r="M61" s="29">
        <v>0</v>
      </c>
      <c r="N61" s="29">
        <v>29</v>
      </c>
      <c r="O61" s="29">
        <v>0</v>
      </c>
      <c r="P61" s="29">
        <v>3</v>
      </c>
      <c r="Q61" s="29">
        <v>0</v>
      </c>
      <c r="R61" s="29">
        <v>93</v>
      </c>
      <c r="S61" s="29">
        <v>12</v>
      </c>
    </row>
    <row r="62" spans="1:19" hidden="1" x14ac:dyDescent="0.2">
      <c r="A62" s="60" t="s">
        <v>28</v>
      </c>
      <c r="B62" s="60" t="s">
        <v>29</v>
      </c>
      <c r="C62" s="60" t="s">
        <v>8</v>
      </c>
      <c r="D62" s="61">
        <v>2016</v>
      </c>
      <c r="E62" s="60" t="s">
        <v>6</v>
      </c>
      <c r="F62" s="29">
        <v>35</v>
      </c>
      <c r="G62" s="77">
        <f t="shared" si="0"/>
        <v>5</v>
      </c>
      <c r="H62" s="29">
        <v>0</v>
      </c>
      <c r="I62" s="29">
        <v>5</v>
      </c>
      <c r="J62" s="29">
        <v>26</v>
      </c>
      <c r="K62" s="30">
        <f t="shared" si="1"/>
        <v>3</v>
      </c>
      <c r="L62" s="29">
        <v>0</v>
      </c>
      <c r="M62" s="29">
        <v>3</v>
      </c>
      <c r="N62" s="29">
        <v>29</v>
      </c>
      <c r="O62" s="29">
        <v>2</v>
      </c>
      <c r="P62" s="29">
        <v>3</v>
      </c>
      <c r="Q62" s="29">
        <v>5</v>
      </c>
      <c r="R62" s="29">
        <v>93</v>
      </c>
      <c r="S62" s="29">
        <v>15</v>
      </c>
    </row>
    <row r="63" spans="1:19" hidden="1" x14ac:dyDescent="0.2">
      <c r="A63" s="60" t="s">
        <v>30</v>
      </c>
      <c r="B63" s="60" t="s">
        <v>31</v>
      </c>
      <c r="C63" s="60" t="s">
        <v>32</v>
      </c>
      <c r="D63" s="61">
        <v>2013</v>
      </c>
      <c r="E63" s="60" t="s">
        <v>6</v>
      </c>
      <c r="F63" s="29">
        <v>74</v>
      </c>
      <c r="G63" s="77">
        <f t="shared" si="0"/>
        <v>0</v>
      </c>
      <c r="H63" s="29">
        <v>0</v>
      </c>
      <c r="I63" s="29">
        <v>0</v>
      </c>
      <c r="J63" s="29">
        <v>52</v>
      </c>
      <c r="K63" s="30">
        <f t="shared" si="1"/>
        <v>0</v>
      </c>
      <c r="L63" s="29">
        <v>0</v>
      </c>
      <c r="M63" s="29">
        <v>0</v>
      </c>
      <c r="N63" s="29">
        <v>57</v>
      </c>
      <c r="O63" s="29">
        <v>2</v>
      </c>
      <c r="P63" s="29">
        <v>125</v>
      </c>
      <c r="Q63" s="29">
        <v>10</v>
      </c>
      <c r="R63" s="29">
        <v>308</v>
      </c>
      <c r="S63" s="29">
        <v>12</v>
      </c>
    </row>
    <row r="64" spans="1:19" hidden="1" x14ac:dyDescent="0.2">
      <c r="A64" s="60" t="s">
        <v>30</v>
      </c>
      <c r="B64" s="60" t="s">
        <v>31</v>
      </c>
      <c r="C64" s="60" t="s">
        <v>32</v>
      </c>
      <c r="D64" s="61">
        <v>2014</v>
      </c>
      <c r="E64" s="60" t="s">
        <v>6</v>
      </c>
      <c r="F64" s="29">
        <v>74</v>
      </c>
      <c r="G64" s="77">
        <f t="shared" si="0"/>
        <v>0</v>
      </c>
      <c r="H64" s="29">
        <v>0</v>
      </c>
      <c r="I64" s="29">
        <v>0</v>
      </c>
      <c r="J64" s="29">
        <v>52</v>
      </c>
      <c r="K64" s="30">
        <f t="shared" si="1"/>
        <v>0</v>
      </c>
      <c r="L64" s="29">
        <v>0</v>
      </c>
      <c r="M64" s="29">
        <v>0</v>
      </c>
      <c r="N64" s="29">
        <v>57</v>
      </c>
      <c r="O64" s="29">
        <v>0</v>
      </c>
      <c r="P64" s="29">
        <v>125</v>
      </c>
      <c r="Q64" s="29">
        <v>13</v>
      </c>
      <c r="R64" s="29">
        <v>308</v>
      </c>
      <c r="S64" s="29">
        <v>13</v>
      </c>
    </row>
    <row r="65" spans="1:19" hidden="1" x14ac:dyDescent="0.2">
      <c r="A65" s="60" t="s">
        <v>30</v>
      </c>
      <c r="B65" s="60" t="s">
        <v>31</v>
      </c>
      <c r="C65" s="60" t="s">
        <v>32</v>
      </c>
      <c r="D65" s="61">
        <v>2015</v>
      </c>
      <c r="E65" s="60" t="s">
        <v>6</v>
      </c>
      <c r="F65" s="29">
        <v>74</v>
      </c>
      <c r="G65" s="77">
        <f t="shared" si="0"/>
        <v>0</v>
      </c>
      <c r="H65" s="29">
        <v>0</v>
      </c>
      <c r="I65" s="29">
        <v>0</v>
      </c>
      <c r="J65" s="29">
        <v>52</v>
      </c>
      <c r="K65" s="30">
        <f t="shared" si="1"/>
        <v>0</v>
      </c>
      <c r="L65" s="29">
        <v>0</v>
      </c>
      <c r="M65" s="29">
        <v>0</v>
      </c>
      <c r="N65" s="29">
        <v>57</v>
      </c>
      <c r="O65" s="29">
        <v>0</v>
      </c>
      <c r="P65" s="29">
        <v>125</v>
      </c>
      <c r="Q65" s="29">
        <v>10</v>
      </c>
      <c r="R65" s="29">
        <v>308</v>
      </c>
      <c r="S65" s="29">
        <v>10</v>
      </c>
    </row>
    <row r="66" spans="1:19" hidden="1" x14ac:dyDescent="0.2">
      <c r="A66" s="60" t="s">
        <v>30</v>
      </c>
      <c r="B66" s="60" t="s">
        <v>31</v>
      </c>
      <c r="C66" s="60" t="s">
        <v>32</v>
      </c>
      <c r="D66" s="61">
        <v>2016</v>
      </c>
      <c r="E66" s="60" t="s">
        <v>6</v>
      </c>
      <c r="F66" s="29">
        <v>74</v>
      </c>
      <c r="G66" s="77">
        <f t="shared" si="0"/>
        <v>0</v>
      </c>
      <c r="H66" s="29">
        <v>0</v>
      </c>
      <c r="I66" s="29">
        <v>0</v>
      </c>
      <c r="J66" s="29">
        <v>52</v>
      </c>
      <c r="K66" s="30">
        <f t="shared" si="1"/>
        <v>0</v>
      </c>
      <c r="L66" s="29">
        <v>0</v>
      </c>
      <c r="M66" s="29">
        <v>0</v>
      </c>
      <c r="N66" s="29">
        <v>57</v>
      </c>
      <c r="O66" s="29">
        <v>9</v>
      </c>
      <c r="P66" s="29">
        <v>125</v>
      </c>
      <c r="Q66" s="29">
        <v>13</v>
      </c>
      <c r="R66" s="29">
        <v>308</v>
      </c>
      <c r="S66" s="29">
        <v>22</v>
      </c>
    </row>
    <row r="67" spans="1:19" hidden="1" x14ac:dyDescent="0.2">
      <c r="A67" s="60" t="s">
        <v>30</v>
      </c>
      <c r="B67" s="60" t="s">
        <v>31</v>
      </c>
      <c r="C67" s="60" t="s">
        <v>32</v>
      </c>
      <c r="D67" s="61">
        <v>2017</v>
      </c>
      <c r="E67" s="60" t="s">
        <v>6</v>
      </c>
      <c r="F67" s="29">
        <v>74</v>
      </c>
      <c r="G67" s="77">
        <f t="shared" ref="G67:G130" si="2">SUM(H67:I67)</f>
        <v>0</v>
      </c>
      <c r="H67" s="29">
        <v>0</v>
      </c>
      <c r="I67" s="29">
        <v>0</v>
      </c>
      <c r="J67" s="29">
        <v>52</v>
      </c>
      <c r="K67" s="30">
        <f t="shared" ref="K67:K130" si="3">SUM(L67:M67)</f>
        <v>0</v>
      </c>
      <c r="L67" s="29">
        <v>0</v>
      </c>
      <c r="M67" s="29">
        <v>0</v>
      </c>
      <c r="N67" s="29">
        <v>57</v>
      </c>
      <c r="O67" s="29">
        <v>22</v>
      </c>
      <c r="P67" s="29">
        <v>125</v>
      </c>
      <c r="Q67" s="29">
        <v>17</v>
      </c>
      <c r="R67" s="29">
        <v>308</v>
      </c>
      <c r="S67" s="29">
        <v>39</v>
      </c>
    </row>
    <row r="68" spans="1:19" hidden="1" x14ac:dyDescent="0.2">
      <c r="A68" s="60" t="s">
        <v>1031</v>
      </c>
      <c r="B68" s="60" t="s">
        <v>5</v>
      </c>
      <c r="C68" s="60" t="s">
        <v>3</v>
      </c>
      <c r="D68" s="61">
        <v>2014</v>
      </c>
      <c r="E68" s="60" t="s">
        <v>6</v>
      </c>
      <c r="F68" s="29">
        <v>20</v>
      </c>
      <c r="G68" s="77">
        <f t="shared" si="2"/>
        <v>0</v>
      </c>
      <c r="H68" s="29">
        <v>0</v>
      </c>
      <c r="I68" s="29">
        <v>0</v>
      </c>
      <c r="J68" s="29">
        <v>12</v>
      </c>
      <c r="K68" s="30">
        <f t="shared" si="3"/>
        <v>0</v>
      </c>
      <c r="L68" s="29">
        <v>0</v>
      </c>
      <c r="M68" s="29">
        <v>0</v>
      </c>
      <c r="N68" s="29">
        <v>14</v>
      </c>
      <c r="O68" s="29">
        <v>0</v>
      </c>
      <c r="P68" s="29">
        <v>34</v>
      </c>
      <c r="Q68" s="29">
        <v>2</v>
      </c>
      <c r="R68" s="29">
        <v>80</v>
      </c>
      <c r="S68" s="29">
        <v>2</v>
      </c>
    </row>
    <row r="69" spans="1:19" hidden="1" x14ac:dyDescent="0.2">
      <c r="A69" s="60" t="s">
        <v>1031</v>
      </c>
      <c r="B69" s="60" t="s">
        <v>5</v>
      </c>
      <c r="C69" s="60" t="s">
        <v>3</v>
      </c>
      <c r="D69" s="61">
        <v>2015</v>
      </c>
      <c r="E69" s="60" t="s">
        <v>6</v>
      </c>
      <c r="F69" s="29">
        <v>20</v>
      </c>
      <c r="G69" s="77">
        <f t="shared" si="2"/>
        <v>0</v>
      </c>
      <c r="H69" s="29">
        <v>0</v>
      </c>
      <c r="I69" s="29">
        <v>0</v>
      </c>
      <c r="J69" s="29">
        <v>12</v>
      </c>
      <c r="K69" s="30">
        <f t="shared" si="3"/>
        <v>0</v>
      </c>
      <c r="L69" s="29">
        <v>0</v>
      </c>
      <c r="M69" s="29">
        <v>0</v>
      </c>
      <c r="N69" s="29">
        <v>14</v>
      </c>
      <c r="O69" s="29">
        <v>0</v>
      </c>
      <c r="P69" s="29">
        <v>34</v>
      </c>
      <c r="Q69" s="29">
        <v>1</v>
      </c>
      <c r="R69" s="29">
        <v>80</v>
      </c>
      <c r="S69" s="29">
        <v>1</v>
      </c>
    </row>
    <row r="70" spans="1:19" hidden="1" x14ac:dyDescent="0.2">
      <c r="A70" s="60" t="s">
        <v>1031</v>
      </c>
      <c r="B70" s="60" t="s">
        <v>5</v>
      </c>
      <c r="C70" s="60" t="s">
        <v>3</v>
      </c>
      <c r="D70" s="61">
        <v>2016</v>
      </c>
      <c r="E70" s="60" t="s">
        <v>6</v>
      </c>
      <c r="F70" s="29">
        <v>20</v>
      </c>
      <c r="G70" s="77">
        <f t="shared" si="2"/>
        <v>0</v>
      </c>
      <c r="H70" s="29">
        <v>0</v>
      </c>
      <c r="I70" s="29">
        <v>0</v>
      </c>
      <c r="J70" s="29">
        <v>12</v>
      </c>
      <c r="K70" s="30">
        <f t="shared" si="3"/>
        <v>0</v>
      </c>
      <c r="L70" s="29">
        <v>0</v>
      </c>
      <c r="M70" s="29">
        <v>0</v>
      </c>
      <c r="N70" s="29">
        <v>14</v>
      </c>
      <c r="O70" s="29">
        <v>0</v>
      </c>
      <c r="P70" s="29">
        <v>34</v>
      </c>
      <c r="Q70" s="29">
        <v>0</v>
      </c>
      <c r="R70" s="29">
        <v>80</v>
      </c>
      <c r="S70" s="29">
        <v>0</v>
      </c>
    </row>
    <row r="71" spans="1:19" hidden="1" x14ac:dyDescent="0.2">
      <c r="A71" s="60" t="s">
        <v>1031</v>
      </c>
      <c r="B71" s="60" t="s">
        <v>5</v>
      </c>
      <c r="C71" s="60" t="s">
        <v>3</v>
      </c>
      <c r="D71" s="61">
        <v>2017</v>
      </c>
      <c r="E71" s="60" t="s">
        <v>6</v>
      </c>
      <c r="F71" s="29">
        <v>20</v>
      </c>
      <c r="G71" s="77">
        <f t="shared" si="2"/>
        <v>0</v>
      </c>
      <c r="H71" s="29">
        <v>0</v>
      </c>
      <c r="I71" s="29">
        <v>0</v>
      </c>
      <c r="J71" s="29">
        <v>12</v>
      </c>
      <c r="K71" s="30">
        <f t="shared" si="3"/>
        <v>0</v>
      </c>
      <c r="L71" s="29">
        <v>0</v>
      </c>
      <c r="M71" s="29">
        <v>0</v>
      </c>
      <c r="N71" s="29">
        <v>14</v>
      </c>
      <c r="O71" s="29">
        <v>0</v>
      </c>
      <c r="P71" s="29">
        <v>34</v>
      </c>
      <c r="Q71" s="29">
        <v>1</v>
      </c>
      <c r="R71" s="29">
        <v>80</v>
      </c>
      <c r="S71" s="29">
        <v>1</v>
      </c>
    </row>
    <row r="72" spans="1:19" hidden="1" x14ac:dyDescent="0.2">
      <c r="A72" s="60" t="s">
        <v>1032</v>
      </c>
      <c r="B72" s="60" t="s">
        <v>1033</v>
      </c>
      <c r="C72" s="60" t="s">
        <v>953</v>
      </c>
      <c r="D72" s="61">
        <v>2017</v>
      </c>
      <c r="E72" s="60" t="s">
        <v>6</v>
      </c>
      <c r="F72" s="29">
        <v>72</v>
      </c>
      <c r="G72" s="77">
        <f t="shared" si="2"/>
        <v>0</v>
      </c>
      <c r="H72" s="29">
        <v>0</v>
      </c>
      <c r="I72" s="29">
        <v>0</v>
      </c>
      <c r="J72" s="29">
        <v>108</v>
      </c>
      <c r="K72" s="30">
        <f t="shared" si="3"/>
        <v>2</v>
      </c>
      <c r="L72" s="29">
        <v>2</v>
      </c>
      <c r="M72" s="29">
        <v>0</v>
      </c>
      <c r="N72" s="29">
        <v>115</v>
      </c>
      <c r="O72" s="29">
        <v>6</v>
      </c>
      <c r="P72" s="29">
        <v>115</v>
      </c>
      <c r="Q72" s="29">
        <v>0</v>
      </c>
      <c r="R72" s="29">
        <v>410</v>
      </c>
      <c r="S72" s="29">
        <v>8</v>
      </c>
    </row>
    <row r="73" spans="1:19" hidden="1" x14ac:dyDescent="0.2">
      <c r="A73" s="60" t="s">
        <v>1034</v>
      </c>
      <c r="B73" s="60" t="s">
        <v>25</v>
      </c>
      <c r="C73" s="60" t="s">
        <v>26</v>
      </c>
      <c r="D73" s="61">
        <v>2017</v>
      </c>
      <c r="E73" s="60" t="s">
        <v>6</v>
      </c>
      <c r="F73" s="29">
        <v>9706</v>
      </c>
      <c r="G73" s="77">
        <f t="shared" si="2"/>
        <v>182</v>
      </c>
      <c r="H73" s="29">
        <v>182</v>
      </c>
      <c r="I73" s="29">
        <v>0</v>
      </c>
      <c r="J73" s="29">
        <v>5800</v>
      </c>
      <c r="K73" s="30">
        <f t="shared" si="3"/>
        <v>76</v>
      </c>
      <c r="L73" s="29">
        <v>76</v>
      </c>
      <c r="M73" s="29">
        <v>0</v>
      </c>
      <c r="N73" s="29">
        <v>6453</v>
      </c>
      <c r="O73" s="29">
        <v>4388</v>
      </c>
      <c r="P73" s="29">
        <v>14331</v>
      </c>
      <c r="Q73" s="29">
        <v>3117</v>
      </c>
      <c r="R73" s="29">
        <v>36290</v>
      </c>
      <c r="S73" s="29">
        <v>7763</v>
      </c>
    </row>
    <row r="74" spans="1:19" hidden="1" x14ac:dyDescent="0.2">
      <c r="A74" s="60" t="s">
        <v>33</v>
      </c>
      <c r="B74" s="60" t="s">
        <v>5</v>
      </c>
      <c r="C74" s="60" t="s">
        <v>3</v>
      </c>
      <c r="D74" s="61">
        <v>2014</v>
      </c>
      <c r="E74" s="60" t="s">
        <v>6</v>
      </c>
      <c r="F74" s="29">
        <v>142</v>
      </c>
      <c r="G74" s="77">
        <f t="shared" si="2"/>
        <v>47</v>
      </c>
      <c r="H74" s="29">
        <v>47</v>
      </c>
      <c r="I74" s="29">
        <v>0</v>
      </c>
      <c r="J74" s="29">
        <v>83</v>
      </c>
      <c r="K74" s="30">
        <f t="shared" si="3"/>
        <v>16</v>
      </c>
      <c r="L74" s="29">
        <v>16</v>
      </c>
      <c r="M74" s="29">
        <v>0</v>
      </c>
      <c r="N74" s="29">
        <v>90</v>
      </c>
      <c r="O74" s="29">
        <v>0</v>
      </c>
      <c r="P74" s="29">
        <v>242</v>
      </c>
      <c r="Q74" s="29">
        <v>19</v>
      </c>
      <c r="R74" s="29">
        <v>557</v>
      </c>
      <c r="S74" s="29">
        <v>82</v>
      </c>
    </row>
    <row r="75" spans="1:19" hidden="1" x14ac:dyDescent="0.2">
      <c r="A75" s="60" t="s">
        <v>33</v>
      </c>
      <c r="B75" s="60" t="s">
        <v>5</v>
      </c>
      <c r="C75" s="60" t="s">
        <v>3</v>
      </c>
      <c r="D75" s="61">
        <v>2015</v>
      </c>
      <c r="E75" s="60" t="s">
        <v>6</v>
      </c>
      <c r="F75" s="29">
        <v>142</v>
      </c>
      <c r="G75" s="77">
        <f t="shared" si="2"/>
        <v>0</v>
      </c>
      <c r="H75" s="29">
        <v>0</v>
      </c>
      <c r="I75" s="29">
        <v>0</v>
      </c>
      <c r="J75" s="29">
        <v>83</v>
      </c>
      <c r="K75" s="30">
        <f t="shared" si="3"/>
        <v>1</v>
      </c>
      <c r="L75" s="29">
        <v>1</v>
      </c>
      <c r="M75" s="29">
        <v>0</v>
      </c>
      <c r="N75" s="29">
        <v>90</v>
      </c>
      <c r="O75" s="29">
        <v>0</v>
      </c>
      <c r="P75" s="29">
        <v>242</v>
      </c>
      <c r="Q75" s="29">
        <v>21</v>
      </c>
      <c r="R75" s="29">
        <v>557</v>
      </c>
      <c r="S75" s="29">
        <v>22</v>
      </c>
    </row>
    <row r="76" spans="1:19" hidden="1" x14ac:dyDescent="0.2">
      <c r="A76" s="60" t="s">
        <v>33</v>
      </c>
      <c r="B76" s="60" t="s">
        <v>5</v>
      </c>
      <c r="C76" s="60" t="s">
        <v>3</v>
      </c>
      <c r="D76" s="61">
        <v>2016</v>
      </c>
      <c r="E76" s="60" t="s">
        <v>6</v>
      </c>
      <c r="F76" s="29">
        <v>142</v>
      </c>
      <c r="G76" s="77">
        <f t="shared" si="2"/>
        <v>0</v>
      </c>
      <c r="H76" s="29">
        <v>0</v>
      </c>
      <c r="I76" s="29">
        <v>0</v>
      </c>
      <c r="J76" s="29">
        <v>83</v>
      </c>
      <c r="K76" s="30">
        <f t="shared" si="3"/>
        <v>0</v>
      </c>
      <c r="L76" s="29">
        <v>0</v>
      </c>
      <c r="M76" s="29">
        <v>0</v>
      </c>
      <c r="N76" s="29">
        <v>90</v>
      </c>
      <c r="O76" s="29">
        <v>0</v>
      </c>
      <c r="P76" s="29">
        <v>242</v>
      </c>
      <c r="Q76" s="29">
        <v>31</v>
      </c>
      <c r="R76" s="29">
        <v>557</v>
      </c>
      <c r="S76" s="29">
        <v>31</v>
      </c>
    </row>
    <row r="77" spans="1:19" hidden="1" x14ac:dyDescent="0.2">
      <c r="A77" s="60" t="s">
        <v>33</v>
      </c>
      <c r="B77" s="60" t="s">
        <v>5</v>
      </c>
      <c r="C77" s="60" t="s">
        <v>3</v>
      </c>
      <c r="D77" s="61">
        <v>2017</v>
      </c>
      <c r="E77" s="60" t="s">
        <v>6</v>
      </c>
      <c r="F77" s="29">
        <v>142</v>
      </c>
      <c r="G77" s="77">
        <f t="shared" si="2"/>
        <v>0</v>
      </c>
      <c r="H77" s="29">
        <v>0</v>
      </c>
      <c r="I77" s="29">
        <v>0</v>
      </c>
      <c r="J77" s="29">
        <v>83</v>
      </c>
      <c r="K77" s="30">
        <f t="shared" si="3"/>
        <v>0</v>
      </c>
      <c r="L77" s="29">
        <v>0</v>
      </c>
      <c r="M77" s="29">
        <v>0</v>
      </c>
      <c r="N77" s="29">
        <v>90</v>
      </c>
      <c r="O77" s="29">
        <v>1</v>
      </c>
      <c r="P77" s="29">
        <v>242</v>
      </c>
      <c r="Q77" s="29">
        <v>56</v>
      </c>
      <c r="R77" s="29">
        <v>557</v>
      </c>
      <c r="S77" s="29">
        <v>57</v>
      </c>
    </row>
    <row r="78" spans="1:19" hidden="1" x14ac:dyDescent="0.2">
      <c r="A78" s="60" t="s">
        <v>34</v>
      </c>
      <c r="B78" s="60" t="s">
        <v>35</v>
      </c>
      <c r="C78" s="60" t="s">
        <v>3</v>
      </c>
      <c r="D78" s="61">
        <v>2014</v>
      </c>
      <c r="E78" s="60" t="s">
        <v>6</v>
      </c>
      <c r="F78" s="29">
        <v>872</v>
      </c>
      <c r="G78" s="77">
        <f t="shared" si="2"/>
        <v>0</v>
      </c>
      <c r="H78" s="29">
        <v>0</v>
      </c>
      <c r="I78" s="29">
        <v>0</v>
      </c>
      <c r="J78" s="29">
        <v>593</v>
      </c>
      <c r="K78" s="30">
        <f t="shared" si="3"/>
        <v>0</v>
      </c>
      <c r="L78" s="29">
        <v>0</v>
      </c>
      <c r="M78" s="29">
        <v>0</v>
      </c>
      <c r="N78" s="29">
        <v>685</v>
      </c>
      <c r="O78" s="29">
        <v>0</v>
      </c>
      <c r="P78" s="29">
        <v>1642</v>
      </c>
      <c r="Q78" s="29">
        <v>0</v>
      </c>
      <c r="R78" s="29">
        <v>3792</v>
      </c>
      <c r="S78" s="29">
        <v>0</v>
      </c>
    </row>
    <row r="79" spans="1:19" hidden="1" x14ac:dyDescent="0.2">
      <c r="A79" s="60" t="s">
        <v>34</v>
      </c>
      <c r="B79" s="60" t="s">
        <v>35</v>
      </c>
      <c r="C79" s="60" t="s">
        <v>3</v>
      </c>
      <c r="D79" s="61">
        <v>2015</v>
      </c>
      <c r="E79" s="60" t="s">
        <v>6</v>
      </c>
      <c r="F79" s="29">
        <v>872</v>
      </c>
      <c r="G79" s="77">
        <f t="shared" si="2"/>
        <v>0</v>
      </c>
      <c r="H79" s="29">
        <v>0</v>
      </c>
      <c r="I79" s="29">
        <v>0</v>
      </c>
      <c r="J79" s="29">
        <v>593</v>
      </c>
      <c r="K79" s="30">
        <f t="shared" si="3"/>
        <v>0</v>
      </c>
      <c r="L79" s="29">
        <v>0</v>
      </c>
      <c r="M79" s="29">
        <v>0</v>
      </c>
      <c r="N79" s="29">
        <v>685</v>
      </c>
      <c r="O79" s="29">
        <v>0</v>
      </c>
      <c r="P79" s="29">
        <v>1642</v>
      </c>
      <c r="Q79" s="29">
        <v>0</v>
      </c>
      <c r="R79" s="29">
        <v>3792</v>
      </c>
      <c r="S79" s="29">
        <v>0</v>
      </c>
    </row>
    <row r="80" spans="1:19" hidden="1" x14ac:dyDescent="0.2">
      <c r="A80" s="60" t="s">
        <v>34</v>
      </c>
      <c r="B80" s="60" t="s">
        <v>35</v>
      </c>
      <c r="C80" s="60" t="s">
        <v>3</v>
      </c>
      <c r="D80" s="61">
        <v>2016</v>
      </c>
      <c r="E80" s="60" t="s">
        <v>6</v>
      </c>
      <c r="F80" s="29">
        <v>872</v>
      </c>
      <c r="G80" s="77">
        <f t="shared" si="2"/>
        <v>0</v>
      </c>
      <c r="H80" s="29">
        <v>0</v>
      </c>
      <c r="I80" s="29">
        <v>0</v>
      </c>
      <c r="J80" s="29">
        <v>593</v>
      </c>
      <c r="K80" s="30">
        <f t="shared" si="3"/>
        <v>0</v>
      </c>
      <c r="L80" s="29">
        <v>0</v>
      </c>
      <c r="M80" s="29">
        <v>0</v>
      </c>
      <c r="N80" s="29">
        <v>685</v>
      </c>
      <c r="O80" s="29">
        <v>0</v>
      </c>
      <c r="P80" s="29">
        <v>1642</v>
      </c>
      <c r="Q80" s="29">
        <v>0</v>
      </c>
      <c r="R80" s="29">
        <v>3792</v>
      </c>
      <c r="S80" s="29">
        <v>0</v>
      </c>
    </row>
    <row r="81" spans="1:19" hidden="1" x14ac:dyDescent="0.2">
      <c r="A81" s="60" t="s">
        <v>34</v>
      </c>
      <c r="B81" s="60" t="s">
        <v>35</v>
      </c>
      <c r="C81" s="60" t="s">
        <v>3</v>
      </c>
      <c r="D81" s="61">
        <v>2017</v>
      </c>
      <c r="E81" s="60" t="s">
        <v>6</v>
      </c>
      <c r="F81" s="29">
        <v>872</v>
      </c>
      <c r="G81" s="77">
        <f t="shared" si="2"/>
        <v>0</v>
      </c>
      <c r="H81" s="29">
        <v>0</v>
      </c>
      <c r="I81" s="29">
        <v>0</v>
      </c>
      <c r="J81" s="29">
        <v>593</v>
      </c>
      <c r="K81" s="30">
        <f t="shared" si="3"/>
        <v>0</v>
      </c>
      <c r="L81" s="29">
        <v>0</v>
      </c>
      <c r="M81" s="29">
        <v>0</v>
      </c>
      <c r="N81" s="29">
        <v>685</v>
      </c>
      <c r="O81" s="29">
        <v>0</v>
      </c>
      <c r="P81" s="29">
        <v>1642</v>
      </c>
      <c r="Q81" s="29">
        <v>0</v>
      </c>
      <c r="R81" s="29">
        <v>3792</v>
      </c>
      <c r="S81" s="29">
        <v>0</v>
      </c>
    </row>
    <row r="82" spans="1:19" hidden="1" x14ac:dyDescent="0.2">
      <c r="A82" s="60" t="s">
        <v>939</v>
      </c>
      <c r="B82" s="60" t="s">
        <v>2</v>
      </c>
      <c r="C82" s="60" t="s">
        <v>3</v>
      </c>
      <c r="D82" s="61">
        <v>2016</v>
      </c>
      <c r="E82" s="60" t="s">
        <v>6</v>
      </c>
      <c r="F82" s="29">
        <v>188</v>
      </c>
      <c r="G82" s="77">
        <f t="shared" si="2"/>
        <v>0</v>
      </c>
      <c r="H82" s="29">
        <v>0</v>
      </c>
      <c r="I82" s="29">
        <v>0</v>
      </c>
      <c r="J82" s="29">
        <v>138</v>
      </c>
      <c r="K82" s="30">
        <f t="shared" si="3"/>
        <v>0</v>
      </c>
      <c r="L82" s="29">
        <v>0</v>
      </c>
      <c r="M82" s="29">
        <v>0</v>
      </c>
      <c r="N82" s="29">
        <v>154</v>
      </c>
      <c r="O82" s="29">
        <v>0</v>
      </c>
      <c r="P82" s="29">
        <v>363</v>
      </c>
      <c r="Q82" s="29">
        <v>0</v>
      </c>
      <c r="R82" s="29">
        <v>843</v>
      </c>
      <c r="S82" s="29">
        <v>0</v>
      </c>
    </row>
    <row r="83" spans="1:19" hidden="1" x14ac:dyDescent="0.2">
      <c r="A83" s="60" t="s">
        <v>939</v>
      </c>
      <c r="B83" s="60" t="s">
        <v>2</v>
      </c>
      <c r="C83" s="60" t="s">
        <v>3</v>
      </c>
      <c r="D83" s="61">
        <v>2017</v>
      </c>
      <c r="E83" s="60" t="s">
        <v>6</v>
      </c>
      <c r="F83" s="29">
        <v>188</v>
      </c>
      <c r="G83" s="77">
        <f t="shared" si="2"/>
        <v>0</v>
      </c>
      <c r="H83" s="29">
        <v>0</v>
      </c>
      <c r="I83" s="29">
        <v>0</v>
      </c>
      <c r="J83" s="29">
        <v>138</v>
      </c>
      <c r="K83" s="30">
        <f t="shared" si="3"/>
        <v>0</v>
      </c>
      <c r="L83" s="29">
        <v>0</v>
      </c>
      <c r="M83" s="29">
        <v>0</v>
      </c>
      <c r="N83" s="29">
        <v>154</v>
      </c>
      <c r="O83" s="29">
        <v>2</v>
      </c>
      <c r="P83" s="29">
        <v>363</v>
      </c>
      <c r="Q83" s="29">
        <v>1</v>
      </c>
      <c r="R83" s="29">
        <v>843</v>
      </c>
      <c r="S83" s="29">
        <v>3</v>
      </c>
    </row>
    <row r="84" spans="1:19" hidden="1" x14ac:dyDescent="0.2">
      <c r="A84" s="60" t="s">
        <v>1035</v>
      </c>
      <c r="B84" s="60" t="s">
        <v>35</v>
      </c>
      <c r="C84" s="60" t="s">
        <v>3</v>
      </c>
      <c r="D84" s="61">
        <v>2017</v>
      </c>
      <c r="E84" s="60" t="s">
        <v>6</v>
      </c>
      <c r="F84" s="29">
        <v>1264</v>
      </c>
      <c r="G84" s="77">
        <f t="shared" si="2"/>
        <v>0</v>
      </c>
      <c r="H84" s="29">
        <v>0</v>
      </c>
      <c r="I84" s="29">
        <v>0</v>
      </c>
      <c r="J84" s="29">
        <v>854</v>
      </c>
      <c r="K84" s="30">
        <f t="shared" si="3"/>
        <v>0</v>
      </c>
      <c r="L84" s="29">
        <v>0</v>
      </c>
      <c r="M84" s="29">
        <v>0</v>
      </c>
      <c r="N84" s="29">
        <v>969</v>
      </c>
      <c r="O84" s="29">
        <v>323</v>
      </c>
      <c r="P84" s="29">
        <v>2160</v>
      </c>
      <c r="Q84" s="29">
        <v>423</v>
      </c>
      <c r="R84" s="29">
        <v>5247</v>
      </c>
      <c r="S84" s="29">
        <v>746</v>
      </c>
    </row>
    <row r="85" spans="1:19" hidden="1" x14ac:dyDescent="0.2">
      <c r="A85" s="60" t="s">
        <v>36</v>
      </c>
      <c r="B85" s="60" t="s">
        <v>5</v>
      </c>
      <c r="C85" s="60" t="s">
        <v>3</v>
      </c>
      <c r="D85" s="61">
        <v>2014</v>
      </c>
      <c r="E85" s="60" t="s">
        <v>6</v>
      </c>
      <c r="F85" s="29">
        <v>11</v>
      </c>
      <c r="G85" s="77">
        <f t="shared" si="2"/>
        <v>0</v>
      </c>
      <c r="H85" s="29">
        <v>0</v>
      </c>
      <c r="I85" s="29">
        <v>0</v>
      </c>
      <c r="J85" s="29">
        <v>7</v>
      </c>
      <c r="K85" s="30">
        <f t="shared" si="3"/>
        <v>0</v>
      </c>
      <c r="L85" s="29">
        <v>0</v>
      </c>
      <c r="M85" s="29">
        <v>0</v>
      </c>
      <c r="N85" s="29">
        <v>8</v>
      </c>
      <c r="O85" s="29">
        <v>0</v>
      </c>
      <c r="P85" s="29">
        <v>21</v>
      </c>
      <c r="Q85" s="29">
        <v>0</v>
      </c>
      <c r="R85" s="29">
        <v>47</v>
      </c>
      <c r="S85" s="29">
        <v>0</v>
      </c>
    </row>
    <row r="86" spans="1:19" hidden="1" x14ac:dyDescent="0.2">
      <c r="A86" s="60" t="s">
        <v>36</v>
      </c>
      <c r="B86" s="60" t="s">
        <v>5</v>
      </c>
      <c r="C86" s="60" t="s">
        <v>3</v>
      </c>
      <c r="D86" s="61">
        <v>2015</v>
      </c>
      <c r="E86" s="60" t="s">
        <v>6</v>
      </c>
      <c r="F86" s="29">
        <v>11</v>
      </c>
      <c r="G86" s="77">
        <f t="shared" si="2"/>
        <v>0</v>
      </c>
      <c r="H86" s="29">
        <v>0</v>
      </c>
      <c r="I86" s="29">
        <v>0</v>
      </c>
      <c r="J86" s="29">
        <v>7</v>
      </c>
      <c r="K86" s="30">
        <f t="shared" si="3"/>
        <v>0</v>
      </c>
      <c r="L86" s="29">
        <v>0</v>
      </c>
      <c r="M86" s="29">
        <v>0</v>
      </c>
      <c r="N86" s="29">
        <v>8</v>
      </c>
      <c r="O86" s="29">
        <v>3</v>
      </c>
      <c r="P86" s="29">
        <v>21</v>
      </c>
      <c r="Q86" s="29">
        <v>0</v>
      </c>
      <c r="R86" s="29">
        <v>47</v>
      </c>
      <c r="S86" s="29">
        <v>3</v>
      </c>
    </row>
    <row r="87" spans="1:19" hidden="1" x14ac:dyDescent="0.2">
      <c r="A87" s="60" t="s">
        <v>36</v>
      </c>
      <c r="B87" s="60" t="s">
        <v>5</v>
      </c>
      <c r="C87" s="60" t="s">
        <v>3</v>
      </c>
      <c r="D87" s="61">
        <v>2016</v>
      </c>
      <c r="E87" s="60" t="s">
        <v>6</v>
      </c>
      <c r="F87" s="29">
        <v>11</v>
      </c>
      <c r="G87" s="77">
        <f t="shared" si="2"/>
        <v>0</v>
      </c>
      <c r="H87" s="29">
        <v>0</v>
      </c>
      <c r="I87" s="29">
        <v>0</v>
      </c>
      <c r="J87" s="29">
        <v>7</v>
      </c>
      <c r="K87" s="30">
        <f t="shared" si="3"/>
        <v>0</v>
      </c>
      <c r="L87" s="29">
        <v>0</v>
      </c>
      <c r="M87" s="29">
        <v>0</v>
      </c>
      <c r="N87" s="29">
        <v>8</v>
      </c>
      <c r="O87" s="29">
        <v>0</v>
      </c>
      <c r="P87" s="29">
        <v>21</v>
      </c>
      <c r="Q87" s="29">
        <v>10</v>
      </c>
      <c r="R87" s="29">
        <v>47</v>
      </c>
      <c r="S87" s="29">
        <v>10</v>
      </c>
    </row>
    <row r="88" spans="1:19" hidden="1" x14ac:dyDescent="0.2">
      <c r="A88" s="60" t="s">
        <v>36</v>
      </c>
      <c r="B88" s="60" t="s">
        <v>5</v>
      </c>
      <c r="C88" s="60" t="s">
        <v>3</v>
      </c>
      <c r="D88" s="61">
        <v>2017</v>
      </c>
      <c r="E88" s="60" t="s">
        <v>6</v>
      </c>
      <c r="F88" s="29">
        <v>11</v>
      </c>
      <c r="G88" s="77">
        <f t="shared" si="2"/>
        <v>65</v>
      </c>
      <c r="H88" s="29">
        <v>65</v>
      </c>
      <c r="I88" s="29">
        <v>0</v>
      </c>
      <c r="J88" s="29">
        <v>7</v>
      </c>
      <c r="K88" s="30">
        <f t="shared" si="3"/>
        <v>0</v>
      </c>
      <c r="L88" s="29">
        <v>0</v>
      </c>
      <c r="M88" s="29">
        <v>0</v>
      </c>
      <c r="N88" s="29">
        <v>8</v>
      </c>
      <c r="O88" s="29">
        <v>0</v>
      </c>
      <c r="P88" s="29">
        <v>21</v>
      </c>
      <c r="Q88" s="29">
        <v>62</v>
      </c>
      <c r="R88" s="29">
        <v>47</v>
      </c>
      <c r="S88" s="29">
        <v>127</v>
      </c>
    </row>
    <row r="89" spans="1:19" hidden="1" x14ac:dyDescent="0.2">
      <c r="A89" s="60" t="s">
        <v>1036</v>
      </c>
      <c r="B89" s="60" t="s">
        <v>5</v>
      </c>
      <c r="C89" s="60" t="s">
        <v>3</v>
      </c>
      <c r="D89" s="61">
        <v>2014</v>
      </c>
      <c r="E89" s="60" t="s">
        <v>6</v>
      </c>
      <c r="F89" s="29">
        <v>11</v>
      </c>
      <c r="G89" s="77">
        <f t="shared" si="2"/>
        <v>0</v>
      </c>
      <c r="H89" s="29">
        <v>0</v>
      </c>
      <c r="I89" s="29">
        <v>0</v>
      </c>
      <c r="J89" s="29">
        <v>7</v>
      </c>
      <c r="K89" s="30">
        <f t="shared" si="3"/>
        <v>0</v>
      </c>
      <c r="L89" s="29">
        <v>0</v>
      </c>
      <c r="M89" s="29">
        <v>0</v>
      </c>
      <c r="N89" s="29">
        <v>8</v>
      </c>
      <c r="O89" s="29">
        <v>4</v>
      </c>
      <c r="P89" s="29">
        <v>20</v>
      </c>
      <c r="Q89" s="29">
        <v>2</v>
      </c>
      <c r="R89" s="29">
        <v>46</v>
      </c>
      <c r="S89" s="29">
        <v>6</v>
      </c>
    </row>
    <row r="90" spans="1:19" hidden="1" x14ac:dyDescent="0.2">
      <c r="A90" s="60" t="s">
        <v>1036</v>
      </c>
      <c r="B90" s="60" t="s">
        <v>5</v>
      </c>
      <c r="C90" s="60" t="s">
        <v>3</v>
      </c>
      <c r="D90" s="61">
        <v>2015</v>
      </c>
      <c r="E90" s="60" t="s">
        <v>6</v>
      </c>
      <c r="F90" s="29">
        <v>11</v>
      </c>
      <c r="G90" s="77">
        <f t="shared" si="2"/>
        <v>0</v>
      </c>
      <c r="H90" s="29">
        <v>0</v>
      </c>
      <c r="I90" s="29">
        <v>0</v>
      </c>
      <c r="J90" s="29">
        <v>7</v>
      </c>
      <c r="K90" s="30">
        <f t="shared" si="3"/>
        <v>0</v>
      </c>
      <c r="L90" s="29">
        <v>0</v>
      </c>
      <c r="M90" s="29">
        <v>0</v>
      </c>
      <c r="N90" s="29">
        <v>8</v>
      </c>
      <c r="O90" s="29">
        <v>1</v>
      </c>
      <c r="P90" s="29">
        <v>20</v>
      </c>
      <c r="Q90" s="29">
        <v>3</v>
      </c>
      <c r="R90" s="29">
        <v>46</v>
      </c>
      <c r="S90" s="29">
        <v>4</v>
      </c>
    </row>
    <row r="91" spans="1:19" hidden="1" x14ac:dyDescent="0.2">
      <c r="A91" s="60" t="s">
        <v>1036</v>
      </c>
      <c r="B91" s="60" t="s">
        <v>5</v>
      </c>
      <c r="C91" s="60" t="s">
        <v>3</v>
      </c>
      <c r="D91" s="61">
        <v>2016</v>
      </c>
      <c r="E91" s="60" t="s">
        <v>6</v>
      </c>
      <c r="F91" s="29">
        <v>11</v>
      </c>
      <c r="G91" s="77">
        <f t="shared" si="2"/>
        <v>0</v>
      </c>
      <c r="H91" s="29">
        <v>0</v>
      </c>
      <c r="I91" s="29">
        <v>0</v>
      </c>
      <c r="J91" s="29">
        <v>7</v>
      </c>
      <c r="K91" s="30">
        <f t="shared" si="3"/>
        <v>0</v>
      </c>
      <c r="L91" s="29">
        <v>0</v>
      </c>
      <c r="M91" s="29">
        <v>0</v>
      </c>
      <c r="N91" s="29">
        <v>8</v>
      </c>
      <c r="O91" s="29">
        <v>0</v>
      </c>
      <c r="P91" s="29">
        <v>20</v>
      </c>
      <c r="Q91" s="29">
        <v>5</v>
      </c>
      <c r="R91" s="29">
        <v>46</v>
      </c>
      <c r="S91" s="29">
        <v>5</v>
      </c>
    </row>
    <row r="92" spans="1:19" hidden="1" x14ac:dyDescent="0.2">
      <c r="A92" s="60" t="s">
        <v>1036</v>
      </c>
      <c r="B92" s="60" t="s">
        <v>5</v>
      </c>
      <c r="C92" s="60" t="s">
        <v>3</v>
      </c>
      <c r="D92" s="61">
        <v>2017</v>
      </c>
      <c r="E92" s="60" t="s">
        <v>6</v>
      </c>
      <c r="F92" s="29">
        <v>11</v>
      </c>
      <c r="G92" s="77">
        <f t="shared" si="2"/>
        <v>0</v>
      </c>
      <c r="H92" s="29">
        <v>0</v>
      </c>
      <c r="I92" s="29">
        <v>0</v>
      </c>
      <c r="J92" s="29">
        <v>7</v>
      </c>
      <c r="K92" s="30">
        <f t="shared" si="3"/>
        <v>0</v>
      </c>
      <c r="L92" s="29">
        <v>0</v>
      </c>
      <c r="M92" s="29">
        <v>0</v>
      </c>
      <c r="N92" s="29">
        <v>8</v>
      </c>
      <c r="O92" s="29">
        <v>5</v>
      </c>
      <c r="P92" s="29">
        <v>20</v>
      </c>
      <c r="Q92" s="29">
        <v>7</v>
      </c>
      <c r="R92" s="29">
        <v>46</v>
      </c>
      <c r="S92" s="29">
        <v>12</v>
      </c>
    </row>
    <row r="93" spans="1:19" hidden="1" x14ac:dyDescent="0.2">
      <c r="A93" s="60" t="s">
        <v>37</v>
      </c>
      <c r="B93" s="60" t="s">
        <v>5</v>
      </c>
      <c r="C93" s="60" t="s">
        <v>3</v>
      </c>
      <c r="D93" s="61">
        <v>2014</v>
      </c>
      <c r="E93" s="60" t="s">
        <v>6</v>
      </c>
      <c r="F93" s="29">
        <v>263</v>
      </c>
      <c r="G93" s="77">
        <f t="shared" si="2"/>
        <v>0</v>
      </c>
      <c r="H93" s="29">
        <v>0</v>
      </c>
      <c r="I93" s="29">
        <v>0</v>
      </c>
      <c r="J93" s="29">
        <v>164</v>
      </c>
      <c r="K93" s="30">
        <f t="shared" si="3"/>
        <v>0</v>
      </c>
      <c r="L93" s="29">
        <v>0</v>
      </c>
      <c r="M93" s="29">
        <v>0</v>
      </c>
      <c r="N93" s="29">
        <v>178</v>
      </c>
      <c r="O93" s="29">
        <v>0</v>
      </c>
      <c r="P93" s="29">
        <v>462</v>
      </c>
      <c r="Q93" s="29">
        <v>67</v>
      </c>
      <c r="R93" s="29">
        <v>1067</v>
      </c>
      <c r="S93" s="29">
        <v>67</v>
      </c>
    </row>
    <row r="94" spans="1:19" hidden="1" x14ac:dyDescent="0.2">
      <c r="A94" s="60" t="s">
        <v>37</v>
      </c>
      <c r="B94" s="60" t="s">
        <v>5</v>
      </c>
      <c r="C94" s="60" t="s">
        <v>3</v>
      </c>
      <c r="D94" s="61">
        <v>2015</v>
      </c>
      <c r="E94" s="60" t="s">
        <v>6</v>
      </c>
      <c r="F94" s="29">
        <v>263</v>
      </c>
      <c r="G94" s="77">
        <f t="shared" si="2"/>
        <v>0</v>
      </c>
      <c r="H94" s="29">
        <v>0</v>
      </c>
      <c r="I94" s="29">
        <v>0</v>
      </c>
      <c r="J94" s="29">
        <v>164</v>
      </c>
      <c r="K94" s="30">
        <f t="shared" si="3"/>
        <v>0</v>
      </c>
      <c r="L94" s="29">
        <v>0</v>
      </c>
      <c r="M94" s="29">
        <v>0</v>
      </c>
      <c r="N94" s="29">
        <v>178</v>
      </c>
      <c r="O94" s="29">
        <v>0</v>
      </c>
      <c r="P94" s="29">
        <v>462</v>
      </c>
      <c r="Q94" s="29">
        <v>3</v>
      </c>
      <c r="R94" s="29">
        <v>1067</v>
      </c>
      <c r="S94" s="29">
        <v>3</v>
      </c>
    </row>
    <row r="95" spans="1:19" hidden="1" x14ac:dyDescent="0.2">
      <c r="A95" s="60" t="s">
        <v>37</v>
      </c>
      <c r="B95" s="60" t="s">
        <v>5</v>
      </c>
      <c r="C95" s="60" t="s">
        <v>3</v>
      </c>
      <c r="D95" s="61">
        <v>2016</v>
      </c>
      <c r="E95" s="60" t="s">
        <v>6</v>
      </c>
      <c r="F95" s="29">
        <v>263</v>
      </c>
      <c r="G95" s="77">
        <f t="shared" si="2"/>
        <v>0</v>
      </c>
      <c r="H95" s="29">
        <v>0</v>
      </c>
      <c r="I95" s="29">
        <v>0</v>
      </c>
      <c r="J95" s="29">
        <v>164</v>
      </c>
      <c r="K95" s="30">
        <f t="shared" si="3"/>
        <v>6</v>
      </c>
      <c r="L95" s="29">
        <v>6</v>
      </c>
      <c r="M95" s="29">
        <v>0</v>
      </c>
      <c r="N95" s="29">
        <v>178</v>
      </c>
      <c r="O95" s="29">
        <v>6</v>
      </c>
      <c r="P95" s="29">
        <v>462</v>
      </c>
      <c r="Q95" s="29">
        <v>108</v>
      </c>
      <c r="R95" s="29">
        <v>1067</v>
      </c>
      <c r="S95" s="29">
        <v>120</v>
      </c>
    </row>
    <row r="96" spans="1:19" hidden="1" x14ac:dyDescent="0.2">
      <c r="A96" s="60" t="s">
        <v>37</v>
      </c>
      <c r="B96" s="60" t="s">
        <v>5</v>
      </c>
      <c r="C96" s="60" t="s">
        <v>3</v>
      </c>
      <c r="D96" s="61">
        <v>2017</v>
      </c>
      <c r="E96" s="60" t="s">
        <v>6</v>
      </c>
      <c r="F96" s="29">
        <v>263</v>
      </c>
      <c r="G96" s="77">
        <f t="shared" si="2"/>
        <v>0</v>
      </c>
      <c r="H96" s="29">
        <v>0</v>
      </c>
      <c r="I96" s="29">
        <v>0</v>
      </c>
      <c r="J96" s="29">
        <v>164</v>
      </c>
      <c r="K96" s="30">
        <f t="shared" si="3"/>
        <v>0</v>
      </c>
      <c r="L96" s="29">
        <v>0</v>
      </c>
      <c r="M96" s="29">
        <v>0</v>
      </c>
      <c r="N96" s="29">
        <v>178</v>
      </c>
      <c r="O96" s="29">
        <v>0</v>
      </c>
      <c r="P96" s="29">
        <v>462</v>
      </c>
      <c r="Q96" s="29">
        <v>64</v>
      </c>
      <c r="R96" s="29">
        <v>1067</v>
      </c>
      <c r="S96" s="29">
        <v>64</v>
      </c>
    </row>
    <row r="97" spans="1:19" hidden="1" x14ac:dyDescent="0.2">
      <c r="A97" s="60" t="s">
        <v>38</v>
      </c>
      <c r="B97" s="60" t="s">
        <v>29</v>
      </c>
      <c r="C97" s="60" t="s">
        <v>8</v>
      </c>
      <c r="D97" s="61">
        <v>2014</v>
      </c>
      <c r="E97" s="60" t="s">
        <v>6</v>
      </c>
      <c r="F97" s="29">
        <v>116</v>
      </c>
      <c r="G97" s="77">
        <f t="shared" si="2"/>
        <v>0</v>
      </c>
      <c r="H97" s="29">
        <v>0</v>
      </c>
      <c r="I97" s="29">
        <v>0</v>
      </c>
      <c r="J97" s="29">
        <v>63</v>
      </c>
      <c r="K97" s="30">
        <f t="shared" si="3"/>
        <v>0</v>
      </c>
      <c r="L97" s="29">
        <v>0</v>
      </c>
      <c r="M97" s="29">
        <v>0</v>
      </c>
      <c r="N97" s="29">
        <v>67</v>
      </c>
      <c r="O97" s="29">
        <v>0</v>
      </c>
      <c r="P97" s="29">
        <v>222</v>
      </c>
      <c r="Q97" s="29">
        <v>18</v>
      </c>
      <c r="R97" s="29">
        <v>468</v>
      </c>
      <c r="S97" s="29">
        <v>18</v>
      </c>
    </row>
    <row r="98" spans="1:19" hidden="1" x14ac:dyDescent="0.2">
      <c r="A98" s="60" t="s">
        <v>38</v>
      </c>
      <c r="B98" s="60" t="s">
        <v>29</v>
      </c>
      <c r="C98" s="60" t="s">
        <v>8</v>
      </c>
      <c r="D98" s="61">
        <v>2015</v>
      </c>
      <c r="E98" s="60" t="s">
        <v>6</v>
      </c>
      <c r="F98" s="29">
        <v>116</v>
      </c>
      <c r="G98" s="77">
        <f t="shared" si="2"/>
        <v>0</v>
      </c>
      <c r="H98" s="29">
        <v>0</v>
      </c>
      <c r="I98" s="29">
        <v>0</v>
      </c>
      <c r="J98" s="29">
        <v>63</v>
      </c>
      <c r="K98" s="30">
        <f t="shared" si="3"/>
        <v>0</v>
      </c>
      <c r="L98" s="29">
        <v>0</v>
      </c>
      <c r="M98" s="29">
        <v>0</v>
      </c>
      <c r="N98" s="29">
        <v>67</v>
      </c>
      <c r="O98" s="29">
        <v>0</v>
      </c>
      <c r="P98" s="29">
        <v>222</v>
      </c>
      <c r="Q98" s="29">
        <v>7</v>
      </c>
      <c r="R98" s="29">
        <v>468</v>
      </c>
      <c r="S98" s="29">
        <v>7</v>
      </c>
    </row>
    <row r="99" spans="1:19" hidden="1" x14ac:dyDescent="0.2">
      <c r="A99" s="60" t="s">
        <v>38</v>
      </c>
      <c r="B99" s="60" t="s">
        <v>29</v>
      </c>
      <c r="C99" s="60" t="s">
        <v>8</v>
      </c>
      <c r="D99" s="61">
        <v>2016</v>
      </c>
      <c r="E99" s="60" t="s">
        <v>6</v>
      </c>
      <c r="F99" s="29">
        <v>116</v>
      </c>
      <c r="G99" s="77">
        <f t="shared" si="2"/>
        <v>0</v>
      </c>
      <c r="H99" s="29">
        <v>0</v>
      </c>
      <c r="I99" s="29">
        <v>0</v>
      </c>
      <c r="J99" s="29">
        <v>63</v>
      </c>
      <c r="K99" s="30">
        <f t="shared" si="3"/>
        <v>0</v>
      </c>
      <c r="L99" s="29">
        <v>0</v>
      </c>
      <c r="M99" s="29">
        <v>0</v>
      </c>
      <c r="N99" s="29">
        <v>67</v>
      </c>
      <c r="O99" s="29">
        <v>0</v>
      </c>
      <c r="P99" s="29">
        <v>222</v>
      </c>
      <c r="Q99" s="29">
        <v>7</v>
      </c>
      <c r="R99" s="29">
        <v>468</v>
      </c>
      <c r="S99" s="29">
        <v>7</v>
      </c>
    </row>
    <row r="100" spans="1:19" hidden="1" x14ac:dyDescent="0.2">
      <c r="A100" s="60" t="s">
        <v>38</v>
      </c>
      <c r="B100" s="60" t="s">
        <v>29</v>
      </c>
      <c r="C100" s="60" t="s">
        <v>8</v>
      </c>
      <c r="D100" s="61">
        <v>2017</v>
      </c>
      <c r="E100" s="60" t="s">
        <v>6</v>
      </c>
      <c r="F100" s="29">
        <v>116</v>
      </c>
      <c r="G100" s="77">
        <f t="shared" si="2"/>
        <v>0</v>
      </c>
      <c r="H100" s="29">
        <v>0</v>
      </c>
      <c r="I100" s="29">
        <v>0</v>
      </c>
      <c r="J100" s="29">
        <v>63</v>
      </c>
      <c r="K100" s="30">
        <f t="shared" si="3"/>
        <v>0</v>
      </c>
      <c r="L100" s="29">
        <v>0</v>
      </c>
      <c r="M100" s="29">
        <v>0</v>
      </c>
      <c r="N100" s="29">
        <v>67</v>
      </c>
      <c r="O100" s="29">
        <v>4</v>
      </c>
      <c r="P100" s="29">
        <v>222</v>
      </c>
      <c r="Q100" s="29">
        <v>109</v>
      </c>
      <c r="R100" s="29">
        <v>468</v>
      </c>
      <c r="S100" s="29">
        <v>113</v>
      </c>
    </row>
    <row r="101" spans="1:19" hidden="1" x14ac:dyDescent="0.2">
      <c r="A101" s="60" t="s">
        <v>39</v>
      </c>
      <c r="B101" s="60" t="s">
        <v>40</v>
      </c>
      <c r="C101" s="60" t="s">
        <v>8</v>
      </c>
      <c r="D101" s="61">
        <v>2015</v>
      </c>
      <c r="E101" s="60" t="s">
        <v>6</v>
      </c>
      <c r="F101" s="29">
        <v>4</v>
      </c>
      <c r="G101" s="77">
        <f t="shared" si="2"/>
        <v>0</v>
      </c>
      <c r="H101" s="29">
        <v>0</v>
      </c>
      <c r="I101" s="29">
        <v>0</v>
      </c>
      <c r="J101" s="29">
        <v>3</v>
      </c>
      <c r="K101" s="30">
        <f t="shared" si="3"/>
        <v>0</v>
      </c>
      <c r="L101" s="29">
        <v>0</v>
      </c>
      <c r="M101" s="29">
        <v>0</v>
      </c>
      <c r="N101" s="29">
        <v>4</v>
      </c>
      <c r="O101" s="29">
        <v>0</v>
      </c>
      <c r="P101" s="29">
        <v>5</v>
      </c>
      <c r="Q101" s="29">
        <v>0</v>
      </c>
      <c r="R101" s="29">
        <v>16</v>
      </c>
      <c r="S101" s="29">
        <v>0</v>
      </c>
    </row>
    <row r="102" spans="1:19" hidden="1" x14ac:dyDescent="0.2">
      <c r="A102" s="60" t="s">
        <v>39</v>
      </c>
      <c r="B102" s="60" t="s">
        <v>40</v>
      </c>
      <c r="C102" s="60" t="s">
        <v>8</v>
      </c>
      <c r="D102" s="61">
        <v>2016</v>
      </c>
      <c r="E102" s="60" t="s">
        <v>6</v>
      </c>
      <c r="F102" s="29">
        <v>4</v>
      </c>
      <c r="G102" s="77">
        <f t="shared" si="2"/>
        <v>0</v>
      </c>
      <c r="H102" s="29">
        <v>0</v>
      </c>
      <c r="I102" s="29">
        <v>0</v>
      </c>
      <c r="J102" s="29">
        <v>3</v>
      </c>
      <c r="K102" s="30">
        <f t="shared" si="3"/>
        <v>0</v>
      </c>
      <c r="L102" s="29">
        <v>0</v>
      </c>
      <c r="M102" s="29">
        <v>0</v>
      </c>
      <c r="N102" s="29">
        <v>4</v>
      </c>
      <c r="O102" s="29">
        <v>0</v>
      </c>
      <c r="P102" s="29">
        <v>5</v>
      </c>
      <c r="Q102" s="29">
        <v>0</v>
      </c>
      <c r="R102" s="29">
        <v>16</v>
      </c>
      <c r="S102" s="29">
        <v>0</v>
      </c>
    </row>
    <row r="103" spans="1:19" hidden="1" x14ac:dyDescent="0.2">
      <c r="A103" s="60" t="s">
        <v>39</v>
      </c>
      <c r="B103" s="60" t="s">
        <v>40</v>
      </c>
      <c r="C103" s="60" t="s">
        <v>8</v>
      </c>
      <c r="D103" s="61">
        <v>2017</v>
      </c>
      <c r="E103" s="60" t="s">
        <v>6</v>
      </c>
      <c r="F103" s="29">
        <v>4</v>
      </c>
      <c r="G103" s="77">
        <f t="shared" si="2"/>
        <v>0</v>
      </c>
      <c r="H103" s="29">
        <v>0</v>
      </c>
      <c r="I103" s="29">
        <v>0</v>
      </c>
      <c r="J103" s="29">
        <v>3</v>
      </c>
      <c r="K103" s="30">
        <f t="shared" si="3"/>
        <v>0</v>
      </c>
      <c r="L103" s="29">
        <v>0</v>
      </c>
      <c r="M103" s="29">
        <v>0</v>
      </c>
      <c r="N103" s="29">
        <v>4</v>
      </c>
      <c r="O103" s="29">
        <v>3</v>
      </c>
      <c r="P103" s="29">
        <v>5</v>
      </c>
      <c r="Q103" s="29">
        <v>1</v>
      </c>
      <c r="R103" s="29">
        <v>16</v>
      </c>
      <c r="S103" s="29">
        <v>4</v>
      </c>
    </row>
    <row r="104" spans="1:19" hidden="1" x14ac:dyDescent="0.2">
      <c r="A104" s="60" t="s">
        <v>41</v>
      </c>
      <c r="B104" s="60" t="s">
        <v>42</v>
      </c>
      <c r="C104" s="60" t="s">
        <v>8</v>
      </c>
      <c r="D104" s="61">
        <v>2014</v>
      </c>
      <c r="E104" s="60" t="s">
        <v>6</v>
      </c>
      <c r="F104" s="29">
        <v>94</v>
      </c>
      <c r="G104" s="77">
        <f t="shared" si="2"/>
        <v>0</v>
      </c>
      <c r="H104" s="29">
        <v>0</v>
      </c>
      <c r="I104" s="29">
        <v>0</v>
      </c>
      <c r="J104" s="29">
        <v>54</v>
      </c>
      <c r="K104" s="30">
        <f t="shared" si="3"/>
        <v>0</v>
      </c>
      <c r="L104" s="29">
        <v>0</v>
      </c>
      <c r="M104" s="29">
        <v>0</v>
      </c>
      <c r="N104" s="29">
        <v>56</v>
      </c>
      <c r="O104" s="29">
        <v>0</v>
      </c>
      <c r="P104" s="29">
        <v>123</v>
      </c>
      <c r="Q104" s="29">
        <v>4</v>
      </c>
      <c r="R104" s="29">
        <v>327</v>
      </c>
      <c r="S104" s="29">
        <v>4</v>
      </c>
    </row>
    <row r="105" spans="1:19" hidden="1" x14ac:dyDescent="0.2">
      <c r="A105" s="60" t="s">
        <v>41</v>
      </c>
      <c r="B105" s="60" t="s">
        <v>42</v>
      </c>
      <c r="C105" s="60" t="s">
        <v>8</v>
      </c>
      <c r="D105" s="61">
        <v>2015</v>
      </c>
      <c r="E105" s="60" t="s">
        <v>6</v>
      </c>
      <c r="F105" s="29">
        <v>94</v>
      </c>
      <c r="G105" s="77">
        <f t="shared" si="2"/>
        <v>0</v>
      </c>
      <c r="H105" s="29">
        <v>0</v>
      </c>
      <c r="I105" s="29">
        <v>0</v>
      </c>
      <c r="J105" s="29">
        <v>54</v>
      </c>
      <c r="K105" s="30">
        <f t="shared" si="3"/>
        <v>1</v>
      </c>
      <c r="L105" s="29">
        <v>1</v>
      </c>
      <c r="M105" s="29">
        <v>0</v>
      </c>
      <c r="N105" s="29">
        <v>56</v>
      </c>
      <c r="O105" s="29">
        <v>0</v>
      </c>
      <c r="P105" s="29">
        <v>123</v>
      </c>
      <c r="Q105" s="29">
        <v>2</v>
      </c>
      <c r="R105" s="29">
        <v>327</v>
      </c>
      <c r="S105" s="29">
        <v>3</v>
      </c>
    </row>
    <row r="106" spans="1:19" hidden="1" x14ac:dyDescent="0.2">
      <c r="A106" s="60" t="s">
        <v>41</v>
      </c>
      <c r="B106" s="60" t="s">
        <v>42</v>
      </c>
      <c r="C106" s="60" t="s">
        <v>8</v>
      </c>
      <c r="D106" s="61">
        <v>2016</v>
      </c>
      <c r="E106" s="60" t="s">
        <v>6</v>
      </c>
      <c r="F106" s="29">
        <v>94</v>
      </c>
      <c r="G106" s="77">
        <f t="shared" si="2"/>
        <v>0</v>
      </c>
      <c r="H106" s="29">
        <v>0</v>
      </c>
      <c r="I106" s="29">
        <v>0</v>
      </c>
      <c r="J106" s="29">
        <v>54</v>
      </c>
      <c r="K106" s="30">
        <f t="shared" si="3"/>
        <v>2</v>
      </c>
      <c r="L106" s="29">
        <v>2</v>
      </c>
      <c r="M106" s="29">
        <v>0</v>
      </c>
      <c r="N106" s="29">
        <v>56</v>
      </c>
      <c r="O106" s="29">
        <v>0</v>
      </c>
      <c r="P106" s="29">
        <v>123</v>
      </c>
      <c r="Q106" s="29">
        <v>1</v>
      </c>
      <c r="R106" s="29">
        <v>327</v>
      </c>
      <c r="S106" s="29">
        <v>3</v>
      </c>
    </row>
    <row r="107" spans="1:19" hidden="1" x14ac:dyDescent="0.2">
      <c r="A107" s="60" t="s">
        <v>41</v>
      </c>
      <c r="B107" s="60" t="s">
        <v>42</v>
      </c>
      <c r="C107" s="60" t="s">
        <v>8</v>
      </c>
      <c r="D107" s="61">
        <v>2017</v>
      </c>
      <c r="E107" s="60" t="s">
        <v>6</v>
      </c>
      <c r="F107" s="29">
        <v>94</v>
      </c>
      <c r="G107" s="77">
        <f t="shared" si="2"/>
        <v>1</v>
      </c>
      <c r="H107" s="29">
        <v>1</v>
      </c>
      <c r="I107" s="29">
        <v>0</v>
      </c>
      <c r="J107" s="29">
        <v>54</v>
      </c>
      <c r="K107" s="30">
        <f t="shared" si="3"/>
        <v>0</v>
      </c>
      <c r="L107" s="29">
        <v>0</v>
      </c>
      <c r="M107" s="29">
        <v>0</v>
      </c>
      <c r="N107" s="29">
        <v>56</v>
      </c>
      <c r="O107" s="29">
        <v>0</v>
      </c>
      <c r="P107" s="29">
        <v>123</v>
      </c>
      <c r="Q107" s="29">
        <v>8</v>
      </c>
      <c r="R107" s="29">
        <v>327</v>
      </c>
      <c r="S107" s="29">
        <v>9</v>
      </c>
    </row>
    <row r="108" spans="1:19" hidden="1" x14ac:dyDescent="0.2">
      <c r="A108" s="60" t="s">
        <v>43</v>
      </c>
      <c r="B108" s="60" t="s">
        <v>7</v>
      </c>
      <c r="C108" s="60" t="s">
        <v>8</v>
      </c>
      <c r="D108" s="61">
        <v>2015</v>
      </c>
      <c r="E108" s="60" t="s">
        <v>6</v>
      </c>
      <c r="F108" s="29">
        <v>532</v>
      </c>
      <c r="G108" s="77">
        <f t="shared" si="2"/>
        <v>59</v>
      </c>
      <c r="H108" s="29">
        <v>59</v>
      </c>
      <c r="I108" s="29">
        <v>0</v>
      </c>
      <c r="J108" s="29">
        <v>442</v>
      </c>
      <c r="K108" s="30">
        <f t="shared" si="3"/>
        <v>17</v>
      </c>
      <c r="L108" s="29">
        <v>17</v>
      </c>
      <c r="M108" s="29">
        <v>0</v>
      </c>
      <c r="N108" s="29">
        <v>584</v>
      </c>
      <c r="O108" s="29">
        <v>132</v>
      </c>
      <c r="P108" s="29">
        <v>1401</v>
      </c>
      <c r="Q108" s="29">
        <v>326</v>
      </c>
      <c r="R108" s="29">
        <v>2959</v>
      </c>
      <c r="S108" s="29">
        <v>534</v>
      </c>
    </row>
    <row r="109" spans="1:19" hidden="1" x14ac:dyDescent="0.2">
      <c r="A109" s="60" t="s">
        <v>43</v>
      </c>
      <c r="B109" s="60" t="s">
        <v>7</v>
      </c>
      <c r="C109" s="60" t="s">
        <v>8</v>
      </c>
      <c r="D109" s="61">
        <v>2016</v>
      </c>
      <c r="E109" s="60" t="s">
        <v>6</v>
      </c>
      <c r="F109" s="29">
        <v>532</v>
      </c>
      <c r="G109" s="77">
        <f t="shared" si="2"/>
        <v>16</v>
      </c>
      <c r="H109" s="29">
        <v>16</v>
      </c>
      <c r="I109" s="29">
        <v>0</v>
      </c>
      <c r="J109" s="29">
        <v>442</v>
      </c>
      <c r="K109" s="30">
        <f t="shared" si="3"/>
        <v>0</v>
      </c>
      <c r="L109" s="29">
        <v>0</v>
      </c>
      <c r="M109" s="29">
        <v>0</v>
      </c>
      <c r="N109" s="29">
        <v>584</v>
      </c>
      <c r="O109" s="29">
        <v>0</v>
      </c>
      <c r="P109" s="29">
        <v>1401</v>
      </c>
      <c r="Q109" s="29">
        <v>212</v>
      </c>
      <c r="R109" s="29">
        <v>2959</v>
      </c>
      <c r="S109" s="29">
        <v>228</v>
      </c>
    </row>
    <row r="110" spans="1:19" hidden="1" x14ac:dyDescent="0.2">
      <c r="A110" s="60" t="s">
        <v>43</v>
      </c>
      <c r="B110" s="60" t="s">
        <v>7</v>
      </c>
      <c r="C110" s="60" t="s">
        <v>8</v>
      </c>
      <c r="D110" s="61">
        <v>2017</v>
      </c>
      <c r="E110" s="60" t="s">
        <v>6</v>
      </c>
      <c r="F110" s="29">
        <v>532</v>
      </c>
      <c r="G110" s="77">
        <f t="shared" si="2"/>
        <v>10</v>
      </c>
      <c r="H110" s="29">
        <v>10</v>
      </c>
      <c r="I110" s="29">
        <v>0</v>
      </c>
      <c r="J110" s="29">
        <v>442</v>
      </c>
      <c r="K110" s="30">
        <f t="shared" si="3"/>
        <v>0</v>
      </c>
      <c r="L110" s="29">
        <v>0</v>
      </c>
      <c r="M110" s="29">
        <v>0</v>
      </c>
      <c r="N110" s="29">
        <v>584</v>
      </c>
      <c r="O110" s="29">
        <v>0</v>
      </c>
      <c r="P110" s="29">
        <v>1401</v>
      </c>
      <c r="Q110" s="29">
        <v>262</v>
      </c>
      <c r="R110" s="29">
        <v>2959</v>
      </c>
      <c r="S110" s="29">
        <v>272</v>
      </c>
    </row>
    <row r="111" spans="1:19" hidden="1" x14ac:dyDescent="0.2">
      <c r="A111" s="60" t="s">
        <v>44</v>
      </c>
      <c r="B111" s="60" t="s">
        <v>5</v>
      </c>
      <c r="C111" s="60" t="s">
        <v>3</v>
      </c>
      <c r="D111" s="61">
        <v>2014</v>
      </c>
      <c r="E111" s="60" t="s">
        <v>6</v>
      </c>
      <c r="F111" s="29">
        <v>1</v>
      </c>
      <c r="G111" s="77">
        <f t="shared" si="2"/>
        <v>2</v>
      </c>
      <c r="H111" s="29">
        <v>0</v>
      </c>
      <c r="I111" s="29">
        <v>2</v>
      </c>
      <c r="J111" s="29">
        <v>1</v>
      </c>
      <c r="K111" s="30">
        <f t="shared" si="3"/>
        <v>3</v>
      </c>
      <c r="L111" s="29">
        <v>3</v>
      </c>
      <c r="M111" s="29">
        <v>0</v>
      </c>
      <c r="N111" s="29">
        <v>1</v>
      </c>
      <c r="O111" s="29">
        <v>0</v>
      </c>
      <c r="P111" s="29">
        <v>0</v>
      </c>
      <c r="Q111" s="29">
        <v>38</v>
      </c>
      <c r="R111" s="29">
        <v>3</v>
      </c>
      <c r="S111" s="29">
        <v>43</v>
      </c>
    </row>
    <row r="112" spans="1:19" hidden="1" x14ac:dyDescent="0.2">
      <c r="A112" s="60" t="s">
        <v>44</v>
      </c>
      <c r="B112" s="60" t="s">
        <v>5</v>
      </c>
      <c r="C112" s="60" t="s">
        <v>3</v>
      </c>
      <c r="D112" s="61">
        <v>2015</v>
      </c>
      <c r="E112" s="60" t="s">
        <v>6</v>
      </c>
      <c r="F112" s="29">
        <v>1</v>
      </c>
      <c r="G112" s="77">
        <f t="shared" si="2"/>
        <v>2</v>
      </c>
      <c r="H112" s="29">
        <v>2</v>
      </c>
      <c r="I112" s="29">
        <v>0</v>
      </c>
      <c r="J112" s="29">
        <v>1</v>
      </c>
      <c r="K112" s="30">
        <f t="shared" si="3"/>
        <v>0</v>
      </c>
      <c r="L112" s="29">
        <v>0</v>
      </c>
      <c r="M112" s="29">
        <v>0</v>
      </c>
      <c r="N112" s="29">
        <v>1</v>
      </c>
      <c r="O112" s="29">
        <v>0</v>
      </c>
      <c r="P112" s="29">
        <v>0</v>
      </c>
      <c r="Q112" s="29">
        <v>21</v>
      </c>
      <c r="R112" s="29">
        <v>3</v>
      </c>
      <c r="S112" s="29">
        <v>23</v>
      </c>
    </row>
    <row r="113" spans="1:19" hidden="1" x14ac:dyDescent="0.2">
      <c r="A113" s="60" t="s">
        <v>44</v>
      </c>
      <c r="B113" s="60" t="s">
        <v>5</v>
      </c>
      <c r="C113" s="60" t="s">
        <v>3</v>
      </c>
      <c r="D113" s="61">
        <v>2016</v>
      </c>
      <c r="E113" s="60" t="s">
        <v>6</v>
      </c>
      <c r="F113" s="29">
        <v>1</v>
      </c>
      <c r="G113" s="77">
        <f t="shared" si="2"/>
        <v>0</v>
      </c>
      <c r="H113" s="29">
        <v>0</v>
      </c>
      <c r="I113" s="29">
        <v>0</v>
      </c>
      <c r="J113" s="29">
        <v>1</v>
      </c>
      <c r="K113" s="30">
        <f t="shared" si="3"/>
        <v>0</v>
      </c>
      <c r="L113" s="29">
        <v>0</v>
      </c>
      <c r="M113" s="29">
        <v>0</v>
      </c>
      <c r="N113" s="29">
        <v>1</v>
      </c>
      <c r="O113" s="29">
        <v>2</v>
      </c>
      <c r="P113" s="29">
        <v>0</v>
      </c>
      <c r="Q113" s="29">
        <v>16</v>
      </c>
      <c r="R113" s="29">
        <v>3</v>
      </c>
      <c r="S113" s="29">
        <v>18</v>
      </c>
    </row>
    <row r="114" spans="1:19" hidden="1" x14ac:dyDescent="0.2">
      <c r="A114" s="60" t="s">
        <v>44</v>
      </c>
      <c r="B114" s="60" t="s">
        <v>5</v>
      </c>
      <c r="C114" s="60" t="s">
        <v>3</v>
      </c>
      <c r="D114" s="61">
        <v>2017</v>
      </c>
      <c r="E114" s="60" t="s">
        <v>6</v>
      </c>
      <c r="F114" s="29">
        <v>1</v>
      </c>
      <c r="G114" s="77">
        <f t="shared" si="2"/>
        <v>0</v>
      </c>
      <c r="H114" s="29">
        <v>0</v>
      </c>
      <c r="I114" s="29">
        <v>0</v>
      </c>
      <c r="J114" s="29">
        <v>1</v>
      </c>
      <c r="K114" s="30">
        <f t="shared" si="3"/>
        <v>0</v>
      </c>
      <c r="L114" s="29">
        <v>0</v>
      </c>
      <c r="M114" s="29">
        <v>0</v>
      </c>
      <c r="N114" s="29">
        <v>1</v>
      </c>
      <c r="O114" s="29">
        <v>0</v>
      </c>
      <c r="P114" s="29">
        <v>0</v>
      </c>
      <c r="Q114" s="29">
        <v>16</v>
      </c>
      <c r="R114" s="29">
        <v>3</v>
      </c>
      <c r="S114" s="29">
        <v>16</v>
      </c>
    </row>
    <row r="115" spans="1:19" hidden="1" x14ac:dyDescent="0.2">
      <c r="A115" s="60" t="s">
        <v>45</v>
      </c>
      <c r="B115" s="60" t="s">
        <v>46</v>
      </c>
      <c r="C115" s="60" t="s">
        <v>47</v>
      </c>
      <c r="D115" s="61">
        <v>2014</v>
      </c>
      <c r="E115" s="60" t="s">
        <v>6</v>
      </c>
      <c r="F115" s="29">
        <v>48</v>
      </c>
      <c r="G115" s="77">
        <f t="shared" si="2"/>
        <v>0</v>
      </c>
      <c r="H115" s="29">
        <v>0</v>
      </c>
      <c r="I115" s="29">
        <v>0</v>
      </c>
      <c r="J115" s="29">
        <v>30</v>
      </c>
      <c r="K115" s="30">
        <f t="shared" si="3"/>
        <v>0</v>
      </c>
      <c r="L115" s="29">
        <v>0</v>
      </c>
      <c r="M115" s="29">
        <v>0</v>
      </c>
      <c r="N115" s="29">
        <v>24</v>
      </c>
      <c r="O115" s="29">
        <v>0</v>
      </c>
      <c r="P115" s="29">
        <v>82</v>
      </c>
      <c r="Q115" s="29">
        <v>0</v>
      </c>
      <c r="R115" s="29">
        <v>184</v>
      </c>
      <c r="S115" s="29">
        <v>0</v>
      </c>
    </row>
    <row r="116" spans="1:19" hidden="1" x14ac:dyDescent="0.2">
      <c r="A116" s="60" t="s">
        <v>45</v>
      </c>
      <c r="B116" s="60" t="s">
        <v>46</v>
      </c>
      <c r="C116" s="60" t="s">
        <v>47</v>
      </c>
      <c r="D116" s="61">
        <v>2015</v>
      </c>
      <c r="E116" s="60" t="s">
        <v>6</v>
      </c>
      <c r="F116" s="29">
        <v>48</v>
      </c>
      <c r="G116" s="77">
        <f t="shared" si="2"/>
        <v>26</v>
      </c>
      <c r="H116" s="29">
        <v>26</v>
      </c>
      <c r="I116" s="29">
        <v>0</v>
      </c>
      <c r="J116" s="29">
        <v>30</v>
      </c>
      <c r="K116" s="30">
        <f t="shared" si="3"/>
        <v>30</v>
      </c>
      <c r="L116" s="29">
        <v>30</v>
      </c>
      <c r="M116" s="29">
        <v>0</v>
      </c>
      <c r="N116" s="29">
        <v>24</v>
      </c>
      <c r="O116" s="29">
        <v>0</v>
      </c>
      <c r="P116" s="29">
        <v>82</v>
      </c>
      <c r="Q116" s="29">
        <v>0</v>
      </c>
      <c r="R116" s="29">
        <v>184</v>
      </c>
      <c r="S116" s="29">
        <v>56</v>
      </c>
    </row>
    <row r="117" spans="1:19" hidden="1" x14ac:dyDescent="0.2">
      <c r="A117" s="60" t="s">
        <v>996</v>
      </c>
      <c r="B117" s="60" t="s">
        <v>48</v>
      </c>
      <c r="C117" s="60" t="s">
        <v>13</v>
      </c>
      <c r="D117" s="61">
        <v>2014</v>
      </c>
      <c r="E117" s="60" t="s">
        <v>6</v>
      </c>
      <c r="F117" s="29">
        <v>15</v>
      </c>
      <c r="G117" s="77">
        <f t="shared" si="2"/>
        <v>0</v>
      </c>
      <c r="H117" s="29">
        <v>0</v>
      </c>
      <c r="I117" s="29">
        <v>0</v>
      </c>
      <c r="J117" s="29">
        <v>10</v>
      </c>
      <c r="K117" s="30">
        <f t="shared" si="3"/>
        <v>0</v>
      </c>
      <c r="L117" s="29">
        <v>0</v>
      </c>
      <c r="M117" s="29">
        <v>0</v>
      </c>
      <c r="N117" s="29">
        <v>12</v>
      </c>
      <c r="O117" s="29">
        <v>0</v>
      </c>
      <c r="P117" s="29">
        <v>28</v>
      </c>
      <c r="Q117" s="29">
        <v>0</v>
      </c>
      <c r="R117" s="29">
        <v>65</v>
      </c>
      <c r="S117" s="29">
        <v>0</v>
      </c>
    </row>
    <row r="118" spans="1:19" hidden="1" x14ac:dyDescent="0.2">
      <c r="A118" s="60" t="s">
        <v>996</v>
      </c>
      <c r="B118" s="60" t="s">
        <v>48</v>
      </c>
      <c r="C118" s="60" t="s">
        <v>13</v>
      </c>
      <c r="D118" s="61">
        <v>2015</v>
      </c>
      <c r="E118" s="60" t="s">
        <v>6</v>
      </c>
      <c r="F118" s="29">
        <v>15</v>
      </c>
      <c r="G118" s="77">
        <f t="shared" si="2"/>
        <v>0</v>
      </c>
      <c r="H118" s="29">
        <v>0</v>
      </c>
      <c r="I118" s="29">
        <v>0</v>
      </c>
      <c r="J118" s="29">
        <v>10</v>
      </c>
      <c r="K118" s="30">
        <f t="shared" si="3"/>
        <v>1</v>
      </c>
      <c r="L118" s="29">
        <v>1</v>
      </c>
      <c r="M118" s="29">
        <v>0</v>
      </c>
      <c r="N118" s="29">
        <v>12</v>
      </c>
      <c r="O118" s="29">
        <v>2</v>
      </c>
      <c r="P118" s="29">
        <v>28</v>
      </c>
      <c r="Q118" s="29">
        <v>0</v>
      </c>
      <c r="R118" s="29">
        <v>65</v>
      </c>
      <c r="S118" s="29">
        <v>3</v>
      </c>
    </row>
    <row r="119" spans="1:19" hidden="1" x14ac:dyDescent="0.2">
      <c r="A119" s="60" t="s">
        <v>996</v>
      </c>
      <c r="B119" s="60" t="s">
        <v>48</v>
      </c>
      <c r="C119" s="60" t="s">
        <v>13</v>
      </c>
      <c r="D119" s="61">
        <v>2016</v>
      </c>
      <c r="E119" s="60" t="s">
        <v>6</v>
      </c>
      <c r="F119" s="29">
        <v>15</v>
      </c>
      <c r="G119" s="77">
        <f t="shared" si="2"/>
        <v>0</v>
      </c>
      <c r="H119" s="29">
        <v>0</v>
      </c>
      <c r="I119" s="29">
        <v>0</v>
      </c>
      <c r="J119" s="29">
        <v>10</v>
      </c>
      <c r="K119" s="30">
        <f t="shared" si="3"/>
        <v>0</v>
      </c>
      <c r="L119" s="29">
        <v>0</v>
      </c>
      <c r="M119" s="29">
        <v>0</v>
      </c>
      <c r="N119" s="29">
        <v>12</v>
      </c>
      <c r="O119" s="29">
        <v>6</v>
      </c>
      <c r="P119" s="29">
        <v>28</v>
      </c>
      <c r="Q119" s="29">
        <v>0</v>
      </c>
      <c r="R119" s="29">
        <v>65</v>
      </c>
      <c r="S119" s="29">
        <v>6</v>
      </c>
    </row>
    <row r="120" spans="1:19" hidden="1" x14ac:dyDescent="0.2">
      <c r="A120" s="60" t="s">
        <v>996</v>
      </c>
      <c r="B120" s="60" t="s">
        <v>48</v>
      </c>
      <c r="C120" s="60" t="s">
        <v>13</v>
      </c>
      <c r="D120" s="61">
        <v>2017</v>
      </c>
      <c r="E120" s="60" t="s">
        <v>6</v>
      </c>
      <c r="F120" s="29">
        <v>15</v>
      </c>
      <c r="G120" s="77">
        <f t="shared" si="2"/>
        <v>0</v>
      </c>
      <c r="H120" s="29">
        <v>0</v>
      </c>
      <c r="I120" s="29">
        <v>0</v>
      </c>
      <c r="J120" s="29">
        <v>10</v>
      </c>
      <c r="K120" s="30">
        <f t="shared" si="3"/>
        <v>0</v>
      </c>
      <c r="L120" s="29">
        <v>0</v>
      </c>
      <c r="M120" s="29">
        <v>0</v>
      </c>
      <c r="N120" s="29">
        <v>12</v>
      </c>
      <c r="O120" s="29">
        <v>0</v>
      </c>
      <c r="P120" s="29">
        <v>28</v>
      </c>
      <c r="Q120" s="29">
        <v>0</v>
      </c>
      <c r="R120" s="29">
        <v>65</v>
      </c>
      <c r="S120" s="29">
        <v>0</v>
      </c>
    </row>
    <row r="121" spans="1:19" hidden="1" x14ac:dyDescent="0.2">
      <c r="A121" s="60" t="s">
        <v>49</v>
      </c>
      <c r="B121" s="60" t="s">
        <v>50</v>
      </c>
      <c r="C121" s="60" t="s">
        <v>3</v>
      </c>
      <c r="D121" s="61">
        <v>2014</v>
      </c>
      <c r="E121" s="60" t="s">
        <v>6</v>
      </c>
      <c r="F121" s="29">
        <v>756</v>
      </c>
      <c r="G121" s="77">
        <f t="shared" si="2"/>
        <v>8</v>
      </c>
      <c r="H121" s="29">
        <v>8</v>
      </c>
      <c r="I121" s="29">
        <v>0</v>
      </c>
      <c r="J121" s="29">
        <v>511</v>
      </c>
      <c r="K121" s="30">
        <f t="shared" si="3"/>
        <v>5</v>
      </c>
      <c r="L121" s="29">
        <v>5</v>
      </c>
      <c r="M121" s="29">
        <v>0</v>
      </c>
      <c r="N121" s="29">
        <v>494</v>
      </c>
      <c r="O121" s="29">
        <v>0</v>
      </c>
      <c r="P121" s="29">
        <v>1326</v>
      </c>
      <c r="Q121" s="29">
        <v>6</v>
      </c>
      <c r="R121" s="29">
        <v>3087</v>
      </c>
      <c r="S121" s="29">
        <v>19</v>
      </c>
    </row>
    <row r="122" spans="1:19" hidden="1" x14ac:dyDescent="0.2">
      <c r="A122" s="60" t="s">
        <v>49</v>
      </c>
      <c r="B122" s="60" t="s">
        <v>50</v>
      </c>
      <c r="C122" s="60" t="s">
        <v>3</v>
      </c>
      <c r="D122" s="61">
        <v>2015</v>
      </c>
      <c r="E122" s="60" t="s">
        <v>6</v>
      </c>
      <c r="F122" s="29">
        <v>756</v>
      </c>
      <c r="G122" s="77">
        <f t="shared" si="2"/>
        <v>20</v>
      </c>
      <c r="H122" s="29">
        <v>20</v>
      </c>
      <c r="I122" s="29">
        <v>0</v>
      </c>
      <c r="J122" s="29">
        <v>511</v>
      </c>
      <c r="K122" s="30">
        <f t="shared" si="3"/>
        <v>27</v>
      </c>
      <c r="L122" s="29">
        <v>27</v>
      </c>
      <c r="M122" s="29">
        <v>0</v>
      </c>
      <c r="N122" s="29">
        <v>494</v>
      </c>
      <c r="O122" s="29">
        <v>0</v>
      </c>
      <c r="P122" s="29">
        <v>1326</v>
      </c>
      <c r="Q122" s="29">
        <v>0</v>
      </c>
      <c r="R122" s="29">
        <v>3087</v>
      </c>
      <c r="S122" s="29">
        <v>47</v>
      </c>
    </row>
    <row r="123" spans="1:19" hidden="1" x14ac:dyDescent="0.2">
      <c r="A123" s="60" t="s">
        <v>49</v>
      </c>
      <c r="B123" s="60" t="s">
        <v>50</v>
      </c>
      <c r="C123" s="60" t="s">
        <v>3</v>
      </c>
      <c r="D123" s="61">
        <v>2016</v>
      </c>
      <c r="E123" s="60" t="s">
        <v>6</v>
      </c>
      <c r="F123" s="29">
        <v>756</v>
      </c>
      <c r="G123" s="77">
        <f t="shared" si="2"/>
        <v>5</v>
      </c>
      <c r="H123" s="29">
        <v>5</v>
      </c>
      <c r="I123" s="29">
        <v>0</v>
      </c>
      <c r="J123" s="29">
        <v>511</v>
      </c>
      <c r="K123" s="30">
        <f t="shared" si="3"/>
        <v>7</v>
      </c>
      <c r="L123" s="29">
        <v>7</v>
      </c>
      <c r="M123" s="29">
        <v>0</v>
      </c>
      <c r="N123" s="29">
        <v>494</v>
      </c>
      <c r="O123" s="29">
        <v>54</v>
      </c>
      <c r="P123" s="29">
        <v>1326</v>
      </c>
      <c r="Q123" s="29">
        <v>0</v>
      </c>
      <c r="R123" s="29">
        <v>3087</v>
      </c>
      <c r="S123" s="29">
        <v>66</v>
      </c>
    </row>
    <row r="124" spans="1:19" hidden="1" x14ac:dyDescent="0.2">
      <c r="A124" s="60" t="s">
        <v>49</v>
      </c>
      <c r="B124" s="60" t="s">
        <v>50</v>
      </c>
      <c r="C124" s="60" t="s">
        <v>3</v>
      </c>
      <c r="D124" s="61">
        <v>2017</v>
      </c>
      <c r="E124" s="60" t="s">
        <v>6</v>
      </c>
      <c r="F124" s="29">
        <v>756</v>
      </c>
      <c r="G124" s="77">
        <f t="shared" si="2"/>
        <v>6</v>
      </c>
      <c r="H124" s="29">
        <v>4</v>
      </c>
      <c r="I124" s="29">
        <v>2</v>
      </c>
      <c r="J124" s="29">
        <v>511</v>
      </c>
      <c r="K124" s="30">
        <f t="shared" si="3"/>
        <v>14</v>
      </c>
      <c r="L124" s="29">
        <v>12</v>
      </c>
      <c r="M124" s="29">
        <v>2</v>
      </c>
      <c r="N124" s="29">
        <v>494</v>
      </c>
      <c r="O124" s="29">
        <v>40</v>
      </c>
      <c r="P124" s="29">
        <v>1326</v>
      </c>
      <c r="Q124" s="29">
        <v>3</v>
      </c>
      <c r="R124" s="29">
        <v>3087</v>
      </c>
      <c r="S124" s="29">
        <v>63</v>
      </c>
    </row>
    <row r="125" spans="1:19" hidden="1" x14ac:dyDescent="0.2">
      <c r="A125" s="60" t="s">
        <v>51</v>
      </c>
      <c r="B125" s="60" t="s">
        <v>12</v>
      </c>
      <c r="C125" s="60" t="s">
        <v>3</v>
      </c>
      <c r="D125" s="61">
        <v>2014</v>
      </c>
      <c r="E125" s="60" t="s">
        <v>6</v>
      </c>
      <c r="F125" s="29">
        <v>436</v>
      </c>
      <c r="G125" s="77">
        <f t="shared" si="2"/>
        <v>0</v>
      </c>
      <c r="H125" s="29">
        <v>0</v>
      </c>
      <c r="I125" s="29">
        <v>0</v>
      </c>
      <c r="J125" s="29">
        <v>305</v>
      </c>
      <c r="K125" s="30">
        <f t="shared" si="3"/>
        <v>0</v>
      </c>
      <c r="L125" s="29">
        <v>0</v>
      </c>
      <c r="M125" s="29">
        <v>0</v>
      </c>
      <c r="N125" s="29">
        <v>335</v>
      </c>
      <c r="O125" s="29">
        <v>0</v>
      </c>
      <c r="P125" s="29">
        <v>785</v>
      </c>
      <c r="Q125" s="29">
        <v>156</v>
      </c>
      <c r="R125" s="29">
        <v>1861</v>
      </c>
      <c r="S125" s="29">
        <v>156</v>
      </c>
    </row>
    <row r="126" spans="1:19" hidden="1" x14ac:dyDescent="0.2">
      <c r="A126" s="60" t="s">
        <v>51</v>
      </c>
      <c r="B126" s="60" t="s">
        <v>12</v>
      </c>
      <c r="C126" s="60" t="s">
        <v>3</v>
      </c>
      <c r="D126" s="61">
        <v>2015</v>
      </c>
      <c r="E126" s="60" t="s">
        <v>6</v>
      </c>
      <c r="F126" s="29">
        <v>436</v>
      </c>
      <c r="G126" s="77">
        <f t="shared" si="2"/>
        <v>0</v>
      </c>
      <c r="H126" s="29">
        <v>0</v>
      </c>
      <c r="I126" s="29">
        <v>0</v>
      </c>
      <c r="J126" s="29">
        <v>305</v>
      </c>
      <c r="K126" s="30">
        <f t="shared" si="3"/>
        <v>0</v>
      </c>
      <c r="L126" s="29">
        <v>0</v>
      </c>
      <c r="M126" s="29">
        <v>0</v>
      </c>
      <c r="N126" s="29">
        <v>335</v>
      </c>
      <c r="O126" s="29">
        <v>0</v>
      </c>
      <c r="P126" s="29">
        <v>785</v>
      </c>
      <c r="Q126" s="29">
        <v>0</v>
      </c>
      <c r="R126" s="29">
        <v>1861</v>
      </c>
      <c r="S126" s="29">
        <v>0</v>
      </c>
    </row>
    <row r="127" spans="1:19" hidden="1" x14ac:dyDescent="0.2">
      <c r="A127" s="60" t="s">
        <v>51</v>
      </c>
      <c r="B127" s="60" t="s">
        <v>12</v>
      </c>
      <c r="C127" s="60" t="s">
        <v>3</v>
      </c>
      <c r="D127" s="61">
        <v>2016</v>
      </c>
      <c r="E127" s="60" t="s">
        <v>6</v>
      </c>
      <c r="F127" s="29">
        <v>436</v>
      </c>
      <c r="G127" s="77">
        <f t="shared" si="2"/>
        <v>0</v>
      </c>
      <c r="H127" s="29">
        <v>0</v>
      </c>
      <c r="I127" s="29">
        <v>0</v>
      </c>
      <c r="J127" s="29">
        <v>305</v>
      </c>
      <c r="K127" s="30">
        <f t="shared" si="3"/>
        <v>0</v>
      </c>
      <c r="L127" s="29">
        <v>0</v>
      </c>
      <c r="M127" s="29">
        <v>0</v>
      </c>
      <c r="N127" s="29">
        <v>335</v>
      </c>
      <c r="O127" s="29">
        <v>0</v>
      </c>
      <c r="P127" s="29">
        <v>785</v>
      </c>
      <c r="Q127" s="29">
        <v>282</v>
      </c>
      <c r="R127" s="29">
        <v>1861</v>
      </c>
      <c r="S127" s="29">
        <v>282</v>
      </c>
    </row>
    <row r="128" spans="1:19" hidden="1" x14ac:dyDescent="0.2">
      <c r="A128" s="60" t="s">
        <v>51</v>
      </c>
      <c r="B128" s="60" t="s">
        <v>12</v>
      </c>
      <c r="C128" s="60" t="s">
        <v>3</v>
      </c>
      <c r="D128" s="61">
        <v>2017</v>
      </c>
      <c r="E128" s="60" t="s">
        <v>6</v>
      </c>
      <c r="F128" s="29">
        <v>436</v>
      </c>
      <c r="G128" s="77">
        <f t="shared" si="2"/>
        <v>0</v>
      </c>
      <c r="H128" s="29">
        <v>0</v>
      </c>
      <c r="I128" s="29">
        <v>0</v>
      </c>
      <c r="J128" s="29">
        <v>305</v>
      </c>
      <c r="K128" s="30">
        <f t="shared" si="3"/>
        <v>0</v>
      </c>
      <c r="L128" s="29">
        <v>0</v>
      </c>
      <c r="M128" s="29">
        <v>0</v>
      </c>
      <c r="N128" s="29">
        <v>335</v>
      </c>
      <c r="O128" s="29">
        <v>21</v>
      </c>
      <c r="P128" s="29">
        <v>785</v>
      </c>
      <c r="Q128" s="29">
        <v>424</v>
      </c>
      <c r="R128" s="29">
        <v>1861</v>
      </c>
      <c r="S128" s="29">
        <v>445</v>
      </c>
    </row>
    <row r="129" spans="1:19" hidden="1" x14ac:dyDescent="0.2">
      <c r="A129" s="60" t="s">
        <v>52</v>
      </c>
      <c r="B129" s="60" t="s">
        <v>21</v>
      </c>
      <c r="C129" s="60" t="s">
        <v>8</v>
      </c>
      <c r="D129" s="61">
        <v>2014</v>
      </c>
      <c r="E129" s="60" t="s">
        <v>6</v>
      </c>
      <c r="F129" s="29">
        <v>234</v>
      </c>
      <c r="G129" s="77">
        <f t="shared" si="2"/>
        <v>1</v>
      </c>
      <c r="H129" s="29">
        <v>1</v>
      </c>
      <c r="I129" s="29">
        <v>0</v>
      </c>
      <c r="J129" s="29">
        <v>124</v>
      </c>
      <c r="K129" s="30">
        <f t="shared" si="3"/>
        <v>2</v>
      </c>
      <c r="L129" s="29">
        <v>2</v>
      </c>
      <c r="M129" s="29">
        <v>0</v>
      </c>
      <c r="N129" s="29">
        <v>123</v>
      </c>
      <c r="O129" s="29">
        <v>5</v>
      </c>
      <c r="P129" s="29">
        <v>279</v>
      </c>
      <c r="Q129" s="29">
        <v>415</v>
      </c>
      <c r="R129" s="29">
        <v>760</v>
      </c>
      <c r="S129" s="29">
        <v>423</v>
      </c>
    </row>
    <row r="130" spans="1:19" hidden="1" x14ac:dyDescent="0.2">
      <c r="A130" s="60" t="s">
        <v>52</v>
      </c>
      <c r="B130" s="60" t="s">
        <v>21</v>
      </c>
      <c r="C130" s="60" t="s">
        <v>8</v>
      </c>
      <c r="D130" s="61">
        <v>2015</v>
      </c>
      <c r="E130" s="60" t="s">
        <v>6</v>
      </c>
      <c r="F130" s="29">
        <v>234</v>
      </c>
      <c r="G130" s="77">
        <f t="shared" si="2"/>
        <v>0</v>
      </c>
      <c r="H130" s="29">
        <v>0</v>
      </c>
      <c r="I130" s="29">
        <v>0</v>
      </c>
      <c r="J130" s="29">
        <v>124</v>
      </c>
      <c r="K130" s="30">
        <f t="shared" si="3"/>
        <v>5</v>
      </c>
      <c r="L130" s="29">
        <v>5</v>
      </c>
      <c r="M130" s="29">
        <v>0</v>
      </c>
      <c r="N130" s="29">
        <v>123</v>
      </c>
      <c r="O130" s="29">
        <v>0</v>
      </c>
      <c r="P130" s="29">
        <v>279</v>
      </c>
      <c r="Q130" s="29">
        <v>449</v>
      </c>
      <c r="R130" s="29">
        <v>760</v>
      </c>
      <c r="S130" s="29">
        <v>454</v>
      </c>
    </row>
    <row r="131" spans="1:19" hidden="1" x14ac:dyDescent="0.2">
      <c r="A131" s="60" t="s">
        <v>52</v>
      </c>
      <c r="B131" s="60" t="s">
        <v>21</v>
      </c>
      <c r="C131" s="60" t="s">
        <v>8</v>
      </c>
      <c r="D131" s="61">
        <v>2016</v>
      </c>
      <c r="E131" s="60" t="s">
        <v>6</v>
      </c>
      <c r="F131" s="29">
        <v>234</v>
      </c>
      <c r="G131" s="77">
        <f t="shared" ref="G131:G194" si="4">SUM(H131:I131)</f>
        <v>0</v>
      </c>
      <c r="H131" s="29">
        <v>0</v>
      </c>
      <c r="I131" s="29">
        <v>0</v>
      </c>
      <c r="J131" s="29">
        <v>124</v>
      </c>
      <c r="K131" s="30">
        <f t="shared" ref="K131:K194" si="5">SUM(L131:M131)</f>
        <v>3</v>
      </c>
      <c r="L131" s="29">
        <v>3</v>
      </c>
      <c r="M131" s="29">
        <v>0</v>
      </c>
      <c r="N131" s="29">
        <v>123</v>
      </c>
      <c r="O131" s="29">
        <v>0</v>
      </c>
      <c r="P131" s="29">
        <v>279</v>
      </c>
      <c r="Q131" s="29">
        <v>540</v>
      </c>
      <c r="R131" s="29">
        <v>760</v>
      </c>
      <c r="S131" s="29">
        <v>543</v>
      </c>
    </row>
    <row r="132" spans="1:19" hidden="1" x14ac:dyDescent="0.2">
      <c r="A132" s="60" t="s">
        <v>52</v>
      </c>
      <c r="B132" s="60" t="s">
        <v>21</v>
      </c>
      <c r="C132" s="60" t="s">
        <v>8</v>
      </c>
      <c r="D132" s="61">
        <v>2017</v>
      </c>
      <c r="E132" s="60" t="s">
        <v>6</v>
      </c>
      <c r="F132" s="29">
        <v>234</v>
      </c>
      <c r="G132" s="77">
        <f t="shared" si="4"/>
        <v>2</v>
      </c>
      <c r="H132" s="29">
        <v>2</v>
      </c>
      <c r="I132" s="29">
        <v>0</v>
      </c>
      <c r="J132" s="29">
        <v>124</v>
      </c>
      <c r="K132" s="30">
        <f t="shared" si="5"/>
        <v>0</v>
      </c>
      <c r="L132" s="29">
        <v>0</v>
      </c>
      <c r="M132" s="29">
        <v>0</v>
      </c>
      <c r="N132" s="29">
        <v>123</v>
      </c>
      <c r="O132" s="29">
        <v>1</v>
      </c>
      <c r="P132" s="29">
        <v>279</v>
      </c>
      <c r="Q132" s="29">
        <v>503</v>
      </c>
      <c r="R132" s="29">
        <v>760</v>
      </c>
      <c r="S132" s="29">
        <v>506</v>
      </c>
    </row>
    <row r="133" spans="1:19" hidden="1" x14ac:dyDescent="0.2">
      <c r="A133" s="60" t="s">
        <v>53</v>
      </c>
      <c r="B133" s="60" t="s">
        <v>29</v>
      </c>
      <c r="C133" s="60" t="s">
        <v>8</v>
      </c>
      <c r="D133" s="61">
        <v>2014</v>
      </c>
      <c r="E133" s="60" t="s">
        <v>6</v>
      </c>
      <c r="F133" s="29">
        <v>114</v>
      </c>
      <c r="G133" s="77">
        <f t="shared" si="4"/>
        <v>0</v>
      </c>
      <c r="H133" s="29">
        <v>0</v>
      </c>
      <c r="I133" s="29">
        <v>0</v>
      </c>
      <c r="J133" s="29">
        <v>67</v>
      </c>
      <c r="K133" s="30">
        <f t="shared" si="5"/>
        <v>0</v>
      </c>
      <c r="L133" s="29">
        <v>0</v>
      </c>
      <c r="M133" s="29">
        <v>0</v>
      </c>
      <c r="N133" s="29">
        <v>82</v>
      </c>
      <c r="O133" s="29">
        <v>1</v>
      </c>
      <c r="P133" s="29">
        <v>30</v>
      </c>
      <c r="Q133" s="29">
        <v>38</v>
      </c>
      <c r="R133" s="29">
        <v>293</v>
      </c>
      <c r="S133" s="29">
        <v>39</v>
      </c>
    </row>
    <row r="134" spans="1:19" hidden="1" x14ac:dyDescent="0.2">
      <c r="A134" s="60" t="s">
        <v>53</v>
      </c>
      <c r="B134" s="60" t="s">
        <v>29</v>
      </c>
      <c r="C134" s="60" t="s">
        <v>8</v>
      </c>
      <c r="D134" s="61">
        <v>2015</v>
      </c>
      <c r="E134" s="60" t="s">
        <v>6</v>
      </c>
      <c r="F134" s="29">
        <v>114</v>
      </c>
      <c r="G134" s="77">
        <f t="shared" si="4"/>
        <v>0</v>
      </c>
      <c r="H134" s="29">
        <v>0</v>
      </c>
      <c r="I134" s="29">
        <v>0</v>
      </c>
      <c r="J134" s="29">
        <v>67</v>
      </c>
      <c r="K134" s="30">
        <f t="shared" si="5"/>
        <v>0</v>
      </c>
      <c r="L134" s="29">
        <v>0</v>
      </c>
      <c r="M134" s="29">
        <v>0</v>
      </c>
      <c r="N134" s="29">
        <v>82</v>
      </c>
      <c r="O134" s="29">
        <v>1</v>
      </c>
      <c r="P134" s="29">
        <v>30</v>
      </c>
      <c r="Q134" s="29">
        <v>2</v>
      </c>
      <c r="R134" s="29">
        <v>293</v>
      </c>
      <c r="S134" s="29">
        <v>3</v>
      </c>
    </row>
    <row r="135" spans="1:19" hidden="1" x14ac:dyDescent="0.2">
      <c r="A135" s="60" t="s">
        <v>53</v>
      </c>
      <c r="B135" s="60" t="s">
        <v>29</v>
      </c>
      <c r="C135" s="60" t="s">
        <v>8</v>
      </c>
      <c r="D135" s="61">
        <v>2016</v>
      </c>
      <c r="E135" s="60" t="s">
        <v>6</v>
      </c>
      <c r="F135" s="29">
        <v>114</v>
      </c>
      <c r="G135" s="77">
        <f t="shared" si="4"/>
        <v>0</v>
      </c>
      <c r="H135" s="29">
        <v>0</v>
      </c>
      <c r="I135" s="29">
        <v>0</v>
      </c>
      <c r="J135" s="29">
        <v>67</v>
      </c>
      <c r="K135" s="30">
        <f t="shared" si="5"/>
        <v>0</v>
      </c>
      <c r="L135" s="29">
        <v>0</v>
      </c>
      <c r="M135" s="29">
        <v>0</v>
      </c>
      <c r="N135" s="29">
        <v>82</v>
      </c>
      <c r="O135" s="29">
        <v>3</v>
      </c>
      <c r="P135" s="29">
        <v>30</v>
      </c>
      <c r="Q135" s="29">
        <v>4</v>
      </c>
      <c r="R135" s="29">
        <v>293</v>
      </c>
      <c r="S135" s="29">
        <v>7</v>
      </c>
    </row>
    <row r="136" spans="1:19" hidden="1" x14ac:dyDescent="0.2">
      <c r="A136" s="60" t="s">
        <v>53</v>
      </c>
      <c r="B136" s="60" t="s">
        <v>29</v>
      </c>
      <c r="C136" s="60" t="s">
        <v>8</v>
      </c>
      <c r="D136" s="61">
        <v>2017</v>
      </c>
      <c r="E136" s="60" t="s">
        <v>6</v>
      </c>
      <c r="F136" s="29">
        <v>114</v>
      </c>
      <c r="G136" s="77">
        <f t="shared" si="4"/>
        <v>0</v>
      </c>
      <c r="H136" s="29">
        <v>0</v>
      </c>
      <c r="I136" s="29">
        <v>0</v>
      </c>
      <c r="J136" s="29">
        <v>67</v>
      </c>
      <c r="K136" s="30">
        <f t="shared" si="5"/>
        <v>0</v>
      </c>
      <c r="L136" s="29">
        <v>0</v>
      </c>
      <c r="M136" s="29">
        <v>0</v>
      </c>
      <c r="N136" s="29">
        <v>82</v>
      </c>
      <c r="O136" s="29">
        <v>3</v>
      </c>
      <c r="P136" s="29">
        <v>30</v>
      </c>
      <c r="Q136" s="29">
        <v>4</v>
      </c>
      <c r="R136" s="29">
        <v>293</v>
      </c>
      <c r="S136" s="29">
        <v>7</v>
      </c>
    </row>
    <row r="137" spans="1:19" hidden="1" x14ac:dyDescent="0.2">
      <c r="A137" s="60" t="s">
        <v>54</v>
      </c>
      <c r="B137" s="60" t="s">
        <v>55</v>
      </c>
      <c r="C137" s="60" t="s">
        <v>56</v>
      </c>
      <c r="D137" s="61">
        <v>2014</v>
      </c>
      <c r="E137" s="60" t="s">
        <v>6</v>
      </c>
      <c r="F137" s="29">
        <v>66</v>
      </c>
      <c r="G137" s="77">
        <f t="shared" si="4"/>
        <v>0</v>
      </c>
      <c r="H137" s="29">
        <v>0</v>
      </c>
      <c r="I137" s="29">
        <v>0</v>
      </c>
      <c r="J137" s="29">
        <v>44</v>
      </c>
      <c r="K137" s="30">
        <f t="shared" si="5"/>
        <v>0</v>
      </c>
      <c r="L137" s="29">
        <v>0</v>
      </c>
      <c r="M137" s="29">
        <v>0</v>
      </c>
      <c r="N137" s="29">
        <v>41</v>
      </c>
      <c r="O137" s="29">
        <v>0</v>
      </c>
      <c r="P137" s="29">
        <v>124</v>
      </c>
      <c r="Q137" s="29">
        <v>0</v>
      </c>
      <c r="R137" s="29">
        <v>275</v>
      </c>
      <c r="S137" s="29">
        <v>0</v>
      </c>
    </row>
    <row r="138" spans="1:19" hidden="1" x14ac:dyDescent="0.2">
      <c r="A138" s="60" t="s">
        <v>54</v>
      </c>
      <c r="B138" s="60" t="s">
        <v>55</v>
      </c>
      <c r="C138" s="60" t="s">
        <v>56</v>
      </c>
      <c r="D138" s="61">
        <v>2015</v>
      </c>
      <c r="E138" s="60" t="s">
        <v>6</v>
      </c>
      <c r="F138" s="29">
        <v>66</v>
      </c>
      <c r="G138" s="77">
        <f t="shared" si="4"/>
        <v>5</v>
      </c>
      <c r="H138" s="29">
        <v>5</v>
      </c>
      <c r="I138" s="29">
        <v>0</v>
      </c>
      <c r="J138" s="29">
        <v>44</v>
      </c>
      <c r="K138" s="30">
        <f t="shared" si="5"/>
        <v>4</v>
      </c>
      <c r="L138" s="29">
        <v>4</v>
      </c>
      <c r="M138" s="29">
        <v>0</v>
      </c>
      <c r="N138" s="29">
        <v>41</v>
      </c>
      <c r="O138" s="29">
        <v>60</v>
      </c>
      <c r="P138" s="29">
        <v>124</v>
      </c>
      <c r="Q138" s="29">
        <v>0</v>
      </c>
      <c r="R138" s="29">
        <v>275</v>
      </c>
      <c r="S138" s="29">
        <v>69</v>
      </c>
    </row>
    <row r="139" spans="1:19" hidden="1" x14ac:dyDescent="0.2">
      <c r="A139" s="60" t="s">
        <v>54</v>
      </c>
      <c r="B139" s="60" t="s">
        <v>55</v>
      </c>
      <c r="C139" s="60" t="s">
        <v>56</v>
      </c>
      <c r="D139" s="61">
        <v>2016</v>
      </c>
      <c r="E139" s="60" t="s">
        <v>6</v>
      </c>
      <c r="F139" s="29">
        <v>66</v>
      </c>
      <c r="G139" s="77">
        <f t="shared" si="4"/>
        <v>0</v>
      </c>
      <c r="H139" s="29">
        <v>0</v>
      </c>
      <c r="I139" s="29">
        <v>0</v>
      </c>
      <c r="J139" s="29">
        <v>44</v>
      </c>
      <c r="K139" s="30">
        <f t="shared" si="5"/>
        <v>0</v>
      </c>
      <c r="L139" s="29">
        <v>0</v>
      </c>
      <c r="M139" s="29">
        <v>0</v>
      </c>
      <c r="N139" s="29">
        <v>41</v>
      </c>
      <c r="O139" s="29">
        <v>0</v>
      </c>
      <c r="P139" s="29">
        <v>124</v>
      </c>
      <c r="Q139" s="29">
        <v>51</v>
      </c>
      <c r="R139" s="29">
        <v>275</v>
      </c>
      <c r="S139" s="29">
        <v>51</v>
      </c>
    </row>
    <row r="140" spans="1:19" hidden="1" x14ac:dyDescent="0.2">
      <c r="A140" s="60" t="s">
        <v>54</v>
      </c>
      <c r="B140" s="60" t="s">
        <v>55</v>
      </c>
      <c r="C140" s="60" t="s">
        <v>56</v>
      </c>
      <c r="D140" s="61">
        <v>2017</v>
      </c>
      <c r="E140" s="60" t="s">
        <v>6</v>
      </c>
      <c r="F140" s="29">
        <v>66</v>
      </c>
      <c r="G140" s="77">
        <f t="shared" si="4"/>
        <v>0</v>
      </c>
      <c r="H140" s="29">
        <v>0</v>
      </c>
      <c r="I140" s="29">
        <v>0</v>
      </c>
      <c r="J140" s="29">
        <v>44</v>
      </c>
      <c r="K140" s="30">
        <f t="shared" si="5"/>
        <v>0</v>
      </c>
      <c r="L140" s="29">
        <v>0</v>
      </c>
      <c r="M140" s="29">
        <v>0</v>
      </c>
      <c r="N140" s="29">
        <v>41</v>
      </c>
      <c r="O140" s="29">
        <v>1</v>
      </c>
      <c r="P140" s="29">
        <v>124</v>
      </c>
      <c r="Q140" s="29">
        <v>38</v>
      </c>
      <c r="R140" s="29">
        <v>275</v>
      </c>
      <c r="S140" s="29">
        <v>39</v>
      </c>
    </row>
    <row r="141" spans="1:19" hidden="1" x14ac:dyDescent="0.2">
      <c r="A141" s="60" t="s">
        <v>57</v>
      </c>
      <c r="B141" s="60" t="s">
        <v>12</v>
      </c>
      <c r="C141" s="60" t="s">
        <v>3</v>
      </c>
      <c r="D141" s="61">
        <v>2014</v>
      </c>
      <c r="E141" s="60" t="s">
        <v>6</v>
      </c>
      <c r="F141" s="29">
        <v>76</v>
      </c>
      <c r="G141" s="77">
        <f t="shared" si="4"/>
        <v>0</v>
      </c>
      <c r="H141" s="29">
        <v>0</v>
      </c>
      <c r="I141" s="29">
        <v>0</v>
      </c>
      <c r="J141" s="29">
        <v>53</v>
      </c>
      <c r="K141" s="30">
        <f t="shared" si="5"/>
        <v>0</v>
      </c>
      <c r="L141" s="29">
        <v>0</v>
      </c>
      <c r="M141" s="29">
        <v>0</v>
      </c>
      <c r="N141" s="29">
        <v>62</v>
      </c>
      <c r="O141" s="29">
        <v>0</v>
      </c>
      <c r="P141" s="29">
        <v>148</v>
      </c>
      <c r="Q141" s="29">
        <v>0</v>
      </c>
      <c r="R141" s="29">
        <v>339</v>
      </c>
      <c r="S141" s="29">
        <v>0</v>
      </c>
    </row>
    <row r="142" spans="1:19" hidden="1" x14ac:dyDescent="0.2">
      <c r="A142" s="60" t="s">
        <v>57</v>
      </c>
      <c r="B142" s="60" t="s">
        <v>12</v>
      </c>
      <c r="C142" s="60" t="s">
        <v>3</v>
      </c>
      <c r="D142" s="61">
        <v>2015</v>
      </c>
      <c r="E142" s="60" t="s">
        <v>6</v>
      </c>
      <c r="F142" s="29">
        <v>76</v>
      </c>
      <c r="G142" s="77">
        <f t="shared" si="4"/>
        <v>0</v>
      </c>
      <c r="H142" s="29">
        <v>0</v>
      </c>
      <c r="I142" s="29">
        <v>0</v>
      </c>
      <c r="J142" s="29">
        <v>53</v>
      </c>
      <c r="K142" s="30">
        <f t="shared" si="5"/>
        <v>0</v>
      </c>
      <c r="L142" s="29">
        <v>0</v>
      </c>
      <c r="M142" s="29">
        <v>0</v>
      </c>
      <c r="N142" s="29">
        <v>62</v>
      </c>
      <c r="O142" s="29">
        <v>0</v>
      </c>
      <c r="P142" s="29">
        <v>148</v>
      </c>
      <c r="Q142" s="29">
        <v>26</v>
      </c>
      <c r="R142" s="29">
        <v>339</v>
      </c>
      <c r="S142" s="29">
        <v>26</v>
      </c>
    </row>
    <row r="143" spans="1:19" hidden="1" x14ac:dyDescent="0.2">
      <c r="A143" s="60" t="s">
        <v>57</v>
      </c>
      <c r="B143" s="60" t="s">
        <v>12</v>
      </c>
      <c r="C143" s="60" t="s">
        <v>3</v>
      </c>
      <c r="D143" s="61">
        <v>2016</v>
      </c>
      <c r="E143" s="60" t="s">
        <v>6</v>
      </c>
      <c r="F143" s="29">
        <v>76</v>
      </c>
      <c r="G143" s="77">
        <f t="shared" si="4"/>
        <v>0</v>
      </c>
      <c r="H143" s="29">
        <v>0</v>
      </c>
      <c r="I143" s="29">
        <v>0</v>
      </c>
      <c r="J143" s="29">
        <v>53</v>
      </c>
      <c r="K143" s="30">
        <f t="shared" si="5"/>
        <v>0</v>
      </c>
      <c r="L143" s="29">
        <v>0</v>
      </c>
      <c r="M143" s="29">
        <v>0</v>
      </c>
      <c r="N143" s="29">
        <v>62</v>
      </c>
      <c r="O143" s="29">
        <v>0</v>
      </c>
      <c r="P143" s="29">
        <v>148</v>
      </c>
      <c r="Q143" s="29">
        <v>0</v>
      </c>
      <c r="R143" s="29">
        <v>339</v>
      </c>
      <c r="S143" s="29">
        <v>0</v>
      </c>
    </row>
    <row r="144" spans="1:19" hidden="1" x14ac:dyDescent="0.2">
      <c r="A144" s="60" t="s">
        <v>58</v>
      </c>
      <c r="B144" s="60" t="s">
        <v>5</v>
      </c>
      <c r="C144" s="60" t="s">
        <v>3</v>
      </c>
      <c r="D144" s="61">
        <v>2014</v>
      </c>
      <c r="E144" s="60" t="s">
        <v>6</v>
      </c>
      <c r="F144" s="29">
        <v>694</v>
      </c>
      <c r="G144" s="77">
        <f t="shared" si="4"/>
        <v>0</v>
      </c>
      <c r="H144" s="29">
        <v>0</v>
      </c>
      <c r="I144" s="29">
        <v>0</v>
      </c>
      <c r="J144" s="29">
        <v>413</v>
      </c>
      <c r="K144" s="30">
        <f t="shared" si="5"/>
        <v>0</v>
      </c>
      <c r="L144" s="29">
        <v>0</v>
      </c>
      <c r="M144" s="29">
        <v>0</v>
      </c>
      <c r="N144" s="29">
        <v>443</v>
      </c>
      <c r="O144" s="29">
        <v>0</v>
      </c>
      <c r="P144" s="29">
        <v>1134</v>
      </c>
      <c r="Q144" s="29">
        <v>19</v>
      </c>
      <c r="R144" s="29">
        <v>2684</v>
      </c>
      <c r="S144" s="29">
        <v>19</v>
      </c>
    </row>
    <row r="145" spans="1:19" hidden="1" x14ac:dyDescent="0.2">
      <c r="A145" s="60" t="s">
        <v>58</v>
      </c>
      <c r="B145" s="60" t="s">
        <v>5</v>
      </c>
      <c r="C145" s="60" t="s">
        <v>3</v>
      </c>
      <c r="D145" s="61">
        <v>2015</v>
      </c>
      <c r="E145" s="60" t="s">
        <v>6</v>
      </c>
      <c r="F145" s="29">
        <v>694</v>
      </c>
      <c r="G145" s="77">
        <f t="shared" si="4"/>
        <v>11</v>
      </c>
      <c r="H145" s="29">
        <v>11</v>
      </c>
      <c r="I145" s="29">
        <v>0</v>
      </c>
      <c r="J145" s="29">
        <v>413</v>
      </c>
      <c r="K145" s="30">
        <f t="shared" si="5"/>
        <v>0</v>
      </c>
      <c r="L145" s="29">
        <v>0</v>
      </c>
      <c r="M145" s="29">
        <v>0</v>
      </c>
      <c r="N145" s="29">
        <v>443</v>
      </c>
      <c r="O145" s="29">
        <v>0</v>
      </c>
      <c r="P145" s="29">
        <v>1134</v>
      </c>
      <c r="Q145" s="29">
        <v>14</v>
      </c>
      <c r="R145" s="29">
        <v>2684</v>
      </c>
      <c r="S145" s="29">
        <v>25</v>
      </c>
    </row>
    <row r="146" spans="1:19" hidden="1" x14ac:dyDescent="0.2">
      <c r="A146" s="60" t="s">
        <v>58</v>
      </c>
      <c r="B146" s="60" t="s">
        <v>5</v>
      </c>
      <c r="C146" s="60" t="s">
        <v>3</v>
      </c>
      <c r="D146" s="61">
        <v>2016</v>
      </c>
      <c r="E146" s="60" t="s">
        <v>6</v>
      </c>
      <c r="F146" s="29">
        <v>694</v>
      </c>
      <c r="G146" s="77">
        <f t="shared" si="4"/>
        <v>0</v>
      </c>
      <c r="H146" s="29">
        <v>0</v>
      </c>
      <c r="I146" s="29">
        <v>0</v>
      </c>
      <c r="J146" s="29">
        <v>413</v>
      </c>
      <c r="K146" s="30">
        <f t="shared" si="5"/>
        <v>0</v>
      </c>
      <c r="L146" s="29">
        <v>0</v>
      </c>
      <c r="M146" s="29">
        <v>0</v>
      </c>
      <c r="N146" s="29">
        <v>443</v>
      </c>
      <c r="O146" s="29">
        <v>0</v>
      </c>
      <c r="P146" s="29">
        <v>1134</v>
      </c>
      <c r="Q146" s="29">
        <v>275</v>
      </c>
      <c r="R146" s="29">
        <v>2684</v>
      </c>
      <c r="S146" s="29">
        <v>275</v>
      </c>
    </row>
    <row r="147" spans="1:19" hidden="1" x14ac:dyDescent="0.2">
      <c r="A147" s="60" t="s">
        <v>58</v>
      </c>
      <c r="B147" s="60" t="s">
        <v>5</v>
      </c>
      <c r="C147" s="60" t="s">
        <v>3</v>
      </c>
      <c r="D147" s="61">
        <v>2017</v>
      </c>
      <c r="E147" s="60" t="s">
        <v>6</v>
      </c>
      <c r="F147" s="29">
        <v>694</v>
      </c>
      <c r="G147" s="77">
        <f t="shared" si="4"/>
        <v>0</v>
      </c>
      <c r="H147" s="29">
        <v>0</v>
      </c>
      <c r="I147" s="29">
        <v>0</v>
      </c>
      <c r="J147" s="29">
        <v>413</v>
      </c>
      <c r="K147" s="30">
        <f t="shared" si="5"/>
        <v>0</v>
      </c>
      <c r="L147" s="29">
        <v>0</v>
      </c>
      <c r="M147" s="29">
        <v>0</v>
      </c>
      <c r="N147" s="29">
        <v>443</v>
      </c>
      <c r="O147" s="29">
        <v>0</v>
      </c>
      <c r="P147" s="29">
        <v>1134</v>
      </c>
      <c r="Q147" s="29">
        <v>17</v>
      </c>
      <c r="R147" s="29">
        <v>2684</v>
      </c>
      <c r="S147" s="29">
        <v>17</v>
      </c>
    </row>
    <row r="148" spans="1:19" hidden="1" x14ac:dyDescent="0.2">
      <c r="A148" s="60" t="s">
        <v>59</v>
      </c>
      <c r="B148" s="60" t="s">
        <v>29</v>
      </c>
      <c r="C148" s="60" t="s">
        <v>8</v>
      </c>
      <c r="D148" s="61">
        <v>2014</v>
      </c>
      <c r="E148" s="60" t="s">
        <v>6</v>
      </c>
      <c r="F148" s="29">
        <v>138</v>
      </c>
      <c r="G148" s="77">
        <f t="shared" si="4"/>
        <v>0</v>
      </c>
      <c r="H148" s="29">
        <v>0</v>
      </c>
      <c r="I148" s="29">
        <v>0</v>
      </c>
      <c r="J148" s="29">
        <v>138</v>
      </c>
      <c r="K148" s="30">
        <f t="shared" si="5"/>
        <v>0</v>
      </c>
      <c r="L148" s="29">
        <v>0</v>
      </c>
      <c r="M148" s="29">
        <v>0</v>
      </c>
      <c r="N148" s="29">
        <v>144</v>
      </c>
      <c r="O148" s="29">
        <v>3</v>
      </c>
      <c r="P148" s="29">
        <v>155</v>
      </c>
      <c r="Q148" s="29">
        <v>0</v>
      </c>
      <c r="R148" s="29">
        <v>575</v>
      </c>
      <c r="S148" s="29">
        <v>3</v>
      </c>
    </row>
    <row r="149" spans="1:19" hidden="1" x14ac:dyDescent="0.2">
      <c r="A149" s="60" t="s">
        <v>59</v>
      </c>
      <c r="B149" s="60" t="s">
        <v>29</v>
      </c>
      <c r="C149" s="60" t="s">
        <v>8</v>
      </c>
      <c r="D149" s="61">
        <v>2015</v>
      </c>
      <c r="E149" s="60" t="s">
        <v>6</v>
      </c>
      <c r="F149" s="29">
        <v>138</v>
      </c>
      <c r="G149" s="77">
        <f t="shared" si="4"/>
        <v>0</v>
      </c>
      <c r="H149" s="29">
        <v>0</v>
      </c>
      <c r="I149" s="29">
        <v>0</v>
      </c>
      <c r="J149" s="29">
        <v>138</v>
      </c>
      <c r="K149" s="30">
        <f t="shared" si="5"/>
        <v>0</v>
      </c>
      <c r="L149" s="29">
        <v>0</v>
      </c>
      <c r="M149" s="29">
        <v>0</v>
      </c>
      <c r="N149" s="29">
        <v>144</v>
      </c>
      <c r="O149" s="29">
        <v>0</v>
      </c>
      <c r="P149" s="29">
        <v>155</v>
      </c>
      <c r="Q149" s="29">
        <v>5</v>
      </c>
      <c r="R149" s="29">
        <v>575</v>
      </c>
      <c r="S149" s="29">
        <v>5</v>
      </c>
    </row>
    <row r="150" spans="1:19" hidden="1" x14ac:dyDescent="0.2">
      <c r="A150" s="60" t="s">
        <v>59</v>
      </c>
      <c r="B150" s="60" t="s">
        <v>29</v>
      </c>
      <c r="C150" s="60" t="s">
        <v>8</v>
      </c>
      <c r="D150" s="61">
        <v>2016</v>
      </c>
      <c r="E150" s="60" t="s">
        <v>6</v>
      </c>
      <c r="F150" s="29">
        <v>138</v>
      </c>
      <c r="G150" s="77">
        <f t="shared" si="4"/>
        <v>0</v>
      </c>
      <c r="H150" s="29">
        <v>0</v>
      </c>
      <c r="I150" s="29">
        <v>0</v>
      </c>
      <c r="J150" s="29">
        <v>138</v>
      </c>
      <c r="K150" s="30">
        <f t="shared" si="5"/>
        <v>0</v>
      </c>
      <c r="L150" s="29">
        <v>0</v>
      </c>
      <c r="M150" s="29">
        <v>0</v>
      </c>
      <c r="N150" s="29">
        <v>144</v>
      </c>
      <c r="O150" s="29">
        <v>0</v>
      </c>
      <c r="P150" s="29">
        <v>155</v>
      </c>
      <c r="Q150" s="29">
        <v>133</v>
      </c>
      <c r="R150" s="29">
        <v>575</v>
      </c>
      <c r="S150" s="29">
        <v>133</v>
      </c>
    </row>
    <row r="151" spans="1:19" hidden="1" x14ac:dyDescent="0.2">
      <c r="A151" s="60" t="s">
        <v>59</v>
      </c>
      <c r="B151" s="60" t="s">
        <v>29</v>
      </c>
      <c r="C151" s="60" t="s">
        <v>8</v>
      </c>
      <c r="D151" s="61">
        <v>2017</v>
      </c>
      <c r="E151" s="60" t="s">
        <v>6</v>
      </c>
      <c r="F151" s="29">
        <v>138</v>
      </c>
      <c r="G151" s="77">
        <f t="shared" si="4"/>
        <v>0</v>
      </c>
      <c r="H151" s="29">
        <v>0</v>
      </c>
      <c r="I151" s="29">
        <v>0</v>
      </c>
      <c r="J151" s="29">
        <v>138</v>
      </c>
      <c r="K151" s="30">
        <f t="shared" si="5"/>
        <v>0</v>
      </c>
      <c r="L151" s="29">
        <v>0</v>
      </c>
      <c r="M151" s="29">
        <v>0</v>
      </c>
      <c r="N151" s="29">
        <v>144</v>
      </c>
      <c r="O151" s="29">
        <v>0</v>
      </c>
      <c r="P151" s="29">
        <v>155</v>
      </c>
      <c r="Q151" s="29">
        <v>13</v>
      </c>
      <c r="R151" s="29">
        <v>575</v>
      </c>
      <c r="S151" s="29">
        <v>13</v>
      </c>
    </row>
    <row r="152" spans="1:19" hidden="1" x14ac:dyDescent="0.2">
      <c r="A152" s="60" t="s">
        <v>1037</v>
      </c>
      <c r="B152" s="60" t="s">
        <v>46</v>
      </c>
      <c r="C152" s="60" t="s">
        <v>47</v>
      </c>
      <c r="D152" s="61">
        <v>2016</v>
      </c>
      <c r="E152" s="60" t="s">
        <v>6</v>
      </c>
      <c r="F152" s="29">
        <v>682</v>
      </c>
      <c r="G152" s="77">
        <f t="shared" si="4"/>
        <v>0</v>
      </c>
      <c r="H152" s="29">
        <v>0</v>
      </c>
      <c r="I152" s="29">
        <v>0</v>
      </c>
      <c r="J152" s="29">
        <v>545</v>
      </c>
      <c r="K152" s="30">
        <f t="shared" si="5"/>
        <v>0</v>
      </c>
      <c r="L152" s="29">
        <v>0</v>
      </c>
      <c r="M152" s="29">
        <v>0</v>
      </c>
      <c r="N152" s="29">
        <v>480</v>
      </c>
      <c r="O152" s="29">
        <v>8</v>
      </c>
      <c r="P152" s="29">
        <v>1267</v>
      </c>
      <c r="Q152" s="29">
        <v>90</v>
      </c>
      <c r="R152" s="29">
        <v>2974</v>
      </c>
      <c r="S152" s="29">
        <v>98</v>
      </c>
    </row>
    <row r="153" spans="1:19" hidden="1" x14ac:dyDescent="0.2">
      <c r="A153" s="60" t="s">
        <v>1037</v>
      </c>
      <c r="B153" s="60" t="s">
        <v>46</v>
      </c>
      <c r="C153" s="60" t="s">
        <v>47</v>
      </c>
      <c r="D153" s="61">
        <v>2017</v>
      </c>
      <c r="E153" s="60" t="s">
        <v>6</v>
      </c>
      <c r="F153" s="29">
        <v>682</v>
      </c>
      <c r="G153" s="77">
        <f t="shared" si="4"/>
        <v>0</v>
      </c>
      <c r="H153" s="29">
        <v>0</v>
      </c>
      <c r="I153" s="29">
        <v>0</v>
      </c>
      <c r="J153" s="29">
        <v>545</v>
      </c>
      <c r="K153" s="30">
        <f t="shared" si="5"/>
        <v>8</v>
      </c>
      <c r="L153" s="29">
        <v>8</v>
      </c>
      <c r="M153" s="29">
        <v>0</v>
      </c>
      <c r="N153" s="29">
        <v>480</v>
      </c>
      <c r="O153" s="29">
        <v>25</v>
      </c>
      <c r="P153" s="29">
        <v>1267</v>
      </c>
      <c r="Q153" s="29">
        <v>117</v>
      </c>
      <c r="R153" s="29">
        <v>2974</v>
      </c>
      <c r="S153" s="29">
        <v>150</v>
      </c>
    </row>
    <row r="154" spans="1:19" hidden="1" x14ac:dyDescent="0.2">
      <c r="A154" s="60" t="s">
        <v>60</v>
      </c>
      <c r="B154" s="60" t="s">
        <v>5</v>
      </c>
      <c r="C154" s="60" t="s">
        <v>3</v>
      </c>
      <c r="D154" s="61">
        <v>2014</v>
      </c>
      <c r="E154" s="60" t="s">
        <v>6</v>
      </c>
      <c r="F154" s="29">
        <v>88</v>
      </c>
      <c r="G154" s="77">
        <f t="shared" si="4"/>
        <v>0</v>
      </c>
      <c r="H154" s="29">
        <v>0</v>
      </c>
      <c r="I154" s="29">
        <v>0</v>
      </c>
      <c r="J154" s="29">
        <v>54</v>
      </c>
      <c r="K154" s="30">
        <f t="shared" si="5"/>
        <v>0</v>
      </c>
      <c r="L154" s="29">
        <v>0</v>
      </c>
      <c r="M154" s="29">
        <v>0</v>
      </c>
      <c r="N154" s="29">
        <v>57</v>
      </c>
      <c r="O154" s="29">
        <v>0</v>
      </c>
      <c r="P154" s="29">
        <v>131</v>
      </c>
      <c r="Q154" s="29">
        <v>15</v>
      </c>
      <c r="R154" s="29">
        <v>330</v>
      </c>
      <c r="S154" s="29">
        <v>15</v>
      </c>
    </row>
    <row r="155" spans="1:19" hidden="1" x14ac:dyDescent="0.2">
      <c r="A155" s="60" t="s">
        <v>60</v>
      </c>
      <c r="B155" s="60" t="s">
        <v>5</v>
      </c>
      <c r="C155" s="60" t="s">
        <v>3</v>
      </c>
      <c r="D155" s="61">
        <v>2015</v>
      </c>
      <c r="E155" s="60" t="s">
        <v>6</v>
      </c>
      <c r="F155" s="29">
        <v>88</v>
      </c>
      <c r="G155" s="77">
        <f t="shared" si="4"/>
        <v>8</v>
      </c>
      <c r="H155" s="29">
        <v>8</v>
      </c>
      <c r="I155" s="29">
        <v>0</v>
      </c>
      <c r="J155" s="29">
        <v>54</v>
      </c>
      <c r="K155" s="30">
        <f t="shared" si="5"/>
        <v>0</v>
      </c>
      <c r="L155" s="29">
        <v>0</v>
      </c>
      <c r="M155" s="29">
        <v>0</v>
      </c>
      <c r="N155" s="29">
        <v>57</v>
      </c>
      <c r="O155" s="29">
        <v>1</v>
      </c>
      <c r="P155" s="29">
        <v>131</v>
      </c>
      <c r="Q155" s="29">
        <v>15</v>
      </c>
      <c r="R155" s="29">
        <v>330</v>
      </c>
      <c r="S155" s="29">
        <v>24</v>
      </c>
    </row>
    <row r="156" spans="1:19" hidden="1" x14ac:dyDescent="0.2">
      <c r="A156" s="60" t="s">
        <v>60</v>
      </c>
      <c r="B156" s="60" t="s">
        <v>5</v>
      </c>
      <c r="C156" s="60" t="s">
        <v>3</v>
      </c>
      <c r="D156" s="61">
        <v>2016</v>
      </c>
      <c r="E156" s="60" t="s">
        <v>6</v>
      </c>
      <c r="F156" s="29">
        <v>88</v>
      </c>
      <c r="G156" s="77">
        <f t="shared" si="4"/>
        <v>0</v>
      </c>
      <c r="H156" s="29">
        <v>0</v>
      </c>
      <c r="I156" s="29">
        <v>0</v>
      </c>
      <c r="J156" s="29">
        <v>54</v>
      </c>
      <c r="K156" s="30">
        <f t="shared" si="5"/>
        <v>0</v>
      </c>
      <c r="L156" s="29">
        <v>0</v>
      </c>
      <c r="M156" s="29">
        <v>0</v>
      </c>
      <c r="N156" s="29">
        <v>57</v>
      </c>
      <c r="O156" s="29">
        <v>2</v>
      </c>
      <c r="P156" s="29">
        <v>131</v>
      </c>
      <c r="Q156" s="29">
        <v>43</v>
      </c>
      <c r="R156" s="29">
        <v>330</v>
      </c>
      <c r="S156" s="29">
        <v>45</v>
      </c>
    </row>
    <row r="157" spans="1:19" hidden="1" x14ac:dyDescent="0.2">
      <c r="A157" s="60" t="s">
        <v>60</v>
      </c>
      <c r="B157" s="60" t="s">
        <v>5</v>
      </c>
      <c r="C157" s="60" t="s">
        <v>3</v>
      </c>
      <c r="D157" s="61">
        <v>2017</v>
      </c>
      <c r="E157" s="60" t="s">
        <v>6</v>
      </c>
      <c r="F157" s="29">
        <v>88</v>
      </c>
      <c r="G157" s="77">
        <f t="shared" si="4"/>
        <v>0</v>
      </c>
      <c r="H157" s="29">
        <v>0</v>
      </c>
      <c r="I157" s="29">
        <v>0</v>
      </c>
      <c r="J157" s="29">
        <v>54</v>
      </c>
      <c r="K157" s="30">
        <f t="shared" si="5"/>
        <v>0</v>
      </c>
      <c r="L157" s="29">
        <v>0</v>
      </c>
      <c r="M157" s="29">
        <v>0</v>
      </c>
      <c r="N157" s="29">
        <v>57</v>
      </c>
      <c r="O157" s="29">
        <v>4</v>
      </c>
      <c r="P157" s="29">
        <v>131</v>
      </c>
      <c r="Q157" s="29">
        <v>18</v>
      </c>
      <c r="R157" s="29">
        <v>330</v>
      </c>
      <c r="S157" s="29">
        <v>22</v>
      </c>
    </row>
    <row r="158" spans="1:19" hidden="1" x14ac:dyDescent="0.2">
      <c r="A158" s="60" t="s">
        <v>1038</v>
      </c>
      <c r="B158" s="60" t="s">
        <v>1039</v>
      </c>
      <c r="C158" s="60" t="s">
        <v>13</v>
      </c>
      <c r="D158" s="61">
        <v>2014</v>
      </c>
      <c r="E158" s="60" t="s">
        <v>6</v>
      </c>
      <c r="F158" s="29">
        <v>241</v>
      </c>
      <c r="G158" s="77">
        <f t="shared" si="4"/>
        <v>6</v>
      </c>
      <c r="H158" s="29">
        <v>0</v>
      </c>
      <c r="I158" s="29">
        <v>6</v>
      </c>
      <c r="J158" s="29">
        <v>175</v>
      </c>
      <c r="K158" s="30">
        <f t="shared" si="5"/>
        <v>13</v>
      </c>
      <c r="L158" s="29">
        <v>0</v>
      </c>
      <c r="M158" s="29">
        <v>13</v>
      </c>
      <c r="N158" s="29">
        <v>192</v>
      </c>
      <c r="O158" s="29">
        <v>17</v>
      </c>
      <c r="P158" s="29">
        <v>471</v>
      </c>
      <c r="Q158" s="29">
        <v>38</v>
      </c>
      <c r="R158" s="29">
        <v>1079</v>
      </c>
      <c r="S158" s="29">
        <v>74</v>
      </c>
    </row>
    <row r="159" spans="1:19" hidden="1" x14ac:dyDescent="0.2">
      <c r="A159" s="60" t="s">
        <v>1038</v>
      </c>
      <c r="B159" s="60" t="s">
        <v>1039</v>
      </c>
      <c r="C159" s="60" t="s">
        <v>13</v>
      </c>
      <c r="D159" s="61">
        <v>2015</v>
      </c>
      <c r="E159" s="60" t="s">
        <v>6</v>
      </c>
      <c r="F159" s="29">
        <v>241</v>
      </c>
      <c r="G159" s="77">
        <f t="shared" si="4"/>
        <v>8</v>
      </c>
      <c r="H159" s="29">
        <v>0</v>
      </c>
      <c r="I159" s="29">
        <v>8</v>
      </c>
      <c r="J159" s="29">
        <v>175</v>
      </c>
      <c r="K159" s="30">
        <f t="shared" si="5"/>
        <v>15</v>
      </c>
      <c r="L159" s="29">
        <v>0</v>
      </c>
      <c r="M159" s="29">
        <v>15</v>
      </c>
      <c r="N159" s="29">
        <v>192</v>
      </c>
      <c r="O159" s="29">
        <v>45</v>
      </c>
      <c r="P159" s="29">
        <v>471</v>
      </c>
      <c r="Q159" s="29">
        <v>49</v>
      </c>
      <c r="R159" s="29">
        <v>1079</v>
      </c>
      <c r="S159" s="29">
        <v>117</v>
      </c>
    </row>
    <row r="160" spans="1:19" hidden="1" x14ac:dyDescent="0.2">
      <c r="A160" s="60" t="s">
        <v>1038</v>
      </c>
      <c r="B160" s="60" t="s">
        <v>1039</v>
      </c>
      <c r="C160" s="60" t="s">
        <v>13</v>
      </c>
      <c r="D160" s="61">
        <v>2016</v>
      </c>
      <c r="E160" s="60" t="s">
        <v>6</v>
      </c>
      <c r="F160" s="29">
        <v>241</v>
      </c>
      <c r="G160" s="77">
        <f t="shared" si="4"/>
        <v>60</v>
      </c>
      <c r="H160" s="29">
        <v>0</v>
      </c>
      <c r="I160" s="29">
        <v>60</v>
      </c>
      <c r="J160" s="29">
        <v>175</v>
      </c>
      <c r="K160" s="30">
        <f t="shared" si="5"/>
        <v>36</v>
      </c>
      <c r="L160" s="29">
        <v>0</v>
      </c>
      <c r="M160" s="29">
        <v>36</v>
      </c>
      <c r="N160" s="29">
        <v>192</v>
      </c>
      <c r="O160" s="29">
        <v>104</v>
      </c>
      <c r="P160" s="29">
        <v>471</v>
      </c>
      <c r="Q160" s="29">
        <v>48</v>
      </c>
      <c r="R160" s="29">
        <v>1079</v>
      </c>
      <c r="S160" s="29">
        <v>248</v>
      </c>
    </row>
    <row r="161" spans="1:19" hidden="1" x14ac:dyDescent="0.2">
      <c r="A161" s="60" t="s">
        <v>1038</v>
      </c>
      <c r="B161" s="60" t="s">
        <v>1039</v>
      </c>
      <c r="C161" s="60" t="s">
        <v>13</v>
      </c>
      <c r="D161" s="61">
        <v>2017</v>
      </c>
      <c r="E161" s="60" t="s">
        <v>6</v>
      </c>
      <c r="F161" s="29">
        <v>241</v>
      </c>
      <c r="G161" s="77">
        <f t="shared" si="4"/>
        <v>25</v>
      </c>
      <c r="H161" s="29">
        <v>0</v>
      </c>
      <c r="I161" s="29">
        <v>25</v>
      </c>
      <c r="J161" s="29">
        <v>175</v>
      </c>
      <c r="K161" s="30">
        <f t="shared" si="5"/>
        <v>27</v>
      </c>
      <c r="L161" s="29">
        <v>0</v>
      </c>
      <c r="M161" s="29">
        <v>27</v>
      </c>
      <c r="N161" s="29">
        <v>192</v>
      </c>
      <c r="O161" s="29">
        <v>29</v>
      </c>
      <c r="P161" s="29">
        <v>471</v>
      </c>
      <c r="Q161" s="29">
        <v>77</v>
      </c>
      <c r="R161" s="29">
        <v>1079</v>
      </c>
      <c r="S161" s="29">
        <v>158</v>
      </c>
    </row>
    <row r="162" spans="1:19" hidden="1" x14ac:dyDescent="0.2">
      <c r="A162" s="60" t="s">
        <v>1040</v>
      </c>
      <c r="B162" s="60" t="s">
        <v>35</v>
      </c>
      <c r="C162" s="60" t="s">
        <v>3</v>
      </c>
      <c r="D162" s="61">
        <v>2014</v>
      </c>
      <c r="E162" s="60" t="s">
        <v>6</v>
      </c>
      <c r="F162" s="29">
        <v>543</v>
      </c>
      <c r="G162" s="77">
        <f t="shared" si="4"/>
        <v>0</v>
      </c>
      <c r="H162" s="29">
        <v>0</v>
      </c>
      <c r="I162" s="29">
        <v>0</v>
      </c>
      <c r="J162" s="29">
        <v>383</v>
      </c>
      <c r="K162" s="30">
        <f t="shared" si="5"/>
        <v>0</v>
      </c>
      <c r="L162" s="29">
        <v>0</v>
      </c>
      <c r="M162" s="29">
        <v>0</v>
      </c>
      <c r="N162" s="29">
        <v>433</v>
      </c>
      <c r="O162" s="29">
        <v>0</v>
      </c>
      <c r="P162" s="29">
        <v>982</v>
      </c>
      <c r="Q162" s="29">
        <v>37</v>
      </c>
      <c r="R162" s="29">
        <v>2341</v>
      </c>
      <c r="S162" s="29">
        <v>37</v>
      </c>
    </row>
    <row r="163" spans="1:19" hidden="1" x14ac:dyDescent="0.2">
      <c r="A163" s="60" t="s">
        <v>1040</v>
      </c>
      <c r="B163" s="60" t="s">
        <v>35</v>
      </c>
      <c r="C163" s="60" t="s">
        <v>3</v>
      </c>
      <c r="D163" s="61">
        <v>2015</v>
      </c>
      <c r="E163" s="60" t="s">
        <v>6</v>
      </c>
      <c r="F163" s="29">
        <v>543</v>
      </c>
      <c r="G163" s="77">
        <f t="shared" si="4"/>
        <v>0</v>
      </c>
      <c r="H163" s="29">
        <v>0</v>
      </c>
      <c r="I163" s="29">
        <v>0</v>
      </c>
      <c r="J163" s="29">
        <v>383</v>
      </c>
      <c r="K163" s="30">
        <f t="shared" si="5"/>
        <v>0</v>
      </c>
      <c r="L163" s="29">
        <v>0</v>
      </c>
      <c r="M163" s="29">
        <v>0</v>
      </c>
      <c r="N163" s="29">
        <v>433</v>
      </c>
      <c r="O163" s="29">
        <v>0</v>
      </c>
      <c r="P163" s="29">
        <v>982</v>
      </c>
      <c r="Q163" s="29">
        <v>77</v>
      </c>
      <c r="R163" s="29">
        <v>2341</v>
      </c>
      <c r="S163" s="29">
        <v>77</v>
      </c>
    </row>
    <row r="164" spans="1:19" hidden="1" x14ac:dyDescent="0.2">
      <c r="A164" s="60" t="s">
        <v>1040</v>
      </c>
      <c r="B164" s="60" t="s">
        <v>35</v>
      </c>
      <c r="C164" s="60" t="s">
        <v>3</v>
      </c>
      <c r="D164" s="61">
        <v>2016</v>
      </c>
      <c r="E164" s="60" t="s">
        <v>6</v>
      </c>
      <c r="F164" s="29">
        <v>543</v>
      </c>
      <c r="G164" s="77">
        <f t="shared" si="4"/>
        <v>0</v>
      </c>
      <c r="H164" s="29">
        <v>0</v>
      </c>
      <c r="I164" s="29">
        <v>0</v>
      </c>
      <c r="J164" s="29">
        <v>383</v>
      </c>
      <c r="K164" s="30">
        <f t="shared" si="5"/>
        <v>0</v>
      </c>
      <c r="L164" s="29">
        <v>0</v>
      </c>
      <c r="M164" s="29">
        <v>0</v>
      </c>
      <c r="N164" s="29">
        <v>433</v>
      </c>
      <c r="O164" s="29">
        <v>0</v>
      </c>
      <c r="P164" s="29">
        <v>982</v>
      </c>
      <c r="Q164" s="29">
        <v>116</v>
      </c>
      <c r="R164" s="29">
        <v>2341</v>
      </c>
      <c r="S164" s="29">
        <v>116</v>
      </c>
    </row>
    <row r="165" spans="1:19" hidden="1" x14ac:dyDescent="0.2">
      <c r="A165" s="60" t="s">
        <v>1040</v>
      </c>
      <c r="B165" s="60" t="s">
        <v>35</v>
      </c>
      <c r="C165" s="60" t="s">
        <v>3</v>
      </c>
      <c r="D165" s="61">
        <v>2017</v>
      </c>
      <c r="E165" s="60" t="s">
        <v>6</v>
      </c>
      <c r="F165" s="29">
        <v>543</v>
      </c>
      <c r="G165" s="77">
        <f t="shared" si="4"/>
        <v>0</v>
      </c>
      <c r="H165" s="29">
        <v>0</v>
      </c>
      <c r="I165" s="29">
        <v>0</v>
      </c>
      <c r="J165" s="29">
        <v>383</v>
      </c>
      <c r="K165" s="30">
        <f t="shared" si="5"/>
        <v>0</v>
      </c>
      <c r="L165" s="29">
        <v>0</v>
      </c>
      <c r="M165" s="29">
        <v>0</v>
      </c>
      <c r="N165" s="29">
        <v>433</v>
      </c>
      <c r="O165" s="29">
        <v>0</v>
      </c>
      <c r="P165" s="29">
        <v>982</v>
      </c>
      <c r="Q165" s="29">
        <v>43</v>
      </c>
      <c r="R165" s="29">
        <v>2341</v>
      </c>
      <c r="S165" s="29">
        <v>43</v>
      </c>
    </row>
    <row r="166" spans="1:19" hidden="1" x14ac:dyDescent="0.2">
      <c r="A166" s="60" t="s">
        <v>1041</v>
      </c>
      <c r="B166" s="60" t="s">
        <v>50</v>
      </c>
      <c r="C166" s="60" t="s">
        <v>3</v>
      </c>
      <c r="D166" s="61">
        <v>2017</v>
      </c>
      <c r="E166" s="60" t="s">
        <v>6</v>
      </c>
      <c r="F166" s="29">
        <v>37</v>
      </c>
      <c r="G166" s="77">
        <f t="shared" si="4"/>
        <v>0</v>
      </c>
      <c r="H166" s="29">
        <v>0</v>
      </c>
      <c r="I166" s="29">
        <v>0</v>
      </c>
      <c r="J166" s="29">
        <v>22</v>
      </c>
      <c r="K166" s="30">
        <f t="shared" si="5"/>
        <v>0</v>
      </c>
      <c r="L166" s="29">
        <v>0</v>
      </c>
      <c r="M166" s="29">
        <v>0</v>
      </c>
      <c r="N166" s="29">
        <v>22</v>
      </c>
      <c r="O166" s="29">
        <v>0</v>
      </c>
      <c r="P166" s="29">
        <v>63</v>
      </c>
      <c r="Q166" s="29">
        <v>0</v>
      </c>
      <c r="R166" s="29">
        <v>144</v>
      </c>
      <c r="S166" s="29">
        <v>0</v>
      </c>
    </row>
    <row r="167" spans="1:19" hidden="1" x14ac:dyDescent="0.2">
      <c r="A167" s="60" t="s">
        <v>1003</v>
      </c>
      <c r="B167" s="60" t="s">
        <v>16</v>
      </c>
      <c r="C167" s="60" t="s">
        <v>8</v>
      </c>
      <c r="D167" s="61">
        <v>2015</v>
      </c>
      <c r="E167" s="60" t="s">
        <v>6</v>
      </c>
      <c r="F167" s="29">
        <v>6</v>
      </c>
      <c r="G167" s="77">
        <f t="shared" si="4"/>
        <v>0</v>
      </c>
      <c r="H167" s="29">
        <v>0</v>
      </c>
      <c r="I167" s="29">
        <v>0</v>
      </c>
      <c r="J167" s="29">
        <v>2</v>
      </c>
      <c r="K167" s="30">
        <f t="shared" si="5"/>
        <v>0</v>
      </c>
      <c r="L167" s="29">
        <v>0</v>
      </c>
      <c r="M167" s="29">
        <v>0</v>
      </c>
      <c r="N167" s="29">
        <v>4</v>
      </c>
      <c r="O167" s="29">
        <v>0</v>
      </c>
      <c r="P167" s="29">
        <v>15</v>
      </c>
      <c r="Q167" s="29">
        <v>4</v>
      </c>
      <c r="R167" s="29">
        <v>27</v>
      </c>
      <c r="S167" s="29">
        <v>4</v>
      </c>
    </row>
    <row r="168" spans="1:19" hidden="1" x14ac:dyDescent="0.2">
      <c r="A168" s="60" t="s">
        <v>1003</v>
      </c>
      <c r="B168" s="60" t="s">
        <v>16</v>
      </c>
      <c r="C168" s="60" t="s">
        <v>8</v>
      </c>
      <c r="D168" s="61">
        <v>2016</v>
      </c>
      <c r="E168" s="60" t="s">
        <v>6</v>
      </c>
      <c r="F168" s="29">
        <v>6</v>
      </c>
      <c r="G168" s="77">
        <f t="shared" si="4"/>
        <v>0</v>
      </c>
      <c r="H168" s="29">
        <v>0</v>
      </c>
      <c r="I168" s="29">
        <v>0</v>
      </c>
      <c r="J168" s="29">
        <v>2</v>
      </c>
      <c r="K168" s="30">
        <f t="shared" si="5"/>
        <v>0</v>
      </c>
      <c r="L168" s="29">
        <v>0</v>
      </c>
      <c r="M168" s="29">
        <v>0</v>
      </c>
      <c r="N168" s="29">
        <v>4</v>
      </c>
      <c r="O168" s="29">
        <v>0</v>
      </c>
      <c r="P168" s="29">
        <v>15</v>
      </c>
      <c r="Q168" s="29">
        <v>4</v>
      </c>
      <c r="R168" s="29">
        <v>27</v>
      </c>
      <c r="S168" s="29">
        <v>4</v>
      </c>
    </row>
    <row r="169" spans="1:19" hidden="1" x14ac:dyDescent="0.2">
      <c r="A169" s="60" t="s">
        <v>1003</v>
      </c>
      <c r="B169" s="60" t="s">
        <v>16</v>
      </c>
      <c r="C169" s="60" t="s">
        <v>8</v>
      </c>
      <c r="D169" s="61">
        <v>2017</v>
      </c>
      <c r="E169" s="60" t="s">
        <v>6</v>
      </c>
      <c r="F169" s="29">
        <v>6</v>
      </c>
      <c r="G169" s="77">
        <f t="shared" si="4"/>
        <v>23</v>
      </c>
      <c r="H169" s="29">
        <v>23</v>
      </c>
      <c r="I169" s="29">
        <v>0</v>
      </c>
      <c r="J169" s="29">
        <v>2</v>
      </c>
      <c r="K169" s="30">
        <f t="shared" si="5"/>
        <v>7</v>
      </c>
      <c r="L169" s="29">
        <v>6</v>
      </c>
      <c r="M169" s="29">
        <v>1</v>
      </c>
      <c r="N169" s="29">
        <v>4</v>
      </c>
      <c r="O169" s="29">
        <v>3</v>
      </c>
      <c r="P169" s="29">
        <v>15</v>
      </c>
      <c r="Q169" s="29">
        <v>22</v>
      </c>
      <c r="R169" s="29">
        <v>27</v>
      </c>
      <c r="S169" s="29">
        <v>55</v>
      </c>
    </row>
    <row r="170" spans="1:19" hidden="1" x14ac:dyDescent="0.2">
      <c r="A170" s="60" t="s">
        <v>940</v>
      </c>
      <c r="B170" s="60" t="s">
        <v>61</v>
      </c>
      <c r="C170" s="60" t="s">
        <v>3</v>
      </c>
      <c r="D170" s="61">
        <v>2014</v>
      </c>
      <c r="E170" s="60" t="s">
        <v>6</v>
      </c>
      <c r="F170" s="29">
        <v>539</v>
      </c>
      <c r="G170" s="77">
        <f t="shared" si="4"/>
        <v>13</v>
      </c>
      <c r="H170" s="29">
        <v>13</v>
      </c>
      <c r="I170" s="29">
        <v>0</v>
      </c>
      <c r="J170" s="29">
        <v>366</v>
      </c>
      <c r="K170" s="30">
        <f t="shared" si="5"/>
        <v>12</v>
      </c>
      <c r="L170" s="29">
        <v>12</v>
      </c>
      <c r="M170" s="29">
        <v>0</v>
      </c>
      <c r="N170" s="29">
        <v>411</v>
      </c>
      <c r="O170" s="29">
        <v>199</v>
      </c>
      <c r="P170" s="29">
        <v>908</v>
      </c>
      <c r="Q170" s="29">
        <v>3</v>
      </c>
      <c r="R170" s="29">
        <v>2224</v>
      </c>
      <c r="S170" s="29">
        <v>227</v>
      </c>
    </row>
    <row r="171" spans="1:19" hidden="1" x14ac:dyDescent="0.2">
      <c r="A171" s="60" t="s">
        <v>940</v>
      </c>
      <c r="B171" s="60" t="s">
        <v>61</v>
      </c>
      <c r="C171" s="60" t="s">
        <v>3</v>
      </c>
      <c r="D171" s="61">
        <v>2015</v>
      </c>
      <c r="E171" s="60" t="s">
        <v>6</v>
      </c>
      <c r="F171" s="29">
        <v>539</v>
      </c>
      <c r="G171" s="77">
        <f t="shared" si="4"/>
        <v>24</v>
      </c>
      <c r="H171" s="29">
        <v>24</v>
      </c>
      <c r="I171" s="29">
        <v>0</v>
      </c>
      <c r="J171" s="29">
        <v>366</v>
      </c>
      <c r="K171" s="30">
        <f t="shared" si="5"/>
        <v>26</v>
      </c>
      <c r="L171" s="29">
        <v>26</v>
      </c>
      <c r="M171" s="29">
        <v>0</v>
      </c>
      <c r="N171" s="29">
        <v>411</v>
      </c>
      <c r="O171" s="29">
        <v>181</v>
      </c>
      <c r="P171" s="29">
        <v>908</v>
      </c>
      <c r="Q171" s="29">
        <v>101</v>
      </c>
      <c r="R171" s="29">
        <v>2224</v>
      </c>
      <c r="S171" s="29">
        <v>332</v>
      </c>
    </row>
    <row r="172" spans="1:19" hidden="1" x14ac:dyDescent="0.2">
      <c r="A172" s="60" t="s">
        <v>940</v>
      </c>
      <c r="B172" s="60" t="s">
        <v>61</v>
      </c>
      <c r="C172" s="60" t="s">
        <v>3</v>
      </c>
      <c r="D172" s="61">
        <v>2016</v>
      </c>
      <c r="E172" s="60" t="s">
        <v>6</v>
      </c>
      <c r="F172" s="29">
        <v>539</v>
      </c>
      <c r="G172" s="77">
        <f t="shared" si="4"/>
        <v>30</v>
      </c>
      <c r="H172" s="29">
        <v>30</v>
      </c>
      <c r="I172" s="29">
        <v>0</v>
      </c>
      <c r="J172" s="29">
        <v>366</v>
      </c>
      <c r="K172" s="30">
        <f t="shared" si="5"/>
        <v>30</v>
      </c>
      <c r="L172" s="29">
        <v>30</v>
      </c>
      <c r="M172" s="29">
        <v>0</v>
      </c>
      <c r="N172" s="29">
        <v>411</v>
      </c>
      <c r="O172" s="29">
        <v>1</v>
      </c>
      <c r="P172" s="29">
        <v>908</v>
      </c>
      <c r="Q172" s="29">
        <v>106</v>
      </c>
      <c r="R172" s="29">
        <v>2224</v>
      </c>
      <c r="S172" s="29">
        <v>167</v>
      </c>
    </row>
    <row r="173" spans="1:19" hidden="1" x14ac:dyDescent="0.2">
      <c r="A173" s="60" t="s">
        <v>940</v>
      </c>
      <c r="B173" s="60" t="s">
        <v>61</v>
      </c>
      <c r="C173" s="60" t="s">
        <v>3</v>
      </c>
      <c r="D173" s="61">
        <v>2017</v>
      </c>
      <c r="E173" s="60" t="s">
        <v>6</v>
      </c>
      <c r="F173" s="29">
        <v>539</v>
      </c>
      <c r="G173" s="77">
        <f t="shared" si="4"/>
        <v>72</v>
      </c>
      <c r="H173" s="29">
        <v>72</v>
      </c>
      <c r="I173" s="29">
        <v>0</v>
      </c>
      <c r="J173" s="29">
        <v>366</v>
      </c>
      <c r="K173" s="30">
        <f t="shared" si="5"/>
        <v>54</v>
      </c>
      <c r="L173" s="29">
        <v>54</v>
      </c>
      <c r="M173" s="29">
        <v>0</v>
      </c>
      <c r="N173" s="29">
        <v>411</v>
      </c>
      <c r="O173" s="29">
        <v>33</v>
      </c>
      <c r="P173" s="29">
        <v>908</v>
      </c>
      <c r="Q173" s="29">
        <v>618</v>
      </c>
      <c r="R173" s="29">
        <v>2224</v>
      </c>
      <c r="S173" s="29">
        <v>777</v>
      </c>
    </row>
    <row r="174" spans="1:19" hidden="1" x14ac:dyDescent="0.2">
      <c r="A174" s="60" t="s">
        <v>941</v>
      </c>
      <c r="B174" s="60" t="s">
        <v>62</v>
      </c>
      <c r="C174" s="60" t="s">
        <v>8</v>
      </c>
      <c r="D174" s="61">
        <v>2015</v>
      </c>
      <c r="E174" s="60" t="s">
        <v>6</v>
      </c>
      <c r="F174" s="29">
        <v>253</v>
      </c>
      <c r="G174" s="77">
        <f t="shared" si="4"/>
        <v>0</v>
      </c>
      <c r="H174" s="29">
        <v>0</v>
      </c>
      <c r="I174" s="29">
        <v>0</v>
      </c>
      <c r="J174" s="29">
        <v>138</v>
      </c>
      <c r="K174" s="30">
        <f t="shared" si="5"/>
        <v>0</v>
      </c>
      <c r="L174" s="29">
        <v>0</v>
      </c>
      <c r="M174" s="29">
        <v>0</v>
      </c>
      <c r="N174" s="29">
        <v>151</v>
      </c>
      <c r="O174" s="29">
        <v>0</v>
      </c>
      <c r="P174" s="29">
        <v>391</v>
      </c>
      <c r="Q174" s="29">
        <v>52</v>
      </c>
      <c r="R174" s="29">
        <v>933</v>
      </c>
      <c r="S174" s="29">
        <v>52</v>
      </c>
    </row>
    <row r="175" spans="1:19" hidden="1" x14ac:dyDescent="0.2">
      <c r="A175" s="60" t="s">
        <v>941</v>
      </c>
      <c r="B175" s="60" t="s">
        <v>62</v>
      </c>
      <c r="C175" s="60" t="s">
        <v>8</v>
      </c>
      <c r="D175" s="61">
        <v>2016</v>
      </c>
      <c r="E175" s="60" t="s">
        <v>6</v>
      </c>
      <c r="F175" s="29">
        <v>253</v>
      </c>
      <c r="G175" s="77">
        <f t="shared" si="4"/>
        <v>9</v>
      </c>
      <c r="H175" s="29">
        <v>9</v>
      </c>
      <c r="I175" s="29">
        <v>0</v>
      </c>
      <c r="J175" s="29">
        <v>138</v>
      </c>
      <c r="K175" s="30">
        <f t="shared" si="5"/>
        <v>1</v>
      </c>
      <c r="L175" s="29">
        <v>1</v>
      </c>
      <c r="M175" s="29">
        <v>0</v>
      </c>
      <c r="N175" s="29">
        <v>151</v>
      </c>
      <c r="O175" s="29">
        <v>2</v>
      </c>
      <c r="P175" s="29">
        <v>391</v>
      </c>
      <c r="Q175" s="29">
        <v>159</v>
      </c>
      <c r="R175" s="29">
        <v>933</v>
      </c>
      <c r="S175" s="29">
        <v>171</v>
      </c>
    </row>
    <row r="176" spans="1:19" hidden="1" x14ac:dyDescent="0.2">
      <c r="A176" s="60" t="s">
        <v>941</v>
      </c>
      <c r="B176" s="60" t="s">
        <v>62</v>
      </c>
      <c r="C176" s="60" t="s">
        <v>8</v>
      </c>
      <c r="D176" s="61">
        <v>2017</v>
      </c>
      <c r="E176" s="60" t="s">
        <v>6</v>
      </c>
      <c r="F176" s="29">
        <v>253</v>
      </c>
      <c r="G176" s="77">
        <f t="shared" si="4"/>
        <v>0</v>
      </c>
      <c r="H176" s="29">
        <v>0</v>
      </c>
      <c r="I176" s="29">
        <v>0</v>
      </c>
      <c r="J176" s="29">
        <v>138</v>
      </c>
      <c r="K176" s="30">
        <f t="shared" si="5"/>
        <v>1</v>
      </c>
      <c r="L176" s="29">
        <v>1</v>
      </c>
      <c r="M176" s="29">
        <v>0</v>
      </c>
      <c r="N176" s="29">
        <v>151</v>
      </c>
      <c r="O176" s="29">
        <v>4</v>
      </c>
      <c r="P176" s="29">
        <v>391</v>
      </c>
      <c r="Q176" s="29">
        <v>75</v>
      </c>
      <c r="R176" s="29">
        <v>933</v>
      </c>
      <c r="S176" s="29">
        <v>80</v>
      </c>
    </row>
    <row r="177" spans="1:19" hidden="1" x14ac:dyDescent="0.2">
      <c r="A177" s="60" t="s">
        <v>63</v>
      </c>
      <c r="B177" s="60" t="s">
        <v>64</v>
      </c>
      <c r="C177" s="60" t="s">
        <v>26</v>
      </c>
      <c r="D177" s="61">
        <v>2015</v>
      </c>
      <c r="E177" s="60" t="s">
        <v>6</v>
      </c>
      <c r="F177" s="29">
        <v>34</v>
      </c>
      <c r="G177" s="77">
        <f t="shared" si="4"/>
        <v>0</v>
      </c>
      <c r="H177" s="29">
        <v>0</v>
      </c>
      <c r="I177" s="29">
        <v>0</v>
      </c>
      <c r="J177" s="29">
        <v>23</v>
      </c>
      <c r="K177" s="30">
        <f t="shared" si="5"/>
        <v>0</v>
      </c>
      <c r="L177" s="29">
        <v>0</v>
      </c>
      <c r="M177" s="29">
        <v>0</v>
      </c>
      <c r="N177" s="29">
        <v>26</v>
      </c>
      <c r="O177" s="29">
        <v>0</v>
      </c>
      <c r="P177" s="29">
        <v>60</v>
      </c>
      <c r="Q177" s="29">
        <v>2</v>
      </c>
      <c r="R177" s="29">
        <v>143</v>
      </c>
      <c r="S177" s="29">
        <v>2</v>
      </c>
    </row>
    <row r="178" spans="1:19" hidden="1" x14ac:dyDescent="0.2">
      <c r="A178" s="60" t="s">
        <v>63</v>
      </c>
      <c r="B178" s="60" t="s">
        <v>64</v>
      </c>
      <c r="C178" s="60" t="s">
        <v>26</v>
      </c>
      <c r="D178" s="61">
        <v>2016</v>
      </c>
      <c r="E178" s="60" t="s">
        <v>6</v>
      </c>
      <c r="F178" s="29">
        <v>34</v>
      </c>
      <c r="G178" s="77">
        <f t="shared" si="4"/>
        <v>0</v>
      </c>
      <c r="H178" s="29">
        <v>0</v>
      </c>
      <c r="I178" s="29">
        <v>0</v>
      </c>
      <c r="J178" s="29">
        <v>23</v>
      </c>
      <c r="K178" s="30">
        <f t="shared" si="5"/>
        <v>0</v>
      </c>
      <c r="L178" s="29">
        <v>0</v>
      </c>
      <c r="M178" s="29">
        <v>0</v>
      </c>
      <c r="N178" s="29">
        <v>26</v>
      </c>
      <c r="O178" s="29">
        <v>0</v>
      </c>
      <c r="P178" s="29">
        <v>60</v>
      </c>
      <c r="Q178" s="29">
        <v>1</v>
      </c>
      <c r="R178" s="29">
        <v>143</v>
      </c>
      <c r="S178" s="29">
        <v>1</v>
      </c>
    </row>
    <row r="179" spans="1:19" hidden="1" x14ac:dyDescent="0.2">
      <c r="A179" s="60" t="s">
        <v>63</v>
      </c>
      <c r="B179" s="60" t="s">
        <v>64</v>
      </c>
      <c r="C179" s="60" t="s">
        <v>26</v>
      </c>
      <c r="D179" s="61">
        <v>2017</v>
      </c>
      <c r="E179" s="60" t="s">
        <v>6</v>
      </c>
      <c r="F179" s="29">
        <v>34</v>
      </c>
      <c r="G179" s="77">
        <f t="shared" si="4"/>
        <v>0</v>
      </c>
      <c r="H179" s="29">
        <v>0</v>
      </c>
      <c r="I179" s="29">
        <v>0</v>
      </c>
      <c r="J179" s="29">
        <v>23</v>
      </c>
      <c r="K179" s="30">
        <f t="shared" si="5"/>
        <v>0</v>
      </c>
      <c r="L179" s="29">
        <v>0</v>
      </c>
      <c r="M179" s="29">
        <v>0</v>
      </c>
      <c r="N179" s="29">
        <v>26</v>
      </c>
      <c r="O179" s="29">
        <v>1</v>
      </c>
      <c r="P179" s="29">
        <v>60</v>
      </c>
      <c r="Q179" s="29">
        <v>20</v>
      </c>
      <c r="R179" s="29">
        <v>143</v>
      </c>
      <c r="S179" s="29">
        <v>21</v>
      </c>
    </row>
    <row r="180" spans="1:19" hidden="1" x14ac:dyDescent="0.2">
      <c r="A180" s="60" t="s">
        <v>65</v>
      </c>
      <c r="B180" s="60" t="s">
        <v>66</v>
      </c>
      <c r="C180" s="60" t="s">
        <v>67</v>
      </c>
      <c r="D180" s="61">
        <v>2013</v>
      </c>
      <c r="E180" s="60" t="s">
        <v>6</v>
      </c>
      <c r="F180" s="29">
        <v>912</v>
      </c>
      <c r="G180" s="77">
        <f t="shared" si="4"/>
        <v>35</v>
      </c>
      <c r="H180" s="29">
        <v>35</v>
      </c>
      <c r="I180" s="29">
        <v>0</v>
      </c>
      <c r="J180" s="29">
        <v>693</v>
      </c>
      <c r="K180" s="30">
        <f t="shared" si="5"/>
        <v>29</v>
      </c>
      <c r="L180" s="29">
        <v>28</v>
      </c>
      <c r="M180" s="29">
        <v>1</v>
      </c>
      <c r="N180" s="29">
        <v>1062</v>
      </c>
      <c r="O180" s="29">
        <v>104</v>
      </c>
      <c r="P180" s="29">
        <v>2332</v>
      </c>
      <c r="Q180" s="29">
        <v>1136</v>
      </c>
      <c r="R180" s="29">
        <v>4999</v>
      </c>
      <c r="S180" s="29">
        <v>1304</v>
      </c>
    </row>
    <row r="181" spans="1:19" hidden="1" x14ac:dyDescent="0.2">
      <c r="A181" s="60" t="s">
        <v>65</v>
      </c>
      <c r="B181" s="60" t="s">
        <v>66</v>
      </c>
      <c r="C181" s="60" t="s">
        <v>67</v>
      </c>
      <c r="D181" s="61">
        <v>2014</v>
      </c>
      <c r="E181" s="60" t="s">
        <v>6</v>
      </c>
      <c r="F181" s="29">
        <v>912</v>
      </c>
      <c r="G181" s="77">
        <f t="shared" si="4"/>
        <v>0</v>
      </c>
      <c r="H181" s="29">
        <v>0</v>
      </c>
      <c r="I181" s="29">
        <v>0</v>
      </c>
      <c r="J181" s="29">
        <v>693</v>
      </c>
      <c r="K181" s="30">
        <f t="shared" si="5"/>
        <v>7</v>
      </c>
      <c r="L181" s="29">
        <v>7</v>
      </c>
      <c r="M181" s="29">
        <v>0</v>
      </c>
      <c r="N181" s="29">
        <v>1062</v>
      </c>
      <c r="O181" s="29">
        <v>13</v>
      </c>
      <c r="P181" s="29">
        <v>2332</v>
      </c>
      <c r="Q181" s="29">
        <v>235</v>
      </c>
      <c r="R181" s="29">
        <v>4999</v>
      </c>
      <c r="S181" s="29">
        <v>255</v>
      </c>
    </row>
    <row r="182" spans="1:19" hidden="1" x14ac:dyDescent="0.2">
      <c r="A182" s="60" t="s">
        <v>65</v>
      </c>
      <c r="B182" s="60" t="s">
        <v>66</v>
      </c>
      <c r="C182" s="60" t="s">
        <v>67</v>
      </c>
      <c r="D182" s="61">
        <v>2015</v>
      </c>
      <c r="E182" s="60" t="s">
        <v>6</v>
      </c>
      <c r="F182" s="29">
        <v>912</v>
      </c>
      <c r="G182" s="77">
        <f t="shared" si="4"/>
        <v>0</v>
      </c>
      <c r="H182" s="29">
        <v>0</v>
      </c>
      <c r="I182" s="29">
        <v>0</v>
      </c>
      <c r="J182" s="29">
        <v>693</v>
      </c>
      <c r="K182" s="30">
        <f t="shared" si="5"/>
        <v>9</v>
      </c>
      <c r="L182" s="29">
        <v>9</v>
      </c>
      <c r="M182" s="29">
        <v>0</v>
      </c>
      <c r="N182" s="29">
        <v>1062</v>
      </c>
      <c r="O182" s="29">
        <v>20</v>
      </c>
      <c r="P182" s="29">
        <v>2332</v>
      </c>
      <c r="Q182" s="29">
        <v>200</v>
      </c>
      <c r="R182" s="29">
        <v>4999</v>
      </c>
      <c r="S182" s="29">
        <v>229</v>
      </c>
    </row>
    <row r="183" spans="1:19" hidden="1" x14ac:dyDescent="0.2">
      <c r="A183" s="60" t="s">
        <v>65</v>
      </c>
      <c r="B183" s="60" t="s">
        <v>66</v>
      </c>
      <c r="C183" s="60" t="s">
        <v>67</v>
      </c>
      <c r="D183" s="61">
        <v>2016</v>
      </c>
      <c r="E183" s="60" t="s">
        <v>6</v>
      </c>
      <c r="F183" s="29">
        <v>912</v>
      </c>
      <c r="G183" s="77">
        <f t="shared" si="4"/>
        <v>7</v>
      </c>
      <c r="H183" s="29">
        <v>7</v>
      </c>
      <c r="I183" s="29">
        <v>0</v>
      </c>
      <c r="J183" s="29">
        <v>693</v>
      </c>
      <c r="K183" s="30">
        <f t="shared" si="5"/>
        <v>163</v>
      </c>
      <c r="L183" s="29">
        <v>163</v>
      </c>
      <c r="M183" s="29">
        <v>0</v>
      </c>
      <c r="N183" s="29">
        <v>1062</v>
      </c>
      <c r="O183" s="29">
        <v>74</v>
      </c>
      <c r="P183" s="29">
        <v>2332</v>
      </c>
      <c r="Q183" s="29">
        <v>439</v>
      </c>
      <c r="R183" s="29">
        <v>4999</v>
      </c>
      <c r="S183" s="29">
        <v>683</v>
      </c>
    </row>
    <row r="184" spans="1:19" hidden="1" x14ac:dyDescent="0.2">
      <c r="A184" s="60" t="s">
        <v>65</v>
      </c>
      <c r="B184" s="60" t="s">
        <v>66</v>
      </c>
      <c r="C184" s="60" t="s">
        <v>67</v>
      </c>
      <c r="D184" s="61">
        <v>2017</v>
      </c>
      <c r="E184" s="60" t="s">
        <v>6</v>
      </c>
      <c r="F184" s="29">
        <v>912</v>
      </c>
      <c r="G184" s="77">
        <f t="shared" si="4"/>
        <v>0</v>
      </c>
      <c r="H184" s="29">
        <v>0</v>
      </c>
      <c r="I184" s="29">
        <v>0</v>
      </c>
      <c r="J184" s="29">
        <v>693</v>
      </c>
      <c r="K184" s="30">
        <f t="shared" si="5"/>
        <v>10</v>
      </c>
      <c r="L184" s="29">
        <v>8</v>
      </c>
      <c r="M184" s="29">
        <v>2</v>
      </c>
      <c r="N184" s="29">
        <v>1062</v>
      </c>
      <c r="O184" s="29">
        <v>18</v>
      </c>
      <c r="P184" s="29">
        <v>2332</v>
      </c>
      <c r="Q184" s="29">
        <v>624</v>
      </c>
      <c r="R184" s="29">
        <v>4999</v>
      </c>
      <c r="S184" s="29">
        <v>652</v>
      </c>
    </row>
    <row r="185" spans="1:19" hidden="1" x14ac:dyDescent="0.2">
      <c r="A185" s="60" t="s">
        <v>69</v>
      </c>
      <c r="B185" s="60" t="s">
        <v>55</v>
      </c>
      <c r="C185" s="60" t="s">
        <v>56</v>
      </c>
      <c r="D185" s="61">
        <v>2014</v>
      </c>
      <c r="E185" s="60" t="s">
        <v>6</v>
      </c>
      <c r="F185" s="29">
        <v>39</v>
      </c>
      <c r="G185" s="77">
        <f t="shared" si="4"/>
        <v>33</v>
      </c>
      <c r="H185" s="29">
        <v>33</v>
      </c>
      <c r="I185" s="29">
        <v>0</v>
      </c>
      <c r="J185" s="29">
        <v>26</v>
      </c>
      <c r="K185" s="30">
        <f t="shared" si="5"/>
        <v>9</v>
      </c>
      <c r="L185" s="29">
        <v>9</v>
      </c>
      <c r="M185" s="29">
        <v>0</v>
      </c>
      <c r="N185" s="29">
        <v>34</v>
      </c>
      <c r="O185" s="29">
        <v>0</v>
      </c>
      <c r="P185" s="29">
        <v>64</v>
      </c>
      <c r="Q185" s="29">
        <v>46</v>
      </c>
      <c r="R185" s="29">
        <v>163</v>
      </c>
      <c r="S185" s="29">
        <v>88</v>
      </c>
    </row>
    <row r="186" spans="1:19" hidden="1" x14ac:dyDescent="0.2">
      <c r="A186" s="60" t="s">
        <v>69</v>
      </c>
      <c r="B186" s="60" t="s">
        <v>55</v>
      </c>
      <c r="C186" s="60" t="s">
        <v>56</v>
      </c>
      <c r="D186" s="61">
        <v>2015</v>
      </c>
      <c r="E186" s="60" t="s">
        <v>6</v>
      </c>
      <c r="F186" s="29">
        <v>39</v>
      </c>
      <c r="G186" s="77">
        <f t="shared" si="4"/>
        <v>0</v>
      </c>
      <c r="H186" s="29">
        <v>0</v>
      </c>
      <c r="I186" s="29">
        <v>0</v>
      </c>
      <c r="J186" s="29">
        <v>26</v>
      </c>
      <c r="K186" s="30">
        <f t="shared" si="5"/>
        <v>0</v>
      </c>
      <c r="L186" s="29">
        <v>0</v>
      </c>
      <c r="M186" s="29">
        <v>0</v>
      </c>
      <c r="N186" s="29">
        <v>34</v>
      </c>
      <c r="O186" s="29">
        <v>0</v>
      </c>
      <c r="P186" s="29">
        <v>64</v>
      </c>
      <c r="Q186" s="29">
        <v>5</v>
      </c>
      <c r="R186" s="29">
        <v>163</v>
      </c>
      <c r="S186" s="29">
        <v>5</v>
      </c>
    </row>
    <row r="187" spans="1:19" hidden="1" x14ac:dyDescent="0.2">
      <c r="A187" s="60" t="s">
        <v>69</v>
      </c>
      <c r="B187" s="60" t="s">
        <v>55</v>
      </c>
      <c r="C187" s="60" t="s">
        <v>56</v>
      </c>
      <c r="D187" s="61">
        <v>2016</v>
      </c>
      <c r="E187" s="60" t="s">
        <v>6</v>
      </c>
      <c r="F187" s="29">
        <v>39</v>
      </c>
      <c r="G187" s="77">
        <f t="shared" si="4"/>
        <v>0</v>
      </c>
      <c r="H187" s="29">
        <v>0</v>
      </c>
      <c r="I187" s="29">
        <v>0</v>
      </c>
      <c r="J187" s="29">
        <v>26</v>
      </c>
      <c r="K187" s="30">
        <f t="shared" si="5"/>
        <v>0</v>
      </c>
      <c r="L187" s="29">
        <v>0</v>
      </c>
      <c r="M187" s="29">
        <v>0</v>
      </c>
      <c r="N187" s="29">
        <v>34</v>
      </c>
      <c r="O187" s="29">
        <v>0</v>
      </c>
      <c r="P187" s="29">
        <v>64</v>
      </c>
      <c r="Q187" s="29">
        <v>0</v>
      </c>
      <c r="R187" s="29">
        <v>163</v>
      </c>
      <c r="S187" s="29">
        <v>0</v>
      </c>
    </row>
    <row r="188" spans="1:19" hidden="1" x14ac:dyDescent="0.2">
      <c r="A188" s="60" t="s">
        <v>69</v>
      </c>
      <c r="B188" s="60" t="s">
        <v>55</v>
      </c>
      <c r="C188" s="60" t="s">
        <v>56</v>
      </c>
      <c r="D188" s="61">
        <v>2017</v>
      </c>
      <c r="E188" s="60" t="s">
        <v>6</v>
      </c>
      <c r="F188" s="29">
        <v>39</v>
      </c>
      <c r="G188" s="77">
        <f t="shared" si="4"/>
        <v>0</v>
      </c>
      <c r="H188" s="29">
        <v>0</v>
      </c>
      <c r="I188" s="29">
        <v>0</v>
      </c>
      <c r="J188" s="29">
        <v>26</v>
      </c>
      <c r="K188" s="30">
        <f t="shared" si="5"/>
        <v>3</v>
      </c>
      <c r="L188" s="29">
        <v>3</v>
      </c>
      <c r="M188" s="29">
        <v>0</v>
      </c>
      <c r="N188" s="29">
        <v>34</v>
      </c>
      <c r="O188" s="29">
        <v>0</v>
      </c>
      <c r="P188" s="29">
        <v>64</v>
      </c>
      <c r="Q188" s="29">
        <v>0</v>
      </c>
      <c r="R188" s="29">
        <v>163</v>
      </c>
      <c r="S188" s="29">
        <v>3</v>
      </c>
    </row>
    <row r="189" spans="1:19" hidden="1" x14ac:dyDescent="0.2">
      <c r="A189" s="60" t="s">
        <v>70</v>
      </c>
      <c r="B189" s="60" t="s">
        <v>5</v>
      </c>
      <c r="C189" s="60" t="s">
        <v>3</v>
      </c>
      <c r="D189" s="61">
        <v>2015</v>
      </c>
      <c r="E189" s="60" t="s">
        <v>6</v>
      </c>
      <c r="F189" s="29">
        <v>447</v>
      </c>
      <c r="G189" s="77">
        <f t="shared" si="4"/>
        <v>0</v>
      </c>
      <c r="H189" s="29">
        <v>0</v>
      </c>
      <c r="I189" s="29">
        <v>0</v>
      </c>
      <c r="J189" s="29">
        <v>263</v>
      </c>
      <c r="K189" s="30">
        <f t="shared" si="5"/>
        <v>0</v>
      </c>
      <c r="L189" s="29">
        <v>0</v>
      </c>
      <c r="M189" s="29">
        <v>0</v>
      </c>
      <c r="N189" s="29">
        <v>280</v>
      </c>
      <c r="O189" s="29">
        <v>11</v>
      </c>
      <c r="P189" s="29">
        <v>708</v>
      </c>
      <c r="Q189" s="29">
        <v>83</v>
      </c>
      <c r="R189" s="29">
        <v>1698</v>
      </c>
      <c r="S189" s="29">
        <v>94</v>
      </c>
    </row>
    <row r="190" spans="1:19" hidden="1" x14ac:dyDescent="0.2">
      <c r="A190" s="60" t="s">
        <v>70</v>
      </c>
      <c r="B190" s="60" t="s">
        <v>5</v>
      </c>
      <c r="C190" s="60" t="s">
        <v>3</v>
      </c>
      <c r="D190" s="61">
        <v>2016</v>
      </c>
      <c r="E190" s="60" t="s">
        <v>6</v>
      </c>
      <c r="F190" s="29">
        <v>447</v>
      </c>
      <c r="G190" s="77">
        <f t="shared" si="4"/>
        <v>0</v>
      </c>
      <c r="H190" s="29">
        <v>0</v>
      </c>
      <c r="I190" s="29">
        <v>0</v>
      </c>
      <c r="J190" s="29">
        <v>263</v>
      </c>
      <c r="K190" s="30">
        <f t="shared" si="5"/>
        <v>0</v>
      </c>
      <c r="L190" s="29">
        <v>0</v>
      </c>
      <c r="M190" s="29">
        <v>0</v>
      </c>
      <c r="N190" s="29">
        <v>280</v>
      </c>
      <c r="O190" s="29">
        <v>35</v>
      </c>
      <c r="P190" s="29">
        <v>708</v>
      </c>
      <c r="Q190" s="29">
        <v>0</v>
      </c>
      <c r="R190" s="29">
        <v>1698</v>
      </c>
      <c r="S190" s="29">
        <v>35</v>
      </c>
    </row>
    <row r="191" spans="1:19" hidden="1" x14ac:dyDescent="0.2">
      <c r="A191" s="60" t="s">
        <v>70</v>
      </c>
      <c r="B191" s="60" t="s">
        <v>5</v>
      </c>
      <c r="C191" s="60" t="s">
        <v>3</v>
      </c>
      <c r="D191" s="61">
        <v>2017</v>
      </c>
      <c r="E191" s="60" t="s">
        <v>6</v>
      </c>
      <c r="F191" s="29">
        <v>447</v>
      </c>
      <c r="G191" s="77">
        <f t="shared" si="4"/>
        <v>39</v>
      </c>
      <c r="H191" s="29">
        <v>39</v>
      </c>
      <c r="I191" s="29">
        <v>0</v>
      </c>
      <c r="J191" s="29">
        <v>263</v>
      </c>
      <c r="K191" s="30">
        <f t="shared" si="5"/>
        <v>56</v>
      </c>
      <c r="L191" s="29">
        <v>56</v>
      </c>
      <c r="M191" s="29">
        <v>0</v>
      </c>
      <c r="N191" s="29">
        <v>280</v>
      </c>
      <c r="O191" s="29">
        <v>84</v>
      </c>
      <c r="P191" s="29">
        <v>708</v>
      </c>
      <c r="Q191" s="29">
        <v>0</v>
      </c>
      <c r="R191" s="29">
        <v>1698</v>
      </c>
      <c r="S191" s="29">
        <v>179</v>
      </c>
    </row>
    <row r="192" spans="1:19" hidden="1" x14ac:dyDescent="0.2">
      <c r="A192" s="60" t="s">
        <v>71</v>
      </c>
      <c r="B192" s="60" t="s">
        <v>35</v>
      </c>
      <c r="C192" s="60" t="s">
        <v>3</v>
      </c>
      <c r="D192" s="61">
        <v>2014</v>
      </c>
      <c r="E192" s="60" t="s">
        <v>6</v>
      </c>
      <c r="F192" s="29">
        <v>141</v>
      </c>
      <c r="G192" s="77">
        <f t="shared" si="4"/>
        <v>0</v>
      </c>
      <c r="H192" s="29">
        <v>0</v>
      </c>
      <c r="I192" s="29">
        <v>0</v>
      </c>
      <c r="J192" s="29">
        <v>95</v>
      </c>
      <c r="K192" s="30">
        <f t="shared" si="5"/>
        <v>0</v>
      </c>
      <c r="L192" s="29">
        <v>0</v>
      </c>
      <c r="M192" s="29">
        <v>0</v>
      </c>
      <c r="N192" s="29">
        <v>110</v>
      </c>
      <c r="O192" s="29">
        <v>32</v>
      </c>
      <c r="P192" s="29">
        <v>254</v>
      </c>
      <c r="Q192" s="29">
        <v>0</v>
      </c>
      <c r="R192" s="29">
        <v>600</v>
      </c>
      <c r="S192" s="29">
        <v>32</v>
      </c>
    </row>
    <row r="193" spans="1:19" hidden="1" x14ac:dyDescent="0.2">
      <c r="A193" s="60" t="s">
        <v>71</v>
      </c>
      <c r="B193" s="60" t="s">
        <v>35</v>
      </c>
      <c r="C193" s="60" t="s">
        <v>3</v>
      </c>
      <c r="D193" s="61">
        <v>2015</v>
      </c>
      <c r="E193" s="60" t="s">
        <v>6</v>
      </c>
      <c r="F193" s="29">
        <v>141</v>
      </c>
      <c r="G193" s="77">
        <f t="shared" si="4"/>
        <v>0</v>
      </c>
      <c r="H193" s="29">
        <v>0</v>
      </c>
      <c r="I193" s="29">
        <v>0</v>
      </c>
      <c r="J193" s="29">
        <v>95</v>
      </c>
      <c r="K193" s="30">
        <f t="shared" si="5"/>
        <v>0</v>
      </c>
      <c r="L193" s="29">
        <v>0</v>
      </c>
      <c r="M193" s="29">
        <v>0</v>
      </c>
      <c r="N193" s="29">
        <v>110</v>
      </c>
      <c r="O193" s="29">
        <v>21</v>
      </c>
      <c r="P193" s="29">
        <v>254</v>
      </c>
      <c r="Q193" s="29">
        <v>3</v>
      </c>
      <c r="R193" s="29">
        <v>600</v>
      </c>
      <c r="S193" s="29">
        <v>24</v>
      </c>
    </row>
    <row r="194" spans="1:19" hidden="1" x14ac:dyDescent="0.2">
      <c r="A194" s="60" t="s">
        <v>71</v>
      </c>
      <c r="B194" s="60" t="s">
        <v>35</v>
      </c>
      <c r="C194" s="60" t="s">
        <v>3</v>
      </c>
      <c r="D194" s="61">
        <v>2016</v>
      </c>
      <c r="E194" s="60" t="s">
        <v>6</v>
      </c>
      <c r="F194" s="29">
        <v>141</v>
      </c>
      <c r="G194" s="77">
        <f t="shared" si="4"/>
        <v>0</v>
      </c>
      <c r="H194" s="29">
        <v>0</v>
      </c>
      <c r="I194" s="29">
        <v>0</v>
      </c>
      <c r="J194" s="29">
        <v>95</v>
      </c>
      <c r="K194" s="30">
        <f t="shared" si="5"/>
        <v>0</v>
      </c>
      <c r="L194" s="29">
        <v>0</v>
      </c>
      <c r="M194" s="29">
        <v>0</v>
      </c>
      <c r="N194" s="29">
        <v>110</v>
      </c>
      <c r="O194" s="29">
        <v>0</v>
      </c>
      <c r="P194" s="29">
        <v>254</v>
      </c>
      <c r="Q194" s="29">
        <v>0</v>
      </c>
      <c r="R194" s="29">
        <v>600</v>
      </c>
      <c r="S194" s="29">
        <v>0</v>
      </c>
    </row>
    <row r="195" spans="1:19" hidden="1" x14ac:dyDescent="0.2">
      <c r="A195" s="60" t="s">
        <v>71</v>
      </c>
      <c r="B195" s="60" t="s">
        <v>35</v>
      </c>
      <c r="C195" s="60" t="s">
        <v>3</v>
      </c>
      <c r="D195" s="61">
        <v>2017</v>
      </c>
      <c r="E195" s="60" t="s">
        <v>6</v>
      </c>
      <c r="F195" s="29">
        <v>141</v>
      </c>
      <c r="G195" s="77">
        <f t="shared" ref="G195:G258" si="6">SUM(H195:I195)</f>
        <v>0</v>
      </c>
      <c r="H195" s="29">
        <v>0</v>
      </c>
      <c r="I195" s="29">
        <v>0</v>
      </c>
      <c r="J195" s="29">
        <v>95</v>
      </c>
      <c r="K195" s="30">
        <f t="shared" ref="K195:K258" si="7">SUM(L195:M195)</f>
        <v>0</v>
      </c>
      <c r="L195" s="29">
        <v>0</v>
      </c>
      <c r="M195" s="29">
        <v>0</v>
      </c>
      <c r="N195" s="29">
        <v>110</v>
      </c>
      <c r="O195" s="29">
        <v>69</v>
      </c>
      <c r="P195" s="29">
        <v>254</v>
      </c>
      <c r="Q195" s="29">
        <v>0</v>
      </c>
      <c r="R195" s="29">
        <v>600</v>
      </c>
      <c r="S195" s="29">
        <v>69</v>
      </c>
    </row>
    <row r="196" spans="1:19" hidden="1" x14ac:dyDescent="0.2">
      <c r="A196" s="60" t="s">
        <v>942</v>
      </c>
      <c r="B196" s="60" t="s">
        <v>72</v>
      </c>
      <c r="C196" s="60" t="s">
        <v>26</v>
      </c>
      <c r="D196" s="61">
        <v>2016</v>
      </c>
      <c r="E196" s="60" t="s">
        <v>6</v>
      </c>
      <c r="F196" s="29">
        <v>622</v>
      </c>
      <c r="G196" s="77">
        <f t="shared" si="6"/>
        <v>0</v>
      </c>
      <c r="H196" s="29">
        <v>0</v>
      </c>
      <c r="I196" s="29">
        <v>0</v>
      </c>
      <c r="J196" s="29">
        <v>399</v>
      </c>
      <c r="K196" s="30">
        <f t="shared" si="7"/>
        <v>0</v>
      </c>
      <c r="L196" s="29">
        <v>0</v>
      </c>
      <c r="M196" s="29">
        <v>0</v>
      </c>
      <c r="N196" s="29">
        <v>446</v>
      </c>
      <c r="O196" s="29">
        <v>0</v>
      </c>
      <c r="P196" s="29">
        <v>1104</v>
      </c>
      <c r="Q196" s="29">
        <v>0</v>
      </c>
      <c r="R196" s="29">
        <v>2571</v>
      </c>
      <c r="S196" s="29">
        <v>0</v>
      </c>
    </row>
    <row r="197" spans="1:19" hidden="1" x14ac:dyDescent="0.2">
      <c r="A197" s="60" t="s">
        <v>942</v>
      </c>
      <c r="B197" s="60" t="s">
        <v>72</v>
      </c>
      <c r="C197" s="60" t="s">
        <v>26</v>
      </c>
      <c r="D197" s="61">
        <v>2017</v>
      </c>
      <c r="E197" s="60" t="s">
        <v>6</v>
      </c>
      <c r="F197" s="29">
        <v>622</v>
      </c>
      <c r="G197" s="77">
        <f t="shared" si="6"/>
        <v>0</v>
      </c>
      <c r="H197" s="29">
        <v>0</v>
      </c>
      <c r="I197" s="29">
        <v>0</v>
      </c>
      <c r="J197" s="29">
        <v>399</v>
      </c>
      <c r="K197" s="30">
        <f t="shared" si="7"/>
        <v>0</v>
      </c>
      <c r="L197" s="29">
        <v>0</v>
      </c>
      <c r="M197" s="29">
        <v>0</v>
      </c>
      <c r="N197" s="29">
        <v>446</v>
      </c>
      <c r="O197" s="29">
        <v>5</v>
      </c>
      <c r="P197" s="29">
        <v>1104</v>
      </c>
      <c r="Q197" s="29">
        <v>0</v>
      </c>
      <c r="R197" s="29">
        <v>2571</v>
      </c>
      <c r="S197" s="29">
        <v>5</v>
      </c>
    </row>
    <row r="198" spans="1:19" hidden="1" x14ac:dyDescent="0.2">
      <c r="A198" s="60" t="s">
        <v>1042</v>
      </c>
      <c r="B198" s="60" t="s">
        <v>5</v>
      </c>
      <c r="C198" s="60" t="s">
        <v>3</v>
      </c>
      <c r="D198" s="61">
        <v>2014</v>
      </c>
      <c r="E198" s="60" t="s">
        <v>6</v>
      </c>
      <c r="F198" s="29">
        <v>23</v>
      </c>
      <c r="G198" s="77">
        <f t="shared" si="6"/>
        <v>0</v>
      </c>
      <c r="H198" s="29">
        <v>0</v>
      </c>
      <c r="I198" s="29">
        <v>0</v>
      </c>
      <c r="J198" s="29">
        <v>14</v>
      </c>
      <c r="K198" s="30">
        <f t="shared" si="7"/>
        <v>0</v>
      </c>
      <c r="L198" s="29">
        <v>0</v>
      </c>
      <c r="M198" s="29">
        <v>0</v>
      </c>
      <c r="N198" s="29">
        <v>14</v>
      </c>
      <c r="O198" s="29">
        <v>0</v>
      </c>
      <c r="P198" s="29">
        <v>35</v>
      </c>
      <c r="Q198" s="29">
        <v>223</v>
      </c>
      <c r="R198" s="29">
        <v>86</v>
      </c>
      <c r="S198" s="29">
        <v>223</v>
      </c>
    </row>
    <row r="199" spans="1:19" hidden="1" x14ac:dyDescent="0.2">
      <c r="A199" s="60" t="s">
        <v>1042</v>
      </c>
      <c r="B199" s="60" t="s">
        <v>5</v>
      </c>
      <c r="C199" s="60" t="s">
        <v>3</v>
      </c>
      <c r="D199" s="61">
        <v>2015</v>
      </c>
      <c r="E199" s="60" t="s">
        <v>6</v>
      </c>
      <c r="F199" s="29">
        <v>23</v>
      </c>
      <c r="G199" s="77">
        <f t="shared" si="6"/>
        <v>0</v>
      </c>
      <c r="H199" s="29">
        <v>0</v>
      </c>
      <c r="I199" s="29">
        <v>0</v>
      </c>
      <c r="J199" s="29">
        <v>14</v>
      </c>
      <c r="K199" s="30">
        <f t="shared" si="7"/>
        <v>0</v>
      </c>
      <c r="L199" s="29">
        <v>0</v>
      </c>
      <c r="M199" s="29">
        <v>0</v>
      </c>
      <c r="N199" s="29">
        <v>14</v>
      </c>
      <c r="O199" s="29">
        <v>0</v>
      </c>
      <c r="P199" s="29">
        <v>35</v>
      </c>
      <c r="Q199" s="29">
        <v>0</v>
      </c>
      <c r="R199" s="29">
        <v>86</v>
      </c>
      <c r="S199" s="29">
        <v>0</v>
      </c>
    </row>
    <row r="200" spans="1:19" hidden="1" x14ac:dyDescent="0.2">
      <c r="A200" s="60" t="s">
        <v>1042</v>
      </c>
      <c r="B200" s="60" t="s">
        <v>5</v>
      </c>
      <c r="C200" s="60" t="s">
        <v>3</v>
      </c>
      <c r="D200" s="61">
        <v>2016</v>
      </c>
      <c r="E200" s="60" t="s">
        <v>6</v>
      </c>
      <c r="F200" s="29">
        <v>23</v>
      </c>
      <c r="G200" s="77">
        <f t="shared" si="6"/>
        <v>0</v>
      </c>
      <c r="H200" s="29">
        <v>0</v>
      </c>
      <c r="I200" s="29">
        <v>0</v>
      </c>
      <c r="J200" s="29">
        <v>14</v>
      </c>
      <c r="K200" s="30">
        <f t="shared" si="7"/>
        <v>0</v>
      </c>
      <c r="L200" s="29">
        <v>0</v>
      </c>
      <c r="M200" s="29">
        <v>0</v>
      </c>
      <c r="N200" s="29">
        <v>14</v>
      </c>
      <c r="O200" s="29">
        <v>0</v>
      </c>
      <c r="P200" s="29">
        <v>35</v>
      </c>
      <c r="Q200" s="29">
        <v>132</v>
      </c>
      <c r="R200" s="29">
        <v>86</v>
      </c>
      <c r="S200" s="29">
        <v>132</v>
      </c>
    </row>
    <row r="201" spans="1:19" hidden="1" x14ac:dyDescent="0.2">
      <c r="A201" s="60" t="s">
        <v>1042</v>
      </c>
      <c r="B201" s="60" t="s">
        <v>5</v>
      </c>
      <c r="C201" s="60" t="s">
        <v>3</v>
      </c>
      <c r="D201" s="61">
        <v>2017</v>
      </c>
      <c r="E201" s="60" t="s">
        <v>6</v>
      </c>
      <c r="F201" s="29">
        <v>23</v>
      </c>
      <c r="G201" s="77">
        <f t="shared" si="6"/>
        <v>0</v>
      </c>
      <c r="H201" s="29">
        <v>0</v>
      </c>
      <c r="I201" s="29">
        <v>0</v>
      </c>
      <c r="J201" s="29">
        <v>14</v>
      </c>
      <c r="K201" s="30">
        <f t="shared" si="7"/>
        <v>0</v>
      </c>
      <c r="L201" s="29">
        <v>0</v>
      </c>
      <c r="M201" s="29">
        <v>0</v>
      </c>
      <c r="N201" s="29">
        <v>14</v>
      </c>
      <c r="O201" s="29">
        <v>0</v>
      </c>
      <c r="P201" s="29">
        <v>35</v>
      </c>
      <c r="Q201" s="29">
        <v>0</v>
      </c>
      <c r="R201" s="29">
        <v>86</v>
      </c>
      <c r="S201" s="29">
        <v>0</v>
      </c>
    </row>
    <row r="202" spans="1:19" hidden="1" x14ac:dyDescent="0.2">
      <c r="A202" s="60" t="s">
        <v>73</v>
      </c>
      <c r="B202" s="60" t="s">
        <v>46</v>
      </c>
      <c r="C202" s="60" t="s">
        <v>47</v>
      </c>
      <c r="D202" s="61">
        <v>2015</v>
      </c>
      <c r="E202" s="60" t="s">
        <v>6</v>
      </c>
      <c r="F202" s="29">
        <v>974</v>
      </c>
      <c r="G202" s="77">
        <f t="shared" si="6"/>
        <v>0</v>
      </c>
      <c r="H202" s="29">
        <v>0</v>
      </c>
      <c r="I202" s="29">
        <v>0</v>
      </c>
      <c r="J202" s="29">
        <v>643</v>
      </c>
      <c r="K202" s="30">
        <f t="shared" si="7"/>
        <v>2</v>
      </c>
      <c r="L202" s="29">
        <v>2</v>
      </c>
      <c r="M202" s="29">
        <v>0</v>
      </c>
      <c r="N202" s="29">
        <v>708</v>
      </c>
      <c r="O202" s="29">
        <v>0</v>
      </c>
      <c r="P202" s="29">
        <v>1638</v>
      </c>
      <c r="Q202" s="29">
        <v>522</v>
      </c>
      <c r="R202" s="29">
        <v>3963</v>
      </c>
      <c r="S202" s="29">
        <v>524</v>
      </c>
    </row>
    <row r="203" spans="1:19" hidden="1" x14ac:dyDescent="0.2">
      <c r="A203" s="60" t="s">
        <v>73</v>
      </c>
      <c r="B203" s="60" t="s">
        <v>46</v>
      </c>
      <c r="C203" s="60" t="s">
        <v>47</v>
      </c>
      <c r="D203" s="61">
        <v>2016</v>
      </c>
      <c r="E203" s="60" t="s">
        <v>6</v>
      </c>
      <c r="F203" s="29">
        <v>974</v>
      </c>
      <c r="G203" s="77">
        <f t="shared" si="6"/>
        <v>15</v>
      </c>
      <c r="H203" s="29">
        <v>15</v>
      </c>
      <c r="I203" s="29">
        <v>0</v>
      </c>
      <c r="J203" s="29">
        <v>643</v>
      </c>
      <c r="K203" s="30">
        <f t="shared" si="7"/>
        <v>1</v>
      </c>
      <c r="L203" s="29">
        <v>1</v>
      </c>
      <c r="M203" s="29">
        <v>0</v>
      </c>
      <c r="N203" s="29">
        <v>708</v>
      </c>
      <c r="O203" s="29">
        <v>64</v>
      </c>
      <c r="P203" s="29">
        <v>1638</v>
      </c>
      <c r="Q203" s="29">
        <v>435</v>
      </c>
      <c r="R203" s="29">
        <v>3963</v>
      </c>
      <c r="S203" s="29">
        <v>515</v>
      </c>
    </row>
    <row r="204" spans="1:19" hidden="1" x14ac:dyDescent="0.2">
      <c r="A204" s="60" t="s">
        <v>73</v>
      </c>
      <c r="B204" s="60" t="s">
        <v>46</v>
      </c>
      <c r="C204" s="60" t="s">
        <v>47</v>
      </c>
      <c r="D204" s="61">
        <v>2017</v>
      </c>
      <c r="E204" s="60" t="s">
        <v>6</v>
      </c>
      <c r="F204" s="29">
        <v>974</v>
      </c>
      <c r="G204" s="77">
        <f t="shared" si="6"/>
        <v>0</v>
      </c>
      <c r="H204" s="29">
        <v>0</v>
      </c>
      <c r="I204" s="29">
        <v>0</v>
      </c>
      <c r="J204" s="29">
        <v>643</v>
      </c>
      <c r="K204" s="30">
        <f t="shared" si="7"/>
        <v>2</v>
      </c>
      <c r="L204" s="29">
        <v>2</v>
      </c>
      <c r="M204" s="29">
        <v>0</v>
      </c>
      <c r="N204" s="29">
        <v>708</v>
      </c>
      <c r="O204" s="29">
        <v>260</v>
      </c>
      <c r="P204" s="29">
        <v>1638</v>
      </c>
      <c r="Q204" s="29">
        <v>376</v>
      </c>
      <c r="R204" s="29">
        <v>3963</v>
      </c>
      <c r="S204" s="29">
        <v>638</v>
      </c>
    </row>
    <row r="205" spans="1:19" hidden="1" x14ac:dyDescent="0.2">
      <c r="A205" s="60" t="s">
        <v>74</v>
      </c>
      <c r="B205" s="60" t="s">
        <v>2</v>
      </c>
      <c r="C205" s="60" t="s">
        <v>3</v>
      </c>
      <c r="D205" s="61">
        <v>2014</v>
      </c>
      <c r="E205" s="60" t="s">
        <v>6</v>
      </c>
      <c r="F205" s="29">
        <v>739</v>
      </c>
      <c r="G205" s="77">
        <f t="shared" si="6"/>
        <v>0</v>
      </c>
      <c r="H205" s="29">
        <v>0</v>
      </c>
      <c r="I205" s="29">
        <v>0</v>
      </c>
      <c r="J205" s="29">
        <v>513</v>
      </c>
      <c r="K205" s="30">
        <f t="shared" si="7"/>
        <v>0</v>
      </c>
      <c r="L205" s="29">
        <v>0</v>
      </c>
      <c r="M205" s="29">
        <v>0</v>
      </c>
      <c r="N205" s="29">
        <v>581</v>
      </c>
      <c r="O205" s="29">
        <v>0</v>
      </c>
      <c r="P205" s="29">
        <v>833</v>
      </c>
      <c r="Q205" s="29">
        <v>342</v>
      </c>
      <c r="R205" s="29">
        <v>2666</v>
      </c>
      <c r="S205" s="29">
        <v>342</v>
      </c>
    </row>
    <row r="206" spans="1:19" hidden="1" x14ac:dyDescent="0.2">
      <c r="A206" s="60" t="s">
        <v>74</v>
      </c>
      <c r="B206" s="60" t="s">
        <v>2</v>
      </c>
      <c r="C206" s="60" t="s">
        <v>3</v>
      </c>
      <c r="D206" s="61">
        <v>2015</v>
      </c>
      <c r="E206" s="60" t="s">
        <v>6</v>
      </c>
      <c r="F206" s="29">
        <v>739</v>
      </c>
      <c r="G206" s="77">
        <f t="shared" si="6"/>
        <v>135</v>
      </c>
      <c r="H206" s="29">
        <v>135</v>
      </c>
      <c r="I206" s="29">
        <v>0</v>
      </c>
      <c r="J206" s="29">
        <v>513</v>
      </c>
      <c r="K206" s="30">
        <f t="shared" si="7"/>
        <v>0</v>
      </c>
      <c r="L206" s="29">
        <v>0</v>
      </c>
      <c r="M206" s="29">
        <v>0</v>
      </c>
      <c r="N206" s="29">
        <v>581</v>
      </c>
      <c r="O206" s="29">
        <v>0</v>
      </c>
      <c r="P206" s="29">
        <v>833</v>
      </c>
      <c r="Q206" s="29">
        <v>342</v>
      </c>
      <c r="R206" s="29">
        <v>2666</v>
      </c>
      <c r="S206" s="29">
        <v>477</v>
      </c>
    </row>
    <row r="207" spans="1:19" hidden="1" x14ac:dyDescent="0.2">
      <c r="A207" s="60" t="s">
        <v>74</v>
      </c>
      <c r="B207" s="60" t="s">
        <v>2</v>
      </c>
      <c r="C207" s="60" t="s">
        <v>3</v>
      </c>
      <c r="D207" s="61">
        <v>2017</v>
      </c>
      <c r="E207" s="60" t="s">
        <v>6</v>
      </c>
      <c r="F207" s="29">
        <v>739</v>
      </c>
      <c r="G207" s="77">
        <f t="shared" si="6"/>
        <v>0</v>
      </c>
      <c r="H207" s="29">
        <v>0</v>
      </c>
      <c r="I207" s="29">
        <v>0</v>
      </c>
      <c r="J207" s="29">
        <v>513</v>
      </c>
      <c r="K207" s="30">
        <f t="shared" si="7"/>
        <v>0</v>
      </c>
      <c r="L207" s="29">
        <v>0</v>
      </c>
      <c r="M207" s="29">
        <v>0</v>
      </c>
      <c r="N207" s="29">
        <v>581</v>
      </c>
      <c r="O207" s="29">
        <v>0</v>
      </c>
      <c r="P207" s="29">
        <v>833</v>
      </c>
      <c r="Q207" s="29">
        <v>630</v>
      </c>
      <c r="R207" s="29">
        <v>2666</v>
      </c>
      <c r="S207" s="29">
        <v>630</v>
      </c>
    </row>
    <row r="208" spans="1:19" hidden="1" x14ac:dyDescent="0.2">
      <c r="A208" s="60" t="s">
        <v>75</v>
      </c>
      <c r="B208" s="60" t="s">
        <v>2</v>
      </c>
      <c r="C208" s="60" t="s">
        <v>3</v>
      </c>
      <c r="D208" s="61">
        <v>2014</v>
      </c>
      <c r="E208" s="60" t="s">
        <v>6</v>
      </c>
      <c r="F208" s="29">
        <v>217</v>
      </c>
      <c r="G208" s="77">
        <f t="shared" si="6"/>
        <v>0</v>
      </c>
      <c r="H208" s="29">
        <v>0</v>
      </c>
      <c r="I208" s="29">
        <v>0</v>
      </c>
      <c r="J208" s="29">
        <v>148</v>
      </c>
      <c r="K208" s="30">
        <f t="shared" si="7"/>
        <v>0</v>
      </c>
      <c r="L208" s="29">
        <v>0</v>
      </c>
      <c r="M208" s="29">
        <v>0</v>
      </c>
      <c r="N208" s="29">
        <v>164</v>
      </c>
      <c r="O208" s="29">
        <v>286</v>
      </c>
      <c r="P208" s="29">
        <v>333</v>
      </c>
      <c r="Q208" s="29">
        <v>41</v>
      </c>
      <c r="R208" s="29">
        <v>862</v>
      </c>
      <c r="S208" s="29">
        <v>327</v>
      </c>
    </row>
    <row r="209" spans="1:19" hidden="1" x14ac:dyDescent="0.2">
      <c r="A209" s="60" t="s">
        <v>75</v>
      </c>
      <c r="B209" s="60" t="s">
        <v>2</v>
      </c>
      <c r="C209" s="60" t="s">
        <v>3</v>
      </c>
      <c r="D209" s="61">
        <v>2015</v>
      </c>
      <c r="E209" s="60" t="s">
        <v>6</v>
      </c>
      <c r="F209" s="29">
        <v>217</v>
      </c>
      <c r="G209" s="77">
        <f t="shared" si="6"/>
        <v>0</v>
      </c>
      <c r="H209" s="29">
        <v>0</v>
      </c>
      <c r="I209" s="29">
        <v>0</v>
      </c>
      <c r="J209" s="29">
        <v>148</v>
      </c>
      <c r="K209" s="30">
        <f t="shared" si="7"/>
        <v>0</v>
      </c>
      <c r="L209" s="29">
        <v>0</v>
      </c>
      <c r="M209" s="29">
        <v>0</v>
      </c>
      <c r="N209" s="29">
        <v>164</v>
      </c>
      <c r="O209" s="29">
        <v>11</v>
      </c>
      <c r="P209" s="29">
        <v>333</v>
      </c>
      <c r="Q209" s="29">
        <v>94</v>
      </c>
      <c r="R209" s="29">
        <v>862</v>
      </c>
      <c r="S209" s="29">
        <v>105</v>
      </c>
    </row>
    <row r="210" spans="1:19" hidden="1" x14ac:dyDescent="0.2">
      <c r="A210" s="60" t="s">
        <v>75</v>
      </c>
      <c r="B210" s="60" t="s">
        <v>2</v>
      </c>
      <c r="C210" s="60" t="s">
        <v>3</v>
      </c>
      <c r="D210" s="61">
        <v>2016</v>
      </c>
      <c r="E210" s="60" t="s">
        <v>6</v>
      </c>
      <c r="F210" s="29">
        <v>217</v>
      </c>
      <c r="G210" s="77">
        <f t="shared" si="6"/>
        <v>0</v>
      </c>
      <c r="H210" s="29">
        <v>0</v>
      </c>
      <c r="I210" s="29">
        <v>0</v>
      </c>
      <c r="J210" s="29">
        <v>148</v>
      </c>
      <c r="K210" s="30">
        <f t="shared" si="7"/>
        <v>0</v>
      </c>
      <c r="L210" s="29">
        <v>0</v>
      </c>
      <c r="M210" s="29">
        <v>0</v>
      </c>
      <c r="N210" s="29">
        <v>164</v>
      </c>
      <c r="O210" s="29">
        <v>357</v>
      </c>
      <c r="P210" s="29">
        <v>333</v>
      </c>
      <c r="Q210" s="29">
        <v>91</v>
      </c>
      <c r="R210" s="29">
        <v>862</v>
      </c>
      <c r="S210" s="29">
        <v>448</v>
      </c>
    </row>
    <row r="211" spans="1:19" hidden="1" x14ac:dyDescent="0.2">
      <c r="A211" s="60" t="s">
        <v>75</v>
      </c>
      <c r="B211" s="60" t="s">
        <v>2</v>
      </c>
      <c r="C211" s="60" t="s">
        <v>3</v>
      </c>
      <c r="D211" s="61">
        <v>2017</v>
      </c>
      <c r="E211" s="60" t="s">
        <v>6</v>
      </c>
      <c r="F211" s="29">
        <v>217</v>
      </c>
      <c r="G211" s="77">
        <f t="shared" si="6"/>
        <v>0</v>
      </c>
      <c r="H211" s="29">
        <v>0</v>
      </c>
      <c r="I211" s="29">
        <v>0</v>
      </c>
      <c r="J211" s="29">
        <v>148</v>
      </c>
      <c r="K211" s="30">
        <f t="shared" si="7"/>
        <v>0</v>
      </c>
      <c r="L211" s="29">
        <v>0</v>
      </c>
      <c r="M211" s="29">
        <v>0</v>
      </c>
      <c r="N211" s="29">
        <v>164</v>
      </c>
      <c r="O211" s="29">
        <v>668</v>
      </c>
      <c r="P211" s="29">
        <v>333</v>
      </c>
      <c r="Q211" s="29">
        <v>362</v>
      </c>
      <c r="R211" s="29">
        <v>862</v>
      </c>
      <c r="S211" s="29">
        <v>1030</v>
      </c>
    </row>
    <row r="212" spans="1:19" hidden="1" x14ac:dyDescent="0.2">
      <c r="A212" s="60" t="s">
        <v>77</v>
      </c>
      <c r="B212" s="60" t="s">
        <v>66</v>
      </c>
      <c r="C212" s="60" t="s">
        <v>67</v>
      </c>
      <c r="D212" s="61">
        <v>2013</v>
      </c>
      <c r="E212" s="60" t="s">
        <v>6</v>
      </c>
      <c r="F212" s="29">
        <v>3209</v>
      </c>
      <c r="G212" s="77">
        <f t="shared" si="6"/>
        <v>69</v>
      </c>
      <c r="H212" s="29">
        <v>69</v>
      </c>
      <c r="I212" s="29">
        <v>0</v>
      </c>
      <c r="J212" s="29">
        <v>2439</v>
      </c>
      <c r="K212" s="30">
        <f t="shared" si="7"/>
        <v>371</v>
      </c>
      <c r="L212" s="29">
        <v>371</v>
      </c>
      <c r="M212" s="29">
        <v>0</v>
      </c>
      <c r="N212" s="29">
        <v>2257</v>
      </c>
      <c r="O212" s="29">
        <v>302</v>
      </c>
      <c r="P212" s="29">
        <v>4956</v>
      </c>
      <c r="Q212" s="29">
        <v>2300</v>
      </c>
      <c r="R212" s="29">
        <v>12861</v>
      </c>
      <c r="S212" s="29">
        <v>3042</v>
      </c>
    </row>
    <row r="213" spans="1:19" hidden="1" x14ac:dyDescent="0.2">
      <c r="A213" s="60" t="s">
        <v>77</v>
      </c>
      <c r="B213" s="60" t="s">
        <v>66</v>
      </c>
      <c r="C213" s="60" t="s">
        <v>67</v>
      </c>
      <c r="D213" s="61">
        <v>2014</v>
      </c>
      <c r="E213" s="60" t="s">
        <v>6</v>
      </c>
      <c r="F213" s="29">
        <v>3209</v>
      </c>
      <c r="G213" s="77">
        <f t="shared" si="6"/>
        <v>24</v>
      </c>
      <c r="H213" s="29">
        <v>24</v>
      </c>
      <c r="I213" s="29">
        <v>0</v>
      </c>
      <c r="J213" s="29">
        <v>2439</v>
      </c>
      <c r="K213" s="30">
        <f t="shared" si="7"/>
        <v>8</v>
      </c>
      <c r="L213" s="29">
        <v>8</v>
      </c>
      <c r="M213" s="29">
        <v>0</v>
      </c>
      <c r="N213" s="29">
        <v>2257</v>
      </c>
      <c r="O213" s="29">
        <v>11</v>
      </c>
      <c r="P213" s="29">
        <v>4956</v>
      </c>
      <c r="Q213" s="29">
        <v>956</v>
      </c>
      <c r="R213" s="29">
        <v>12861</v>
      </c>
      <c r="S213" s="29">
        <v>999</v>
      </c>
    </row>
    <row r="214" spans="1:19" hidden="1" x14ac:dyDescent="0.2">
      <c r="A214" s="60" t="s">
        <v>77</v>
      </c>
      <c r="B214" s="60" t="s">
        <v>66</v>
      </c>
      <c r="C214" s="60" t="s">
        <v>67</v>
      </c>
      <c r="D214" s="61">
        <v>2015</v>
      </c>
      <c r="E214" s="60" t="s">
        <v>6</v>
      </c>
      <c r="F214" s="29">
        <v>3209</v>
      </c>
      <c r="G214" s="77">
        <f t="shared" si="6"/>
        <v>0</v>
      </c>
      <c r="H214" s="29">
        <v>0</v>
      </c>
      <c r="I214" s="29">
        <v>0</v>
      </c>
      <c r="J214" s="29">
        <v>2439</v>
      </c>
      <c r="K214" s="30">
        <f t="shared" si="7"/>
        <v>0</v>
      </c>
      <c r="L214" s="29">
        <v>0</v>
      </c>
      <c r="M214" s="29">
        <v>0</v>
      </c>
      <c r="N214" s="29">
        <v>2257</v>
      </c>
      <c r="O214" s="29">
        <v>0</v>
      </c>
      <c r="P214" s="29">
        <v>4956</v>
      </c>
      <c r="Q214" s="29">
        <v>689</v>
      </c>
      <c r="R214" s="29">
        <v>12861</v>
      </c>
      <c r="S214" s="29">
        <v>689</v>
      </c>
    </row>
    <row r="215" spans="1:19" hidden="1" x14ac:dyDescent="0.2">
      <c r="A215" s="60" t="s">
        <v>77</v>
      </c>
      <c r="B215" s="60" t="s">
        <v>66</v>
      </c>
      <c r="C215" s="60" t="s">
        <v>67</v>
      </c>
      <c r="D215" s="61">
        <v>2016</v>
      </c>
      <c r="E215" s="60" t="s">
        <v>6</v>
      </c>
      <c r="F215" s="29">
        <v>3209</v>
      </c>
      <c r="G215" s="77">
        <f t="shared" si="6"/>
        <v>22</v>
      </c>
      <c r="H215" s="29">
        <v>22</v>
      </c>
      <c r="I215" s="29">
        <v>0</v>
      </c>
      <c r="J215" s="29">
        <v>2439</v>
      </c>
      <c r="K215" s="30">
        <f t="shared" si="7"/>
        <v>186</v>
      </c>
      <c r="L215" s="29">
        <v>186</v>
      </c>
      <c r="M215" s="29">
        <v>0</v>
      </c>
      <c r="N215" s="29">
        <v>2257</v>
      </c>
      <c r="O215" s="29">
        <v>2</v>
      </c>
      <c r="P215" s="29">
        <v>4956</v>
      </c>
      <c r="Q215" s="29">
        <v>849</v>
      </c>
      <c r="R215" s="29">
        <v>12861</v>
      </c>
      <c r="S215" s="29">
        <v>1059</v>
      </c>
    </row>
    <row r="216" spans="1:19" hidden="1" x14ac:dyDescent="0.2">
      <c r="A216" s="60" t="s">
        <v>77</v>
      </c>
      <c r="B216" s="60" t="s">
        <v>66</v>
      </c>
      <c r="C216" s="60" t="s">
        <v>67</v>
      </c>
      <c r="D216" s="61">
        <v>2017</v>
      </c>
      <c r="E216" s="60" t="s">
        <v>6</v>
      </c>
      <c r="F216" s="29">
        <v>3209</v>
      </c>
      <c r="G216" s="77">
        <f t="shared" si="6"/>
        <v>0</v>
      </c>
      <c r="H216" s="29">
        <v>0</v>
      </c>
      <c r="I216" s="29">
        <v>0</v>
      </c>
      <c r="J216" s="29">
        <v>2439</v>
      </c>
      <c r="K216" s="30">
        <f t="shared" si="7"/>
        <v>0</v>
      </c>
      <c r="L216" s="29">
        <v>0</v>
      </c>
      <c r="M216" s="29">
        <v>0</v>
      </c>
      <c r="N216" s="29">
        <v>2257</v>
      </c>
      <c r="O216" s="29">
        <v>13</v>
      </c>
      <c r="P216" s="29">
        <v>4956</v>
      </c>
      <c r="Q216" s="29">
        <v>1043</v>
      </c>
      <c r="R216" s="29">
        <v>12861</v>
      </c>
      <c r="S216" s="29">
        <v>1056</v>
      </c>
    </row>
    <row r="217" spans="1:19" hidden="1" x14ac:dyDescent="0.2">
      <c r="A217" s="60" t="s">
        <v>997</v>
      </c>
      <c r="B217" s="60" t="s">
        <v>78</v>
      </c>
      <c r="C217" s="60" t="s">
        <v>32</v>
      </c>
      <c r="D217" s="61">
        <v>2013</v>
      </c>
      <c r="E217" s="60" t="s">
        <v>6</v>
      </c>
      <c r="F217" s="29">
        <v>146</v>
      </c>
      <c r="G217" s="77">
        <f t="shared" si="6"/>
        <v>0</v>
      </c>
      <c r="H217" s="29">
        <v>0</v>
      </c>
      <c r="I217" s="29">
        <v>0</v>
      </c>
      <c r="J217" s="29">
        <v>102</v>
      </c>
      <c r="K217" s="30">
        <f t="shared" si="7"/>
        <v>1</v>
      </c>
      <c r="L217" s="29">
        <v>0</v>
      </c>
      <c r="M217" s="29">
        <v>1</v>
      </c>
      <c r="N217" s="29">
        <v>130</v>
      </c>
      <c r="O217" s="29">
        <v>0</v>
      </c>
      <c r="P217" s="29">
        <v>318</v>
      </c>
      <c r="Q217" s="29">
        <v>1</v>
      </c>
      <c r="R217" s="29">
        <v>696</v>
      </c>
      <c r="S217" s="29">
        <v>2</v>
      </c>
    </row>
    <row r="218" spans="1:19" hidden="1" x14ac:dyDescent="0.2">
      <c r="A218" s="60" t="s">
        <v>997</v>
      </c>
      <c r="B218" s="60" t="s">
        <v>78</v>
      </c>
      <c r="C218" s="60" t="s">
        <v>32</v>
      </c>
      <c r="D218" s="61">
        <v>2014</v>
      </c>
      <c r="E218" s="60" t="s">
        <v>6</v>
      </c>
      <c r="F218" s="29">
        <v>146</v>
      </c>
      <c r="G218" s="77">
        <f t="shared" si="6"/>
        <v>0</v>
      </c>
      <c r="H218" s="29">
        <v>0</v>
      </c>
      <c r="I218" s="29">
        <v>0</v>
      </c>
      <c r="J218" s="29">
        <v>102</v>
      </c>
      <c r="K218" s="30">
        <f t="shared" si="7"/>
        <v>2</v>
      </c>
      <c r="L218" s="29">
        <v>2</v>
      </c>
      <c r="M218" s="29">
        <v>0</v>
      </c>
      <c r="N218" s="29">
        <v>130</v>
      </c>
      <c r="O218" s="29">
        <v>0</v>
      </c>
      <c r="P218" s="29">
        <v>318</v>
      </c>
      <c r="Q218" s="29">
        <v>5</v>
      </c>
      <c r="R218" s="29">
        <v>696</v>
      </c>
      <c r="S218" s="29">
        <v>7</v>
      </c>
    </row>
    <row r="219" spans="1:19" hidden="1" x14ac:dyDescent="0.2">
      <c r="A219" s="60" t="s">
        <v>997</v>
      </c>
      <c r="B219" s="60" t="s">
        <v>78</v>
      </c>
      <c r="C219" s="60" t="s">
        <v>32</v>
      </c>
      <c r="D219" s="61">
        <v>2015</v>
      </c>
      <c r="E219" s="60" t="s">
        <v>6</v>
      </c>
      <c r="F219" s="29">
        <v>146</v>
      </c>
      <c r="G219" s="77">
        <f t="shared" si="6"/>
        <v>0</v>
      </c>
      <c r="H219" s="29">
        <v>0</v>
      </c>
      <c r="I219" s="29">
        <v>0</v>
      </c>
      <c r="J219" s="29">
        <v>102</v>
      </c>
      <c r="K219" s="30">
        <f t="shared" si="7"/>
        <v>1</v>
      </c>
      <c r="L219" s="29">
        <v>1</v>
      </c>
      <c r="M219" s="29">
        <v>0</v>
      </c>
      <c r="N219" s="29">
        <v>130</v>
      </c>
      <c r="O219" s="29">
        <v>0</v>
      </c>
      <c r="P219" s="29">
        <v>318</v>
      </c>
      <c r="Q219" s="29">
        <v>43</v>
      </c>
      <c r="R219" s="29">
        <v>696</v>
      </c>
      <c r="S219" s="29">
        <v>44</v>
      </c>
    </row>
    <row r="220" spans="1:19" hidden="1" x14ac:dyDescent="0.2">
      <c r="A220" s="60" t="s">
        <v>997</v>
      </c>
      <c r="B220" s="60" t="s">
        <v>78</v>
      </c>
      <c r="C220" s="60" t="s">
        <v>32</v>
      </c>
      <c r="D220" s="61">
        <v>2016</v>
      </c>
      <c r="E220" s="60" t="s">
        <v>6</v>
      </c>
      <c r="F220" s="29">
        <v>146</v>
      </c>
      <c r="G220" s="77">
        <f t="shared" si="6"/>
        <v>0</v>
      </c>
      <c r="H220" s="29">
        <v>0</v>
      </c>
      <c r="I220" s="29">
        <v>0</v>
      </c>
      <c r="J220" s="29">
        <v>102</v>
      </c>
      <c r="K220" s="30">
        <f t="shared" si="7"/>
        <v>0</v>
      </c>
      <c r="L220" s="29">
        <v>0</v>
      </c>
      <c r="M220" s="29">
        <v>0</v>
      </c>
      <c r="N220" s="29">
        <v>130</v>
      </c>
      <c r="O220" s="29">
        <v>24</v>
      </c>
      <c r="P220" s="29">
        <v>318</v>
      </c>
      <c r="Q220" s="29">
        <v>0</v>
      </c>
      <c r="R220" s="29">
        <v>696</v>
      </c>
      <c r="S220" s="29">
        <v>24</v>
      </c>
    </row>
    <row r="221" spans="1:19" hidden="1" x14ac:dyDescent="0.2">
      <c r="A221" s="60" t="s">
        <v>997</v>
      </c>
      <c r="B221" s="60" t="s">
        <v>78</v>
      </c>
      <c r="C221" s="60" t="s">
        <v>32</v>
      </c>
      <c r="D221" s="61">
        <v>2017</v>
      </c>
      <c r="E221" s="60" t="s">
        <v>6</v>
      </c>
      <c r="F221" s="29">
        <v>146</v>
      </c>
      <c r="G221" s="77">
        <f t="shared" si="6"/>
        <v>1</v>
      </c>
      <c r="H221" s="29">
        <v>0</v>
      </c>
      <c r="I221" s="29">
        <v>1</v>
      </c>
      <c r="J221" s="29">
        <v>102</v>
      </c>
      <c r="K221" s="30">
        <f t="shared" si="7"/>
        <v>0</v>
      </c>
      <c r="L221" s="29">
        <v>0</v>
      </c>
      <c r="M221" s="29">
        <v>0</v>
      </c>
      <c r="N221" s="29">
        <v>130</v>
      </c>
      <c r="O221" s="29">
        <v>0</v>
      </c>
      <c r="P221" s="29">
        <v>318</v>
      </c>
      <c r="Q221" s="29">
        <v>12</v>
      </c>
      <c r="R221" s="29">
        <v>696</v>
      </c>
      <c r="S221" s="29">
        <v>13</v>
      </c>
    </row>
    <row r="222" spans="1:19" hidden="1" x14ac:dyDescent="0.2">
      <c r="A222" s="60" t="s">
        <v>1043</v>
      </c>
      <c r="B222" s="60" t="s">
        <v>5</v>
      </c>
      <c r="C222" s="60" t="s">
        <v>3</v>
      </c>
      <c r="D222" s="61">
        <v>2017</v>
      </c>
      <c r="E222" s="60" t="s">
        <v>6</v>
      </c>
      <c r="F222" s="29">
        <v>98</v>
      </c>
      <c r="G222" s="77">
        <f t="shared" si="6"/>
        <v>0</v>
      </c>
      <c r="H222" s="29">
        <v>0</v>
      </c>
      <c r="I222" s="29">
        <v>0</v>
      </c>
      <c r="J222" s="29">
        <v>59</v>
      </c>
      <c r="K222" s="30">
        <f t="shared" si="7"/>
        <v>0</v>
      </c>
      <c r="L222" s="29">
        <v>0</v>
      </c>
      <c r="M222" s="29">
        <v>0</v>
      </c>
      <c r="N222" s="29">
        <v>64</v>
      </c>
      <c r="O222" s="29">
        <v>16</v>
      </c>
      <c r="P222" s="29">
        <v>152</v>
      </c>
      <c r="Q222" s="29">
        <v>316</v>
      </c>
      <c r="R222" s="29">
        <v>373</v>
      </c>
      <c r="S222" s="29">
        <v>332</v>
      </c>
    </row>
    <row r="223" spans="1:19" hidden="1" x14ac:dyDescent="0.2">
      <c r="A223" s="60" t="s">
        <v>79</v>
      </c>
      <c r="B223" s="60" t="s">
        <v>21</v>
      </c>
      <c r="C223" s="60" t="s">
        <v>8</v>
      </c>
      <c r="D223" s="61">
        <v>2015</v>
      </c>
      <c r="E223" s="60" t="s">
        <v>6</v>
      </c>
      <c r="F223" s="29">
        <v>51</v>
      </c>
      <c r="G223" s="77">
        <f t="shared" si="6"/>
        <v>0</v>
      </c>
      <c r="H223" s="29">
        <v>0</v>
      </c>
      <c r="I223" s="29">
        <v>0</v>
      </c>
      <c r="J223" s="29">
        <v>25</v>
      </c>
      <c r="K223" s="30">
        <f t="shared" si="7"/>
        <v>0</v>
      </c>
      <c r="L223" s="29">
        <v>0</v>
      </c>
      <c r="M223" s="29">
        <v>0</v>
      </c>
      <c r="N223" s="29">
        <v>31</v>
      </c>
      <c r="O223" s="29">
        <v>0</v>
      </c>
      <c r="P223" s="29">
        <v>34</v>
      </c>
      <c r="Q223" s="29">
        <v>0</v>
      </c>
      <c r="R223" s="29">
        <v>141</v>
      </c>
      <c r="S223" s="29">
        <v>0</v>
      </c>
    </row>
    <row r="224" spans="1:19" hidden="1" x14ac:dyDescent="0.2">
      <c r="A224" s="60" t="s">
        <v>79</v>
      </c>
      <c r="B224" s="60" t="s">
        <v>21</v>
      </c>
      <c r="C224" s="60" t="s">
        <v>8</v>
      </c>
      <c r="D224" s="61">
        <v>2016</v>
      </c>
      <c r="E224" s="60" t="s">
        <v>6</v>
      </c>
      <c r="F224" s="29">
        <v>51</v>
      </c>
      <c r="G224" s="77">
        <f t="shared" si="6"/>
        <v>0</v>
      </c>
      <c r="H224" s="29">
        <v>0</v>
      </c>
      <c r="I224" s="29">
        <v>0</v>
      </c>
      <c r="J224" s="29">
        <v>25</v>
      </c>
      <c r="K224" s="30">
        <f t="shared" si="7"/>
        <v>1</v>
      </c>
      <c r="L224" s="29">
        <v>0</v>
      </c>
      <c r="M224" s="29">
        <v>1</v>
      </c>
      <c r="N224" s="29">
        <v>31</v>
      </c>
      <c r="O224" s="29">
        <v>0</v>
      </c>
      <c r="P224" s="29">
        <v>34</v>
      </c>
      <c r="Q224" s="29">
        <v>0</v>
      </c>
      <c r="R224" s="29">
        <v>141</v>
      </c>
      <c r="S224" s="29">
        <v>1</v>
      </c>
    </row>
    <row r="225" spans="1:19" hidden="1" x14ac:dyDescent="0.2">
      <c r="A225" s="60" t="s">
        <v>79</v>
      </c>
      <c r="B225" s="60" t="s">
        <v>21</v>
      </c>
      <c r="C225" s="60" t="s">
        <v>8</v>
      </c>
      <c r="D225" s="61">
        <v>2017</v>
      </c>
      <c r="E225" s="60" t="s">
        <v>6</v>
      </c>
      <c r="F225" s="29">
        <v>51</v>
      </c>
      <c r="G225" s="77">
        <f t="shared" si="6"/>
        <v>0</v>
      </c>
      <c r="H225" s="29">
        <v>0</v>
      </c>
      <c r="I225" s="29">
        <v>0</v>
      </c>
      <c r="J225" s="29">
        <v>25</v>
      </c>
      <c r="K225" s="30">
        <f t="shared" si="7"/>
        <v>1</v>
      </c>
      <c r="L225" s="29">
        <v>0</v>
      </c>
      <c r="M225" s="29">
        <v>1</v>
      </c>
      <c r="N225" s="29">
        <v>31</v>
      </c>
      <c r="O225" s="29">
        <v>0</v>
      </c>
      <c r="P225" s="29">
        <v>34</v>
      </c>
      <c r="Q225" s="29">
        <v>8</v>
      </c>
      <c r="R225" s="29">
        <v>141</v>
      </c>
      <c r="S225" s="29">
        <v>9</v>
      </c>
    </row>
    <row r="226" spans="1:19" hidden="1" x14ac:dyDescent="0.2">
      <c r="A226" s="60" t="s">
        <v>80</v>
      </c>
      <c r="B226" s="60" t="s">
        <v>81</v>
      </c>
      <c r="C226" s="60" t="s">
        <v>8</v>
      </c>
      <c r="D226" s="61">
        <v>2014</v>
      </c>
      <c r="E226" s="60" t="s">
        <v>6</v>
      </c>
      <c r="F226" s="29">
        <v>39</v>
      </c>
      <c r="G226" s="77">
        <f t="shared" si="6"/>
        <v>0</v>
      </c>
      <c r="H226" s="29">
        <v>0</v>
      </c>
      <c r="I226" s="29">
        <v>0</v>
      </c>
      <c r="J226" s="29">
        <v>29</v>
      </c>
      <c r="K226" s="30">
        <f t="shared" si="7"/>
        <v>0</v>
      </c>
      <c r="L226" s="29">
        <v>0</v>
      </c>
      <c r="M226" s="29">
        <v>0</v>
      </c>
      <c r="N226" s="29">
        <v>31</v>
      </c>
      <c r="O226" s="29">
        <v>0</v>
      </c>
      <c r="P226" s="29">
        <v>122</v>
      </c>
      <c r="Q226" s="29">
        <v>0</v>
      </c>
      <c r="R226" s="29">
        <v>221</v>
      </c>
      <c r="S226" s="29">
        <v>0</v>
      </c>
    </row>
    <row r="227" spans="1:19" hidden="1" x14ac:dyDescent="0.2">
      <c r="A227" s="60" t="s">
        <v>80</v>
      </c>
      <c r="B227" s="60" t="s">
        <v>81</v>
      </c>
      <c r="C227" s="60" t="s">
        <v>8</v>
      </c>
      <c r="D227" s="61">
        <v>2015</v>
      </c>
      <c r="E227" s="60" t="s">
        <v>6</v>
      </c>
      <c r="F227" s="29">
        <v>39</v>
      </c>
      <c r="G227" s="77">
        <f t="shared" si="6"/>
        <v>25</v>
      </c>
      <c r="H227" s="29">
        <v>25</v>
      </c>
      <c r="I227" s="29">
        <v>0</v>
      </c>
      <c r="J227" s="29">
        <v>29</v>
      </c>
      <c r="K227" s="30">
        <f t="shared" si="7"/>
        <v>7</v>
      </c>
      <c r="L227" s="29">
        <v>7</v>
      </c>
      <c r="M227" s="29">
        <v>0</v>
      </c>
      <c r="N227" s="29">
        <v>31</v>
      </c>
      <c r="O227" s="29">
        <v>0</v>
      </c>
      <c r="P227" s="29">
        <v>122</v>
      </c>
      <c r="Q227" s="29">
        <v>0</v>
      </c>
      <c r="R227" s="29">
        <v>221</v>
      </c>
      <c r="S227" s="29">
        <v>32</v>
      </c>
    </row>
    <row r="228" spans="1:19" hidden="1" x14ac:dyDescent="0.2">
      <c r="A228" s="60" t="s">
        <v>80</v>
      </c>
      <c r="B228" s="60" t="s">
        <v>81</v>
      </c>
      <c r="C228" s="60" t="s">
        <v>8</v>
      </c>
      <c r="D228" s="61">
        <v>2016</v>
      </c>
      <c r="E228" s="60" t="s">
        <v>6</v>
      </c>
      <c r="F228" s="29">
        <v>39</v>
      </c>
      <c r="G228" s="77">
        <f t="shared" si="6"/>
        <v>0</v>
      </c>
      <c r="H228" s="29">
        <v>0</v>
      </c>
      <c r="I228" s="29">
        <v>0</v>
      </c>
      <c r="J228" s="29">
        <v>29</v>
      </c>
      <c r="K228" s="30">
        <f t="shared" si="7"/>
        <v>0</v>
      </c>
      <c r="L228" s="29">
        <v>0</v>
      </c>
      <c r="M228" s="29">
        <v>0</v>
      </c>
      <c r="N228" s="29">
        <v>31</v>
      </c>
      <c r="O228" s="29">
        <v>2</v>
      </c>
      <c r="P228" s="29">
        <v>122</v>
      </c>
      <c r="Q228" s="29">
        <v>13</v>
      </c>
      <c r="R228" s="29">
        <v>221</v>
      </c>
      <c r="S228" s="29">
        <v>15</v>
      </c>
    </row>
    <row r="229" spans="1:19" hidden="1" x14ac:dyDescent="0.2">
      <c r="A229" s="60" t="s">
        <v>80</v>
      </c>
      <c r="B229" s="60" t="s">
        <v>81</v>
      </c>
      <c r="C229" s="60" t="s">
        <v>8</v>
      </c>
      <c r="D229" s="61">
        <v>2017</v>
      </c>
      <c r="E229" s="60" t="s">
        <v>6</v>
      </c>
      <c r="F229" s="29">
        <v>39</v>
      </c>
      <c r="G229" s="77">
        <f t="shared" si="6"/>
        <v>0</v>
      </c>
      <c r="H229" s="29">
        <v>0</v>
      </c>
      <c r="I229" s="29">
        <v>0</v>
      </c>
      <c r="J229" s="29">
        <v>29</v>
      </c>
      <c r="K229" s="30">
        <f t="shared" si="7"/>
        <v>0</v>
      </c>
      <c r="L229" s="29">
        <v>0</v>
      </c>
      <c r="M229" s="29">
        <v>0</v>
      </c>
      <c r="N229" s="29">
        <v>31</v>
      </c>
      <c r="O229" s="29">
        <v>3</v>
      </c>
      <c r="P229" s="29">
        <v>122</v>
      </c>
      <c r="Q229" s="29">
        <v>22</v>
      </c>
      <c r="R229" s="29">
        <v>221</v>
      </c>
      <c r="S229" s="29">
        <v>25</v>
      </c>
    </row>
    <row r="230" spans="1:19" hidden="1" x14ac:dyDescent="0.2">
      <c r="A230" s="60" t="s">
        <v>1044</v>
      </c>
      <c r="B230" s="60" t="s">
        <v>82</v>
      </c>
      <c r="C230" s="60" t="s">
        <v>26</v>
      </c>
      <c r="D230" s="61">
        <v>2015</v>
      </c>
      <c r="E230" s="60" t="s">
        <v>6</v>
      </c>
      <c r="F230" s="29">
        <v>2321</v>
      </c>
      <c r="G230" s="77">
        <f t="shared" si="6"/>
        <v>0</v>
      </c>
      <c r="H230" s="29">
        <v>0</v>
      </c>
      <c r="I230" s="29">
        <v>0</v>
      </c>
      <c r="J230" s="29">
        <v>1145</v>
      </c>
      <c r="K230" s="30">
        <f t="shared" si="7"/>
        <v>0</v>
      </c>
      <c r="L230" s="29">
        <v>0</v>
      </c>
      <c r="M230" s="29">
        <v>0</v>
      </c>
      <c r="N230" s="29">
        <v>1018</v>
      </c>
      <c r="O230" s="29">
        <v>456</v>
      </c>
      <c r="P230" s="29">
        <v>1844</v>
      </c>
      <c r="Q230" s="29">
        <v>1296</v>
      </c>
      <c r="R230" s="29">
        <v>6328</v>
      </c>
      <c r="S230" s="29">
        <v>1752</v>
      </c>
    </row>
    <row r="231" spans="1:19" hidden="1" x14ac:dyDescent="0.2">
      <c r="A231" s="60" t="s">
        <v>1044</v>
      </c>
      <c r="B231" s="60" t="s">
        <v>82</v>
      </c>
      <c r="C231" s="60" t="s">
        <v>26</v>
      </c>
      <c r="D231" s="61">
        <v>2016</v>
      </c>
      <c r="E231" s="60" t="s">
        <v>6</v>
      </c>
      <c r="F231" s="29">
        <v>2321</v>
      </c>
      <c r="G231" s="77">
        <f t="shared" si="6"/>
        <v>0</v>
      </c>
      <c r="H231" s="29">
        <v>0</v>
      </c>
      <c r="I231" s="29">
        <v>0</v>
      </c>
      <c r="J231" s="29">
        <v>1145</v>
      </c>
      <c r="K231" s="30">
        <f t="shared" si="7"/>
        <v>5</v>
      </c>
      <c r="L231" s="29">
        <v>5</v>
      </c>
      <c r="M231" s="29">
        <v>0</v>
      </c>
      <c r="N231" s="29">
        <v>1018</v>
      </c>
      <c r="O231" s="29">
        <v>395</v>
      </c>
      <c r="P231" s="29">
        <v>1844</v>
      </c>
      <c r="Q231" s="29">
        <v>689</v>
      </c>
      <c r="R231" s="29">
        <v>6328</v>
      </c>
      <c r="S231" s="29">
        <v>1089</v>
      </c>
    </row>
    <row r="232" spans="1:19" hidden="1" x14ac:dyDescent="0.2">
      <c r="A232" s="60" t="s">
        <v>1044</v>
      </c>
      <c r="B232" s="60" t="s">
        <v>82</v>
      </c>
      <c r="C232" s="60" t="s">
        <v>26</v>
      </c>
      <c r="D232" s="61">
        <v>2017</v>
      </c>
      <c r="E232" s="60" t="s">
        <v>6</v>
      </c>
      <c r="F232" s="29">
        <v>2321</v>
      </c>
      <c r="G232" s="77">
        <f t="shared" si="6"/>
        <v>0</v>
      </c>
      <c r="H232" s="29">
        <v>0</v>
      </c>
      <c r="I232" s="29">
        <v>0</v>
      </c>
      <c r="J232" s="29">
        <v>1145</v>
      </c>
      <c r="K232" s="30">
        <f t="shared" si="7"/>
        <v>20</v>
      </c>
      <c r="L232" s="29">
        <v>20</v>
      </c>
      <c r="M232" s="29">
        <v>0</v>
      </c>
      <c r="N232" s="29">
        <v>1018</v>
      </c>
      <c r="O232" s="29">
        <v>480</v>
      </c>
      <c r="P232" s="29">
        <v>1844</v>
      </c>
      <c r="Q232" s="29">
        <v>542</v>
      </c>
      <c r="R232" s="29">
        <v>6328</v>
      </c>
      <c r="S232" s="29">
        <v>1042</v>
      </c>
    </row>
    <row r="233" spans="1:19" hidden="1" x14ac:dyDescent="0.2">
      <c r="A233" s="60" t="s">
        <v>83</v>
      </c>
      <c r="B233" s="60" t="s">
        <v>35</v>
      </c>
      <c r="C233" s="60" t="s">
        <v>3</v>
      </c>
      <c r="D233" s="61">
        <v>2014</v>
      </c>
      <c r="E233" s="60" t="s">
        <v>6</v>
      </c>
      <c r="F233" s="29">
        <v>768</v>
      </c>
      <c r="G233" s="77">
        <f t="shared" si="6"/>
        <v>52</v>
      </c>
      <c r="H233" s="29">
        <v>52</v>
      </c>
      <c r="I233" s="29">
        <v>0</v>
      </c>
      <c r="J233" s="29">
        <v>558</v>
      </c>
      <c r="K233" s="30">
        <f t="shared" si="7"/>
        <v>32</v>
      </c>
      <c r="L233" s="29">
        <v>32</v>
      </c>
      <c r="M233" s="29">
        <v>0</v>
      </c>
      <c r="N233" s="29">
        <v>628</v>
      </c>
      <c r="O233" s="29">
        <v>0</v>
      </c>
      <c r="P233" s="29">
        <v>0</v>
      </c>
      <c r="Q233" s="29">
        <v>64</v>
      </c>
      <c r="R233" s="29">
        <v>1954</v>
      </c>
      <c r="S233" s="29">
        <v>148</v>
      </c>
    </row>
    <row r="234" spans="1:19" hidden="1" x14ac:dyDescent="0.2">
      <c r="A234" s="60" t="s">
        <v>83</v>
      </c>
      <c r="B234" s="60" t="s">
        <v>35</v>
      </c>
      <c r="C234" s="60" t="s">
        <v>3</v>
      </c>
      <c r="D234" s="61">
        <v>2015</v>
      </c>
      <c r="E234" s="60" t="s">
        <v>6</v>
      </c>
      <c r="F234" s="29">
        <v>768</v>
      </c>
      <c r="G234" s="77">
        <f t="shared" si="6"/>
        <v>0</v>
      </c>
      <c r="H234" s="29">
        <v>0</v>
      </c>
      <c r="I234" s="29">
        <v>0</v>
      </c>
      <c r="J234" s="29">
        <v>558</v>
      </c>
      <c r="K234" s="30">
        <f t="shared" si="7"/>
        <v>0</v>
      </c>
      <c r="L234" s="29">
        <v>0</v>
      </c>
      <c r="M234" s="29">
        <v>0</v>
      </c>
      <c r="N234" s="29">
        <v>628</v>
      </c>
      <c r="O234" s="29">
        <v>0</v>
      </c>
      <c r="P234" s="29">
        <v>0</v>
      </c>
      <c r="Q234" s="29">
        <v>24</v>
      </c>
      <c r="R234" s="29">
        <v>1954</v>
      </c>
      <c r="S234" s="29">
        <v>24</v>
      </c>
    </row>
    <row r="235" spans="1:19" hidden="1" x14ac:dyDescent="0.2">
      <c r="A235" s="60" t="s">
        <v>83</v>
      </c>
      <c r="B235" s="60" t="s">
        <v>35</v>
      </c>
      <c r="C235" s="60" t="s">
        <v>3</v>
      </c>
      <c r="D235" s="61">
        <v>2016</v>
      </c>
      <c r="E235" s="60" t="s">
        <v>6</v>
      </c>
      <c r="F235" s="29">
        <v>768</v>
      </c>
      <c r="G235" s="77">
        <f t="shared" si="6"/>
        <v>0</v>
      </c>
      <c r="H235" s="29">
        <v>0</v>
      </c>
      <c r="I235" s="29">
        <v>0</v>
      </c>
      <c r="J235" s="29">
        <v>558</v>
      </c>
      <c r="K235" s="30">
        <f t="shared" si="7"/>
        <v>0</v>
      </c>
      <c r="L235" s="29">
        <v>0</v>
      </c>
      <c r="M235" s="29">
        <v>0</v>
      </c>
      <c r="N235" s="29">
        <v>628</v>
      </c>
      <c r="O235" s="29">
        <v>0</v>
      </c>
      <c r="P235" s="29">
        <v>0</v>
      </c>
      <c r="Q235" s="29">
        <v>0</v>
      </c>
      <c r="R235" s="29">
        <v>1954</v>
      </c>
      <c r="S235" s="29">
        <v>0</v>
      </c>
    </row>
    <row r="236" spans="1:19" hidden="1" x14ac:dyDescent="0.2">
      <c r="A236" s="60" t="s">
        <v>83</v>
      </c>
      <c r="B236" s="60" t="s">
        <v>35</v>
      </c>
      <c r="C236" s="60" t="s">
        <v>3</v>
      </c>
      <c r="D236" s="61">
        <v>2017</v>
      </c>
      <c r="E236" s="60" t="s">
        <v>6</v>
      </c>
      <c r="F236" s="29">
        <v>768</v>
      </c>
      <c r="G236" s="77">
        <f t="shared" si="6"/>
        <v>26</v>
      </c>
      <c r="H236" s="29">
        <v>26</v>
      </c>
      <c r="I236" s="29">
        <v>0</v>
      </c>
      <c r="J236" s="29">
        <v>558</v>
      </c>
      <c r="K236" s="30">
        <f t="shared" si="7"/>
        <v>19</v>
      </c>
      <c r="L236" s="29">
        <v>19</v>
      </c>
      <c r="M236" s="29">
        <v>0</v>
      </c>
      <c r="N236" s="29">
        <v>628</v>
      </c>
      <c r="O236" s="29">
        <v>0</v>
      </c>
      <c r="P236" s="29">
        <v>0</v>
      </c>
      <c r="Q236" s="29">
        <v>0</v>
      </c>
      <c r="R236" s="29">
        <v>1954</v>
      </c>
      <c r="S236" s="29">
        <v>45</v>
      </c>
    </row>
    <row r="237" spans="1:19" hidden="1" x14ac:dyDescent="0.2">
      <c r="A237" s="60" t="s">
        <v>84</v>
      </c>
      <c r="B237" s="60" t="s">
        <v>82</v>
      </c>
      <c r="C237" s="60" t="s">
        <v>26</v>
      </c>
      <c r="D237" s="61">
        <v>2015</v>
      </c>
      <c r="E237" s="60" t="s">
        <v>6</v>
      </c>
      <c r="F237" s="29">
        <v>150</v>
      </c>
      <c r="G237" s="77">
        <f t="shared" si="6"/>
        <v>36</v>
      </c>
      <c r="H237" s="29">
        <v>36</v>
      </c>
      <c r="I237" s="29">
        <v>0</v>
      </c>
      <c r="J237" s="29">
        <v>115</v>
      </c>
      <c r="K237" s="30">
        <f t="shared" si="7"/>
        <v>32</v>
      </c>
      <c r="L237" s="29">
        <v>32</v>
      </c>
      <c r="M237" s="29">
        <v>0</v>
      </c>
      <c r="N237" s="29">
        <v>123</v>
      </c>
      <c r="O237" s="29">
        <v>24</v>
      </c>
      <c r="P237" s="29">
        <v>201</v>
      </c>
      <c r="Q237" s="29">
        <v>15</v>
      </c>
      <c r="R237" s="29">
        <v>589</v>
      </c>
      <c r="S237" s="29">
        <v>107</v>
      </c>
    </row>
    <row r="238" spans="1:19" hidden="1" x14ac:dyDescent="0.2">
      <c r="A238" s="60" t="s">
        <v>84</v>
      </c>
      <c r="B238" s="60" t="s">
        <v>82</v>
      </c>
      <c r="C238" s="60" t="s">
        <v>26</v>
      </c>
      <c r="D238" s="61">
        <v>2016</v>
      </c>
      <c r="E238" s="60" t="s">
        <v>6</v>
      </c>
      <c r="F238" s="29">
        <v>150</v>
      </c>
      <c r="G238" s="77">
        <f t="shared" si="6"/>
        <v>0</v>
      </c>
      <c r="H238" s="29">
        <v>0</v>
      </c>
      <c r="I238" s="29">
        <v>0</v>
      </c>
      <c r="J238" s="29">
        <v>115</v>
      </c>
      <c r="K238" s="30">
        <f t="shared" si="7"/>
        <v>0</v>
      </c>
      <c r="L238" s="29">
        <v>0</v>
      </c>
      <c r="M238" s="29">
        <v>0</v>
      </c>
      <c r="N238" s="29">
        <v>123</v>
      </c>
      <c r="O238" s="29">
        <v>0</v>
      </c>
      <c r="P238" s="29">
        <v>201</v>
      </c>
      <c r="Q238" s="29">
        <v>0</v>
      </c>
      <c r="R238" s="29">
        <v>589</v>
      </c>
      <c r="S238" s="29">
        <v>0</v>
      </c>
    </row>
    <row r="239" spans="1:19" hidden="1" x14ac:dyDescent="0.2">
      <c r="A239" s="60" t="s">
        <v>84</v>
      </c>
      <c r="B239" s="60" t="s">
        <v>82</v>
      </c>
      <c r="C239" s="60" t="s">
        <v>26</v>
      </c>
      <c r="D239" s="61">
        <v>2017</v>
      </c>
      <c r="E239" s="60" t="s">
        <v>6</v>
      </c>
      <c r="F239" s="29">
        <v>150</v>
      </c>
      <c r="G239" s="77">
        <f t="shared" si="6"/>
        <v>0</v>
      </c>
      <c r="H239" s="29">
        <v>0</v>
      </c>
      <c r="I239" s="29">
        <v>0</v>
      </c>
      <c r="J239" s="29">
        <v>115</v>
      </c>
      <c r="K239" s="30">
        <f t="shared" si="7"/>
        <v>0</v>
      </c>
      <c r="L239" s="29">
        <v>0</v>
      </c>
      <c r="M239" s="29">
        <v>0</v>
      </c>
      <c r="N239" s="29">
        <v>123</v>
      </c>
      <c r="O239" s="29">
        <v>3</v>
      </c>
      <c r="P239" s="29">
        <v>201</v>
      </c>
      <c r="Q239" s="29">
        <v>39</v>
      </c>
      <c r="R239" s="29">
        <v>589</v>
      </c>
      <c r="S239" s="29">
        <v>42</v>
      </c>
    </row>
    <row r="240" spans="1:19" hidden="1" x14ac:dyDescent="0.2">
      <c r="A240" s="60" t="s">
        <v>85</v>
      </c>
      <c r="B240" s="60" t="s">
        <v>31</v>
      </c>
      <c r="C240" s="60" t="s">
        <v>32</v>
      </c>
      <c r="D240" s="61">
        <v>2013</v>
      </c>
      <c r="E240" s="60" t="s">
        <v>6</v>
      </c>
      <c r="F240" s="29">
        <v>11</v>
      </c>
      <c r="G240" s="77">
        <f t="shared" si="6"/>
        <v>0</v>
      </c>
      <c r="H240" s="29">
        <v>0</v>
      </c>
      <c r="I240" s="29">
        <v>0</v>
      </c>
      <c r="J240" s="29">
        <v>10</v>
      </c>
      <c r="K240" s="30">
        <f t="shared" si="7"/>
        <v>0</v>
      </c>
      <c r="L240" s="29">
        <v>0</v>
      </c>
      <c r="M240" s="29">
        <v>0</v>
      </c>
      <c r="N240" s="29">
        <v>12</v>
      </c>
      <c r="O240" s="29">
        <v>0</v>
      </c>
      <c r="P240" s="29">
        <v>36</v>
      </c>
      <c r="Q240" s="29">
        <v>0</v>
      </c>
      <c r="R240" s="29">
        <v>69</v>
      </c>
      <c r="S240" s="29">
        <v>0</v>
      </c>
    </row>
    <row r="241" spans="1:19" hidden="1" x14ac:dyDescent="0.2">
      <c r="A241" s="60" t="s">
        <v>86</v>
      </c>
      <c r="B241" s="60" t="s">
        <v>29</v>
      </c>
      <c r="C241" s="60" t="s">
        <v>8</v>
      </c>
      <c r="D241" s="61">
        <v>2014</v>
      </c>
      <c r="E241" s="60" t="s">
        <v>6</v>
      </c>
      <c r="F241" s="29">
        <v>20</v>
      </c>
      <c r="G241" s="77">
        <f t="shared" si="6"/>
        <v>0</v>
      </c>
      <c r="H241" s="29">
        <v>0</v>
      </c>
      <c r="I241" s="29">
        <v>0</v>
      </c>
      <c r="J241" s="29">
        <v>8</v>
      </c>
      <c r="K241" s="30">
        <f t="shared" si="7"/>
        <v>0</v>
      </c>
      <c r="L241" s="29">
        <v>0</v>
      </c>
      <c r="M241" s="29">
        <v>0</v>
      </c>
      <c r="N241" s="29">
        <v>9</v>
      </c>
      <c r="O241" s="29">
        <v>0</v>
      </c>
      <c r="P241" s="29">
        <v>22</v>
      </c>
      <c r="Q241" s="29">
        <v>0</v>
      </c>
      <c r="R241" s="29">
        <v>59</v>
      </c>
      <c r="S241" s="29">
        <v>0</v>
      </c>
    </row>
    <row r="242" spans="1:19" hidden="1" x14ac:dyDescent="0.2">
      <c r="A242" s="60" t="s">
        <v>86</v>
      </c>
      <c r="B242" s="60" t="s">
        <v>29</v>
      </c>
      <c r="C242" s="60" t="s">
        <v>8</v>
      </c>
      <c r="D242" s="61">
        <v>2015</v>
      </c>
      <c r="E242" s="60" t="s">
        <v>6</v>
      </c>
      <c r="F242" s="29">
        <v>20</v>
      </c>
      <c r="G242" s="77">
        <f t="shared" si="6"/>
        <v>0</v>
      </c>
      <c r="H242" s="29">
        <v>0</v>
      </c>
      <c r="I242" s="29">
        <v>0</v>
      </c>
      <c r="J242" s="29">
        <v>8</v>
      </c>
      <c r="K242" s="30">
        <f t="shared" si="7"/>
        <v>0</v>
      </c>
      <c r="L242" s="29">
        <v>0</v>
      </c>
      <c r="M242" s="29">
        <v>0</v>
      </c>
      <c r="N242" s="29">
        <v>9</v>
      </c>
      <c r="O242" s="29">
        <v>0</v>
      </c>
      <c r="P242" s="29">
        <v>22</v>
      </c>
      <c r="Q242" s="29">
        <v>0</v>
      </c>
      <c r="R242" s="29">
        <v>59</v>
      </c>
      <c r="S242" s="29">
        <v>0</v>
      </c>
    </row>
    <row r="243" spans="1:19" hidden="1" x14ac:dyDescent="0.2">
      <c r="A243" s="60" t="s">
        <v>86</v>
      </c>
      <c r="B243" s="60" t="s">
        <v>29</v>
      </c>
      <c r="C243" s="60" t="s">
        <v>8</v>
      </c>
      <c r="D243" s="61">
        <v>2016</v>
      </c>
      <c r="E243" s="60" t="s">
        <v>6</v>
      </c>
      <c r="F243" s="29">
        <v>20</v>
      </c>
      <c r="G243" s="77">
        <f t="shared" si="6"/>
        <v>0</v>
      </c>
      <c r="H243" s="29">
        <v>0</v>
      </c>
      <c r="I243" s="29">
        <v>0</v>
      </c>
      <c r="J243" s="29">
        <v>8</v>
      </c>
      <c r="K243" s="30">
        <f t="shared" si="7"/>
        <v>0</v>
      </c>
      <c r="L243" s="29">
        <v>0</v>
      </c>
      <c r="M243" s="29">
        <v>0</v>
      </c>
      <c r="N243" s="29">
        <v>9</v>
      </c>
      <c r="O243" s="29">
        <v>0</v>
      </c>
      <c r="P243" s="29">
        <v>22</v>
      </c>
      <c r="Q243" s="29">
        <v>0</v>
      </c>
      <c r="R243" s="29">
        <v>59</v>
      </c>
      <c r="S243" s="29">
        <v>0</v>
      </c>
    </row>
    <row r="244" spans="1:19" hidden="1" x14ac:dyDescent="0.2">
      <c r="A244" s="60" t="s">
        <v>86</v>
      </c>
      <c r="B244" s="60" t="s">
        <v>29</v>
      </c>
      <c r="C244" s="60" t="s">
        <v>8</v>
      </c>
      <c r="D244" s="61">
        <v>2017</v>
      </c>
      <c r="E244" s="60" t="s">
        <v>6</v>
      </c>
      <c r="F244" s="29">
        <v>20</v>
      </c>
      <c r="G244" s="77">
        <f t="shared" si="6"/>
        <v>0</v>
      </c>
      <c r="H244" s="29">
        <v>0</v>
      </c>
      <c r="I244" s="29">
        <v>0</v>
      </c>
      <c r="J244" s="29">
        <v>8</v>
      </c>
      <c r="K244" s="30">
        <f t="shared" si="7"/>
        <v>0</v>
      </c>
      <c r="L244" s="29">
        <v>0</v>
      </c>
      <c r="M244" s="29">
        <v>0</v>
      </c>
      <c r="N244" s="29">
        <v>9</v>
      </c>
      <c r="O244" s="29">
        <v>0</v>
      </c>
      <c r="P244" s="29">
        <v>22</v>
      </c>
      <c r="Q244" s="29">
        <v>6</v>
      </c>
      <c r="R244" s="29">
        <v>59</v>
      </c>
      <c r="S244" s="29">
        <v>6</v>
      </c>
    </row>
    <row r="245" spans="1:19" hidden="1" x14ac:dyDescent="0.2">
      <c r="A245" s="60" t="s">
        <v>87</v>
      </c>
      <c r="B245" s="60" t="s">
        <v>2</v>
      </c>
      <c r="C245" s="60" t="s">
        <v>3</v>
      </c>
      <c r="D245" s="61">
        <v>2014</v>
      </c>
      <c r="E245" s="60" t="s">
        <v>6</v>
      </c>
      <c r="F245" s="29">
        <v>443</v>
      </c>
      <c r="G245" s="77">
        <f t="shared" si="6"/>
        <v>0</v>
      </c>
      <c r="H245" s="29">
        <v>0</v>
      </c>
      <c r="I245" s="29">
        <v>0</v>
      </c>
      <c r="J245" s="29">
        <v>302</v>
      </c>
      <c r="K245" s="30">
        <f t="shared" si="7"/>
        <v>0</v>
      </c>
      <c r="L245" s="29">
        <v>0</v>
      </c>
      <c r="M245" s="29">
        <v>0</v>
      </c>
      <c r="N245" s="29">
        <v>347</v>
      </c>
      <c r="O245" s="29">
        <v>5</v>
      </c>
      <c r="P245" s="29">
        <v>831</v>
      </c>
      <c r="Q245" s="29">
        <v>23</v>
      </c>
      <c r="R245" s="29">
        <v>1923</v>
      </c>
      <c r="S245" s="29">
        <v>28</v>
      </c>
    </row>
    <row r="246" spans="1:19" hidden="1" x14ac:dyDescent="0.2">
      <c r="A246" s="60" t="s">
        <v>87</v>
      </c>
      <c r="B246" s="60" t="s">
        <v>2</v>
      </c>
      <c r="C246" s="60" t="s">
        <v>3</v>
      </c>
      <c r="D246" s="61">
        <v>2015</v>
      </c>
      <c r="E246" s="60" t="s">
        <v>6</v>
      </c>
      <c r="F246" s="29">
        <v>443</v>
      </c>
      <c r="G246" s="77">
        <f t="shared" si="6"/>
        <v>0</v>
      </c>
      <c r="H246" s="29">
        <v>0</v>
      </c>
      <c r="I246" s="29">
        <v>0</v>
      </c>
      <c r="J246" s="29">
        <v>302</v>
      </c>
      <c r="K246" s="30">
        <f t="shared" si="7"/>
        <v>0</v>
      </c>
      <c r="L246" s="29">
        <v>0</v>
      </c>
      <c r="M246" s="29">
        <v>0</v>
      </c>
      <c r="N246" s="29">
        <v>347</v>
      </c>
      <c r="O246" s="29">
        <v>3</v>
      </c>
      <c r="P246" s="29">
        <v>831</v>
      </c>
      <c r="Q246" s="29">
        <v>13</v>
      </c>
      <c r="R246" s="29">
        <v>1923</v>
      </c>
      <c r="S246" s="29">
        <v>16</v>
      </c>
    </row>
    <row r="247" spans="1:19" hidden="1" x14ac:dyDescent="0.2">
      <c r="A247" s="60" t="s">
        <v>87</v>
      </c>
      <c r="B247" s="60" t="s">
        <v>2</v>
      </c>
      <c r="C247" s="60" t="s">
        <v>3</v>
      </c>
      <c r="D247" s="61">
        <v>2016</v>
      </c>
      <c r="E247" s="60" t="s">
        <v>6</v>
      </c>
      <c r="F247" s="29">
        <v>443</v>
      </c>
      <c r="G247" s="77">
        <f t="shared" si="6"/>
        <v>0</v>
      </c>
      <c r="H247" s="29">
        <v>0</v>
      </c>
      <c r="I247" s="29">
        <v>0</v>
      </c>
      <c r="J247" s="29">
        <v>302</v>
      </c>
      <c r="K247" s="30">
        <f t="shared" si="7"/>
        <v>0</v>
      </c>
      <c r="L247" s="29">
        <v>0</v>
      </c>
      <c r="M247" s="29">
        <v>0</v>
      </c>
      <c r="N247" s="29">
        <v>347</v>
      </c>
      <c r="O247" s="29">
        <v>3</v>
      </c>
      <c r="P247" s="29">
        <v>831</v>
      </c>
      <c r="Q247" s="29">
        <v>6</v>
      </c>
      <c r="R247" s="29">
        <v>1923</v>
      </c>
      <c r="S247" s="29">
        <v>9</v>
      </c>
    </row>
    <row r="248" spans="1:19" hidden="1" x14ac:dyDescent="0.2">
      <c r="A248" s="60" t="s">
        <v>87</v>
      </c>
      <c r="B248" s="60" t="s">
        <v>2</v>
      </c>
      <c r="C248" s="60" t="s">
        <v>3</v>
      </c>
      <c r="D248" s="61">
        <v>2017</v>
      </c>
      <c r="E248" s="60" t="s">
        <v>6</v>
      </c>
      <c r="F248" s="29">
        <v>443</v>
      </c>
      <c r="G248" s="77">
        <f t="shared" si="6"/>
        <v>0</v>
      </c>
      <c r="H248" s="29">
        <v>0</v>
      </c>
      <c r="I248" s="29">
        <v>0</v>
      </c>
      <c r="J248" s="29">
        <v>302</v>
      </c>
      <c r="K248" s="30">
        <f t="shared" si="7"/>
        <v>0</v>
      </c>
      <c r="L248" s="29">
        <v>0</v>
      </c>
      <c r="M248" s="29">
        <v>0</v>
      </c>
      <c r="N248" s="29">
        <v>347</v>
      </c>
      <c r="O248" s="29">
        <v>2</v>
      </c>
      <c r="P248" s="29">
        <v>831</v>
      </c>
      <c r="Q248" s="29">
        <v>16</v>
      </c>
      <c r="R248" s="29">
        <v>1923</v>
      </c>
      <c r="S248" s="29">
        <v>18</v>
      </c>
    </row>
    <row r="249" spans="1:19" hidden="1" x14ac:dyDescent="0.2">
      <c r="A249" s="60" t="s">
        <v>1010</v>
      </c>
      <c r="B249" s="60" t="s">
        <v>1011</v>
      </c>
      <c r="C249" s="60" t="s">
        <v>13</v>
      </c>
      <c r="D249" s="61">
        <v>2014</v>
      </c>
      <c r="E249" s="60" t="s">
        <v>6</v>
      </c>
      <c r="F249" s="29">
        <v>107</v>
      </c>
      <c r="G249" s="77">
        <f t="shared" si="6"/>
        <v>2</v>
      </c>
      <c r="H249" s="29">
        <v>0</v>
      </c>
      <c r="I249" s="29">
        <v>2</v>
      </c>
      <c r="J249" s="29">
        <v>91</v>
      </c>
      <c r="K249" s="30">
        <f t="shared" si="7"/>
        <v>1</v>
      </c>
      <c r="L249" s="29">
        <v>0</v>
      </c>
      <c r="M249" s="29">
        <v>1</v>
      </c>
      <c r="N249" s="29">
        <v>91</v>
      </c>
      <c r="O249" s="29">
        <v>32</v>
      </c>
      <c r="P249" s="29">
        <v>210</v>
      </c>
      <c r="Q249" s="29">
        <v>25</v>
      </c>
      <c r="R249" s="29">
        <v>499</v>
      </c>
      <c r="S249" s="29">
        <v>60</v>
      </c>
    </row>
    <row r="250" spans="1:19" hidden="1" x14ac:dyDescent="0.2">
      <c r="A250" s="60" t="s">
        <v>1010</v>
      </c>
      <c r="B250" s="60" t="s">
        <v>1011</v>
      </c>
      <c r="C250" s="60" t="s">
        <v>13</v>
      </c>
      <c r="D250" s="61">
        <v>2015</v>
      </c>
      <c r="E250" s="60" t="s">
        <v>6</v>
      </c>
      <c r="F250" s="29">
        <v>107</v>
      </c>
      <c r="G250" s="77">
        <f t="shared" si="6"/>
        <v>1</v>
      </c>
      <c r="H250" s="29">
        <v>1</v>
      </c>
      <c r="I250" s="29">
        <v>0</v>
      </c>
      <c r="J250" s="29">
        <v>91</v>
      </c>
      <c r="K250" s="30">
        <f t="shared" si="7"/>
        <v>1</v>
      </c>
      <c r="L250" s="29">
        <v>0</v>
      </c>
      <c r="M250" s="29">
        <v>1</v>
      </c>
      <c r="N250" s="29">
        <v>91</v>
      </c>
      <c r="O250" s="29">
        <v>30</v>
      </c>
      <c r="P250" s="29">
        <v>210</v>
      </c>
      <c r="Q250" s="29">
        <v>13</v>
      </c>
      <c r="R250" s="29">
        <v>499</v>
      </c>
      <c r="S250" s="29">
        <v>45</v>
      </c>
    </row>
    <row r="251" spans="1:19" hidden="1" x14ac:dyDescent="0.2">
      <c r="A251" s="60" t="s">
        <v>1010</v>
      </c>
      <c r="B251" s="60" t="s">
        <v>1011</v>
      </c>
      <c r="C251" s="60" t="s">
        <v>13</v>
      </c>
      <c r="D251" s="61">
        <v>2016</v>
      </c>
      <c r="E251" s="60" t="s">
        <v>6</v>
      </c>
      <c r="F251" s="29">
        <v>107</v>
      </c>
      <c r="G251" s="77">
        <f t="shared" si="6"/>
        <v>0</v>
      </c>
      <c r="H251" s="29">
        <v>0</v>
      </c>
      <c r="I251" s="29">
        <v>0</v>
      </c>
      <c r="J251" s="29">
        <v>91</v>
      </c>
      <c r="K251" s="30">
        <f t="shared" si="7"/>
        <v>2</v>
      </c>
      <c r="L251" s="29">
        <v>0</v>
      </c>
      <c r="M251" s="29">
        <v>2</v>
      </c>
      <c r="N251" s="29">
        <v>91</v>
      </c>
      <c r="O251" s="29">
        <v>7</v>
      </c>
      <c r="P251" s="29">
        <v>210</v>
      </c>
      <c r="Q251" s="29">
        <v>2</v>
      </c>
      <c r="R251" s="29">
        <v>499</v>
      </c>
      <c r="S251" s="29">
        <v>11</v>
      </c>
    </row>
    <row r="252" spans="1:19" hidden="1" x14ac:dyDescent="0.2">
      <c r="A252" s="60" t="s">
        <v>1010</v>
      </c>
      <c r="B252" s="60" t="s">
        <v>1011</v>
      </c>
      <c r="C252" s="60" t="s">
        <v>13</v>
      </c>
      <c r="D252" s="61">
        <v>2017</v>
      </c>
      <c r="E252" s="60" t="s">
        <v>6</v>
      </c>
      <c r="F252" s="29">
        <v>107</v>
      </c>
      <c r="G252" s="77">
        <f t="shared" si="6"/>
        <v>2</v>
      </c>
      <c r="H252" s="29">
        <v>0</v>
      </c>
      <c r="I252" s="29">
        <v>2</v>
      </c>
      <c r="J252" s="29">
        <v>91</v>
      </c>
      <c r="K252" s="30">
        <f t="shared" si="7"/>
        <v>1</v>
      </c>
      <c r="L252" s="29">
        <v>0</v>
      </c>
      <c r="M252" s="29">
        <v>1</v>
      </c>
      <c r="N252" s="29">
        <v>91</v>
      </c>
      <c r="O252" s="29">
        <v>0</v>
      </c>
      <c r="P252" s="29">
        <v>210</v>
      </c>
      <c r="Q252" s="29">
        <v>6</v>
      </c>
      <c r="R252" s="29">
        <v>499</v>
      </c>
      <c r="S252" s="29">
        <v>9</v>
      </c>
    </row>
    <row r="253" spans="1:19" hidden="1" x14ac:dyDescent="0.2">
      <c r="A253" s="60" t="s">
        <v>88</v>
      </c>
      <c r="B253" s="60" t="s">
        <v>21</v>
      </c>
      <c r="C253" s="60" t="s">
        <v>8</v>
      </c>
      <c r="D253" s="61">
        <v>2014</v>
      </c>
      <c r="E253" s="60" t="s">
        <v>6</v>
      </c>
      <c r="F253" s="29">
        <v>798</v>
      </c>
      <c r="G253" s="77">
        <f t="shared" si="6"/>
        <v>0</v>
      </c>
      <c r="H253" s="29">
        <v>0</v>
      </c>
      <c r="I253" s="29">
        <v>0</v>
      </c>
      <c r="J253" s="29">
        <v>444</v>
      </c>
      <c r="K253" s="30">
        <f t="shared" si="7"/>
        <v>0</v>
      </c>
      <c r="L253" s="29">
        <v>0</v>
      </c>
      <c r="M253" s="29">
        <v>0</v>
      </c>
      <c r="N253" s="29">
        <v>559</v>
      </c>
      <c r="O253" s="29">
        <v>0</v>
      </c>
      <c r="P253" s="29">
        <v>1677</v>
      </c>
      <c r="Q253" s="29">
        <v>15</v>
      </c>
      <c r="R253" s="29">
        <v>3478</v>
      </c>
      <c r="S253" s="29">
        <v>15</v>
      </c>
    </row>
    <row r="254" spans="1:19" hidden="1" x14ac:dyDescent="0.2">
      <c r="A254" s="60" t="s">
        <v>88</v>
      </c>
      <c r="B254" s="60" t="s">
        <v>21</v>
      </c>
      <c r="C254" s="60" t="s">
        <v>8</v>
      </c>
      <c r="D254" s="61">
        <v>2015</v>
      </c>
      <c r="E254" s="60" t="s">
        <v>6</v>
      </c>
      <c r="F254" s="29">
        <v>798</v>
      </c>
      <c r="G254" s="77">
        <f t="shared" si="6"/>
        <v>0</v>
      </c>
      <c r="H254" s="29">
        <v>0</v>
      </c>
      <c r="I254" s="29">
        <v>0</v>
      </c>
      <c r="J254" s="29">
        <v>444</v>
      </c>
      <c r="K254" s="30">
        <f t="shared" si="7"/>
        <v>0</v>
      </c>
      <c r="L254" s="29">
        <v>0</v>
      </c>
      <c r="M254" s="29">
        <v>0</v>
      </c>
      <c r="N254" s="29">
        <v>559</v>
      </c>
      <c r="O254" s="29">
        <v>4</v>
      </c>
      <c r="P254" s="29">
        <v>1677</v>
      </c>
      <c r="Q254" s="29">
        <v>33</v>
      </c>
      <c r="R254" s="29">
        <v>3478</v>
      </c>
      <c r="S254" s="29">
        <v>37</v>
      </c>
    </row>
    <row r="255" spans="1:19" hidden="1" x14ac:dyDescent="0.2">
      <c r="A255" s="60" t="s">
        <v>88</v>
      </c>
      <c r="B255" s="60" t="s">
        <v>21</v>
      </c>
      <c r="C255" s="60" t="s">
        <v>8</v>
      </c>
      <c r="D255" s="61">
        <v>2016</v>
      </c>
      <c r="E255" s="60" t="s">
        <v>6</v>
      </c>
      <c r="F255" s="29">
        <v>798</v>
      </c>
      <c r="G255" s="77">
        <f t="shared" si="6"/>
        <v>19</v>
      </c>
      <c r="H255" s="29">
        <v>19</v>
      </c>
      <c r="I255" s="29">
        <v>0</v>
      </c>
      <c r="J255" s="29">
        <v>444</v>
      </c>
      <c r="K255" s="30">
        <f t="shared" si="7"/>
        <v>3</v>
      </c>
      <c r="L255" s="29">
        <v>3</v>
      </c>
      <c r="M255" s="29">
        <v>0</v>
      </c>
      <c r="N255" s="29">
        <v>559</v>
      </c>
      <c r="O255" s="29">
        <v>0</v>
      </c>
      <c r="P255" s="29">
        <v>1677</v>
      </c>
      <c r="Q255" s="29">
        <v>55</v>
      </c>
      <c r="R255" s="29">
        <v>3478</v>
      </c>
      <c r="S255" s="29">
        <v>77</v>
      </c>
    </row>
    <row r="256" spans="1:19" hidden="1" x14ac:dyDescent="0.2">
      <c r="A256" s="60" t="s">
        <v>88</v>
      </c>
      <c r="B256" s="60" t="s">
        <v>21</v>
      </c>
      <c r="C256" s="60" t="s">
        <v>8</v>
      </c>
      <c r="D256" s="61">
        <v>2017</v>
      </c>
      <c r="E256" s="60" t="s">
        <v>6</v>
      </c>
      <c r="F256" s="29">
        <v>798</v>
      </c>
      <c r="G256" s="77">
        <f t="shared" si="6"/>
        <v>0</v>
      </c>
      <c r="H256" s="29">
        <v>0</v>
      </c>
      <c r="I256" s="29">
        <v>0</v>
      </c>
      <c r="J256" s="29">
        <v>444</v>
      </c>
      <c r="K256" s="30">
        <f t="shared" si="7"/>
        <v>0</v>
      </c>
      <c r="L256" s="29">
        <v>0</v>
      </c>
      <c r="M256" s="29">
        <v>0</v>
      </c>
      <c r="N256" s="29">
        <v>559</v>
      </c>
      <c r="O256" s="29">
        <v>0</v>
      </c>
      <c r="P256" s="29">
        <v>1677</v>
      </c>
      <c r="Q256" s="29">
        <v>53</v>
      </c>
      <c r="R256" s="29">
        <v>3478</v>
      </c>
      <c r="S256" s="29">
        <v>53</v>
      </c>
    </row>
    <row r="257" spans="1:19" hidden="1" x14ac:dyDescent="0.2">
      <c r="A257" s="60" t="s">
        <v>89</v>
      </c>
      <c r="B257" s="60" t="s">
        <v>21</v>
      </c>
      <c r="C257" s="60" t="s">
        <v>8</v>
      </c>
      <c r="D257" s="61">
        <v>2015</v>
      </c>
      <c r="E257" s="60" t="s">
        <v>6</v>
      </c>
      <c r="F257" s="29">
        <v>374</v>
      </c>
      <c r="G257" s="77">
        <f t="shared" si="6"/>
        <v>0</v>
      </c>
      <c r="H257" s="29">
        <v>0</v>
      </c>
      <c r="I257" s="29">
        <v>0</v>
      </c>
      <c r="J257" s="29">
        <v>218</v>
      </c>
      <c r="K257" s="30">
        <f t="shared" si="7"/>
        <v>8</v>
      </c>
      <c r="L257" s="29">
        <v>0</v>
      </c>
      <c r="M257" s="29">
        <v>8</v>
      </c>
      <c r="N257" s="29">
        <v>243</v>
      </c>
      <c r="O257" s="29">
        <v>65</v>
      </c>
      <c r="P257" s="29">
        <v>532</v>
      </c>
      <c r="Q257" s="29">
        <v>276</v>
      </c>
      <c r="R257" s="29">
        <v>1367</v>
      </c>
      <c r="S257" s="29">
        <v>349</v>
      </c>
    </row>
    <row r="258" spans="1:19" hidden="1" x14ac:dyDescent="0.2">
      <c r="A258" s="60" t="s">
        <v>89</v>
      </c>
      <c r="B258" s="60" t="s">
        <v>21</v>
      </c>
      <c r="C258" s="60" t="s">
        <v>8</v>
      </c>
      <c r="D258" s="61">
        <v>2016</v>
      </c>
      <c r="E258" s="60" t="s">
        <v>6</v>
      </c>
      <c r="F258" s="29">
        <v>374</v>
      </c>
      <c r="G258" s="77">
        <f t="shared" si="6"/>
        <v>0</v>
      </c>
      <c r="H258" s="29">
        <v>0</v>
      </c>
      <c r="I258" s="29">
        <v>0</v>
      </c>
      <c r="J258" s="29">
        <v>218</v>
      </c>
      <c r="K258" s="30">
        <f t="shared" si="7"/>
        <v>0</v>
      </c>
      <c r="L258" s="29">
        <v>0</v>
      </c>
      <c r="M258" s="29">
        <v>0</v>
      </c>
      <c r="N258" s="29">
        <v>243</v>
      </c>
      <c r="O258" s="29">
        <v>28</v>
      </c>
      <c r="P258" s="29">
        <v>532</v>
      </c>
      <c r="Q258" s="29">
        <v>201</v>
      </c>
      <c r="R258" s="29">
        <v>1367</v>
      </c>
      <c r="S258" s="29">
        <v>229</v>
      </c>
    </row>
    <row r="259" spans="1:19" hidden="1" x14ac:dyDescent="0.2">
      <c r="A259" s="60" t="s">
        <v>89</v>
      </c>
      <c r="B259" s="60" t="s">
        <v>21</v>
      </c>
      <c r="C259" s="60" t="s">
        <v>8</v>
      </c>
      <c r="D259" s="61">
        <v>2017</v>
      </c>
      <c r="E259" s="60" t="s">
        <v>6</v>
      </c>
      <c r="F259" s="29">
        <v>374</v>
      </c>
      <c r="G259" s="77">
        <f t="shared" ref="G259:G322" si="8">SUM(H259:I259)</f>
        <v>0</v>
      </c>
      <c r="H259" s="29">
        <v>0</v>
      </c>
      <c r="I259" s="29">
        <v>0</v>
      </c>
      <c r="J259" s="29">
        <v>218</v>
      </c>
      <c r="K259" s="30">
        <f t="shared" ref="K259:K322" si="9">SUM(L259:M259)</f>
        <v>3</v>
      </c>
      <c r="L259" s="29">
        <v>3</v>
      </c>
      <c r="M259" s="29">
        <v>0</v>
      </c>
      <c r="N259" s="29">
        <v>243</v>
      </c>
      <c r="O259" s="29">
        <v>31</v>
      </c>
      <c r="P259" s="29">
        <v>532</v>
      </c>
      <c r="Q259" s="29">
        <v>244</v>
      </c>
      <c r="R259" s="29">
        <v>1367</v>
      </c>
      <c r="S259" s="29">
        <v>278</v>
      </c>
    </row>
    <row r="260" spans="1:19" hidden="1" x14ac:dyDescent="0.2">
      <c r="A260" s="60" t="s">
        <v>91</v>
      </c>
      <c r="B260" s="60" t="s">
        <v>35</v>
      </c>
      <c r="C260" s="60" t="s">
        <v>3</v>
      </c>
      <c r="D260" s="61">
        <v>2014</v>
      </c>
      <c r="E260" s="60" t="s">
        <v>6</v>
      </c>
      <c r="F260" s="29">
        <v>192</v>
      </c>
      <c r="G260" s="77">
        <f t="shared" si="8"/>
        <v>53</v>
      </c>
      <c r="H260" s="29">
        <v>53</v>
      </c>
      <c r="I260" s="29">
        <v>0</v>
      </c>
      <c r="J260" s="29">
        <v>128</v>
      </c>
      <c r="K260" s="30">
        <f t="shared" si="9"/>
        <v>18</v>
      </c>
      <c r="L260" s="29">
        <v>18</v>
      </c>
      <c r="M260" s="29">
        <v>0</v>
      </c>
      <c r="N260" s="29">
        <v>142</v>
      </c>
      <c r="O260" s="29">
        <v>3</v>
      </c>
      <c r="P260" s="29">
        <v>308</v>
      </c>
      <c r="Q260" s="29">
        <v>622</v>
      </c>
      <c r="R260" s="29">
        <v>770</v>
      </c>
      <c r="S260" s="29">
        <v>696</v>
      </c>
    </row>
    <row r="261" spans="1:19" hidden="1" x14ac:dyDescent="0.2">
      <c r="A261" s="60" t="s">
        <v>91</v>
      </c>
      <c r="B261" s="60" t="s">
        <v>35</v>
      </c>
      <c r="C261" s="60" t="s">
        <v>3</v>
      </c>
      <c r="D261" s="61">
        <v>2015</v>
      </c>
      <c r="E261" s="60" t="s">
        <v>6</v>
      </c>
      <c r="F261" s="29">
        <v>192</v>
      </c>
      <c r="G261" s="77">
        <f t="shared" si="8"/>
        <v>0</v>
      </c>
      <c r="H261" s="29">
        <v>0</v>
      </c>
      <c r="I261" s="29">
        <v>0</v>
      </c>
      <c r="J261" s="29">
        <v>128</v>
      </c>
      <c r="K261" s="30">
        <f t="shared" si="9"/>
        <v>0</v>
      </c>
      <c r="L261" s="29">
        <v>0</v>
      </c>
      <c r="M261" s="29">
        <v>0</v>
      </c>
      <c r="N261" s="29">
        <v>142</v>
      </c>
      <c r="O261" s="29">
        <v>2</v>
      </c>
      <c r="P261" s="29">
        <v>308</v>
      </c>
      <c r="Q261" s="29">
        <v>559</v>
      </c>
      <c r="R261" s="29">
        <v>770</v>
      </c>
      <c r="S261" s="29">
        <v>561</v>
      </c>
    </row>
    <row r="262" spans="1:19" hidden="1" x14ac:dyDescent="0.2">
      <c r="A262" s="60" t="s">
        <v>91</v>
      </c>
      <c r="B262" s="60" t="s">
        <v>35</v>
      </c>
      <c r="C262" s="60" t="s">
        <v>3</v>
      </c>
      <c r="D262" s="61">
        <v>2016</v>
      </c>
      <c r="E262" s="60" t="s">
        <v>6</v>
      </c>
      <c r="F262" s="29">
        <v>192</v>
      </c>
      <c r="G262" s="77">
        <f t="shared" si="8"/>
        <v>0</v>
      </c>
      <c r="H262" s="29">
        <v>0</v>
      </c>
      <c r="I262" s="29">
        <v>0</v>
      </c>
      <c r="J262" s="29">
        <v>128</v>
      </c>
      <c r="K262" s="30">
        <f t="shared" si="9"/>
        <v>0</v>
      </c>
      <c r="L262" s="29">
        <v>0</v>
      </c>
      <c r="M262" s="29">
        <v>0</v>
      </c>
      <c r="N262" s="29">
        <v>142</v>
      </c>
      <c r="O262" s="29">
        <v>57</v>
      </c>
      <c r="P262" s="29">
        <v>308</v>
      </c>
      <c r="Q262" s="29">
        <v>8</v>
      </c>
      <c r="R262" s="29">
        <v>770</v>
      </c>
      <c r="S262" s="29">
        <v>65</v>
      </c>
    </row>
    <row r="263" spans="1:19" hidden="1" x14ac:dyDescent="0.2">
      <c r="A263" s="60" t="s">
        <v>91</v>
      </c>
      <c r="B263" s="60" t="s">
        <v>35</v>
      </c>
      <c r="C263" s="60" t="s">
        <v>3</v>
      </c>
      <c r="D263" s="61">
        <v>2017</v>
      </c>
      <c r="E263" s="60" t="s">
        <v>6</v>
      </c>
      <c r="F263" s="29">
        <v>192</v>
      </c>
      <c r="G263" s="77">
        <f t="shared" si="8"/>
        <v>0</v>
      </c>
      <c r="H263" s="29">
        <v>0</v>
      </c>
      <c r="I263" s="29">
        <v>0</v>
      </c>
      <c r="J263" s="29">
        <v>128</v>
      </c>
      <c r="K263" s="30">
        <f t="shared" si="9"/>
        <v>0</v>
      </c>
      <c r="L263" s="29">
        <v>0</v>
      </c>
      <c r="M263" s="29">
        <v>0</v>
      </c>
      <c r="N263" s="29">
        <v>142</v>
      </c>
      <c r="O263" s="29">
        <v>4</v>
      </c>
      <c r="P263" s="29">
        <v>308</v>
      </c>
      <c r="Q263" s="29">
        <v>207</v>
      </c>
      <c r="R263" s="29">
        <v>770</v>
      </c>
      <c r="S263" s="29">
        <v>211</v>
      </c>
    </row>
    <row r="264" spans="1:19" hidden="1" x14ac:dyDescent="0.2">
      <c r="A264" s="60" t="s">
        <v>92</v>
      </c>
      <c r="B264" s="60" t="s">
        <v>66</v>
      </c>
      <c r="C264" s="60" t="s">
        <v>67</v>
      </c>
      <c r="D264" s="61">
        <v>2013</v>
      </c>
      <c r="E264" s="60" t="s">
        <v>6</v>
      </c>
      <c r="F264" s="29">
        <v>13</v>
      </c>
      <c r="G264" s="77">
        <f t="shared" si="8"/>
        <v>0</v>
      </c>
      <c r="H264" s="29">
        <v>0</v>
      </c>
      <c r="I264" s="29">
        <v>0</v>
      </c>
      <c r="J264" s="29">
        <v>9</v>
      </c>
      <c r="K264" s="30">
        <f t="shared" si="9"/>
        <v>0</v>
      </c>
      <c r="L264" s="29">
        <v>0</v>
      </c>
      <c r="M264" s="29">
        <v>0</v>
      </c>
      <c r="N264" s="29">
        <v>9</v>
      </c>
      <c r="O264" s="29">
        <v>0</v>
      </c>
      <c r="P264" s="29">
        <v>19</v>
      </c>
      <c r="Q264" s="29">
        <v>113</v>
      </c>
      <c r="R264" s="29">
        <v>50</v>
      </c>
      <c r="S264" s="29">
        <v>113</v>
      </c>
    </row>
    <row r="265" spans="1:19" hidden="1" x14ac:dyDescent="0.2">
      <c r="A265" s="60" t="s">
        <v>92</v>
      </c>
      <c r="B265" s="60" t="s">
        <v>66</v>
      </c>
      <c r="C265" s="60" t="s">
        <v>67</v>
      </c>
      <c r="D265" s="61">
        <v>2014</v>
      </c>
      <c r="E265" s="60" t="s">
        <v>6</v>
      </c>
      <c r="F265" s="29">
        <v>13</v>
      </c>
      <c r="G265" s="77">
        <f t="shared" si="8"/>
        <v>0</v>
      </c>
      <c r="H265" s="29">
        <v>0</v>
      </c>
      <c r="I265" s="29">
        <v>0</v>
      </c>
      <c r="J265" s="29">
        <v>9</v>
      </c>
      <c r="K265" s="30">
        <f t="shared" si="9"/>
        <v>0</v>
      </c>
      <c r="L265" s="29">
        <v>0</v>
      </c>
      <c r="M265" s="29">
        <v>0</v>
      </c>
      <c r="N265" s="29">
        <v>9</v>
      </c>
      <c r="O265" s="29">
        <v>0</v>
      </c>
      <c r="P265" s="29">
        <v>19</v>
      </c>
      <c r="Q265" s="29">
        <v>37</v>
      </c>
      <c r="R265" s="29">
        <v>50</v>
      </c>
      <c r="S265" s="29">
        <v>37</v>
      </c>
    </row>
    <row r="266" spans="1:19" hidden="1" x14ac:dyDescent="0.2">
      <c r="A266" s="60" t="s">
        <v>92</v>
      </c>
      <c r="B266" s="60" t="s">
        <v>66</v>
      </c>
      <c r="C266" s="60" t="s">
        <v>67</v>
      </c>
      <c r="D266" s="61">
        <v>2015</v>
      </c>
      <c r="E266" s="60" t="s">
        <v>6</v>
      </c>
      <c r="F266" s="29">
        <v>13</v>
      </c>
      <c r="G266" s="77">
        <f t="shared" si="8"/>
        <v>0</v>
      </c>
      <c r="H266" s="29">
        <v>0</v>
      </c>
      <c r="I266" s="29">
        <v>0</v>
      </c>
      <c r="J266" s="29">
        <v>9</v>
      </c>
      <c r="K266" s="30">
        <f t="shared" si="9"/>
        <v>0</v>
      </c>
      <c r="L266" s="29">
        <v>0</v>
      </c>
      <c r="M266" s="29">
        <v>0</v>
      </c>
      <c r="N266" s="29">
        <v>9</v>
      </c>
      <c r="O266" s="29">
        <v>0</v>
      </c>
      <c r="P266" s="29">
        <v>19</v>
      </c>
      <c r="Q266" s="29">
        <v>53</v>
      </c>
      <c r="R266" s="29">
        <v>50</v>
      </c>
      <c r="S266" s="29">
        <v>53</v>
      </c>
    </row>
    <row r="267" spans="1:19" hidden="1" x14ac:dyDescent="0.2">
      <c r="A267" s="60" t="s">
        <v>92</v>
      </c>
      <c r="B267" s="60" t="s">
        <v>66</v>
      </c>
      <c r="C267" s="60" t="s">
        <v>67</v>
      </c>
      <c r="D267" s="61">
        <v>2016</v>
      </c>
      <c r="E267" s="60" t="s">
        <v>6</v>
      </c>
      <c r="F267" s="29">
        <v>13</v>
      </c>
      <c r="G267" s="77">
        <f t="shared" si="8"/>
        <v>0</v>
      </c>
      <c r="H267" s="29">
        <v>0</v>
      </c>
      <c r="I267" s="29">
        <v>0</v>
      </c>
      <c r="J267" s="29">
        <v>9</v>
      </c>
      <c r="K267" s="30">
        <f t="shared" si="9"/>
        <v>0</v>
      </c>
      <c r="L267" s="29">
        <v>0</v>
      </c>
      <c r="M267" s="29">
        <v>0</v>
      </c>
      <c r="N267" s="29">
        <v>9</v>
      </c>
      <c r="O267" s="29">
        <v>0</v>
      </c>
      <c r="P267" s="29">
        <v>19</v>
      </c>
      <c r="Q267" s="29">
        <v>63</v>
      </c>
      <c r="R267" s="29">
        <v>50</v>
      </c>
      <c r="S267" s="29">
        <v>63</v>
      </c>
    </row>
    <row r="268" spans="1:19" hidden="1" x14ac:dyDescent="0.2">
      <c r="A268" s="60" t="s">
        <v>92</v>
      </c>
      <c r="B268" s="60" t="s">
        <v>66</v>
      </c>
      <c r="C268" s="60" t="s">
        <v>67</v>
      </c>
      <c r="D268" s="61">
        <v>2017</v>
      </c>
      <c r="E268" s="60" t="s">
        <v>6</v>
      </c>
      <c r="F268" s="29">
        <v>13</v>
      </c>
      <c r="G268" s="77">
        <f t="shared" si="8"/>
        <v>0</v>
      </c>
      <c r="H268" s="29">
        <v>0</v>
      </c>
      <c r="I268" s="29">
        <v>0</v>
      </c>
      <c r="J268" s="29">
        <v>9</v>
      </c>
      <c r="K268" s="30">
        <f t="shared" si="9"/>
        <v>0</v>
      </c>
      <c r="L268" s="29">
        <v>0</v>
      </c>
      <c r="M268" s="29">
        <v>0</v>
      </c>
      <c r="N268" s="29">
        <v>9</v>
      </c>
      <c r="O268" s="29">
        <v>0</v>
      </c>
      <c r="P268" s="29">
        <v>19</v>
      </c>
      <c r="Q268" s="29">
        <v>36</v>
      </c>
      <c r="R268" s="29">
        <v>50</v>
      </c>
      <c r="S268" s="29">
        <v>36</v>
      </c>
    </row>
    <row r="269" spans="1:19" hidden="1" x14ac:dyDescent="0.2">
      <c r="A269" s="60" t="s">
        <v>93</v>
      </c>
      <c r="B269" s="60" t="s">
        <v>40</v>
      </c>
      <c r="C269" s="60" t="s">
        <v>8</v>
      </c>
      <c r="D269" s="61">
        <v>2015</v>
      </c>
      <c r="E269" s="60" t="s">
        <v>6</v>
      </c>
      <c r="F269" s="29">
        <v>22</v>
      </c>
      <c r="G269" s="77">
        <f t="shared" si="8"/>
        <v>5</v>
      </c>
      <c r="H269" s="29">
        <v>5</v>
      </c>
      <c r="I269" s="29">
        <v>0</v>
      </c>
      <c r="J269" s="29">
        <v>13</v>
      </c>
      <c r="K269" s="30">
        <f t="shared" si="9"/>
        <v>12</v>
      </c>
      <c r="L269" s="29">
        <v>12</v>
      </c>
      <c r="M269" s="29">
        <v>0</v>
      </c>
      <c r="N269" s="29">
        <v>13</v>
      </c>
      <c r="O269" s="29">
        <v>2</v>
      </c>
      <c r="P269" s="29">
        <v>24</v>
      </c>
      <c r="Q269" s="29">
        <v>164</v>
      </c>
      <c r="R269" s="29">
        <v>72</v>
      </c>
      <c r="S269" s="29">
        <v>183</v>
      </c>
    </row>
    <row r="270" spans="1:19" hidden="1" x14ac:dyDescent="0.2">
      <c r="A270" s="60" t="s">
        <v>93</v>
      </c>
      <c r="B270" s="60" t="s">
        <v>40</v>
      </c>
      <c r="C270" s="60" t="s">
        <v>8</v>
      </c>
      <c r="D270" s="61">
        <v>2016</v>
      </c>
      <c r="E270" s="60" t="s">
        <v>6</v>
      </c>
      <c r="F270" s="29">
        <v>22</v>
      </c>
      <c r="G270" s="77">
        <f t="shared" si="8"/>
        <v>2</v>
      </c>
      <c r="H270" s="29">
        <v>2</v>
      </c>
      <c r="I270" s="29">
        <v>0</v>
      </c>
      <c r="J270" s="29">
        <v>13</v>
      </c>
      <c r="K270" s="30">
        <f t="shared" si="9"/>
        <v>1</v>
      </c>
      <c r="L270" s="29">
        <v>1</v>
      </c>
      <c r="M270" s="29">
        <v>0</v>
      </c>
      <c r="N270" s="29">
        <v>13</v>
      </c>
      <c r="O270" s="29">
        <v>1</v>
      </c>
      <c r="P270" s="29">
        <v>24</v>
      </c>
      <c r="Q270" s="29">
        <v>13</v>
      </c>
      <c r="R270" s="29">
        <v>72</v>
      </c>
      <c r="S270" s="29">
        <v>17</v>
      </c>
    </row>
    <row r="271" spans="1:19" hidden="1" x14ac:dyDescent="0.2">
      <c r="A271" s="60" t="s">
        <v>93</v>
      </c>
      <c r="B271" s="60" t="s">
        <v>40</v>
      </c>
      <c r="C271" s="60" t="s">
        <v>8</v>
      </c>
      <c r="D271" s="61">
        <v>2017</v>
      </c>
      <c r="E271" s="60" t="s">
        <v>6</v>
      </c>
      <c r="F271" s="29">
        <v>22</v>
      </c>
      <c r="G271" s="77">
        <f t="shared" si="8"/>
        <v>0</v>
      </c>
      <c r="H271" s="29">
        <v>0</v>
      </c>
      <c r="I271" s="29">
        <v>0</v>
      </c>
      <c r="J271" s="29">
        <v>13</v>
      </c>
      <c r="K271" s="30">
        <f t="shared" si="9"/>
        <v>0</v>
      </c>
      <c r="L271" s="29">
        <v>0</v>
      </c>
      <c r="M271" s="29">
        <v>0</v>
      </c>
      <c r="N271" s="29">
        <v>13</v>
      </c>
      <c r="O271" s="29">
        <v>2</v>
      </c>
      <c r="P271" s="29">
        <v>24</v>
      </c>
      <c r="Q271" s="29">
        <v>2</v>
      </c>
      <c r="R271" s="29">
        <v>72</v>
      </c>
      <c r="S271" s="29">
        <v>4</v>
      </c>
    </row>
    <row r="272" spans="1:19" hidden="1" x14ac:dyDescent="0.2">
      <c r="A272" s="60" t="s">
        <v>94</v>
      </c>
      <c r="B272" s="60" t="s">
        <v>12</v>
      </c>
      <c r="C272" s="60" t="s">
        <v>3</v>
      </c>
      <c r="D272" s="61">
        <v>2014</v>
      </c>
      <c r="E272" s="60" t="s">
        <v>6</v>
      </c>
      <c r="F272" s="29">
        <v>1</v>
      </c>
      <c r="G272" s="77">
        <f t="shared" si="8"/>
        <v>0</v>
      </c>
      <c r="H272" s="29">
        <v>0</v>
      </c>
      <c r="I272" s="29">
        <v>0</v>
      </c>
      <c r="J272" s="29">
        <v>1</v>
      </c>
      <c r="K272" s="30">
        <f t="shared" si="9"/>
        <v>0</v>
      </c>
      <c r="L272" s="29">
        <v>0</v>
      </c>
      <c r="M272" s="29">
        <v>0</v>
      </c>
      <c r="N272" s="29">
        <v>0</v>
      </c>
      <c r="O272" s="29">
        <v>50</v>
      </c>
      <c r="P272" s="29">
        <v>0</v>
      </c>
      <c r="Q272" s="29">
        <v>50</v>
      </c>
      <c r="R272" s="29">
        <v>2</v>
      </c>
      <c r="S272" s="29">
        <v>100</v>
      </c>
    </row>
    <row r="273" spans="1:19" hidden="1" x14ac:dyDescent="0.2">
      <c r="A273" s="60" t="s">
        <v>94</v>
      </c>
      <c r="B273" s="60" t="s">
        <v>12</v>
      </c>
      <c r="C273" s="60" t="s">
        <v>3</v>
      </c>
      <c r="D273" s="61">
        <v>2015</v>
      </c>
      <c r="E273" s="60" t="s">
        <v>6</v>
      </c>
      <c r="F273" s="29">
        <v>1</v>
      </c>
      <c r="G273" s="77">
        <f t="shared" si="8"/>
        <v>0</v>
      </c>
      <c r="H273" s="29">
        <v>0</v>
      </c>
      <c r="I273" s="29">
        <v>0</v>
      </c>
      <c r="J273" s="29">
        <v>1</v>
      </c>
      <c r="K273" s="30">
        <f t="shared" si="9"/>
        <v>0</v>
      </c>
      <c r="L273" s="29">
        <v>0</v>
      </c>
      <c r="M273" s="29">
        <v>0</v>
      </c>
      <c r="N273" s="29">
        <v>0</v>
      </c>
      <c r="O273" s="29">
        <v>0</v>
      </c>
      <c r="P273" s="29">
        <v>0</v>
      </c>
      <c r="Q273" s="29">
        <v>93</v>
      </c>
      <c r="R273" s="29">
        <v>2</v>
      </c>
      <c r="S273" s="29">
        <v>93</v>
      </c>
    </row>
    <row r="274" spans="1:19" hidden="1" x14ac:dyDescent="0.2">
      <c r="A274" s="60" t="s">
        <v>94</v>
      </c>
      <c r="B274" s="60" t="s">
        <v>12</v>
      </c>
      <c r="C274" s="60" t="s">
        <v>3</v>
      </c>
      <c r="D274" s="61">
        <v>2016</v>
      </c>
      <c r="E274" s="60" t="s">
        <v>6</v>
      </c>
      <c r="F274" s="29">
        <v>1</v>
      </c>
      <c r="G274" s="77">
        <f t="shared" si="8"/>
        <v>0</v>
      </c>
      <c r="H274" s="29">
        <v>0</v>
      </c>
      <c r="I274" s="29">
        <v>0</v>
      </c>
      <c r="J274" s="29">
        <v>1</v>
      </c>
      <c r="K274" s="30">
        <f t="shared" si="9"/>
        <v>0</v>
      </c>
      <c r="L274" s="29">
        <v>0</v>
      </c>
      <c r="M274" s="29">
        <v>0</v>
      </c>
      <c r="N274" s="29">
        <v>0</v>
      </c>
      <c r="O274" s="29">
        <v>0</v>
      </c>
      <c r="P274" s="29">
        <v>0</v>
      </c>
      <c r="Q274" s="29">
        <v>115</v>
      </c>
      <c r="R274" s="29">
        <v>2</v>
      </c>
      <c r="S274" s="29">
        <v>115</v>
      </c>
    </row>
    <row r="275" spans="1:19" hidden="1" x14ac:dyDescent="0.2">
      <c r="A275" s="60" t="s">
        <v>94</v>
      </c>
      <c r="B275" s="60" t="s">
        <v>12</v>
      </c>
      <c r="C275" s="60" t="s">
        <v>3</v>
      </c>
      <c r="D275" s="61">
        <v>2017</v>
      </c>
      <c r="E275" s="60" t="s">
        <v>6</v>
      </c>
      <c r="F275" s="29">
        <v>1</v>
      </c>
      <c r="G275" s="77">
        <f t="shared" si="8"/>
        <v>0</v>
      </c>
      <c r="H275" s="29">
        <v>0</v>
      </c>
      <c r="I275" s="29">
        <v>0</v>
      </c>
      <c r="J275" s="29">
        <v>1</v>
      </c>
      <c r="K275" s="30">
        <f t="shared" si="9"/>
        <v>0</v>
      </c>
      <c r="L275" s="29">
        <v>0</v>
      </c>
      <c r="M275" s="29">
        <v>0</v>
      </c>
      <c r="N275" s="29">
        <v>0</v>
      </c>
      <c r="O275" s="29">
        <v>0</v>
      </c>
      <c r="P275" s="29">
        <v>0</v>
      </c>
      <c r="Q275" s="29">
        <v>260</v>
      </c>
      <c r="R275" s="29">
        <v>2</v>
      </c>
      <c r="S275" s="29">
        <v>260</v>
      </c>
    </row>
    <row r="276" spans="1:19" hidden="1" x14ac:dyDescent="0.2">
      <c r="A276" s="60" t="s">
        <v>943</v>
      </c>
      <c r="B276" s="60" t="s">
        <v>81</v>
      </c>
      <c r="C276" s="60" t="s">
        <v>8</v>
      </c>
      <c r="D276" s="61">
        <v>2016</v>
      </c>
      <c r="E276" s="60" t="s">
        <v>6</v>
      </c>
      <c r="F276" s="29">
        <v>35</v>
      </c>
      <c r="G276" s="77">
        <f t="shared" si="8"/>
        <v>1</v>
      </c>
      <c r="H276" s="29">
        <v>1</v>
      </c>
      <c r="I276" s="29">
        <v>0</v>
      </c>
      <c r="J276" s="29">
        <v>18</v>
      </c>
      <c r="K276" s="30">
        <f t="shared" si="9"/>
        <v>3</v>
      </c>
      <c r="L276" s="29">
        <v>3</v>
      </c>
      <c r="M276" s="29">
        <v>0</v>
      </c>
      <c r="N276" s="29">
        <v>18</v>
      </c>
      <c r="O276" s="29">
        <v>0</v>
      </c>
      <c r="P276" s="29">
        <v>66</v>
      </c>
      <c r="Q276" s="29">
        <v>16</v>
      </c>
      <c r="R276" s="29">
        <v>137</v>
      </c>
      <c r="S276" s="29">
        <v>20</v>
      </c>
    </row>
    <row r="277" spans="1:19" hidden="1" x14ac:dyDescent="0.2">
      <c r="A277" s="60" t="s">
        <v>943</v>
      </c>
      <c r="B277" s="60" t="s">
        <v>81</v>
      </c>
      <c r="C277" s="60" t="s">
        <v>8</v>
      </c>
      <c r="D277" s="61">
        <v>2017</v>
      </c>
      <c r="E277" s="60" t="s">
        <v>6</v>
      </c>
      <c r="F277" s="29">
        <v>35</v>
      </c>
      <c r="G277" s="77">
        <f t="shared" si="8"/>
        <v>3</v>
      </c>
      <c r="H277" s="29">
        <v>3</v>
      </c>
      <c r="I277" s="29">
        <v>0</v>
      </c>
      <c r="J277" s="29">
        <v>18</v>
      </c>
      <c r="K277" s="30">
        <f t="shared" si="9"/>
        <v>10</v>
      </c>
      <c r="L277" s="29">
        <v>0</v>
      </c>
      <c r="M277" s="29">
        <v>10</v>
      </c>
      <c r="N277" s="29">
        <v>18</v>
      </c>
      <c r="O277" s="29">
        <v>11</v>
      </c>
      <c r="P277" s="29">
        <v>66</v>
      </c>
      <c r="Q277" s="29">
        <v>22</v>
      </c>
      <c r="R277" s="29">
        <v>137</v>
      </c>
      <c r="S277" s="29">
        <v>46</v>
      </c>
    </row>
    <row r="278" spans="1:19" hidden="1" x14ac:dyDescent="0.2">
      <c r="A278" s="60" t="s">
        <v>96</v>
      </c>
      <c r="B278" s="60" t="s">
        <v>5</v>
      </c>
      <c r="C278" s="60" t="s">
        <v>3</v>
      </c>
      <c r="D278" s="61">
        <v>2014</v>
      </c>
      <c r="E278" s="60" t="s">
        <v>6</v>
      </c>
      <c r="F278" s="29">
        <v>94</v>
      </c>
      <c r="G278" s="77">
        <f t="shared" si="8"/>
        <v>0</v>
      </c>
      <c r="H278" s="29">
        <v>0</v>
      </c>
      <c r="I278" s="29">
        <v>0</v>
      </c>
      <c r="J278" s="29">
        <v>60</v>
      </c>
      <c r="K278" s="30">
        <f t="shared" si="9"/>
        <v>0</v>
      </c>
      <c r="L278" s="29">
        <v>0</v>
      </c>
      <c r="M278" s="29">
        <v>0</v>
      </c>
      <c r="N278" s="29">
        <v>67</v>
      </c>
      <c r="O278" s="29">
        <v>0</v>
      </c>
      <c r="P278" s="29">
        <v>180</v>
      </c>
      <c r="Q278" s="29">
        <v>0</v>
      </c>
      <c r="R278" s="29">
        <v>401</v>
      </c>
      <c r="S278" s="29">
        <v>0</v>
      </c>
    </row>
    <row r="279" spans="1:19" hidden="1" x14ac:dyDescent="0.2">
      <c r="A279" s="60" t="s">
        <v>96</v>
      </c>
      <c r="B279" s="60" t="s">
        <v>5</v>
      </c>
      <c r="C279" s="60" t="s">
        <v>3</v>
      </c>
      <c r="D279" s="61">
        <v>2016</v>
      </c>
      <c r="E279" s="60" t="s">
        <v>6</v>
      </c>
      <c r="F279" s="29">
        <v>94</v>
      </c>
      <c r="G279" s="77">
        <f t="shared" si="8"/>
        <v>0</v>
      </c>
      <c r="H279" s="29">
        <v>0</v>
      </c>
      <c r="I279" s="29">
        <v>0</v>
      </c>
      <c r="J279" s="29">
        <v>60</v>
      </c>
      <c r="K279" s="30">
        <f t="shared" si="9"/>
        <v>0</v>
      </c>
      <c r="L279" s="29">
        <v>0</v>
      </c>
      <c r="M279" s="29">
        <v>0</v>
      </c>
      <c r="N279" s="29">
        <v>67</v>
      </c>
      <c r="O279" s="29">
        <v>0</v>
      </c>
      <c r="P279" s="29">
        <v>180</v>
      </c>
      <c r="Q279" s="29">
        <v>0</v>
      </c>
      <c r="R279" s="29">
        <v>401</v>
      </c>
      <c r="S279" s="29">
        <v>0</v>
      </c>
    </row>
    <row r="280" spans="1:19" hidden="1" x14ac:dyDescent="0.2">
      <c r="A280" s="60" t="s">
        <v>97</v>
      </c>
      <c r="B280" s="60" t="s">
        <v>62</v>
      </c>
      <c r="C280" s="60" t="s">
        <v>8</v>
      </c>
      <c r="D280" s="61">
        <v>2015</v>
      </c>
      <c r="E280" s="60" t="s">
        <v>6</v>
      </c>
      <c r="F280" s="29">
        <v>356</v>
      </c>
      <c r="G280" s="77">
        <f t="shared" si="8"/>
        <v>0</v>
      </c>
      <c r="H280" s="29">
        <v>0</v>
      </c>
      <c r="I280" s="29">
        <v>0</v>
      </c>
      <c r="J280" s="29">
        <v>207</v>
      </c>
      <c r="K280" s="30">
        <f t="shared" si="9"/>
        <v>0</v>
      </c>
      <c r="L280" s="29">
        <v>0</v>
      </c>
      <c r="M280" s="29">
        <v>0</v>
      </c>
      <c r="N280" s="29">
        <v>231</v>
      </c>
      <c r="O280" s="29">
        <v>12</v>
      </c>
      <c r="P280" s="29">
        <v>270</v>
      </c>
      <c r="Q280" s="29">
        <v>164</v>
      </c>
      <c r="R280" s="29">
        <v>1064</v>
      </c>
      <c r="S280" s="29">
        <v>176</v>
      </c>
    </row>
    <row r="281" spans="1:19" hidden="1" x14ac:dyDescent="0.2">
      <c r="A281" s="60" t="s">
        <v>97</v>
      </c>
      <c r="B281" s="60" t="s">
        <v>62</v>
      </c>
      <c r="C281" s="60" t="s">
        <v>8</v>
      </c>
      <c r="D281" s="61">
        <v>2016</v>
      </c>
      <c r="E281" s="60" t="s">
        <v>6</v>
      </c>
      <c r="F281" s="29">
        <v>356</v>
      </c>
      <c r="G281" s="77">
        <f t="shared" si="8"/>
        <v>0</v>
      </c>
      <c r="H281" s="29">
        <v>0</v>
      </c>
      <c r="I281" s="29">
        <v>0</v>
      </c>
      <c r="J281" s="29">
        <v>207</v>
      </c>
      <c r="K281" s="30">
        <f t="shared" si="9"/>
        <v>0</v>
      </c>
      <c r="L281" s="29">
        <v>0</v>
      </c>
      <c r="M281" s="29">
        <v>0</v>
      </c>
      <c r="N281" s="29">
        <v>231</v>
      </c>
      <c r="O281" s="29">
        <v>15</v>
      </c>
      <c r="P281" s="29">
        <v>270</v>
      </c>
      <c r="Q281" s="29">
        <v>8</v>
      </c>
      <c r="R281" s="29">
        <v>1064</v>
      </c>
      <c r="S281" s="29">
        <v>23</v>
      </c>
    </row>
    <row r="282" spans="1:19" hidden="1" x14ac:dyDescent="0.2">
      <c r="A282" s="60" t="s">
        <v>97</v>
      </c>
      <c r="B282" s="60" t="s">
        <v>62</v>
      </c>
      <c r="C282" s="60" t="s">
        <v>8</v>
      </c>
      <c r="D282" s="61">
        <v>2017</v>
      </c>
      <c r="E282" s="60" t="s">
        <v>6</v>
      </c>
      <c r="F282" s="29">
        <v>356</v>
      </c>
      <c r="G282" s="77">
        <f t="shared" si="8"/>
        <v>0</v>
      </c>
      <c r="H282" s="29">
        <v>0</v>
      </c>
      <c r="I282" s="29">
        <v>0</v>
      </c>
      <c r="J282" s="29">
        <v>207</v>
      </c>
      <c r="K282" s="30">
        <f t="shared" si="9"/>
        <v>0</v>
      </c>
      <c r="L282" s="29">
        <v>0</v>
      </c>
      <c r="M282" s="29">
        <v>0</v>
      </c>
      <c r="N282" s="29">
        <v>231</v>
      </c>
      <c r="O282" s="29">
        <v>11</v>
      </c>
      <c r="P282" s="29">
        <v>270</v>
      </c>
      <c r="Q282" s="29">
        <v>16</v>
      </c>
      <c r="R282" s="29">
        <v>1064</v>
      </c>
      <c r="S282" s="29">
        <v>27</v>
      </c>
    </row>
    <row r="283" spans="1:19" hidden="1" x14ac:dyDescent="0.2">
      <c r="A283" s="60" t="s">
        <v>1045</v>
      </c>
      <c r="B283" s="60" t="s">
        <v>12</v>
      </c>
      <c r="C283" s="60" t="s">
        <v>3</v>
      </c>
      <c r="D283" s="61">
        <v>2014</v>
      </c>
      <c r="E283" s="60" t="s">
        <v>6</v>
      </c>
      <c r="F283" s="29">
        <v>71</v>
      </c>
      <c r="G283" s="77">
        <f t="shared" si="8"/>
        <v>0</v>
      </c>
      <c r="H283" s="29">
        <v>0</v>
      </c>
      <c r="I283" s="29">
        <v>0</v>
      </c>
      <c r="J283" s="29">
        <v>50</v>
      </c>
      <c r="K283" s="30">
        <f t="shared" si="9"/>
        <v>0</v>
      </c>
      <c r="L283" s="29">
        <v>0</v>
      </c>
      <c r="M283" s="29">
        <v>0</v>
      </c>
      <c r="N283" s="29">
        <v>56</v>
      </c>
      <c r="O283" s="29">
        <v>0</v>
      </c>
      <c r="P283" s="29">
        <v>131</v>
      </c>
      <c r="Q283" s="29">
        <v>39</v>
      </c>
      <c r="R283" s="29">
        <v>308</v>
      </c>
      <c r="S283" s="29">
        <v>39</v>
      </c>
    </row>
    <row r="284" spans="1:19" hidden="1" x14ac:dyDescent="0.2">
      <c r="A284" s="60" t="s">
        <v>1045</v>
      </c>
      <c r="B284" s="60" t="s">
        <v>12</v>
      </c>
      <c r="C284" s="60" t="s">
        <v>3</v>
      </c>
      <c r="D284" s="61">
        <v>2015</v>
      </c>
      <c r="E284" s="60" t="s">
        <v>6</v>
      </c>
      <c r="F284" s="29">
        <v>71</v>
      </c>
      <c r="G284" s="77">
        <f t="shared" si="8"/>
        <v>5</v>
      </c>
      <c r="H284" s="29">
        <v>5</v>
      </c>
      <c r="I284" s="29">
        <v>0</v>
      </c>
      <c r="J284" s="29">
        <v>50</v>
      </c>
      <c r="K284" s="30">
        <f t="shared" si="9"/>
        <v>3</v>
      </c>
      <c r="L284" s="29">
        <v>3</v>
      </c>
      <c r="M284" s="29">
        <v>0</v>
      </c>
      <c r="N284" s="29">
        <v>56</v>
      </c>
      <c r="O284" s="29">
        <v>2</v>
      </c>
      <c r="P284" s="29">
        <v>131</v>
      </c>
      <c r="Q284" s="29">
        <v>5</v>
      </c>
      <c r="R284" s="29">
        <v>308</v>
      </c>
      <c r="S284" s="29">
        <v>15</v>
      </c>
    </row>
    <row r="285" spans="1:19" hidden="1" x14ac:dyDescent="0.2">
      <c r="A285" s="60" t="s">
        <v>1045</v>
      </c>
      <c r="B285" s="60" t="s">
        <v>12</v>
      </c>
      <c r="C285" s="60" t="s">
        <v>3</v>
      </c>
      <c r="D285" s="61">
        <v>2016</v>
      </c>
      <c r="E285" s="60" t="s">
        <v>6</v>
      </c>
      <c r="F285" s="29">
        <v>71</v>
      </c>
      <c r="G285" s="77">
        <f t="shared" si="8"/>
        <v>0</v>
      </c>
      <c r="H285" s="29">
        <v>0</v>
      </c>
      <c r="I285" s="29">
        <v>0</v>
      </c>
      <c r="J285" s="29">
        <v>50</v>
      </c>
      <c r="K285" s="30">
        <f t="shared" si="9"/>
        <v>3</v>
      </c>
      <c r="L285" s="29">
        <v>3</v>
      </c>
      <c r="M285" s="29">
        <v>0</v>
      </c>
      <c r="N285" s="29">
        <v>56</v>
      </c>
      <c r="O285" s="29">
        <v>4</v>
      </c>
      <c r="P285" s="29">
        <v>131</v>
      </c>
      <c r="Q285" s="29">
        <v>132</v>
      </c>
      <c r="R285" s="29">
        <v>308</v>
      </c>
      <c r="S285" s="29">
        <v>139</v>
      </c>
    </row>
    <row r="286" spans="1:19" hidden="1" x14ac:dyDescent="0.2">
      <c r="A286" s="60" t="s">
        <v>1045</v>
      </c>
      <c r="B286" s="60" t="s">
        <v>12</v>
      </c>
      <c r="C286" s="60" t="s">
        <v>3</v>
      </c>
      <c r="D286" s="61">
        <v>2017</v>
      </c>
      <c r="E286" s="60" t="s">
        <v>6</v>
      </c>
      <c r="F286" s="29">
        <v>71</v>
      </c>
      <c r="G286" s="77">
        <f t="shared" si="8"/>
        <v>4</v>
      </c>
      <c r="H286" s="29">
        <v>4</v>
      </c>
      <c r="I286" s="29">
        <v>0</v>
      </c>
      <c r="J286" s="29">
        <v>50</v>
      </c>
      <c r="K286" s="30">
        <f t="shared" si="9"/>
        <v>2</v>
      </c>
      <c r="L286" s="29">
        <v>2</v>
      </c>
      <c r="M286" s="29">
        <v>0</v>
      </c>
      <c r="N286" s="29">
        <v>56</v>
      </c>
      <c r="O286" s="29">
        <v>0</v>
      </c>
      <c r="P286" s="29">
        <v>131</v>
      </c>
      <c r="Q286" s="29">
        <v>144</v>
      </c>
      <c r="R286" s="29">
        <v>308</v>
      </c>
      <c r="S286" s="29">
        <v>150</v>
      </c>
    </row>
    <row r="287" spans="1:19" hidden="1" x14ac:dyDescent="0.2">
      <c r="A287" s="60" t="s">
        <v>98</v>
      </c>
      <c r="B287" s="60" t="s">
        <v>29</v>
      </c>
      <c r="C287" s="60" t="s">
        <v>8</v>
      </c>
      <c r="D287" s="61">
        <v>2014</v>
      </c>
      <c r="E287" s="60" t="s">
        <v>6</v>
      </c>
      <c r="F287" s="29">
        <v>400</v>
      </c>
      <c r="G287" s="77">
        <f t="shared" si="8"/>
        <v>0</v>
      </c>
      <c r="H287" s="29">
        <v>0</v>
      </c>
      <c r="I287" s="29">
        <v>0</v>
      </c>
      <c r="J287" s="29">
        <v>188</v>
      </c>
      <c r="K287" s="30">
        <f t="shared" si="9"/>
        <v>0</v>
      </c>
      <c r="L287" s="29">
        <v>0</v>
      </c>
      <c r="M287" s="29">
        <v>0</v>
      </c>
      <c r="N287" s="29">
        <v>221</v>
      </c>
      <c r="O287" s="29">
        <v>10</v>
      </c>
      <c r="P287" s="29">
        <v>541</v>
      </c>
      <c r="Q287" s="29">
        <v>10</v>
      </c>
      <c r="R287" s="29">
        <v>1350</v>
      </c>
      <c r="S287" s="29">
        <v>20</v>
      </c>
    </row>
    <row r="288" spans="1:19" hidden="1" x14ac:dyDescent="0.2">
      <c r="A288" s="60" t="s">
        <v>98</v>
      </c>
      <c r="B288" s="60" t="s">
        <v>29</v>
      </c>
      <c r="C288" s="60" t="s">
        <v>8</v>
      </c>
      <c r="D288" s="61">
        <v>2015</v>
      </c>
      <c r="E288" s="60" t="s">
        <v>6</v>
      </c>
      <c r="F288" s="29">
        <v>400</v>
      </c>
      <c r="G288" s="77">
        <f t="shared" si="8"/>
        <v>38</v>
      </c>
      <c r="H288" s="29">
        <v>38</v>
      </c>
      <c r="I288" s="29">
        <v>0</v>
      </c>
      <c r="J288" s="29">
        <v>188</v>
      </c>
      <c r="K288" s="30">
        <f t="shared" si="9"/>
        <v>15</v>
      </c>
      <c r="L288" s="29">
        <v>15</v>
      </c>
      <c r="M288" s="29">
        <v>0</v>
      </c>
      <c r="N288" s="29">
        <v>221</v>
      </c>
      <c r="O288" s="29">
        <v>14</v>
      </c>
      <c r="P288" s="29">
        <v>541</v>
      </c>
      <c r="Q288" s="29">
        <v>89</v>
      </c>
      <c r="R288" s="29">
        <v>1350</v>
      </c>
      <c r="S288" s="29">
        <v>156</v>
      </c>
    </row>
    <row r="289" spans="1:19" hidden="1" x14ac:dyDescent="0.2">
      <c r="A289" s="60" t="s">
        <v>98</v>
      </c>
      <c r="B289" s="60" t="s">
        <v>29</v>
      </c>
      <c r="C289" s="60" t="s">
        <v>8</v>
      </c>
      <c r="D289" s="61">
        <v>2016</v>
      </c>
      <c r="E289" s="60" t="s">
        <v>6</v>
      </c>
      <c r="F289" s="29">
        <v>400</v>
      </c>
      <c r="G289" s="77">
        <f t="shared" si="8"/>
        <v>0</v>
      </c>
      <c r="H289" s="29">
        <v>0</v>
      </c>
      <c r="I289" s="29">
        <v>0</v>
      </c>
      <c r="J289" s="29">
        <v>188</v>
      </c>
      <c r="K289" s="30">
        <f t="shared" si="9"/>
        <v>7</v>
      </c>
      <c r="L289" s="29">
        <v>7</v>
      </c>
      <c r="M289" s="29">
        <v>0</v>
      </c>
      <c r="N289" s="29">
        <v>221</v>
      </c>
      <c r="O289" s="29">
        <v>17</v>
      </c>
      <c r="P289" s="29">
        <v>541</v>
      </c>
      <c r="Q289" s="29">
        <v>140</v>
      </c>
      <c r="R289" s="29">
        <v>1350</v>
      </c>
      <c r="S289" s="29">
        <v>164</v>
      </c>
    </row>
    <row r="290" spans="1:19" hidden="1" x14ac:dyDescent="0.2">
      <c r="A290" s="60" t="s">
        <v>98</v>
      </c>
      <c r="B290" s="60" t="s">
        <v>29</v>
      </c>
      <c r="C290" s="60" t="s">
        <v>8</v>
      </c>
      <c r="D290" s="61">
        <v>2017</v>
      </c>
      <c r="E290" s="60" t="s">
        <v>6</v>
      </c>
      <c r="F290" s="29">
        <v>400</v>
      </c>
      <c r="G290" s="77">
        <f t="shared" si="8"/>
        <v>21</v>
      </c>
      <c r="H290" s="29">
        <v>21</v>
      </c>
      <c r="I290" s="29">
        <v>0</v>
      </c>
      <c r="J290" s="29">
        <v>188</v>
      </c>
      <c r="K290" s="30">
        <f t="shared" si="9"/>
        <v>200</v>
      </c>
      <c r="L290" s="29">
        <v>183</v>
      </c>
      <c r="M290" s="29">
        <v>17</v>
      </c>
      <c r="N290" s="29">
        <v>221</v>
      </c>
      <c r="O290" s="29">
        <v>18</v>
      </c>
      <c r="P290" s="29">
        <v>541</v>
      </c>
      <c r="Q290" s="29">
        <v>17</v>
      </c>
      <c r="R290" s="29">
        <v>1350</v>
      </c>
      <c r="S290" s="29">
        <v>256</v>
      </c>
    </row>
    <row r="291" spans="1:19" hidden="1" x14ac:dyDescent="0.2">
      <c r="A291" s="60" t="s">
        <v>99</v>
      </c>
      <c r="B291" s="60" t="s">
        <v>12</v>
      </c>
      <c r="C291" s="60" t="s">
        <v>3</v>
      </c>
      <c r="D291" s="61">
        <v>2014</v>
      </c>
      <c r="E291" s="60" t="s">
        <v>6</v>
      </c>
      <c r="F291" s="29">
        <v>76</v>
      </c>
      <c r="G291" s="77">
        <f t="shared" si="8"/>
        <v>0</v>
      </c>
      <c r="H291" s="29">
        <v>0</v>
      </c>
      <c r="I291" s="29">
        <v>0</v>
      </c>
      <c r="J291" s="29">
        <v>53</v>
      </c>
      <c r="K291" s="30">
        <f t="shared" si="9"/>
        <v>0</v>
      </c>
      <c r="L291" s="29">
        <v>0</v>
      </c>
      <c r="M291" s="29">
        <v>0</v>
      </c>
      <c r="N291" s="29">
        <v>61</v>
      </c>
      <c r="O291" s="29">
        <v>3</v>
      </c>
      <c r="P291" s="29">
        <v>137</v>
      </c>
      <c r="Q291" s="29">
        <v>12</v>
      </c>
      <c r="R291" s="29">
        <v>327</v>
      </c>
      <c r="S291" s="29">
        <v>15</v>
      </c>
    </row>
    <row r="292" spans="1:19" hidden="1" x14ac:dyDescent="0.2">
      <c r="A292" s="60" t="s">
        <v>99</v>
      </c>
      <c r="B292" s="60" t="s">
        <v>12</v>
      </c>
      <c r="C292" s="60" t="s">
        <v>3</v>
      </c>
      <c r="D292" s="61">
        <v>2015</v>
      </c>
      <c r="E292" s="60" t="s">
        <v>6</v>
      </c>
      <c r="F292" s="29">
        <v>76</v>
      </c>
      <c r="G292" s="77">
        <f t="shared" si="8"/>
        <v>0</v>
      </c>
      <c r="H292" s="29">
        <v>0</v>
      </c>
      <c r="I292" s="29">
        <v>0</v>
      </c>
      <c r="J292" s="29">
        <v>53</v>
      </c>
      <c r="K292" s="30">
        <f t="shared" si="9"/>
        <v>0</v>
      </c>
      <c r="L292" s="29">
        <v>0</v>
      </c>
      <c r="M292" s="29">
        <v>0</v>
      </c>
      <c r="N292" s="29">
        <v>61</v>
      </c>
      <c r="O292" s="29">
        <v>2</v>
      </c>
      <c r="P292" s="29">
        <v>137</v>
      </c>
      <c r="Q292" s="29">
        <v>36</v>
      </c>
      <c r="R292" s="29">
        <v>327</v>
      </c>
      <c r="S292" s="29">
        <v>38</v>
      </c>
    </row>
    <row r="293" spans="1:19" hidden="1" x14ac:dyDescent="0.2">
      <c r="A293" s="60" t="s">
        <v>99</v>
      </c>
      <c r="B293" s="60" t="s">
        <v>12</v>
      </c>
      <c r="C293" s="60" t="s">
        <v>3</v>
      </c>
      <c r="D293" s="61">
        <v>2016</v>
      </c>
      <c r="E293" s="60" t="s">
        <v>6</v>
      </c>
      <c r="F293" s="29">
        <v>76</v>
      </c>
      <c r="G293" s="77">
        <f t="shared" si="8"/>
        <v>0</v>
      </c>
      <c r="H293" s="29">
        <v>0</v>
      </c>
      <c r="I293" s="29">
        <v>0</v>
      </c>
      <c r="J293" s="29">
        <v>53</v>
      </c>
      <c r="K293" s="30">
        <f t="shared" si="9"/>
        <v>0</v>
      </c>
      <c r="L293" s="29">
        <v>0</v>
      </c>
      <c r="M293" s="29">
        <v>0</v>
      </c>
      <c r="N293" s="29">
        <v>61</v>
      </c>
      <c r="O293" s="29">
        <v>4</v>
      </c>
      <c r="P293" s="29">
        <v>137</v>
      </c>
      <c r="Q293" s="29">
        <v>34</v>
      </c>
      <c r="R293" s="29">
        <v>327</v>
      </c>
      <c r="S293" s="29">
        <v>38</v>
      </c>
    </row>
    <row r="294" spans="1:19" hidden="1" x14ac:dyDescent="0.2">
      <c r="A294" s="60" t="s">
        <v>99</v>
      </c>
      <c r="B294" s="60" t="s">
        <v>12</v>
      </c>
      <c r="C294" s="60" t="s">
        <v>3</v>
      </c>
      <c r="D294" s="61">
        <v>2017</v>
      </c>
      <c r="E294" s="60" t="s">
        <v>6</v>
      </c>
      <c r="F294" s="29">
        <v>76</v>
      </c>
      <c r="G294" s="77">
        <f t="shared" si="8"/>
        <v>0</v>
      </c>
      <c r="H294" s="29">
        <v>0</v>
      </c>
      <c r="I294" s="29">
        <v>0</v>
      </c>
      <c r="J294" s="29">
        <v>53</v>
      </c>
      <c r="K294" s="30">
        <f t="shared" si="9"/>
        <v>0</v>
      </c>
      <c r="L294" s="29">
        <v>0</v>
      </c>
      <c r="M294" s="29">
        <v>0</v>
      </c>
      <c r="N294" s="29">
        <v>61</v>
      </c>
      <c r="O294" s="29">
        <v>8</v>
      </c>
      <c r="P294" s="29">
        <v>137</v>
      </c>
      <c r="Q294" s="29">
        <v>60</v>
      </c>
      <c r="R294" s="29">
        <v>327</v>
      </c>
      <c r="S294" s="29">
        <v>68</v>
      </c>
    </row>
    <row r="295" spans="1:19" hidden="1" x14ac:dyDescent="0.2">
      <c r="A295" s="60" t="s">
        <v>1012</v>
      </c>
      <c r="B295" s="60" t="s">
        <v>21</v>
      </c>
      <c r="C295" s="60" t="s">
        <v>8</v>
      </c>
      <c r="D295" s="61">
        <v>2015</v>
      </c>
      <c r="E295" s="60" t="s">
        <v>6</v>
      </c>
      <c r="F295" s="29">
        <v>196</v>
      </c>
      <c r="G295" s="77">
        <f t="shared" si="8"/>
        <v>0</v>
      </c>
      <c r="H295" s="29">
        <v>0</v>
      </c>
      <c r="I295" s="29">
        <v>0</v>
      </c>
      <c r="J295" s="29">
        <v>111</v>
      </c>
      <c r="K295" s="30">
        <f t="shared" si="9"/>
        <v>1</v>
      </c>
      <c r="L295" s="29">
        <v>0</v>
      </c>
      <c r="M295" s="29">
        <v>1</v>
      </c>
      <c r="N295" s="29">
        <v>124</v>
      </c>
      <c r="O295" s="29">
        <v>13</v>
      </c>
      <c r="P295" s="29">
        <v>126</v>
      </c>
      <c r="Q295" s="29">
        <v>87</v>
      </c>
      <c r="R295" s="29">
        <v>557</v>
      </c>
      <c r="S295" s="29">
        <v>101</v>
      </c>
    </row>
    <row r="296" spans="1:19" hidden="1" x14ac:dyDescent="0.2">
      <c r="A296" s="60" t="s">
        <v>1012</v>
      </c>
      <c r="B296" s="60" t="s">
        <v>21</v>
      </c>
      <c r="C296" s="60" t="s">
        <v>8</v>
      </c>
      <c r="D296" s="61">
        <v>2016</v>
      </c>
      <c r="E296" s="60" t="s">
        <v>6</v>
      </c>
      <c r="F296" s="29">
        <v>196</v>
      </c>
      <c r="G296" s="77">
        <f t="shared" si="8"/>
        <v>0</v>
      </c>
      <c r="H296" s="29">
        <v>0</v>
      </c>
      <c r="I296" s="29">
        <v>0</v>
      </c>
      <c r="J296" s="29">
        <v>111</v>
      </c>
      <c r="K296" s="30">
        <f t="shared" si="9"/>
        <v>2</v>
      </c>
      <c r="L296" s="29">
        <v>2</v>
      </c>
      <c r="M296" s="29">
        <v>0</v>
      </c>
      <c r="N296" s="29">
        <v>124</v>
      </c>
      <c r="O296" s="29">
        <v>4</v>
      </c>
      <c r="P296" s="29">
        <v>126</v>
      </c>
      <c r="Q296" s="29">
        <v>50</v>
      </c>
      <c r="R296" s="29">
        <v>557</v>
      </c>
      <c r="S296" s="29">
        <v>56</v>
      </c>
    </row>
    <row r="297" spans="1:19" hidden="1" x14ac:dyDescent="0.2">
      <c r="A297" s="60" t="s">
        <v>1012</v>
      </c>
      <c r="B297" s="60" t="s">
        <v>21</v>
      </c>
      <c r="C297" s="60" t="s">
        <v>8</v>
      </c>
      <c r="D297" s="61">
        <v>2017</v>
      </c>
      <c r="E297" s="60" t="s">
        <v>6</v>
      </c>
      <c r="F297" s="29">
        <v>196</v>
      </c>
      <c r="G297" s="77">
        <f t="shared" si="8"/>
        <v>0</v>
      </c>
      <c r="H297" s="29">
        <v>0</v>
      </c>
      <c r="I297" s="29">
        <v>0</v>
      </c>
      <c r="J297" s="29">
        <v>111</v>
      </c>
      <c r="K297" s="30">
        <f t="shared" si="9"/>
        <v>5</v>
      </c>
      <c r="L297" s="29">
        <v>0</v>
      </c>
      <c r="M297" s="29">
        <v>5</v>
      </c>
      <c r="N297" s="29">
        <v>124</v>
      </c>
      <c r="O297" s="29">
        <v>7</v>
      </c>
      <c r="P297" s="29">
        <v>126</v>
      </c>
      <c r="Q297" s="29">
        <v>36</v>
      </c>
      <c r="R297" s="29">
        <v>557</v>
      </c>
      <c r="S297" s="29">
        <v>48</v>
      </c>
    </row>
    <row r="298" spans="1:19" hidden="1" x14ac:dyDescent="0.2">
      <c r="A298" s="60" t="s">
        <v>100</v>
      </c>
      <c r="B298" s="60" t="s">
        <v>101</v>
      </c>
      <c r="C298" s="60" t="s">
        <v>32</v>
      </c>
      <c r="D298" s="61">
        <v>2013</v>
      </c>
      <c r="E298" s="60" t="s">
        <v>6</v>
      </c>
      <c r="F298" s="29">
        <v>248</v>
      </c>
      <c r="G298" s="77">
        <f t="shared" si="8"/>
        <v>0</v>
      </c>
      <c r="H298" s="29">
        <v>0</v>
      </c>
      <c r="I298" s="29">
        <v>0</v>
      </c>
      <c r="J298" s="29">
        <v>174</v>
      </c>
      <c r="K298" s="30">
        <f t="shared" si="9"/>
        <v>3</v>
      </c>
      <c r="L298" s="29">
        <v>0</v>
      </c>
      <c r="M298" s="29">
        <v>3</v>
      </c>
      <c r="N298" s="29">
        <v>198</v>
      </c>
      <c r="O298" s="29">
        <v>13</v>
      </c>
      <c r="P298" s="29">
        <v>446</v>
      </c>
      <c r="Q298" s="29">
        <v>38</v>
      </c>
      <c r="R298" s="29">
        <v>1066</v>
      </c>
      <c r="S298" s="29">
        <v>54</v>
      </c>
    </row>
    <row r="299" spans="1:19" hidden="1" x14ac:dyDescent="0.2">
      <c r="A299" s="60" t="s">
        <v>100</v>
      </c>
      <c r="B299" s="60" t="s">
        <v>101</v>
      </c>
      <c r="C299" s="60" t="s">
        <v>32</v>
      </c>
      <c r="D299" s="61">
        <v>2014</v>
      </c>
      <c r="E299" s="60" t="s">
        <v>6</v>
      </c>
      <c r="F299" s="29">
        <v>248</v>
      </c>
      <c r="G299" s="77">
        <f t="shared" si="8"/>
        <v>0</v>
      </c>
      <c r="H299" s="29">
        <v>0</v>
      </c>
      <c r="I299" s="29">
        <v>0</v>
      </c>
      <c r="J299" s="29">
        <v>174</v>
      </c>
      <c r="K299" s="30">
        <f t="shared" si="9"/>
        <v>2</v>
      </c>
      <c r="L299" s="29">
        <v>0</v>
      </c>
      <c r="M299" s="29">
        <v>2</v>
      </c>
      <c r="N299" s="29">
        <v>198</v>
      </c>
      <c r="O299" s="29">
        <v>5</v>
      </c>
      <c r="P299" s="29">
        <v>446</v>
      </c>
      <c r="Q299" s="29">
        <v>6</v>
      </c>
      <c r="R299" s="29">
        <v>1066</v>
      </c>
      <c r="S299" s="29">
        <v>13</v>
      </c>
    </row>
    <row r="300" spans="1:19" hidden="1" x14ac:dyDescent="0.2">
      <c r="A300" s="60" t="s">
        <v>100</v>
      </c>
      <c r="B300" s="60" t="s">
        <v>101</v>
      </c>
      <c r="C300" s="60" t="s">
        <v>32</v>
      </c>
      <c r="D300" s="61">
        <v>2015</v>
      </c>
      <c r="E300" s="60" t="s">
        <v>6</v>
      </c>
      <c r="F300" s="29">
        <v>248</v>
      </c>
      <c r="G300" s="77">
        <f t="shared" si="8"/>
        <v>0</v>
      </c>
      <c r="H300" s="29">
        <v>0</v>
      </c>
      <c r="I300" s="29">
        <v>0</v>
      </c>
      <c r="J300" s="29">
        <v>174</v>
      </c>
      <c r="K300" s="30">
        <f t="shared" si="9"/>
        <v>8</v>
      </c>
      <c r="L300" s="29">
        <v>0</v>
      </c>
      <c r="M300" s="29">
        <v>8</v>
      </c>
      <c r="N300" s="29">
        <v>198</v>
      </c>
      <c r="O300" s="29">
        <v>3</v>
      </c>
      <c r="P300" s="29">
        <v>446</v>
      </c>
      <c r="Q300" s="29">
        <v>94</v>
      </c>
      <c r="R300" s="29">
        <v>1066</v>
      </c>
      <c r="S300" s="29">
        <v>105</v>
      </c>
    </row>
    <row r="301" spans="1:19" hidden="1" x14ac:dyDescent="0.2">
      <c r="A301" s="60" t="s">
        <v>100</v>
      </c>
      <c r="B301" s="60" t="s">
        <v>101</v>
      </c>
      <c r="C301" s="60" t="s">
        <v>32</v>
      </c>
      <c r="D301" s="61">
        <v>2016</v>
      </c>
      <c r="E301" s="60" t="s">
        <v>6</v>
      </c>
      <c r="F301" s="29">
        <v>248</v>
      </c>
      <c r="G301" s="77">
        <f t="shared" si="8"/>
        <v>42</v>
      </c>
      <c r="H301" s="29">
        <v>42</v>
      </c>
      <c r="I301" s="29">
        <v>0</v>
      </c>
      <c r="J301" s="29">
        <v>174</v>
      </c>
      <c r="K301" s="30">
        <f t="shared" si="9"/>
        <v>27</v>
      </c>
      <c r="L301" s="29">
        <v>19</v>
      </c>
      <c r="M301" s="29">
        <v>8</v>
      </c>
      <c r="N301" s="29">
        <v>198</v>
      </c>
      <c r="O301" s="29">
        <v>16</v>
      </c>
      <c r="P301" s="29">
        <v>446</v>
      </c>
      <c r="Q301" s="29">
        <v>183</v>
      </c>
      <c r="R301" s="29">
        <v>1066</v>
      </c>
      <c r="S301" s="29">
        <v>268</v>
      </c>
    </row>
    <row r="302" spans="1:19" hidden="1" x14ac:dyDescent="0.2">
      <c r="A302" s="60" t="s">
        <v>100</v>
      </c>
      <c r="B302" s="60" t="s">
        <v>101</v>
      </c>
      <c r="C302" s="60" t="s">
        <v>32</v>
      </c>
      <c r="D302" s="61">
        <v>2017</v>
      </c>
      <c r="E302" s="60" t="s">
        <v>6</v>
      </c>
      <c r="F302" s="29">
        <v>248</v>
      </c>
      <c r="G302" s="77">
        <f t="shared" si="8"/>
        <v>1</v>
      </c>
      <c r="H302" s="29">
        <v>1</v>
      </c>
      <c r="I302" s="29">
        <v>0</v>
      </c>
      <c r="J302" s="29">
        <v>174</v>
      </c>
      <c r="K302" s="30">
        <f t="shared" si="9"/>
        <v>10</v>
      </c>
      <c r="L302" s="29">
        <v>10</v>
      </c>
      <c r="M302" s="29">
        <v>0</v>
      </c>
      <c r="N302" s="29">
        <v>198</v>
      </c>
      <c r="O302" s="29">
        <v>15</v>
      </c>
      <c r="P302" s="29">
        <v>446</v>
      </c>
      <c r="Q302" s="29">
        <v>188</v>
      </c>
      <c r="R302" s="29">
        <v>1066</v>
      </c>
      <c r="S302" s="29">
        <v>214</v>
      </c>
    </row>
    <row r="303" spans="1:19" hidden="1" x14ac:dyDescent="0.2">
      <c r="A303" s="60" t="s">
        <v>944</v>
      </c>
      <c r="B303" s="60" t="s">
        <v>66</v>
      </c>
      <c r="C303" s="60" t="s">
        <v>67</v>
      </c>
      <c r="D303" s="61">
        <v>2013</v>
      </c>
      <c r="E303" s="60" t="s">
        <v>6</v>
      </c>
      <c r="F303" s="29">
        <v>7</v>
      </c>
      <c r="G303" s="77">
        <f t="shared" si="8"/>
        <v>0</v>
      </c>
      <c r="H303" s="29">
        <v>0</v>
      </c>
      <c r="I303" s="29">
        <v>0</v>
      </c>
      <c r="J303" s="29">
        <v>5</v>
      </c>
      <c r="K303" s="30">
        <f t="shared" si="9"/>
        <v>0</v>
      </c>
      <c r="L303" s="29">
        <v>0</v>
      </c>
      <c r="M303" s="29">
        <v>0</v>
      </c>
      <c r="N303" s="29">
        <v>15</v>
      </c>
      <c r="O303" s="29">
        <v>0</v>
      </c>
      <c r="P303" s="29">
        <v>34</v>
      </c>
      <c r="Q303" s="29">
        <v>7</v>
      </c>
      <c r="R303" s="29">
        <v>61</v>
      </c>
      <c r="S303" s="29">
        <v>7</v>
      </c>
    </row>
    <row r="304" spans="1:19" hidden="1" x14ac:dyDescent="0.2">
      <c r="A304" s="60" t="s">
        <v>944</v>
      </c>
      <c r="B304" s="60" t="s">
        <v>66</v>
      </c>
      <c r="C304" s="60" t="s">
        <v>67</v>
      </c>
      <c r="D304" s="61">
        <v>2014</v>
      </c>
      <c r="E304" s="60" t="s">
        <v>6</v>
      </c>
      <c r="F304" s="29">
        <v>7</v>
      </c>
      <c r="G304" s="77">
        <f t="shared" si="8"/>
        <v>0</v>
      </c>
      <c r="H304" s="29">
        <v>0</v>
      </c>
      <c r="I304" s="29">
        <v>0</v>
      </c>
      <c r="J304" s="29">
        <v>5</v>
      </c>
      <c r="K304" s="30">
        <f t="shared" si="9"/>
        <v>0</v>
      </c>
      <c r="L304" s="29">
        <v>0</v>
      </c>
      <c r="M304" s="29">
        <v>0</v>
      </c>
      <c r="N304" s="29">
        <v>15</v>
      </c>
      <c r="O304" s="29">
        <v>0</v>
      </c>
      <c r="P304" s="29">
        <v>34</v>
      </c>
      <c r="Q304" s="29">
        <v>3</v>
      </c>
      <c r="R304" s="29">
        <v>61</v>
      </c>
      <c r="S304" s="29">
        <v>3</v>
      </c>
    </row>
    <row r="305" spans="1:19" hidden="1" x14ac:dyDescent="0.2">
      <c r="A305" s="60" t="s">
        <v>944</v>
      </c>
      <c r="B305" s="60" t="s">
        <v>66</v>
      </c>
      <c r="C305" s="60" t="s">
        <v>67</v>
      </c>
      <c r="D305" s="61">
        <v>2015</v>
      </c>
      <c r="E305" s="60" t="s">
        <v>6</v>
      </c>
      <c r="F305" s="29">
        <v>7</v>
      </c>
      <c r="G305" s="77">
        <f t="shared" si="8"/>
        <v>0</v>
      </c>
      <c r="H305" s="29">
        <v>0</v>
      </c>
      <c r="I305" s="29">
        <v>0</v>
      </c>
      <c r="J305" s="29">
        <v>5</v>
      </c>
      <c r="K305" s="30">
        <f t="shared" si="9"/>
        <v>0</v>
      </c>
      <c r="L305" s="29">
        <v>0</v>
      </c>
      <c r="M305" s="29">
        <v>0</v>
      </c>
      <c r="N305" s="29">
        <v>15</v>
      </c>
      <c r="O305" s="29">
        <v>0</v>
      </c>
      <c r="P305" s="29">
        <v>34</v>
      </c>
      <c r="Q305" s="29">
        <v>4</v>
      </c>
      <c r="R305" s="29">
        <v>61</v>
      </c>
      <c r="S305" s="29">
        <v>4</v>
      </c>
    </row>
    <row r="306" spans="1:19" hidden="1" x14ac:dyDescent="0.2">
      <c r="A306" s="60" t="s">
        <v>944</v>
      </c>
      <c r="B306" s="60" t="s">
        <v>66</v>
      </c>
      <c r="C306" s="60" t="s">
        <v>67</v>
      </c>
      <c r="D306" s="61">
        <v>2016</v>
      </c>
      <c r="E306" s="60" t="s">
        <v>6</v>
      </c>
      <c r="F306" s="29">
        <v>7</v>
      </c>
      <c r="G306" s="77">
        <f t="shared" si="8"/>
        <v>0</v>
      </c>
      <c r="H306" s="29">
        <v>0</v>
      </c>
      <c r="I306" s="29">
        <v>0</v>
      </c>
      <c r="J306" s="29">
        <v>5</v>
      </c>
      <c r="K306" s="30">
        <f t="shared" si="9"/>
        <v>0</v>
      </c>
      <c r="L306" s="29">
        <v>0</v>
      </c>
      <c r="M306" s="29">
        <v>0</v>
      </c>
      <c r="N306" s="29">
        <v>15</v>
      </c>
      <c r="O306" s="29">
        <v>0</v>
      </c>
      <c r="P306" s="29">
        <v>34</v>
      </c>
      <c r="Q306" s="29">
        <v>11</v>
      </c>
      <c r="R306" s="29">
        <v>61</v>
      </c>
      <c r="S306" s="29">
        <v>11</v>
      </c>
    </row>
    <row r="307" spans="1:19" hidden="1" x14ac:dyDescent="0.2">
      <c r="A307" s="60" t="s">
        <v>944</v>
      </c>
      <c r="B307" s="60" t="s">
        <v>66</v>
      </c>
      <c r="C307" s="60" t="s">
        <v>67</v>
      </c>
      <c r="D307" s="61">
        <v>2017</v>
      </c>
      <c r="E307" s="60" t="s">
        <v>6</v>
      </c>
      <c r="F307" s="29">
        <v>7</v>
      </c>
      <c r="G307" s="77">
        <f t="shared" si="8"/>
        <v>0</v>
      </c>
      <c r="H307" s="29">
        <v>0</v>
      </c>
      <c r="I307" s="29">
        <v>0</v>
      </c>
      <c r="J307" s="29">
        <v>5</v>
      </c>
      <c r="K307" s="30">
        <f t="shared" si="9"/>
        <v>0</v>
      </c>
      <c r="L307" s="29">
        <v>0</v>
      </c>
      <c r="M307" s="29">
        <v>0</v>
      </c>
      <c r="N307" s="29">
        <v>15</v>
      </c>
      <c r="O307" s="29">
        <v>0</v>
      </c>
      <c r="P307" s="29">
        <v>34</v>
      </c>
      <c r="Q307" s="29">
        <v>7</v>
      </c>
      <c r="R307" s="29">
        <v>61</v>
      </c>
      <c r="S307" s="29">
        <v>7</v>
      </c>
    </row>
    <row r="308" spans="1:19" hidden="1" x14ac:dyDescent="0.2">
      <c r="A308" s="60" t="s">
        <v>102</v>
      </c>
      <c r="B308" s="60" t="s">
        <v>95</v>
      </c>
      <c r="C308" s="60" t="s">
        <v>13</v>
      </c>
      <c r="D308" s="61">
        <v>2014</v>
      </c>
      <c r="E308" s="60" t="s">
        <v>6</v>
      </c>
      <c r="F308" s="29">
        <v>60</v>
      </c>
      <c r="G308" s="77">
        <f t="shared" si="8"/>
        <v>3</v>
      </c>
      <c r="H308" s="29">
        <v>0</v>
      </c>
      <c r="I308" s="29">
        <v>3</v>
      </c>
      <c r="J308" s="29">
        <v>37</v>
      </c>
      <c r="K308" s="30">
        <f t="shared" si="9"/>
        <v>1</v>
      </c>
      <c r="L308" s="29">
        <v>1</v>
      </c>
      <c r="M308" s="29">
        <v>0</v>
      </c>
      <c r="N308" s="29">
        <v>30</v>
      </c>
      <c r="O308" s="29">
        <v>3</v>
      </c>
      <c r="P308" s="29">
        <v>106</v>
      </c>
      <c r="Q308" s="29">
        <v>4</v>
      </c>
      <c r="R308" s="29">
        <v>233</v>
      </c>
      <c r="S308" s="29">
        <v>11</v>
      </c>
    </row>
    <row r="309" spans="1:19" hidden="1" x14ac:dyDescent="0.2">
      <c r="A309" s="60" t="s">
        <v>102</v>
      </c>
      <c r="B309" s="60" t="s">
        <v>95</v>
      </c>
      <c r="C309" s="60" t="s">
        <v>13</v>
      </c>
      <c r="D309" s="61">
        <v>2015</v>
      </c>
      <c r="E309" s="60" t="s">
        <v>6</v>
      </c>
      <c r="F309" s="29">
        <v>60</v>
      </c>
      <c r="G309" s="77">
        <f t="shared" si="8"/>
        <v>4</v>
      </c>
      <c r="H309" s="29">
        <v>0</v>
      </c>
      <c r="I309" s="29">
        <v>4</v>
      </c>
      <c r="J309" s="29">
        <v>37</v>
      </c>
      <c r="K309" s="30">
        <f t="shared" si="9"/>
        <v>4</v>
      </c>
      <c r="L309" s="29">
        <v>0</v>
      </c>
      <c r="M309" s="29">
        <v>4</v>
      </c>
      <c r="N309" s="29">
        <v>30</v>
      </c>
      <c r="O309" s="29">
        <v>4</v>
      </c>
      <c r="P309" s="29">
        <v>106</v>
      </c>
      <c r="Q309" s="29">
        <v>17</v>
      </c>
      <c r="R309" s="29">
        <v>233</v>
      </c>
      <c r="S309" s="29">
        <v>29</v>
      </c>
    </row>
    <row r="310" spans="1:19" hidden="1" x14ac:dyDescent="0.2">
      <c r="A310" s="60" t="s">
        <v>102</v>
      </c>
      <c r="B310" s="60" t="s">
        <v>95</v>
      </c>
      <c r="C310" s="60" t="s">
        <v>13</v>
      </c>
      <c r="D310" s="61">
        <v>2016</v>
      </c>
      <c r="E310" s="60" t="s">
        <v>6</v>
      </c>
      <c r="F310" s="29">
        <v>60</v>
      </c>
      <c r="G310" s="77">
        <f t="shared" si="8"/>
        <v>3</v>
      </c>
      <c r="H310" s="29">
        <v>0</v>
      </c>
      <c r="I310" s="29">
        <v>3</v>
      </c>
      <c r="J310" s="29">
        <v>37</v>
      </c>
      <c r="K310" s="30">
        <f t="shared" si="9"/>
        <v>0</v>
      </c>
      <c r="L310" s="29">
        <v>0</v>
      </c>
      <c r="M310" s="29">
        <v>0</v>
      </c>
      <c r="N310" s="29">
        <v>30</v>
      </c>
      <c r="O310" s="29">
        <v>4</v>
      </c>
      <c r="P310" s="29">
        <v>106</v>
      </c>
      <c r="Q310" s="29">
        <v>17</v>
      </c>
      <c r="R310" s="29">
        <v>233</v>
      </c>
      <c r="S310" s="29">
        <v>24</v>
      </c>
    </row>
    <row r="311" spans="1:19" hidden="1" x14ac:dyDescent="0.2">
      <c r="A311" s="60" t="s">
        <v>102</v>
      </c>
      <c r="B311" s="60" t="s">
        <v>95</v>
      </c>
      <c r="C311" s="60" t="s">
        <v>13</v>
      </c>
      <c r="D311" s="61">
        <v>2017</v>
      </c>
      <c r="E311" s="60" t="s">
        <v>6</v>
      </c>
      <c r="F311" s="29">
        <v>60</v>
      </c>
      <c r="G311" s="77">
        <f t="shared" si="8"/>
        <v>9</v>
      </c>
      <c r="H311" s="29">
        <v>0</v>
      </c>
      <c r="I311" s="29">
        <v>9</v>
      </c>
      <c r="J311" s="29">
        <v>37</v>
      </c>
      <c r="K311" s="30">
        <f t="shared" si="9"/>
        <v>8</v>
      </c>
      <c r="L311" s="29">
        <v>0</v>
      </c>
      <c r="M311" s="29">
        <v>8</v>
      </c>
      <c r="N311" s="29">
        <v>30</v>
      </c>
      <c r="O311" s="29">
        <v>3</v>
      </c>
      <c r="P311" s="29">
        <v>106</v>
      </c>
      <c r="Q311" s="29">
        <v>14</v>
      </c>
      <c r="R311" s="29">
        <v>233</v>
      </c>
      <c r="S311" s="29">
        <v>34</v>
      </c>
    </row>
    <row r="312" spans="1:19" hidden="1" x14ac:dyDescent="0.2">
      <c r="A312" s="60" t="s">
        <v>103</v>
      </c>
      <c r="B312" s="60" t="s">
        <v>25</v>
      </c>
      <c r="C312" s="60" t="s">
        <v>26</v>
      </c>
      <c r="D312" s="61">
        <v>2015</v>
      </c>
      <c r="E312" s="60" t="s">
        <v>6</v>
      </c>
      <c r="F312" s="29">
        <v>395</v>
      </c>
      <c r="G312" s="77">
        <f t="shared" si="8"/>
        <v>0</v>
      </c>
      <c r="H312" s="29">
        <v>0</v>
      </c>
      <c r="I312" s="29">
        <v>0</v>
      </c>
      <c r="J312" s="29">
        <v>277</v>
      </c>
      <c r="K312" s="30">
        <f t="shared" si="9"/>
        <v>0</v>
      </c>
      <c r="L312" s="29">
        <v>0</v>
      </c>
      <c r="M312" s="29">
        <v>0</v>
      </c>
      <c r="N312" s="29">
        <v>243</v>
      </c>
      <c r="O312" s="29">
        <v>2</v>
      </c>
      <c r="P312" s="29">
        <v>546</v>
      </c>
      <c r="Q312" s="29">
        <v>0</v>
      </c>
      <c r="R312" s="29">
        <v>1461</v>
      </c>
      <c r="S312" s="29">
        <v>2</v>
      </c>
    </row>
    <row r="313" spans="1:19" hidden="1" x14ac:dyDescent="0.2">
      <c r="A313" s="60" t="s">
        <v>103</v>
      </c>
      <c r="B313" s="60" t="s">
        <v>25</v>
      </c>
      <c r="C313" s="60" t="s">
        <v>26</v>
      </c>
      <c r="D313" s="61">
        <v>2016</v>
      </c>
      <c r="E313" s="60" t="s">
        <v>6</v>
      </c>
      <c r="F313" s="29">
        <v>395</v>
      </c>
      <c r="G313" s="77">
        <f t="shared" si="8"/>
        <v>0</v>
      </c>
      <c r="H313" s="29">
        <v>0</v>
      </c>
      <c r="I313" s="29">
        <v>0</v>
      </c>
      <c r="J313" s="29">
        <v>277</v>
      </c>
      <c r="K313" s="30">
        <f t="shared" si="9"/>
        <v>0</v>
      </c>
      <c r="L313" s="29">
        <v>0</v>
      </c>
      <c r="M313" s="29">
        <v>0</v>
      </c>
      <c r="N313" s="29">
        <v>243</v>
      </c>
      <c r="O313" s="29">
        <v>44</v>
      </c>
      <c r="P313" s="29">
        <v>546</v>
      </c>
      <c r="Q313" s="29">
        <v>1</v>
      </c>
      <c r="R313" s="29">
        <v>1461</v>
      </c>
      <c r="S313" s="29">
        <v>45</v>
      </c>
    </row>
    <row r="314" spans="1:19" hidden="1" x14ac:dyDescent="0.2">
      <c r="A314" s="60" t="s">
        <v>103</v>
      </c>
      <c r="B314" s="60" t="s">
        <v>25</v>
      </c>
      <c r="C314" s="60" t="s">
        <v>26</v>
      </c>
      <c r="D314" s="61">
        <v>2017</v>
      </c>
      <c r="E314" s="60" t="s">
        <v>6</v>
      </c>
      <c r="F314" s="29">
        <v>395</v>
      </c>
      <c r="G314" s="77">
        <f t="shared" si="8"/>
        <v>0</v>
      </c>
      <c r="H314" s="29">
        <v>0</v>
      </c>
      <c r="I314" s="29">
        <v>0</v>
      </c>
      <c r="J314" s="29">
        <v>277</v>
      </c>
      <c r="K314" s="30">
        <f t="shared" si="9"/>
        <v>0</v>
      </c>
      <c r="L314" s="29">
        <v>0</v>
      </c>
      <c r="M314" s="29">
        <v>0</v>
      </c>
      <c r="N314" s="29">
        <v>243</v>
      </c>
      <c r="O314" s="29">
        <v>9</v>
      </c>
      <c r="P314" s="29">
        <v>546</v>
      </c>
      <c r="Q314" s="29">
        <v>21</v>
      </c>
      <c r="R314" s="29">
        <v>1461</v>
      </c>
      <c r="S314" s="29">
        <v>30</v>
      </c>
    </row>
    <row r="315" spans="1:19" hidden="1" x14ac:dyDescent="0.2">
      <c r="A315" s="60" t="s">
        <v>1046</v>
      </c>
      <c r="B315" s="60" t="s">
        <v>35</v>
      </c>
      <c r="C315" s="60" t="s">
        <v>3</v>
      </c>
      <c r="D315" s="61">
        <v>2017</v>
      </c>
      <c r="E315" s="60" t="s">
        <v>6</v>
      </c>
      <c r="F315" s="29">
        <v>946</v>
      </c>
      <c r="G315" s="77">
        <f t="shared" si="8"/>
        <v>43</v>
      </c>
      <c r="H315" s="29">
        <v>0</v>
      </c>
      <c r="I315" s="29">
        <v>43</v>
      </c>
      <c r="J315" s="29">
        <v>661</v>
      </c>
      <c r="K315" s="30">
        <f t="shared" si="9"/>
        <v>0</v>
      </c>
      <c r="L315" s="29">
        <v>0</v>
      </c>
      <c r="M315" s="29">
        <v>0</v>
      </c>
      <c r="N315" s="29">
        <v>772</v>
      </c>
      <c r="O315" s="29">
        <v>0</v>
      </c>
      <c r="P315" s="29">
        <v>1817</v>
      </c>
      <c r="Q315" s="29">
        <v>0</v>
      </c>
      <c r="R315" s="29">
        <v>4196</v>
      </c>
      <c r="S315" s="29">
        <v>43</v>
      </c>
    </row>
    <row r="316" spans="1:19" hidden="1" x14ac:dyDescent="0.2">
      <c r="A316" s="60" t="s">
        <v>1047</v>
      </c>
      <c r="B316" s="60" t="s">
        <v>5</v>
      </c>
      <c r="C316" s="60" t="s">
        <v>3</v>
      </c>
      <c r="D316" s="61">
        <v>2014</v>
      </c>
      <c r="E316" s="60" t="s">
        <v>6</v>
      </c>
      <c r="F316" s="29">
        <v>308</v>
      </c>
      <c r="G316" s="77">
        <f t="shared" si="8"/>
        <v>0</v>
      </c>
      <c r="H316" s="29">
        <v>0</v>
      </c>
      <c r="I316" s="29">
        <v>0</v>
      </c>
      <c r="J316" s="29">
        <v>182</v>
      </c>
      <c r="K316" s="30">
        <f t="shared" si="9"/>
        <v>0</v>
      </c>
      <c r="L316" s="29">
        <v>0</v>
      </c>
      <c r="M316" s="29">
        <v>0</v>
      </c>
      <c r="N316" s="29">
        <v>190</v>
      </c>
      <c r="O316" s="29">
        <v>0</v>
      </c>
      <c r="P316" s="29">
        <v>466</v>
      </c>
      <c r="Q316" s="29">
        <v>52</v>
      </c>
      <c r="R316" s="29">
        <v>1146</v>
      </c>
      <c r="S316" s="29">
        <v>52</v>
      </c>
    </row>
    <row r="317" spans="1:19" hidden="1" x14ac:dyDescent="0.2">
      <c r="A317" s="60" t="s">
        <v>1047</v>
      </c>
      <c r="B317" s="60" t="s">
        <v>5</v>
      </c>
      <c r="C317" s="60" t="s">
        <v>3</v>
      </c>
      <c r="D317" s="61">
        <v>2015</v>
      </c>
      <c r="E317" s="60" t="s">
        <v>6</v>
      </c>
      <c r="F317" s="29">
        <v>308</v>
      </c>
      <c r="G317" s="77">
        <f t="shared" si="8"/>
        <v>0</v>
      </c>
      <c r="H317" s="29">
        <v>0</v>
      </c>
      <c r="I317" s="29">
        <v>0</v>
      </c>
      <c r="J317" s="29">
        <v>182</v>
      </c>
      <c r="K317" s="30">
        <f t="shared" si="9"/>
        <v>0</v>
      </c>
      <c r="L317" s="29">
        <v>0</v>
      </c>
      <c r="M317" s="29">
        <v>0</v>
      </c>
      <c r="N317" s="29">
        <v>190</v>
      </c>
      <c r="O317" s="29">
        <v>0</v>
      </c>
      <c r="P317" s="29">
        <v>466</v>
      </c>
      <c r="Q317" s="29">
        <v>127</v>
      </c>
      <c r="R317" s="29">
        <v>1146</v>
      </c>
      <c r="S317" s="29">
        <v>127</v>
      </c>
    </row>
    <row r="318" spans="1:19" hidden="1" x14ac:dyDescent="0.2">
      <c r="A318" s="60" t="s">
        <v>1047</v>
      </c>
      <c r="B318" s="60" t="s">
        <v>5</v>
      </c>
      <c r="C318" s="60" t="s">
        <v>3</v>
      </c>
      <c r="D318" s="61">
        <v>2016</v>
      </c>
      <c r="E318" s="60" t="s">
        <v>6</v>
      </c>
      <c r="F318" s="29">
        <v>308</v>
      </c>
      <c r="G318" s="77">
        <f t="shared" si="8"/>
        <v>0</v>
      </c>
      <c r="H318" s="29">
        <v>0</v>
      </c>
      <c r="I318" s="29">
        <v>0</v>
      </c>
      <c r="J318" s="29">
        <v>182</v>
      </c>
      <c r="K318" s="30">
        <f t="shared" si="9"/>
        <v>0</v>
      </c>
      <c r="L318" s="29">
        <v>0</v>
      </c>
      <c r="M318" s="29">
        <v>0</v>
      </c>
      <c r="N318" s="29">
        <v>190</v>
      </c>
      <c r="O318" s="29">
        <v>0</v>
      </c>
      <c r="P318" s="29">
        <v>466</v>
      </c>
      <c r="Q318" s="29">
        <v>15</v>
      </c>
      <c r="R318" s="29">
        <v>1146</v>
      </c>
      <c r="S318" s="29">
        <v>15</v>
      </c>
    </row>
    <row r="319" spans="1:19" hidden="1" x14ac:dyDescent="0.2">
      <c r="A319" s="60" t="s">
        <v>1047</v>
      </c>
      <c r="B319" s="60" t="s">
        <v>5</v>
      </c>
      <c r="C319" s="60" t="s">
        <v>3</v>
      </c>
      <c r="D319" s="61">
        <v>2017</v>
      </c>
      <c r="E319" s="60" t="s">
        <v>6</v>
      </c>
      <c r="F319" s="29">
        <v>308</v>
      </c>
      <c r="G319" s="77">
        <f t="shared" si="8"/>
        <v>0</v>
      </c>
      <c r="H319" s="29">
        <v>0</v>
      </c>
      <c r="I319" s="29">
        <v>0</v>
      </c>
      <c r="J319" s="29">
        <v>182</v>
      </c>
      <c r="K319" s="30">
        <f t="shared" si="9"/>
        <v>0</v>
      </c>
      <c r="L319" s="29">
        <v>0</v>
      </c>
      <c r="M319" s="29">
        <v>0</v>
      </c>
      <c r="N319" s="29">
        <v>190</v>
      </c>
      <c r="O319" s="29">
        <v>0</v>
      </c>
      <c r="P319" s="29">
        <v>466</v>
      </c>
      <c r="Q319" s="29">
        <v>77</v>
      </c>
      <c r="R319" s="29">
        <v>1146</v>
      </c>
      <c r="S319" s="29">
        <v>77</v>
      </c>
    </row>
    <row r="320" spans="1:19" hidden="1" x14ac:dyDescent="0.2">
      <c r="A320" s="60" t="s">
        <v>104</v>
      </c>
      <c r="B320" s="60" t="s">
        <v>105</v>
      </c>
      <c r="C320" s="60" t="s">
        <v>26</v>
      </c>
      <c r="D320" s="61">
        <v>2015</v>
      </c>
      <c r="E320" s="60" t="s">
        <v>6</v>
      </c>
      <c r="F320" s="29">
        <v>211</v>
      </c>
      <c r="G320" s="77">
        <f t="shared" si="8"/>
        <v>0</v>
      </c>
      <c r="H320" s="29">
        <v>0</v>
      </c>
      <c r="I320" s="29">
        <v>0</v>
      </c>
      <c r="J320" s="29">
        <v>163</v>
      </c>
      <c r="K320" s="30">
        <f t="shared" si="9"/>
        <v>64</v>
      </c>
      <c r="L320" s="29">
        <v>0</v>
      </c>
      <c r="M320" s="29">
        <v>64</v>
      </c>
      <c r="N320" s="29">
        <v>121</v>
      </c>
      <c r="O320" s="29">
        <v>50</v>
      </c>
      <c r="P320" s="29">
        <v>470</v>
      </c>
      <c r="Q320" s="29">
        <v>0</v>
      </c>
      <c r="R320" s="29">
        <v>965</v>
      </c>
      <c r="S320" s="29">
        <v>114</v>
      </c>
    </row>
    <row r="321" spans="1:19" hidden="1" x14ac:dyDescent="0.2">
      <c r="A321" s="60" t="s">
        <v>106</v>
      </c>
      <c r="B321" s="60" t="s">
        <v>42</v>
      </c>
      <c r="C321" s="60" t="s">
        <v>8</v>
      </c>
      <c r="D321" s="61">
        <v>2015</v>
      </c>
      <c r="E321" s="60" t="s">
        <v>6</v>
      </c>
      <c r="F321" s="29">
        <v>50</v>
      </c>
      <c r="G321" s="77">
        <f t="shared" si="8"/>
        <v>0</v>
      </c>
      <c r="H321" s="29">
        <v>0</v>
      </c>
      <c r="I321" s="29">
        <v>0</v>
      </c>
      <c r="J321" s="29">
        <v>24</v>
      </c>
      <c r="K321" s="30">
        <f t="shared" si="9"/>
        <v>0</v>
      </c>
      <c r="L321" s="29">
        <v>0</v>
      </c>
      <c r="M321" s="29">
        <v>0</v>
      </c>
      <c r="N321" s="29">
        <v>30</v>
      </c>
      <c r="O321" s="29">
        <v>59</v>
      </c>
      <c r="P321" s="29">
        <v>93</v>
      </c>
      <c r="Q321" s="29">
        <v>0</v>
      </c>
      <c r="R321" s="29">
        <v>197</v>
      </c>
      <c r="S321" s="29">
        <v>59</v>
      </c>
    </row>
    <row r="322" spans="1:19" hidden="1" x14ac:dyDescent="0.2">
      <c r="A322" s="60" t="s">
        <v>106</v>
      </c>
      <c r="B322" s="60" t="s">
        <v>42</v>
      </c>
      <c r="C322" s="60" t="s">
        <v>8</v>
      </c>
      <c r="D322" s="61">
        <v>2016</v>
      </c>
      <c r="E322" s="60" t="s">
        <v>6</v>
      </c>
      <c r="F322" s="29">
        <v>50</v>
      </c>
      <c r="G322" s="77">
        <f t="shared" si="8"/>
        <v>0</v>
      </c>
      <c r="H322" s="29">
        <v>0</v>
      </c>
      <c r="I322" s="29">
        <v>0</v>
      </c>
      <c r="J322" s="29">
        <v>24</v>
      </c>
      <c r="K322" s="30">
        <f t="shared" si="9"/>
        <v>54</v>
      </c>
      <c r="L322" s="29">
        <v>54</v>
      </c>
      <c r="M322" s="29">
        <v>0</v>
      </c>
      <c r="N322" s="29">
        <v>30</v>
      </c>
      <c r="O322" s="29">
        <v>0</v>
      </c>
      <c r="P322" s="29">
        <v>93</v>
      </c>
      <c r="Q322" s="29">
        <v>43</v>
      </c>
      <c r="R322" s="29">
        <v>197</v>
      </c>
      <c r="S322" s="29">
        <v>97</v>
      </c>
    </row>
    <row r="323" spans="1:19" hidden="1" x14ac:dyDescent="0.2">
      <c r="A323" s="60" t="s">
        <v>106</v>
      </c>
      <c r="B323" s="60" t="s">
        <v>42</v>
      </c>
      <c r="C323" s="60" t="s">
        <v>8</v>
      </c>
      <c r="D323" s="61">
        <v>2017</v>
      </c>
      <c r="E323" s="60" t="s">
        <v>6</v>
      </c>
      <c r="F323" s="29">
        <v>50</v>
      </c>
      <c r="G323" s="77">
        <f t="shared" ref="G323:G386" si="10">SUM(H323:I323)</f>
        <v>0</v>
      </c>
      <c r="H323" s="29">
        <v>0</v>
      </c>
      <c r="I323" s="29">
        <v>0</v>
      </c>
      <c r="J323" s="29">
        <v>24</v>
      </c>
      <c r="K323" s="30">
        <f t="shared" ref="K323:K386" si="11">SUM(L323:M323)</f>
        <v>0</v>
      </c>
      <c r="L323" s="29">
        <v>0</v>
      </c>
      <c r="M323" s="29">
        <v>0</v>
      </c>
      <c r="N323" s="29">
        <v>30</v>
      </c>
      <c r="O323" s="29">
        <v>0</v>
      </c>
      <c r="P323" s="29">
        <v>93</v>
      </c>
      <c r="Q323" s="29">
        <v>104</v>
      </c>
      <c r="R323" s="29">
        <v>197</v>
      </c>
      <c r="S323" s="29">
        <v>104</v>
      </c>
    </row>
    <row r="324" spans="1:19" hidden="1" x14ac:dyDescent="0.2">
      <c r="A324" s="60" t="s">
        <v>107</v>
      </c>
      <c r="B324" s="60" t="s">
        <v>108</v>
      </c>
      <c r="C324" s="60" t="s">
        <v>13</v>
      </c>
      <c r="D324" s="61">
        <v>2014</v>
      </c>
      <c r="E324" s="60" t="s">
        <v>6</v>
      </c>
      <c r="F324" s="29">
        <v>3</v>
      </c>
      <c r="G324" s="77">
        <f t="shared" si="10"/>
        <v>0</v>
      </c>
      <c r="H324" s="29">
        <v>0</v>
      </c>
      <c r="I324" s="29">
        <v>0</v>
      </c>
      <c r="J324" s="29">
        <v>2</v>
      </c>
      <c r="K324" s="30">
        <f t="shared" si="11"/>
        <v>0</v>
      </c>
      <c r="L324" s="29">
        <v>0</v>
      </c>
      <c r="M324" s="29">
        <v>0</v>
      </c>
      <c r="N324" s="29">
        <v>2</v>
      </c>
      <c r="O324" s="29">
        <v>0</v>
      </c>
      <c r="P324" s="29">
        <v>5</v>
      </c>
      <c r="Q324" s="29">
        <v>0</v>
      </c>
      <c r="R324" s="29">
        <v>12</v>
      </c>
      <c r="S324" s="29">
        <v>0</v>
      </c>
    </row>
    <row r="325" spans="1:19" hidden="1" x14ac:dyDescent="0.2">
      <c r="A325" s="60" t="s">
        <v>107</v>
      </c>
      <c r="B325" s="60" t="s">
        <v>108</v>
      </c>
      <c r="C325" s="60" t="s">
        <v>13</v>
      </c>
      <c r="D325" s="61">
        <v>2015</v>
      </c>
      <c r="E325" s="60" t="s">
        <v>6</v>
      </c>
      <c r="F325" s="29">
        <v>3</v>
      </c>
      <c r="G325" s="77">
        <f t="shared" si="10"/>
        <v>0</v>
      </c>
      <c r="H325" s="29">
        <v>0</v>
      </c>
      <c r="I325" s="29">
        <v>0</v>
      </c>
      <c r="J325" s="29">
        <v>2</v>
      </c>
      <c r="K325" s="30">
        <f t="shared" si="11"/>
        <v>1</v>
      </c>
      <c r="L325" s="29">
        <v>1</v>
      </c>
      <c r="M325" s="29">
        <v>0</v>
      </c>
      <c r="N325" s="29">
        <v>2</v>
      </c>
      <c r="O325" s="29">
        <v>1</v>
      </c>
      <c r="P325" s="29">
        <v>5</v>
      </c>
      <c r="Q325" s="29">
        <v>0</v>
      </c>
      <c r="R325" s="29">
        <v>12</v>
      </c>
      <c r="S325" s="29">
        <v>2</v>
      </c>
    </row>
    <row r="326" spans="1:19" hidden="1" x14ac:dyDescent="0.2">
      <c r="A326" s="60" t="s">
        <v>107</v>
      </c>
      <c r="B326" s="60" t="s">
        <v>108</v>
      </c>
      <c r="C326" s="60" t="s">
        <v>13</v>
      </c>
      <c r="D326" s="61">
        <v>2017</v>
      </c>
      <c r="E326" s="60" t="s">
        <v>6</v>
      </c>
      <c r="F326" s="29">
        <v>3</v>
      </c>
      <c r="G326" s="77">
        <f t="shared" si="10"/>
        <v>0</v>
      </c>
      <c r="H326" s="29">
        <v>0</v>
      </c>
      <c r="I326" s="29">
        <v>0</v>
      </c>
      <c r="J326" s="29">
        <v>2</v>
      </c>
      <c r="K326" s="30">
        <f t="shared" si="11"/>
        <v>0</v>
      </c>
      <c r="L326" s="29">
        <v>0</v>
      </c>
      <c r="M326" s="29">
        <v>0</v>
      </c>
      <c r="N326" s="29">
        <v>2</v>
      </c>
      <c r="O326" s="29">
        <v>0</v>
      </c>
      <c r="P326" s="29">
        <v>5</v>
      </c>
      <c r="Q326" s="29">
        <v>0</v>
      </c>
      <c r="R326" s="29">
        <v>12</v>
      </c>
      <c r="S326" s="29">
        <v>0</v>
      </c>
    </row>
    <row r="327" spans="1:19" hidden="1" x14ac:dyDescent="0.2">
      <c r="A327" s="60" t="s">
        <v>998</v>
      </c>
      <c r="B327" s="60" t="s">
        <v>5</v>
      </c>
      <c r="C327" s="60" t="s">
        <v>3</v>
      </c>
      <c r="D327" s="61">
        <v>2014</v>
      </c>
      <c r="E327" s="60" t="s">
        <v>6</v>
      </c>
      <c r="F327" s="29">
        <v>210</v>
      </c>
      <c r="G327" s="77">
        <f t="shared" si="10"/>
        <v>0</v>
      </c>
      <c r="H327" s="29">
        <v>0</v>
      </c>
      <c r="I327" s="29">
        <v>0</v>
      </c>
      <c r="J327" s="29">
        <v>123</v>
      </c>
      <c r="K327" s="30">
        <f t="shared" si="11"/>
        <v>0</v>
      </c>
      <c r="L327" s="29">
        <v>0</v>
      </c>
      <c r="M327" s="29">
        <v>0</v>
      </c>
      <c r="N327" s="29">
        <v>135</v>
      </c>
      <c r="O327" s="29">
        <v>20</v>
      </c>
      <c r="P327" s="29">
        <v>346</v>
      </c>
      <c r="Q327" s="29">
        <v>12</v>
      </c>
      <c r="R327" s="29">
        <v>814</v>
      </c>
      <c r="S327" s="29">
        <v>32</v>
      </c>
    </row>
    <row r="328" spans="1:19" hidden="1" x14ac:dyDescent="0.2">
      <c r="A328" s="60" t="s">
        <v>998</v>
      </c>
      <c r="B328" s="60" t="s">
        <v>5</v>
      </c>
      <c r="C328" s="60" t="s">
        <v>3</v>
      </c>
      <c r="D328" s="61">
        <v>2015</v>
      </c>
      <c r="E328" s="60" t="s">
        <v>6</v>
      </c>
      <c r="F328" s="29">
        <v>210</v>
      </c>
      <c r="G328" s="77">
        <f t="shared" si="10"/>
        <v>0</v>
      </c>
      <c r="H328" s="29">
        <v>0</v>
      </c>
      <c r="I328" s="29">
        <v>0</v>
      </c>
      <c r="J328" s="29">
        <v>123</v>
      </c>
      <c r="K328" s="30">
        <f t="shared" si="11"/>
        <v>0</v>
      </c>
      <c r="L328" s="29">
        <v>0</v>
      </c>
      <c r="M328" s="29">
        <v>0</v>
      </c>
      <c r="N328" s="29">
        <v>135</v>
      </c>
      <c r="O328" s="29">
        <v>50</v>
      </c>
      <c r="P328" s="29">
        <v>346</v>
      </c>
      <c r="Q328" s="29">
        <v>13</v>
      </c>
      <c r="R328" s="29">
        <v>814</v>
      </c>
      <c r="S328" s="29">
        <v>63</v>
      </c>
    </row>
    <row r="329" spans="1:19" hidden="1" x14ac:dyDescent="0.2">
      <c r="A329" s="60" t="s">
        <v>998</v>
      </c>
      <c r="B329" s="60" t="s">
        <v>5</v>
      </c>
      <c r="C329" s="60" t="s">
        <v>3</v>
      </c>
      <c r="D329" s="61">
        <v>2016</v>
      </c>
      <c r="E329" s="60" t="s">
        <v>6</v>
      </c>
      <c r="F329" s="29">
        <v>210</v>
      </c>
      <c r="G329" s="77">
        <f t="shared" si="10"/>
        <v>0</v>
      </c>
      <c r="H329" s="29">
        <v>0</v>
      </c>
      <c r="I329" s="29">
        <v>0</v>
      </c>
      <c r="J329" s="29">
        <v>123</v>
      </c>
      <c r="K329" s="30">
        <f t="shared" si="11"/>
        <v>6</v>
      </c>
      <c r="L329" s="29">
        <v>6</v>
      </c>
      <c r="M329" s="29">
        <v>0</v>
      </c>
      <c r="N329" s="29">
        <v>135</v>
      </c>
      <c r="O329" s="29">
        <v>0</v>
      </c>
      <c r="P329" s="29">
        <v>346</v>
      </c>
      <c r="Q329" s="29">
        <v>44</v>
      </c>
      <c r="R329" s="29">
        <v>814</v>
      </c>
      <c r="S329" s="29">
        <v>50</v>
      </c>
    </row>
    <row r="330" spans="1:19" hidden="1" x14ac:dyDescent="0.2">
      <c r="A330" s="60" t="s">
        <v>109</v>
      </c>
      <c r="B330" s="60" t="s">
        <v>5</v>
      </c>
      <c r="C330" s="60" t="s">
        <v>3</v>
      </c>
      <c r="D330" s="61">
        <v>2014</v>
      </c>
      <c r="E330" s="60" t="s">
        <v>6</v>
      </c>
      <c r="F330" s="29">
        <v>87</v>
      </c>
      <c r="G330" s="77">
        <f t="shared" si="10"/>
        <v>0</v>
      </c>
      <c r="H330" s="29">
        <v>0</v>
      </c>
      <c r="I330" s="29">
        <v>0</v>
      </c>
      <c r="J330" s="29">
        <v>53</v>
      </c>
      <c r="K330" s="30">
        <f t="shared" si="11"/>
        <v>0</v>
      </c>
      <c r="L330" s="29">
        <v>0</v>
      </c>
      <c r="M330" s="29">
        <v>0</v>
      </c>
      <c r="N330" s="29">
        <v>55</v>
      </c>
      <c r="O330" s="29">
        <v>0</v>
      </c>
      <c r="P330" s="29">
        <v>142</v>
      </c>
      <c r="Q330" s="29">
        <v>0</v>
      </c>
      <c r="R330" s="29">
        <v>337</v>
      </c>
      <c r="S330" s="29">
        <v>0</v>
      </c>
    </row>
    <row r="331" spans="1:19" hidden="1" x14ac:dyDescent="0.2">
      <c r="A331" s="60" t="s">
        <v>109</v>
      </c>
      <c r="B331" s="60" t="s">
        <v>5</v>
      </c>
      <c r="C331" s="60" t="s">
        <v>3</v>
      </c>
      <c r="D331" s="61">
        <v>2015</v>
      </c>
      <c r="E331" s="60" t="s">
        <v>6</v>
      </c>
      <c r="F331" s="29">
        <v>87</v>
      </c>
      <c r="G331" s="77">
        <f t="shared" si="10"/>
        <v>42</v>
      </c>
      <c r="H331" s="29">
        <v>42</v>
      </c>
      <c r="I331" s="29">
        <v>0</v>
      </c>
      <c r="J331" s="29">
        <v>53</v>
      </c>
      <c r="K331" s="30">
        <f t="shared" si="11"/>
        <v>1</v>
      </c>
      <c r="L331" s="29">
        <v>1</v>
      </c>
      <c r="M331" s="29">
        <v>0</v>
      </c>
      <c r="N331" s="29">
        <v>55</v>
      </c>
      <c r="O331" s="29">
        <v>0</v>
      </c>
      <c r="P331" s="29">
        <v>142</v>
      </c>
      <c r="Q331" s="29">
        <v>0</v>
      </c>
      <c r="R331" s="29">
        <v>337</v>
      </c>
      <c r="S331" s="29">
        <v>43</v>
      </c>
    </row>
    <row r="332" spans="1:19" hidden="1" x14ac:dyDescent="0.2">
      <c r="A332" s="60" t="s">
        <v>109</v>
      </c>
      <c r="B332" s="60" t="s">
        <v>5</v>
      </c>
      <c r="C332" s="60" t="s">
        <v>3</v>
      </c>
      <c r="D332" s="61">
        <v>2016</v>
      </c>
      <c r="E332" s="60" t="s">
        <v>6</v>
      </c>
      <c r="F332" s="29">
        <v>87</v>
      </c>
      <c r="G332" s="77">
        <f t="shared" si="10"/>
        <v>0</v>
      </c>
      <c r="H332" s="29">
        <v>0</v>
      </c>
      <c r="I332" s="29">
        <v>0</v>
      </c>
      <c r="J332" s="29">
        <v>53</v>
      </c>
      <c r="K332" s="30">
        <f t="shared" si="11"/>
        <v>0</v>
      </c>
      <c r="L332" s="29">
        <v>0</v>
      </c>
      <c r="M332" s="29">
        <v>0</v>
      </c>
      <c r="N332" s="29">
        <v>55</v>
      </c>
      <c r="O332" s="29">
        <v>2</v>
      </c>
      <c r="P332" s="29">
        <v>142</v>
      </c>
      <c r="Q332" s="29">
        <v>0</v>
      </c>
      <c r="R332" s="29">
        <v>337</v>
      </c>
      <c r="S332" s="29">
        <v>2</v>
      </c>
    </row>
    <row r="333" spans="1:19" hidden="1" x14ac:dyDescent="0.2">
      <c r="A333" s="60" t="s">
        <v>109</v>
      </c>
      <c r="B333" s="60" t="s">
        <v>5</v>
      </c>
      <c r="C333" s="60" t="s">
        <v>3</v>
      </c>
      <c r="D333" s="61">
        <v>2017</v>
      </c>
      <c r="E333" s="60" t="s">
        <v>6</v>
      </c>
      <c r="F333" s="29">
        <v>87</v>
      </c>
      <c r="G333" s="77">
        <f t="shared" si="10"/>
        <v>0</v>
      </c>
      <c r="H333" s="29">
        <v>0</v>
      </c>
      <c r="I333" s="29">
        <v>0</v>
      </c>
      <c r="J333" s="29">
        <v>53</v>
      </c>
      <c r="K333" s="30">
        <f t="shared" si="11"/>
        <v>0</v>
      </c>
      <c r="L333" s="29">
        <v>0</v>
      </c>
      <c r="M333" s="29">
        <v>0</v>
      </c>
      <c r="N333" s="29">
        <v>55</v>
      </c>
      <c r="O333" s="29">
        <v>1</v>
      </c>
      <c r="P333" s="29">
        <v>142</v>
      </c>
      <c r="Q333" s="29">
        <v>1</v>
      </c>
      <c r="R333" s="29">
        <v>337</v>
      </c>
      <c r="S333" s="29">
        <v>2</v>
      </c>
    </row>
    <row r="334" spans="1:19" hidden="1" x14ac:dyDescent="0.2">
      <c r="A334" s="60" t="s">
        <v>110</v>
      </c>
      <c r="B334" s="60" t="s">
        <v>7</v>
      </c>
      <c r="C334" s="60" t="s">
        <v>8</v>
      </c>
      <c r="D334" s="61">
        <v>2015</v>
      </c>
      <c r="E334" s="60" t="s">
        <v>6</v>
      </c>
      <c r="F334" s="29">
        <v>796</v>
      </c>
      <c r="G334" s="77">
        <f t="shared" si="10"/>
        <v>26</v>
      </c>
      <c r="H334" s="29">
        <v>26</v>
      </c>
      <c r="I334" s="29">
        <v>0</v>
      </c>
      <c r="J334" s="29">
        <v>446</v>
      </c>
      <c r="K334" s="30">
        <f t="shared" si="11"/>
        <v>39</v>
      </c>
      <c r="L334" s="29">
        <v>39</v>
      </c>
      <c r="M334" s="29">
        <v>0</v>
      </c>
      <c r="N334" s="29">
        <v>425</v>
      </c>
      <c r="O334" s="29">
        <v>4</v>
      </c>
      <c r="P334" s="29">
        <v>618</v>
      </c>
      <c r="Q334" s="29">
        <v>839</v>
      </c>
      <c r="R334" s="29">
        <v>2285</v>
      </c>
      <c r="S334" s="29">
        <v>908</v>
      </c>
    </row>
    <row r="335" spans="1:19" hidden="1" x14ac:dyDescent="0.2">
      <c r="A335" s="60" t="s">
        <v>110</v>
      </c>
      <c r="B335" s="60" t="s">
        <v>7</v>
      </c>
      <c r="C335" s="60" t="s">
        <v>8</v>
      </c>
      <c r="D335" s="61">
        <v>2016</v>
      </c>
      <c r="E335" s="60" t="s">
        <v>6</v>
      </c>
      <c r="F335" s="29">
        <v>796</v>
      </c>
      <c r="G335" s="77">
        <f t="shared" si="10"/>
        <v>0</v>
      </c>
      <c r="H335" s="29">
        <v>0</v>
      </c>
      <c r="I335" s="29">
        <v>0</v>
      </c>
      <c r="J335" s="29">
        <v>446</v>
      </c>
      <c r="K335" s="30">
        <f t="shared" si="11"/>
        <v>0</v>
      </c>
      <c r="L335" s="29">
        <v>0</v>
      </c>
      <c r="M335" s="29">
        <v>0</v>
      </c>
      <c r="N335" s="29">
        <v>425</v>
      </c>
      <c r="O335" s="29">
        <v>2</v>
      </c>
      <c r="P335" s="29">
        <v>618</v>
      </c>
      <c r="Q335" s="29">
        <v>612</v>
      </c>
      <c r="R335" s="29">
        <v>2285</v>
      </c>
      <c r="S335" s="29">
        <v>614</v>
      </c>
    </row>
    <row r="336" spans="1:19" hidden="1" x14ac:dyDescent="0.2">
      <c r="A336" s="60" t="s">
        <v>110</v>
      </c>
      <c r="B336" s="60" t="s">
        <v>7</v>
      </c>
      <c r="C336" s="60" t="s">
        <v>8</v>
      </c>
      <c r="D336" s="61">
        <v>2017</v>
      </c>
      <c r="E336" s="60" t="s">
        <v>6</v>
      </c>
      <c r="F336" s="29">
        <v>796</v>
      </c>
      <c r="G336" s="77">
        <f t="shared" si="10"/>
        <v>0</v>
      </c>
      <c r="H336" s="29">
        <v>0</v>
      </c>
      <c r="I336" s="29">
        <v>0</v>
      </c>
      <c r="J336" s="29">
        <v>446</v>
      </c>
      <c r="K336" s="30">
        <f t="shared" si="11"/>
        <v>0</v>
      </c>
      <c r="L336" s="29">
        <v>0</v>
      </c>
      <c r="M336" s="29">
        <v>0</v>
      </c>
      <c r="N336" s="29">
        <v>425</v>
      </c>
      <c r="O336" s="29">
        <v>8</v>
      </c>
      <c r="P336" s="29">
        <v>618</v>
      </c>
      <c r="Q336" s="29">
        <v>1187</v>
      </c>
      <c r="R336" s="29">
        <v>2285</v>
      </c>
      <c r="S336" s="29">
        <v>1195</v>
      </c>
    </row>
    <row r="337" spans="1:19" hidden="1" x14ac:dyDescent="0.2">
      <c r="A337" s="60" t="s">
        <v>111</v>
      </c>
      <c r="B337" s="60" t="s">
        <v>29</v>
      </c>
      <c r="C337" s="60" t="s">
        <v>8</v>
      </c>
      <c r="D337" s="61">
        <v>2015</v>
      </c>
      <c r="E337" s="60" t="s">
        <v>6</v>
      </c>
      <c r="F337" s="29">
        <v>64</v>
      </c>
      <c r="G337" s="77">
        <f t="shared" si="10"/>
        <v>0</v>
      </c>
      <c r="H337" s="29">
        <v>0</v>
      </c>
      <c r="I337" s="29">
        <v>0</v>
      </c>
      <c r="J337" s="29">
        <v>54</v>
      </c>
      <c r="K337" s="30">
        <f t="shared" si="11"/>
        <v>8</v>
      </c>
      <c r="L337" s="29">
        <v>8</v>
      </c>
      <c r="M337" s="29">
        <v>0</v>
      </c>
      <c r="N337" s="29">
        <v>83</v>
      </c>
      <c r="O337" s="29">
        <v>0</v>
      </c>
      <c r="P337" s="29">
        <v>266</v>
      </c>
      <c r="Q337" s="29">
        <v>0</v>
      </c>
      <c r="R337" s="29">
        <v>467</v>
      </c>
      <c r="S337" s="29">
        <v>8</v>
      </c>
    </row>
    <row r="338" spans="1:19" hidden="1" x14ac:dyDescent="0.2">
      <c r="A338" s="60" t="s">
        <v>111</v>
      </c>
      <c r="B338" s="60" t="s">
        <v>29</v>
      </c>
      <c r="C338" s="60" t="s">
        <v>8</v>
      </c>
      <c r="D338" s="61">
        <v>2016</v>
      </c>
      <c r="E338" s="60" t="s">
        <v>6</v>
      </c>
      <c r="F338" s="29">
        <v>64</v>
      </c>
      <c r="G338" s="77">
        <f t="shared" si="10"/>
        <v>0</v>
      </c>
      <c r="H338" s="29">
        <v>0</v>
      </c>
      <c r="I338" s="29">
        <v>0</v>
      </c>
      <c r="J338" s="29">
        <v>54</v>
      </c>
      <c r="K338" s="30">
        <f t="shared" si="11"/>
        <v>0</v>
      </c>
      <c r="L338" s="29">
        <v>0</v>
      </c>
      <c r="M338" s="29">
        <v>0</v>
      </c>
      <c r="N338" s="29">
        <v>83</v>
      </c>
      <c r="O338" s="29">
        <v>33</v>
      </c>
      <c r="P338" s="29">
        <v>266</v>
      </c>
      <c r="Q338" s="29">
        <v>0</v>
      </c>
      <c r="R338" s="29">
        <v>467</v>
      </c>
      <c r="S338" s="29">
        <v>33</v>
      </c>
    </row>
    <row r="339" spans="1:19" hidden="1" x14ac:dyDescent="0.2">
      <c r="A339" s="60" t="s">
        <v>1048</v>
      </c>
      <c r="B339" s="60" t="s">
        <v>35</v>
      </c>
      <c r="C339" s="60" t="s">
        <v>3</v>
      </c>
      <c r="D339" s="61">
        <v>2014</v>
      </c>
      <c r="E339" s="60" t="s">
        <v>6</v>
      </c>
      <c r="F339" s="29">
        <v>374</v>
      </c>
      <c r="G339" s="77">
        <f t="shared" si="10"/>
        <v>0</v>
      </c>
      <c r="H339" s="29">
        <v>0</v>
      </c>
      <c r="I339" s="29">
        <v>0</v>
      </c>
      <c r="J339" s="29">
        <v>250</v>
      </c>
      <c r="K339" s="30">
        <f t="shared" si="11"/>
        <v>0</v>
      </c>
      <c r="L339" s="29">
        <v>0</v>
      </c>
      <c r="M339" s="29">
        <v>0</v>
      </c>
      <c r="N339" s="29">
        <v>274</v>
      </c>
      <c r="O339" s="29">
        <v>0</v>
      </c>
      <c r="P339" s="29">
        <v>565</v>
      </c>
      <c r="Q339" s="29">
        <v>429</v>
      </c>
      <c r="R339" s="29">
        <v>1463</v>
      </c>
      <c r="S339" s="29">
        <v>429</v>
      </c>
    </row>
    <row r="340" spans="1:19" hidden="1" x14ac:dyDescent="0.2">
      <c r="A340" s="60" t="s">
        <v>1048</v>
      </c>
      <c r="B340" s="60" t="s">
        <v>35</v>
      </c>
      <c r="C340" s="60" t="s">
        <v>3</v>
      </c>
      <c r="D340" s="61">
        <v>2015</v>
      </c>
      <c r="E340" s="60" t="s">
        <v>6</v>
      </c>
      <c r="F340" s="29">
        <v>374</v>
      </c>
      <c r="G340" s="77">
        <f t="shared" si="10"/>
        <v>0</v>
      </c>
      <c r="H340" s="29">
        <v>0</v>
      </c>
      <c r="I340" s="29">
        <v>0</v>
      </c>
      <c r="J340" s="29">
        <v>250</v>
      </c>
      <c r="K340" s="30">
        <f t="shared" si="11"/>
        <v>0</v>
      </c>
      <c r="L340" s="29">
        <v>0</v>
      </c>
      <c r="M340" s="29">
        <v>0</v>
      </c>
      <c r="N340" s="29">
        <v>274</v>
      </c>
      <c r="O340" s="29">
        <v>0</v>
      </c>
      <c r="P340" s="29">
        <v>565</v>
      </c>
      <c r="Q340" s="29">
        <v>306</v>
      </c>
      <c r="R340" s="29">
        <v>1463</v>
      </c>
      <c r="S340" s="29">
        <v>306</v>
      </c>
    </row>
    <row r="341" spans="1:19" hidden="1" x14ac:dyDescent="0.2">
      <c r="A341" s="60" t="s">
        <v>1048</v>
      </c>
      <c r="B341" s="60" t="s">
        <v>35</v>
      </c>
      <c r="C341" s="60" t="s">
        <v>3</v>
      </c>
      <c r="D341" s="61">
        <v>2016</v>
      </c>
      <c r="E341" s="60" t="s">
        <v>6</v>
      </c>
      <c r="F341" s="29">
        <v>374</v>
      </c>
      <c r="G341" s="77">
        <f t="shared" si="10"/>
        <v>0</v>
      </c>
      <c r="H341" s="29">
        <v>0</v>
      </c>
      <c r="I341" s="29">
        <v>0</v>
      </c>
      <c r="J341" s="29">
        <v>250</v>
      </c>
      <c r="K341" s="30">
        <f t="shared" si="11"/>
        <v>0</v>
      </c>
      <c r="L341" s="29">
        <v>0</v>
      </c>
      <c r="M341" s="29">
        <v>0</v>
      </c>
      <c r="N341" s="29">
        <v>274</v>
      </c>
      <c r="O341" s="29">
        <v>0</v>
      </c>
      <c r="P341" s="29">
        <v>565</v>
      </c>
      <c r="Q341" s="29">
        <v>515</v>
      </c>
      <c r="R341" s="29">
        <v>1463</v>
      </c>
      <c r="S341" s="29">
        <v>515</v>
      </c>
    </row>
    <row r="342" spans="1:19" hidden="1" x14ac:dyDescent="0.2">
      <c r="A342" s="60" t="s">
        <v>1048</v>
      </c>
      <c r="B342" s="60" t="s">
        <v>35</v>
      </c>
      <c r="C342" s="60" t="s">
        <v>3</v>
      </c>
      <c r="D342" s="61">
        <v>2017</v>
      </c>
      <c r="E342" s="60" t="s">
        <v>6</v>
      </c>
      <c r="F342" s="29">
        <v>374</v>
      </c>
      <c r="G342" s="77">
        <f t="shared" si="10"/>
        <v>0</v>
      </c>
      <c r="H342" s="29">
        <v>0</v>
      </c>
      <c r="I342" s="29">
        <v>0</v>
      </c>
      <c r="J342" s="29">
        <v>250</v>
      </c>
      <c r="K342" s="30">
        <f t="shared" si="11"/>
        <v>0</v>
      </c>
      <c r="L342" s="29">
        <v>0</v>
      </c>
      <c r="M342" s="29">
        <v>0</v>
      </c>
      <c r="N342" s="29">
        <v>274</v>
      </c>
      <c r="O342" s="29">
        <v>0</v>
      </c>
      <c r="P342" s="29">
        <v>565</v>
      </c>
      <c r="Q342" s="29">
        <v>233</v>
      </c>
      <c r="R342" s="29">
        <v>1463</v>
      </c>
      <c r="S342" s="29">
        <v>233</v>
      </c>
    </row>
    <row r="343" spans="1:19" hidden="1" x14ac:dyDescent="0.2">
      <c r="A343" s="60" t="s">
        <v>112</v>
      </c>
      <c r="B343" s="60" t="s">
        <v>66</v>
      </c>
      <c r="C343" s="60" t="s">
        <v>67</v>
      </c>
      <c r="D343" s="61">
        <v>2013</v>
      </c>
      <c r="E343" s="60" t="s">
        <v>6</v>
      </c>
      <c r="F343" s="29">
        <v>1448</v>
      </c>
      <c r="G343" s="77">
        <f t="shared" si="10"/>
        <v>48</v>
      </c>
      <c r="H343" s="29">
        <v>48</v>
      </c>
      <c r="I343" s="29">
        <v>0</v>
      </c>
      <c r="J343" s="29">
        <v>1101</v>
      </c>
      <c r="K343" s="30">
        <f t="shared" si="11"/>
        <v>2</v>
      </c>
      <c r="L343" s="29">
        <v>2</v>
      </c>
      <c r="M343" s="29">
        <v>0</v>
      </c>
      <c r="N343" s="29">
        <v>1019</v>
      </c>
      <c r="O343" s="29">
        <v>24</v>
      </c>
      <c r="P343" s="29">
        <v>2237</v>
      </c>
      <c r="Q343" s="29">
        <v>12</v>
      </c>
      <c r="R343" s="29">
        <v>5805</v>
      </c>
      <c r="S343" s="29">
        <v>86</v>
      </c>
    </row>
    <row r="344" spans="1:19" hidden="1" x14ac:dyDescent="0.2">
      <c r="A344" s="60" t="s">
        <v>112</v>
      </c>
      <c r="B344" s="60" t="s">
        <v>66</v>
      </c>
      <c r="C344" s="60" t="s">
        <v>67</v>
      </c>
      <c r="D344" s="61">
        <v>2014</v>
      </c>
      <c r="E344" s="60" t="s">
        <v>6</v>
      </c>
      <c r="F344" s="29">
        <v>1448</v>
      </c>
      <c r="G344" s="77">
        <f t="shared" si="10"/>
        <v>0</v>
      </c>
      <c r="H344" s="29">
        <v>0</v>
      </c>
      <c r="I344" s="29">
        <v>0</v>
      </c>
      <c r="J344" s="29">
        <v>1101</v>
      </c>
      <c r="K344" s="30">
        <f t="shared" si="11"/>
        <v>0</v>
      </c>
      <c r="L344" s="29">
        <v>0</v>
      </c>
      <c r="M344" s="29">
        <v>0</v>
      </c>
      <c r="N344" s="29">
        <v>1019</v>
      </c>
      <c r="O344" s="29">
        <v>8</v>
      </c>
      <c r="P344" s="29">
        <v>2237</v>
      </c>
      <c r="Q344" s="29">
        <v>24</v>
      </c>
      <c r="R344" s="29">
        <v>5805</v>
      </c>
      <c r="S344" s="29">
        <v>32</v>
      </c>
    </row>
    <row r="345" spans="1:19" hidden="1" x14ac:dyDescent="0.2">
      <c r="A345" s="60" t="s">
        <v>112</v>
      </c>
      <c r="B345" s="60" t="s">
        <v>66</v>
      </c>
      <c r="C345" s="60" t="s">
        <v>67</v>
      </c>
      <c r="D345" s="61">
        <v>2015</v>
      </c>
      <c r="E345" s="60" t="s">
        <v>6</v>
      </c>
      <c r="F345" s="29">
        <v>1448</v>
      </c>
      <c r="G345" s="77">
        <f t="shared" si="10"/>
        <v>0</v>
      </c>
      <c r="H345" s="29">
        <v>0</v>
      </c>
      <c r="I345" s="29">
        <v>0</v>
      </c>
      <c r="J345" s="29">
        <v>1101</v>
      </c>
      <c r="K345" s="30">
        <f t="shared" si="11"/>
        <v>1</v>
      </c>
      <c r="L345" s="29">
        <v>1</v>
      </c>
      <c r="M345" s="29">
        <v>0</v>
      </c>
      <c r="N345" s="29">
        <v>1019</v>
      </c>
      <c r="O345" s="29">
        <v>2</v>
      </c>
      <c r="P345" s="29">
        <v>2237</v>
      </c>
      <c r="Q345" s="29">
        <v>23</v>
      </c>
      <c r="R345" s="29">
        <v>5805</v>
      </c>
      <c r="S345" s="29">
        <v>26</v>
      </c>
    </row>
    <row r="346" spans="1:19" hidden="1" x14ac:dyDescent="0.2">
      <c r="A346" s="60" t="s">
        <v>112</v>
      </c>
      <c r="B346" s="60" t="s">
        <v>66</v>
      </c>
      <c r="C346" s="60" t="s">
        <v>67</v>
      </c>
      <c r="D346" s="61">
        <v>2016</v>
      </c>
      <c r="E346" s="60" t="s">
        <v>6</v>
      </c>
      <c r="F346" s="29">
        <v>1448</v>
      </c>
      <c r="G346" s="77">
        <f t="shared" si="10"/>
        <v>0</v>
      </c>
      <c r="H346" s="29">
        <v>0</v>
      </c>
      <c r="I346" s="29">
        <v>0</v>
      </c>
      <c r="J346" s="29">
        <v>1101</v>
      </c>
      <c r="K346" s="30">
        <f t="shared" si="11"/>
        <v>6</v>
      </c>
      <c r="L346" s="29">
        <v>6</v>
      </c>
      <c r="M346" s="29">
        <v>0</v>
      </c>
      <c r="N346" s="29">
        <v>1019</v>
      </c>
      <c r="O346" s="29">
        <v>0</v>
      </c>
      <c r="P346" s="29">
        <v>2237</v>
      </c>
      <c r="Q346" s="29">
        <v>78</v>
      </c>
      <c r="R346" s="29">
        <v>5805</v>
      </c>
      <c r="S346" s="29">
        <v>84</v>
      </c>
    </row>
    <row r="347" spans="1:19" hidden="1" x14ac:dyDescent="0.2">
      <c r="A347" s="60" t="s">
        <v>112</v>
      </c>
      <c r="B347" s="60" t="s">
        <v>66</v>
      </c>
      <c r="C347" s="60" t="s">
        <v>67</v>
      </c>
      <c r="D347" s="61">
        <v>2017</v>
      </c>
      <c r="E347" s="60" t="s">
        <v>6</v>
      </c>
      <c r="F347" s="29">
        <v>1448</v>
      </c>
      <c r="G347" s="77">
        <f t="shared" si="10"/>
        <v>0</v>
      </c>
      <c r="H347" s="29">
        <v>0</v>
      </c>
      <c r="I347" s="29">
        <v>0</v>
      </c>
      <c r="J347" s="29">
        <v>1101</v>
      </c>
      <c r="K347" s="30">
        <f t="shared" si="11"/>
        <v>0</v>
      </c>
      <c r="L347" s="29">
        <v>0</v>
      </c>
      <c r="M347" s="29">
        <v>0</v>
      </c>
      <c r="N347" s="29">
        <v>1019</v>
      </c>
      <c r="O347" s="29">
        <v>0</v>
      </c>
      <c r="P347" s="29">
        <v>2237</v>
      </c>
      <c r="Q347" s="29">
        <v>51</v>
      </c>
      <c r="R347" s="29">
        <v>5805</v>
      </c>
      <c r="S347" s="29">
        <v>51</v>
      </c>
    </row>
    <row r="348" spans="1:19" hidden="1" x14ac:dyDescent="0.2">
      <c r="A348" s="60" t="s">
        <v>113</v>
      </c>
      <c r="B348" s="60" t="s">
        <v>50</v>
      </c>
      <c r="C348" s="60" t="s">
        <v>3</v>
      </c>
      <c r="D348" s="61">
        <v>2014</v>
      </c>
      <c r="E348" s="60" t="s">
        <v>6</v>
      </c>
      <c r="F348" s="29">
        <v>487</v>
      </c>
      <c r="G348" s="77">
        <f t="shared" si="10"/>
        <v>0</v>
      </c>
      <c r="H348" s="29">
        <v>0</v>
      </c>
      <c r="I348" s="29">
        <v>0</v>
      </c>
      <c r="J348" s="29">
        <v>300</v>
      </c>
      <c r="K348" s="30">
        <f t="shared" si="11"/>
        <v>3</v>
      </c>
      <c r="L348" s="29">
        <v>3</v>
      </c>
      <c r="M348" s="29">
        <v>0</v>
      </c>
      <c r="N348" s="29">
        <v>297</v>
      </c>
      <c r="O348" s="29">
        <v>0</v>
      </c>
      <c r="P348" s="29">
        <v>840</v>
      </c>
      <c r="Q348" s="29">
        <v>43</v>
      </c>
      <c r="R348" s="29">
        <v>1924</v>
      </c>
      <c r="S348" s="29">
        <v>46</v>
      </c>
    </row>
    <row r="349" spans="1:19" hidden="1" x14ac:dyDescent="0.2">
      <c r="A349" s="60" t="s">
        <v>113</v>
      </c>
      <c r="B349" s="60" t="s">
        <v>50</v>
      </c>
      <c r="C349" s="60" t="s">
        <v>3</v>
      </c>
      <c r="D349" s="61">
        <v>2015</v>
      </c>
      <c r="E349" s="60" t="s">
        <v>6</v>
      </c>
      <c r="F349" s="29">
        <v>487</v>
      </c>
      <c r="G349" s="77">
        <f t="shared" si="10"/>
        <v>0</v>
      </c>
      <c r="H349" s="29">
        <v>0</v>
      </c>
      <c r="I349" s="29">
        <v>0</v>
      </c>
      <c r="J349" s="29">
        <v>300</v>
      </c>
      <c r="K349" s="30">
        <f t="shared" si="11"/>
        <v>5</v>
      </c>
      <c r="L349" s="29">
        <v>5</v>
      </c>
      <c r="M349" s="29">
        <v>0</v>
      </c>
      <c r="N349" s="29">
        <v>297</v>
      </c>
      <c r="O349" s="29">
        <v>84</v>
      </c>
      <c r="P349" s="29">
        <v>840</v>
      </c>
      <c r="Q349" s="29">
        <v>11</v>
      </c>
      <c r="R349" s="29">
        <v>1924</v>
      </c>
      <c r="S349" s="29">
        <v>100</v>
      </c>
    </row>
    <row r="350" spans="1:19" hidden="1" x14ac:dyDescent="0.2">
      <c r="A350" s="60" t="s">
        <v>113</v>
      </c>
      <c r="B350" s="60" t="s">
        <v>50</v>
      </c>
      <c r="C350" s="60" t="s">
        <v>3</v>
      </c>
      <c r="D350" s="61">
        <v>2016</v>
      </c>
      <c r="E350" s="60" t="s">
        <v>6</v>
      </c>
      <c r="F350" s="29">
        <v>487</v>
      </c>
      <c r="G350" s="77">
        <f t="shared" si="10"/>
        <v>0</v>
      </c>
      <c r="H350" s="29">
        <v>0</v>
      </c>
      <c r="I350" s="29">
        <v>0</v>
      </c>
      <c r="J350" s="29">
        <v>300</v>
      </c>
      <c r="K350" s="30">
        <f t="shared" si="11"/>
        <v>6</v>
      </c>
      <c r="L350" s="29">
        <v>6</v>
      </c>
      <c r="M350" s="29">
        <v>0</v>
      </c>
      <c r="N350" s="29">
        <v>297</v>
      </c>
      <c r="O350" s="29">
        <v>0</v>
      </c>
      <c r="P350" s="29">
        <v>840</v>
      </c>
      <c r="Q350" s="29">
        <v>4</v>
      </c>
      <c r="R350" s="29">
        <v>1924</v>
      </c>
      <c r="S350" s="29">
        <v>10</v>
      </c>
    </row>
    <row r="351" spans="1:19" hidden="1" x14ac:dyDescent="0.2">
      <c r="A351" s="60" t="s">
        <v>113</v>
      </c>
      <c r="B351" s="60" t="s">
        <v>50</v>
      </c>
      <c r="C351" s="60" t="s">
        <v>3</v>
      </c>
      <c r="D351" s="61">
        <v>2017</v>
      </c>
      <c r="E351" s="60" t="s">
        <v>6</v>
      </c>
      <c r="F351" s="29">
        <v>487</v>
      </c>
      <c r="G351" s="77">
        <f t="shared" si="10"/>
        <v>0</v>
      </c>
      <c r="H351" s="29">
        <v>0</v>
      </c>
      <c r="I351" s="29">
        <v>0</v>
      </c>
      <c r="J351" s="29">
        <v>300</v>
      </c>
      <c r="K351" s="30">
        <f t="shared" si="11"/>
        <v>67</v>
      </c>
      <c r="L351" s="29">
        <v>0</v>
      </c>
      <c r="M351" s="29">
        <v>67</v>
      </c>
      <c r="N351" s="29">
        <v>297</v>
      </c>
      <c r="O351" s="29">
        <v>7</v>
      </c>
      <c r="P351" s="29">
        <v>840</v>
      </c>
      <c r="Q351" s="29">
        <v>0</v>
      </c>
      <c r="R351" s="29">
        <v>1924</v>
      </c>
      <c r="S351" s="29">
        <v>74</v>
      </c>
    </row>
    <row r="352" spans="1:19" hidden="1" x14ac:dyDescent="0.2">
      <c r="A352" s="60" t="s">
        <v>114</v>
      </c>
      <c r="B352" s="60" t="s">
        <v>21</v>
      </c>
      <c r="C352" s="60" t="s">
        <v>8</v>
      </c>
      <c r="D352" s="61">
        <v>2014</v>
      </c>
      <c r="E352" s="60" t="s">
        <v>6</v>
      </c>
      <c r="F352" s="29">
        <v>100</v>
      </c>
      <c r="G352" s="77">
        <f t="shared" si="10"/>
        <v>56</v>
      </c>
      <c r="H352" s="29">
        <v>56</v>
      </c>
      <c r="I352" s="29">
        <v>0</v>
      </c>
      <c r="J352" s="29">
        <v>63</v>
      </c>
      <c r="K352" s="30">
        <f t="shared" si="11"/>
        <v>0</v>
      </c>
      <c r="L352" s="29">
        <v>0</v>
      </c>
      <c r="M352" s="29">
        <v>0</v>
      </c>
      <c r="N352" s="29">
        <v>69</v>
      </c>
      <c r="O352" s="29">
        <v>0</v>
      </c>
      <c r="P352" s="29">
        <v>166</v>
      </c>
      <c r="Q352" s="29">
        <v>6</v>
      </c>
      <c r="R352" s="29">
        <v>398</v>
      </c>
      <c r="S352" s="29">
        <v>62</v>
      </c>
    </row>
    <row r="353" spans="1:19" hidden="1" x14ac:dyDescent="0.2">
      <c r="A353" s="60" t="s">
        <v>114</v>
      </c>
      <c r="B353" s="60" t="s">
        <v>21</v>
      </c>
      <c r="C353" s="60" t="s">
        <v>8</v>
      </c>
      <c r="D353" s="61">
        <v>2015</v>
      </c>
      <c r="E353" s="60" t="s">
        <v>6</v>
      </c>
      <c r="F353" s="29">
        <v>100</v>
      </c>
      <c r="G353" s="77">
        <f t="shared" si="10"/>
        <v>0</v>
      </c>
      <c r="H353" s="29">
        <v>0</v>
      </c>
      <c r="I353" s="29">
        <v>0</v>
      </c>
      <c r="J353" s="29">
        <v>63</v>
      </c>
      <c r="K353" s="30">
        <f t="shared" si="11"/>
        <v>6</v>
      </c>
      <c r="L353" s="29">
        <v>6</v>
      </c>
      <c r="M353" s="29">
        <v>0</v>
      </c>
      <c r="N353" s="29">
        <v>69</v>
      </c>
      <c r="O353" s="29">
        <v>26</v>
      </c>
      <c r="P353" s="29">
        <v>166</v>
      </c>
      <c r="Q353" s="29">
        <v>229</v>
      </c>
      <c r="R353" s="29">
        <v>398</v>
      </c>
      <c r="S353" s="29">
        <v>261</v>
      </c>
    </row>
    <row r="354" spans="1:19" hidden="1" x14ac:dyDescent="0.2">
      <c r="A354" s="60" t="s">
        <v>114</v>
      </c>
      <c r="B354" s="60" t="s">
        <v>21</v>
      </c>
      <c r="C354" s="60" t="s">
        <v>8</v>
      </c>
      <c r="D354" s="61">
        <v>2016</v>
      </c>
      <c r="E354" s="60" t="s">
        <v>6</v>
      </c>
      <c r="F354" s="29">
        <v>100</v>
      </c>
      <c r="G354" s="77">
        <f t="shared" si="10"/>
        <v>0</v>
      </c>
      <c r="H354" s="29">
        <v>0</v>
      </c>
      <c r="I354" s="29">
        <v>0</v>
      </c>
      <c r="J354" s="29">
        <v>63</v>
      </c>
      <c r="K354" s="30">
        <f t="shared" si="11"/>
        <v>0</v>
      </c>
      <c r="L354" s="29">
        <v>0</v>
      </c>
      <c r="M354" s="29">
        <v>0</v>
      </c>
      <c r="N354" s="29">
        <v>69</v>
      </c>
      <c r="O354" s="29">
        <v>0</v>
      </c>
      <c r="P354" s="29">
        <v>166</v>
      </c>
      <c r="Q354" s="29">
        <v>7</v>
      </c>
      <c r="R354" s="29">
        <v>398</v>
      </c>
      <c r="S354" s="29">
        <v>7</v>
      </c>
    </row>
    <row r="355" spans="1:19" hidden="1" x14ac:dyDescent="0.2">
      <c r="A355" s="60" t="s">
        <v>114</v>
      </c>
      <c r="B355" s="60" t="s">
        <v>21</v>
      </c>
      <c r="C355" s="60" t="s">
        <v>8</v>
      </c>
      <c r="D355" s="61">
        <v>2017</v>
      </c>
      <c r="E355" s="60" t="s">
        <v>6</v>
      </c>
      <c r="F355" s="29">
        <v>100</v>
      </c>
      <c r="G355" s="77">
        <f t="shared" si="10"/>
        <v>62</v>
      </c>
      <c r="H355" s="29">
        <v>62</v>
      </c>
      <c r="I355" s="29">
        <v>0</v>
      </c>
      <c r="J355" s="29">
        <v>63</v>
      </c>
      <c r="K355" s="30">
        <f t="shared" si="11"/>
        <v>0</v>
      </c>
      <c r="L355" s="29">
        <v>0</v>
      </c>
      <c r="M355" s="29">
        <v>0</v>
      </c>
      <c r="N355" s="29">
        <v>69</v>
      </c>
      <c r="O355" s="29">
        <v>0</v>
      </c>
      <c r="P355" s="29">
        <v>166</v>
      </c>
      <c r="Q355" s="29">
        <v>7</v>
      </c>
      <c r="R355" s="29">
        <v>398</v>
      </c>
      <c r="S355" s="29">
        <v>69</v>
      </c>
    </row>
    <row r="356" spans="1:19" hidden="1" x14ac:dyDescent="0.2">
      <c r="A356" s="60" t="s">
        <v>115</v>
      </c>
      <c r="B356" s="60" t="s">
        <v>116</v>
      </c>
      <c r="C356" s="60" t="s">
        <v>32</v>
      </c>
      <c r="D356" s="61">
        <v>2013</v>
      </c>
      <c r="E356" s="60" t="s">
        <v>6</v>
      </c>
      <c r="F356" s="29">
        <v>1086</v>
      </c>
      <c r="G356" s="77">
        <f t="shared" si="10"/>
        <v>42</v>
      </c>
      <c r="H356" s="29">
        <v>42</v>
      </c>
      <c r="I356" s="29">
        <v>0</v>
      </c>
      <c r="J356" s="29">
        <v>762</v>
      </c>
      <c r="K356" s="30">
        <f t="shared" si="11"/>
        <v>29</v>
      </c>
      <c r="L356" s="29">
        <v>29</v>
      </c>
      <c r="M356" s="29">
        <v>0</v>
      </c>
      <c r="N356" s="29">
        <v>823</v>
      </c>
      <c r="O356" s="29">
        <v>7</v>
      </c>
      <c r="P356" s="29">
        <v>1757</v>
      </c>
      <c r="Q356" s="29">
        <v>685</v>
      </c>
      <c r="R356" s="29">
        <v>4428</v>
      </c>
      <c r="S356" s="29">
        <v>763</v>
      </c>
    </row>
    <row r="357" spans="1:19" hidden="1" x14ac:dyDescent="0.2">
      <c r="A357" s="60" t="s">
        <v>115</v>
      </c>
      <c r="B357" s="60" t="s">
        <v>116</v>
      </c>
      <c r="C357" s="60" t="s">
        <v>32</v>
      </c>
      <c r="D357" s="61">
        <v>2014</v>
      </c>
      <c r="E357" s="60" t="s">
        <v>6</v>
      </c>
      <c r="F357" s="29">
        <v>1086</v>
      </c>
      <c r="G357" s="77">
        <f t="shared" si="10"/>
        <v>1</v>
      </c>
      <c r="H357" s="29">
        <v>1</v>
      </c>
      <c r="I357" s="29">
        <v>0</v>
      </c>
      <c r="J357" s="29">
        <v>762</v>
      </c>
      <c r="K357" s="30">
        <f t="shared" si="11"/>
        <v>55</v>
      </c>
      <c r="L357" s="29">
        <v>55</v>
      </c>
      <c r="M357" s="29">
        <v>0</v>
      </c>
      <c r="N357" s="29">
        <v>823</v>
      </c>
      <c r="O357" s="29">
        <v>13</v>
      </c>
      <c r="P357" s="29">
        <v>1757</v>
      </c>
      <c r="Q357" s="29">
        <v>343</v>
      </c>
      <c r="R357" s="29">
        <v>4428</v>
      </c>
      <c r="S357" s="29">
        <v>412</v>
      </c>
    </row>
    <row r="358" spans="1:19" hidden="1" x14ac:dyDescent="0.2">
      <c r="A358" s="60" t="s">
        <v>115</v>
      </c>
      <c r="B358" s="60" t="s">
        <v>116</v>
      </c>
      <c r="C358" s="60" t="s">
        <v>32</v>
      </c>
      <c r="D358" s="61">
        <v>2015</v>
      </c>
      <c r="E358" s="60" t="s">
        <v>6</v>
      </c>
      <c r="F358" s="29">
        <v>1086</v>
      </c>
      <c r="G358" s="77">
        <f t="shared" si="10"/>
        <v>0</v>
      </c>
      <c r="H358" s="29">
        <v>0</v>
      </c>
      <c r="I358" s="29">
        <v>0</v>
      </c>
      <c r="J358" s="29">
        <v>762</v>
      </c>
      <c r="K358" s="30">
        <f t="shared" si="11"/>
        <v>53</v>
      </c>
      <c r="L358" s="29">
        <v>53</v>
      </c>
      <c r="M358" s="29">
        <v>0</v>
      </c>
      <c r="N358" s="29">
        <v>823</v>
      </c>
      <c r="O358" s="29">
        <v>0</v>
      </c>
      <c r="P358" s="29">
        <v>1757</v>
      </c>
      <c r="Q358" s="29">
        <v>512</v>
      </c>
      <c r="R358" s="29">
        <v>4428</v>
      </c>
      <c r="S358" s="29">
        <v>565</v>
      </c>
    </row>
    <row r="359" spans="1:19" hidden="1" x14ac:dyDescent="0.2">
      <c r="A359" s="60" t="s">
        <v>115</v>
      </c>
      <c r="B359" s="60" t="s">
        <v>116</v>
      </c>
      <c r="C359" s="60" t="s">
        <v>32</v>
      </c>
      <c r="D359" s="61">
        <v>2016</v>
      </c>
      <c r="E359" s="60" t="s">
        <v>6</v>
      </c>
      <c r="F359" s="29">
        <v>1086</v>
      </c>
      <c r="G359" s="77">
        <f t="shared" si="10"/>
        <v>0</v>
      </c>
      <c r="H359" s="29">
        <v>0</v>
      </c>
      <c r="I359" s="29">
        <v>0</v>
      </c>
      <c r="J359" s="29">
        <v>762</v>
      </c>
      <c r="K359" s="30">
        <f t="shared" si="11"/>
        <v>57</v>
      </c>
      <c r="L359" s="29">
        <v>57</v>
      </c>
      <c r="M359" s="29">
        <v>0</v>
      </c>
      <c r="N359" s="29">
        <v>823</v>
      </c>
      <c r="O359" s="29">
        <v>12</v>
      </c>
      <c r="P359" s="29">
        <v>1757</v>
      </c>
      <c r="Q359" s="29">
        <v>656</v>
      </c>
      <c r="R359" s="29">
        <v>4428</v>
      </c>
      <c r="S359" s="29">
        <v>725</v>
      </c>
    </row>
    <row r="360" spans="1:19" hidden="1" x14ac:dyDescent="0.2">
      <c r="A360" s="60" t="s">
        <v>115</v>
      </c>
      <c r="B360" s="60" t="s">
        <v>116</v>
      </c>
      <c r="C360" s="60" t="s">
        <v>32</v>
      </c>
      <c r="D360" s="61">
        <v>2017</v>
      </c>
      <c r="E360" s="60" t="s">
        <v>6</v>
      </c>
      <c r="F360" s="29">
        <v>1086</v>
      </c>
      <c r="G360" s="77">
        <f t="shared" si="10"/>
        <v>16</v>
      </c>
      <c r="H360" s="29">
        <v>16</v>
      </c>
      <c r="I360" s="29">
        <v>0</v>
      </c>
      <c r="J360" s="29">
        <v>762</v>
      </c>
      <c r="K360" s="30">
        <f t="shared" si="11"/>
        <v>59</v>
      </c>
      <c r="L360" s="29">
        <v>31</v>
      </c>
      <c r="M360" s="29">
        <v>28</v>
      </c>
      <c r="N360" s="29">
        <v>823</v>
      </c>
      <c r="O360" s="29">
        <v>15</v>
      </c>
      <c r="P360" s="29">
        <v>1757</v>
      </c>
      <c r="Q360" s="29">
        <v>697</v>
      </c>
      <c r="R360" s="29">
        <v>4428</v>
      </c>
      <c r="S360" s="29">
        <v>787</v>
      </c>
    </row>
    <row r="361" spans="1:19" hidden="1" x14ac:dyDescent="0.2">
      <c r="A361" s="60" t="s">
        <v>999</v>
      </c>
      <c r="B361" s="60" t="s">
        <v>5</v>
      </c>
      <c r="C361" s="60" t="s">
        <v>3</v>
      </c>
      <c r="D361" s="61">
        <v>2014</v>
      </c>
      <c r="E361" s="60" t="s">
        <v>6</v>
      </c>
      <c r="F361" s="29">
        <v>529</v>
      </c>
      <c r="G361" s="77">
        <f t="shared" si="10"/>
        <v>41</v>
      </c>
      <c r="H361" s="29">
        <v>41</v>
      </c>
      <c r="I361" s="29">
        <v>0</v>
      </c>
      <c r="J361" s="29">
        <v>315</v>
      </c>
      <c r="K361" s="30">
        <f t="shared" si="11"/>
        <v>0</v>
      </c>
      <c r="L361" s="29">
        <v>0</v>
      </c>
      <c r="M361" s="29">
        <v>0</v>
      </c>
      <c r="N361" s="29">
        <v>352</v>
      </c>
      <c r="O361" s="29">
        <v>2</v>
      </c>
      <c r="P361" s="29">
        <v>946</v>
      </c>
      <c r="Q361" s="29">
        <v>20</v>
      </c>
      <c r="R361" s="29">
        <v>2142</v>
      </c>
      <c r="S361" s="29">
        <v>63</v>
      </c>
    </row>
    <row r="362" spans="1:19" hidden="1" x14ac:dyDescent="0.2">
      <c r="A362" s="60" t="s">
        <v>999</v>
      </c>
      <c r="B362" s="60" t="s">
        <v>5</v>
      </c>
      <c r="C362" s="60" t="s">
        <v>3</v>
      </c>
      <c r="D362" s="61">
        <v>2015</v>
      </c>
      <c r="E362" s="60" t="s">
        <v>6</v>
      </c>
      <c r="F362" s="29">
        <v>529</v>
      </c>
      <c r="G362" s="77">
        <f t="shared" si="10"/>
        <v>96</v>
      </c>
      <c r="H362" s="29">
        <v>96</v>
      </c>
      <c r="I362" s="29">
        <v>0</v>
      </c>
      <c r="J362" s="29">
        <v>315</v>
      </c>
      <c r="K362" s="30">
        <f t="shared" si="11"/>
        <v>36</v>
      </c>
      <c r="L362" s="29">
        <v>36</v>
      </c>
      <c r="M362" s="29">
        <v>0</v>
      </c>
      <c r="N362" s="29">
        <v>352</v>
      </c>
      <c r="O362" s="29">
        <v>0</v>
      </c>
      <c r="P362" s="29">
        <v>946</v>
      </c>
      <c r="Q362" s="29">
        <v>8</v>
      </c>
      <c r="R362" s="29">
        <v>2142</v>
      </c>
      <c r="S362" s="29">
        <v>140</v>
      </c>
    </row>
    <row r="363" spans="1:19" hidden="1" x14ac:dyDescent="0.2">
      <c r="A363" s="60" t="s">
        <v>999</v>
      </c>
      <c r="B363" s="60" t="s">
        <v>5</v>
      </c>
      <c r="C363" s="60" t="s">
        <v>3</v>
      </c>
      <c r="D363" s="61">
        <v>2016</v>
      </c>
      <c r="E363" s="60" t="s">
        <v>6</v>
      </c>
      <c r="F363" s="29">
        <v>529</v>
      </c>
      <c r="G363" s="77">
        <f t="shared" si="10"/>
        <v>0</v>
      </c>
      <c r="H363" s="29">
        <v>0</v>
      </c>
      <c r="I363" s="29">
        <v>0</v>
      </c>
      <c r="J363" s="29">
        <v>315</v>
      </c>
      <c r="K363" s="30">
        <f t="shared" si="11"/>
        <v>0</v>
      </c>
      <c r="L363" s="29">
        <v>0</v>
      </c>
      <c r="M363" s="29">
        <v>0</v>
      </c>
      <c r="N363" s="29">
        <v>352</v>
      </c>
      <c r="O363" s="29">
        <v>0</v>
      </c>
      <c r="P363" s="29">
        <v>946</v>
      </c>
      <c r="Q363" s="29">
        <v>35</v>
      </c>
      <c r="R363" s="29">
        <v>2142</v>
      </c>
      <c r="S363" s="29">
        <v>35</v>
      </c>
    </row>
    <row r="364" spans="1:19" hidden="1" x14ac:dyDescent="0.2">
      <c r="A364" s="60" t="s">
        <v>999</v>
      </c>
      <c r="B364" s="60" t="s">
        <v>5</v>
      </c>
      <c r="C364" s="60" t="s">
        <v>3</v>
      </c>
      <c r="D364" s="61">
        <v>2017</v>
      </c>
      <c r="E364" s="60" t="s">
        <v>6</v>
      </c>
      <c r="F364" s="29">
        <v>529</v>
      </c>
      <c r="G364" s="77">
        <f t="shared" si="10"/>
        <v>104</v>
      </c>
      <c r="H364" s="29">
        <v>104</v>
      </c>
      <c r="I364" s="29">
        <v>0</v>
      </c>
      <c r="J364" s="29">
        <v>315</v>
      </c>
      <c r="K364" s="30">
        <f t="shared" si="11"/>
        <v>0</v>
      </c>
      <c r="L364" s="29">
        <v>0</v>
      </c>
      <c r="M364" s="29">
        <v>0</v>
      </c>
      <c r="N364" s="29">
        <v>352</v>
      </c>
      <c r="O364" s="29">
        <v>0</v>
      </c>
      <c r="P364" s="29">
        <v>946</v>
      </c>
      <c r="Q364" s="29">
        <v>191</v>
      </c>
      <c r="R364" s="29">
        <v>2142</v>
      </c>
      <c r="S364" s="29">
        <v>295</v>
      </c>
    </row>
    <row r="365" spans="1:19" hidden="1" x14ac:dyDescent="0.2">
      <c r="A365" s="60" t="s">
        <v>117</v>
      </c>
      <c r="B365" s="60" t="s">
        <v>78</v>
      </c>
      <c r="C365" s="60" t="s">
        <v>32</v>
      </c>
      <c r="D365" s="61">
        <v>2013</v>
      </c>
      <c r="E365" s="60" t="s">
        <v>6</v>
      </c>
      <c r="F365" s="29">
        <v>2035</v>
      </c>
      <c r="G365" s="77">
        <f t="shared" si="10"/>
        <v>0</v>
      </c>
      <c r="H365" s="29">
        <v>0</v>
      </c>
      <c r="I365" s="29">
        <v>0</v>
      </c>
      <c r="J365" s="29">
        <v>1427</v>
      </c>
      <c r="K365" s="30">
        <f t="shared" si="11"/>
        <v>0</v>
      </c>
      <c r="L365" s="29">
        <v>0</v>
      </c>
      <c r="M365" s="29">
        <v>0</v>
      </c>
      <c r="N365" s="29">
        <v>1377</v>
      </c>
      <c r="O365" s="29">
        <v>173</v>
      </c>
      <c r="P365" s="29">
        <v>2563</v>
      </c>
      <c r="Q365" s="29">
        <v>196</v>
      </c>
      <c r="R365" s="29">
        <v>7402</v>
      </c>
      <c r="S365" s="29">
        <v>369</v>
      </c>
    </row>
    <row r="366" spans="1:19" hidden="1" x14ac:dyDescent="0.2">
      <c r="A366" s="60" t="s">
        <v>117</v>
      </c>
      <c r="B366" s="60" t="s">
        <v>78</v>
      </c>
      <c r="C366" s="60" t="s">
        <v>32</v>
      </c>
      <c r="D366" s="61">
        <v>2014</v>
      </c>
      <c r="E366" s="60" t="s">
        <v>6</v>
      </c>
      <c r="F366" s="29">
        <v>2035</v>
      </c>
      <c r="G366" s="77">
        <f t="shared" si="10"/>
        <v>49</v>
      </c>
      <c r="H366" s="29">
        <v>49</v>
      </c>
      <c r="I366" s="29">
        <v>0</v>
      </c>
      <c r="J366" s="29">
        <v>1427</v>
      </c>
      <c r="K366" s="30">
        <f t="shared" si="11"/>
        <v>14</v>
      </c>
      <c r="L366" s="29">
        <v>14</v>
      </c>
      <c r="M366" s="29">
        <v>0</v>
      </c>
      <c r="N366" s="29">
        <v>1377</v>
      </c>
      <c r="O366" s="29">
        <v>74</v>
      </c>
      <c r="P366" s="29">
        <v>2563</v>
      </c>
      <c r="Q366" s="29">
        <v>505</v>
      </c>
      <c r="R366" s="29">
        <v>7402</v>
      </c>
      <c r="S366" s="29">
        <v>642</v>
      </c>
    </row>
    <row r="367" spans="1:19" hidden="1" x14ac:dyDescent="0.2">
      <c r="A367" s="60" t="s">
        <v>117</v>
      </c>
      <c r="B367" s="60" t="s">
        <v>78</v>
      </c>
      <c r="C367" s="60" t="s">
        <v>32</v>
      </c>
      <c r="D367" s="61">
        <v>2015</v>
      </c>
      <c r="E367" s="60" t="s">
        <v>6</v>
      </c>
      <c r="F367" s="29">
        <v>2035</v>
      </c>
      <c r="G367" s="77">
        <f t="shared" si="10"/>
        <v>0</v>
      </c>
      <c r="H367" s="29">
        <v>0</v>
      </c>
      <c r="I367" s="29">
        <v>0</v>
      </c>
      <c r="J367" s="29">
        <v>1427</v>
      </c>
      <c r="K367" s="30">
        <f t="shared" si="11"/>
        <v>0</v>
      </c>
      <c r="L367" s="29">
        <v>0</v>
      </c>
      <c r="M367" s="29">
        <v>0</v>
      </c>
      <c r="N367" s="29">
        <v>1377</v>
      </c>
      <c r="O367" s="29">
        <v>23</v>
      </c>
      <c r="P367" s="29">
        <v>2563</v>
      </c>
      <c r="Q367" s="29">
        <v>616</v>
      </c>
      <c r="R367" s="29">
        <v>7402</v>
      </c>
      <c r="S367" s="29">
        <v>639</v>
      </c>
    </row>
    <row r="368" spans="1:19" hidden="1" x14ac:dyDescent="0.2">
      <c r="A368" s="60" t="s">
        <v>117</v>
      </c>
      <c r="B368" s="60" t="s">
        <v>78</v>
      </c>
      <c r="C368" s="60" t="s">
        <v>32</v>
      </c>
      <c r="D368" s="61">
        <v>2016</v>
      </c>
      <c r="E368" s="60" t="s">
        <v>6</v>
      </c>
      <c r="F368" s="29">
        <v>2035</v>
      </c>
      <c r="G368" s="77">
        <f t="shared" si="10"/>
        <v>0</v>
      </c>
      <c r="H368" s="29">
        <v>0</v>
      </c>
      <c r="I368" s="29">
        <v>0</v>
      </c>
      <c r="J368" s="29">
        <v>1427</v>
      </c>
      <c r="K368" s="30">
        <f t="shared" si="11"/>
        <v>0</v>
      </c>
      <c r="L368" s="29">
        <v>0</v>
      </c>
      <c r="M368" s="29">
        <v>0</v>
      </c>
      <c r="N368" s="29">
        <v>1377</v>
      </c>
      <c r="O368" s="29">
        <v>1</v>
      </c>
      <c r="P368" s="29">
        <v>2563</v>
      </c>
      <c r="Q368" s="29">
        <v>453</v>
      </c>
      <c r="R368" s="29">
        <v>7402</v>
      </c>
      <c r="S368" s="29">
        <v>454</v>
      </c>
    </row>
    <row r="369" spans="1:19" hidden="1" x14ac:dyDescent="0.2">
      <c r="A369" s="60" t="s">
        <v>117</v>
      </c>
      <c r="B369" s="60" t="s">
        <v>78</v>
      </c>
      <c r="C369" s="60" t="s">
        <v>32</v>
      </c>
      <c r="D369" s="61">
        <v>2017</v>
      </c>
      <c r="E369" s="60" t="s">
        <v>6</v>
      </c>
      <c r="F369" s="29">
        <v>2035</v>
      </c>
      <c r="G369" s="77">
        <f t="shared" si="10"/>
        <v>35</v>
      </c>
      <c r="H369" s="29">
        <v>35</v>
      </c>
      <c r="I369" s="29">
        <v>0</v>
      </c>
      <c r="J369" s="29">
        <v>1427</v>
      </c>
      <c r="K369" s="30">
        <f t="shared" si="11"/>
        <v>62</v>
      </c>
      <c r="L369" s="29">
        <v>62</v>
      </c>
      <c r="M369" s="29">
        <v>0</v>
      </c>
      <c r="N369" s="29">
        <v>1377</v>
      </c>
      <c r="O369" s="29">
        <v>0</v>
      </c>
      <c r="P369" s="29">
        <v>2563</v>
      </c>
      <c r="Q369" s="29">
        <v>433</v>
      </c>
      <c r="R369" s="29">
        <v>7402</v>
      </c>
      <c r="S369" s="29">
        <v>530</v>
      </c>
    </row>
    <row r="370" spans="1:19" hidden="1" x14ac:dyDescent="0.2">
      <c r="A370" s="60" t="s">
        <v>118</v>
      </c>
      <c r="B370" s="60" t="s">
        <v>7</v>
      </c>
      <c r="C370" s="60" t="s">
        <v>8</v>
      </c>
      <c r="D370" s="61">
        <v>2015</v>
      </c>
      <c r="E370" s="60" t="s">
        <v>6</v>
      </c>
      <c r="F370" s="29">
        <v>276</v>
      </c>
      <c r="G370" s="77">
        <f t="shared" si="10"/>
        <v>5</v>
      </c>
      <c r="H370" s="29">
        <v>5</v>
      </c>
      <c r="I370" s="29">
        <v>0</v>
      </c>
      <c r="J370" s="29">
        <v>211</v>
      </c>
      <c r="K370" s="30">
        <f t="shared" si="11"/>
        <v>0</v>
      </c>
      <c r="L370" s="29">
        <v>0</v>
      </c>
      <c r="M370" s="29">
        <v>0</v>
      </c>
      <c r="N370" s="29">
        <v>259</v>
      </c>
      <c r="O370" s="29">
        <v>7</v>
      </c>
      <c r="P370" s="29">
        <v>752</v>
      </c>
      <c r="Q370" s="29">
        <v>178</v>
      </c>
      <c r="R370" s="29">
        <v>1498</v>
      </c>
      <c r="S370" s="29">
        <v>190</v>
      </c>
    </row>
    <row r="371" spans="1:19" hidden="1" x14ac:dyDescent="0.2">
      <c r="A371" s="60" t="s">
        <v>118</v>
      </c>
      <c r="B371" s="60" t="s">
        <v>7</v>
      </c>
      <c r="C371" s="60" t="s">
        <v>8</v>
      </c>
      <c r="D371" s="61">
        <v>2016</v>
      </c>
      <c r="E371" s="60" t="s">
        <v>6</v>
      </c>
      <c r="F371" s="29">
        <v>276</v>
      </c>
      <c r="G371" s="77">
        <f t="shared" si="10"/>
        <v>0</v>
      </c>
      <c r="H371" s="29">
        <v>0</v>
      </c>
      <c r="I371" s="29">
        <v>0</v>
      </c>
      <c r="J371" s="29">
        <v>211</v>
      </c>
      <c r="K371" s="30">
        <f t="shared" si="11"/>
        <v>0</v>
      </c>
      <c r="L371" s="29">
        <v>0</v>
      </c>
      <c r="M371" s="29">
        <v>0</v>
      </c>
      <c r="N371" s="29">
        <v>259</v>
      </c>
      <c r="O371" s="29">
        <v>0</v>
      </c>
      <c r="P371" s="29">
        <v>752</v>
      </c>
      <c r="Q371" s="29">
        <v>1</v>
      </c>
      <c r="R371" s="29">
        <v>1498</v>
      </c>
      <c r="S371" s="29">
        <v>1</v>
      </c>
    </row>
    <row r="372" spans="1:19" hidden="1" x14ac:dyDescent="0.2">
      <c r="A372" s="60" t="s">
        <v>118</v>
      </c>
      <c r="B372" s="60" t="s">
        <v>7</v>
      </c>
      <c r="C372" s="60" t="s">
        <v>8</v>
      </c>
      <c r="D372" s="61">
        <v>2017</v>
      </c>
      <c r="E372" s="60" t="s">
        <v>6</v>
      </c>
      <c r="F372" s="29">
        <v>276</v>
      </c>
      <c r="G372" s="77">
        <f t="shared" si="10"/>
        <v>81</v>
      </c>
      <c r="H372" s="29">
        <v>81</v>
      </c>
      <c r="I372" s="29">
        <v>0</v>
      </c>
      <c r="J372" s="29">
        <v>211</v>
      </c>
      <c r="K372" s="30">
        <f t="shared" si="11"/>
        <v>16</v>
      </c>
      <c r="L372" s="29">
        <v>16</v>
      </c>
      <c r="M372" s="29">
        <v>0</v>
      </c>
      <c r="N372" s="29">
        <v>259</v>
      </c>
      <c r="O372" s="29">
        <v>14</v>
      </c>
      <c r="P372" s="29">
        <v>752</v>
      </c>
      <c r="Q372" s="29">
        <v>201</v>
      </c>
      <c r="R372" s="29">
        <v>1498</v>
      </c>
      <c r="S372" s="29">
        <v>312</v>
      </c>
    </row>
    <row r="373" spans="1:19" hidden="1" x14ac:dyDescent="0.2">
      <c r="A373" s="60" t="s">
        <v>119</v>
      </c>
      <c r="B373" s="60" t="s">
        <v>66</v>
      </c>
      <c r="C373" s="60" t="s">
        <v>67</v>
      </c>
      <c r="D373" s="61">
        <v>2013</v>
      </c>
      <c r="E373" s="60" t="s">
        <v>6</v>
      </c>
      <c r="F373" s="29">
        <v>587</v>
      </c>
      <c r="G373" s="77">
        <f t="shared" si="10"/>
        <v>32</v>
      </c>
      <c r="H373" s="29">
        <v>31</v>
      </c>
      <c r="I373" s="29">
        <v>1</v>
      </c>
      <c r="J373" s="29">
        <v>446</v>
      </c>
      <c r="K373" s="30">
        <f t="shared" si="11"/>
        <v>10</v>
      </c>
      <c r="L373" s="29">
        <v>9</v>
      </c>
      <c r="M373" s="29">
        <v>1</v>
      </c>
      <c r="N373" s="29">
        <v>413</v>
      </c>
      <c r="O373" s="29">
        <v>0</v>
      </c>
      <c r="P373" s="29">
        <v>907</v>
      </c>
      <c r="Q373" s="29">
        <v>283</v>
      </c>
      <c r="R373" s="29">
        <v>2353</v>
      </c>
      <c r="S373" s="29">
        <v>325</v>
      </c>
    </row>
    <row r="374" spans="1:19" hidden="1" x14ac:dyDescent="0.2">
      <c r="A374" s="60" t="s">
        <v>119</v>
      </c>
      <c r="B374" s="60" t="s">
        <v>66</v>
      </c>
      <c r="C374" s="60" t="s">
        <v>67</v>
      </c>
      <c r="D374" s="61">
        <v>2014</v>
      </c>
      <c r="E374" s="60" t="s">
        <v>6</v>
      </c>
      <c r="F374" s="29">
        <v>587</v>
      </c>
      <c r="G374" s="77">
        <f t="shared" si="10"/>
        <v>1</v>
      </c>
      <c r="H374" s="29">
        <v>1</v>
      </c>
      <c r="I374" s="29">
        <v>0</v>
      </c>
      <c r="J374" s="29">
        <v>446</v>
      </c>
      <c r="K374" s="30">
        <f t="shared" si="11"/>
        <v>8</v>
      </c>
      <c r="L374" s="29">
        <v>8</v>
      </c>
      <c r="M374" s="29">
        <v>0</v>
      </c>
      <c r="N374" s="29">
        <v>413</v>
      </c>
      <c r="O374" s="29">
        <v>3</v>
      </c>
      <c r="P374" s="29">
        <v>907</v>
      </c>
      <c r="Q374" s="29">
        <v>150</v>
      </c>
      <c r="R374" s="29">
        <v>2353</v>
      </c>
      <c r="S374" s="29">
        <v>162</v>
      </c>
    </row>
    <row r="375" spans="1:19" hidden="1" x14ac:dyDescent="0.2">
      <c r="A375" s="60" t="s">
        <v>119</v>
      </c>
      <c r="B375" s="60" t="s">
        <v>66</v>
      </c>
      <c r="C375" s="60" t="s">
        <v>67</v>
      </c>
      <c r="D375" s="61">
        <v>2015</v>
      </c>
      <c r="E375" s="60" t="s">
        <v>6</v>
      </c>
      <c r="F375" s="29">
        <v>587</v>
      </c>
      <c r="G375" s="77">
        <f t="shared" si="10"/>
        <v>0</v>
      </c>
      <c r="H375" s="29">
        <v>0</v>
      </c>
      <c r="I375" s="29">
        <v>0</v>
      </c>
      <c r="J375" s="29">
        <v>446</v>
      </c>
      <c r="K375" s="30">
        <f t="shared" si="11"/>
        <v>3</v>
      </c>
      <c r="L375" s="29">
        <v>3</v>
      </c>
      <c r="M375" s="29">
        <v>0</v>
      </c>
      <c r="N375" s="29">
        <v>413</v>
      </c>
      <c r="O375" s="29">
        <v>0</v>
      </c>
      <c r="P375" s="29">
        <v>907</v>
      </c>
      <c r="Q375" s="29">
        <v>155</v>
      </c>
      <c r="R375" s="29">
        <v>2353</v>
      </c>
      <c r="S375" s="29">
        <v>158</v>
      </c>
    </row>
    <row r="376" spans="1:19" hidden="1" x14ac:dyDescent="0.2">
      <c r="A376" s="60" t="s">
        <v>119</v>
      </c>
      <c r="B376" s="60" t="s">
        <v>66</v>
      </c>
      <c r="C376" s="60" t="s">
        <v>67</v>
      </c>
      <c r="D376" s="61">
        <v>2016</v>
      </c>
      <c r="E376" s="60" t="s">
        <v>6</v>
      </c>
      <c r="F376" s="29">
        <v>587</v>
      </c>
      <c r="G376" s="77">
        <f t="shared" si="10"/>
        <v>0</v>
      </c>
      <c r="H376" s="29">
        <v>0</v>
      </c>
      <c r="I376" s="29">
        <v>0</v>
      </c>
      <c r="J376" s="29">
        <v>446</v>
      </c>
      <c r="K376" s="30">
        <f t="shared" si="11"/>
        <v>2</v>
      </c>
      <c r="L376" s="29">
        <v>2</v>
      </c>
      <c r="M376" s="29">
        <v>0</v>
      </c>
      <c r="N376" s="29">
        <v>413</v>
      </c>
      <c r="O376" s="29">
        <v>1</v>
      </c>
      <c r="P376" s="29">
        <v>907</v>
      </c>
      <c r="Q376" s="29">
        <v>87</v>
      </c>
      <c r="R376" s="29">
        <v>2353</v>
      </c>
      <c r="S376" s="29">
        <v>90</v>
      </c>
    </row>
    <row r="377" spans="1:19" hidden="1" x14ac:dyDescent="0.2">
      <c r="A377" s="60" t="s">
        <v>119</v>
      </c>
      <c r="B377" s="60" t="s">
        <v>66</v>
      </c>
      <c r="C377" s="60" t="s">
        <v>67</v>
      </c>
      <c r="D377" s="61">
        <v>2017</v>
      </c>
      <c r="E377" s="60" t="s">
        <v>6</v>
      </c>
      <c r="F377" s="29">
        <v>587</v>
      </c>
      <c r="G377" s="77">
        <f t="shared" si="10"/>
        <v>4</v>
      </c>
      <c r="H377" s="29">
        <v>4</v>
      </c>
      <c r="I377" s="29">
        <v>0</v>
      </c>
      <c r="J377" s="29">
        <v>446</v>
      </c>
      <c r="K377" s="30">
        <f t="shared" si="11"/>
        <v>1</v>
      </c>
      <c r="L377" s="29">
        <v>1</v>
      </c>
      <c r="M377" s="29">
        <v>0</v>
      </c>
      <c r="N377" s="29">
        <v>413</v>
      </c>
      <c r="O377" s="29">
        <v>0</v>
      </c>
      <c r="P377" s="29">
        <v>907</v>
      </c>
      <c r="Q377" s="29">
        <v>109</v>
      </c>
      <c r="R377" s="29">
        <v>2353</v>
      </c>
      <c r="S377" s="29">
        <v>114</v>
      </c>
    </row>
    <row r="378" spans="1:19" hidden="1" x14ac:dyDescent="0.2">
      <c r="A378" s="60" t="s">
        <v>120</v>
      </c>
      <c r="B378" s="60" t="s">
        <v>66</v>
      </c>
      <c r="C378" s="60" t="s">
        <v>67</v>
      </c>
      <c r="D378" s="61">
        <v>2013</v>
      </c>
      <c r="E378" s="60" t="s">
        <v>6</v>
      </c>
      <c r="F378" s="29">
        <v>1042</v>
      </c>
      <c r="G378" s="77">
        <f t="shared" si="10"/>
        <v>46</v>
      </c>
      <c r="H378" s="29">
        <v>46</v>
      </c>
      <c r="I378" s="29">
        <v>0</v>
      </c>
      <c r="J378" s="29">
        <v>791</v>
      </c>
      <c r="K378" s="30">
        <f t="shared" si="11"/>
        <v>44</v>
      </c>
      <c r="L378" s="29">
        <v>44</v>
      </c>
      <c r="M378" s="29">
        <v>0</v>
      </c>
      <c r="N378" s="29">
        <v>733</v>
      </c>
      <c r="O378" s="29">
        <v>7</v>
      </c>
      <c r="P378" s="29">
        <v>1609</v>
      </c>
      <c r="Q378" s="29">
        <v>497</v>
      </c>
      <c r="R378" s="29">
        <v>4175</v>
      </c>
      <c r="S378" s="29">
        <v>594</v>
      </c>
    </row>
    <row r="379" spans="1:19" hidden="1" x14ac:dyDescent="0.2">
      <c r="A379" s="60" t="s">
        <v>120</v>
      </c>
      <c r="B379" s="60" t="s">
        <v>66</v>
      </c>
      <c r="C379" s="60" t="s">
        <v>67</v>
      </c>
      <c r="D379" s="61">
        <v>2014</v>
      </c>
      <c r="E379" s="60" t="s">
        <v>6</v>
      </c>
      <c r="F379" s="29">
        <v>1042</v>
      </c>
      <c r="G379" s="77">
        <f t="shared" si="10"/>
        <v>0</v>
      </c>
      <c r="H379" s="29">
        <v>0</v>
      </c>
      <c r="I379" s="29">
        <v>0</v>
      </c>
      <c r="J379" s="29">
        <v>791</v>
      </c>
      <c r="K379" s="30">
        <f t="shared" si="11"/>
        <v>0</v>
      </c>
      <c r="L379" s="29">
        <v>0</v>
      </c>
      <c r="M379" s="29">
        <v>0</v>
      </c>
      <c r="N379" s="29">
        <v>733</v>
      </c>
      <c r="O379" s="29">
        <v>0</v>
      </c>
      <c r="P379" s="29">
        <v>1609</v>
      </c>
      <c r="Q379" s="29">
        <v>56</v>
      </c>
      <c r="R379" s="29">
        <v>4175</v>
      </c>
      <c r="S379" s="29">
        <v>56</v>
      </c>
    </row>
    <row r="380" spans="1:19" hidden="1" x14ac:dyDescent="0.2">
      <c r="A380" s="60" t="s">
        <v>120</v>
      </c>
      <c r="B380" s="60" t="s">
        <v>66</v>
      </c>
      <c r="C380" s="60" t="s">
        <v>67</v>
      </c>
      <c r="D380" s="61">
        <v>2015</v>
      </c>
      <c r="E380" s="60" t="s">
        <v>6</v>
      </c>
      <c r="F380" s="29">
        <v>1042</v>
      </c>
      <c r="G380" s="77">
        <f t="shared" si="10"/>
        <v>0</v>
      </c>
      <c r="H380" s="29">
        <v>0</v>
      </c>
      <c r="I380" s="29">
        <v>0</v>
      </c>
      <c r="J380" s="29">
        <v>791</v>
      </c>
      <c r="K380" s="30">
        <f t="shared" si="11"/>
        <v>11</v>
      </c>
      <c r="L380" s="29">
        <v>11</v>
      </c>
      <c r="M380" s="29">
        <v>0</v>
      </c>
      <c r="N380" s="29">
        <v>733</v>
      </c>
      <c r="O380" s="29">
        <v>0</v>
      </c>
      <c r="P380" s="29">
        <v>1609</v>
      </c>
      <c r="Q380" s="29">
        <v>7</v>
      </c>
      <c r="R380" s="29">
        <v>4175</v>
      </c>
      <c r="S380" s="29">
        <v>18</v>
      </c>
    </row>
    <row r="381" spans="1:19" hidden="1" x14ac:dyDescent="0.2">
      <c r="A381" s="60" t="s">
        <v>120</v>
      </c>
      <c r="B381" s="60" t="s">
        <v>66</v>
      </c>
      <c r="C381" s="60" t="s">
        <v>67</v>
      </c>
      <c r="D381" s="61">
        <v>2016</v>
      </c>
      <c r="E381" s="60" t="s">
        <v>6</v>
      </c>
      <c r="F381" s="29">
        <v>1042</v>
      </c>
      <c r="G381" s="77">
        <f t="shared" si="10"/>
        <v>0</v>
      </c>
      <c r="H381" s="29">
        <v>0</v>
      </c>
      <c r="I381" s="29">
        <v>0</v>
      </c>
      <c r="J381" s="29">
        <v>791</v>
      </c>
      <c r="K381" s="30">
        <f t="shared" si="11"/>
        <v>0</v>
      </c>
      <c r="L381" s="29">
        <v>0</v>
      </c>
      <c r="M381" s="29">
        <v>0</v>
      </c>
      <c r="N381" s="29">
        <v>733</v>
      </c>
      <c r="O381" s="29">
        <v>1</v>
      </c>
      <c r="P381" s="29">
        <v>1609</v>
      </c>
      <c r="Q381" s="29">
        <v>163</v>
      </c>
      <c r="R381" s="29">
        <v>4175</v>
      </c>
      <c r="S381" s="29">
        <v>164</v>
      </c>
    </row>
    <row r="382" spans="1:19" hidden="1" x14ac:dyDescent="0.2">
      <c r="A382" s="60" t="s">
        <v>120</v>
      </c>
      <c r="B382" s="60" t="s">
        <v>66</v>
      </c>
      <c r="C382" s="60" t="s">
        <v>67</v>
      </c>
      <c r="D382" s="61">
        <v>2017</v>
      </c>
      <c r="E382" s="60" t="s">
        <v>6</v>
      </c>
      <c r="F382" s="29">
        <v>1042</v>
      </c>
      <c r="G382" s="77">
        <f t="shared" si="10"/>
        <v>46</v>
      </c>
      <c r="H382" s="29">
        <v>46</v>
      </c>
      <c r="I382" s="29">
        <v>0</v>
      </c>
      <c r="J382" s="29">
        <v>791</v>
      </c>
      <c r="K382" s="30">
        <f t="shared" si="11"/>
        <v>34</v>
      </c>
      <c r="L382" s="29">
        <v>34</v>
      </c>
      <c r="M382" s="29">
        <v>0</v>
      </c>
      <c r="N382" s="29">
        <v>733</v>
      </c>
      <c r="O382" s="29">
        <v>5</v>
      </c>
      <c r="P382" s="29">
        <v>1609</v>
      </c>
      <c r="Q382" s="29">
        <v>410</v>
      </c>
      <c r="R382" s="29">
        <v>4175</v>
      </c>
      <c r="S382" s="29">
        <v>495</v>
      </c>
    </row>
    <row r="383" spans="1:19" hidden="1" x14ac:dyDescent="0.2">
      <c r="A383" s="60" t="s">
        <v>1049</v>
      </c>
      <c r="B383" s="60" t="s">
        <v>108</v>
      </c>
      <c r="C383" s="60" t="s">
        <v>13</v>
      </c>
      <c r="D383" s="61">
        <v>2017</v>
      </c>
      <c r="E383" s="60" t="s">
        <v>6</v>
      </c>
      <c r="F383" s="29">
        <v>3</v>
      </c>
      <c r="G383" s="77">
        <f t="shared" si="10"/>
        <v>0</v>
      </c>
      <c r="H383" s="29">
        <v>0</v>
      </c>
      <c r="I383" s="29">
        <v>0</v>
      </c>
      <c r="J383" s="29">
        <v>2</v>
      </c>
      <c r="K383" s="30">
        <f t="shared" si="11"/>
        <v>0</v>
      </c>
      <c r="L383" s="29">
        <v>0</v>
      </c>
      <c r="M383" s="29">
        <v>0</v>
      </c>
      <c r="N383" s="29">
        <v>2</v>
      </c>
      <c r="O383" s="29">
        <v>1</v>
      </c>
      <c r="P383" s="29">
        <v>3</v>
      </c>
      <c r="Q383" s="29">
        <v>0</v>
      </c>
      <c r="R383" s="29">
        <v>10</v>
      </c>
      <c r="S383" s="29">
        <v>1</v>
      </c>
    </row>
    <row r="384" spans="1:19" hidden="1" x14ac:dyDescent="0.2">
      <c r="A384" s="60" t="s">
        <v>121</v>
      </c>
      <c r="B384" s="60" t="s">
        <v>23</v>
      </c>
      <c r="C384" s="60" t="s">
        <v>13</v>
      </c>
      <c r="D384" s="61">
        <v>2014</v>
      </c>
      <c r="E384" s="60" t="s">
        <v>6</v>
      </c>
      <c r="F384" s="29">
        <v>145</v>
      </c>
      <c r="G384" s="77">
        <f t="shared" si="10"/>
        <v>0</v>
      </c>
      <c r="H384" s="29">
        <v>0</v>
      </c>
      <c r="I384" s="29">
        <v>0</v>
      </c>
      <c r="J384" s="29">
        <v>96</v>
      </c>
      <c r="K384" s="30">
        <f t="shared" si="11"/>
        <v>0</v>
      </c>
      <c r="L384" s="29">
        <v>0</v>
      </c>
      <c r="M384" s="29">
        <v>0</v>
      </c>
      <c r="N384" s="29">
        <v>104</v>
      </c>
      <c r="O384" s="29">
        <v>0</v>
      </c>
      <c r="P384" s="29">
        <v>264</v>
      </c>
      <c r="Q384" s="29">
        <v>7</v>
      </c>
      <c r="R384" s="29">
        <v>609</v>
      </c>
      <c r="S384" s="29">
        <v>7</v>
      </c>
    </row>
    <row r="385" spans="1:19" hidden="1" x14ac:dyDescent="0.2">
      <c r="A385" s="60" t="s">
        <v>121</v>
      </c>
      <c r="B385" s="60" t="s">
        <v>23</v>
      </c>
      <c r="C385" s="60" t="s">
        <v>13</v>
      </c>
      <c r="D385" s="61">
        <v>2015</v>
      </c>
      <c r="E385" s="60" t="s">
        <v>6</v>
      </c>
      <c r="F385" s="29">
        <v>145</v>
      </c>
      <c r="G385" s="77">
        <f t="shared" si="10"/>
        <v>0</v>
      </c>
      <c r="H385" s="29">
        <v>0</v>
      </c>
      <c r="I385" s="29">
        <v>0</v>
      </c>
      <c r="J385" s="29">
        <v>96</v>
      </c>
      <c r="K385" s="30">
        <f t="shared" si="11"/>
        <v>55</v>
      </c>
      <c r="L385" s="29">
        <v>49</v>
      </c>
      <c r="M385" s="29">
        <v>6</v>
      </c>
      <c r="N385" s="29">
        <v>104</v>
      </c>
      <c r="O385" s="29">
        <v>8</v>
      </c>
      <c r="P385" s="29">
        <v>264</v>
      </c>
      <c r="Q385" s="29">
        <v>14</v>
      </c>
      <c r="R385" s="29">
        <v>609</v>
      </c>
      <c r="S385" s="29">
        <v>77</v>
      </c>
    </row>
    <row r="386" spans="1:19" hidden="1" x14ac:dyDescent="0.2">
      <c r="A386" s="60" t="s">
        <v>121</v>
      </c>
      <c r="B386" s="60" t="s">
        <v>23</v>
      </c>
      <c r="C386" s="60" t="s">
        <v>13</v>
      </c>
      <c r="D386" s="61">
        <v>2016</v>
      </c>
      <c r="E386" s="60" t="s">
        <v>6</v>
      </c>
      <c r="F386" s="29">
        <v>145</v>
      </c>
      <c r="G386" s="77">
        <f t="shared" si="10"/>
        <v>0</v>
      </c>
      <c r="H386" s="29">
        <v>0</v>
      </c>
      <c r="I386" s="29">
        <v>0</v>
      </c>
      <c r="J386" s="29">
        <v>96</v>
      </c>
      <c r="K386" s="30">
        <f t="shared" si="11"/>
        <v>0</v>
      </c>
      <c r="L386" s="29">
        <v>0</v>
      </c>
      <c r="M386" s="29">
        <v>0</v>
      </c>
      <c r="N386" s="29">
        <v>104</v>
      </c>
      <c r="O386" s="29">
        <v>0</v>
      </c>
      <c r="P386" s="29">
        <v>264</v>
      </c>
      <c r="Q386" s="29">
        <v>4</v>
      </c>
      <c r="R386" s="29">
        <v>609</v>
      </c>
      <c r="S386" s="29">
        <v>4</v>
      </c>
    </row>
    <row r="387" spans="1:19" hidden="1" x14ac:dyDescent="0.2">
      <c r="A387" s="60" t="s">
        <v>121</v>
      </c>
      <c r="B387" s="60" t="s">
        <v>23</v>
      </c>
      <c r="C387" s="60" t="s">
        <v>13</v>
      </c>
      <c r="D387" s="61">
        <v>2017</v>
      </c>
      <c r="E387" s="60" t="s">
        <v>6</v>
      </c>
      <c r="F387" s="29">
        <v>145</v>
      </c>
      <c r="G387" s="77">
        <f t="shared" ref="G387:G450" si="12">SUM(H387:I387)</f>
        <v>0</v>
      </c>
      <c r="H387" s="29">
        <v>0</v>
      </c>
      <c r="I387" s="29">
        <v>0</v>
      </c>
      <c r="J387" s="29">
        <v>96</v>
      </c>
      <c r="K387" s="30">
        <f t="shared" ref="K387:K450" si="13">SUM(L387:M387)</f>
        <v>0</v>
      </c>
      <c r="L387" s="29">
        <v>0</v>
      </c>
      <c r="M387" s="29">
        <v>0</v>
      </c>
      <c r="N387" s="29">
        <v>104</v>
      </c>
      <c r="O387" s="29">
        <v>0</v>
      </c>
      <c r="P387" s="29">
        <v>264</v>
      </c>
      <c r="Q387" s="29">
        <v>16</v>
      </c>
      <c r="R387" s="29">
        <v>609</v>
      </c>
      <c r="S387" s="29">
        <v>16</v>
      </c>
    </row>
    <row r="388" spans="1:19" hidden="1" x14ac:dyDescent="0.2">
      <c r="A388" s="60" t="s">
        <v>1050</v>
      </c>
      <c r="B388" s="60" t="s">
        <v>105</v>
      </c>
      <c r="C388" s="60" t="s">
        <v>26</v>
      </c>
      <c r="D388" s="61">
        <v>2017</v>
      </c>
      <c r="E388" s="60" t="s">
        <v>6</v>
      </c>
      <c r="F388" s="29">
        <v>143</v>
      </c>
      <c r="G388" s="77">
        <f t="shared" si="12"/>
        <v>0</v>
      </c>
      <c r="H388" s="29">
        <v>0</v>
      </c>
      <c r="I388" s="29">
        <v>0</v>
      </c>
      <c r="J388" s="29">
        <v>125</v>
      </c>
      <c r="K388" s="30">
        <f t="shared" si="13"/>
        <v>2</v>
      </c>
      <c r="L388" s="29">
        <v>0</v>
      </c>
      <c r="M388" s="29">
        <v>2</v>
      </c>
      <c r="N388" s="29">
        <v>85</v>
      </c>
      <c r="O388" s="29">
        <v>2</v>
      </c>
      <c r="P388" s="29">
        <v>272</v>
      </c>
      <c r="Q388" s="29">
        <v>6</v>
      </c>
      <c r="R388" s="29">
        <v>625</v>
      </c>
      <c r="S388" s="29">
        <v>10</v>
      </c>
    </row>
    <row r="389" spans="1:19" hidden="1" x14ac:dyDescent="0.2">
      <c r="A389" s="60" t="s">
        <v>122</v>
      </c>
      <c r="B389" s="60" t="s">
        <v>40</v>
      </c>
      <c r="C389" s="60" t="s">
        <v>8</v>
      </c>
      <c r="D389" s="61">
        <v>2015</v>
      </c>
      <c r="E389" s="60" t="s">
        <v>6</v>
      </c>
      <c r="F389" s="29">
        <v>16</v>
      </c>
      <c r="G389" s="77">
        <f t="shared" si="12"/>
        <v>0</v>
      </c>
      <c r="H389" s="29">
        <v>0</v>
      </c>
      <c r="I389" s="29">
        <v>0</v>
      </c>
      <c r="J389" s="29">
        <v>11</v>
      </c>
      <c r="K389" s="30">
        <f t="shared" si="13"/>
        <v>0</v>
      </c>
      <c r="L389" s="29">
        <v>0</v>
      </c>
      <c r="M389" s="29">
        <v>0</v>
      </c>
      <c r="N389" s="29">
        <v>11</v>
      </c>
      <c r="O389" s="29">
        <v>0</v>
      </c>
      <c r="P389" s="29">
        <v>23</v>
      </c>
      <c r="Q389" s="29">
        <v>0</v>
      </c>
      <c r="R389" s="29">
        <v>61</v>
      </c>
      <c r="S389" s="29">
        <v>0</v>
      </c>
    </row>
    <row r="390" spans="1:19" hidden="1" x14ac:dyDescent="0.2">
      <c r="A390" s="60" t="s">
        <v>122</v>
      </c>
      <c r="B390" s="60" t="s">
        <v>40</v>
      </c>
      <c r="C390" s="60" t="s">
        <v>8</v>
      </c>
      <c r="D390" s="61">
        <v>2016</v>
      </c>
      <c r="E390" s="60" t="s">
        <v>6</v>
      </c>
      <c r="F390" s="29">
        <v>16</v>
      </c>
      <c r="G390" s="77">
        <f t="shared" si="12"/>
        <v>0</v>
      </c>
      <c r="H390" s="29">
        <v>0</v>
      </c>
      <c r="I390" s="29">
        <v>0</v>
      </c>
      <c r="J390" s="29">
        <v>11</v>
      </c>
      <c r="K390" s="30">
        <f t="shared" si="13"/>
        <v>0</v>
      </c>
      <c r="L390" s="29">
        <v>0</v>
      </c>
      <c r="M390" s="29">
        <v>0</v>
      </c>
      <c r="N390" s="29">
        <v>11</v>
      </c>
      <c r="O390" s="29">
        <v>0</v>
      </c>
      <c r="P390" s="29">
        <v>23</v>
      </c>
      <c r="Q390" s="29">
        <v>5</v>
      </c>
      <c r="R390" s="29">
        <v>61</v>
      </c>
      <c r="S390" s="29">
        <v>5</v>
      </c>
    </row>
    <row r="391" spans="1:19" hidden="1" x14ac:dyDescent="0.2">
      <c r="A391" s="60" t="s">
        <v>122</v>
      </c>
      <c r="B391" s="60" t="s">
        <v>40</v>
      </c>
      <c r="C391" s="60" t="s">
        <v>8</v>
      </c>
      <c r="D391" s="61">
        <v>2017</v>
      </c>
      <c r="E391" s="60" t="s">
        <v>6</v>
      </c>
      <c r="F391" s="29">
        <v>16</v>
      </c>
      <c r="G391" s="77">
        <f t="shared" si="12"/>
        <v>1</v>
      </c>
      <c r="H391" s="29">
        <v>1</v>
      </c>
      <c r="I391" s="29">
        <v>0</v>
      </c>
      <c r="J391" s="29">
        <v>11</v>
      </c>
      <c r="K391" s="30">
        <f t="shared" si="13"/>
        <v>1</v>
      </c>
      <c r="L391" s="29">
        <v>1</v>
      </c>
      <c r="M391" s="29">
        <v>0</v>
      </c>
      <c r="N391" s="29">
        <v>11</v>
      </c>
      <c r="O391" s="29">
        <v>1</v>
      </c>
      <c r="P391" s="29">
        <v>23</v>
      </c>
      <c r="Q391" s="29">
        <v>5</v>
      </c>
      <c r="R391" s="29">
        <v>61</v>
      </c>
      <c r="S391" s="29">
        <v>8</v>
      </c>
    </row>
    <row r="392" spans="1:19" hidden="1" x14ac:dyDescent="0.2">
      <c r="A392" s="60" t="s">
        <v>1004</v>
      </c>
      <c r="B392" s="60" t="s">
        <v>42</v>
      </c>
      <c r="C392" s="60" t="s">
        <v>8</v>
      </c>
      <c r="D392" s="61">
        <v>2014</v>
      </c>
      <c r="E392" s="60" t="s">
        <v>6</v>
      </c>
      <c r="F392" s="29">
        <v>779</v>
      </c>
      <c r="G392" s="77">
        <f t="shared" si="12"/>
        <v>0</v>
      </c>
      <c r="H392" s="29">
        <v>0</v>
      </c>
      <c r="I392" s="29">
        <v>0</v>
      </c>
      <c r="J392" s="29">
        <v>404</v>
      </c>
      <c r="K392" s="30">
        <f t="shared" si="13"/>
        <v>0</v>
      </c>
      <c r="L392" s="29">
        <v>0</v>
      </c>
      <c r="M392" s="29">
        <v>0</v>
      </c>
      <c r="N392" s="29">
        <v>456</v>
      </c>
      <c r="O392" s="29">
        <v>6</v>
      </c>
      <c r="P392" s="29">
        <v>1461</v>
      </c>
      <c r="Q392" s="29">
        <v>319</v>
      </c>
      <c r="R392" s="29">
        <v>3100</v>
      </c>
      <c r="S392" s="29">
        <v>325</v>
      </c>
    </row>
    <row r="393" spans="1:19" hidden="1" x14ac:dyDescent="0.2">
      <c r="A393" s="60" t="s">
        <v>1004</v>
      </c>
      <c r="B393" s="60" t="s">
        <v>42</v>
      </c>
      <c r="C393" s="60" t="s">
        <v>8</v>
      </c>
      <c r="D393" s="61">
        <v>2015</v>
      </c>
      <c r="E393" s="60" t="s">
        <v>6</v>
      </c>
      <c r="F393" s="29">
        <v>779</v>
      </c>
      <c r="G393" s="77">
        <f t="shared" si="12"/>
        <v>0</v>
      </c>
      <c r="H393" s="29">
        <v>0</v>
      </c>
      <c r="I393" s="29">
        <v>0</v>
      </c>
      <c r="J393" s="29">
        <v>404</v>
      </c>
      <c r="K393" s="30">
        <f t="shared" si="13"/>
        <v>0</v>
      </c>
      <c r="L393" s="29">
        <v>0</v>
      </c>
      <c r="M393" s="29">
        <v>0</v>
      </c>
      <c r="N393" s="29">
        <v>456</v>
      </c>
      <c r="O393" s="29">
        <v>290</v>
      </c>
      <c r="P393" s="29">
        <v>1461</v>
      </c>
      <c r="Q393" s="29">
        <v>448</v>
      </c>
      <c r="R393" s="29">
        <v>3100</v>
      </c>
      <c r="S393" s="29">
        <v>738</v>
      </c>
    </row>
    <row r="394" spans="1:19" hidden="1" x14ac:dyDescent="0.2">
      <c r="A394" s="60" t="s">
        <v>1004</v>
      </c>
      <c r="B394" s="60" t="s">
        <v>42</v>
      </c>
      <c r="C394" s="60" t="s">
        <v>8</v>
      </c>
      <c r="D394" s="61">
        <v>2016</v>
      </c>
      <c r="E394" s="60" t="s">
        <v>6</v>
      </c>
      <c r="F394" s="29">
        <v>779</v>
      </c>
      <c r="G394" s="77">
        <f t="shared" si="12"/>
        <v>0</v>
      </c>
      <c r="H394" s="29">
        <v>0</v>
      </c>
      <c r="I394" s="29">
        <v>0</v>
      </c>
      <c r="J394" s="29">
        <v>404</v>
      </c>
      <c r="K394" s="30">
        <f t="shared" si="13"/>
        <v>0</v>
      </c>
      <c r="L394" s="29">
        <v>0</v>
      </c>
      <c r="M394" s="29">
        <v>0</v>
      </c>
      <c r="N394" s="29">
        <v>456</v>
      </c>
      <c r="O394" s="29">
        <v>63</v>
      </c>
      <c r="P394" s="29">
        <v>1461</v>
      </c>
      <c r="Q394" s="29">
        <v>200</v>
      </c>
      <c r="R394" s="29">
        <v>3100</v>
      </c>
      <c r="S394" s="29">
        <v>263</v>
      </c>
    </row>
    <row r="395" spans="1:19" hidden="1" x14ac:dyDescent="0.2">
      <c r="A395" s="60" t="s">
        <v>1004</v>
      </c>
      <c r="B395" s="60" t="s">
        <v>42</v>
      </c>
      <c r="C395" s="60" t="s">
        <v>8</v>
      </c>
      <c r="D395" s="61">
        <v>2017</v>
      </c>
      <c r="E395" s="60" t="s">
        <v>6</v>
      </c>
      <c r="F395" s="29">
        <v>779</v>
      </c>
      <c r="G395" s="77">
        <f t="shared" si="12"/>
        <v>0</v>
      </c>
      <c r="H395" s="29">
        <v>0</v>
      </c>
      <c r="I395" s="29">
        <v>0</v>
      </c>
      <c r="J395" s="29">
        <v>404</v>
      </c>
      <c r="K395" s="30">
        <f t="shared" si="13"/>
        <v>0</v>
      </c>
      <c r="L395" s="29">
        <v>0</v>
      </c>
      <c r="M395" s="29">
        <v>0</v>
      </c>
      <c r="N395" s="29">
        <v>456</v>
      </c>
      <c r="O395" s="29">
        <v>1</v>
      </c>
      <c r="P395" s="29">
        <v>1461</v>
      </c>
      <c r="Q395" s="29">
        <v>435</v>
      </c>
      <c r="R395" s="29">
        <v>3100</v>
      </c>
      <c r="S395" s="29">
        <v>436</v>
      </c>
    </row>
    <row r="396" spans="1:19" hidden="1" x14ac:dyDescent="0.2">
      <c r="A396" s="60" t="s">
        <v>123</v>
      </c>
      <c r="B396" s="60" t="s">
        <v>78</v>
      </c>
      <c r="C396" s="60" t="s">
        <v>32</v>
      </c>
      <c r="D396" s="61">
        <v>2013</v>
      </c>
      <c r="E396" s="60" t="s">
        <v>6</v>
      </c>
      <c r="F396" s="29">
        <v>1218</v>
      </c>
      <c r="G396" s="77">
        <f t="shared" si="12"/>
        <v>0</v>
      </c>
      <c r="H396" s="29">
        <v>0</v>
      </c>
      <c r="I396" s="29">
        <v>0</v>
      </c>
      <c r="J396" s="29">
        <v>854</v>
      </c>
      <c r="K396" s="30">
        <f t="shared" si="13"/>
        <v>0</v>
      </c>
      <c r="L396" s="29">
        <v>0</v>
      </c>
      <c r="M396" s="29">
        <v>0</v>
      </c>
      <c r="N396" s="29">
        <v>862</v>
      </c>
      <c r="O396" s="29">
        <v>28</v>
      </c>
      <c r="P396" s="29">
        <v>1699</v>
      </c>
      <c r="Q396" s="29">
        <v>302</v>
      </c>
      <c r="R396" s="29">
        <v>4633</v>
      </c>
      <c r="S396" s="29">
        <v>330</v>
      </c>
    </row>
    <row r="397" spans="1:19" hidden="1" x14ac:dyDescent="0.2">
      <c r="A397" s="60" t="s">
        <v>123</v>
      </c>
      <c r="B397" s="60" t="s">
        <v>78</v>
      </c>
      <c r="C397" s="60" t="s">
        <v>32</v>
      </c>
      <c r="D397" s="61">
        <v>2014</v>
      </c>
      <c r="E397" s="60" t="s">
        <v>6</v>
      </c>
      <c r="F397" s="29">
        <v>1218</v>
      </c>
      <c r="G397" s="77">
        <f t="shared" si="12"/>
        <v>0</v>
      </c>
      <c r="H397" s="29">
        <v>0</v>
      </c>
      <c r="I397" s="29">
        <v>0</v>
      </c>
      <c r="J397" s="29">
        <v>854</v>
      </c>
      <c r="K397" s="30">
        <f t="shared" si="13"/>
        <v>0</v>
      </c>
      <c r="L397" s="29">
        <v>0</v>
      </c>
      <c r="M397" s="29">
        <v>0</v>
      </c>
      <c r="N397" s="29">
        <v>862</v>
      </c>
      <c r="O397" s="29">
        <v>68</v>
      </c>
      <c r="P397" s="29">
        <v>1699</v>
      </c>
      <c r="Q397" s="29">
        <v>205</v>
      </c>
      <c r="R397" s="29">
        <v>4633</v>
      </c>
      <c r="S397" s="29">
        <v>273</v>
      </c>
    </row>
    <row r="398" spans="1:19" hidden="1" x14ac:dyDescent="0.2">
      <c r="A398" s="60" t="s">
        <v>123</v>
      </c>
      <c r="B398" s="60" t="s">
        <v>78</v>
      </c>
      <c r="C398" s="60" t="s">
        <v>32</v>
      </c>
      <c r="D398" s="61">
        <v>2015</v>
      </c>
      <c r="E398" s="60" t="s">
        <v>6</v>
      </c>
      <c r="F398" s="29">
        <v>1218</v>
      </c>
      <c r="G398" s="77">
        <f t="shared" si="12"/>
        <v>0</v>
      </c>
      <c r="H398" s="29">
        <v>0</v>
      </c>
      <c r="I398" s="29">
        <v>0</v>
      </c>
      <c r="J398" s="29">
        <v>854</v>
      </c>
      <c r="K398" s="30">
        <f t="shared" si="13"/>
        <v>0</v>
      </c>
      <c r="L398" s="29">
        <v>0</v>
      </c>
      <c r="M398" s="29">
        <v>0</v>
      </c>
      <c r="N398" s="29">
        <v>862</v>
      </c>
      <c r="O398" s="29">
        <v>54</v>
      </c>
      <c r="P398" s="29">
        <v>1699</v>
      </c>
      <c r="Q398" s="29">
        <v>180</v>
      </c>
      <c r="R398" s="29">
        <v>4633</v>
      </c>
      <c r="S398" s="29">
        <v>234</v>
      </c>
    </row>
    <row r="399" spans="1:19" hidden="1" x14ac:dyDescent="0.2">
      <c r="A399" s="60" t="s">
        <v>123</v>
      </c>
      <c r="B399" s="60" t="s">
        <v>78</v>
      </c>
      <c r="C399" s="60" t="s">
        <v>32</v>
      </c>
      <c r="D399" s="61">
        <v>2016</v>
      </c>
      <c r="E399" s="60" t="s">
        <v>6</v>
      </c>
      <c r="F399" s="29">
        <v>1218</v>
      </c>
      <c r="G399" s="77">
        <f t="shared" si="12"/>
        <v>0</v>
      </c>
      <c r="H399" s="29">
        <v>0</v>
      </c>
      <c r="I399" s="29">
        <v>0</v>
      </c>
      <c r="J399" s="29">
        <v>854</v>
      </c>
      <c r="K399" s="30">
        <f t="shared" si="13"/>
        <v>0</v>
      </c>
      <c r="L399" s="29">
        <v>0</v>
      </c>
      <c r="M399" s="29">
        <v>0</v>
      </c>
      <c r="N399" s="29">
        <v>862</v>
      </c>
      <c r="O399" s="29">
        <v>74</v>
      </c>
      <c r="P399" s="29">
        <v>1699</v>
      </c>
      <c r="Q399" s="29">
        <v>99</v>
      </c>
      <c r="R399" s="29">
        <v>4633</v>
      </c>
      <c r="S399" s="29">
        <v>173</v>
      </c>
    </row>
    <row r="400" spans="1:19" hidden="1" x14ac:dyDescent="0.2">
      <c r="A400" s="60" t="s">
        <v>123</v>
      </c>
      <c r="B400" s="60" t="s">
        <v>78</v>
      </c>
      <c r="C400" s="60" t="s">
        <v>32</v>
      </c>
      <c r="D400" s="61">
        <v>2017</v>
      </c>
      <c r="E400" s="60" t="s">
        <v>6</v>
      </c>
      <c r="F400" s="29">
        <v>1218</v>
      </c>
      <c r="G400" s="77">
        <f t="shared" si="12"/>
        <v>6</v>
      </c>
      <c r="H400" s="29">
        <v>6</v>
      </c>
      <c r="I400" s="29">
        <v>0</v>
      </c>
      <c r="J400" s="29">
        <v>854</v>
      </c>
      <c r="K400" s="30">
        <f t="shared" si="13"/>
        <v>0</v>
      </c>
      <c r="L400" s="29">
        <v>0</v>
      </c>
      <c r="M400" s="29">
        <v>0</v>
      </c>
      <c r="N400" s="29">
        <v>862</v>
      </c>
      <c r="O400" s="29">
        <v>358</v>
      </c>
      <c r="P400" s="29">
        <v>1699</v>
      </c>
      <c r="Q400" s="29">
        <v>138</v>
      </c>
      <c r="R400" s="29">
        <v>4633</v>
      </c>
      <c r="S400" s="29">
        <v>502</v>
      </c>
    </row>
    <row r="401" spans="1:19" hidden="1" x14ac:dyDescent="0.2">
      <c r="A401" s="60" t="s">
        <v>124</v>
      </c>
      <c r="B401" s="60" t="s">
        <v>2</v>
      </c>
      <c r="C401" s="60" t="s">
        <v>3</v>
      </c>
      <c r="D401" s="61">
        <v>2014</v>
      </c>
      <c r="E401" s="60" t="s">
        <v>6</v>
      </c>
      <c r="F401" s="29">
        <v>1442</v>
      </c>
      <c r="G401" s="77">
        <f t="shared" si="12"/>
        <v>63</v>
      </c>
      <c r="H401" s="29">
        <v>63</v>
      </c>
      <c r="I401" s="29">
        <v>0</v>
      </c>
      <c r="J401" s="29">
        <v>974</v>
      </c>
      <c r="K401" s="30">
        <f t="shared" si="13"/>
        <v>0</v>
      </c>
      <c r="L401" s="29">
        <v>0</v>
      </c>
      <c r="M401" s="29">
        <v>0</v>
      </c>
      <c r="N401" s="29">
        <v>1090</v>
      </c>
      <c r="O401" s="29">
        <v>0</v>
      </c>
      <c r="P401" s="29">
        <v>2471</v>
      </c>
      <c r="Q401" s="29">
        <v>258</v>
      </c>
      <c r="R401" s="29">
        <v>5977</v>
      </c>
      <c r="S401" s="29">
        <v>321</v>
      </c>
    </row>
    <row r="402" spans="1:19" hidden="1" x14ac:dyDescent="0.2">
      <c r="A402" s="60" t="s">
        <v>124</v>
      </c>
      <c r="B402" s="60" t="s">
        <v>2</v>
      </c>
      <c r="C402" s="60" t="s">
        <v>3</v>
      </c>
      <c r="D402" s="61">
        <v>2015</v>
      </c>
      <c r="E402" s="60" t="s">
        <v>6</v>
      </c>
      <c r="F402" s="29">
        <v>1442</v>
      </c>
      <c r="G402" s="77">
        <f t="shared" si="12"/>
        <v>0</v>
      </c>
      <c r="H402" s="29">
        <v>0</v>
      </c>
      <c r="I402" s="29">
        <v>0</v>
      </c>
      <c r="J402" s="29">
        <v>974</v>
      </c>
      <c r="K402" s="30">
        <f t="shared" si="13"/>
        <v>147</v>
      </c>
      <c r="L402" s="29">
        <v>147</v>
      </c>
      <c r="M402" s="29">
        <v>0</v>
      </c>
      <c r="N402" s="29">
        <v>1090</v>
      </c>
      <c r="O402" s="29">
        <v>0</v>
      </c>
      <c r="P402" s="29">
        <v>2471</v>
      </c>
      <c r="Q402" s="29">
        <v>368</v>
      </c>
      <c r="R402" s="29">
        <v>5977</v>
      </c>
      <c r="S402" s="29">
        <v>515</v>
      </c>
    </row>
    <row r="403" spans="1:19" hidden="1" x14ac:dyDescent="0.2">
      <c r="A403" s="60" t="s">
        <v>124</v>
      </c>
      <c r="B403" s="60" t="s">
        <v>2</v>
      </c>
      <c r="C403" s="60" t="s">
        <v>3</v>
      </c>
      <c r="D403" s="61">
        <v>2016</v>
      </c>
      <c r="E403" s="60" t="s">
        <v>6</v>
      </c>
      <c r="F403" s="29">
        <v>1442</v>
      </c>
      <c r="G403" s="77">
        <f t="shared" si="12"/>
        <v>0</v>
      </c>
      <c r="H403" s="29">
        <v>0</v>
      </c>
      <c r="I403" s="29">
        <v>0</v>
      </c>
      <c r="J403" s="29">
        <v>974</v>
      </c>
      <c r="K403" s="30">
        <f t="shared" si="13"/>
        <v>0</v>
      </c>
      <c r="L403" s="29">
        <v>0</v>
      </c>
      <c r="M403" s="29">
        <v>0</v>
      </c>
      <c r="N403" s="29">
        <v>1090</v>
      </c>
      <c r="O403" s="29">
        <v>0</v>
      </c>
      <c r="P403" s="29">
        <v>2471</v>
      </c>
      <c r="Q403" s="29">
        <v>444</v>
      </c>
      <c r="R403" s="29">
        <v>5977</v>
      </c>
      <c r="S403" s="29">
        <v>444</v>
      </c>
    </row>
    <row r="404" spans="1:19" hidden="1" x14ac:dyDescent="0.2">
      <c r="A404" s="60" t="s">
        <v>124</v>
      </c>
      <c r="B404" s="60" t="s">
        <v>2</v>
      </c>
      <c r="C404" s="60" t="s">
        <v>3</v>
      </c>
      <c r="D404" s="61">
        <v>2017</v>
      </c>
      <c r="E404" s="60" t="s">
        <v>6</v>
      </c>
      <c r="F404" s="29">
        <v>1442</v>
      </c>
      <c r="G404" s="77">
        <f t="shared" si="12"/>
        <v>0</v>
      </c>
      <c r="H404" s="29">
        <v>0</v>
      </c>
      <c r="I404" s="29">
        <v>0</v>
      </c>
      <c r="J404" s="29">
        <v>974</v>
      </c>
      <c r="K404" s="30">
        <f t="shared" si="13"/>
        <v>0</v>
      </c>
      <c r="L404" s="29">
        <v>0</v>
      </c>
      <c r="M404" s="29">
        <v>0</v>
      </c>
      <c r="N404" s="29">
        <v>1090</v>
      </c>
      <c r="O404" s="29">
        <v>0</v>
      </c>
      <c r="P404" s="29">
        <v>2471</v>
      </c>
      <c r="Q404" s="29">
        <v>435</v>
      </c>
      <c r="R404" s="29">
        <v>5977</v>
      </c>
      <c r="S404" s="29">
        <v>435</v>
      </c>
    </row>
    <row r="405" spans="1:19" hidden="1" x14ac:dyDescent="0.2">
      <c r="A405" s="60" t="s">
        <v>125</v>
      </c>
      <c r="B405" s="60" t="s">
        <v>126</v>
      </c>
      <c r="C405" s="60" t="s">
        <v>13</v>
      </c>
      <c r="D405" s="61">
        <v>2015</v>
      </c>
      <c r="E405" s="60" t="s">
        <v>6</v>
      </c>
      <c r="F405" s="29">
        <v>5</v>
      </c>
      <c r="G405" s="77">
        <f t="shared" si="12"/>
        <v>0</v>
      </c>
      <c r="H405" s="29">
        <v>0</v>
      </c>
      <c r="I405" s="29">
        <v>0</v>
      </c>
      <c r="J405" s="29">
        <v>5</v>
      </c>
      <c r="K405" s="30">
        <f t="shared" si="13"/>
        <v>2</v>
      </c>
      <c r="L405" s="29">
        <v>2</v>
      </c>
      <c r="M405" s="29">
        <v>0</v>
      </c>
      <c r="N405" s="29">
        <v>3</v>
      </c>
      <c r="O405" s="29">
        <v>0</v>
      </c>
      <c r="P405" s="29">
        <v>9</v>
      </c>
      <c r="Q405" s="29">
        <v>3</v>
      </c>
      <c r="R405" s="29">
        <v>22</v>
      </c>
      <c r="S405" s="29">
        <v>5</v>
      </c>
    </row>
    <row r="406" spans="1:19" hidden="1" x14ac:dyDescent="0.2">
      <c r="A406" s="60" t="s">
        <v>127</v>
      </c>
      <c r="B406" s="60" t="s">
        <v>29</v>
      </c>
      <c r="C406" s="60" t="s">
        <v>8</v>
      </c>
      <c r="D406" s="61">
        <v>2015</v>
      </c>
      <c r="E406" s="60" t="s">
        <v>6</v>
      </c>
      <c r="F406" s="29">
        <v>148</v>
      </c>
      <c r="G406" s="77">
        <f t="shared" si="12"/>
        <v>83</v>
      </c>
      <c r="H406" s="29">
        <v>83</v>
      </c>
      <c r="I406" s="29">
        <v>0</v>
      </c>
      <c r="J406" s="29">
        <v>87</v>
      </c>
      <c r="K406" s="30">
        <f t="shared" si="13"/>
        <v>49</v>
      </c>
      <c r="L406" s="29">
        <v>49</v>
      </c>
      <c r="M406" s="29">
        <v>0</v>
      </c>
      <c r="N406" s="29">
        <v>76</v>
      </c>
      <c r="O406" s="29">
        <v>14</v>
      </c>
      <c r="P406" s="29">
        <v>119</v>
      </c>
      <c r="Q406" s="29">
        <v>563</v>
      </c>
      <c r="R406" s="29">
        <v>430</v>
      </c>
      <c r="S406" s="29">
        <v>709</v>
      </c>
    </row>
    <row r="407" spans="1:19" hidden="1" x14ac:dyDescent="0.2">
      <c r="A407" s="60" t="s">
        <v>127</v>
      </c>
      <c r="B407" s="60" t="s">
        <v>29</v>
      </c>
      <c r="C407" s="60" t="s">
        <v>8</v>
      </c>
      <c r="D407" s="61">
        <v>2016</v>
      </c>
      <c r="E407" s="60" t="s">
        <v>6</v>
      </c>
      <c r="F407" s="29">
        <v>148</v>
      </c>
      <c r="G407" s="77">
        <f t="shared" si="12"/>
        <v>0</v>
      </c>
      <c r="H407" s="29">
        <v>0</v>
      </c>
      <c r="I407" s="29">
        <v>0</v>
      </c>
      <c r="J407" s="29">
        <v>87</v>
      </c>
      <c r="K407" s="30">
        <f t="shared" si="13"/>
        <v>0</v>
      </c>
      <c r="L407" s="29">
        <v>0</v>
      </c>
      <c r="M407" s="29">
        <v>0</v>
      </c>
      <c r="N407" s="29">
        <v>76</v>
      </c>
      <c r="O407" s="29">
        <v>0</v>
      </c>
      <c r="P407" s="29">
        <v>119</v>
      </c>
      <c r="Q407" s="29">
        <v>74</v>
      </c>
      <c r="R407" s="29">
        <v>430</v>
      </c>
      <c r="S407" s="29">
        <v>74</v>
      </c>
    </row>
    <row r="408" spans="1:19" hidden="1" x14ac:dyDescent="0.2">
      <c r="A408" s="60" t="s">
        <v>127</v>
      </c>
      <c r="B408" s="60" t="s">
        <v>29</v>
      </c>
      <c r="C408" s="60" t="s">
        <v>8</v>
      </c>
      <c r="D408" s="61">
        <v>2017</v>
      </c>
      <c r="E408" s="60" t="s">
        <v>6</v>
      </c>
      <c r="F408" s="29">
        <v>148</v>
      </c>
      <c r="G408" s="77">
        <f t="shared" si="12"/>
        <v>1</v>
      </c>
      <c r="H408" s="29">
        <v>0</v>
      </c>
      <c r="I408" s="29">
        <v>1</v>
      </c>
      <c r="J408" s="29">
        <v>87</v>
      </c>
      <c r="K408" s="30">
        <f t="shared" si="13"/>
        <v>0</v>
      </c>
      <c r="L408" s="29">
        <v>0</v>
      </c>
      <c r="M408" s="29">
        <v>0</v>
      </c>
      <c r="N408" s="29">
        <v>76</v>
      </c>
      <c r="O408" s="29">
        <v>0</v>
      </c>
      <c r="P408" s="29">
        <v>119</v>
      </c>
      <c r="Q408" s="29">
        <v>0</v>
      </c>
      <c r="R408" s="29">
        <v>430</v>
      </c>
      <c r="S408" s="29">
        <v>1</v>
      </c>
    </row>
    <row r="409" spans="1:19" hidden="1" x14ac:dyDescent="0.2">
      <c r="A409" s="60" t="s">
        <v>128</v>
      </c>
      <c r="B409" s="60" t="s">
        <v>12</v>
      </c>
      <c r="C409" s="60" t="s">
        <v>3</v>
      </c>
      <c r="D409" s="61">
        <v>2014</v>
      </c>
      <c r="E409" s="60" t="s">
        <v>6</v>
      </c>
      <c r="F409" s="29">
        <v>83</v>
      </c>
      <c r="G409" s="77">
        <f t="shared" si="12"/>
        <v>0</v>
      </c>
      <c r="H409" s="29">
        <v>0</v>
      </c>
      <c r="I409" s="29">
        <v>0</v>
      </c>
      <c r="J409" s="29">
        <v>59</v>
      </c>
      <c r="K409" s="30">
        <f t="shared" si="13"/>
        <v>0</v>
      </c>
      <c r="L409" s="29">
        <v>0</v>
      </c>
      <c r="M409" s="29">
        <v>0</v>
      </c>
      <c r="N409" s="29">
        <v>65</v>
      </c>
      <c r="O409" s="29">
        <v>0</v>
      </c>
      <c r="P409" s="29">
        <v>151</v>
      </c>
      <c r="Q409" s="29">
        <v>6</v>
      </c>
      <c r="R409" s="29">
        <v>358</v>
      </c>
      <c r="S409" s="29">
        <v>6</v>
      </c>
    </row>
    <row r="410" spans="1:19" hidden="1" x14ac:dyDescent="0.2">
      <c r="A410" s="60" t="s">
        <v>128</v>
      </c>
      <c r="B410" s="60" t="s">
        <v>12</v>
      </c>
      <c r="C410" s="60" t="s">
        <v>3</v>
      </c>
      <c r="D410" s="61">
        <v>2015</v>
      </c>
      <c r="E410" s="60" t="s">
        <v>6</v>
      </c>
      <c r="F410" s="29">
        <v>83</v>
      </c>
      <c r="G410" s="77">
        <f t="shared" si="12"/>
        <v>0</v>
      </c>
      <c r="H410" s="29">
        <v>0</v>
      </c>
      <c r="I410" s="29">
        <v>0</v>
      </c>
      <c r="J410" s="29">
        <v>59</v>
      </c>
      <c r="K410" s="30">
        <f t="shared" si="13"/>
        <v>0</v>
      </c>
      <c r="L410" s="29">
        <v>0</v>
      </c>
      <c r="M410" s="29">
        <v>0</v>
      </c>
      <c r="N410" s="29">
        <v>65</v>
      </c>
      <c r="O410" s="29">
        <v>0</v>
      </c>
      <c r="P410" s="29">
        <v>151</v>
      </c>
      <c r="Q410" s="29">
        <v>6</v>
      </c>
      <c r="R410" s="29">
        <v>358</v>
      </c>
      <c r="S410" s="29">
        <v>6</v>
      </c>
    </row>
    <row r="411" spans="1:19" hidden="1" x14ac:dyDescent="0.2">
      <c r="A411" s="60" t="s">
        <v>128</v>
      </c>
      <c r="B411" s="60" t="s">
        <v>12</v>
      </c>
      <c r="C411" s="60" t="s">
        <v>3</v>
      </c>
      <c r="D411" s="61">
        <v>2016</v>
      </c>
      <c r="E411" s="60" t="s">
        <v>6</v>
      </c>
      <c r="F411" s="29">
        <v>83</v>
      </c>
      <c r="G411" s="77">
        <f t="shared" si="12"/>
        <v>0</v>
      </c>
      <c r="H411" s="29">
        <v>0</v>
      </c>
      <c r="I411" s="29">
        <v>0</v>
      </c>
      <c r="J411" s="29">
        <v>59</v>
      </c>
      <c r="K411" s="30">
        <f t="shared" si="13"/>
        <v>0</v>
      </c>
      <c r="L411" s="29">
        <v>0</v>
      </c>
      <c r="M411" s="29">
        <v>0</v>
      </c>
      <c r="N411" s="29">
        <v>65</v>
      </c>
      <c r="O411" s="29">
        <v>0</v>
      </c>
      <c r="P411" s="29">
        <v>151</v>
      </c>
      <c r="Q411" s="29">
        <v>10</v>
      </c>
      <c r="R411" s="29">
        <v>358</v>
      </c>
      <c r="S411" s="29">
        <v>10</v>
      </c>
    </row>
    <row r="412" spans="1:19" hidden="1" x14ac:dyDescent="0.2">
      <c r="A412" s="60" t="s">
        <v>128</v>
      </c>
      <c r="B412" s="60" t="s">
        <v>12</v>
      </c>
      <c r="C412" s="60" t="s">
        <v>3</v>
      </c>
      <c r="D412" s="61">
        <v>2017</v>
      </c>
      <c r="E412" s="60" t="s">
        <v>6</v>
      </c>
      <c r="F412" s="29">
        <v>83</v>
      </c>
      <c r="G412" s="77">
        <f t="shared" si="12"/>
        <v>0</v>
      </c>
      <c r="H412" s="29">
        <v>0</v>
      </c>
      <c r="I412" s="29">
        <v>0</v>
      </c>
      <c r="J412" s="29">
        <v>59</v>
      </c>
      <c r="K412" s="30">
        <f t="shared" si="13"/>
        <v>0</v>
      </c>
      <c r="L412" s="29">
        <v>0</v>
      </c>
      <c r="M412" s="29">
        <v>0</v>
      </c>
      <c r="N412" s="29">
        <v>65</v>
      </c>
      <c r="O412" s="29">
        <v>6</v>
      </c>
      <c r="P412" s="29">
        <v>151</v>
      </c>
      <c r="Q412" s="29">
        <v>8</v>
      </c>
      <c r="R412" s="29">
        <v>358</v>
      </c>
      <c r="S412" s="29">
        <v>14</v>
      </c>
    </row>
    <row r="413" spans="1:19" hidden="1" x14ac:dyDescent="0.2">
      <c r="A413" s="60" t="s">
        <v>129</v>
      </c>
      <c r="B413" s="60" t="s">
        <v>7</v>
      </c>
      <c r="C413" s="60" t="s">
        <v>8</v>
      </c>
      <c r="D413" s="61">
        <v>2014</v>
      </c>
      <c r="E413" s="60" t="s">
        <v>6</v>
      </c>
      <c r="F413" s="29">
        <v>1714</v>
      </c>
      <c r="G413" s="77">
        <f t="shared" si="12"/>
        <v>0</v>
      </c>
      <c r="H413" s="29">
        <v>0</v>
      </c>
      <c r="I413" s="29">
        <v>0</v>
      </c>
      <c r="J413" s="29">
        <v>926</v>
      </c>
      <c r="K413" s="30">
        <f t="shared" si="13"/>
        <v>0</v>
      </c>
      <c r="L413" s="29">
        <v>0</v>
      </c>
      <c r="M413" s="29">
        <v>0</v>
      </c>
      <c r="N413" s="29">
        <v>978</v>
      </c>
      <c r="O413" s="29">
        <v>0</v>
      </c>
      <c r="P413" s="29">
        <v>1837</v>
      </c>
      <c r="Q413" s="29">
        <v>137</v>
      </c>
      <c r="R413" s="29">
        <v>5455</v>
      </c>
      <c r="S413" s="29">
        <v>137</v>
      </c>
    </row>
    <row r="414" spans="1:19" hidden="1" x14ac:dyDescent="0.2">
      <c r="A414" s="60" t="s">
        <v>129</v>
      </c>
      <c r="B414" s="60" t="s">
        <v>7</v>
      </c>
      <c r="C414" s="60" t="s">
        <v>8</v>
      </c>
      <c r="D414" s="61">
        <v>2015</v>
      </c>
      <c r="E414" s="60" t="s">
        <v>6</v>
      </c>
      <c r="F414" s="29">
        <v>1714</v>
      </c>
      <c r="G414" s="77">
        <f t="shared" si="12"/>
        <v>64</v>
      </c>
      <c r="H414" s="29">
        <v>64</v>
      </c>
      <c r="I414" s="29">
        <v>0</v>
      </c>
      <c r="J414" s="29">
        <v>926</v>
      </c>
      <c r="K414" s="30">
        <f t="shared" si="13"/>
        <v>0</v>
      </c>
      <c r="L414" s="29">
        <v>0</v>
      </c>
      <c r="M414" s="29">
        <v>0</v>
      </c>
      <c r="N414" s="29">
        <v>978</v>
      </c>
      <c r="O414" s="29">
        <v>0</v>
      </c>
      <c r="P414" s="29">
        <v>1837</v>
      </c>
      <c r="Q414" s="29">
        <v>383</v>
      </c>
      <c r="R414" s="29">
        <v>5455</v>
      </c>
      <c r="S414" s="29">
        <v>447</v>
      </c>
    </row>
    <row r="415" spans="1:19" hidden="1" x14ac:dyDescent="0.2">
      <c r="A415" s="60" t="s">
        <v>129</v>
      </c>
      <c r="B415" s="60" t="s">
        <v>7</v>
      </c>
      <c r="C415" s="60" t="s">
        <v>8</v>
      </c>
      <c r="D415" s="61">
        <v>2016</v>
      </c>
      <c r="E415" s="60" t="s">
        <v>6</v>
      </c>
      <c r="F415" s="29">
        <v>1714</v>
      </c>
      <c r="G415" s="77">
        <f t="shared" si="12"/>
        <v>2</v>
      </c>
      <c r="H415" s="29">
        <v>2</v>
      </c>
      <c r="I415" s="29">
        <v>0</v>
      </c>
      <c r="J415" s="29">
        <v>926</v>
      </c>
      <c r="K415" s="30">
        <f t="shared" si="13"/>
        <v>0</v>
      </c>
      <c r="L415" s="29">
        <v>0</v>
      </c>
      <c r="M415" s="29">
        <v>0</v>
      </c>
      <c r="N415" s="29">
        <v>978</v>
      </c>
      <c r="O415" s="29">
        <v>0</v>
      </c>
      <c r="P415" s="29">
        <v>1837</v>
      </c>
      <c r="Q415" s="29">
        <v>452</v>
      </c>
      <c r="R415" s="29">
        <v>5455</v>
      </c>
      <c r="S415" s="29">
        <v>454</v>
      </c>
    </row>
    <row r="416" spans="1:19" hidden="1" x14ac:dyDescent="0.2">
      <c r="A416" s="60" t="s">
        <v>129</v>
      </c>
      <c r="B416" s="60" t="s">
        <v>7</v>
      </c>
      <c r="C416" s="60" t="s">
        <v>8</v>
      </c>
      <c r="D416" s="61">
        <v>2017</v>
      </c>
      <c r="E416" s="60" t="s">
        <v>6</v>
      </c>
      <c r="F416" s="29">
        <v>1714</v>
      </c>
      <c r="G416" s="77">
        <f t="shared" si="12"/>
        <v>217</v>
      </c>
      <c r="H416" s="29">
        <v>217</v>
      </c>
      <c r="I416" s="29">
        <v>0</v>
      </c>
      <c r="J416" s="29">
        <v>926</v>
      </c>
      <c r="K416" s="30">
        <f t="shared" si="13"/>
        <v>249</v>
      </c>
      <c r="L416" s="29">
        <v>249</v>
      </c>
      <c r="M416" s="29">
        <v>0</v>
      </c>
      <c r="N416" s="29">
        <v>978</v>
      </c>
      <c r="O416" s="29">
        <v>0</v>
      </c>
      <c r="P416" s="29">
        <v>1837</v>
      </c>
      <c r="Q416" s="29">
        <v>1601</v>
      </c>
      <c r="R416" s="29">
        <v>5455</v>
      </c>
      <c r="S416" s="29">
        <v>2067</v>
      </c>
    </row>
    <row r="417" spans="1:19" hidden="1" x14ac:dyDescent="0.2">
      <c r="A417" s="60" t="s">
        <v>82</v>
      </c>
      <c r="B417" s="60" t="s">
        <v>82</v>
      </c>
      <c r="C417" s="60" t="s">
        <v>26</v>
      </c>
      <c r="D417" s="61">
        <v>2015</v>
      </c>
      <c r="E417" s="60" t="s">
        <v>6</v>
      </c>
      <c r="F417" s="29">
        <v>7971</v>
      </c>
      <c r="G417" s="77">
        <f t="shared" si="12"/>
        <v>290</v>
      </c>
      <c r="H417" s="29">
        <v>290</v>
      </c>
      <c r="I417" s="29">
        <v>0</v>
      </c>
      <c r="J417" s="29">
        <v>5736</v>
      </c>
      <c r="K417" s="30">
        <f t="shared" si="13"/>
        <v>268</v>
      </c>
      <c r="L417" s="29">
        <v>268</v>
      </c>
      <c r="M417" s="29">
        <v>0</v>
      </c>
      <c r="N417" s="29">
        <v>3228</v>
      </c>
      <c r="O417" s="29">
        <v>384</v>
      </c>
      <c r="P417" s="29">
        <v>10116</v>
      </c>
      <c r="Q417" s="29">
        <v>2328</v>
      </c>
      <c r="R417" s="29">
        <v>27051</v>
      </c>
      <c r="S417" s="29">
        <v>3270</v>
      </c>
    </row>
    <row r="418" spans="1:19" hidden="1" x14ac:dyDescent="0.2">
      <c r="A418" s="60" t="s">
        <v>82</v>
      </c>
      <c r="B418" s="60" t="s">
        <v>82</v>
      </c>
      <c r="C418" s="60" t="s">
        <v>26</v>
      </c>
      <c r="D418" s="61">
        <v>2016</v>
      </c>
      <c r="E418" s="60" t="s">
        <v>6</v>
      </c>
      <c r="F418" s="29">
        <v>7971</v>
      </c>
      <c r="G418" s="77">
        <f t="shared" si="12"/>
        <v>23</v>
      </c>
      <c r="H418" s="29">
        <v>23</v>
      </c>
      <c r="I418" s="29">
        <v>0</v>
      </c>
      <c r="J418" s="29">
        <v>5736</v>
      </c>
      <c r="K418" s="30">
        <f t="shared" si="13"/>
        <v>8</v>
      </c>
      <c r="L418" s="29">
        <v>8</v>
      </c>
      <c r="M418" s="29">
        <v>0</v>
      </c>
      <c r="N418" s="29">
        <v>3228</v>
      </c>
      <c r="O418" s="29">
        <v>334</v>
      </c>
      <c r="P418" s="29">
        <v>10116</v>
      </c>
      <c r="Q418" s="29">
        <v>923</v>
      </c>
      <c r="R418" s="29">
        <v>27051</v>
      </c>
      <c r="S418" s="29">
        <v>1288</v>
      </c>
    </row>
    <row r="419" spans="1:19" hidden="1" x14ac:dyDescent="0.2">
      <c r="A419" s="60" t="s">
        <v>82</v>
      </c>
      <c r="B419" s="60" t="s">
        <v>82</v>
      </c>
      <c r="C419" s="60" t="s">
        <v>26</v>
      </c>
      <c r="D419" s="61">
        <v>2017</v>
      </c>
      <c r="E419" s="60" t="s">
        <v>6</v>
      </c>
      <c r="F419" s="29">
        <v>7971</v>
      </c>
      <c r="G419" s="77">
        <f t="shared" si="12"/>
        <v>0</v>
      </c>
      <c r="H419" s="29">
        <v>0</v>
      </c>
      <c r="I419" s="29">
        <v>0</v>
      </c>
      <c r="J419" s="29">
        <v>5736</v>
      </c>
      <c r="K419" s="30">
        <f t="shared" si="13"/>
        <v>4</v>
      </c>
      <c r="L419" s="29">
        <v>4</v>
      </c>
      <c r="M419" s="29">
        <v>0</v>
      </c>
      <c r="N419" s="29">
        <v>3228</v>
      </c>
      <c r="O419" s="29">
        <v>787</v>
      </c>
      <c r="P419" s="29">
        <v>10116</v>
      </c>
      <c r="Q419" s="29">
        <v>676</v>
      </c>
      <c r="R419" s="29">
        <v>27051</v>
      </c>
      <c r="S419" s="29">
        <v>1467</v>
      </c>
    </row>
    <row r="420" spans="1:19" hidden="1" x14ac:dyDescent="0.2">
      <c r="A420" s="60" t="s">
        <v>130</v>
      </c>
      <c r="B420" s="60" t="s">
        <v>82</v>
      </c>
      <c r="C420" s="60" t="s">
        <v>26</v>
      </c>
      <c r="D420" s="61">
        <v>2015</v>
      </c>
      <c r="E420" s="60" t="s">
        <v>6</v>
      </c>
      <c r="F420" s="29">
        <v>460</v>
      </c>
      <c r="G420" s="77">
        <f t="shared" si="12"/>
        <v>0</v>
      </c>
      <c r="H420" s="29">
        <v>0</v>
      </c>
      <c r="I420" s="29">
        <v>0</v>
      </c>
      <c r="J420" s="29">
        <v>527</v>
      </c>
      <c r="K420" s="30">
        <f t="shared" si="13"/>
        <v>0</v>
      </c>
      <c r="L420" s="29">
        <v>0</v>
      </c>
      <c r="M420" s="29">
        <v>0</v>
      </c>
      <c r="N420" s="29">
        <v>589</v>
      </c>
      <c r="O420" s="29">
        <v>102</v>
      </c>
      <c r="P420" s="29">
        <v>1146</v>
      </c>
      <c r="Q420" s="29">
        <v>162</v>
      </c>
      <c r="R420" s="29">
        <v>2722</v>
      </c>
      <c r="S420" s="29">
        <v>264</v>
      </c>
    </row>
    <row r="421" spans="1:19" hidden="1" x14ac:dyDescent="0.2">
      <c r="A421" s="60" t="s">
        <v>130</v>
      </c>
      <c r="B421" s="60" t="s">
        <v>82</v>
      </c>
      <c r="C421" s="60" t="s">
        <v>26</v>
      </c>
      <c r="D421" s="61">
        <v>2016</v>
      </c>
      <c r="E421" s="60" t="s">
        <v>6</v>
      </c>
      <c r="F421" s="29">
        <v>460</v>
      </c>
      <c r="G421" s="77">
        <f t="shared" si="12"/>
        <v>0</v>
      </c>
      <c r="H421" s="29">
        <v>0</v>
      </c>
      <c r="I421" s="29">
        <v>0</v>
      </c>
      <c r="J421" s="29">
        <v>527</v>
      </c>
      <c r="K421" s="30">
        <f t="shared" si="13"/>
        <v>0</v>
      </c>
      <c r="L421" s="29">
        <v>0</v>
      </c>
      <c r="M421" s="29">
        <v>0</v>
      </c>
      <c r="N421" s="29">
        <v>589</v>
      </c>
      <c r="O421" s="29">
        <v>63</v>
      </c>
      <c r="P421" s="29">
        <v>1146</v>
      </c>
      <c r="Q421" s="29">
        <v>38</v>
      </c>
      <c r="R421" s="29">
        <v>2722</v>
      </c>
      <c r="S421" s="29">
        <v>101</v>
      </c>
    </row>
    <row r="422" spans="1:19" hidden="1" x14ac:dyDescent="0.2">
      <c r="A422" s="60" t="s">
        <v>130</v>
      </c>
      <c r="B422" s="60" t="s">
        <v>82</v>
      </c>
      <c r="C422" s="60" t="s">
        <v>26</v>
      </c>
      <c r="D422" s="61">
        <v>2017</v>
      </c>
      <c r="E422" s="60" t="s">
        <v>6</v>
      </c>
      <c r="F422" s="29">
        <v>460</v>
      </c>
      <c r="G422" s="77">
        <f t="shared" si="12"/>
        <v>0</v>
      </c>
      <c r="H422" s="29">
        <v>0</v>
      </c>
      <c r="I422" s="29">
        <v>0</v>
      </c>
      <c r="J422" s="29">
        <v>527</v>
      </c>
      <c r="K422" s="30">
        <f t="shared" si="13"/>
        <v>0</v>
      </c>
      <c r="L422" s="29">
        <v>0</v>
      </c>
      <c r="M422" s="29">
        <v>0</v>
      </c>
      <c r="N422" s="29">
        <v>589</v>
      </c>
      <c r="O422" s="29">
        <v>54</v>
      </c>
      <c r="P422" s="29">
        <v>1146</v>
      </c>
      <c r="Q422" s="29">
        <v>71</v>
      </c>
      <c r="R422" s="29">
        <v>2722</v>
      </c>
      <c r="S422" s="29">
        <v>125</v>
      </c>
    </row>
    <row r="423" spans="1:19" hidden="1" x14ac:dyDescent="0.2">
      <c r="A423" s="60" t="s">
        <v>131</v>
      </c>
      <c r="B423" s="60" t="s">
        <v>12</v>
      </c>
      <c r="C423" s="60" t="s">
        <v>3</v>
      </c>
      <c r="D423" s="61">
        <v>2014</v>
      </c>
      <c r="E423" s="60" t="s">
        <v>6</v>
      </c>
      <c r="F423" s="29">
        <v>411</v>
      </c>
      <c r="G423" s="77">
        <f t="shared" si="12"/>
        <v>8</v>
      </c>
      <c r="H423" s="29">
        <v>8</v>
      </c>
      <c r="I423" s="29">
        <v>0</v>
      </c>
      <c r="J423" s="29">
        <v>299</v>
      </c>
      <c r="K423" s="30">
        <f t="shared" si="13"/>
        <v>0</v>
      </c>
      <c r="L423" s="29">
        <v>0</v>
      </c>
      <c r="M423" s="29">
        <v>0</v>
      </c>
      <c r="N423" s="29">
        <v>337</v>
      </c>
      <c r="O423" s="29">
        <v>8</v>
      </c>
      <c r="P423" s="29">
        <v>794</v>
      </c>
      <c r="Q423" s="29">
        <v>72</v>
      </c>
      <c r="R423" s="29">
        <v>1841</v>
      </c>
      <c r="S423" s="29">
        <v>88</v>
      </c>
    </row>
    <row r="424" spans="1:19" hidden="1" x14ac:dyDescent="0.2">
      <c r="A424" s="60" t="s">
        <v>131</v>
      </c>
      <c r="B424" s="60" t="s">
        <v>12</v>
      </c>
      <c r="C424" s="60" t="s">
        <v>3</v>
      </c>
      <c r="D424" s="61">
        <v>2015</v>
      </c>
      <c r="E424" s="60" t="s">
        <v>6</v>
      </c>
      <c r="F424" s="29">
        <v>411</v>
      </c>
      <c r="G424" s="77">
        <f t="shared" si="12"/>
        <v>0</v>
      </c>
      <c r="H424" s="29">
        <v>0</v>
      </c>
      <c r="I424" s="29">
        <v>0</v>
      </c>
      <c r="J424" s="29">
        <v>299</v>
      </c>
      <c r="K424" s="30">
        <f t="shared" si="13"/>
        <v>0</v>
      </c>
      <c r="L424" s="29">
        <v>0</v>
      </c>
      <c r="M424" s="29">
        <v>0</v>
      </c>
      <c r="N424" s="29">
        <v>337</v>
      </c>
      <c r="O424" s="29">
        <v>0</v>
      </c>
      <c r="P424" s="29">
        <v>794</v>
      </c>
      <c r="Q424" s="29">
        <v>131</v>
      </c>
      <c r="R424" s="29">
        <v>1841</v>
      </c>
      <c r="S424" s="29">
        <v>131</v>
      </c>
    </row>
    <row r="425" spans="1:19" hidden="1" x14ac:dyDescent="0.2">
      <c r="A425" s="60" t="s">
        <v>131</v>
      </c>
      <c r="B425" s="60" t="s">
        <v>12</v>
      </c>
      <c r="C425" s="60" t="s">
        <v>3</v>
      </c>
      <c r="D425" s="61">
        <v>2016</v>
      </c>
      <c r="E425" s="60" t="s">
        <v>6</v>
      </c>
      <c r="F425" s="29">
        <v>411</v>
      </c>
      <c r="G425" s="77">
        <f t="shared" si="12"/>
        <v>168</v>
      </c>
      <c r="H425" s="29">
        <v>20</v>
      </c>
      <c r="I425" s="29">
        <v>148</v>
      </c>
      <c r="J425" s="29">
        <v>299</v>
      </c>
      <c r="K425" s="30">
        <f t="shared" si="13"/>
        <v>85</v>
      </c>
      <c r="L425" s="29">
        <v>85</v>
      </c>
      <c r="M425" s="29">
        <v>0</v>
      </c>
      <c r="N425" s="29">
        <v>337</v>
      </c>
      <c r="O425" s="29">
        <v>1</v>
      </c>
      <c r="P425" s="29">
        <v>794</v>
      </c>
      <c r="Q425" s="29">
        <v>230</v>
      </c>
      <c r="R425" s="29">
        <v>1841</v>
      </c>
      <c r="S425" s="29">
        <v>484</v>
      </c>
    </row>
    <row r="426" spans="1:19" hidden="1" x14ac:dyDescent="0.2">
      <c r="A426" s="60" t="s">
        <v>131</v>
      </c>
      <c r="B426" s="60" t="s">
        <v>12</v>
      </c>
      <c r="C426" s="60" t="s">
        <v>3</v>
      </c>
      <c r="D426" s="61">
        <v>2017</v>
      </c>
      <c r="E426" s="60" t="s">
        <v>6</v>
      </c>
      <c r="F426" s="29">
        <v>411</v>
      </c>
      <c r="G426" s="77">
        <f t="shared" si="12"/>
        <v>0</v>
      </c>
      <c r="H426" s="29">
        <v>0</v>
      </c>
      <c r="I426" s="29">
        <v>0</v>
      </c>
      <c r="J426" s="29">
        <v>299</v>
      </c>
      <c r="K426" s="30">
        <f t="shared" si="13"/>
        <v>0</v>
      </c>
      <c r="L426" s="29">
        <v>0</v>
      </c>
      <c r="M426" s="29">
        <v>0</v>
      </c>
      <c r="N426" s="29">
        <v>337</v>
      </c>
      <c r="O426" s="29">
        <v>2</v>
      </c>
      <c r="P426" s="29">
        <v>794</v>
      </c>
      <c r="Q426" s="29">
        <v>348</v>
      </c>
      <c r="R426" s="29">
        <v>1841</v>
      </c>
      <c r="S426" s="29">
        <v>350</v>
      </c>
    </row>
    <row r="427" spans="1:19" hidden="1" x14ac:dyDescent="0.2">
      <c r="A427" s="60" t="s">
        <v>132</v>
      </c>
      <c r="B427" s="60" t="s">
        <v>78</v>
      </c>
      <c r="C427" s="60" t="s">
        <v>32</v>
      </c>
      <c r="D427" s="61">
        <v>2013</v>
      </c>
      <c r="E427" s="60" t="s">
        <v>6</v>
      </c>
      <c r="F427" s="29">
        <v>131</v>
      </c>
      <c r="G427" s="77">
        <f t="shared" si="12"/>
        <v>0</v>
      </c>
      <c r="H427" s="29">
        <v>0</v>
      </c>
      <c r="I427" s="29">
        <v>0</v>
      </c>
      <c r="J427" s="29">
        <v>91</v>
      </c>
      <c r="K427" s="30">
        <f t="shared" si="13"/>
        <v>0</v>
      </c>
      <c r="L427" s="29">
        <v>0</v>
      </c>
      <c r="M427" s="29">
        <v>0</v>
      </c>
      <c r="N427" s="29">
        <v>126</v>
      </c>
      <c r="O427" s="29">
        <v>0</v>
      </c>
      <c r="P427" s="29">
        <v>331</v>
      </c>
      <c r="Q427" s="29">
        <v>41</v>
      </c>
      <c r="R427" s="29">
        <v>679</v>
      </c>
      <c r="S427" s="29">
        <v>41</v>
      </c>
    </row>
    <row r="428" spans="1:19" hidden="1" x14ac:dyDescent="0.2">
      <c r="A428" s="60" t="s">
        <v>132</v>
      </c>
      <c r="B428" s="60" t="s">
        <v>78</v>
      </c>
      <c r="C428" s="60" t="s">
        <v>32</v>
      </c>
      <c r="D428" s="61">
        <v>2014</v>
      </c>
      <c r="E428" s="60" t="s">
        <v>6</v>
      </c>
      <c r="F428" s="29">
        <v>131</v>
      </c>
      <c r="G428" s="77">
        <f t="shared" si="12"/>
        <v>0</v>
      </c>
      <c r="H428" s="29">
        <v>0</v>
      </c>
      <c r="I428" s="29">
        <v>0</v>
      </c>
      <c r="J428" s="29">
        <v>91</v>
      </c>
      <c r="K428" s="30">
        <f t="shared" si="13"/>
        <v>0</v>
      </c>
      <c r="L428" s="29">
        <v>0</v>
      </c>
      <c r="M428" s="29">
        <v>0</v>
      </c>
      <c r="N428" s="29">
        <v>126</v>
      </c>
      <c r="O428" s="29">
        <v>0</v>
      </c>
      <c r="P428" s="29">
        <v>331</v>
      </c>
      <c r="Q428" s="29">
        <v>29</v>
      </c>
      <c r="R428" s="29">
        <v>679</v>
      </c>
      <c r="S428" s="29">
        <v>29</v>
      </c>
    </row>
    <row r="429" spans="1:19" hidden="1" x14ac:dyDescent="0.2">
      <c r="A429" s="60" t="s">
        <v>132</v>
      </c>
      <c r="B429" s="60" t="s">
        <v>78</v>
      </c>
      <c r="C429" s="60" t="s">
        <v>32</v>
      </c>
      <c r="D429" s="61">
        <v>2015</v>
      </c>
      <c r="E429" s="60" t="s">
        <v>6</v>
      </c>
      <c r="F429" s="29">
        <v>131</v>
      </c>
      <c r="G429" s="77">
        <f t="shared" si="12"/>
        <v>0</v>
      </c>
      <c r="H429" s="29">
        <v>0</v>
      </c>
      <c r="I429" s="29">
        <v>0</v>
      </c>
      <c r="J429" s="29">
        <v>91</v>
      </c>
      <c r="K429" s="30">
        <f t="shared" si="13"/>
        <v>0</v>
      </c>
      <c r="L429" s="29">
        <v>0</v>
      </c>
      <c r="M429" s="29">
        <v>0</v>
      </c>
      <c r="N429" s="29">
        <v>126</v>
      </c>
      <c r="O429" s="29">
        <v>0</v>
      </c>
      <c r="P429" s="29">
        <v>331</v>
      </c>
      <c r="Q429" s="29">
        <v>45</v>
      </c>
      <c r="R429" s="29">
        <v>679</v>
      </c>
      <c r="S429" s="29">
        <v>45</v>
      </c>
    </row>
    <row r="430" spans="1:19" hidden="1" x14ac:dyDescent="0.2">
      <c r="A430" s="60" t="s">
        <v>132</v>
      </c>
      <c r="B430" s="60" t="s">
        <v>78</v>
      </c>
      <c r="C430" s="60" t="s">
        <v>32</v>
      </c>
      <c r="D430" s="61">
        <v>2016</v>
      </c>
      <c r="E430" s="60" t="s">
        <v>6</v>
      </c>
      <c r="F430" s="29">
        <v>131</v>
      </c>
      <c r="G430" s="77">
        <f t="shared" si="12"/>
        <v>0</v>
      </c>
      <c r="H430" s="29">
        <v>0</v>
      </c>
      <c r="I430" s="29">
        <v>0</v>
      </c>
      <c r="J430" s="29">
        <v>91</v>
      </c>
      <c r="K430" s="30">
        <f t="shared" si="13"/>
        <v>0</v>
      </c>
      <c r="L430" s="29">
        <v>0</v>
      </c>
      <c r="M430" s="29">
        <v>0</v>
      </c>
      <c r="N430" s="29">
        <v>126</v>
      </c>
      <c r="O430" s="29">
        <v>0</v>
      </c>
      <c r="P430" s="29">
        <v>331</v>
      </c>
      <c r="Q430" s="29">
        <v>134</v>
      </c>
      <c r="R430" s="29">
        <v>679</v>
      </c>
      <c r="S430" s="29">
        <v>134</v>
      </c>
    </row>
    <row r="431" spans="1:19" hidden="1" x14ac:dyDescent="0.2">
      <c r="A431" s="60" t="s">
        <v>132</v>
      </c>
      <c r="B431" s="60" t="s">
        <v>78</v>
      </c>
      <c r="C431" s="60" t="s">
        <v>32</v>
      </c>
      <c r="D431" s="61">
        <v>2017</v>
      </c>
      <c r="E431" s="60" t="s">
        <v>6</v>
      </c>
      <c r="F431" s="29">
        <v>131</v>
      </c>
      <c r="G431" s="77">
        <f t="shared" si="12"/>
        <v>0</v>
      </c>
      <c r="H431" s="29">
        <v>0</v>
      </c>
      <c r="I431" s="29">
        <v>0</v>
      </c>
      <c r="J431" s="29">
        <v>91</v>
      </c>
      <c r="K431" s="30">
        <f t="shared" si="13"/>
        <v>0</v>
      </c>
      <c r="L431" s="29">
        <v>0</v>
      </c>
      <c r="M431" s="29">
        <v>0</v>
      </c>
      <c r="N431" s="29">
        <v>126</v>
      </c>
      <c r="O431" s="29">
        <v>0</v>
      </c>
      <c r="P431" s="29">
        <v>331</v>
      </c>
      <c r="Q431" s="29">
        <v>71</v>
      </c>
      <c r="R431" s="29">
        <v>679</v>
      </c>
      <c r="S431" s="29">
        <v>71</v>
      </c>
    </row>
    <row r="432" spans="1:19" hidden="1" x14ac:dyDescent="0.2">
      <c r="A432" s="60" t="s">
        <v>133</v>
      </c>
      <c r="B432" s="60" t="s">
        <v>12</v>
      </c>
      <c r="C432" s="60" t="s">
        <v>3</v>
      </c>
      <c r="D432" s="61">
        <v>2014</v>
      </c>
      <c r="E432" s="60" t="s">
        <v>6</v>
      </c>
      <c r="F432" s="29">
        <v>164</v>
      </c>
      <c r="G432" s="77">
        <f t="shared" si="12"/>
        <v>0</v>
      </c>
      <c r="H432" s="29">
        <v>0</v>
      </c>
      <c r="I432" s="29">
        <v>0</v>
      </c>
      <c r="J432" s="29">
        <v>120</v>
      </c>
      <c r="K432" s="30">
        <f t="shared" si="13"/>
        <v>14</v>
      </c>
      <c r="L432" s="29">
        <v>14</v>
      </c>
      <c r="M432" s="29">
        <v>0</v>
      </c>
      <c r="N432" s="29">
        <v>135</v>
      </c>
      <c r="O432" s="29">
        <v>50</v>
      </c>
      <c r="P432" s="29">
        <v>328</v>
      </c>
      <c r="Q432" s="29">
        <v>37</v>
      </c>
      <c r="R432" s="29">
        <v>747</v>
      </c>
      <c r="S432" s="29">
        <v>101</v>
      </c>
    </row>
    <row r="433" spans="1:19" hidden="1" x14ac:dyDescent="0.2">
      <c r="A433" s="60" t="s">
        <v>133</v>
      </c>
      <c r="B433" s="60" t="s">
        <v>12</v>
      </c>
      <c r="C433" s="60" t="s">
        <v>3</v>
      </c>
      <c r="D433" s="61">
        <v>2015</v>
      </c>
      <c r="E433" s="60" t="s">
        <v>6</v>
      </c>
      <c r="F433" s="29">
        <v>164</v>
      </c>
      <c r="G433" s="77">
        <f t="shared" si="12"/>
        <v>0</v>
      </c>
      <c r="H433" s="29">
        <v>0</v>
      </c>
      <c r="I433" s="29">
        <v>0</v>
      </c>
      <c r="J433" s="29">
        <v>120</v>
      </c>
      <c r="K433" s="30">
        <f t="shared" si="13"/>
        <v>0</v>
      </c>
      <c r="L433" s="29">
        <v>0</v>
      </c>
      <c r="M433" s="29">
        <v>0</v>
      </c>
      <c r="N433" s="29">
        <v>135</v>
      </c>
      <c r="O433" s="29">
        <v>7</v>
      </c>
      <c r="P433" s="29">
        <v>328</v>
      </c>
      <c r="Q433" s="29">
        <v>46</v>
      </c>
      <c r="R433" s="29">
        <v>747</v>
      </c>
      <c r="S433" s="29">
        <v>53</v>
      </c>
    </row>
    <row r="434" spans="1:19" hidden="1" x14ac:dyDescent="0.2">
      <c r="A434" s="60" t="s">
        <v>133</v>
      </c>
      <c r="B434" s="60" t="s">
        <v>12</v>
      </c>
      <c r="C434" s="60" t="s">
        <v>3</v>
      </c>
      <c r="D434" s="61">
        <v>2016</v>
      </c>
      <c r="E434" s="60" t="s">
        <v>6</v>
      </c>
      <c r="F434" s="29">
        <v>164</v>
      </c>
      <c r="G434" s="77">
        <f t="shared" si="12"/>
        <v>0</v>
      </c>
      <c r="H434" s="29">
        <v>0</v>
      </c>
      <c r="I434" s="29">
        <v>0</v>
      </c>
      <c r="J434" s="29">
        <v>120</v>
      </c>
      <c r="K434" s="30">
        <f t="shared" si="13"/>
        <v>0</v>
      </c>
      <c r="L434" s="29">
        <v>0</v>
      </c>
      <c r="M434" s="29">
        <v>0</v>
      </c>
      <c r="N434" s="29">
        <v>135</v>
      </c>
      <c r="O434" s="29">
        <v>9</v>
      </c>
      <c r="P434" s="29">
        <v>328</v>
      </c>
      <c r="Q434" s="29">
        <v>10</v>
      </c>
      <c r="R434" s="29">
        <v>747</v>
      </c>
      <c r="S434" s="29">
        <v>19</v>
      </c>
    </row>
    <row r="435" spans="1:19" hidden="1" x14ac:dyDescent="0.2">
      <c r="A435" s="60" t="s">
        <v>133</v>
      </c>
      <c r="B435" s="60" t="s">
        <v>12</v>
      </c>
      <c r="C435" s="60" t="s">
        <v>3</v>
      </c>
      <c r="D435" s="61">
        <v>2017</v>
      </c>
      <c r="E435" s="60" t="s">
        <v>6</v>
      </c>
      <c r="F435" s="29">
        <v>164</v>
      </c>
      <c r="G435" s="77">
        <f t="shared" si="12"/>
        <v>13</v>
      </c>
      <c r="H435" s="29">
        <v>13</v>
      </c>
      <c r="I435" s="29">
        <v>0</v>
      </c>
      <c r="J435" s="29">
        <v>120</v>
      </c>
      <c r="K435" s="30">
        <f t="shared" si="13"/>
        <v>33</v>
      </c>
      <c r="L435" s="29">
        <v>33</v>
      </c>
      <c r="M435" s="29">
        <v>0</v>
      </c>
      <c r="N435" s="29">
        <v>135</v>
      </c>
      <c r="O435" s="29">
        <v>13</v>
      </c>
      <c r="P435" s="29">
        <v>328</v>
      </c>
      <c r="Q435" s="29">
        <v>9</v>
      </c>
      <c r="R435" s="29">
        <v>747</v>
      </c>
      <c r="S435" s="29">
        <v>68</v>
      </c>
    </row>
    <row r="436" spans="1:19" hidden="1" x14ac:dyDescent="0.2">
      <c r="A436" s="60" t="s">
        <v>134</v>
      </c>
      <c r="B436" s="60" t="s">
        <v>5</v>
      </c>
      <c r="C436" s="60" t="s">
        <v>3</v>
      </c>
      <c r="D436" s="61">
        <v>2014</v>
      </c>
      <c r="E436" s="60" t="s">
        <v>6</v>
      </c>
      <c r="F436" s="29">
        <v>98</v>
      </c>
      <c r="G436" s="77">
        <f t="shared" si="12"/>
        <v>0</v>
      </c>
      <c r="H436" s="29">
        <v>0</v>
      </c>
      <c r="I436" s="29">
        <v>0</v>
      </c>
      <c r="J436" s="29">
        <v>60</v>
      </c>
      <c r="K436" s="30">
        <f t="shared" si="13"/>
        <v>0</v>
      </c>
      <c r="L436" s="29">
        <v>0</v>
      </c>
      <c r="M436" s="29">
        <v>0</v>
      </c>
      <c r="N436" s="29">
        <v>66</v>
      </c>
      <c r="O436" s="29">
        <v>6</v>
      </c>
      <c r="P436" s="29">
        <v>173</v>
      </c>
      <c r="Q436" s="29">
        <v>21</v>
      </c>
      <c r="R436" s="29">
        <v>397</v>
      </c>
      <c r="S436" s="29">
        <v>27</v>
      </c>
    </row>
    <row r="437" spans="1:19" hidden="1" x14ac:dyDescent="0.2">
      <c r="A437" s="60" t="s">
        <v>134</v>
      </c>
      <c r="B437" s="60" t="s">
        <v>5</v>
      </c>
      <c r="C437" s="60" t="s">
        <v>3</v>
      </c>
      <c r="D437" s="61">
        <v>2015</v>
      </c>
      <c r="E437" s="60" t="s">
        <v>6</v>
      </c>
      <c r="F437" s="29">
        <v>98</v>
      </c>
      <c r="G437" s="77">
        <f t="shared" si="12"/>
        <v>0</v>
      </c>
      <c r="H437" s="29">
        <v>0</v>
      </c>
      <c r="I437" s="29">
        <v>0</v>
      </c>
      <c r="J437" s="29">
        <v>60</v>
      </c>
      <c r="K437" s="30">
        <f t="shared" si="13"/>
        <v>0</v>
      </c>
      <c r="L437" s="29">
        <v>0</v>
      </c>
      <c r="M437" s="29">
        <v>0</v>
      </c>
      <c r="N437" s="29">
        <v>66</v>
      </c>
      <c r="O437" s="29">
        <v>14</v>
      </c>
      <c r="P437" s="29">
        <v>173</v>
      </c>
      <c r="Q437" s="29">
        <v>42</v>
      </c>
      <c r="R437" s="29">
        <v>397</v>
      </c>
      <c r="S437" s="29">
        <v>56</v>
      </c>
    </row>
    <row r="438" spans="1:19" hidden="1" x14ac:dyDescent="0.2">
      <c r="A438" s="60" t="s">
        <v>134</v>
      </c>
      <c r="B438" s="60" t="s">
        <v>5</v>
      </c>
      <c r="C438" s="60" t="s">
        <v>3</v>
      </c>
      <c r="D438" s="61">
        <v>2016</v>
      </c>
      <c r="E438" s="60" t="s">
        <v>6</v>
      </c>
      <c r="F438" s="29">
        <v>98</v>
      </c>
      <c r="G438" s="77">
        <f t="shared" si="12"/>
        <v>0</v>
      </c>
      <c r="H438" s="29">
        <v>0</v>
      </c>
      <c r="I438" s="29">
        <v>0</v>
      </c>
      <c r="J438" s="29">
        <v>60</v>
      </c>
      <c r="K438" s="30">
        <f t="shared" si="13"/>
        <v>0</v>
      </c>
      <c r="L438" s="29">
        <v>0</v>
      </c>
      <c r="M438" s="29">
        <v>0</v>
      </c>
      <c r="N438" s="29">
        <v>66</v>
      </c>
      <c r="O438" s="29">
        <v>28</v>
      </c>
      <c r="P438" s="29">
        <v>173</v>
      </c>
      <c r="Q438" s="29">
        <v>74</v>
      </c>
      <c r="R438" s="29">
        <v>397</v>
      </c>
      <c r="S438" s="29">
        <v>102</v>
      </c>
    </row>
    <row r="439" spans="1:19" hidden="1" x14ac:dyDescent="0.2">
      <c r="A439" s="60" t="s">
        <v>134</v>
      </c>
      <c r="B439" s="60" t="s">
        <v>5</v>
      </c>
      <c r="C439" s="60" t="s">
        <v>3</v>
      </c>
      <c r="D439" s="61">
        <v>2017</v>
      </c>
      <c r="E439" s="60" t="s">
        <v>6</v>
      </c>
      <c r="F439" s="29">
        <v>98</v>
      </c>
      <c r="G439" s="77">
        <f t="shared" si="12"/>
        <v>0</v>
      </c>
      <c r="H439" s="29">
        <v>0</v>
      </c>
      <c r="I439" s="29">
        <v>0</v>
      </c>
      <c r="J439" s="29">
        <v>60</v>
      </c>
      <c r="K439" s="30">
        <f t="shared" si="13"/>
        <v>0</v>
      </c>
      <c r="L439" s="29">
        <v>0</v>
      </c>
      <c r="M439" s="29">
        <v>0</v>
      </c>
      <c r="N439" s="29">
        <v>66</v>
      </c>
      <c r="O439" s="29">
        <v>6</v>
      </c>
      <c r="P439" s="29">
        <v>173</v>
      </c>
      <c r="Q439" s="29">
        <v>44</v>
      </c>
      <c r="R439" s="29">
        <v>397</v>
      </c>
      <c r="S439" s="29">
        <v>50</v>
      </c>
    </row>
    <row r="440" spans="1:19" hidden="1" x14ac:dyDescent="0.2">
      <c r="A440" s="60" t="s">
        <v>135</v>
      </c>
      <c r="B440" s="60" t="s">
        <v>62</v>
      </c>
      <c r="C440" s="60" t="s">
        <v>8</v>
      </c>
      <c r="D440" s="61">
        <v>2015</v>
      </c>
      <c r="E440" s="60" t="s">
        <v>6</v>
      </c>
      <c r="F440" s="29">
        <v>118</v>
      </c>
      <c r="G440" s="77">
        <f t="shared" si="12"/>
        <v>26</v>
      </c>
      <c r="H440" s="29">
        <v>26</v>
      </c>
      <c r="I440" s="29">
        <v>0</v>
      </c>
      <c r="J440" s="29">
        <v>160</v>
      </c>
      <c r="K440" s="30">
        <f t="shared" si="13"/>
        <v>247</v>
      </c>
      <c r="L440" s="29">
        <v>247</v>
      </c>
      <c r="M440" s="29">
        <v>0</v>
      </c>
      <c r="N440" s="29">
        <v>217</v>
      </c>
      <c r="O440" s="29">
        <v>14</v>
      </c>
      <c r="P440" s="29">
        <v>475</v>
      </c>
      <c r="Q440" s="29">
        <v>406</v>
      </c>
      <c r="R440" s="29">
        <v>970</v>
      </c>
      <c r="S440" s="29">
        <v>693</v>
      </c>
    </row>
    <row r="441" spans="1:19" hidden="1" x14ac:dyDescent="0.2">
      <c r="A441" s="60" t="s">
        <v>135</v>
      </c>
      <c r="B441" s="60" t="s">
        <v>62</v>
      </c>
      <c r="C441" s="60" t="s">
        <v>8</v>
      </c>
      <c r="D441" s="61">
        <v>2016</v>
      </c>
      <c r="E441" s="60" t="s">
        <v>6</v>
      </c>
      <c r="F441" s="29">
        <v>118</v>
      </c>
      <c r="G441" s="77">
        <f t="shared" si="12"/>
        <v>0</v>
      </c>
      <c r="H441" s="29">
        <v>0</v>
      </c>
      <c r="I441" s="29">
        <v>0</v>
      </c>
      <c r="J441" s="29">
        <v>160</v>
      </c>
      <c r="K441" s="30">
        <f t="shared" si="13"/>
        <v>0</v>
      </c>
      <c r="L441" s="29">
        <v>0</v>
      </c>
      <c r="M441" s="29">
        <v>0</v>
      </c>
      <c r="N441" s="29">
        <v>217</v>
      </c>
      <c r="O441" s="29">
        <v>0</v>
      </c>
      <c r="P441" s="29">
        <v>475</v>
      </c>
      <c r="Q441" s="29">
        <v>321</v>
      </c>
      <c r="R441" s="29">
        <v>970</v>
      </c>
      <c r="S441" s="29">
        <v>321</v>
      </c>
    </row>
    <row r="442" spans="1:19" hidden="1" x14ac:dyDescent="0.2">
      <c r="A442" s="60" t="s">
        <v>135</v>
      </c>
      <c r="B442" s="60" t="s">
        <v>62</v>
      </c>
      <c r="C442" s="60" t="s">
        <v>8</v>
      </c>
      <c r="D442" s="61">
        <v>2017</v>
      </c>
      <c r="E442" s="60" t="s">
        <v>6</v>
      </c>
      <c r="F442" s="29">
        <v>118</v>
      </c>
      <c r="G442" s="77">
        <f t="shared" si="12"/>
        <v>0</v>
      </c>
      <c r="H442" s="29">
        <v>0</v>
      </c>
      <c r="I442" s="29">
        <v>0</v>
      </c>
      <c r="J442" s="29">
        <v>160</v>
      </c>
      <c r="K442" s="30">
        <f t="shared" si="13"/>
        <v>202</v>
      </c>
      <c r="L442" s="29">
        <v>202</v>
      </c>
      <c r="M442" s="29">
        <v>0</v>
      </c>
      <c r="N442" s="29">
        <v>217</v>
      </c>
      <c r="O442" s="29">
        <v>0</v>
      </c>
      <c r="P442" s="29">
        <v>475</v>
      </c>
      <c r="Q442" s="29">
        <v>243</v>
      </c>
      <c r="R442" s="29">
        <v>970</v>
      </c>
      <c r="S442" s="29">
        <v>445</v>
      </c>
    </row>
    <row r="443" spans="1:19" hidden="1" x14ac:dyDescent="0.2">
      <c r="A443" s="60" t="s">
        <v>136</v>
      </c>
      <c r="B443" s="60" t="s">
        <v>5</v>
      </c>
      <c r="C443" s="60" t="s">
        <v>3</v>
      </c>
      <c r="D443" s="61">
        <v>2014</v>
      </c>
      <c r="E443" s="60" t="s">
        <v>6</v>
      </c>
      <c r="F443" s="29">
        <v>508</v>
      </c>
      <c r="G443" s="77">
        <f t="shared" si="12"/>
        <v>71</v>
      </c>
      <c r="H443" s="29">
        <v>71</v>
      </c>
      <c r="I443" s="29">
        <v>0</v>
      </c>
      <c r="J443" s="29">
        <v>310</v>
      </c>
      <c r="K443" s="30">
        <f t="shared" si="13"/>
        <v>48</v>
      </c>
      <c r="L443" s="29">
        <v>48</v>
      </c>
      <c r="M443" s="29">
        <v>0</v>
      </c>
      <c r="N443" s="29">
        <v>337</v>
      </c>
      <c r="O443" s="29">
        <v>0</v>
      </c>
      <c r="P443" s="29">
        <v>862</v>
      </c>
      <c r="Q443" s="29">
        <v>532</v>
      </c>
      <c r="R443" s="29">
        <v>2017</v>
      </c>
      <c r="S443" s="29">
        <v>651</v>
      </c>
    </row>
    <row r="444" spans="1:19" hidden="1" x14ac:dyDescent="0.2">
      <c r="A444" s="60" t="s">
        <v>136</v>
      </c>
      <c r="B444" s="60" t="s">
        <v>5</v>
      </c>
      <c r="C444" s="60" t="s">
        <v>3</v>
      </c>
      <c r="D444" s="61">
        <v>2015</v>
      </c>
      <c r="E444" s="60" t="s">
        <v>6</v>
      </c>
      <c r="F444" s="29">
        <v>508</v>
      </c>
      <c r="G444" s="77">
        <f t="shared" si="12"/>
        <v>0</v>
      </c>
      <c r="H444" s="29">
        <v>0</v>
      </c>
      <c r="I444" s="29">
        <v>0</v>
      </c>
      <c r="J444" s="29">
        <v>310</v>
      </c>
      <c r="K444" s="30">
        <f t="shared" si="13"/>
        <v>0</v>
      </c>
      <c r="L444" s="29">
        <v>0</v>
      </c>
      <c r="M444" s="29">
        <v>0</v>
      </c>
      <c r="N444" s="29">
        <v>337</v>
      </c>
      <c r="O444" s="29">
        <v>1</v>
      </c>
      <c r="P444" s="29">
        <v>862</v>
      </c>
      <c r="Q444" s="29">
        <v>776</v>
      </c>
      <c r="R444" s="29">
        <v>2017</v>
      </c>
      <c r="S444" s="29">
        <v>777</v>
      </c>
    </row>
    <row r="445" spans="1:19" hidden="1" x14ac:dyDescent="0.2">
      <c r="A445" s="60" t="s">
        <v>136</v>
      </c>
      <c r="B445" s="60" t="s">
        <v>5</v>
      </c>
      <c r="C445" s="60" t="s">
        <v>3</v>
      </c>
      <c r="D445" s="61">
        <v>2016</v>
      </c>
      <c r="E445" s="60" t="s">
        <v>6</v>
      </c>
      <c r="F445" s="29">
        <v>508</v>
      </c>
      <c r="G445" s="77">
        <f t="shared" si="12"/>
        <v>12</v>
      </c>
      <c r="H445" s="29">
        <v>12</v>
      </c>
      <c r="I445" s="29">
        <v>0</v>
      </c>
      <c r="J445" s="29">
        <v>310</v>
      </c>
      <c r="K445" s="30">
        <f t="shared" si="13"/>
        <v>12</v>
      </c>
      <c r="L445" s="29">
        <v>12</v>
      </c>
      <c r="M445" s="29">
        <v>0</v>
      </c>
      <c r="N445" s="29">
        <v>337</v>
      </c>
      <c r="O445" s="29">
        <v>0</v>
      </c>
      <c r="P445" s="29">
        <v>862</v>
      </c>
      <c r="Q445" s="29">
        <v>1187</v>
      </c>
      <c r="R445" s="29">
        <v>2017</v>
      </c>
      <c r="S445" s="29">
        <v>1211</v>
      </c>
    </row>
    <row r="446" spans="1:19" hidden="1" x14ac:dyDescent="0.2">
      <c r="A446" s="60" t="s">
        <v>136</v>
      </c>
      <c r="B446" s="60" t="s">
        <v>5</v>
      </c>
      <c r="C446" s="60" t="s">
        <v>3</v>
      </c>
      <c r="D446" s="61">
        <v>2017</v>
      </c>
      <c r="E446" s="60" t="s">
        <v>6</v>
      </c>
      <c r="F446" s="29">
        <v>508</v>
      </c>
      <c r="G446" s="77">
        <f t="shared" si="12"/>
        <v>5</v>
      </c>
      <c r="H446" s="29">
        <v>5</v>
      </c>
      <c r="I446" s="29">
        <v>0</v>
      </c>
      <c r="J446" s="29">
        <v>310</v>
      </c>
      <c r="K446" s="30">
        <f t="shared" si="13"/>
        <v>37</v>
      </c>
      <c r="L446" s="29">
        <v>37</v>
      </c>
      <c r="M446" s="29">
        <v>0</v>
      </c>
      <c r="N446" s="29">
        <v>337</v>
      </c>
      <c r="O446" s="29">
        <v>0</v>
      </c>
      <c r="P446" s="29">
        <v>862</v>
      </c>
      <c r="Q446" s="29">
        <v>610</v>
      </c>
      <c r="R446" s="29">
        <v>2017</v>
      </c>
      <c r="S446" s="29">
        <v>652</v>
      </c>
    </row>
    <row r="447" spans="1:19" hidden="1" x14ac:dyDescent="0.2">
      <c r="A447" s="60" t="s">
        <v>137</v>
      </c>
      <c r="B447" s="60" t="s">
        <v>5</v>
      </c>
      <c r="C447" s="60" t="s">
        <v>3</v>
      </c>
      <c r="D447" s="61">
        <v>2014</v>
      </c>
      <c r="E447" s="60" t="s">
        <v>6</v>
      </c>
      <c r="F447" s="29">
        <v>171</v>
      </c>
      <c r="G447" s="77">
        <f t="shared" si="12"/>
        <v>0</v>
      </c>
      <c r="H447" s="29">
        <v>0</v>
      </c>
      <c r="I447" s="29">
        <v>0</v>
      </c>
      <c r="J447" s="29">
        <v>100</v>
      </c>
      <c r="K447" s="30">
        <f t="shared" si="13"/>
        <v>0</v>
      </c>
      <c r="L447" s="29">
        <v>0</v>
      </c>
      <c r="M447" s="29">
        <v>0</v>
      </c>
      <c r="N447" s="29">
        <v>108</v>
      </c>
      <c r="O447" s="29">
        <v>0</v>
      </c>
      <c r="P447" s="29">
        <v>307</v>
      </c>
      <c r="Q447" s="29">
        <v>48</v>
      </c>
      <c r="R447" s="29">
        <v>686</v>
      </c>
      <c r="S447" s="29">
        <v>48</v>
      </c>
    </row>
    <row r="448" spans="1:19" hidden="1" x14ac:dyDescent="0.2">
      <c r="A448" s="60" t="s">
        <v>137</v>
      </c>
      <c r="B448" s="60" t="s">
        <v>5</v>
      </c>
      <c r="C448" s="60" t="s">
        <v>3</v>
      </c>
      <c r="D448" s="61">
        <v>2015</v>
      </c>
      <c r="E448" s="60" t="s">
        <v>6</v>
      </c>
      <c r="F448" s="29">
        <v>171</v>
      </c>
      <c r="G448" s="77">
        <f t="shared" si="12"/>
        <v>0</v>
      </c>
      <c r="H448" s="29">
        <v>0</v>
      </c>
      <c r="I448" s="29">
        <v>0</v>
      </c>
      <c r="J448" s="29">
        <v>100</v>
      </c>
      <c r="K448" s="30">
        <f t="shared" si="13"/>
        <v>0</v>
      </c>
      <c r="L448" s="29">
        <v>0</v>
      </c>
      <c r="M448" s="29">
        <v>0</v>
      </c>
      <c r="N448" s="29">
        <v>108</v>
      </c>
      <c r="O448" s="29">
        <v>0</v>
      </c>
      <c r="P448" s="29">
        <v>307</v>
      </c>
      <c r="Q448" s="29">
        <v>22</v>
      </c>
      <c r="R448" s="29">
        <v>686</v>
      </c>
      <c r="S448" s="29">
        <v>22</v>
      </c>
    </row>
    <row r="449" spans="1:19" hidden="1" x14ac:dyDescent="0.2">
      <c r="A449" s="60" t="s">
        <v>137</v>
      </c>
      <c r="B449" s="60" t="s">
        <v>5</v>
      </c>
      <c r="C449" s="60" t="s">
        <v>3</v>
      </c>
      <c r="D449" s="61">
        <v>2016</v>
      </c>
      <c r="E449" s="60" t="s">
        <v>6</v>
      </c>
      <c r="F449" s="29">
        <v>171</v>
      </c>
      <c r="G449" s="77">
        <f t="shared" si="12"/>
        <v>0</v>
      </c>
      <c r="H449" s="29">
        <v>0</v>
      </c>
      <c r="I449" s="29">
        <v>0</v>
      </c>
      <c r="J449" s="29">
        <v>100</v>
      </c>
      <c r="K449" s="30">
        <f t="shared" si="13"/>
        <v>0</v>
      </c>
      <c r="L449" s="29">
        <v>0</v>
      </c>
      <c r="M449" s="29">
        <v>0</v>
      </c>
      <c r="N449" s="29">
        <v>108</v>
      </c>
      <c r="O449" s="29">
        <v>0</v>
      </c>
      <c r="P449" s="29">
        <v>307</v>
      </c>
      <c r="Q449" s="29">
        <v>329</v>
      </c>
      <c r="R449" s="29">
        <v>686</v>
      </c>
      <c r="S449" s="29">
        <v>329</v>
      </c>
    </row>
    <row r="450" spans="1:19" hidden="1" x14ac:dyDescent="0.2">
      <c r="A450" s="60" t="s">
        <v>137</v>
      </c>
      <c r="B450" s="60" t="s">
        <v>5</v>
      </c>
      <c r="C450" s="60" t="s">
        <v>3</v>
      </c>
      <c r="D450" s="61">
        <v>2017</v>
      </c>
      <c r="E450" s="60" t="s">
        <v>6</v>
      </c>
      <c r="F450" s="29">
        <v>171</v>
      </c>
      <c r="G450" s="77">
        <f t="shared" si="12"/>
        <v>0</v>
      </c>
      <c r="H450" s="29">
        <v>0</v>
      </c>
      <c r="I450" s="29">
        <v>0</v>
      </c>
      <c r="J450" s="29">
        <v>100</v>
      </c>
      <c r="K450" s="30">
        <f t="shared" si="13"/>
        <v>0</v>
      </c>
      <c r="L450" s="29">
        <v>0</v>
      </c>
      <c r="M450" s="29">
        <v>0</v>
      </c>
      <c r="N450" s="29">
        <v>108</v>
      </c>
      <c r="O450" s="29">
        <v>0</v>
      </c>
      <c r="P450" s="29">
        <v>307</v>
      </c>
      <c r="Q450" s="29">
        <v>84</v>
      </c>
      <c r="R450" s="29">
        <v>686</v>
      </c>
      <c r="S450" s="29">
        <v>84</v>
      </c>
    </row>
    <row r="451" spans="1:19" hidden="1" x14ac:dyDescent="0.2">
      <c r="A451" s="60" t="s">
        <v>139</v>
      </c>
      <c r="B451" s="60" t="s">
        <v>55</v>
      </c>
      <c r="C451" s="60" t="s">
        <v>56</v>
      </c>
      <c r="D451" s="61">
        <v>2014</v>
      </c>
      <c r="E451" s="60" t="s">
        <v>6</v>
      </c>
      <c r="F451" s="29">
        <v>235</v>
      </c>
      <c r="G451" s="77">
        <f t="shared" ref="G451:G514" si="14">SUM(H451:I451)</f>
        <v>0</v>
      </c>
      <c r="H451" s="29">
        <v>0</v>
      </c>
      <c r="I451" s="29">
        <v>0</v>
      </c>
      <c r="J451" s="29">
        <v>157</v>
      </c>
      <c r="K451" s="30">
        <f t="shared" ref="K451:K514" si="15">SUM(L451:M451)</f>
        <v>0</v>
      </c>
      <c r="L451" s="29">
        <v>0</v>
      </c>
      <c r="M451" s="29">
        <v>0</v>
      </c>
      <c r="N451" s="29">
        <v>174</v>
      </c>
      <c r="O451" s="29">
        <v>0</v>
      </c>
      <c r="P451" s="29">
        <v>413</v>
      </c>
      <c r="Q451" s="29">
        <v>132</v>
      </c>
      <c r="R451" s="29">
        <v>979</v>
      </c>
      <c r="S451" s="29">
        <v>132</v>
      </c>
    </row>
    <row r="452" spans="1:19" hidden="1" x14ac:dyDescent="0.2">
      <c r="A452" s="60" t="s">
        <v>139</v>
      </c>
      <c r="B452" s="60" t="s">
        <v>55</v>
      </c>
      <c r="C452" s="60" t="s">
        <v>56</v>
      </c>
      <c r="D452" s="61">
        <v>2015</v>
      </c>
      <c r="E452" s="60" t="s">
        <v>6</v>
      </c>
      <c r="F452" s="29">
        <v>235</v>
      </c>
      <c r="G452" s="77">
        <f t="shared" si="14"/>
        <v>0</v>
      </c>
      <c r="H452" s="29">
        <v>0</v>
      </c>
      <c r="I452" s="29">
        <v>0</v>
      </c>
      <c r="J452" s="29">
        <v>157</v>
      </c>
      <c r="K452" s="30">
        <f t="shared" si="15"/>
        <v>0</v>
      </c>
      <c r="L452" s="29">
        <v>0</v>
      </c>
      <c r="M452" s="29">
        <v>0</v>
      </c>
      <c r="N452" s="29">
        <v>174</v>
      </c>
      <c r="O452" s="29">
        <v>5</v>
      </c>
      <c r="P452" s="29">
        <v>413</v>
      </c>
      <c r="Q452" s="29">
        <v>197</v>
      </c>
      <c r="R452" s="29">
        <v>979</v>
      </c>
      <c r="S452" s="29">
        <v>202</v>
      </c>
    </row>
    <row r="453" spans="1:19" hidden="1" x14ac:dyDescent="0.2">
      <c r="A453" s="60" t="s">
        <v>139</v>
      </c>
      <c r="B453" s="60" t="s">
        <v>55</v>
      </c>
      <c r="C453" s="60" t="s">
        <v>56</v>
      </c>
      <c r="D453" s="61">
        <v>2016</v>
      </c>
      <c r="E453" s="60" t="s">
        <v>6</v>
      </c>
      <c r="F453" s="29">
        <v>235</v>
      </c>
      <c r="G453" s="77">
        <f t="shared" si="14"/>
        <v>0</v>
      </c>
      <c r="H453" s="29">
        <v>0</v>
      </c>
      <c r="I453" s="29">
        <v>0</v>
      </c>
      <c r="J453" s="29">
        <v>157</v>
      </c>
      <c r="K453" s="30">
        <f t="shared" si="15"/>
        <v>0</v>
      </c>
      <c r="L453" s="29">
        <v>0</v>
      </c>
      <c r="M453" s="29">
        <v>0</v>
      </c>
      <c r="N453" s="29">
        <v>174</v>
      </c>
      <c r="O453" s="29">
        <v>0</v>
      </c>
      <c r="P453" s="29">
        <v>413</v>
      </c>
      <c r="Q453" s="29">
        <v>135</v>
      </c>
      <c r="R453" s="29">
        <v>979</v>
      </c>
      <c r="S453" s="29">
        <v>135</v>
      </c>
    </row>
    <row r="454" spans="1:19" hidden="1" x14ac:dyDescent="0.2">
      <c r="A454" s="60" t="s">
        <v>139</v>
      </c>
      <c r="B454" s="60" t="s">
        <v>55</v>
      </c>
      <c r="C454" s="60" t="s">
        <v>56</v>
      </c>
      <c r="D454" s="61">
        <v>2017</v>
      </c>
      <c r="E454" s="60" t="s">
        <v>6</v>
      </c>
      <c r="F454" s="29">
        <v>235</v>
      </c>
      <c r="G454" s="77">
        <f t="shared" si="14"/>
        <v>0</v>
      </c>
      <c r="H454" s="29">
        <v>0</v>
      </c>
      <c r="I454" s="29">
        <v>0</v>
      </c>
      <c r="J454" s="29">
        <v>157</v>
      </c>
      <c r="K454" s="30">
        <f t="shared" si="15"/>
        <v>0</v>
      </c>
      <c r="L454" s="29">
        <v>0</v>
      </c>
      <c r="M454" s="29">
        <v>0</v>
      </c>
      <c r="N454" s="29">
        <v>174</v>
      </c>
      <c r="O454" s="29">
        <v>0</v>
      </c>
      <c r="P454" s="29">
        <v>413</v>
      </c>
      <c r="Q454" s="29">
        <v>100</v>
      </c>
      <c r="R454" s="29">
        <v>979</v>
      </c>
      <c r="S454" s="29">
        <v>100</v>
      </c>
    </row>
    <row r="455" spans="1:19" hidden="1" x14ac:dyDescent="0.2">
      <c r="A455" s="60" t="s">
        <v>140</v>
      </c>
      <c r="B455" s="60" t="s">
        <v>2</v>
      </c>
      <c r="C455" s="60" t="s">
        <v>3</v>
      </c>
      <c r="D455" s="61">
        <v>2015</v>
      </c>
      <c r="E455" s="60" t="s">
        <v>6</v>
      </c>
      <c r="F455" s="29">
        <v>28</v>
      </c>
      <c r="G455" s="77">
        <f t="shared" si="14"/>
        <v>0</v>
      </c>
      <c r="H455" s="29">
        <v>0</v>
      </c>
      <c r="I455" s="29">
        <v>0</v>
      </c>
      <c r="J455" s="29">
        <v>19</v>
      </c>
      <c r="K455" s="30">
        <f t="shared" si="15"/>
        <v>0</v>
      </c>
      <c r="L455" s="29">
        <v>0</v>
      </c>
      <c r="M455" s="29">
        <v>0</v>
      </c>
      <c r="N455" s="29">
        <v>22</v>
      </c>
      <c r="O455" s="29">
        <v>0</v>
      </c>
      <c r="P455" s="29">
        <v>49</v>
      </c>
      <c r="Q455" s="29">
        <v>0</v>
      </c>
      <c r="R455" s="29">
        <v>118</v>
      </c>
      <c r="S455" s="29">
        <v>0</v>
      </c>
    </row>
    <row r="456" spans="1:19" hidden="1" x14ac:dyDescent="0.2">
      <c r="A456" s="60" t="s">
        <v>140</v>
      </c>
      <c r="B456" s="60" t="s">
        <v>2</v>
      </c>
      <c r="C456" s="60" t="s">
        <v>3</v>
      </c>
      <c r="D456" s="61">
        <v>2016</v>
      </c>
      <c r="E456" s="60" t="s">
        <v>6</v>
      </c>
      <c r="F456" s="29">
        <v>28</v>
      </c>
      <c r="G456" s="77">
        <f t="shared" si="14"/>
        <v>0</v>
      </c>
      <c r="H456" s="29">
        <v>0</v>
      </c>
      <c r="I456" s="29">
        <v>0</v>
      </c>
      <c r="J456" s="29">
        <v>19</v>
      </c>
      <c r="K456" s="30">
        <f t="shared" si="15"/>
        <v>0</v>
      </c>
      <c r="L456" s="29">
        <v>0</v>
      </c>
      <c r="M456" s="29">
        <v>0</v>
      </c>
      <c r="N456" s="29">
        <v>22</v>
      </c>
      <c r="O456" s="29">
        <v>0</v>
      </c>
      <c r="P456" s="29">
        <v>49</v>
      </c>
      <c r="Q456" s="29">
        <v>0</v>
      </c>
      <c r="R456" s="29">
        <v>118</v>
      </c>
      <c r="S456" s="29">
        <v>0</v>
      </c>
    </row>
    <row r="457" spans="1:19" hidden="1" x14ac:dyDescent="0.2">
      <c r="A457" s="60" t="s">
        <v>140</v>
      </c>
      <c r="B457" s="60" t="s">
        <v>2</v>
      </c>
      <c r="C457" s="60" t="s">
        <v>3</v>
      </c>
      <c r="D457" s="61">
        <v>2017</v>
      </c>
      <c r="E457" s="60" t="s">
        <v>6</v>
      </c>
      <c r="F457" s="29">
        <v>28</v>
      </c>
      <c r="G457" s="77">
        <f t="shared" si="14"/>
        <v>0</v>
      </c>
      <c r="H457" s="29">
        <v>0</v>
      </c>
      <c r="I457" s="29">
        <v>0</v>
      </c>
      <c r="J457" s="29">
        <v>19</v>
      </c>
      <c r="K457" s="30">
        <f t="shared" si="15"/>
        <v>0</v>
      </c>
      <c r="L457" s="29">
        <v>0</v>
      </c>
      <c r="M457" s="29">
        <v>0</v>
      </c>
      <c r="N457" s="29">
        <v>22</v>
      </c>
      <c r="O457" s="29">
        <v>1</v>
      </c>
      <c r="P457" s="29">
        <v>49</v>
      </c>
      <c r="Q457" s="29">
        <v>21</v>
      </c>
      <c r="R457" s="29">
        <v>118</v>
      </c>
      <c r="S457" s="29">
        <v>22</v>
      </c>
    </row>
    <row r="458" spans="1:19" hidden="1" x14ac:dyDescent="0.2">
      <c r="A458" s="60" t="s">
        <v>141</v>
      </c>
      <c r="B458" s="60" t="s">
        <v>142</v>
      </c>
      <c r="C458" s="60" t="s">
        <v>13</v>
      </c>
      <c r="D458" s="61">
        <v>2014</v>
      </c>
      <c r="E458" s="60" t="s">
        <v>6</v>
      </c>
      <c r="F458" s="29">
        <v>122</v>
      </c>
      <c r="G458" s="77">
        <f t="shared" si="14"/>
        <v>10</v>
      </c>
      <c r="H458" s="29">
        <v>10</v>
      </c>
      <c r="I458" s="29">
        <v>0</v>
      </c>
      <c r="J458" s="29">
        <v>88</v>
      </c>
      <c r="K458" s="30">
        <f t="shared" si="15"/>
        <v>74</v>
      </c>
      <c r="L458" s="29">
        <v>72</v>
      </c>
      <c r="M458" s="29">
        <v>2</v>
      </c>
      <c r="N458" s="29">
        <v>100</v>
      </c>
      <c r="O458" s="29">
        <v>0</v>
      </c>
      <c r="P458" s="29">
        <v>220</v>
      </c>
      <c r="Q458" s="29">
        <v>0</v>
      </c>
      <c r="R458" s="29">
        <v>530</v>
      </c>
      <c r="S458" s="29">
        <v>84</v>
      </c>
    </row>
    <row r="459" spans="1:19" hidden="1" x14ac:dyDescent="0.2">
      <c r="A459" s="60" t="s">
        <v>141</v>
      </c>
      <c r="B459" s="60" t="s">
        <v>142</v>
      </c>
      <c r="C459" s="60" t="s">
        <v>13</v>
      </c>
      <c r="D459" s="61">
        <v>2015</v>
      </c>
      <c r="E459" s="60" t="s">
        <v>6</v>
      </c>
      <c r="F459" s="29">
        <v>122</v>
      </c>
      <c r="G459" s="77">
        <f t="shared" si="14"/>
        <v>2</v>
      </c>
      <c r="H459" s="29">
        <v>2</v>
      </c>
      <c r="I459" s="29">
        <v>0</v>
      </c>
      <c r="J459" s="29">
        <v>88</v>
      </c>
      <c r="K459" s="30">
        <f t="shared" si="15"/>
        <v>0</v>
      </c>
      <c r="L459" s="29">
        <v>0</v>
      </c>
      <c r="M459" s="29">
        <v>0</v>
      </c>
      <c r="N459" s="29">
        <v>100</v>
      </c>
      <c r="O459" s="29">
        <v>0</v>
      </c>
      <c r="P459" s="29">
        <v>220</v>
      </c>
      <c r="Q459" s="29">
        <v>5</v>
      </c>
      <c r="R459" s="29">
        <v>530</v>
      </c>
      <c r="S459" s="29">
        <v>7</v>
      </c>
    </row>
    <row r="460" spans="1:19" hidden="1" x14ac:dyDescent="0.2">
      <c r="A460" s="60" t="s">
        <v>141</v>
      </c>
      <c r="B460" s="60" t="s">
        <v>142</v>
      </c>
      <c r="C460" s="60" t="s">
        <v>13</v>
      </c>
      <c r="D460" s="61">
        <v>2016</v>
      </c>
      <c r="E460" s="60" t="s">
        <v>6</v>
      </c>
      <c r="F460" s="29">
        <v>122</v>
      </c>
      <c r="G460" s="77">
        <f t="shared" si="14"/>
        <v>1</v>
      </c>
      <c r="H460" s="29">
        <v>1</v>
      </c>
      <c r="I460" s="29">
        <v>0</v>
      </c>
      <c r="J460" s="29">
        <v>88</v>
      </c>
      <c r="K460" s="30">
        <f t="shared" si="15"/>
        <v>0</v>
      </c>
      <c r="L460" s="29">
        <v>0</v>
      </c>
      <c r="M460" s="29">
        <v>0</v>
      </c>
      <c r="N460" s="29">
        <v>100</v>
      </c>
      <c r="O460" s="29">
        <v>1</v>
      </c>
      <c r="P460" s="29">
        <v>220</v>
      </c>
      <c r="Q460" s="29">
        <v>0</v>
      </c>
      <c r="R460" s="29">
        <v>530</v>
      </c>
      <c r="S460" s="29">
        <v>2</v>
      </c>
    </row>
    <row r="461" spans="1:19" hidden="1" x14ac:dyDescent="0.2">
      <c r="A461" s="60" t="s">
        <v>141</v>
      </c>
      <c r="B461" s="60" t="s">
        <v>142</v>
      </c>
      <c r="C461" s="60" t="s">
        <v>13</v>
      </c>
      <c r="D461" s="61">
        <v>2017</v>
      </c>
      <c r="E461" s="60" t="s">
        <v>6</v>
      </c>
      <c r="F461" s="29">
        <v>122</v>
      </c>
      <c r="G461" s="77">
        <f t="shared" si="14"/>
        <v>2</v>
      </c>
      <c r="H461" s="29">
        <v>2</v>
      </c>
      <c r="I461" s="29">
        <v>0</v>
      </c>
      <c r="J461" s="29">
        <v>88</v>
      </c>
      <c r="K461" s="30">
        <f t="shared" si="15"/>
        <v>2</v>
      </c>
      <c r="L461" s="29">
        <v>0</v>
      </c>
      <c r="M461" s="29">
        <v>2</v>
      </c>
      <c r="N461" s="29">
        <v>100</v>
      </c>
      <c r="O461" s="29">
        <v>1</v>
      </c>
      <c r="P461" s="29">
        <v>220</v>
      </c>
      <c r="Q461" s="29">
        <v>38</v>
      </c>
      <c r="R461" s="29">
        <v>530</v>
      </c>
      <c r="S461" s="29">
        <v>43</v>
      </c>
    </row>
    <row r="462" spans="1:19" hidden="1" x14ac:dyDescent="0.2">
      <c r="A462" s="60" t="s">
        <v>143</v>
      </c>
      <c r="B462" s="60" t="s">
        <v>24</v>
      </c>
      <c r="C462" s="60" t="s">
        <v>13</v>
      </c>
      <c r="D462" s="61">
        <v>2014</v>
      </c>
      <c r="E462" s="60" t="s">
        <v>6</v>
      </c>
      <c r="F462" s="29">
        <v>41</v>
      </c>
      <c r="G462" s="77">
        <f t="shared" si="14"/>
        <v>0</v>
      </c>
      <c r="H462" s="29">
        <v>0</v>
      </c>
      <c r="I462" s="29">
        <v>0</v>
      </c>
      <c r="J462" s="29">
        <v>26</v>
      </c>
      <c r="K462" s="30">
        <f t="shared" si="15"/>
        <v>1</v>
      </c>
      <c r="L462" s="29">
        <v>1</v>
      </c>
      <c r="M462" s="29">
        <v>0</v>
      </c>
      <c r="N462" s="29">
        <v>29</v>
      </c>
      <c r="O462" s="29">
        <v>0</v>
      </c>
      <c r="P462" s="29">
        <v>69</v>
      </c>
      <c r="Q462" s="29">
        <v>12</v>
      </c>
      <c r="R462" s="29">
        <v>165</v>
      </c>
      <c r="S462" s="29">
        <v>13</v>
      </c>
    </row>
    <row r="463" spans="1:19" hidden="1" x14ac:dyDescent="0.2">
      <c r="A463" s="60" t="s">
        <v>143</v>
      </c>
      <c r="B463" s="60" t="s">
        <v>24</v>
      </c>
      <c r="C463" s="60" t="s">
        <v>13</v>
      </c>
      <c r="D463" s="61">
        <v>2015</v>
      </c>
      <c r="E463" s="60" t="s">
        <v>6</v>
      </c>
      <c r="F463" s="29">
        <v>41</v>
      </c>
      <c r="G463" s="77">
        <f t="shared" si="14"/>
        <v>0</v>
      </c>
      <c r="H463" s="29">
        <v>0</v>
      </c>
      <c r="I463" s="29">
        <v>0</v>
      </c>
      <c r="J463" s="29">
        <v>26</v>
      </c>
      <c r="K463" s="30">
        <f t="shared" si="15"/>
        <v>2</v>
      </c>
      <c r="L463" s="29">
        <v>2</v>
      </c>
      <c r="M463" s="29">
        <v>0</v>
      </c>
      <c r="N463" s="29">
        <v>29</v>
      </c>
      <c r="O463" s="29">
        <v>0</v>
      </c>
      <c r="P463" s="29">
        <v>69</v>
      </c>
      <c r="Q463" s="29">
        <v>30</v>
      </c>
      <c r="R463" s="29">
        <v>165</v>
      </c>
      <c r="S463" s="29">
        <v>32</v>
      </c>
    </row>
    <row r="464" spans="1:19" hidden="1" x14ac:dyDescent="0.2">
      <c r="A464" s="60" t="s">
        <v>143</v>
      </c>
      <c r="B464" s="60" t="s">
        <v>24</v>
      </c>
      <c r="C464" s="60" t="s">
        <v>13</v>
      </c>
      <c r="D464" s="61">
        <v>2016</v>
      </c>
      <c r="E464" s="60" t="s">
        <v>6</v>
      </c>
      <c r="F464" s="29">
        <v>41</v>
      </c>
      <c r="G464" s="77">
        <f t="shared" si="14"/>
        <v>0</v>
      </c>
      <c r="H464" s="29">
        <v>0</v>
      </c>
      <c r="I464" s="29">
        <v>0</v>
      </c>
      <c r="J464" s="29">
        <v>26</v>
      </c>
      <c r="K464" s="30">
        <f t="shared" si="15"/>
        <v>2</v>
      </c>
      <c r="L464" s="29">
        <v>2</v>
      </c>
      <c r="M464" s="29">
        <v>0</v>
      </c>
      <c r="N464" s="29">
        <v>29</v>
      </c>
      <c r="O464" s="29">
        <v>0</v>
      </c>
      <c r="P464" s="29">
        <v>69</v>
      </c>
      <c r="Q464" s="29">
        <v>21</v>
      </c>
      <c r="R464" s="29">
        <v>165</v>
      </c>
      <c r="S464" s="29">
        <v>23</v>
      </c>
    </row>
    <row r="465" spans="1:19" hidden="1" x14ac:dyDescent="0.2">
      <c r="A465" s="60" t="s">
        <v>143</v>
      </c>
      <c r="B465" s="60" t="s">
        <v>24</v>
      </c>
      <c r="C465" s="60" t="s">
        <v>13</v>
      </c>
      <c r="D465" s="61">
        <v>2017</v>
      </c>
      <c r="E465" s="60" t="s">
        <v>6</v>
      </c>
      <c r="F465" s="29">
        <v>41</v>
      </c>
      <c r="G465" s="77">
        <f t="shared" si="14"/>
        <v>0</v>
      </c>
      <c r="H465" s="29">
        <v>0</v>
      </c>
      <c r="I465" s="29">
        <v>0</v>
      </c>
      <c r="J465" s="29">
        <v>26</v>
      </c>
      <c r="K465" s="30">
        <f t="shared" si="15"/>
        <v>0</v>
      </c>
      <c r="L465" s="29">
        <v>0</v>
      </c>
      <c r="M465" s="29">
        <v>0</v>
      </c>
      <c r="N465" s="29">
        <v>29</v>
      </c>
      <c r="O465" s="29">
        <v>0</v>
      </c>
      <c r="P465" s="29">
        <v>69</v>
      </c>
      <c r="Q465" s="29">
        <v>17</v>
      </c>
      <c r="R465" s="29">
        <v>165</v>
      </c>
      <c r="S465" s="29">
        <v>17</v>
      </c>
    </row>
    <row r="466" spans="1:19" hidden="1" x14ac:dyDescent="0.2">
      <c r="A466" s="60" t="s">
        <v>144</v>
      </c>
      <c r="B466" s="60" t="s">
        <v>29</v>
      </c>
      <c r="C466" s="60" t="s">
        <v>8</v>
      </c>
      <c r="D466" s="61">
        <v>2014</v>
      </c>
      <c r="E466" s="60" t="s">
        <v>6</v>
      </c>
      <c r="F466" s="29">
        <v>52</v>
      </c>
      <c r="G466" s="77">
        <f t="shared" si="14"/>
        <v>52</v>
      </c>
      <c r="H466" s="29">
        <v>52</v>
      </c>
      <c r="I466" s="29">
        <v>0</v>
      </c>
      <c r="J466" s="29">
        <v>31</v>
      </c>
      <c r="K466" s="30">
        <f t="shared" si="15"/>
        <v>3</v>
      </c>
      <c r="L466" s="29">
        <v>3</v>
      </c>
      <c r="M466" s="29">
        <v>0</v>
      </c>
      <c r="N466" s="29">
        <v>36</v>
      </c>
      <c r="O466" s="29">
        <v>0</v>
      </c>
      <c r="P466" s="29">
        <v>121</v>
      </c>
      <c r="Q466" s="29">
        <v>0</v>
      </c>
      <c r="R466" s="29">
        <v>240</v>
      </c>
      <c r="S466" s="29">
        <v>55</v>
      </c>
    </row>
    <row r="467" spans="1:19" hidden="1" x14ac:dyDescent="0.2">
      <c r="A467" s="60" t="s">
        <v>144</v>
      </c>
      <c r="B467" s="60" t="s">
        <v>29</v>
      </c>
      <c r="C467" s="60" t="s">
        <v>8</v>
      </c>
      <c r="D467" s="61">
        <v>2015</v>
      </c>
      <c r="E467" s="60" t="s">
        <v>6</v>
      </c>
      <c r="F467" s="29">
        <v>52</v>
      </c>
      <c r="G467" s="77">
        <f t="shared" si="14"/>
        <v>0</v>
      </c>
      <c r="H467" s="29">
        <v>0</v>
      </c>
      <c r="I467" s="29">
        <v>0</v>
      </c>
      <c r="J467" s="29">
        <v>31</v>
      </c>
      <c r="K467" s="30">
        <f t="shared" si="15"/>
        <v>0</v>
      </c>
      <c r="L467" s="29">
        <v>0</v>
      </c>
      <c r="M467" s="29">
        <v>0</v>
      </c>
      <c r="N467" s="29">
        <v>36</v>
      </c>
      <c r="O467" s="29">
        <v>0</v>
      </c>
      <c r="P467" s="29">
        <v>121</v>
      </c>
      <c r="Q467" s="29">
        <v>9</v>
      </c>
      <c r="R467" s="29">
        <v>240</v>
      </c>
      <c r="S467" s="29">
        <v>9</v>
      </c>
    </row>
    <row r="468" spans="1:19" hidden="1" x14ac:dyDescent="0.2">
      <c r="A468" s="60" t="s">
        <v>144</v>
      </c>
      <c r="B468" s="60" t="s">
        <v>29</v>
      </c>
      <c r="C468" s="60" t="s">
        <v>8</v>
      </c>
      <c r="D468" s="61">
        <v>2016</v>
      </c>
      <c r="E468" s="60" t="s">
        <v>6</v>
      </c>
      <c r="F468" s="29">
        <v>52</v>
      </c>
      <c r="G468" s="77">
        <f t="shared" si="14"/>
        <v>0</v>
      </c>
      <c r="H468" s="29">
        <v>0</v>
      </c>
      <c r="I468" s="29">
        <v>0</v>
      </c>
      <c r="J468" s="29">
        <v>31</v>
      </c>
      <c r="K468" s="30">
        <f t="shared" si="15"/>
        <v>0</v>
      </c>
      <c r="L468" s="29">
        <v>0</v>
      </c>
      <c r="M468" s="29">
        <v>0</v>
      </c>
      <c r="N468" s="29">
        <v>36</v>
      </c>
      <c r="O468" s="29">
        <v>6</v>
      </c>
      <c r="P468" s="29">
        <v>121</v>
      </c>
      <c r="Q468" s="29">
        <v>14</v>
      </c>
      <c r="R468" s="29">
        <v>240</v>
      </c>
      <c r="S468" s="29">
        <v>20</v>
      </c>
    </row>
    <row r="469" spans="1:19" hidden="1" x14ac:dyDescent="0.2">
      <c r="A469" s="60" t="s">
        <v>144</v>
      </c>
      <c r="B469" s="60" t="s">
        <v>29</v>
      </c>
      <c r="C469" s="60" t="s">
        <v>8</v>
      </c>
      <c r="D469" s="61">
        <v>2017</v>
      </c>
      <c r="E469" s="60" t="s">
        <v>6</v>
      </c>
      <c r="F469" s="29">
        <v>52</v>
      </c>
      <c r="G469" s="77">
        <f t="shared" si="14"/>
        <v>0</v>
      </c>
      <c r="H469" s="29">
        <v>0</v>
      </c>
      <c r="I469" s="29">
        <v>0</v>
      </c>
      <c r="J469" s="29">
        <v>31</v>
      </c>
      <c r="K469" s="30">
        <f t="shared" si="15"/>
        <v>0</v>
      </c>
      <c r="L469" s="29">
        <v>0</v>
      </c>
      <c r="M469" s="29">
        <v>0</v>
      </c>
      <c r="N469" s="29">
        <v>36</v>
      </c>
      <c r="O469" s="29">
        <v>3</v>
      </c>
      <c r="P469" s="29">
        <v>121</v>
      </c>
      <c r="Q469" s="29">
        <v>12</v>
      </c>
      <c r="R469" s="29">
        <v>240</v>
      </c>
      <c r="S469" s="29">
        <v>15</v>
      </c>
    </row>
    <row r="470" spans="1:19" hidden="1" x14ac:dyDescent="0.2">
      <c r="A470" s="60" t="s">
        <v>1013</v>
      </c>
      <c r="B470" s="60" t="s">
        <v>5</v>
      </c>
      <c r="C470" s="60" t="s">
        <v>3</v>
      </c>
      <c r="D470" s="61">
        <v>2014</v>
      </c>
      <c r="E470" s="60" t="s">
        <v>6</v>
      </c>
      <c r="F470" s="29">
        <v>170</v>
      </c>
      <c r="G470" s="77">
        <f t="shared" si="14"/>
        <v>0</v>
      </c>
      <c r="H470" s="29">
        <v>0</v>
      </c>
      <c r="I470" s="29">
        <v>0</v>
      </c>
      <c r="J470" s="29">
        <v>101</v>
      </c>
      <c r="K470" s="30">
        <f t="shared" si="15"/>
        <v>0</v>
      </c>
      <c r="L470" s="29">
        <v>0</v>
      </c>
      <c r="M470" s="29">
        <v>0</v>
      </c>
      <c r="N470" s="29">
        <v>112</v>
      </c>
      <c r="O470" s="29">
        <v>34</v>
      </c>
      <c r="P470" s="29">
        <v>300</v>
      </c>
      <c r="Q470" s="29">
        <v>320</v>
      </c>
      <c r="R470" s="29">
        <v>683</v>
      </c>
      <c r="S470" s="29">
        <v>354</v>
      </c>
    </row>
    <row r="471" spans="1:19" hidden="1" x14ac:dyDescent="0.2">
      <c r="A471" s="60" t="s">
        <v>1013</v>
      </c>
      <c r="B471" s="60" t="s">
        <v>5</v>
      </c>
      <c r="C471" s="60" t="s">
        <v>3</v>
      </c>
      <c r="D471" s="61">
        <v>2015</v>
      </c>
      <c r="E471" s="60" t="s">
        <v>6</v>
      </c>
      <c r="F471" s="29">
        <v>170</v>
      </c>
      <c r="G471" s="77">
        <f t="shared" si="14"/>
        <v>0</v>
      </c>
      <c r="H471" s="29">
        <v>0</v>
      </c>
      <c r="I471" s="29">
        <v>0</v>
      </c>
      <c r="J471" s="29">
        <v>101</v>
      </c>
      <c r="K471" s="30">
        <f t="shared" si="15"/>
        <v>127</v>
      </c>
      <c r="L471" s="29">
        <v>127</v>
      </c>
      <c r="M471" s="29">
        <v>0</v>
      </c>
      <c r="N471" s="29">
        <v>112</v>
      </c>
      <c r="O471" s="29">
        <v>0</v>
      </c>
      <c r="P471" s="29">
        <v>300</v>
      </c>
      <c r="Q471" s="29">
        <v>0</v>
      </c>
      <c r="R471" s="29">
        <v>683</v>
      </c>
      <c r="S471" s="29">
        <v>127</v>
      </c>
    </row>
    <row r="472" spans="1:19" hidden="1" x14ac:dyDescent="0.2">
      <c r="A472" s="60" t="s">
        <v>1013</v>
      </c>
      <c r="B472" s="60" t="s">
        <v>5</v>
      </c>
      <c r="C472" s="60" t="s">
        <v>3</v>
      </c>
      <c r="D472" s="61">
        <v>2016</v>
      </c>
      <c r="E472" s="60" t="s">
        <v>6</v>
      </c>
      <c r="F472" s="29">
        <v>170</v>
      </c>
      <c r="G472" s="77">
        <f t="shared" si="14"/>
        <v>0</v>
      </c>
      <c r="H472" s="29">
        <v>0</v>
      </c>
      <c r="I472" s="29">
        <v>0</v>
      </c>
      <c r="J472" s="29">
        <v>101</v>
      </c>
      <c r="K472" s="30">
        <f t="shared" si="15"/>
        <v>0</v>
      </c>
      <c r="L472" s="29">
        <v>0</v>
      </c>
      <c r="M472" s="29">
        <v>0</v>
      </c>
      <c r="N472" s="29">
        <v>112</v>
      </c>
      <c r="O472" s="29">
        <v>0</v>
      </c>
      <c r="P472" s="29">
        <v>300</v>
      </c>
      <c r="Q472" s="29">
        <v>4</v>
      </c>
      <c r="R472" s="29">
        <v>683</v>
      </c>
      <c r="S472" s="29">
        <v>4</v>
      </c>
    </row>
    <row r="473" spans="1:19" hidden="1" x14ac:dyDescent="0.2">
      <c r="A473" s="60" t="s">
        <v>1013</v>
      </c>
      <c r="B473" s="60" t="s">
        <v>5</v>
      </c>
      <c r="C473" s="60" t="s">
        <v>3</v>
      </c>
      <c r="D473" s="61">
        <v>2017</v>
      </c>
      <c r="E473" s="60" t="s">
        <v>6</v>
      </c>
      <c r="F473" s="29">
        <v>170</v>
      </c>
      <c r="G473" s="77">
        <f t="shared" si="14"/>
        <v>0</v>
      </c>
      <c r="H473" s="29">
        <v>0</v>
      </c>
      <c r="I473" s="29">
        <v>0</v>
      </c>
      <c r="J473" s="29">
        <v>101</v>
      </c>
      <c r="K473" s="30">
        <f t="shared" si="15"/>
        <v>0</v>
      </c>
      <c r="L473" s="29">
        <v>0</v>
      </c>
      <c r="M473" s="29">
        <v>0</v>
      </c>
      <c r="N473" s="29">
        <v>112</v>
      </c>
      <c r="O473" s="29">
        <v>5</v>
      </c>
      <c r="P473" s="29">
        <v>300</v>
      </c>
      <c r="Q473" s="29">
        <v>37</v>
      </c>
      <c r="R473" s="29">
        <v>683</v>
      </c>
      <c r="S473" s="29">
        <v>42</v>
      </c>
    </row>
    <row r="474" spans="1:19" hidden="1" x14ac:dyDescent="0.2">
      <c r="A474" s="60" t="s">
        <v>145</v>
      </c>
      <c r="B474" s="60" t="s">
        <v>7</v>
      </c>
      <c r="C474" s="60" t="s">
        <v>8</v>
      </c>
      <c r="D474" s="61">
        <v>2015</v>
      </c>
      <c r="E474" s="60" t="s">
        <v>6</v>
      </c>
      <c r="F474" s="29">
        <v>851</v>
      </c>
      <c r="G474" s="77">
        <f t="shared" si="14"/>
        <v>0</v>
      </c>
      <c r="H474" s="29">
        <v>0</v>
      </c>
      <c r="I474" s="29">
        <v>0</v>
      </c>
      <c r="J474" s="29">
        <v>480</v>
      </c>
      <c r="K474" s="30">
        <f t="shared" si="15"/>
        <v>0</v>
      </c>
      <c r="L474" s="29">
        <v>0</v>
      </c>
      <c r="M474" s="29">
        <v>0</v>
      </c>
      <c r="N474" s="29">
        <v>608</v>
      </c>
      <c r="O474" s="29">
        <v>0</v>
      </c>
      <c r="P474" s="29">
        <v>1981</v>
      </c>
      <c r="Q474" s="29">
        <v>108</v>
      </c>
      <c r="R474" s="29">
        <v>3920</v>
      </c>
      <c r="S474" s="29">
        <v>108</v>
      </c>
    </row>
    <row r="475" spans="1:19" hidden="1" x14ac:dyDescent="0.2">
      <c r="A475" s="60" t="s">
        <v>145</v>
      </c>
      <c r="B475" s="60" t="s">
        <v>7</v>
      </c>
      <c r="C475" s="60" t="s">
        <v>8</v>
      </c>
      <c r="D475" s="61">
        <v>2016</v>
      </c>
      <c r="E475" s="60" t="s">
        <v>6</v>
      </c>
      <c r="F475" s="29">
        <v>851</v>
      </c>
      <c r="G475" s="77">
        <f t="shared" si="14"/>
        <v>0</v>
      </c>
      <c r="H475" s="29">
        <v>0</v>
      </c>
      <c r="I475" s="29">
        <v>0</v>
      </c>
      <c r="J475" s="29">
        <v>480</v>
      </c>
      <c r="K475" s="30">
        <f t="shared" si="15"/>
        <v>0</v>
      </c>
      <c r="L475" s="29">
        <v>0</v>
      </c>
      <c r="M475" s="29">
        <v>0</v>
      </c>
      <c r="N475" s="29">
        <v>608</v>
      </c>
      <c r="O475" s="29">
        <v>0</v>
      </c>
      <c r="P475" s="29">
        <v>1981</v>
      </c>
      <c r="Q475" s="29">
        <v>225</v>
      </c>
      <c r="R475" s="29">
        <v>3920</v>
      </c>
      <c r="S475" s="29">
        <v>225</v>
      </c>
    </row>
    <row r="476" spans="1:19" hidden="1" x14ac:dyDescent="0.2">
      <c r="A476" s="60" t="s">
        <v>145</v>
      </c>
      <c r="B476" s="60" t="s">
        <v>7</v>
      </c>
      <c r="C476" s="60" t="s">
        <v>8</v>
      </c>
      <c r="D476" s="61">
        <v>2017</v>
      </c>
      <c r="E476" s="60" t="s">
        <v>6</v>
      </c>
      <c r="F476" s="29">
        <v>851</v>
      </c>
      <c r="G476" s="77">
        <f t="shared" si="14"/>
        <v>40</v>
      </c>
      <c r="H476" s="29">
        <v>40</v>
      </c>
      <c r="I476" s="29">
        <v>0</v>
      </c>
      <c r="J476" s="29">
        <v>480</v>
      </c>
      <c r="K476" s="30">
        <f t="shared" si="15"/>
        <v>19</v>
      </c>
      <c r="L476" s="29">
        <v>19</v>
      </c>
      <c r="M476" s="29">
        <v>0</v>
      </c>
      <c r="N476" s="29">
        <v>608</v>
      </c>
      <c r="O476" s="29">
        <v>0</v>
      </c>
      <c r="P476" s="29">
        <v>1981</v>
      </c>
      <c r="Q476" s="29">
        <v>395</v>
      </c>
      <c r="R476" s="29">
        <v>3920</v>
      </c>
      <c r="S476" s="29">
        <v>454</v>
      </c>
    </row>
    <row r="477" spans="1:19" hidden="1" x14ac:dyDescent="0.2">
      <c r="A477" s="60" t="s">
        <v>146</v>
      </c>
      <c r="B477" s="60" t="s">
        <v>81</v>
      </c>
      <c r="C477" s="60" t="s">
        <v>8</v>
      </c>
      <c r="D477" s="61">
        <v>2014</v>
      </c>
      <c r="E477" s="60" t="s">
        <v>6</v>
      </c>
      <c r="F477" s="29">
        <v>31</v>
      </c>
      <c r="G477" s="77">
        <f t="shared" si="14"/>
        <v>0</v>
      </c>
      <c r="H477" s="29">
        <v>0</v>
      </c>
      <c r="I477" s="29">
        <v>0</v>
      </c>
      <c r="J477" s="29">
        <v>24</v>
      </c>
      <c r="K477" s="30">
        <f t="shared" si="15"/>
        <v>0</v>
      </c>
      <c r="L477" s="29">
        <v>0</v>
      </c>
      <c r="M477" s="29">
        <v>0</v>
      </c>
      <c r="N477" s="29">
        <v>26</v>
      </c>
      <c r="O477" s="29">
        <v>0</v>
      </c>
      <c r="P477" s="29">
        <v>76</v>
      </c>
      <c r="Q477" s="29">
        <v>27</v>
      </c>
      <c r="R477" s="29">
        <v>157</v>
      </c>
      <c r="S477" s="29">
        <v>27</v>
      </c>
    </row>
    <row r="478" spans="1:19" hidden="1" x14ac:dyDescent="0.2">
      <c r="A478" s="60" t="s">
        <v>146</v>
      </c>
      <c r="B478" s="60" t="s">
        <v>81</v>
      </c>
      <c r="C478" s="60" t="s">
        <v>8</v>
      </c>
      <c r="D478" s="61">
        <v>2015</v>
      </c>
      <c r="E478" s="60" t="s">
        <v>6</v>
      </c>
      <c r="F478" s="29">
        <v>31</v>
      </c>
      <c r="G478" s="77">
        <f t="shared" si="14"/>
        <v>0</v>
      </c>
      <c r="H478" s="29">
        <v>0</v>
      </c>
      <c r="I478" s="29">
        <v>0</v>
      </c>
      <c r="J478" s="29">
        <v>24</v>
      </c>
      <c r="K478" s="30">
        <f t="shared" si="15"/>
        <v>0</v>
      </c>
      <c r="L478" s="29">
        <v>0</v>
      </c>
      <c r="M478" s="29">
        <v>0</v>
      </c>
      <c r="N478" s="29">
        <v>26</v>
      </c>
      <c r="O478" s="29">
        <v>11</v>
      </c>
      <c r="P478" s="29">
        <v>76</v>
      </c>
      <c r="Q478" s="29">
        <v>44</v>
      </c>
      <c r="R478" s="29">
        <v>157</v>
      </c>
      <c r="S478" s="29">
        <v>55</v>
      </c>
    </row>
    <row r="479" spans="1:19" hidden="1" x14ac:dyDescent="0.2">
      <c r="A479" s="60" t="s">
        <v>146</v>
      </c>
      <c r="B479" s="60" t="s">
        <v>81</v>
      </c>
      <c r="C479" s="60" t="s">
        <v>8</v>
      </c>
      <c r="D479" s="61">
        <v>2016</v>
      </c>
      <c r="E479" s="60" t="s">
        <v>6</v>
      </c>
      <c r="F479" s="29">
        <v>31</v>
      </c>
      <c r="G479" s="77">
        <f t="shared" si="14"/>
        <v>0</v>
      </c>
      <c r="H479" s="29">
        <v>0</v>
      </c>
      <c r="I479" s="29">
        <v>0</v>
      </c>
      <c r="J479" s="29">
        <v>24</v>
      </c>
      <c r="K479" s="30">
        <f t="shared" si="15"/>
        <v>1</v>
      </c>
      <c r="L479" s="29">
        <v>1</v>
      </c>
      <c r="M479" s="29">
        <v>0</v>
      </c>
      <c r="N479" s="29">
        <v>26</v>
      </c>
      <c r="O479" s="29">
        <v>2</v>
      </c>
      <c r="P479" s="29">
        <v>76</v>
      </c>
      <c r="Q479" s="29">
        <v>23</v>
      </c>
      <c r="R479" s="29">
        <v>157</v>
      </c>
      <c r="S479" s="29">
        <v>26</v>
      </c>
    </row>
    <row r="480" spans="1:19" hidden="1" x14ac:dyDescent="0.2">
      <c r="A480" s="60" t="s">
        <v>146</v>
      </c>
      <c r="B480" s="60" t="s">
        <v>81</v>
      </c>
      <c r="C480" s="60" t="s">
        <v>8</v>
      </c>
      <c r="D480" s="61">
        <v>2017</v>
      </c>
      <c r="E480" s="60" t="s">
        <v>6</v>
      </c>
      <c r="F480" s="29">
        <v>31</v>
      </c>
      <c r="G480" s="77">
        <f t="shared" si="14"/>
        <v>12</v>
      </c>
      <c r="H480" s="29">
        <v>12</v>
      </c>
      <c r="I480" s="29">
        <v>0</v>
      </c>
      <c r="J480" s="29">
        <v>24</v>
      </c>
      <c r="K480" s="30">
        <f t="shared" si="15"/>
        <v>20</v>
      </c>
      <c r="L480" s="29">
        <v>20</v>
      </c>
      <c r="M480" s="29">
        <v>0</v>
      </c>
      <c r="N480" s="29">
        <v>26</v>
      </c>
      <c r="O480" s="29">
        <v>29</v>
      </c>
      <c r="P480" s="29">
        <v>76</v>
      </c>
      <c r="Q480" s="29">
        <v>16</v>
      </c>
      <c r="R480" s="29">
        <v>157</v>
      </c>
      <c r="S480" s="29">
        <v>77</v>
      </c>
    </row>
    <row r="481" spans="1:19" hidden="1" x14ac:dyDescent="0.2">
      <c r="A481" s="60" t="s">
        <v>147</v>
      </c>
      <c r="B481" s="60" t="s">
        <v>35</v>
      </c>
      <c r="C481" s="60" t="s">
        <v>3</v>
      </c>
      <c r="D481" s="61">
        <v>2014</v>
      </c>
      <c r="E481" s="60" t="s">
        <v>6</v>
      </c>
      <c r="F481" s="29">
        <v>134</v>
      </c>
      <c r="G481" s="77">
        <f t="shared" si="14"/>
        <v>0</v>
      </c>
      <c r="H481" s="29">
        <v>0</v>
      </c>
      <c r="I481" s="29">
        <v>0</v>
      </c>
      <c r="J481" s="29">
        <v>96</v>
      </c>
      <c r="K481" s="30">
        <f t="shared" si="15"/>
        <v>3</v>
      </c>
      <c r="L481" s="29">
        <v>0</v>
      </c>
      <c r="M481" s="29">
        <v>3</v>
      </c>
      <c r="N481" s="29">
        <v>112</v>
      </c>
      <c r="O481" s="29">
        <v>114</v>
      </c>
      <c r="P481" s="29">
        <v>262</v>
      </c>
      <c r="Q481" s="29">
        <v>32</v>
      </c>
      <c r="R481" s="29">
        <v>604</v>
      </c>
      <c r="S481" s="29">
        <v>149</v>
      </c>
    </row>
    <row r="482" spans="1:19" hidden="1" x14ac:dyDescent="0.2">
      <c r="A482" s="60" t="s">
        <v>147</v>
      </c>
      <c r="B482" s="60" t="s">
        <v>35</v>
      </c>
      <c r="C482" s="60" t="s">
        <v>3</v>
      </c>
      <c r="D482" s="61">
        <v>2015</v>
      </c>
      <c r="E482" s="60" t="s">
        <v>6</v>
      </c>
      <c r="F482" s="29">
        <v>134</v>
      </c>
      <c r="G482" s="77">
        <f t="shared" si="14"/>
        <v>0</v>
      </c>
      <c r="H482" s="29">
        <v>0</v>
      </c>
      <c r="I482" s="29">
        <v>0</v>
      </c>
      <c r="J482" s="29">
        <v>96</v>
      </c>
      <c r="K482" s="30">
        <f t="shared" si="15"/>
        <v>14</v>
      </c>
      <c r="L482" s="29">
        <v>12</v>
      </c>
      <c r="M482" s="29">
        <v>2</v>
      </c>
      <c r="N482" s="29">
        <v>112</v>
      </c>
      <c r="O482" s="29">
        <v>76</v>
      </c>
      <c r="P482" s="29">
        <v>262</v>
      </c>
      <c r="Q482" s="29">
        <v>17</v>
      </c>
      <c r="R482" s="29">
        <v>604</v>
      </c>
      <c r="S482" s="29">
        <v>107</v>
      </c>
    </row>
    <row r="483" spans="1:19" hidden="1" x14ac:dyDescent="0.2">
      <c r="A483" s="60" t="s">
        <v>147</v>
      </c>
      <c r="B483" s="60" t="s">
        <v>35</v>
      </c>
      <c r="C483" s="60" t="s">
        <v>3</v>
      </c>
      <c r="D483" s="61">
        <v>2016</v>
      </c>
      <c r="E483" s="60" t="s">
        <v>6</v>
      </c>
      <c r="F483" s="29">
        <v>134</v>
      </c>
      <c r="G483" s="77">
        <f t="shared" si="14"/>
        <v>0</v>
      </c>
      <c r="H483" s="29">
        <v>0</v>
      </c>
      <c r="I483" s="29">
        <v>0</v>
      </c>
      <c r="J483" s="29">
        <v>96</v>
      </c>
      <c r="K483" s="30">
        <f t="shared" si="15"/>
        <v>29</v>
      </c>
      <c r="L483" s="29">
        <v>29</v>
      </c>
      <c r="M483" s="29">
        <v>0</v>
      </c>
      <c r="N483" s="29">
        <v>112</v>
      </c>
      <c r="O483" s="29">
        <v>25</v>
      </c>
      <c r="P483" s="29">
        <v>262</v>
      </c>
      <c r="Q483" s="29">
        <v>8</v>
      </c>
      <c r="R483" s="29">
        <v>604</v>
      </c>
      <c r="S483" s="29">
        <v>62</v>
      </c>
    </row>
    <row r="484" spans="1:19" hidden="1" x14ac:dyDescent="0.2">
      <c r="A484" s="60" t="s">
        <v>147</v>
      </c>
      <c r="B484" s="60" t="s">
        <v>35</v>
      </c>
      <c r="C484" s="60" t="s">
        <v>3</v>
      </c>
      <c r="D484" s="61">
        <v>2017</v>
      </c>
      <c r="E484" s="60" t="s">
        <v>6</v>
      </c>
      <c r="F484" s="29">
        <v>134</v>
      </c>
      <c r="G484" s="77">
        <f t="shared" si="14"/>
        <v>0</v>
      </c>
      <c r="H484" s="29">
        <v>0</v>
      </c>
      <c r="I484" s="29">
        <v>0</v>
      </c>
      <c r="J484" s="29">
        <v>96</v>
      </c>
      <c r="K484" s="30">
        <f t="shared" si="15"/>
        <v>0</v>
      </c>
      <c r="L484" s="29">
        <v>0</v>
      </c>
      <c r="M484" s="29">
        <v>0</v>
      </c>
      <c r="N484" s="29">
        <v>112</v>
      </c>
      <c r="O484" s="29">
        <v>2</v>
      </c>
      <c r="P484" s="29">
        <v>262</v>
      </c>
      <c r="Q484" s="29">
        <v>12</v>
      </c>
      <c r="R484" s="29">
        <v>604</v>
      </c>
      <c r="S484" s="29">
        <v>14</v>
      </c>
    </row>
    <row r="485" spans="1:19" hidden="1" x14ac:dyDescent="0.2">
      <c r="A485" s="60" t="s">
        <v>148</v>
      </c>
      <c r="B485" s="60" t="s">
        <v>21</v>
      </c>
      <c r="C485" s="60" t="s">
        <v>8</v>
      </c>
      <c r="D485" s="61">
        <v>2015</v>
      </c>
      <c r="E485" s="60" t="s">
        <v>6</v>
      </c>
      <c r="F485" s="29">
        <v>220</v>
      </c>
      <c r="G485" s="77">
        <f t="shared" si="14"/>
        <v>0</v>
      </c>
      <c r="H485" s="29">
        <v>0</v>
      </c>
      <c r="I485" s="29">
        <v>0</v>
      </c>
      <c r="J485" s="29">
        <v>118</v>
      </c>
      <c r="K485" s="30">
        <f t="shared" si="15"/>
        <v>0</v>
      </c>
      <c r="L485" s="29">
        <v>0</v>
      </c>
      <c r="M485" s="29">
        <v>0</v>
      </c>
      <c r="N485" s="29">
        <v>100</v>
      </c>
      <c r="O485" s="29">
        <v>0</v>
      </c>
      <c r="P485" s="29">
        <v>244</v>
      </c>
      <c r="Q485" s="29">
        <v>190</v>
      </c>
      <c r="R485" s="29">
        <v>682</v>
      </c>
      <c r="S485" s="29">
        <v>190</v>
      </c>
    </row>
    <row r="486" spans="1:19" hidden="1" x14ac:dyDescent="0.2">
      <c r="A486" s="60" t="s">
        <v>148</v>
      </c>
      <c r="B486" s="60" t="s">
        <v>21</v>
      </c>
      <c r="C486" s="60" t="s">
        <v>8</v>
      </c>
      <c r="D486" s="61">
        <v>2016</v>
      </c>
      <c r="E486" s="60" t="s">
        <v>6</v>
      </c>
      <c r="F486" s="29">
        <v>220</v>
      </c>
      <c r="G486" s="77">
        <f t="shared" si="14"/>
        <v>0</v>
      </c>
      <c r="H486" s="29">
        <v>0</v>
      </c>
      <c r="I486" s="29">
        <v>0</v>
      </c>
      <c r="J486" s="29">
        <v>118</v>
      </c>
      <c r="K486" s="30">
        <f t="shared" si="15"/>
        <v>1</v>
      </c>
      <c r="L486" s="29">
        <v>0</v>
      </c>
      <c r="M486" s="29">
        <v>1</v>
      </c>
      <c r="N486" s="29">
        <v>100</v>
      </c>
      <c r="O486" s="29">
        <v>0</v>
      </c>
      <c r="P486" s="29">
        <v>244</v>
      </c>
      <c r="Q486" s="29">
        <v>30</v>
      </c>
      <c r="R486" s="29">
        <v>682</v>
      </c>
      <c r="S486" s="29">
        <v>31</v>
      </c>
    </row>
    <row r="487" spans="1:19" hidden="1" x14ac:dyDescent="0.2">
      <c r="A487" s="60" t="s">
        <v>148</v>
      </c>
      <c r="B487" s="60" t="s">
        <v>21</v>
      </c>
      <c r="C487" s="60" t="s">
        <v>8</v>
      </c>
      <c r="D487" s="61">
        <v>2017</v>
      </c>
      <c r="E487" s="60" t="s">
        <v>6</v>
      </c>
      <c r="F487" s="29">
        <v>220</v>
      </c>
      <c r="G487" s="77">
        <f t="shared" si="14"/>
        <v>0</v>
      </c>
      <c r="H487" s="29">
        <v>0</v>
      </c>
      <c r="I487" s="29">
        <v>0</v>
      </c>
      <c r="J487" s="29">
        <v>118</v>
      </c>
      <c r="K487" s="30">
        <f t="shared" si="15"/>
        <v>0</v>
      </c>
      <c r="L487" s="29">
        <v>0</v>
      </c>
      <c r="M487" s="29">
        <v>0</v>
      </c>
      <c r="N487" s="29">
        <v>100</v>
      </c>
      <c r="O487" s="29">
        <v>0</v>
      </c>
      <c r="P487" s="29">
        <v>244</v>
      </c>
      <c r="Q487" s="29">
        <v>41</v>
      </c>
      <c r="R487" s="29">
        <v>682</v>
      </c>
      <c r="S487" s="29">
        <v>41</v>
      </c>
    </row>
    <row r="488" spans="1:19" hidden="1" x14ac:dyDescent="0.2">
      <c r="A488" s="60" t="s">
        <v>149</v>
      </c>
      <c r="B488" s="60" t="s">
        <v>2</v>
      </c>
      <c r="C488" s="60" t="s">
        <v>3</v>
      </c>
      <c r="D488" s="61">
        <v>2014</v>
      </c>
      <c r="E488" s="60" t="s">
        <v>6</v>
      </c>
      <c r="F488" s="29">
        <v>398</v>
      </c>
      <c r="G488" s="77">
        <f t="shared" si="14"/>
        <v>0</v>
      </c>
      <c r="H488" s="29">
        <v>0</v>
      </c>
      <c r="I488" s="29">
        <v>0</v>
      </c>
      <c r="J488" s="29">
        <v>274</v>
      </c>
      <c r="K488" s="30">
        <f t="shared" si="15"/>
        <v>0</v>
      </c>
      <c r="L488" s="29">
        <v>0</v>
      </c>
      <c r="M488" s="29">
        <v>0</v>
      </c>
      <c r="N488" s="29">
        <v>314</v>
      </c>
      <c r="O488" s="29">
        <v>82</v>
      </c>
      <c r="P488" s="29">
        <v>729</v>
      </c>
      <c r="Q488" s="29">
        <v>0</v>
      </c>
      <c r="R488" s="29">
        <v>1715</v>
      </c>
      <c r="S488" s="29">
        <v>82</v>
      </c>
    </row>
    <row r="489" spans="1:19" hidden="1" x14ac:dyDescent="0.2">
      <c r="A489" s="60" t="s">
        <v>149</v>
      </c>
      <c r="B489" s="60" t="s">
        <v>2</v>
      </c>
      <c r="C489" s="60" t="s">
        <v>3</v>
      </c>
      <c r="D489" s="61">
        <v>2015</v>
      </c>
      <c r="E489" s="60" t="s">
        <v>6</v>
      </c>
      <c r="F489" s="29">
        <v>398</v>
      </c>
      <c r="G489" s="77">
        <f t="shared" si="14"/>
        <v>0</v>
      </c>
      <c r="H489" s="29">
        <v>0</v>
      </c>
      <c r="I489" s="29">
        <v>0</v>
      </c>
      <c r="J489" s="29">
        <v>274</v>
      </c>
      <c r="K489" s="30">
        <f t="shared" si="15"/>
        <v>0</v>
      </c>
      <c r="L489" s="29">
        <v>0</v>
      </c>
      <c r="M489" s="29">
        <v>0</v>
      </c>
      <c r="N489" s="29">
        <v>314</v>
      </c>
      <c r="O489" s="29">
        <v>0</v>
      </c>
      <c r="P489" s="29">
        <v>729</v>
      </c>
      <c r="Q489" s="29">
        <v>98</v>
      </c>
      <c r="R489" s="29">
        <v>1715</v>
      </c>
      <c r="S489" s="29">
        <v>98</v>
      </c>
    </row>
    <row r="490" spans="1:19" hidden="1" x14ac:dyDescent="0.2">
      <c r="A490" s="60" t="s">
        <v>149</v>
      </c>
      <c r="B490" s="60" t="s">
        <v>2</v>
      </c>
      <c r="C490" s="60" t="s">
        <v>3</v>
      </c>
      <c r="D490" s="61">
        <v>2016</v>
      </c>
      <c r="E490" s="60" t="s">
        <v>6</v>
      </c>
      <c r="F490" s="29">
        <v>398</v>
      </c>
      <c r="G490" s="77">
        <f t="shared" si="14"/>
        <v>0</v>
      </c>
      <c r="H490" s="29">
        <v>0</v>
      </c>
      <c r="I490" s="29">
        <v>0</v>
      </c>
      <c r="J490" s="29">
        <v>274</v>
      </c>
      <c r="K490" s="30">
        <f t="shared" si="15"/>
        <v>20</v>
      </c>
      <c r="L490" s="29">
        <v>20</v>
      </c>
      <c r="M490" s="29">
        <v>0</v>
      </c>
      <c r="N490" s="29">
        <v>314</v>
      </c>
      <c r="O490" s="29">
        <v>75</v>
      </c>
      <c r="P490" s="29">
        <v>729</v>
      </c>
      <c r="Q490" s="29">
        <v>172</v>
      </c>
      <c r="R490" s="29">
        <v>1715</v>
      </c>
      <c r="S490" s="29">
        <v>267</v>
      </c>
    </row>
    <row r="491" spans="1:19" hidden="1" x14ac:dyDescent="0.2">
      <c r="A491" s="60" t="s">
        <v>149</v>
      </c>
      <c r="B491" s="60" t="s">
        <v>2</v>
      </c>
      <c r="C491" s="60" t="s">
        <v>3</v>
      </c>
      <c r="D491" s="61">
        <v>2017</v>
      </c>
      <c r="E491" s="60" t="s">
        <v>6</v>
      </c>
      <c r="F491" s="29">
        <v>398</v>
      </c>
      <c r="G491" s="77">
        <f t="shared" si="14"/>
        <v>0</v>
      </c>
      <c r="H491" s="29">
        <v>0</v>
      </c>
      <c r="I491" s="29">
        <v>0</v>
      </c>
      <c r="J491" s="29">
        <v>274</v>
      </c>
      <c r="K491" s="30">
        <f t="shared" si="15"/>
        <v>0</v>
      </c>
      <c r="L491" s="29">
        <v>0</v>
      </c>
      <c r="M491" s="29">
        <v>0</v>
      </c>
      <c r="N491" s="29">
        <v>314</v>
      </c>
      <c r="O491" s="29">
        <v>0</v>
      </c>
      <c r="P491" s="29">
        <v>729</v>
      </c>
      <c r="Q491" s="29">
        <v>230</v>
      </c>
      <c r="R491" s="29">
        <v>1715</v>
      </c>
      <c r="S491" s="29">
        <v>230</v>
      </c>
    </row>
    <row r="492" spans="1:19" hidden="1" x14ac:dyDescent="0.2">
      <c r="A492" s="60" t="s">
        <v>150</v>
      </c>
      <c r="B492" s="60" t="s">
        <v>2</v>
      </c>
      <c r="C492" s="60" t="s">
        <v>3</v>
      </c>
      <c r="D492" s="61">
        <v>2014</v>
      </c>
      <c r="E492" s="60" t="s">
        <v>6</v>
      </c>
      <c r="F492" s="29">
        <v>759</v>
      </c>
      <c r="G492" s="77">
        <f t="shared" si="14"/>
        <v>0</v>
      </c>
      <c r="H492" s="29">
        <v>0</v>
      </c>
      <c r="I492" s="29">
        <v>0</v>
      </c>
      <c r="J492" s="29">
        <v>726</v>
      </c>
      <c r="K492" s="30">
        <f t="shared" si="15"/>
        <v>0</v>
      </c>
      <c r="L492" s="29">
        <v>0</v>
      </c>
      <c r="M492" s="29">
        <v>0</v>
      </c>
      <c r="N492" s="29">
        <v>409</v>
      </c>
      <c r="O492" s="29">
        <v>1</v>
      </c>
      <c r="P492" s="29">
        <v>890</v>
      </c>
      <c r="Q492" s="29">
        <v>3</v>
      </c>
      <c r="R492" s="29">
        <v>2784</v>
      </c>
      <c r="S492" s="29">
        <v>4</v>
      </c>
    </row>
    <row r="493" spans="1:19" hidden="1" x14ac:dyDescent="0.2">
      <c r="A493" s="60" t="s">
        <v>150</v>
      </c>
      <c r="B493" s="60" t="s">
        <v>2</v>
      </c>
      <c r="C493" s="60" t="s">
        <v>3</v>
      </c>
      <c r="D493" s="61">
        <v>2015</v>
      </c>
      <c r="E493" s="60" t="s">
        <v>6</v>
      </c>
      <c r="F493" s="29">
        <v>759</v>
      </c>
      <c r="G493" s="77">
        <f t="shared" si="14"/>
        <v>0</v>
      </c>
      <c r="H493" s="29">
        <v>0</v>
      </c>
      <c r="I493" s="29">
        <v>0</v>
      </c>
      <c r="J493" s="29">
        <v>726</v>
      </c>
      <c r="K493" s="30">
        <f t="shared" si="15"/>
        <v>0</v>
      </c>
      <c r="L493" s="29">
        <v>0</v>
      </c>
      <c r="M493" s="29">
        <v>0</v>
      </c>
      <c r="N493" s="29">
        <v>409</v>
      </c>
      <c r="O493" s="29">
        <v>0</v>
      </c>
      <c r="P493" s="29">
        <v>890</v>
      </c>
      <c r="Q493" s="29">
        <v>6</v>
      </c>
      <c r="R493" s="29">
        <v>2784</v>
      </c>
      <c r="S493" s="29">
        <v>6</v>
      </c>
    </row>
    <row r="494" spans="1:19" hidden="1" x14ac:dyDescent="0.2">
      <c r="A494" s="60" t="s">
        <v>150</v>
      </c>
      <c r="B494" s="60" t="s">
        <v>2</v>
      </c>
      <c r="C494" s="60" t="s">
        <v>3</v>
      </c>
      <c r="D494" s="61">
        <v>2016</v>
      </c>
      <c r="E494" s="60" t="s">
        <v>6</v>
      </c>
      <c r="F494" s="29">
        <v>759</v>
      </c>
      <c r="G494" s="77">
        <f t="shared" si="14"/>
        <v>0</v>
      </c>
      <c r="H494" s="29">
        <v>0</v>
      </c>
      <c r="I494" s="29">
        <v>0</v>
      </c>
      <c r="J494" s="29">
        <v>726</v>
      </c>
      <c r="K494" s="30">
        <f t="shared" si="15"/>
        <v>0</v>
      </c>
      <c r="L494" s="29">
        <v>0</v>
      </c>
      <c r="M494" s="29">
        <v>0</v>
      </c>
      <c r="N494" s="29">
        <v>409</v>
      </c>
      <c r="O494" s="29">
        <v>6</v>
      </c>
      <c r="P494" s="29">
        <v>890</v>
      </c>
      <c r="Q494" s="29">
        <v>18</v>
      </c>
      <c r="R494" s="29">
        <v>2784</v>
      </c>
      <c r="S494" s="29">
        <v>24</v>
      </c>
    </row>
    <row r="495" spans="1:19" hidden="1" x14ac:dyDescent="0.2">
      <c r="A495" s="60" t="s">
        <v>150</v>
      </c>
      <c r="B495" s="60" t="s">
        <v>2</v>
      </c>
      <c r="C495" s="60" t="s">
        <v>3</v>
      </c>
      <c r="D495" s="61">
        <v>2017</v>
      </c>
      <c r="E495" s="60" t="s">
        <v>6</v>
      </c>
      <c r="F495" s="29">
        <v>759</v>
      </c>
      <c r="G495" s="77">
        <f t="shared" si="14"/>
        <v>0</v>
      </c>
      <c r="H495" s="29">
        <v>0</v>
      </c>
      <c r="I495" s="29">
        <v>0</v>
      </c>
      <c r="J495" s="29">
        <v>726</v>
      </c>
      <c r="K495" s="30">
        <f t="shared" si="15"/>
        <v>0</v>
      </c>
      <c r="L495" s="29">
        <v>0</v>
      </c>
      <c r="M495" s="29">
        <v>0</v>
      </c>
      <c r="N495" s="29">
        <v>409</v>
      </c>
      <c r="O495" s="29">
        <v>9</v>
      </c>
      <c r="P495" s="29">
        <v>890</v>
      </c>
      <c r="Q495" s="29">
        <v>70</v>
      </c>
      <c r="R495" s="29">
        <v>2784</v>
      </c>
      <c r="S495" s="29">
        <v>79</v>
      </c>
    </row>
    <row r="496" spans="1:19" hidden="1" x14ac:dyDescent="0.2">
      <c r="A496" s="60" t="s">
        <v>1006</v>
      </c>
      <c r="B496" s="60" t="s">
        <v>29</v>
      </c>
      <c r="C496" s="60" t="s">
        <v>8</v>
      </c>
      <c r="D496" s="61">
        <v>2015</v>
      </c>
      <c r="E496" s="60" t="s">
        <v>6</v>
      </c>
      <c r="F496" s="29">
        <v>32</v>
      </c>
      <c r="G496" s="77">
        <f t="shared" si="14"/>
        <v>16</v>
      </c>
      <c r="H496" s="29">
        <v>0</v>
      </c>
      <c r="I496" s="29">
        <v>16</v>
      </c>
      <c r="J496" s="29">
        <v>17</v>
      </c>
      <c r="K496" s="30">
        <f t="shared" si="15"/>
        <v>8</v>
      </c>
      <c r="L496" s="29">
        <v>0</v>
      </c>
      <c r="M496" s="29">
        <v>8</v>
      </c>
      <c r="N496" s="29">
        <v>21</v>
      </c>
      <c r="O496" s="29">
        <v>10</v>
      </c>
      <c r="P496" s="29">
        <v>21</v>
      </c>
      <c r="Q496" s="29">
        <v>5</v>
      </c>
      <c r="R496" s="29">
        <v>91</v>
      </c>
      <c r="S496" s="29">
        <v>39</v>
      </c>
    </row>
    <row r="497" spans="1:19" hidden="1" x14ac:dyDescent="0.2">
      <c r="A497" s="60" t="s">
        <v>1006</v>
      </c>
      <c r="B497" s="60" t="s">
        <v>29</v>
      </c>
      <c r="C497" s="60" t="s">
        <v>8</v>
      </c>
      <c r="D497" s="61">
        <v>2016</v>
      </c>
      <c r="E497" s="60" t="s">
        <v>6</v>
      </c>
      <c r="F497" s="29">
        <v>32</v>
      </c>
      <c r="G497" s="77">
        <f t="shared" si="14"/>
        <v>4</v>
      </c>
      <c r="H497" s="29">
        <v>0</v>
      </c>
      <c r="I497" s="29">
        <v>4</v>
      </c>
      <c r="J497" s="29">
        <v>17</v>
      </c>
      <c r="K497" s="30">
        <f t="shared" si="15"/>
        <v>2</v>
      </c>
      <c r="L497" s="29">
        <v>0</v>
      </c>
      <c r="M497" s="29">
        <v>2</v>
      </c>
      <c r="N497" s="29">
        <v>21</v>
      </c>
      <c r="O497" s="29">
        <v>2</v>
      </c>
      <c r="P497" s="29">
        <v>21</v>
      </c>
      <c r="Q497" s="29">
        <v>2</v>
      </c>
      <c r="R497" s="29">
        <v>91</v>
      </c>
      <c r="S497" s="29">
        <v>10</v>
      </c>
    </row>
    <row r="498" spans="1:19" hidden="1" x14ac:dyDescent="0.2">
      <c r="A498" s="60" t="s">
        <v>1006</v>
      </c>
      <c r="B498" s="60" t="s">
        <v>29</v>
      </c>
      <c r="C498" s="60" t="s">
        <v>8</v>
      </c>
      <c r="D498" s="61">
        <v>2017</v>
      </c>
      <c r="E498" s="60" t="s">
        <v>6</v>
      </c>
      <c r="F498" s="29">
        <v>32</v>
      </c>
      <c r="G498" s="77">
        <f t="shared" si="14"/>
        <v>8</v>
      </c>
      <c r="H498" s="29">
        <v>0</v>
      </c>
      <c r="I498" s="29">
        <v>8</v>
      </c>
      <c r="J498" s="29">
        <v>17</v>
      </c>
      <c r="K498" s="30">
        <f t="shared" si="15"/>
        <v>3</v>
      </c>
      <c r="L498" s="29">
        <v>0</v>
      </c>
      <c r="M498" s="29">
        <v>3</v>
      </c>
      <c r="N498" s="29">
        <v>21</v>
      </c>
      <c r="O498" s="29">
        <v>4</v>
      </c>
      <c r="P498" s="29">
        <v>21</v>
      </c>
      <c r="Q498" s="29">
        <v>3</v>
      </c>
      <c r="R498" s="29">
        <v>91</v>
      </c>
      <c r="S498" s="29">
        <v>18</v>
      </c>
    </row>
    <row r="499" spans="1:19" hidden="1" x14ac:dyDescent="0.2">
      <c r="A499" s="60" t="s">
        <v>151</v>
      </c>
      <c r="B499" s="60" t="s">
        <v>152</v>
      </c>
      <c r="C499" s="60" t="s">
        <v>26</v>
      </c>
      <c r="D499" s="61">
        <v>2015</v>
      </c>
      <c r="E499" s="60" t="s">
        <v>6</v>
      </c>
      <c r="F499" s="29">
        <v>671</v>
      </c>
      <c r="G499" s="77">
        <f t="shared" si="14"/>
        <v>0</v>
      </c>
      <c r="H499" s="29">
        <v>0</v>
      </c>
      <c r="I499" s="29">
        <v>0</v>
      </c>
      <c r="J499" s="29">
        <v>518</v>
      </c>
      <c r="K499" s="30">
        <f t="shared" si="15"/>
        <v>0</v>
      </c>
      <c r="L499" s="29">
        <v>0</v>
      </c>
      <c r="M499" s="29">
        <v>0</v>
      </c>
      <c r="N499" s="29">
        <v>610</v>
      </c>
      <c r="O499" s="29">
        <v>0</v>
      </c>
      <c r="P499" s="29">
        <v>1251</v>
      </c>
      <c r="Q499" s="29">
        <v>68</v>
      </c>
      <c r="R499" s="29">
        <v>3050</v>
      </c>
      <c r="S499" s="29">
        <v>68</v>
      </c>
    </row>
    <row r="500" spans="1:19" hidden="1" x14ac:dyDescent="0.2">
      <c r="A500" s="60" t="s">
        <v>151</v>
      </c>
      <c r="B500" s="60" t="s">
        <v>152</v>
      </c>
      <c r="C500" s="60" t="s">
        <v>26</v>
      </c>
      <c r="D500" s="61">
        <v>2016</v>
      </c>
      <c r="E500" s="60" t="s">
        <v>6</v>
      </c>
      <c r="F500" s="29">
        <v>671</v>
      </c>
      <c r="G500" s="77">
        <f t="shared" si="14"/>
        <v>0</v>
      </c>
      <c r="H500" s="29">
        <v>0</v>
      </c>
      <c r="I500" s="29">
        <v>0</v>
      </c>
      <c r="J500" s="29">
        <v>518</v>
      </c>
      <c r="K500" s="30">
        <f t="shared" si="15"/>
        <v>0</v>
      </c>
      <c r="L500" s="29">
        <v>0</v>
      </c>
      <c r="M500" s="29">
        <v>0</v>
      </c>
      <c r="N500" s="29">
        <v>610</v>
      </c>
      <c r="O500" s="29">
        <v>12</v>
      </c>
      <c r="P500" s="29">
        <v>1251</v>
      </c>
      <c r="Q500" s="29">
        <v>87</v>
      </c>
      <c r="R500" s="29">
        <v>3050</v>
      </c>
      <c r="S500" s="29">
        <v>99</v>
      </c>
    </row>
    <row r="501" spans="1:19" hidden="1" x14ac:dyDescent="0.2">
      <c r="A501" s="60" t="s">
        <v>151</v>
      </c>
      <c r="B501" s="60" t="s">
        <v>152</v>
      </c>
      <c r="C501" s="60" t="s">
        <v>26</v>
      </c>
      <c r="D501" s="61">
        <v>2017</v>
      </c>
      <c r="E501" s="60" t="s">
        <v>6</v>
      </c>
      <c r="F501" s="29">
        <v>671</v>
      </c>
      <c r="G501" s="77">
        <f t="shared" si="14"/>
        <v>0</v>
      </c>
      <c r="H501" s="29">
        <v>0</v>
      </c>
      <c r="I501" s="29">
        <v>0</v>
      </c>
      <c r="J501" s="29">
        <v>518</v>
      </c>
      <c r="K501" s="30">
        <f t="shared" si="15"/>
        <v>0</v>
      </c>
      <c r="L501" s="29">
        <v>0</v>
      </c>
      <c r="M501" s="29">
        <v>0</v>
      </c>
      <c r="N501" s="29">
        <v>610</v>
      </c>
      <c r="O501" s="29">
        <v>91</v>
      </c>
      <c r="P501" s="29">
        <v>1251</v>
      </c>
      <c r="Q501" s="29">
        <v>219</v>
      </c>
      <c r="R501" s="29">
        <v>3050</v>
      </c>
      <c r="S501" s="29">
        <v>310</v>
      </c>
    </row>
    <row r="502" spans="1:19" hidden="1" x14ac:dyDescent="0.2">
      <c r="A502" s="60" t="s">
        <v>1051</v>
      </c>
      <c r="B502" s="60" t="s">
        <v>50</v>
      </c>
      <c r="C502" s="60" t="s">
        <v>3</v>
      </c>
      <c r="D502" s="61">
        <v>2017</v>
      </c>
      <c r="E502" s="60" t="s">
        <v>6</v>
      </c>
      <c r="F502" s="29">
        <v>54</v>
      </c>
      <c r="G502" s="77">
        <f t="shared" si="14"/>
        <v>0</v>
      </c>
      <c r="H502" s="29">
        <v>0</v>
      </c>
      <c r="I502" s="29">
        <v>0</v>
      </c>
      <c r="J502" s="29">
        <v>31</v>
      </c>
      <c r="K502" s="30">
        <f t="shared" si="15"/>
        <v>1</v>
      </c>
      <c r="L502" s="29">
        <v>0</v>
      </c>
      <c r="M502" s="29">
        <v>1</v>
      </c>
      <c r="N502" s="29">
        <v>32</v>
      </c>
      <c r="O502" s="29">
        <v>1</v>
      </c>
      <c r="P502" s="29">
        <v>92</v>
      </c>
      <c r="Q502" s="29">
        <v>1</v>
      </c>
      <c r="R502" s="29">
        <v>209</v>
      </c>
      <c r="S502" s="29">
        <v>3</v>
      </c>
    </row>
    <row r="503" spans="1:19" hidden="1" x14ac:dyDescent="0.2">
      <c r="A503" s="60" t="s">
        <v>153</v>
      </c>
      <c r="B503" s="60" t="s">
        <v>72</v>
      </c>
      <c r="C503" s="60" t="s">
        <v>26</v>
      </c>
      <c r="D503" s="61">
        <v>2015</v>
      </c>
      <c r="E503" s="60" t="s">
        <v>6</v>
      </c>
      <c r="F503" s="29">
        <v>53</v>
      </c>
      <c r="G503" s="77">
        <f t="shared" si="14"/>
        <v>0</v>
      </c>
      <c r="H503" s="29">
        <v>0</v>
      </c>
      <c r="I503" s="29">
        <v>0</v>
      </c>
      <c r="J503" s="29">
        <v>34</v>
      </c>
      <c r="K503" s="30">
        <f t="shared" si="15"/>
        <v>0</v>
      </c>
      <c r="L503" s="29">
        <v>0</v>
      </c>
      <c r="M503" s="29">
        <v>0</v>
      </c>
      <c r="N503" s="29">
        <v>38</v>
      </c>
      <c r="O503" s="29">
        <v>0</v>
      </c>
      <c r="P503" s="29">
        <v>93</v>
      </c>
      <c r="Q503" s="29">
        <v>32</v>
      </c>
      <c r="R503" s="29">
        <v>218</v>
      </c>
      <c r="S503" s="29">
        <v>32</v>
      </c>
    </row>
    <row r="504" spans="1:19" hidden="1" x14ac:dyDescent="0.2">
      <c r="A504" s="60" t="s">
        <v>153</v>
      </c>
      <c r="B504" s="60" t="s">
        <v>72</v>
      </c>
      <c r="C504" s="60" t="s">
        <v>26</v>
      </c>
      <c r="D504" s="61">
        <v>2017</v>
      </c>
      <c r="E504" s="60" t="s">
        <v>6</v>
      </c>
      <c r="F504" s="29">
        <v>53</v>
      </c>
      <c r="G504" s="77">
        <f t="shared" si="14"/>
        <v>0</v>
      </c>
      <c r="H504" s="29">
        <v>0</v>
      </c>
      <c r="I504" s="29">
        <v>0</v>
      </c>
      <c r="J504" s="29">
        <v>34</v>
      </c>
      <c r="K504" s="30">
        <f t="shared" si="15"/>
        <v>0</v>
      </c>
      <c r="L504" s="29">
        <v>0</v>
      </c>
      <c r="M504" s="29">
        <v>0</v>
      </c>
      <c r="N504" s="29">
        <v>38</v>
      </c>
      <c r="O504" s="29">
        <v>0</v>
      </c>
      <c r="P504" s="29">
        <v>93</v>
      </c>
      <c r="Q504" s="29">
        <v>16</v>
      </c>
      <c r="R504" s="29">
        <v>218</v>
      </c>
      <c r="S504" s="29">
        <v>16</v>
      </c>
    </row>
    <row r="505" spans="1:19" hidden="1" x14ac:dyDescent="0.2">
      <c r="A505" s="60" t="s">
        <v>154</v>
      </c>
      <c r="B505" s="60" t="s">
        <v>23</v>
      </c>
      <c r="C505" s="60" t="s">
        <v>13</v>
      </c>
      <c r="D505" s="61">
        <v>2014</v>
      </c>
      <c r="E505" s="60" t="s">
        <v>6</v>
      </c>
      <c r="F505" s="29">
        <v>211</v>
      </c>
      <c r="G505" s="77">
        <f t="shared" si="14"/>
        <v>16</v>
      </c>
      <c r="H505" s="29">
        <v>0</v>
      </c>
      <c r="I505" s="29">
        <v>16</v>
      </c>
      <c r="J505" s="29">
        <v>136</v>
      </c>
      <c r="K505" s="30">
        <f t="shared" si="15"/>
        <v>13</v>
      </c>
      <c r="L505" s="29">
        <v>0</v>
      </c>
      <c r="M505" s="29">
        <v>13</v>
      </c>
      <c r="N505" s="29">
        <v>146</v>
      </c>
      <c r="O505" s="29">
        <v>26</v>
      </c>
      <c r="P505" s="29">
        <v>890</v>
      </c>
      <c r="Q505" s="29">
        <v>83</v>
      </c>
      <c r="R505" s="29">
        <v>1383</v>
      </c>
      <c r="S505" s="29">
        <v>138</v>
      </c>
    </row>
    <row r="506" spans="1:19" hidden="1" x14ac:dyDescent="0.2">
      <c r="A506" s="60" t="s">
        <v>154</v>
      </c>
      <c r="B506" s="60" t="s">
        <v>23</v>
      </c>
      <c r="C506" s="60" t="s">
        <v>13</v>
      </c>
      <c r="D506" s="61">
        <v>2015</v>
      </c>
      <c r="E506" s="60" t="s">
        <v>6</v>
      </c>
      <c r="F506" s="29">
        <v>211</v>
      </c>
      <c r="G506" s="77">
        <f t="shared" si="14"/>
        <v>5</v>
      </c>
      <c r="H506" s="29">
        <v>0</v>
      </c>
      <c r="I506" s="29">
        <v>5</v>
      </c>
      <c r="J506" s="29">
        <v>136</v>
      </c>
      <c r="K506" s="30">
        <f t="shared" si="15"/>
        <v>4</v>
      </c>
      <c r="L506" s="29">
        <v>0</v>
      </c>
      <c r="M506" s="29">
        <v>4</v>
      </c>
      <c r="N506" s="29">
        <v>146</v>
      </c>
      <c r="O506" s="29">
        <v>53</v>
      </c>
      <c r="P506" s="29">
        <v>890</v>
      </c>
      <c r="Q506" s="29">
        <v>39</v>
      </c>
      <c r="R506" s="29">
        <v>1383</v>
      </c>
      <c r="S506" s="29">
        <v>101</v>
      </c>
    </row>
    <row r="507" spans="1:19" hidden="1" x14ac:dyDescent="0.2">
      <c r="A507" s="60" t="s">
        <v>154</v>
      </c>
      <c r="B507" s="60" t="s">
        <v>23</v>
      </c>
      <c r="C507" s="60" t="s">
        <v>13</v>
      </c>
      <c r="D507" s="61">
        <v>2016</v>
      </c>
      <c r="E507" s="60" t="s">
        <v>6</v>
      </c>
      <c r="F507" s="29">
        <v>211</v>
      </c>
      <c r="G507" s="77">
        <f t="shared" si="14"/>
        <v>3</v>
      </c>
      <c r="H507" s="29">
        <v>0</v>
      </c>
      <c r="I507" s="29">
        <v>3</v>
      </c>
      <c r="J507" s="29">
        <v>136</v>
      </c>
      <c r="K507" s="30">
        <f t="shared" si="15"/>
        <v>11</v>
      </c>
      <c r="L507" s="29">
        <v>0</v>
      </c>
      <c r="M507" s="29">
        <v>11</v>
      </c>
      <c r="N507" s="29">
        <v>146</v>
      </c>
      <c r="O507" s="29">
        <v>30</v>
      </c>
      <c r="P507" s="29">
        <v>890</v>
      </c>
      <c r="Q507" s="29">
        <v>27</v>
      </c>
      <c r="R507" s="29">
        <v>1383</v>
      </c>
      <c r="S507" s="29">
        <v>71</v>
      </c>
    </row>
    <row r="508" spans="1:19" hidden="1" x14ac:dyDescent="0.2">
      <c r="A508" s="60" t="s">
        <v>154</v>
      </c>
      <c r="B508" s="60" t="s">
        <v>23</v>
      </c>
      <c r="C508" s="60" t="s">
        <v>13</v>
      </c>
      <c r="D508" s="61">
        <v>2017</v>
      </c>
      <c r="E508" s="60" t="s">
        <v>6</v>
      </c>
      <c r="F508" s="29">
        <v>211</v>
      </c>
      <c r="G508" s="77">
        <f t="shared" si="14"/>
        <v>7</v>
      </c>
      <c r="H508" s="29">
        <v>0</v>
      </c>
      <c r="I508" s="29">
        <v>7</v>
      </c>
      <c r="J508" s="29">
        <v>136</v>
      </c>
      <c r="K508" s="30">
        <f t="shared" si="15"/>
        <v>15</v>
      </c>
      <c r="L508" s="29">
        <v>0</v>
      </c>
      <c r="M508" s="29">
        <v>15</v>
      </c>
      <c r="N508" s="29">
        <v>146</v>
      </c>
      <c r="O508" s="29">
        <v>86</v>
      </c>
      <c r="P508" s="29">
        <v>890</v>
      </c>
      <c r="Q508" s="29">
        <v>12</v>
      </c>
      <c r="R508" s="29">
        <v>1383</v>
      </c>
      <c r="S508" s="29">
        <v>120</v>
      </c>
    </row>
    <row r="509" spans="1:19" hidden="1" x14ac:dyDescent="0.2">
      <c r="A509" s="60" t="s">
        <v>155</v>
      </c>
      <c r="B509" s="60" t="s">
        <v>82</v>
      </c>
      <c r="C509" s="60" t="s">
        <v>26</v>
      </c>
      <c r="D509" s="61">
        <v>2015</v>
      </c>
      <c r="E509" s="60" t="s">
        <v>6</v>
      </c>
      <c r="F509" s="29">
        <v>87</v>
      </c>
      <c r="G509" s="77">
        <f t="shared" si="14"/>
        <v>0</v>
      </c>
      <c r="H509" s="29">
        <v>0</v>
      </c>
      <c r="I509" s="29">
        <v>0</v>
      </c>
      <c r="J509" s="29">
        <v>107</v>
      </c>
      <c r="K509" s="30">
        <f t="shared" si="15"/>
        <v>0</v>
      </c>
      <c r="L509" s="29">
        <v>0</v>
      </c>
      <c r="M509" s="29">
        <v>0</v>
      </c>
      <c r="N509" s="29">
        <v>106</v>
      </c>
      <c r="O509" s="29">
        <v>0</v>
      </c>
      <c r="P509" s="29">
        <v>124</v>
      </c>
      <c r="Q509" s="29">
        <v>0</v>
      </c>
      <c r="R509" s="29">
        <v>424</v>
      </c>
      <c r="S509" s="29">
        <v>0</v>
      </c>
    </row>
    <row r="510" spans="1:19" hidden="1" x14ac:dyDescent="0.2">
      <c r="A510" s="60" t="s">
        <v>50</v>
      </c>
      <c r="B510" s="60" t="s">
        <v>50</v>
      </c>
      <c r="C510" s="60" t="s">
        <v>3</v>
      </c>
      <c r="D510" s="61">
        <v>2014</v>
      </c>
      <c r="E510" s="60" t="s">
        <v>6</v>
      </c>
      <c r="F510" s="29">
        <v>349</v>
      </c>
      <c r="G510" s="77">
        <f t="shared" si="14"/>
        <v>56</v>
      </c>
      <c r="H510" s="29">
        <v>56</v>
      </c>
      <c r="I510" s="29">
        <v>0</v>
      </c>
      <c r="J510" s="29">
        <v>205</v>
      </c>
      <c r="K510" s="30">
        <f t="shared" si="15"/>
        <v>0</v>
      </c>
      <c r="L510" s="29">
        <v>0</v>
      </c>
      <c r="M510" s="29">
        <v>0</v>
      </c>
      <c r="N510" s="29">
        <v>202</v>
      </c>
      <c r="O510" s="29">
        <v>43</v>
      </c>
      <c r="P510" s="29">
        <v>553</v>
      </c>
      <c r="Q510" s="29">
        <v>16</v>
      </c>
      <c r="R510" s="29">
        <v>1309</v>
      </c>
      <c r="S510" s="29">
        <v>115</v>
      </c>
    </row>
    <row r="511" spans="1:19" hidden="1" x14ac:dyDescent="0.2">
      <c r="A511" s="60" t="s">
        <v>50</v>
      </c>
      <c r="B511" s="60" t="s">
        <v>50</v>
      </c>
      <c r="C511" s="60" t="s">
        <v>3</v>
      </c>
      <c r="D511" s="61">
        <v>2015</v>
      </c>
      <c r="E511" s="60" t="s">
        <v>6</v>
      </c>
      <c r="F511" s="29">
        <v>349</v>
      </c>
      <c r="G511" s="77">
        <f t="shared" si="14"/>
        <v>0</v>
      </c>
      <c r="H511" s="29">
        <v>0</v>
      </c>
      <c r="I511" s="29">
        <v>0</v>
      </c>
      <c r="J511" s="29">
        <v>205</v>
      </c>
      <c r="K511" s="30">
        <f t="shared" si="15"/>
        <v>10</v>
      </c>
      <c r="L511" s="29">
        <v>10</v>
      </c>
      <c r="M511" s="29">
        <v>0</v>
      </c>
      <c r="N511" s="29">
        <v>202</v>
      </c>
      <c r="O511" s="29">
        <v>77</v>
      </c>
      <c r="P511" s="29">
        <v>553</v>
      </c>
      <c r="Q511" s="29">
        <v>19</v>
      </c>
      <c r="R511" s="29">
        <v>1309</v>
      </c>
      <c r="S511" s="29">
        <v>106</v>
      </c>
    </row>
    <row r="512" spans="1:19" hidden="1" x14ac:dyDescent="0.2">
      <c r="A512" s="60" t="s">
        <v>50</v>
      </c>
      <c r="B512" s="60" t="s">
        <v>50</v>
      </c>
      <c r="C512" s="60" t="s">
        <v>3</v>
      </c>
      <c r="D512" s="61">
        <v>2016</v>
      </c>
      <c r="E512" s="60" t="s">
        <v>6</v>
      </c>
      <c r="F512" s="29">
        <v>349</v>
      </c>
      <c r="G512" s="77">
        <f t="shared" si="14"/>
        <v>0</v>
      </c>
      <c r="H512" s="29">
        <v>0</v>
      </c>
      <c r="I512" s="29">
        <v>0</v>
      </c>
      <c r="J512" s="29">
        <v>205</v>
      </c>
      <c r="K512" s="30">
        <f t="shared" si="15"/>
        <v>0</v>
      </c>
      <c r="L512" s="29">
        <v>0</v>
      </c>
      <c r="M512" s="29">
        <v>0</v>
      </c>
      <c r="N512" s="29">
        <v>202</v>
      </c>
      <c r="O512" s="29">
        <v>227</v>
      </c>
      <c r="P512" s="29">
        <v>553</v>
      </c>
      <c r="Q512" s="29">
        <v>40</v>
      </c>
      <c r="R512" s="29">
        <v>1309</v>
      </c>
      <c r="S512" s="29">
        <v>267</v>
      </c>
    </row>
    <row r="513" spans="1:19" hidden="1" x14ac:dyDescent="0.2">
      <c r="A513" s="60" t="s">
        <v>50</v>
      </c>
      <c r="B513" s="60" t="s">
        <v>50</v>
      </c>
      <c r="C513" s="60" t="s">
        <v>3</v>
      </c>
      <c r="D513" s="61">
        <v>2017</v>
      </c>
      <c r="E513" s="60" t="s">
        <v>6</v>
      </c>
      <c r="F513" s="29">
        <v>349</v>
      </c>
      <c r="G513" s="77">
        <f t="shared" si="14"/>
        <v>0</v>
      </c>
      <c r="H513" s="29">
        <v>0</v>
      </c>
      <c r="I513" s="29">
        <v>0</v>
      </c>
      <c r="J513" s="29">
        <v>205</v>
      </c>
      <c r="K513" s="30">
        <f t="shared" si="15"/>
        <v>0</v>
      </c>
      <c r="L513" s="29">
        <v>0</v>
      </c>
      <c r="M513" s="29">
        <v>0</v>
      </c>
      <c r="N513" s="29">
        <v>202</v>
      </c>
      <c r="O513" s="29">
        <v>79</v>
      </c>
      <c r="P513" s="29">
        <v>553</v>
      </c>
      <c r="Q513" s="29">
        <v>36</v>
      </c>
      <c r="R513" s="29">
        <v>1309</v>
      </c>
      <c r="S513" s="29">
        <v>115</v>
      </c>
    </row>
    <row r="514" spans="1:19" hidden="1" x14ac:dyDescent="0.2">
      <c r="A514" s="60" t="s">
        <v>156</v>
      </c>
      <c r="B514" s="60" t="s">
        <v>66</v>
      </c>
      <c r="C514" s="60" t="s">
        <v>67</v>
      </c>
      <c r="D514" s="61">
        <v>2013</v>
      </c>
      <c r="E514" s="60" t="s">
        <v>6</v>
      </c>
      <c r="F514" s="29">
        <v>63</v>
      </c>
      <c r="G514" s="77">
        <f t="shared" si="14"/>
        <v>3</v>
      </c>
      <c r="H514" s="29">
        <v>3</v>
      </c>
      <c r="I514" s="29">
        <v>0</v>
      </c>
      <c r="J514" s="29">
        <v>48</v>
      </c>
      <c r="K514" s="30">
        <f t="shared" si="15"/>
        <v>26</v>
      </c>
      <c r="L514" s="29">
        <v>26</v>
      </c>
      <c r="M514" s="29">
        <v>0</v>
      </c>
      <c r="N514" s="29">
        <v>45</v>
      </c>
      <c r="O514" s="29">
        <v>5</v>
      </c>
      <c r="P514" s="29">
        <v>98</v>
      </c>
      <c r="Q514" s="29">
        <v>7</v>
      </c>
      <c r="R514" s="29">
        <v>254</v>
      </c>
      <c r="S514" s="29">
        <v>41</v>
      </c>
    </row>
    <row r="515" spans="1:19" hidden="1" x14ac:dyDescent="0.2">
      <c r="A515" s="60" t="s">
        <v>156</v>
      </c>
      <c r="B515" s="60" t="s">
        <v>66</v>
      </c>
      <c r="C515" s="60" t="s">
        <v>67</v>
      </c>
      <c r="D515" s="61">
        <v>2015</v>
      </c>
      <c r="E515" s="60" t="s">
        <v>6</v>
      </c>
      <c r="F515" s="29">
        <v>63</v>
      </c>
      <c r="G515" s="77">
        <f t="shared" ref="G515:G578" si="16">SUM(H515:I515)</f>
        <v>0</v>
      </c>
      <c r="H515" s="29">
        <v>0</v>
      </c>
      <c r="I515" s="29">
        <v>0</v>
      </c>
      <c r="J515" s="29">
        <v>48</v>
      </c>
      <c r="K515" s="30">
        <f t="shared" ref="K515:K578" si="17">SUM(L515:M515)</f>
        <v>0</v>
      </c>
      <c r="L515" s="29">
        <v>0</v>
      </c>
      <c r="M515" s="29">
        <v>0</v>
      </c>
      <c r="N515" s="29">
        <v>45</v>
      </c>
      <c r="O515" s="29">
        <v>0</v>
      </c>
      <c r="P515" s="29">
        <v>98</v>
      </c>
      <c r="Q515" s="29">
        <v>20</v>
      </c>
      <c r="R515" s="29">
        <v>254</v>
      </c>
      <c r="S515" s="29">
        <v>20</v>
      </c>
    </row>
    <row r="516" spans="1:19" hidden="1" x14ac:dyDescent="0.2">
      <c r="A516" s="60" t="s">
        <v>156</v>
      </c>
      <c r="B516" s="60" t="s">
        <v>66</v>
      </c>
      <c r="C516" s="60" t="s">
        <v>67</v>
      </c>
      <c r="D516" s="61">
        <v>2016</v>
      </c>
      <c r="E516" s="60" t="s">
        <v>6</v>
      </c>
      <c r="F516" s="29">
        <v>63</v>
      </c>
      <c r="G516" s="77">
        <f t="shared" si="16"/>
        <v>0</v>
      </c>
      <c r="H516" s="29">
        <v>0</v>
      </c>
      <c r="I516" s="29">
        <v>0</v>
      </c>
      <c r="J516" s="29">
        <v>48</v>
      </c>
      <c r="K516" s="30">
        <f t="shared" si="17"/>
        <v>0</v>
      </c>
      <c r="L516" s="29">
        <v>0</v>
      </c>
      <c r="M516" s="29">
        <v>0</v>
      </c>
      <c r="N516" s="29">
        <v>45</v>
      </c>
      <c r="O516" s="29">
        <v>0</v>
      </c>
      <c r="P516" s="29">
        <v>98</v>
      </c>
      <c r="Q516" s="29">
        <v>13</v>
      </c>
      <c r="R516" s="29">
        <v>254</v>
      </c>
      <c r="S516" s="29">
        <v>13</v>
      </c>
    </row>
    <row r="517" spans="1:19" hidden="1" x14ac:dyDescent="0.2">
      <c r="A517" s="60" t="s">
        <v>156</v>
      </c>
      <c r="B517" s="60" t="s">
        <v>66</v>
      </c>
      <c r="C517" s="60" t="s">
        <v>67</v>
      </c>
      <c r="D517" s="61">
        <v>2017</v>
      </c>
      <c r="E517" s="60" t="s">
        <v>6</v>
      </c>
      <c r="F517" s="29">
        <v>63</v>
      </c>
      <c r="G517" s="77">
        <f t="shared" si="16"/>
        <v>0</v>
      </c>
      <c r="H517" s="29">
        <v>0</v>
      </c>
      <c r="I517" s="29">
        <v>0</v>
      </c>
      <c r="J517" s="29">
        <v>48</v>
      </c>
      <c r="K517" s="30">
        <f t="shared" si="17"/>
        <v>0</v>
      </c>
      <c r="L517" s="29">
        <v>0</v>
      </c>
      <c r="M517" s="29">
        <v>0</v>
      </c>
      <c r="N517" s="29">
        <v>45</v>
      </c>
      <c r="O517" s="29">
        <v>0</v>
      </c>
      <c r="P517" s="29">
        <v>98</v>
      </c>
      <c r="Q517" s="29">
        <v>117</v>
      </c>
      <c r="R517" s="29">
        <v>254</v>
      </c>
      <c r="S517" s="29">
        <v>117</v>
      </c>
    </row>
    <row r="518" spans="1:19" hidden="1" x14ac:dyDescent="0.2">
      <c r="A518" s="60" t="s">
        <v>1014</v>
      </c>
      <c r="B518" s="60" t="s">
        <v>50</v>
      </c>
      <c r="C518" s="60" t="s">
        <v>3</v>
      </c>
      <c r="D518" s="61">
        <v>2016</v>
      </c>
      <c r="E518" s="60" t="s">
        <v>6</v>
      </c>
      <c r="F518" s="29">
        <v>57</v>
      </c>
      <c r="G518" s="77">
        <f t="shared" si="16"/>
        <v>0</v>
      </c>
      <c r="H518" s="29">
        <v>0</v>
      </c>
      <c r="I518" s="29">
        <v>0</v>
      </c>
      <c r="J518" s="29">
        <v>35</v>
      </c>
      <c r="K518" s="30">
        <f t="shared" si="17"/>
        <v>0</v>
      </c>
      <c r="L518" s="29">
        <v>0</v>
      </c>
      <c r="M518" s="29">
        <v>0</v>
      </c>
      <c r="N518" s="29">
        <v>36</v>
      </c>
      <c r="O518" s="29">
        <v>24</v>
      </c>
      <c r="P518" s="29">
        <v>105</v>
      </c>
      <c r="Q518" s="29">
        <v>0</v>
      </c>
      <c r="R518" s="29">
        <v>233</v>
      </c>
      <c r="S518" s="29">
        <v>24</v>
      </c>
    </row>
    <row r="519" spans="1:19" hidden="1" x14ac:dyDescent="0.2">
      <c r="A519" s="60" t="s">
        <v>1014</v>
      </c>
      <c r="B519" s="60" t="s">
        <v>50</v>
      </c>
      <c r="C519" s="60" t="s">
        <v>3</v>
      </c>
      <c r="D519" s="61">
        <v>2017</v>
      </c>
      <c r="E519" s="60" t="s">
        <v>6</v>
      </c>
      <c r="F519" s="29">
        <v>57</v>
      </c>
      <c r="G519" s="77">
        <f t="shared" si="16"/>
        <v>0</v>
      </c>
      <c r="H519" s="29">
        <v>0</v>
      </c>
      <c r="I519" s="29">
        <v>0</v>
      </c>
      <c r="J519" s="29">
        <v>35</v>
      </c>
      <c r="K519" s="30">
        <f t="shared" si="17"/>
        <v>0</v>
      </c>
      <c r="L519" s="29">
        <v>0</v>
      </c>
      <c r="M519" s="29">
        <v>0</v>
      </c>
      <c r="N519" s="29">
        <v>36</v>
      </c>
      <c r="O519" s="29">
        <v>13</v>
      </c>
      <c r="P519" s="29">
        <v>105</v>
      </c>
      <c r="Q519" s="29">
        <v>0</v>
      </c>
      <c r="R519" s="29">
        <v>233</v>
      </c>
      <c r="S519" s="29">
        <v>13</v>
      </c>
    </row>
    <row r="520" spans="1:19" hidden="1" x14ac:dyDescent="0.2">
      <c r="A520" s="60" t="s">
        <v>157</v>
      </c>
      <c r="B520" s="60" t="s">
        <v>35</v>
      </c>
      <c r="C520" s="60" t="s">
        <v>3</v>
      </c>
      <c r="D520" s="61">
        <v>2014</v>
      </c>
      <c r="E520" s="60" t="s">
        <v>6</v>
      </c>
      <c r="F520" s="29">
        <v>40</v>
      </c>
      <c r="G520" s="77">
        <f t="shared" si="16"/>
        <v>0</v>
      </c>
      <c r="H520" s="29">
        <v>0</v>
      </c>
      <c r="I520" s="29">
        <v>0</v>
      </c>
      <c r="J520" s="29">
        <v>27</v>
      </c>
      <c r="K520" s="30">
        <f t="shared" si="17"/>
        <v>0</v>
      </c>
      <c r="L520" s="29">
        <v>0</v>
      </c>
      <c r="M520" s="29">
        <v>0</v>
      </c>
      <c r="N520" s="29">
        <v>31</v>
      </c>
      <c r="O520" s="29">
        <v>0</v>
      </c>
      <c r="P520" s="29">
        <v>62</v>
      </c>
      <c r="Q520" s="29">
        <v>40</v>
      </c>
      <c r="R520" s="29">
        <v>160</v>
      </c>
      <c r="S520" s="29">
        <v>40</v>
      </c>
    </row>
    <row r="521" spans="1:19" hidden="1" x14ac:dyDescent="0.2">
      <c r="A521" s="60" t="s">
        <v>157</v>
      </c>
      <c r="B521" s="60" t="s">
        <v>35</v>
      </c>
      <c r="C521" s="60" t="s">
        <v>3</v>
      </c>
      <c r="D521" s="61">
        <v>2015</v>
      </c>
      <c r="E521" s="60" t="s">
        <v>6</v>
      </c>
      <c r="F521" s="29">
        <v>40</v>
      </c>
      <c r="G521" s="77">
        <f t="shared" si="16"/>
        <v>0</v>
      </c>
      <c r="H521" s="29">
        <v>0</v>
      </c>
      <c r="I521" s="29">
        <v>0</v>
      </c>
      <c r="J521" s="29">
        <v>27</v>
      </c>
      <c r="K521" s="30">
        <f t="shared" si="17"/>
        <v>0</v>
      </c>
      <c r="L521" s="29">
        <v>0</v>
      </c>
      <c r="M521" s="29">
        <v>0</v>
      </c>
      <c r="N521" s="29">
        <v>31</v>
      </c>
      <c r="O521" s="29">
        <v>0</v>
      </c>
      <c r="P521" s="29">
        <v>62</v>
      </c>
      <c r="Q521" s="29">
        <v>43</v>
      </c>
      <c r="R521" s="29">
        <v>160</v>
      </c>
      <c r="S521" s="29">
        <v>43</v>
      </c>
    </row>
    <row r="522" spans="1:19" hidden="1" x14ac:dyDescent="0.2">
      <c r="A522" s="60" t="s">
        <v>157</v>
      </c>
      <c r="B522" s="60" t="s">
        <v>35</v>
      </c>
      <c r="C522" s="60" t="s">
        <v>3</v>
      </c>
      <c r="D522" s="61">
        <v>2016</v>
      </c>
      <c r="E522" s="60" t="s">
        <v>6</v>
      </c>
      <c r="F522" s="29">
        <v>40</v>
      </c>
      <c r="G522" s="77">
        <f t="shared" si="16"/>
        <v>0</v>
      </c>
      <c r="H522" s="29">
        <v>0</v>
      </c>
      <c r="I522" s="29">
        <v>0</v>
      </c>
      <c r="J522" s="29">
        <v>27</v>
      </c>
      <c r="K522" s="30">
        <f t="shared" si="17"/>
        <v>0</v>
      </c>
      <c r="L522" s="29">
        <v>0</v>
      </c>
      <c r="M522" s="29">
        <v>0</v>
      </c>
      <c r="N522" s="29">
        <v>31</v>
      </c>
      <c r="O522" s="29">
        <v>0</v>
      </c>
      <c r="P522" s="29">
        <v>62</v>
      </c>
      <c r="Q522" s="29">
        <v>36</v>
      </c>
      <c r="R522" s="29">
        <v>160</v>
      </c>
      <c r="S522" s="29">
        <v>36</v>
      </c>
    </row>
    <row r="523" spans="1:19" hidden="1" x14ac:dyDescent="0.2">
      <c r="A523" s="60" t="s">
        <v>158</v>
      </c>
      <c r="B523" s="60" t="s">
        <v>35</v>
      </c>
      <c r="C523" s="60" t="s">
        <v>3</v>
      </c>
      <c r="D523" s="61">
        <v>2014</v>
      </c>
      <c r="E523" s="60" t="s">
        <v>6</v>
      </c>
      <c r="F523" s="29">
        <v>714</v>
      </c>
      <c r="G523" s="77">
        <f t="shared" si="16"/>
        <v>84</v>
      </c>
      <c r="H523" s="29">
        <v>84</v>
      </c>
      <c r="I523" s="29">
        <v>0</v>
      </c>
      <c r="J523" s="29">
        <v>487</v>
      </c>
      <c r="K523" s="30">
        <f t="shared" si="17"/>
        <v>0</v>
      </c>
      <c r="L523" s="29">
        <v>0</v>
      </c>
      <c r="M523" s="29">
        <v>0</v>
      </c>
      <c r="N523" s="29">
        <v>553</v>
      </c>
      <c r="O523" s="29">
        <v>1</v>
      </c>
      <c r="P523" s="29">
        <v>1271</v>
      </c>
      <c r="Q523" s="29">
        <v>367</v>
      </c>
      <c r="R523" s="29">
        <v>3025</v>
      </c>
      <c r="S523" s="29">
        <v>452</v>
      </c>
    </row>
    <row r="524" spans="1:19" hidden="1" x14ac:dyDescent="0.2">
      <c r="A524" s="60" t="s">
        <v>158</v>
      </c>
      <c r="B524" s="60" t="s">
        <v>35</v>
      </c>
      <c r="C524" s="60" t="s">
        <v>3</v>
      </c>
      <c r="D524" s="61">
        <v>2015</v>
      </c>
      <c r="E524" s="60" t="s">
        <v>6</v>
      </c>
      <c r="F524" s="29">
        <v>714</v>
      </c>
      <c r="G524" s="77">
        <f t="shared" si="16"/>
        <v>0</v>
      </c>
      <c r="H524" s="29">
        <v>0</v>
      </c>
      <c r="I524" s="29">
        <v>0</v>
      </c>
      <c r="J524" s="29">
        <v>487</v>
      </c>
      <c r="K524" s="30">
        <f t="shared" si="17"/>
        <v>0</v>
      </c>
      <c r="L524" s="29">
        <v>0</v>
      </c>
      <c r="M524" s="29">
        <v>0</v>
      </c>
      <c r="N524" s="29">
        <v>553</v>
      </c>
      <c r="O524" s="29">
        <v>0</v>
      </c>
      <c r="P524" s="29">
        <v>1271</v>
      </c>
      <c r="Q524" s="29">
        <v>319</v>
      </c>
      <c r="R524" s="29">
        <v>3025</v>
      </c>
      <c r="S524" s="29">
        <v>319</v>
      </c>
    </row>
    <row r="525" spans="1:19" hidden="1" x14ac:dyDescent="0.2">
      <c r="A525" s="60" t="s">
        <v>158</v>
      </c>
      <c r="B525" s="60" t="s">
        <v>35</v>
      </c>
      <c r="C525" s="60" t="s">
        <v>3</v>
      </c>
      <c r="D525" s="61">
        <v>2016</v>
      </c>
      <c r="E525" s="60" t="s">
        <v>6</v>
      </c>
      <c r="F525" s="29">
        <v>714</v>
      </c>
      <c r="G525" s="77">
        <f t="shared" si="16"/>
        <v>0</v>
      </c>
      <c r="H525" s="29">
        <v>0</v>
      </c>
      <c r="I525" s="29">
        <v>0</v>
      </c>
      <c r="J525" s="29">
        <v>487</v>
      </c>
      <c r="K525" s="30">
        <f t="shared" si="17"/>
        <v>0</v>
      </c>
      <c r="L525" s="29">
        <v>0</v>
      </c>
      <c r="M525" s="29">
        <v>0</v>
      </c>
      <c r="N525" s="29">
        <v>553</v>
      </c>
      <c r="O525" s="29">
        <v>0</v>
      </c>
      <c r="P525" s="29">
        <v>1271</v>
      </c>
      <c r="Q525" s="29">
        <v>228</v>
      </c>
      <c r="R525" s="29">
        <v>3025</v>
      </c>
      <c r="S525" s="29">
        <v>228</v>
      </c>
    </row>
    <row r="526" spans="1:19" hidden="1" x14ac:dyDescent="0.2">
      <c r="A526" s="60" t="s">
        <v>158</v>
      </c>
      <c r="B526" s="60" t="s">
        <v>35</v>
      </c>
      <c r="C526" s="60" t="s">
        <v>3</v>
      </c>
      <c r="D526" s="61">
        <v>2017</v>
      </c>
      <c r="E526" s="60" t="s">
        <v>6</v>
      </c>
      <c r="F526" s="29">
        <v>714</v>
      </c>
      <c r="G526" s="77">
        <f t="shared" si="16"/>
        <v>0</v>
      </c>
      <c r="H526" s="29">
        <v>0</v>
      </c>
      <c r="I526" s="29">
        <v>0</v>
      </c>
      <c r="J526" s="29">
        <v>487</v>
      </c>
      <c r="K526" s="30">
        <f t="shared" si="17"/>
        <v>0</v>
      </c>
      <c r="L526" s="29">
        <v>0</v>
      </c>
      <c r="M526" s="29">
        <v>0</v>
      </c>
      <c r="N526" s="29">
        <v>553</v>
      </c>
      <c r="O526" s="29">
        <v>0</v>
      </c>
      <c r="P526" s="29">
        <v>1271</v>
      </c>
      <c r="Q526" s="29">
        <v>247</v>
      </c>
      <c r="R526" s="29">
        <v>3025</v>
      </c>
      <c r="S526" s="29">
        <v>247</v>
      </c>
    </row>
    <row r="527" spans="1:19" hidden="1" x14ac:dyDescent="0.2">
      <c r="A527" s="60" t="s">
        <v>159</v>
      </c>
      <c r="B527" s="60" t="s">
        <v>5</v>
      </c>
      <c r="C527" s="60" t="s">
        <v>3</v>
      </c>
      <c r="D527" s="61">
        <v>2014</v>
      </c>
      <c r="E527" s="60" t="s">
        <v>6</v>
      </c>
      <c r="F527" s="29">
        <v>250</v>
      </c>
      <c r="G527" s="77">
        <f t="shared" si="16"/>
        <v>0</v>
      </c>
      <c r="H527" s="29">
        <v>0</v>
      </c>
      <c r="I527" s="29">
        <v>0</v>
      </c>
      <c r="J527" s="29">
        <v>150</v>
      </c>
      <c r="K527" s="30">
        <f t="shared" si="17"/>
        <v>0</v>
      </c>
      <c r="L527" s="29">
        <v>0</v>
      </c>
      <c r="M527" s="29">
        <v>0</v>
      </c>
      <c r="N527" s="29">
        <v>167</v>
      </c>
      <c r="O527" s="29">
        <v>0</v>
      </c>
      <c r="P527" s="29">
        <v>446</v>
      </c>
      <c r="Q527" s="29">
        <v>3</v>
      </c>
      <c r="R527" s="29">
        <v>1013</v>
      </c>
      <c r="S527" s="29">
        <v>3</v>
      </c>
    </row>
    <row r="528" spans="1:19" hidden="1" x14ac:dyDescent="0.2">
      <c r="A528" s="60" t="s">
        <v>159</v>
      </c>
      <c r="B528" s="60" t="s">
        <v>5</v>
      </c>
      <c r="C528" s="60" t="s">
        <v>3</v>
      </c>
      <c r="D528" s="61">
        <v>2015</v>
      </c>
      <c r="E528" s="60" t="s">
        <v>6</v>
      </c>
      <c r="F528" s="29">
        <v>250</v>
      </c>
      <c r="G528" s="77">
        <f t="shared" si="16"/>
        <v>0</v>
      </c>
      <c r="H528" s="29">
        <v>0</v>
      </c>
      <c r="I528" s="29">
        <v>0</v>
      </c>
      <c r="J528" s="29">
        <v>150</v>
      </c>
      <c r="K528" s="30">
        <f t="shared" si="17"/>
        <v>0</v>
      </c>
      <c r="L528" s="29">
        <v>0</v>
      </c>
      <c r="M528" s="29">
        <v>0</v>
      </c>
      <c r="N528" s="29">
        <v>167</v>
      </c>
      <c r="O528" s="29">
        <v>0</v>
      </c>
      <c r="P528" s="29">
        <v>446</v>
      </c>
      <c r="Q528" s="29">
        <v>5</v>
      </c>
      <c r="R528" s="29">
        <v>1013</v>
      </c>
      <c r="S528" s="29">
        <v>5</v>
      </c>
    </row>
    <row r="529" spans="1:19" hidden="1" x14ac:dyDescent="0.2">
      <c r="A529" s="60" t="s">
        <v>159</v>
      </c>
      <c r="B529" s="60" t="s">
        <v>5</v>
      </c>
      <c r="C529" s="60" t="s">
        <v>3</v>
      </c>
      <c r="D529" s="61">
        <v>2016</v>
      </c>
      <c r="E529" s="60" t="s">
        <v>6</v>
      </c>
      <c r="F529" s="29">
        <v>250</v>
      </c>
      <c r="G529" s="77">
        <f t="shared" si="16"/>
        <v>0</v>
      </c>
      <c r="H529" s="29">
        <v>0</v>
      </c>
      <c r="I529" s="29">
        <v>0</v>
      </c>
      <c r="J529" s="29">
        <v>150</v>
      </c>
      <c r="K529" s="30">
        <f t="shared" si="17"/>
        <v>0</v>
      </c>
      <c r="L529" s="29">
        <v>0</v>
      </c>
      <c r="M529" s="29">
        <v>0</v>
      </c>
      <c r="N529" s="29">
        <v>167</v>
      </c>
      <c r="O529" s="29">
        <v>0</v>
      </c>
      <c r="P529" s="29">
        <v>446</v>
      </c>
      <c r="Q529" s="29">
        <v>12</v>
      </c>
      <c r="R529" s="29">
        <v>1013</v>
      </c>
      <c r="S529" s="29">
        <v>12</v>
      </c>
    </row>
    <row r="530" spans="1:19" hidden="1" x14ac:dyDescent="0.2">
      <c r="A530" s="60" t="s">
        <v>159</v>
      </c>
      <c r="B530" s="60" t="s">
        <v>5</v>
      </c>
      <c r="C530" s="60" t="s">
        <v>3</v>
      </c>
      <c r="D530" s="61">
        <v>2017</v>
      </c>
      <c r="E530" s="60" t="s">
        <v>6</v>
      </c>
      <c r="F530" s="29">
        <v>250</v>
      </c>
      <c r="G530" s="77">
        <f t="shared" si="16"/>
        <v>39</v>
      </c>
      <c r="H530" s="29">
        <v>39</v>
      </c>
      <c r="I530" s="29">
        <v>0</v>
      </c>
      <c r="J530" s="29">
        <v>150</v>
      </c>
      <c r="K530" s="30">
        <f t="shared" si="17"/>
        <v>1</v>
      </c>
      <c r="L530" s="29">
        <v>1</v>
      </c>
      <c r="M530" s="29">
        <v>0</v>
      </c>
      <c r="N530" s="29">
        <v>167</v>
      </c>
      <c r="O530" s="29">
        <v>0</v>
      </c>
      <c r="P530" s="29">
        <v>446</v>
      </c>
      <c r="Q530" s="29">
        <v>13</v>
      </c>
      <c r="R530" s="29">
        <v>1013</v>
      </c>
      <c r="S530" s="29">
        <v>53</v>
      </c>
    </row>
    <row r="531" spans="1:19" hidden="1" x14ac:dyDescent="0.2">
      <c r="A531" s="60" t="s">
        <v>160</v>
      </c>
      <c r="B531" s="60" t="s">
        <v>48</v>
      </c>
      <c r="C531" s="60" t="s">
        <v>13</v>
      </c>
      <c r="D531" s="61">
        <v>2014</v>
      </c>
      <c r="E531" s="60" t="s">
        <v>6</v>
      </c>
      <c r="F531" s="29">
        <v>35</v>
      </c>
      <c r="G531" s="77">
        <f t="shared" si="16"/>
        <v>0</v>
      </c>
      <c r="H531" s="29">
        <v>0</v>
      </c>
      <c r="I531" s="29">
        <v>0</v>
      </c>
      <c r="J531" s="29">
        <v>25</v>
      </c>
      <c r="K531" s="30">
        <f t="shared" si="17"/>
        <v>0</v>
      </c>
      <c r="L531" s="29">
        <v>0</v>
      </c>
      <c r="M531" s="29">
        <v>0</v>
      </c>
      <c r="N531" s="29">
        <v>28</v>
      </c>
      <c r="O531" s="29">
        <v>0</v>
      </c>
      <c r="P531" s="29">
        <v>72</v>
      </c>
      <c r="Q531" s="29">
        <v>3</v>
      </c>
      <c r="R531" s="29">
        <v>160</v>
      </c>
      <c r="S531" s="29">
        <v>3</v>
      </c>
    </row>
    <row r="532" spans="1:19" hidden="1" x14ac:dyDescent="0.2">
      <c r="A532" s="60" t="s">
        <v>160</v>
      </c>
      <c r="B532" s="60" t="s">
        <v>48</v>
      </c>
      <c r="C532" s="60" t="s">
        <v>13</v>
      </c>
      <c r="D532" s="61">
        <v>2015</v>
      </c>
      <c r="E532" s="60" t="s">
        <v>6</v>
      </c>
      <c r="F532" s="29">
        <v>35</v>
      </c>
      <c r="G532" s="77">
        <f t="shared" si="16"/>
        <v>0</v>
      </c>
      <c r="H532" s="29">
        <v>0</v>
      </c>
      <c r="I532" s="29">
        <v>0</v>
      </c>
      <c r="J532" s="29">
        <v>25</v>
      </c>
      <c r="K532" s="30">
        <f t="shared" si="17"/>
        <v>0</v>
      </c>
      <c r="L532" s="29">
        <v>0</v>
      </c>
      <c r="M532" s="29">
        <v>0</v>
      </c>
      <c r="N532" s="29">
        <v>28</v>
      </c>
      <c r="O532" s="29">
        <v>0</v>
      </c>
      <c r="P532" s="29">
        <v>72</v>
      </c>
      <c r="Q532" s="29">
        <v>2</v>
      </c>
      <c r="R532" s="29">
        <v>160</v>
      </c>
      <c r="S532" s="29">
        <v>2</v>
      </c>
    </row>
    <row r="533" spans="1:19" hidden="1" x14ac:dyDescent="0.2">
      <c r="A533" s="60" t="s">
        <v>160</v>
      </c>
      <c r="B533" s="60" t="s">
        <v>48</v>
      </c>
      <c r="C533" s="60" t="s">
        <v>13</v>
      </c>
      <c r="D533" s="61">
        <v>2016</v>
      </c>
      <c r="E533" s="60" t="s">
        <v>6</v>
      </c>
      <c r="F533" s="29">
        <v>35</v>
      </c>
      <c r="G533" s="77">
        <f t="shared" si="16"/>
        <v>0</v>
      </c>
      <c r="H533" s="29">
        <v>0</v>
      </c>
      <c r="I533" s="29">
        <v>0</v>
      </c>
      <c r="J533" s="29">
        <v>25</v>
      </c>
      <c r="K533" s="30">
        <f t="shared" si="17"/>
        <v>0</v>
      </c>
      <c r="L533" s="29">
        <v>0</v>
      </c>
      <c r="M533" s="29">
        <v>0</v>
      </c>
      <c r="N533" s="29">
        <v>28</v>
      </c>
      <c r="O533" s="29">
        <v>0</v>
      </c>
      <c r="P533" s="29">
        <v>72</v>
      </c>
      <c r="Q533" s="29">
        <v>9</v>
      </c>
      <c r="R533" s="29">
        <v>160</v>
      </c>
      <c r="S533" s="29">
        <v>9</v>
      </c>
    </row>
    <row r="534" spans="1:19" hidden="1" x14ac:dyDescent="0.2">
      <c r="A534" s="60" t="s">
        <v>160</v>
      </c>
      <c r="B534" s="60" t="s">
        <v>48</v>
      </c>
      <c r="C534" s="60" t="s">
        <v>13</v>
      </c>
      <c r="D534" s="61">
        <v>2017</v>
      </c>
      <c r="E534" s="60" t="s">
        <v>6</v>
      </c>
      <c r="F534" s="29">
        <v>35</v>
      </c>
      <c r="G534" s="77">
        <f t="shared" si="16"/>
        <v>0</v>
      </c>
      <c r="H534" s="29">
        <v>0</v>
      </c>
      <c r="I534" s="29">
        <v>0</v>
      </c>
      <c r="J534" s="29">
        <v>25</v>
      </c>
      <c r="K534" s="30">
        <f t="shared" si="17"/>
        <v>0</v>
      </c>
      <c r="L534" s="29">
        <v>0</v>
      </c>
      <c r="M534" s="29">
        <v>0</v>
      </c>
      <c r="N534" s="29">
        <v>28</v>
      </c>
      <c r="O534" s="29">
        <v>0</v>
      </c>
      <c r="P534" s="29">
        <v>72</v>
      </c>
      <c r="Q534" s="29">
        <v>7</v>
      </c>
      <c r="R534" s="29">
        <v>160</v>
      </c>
      <c r="S534" s="29">
        <v>7</v>
      </c>
    </row>
    <row r="535" spans="1:19" hidden="1" x14ac:dyDescent="0.2">
      <c r="A535" s="60" t="s">
        <v>161</v>
      </c>
      <c r="B535" s="60" t="s">
        <v>12</v>
      </c>
      <c r="C535" s="60" t="s">
        <v>3</v>
      </c>
      <c r="D535" s="61">
        <v>2014</v>
      </c>
      <c r="E535" s="60" t="s">
        <v>6</v>
      </c>
      <c r="F535" s="29">
        <v>2817</v>
      </c>
      <c r="G535" s="77">
        <f t="shared" si="16"/>
        <v>137</v>
      </c>
      <c r="H535" s="29">
        <v>137</v>
      </c>
      <c r="I535" s="29">
        <v>0</v>
      </c>
      <c r="J535" s="29">
        <v>2034</v>
      </c>
      <c r="K535" s="30">
        <f t="shared" si="17"/>
        <v>0</v>
      </c>
      <c r="L535" s="29">
        <v>0</v>
      </c>
      <c r="M535" s="29">
        <v>0</v>
      </c>
      <c r="N535" s="29">
        <v>2239</v>
      </c>
      <c r="O535" s="29">
        <v>1702</v>
      </c>
      <c r="P535" s="29">
        <v>5059</v>
      </c>
      <c r="Q535" s="29">
        <v>1654</v>
      </c>
      <c r="R535" s="29">
        <v>12149</v>
      </c>
      <c r="S535" s="29">
        <v>3493</v>
      </c>
    </row>
    <row r="536" spans="1:19" hidden="1" x14ac:dyDescent="0.2">
      <c r="A536" s="60" t="s">
        <v>161</v>
      </c>
      <c r="B536" s="60" t="s">
        <v>12</v>
      </c>
      <c r="C536" s="60" t="s">
        <v>3</v>
      </c>
      <c r="D536" s="61">
        <v>2015</v>
      </c>
      <c r="E536" s="60" t="s">
        <v>6</v>
      </c>
      <c r="F536" s="29">
        <v>2817</v>
      </c>
      <c r="G536" s="77">
        <f t="shared" si="16"/>
        <v>22</v>
      </c>
      <c r="H536" s="29">
        <v>22</v>
      </c>
      <c r="I536" s="29">
        <v>0</v>
      </c>
      <c r="J536" s="29">
        <v>2034</v>
      </c>
      <c r="K536" s="30">
        <f t="shared" si="17"/>
        <v>1</v>
      </c>
      <c r="L536" s="29">
        <v>1</v>
      </c>
      <c r="M536" s="29">
        <v>0</v>
      </c>
      <c r="N536" s="29">
        <v>2239</v>
      </c>
      <c r="O536" s="29">
        <v>4531</v>
      </c>
      <c r="P536" s="29">
        <v>5059</v>
      </c>
      <c r="Q536" s="29">
        <v>1645</v>
      </c>
      <c r="R536" s="29">
        <v>12149</v>
      </c>
      <c r="S536" s="29">
        <v>6199</v>
      </c>
    </row>
    <row r="537" spans="1:19" hidden="1" x14ac:dyDescent="0.2">
      <c r="A537" s="60" t="s">
        <v>161</v>
      </c>
      <c r="B537" s="60" t="s">
        <v>12</v>
      </c>
      <c r="C537" s="60" t="s">
        <v>3</v>
      </c>
      <c r="D537" s="61">
        <v>2016</v>
      </c>
      <c r="E537" s="60" t="s">
        <v>6</v>
      </c>
      <c r="F537" s="29">
        <v>2817</v>
      </c>
      <c r="G537" s="77">
        <f t="shared" si="16"/>
        <v>724</v>
      </c>
      <c r="H537" s="29">
        <v>724</v>
      </c>
      <c r="I537" s="29">
        <v>0</v>
      </c>
      <c r="J537" s="29">
        <v>2034</v>
      </c>
      <c r="K537" s="30">
        <f t="shared" si="17"/>
        <v>2</v>
      </c>
      <c r="L537" s="29">
        <v>2</v>
      </c>
      <c r="M537" s="29">
        <v>0</v>
      </c>
      <c r="N537" s="29">
        <v>2239</v>
      </c>
      <c r="O537" s="29">
        <v>4582</v>
      </c>
      <c r="P537" s="29">
        <v>5059</v>
      </c>
      <c r="Q537" s="29">
        <v>2987</v>
      </c>
      <c r="R537" s="29">
        <v>12149</v>
      </c>
      <c r="S537" s="29">
        <v>8295</v>
      </c>
    </row>
    <row r="538" spans="1:19" hidden="1" x14ac:dyDescent="0.2">
      <c r="A538" s="60" t="s">
        <v>161</v>
      </c>
      <c r="B538" s="60" t="s">
        <v>12</v>
      </c>
      <c r="C538" s="60" t="s">
        <v>3</v>
      </c>
      <c r="D538" s="61">
        <v>2017</v>
      </c>
      <c r="E538" s="60" t="s">
        <v>6</v>
      </c>
      <c r="F538" s="29">
        <v>2817</v>
      </c>
      <c r="G538" s="77">
        <f t="shared" si="16"/>
        <v>24</v>
      </c>
      <c r="H538" s="29">
        <v>24</v>
      </c>
      <c r="I538" s="29">
        <v>0</v>
      </c>
      <c r="J538" s="29">
        <v>2034</v>
      </c>
      <c r="K538" s="30">
        <f t="shared" si="17"/>
        <v>0</v>
      </c>
      <c r="L538" s="29">
        <v>0</v>
      </c>
      <c r="M538" s="29">
        <v>0</v>
      </c>
      <c r="N538" s="29">
        <v>2239</v>
      </c>
      <c r="O538" s="29">
        <v>2158</v>
      </c>
      <c r="P538" s="29">
        <v>5059</v>
      </c>
      <c r="Q538" s="29">
        <v>2396</v>
      </c>
      <c r="R538" s="29">
        <v>12149</v>
      </c>
      <c r="S538" s="29">
        <v>4578</v>
      </c>
    </row>
    <row r="539" spans="1:19" hidden="1" x14ac:dyDescent="0.2">
      <c r="A539" s="60" t="s">
        <v>1052</v>
      </c>
      <c r="B539" s="60" t="s">
        <v>5</v>
      </c>
      <c r="C539" s="60" t="s">
        <v>3</v>
      </c>
      <c r="D539" s="61">
        <v>2017</v>
      </c>
      <c r="E539" s="60" t="s">
        <v>6</v>
      </c>
      <c r="F539" s="29">
        <v>4</v>
      </c>
      <c r="G539" s="77">
        <f t="shared" si="16"/>
        <v>3</v>
      </c>
      <c r="H539" s="29">
        <v>3</v>
      </c>
      <c r="I539" s="29">
        <v>0</v>
      </c>
      <c r="J539" s="29">
        <v>2</v>
      </c>
      <c r="K539" s="30">
        <f t="shared" si="17"/>
        <v>2</v>
      </c>
      <c r="L539" s="29">
        <v>2</v>
      </c>
      <c r="M539" s="29">
        <v>0</v>
      </c>
      <c r="N539" s="29">
        <v>2</v>
      </c>
      <c r="O539" s="29">
        <v>4</v>
      </c>
      <c r="P539" s="29">
        <v>7</v>
      </c>
      <c r="Q539" s="29">
        <v>0</v>
      </c>
      <c r="R539" s="29">
        <v>15</v>
      </c>
      <c r="S539" s="29">
        <v>9</v>
      </c>
    </row>
    <row r="540" spans="1:19" hidden="1" x14ac:dyDescent="0.2">
      <c r="A540" s="60" t="s">
        <v>162</v>
      </c>
      <c r="B540" s="60" t="s">
        <v>14</v>
      </c>
      <c r="C540" s="60" t="s">
        <v>13</v>
      </c>
      <c r="D540" s="61">
        <v>2014</v>
      </c>
      <c r="E540" s="60" t="s">
        <v>6</v>
      </c>
      <c r="F540" s="29">
        <v>4</v>
      </c>
      <c r="G540" s="77">
        <f t="shared" si="16"/>
        <v>0</v>
      </c>
      <c r="H540" s="29">
        <v>0</v>
      </c>
      <c r="I540" s="29">
        <v>0</v>
      </c>
      <c r="J540" s="29">
        <v>3</v>
      </c>
      <c r="K540" s="30">
        <f t="shared" si="17"/>
        <v>0</v>
      </c>
      <c r="L540" s="29">
        <v>0</v>
      </c>
      <c r="M540" s="29">
        <v>0</v>
      </c>
      <c r="N540" s="29">
        <v>4</v>
      </c>
      <c r="O540" s="29">
        <v>1</v>
      </c>
      <c r="P540" s="29">
        <v>8</v>
      </c>
      <c r="Q540" s="29">
        <v>0</v>
      </c>
      <c r="R540" s="29">
        <v>19</v>
      </c>
      <c r="S540" s="29">
        <v>1</v>
      </c>
    </row>
    <row r="541" spans="1:19" hidden="1" x14ac:dyDescent="0.2">
      <c r="A541" s="60" t="s">
        <v>162</v>
      </c>
      <c r="B541" s="60" t="s">
        <v>14</v>
      </c>
      <c r="C541" s="60" t="s">
        <v>13</v>
      </c>
      <c r="D541" s="61">
        <v>2015</v>
      </c>
      <c r="E541" s="60" t="s">
        <v>6</v>
      </c>
      <c r="F541" s="29">
        <v>4</v>
      </c>
      <c r="G541" s="77">
        <f t="shared" si="16"/>
        <v>0</v>
      </c>
      <c r="H541" s="29">
        <v>0</v>
      </c>
      <c r="I541" s="29">
        <v>0</v>
      </c>
      <c r="J541" s="29">
        <v>3</v>
      </c>
      <c r="K541" s="30">
        <f t="shared" si="17"/>
        <v>0</v>
      </c>
      <c r="L541" s="29">
        <v>0</v>
      </c>
      <c r="M541" s="29">
        <v>0</v>
      </c>
      <c r="N541" s="29">
        <v>4</v>
      </c>
      <c r="O541" s="29">
        <v>11</v>
      </c>
      <c r="P541" s="29">
        <v>8</v>
      </c>
      <c r="Q541" s="29">
        <v>0</v>
      </c>
      <c r="R541" s="29">
        <v>19</v>
      </c>
      <c r="S541" s="29">
        <v>11</v>
      </c>
    </row>
    <row r="542" spans="1:19" hidden="1" x14ac:dyDescent="0.2">
      <c r="A542" s="60" t="s">
        <v>162</v>
      </c>
      <c r="B542" s="60" t="s">
        <v>14</v>
      </c>
      <c r="C542" s="60" t="s">
        <v>13</v>
      </c>
      <c r="D542" s="61">
        <v>2016</v>
      </c>
      <c r="E542" s="60" t="s">
        <v>6</v>
      </c>
      <c r="F542" s="29">
        <v>4</v>
      </c>
      <c r="G542" s="77">
        <f t="shared" si="16"/>
        <v>0</v>
      </c>
      <c r="H542" s="29">
        <v>0</v>
      </c>
      <c r="I542" s="29">
        <v>0</v>
      </c>
      <c r="J542" s="29">
        <v>3</v>
      </c>
      <c r="K542" s="30">
        <f t="shared" si="17"/>
        <v>0</v>
      </c>
      <c r="L542" s="29">
        <v>0</v>
      </c>
      <c r="M542" s="29">
        <v>0</v>
      </c>
      <c r="N542" s="29">
        <v>4</v>
      </c>
      <c r="O542" s="29">
        <v>4</v>
      </c>
      <c r="P542" s="29">
        <v>8</v>
      </c>
      <c r="Q542" s="29">
        <v>0</v>
      </c>
      <c r="R542" s="29">
        <v>19</v>
      </c>
      <c r="S542" s="29">
        <v>4</v>
      </c>
    </row>
    <row r="543" spans="1:19" hidden="1" x14ac:dyDescent="0.2">
      <c r="A543" s="60" t="s">
        <v>162</v>
      </c>
      <c r="B543" s="60" t="s">
        <v>14</v>
      </c>
      <c r="C543" s="60" t="s">
        <v>13</v>
      </c>
      <c r="D543" s="61">
        <v>2017</v>
      </c>
      <c r="E543" s="60" t="s">
        <v>6</v>
      </c>
      <c r="F543" s="29">
        <v>4</v>
      </c>
      <c r="G543" s="77">
        <f t="shared" si="16"/>
        <v>0</v>
      </c>
      <c r="H543" s="29">
        <v>0</v>
      </c>
      <c r="I543" s="29">
        <v>0</v>
      </c>
      <c r="J543" s="29">
        <v>3</v>
      </c>
      <c r="K543" s="30">
        <f t="shared" si="17"/>
        <v>0</v>
      </c>
      <c r="L543" s="29">
        <v>0</v>
      </c>
      <c r="M543" s="29">
        <v>0</v>
      </c>
      <c r="N543" s="29">
        <v>4</v>
      </c>
      <c r="O543" s="29">
        <v>13</v>
      </c>
      <c r="P543" s="29">
        <v>8</v>
      </c>
      <c r="Q543" s="29">
        <v>0</v>
      </c>
      <c r="R543" s="29">
        <v>19</v>
      </c>
      <c r="S543" s="29">
        <v>13</v>
      </c>
    </row>
    <row r="544" spans="1:19" hidden="1" x14ac:dyDescent="0.2">
      <c r="A544" s="60" t="s">
        <v>370</v>
      </c>
      <c r="B544" s="60" t="s">
        <v>25</v>
      </c>
      <c r="C544" s="60" t="s">
        <v>26</v>
      </c>
      <c r="D544" s="61">
        <v>2015</v>
      </c>
      <c r="E544" s="60" t="s">
        <v>6</v>
      </c>
      <c r="F544" s="29">
        <v>4888</v>
      </c>
      <c r="G544" s="77">
        <f t="shared" si="16"/>
        <v>0</v>
      </c>
      <c r="H544" s="29">
        <v>0</v>
      </c>
      <c r="I544" s="29">
        <v>0</v>
      </c>
      <c r="J544" s="29">
        <v>3107</v>
      </c>
      <c r="K544" s="30">
        <f t="shared" si="17"/>
        <v>0</v>
      </c>
      <c r="L544" s="29">
        <v>0</v>
      </c>
      <c r="M544" s="29">
        <v>0</v>
      </c>
      <c r="N544" s="29">
        <v>3126</v>
      </c>
      <c r="O544" s="29">
        <v>0</v>
      </c>
      <c r="P544" s="29">
        <v>10462</v>
      </c>
      <c r="Q544" s="29">
        <v>0</v>
      </c>
      <c r="R544" s="29">
        <v>21583</v>
      </c>
      <c r="S544" s="29">
        <v>0</v>
      </c>
    </row>
    <row r="545" spans="1:19" hidden="1" x14ac:dyDescent="0.2">
      <c r="A545" s="60" t="s">
        <v>370</v>
      </c>
      <c r="B545" s="60" t="s">
        <v>25</v>
      </c>
      <c r="C545" s="60" t="s">
        <v>26</v>
      </c>
      <c r="D545" s="61">
        <v>2016</v>
      </c>
      <c r="E545" s="60" t="s">
        <v>6</v>
      </c>
      <c r="F545" s="29">
        <v>4888</v>
      </c>
      <c r="G545" s="77">
        <f t="shared" si="16"/>
        <v>103</v>
      </c>
      <c r="H545" s="29">
        <v>103</v>
      </c>
      <c r="I545" s="29">
        <v>0</v>
      </c>
      <c r="J545" s="29">
        <v>3107</v>
      </c>
      <c r="K545" s="30">
        <f t="shared" si="17"/>
        <v>57</v>
      </c>
      <c r="L545" s="29">
        <v>57</v>
      </c>
      <c r="M545" s="29">
        <v>0</v>
      </c>
      <c r="N545" s="29">
        <v>3126</v>
      </c>
      <c r="O545" s="29">
        <v>0</v>
      </c>
      <c r="P545" s="29">
        <v>10462</v>
      </c>
      <c r="Q545" s="29">
        <v>3</v>
      </c>
      <c r="R545" s="29">
        <v>21583</v>
      </c>
      <c r="S545" s="29">
        <v>163</v>
      </c>
    </row>
    <row r="546" spans="1:19" hidden="1" x14ac:dyDescent="0.2">
      <c r="A546" s="60" t="s">
        <v>370</v>
      </c>
      <c r="B546" s="60" t="s">
        <v>25</v>
      </c>
      <c r="C546" s="60" t="s">
        <v>26</v>
      </c>
      <c r="D546" s="61">
        <v>2017</v>
      </c>
      <c r="E546" s="60" t="s">
        <v>6</v>
      </c>
      <c r="F546" s="29">
        <v>4888</v>
      </c>
      <c r="G546" s="77">
        <f t="shared" si="16"/>
        <v>0</v>
      </c>
      <c r="H546" s="29">
        <v>0</v>
      </c>
      <c r="I546" s="29">
        <v>0</v>
      </c>
      <c r="J546" s="29">
        <v>3107</v>
      </c>
      <c r="K546" s="30">
        <f t="shared" si="17"/>
        <v>0</v>
      </c>
      <c r="L546" s="29">
        <v>0</v>
      </c>
      <c r="M546" s="29">
        <v>0</v>
      </c>
      <c r="N546" s="29">
        <v>3126</v>
      </c>
      <c r="O546" s="29">
        <v>0</v>
      </c>
      <c r="P546" s="29">
        <v>10462</v>
      </c>
      <c r="Q546" s="29">
        <v>0</v>
      </c>
      <c r="R546" s="29">
        <v>21583</v>
      </c>
      <c r="S546" s="29">
        <v>0</v>
      </c>
    </row>
    <row r="547" spans="1:19" hidden="1" x14ac:dyDescent="0.2">
      <c r="A547" s="60" t="s">
        <v>1053</v>
      </c>
      <c r="B547" s="60" t="s">
        <v>68</v>
      </c>
      <c r="C547" s="60" t="s">
        <v>26</v>
      </c>
      <c r="D547" s="61">
        <v>2015</v>
      </c>
      <c r="E547" s="60" t="s">
        <v>6</v>
      </c>
      <c r="F547" s="29">
        <v>43</v>
      </c>
      <c r="G547" s="77">
        <f t="shared" si="16"/>
        <v>0</v>
      </c>
      <c r="H547" s="29">
        <v>0</v>
      </c>
      <c r="I547" s="29">
        <v>0</v>
      </c>
      <c r="J547" s="29">
        <v>28</v>
      </c>
      <c r="K547" s="30">
        <f t="shared" si="17"/>
        <v>0</v>
      </c>
      <c r="L547" s="29">
        <v>0</v>
      </c>
      <c r="M547" s="29">
        <v>0</v>
      </c>
      <c r="N547" s="29">
        <v>33</v>
      </c>
      <c r="O547" s="29">
        <v>0</v>
      </c>
      <c r="P547" s="29">
        <v>76</v>
      </c>
      <c r="Q547" s="29">
        <v>25</v>
      </c>
      <c r="R547" s="29">
        <v>180</v>
      </c>
      <c r="S547" s="29">
        <v>25</v>
      </c>
    </row>
    <row r="548" spans="1:19" hidden="1" x14ac:dyDescent="0.2">
      <c r="A548" s="60" t="s">
        <v>1053</v>
      </c>
      <c r="B548" s="60" t="s">
        <v>68</v>
      </c>
      <c r="C548" s="60" t="s">
        <v>26</v>
      </c>
      <c r="D548" s="61">
        <v>2016</v>
      </c>
      <c r="E548" s="60" t="s">
        <v>6</v>
      </c>
      <c r="F548" s="29">
        <v>43</v>
      </c>
      <c r="G548" s="77">
        <f t="shared" si="16"/>
        <v>0</v>
      </c>
      <c r="H548" s="29">
        <v>0</v>
      </c>
      <c r="I548" s="29">
        <v>0</v>
      </c>
      <c r="J548" s="29">
        <v>28</v>
      </c>
      <c r="K548" s="30">
        <f t="shared" si="17"/>
        <v>4</v>
      </c>
      <c r="L548" s="29">
        <v>4</v>
      </c>
      <c r="M548" s="29">
        <v>0</v>
      </c>
      <c r="N548" s="29">
        <v>33</v>
      </c>
      <c r="O548" s="29">
        <v>1</v>
      </c>
      <c r="P548" s="29">
        <v>76</v>
      </c>
      <c r="Q548" s="29">
        <v>30</v>
      </c>
      <c r="R548" s="29">
        <v>180</v>
      </c>
      <c r="S548" s="29">
        <v>35</v>
      </c>
    </row>
    <row r="549" spans="1:19" hidden="1" x14ac:dyDescent="0.2">
      <c r="A549" s="60" t="s">
        <v>1053</v>
      </c>
      <c r="B549" s="60" t="s">
        <v>68</v>
      </c>
      <c r="C549" s="60" t="s">
        <v>26</v>
      </c>
      <c r="D549" s="61">
        <v>2017</v>
      </c>
      <c r="E549" s="60" t="s">
        <v>6</v>
      </c>
      <c r="F549" s="29">
        <v>43</v>
      </c>
      <c r="G549" s="77">
        <f t="shared" si="16"/>
        <v>0</v>
      </c>
      <c r="H549" s="29">
        <v>0</v>
      </c>
      <c r="I549" s="29">
        <v>0</v>
      </c>
      <c r="J549" s="29">
        <v>28</v>
      </c>
      <c r="K549" s="30">
        <f t="shared" si="17"/>
        <v>2</v>
      </c>
      <c r="L549" s="29">
        <v>2</v>
      </c>
      <c r="M549" s="29">
        <v>0</v>
      </c>
      <c r="N549" s="29">
        <v>33</v>
      </c>
      <c r="O549" s="29">
        <v>5</v>
      </c>
      <c r="P549" s="29">
        <v>76</v>
      </c>
      <c r="Q549" s="29">
        <v>31</v>
      </c>
      <c r="R549" s="29">
        <v>180</v>
      </c>
      <c r="S549" s="29">
        <v>38</v>
      </c>
    </row>
    <row r="550" spans="1:19" hidden="1" x14ac:dyDescent="0.2">
      <c r="A550" s="60" t="s">
        <v>1054</v>
      </c>
      <c r="B550" s="60" t="s">
        <v>1033</v>
      </c>
      <c r="C550" s="60" t="s">
        <v>953</v>
      </c>
      <c r="D550" s="61">
        <v>2017</v>
      </c>
      <c r="E550" s="60" t="s">
        <v>6</v>
      </c>
      <c r="F550" s="29">
        <v>186</v>
      </c>
      <c r="G550" s="77">
        <f t="shared" si="16"/>
        <v>0</v>
      </c>
      <c r="H550" s="29">
        <v>0</v>
      </c>
      <c r="I550" s="29">
        <v>0</v>
      </c>
      <c r="J550" s="29">
        <v>138</v>
      </c>
      <c r="K550" s="30">
        <f t="shared" si="17"/>
        <v>8</v>
      </c>
      <c r="L550" s="29">
        <v>8</v>
      </c>
      <c r="M550" s="29">
        <v>0</v>
      </c>
      <c r="N550" s="29">
        <v>147</v>
      </c>
      <c r="O550" s="29">
        <v>1</v>
      </c>
      <c r="P550" s="29">
        <v>347</v>
      </c>
      <c r="Q550" s="29">
        <v>8</v>
      </c>
      <c r="R550" s="29">
        <v>818</v>
      </c>
      <c r="S550" s="29">
        <v>17</v>
      </c>
    </row>
    <row r="551" spans="1:19" hidden="1" x14ac:dyDescent="0.2">
      <c r="A551" s="60" t="s">
        <v>163</v>
      </c>
      <c r="B551" s="60" t="s">
        <v>5</v>
      </c>
      <c r="C551" s="60" t="s">
        <v>3</v>
      </c>
      <c r="D551" s="61">
        <v>2014</v>
      </c>
      <c r="E551" s="60" t="s">
        <v>6</v>
      </c>
      <c r="F551" s="29">
        <v>92</v>
      </c>
      <c r="G551" s="77">
        <f t="shared" si="16"/>
        <v>0</v>
      </c>
      <c r="H551" s="29">
        <v>0</v>
      </c>
      <c r="I551" s="29">
        <v>0</v>
      </c>
      <c r="J551" s="29">
        <v>57</v>
      </c>
      <c r="K551" s="30">
        <f t="shared" si="17"/>
        <v>0</v>
      </c>
      <c r="L551" s="29">
        <v>0</v>
      </c>
      <c r="M551" s="29">
        <v>0</v>
      </c>
      <c r="N551" s="29">
        <v>62</v>
      </c>
      <c r="O551" s="29">
        <v>0</v>
      </c>
      <c r="P551" s="29">
        <v>132</v>
      </c>
      <c r="Q551" s="29">
        <v>5</v>
      </c>
      <c r="R551" s="29">
        <v>343</v>
      </c>
      <c r="S551" s="29">
        <v>5</v>
      </c>
    </row>
    <row r="552" spans="1:19" hidden="1" x14ac:dyDescent="0.2">
      <c r="A552" s="60" t="s">
        <v>163</v>
      </c>
      <c r="B552" s="60" t="s">
        <v>5</v>
      </c>
      <c r="C552" s="60" t="s">
        <v>3</v>
      </c>
      <c r="D552" s="61">
        <v>2015</v>
      </c>
      <c r="E552" s="60" t="s">
        <v>6</v>
      </c>
      <c r="F552" s="29">
        <v>92</v>
      </c>
      <c r="G552" s="77">
        <f t="shared" si="16"/>
        <v>0</v>
      </c>
      <c r="H552" s="29">
        <v>0</v>
      </c>
      <c r="I552" s="29">
        <v>0</v>
      </c>
      <c r="J552" s="29">
        <v>57</v>
      </c>
      <c r="K552" s="30">
        <f t="shared" si="17"/>
        <v>0</v>
      </c>
      <c r="L552" s="29">
        <v>0</v>
      </c>
      <c r="M552" s="29">
        <v>0</v>
      </c>
      <c r="N552" s="29">
        <v>62</v>
      </c>
      <c r="O552" s="29">
        <v>0</v>
      </c>
      <c r="P552" s="29">
        <v>132</v>
      </c>
      <c r="Q552" s="29">
        <v>18</v>
      </c>
      <c r="R552" s="29">
        <v>343</v>
      </c>
      <c r="S552" s="29">
        <v>18</v>
      </c>
    </row>
    <row r="553" spans="1:19" hidden="1" x14ac:dyDescent="0.2">
      <c r="A553" s="60" t="s">
        <v>163</v>
      </c>
      <c r="B553" s="60" t="s">
        <v>5</v>
      </c>
      <c r="C553" s="60" t="s">
        <v>3</v>
      </c>
      <c r="D553" s="61">
        <v>2016</v>
      </c>
      <c r="E553" s="60" t="s">
        <v>6</v>
      </c>
      <c r="F553" s="29">
        <v>92</v>
      </c>
      <c r="G553" s="77">
        <f t="shared" si="16"/>
        <v>0</v>
      </c>
      <c r="H553" s="29">
        <v>0</v>
      </c>
      <c r="I553" s="29">
        <v>0</v>
      </c>
      <c r="J553" s="29">
        <v>57</v>
      </c>
      <c r="K553" s="30">
        <f t="shared" si="17"/>
        <v>0</v>
      </c>
      <c r="L553" s="29">
        <v>0</v>
      </c>
      <c r="M553" s="29">
        <v>0</v>
      </c>
      <c r="N553" s="29">
        <v>62</v>
      </c>
      <c r="O553" s="29">
        <v>0</v>
      </c>
      <c r="P553" s="29">
        <v>132</v>
      </c>
      <c r="Q553" s="29">
        <v>0</v>
      </c>
      <c r="R553" s="29">
        <v>343</v>
      </c>
      <c r="S553" s="29">
        <v>0</v>
      </c>
    </row>
    <row r="554" spans="1:19" hidden="1" x14ac:dyDescent="0.2">
      <c r="A554" s="60" t="s">
        <v>163</v>
      </c>
      <c r="B554" s="60" t="s">
        <v>5</v>
      </c>
      <c r="C554" s="60" t="s">
        <v>3</v>
      </c>
      <c r="D554" s="61">
        <v>2017</v>
      </c>
      <c r="E554" s="60" t="s">
        <v>6</v>
      </c>
      <c r="F554" s="29">
        <v>92</v>
      </c>
      <c r="G554" s="77">
        <f t="shared" si="16"/>
        <v>0</v>
      </c>
      <c r="H554" s="29">
        <v>0</v>
      </c>
      <c r="I554" s="29">
        <v>0</v>
      </c>
      <c r="J554" s="29">
        <v>57</v>
      </c>
      <c r="K554" s="30">
        <f t="shared" si="17"/>
        <v>0</v>
      </c>
      <c r="L554" s="29">
        <v>0</v>
      </c>
      <c r="M554" s="29">
        <v>0</v>
      </c>
      <c r="N554" s="29">
        <v>62</v>
      </c>
      <c r="O554" s="29">
        <v>0</v>
      </c>
      <c r="P554" s="29">
        <v>132</v>
      </c>
      <c r="Q554" s="29">
        <v>11</v>
      </c>
      <c r="R554" s="29">
        <v>343</v>
      </c>
      <c r="S554" s="29">
        <v>11</v>
      </c>
    </row>
    <row r="555" spans="1:19" hidden="1" x14ac:dyDescent="0.2">
      <c r="A555" s="60" t="s">
        <v>164</v>
      </c>
      <c r="B555" s="60" t="s">
        <v>12</v>
      </c>
      <c r="C555" s="60" t="s">
        <v>3</v>
      </c>
      <c r="D555" s="61">
        <v>2014</v>
      </c>
      <c r="E555" s="60" t="s">
        <v>6</v>
      </c>
      <c r="F555" s="29">
        <v>1</v>
      </c>
      <c r="G555" s="77">
        <f t="shared" si="16"/>
        <v>0</v>
      </c>
      <c r="H555" s="29">
        <v>0</v>
      </c>
      <c r="I555" s="29">
        <v>0</v>
      </c>
      <c r="J555" s="29">
        <v>77</v>
      </c>
      <c r="K555" s="30">
        <f t="shared" si="17"/>
        <v>0</v>
      </c>
      <c r="L555" s="29">
        <v>0</v>
      </c>
      <c r="M555" s="29">
        <v>0</v>
      </c>
      <c r="N555" s="29">
        <v>1</v>
      </c>
      <c r="O555" s="29">
        <v>7</v>
      </c>
      <c r="P555" s="29">
        <v>1</v>
      </c>
      <c r="Q555" s="29">
        <v>0</v>
      </c>
      <c r="R555" s="29">
        <v>80</v>
      </c>
      <c r="S555" s="29">
        <v>7</v>
      </c>
    </row>
    <row r="556" spans="1:19" hidden="1" x14ac:dyDescent="0.2">
      <c r="A556" s="60" t="s">
        <v>164</v>
      </c>
      <c r="B556" s="60" t="s">
        <v>12</v>
      </c>
      <c r="C556" s="60" t="s">
        <v>3</v>
      </c>
      <c r="D556" s="61">
        <v>2015</v>
      </c>
      <c r="E556" s="60" t="s">
        <v>6</v>
      </c>
      <c r="F556" s="29">
        <v>1</v>
      </c>
      <c r="G556" s="77">
        <f t="shared" si="16"/>
        <v>0</v>
      </c>
      <c r="H556" s="29">
        <v>0</v>
      </c>
      <c r="I556" s="29">
        <v>0</v>
      </c>
      <c r="J556" s="29">
        <v>77</v>
      </c>
      <c r="K556" s="30">
        <f t="shared" si="17"/>
        <v>3</v>
      </c>
      <c r="L556" s="29">
        <v>3</v>
      </c>
      <c r="M556" s="29">
        <v>0</v>
      </c>
      <c r="N556" s="29">
        <v>1</v>
      </c>
      <c r="O556" s="29">
        <v>4</v>
      </c>
      <c r="P556" s="29">
        <v>1</v>
      </c>
      <c r="Q556" s="29">
        <v>22</v>
      </c>
      <c r="R556" s="29">
        <v>80</v>
      </c>
      <c r="S556" s="29">
        <v>29</v>
      </c>
    </row>
    <row r="557" spans="1:19" hidden="1" x14ac:dyDescent="0.2">
      <c r="A557" s="60" t="s">
        <v>165</v>
      </c>
      <c r="B557" s="60" t="s">
        <v>66</v>
      </c>
      <c r="C557" s="60" t="s">
        <v>67</v>
      </c>
      <c r="D557" s="61">
        <v>2013</v>
      </c>
      <c r="E557" s="60" t="s">
        <v>6</v>
      </c>
      <c r="F557" s="29">
        <v>430</v>
      </c>
      <c r="G557" s="77">
        <f t="shared" si="16"/>
        <v>0</v>
      </c>
      <c r="H557" s="29">
        <v>0</v>
      </c>
      <c r="I557" s="29">
        <v>0</v>
      </c>
      <c r="J557" s="29">
        <v>326</v>
      </c>
      <c r="K557" s="30">
        <f t="shared" si="17"/>
        <v>0</v>
      </c>
      <c r="L557" s="29">
        <v>0</v>
      </c>
      <c r="M557" s="29">
        <v>0</v>
      </c>
      <c r="N557" s="29">
        <v>302</v>
      </c>
      <c r="O557" s="29">
        <v>0</v>
      </c>
      <c r="P557" s="29">
        <v>664</v>
      </c>
      <c r="Q557" s="29">
        <v>68</v>
      </c>
      <c r="R557" s="29">
        <v>1722</v>
      </c>
      <c r="S557" s="29">
        <v>68</v>
      </c>
    </row>
    <row r="558" spans="1:19" hidden="1" x14ac:dyDescent="0.2">
      <c r="A558" s="60" t="s">
        <v>165</v>
      </c>
      <c r="B558" s="60" t="s">
        <v>66</v>
      </c>
      <c r="C558" s="60" t="s">
        <v>67</v>
      </c>
      <c r="D558" s="61">
        <v>2014</v>
      </c>
      <c r="E558" s="60" t="s">
        <v>6</v>
      </c>
      <c r="F558" s="29">
        <v>430</v>
      </c>
      <c r="G558" s="77">
        <f t="shared" si="16"/>
        <v>0</v>
      </c>
      <c r="H558" s="29">
        <v>0</v>
      </c>
      <c r="I558" s="29">
        <v>0</v>
      </c>
      <c r="J558" s="29">
        <v>326</v>
      </c>
      <c r="K558" s="30">
        <f t="shared" si="17"/>
        <v>1</v>
      </c>
      <c r="L558" s="29">
        <v>1</v>
      </c>
      <c r="M558" s="29">
        <v>0</v>
      </c>
      <c r="N558" s="29">
        <v>302</v>
      </c>
      <c r="O558" s="29">
        <v>0</v>
      </c>
      <c r="P558" s="29">
        <v>664</v>
      </c>
      <c r="Q558" s="29">
        <v>310</v>
      </c>
      <c r="R558" s="29">
        <v>1722</v>
      </c>
      <c r="S558" s="29">
        <v>311</v>
      </c>
    </row>
    <row r="559" spans="1:19" hidden="1" x14ac:dyDescent="0.2">
      <c r="A559" s="60" t="s">
        <v>165</v>
      </c>
      <c r="B559" s="60" t="s">
        <v>66</v>
      </c>
      <c r="C559" s="60" t="s">
        <v>67</v>
      </c>
      <c r="D559" s="61">
        <v>2015</v>
      </c>
      <c r="E559" s="60" t="s">
        <v>6</v>
      </c>
      <c r="F559" s="29">
        <v>430</v>
      </c>
      <c r="G559" s="77">
        <f t="shared" si="16"/>
        <v>0</v>
      </c>
      <c r="H559" s="29">
        <v>0</v>
      </c>
      <c r="I559" s="29">
        <v>0</v>
      </c>
      <c r="J559" s="29">
        <v>326</v>
      </c>
      <c r="K559" s="30">
        <f t="shared" si="17"/>
        <v>1</v>
      </c>
      <c r="L559" s="29">
        <v>1</v>
      </c>
      <c r="M559" s="29">
        <v>0</v>
      </c>
      <c r="N559" s="29">
        <v>302</v>
      </c>
      <c r="O559" s="29">
        <v>0</v>
      </c>
      <c r="P559" s="29">
        <v>664</v>
      </c>
      <c r="Q559" s="29">
        <v>28</v>
      </c>
      <c r="R559" s="29">
        <v>1722</v>
      </c>
      <c r="S559" s="29">
        <v>29</v>
      </c>
    </row>
    <row r="560" spans="1:19" hidden="1" x14ac:dyDescent="0.2">
      <c r="A560" s="60" t="s">
        <v>165</v>
      </c>
      <c r="B560" s="60" t="s">
        <v>66</v>
      </c>
      <c r="C560" s="60" t="s">
        <v>67</v>
      </c>
      <c r="D560" s="61">
        <v>2016</v>
      </c>
      <c r="E560" s="60" t="s">
        <v>6</v>
      </c>
      <c r="F560" s="29">
        <v>430</v>
      </c>
      <c r="G560" s="77">
        <f t="shared" si="16"/>
        <v>0</v>
      </c>
      <c r="H560" s="29">
        <v>0</v>
      </c>
      <c r="I560" s="29">
        <v>0</v>
      </c>
      <c r="J560" s="29">
        <v>326</v>
      </c>
      <c r="K560" s="30">
        <f t="shared" si="17"/>
        <v>0</v>
      </c>
      <c r="L560" s="29">
        <v>0</v>
      </c>
      <c r="M560" s="29">
        <v>0</v>
      </c>
      <c r="N560" s="29">
        <v>302</v>
      </c>
      <c r="O560" s="29">
        <v>0</v>
      </c>
      <c r="P560" s="29">
        <v>664</v>
      </c>
      <c r="Q560" s="29">
        <v>106</v>
      </c>
      <c r="R560" s="29">
        <v>1722</v>
      </c>
      <c r="S560" s="29">
        <v>106</v>
      </c>
    </row>
    <row r="561" spans="1:19" hidden="1" x14ac:dyDescent="0.2">
      <c r="A561" s="60" t="s">
        <v>165</v>
      </c>
      <c r="B561" s="60" t="s">
        <v>66</v>
      </c>
      <c r="C561" s="60" t="s">
        <v>67</v>
      </c>
      <c r="D561" s="61">
        <v>2017</v>
      </c>
      <c r="E561" s="60" t="s">
        <v>6</v>
      </c>
      <c r="F561" s="29">
        <v>430</v>
      </c>
      <c r="G561" s="77">
        <f t="shared" si="16"/>
        <v>0</v>
      </c>
      <c r="H561" s="29">
        <v>0</v>
      </c>
      <c r="I561" s="29">
        <v>0</v>
      </c>
      <c r="J561" s="29">
        <v>326</v>
      </c>
      <c r="K561" s="30">
        <f t="shared" si="17"/>
        <v>7</v>
      </c>
      <c r="L561" s="29">
        <v>0</v>
      </c>
      <c r="M561" s="29">
        <v>7</v>
      </c>
      <c r="N561" s="29">
        <v>302</v>
      </c>
      <c r="O561" s="29">
        <v>0</v>
      </c>
      <c r="P561" s="29">
        <v>664</v>
      </c>
      <c r="Q561" s="29">
        <v>24</v>
      </c>
      <c r="R561" s="29">
        <v>1722</v>
      </c>
      <c r="S561" s="29">
        <v>31</v>
      </c>
    </row>
    <row r="562" spans="1:19" hidden="1" x14ac:dyDescent="0.2">
      <c r="A562" s="60" t="s">
        <v>166</v>
      </c>
      <c r="B562" s="60" t="s">
        <v>12</v>
      </c>
      <c r="C562" s="60" t="s">
        <v>3</v>
      </c>
      <c r="D562" s="61">
        <v>2014</v>
      </c>
      <c r="E562" s="60" t="s">
        <v>6</v>
      </c>
      <c r="F562" s="29">
        <v>2</v>
      </c>
      <c r="G562" s="77">
        <f t="shared" si="16"/>
        <v>0</v>
      </c>
      <c r="H562" s="29">
        <v>0</v>
      </c>
      <c r="I562" s="29">
        <v>0</v>
      </c>
      <c r="J562" s="29">
        <v>2</v>
      </c>
      <c r="K562" s="30">
        <f t="shared" si="17"/>
        <v>0</v>
      </c>
      <c r="L562" s="29">
        <v>0</v>
      </c>
      <c r="M562" s="29">
        <v>0</v>
      </c>
      <c r="N562" s="29">
        <v>2</v>
      </c>
      <c r="O562" s="29">
        <v>0</v>
      </c>
      <c r="P562" s="29">
        <v>3</v>
      </c>
      <c r="Q562" s="29">
        <v>0</v>
      </c>
      <c r="R562" s="29">
        <v>9</v>
      </c>
      <c r="S562" s="29">
        <v>0</v>
      </c>
    </row>
    <row r="563" spans="1:19" hidden="1" x14ac:dyDescent="0.2">
      <c r="A563" s="60" t="s">
        <v>166</v>
      </c>
      <c r="B563" s="60" t="s">
        <v>12</v>
      </c>
      <c r="C563" s="60" t="s">
        <v>3</v>
      </c>
      <c r="D563" s="61">
        <v>2015</v>
      </c>
      <c r="E563" s="60" t="s">
        <v>6</v>
      </c>
      <c r="F563" s="29">
        <v>2</v>
      </c>
      <c r="G563" s="77">
        <f t="shared" si="16"/>
        <v>0</v>
      </c>
      <c r="H563" s="29">
        <v>0</v>
      </c>
      <c r="I563" s="29">
        <v>0</v>
      </c>
      <c r="J563" s="29">
        <v>2</v>
      </c>
      <c r="K563" s="30">
        <f t="shared" si="17"/>
        <v>0</v>
      </c>
      <c r="L563" s="29">
        <v>0</v>
      </c>
      <c r="M563" s="29">
        <v>0</v>
      </c>
      <c r="N563" s="29">
        <v>2</v>
      </c>
      <c r="O563" s="29">
        <v>0</v>
      </c>
      <c r="P563" s="29">
        <v>3</v>
      </c>
      <c r="Q563" s="29">
        <v>0</v>
      </c>
      <c r="R563" s="29">
        <v>9</v>
      </c>
      <c r="S563" s="29">
        <v>0</v>
      </c>
    </row>
    <row r="564" spans="1:19" hidden="1" x14ac:dyDescent="0.2">
      <c r="A564" s="60" t="s">
        <v>166</v>
      </c>
      <c r="B564" s="60" t="s">
        <v>12</v>
      </c>
      <c r="C564" s="60" t="s">
        <v>3</v>
      </c>
      <c r="D564" s="61">
        <v>2016</v>
      </c>
      <c r="E564" s="60" t="s">
        <v>6</v>
      </c>
      <c r="F564" s="29">
        <v>2</v>
      </c>
      <c r="G564" s="77">
        <f t="shared" si="16"/>
        <v>0</v>
      </c>
      <c r="H564" s="29">
        <v>0</v>
      </c>
      <c r="I564" s="29">
        <v>0</v>
      </c>
      <c r="J564" s="29">
        <v>2</v>
      </c>
      <c r="K564" s="30">
        <f t="shared" si="17"/>
        <v>0</v>
      </c>
      <c r="L564" s="29">
        <v>0</v>
      </c>
      <c r="M564" s="29">
        <v>0</v>
      </c>
      <c r="N564" s="29">
        <v>2</v>
      </c>
      <c r="O564" s="29">
        <v>0</v>
      </c>
      <c r="P564" s="29">
        <v>3</v>
      </c>
      <c r="Q564" s="29">
        <v>0</v>
      </c>
      <c r="R564" s="29">
        <v>9</v>
      </c>
      <c r="S564" s="29">
        <v>0</v>
      </c>
    </row>
    <row r="565" spans="1:19" hidden="1" x14ac:dyDescent="0.2">
      <c r="A565" s="60" t="s">
        <v>1055</v>
      </c>
      <c r="B565" s="60" t="s">
        <v>5</v>
      </c>
      <c r="C565" s="60" t="s">
        <v>3</v>
      </c>
      <c r="D565" s="61">
        <v>2017</v>
      </c>
      <c r="E565" s="60" t="s">
        <v>6</v>
      </c>
      <c r="F565" s="29">
        <v>147</v>
      </c>
      <c r="G565" s="77">
        <f t="shared" si="16"/>
        <v>1</v>
      </c>
      <c r="H565" s="29">
        <v>1</v>
      </c>
      <c r="I565" s="29">
        <v>0</v>
      </c>
      <c r="J565" s="29">
        <v>88</v>
      </c>
      <c r="K565" s="30">
        <f t="shared" si="17"/>
        <v>0</v>
      </c>
      <c r="L565" s="29">
        <v>0</v>
      </c>
      <c r="M565" s="29">
        <v>0</v>
      </c>
      <c r="N565" s="29">
        <v>94</v>
      </c>
      <c r="O565" s="29">
        <v>0</v>
      </c>
      <c r="P565" s="29">
        <v>233</v>
      </c>
      <c r="Q565" s="29">
        <v>20</v>
      </c>
      <c r="R565" s="29">
        <v>562</v>
      </c>
      <c r="S565" s="29">
        <v>21</v>
      </c>
    </row>
    <row r="566" spans="1:19" hidden="1" x14ac:dyDescent="0.2">
      <c r="A566" s="60" t="s">
        <v>167</v>
      </c>
      <c r="B566" s="60" t="s">
        <v>21</v>
      </c>
      <c r="C566" s="60" t="s">
        <v>8</v>
      </c>
      <c r="D566" s="61">
        <v>2014</v>
      </c>
      <c r="E566" s="60" t="s">
        <v>6</v>
      </c>
      <c r="F566" s="29">
        <v>138</v>
      </c>
      <c r="G566" s="77">
        <f t="shared" si="16"/>
        <v>0</v>
      </c>
      <c r="H566" s="29">
        <v>0</v>
      </c>
      <c r="I566" s="29">
        <v>0</v>
      </c>
      <c r="J566" s="29">
        <v>78</v>
      </c>
      <c r="K566" s="30">
        <f t="shared" si="17"/>
        <v>0</v>
      </c>
      <c r="L566" s="29">
        <v>0</v>
      </c>
      <c r="M566" s="29">
        <v>0</v>
      </c>
      <c r="N566" s="29">
        <v>85</v>
      </c>
      <c r="O566" s="29">
        <v>21</v>
      </c>
      <c r="P566" s="29">
        <v>99</v>
      </c>
      <c r="Q566" s="29">
        <v>247</v>
      </c>
      <c r="R566" s="29">
        <v>400</v>
      </c>
      <c r="S566" s="29">
        <v>268</v>
      </c>
    </row>
    <row r="567" spans="1:19" hidden="1" x14ac:dyDescent="0.2">
      <c r="A567" s="60" t="s">
        <v>167</v>
      </c>
      <c r="B567" s="60" t="s">
        <v>21</v>
      </c>
      <c r="C567" s="60" t="s">
        <v>8</v>
      </c>
      <c r="D567" s="61">
        <v>2015</v>
      </c>
      <c r="E567" s="60" t="s">
        <v>6</v>
      </c>
      <c r="F567" s="29">
        <v>138</v>
      </c>
      <c r="G567" s="77">
        <f t="shared" si="16"/>
        <v>0</v>
      </c>
      <c r="H567" s="29">
        <v>0</v>
      </c>
      <c r="I567" s="29">
        <v>0</v>
      </c>
      <c r="J567" s="29">
        <v>78</v>
      </c>
      <c r="K567" s="30">
        <f t="shared" si="17"/>
        <v>0</v>
      </c>
      <c r="L567" s="29">
        <v>0</v>
      </c>
      <c r="M567" s="29">
        <v>0</v>
      </c>
      <c r="N567" s="29">
        <v>85</v>
      </c>
      <c r="O567" s="29">
        <v>3</v>
      </c>
      <c r="P567" s="29">
        <v>99</v>
      </c>
      <c r="Q567" s="29">
        <v>13</v>
      </c>
      <c r="R567" s="29">
        <v>400</v>
      </c>
      <c r="S567" s="29">
        <v>16</v>
      </c>
    </row>
    <row r="568" spans="1:19" hidden="1" x14ac:dyDescent="0.2">
      <c r="A568" s="60" t="s">
        <v>167</v>
      </c>
      <c r="B568" s="60" t="s">
        <v>21</v>
      </c>
      <c r="C568" s="60" t="s">
        <v>8</v>
      </c>
      <c r="D568" s="61">
        <v>2016</v>
      </c>
      <c r="E568" s="60" t="s">
        <v>6</v>
      </c>
      <c r="F568" s="29">
        <v>138</v>
      </c>
      <c r="G568" s="77">
        <f t="shared" si="16"/>
        <v>2</v>
      </c>
      <c r="H568" s="29">
        <v>2</v>
      </c>
      <c r="I568" s="29">
        <v>0</v>
      </c>
      <c r="J568" s="29">
        <v>78</v>
      </c>
      <c r="K568" s="30">
        <f t="shared" si="17"/>
        <v>2</v>
      </c>
      <c r="L568" s="29">
        <v>2</v>
      </c>
      <c r="M568" s="29">
        <v>0</v>
      </c>
      <c r="N568" s="29">
        <v>85</v>
      </c>
      <c r="O568" s="29">
        <v>10</v>
      </c>
      <c r="P568" s="29">
        <v>99</v>
      </c>
      <c r="Q568" s="29">
        <v>62</v>
      </c>
      <c r="R568" s="29">
        <v>400</v>
      </c>
      <c r="S568" s="29">
        <v>76</v>
      </c>
    </row>
    <row r="569" spans="1:19" hidden="1" x14ac:dyDescent="0.2">
      <c r="A569" s="60" t="s">
        <v>167</v>
      </c>
      <c r="B569" s="60" t="s">
        <v>21</v>
      </c>
      <c r="C569" s="60" t="s">
        <v>8</v>
      </c>
      <c r="D569" s="61">
        <v>2017</v>
      </c>
      <c r="E569" s="60" t="s">
        <v>6</v>
      </c>
      <c r="F569" s="29">
        <v>138</v>
      </c>
      <c r="G569" s="77">
        <f t="shared" si="16"/>
        <v>0</v>
      </c>
      <c r="H569" s="29">
        <v>0</v>
      </c>
      <c r="I569" s="29">
        <v>0</v>
      </c>
      <c r="J569" s="29">
        <v>78</v>
      </c>
      <c r="K569" s="30">
        <f t="shared" si="17"/>
        <v>1</v>
      </c>
      <c r="L569" s="29">
        <v>1</v>
      </c>
      <c r="M569" s="29">
        <v>0</v>
      </c>
      <c r="N569" s="29">
        <v>85</v>
      </c>
      <c r="O569" s="29">
        <v>9</v>
      </c>
      <c r="P569" s="29">
        <v>99</v>
      </c>
      <c r="Q569" s="29">
        <v>25</v>
      </c>
      <c r="R569" s="29">
        <v>400</v>
      </c>
      <c r="S569" s="29">
        <v>35</v>
      </c>
    </row>
    <row r="570" spans="1:19" hidden="1" x14ac:dyDescent="0.2">
      <c r="A570" s="60" t="s">
        <v>168</v>
      </c>
      <c r="B570" s="60" t="s">
        <v>12</v>
      </c>
      <c r="C570" s="60" t="s">
        <v>3</v>
      </c>
      <c r="D570" s="61">
        <v>2014</v>
      </c>
      <c r="E570" s="60" t="s">
        <v>6</v>
      </c>
      <c r="F570" s="29">
        <v>1</v>
      </c>
      <c r="G570" s="77">
        <f t="shared" si="16"/>
        <v>0</v>
      </c>
      <c r="H570" s="29">
        <v>0</v>
      </c>
      <c r="I570" s="29">
        <v>0</v>
      </c>
      <c r="J570" s="29">
        <v>1</v>
      </c>
      <c r="K570" s="30">
        <f t="shared" si="17"/>
        <v>0</v>
      </c>
      <c r="L570" s="29">
        <v>0</v>
      </c>
      <c r="M570" s="29">
        <v>0</v>
      </c>
      <c r="N570" s="29">
        <v>0</v>
      </c>
      <c r="O570" s="29">
        <v>0</v>
      </c>
      <c r="P570" s="29">
        <v>0</v>
      </c>
      <c r="Q570" s="29">
        <v>15</v>
      </c>
      <c r="R570" s="29">
        <v>2</v>
      </c>
      <c r="S570" s="29">
        <v>15</v>
      </c>
    </row>
    <row r="571" spans="1:19" hidden="1" x14ac:dyDescent="0.2">
      <c r="A571" s="60" t="s">
        <v>168</v>
      </c>
      <c r="B571" s="60" t="s">
        <v>12</v>
      </c>
      <c r="C571" s="60" t="s">
        <v>3</v>
      </c>
      <c r="D571" s="61">
        <v>2015</v>
      </c>
      <c r="E571" s="60" t="s">
        <v>6</v>
      </c>
      <c r="F571" s="29">
        <v>1</v>
      </c>
      <c r="G571" s="77">
        <f t="shared" si="16"/>
        <v>0</v>
      </c>
      <c r="H571" s="29">
        <v>0</v>
      </c>
      <c r="I571" s="29">
        <v>0</v>
      </c>
      <c r="J571" s="29">
        <v>1</v>
      </c>
      <c r="K571" s="30">
        <f t="shared" si="17"/>
        <v>0</v>
      </c>
      <c r="L571" s="29">
        <v>0</v>
      </c>
      <c r="M571" s="29">
        <v>0</v>
      </c>
      <c r="N571" s="29">
        <v>0</v>
      </c>
      <c r="O571" s="29">
        <v>0</v>
      </c>
      <c r="P571" s="29">
        <v>0</v>
      </c>
      <c r="Q571" s="29">
        <v>15</v>
      </c>
      <c r="R571" s="29">
        <v>2</v>
      </c>
      <c r="S571" s="29">
        <v>15</v>
      </c>
    </row>
    <row r="572" spans="1:19" hidden="1" x14ac:dyDescent="0.2">
      <c r="A572" s="60" t="s">
        <v>168</v>
      </c>
      <c r="B572" s="60" t="s">
        <v>12</v>
      </c>
      <c r="C572" s="60" t="s">
        <v>3</v>
      </c>
      <c r="D572" s="61">
        <v>2016</v>
      </c>
      <c r="E572" s="60" t="s">
        <v>6</v>
      </c>
      <c r="F572" s="29">
        <v>1</v>
      </c>
      <c r="G572" s="77">
        <f t="shared" si="16"/>
        <v>0</v>
      </c>
      <c r="H572" s="29">
        <v>0</v>
      </c>
      <c r="I572" s="29">
        <v>0</v>
      </c>
      <c r="J572" s="29">
        <v>1</v>
      </c>
      <c r="K572" s="30">
        <f t="shared" si="17"/>
        <v>0</v>
      </c>
      <c r="L572" s="29">
        <v>0</v>
      </c>
      <c r="M572" s="29">
        <v>0</v>
      </c>
      <c r="N572" s="29">
        <v>0</v>
      </c>
      <c r="O572" s="29">
        <v>4</v>
      </c>
      <c r="P572" s="29">
        <v>0</v>
      </c>
      <c r="Q572" s="29">
        <v>8</v>
      </c>
      <c r="R572" s="29">
        <v>2</v>
      </c>
      <c r="S572" s="29">
        <v>12</v>
      </c>
    </row>
    <row r="573" spans="1:19" hidden="1" x14ac:dyDescent="0.2">
      <c r="A573" s="60" t="s">
        <v>168</v>
      </c>
      <c r="B573" s="60" t="s">
        <v>12</v>
      </c>
      <c r="C573" s="60" t="s">
        <v>3</v>
      </c>
      <c r="D573" s="61">
        <v>2017</v>
      </c>
      <c r="E573" s="60" t="s">
        <v>6</v>
      </c>
      <c r="F573" s="29">
        <v>1</v>
      </c>
      <c r="G573" s="77">
        <f t="shared" si="16"/>
        <v>0</v>
      </c>
      <c r="H573" s="29">
        <v>0</v>
      </c>
      <c r="I573" s="29">
        <v>0</v>
      </c>
      <c r="J573" s="29">
        <v>1</v>
      </c>
      <c r="K573" s="30">
        <f t="shared" si="17"/>
        <v>1</v>
      </c>
      <c r="L573" s="29">
        <v>1</v>
      </c>
      <c r="M573" s="29">
        <v>0</v>
      </c>
      <c r="N573" s="29">
        <v>0</v>
      </c>
      <c r="O573" s="29">
        <v>3</v>
      </c>
      <c r="P573" s="29">
        <v>0</v>
      </c>
      <c r="Q573" s="29">
        <v>19</v>
      </c>
      <c r="R573" s="29">
        <v>2</v>
      </c>
      <c r="S573" s="29">
        <v>23</v>
      </c>
    </row>
    <row r="574" spans="1:19" hidden="1" x14ac:dyDescent="0.2">
      <c r="A574" s="60" t="s">
        <v>169</v>
      </c>
      <c r="B574" s="60" t="s">
        <v>12</v>
      </c>
      <c r="C574" s="60" t="s">
        <v>3</v>
      </c>
      <c r="D574" s="61">
        <v>2014</v>
      </c>
      <c r="E574" s="60" t="s">
        <v>6</v>
      </c>
      <c r="F574" s="29">
        <v>1</v>
      </c>
      <c r="G574" s="77">
        <f t="shared" si="16"/>
        <v>0</v>
      </c>
      <c r="H574" s="29">
        <v>0</v>
      </c>
      <c r="I574" s="29">
        <v>0</v>
      </c>
      <c r="J574" s="29">
        <v>1</v>
      </c>
      <c r="K574" s="30">
        <f t="shared" si="17"/>
        <v>0</v>
      </c>
      <c r="L574" s="29">
        <v>0</v>
      </c>
      <c r="M574" s="29">
        <v>0</v>
      </c>
      <c r="N574" s="29">
        <v>0</v>
      </c>
      <c r="O574" s="29">
        <v>0</v>
      </c>
      <c r="P574" s="29">
        <v>0</v>
      </c>
      <c r="Q574" s="29">
        <v>0</v>
      </c>
      <c r="R574" s="29">
        <v>2</v>
      </c>
      <c r="S574" s="29">
        <v>0</v>
      </c>
    </row>
    <row r="575" spans="1:19" hidden="1" x14ac:dyDescent="0.2">
      <c r="A575" s="60" t="s">
        <v>169</v>
      </c>
      <c r="B575" s="60" t="s">
        <v>12</v>
      </c>
      <c r="C575" s="60" t="s">
        <v>3</v>
      </c>
      <c r="D575" s="61">
        <v>2015</v>
      </c>
      <c r="E575" s="60" t="s">
        <v>6</v>
      </c>
      <c r="F575" s="29">
        <v>1</v>
      </c>
      <c r="G575" s="77">
        <f t="shared" si="16"/>
        <v>0</v>
      </c>
      <c r="H575" s="29">
        <v>0</v>
      </c>
      <c r="I575" s="29">
        <v>0</v>
      </c>
      <c r="J575" s="29">
        <v>1</v>
      </c>
      <c r="K575" s="30">
        <f t="shared" si="17"/>
        <v>0</v>
      </c>
      <c r="L575" s="29">
        <v>0</v>
      </c>
      <c r="M575" s="29">
        <v>0</v>
      </c>
      <c r="N575" s="29">
        <v>0</v>
      </c>
      <c r="O575" s="29">
        <v>0</v>
      </c>
      <c r="P575" s="29">
        <v>0</v>
      </c>
      <c r="Q575" s="29">
        <v>0</v>
      </c>
      <c r="R575" s="29">
        <v>2</v>
      </c>
      <c r="S575" s="29">
        <v>0</v>
      </c>
    </row>
    <row r="576" spans="1:19" hidden="1" x14ac:dyDescent="0.2">
      <c r="A576" s="60" t="s">
        <v>169</v>
      </c>
      <c r="B576" s="60" t="s">
        <v>12</v>
      </c>
      <c r="C576" s="60" t="s">
        <v>3</v>
      </c>
      <c r="D576" s="61">
        <v>2016</v>
      </c>
      <c r="E576" s="60" t="s">
        <v>6</v>
      </c>
      <c r="F576" s="29">
        <v>1</v>
      </c>
      <c r="G576" s="77">
        <f t="shared" si="16"/>
        <v>0</v>
      </c>
      <c r="H576" s="29">
        <v>0</v>
      </c>
      <c r="I576" s="29">
        <v>0</v>
      </c>
      <c r="J576" s="29">
        <v>1</v>
      </c>
      <c r="K576" s="30">
        <f t="shared" si="17"/>
        <v>0</v>
      </c>
      <c r="L576" s="29">
        <v>0</v>
      </c>
      <c r="M576" s="29">
        <v>0</v>
      </c>
      <c r="N576" s="29">
        <v>0</v>
      </c>
      <c r="O576" s="29">
        <v>291</v>
      </c>
      <c r="P576" s="29">
        <v>0</v>
      </c>
      <c r="Q576" s="29">
        <v>1</v>
      </c>
      <c r="R576" s="29">
        <v>2</v>
      </c>
      <c r="S576" s="29">
        <v>292</v>
      </c>
    </row>
    <row r="577" spans="1:19" hidden="1" x14ac:dyDescent="0.2">
      <c r="A577" s="60" t="s">
        <v>169</v>
      </c>
      <c r="B577" s="60" t="s">
        <v>12</v>
      </c>
      <c r="C577" s="60" t="s">
        <v>3</v>
      </c>
      <c r="D577" s="61">
        <v>2017</v>
      </c>
      <c r="E577" s="60" t="s">
        <v>6</v>
      </c>
      <c r="F577" s="29">
        <v>1</v>
      </c>
      <c r="G577" s="77">
        <f t="shared" si="16"/>
        <v>0</v>
      </c>
      <c r="H577" s="29">
        <v>0</v>
      </c>
      <c r="I577" s="29">
        <v>0</v>
      </c>
      <c r="J577" s="29">
        <v>1</v>
      </c>
      <c r="K577" s="30">
        <f t="shared" si="17"/>
        <v>0</v>
      </c>
      <c r="L577" s="29">
        <v>0</v>
      </c>
      <c r="M577" s="29">
        <v>0</v>
      </c>
      <c r="N577" s="29">
        <v>0</v>
      </c>
      <c r="O577" s="29">
        <v>1</v>
      </c>
      <c r="P577" s="29">
        <v>0</v>
      </c>
      <c r="Q577" s="29">
        <v>1</v>
      </c>
      <c r="R577" s="29">
        <v>2</v>
      </c>
      <c r="S577" s="29">
        <v>2</v>
      </c>
    </row>
    <row r="578" spans="1:19" hidden="1" x14ac:dyDescent="0.2">
      <c r="A578" s="60" t="s">
        <v>1056</v>
      </c>
      <c r="B578" s="60" t="s">
        <v>12</v>
      </c>
      <c r="C578" s="60" t="s">
        <v>3</v>
      </c>
      <c r="D578" s="61">
        <v>2014</v>
      </c>
      <c r="E578" s="60" t="s">
        <v>6</v>
      </c>
      <c r="F578" s="29">
        <v>43</v>
      </c>
      <c r="G578" s="77">
        <f t="shared" si="16"/>
        <v>14</v>
      </c>
      <c r="H578" s="29">
        <v>14</v>
      </c>
      <c r="I578" s="29">
        <v>0</v>
      </c>
      <c r="J578" s="29">
        <v>30</v>
      </c>
      <c r="K578" s="30">
        <f t="shared" si="17"/>
        <v>14</v>
      </c>
      <c r="L578" s="29">
        <v>14</v>
      </c>
      <c r="M578" s="29">
        <v>0</v>
      </c>
      <c r="N578" s="29">
        <v>34</v>
      </c>
      <c r="O578" s="29">
        <v>0</v>
      </c>
      <c r="P578" s="29">
        <v>75</v>
      </c>
      <c r="Q578" s="29">
        <v>427</v>
      </c>
      <c r="R578" s="29">
        <v>182</v>
      </c>
      <c r="S578" s="29">
        <v>455</v>
      </c>
    </row>
    <row r="579" spans="1:19" hidden="1" x14ac:dyDescent="0.2">
      <c r="A579" s="60" t="s">
        <v>1056</v>
      </c>
      <c r="B579" s="60" t="s">
        <v>12</v>
      </c>
      <c r="C579" s="60" t="s">
        <v>3</v>
      </c>
      <c r="D579" s="61">
        <v>2015</v>
      </c>
      <c r="E579" s="60" t="s">
        <v>6</v>
      </c>
      <c r="F579" s="29">
        <v>43</v>
      </c>
      <c r="G579" s="77">
        <f t="shared" ref="G579:G642" si="18">SUM(H579:I579)</f>
        <v>0</v>
      </c>
      <c r="H579" s="29">
        <v>0</v>
      </c>
      <c r="I579" s="29">
        <v>0</v>
      </c>
      <c r="J579" s="29">
        <v>30</v>
      </c>
      <c r="K579" s="30">
        <f t="shared" ref="K579:K642" si="19">SUM(L579:M579)</f>
        <v>0</v>
      </c>
      <c r="L579" s="29">
        <v>0</v>
      </c>
      <c r="M579" s="29">
        <v>0</v>
      </c>
      <c r="N579" s="29">
        <v>34</v>
      </c>
      <c r="O579" s="29">
        <v>2</v>
      </c>
      <c r="P579" s="29">
        <v>75</v>
      </c>
      <c r="Q579" s="29">
        <v>4</v>
      </c>
      <c r="R579" s="29">
        <v>182</v>
      </c>
      <c r="S579" s="29">
        <v>6</v>
      </c>
    </row>
    <row r="580" spans="1:19" hidden="1" x14ac:dyDescent="0.2">
      <c r="A580" s="60" t="s">
        <v>1056</v>
      </c>
      <c r="B580" s="60" t="s">
        <v>12</v>
      </c>
      <c r="C580" s="60" t="s">
        <v>3</v>
      </c>
      <c r="D580" s="61">
        <v>2016</v>
      </c>
      <c r="E580" s="60" t="s">
        <v>6</v>
      </c>
      <c r="F580" s="29">
        <v>43</v>
      </c>
      <c r="G580" s="77">
        <f t="shared" si="18"/>
        <v>18</v>
      </c>
      <c r="H580" s="29">
        <v>18</v>
      </c>
      <c r="I580" s="29">
        <v>0</v>
      </c>
      <c r="J580" s="29">
        <v>30</v>
      </c>
      <c r="K580" s="30">
        <f t="shared" si="19"/>
        <v>0</v>
      </c>
      <c r="L580" s="29">
        <v>0</v>
      </c>
      <c r="M580" s="29">
        <v>0</v>
      </c>
      <c r="N580" s="29">
        <v>34</v>
      </c>
      <c r="O580" s="29">
        <v>0</v>
      </c>
      <c r="P580" s="29">
        <v>75</v>
      </c>
      <c r="Q580" s="29">
        <v>508</v>
      </c>
      <c r="R580" s="29">
        <v>182</v>
      </c>
      <c r="S580" s="29">
        <v>526</v>
      </c>
    </row>
    <row r="581" spans="1:19" hidden="1" x14ac:dyDescent="0.2">
      <c r="A581" s="60" t="s">
        <v>1056</v>
      </c>
      <c r="B581" s="60" t="s">
        <v>12</v>
      </c>
      <c r="C581" s="60" t="s">
        <v>3</v>
      </c>
      <c r="D581" s="61">
        <v>2017</v>
      </c>
      <c r="E581" s="60" t="s">
        <v>6</v>
      </c>
      <c r="F581" s="29">
        <v>43</v>
      </c>
      <c r="G581" s="77">
        <f t="shared" si="18"/>
        <v>0</v>
      </c>
      <c r="H581" s="29">
        <v>0</v>
      </c>
      <c r="I581" s="29">
        <v>0</v>
      </c>
      <c r="J581" s="29">
        <v>30</v>
      </c>
      <c r="K581" s="30">
        <f t="shared" si="19"/>
        <v>24</v>
      </c>
      <c r="L581" s="29">
        <v>24</v>
      </c>
      <c r="M581" s="29">
        <v>0</v>
      </c>
      <c r="N581" s="29">
        <v>34</v>
      </c>
      <c r="O581" s="29">
        <v>0</v>
      </c>
      <c r="P581" s="29">
        <v>75</v>
      </c>
      <c r="Q581" s="29">
        <v>211</v>
      </c>
      <c r="R581" s="29">
        <v>182</v>
      </c>
      <c r="S581" s="29">
        <v>235</v>
      </c>
    </row>
    <row r="582" spans="1:19" hidden="1" x14ac:dyDescent="0.2">
      <c r="A582" s="60" t="s">
        <v>1057</v>
      </c>
      <c r="B582" s="60" t="s">
        <v>12</v>
      </c>
      <c r="C582" s="60" t="s">
        <v>3</v>
      </c>
      <c r="D582" s="61">
        <v>2014</v>
      </c>
      <c r="E582" s="60" t="s">
        <v>6</v>
      </c>
      <c r="F582" s="29">
        <v>1</v>
      </c>
      <c r="G582" s="77">
        <f t="shared" si="18"/>
        <v>0</v>
      </c>
      <c r="H582" s="29">
        <v>0</v>
      </c>
      <c r="I582" s="29">
        <v>0</v>
      </c>
      <c r="J582" s="29">
        <v>1</v>
      </c>
      <c r="K582" s="30">
        <f t="shared" si="19"/>
        <v>0</v>
      </c>
      <c r="L582" s="29">
        <v>0</v>
      </c>
      <c r="M582" s="29">
        <v>0</v>
      </c>
      <c r="N582" s="29">
        <v>0</v>
      </c>
      <c r="O582" s="29">
        <v>0</v>
      </c>
      <c r="P582" s="29">
        <v>0</v>
      </c>
      <c r="Q582" s="29">
        <v>0</v>
      </c>
      <c r="R582" s="29">
        <v>2</v>
      </c>
      <c r="S582" s="29">
        <v>0</v>
      </c>
    </row>
    <row r="583" spans="1:19" hidden="1" x14ac:dyDescent="0.2">
      <c r="A583" s="60" t="s">
        <v>1057</v>
      </c>
      <c r="B583" s="60" t="s">
        <v>12</v>
      </c>
      <c r="C583" s="60" t="s">
        <v>3</v>
      </c>
      <c r="D583" s="61">
        <v>2015</v>
      </c>
      <c r="E583" s="60" t="s">
        <v>6</v>
      </c>
      <c r="F583" s="29">
        <v>1</v>
      </c>
      <c r="G583" s="77">
        <f t="shared" si="18"/>
        <v>0</v>
      </c>
      <c r="H583" s="29">
        <v>0</v>
      </c>
      <c r="I583" s="29">
        <v>0</v>
      </c>
      <c r="J583" s="29">
        <v>1</v>
      </c>
      <c r="K583" s="30">
        <f t="shared" si="19"/>
        <v>0</v>
      </c>
      <c r="L583" s="29">
        <v>0</v>
      </c>
      <c r="M583" s="29">
        <v>0</v>
      </c>
      <c r="N583" s="29">
        <v>0</v>
      </c>
      <c r="O583" s="29">
        <v>0</v>
      </c>
      <c r="P583" s="29">
        <v>0</v>
      </c>
      <c r="Q583" s="29">
        <v>0</v>
      </c>
      <c r="R583" s="29">
        <v>2</v>
      </c>
      <c r="S583" s="29">
        <v>0</v>
      </c>
    </row>
    <row r="584" spans="1:19" hidden="1" x14ac:dyDescent="0.2">
      <c r="A584" s="60" t="s">
        <v>1057</v>
      </c>
      <c r="B584" s="60" t="s">
        <v>12</v>
      </c>
      <c r="C584" s="60" t="s">
        <v>3</v>
      </c>
      <c r="D584" s="61">
        <v>2016</v>
      </c>
      <c r="E584" s="60" t="s">
        <v>6</v>
      </c>
      <c r="F584" s="29">
        <v>1</v>
      </c>
      <c r="G584" s="77">
        <f t="shared" si="18"/>
        <v>0</v>
      </c>
      <c r="H584" s="29">
        <v>0</v>
      </c>
      <c r="I584" s="29">
        <v>0</v>
      </c>
      <c r="J584" s="29">
        <v>1</v>
      </c>
      <c r="K584" s="30">
        <f t="shared" si="19"/>
        <v>0</v>
      </c>
      <c r="L584" s="29">
        <v>0</v>
      </c>
      <c r="M584" s="29">
        <v>0</v>
      </c>
      <c r="N584" s="29">
        <v>0</v>
      </c>
      <c r="O584" s="29">
        <v>0</v>
      </c>
      <c r="P584" s="29">
        <v>0</v>
      </c>
      <c r="Q584" s="29">
        <v>0</v>
      </c>
      <c r="R584" s="29">
        <v>2</v>
      </c>
      <c r="S584" s="29">
        <v>0</v>
      </c>
    </row>
    <row r="585" spans="1:19" hidden="1" x14ac:dyDescent="0.2">
      <c r="A585" s="60" t="s">
        <v>1057</v>
      </c>
      <c r="B585" s="60" t="s">
        <v>12</v>
      </c>
      <c r="C585" s="60" t="s">
        <v>3</v>
      </c>
      <c r="D585" s="61">
        <v>2017</v>
      </c>
      <c r="E585" s="60" t="s">
        <v>6</v>
      </c>
      <c r="F585" s="29">
        <v>1</v>
      </c>
      <c r="G585" s="77">
        <f t="shared" si="18"/>
        <v>0</v>
      </c>
      <c r="H585" s="29">
        <v>0</v>
      </c>
      <c r="I585" s="29">
        <v>0</v>
      </c>
      <c r="J585" s="29">
        <v>1</v>
      </c>
      <c r="K585" s="30">
        <f t="shared" si="19"/>
        <v>0</v>
      </c>
      <c r="L585" s="29">
        <v>0</v>
      </c>
      <c r="M585" s="29">
        <v>0</v>
      </c>
      <c r="N585" s="29">
        <v>0</v>
      </c>
      <c r="O585" s="29">
        <v>0</v>
      </c>
      <c r="P585" s="29">
        <v>0</v>
      </c>
      <c r="Q585" s="29">
        <v>0</v>
      </c>
      <c r="R585" s="29">
        <v>2</v>
      </c>
      <c r="S585" s="29">
        <v>0</v>
      </c>
    </row>
    <row r="586" spans="1:19" hidden="1" x14ac:dyDescent="0.2">
      <c r="A586" s="60" t="s">
        <v>170</v>
      </c>
      <c r="B586" s="60" t="s">
        <v>35</v>
      </c>
      <c r="C586" s="60" t="s">
        <v>3</v>
      </c>
      <c r="D586" s="61">
        <v>2014</v>
      </c>
      <c r="E586" s="60" t="s">
        <v>6</v>
      </c>
      <c r="F586" s="29">
        <v>978</v>
      </c>
      <c r="G586" s="77">
        <f t="shared" si="18"/>
        <v>0</v>
      </c>
      <c r="H586" s="29">
        <v>0</v>
      </c>
      <c r="I586" s="29">
        <v>0</v>
      </c>
      <c r="J586" s="29">
        <v>639</v>
      </c>
      <c r="K586" s="30">
        <f t="shared" si="19"/>
        <v>0</v>
      </c>
      <c r="L586" s="29">
        <v>0</v>
      </c>
      <c r="M586" s="29">
        <v>0</v>
      </c>
      <c r="N586" s="29">
        <v>829</v>
      </c>
      <c r="O586" s="29">
        <v>0</v>
      </c>
      <c r="P586" s="29">
        <v>1317</v>
      </c>
      <c r="Q586" s="29">
        <v>0</v>
      </c>
      <c r="R586" s="29">
        <v>3763</v>
      </c>
      <c r="S586" s="29">
        <v>0</v>
      </c>
    </row>
    <row r="587" spans="1:19" hidden="1" x14ac:dyDescent="0.2">
      <c r="A587" s="60" t="s">
        <v>170</v>
      </c>
      <c r="B587" s="60" t="s">
        <v>35</v>
      </c>
      <c r="C587" s="60" t="s">
        <v>3</v>
      </c>
      <c r="D587" s="61">
        <v>2015</v>
      </c>
      <c r="E587" s="60" t="s">
        <v>6</v>
      </c>
      <c r="F587" s="29">
        <v>978</v>
      </c>
      <c r="G587" s="77">
        <f t="shared" si="18"/>
        <v>0</v>
      </c>
      <c r="H587" s="29">
        <v>0</v>
      </c>
      <c r="I587" s="29">
        <v>0</v>
      </c>
      <c r="J587" s="29">
        <v>639</v>
      </c>
      <c r="K587" s="30">
        <f t="shared" si="19"/>
        <v>0</v>
      </c>
      <c r="L587" s="29">
        <v>0</v>
      </c>
      <c r="M587" s="29">
        <v>0</v>
      </c>
      <c r="N587" s="29">
        <v>829</v>
      </c>
      <c r="O587" s="29">
        <v>341</v>
      </c>
      <c r="P587" s="29">
        <v>1317</v>
      </c>
      <c r="Q587" s="29">
        <v>2</v>
      </c>
      <c r="R587" s="29">
        <v>3763</v>
      </c>
      <c r="S587" s="29">
        <v>343</v>
      </c>
    </row>
    <row r="588" spans="1:19" hidden="1" x14ac:dyDescent="0.2">
      <c r="A588" s="60" t="s">
        <v>170</v>
      </c>
      <c r="B588" s="60" t="s">
        <v>35</v>
      </c>
      <c r="C588" s="60" t="s">
        <v>3</v>
      </c>
      <c r="D588" s="61">
        <v>2016</v>
      </c>
      <c r="E588" s="60" t="s">
        <v>6</v>
      </c>
      <c r="F588" s="29">
        <v>978</v>
      </c>
      <c r="G588" s="77">
        <f t="shared" si="18"/>
        <v>0</v>
      </c>
      <c r="H588" s="29">
        <v>0</v>
      </c>
      <c r="I588" s="29">
        <v>0</v>
      </c>
      <c r="J588" s="29">
        <v>639</v>
      </c>
      <c r="K588" s="30">
        <f t="shared" si="19"/>
        <v>0</v>
      </c>
      <c r="L588" s="29">
        <v>0</v>
      </c>
      <c r="M588" s="29">
        <v>0</v>
      </c>
      <c r="N588" s="29">
        <v>829</v>
      </c>
      <c r="O588" s="29">
        <v>203</v>
      </c>
      <c r="P588" s="29">
        <v>1317</v>
      </c>
      <c r="Q588" s="29">
        <v>258</v>
      </c>
      <c r="R588" s="29">
        <v>3763</v>
      </c>
      <c r="S588" s="29">
        <v>461</v>
      </c>
    </row>
    <row r="589" spans="1:19" hidden="1" x14ac:dyDescent="0.2">
      <c r="A589" s="60" t="s">
        <v>170</v>
      </c>
      <c r="B589" s="60" t="s">
        <v>35</v>
      </c>
      <c r="C589" s="60" t="s">
        <v>3</v>
      </c>
      <c r="D589" s="61">
        <v>2017</v>
      </c>
      <c r="E589" s="60" t="s">
        <v>6</v>
      </c>
      <c r="F589" s="29">
        <v>978</v>
      </c>
      <c r="G589" s="77">
        <f t="shared" si="18"/>
        <v>2</v>
      </c>
      <c r="H589" s="29">
        <v>0</v>
      </c>
      <c r="I589" s="29">
        <v>2</v>
      </c>
      <c r="J589" s="29">
        <v>639</v>
      </c>
      <c r="K589" s="30">
        <f t="shared" si="19"/>
        <v>0</v>
      </c>
      <c r="L589" s="29">
        <v>0</v>
      </c>
      <c r="M589" s="29">
        <v>0</v>
      </c>
      <c r="N589" s="29">
        <v>829</v>
      </c>
      <c r="O589" s="29">
        <v>129</v>
      </c>
      <c r="P589" s="29">
        <v>1317</v>
      </c>
      <c r="Q589" s="29">
        <v>435</v>
      </c>
      <c r="R589" s="29">
        <v>3763</v>
      </c>
      <c r="S589" s="29">
        <v>566</v>
      </c>
    </row>
    <row r="590" spans="1:19" hidden="1" x14ac:dyDescent="0.2">
      <c r="A590" s="60" t="s">
        <v>171</v>
      </c>
      <c r="B590" s="60" t="s">
        <v>12</v>
      </c>
      <c r="C590" s="60" t="s">
        <v>3</v>
      </c>
      <c r="D590" s="61">
        <v>2014</v>
      </c>
      <c r="E590" s="60" t="s">
        <v>6</v>
      </c>
      <c r="F590" s="29">
        <v>647</v>
      </c>
      <c r="G590" s="77">
        <f t="shared" si="18"/>
        <v>0</v>
      </c>
      <c r="H590" s="29">
        <v>0</v>
      </c>
      <c r="I590" s="29">
        <v>0</v>
      </c>
      <c r="J590" s="29">
        <v>450</v>
      </c>
      <c r="K590" s="30">
        <f t="shared" si="19"/>
        <v>0</v>
      </c>
      <c r="L590" s="29">
        <v>0</v>
      </c>
      <c r="M590" s="29">
        <v>0</v>
      </c>
      <c r="N590" s="29">
        <v>497</v>
      </c>
      <c r="O590" s="29">
        <v>145</v>
      </c>
      <c r="P590" s="29">
        <v>1133</v>
      </c>
      <c r="Q590" s="29">
        <v>688</v>
      </c>
      <c r="R590" s="29">
        <v>2727</v>
      </c>
      <c r="S590" s="29">
        <v>833</v>
      </c>
    </row>
    <row r="591" spans="1:19" hidden="1" x14ac:dyDescent="0.2">
      <c r="A591" s="60" t="s">
        <v>171</v>
      </c>
      <c r="B591" s="60" t="s">
        <v>12</v>
      </c>
      <c r="C591" s="60" t="s">
        <v>3</v>
      </c>
      <c r="D591" s="61">
        <v>2015</v>
      </c>
      <c r="E591" s="60" t="s">
        <v>6</v>
      </c>
      <c r="F591" s="29">
        <v>647</v>
      </c>
      <c r="G591" s="77">
        <f t="shared" si="18"/>
        <v>0</v>
      </c>
      <c r="H591" s="29">
        <v>0</v>
      </c>
      <c r="I591" s="29">
        <v>0</v>
      </c>
      <c r="J591" s="29">
        <v>450</v>
      </c>
      <c r="K591" s="30">
        <f t="shared" si="19"/>
        <v>0</v>
      </c>
      <c r="L591" s="29">
        <v>0</v>
      </c>
      <c r="M591" s="29">
        <v>0</v>
      </c>
      <c r="N591" s="29">
        <v>497</v>
      </c>
      <c r="O591" s="29">
        <v>48</v>
      </c>
      <c r="P591" s="29">
        <v>1133</v>
      </c>
      <c r="Q591" s="29">
        <v>461</v>
      </c>
      <c r="R591" s="29">
        <v>2727</v>
      </c>
      <c r="S591" s="29">
        <v>509</v>
      </c>
    </row>
    <row r="592" spans="1:19" hidden="1" x14ac:dyDescent="0.2">
      <c r="A592" s="60" t="s">
        <v>171</v>
      </c>
      <c r="B592" s="60" t="s">
        <v>12</v>
      </c>
      <c r="C592" s="60" t="s">
        <v>3</v>
      </c>
      <c r="D592" s="61">
        <v>2016</v>
      </c>
      <c r="E592" s="60" t="s">
        <v>6</v>
      </c>
      <c r="F592" s="29">
        <v>647</v>
      </c>
      <c r="G592" s="77">
        <f t="shared" si="18"/>
        <v>0</v>
      </c>
      <c r="H592" s="29">
        <v>0</v>
      </c>
      <c r="I592" s="29">
        <v>0</v>
      </c>
      <c r="J592" s="29">
        <v>450</v>
      </c>
      <c r="K592" s="30">
        <f t="shared" si="19"/>
        <v>0</v>
      </c>
      <c r="L592" s="29">
        <v>0</v>
      </c>
      <c r="M592" s="29">
        <v>0</v>
      </c>
      <c r="N592" s="29">
        <v>497</v>
      </c>
      <c r="O592" s="29">
        <v>8</v>
      </c>
      <c r="P592" s="29">
        <v>1133</v>
      </c>
      <c r="Q592" s="29">
        <v>489</v>
      </c>
      <c r="R592" s="29">
        <v>2727</v>
      </c>
      <c r="S592" s="29">
        <v>497</v>
      </c>
    </row>
    <row r="593" spans="1:19" hidden="1" x14ac:dyDescent="0.2">
      <c r="A593" s="60" t="s">
        <v>171</v>
      </c>
      <c r="B593" s="60" t="s">
        <v>12</v>
      </c>
      <c r="C593" s="60" t="s">
        <v>3</v>
      </c>
      <c r="D593" s="61">
        <v>2017</v>
      </c>
      <c r="E593" s="60" t="s">
        <v>6</v>
      </c>
      <c r="F593" s="29">
        <v>647</v>
      </c>
      <c r="G593" s="77">
        <f t="shared" si="18"/>
        <v>0</v>
      </c>
      <c r="H593" s="29">
        <v>0</v>
      </c>
      <c r="I593" s="29">
        <v>0</v>
      </c>
      <c r="J593" s="29">
        <v>450</v>
      </c>
      <c r="K593" s="30">
        <f t="shared" si="19"/>
        <v>0</v>
      </c>
      <c r="L593" s="29">
        <v>0</v>
      </c>
      <c r="M593" s="29">
        <v>0</v>
      </c>
      <c r="N593" s="29">
        <v>497</v>
      </c>
      <c r="O593" s="29">
        <v>0</v>
      </c>
      <c r="P593" s="29">
        <v>1133</v>
      </c>
      <c r="Q593" s="29">
        <v>749</v>
      </c>
      <c r="R593" s="29">
        <v>2727</v>
      </c>
      <c r="S593" s="29">
        <v>749</v>
      </c>
    </row>
    <row r="594" spans="1:19" hidden="1" x14ac:dyDescent="0.2">
      <c r="A594" s="60" t="s">
        <v>1058</v>
      </c>
      <c r="B594" s="60" t="s">
        <v>1059</v>
      </c>
      <c r="C594" s="60" t="s">
        <v>13</v>
      </c>
      <c r="D594" s="61">
        <v>2017</v>
      </c>
      <c r="E594" s="60" t="s">
        <v>6</v>
      </c>
      <c r="F594" s="29">
        <v>38</v>
      </c>
      <c r="G594" s="77">
        <f t="shared" si="18"/>
        <v>0</v>
      </c>
      <c r="H594" s="29">
        <v>0</v>
      </c>
      <c r="I594" s="29">
        <v>0</v>
      </c>
      <c r="J594" s="29">
        <v>24</v>
      </c>
      <c r="K594" s="30">
        <f t="shared" si="19"/>
        <v>0</v>
      </c>
      <c r="L594" s="29">
        <v>0</v>
      </c>
      <c r="M594" s="29">
        <v>0</v>
      </c>
      <c r="N594" s="29">
        <v>27</v>
      </c>
      <c r="O594" s="29">
        <v>0</v>
      </c>
      <c r="P594" s="29">
        <v>64</v>
      </c>
      <c r="Q594" s="29">
        <v>4</v>
      </c>
      <c r="R594" s="29">
        <v>153</v>
      </c>
      <c r="S594" s="29">
        <v>4</v>
      </c>
    </row>
    <row r="595" spans="1:19" hidden="1" x14ac:dyDescent="0.2">
      <c r="A595" s="60" t="s">
        <v>172</v>
      </c>
      <c r="B595" s="60" t="s">
        <v>5</v>
      </c>
      <c r="C595" s="60" t="s">
        <v>3</v>
      </c>
      <c r="D595" s="61">
        <v>2014</v>
      </c>
      <c r="E595" s="60" t="s">
        <v>6</v>
      </c>
      <c r="F595" s="29">
        <v>107</v>
      </c>
      <c r="G595" s="77">
        <f t="shared" si="18"/>
        <v>0</v>
      </c>
      <c r="H595" s="29">
        <v>0</v>
      </c>
      <c r="I595" s="29">
        <v>0</v>
      </c>
      <c r="J595" s="29">
        <v>63</v>
      </c>
      <c r="K595" s="30">
        <f t="shared" si="19"/>
        <v>0</v>
      </c>
      <c r="L595" s="29">
        <v>0</v>
      </c>
      <c r="M595" s="29">
        <v>0</v>
      </c>
      <c r="N595" s="29">
        <v>67</v>
      </c>
      <c r="O595" s="29">
        <v>0</v>
      </c>
      <c r="P595" s="29">
        <v>166</v>
      </c>
      <c r="Q595" s="29">
        <v>0</v>
      </c>
      <c r="R595" s="29">
        <v>403</v>
      </c>
      <c r="S595" s="29">
        <v>0</v>
      </c>
    </row>
    <row r="596" spans="1:19" hidden="1" x14ac:dyDescent="0.2">
      <c r="A596" s="60" t="s">
        <v>172</v>
      </c>
      <c r="B596" s="60" t="s">
        <v>5</v>
      </c>
      <c r="C596" s="60" t="s">
        <v>3</v>
      </c>
      <c r="D596" s="61">
        <v>2015</v>
      </c>
      <c r="E596" s="60" t="s">
        <v>6</v>
      </c>
      <c r="F596" s="29">
        <v>107</v>
      </c>
      <c r="G596" s="77">
        <f t="shared" si="18"/>
        <v>0</v>
      </c>
      <c r="H596" s="29">
        <v>0</v>
      </c>
      <c r="I596" s="29">
        <v>0</v>
      </c>
      <c r="J596" s="29">
        <v>63</v>
      </c>
      <c r="K596" s="30">
        <f t="shared" si="19"/>
        <v>0</v>
      </c>
      <c r="L596" s="29">
        <v>0</v>
      </c>
      <c r="M596" s="29">
        <v>0</v>
      </c>
      <c r="N596" s="29">
        <v>67</v>
      </c>
      <c r="O596" s="29">
        <v>0</v>
      </c>
      <c r="P596" s="29">
        <v>166</v>
      </c>
      <c r="Q596" s="29">
        <v>52</v>
      </c>
      <c r="R596" s="29">
        <v>403</v>
      </c>
      <c r="S596" s="29">
        <v>52</v>
      </c>
    </row>
    <row r="597" spans="1:19" hidden="1" x14ac:dyDescent="0.2">
      <c r="A597" s="60" t="s">
        <v>172</v>
      </c>
      <c r="B597" s="60" t="s">
        <v>5</v>
      </c>
      <c r="C597" s="60" t="s">
        <v>3</v>
      </c>
      <c r="D597" s="61">
        <v>2016</v>
      </c>
      <c r="E597" s="60" t="s">
        <v>6</v>
      </c>
      <c r="F597" s="29">
        <v>107</v>
      </c>
      <c r="G597" s="77">
        <f t="shared" si="18"/>
        <v>0</v>
      </c>
      <c r="H597" s="29">
        <v>0</v>
      </c>
      <c r="I597" s="29">
        <v>0</v>
      </c>
      <c r="J597" s="29">
        <v>63</v>
      </c>
      <c r="K597" s="30">
        <f t="shared" si="19"/>
        <v>0</v>
      </c>
      <c r="L597" s="29">
        <v>0</v>
      </c>
      <c r="M597" s="29">
        <v>0</v>
      </c>
      <c r="N597" s="29">
        <v>67</v>
      </c>
      <c r="O597" s="29">
        <v>0</v>
      </c>
      <c r="P597" s="29">
        <v>166</v>
      </c>
      <c r="Q597" s="29">
        <v>20</v>
      </c>
      <c r="R597" s="29">
        <v>403</v>
      </c>
      <c r="S597" s="29">
        <v>20</v>
      </c>
    </row>
    <row r="598" spans="1:19" hidden="1" x14ac:dyDescent="0.2">
      <c r="A598" s="60" t="s">
        <v>172</v>
      </c>
      <c r="B598" s="60" t="s">
        <v>5</v>
      </c>
      <c r="C598" s="60" t="s">
        <v>3</v>
      </c>
      <c r="D598" s="61">
        <v>2017</v>
      </c>
      <c r="E598" s="60" t="s">
        <v>6</v>
      </c>
      <c r="F598" s="29">
        <v>107</v>
      </c>
      <c r="G598" s="77">
        <f t="shared" si="18"/>
        <v>0</v>
      </c>
      <c r="H598" s="29">
        <v>0</v>
      </c>
      <c r="I598" s="29">
        <v>0</v>
      </c>
      <c r="J598" s="29">
        <v>63</v>
      </c>
      <c r="K598" s="30">
        <f t="shared" si="19"/>
        <v>0</v>
      </c>
      <c r="L598" s="29">
        <v>0</v>
      </c>
      <c r="M598" s="29">
        <v>0</v>
      </c>
      <c r="N598" s="29">
        <v>67</v>
      </c>
      <c r="O598" s="29">
        <v>0</v>
      </c>
      <c r="P598" s="29">
        <v>166</v>
      </c>
      <c r="Q598" s="29">
        <v>47</v>
      </c>
      <c r="R598" s="29">
        <v>403</v>
      </c>
      <c r="S598" s="29">
        <v>47</v>
      </c>
    </row>
    <row r="599" spans="1:19" hidden="1" x14ac:dyDescent="0.2">
      <c r="A599" s="60" t="s">
        <v>173</v>
      </c>
      <c r="B599" s="60" t="s">
        <v>40</v>
      </c>
      <c r="C599" s="60" t="s">
        <v>8</v>
      </c>
      <c r="D599" s="61">
        <v>2014</v>
      </c>
      <c r="E599" s="60" t="s">
        <v>6</v>
      </c>
      <c r="F599" s="29">
        <v>40</v>
      </c>
      <c r="G599" s="77">
        <f t="shared" si="18"/>
        <v>3</v>
      </c>
      <c r="H599" s="29">
        <v>3</v>
      </c>
      <c r="I599" s="29">
        <v>0</v>
      </c>
      <c r="J599" s="29">
        <v>20</v>
      </c>
      <c r="K599" s="30">
        <f t="shared" si="19"/>
        <v>9</v>
      </c>
      <c r="L599" s="29">
        <v>9</v>
      </c>
      <c r="M599" s="29">
        <v>0</v>
      </c>
      <c r="N599" s="29">
        <v>21</v>
      </c>
      <c r="O599" s="29">
        <v>8</v>
      </c>
      <c r="P599" s="29">
        <v>51</v>
      </c>
      <c r="Q599" s="29">
        <v>76</v>
      </c>
      <c r="R599" s="29">
        <v>132</v>
      </c>
      <c r="S599" s="29">
        <v>96</v>
      </c>
    </row>
    <row r="600" spans="1:19" hidden="1" x14ac:dyDescent="0.2">
      <c r="A600" s="60" t="s">
        <v>173</v>
      </c>
      <c r="B600" s="60" t="s">
        <v>40</v>
      </c>
      <c r="C600" s="60" t="s">
        <v>8</v>
      </c>
      <c r="D600" s="61">
        <v>2015</v>
      </c>
      <c r="E600" s="60" t="s">
        <v>6</v>
      </c>
      <c r="F600" s="29">
        <v>40</v>
      </c>
      <c r="G600" s="77">
        <f t="shared" si="18"/>
        <v>0</v>
      </c>
      <c r="H600" s="29">
        <v>0</v>
      </c>
      <c r="I600" s="29">
        <v>0</v>
      </c>
      <c r="J600" s="29">
        <v>20</v>
      </c>
      <c r="K600" s="30">
        <f t="shared" si="19"/>
        <v>0</v>
      </c>
      <c r="L600" s="29">
        <v>0</v>
      </c>
      <c r="M600" s="29">
        <v>0</v>
      </c>
      <c r="N600" s="29">
        <v>21</v>
      </c>
      <c r="O600" s="29">
        <v>0</v>
      </c>
      <c r="P600" s="29">
        <v>51</v>
      </c>
      <c r="Q600" s="29">
        <v>7</v>
      </c>
      <c r="R600" s="29">
        <v>132</v>
      </c>
      <c r="S600" s="29">
        <v>7</v>
      </c>
    </row>
    <row r="601" spans="1:19" hidden="1" x14ac:dyDescent="0.2">
      <c r="A601" s="60" t="s">
        <v>173</v>
      </c>
      <c r="B601" s="60" t="s">
        <v>40</v>
      </c>
      <c r="C601" s="60" t="s">
        <v>8</v>
      </c>
      <c r="D601" s="61">
        <v>2016</v>
      </c>
      <c r="E601" s="60" t="s">
        <v>6</v>
      </c>
      <c r="F601" s="29">
        <v>40</v>
      </c>
      <c r="G601" s="77">
        <f t="shared" si="18"/>
        <v>0</v>
      </c>
      <c r="H601" s="29">
        <v>0</v>
      </c>
      <c r="I601" s="29">
        <v>0</v>
      </c>
      <c r="J601" s="29">
        <v>20</v>
      </c>
      <c r="K601" s="30">
        <f t="shared" si="19"/>
        <v>0</v>
      </c>
      <c r="L601" s="29">
        <v>0</v>
      </c>
      <c r="M601" s="29">
        <v>0</v>
      </c>
      <c r="N601" s="29">
        <v>21</v>
      </c>
      <c r="O601" s="29">
        <v>1</v>
      </c>
      <c r="P601" s="29">
        <v>51</v>
      </c>
      <c r="Q601" s="29">
        <v>3</v>
      </c>
      <c r="R601" s="29">
        <v>132</v>
      </c>
      <c r="S601" s="29">
        <v>4</v>
      </c>
    </row>
    <row r="602" spans="1:19" hidden="1" x14ac:dyDescent="0.2">
      <c r="A602" s="60" t="s">
        <v>173</v>
      </c>
      <c r="B602" s="60" t="s">
        <v>40</v>
      </c>
      <c r="C602" s="60" t="s">
        <v>8</v>
      </c>
      <c r="D602" s="61">
        <v>2017</v>
      </c>
      <c r="E602" s="60" t="s">
        <v>6</v>
      </c>
      <c r="F602" s="29">
        <v>40</v>
      </c>
      <c r="G602" s="77">
        <f t="shared" si="18"/>
        <v>0</v>
      </c>
      <c r="H602" s="29">
        <v>0</v>
      </c>
      <c r="I602" s="29">
        <v>0</v>
      </c>
      <c r="J602" s="29">
        <v>20</v>
      </c>
      <c r="K602" s="30">
        <f t="shared" si="19"/>
        <v>1</v>
      </c>
      <c r="L602" s="29">
        <v>0</v>
      </c>
      <c r="M602" s="29">
        <v>1</v>
      </c>
      <c r="N602" s="29">
        <v>21</v>
      </c>
      <c r="O602" s="29">
        <v>0</v>
      </c>
      <c r="P602" s="29">
        <v>51</v>
      </c>
      <c r="Q602" s="29">
        <v>0</v>
      </c>
      <c r="R602" s="29">
        <v>132</v>
      </c>
      <c r="S602" s="29">
        <v>1</v>
      </c>
    </row>
    <row r="603" spans="1:19" hidden="1" x14ac:dyDescent="0.2">
      <c r="A603" s="60" t="s">
        <v>945</v>
      </c>
      <c r="B603" s="60" t="s">
        <v>946</v>
      </c>
      <c r="C603" s="60" t="s">
        <v>26</v>
      </c>
      <c r="D603" s="61">
        <v>2016</v>
      </c>
      <c r="E603" s="60" t="s">
        <v>6</v>
      </c>
      <c r="F603" s="29">
        <v>1019</v>
      </c>
      <c r="G603" s="77">
        <f t="shared" si="18"/>
        <v>0</v>
      </c>
      <c r="H603" s="29">
        <v>0</v>
      </c>
      <c r="I603" s="29">
        <v>0</v>
      </c>
      <c r="J603" s="29">
        <v>759</v>
      </c>
      <c r="K603" s="30">
        <f t="shared" si="19"/>
        <v>0</v>
      </c>
      <c r="L603" s="29">
        <v>0</v>
      </c>
      <c r="M603" s="29">
        <v>0</v>
      </c>
      <c r="N603" s="29">
        <v>957</v>
      </c>
      <c r="O603" s="29">
        <v>0</v>
      </c>
      <c r="P603" s="29">
        <v>2421</v>
      </c>
      <c r="Q603" s="29">
        <v>170</v>
      </c>
      <c r="R603" s="29">
        <v>5156</v>
      </c>
      <c r="S603" s="29">
        <v>170</v>
      </c>
    </row>
    <row r="604" spans="1:19" hidden="1" x14ac:dyDescent="0.2">
      <c r="A604" s="60" t="s">
        <v>945</v>
      </c>
      <c r="B604" s="60" t="s">
        <v>946</v>
      </c>
      <c r="C604" s="60" t="s">
        <v>26</v>
      </c>
      <c r="D604" s="61">
        <v>2017</v>
      </c>
      <c r="E604" s="60" t="s">
        <v>6</v>
      </c>
      <c r="F604" s="29">
        <v>1019</v>
      </c>
      <c r="G604" s="77">
        <f t="shared" si="18"/>
        <v>0</v>
      </c>
      <c r="H604" s="29">
        <v>0</v>
      </c>
      <c r="I604" s="29">
        <v>0</v>
      </c>
      <c r="J604" s="29">
        <v>759</v>
      </c>
      <c r="K604" s="30">
        <f t="shared" si="19"/>
        <v>0</v>
      </c>
      <c r="L604" s="29">
        <v>0</v>
      </c>
      <c r="M604" s="29">
        <v>0</v>
      </c>
      <c r="N604" s="29">
        <v>957</v>
      </c>
      <c r="O604" s="29">
        <v>0</v>
      </c>
      <c r="P604" s="29">
        <v>2421</v>
      </c>
      <c r="Q604" s="29">
        <v>297</v>
      </c>
      <c r="R604" s="29">
        <v>5156</v>
      </c>
      <c r="S604" s="29">
        <v>297</v>
      </c>
    </row>
    <row r="605" spans="1:19" hidden="1" x14ac:dyDescent="0.2">
      <c r="A605" s="60" t="s">
        <v>1060</v>
      </c>
      <c r="B605" s="60" t="s">
        <v>5</v>
      </c>
      <c r="C605" s="60" t="s">
        <v>3</v>
      </c>
      <c r="D605" s="61">
        <v>2014</v>
      </c>
      <c r="E605" s="60" t="s">
        <v>6</v>
      </c>
      <c r="F605" s="29">
        <v>96</v>
      </c>
      <c r="G605" s="77">
        <f t="shared" si="18"/>
        <v>0</v>
      </c>
      <c r="H605" s="29">
        <v>0</v>
      </c>
      <c r="I605" s="29">
        <v>0</v>
      </c>
      <c r="J605" s="29">
        <v>57</v>
      </c>
      <c r="K605" s="30">
        <f t="shared" si="19"/>
        <v>0</v>
      </c>
      <c r="L605" s="29">
        <v>0</v>
      </c>
      <c r="M605" s="29">
        <v>0</v>
      </c>
      <c r="N605" s="29">
        <v>62</v>
      </c>
      <c r="O605" s="29">
        <v>0</v>
      </c>
      <c r="P605" s="29">
        <v>166</v>
      </c>
      <c r="Q605" s="29">
        <v>5</v>
      </c>
      <c r="R605" s="29">
        <v>381</v>
      </c>
      <c r="S605" s="29">
        <v>5</v>
      </c>
    </row>
    <row r="606" spans="1:19" hidden="1" x14ac:dyDescent="0.2">
      <c r="A606" s="60" t="s">
        <v>1060</v>
      </c>
      <c r="B606" s="60" t="s">
        <v>5</v>
      </c>
      <c r="C606" s="60" t="s">
        <v>3</v>
      </c>
      <c r="D606" s="61">
        <v>2016</v>
      </c>
      <c r="E606" s="60" t="s">
        <v>6</v>
      </c>
      <c r="F606" s="29">
        <v>96</v>
      </c>
      <c r="G606" s="77">
        <f t="shared" si="18"/>
        <v>0</v>
      </c>
      <c r="H606" s="29">
        <v>0</v>
      </c>
      <c r="I606" s="29">
        <v>0</v>
      </c>
      <c r="J606" s="29">
        <v>57</v>
      </c>
      <c r="K606" s="30">
        <f t="shared" si="19"/>
        <v>0</v>
      </c>
      <c r="L606" s="29">
        <v>0</v>
      </c>
      <c r="M606" s="29">
        <v>0</v>
      </c>
      <c r="N606" s="29">
        <v>62</v>
      </c>
      <c r="O606" s="29">
        <v>0</v>
      </c>
      <c r="P606" s="29">
        <v>166</v>
      </c>
      <c r="Q606" s="29">
        <v>3</v>
      </c>
      <c r="R606" s="29">
        <v>381</v>
      </c>
      <c r="S606" s="29">
        <v>3</v>
      </c>
    </row>
    <row r="607" spans="1:19" hidden="1" x14ac:dyDescent="0.2">
      <c r="A607" s="60" t="s">
        <v>1060</v>
      </c>
      <c r="B607" s="60" t="s">
        <v>5</v>
      </c>
      <c r="C607" s="60" t="s">
        <v>3</v>
      </c>
      <c r="D607" s="61">
        <v>2017</v>
      </c>
      <c r="E607" s="60" t="s">
        <v>6</v>
      </c>
      <c r="F607" s="29">
        <v>96</v>
      </c>
      <c r="G607" s="77">
        <f t="shared" si="18"/>
        <v>0</v>
      </c>
      <c r="H607" s="29">
        <v>0</v>
      </c>
      <c r="I607" s="29">
        <v>0</v>
      </c>
      <c r="J607" s="29">
        <v>57</v>
      </c>
      <c r="K607" s="30">
        <f t="shared" si="19"/>
        <v>0</v>
      </c>
      <c r="L607" s="29">
        <v>0</v>
      </c>
      <c r="M607" s="29">
        <v>0</v>
      </c>
      <c r="N607" s="29">
        <v>62</v>
      </c>
      <c r="O607" s="29">
        <v>0</v>
      </c>
      <c r="P607" s="29">
        <v>166</v>
      </c>
      <c r="Q607" s="29">
        <v>13</v>
      </c>
      <c r="R607" s="29">
        <v>381</v>
      </c>
      <c r="S607" s="29">
        <v>13</v>
      </c>
    </row>
    <row r="608" spans="1:19" hidden="1" x14ac:dyDescent="0.2">
      <c r="A608" s="60" t="s">
        <v>174</v>
      </c>
      <c r="B608" s="60" t="s">
        <v>66</v>
      </c>
      <c r="C608" s="60" t="s">
        <v>67</v>
      </c>
      <c r="D608" s="61">
        <v>2013</v>
      </c>
      <c r="E608" s="60" t="s">
        <v>6</v>
      </c>
      <c r="F608" s="29">
        <v>77</v>
      </c>
      <c r="G608" s="77">
        <f t="shared" si="18"/>
        <v>89</v>
      </c>
      <c r="H608" s="29">
        <v>89</v>
      </c>
      <c r="I608" s="29">
        <v>0</v>
      </c>
      <c r="J608" s="29">
        <v>59</v>
      </c>
      <c r="K608" s="30">
        <f t="shared" si="19"/>
        <v>81</v>
      </c>
      <c r="L608" s="29">
        <v>81</v>
      </c>
      <c r="M608" s="29">
        <v>0</v>
      </c>
      <c r="N608" s="29">
        <v>54</v>
      </c>
      <c r="O608" s="29">
        <v>6</v>
      </c>
      <c r="P608" s="29">
        <v>119</v>
      </c>
      <c r="Q608" s="29">
        <v>1</v>
      </c>
      <c r="R608" s="29">
        <v>309</v>
      </c>
      <c r="S608" s="29">
        <v>177</v>
      </c>
    </row>
    <row r="609" spans="1:19" hidden="1" x14ac:dyDescent="0.2">
      <c r="A609" s="60" t="s">
        <v>174</v>
      </c>
      <c r="B609" s="60" t="s">
        <v>66</v>
      </c>
      <c r="C609" s="60" t="s">
        <v>67</v>
      </c>
      <c r="D609" s="61">
        <v>2014</v>
      </c>
      <c r="E609" s="60" t="s">
        <v>6</v>
      </c>
      <c r="F609" s="29">
        <v>77</v>
      </c>
      <c r="G609" s="77">
        <f t="shared" si="18"/>
        <v>0</v>
      </c>
      <c r="H609" s="29">
        <v>0</v>
      </c>
      <c r="I609" s="29">
        <v>0</v>
      </c>
      <c r="J609" s="29">
        <v>59</v>
      </c>
      <c r="K609" s="30">
        <f t="shared" si="19"/>
        <v>0</v>
      </c>
      <c r="L609" s="29">
        <v>0</v>
      </c>
      <c r="M609" s="29">
        <v>0</v>
      </c>
      <c r="N609" s="29">
        <v>54</v>
      </c>
      <c r="O609" s="29">
        <v>0</v>
      </c>
      <c r="P609" s="29">
        <v>119</v>
      </c>
      <c r="Q609" s="29">
        <v>23</v>
      </c>
      <c r="R609" s="29">
        <v>309</v>
      </c>
      <c r="S609" s="29">
        <v>23</v>
      </c>
    </row>
    <row r="610" spans="1:19" hidden="1" x14ac:dyDescent="0.2">
      <c r="A610" s="60" t="s">
        <v>174</v>
      </c>
      <c r="B610" s="60" t="s">
        <v>66</v>
      </c>
      <c r="C610" s="60" t="s">
        <v>67</v>
      </c>
      <c r="D610" s="61">
        <v>2015</v>
      </c>
      <c r="E610" s="60" t="s">
        <v>6</v>
      </c>
      <c r="F610" s="29">
        <v>77</v>
      </c>
      <c r="G610" s="77">
        <f t="shared" si="18"/>
        <v>0</v>
      </c>
      <c r="H610" s="29">
        <v>0</v>
      </c>
      <c r="I610" s="29">
        <v>0</v>
      </c>
      <c r="J610" s="29">
        <v>59</v>
      </c>
      <c r="K610" s="30">
        <f t="shared" si="19"/>
        <v>5</v>
      </c>
      <c r="L610" s="29">
        <v>5</v>
      </c>
      <c r="M610" s="29">
        <v>0</v>
      </c>
      <c r="N610" s="29">
        <v>54</v>
      </c>
      <c r="O610" s="29">
        <v>0</v>
      </c>
      <c r="P610" s="29">
        <v>119</v>
      </c>
      <c r="Q610" s="29">
        <v>72</v>
      </c>
      <c r="R610" s="29">
        <v>309</v>
      </c>
      <c r="S610" s="29">
        <v>77</v>
      </c>
    </row>
    <row r="611" spans="1:19" hidden="1" x14ac:dyDescent="0.2">
      <c r="A611" s="60" t="s">
        <v>174</v>
      </c>
      <c r="B611" s="60" t="s">
        <v>66</v>
      </c>
      <c r="C611" s="60" t="s">
        <v>67</v>
      </c>
      <c r="D611" s="61">
        <v>2016</v>
      </c>
      <c r="E611" s="60" t="s">
        <v>6</v>
      </c>
      <c r="F611" s="29">
        <v>77</v>
      </c>
      <c r="G611" s="77">
        <f t="shared" si="18"/>
        <v>1</v>
      </c>
      <c r="H611" s="29">
        <v>1</v>
      </c>
      <c r="I611" s="29">
        <v>0</v>
      </c>
      <c r="J611" s="29">
        <v>59</v>
      </c>
      <c r="K611" s="30">
        <f t="shared" si="19"/>
        <v>2</v>
      </c>
      <c r="L611" s="29">
        <v>2</v>
      </c>
      <c r="M611" s="29">
        <v>0</v>
      </c>
      <c r="N611" s="29">
        <v>54</v>
      </c>
      <c r="O611" s="29">
        <v>15</v>
      </c>
      <c r="P611" s="29">
        <v>119</v>
      </c>
      <c r="Q611" s="29">
        <v>0</v>
      </c>
      <c r="R611" s="29">
        <v>309</v>
      </c>
      <c r="S611" s="29">
        <v>18</v>
      </c>
    </row>
    <row r="612" spans="1:19" hidden="1" x14ac:dyDescent="0.2">
      <c r="A612" s="60" t="s">
        <v>174</v>
      </c>
      <c r="B612" s="60" t="s">
        <v>66</v>
      </c>
      <c r="C612" s="60" t="s">
        <v>67</v>
      </c>
      <c r="D612" s="61">
        <v>2017</v>
      </c>
      <c r="E612" s="60" t="s">
        <v>6</v>
      </c>
      <c r="F612" s="29">
        <v>77</v>
      </c>
      <c r="G612" s="77">
        <f t="shared" si="18"/>
        <v>0</v>
      </c>
      <c r="H612" s="29">
        <v>0</v>
      </c>
      <c r="I612" s="29">
        <v>0</v>
      </c>
      <c r="J612" s="29">
        <v>59</v>
      </c>
      <c r="K612" s="30">
        <f t="shared" si="19"/>
        <v>5</v>
      </c>
      <c r="L612" s="29">
        <v>5</v>
      </c>
      <c r="M612" s="29">
        <v>0</v>
      </c>
      <c r="N612" s="29">
        <v>54</v>
      </c>
      <c r="O612" s="29">
        <v>14</v>
      </c>
      <c r="P612" s="29">
        <v>119</v>
      </c>
      <c r="Q612" s="29">
        <v>7</v>
      </c>
      <c r="R612" s="29">
        <v>309</v>
      </c>
      <c r="S612" s="29">
        <v>26</v>
      </c>
    </row>
    <row r="613" spans="1:19" hidden="1" x14ac:dyDescent="0.2">
      <c r="A613" s="60" t="s">
        <v>947</v>
      </c>
      <c r="B613" s="60" t="s">
        <v>31</v>
      </c>
      <c r="C613" s="60" t="s">
        <v>32</v>
      </c>
      <c r="D613" s="61">
        <v>2013</v>
      </c>
      <c r="E613" s="60" t="s">
        <v>6</v>
      </c>
      <c r="F613" s="29">
        <v>953</v>
      </c>
      <c r="G613" s="77">
        <f t="shared" si="18"/>
        <v>0</v>
      </c>
      <c r="H613" s="29">
        <v>0</v>
      </c>
      <c r="I613" s="29">
        <v>0</v>
      </c>
      <c r="J613" s="29">
        <v>668</v>
      </c>
      <c r="K613" s="30">
        <f t="shared" si="19"/>
        <v>0</v>
      </c>
      <c r="L613" s="29">
        <v>0</v>
      </c>
      <c r="M613" s="29">
        <v>0</v>
      </c>
      <c r="N613" s="29">
        <v>705</v>
      </c>
      <c r="O613" s="29">
        <v>0</v>
      </c>
      <c r="P613" s="29">
        <v>1464</v>
      </c>
      <c r="Q613" s="29">
        <v>246</v>
      </c>
      <c r="R613" s="29">
        <v>3790</v>
      </c>
      <c r="S613" s="29">
        <v>246</v>
      </c>
    </row>
    <row r="614" spans="1:19" hidden="1" x14ac:dyDescent="0.2">
      <c r="A614" s="60" t="s">
        <v>947</v>
      </c>
      <c r="B614" s="60" t="s">
        <v>31</v>
      </c>
      <c r="C614" s="60" t="s">
        <v>32</v>
      </c>
      <c r="D614" s="61">
        <v>2014</v>
      </c>
      <c r="E614" s="60" t="s">
        <v>6</v>
      </c>
      <c r="F614" s="29">
        <v>953</v>
      </c>
      <c r="G614" s="77">
        <f t="shared" si="18"/>
        <v>0</v>
      </c>
      <c r="H614" s="29">
        <v>0</v>
      </c>
      <c r="I614" s="29">
        <v>0</v>
      </c>
      <c r="J614" s="29">
        <v>668</v>
      </c>
      <c r="K614" s="30">
        <f t="shared" si="19"/>
        <v>0</v>
      </c>
      <c r="L614" s="29">
        <v>0</v>
      </c>
      <c r="M614" s="29">
        <v>0</v>
      </c>
      <c r="N614" s="29">
        <v>705</v>
      </c>
      <c r="O614" s="29">
        <v>0</v>
      </c>
      <c r="P614" s="29">
        <v>1464</v>
      </c>
      <c r="Q614" s="29">
        <v>286</v>
      </c>
      <c r="R614" s="29">
        <v>3790</v>
      </c>
      <c r="S614" s="29">
        <v>286</v>
      </c>
    </row>
    <row r="615" spans="1:19" hidden="1" x14ac:dyDescent="0.2">
      <c r="A615" s="60" t="s">
        <v>947</v>
      </c>
      <c r="B615" s="60" t="s">
        <v>31</v>
      </c>
      <c r="C615" s="60" t="s">
        <v>32</v>
      </c>
      <c r="D615" s="61">
        <v>2015</v>
      </c>
      <c r="E615" s="60" t="s">
        <v>6</v>
      </c>
      <c r="F615" s="29">
        <v>953</v>
      </c>
      <c r="G615" s="77">
        <f t="shared" si="18"/>
        <v>0</v>
      </c>
      <c r="H615" s="29">
        <v>0</v>
      </c>
      <c r="I615" s="29">
        <v>0</v>
      </c>
      <c r="J615" s="29">
        <v>668</v>
      </c>
      <c r="K615" s="30">
        <f t="shared" si="19"/>
        <v>0</v>
      </c>
      <c r="L615" s="29">
        <v>0</v>
      </c>
      <c r="M615" s="29">
        <v>0</v>
      </c>
      <c r="N615" s="29">
        <v>705</v>
      </c>
      <c r="O615" s="29">
        <v>0</v>
      </c>
      <c r="P615" s="29">
        <v>1464</v>
      </c>
      <c r="Q615" s="29">
        <v>234</v>
      </c>
      <c r="R615" s="29">
        <v>3790</v>
      </c>
      <c r="S615" s="29">
        <v>234</v>
      </c>
    </row>
    <row r="616" spans="1:19" hidden="1" x14ac:dyDescent="0.2">
      <c r="A616" s="60" t="s">
        <v>947</v>
      </c>
      <c r="B616" s="60" t="s">
        <v>31</v>
      </c>
      <c r="C616" s="60" t="s">
        <v>32</v>
      </c>
      <c r="D616" s="61">
        <v>2016</v>
      </c>
      <c r="E616" s="60" t="s">
        <v>6</v>
      </c>
      <c r="F616" s="29">
        <v>953</v>
      </c>
      <c r="G616" s="77">
        <f t="shared" si="18"/>
        <v>0</v>
      </c>
      <c r="H616" s="29">
        <v>0</v>
      </c>
      <c r="I616" s="29">
        <v>0</v>
      </c>
      <c r="J616" s="29">
        <v>668</v>
      </c>
      <c r="K616" s="30">
        <f t="shared" si="19"/>
        <v>0</v>
      </c>
      <c r="L616" s="29">
        <v>0</v>
      </c>
      <c r="M616" s="29">
        <v>0</v>
      </c>
      <c r="N616" s="29">
        <v>705</v>
      </c>
      <c r="O616" s="29">
        <v>0</v>
      </c>
      <c r="P616" s="29">
        <v>1464</v>
      </c>
      <c r="Q616" s="29">
        <v>217</v>
      </c>
      <c r="R616" s="29">
        <v>3790</v>
      </c>
      <c r="S616" s="29">
        <v>217</v>
      </c>
    </row>
    <row r="617" spans="1:19" hidden="1" x14ac:dyDescent="0.2">
      <c r="A617" s="60" t="s">
        <v>947</v>
      </c>
      <c r="B617" s="60" t="s">
        <v>31</v>
      </c>
      <c r="C617" s="60" t="s">
        <v>32</v>
      </c>
      <c r="D617" s="61">
        <v>2017</v>
      </c>
      <c r="E617" s="60" t="s">
        <v>6</v>
      </c>
      <c r="F617" s="29">
        <v>953</v>
      </c>
      <c r="G617" s="77">
        <f t="shared" si="18"/>
        <v>0</v>
      </c>
      <c r="H617" s="29">
        <v>0</v>
      </c>
      <c r="I617" s="29">
        <v>0</v>
      </c>
      <c r="J617" s="29">
        <v>668</v>
      </c>
      <c r="K617" s="30">
        <f t="shared" si="19"/>
        <v>0</v>
      </c>
      <c r="L617" s="29">
        <v>0</v>
      </c>
      <c r="M617" s="29">
        <v>0</v>
      </c>
      <c r="N617" s="29">
        <v>705</v>
      </c>
      <c r="O617" s="29">
        <v>4</v>
      </c>
      <c r="P617" s="29">
        <v>1464</v>
      </c>
      <c r="Q617" s="29">
        <v>223</v>
      </c>
      <c r="R617" s="29">
        <v>3790</v>
      </c>
      <c r="S617" s="29">
        <v>227</v>
      </c>
    </row>
    <row r="618" spans="1:19" hidden="1" x14ac:dyDescent="0.2">
      <c r="A618" s="60" t="s">
        <v>175</v>
      </c>
      <c r="B618" s="60" t="s">
        <v>105</v>
      </c>
      <c r="C618" s="60" t="s">
        <v>26</v>
      </c>
      <c r="D618" s="61">
        <v>2015</v>
      </c>
      <c r="E618" s="60" t="s">
        <v>6</v>
      </c>
      <c r="F618" s="29">
        <v>80</v>
      </c>
      <c r="G618" s="77">
        <f t="shared" si="18"/>
        <v>4</v>
      </c>
      <c r="H618" s="29">
        <v>4</v>
      </c>
      <c r="I618" s="29">
        <v>0</v>
      </c>
      <c r="J618" s="29">
        <v>80</v>
      </c>
      <c r="K618" s="30">
        <f t="shared" si="19"/>
        <v>28</v>
      </c>
      <c r="L618" s="29">
        <v>27</v>
      </c>
      <c r="M618" s="29">
        <v>1</v>
      </c>
      <c r="N618" s="29">
        <v>82</v>
      </c>
      <c r="O618" s="29">
        <v>7</v>
      </c>
      <c r="P618" s="29">
        <v>348</v>
      </c>
      <c r="Q618" s="29">
        <v>9</v>
      </c>
      <c r="R618" s="29">
        <v>590</v>
      </c>
      <c r="S618" s="29">
        <v>48</v>
      </c>
    </row>
    <row r="619" spans="1:19" hidden="1" x14ac:dyDescent="0.2">
      <c r="A619" s="60" t="s">
        <v>175</v>
      </c>
      <c r="B619" s="60" t="s">
        <v>105</v>
      </c>
      <c r="C619" s="60" t="s">
        <v>26</v>
      </c>
      <c r="D619" s="61">
        <v>2016</v>
      </c>
      <c r="E619" s="60" t="s">
        <v>6</v>
      </c>
      <c r="F619" s="29">
        <v>80</v>
      </c>
      <c r="G619" s="77">
        <f t="shared" si="18"/>
        <v>3</v>
      </c>
      <c r="H619" s="29">
        <v>3</v>
      </c>
      <c r="I619" s="29">
        <v>0</v>
      </c>
      <c r="J619" s="29">
        <v>80</v>
      </c>
      <c r="K619" s="30">
        <f t="shared" si="19"/>
        <v>20</v>
      </c>
      <c r="L619" s="29">
        <v>20</v>
      </c>
      <c r="M619" s="29">
        <v>0</v>
      </c>
      <c r="N619" s="29">
        <v>82</v>
      </c>
      <c r="O619" s="29">
        <v>0</v>
      </c>
      <c r="P619" s="29">
        <v>348</v>
      </c>
      <c r="Q619" s="29">
        <v>1</v>
      </c>
      <c r="R619" s="29">
        <v>590</v>
      </c>
      <c r="S619" s="29">
        <v>24</v>
      </c>
    </row>
    <row r="620" spans="1:19" hidden="1" x14ac:dyDescent="0.2">
      <c r="A620" s="60" t="s">
        <v>175</v>
      </c>
      <c r="B620" s="60" t="s">
        <v>105</v>
      </c>
      <c r="C620" s="60" t="s">
        <v>26</v>
      </c>
      <c r="D620" s="61">
        <v>2017</v>
      </c>
      <c r="E620" s="60" t="s">
        <v>6</v>
      </c>
      <c r="F620" s="29">
        <v>80</v>
      </c>
      <c r="G620" s="77">
        <f t="shared" si="18"/>
        <v>33</v>
      </c>
      <c r="H620" s="29">
        <v>32</v>
      </c>
      <c r="I620" s="29">
        <v>1</v>
      </c>
      <c r="J620" s="29">
        <v>80</v>
      </c>
      <c r="K620" s="30">
        <f t="shared" si="19"/>
        <v>19</v>
      </c>
      <c r="L620" s="29">
        <v>18</v>
      </c>
      <c r="M620" s="29">
        <v>1</v>
      </c>
      <c r="N620" s="29">
        <v>82</v>
      </c>
      <c r="O620" s="29">
        <v>20</v>
      </c>
      <c r="P620" s="29">
        <v>348</v>
      </c>
      <c r="Q620" s="29">
        <v>0</v>
      </c>
      <c r="R620" s="29">
        <v>590</v>
      </c>
      <c r="S620" s="29">
        <v>72</v>
      </c>
    </row>
    <row r="621" spans="1:19" hidden="1" x14ac:dyDescent="0.2">
      <c r="A621" s="60" t="s">
        <v>176</v>
      </c>
      <c r="B621" s="60" t="s">
        <v>177</v>
      </c>
      <c r="C621" s="60" t="s">
        <v>32</v>
      </c>
      <c r="D621" s="61">
        <v>2013</v>
      </c>
      <c r="E621" s="60" t="s">
        <v>6</v>
      </c>
      <c r="F621" s="29">
        <v>52</v>
      </c>
      <c r="G621" s="77">
        <f t="shared" si="18"/>
        <v>0</v>
      </c>
      <c r="H621" s="29">
        <v>0</v>
      </c>
      <c r="I621" s="29">
        <v>0</v>
      </c>
      <c r="J621" s="29">
        <v>72</v>
      </c>
      <c r="K621" s="30">
        <f t="shared" si="19"/>
        <v>0</v>
      </c>
      <c r="L621" s="29">
        <v>0</v>
      </c>
      <c r="M621" s="29">
        <v>0</v>
      </c>
      <c r="N621" s="29">
        <v>83</v>
      </c>
      <c r="O621" s="29">
        <v>0</v>
      </c>
      <c r="P621" s="29">
        <v>190</v>
      </c>
      <c r="Q621" s="29">
        <v>0</v>
      </c>
      <c r="R621" s="29">
        <v>397</v>
      </c>
      <c r="S621" s="29">
        <v>0</v>
      </c>
    </row>
    <row r="622" spans="1:19" hidden="1" x14ac:dyDescent="0.2">
      <c r="A622" s="60" t="s">
        <v>176</v>
      </c>
      <c r="B622" s="60" t="s">
        <v>177</v>
      </c>
      <c r="C622" s="60" t="s">
        <v>32</v>
      </c>
      <c r="D622" s="61">
        <v>2014</v>
      </c>
      <c r="E622" s="60" t="s">
        <v>6</v>
      </c>
      <c r="F622" s="29">
        <v>52</v>
      </c>
      <c r="G622" s="77">
        <f t="shared" si="18"/>
        <v>0</v>
      </c>
      <c r="H622" s="29">
        <v>0</v>
      </c>
      <c r="I622" s="29">
        <v>0</v>
      </c>
      <c r="J622" s="29">
        <v>72</v>
      </c>
      <c r="K622" s="30">
        <f t="shared" si="19"/>
        <v>0</v>
      </c>
      <c r="L622" s="29">
        <v>0</v>
      </c>
      <c r="M622" s="29">
        <v>0</v>
      </c>
      <c r="N622" s="29">
        <v>83</v>
      </c>
      <c r="O622" s="29">
        <v>1</v>
      </c>
      <c r="P622" s="29">
        <v>190</v>
      </c>
      <c r="Q622" s="29">
        <v>0</v>
      </c>
      <c r="R622" s="29">
        <v>397</v>
      </c>
      <c r="S622" s="29">
        <v>1</v>
      </c>
    </row>
    <row r="623" spans="1:19" hidden="1" x14ac:dyDescent="0.2">
      <c r="A623" s="60" t="s">
        <v>176</v>
      </c>
      <c r="B623" s="60" t="s">
        <v>177</v>
      </c>
      <c r="C623" s="60" t="s">
        <v>32</v>
      </c>
      <c r="D623" s="61">
        <v>2015</v>
      </c>
      <c r="E623" s="60" t="s">
        <v>6</v>
      </c>
      <c r="F623" s="29">
        <v>52</v>
      </c>
      <c r="G623" s="77">
        <f t="shared" si="18"/>
        <v>46</v>
      </c>
      <c r="H623" s="29">
        <v>46</v>
      </c>
      <c r="I623" s="29">
        <v>0</v>
      </c>
      <c r="J623" s="29">
        <v>72</v>
      </c>
      <c r="K623" s="30">
        <f t="shared" si="19"/>
        <v>37</v>
      </c>
      <c r="L623" s="29">
        <v>37</v>
      </c>
      <c r="M623" s="29">
        <v>0</v>
      </c>
      <c r="N623" s="29">
        <v>83</v>
      </c>
      <c r="O623" s="29">
        <v>2</v>
      </c>
      <c r="P623" s="29">
        <v>190</v>
      </c>
      <c r="Q623" s="29">
        <v>2</v>
      </c>
      <c r="R623" s="29">
        <v>397</v>
      </c>
      <c r="S623" s="29">
        <v>87</v>
      </c>
    </row>
    <row r="624" spans="1:19" hidden="1" x14ac:dyDescent="0.2">
      <c r="A624" s="60" t="s">
        <v>176</v>
      </c>
      <c r="B624" s="60" t="s">
        <v>177</v>
      </c>
      <c r="C624" s="60" t="s">
        <v>32</v>
      </c>
      <c r="D624" s="61">
        <v>2016</v>
      </c>
      <c r="E624" s="60" t="s">
        <v>6</v>
      </c>
      <c r="F624" s="29">
        <v>52</v>
      </c>
      <c r="G624" s="77">
        <f t="shared" si="18"/>
        <v>0</v>
      </c>
      <c r="H624" s="29">
        <v>0</v>
      </c>
      <c r="I624" s="29">
        <v>0</v>
      </c>
      <c r="J624" s="29">
        <v>72</v>
      </c>
      <c r="K624" s="30">
        <f t="shared" si="19"/>
        <v>0</v>
      </c>
      <c r="L624" s="29">
        <v>0</v>
      </c>
      <c r="M624" s="29">
        <v>0</v>
      </c>
      <c r="N624" s="29">
        <v>83</v>
      </c>
      <c r="O624" s="29">
        <v>0</v>
      </c>
      <c r="P624" s="29">
        <v>190</v>
      </c>
      <c r="Q624" s="29">
        <v>2</v>
      </c>
      <c r="R624" s="29">
        <v>397</v>
      </c>
      <c r="S624" s="29">
        <v>2</v>
      </c>
    </row>
    <row r="625" spans="1:19" hidden="1" x14ac:dyDescent="0.2">
      <c r="A625" s="60" t="s">
        <v>176</v>
      </c>
      <c r="B625" s="60" t="s">
        <v>177</v>
      </c>
      <c r="C625" s="60" t="s">
        <v>32</v>
      </c>
      <c r="D625" s="61">
        <v>2017</v>
      </c>
      <c r="E625" s="60" t="s">
        <v>6</v>
      </c>
      <c r="F625" s="29">
        <v>52</v>
      </c>
      <c r="G625" s="77">
        <f t="shared" si="18"/>
        <v>0</v>
      </c>
      <c r="H625" s="29">
        <v>0</v>
      </c>
      <c r="I625" s="29">
        <v>0</v>
      </c>
      <c r="J625" s="29">
        <v>72</v>
      </c>
      <c r="K625" s="30">
        <f t="shared" si="19"/>
        <v>0</v>
      </c>
      <c r="L625" s="29">
        <v>0</v>
      </c>
      <c r="M625" s="29">
        <v>0</v>
      </c>
      <c r="N625" s="29">
        <v>83</v>
      </c>
      <c r="O625" s="29">
        <v>0</v>
      </c>
      <c r="P625" s="29">
        <v>190</v>
      </c>
      <c r="Q625" s="29">
        <v>1</v>
      </c>
      <c r="R625" s="29">
        <v>397</v>
      </c>
      <c r="S625" s="29">
        <v>1</v>
      </c>
    </row>
    <row r="626" spans="1:19" hidden="1" x14ac:dyDescent="0.2">
      <c r="A626" s="60" t="s">
        <v>178</v>
      </c>
      <c r="B626" s="60" t="s">
        <v>7</v>
      </c>
      <c r="C626" s="60" t="s">
        <v>8</v>
      </c>
      <c r="D626" s="61">
        <v>2014</v>
      </c>
      <c r="E626" s="60" t="s">
        <v>6</v>
      </c>
      <c r="F626" s="29">
        <v>839</v>
      </c>
      <c r="G626" s="77">
        <f t="shared" si="18"/>
        <v>0</v>
      </c>
      <c r="H626" s="29">
        <v>0</v>
      </c>
      <c r="I626" s="29">
        <v>0</v>
      </c>
      <c r="J626" s="29">
        <v>474</v>
      </c>
      <c r="K626" s="30">
        <f t="shared" si="19"/>
        <v>1</v>
      </c>
      <c r="L626" s="29">
        <v>1</v>
      </c>
      <c r="M626" s="29">
        <v>0</v>
      </c>
      <c r="N626" s="29">
        <v>496</v>
      </c>
      <c r="O626" s="29">
        <v>15</v>
      </c>
      <c r="P626" s="29">
        <v>920</v>
      </c>
      <c r="Q626" s="29">
        <v>80</v>
      </c>
      <c r="R626" s="29">
        <v>2729</v>
      </c>
      <c r="S626" s="29">
        <v>96</v>
      </c>
    </row>
    <row r="627" spans="1:19" hidden="1" x14ac:dyDescent="0.2">
      <c r="A627" s="60" t="s">
        <v>178</v>
      </c>
      <c r="B627" s="60" t="s">
        <v>7</v>
      </c>
      <c r="C627" s="60" t="s">
        <v>8</v>
      </c>
      <c r="D627" s="61">
        <v>2015</v>
      </c>
      <c r="E627" s="60" t="s">
        <v>6</v>
      </c>
      <c r="F627" s="29">
        <v>839</v>
      </c>
      <c r="G627" s="77">
        <f t="shared" si="18"/>
        <v>0</v>
      </c>
      <c r="H627" s="29">
        <v>0</v>
      </c>
      <c r="I627" s="29">
        <v>0</v>
      </c>
      <c r="J627" s="29">
        <v>474</v>
      </c>
      <c r="K627" s="30">
        <f t="shared" si="19"/>
        <v>2</v>
      </c>
      <c r="L627" s="29">
        <v>2</v>
      </c>
      <c r="M627" s="29">
        <v>0</v>
      </c>
      <c r="N627" s="29">
        <v>496</v>
      </c>
      <c r="O627" s="29">
        <v>14</v>
      </c>
      <c r="P627" s="29">
        <v>920</v>
      </c>
      <c r="Q627" s="29">
        <v>420</v>
      </c>
      <c r="R627" s="29">
        <v>2729</v>
      </c>
      <c r="S627" s="29">
        <v>436</v>
      </c>
    </row>
    <row r="628" spans="1:19" hidden="1" x14ac:dyDescent="0.2">
      <c r="A628" s="60" t="s">
        <v>178</v>
      </c>
      <c r="B628" s="60" t="s">
        <v>7</v>
      </c>
      <c r="C628" s="60" t="s">
        <v>8</v>
      </c>
      <c r="D628" s="61">
        <v>2016</v>
      </c>
      <c r="E628" s="60" t="s">
        <v>6</v>
      </c>
      <c r="F628" s="29">
        <v>839</v>
      </c>
      <c r="G628" s="77">
        <f t="shared" si="18"/>
        <v>0</v>
      </c>
      <c r="H628" s="29">
        <v>0</v>
      </c>
      <c r="I628" s="29">
        <v>0</v>
      </c>
      <c r="J628" s="29">
        <v>474</v>
      </c>
      <c r="K628" s="30">
        <f t="shared" si="19"/>
        <v>16</v>
      </c>
      <c r="L628" s="29">
        <v>4</v>
      </c>
      <c r="M628" s="29">
        <v>12</v>
      </c>
      <c r="N628" s="29">
        <v>496</v>
      </c>
      <c r="O628" s="29">
        <v>395</v>
      </c>
      <c r="P628" s="29">
        <v>920</v>
      </c>
      <c r="Q628" s="29">
        <v>15</v>
      </c>
      <c r="R628" s="29">
        <v>2729</v>
      </c>
      <c r="S628" s="29">
        <v>426</v>
      </c>
    </row>
    <row r="629" spans="1:19" hidden="1" x14ac:dyDescent="0.2">
      <c r="A629" s="60" t="s">
        <v>178</v>
      </c>
      <c r="B629" s="60" t="s">
        <v>7</v>
      </c>
      <c r="C629" s="60" t="s">
        <v>8</v>
      </c>
      <c r="D629" s="61">
        <v>2017</v>
      </c>
      <c r="E629" s="60" t="s">
        <v>6</v>
      </c>
      <c r="F629" s="29">
        <v>839</v>
      </c>
      <c r="G629" s="77">
        <f t="shared" si="18"/>
        <v>52</v>
      </c>
      <c r="H629" s="29">
        <v>52</v>
      </c>
      <c r="I629" s="29">
        <v>0</v>
      </c>
      <c r="J629" s="29">
        <v>474</v>
      </c>
      <c r="K629" s="30">
        <f t="shared" si="19"/>
        <v>24</v>
      </c>
      <c r="L629" s="29">
        <v>24</v>
      </c>
      <c r="M629" s="29">
        <v>0</v>
      </c>
      <c r="N629" s="29">
        <v>496</v>
      </c>
      <c r="O629" s="29">
        <v>15</v>
      </c>
      <c r="P629" s="29">
        <v>920</v>
      </c>
      <c r="Q629" s="29">
        <v>311</v>
      </c>
      <c r="R629" s="29">
        <v>2729</v>
      </c>
      <c r="S629" s="29">
        <v>402</v>
      </c>
    </row>
    <row r="630" spans="1:19" hidden="1" x14ac:dyDescent="0.2">
      <c r="A630" s="60" t="s">
        <v>948</v>
      </c>
      <c r="B630" s="60" t="s">
        <v>949</v>
      </c>
      <c r="C630" s="60" t="s">
        <v>950</v>
      </c>
      <c r="D630" s="61">
        <v>2016</v>
      </c>
      <c r="E630" s="60" t="s">
        <v>6</v>
      </c>
      <c r="F630" s="29">
        <v>247</v>
      </c>
      <c r="G630" s="77">
        <f t="shared" si="18"/>
        <v>0</v>
      </c>
      <c r="H630" s="29">
        <v>0</v>
      </c>
      <c r="I630" s="29">
        <v>0</v>
      </c>
      <c r="J630" s="29">
        <v>178</v>
      </c>
      <c r="K630" s="30">
        <f t="shared" si="19"/>
        <v>0</v>
      </c>
      <c r="L630" s="29">
        <v>0</v>
      </c>
      <c r="M630" s="29">
        <v>0</v>
      </c>
      <c r="N630" s="29">
        <v>163</v>
      </c>
      <c r="O630" s="29">
        <v>0</v>
      </c>
      <c r="P630" s="29">
        <v>435</v>
      </c>
      <c r="Q630" s="29">
        <v>34</v>
      </c>
      <c r="R630" s="29">
        <v>1023</v>
      </c>
      <c r="S630" s="29">
        <v>34</v>
      </c>
    </row>
    <row r="631" spans="1:19" hidden="1" x14ac:dyDescent="0.2">
      <c r="A631" s="60" t="s">
        <v>948</v>
      </c>
      <c r="B631" s="60" t="s">
        <v>949</v>
      </c>
      <c r="C631" s="60" t="s">
        <v>950</v>
      </c>
      <c r="D631" s="61">
        <v>2017</v>
      </c>
      <c r="E631" s="60" t="s">
        <v>6</v>
      </c>
      <c r="F631" s="29">
        <v>247</v>
      </c>
      <c r="G631" s="77">
        <f t="shared" si="18"/>
        <v>0</v>
      </c>
      <c r="H631" s="29">
        <v>0</v>
      </c>
      <c r="I631" s="29">
        <v>0</v>
      </c>
      <c r="J631" s="29">
        <v>178</v>
      </c>
      <c r="K631" s="30">
        <f t="shared" si="19"/>
        <v>5</v>
      </c>
      <c r="L631" s="29">
        <v>5</v>
      </c>
      <c r="M631" s="29">
        <v>0</v>
      </c>
      <c r="N631" s="29">
        <v>163</v>
      </c>
      <c r="O631" s="29">
        <v>0</v>
      </c>
      <c r="P631" s="29">
        <v>435</v>
      </c>
      <c r="Q631" s="29">
        <v>69</v>
      </c>
      <c r="R631" s="29">
        <v>1023</v>
      </c>
      <c r="S631" s="29">
        <v>74</v>
      </c>
    </row>
    <row r="632" spans="1:19" hidden="1" x14ac:dyDescent="0.2">
      <c r="A632" s="60" t="s">
        <v>179</v>
      </c>
      <c r="B632" s="60" t="s">
        <v>5</v>
      </c>
      <c r="C632" s="60" t="s">
        <v>3</v>
      </c>
      <c r="D632" s="61">
        <v>2014</v>
      </c>
      <c r="E632" s="60" t="s">
        <v>6</v>
      </c>
      <c r="F632" s="29">
        <v>12</v>
      </c>
      <c r="G632" s="77">
        <f t="shared" si="18"/>
        <v>0</v>
      </c>
      <c r="H632" s="29">
        <v>0</v>
      </c>
      <c r="I632" s="29">
        <v>0</v>
      </c>
      <c r="J632" s="29">
        <v>7</v>
      </c>
      <c r="K632" s="30">
        <f t="shared" si="19"/>
        <v>0</v>
      </c>
      <c r="L632" s="29">
        <v>0</v>
      </c>
      <c r="M632" s="29">
        <v>0</v>
      </c>
      <c r="N632" s="29">
        <v>8</v>
      </c>
      <c r="O632" s="29">
        <v>16</v>
      </c>
      <c r="P632" s="29">
        <v>20</v>
      </c>
      <c r="Q632" s="29">
        <v>0</v>
      </c>
      <c r="R632" s="29">
        <v>47</v>
      </c>
      <c r="S632" s="29">
        <v>16</v>
      </c>
    </row>
    <row r="633" spans="1:19" hidden="1" x14ac:dyDescent="0.2">
      <c r="A633" s="60" t="s">
        <v>179</v>
      </c>
      <c r="B633" s="60" t="s">
        <v>5</v>
      </c>
      <c r="C633" s="60" t="s">
        <v>3</v>
      </c>
      <c r="D633" s="61">
        <v>2015</v>
      </c>
      <c r="E633" s="60" t="s">
        <v>6</v>
      </c>
      <c r="F633" s="29">
        <v>12</v>
      </c>
      <c r="G633" s="77">
        <f t="shared" si="18"/>
        <v>0</v>
      </c>
      <c r="H633" s="29">
        <v>0</v>
      </c>
      <c r="I633" s="29">
        <v>0</v>
      </c>
      <c r="J633" s="29">
        <v>7</v>
      </c>
      <c r="K633" s="30">
        <f t="shared" si="19"/>
        <v>2</v>
      </c>
      <c r="L633" s="29">
        <v>0</v>
      </c>
      <c r="M633" s="29">
        <v>2</v>
      </c>
      <c r="N633" s="29">
        <v>8</v>
      </c>
      <c r="O633" s="29">
        <v>0</v>
      </c>
      <c r="P633" s="29">
        <v>20</v>
      </c>
      <c r="Q633" s="29">
        <v>0</v>
      </c>
      <c r="R633" s="29">
        <v>47</v>
      </c>
      <c r="S633" s="29">
        <v>2</v>
      </c>
    </row>
    <row r="634" spans="1:19" hidden="1" x14ac:dyDescent="0.2">
      <c r="A634" s="60" t="s">
        <v>179</v>
      </c>
      <c r="B634" s="60" t="s">
        <v>5</v>
      </c>
      <c r="C634" s="60" t="s">
        <v>3</v>
      </c>
      <c r="D634" s="61">
        <v>2016</v>
      </c>
      <c r="E634" s="60" t="s">
        <v>6</v>
      </c>
      <c r="F634" s="29">
        <v>12</v>
      </c>
      <c r="G634" s="77">
        <f t="shared" si="18"/>
        <v>0</v>
      </c>
      <c r="H634" s="29">
        <v>0</v>
      </c>
      <c r="I634" s="29">
        <v>0</v>
      </c>
      <c r="J634" s="29">
        <v>7</v>
      </c>
      <c r="K634" s="30">
        <f t="shared" si="19"/>
        <v>2</v>
      </c>
      <c r="L634" s="29">
        <v>0</v>
      </c>
      <c r="M634" s="29">
        <v>2</v>
      </c>
      <c r="N634" s="29">
        <v>8</v>
      </c>
      <c r="O634" s="29">
        <v>13</v>
      </c>
      <c r="P634" s="29">
        <v>20</v>
      </c>
      <c r="Q634" s="29">
        <v>6</v>
      </c>
      <c r="R634" s="29">
        <v>47</v>
      </c>
      <c r="S634" s="29">
        <v>21</v>
      </c>
    </row>
    <row r="635" spans="1:19" hidden="1" x14ac:dyDescent="0.2">
      <c r="A635" s="60" t="s">
        <v>179</v>
      </c>
      <c r="B635" s="60" t="s">
        <v>5</v>
      </c>
      <c r="C635" s="60" t="s">
        <v>3</v>
      </c>
      <c r="D635" s="61">
        <v>2017</v>
      </c>
      <c r="E635" s="60" t="s">
        <v>6</v>
      </c>
      <c r="F635" s="29">
        <v>12</v>
      </c>
      <c r="G635" s="77">
        <f t="shared" si="18"/>
        <v>0</v>
      </c>
      <c r="H635" s="29">
        <v>0</v>
      </c>
      <c r="I635" s="29">
        <v>0</v>
      </c>
      <c r="J635" s="29">
        <v>7</v>
      </c>
      <c r="K635" s="30">
        <f t="shared" si="19"/>
        <v>2</v>
      </c>
      <c r="L635" s="29">
        <v>0</v>
      </c>
      <c r="M635" s="29">
        <v>2</v>
      </c>
      <c r="N635" s="29">
        <v>8</v>
      </c>
      <c r="O635" s="29">
        <v>5</v>
      </c>
      <c r="P635" s="29">
        <v>20</v>
      </c>
      <c r="Q635" s="29">
        <v>11</v>
      </c>
      <c r="R635" s="29">
        <v>47</v>
      </c>
      <c r="S635" s="29">
        <v>18</v>
      </c>
    </row>
    <row r="636" spans="1:19" hidden="1" x14ac:dyDescent="0.2">
      <c r="A636" s="60" t="s">
        <v>180</v>
      </c>
      <c r="B636" s="60" t="s">
        <v>55</v>
      </c>
      <c r="C636" s="60" t="s">
        <v>56</v>
      </c>
      <c r="D636" s="61">
        <v>2015</v>
      </c>
      <c r="E636" s="60" t="s">
        <v>6</v>
      </c>
      <c r="F636" s="29">
        <v>127</v>
      </c>
      <c r="G636" s="77">
        <f t="shared" si="18"/>
        <v>0</v>
      </c>
      <c r="H636" s="29">
        <v>0</v>
      </c>
      <c r="I636" s="29">
        <v>0</v>
      </c>
      <c r="J636" s="29">
        <v>85</v>
      </c>
      <c r="K636" s="30">
        <f t="shared" si="19"/>
        <v>0</v>
      </c>
      <c r="L636" s="29">
        <v>0</v>
      </c>
      <c r="M636" s="29">
        <v>0</v>
      </c>
      <c r="N636" s="29">
        <v>95</v>
      </c>
      <c r="O636" s="29">
        <v>44</v>
      </c>
      <c r="P636" s="29">
        <v>220</v>
      </c>
      <c r="Q636" s="29">
        <v>0</v>
      </c>
      <c r="R636" s="29">
        <v>527</v>
      </c>
      <c r="S636" s="29">
        <v>44</v>
      </c>
    </row>
    <row r="637" spans="1:19" hidden="1" x14ac:dyDescent="0.2">
      <c r="A637" s="60" t="s">
        <v>180</v>
      </c>
      <c r="B637" s="60" t="s">
        <v>55</v>
      </c>
      <c r="C637" s="60" t="s">
        <v>56</v>
      </c>
      <c r="D637" s="61">
        <v>2016</v>
      </c>
      <c r="E637" s="60" t="s">
        <v>6</v>
      </c>
      <c r="F637" s="29">
        <v>127</v>
      </c>
      <c r="G637" s="77">
        <f t="shared" si="18"/>
        <v>0</v>
      </c>
      <c r="H637" s="29">
        <v>0</v>
      </c>
      <c r="I637" s="29">
        <v>0</v>
      </c>
      <c r="J637" s="29">
        <v>85</v>
      </c>
      <c r="K637" s="30">
        <f t="shared" si="19"/>
        <v>0</v>
      </c>
      <c r="L637" s="29">
        <v>0</v>
      </c>
      <c r="M637" s="29">
        <v>0</v>
      </c>
      <c r="N637" s="29">
        <v>95</v>
      </c>
      <c r="O637" s="29">
        <v>0</v>
      </c>
      <c r="P637" s="29">
        <v>220</v>
      </c>
      <c r="Q637" s="29">
        <v>0</v>
      </c>
      <c r="R637" s="29">
        <v>527</v>
      </c>
      <c r="S637" s="29">
        <v>0</v>
      </c>
    </row>
    <row r="638" spans="1:19" hidden="1" x14ac:dyDescent="0.2">
      <c r="A638" s="60" t="s">
        <v>180</v>
      </c>
      <c r="B638" s="60" t="s">
        <v>55</v>
      </c>
      <c r="C638" s="60" t="s">
        <v>56</v>
      </c>
      <c r="D638" s="61">
        <v>2017</v>
      </c>
      <c r="E638" s="60" t="s">
        <v>6</v>
      </c>
      <c r="F638" s="29">
        <v>127</v>
      </c>
      <c r="G638" s="77">
        <f t="shared" si="18"/>
        <v>0</v>
      </c>
      <c r="H638" s="29">
        <v>0</v>
      </c>
      <c r="I638" s="29">
        <v>0</v>
      </c>
      <c r="J638" s="29">
        <v>85</v>
      </c>
      <c r="K638" s="30">
        <f t="shared" si="19"/>
        <v>0</v>
      </c>
      <c r="L638" s="29">
        <v>0</v>
      </c>
      <c r="M638" s="29">
        <v>0</v>
      </c>
      <c r="N638" s="29">
        <v>95</v>
      </c>
      <c r="O638" s="29">
        <v>0</v>
      </c>
      <c r="P638" s="29">
        <v>220</v>
      </c>
      <c r="Q638" s="29">
        <v>4</v>
      </c>
      <c r="R638" s="29">
        <v>527</v>
      </c>
      <c r="S638" s="29">
        <v>4</v>
      </c>
    </row>
    <row r="639" spans="1:19" hidden="1" x14ac:dyDescent="0.2">
      <c r="A639" s="60" t="s">
        <v>181</v>
      </c>
      <c r="B639" s="60" t="s">
        <v>5</v>
      </c>
      <c r="C639" s="60" t="s">
        <v>3</v>
      </c>
      <c r="D639" s="61">
        <v>2014</v>
      </c>
      <c r="E639" s="60" t="s">
        <v>6</v>
      </c>
      <c r="F639" s="29">
        <v>1773</v>
      </c>
      <c r="G639" s="77">
        <f t="shared" si="18"/>
        <v>26</v>
      </c>
      <c r="H639" s="29">
        <v>26</v>
      </c>
      <c r="I639" s="29">
        <v>0</v>
      </c>
      <c r="J639" s="29">
        <v>1066</v>
      </c>
      <c r="K639" s="30">
        <f t="shared" si="19"/>
        <v>14</v>
      </c>
      <c r="L639" s="29">
        <v>14</v>
      </c>
      <c r="M639" s="29">
        <v>0</v>
      </c>
      <c r="N639" s="29">
        <v>1170</v>
      </c>
      <c r="O639" s="29">
        <v>0</v>
      </c>
      <c r="P639" s="29">
        <v>3039</v>
      </c>
      <c r="Q639" s="29">
        <v>260</v>
      </c>
      <c r="R639" s="29">
        <v>7048</v>
      </c>
      <c r="S639" s="29">
        <v>300</v>
      </c>
    </row>
    <row r="640" spans="1:19" hidden="1" x14ac:dyDescent="0.2">
      <c r="A640" s="60" t="s">
        <v>181</v>
      </c>
      <c r="B640" s="60" t="s">
        <v>5</v>
      </c>
      <c r="C640" s="60" t="s">
        <v>3</v>
      </c>
      <c r="D640" s="61">
        <v>2015</v>
      </c>
      <c r="E640" s="60" t="s">
        <v>6</v>
      </c>
      <c r="F640" s="29">
        <v>1773</v>
      </c>
      <c r="G640" s="77">
        <f t="shared" si="18"/>
        <v>111</v>
      </c>
      <c r="H640" s="29">
        <v>111</v>
      </c>
      <c r="I640" s="29">
        <v>0</v>
      </c>
      <c r="J640" s="29">
        <v>1066</v>
      </c>
      <c r="K640" s="30">
        <f t="shared" si="19"/>
        <v>8</v>
      </c>
      <c r="L640" s="29">
        <v>8</v>
      </c>
      <c r="M640" s="29">
        <v>0</v>
      </c>
      <c r="N640" s="29">
        <v>1170</v>
      </c>
      <c r="O640" s="29">
        <v>0</v>
      </c>
      <c r="P640" s="29">
        <v>3039</v>
      </c>
      <c r="Q640" s="29">
        <v>31</v>
      </c>
      <c r="R640" s="29">
        <v>7048</v>
      </c>
      <c r="S640" s="29">
        <v>150</v>
      </c>
    </row>
    <row r="641" spans="1:19" hidden="1" x14ac:dyDescent="0.2">
      <c r="A641" s="60" t="s">
        <v>181</v>
      </c>
      <c r="B641" s="60" t="s">
        <v>5</v>
      </c>
      <c r="C641" s="60" t="s">
        <v>3</v>
      </c>
      <c r="D641" s="61">
        <v>2016</v>
      </c>
      <c r="E641" s="60" t="s">
        <v>6</v>
      </c>
      <c r="F641" s="29">
        <v>1773</v>
      </c>
      <c r="G641" s="77">
        <f t="shared" si="18"/>
        <v>0</v>
      </c>
      <c r="H641" s="29">
        <v>0</v>
      </c>
      <c r="I641" s="29">
        <v>0</v>
      </c>
      <c r="J641" s="29">
        <v>1066</v>
      </c>
      <c r="K641" s="30">
        <f t="shared" si="19"/>
        <v>0</v>
      </c>
      <c r="L641" s="29">
        <v>0</v>
      </c>
      <c r="M641" s="29">
        <v>0</v>
      </c>
      <c r="N641" s="29">
        <v>1170</v>
      </c>
      <c r="O641" s="29">
        <v>0</v>
      </c>
      <c r="P641" s="29">
        <v>3039</v>
      </c>
      <c r="Q641" s="29">
        <v>675</v>
      </c>
      <c r="R641" s="29">
        <v>7048</v>
      </c>
      <c r="S641" s="29">
        <v>675</v>
      </c>
    </row>
    <row r="642" spans="1:19" hidden="1" x14ac:dyDescent="0.2">
      <c r="A642" s="60" t="s">
        <v>181</v>
      </c>
      <c r="B642" s="60" t="s">
        <v>5</v>
      </c>
      <c r="C642" s="60" t="s">
        <v>3</v>
      </c>
      <c r="D642" s="61">
        <v>2017</v>
      </c>
      <c r="E642" s="60" t="s">
        <v>6</v>
      </c>
      <c r="F642" s="29">
        <v>1773</v>
      </c>
      <c r="G642" s="77">
        <f t="shared" si="18"/>
        <v>158</v>
      </c>
      <c r="H642" s="29">
        <v>158</v>
      </c>
      <c r="I642" s="29">
        <v>0</v>
      </c>
      <c r="J642" s="29">
        <v>1066</v>
      </c>
      <c r="K642" s="30">
        <f t="shared" si="19"/>
        <v>4</v>
      </c>
      <c r="L642" s="29">
        <v>4</v>
      </c>
      <c r="M642" s="29">
        <v>0</v>
      </c>
      <c r="N642" s="29">
        <v>1170</v>
      </c>
      <c r="O642" s="29">
        <v>0</v>
      </c>
      <c r="P642" s="29">
        <v>3039</v>
      </c>
      <c r="Q642" s="29">
        <v>363</v>
      </c>
      <c r="R642" s="29">
        <v>7048</v>
      </c>
      <c r="S642" s="29">
        <v>525</v>
      </c>
    </row>
    <row r="643" spans="1:19" hidden="1" x14ac:dyDescent="0.2">
      <c r="A643" s="60" t="s">
        <v>1061</v>
      </c>
      <c r="B643" s="60" t="s">
        <v>31</v>
      </c>
      <c r="C643" s="60" t="s">
        <v>32</v>
      </c>
      <c r="D643" s="61">
        <v>2017</v>
      </c>
      <c r="E643" s="60" t="s">
        <v>6</v>
      </c>
      <c r="F643" s="29">
        <v>83</v>
      </c>
      <c r="G643" s="77">
        <f t="shared" ref="G643:G706" si="20">SUM(H643:I643)</f>
        <v>0</v>
      </c>
      <c r="H643" s="29">
        <v>0</v>
      </c>
      <c r="I643" s="29">
        <v>0</v>
      </c>
      <c r="J643" s="29">
        <v>46</v>
      </c>
      <c r="K643" s="30">
        <f t="shared" ref="K643:K706" si="21">SUM(L643:M643)</f>
        <v>0</v>
      </c>
      <c r="L643" s="29">
        <v>0</v>
      </c>
      <c r="M643" s="29">
        <v>0</v>
      </c>
      <c r="N643" s="29">
        <v>55</v>
      </c>
      <c r="O643" s="29">
        <v>1</v>
      </c>
      <c r="P643" s="29">
        <v>59</v>
      </c>
      <c r="Q643" s="29">
        <v>11</v>
      </c>
      <c r="R643" s="29">
        <v>243</v>
      </c>
      <c r="S643" s="29">
        <v>12</v>
      </c>
    </row>
    <row r="644" spans="1:19" hidden="1" x14ac:dyDescent="0.2">
      <c r="A644" s="60" t="s">
        <v>1062</v>
      </c>
      <c r="B644" s="60" t="s">
        <v>12</v>
      </c>
      <c r="C644" s="60" t="s">
        <v>3</v>
      </c>
      <c r="D644" s="61">
        <v>2017</v>
      </c>
      <c r="E644" s="60" t="s">
        <v>6</v>
      </c>
      <c r="F644" s="29">
        <v>14</v>
      </c>
      <c r="G644" s="77">
        <f t="shared" si="20"/>
        <v>0</v>
      </c>
      <c r="H644" s="29">
        <v>0</v>
      </c>
      <c r="I644" s="29">
        <v>0</v>
      </c>
      <c r="J644" s="29">
        <v>10</v>
      </c>
      <c r="K644" s="30">
        <f t="shared" si="21"/>
        <v>0</v>
      </c>
      <c r="L644" s="29">
        <v>0</v>
      </c>
      <c r="M644" s="29">
        <v>0</v>
      </c>
      <c r="N644" s="29">
        <v>11</v>
      </c>
      <c r="O644" s="29">
        <v>0</v>
      </c>
      <c r="P644" s="29">
        <v>26</v>
      </c>
      <c r="Q644" s="29">
        <v>5</v>
      </c>
      <c r="R644" s="29">
        <v>61</v>
      </c>
      <c r="S644" s="29">
        <v>5</v>
      </c>
    </row>
    <row r="645" spans="1:19" hidden="1" x14ac:dyDescent="0.2">
      <c r="A645" s="60" t="s">
        <v>951</v>
      </c>
      <c r="B645" s="60" t="s">
        <v>62</v>
      </c>
      <c r="C645" s="60" t="s">
        <v>8</v>
      </c>
      <c r="D645" s="61">
        <v>2015</v>
      </c>
      <c r="E645" s="60" t="s">
        <v>6</v>
      </c>
      <c r="F645" s="29">
        <v>169</v>
      </c>
      <c r="G645" s="77">
        <f t="shared" si="20"/>
        <v>1</v>
      </c>
      <c r="H645" s="29">
        <v>1</v>
      </c>
      <c r="I645" s="29">
        <v>0</v>
      </c>
      <c r="J645" s="29">
        <v>99</v>
      </c>
      <c r="K645" s="30">
        <f t="shared" si="21"/>
        <v>17</v>
      </c>
      <c r="L645" s="29">
        <v>17</v>
      </c>
      <c r="M645" s="29">
        <v>0</v>
      </c>
      <c r="N645" s="29">
        <v>112</v>
      </c>
      <c r="O645" s="29">
        <v>1</v>
      </c>
      <c r="P645" s="29">
        <v>97</v>
      </c>
      <c r="Q645" s="29">
        <v>267</v>
      </c>
      <c r="R645" s="29">
        <v>477</v>
      </c>
      <c r="S645" s="29">
        <v>286</v>
      </c>
    </row>
    <row r="646" spans="1:19" hidden="1" x14ac:dyDescent="0.2">
      <c r="A646" s="60" t="s">
        <v>951</v>
      </c>
      <c r="B646" s="60" t="s">
        <v>62</v>
      </c>
      <c r="C646" s="60" t="s">
        <v>8</v>
      </c>
      <c r="D646" s="61">
        <v>2016</v>
      </c>
      <c r="E646" s="60" t="s">
        <v>6</v>
      </c>
      <c r="F646" s="29">
        <v>169</v>
      </c>
      <c r="G646" s="77">
        <f t="shared" si="20"/>
        <v>1</v>
      </c>
      <c r="H646" s="29">
        <v>1</v>
      </c>
      <c r="I646" s="29">
        <v>0</v>
      </c>
      <c r="J646" s="29">
        <v>99</v>
      </c>
      <c r="K646" s="30">
        <f t="shared" si="21"/>
        <v>1</v>
      </c>
      <c r="L646" s="29">
        <v>1</v>
      </c>
      <c r="M646" s="29">
        <v>0</v>
      </c>
      <c r="N646" s="29">
        <v>112</v>
      </c>
      <c r="O646" s="29">
        <v>0</v>
      </c>
      <c r="P646" s="29">
        <v>97</v>
      </c>
      <c r="Q646" s="29">
        <v>52</v>
      </c>
      <c r="R646" s="29">
        <v>477</v>
      </c>
      <c r="S646" s="29">
        <v>54</v>
      </c>
    </row>
    <row r="647" spans="1:19" x14ac:dyDescent="0.2">
      <c r="A647" s="60" t="s">
        <v>1063</v>
      </c>
      <c r="B647" s="60" t="s">
        <v>62</v>
      </c>
      <c r="C647" s="60" t="s">
        <v>8</v>
      </c>
      <c r="D647" s="61">
        <v>2017</v>
      </c>
      <c r="E647" s="60" t="s">
        <v>6</v>
      </c>
      <c r="F647" s="29">
        <v>46</v>
      </c>
      <c r="G647" s="77">
        <f>SUM(H647:I647)</f>
        <v>5</v>
      </c>
      <c r="H647" s="29">
        <v>5</v>
      </c>
      <c r="I647" s="29">
        <v>0</v>
      </c>
      <c r="J647" s="29">
        <v>28</v>
      </c>
      <c r="K647" s="30">
        <f t="shared" si="21"/>
        <v>2</v>
      </c>
      <c r="L647" s="29">
        <v>2</v>
      </c>
      <c r="M647" s="29">
        <v>0</v>
      </c>
      <c r="N647" s="29">
        <v>32</v>
      </c>
      <c r="O647" s="29">
        <v>2</v>
      </c>
      <c r="P647" s="29">
        <v>15</v>
      </c>
      <c r="Q647" s="29">
        <v>4</v>
      </c>
      <c r="R647" s="29">
        <v>121</v>
      </c>
      <c r="S647" s="29">
        <v>13</v>
      </c>
    </row>
    <row r="648" spans="1:19" x14ac:dyDescent="0.2">
      <c r="A648" s="60" t="s">
        <v>5</v>
      </c>
      <c r="B648" s="60" t="s">
        <v>5</v>
      </c>
      <c r="C648" s="60" t="s">
        <v>3</v>
      </c>
      <c r="D648" s="61">
        <v>2014</v>
      </c>
      <c r="E648" s="60" t="s">
        <v>6</v>
      </c>
      <c r="F648" s="29">
        <v>20427</v>
      </c>
      <c r="G648" s="77">
        <f t="shared" si="20"/>
        <v>856</v>
      </c>
      <c r="H648" s="29">
        <v>856</v>
      </c>
      <c r="I648" s="29">
        <v>0</v>
      </c>
      <c r="J648" s="29">
        <v>12435</v>
      </c>
      <c r="K648" s="30">
        <f t="shared" si="21"/>
        <v>867</v>
      </c>
      <c r="L648" s="29">
        <v>867</v>
      </c>
      <c r="M648" s="29">
        <v>0</v>
      </c>
      <c r="N648" s="29">
        <v>13728</v>
      </c>
      <c r="O648" s="29">
        <v>47</v>
      </c>
      <c r="P648" s="29">
        <v>35412</v>
      </c>
      <c r="Q648" s="29">
        <v>13047</v>
      </c>
      <c r="R648" s="29">
        <v>82002</v>
      </c>
      <c r="S648" s="29">
        <v>14817</v>
      </c>
    </row>
    <row r="649" spans="1:19" x14ac:dyDescent="0.2">
      <c r="A649" s="60" t="s">
        <v>5</v>
      </c>
      <c r="B649" s="60" t="s">
        <v>5</v>
      </c>
      <c r="C649" s="60" t="s">
        <v>3</v>
      </c>
      <c r="D649" s="61">
        <v>2015</v>
      </c>
      <c r="E649" s="60" t="s">
        <v>6</v>
      </c>
      <c r="F649" s="29">
        <v>20427</v>
      </c>
      <c r="G649" s="77">
        <f t="shared" si="20"/>
        <v>893</v>
      </c>
      <c r="H649" s="29">
        <v>893</v>
      </c>
      <c r="I649" s="29">
        <v>0</v>
      </c>
      <c r="J649" s="29">
        <v>12435</v>
      </c>
      <c r="K649" s="30">
        <f t="shared" si="21"/>
        <v>536</v>
      </c>
      <c r="L649" s="29">
        <v>536</v>
      </c>
      <c r="M649" s="29">
        <v>0</v>
      </c>
      <c r="N649" s="29">
        <v>13728</v>
      </c>
      <c r="O649" s="29">
        <v>45</v>
      </c>
      <c r="P649" s="29">
        <v>35412</v>
      </c>
      <c r="Q649" s="29">
        <v>15833</v>
      </c>
      <c r="R649" s="29">
        <v>82002</v>
      </c>
      <c r="S649" s="29">
        <v>17307</v>
      </c>
    </row>
    <row r="650" spans="1:19" x14ac:dyDescent="0.2">
      <c r="A650" s="60" t="s">
        <v>5</v>
      </c>
      <c r="B650" s="60" t="s">
        <v>5</v>
      </c>
      <c r="C650" s="60" t="s">
        <v>3</v>
      </c>
      <c r="D650" s="61">
        <v>2016</v>
      </c>
      <c r="E650" s="60" t="s">
        <v>6</v>
      </c>
      <c r="F650" s="29">
        <v>20427</v>
      </c>
      <c r="G650" s="77">
        <f t="shared" si="20"/>
        <v>718</v>
      </c>
      <c r="H650" s="29">
        <v>718</v>
      </c>
      <c r="I650" s="29">
        <v>0</v>
      </c>
      <c r="J650" s="29">
        <v>12435</v>
      </c>
      <c r="K650" s="30">
        <f t="shared" si="21"/>
        <v>604</v>
      </c>
      <c r="L650" s="29">
        <v>604</v>
      </c>
      <c r="M650" s="29">
        <v>0</v>
      </c>
      <c r="N650" s="29">
        <v>13728</v>
      </c>
      <c r="O650" s="29">
        <v>143</v>
      </c>
      <c r="P650" s="29">
        <v>35412</v>
      </c>
      <c r="Q650" s="29">
        <v>12231</v>
      </c>
      <c r="R650" s="29">
        <v>82002</v>
      </c>
      <c r="S650" s="29">
        <v>13696</v>
      </c>
    </row>
    <row r="651" spans="1:19" x14ac:dyDescent="0.2">
      <c r="A651" s="60" t="s">
        <v>5</v>
      </c>
      <c r="B651" s="60" t="s">
        <v>5</v>
      </c>
      <c r="C651" s="60" t="s">
        <v>3</v>
      </c>
      <c r="D651" s="61">
        <v>2017</v>
      </c>
      <c r="E651" s="60" t="s">
        <v>6</v>
      </c>
      <c r="F651" s="29">
        <v>20427</v>
      </c>
      <c r="G651" s="77">
        <f t="shared" si="20"/>
        <v>697</v>
      </c>
      <c r="H651" s="29">
        <v>697</v>
      </c>
      <c r="I651" s="29">
        <v>0</v>
      </c>
      <c r="J651" s="29">
        <v>12435</v>
      </c>
      <c r="K651" s="30">
        <f t="shared" si="21"/>
        <v>255</v>
      </c>
      <c r="L651" s="29">
        <v>255</v>
      </c>
      <c r="M651" s="29">
        <v>0</v>
      </c>
      <c r="N651" s="29">
        <v>13728</v>
      </c>
      <c r="O651" s="29">
        <v>27</v>
      </c>
      <c r="P651" s="29">
        <v>35412</v>
      </c>
      <c r="Q651" s="29">
        <v>13040</v>
      </c>
      <c r="R651" s="29">
        <v>82002</v>
      </c>
      <c r="S651" s="29">
        <v>14019</v>
      </c>
    </row>
    <row r="652" spans="1:19" x14ac:dyDescent="0.2">
      <c r="A652" s="60" t="s">
        <v>182</v>
      </c>
      <c r="B652" s="60" t="s">
        <v>5</v>
      </c>
      <c r="C652" s="60" t="s">
        <v>3</v>
      </c>
      <c r="D652" s="61">
        <v>2014</v>
      </c>
      <c r="E652" s="60" t="s">
        <v>6</v>
      </c>
      <c r="F652" s="29">
        <v>7841</v>
      </c>
      <c r="G652" s="77">
        <f t="shared" si="20"/>
        <v>159</v>
      </c>
      <c r="H652" s="29">
        <v>159</v>
      </c>
      <c r="I652" s="29">
        <v>0</v>
      </c>
      <c r="J652" s="29">
        <v>4644</v>
      </c>
      <c r="K652" s="30">
        <f t="shared" si="21"/>
        <v>0</v>
      </c>
      <c r="L652" s="29">
        <v>0</v>
      </c>
      <c r="M652" s="29">
        <v>0</v>
      </c>
      <c r="N652" s="29">
        <v>5052</v>
      </c>
      <c r="O652" s="29">
        <v>0</v>
      </c>
      <c r="P652" s="29">
        <v>12562</v>
      </c>
      <c r="Q652" s="29">
        <v>513</v>
      </c>
      <c r="R652" s="29">
        <v>30099</v>
      </c>
      <c r="S652" s="29">
        <v>672</v>
      </c>
    </row>
    <row r="653" spans="1:19" x14ac:dyDescent="0.2">
      <c r="A653" s="60" t="s">
        <v>182</v>
      </c>
      <c r="B653" s="60" t="s">
        <v>5</v>
      </c>
      <c r="C653" s="60" t="s">
        <v>3</v>
      </c>
      <c r="D653" s="61">
        <v>2015</v>
      </c>
      <c r="E653" s="60" t="s">
        <v>6</v>
      </c>
      <c r="F653" s="29">
        <v>7841</v>
      </c>
      <c r="G653" s="77">
        <f t="shared" si="20"/>
        <v>32</v>
      </c>
      <c r="H653" s="29">
        <v>32</v>
      </c>
      <c r="I653" s="29">
        <v>0</v>
      </c>
      <c r="J653" s="29">
        <v>4644</v>
      </c>
      <c r="K653" s="30">
        <f t="shared" si="21"/>
        <v>0</v>
      </c>
      <c r="L653" s="29">
        <v>0</v>
      </c>
      <c r="M653" s="29">
        <v>0</v>
      </c>
      <c r="N653" s="29">
        <v>5052</v>
      </c>
      <c r="O653" s="29">
        <v>0</v>
      </c>
      <c r="P653" s="29">
        <v>12562</v>
      </c>
      <c r="Q653" s="29">
        <v>1790</v>
      </c>
      <c r="R653" s="29">
        <v>30099</v>
      </c>
      <c r="S653" s="29">
        <v>1822</v>
      </c>
    </row>
    <row r="654" spans="1:19" x14ac:dyDescent="0.2">
      <c r="A654" s="60" t="s">
        <v>182</v>
      </c>
      <c r="B654" s="60" t="s">
        <v>5</v>
      </c>
      <c r="C654" s="60" t="s">
        <v>3</v>
      </c>
      <c r="D654" s="61">
        <v>2016</v>
      </c>
      <c r="E654" s="60" t="s">
        <v>6</v>
      </c>
      <c r="F654" s="29">
        <v>7841</v>
      </c>
      <c r="G654" s="77">
        <f t="shared" si="20"/>
        <v>35</v>
      </c>
      <c r="H654" s="29">
        <v>35</v>
      </c>
      <c r="I654" s="29">
        <v>0</v>
      </c>
      <c r="J654" s="29">
        <v>4644</v>
      </c>
      <c r="K654" s="30">
        <f t="shared" si="21"/>
        <v>0</v>
      </c>
      <c r="L654" s="29">
        <v>0</v>
      </c>
      <c r="M654" s="29">
        <v>0</v>
      </c>
      <c r="N654" s="29">
        <v>5052</v>
      </c>
      <c r="O654" s="29">
        <v>0</v>
      </c>
      <c r="P654" s="29">
        <v>12562</v>
      </c>
      <c r="Q654" s="29">
        <v>620</v>
      </c>
      <c r="R654" s="29">
        <v>30099</v>
      </c>
      <c r="S654" s="29">
        <v>655</v>
      </c>
    </row>
    <row r="655" spans="1:19" x14ac:dyDescent="0.2">
      <c r="A655" s="60" t="s">
        <v>182</v>
      </c>
      <c r="B655" s="60" t="s">
        <v>5</v>
      </c>
      <c r="C655" s="60" t="s">
        <v>3</v>
      </c>
      <c r="D655" s="61">
        <v>2017</v>
      </c>
      <c r="E655" s="60" t="s">
        <v>6</v>
      </c>
      <c r="F655" s="29">
        <v>7841</v>
      </c>
      <c r="G655" s="77">
        <f t="shared" si="20"/>
        <v>354</v>
      </c>
      <c r="H655" s="29">
        <v>354</v>
      </c>
      <c r="I655" s="29">
        <v>0</v>
      </c>
      <c r="J655" s="29">
        <v>4644</v>
      </c>
      <c r="K655" s="30">
        <f t="shared" si="21"/>
        <v>108</v>
      </c>
      <c r="L655" s="29">
        <v>108</v>
      </c>
      <c r="M655" s="29">
        <v>0</v>
      </c>
      <c r="N655" s="29">
        <v>5052</v>
      </c>
      <c r="O655" s="29">
        <v>0</v>
      </c>
      <c r="P655" s="29">
        <v>12562</v>
      </c>
      <c r="Q655" s="29">
        <v>622</v>
      </c>
      <c r="R655" s="29">
        <v>30099</v>
      </c>
      <c r="S655" s="29">
        <v>1084</v>
      </c>
    </row>
    <row r="656" spans="1:19" x14ac:dyDescent="0.2">
      <c r="A656" s="60" t="s">
        <v>952</v>
      </c>
      <c r="B656" s="60" t="s">
        <v>949</v>
      </c>
      <c r="C656" s="60" t="s">
        <v>950</v>
      </c>
      <c r="D656" s="61">
        <v>2016</v>
      </c>
      <c r="E656" s="60" t="s">
        <v>6</v>
      </c>
      <c r="F656" s="29">
        <v>604</v>
      </c>
      <c r="G656" s="77">
        <f t="shared" si="20"/>
        <v>41</v>
      </c>
      <c r="H656" s="29">
        <v>41</v>
      </c>
      <c r="I656" s="29">
        <v>0</v>
      </c>
      <c r="J656" s="29">
        <v>431</v>
      </c>
      <c r="K656" s="30">
        <f t="shared" si="21"/>
        <v>21</v>
      </c>
      <c r="L656" s="29">
        <v>21</v>
      </c>
      <c r="M656" s="29">
        <v>0</v>
      </c>
      <c r="N656" s="29">
        <v>306</v>
      </c>
      <c r="O656" s="29">
        <v>7</v>
      </c>
      <c r="P656" s="29">
        <v>1049</v>
      </c>
      <c r="Q656" s="29">
        <v>0</v>
      </c>
      <c r="R656" s="29">
        <v>2390</v>
      </c>
      <c r="S656" s="29">
        <v>69</v>
      </c>
    </row>
    <row r="657" spans="1:19" x14ac:dyDescent="0.2">
      <c r="A657" s="60" t="s">
        <v>952</v>
      </c>
      <c r="B657" s="60" t="s">
        <v>949</v>
      </c>
      <c r="C657" s="60" t="s">
        <v>950</v>
      </c>
      <c r="D657" s="61">
        <v>2017</v>
      </c>
      <c r="E657" s="60" t="s">
        <v>6</v>
      </c>
      <c r="F657" s="29">
        <v>604</v>
      </c>
      <c r="G657" s="77">
        <f t="shared" si="20"/>
        <v>0</v>
      </c>
      <c r="H657" s="29">
        <v>0</v>
      </c>
      <c r="I657" s="29">
        <v>0</v>
      </c>
      <c r="J657" s="29">
        <v>431</v>
      </c>
      <c r="K657" s="30">
        <f t="shared" si="21"/>
        <v>0</v>
      </c>
      <c r="L657" s="29">
        <v>0</v>
      </c>
      <c r="M657" s="29">
        <v>0</v>
      </c>
      <c r="N657" s="29">
        <v>306</v>
      </c>
      <c r="O657" s="29">
        <v>0</v>
      </c>
      <c r="P657" s="29">
        <v>1049</v>
      </c>
      <c r="Q657" s="29">
        <v>217</v>
      </c>
      <c r="R657" s="29">
        <v>2390</v>
      </c>
      <c r="S657" s="29">
        <v>217</v>
      </c>
    </row>
    <row r="658" spans="1:19" x14ac:dyDescent="0.2">
      <c r="A658" s="60" t="s">
        <v>183</v>
      </c>
      <c r="B658" s="60" t="s">
        <v>62</v>
      </c>
      <c r="C658" s="60" t="s">
        <v>8</v>
      </c>
      <c r="D658" s="61">
        <v>2014</v>
      </c>
      <c r="E658" s="60" t="s">
        <v>6</v>
      </c>
      <c r="F658" s="29">
        <v>201</v>
      </c>
      <c r="G658" s="77">
        <f t="shared" si="20"/>
        <v>0</v>
      </c>
      <c r="H658" s="29">
        <v>0</v>
      </c>
      <c r="I658" s="29">
        <v>0</v>
      </c>
      <c r="J658" s="29">
        <v>112</v>
      </c>
      <c r="K658" s="30">
        <f t="shared" si="21"/>
        <v>0</v>
      </c>
      <c r="L658" s="29">
        <v>0</v>
      </c>
      <c r="M658" s="29">
        <v>0</v>
      </c>
      <c r="N658" s="29">
        <v>132</v>
      </c>
      <c r="O658" s="29">
        <v>0</v>
      </c>
      <c r="P658" s="29">
        <v>174</v>
      </c>
      <c r="Q658" s="29">
        <v>9</v>
      </c>
      <c r="R658" s="29">
        <v>619</v>
      </c>
      <c r="S658" s="29">
        <v>9</v>
      </c>
    </row>
    <row r="659" spans="1:19" x14ac:dyDescent="0.2">
      <c r="A659" s="60" t="s">
        <v>183</v>
      </c>
      <c r="B659" s="60" t="s">
        <v>62</v>
      </c>
      <c r="C659" s="60" t="s">
        <v>8</v>
      </c>
      <c r="D659" s="61">
        <v>2015</v>
      </c>
      <c r="E659" s="60" t="s">
        <v>6</v>
      </c>
      <c r="F659" s="29">
        <v>201</v>
      </c>
      <c r="G659" s="77">
        <f t="shared" si="20"/>
        <v>0</v>
      </c>
      <c r="H659" s="29">
        <v>0</v>
      </c>
      <c r="I659" s="29">
        <v>0</v>
      </c>
      <c r="J659" s="29">
        <v>112</v>
      </c>
      <c r="K659" s="30">
        <f t="shared" si="21"/>
        <v>0</v>
      </c>
      <c r="L659" s="29">
        <v>0</v>
      </c>
      <c r="M659" s="29">
        <v>0</v>
      </c>
      <c r="N659" s="29">
        <v>132</v>
      </c>
      <c r="O659" s="29">
        <v>2</v>
      </c>
      <c r="P659" s="29">
        <v>174</v>
      </c>
      <c r="Q659" s="29">
        <v>13</v>
      </c>
      <c r="R659" s="29">
        <v>619</v>
      </c>
      <c r="S659" s="29">
        <v>15</v>
      </c>
    </row>
    <row r="660" spans="1:19" x14ac:dyDescent="0.2">
      <c r="A660" s="60" t="s">
        <v>183</v>
      </c>
      <c r="B660" s="60" t="s">
        <v>62</v>
      </c>
      <c r="C660" s="60" t="s">
        <v>8</v>
      </c>
      <c r="D660" s="61">
        <v>2016</v>
      </c>
      <c r="E660" s="60" t="s">
        <v>6</v>
      </c>
      <c r="F660" s="29">
        <v>201</v>
      </c>
      <c r="G660" s="77">
        <f t="shared" si="20"/>
        <v>0</v>
      </c>
      <c r="H660" s="29">
        <v>0</v>
      </c>
      <c r="I660" s="29">
        <v>0</v>
      </c>
      <c r="J660" s="29">
        <v>112</v>
      </c>
      <c r="K660" s="30">
        <f t="shared" si="21"/>
        <v>2</v>
      </c>
      <c r="L660" s="29">
        <v>2</v>
      </c>
      <c r="M660" s="29">
        <v>0</v>
      </c>
      <c r="N660" s="29">
        <v>132</v>
      </c>
      <c r="O660" s="29">
        <v>3</v>
      </c>
      <c r="P660" s="29">
        <v>174</v>
      </c>
      <c r="Q660" s="29">
        <v>38</v>
      </c>
      <c r="R660" s="29">
        <v>619</v>
      </c>
      <c r="S660" s="29">
        <v>43</v>
      </c>
    </row>
    <row r="661" spans="1:19" x14ac:dyDescent="0.2">
      <c r="A661" s="60" t="s">
        <v>183</v>
      </c>
      <c r="B661" s="60" t="s">
        <v>62</v>
      </c>
      <c r="C661" s="60" t="s">
        <v>8</v>
      </c>
      <c r="D661" s="61">
        <v>2017</v>
      </c>
      <c r="E661" s="60" t="s">
        <v>6</v>
      </c>
      <c r="F661" s="29">
        <v>201</v>
      </c>
      <c r="G661" s="77">
        <f t="shared" si="20"/>
        <v>0</v>
      </c>
      <c r="H661" s="29">
        <v>0</v>
      </c>
      <c r="I661" s="29">
        <v>0</v>
      </c>
      <c r="J661" s="29">
        <v>112</v>
      </c>
      <c r="K661" s="30">
        <f t="shared" si="21"/>
        <v>0</v>
      </c>
      <c r="L661" s="29">
        <v>0</v>
      </c>
      <c r="M661" s="29">
        <v>0</v>
      </c>
      <c r="N661" s="29">
        <v>132</v>
      </c>
      <c r="O661" s="29">
        <v>4</v>
      </c>
      <c r="P661" s="29">
        <v>174</v>
      </c>
      <c r="Q661" s="29">
        <v>9</v>
      </c>
      <c r="R661" s="29">
        <v>619</v>
      </c>
      <c r="S661" s="29">
        <v>13</v>
      </c>
    </row>
    <row r="662" spans="1:19" x14ac:dyDescent="0.2">
      <c r="A662" s="60" t="s">
        <v>76</v>
      </c>
      <c r="B662" s="60" t="s">
        <v>76</v>
      </c>
      <c r="C662" s="60" t="s">
        <v>13</v>
      </c>
      <c r="D662" s="61">
        <v>2014</v>
      </c>
      <c r="E662" s="60" t="s">
        <v>6</v>
      </c>
      <c r="F662" s="29">
        <v>1352</v>
      </c>
      <c r="G662" s="77">
        <f t="shared" si="20"/>
        <v>15</v>
      </c>
      <c r="H662" s="29">
        <v>15</v>
      </c>
      <c r="I662" s="29">
        <v>0</v>
      </c>
      <c r="J662" s="29">
        <v>1056</v>
      </c>
      <c r="K662" s="30">
        <f t="shared" si="21"/>
        <v>113</v>
      </c>
      <c r="L662" s="29">
        <v>113</v>
      </c>
      <c r="M662" s="29">
        <v>0</v>
      </c>
      <c r="N662" s="29">
        <v>1091</v>
      </c>
      <c r="O662" s="29">
        <v>21</v>
      </c>
      <c r="P662" s="29">
        <v>2600</v>
      </c>
      <c r="Q662" s="29">
        <v>1</v>
      </c>
      <c r="R662" s="29">
        <v>6099</v>
      </c>
      <c r="S662" s="29">
        <v>150</v>
      </c>
    </row>
    <row r="663" spans="1:19" x14ac:dyDescent="0.2">
      <c r="A663" s="60" t="s">
        <v>76</v>
      </c>
      <c r="B663" s="60" t="s">
        <v>76</v>
      </c>
      <c r="C663" s="60" t="s">
        <v>13</v>
      </c>
      <c r="D663" s="61">
        <v>2015</v>
      </c>
      <c r="E663" s="60" t="s">
        <v>6</v>
      </c>
      <c r="F663" s="29">
        <v>1352</v>
      </c>
      <c r="G663" s="77">
        <f t="shared" si="20"/>
        <v>2</v>
      </c>
      <c r="H663" s="29">
        <v>2</v>
      </c>
      <c r="I663" s="29">
        <v>0</v>
      </c>
      <c r="J663" s="29">
        <v>1056</v>
      </c>
      <c r="K663" s="30">
        <f t="shared" si="21"/>
        <v>140</v>
      </c>
      <c r="L663" s="29">
        <v>140</v>
      </c>
      <c r="M663" s="29">
        <v>0</v>
      </c>
      <c r="N663" s="29">
        <v>1091</v>
      </c>
      <c r="O663" s="29">
        <v>17</v>
      </c>
      <c r="P663" s="29">
        <v>2600</v>
      </c>
      <c r="Q663" s="29">
        <v>1</v>
      </c>
      <c r="R663" s="29">
        <v>6099</v>
      </c>
      <c r="S663" s="29">
        <v>160</v>
      </c>
    </row>
    <row r="664" spans="1:19" x14ac:dyDescent="0.2">
      <c r="A664" s="60" t="s">
        <v>76</v>
      </c>
      <c r="B664" s="60" t="s">
        <v>76</v>
      </c>
      <c r="C664" s="60" t="s">
        <v>13</v>
      </c>
      <c r="D664" s="61">
        <v>2016</v>
      </c>
      <c r="E664" s="60" t="s">
        <v>6</v>
      </c>
      <c r="F664" s="29">
        <v>1352</v>
      </c>
      <c r="G664" s="77">
        <f t="shared" si="20"/>
        <v>0</v>
      </c>
      <c r="H664" s="29">
        <v>0</v>
      </c>
      <c r="I664" s="29">
        <v>0</v>
      </c>
      <c r="J664" s="29">
        <v>1056</v>
      </c>
      <c r="K664" s="30">
        <f t="shared" si="21"/>
        <v>0</v>
      </c>
      <c r="L664" s="29">
        <v>0</v>
      </c>
      <c r="M664" s="29">
        <v>0</v>
      </c>
      <c r="N664" s="29">
        <v>1091</v>
      </c>
      <c r="O664" s="29">
        <v>55</v>
      </c>
      <c r="P664" s="29">
        <v>2600</v>
      </c>
      <c r="Q664" s="29">
        <v>4</v>
      </c>
      <c r="R664" s="29">
        <v>6099</v>
      </c>
      <c r="S664" s="29">
        <v>59</v>
      </c>
    </row>
    <row r="665" spans="1:19" x14ac:dyDescent="0.2">
      <c r="A665" s="60" t="s">
        <v>76</v>
      </c>
      <c r="B665" s="60" t="s">
        <v>76</v>
      </c>
      <c r="C665" s="60" t="s">
        <v>13</v>
      </c>
      <c r="D665" s="61">
        <v>2017</v>
      </c>
      <c r="E665" s="60" t="s">
        <v>6</v>
      </c>
      <c r="F665" s="29">
        <v>1352</v>
      </c>
      <c r="G665" s="77">
        <f t="shared" si="20"/>
        <v>6</v>
      </c>
      <c r="H665" s="29">
        <v>0</v>
      </c>
      <c r="I665" s="29">
        <v>6</v>
      </c>
      <c r="J665" s="29">
        <v>1056</v>
      </c>
      <c r="K665" s="30">
        <f t="shared" si="21"/>
        <v>56</v>
      </c>
      <c r="L665" s="29">
        <v>0</v>
      </c>
      <c r="M665" s="29">
        <v>56</v>
      </c>
      <c r="N665" s="29">
        <v>1091</v>
      </c>
      <c r="O665" s="29">
        <v>88</v>
      </c>
      <c r="P665" s="29">
        <v>2600</v>
      </c>
      <c r="Q665" s="29">
        <v>0</v>
      </c>
      <c r="R665" s="29">
        <v>6099</v>
      </c>
      <c r="S665" s="29">
        <v>150</v>
      </c>
    </row>
    <row r="666" spans="1:19" x14ac:dyDescent="0.2">
      <c r="A666" s="60" t="s">
        <v>184</v>
      </c>
      <c r="B666" s="60" t="s">
        <v>76</v>
      </c>
      <c r="C666" s="60" t="s">
        <v>13</v>
      </c>
      <c r="D666" s="61">
        <v>2015</v>
      </c>
      <c r="E666" s="60" t="s">
        <v>6</v>
      </c>
      <c r="F666" s="29">
        <v>1285</v>
      </c>
      <c r="G666" s="77">
        <f t="shared" si="20"/>
        <v>0</v>
      </c>
      <c r="H666" s="29">
        <v>0</v>
      </c>
      <c r="I666" s="29">
        <v>0</v>
      </c>
      <c r="J666" s="29">
        <v>1056</v>
      </c>
      <c r="K666" s="30">
        <f t="shared" si="21"/>
        <v>0</v>
      </c>
      <c r="L666" s="29">
        <v>0</v>
      </c>
      <c r="M666" s="29">
        <v>0</v>
      </c>
      <c r="N666" s="29">
        <v>1091</v>
      </c>
      <c r="O666" s="29">
        <v>0</v>
      </c>
      <c r="P666" s="29">
        <v>0</v>
      </c>
      <c r="Q666" s="29">
        <v>0</v>
      </c>
      <c r="R666" s="29">
        <v>3432</v>
      </c>
      <c r="S666" s="29">
        <v>0</v>
      </c>
    </row>
    <row r="667" spans="1:19" x14ac:dyDescent="0.2">
      <c r="A667" s="60" t="s">
        <v>184</v>
      </c>
      <c r="B667" s="60" t="s">
        <v>76</v>
      </c>
      <c r="C667" s="60" t="s">
        <v>953</v>
      </c>
      <c r="D667" s="61">
        <v>2016</v>
      </c>
      <c r="E667" s="60" t="s">
        <v>6</v>
      </c>
      <c r="F667" s="29">
        <v>1285</v>
      </c>
      <c r="G667" s="77">
        <f t="shared" si="20"/>
        <v>0</v>
      </c>
      <c r="H667" s="29">
        <v>0</v>
      </c>
      <c r="I667" s="29">
        <v>0</v>
      </c>
      <c r="J667" s="29">
        <v>1056</v>
      </c>
      <c r="K667" s="30">
        <f t="shared" si="21"/>
        <v>20</v>
      </c>
      <c r="L667" s="29">
        <v>20</v>
      </c>
      <c r="M667" s="29">
        <v>0</v>
      </c>
      <c r="N667" s="29">
        <v>1091</v>
      </c>
      <c r="O667" s="29">
        <v>0</v>
      </c>
      <c r="P667" s="29">
        <v>0</v>
      </c>
      <c r="Q667" s="29">
        <v>0</v>
      </c>
      <c r="R667" s="29">
        <v>3432</v>
      </c>
      <c r="S667" s="29">
        <v>20</v>
      </c>
    </row>
    <row r="668" spans="1:19" x14ac:dyDescent="0.2">
      <c r="A668" s="60" t="s">
        <v>184</v>
      </c>
      <c r="B668" s="60" t="s">
        <v>76</v>
      </c>
      <c r="C668" s="60" t="s">
        <v>953</v>
      </c>
      <c r="D668" s="61">
        <v>2017</v>
      </c>
      <c r="E668" s="60" t="s">
        <v>6</v>
      </c>
      <c r="F668" s="29">
        <v>1285</v>
      </c>
      <c r="G668" s="77">
        <f t="shared" si="20"/>
        <v>0</v>
      </c>
      <c r="H668" s="29">
        <v>0</v>
      </c>
      <c r="I668" s="29">
        <v>0</v>
      </c>
      <c r="J668" s="29">
        <v>1056</v>
      </c>
      <c r="K668" s="30">
        <f t="shared" si="21"/>
        <v>11</v>
      </c>
      <c r="L668" s="29">
        <v>0</v>
      </c>
      <c r="M668" s="29">
        <v>11</v>
      </c>
      <c r="N668" s="29">
        <v>1091</v>
      </c>
      <c r="O668" s="29">
        <v>0</v>
      </c>
      <c r="P668" s="29">
        <v>0</v>
      </c>
      <c r="Q668" s="29">
        <v>148</v>
      </c>
      <c r="R668" s="29">
        <v>3432</v>
      </c>
      <c r="S668" s="29">
        <v>159</v>
      </c>
    </row>
    <row r="669" spans="1:19" x14ac:dyDescent="0.2">
      <c r="A669" s="60" t="s">
        <v>185</v>
      </c>
      <c r="B669" s="60" t="s">
        <v>5</v>
      </c>
      <c r="C669" s="60" t="s">
        <v>3</v>
      </c>
      <c r="D669" s="61">
        <v>2014</v>
      </c>
      <c r="E669" s="60" t="s">
        <v>6</v>
      </c>
      <c r="F669" s="29">
        <v>1</v>
      </c>
      <c r="G669" s="77">
        <f t="shared" si="20"/>
        <v>0</v>
      </c>
      <c r="H669" s="29">
        <v>0</v>
      </c>
      <c r="I669" s="29">
        <v>0</v>
      </c>
      <c r="J669" s="29">
        <v>1</v>
      </c>
      <c r="K669" s="30">
        <f t="shared" si="21"/>
        <v>0</v>
      </c>
      <c r="L669" s="29">
        <v>0</v>
      </c>
      <c r="M669" s="29">
        <v>0</v>
      </c>
      <c r="N669" s="29">
        <v>0</v>
      </c>
      <c r="O669" s="29">
        <v>0</v>
      </c>
      <c r="P669" s="29">
        <v>0</v>
      </c>
      <c r="Q669" s="29">
        <v>13</v>
      </c>
      <c r="R669" s="29">
        <v>2</v>
      </c>
      <c r="S669" s="29">
        <v>13</v>
      </c>
    </row>
    <row r="670" spans="1:19" x14ac:dyDescent="0.2">
      <c r="A670" s="60" t="s">
        <v>185</v>
      </c>
      <c r="B670" s="60" t="s">
        <v>5</v>
      </c>
      <c r="C670" s="60" t="s">
        <v>3</v>
      </c>
      <c r="D670" s="61">
        <v>2015</v>
      </c>
      <c r="E670" s="60" t="s">
        <v>6</v>
      </c>
      <c r="F670" s="29">
        <v>1</v>
      </c>
      <c r="G670" s="77">
        <f t="shared" si="20"/>
        <v>0</v>
      </c>
      <c r="H670" s="29">
        <v>0</v>
      </c>
      <c r="I670" s="29">
        <v>0</v>
      </c>
      <c r="J670" s="29">
        <v>1</v>
      </c>
      <c r="K670" s="30">
        <f t="shared" si="21"/>
        <v>0</v>
      </c>
      <c r="L670" s="29">
        <v>0</v>
      </c>
      <c r="M670" s="29">
        <v>0</v>
      </c>
      <c r="N670" s="29">
        <v>0</v>
      </c>
      <c r="O670" s="29">
        <v>0</v>
      </c>
      <c r="P670" s="29">
        <v>0</v>
      </c>
      <c r="Q670" s="29">
        <v>16</v>
      </c>
      <c r="R670" s="29">
        <v>2</v>
      </c>
      <c r="S670" s="29">
        <v>16</v>
      </c>
    </row>
    <row r="671" spans="1:19" x14ac:dyDescent="0.2">
      <c r="A671" s="60" t="s">
        <v>185</v>
      </c>
      <c r="B671" s="60" t="s">
        <v>5</v>
      </c>
      <c r="C671" s="60" t="s">
        <v>3</v>
      </c>
      <c r="D671" s="61">
        <v>2016</v>
      </c>
      <c r="E671" s="60" t="s">
        <v>6</v>
      </c>
      <c r="F671" s="29">
        <v>1</v>
      </c>
      <c r="G671" s="77">
        <f t="shared" si="20"/>
        <v>0</v>
      </c>
      <c r="H671" s="29">
        <v>0</v>
      </c>
      <c r="I671" s="29">
        <v>0</v>
      </c>
      <c r="J671" s="29">
        <v>1</v>
      </c>
      <c r="K671" s="30">
        <f t="shared" si="21"/>
        <v>0</v>
      </c>
      <c r="L671" s="29">
        <v>0</v>
      </c>
      <c r="M671" s="29">
        <v>0</v>
      </c>
      <c r="N671" s="29">
        <v>0</v>
      </c>
      <c r="O671" s="29">
        <v>0</v>
      </c>
      <c r="P671" s="29">
        <v>0</v>
      </c>
      <c r="Q671" s="29">
        <v>3</v>
      </c>
      <c r="R671" s="29">
        <v>2</v>
      </c>
      <c r="S671" s="29">
        <v>3</v>
      </c>
    </row>
    <row r="672" spans="1:19" x14ac:dyDescent="0.2">
      <c r="A672" s="60" t="s">
        <v>185</v>
      </c>
      <c r="B672" s="60" t="s">
        <v>5</v>
      </c>
      <c r="C672" s="60" t="s">
        <v>3</v>
      </c>
      <c r="D672" s="61">
        <v>2017</v>
      </c>
      <c r="E672" s="60" t="s">
        <v>6</v>
      </c>
      <c r="F672" s="29">
        <v>1</v>
      </c>
      <c r="G672" s="77">
        <f t="shared" si="20"/>
        <v>0</v>
      </c>
      <c r="H672" s="29">
        <v>0</v>
      </c>
      <c r="I672" s="29">
        <v>0</v>
      </c>
      <c r="J672" s="29">
        <v>1</v>
      </c>
      <c r="K672" s="30">
        <f t="shared" si="21"/>
        <v>0</v>
      </c>
      <c r="L672" s="29">
        <v>0</v>
      </c>
      <c r="M672" s="29">
        <v>0</v>
      </c>
      <c r="N672" s="29">
        <v>0</v>
      </c>
      <c r="O672" s="29">
        <v>0</v>
      </c>
      <c r="P672" s="29">
        <v>0</v>
      </c>
      <c r="Q672" s="29">
        <v>17</v>
      </c>
      <c r="R672" s="29">
        <v>2</v>
      </c>
      <c r="S672" s="29">
        <v>17</v>
      </c>
    </row>
    <row r="673" spans="1:19" x14ac:dyDescent="0.2">
      <c r="A673" s="60" t="s">
        <v>186</v>
      </c>
      <c r="B673" s="60" t="s">
        <v>187</v>
      </c>
      <c r="C673" s="60" t="s">
        <v>13</v>
      </c>
      <c r="D673" s="61">
        <v>2014</v>
      </c>
      <c r="E673" s="60" t="s">
        <v>6</v>
      </c>
      <c r="F673" s="29">
        <v>17</v>
      </c>
      <c r="G673" s="77">
        <f t="shared" si="20"/>
        <v>0</v>
      </c>
      <c r="H673" s="29">
        <v>0</v>
      </c>
      <c r="I673" s="29">
        <v>0</v>
      </c>
      <c r="J673" s="29">
        <v>12</v>
      </c>
      <c r="K673" s="30">
        <f t="shared" si="21"/>
        <v>0</v>
      </c>
      <c r="L673" s="29">
        <v>0</v>
      </c>
      <c r="M673" s="29">
        <v>0</v>
      </c>
      <c r="N673" s="29">
        <v>14</v>
      </c>
      <c r="O673" s="29">
        <v>0</v>
      </c>
      <c r="P673" s="29">
        <v>31</v>
      </c>
      <c r="Q673" s="29">
        <v>12</v>
      </c>
      <c r="R673" s="29">
        <v>74</v>
      </c>
      <c r="S673" s="29">
        <v>12</v>
      </c>
    </row>
    <row r="674" spans="1:19" x14ac:dyDescent="0.2">
      <c r="A674" s="60" t="s">
        <v>186</v>
      </c>
      <c r="B674" s="60" t="s">
        <v>187</v>
      </c>
      <c r="C674" s="60" t="s">
        <v>13</v>
      </c>
      <c r="D674" s="61">
        <v>2015</v>
      </c>
      <c r="E674" s="60" t="s">
        <v>6</v>
      </c>
      <c r="F674" s="29">
        <v>17</v>
      </c>
      <c r="G674" s="77">
        <f t="shared" si="20"/>
        <v>0</v>
      </c>
      <c r="H674" s="29">
        <v>0</v>
      </c>
      <c r="I674" s="29">
        <v>0</v>
      </c>
      <c r="J674" s="29">
        <v>12</v>
      </c>
      <c r="K674" s="30">
        <f t="shared" si="21"/>
        <v>0</v>
      </c>
      <c r="L674" s="29">
        <v>0</v>
      </c>
      <c r="M674" s="29">
        <v>0</v>
      </c>
      <c r="N674" s="29">
        <v>14</v>
      </c>
      <c r="O674" s="29">
        <v>0</v>
      </c>
      <c r="P674" s="29">
        <v>31</v>
      </c>
      <c r="Q674" s="29">
        <v>22</v>
      </c>
      <c r="R674" s="29">
        <v>74</v>
      </c>
      <c r="S674" s="29">
        <v>22</v>
      </c>
    </row>
    <row r="675" spans="1:19" x14ac:dyDescent="0.2">
      <c r="A675" s="60" t="s">
        <v>186</v>
      </c>
      <c r="B675" s="60" t="s">
        <v>187</v>
      </c>
      <c r="C675" s="60" t="s">
        <v>13</v>
      </c>
      <c r="D675" s="61">
        <v>2016</v>
      </c>
      <c r="E675" s="60" t="s">
        <v>6</v>
      </c>
      <c r="F675" s="29">
        <v>17</v>
      </c>
      <c r="G675" s="77">
        <f t="shared" si="20"/>
        <v>0</v>
      </c>
      <c r="H675" s="29">
        <v>0</v>
      </c>
      <c r="I675" s="29">
        <v>0</v>
      </c>
      <c r="J675" s="29">
        <v>12</v>
      </c>
      <c r="K675" s="30">
        <f t="shared" si="21"/>
        <v>0</v>
      </c>
      <c r="L675" s="29">
        <v>0</v>
      </c>
      <c r="M675" s="29">
        <v>0</v>
      </c>
      <c r="N675" s="29">
        <v>14</v>
      </c>
      <c r="O675" s="29">
        <v>0</v>
      </c>
      <c r="P675" s="29">
        <v>31</v>
      </c>
      <c r="Q675" s="29">
        <v>23</v>
      </c>
      <c r="R675" s="29">
        <v>74</v>
      </c>
      <c r="S675" s="29">
        <v>23</v>
      </c>
    </row>
    <row r="676" spans="1:19" x14ac:dyDescent="0.2">
      <c r="A676" s="60" t="s">
        <v>186</v>
      </c>
      <c r="B676" s="60" t="s">
        <v>187</v>
      </c>
      <c r="C676" s="60" t="s">
        <v>13</v>
      </c>
      <c r="D676" s="61">
        <v>2017</v>
      </c>
      <c r="E676" s="60" t="s">
        <v>6</v>
      </c>
      <c r="F676" s="29">
        <v>17</v>
      </c>
      <c r="G676" s="77">
        <f t="shared" si="20"/>
        <v>0</v>
      </c>
      <c r="H676" s="29">
        <v>0</v>
      </c>
      <c r="I676" s="29">
        <v>0</v>
      </c>
      <c r="J676" s="29">
        <v>12</v>
      </c>
      <c r="K676" s="30">
        <f t="shared" si="21"/>
        <v>0</v>
      </c>
      <c r="L676" s="29">
        <v>0</v>
      </c>
      <c r="M676" s="29">
        <v>0</v>
      </c>
      <c r="N676" s="29">
        <v>14</v>
      </c>
      <c r="O676" s="29">
        <v>0</v>
      </c>
      <c r="P676" s="29">
        <v>31</v>
      </c>
      <c r="Q676" s="29">
        <v>14</v>
      </c>
      <c r="R676" s="29">
        <v>74</v>
      </c>
      <c r="S676" s="29">
        <v>14</v>
      </c>
    </row>
    <row r="677" spans="1:19" x14ac:dyDescent="0.2">
      <c r="A677" s="60" t="s">
        <v>188</v>
      </c>
      <c r="B677" s="60" t="s">
        <v>40</v>
      </c>
      <c r="C677" s="60" t="s">
        <v>8</v>
      </c>
      <c r="D677" s="61">
        <v>2014</v>
      </c>
      <c r="E677" s="60" t="s">
        <v>6</v>
      </c>
      <c r="F677" s="29">
        <v>55</v>
      </c>
      <c r="G677" s="77">
        <f t="shared" si="20"/>
        <v>1</v>
      </c>
      <c r="H677" s="29">
        <v>0</v>
      </c>
      <c r="I677" s="29">
        <v>1</v>
      </c>
      <c r="J677" s="29">
        <v>32</v>
      </c>
      <c r="K677" s="30">
        <f t="shared" si="21"/>
        <v>3</v>
      </c>
      <c r="L677" s="29">
        <v>0</v>
      </c>
      <c r="M677" s="29">
        <v>3</v>
      </c>
      <c r="N677" s="29">
        <v>37</v>
      </c>
      <c r="O677" s="29">
        <v>10</v>
      </c>
      <c r="P677" s="29">
        <v>61</v>
      </c>
      <c r="Q677" s="29">
        <v>29</v>
      </c>
      <c r="R677" s="29">
        <v>185</v>
      </c>
      <c r="S677" s="29">
        <v>43</v>
      </c>
    </row>
    <row r="678" spans="1:19" x14ac:dyDescent="0.2">
      <c r="A678" s="60" t="s">
        <v>188</v>
      </c>
      <c r="B678" s="60" t="s">
        <v>40</v>
      </c>
      <c r="C678" s="60" t="s">
        <v>8</v>
      </c>
      <c r="D678" s="61">
        <v>2015</v>
      </c>
      <c r="E678" s="60" t="s">
        <v>6</v>
      </c>
      <c r="F678" s="29">
        <v>55</v>
      </c>
      <c r="G678" s="77">
        <f t="shared" si="20"/>
        <v>7</v>
      </c>
      <c r="H678" s="29">
        <v>6</v>
      </c>
      <c r="I678" s="29">
        <v>1</v>
      </c>
      <c r="J678" s="29">
        <v>32</v>
      </c>
      <c r="K678" s="30">
        <f t="shared" si="21"/>
        <v>6</v>
      </c>
      <c r="L678" s="29">
        <v>3</v>
      </c>
      <c r="M678" s="29">
        <v>3</v>
      </c>
      <c r="N678" s="29">
        <v>37</v>
      </c>
      <c r="O678" s="29">
        <v>3</v>
      </c>
      <c r="P678" s="29">
        <v>61</v>
      </c>
      <c r="Q678" s="29">
        <v>23</v>
      </c>
      <c r="R678" s="29">
        <v>185</v>
      </c>
      <c r="S678" s="29">
        <v>39</v>
      </c>
    </row>
    <row r="679" spans="1:19" x14ac:dyDescent="0.2">
      <c r="A679" s="60" t="s">
        <v>188</v>
      </c>
      <c r="B679" s="60" t="s">
        <v>40</v>
      </c>
      <c r="C679" s="60" t="s">
        <v>8</v>
      </c>
      <c r="D679" s="61">
        <v>2016</v>
      </c>
      <c r="E679" s="60" t="s">
        <v>6</v>
      </c>
      <c r="F679" s="29">
        <v>55</v>
      </c>
      <c r="G679" s="77">
        <f t="shared" si="20"/>
        <v>2</v>
      </c>
      <c r="H679" s="29">
        <v>1</v>
      </c>
      <c r="I679" s="29">
        <v>1</v>
      </c>
      <c r="J679" s="29">
        <v>32</v>
      </c>
      <c r="K679" s="30">
        <f t="shared" si="21"/>
        <v>5</v>
      </c>
      <c r="L679" s="29">
        <v>2</v>
      </c>
      <c r="M679" s="29">
        <v>3</v>
      </c>
      <c r="N679" s="29">
        <v>37</v>
      </c>
      <c r="O679" s="29">
        <v>2</v>
      </c>
      <c r="P679" s="29">
        <v>61</v>
      </c>
      <c r="Q679" s="29">
        <v>21</v>
      </c>
      <c r="R679" s="29">
        <v>185</v>
      </c>
      <c r="S679" s="29">
        <v>30</v>
      </c>
    </row>
    <row r="680" spans="1:19" x14ac:dyDescent="0.2">
      <c r="A680" s="60" t="s">
        <v>188</v>
      </c>
      <c r="B680" s="60" t="s">
        <v>40</v>
      </c>
      <c r="C680" s="60" t="s">
        <v>8</v>
      </c>
      <c r="D680" s="61">
        <v>2017</v>
      </c>
      <c r="E680" s="60" t="s">
        <v>6</v>
      </c>
      <c r="F680" s="29">
        <v>55</v>
      </c>
      <c r="G680" s="77">
        <f t="shared" si="20"/>
        <v>1</v>
      </c>
      <c r="H680" s="29">
        <v>0</v>
      </c>
      <c r="I680" s="29">
        <v>1</v>
      </c>
      <c r="J680" s="29">
        <v>32</v>
      </c>
      <c r="K680" s="30">
        <f t="shared" si="21"/>
        <v>5</v>
      </c>
      <c r="L680" s="29">
        <v>2</v>
      </c>
      <c r="M680" s="29">
        <v>3</v>
      </c>
      <c r="N680" s="29">
        <v>37</v>
      </c>
      <c r="O680" s="29">
        <v>1</v>
      </c>
      <c r="P680" s="29">
        <v>61</v>
      </c>
      <c r="Q680" s="29">
        <v>26</v>
      </c>
      <c r="R680" s="29">
        <v>185</v>
      </c>
      <c r="S680" s="29">
        <v>33</v>
      </c>
    </row>
    <row r="681" spans="1:19" x14ac:dyDescent="0.2">
      <c r="A681" s="60" t="s">
        <v>1064</v>
      </c>
      <c r="B681" s="60" t="s">
        <v>68</v>
      </c>
      <c r="C681" s="60" t="s">
        <v>26</v>
      </c>
      <c r="D681" s="61">
        <v>2017</v>
      </c>
      <c r="E681" s="60" t="s">
        <v>6</v>
      </c>
      <c r="F681" s="29">
        <v>315</v>
      </c>
      <c r="G681" s="77">
        <f t="shared" si="20"/>
        <v>42</v>
      </c>
      <c r="H681" s="29">
        <v>1</v>
      </c>
      <c r="I681" s="29">
        <v>41</v>
      </c>
      <c r="J681" s="29">
        <v>206</v>
      </c>
      <c r="K681" s="30">
        <f t="shared" si="21"/>
        <v>6</v>
      </c>
      <c r="L681" s="29">
        <v>1</v>
      </c>
      <c r="M681" s="29">
        <v>5</v>
      </c>
      <c r="N681" s="29">
        <v>239</v>
      </c>
      <c r="O681" s="29">
        <v>147</v>
      </c>
      <c r="P681" s="29">
        <v>548</v>
      </c>
      <c r="Q681" s="29">
        <v>22</v>
      </c>
      <c r="R681" s="29">
        <v>1308</v>
      </c>
      <c r="S681" s="29">
        <v>217</v>
      </c>
    </row>
    <row r="682" spans="1:19" x14ac:dyDescent="0.2">
      <c r="A682" s="60" t="s">
        <v>189</v>
      </c>
      <c r="B682" s="60" t="s">
        <v>190</v>
      </c>
      <c r="C682" s="60" t="s">
        <v>13</v>
      </c>
      <c r="D682" s="61">
        <v>2014</v>
      </c>
      <c r="E682" s="60" t="s">
        <v>6</v>
      </c>
      <c r="F682" s="29">
        <v>265</v>
      </c>
      <c r="G682" s="77">
        <f t="shared" si="20"/>
        <v>0</v>
      </c>
      <c r="H682" s="29">
        <v>0</v>
      </c>
      <c r="I682" s="29">
        <v>0</v>
      </c>
      <c r="J682" s="29">
        <v>130</v>
      </c>
      <c r="K682" s="30">
        <f t="shared" si="21"/>
        <v>0</v>
      </c>
      <c r="L682" s="29">
        <v>0</v>
      </c>
      <c r="M682" s="29">
        <v>0</v>
      </c>
      <c r="N682" s="29">
        <v>180</v>
      </c>
      <c r="O682" s="29">
        <v>35</v>
      </c>
      <c r="P682" s="29">
        <v>420</v>
      </c>
      <c r="Q682" s="29">
        <v>14</v>
      </c>
      <c r="R682" s="29">
        <v>995</v>
      </c>
      <c r="S682" s="29">
        <v>49</v>
      </c>
    </row>
    <row r="683" spans="1:19" x14ac:dyDescent="0.2">
      <c r="A683" s="60" t="s">
        <v>189</v>
      </c>
      <c r="B683" s="60" t="s">
        <v>190</v>
      </c>
      <c r="C683" s="60" t="s">
        <v>13</v>
      </c>
      <c r="D683" s="61">
        <v>2015</v>
      </c>
      <c r="E683" s="60" t="s">
        <v>6</v>
      </c>
      <c r="F683" s="29">
        <v>265</v>
      </c>
      <c r="G683" s="77">
        <f t="shared" si="20"/>
        <v>0</v>
      </c>
      <c r="H683" s="29">
        <v>0</v>
      </c>
      <c r="I683" s="29">
        <v>0</v>
      </c>
      <c r="J683" s="29">
        <v>130</v>
      </c>
      <c r="K683" s="30">
        <f t="shared" si="21"/>
        <v>0</v>
      </c>
      <c r="L683" s="29">
        <v>0</v>
      </c>
      <c r="M683" s="29">
        <v>0</v>
      </c>
      <c r="N683" s="29">
        <v>180</v>
      </c>
      <c r="O683" s="29">
        <v>44</v>
      </c>
      <c r="P683" s="29">
        <v>420</v>
      </c>
      <c r="Q683" s="29">
        <v>10</v>
      </c>
      <c r="R683" s="29">
        <v>995</v>
      </c>
      <c r="S683" s="29">
        <v>54</v>
      </c>
    </row>
    <row r="684" spans="1:19" x14ac:dyDescent="0.2">
      <c r="A684" s="60" t="s">
        <v>189</v>
      </c>
      <c r="B684" s="60" t="s">
        <v>190</v>
      </c>
      <c r="C684" s="60" t="s">
        <v>13</v>
      </c>
      <c r="D684" s="61">
        <v>2016</v>
      </c>
      <c r="E684" s="60" t="s">
        <v>6</v>
      </c>
      <c r="F684" s="29">
        <v>265</v>
      </c>
      <c r="G684" s="77">
        <f t="shared" si="20"/>
        <v>0</v>
      </c>
      <c r="H684" s="29">
        <v>0</v>
      </c>
      <c r="I684" s="29">
        <v>0</v>
      </c>
      <c r="J684" s="29">
        <v>130</v>
      </c>
      <c r="K684" s="30">
        <f t="shared" si="21"/>
        <v>0</v>
      </c>
      <c r="L684" s="29">
        <v>0</v>
      </c>
      <c r="M684" s="29">
        <v>0</v>
      </c>
      <c r="N684" s="29">
        <v>180</v>
      </c>
      <c r="O684" s="29">
        <v>19</v>
      </c>
      <c r="P684" s="29">
        <v>420</v>
      </c>
      <c r="Q684" s="29">
        <v>28</v>
      </c>
      <c r="R684" s="29">
        <v>995</v>
      </c>
      <c r="S684" s="29">
        <v>47</v>
      </c>
    </row>
    <row r="685" spans="1:19" x14ac:dyDescent="0.2">
      <c r="A685" s="60" t="s">
        <v>189</v>
      </c>
      <c r="B685" s="60" t="s">
        <v>190</v>
      </c>
      <c r="C685" s="60" t="s">
        <v>13</v>
      </c>
      <c r="D685" s="61">
        <v>2017</v>
      </c>
      <c r="E685" s="60" t="s">
        <v>6</v>
      </c>
      <c r="F685" s="29">
        <v>265</v>
      </c>
      <c r="G685" s="77">
        <f t="shared" si="20"/>
        <v>0</v>
      </c>
      <c r="H685" s="29">
        <v>0</v>
      </c>
      <c r="I685" s="29">
        <v>0</v>
      </c>
      <c r="J685" s="29">
        <v>130</v>
      </c>
      <c r="K685" s="30">
        <f t="shared" si="21"/>
        <v>0</v>
      </c>
      <c r="L685" s="29">
        <v>0</v>
      </c>
      <c r="M685" s="29">
        <v>0</v>
      </c>
      <c r="N685" s="29">
        <v>180</v>
      </c>
      <c r="O685" s="29">
        <v>28</v>
      </c>
      <c r="P685" s="29">
        <v>420</v>
      </c>
      <c r="Q685" s="29">
        <v>9</v>
      </c>
      <c r="R685" s="29">
        <v>995</v>
      </c>
      <c r="S685" s="29">
        <v>37</v>
      </c>
    </row>
    <row r="686" spans="1:19" x14ac:dyDescent="0.2">
      <c r="A686" s="60" t="s">
        <v>1019</v>
      </c>
      <c r="B686" s="60" t="s">
        <v>21</v>
      </c>
      <c r="C686" s="60" t="s">
        <v>8</v>
      </c>
      <c r="D686" s="61">
        <v>2016</v>
      </c>
      <c r="E686" s="60" t="s">
        <v>6</v>
      </c>
      <c r="F686" s="29">
        <v>124</v>
      </c>
      <c r="G686" s="77">
        <f t="shared" si="20"/>
        <v>0</v>
      </c>
      <c r="H686" s="29">
        <v>0</v>
      </c>
      <c r="I686" s="29">
        <v>0</v>
      </c>
      <c r="J686" s="29">
        <v>72</v>
      </c>
      <c r="K686" s="30">
        <f t="shared" si="21"/>
        <v>0</v>
      </c>
      <c r="L686" s="29">
        <v>0</v>
      </c>
      <c r="M686" s="29">
        <v>0</v>
      </c>
      <c r="N686" s="29">
        <v>78</v>
      </c>
      <c r="O686" s="29">
        <v>1</v>
      </c>
      <c r="P686" s="29">
        <v>195</v>
      </c>
      <c r="Q686" s="29">
        <v>40</v>
      </c>
      <c r="R686" s="29">
        <v>469</v>
      </c>
      <c r="S686" s="29">
        <v>41</v>
      </c>
    </row>
    <row r="687" spans="1:19" x14ac:dyDescent="0.2">
      <c r="A687" s="60" t="s">
        <v>191</v>
      </c>
      <c r="B687" s="60" t="s">
        <v>25</v>
      </c>
      <c r="C687" s="60" t="s">
        <v>26</v>
      </c>
      <c r="D687" s="61">
        <v>2016</v>
      </c>
      <c r="E687" s="60" t="s">
        <v>6</v>
      </c>
      <c r="F687" s="29">
        <v>188</v>
      </c>
      <c r="G687" s="77">
        <f t="shared" si="20"/>
        <v>6</v>
      </c>
      <c r="H687" s="29">
        <v>0</v>
      </c>
      <c r="I687" s="29">
        <v>6</v>
      </c>
      <c r="J687" s="29">
        <v>158</v>
      </c>
      <c r="K687" s="30">
        <f t="shared" si="21"/>
        <v>6</v>
      </c>
      <c r="L687" s="29">
        <v>0</v>
      </c>
      <c r="M687" s="29">
        <v>6</v>
      </c>
      <c r="N687" s="29">
        <v>141</v>
      </c>
      <c r="O687" s="29">
        <v>7</v>
      </c>
      <c r="P687" s="29">
        <v>318</v>
      </c>
      <c r="Q687" s="29">
        <v>0</v>
      </c>
      <c r="R687" s="29">
        <v>805</v>
      </c>
      <c r="S687" s="29">
        <v>19</v>
      </c>
    </row>
    <row r="688" spans="1:19" x14ac:dyDescent="0.2">
      <c r="A688" s="60" t="s">
        <v>192</v>
      </c>
      <c r="B688" s="60" t="s">
        <v>126</v>
      </c>
      <c r="C688" s="60" t="s">
        <v>13</v>
      </c>
      <c r="D688" s="61">
        <v>2015</v>
      </c>
      <c r="E688" s="60" t="s">
        <v>6</v>
      </c>
      <c r="F688" s="29">
        <v>40</v>
      </c>
      <c r="G688" s="77">
        <f t="shared" si="20"/>
        <v>0</v>
      </c>
      <c r="H688" s="29">
        <v>0</v>
      </c>
      <c r="I688" s="29">
        <v>0</v>
      </c>
      <c r="J688" s="29">
        <v>27</v>
      </c>
      <c r="K688" s="30">
        <f t="shared" si="21"/>
        <v>0</v>
      </c>
      <c r="L688" s="29">
        <v>0</v>
      </c>
      <c r="M688" s="29">
        <v>0</v>
      </c>
      <c r="N688" s="29">
        <v>27</v>
      </c>
      <c r="O688" s="29">
        <v>56</v>
      </c>
      <c r="P688" s="29">
        <v>74</v>
      </c>
      <c r="Q688" s="29">
        <v>52</v>
      </c>
      <c r="R688" s="29">
        <v>168</v>
      </c>
      <c r="S688" s="29">
        <v>108</v>
      </c>
    </row>
    <row r="689" spans="1:19" x14ac:dyDescent="0.2">
      <c r="A689" s="60" t="s">
        <v>193</v>
      </c>
      <c r="B689" s="60" t="s">
        <v>35</v>
      </c>
      <c r="C689" s="60" t="s">
        <v>3</v>
      </c>
      <c r="D689" s="61">
        <v>2014</v>
      </c>
      <c r="E689" s="60" t="s">
        <v>6</v>
      </c>
      <c r="F689" s="29">
        <v>1488</v>
      </c>
      <c r="G689" s="77">
        <f t="shared" si="20"/>
        <v>1</v>
      </c>
      <c r="H689" s="29">
        <v>0</v>
      </c>
      <c r="I689" s="29">
        <v>1</v>
      </c>
      <c r="J689" s="29">
        <v>1007</v>
      </c>
      <c r="K689" s="30">
        <f t="shared" si="21"/>
        <v>1</v>
      </c>
      <c r="L689" s="29">
        <v>0</v>
      </c>
      <c r="M689" s="29">
        <v>1</v>
      </c>
      <c r="N689" s="29">
        <v>1140</v>
      </c>
      <c r="O689" s="29">
        <v>158</v>
      </c>
      <c r="P689" s="29">
        <v>2610</v>
      </c>
      <c r="Q689" s="29">
        <v>181</v>
      </c>
      <c r="R689" s="29">
        <v>6245</v>
      </c>
      <c r="S689" s="29">
        <v>341</v>
      </c>
    </row>
    <row r="690" spans="1:19" x14ac:dyDescent="0.2">
      <c r="A690" s="60" t="s">
        <v>193</v>
      </c>
      <c r="B690" s="60" t="s">
        <v>35</v>
      </c>
      <c r="C690" s="60" t="s">
        <v>3</v>
      </c>
      <c r="D690" s="61">
        <v>2015</v>
      </c>
      <c r="E690" s="60" t="s">
        <v>6</v>
      </c>
      <c r="F690" s="29">
        <v>1488</v>
      </c>
      <c r="G690" s="77">
        <f t="shared" si="20"/>
        <v>4</v>
      </c>
      <c r="H690" s="29">
        <v>0</v>
      </c>
      <c r="I690" s="29">
        <v>4</v>
      </c>
      <c r="J690" s="29">
        <v>1007</v>
      </c>
      <c r="K690" s="30">
        <f t="shared" si="21"/>
        <v>0</v>
      </c>
      <c r="L690" s="29">
        <v>0</v>
      </c>
      <c r="M690" s="29">
        <v>0</v>
      </c>
      <c r="N690" s="29">
        <v>1140</v>
      </c>
      <c r="O690" s="29">
        <v>193</v>
      </c>
      <c r="P690" s="29">
        <v>2610</v>
      </c>
      <c r="Q690" s="29">
        <v>215</v>
      </c>
      <c r="R690" s="29">
        <v>6245</v>
      </c>
      <c r="S690" s="29">
        <v>412</v>
      </c>
    </row>
    <row r="691" spans="1:19" x14ac:dyDescent="0.2">
      <c r="A691" s="60" t="s">
        <v>193</v>
      </c>
      <c r="B691" s="60" t="s">
        <v>35</v>
      </c>
      <c r="C691" s="60" t="s">
        <v>3</v>
      </c>
      <c r="D691" s="61">
        <v>2016</v>
      </c>
      <c r="E691" s="60" t="s">
        <v>6</v>
      </c>
      <c r="F691" s="29">
        <v>1488</v>
      </c>
      <c r="G691" s="77">
        <f t="shared" si="20"/>
        <v>3</v>
      </c>
      <c r="H691" s="29">
        <v>0</v>
      </c>
      <c r="I691" s="29">
        <v>3</v>
      </c>
      <c r="J691" s="29">
        <v>1007</v>
      </c>
      <c r="K691" s="30">
        <f t="shared" si="21"/>
        <v>2</v>
      </c>
      <c r="L691" s="29">
        <v>0</v>
      </c>
      <c r="M691" s="29">
        <v>2</v>
      </c>
      <c r="N691" s="29">
        <v>1140</v>
      </c>
      <c r="O691" s="29">
        <v>184</v>
      </c>
      <c r="P691" s="29">
        <v>2610</v>
      </c>
      <c r="Q691" s="29">
        <v>349</v>
      </c>
      <c r="R691" s="29">
        <v>6245</v>
      </c>
      <c r="S691" s="29">
        <v>538</v>
      </c>
    </row>
    <row r="692" spans="1:19" x14ac:dyDescent="0.2">
      <c r="A692" s="60" t="s">
        <v>193</v>
      </c>
      <c r="B692" s="60" t="s">
        <v>35</v>
      </c>
      <c r="C692" s="60" t="s">
        <v>3</v>
      </c>
      <c r="D692" s="61">
        <v>2017</v>
      </c>
      <c r="E692" s="60" t="s">
        <v>6</v>
      </c>
      <c r="F692" s="29">
        <v>1488</v>
      </c>
      <c r="G692" s="77">
        <f t="shared" si="20"/>
        <v>3</v>
      </c>
      <c r="H692" s="29">
        <v>0</v>
      </c>
      <c r="I692" s="29">
        <v>3</v>
      </c>
      <c r="J692" s="29">
        <v>1007</v>
      </c>
      <c r="K692" s="30">
        <f t="shared" si="21"/>
        <v>9</v>
      </c>
      <c r="L692" s="29">
        <v>0</v>
      </c>
      <c r="M692" s="29">
        <v>9</v>
      </c>
      <c r="N692" s="29">
        <v>1140</v>
      </c>
      <c r="O692" s="29">
        <v>168</v>
      </c>
      <c r="P692" s="29">
        <v>2610</v>
      </c>
      <c r="Q692" s="29">
        <v>514</v>
      </c>
      <c r="R692" s="29">
        <v>6245</v>
      </c>
      <c r="S692" s="29">
        <v>694</v>
      </c>
    </row>
    <row r="693" spans="1:19" x14ac:dyDescent="0.2">
      <c r="A693" s="60" t="s">
        <v>954</v>
      </c>
      <c r="B693" s="60" t="s">
        <v>29</v>
      </c>
      <c r="C693" s="60" t="s">
        <v>8</v>
      </c>
      <c r="D693" s="61">
        <v>2015</v>
      </c>
      <c r="E693" s="60" t="s">
        <v>6</v>
      </c>
      <c r="F693" s="29">
        <v>233</v>
      </c>
      <c r="G693" s="77">
        <f t="shared" si="20"/>
        <v>85</v>
      </c>
      <c r="H693" s="29">
        <v>84</v>
      </c>
      <c r="I693" s="29">
        <v>1</v>
      </c>
      <c r="J693" s="29">
        <v>129</v>
      </c>
      <c r="K693" s="30">
        <f t="shared" si="21"/>
        <v>22</v>
      </c>
      <c r="L693" s="29">
        <v>20</v>
      </c>
      <c r="M693" s="29">
        <v>2</v>
      </c>
      <c r="N693" s="29">
        <v>143</v>
      </c>
      <c r="O693" s="29">
        <v>0</v>
      </c>
      <c r="P693" s="29">
        <v>150</v>
      </c>
      <c r="Q693" s="29">
        <v>712</v>
      </c>
      <c r="R693" s="29">
        <v>655</v>
      </c>
      <c r="S693" s="29">
        <v>819</v>
      </c>
    </row>
    <row r="694" spans="1:19" x14ac:dyDescent="0.2">
      <c r="A694" s="60" t="s">
        <v>954</v>
      </c>
      <c r="B694" s="60" t="s">
        <v>29</v>
      </c>
      <c r="C694" s="60" t="s">
        <v>8</v>
      </c>
      <c r="D694" s="61">
        <v>2016</v>
      </c>
      <c r="E694" s="60" t="s">
        <v>6</v>
      </c>
      <c r="F694" s="29">
        <v>233</v>
      </c>
      <c r="G694" s="77">
        <f t="shared" si="20"/>
        <v>45</v>
      </c>
      <c r="H694" s="29">
        <v>42</v>
      </c>
      <c r="I694" s="29">
        <v>3</v>
      </c>
      <c r="J694" s="29">
        <v>129</v>
      </c>
      <c r="K694" s="30">
        <f t="shared" si="21"/>
        <v>4</v>
      </c>
      <c r="L694" s="29">
        <v>0</v>
      </c>
      <c r="M694" s="29">
        <v>4</v>
      </c>
      <c r="N694" s="29">
        <v>143</v>
      </c>
      <c r="O694" s="29">
        <v>0</v>
      </c>
      <c r="P694" s="29">
        <v>150</v>
      </c>
      <c r="Q694" s="29">
        <v>17</v>
      </c>
      <c r="R694" s="29">
        <v>655</v>
      </c>
      <c r="S694" s="29">
        <v>66</v>
      </c>
    </row>
    <row r="695" spans="1:19" x14ac:dyDescent="0.2">
      <c r="A695" s="60" t="s">
        <v>954</v>
      </c>
      <c r="B695" s="60" t="s">
        <v>29</v>
      </c>
      <c r="C695" s="60" t="s">
        <v>8</v>
      </c>
      <c r="D695" s="61">
        <v>2017</v>
      </c>
      <c r="E695" s="60" t="s">
        <v>6</v>
      </c>
      <c r="F695" s="29">
        <v>233</v>
      </c>
      <c r="G695" s="77">
        <f t="shared" si="20"/>
        <v>8</v>
      </c>
      <c r="H695" s="29">
        <v>0</v>
      </c>
      <c r="I695" s="29">
        <v>8</v>
      </c>
      <c r="J695" s="29">
        <v>129</v>
      </c>
      <c r="K695" s="30">
        <f t="shared" si="21"/>
        <v>6</v>
      </c>
      <c r="L695" s="29">
        <v>2</v>
      </c>
      <c r="M695" s="29">
        <v>4</v>
      </c>
      <c r="N695" s="29">
        <v>143</v>
      </c>
      <c r="O695" s="29">
        <v>1</v>
      </c>
      <c r="P695" s="29">
        <v>150</v>
      </c>
      <c r="Q695" s="29">
        <v>20</v>
      </c>
      <c r="R695" s="29">
        <v>655</v>
      </c>
      <c r="S695" s="29">
        <v>35</v>
      </c>
    </row>
    <row r="696" spans="1:19" x14ac:dyDescent="0.2">
      <c r="A696" s="60" t="s">
        <v>949</v>
      </c>
      <c r="B696" s="60" t="s">
        <v>949</v>
      </c>
      <c r="C696" s="60" t="s">
        <v>950</v>
      </c>
      <c r="D696" s="61">
        <v>2017</v>
      </c>
      <c r="E696" s="60" t="s">
        <v>6</v>
      </c>
      <c r="F696" s="29">
        <v>1085</v>
      </c>
      <c r="G696" s="77">
        <f t="shared" si="20"/>
        <v>0</v>
      </c>
      <c r="H696" s="29">
        <v>0</v>
      </c>
      <c r="I696" s="29">
        <v>0</v>
      </c>
      <c r="J696" s="29">
        <v>775</v>
      </c>
      <c r="K696" s="30">
        <f t="shared" si="21"/>
        <v>0</v>
      </c>
      <c r="L696" s="29">
        <v>0</v>
      </c>
      <c r="M696" s="29">
        <v>0</v>
      </c>
      <c r="N696" s="29">
        <v>711</v>
      </c>
      <c r="O696" s="29">
        <v>145</v>
      </c>
      <c r="P696" s="29">
        <v>1885</v>
      </c>
      <c r="Q696" s="29">
        <v>82</v>
      </c>
      <c r="R696" s="29">
        <v>4456</v>
      </c>
      <c r="S696" s="29">
        <v>227</v>
      </c>
    </row>
    <row r="697" spans="1:19" x14ac:dyDescent="0.2">
      <c r="A697" s="60" t="s">
        <v>1005</v>
      </c>
      <c r="B697" s="60" t="s">
        <v>949</v>
      </c>
      <c r="C697" s="60" t="s">
        <v>950</v>
      </c>
      <c r="D697" s="61">
        <v>2016</v>
      </c>
      <c r="E697" s="60" t="s">
        <v>6</v>
      </c>
      <c r="F697" s="29">
        <v>1085</v>
      </c>
      <c r="G697" s="77">
        <f t="shared" si="20"/>
        <v>0</v>
      </c>
      <c r="H697" s="29">
        <v>0</v>
      </c>
      <c r="I697" s="29">
        <v>0</v>
      </c>
      <c r="J697" s="29">
        <v>775</v>
      </c>
      <c r="K697" s="30">
        <f t="shared" si="21"/>
        <v>0</v>
      </c>
      <c r="L697" s="29">
        <v>0</v>
      </c>
      <c r="M697" s="29">
        <v>0</v>
      </c>
      <c r="N697" s="29">
        <v>711</v>
      </c>
      <c r="O697" s="29">
        <v>37</v>
      </c>
      <c r="P697" s="29">
        <v>1885</v>
      </c>
      <c r="Q697" s="29">
        <v>137</v>
      </c>
      <c r="R697" s="29">
        <v>4456</v>
      </c>
      <c r="S697" s="29">
        <v>174</v>
      </c>
    </row>
    <row r="698" spans="1:19" x14ac:dyDescent="0.2">
      <c r="A698" s="60" t="s">
        <v>1005</v>
      </c>
      <c r="B698" s="60" t="s">
        <v>949</v>
      </c>
      <c r="C698" s="60" t="s">
        <v>950</v>
      </c>
      <c r="D698" s="61">
        <v>2017</v>
      </c>
      <c r="E698" s="60" t="s">
        <v>6</v>
      </c>
      <c r="F698" s="29">
        <v>1085</v>
      </c>
      <c r="G698" s="77">
        <f t="shared" si="20"/>
        <v>0</v>
      </c>
      <c r="H698" s="29">
        <v>0</v>
      </c>
      <c r="I698" s="29">
        <v>0</v>
      </c>
      <c r="J698" s="29">
        <v>775</v>
      </c>
      <c r="K698" s="30">
        <f t="shared" si="21"/>
        <v>0</v>
      </c>
      <c r="L698" s="29">
        <v>0</v>
      </c>
      <c r="M698" s="29">
        <v>0</v>
      </c>
      <c r="N698" s="29">
        <v>711</v>
      </c>
      <c r="O698" s="29">
        <v>52</v>
      </c>
      <c r="P698" s="29">
        <v>1885</v>
      </c>
      <c r="Q698" s="29">
        <v>118</v>
      </c>
      <c r="R698" s="29">
        <v>4456</v>
      </c>
      <c r="S698" s="29">
        <v>170</v>
      </c>
    </row>
    <row r="699" spans="1:19" x14ac:dyDescent="0.2">
      <c r="A699" s="60" t="s">
        <v>194</v>
      </c>
      <c r="B699" s="60" t="s">
        <v>40</v>
      </c>
      <c r="C699" s="60" t="s">
        <v>8</v>
      </c>
      <c r="D699" s="61">
        <v>2014</v>
      </c>
      <c r="E699" s="60" t="s">
        <v>6</v>
      </c>
      <c r="F699" s="29">
        <v>41</v>
      </c>
      <c r="G699" s="77">
        <f t="shared" si="20"/>
        <v>3</v>
      </c>
      <c r="H699" s="29">
        <v>1</v>
      </c>
      <c r="I699" s="29">
        <v>2</v>
      </c>
      <c r="J699" s="29">
        <v>24</v>
      </c>
      <c r="K699" s="30">
        <f t="shared" si="21"/>
        <v>3</v>
      </c>
      <c r="L699" s="29">
        <v>0</v>
      </c>
      <c r="M699" s="29">
        <v>3</v>
      </c>
      <c r="N699" s="29">
        <v>26</v>
      </c>
      <c r="O699" s="29">
        <v>1</v>
      </c>
      <c r="P699" s="29">
        <v>38</v>
      </c>
      <c r="Q699" s="29">
        <v>3</v>
      </c>
      <c r="R699" s="29">
        <v>129</v>
      </c>
      <c r="S699" s="29">
        <v>10</v>
      </c>
    </row>
    <row r="700" spans="1:19" x14ac:dyDescent="0.2">
      <c r="A700" s="60" t="s">
        <v>194</v>
      </c>
      <c r="B700" s="60" t="s">
        <v>40</v>
      </c>
      <c r="C700" s="60" t="s">
        <v>8</v>
      </c>
      <c r="D700" s="61">
        <v>2015</v>
      </c>
      <c r="E700" s="60" t="s">
        <v>6</v>
      </c>
      <c r="F700" s="29">
        <v>41</v>
      </c>
      <c r="G700" s="77">
        <f t="shared" si="20"/>
        <v>6</v>
      </c>
      <c r="H700" s="29">
        <v>0</v>
      </c>
      <c r="I700" s="29">
        <v>6</v>
      </c>
      <c r="J700" s="29">
        <v>24</v>
      </c>
      <c r="K700" s="30">
        <f t="shared" si="21"/>
        <v>8</v>
      </c>
      <c r="L700" s="29">
        <v>0</v>
      </c>
      <c r="M700" s="29">
        <v>8</v>
      </c>
      <c r="N700" s="29">
        <v>26</v>
      </c>
      <c r="O700" s="29">
        <v>3</v>
      </c>
      <c r="P700" s="29">
        <v>38</v>
      </c>
      <c r="Q700" s="29">
        <v>9</v>
      </c>
      <c r="R700" s="29">
        <v>129</v>
      </c>
      <c r="S700" s="29">
        <v>26</v>
      </c>
    </row>
    <row r="701" spans="1:19" x14ac:dyDescent="0.2">
      <c r="A701" s="60" t="s">
        <v>194</v>
      </c>
      <c r="B701" s="60" t="s">
        <v>40</v>
      </c>
      <c r="C701" s="60" t="s">
        <v>8</v>
      </c>
      <c r="D701" s="61">
        <v>2016</v>
      </c>
      <c r="E701" s="60" t="s">
        <v>6</v>
      </c>
      <c r="F701" s="29">
        <v>41</v>
      </c>
      <c r="G701" s="77">
        <f t="shared" si="20"/>
        <v>3</v>
      </c>
      <c r="H701" s="29">
        <v>0</v>
      </c>
      <c r="I701" s="29">
        <v>3</v>
      </c>
      <c r="J701" s="29">
        <v>24</v>
      </c>
      <c r="K701" s="30">
        <f t="shared" si="21"/>
        <v>3</v>
      </c>
      <c r="L701" s="29">
        <v>0</v>
      </c>
      <c r="M701" s="29">
        <v>3</v>
      </c>
      <c r="N701" s="29">
        <v>26</v>
      </c>
      <c r="O701" s="29">
        <v>2</v>
      </c>
      <c r="P701" s="29">
        <v>38</v>
      </c>
      <c r="Q701" s="29">
        <v>2</v>
      </c>
      <c r="R701" s="29">
        <v>129</v>
      </c>
      <c r="S701" s="29">
        <v>10</v>
      </c>
    </row>
    <row r="702" spans="1:19" x14ac:dyDescent="0.2">
      <c r="A702" s="60" t="s">
        <v>194</v>
      </c>
      <c r="B702" s="60" t="s">
        <v>40</v>
      </c>
      <c r="C702" s="60" t="s">
        <v>8</v>
      </c>
      <c r="D702" s="61">
        <v>2017</v>
      </c>
      <c r="E702" s="60" t="s">
        <v>6</v>
      </c>
      <c r="F702" s="29">
        <v>41</v>
      </c>
      <c r="G702" s="77">
        <f t="shared" si="20"/>
        <v>7</v>
      </c>
      <c r="H702" s="29">
        <v>1</v>
      </c>
      <c r="I702" s="29">
        <v>6</v>
      </c>
      <c r="J702" s="29">
        <v>24</v>
      </c>
      <c r="K702" s="30">
        <f t="shared" si="21"/>
        <v>7</v>
      </c>
      <c r="L702" s="29">
        <v>0</v>
      </c>
      <c r="M702" s="29">
        <v>7</v>
      </c>
      <c r="N702" s="29">
        <v>26</v>
      </c>
      <c r="O702" s="29">
        <v>4</v>
      </c>
      <c r="P702" s="29">
        <v>38</v>
      </c>
      <c r="Q702" s="29">
        <v>4</v>
      </c>
      <c r="R702" s="29">
        <v>129</v>
      </c>
      <c r="S702" s="29">
        <v>22</v>
      </c>
    </row>
    <row r="703" spans="1:19" x14ac:dyDescent="0.2">
      <c r="A703" s="60" t="s">
        <v>955</v>
      </c>
      <c r="B703" s="60" t="s">
        <v>29</v>
      </c>
      <c r="C703" s="60" t="s">
        <v>8</v>
      </c>
      <c r="D703" s="61">
        <v>2016</v>
      </c>
      <c r="E703" s="60" t="s">
        <v>6</v>
      </c>
      <c r="F703" s="29">
        <v>193</v>
      </c>
      <c r="G703" s="77">
        <f t="shared" si="20"/>
        <v>0</v>
      </c>
      <c r="H703" s="29">
        <v>0</v>
      </c>
      <c r="I703" s="29">
        <v>0</v>
      </c>
      <c r="J703" s="29">
        <v>101</v>
      </c>
      <c r="K703" s="30">
        <f t="shared" si="21"/>
        <v>0</v>
      </c>
      <c r="L703" s="29">
        <v>0</v>
      </c>
      <c r="M703" s="29">
        <v>0</v>
      </c>
      <c r="N703" s="29">
        <v>112</v>
      </c>
      <c r="O703" s="29">
        <v>0</v>
      </c>
      <c r="P703" s="29">
        <v>257</v>
      </c>
      <c r="Q703" s="29">
        <v>0</v>
      </c>
      <c r="R703" s="29">
        <v>663</v>
      </c>
      <c r="S703" s="29">
        <v>0</v>
      </c>
    </row>
    <row r="704" spans="1:19" x14ac:dyDescent="0.2">
      <c r="A704" s="60" t="s">
        <v>955</v>
      </c>
      <c r="B704" s="60" t="s">
        <v>29</v>
      </c>
      <c r="C704" s="60" t="s">
        <v>8</v>
      </c>
      <c r="D704" s="61">
        <v>2017</v>
      </c>
      <c r="E704" s="60" t="s">
        <v>6</v>
      </c>
      <c r="F704" s="29">
        <v>193</v>
      </c>
      <c r="G704" s="77">
        <f t="shared" si="20"/>
        <v>0</v>
      </c>
      <c r="H704" s="29">
        <v>0</v>
      </c>
      <c r="I704" s="29">
        <v>0</v>
      </c>
      <c r="J704" s="29">
        <v>101</v>
      </c>
      <c r="K704" s="30">
        <f t="shared" si="21"/>
        <v>0</v>
      </c>
      <c r="L704" s="29">
        <v>0</v>
      </c>
      <c r="M704" s="29">
        <v>0</v>
      </c>
      <c r="N704" s="29">
        <v>112</v>
      </c>
      <c r="O704" s="29">
        <v>0</v>
      </c>
      <c r="P704" s="29">
        <v>257</v>
      </c>
      <c r="Q704" s="29">
        <v>3</v>
      </c>
      <c r="R704" s="29">
        <v>663</v>
      </c>
      <c r="S704" s="29">
        <v>3</v>
      </c>
    </row>
    <row r="705" spans="1:19" x14ac:dyDescent="0.2">
      <c r="A705" s="60" t="s">
        <v>195</v>
      </c>
      <c r="B705" s="60" t="s">
        <v>62</v>
      </c>
      <c r="C705" s="60" t="s">
        <v>8</v>
      </c>
      <c r="D705" s="61">
        <v>2014</v>
      </c>
      <c r="E705" s="60" t="s">
        <v>6</v>
      </c>
      <c r="F705" s="29">
        <v>1004</v>
      </c>
      <c r="G705" s="77">
        <f t="shared" si="20"/>
        <v>0</v>
      </c>
      <c r="H705" s="29">
        <v>0</v>
      </c>
      <c r="I705" s="29">
        <v>0</v>
      </c>
      <c r="J705" s="29">
        <v>570</v>
      </c>
      <c r="K705" s="30">
        <f t="shared" si="21"/>
        <v>0</v>
      </c>
      <c r="L705" s="29">
        <v>0</v>
      </c>
      <c r="M705" s="29">
        <v>0</v>
      </c>
      <c r="N705" s="29">
        <v>565</v>
      </c>
      <c r="O705" s="29">
        <v>0</v>
      </c>
      <c r="P705" s="29">
        <v>1151</v>
      </c>
      <c r="Q705" s="29">
        <v>841</v>
      </c>
      <c r="R705" s="29">
        <v>3290</v>
      </c>
      <c r="S705" s="29">
        <v>841</v>
      </c>
    </row>
    <row r="706" spans="1:19" x14ac:dyDescent="0.2">
      <c r="A706" s="60" t="s">
        <v>195</v>
      </c>
      <c r="B706" s="60" t="s">
        <v>62</v>
      </c>
      <c r="C706" s="60" t="s">
        <v>8</v>
      </c>
      <c r="D706" s="61">
        <v>2015</v>
      </c>
      <c r="E706" s="60" t="s">
        <v>6</v>
      </c>
      <c r="F706" s="29">
        <v>1004</v>
      </c>
      <c r="G706" s="77">
        <f t="shared" si="20"/>
        <v>0</v>
      </c>
      <c r="H706" s="29">
        <v>0</v>
      </c>
      <c r="I706" s="29">
        <v>0</v>
      </c>
      <c r="J706" s="29">
        <v>570</v>
      </c>
      <c r="K706" s="30">
        <f t="shared" si="21"/>
        <v>0</v>
      </c>
      <c r="L706" s="29">
        <v>0</v>
      </c>
      <c r="M706" s="29">
        <v>0</v>
      </c>
      <c r="N706" s="29">
        <v>565</v>
      </c>
      <c r="O706" s="29">
        <v>0</v>
      </c>
      <c r="P706" s="29">
        <v>1151</v>
      </c>
      <c r="Q706" s="29">
        <v>270</v>
      </c>
      <c r="R706" s="29">
        <v>3290</v>
      </c>
      <c r="S706" s="29">
        <v>270</v>
      </c>
    </row>
    <row r="707" spans="1:19" x14ac:dyDescent="0.2">
      <c r="A707" s="60" t="s">
        <v>195</v>
      </c>
      <c r="B707" s="60" t="s">
        <v>62</v>
      </c>
      <c r="C707" s="60" t="s">
        <v>8</v>
      </c>
      <c r="D707" s="61">
        <v>2016</v>
      </c>
      <c r="E707" s="60" t="s">
        <v>6</v>
      </c>
      <c r="F707" s="29">
        <v>1004</v>
      </c>
      <c r="G707" s="77">
        <f t="shared" ref="G707:G770" si="22">SUM(H707:I707)</f>
        <v>0</v>
      </c>
      <c r="H707" s="29">
        <v>0</v>
      </c>
      <c r="I707" s="29">
        <v>0</v>
      </c>
      <c r="J707" s="29">
        <v>570</v>
      </c>
      <c r="K707" s="30">
        <f t="shared" ref="K707:K770" si="23">SUM(L707:M707)</f>
        <v>0</v>
      </c>
      <c r="L707" s="29">
        <v>0</v>
      </c>
      <c r="M707" s="29">
        <v>0</v>
      </c>
      <c r="N707" s="29">
        <v>565</v>
      </c>
      <c r="O707" s="29">
        <v>0</v>
      </c>
      <c r="P707" s="29">
        <v>1151</v>
      </c>
      <c r="Q707" s="29">
        <v>82</v>
      </c>
      <c r="R707" s="29">
        <v>3290</v>
      </c>
      <c r="S707" s="29">
        <v>82</v>
      </c>
    </row>
    <row r="708" spans="1:19" x14ac:dyDescent="0.2">
      <c r="A708" s="60" t="s">
        <v>195</v>
      </c>
      <c r="B708" s="60" t="s">
        <v>62</v>
      </c>
      <c r="C708" s="60" t="s">
        <v>8</v>
      </c>
      <c r="D708" s="61">
        <v>2017</v>
      </c>
      <c r="E708" s="60" t="s">
        <v>6</v>
      </c>
      <c r="F708" s="29">
        <v>1004</v>
      </c>
      <c r="G708" s="77">
        <f t="shared" si="22"/>
        <v>0</v>
      </c>
      <c r="H708" s="29">
        <v>0</v>
      </c>
      <c r="I708" s="29">
        <v>0</v>
      </c>
      <c r="J708" s="29">
        <v>570</v>
      </c>
      <c r="K708" s="30">
        <f t="shared" si="23"/>
        <v>0</v>
      </c>
      <c r="L708" s="29">
        <v>0</v>
      </c>
      <c r="M708" s="29">
        <v>0</v>
      </c>
      <c r="N708" s="29">
        <v>565</v>
      </c>
      <c r="O708" s="29">
        <v>0</v>
      </c>
      <c r="P708" s="29">
        <v>1151</v>
      </c>
      <c r="Q708" s="29">
        <v>111</v>
      </c>
      <c r="R708" s="29">
        <v>3290</v>
      </c>
      <c r="S708" s="29">
        <v>111</v>
      </c>
    </row>
    <row r="709" spans="1:19" x14ac:dyDescent="0.2">
      <c r="A709" s="60" t="s">
        <v>196</v>
      </c>
      <c r="B709" s="60" t="s">
        <v>12</v>
      </c>
      <c r="C709" s="60" t="s">
        <v>3</v>
      </c>
      <c r="D709" s="61">
        <v>2014</v>
      </c>
      <c r="E709" s="60" t="s">
        <v>6</v>
      </c>
      <c r="F709" s="29">
        <v>42</v>
      </c>
      <c r="G709" s="77">
        <f t="shared" si="22"/>
        <v>9</v>
      </c>
      <c r="H709" s="29">
        <v>9</v>
      </c>
      <c r="I709" s="29">
        <v>0</v>
      </c>
      <c r="J709" s="29">
        <v>29</v>
      </c>
      <c r="K709" s="30">
        <f t="shared" si="23"/>
        <v>6</v>
      </c>
      <c r="L709" s="29">
        <v>6</v>
      </c>
      <c r="M709" s="29">
        <v>0</v>
      </c>
      <c r="N709" s="29">
        <v>33</v>
      </c>
      <c r="O709" s="29">
        <v>16</v>
      </c>
      <c r="P709" s="29">
        <v>73</v>
      </c>
      <c r="Q709" s="29">
        <v>296</v>
      </c>
      <c r="R709" s="29">
        <v>177</v>
      </c>
      <c r="S709" s="29">
        <v>327</v>
      </c>
    </row>
    <row r="710" spans="1:19" x14ac:dyDescent="0.2">
      <c r="A710" s="60" t="s">
        <v>196</v>
      </c>
      <c r="B710" s="60" t="s">
        <v>12</v>
      </c>
      <c r="C710" s="60" t="s">
        <v>3</v>
      </c>
      <c r="D710" s="61">
        <v>2015</v>
      </c>
      <c r="E710" s="60" t="s">
        <v>6</v>
      </c>
      <c r="F710" s="29">
        <v>42</v>
      </c>
      <c r="G710" s="77">
        <f t="shared" si="22"/>
        <v>3</v>
      </c>
      <c r="H710" s="29">
        <v>3</v>
      </c>
      <c r="I710" s="29">
        <v>0</v>
      </c>
      <c r="J710" s="29">
        <v>29</v>
      </c>
      <c r="K710" s="30">
        <f t="shared" si="23"/>
        <v>22</v>
      </c>
      <c r="L710" s="29">
        <v>22</v>
      </c>
      <c r="M710" s="29">
        <v>0</v>
      </c>
      <c r="N710" s="29">
        <v>33</v>
      </c>
      <c r="O710" s="29">
        <v>0</v>
      </c>
      <c r="P710" s="29">
        <v>73</v>
      </c>
      <c r="Q710" s="29">
        <v>468</v>
      </c>
      <c r="R710" s="29">
        <v>177</v>
      </c>
      <c r="S710" s="29">
        <v>493</v>
      </c>
    </row>
    <row r="711" spans="1:19" x14ac:dyDescent="0.2">
      <c r="A711" s="60" t="s">
        <v>196</v>
      </c>
      <c r="B711" s="60" t="s">
        <v>12</v>
      </c>
      <c r="C711" s="60" t="s">
        <v>3</v>
      </c>
      <c r="D711" s="61">
        <v>2016</v>
      </c>
      <c r="E711" s="60" t="s">
        <v>6</v>
      </c>
      <c r="F711" s="29">
        <v>42</v>
      </c>
      <c r="G711" s="77">
        <f t="shared" si="22"/>
        <v>1</v>
      </c>
      <c r="H711" s="29">
        <v>1</v>
      </c>
      <c r="I711" s="29">
        <v>0</v>
      </c>
      <c r="J711" s="29">
        <v>29</v>
      </c>
      <c r="K711" s="30">
        <f t="shared" si="23"/>
        <v>0</v>
      </c>
      <c r="L711" s="29">
        <v>0</v>
      </c>
      <c r="M711" s="29">
        <v>0</v>
      </c>
      <c r="N711" s="29">
        <v>33</v>
      </c>
      <c r="O711" s="29">
        <v>0</v>
      </c>
      <c r="P711" s="29">
        <v>73</v>
      </c>
      <c r="Q711" s="29">
        <v>6</v>
      </c>
      <c r="R711" s="29">
        <v>177</v>
      </c>
      <c r="S711" s="29">
        <v>7</v>
      </c>
    </row>
    <row r="712" spans="1:19" x14ac:dyDescent="0.2">
      <c r="A712" s="60" t="s">
        <v>196</v>
      </c>
      <c r="B712" s="60" t="s">
        <v>12</v>
      </c>
      <c r="C712" s="60" t="s">
        <v>3</v>
      </c>
      <c r="D712" s="61">
        <v>2017</v>
      </c>
      <c r="E712" s="60" t="s">
        <v>6</v>
      </c>
      <c r="F712" s="29">
        <v>42</v>
      </c>
      <c r="G712" s="77">
        <f t="shared" si="22"/>
        <v>0</v>
      </c>
      <c r="H712" s="29">
        <v>0</v>
      </c>
      <c r="I712" s="29">
        <v>0</v>
      </c>
      <c r="J712" s="29">
        <v>29</v>
      </c>
      <c r="K712" s="30">
        <f t="shared" si="23"/>
        <v>0</v>
      </c>
      <c r="L712" s="29">
        <v>0</v>
      </c>
      <c r="M712" s="29">
        <v>0</v>
      </c>
      <c r="N712" s="29">
        <v>33</v>
      </c>
      <c r="O712" s="29">
        <v>0</v>
      </c>
      <c r="P712" s="29">
        <v>73</v>
      </c>
      <c r="Q712" s="29">
        <v>35</v>
      </c>
      <c r="R712" s="29">
        <v>177</v>
      </c>
      <c r="S712" s="29">
        <v>35</v>
      </c>
    </row>
    <row r="713" spans="1:19" x14ac:dyDescent="0.2">
      <c r="A713" s="60" t="s">
        <v>197</v>
      </c>
      <c r="B713" s="60" t="s">
        <v>72</v>
      </c>
      <c r="C713" s="60" t="s">
        <v>26</v>
      </c>
      <c r="D713" s="61">
        <v>2015</v>
      </c>
      <c r="E713" s="60" t="s">
        <v>6</v>
      </c>
      <c r="F713" s="29">
        <v>2574</v>
      </c>
      <c r="G713" s="77">
        <f t="shared" si="22"/>
        <v>0</v>
      </c>
      <c r="H713" s="29">
        <v>0</v>
      </c>
      <c r="I713" s="29">
        <v>0</v>
      </c>
      <c r="J713" s="29">
        <v>1783</v>
      </c>
      <c r="K713" s="30">
        <f t="shared" si="23"/>
        <v>0</v>
      </c>
      <c r="L713" s="29">
        <v>0</v>
      </c>
      <c r="M713" s="29">
        <v>0</v>
      </c>
      <c r="N713" s="29">
        <v>2122</v>
      </c>
      <c r="O713" s="29">
        <v>0</v>
      </c>
      <c r="P713" s="29">
        <v>3796</v>
      </c>
      <c r="Q713" s="29">
        <v>18</v>
      </c>
      <c r="R713" s="29">
        <v>10275</v>
      </c>
      <c r="S713" s="29">
        <v>18</v>
      </c>
    </row>
    <row r="714" spans="1:19" x14ac:dyDescent="0.2">
      <c r="A714" s="60" t="s">
        <v>197</v>
      </c>
      <c r="B714" s="60" t="s">
        <v>72</v>
      </c>
      <c r="C714" s="60" t="s">
        <v>26</v>
      </c>
      <c r="D714" s="61">
        <v>2016</v>
      </c>
      <c r="E714" s="60" t="s">
        <v>6</v>
      </c>
      <c r="F714" s="29">
        <v>2574</v>
      </c>
      <c r="G714" s="77">
        <f t="shared" si="22"/>
        <v>0</v>
      </c>
      <c r="H714" s="29">
        <v>0</v>
      </c>
      <c r="I714" s="29">
        <v>0</v>
      </c>
      <c r="J714" s="29">
        <v>1783</v>
      </c>
      <c r="K714" s="30">
        <f t="shared" si="23"/>
        <v>50</v>
      </c>
      <c r="L714" s="29">
        <v>50</v>
      </c>
      <c r="M714" s="29">
        <v>0</v>
      </c>
      <c r="N714" s="29">
        <v>2122</v>
      </c>
      <c r="O714" s="29">
        <v>56</v>
      </c>
      <c r="P714" s="29">
        <v>3796</v>
      </c>
      <c r="Q714" s="29">
        <v>150</v>
      </c>
      <c r="R714" s="29">
        <v>10275</v>
      </c>
      <c r="S714" s="29">
        <v>256</v>
      </c>
    </row>
    <row r="715" spans="1:19" x14ac:dyDescent="0.2">
      <c r="A715" s="60" t="s">
        <v>197</v>
      </c>
      <c r="B715" s="60" t="s">
        <v>72</v>
      </c>
      <c r="C715" s="60" t="s">
        <v>26</v>
      </c>
      <c r="D715" s="61">
        <v>2017</v>
      </c>
      <c r="E715" s="60" t="s">
        <v>6</v>
      </c>
      <c r="F715" s="29">
        <v>2574</v>
      </c>
      <c r="G715" s="77">
        <f t="shared" si="22"/>
        <v>0</v>
      </c>
      <c r="H715" s="29">
        <v>0</v>
      </c>
      <c r="I715" s="29">
        <v>0</v>
      </c>
      <c r="J715" s="29">
        <v>1783</v>
      </c>
      <c r="K715" s="30">
        <f t="shared" si="23"/>
        <v>0</v>
      </c>
      <c r="L715" s="29">
        <v>0</v>
      </c>
      <c r="M715" s="29">
        <v>0</v>
      </c>
      <c r="N715" s="29">
        <v>2122</v>
      </c>
      <c r="O715" s="29">
        <v>3</v>
      </c>
      <c r="P715" s="29">
        <v>3796</v>
      </c>
      <c r="Q715" s="29">
        <v>137</v>
      </c>
      <c r="R715" s="29">
        <v>10275</v>
      </c>
      <c r="S715" s="29">
        <v>140</v>
      </c>
    </row>
    <row r="716" spans="1:19" x14ac:dyDescent="0.2">
      <c r="A716" s="60" t="s">
        <v>1015</v>
      </c>
      <c r="B716" s="60" t="s">
        <v>187</v>
      </c>
      <c r="C716" s="60" t="s">
        <v>13</v>
      </c>
      <c r="D716" s="61">
        <v>2014</v>
      </c>
      <c r="E716" s="60" t="s">
        <v>6</v>
      </c>
      <c r="F716" s="29">
        <v>11</v>
      </c>
      <c r="G716" s="77">
        <f t="shared" si="22"/>
        <v>0</v>
      </c>
      <c r="H716" s="29">
        <v>0</v>
      </c>
      <c r="I716" s="29">
        <v>0</v>
      </c>
      <c r="J716" s="29">
        <v>7</v>
      </c>
      <c r="K716" s="30">
        <f t="shared" si="23"/>
        <v>0</v>
      </c>
      <c r="L716" s="29">
        <v>0</v>
      </c>
      <c r="M716" s="29">
        <v>0</v>
      </c>
      <c r="N716" s="29">
        <v>9</v>
      </c>
      <c r="O716" s="29">
        <v>9</v>
      </c>
      <c r="P716" s="29">
        <v>19</v>
      </c>
      <c r="Q716" s="29">
        <v>4</v>
      </c>
      <c r="R716" s="29">
        <v>46</v>
      </c>
      <c r="S716" s="29">
        <v>13</v>
      </c>
    </row>
    <row r="717" spans="1:19" x14ac:dyDescent="0.2">
      <c r="A717" s="60" t="s">
        <v>1015</v>
      </c>
      <c r="B717" s="60" t="s">
        <v>187</v>
      </c>
      <c r="C717" s="60" t="s">
        <v>13</v>
      </c>
      <c r="D717" s="61">
        <v>2015</v>
      </c>
      <c r="E717" s="60" t="s">
        <v>6</v>
      </c>
      <c r="F717" s="29">
        <v>11</v>
      </c>
      <c r="G717" s="77">
        <f t="shared" si="22"/>
        <v>0</v>
      </c>
      <c r="H717" s="29">
        <v>0</v>
      </c>
      <c r="I717" s="29">
        <v>0</v>
      </c>
      <c r="J717" s="29">
        <v>7</v>
      </c>
      <c r="K717" s="30">
        <f t="shared" si="23"/>
        <v>2</v>
      </c>
      <c r="L717" s="29">
        <v>0</v>
      </c>
      <c r="M717" s="29">
        <v>2</v>
      </c>
      <c r="N717" s="29">
        <v>9</v>
      </c>
      <c r="O717" s="29">
        <v>10</v>
      </c>
      <c r="P717" s="29">
        <v>19</v>
      </c>
      <c r="Q717" s="29">
        <v>14</v>
      </c>
      <c r="R717" s="29">
        <v>46</v>
      </c>
      <c r="S717" s="29">
        <v>26</v>
      </c>
    </row>
    <row r="718" spans="1:19" x14ac:dyDescent="0.2">
      <c r="A718" s="60" t="s">
        <v>1015</v>
      </c>
      <c r="B718" s="60" t="s">
        <v>187</v>
      </c>
      <c r="C718" s="60" t="s">
        <v>13</v>
      </c>
      <c r="D718" s="61">
        <v>2016</v>
      </c>
      <c r="E718" s="60" t="s">
        <v>6</v>
      </c>
      <c r="F718" s="29">
        <v>11</v>
      </c>
      <c r="G718" s="77">
        <f t="shared" si="22"/>
        <v>0</v>
      </c>
      <c r="H718" s="29">
        <v>0</v>
      </c>
      <c r="I718" s="29">
        <v>0</v>
      </c>
      <c r="J718" s="29">
        <v>7</v>
      </c>
      <c r="K718" s="30">
        <f t="shared" si="23"/>
        <v>5</v>
      </c>
      <c r="L718" s="29">
        <v>0</v>
      </c>
      <c r="M718" s="29">
        <v>5</v>
      </c>
      <c r="N718" s="29">
        <v>9</v>
      </c>
      <c r="O718" s="29">
        <v>12</v>
      </c>
      <c r="P718" s="29">
        <v>19</v>
      </c>
      <c r="Q718" s="29">
        <v>9</v>
      </c>
      <c r="R718" s="29">
        <v>46</v>
      </c>
      <c r="S718" s="29">
        <v>26</v>
      </c>
    </row>
    <row r="719" spans="1:19" x14ac:dyDescent="0.2">
      <c r="A719" s="60" t="s">
        <v>1015</v>
      </c>
      <c r="B719" s="60" t="s">
        <v>187</v>
      </c>
      <c r="C719" s="60" t="s">
        <v>13</v>
      </c>
      <c r="D719" s="61">
        <v>2017</v>
      </c>
      <c r="E719" s="60" t="s">
        <v>6</v>
      </c>
      <c r="F719" s="29">
        <v>11</v>
      </c>
      <c r="G719" s="77">
        <f t="shared" si="22"/>
        <v>0</v>
      </c>
      <c r="H719" s="29">
        <v>0</v>
      </c>
      <c r="I719" s="29">
        <v>0</v>
      </c>
      <c r="J719" s="29">
        <v>7</v>
      </c>
      <c r="K719" s="30">
        <f t="shared" si="23"/>
        <v>6</v>
      </c>
      <c r="L719" s="29">
        <v>0</v>
      </c>
      <c r="M719" s="29">
        <v>6</v>
      </c>
      <c r="N719" s="29">
        <v>9</v>
      </c>
      <c r="O719" s="29">
        <v>13</v>
      </c>
      <c r="P719" s="29">
        <v>19</v>
      </c>
      <c r="Q719" s="29">
        <v>10</v>
      </c>
      <c r="R719" s="29">
        <v>46</v>
      </c>
      <c r="S719" s="29">
        <v>29</v>
      </c>
    </row>
    <row r="720" spans="1:19" x14ac:dyDescent="0.2">
      <c r="A720" s="60" t="s">
        <v>198</v>
      </c>
      <c r="B720" s="60" t="s">
        <v>5</v>
      </c>
      <c r="C720" s="60" t="s">
        <v>3</v>
      </c>
      <c r="D720" s="61">
        <v>2014</v>
      </c>
      <c r="E720" s="60" t="s">
        <v>6</v>
      </c>
      <c r="F720" s="29">
        <v>142</v>
      </c>
      <c r="G720" s="77">
        <f t="shared" si="22"/>
        <v>0</v>
      </c>
      <c r="H720" s="29">
        <v>0</v>
      </c>
      <c r="I720" s="29">
        <v>0</v>
      </c>
      <c r="J720" s="29">
        <v>88</v>
      </c>
      <c r="K720" s="30">
        <f t="shared" si="23"/>
        <v>0</v>
      </c>
      <c r="L720" s="29">
        <v>0</v>
      </c>
      <c r="M720" s="29">
        <v>0</v>
      </c>
      <c r="N720" s="29">
        <v>96</v>
      </c>
      <c r="O720" s="29">
        <v>2</v>
      </c>
      <c r="P720" s="29">
        <v>241</v>
      </c>
      <c r="Q720" s="29">
        <v>34</v>
      </c>
      <c r="R720" s="29">
        <v>567</v>
      </c>
      <c r="S720" s="29">
        <v>36</v>
      </c>
    </row>
    <row r="721" spans="1:19" x14ac:dyDescent="0.2">
      <c r="A721" s="60" t="s">
        <v>198</v>
      </c>
      <c r="B721" s="60" t="s">
        <v>5</v>
      </c>
      <c r="C721" s="60" t="s">
        <v>3</v>
      </c>
      <c r="D721" s="61">
        <v>2015</v>
      </c>
      <c r="E721" s="60" t="s">
        <v>6</v>
      </c>
      <c r="F721" s="29">
        <v>142</v>
      </c>
      <c r="G721" s="77">
        <f t="shared" si="22"/>
        <v>0</v>
      </c>
      <c r="H721" s="29">
        <v>0</v>
      </c>
      <c r="I721" s="29">
        <v>0</v>
      </c>
      <c r="J721" s="29">
        <v>88</v>
      </c>
      <c r="K721" s="30">
        <f t="shared" si="23"/>
        <v>0</v>
      </c>
      <c r="L721" s="29">
        <v>0</v>
      </c>
      <c r="M721" s="29">
        <v>0</v>
      </c>
      <c r="N721" s="29">
        <v>96</v>
      </c>
      <c r="O721" s="29">
        <v>0</v>
      </c>
      <c r="P721" s="29">
        <v>241</v>
      </c>
      <c r="Q721" s="29">
        <v>9</v>
      </c>
      <c r="R721" s="29">
        <v>567</v>
      </c>
      <c r="S721" s="29">
        <v>9</v>
      </c>
    </row>
    <row r="722" spans="1:19" x14ac:dyDescent="0.2">
      <c r="A722" s="60" t="s">
        <v>198</v>
      </c>
      <c r="B722" s="60" t="s">
        <v>5</v>
      </c>
      <c r="C722" s="60" t="s">
        <v>3</v>
      </c>
      <c r="D722" s="61">
        <v>2016</v>
      </c>
      <c r="E722" s="60" t="s">
        <v>6</v>
      </c>
      <c r="F722" s="29">
        <v>142</v>
      </c>
      <c r="G722" s="77">
        <f t="shared" si="22"/>
        <v>0</v>
      </c>
      <c r="H722" s="29">
        <v>0</v>
      </c>
      <c r="I722" s="29">
        <v>0</v>
      </c>
      <c r="J722" s="29">
        <v>88</v>
      </c>
      <c r="K722" s="30">
        <f t="shared" si="23"/>
        <v>0</v>
      </c>
      <c r="L722" s="29">
        <v>0</v>
      </c>
      <c r="M722" s="29">
        <v>0</v>
      </c>
      <c r="N722" s="29">
        <v>96</v>
      </c>
      <c r="O722" s="29">
        <v>0</v>
      </c>
      <c r="P722" s="29">
        <v>241</v>
      </c>
      <c r="Q722" s="29">
        <v>445</v>
      </c>
      <c r="R722" s="29">
        <v>567</v>
      </c>
      <c r="S722" s="29">
        <v>445</v>
      </c>
    </row>
    <row r="723" spans="1:19" x14ac:dyDescent="0.2">
      <c r="A723" s="60" t="s">
        <v>198</v>
      </c>
      <c r="B723" s="60" t="s">
        <v>5</v>
      </c>
      <c r="C723" s="60" t="s">
        <v>3</v>
      </c>
      <c r="D723" s="61">
        <v>2017</v>
      </c>
      <c r="E723" s="60" t="s">
        <v>6</v>
      </c>
      <c r="F723" s="29">
        <v>142</v>
      </c>
      <c r="G723" s="77">
        <f t="shared" si="22"/>
        <v>0</v>
      </c>
      <c r="H723" s="29">
        <v>0</v>
      </c>
      <c r="I723" s="29">
        <v>0</v>
      </c>
      <c r="J723" s="29">
        <v>88</v>
      </c>
      <c r="K723" s="30">
        <f t="shared" si="23"/>
        <v>0</v>
      </c>
      <c r="L723" s="29">
        <v>0</v>
      </c>
      <c r="M723" s="29">
        <v>0</v>
      </c>
      <c r="N723" s="29">
        <v>96</v>
      </c>
      <c r="O723" s="29">
        <v>2</v>
      </c>
      <c r="P723" s="29">
        <v>241</v>
      </c>
      <c r="Q723" s="29">
        <v>22</v>
      </c>
      <c r="R723" s="29">
        <v>567</v>
      </c>
      <c r="S723" s="29">
        <v>24</v>
      </c>
    </row>
    <row r="724" spans="1:19" x14ac:dyDescent="0.2">
      <c r="A724" s="60" t="s">
        <v>1065</v>
      </c>
      <c r="B724" s="60" t="s">
        <v>108</v>
      </c>
      <c r="C724" s="60" t="s">
        <v>13</v>
      </c>
      <c r="D724" s="61">
        <v>2017</v>
      </c>
      <c r="E724" s="60" t="s">
        <v>6</v>
      </c>
      <c r="F724" s="29">
        <v>5</v>
      </c>
      <c r="G724" s="77">
        <f t="shared" si="22"/>
        <v>0</v>
      </c>
      <c r="H724" s="29">
        <v>0</v>
      </c>
      <c r="I724" s="29">
        <v>0</v>
      </c>
      <c r="J724" s="29">
        <v>3</v>
      </c>
      <c r="K724" s="30">
        <f t="shared" si="23"/>
        <v>0</v>
      </c>
      <c r="L724" s="29">
        <v>0</v>
      </c>
      <c r="M724" s="29">
        <v>0</v>
      </c>
      <c r="N724" s="29">
        <v>3</v>
      </c>
      <c r="O724" s="29">
        <v>0</v>
      </c>
      <c r="P724" s="29">
        <v>8</v>
      </c>
      <c r="Q724" s="29">
        <v>0</v>
      </c>
      <c r="R724" s="29">
        <v>19</v>
      </c>
      <c r="S724" s="29">
        <v>0</v>
      </c>
    </row>
    <row r="725" spans="1:19" x14ac:dyDescent="0.2">
      <c r="A725" s="60" t="s">
        <v>199</v>
      </c>
      <c r="B725" s="60" t="s">
        <v>62</v>
      </c>
      <c r="C725" s="60" t="s">
        <v>8</v>
      </c>
      <c r="D725" s="61">
        <v>2014</v>
      </c>
      <c r="E725" s="60" t="s">
        <v>6</v>
      </c>
      <c r="F725" s="29">
        <v>23</v>
      </c>
      <c r="G725" s="77">
        <f t="shared" si="22"/>
        <v>0</v>
      </c>
      <c r="H725" s="29">
        <v>0</v>
      </c>
      <c r="I725" s="29">
        <v>0</v>
      </c>
      <c r="J725" s="29">
        <v>12</v>
      </c>
      <c r="K725" s="30">
        <f t="shared" si="23"/>
        <v>1</v>
      </c>
      <c r="L725" s="29">
        <v>1</v>
      </c>
      <c r="M725" s="29">
        <v>0</v>
      </c>
      <c r="N725" s="29">
        <v>13</v>
      </c>
      <c r="O725" s="29">
        <v>0</v>
      </c>
      <c r="P725" s="29">
        <v>8</v>
      </c>
      <c r="Q725" s="29">
        <v>4</v>
      </c>
      <c r="R725" s="29">
        <v>56</v>
      </c>
      <c r="S725" s="29">
        <v>5</v>
      </c>
    </row>
    <row r="726" spans="1:19" x14ac:dyDescent="0.2">
      <c r="A726" s="60" t="s">
        <v>199</v>
      </c>
      <c r="B726" s="60" t="s">
        <v>62</v>
      </c>
      <c r="C726" s="60" t="s">
        <v>8</v>
      </c>
      <c r="D726" s="61">
        <v>2015</v>
      </c>
      <c r="E726" s="60" t="s">
        <v>6</v>
      </c>
      <c r="F726" s="29">
        <v>23</v>
      </c>
      <c r="G726" s="77">
        <f t="shared" si="22"/>
        <v>4</v>
      </c>
      <c r="H726" s="29">
        <v>0</v>
      </c>
      <c r="I726" s="29">
        <v>4</v>
      </c>
      <c r="J726" s="29">
        <v>12</v>
      </c>
      <c r="K726" s="30">
        <f t="shared" si="23"/>
        <v>0</v>
      </c>
      <c r="L726" s="29">
        <v>0</v>
      </c>
      <c r="M726" s="29">
        <v>0</v>
      </c>
      <c r="N726" s="29">
        <v>13</v>
      </c>
      <c r="O726" s="29">
        <v>1</v>
      </c>
      <c r="P726" s="29">
        <v>8</v>
      </c>
      <c r="Q726" s="29">
        <v>2</v>
      </c>
      <c r="R726" s="29">
        <v>56</v>
      </c>
      <c r="S726" s="29">
        <v>7</v>
      </c>
    </row>
    <row r="727" spans="1:19" x14ac:dyDescent="0.2">
      <c r="A727" s="60" t="s">
        <v>199</v>
      </c>
      <c r="B727" s="60" t="s">
        <v>62</v>
      </c>
      <c r="C727" s="60" t="s">
        <v>8</v>
      </c>
      <c r="D727" s="61">
        <v>2016</v>
      </c>
      <c r="E727" s="60" t="s">
        <v>6</v>
      </c>
      <c r="F727" s="29">
        <v>23</v>
      </c>
      <c r="G727" s="77">
        <f t="shared" si="22"/>
        <v>5</v>
      </c>
      <c r="H727" s="29">
        <v>5</v>
      </c>
      <c r="I727" s="29">
        <v>0</v>
      </c>
      <c r="J727" s="29">
        <v>12</v>
      </c>
      <c r="K727" s="30">
        <f t="shared" si="23"/>
        <v>0</v>
      </c>
      <c r="L727" s="29">
        <v>0</v>
      </c>
      <c r="M727" s="29">
        <v>0</v>
      </c>
      <c r="N727" s="29">
        <v>13</v>
      </c>
      <c r="O727" s="29">
        <v>0</v>
      </c>
      <c r="P727" s="29">
        <v>8</v>
      </c>
      <c r="Q727" s="29">
        <v>8</v>
      </c>
      <c r="R727" s="29">
        <v>56</v>
      </c>
      <c r="S727" s="29">
        <v>13</v>
      </c>
    </row>
    <row r="728" spans="1:19" x14ac:dyDescent="0.2">
      <c r="A728" s="60" t="s">
        <v>199</v>
      </c>
      <c r="B728" s="60" t="s">
        <v>62</v>
      </c>
      <c r="C728" s="60" t="s">
        <v>8</v>
      </c>
      <c r="D728" s="61">
        <v>2017</v>
      </c>
      <c r="E728" s="60" t="s">
        <v>6</v>
      </c>
      <c r="F728" s="29">
        <v>23</v>
      </c>
      <c r="G728" s="77">
        <f t="shared" si="22"/>
        <v>12</v>
      </c>
      <c r="H728" s="29">
        <v>0</v>
      </c>
      <c r="I728" s="29">
        <v>12</v>
      </c>
      <c r="J728" s="29">
        <v>12</v>
      </c>
      <c r="K728" s="30">
        <f t="shared" si="23"/>
        <v>0</v>
      </c>
      <c r="L728" s="29">
        <v>0</v>
      </c>
      <c r="M728" s="29">
        <v>0</v>
      </c>
      <c r="N728" s="29">
        <v>13</v>
      </c>
      <c r="O728" s="29">
        <v>0</v>
      </c>
      <c r="P728" s="29">
        <v>8</v>
      </c>
      <c r="Q728" s="29">
        <v>4</v>
      </c>
      <c r="R728" s="29">
        <v>56</v>
      </c>
      <c r="S728" s="29">
        <v>16</v>
      </c>
    </row>
    <row r="729" spans="1:19" x14ac:dyDescent="0.2">
      <c r="A729" s="60" t="s">
        <v>68</v>
      </c>
      <c r="B729" s="60" t="s">
        <v>68</v>
      </c>
      <c r="C729" s="60" t="s">
        <v>26</v>
      </c>
      <c r="D729" s="61">
        <v>2016</v>
      </c>
      <c r="E729" s="60" t="s">
        <v>6</v>
      </c>
      <c r="F729" s="29">
        <v>157</v>
      </c>
      <c r="G729" s="77">
        <f t="shared" si="22"/>
        <v>0</v>
      </c>
      <c r="H729" s="29">
        <v>0</v>
      </c>
      <c r="I729" s="29">
        <v>0</v>
      </c>
      <c r="J729" s="29">
        <v>102</v>
      </c>
      <c r="K729" s="30">
        <f t="shared" si="23"/>
        <v>0</v>
      </c>
      <c r="L729" s="29">
        <v>0</v>
      </c>
      <c r="M729" s="29">
        <v>0</v>
      </c>
      <c r="N729" s="29">
        <v>119</v>
      </c>
      <c r="O729" s="29">
        <v>0</v>
      </c>
      <c r="P729" s="29">
        <v>272</v>
      </c>
      <c r="Q729" s="29">
        <v>2</v>
      </c>
      <c r="R729" s="29">
        <v>650</v>
      </c>
      <c r="S729" s="29">
        <v>2</v>
      </c>
    </row>
    <row r="730" spans="1:19" x14ac:dyDescent="0.2">
      <c r="A730" s="60" t="s">
        <v>68</v>
      </c>
      <c r="B730" s="60" t="s">
        <v>68</v>
      </c>
      <c r="C730" s="60" t="s">
        <v>26</v>
      </c>
      <c r="D730" s="61">
        <v>2017</v>
      </c>
      <c r="E730" s="60" t="s">
        <v>6</v>
      </c>
      <c r="F730" s="29">
        <v>157</v>
      </c>
      <c r="G730" s="77">
        <f t="shared" si="22"/>
        <v>0</v>
      </c>
      <c r="H730" s="29">
        <v>0</v>
      </c>
      <c r="I730" s="29">
        <v>0</v>
      </c>
      <c r="J730" s="29">
        <v>102</v>
      </c>
      <c r="K730" s="30">
        <f t="shared" si="23"/>
        <v>0</v>
      </c>
      <c r="L730" s="29">
        <v>0</v>
      </c>
      <c r="M730" s="29">
        <v>0</v>
      </c>
      <c r="N730" s="29">
        <v>119</v>
      </c>
      <c r="O730" s="29">
        <v>0</v>
      </c>
      <c r="P730" s="29">
        <v>272</v>
      </c>
      <c r="Q730" s="29">
        <v>2</v>
      </c>
      <c r="R730" s="29">
        <v>650</v>
      </c>
      <c r="S730" s="29">
        <v>2</v>
      </c>
    </row>
    <row r="731" spans="1:19" x14ac:dyDescent="0.2">
      <c r="A731" s="60" t="s">
        <v>200</v>
      </c>
      <c r="B731" s="60" t="s">
        <v>68</v>
      </c>
      <c r="C731" s="60" t="s">
        <v>26</v>
      </c>
      <c r="D731" s="61">
        <v>2015</v>
      </c>
      <c r="E731" s="60" t="s">
        <v>6</v>
      </c>
      <c r="F731" s="29">
        <v>374</v>
      </c>
      <c r="G731" s="77">
        <f t="shared" si="22"/>
        <v>37</v>
      </c>
      <c r="H731" s="29">
        <v>37</v>
      </c>
      <c r="I731" s="29">
        <v>0</v>
      </c>
      <c r="J731" s="29">
        <v>244</v>
      </c>
      <c r="K731" s="30">
        <f t="shared" si="23"/>
        <v>6</v>
      </c>
      <c r="L731" s="29">
        <v>6</v>
      </c>
      <c r="M731" s="29">
        <v>0</v>
      </c>
      <c r="N731" s="29">
        <v>282</v>
      </c>
      <c r="O731" s="29">
        <v>0</v>
      </c>
      <c r="P731" s="29">
        <v>651</v>
      </c>
      <c r="Q731" s="29">
        <v>162</v>
      </c>
      <c r="R731" s="29">
        <v>1551</v>
      </c>
      <c r="S731" s="29">
        <v>205</v>
      </c>
    </row>
    <row r="732" spans="1:19" x14ac:dyDescent="0.2">
      <c r="A732" s="60" t="s">
        <v>200</v>
      </c>
      <c r="B732" s="60" t="s">
        <v>68</v>
      </c>
      <c r="C732" s="60" t="s">
        <v>26</v>
      </c>
      <c r="D732" s="61">
        <v>2016</v>
      </c>
      <c r="E732" s="60" t="s">
        <v>6</v>
      </c>
      <c r="F732" s="29">
        <v>374</v>
      </c>
      <c r="G732" s="77">
        <f t="shared" si="22"/>
        <v>0</v>
      </c>
      <c r="H732" s="29">
        <v>0</v>
      </c>
      <c r="I732" s="29">
        <v>0</v>
      </c>
      <c r="J732" s="29">
        <v>244</v>
      </c>
      <c r="K732" s="30">
        <f t="shared" si="23"/>
        <v>0</v>
      </c>
      <c r="L732" s="29">
        <v>0</v>
      </c>
      <c r="M732" s="29">
        <v>0</v>
      </c>
      <c r="N732" s="29">
        <v>282</v>
      </c>
      <c r="O732" s="29">
        <v>0</v>
      </c>
      <c r="P732" s="29">
        <v>651</v>
      </c>
      <c r="Q732" s="29">
        <v>221</v>
      </c>
      <c r="R732" s="29">
        <v>1551</v>
      </c>
      <c r="S732" s="29">
        <v>221</v>
      </c>
    </row>
    <row r="733" spans="1:19" x14ac:dyDescent="0.2">
      <c r="A733" s="60" t="s">
        <v>1066</v>
      </c>
      <c r="B733" s="60" t="s">
        <v>5</v>
      </c>
      <c r="C733" s="60" t="s">
        <v>3</v>
      </c>
      <c r="D733" s="61">
        <v>2017</v>
      </c>
      <c r="E733" s="60" t="s">
        <v>6</v>
      </c>
      <c r="F733" s="29">
        <v>205</v>
      </c>
      <c r="G733" s="77">
        <f t="shared" si="22"/>
        <v>0</v>
      </c>
      <c r="H733" s="29">
        <v>0</v>
      </c>
      <c r="I733" s="29">
        <v>0</v>
      </c>
      <c r="J733" s="29">
        <v>123</v>
      </c>
      <c r="K733" s="30">
        <f t="shared" si="23"/>
        <v>0</v>
      </c>
      <c r="L733" s="29">
        <v>0</v>
      </c>
      <c r="M733" s="29">
        <v>0</v>
      </c>
      <c r="N733" s="29">
        <v>137</v>
      </c>
      <c r="O733" s="29">
        <v>0</v>
      </c>
      <c r="P733" s="29">
        <v>350</v>
      </c>
      <c r="Q733" s="29">
        <v>14</v>
      </c>
      <c r="R733" s="29">
        <v>815</v>
      </c>
      <c r="S733" s="29">
        <v>14</v>
      </c>
    </row>
    <row r="734" spans="1:19" x14ac:dyDescent="0.2">
      <c r="A734" s="60" t="s">
        <v>201</v>
      </c>
      <c r="B734" s="60" t="s">
        <v>61</v>
      </c>
      <c r="C734" s="60" t="s">
        <v>3</v>
      </c>
      <c r="D734" s="61">
        <v>2014</v>
      </c>
      <c r="E734" s="60" t="s">
        <v>6</v>
      </c>
      <c r="F734" s="29">
        <v>289</v>
      </c>
      <c r="G734" s="77">
        <f t="shared" si="22"/>
        <v>0</v>
      </c>
      <c r="H734" s="29">
        <v>0</v>
      </c>
      <c r="I734" s="29">
        <v>0</v>
      </c>
      <c r="J734" s="29">
        <v>197</v>
      </c>
      <c r="K734" s="30">
        <f t="shared" si="23"/>
        <v>3</v>
      </c>
      <c r="L734" s="29">
        <v>3</v>
      </c>
      <c r="M734" s="29">
        <v>0</v>
      </c>
      <c r="N734" s="29">
        <v>216</v>
      </c>
      <c r="O734" s="29">
        <v>0</v>
      </c>
      <c r="P734" s="29">
        <v>462</v>
      </c>
      <c r="Q734" s="29">
        <v>159</v>
      </c>
      <c r="R734" s="29">
        <v>1164</v>
      </c>
      <c r="S734" s="29">
        <v>162</v>
      </c>
    </row>
    <row r="735" spans="1:19" x14ac:dyDescent="0.2">
      <c r="A735" s="60" t="s">
        <v>201</v>
      </c>
      <c r="B735" s="60" t="s">
        <v>61</v>
      </c>
      <c r="C735" s="60" t="s">
        <v>3</v>
      </c>
      <c r="D735" s="61">
        <v>2015</v>
      </c>
      <c r="E735" s="60" t="s">
        <v>6</v>
      </c>
      <c r="F735" s="29">
        <v>289</v>
      </c>
      <c r="G735" s="77">
        <f t="shared" si="22"/>
        <v>5</v>
      </c>
      <c r="H735" s="29">
        <v>5</v>
      </c>
      <c r="I735" s="29">
        <v>0</v>
      </c>
      <c r="J735" s="29">
        <v>197</v>
      </c>
      <c r="K735" s="30">
        <f t="shared" si="23"/>
        <v>15</v>
      </c>
      <c r="L735" s="29">
        <v>15</v>
      </c>
      <c r="M735" s="29">
        <v>0</v>
      </c>
      <c r="N735" s="29">
        <v>216</v>
      </c>
      <c r="O735" s="29">
        <v>18</v>
      </c>
      <c r="P735" s="29">
        <v>462</v>
      </c>
      <c r="Q735" s="29">
        <v>288</v>
      </c>
      <c r="R735" s="29">
        <v>1164</v>
      </c>
      <c r="S735" s="29">
        <v>326</v>
      </c>
    </row>
    <row r="736" spans="1:19" x14ac:dyDescent="0.2">
      <c r="A736" s="60" t="s">
        <v>201</v>
      </c>
      <c r="B736" s="60" t="s">
        <v>61</v>
      </c>
      <c r="C736" s="60" t="s">
        <v>3</v>
      </c>
      <c r="D736" s="61">
        <v>2016</v>
      </c>
      <c r="E736" s="60" t="s">
        <v>6</v>
      </c>
      <c r="F736" s="29">
        <v>289</v>
      </c>
      <c r="G736" s="77">
        <f t="shared" si="22"/>
        <v>0</v>
      </c>
      <c r="H736" s="29">
        <v>0</v>
      </c>
      <c r="I736" s="29">
        <v>0</v>
      </c>
      <c r="J736" s="29">
        <v>197</v>
      </c>
      <c r="K736" s="30">
        <f t="shared" si="23"/>
        <v>0</v>
      </c>
      <c r="L736" s="29">
        <v>0</v>
      </c>
      <c r="M736" s="29">
        <v>0</v>
      </c>
      <c r="N736" s="29">
        <v>216</v>
      </c>
      <c r="O736" s="29">
        <v>0</v>
      </c>
      <c r="P736" s="29">
        <v>462</v>
      </c>
      <c r="Q736" s="29">
        <v>88</v>
      </c>
      <c r="R736" s="29">
        <v>1164</v>
      </c>
      <c r="S736" s="29">
        <v>88</v>
      </c>
    </row>
    <row r="737" spans="1:19" x14ac:dyDescent="0.2">
      <c r="A737" s="60" t="s">
        <v>201</v>
      </c>
      <c r="B737" s="60" t="s">
        <v>61</v>
      </c>
      <c r="C737" s="60" t="s">
        <v>3</v>
      </c>
      <c r="D737" s="61">
        <v>2017</v>
      </c>
      <c r="E737" s="60" t="s">
        <v>6</v>
      </c>
      <c r="F737" s="29">
        <v>289</v>
      </c>
      <c r="G737" s="77">
        <f t="shared" si="22"/>
        <v>0</v>
      </c>
      <c r="H737" s="29">
        <v>0</v>
      </c>
      <c r="I737" s="29">
        <v>0</v>
      </c>
      <c r="J737" s="29">
        <v>197</v>
      </c>
      <c r="K737" s="30">
        <f t="shared" si="23"/>
        <v>0</v>
      </c>
      <c r="L737" s="29">
        <v>0</v>
      </c>
      <c r="M737" s="29">
        <v>0</v>
      </c>
      <c r="N737" s="29">
        <v>216</v>
      </c>
      <c r="O737" s="29">
        <v>0</v>
      </c>
      <c r="P737" s="29">
        <v>462</v>
      </c>
      <c r="Q737" s="29">
        <v>88</v>
      </c>
      <c r="R737" s="29">
        <v>1164</v>
      </c>
      <c r="S737" s="29">
        <v>88</v>
      </c>
    </row>
    <row r="738" spans="1:19" x14ac:dyDescent="0.2">
      <c r="A738" s="60" t="s">
        <v>202</v>
      </c>
      <c r="B738" s="60" t="s">
        <v>21</v>
      </c>
      <c r="C738" s="60" t="s">
        <v>8</v>
      </c>
      <c r="D738" s="61">
        <v>2014</v>
      </c>
      <c r="E738" s="60" t="s">
        <v>6</v>
      </c>
      <c r="F738" s="29">
        <v>75</v>
      </c>
      <c r="G738" s="77">
        <f t="shared" si="22"/>
        <v>0</v>
      </c>
      <c r="H738" s="29">
        <v>0</v>
      </c>
      <c r="I738" s="29">
        <v>0</v>
      </c>
      <c r="J738" s="29">
        <v>44</v>
      </c>
      <c r="K738" s="30">
        <f t="shared" si="23"/>
        <v>0</v>
      </c>
      <c r="L738" s="29">
        <v>0</v>
      </c>
      <c r="M738" s="29">
        <v>0</v>
      </c>
      <c r="N738" s="29">
        <v>50</v>
      </c>
      <c r="O738" s="29">
        <v>0</v>
      </c>
      <c r="P738" s="29">
        <v>60</v>
      </c>
      <c r="Q738" s="29">
        <v>0</v>
      </c>
      <c r="R738" s="29">
        <v>229</v>
      </c>
      <c r="S738" s="29">
        <v>0</v>
      </c>
    </row>
    <row r="739" spans="1:19" x14ac:dyDescent="0.2">
      <c r="A739" s="60" t="s">
        <v>202</v>
      </c>
      <c r="B739" s="60" t="s">
        <v>21</v>
      </c>
      <c r="C739" s="60" t="s">
        <v>8</v>
      </c>
      <c r="D739" s="61">
        <v>2015</v>
      </c>
      <c r="E739" s="60" t="s">
        <v>6</v>
      </c>
      <c r="F739" s="29">
        <v>75</v>
      </c>
      <c r="G739" s="77">
        <f t="shared" si="22"/>
        <v>0</v>
      </c>
      <c r="H739" s="29">
        <v>0</v>
      </c>
      <c r="I739" s="29">
        <v>0</v>
      </c>
      <c r="J739" s="29">
        <v>44</v>
      </c>
      <c r="K739" s="30">
        <f t="shared" si="23"/>
        <v>0</v>
      </c>
      <c r="L739" s="29">
        <v>0</v>
      </c>
      <c r="M739" s="29">
        <v>0</v>
      </c>
      <c r="N739" s="29">
        <v>50</v>
      </c>
      <c r="O739" s="29">
        <v>0</v>
      </c>
      <c r="P739" s="29">
        <v>60</v>
      </c>
      <c r="Q739" s="29">
        <v>8</v>
      </c>
      <c r="R739" s="29">
        <v>229</v>
      </c>
      <c r="S739" s="29">
        <v>8</v>
      </c>
    </row>
    <row r="740" spans="1:19" x14ac:dyDescent="0.2">
      <c r="A740" s="60" t="s">
        <v>202</v>
      </c>
      <c r="B740" s="60" t="s">
        <v>21</v>
      </c>
      <c r="C740" s="60" t="s">
        <v>8</v>
      </c>
      <c r="D740" s="61">
        <v>2016</v>
      </c>
      <c r="E740" s="60" t="s">
        <v>6</v>
      </c>
      <c r="F740" s="29">
        <v>75</v>
      </c>
      <c r="G740" s="77">
        <f t="shared" si="22"/>
        <v>0</v>
      </c>
      <c r="H740" s="29">
        <v>0</v>
      </c>
      <c r="I740" s="29">
        <v>0</v>
      </c>
      <c r="J740" s="29">
        <v>44</v>
      </c>
      <c r="K740" s="30">
        <f t="shared" si="23"/>
        <v>0</v>
      </c>
      <c r="L740" s="29">
        <v>0</v>
      </c>
      <c r="M740" s="29">
        <v>0</v>
      </c>
      <c r="N740" s="29">
        <v>50</v>
      </c>
      <c r="O740" s="29">
        <v>0</v>
      </c>
      <c r="P740" s="29">
        <v>60</v>
      </c>
      <c r="Q740" s="29">
        <v>5</v>
      </c>
      <c r="R740" s="29">
        <v>229</v>
      </c>
      <c r="S740" s="29">
        <v>5</v>
      </c>
    </row>
    <row r="741" spans="1:19" x14ac:dyDescent="0.2">
      <c r="A741" s="60" t="s">
        <v>202</v>
      </c>
      <c r="B741" s="60" t="s">
        <v>21</v>
      </c>
      <c r="C741" s="60" t="s">
        <v>8</v>
      </c>
      <c r="D741" s="61">
        <v>2017</v>
      </c>
      <c r="E741" s="60" t="s">
        <v>6</v>
      </c>
      <c r="F741" s="29">
        <v>75</v>
      </c>
      <c r="G741" s="77">
        <f t="shared" si="22"/>
        <v>0</v>
      </c>
      <c r="H741" s="29">
        <v>0</v>
      </c>
      <c r="I741" s="29">
        <v>0</v>
      </c>
      <c r="J741" s="29">
        <v>44</v>
      </c>
      <c r="K741" s="30">
        <f t="shared" si="23"/>
        <v>0</v>
      </c>
      <c r="L741" s="29">
        <v>0</v>
      </c>
      <c r="M741" s="29">
        <v>0</v>
      </c>
      <c r="N741" s="29">
        <v>50</v>
      </c>
      <c r="O741" s="29">
        <v>0</v>
      </c>
      <c r="P741" s="29">
        <v>60</v>
      </c>
      <c r="Q741" s="29">
        <v>31</v>
      </c>
      <c r="R741" s="29">
        <v>229</v>
      </c>
      <c r="S741" s="29">
        <v>31</v>
      </c>
    </row>
    <row r="742" spans="1:19" x14ac:dyDescent="0.2">
      <c r="A742" s="60" t="s">
        <v>203</v>
      </c>
      <c r="B742" s="60" t="s">
        <v>35</v>
      </c>
      <c r="C742" s="60" t="s">
        <v>3</v>
      </c>
      <c r="D742" s="61">
        <v>2014</v>
      </c>
      <c r="E742" s="60" t="s">
        <v>6</v>
      </c>
      <c r="F742" s="29">
        <v>1500</v>
      </c>
      <c r="G742" s="77">
        <f t="shared" si="22"/>
        <v>0</v>
      </c>
      <c r="H742" s="29">
        <v>0</v>
      </c>
      <c r="I742" s="29">
        <v>0</v>
      </c>
      <c r="J742" s="29">
        <v>993</v>
      </c>
      <c r="K742" s="30">
        <f t="shared" si="23"/>
        <v>0</v>
      </c>
      <c r="L742" s="29">
        <v>0</v>
      </c>
      <c r="M742" s="29">
        <v>0</v>
      </c>
      <c r="N742" s="29">
        <v>1112</v>
      </c>
      <c r="O742" s="29">
        <v>0</v>
      </c>
      <c r="P742" s="29">
        <v>2564</v>
      </c>
      <c r="Q742" s="29">
        <v>93</v>
      </c>
      <c r="R742" s="29">
        <v>6169</v>
      </c>
      <c r="S742" s="29">
        <v>93</v>
      </c>
    </row>
    <row r="743" spans="1:19" x14ac:dyDescent="0.2">
      <c r="A743" s="60" t="s">
        <v>203</v>
      </c>
      <c r="B743" s="60" t="s">
        <v>35</v>
      </c>
      <c r="C743" s="60" t="s">
        <v>3</v>
      </c>
      <c r="D743" s="61">
        <v>2015</v>
      </c>
      <c r="E743" s="60" t="s">
        <v>6</v>
      </c>
      <c r="F743" s="29">
        <v>1500</v>
      </c>
      <c r="G743" s="77">
        <f t="shared" si="22"/>
        <v>0</v>
      </c>
      <c r="H743" s="29">
        <v>0</v>
      </c>
      <c r="I743" s="29">
        <v>0</v>
      </c>
      <c r="J743" s="29">
        <v>993</v>
      </c>
      <c r="K743" s="30">
        <f t="shared" si="23"/>
        <v>0</v>
      </c>
      <c r="L743" s="29">
        <v>0</v>
      </c>
      <c r="M743" s="29">
        <v>0</v>
      </c>
      <c r="N743" s="29">
        <v>1112</v>
      </c>
      <c r="O743" s="29">
        <v>0</v>
      </c>
      <c r="P743" s="29">
        <v>2564</v>
      </c>
      <c r="Q743" s="29">
        <v>103</v>
      </c>
      <c r="R743" s="29">
        <v>6169</v>
      </c>
      <c r="S743" s="29">
        <v>103</v>
      </c>
    </row>
    <row r="744" spans="1:19" x14ac:dyDescent="0.2">
      <c r="A744" s="60" t="s">
        <v>203</v>
      </c>
      <c r="B744" s="60" t="s">
        <v>35</v>
      </c>
      <c r="C744" s="60" t="s">
        <v>3</v>
      </c>
      <c r="D744" s="61">
        <v>2016</v>
      </c>
      <c r="E744" s="60" t="s">
        <v>6</v>
      </c>
      <c r="F744" s="29">
        <v>1500</v>
      </c>
      <c r="G744" s="77">
        <f t="shared" si="22"/>
        <v>0</v>
      </c>
      <c r="H744" s="29">
        <v>0</v>
      </c>
      <c r="I744" s="29">
        <v>0</v>
      </c>
      <c r="J744" s="29">
        <v>993</v>
      </c>
      <c r="K744" s="30">
        <f t="shared" si="23"/>
        <v>0</v>
      </c>
      <c r="L744" s="29">
        <v>0</v>
      </c>
      <c r="M744" s="29">
        <v>0</v>
      </c>
      <c r="N744" s="29">
        <v>1112</v>
      </c>
      <c r="O744" s="29">
        <v>0</v>
      </c>
      <c r="P744" s="29">
        <v>2564</v>
      </c>
      <c r="Q744" s="29">
        <v>0</v>
      </c>
      <c r="R744" s="29">
        <v>6169</v>
      </c>
      <c r="S744" s="29">
        <v>0</v>
      </c>
    </row>
    <row r="745" spans="1:19" x14ac:dyDescent="0.2">
      <c r="A745" s="60" t="s">
        <v>203</v>
      </c>
      <c r="B745" s="60" t="s">
        <v>35</v>
      </c>
      <c r="C745" s="60" t="s">
        <v>3</v>
      </c>
      <c r="D745" s="61">
        <v>2017</v>
      </c>
      <c r="E745" s="60" t="s">
        <v>6</v>
      </c>
      <c r="F745" s="29">
        <v>1500</v>
      </c>
      <c r="G745" s="77">
        <f t="shared" si="22"/>
        <v>0</v>
      </c>
      <c r="H745" s="29">
        <v>0</v>
      </c>
      <c r="I745" s="29">
        <v>0</v>
      </c>
      <c r="J745" s="29">
        <v>993</v>
      </c>
      <c r="K745" s="30">
        <f t="shared" si="23"/>
        <v>0</v>
      </c>
      <c r="L745" s="29">
        <v>0</v>
      </c>
      <c r="M745" s="29">
        <v>0</v>
      </c>
      <c r="N745" s="29">
        <v>1112</v>
      </c>
      <c r="O745" s="29">
        <v>84</v>
      </c>
      <c r="P745" s="29">
        <v>2564</v>
      </c>
      <c r="Q745" s="29">
        <v>341</v>
      </c>
      <c r="R745" s="29">
        <v>6169</v>
      </c>
      <c r="S745" s="29">
        <v>425</v>
      </c>
    </row>
    <row r="746" spans="1:19" x14ac:dyDescent="0.2">
      <c r="A746" s="60" t="s">
        <v>204</v>
      </c>
      <c r="B746" s="60" t="s">
        <v>62</v>
      </c>
      <c r="C746" s="60" t="s">
        <v>8</v>
      </c>
      <c r="D746" s="61">
        <v>2015</v>
      </c>
      <c r="E746" s="60" t="s">
        <v>6</v>
      </c>
      <c r="F746" s="29">
        <v>273</v>
      </c>
      <c r="G746" s="77">
        <f t="shared" si="22"/>
        <v>12</v>
      </c>
      <c r="H746" s="29">
        <v>12</v>
      </c>
      <c r="I746" s="29">
        <v>0</v>
      </c>
      <c r="J746" s="29">
        <v>154</v>
      </c>
      <c r="K746" s="30">
        <f t="shared" si="23"/>
        <v>122</v>
      </c>
      <c r="L746" s="29">
        <v>122</v>
      </c>
      <c r="M746" s="29">
        <v>0</v>
      </c>
      <c r="N746" s="29">
        <v>185</v>
      </c>
      <c r="O746" s="29">
        <v>16</v>
      </c>
      <c r="P746" s="29">
        <v>316</v>
      </c>
      <c r="Q746" s="29">
        <v>577</v>
      </c>
      <c r="R746" s="29">
        <v>928</v>
      </c>
      <c r="S746" s="29">
        <v>727</v>
      </c>
    </row>
    <row r="747" spans="1:19" x14ac:dyDescent="0.2">
      <c r="A747" s="60" t="s">
        <v>204</v>
      </c>
      <c r="B747" s="60" t="s">
        <v>62</v>
      </c>
      <c r="C747" s="60" t="s">
        <v>8</v>
      </c>
      <c r="D747" s="61">
        <v>2016</v>
      </c>
      <c r="E747" s="60" t="s">
        <v>6</v>
      </c>
      <c r="F747" s="29">
        <v>273</v>
      </c>
      <c r="G747" s="77">
        <f t="shared" si="22"/>
        <v>29</v>
      </c>
      <c r="H747" s="29">
        <v>29</v>
      </c>
      <c r="I747" s="29">
        <v>0</v>
      </c>
      <c r="J747" s="29">
        <v>154</v>
      </c>
      <c r="K747" s="30">
        <f t="shared" si="23"/>
        <v>25</v>
      </c>
      <c r="L747" s="29">
        <v>16</v>
      </c>
      <c r="M747" s="29">
        <v>9</v>
      </c>
      <c r="N747" s="29">
        <v>185</v>
      </c>
      <c r="O747" s="29">
        <v>3</v>
      </c>
      <c r="P747" s="29">
        <v>316</v>
      </c>
      <c r="Q747" s="29">
        <v>238</v>
      </c>
      <c r="R747" s="29">
        <v>928</v>
      </c>
      <c r="S747" s="29">
        <v>295</v>
      </c>
    </row>
    <row r="748" spans="1:19" x14ac:dyDescent="0.2">
      <c r="A748" s="60" t="s">
        <v>204</v>
      </c>
      <c r="B748" s="60" t="s">
        <v>62</v>
      </c>
      <c r="C748" s="60" t="s">
        <v>8</v>
      </c>
      <c r="D748" s="61">
        <v>2017</v>
      </c>
      <c r="E748" s="60" t="s">
        <v>6</v>
      </c>
      <c r="F748" s="29">
        <v>273</v>
      </c>
      <c r="G748" s="77">
        <f t="shared" si="22"/>
        <v>0</v>
      </c>
      <c r="H748" s="29">
        <v>0</v>
      </c>
      <c r="I748" s="29">
        <v>0</v>
      </c>
      <c r="J748" s="29">
        <v>154</v>
      </c>
      <c r="K748" s="30">
        <f t="shared" si="23"/>
        <v>33</v>
      </c>
      <c r="L748" s="29">
        <v>15</v>
      </c>
      <c r="M748" s="29">
        <v>18</v>
      </c>
      <c r="N748" s="29">
        <v>185</v>
      </c>
      <c r="O748" s="29">
        <v>6</v>
      </c>
      <c r="P748" s="29">
        <v>316</v>
      </c>
      <c r="Q748" s="29">
        <v>343</v>
      </c>
      <c r="R748" s="29">
        <v>928</v>
      </c>
      <c r="S748" s="29">
        <v>382</v>
      </c>
    </row>
    <row r="749" spans="1:19" x14ac:dyDescent="0.2">
      <c r="A749" s="60" t="s">
        <v>205</v>
      </c>
      <c r="B749" s="60" t="s">
        <v>108</v>
      </c>
      <c r="C749" s="60" t="s">
        <v>13</v>
      </c>
      <c r="D749" s="61">
        <v>2014</v>
      </c>
      <c r="E749" s="60" t="s">
        <v>6</v>
      </c>
      <c r="F749" s="29">
        <v>11</v>
      </c>
      <c r="G749" s="77">
        <f t="shared" si="22"/>
        <v>0</v>
      </c>
      <c r="H749" s="29">
        <v>0</v>
      </c>
      <c r="I749" s="29">
        <v>0</v>
      </c>
      <c r="J749" s="29">
        <v>7</v>
      </c>
      <c r="K749" s="30">
        <f t="shared" si="23"/>
        <v>0</v>
      </c>
      <c r="L749" s="29">
        <v>0</v>
      </c>
      <c r="M749" s="29">
        <v>0</v>
      </c>
      <c r="N749" s="29">
        <v>8</v>
      </c>
      <c r="O749" s="29">
        <v>0</v>
      </c>
      <c r="P749" s="29">
        <v>19</v>
      </c>
      <c r="Q749" s="29">
        <v>1</v>
      </c>
      <c r="R749" s="29">
        <v>45</v>
      </c>
      <c r="S749" s="29">
        <v>1</v>
      </c>
    </row>
    <row r="750" spans="1:19" x14ac:dyDescent="0.2">
      <c r="A750" s="60" t="s">
        <v>206</v>
      </c>
      <c r="B750" s="60" t="s">
        <v>62</v>
      </c>
      <c r="C750" s="60" t="s">
        <v>8</v>
      </c>
      <c r="D750" s="61">
        <v>2014</v>
      </c>
      <c r="E750" s="60" t="s">
        <v>6</v>
      </c>
      <c r="F750" s="29">
        <v>814</v>
      </c>
      <c r="G750" s="77">
        <f t="shared" si="22"/>
        <v>26</v>
      </c>
      <c r="H750" s="29">
        <v>26</v>
      </c>
      <c r="I750" s="29">
        <v>0</v>
      </c>
      <c r="J750" s="29">
        <v>492</v>
      </c>
      <c r="K750" s="30">
        <f t="shared" si="23"/>
        <v>19</v>
      </c>
      <c r="L750" s="29">
        <v>18</v>
      </c>
      <c r="M750" s="29">
        <v>1</v>
      </c>
      <c r="N750" s="29">
        <v>527</v>
      </c>
      <c r="O750" s="29">
        <v>0</v>
      </c>
      <c r="P750" s="29">
        <v>1093</v>
      </c>
      <c r="Q750" s="29">
        <v>598</v>
      </c>
      <c r="R750" s="29">
        <v>2926</v>
      </c>
      <c r="S750" s="29">
        <v>643</v>
      </c>
    </row>
    <row r="751" spans="1:19" x14ac:dyDescent="0.2">
      <c r="A751" s="60" t="s">
        <v>206</v>
      </c>
      <c r="B751" s="60" t="s">
        <v>62</v>
      </c>
      <c r="C751" s="60" t="s">
        <v>8</v>
      </c>
      <c r="D751" s="61">
        <v>2015</v>
      </c>
      <c r="E751" s="60" t="s">
        <v>6</v>
      </c>
      <c r="F751" s="29">
        <v>814</v>
      </c>
      <c r="G751" s="77">
        <f t="shared" si="22"/>
        <v>0</v>
      </c>
      <c r="H751" s="29">
        <v>0</v>
      </c>
      <c r="I751" s="29">
        <v>0</v>
      </c>
      <c r="J751" s="29">
        <v>492</v>
      </c>
      <c r="K751" s="30">
        <f t="shared" si="23"/>
        <v>9</v>
      </c>
      <c r="L751" s="29">
        <v>9</v>
      </c>
      <c r="M751" s="29">
        <v>0</v>
      </c>
      <c r="N751" s="29">
        <v>527</v>
      </c>
      <c r="O751" s="29">
        <v>0</v>
      </c>
      <c r="P751" s="29">
        <v>1093</v>
      </c>
      <c r="Q751" s="29">
        <v>278</v>
      </c>
      <c r="R751" s="29">
        <v>2926</v>
      </c>
      <c r="S751" s="29">
        <v>287</v>
      </c>
    </row>
    <row r="752" spans="1:19" x14ac:dyDescent="0.2">
      <c r="A752" s="60" t="s">
        <v>206</v>
      </c>
      <c r="B752" s="60" t="s">
        <v>62</v>
      </c>
      <c r="C752" s="60" t="s">
        <v>8</v>
      </c>
      <c r="D752" s="61">
        <v>2016</v>
      </c>
      <c r="E752" s="60" t="s">
        <v>6</v>
      </c>
      <c r="F752" s="29">
        <v>814</v>
      </c>
      <c r="G752" s="77">
        <f t="shared" si="22"/>
        <v>17</v>
      </c>
      <c r="H752" s="29">
        <v>17</v>
      </c>
      <c r="I752" s="29">
        <v>0</v>
      </c>
      <c r="J752" s="29">
        <v>492</v>
      </c>
      <c r="K752" s="30">
        <f t="shared" si="23"/>
        <v>109</v>
      </c>
      <c r="L752" s="29">
        <v>109</v>
      </c>
      <c r="M752" s="29">
        <v>0</v>
      </c>
      <c r="N752" s="29">
        <v>527</v>
      </c>
      <c r="O752" s="29">
        <v>0</v>
      </c>
      <c r="P752" s="29">
        <v>1093</v>
      </c>
      <c r="Q752" s="29">
        <v>376</v>
      </c>
      <c r="R752" s="29">
        <v>2926</v>
      </c>
      <c r="S752" s="29">
        <v>502</v>
      </c>
    </row>
    <row r="753" spans="1:19" x14ac:dyDescent="0.2">
      <c r="A753" s="60" t="s">
        <v>206</v>
      </c>
      <c r="B753" s="60" t="s">
        <v>62</v>
      </c>
      <c r="C753" s="60" t="s">
        <v>8</v>
      </c>
      <c r="D753" s="61">
        <v>2017</v>
      </c>
      <c r="E753" s="60" t="s">
        <v>6</v>
      </c>
      <c r="F753" s="29">
        <v>814</v>
      </c>
      <c r="G753" s="77">
        <f t="shared" si="22"/>
        <v>98</v>
      </c>
      <c r="H753" s="29">
        <v>98</v>
      </c>
      <c r="I753" s="29">
        <v>0</v>
      </c>
      <c r="J753" s="29">
        <v>492</v>
      </c>
      <c r="K753" s="30">
        <f t="shared" si="23"/>
        <v>23</v>
      </c>
      <c r="L753" s="29">
        <v>23</v>
      </c>
      <c r="M753" s="29">
        <v>0</v>
      </c>
      <c r="N753" s="29">
        <v>527</v>
      </c>
      <c r="O753" s="29">
        <v>0</v>
      </c>
      <c r="P753" s="29">
        <v>1093</v>
      </c>
      <c r="Q753" s="29">
        <v>1418</v>
      </c>
      <c r="R753" s="29">
        <v>2926</v>
      </c>
      <c r="S753" s="29">
        <v>1539</v>
      </c>
    </row>
    <row r="754" spans="1:19" x14ac:dyDescent="0.2">
      <c r="A754" s="60" t="s">
        <v>207</v>
      </c>
      <c r="B754" s="60" t="s">
        <v>35</v>
      </c>
      <c r="C754" s="60" t="s">
        <v>3</v>
      </c>
      <c r="D754" s="61">
        <v>2014</v>
      </c>
      <c r="E754" s="60" t="s">
        <v>6</v>
      </c>
      <c r="F754" s="29">
        <v>395</v>
      </c>
      <c r="G754" s="77">
        <f t="shared" si="22"/>
        <v>0</v>
      </c>
      <c r="H754" s="29">
        <v>0</v>
      </c>
      <c r="I754" s="29">
        <v>0</v>
      </c>
      <c r="J754" s="29">
        <v>262</v>
      </c>
      <c r="K754" s="30">
        <f t="shared" si="23"/>
        <v>0</v>
      </c>
      <c r="L754" s="29">
        <v>0</v>
      </c>
      <c r="M754" s="29">
        <v>0</v>
      </c>
      <c r="N754" s="29">
        <v>289</v>
      </c>
      <c r="O754" s="29">
        <v>0</v>
      </c>
      <c r="P754" s="29">
        <v>627</v>
      </c>
      <c r="Q754" s="29">
        <v>14</v>
      </c>
      <c r="R754" s="29">
        <v>1573</v>
      </c>
      <c r="S754" s="29">
        <v>14</v>
      </c>
    </row>
    <row r="755" spans="1:19" x14ac:dyDescent="0.2">
      <c r="A755" s="60" t="s">
        <v>207</v>
      </c>
      <c r="B755" s="60" t="s">
        <v>35</v>
      </c>
      <c r="C755" s="60" t="s">
        <v>3</v>
      </c>
      <c r="D755" s="61">
        <v>2015</v>
      </c>
      <c r="E755" s="60" t="s">
        <v>6</v>
      </c>
      <c r="F755" s="29">
        <v>395</v>
      </c>
      <c r="G755" s="77">
        <f t="shared" si="22"/>
        <v>0</v>
      </c>
      <c r="H755" s="29">
        <v>0</v>
      </c>
      <c r="I755" s="29">
        <v>0</v>
      </c>
      <c r="J755" s="29">
        <v>262</v>
      </c>
      <c r="K755" s="30">
        <f t="shared" si="23"/>
        <v>0</v>
      </c>
      <c r="L755" s="29">
        <v>0</v>
      </c>
      <c r="M755" s="29">
        <v>0</v>
      </c>
      <c r="N755" s="29">
        <v>289</v>
      </c>
      <c r="O755" s="29">
        <v>0</v>
      </c>
      <c r="P755" s="29">
        <v>627</v>
      </c>
      <c r="Q755" s="29">
        <v>0</v>
      </c>
      <c r="R755" s="29">
        <v>1573</v>
      </c>
      <c r="S755" s="29">
        <v>0</v>
      </c>
    </row>
    <row r="756" spans="1:19" x14ac:dyDescent="0.2">
      <c r="A756" s="60" t="s">
        <v>207</v>
      </c>
      <c r="B756" s="60" t="s">
        <v>35</v>
      </c>
      <c r="C756" s="60" t="s">
        <v>3</v>
      </c>
      <c r="D756" s="61">
        <v>2016</v>
      </c>
      <c r="E756" s="60" t="s">
        <v>6</v>
      </c>
      <c r="F756" s="29">
        <v>395</v>
      </c>
      <c r="G756" s="77">
        <f t="shared" si="22"/>
        <v>0</v>
      </c>
      <c r="H756" s="29">
        <v>0</v>
      </c>
      <c r="I756" s="29">
        <v>0</v>
      </c>
      <c r="J756" s="29">
        <v>262</v>
      </c>
      <c r="K756" s="30">
        <f t="shared" si="23"/>
        <v>0</v>
      </c>
      <c r="L756" s="29">
        <v>0</v>
      </c>
      <c r="M756" s="29">
        <v>0</v>
      </c>
      <c r="N756" s="29">
        <v>289</v>
      </c>
      <c r="O756" s="29">
        <v>0</v>
      </c>
      <c r="P756" s="29">
        <v>627</v>
      </c>
      <c r="Q756" s="29">
        <v>0</v>
      </c>
      <c r="R756" s="29">
        <v>1573</v>
      </c>
      <c r="S756" s="29">
        <v>0</v>
      </c>
    </row>
    <row r="757" spans="1:19" x14ac:dyDescent="0.2">
      <c r="A757" s="60" t="s">
        <v>207</v>
      </c>
      <c r="B757" s="60" t="s">
        <v>35</v>
      </c>
      <c r="C757" s="60" t="s">
        <v>3</v>
      </c>
      <c r="D757" s="61">
        <v>2017</v>
      </c>
      <c r="E757" s="60" t="s">
        <v>6</v>
      </c>
      <c r="F757" s="29">
        <v>395</v>
      </c>
      <c r="G757" s="77">
        <f t="shared" si="22"/>
        <v>0</v>
      </c>
      <c r="H757" s="29">
        <v>0</v>
      </c>
      <c r="I757" s="29">
        <v>0</v>
      </c>
      <c r="J757" s="29">
        <v>262</v>
      </c>
      <c r="K757" s="30">
        <f t="shared" si="23"/>
        <v>0</v>
      </c>
      <c r="L757" s="29">
        <v>0</v>
      </c>
      <c r="M757" s="29">
        <v>0</v>
      </c>
      <c r="N757" s="29">
        <v>289</v>
      </c>
      <c r="O757" s="29">
        <v>0</v>
      </c>
      <c r="P757" s="29">
        <v>627</v>
      </c>
      <c r="Q757" s="29">
        <v>0</v>
      </c>
      <c r="R757" s="29">
        <v>1573</v>
      </c>
      <c r="S757" s="29">
        <v>0</v>
      </c>
    </row>
    <row r="758" spans="1:19" x14ac:dyDescent="0.2">
      <c r="A758" s="60" t="s">
        <v>16</v>
      </c>
      <c r="B758" s="60" t="s">
        <v>16</v>
      </c>
      <c r="C758" s="60" t="s">
        <v>8</v>
      </c>
      <c r="D758" s="61">
        <v>2015</v>
      </c>
      <c r="E758" s="60" t="s">
        <v>6</v>
      </c>
      <c r="F758" s="29">
        <v>185</v>
      </c>
      <c r="G758" s="77">
        <f t="shared" si="22"/>
        <v>0</v>
      </c>
      <c r="H758" s="29">
        <v>0</v>
      </c>
      <c r="I758" s="29">
        <v>0</v>
      </c>
      <c r="J758" s="29">
        <v>106</v>
      </c>
      <c r="K758" s="30">
        <f t="shared" si="23"/>
        <v>0</v>
      </c>
      <c r="L758" s="29">
        <v>0</v>
      </c>
      <c r="M758" s="29">
        <v>0</v>
      </c>
      <c r="N758" s="29">
        <v>141</v>
      </c>
      <c r="O758" s="29">
        <v>0</v>
      </c>
      <c r="P758" s="29">
        <v>403</v>
      </c>
      <c r="Q758" s="29">
        <v>0</v>
      </c>
      <c r="R758" s="29">
        <v>835</v>
      </c>
      <c r="S758" s="29">
        <v>0</v>
      </c>
    </row>
    <row r="759" spans="1:19" x14ac:dyDescent="0.2">
      <c r="A759" s="60" t="s">
        <v>16</v>
      </c>
      <c r="B759" s="60" t="s">
        <v>16</v>
      </c>
      <c r="C759" s="60" t="s">
        <v>8</v>
      </c>
      <c r="D759" s="61">
        <v>2016</v>
      </c>
      <c r="E759" s="60" t="s">
        <v>6</v>
      </c>
      <c r="F759" s="29">
        <v>185</v>
      </c>
      <c r="G759" s="77">
        <f t="shared" si="22"/>
        <v>0</v>
      </c>
      <c r="H759" s="29">
        <v>0</v>
      </c>
      <c r="I759" s="29">
        <v>0</v>
      </c>
      <c r="J759" s="29">
        <v>106</v>
      </c>
      <c r="K759" s="30">
        <f t="shared" si="23"/>
        <v>6</v>
      </c>
      <c r="L759" s="29">
        <v>6</v>
      </c>
      <c r="M759" s="29">
        <v>0</v>
      </c>
      <c r="N759" s="29">
        <v>141</v>
      </c>
      <c r="O759" s="29">
        <v>4</v>
      </c>
      <c r="P759" s="29">
        <v>403</v>
      </c>
      <c r="Q759" s="29">
        <v>135</v>
      </c>
      <c r="R759" s="29">
        <v>835</v>
      </c>
      <c r="S759" s="29">
        <v>145</v>
      </c>
    </row>
    <row r="760" spans="1:19" x14ac:dyDescent="0.2">
      <c r="A760" s="60" t="s">
        <v>16</v>
      </c>
      <c r="B760" s="60" t="s">
        <v>16</v>
      </c>
      <c r="C760" s="60" t="s">
        <v>8</v>
      </c>
      <c r="D760" s="61">
        <v>2017</v>
      </c>
      <c r="E760" s="60" t="s">
        <v>6</v>
      </c>
      <c r="F760" s="29">
        <v>185</v>
      </c>
      <c r="G760" s="77">
        <f t="shared" si="22"/>
        <v>0</v>
      </c>
      <c r="H760" s="29">
        <v>0</v>
      </c>
      <c r="I760" s="29">
        <v>0</v>
      </c>
      <c r="J760" s="29">
        <v>106</v>
      </c>
      <c r="K760" s="30">
        <f t="shared" si="23"/>
        <v>1</v>
      </c>
      <c r="L760" s="29">
        <v>1</v>
      </c>
      <c r="M760" s="29">
        <v>0</v>
      </c>
      <c r="N760" s="29">
        <v>141</v>
      </c>
      <c r="O760" s="29">
        <v>0</v>
      </c>
      <c r="P760" s="29">
        <v>403</v>
      </c>
      <c r="Q760" s="29">
        <v>37</v>
      </c>
      <c r="R760" s="29">
        <v>835</v>
      </c>
      <c r="S760" s="29">
        <v>38</v>
      </c>
    </row>
    <row r="761" spans="1:19" x14ac:dyDescent="0.2">
      <c r="A761" s="60" t="s">
        <v>1067</v>
      </c>
      <c r="B761" s="60" t="s">
        <v>16</v>
      </c>
      <c r="C761" s="60" t="s">
        <v>8</v>
      </c>
      <c r="D761" s="61">
        <v>2014</v>
      </c>
      <c r="E761" s="60" t="s">
        <v>6</v>
      </c>
      <c r="F761" s="29">
        <v>51</v>
      </c>
      <c r="G761" s="77">
        <f t="shared" si="22"/>
        <v>0</v>
      </c>
      <c r="H761" s="29">
        <v>0</v>
      </c>
      <c r="I761" s="29">
        <v>0</v>
      </c>
      <c r="J761" s="29">
        <v>30</v>
      </c>
      <c r="K761" s="30">
        <f t="shared" si="23"/>
        <v>0</v>
      </c>
      <c r="L761" s="29">
        <v>0</v>
      </c>
      <c r="M761" s="29">
        <v>0</v>
      </c>
      <c r="N761" s="29">
        <v>32</v>
      </c>
      <c r="O761" s="29">
        <v>9</v>
      </c>
      <c r="P761" s="29">
        <v>67</v>
      </c>
      <c r="Q761" s="29">
        <v>17</v>
      </c>
      <c r="R761" s="29">
        <v>180</v>
      </c>
      <c r="S761" s="29">
        <v>26</v>
      </c>
    </row>
    <row r="762" spans="1:19" x14ac:dyDescent="0.2">
      <c r="A762" s="60" t="s">
        <v>1067</v>
      </c>
      <c r="B762" s="60" t="s">
        <v>16</v>
      </c>
      <c r="C762" s="60" t="s">
        <v>8</v>
      </c>
      <c r="D762" s="61">
        <v>2015</v>
      </c>
      <c r="E762" s="60" t="s">
        <v>6</v>
      </c>
      <c r="F762" s="29">
        <v>51</v>
      </c>
      <c r="G762" s="77">
        <f t="shared" si="22"/>
        <v>0</v>
      </c>
      <c r="H762" s="29">
        <v>0</v>
      </c>
      <c r="I762" s="29">
        <v>0</v>
      </c>
      <c r="J762" s="29">
        <v>30</v>
      </c>
      <c r="K762" s="30">
        <f t="shared" si="23"/>
        <v>0</v>
      </c>
      <c r="L762" s="29">
        <v>0</v>
      </c>
      <c r="M762" s="29">
        <v>0</v>
      </c>
      <c r="N762" s="29">
        <v>32</v>
      </c>
      <c r="O762" s="29">
        <v>8</v>
      </c>
      <c r="P762" s="29">
        <v>67</v>
      </c>
      <c r="Q762" s="29">
        <v>11</v>
      </c>
      <c r="R762" s="29">
        <v>180</v>
      </c>
      <c r="S762" s="29">
        <v>19</v>
      </c>
    </row>
    <row r="763" spans="1:19" x14ac:dyDescent="0.2">
      <c r="A763" s="60" t="s">
        <v>1067</v>
      </c>
      <c r="B763" s="60" t="s">
        <v>16</v>
      </c>
      <c r="C763" s="60" t="s">
        <v>8</v>
      </c>
      <c r="D763" s="61">
        <v>2016</v>
      </c>
      <c r="E763" s="60" t="s">
        <v>6</v>
      </c>
      <c r="F763" s="29">
        <v>51</v>
      </c>
      <c r="G763" s="77">
        <f t="shared" si="22"/>
        <v>0</v>
      </c>
      <c r="H763" s="29">
        <v>0</v>
      </c>
      <c r="I763" s="29">
        <v>0</v>
      </c>
      <c r="J763" s="29">
        <v>30</v>
      </c>
      <c r="K763" s="30">
        <f t="shared" si="23"/>
        <v>1</v>
      </c>
      <c r="L763" s="29">
        <v>0</v>
      </c>
      <c r="M763" s="29">
        <v>1</v>
      </c>
      <c r="N763" s="29">
        <v>32</v>
      </c>
      <c r="O763" s="29">
        <v>13</v>
      </c>
      <c r="P763" s="29">
        <v>67</v>
      </c>
      <c r="Q763" s="29">
        <v>14</v>
      </c>
      <c r="R763" s="29">
        <v>180</v>
      </c>
      <c r="S763" s="29">
        <v>28</v>
      </c>
    </row>
    <row r="764" spans="1:19" x14ac:dyDescent="0.2">
      <c r="A764" s="60" t="s">
        <v>1067</v>
      </c>
      <c r="B764" s="60" t="s">
        <v>16</v>
      </c>
      <c r="C764" s="60" t="s">
        <v>8</v>
      </c>
      <c r="D764" s="61">
        <v>2017</v>
      </c>
      <c r="E764" s="60" t="s">
        <v>6</v>
      </c>
      <c r="F764" s="29">
        <v>51</v>
      </c>
      <c r="G764" s="77">
        <f t="shared" si="22"/>
        <v>0</v>
      </c>
      <c r="H764" s="29">
        <v>0</v>
      </c>
      <c r="I764" s="29">
        <v>0</v>
      </c>
      <c r="J764" s="29">
        <v>30</v>
      </c>
      <c r="K764" s="30">
        <f t="shared" si="23"/>
        <v>0</v>
      </c>
      <c r="L764" s="29">
        <v>0</v>
      </c>
      <c r="M764" s="29">
        <v>0</v>
      </c>
      <c r="N764" s="29">
        <v>32</v>
      </c>
      <c r="O764" s="29">
        <v>16</v>
      </c>
      <c r="P764" s="29">
        <v>67</v>
      </c>
      <c r="Q764" s="29">
        <v>14</v>
      </c>
      <c r="R764" s="29">
        <v>180</v>
      </c>
      <c r="S764" s="29">
        <v>30</v>
      </c>
    </row>
    <row r="765" spans="1:19" x14ac:dyDescent="0.2">
      <c r="A765" s="60" t="s">
        <v>208</v>
      </c>
      <c r="B765" s="60" t="s">
        <v>66</v>
      </c>
      <c r="C765" s="60" t="s">
        <v>67</v>
      </c>
      <c r="D765" s="61">
        <v>2013</v>
      </c>
      <c r="E765" s="60" t="s">
        <v>6</v>
      </c>
      <c r="F765" s="29">
        <v>465</v>
      </c>
      <c r="G765" s="77">
        <f t="shared" si="22"/>
        <v>0</v>
      </c>
      <c r="H765" s="29">
        <v>0</v>
      </c>
      <c r="I765" s="29">
        <v>0</v>
      </c>
      <c r="J765" s="29">
        <v>353</v>
      </c>
      <c r="K765" s="30">
        <f t="shared" si="23"/>
        <v>8</v>
      </c>
      <c r="L765" s="29">
        <v>8</v>
      </c>
      <c r="M765" s="29">
        <v>0</v>
      </c>
      <c r="N765" s="29">
        <v>327</v>
      </c>
      <c r="O765" s="29">
        <v>0</v>
      </c>
      <c r="P765" s="29">
        <v>718</v>
      </c>
      <c r="Q765" s="29">
        <v>67</v>
      </c>
      <c r="R765" s="29">
        <v>1863</v>
      </c>
      <c r="S765" s="29">
        <v>75</v>
      </c>
    </row>
    <row r="766" spans="1:19" x14ac:dyDescent="0.2">
      <c r="A766" s="60" t="s">
        <v>208</v>
      </c>
      <c r="B766" s="60" t="s">
        <v>66</v>
      </c>
      <c r="C766" s="60" t="s">
        <v>67</v>
      </c>
      <c r="D766" s="61">
        <v>2014</v>
      </c>
      <c r="E766" s="60" t="s">
        <v>6</v>
      </c>
      <c r="F766" s="29">
        <v>465</v>
      </c>
      <c r="G766" s="77">
        <f t="shared" si="22"/>
        <v>0</v>
      </c>
      <c r="H766" s="29">
        <v>0</v>
      </c>
      <c r="I766" s="29">
        <v>0</v>
      </c>
      <c r="J766" s="29">
        <v>353</v>
      </c>
      <c r="K766" s="30">
        <f t="shared" si="23"/>
        <v>108</v>
      </c>
      <c r="L766" s="29">
        <v>108</v>
      </c>
      <c r="M766" s="29">
        <v>0</v>
      </c>
      <c r="N766" s="29">
        <v>327</v>
      </c>
      <c r="O766" s="29">
        <v>1</v>
      </c>
      <c r="P766" s="29">
        <v>718</v>
      </c>
      <c r="Q766" s="29">
        <v>16</v>
      </c>
      <c r="R766" s="29">
        <v>1863</v>
      </c>
      <c r="S766" s="29">
        <v>125</v>
      </c>
    </row>
    <row r="767" spans="1:19" x14ac:dyDescent="0.2">
      <c r="A767" s="60" t="s">
        <v>208</v>
      </c>
      <c r="B767" s="60" t="s">
        <v>66</v>
      </c>
      <c r="C767" s="60" t="s">
        <v>67</v>
      </c>
      <c r="D767" s="61">
        <v>2015</v>
      </c>
      <c r="E767" s="60" t="s">
        <v>6</v>
      </c>
      <c r="F767" s="29">
        <v>465</v>
      </c>
      <c r="G767" s="77">
        <f t="shared" si="22"/>
        <v>0</v>
      </c>
      <c r="H767" s="29">
        <v>0</v>
      </c>
      <c r="I767" s="29">
        <v>0</v>
      </c>
      <c r="J767" s="29">
        <v>353</v>
      </c>
      <c r="K767" s="30">
        <f t="shared" si="23"/>
        <v>0</v>
      </c>
      <c r="L767" s="29">
        <v>0</v>
      </c>
      <c r="M767" s="29">
        <v>0</v>
      </c>
      <c r="N767" s="29">
        <v>327</v>
      </c>
      <c r="O767" s="29">
        <v>0</v>
      </c>
      <c r="P767" s="29">
        <v>718</v>
      </c>
      <c r="Q767" s="29">
        <v>143</v>
      </c>
      <c r="R767" s="29">
        <v>1863</v>
      </c>
      <c r="S767" s="29">
        <v>143</v>
      </c>
    </row>
    <row r="768" spans="1:19" x14ac:dyDescent="0.2">
      <c r="A768" s="60" t="s">
        <v>208</v>
      </c>
      <c r="B768" s="60" t="s">
        <v>66</v>
      </c>
      <c r="C768" s="60" t="s">
        <v>67</v>
      </c>
      <c r="D768" s="61">
        <v>2016</v>
      </c>
      <c r="E768" s="60" t="s">
        <v>6</v>
      </c>
      <c r="F768" s="29">
        <v>465</v>
      </c>
      <c r="G768" s="77">
        <f t="shared" si="22"/>
        <v>45</v>
      </c>
      <c r="H768" s="29">
        <v>45</v>
      </c>
      <c r="I768" s="29">
        <v>0</v>
      </c>
      <c r="J768" s="29">
        <v>353</v>
      </c>
      <c r="K768" s="30">
        <f t="shared" si="23"/>
        <v>0</v>
      </c>
      <c r="L768" s="29">
        <v>0</v>
      </c>
      <c r="M768" s="29">
        <v>0</v>
      </c>
      <c r="N768" s="29">
        <v>327</v>
      </c>
      <c r="O768" s="29">
        <v>46</v>
      </c>
      <c r="P768" s="29">
        <v>718</v>
      </c>
      <c r="Q768" s="29">
        <v>12</v>
      </c>
      <c r="R768" s="29">
        <v>1863</v>
      </c>
      <c r="S768" s="29">
        <v>103</v>
      </c>
    </row>
    <row r="769" spans="1:19" x14ac:dyDescent="0.2">
      <c r="A769" s="60" t="s">
        <v>208</v>
      </c>
      <c r="B769" s="60" t="s">
        <v>66</v>
      </c>
      <c r="C769" s="60" t="s">
        <v>67</v>
      </c>
      <c r="D769" s="61">
        <v>2017</v>
      </c>
      <c r="E769" s="60" t="s">
        <v>6</v>
      </c>
      <c r="F769" s="29">
        <v>465</v>
      </c>
      <c r="G769" s="77">
        <f t="shared" si="22"/>
        <v>0</v>
      </c>
      <c r="H769" s="29">
        <v>0</v>
      </c>
      <c r="I769" s="29">
        <v>0</v>
      </c>
      <c r="J769" s="29">
        <v>353</v>
      </c>
      <c r="K769" s="30">
        <f t="shared" si="23"/>
        <v>0</v>
      </c>
      <c r="L769" s="29">
        <v>0</v>
      </c>
      <c r="M769" s="29">
        <v>0</v>
      </c>
      <c r="N769" s="29">
        <v>327</v>
      </c>
      <c r="O769" s="29">
        <v>116</v>
      </c>
      <c r="P769" s="29">
        <v>718</v>
      </c>
      <c r="Q769" s="29">
        <v>7</v>
      </c>
      <c r="R769" s="29">
        <v>1863</v>
      </c>
      <c r="S769" s="29">
        <v>123</v>
      </c>
    </row>
    <row r="770" spans="1:19" x14ac:dyDescent="0.2">
      <c r="A770" s="60" t="s">
        <v>209</v>
      </c>
      <c r="B770" s="60" t="s">
        <v>142</v>
      </c>
      <c r="C770" s="60" t="s">
        <v>13</v>
      </c>
      <c r="D770" s="61">
        <v>2014</v>
      </c>
      <c r="E770" s="60" t="s">
        <v>6</v>
      </c>
      <c r="F770" s="29">
        <v>174</v>
      </c>
      <c r="G770" s="77">
        <f t="shared" si="22"/>
        <v>7</v>
      </c>
      <c r="H770" s="29">
        <v>7</v>
      </c>
      <c r="I770" s="29">
        <v>0</v>
      </c>
      <c r="J770" s="29">
        <v>126</v>
      </c>
      <c r="K770" s="30">
        <f t="shared" si="23"/>
        <v>17</v>
      </c>
      <c r="L770" s="29">
        <v>17</v>
      </c>
      <c r="M770" s="29">
        <v>0</v>
      </c>
      <c r="N770" s="29">
        <v>150</v>
      </c>
      <c r="O770" s="29">
        <v>32</v>
      </c>
      <c r="P770" s="29">
        <v>314</v>
      </c>
      <c r="Q770" s="29">
        <v>75</v>
      </c>
      <c r="R770" s="29">
        <v>764</v>
      </c>
      <c r="S770" s="29">
        <v>131</v>
      </c>
    </row>
    <row r="771" spans="1:19" x14ac:dyDescent="0.2">
      <c r="A771" s="60" t="s">
        <v>209</v>
      </c>
      <c r="B771" s="60" t="s">
        <v>142</v>
      </c>
      <c r="C771" s="60" t="s">
        <v>13</v>
      </c>
      <c r="D771" s="61">
        <v>2015</v>
      </c>
      <c r="E771" s="60" t="s">
        <v>6</v>
      </c>
      <c r="F771" s="29">
        <v>174</v>
      </c>
      <c r="G771" s="77">
        <f t="shared" ref="G771:G834" si="24">SUM(H771:I771)</f>
        <v>27</v>
      </c>
      <c r="H771" s="29">
        <v>27</v>
      </c>
      <c r="I771" s="29">
        <v>0</v>
      </c>
      <c r="J771" s="29">
        <v>126</v>
      </c>
      <c r="K771" s="30">
        <f t="shared" ref="K771:K834" si="25">SUM(L771:M771)</f>
        <v>20</v>
      </c>
      <c r="L771" s="29">
        <v>20</v>
      </c>
      <c r="M771" s="29">
        <v>0</v>
      </c>
      <c r="N771" s="29">
        <v>150</v>
      </c>
      <c r="O771" s="29">
        <v>29</v>
      </c>
      <c r="P771" s="29">
        <v>314</v>
      </c>
      <c r="Q771" s="29">
        <v>70</v>
      </c>
      <c r="R771" s="29">
        <v>764</v>
      </c>
      <c r="S771" s="29">
        <v>146</v>
      </c>
    </row>
    <row r="772" spans="1:19" x14ac:dyDescent="0.2">
      <c r="A772" s="60" t="s">
        <v>209</v>
      </c>
      <c r="B772" s="60" t="s">
        <v>142</v>
      </c>
      <c r="C772" s="60" t="s">
        <v>13</v>
      </c>
      <c r="D772" s="61">
        <v>2016</v>
      </c>
      <c r="E772" s="60" t="s">
        <v>6</v>
      </c>
      <c r="F772" s="29">
        <v>174</v>
      </c>
      <c r="G772" s="77">
        <f t="shared" si="24"/>
        <v>7</v>
      </c>
      <c r="H772" s="29">
        <v>7</v>
      </c>
      <c r="I772" s="29">
        <v>0</v>
      </c>
      <c r="J772" s="29">
        <v>126</v>
      </c>
      <c r="K772" s="30">
        <f t="shared" si="25"/>
        <v>18</v>
      </c>
      <c r="L772" s="29">
        <v>18</v>
      </c>
      <c r="M772" s="29">
        <v>0</v>
      </c>
      <c r="N772" s="29">
        <v>150</v>
      </c>
      <c r="O772" s="29">
        <v>22</v>
      </c>
      <c r="P772" s="29">
        <v>314</v>
      </c>
      <c r="Q772" s="29">
        <v>54</v>
      </c>
      <c r="R772" s="29">
        <v>764</v>
      </c>
      <c r="S772" s="29">
        <v>101</v>
      </c>
    </row>
    <row r="773" spans="1:19" x14ac:dyDescent="0.2">
      <c r="A773" s="60" t="s">
        <v>209</v>
      </c>
      <c r="B773" s="60" t="s">
        <v>142</v>
      </c>
      <c r="C773" s="60" t="s">
        <v>13</v>
      </c>
      <c r="D773" s="61">
        <v>2017</v>
      </c>
      <c r="E773" s="60" t="s">
        <v>6</v>
      </c>
      <c r="F773" s="29">
        <v>174</v>
      </c>
      <c r="G773" s="77">
        <f t="shared" si="24"/>
        <v>8</v>
      </c>
      <c r="H773" s="29">
        <v>0</v>
      </c>
      <c r="I773" s="29">
        <v>8</v>
      </c>
      <c r="J773" s="29">
        <v>126</v>
      </c>
      <c r="K773" s="30">
        <f t="shared" si="25"/>
        <v>18</v>
      </c>
      <c r="L773" s="29">
        <v>0</v>
      </c>
      <c r="M773" s="29">
        <v>18</v>
      </c>
      <c r="N773" s="29">
        <v>150</v>
      </c>
      <c r="O773" s="29">
        <v>27</v>
      </c>
      <c r="P773" s="29">
        <v>314</v>
      </c>
      <c r="Q773" s="29">
        <v>60</v>
      </c>
      <c r="R773" s="29">
        <v>764</v>
      </c>
      <c r="S773" s="29">
        <v>113</v>
      </c>
    </row>
    <row r="774" spans="1:19" x14ac:dyDescent="0.2">
      <c r="A774" s="60" t="s">
        <v>210</v>
      </c>
      <c r="B774" s="60" t="s">
        <v>7</v>
      </c>
      <c r="C774" s="60" t="s">
        <v>8</v>
      </c>
      <c r="D774" s="61">
        <v>2014</v>
      </c>
      <c r="E774" s="60" t="s">
        <v>6</v>
      </c>
      <c r="F774" s="29">
        <v>330</v>
      </c>
      <c r="G774" s="77">
        <f t="shared" si="24"/>
        <v>0</v>
      </c>
      <c r="H774" s="29">
        <v>0</v>
      </c>
      <c r="I774" s="29">
        <v>0</v>
      </c>
      <c r="J774" s="29">
        <v>167</v>
      </c>
      <c r="K774" s="30">
        <f t="shared" si="25"/>
        <v>0</v>
      </c>
      <c r="L774" s="29">
        <v>0</v>
      </c>
      <c r="M774" s="29">
        <v>0</v>
      </c>
      <c r="N774" s="29">
        <v>158</v>
      </c>
      <c r="O774" s="29">
        <v>0</v>
      </c>
      <c r="P774" s="29">
        <v>423</v>
      </c>
      <c r="Q774" s="29">
        <v>14</v>
      </c>
      <c r="R774" s="29">
        <v>1078</v>
      </c>
      <c r="S774" s="29">
        <v>14</v>
      </c>
    </row>
    <row r="775" spans="1:19" x14ac:dyDescent="0.2">
      <c r="A775" s="60" t="s">
        <v>210</v>
      </c>
      <c r="B775" s="60" t="s">
        <v>7</v>
      </c>
      <c r="C775" s="60" t="s">
        <v>8</v>
      </c>
      <c r="D775" s="61">
        <v>2015</v>
      </c>
      <c r="E775" s="60" t="s">
        <v>6</v>
      </c>
      <c r="F775" s="29">
        <v>330</v>
      </c>
      <c r="G775" s="77">
        <f t="shared" si="24"/>
        <v>0</v>
      </c>
      <c r="H775" s="29">
        <v>0</v>
      </c>
      <c r="I775" s="29">
        <v>0</v>
      </c>
      <c r="J775" s="29">
        <v>167</v>
      </c>
      <c r="K775" s="30">
        <f t="shared" si="25"/>
        <v>0</v>
      </c>
      <c r="L775" s="29">
        <v>0</v>
      </c>
      <c r="M775" s="29">
        <v>0</v>
      </c>
      <c r="N775" s="29">
        <v>158</v>
      </c>
      <c r="O775" s="29">
        <v>36</v>
      </c>
      <c r="P775" s="29">
        <v>423</v>
      </c>
      <c r="Q775" s="29">
        <v>40</v>
      </c>
      <c r="R775" s="29">
        <v>1078</v>
      </c>
      <c r="S775" s="29">
        <v>76</v>
      </c>
    </row>
    <row r="776" spans="1:19" x14ac:dyDescent="0.2">
      <c r="A776" s="60" t="s">
        <v>210</v>
      </c>
      <c r="B776" s="60" t="s">
        <v>7</v>
      </c>
      <c r="C776" s="60" t="s">
        <v>8</v>
      </c>
      <c r="D776" s="61">
        <v>2016</v>
      </c>
      <c r="E776" s="60" t="s">
        <v>6</v>
      </c>
      <c r="F776" s="29">
        <v>330</v>
      </c>
      <c r="G776" s="77">
        <f t="shared" si="24"/>
        <v>0</v>
      </c>
      <c r="H776" s="29">
        <v>0</v>
      </c>
      <c r="I776" s="29">
        <v>0</v>
      </c>
      <c r="J776" s="29">
        <v>167</v>
      </c>
      <c r="K776" s="30">
        <f t="shared" si="25"/>
        <v>0</v>
      </c>
      <c r="L776" s="29">
        <v>0</v>
      </c>
      <c r="M776" s="29">
        <v>0</v>
      </c>
      <c r="N776" s="29">
        <v>158</v>
      </c>
      <c r="O776" s="29">
        <v>0</v>
      </c>
      <c r="P776" s="29">
        <v>423</v>
      </c>
      <c r="Q776" s="29">
        <v>0</v>
      </c>
      <c r="R776" s="29">
        <v>1078</v>
      </c>
      <c r="S776" s="29">
        <v>0</v>
      </c>
    </row>
    <row r="777" spans="1:19" x14ac:dyDescent="0.2">
      <c r="A777" s="60" t="s">
        <v>956</v>
      </c>
      <c r="B777" s="60" t="s">
        <v>12</v>
      </c>
      <c r="C777" s="60" t="s">
        <v>3</v>
      </c>
      <c r="D777" s="61">
        <v>2014</v>
      </c>
      <c r="E777" s="60" t="s">
        <v>6</v>
      </c>
      <c r="F777" s="29">
        <v>1</v>
      </c>
      <c r="G777" s="77">
        <f t="shared" si="24"/>
        <v>0</v>
      </c>
      <c r="H777" s="29">
        <v>0</v>
      </c>
      <c r="I777" s="29">
        <v>0</v>
      </c>
      <c r="J777" s="29">
        <v>1</v>
      </c>
      <c r="K777" s="30">
        <f t="shared" si="25"/>
        <v>0</v>
      </c>
      <c r="L777" s="29">
        <v>0</v>
      </c>
      <c r="M777" s="29">
        <v>0</v>
      </c>
      <c r="N777" s="29">
        <v>1</v>
      </c>
      <c r="O777" s="29">
        <v>0</v>
      </c>
      <c r="P777" s="29">
        <v>2</v>
      </c>
      <c r="Q777" s="29">
        <v>115</v>
      </c>
      <c r="R777" s="29">
        <v>5</v>
      </c>
      <c r="S777" s="29">
        <v>115</v>
      </c>
    </row>
    <row r="778" spans="1:19" x14ac:dyDescent="0.2">
      <c r="A778" s="60" t="s">
        <v>956</v>
      </c>
      <c r="B778" s="60" t="s">
        <v>12</v>
      </c>
      <c r="C778" s="60" t="s">
        <v>3</v>
      </c>
      <c r="D778" s="61">
        <v>2015</v>
      </c>
      <c r="E778" s="60" t="s">
        <v>6</v>
      </c>
      <c r="F778" s="29">
        <v>1</v>
      </c>
      <c r="G778" s="77">
        <f t="shared" si="24"/>
        <v>0</v>
      </c>
      <c r="H778" s="29">
        <v>0</v>
      </c>
      <c r="I778" s="29">
        <v>0</v>
      </c>
      <c r="J778" s="29">
        <v>1</v>
      </c>
      <c r="K778" s="30">
        <f t="shared" si="25"/>
        <v>0</v>
      </c>
      <c r="L778" s="29">
        <v>0</v>
      </c>
      <c r="M778" s="29">
        <v>0</v>
      </c>
      <c r="N778" s="29">
        <v>1</v>
      </c>
      <c r="O778" s="29">
        <v>0</v>
      </c>
      <c r="P778" s="29">
        <v>2</v>
      </c>
      <c r="Q778" s="29">
        <v>197</v>
      </c>
      <c r="R778" s="29">
        <v>5</v>
      </c>
      <c r="S778" s="29">
        <v>197</v>
      </c>
    </row>
    <row r="779" spans="1:19" x14ac:dyDescent="0.2">
      <c r="A779" s="60" t="s">
        <v>956</v>
      </c>
      <c r="B779" s="60" t="s">
        <v>12</v>
      </c>
      <c r="C779" s="60" t="s">
        <v>3</v>
      </c>
      <c r="D779" s="61">
        <v>2016</v>
      </c>
      <c r="E779" s="60" t="s">
        <v>6</v>
      </c>
      <c r="F779" s="29">
        <v>1</v>
      </c>
      <c r="G779" s="77">
        <f t="shared" si="24"/>
        <v>0</v>
      </c>
      <c r="H779" s="29">
        <v>0</v>
      </c>
      <c r="I779" s="29">
        <v>0</v>
      </c>
      <c r="J779" s="29">
        <v>1</v>
      </c>
      <c r="K779" s="30">
        <f t="shared" si="25"/>
        <v>0</v>
      </c>
      <c r="L779" s="29">
        <v>0</v>
      </c>
      <c r="M779" s="29">
        <v>0</v>
      </c>
      <c r="N779" s="29">
        <v>1</v>
      </c>
      <c r="O779" s="29">
        <v>0</v>
      </c>
      <c r="P779" s="29">
        <v>2</v>
      </c>
      <c r="Q779" s="29">
        <v>186</v>
      </c>
      <c r="R779" s="29">
        <v>5</v>
      </c>
      <c r="S779" s="29">
        <v>186</v>
      </c>
    </row>
    <row r="780" spans="1:19" x14ac:dyDescent="0.2">
      <c r="A780" s="60" t="s">
        <v>956</v>
      </c>
      <c r="B780" s="60" t="s">
        <v>12</v>
      </c>
      <c r="C780" s="60" t="s">
        <v>3</v>
      </c>
      <c r="D780" s="61">
        <v>2017</v>
      </c>
      <c r="E780" s="60" t="s">
        <v>6</v>
      </c>
      <c r="F780" s="29">
        <v>1</v>
      </c>
      <c r="G780" s="77">
        <f t="shared" si="24"/>
        <v>0</v>
      </c>
      <c r="H780" s="29">
        <v>0</v>
      </c>
      <c r="I780" s="29">
        <v>0</v>
      </c>
      <c r="J780" s="29">
        <v>1</v>
      </c>
      <c r="K780" s="30">
        <f t="shared" si="25"/>
        <v>0</v>
      </c>
      <c r="L780" s="29">
        <v>0</v>
      </c>
      <c r="M780" s="29">
        <v>0</v>
      </c>
      <c r="N780" s="29">
        <v>1</v>
      </c>
      <c r="O780" s="29">
        <v>0</v>
      </c>
      <c r="P780" s="29">
        <v>2</v>
      </c>
      <c r="Q780" s="29">
        <v>716</v>
      </c>
      <c r="R780" s="29">
        <v>5</v>
      </c>
      <c r="S780" s="29">
        <v>716</v>
      </c>
    </row>
    <row r="781" spans="1:19" x14ac:dyDescent="0.2">
      <c r="A781" s="60" t="s">
        <v>1068</v>
      </c>
      <c r="B781" s="60" t="s">
        <v>35</v>
      </c>
      <c r="C781" s="60" t="s">
        <v>3</v>
      </c>
      <c r="D781" s="61">
        <v>2017</v>
      </c>
      <c r="E781" s="60" t="s">
        <v>6</v>
      </c>
      <c r="F781" s="29">
        <v>103</v>
      </c>
      <c r="G781" s="77">
        <f t="shared" si="24"/>
        <v>0</v>
      </c>
      <c r="H781" s="29">
        <v>0</v>
      </c>
      <c r="I781" s="29">
        <v>0</v>
      </c>
      <c r="J781" s="29">
        <v>102</v>
      </c>
      <c r="K781" s="30">
        <f t="shared" si="25"/>
        <v>0</v>
      </c>
      <c r="L781" s="29">
        <v>0</v>
      </c>
      <c r="M781" s="29">
        <v>0</v>
      </c>
      <c r="N781" s="29">
        <v>136</v>
      </c>
      <c r="O781" s="29">
        <v>0</v>
      </c>
      <c r="P781" s="29">
        <v>151</v>
      </c>
      <c r="Q781" s="29">
        <v>2</v>
      </c>
      <c r="R781" s="29">
        <v>492</v>
      </c>
      <c r="S781" s="29">
        <v>2</v>
      </c>
    </row>
    <row r="782" spans="1:19" x14ac:dyDescent="0.2">
      <c r="A782" s="60" t="s">
        <v>211</v>
      </c>
      <c r="B782" s="60" t="s">
        <v>5</v>
      </c>
      <c r="C782" s="60" t="s">
        <v>3</v>
      </c>
      <c r="D782" s="61">
        <v>2014</v>
      </c>
      <c r="E782" s="60" t="s">
        <v>6</v>
      </c>
      <c r="F782" s="29">
        <v>52</v>
      </c>
      <c r="G782" s="77">
        <f t="shared" si="24"/>
        <v>0</v>
      </c>
      <c r="H782" s="29">
        <v>0</v>
      </c>
      <c r="I782" s="29">
        <v>0</v>
      </c>
      <c r="J782" s="29">
        <v>31</v>
      </c>
      <c r="K782" s="30">
        <f t="shared" si="25"/>
        <v>0</v>
      </c>
      <c r="L782" s="29">
        <v>0</v>
      </c>
      <c r="M782" s="29">
        <v>0</v>
      </c>
      <c r="N782" s="29">
        <v>33</v>
      </c>
      <c r="O782" s="29">
        <v>0</v>
      </c>
      <c r="P782" s="29">
        <v>85</v>
      </c>
      <c r="Q782" s="29">
        <v>2</v>
      </c>
      <c r="R782" s="29">
        <v>201</v>
      </c>
      <c r="S782" s="29">
        <v>2</v>
      </c>
    </row>
    <row r="783" spans="1:19" x14ac:dyDescent="0.2">
      <c r="A783" s="60" t="s">
        <v>211</v>
      </c>
      <c r="B783" s="60" t="s">
        <v>5</v>
      </c>
      <c r="C783" s="60" t="s">
        <v>3</v>
      </c>
      <c r="D783" s="61">
        <v>2015</v>
      </c>
      <c r="E783" s="60" t="s">
        <v>6</v>
      </c>
      <c r="F783" s="29">
        <v>52</v>
      </c>
      <c r="G783" s="77">
        <f t="shared" si="24"/>
        <v>0</v>
      </c>
      <c r="H783" s="29">
        <v>0</v>
      </c>
      <c r="I783" s="29">
        <v>0</v>
      </c>
      <c r="J783" s="29">
        <v>31</v>
      </c>
      <c r="K783" s="30">
        <f t="shared" si="25"/>
        <v>0</v>
      </c>
      <c r="L783" s="29">
        <v>0</v>
      </c>
      <c r="M783" s="29">
        <v>0</v>
      </c>
      <c r="N783" s="29">
        <v>33</v>
      </c>
      <c r="O783" s="29">
        <v>0</v>
      </c>
      <c r="P783" s="29">
        <v>85</v>
      </c>
      <c r="Q783" s="29">
        <v>4</v>
      </c>
      <c r="R783" s="29">
        <v>201</v>
      </c>
      <c r="S783" s="29">
        <v>4</v>
      </c>
    </row>
    <row r="784" spans="1:19" x14ac:dyDescent="0.2">
      <c r="A784" s="60" t="s">
        <v>211</v>
      </c>
      <c r="B784" s="60" t="s">
        <v>5</v>
      </c>
      <c r="C784" s="60" t="s">
        <v>3</v>
      </c>
      <c r="D784" s="61">
        <v>2016</v>
      </c>
      <c r="E784" s="60" t="s">
        <v>6</v>
      </c>
      <c r="F784" s="29">
        <v>52</v>
      </c>
      <c r="G784" s="77">
        <f t="shared" si="24"/>
        <v>0</v>
      </c>
      <c r="H784" s="29">
        <v>0</v>
      </c>
      <c r="I784" s="29">
        <v>0</v>
      </c>
      <c r="J784" s="29">
        <v>31</v>
      </c>
      <c r="K784" s="30">
        <f t="shared" si="25"/>
        <v>0</v>
      </c>
      <c r="L784" s="29">
        <v>0</v>
      </c>
      <c r="M784" s="29">
        <v>0</v>
      </c>
      <c r="N784" s="29">
        <v>33</v>
      </c>
      <c r="O784" s="29">
        <v>8</v>
      </c>
      <c r="P784" s="29">
        <v>85</v>
      </c>
      <c r="Q784" s="29">
        <v>5</v>
      </c>
      <c r="R784" s="29">
        <v>201</v>
      </c>
      <c r="S784" s="29">
        <v>13</v>
      </c>
    </row>
    <row r="785" spans="1:19" x14ac:dyDescent="0.2">
      <c r="A785" s="60" t="s">
        <v>211</v>
      </c>
      <c r="B785" s="60" t="s">
        <v>5</v>
      </c>
      <c r="C785" s="60" t="s">
        <v>3</v>
      </c>
      <c r="D785" s="61">
        <v>2017</v>
      </c>
      <c r="E785" s="60" t="s">
        <v>6</v>
      </c>
      <c r="F785" s="29">
        <v>52</v>
      </c>
      <c r="G785" s="77">
        <f t="shared" si="24"/>
        <v>1</v>
      </c>
      <c r="H785" s="29">
        <v>0</v>
      </c>
      <c r="I785" s="29">
        <v>1</v>
      </c>
      <c r="J785" s="29">
        <v>31</v>
      </c>
      <c r="K785" s="30">
        <f t="shared" si="25"/>
        <v>0</v>
      </c>
      <c r="L785" s="29">
        <v>0</v>
      </c>
      <c r="M785" s="29">
        <v>0</v>
      </c>
      <c r="N785" s="29">
        <v>33</v>
      </c>
      <c r="O785" s="29">
        <v>7</v>
      </c>
      <c r="P785" s="29">
        <v>85</v>
      </c>
      <c r="Q785" s="29">
        <v>49</v>
      </c>
      <c r="R785" s="29">
        <v>201</v>
      </c>
      <c r="S785" s="29">
        <v>57</v>
      </c>
    </row>
    <row r="786" spans="1:19" x14ac:dyDescent="0.2">
      <c r="A786" s="60" t="s">
        <v>212</v>
      </c>
      <c r="B786" s="60" t="s">
        <v>40</v>
      </c>
      <c r="C786" s="60" t="s">
        <v>8</v>
      </c>
      <c r="D786" s="61">
        <v>2014</v>
      </c>
      <c r="E786" s="60" t="s">
        <v>6</v>
      </c>
      <c r="F786" s="29">
        <v>111</v>
      </c>
      <c r="G786" s="77">
        <f t="shared" si="24"/>
        <v>1</v>
      </c>
      <c r="H786" s="29">
        <v>1</v>
      </c>
      <c r="I786" s="29">
        <v>0</v>
      </c>
      <c r="J786" s="29">
        <v>65</v>
      </c>
      <c r="K786" s="30">
        <f t="shared" si="25"/>
        <v>10</v>
      </c>
      <c r="L786" s="29">
        <v>10</v>
      </c>
      <c r="M786" s="29">
        <v>0</v>
      </c>
      <c r="N786" s="29">
        <v>72</v>
      </c>
      <c r="O786" s="29">
        <v>1</v>
      </c>
      <c r="P786" s="29">
        <v>167</v>
      </c>
      <c r="Q786" s="29">
        <v>19</v>
      </c>
      <c r="R786" s="29">
        <v>415</v>
      </c>
      <c r="S786" s="29">
        <v>31</v>
      </c>
    </row>
    <row r="787" spans="1:19" x14ac:dyDescent="0.2">
      <c r="A787" s="60" t="s">
        <v>212</v>
      </c>
      <c r="B787" s="60" t="s">
        <v>40</v>
      </c>
      <c r="C787" s="60" t="s">
        <v>8</v>
      </c>
      <c r="D787" s="61">
        <v>2015</v>
      </c>
      <c r="E787" s="60" t="s">
        <v>6</v>
      </c>
      <c r="F787" s="29">
        <v>111</v>
      </c>
      <c r="G787" s="77">
        <f t="shared" si="24"/>
        <v>16</v>
      </c>
      <c r="H787" s="29">
        <v>16</v>
      </c>
      <c r="I787" s="29">
        <v>0</v>
      </c>
      <c r="J787" s="29">
        <v>65</v>
      </c>
      <c r="K787" s="30">
        <f t="shared" si="25"/>
        <v>0</v>
      </c>
      <c r="L787" s="29">
        <v>0</v>
      </c>
      <c r="M787" s="29">
        <v>0</v>
      </c>
      <c r="N787" s="29">
        <v>72</v>
      </c>
      <c r="O787" s="29">
        <v>1</v>
      </c>
      <c r="P787" s="29">
        <v>167</v>
      </c>
      <c r="Q787" s="29">
        <v>15</v>
      </c>
      <c r="R787" s="29">
        <v>415</v>
      </c>
      <c r="S787" s="29">
        <v>32</v>
      </c>
    </row>
    <row r="788" spans="1:19" x14ac:dyDescent="0.2">
      <c r="A788" s="60" t="s">
        <v>212</v>
      </c>
      <c r="B788" s="60" t="s">
        <v>40</v>
      </c>
      <c r="C788" s="60" t="s">
        <v>8</v>
      </c>
      <c r="D788" s="61">
        <v>2016</v>
      </c>
      <c r="E788" s="60" t="s">
        <v>6</v>
      </c>
      <c r="F788" s="29">
        <v>111</v>
      </c>
      <c r="G788" s="77">
        <f t="shared" si="24"/>
        <v>1</v>
      </c>
      <c r="H788" s="29">
        <v>1</v>
      </c>
      <c r="I788" s="29">
        <v>0</v>
      </c>
      <c r="J788" s="29">
        <v>65</v>
      </c>
      <c r="K788" s="30">
        <f t="shared" si="25"/>
        <v>2</v>
      </c>
      <c r="L788" s="29">
        <v>2</v>
      </c>
      <c r="M788" s="29">
        <v>0</v>
      </c>
      <c r="N788" s="29">
        <v>72</v>
      </c>
      <c r="O788" s="29">
        <v>0</v>
      </c>
      <c r="P788" s="29">
        <v>167</v>
      </c>
      <c r="Q788" s="29">
        <v>5</v>
      </c>
      <c r="R788" s="29">
        <v>415</v>
      </c>
      <c r="S788" s="29">
        <v>8</v>
      </c>
    </row>
    <row r="789" spans="1:19" x14ac:dyDescent="0.2">
      <c r="A789" s="60" t="s">
        <v>212</v>
      </c>
      <c r="B789" s="60" t="s">
        <v>40</v>
      </c>
      <c r="C789" s="60" t="s">
        <v>8</v>
      </c>
      <c r="D789" s="61">
        <v>2017</v>
      </c>
      <c r="E789" s="60" t="s">
        <v>6</v>
      </c>
      <c r="F789" s="29">
        <v>111</v>
      </c>
      <c r="G789" s="77">
        <f t="shared" si="24"/>
        <v>2</v>
      </c>
      <c r="H789" s="29">
        <v>0</v>
      </c>
      <c r="I789" s="29">
        <v>2</v>
      </c>
      <c r="J789" s="29">
        <v>65</v>
      </c>
      <c r="K789" s="30">
        <f t="shared" si="25"/>
        <v>1</v>
      </c>
      <c r="L789" s="29">
        <v>0</v>
      </c>
      <c r="M789" s="29">
        <v>1</v>
      </c>
      <c r="N789" s="29">
        <v>72</v>
      </c>
      <c r="O789" s="29">
        <v>0</v>
      </c>
      <c r="P789" s="29">
        <v>167</v>
      </c>
      <c r="Q789" s="29">
        <v>6</v>
      </c>
      <c r="R789" s="29">
        <v>415</v>
      </c>
      <c r="S789" s="29">
        <v>9</v>
      </c>
    </row>
    <row r="790" spans="1:19" x14ac:dyDescent="0.2">
      <c r="A790" s="60" t="s">
        <v>957</v>
      </c>
      <c r="B790" s="60" t="s">
        <v>72</v>
      </c>
      <c r="C790" s="60" t="s">
        <v>26</v>
      </c>
      <c r="D790" s="61">
        <v>2016</v>
      </c>
      <c r="E790" s="60" t="s">
        <v>6</v>
      </c>
      <c r="F790" s="29">
        <v>315</v>
      </c>
      <c r="G790" s="77">
        <f t="shared" si="24"/>
        <v>0</v>
      </c>
      <c r="H790" s="29">
        <v>0</v>
      </c>
      <c r="I790" s="29">
        <v>0</v>
      </c>
      <c r="J790" s="29">
        <v>202</v>
      </c>
      <c r="K790" s="30">
        <f t="shared" si="25"/>
        <v>0</v>
      </c>
      <c r="L790" s="29">
        <v>0</v>
      </c>
      <c r="M790" s="29">
        <v>0</v>
      </c>
      <c r="N790" s="29">
        <v>210</v>
      </c>
      <c r="O790" s="29">
        <v>4</v>
      </c>
      <c r="P790" s="29">
        <v>520</v>
      </c>
      <c r="Q790" s="29">
        <v>101</v>
      </c>
      <c r="R790" s="29">
        <v>1247</v>
      </c>
      <c r="S790" s="29">
        <v>105</v>
      </c>
    </row>
    <row r="791" spans="1:19" x14ac:dyDescent="0.2">
      <c r="A791" s="60" t="s">
        <v>957</v>
      </c>
      <c r="B791" s="60" t="s">
        <v>72</v>
      </c>
      <c r="C791" s="60" t="s">
        <v>26</v>
      </c>
      <c r="D791" s="61">
        <v>2017</v>
      </c>
      <c r="E791" s="60" t="s">
        <v>6</v>
      </c>
      <c r="F791" s="29">
        <v>315</v>
      </c>
      <c r="G791" s="77">
        <f t="shared" si="24"/>
        <v>0</v>
      </c>
      <c r="H791" s="29">
        <v>0</v>
      </c>
      <c r="I791" s="29">
        <v>0</v>
      </c>
      <c r="J791" s="29">
        <v>202</v>
      </c>
      <c r="K791" s="30">
        <f t="shared" si="25"/>
        <v>0</v>
      </c>
      <c r="L791" s="29">
        <v>0</v>
      </c>
      <c r="M791" s="29">
        <v>0</v>
      </c>
      <c r="N791" s="29">
        <v>210</v>
      </c>
      <c r="O791" s="29">
        <v>76</v>
      </c>
      <c r="P791" s="29">
        <v>520</v>
      </c>
      <c r="Q791" s="29">
        <v>34</v>
      </c>
      <c r="R791" s="29">
        <v>1247</v>
      </c>
      <c r="S791" s="29">
        <v>110</v>
      </c>
    </row>
    <row r="792" spans="1:19" x14ac:dyDescent="0.2">
      <c r="A792" s="60" t="s">
        <v>213</v>
      </c>
      <c r="B792" s="60" t="s">
        <v>7</v>
      </c>
      <c r="C792" s="60" t="s">
        <v>8</v>
      </c>
      <c r="D792" s="61">
        <v>2015</v>
      </c>
      <c r="E792" s="60" t="s">
        <v>6</v>
      </c>
      <c r="F792" s="29">
        <v>2059</v>
      </c>
      <c r="G792" s="77">
        <f t="shared" si="24"/>
        <v>98</v>
      </c>
      <c r="H792" s="29">
        <v>98</v>
      </c>
      <c r="I792" s="29">
        <v>0</v>
      </c>
      <c r="J792" s="29">
        <v>2075</v>
      </c>
      <c r="K792" s="30">
        <f t="shared" si="25"/>
        <v>30</v>
      </c>
      <c r="L792" s="29">
        <v>30</v>
      </c>
      <c r="M792" s="29">
        <v>0</v>
      </c>
      <c r="N792" s="29">
        <v>2815</v>
      </c>
      <c r="O792" s="29">
        <v>0</v>
      </c>
      <c r="P792" s="29">
        <v>7816</v>
      </c>
      <c r="Q792" s="29">
        <v>643</v>
      </c>
      <c r="R792" s="29">
        <v>14765</v>
      </c>
      <c r="S792" s="29">
        <v>771</v>
      </c>
    </row>
    <row r="793" spans="1:19" x14ac:dyDescent="0.2">
      <c r="A793" s="60" t="s">
        <v>213</v>
      </c>
      <c r="B793" s="60" t="s">
        <v>7</v>
      </c>
      <c r="C793" s="60" t="s">
        <v>8</v>
      </c>
      <c r="D793" s="61">
        <v>2016</v>
      </c>
      <c r="E793" s="60" t="s">
        <v>6</v>
      </c>
      <c r="F793" s="29">
        <v>2059</v>
      </c>
      <c r="G793" s="77">
        <f t="shared" si="24"/>
        <v>26</v>
      </c>
      <c r="H793" s="29">
        <v>26</v>
      </c>
      <c r="I793" s="29">
        <v>0</v>
      </c>
      <c r="J793" s="29">
        <v>2075</v>
      </c>
      <c r="K793" s="30">
        <f t="shared" si="25"/>
        <v>13</v>
      </c>
      <c r="L793" s="29">
        <v>13</v>
      </c>
      <c r="M793" s="29">
        <v>0</v>
      </c>
      <c r="N793" s="29">
        <v>2815</v>
      </c>
      <c r="O793" s="29">
        <v>0</v>
      </c>
      <c r="P793" s="29">
        <v>7816</v>
      </c>
      <c r="Q793" s="29">
        <v>2082</v>
      </c>
      <c r="R793" s="29">
        <v>14765</v>
      </c>
      <c r="S793" s="29">
        <v>2121</v>
      </c>
    </row>
    <row r="794" spans="1:19" x14ac:dyDescent="0.2">
      <c r="A794" s="60" t="s">
        <v>213</v>
      </c>
      <c r="B794" s="60" t="s">
        <v>7</v>
      </c>
      <c r="C794" s="60" t="s">
        <v>8</v>
      </c>
      <c r="D794" s="61">
        <v>2017</v>
      </c>
      <c r="E794" s="60" t="s">
        <v>6</v>
      </c>
      <c r="F794" s="29">
        <v>2059</v>
      </c>
      <c r="G794" s="77">
        <f t="shared" si="24"/>
        <v>247</v>
      </c>
      <c r="H794" s="29">
        <v>247</v>
      </c>
      <c r="I794" s="29">
        <v>0</v>
      </c>
      <c r="J794" s="29">
        <v>2075</v>
      </c>
      <c r="K794" s="30">
        <f t="shared" si="25"/>
        <v>66</v>
      </c>
      <c r="L794" s="29">
        <v>66</v>
      </c>
      <c r="M794" s="29">
        <v>0</v>
      </c>
      <c r="N794" s="29">
        <v>2815</v>
      </c>
      <c r="O794" s="29">
        <v>11</v>
      </c>
      <c r="P794" s="29">
        <v>7816</v>
      </c>
      <c r="Q794" s="29">
        <v>3960</v>
      </c>
      <c r="R794" s="29">
        <v>14765</v>
      </c>
      <c r="S794" s="29">
        <v>4284</v>
      </c>
    </row>
    <row r="795" spans="1:19" x14ac:dyDescent="0.2">
      <c r="A795" s="60" t="s">
        <v>214</v>
      </c>
      <c r="B795" s="60" t="s">
        <v>21</v>
      </c>
      <c r="C795" s="60" t="s">
        <v>8</v>
      </c>
      <c r="D795" s="61">
        <v>2015</v>
      </c>
      <c r="E795" s="60" t="s">
        <v>6</v>
      </c>
      <c r="F795" s="29">
        <v>297</v>
      </c>
      <c r="G795" s="77">
        <f t="shared" si="24"/>
        <v>0</v>
      </c>
      <c r="H795" s="29">
        <v>0</v>
      </c>
      <c r="I795" s="29">
        <v>0</v>
      </c>
      <c r="J795" s="29">
        <v>163</v>
      </c>
      <c r="K795" s="30">
        <f t="shared" si="25"/>
        <v>0</v>
      </c>
      <c r="L795" s="29">
        <v>0</v>
      </c>
      <c r="M795" s="29">
        <v>0</v>
      </c>
      <c r="N795" s="29">
        <v>142</v>
      </c>
      <c r="O795" s="29">
        <v>70</v>
      </c>
      <c r="P795" s="29">
        <v>446</v>
      </c>
      <c r="Q795" s="29">
        <v>164</v>
      </c>
      <c r="R795" s="29">
        <v>1048</v>
      </c>
      <c r="S795" s="29">
        <v>234</v>
      </c>
    </row>
    <row r="796" spans="1:19" x14ac:dyDescent="0.2">
      <c r="A796" s="60" t="s">
        <v>214</v>
      </c>
      <c r="B796" s="60" t="s">
        <v>21</v>
      </c>
      <c r="C796" s="60" t="s">
        <v>8</v>
      </c>
      <c r="D796" s="61">
        <v>2016</v>
      </c>
      <c r="E796" s="60" t="s">
        <v>6</v>
      </c>
      <c r="F796" s="29">
        <v>297</v>
      </c>
      <c r="G796" s="77">
        <f t="shared" si="24"/>
        <v>0</v>
      </c>
      <c r="H796" s="29">
        <v>0</v>
      </c>
      <c r="I796" s="29">
        <v>0</v>
      </c>
      <c r="J796" s="29">
        <v>163</v>
      </c>
      <c r="K796" s="30">
        <f t="shared" si="25"/>
        <v>0</v>
      </c>
      <c r="L796" s="29">
        <v>0</v>
      </c>
      <c r="M796" s="29">
        <v>0</v>
      </c>
      <c r="N796" s="29">
        <v>142</v>
      </c>
      <c r="O796" s="29">
        <v>88</v>
      </c>
      <c r="P796" s="29">
        <v>446</v>
      </c>
      <c r="Q796" s="29">
        <v>208</v>
      </c>
      <c r="R796" s="29">
        <v>1048</v>
      </c>
      <c r="S796" s="29">
        <v>296</v>
      </c>
    </row>
    <row r="797" spans="1:19" x14ac:dyDescent="0.2">
      <c r="A797" s="60" t="s">
        <v>214</v>
      </c>
      <c r="B797" s="60" t="s">
        <v>21</v>
      </c>
      <c r="C797" s="60" t="s">
        <v>8</v>
      </c>
      <c r="D797" s="61">
        <v>2017</v>
      </c>
      <c r="E797" s="60" t="s">
        <v>6</v>
      </c>
      <c r="F797" s="29">
        <v>297</v>
      </c>
      <c r="G797" s="77">
        <f t="shared" si="24"/>
        <v>8</v>
      </c>
      <c r="H797" s="29">
        <v>8</v>
      </c>
      <c r="I797" s="29">
        <v>0</v>
      </c>
      <c r="J797" s="29">
        <v>163</v>
      </c>
      <c r="K797" s="30">
        <f t="shared" si="25"/>
        <v>66</v>
      </c>
      <c r="L797" s="29">
        <v>66</v>
      </c>
      <c r="M797" s="29">
        <v>0</v>
      </c>
      <c r="N797" s="29">
        <v>142</v>
      </c>
      <c r="O797" s="29">
        <v>51</v>
      </c>
      <c r="P797" s="29">
        <v>446</v>
      </c>
      <c r="Q797" s="29">
        <v>117</v>
      </c>
      <c r="R797" s="29">
        <v>1048</v>
      </c>
      <c r="S797" s="29">
        <v>242</v>
      </c>
    </row>
    <row r="798" spans="1:19" x14ac:dyDescent="0.2">
      <c r="A798" s="60" t="s">
        <v>215</v>
      </c>
      <c r="B798" s="60" t="s">
        <v>66</v>
      </c>
      <c r="C798" s="60" t="s">
        <v>67</v>
      </c>
      <c r="D798" s="61">
        <v>2013</v>
      </c>
      <c r="E798" s="60" t="s">
        <v>6</v>
      </c>
      <c r="F798" s="29">
        <v>1549</v>
      </c>
      <c r="G798" s="77">
        <f t="shared" si="24"/>
        <v>267</v>
      </c>
      <c r="H798" s="29">
        <v>244</v>
      </c>
      <c r="I798" s="29">
        <v>23</v>
      </c>
      <c r="J798" s="29">
        <v>1178</v>
      </c>
      <c r="K798" s="30">
        <f t="shared" si="25"/>
        <v>57</v>
      </c>
      <c r="L798" s="29">
        <v>55</v>
      </c>
      <c r="M798" s="29">
        <v>2</v>
      </c>
      <c r="N798" s="29">
        <v>1090</v>
      </c>
      <c r="O798" s="29">
        <v>102</v>
      </c>
      <c r="P798" s="29">
        <v>2393</v>
      </c>
      <c r="Q798" s="29">
        <v>362</v>
      </c>
      <c r="R798" s="29">
        <v>6210</v>
      </c>
      <c r="S798" s="29">
        <v>788</v>
      </c>
    </row>
    <row r="799" spans="1:19" x14ac:dyDescent="0.2">
      <c r="A799" s="60" t="s">
        <v>215</v>
      </c>
      <c r="B799" s="60" t="s">
        <v>66</v>
      </c>
      <c r="C799" s="60" t="s">
        <v>67</v>
      </c>
      <c r="D799" s="61">
        <v>2014</v>
      </c>
      <c r="E799" s="60" t="s">
        <v>6</v>
      </c>
      <c r="F799" s="29">
        <v>1549</v>
      </c>
      <c r="G799" s="77">
        <f t="shared" si="24"/>
        <v>0</v>
      </c>
      <c r="H799" s="29">
        <v>0</v>
      </c>
      <c r="I799" s="29">
        <v>0</v>
      </c>
      <c r="J799" s="29">
        <v>1178</v>
      </c>
      <c r="K799" s="30">
        <f t="shared" si="25"/>
        <v>0</v>
      </c>
      <c r="L799" s="29">
        <v>0</v>
      </c>
      <c r="M799" s="29">
        <v>0</v>
      </c>
      <c r="N799" s="29">
        <v>1090</v>
      </c>
      <c r="O799" s="29">
        <v>20</v>
      </c>
      <c r="P799" s="29">
        <v>2393</v>
      </c>
      <c r="Q799" s="29">
        <v>92</v>
      </c>
      <c r="R799" s="29">
        <v>6210</v>
      </c>
      <c r="S799" s="29">
        <v>112</v>
      </c>
    </row>
    <row r="800" spans="1:19" x14ac:dyDescent="0.2">
      <c r="A800" s="60" t="s">
        <v>215</v>
      </c>
      <c r="B800" s="60" t="s">
        <v>66</v>
      </c>
      <c r="C800" s="60" t="s">
        <v>67</v>
      </c>
      <c r="D800" s="61">
        <v>2015</v>
      </c>
      <c r="E800" s="60" t="s">
        <v>6</v>
      </c>
      <c r="F800" s="29">
        <v>1549</v>
      </c>
      <c r="G800" s="77">
        <f t="shared" si="24"/>
        <v>0</v>
      </c>
      <c r="H800" s="29">
        <v>0</v>
      </c>
      <c r="I800" s="29">
        <v>0</v>
      </c>
      <c r="J800" s="29">
        <v>1178</v>
      </c>
      <c r="K800" s="30">
        <f t="shared" si="25"/>
        <v>0</v>
      </c>
      <c r="L800" s="29">
        <v>0</v>
      </c>
      <c r="M800" s="29">
        <v>0</v>
      </c>
      <c r="N800" s="29">
        <v>1090</v>
      </c>
      <c r="O800" s="29">
        <v>27</v>
      </c>
      <c r="P800" s="29">
        <v>2393</v>
      </c>
      <c r="Q800" s="29">
        <v>73</v>
      </c>
      <c r="R800" s="29">
        <v>6210</v>
      </c>
      <c r="S800" s="29">
        <v>100</v>
      </c>
    </row>
    <row r="801" spans="1:19" x14ac:dyDescent="0.2">
      <c r="A801" s="60" t="s">
        <v>215</v>
      </c>
      <c r="B801" s="60" t="s">
        <v>66</v>
      </c>
      <c r="C801" s="60" t="s">
        <v>67</v>
      </c>
      <c r="D801" s="61">
        <v>2017</v>
      </c>
      <c r="E801" s="60" t="s">
        <v>6</v>
      </c>
      <c r="F801" s="29">
        <v>1549</v>
      </c>
      <c r="G801" s="77">
        <f t="shared" si="24"/>
        <v>43</v>
      </c>
      <c r="H801" s="29">
        <v>43</v>
      </c>
      <c r="I801" s="29">
        <v>0</v>
      </c>
      <c r="J801" s="29">
        <v>1178</v>
      </c>
      <c r="K801" s="30">
        <f t="shared" si="25"/>
        <v>117</v>
      </c>
      <c r="L801" s="29">
        <v>117</v>
      </c>
      <c r="M801" s="29">
        <v>0</v>
      </c>
      <c r="N801" s="29">
        <v>1090</v>
      </c>
      <c r="O801" s="29">
        <v>0</v>
      </c>
      <c r="P801" s="29">
        <v>2393</v>
      </c>
      <c r="Q801" s="29">
        <v>39</v>
      </c>
      <c r="R801" s="29">
        <v>6210</v>
      </c>
      <c r="S801" s="29">
        <v>199</v>
      </c>
    </row>
    <row r="802" spans="1:19" x14ac:dyDescent="0.2">
      <c r="A802" s="60" t="s">
        <v>216</v>
      </c>
      <c r="B802" s="60" t="s">
        <v>61</v>
      </c>
      <c r="C802" s="60" t="s">
        <v>3</v>
      </c>
      <c r="D802" s="61">
        <v>2015</v>
      </c>
      <c r="E802" s="60" t="s">
        <v>6</v>
      </c>
      <c r="F802" s="29">
        <v>87</v>
      </c>
      <c r="G802" s="77">
        <f t="shared" si="24"/>
        <v>0</v>
      </c>
      <c r="H802" s="29">
        <v>0</v>
      </c>
      <c r="I802" s="29">
        <v>0</v>
      </c>
      <c r="J802" s="29">
        <v>59</v>
      </c>
      <c r="K802" s="30">
        <f t="shared" si="25"/>
        <v>0</v>
      </c>
      <c r="L802" s="29">
        <v>0</v>
      </c>
      <c r="M802" s="29">
        <v>0</v>
      </c>
      <c r="N802" s="29">
        <v>70</v>
      </c>
      <c r="O802" s="29">
        <v>3</v>
      </c>
      <c r="P802" s="29">
        <v>155</v>
      </c>
      <c r="Q802" s="29">
        <v>1</v>
      </c>
      <c r="R802" s="29">
        <v>371</v>
      </c>
      <c r="S802" s="29">
        <v>4</v>
      </c>
    </row>
    <row r="803" spans="1:19" x14ac:dyDescent="0.2">
      <c r="A803" s="60" t="s">
        <v>216</v>
      </c>
      <c r="B803" s="60" t="s">
        <v>61</v>
      </c>
      <c r="C803" s="60" t="s">
        <v>3</v>
      </c>
      <c r="D803" s="61">
        <v>2016</v>
      </c>
      <c r="E803" s="60" t="s">
        <v>6</v>
      </c>
      <c r="F803" s="29">
        <v>87</v>
      </c>
      <c r="G803" s="77">
        <f t="shared" si="24"/>
        <v>0</v>
      </c>
      <c r="H803" s="29">
        <v>0</v>
      </c>
      <c r="I803" s="29">
        <v>0</v>
      </c>
      <c r="J803" s="29">
        <v>59</v>
      </c>
      <c r="K803" s="30">
        <f t="shared" si="25"/>
        <v>0</v>
      </c>
      <c r="L803" s="29">
        <v>0</v>
      </c>
      <c r="M803" s="29">
        <v>0</v>
      </c>
      <c r="N803" s="29">
        <v>70</v>
      </c>
      <c r="O803" s="29">
        <v>8</v>
      </c>
      <c r="P803" s="29">
        <v>155</v>
      </c>
      <c r="Q803" s="29">
        <v>0</v>
      </c>
      <c r="R803" s="29">
        <v>371</v>
      </c>
      <c r="S803" s="29">
        <v>8</v>
      </c>
    </row>
    <row r="804" spans="1:19" x14ac:dyDescent="0.2">
      <c r="A804" s="60" t="s">
        <v>216</v>
      </c>
      <c r="B804" s="60" t="s">
        <v>61</v>
      </c>
      <c r="C804" s="60" t="s">
        <v>3</v>
      </c>
      <c r="D804" s="61">
        <v>2017</v>
      </c>
      <c r="E804" s="60" t="s">
        <v>6</v>
      </c>
      <c r="F804" s="29">
        <v>87</v>
      </c>
      <c r="G804" s="77">
        <f t="shared" si="24"/>
        <v>0</v>
      </c>
      <c r="H804" s="29">
        <v>0</v>
      </c>
      <c r="I804" s="29">
        <v>0</v>
      </c>
      <c r="J804" s="29">
        <v>59</v>
      </c>
      <c r="K804" s="30">
        <f t="shared" si="25"/>
        <v>0</v>
      </c>
      <c r="L804" s="29">
        <v>0</v>
      </c>
      <c r="M804" s="29">
        <v>0</v>
      </c>
      <c r="N804" s="29">
        <v>70</v>
      </c>
      <c r="O804" s="29">
        <v>2</v>
      </c>
      <c r="P804" s="29">
        <v>155</v>
      </c>
      <c r="Q804" s="29">
        <v>9</v>
      </c>
      <c r="R804" s="29">
        <v>371</v>
      </c>
      <c r="S804" s="29">
        <v>11</v>
      </c>
    </row>
    <row r="805" spans="1:19" x14ac:dyDescent="0.2">
      <c r="A805" s="60" t="s">
        <v>217</v>
      </c>
      <c r="B805" s="60" t="s">
        <v>2</v>
      </c>
      <c r="C805" s="60" t="s">
        <v>3</v>
      </c>
      <c r="D805" s="61">
        <v>2014</v>
      </c>
      <c r="E805" s="60" t="s">
        <v>6</v>
      </c>
      <c r="F805" s="29">
        <v>2592</v>
      </c>
      <c r="G805" s="77">
        <f t="shared" si="24"/>
        <v>0</v>
      </c>
      <c r="H805" s="29">
        <v>0</v>
      </c>
      <c r="I805" s="29">
        <v>0</v>
      </c>
      <c r="J805" s="29">
        <v>1745</v>
      </c>
      <c r="K805" s="30">
        <f t="shared" si="25"/>
        <v>0</v>
      </c>
      <c r="L805" s="29">
        <v>0</v>
      </c>
      <c r="M805" s="29">
        <v>0</v>
      </c>
      <c r="N805" s="29">
        <v>1977</v>
      </c>
      <c r="O805" s="29">
        <v>364</v>
      </c>
      <c r="P805" s="29">
        <v>4547</v>
      </c>
      <c r="Q805" s="29">
        <v>163</v>
      </c>
      <c r="R805" s="29">
        <v>10861</v>
      </c>
      <c r="S805" s="29">
        <v>527</v>
      </c>
    </row>
    <row r="806" spans="1:19" x14ac:dyDescent="0.2">
      <c r="A806" s="60" t="s">
        <v>217</v>
      </c>
      <c r="B806" s="60" t="s">
        <v>2</v>
      </c>
      <c r="C806" s="60" t="s">
        <v>3</v>
      </c>
      <c r="D806" s="61">
        <v>2015</v>
      </c>
      <c r="E806" s="60" t="s">
        <v>6</v>
      </c>
      <c r="F806" s="29">
        <v>2592</v>
      </c>
      <c r="G806" s="77">
        <f t="shared" si="24"/>
        <v>0</v>
      </c>
      <c r="H806" s="29">
        <v>0</v>
      </c>
      <c r="I806" s="29">
        <v>0</v>
      </c>
      <c r="J806" s="29">
        <v>1745</v>
      </c>
      <c r="K806" s="30">
        <f t="shared" si="25"/>
        <v>0</v>
      </c>
      <c r="L806" s="29">
        <v>0</v>
      </c>
      <c r="M806" s="29">
        <v>0</v>
      </c>
      <c r="N806" s="29">
        <v>1977</v>
      </c>
      <c r="O806" s="29">
        <v>138</v>
      </c>
      <c r="P806" s="29">
        <v>4547</v>
      </c>
      <c r="Q806" s="29">
        <v>420</v>
      </c>
      <c r="R806" s="29">
        <v>10861</v>
      </c>
      <c r="S806" s="29">
        <v>558</v>
      </c>
    </row>
    <row r="807" spans="1:19" x14ac:dyDescent="0.2">
      <c r="A807" s="60" t="s">
        <v>217</v>
      </c>
      <c r="B807" s="60" t="s">
        <v>2</v>
      </c>
      <c r="C807" s="60" t="s">
        <v>3</v>
      </c>
      <c r="D807" s="61">
        <v>2016</v>
      </c>
      <c r="E807" s="60" t="s">
        <v>6</v>
      </c>
      <c r="F807" s="29">
        <v>2592</v>
      </c>
      <c r="G807" s="77">
        <f t="shared" si="24"/>
        <v>0</v>
      </c>
      <c r="H807" s="29">
        <v>0</v>
      </c>
      <c r="I807" s="29">
        <v>0</v>
      </c>
      <c r="J807" s="29">
        <v>1745</v>
      </c>
      <c r="K807" s="30">
        <f t="shared" si="25"/>
        <v>0</v>
      </c>
      <c r="L807" s="29">
        <v>0</v>
      </c>
      <c r="M807" s="29">
        <v>0</v>
      </c>
      <c r="N807" s="29">
        <v>1977</v>
      </c>
      <c r="O807" s="29">
        <v>340</v>
      </c>
      <c r="P807" s="29">
        <v>4547</v>
      </c>
      <c r="Q807" s="29">
        <v>287</v>
      </c>
      <c r="R807" s="29">
        <v>10861</v>
      </c>
      <c r="S807" s="29">
        <v>627</v>
      </c>
    </row>
    <row r="808" spans="1:19" x14ac:dyDescent="0.2">
      <c r="A808" s="60" t="s">
        <v>217</v>
      </c>
      <c r="B808" s="60" t="s">
        <v>2</v>
      </c>
      <c r="C808" s="60" t="s">
        <v>3</v>
      </c>
      <c r="D808" s="61">
        <v>2017</v>
      </c>
      <c r="E808" s="60" t="s">
        <v>6</v>
      </c>
      <c r="F808" s="29">
        <v>2592</v>
      </c>
      <c r="G808" s="77">
        <f t="shared" si="24"/>
        <v>0</v>
      </c>
      <c r="H808" s="29">
        <v>0</v>
      </c>
      <c r="I808" s="29">
        <v>0</v>
      </c>
      <c r="J808" s="29">
        <v>1745</v>
      </c>
      <c r="K808" s="30">
        <f t="shared" si="25"/>
        <v>0</v>
      </c>
      <c r="L808" s="29">
        <v>0</v>
      </c>
      <c r="M808" s="29">
        <v>0</v>
      </c>
      <c r="N808" s="29">
        <v>1977</v>
      </c>
      <c r="O808" s="29">
        <v>520</v>
      </c>
      <c r="P808" s="29">
        <v>4547</v>
      </c>
      <c r="Q808" s="29">
        <v>1136</v>
      </c>
      <c r="R808" s="29">
        <v>10861</v>
      </c>
      <c r="S808" s="29">
        <v>1656</v>
      </c>
    </row>
    <row r="809" spans="1:19" x14ac:dyDescent="0.2">
      <c r="A809" s="60" t="s">
        <v>12</v>
      </c>
      <c r="B809" s="60" t="s">
        <v>12</v>
      </c>
      <c r="C809" s="60" t="s">
        <v>3</v>
      </c>
      <c r="D809" s="61">
        <v>2014</v>
      </c>
      <c r="E809" s="60" t="s">
        <v>6</v>
      </c>
      <c r="F809" s="29">
        <v>83</v>
      </c>
      <c r="G809" s="77">
        <f t="shared" si="24"/>
        <v>0</v>
      </c>
      <c r="H809" s="29">
        <v>0</v>
      </c>
      <c r="I809" s="29">
        <v>0</v>
      </c>
      <c r="J809" s="29">
        <v>59</v>
      </c>
      <c r="K809" s="30">
        <f t="shared" si="25"/>
        <v>0</v>
      </c>
      <c r="L809" s="29">
        <v>0</v>
      </c>
      <c r="M809" s="29">
        <v>0</v>
      </c>
      <c r="N809" s="29">
        <v>66</v>
      </c>
      <c r="O809" s="29">
        <v>1</v>
      </c>
      <c r="P809" s="29">
        <v>155</v>
      </c>
      <c r="Q809" s="29">
        <v>1</v>
      </c>
      <c r="R809" s="29">
        <v>363</v>
      </c>
      <c r="S809" s="29">
        <v>2</v>
      </c>
    </row>
    <row r="810" spans="1:19" x14ac:dyDescent="0.2">
      <c r="A810" s="60" t="s">
        <v>12</v>
      </c>
      <c r="B810" s="60" t="s">
        <v>12</v>
      </c>
      <c r="C810" s="60" t="s">
        <v>3</v>
      </c>
      <c r="D810" s="61">
        <v>2015</v>
      </c>
      <c r="E810" s="60" t="s">
        <v>6</v>
      </c>
      <c r="F810" s="29">
        <v>83</v>
      </c>
      <c r="G810" s="77">
        <f t="shared" si="24"/>
        <v>0</v>
      </c>
      <c r="H810" s="29">
        <v>0</v>
      </c>
      <c r="I810" s="29">
        <v>0</v>
      </c>
      <c r="J810" s="29">
        <v>59</v>
      </c>
      <c r="K810" s="30">
        <f t="shared" si="25"/>
        <v>1</v>
      </c>
      <c r="L810" s="29">
        <v>1</v>
      </c>
      <c r="M810" s="29">
        <v>0</v>
      </c>
      <c r="N810" s="29">
        <v>66</v>
      </c>
      <c r="O810" s="29">
        <v>7</v>
      </c>
      <c r="P810" s="29">
        <v>155</v>
      </c>
      <c r="Q810" s="29">
        <v>1</v>
      </c>
      <c r="R810" s="29">
        <v>363</v>
      </c>
      <c r="S810" s="29">
        <v>9</v>
      </c>
    </row>
    <row r="811" spans="1:19" x14ac:dyDescent="0.2">
      <c r="A811" s="60" t="s">
        <v>12</v>
      </c>
      <c r="B811" s="60" t="s">
        <v>12</v>
      </c>
      <c r="C811" s="60" t="s">
        <v>3</v>
      </c>
      <c r="D811" s="61">
        <v>2016</v>
      </c>
      <c r="E811" s="60" t="s">
        <v>6</v>
      </c>
      <c r="F811" s="29">
        <v>83</v>
      </c>
      <c r="G811" s="77">
        <f t="shared" si="24"/>
        <v>0</v>
      </c>
      <c r="H811" s="29">
        <v>0</v>
      </c>
      <c r="I811" s="29">
        <v>0</v>
      </c>
      <c r="J811" s="29">
        <v>59</v>
      </c>
      <c r="K811" s="30">
        <f t="shared" si="25"/>
        <v>0</v>
      </c>
      <c r="L811" s="29">
        <v>0</v>
      </c>
      <c r="M811" s="29">
        <v>0</v>
      </c>
      <c r="N811" s="29">
        <v>66</v>
      </c>
      <c r="O811" s="29">
        <v>0</v>
      </c>
      <c r="P811" s="29">
        <v>155</v>
      </c>
      <c r="Q811" s="29">
        <v>5</v>
      </c>
      <c r="R811" s="29">
        <v>363</v>
      </c>
      <c r="S811" s="29">
        <v>5</v>
      </c>
    </row>
    <row r="812" spans="1:19" x14ac:dyDescent="0.2">
      <c r="A812" s="60" t="s">
        <v>218</v>
      </c>
      <c r="B812" s="60" t="s">
        <v>12</v>
      </c>
      <c r="C812" s="60" t="s">
        <v>3</v>
      </c>
      <c r="D812" s="61">
        <v>2014</v>
      </c>
      <c r="E812" s="60" t="s">
        <v>6</v>
      </c>
      <c r="F812" s="29">
        <v>1240</v>
      </c>
      <c r="G812" s="77">
        <f t="shared" si="24"/>
        <v>0</v>
      </c>
      <c r="H812" s="29">
        <v>0</v>
      </c>
      <c r="I812" s="29">
        <v>0</v>
      </c>
      <c r="J812" s="29">
        <v>879</v>
      </c>
      <c r="K812" s="30">
        <f t="shared" si="25"/>
        <v>0</v>
      </c>
      <c r="L812" s="29">
        <v>0</v>
      </c>
      <c r="M812" s="29">
        <v>0</v>
      </c>
      <c r="N812" s="29">
        <v>979</v>
      </c>
      <c r="O812" s="29">
        <v>180</v>
      </c>
      <c r="P812" s="29">
        <v>2174</v>
      </c>
      <c r="Q812" s="29">
        <v>593</v>
      </c>
      <c r="R812" s="29">
        <v>5272</v>
      </c>
      <c r="S812" s="29">
        <v>773</v>
      </c>
    </row>
    <row r="813" spans="1:19" x14ac:dyDescent="0.2">
      <c r="A813" s="60" t="s">
        <v>218</v>
      </c>
      <c r="B813" s="60" t="s">
        <v>12</v>
      </c>
      <c r="C813" s="60" t="s">
        <v>3</v>
      </c>
      <c r="D813" s="61">
        <v>2015</v>
      </c>
      <c r="E813" s="60" t="s">
        <v>6</v>
      </c>
      <c r="F813" s="29">
        <v>1240</v>
      </c>
      <c r="G813" s="77">
        <f t="shared" si="24"/>
        <v>0</v>
      </c>
      <c r="H813" s="29">
        <v>0</v>
      </c>
      <c r="I813" s="29">
        <v>0</v>
      </c>
      <c r="J813" s="29">
        <v>879</v>
      </c>
      <c r="K813" s="30">
        <f t="shared" si="25"/>
        <v>0</v>
      </c>
      <c r="L813" s="29">
        <v>0</v>
      </c>
      <c r="M813" s="29">
        <v>0</v>
      </c>
      <c r="N813" s="29">
        <v>979</v>
      </c>
      <c r="O813" s="29">
        <v>0</v>
      </c>
      <c r="P813" s="29">
        <v>2174</v>
      </c>
      <c r="Q813" s="29">
        <v>513</v>
      </c>
      <c r="R813" s="29">
        <v>5272</v>
      </c>
      <c r="S813" s="29">
        <v>513</v>
      </c>
    </row>
    <row r="814" spans="1:19" x14ac:dyDescent="0.2">
      <c r="A814" s="60" t="s">
        <v>218</v>
      </c>
      <c r="B814" s="60" t="s">
        <v>12</v>
      </c>
      <c r="C814" s="60" t="s">
        <v>3</v>
      </c>
      <c r="D814" s="61">
        <v>2016</v>
      </c>
      <c r="E814" s="60" t="s">
        <v>6</v>
      </c>
      <c r="F814" s="29">
        <v>1240</v>
      </c>
      <c r="G814" s="77">
        <f t="shared" si="24"/>
        <v>81</v>
      </c>
      <c r="H814" s="29">
        <v>81</v>
      </c>
      <c r="I814" s="29">
        <v>0</v>
      </c>
      <c r="J814" s="29">
        <v>879</v>
      </c>
      <c r="K814" s="30">
        <f t="shared" si="25"/>
        <v>151</v>
      </c>
      <c r="L814" s="29">
        <v>151</v>
      </c>
      <c r="M814" s="29">
        <v>0</v>
      </c>
      <c r="N814" s="29">
        <v>979</v>
      </c>
      <c r="O814" s="29">
        <v>0</v>
      </c>
      <c r="P814" s="29">
        <v>2174</v>
      </c>
      <c r="Q814" s="29">
        <v>780</v>
      </c>
      <c r="R814" s="29">
        <v>5272</v>
      </c>
      <c r="S814" s="29">
        <v>1012</v>
      </c>
    </row>
    <row r="815" spans="1:19" x14ac:dyDescent="0.2">
      <c r="A815" s="60" t="s">
        <v>218</v>
      </c>
      <c r="B815" s="60" t="s">
        <v>12</v>
      </c>
      <c r="C815" s="60" t="s">
        <v>3</v>
      </c>
      <c r="D815" s="61">
        <v>2017</v>
      </c>
      <c r="E815" s="60" t="s">
        <v>6</v>
      </c>
      <c r="F815" s="29">
        <v>1240</v>
      </c>
      <c r="G815" s="77">
        <f t="shared" si="24"/>
        <v>0</v>
      </c>
      <c r="H815" s="29">
        <v>0</v>
      </c>
      <c r="I815" s="29">
        <v>0</v>
      </c>
      <c r="J815" s="29">
        <v>879</v>
      </c>
      <c r="K815" s="30">
        <f t="shared" si="25"/>
        <v>0</v>
      </c>
      <c r="L815" s="29">
        <v>0</v>
      </c>
      <c r="M815" s="29">
        <v>0</v>
      </c>
      <c r="N815" s="29">
        <v>979</v>
      </c>
      <c r="O815" s="29">
        <v>0</v>
      </c>
      <c r="P815" s="29">
        <v>2174</v>
      </c>
      <c r="Q815" s="29">
        <v>1397</v>
      </c>
      <c r="R815" s="29">
        <v>5272</v>
      </c>
      <c r="S815" s="29">
        <v>1397</v>
      </c>
    </row>
    <row r="816" spans="1:19" x14ac:dyDescent="0.2">
      <c r="A816" s="60" t="s">
        <v>219</v>
      </c>
      <c r="B816" s="60" t="s">
        <v>21</v>
      </c>
      <c r="C816" s="60" t="s">
        <v>8</v>
      </c>
      <c r="D816" s="61">
        <v>2014</v>
      </c>
      <c r="E816" s="60" t="s">
        <v>6</v>
      </c>
      <c r="F816" s="29">
        <v>84</v>
      </c>
      <c r="G816" s="77">
        <f t="shared" si="24"/>
        <v>0</v>
      </c>
      <c r="H816" s="29">
        <v>0</v>
      </c>
      <c r="I816" s="29">
        <v>0</v>
      </c>
      <c r="J816" s="29">
        <v>47</v>
      </c>
      <c r="K816" s="30">
        <f t="shared" si="25"/>
        <v>0</v>
      </c>
      <c r="L816" s="29">
        <v>0</v>
      </c>
      <c r="M816" s="29">
        <v>0</v>
      </c>
      <c r="N816" s="29">
        <v>49</v>
      </c>
      <c r="O816" s="29">
        <v>14</v>
      </c>
      <c r="P816" s="29">
        <v>116</v>
      </c>
      <c r="Q816" s="29">
        <v>41</v>
      </c>
      <c r="R816" s="29">
        <v>296</v>
      </c>
      <c r="S816" s="29">
        <v>55</v>
      </c>
    </row>
    <row r="817" spans="1:19" x14ac:dyDescent="0.2">
      <c r="A817" s="60" t="s">
        <v>219</v>
      </c>
      <c r="B817" s="60" t="s">
        <v>21</v>
      </c>
      <c r="C817" s="60" t="s">
        <v>8</v>
      </c>
      <c r="D817" s="61">
        <v>2015</v>
      </c>
      <c r="E817" s="60" t="s">
        <v>6</v>
      </c>
      <c r="F817" s="29">
        <v>84</v>
      </c>
      <c r="G817" s="77">
        <f t="shared" si="24"/>
        <v>0</v>
      </c>
      <c r="H817" s="29">
        <v>0</v>
      </c>
      <c r="I817" s="29">
        <v>0</v>
      </c>
      <c r="J817" s="29">
        <v>47</v>
      </c>
      <c r="K817" s="30">
        <f t="shared" si="25"/>
        <v>0</v>
      </c>
      <c r="L817" s="29">
        <v>0</v>
      </c>
      <c r="M817" s="29">
        <v>0</v>
      </c>
      <c r="N817" s="29">
        <v>49</v>
      </c>
      <c r="O817" s="29">
        <v>0</v>
      </c>
      <c r="P817" s="29">
        <v>116</v>
      </c>
      <c r="Q817" s="29">
        <v>44</v>
      </c>
      <c r="R817" s="29">
        <v>296</v>
      </c>
      <c r="S817" s="29">
        <v>44</v>
      </c>
    </row>
    <row r="818" spans="1:19" x14ac:dyDescent="0.2">
      <c r="A818" s="60" t="s">
        <v>219</v>
      </c>
      <c r="B818" s="60" t="s">
        <v>21</v>
      </c>
      <c r="C818" s="60" t="s">
        <v>8</v>
      </c>
      <c r="D818" s="61">
        <v>2016</v>
      </c>
      <c r="E818" s="60" t="s">
        <v>6</v>
      </c>
      <c r="F818" s="29">
        <v>84</v>
      </c>
      <c r="G818" s="77">
        <f t="shared" si="24"/>
        <v>0</v>
      </c>
      <c r="H818" s="29">
        <v>0</v>
      </c>
      <c r="I818" s="29">
        <v>0</v>
      </c>
      <c r="J818" s="29">
        <v>47</v>
      </c>
      <c r="K818" s="30">
        <f t="shared" si="25"/>
        <v>0</v>
      </c>
      <c r="L818" s="29">
        <v>0</v>
      </c>
      <c r="M818" s="29">
        <v>0</v>
      </c>
      <c r="N818" s="29">
        <v>49</v>
      </c>
      <c r="O818" s="29">
        <v>2</v>
      </c>
      <c r="P818" s="29">
        <v>116</v>
      </c>
      <c r="Q818" s="29">
        <v>53</v>
      </c>
      <c r="R818" s="29">
        <v>296</v>
      </c>
      <c r="S818" s="29">
        <v>55</v>
      </c>
    </row>
    <row r="819" spans="1:19" x14ac:dyDescent="0.2">
      <c r="A819" s="60" t="s">
        <v>219</v>
      </c>
      <c r="B819" s="60" t="s">
        <v>21</v>
      </c>
      <c r="C819" s="60" t="s">
        <v>8</v>
      </c>
      <c r="D819" s="61">
        <v>2017</v>
      </c>
      <c r="E819" s="60" t="s">
        <v>6</v>
      </c>
      <c r="F819" s="29">
        <v>84</v>
      </c>
      <c r="G819" s="77">
        <f t="shared" si="24"/>
        <v>0</v>
      </c>
      <c r="H819" s="29">
        <v>0</v>
      </c>
      <c r="I819" s="29">
        <v>0</v>
      </c>
      <c r="J819" s="29">
        <v>47</v>
      </c>
      <c r="K819" s="30">
        <f t="shared" si="25"/>
        <v>0</v>
      </c>
      <c r="L819" s="29">
        <v>0</v>
      </c>
      <c r="M819" s="29">
        <v>0</v>
      </c>
      <c r="N819" s="29">
        <v>49</v>
      </c>
      <c r="O819" s="29">
        <v>7</v>
      </c>
      <c r="P819" s="29">
        <v>116</v>
      </c>
      <c r="Q819" s="29">
        <v>37</v>
      </c>
      <c r="R819" s="29">
        <v>296</v>
      </c>
      <c r="S819" s="29">
        <v>44</v>
      </c>
    </row>
    <row r="820" spans="1:19" x14ac:dyDescent="0.2">
      <c r="A820" s="60" t="s">
        <v>220</v>
      </c>
      <c r="B820" s="60" t="s">
        <v>138</v>
      </c>
      <c r="C820" s="60" t="s">
        <v>13</v>
      </c>
      <c r="D820" s="61">
        <v>2014</v>
      </c>
      <c r="E820" s="60" t="s">
        <v>6</v>
      </c>
      <c r="F820" s="29">
        <v>20</v>
      </c>
      <c r="G820" s="77">
        <f t="shared" si="24"/>
        <v>0</v>
      </c>
      <c r="H820" s="29">
        <v>0</v>
      </c>
      <c r="I820" s="29">
        <v>0</v>
      </c>
      <c r="J820" s="29">
        <v>10</v>
      </c>
      <c r="K820" s="30">
        <f t="shared" si="25"/>
        <v>0</v>
      </c>
      <c r="L820" s="29">
        <v>0</v>
      </c>
      <c r="M820" s="29">
        <v>0</v>
      </c>
      <c r="N820" s="29">
        <v>14</v>
      </c>
      <c r="O820" s="29">
        <v>0</v>
      </c>
      <c r="P820" s="29">
        <v>36</v>
      </c>
      <c r="Q820" s="29">
        <v>0</v>
      </c>
      <c r="R820" s="29">
        <v>80</v>
      </c>
      <c r="S820" s="29">
        <v>0</v>
      </c>
    </row>
    <row r="821" spans="1:19" x14ac:dyDescent="0.2">
      <c r="A821" s="60" t="s">
        <v>220</v>
      </c>
      <c r="B821" s="60" t="s">
        <v>138</v>
      </c>
      <c r="C821" s="60" t="s">
        <v>13</v>
      </c>
      <c r="D821" s="61">
        <v>2015</v>
      </c>
      <c r="E821" s="60" t="s">
        <v>6</v>
      </c>
      <c r="F821" s="29">
        <v>20</v>
      </c>
      <c r="G821" s="77">
        <f t="shared" si="24"/>
        <v>0</v>
      </c>
      <c r="H821" s="29">
        <v>0</v>
      </c>
      <c r="I821" s="29">
        <v>0</v>
      </c>
      <c r="J821" s="29">
        <v>10</v>
      </c>
      <c r="K821" s="30">
        <f t="shared" si="25"/>
        <v>0</v>
      </c>
      <c r="L821" s="29">
        <v>0</v>
      </c>
      <c r="M821" s="29">
        <v>0</v>
      </c>
      <c r="N821" s="29">
        <v>14</v>
      </c>
      <c r="O821" s="29">
        <v>10</v>
      </c>
      <c r="P821" s="29">
        <v>36</v>
      </c>
      <c r="Q821" s="29">
        <v>0</v>
      </c>
      <c r="R821" s="29">
        <v>80</v>
      </c>
      <c r="S821" s="29">
        <v>10</v>
      </c>
    </row>
    <row r="822" spans="1:19" x14ac:dyDescent="0.2">
      <c r="A822" s="60" t="s">
        <v>220</v>
      </c>
      <c r="B822" s="60" t="s">
        <v>138</v>
      </c>
      <c r="C822" s="60" t="s">
        <v>13</v>
      </c>
      <c r="D822" s="61">
        <v>2016</v>
      </c>
      <c r="E822" s="60" t="s">
        <v>6</v>
      </c>
      <c r="F822" s="29">
        <v>20</v>
      </c>
      <c r="G822" s="77">
        <f t="shared" si="24"/>
        <v>0</v>
      </c>
      <c r="H822" s="29">
        <v>0</v>
      </c>
      <c r="I822" s="29">
        <v>0</v>
      </c>
      <c r="J822" s="29">
        <v>10</v>
      </c>
      <c r="K822" s="30">
        <f t="shared" si="25"/>
        <v>39</v>
      </c>
      <c r="L822" s="29">
        <v>39</v>
      </c>
      <c r="M822" s="29">
        <v>0</v>
      </c>
      <c r="N822" s="29">
        <v>14</v>
      </c>
      <c r="O822" s="29">
        <v>5</v>
      </c>
      <c r="P822" s="29">
        <v>36</v>
      </c>
      <c r="Q822" s="29">
        <v>0</v>
      </c>
      <c r="R822" s="29">
        <v>80</v>
      </c>
      <c r="S822" s="29">
        <v>44</v>
      </c>
    </row>
    <row r="823" spans="1:19" x14ac:dyDescent="0.2">
      <c r="A823" s="60" t="s">
        <v>220</v>
      </c>
      <c r="B823" s="60" t="s">
        <v>138</v>
      </c>
      <c r="C823" s="60" t="s">
        <v>13</v>
      </c>
      <c r="D823" s="61">
        <v>2017</v>
      </c>
      <c r="E823" s="60" t="s">
        <v>6</v>
      </c>
      <c r="F823" s="29">
        <v>20</v>
      </c>
      <c r="G823" s="77">
        <f t="shared" si="24"/>
        <v>0</v>
      </c>
      <c r="H823" s="29">
        <v>0</v>
      </c>
      <c r="I823" s="29">
        <v>0</v>
      </c>
      <c r="J823" s="29">
        <v>10</v>
      </c>
      <c r="K823" s="30">
        <f t="shared" si="25"/>
        <v>0</v>
      </c>
      <c r="L823" s="29">
        <v>0</v>
      </c>
      <c r="M823" s="29">
        <v>0</v>
      </c>
      <c r="N823" s="29">
        <v>14</v>
      </c>
      <c r="O823" s="29">
        <v>7</v>
      </c>
      <c r="P823" s="29">
        <v>36</v>
      </c>
      <c r="Q823" s="29">
        <v>0</v>
      </c>
      <c r="R823" s="29">
        <v>80</v>
      </c>
      <c r="S823" s="29">
        <v>7</v>
      </c>
    </row>
    <row r="824" spans="1:19" x14ac:dyDescent="0.2">
      <c r="A824" s="60" t="s">
        <v>221</v>
      </c>
      <c r="B824" s="60" t="s">
        <v>46</v>
      </c>
      <c r="C824" s="60" t="s">
        <v>47</v>
      </c>
      <c r="D824" s="61">
        <v>2014</v>
      </c>
      <c r="E824" s="60" t="s">
        <v>6</v>
      </c>
      <c r="F824" s="29">
        <v>419</v>
      </c>
      <c r="G824" s="77">
        <f t="shared" si="24"/>
        <v>0</v>
      </c>
      <c r="H824" s="29">
        <v>0</v>
      </c>
      <c r="I824" s="29">
        <v>0</v>
      </c>
      <c r="J824" s="29">
        <v>284</v>
      </c>
      <c r="K824" s="30">
        <f t="shared" si="25"/>
        <v>57</v>
      </c>
      <c r="L824" s="29">
        <v>50</v>
      </c>
      <c r="M824" s="29">
        <v>7</v>
      </c>
      <c r="N824" s="29">
        <v>306</v>
      </c>
      <c r="O824" s="29">
        <v>0</v>
      </c>
      <c r="P824" s="29">
        <v>784</v>
      </c>
      <c r="Q824" s="29">
        <v>14</v>
      </c>
      <c r="R824" s="29">
        <v>1793</v>
      </c>
      <c r="S824" s="29">
        <v>71</v>
      </c>
    </row>
    <row r="825" spans="1:19" x14ac:dyDescent="0.2">
      <c r="A825" s="60" t="s">
        <v>221</v>
      </c>
      <c r="B825" s="60" t="s">
        <v>46</v>
      </c>
      <c r="C825" s="60" t="s">
        <v>47</v>
      </c>
      <c r="D825" s="61">
        <v>2015</v>
      </c>
      <c r="E825" s="60" t="s">
        <v>6</v>
      </c>
      <c r="F825" s="29">
        <v>419</v>
      </c>
      <c r="G825" s="77">
        <f t="shared" si="24"/>
        <v>2</v>
      </c>
      <c r="H825" s="29">
        <v>0</v>
      </c>
      <c r="I825" s="29">
        <v>2</v>
      </c>
      <c r="J825" s="29">
        <v>284</v>
      </c>
      <c r="K825" s="30">
        <f t="shared" si="25"/>
        <v>4</v>
      </c>
      <c r="L825" s="29">
        <v>0</v>
      </c>
      <c r="M825" s="29">
        <v>4</v>
      </c>
      <c r="N825" s="29">
        <v>306</v>
      </c>
      <c r="O825" s="29">
        <v>0</v>
      </c>
      <c r="P825" s="29">
        <v>784</v>
      </c>
      <c r="Q825" s="29">
        <v>11</v>
      </c>
      <c r="R825" s="29">
        <v>1793</v>
      </c>
      <c r="S825" s="29">
        <v>17</v>
      </c>
    </row>
    <row r="826" spans="1:19" x14ac:dyDescent="0.2">
      <c r="A826" s="60" t="s">
        <v>221</v>
      </c>
      <c r="B826" s="60" t="s">
        <v>46</v>
      </c>
      <c r="C826" s="60" t="s">
        <v>47</v>
      </c>
      <c r="D826" s="61">
        <v>2016</v>
      </c>
      <c r="E826" s="60" t="s">
        <v>6</v>
      </c>
      <c r="F826" s="29">
        <v>419</v>
      </c>
      <c r="G826" s="77">
        <f t="shared" si="24"/>
        <v>8</v>
      </c>
      <c r="H826" s="29">
        <v>0</v>
      </c>
      <c r="I826" s="29">
        <v>8</v>
      </c>
      <c r="J826" s="29">
        <v>284</v>
      </c>
      <c r="K826" s="30">
        <f t="shared" si="25"/>
        <v>6</v>
      </c>
      <c r="L826" s="29">
        <v>0</v>
      </c>
      <c r="M826" s="29">
        <v>6</v>
      </c>
      <c r="N826" s="29">
        <v>306</v>
      </c>
      <c r="O826" s="29">
        <v>0</v>
      </c>
      <c r="P826" s="29">
        <v>784</v>
      </c>
      <c r="Q826" s="29">
        <v>1</v>
      </c>
      <c r="R826" s="29">
        <v>1793</v>
      </c>
      <c r="S826" s="29">
        <v>15</v>
      </c>
    </row>
    <row r="827" spans="1:19" x14ac:dyDescent="0.2">
      <c r="A827" s="60" t="s">
        <v>221</v>
      </c>
      <c r="B827" s="60" t="s">
        <v>46</v>
      </c>
      <c r="C827" s="60" t="s">
        <v>47</v>
      </c>
      <c r="D827" s="61">
        <v>2017</v>
      </c>
      <c r="E827" s="60" t="s">
        <v>6</v>
      </c>
      <c r="F827" s="29">
        <v>419</v>
      </c>
      <c r="G827" s="77">
        <f t="shared" si="24"/>
        <v>0</v>
      </c>
      <c r="H827" s="29">
        <v>0</v>
      </c>
      <c r="I827" s="29">
        <v>0</v>
      </c>
      <c r="J827" s="29">
        <v>284</v>
      </c>
      <c r="K827" s="30">
        <f t="shared" si="25"/>
        <v>0</v>
      </c>
      <c r="L827" s="29">
        <v>0</v>
      </c>
      <c r="M827" s="29">
        <v>0</v>
      </c>
      <c r="N827" s="29">
        <v>306</v>
      </c>
      <c r="O827" s="29">
        <v>0</v>
      </c>
      <c r="P827" s="29">
        <v>784</v>
      </c>
      <c r="Q827" s="29">
        <v>3</v>
      </c>
      <c r="R827" s="29">
        <v>1793</v>
      </c>
      <c r="S827" s="29">
        <v>3</v>
      </c>
    </row>
    <row r="828" spans="1:19" x14ac:dyDescent="0.2">
      <c r="A828" s="60" t="s">
        <v>222</v>
      </c>
      <c r="B828" s="60" t="s">
        <v>61</v>
      </c>
      <c r="C828" s="60" t="s">
        <v>3</v>
      </c>
      <c r="D828" s="61">
        <v>2014</v>
      </c>
      <c r="E828" s="60" t="s">
        <v>6</v>
      </c>
      <c r="F828" s="29">
        <v>844</v>
      </c>
      <c r="G828" s="77">
        <f t="shared" si="24"/>
        <v>48</v>
      </c>
      <c r="H828" s="29">
        <v>48</v>
      </c>
      <c r="I828" s="29">
        <v>0</v>
      </c>
      <c r="J828" s="29">
        <v>1160</v>
      </c>
      <c r="K828" s="30">
        <f t="shared" si="25"/>
        <v>67</v>
      </c>
      <c r="L828" s="29">
        <v>67</v>
      </c>
      <c r="M828" s="29">
        <v>0</v>
      </c>
      <c r="N828" s="29">
        <v>1351</v>
      </c>
      <c r="O828" s="29">
        <v>2</v>
      </c>
      <c r="P828" s="29">
        <v>3102</v>
      </c>
      <c r="Q828" s="29">
        <v>39</v>
      </c>
      <c r="R828" s="29">
        <v>6457</v>
      </c>
      <c r="S828" s="29">
        <v>156</v>
      </c>
    </row>
    <row r="829" spans="1:19" x14ac:dyDescent="0.2">
      <c r="A829" s="60" t="s">
        <v>222</v>
      </c>
      <c r="B829" s="60" t="s">
        <v>61</v>
      </c>
      <c r="C829" s="60" t="s">
        <v>3</v>
      </c>
      <c r="D829" s="61">
        <v>2015</v>
      </c>
      <c r="E829" s="60" t="s">
        <v>6</v>
      </c>
      <c r="F829" s="29">
        <v>844</v>
      </c>
      <c r="G829" s="77">
        <f t="shared" si="24"/>
        <v>0</v>
      </c>
      <c r="H829" s="29">
        <v>0</v>
      </c>
      <c r="I829" s="29">
        <v>0</v>
      </c>
      <c r="J829" s="29">
        <v>1160</v>
      </c>
      <c r="K829" s="30">
        <f t="shared" si="25"/>
        <v>0</v>
      </c>
      <c r="L829" s="29">
        <v>0</v>
      </c>
      <c r="M829" s="29">
        <v>0</v>
      </c>
      <c r="N829" s="29">
        <v>1351</v>
      </c>
      <c r="O829" s="29">
        <v>0</v>
      </c>
      <c r="P829" s="29">
        <v>3102</v>
      </c>
      <c r="Q829" s="29">
        <v>5</v>
      </c>
      <c r="R829" s="29">
        <v>6457</v>
      </c>
      <c r="S829" s="29">
        <v>5</v>
      </c>
    </row>
    <row r="830" spans="1:19" x14ac:dyDescent="0.2">
      <c r="A830" s="60" t="s">
        <v>222</v>
      </c>
      <c r="B830" s="60" t="s">
        <v>61</v>
      </c>
      <c r="C830" s="60" t="s">
        <v>3</v>
      </c>
      <c r="D830" s="61">
        <v>2016</v>
      </c>
      <c r="E830" s="60" t="s">
        <v>6</v>
      </c>
      <c r="F830" s="29">
        <v>844</v>
      </c>
      <c r="G830" s="77">
        <f t="shared" si="24"/>
        <v>50</v>
      </c>
      <c r="H830" s="29">
        <v>50</v>
      </c>
      <c r="I830" s="29">
        <v>0</v>
      </c>
      <c r="J830" s="29">
        <v>1160</v>
      </c>
      <c r="K830" s="30">
        <f t="shared" si="25"/>
        <v>207</v>
      </c>
      <c r="L830" s="29">
        <v>118</v>
      </c>
      <c r="M830" s="29">
        <v>89</v>
      </c>
      <c r="N830" s="29">
        <v>1351</v>
      </c>
      <c r="O830" s="29">
        <v>2</v>
      </c>
      <c r="P830" s="29">
        <v>3102</v>
      </c>
      <c r="Q830" s="29">
        <v>80</v>
      </c>
      <c r="R830" s="29">
        <v>6457</v>
      </c>
      <c r="S830" s="29">
        <v>339</v>
      </c>
    </row>
    <row r="831" spans="1:19" x14ac:dyDescent="0.2">
      <c r="A831" s="60" t="s">
        <v>222</v>
      </c>
      <c r="B831" s="60" t="s">
        <v>61</v>
      </c>
      <c r="C831" s="60" t="s">
        <v>3</v>
      </c>
      <c r="D831" s="61">
        <v>2017</v>
      </c>
      <c r="E831" s="60" t="s">
        <v>6</v>
      </c>
      <c r="F831" s="29">
        <v>844</v>
      </c>
      <c r="G831" s="77">
        <f t="shared" si="24"/>
        <v>30</v>
      </c>
      <c r="H831" s="29">
        <v>30</v>
      </c>
      <c r="I831" s="29">
        <v>0</v>
      </c>
      <c r="J831" s="29">
        <v>1160</v>
      </c>
      <c r="K831" s="30">
        <f t="shared" si="25"/>
        <v>234</v>
      </c>
      <c r="L831" s="29">
        <v>234</v>
      </c>
      <c r="M831" s="29">
        <v>0</v>
      </c>
      <c r="N831" s="29">
        <v>1351</v>
      </c>
      <c r="O831" s="29">
        <v>371</v>
      </c>
      <c r="P831" s="29">
        <v>3102</v>
      </c>
      <c r="Q831" s="29">
        <v>138</v>
      </c>
      <c r="R831" s="29">
        <v>6457</v>
      </c>
      <c r="S831" s="29">
        <v>773</v>
      </c>
    </row>
    <row r="832" spans="1:19" x14ac:dyDescent="0.2">
      <c r="A832" s="60" t="s">
        <v>1069</v>
      </c>
      <c r="B832" s="60" t="s">
        <v>68</v>
      </c>
      <c r="C832" s="60" t="s">
        <v>26</v>
      </c>
      <c r="D832" s="61">
        <v>2015</v>
      </c>
      <c r="E832" s="60" t="s">
        <v>6</v>
      </c>
      <c r="F832" s="29">
        <v>28</v>
      </c>
      <c r="G832" s="77">
        <f t="shared" si="24"/>
        <v>0</v>
      </c>
      <c r="H832" s="29">
        <v>0</v>
      </c>
      <c r="I832" s="29">
        <v>0</v>
      </c>
      <c r="J832" s="29">
        <v>18</v>
      </c>
      <c r="K832" s="30">
        <f t="shared" si="25"/>
        <v>0</v>
      </c>
      <c r="L832" s="29">
        <v>0</v>
      </c>
      <c r="M832" s="29">
        <v>0</v>
      </c>
      <c r="N832" s="29">
        <v>21</v>
      </c>
      <c r="O832" s="29">
        <v>0</v>
      </c>
      <c r="P832" s="29">
        <v>48</v>
      </c>
      <c r="Q832" s="29">
        <v>0</v>
      </c>
      <c r="R832" s="29">
        <v>115</v>
      </c>
      <c r="S832" s="29">
        <v>0</v>
      </c>
    </row>
    <row r="833" spans="1:19" x14ac:dyDescent="0.2">
      <c r="A833" s="60" t="s">
        <v>1069</v>
      </c>
      <c r="B833" s="60" t="s">
        <v>68</v>
      </c>
      <c r="C833" s="60" t="s">
        <v>26</v>
      </c>
      <c r="D833" s="61">
        <v>2016</v>
      </c>
      <c r="E833" s="60" t="s">
        <v>6</v>
      </c>
      <c r="F833" s="29">
        <v>28</v>
      </c>
      <c r="G833" s="77">
        <f t="shared" si="24"/>
        <v>0</v>
      </c>
      <c r="H833" s="29">
        <v>0</v>
      </c>
      <c r="I833" s="29">
        <v>0</v>
      </c>
      <c r="J833" s="29">
        <v>18</v>
      </c>
      <c r="K833" s="30">
        <f t="shared" si="25"/>
        <v>0</v>
      </c>
      <c r="L833" s="29">
        <v>0</v>
      </c>
      <c r="M833" s="29">
        <v>0</v>
      </c>
      <c r="N833" s="29">
        <v>21</v>
      </c>
      <c r="O833" s="29">
        <v>0</v>
      </c>
      <c r="P833" s="29">
        <v>48</v>
      </c>
      <c r="Q833" s="29">
        <v>4</v>
      </c>
      <c r="R833" s="29">
        <v>115</v>
      </c>
      <c r="S833" s="29">
        <v>4</v>
      </c>
    </row>
    <row r="834" spans="1:19" x14ac:dyDescent="0.2">
      <c r="A834" s="60" t="s">
        <v>1069</v>
      </c>
      <c r="B834" s="60" t="s">
        <v>68</v>
      </c>
      <c r="C834" s="60" t="s">
        <v>26</v>
      </c>
      <c r="D834" s="61">
        <v>2017</v>
      </c>
      <c r="E834" s="60" t="s">
        <v>6</v>
      </c>
      <c r="F834" s="29">
        <v>28</v>
      </c>
      <c r="G834" s="77">
        <f t="shared" si="24"/>
        <v>0</v>
      </c>
      <c r="H834" s="29">
        <v>0</v>
      </c>
      <c r="I834" s="29">
        <v>0</v>
      </c>
      <c r="J834" s="29">
        <v>18</v>
      </c>
      <c r="K834" s="30">
        <f t="shared" si="25"/>
        <v>0</v>
      </c>
      <c r="L834" s="29">
        <v>0</v>
      </c>
      <c r="M834" s="29">
        <v>0</v>
      </c>
      <c r="N834" s="29">
        <v>21</v>
      </c>
      <c r="O834" s="29">
        <v>0</v>
      </c>
      <c r="P834" s="29">
        <v>48</v>
      </c>
      <c r="Q834" s="29">
        <v>1</v>
      </c>
      <c r="R834" s="29">
        <v>115</v>
      </c>
      <c r="S834" s="29">
        <v>1</v>
      </c>
    </row>
    <row r="835" spans="1:19" x14ac:dyDescent="0.2">
      <c r="A835" s="60" t="s">
        <v>223</v>
      </c>
      <c r="B835" s="60" t="s">
        <v>29</v>
      </c>
      <c r="C835" s="60" t="s">
        <v>8</v>
      </c>
      <c r="D835" s="61">
        <v>2015</v>
      </c>
      <c r="E835" s="60" t="s">
        <v>6</v>
      </c>
      <c r="F835" s="29">
        <v>121</v>
      </c>
      <c r="G835" s="77">
        <f t="shared" ref="G835:G898" si="26">SUM(H835:I835)</f>
        <v>0</v>
      </c>
      <c r="H835" s="29">
        <v>0</v>
      </c>
      <c r="I835" s="29">
        <v>0</v>
      </c>
      <c r="J835" s="29">
        <v>68</v>
      </c>
      <c r="K835" s="30">
        <f t="shared" ref="K835:K898" si="27">SUM(L835:M835)</f>
        <v>0</v>
      </c>
      <c r="L835" s="29">
        <v>0</v>
      </c>
      <c r="M835" s="29">
        <v>0</v>
      </c>
      <c r="N835" s="29">
        <v>70</v>
      </c>
      <c r="O835" s="29">
        <v>1</v>
      </c>
      <c r="P835" s="29">
        <v>154</v>
      </c>
      <c r="Q835" s="29">
        <v>7</v>
      </c>
      <c r="R835" s="29">
        <v>413</v>
      </c>
      <c r="S835" s="29">
        <v>8</v>
      </c>
    </row>
    <row r="836" spans="1:19" x14ac:dyDescent="0.2">
      <c r="A836" s="60" t="s">
        <v>223</v>
      </c>
      <c r="B836" s="60" t="s">
        <v>29</v>
      </c>
      <c r="C836" s="60" t="s">
        <v>8</v>
      </c>
      <c r="D836" s="61">
        <v>2016</v>
      </c>
      <c r="E836" s="60" t="s">
        <v>6</v>
      </c>
      <c r="F836" s="29">
        <v>121</v>
      </c>
      <c r="G836" s="77">
        <f t="shared" si="26"/>
        <v>0</v>
      </c>
      <c r="H836" s="29">
        <v>0</v>
      </c>
      <c r="I836" s="29">
        <v>0</v>
      </c>
      <c r="J836" s="29">
        <v>68</v>
      </c>
      <c r="K836" s="30">
        <f t="shared" si="27"/>
        <v>0</v>
      </c>
      <c r="L836" s="29">
        <v>0</v>
      </c>
      <c r="M836" s="29">
        <v>0</v>
      </c>
      <c r="N836" s="29">
        <v>70</v>
      </c>
      <c r="O836" s="29">
        <v>1</v>
      </c>
      <c r="P836" s="29">
        <v>154</v>
      </c>
      <c r="Q836" s="29">
        <v>12</v>
      </c>
      <c r="R836" s="29">
        <v>413</v>
      </c>
      <c r="S836" s="29">
        <v>13</v>
      </c>
    </row>
    <row r="837" spans="1:19" x14ac:dyDescent="0.2">
      <c r="A837" s="60" t="s">
        <v>223</v>
      </c>
      <c r="B837" s="60" t="s">
        <v>29</v>
      </c>
      <c r="C837" s="60" t="s">
        <v>8</v>
      </c>
      <c r="D837" s="61">
        <v>2017</v>
      </c>
      <c r="E837" s="60" t="s">
        <v>6</v>
      </c>
      <c r="F837" s="29">
        <v>121</v>
      </c>
      <c r="G837" s="77">
        <f t="shared" si="26"/>
        <v>0</v>
      </c>
      <c r="H837" s="29">
        <v>0</v>
      </c>
      <c r="I837" s="29">
        <v>0</v>
      </c>
      <c r="J837" s="29">
        <v>68</v>
      </c>
      <c r="K837" s="30">
        <f t="shared" si="27"/>
        <v>0</v>
      </c>
      <c r="L837" s="29">
        <v>0</v>
      </c>
      <c r="M837" s="29">
        <v>0</v>
      </c>
      <c r="N837" s="29">
        <v>70</v>
      </c>
      <c r="O837" s="29">
        <v>4</v>
      </c>
      <c r="P837" s="29">
        <v>154</v>
      </c>
      <c r="Q837" s="29">
        <v>5</v>
      </c>
      <c r="R837" s="29">
        <v>413</v>
      </c>
      <c r="S837" s="29">
        <v>9</v>
      </c>
    </row>
    <row r="838" spans="1:19" x14ac:dyDescent="0.2">
      <c r="A838" s="60" t="s">
        <v>224</v>
      </c>
      <c r="B838" s="60" t="s">
        <v>35</v>
      </c>
      <c r="C838" s="60" t="s">
        <v>3</v>
      </c>
      <c r="D838" s="61">
        <v>2014</v>
      </c>
      <c r="E838" s="60" t="s">
        <v>6</v>
      </c>
      <c r="F838" s="29">
        <v>1105</v>
      </c>
      <c r="G838" s="77">
        <f t="shared" si="26"/>
        <v>0</v>
      </c>
      <c r="H838" s="29">
        <v>0</v>
      </c>
      <c r="I838" s="29">
        <v>0</v>
      </c>
      <c r="J838" s="29">
        <v>759</v>
      </c>
      <c r="K838" s="30">
        <f t="shared" si="27"/>
        <v>0</v>
      </c>
      <c r="L838" s="29">
        <v>0</v>
      </c>
      <c r="M838" s="29">
        <v>0</v>
      </c>
      <c r="N838" s="29">
        <v>847</v>
      </c>
      <c r="O838" s="29">
        <v>0</v>
      </c>
      <c r="P838" s="29">
        <v>1875</v>
      </c>
      <c r="Q838" s="29">
        <v>220</v>
      </c>
      <c r="R838" s="29">
        <v>4586</v>
      </c>
      <c r="S838" s="29">
        <v>220</v>
      </c>
    </row>
    <row r="839" spans="1:19" x14ac:dyDescent="0.2">
      <c r="A839" s="60" t="s">
        <v>224</v>
      </c>
      <c r="B839" s="60" t="s">
        <v>35</v>
      </c>
      <c r="C839" s="60" t="s">
        <v>3</v>
      </c>
      <c r="D839" s="61">
        <v>2015</v>
      </c>
      <c r="E839" s="60" t="s">
        <v>6</v>
      </c>
      <c r="F839" s="29">
        <v>1105</v>
      </c>
      <c r="G839" s="77">
        <f t="shared" si="26"/>
        <v>38</v>
      </c>
      <c r="H839" s="29">
        <v>38</v>
      </c>
      <c r="I839" s="29">
        <v>0</v>
      </c>
      <c r="J839" s="29">
        <v>759</v>
      </c>
      <c r="K839" s="30">
        <f t="shared" si="27"/>
        <v>36</v>
      </c>
      <c r="L839" s="29">
        <v>36</v>
      </c>
      <c r="M839" s="29">
        <v>0</v>
      </c>
      <c r="N839" s="29">
        <v>847</v>
      </c>
      <c r="O839" s="29">
        <v>0</v>
      </c>
      <c r="P839" s="29">
        <v>1875</v>
      </c>
      <c r="Q839" s="29">
        <v>0</v>
      </c>
      <c r="R839" s="29">
        <v>4586</v>
      </c>
      <c r="S839" s="29">
        <v>74</v>
      </c>
    </row>
    <row r="840" spans="1:19" x14ac:dyDescent="0.2">
      <c r="A840" s="60" t="s">
        <v>224</v>
      </c>
      <c r="B840" s="60" t="s">
        <v>35</v>
      </c>
      <c r="C840" s="60" t="s">
        <v>3</v>
      </c>
      <c r="D840" s="61">
        <v>2016</v>
      </c>
      <c r="E840" s="60" t="s">
        <v>6</v>
      </c>
      <c r="F840" s="29">
        <v>1105</v>
      </c>
      <c r="G840" s="77">
        <f t="shared" si="26"/>
        <v>0</v>
      </c>
      <c r="H840" s="29">
        <v>0</v>
      </c>
      <c r="I840" s="29">
        <v>0</v>
      </c>
      <c r="J840" s="29">
        <v>759</v>
      </c>
      <c r="K840" s="30">
        <f t="shared" si="27"/>
        <v>0</v>
      </c>
      <c r="L840" s="29">
        <v>0</v>
      </c>
      <c r="M840" s="29">
        <v>0</v>
      </c>
      <c r="N840" s="29">
        <v>847</v>
      </c>
      <c r="O840" s="29">
        <v>0</v>
      </c>
      <c r="P840" s="29">
        <v>1875</v>
      </c>
      <c r="Q840" s="29">
        <v>80</v>
      </c>
      <c r="R840" s="29">
        <v>4586</v>
      </c>
      <c r="S840" s="29">
        <v>80</v>
      </c>
    </row>
    <row r="841" spans="1:19" x14ac:dyDescent="0.2">
      <c r="A841" s="60" t="s">
        <v>224</v>
      </c>
      <c r="B841" s="60" t="s">
        <v>35</v>
      </c>
      <c r="C841" s="60" t="s">
        <v>3</v>
      </c>
      <c r="D841" s="61">
        <v>2017</v>
      </c>
      <c r="E841" s="60" t="s">
        <v>6</v>
      </c>
      <c r="F841" s="29">
        <v>1105</v>
      </c>
      <c r="G841" s="77">
        <f t="shared" si="26"/>
        <v>0</v>
      </c>
      <c r="H841" s="29">
        <v>0</v>
      </c>
      <c r="I841" s="29">
        <v>0</v>
      </c>
      <c r="J841" s="29">
        <v>759</v>
      </c>
      <c r="K841" s="30">
        <f t="shared" si="27"/>
        <v>0</v>
      </c>
      <c r="L841" s="29">
        <v>0</v>
      </c>
      <c r="M841" s="29">
        <v>0</v>
      </c>
      <c r="N841" s="29">
        <v>847</v>
      </c>
      <c r="O841" s="29">
        <v>0</v>
      </c>
      <c r="P841" s="29">
        <v>1875</v>
      </c>
      <c r="Q841" s="29">
        <v>95</v>
      </c>
      <c r="R841" s="29">
        <v>4586</v>
      </c>
      <c r="S841" s="29">
        <v>95</v>
      </c>
    </row>
    <row r="842" spans="1:19" x14ac:dyDescent="0.2">
      <c r="A842" s="60" t="s">
        <v>225</v>
      </c>
      <c r="B842" s="60" t="s">
        <v>35</v>
      </c>
      <c r="C842" s="60" t="s">
        <v>3</v>
      </c>
      <c r="D842" s="61">
        <v>2014</v>
      </c>
      <c r="E842" s="60" t="s">
        <v>6</v>
      </c>
      <c r="F842" s="29">
        <v>523</v>
      </c>
      <c r="G842" s="77">
        <f t="shared" si="26"/>
        <v>0</v>
      </c>
      <c r="H842" s="29">
        <v>0</v>
      </c>
      <c r="I842" s="29">
        <v>0</v>
      </c>
      <c r="J842" s="29">
        <v>366</v>
      </c>
      <c r="K842" s="30">
        <f t="shared" si="27"/>
        <v>0</v>
      </c>
      <c r="L842" s="29">
        <v>0</v>
      </c>
      <c r="M842" s="29">
        <v>0</v>
      </c>
      <c r="N842" s="29">
        <v>421</v>
      </c>
      <c r="O842" s="29">
        <v>0</v>
      </c>
      <c r="P842" s="29">
        <v>951</v>
      </c>
      <c r="Q842" s="29">
        <v>188</v>
      </c>
      <c r="R842" s="29">
        <v>2261</v>
      </c>
      <c r="S842" s="29">
        <v>188</v>
      </c>
    </row>
    <row r="843" spans="1:19" x14ac:dyDescent="0.2">
      <c r="A843" s="60" t="s">
        <v>225</v>
      </c>
      <c r="B843" s="60" t="s">
        <v>35</v>
      </c>
      <c r="C843" s="60" t="s">
        <v>3</v>
      </c>
      <c r="D843" s="61">
        <v>2015</v>
      </c>
      <c r="E843" s="60" t="s">
        <v>6</v>
      </c>
      <c r="F843" s="29">
        <v>523</v>
      </c>
      <c r="G843" s="77">
        <f t="shared" si="26"/>
        <v>0</v>
      </c>
      <c r="H843" s="29">
        <v>0</v>
      </c>
      <c r="I843" s="29">
        <v>0</v>
      </c>
      <c r="J843" s="29">
        <v>366</v>
      </c>
      <c r="K843" s="30">
        <f t="shared" si="27"/>
        <v>0</v>
      </c>
      <c r="L843" s="29">
        <v>0</v>
      </c>
      <c r="M843" s="29">
        <v>0</v>
      </c>
      <c r="N843" s="29">
        <v>421</v>
      </c>
      <c r="O843" s="29">
        <v>0</v>
      </c>
      <c r="P843" s="29">
        <v>951</v>
      </c>
      <c r="Q843" s="29">
        <v>188</v>
      </c>
      <c r="R843" s="29">
        <v>2261</v>
      </c>
      <c r="S843" s="29">
        <v>188</v>
      </c>
    </row>
    <row r="844" spans="1:19" x14ac:dyDescent="0.2">
      <c r="A844" s="60" t="s">
        <v>225</v>
      </c>
      <c r="B844" s="60" t="s">
        <v>35</v>
      </c>
      <c r="C844" s="60" t="s">
        <v>3</v>
      </c>
      <c r="D844" s="61">
        <v>2016</v>
      </c>
      <c r="E844" s="60" t="s">
        <v>6</v>
      </c>
      <c r="F844" s="29">
        <v>523</v>
      </c>
      <c r="G844" s="77">
        <f t="shared" si="26"/>
        <v>0</v>
      </c>
      <c r="H844" s="29">
        <v>0</v>
      </c>
      <c r="I844" s="29">
        <v>0</v>
      </c>
      <c r="J844" s="29">
        <v>366</v>
      </c>
      <c r="K844" s="30">
        <f t="shared" si="27"/>
        <v>0</v>
      </c>
      <c r="L844" s="29">
        <v>0</v>
      </c>
      <c r="M844" s="29">
        <v>0</v>
      </c>
      <c r="N844" s="29">
        <v>421</v>
      </c>
      <c r="O844" s="29">
        <v>0</v>
      </c>
      <c r="P844" s="29">
        <v>951</v>
      </c>
      <c r="Q844" s="29">
        <v>0</v>
      </c>
      <c r="R844" s="29">
        <v>2261</v>
      </c>
      <c r="S844" s="29">
        <v>0</v>
      </c>
    </row>
    <row r="845" spans="1:19" x14ac:dyDescent="0.2">
      <c r="A845" s="60" t="s">
        <v>225</v>
      </c>
      <c r="B845" s="60" t="s">
        <v>35</v>
      </c>
      <c r="C845" s="60" t="s">
        <v>3</v>
      </c>
      <c r="D845" s="61">
        <v>2017</v>
      </c>
      <c r="E845" s="60" t="s">
        <v>6</v>
      </c>
      <c r="F845" s="29">
        <v>523</v>
      </c>
      <c r="G845" s="77">
        <f t="shared" si="26"/>
        <v>0</v>
      </c>
      <c r="H845" s="29">
        <v>0</v>
      </c>
      <c r="I845" s="29">
        <v>0</v>
      </c>
      <c r="J845" s="29">
        <v>366</v>
      </c>
      <c r="K845" s="30">
        <f t="shared" si="27"/>
        <v>0</v>
      </c>
      <c r="L845" s="29">
        <v>0</v>
      </c>
      <c r="M845" s="29">
        <v>0</v>
      </c>
      <c r="N845" s="29">
        <v>421</v>
      </c>
      <c r="O845" s="29">
        <v>0</v>
      </c>
      <c r="P845" s="29">
        <v>951</v>
      </c>
      <c r="Q845" s="29">
        <v>394</v>
      </c>
      <c r="R845" s="29">
        <v>2261</v>
      </c>
      <c r="S845" s="29">
        <v>394</v>
      </c>
    </row>
    <row r="846" spans="1:19" x14ac:dyDescent="0.2">
      <c r="A846" s="60" t="s">
        <v>226</v>
      </c>
      <c r="B846" s="60" t="s">
        <v>5</v>
      </c>
      <c r="C846" s="60" t="s">
        <v>3</v>
      </c>
      <c r="D846" s="61">
        <v>2014</v>
      </c>
      <c r="E846" s="60" t="s">
        <v>6</v>
      </c>
      <c r="F846" s="29">
        <v>1395</v>
      </c>
      <c r="G846" s="77">
        <f t="shared" si="26"/>
        <v>0</v>
      </c>
      <c r="H846" s="29">
        <v>0</v>
      </c>
      <c r="I846" s="29">
        <v>0</v>
      </c>
      <c r="J846" s="29">
        <v>827</v>
      </c>
      <c r="K846" s="30">
        <f t="shared" si="27"/>
        <v>0</v>
      </c>
      <c r="L846" s="29">
        <v>0</v>
      </c>
      <c r="M846" s="29">
        <v>0</v>
      </c>
      <c r="N846" s="29">
        <v>898</v>
      </c>
      <c r="O846" s="29">
        <v>0</v>
      </c>
      <c r="P846" s="29">
        <v>2332</v>
      </c>
      <c r="Q846" s="29">
        <v>42</v>
      </c>
      <c r="R846" s="29">
        <v>5452</v>
      </c>
      <c r="S846" s="29">
        <v>42</v>
      </c>
    </row>
    <row r="847" spans="1:19" x14ac:dyDescent="0.2">
      <c r="A847" s="60" t="s">
        <v>226</v>
      </c>
      <c r="B847" s="60" t="s">
        <v>5</v>
      </c>
      <c r="C847" s="60" t="s">
        <v>3</v>
      </c>
      <c r="D847" s="61">
        <v>2015</v>
      </c>
      <c r="E847" s="60" t="s">
        <v>6</v>
      </c>
      <c r="F847" s="29">
        <v>1395</v>
      </c>
      <c r="G847" s="77">
        <f t="shared" si="26"/>
        <v>0</v>
      </c>
      <c r="H847" s="29">
        <v>0</v>
      </c>
      <c r="I847" s="29">
        <v>0</v>
      </c>
      <c r="J847" s="29">
        <v>827</v>
      </c>
      <c r="K847" s="30">
        <f t="shared" si="27"/>
        <v>0</v>
      </c>
      <c r="L847" s="29">
        <v>0</v>
      </c>
      <c r="M847" s="29">
        <v>0</v>
      </c>
      <c r="N847" s="29">
        <v>898</v>
      </c>
      <c r="O847" s="29">
        <v>0</v>
      </c>
      <c r="P847" s="29">
        <v>2332</v>
      </c>
      <c r="Q847" s="29">
        <v>95</v>
      </c>
      <c r="R847" s="29">
        <v>5452</v>
      </c>
      <c r="S847" s="29">
        <v>95</v>
      </c>
    </row>
    <row r="848" spans="1:19" x14ac:dyDescent="0.2">
      <c r="A848" s="60" t="s">
        <v>226</v>
      </c>
      <c r="B848" s="60" t="s">
        <v>5</v>
      </c>
      <c r="C848" s="60" t="s">
        <v>3</v>
      </c>
      <c r="D848" s="61">
        <v>2017</v>
      </c>
      <c r="E848" s="60" t="s">
        <v>6</v>
      </c>
      <c r="F848" s="29">
        <v>1395</v>
      </c>
      <c r="G848" s="77">
        <f t="shared" si="26"/>
        <v>91</v>
      </c>
      <c r="H848" s="29">
        <v>91</v>
      </c>
      <c r="I848" s="29">
        <v>0</v>
      </c>
      <c r="J848" s="29">
        <v>827</v>
      </c>
      <c r="K848" s="30">
        <f t="shared" si="27"/>
        <v>70</v>
      </c>
      <c r="L848" s="29">
        <v>70</v>
      </c>
      <c r="M848" s="29">
        <v>0</v>
      </c>
      <c r="N848" s="29">
        <v>898</v>
      </c>
      <c r="O848" s="29">
        <v>86</v>
      </c>
      <c r="P848" s="29">
        <v>2332</v>
      </c>
      <c r="Q848" s="29">
        <v>0</v>
      </c>
      <c r="R848" s="29">
        <v>5452</v>
      </c>
      <c r="S848" s="29">
        <v>247</v>
      </c>
    </row>
    <row r="849" spans="1:19" x14ac:dyDescent="0.2">
      <c r="A849" s="60" t="s">
        <v>227</v>
      </c>
      <c r="B849" s="60" t="s">
        <v>62</v>
      </c>
      <c r="C849" s="60" t="s">
        <v>8</v>
      </c>
      <c r="D849" s="61">
        <v>2015</v>
      </c>
      <c r="E849" s="60" t="s">
        <v>6</v>
      </c>
      <c r="F849" s="29">
        <v>691</v>
      </c>
      <c r="G849" s="77">
        <f t="shared" si="26"/>
        <v>43</v>
      </c>
      <c r="H849" s="29">
        <v>43</v>
      </c>
      <c r="I849" s="29">
        <v>0</v>
      </c>
      <c r="J849" s="29">
        <v>432</v>
      </c>
      <c r="K849" s="30">
        <f t="shared" si="27"/>
        <v>58</v>
      </c>
      <c r="L849" s="29">
        <v>58</v>
      </c>
      <c r="M849" s="29">
        <v>0</v>
      </c>
      <c r="N849" s="29">
        <v>278</v>
      </c>
      <c r="O849" s="29">
        <v>11</v>
      </c>
      <c r="P849" s="29">
        <v>587</v>
      </c>
      <c r="Q849" s="29">
        <v>174</v>
      </c>
      <c r="R849" s="29">
        <v>1988</v>
      </c>
      <c r="S849" s="29">
        <v>286</v>
      </c>
    </row>
    <row r="850" spans="1:19" x14ac:dyDescent="0.2">
      <c r="A850" s="60" t="s">
        <v>227</v>
      </c>
      <c r="B850" s="60" t="s">
        <v>62</v>
      </c>
      <c r="C850" s="60" t="s">
        <v>8</v>
      </c>
      <c r="D850" s="61">
        <v>2016</v>
      </c>
      <c r="E850" s="60" t="s">
        <v>6</v>
      </c>
      <c r="F850" s="29">
        <v>691</v>
      </c>
      <c r="G850" s="77">
        <f t="shared" si="26"/>
        <v>0</v>
      </c>
      <c r="H850" s="29">
        <v>0</v>
      </c>
      <c r="I850" s="29">
        <v>0</v>
      </c>
      <c r="J850" s="29">
        <v>432</v>
      </c>
      <c r="K850" s="30">
        <f t="shared" si="27"/>
        <v>0</v>
      </c>
      <c r="L850" s="29">
        <v>0</v>
      </c>
      <c r="M850" s="29">
        <v>0</v>
      </c>
      <c r="N850" s="29">
        <v>278</v>
      </c>
      <c r="O850" s="29">
        <v>3</v>
      </c>
      <c r="P850" s="29">
        <v>587</v>
      </c>
      <c r="Q850" s="29">
        <v>15</v>
      </c>
      <c r="R850" s="29">
        <v>1988</v>
      </c>
      <c r="S850" s="29">
        <v>18</v>
      </c>
    </row>
    <row r="851" spans="1:19" x14ac:dyDescent="0.2">
      <c r="A851" s="60" t="s">
        <v>227</v>
      </c>
      <c r="B851" s="60" t="s">
        <v>62</v>
      </c>
      <c r="C851" s="60" t="s">
        <v>8</v>
      </c>
      <c r="D851" s="61">
        <v>2017</v>
      </c>
      <c r="E851" s="60" t="s">
        <v>6</v>
      </c>
      <c r="F851" s="29">
        <v>691</v>
      </c>
      <c r="G851" s="77">
        <f t="shared" si="26"/>
        <v>0</v>
      </c>
      <c r="H851" s="29">
        <v>0</v>
      </c>
      <c r="I851" s="29">
        <v>0</v>
      </c>
      <c r="J851" s="29">
        <v>432</v>
      </c>
      <c r="K851" s="30">
        <f t="shared" si="27"/>
        <v>0</v>
      </c>
      <c r="L851" s="29">
        <v>0</v>
      </c>
      <c r="M851" s="29">
        <v>0</v>
      </c>
      <c r="N851" s="29">
        <v>278</v>
      </c>
      <c r="O851" s="29">
        <v>28</v>
      </c>
      <c r="P851" s="29">
        <v>587</v>
      </c>
      <c r="Q851" s="29">
        <v>61</v>
      </c>
      <c r="R851" s="29">
        <v>1988</v>
      </c>
      <c r="S851" s="29">
        <v>89</v>
      </c>
    </row>
    <row r="852" spans="1:19" x14ac:dyDescent="0.2">
      <c r="A852" s="60" t="s">
        <v>228</v>
      </c>
      <c r="B852" s="60" t="s">
        <v>46</v>
      </c>
      <c r="C852" s="60" t="s">
        <v>47</v>
      </c>
      <c r="D852" s="61">
        <v>2014</v>
      </c>
      <c r="E852" s="60" t="s">
        <v>6</v>
      </c>
      <c r="F852" s="29">
        <v>141</v>
      </c>
      <c r="G852" s="77">
        <f t="shared" si="26"/>
        <v>0</v>
      </c>
      <c r="H852" s="29">
        <v>0</v>
      </c>
      <c r="I852" s="29">
        <v>0</v>
      </c>
      <c r="J852" s="29">
        <v>100</v>
      </c>
      <c r="K852" s="30">
        <f t="shared" si="27"/>
        <v>1</v>
      </c>
      <c r="L852" s="29">
        <v>1</v>
      </c>
      <c r="M852" s="29">
        <v>0</v>
      </c>
      <c r="N852" s="29">
        <v>93</v>
      </c>
      <c r="O852" s="29">
        <v>4</v>
      </c>
      <c r="P852" s="29">
        <v>303</v>
      </c>
      <c r="Q852" s="29">
        <v>9</v>
      </c>
      <c r="R852" s="29">
        <v>637</v>
      </c>
      <c r="S852" s="29">
        <v>14</v>
      </c>
    </row>
    <row r="853" spans="1:19" x14ac:dyDescent="0.2">
      <c r="A853" s="60" t="s">
        <v>228</v>
      </c>
      <c r="B853" s="60" t="s">
        <v>46</v>
      </c>
      <c r="C853" s="60" t="s">
        <v>47</v>
      </c>
      <c r="D853" s="61">
        <v>2016</v>
      </c>
      <c r="E853" s="60" t="s">
        <v>6</v>
      </c>
      <c r="F853" s="29">
        <v>141</v>
      </c>
      <c r="G853" s="77">
        <f t="shared" si="26"/>
        <v>0</v>
      </c>
      <c r="H853" s="29">
        <v>0</v>
      </c>
      <c r="I853" s="29">
        <v>0</v>
      </c>
      <c r="J853" s="29">
        <v>100</v>
      </c>
      <c r="K853" s="30">
        <f t="shared" si="27"/>
        <v>7</v>
      </c>
      <c r="L853" s="29">
        <v>7</v>
      </c>
      <c r="M853" s="29">
        <v>0</v>
      </c>
      <c r="N853" s="29">
        <v>93</v>
      </c>
      <c r="O853" s="29">
        <v>3</v>
      </c>
      <c r="P853" s="29">
        <v>303</v>
      </c>
      <c r="Q853" s="29">
        <v>17</v>
      </c>
      <c r="R853" s="29">
        <v>637</v>
      </c>
      <c r="S853" s="29">
        <v>27</v>
      </c>
    </row>
    <row r="854" spans="1:19" x14ac:dyDescent="0.2">
      <c r="A854" s="60" t="s">
        <v>228</v>
      </c>
      <c r="B854" s="60" t="s">
        <v>46</v>
      </c>
      <c r="C854" s="60" t="s">
        <v>47</v>
      </c>
      <c r="D854" s="61">
        <v>2017</v>
      </c>
      <c r="E854" s="60" t="s">
        <v>6</v>
      </c>
      <c r="F854" s="29">
        <v>141</v>
      </c>
      <c r="G854" s="77">
        <f t="shared" si="26"/>
        <v>0</v>
      </c>
      <c r="H854" s="29">
        <v>0</v>
      </c>
      <c r="I854" s="29">
        <v>0</v>
      </c>
      <c r="J854" s="29">
        <v>100</v>
      </c>
      <c r="K854" s="30">
        <f t="shared" si="27"/>
        <v>2</v>
      </c>
      <c r="L854" s="29">
        <v>2</v>
      </c>
      <c r="M854" s="29">
        <v>0</v>
      </c>
      <c r="N854" s="29">
        <v>93</v>
      </c>
      <c r="O854" s="29">
        <v>1</v>
      </c>
      <c r="P854" s="29">
        <v>303</v>
      </c>
      <c r="Q854" s="29">
        <v>16</v>
      </c>
      <c r="R854" s="29">
        <v>637</v>
      </c>
      <c r="S854" s="29">
        <v>19</v>
      </c>
    </row>
    <row r="855" spans="1:19" x14ac:dyDescent="0.2">
      <c r="A855" s="60" t="s">
        <v>229</v>
      </c>
      <c r="B855" s="60" t="s">
        <v>5</v>
      </c>
      <c r="C855" s="60" t="s">
        <v>3</v>
      </c>
      <c r="D855" s="61">
        <v>2014</v>
      </c>
      <c r="E855" s="60" t="s">
        <v>6</v>
      </c>
      <c r="F855" s="29">
        <v>26</v>
      </c>
      <c r="G855" s="77">
        <f t="shared" si="26"/>
        <v>0</v>
      </c>
      <c r="H855" s="29">
        <v>0</v>
      </c>
      <c r="I855" s="29">
        <v>0</v>
      </c>
      <c r="J855" s="29">
        <v>16</v>
      </c>
      <c r="K855" s="30">
        <f t="shared" si="27"/>
        <v>0</v>
      </c>
      <c r="L855" s="29">
        <v>0</v>
      </c>
      <c r="M855" s="29">
        <v>0</v>
      </c>
      <c r="N855" s="29">
        <v>17</v>
      </c>
      <c r="O855" s="29">
        <v>0</v>
      </c>
      <c r="P855" s="29">
        <v>46</v>
      </c>
      <c r="Q855" s="29">
        <v>5</v>
      </c>
      <c r="R855" s="29">
        <v>105</v>
      </c>
      <c r="S855" s="29">
        <v>5</v>
      </c>
    </row>
    <row r="856" spans="1:19" x14ac:dyDescent="0.2">
      <c r="A856" s="60" t="s">
        <v>229</v>
      </c>
      <c r="B856" s="60" t="s">
        <v>5</v>
      </c>
      <c r="C856" s="60" t="s">
        <v>3</v>
      </c>
      <c r="D856" s="61">
        <v>2015</v>
      </c>
      <c r="E856" s="60" t="s">
        <v>6</v>
      </c>
      <c r="F856" s="29">
        <v>26</v>
      </c>
      <c r="G856" s="77">
        <f t="shared" si="26"/>
        <v>0</v>
      </c>
      <c r="H856" s="29">
        <v>0</v>
      </c>
      <c r="I856" s="29">
        <v>0</v>
      </c>
      <c r="J856" s="29">
        <v>16</v>
      </c>
      <c r="K856" s="30">
        <f t="shared" si="27"/>
        <v>0</v>
      </c>
      <c r="L856" s="29">
        <v>0</v>
      </c>
      <c r="M856" s="29">
        <v>0</v>
      </c>
      <c r="N856" s="29">
        <v>17</v>
      </c>
      <c r="O856" s="29">
        <v>0</v>
      </c>
      <c r="P856" s="29">
        <v>46</v>
      </c>
      <c r="Q856" s="29">
        <v>4</v>
      </c>
      <c r="R856" s="29">
        <v>105</v>
      </c>
      <c r="S856" s="29">
        <v>4</v>
      </c>
    </row>
    <row r="857" spans="1:19" x14ac:dyDescent="0.2">
      <c r="A857" s="60" t="s">
        <v>229</v>
      </c>
      <c r="B857" s="60" t="s">
        <v>5</v>
      </c>
      <c r="C857" s="60" t="s">
        <v>3</v>
      </c>
      <c r="D857" s="61">
        <v>2016</v>
      </c>
      <c r="E857" s="60" t="s">
        <v>6</v>
      </c>
      <c r="F857" s="29">
        <v>26</v>
      </c>
      <c r="G857" s="77">
        <f t="shared" si="26"/>
        <v>0</v>
      </c>
      <c r="H857" s="29">
        <v>0</v>
      </c>
      <c r="I857" s="29">
        <v>0</v>
      </c>
      <c r="J857" s="29">
        <v>16</v>
      </c>
      <c r="K857" s="30">
        <f t="shared" si="27"/>
        <v>0</v>
      </c>
      <c r="L857" s="29">
        <v>0</v>
      </c>
      <c r="M857" s="29">
        <v>0</v>
      </c>
      <c r="N857" s="29">
        <v>17</v>
      </c>
      <c r="O857" s="29">
        <v>0</v>
      </c>
      <c r="P857" s="29">
        <v>46</v>
      </c>
      <c r="Q857" s="29">
        <v>1</v>
      </c>
      <c r="R857" s="29">
        <v>105</v>
      </c>
      <c r="S857" s="29">
        <v>1</v>
      </c>
    </row>
    <row r="858" spans="1:19" x14ac:dyDescent="0.2">
      <c r="A858" s="60" t="s">
        <v>229</v>
      </c>
      <c r="B858" s="60" t="s">
        <v>5</v>
      </c>
      <c r="C858" s="60" t="s">
        <v>3</v>
      </c>
      <c r="D858" s="61">
        <v>2017</v>
      </c>
      <c r="E858" s="60" t="s">
        <v>6</v>
      </c>
      <c r="F858" s="29">
        <v>26</v>
      </c>
      <c r="G858" s="77">
        <f t="shared" si="26"/>
        <v>0</v>
      </c>
      <c r="H858" s="29">
        <v>0</v>
      </c>
      <c r="I858" s="29">
        <v>0</v>
      </c>
      <c r="J858" s="29">
        <v>16</v>
      </c>
      <c r="K858" s="30">
        <f t="shared" si="27"/>
        <v>0</v>
      </c>
      <c r="L858" s="29">
        <v>0</v>
      </c>
      <c r="M858" s="29">
        <v>0</v>
      </c>
      <c r="N858" s="29">
        <v>17</v>
      </c>
      <c r="O858" s="29">
        <v>0</v>
      </c>
      <c r="P858" s="29">
        <v>46</v>
      </c>
      <c r="Q858" s="29">
        <v>1</v>
      </c>
      <c r="R858" s="29">
        <v>105</v>
      </c>
      <c r="S858" s="29">
        <v>1</v>
      </c>
    </row>
    <row r="859" spans="1:19" x14ac:dyDescent="0.2">
      <c r="A859" s="60" t="s">
        <v>230</v>
      </c>
      <c r="B859" s="60" t="s">
        <v>82</v>
      </c>
      <c r="C859" s="60" t="s">
        <v>26</v>
      </c>
      <c r="D859" s="61">
        <v>2015</v>
      </c>
      <c r="E859" s="60" t="s">
        <v>6</v>
      </c>
      <c r="F859" s="29">
        <v>110</v>
      </c>
      <c r="G859" s="77">
        <f t="shared" si="26"/>
        <v>53</v>
      </c>
      <c r="H859" s="29">
        <v>43</v>
      </c>
      <c r="I859" s="29">
        <v>10</v>
      </c>
      <c r="J859" s="29">
        <v>82</v>
      </c>
      <c r="K859" s="30">
        <f t="shared" si="27"/>
        <v>2</v>
      </c>
      <c r="L859" s="29">
        <v>0</v>
      </c>
      <c r="M859" s="29">
        <v>2</v>
      </c>
      <c r="N859" s="29">
        <v>77</v>
      </c>
      <c r="O859" s="29">
        <v>0</v>
      </c>
      <c r="P859" s="29">
        <v>0</v>
      </c>
      <c r="Q859" s="29">
        <v>0</v>
      </c>
      <c r="R859" s="29">
        <v>269</v>
      </c>
      <c r="S859" s="29">
        <v>55</v>
      </c>
    </row>
    <row r="860" spans="1:19" x14ac:dyDescent="0.2">
      <c r="A860" s="60" t="s">
        <v>230</v>
      </c>
      <c r="B860" s="60" t="s">
        <v>82</v>
      </c>
      <c r="C860" s="60" t="s">
        <v>26</v>
      </c>
      <c r="D860" s="61">
        <v>2016</v>
      </c>
      <c r="E860" s="60" t="s">
        <v>6</v>
      </c>
      <c r="F860" s="29">
        <v>110</v>
      </c>
      <c r="G860" s="77">
        <f t="shared" si="26"/>
        <v>56</v>
      </c>
      <c r="H860" s="29">
        <v>48</v>
      </c>
      <c r="I860" s="29">
        <v>8</v>
      </c>
      <c r="J860" s="29">
        <v>82</v>
      </c>
      <c r="K860" s="30">
        <f t="shared" si="27"/>
        <v>4</v>
      </c>
      <c r="L860" s="29">
        <v>2</v>
      </c>
      <c r="M860" s="29">
        <v>2</v>
      </c>
      <c r="N860" s="29">
        <v>77</v>
      </c>
      <c r="O860" s="29">
        <v>3</v>
      </c>
      <c r="P860" s="29">
        <v>0</v>
      </c>
      <c r="Q860" s="29">
        <v>0</v>
      </c>
      <c r="R860" s="29">
        <v>269</v>
      </c>
      <c r="S860" s="29">
        <v>63</v>
      </c>
    </row>
    <row r="861" spans="1:19" x14ac:dyDescent="0.2">
      <c r="A861" s="60" t="s">
        <v>231</v>
      </c>
      <c r="B861" s="60" t="s">
        <v>5</v>
      </c>
      <c r="C861" s="60" t="s">
        <v>3</v>
      </c>
      <c r="D861" s="61">
        <v>2014</v>
      </c>
      <c r="E861" s="60" t="s">
        <v>6</v>
      </c>
      <c r="F861" s="29">
        <v>340</v>
      </c>
      <c r="G861" s="77">
        <f t="shared" si="26"/>
        <v>30</v>
      </c>
      <c r="H861" s="29">
        <v>30</v>
      </c>
      <c r="I861" s="29">
        <v>0</v>
      </c>
      <c r="J861" s="29">
        <v>207</v>
      </c>
      <c r="K861" s="30">
        <f t="shared" si="27"/>
        <v>4</v>
      </c>
      <c r="L861" s="29">
        <v>4</v>
      </c>
      <c r="M861" s="29">
        <v>0</v>
      </c>
      <c r="N861" s="29">
        <v>224</v>
      </c>
      <c r="O861" s="29">
        <v>17</v>
      </c>
      <c r="P861" s="29">
        <v>561</v>
      </c>
      <c r="Q861" s="29">
        <v>487</v>
      </c>
      <c r="R861" s="29">
        <v>1332</v>
      </c>
      <c r="S861" s="29">
        <v>538</v>
      </c>
    </row>
    <row r="862" spans="1:19" x14ac:dyDescent="0.2">
      <c r="A862" s="60" t="s">
        <v>231</v>
      </c>
      <c r="B862" s="60" t="s">
        <v>5</v>
      </c>
      <c r="C862" s="60" t="s">
        <v>3</v>
      </c>
      <c r="D862" s="61">
        <v>2015</v>
      </c>
      <c r="E862" s="60" t="s">
        <v>6</v>
      </c>
      <c r="F862" s="29">
        <v>340</v>
      </c>
      <c r="G862" s="77">
        <f t="shared" si="26"/>
        <v>104</v>
      </c>
      <c r="H862" s="29">
        <v>104</v>
      </c>
      <c r="I862" s="29">
        <v>0</v>
      </c>
      <c r="J862" s="29">
        <v>207</v>
      </c>
      <c r="K862" s="30">
        <f t="shared" si="27"/>
        <v>0</v>
      </c>
      <c r="L862" s="29">
        <v>0</v>
      </c>
      <c r="M862" s="29">
        <v>0</v>
      </c>
      <c r="N862" s="29">
        <v>224</v>
      </c>
      <c r="O862" s="29">
        <v>10</v>
      </c>
      <c r="P862" s="29">
        <v>561</v>
      </c>
      <c r="Q862" s="29">
        <v>508</v>
      </c>
      <c r="R862" s="29">
        <v>1332</v>
      </c>
      <c r="S862" s="29">
        <v>622</v>
      </c>
    </row>
    <row r="863" spans="1:19" x14ac:dyDescent="0.2">
      <c r="A863" s="60" t="s">
        <v>231</v>
      </c>
      <c r="B863" s="60" t="s">
        <v>5</v>
      </c>
      <c r="C863" s="60" t="s">
        <v>3</v>
      </c>
      <c r="D863" s="61">
        <v>2016</v>
      </c>
      <c r="E863" s="60" t="s">
        <v>6</v>
      </c>
      <c r="F863" s="29">
        <v>340</v>
      </c>
      <c r="G863" s="77">
        <f t="shared" si="26"/>
        <v>1</v>
      </c>
      <c r="H863" s="29">
        <v>1</v>
      </c>
      <c r="I863" s="29">
        <v>0</v>
      </c>
      <c r="J863" s="29">
        <v>207</v>
      </c>
      <c r="K863" s="30">
        <f t="shared" si="27"/>
        <v>34</v>
      </c>
      <c r="L863" s="29">
        <v>34</v>
      </c>
      <c r="M863" s="29">
        <v>0</v>
      </c>
      <c r="N863" s="29">
        <v>224</v>
      </c>
      <c r="O863" s="29">
        <v>18</v>
      </c>
      <c r="P863" s="29">
        <v>561</v>
      </c>
      <c r="Q863" s="29">
        <v>357</v>
      </c>
      <c r="R863" s="29">
        <v>1332</v>
      </c>
      <c r="S863" s="29">
        <v>410</v>
      </c>
    </row>
    <row r="864" spans="1:19" x14ac:dyDescent="0.2">
      <c r="A864" s="60" t="s">
        <v>231</v>
      </c>
      <c r="B864" s="60" t="s">
        <v>5</v>
      </c>
      <c r="C864" s="60" t="s">
        <v>3</v>
      </c>
      <c r="D864" s="61">
        <v>2017</v>
      </c>
      <c r="E864" s="60" t="s">
        <v>6</v>
      </c>
      <c r="F864" s="29">
        <v>340</v>
      </c>
      <c r="G864" s="77">
        <f t="shared" si="26"/>
        <v>9</v>
      </c>
      <c r="H864" s="29">
        <v>9</v>
      </c>
      <c r="I864" s="29">
        <v>0</v>
      </c>
      <c r="J864" s="29">
        <v>207</v>
      </c>
      <c r="K864" s="30">
        <f t="shared" si="27"/>
        <v>0</v>
      </c>
      <c r="L864" s="29">
        <v>0</v>
      </c>
      <c r="M864" s="29">
        <v>0</v>
      </c>
      <c r="N864" s="29">
        <v>224</v>
      </c>
      <c r="O864" s="29">
        <v>0</v>
      </c>
      <c r="P864" s="29">
        <v>561</v>
      </c>
      <c r="Q864" s="29">
        <v>213</v>
      </c>
      <c r="R864" s="29">
        <v>1332</v>
      </c>
      <c r="S864" s="29">
        <v>222</v>
      </c>
    </row>
    <row r="865" spans="1:19" x14ac:dyDescent="0.2">
      <c r="A865" s="60" t="s">
        <v>232</v>
      </c>
      <c r="B865" s="60" t="s">
        <v>24</v>
      </c>
      <c r="C865" s="60" t="s">
        <v>13</v>
      </c>
      <c r="D865" s="61">
        <v>2014</v>
      </c>
      <c r="E865" s="60" t="s">
        <v>6</v>
      </c>
      <c r="F865" s="29">
        <v>123</v>
      </c>
      <c r="G865" s="77">
        <f t="shared" si="26"/>
        <v>56</v>
      </c>
      <c r="H865" s="29">
        <v>56</v>
      </c>
      <c r="I865" s="29">
        <v>0</v>
      </c>
      <c r="J865" s="29">
        <v>77</v>
      </c>
      <c r="K865" s="30">
        <f t="shared" si="27"/>
        <v>24</v>
      </c>
      <c r="L865" s="29">
        <v>24</v>
      </c>
      <c r="M865" s="29">
        <v>0</v>
      </c>
      <c r="N865" s="29">
        <v>87</v>
      </c>
      <c r="O865" s="29">
        <v>2</v>
      </c>
      <c r="P865" s="29">
        <v>205</v>
      </c>
      <c r="Q865" s="29">
        <v>54</v>
      </c>
      <c r="R865" s="29">
        <v>492</v>
      </c>
      <c r="S865" s="29">
        <v>136</v>
      </c>
    </row>
    <row r="866" spans="1:19" x14ac:dyDescent="0.2">
      <c r="A866" s="60" t="s">
        <v>232</v>
      </c>
      <c r="B866" s="60" t="s">
        <v>24</v>
      </c>
      <c r="C866" s="60" t="s">
        <v>13</v>
      </c>
      <c r="D866" s="61">
        <v>2015</v>
      </c>
      <c r="E866" s="60" t="s">
        <v>6</v>
      </c>
      <c r="F866" s="29">
        <v>123</v>
      </c>
      <c r="G866" s="77">
        <f t="shared" si="26"/>
        <v>49</v>
      </c>
      <c r="H866" s="29">
        <v>49</v>
      </c>
      <c r="I866" s="29">
        <v>0</v>
      </c>
      <c r="J866" s="29">
        <v>77</v>
      </c>
      <c r="K866" s="30">
        <f t="shared" si="27"/>
        <v>20</v>
      </c>
      <c r="L866" s="29">
        <v>20</v>
      </c>
      <c r="M866" s="29">
        <v>0</v>
      </c>
      <c r="N866" s="29">
        <v>87</v>
      </c>
      <c r="O866" s="29">
        <v>23</v>
      </c>
      <c r="P866" s="29">
        <v>205</v>
      </c>
      <c r="Q866" s="29">
        <v>61</v>
      </c>
      <c r="R866" s="29">
        <v>492</v>
      </c>
      <c r="S866" s="29">
        <v>153</v>
      </c>
    </row>
    <row r="867" spans="1:19" x14ac:dyDescent="0.2">
      <c r="A867" s="60" t="s">
        <v>232</v>
      </c>
      <c r="B867" s="60" t="s">
        <v>24</v>
      </c>
      <c r="C867" s="60" t="s">
        <v>13</v>
      </c>
      <c r="D867" s="61">
        <v>2016</v>
      </c>
      <c r="E867" s="60" t="s">
        <v>6</v>
      </c>
      <c r="F867" s="29">
        <v>123</v>
      </c>
      <c r="G867" s="77">
        <f t="shared" si="26"/>
        <v>0</v>
      </c>
      <c r="H867" s="29">
        <v>0</v>
      </c>
      <c r="I867" s="29">
        <v>0</v>
      </c>
      <c r="J867" s="29">
        <v>77</v>
      </c>
      <c r="K867" s="30">
        <f t="shared" si="27"/>
        <v>0</v>
      </c>
      <c r="L867" s="29">
        <v>0</v>
      </c>
      <c r="M867" s="29">
        <v>0</v>
      </c>
      <c r="N867" s="29">
        <v>87</v>
      </c>
      <c r="O867" s="29">
        <v>21</v>
      </c>
      <c r="P867" s="29">
        <v>205</v>
      </c>
      <c r="Q867" s="29">
        <v>44</v>
      </c>
      <c r="R867" s="29">
        <v>492</v>
      </c>
      <c r="S867" s="29">
        <v>65</v>
      </c>
    </row>
    <row r="868" spans="1:19" x14ac:dyDescent="0.2">
      <c r="A868" s="60" t="s">
        <v>232</v>
      </c>
      <c r="B868" s="60" t="s">
        <v>24</v>
      </c>
      <c r="C868" s="60" t="s">
        <v>13</v>
      </c>
      <c r="D868" s="61">
        <v>2017</v>
      </c>
      <c r="E868" s="60" t="s">
        <v>6</v>
      </c>
      <c r="F868" s="29">
        <v>123</v>
      </c>
      <c r="G868" s="77">
        <f t="shared" si="26"/>
        <v>52</v>
      </c>
      <c r="H868" s="29">
        <v>52</v>
      </c>
      <c r="I868" s="29">
        <v>0</v>
      </c>
      <c r="J868" s="29">
        <v>77</v>
      </c>
      <c r="K868" s="30">
        <f t="shared" si="27"/>
        <v>23</v>
      </c>
      <c r="L868" s="29">
        <v>23</v>
      </c>
      <c r="M868" s="29">
        <v>0</v>
      </c>
      <c r="N868" s="29">
        <v>87</v>
      </c>
      <c r="O868" s="29">
        <v>150</v>
      </c>
      <c r="P868" s="29">
        <v>205</v>
      </c>
      <c r="Q868" s="29">
        <v>17</v>
      </c>
      <c r="R868" s="29">
        <v>492</v>
      </c>
      <c r="S868" s="29">
        <v>242</v>
      </c>
    </row>
    <row r="869" spans="1:19" x14ac:dyDescent="0.2">
      <c r="A869" s="60" t="s">
        <v>233</v>
      </c>
      <c r="B869" s="60" t="s">
        <v>35</v>
      </c>
      <c r="C869" s="60" t="s">
        <v>3</v>
      </c>
      <c r="D869" s="61">
        <v>2014</v>
      </c>
      <c r="E869" s="60" t="s">
        <v>6</v>
      </c>
      <c r="F869" s="29">
        <v>1026</v>
      </c>
      <c r="G869" s="77">
        <f t="shared" si="26"/>
        <v>359</v>
      </c>
      <c r="H869" s="29">
        <v>359</v>
      </c>
      <c r="I869" s="29">
        <v>0</v>
      </c>
      <c r="J869" s="29">
        <v>681</v>
      </c>
      <c r="K869" s="30">
        <f t="shared" si="27"/>
        <v>0</v>
      </c>
      <c r="L869" s="29">
        <v>0</v>
      </c>
      <c r="M869" s="29">
        <v>0</v>
      </c>
      <c r="N869" s="29">
        <v>759</v>
      </c>
      <c r="O869" s="29">
        <v>222</v>
      </c>
      <c r="P869" s="29">
        <v>1814</v>
      </c>
      <c r="Q869" s="29">
        <v>0</v>
      </c>
      <c r="R869" s="29">
        <v>4280</v>
      </c>
      <c r="S869" s="29">
        <v>581</v>
      </c>
    </row>
    <row r="870" spans="1:19" x14ac:dyDescent="0.2">
      <c r="A870" s="60" t="s">
        <v>233</v>
      </c>
      <c r="B870" s="60" t="s">
        <v>35</v>
      </c>
      <c r="C870" s="60" t="s">
        <v>3</v>
      </c>
      <c r="D870" s="61">
        <v>2015</v>
      </c>
      <c r="E870" s="60" t="s">
        <v>6</v>
      </c>
      <c r="F870" s="29">
        <v>1026</v>
      </c>
      <c r="G870" s="77">
        <f t="shared" si="26"/>
        <v>0</v>
      </c>
      <c r="H870" s="29">
        <v>0</v>
      </c>
      <c r="I870" s="29">
        <v>0</v>
      </c>
      <c r="J870" s="29">
        <v>681</v>
      </c>
      <c r="K870" s="30">
        <f t="shared" si="27"/>
        <v>0</v>
      </c>
      <c r="L870" s="29">
        <v>0</v>
      </c>
      <c r="M870" s="29">
        <v>0</v>
      </c>
      <c r="N870" s="29">
        <v>759</v>
      </c>
      <c r="O870" s="29">
        <v>0</v>
      </c>
      <c r="P870" s="29">
        <v>1814</v>
      </c>
      <c r="Q870" s="29">
        <v>222</v>
      </c>
      <c r="R870" s="29">
        <v>4280</v>
      </c>
      <c r="S870" s="29">
        <v>222</v>
      </c>
    </row>
    <row r="871" spans="1:19" x14ac:dyDescent="0.2">
      <c r="A871" s="60" t="s">
        <v>233</v>
      </c>
      <c r="B871" s="60" t="s">
        <v>35</v>
      </c>
      <c r="C871" s="60" t="s">
        <v>3</v>
      </c>
      <c r="D871" s="61">
        <v>2016</v>
      </c>
      <c r="E871" s="60" t="s">
        <v>6</v>
      </c>
      <c r="F871" s="29">
        <v>1026</v>
      </c>
      <c r="G871" s="77">
        <f t="shared" si="26"/>
        <v>0</v>
      </c>
      <c r="H871" s="29">
        <v>0</v>
      </c>
      <c r="I871" s="29">
        <v>0</v>
      </c>
      <c r="J871" s="29">
        <v>681</v>
      </c>
      <c r="K871" s="30">
        <f t="shared" si="27"/>
        <v>0</v>
      </c>
      <c r="L871" s="29">
        <v>0</v>
      </c>
      <c r="M871" s="29">
        <v>0</v>
      </c>
      <c r="N871" s="29">
        <v>759</v>
      </c>
      <c r="O871" s="29">
        <v>0</v>
      </c>
      <c r="P871" s="29">
        <v>1814</v>
      </c>
      <c r="Q871" s="29">
        <v>701</v>
      </c>
      <c r="R871" s="29">
        <v>4280</v>
      </c>
      <c r="S871" s="29">
        <v>701</v>
      </c>
    </row>
    <row r="872" spans="1:19" x14ac:dyDescent="0.2">
      <c r="A872" s="60" t="s">
        <v>233</v>
      </c>
      <c r="B872" s="60" t="s">
        <v>35</v>
      </c>
      <c r="C872" s="60" t="s">
        <v>3</v>
      </c>
      <c r="D872" s="61">
        <v>2017</v>
      </c>
      <c r="E872" s="60" t="s">
        <v>6</v>
      </c>
      <c r="F872" s="29">
        <v>1026</v>
      </c>
      <c r="G872" s="77">
        <f t="shared" si="26"/>
        <v>0</v>
      </c>
      <c r="H872" s="29">
        <v>0</v>
      </c>
      <c r="I872" s="29">
        <v>0</v>
      </c>
      <c r="J872" s="29">
        <v>681</v>
      </c>
      <c r="K872" s="30">
        <f t="shared" si="27"/>
        <v>0</v>
      </c>
      <c r="L872" s="29">
        <v>0</v>
      </c>
      <c r="M872" s="29">
        <v>0</v>
      </c>
      <c r="N872" s="29">
        <v>759</v>
      </c>
      <c r="O872" s="29">
        <v>0</v>
      </c>
      <c r="P872" s="29">
        <v>1814</v>
      </c>
      <c r="Q872" s="29">
        <v>0</v>
      </c>
      <c r="R872" s="29">
        <v>4280</v>
      </c>
      <c r="S872" s="29">
        <v>0</v>
      </c>
    </row>
    <row r="873" spans="1:19" x14ac:dyDescent="0.2">
      <c r="A873" s="60" t="s">
        <v>234</v>
      </c>
      <c r="B873" s="60" t="s">
        <v>81</v>
      </c>
      <c r="C873" s="60" t="s">
        <v>8</v>
      </c>
      <c r="D873" s="61">
        <v>2015</v>
      </c>
      <c r="E873" s="60" t="s">
        <v>6</v>
      </c>
      <c r="F873" s="29">
        <v>199</v>
      </c>
      <c r="G873" s="77">
        <f t="shared" si="26"/>
        <v>0</v>
      </c>
      <c r="H873" s="29">
        <v>0</v>
      </c>
      <c r="I873" s="29">
        <v>0</v>
      </c>
      <c r="J873" s="29">
        <v>103</v>
      </c>
      <c r="K873" s="30">
        <f t="shared" si="27"/>
        <v>0</v>
      </c>
      <c r="L873" s="29">
        <v>0</v>
      </c>
      <c r="M873" s="29">
        <v>0</v>
      </c>
      <c r="N873" s="29">
        <v>121</v>
      </c>
      <c r="O873" s="29">
        <v>7</v>
      </c>
      <c r="P873" s="29">
        <v>322</v>
      </c>
      <c r="Q873" s="29">
        <v>235</v>
      </c>
      <c r="R873" s="29">
        <v>745</v>
      </c>
      <c r="S873" s="29">
        <v>242</v>
      </c>
    </row>
    <row r="874" spans="1:19" x14ac:dyDescent="0.2">
      <c r="A874" s="60" t="s">
        <v>234</v>
      </c>
      <c r="B874" s="60" t="s">
        <v>81</v>
      </c>
      <c r="C874" s="60" t="s">
        <v>8</v>
      </c>
      <c r="D874" s="61">
        <v>2016</v>
      </c>
      <c r="E874" s="60" t="s">
        <v>6</v>
      </c>
      <c r="F874" s="29">
        <v>199</v>
      </c>
      <c r="G874" s="77">
        <f t="shared" si="26"/>
        <v>0</v>
      </c>
      <c r="H874" s="29">
        <v>0</v>
      </c>
      <c r="I874" s="29">
        <v>0</v>
      </c>
      <c r="J874" s="29">
        <v>103</v>
      </c>
      <c r="K874" s="30">
        <f t="shared" si="27"/>
        <v>0</v>
      </c>
      <c r="L874" s="29">
        <v>0</v>
      </c>
      <c r="M874" s="29">
        <v>0</v>
      </c>
      <c r="N874" s="29">
        <v>121</v>
      </c>
      <c r="O874" s="29">
        <v>8</v>
      </c>
      <c r="P874" s="29">
        <v>322</v>
      </c>
      <c r="Q874" s="29">
        <v>206</v>
      </c>
      <c r="R874" s="29">
        <v>745</v>
      </c>
      <c r="S874" s="29">
        <v>214</v>
      </c>
    </row>
    <row r="875" spans="1:19" x14ac:dyDescent="0.2">
      <c r="A875" s="60" t="s">
        <v>234</v>
      </c>
      <c r="B875" s="60" t="s">
        <v>81</v>
      </c>
      <c r="C875" s="60" t="s">
        <v>8</v>
      </c>
      <c r="D875" s="61">
        <v>2017</v>
      </c>
      <c r="E875" s="60" t="s">
        <v>6</v>
      </c>
      <c r="F875" s="29">
        <v>199</v>
      </c>
      <c r="G875" s="77">
        <f t="shared" si="26"/>
        <v>9</v>
      </c>
      <c r="H875" s="29">
        <v>9</v>
      </c>
      <c r="I875" s="29">
        <v>0</v>
      </c>
      <c r="J875" s="29">
        <v>103</v>
      </c>
      <c r="K875" s="30">
        <f t="shared" si="27"/>
        <v>14</v>
      </c>
      <c r="L875" s="29">
        <v>14</v>
      </c>
      <c r="M875" s="29">
        <v>0</v>
      </c>
      <c r="N875" s="29">
        <v>121</v>
      </c>
      <c r="O875" s="29">
        <v>9</v>
      </c>
      <c r="P875" s="29">
        <v>322</v>
      </c>
      <c r="Q875" s="29">
        <v>150</v>
      </c>
      <c r="R875" s="29">
        <v>745</v>
      </c>
      <c r="S875" s="29">
        <v>182</v>
      </c>
    </row>
    <row r="876" spans="1:19" x14ac:dyDescent="0.2">
      <c r="A876" s="60" t="s">
        <v>958</v>
      </c>
      <c r="B876" s="60" t="s">
        <v>7</v>
      </c>
      <c r="C876" s="60" t="s">
        <v>8</v>
      </c>
      <c r="D876" s="61">
        <v>2016</v>
      </c>
      <c r="E876" s="60" t="s">
        <v>6</v>
      </c>
      <c r="F876" s="29">
        <v>24</v>
      </c>
      <c r="G876" s="77">
        <f t="shared" si="26"/>
        <v>2</v>
      </c>
      <c r="H876" s="29">
        <v>2</v>
      </c>
      <c r="I876" s="29">
        <v>0</v>
      </c>
      <c r="J876" s="29">
        <v>14</v>
      </c>
      <c r="K876" s="30">
        <f t="shared" si="27"/>
        <v>0</v>
      </c>
      <c r="L876" s="29">
        <v>0</v>
      </c>
      <c r="M876" s="29">
        <v>0</v>
      </c>
      <c r="N876" s="29">
        <v>15</v>
      </c>
      <c r="O876" s="29">
        <v>0</v>
      </c>
      <c r="P876" s="29">
        <v>7</v>
      </c>
      <c r="Q876" s="29">
        <v>3</v>
      </c>
      <c r="R876" s="29">
        <v>60</v>
      </c>
      <c r="S876" s="29">
        <v>5</v>
      </c>
    </row>
    <row r="877" spans="1:19" x14ac:dyDescent="0.2">
      <c r="A877" s="60" t="s">
        <v>958</v>
      </c>
      <c r="B877" s="60" t="s">
        <v>7</v>
      </c>
      <c r="C877" s="60" t="s">
        <v>8</v>
      </c>
      <c r="D877" s="61">
        <v>2017</v>
      </c>
      <c r="E877" s="60" t="s">
        <v>6</v>
      </c>
      <c r="F877" s="29">
        <v>24</v>
      </c>
      <c r="G877" s="77">
        <f t="shared" si="26"/>
        <v>1</v>
      </c>
      <c r="H877" s="29">
        <v>1</v>
      </c>
      <c r="I877" s="29">
        <v>0</v>
      </c>
      <c r="J877" s="29">
        <v>14</v>
      </c>
      <c r="K877" s="30">
        <f t="shared" si="27"/>
        <v>2</v>
      </c>
      <c r="L877" s="29">
        <v>0</v>
      </c>
      <c r="M877" s="29">
        <v>2</v>
      </c>
      <c r="N877" s="29">
        <v>15</v>
      </c>
      <c r="O877" s="29">
        <v>3</v>
      </c>
      <c r="P877" s="29">
        <v>7</v>
      </c>
      <c r="Q877" s="29">
        <v>1</v>
      </c>
      <c r="R877" s="29">
        <v>60</v>
      </c>
      <c r="S877" s="29">
        <v>7</v>
      </c>
    </row>
    <row r="878" spans="1:19" x14ac:dyDescent="0.2">
      <c r="A878" s="60" t="s">
        <v>235</v>
      </c>
      <c r="B878" s="60" t="s">
        <v>21</v>
      </c>
      <c r="C878" s="60" t="s">
        <v>8</v>
      </c>
      <c r="D878" s="61">
        <v>2015</v>
      </c>
      <c r="E878" s="60" t="s">
        <v>6</v>
      </c>
      <c r="F878" s="29">
        <v>80</v>
      </c>
      <c r="G878" s="77">
        <f t="shared" si="26"/>
        <v>0</v>
      </c>
      <c r="H878" s="29">
        <v>0</v>
      </c>
      <c r="I878" s="29">
        <v>0</v>
      </c>
      <c r="J878" s="29">
        <v>48</v>
      </c>
      <c r="K878" s="30">
        <f t="shared" si="27"/>
        <v>0</v>
      </c>
      <c r="L878" s="29">
        <v>0</v>
      </c>
      <c r="M878" s="29">
        <v>0</v>
      </c>
      <c r="N878" s="29">
        <v>43</v>
      </c>
      <c r="O878" s="29">
        <v>0</v>
      </c>
      <c r="P878" s="29">
        <v>126</v>
      </c>
      <c r="Q878" s="29">
        <v>0</v>
      </c>
      <c r="R878" s="29">
        <v>297</v>
      </c>
      <c r="S878" s="29">
        <v>0</v>
      </c>
    </row>
    <row r="879" spans="1:19" x14ac:dyDescent="0.2">
      <c r="A879" s="60" t="s">
        <v>235</v>
      </c>
      <c r="B879" s="60" t="s">
        <v>21</v>
      </c>
      <c r="C879" s="60" t="s">
        <v>8</v>
      </c>
      <c r="D879" s="61">
        <v>2016</v>
      </c>
      <c r="E879" s="60" t="s">
        <v>6</v>
      </c>
      <c r="F879" s="29">
        <v>80</v>
      </c>
      <c r="G879" s="77">
        <f t="shared" si="26"/>
        <v>0</v>
      </c>
      <c r="H879" s="29">
        <v>0</v>
      </c>
      <c r="I879" s="29">
        <v>0</v>
      </c>
      <c r="J879" s="29">
        <v>48</v>
      </c>
      <c r="K879" s="30">
        <f t="shared" si="27"/>
        <v>0</v>
      </c>
      <c r="L879" s="29">
        <v>0</v>
      </c>
      <c r="M879" s="29">
        <v>0</v>
      </c>
      <c r="N879" s="29">
        <v>43</v>
      </c>
      <c r="O879" s="29">
        <v>1</v>
      </c>
      <c r="P879" s="29">
        <v>126</v>
      </c>
      <c r="Q879" s="29">
        <v>2</v>
      </c>
      <c r="R879" s="29">
        <v>297</v>
      </c>
      <c r="S879" s="29">
        <v>3</v>
      </c>
    </row>
    <row r="880" spans="1:19" x14ac:dyDescent="0.2">
      <c r="A880" s="60" t="s">
        <v>235</v>
      </c>
      <c r="B880" s="60" t="s">
        <v>21</v>
      </c>
      <c r="C880" s="60" t="s">
        <v>8</v>
      </c>
      <c r="D880" s="61">
        <v>2017</v>
      </c>
      <c r="E880" s="60" t="s">
        <v>6</v>
      </c>
      <c r="F880" s="29">
        <v>80</v>
      </c>
      <c r="G880" s="77">
        <f t="shared" si="26"/>
        <v>0</v>
      </c>
      <c r="H880" s="29">
        <v>0</v>
      </c>
      <c r="I880" s="29">
        <v>0</v>
      </c>
      <c r="J880" s="29">
        <v>48</v>
      </c>
      <c r="K880" s="30">
        <f t="shared" si="27"/>
        <v>0</v>
      </c>
      <c r="L880" s="29">
        <v>0</v>
      </c>
      <c r="M880" s="29">
        <v>0</v>
      </c>
      <c r="N880" s="29">
        <v>43</v>
      </c>
      <c r="O880" s="29">
        <v>0</v>
      </c>
      <c r="P880" s="29">
        <v>126</v>
      </c>
      <c r="Q880" s="29">
        <v>2</v>
      </c>
      <c r="R880" s="29">
        <v>297</v>
      </c>
      <c r="S880" s="29">
        <v>2</v>
      </c>
    </row>
    <row r="881" spans="1:19" x14ac:dyDescent="0.2">
      <c r="A881" s="60" t="s">
        <v>236</v>
      </c>
      <c r="B881" s="60" t="s">
        <v>21</v>
      </c>
      <c r="C881" s="60" t="s">
        <v>8</v>
      </c>
      <c r="D881" s="61">
        <v>2014</v>
      </c>
      <c r="E881" s="60" t="s">
        <v>6</v>
      </c>
      <c r="F881" s="29">
        <v>392</v>
      </c>
      <c r="G881" s="77">
        <f t="shared" si="26"/>
        <v>0</v>
      </c>
      <c r="H881" s="29">
        <v>0</v>
      </c>
      <c r="I881" s="29">
        <v>0</v>
      </c>
      <c r="J881" s="29">
        <v>254</v>
      </c>
      <c r="K881" s="30">
        <f t="shared" si="27"/>
        <v>0</v>
      </c>
      <c r="L881" s="29">
        <v>0</v>
      </c>
      <c r="M881" s="29">
        <v>0</v>
      </c>
      <c r="N881" s="29">
        <v>316</v>
      </c>
      <c r="O881" s="29">
        <v>216</v>
      </c>
      <c r="P881" s="29">
        <v>1063</v>
      </c>
      <c r="Q881" s="29">
        <v>0</v>
      </c>
      <c r="R881" s="29">
        <v>2025</v>
      </c>
      <c r="S881" s="29">
        <v>216</v>
      </c>
    </row>
    <row r="882" spans="1:19" x14ac:dyDescent="0.2">
      <c r="A882" s="60" t="s">
        <v>236</v>
      </c>
      <c r="B882" s="60" t="s">
        <v>21</v>
      </c>
      <c r="C882" s="60" t="s">
        <v>8</v>
      </c>
      <c r="D882" s="61">
        <v>2015</v>
      </c>
      <c r="E882" s="60" t="s">
        <v>6</v>
      </c>
      <c r="F882" s="29">
        <v>392</v>
      </c>
      <c r="G882" s="77">
        <f t="shared" si="26"/>
        <v>0</v>
      </c>
      <c r="H882" s="29">
        <v>0</v>
      </c>
      <c r="I882" s="29">
        <v>0</v>
      </c>
      <c r="J882" s="29">
        <v>254</v>
      </c>
      <c r="K882" s="30">
        <f t="shared" si="27"/>
        <v>2</v>
      </c>
      <c r="L882" s="29">
        <v>2</v>
      </c>
      <c r="M882" s="29">
        <v>0</v>
      </c>
      <c r="N882" s="29">
        <v>316</v>
      </c>
      <c r="O882" s="29">
        <v>150</v>
      </c>
      <c r="P882" s="29">
        <v>1063</v>
      </c>
      <c r="Q882" s="29">
        <v>252</v>
      </c>
      <c r="R882" s="29">
        <v>2025</v>
      </c>
      <c r="S882" s="29">
        <v>404</v>
      </c>
    </row>
    <row r="883" spans="1:19" x14ac:dyDescent="0.2">
      <c r="A883" s="60" t="s">
        <v>236</v>
      </c>
      <c r="B883" s="60" t="s">
        <v>21</v>
      </c>
      <c r="C883" s="60" t="s">
        <v>8</v>
      </c>
      <c r="D883" s="61">
        <v>2016</v>
      </c>
      <c r="E883" s="60" t="s">
        <v>6</v>
      </c>
      <c r="F883" s="29">
        <v>392</v>
      </c>
      <c r="G883" s="77">
        <f t="shared" si="26"/>
        <v>23</v>
      </c>
      <c r="H883" s="29">
        <v>23</v>
      </c>
      <c r="I883" s="29">
        <v>0</v>
      </c>
      <c r="J883" s="29">
        <v>254</v>
      </c>
      <c r="K883" s="30">
        <f t="shared" si="27"/>
        <v>209</v>
      </c>
      <c r="L883" s="29">
        <v>209</v>
      </c>
      <c r="M883" s="29">
        <v>0</v>
      </c>
      <c r="N883" s="29">
        <v>316</v>
      </c>
      <c r="O883" s="29">
        <v>0</v>
      </c>
      <c r="P883" s="29">
        <v>1063</v>
      </c>
      <c r="Q883" s="29">
        <v>171</v>
      </c>
      <c r="R883" s="29">
        <v>2025</v>
      </c>
      <c r="S883" s="29">
        <v>403</v>
      </c>
    </row>
    <row r="884" spans="1:19" x14ac:dyDescent="0.2">
      <c r="A884" s="60" t="s">
        <v>236</v>
      </c>
      <c r="B884" s="60" t="s">
        <v>21</v>
      </c>
      <c r="C884" s="60" t="s">
        <v>8</v>
      </c>
      <c r="D884" s="61">
        <v>2017</v>
      </c>
      <c r="E884" s="60" t="s">
        <v>6</v>
      </c>
      <c r="F884" s="29">
        <v>392</v>
      </c>
      <c r="G884" s="77">
        <f t="shared" si="26"/>
        <v>0</v>
      </c>
      <c r="H884" s="29">
        <v>0</v>
      </c>
      <c r="I884" s="29">
        <v>0</v>
      </c>
      <c r="J884" s="29">
        <v>254</v>
      </c>
      <c r="K884" s="30">
        <f t="shared" si="27"/>
        <v>6</v>
      </c>
      <c r="L884" s="29">
        <v>6</v>
      </c>
      <c r="M884" s="29">
        <v>0</v>
      </c>
      <c r="N884" s="29">
        <v>316</v>
      </c>
      <c r="O884" s="29">
        <v>0</v>
      </c>
      <c r="P884" s="29">
        <v>1063</v>
      </c>
      <c r="Q884" s="29">
        <v>147</v>
      </c>
      <c r="R884" s="29">
        <v>2025</v>
      </c>
      <c r="S884" s="29">
        <v>153</v>
      </c>
    </row>
    <row r="885" spans="1:19" x14ac:dyDescent="0.2">
      <c r="A885" s="60" t="s">
        <v>237</v>
      </c>
      <c r="B885" s="60" t="s">
        <v>12</v>
      </c>
      <c r="C885" s="60" t="s">
        <v>3</v>
      </c>
      <c r="D885" s="61">
        <v>2014</v>
      </c>
      <c r="E885" s="60" t="s">
        <v>6</v>
      </c>
      <c r="F885" s="29">
        <v>112</v>
      </c>
      <c r="G885" s="77">
        <f t="shared" si="26"/>
        <v>0</v>
      </c>
      <c r="H885" s="29">
        <v>0</v>
      </c>
      <c r="I885" s="29">
        <v>0</v>
      </c>
      <c r="J885" s="29">
        <v>81</v>
      </c>
      <c r="K885" s="30">
        <f t="shared" si="27"/>
        <v>0</v>
      </c>
      <c r="L885" s="29">
        <v>0</v>
      </c>
      <c r="M885" s="29">
        <v>0</v>
      </c>
      <c r="N885" s="29">
        <v>90</v>
      </c>
      <c r="O885" s="29">
        <v>11</v>
      </c>
      <c r="P885" s="29">
        <v>209</v>
      </c>
      <c r="Q885" s="29">
        <v>35</v>
      </c>
      <c r="R885" s="29">
        <v>492</v>
      </c>
      <c r="S885" s="29">
        <v>46</v>
      </c>
    </row>
    <row r="886" spans="1:19" x14ac:dyDescent="0.2">
      <c r="A886" s="60" t="s">
        <v>237</v>
      </c>
      <c r="B886" s="60" t="s">
        <v>12</v>
      </c>
      <c r="C886" s="60" t="s">
        <v>3</v>
      </c>
      <c r="D886" s="61">
        <v>2015</v>
      </c>
      <c r="E886" s="60" t="s">
        <v>6</v>
      </c>
      <c r="F886" s="29">
        <v>112</v>
      </c>
      <c r="G886" s="77">
        <f t="shared" si="26"/>
        <v>0</v>
      </c>
      <c r="H886" s="29">
        <v>0</v>
      </c>
      <c r="I886" s="29">
        <v>0</v>
      </c>
      <c r="J886" s="29">
        <v>81</v>
      </c>
      <c r="K886" s="30">
        <f t="shared" si="27"/>
        <v>0</v>
      </c>
      <c r="L886" s="29">
        <v>0</v>
      </c>
      <c r="M886" s="29">
        <v>0</v>
      </c>
      <c r="N886" s="29">
        <v>90</v>
      </c>
      <c r="O886" s="29">
        <v>10</v>
      </c>
      <c r="P886" s="29">
        <v>209</v>
      </c>
      <c r="Q886" s="29">
        <v>45</v>
      </c>
      <c r="R886" s="29">
        <v>492</v>
      </c>
      <c r="S886" s="29">
        <v>55</v>
      </c>
    </row>
    <row r="887" spans="1:19" x14ac:dyDescent="0.2">
      <c r="A887" s="60" t="s">
        <v>237</v>
      </c>
      <c r="B887" s="60" t="s">
        <v>12</v>
      </c>
      <c r="C887" s="60" t="s">
        <v>3</v>
      </c>
      <c r="D887" s="61">
        <v>2016</v>
      </c>
      <c r="E887" s="60" t="s">
        <v>6</v>
      </c>
      <c r="F887" s="29">
        <v>112</v>
      </c>
      <c r="G887" s="77">
        <f t="shared" si="26"/>
        <v>0</v>
      </c>
      <c r="H887" s="29">
        <v>0</v>
      </c>
      <c r="I887" s="29">
        <v>0</v>
      </c>
      <c r="J887" s="29">
        <v>81</v>
      </c>
      <c r="K887" s="30">
        <f t="shared" si="27"/>
        <v>0</v>
      </c>
      <c r="L887" s="29">
        <v>0</v>
      </c>
      <c r="M887" s="29">
        <v>0</v>
      </c>
      <c r="N887" s="29">
        <v>90</v>
      </c>
      <c r="O887" s="29">
        <v>10</v>
      </c>
      <c r="P887" s="29">
        <v>209</v>
      </c>
      <c r="Q887" s="29">
        <v>23</v>
      </c>
      <c r="R887" s="29">
        <v>492</v>
      </c>
      <c r="S887" s="29">
        <v>33</v>
      </c>
    </row>
    <row r="888" spans="1:19" x14ac:dyDescent="0.2">
      <c r="A888" s="60" t="s">
        <v>237</v>
      </c>
      <c r="B888" s="60" t="s">
        <v>12</v>
      </c>
      <c r="C888" s="60" t="s">
        <v>3</v>
      </c>
      <c r="D888" s="61">
        <v>2017</v>
      </c>
      <c r="E888" s="60" t="s">
        <v>6</v>
      </c>
      <c r="F888" s="29">
        <v>112</v>
      </c>
      <c r="G888" s="77">
        <f t="shared" si="26"/>
        <v>0</v>
      </c>
      <c r="H888" s="29">
        <v>0</v>
      </c>
      <c r="I888" s="29">
        <v>0</v>
      </c>
      <c r="J888" s="29">
        <v>81</v>
      </c>
      <c r="K888" s="30">
        <f t="shared" si="27"/>
        <v>0</v>
      </c>
      <c r="L888" s="29">
        <v>0</v>
      </c>
      <c r="M888" s="29">
        <v>0</v>
      </c>
      <c r="N888" s="29">
        <v>90</v>
      </c>
      <c r="O888" s="29">
        <v>0</v>
      </c>
      <c r="P888" s="29">
        <v>209</v>
      </c>
      <c r="Q888" s="29">
        <v>9</v>
      </c>
      <c r="R888" s="29">
        <v>492</v>
      </c>
      <c r="S888" s="29">
        <v>9</v>
      </c>
    </row>
    <row r="889" spans="1:19" x14ac:dyDescent="0.2">
      <c r="A889" s="60" t="s">
        <v>238</v>
      </c>
      <c r="B889" s="60" t="s">
        <v>31</v>
      </c>
      <c r="C889" s="60" t="s">
        <v>32</v>
      </c>
      <c r="D889" s="61">
        <v>2013</v>
      </c>
      <c r="E889" s="60" t="s">
        <v>6</v>
      </c>
      <c r="F889" s="29">
        <v>1365</v>
      </c>
      <c r="G889" s="77">
        <f t="shared" si="26"/>
        <v>0</v>
      </c>
      <c r="H889" s="29">
        <v>0</v>
      </c>
      <c r="I889" s="29">
        <v>0</v>
      </c>
      <c r="J889" s="29">
        <v>957</v>
      </c>
      <c r="K889" s="30">
        <f t="shared" si="27"/>
        <v>18</v>
      </c>
      <c r="L889" s="29">
        <v>4</v>
      </c>
      <c r="M889" s="29">
        <v>14</v>
      </c>
      <c r="N889" s="29">
        <v>936</v>
      </c>
      <c r="O889" s="29">
        <v>2</v>
      </c>
      <c r="P889" s="29">
        <v>1773</v>
      </c>
      <c r="Q889" s="29">
        <v>241</v>
      </c>
      <c r="R889" s="29">
        <v>5031</v>
      </c>
      <c r="S889" s="29">
        <v>261</v>
      </c>
    </row>
    <row r="890" spans="1:19" x14ac:dyDescent="0.2">
      <c r="A890" s="60" t="s">
        <v>238</v>
      </c>
      <c r="B890" s="60" t="s">
        <v>31</v>
      </c>
      <c r="C890" s="60" t="s">
        <v>32</v>
      </c>
      <c r="D890" s="61">
        <v>2014</v>
      </c>
      <c r="E890" s="60" t="s">
        <v>6</v>
      </c>
      <c r="F890" s="29">
        <v>1365</v>
      </c>
      <c r="G890" s="77">
        <f t="shared" si="26"/>
        <v>0</v>
      </c>
      <c r="H890" s="29">
        <v>0</v>
      </c>
      <c r="I890" s="29">
        <v>0</v>
      </c>
      <c r="J890" s="29">
        <v>957</v>
      </c>
      <c r="K890" s="30">
        <f t="shared" si="27"/>
        <v>17</v>
      </c>
      <c r="L890" s="29">
        <v>2</v>
      </c>
      <c r="M890" s="29">
        <v>15</v>
      </c>
      <c r="N890" s="29">
        <v>936</v>
      </c>
      <c r="O890" s="29">
        <v>0</v>
      </c>
      <c r="P890" s="29">
        <v>1773</v>
      </c>
      <c r="Q890" s="29">
        <v>326</v>
      </c>
      <c r="R890" s="29">
        <v>5031</v>
      </c>
      <c r="S890" s="29">
        <v>343</v>
      </c>
    </row>
    <row r="891" spans="1:19" x14ac:dyDescent="0.2">
      <c r="A891" s="60" t="s">
        <v>238</v>
      </c>
      <c r="B891" s="60" t="s">
        <v>31</v>
      </c>
      <c r="C891" s="60" t="s">
        <v>32</v>
      </c>
      <c r="D891" s="61">
        <v>2015</v>
      </c>
      <c r="E891" s="60" t="s">
        <v>6</v>
      </c>
      <c r="F891" s="29">
        <v>1365</v>
      </c>
      <c r="G891" s="77">
        <f t="shared" si="26"/>
        <v>0</v>
      </c>
      <c r="H891" s="29">
        <v>0</v>
      </c>
      <c r="I891" s="29">
        <v>0</v>
      </c>
      <c r="J891" s="29">
        <v>957</v>
      </c>
      <c r="K891" s="30">
        <f t="shared" si="27"/>
        <v>16</v>
      </c>
      <c r="L891" s="29">
        <v>1</v>
      </c>
      <c r="M891" s="29">
        <v>15</v>
      </c>
      <c r="N891" s="29">
        <v>936</v>
      </c>
      <c r="O891" s="29">
        <v>0</v>
      </c>
      <c r="P891" s="29">
        <v>1773</v>
      </c>
      <c r="Q891" s="29">
        <v>282</v>
      </c>
      <c r="R891" s="29">
        <v>5031</v>
      </c>
      <c r="S891" s="29">
        <v>298</v>
      </c>
    </row>
    <row r="892" spans="1:19" x14ac:dyDescent="0.2">
      <c r="A892" s="60" t="s">
        <v>238</v>
      </c>
      <c r="B892" s="60" t="s">
        <v>31</v>
      </c>
      <c r="C892" s="60" t="s">
        <v>32</v>
      </c>
      <c r="D892" s="61">
        <v>2016</v>
      </c>
      <c r="E892" s="60" t="s">
        <v>6</v>
      </c>
      <c r="F892" s="29">
        <v>1365</v>
      </c>
      <c r="G892" s="77">
        <f t="shared" si="26"/>
        <v>36</v>
      </c>
      <c r="H892" s="29">
        <v>36</v>
      </c>
      <c r="I892" s="29">
        <v>0</v>
      </c>
      <c r="J892" s="29">
        <v>957</v>
      </c>
      <c r="K892" s="30">
        <f t="shared" si="27"/>
        <v>31</v>
      </c>
      <c r="L892" s="29">
        <v>31</v>
      </c>
      <c r="M892" s="29">
        <v>0</v>
      </c>
      <c r="N892" s="29">
        <v>936</v>
      </c>
      <c r="O892" s="29">
        <v>15</v>
      </c>
      <c r="P892" s="29">
        <v>1773</v>
      </c>
      <c r="Q892" s="29">
        <v>334</v>
      </c>
      <c r="R892" s="29">
        <v>5031</v>
      </c>
      <c r="S892" s="29">
        <v>416</v>
      </c>
    </row>
    <row r="893" spans="1:19" x14ac:dyDescent="0.2">
      <c r="A893" s="60" t="s">
        <v>238</v>
      </c>
      <c r="B893" s="60" t="s">
        <v>31</v>
      </c>
      <c r="C893" s="60" t="s">
        <v>32</v>
      </c>
      <c r="D893" s="61">
        <v>2017</v>
      </c>
      <c r="E893" s="60" t="s">
        <v>6</v>
      </c>
      <c r="F893" s="29">
        <v>1365</v>
      </c>
      <c r="G893" s="77">
        <f t="shared" si="26"/>
        <v>0</v>
      </c>
      <c r="H893" s="29">
        <v>0</v>
      </c>
      <c r="I893" s="29">
        <v>0</v>
      </c>
      <c r="J893" s="29">
        <v>957</v>
      </c>
      <c r="K893" s="30">
        <f t="shared" si="27"/>
        <v>3</v>
      </c>
      <c r="L893" s="29">
        <v>3</v>
      </c>
      <c r="M893" s="29">
        <v>0</v>
      </c>
      <c r="N893" s="29">
        <v>936</v>
      </c>
      <c r="O893" s="29">
        <v>50</v>
      </c>
      <c r="P893" s="29">
        <v>1773</v>
      </c>
      <c r="Q893" s="29">
        <v>283</v>
      </c>
      <c r="R893" s="29">
        <v>5031</v>
      </c>
      <c r="S893" s="29">
        <v>336</v>
      </c>
    </row>
    <row r="894" spans="1:19" x14ac:dyDescent="0.2">
      <c r="A894" s="60" t="s">
        <v>959</v>
      </c>
      <c r="B894" s="60" t="s">
        <v>116</v>
      </c>
      <c r="C894" s="60" t="s">
        <v>32</v>
      </c>
      <c r="D894" s="61">
        <v>2013</v>
      </c>
      <c r="E894" s="60" t="s">
        <v>6</v>
      </c>
      <c r="F894" s="29">
        <v>78</v>
      </c>
      <c r="G894" s="77">
        <f t="shared" si="26"/>
        <v>0</v>
      </c>
      <c r="H894" s="29">
        <v>0</v>
      </c>
      <c r="I894" s="29">
        <v>0</v>
      </c>
      <c r="J894" s="29">
        <v>55</v>
      </c>
      <c r="K894" s="30">
        <f t="shared" si="27"/>
        <v>0</v>
      </c>
      <c r="L894" s="29">
        <v>0</v>
      </c>
      <c r="M894" s="29">
        <v>0</v>
      </c>
      <c r="N894" s="29">
        <v>69</v>
      </c>
      <c r="O894" s="29">
        <v>5</v>
      </c>
      <c r="P894" s="29">
        <v>170</v>
      </c>
      <c r="Q894" s="29">
        <v>47</v>
      </c>
      <c r="R894" s="29">
        <v>372</v>
      </c>
      <c r="S894" s="29">
        <v>52</v>
      </c>
    </row>
    <row r="895" spans="1:19" x14ac:dyDescent="0.2">
      <c r="A895" s="60" t="s">
        <v>959</v>
      </c>
      <c r="B895" s="60" t="s">
        <v>116</v>
      </c>
      <c r="C895" s="60" t="s">
        <v>32</v>
      </c>
      <c r="D895" s="61">
        <v>2014</v>
      </c>
      <c r="E895" s="60" t="s">
        <v>6</v>
      </c>
      <c r="F895" s="29">
        <v>78</v>
      </c>
      <c r="G895" s="77">
        <f t="shared" si="26"/>
        <v>0</v>
      </c>
      <c r="H895" s="29">
        <v>0</v>
      </c>
      <c r="I895" s="29">
        <v>0</v>
      </c>
      <c r="J895" s="29">
        <v>55</v>
      </c>
      <c r="K895" s="30">
        <f t="shared" si="27"/>
        <v>0</v>
      </c>
      <c r="L895" s="29">
        <v>0</v>
      </c>
      <c r="M895" s="29">
        <v>0</v>
      </c>
      <c r="N895" s="29">
        <v>69</v>
      </c>
      <c r="O895" s="29">
        <v>9</v>
      </c>
      <c r="P895" s="29">
        <v>170</v>
      </c>
      <c r="Q895" s="29">
        <v>1</v>
      </c>
      <c r="R895" s="29">
        <v>372</v>
      </c>
      <c r="S895" s="29">
        <v>10</v>
      </c>
    </row>
    <row r="896" spans="1:19" x14ac:dyDescent="0.2">
      <c r="A896" s="60" t="s">
        <v>959</v>
      </c>
      <c r="B896" s="60" t="s">
        <v>116</v>
      </c>
      <c r="C896" s="60" t="s">
        <v>32</v>
      </c>
      <c r="D896" s="61">
        <v>2015</v>
      </c>
      <c r="E896" s="60" t="s">
        <v>6</v>
      </c>
      <c r="F896" s="29">
        <v>78</v>
      </c>
      <c r="G896" s="77">
        <f t="shared" si="26"/>
        <v>0</v>
      </c>
      <c r="H896" s="29">
        <v>0</v>
      </c>
      <c r="I896" s="29">
        <v>0</v>
      </c>
      <c r="J896" s="29">
        <v>55</v>
      </c>
      <c r="K896" s="30">
        <f t="shared" si="27"/>
        <v>0</v>
      </c>
      <c r="L896" s="29">
        <v>0</v>
      </c>
      <c r="M896" s="29">
        <v>0</v>
      </c>
      <c r="N896" s="29">
        <v>69</v>
      </c>
      <c r="O896" s="29">
        <v>4</v>
      </c>
      <c r="P896" s="29">
        <v>170</v>
      </c>
      <c r="Q896" s="29">
        <v>20</v>
      </c>
      <c r="R896" s="29">
        <v>372</v>
      </c>
      <c r="S896" s="29">
        <v>24</v>
      </c>
    </row>
    <row r="897" spans="1:19" x14ac:dyDescent="0.2">
      <c r="A897" s="60" t="s">
        <v>959</v>
      </c>
      <c r="B897" s="60" t="s">
        <v>116</v>
      </c>
      <c r="C897" s="60" t="s">
        <v>32</v>
      </c>
      <c r="D897" s="61">
        <v>2016</v>
      </c>
      <c r="E897" s="60" t="s">
        <v>6</v>
      </c>
      <c r="F897" s="29">
        <v>78</v>
      </c>
      <c r="G897" s="77">
        <f t="shared" si="26"/>
        <v>0</v>
      </c>
      <c r="H897" s="29">
        <v>0</v>
      </c>
      <c r="I897" s="29">
        <v>0</v>
      </c>
      <c r="J897" s="29">
        <v>55</v>
      </c>
      <c r="K897" s="30">
        <f t="shared" si="27"/>
        <v>0</v>
      </c>
      <c r="L897" s="29">
        <v>0</v>
      </c>
      <c r="M897" s="29">
        <v>0</v>
      </c>
      <c r="N897" s="29">
        <v>69</v>
      </c>
      <c r="O897" s="29">
        <v>15</v>
      </c>
      <c r="P897" s="29">
        <v>170</v>
      </c>
      <c r="Q897" s="29">
        <v>53</v>
      </c>
      <c r="R897" s="29">
        <v>372</v>
      </c>
      <c r="S897" s="29">
        <v>68</v>
      </c>
    </row>
    <row r="898" spans="1:19" x14ac:dyDescent="0.2">
      <c r="A898" s="60" t="s">
        <v>959</v>
      </c>
      <c r="B898" s="60" t="s">
        <v>116</v>
      </c>
      <c r="C898" s="60" t="s">
        <v>32</v>
      </c>
      <c r="D898" s="61">
        <v>2017</v>
      </c>
      <c r="E898" s="60" t="s">
        <v>6</v>
      </c>
      <c r="F898" s="29">
        <v>78</v>
      </c>
      <c r="G898" s="77">
        <f t="shared" si="26"/>
        <v>0</v>
      </c>
      <c r="H898" s="29">
        <v>0</v>
      </c>
      <c r="I898" s="29">
        <v>0</v>
      </c>
      <c r="J898" s="29">
        <v>55</v>
      </c>
      <c r="K898" s="30">
        <f t="shared" si="27"/>
        <v>0</v>
      </c>
      <c r="L898" s="29">
        <v>0</v>
      </c>
      <c r="M898" s="29">
        <v>0</v>
      </c>
      <c r="N898" s="29">
        <v>69</v>
      </c>
      <c r="O898" s="29">
        <v>18</v>
      </c>
      <c r="P898" s="29">
        <v>170</v>
      </c>
      <c r="Q898" s="29">
        <v>1</v>
      </c>
      <c r="R898" s="29">
        <v>372</v>
      </c>
      <c r="S898" s="29">
        <v>19</v>
      </c>
    </row>
    <row r="899" spans="1:19" x14ac:dyDescent="0.2">
      <c r="A899" s="60" t="s">
        <v>239</v>
      </c>
      <c r="B899" s="60" t="s">
        <v>21</v>
      </c>
      <c r="C899" s="60" t="s">
        <v>8</v>
      </c>
      <c r="D899" s="61">
        <v>2014</v>
      </c>
      <c r="E899" s="60" t="s">
        <v>6</v>
      </c>
      <c r="F899" s="29">
        <v>118</v>
      </c>
      <c r="G899" s="77">
        <f t="shared" ref="G899:G962" si="28">SUM(H899:I899)</f>
        <v>0</v>
      </c>
      <c r="H899" s="29">
        <v>0</v>
      </c>
      <c r="I899" s="29">
        <v>0</v>
      </c>
      <c r="J899" s="29">
        <v>69</v>
      </c>
      <c r="K899" s="30">
        <f t="shared" ref="K899:K962" si="29">SUM(L899:M899)</f>
        <v>0</v>
      </c>
      <c r="L899" s="29">
        <v>0</v>
      </c>
      <c r="M899" s="29">
        <v>0</v>
      </c>
      <c r="N899" s="29">
        <v>84</v>
      </c>
      <c r="O899" s="29">
        <v>0</v>
      </c>
      <c r="P899" s="29">
        <v>177</v>
      </c>
      <c r="Q899" s="29">
        <v>4</v>
      </c>
      <c r="R899" s="29">
        <v>448</v>
      </c>
      <c r="S899" s="29">
        <v>4</v>
      </c>
    </row>
    <row r="900" spans="1:19" x14ac:dyDescent="0.2">
      <c r="A900" s="60" t="s">
        <v>239</v>
      </c>
      <c r="B900" s="60" t="s">
        <v>21</v>
      </c>
      <c r="C900" s="60" t="s">
        <v>8</v>
      </c>
      <c r="D900" s="61">
        <v>2015</v>
      </c>
      <c r="E900" s="60" t="s">
        <v>6</v>
      </c>
      <c r="F900" s="29">
        <v>118</v>
      </c>
      <c r="G900" s="77">
        <f t="shared" si="28"/>
        <v>0</v>
      </c>
      <c r="H900" s="29">
        <v>0</v>
      </c>
      <c r="I900" s="29">
        <v>0</v>
      </c>
      <c r="J900" s="29">
        <v>69</v>
      </c>
      <c r="K900" s="30">
        <f t="shared" si="29"/>
        <v>0</v>
      </c>
      <c r="L900" s="29">
        <v>0</v>
      </c>
      <c r="M900" s="29">
        <v>0</v>
      </c>
      <c r="N900" s="29">
        <v>84</v>
      </c>
      <c r="O900" s="29">
        <v>2</v>
      </c>
      <c r="P900" s="29">
        <v>177</v>
      </c>
      <c r="Q900" s="29">
        <v>6</v>
      </c>
      <c r="R900" s="29">
        <v>448</v>
      </c>
      <c r="S900" s="29">
        <v>8</v>
      </c>
    </row>
    <row r="901" spans="1:19" x14ac:dyDescent="0.2">
      <c r="A901" s="60" t="s">
        <v>239</v>
      </c>
      <c r="B901" s="60" t="s">
        <v>21</v>
      </c>
      <c r="C901" s="60" t="s">
        <v>8</v>
      </c>
      <c r="D901" s="61">
        <v>2016</v>
      </c>
      <c r="E901" s="60" t="s">
        <v>6</v>
      </c>
      <c r="F901" s="29">
        <v>118</v>
      </c>
      <c r="G901" s="77">
        <f t="shared" si="28"/>
        <v>0</v>
      </c>
      <c r="H901" s="29">
        <v>0</v>
      </c>
      <c r="I901" s="29">
        <v>0</v>
      </c>
      <c r="J901" s="29">
        <v>69</v>
      </c>
      <c r="K901" s="30">
        <f t="shared" si="29"/>
        <v>0</v>
      </c>
      <c r="L901" s="29">
        <v>0</v>
      </c>
      <c r="M901" s="29">
        <v>0</v>
      </c>
      <c r="N901" s="29">
        <v>84</v>
      </c>
      <c r="O901" s="29">
        <v>0</v>
      </c>
      <c r="P901" s="29">
        <v>177</v>
      </c>
      <c r="Q901" s="29">
        <v>6</v>
      </c>
      <c r="R901" s="29">
        <v>448</v>
      </c>
      <c r="S901" s="29">
        <v>6</v>
      </c>
    </row>
    <row r="902" spans="1:19" x14ac:dyDescent="0.2">
      <c r="A902" s="60" t="s">
        <v>239</v>
      </c>
      <c r="B902" s="60" t="s">
        <v>21</v>
      </c>
      <c r="C902" s="60" t="s">
        <v>8</v>
      </c>
      <c r="D902" s="61">
        <v>2017</v>
      </c>
      <c r="E902" s="60" t="s">
        <v>6</v>
      </c>
      <c r="F902" s="29">
        <v>118</v>
      </c>
      <c r="G902" s="77">
        <f t="shared" si="28"/>
        <v>0</v>
      </c>
      <c r="H902" s="29">
        <v>0</v>
      </c>
      <c r="I902" s="29">
        <v>0</v>
      </c>
      <c r="J902" s="29">
        <v>69</v>
      </c>
      <c r="K902" s="30">
        <f t="shared" si="29"/>
        <v>0</v>
      </c>
      <c r="L902" s="29">
        <v>0</v>
      </c>
      <c r="M902" s="29">
        <v>0</v>
      </c>
      <c r="N902" s="29">
        <v>84</v>
      </c>
      <c r="O902" s="29">
        <v>2</v>
      </c>
      <c r="P902" s="29">
        <v>177</v>
      </c>
      <c r="Q902" s="29">
        <v>5</v>
      </c>
      <c r="R902" s="29">
        <v>448</v>
      </c>
      <c r="S902" s="29">
        <v>7</v>
      </c>
    </row>
    <row r="903" spans="1:19" x14ac:dyDescent="0.2">
      <c r="A903" s="60" t="s">
        <v>240</v>
      </c>
      <c r="B903" s="60" t="s">
        <v>7</v>
      </c>
      <c r="C903" s="60" t="s">
        <v>8</v>
      </c>
      <c r="D903" s="61">
        <v>2014</v>
      </c>
      <c r="E903" s="60" t="s">
        <v>6</v>
      </c>
      <c r="F903" s="29">
        <v>716</v>
      </c>
      <c r="G903" s="77">
        <f t="shared" si="28"/>
        <v>38</v>
      </c>
      <c r="H903" s="29">
        <v>38</v>
      </c>
      <c r="I903" s="29">
        <v>0</v>
      </c>
      <c r="J903" s="29">
        <v>391</v>
      </c>
      <c r="K903" s="30">
        <f t="shared" si="29"/>
        <v>0</v>
      </c>
      <c r="L903" s="29">
        <v>0</v>
      </c>
      <c r="M903" s="29">
        <v>0</v>
      </c>
      <c r="N903" s="29">
        <v>407</v>
      </c>
      <c r="O903" s="29">
        <v>2</v>
      </c>
      <c r="P903" s="29">
        <v>553</v>
      </c>
      <c r="Q903" s="29">
        <v>283</v>
      </c>
      <c r="R903" s="29">
        <v>2067</v>
      </c>
      <c r="S903" s="29">
        <v>323</v>
      </c>
    </row>
    <row r="904" spans="1:19" x14ac:dyDescent="0.2">
      <c r="A904" s="60" t="s">
        <v>240</v>
      </c>
      <c r="B904" s="60" t="s">
        <v>7</v>
      </c>
      <c r="C904" s="60" t="s">
        <v>8</v>
      </c>
      <c r="D904" s="61">
        <v>2015</v>
      </c>
      <c r="E904" s="60" t="s">
        <v>6</v>
      </c>
      <c r="F904" s="29">
        <v>716</v>
      </c>
      <c r="G904" s="77">
        <f t="shared" si="28"/>
        <v>54</v>
      </c>
      <c r="H904" s="29">
        <v>54</v>
      </c>
      <c r="I904" s="29">
        <v>0</v>
      </c>
      <c r="J904" s="29">
        <v>391</v>
      </c>
      <c r="K904" s="30">
        <f t="shared" si="29"/>
        <v>16</v>
      </c>
      <c r="L904" s="29">
        <v>16</v>
      </c>
      <c r="M904" s="29">
        <v>0</v>
      </c>
      <c r="N904" s="29">
        <v>407</v>
      </c>
      <c r="O904" s="29">
        <v>0</v>
      </c>
      <c r="P904" s="29">
        <v>553</v>
      </c>
      <c r="Q904" s="29">
        <v>819</v>
      </c>
      <c r="R904" s="29">
        <v>2067</v>
      </c>
      <c r="S904" s="29">
        <v>889</v>
      </c>
    </row>
    <row r="905" spans="1:19" x14ac:dyDescent="0.2">
      <c r="A905" s="60" t="s">
        <v>240</v>
      </c>
      <c r="B905" s="60" t="s">
        <v>7</v>
      </c>
      <c r="C905" s="60" t="s">
        <v>8</v>
      </c>
      <c r="D905" s="61">
        <v>2016</v>
      </c>
      <c r="E905" s="60" t="s">
        <v>6</v>
      </c>
      <c r="F905" s="29">
        <v>716</v>
      </c>
      <c r="G905" s="77">
        <f t="shared" si="28"/>
        <v>128</v>
      </c>
      <c r="H905" s="29">
        <v>128</v>
      </c>
      <c r="I905" s="29">
        <v>0</v>
      </c>
      <c r="J905" s="29">
        <v>391</v>
      </c>
      <c r="K905" s="30">
        <f t="shared" si="29"/>
        <v>21</v>
      </c>
      <c r="L905" s="29">
        <v>21</v>
      </c>
      <c r="M905" s="29">
        <v>0</v>
      </c>
      <c r="N905" s="29">
        <v>407</v>
      </c>
      <c r="O905" s="29">
        <v>7</v>
      </c>
      <c r="P905" s="29">
        <v>553</v>
      </c>
      <c r="Q905" s="29">
        <v>228</v>
      </c>
      <c r="R905" s="29">
        <v>2067</v>
      </c>
      <c r="S905" s="29">
        <v>384</v>
      </c>
    </row>
    <row r="906" spans="1:19" x14ac:dyDescent="0.2">
      <c r="A906" s="60" t="s">
        <v>240</v>
      </c>
      <c r="B906" s="60" t="s">
        <v>7</v>
      </c>
      <c r="C906" s="60" t="s">
        <v>8</v>
      </c>
      <c r="D906" s="61">
        <v>2017</v>
      </c>
      <c r="E906" s="60" t="s">
        <v>6</v>
      </c>
      <c r="F906" s="29">
        <v>716</v>
      </c>
      <c r="G906" s="77">
        <f t="shared" si="28"/>
        <v>0</v>
      </c>
      <c r="H906" s="29">
        <v>0</v>
      </c>
      <c r="I906" s="29">
        <v>0</v>
      </c>
      <c r="J906" s="29">
        <v>391</v>
      </c>
      <c r="K906" s="30">
        <f t="shared" si="29"/>
        <v>7</v>
      </c>
      <c r="L906" s="29">
        <v>6</v>
      </c>
      <c r="M906" s="29">
        <v>1</v>
      </c>
      <c r="N906" s="29">
        <v>407</v>
      </c>
      <c r="O906" s="29">
        <v>6</v>
      </c>
      <c r="P906" s="29">
        <v>553</v>
      </c>
      <c r="Q906" s="29">
        <v>102</v>
      </c>
      <c r="R906" s="29">
        <v>2067</v>
      </c>
      <c r="S906" s="29">
        <v>115</v>
      </c>
    </row>
    <row r="907" spans="1:19" x14ac:dyDescent="0.2">
      <c r="A907" s="60" t="s">
        <v>960</v>
      </c>
      <c r="B907" s="60" t="s">
        <v>961</v>
      </c>
      <c r="C907" s="60" t="s">
        <v>13</v>
      </c>
      <c r="D907" s="61">
        <v>2016</v>
      </c>
      <c r="E907" s="60" t="s">
        <v>6</v>
      </c>
      <c r="F907" s="29">
        <v>12</v>
      </c>
      <c r="G907" s="77">
        <f t="shared" si="28"/>
        <v>0</v>
      </c>
      <c r="H907" s="29">
        <v>0</v>
      </c>
      <c r="I907" s="29">
        <v>0</v>
      </c>
      <c r="J907" s="29">
        <v>8</v>
      </c>
      <c r="K907" s="30">
        <f t="shared" si="29"/>
        <v>0</v>
      </c>
      <c r="L907" s="29">
        <v>0</v>
      </c>
      <c r="M907" s="29">
        <v>0</v>
      </c>
      <c r="N907" s="29">
        <v>12</v>
      </c>
      <c r="O907" s="29">
        <v>4</v>
      </c>
      <c r="P907" s="29">
        <v>25</v>
      </c>
      <c r="Q907" s="29">
        <v>34</v>
      </c>
      <c r="R907" s="29">
        <v>57</v>
      </c>
      <c r="S907" s="29">
        <v>38</v>
      </c>
    </row>
    <row r="908" spans="1:19" x14ac:dyDescent="0.2">
      <c r="A908" s="60" t="s">
        <v>960</v>
      </c>
      <c r="B908" s="60" t="s">
        <v>961</v>
      </c>
      <c r="C908" s="60" t="s">
        <v>13</v>
      </c>
      <c r="D908" s="61">
        <v>2017</v>
      </c>
      <c r="E908" s="60" t="s">
        <v>6</v>
      </c>
      <c r="F908" s="29">
        <v>12</v>
      </c>
      <c r="G908" s="77">
        <f t="shared" si="28"/>
        <v>0</v>
      </c>
      <c r="H908" s="29">
        <v>0</v>
      </c>
      <c r="I908" s="29">
        <v>0</v>
      </c>
      <c r="J908" s="29">
        <v>8</v>
      </c>
      <c r="K908" s="30">
        <f t="shared" si="29"/>
        <v>0</v>
      </c>
      <c r="L908" s="29">
        <v>0</v>
      </c>
      <c r="M908" s="29">
        <v>0</v>
      </c>
      <c r="N908" s="29">
        <v>12</v>
      </c>
      <c r="O908" s="29">
        <v>15</v>
      </c>
      <c r="P908" s="29">
        <v>25</v>
      </c>
      <c r="Q908" s="29">
        <v>25</v>
      </c>
      <c r="R908" s="29">
        <v>57</v>
      </c>
      <c r="S908" s="29">
        <v>40</v>
      </c>
    </row>
    <row r="909" spans="1:19" x14ac:dyDescent="0.2">
      <c r="A909" s="60" t="s">
        <v>1070</v>
      </c>
      <c r="B909" s="60" t="s">
        <v>126</v>
      </c>
      <c r="C909" s="60" t="s">
        <v>13</v>
      </c>
      <c r="D909" s="61">
        <v>2014</v>
      </c>
      <c r="E909" s="60" t="s">
        <v>6</v>
      </c>
      <c r="F909" s="29">
        <v>1</v>
      </c>
      <c r="G909" s="77">
        <f t="shared" si="28"/>
        <v>0</v>
      </c>
      <c r="H909" s="29">
        <v>0</v>
      </c>
      <c r="I909" s="29">
        <v>0</v>
      </c>
      <c r="J909" s="29">
        <v>1</v>
      </c>
      <c r="K909" s="30">
        <f t="shared" si="29"/>
        <v>0</v>
      </c>
      <c r="L909" s="29">
        <v>0</v>
      </c>
      <c r="M909" s="29">
        <v>0</v>
      </c>
      <c r="N909" s="29">
        <v>1</v>
      </c>
      <c r="O909" s="29">
        <v>1</v>
      </c>
      <c r="P909" s="29">
        <v>1</v>
      </c>
      <c r="Q909" s="29">
        <v>0</v>
      </c>
      <c r="R909" s="29">
        <v>4</v>
      </c>
      <c r="S909" s="29">
        <v>1</v>
      </c>
    </row>
    <row r="910" spans="1:19" x14ac:dyDescent="0.2">
      <c r="A910" s="60" t="s">
        <v>1070</v>
      </c>
      <c r="B910" s="60" t="s">
        <v>126</v>
      </c>
      <c r="C910" s="60" t="s">
        <v>13</v>
      </c>
      <c r="D910" s="61">
        <v>2015</v>
      </c>
      <c r="E910" s="60" t="s">
        <v>6</v>
      </c>
      <c r="F910" s="29">
        <v>1</v>
      </c>
      <c r="G910" s="77">
        <f t="shared" si="28"/>
        <v>0</v>
      </c>
      <c r="H910" s="29">
        <v>0</v>
      </c>
      <c r="I910" s="29">
        <v>0</v>
      </c>
      <c r="J910" s="29">
        <v>1</v>
      </c>
      <c r="K910" s="30">
        <f t="shared" si="29"/>
        <v>0</v>
      </c>
      <c r="L910" s="29">
        <v>0</v>
      </c>
      <c r="M910" s="29">
        <v>0</v>
      </c>
      <c r="N910" s="29">
        <v>1</v>
      </c>
      <c r="O910" s="29">
        <v>1</v>
      </c>
      <c r="P910" s="29">
        <v>1</v>
      </c>
      <c r="Q910" s="29">
        <v>0</v>
      </c>
      <c r="R910" s="29">
        <v>4</v>
      </c>
      <c r="S910" s="29">
        <v>1</v>
      </c>
    </row>
    <row r="911" spans="1:19" x14ac:dyDescent="0.2">
      <c r="A911" s="60" t="s">
        <v>1070</v>
      </c>
      <c r="B911" s="60" t="s">
        <v>126</v>
      </c>
      <c r="C911" s="60" t="s">
        <v>13</v>
      </c>
      <c r="D911" s="61">
        <v>2016</v>
      </c>
      <c r="E911" s="60" t="s">
        <v>6</v>
      </c>
      <c r="F911" s="29">
        <v>1</v>
      </c>
      <c r="G911" s="77">
        <f t="shared" si="28"/>
        <v>0</v>
      </c>
      <c r="H911" s="29">
        <v>0</v>
      </c>
      <c r="I911" s="29">
        <v>0</v>
      </c>
      <c r="J911" s="29">
        <v>1</v>
      </c>
      <c r="K911" s="30">
        <f t="shared" si="29"/>
        <v>0</v>
      </c>
      <c r="L911" s="29">
        <v>0</v>
      </c>
      <c r="M911" s="29">
        <v>0</v>
      </c>
      <c r="N911" s="29">
        <v>1</v>
      </c>
      <c r="O911" s="29">
        <v>0</v>
      </c>
      <c r="P911" s="29">
        <v>1</v>
      </c>
      <c r="Q911" s="29">
        <v>0</v>
      </c>
      <c r="R911" s="29">
        <v>4</v>
      </c>
      <c r="S911" s="29">
        <v>0</v>
      </c>
    </row>
    <row r="912" spans="1:19" x14ac:dyDescent="0.2">
      <c r="A912" s="60" t="s">
        <v>1070</v>
      </c>
      <c r="B912" s="60" t="s">
        <v>126</v>
      </c>
      <c r="C912" s="60" t="s">
        <v>13</v>
      </c>
      <c r="D912" s="61">
        <v>2017</v>
      </c>
      <c r="E912" s="60" t="s">
        <v>6</v>
      </c>
      <c r="F912" s="29">
        <v>1</v>
      </c>
      <c r="G912" s="77">
        <f t="shared" si="28"/>
        <v>0</v>
      </c>
      <c r="H912" s="29">
        <v>0</v>
      </c>
      <c r="I912" s="29">
        <v>0</v>
      </c>
      <c r="J912" s="29">
        <v>1</v>
      </c>
      <c r="K912" s="30">
        <f t="shared" si="29"/>
        <v>0</v>
      </c>
      <c r="L912" s="29">
        <v>0</v>
      </c>
      <c r="M912" s="29">
        <v>0</v>
      </c>
      <c r="N912" s="29">
        <v>1</v>
      </c>
      <c r="O912" s="29">
        <v>0</v>
      </c>
      <c r="P912" s="29">
        <v>1</v>
      </c>
      <c r="Q912" s="29">
        <v>0</v>
      </c>
      <c r="R912" s="29">
        <v>4</v>
      </c>
      <c r="S912" s="29">
        <v>0</v>
      </c>
    </row>
    <row r="913" spans="1:19" x14ac:dyDescent="0.2">
      <c r="A913" s="60" t="s">
        <v>1071</v>
      </c>
      <c r="B913" s="60" t="s">
        <v>61</v>
      </c>
      <c r="C913" s="60" t="s">
        <v>3</v>
      </c>
      <c r="D913" s="61">
        <v>2017</v>
      </c>
      <c r="E913" s="60" t="s">
        <v>6</v>
      </c>
      <c r="F913" s="29">
        <v>1</v>
      </c>
      <c r="G913" s="77">
        <f t="shared" si="28"/>
        <v>0</v>
      </c>
      <c r="H913" s="29">
        <v>0</v>
      </c>
      <c r="I913" s="29">
        <v>0</v>
      </c>
      <c r="J913" s="29">
        <v>1</v>
      </c>
      <c r="K913" s="30">
        <f t="shared" si="29"/>
        <v>0</v>
      </c>
      <c r="L913" s="29">
        <v>0</v>
      </c>
      <c r="M913" s="29">
        <v>0</v>
      </c>
      <c r="N913" s="29">
        <v>0</v>
      </c>
      <c r="O913" s="29">
        <v>0</v>
      </c>
      <c r="P913" s="29">
        <v>0</v>
      </c>
      <c r="Q913" s="29">
        <v>0</v>
      </c>
      <c r="R913" s="29">
        <v>2</v>
      </c>
      <c r="S913" s="29">
        <v>0</v>
      </c>
    </row>
    <row r="914" spans="1:19" x14ac:dyDescent="0.2">
      <c r="A914" s="60" t="s">
        <v>241</v>
      </c>
      <c r="B914" s="60" t="s">
        <v>105</v>
      </c>
      <c r="C914" s="60" t="s">
        <v>26</v>
      </c>
      <c r="D914" s="61">
        <v>2015</v>
      </c>
      <c r="E914" s="60" t="s">
        <v>6</v>
      </c>
      <c r="F914" s="29">
        <v>1224</v>
      </c>
      <c r="G914" s="77">
        <f t="shared" si="28"/>
        <v>0</v>
      </c>
      <c r="H914" s="29">
        <v>0</v>
      </c>
      <c r="I914" s="29">
        <v>0</v>
      </c>
      <c r="J914" s="29">
        <v>862</v>
      </c>
      <c r="K914" s="30">
        <f t="shared" si="29"/>
        <v>3</v>
      </c>
      <c r="L914" s="29">
        <v>3</v>
      </c>
      <c r="M914" s="29">
        <v>0</v>
      </c>
      <c r="N914" s="29">
        <v>979</v>
      </c>
      <c r="O914" s="29">
        <v>97</v>
      </c>
      <c r="P914" s="29">
        <v>2409</v>
      </c>
      <c r="Q914" s="29">
        <v>8</v>
      </c>
      <c r="R914" s="29">
        <v>5474</v>
      </c>
      <c r="S914" s="29">
        <v>108</v>
      </c>
    </row>
    <row r="915" spans="1:19" x14ac:dyDescent="0.2">
      <c r="A915" s="60" t="s">
        <v>241</v>
      </c>
      <c r="B915" s="60" t="s">
        <v>105</v>
      </c>
      <c r="C915" s="60" t="s">
        <v>26</v>
      </c>
      <c r="D915" s="61">
        <v>2016</v>
      </c>
      <c r="E915" s="60" t="s">
        <v>6</v>
      </c>
      <c r="F915" s="29">
        <v>1224</v>
      </c>
      <c r="G915" s="77">
        <f t="shared" si="28"/>
        <v>0</v>
      </c>
      <c r="H915" s="29">
        <v>0</v>
      </c>
      <c r="I915" s="29">
        <v>0</v>
      </c>
      <c r="J915" s="29">
        <v>862</v>
      </c>
      <c r="K915" s="30">
        <f t="shared" si="29"/>
        <v>2</v>
      </c>
      <c r="L915" s="29">
        <v>2</v>
      </c>
      <c r="M915" s="29">
        <v>0</v>
      </c>
      <c r="N915" s="29">
        <v>979</v>
      </c>
      <c r="O915" s="29">
        <v>40</v>
      </c>
      <c r="P915" s="29">
        <v>2409</v>
      </c>
      <c r="Q915" s="29">
        <v>1</v>
      </c>
      <c r="R915" s="29">
        <v>5474</v>
      </c>
      <c r="S915" s="29">
        <v>43</v>
      </c>
    </row>
    <row r="916" spans="1:19" x14ac:dyDescent="0.2">
      <c r="A916" s="60" t="s">
        <v>241</v>
      </c>
      <c r="B916" s="60" t="s">
        <v>105</v>
      </c>
      <c r="C916" s="60" t="s">
        <v>26</v>
      </c>
      <c r="D916" s="61">
        <v>2017</v>
      </c>
      <c r="E916" s="60" t="s">
        <v>6</v>
      </c>
      <c r="F916" s="29">
        <v>1224</v>
      </c>
      <c r="G916" s="77">
        <f t="shared" si="28"/>
        <v>0</v>
      </c>
      <c r="H916" s="29">
        <v>0</v>
      </c>
      <c r="I916" s="29">
        <v>0</v>
      </c>
      <c r="J916" s="29">
        <v>862</v>
      </c>
      <c r="K916" s="30">
        <f t="shared" si="29"/>
        <v>2</v>
      </c>
      <c r="L916" s="29">
        <v>2</v>
      </c>
      <c r="M916" s="29">
        <v>0</v>
      </c>
      <c r="N916" s="29">
        <v>979</v>
      </c>
      <c r="O916" s="29">
        <v>15</v>
      </c>
      <c r="P916" s="29">
        <v>2409</v>
      </c>
      <c r="Q916" s="29">
        <v>2</v>
      </c>
      <c r="R916" s="29">
        <v>5474</v>
      </c>
      <c r="S916" s="29">
        <v>19</v>
      </c>
    </row>
    <row r="917" spans="1:19" x14ac:dyDescent="0.2">
      <c r="A917" s="60" t="s">
        <v>242</v>
      </c>
      <c r="B917" s="60" t="s">
        <v>29</v>
      </c>
      <c r="C917" s="60" t="s">
        <v>8</v>
      </c>
      <c r="D917" s="61">
        <v>2015</v>
      </c>
      <c r="E917" s="60" t="s">
        <v>6</v>
      </c>
      <c r="F917" s="29">
        <v>21</v>
      </c>
      <c r="G917" s="77">
        <f t="shared" si="28"/>
        <v>0</v>
      </c>
      <c r="H917" s="29">
        <v>0</v>
      </c>
      <c r="I917" s="29">
        <v>0</v>
      </c>
      <c r="J917" s="29">
        <v>15</v>
      </c>
      <c r="K917" s="30">
        <f t="shared" si="29"/>
        <v>0</v>
      </c>
      <c r="L917" s="29">
        <v>0</v>
      </c>
      <c r="M917" s="29">
        <v>0</v>
      </c>
      <c r="N917" s="29">
        <v>15</v>
      </c>
      <c r="O917" s="29">
        <v>0</v>
      </c>
      <c r="P917" s="29">
        <v>13</v>
      </c>
      <c r="Q917" s="29">
        <v>8</v>
      </c>
      <c r="R917" s="29">
        <v>64</v>
      </c>
      <c r="S917" s="29">
        <v>8</v>
      </c>
    </row>
    <row r="918" spans="1:19" x14ac:dyDescent="0.2">
      <c r="A918" s="60" t="s">
        <v>242</v>
      </c>
      <c r="B918" s="60" t="s">
        <v>29</v>
      </c>
      <c r="C918" s="60" t="s">
        <v>8</v>
      </c>
      <c r="D918" s="61">
        <v>2016</v>
      </c>
      <c r="E918" s="60" t="s">
        <v>6</v>
      </c>
      <c r="F918" s="29">
        <v>21</v>
      </c>
      <c r="G918" s="77">
        <f t="shared" si="28"/>
        <v>0</v>
      </c>
      <c r="H918" s="29">
        <v>0</v>
      </c>
      <c r="I918" s="29">
        <v>0</v>
      </c>
      <c r="J918" s="29">
        <v>15</v>
      </c>
      <c r="K918" s="30">
        <f t="shared" si="29"/>
        <v>0</v>
      </c>
      <c r="L918" s="29">
        <v>0</v>
      </c>
      <c r="M918" s="29">
        <v>0</v>
      </c>
      <c r="N918" s="29">
        <v>15</v>
      </c>
      <c r="O918" s="29">
        <v>1</v>
      </c>
      <c r="P918" s="29">
        <v>13</v>
      </c>
      <c r="Q918" s="29">
        <v>8</v>
      </c>
      <c r="R918" s="29">
        <v>64</v>
      </c>
      <c r="S918" s="29">
        <v>9</v>
      </c>
    </row>
    <row r="919" spans="1:19" x14ac:dyDescent="0.2">
      <c r="A919" s="60" t="s">
        <v>242</v>
      </c>
      <c r="B919" s="60" t="s">
        <v>29</v>
      </c>
      <c r="C919" s="60" t="s">
        <v>8</v>
      </c>
      <c r="D919" s="61">
        <v>2017</v>
      </c>
      <c r="E919" s="60" t="s">
        <v>6</v>
      </c>
      <c r="F919" s="29">
        <v>21</v>
      </c>
      <c r="G919" s="77">
        <f t="shared" si="28"/>
        <v>0</v>
      </c>
      <c r="H919" s="29">
        <v>0</v>
      </c>
      <c r="I919" s="29">
        <v>0</v>
      </c>
      <c r="J919" s="29">
        <v>15</v>
      </c>
      <c r="K919" s="30">
        <f t="shared" si="29"/>
        <v>0</v>
      </c>
      <c r="L919" s="29">
        <v>0</v>
      </c>
      <c r="M919" s="29">
        <v>0</v>
      </c>
      <c r="N919" s="29">
        <v>15</v>
      </c>
      <c r="O919" s="29">
        <v>2</v>
      </c>
      <c r="P919" s="29">
        <v>13</v>
      </c>
      <c r="Q919" s="29">
        <v>6</v>
      </c>
      <c r="R919" s="29">
        <v>64</v>
      </c>
      <c r="S919" s="29">
        <v>8</v>
      </c>
    </row>
    <row r="920" spans="1:19" x14ac:dyDescent="0.2">
      <c r="A920" s="60" t="s">
        <v>243</v>
      </c>
      <c r="B920" s="60" t="s">
        <v>66</v>
      </c>
      <c r="C920" s="60" t="s">
        <v>67</v>
      </c>
      <c r="D920" s="61">
        <v>2013</v>
      </c>
      <c r="E920" s="60" t="s">
        <v>6</v>
      </c>
      <c r="F920" s="29">
        <v>201</v>
      </c>
      <c r="G920" s="77">
        <f t="shared" si="28"/>
        <v>26</v>
      </c>
      <c r="H920" s="29">
        <v>26</v>
      </c>
      <c r="I920" s="29">
        <v>0</v>
      </c>
      <c r="J920" s="29">
        <v>152</v>
      </c>
      <c r="K920" s="30">
        <f t="shared" si="29"/>
        <v>26</v>
      </c>
      <c r="L920" s="29">
        <v>26</v>
      </c>
      <c r="M920" s="29">
        <v>0</v>
      </c>
      <c r="N920" s="29">
        <v>282</v>
      </c>
      <c r="O920" s="29">
        <v>0</v>
      </c>
      <c r="P920" s="29">
        <v>618</v>
      </c>
      <c r="Q920" s="29">
        <v>64</v>
      </c>
      <c r="R920" s="29">
        <v>1253</v>
      </c>
      <c r="S920" s="29">
        <v>116</v>
      </c>
    </row>
    <row r="921" spans="1:19" x14ac:dyDescent="0.2">
      <c r="A921" s="60" t="s">
        <v>243</v>
      </c>
      <c r="B921" s="60" t="s">
        <v>66</v>
      </c>
      <c r="C921" s="60" t="s">
        <v>67</v>
      </c>
      <c r="D921" s="61">
        <v>2014</v>
      </c>
      <c r="E921" s="60" t="s">
        <v>6</v>
      </c>
      <c r="F921" s="29">
        <v>201</v>
      </c>
      <c r="G921" s="77">
        <f t="shared" si="28"/>
        <v>0</v>
      </c>
      <c r="H921" s="29">
        <v>0</v>
      </c>
      <c r="I921" s="29">
        <v>0</v>
      </c>
      <c r="J921" s="29">
        <v>152</v>
      </c>
      <c r="K921" s="30">
        <f t="shared" si="29"/>
        <v>0</v>
      </c>
      <c r="L921" s="29">
        <v>0</v>
      </c>
      <c r="M921" s="29">
        <v>0</v>
      </c>
      <c r="N921" s="29">
        <v>282</v>
      </c>
      <c r="O921" s="29">
        <v>0</v>
      </c>
      <c r="P921" s="29">
        <v>618</v>
      </c>
      <c r="Q921" s="29">
        <v>11</v>
      </c>
      <c r="R921" s="29">
        <v>1253</v>
      </c>
      <c r="S921" s="29">
        <v>11</v>
      </c>
    </row>
    <row r="922" spans="1:19" x14ac:dyDescent="0.2">
      <c r="A922" s="60" t="s">
        <v>243</v>
      </c>
      <c r="B922" s="60" t="s">
        <v>66</v>
      </c>
      <c r="C922" s="60" t="s">
        <v>67</v>
      </c>
      <c r="D922" s="61">
        <v>2015</v>
      </c>
      <c r="E922" s="60" t="s">
        <v>6</v>
      </c>
      <c r="F922" s="29">
        <v>201</v>
      </c>
      <c r="G922" s="77">
        <f t="shared" si="28"/>
        <v>0</v>
      </c>
      <c r="H922" s="29">
        <v>0</v>
      </c>
      <c r="I922" s="29">
        <v>0</v>
      </c>
      <c r="J922" s="29">
        <v>152</v>
      </c>
      <c r="K922" s="30">
        <f t="shared" si="29"/>
        <v>0</v>
      </c>
      <c r="L922" s="29">
        <v>0</v>
      </c>
      <c r="M922" s="29">
        <v>0</v>
      </c>
      <c r="N922" s="29">
        <v>282</v>
      </c>
      <c r="O922" s="29">
        <v>0</v>
      </c>
      <c r="P922" s="29">
        <v>618</v>
      </c>
      <c r="Q922" s="29">
        <v>11</v>
      </c>
      <c r="R922" s="29">
        <v>1253</v>
      </c>
      <c r="S922" s="29">
        <v>11</v>
      </c>
    </row>
    <row r="923" spans="1:19" x14ac:dyDescent="0.2">
      <c r="A923" s="60" t="s">
        <v>243</v>
      </c>
      <c r="B923" s="60" t="s">
        <v>66</v>
      </c>
      <c r="C923" s="60" t="s">
        <v>67</v>
      </c>
      <c r="D923" s="61">
        <v>2016</v>
      </c>
      <c r="E923" s="60" t="s">
        <v>6</v>
      </c>
      <c r="F923" s="29">
        <v>201</v>
      </c>
      <c r="G923" s="77">
        <f t="shared" si="28"/>
        <v>0</v>
      </c>
      <c r="H923" s="29">
        <v>0</v>
      </c>
      <c r="I923" s="29">
        <v>0</v>
      </c>
      <c r="J923" s="29">
        <v>152</v>
      </c>
      <c r="K923" s="30">
        <f t="shared" si="29"/>
        <v>0</v>
      </c>
      <c r="L923" s="29">
        <v>0</v>
      </c>
      <c r="M923" s="29">
        <v>0</v>
      </c>
      <c r="N923" s="29">
        <v>282</v>
      </c>
      <c r="O923" s="29">
        <v>0</v>
      </c>
      <c r="P923" s="29">
        <v>618</v>
      </c>
      <c r="Q923" s="29">
        <v>17</v>
      </c>
      <c r="R923" s="29">
        <v>1253</v>
      </c>
      <c r="S923" s="29">
        <v>17</v>
      </c>
    </row>
    <row r="924" spans="1:19" x14ac:dyDescent="0.2">
      <c r="A924" s="60" t="s">
        <v>243</v>
      </c>
      <c r="B924" s="60" t="s">
        <v>66</v>
      </c>
      <c r="C924" s="60" t="s">
        <v>67</v>
      </c>
      <c r="D924" s="61">
        <v>2017</v>
      </c>
      <c r="E924" s="60" t="s">
        <v>6</v>
      </c>
      <c r="F924" s="29">
        <v>201</v>
      </c>
      <c r="G924" s="77">
        <f t="shared" si="28"/>
        <v>0</v>
      </c>
      <c r="H924" s="29">
        <v>0</v>
      </c>
      <c r="I924" s="29">
        <v>0</v>
      </c>
      <c r="J924" s="29">
        <v>152</v>
      </c>
      <c r="K924" s="30">
        <f t="shared" si="29"/>
        <v>0</v>
      </c>
      <c r="L924" s="29">
        <v>0</v>
      </c>
      <c r="M924" s="29">
        <v>0</v>
      </c>
      <c r="N924" s="29">
        <v>282</v>
      </c>
      <c r="O924" s="29">
        <v>0</v>
      </c>
      <c r="P924" s="29">
        <v>618</v>
      </c>
      <c r="Q924" s="29">
        <v>24</v>
      </c>
      <c r="R924" s="29">
        <v>1253</v>
      </c>
      <c r="S924" s="29">
        <v>24</v>
      </c>
    </row>
    <row r="925" spans="1:19" x14ac:dyDescent="0.2">
      <c r="A925" s="60" t="s">
        <v>244</v>
      </c>
      <c r="B925" s="60" t="s">
        <v>78</v>
      </c>
      <c r="C925" s="60" t="s">
        <v>32</v>
      </c>
      <c r="D925" s="61">
        <v>2013</v>
      </c>
      <c r="E925" s="60" t="s">
        <v>6</v>
      </c>
      <c r="F925" s="29">
        <v>1540</v>
      </c>
      <c r="G925" s="77">
        <f t="shared" si="28"/>
        <v>0</v>
      </c>
      <c r="H925" s="29">
        <v>0</v>
      </c>
      <c r="I925" s="29">
        <v>0</v>
      </c>
      <c r="J925" s="29">
        <v>1079</v>
      </c>
      <c r="K925" s="30">
        <f t="shared" si="29"/>
        <v>0</v>
      </c>
      <c r="L925" s="29">
        <v>0</v>
      </c>
      <c r="M925" s="29">
        <v>0</v>
      </c>
      <c r="N925" s="29">
        <v>1303</v>
      </c>
      <c r="O925" s="29">
        <v>0</v>
      </c>
      <c r="P925" s="29">
        <v>3087</v>
      </c>
      <c r="Q925" s="29">
        <v>331</v>
      </c>
      <c r="R925" s="29">
        <v>7009</v>
      </c>
      <c r="S925" s="29">
        <v>331</v>
      </c>
    </row>
    <row r="926" spans="1:19" x14ac:dyDescent="0.2">
      <c r="A926" s="60" t="s">
        <v>244</v>
      </c>
      <c r="B926" s="60" t="s">
        <v>78</v>
      </c>
      <c r="C926" s="60" t="s">
        <v>32</v>
      </c>
      <c r="D926" s="61">
        <v>2014</v>
      </c>
      <c r="E926" s="60" t="s">
        <v>6</v>
      </c>
      <c r="F926" s="29">
        <v>1540</v>
      </c>
      <c r="G926" s="77">
        <f t="shared" si="28"/>
        <v>0</v>
      </c>
      <c r="H926" s="29">
        <v>0</v>
      </c>
      <c r="I926" s="29">
        <v>0</v>
      </c>
      <c r="J926" s="29">
        <v>1079</v>
      </c>
      <c r="K926" s="30">
        <f t="shared" si="29"/>
        <v>0</v>
      </c>
      <c r="L926" s="29">
        <v>0</v>
      </c>
      <c r="M926" s="29">
        <v>0</v>
      </c>
      <c r="N926" s="29">
        <v>1303</v>
      </c>
      <c r="O926" s="29">
        <v>0</v>
      </c>
      <c r="P926" s="29">
        <v>3087</v>
      </c>
      <c r="Q926" s="29">
        <v>254</v>
      </c>
      <c r="R926" s="29">
        <v>7009</v>
      </c>
      <c r="S926" s="29">
        <v>254</v>
      </c>
    </row>
    <row r="927" spans="1:19" x14ac:dyDescent="0.2">
      <c r="A927" s="60" t="s">
        <v>244</v>
      </c>
      <c r="B927" s="60" t="s">
        <v>78</v>
      </c>
      <c r="C927" s="60" t="s">
        <v>32</v>
      </c>
      <c r="D927" s="61">
        <v>2015</v>
      </c>
      <c r="E927" s="60" t="s">
        <v>6</v>
      </c>
      <c r="F927" s="29">
        <v>1540</v>
      </c>
      <c r="G927" s="77">
        <f t="shared" si="28"/>
        <v>50</v>
      </c>
      <c r="H927" s="29">
        <v>50</v>
      </c>
      <c r="I927" s="29">
        <v>0</v>
      </c>
      <c r="J927" s="29">
        <v>1079</v>
      </c>
      <c r="K927" s="30">
        <f t="shared" si="29"/>
        <v>0</v>
      </c>
      <c r="L927" s="29">
        <v>0</v>
      </c>
      <c r="M927" s="29">
        <v>0</v>
      </c>
      <c r="N927" s="29">
        <v>1303</v>
      </c>
      <c r="O927" s="29">
        <v>0</v>
      </c>
      <c r="P927" s="29">
        <v>3087</v>
      </c>
      <c r="Q927" s="29">
        <v>402</v>
      </c>
      <c r="R927" s="29">
        <v>7009</v>
      </c>
      <c r="S927" s="29">
        <v>452</v>
      </c>
    </row>
    <row r="928" spans="1:19" x14ac:dyDescent="0.2">
      <c r="A928" s="60" t="s">
        <v>244</v>
      </c>
      <c r="B928" s="60" t="s">
        <v>78</v>
      </c>
      <c r="C928" s="60" t="s">
        <v>32</v>
      </c>
      <c r="D928" s="61">
        <v>2016</v>
      </c>
      <c r="E928" s="60" t="s">
        <v>6</v>
      </c>
      <c r="F928" s="29">
        <v>1540</v>
      </c>
      <c r="G928" s="77">
        <f t="shared" si="28"/>
        <v>0</v>
      </c>
      <c r="H928" s="29">
        <v>0</v>
      </c>
      <c r="I928" s="29">
        <v>0</v>
      </c>
      <c r="J928" s="29">
        <v>1079</v>
      </c>
      <c r="K928" s="30">
        <f t="shared" si="29"/>
        <v>0</v>
      </c>
      <c r="L928" s="29">
        <v>0</v>
      </c>
      <c r="M928" s="29">
        <v>0</v>
      </c>
      <c r="N928" s="29">
        <v>1303</v>
      </c>
      <c r="O928" s="29">
        <v>0</v>
      </c>
      <c r="P928" s="29">
        <v>3087</v>
      </c>
      <c r="Q928" s="29">
        <v>330</v>
      </c>
      <c r="R928" s="29">
        <v>7009</v>
      </c>
      <c r="S928" s="29">
        <v>330</v>
      </c>
    </row>
    <row r="929" spans="1:19" x14ac:dyDescent="0.2">
      <c r="A929" s="60" t="s">
        <v>244</v>
      </c>
      <c r="B929" s="60" t="s">
        <v>78</v>
      </c>
      <c r="C929" s="60" t="s">
        <v>32</v>
      </c>
      <c r="D929" s="61">
        <v>2017</v>
      </c>
      <c r="E929" s="60" t="s">
        <v>6</v>
      </c>
      <c r="F929" s="29">
        <v>1540</v>
      </c>
      <c r="G929" s="77">
        <f t="shared" si="28"/>
        <v>50</v>
      </c>
      <c r="H929" s="29">
        <v>50</v>
      </c>
      <c r="I929" s="29">
        <v>0</v>
      </c>
      <c r="J929" s="29">
        <v>1079</v>
      </c>
      <c r="K929" s="30">
        <f t="shared" si="29"/>
        <v>0</v>
      </c>
      <c r="L929" s="29">
        <v>0</v>
      </c>
      <c r="M929" s="29">
        <v>0</v>
      </c>
      <c r="N929" s="29">
        <v>1303</v>
      </c>
      <c r="O929" s="29">
        <v>110</v>
      </c>
      <c r="P929" s="29">
        <v>3087</v>
      </c>
      <c r="Q929" s="29">
        <v>306</v>
      </c>
      <c r="R929" s="29">
        <v>7009</v>
      </c>
      <c r="S929" s="29">
        <v>466</v>
      </c>
    </row>
    <row r="930" spans="1:19" x14ac:dyDescent="0.2">
      <c r="A930" s="60" t="s">
        <v>245</v>
      </c>
      <c r="B930" s="60" t="s">
        <v>2</v>
      </c>
      <c r="C930" s="60" t="s">
        <v>3</v>
      </c>
      <c r="D930" s="61">
        <v>2014</v>
      </c>
      <c r="E930" s="60" t="s">
        <v>6</v>
      </c>
      <c r="F930" s="29">
        <v>209</v>
      </c>
      <c r="G930" s="77">
        <f t="shared" si="28"/>
        <v>0</v>
      </c>
      <c r="H930" s="29">
        <v>0</v>
      </c>
      <c r="I930" s="29">
        <v>0</v>
      </c>
      <c r="J930" s="29">
        <v>141</v>
      </c>
      <c r="K930" s="30">
        <f t="shared" si="29"/>
        <v>0</v>
      </c>
      <c r="L930" s="29">
        <v>0</v>
      </c>
      <c r="M930" s="29">
        <v>0</v>
      </c>
      <c r="N930" s="29">
        <v>158</v>
      </c>
      <c r="O930" s="29">
        <v>0</v>
      </c>
      <c r="P930" s="29">
        <v>340</v>
      </c>
      <c r="Q930" s="29">
        <v>388</v>
      </c>
      <c r="R930" s="29">
        <v>848</v>
      </c>
      <c r="S930" s="29">
        <v>388</v>
      </c>
    </row>
    <row r="931" spans="1:19" x14ac:dyDescent="0.2">
      <c r="A931" s="60" t="s">
        <v>245</v>
      </c>
      <c r="B931" s="60" t="s">
        <v>2</v>
      </c>
      <c r="C931" s="60" t="s">
        <v>3</v>
      </c>
      <c r="D931" s="61">
        <v>2015</v>
      </c>
      <c r="E931" s="60" t="s">
        <v>6</v>
      </c>
      <c r="F931" s="29">
        <v>209</v>
      </c>
      <c r="G931" s="77">
        <f t="shared" si="28"/>
        <v>0</v>
      </c>
      <c r="H931" s="29">
        <v>0</v>
      </c>
      <c r="I931" s="29">
        <v>0</v>
      </c>
      <c r="J931" s="29">
        <v>141</v>
      </c>
      <c r="K931" s="30">
        <f t="shared" si="29"/>
        <v>0</v>
      </c>
      <c r="L931" s="29">
        <v>0</v>
      </c>
      <c r="M931" s="29">
        <v>0</v>
      </c>
      <c r="N931" s="29">
        <v>158</v>
      </c>
      <c r="O931" s="29">
        <v>0</v>
      </c>
      <c r="P931" s="29">
        <v>340</v>
      </c>
      <c r="Q931" s="29">
        <v>425</v>
      </c>
      <c r="R931" s="29">
        <v>848</v>
      </c>
      <c r="S931" s="29">
        <v>425</v>
      </c>
    </row>
    <row r="932" spans="1:19" x14ac:dyDescent="0.2">
      <c r="A932" s="60" t="s">
        <v>245</v>
      </c>
      <c r="B932" s="60" t="s">
        <v>2</v>
      </c>
      <c r="C932" s="60" t="s">
        <v>3</v>
      </c>
      <c r="D932" s="61">
        <v>2016</v>
      </c>
      <c r="E932" s="60" t="s">
        <v>6</v>
      </c>
      <c r="F932" s="29">
        <v>209</v>
      </c>
      <c r="G932" s="77">
        <f t="shared" si="28"/>
        <v>0</v>
      </c>
      <c r="H932" s="29">
        <v>0</v>
      </c>
      <c r="I932" s="29">
        <v>0</v>
      </c>
      <c r="J932" s="29">
        <v>141</v>
      </c>
      <c r="K932" s="30">
        <f t="shared" si="29"/>
        <v>0</v>
      </c>
      <c r="L932" s="29">
        <v>0</v>
      </c>
      <c r="M932" s="29">
        <v>0</v>
      </c>
      <c r="N932" s="29">
        <v>158</v>
      </c>
      <c r="O932" s="29">
        <v>0</v>
      </c>
      <c r="P932" s="29">
        <v>340</v>
      </c>
      <c r="Q932" s="29">
        <v>171</v>
      </c>
      <c r="R932" s="29">
        <v>848</v>
      </c>
      <c r="S932" s="29">
        <v>171</v>
      </c>
    </row>
    <row r="933" spans="1:19" x14ac:dyDescent="0.2">
      <c r="A933" s="60" t="s">
        <v>245</v>
      </c>
      <c r="B933" s="60" t="s">
        <v>2</v>
      </c>
      <c r="C933" s="60" t="s">
        <v>3</v>
      </c>
      <c r="D933" s="61">
        <v>2017</v>
      </c>
      <c r="E933" s="60" t="s">
        <v>6</v>
      </c>
      <c r="F933" s="29">
        <v>209</v>
      </c>
      <c r="G933" s="77">
        <f t="shared" si="28"/>
        <v>18</v>
      </c>
      <c r="H933" s="29">
        <v>18</v>
      </c>
      <c r="I933" s="29">
        <v>0</v>
      </c>
      <c r="J933" s="29">
        <v>141</v>
      </c>
      <c r="K933" s="30">
        <f t="shared" si="29"/>
        <v>11</v>
      </c>
      <c r="L933" s="29">
        <v>11</v>
      </c>
      <c r="M933" s="29">
        <v>0</v>
      </c>
      <c r="N933" s="29">
        <v>158</v>
      </c>
      <c r="O933" s="29">
        <v>31</v>
      </c>
      <c r="P933" s="29">
        <v>340</v>
      </c>
      <c r="Q933" s="29">
        <v>296</v>
      </c>
      <c r="R933" s="29">
        <v>848</v>
      </c>
      <c r="S933" s="29">
        <v>356</v>
      </c>
    </row>
    <row r="934" spans="1:19" x14ac:dyDescent="0.2">
      <c r="A934" s="60" t="s">
        <v>1072</v>
      </c>
      <c r="B934" s="60" t="s">
        <v>35</v>
      </c>
      <c r="C934" s="60" t="s">
        <v>3</v>
      </c>
      <c r="D934" s="61">
        <v>2017</v>
      </c>
      <c r="E934" s="60" t="s">
        <v>6</v>
      </c>
      <c r="F934" s="29">
        <v>23</v>
      </c>
      <c r="G934" s="77">
        <f t="shared" si="28"/>
        <v>0</v>
      </c>
      <c r="H934" s="29">
        <v>0</v>
      </c>
      <c r="I934" s="29">
        <v>0</v>
      </c>
      <c r="J934" s="29">
        <v>15</v>
      </c>
      <c r="K934" s="30">
        <f t="shared" si="29"/>
        <v>0</v>
      </c>
      <c r="L934" s="29">
        <v>0</v>
      </c>
      <c r="M934" s="29">
        <v>0</v>
      </c>
      <c r="N934" s="29">
        <v>18</v>
      </c>
      <c r="O934" s="29">
        <v>1</v>
      </c>
      <c r="P934" s="29">
        <v>39</v>
      </c>
      <c r="Q934" s="29">
        <v>36</v>
      </c>
      <c r="R934" s="29">
        <v>95</v>
      </c>
      <c r="S934" s="29">
        <v>37</v>
      </c>
    </row>
    <row r="935" spans="1:19" x14ac:dyDescent="0.2">
      <c r="A935" s="60" t="s">
        <v>246</v>
      </c>
      <c r="B935" s="60" t="s">
        <v>5</v>
      </c>
      <c r="C935" s="60" t="s">
        <v>3</v>
      </c>
      <c r="D935" s="61">
        <v>2014</v>
      </c>
      <c r="E935" s="60" t="s">
        <v>6</v>
      </c>
      <c r="F935" s="29">
        <v>8</v>
      </c>
      <c r="G935" s="77">
        <f t="shared" si="28"/>
        <v>0</v>
      </c>
      <c r="H935" s="29">
        <v>0</v>
      </c>
      <c r="I935" s="29">
        <v>0</v>
      </c>
      <c r="J935" s="29">
        <v>5</v>
      </c>
      <c r="K935" s="30">
        <f t="shared" si="29"/>
        <v>0</v>
      </c>
      <c r="L935" s="29">
        <v>0</v>
      </c>
      <c r="M935" s="29">
        <v>0</v>
      </c>
      <c r="N935" s="29">
        <v>5</v>
      </c>
      <c r="O935" s="29">
        <v>0</v>
      </c>
      <c r="P935" s="29">
        <v>13</v>
      </c>
      <c r="Q935" s="29">
        <v>4</v>
      </c>
      <c r="R935" s="29">
        <v>31</v>
      </c>
      <c r="S935" s="29">
        <v>4</v>
      </c>
    </row>
    <row r="936" spans="1:19" x14ac:dyDescent="0.2">
      <c r="A936" s="60" t="s">
        <v>246</v>
      </c>
      <c r="B936" s="60" t="s">
        <v>5</v>
      </c>
      <c r="C936" s="60" t="s">
        <v>3</v>
      </c>
      <c r="D936" s="61">
        <v>2015</v>
      </c>
      <c r="E936" s="60" t="s">
        <v>6</v>
      </c>
      <c r="F936" s="29">
        <v>8</v>
      </c>
      <c r="G936" s="77">
        <f t="shared" si="28"/>
        <v>0</v>
      </c>
      <c r="H936" s="29">
        <v>0</v>
      </c>
      <c r="I936" s="29">
        <v>0</v>
      </c>
      <c r="J936" s="29">
        <v>5</v>
      </c>
      <c r="K936" s="30">
        <f t="shared" si="29"/>
        <v>0</v>
      </c>
      <c r="L936" s="29">
        <v>0</v>
      </c>
      <c r="M936" s="29">
        <v>0</v>
      </c>
      <c r="N936" s="29">
        <v>5</v>
      </c>
      <c r="O936" s="29">
        <v>0</v>
      </c>
      <c r="P936" s="29">
        <v>13</v>
      </c>
      <c r="Q936" s="29">
        <v>4</v>
      </c>
      <c r="R936" s="29">
        <v>31</v>
      </c>
      <c r="S936" s="29">
        <v>4</v>
      </c>
    </row>
    <row r="937" spans="1:19" x14ac:dyDescent="0.2">
      <c r="A937" s="60" t="s">
        <v>246</v>
      </c>
      <c r="B937" s="60" t="s">
        <v>5</v>
      </c>
      <c r="C937" s="60" t="s">
        <v>3</v>
      </c>
      <c r="D937" s="61">
        <v>2016</v>
      </c>
      <c r="E937" s="60" t="s">
        <v>6</v>
      </c>
      <c r="F937" s="29">
        <v>8</v>
      </c>
      <c r="G937" s="77">
        <f t="shared" si="28"/>
        <v>4</v>
      </c>
      <c r="H937" s="29">
        <v>4</v>
      </c>
      <c r="I937" s="29">
        <v>0</v>
      </c>
      <c r="J937" s="29">
        <v>5</v>
      </c>
      <c r="K937" s="30">
        <f t="shared" si="29"/>
        <v>0</v>
      </c>
      <c r="L937" s="29">
        <v>0</v>
      </c>
      <c r="M937" s="29">
        <v>0</v>
      </c>
      <c r="N937" s="29">
        <v>5</v>
      </c>
      <c r="O937" s="29">
        <v>0</v>
      </c>
      <c r="P937" s="29">
        <v>13</v>
      </c>
      <c r="Q937" s="29">
        <v>48</v>
      </c>
      <c r="R937" s="29">
        <v>31</v>
      </c>
      <c r="S937" s="29">
        <v>52</v>
      </c>
    </row>
    <row r="938" spans="1:19" x14ac:dyDescent="0.2">
      <c r="A938" s="60" t="s">
        <v>246</v>
      </c>
      <c r="B938" s="60" t="s">
        <v>5</v>
      </c>
      <c r="C938" s="60" t="s">
        <v>3</v>
      </c>
      <c r="D938" s="61">
        <v>2017</v>
      </c>
      <c r="E938" s="60" t="s">
        <v>6</v>
      </c>
      <c r="F938" s="29">
        <v>8</v>
      </c>
      <c r="G938" s="77">
        <f t="shared" si="28"/>
        <v>1</v>
      </c>
      <c r="H938" s="29">
        <v>1</v>
      </c>
      <c r="I938" s="29">
        <v>0</v>
      </c>
      <c r="J938" s="29">
        <v>5</v>
      </c>
      <c r="K938" s="30">
        <f t="shared" si="29"/>
        <v>0</v>
      </c>
      <c r="L938" s="29">
        <v>0</v>
      </c>
      <c r="M938" s="29">
        <v>0</v>
      </c>
      <c r="N938" s="29">
        <v>5</v>
      </c>
      <c r="O938" s="29">
        <v>0</v>
      </c>
      <c r="P938" s="29">
        <v>13</v>
      </c>
      <c r="Q938" s="29">
        <v>26</v>
      </c>
      <c r="R938" s="29">
        <v>31</v>
      </c>
      <c r="S938" s="29">
        <v>27</v>
      </c>
    </row>
    <row r="939" spans="1:19" x14ac:dyDescent="0.2">
      <c r="A939" s="60" t="s">
        <v>1073</v>
      </c>
      <c r="B939" s="60" t="s">
        <v>12</v>
      </c>
      <c r="C939" s="60" t="s">
        <v>3</v>
      </c>
      <c r="D939" s="61">
        <v>2014</v>
      </c>
      <c r="E939" s="60" t="s">
        <v>6</v>
      </c>
      <c r="F939" s="29">
        <v>1</v>
      </c>
      <c r="G939" s="77">
        <f t="shared" si="28"/>
        <v>0</v>
      </c>
      <c r="H939" s="29">
        <v>0</v>
      </c>
      <c r="I939" s="29">
        <v>0</v>
      </c>
      <c r="J939" s="29">
        <v>1</v>
      </c>
      <c r="K939" s="30">
        <f t="shared" si="29"/>
        <v>0</v>
      </c>
      <c r="L939" s="29">
        <v>0</v>
      </c>
      <c r="M939" s="29">
        <v>0</v>
      </c>
      <c r="N939" s="29">
        <v>0</v>
      </c>
      <c r="O939" s="29">
        <v>0</v>
      </c>
      <c r="P939" s="29">
        <v>0</v>
      </c>
      <c r="Q939" s="29">
        <v>0</v>
      </c>
      <c r="R939" s="29">
        <v>2</v>
      </c>
      <c r="S939" s="29">
        <v>0</v>
      </c>
    </row>
    <row r="940" spans="1:19" x14ac:dyDescent="0.2">
      <c r="A940" s="60" t="s">
        <v>1073</v>
      </c>
      <c r="B940" s="60" t="s">
        <v>12</v>
      </c>
      <c r="C940" s="60" t="s">
        <v>3</v>
      </c>
      <c r="D940" s="61">
        <v>2015</v>
      </c>
      <c r="E940" s="60" t="s">
        <v>6</v>
      </c>
      <c r="F940" s="29">
        <v>1</v>
      </c>
      <c r="G940" s="77">
        <f t="shared" si="28"/>
        <v>0</v>
      </c>
      <c r="H940" s="29">
        <v>0</v>
      </c>
      <c r="I940" s="29">
        <v>0</v>
      </c>
      <c r="J940" s="29">
        <v>1</v>
      </c>
      <c r="K940" s="30">
        <f t="shared" si="29"/>
        <v>0</v>
      </c>
      <c r="L940" s="29">
        <v>0</v>
      </c>
      <c r="M940" s="29">
        <v>0</v>
      </c>
      <c r="N940" s="29">
        <v>0</v>
      </c>
      <c r="O940" s="29">
        <v>0</v>
      </c>
      <c r="P940" s="29">
        <v>0</v>
      </c>
      <c r="Q940" s="29">
        <v>0</v>
      </c>
      <c r="R940" s="29">
        <v>2</v>
      </c>
      <c r="S940" s="29">
        <v>0</v>
      </c>
    </row>
    <row r="941" spans="1:19" x14ac:dyDescent="0.2">
      <c r="A941" s="60" t="s">
        <v>1073</v>
      </c>
      <c r="B941" s="60" t="s">
        <v>12</v>
      </c>
      <c r="C941" s="60" t="s">
        <v>3</v>
      </c>
      <c r="D941" s="61">
        <v>2016</v>
      </c>
      <c r="E941" s="60" t="s">
        <v>6</v>
      </c>
      <c r="F941" s="29">
        <v>1</v>
      </c>
      <c r="G941" s="77">
        <f t="shared" si="28"/>
        <v>0</v>
      </c>
      <c r="H941" s="29">
        <v>0</v>
      </c>
      <c r="I941" s="29">
        <v>0</v>
      </c>
      <c r="J941" s="29">
        <v>1</v>
      </c>
      <c r="K941" s="30">
        <f t="shared" si="29"/>
        <v>0</v>
      </c>
      <c r="L941" s="29">
        <v>0</v>
      </c>
      <c r="M941" s="29">
        <v>0</v>
      </c>
      <c r="N941" s="29">
        <v>0</v>
      </c>
      <c r="O941" s="29">
        <v>0</v>
      </c>
      <c r="P941" s="29">
        <v>0</v>
      </c>
      <c r="Q941" s="29">
        <v>0</v>
      </c>
      <c r="R941" s="29">
        <v>2</v>
      </c>
      <c r="S941" s="29">
        <v>0</v>
      </c>
    </row>
    <row r="942" spans="1:19" x14ac:dyDescent="0.2">
      <c r="A942" s="60" t="s">
        <v>1073</v>
      </c>
      <c r="B942" s="60" t="s">
        <v>12</v>
      </c>
      <c r="C942" s="60" t="s">
        <v>3</v>
      </c>
      <c r="D942" s="61">
        <v>2017</v>
      </c>
      <c r="E942" s="60" t="s">
        <v>6</v>
      </c>
      <c r="F942" s="29">
        <v>1</v>
      </c>
      <c r="G942" s="77">
        <f t="shared" si="28"/>
        <v>0</v>
      </c>
      <c r="H942" s="29">
        <v>0</v>
      </c>
      <c r="I942" s="29">
        <v>0</v>
      </c>
      <c r="J942" s="29">
        <v>1</v>
      </c>
      <c r="K942" s="30">
        <f t="shared" si="29"/>
        <v>0</v>
      </c>
      <c r="L942" s="29">
        <v>0</v>
      </c>
      <c r="M942" s="29">
        <v>0</v>
      </c>
      <c r="N942" s="29">
        <v>0</v>
      </c>
      <c r="O942" s="29">
        <v>0</v>
      </c>
      <c r="P942" s="29">
        <v>0</v>
      </c>
      <c r="Q942" s="29">
        <v>0</v>
      </c>
      <c r="R942" s="29">
        <v>2</v>
      </c>
      <c r="S942" s="29">
        <v>0</v>
      </c>
    </row>
    <row r="943" spans="1:19" x14ac:dyDescent="0.2">
      <c r="A943" s="60" t="s">
        <v>247</v>
      </c>
      <c r="B943" s="60" t="s">
        <v>90</v>
      </c>
      <c r="C943" s="60" t="s">
        <v>13</v>
      </c>
      <c r="D943" s="61">
        <v>2014</v>
      </c>
      <c r="E943" s="60" t="s">
        <v>6</v>
      </c>
      <c r="F943" s="29">
        <v>73</v>
      </c>
      <c r="G943" s="77">
        <f t="shared" si="28"/>
        <v>0</v>
      </c>
      <c r="H943" s="29">
        <v>0</v>
      </c>
      <c r="I943" s="29">
        <v>0</v>
      </c>
      <c r="J943" s="29">
        <v>52</v>
      </c>
      <c r="K943" s="30">
        <f t="shared" si="29"/>
        <v>26</v>
      </c>
      <c r="L943" s="29">
        <v>26</v>
      </c>
      <c r="M943" s="29">
        <v>0</v>
      </c>
      <c r="N943" s="29">
        <v>61</v>
      </c>
      <c r="O943" s="29">
        <v>1</v>
      </c>
      <c r="P943" s="29">
        <v>137</v>
      </c>
      <c r="Q943" s="29">
        <v>0</v>
      </c>
      <c r="R943" s="29">
        <v>323</v>
      </c>
      <c r="S943" s="29">
        <v>27</v>
      </c>
    </row>
    <row r="944" spans="1:19" x14ac:dyDescent="0.2">
      <c r="A944" s="60" t="s">
        <v>247</v>
      </c>
      <c r="B944" s="60" t="s">
        <v>90</v>
      </c>
      <c r="C944" s="60" t="s">
        <v>13</v>
      </c>
      <c r="D944" s="61">
        <v>2015</v>
      </c>
      <c r="E944" s="60" t="s">
        <v>6</v>
      </c>
      <c r="F944" s="29">
        <v>73</v>
      </c>
      <c r="G944" s="77">
        <f t="shared" si="28"/>
        <v>0</v>
      </c>
      <c r="H944" s="29">
        <v>0</v>
      </c>
      <c r="I944" s="29">
        <v>0</v>
      </c>
      <c r="J944" s="29">
        <v>52</v>
      </c>
      <c r="K944" s="30">
        <f t="shared" si="29"/>
        <v>0</v>
      </c>
      <c r="L944" s="29">
        <v>0</v>
      </c>
      <c r="M944" s="29">
        <v>0</v>
      </c>
      <c r="N944" s="29">
        <v>61</v>
      </c>
      <c r="O944" s="29">
        <v>1</v>
      </c>
      <c r="P944" s="29">
        <v>137</v>
      </c>
      <c r="Q944" s="29">
        <v>0</v>
      </c>
      <c r="R944" s="29">
        <v>323</v>
      </c>
      <c r="S944" s="29">
        <v>1</v>
      </c>
    </row>
    <row r="945" spans="1:19" x14ac:dyDescent="0.2">
      <c r="A945" s="60" t="s">
        <v>247</v>
      </c>
      <c r="B945" s="60" t="s">
        <v>90</v>
      </c>
      <c r="C945" s="60" t="s">
        <v>13</v>
      </c>
      <c r="D945" s="61">
        <v>2016</v>
      </c>
      <c r="E945" s="60" t="s">
        <v>6</v>
      </c>
      <c r="F945" s="29">
        <v>73</v>
      </c>
      <c r="G945" s="77">
        <f t="shared" si="28"/>
        <v>0</v>
      </c>
      <c r="H945" s="29">
        <v>0</v>
      </c>
      <c r="I945" s="29">
        <v>0</v>
      </c>
      <c r="J945" s="29">
        <v>52</v>
      </c>
      <c r="K945" s="30">
        <f t="shared" si="29"/>
        <v>0</v>
      </c>
      <c r="L945" s="29">
        <v>0</v>
      </c>
      <c r="M945" s="29">
        <v>0</v>
      </c>
      <c r="N945" s="29">
        <v>61</v>
      </c>
      <c r="O945" s="29">
        <v>4</v>
      </c>
      <c r="P945" s="29">
        <v>137</v>
      </c>
      <c r="Q945" s="29">
        <v>0</v>
      </c>
      <c r="R945" s="29">
        <v>323</v>
      </c>
      <c r="S945" s="31">
        <v>4</v>
      </c>
    </row>
    <row r="946" spans="1:19" x14ac:dyDescent="0.2">
      <c r="A946" s="60" t="s">
        <v>247</v>
      </c>
      <c r="B946" s="60" t="s">
        <v>90</v>
      </c>
      <c r="C946" s="60" t="s">
        <v>13</v>
      </c>
      <c r="D946" s="61">
        <v>2017</v>
      </c>
      <c r="E946" s="60" t="s">
        <v>6</v>
      </c>
      <c r="F946" s="29">
        <v>73</v>
      </c>
      <c r="G946" s="77">
        <f t="shared" si="28"/>
        <v>0</v>
      </c>
      <c r="H946" s="29">
        <v>0</v>
      </c>
      <c r="I946" s="29">
        <v>0</v>
      </c>
      <c r="J946" s="29">
        <v>52</v>
      </c>
      <c r="K946" s="30">
        <f t="shared" si="29"/>
        <v>18</v>
      </c>
      <c r="L946" s="29">
        <v>0</v>
      </c>
      <c r="M946" s="29">
        <v>18</v>
      </c>
      <c r="N946" s="29">
        <v>61</v>
      </c>
      <c r="O946" s="29">
        <v>20</v>
      </c>
      <c r="P946" s="29">
        <v>137</v>
      </c>
      <c r="Q946" s="29">
        <v>0</v>
      </c>
      <c r="R946" s="29">
        <v>323</v>
      </c>
      <c r="S946" s="29">
        <v>38</v>
      </c>
    </row>
    <row r="947" spans="1:19" x14ac:dyDescent="0.2">
      <c r="A947" s="60" t="s">
        <v>248</v>
      </c>
      <c r="B947" s="60" t="s">
        <v>19</v>
      </c>
      <c r="C947" s="60" t="s">
        <v>13</v>
      </c>
      <c r="D947" s="61">
        <v>2014</v>
      </c>
      <c r="E947" s="60" t="s">
        <v>6</v>
      </c>
      <c r="F947" s="29">
        <v>1785</v>
      </c>
      <c r="G947" s="77">
        <f t="shared" si="28"/>
        <v>0</v>
      </c>
      <c r="H947" s="29">
        <v>0</v>
      </c>
      <c r="I947" s="29">
        <v>0</v>
      </c>
      <c r="J947" s="29">
        <v>1240</v>
      </c>
      <c r="K947" s="30">
        <f t="shared" si="29"/>
        <v>2</v>
      </c>
      <c r="L947" s="29">
        <v>2</v>
      </c>
      <c r="M947" s="29">
        <v>0</v>
      </c>
      <c r="N947" s="29">
        <v>1298</v>
      </c>
      <c r="O947" s="29">
        <v>17</v>
      </c>
      <c r="P947" s="29">
        <v>2761</v>
      </c>
      <c r="Q947" s="29">
        <v>83</v>
      </c>
      <c r="R947" s="29">
        <v>7084</v>
      </c>
      <c r="S947" s="29">
        <v>102</v>
      </c>
    </row>
    <row r="948" spans="1:19" x14ac:dyDescent="0.2">
      <c r="A948" s="60" t="s">
        <v>248</v>
      </c>
      <c r="B948" s="60" t="s">
        <v>19</v>
      </c>
      <c r="C948" s="60" t="s">
        <v>13</v>
      </c>
      <c r="D948" s="61">
        <v>2015</v>
      </c>
      <c r="E948" s="60" t="s">
        <v>6</v>
      </c>
      <c r="F948" s="29">
        <v>1785</v>
      </c>
      <c r="G948" s="77">
        <f t="shared" si="28"/>
        <v>35</v>
      </c>
      <c r="H948" s="29">
        <v>35</v>
      </c>
      <c r="I948" s="29">
        <v>0</v>
      </c>
      <c r="J948" s="29">
        <v>1240</v>
      </c>
      <c r="K948" s="30">
        <f t="shared" si="29"/>
        <v>48</v>
      </c>
      <c r="L948" s="29">
        <v>48</v>
      </c>
      <c r="M948" s="29">
        <v>0</v>
      </c>
      <c r="N948" s="29">
        <v>1298</v>
      </c>
      <c r="O948" s="29">
        <v>63</v>
      </c>
      <c r="P948" s="29">
        <v>2761</v>
      </c>
      <c r="Q948" s="29">
        <v>174</v>
      </c>
      <c r="R948" s="29">
        <v>7084</v>
      </c>
      <c r="S948" s="29">
        <v>320</v>
      </c>
    </row>
    <row r="949" spans="1:19" x14ac:dyDescent="0.2">
      <c r="A949" s="60" t="s">
        <v>248</v>
      </c>
      <c r="B949" s="60" t="s">
        <v>19</v>
      </c>
      <c r="C949" s="60" t="s">
        <v>13</v>
      </c>
      <c r="D949" s="61">
        <v>2016</v>
      </c>
      <c r="E949" s="60" t="s">
        <v>6</v>
      </c>
      <c r="F949" s="29">
        <v>1785</v>
      </c>
      <c r="G949" s="77">
        <f t="shared" si="28"/>
        <v>0</v>
      </c>
      <c r="H949" s="29">
        <v>0</v>
      </c>
      <c r="I949" s="29">
        <v>0</v>
      </c>
      <c r="J949" s="29">
        <v>1240</v>
      </c>
      <c r="K949" s="30">
        <f t="shared" si="29"/>
        <v>0</v>
      </c>
      <c r="L949" s="29">
        <v>0</v>
      </c>
      <c r="M949" s="29">
        <v>0</v>
      </c>
      <c r="N949" s="29">
        <v>1298</v>
      </c>
      <c r="O949" s="29">
        <v>6</v>
      </c>
      <c r="P949" s="29">
        <v>2761</v>
      </c>
      <c r="Q949" s="29">
        <v>128</v>
      </c>
      <c r="R949" s="29">
        <v>7084</v>
      </c>
      <c r="S949" s="29">
        <v>134</v>
      </c>
    </row>
    <row r="950" spans="1:19" x14ac:dyDescent="0.2">
      <c r="A950" s="60" t="s">
        <v>248</v>
      </c>
      <c r="B950" s="60" t="s">
        <v>19</v>
      </c>
      <c r="C950" s="60" t="s">
        <v>13</v>
      </c>
      <c r="D950" s="61">
        <v>2017</v>
      </c>
      <c r="E950" s="60" t="s">
        <v>6</v>
      </c>
      <c r="F950" s="29">
        <v>1785</v>
      </c>
      <c r="G950" s="77">
        <f t="shared" si="28"/>
        <v>0</v>
      </c>
      <c r="H950" s="29">
        <v>0</v>
      </c>
      <c r="I950" s="29">
        <v>0</v>
      </c>
      <c r="J950" s="29">
        <v>1240</v>
      </c>
      <c r="K950" s="30">
        <f t="shared" si="29"/>
        <v>0</v>
      </c>
      <c r="L950" s="29">
        <v>0</v>
      </c>
      <c r="M950" s="29">
        <v>0</v>
      </c>
      <c r="N950" s="29">
        <v>1298</v>
      </c>
      <c r="O950" s="29">
        <v>17</v>
      </c>
      <c r="P950" s="29">
        <v>2761</v>
      </c>
      <c r="Q950" s="29">
        <v>135</v>
      </c>
      <c r="R950" s="29">
        <v>7084</v>
      </c>
      <c r="S950" s="29">
        <v>152</v>
      </c>
    </row>
    <row r="951" spans="1:19" x14ac:dyDescent="0.2">
      <c r="A951" s="60" t="s">
        <v>1074</v>
      </c>
      <c r="B951" s="60" t="s">
        <v>2</v>
      </c>
      <c r="C951" s="60" t="s">
        <v>3</v>
      </c>
      <c r="D951" s="61">
        <v>2014</v>
      </c>
      <c r="E951" s="60" t="s">
        <v>6</v>
      </c>
      <c r="F951" s="29">
        <v>579</v>
      </c>
      <c r="G951" s="77">
        <f t="shared" si="28"/>
        <v>0</v>
      </c>
      <c r="H951" s="29">
        <v>0</v>
      </c>
      <c r="I951" s="29">
        <v>0</v>
      </c>
      <c r="J951" s="29">
        <v>396</v>
      </c>
      <c r="K951" s="30">
        <f t="shared" si="29"/>
        <v>0</v>
      </c>
      <c r="L951" s="29">
        <v>0</v>
      </c>
      <c r="M951" s="29">
        <v>0</v>
      </c>
      <c r="N951" s="29">
        <v>453</v>
      </c>
      <c r="O951" s="29">
        <v>0</v>
      </c>
      <c r="P951" s="29">
        <v>1001</v>
      </c>
      <c r="Q951" s="29">
        <v>57</v>
      </c>
      <c r="R951" s="29">
        <v>2429</v>
      </c>
      <c r="S951" s="29">
        <v>57</v>
      </c>
    </row>
    <row r="952" spans="1:19" x14ac:dyDescent="0.2">
      <c r="A952" s="60" t="s">
        <v>1074</v>
      </c>
      <c r="B952" s="60" t="s">
        <v>2</v>
      </c>
      <c r="C952" s="60" t="s">
        <v>3</v>
      </c>
      <c r="D952" s="61">
        <v>2015</v>
      </c>
      <c r="E952" s="60" t="s">
        <v>6</v>
      </c>
      <c r="F952" s="29">
        <v>579</v>
      </c>
      <c r="G952" s="77">
        <f t="shared" si="28"/>
        <v>0</v>
      </c>
      <c r="H952" s="29">
        <v>0</v>
      </c>
      <c r="I952" s="29">
        <v>0</v>
      </c>
      <c r="J952" s="29">
        <v>396</v>
      </c>
      <c r="K952" s="30">
        <f t="shared" si="29"/>
        <v>0</v>
      </c>
      <c r="L952" s="29">
        <v>0</v>
      </c>
      <c r="M952" s="29">
        <v>0</v>
      </c>
      <c r="N952" s="29">
        <v>453</v>
      </c>
      <c r="O952" s="29">
        <v>2</v>
      </c>
      <c r="P952" s="29">
        <v>1001</v>
      </c>
      <c r="Q952" s="29">
        <v>68</v>
      </c>
      <c r="R952" s="29">
        <v>2429</v>
      </c>
      <c r="S952" s="29">
        <v>70</v>
      </c>
    </row>
    <row r="953" spans="1:19" x14ac:dyDescent="0.2">
      <c r="A953" s="60" t="s">
        <v>1074</v>
      </c>
      <c r="B953" s="60" t="s">
        <v>2</v>
      </c>
      <c r="C953" s="60" t="s">
        <v>3</v>
      </c>
      <c r="D953" s="61">
        <v>2016</v>
      </c>
      <c r="E953" s="60" t="s">
        <v>6</v>
      </c>
      <c r="F953" s="29">
        <v>579</v>
      </c>
      <c r="G953" s="77">
        <f t="shared" si="28"/>
        <v>0</v>
      </c>
      <c r="H953" s="29">
        <v>0</v>
      </c>
      <c r="I953" s="29">
        <v>0</v>
      </c>
      <c r="J953" s="29">
        <v>396</v>
      </c>
      <c r="K953" s="30">
        <f t="shared" si="29"/>
        <v>0</v>
      </c>
      <c r="L953" s="29">
        <v>0</v>
      </c>
      <c r="M953" s="29">
        <v>0</v>
      </c>
      <c r="N953" s="29">
        <v>453</v>
      </c>
      <c r="O953" s="29">
        <v>2</v>
      </c>
      <c r="P953" s="29">
        <v>1001</v>
      </c>
      <c r="Q953" s="29">
        <v>42</v>
      </c>
      <c r="R953" s="29">
        <v>2429</v>
      </c>
      <c r="S953" s="29">
        <v>44</v>
      </c>
    </row>
    <row r="954" spans="1:19" x14ac:dyDescent="0.2">
      <c r="A954" s="60" t="s">
        <v>1074</v>
      </c>
      <c r="B954" s="60" t="s">
        <v>2</v>
      </c>
      <c r="C954" s="60" t="s">
        <v>3</v>
      </c>
      <c r="D954" s="61">
        <v>2017</v>
      </c>
      <c r="E954" s="60" t="s">
        <v>6</v>
      </c>
      <c r="F954" s="29">
        <v>579</v>
      </c>
      <c r="G954" s="77">
        <f t="shared" si="28"/>
        <v>0</v>
      </c>
      <c r="H954" s="29">
        <v>0</v>
      </c>
      <c r="I954" s="29">
        <v>0</v>
      </c>
      <c r="J954" s="29">
        <v>396</v>
      </c>
      <c r="K954" s="30">
        <f t="shared" si="29"/>
        <v>0</v>
      </c>
      <c r="L954" s="29">
        <v>0</v>
      </c>
      <c r="M954" s="29">
        <v>0</v>
      </c>
      <c r="N954" s="29">
        <v>453</v>
      </c>
      <c r="O954" s="29">
        <v>0</v>
      </c>
      <c r="P954" s="29">
        <v>1001</v>
      </c>
      <c r="Q954" s="29">
        <v>96</v>
      </c>
      <c r="R954" s="29">
        <v>2429</v>
      </c>
      <c r="S954" s="29">
        <v>96</v>
      </c>
    </row>
    <row r="955" spans="1:19" x14ac:dyDescent="0.2">
      <c r="A955" s="60" t="s">
        <v>1075</v>
      </c>
      <c r="B955" s="60" t="s">
        <v>5</v>
      </c>
      <c r="C955" s="60" t="s">
        <v>3</v>
      </c>
      <c r="D955" s="61">
        <v>2014</v>
      </c>
      <c r="E955" s="60" t="s">
        <v>6</v>
      </c>
      <c r="F955" s="29">
        <v>372</v>
      </c>
      <c r="G955" s="77">
        <f t="shared" si="28"/>
        <v>0</v>
      </c>
      <c r="H955" s="29">
        <v>0</v>
      </c>
      <c r="I955" s="29">
        <v>0</v>
      </c>
      <c r="J955" s="29">
        <v>223</v>
      </c>
      <c r="K955" s="30">
        <f t="shared" si="29"/>
        <v>0</v>
      </c>
      <c r="L955" s="29">
        <v>0</v>
      </c>
      <c r="M955" s="29">
        <v>0</v>
      </c>
      <c r="N955" s="29">
        <v>238</v>
      </c>
      <c r="O955" s="29">
        <v>0</v>
      </c>
      <c r="P955" s="29">
        <v>564</v>
      </c>
      <c r="Q955" s="29">
        <v>35</v>
      </c>
      <c r="R955" s="29">
        <v>1397</v>
      </c>
      <c r="S955" s="29">
        <v>35</v>
      </c>
    </row>
    <row r="956" spans="1:19" x14ac:dyDescent="0.2">
      <c r="A956" s="60" t="s">
        <v>1075</v>
      </c>
      <c r="B956" s="60" t="s">
        <v>5</v>
      </c>
      <c r="C956" s="60" t="s">
        <v>3</v>
      </c>
      <c r="D956" s="61">
        <v>2015</v>
      </c>
      <c r="E956" s="60" t="s">
        <v>6</v>
      </c>
      <c r="F956" s="29">
        <v>372</v>
      </c>
      <c r="G956" s="77">
        <f t="shared" si="28"/>
        <v>0</v>
      </c>
      <c r="H956" s="29">
        <v>0</v>
      </c>
      <c r="I956" s="29">
        <v>0</v>
      </c>
      <c r="J956" s="29">
        <v>223</v>
      </c>
      <c r="K956" s="30">
        <f t="shared" si="29"/>
        <v>0</v>
      </c>
      <c r="L956" s="29">
        <v>0</v>
      </c>
      <c r="M956" s="29">
        <v>0</v>
      </c>
      <c r="N956" s="29">
        <v>238</v>
      </c>
      <c r="O956" s="29">
        <v>0</v>
      </c>
      <c r="P956" s="29">
        <v>564</v>
      </c>
      <c r="Q956" s="29">
        <v>68</v>
      </c>
      <c r="R956" s="29">
        <v>1397</v>
      </c>
      <c r="S956" s="29">
        <v>68</v>
      </c>
    </row>
    <row r="957" spans="1:19" x14ac:dyDescent="0.2">
      <c r="A957" s="60" t="s">
        <v>1075</v>
      </c>
      <c r="B957" s="60" t="s">
        <v>5</v>
      </c>
      <c r="C957" s="60" t="s">
        <v>3</v>
      </c>
      <c r="D957" s="61">
        <v>2016</v>
      </c>
      <c r="E957" s="60" t="s">
        <v>6</v>
      </c>
      <c r="F957" s="29">
        <v>372</v>
      </c>
      <c r="G957" s="77">
        <f t="shared" si="28"/>
        <v>0</v>
      </c>
      <c r="H957" s="29">
        <v>0</v>
      </c>
      <c r="I957" s="29">
        <v>0</v>
      </c>
      <c r="J957" s="29">
        <v>223</v>
      </c>
      <c r="K957" s="30">
        <f t="shared" si="29"/>
        <v>0</v>
      </c>
      <c r="L957" s="29">
        <v>0</v>
      </c>
      <c r="M957" s="29">
        <v>0</v>
      </c>
      <c r="N957" s="29">
        <v>238</v>
      </c>
      <c r="O957" s="29">
        <v>0</v>
      </c>
      <c r="P957" s="29">
        <v>564</v>
      </c>
      <c r="Q957" s="29">
        <v>21</v>
      </c>
      <c r="R957" s="29">
        <v>1397</v>
      </c>
      <c r="S957" s="29">
        <v>21</v>
      </c>
    </row>
    <row r="958" spans="1:19" x14ac:dyDescent="0.2">
      <c r="A958" s="60" t="s">
        <v>1075</v>
      </c>
      <c r="B958" s="60" t="s">
        <v>5</v>
      </c>
      <c r="C958" s="60" t="s">
        <v>3</v>
      </c>
      <c r="D958" s="61">
        <v>2017</v>
      </c>
      <c r="E958" s="60" t="s">
        <v>6</v>
      </c>
      <c r="F958" s="29">
        <v>372</v>
      </c>
      <c r="G958" s="77">
        <f t="shared" si="28"/>
        <v>0</v>
      </c>
      <c r="H958" s="29">
        <v>0</v>
      </c>
      <c r="I958" s="29">
        <v>0</v>
      </c>
      <c r="J958" s="29">
        <v>223</v>
      </c>
      <c r="K958" s="30">
        <f t="shared" si="29"/>
        <v>0</v>
      </c>
      <c r="L958" s="29">
        <v>0</v>
      </c>
      <c r="M958" s="29">
        <v>0</v>
      </c>
      <c r="N958" s="29">
        <v>238</v>
      </c>
      <c r="O958" s="29">
        <v>0</v>
      </c>
      <c r="P958" s="29">
        <v>564</v>
      </c>
      <c r="Q958" s="29">
        <v>0</v>
      </c>
      <c r="R958" s="29">
        <v>1397</v>
      </c>
      <c r="S958" s="29">
        <v>0</v>
      </c>
    </row>
    <row r="959" spans="1:19" x14ac:dyDescent="0.2">
      <c r="A959" s="60" t="s">
        <v>962</v>
      </c>
      <c r="B959" s="60" t="s">
        <v>29</v>
      </c>
      <c r="C959" s="60" t="s">
        <v>8</v>
      </c>
      <c r="D959" s="61">
        <v>2015</v>
      </c>
      <c r="E959" s="60" t="s">
        <v>6</v>
      </c>
      <c r="F959" s="29">
        <v>706</v>
      </c>
      <c r="G959" s="77">
        <f t="shared" si="28"/>
        <v>0</v>
      </c>
      <c r="H959" s="29">
        <v>0</v>
      </c>
      <c r="I959" s="29">
        <v>0</v>
      </c>
      <c r="J959" s="29">
        <v>429</v>
      </c>
      <c r="K959" s="30">
        <f t="shared" si="29"/>
        <v>2</v>
      </c>
      <c r="L959" s="29">
        <v>0</v>
      </c>
      <c r="M959" s="29">
        <v>2</v>
      </c>
      <c r="N959" s="29">
        <v>502</v>
      </c>
      <c r="O959" s="29">
        <v>0</v>
      </c>
      <c r="P959" s="29">
        <v>1152</v>
      </c>
      <c r="Q959" s="29">
        <v>1126</v>
      </c>
      <c r="R959" s="29">
        <v>2789</v>
      </c>
      <c r="S959" s="29">
        <v>1128</v>
      </c>
    </row>
    <row r="960" spans="1:19" x14ac:dyDescent="0.2">
      <c r="A960" s="60" t="s">
        <v>962</v>
      </c>
      <c r="B960" s="60" t="s">
        <v>29</v>
      </c>
      <c r="C960" s="60" t="s">
        <v>8</v>
      </c>
      <c r="D960" s="61">
        <v>2016</v>
      </c>
      <c r="E960" s="60" t="s">
        <v>6</v>
      </c>
      <c r="F960" s="29">
        <v>706</v>
      </c>
      <c r="G960" s="77">
        <f t="shared" si="28"/>
        <v>7</v>
      </c>
      <c r="H960" s="29">
        <v>7</v>
      </c>
      <c r="I960" s="29">
        <v>0</v>
      </c>
      <c r="J960" s="29">
        <v>429</v>
      </c>
      <c r="K960" s="30">
        <f t="shared" si="29"/>
        <v>16</v>
      </c>
      <c r="L960" s="29">
        <v>0</v>
      </c>
      <c r="M960" s="29">
        <v>16</v>
      </c>
      <c r="N960" s="29">
        <v>502</v>
      </c>
      <c r="O960" s="29">
        <v>0</v>
      </c>
      <c r="P960" s="29">
        <v>1152</v>
      </c>
      <c r="Q960" s="29">
        <v>240</v>
      </c>
      <c r="R960" s="29">
        <v>2789</v>
      </c>
      <c r="S960" s="29">
        <v>263</v>
      </c>
    </row>
    <row r="961" spans="1:19" x14ac:dyDescent="0.2">
      <c r="A961" s="60" t="s">
        <v>962</v>
      </c>
      <c r="B961" s="60" t="s">
        <v>29</v>
      </c>
      <c r="C961" s="60" t="s">
        <v>8</v>
      </c>
      <c r="D961" s="61">
        <v>2017</v>
      </c>
      <c r="E961" s="60" t="s">
        <v>6</v>
      </c>
      <c r="F961" s="29">
        <v>706</v>
      </c>
      <c r="G961" s="77">
        <f t="shared" si="28"/>
        <v>0</v>
      </c>
      <c r="H961" s="29">
        <v>0</v>
      </c>
      <c r="I961" s="29">
        <v>0</v>
      </c>
      <c r="J961" s="29">
        <v>429</v>
      </c>
      <c r="K961" s="30">
        <f t="shared" si="29"/>
        <v>36</v>
      </c>
      <c r="L961" s="29">
        <v>36</v>
      </c>
      <c r="M961" s="29">
        <v>0</v>
      </c>
      <c r="N961" s="29">
        <v>502</v>
      </c>
      <c r="O961" s="29">
        <v>0</v>
      </c>
      <c r="P961" s="29">
        <v>1152</v>
      </c>
      <c r="Q961" s="29">
        <v>8</v>
      </c>
      <c r="R961" s="29">
        <v>2789</v>
      </c>
      <c r="S961" s="29">
        <v>44</v>
      </c>
    </row>
    <row r="962" spans="1:19" x14ac:dyDescent="0.2">
      <c r="A962" s="60" t="s">
        <v>249</v>
      </c>
      <c r="B962" s="60" t="s">
        <v>82</v>
      </c>
      <c r="C962" s="60" t="s">
        <v>26</v>
      </c>
      <c r="D962" s="61">
        <v>2015</v>
      </c>
      <c r="E962" s="60" t="s">
        <v>6</v>
      </c>
      <c r="F962" s="29">
        <v>393</v>
      </c>
      <c r="G962" s="77">
        <f t="shared" si="28"/>
        <v>55</v>
      </c>
      <c r="H962" s="29">
        <v>55</v>
      </c>
      <c r="I962" s="29">
        <v>0</v>
      </c>
      <c r="J962" s="29">
        <v>204</v>
      </c>
      <c r="K962" s="30">
        <f t="shared" si="29"/>
        <v>0</v>
      </c>
      <c r="L962" s="29">
        <v>0</v>
      </c>
      <c r="M962" s="29">
        <v>0</v>
      </c>
      <c r="N962" s="29">
        <v>161</v>
      </c>
      <c r="O962" s="29">
        <v>3</v>
      </c>
      <c r="P962" s="29">
        <v>553</v>
      </c>
      <c r="Q962" s="29">
        <v>5</v>
      </c>
      <c r="R962" s="29">
        <v>1311</v>
      </c>
      <c r="S962" s="29">
        <v>63</v>
      </c>
    </row>
    <row r="963" spans="1:19" x14ac:dyDescent="0.2">
      <c r="A963" s="60" t="s">
        <v>249</v>
      </c>
      <c r="B963" s="60" t="s">
        <v>82</v>
      </c>
      <c r="C963" s="60" t="s">
        <v>26</v>
      </c>
      <c r="D963" s="61">
        <v>2016</v>
      </c>
      <c r="E963" s="60" t="s">
        <v>6</v>
      </c>
      <c r="F963" s="29">
        <v>393</v>
      </c>
      <c r="G963" s="77">
        <f t="shared" ref="G963:G1026" si="30">SUM(H963:I963)</f>
        <v>0</v>
      </c>
      <c r="H963" s="29">
        <v>0</v>
      </c>
      <c r="I963" s="29">
        <v>0</v>
      </c>
      <c r="J963" s="29">
        <v>204</v>
      </c>
      <c r="K963" s="30">
        <f t="shared" ref="K963:K1026" si="31">SUM(L963:M963)</f>
        <v>0</v>
      </c>
      <c r="L963" s="29">
        <v>0</v>
      </c>
      <c r="M963" s="29">
        <v>0</v>
      </c>
      <c r="N963" s="29">
        <v>161</v>
      </c>
      <c r="O963" s="29">
        <v>9</v>
      </c>
      <c r="P963" s="29">
        <v>553</v>
      </c>
      <c r="Q963" s="29">
        <v>0</v>
      </c>
      <c r="R963" s="29">
        <v>1311</v>
      </c>
      <c r="S963" s="29">
        <v>9</v>
      </c>
    </row>
    <row r="964" spans="1:19" x14ac:dyDescent="0.2">
      <c r="A964" s="60" t="s">
        <v>249</v>
      </c>
      <c r="B964" s="60" t="s">
        <v>82</v>
      </c>
      <c r="C964" s="60" t="s">
        <v>26</v>
      </c>
      <c r="D964" s="61">
        <v>2017</v>
      </c>
      <c r="E964" s="60" t="s">
        <v>6</v>
      </c>
      <c r="F964" s="29">
        <v>393</v>
      </c>
      <c r="G964" s="77">
        <f t="shared" si="30"/>
        <v>0</v>
      </c>
      <c r="H964" s="29">
        <v>0</v>
      </c>
      <c r="I964" s="29">
        <v>0</v>
      </c>
      <c r="J964" s="29">
        <v>204</v>
      </c>
      <c r="K964" s="30">
        <f t="shared" si="31"/>
        <v>0</v>
      </c>
      <c r="L964" s="29">
        <v>0</v>
      </c>
      <c r="M964" s="29">
        <v>0</v>
      </c>
      <c r="N964" s="29">
        <v>161</v>
      </c>
      <c r="O964" s="29">
        <v>3</v>
      </c>
      <c r="P964" s="29">
        <v>553</v>
      </c>
      <c r="Q964" s="29">
        <v>1</v>
      </c>
      <c r="R964" s="29">
        <v>1311</v>
      </c>
      <c r="S964" s="29">
        <v>4</v>
      </c>
    </row>
    <row r="965" spans="1:19" x14ac:dyDescent="0.2">
      <c r="A965" s="60" t="s">
        <v>250</v>
      </c>
      <c r="B965" s="60" t="s">
        <v>2</v>
      </c>
      <c r="C965" s="60" t="s">
        <v>3</v>
      </c>
      <c r="D965" s="61">
        <v>2014</v>
      </c>
      <c r="E965" s="60" t="s">
        <v>6</v>
      </c>
      <c r="F965" s="29">
        <v>1023</v>
      </c>
      <c r="G965" s="77">
        <f t="shared" si="30"/>
        <v>0</v>
      </c>
      <c r="H965" s="29">
        <v>0</v>
      </c>
      <c r="I965" s="29">
        <v>0</v>
      </c>
      <c r="J965" s="29">
        <v>700</v>
      </c>
      <c r="K965" s="30">
        <f t="shared" si="31"/>
        <v>0</v>
      </c>
      <c r="L965" s="29">
        <v>0</v>
      </c>
      <c r="M965" s="29">
        <v>0</v>
      </c>
      <c r="N965" s="29">
        <v>812</v>
      </c>
      <c r="O965" s="29">
        <v>0</v>
      </c>
      <c r="P965" s="29">
        <v>1788</v>
      </c>
      <c r="Q965" s="29">
        <v>76</v>
      </c>
      <c r="R965" s="29">
        <v>4323</v>
      </c>
      <c r="S965" s="29">
        <v>76</v>
      </c>
    </row>
    <row r="966" spans="1:19" x14ac:dyDescent="0.2">
      <c r="A966" s="60" t="s">
        <v>250</v>
      </c>
      <c r="B966" s="60" t="s">
        <v>2</v>
      </c>
      <c r="C966" s="60" t="s">
        <v>3</v>
      </c>
      <c r="D966" s="61">
        <v>2015</v>
      </c>
      <c r="E966" s="60" t="s">
        <v>6</v>
      </c>
      <c r="F966" s="29">
        <v>1023</v>
      </c>
      <c r="G966" s="77">
        <f t="shared" si="30"/>
        <v>0</v>
      </c>
      <c r="H966" s="29">
        <v>0</v>
      </c>
      <c r="I966" s="29">
        <v>0</v>
      </c>
      <c r="J966" s="29">
        <v>700</v>
      </c>
      <c r="K966" s="30">
        <f t="shared" si="31"/>
        <v>0</v>
      </c>
      <c r="L966" s="29">
        <v>0</v>
      </c>
      <c r="M966" s="29">
        <v>0</v>
      </c>
      <c r="N966" s="29">
        <v>812</v>
      </c>
      <c r="O966" s="29">
        <v>0</v>
      </c>
      <c r="P966" s="29">
        <v>1788</v>
      </c>
      <c r="Q966" s="29">
        <v>8</v>
      </c>
      <c r="R966" s="29">
        <v>4323</v>
      </c>
      <c r="S966" s="29">
        <v>8</v>
      </c>
    </row>
    <row r="967" spans="1:19" x14ac:dyDescent="0.2">
      <c r="A967" s="60" t="s">
        <v>251</v>
      </c>
      <c r="B967" s="60" t="s">
        <v>21</v>
      </c>
      <c r="C967" s="60" t="s">
        <v>8</v>
      </c>
      <c r="D967" s="61">
        <v>2015</v>
      </c>
      <c r="E967" s="60" t="s">
        <v>6</v>
      </c>
      <c r="F967" s="29">
        <v>438</v>
      </c>
      <c r="G967" s="77">
        <f t="shared" si="30"/>
        <v>0</v>
      </c>
      <c r="H967" s="29">
        <v>0</v>
      </c>
      <c r="I967" s="29">
        <v>0</v>
      </c>
      <c r="J967" s="29">
        <v>305</v>
      </c>
      <c r="K967" s="30">
        <f t="shared" si="31"/>
        <v>79</v>
      </c>
      <c r="L967" s="29">
        <v>79</v>
      </c>
      <c r="M967" s="29">
        <v>0</v>
      </c>
      <c r="N967" s="29">
        <v>410</v>
      </c>
      <c r="O967" s="29">
        <v>0</v>
      </c>
      <c r="P967" s="29">
        <v>1282</v>
      </c>
      <c r="Q967" s="29">
        <v>112</v>
      </c>
      <c r="R967" s="29">
        <v>2435</v>
      </c>
      <c r="S967" s="29">
        <v>191</v>
      </c>
    </row>
    <row r="968" spans="1:19" x14ac:dyDescent="0.2">
      <c r="A968" s="60" t="s">
        <v>251</v>
      </c>
      <c r="B968" s="60" t="s">
        <v>21</v>
      </c>
      <c r="C968" s="60" t="s">
        <v>8</v>
      </c>
      <c r="D968" s="61">
        <v>2016</v>
      </c>
      <c r="E968" s="60" t="s">
        <v>6</v>
      </c>
      <c r="F968" s="29">
        <v>438</v>
      </c>
      <c r="G968" s="77">
        <f t="shared" si="30"/>
        <v>0</v>
      </c>
      <c r="H968" s="29">
        <v>0</v>
      </c>
      <c r="I968" s="29">
        <v>0</v>
      </c>
      <c r="J968" s="29">
        <v>305</v>
      </c>
      <c r="K968" s="30">
        <f t="shared" si="31"/>
        <v>0</v>
      </c>
      <c r="L968" s="29">
        <v>0</v>
      </c>
      <c r="M968" s="29">
        <v>0</v>
      </c>
      <c r="N968" s="29">
        <v>410</v>
      </c>
      <c r="O968" s="29">
        <v>0</v>
      </c>
      <c r="P968" s="29">
        <v>1282</v>
      </c>
      <c r="Q968" s="29">
        <v>56</v>
      </c>
      <c r="R968" s="29">
        <v>2435</v>
      </c>
      <c r="S968" s="29">
        <v>56</v>
      </c>
    </row>
    <row r="969" spans="1:19" x14ac:dyDescent="0.2">
      <c r="A969" s="60" t="s">
        <v>252</v>
      </c>
      <c r="B969" s="60" t="s">
        <v>72</v>
      </c>
      <c r="C969" s="60" t="s">
        <v>26</v>
      </c>
      <c r="D969" s="61">
        <v>2015</v>
      </c>
      <c r="E969" s="60" t="s">
        <v>6</v>
      </c>
      <c r="F969" s="29">
        <v>321</v>
      </c>
      <c r="G969" s="77">
        <f t="shared" si="30"/>
        <v>0</v>
      </c>
      <c r="H969" s="29">
        <v>0</v>
      </c>
      <c r="I969" s="29">
        <v>0</v>
      </c>
      <c r="J969" s="29">
        <v>206</v>
      </c>
      <c r="K969" s="30">
        <f t="shared" si="31"/>
        <v>0</v>
      </c>
      <c r="L969" s="29">
        <v>0</v>
      </c>
      <c r="M969" s="29">
        <v>0</v>
      </c>
      <c r="N969" s="29">
        <v>217</v>
      </c>
      <c r="O969" s="29">
        <v>0</v>
      </c>
      <c r="P969" s="29">
        <v>536</v>
      </c>
      <c r="Q969" s="29">
        <v>52</v>
      </c>
      <c r="R969" s="29">
        <v>1280</v>
      </c>
      <c r="S969" s="29">
        <v>52</v>
      </c>
    </row>
    <row r="970" spans="1:19" x14ac:dyDescent="0.2">
      <c r="A970" s="60" t="s">
        <v>252</v>
      </c>
      <c r="B970" s="60" t="s">
        <v>72</v>
      </c>
      <c r="C970" s="60" t="s">
        <v>26</v>
      </c>
      <c r="D970" s="61">
        <v>2016</v>
      </c>
      <c r="E970" s="60" t="s">
        <v>6</v>
      </c>
      <c r="F970" s="29">
        <v>321</v>
      </c>
      <c r="G970" s="77">
        <f t="shared" si="30"/>
        <v>33</v>
      </c>
      <c r="H970" s="29">
        <v>33</v>
      </c>
      <c r="I970" s="29">
        <v>0</v>
      </c>
      <c r="J970" s="29">
        <v>206</v>
      </c>
      <c r="K970" s="30">
        <f t="shared" si="31"/>
        <v>38</v>
      </c>
      <c r="L970" s="29">
        <v>38</v>
      </c>
      <c r="M970" s="29">
        <v>0</v>
      </c>
      <c r="N970" s="29">
        <v>217</v>
      </c>
      <c r="O970" s="29">
        <v>0</v>
      </c>
      <c r="P970" s="29">
        <v>536</v>
      </c>
      <c r="Q970" s="29">
        <v>0</v>
      </c>
      <c r="R970" s="29">
        <v>1280</v>
      </c>
      <c r="S970" s="29">
        <v>71</v>
      </c>
    </row>
    <row r="971" spans="1:19" x14ac:dyDescent="0.2">
      <c r="A971" s="60" t="s">
        <v>252</v>
      </c>
      <c r="B971" s="60" t="s">
        <v>72</v>
      </c>
      <c r="C971" s="60" t="s">
        <v>26</v>
      </c>
      <c r="D971" s="61">
        <v>2017</v>
      </c>
      <c r="E971" s="60" t="s">
        <v>6</v>
      </c>
      <c r="F971" s="29">
        <v>321</v>
      </c>
      <c r="G971" s="77">
        <f t="shared" si="30"/>
        <v>0</v>
      </c>
      <c r="H971" s="29">
        <v>0</v>
      </c>
      <c r="I971" s="29">
        <v>0</v>
      </c>
      <c r="J971" s="29">
        <v>206</v>
      </c>
      <c r="K971" s="30">
        <f t="shared" si="31"/>
        <v>0</v>
      </c>
      <c r="L971" s="29">
        <v>0</v>
      </c>
      <c r="M971" s="29">
        <v>0</v>
      </c>
      <c r="N971" s="29">
        <v>217</v>
      </c>
      <c r="O971" s="29">
        <v>0</v>
      </c>
      <c r="P971" s="29">
        <v>536</v>
      </c>
      <c r="Q971" s="29">
        <v>13</v>
      </c>
      <c r="R971" s="29">
        <v>1280</v>
      </c>
      <c r="S971" s="29">
        <v>13</v>
      </c>
    </row>
    <row r="972" spans="1:19" x14ac:dyDescent="0.2">
      <c r="A972" s="60" t="s">
        <v>35</v>
      </c>
      <c r="B972" s="60" t="s">
        <v>35</v>
      </c>
      <c r="C972" s="60" t="s">
        <v>3</v>
      </c>
      <c r="D972" s="61">
        <v>2017</v>
      </c>
      <c r="E972" s="60" t="s">
        <v>6</v>
      </c>
      <c r="F972" s="29">
        <v>2002</v>
      </c>
      <c r="G972" s="77">
        <f t="shared" si="30"/>
        <v>0</v>
      </c>
      <c r="H972" s="29">
        <v>0</v>
      </c>
      <c r="I972" s="29">
        <v>0</v>
      </c>
      <c r="J972" s="29">
        <v>1336</v>
      </c>
      <c r="K972" s="30">
        <f t="shared" si="31"/>
        <v>0</v>
      </c>
      <c r="L972" s="29">
        <v>0</v>
      </c>
      <c r="M972" s="29">
        <v>0</v>
      </c>
      <c r="N972" s="29">
        <v>1503</v>
      </c>
      <c r="O972" s="29">
        <v>12</v>
      </c>
      <c r="P972" s="29">
        <v>3442</v>
      </c>
      <c r="Q972" s="29">
        <v>70</v>
      </c>
      <c r="R972" s="29">
        <v>8283</v>
      </c>
      <c r="S972" s="29">
        <v>82</v>
      </c>
    </row>
    <row r="973" spans="1:19" x14ac:dyDescent="0.2">
      <c r="A973" s="60" t="s">
        <v>253</v>
      </c>
      <c r="B973" s="60" t="s">
        <v>35</v>
      </c>
      <c r="C973" s="60" t="s">
        <v>3</v>
      </c>
      <c r="D973" s="61">
        <v>2014</v>
      </c>
      <c r="E973" s="60" t="s">
        <v>6</v>
      </c>
      <c r="F973" s="29">
        <v>7173</v>
      </c>
      <c r="G973" s="77">
        <f t="shared" si="30"/>
        <v>43</v>
      </c>
      <c r="H973" s="29">
        <v>43</v>
      </c>
      <c r="I973" s="29">
        <v>0</v>
      </c>
      <c r="J973" s="29">
        <v>4871</v>
      </c>
      <c r="K973" s="30">
        <f t="shared" si="31"/>
        <v>45</v>
      </c>
      <c r="L973" s="29">
        <v>45</v>
      </c>
      <c r="M973" s="29">
        <v>0</v>
      </c>
      <c r="N973" s="29">
        <v>5534</v>
      </c>
      <c r="O973" s="29">
        <v>430</v>
      </c>
      <c r="P973" s="29">
        <v>12725</v>
      </c>
      <c r="Q973" s="29">
        <v>630</v>
      </c>
      <c r="R973" s="29">
        <v>30303</v>
      </c>
      <c r="S973" s="29">
        <v>1148</v>
      </c>
    </row>
    <row r="974" spans="1:19" x14ac:dyDescent="0.2">
      <c r="A974" s="60" t="s">
        <v>253</v>
      </c>
      <c r="B974" s="60" t="s">
        <v>35</v>
      </c>
      <c r="C974" s="60" t="s">
        <v>3</v>
      </c>
      <c r="D974" s="61">
        <v>2015</v>
      </c>
      <c r="E974" s="60" t="s">
        <v>6</v>
      </c>
      <c r="F974" s="29">
        <v>7173</v>
      </c>
      <c r="G974" s="77">
        <f t="shared" si="30"/>
        <v>12</v>
      </c>
      <c r="H974" s="29">
        <v>3</v>
      </c>
      <c r="I974" s="29">
        <v>9</v>
      </c>
      <c r="J974" s="29">
        <v>4871</v>
      </c>
      <c r="K974" s="30">
        <f t="shared" si="31"/>
        <v>8</v>
      </c>
      <c r="L974" s="29">
        <v>8</v>
      </c>
      <c r="M974" s="29">
        <v>0</v>
      </c>
      <c r="N974" s="29">
        <v>5534</v>
      </c>
      <c r="O974" s="29">
        <v>98</v>
      </c>
      <c r="P974" s="29">
        <v>12725</v>
      </c>
      <c r="Q974" s="29">
        <v>914</v>
      </c>
      <c r="R974" s="29">
        <v>30303</v>
      </c>
      <c r="S974" s="29">
        <v>1032</v>
      </c>
    </row>
    <row r="975" spans="1:19" x14ac:dyDescent="0.2">
      <c r="A975" s="60" t="s">
        <v>253</v>
      </c>
      <c r="B975" s="60" t="s">
        <v>35</v>
      </c>
      <c r="C975" s="60" t="s">
        <v>3</v>
      </c>
      <c r="D975" s="61">
        <v>2016</v>
      </c>
      <c r="E975" s="60" t="s">
        <v>6</v>
      </c>
      <c r="F975" s="29">
        <v>7173</v>
      </c>
      <c r="G975" s="77">
        <f t="shared" si="30"/>
        <v>23</v>
      </c>
      <c r="H975" s="29">
        <v>23</v>
      </c>
      <c r="I975" s="29">
        <v>0</v>
      </c>
      <c r="J975" s="29">
        <v>4871</v>
      </c>
      <c r="K975" s="30">
        <f t="shared" si="31"/>
        <v>2</v>
      </c>
      <c r="L975" s="29">
        <v>2</v>
      </c>
      <c r="M975" s="29">
        <v>0</v>
      </c>
      <c r="N975" s="29">
        <v>5534</v>
      </c>
      <c r="O975" s="29">
        <v>0</v>
      </c>
      <c r="P975" s="29">
        <v>12725</v>
      </c>
      <c r="Q975" s="29">
        <v>394</v>
      </c>
      <c r="R975" s="29">
        <v>30303</v>
      </c>
      <c r="S975" s="29">
        <v>419</v>
      </c>
    </row>
    <row r="976" spans="1:19" x14ac:dyDescent="0.2">
      <c r="A976" s="60" t="s">
        <v>253</v>
      </c>
      <c r="B976" s="60" t="s">
        <v>35</v>
      </c>
      <c r="C976" s="60" t="s">
        <v>3</v>
      </c>
      <c r="D976" s="61">
        <v>2017</v>
      </c>
      <c r="E976" s="60" t="s">
        <v>6</v>
      </c>
      <c r="F976" s="29">
        <v>7173</v>
      </c>
      <c r="G976" s="77">
        <f t="shared" si="30"/>
        <v>86</v>
      </c>
      <c r="H976" s="29">
        <v>86</v>
      </c>
      <c r="I976" s="29">
        <v>0</v>
      </c>
      <c r="J976" s="29">
        <v>4871</v>
      </c>
      <c r="K976" s="30">
        <f t="shared" si="31"/>
        <v>27</v>
      </c>
      <c r="L976" s="29">
        <v>27</v>
      </c>
      <c r="M976" s="29">
        <v>0</v>
      </c>
      <c r="N976" s="29">
        <v>5534</v>
      </c>
      <c r="O976" s="29">
        <v>505</v>
      </c>
      <c r="P976" s="29">
        <v>12725</v>
      </c>
      <c r="Q976" s="29">
        <v>62</v>
      </c>
      <c r="R976" s="29">
        <v>30303</v>
      </c>
      <c r="S976" s="29">
        <v>680</v>
      </c>
    </row>
    <row r="977" spans="1:19" x14ac:dyDescent="0.2">
      <c r="A977" s="60" t="s">
        <v>254</v>
      </c>
      <c r="B977" s="60" t="s">
        <v>31</v>
      </c>
      <c r="C977" s="60" t="s">
        <v>32</v>
      </c>
      <c r="D977" s="61">
        <v>2013</v>
      </c>
      <c r="E977" s="60" t="s">
        <v>6</v>
      </c>
      <c r="F977" s="29">
        <v>1040</v>
      </c>
      <c r="G977" s="77">
        <f t="shared" si="30"/>
        <v>0</v>
      </c>
      <c r="H977" s="29">
        <v>0</v>
      </c>
      <c r="I977" s="29">
        <v>0</v>
      </c>
      <c r="J977" s="29">
        <v>729</v>
      </c>
      <c r="K977" s="30">
        <f t="shared" si="31"/>
        <v>0</v>
      </c>
      <c r="L977" s="29">
        <v>0</v>
      </c>
      <c r="M977" s="29">
        <v>0</v>
      </c>
      <c r="N977" s="29">
        <v>709</v>
      </c>
      <c r="O977" s="29">
        <v>0</v>
      </c>
      <c r="P977" s="29">
        <v>1335</v>
      </c>
      <c r="Q977" s="29">
        <v>0</v>
      </c>
      <c r="R977" s="29">
        <v>3813</v>
      </c>
      <c r="S977" s="29">
        <v>0</v>
      </c>
    </row>
    <row r="978" spans="1:19" x14ac:dyDescent="0.2">
      <c r="A978" s="60" t="s">
        <v>254</v>
      </c>
      <c r="B978" s="60" t="s">
        <v>31</v>
      </c>
      <c r="C978" s="60" t="s">
        <v>32</v>
      </c>
      <c r="D978" s="61">
        <v>2014</v>
      </c>
      <c r="E978" s="60" t="s">
        <v>6</v>
      </c>
      <c r="F978" s="29">
        <v>1040</v>
      </c>
      <c r="G978" s="77">
        <f t="shared" si="30"/>
        <v>0</v>
      </c>
      <c r="H978" s="29">
        <v>0</v>
      </c>
      <c r="I978" s="29">
        <v>0</v>
      </c>
      <c r="J978" s="29">
        <v>729</v>
      </c>
      <c r="K978" s="30">
        <f t="shared" si="31"/>
        <v>0</v>
      </c>
      <c r="L978" s="29">
        <v>0</v>
      </c>
      <c r="M978" s="29">
        <v>0</v>
      </c>
      <c r="N978" s="29">
        <v>709</v>
      </c>
      <c r="O978" s="29">
        <v>37</v>
      </c>
      <c r="P978" s="29">
        <v>1335</v>
      </c>
      <c r="Q978" s="29">
        <v>360</v>
      </c>
      <c r="R978" s="29">
        <v>3813</v>
      </c>
      <c r="S978" s="29">
        <v>397</v>
      </c>
    </row>
    <row r="979" spans="1:19" x14ac:dyDescent="0.2">
      <c r="A979" s="60" t="s">
        <v>254</v>
      </c>
      <c r="B979" s="60" t="s">
        <v>31</v>
      </c>
      <c r="C979" s="60" t="s">
        <v>32</v>
      </c>
      <c r="D979" s="61">
        <v>2015</v>
      </c>
      <c r="E979" s="60" t="s">
        <v>6</v>
      </c>
      <c r="F979" s="29">
        <v>1040</v>
      </c>
      <c r="G979" s="77">
        <f t="shared" si="30"/>
        <v>0</v>
      </c>
      <c r="H979" s="29">
        <v>0</v>
      </c>
      <c r="I979" s="29">
        <v>0</v>
      </c>
      <c r="J979" s="29">
        <v>729</v>
      </c>
      <c r="K979" s="30">
        <f t="shared" si="31"/>
        <v>0</v>
      </c>
      <c r="L979" s="29">
        <v>0</v>
      </c>
      <c r="M979" s="29">
        <v>0</v>
      </c>
      <c r="N979" s="29">
        <v>709</v>
      </c>
      <c r="O979" s="29">
        <v>385</v>
      </c>
      <c r="P979" s="29">
        <v>1335</v>
      </c>
      <c r="Q979" s="29">
        <v>312</v>
      </c>
      <c r="R979" s="29">
        <v>3813</v>
      </c>
      <c r="S979" s="29">
        <v>697</v>
      </c>
    </row>
    <row r="980" spans="1:19" x14ac:dyDescent="0.2">
      <c r="A980" s="60" t="s">
        <v>254</v>
      </c>
      <c r="B980" s="60" t="s">
        <v>31</v>
      </c>
      <c r="C980" s="60" t="s">
        <v>32</v>
      </c>
      <c r="D980" s="61">
        <v>2016</v>
      </c>
      <c r="E980" s="60" t="s">
        <v>6</v>
      </c>
      <c r="F980" s="29">
        <v>1040</v>
      </c>
      <c r="G980" s="77">
        <f t="shared" si="30"/>
        <v>0</v>
      </c>
      <c r="H980" s="29">
        <v>0</v>
      </c>
      <c r="I980" s="29">
        <v>0</v>
      </c>
      <c r="J980" s="29">
        <v>729</v>
      </c>
      <c r="K980" s="30">
        <f t="shared" si="31"/>
        <v>0</v>
      </c>
      <c r="L980" s="29">
        <v>0</v>
      </c>
      <c r="M980" s="29">
        <v>0</v>
      </c>
      <c r="N980" s="29">
        <v>709</v>
      </c>
      <c r="O980" s="29">
        <v>184</v>
      </c>
      <c r="P980" s="29">
        <v>1335</v>
      </c>
      <c r="Q980" s="29">
        <v>352</v>
      </c>
      <c r="R980" s="29">
        <v>3813</v>
      </c>
      <c r="S980" s="29">
        <v>536</v>
      </c>
    </row>
    <row r="981" spans="1:19" x14ac:dyDescent="0.2">
      <c r="A981" s="60" t="s">
        <v>254</v>
      </c>
      <c r="B981" s="60" t="s">
        <v>31</v>
      </c>
      <c r="C981" s="60" t="s">
        <v>32</v>
      </c>
      <c r="D981" s="61">
        <v>2017</v>
      </c>
      <c r="E981" s="60" t="s">
        <v>6</v>
      </c>
      <c r="F981" s="29">
        <v>1040</v>
      </c>
      <c r="G981" s="77">
        <f t="shared" si="30"/>
        <v>0</v>
      </c>
      <c r="H981" s="29">
        <v>0</v>
      </c>
      <c r="I981" s="29">
        <v>0</v>
      </c>
      <c r="J981" s="29">
        <v>729</v>
      </c>
      <c r="K981" s="30">
        <f t="shared" si="31"/>
        <v>0</v>
      </c>
      <c r="L981" s="29">
        <v>0</v>
      </c>
      <c r="M981" s="29">
        <v>0</v>
      </c>
      <c r="N981" s="29">
        <v>709</v>
      </c>
      <c r="O981" s="29">
        <v>181</v>
      </c>
      <c r="P981" s="29">
        <v>1335</v>
      </c>
      <c r="Q981" s="29">
        <v>643</v>
      </c>
      <c r="R981" s="29">
        <v>3813</v>
      </c>
      <c r="S981" s="29">
        <v>824</v>
      </c>
    </row>
    <row r="982" spans="1:19" x14ac:dyDescent="0.2">
      <c r="A982" s="60" t="s">
        <v>255</v>
      </c>
      <c r="B982" s="60" t="s">
        <v>81</v>
      </c>
      <c r="C982" s="60" t="s">
        <v>8</v>
      </c>
      <c r="D982" s="61">
        <v>2014</v>
      </c>
      <c r="E982" s="60" t="s">
        <v>6</v>
      </c>
      <c r="F982" s="29">
        <v>181</v>
      </c>
      <c r="G982" s="77">
        <f t="shared" si="30"/>
        <v>0</v>
      </c>
      <c r="H982" s="29">
        <v>0</v>
      </c>
      <c r="I982" s="29">
        <v>0</v>
      </c>
      <c r="J982" s="29">
        <v>107</v>
      </c>
      <c r="K982" s="30">
        <f t="shared" si="31"/>
        <v>0</v>
      </c>
      <c r="L982" s="29">
        <v>0</v>
      </c>
      <c r="M982" s="29">
        <v>0</v>
      </c>
      <c r="N982" s="29">
        <v>127</v>
      </c>
      <c r="O982" s="29">
        <v>0</v>
      </c>
      <c r="P982" s="29">
        <v>484</v>
      </c>
      <c r="Q982" s="29">
        <v>0</v>
      </c>
      <c r="R982" s="29">
        <v>899</v>
      </c>
      <c r="S982" s="29">
        <v>0</v>
      </c>
    </row>
    <row r="983" spans="1:19" x14ac:dyDescent="0.2">
      <c r="A983" s="60" t="s">
        <v>255</v>
      </c>
      <c r="B983" s="60" t="s">
        <v>81</v>
      </c>
      <c r="C983" s="60" t="s">
        <v>8</v>
      </c>
      <c r="D983" s="61">
        <v>2015</v>
      </c>
      <c r="E983" s="60" t="s">
        <v>6</v>
      </c>
      <c r="F983" s="29">
        <v>181</v>
      </c>
      <c r="G983" s="77">
        <f t="shared" si="30"/>
        <v>0</v>
      </c>
      <c r="H983" s="29">
        <v>0</v>
      </c>
      <c r="I983" s="29">
        <v>0</v>
      </c>
      <c r="J983" s="29">
        <v>107</v>
      </c>
      <c r="K983" s="30">
        <f t="shared" si="31"/>
        <v>0</v>
      </c>
      <c r="L983" s="29">
        <v>0</v>
      </c>
      <c r="M983" s="29">
        <v>0</v>
      </c>
      <c r="N983" s="29">
        <v>127</v>
      </c>
      <c r="O983" s="29">
        <v>0</v>
      </c>
      <c r="P983" s="29">
        <v>484</v>
      </c>
      <c r="Q983" s="29">
        <v>244</v>
      </c>
      <c r="R983" s="29">
        <v>899</v>
      </c>
      <c r="S983" s="29">
        <v>244</v>
      </c>
    </row>
    <row r="984" spans="1:19" x14ac:dyDescent="0.2">
      <c r="A984" s="60" t="s">
        <v>255</v>
      </c>
      <c r="B984" s="60" t="s">
        <v>81</v>
      </c>
      <c r="C984" s="60" t="s">
        <v>8</v>
      </c>
      <c r="D984" s="61">
        <v>2016</v>
      </c>
      <c r="E984" s="60" t="s">
        <v>6</v>
      </c>
      <c r="F984" s="29">
        <v>181</v>
      </c>
      <c r="G984" s="77">
        <f t="shared" si="30"/>
        <v>0</v>
      </c>
      <c r="H984" s="29">
        <v>0</v>
      </c>
      <c r="I984" s="29">
        <v>0</v>
      </c>
      <c r="J984" s="29">
        <v>107</v>
      </c>
      <c r="K984" s="30">
        <f t="shared" si="31"/>
        <v>0</v>
      </c>
      <c r="L984" s="29">
        <v>0</v>
      </c>
      <c r="M984" s="29">
        <v>0</v>
      </c>
      <c r="N984" s="29">
        <v>127</v>
      </c>
      <c r="O984" s="29">
        <v>1</v>
      </c>
      <c r="P984" s="29">
        <v>484</v>
      </c>
      <c r="Q984" s="29">
        <v>0</v>
      </c>
      <c r="R984" s="29">
        <v>899</v>
      </c>
      <c r="S984" s="29">
        <v>1</v>
      </c>
    </row>
    <row r="985" spans="1:19" x14ac:dyDescent="0.2">
      <c r="A985" s="60" t="s">
        <v>255</v>
      </c>
      <c r="B985" s="60" t="s">
        <v>81</v>
      </c>
      <c r="C985" s="60" t="s">
        <v>8</v>
      </c>
      <c r="D985" s="61">
        <v>2017</v>
      </c>
      <c r="E985" s="60" t="s">
        <v>6</v>
      </c>
      <c r="F985" s="29">
        <v>181</v>
      </c>
      <c r="G985" s="77">
        <f t="shared" si="30"/>
        <v>0</v>
      </c>
      <c r="H985" s="29">
        <v>0</v>
      </c>
      <c r="I985" s="29">
        <v>0</v>
      </c>
      <c r="J985" s="29">
        <v>107</v>
      </c>
      <c r="K985" s="30">
        <f t="shared" si="31"/>
        <v>0</v>
      </c>
      <c r="L985" s="29">
        <v>0</v>
      </c>
      <c r="M985" s="29">
        <v>0</v>
      </c>
      <c r="N985" s="29">
        <v>127</v>
      </c>
      <c r="O985" s="29">
        <v>13</v>
      </c>
      <c r="P985" s="29">
        <v>484</v>
      </c>
      <c r="Q985" s="29">
        <v>135</v>
      </c>
      <c r="R985" s="29">
        <v>899</v>
      </c>
      <c r="S985" s="29">
        <v>148</v>
      </c>
    </row>
    <row r="986" spans="1:19" x14ac:dyDescent="0.2">
      <c r="A986" s="60" t="s">
        <v>256</v>
      </c>
      <c r="B986" s="60" t="s">
        <v>5</v>
      </c>
      <c r="C986" s="60" t="s">
        <v>3</v>
      </c>
      <c r="D986" s="61">
        <v>2014</v>
      </c>
      <c r="E986" s="60" t="s">
        <v>6</v>
      </c>
      <c r="F986" s="29">
        <v>153</v>
      </c>
      <c r="G986" s="77">
        <f t="shared" si="30"/>
        <v>0</v>
      </c>
      <c r="H986" s="29">
        <v>0</v>
      </c>
      <c r="I986" s="29">
        <v>0</v>
      </c>
      <c r="J986" s="29">
        <v>88</v>
      </c>
      <c r="K986" s="30">
        <f t="shared" si="31"/>
        <v>0</v>
      </c>
      <c r="L986" s="29">
        <v>0</v>
      </c>
      <c r="M986" s="29">
        <v>0</v>
      </c>
      <c r="N986" s="29">
        <v>99</v>
      </c>
      <c r="O986" s="29">
        <v>0</v>
      </c>
      <c r="P986" s="29">
        <v>262</v>
      </c>
      <c r="Q986" s="29">
        <v>0</v>
      </c>
      <c r="R986" s="29">
        <v>602</v>
      </c>
      <c r="S986" s="29">
        <v>0</v>
      </c>
    </row>
    <row r="987" spans="1:19" x14ac:dyDescent="0.2">
      <c r="A987" s="60" t="s">
        <v>256</v>
      </c>
      <c r="B987" s="60" t="s">
        <v>5</v>
      </c>
      <c r="C987" s="60" t="s">
        <v>3</v>
      </c>
      <c r="D987" s="61">
        <v>2015</v>
      </c>
      <c r="E987" s="60" t="s">
        <v>6</v>
      </c>
      <c r="F987" s="29">
        <v>153</v>
      </c>
      <c r="G987" s="77">
        <f t="shared" si="30"/>
        <v>0</v>
      </c>
      <c r="H987" s="29">
        <v>0</v>
      </c>
      <c r="I987" s="29">
        <v>0</v>
      </c>
      <c r="J987" s="29">
        <v>88</v>
      </c>
      <c r="K987" s="30">
        <f t="shared" si="31"/>
        <v>0</v>
      </c>
      <c r="L987" s="29">
        <v>0</v>
      </c>
      <c r="M987" s="29">
        <v>0</v>
      </c>
      <c r="N987" s="29">
        <v>99</v>
      </c>
      <c r="O987" s="29">
        <v>0</v>
      </c>
      <c r="P987" s="29">
        <v>262</v>
      </c>
      <c r="Q987" s="29">
        <v>0</v>
      </c>
      <c r="R987" s="29">
        <v>602</v>
      </c>
      <c r="S987" s="29">
        <v>0</v>
      </c>
    </row>
    <row r="988" spans="1:19" x14ac:dyDescent="0.2">
      <c r="A988" s="60" t="s">
        <v>256</v>
      </c>
      <c r="B988" s="60" t="s">
        <v>5</v>
      </c>
      <c r="C988" s="60" t="s">
        <v>3</v>
      </c>
      <c r="D988" s="61">
        <v>2016</v>
      </c>
      <c r="E988" s="60" t="s">
        <v>6</v>
      </c>
      <c r="F988" s="29">
        <v>153</v>
      </c>
      <c r="G988" s="77">
        <f t="shared" si="30"/>
        <v>0</v>
      </c>
      <c r="H988" s="29">
        <v>0</v>
      </c>
      <c r="I988" s="29">
        <v>0</v>
      </c>
      <c r="J988" s="29">
        <v>88</v>
      </c>
      <c r="K988" s="30">
        <f t="shared" si="31"/>
        <v>0</v>
      </c>
      <c r="L988" s="29">
        <v>0</v>
      </c>
      <c r="M988" s="29">
        <v>0</v>
      </c>
      <c r="N988" s="29">
        <v>99</v>
      </c>
      <c r="O988" s="29">
        <v>0</v>
      </c>
      <c r="P988" s="29">
        <v>262</v>
      </c>
      <c r="Q988" s="29">
        <v>0</v>
      </c>
      <c r="R988" s="29">
        <v>602</v>
      </c>
      <c r="S988" s="29">
        <v>0</v>
      </c>
    </row>
    <row r="989" spans="1:19" x14ac:dyDescent="0.2">
      <c r="A989" s="60" t="s">
        <v>256</v>
      </c>
      <c r="B989" s="60" t="s">
        <v>5</v>
      </c>
      <c r="C989" s="60" t="s">
        <v>3</v>
      </c>
      <c r="D989" s="61">
        <v>2017</v>
      </c>
      <c r="E989" s="60" t="s">
        <v>6</v>
      </c>
      <c r="F989" s="29">
        <v>153</v>
      </c>
      <c r="G989" s="77">
        <f t="shared" si="30"/>
        <v>0</v>
      </c>
      <c r="H989" s="29">
        <v>0</v>
      </c>
      <c r="I989" s="29">
        <v>0</v>
      </c>
      <c r="J989" s="29">
        <v>88</v>
      </c>
      <c r="K989" s="30">
        <f t="shared" si="31"/>
        <v>0</v>
      </c>
      <c r="L989" s="29">
        <v>0</v>
      </c>
      <c r="M989" s="29">
        <v>0</v>
      </c>
      <c r="N989" s="29">
        <v>99</v>
      </c>
      <c r="O989" s="29">
        <v>0</v>
      </c>
      <c r="P989" s="29">
        <v>262</v>
      </c>
      <c r="Q989" s="29">
        <v>0</v>
      </c>
      <c r="R989" s="29">
        <v>602</v>
      </c>
      <c r="S989" s="29">
        <v>0</v>
      </c>
    </row>
    <row r="990" spans="1:19" x14ac:dyDescent="0.2">
      <c r="A990" s="60" t="s">
        <v>257</v>
      </c>
      <c r="B990" s="60" t="s">
        <v>31</v>
      </c>
      <c r="C990" s="60" t="s">
        <v>32</v>
      </c>
      <c r="D990" s="61">
        <v>2013</v>
      </c>
      <c r="E990" s="60" t="s">
        <v>6</v>
      </c>
      <c r="F990" s="29">
        <v>2268</v>
      </c>
      <c r="G990" s="77">
        <f t="shared" si="30"/>
        <v>0</v>
      </c>
      <c r="H990" s="29">
        <v>0</v>
      </c>
      <c r="I990" s="29">
        <v>0</v>
      </c>
      <c r="J990" s="29">
        <v>1590</v>
      </c>
      <c r="K990" s="30">
        <f t="shared" si="31"/>
        <v>0</v>
      </c>
      <c r="L990" s="29">
        <v>0</v>
      </c>
      <c r="M990" s="29">
        <v>0</v>
      </c>
      <c r="N990" s="29">
        <v>1577</v>
      </c>
      <c r="O990" s="29">
        <v>142</v>
      </c>
      <c r="P990" s="29">
        <v>3043</v>
      </c>
      <c r="Q990" s="29">
        <v>384</v>
      </c>
      <c r="R990" s="29">
        <v>8478</v>
      </c>
      <c r="S990" s="29">
        <v>526</v>
      </c>
    </row>
    <row r="991" spans="1:19" x14ac:dyDescent="0.2">
      <c r="A991" s="60" t="s">
        <v>257</v>
      </c>
      <c r="B991" s="60" t="s">
        <v>31</v>
      </c>
      <c r="C991" s="60" t="s">
        <v>32</v>
      </c>
      <c r="D991" s="61">
        <v>2014</v>
      </c>
      <c r="E991" s="60" t="s">
        <v>6</v>
      </c>
      <c r="F991" s="29">
        <v>2268</v>
      </c>
      <c r="G991" s="77">
        <f t="shared" si="30"/>
        <v>9</v>
      </c>
      <c r="H991" s="29">
        <v>9</v>
      </c>
      <c r="I991" s="29">
        <v>0</v>
      </c>
      <c r="J991" s="29">
        <v>1590</v>
      </c>
      <c r="K991" s="30">
        <f t="shared" si="31"/>
        <v>14</v>
      </c>
      <c r="L991" s="29">
        <v>14</v>
      </c>
      <c r="M991" s="29">
        <v>0</v>
      </c>
      <c r="N991" s="29">
        <v>1577</v>
      </c>
      <c r="O991" s="29">
        <v>438</v>
      </c>
      <c r="P991" s="29">
        <v>3043</v>
      </c>
      <c r="Q991" s="29">
        <v>333</v>
      </c>
      <c r="R991" s="29">
        <v>8478</v>
      </c>
      <c r="S991" s="29">
        <v>794</v>
      </c>
    </row>
    <row r="992" spans="1:19" x14ac:dyDescent="0.2">
      <c r="A992" s="60" t="s">
        <v>257</v>
      </c>
      <c r="B992" s="60" t="s">
        <v>31</v>
      </c>
      <c r="C992" s="60" t="s">
        <v>32</v>
      </c>
      <c r="D992" s="61">
        <v>2015</v>
      </c>
      <c r="E992" s="60" t="s">
        <v>6</v>
      </c>
      <c r="F992" s="29">
        <v>2268</v>
      </c>
      <c r="G992" s="77">
        <f t="shared" si="30"/>
        <v>0</v>
      </c>
      <c r="H992" s="29">
        <v>0</v>
      </c>
      <c r="I992" s="29">
        <v>0</v>
      </c>
      <c r="J992" s="29">
        <v>1590</v>
      </c>
      <c r="K992" s="30">
        <f t="shared" si="31"/>
        <v>0</v>
      </c>
      <c r="L992" s="29">
        <v>0</v>
      </c>
      <c r="M992" s="29">
        <v>0</v>
      </c>
      <c r="N992" s="29">
        <v>1577</v>
      </c>
      <c r="O992" s="29">
        <v>378</v>
      </c>
      <c r="P992" s="29">
        <v>3043</v>
      </c>
      <c r="Q992" s="29">
        <v>544</v>
      </c>
      <c r="R992" s="29">
        <v>8478</v>
      </c>
      <c r="S992" s="29">
        <v>922</v>
      </c>
    </row>
    <row r="993" spans="1:19" x14ac:dyDescent="0.2">
      <c r="A993" s="60" t="s">
        <v>257</v>
      </c>
      <c r="B993" s="60" t="s">
        <v>31</v>
      </c>
      <c r="C993" s="60" t="s">
        <v>32</v>
      </c>
      <c r="D993" s="61">
        <v>2016</v>
      </c>
      <c r="E993" s="60" t="s">
        <v>6</v>
      </c>
      <c r="F993" s="29">
        <v>2268</v>
      </c>
      <c r="G993" s="77">
        <f t="shared" si="30"/>
        <v>42</v>
      </c>
      <c r="H993" s="29">
        <v>42</v>
      </c>
      <c r="I993" s="29">
        <v>0</v>
      </c>
      <c r="J993" s="29">
        <v>1590</v>
      </c>
      <c r="K993" s="30">
        <f t="shared" si="31"/>
        <v>15</v>
      </c>
      <c r="L993" s="29">
        <v>15</v>
      </c>
      <c r="M993" s="29">
        <v>0</v>
      </c>
      <c r="N993" s="29">
        <v>1577</v>
      </c>
      <c r="O993" s="29">
        <v>216</v>
      </c>
      <c r="P993" s="29">
        <v>3043</v>
      </c>
      <c r="Q993" s="29">
        <v>584</v>
      </c>
      <c r="R993" s="29">
        <v>8478</v>
      </c>
      <c r="S993" s="29">
        <v>857</v>
      </c>
    </row>
    <row r="994" spans="1:19" x14ac:dyDescent="0.2">
      <c r="A994" s="60" t="s">
        <v>257</v>
      </c>
      <c r="B994" s="60" t="s">
        <v>31</v>
      </c>
      <c r="C994" s="60" t="s">
        <v>32</v>
      </c>
      <c r="D994" s="61">
        <v>2017</v>
      </c>
      <c r="E994" s="60" t="s">
        <v>6</v>
      </c>
      <c r="F994" s="29">
        <v>2268</v>
      </c>
      <c r="G994" s="77">
        <f t="shared" si="30"/>
        <v>43</v>
      </c>
      <c r="H994" s="29">
        <v>43</v>
      </c>
      <c r="I994" s="29">
        <v>0</v>
      </c>
      <c r="J994" s="29">
        <v>1590</v>
      </c>
      <c r="K994" s="30">
        <f t="shared" si="31"/>
        <v>0</v>
      </c>
      <c r="L994" s="29">
        <v>0</v>
      </c>
      <c r="M994" s="29">
        <v>0</v>
      </c>
      <c r="N994" s="29">
        <v>1577</v>
      </c>
      <c r="O994" s="29">
        <v>1000</v>
      </c>
      <c r="P994" s="29">
        <v>3043</v>
      </c>
      <c r="Q994" s="29">
        <v>644</v>
      </c>
      <c r="R994" s="29">
        <v>8478</v>
      </c>
      <c r="S994" s="29">
        <v>1687</v>
      </c>
    </row>
    <row r="995" spans="1:19" x14ac:dyDescent="0.2">
      <c r="A995" s="60" t="s">
        <v>258</v>
      </c>
      <c r="B995" s="60" t="s">
        <v>40</v>
      </c>
      <c r="C995" s="60" t="s">
        <v>8</v>
      </c>
      <c r="D995" s="61">
        <v>2015</v>
      </c>
      <c r="E995" s="60" t="s">
        <v>6</v>
      </c>
      <c r="F995" s="29">
        <v>6</v>
      </c>
      <c r="G995" s="77">
        <f t="shared" si="30"/>
        <v>1</v>
      </c>
      <c r="H995" s="29">
        <v>1</v>
      </c>
      <c r="I995" s="29">
        <v>0</v>
      </c>
      <c r="J995" s="29">
        <v>4</v>
      </c>
      <c r="K995" s="30">
        <f t="shared" si="31"/>
        <v>0</v>
      </c>
      <c r="L995" s="29">
        <v>0</v>
      </c>
      <c r="M995" s="29">
        <v>0</v>
      </c>
      <c r="N995" s="29">
        <v>4</v>
      </c>
      <c r="O995" s="29">
        <v>1</v>
      </c>
      <c r="P995" s="29">
        <v>4</v>
      </c>
      <c r="Q995" s="29">
        <v>0</v>
      </c>
      <c r="R995" s="29">
        <v>18</v>
      </c>
      <c r="S995" s="29">
        <v>2</v>
      </c>
    </row>
    <row r="996" spans="1:19" x14ac:dyDescent="0.2">
      <c r="A996" s="60" t="s">
        <v>258</v>
      </c>
      <c r="B996" s="60" t="s">
        <v>40</v>
      </c>
      <c r="C996" s="60" t="s">
        <v>8</v>
      </c>
      <c r="D996" s="61">
        <v>2016</v>
      </c>
      <c r="E996" s="60" t="s">
        <v>6</v>
      </c>
      <c r="F996" s="29">
        <v>6</v>
      </c>
      <c r="G996" s="77">
        <f t="shared" si="30"/>
        <v>1</v>
      </c>
      <c r="H996" s="29">
        <v>1</v>
      </c>
      <c r="I996" s="29">
        <v>0</v>
      </c>
      <c r="J996" s="29">
        <v>4</v>
      </c>
      <c r="K996" s="30">
        <f t="shared" si="31"/>
        <v>0</v>
      </c>
      <c r="L996" s="29">
        <v>0</v>
      </c>
      <c r="M996" s="29">
        <v>0</v>
      </c>
      <c r="N996" s="29">
        <v>4</v>
      </c>
      <c r="O996" s="29">
        <v>0</v>
      </c>
      <c r="P996" s="29">
        <v>4</v>
      </c>
      <c r="Q996" s="29">
        <v>1</v>
      </c>
      <c r="R996" s="29">
        <v>18</v>
      </c>
      <c r="S996" s="29">
        <v>2</v>
      </c>
    </row>
    <row r="997" spans="1:19" x14ac:dyDescent="0.2">
      <c r="A997" s="60" t="s">
        <v>258</v>
      </c>
      <c r="B997" s="60" t="s">
        <v>40</v>
      </c>
      <c r="C997" s="60" t="s">
        <v>8</v>
      </c>
      <c r="D997" s="61">
        <v>2017</v>
      </c>
      <c r="E997" s="60" t="s">
        <v>6</v>
      </c>
      <c r="F997" s="29">
        <v>6</v>
      </c>
      <c r="G997" s="77">
        <f t="shared" si="30"/>
        <v>0</v>
      </c>
      <c r="H997" s="29">
        <v>0</v>
      </c>
      <c r="I997" s="29">
        <v>0</v>
      </c>
      <c r="J997" s="29">
        <v>4</v>
      </c>
      <c r="K997" s="30">
        <f t="shared" si="31"/>
        <v>0</v>
      </c>
      <c r="L997" s="29">
        <v>0</v>
      </c>
      <c r="M997" s="29">
        <v>0</v>
      </c>
      <c r="N997" s="29">
        <v>4</v>
      </c>
      <c r="O997" s="29">
        <v>1</v>
      </c>
      <c r="P997" s="29">
        <v>4</v>
      </c>
      <c r="Q997" s="29">
        <v>0</v>
      </c>
      <c r="R997" s="29">
        <v>18</v>
      </c>
      <c r="S997" s="29">
        <v>1</v>
      </c>
    </row>
    <row r="998" spans="1:19" x14ac:dyDescent="0.2">
      <c r="A998" s="60" t="s">
        <v>78</v>
      </c>
      <c r="B998" s="60" t="s">
        <v>78</v>
      </c>
      <c r="C998" s="60" t="s">
        <v>32</v>
      </c>
      <c r="D998" s="61">
        <v>2013</v>
      </c>
      <c r="E998" s="60" t="s">
        <v>6</v>
      </c>
      <c r="F998" s="29">
        <v>3149</v>
      </c>
      <c r="G998" s="77">
        <f t="shared" si="30"/>
        <v>95</v>
      </c>
      <c r="H998" s="29">
        <v>62</v>
      </c>
      <c r="I998" s="29">
        <v>33</v>
      </c>
      <c r="J998" s="29">
        <v>2208</v>
      </c>
      <c r="K998" s="30">
        <f t="shared" si="31"/>
        <v>137</v>
      </c>
      <c r="L998" s="29">
        <v>24</v>
      </c>
      <c r="M998" s="29">
        <v>113</v>
      </c>
      <c r="N998" s="29">
        <v>2574</v>
      </c>
      <c r="O998" s="29">
        <v>34</v>
      </c>
      <c r="P998" s="29">
        <v>5913</v>
      </c>
      <c r="Q998" s="29">
        <v>153</v>
      </c>
      <c r="R998" s="29">
        <v>13844</v>
      </c>
      <c r="S998" s="29">
        <v>419</v>
      </c>
    </row>
    <row r="999" spans="1:19" x14ac:dyDescent="0.2">
      <c r="A999" s="60" t="s">
        <v>78</v>
      </c>
      <c r="B999" s="60" t="s">
        <v>78</v>
      </c>
      <c r="C999" s="60" t="s">
        <v>32</v>
      </c>
      <c r="D999" s="61">
        <v>2014</v>
      </c>
      <c r="E999" s="60" t="s">
        <v>6</v>
      </c>
      <c r="F999" s="29">
        <v>3149</v>
      </c>
      <c r="G999" s="77">
        <f t="shared" si="30"/>
        <v>102</v>
      </c>
      <c r="H999" s="29">
        <v>78</v>
      </c>
      <c r="I999" s="29">
        <v>24</v>
      </c>
      <c r="J999" s="29">
        <v>2208</v>
      </c>
      <c r="K999" s="30">
        <f t="shared" si="31"/>
        <v>123</v>
      </c>
      <c r="L999" s="29">
        <v>95</v>
      </c>
      <c r="M999" s="29">
        <v>28</v>
      </c>
      <c r="N999" s="29">
        <v>2574</v>
      </c>
      <c r="O999" s="29">
        <v>21</v>
      </c>
      <c r="P999" s="29">
        <v>5913</v>
      </c>
      <c r="Q999" s="29">
        <v>95</v>
      </c>
      <c r="R999" s="29">
        <v>13844</v>
      </c>
      <c r="S999" s="29">
        <v>341</v>
      </c>
    </row>
    <row r="1000" spans="1:19" x14ac:dyDescent="0.2">
      <c r="A1000" s="60" t="s">
        <v>78</v>
      </c>
      <c r="B1000" s="60" t="s">
        <v>78</v>
      </c>
      <c r="C1000" s="60" t="s">
        <v>32</v>
      </c>
      <c r="D1000" s="61">
        <v>2015</v>
      </c>
      <c r="E1000" s="60" t="s">
        <v>6</v>
      </c>
      <c r="F1000" s="29">
        <v>3149</v>
      </c>
      <c r="G1000" s="77">
        <f t="shared" si="30"/>
        <v>0</v>
      </c>
      <c r="H1000" s="29">
        <v>0</v>
      </c>
      <c r="I1000" s="29">
        <v>0</v>
      </c>
      <c r="J1000" s="29">
        <v>2208</v>
      </c>
      <c r="K1000" s="30">
        <f t="shared" si="31"/>
        <v>68</v>
      </c>
      <c r="L1000" s="29">
        <v>0</v>
      </c>
      <c r="M1000" s="29">
        <v>68</v>
      </c>
      <c r="N1000" s="29">
        <v>2574</v>
      </c>
      <c r="O1000" s="29">
        <v>851</v>
      </c>
      <c r="P1000" s="29">
        <v>5913</v>
      </c>
      <c r="Q1000" s="29">
        <v>104</v>
      </c>
      <c r="R1000" s="29">
        <v>13844</v>
      </c>
      <c r="S1000" s="29">
        <v>1023</v>
      </c>
    </row>
    <row r="1001" spans="1:19" x14ac:dyDescent="0.2">
      <c r="A1001" s="60" t="s">
        <v>78</v>
      </c>
      <c r="B1001" s="60" t="s">
        <v>78</v>
      </c>
      <c r="C1001" s="60" t="s">
        <v>32</v>
      </c>
      <c r="D1001" s="61">
        <v>2016</v>
      </c>
      <c r="E1001" s="60" t="s">
        <v>6</v>
      </c>
      <c r="F1001" s="29">
        <v>3149</v>
      </c>
      <c r="G1001" s="77">
        <f t="shared" si="30"/>
        <v>0</v>
      </c>
      <c r="H1001" s="29">
        <v>0</v>
      </c>
      <c r="I1001" s="29">
        <v>0</v>
      </c>
      <c r="J1001" s="29">
        <v>2208</v>
      </c>
      <c r="K1001" s="30">
        <f t="shared" si="31"/>
        <v>27</v>
      </c>
      <c r="L1001" s="29">
        <v>27</v>
      </c>
      <c r="M1001" s="29">
        <v>0</v>
      </c>
      <c r="N1001" s="29">
        <v>2574</v>
      </c>
      <c r="O1001" s="29">
        <v>820</v>
      </c>
      <c r="P1001" s="29">
        <v>5913</v>
      </c>
      <c r="Q1001" s="29">
        <v>730</v>
      </c>
      <c r="R1001" s="29">
        <v>13844</v>
      </c>
      <c r="S1001" s="29">
        <v>1577</v>
      </c>
    </row>
    <row r="1002" spans="1:19" x14ac:dyDescent="0.2">
      <c r="A1002" s="60" t="s">
        <v>259</v>
      </c>
      <c r="B1002" s="60" t="s">
        <v>78</v>
      </c>
      <c r="C1002" s="60" t="s">
        <v>32</v>
      </c>
      <c r="D1002" s="61">
        <v>2013</v>
      </c>
      <c r="E1002" s="60" t="s">
        <v>6</v>
      </c>
      <c r="F1002" s="29">
        <v>3149</v>
      </c>
      <c r="G1002" s="77">
        <f t="shared" si="30"/>
        <v>0</v>
      </c>
      <c r="H1002" s="29">
        <v>0</v>
      </c>
      <c r="I1002" s="29">
        <v>0</v>
      </c>
      <c r="J1002" s="29">
        <v>2208</v>
      </c>
      <c r="K1002" s="30">
        <f t="shared" si="31"/>
        <v>0</v>
      </c>
      <c r="L1002" s="29">
        <v>0</v>
      </c>
      <c r="M1002" s="29">
        <v>0</v>
      </c>
      <c r="N1002" s="29">
        <v>2574</v>
      </c>
      <c r="O1002" s="29">
        <v>142</v>
      </c>
      <c r="P1002" s="29">
        <v>5913</v>
      </c>
      <c r="Q1002" s="29">
        <v>264</v>
      </c>
      <c r="R1002" s="29">
        <v>13844</v>
      </c>
      <c r="S1002" s="29">
        <v>406</v>
      </c>
    </row>
    <row r="1003" spans="1:19" x14ac:dyDescent="0.2">
      <c r="A1003" s="60" t="s">
        <v>259</v>
      </c>
      <c r="B1003" s="60" t="s">
        <v>78</v>
      </c>
      <c r="C1003" s="60" t="s">
        <v>32</v>
      </c>
      <c r="D1003" s="61">
        <v>2017</v>
      </c>
      <c r="E1003" s="60" t="s">
        <v>6</v>
      </c>
      <c r="F1003" s="29">
        <v>3149</v>
      </c>
      <c r="G1003" s="77">
        <f t="shared" si="30"/>
        <v>0</v>
      </c>
      <c r="H1003" s="29">
        <v>0</v>
      </c>
      <c r="I1003" s="29">
        <v>0</v>
      </c>
      <c r="J1003" s="29">
        <v>2208</v>
      </c>
      <c r="K1003" s="30">
        <f t="shared" si="31"/>
        <v>0</v>
      </c>
      <c r="L1003" s="29">
        <v>0</v>
      </c>
      <c r="M1003" s="29">
        <v>0</v>
      </c>
      <c r="N1003" s="29">
        <v>2574</v>
      </c>
      <c r="O1003" s="29">
        <v>235</v>
      </c>
      <c r="P1003" s="29">
        <v>5913</v>
      </c>
      <c r="Q1003" s="29">
        <v>426</v>
      </c>
      <c r="R1003" s="29">
        <v>13844</v>
      </c>
      <c r="S1003" s="29">
        <v>661</v>
      </c>
    </row>
    <row r="1004" spans="1:19" x14ac:dyDescent="0.2">
      <c r="A1004" s="60" t="s">
        <v>260</v>
      </c>
      <c r="B1004" s="60" t="s">
        <v>16</v>
      </c>
      <c r="C1004" s="60" t="s">
        <v>8</v>
      </c>
      <c r="D1004" s="61">
        <v>2015</v>
      </c>
      <c r="E1004" s="60" t="s">
        <v>6</v>
      </c>
      <c r="F1004" s="29">
        <v>8</v>
      </c>
      <c r="G1004" s="77">
        <f t="shared" si="30"/>
        <v>0</v>
      </c>
      <c r="H1004" s="29">
        <v>0</v>
      </c>
      <c r="I1004" s="29">
        <v>0</v>
      </c>
      <c r="J1004" s="29">
        <v>5</v>
      </c>
      <c r="K1004" s="30">
        <f t="shared" si="31"/>
        <v>0</v>
      </c>
      <c r="L1004" s="29">
        <v>0</v>
      </c>
      <c r="M1004" s="29">
        <v>0</v>
      </c>
      <c r="N1004" s="29">
        <v>5</v>
      </c>
      <c r="O1004" s="29">
        <v>4</v>
      </c>
      <c r="P1004" s="29">
        <v>13</v>
      </c>
      <c r="Q1004" s="29">
        <v>23</v>
      </c>
      <c r="R1004" s="29">
        <v>31</v>
      </c>
      <c r="S1004" s="29">
        <v>27</v>
      </c>
    </row>
    <row r="1005" spans="1:19" x14ac:dyDescent="0.2">
      <c r="A1005" s="60" t="s">
        <v>260</v>
      </c>
      <c r="B1005" s="60" t="s">
        <v>16</v>
      </c>
      <c r="C1005" s="60" t="s">
        <v>8</v>
      </c>
      <c r="D1005" s="61">
        <v>2016</v>
      </c>
      <c r="E1005" s="60" t="s">
        <v>6</v>
      </c>
      <c r="F1005" s="29">
        <v>8</v>
      </c>
      <c r="G1005" s="77">
        <f t="shared" si="30"/>
        <v>0</v>
      </c>
      <c r="H1005" s="29">
        <v>0</v>
      </c>
      <c r="I1005" s="29">
        <v>0</v>
      </c>
      <c r="J1005" s="29">
        <v>5</v>
      </c>
      <c r="K1005" s="30">
        <f t="shared" si="31"/>
        <v>0</v>
      </c>
      <c r="L1005" s="29">
        <v>0</v>
      </c>
      <c r="M1005" s="29">
        <v>0</v>
      </c>
      <c r="N1005" s="29">
        <v>5</v>
      </c>
      <c r="O1005" s="29">
        <v>0</v>
      </c>
      <c r="P1005" s="29">
        <v>13</v>
      </c>
      <c r="Q1005" s="29">
        <v>6</v>
      </c>
      <c r="R1005" s="29">
        <v>31</v>
      </c>
      <c r="S1005" s="29">
        <v>6</v>
      </c>
    </row>
    <row r="1006" spans="1:19" x14ac:dyDescent="0.2">
      <c r="A1006" s="60" t="s">
        <v>260</v>
      </c>
      <c r="B1006" s="60" t="s">
        <v>16</v>
      </c>
      <c r="C1006" s="60" t="s">
        <v>8</v>
      </c>
      <c r="D1006" s="61">
        <v>2017</v>
      </c>
      <c r="E1006" s="60" t="s">
        <v>6</v>
      </c>
      <c r="F1006" s="29">
        <v>8</v>
      </c>
      <c r="G1006" s="77">
        <f t="shared" si="30"/>
        <v>0</v>
      </c>
      <c r="H1006" s="29">
        <v>0</v>
      </c>
      <c r="I1006" s="29">
        <v>0</v>
      </c>
      <c r="J1006" s="29">
        <v>5</v>
      </c>
      <c r="K1006" s="30">
        <f t="shared" si="31"/>
        <v>8</v>
      </c>
      <c r="L1006" s="29">
        <v>8</v>
      </c>
      <c r="M1006" s="29">
        <v>0</v>
      </c>
      <c r="N1006" s="29">
        <v>5</v>
      </c>
      <c r="O1006" s="29">
        <v>0</v>
      </c>
      <c r="P1006" s="29">
        <v>13</v>
      </c>
      <c r="Q1006" s="29">
        <v>11</v>
      </c>
      <c r="R1006" s="29">
        <v>31</v>
      </c>
      <c r="S1006" s="29">
        <v>19</v>
      </c>
    </row>
    <row r="1007" spans="1:19" x14ac:dyDescent="0.2">
      <c r="A1007" s="60" t="s">
        <v>1016</v>
      </c>
      <c r="B1007" s="60" t="s">
        <v>68</v>
      </c>
      <c r="C1007" s="60" t="s">
        <v>26</v>
      </c>
      <c r="D1007" s="61">
        <v>2015</v>
      </c>
      <c r="E1007" s="60" t="s">
        <v>6</v>
      </c>
      <c r="F1007" s="29">
        <v>517</v>
      </c>
      <c r="G1007" s="77">
        <f t="shared" si="30"/>
        <v>0</v>
      </c>
      <c r="H1007" s="29">
        <v>0</v>
      </c>
      <c r="I1007" s="29">
        <v>0</v>
      </c>
      <c r="J1007" s="29">
        <v>330</v>
      </c>
      <c r="K1007" s="30">
        <f t="shared" si="31"/>
        <v>0</v>
      </c>
      <c r="L1007" s="29">
        <v>0</v>
      </c>
      <c r="M1007" s="29">
        <v>0</v>
      </c>
      <c r="N1007" s="29">
        <v>400</v>
      </c>
      <c r="O1007" s="29">
        <v>0</v>
      </c>
      <c r="P1007" s="29">
        <v>846</v>
      </c>
      <c r="Q1007" s="29">
        <v>53</v>
      </c>
      <c r="R1007" s="29">
        <v>2093</v>
      </c>
      <c r="S1007" s="29">
        <v>53</v>
      </c>
    </row>
    <row r="1008" spans="1:19" x14ac:dyDescent="0.2">
      <c r="A1008" s="60" t="s">
        <v>1016</v>
      </c>
      <c r="B1008" s="60" t="s">
        <v>68</v>
      </c>
      <c r="C1008" s="60" t="s">
        <v>26</v>
      </c>
      <c r="D1008" s="61">
        <v>2016</v>
      </c>
      <c r="E1008" s="60" t="s">
        <v>6</v>
      </c>
      <c r="F1008" s="29">
        <v>517</v>
      </c>
      <c r="G1008" s="77">
        <f t="shared" si="30"/>
        <v>24</v>
      </c>
      <c r="H1008" s="29">
        <v>24</v>
      </c>
      <c r="I1008" s="29">
        <v>0</v>
      </c>
      <c r="J1008" s="29">
        <v>330</v>
      </c>
      <c r="K1008" s="30">
        <f t="shared" si="31"/>
        <v>16</v>
      </c>
      <c r="L1008" s="29">
        <v>16</v>
      </c>
      <c r="M1008" s="29">
        <v>0</v>
      </c>
      <c r="N1008" s="29">
        <v>400</v>
      </c>
      <c r="O1008" s="29">
        <v>1</v>
      </c>
      <c r="P1008" s="29">
        <v>846</v>
      </c>
      <c r="Q1008" s="29">
        <v>52</v>
      </c>
      <c r="R1008" s="29">
        <v>2093</v>
      </c>
      <c r="S1008" s="29">
        <v>93</v>
      </c>
    </row>
    <row r="1009" spans="1:19" x14ac:dyDescent="0.2">
      <c r="A1009" s="60" t="s">
        <v>1016</v>
      </c>
      <c r="B1009" s="60" t="s">
        <v>68</v>
      </c>
      <c r="C1009" s="60" t="s">
        <v>26</v>
      </c>
      <c r="D1009" s="61">
        <v>2017</v>
      </c>
      <c r="E1009" s="60" t="s">
        <v>6</v>
      </c>
      <c r="F1009" s="29">
        <v>517</v>
      </c>
      <c r="G1009" s="77">
        <f t="shared" si="30"/>
        <v>50</v>
      </c>
      <c r="H1009" s="29">
        <v>50</v>
      </c>
      <c r="I1009" s="29">
        <v>0</v>
      </c>
      <c r="J1009" s="29">
        <v>330</v>
      </c>
      <c r="K1009" s="30">
        <f t="shared" si="31"/>
        <v>0</v>
      </c>
      <c r="L1009" s="29">
        <v>0</v>
      </c>
      <c r="M1009" s="29">
        <v>0</v>
      </c>
      <c r="N1009" s="29">
        <v>400</v>
      </c>
      <c r="O1009" s="29">
        <v>3</v>
      </c>
      <c r="P1009" s="29">
        <v>846</v>
      </c>
      <c r="Q1009" s="29">
        <v>25</v>
      </c>
      <c r="R1009" s="29">
        <v>2093</v>
      </c>
      <c r="S1009" s="29">
        <v>78</v>
      </c>
    </row>
    <row r="1010" spans="1:19" x14ac:dyDescent="0.2">
      <c r="A1010" s="60" t="s">
        <v>261</v>
      </c>
      <c r="B1010" s="60" t="s">
        <v>40</v>
      </c>
      <c r="C1010" s="60" t="s">
        <v>8</v>
      </c>
      <c r="D1010" s="61">
        <v>2014</v>
      </c>
      <c r="E1010" s="60" t="s">
        <v>6</v>
      </c>
      <c r="F1010" s="29">
        <v>33</v>
      </c>
      <c r="G1010" s="77">
        <f t="shared" si="30"/>
        <v>9</v>
      </c>
      <c r="H1010" s="29">
        <v>9</v>
      </c>
      <c r="I1010" s="29">
        <v>0</v>
      </c>
      <c r="J1010" s="29">
        <v>17</v>
      </c>
      <c r="K1010" s="30">
        <f t="shared" si="31"/>
        <v>16</v>
      </c>
      <c r="L1010" s="29">
        <v>16</v>
      </c>
      <c r="M1010" s="29">
        <v>0</v>
      </c>
      <c r="N1010" s="29">
        <v>19</v>
      </c>
      <c r="O1010" s="29">
        <v>2</v>
      </c>
      <c r="P1010" s="29">
        <v>37</v>
      </c>
      <c r="Q1010" s="29">
        <v>1</v>
      </c>
      <c r="R1010" s="29">
        <v>106</v>
      </c>
      <c r="S1010" s="29">
        <v>28</v>
      </c>
    </row>
    <row r="1011" spans="1:19" x14ac:dyDescent="0.2">
      <c r="A1011" s="60" t="s">
        <v>261</v>
      </c>
      <c r="B1011" s="60" t="s">
        <v>40</v>
      </c>
      <c r="C1011" s="60" t="s">
        <v>8</v>
      </c>
      <c r="D1011" s="61">
        <v>2016</v>
      </c>
      <c r="E1011" s="60" t="s">
        <v>6</v>
      </c>
      <c r="F1011" s="29">
        <v>33</v>
      </c>
      <c r="G1011" s="77">
        <f t="shared" si="30"/>
        <v>1</v>
      </c>
      <c r="H1011" s="29">
        <v>1</v>
      </c>
      <c r="I1011" s="29">
        <v>0</v>
      </c>
      <c r="J1011" s="29">
        <v>17</v>
      </c>
      <c r="K1011" s="30">
        <f t="shared" si="31"/>
        <v>0</v>
      </c>
      <c r="L1011" s="29">
        <v>0</v>
      </c>
      <c r="M1011" s="29">
        <v>0</v>
      </c>
      <c r="N1011" s="29">
        <v>19</v>
      </c>
      <c r="O1011" s="29">
        <v>1</v>
      </c>
      <c r="P1011" s="29">
        <v>37</v>
      </c>
      <c r="Q1011" s="29">
        <v>4</v>
      </c>
      <c r="R1011" s="29">
        <v>106</v>
      </c>
      <c r="S1011" s="29">
        <v>6</v>
      </c>
    </row>
    <row r="1012" spans="1:19" x14ac:dyDescent="0.2">
      <c r="A1012" s="60" t="s">
        <v>261</v>
      </c>
      <c r="B1012" s="60" t="s">
        <v>40</v>
      </c>
      <c r="C1012" s="60" t="s">
        <v>8</v>
      </c>
      <c r="D1012" s="61">
        <v>2017</v>
      </c>
      <c r="E1012" s="60" t="s">
        <v>6</v>
      </c>
      <c r="F1012" s="29">
        <v>33</v>
      </c>
      <c r="G1012" s="77">
        <f t="shared" si="30"/>
        <v>1</v>
      </c>
      <c r="H1012" s="29">
        <v>0</v>
      </c>
      <c r="I1012" s="29">
        <v>1</v>
      </c>
      <c r="J1012" s="29">
        <v>17</v>
      </c>
      <c r="K1012" s="30">
        <f t="shared" si="31"/>
        <v>2</v>
      </c>
      <c r="L1012" s="29">
        <v>2</v>
      </c>
      <c r="M1012" s="29">
        <v>0</v>
      </c>
      <c r="N1012" s="29">
        <v>19</v>
      </c>
      <c r="O1012" s="29">
        <v>4</v>
      </c>
      <c r="P1012" s="29">
        <v>37</v>
      </c>
      <c r="Q1012" s="29">
        <v>5</v>
      </c>
      <c r="R1012" s="29">
        <v>106</v>
      </c>
      <c r="S1012" s="29">
        <v>12</v>
      </c>
    </row>
    <row r="1013" spans="1:19" x14ac:dyDescent="0.2">
      <c r="A1013" s="60" t="s">
        <v>262</v>
      </c>
      <c r="B1013" s="60" t="s">
        <v>152</v>
      </c>
      <c r="C1013" s="60" t="s">
        <v>26</v>
      </c>
      <c r="D1013" s="61">
        <v>2015</v>
      </c>
      <c r="E1013" s="60" t="s">
        <v>6</v>
      </c>
      <c r="F1013" s="29">
        <v>10</v>
      </c>
      <c r="G1013" s="77">
        <f t="shared" si="30"/>
        <v>0</v>
      </c>
      <c r="H1013" s="29">
        <v>0</v>
      </c>
      <c r="I1013" s="29">
        <v>0</v>
      </c>
      <c r="J1013" s="29">
        <v>6</v>
      </c>
      <c r="K1013" s="30">
        <f t="shared" si="31"/>
        <v>0</v>
      </c>
      <c r="L1013" s="29">
        <v>0</v>
      </c>
      <c r="M1013" s="29">
        <v>0</v>
      </c>
      <c r="N1013" s="29">
        <v>8</v>
      </c>
      <c r="O1013" s="29">
        <v>2</v>
      </c>
      <c r="P1013" s="29">
        <v>17</v>
      </c>
      <c r="Q1013" s="29">
        <v>17</v>
      </c>
      <c r="R1013" s="29">
        <v>41</v>
      </c>
      <c r="S1013" s="29">
        <v>19</v>
      </c>
    </row>
    <row r="1014" spans="1:19" x14ac:dyDescent="0.2">
      <c r="A1014" s="60" t="s">
        <v>2</v>
      </c>
      <c r="B1014" s="60" t="s">
        <v>2</v>
      </c>
      <c r="C1014" s="60" t="s">
        <v>3</v>
      </c>
      <c r="D1014" s="61">
        <v>2014</v>
      </c>
      <c r="E1014" s="60" t="s">
        <v>6</v>
      </c>
      <c r="F1014" s="29">
        <v>980</v>
      </c>
      <c r="G1014" s="77">
        <f t="shared" si="30"/>
        <v>57</v>
      </c>
      <c r="H1014" s="29">
        <v>57</v>
      </c>
      <c r="I1014" s="29">
        <v>0</v>
      </c>
      <c r="J1014" s="29">
        <v>696</v>
      </c>
      <c r="K1014" s="30">
        <f t="shared" si="31"/>
        <v>18</v>
      </c>
      <c r="L1014" s="29">
        <v>18</v>
      </c>
      <c r="M1014" s="29">
        <v>0</v>
      </c>
      <c r="N1014" s="29">
        <v>808</v>
      </c>
      <c r="O1014" s="29">
        <v>0</v>
      </c>
      <c r="P1014" s="29">
        <v>1900</v>
      </c>
      <c r="Q1014" s="29">
        <v>90</v>
      </c>
      <c r="R1014" s="29">
        <v>4384</v>
      </c>
      <c r="S1014" s="29">
        <v>165</v>
      </c>
    </row>
    <row r="1015" spans="1:19" x14ac:dyDescent="0.2">
      <c r="A1015" s="60" t="s">
        <v>2</v>
      </c>
      <c r="B1015" s="60" t="s">
        <v>2</v>
      </c>
      <c r="C1015" s="60" t="s">
        <v>3</v>
      </c>
      <c r="D1015" s="61">
        <v>2017</v>
      </c>
      <c r="E1015" s="60" t="s">
        <v>6</v>
      </c>
      <c r="F1015" s="29">
        <v>980</v>
      </c>
      <c r="G1015" s="77">
        <f t="shared" si="30"/>
        <v>0</v>
      </c>
      <c r="H1015" s="29">
        <v>0</v>
      </c>
      <c r="I1015" s="29">
        <v>0</v>
      </c>
      <c r="J1015" s="29">
        <v>696</v>
      </c>
      <c r="K1015" s="30">
        <f t="shared" si="31"/>
        <v>0</v>
      </c>
      <c r="L1015" s="29">
        <v>0</v>
      </c>
      <c r="M1015" s="29">
        <v>0</v>
      </c>
      <c r="N1015" s="29">
        <v>808</v>
      </c>
      <c r="O1015" s="29">
        <v>12</v>
      </c>
      <c r="P1015" s="29">
        <v>1900</v>
      </c>
      <c r="Q1015" s="29">
        <v>0</v>
      </c>
      <c r="R1015" s="29">
        <v>4384</v>
      </c>
      <c r="S1015" s="29">
        <v>12</v>
      </c>
    </row>
    <row r="1016" spans="1:19" x14ac:dyDescent="0.2">
      <c r="A1016" s="60" t="s">
        <v>1020</v>
      </c>
      <c r="B1016" s="60" t="s">
        <v>2</v>
      </c>
      <c r="C1016" s="60" t="s">
        <v>3</v>
      </c>
      <c r="D1016" s="61">
        <v>2014</v>
      </c>
      <c r="E1016" s="60" t="s">
        <v>6</v>
      </c>
      <c r="F1016" s="29">
        <v>9</v>
      </c>
      <c r="G1016" s="77">
        <f t="shared" si="30"/>
        <v>16</v>
      </c>
      <c r="H1016" s="29">
        <v>0</v>
      </c>
      <c r="I1016" s="29">
        <v>16</v>
      </c>
      <c r="J1016" s="29">
        <v>6</v>
      </c>
      <c r="K1016" s="30">
        <f t="shared" si="31"/>
        <v>31</v>
      </c>
      <c r="L1016" s="29">
        <v>0</v>
      </c>
      <c r="M1016" s="29">
        <v>31</v>
      </c>
      <c r="N1016" s="29">
        <v>7</v>
      </c>
      <c r="O1016" s="29">
        <v>185</v>
      </c>
      <c r="P1016" s="29">
        <v>17</v>
      </c>
      <c r="Q1016" s="29">
        <v>160</v>
      </c>
      <c r="R1016" s="29">
        <v>39</v>
      </c>
      <c r="S1016" s="29">
        <v>392</v>
      </c>
    </row>
    <row r="1017" spans="1:19" x14ac:dyDescent="0.2">
      <c r="A1017" s="60" t="s">
        <v>1020</v>
      </c>
      <c r="B1017" s="60" t="s">
        <v>2</v>
      </c>
      <c r="C1017" s="60" t="s">
        <v>3</v>
      </c>
      <c r="D1017" s="61">
        <v>2015</v>
      </c>
      <c r="E1017" s="60" t="s">
        <v>6</v>
      </c>
      <c r="F1017" s="29">
        <v>9</v>
      </c>
      <c r="G1017" s="77">
        <f t="shared" si="30"/>
        <v>16</v>
      </c>
      <c r="H1017" s="29">
        <v>0</v>
      </c>
      <c r="I1017" s="29">
        <v>16</v>
      </c>
      <c r="J1017" s="29">
        <v>6</v>
      </c>
      <c r="K1017" s="30">
        <f t="shared" si="31"/>
        <v>236</v>
      </c>
      <c r="L1017" s="29">
        <v>0</v>
      </c>
      <c r="M1017" s="29">
        <v>236</v>
      </c>
      <c r="N1017" s="29">
        <v>7</v>
      </c>
      <c r="O1017" s="29">
        <v>86</v>
      </c>
      <c r="P1017" s="29">
        <v>17</v>
      </c>
      <c r="Q1017" s="29">
        <v>126</v>
      </c>
      <c r="R1017" s="29">
        <v>39</v>
      </c>
      <c r="S1017" s="29">
        <v>464</v>
      </c>
    </row>
    <row r="1018" spans="1:19" x14ac:dyDescent="0.2">
      <c r="A1018" s="60" t="s">
        <v>1020</v>
      </c>
      <c r="B1018" s="60" t="s">
        <v>2</v>
      </c>
      <c r="C1018" s="60" t="s">
        <v>3</v>
      </c>
      <c r="D1018" s="61">
        <v>2016</v>
      </c>
      <c r="E1018" s="60" t="s">
        <v>6</v>
      </c>
      <c r="F1018" s="29">
        <v>9</v>
      </c>
      <c r="G1018" s="77">
        <f t="shared" si="30"/>
        <v>33</v>
      </c>
      <c r="H1018" s="29">
        <v>0</v>
      </c>
      <c r="I1018" s="29">
        <v>33</v>
      </c>
      <c r="J1018" s="29">
        <v>6</v>
      </c>
      <c r="K1018" s="30">
        <f t="shared" si="31"/>
        <v>142</v>
      </c>
      <c r="L1018" s="29">
        <v>0</v>
      </c>
      <c r="M1018" s="29">
        <v>142</v>
      </c>
      <c r="N1018" s="29">
        <v>7</v>
      </c>
      <c r="O1018" s="29">
        <v>123</v>
      </c>
      <c r="P1018" s="29">
        <v>17</v>
      </c>
      <c r="Q1018" s="29">
        <v>200</v>
      </c>
      <c r="R1018" s="29">
        <v>39</v>
      </c>
      <c r="S1018" s="29">
        <v>498</v>
      </c>
    </row>
    <row r="1019" spans="1:19" x14ac:dyDescent="0.2">
      <c r="A1019" s="60" t="s">
        <v>1020</v>
      </c>
      <c r="B1019" s="60" t="s">
        <v>2</v>
      </c>
      <c r="C1019" s="60" t="s">
        <v>3</v>
      </c>
      <c r="D1019" s="61">
        <v>2017</v>
      </c>
      <c r="E1019" s="60" t="s">
        <v>6</v>
      </c>
      <c r="F1019" s="29">
        <v>9</v>
      </c>
      <c r="G1019" s="77">
        <f t="shared" si="30"/>
        <v>51</v>
      </c>
      <c r="H1019" s="29">
        <v>51</v>
      </c>
      <c r="I1019" s="29">
        <v>0</v>
      </c>
      <c r="J1019" s="29">
        <v>6</v>
      </c>
      <c r="K1019" s="30">
        <f t="shared" si="31"/>
        <v>23</v>
      </c>
      <c r="L1019" s="29">
        <v>23</v>
      </c>
      <c r="M1019" s="29">
        <v>0</v>
      </c>
      <c r="N1019" s="29">
        <v>7</v>
      </c>
      <c r="O1019" s="29">
        <v>9</v>
      </c>
      <c r="P1019" s="29">
        <v>17</v>
      </c>
      <c r="Q1019" s="29">
        <v>1</v>
      </c>
      <c r="R1019" s="29">
        <v>39</v>
      </c>
      <c r="S1019" s="29">
        <v>84</v>
      </c>
    </row>
    <row r="1020" spans="1:19" x14ac:dyDescent="0.2">
      <c r="A1020" s="60" t="s">
        <v>263</v>
      </c>
      <c r="B1020" s="60" t="s">
        <v>29</v>
      </c>
      <c r="C1020" s="60" t="s">
        <v>8</v>
      </c>
      <c r="D1020" s="61">
        <v>2014</v>
      </c>
      <c r="E1020" s="60" t="s">
        <v>6</v>
      </c>
      <c r="F1020" s="29">
        <v>358</v>
      </c>
      <c r="G1020" s="77">
        <f t="shared" si="30"/>
        <v>0</v>
      </c>
      <c r="H1020" s="29">
        <v>0</v>
      </c>
      <c r="I1020" s="29">
        <v>0</v>
      </c>
      <c r="J1020" s="29">
        <v>161</v>
      </c>
      <c r="K1020" s="30">
        <f t="shared" si="31"/>
        <v>0</v>
      </c>
      <c r="L1020" s="29">
        <v>0</v>
      </c>
      <c r="M1020" s="29">
        <v>0</v>
      </c>
      <c r="N1020" s="29">
        <v>205</v>
      </c>
      <c r="O1020" s="29">
        <v>0</v>
      </c>
      <c r="P1020" s="29">
        <v>431</v>
      </c>
      <c r="Q1020" s="29">
        <v>1</v>
      </c>
      <c r="R1020" s="29">
        <v>1155</v>
      </c>
      <c r="S1020" s="29">
        <v>1</v>
      </c>
    </row>
    <row r="1021" spans="1:19" x14ac:dyDescent="0.2">
      <c r="A1021" s="60" t="s">
        <v>263</v>
      </c>
      <c r="B1021" s="60" t="s">
        <v>29</v>
      </c>
      <c r="C1021" s="60" t="s">
        <v>8</v>
      </c>
      <c r="D1021" s="61">
        <v>2015</v>
      </c>
      <c r="E1021" s="60" t="s">
        <v>6</v>
      </c>
      <c r="F1021" s="29">
        <v>358</v>
      </c>
      <c r="G1021" s="77">
        <f t="shared" si="30"/>
        <v>0</v>
      </c>
      <c r="H1021" s="29">
        <v>0</v>
      </c>
      <c r="I1021" s="29">
        <v>0</v>
      </c>
      <c r="J1021" s="29">
        <v>161</v>
      </c>
      <c r="K1021" s="30">
        <f t="shared" si="31"/>
        <v>0</v>
      </c>
      <c r="L1021" s="29">
        <v>0</v>
      </c>
      <c r="M1021" s="29">
        <v>0</v>
      </c>
      <c r="N1021" s="29">
        <v>205</v>
      </c>
      <c r="O1021" s="29">
        <v>1</v>
      </c>
      <c r="P1021" s="29">
        <v>431</v>
      </c>
      <c r="Q1021" s="29">
        <v>9</v>
      </c>
      <c r="R1021" s="29">
        <v>1155</v>
      </c>
      <c r="S1021" s="29">
        <v>10</v>
      </c>
    </row>
    <row r="1022" spans="1:19" x14ac:dyDescent="0.2">
      <c r="A1022" s="60" t="s">
        <v>263</v>
      </c>
      <c r="B1022" s="60" t="s">
        <v>29</v>
      </c>
      <c r="C1022" s="60" t="s">
        <v>8</v>
      </c>
      <c r="D1022" s="61">
        <v>2016</v>
      </c>
      <c r="E1022" s="60" t="s">
        <v>6</v>
      </c>
      <c r="F1022" s="29">
        <v>358</v>
      </c>
      <c r="G1022" s="77">
        <f t="shared" si="30"/>
        <v>0</v>
      </c>
      <c r="H1022" s="29">
        <v>0</v>
      </c>
      <c r="I1022" s="29">
        <v>0</v>
      </c>
      <c r="J1022" s="29">
        <v>161</v>
      </c>
      <c r="K1022" s="30">
        <f t="shared" si="31"/>
        <v>4</v>
      </c>
      <c r="L1022" s="29">
        <v>4</v>
      </c>
      <c r="M1022" s="29">
        <v>0</v>
      </c>
      <c r="N1022" s="29">
        <v>205</v>
      </c>
      <c r="O1022" s="29">
        <v>41</v>
      </c>
      <c r="P1022" s="29">
        <v>431</v>
      </c>
      <c r="Q1022" s="29">
        <v>42</v>
      </c>
      <c r="R1022" s="29">
        <v>1155</v>
      </c>
      <c r="S1022" s="29">
        <v>87</v>
      </c>
    </row>
    <row r="1023" spans="1:19" x14ac:dyDescent="0.2">
      <c r="A1023" s="60" t="s">
        <v>263</v>
      </c>
      <c r="B1023" s="60" t="s">
        <v>29</v>
      </c>
      <c r="C1023" s="60" t="s">
        <v>8</v>
      </c>
      <c r="D1023" s="61">
        <v>2017</v>
      </c>
      <c r="E1023" s="60" t="s">
        <v>6</v>
      </c>
      <c r="F1023" s="29">
        <v>358</v>
      </c>
      <c r="G1023" s="77">
        <f t="shared" si="30"/>
        <v>0</v>
      </c>
      <c r="H1023" s="29">
        <v>0</v>
      </c>
      <c r="I1023" s="29">
        <v>0</v>
      </c>
      <c r="J1023" s="29">
        <v>161</v>
      </c>
      <c r="K1023" s="30">
        <f t="shared" si="31"/>
        <v>14</v>
      </c>
      <c r="L1023" s="29">
        <v>14</v>
      </c>
      <c r="M1023" s="29">
        <v>0</v>
      </c>
      <c r="N1023" s="29">
        <v>205</v>
      </c>
      <c r="O1023" s="29">
        <v>0</v>
      </c>
      <c r="P1023" s="29">
        <v>431</v>
      </c>
      <c r="Q1023" s="29">
        <v>1</v>
      </c>
      <c r="R1023" s="29">
        <v>1155</v>
      </c>
      <c r="S1023" s="29">
        <v>15</v>
      </c>
    </row>
    <row r="1024" spans="1:19" x14ac:dyDescent="0.2">
      <c r="A1024" s="60" t="s">
        <v>264</v>
      </c>
      <c r="B1024" s="60" t="s">
        <v>61</v>
      </c>
      <c r="C1024" s="60" t="s">
        <v>3</v>
      </c>
      <c r="D1024" s="61">
        <v>2014</v>
      </c>
      <c r="E1024" s="60" t="s">
        <v>6</v>
      </c>
      <c r="F1024" s="29">
        <v>861</v>
      </c>
      <c r="G1024" s="77">
        <f t="shared" si="30"/>
        <v>28</v>
      </c>
      <c r="H1024" s="29">
        <v>28</v>
      </c>
      <c r="I1024" s="29">
        <v>0</v>
      </c>
      <c r="J1024" s="29">
        <v>591</v>
      </c>
      <c r="K1024" s="30">
        <f t="shared" si="31"/>
        <v>0</v>
      </c>
      <c r="L1024" s="29">
        <v>0</v>
      </c>
      <c r="M1024" s="29">
        <v>0</v>
      </c>
      <c r="N1024" s="29">
        <v>673</v>
      </c>
      <c r="O1024" s="29">
        <v>2</v>
      </c>
      <c r="P1024" s="29">
        <v>1529</v>
      </c>
      <c r="Q1024" s="29">
        <v>89</v>
      </c>
      <c r="R1024" s="29">
        <v>3654</v>
      </c>
      <c r="S1024" s="29">
        <v>119</v>
      </c>
    </row>
    <row r="1025" spans="1:19" x14ac:dyDescent="0.2">
      <c r="A1025" s="60" t="s">
        <v>264</v>
      </c>
      <c r="B1025" s="60" t="s">
        <v>61</v>
      </c>
      <c r="C1025" s="60" t="s">
        <v>3</v>
      </c>
      <c r="D1025" s="61">
        <v>2015</v>
      </c>
      <c r="E1025" s="60" t="s">
        <v>6</v>
      </c>
      <c r="F1025" s="29">
        <v>861</v>
      </c>
      <c r="G1025" s="77">
        <f t="shared" si="30"/>
        <v>49</v>
      </c>
      <c r="H1025" s="29">
        <v>49</v>
      </c>
      <c r="I1025" s="29">
        <v>0</v>
      </c>
      <c r="J1025" s="29">
        <v>591</v>
      </c>
      <c r="K1025" s="30">
        <f t="shared" si="31"/>
        <v>0</v>
      </c>
      <c r="L1025" s="29">
        <v>0</v>
      </c>
      <c r="M1025" s="29">
        <v>0</v>
      </c>
      <c r="N1025" s="29">
        <v>673</v>
      </c>
      <c r="O1025" s="29">
        <v>41</v>
      </c>
      <c r="P1025" s="29">
        <v>1529</v>
      </c>
      <c r="Q1025" s="29">
        <v>55</v>
      </c>
      <c r="R1025" s="29">
        <v>3654</v>
      </c>
      <c r="S1025" s="29">
        <v>145</v>
      </c>
    </row>
    <row r="1026" spans="1:19" x14ac:dyDescent="0.2">
      <c r="A1026" s="60" t="s">
        <v>264</v>
      </c>
      <c r="B1026" s="60" t="s">
        <v>61</v>
      </c>
      <c r="C1026" s="60" t="s">
        <v>3</v>
      </c>
      <c r="D1026" s="61">
        <v>2016</v>
      </c>
      <c r="E1026" s="60" t="s">
        <v>6</v>
      </c>
      <c r="F1026" s="29">
        <v>861</v>
      </c>
      <c r="G1026" s="77">
        <f t="shared" si="30"/>
        <v>0</v>
      </c>
      <c r="H1026" s="29">
        <v>0</v>
      </c>
      <c r="I1026" s="29">
        <v>0</v>
      </c>
      <c r="J1026" s="29">
        <v>591</v>
      </c>
      <c r="K1026" s="30">
        <f t="shared" si="31"/>
        <v>12</v>
      </c>
      <c r="L1026" s="29">
        <v>12</v>
      </c>
      <c r="M1026" s="29">
        <v>0</v>
      </c>
      <c r="N1026" s="29">
        <v>673</v>
      </c>
      <c r="O1026" s="29">
        <v>0</v>
      </c>
      <c r="P1026" s="29">
        <v>1529</v>
      </c>
      <c r="Q1026" s="29">
        <v>223</v>
      </c>
      <c r="R1026" s="29">
        <v>3654</v>
      </c>
      <c r="S1026" s="29">
        <v>235</v>
      </c>
    </row>
    <row r="1027" spans="1:19" x14ac:dyDescent="0.2">
      <c r="A1027" s="60" t="s">
        <v>264</v>
      </c>
      <c r="B1027" s="60" t="s">
        <v>61</v>
      </c>
      <c r="C1027" s="60" t="s">
        <v>3</v>
      </c>
      <c r="D1027" s="61">
        <v>2017</v>
      </c>
      <c r="E1027" s="60" t="s">
        <v>6</v>
      </c>
      <c r="F1027" s="29">
        <v>861</v>
      </c>
      <c r="G1027" s="77">
        <f t="shared" ref="G1027:G1090" si="32">SUM(H1027:I1027)</f>
        <v>36</v>
      </c>
      <c r="H1027" s="29">
        <v>36</v>
      </c>
      <c r="I1027" s="29">
        <v>0</v>
      </c>
      <c r="J1027" s="29">
        <v>591</v>
      </c>
      <c r="K1027" s="30">
        <f t="shared" ref="K1027:K1091" si="33">SUM(L1027:M1027)</f>
        <v>34</v>
      </c>
      <c r="L1027" s="29">
        <v>34</v>
      </c>
      <c r="M1027" s="29">
        <v>0</v>
      </c>
      <c r="N1027" s="29">
        <v>673</v>
      </c>
      <c r="O1027" s="29">
        <v>19</v>
      </c>
      <c r="P1027" s="29">
        <v>1529</v>
      </c>
      <c r="Q1027" s="29">
        <v>646</v>
      </c>
      <c r="R1027" s="29">
        <v>3654</v>
      </c>
      <c r="S1027" s="29">
        <v>735</v>
      </c>
    </row>
    <row r="1028" spans="1:19" x14ac:dyDescent="0.2">
      <c r="A1028" s="60" t="s">
        <v>963</v>
      </c>
      <c r="B1028" s="60" t="s">
        <v>29</v>
      </c>
      <c r="C1028" s="60" t="s">
        <v>8</v>
      </c>
      <c r="D1028" s="61">
        <v>2016</v>
      </c>
      <c r="E1028" s="60" t="s">
        <v>6</v>
      </c>
      <c r="F1028" s="29">
        <v>195</v>
      </c>
      <c r="G1028" s="77">
        <f t="shared" si="32"/>
        <v>2</v>
      </c>
      <c r="H1028" s="29">
        <v>2</v>
      </c>
      <c r="I1028" s="29">
        <v>0</v>
      </c>
      <c r="J1028" s="29">
        <v>107</v>
      </c>
      <c r="K1028" s="30">
        <f t="shared" si="33"/>
        <v>12</v>
      </c>
      <c r="L1028" s="29">
        <v>12</v>
      </c>
      <c r="M1028" s="29">
        <v>0</v>
      </c>
      <c r="N1028" s="29">
        <v>111</v>
      </c>
      <c r="O1028" s="29">
        <v>8</v>
      </c>
      <c r="P1028" s="29">
        <v>183</v>
      </c>
      <c r="Q1028" s="29">
        <v>236</v>
      </c>
      <c r="R1028" s="29">
        <v>596</v>
      </c>
      <c r="S1028" s="29">
        <v>258</v>
      </c>
    </row>
    <row r="1029" spans="1:19" x14ac:dyDescent="0.2">
      <c r="A1029" s="60" t="s">
        <v>963</v>
      </c>
      <c r="B1029" s="60" t="s">
        <v>29</v>
      </c>
      <c r="C1029" s="60" t="s">
        <v>8</v>
      </c>
      <c r="D1029" s="61">
        <v>2017</v>
      </c>
      <c r="E1029" s="60" t="s">
        <v>6</v>
      </c>
      <c r="F1029" s="29">
        <v>195</v>
      </c>
      <c r="G1029" s="77">
        <f t="shared" si="32"/>
        <v>1</v>
      </c>
      <c r="H1029" s="29">
        <v>1</v>
      </c>
      <c r="I1029" s="29">
        <v>0</v>
      </c>
      <c r="J1029" s="29">
        <v>107</v>
      </c>
      <c r="K1029" s="30">
        <f t="shared" si="33"/>
        <v>0</v>
      </c>
      <c r="L1029" s="29">
        <v>0</v>
      </c>
      <c r="M1029" s="29">
        <v>0</v>
      </c>
      <c r="N1029" s="29">
        <v>111</v>
      </c>
      <c r="O1029" s="29">
        <v>1</v>
      </c>
      <c r="P1029" s="29">
        <v>183</v>
      </c>
      <c r="Q1029" s="29">
        <v>44</v>
      </c>
      <c r="R1029" s="29">
        <v>596</v>
      </c>
      <c r="S1029" s="29">
        <v>46</v>
      </c>
    </row>
    <row r="1030" spans="1:19" x14ac:dyDescent="0.2">
      <c r="A1030" s="60" t="s">
        <v>1076</v>
      </c>
      <c r="B1030" s="60" t="s">
        <v>12</v>
      </c>
      <c r="C1030" s="60" t="s">
        <v>3</v>
      </c>
      <c r="D1030" s="61">
        <v>2014</v>
      </c>
      <c r="E1030" s="60" t="s">
        <v>6</v>
      </c>
      <c r="F1030" s="29">
        <v>134</v>
      </c>
      <c r="G1030" s="77">
        <f t="shared" si="32"/>
        <v>65</v>
      </c>
      <c r="H1030" s="29">
        <v>65</v>
      </c>
      <c r="I1030" s="29">
        <v>0</v>
      </c>
      <c r="J1030" s="29">
        <v>95</v>
      </c>
      <c r="K1030" s="30">
        <f t="shared" si="33"/>
        <v>28</v>
      </c>
      <c r="L1030" s="29">
        <v>28</v>
      </c>
      <c r="M1030" s="29">
        <v>0</v>
      </c>
      <c r="N1030" s="29">
        <v>108</v>
      </c>
      <c r="O1030" s="29">
        <v>2</v>
      </c>
      <c r="P1030" s="29">
        <v>244</v>
      </c>
      <c r="Q1030" s="29">
        <v>84</v>
      </c>
      <c r="R1030" s="29">
        <v>581</v>
      </c>
      <c r="S1030" s="29">
        <v>179</v>
      </c>
    </row>
    <row r="1031" spans="1:19" x14ac:dyDescent="0.2">
      <c r="A1031" s="60" t="s">
        <v>1076</v>
      </c>
      <c r="B1031" s="60" t="s">
        <v>12</v>
      </c>
      <c r="C1031" s="60" t="s">
        <v>3</v>
      </c>
      <c r="D1031" s="61">
        <v>2015</v>
      </c>
      <c r="E1031" s="60" t="s">
        <v>6</v>
      </c>
      <c r="F1031" s="29">
        <v>134</v>
      </c>
      <c r="G1031" s="77">
        <f t="shared" si="32"/>
        <v>0</v>
      </c>
      <c r="H1031" s="29">
        <v>0</v>
      </c>
      <c r="I1031" s="29">
        <v>0</v>
      </c>
      <c r="J1031" s="29">
        <v>95</v>
      </c>
      <c r="K1031" s="30">
        <f t="shared" si="33"/>
        <v>0</v>
      </c>
      <c r="L1031" s="29">
        <v>0</v>
      </c>
      <c r="M1031" s="29">
        <v>0</v>
      </c>
      <c r="N1031" s="29">
        <v>108</v>
      </c>
      <c r="O1031" s="29">
        <v>1</v>
      </c>
      <c r="P1031" s="29">
        <v>244</v>
      </c>
      <c r="Q1031" s="29">
        <v>129</v>
      </c>
      <c r="R1031" s="29">
        <v>581</v>
      </c>
      <c r="S1031" s="29">
        <v>130</v>
      </c>
    </row>
    <row r="1032" spans="1:19" x14ac:dyDescent="0.2">
      <c r="A1032" s="60" t="s">
        <v>1076</v>
      </c>
      <c r="B1032" s="60" t="s">
        <v>12</v>
      </c>
      <c r="C1032" s="60" t="s">
        <v>3</v>
      </c>
      <c r="D1032" s="61">
        <v>2016</v>
      </c>
      <c r="E1032" s="60" t="s">
        <v>6</v>
      </c>
      <c r="F1032" s="29">
        <v>134</v>
      </c>
      <c r="G1032" s="77">
        <f t="shared" si="32"/>
        <v>0</v>
      </c>
      <c r="H1032" s="29">
        <v>0</v>
      </c>
      <c r="I1032" s="29">
        <v>0</v>
      </c>
      <c r="J1032" s="29">
        <v>95</v>
      </c>
      <c r="K1032" s="30">
        <f t="shared" si="33"/>
        <v>0</v>
      </c>
      <c r="L1032" s="29">
        <v>0</v>
      </c>
      <c r="M1032" s="29">
        <v>0</v>
      </c>
      <c r="N1032" s="29">
        <v>108</v>
      </c>
      <c r="O1032" s="29">
        <v>0</v>
      </c>
      <c r="P1032" s="29">
        <v>244</v>
      </c>
      <c r="Q1032" s="29">
        <v>107</v>
      </c>
      <c r="R1032" s="29">
        <v>581</v>
      </c>
      <c r="S1032" s="29">
        <v>107</v>
      </c>
    </row>
    <row r="1033" spans="1:19" x14ac:dyDescent="0.2">
      <c r="A1033" s="60" t="s">
        <v>1076</v>
      </c>
      <c r="B1033" s="60" t="s">
        <v>12</v>
      </c>
      <c r="C1033" s="60" t="s">
        <v>3</v>
      </c>
      <c r="D1033" s="61">
        <v>2017</v>
      </c>
      <c r="E1033" s="60" t="s">
        <v>6</v>
      </c>
      <c r="F1033" s="29">
        <v>134</v>
      </c>
      <c r="G1033" s="77">
        <f t="shared" si="32"/>
        <v>0</v>
      </c>
      <c r="H1033" s="29">
        <v>0</v>
      </c>
      <c r="I1033" s="29">
        <v>0</v>
      </c>
      <c r="J1033" s="29">
        <v>95</v>
      </c>
      <c r="K1033" s="30">
        <f t="shared" si="33"/>
        <v>0</v>
      </c>
      <c r="L1033" s="29">
        <v>0</v>
      </c>
      <c r="M1033" s="29">
        <v>0</v>
      </c>
      <c r="N1033" s="29">
        <v>108</v>
      </c>
      <c r="O1033" s="29">
        <v>4</v>
      </c>
      <c r="P1033" s="29">
        <v>244</v>
      </c>
      <c r="Q1033" s="29">
        <v>96</v>
      </c>
      <c r="R1033" s="29">
        <v>581</v>
      </c>
      <c r="S1033" s="29">
        <v>100</v>
      </c>
    </row>
    <row r="1034" spans="1:19" x14ac:dyDescent="0.2">
      <c r="A1034" s="60" t="s">
        <v>66</v>
      </c>
      <c r="B1034" s="60" t="s">
        <v>66</v>
      </c>
      <c r="C1034" s="60" t="s">
        <v>67</v>
      </c>
      <c r="D1034" s="61">
        <v>2013</v>
      </c>
      <c r="E1034" s="60" t="s">
        <v>6</v>
      </c>
      <c r="F1034" s="29">
        <v>21977</v>
      </c>
      <c r="G1034" s="77">
        <f t="shared" si="32"/>
        <v>609</v>
      </c>
      <c r="H1034" s="29">
        <v>609</v>
      </c>
      <c r="I1034" s="29">
        <v>0</v>
      </c>
      <c r="J1034" s="29">
        <v>16703</v>
      </c>
      <c r="K1034" s="30">
        <f t="shared" si="33"/>
        <v>915</v>
      </c>
      <c r="L1034" s="29">
        <v>915</v>
      </c>
      <c r="M1034" s="29">
        <v>0</v>
      </c>
      <c r="N1034" s="29">
        <v>15462</v>
      </c>
      <c r="O1034" s="29">
        <v>0</v>
      </c>
      <c r="P1034" s="29">
        <v>33954</v>
      </c>
      <c r="Q1034" s="29">
        <v>7665</v>
      </c>
      <c r="R1034" s="29">
        <v>88096</v>
      </c>
      <c r="S1034" s="29">
        <v>9189</v>
      </c>
    </row>
    <row r="1035" spans="1:19" x14ac:dyDescent="0.2">
      <c r="A1035" s="60" t="s">
        <v>66</v>
      </c>
      <c r="B1035" s="60" t="s">
        <v>66</v>
      </c>
      <c r="C1035" s="60" t="s">
        <v>67</v>
      </c>
      <c r="D1035" s="61">
        <v>2014</v>
      </c>
      <c r="E1035" s="60" t="s">
        <v>6</v>
      </c>
      <c r="F1035" s="29">
        <v>21977</v>
      </c>
      <c r="G1035" s="77">
        <f t="shared" si="32"/>
        <v>229</v>
      </c>
      <c r="H1035" s="29">
        <v>229</v>
      </c>
      <c r="I1035" s="29">
        <v>0</v>
      </c>
      <c r="J1035" s="29">
        <v>16703</v>
      </c>
      <c r="K1035" s="30">
        <f t="shared" si="33"/>
        <v>184</v>
      </c>
      <c r="L1035" s="29">
        <v>184</v>
      </c>
      <c r="M1035" s="29">
        <v>0</v>
      </c>
      <c r="N1035" s="29">
        <v>15462</v>
      </c>
      <c r="O1035" s="29">
        <v>4</v>
      </c>
      <c r="P1035" s="29">
        <v>33954</v>
      </c>
      <c r="Q1035" s="29">
        <v>1991</v>
      </c>
      <c r="R1035" s="29">
        <v>88096</v>
      </c>
      <c r="S1035" s="29">
        <v>2408</v>
      </c>
    </row>
    <row r="1036" spans="1:19" x14ac:dyDescent="0.2">
      <c r="A1036" s="60" t="s">
        <v>66</v>
      </c>
      <c r="B1036" s="60" t="s">
        <v>66</v>
      </c>
      <c r="C1036" s="60" t="s">
        <v>67</v>
      </c>
      <c r="D1036" s="61">
        <v>2015</v>
      </c>
      <c r="E1036" s="60" t="s">
        <v>6</v>
      </c>
      <c r="F1036" s="29">
        <v>21977</v>
      </c>
      <c r="G1036" s="77">
        <f t="shared" si="32"/>
        <v>265</v>
      </c>
      <c r="H1036" s="29">
        <v>265</v>
      </c>
      <c r="I1036" s="29">
        <v>0</v>
      </c>
      <c r="J1036" s="29">
        <v>16703</v>
      </c>
      <c r="K1036" s="30">
        <f t="shared" si="33"/>
        <v>446</v>
      </c>
      <c r="L1036" s="29">
        <v>446</v>
      </c>
      <c r="M1036" s="29">
        <v>0</v>
      </c>
      <c r="N1036" s="29">
        <v>15462</v>
      </c>
      <c r="O1036" s="29">
        <v>0</v>
      </c>
      <c r="P1036" s="29">
        <v>33954</v>
      </c>
      <c r="Q1036" s="29">
        <v>4221</v>
      </c>
      <c r="R1036" s="29">
        <v>88096</v>
      </c>
      <c r="S1036" s="29">
        <v>4932</v>
      </c>
    </row>
    <row r="1037" spans="1:19" x14ac:dyDescent="0.2">
      <c r="A1037" s="60" t="s">
        <v>66</v>
      </c>
      <c r="B1037" s="60" t="s">
        <v>66</v>
      </c>
      <c r="C1037" s="60" t="s">
        <v>67</v>
      </c>
      <c r="D1037" s="61">
        <v>2016</v>
      </c>
      <c r="E1037" s="60" t="s">
        <v>6</v>
      </c>
      <c r="F1037" s="29">
        <v>21977</v>
      </c>
      <c r="G1037" s="77">
        <f t="shared" si="32"/>
        <v>103</v>
      </c>
      <c r="H1037" s="29">
        <v>103</v>
      </c>
      <c r="I1037" s="29">
        <v>0</v>
      </c>
      <c r="J1037" s="29">
        <v>16703</v>
      </c>
      <c r="K1037" s="30">
        <f t="shared" si="33"/>
        <v>253</v>
      </c>
      <c r="L1037" s="29">
        <v>253</v>
      </c>
      <c r="M1037" s="29">
        <v>0</v>
      </c>
      <c r="N1037" s="29">
        <v>15462</v>
      </c>
      <c r="O1037" s="29">
        <v>0</v>
      </c>
      <c r="P1037" s="29">
        <v>33954</v>
      </c>
      <c r="Q1037" s="29">
        <v>7028</v>
      </c>
      <c r="R1037" s="29">
        <v>88096</v>
      </c>
      <c r="S1037" s="29">
        <v>7384</v>
      </c>
    </row>
    <row r="1038" spans="1:19" x14ac:dyDescent="0.2">
      <c r="A1038" s="60" t="s">
        <v>66</v>
      </c>
      <c r="B1038" s="60" t="s">
        <v>66</v>
      </c>
      <c r="C1038" s="60" t="s">
        <v>67</v>
      </c>
      <c r="D1038" s="61">
        <v>2017</v>
      </c>
      <c r="E1038" s="60" t="s">
        <v>6</v>
      </c>
      <c r="F1038" s="29">
        <v>21977</v>
      </c>
      <c r="G1038" s="77">
        <f t="shared" si="32"/>
        <v>324</v>
      </c>
      <c r="H1038" s="29">
        <v>324</v>
      </c>
      <c r="I1038" s="29">
        <v>0</v>
      </c>
      <c r="J1038" s="29">
        <v>16703</v>
      </c>
      <c r="K1038" s="30">
        <f t="shared" si="33"/>
        <v>301</v>
      </c>
      <c r="L1038" s="29">
        <v>295</v>
      </c>
      <c r="M1038" s="29">
        <v>6</v>
      </c>
      <c r="N1038" s="29">
        <v>15462</v>
      </c>
      <c r="O1038" s="29">
        <v>0</v>
      </c>
      <c r="P1038" s="29">
        <v>33954</v>
      </c>
      <c r="Q1038" s="29">
        <v>4395</v>
      </c>
      <c r="R1038" s="29">
        <v>88096</v>
      </c>
      <c r="S1038" s="29">
        <v>5020</v>
      </c>
    </row>
    <row r="1039" spans="1:19" x14ac:dyDescent="0.2">
      <c r="A1039" s="60" t="s">
        <v>265</v>
      </c>
      <c r="B1039" s="60" t="s">
        <v>66</v>
      </c>
      <c r="C1039" s="60" t="s">
        <v>67</v>
      </c>
      <c r="D1039" s="61">
        <v>2013</v>
      </c>
      <c r="E1039" s="60" t="s">
        <v>6</v>
      </c>
      <c r="F1039" s="29">
        <v>2085</v>
      </c>
      <c r="G1039" s="77">
        <f t="shared" si="32"/>
        <v>23</v>
      </c>
      <c r="H1039" s="29">
        <v>23</v>
      </c>
      <c r="I1039" s="29">
        <v>0</v>
      </c>
      <c r="J1039" s="29">
        <v>1585</v>
      </c>
      <c r="K1039" s="30">
        <f t="shared" si="33"/>
        <v>145</v>
      </c>
      <c r="L1039" s="29">
        <v>145</v>
      </c>
      <c r="M1039" s="29">
        <v>0</v>
      </c>
      <c r="N1039" s="29">
        <v>5864</v>
      </c>
      <c r="O1039" s="29">
        <v>200</v>
      </c>
      <c r="P1039" s="29">
        <v>12878</v>
      </c>
      <c r="Q1039" s="29">
        <v>1225</v>
      </c>
      <c r="R1039" s="29">
        <v>22412</v>
      </c>
      <c r="S1039" s="29">
        <v>1593</v>
      </c>
    </row>
    <row r="1040" spans="1:19" x14ac:dyDescent="0.2">
      <c r="A1040" s="60" t="s">
        <v>265</v>
      </c>
      <c r="B1040" s="60" t="s">
        <v>66</v>
      </c>
      <c r="C1040" s="60" t="s">
        <v>67</v>
      </c>
      <c r="D1040" s="61">
        <v>2014</v>
      </c>
      <c r="E1040" s="60" t="s">
        <v>6</v>
      </c>
      <c r="F1040" s="29">
        <v>2085</v>
      </c>
      <c r="G1040" s="77">
        <f t="shared" si="32"/>
        <v>0</v>
      </c>
      <c r="H1040" s="29">
        <v>0</v>
      </c>
      <c r="I1040" s="29">
        <v>0</v>
      </c>
      <c r="J1040" s="29">
        <v>1585</v>
      </c>
      <c r="K1040" s="30">
        <f t="shared" si="33"/>
        <v>27</v>
      </c>
      <c r="L1040" s="29">
        <v>27</v>
      </c>
      <c r="M1040" s="29">
        <v>0</v>
      </c>
      <c r="N1040" s="29">
        <v>5864</v>
      </c>
      <c r="O1040" s="29">
        <v>114</v>
      </c>
      <c r="P1040" s="29">
        <v>12878</v>
      </c>
      <c r="Q1040" s="29">
        <v>576</v>
      </c>
      <c r="R1040" s="29">
        <v>22412</v>
      </c>
      <c r="S1040" s="29">
        <v>717</v>
      </c>
    </row>
    <row r="1041" spans="1:19" x14ac:dyDescent="0.2">
      <c r="A1041" s="60" t="s">
        <v>265</v>
      </c>
      <c r="B1041" s="60" t="s">
        <v>66</v>
      </c>
      <c r="C1041" s="60" t="s">
        <v>67</v>
      </c>
      <c r="D1041" s="61">
        <v>2015</v>
      </c>
      <c r="E1041" s="60" t="s">
        <v>6</v>
      </c>
      <c r="F1041" s="29">
        <v>2085</v>
      </c>
      <c r="G1041" s="77">
        <f t="shared" si="32"/>
        <v>2</v>
      </c>
      <c r="H1041" s="29">
        <v>2</v>
      </c>
      <c r="I1041" s="29">
        <v>0</v>
      </c>
      <c r="J1041" s="29">
        <v>1585</v>
      </c>
      <c r="K1041" s="30">
        <f t="shared" si="33"/>
        <v>24</v>
      </c>
      <c r="L1041" s="29">
        <v>24</v>
      </c>
      <c r="M1041" s="29">
        <v>0</v>
      </c>
      <c r="N1041" s="29">
        <v>5864</v>
      </c>
      <c r="O1041" s="29">
        <v>228</v>
      </c>
      <c r="P1041" s="29">
        <v>12878</v>
      </c>
      <c r="Q1041" s="29">
        <v>613</v>
      </c>
      <c r="R1041" s="29">
        <v>22412</v>
      </c>
      <c r="S1041" s="29">
        <v>867</v>
      </c>
    </row>
    <row r="1042" spans="1:19" x14ac:dyDescent="0.2">
      <c r="A1042" s="60" t="s">
        <v>265</v>
      </c>
      <c r="B1042" s="60" t="s">
        <v>66</v>
      </c>
      <c r="C1042" s="60" t="s">
        <v>67</v>
      </c>
      <c r="D1042" s="61">
        <v>2016</v>
      </c>
      <c r="E1042" s="60" t="s">
        <v>6</v>
      </c>
      <c r="F1042" s="29">
        <v>2085</v>
      </c>
      <c r="G1042" s="77">
        <f t="shared" si="32"/>
        <v>0</v>
      </c>
      <c r="H1042" s="29">
        <v>0</v>
      </c>
      <c r="I1042" s="29">
        <v>0</v>
      </c>
      <c r="J1042" s="29">
        <v>1585</v>
      </c>
      <c r="K1042" s="30">
        <f t="shared" si="33"/>
        <v>24</v>
      </c>
      <c r="L1042" s="29">
        <v>24</v>
      </c>
      <c r="M1042" s="29">
        <v>0</v>
      </c>
      <c r="N1042" s="29">
        <v>5864</v>
      </c>
      <c r="O1042" s="29">
        <v>177</v>
      </c>
      <c r="P1042" s="29">
        <v>12878</v>
      </c>
      <c r="Q1042" s="29">
        <v>381</v>
      </c>
      <c r="R1042" s="29">
        <v>22412</v>
      </c>
      <c r="S1042" s="29">
        <v>582</v>
      </c>
    </row>
    <row r="1043" spans="1:19" x14ac:dyDescent="0.2">
      <c r="A1043" s="60" t="s">
        <v>265</v>
      </c>
      <c r="B1043" s="60" t="s">
        <v>66</v>
      </c>
      <c r="C1043" s="60" t="s">
        <v>67</v>
      </c>
      <c r="D1043" s="61">
        <v>2017</v>
      </c>
      <c r="E1043" s="60" t="s">
        <v>6</v>
      </c>
      <c r="F1043" s="29">
        <v>2085</v>
      </c>
      <c r="G1043" s="77">
        <f t="shared" si="32"/>
        <v>0</v>
      </c>
      <c r="H1043" s="29">
        <v>0</v>
      </c>
      <c r="I1043" s="29">
        <v>0</v>
      </c>
      <c r="J1043" s="29">
        <v>1585</v>
      </c>
      <c r="K1043" s="30">
        <f t="shared" si="33"/>
        <v>52</v>
      </c>
      <c r="L1043" s="29">
        <v>0</v>
      </c>
      <c r="M1043" s="29">
        <v>52</v>
      </c>
      <c r="N1043" s="29">
        <v>5864</v>
      </c>
      <c r="O1043" s="29">
        <v>71</v>
      </c>
      <c r="P1043" s="29">
        <v>12878</v>
      </c>
      <c r="Q1043" s="29">
        <v>532</v>
      </c>
      <c r="R1043" s="29">
        <v>22412</v>
      </c>
      <c r="S1043" s="29">
        <v>655</v>
      </c>
    </row>
    <row r="1044" spans="1:19" x14ac:dyDescent="0.2">
      <c r="A1044" s="60" t="s">
        <v>266</v>
      </c>
      <c r="B1044" s="60" t="s">
        <v>5</v>
      </c>
      <c r="C1044" s="60" t="s">
        <v>3</v>
      </c>
      <c r="D1044" s="61">
        <v>2014</v>
      </c>
      <c r="E1044" s="60" t="s">
        <v>6</v>
      </c>
      <c r="F1044" s="29">
        <v>121</v>
      </c>
      <c r="G1044" s="77">
        <f t="shared" si="32"/>
        <v>0</v>
      </c>
      <c r="H1044" s="29">
        <v>0</v>
      </c>
      <c r="I1044" s="29">
        <v>0</v>
      </c>
      <c r="J1044" s="29">
        <v>72</v>
      </c>
      <c r="K1044" s="30">
        <f t="shared" si="33"/>
        <v>0</v>
      </c>
      <c r="L1044" s="29">
        <v>0</v>
      </c>
      <c r="M1044" s="29">
        <v>0</v>
      </c>
      <c r="N1044" s="29">
        <v>77</v>
      </c>
      <c r="O1044" s="29">
        <v>0</v>
      </c>
      <c r="P1044" s="29">
        <v>193</v>
      </c>
      <c r="Q1044" s="29">
        <v>3</v>
      </c>
      <c r="R1044" s="29">
        <v>463</v>
      </c>
      <c r="S1044" s="29">
        <v>3</v>
      </c>
    </row>
    <row r="1045" spans="1:19" x14ac:dyDescent="0.2">
      <c r="A1045" s="60" t="s">
        <v>266</v>
      </c>
      <c r="B1045" s="60" t="s">
        <v>5</v>
      </c>
      <c r="C1045" s="60" t="s">
        <v>3</v>
      </c>
      <c r="D1045" s="61">
        <v>2015</v>
      </c>
      <c r="E1045" s="60" t="s">
        <v>6</v>
      </c>
      <c r="F1045" s="29">
        <v>121</v>
      </c>
      <c r="G1045" s="77">
        <f t="shared" si="32"/>
        <v>0</v>
      </c>
      <c r="H1045" s="29">
        <v>0</v>
      </c>
      <c r="I1045" s="29">
        <v>0</v>
      </c>
      <c r="J1045" s="29">
        <v>72</v>
      </c>
      <c r="K1045" s="30">
        <f t="shared" si="33"/>
        <v>0</v>
      </c>
      <c r="L1045" s="29">
        <v>0</v>
      </c>
      <c r="M1045" s="29">
        <v>0</v>
      </c>
      <c r="N1045" s="29">
        <v>77</v>
      </c>
      <c r="O1045" s="29">
        <v>0</v>
      </c>
      <c r="P1045" s="29">
        <v>193</v>
      </c>
      <c r="Q1045" s="29">
        <v>7</v>
      </c>
      <c r="R1045" s="29">
        <v>463</v>
      </c>
      <c r="S1045" s="29">
        <v>7</v>
      </c>
    </row>
    <row r="1046" spans="1:19" x14ac:dyDescent="0.2">
      <c r="A1046" s="60" t="s">
        <v>266</v>
      </c>
      <c r="B1046" s="60" t="s">
        <v>5</v>
      </c>
      <c r="C1046" s="60" t="s">
        <v>3</v>
      </c>
      <c r="D1046" s="61">
        <v>2016</v>
      </c>
      <c r="E1046" s="60" t="s">
        <v>6</v>
      </c>
      <c r="F1046" s="29">
        <v>121</v>
      </c>
      <c r="G1046" s="77">
        <f t="shared" si="32"/>
        <v>0</v>
      </c>
      <c r="H1046" s="29">
        <v>0</v>
      </c>
      <c r="I1046" s="29">
        <v>0</v>
      </c>
      <c r="J1046" s="29">
        <v>72</v>
      </c>
      <c r="K1046" s="30">
        <f t="shared" si="33"/>
        <v>0</v>
      </c>
      <c r="L1046" s="29">
        <v>0</v>
      </c>
      <c r="M1046" s="29">
        <v>0</v>
      </c>
      <c r="N1046" s="29">
        <v>77</v>
      </c>
      <c r="O1046" s="29">
        <v>0</v>
      </c>
      <c r="P1046" s="29">
        <v>193</v>
      </c>
      <c r="Q1046" s="29">
        <v>18</v>
      </c>
      <c r="R1046" s="29">
        <v>463</v>
      </c>
      <c r="S1046" s="29">
        <v>18</v>
      </c>
    </row>
    <row r="1047" spans="1:19" x14ac:dyDescent="0.2">
      <c r="A1047" s="60" t="s">
        <v>266</v>
      </c>
      <c r="B1047" s="60" t="s">
        <v>5</v>
      </c>
      <c r="C1047" s="60" t="s">
        <v>3</v>
      </c>
      <c r="D1047" s="61">
        <v>2017</v>
      </c>
      <c r="E1047" s="60" t="s">
        <v>6</v>
      </c>
      <c r="F1047" s="29">
        <v>121</v>
      </c>
      <c r="G1047" s="77">
        <f t="shared" si="32"/>
        <v>0</v>
      </c>
      <c r="H1047" s="29">
        <v>0</v>
      </c>
      <c r="I1047" s="29">
        <v>0</v>
      </c>
      <c r="J1047" s="29">
        <v>72</v>
      </c>
      <c r="K1047" s="30">
        <f t="shared" si="33"/>
        <v>0</v>
      </c>
      <c r="L1047" s="29">
        <v>0</v>
      </c>
      <c r="M1047" s="29">
        <v>0</v>
      </c>
      <c r="N1047" s="29">
        <v>77</v>
      </c>
      <c r="O1047" s="29">
        <v>0</v>
      </c>
      <c r="P1047" s="29">
        <v>193</v>
      </c>
      <c r="Q1047" s="29">
        <v>7</v>
      </c>
      <c r="R1047" s="29">
        <v>463</v>
      </c>
      <c r="S1047" s="29">
        <v>7</v>
      </c>
    </row>
    <row r="1048" spans="1:19" x14ac:dyDescent="0.2">
      <c r="A1048" s="60" t="s">
        <v>267</v>
      </c>
      <c r="B1048" s="60" t="s">
        <v>5</v>
      </c>
      <c r="C1048" s="60" t="s">
        <v>3</v>
      </c>
      <c r="D1048" s="61">
        <v>2014</v>
      </c>
      <c r="E1048" s="60" t="s">
        <v>6</v>
      </c>
      <c r="F1048" s="29">
        <v>55</v>
      </c>
      <c r="G1048" s="77">
        <f t="shared" si="32"/>
        <v>28</v>
      </c>
      <c r="H1048" s="29">
        <v>28</v>
      </c>
      <c r="I1048" s="29">
        <v>0</v>
      </c>
      <c r="J1048" s="29">
        <v>32</v>
      </c>
      <c r="K1048" s="30">
        <f t="shared" si="33"/>
        <v>4</v>
      </c>
      <c r="L1048" s="29">
        <v>4</v>
      </c>
      <c r="M1048" s="29">
        <v>0</v>
      </c>
      <c r="N1048" s="29">
        <v>35</v>
      </c>
      <c r="O1048" s="29">
        <v>0</v>
      </c>
      <c r="P1048" s="29">
        <v>95</v>
      </c>
      <c r="Q1048" s="29">
        <v>27</v>
      </c>
      <c r="R1048" s="29">
        <v>217</v>
      </c>
      <c r="S1048" s="29">
        <v>59</v>
      </c>
    </row>
    <row r="1049" spans="1:19" x14ac:dyDescent="0.2">
      <c r="A1049" s="60" t="s">
        <v>267</v>
      </c>
      <c r="B1049" s="60" t="s">
        <v>5</v>
      </c>
      <c r="C1049" s="60" t="s">
        <v>3</v>
      </c>
      <c r="D1049" s="61">
        <v>2015</v>
      </c>
      <c r="E1049" s="60" t="s">
        <v>6</v>
      </c>
      <c r="F1049" s="29">
        <v>55</v>
      </c>
      <c r="G1049" s="77">
        <f t="shared" si="32"/>
        <v>0</v>
      </c>
      <c r="H1049" s="29">
        <v>0</v>
      </c>
      <c r="I1049" s="29">
        <v>0</v>
      </c>
      <c r="J1049" s="29">
        <v>32</v>
      </c>
      <c r="K1049" s="30">
        <f t="shared" si="33"/>
        <v>5</v>
      </c>
      <c r="L1049" s="29">
        <v>0</v>
      </c>
      <c r="M1049" s="29">
        <v>5</v>
      </c>
      <c r="N1049" s="29">
        <v>35</v>
      </c>
      <c r="O1049" s="29">
        <v>0</v>
      </c>
      <c r="P1049" s="29">
        <v>95</v>
      </c>
      <c r="Q1049" s="29">
        <v>0</v>
      </c>
      <c r="R1049" s="29">
        <v>217</v>
      </c>
      <c r="S1049" s="29">
        <v>5</v>
      </c>
    </row>
    <row r="1050" spans="1:19" x14ac:dyDescent="0.2">
      <c r="A1050" s="60" t="s">
        <v>267</v>
      </c>
      <c r="B1050" s="60" t="s">
        <v>5</v>
      </c>
      <c r="C1050" s="60" t="s">
        <v>3</v>
      </c>
      <c r="D1050" s="61">
        <v>2016</v>
      </c>
      <c r="E1050" s="60" t="s">
        <v>6</v>
      </c>
      <c r="F1050" s="29">
        <v>55</v>
      </c>
      <c r="G1050" s="77">
        <f t="shared" si="32"/>
        <v>0</v>
      </c>
      <c r="H1050" s="29">
        <v>0</v>
      </c>
      <c r="I1050" s="29">
        <v>0</v>
      </c>
      <c r="J1050" s="29">
        <v>32</v>
      </c>
      <c r="K1050" s="30">
        <f t="shared" si="33"/>
        <v>5</v>
      </c>
      <c r="L1050" s="29">
        <v>0</v>
      </c>
      <c r="M1050" s="29">
        <v>5</v>
      </c>
      <c r="N1050" s="29">
        <v>35</v>
      </c>
      <c r="O1050" s="29">
        <v>0</v>
      </c>
      <c r="P1050" s="29">
        <v>95</v>
      </c>
      <c r="Q1050" s="29">
        <v>9</v>
      </c>
      <c r="R1050" s="29">
        <v>217</v>
      </c>
      <c r="S1050" s="29">
        <v>14</v>
      </c>
    </row>
    <row r="1051" spans="1:19" x14ac:dyDescent="0.2">
      <c r="A1051" s="60" t="s">
        <v>268</v>
      </c>
      <c r="B1051" s="60" t="s">
        <v>268</v>
      </c>
      <c r="C1051" s="60" t="s">
        <v>8</v>
      </c>
      <c r="D1051" s="61">
        <v>2014</v>
      </c>
      <c r="E1051" s="60" t="s">
        <v>6</v>
      </c>
      <c r="F1051" s="29">
        <v>6234</v>
      </c>
      <c r="G1051" s="77">
        <f t="shared" si="32"/>
        <v>149</v>
      </c>
      <c r="H1051" s="29">
        <v>149</v>
      </c>
      <c r="I1051" s="29">
        <v>0</v>
      </c>
      <c r="J1051" s="29">
        <v>4639</v>
      </c>
      <c r="K1051" s="30">
        <f t="shared" si="33"/>
        <v>450</v>
      </c>
      <c r="L1051" s="29">
        <v>450</v>
      </c>
      <c r="M1051" s="29">
        <v>0</v>
      </c>
      <c r="N1051" s="29">
        <v>5460</v>
      </c>
      <c r="O1051" s="29">
        <v>159</v>
      </c>
      <c r="P1051" s="29">
        <v>12536</v>
      </c>
      <c r="Q1051" s="29">
        <v>2896</v>
      </c>
      <c r="R1051" s="29">
        <v>28869</v>
      </c>
      <c r="S1051" s="29">
        <v>3654</v>
      </c>
    </row>
    <row r="1052" spans="1:19" x14ac:dyDescent="0.2">
      <c r="A1052" s="60" t="s">
        <v>268</v>
      </c>
      <c r="B1052" s="60" t="s">
        <v>268</v>
      </c>
      <c r="C1052" s="60" t="s">
        <v>8</v>
      </c>
      <c r="D1052" s="61">
        <v>2015</v>
      </c>
      <c r="E1052" s="60" t="s">
        <v>6</v>
      </c>
      <c r="F1052" s="29">
        <v>6234</v>
      </c>
      <c r="G1052" s="77">
        <f t="shared" si="32"/>
        <v>213</v>
      </c>
      <c r="H1052" s="29">
        <v>213</v>
      </c>
      <c r="I1052" s="29">
        <v>0</v>
      </c>
      <c r="J1052" s="29">
        <v>4639</v>
      </c>
      <c r="K1052" s="30">
        <f t="shared" si="33"/>
        <v>66</v>
      </c>
      <c r="L1052" s="29">
        <v>66</v>
      </c>
      <c r="M1052" s="29">
        <v>0</v>
      </c>
      <c r="N1052" s="29">
        <v>5460</v>
      </c>
      <c r="O1052" s="29">
        <v>53</v>
      </c>
      <c r="P1052" s="29">
        <v>12536</v>
      </c>
      <c r="Q1052" s="29">
        <v>2425</v>
      </c>
      <c r="R1052" s="29">
        <v>28869</v>
      </c>
      <c r="S1052" s="29">
        <v>2757</v>
      </c>
    </row>
    <row r="1053" spans="1:19" x14ac:dyDescent="0.2">
      <c r="A1053" s="60" t="s">
        <v>268</v>
      </c>
      <c r="B1053" s="60" t="s">
        <v>268</v>
      </c>
      <c r="C1053" s="60" t="s">
        <v>8</v>
      </c>
      <c r="D1053" s="61">
        <v>2016</v>
      </c>
      <c r="E1053" s="60" t="s">
        <v>6</v>
      </c>
      <c r="F1053" s="29">
        <v>6234</v>
      </c>
      <c r="G1053" s="77">
        <f t="shared" si="32"/>
        <v>206</v>
      </c>
      <c r="H1053" s="29">
        <v>206</v>
      </c>
      <c r="I1053" s="29">
        <v>0</v>
      </c>
      <c r="J1053" s="29">
        <v>4639</v>
      </c>
      <c r="K1053" s="30">
        <f t="shared" si="33"/>
        <v>412</v>
      </c>
      <c r="L1053" s="29">
        <v>412</v>
      </c>
      <c r="M1053" s="29">
        <v>0</v>
      </c>
      <c r="N1053" s="29">
        <v>5460</v>
      </c>
      <c r="O1053" s="29">
        <v>114</v>
      </c>
      <c r="P1053" s="29">
        <v>12536</v>
      </c>
      <c r="Q1053" s="29">
        <v>1507</v>
      </c>
      <c r="R1053" s="29">
        <v>28869</v>
      </c>
      <c r="S1053" s="29">
        <v>2239</v>
      </c>
    </row>
    <row r="1054" spans="1:19" x14ac:dyDescent="0.2">
      <c r="A1054" s="60" t="s">
        <v>268</v>
      </c>
      <c r="B1054" s="60" t="s">
        <v>268</v>
      </c>
      <c r="C1054" s="60" t="s">
        <v>8</v>
      </c>
      <c r="D1054" s="61">
        <v>2017</v>
      </c>
      <c r="E1054" s="60" t="s">
        <v>6</v>
      </c>
      <c r="F1054" s="29">
        <v>6234</v>
      </c>
      <c r="G1054" s="77">
        <f t="shared" si="32"/>
        <v>711</v>
      </c>
      <c r="H1054" s="29">
        <v>711</v>
      </c>
      <c r="I1054" s="29">
        <v>0</v>
      </c>
      <c r="J1054" s="29">
        <v>4639</v>
      </c>
      <c r="K1054" s="30">
        <f t="shared" si="33"/>
        <v>533</v>
      </c>
      <c r="L1054" s="29">
        <v>533</v>
      </c>
      <c r="M1054" s="29">
        <v>0</v>
      </c>
      <c r="N1054" s="29">
        <v>5460</v>
      </c>
      <c r="O1054" s="29">
        <v>222</v>
      </c>
      <c r="P1054" s="29">
        <v>12536</v>
      </c>
      <c r="Q1054" s="29">
        <v>2975</v>
      </c>
      <c r="R1054" s="29">
        <v>28869</v>
      </c>
      <c r="S1054" s="29">
        <v>4441</v>
      </c>
    </row>
    <row r="1055" spans="1:19" x14ac:dyDescent="0.2">
      <c r="A1055" s="60" t="s">
        <v>269</v>
      </c>
      <c r="B1055" s="60" t="s">
        <v>5</v>
      </c>
      <c r="C1055" s="60" t="s">
        <v>3</v>
      </c>
      <c r="D1055" s="61">
        <v>2014</v>
      </c>
      <c r="E1055" s="60" t="s">
        <v>6</v>
      </c>
      <c r="F1055" s="29">
        <v>236</v>
      </c>
      <c r="G1055" s="77">
        <f t="shared" si="32"/>
        <v>0</v>
      </c>
      <c r="H1055" s="29">
        <v>0</v>
      </c>
      <c r="I1055" s="29">
        <v>0</v>
      </c>
      <c r="J1055" s="29">
        <v>142</v>
      </c>
      <c r="K1055" s="30">
        <f t="shared" si="33"/>
        <v>0</v>
      </c>
      <c r="L1055" s="29">
        <v>0</v>
      </c>
      <c r="M1055" s="29">
        <v>0</v>
      </c>
      <c r="N1055" s="29">
        <v>154</v>
      </c>
      <c r="O1055" s="29">
        <v>6</v>
      </c>
      <c r="P1055" s="29">
        <v>398</v>
      </c>
      <c r="Q1055" s="29">
        <v>18</v>
      </c>
      <c r="R1055" s="29">
        <v>930</v>
      </c>
      <c r="S1055" s="29">
        <v>24</v>
      </c>
    </row>
    <row r="1056" spans="1:19" x14ac:dyDescent="0.2">
      <c r="A1056" s="60" t="s">
        <v>269</v>
      </c>
      <c r="B1056" s="60" t="s">
        <v>5</v>
      </c>
      <c r="C1056" s="60" t="s">
        <v>3</v>
      </c>
      <c r="D1056" s="61">
        <v>2015</v>
      </c>
      <c r="E1056" s="60" t="s">
        <v>6</v>
      </c>
      <c r="F1056" s="29">
        <v>236</v>
      </c>
      <c r="G1056" s="77">
        <f t="shared" si="32"/>
        <v>1</v>
      </c>
      <c r="H1056" s="29">
        <v>0</v>
      </c>
      <c r="I1056" s="29">
        <v>1</v>
      </c>
      <c r="J1056" s="29">
        <v>142</v>
      </c>
      <c r="K1056" s="30">
        <v>24</v>
      </c>
      <c r="L1056" s="29">
        <v>0</v>
      </c>
      <c r="M1056" s="29">
        <v>0</v>
      </c>
      <c r="N1056" s="29">
        <v>154</v>
      </c>
      <c r="O1056" s="29">
        <v>54</v>
      </c>
      <c r="P1056" s="29">
        <v>398</v>
      </c>
      <c r="Q1056" s="29">
        <v>63</v>
      </c>
      <c r="R1056" s="29">
        <v>930</v>
      </c>
      <c r="S1056" s="29">
        <v>118</v>
      </c>
    </row>
    <row r="1057" spans="1:19" x14ac:dyDescent="0.2">
      <c r="A1057" s="60" t="s">
        <v>270</v>
      </c>
      <c r="B1057" s="60" t="s">
        <v>35</v>
      </c>
      <c r="C1057" s="60" t="s">
        <v>3</v>
      </c>
      <c r="D1057" s="61">
        <v>2014</v>
      </c>
      <c r="E1057" s="60" t="s">
        <v>6</v>
      </c>
      <c r="F1057" s="29">
        <v>562</v>
      </c>
      <c r="G1057" s="77">
        <f t="shared" si="32"/>
        <v>0</v>
      </c>
      <c r="H1057" s="29">
        <v>0</v>
      </c>
      <c r="I1057" s="29">
        <v>0</v>
      </c>
      <c r="J1057" s="29">
        <v>394</v>
      </c>
      <c r="K1057" s="30">
        <f t="shared" si="33"/>
        <v>0</v>
      </c>
      <c r="L1057" s="29">
        <v>0</v>
      </c>
      <c r="M1057" s="29">
        <v>0</v>
      </c>
      <c r="N1057" s="29">
        <v>441</v>
      </c>
      <c r="O1057" s="29">
        <v>8</v>
      </c>
      <c r="P1057" s="29">
        <v>1036</v>
      </c>
      <c r="Q1057" s="29">
        <v>102</v>
      </c>
      <c r="R1057" s="29">
        <v>2433</v>
      </c>
      <c r="S1057" s="29">
        <v>110</v>
      </c>
    </row>
    <row r="1058" spans="1:19" x14ac:dyDescent="0.2">
      <c r="A1058" s="60" t="s">
        <v>270</v>
      </c>
      <c r="B1058" s="60" t="s">
        <v>35</v>
      </c>
      <c r="C1058" s="60" t="s">
        <v>3</v>
      </c>
      <c r="D1058" s="61">
        <v>2016</v>
      </c>
      <c r="E1058" s="60" t="s">
        <v>6</v>
      </c>
      <c r="F1058" s="29">
        <v>562</v>
      </c>
      <c r="G1058" s="77">
        <f t="shared" si="32"/>
        <v>0</v>
      </c>
      <c r="H1058" s="29">
        <v>0</v>
      </c>
      <c r="I1058" s="29">
        <v>0</v>
      </c>
      <c r="J1058" s="29">
        <v>394</v>
      </c>
      <c r="K1058" s="30">
        <f t="shared" si="33"/>
        <v>0</v>
      </c>
      <c r="L1058" s="29">
        <v>0</v>
      </c>
      <c r="M1058" s="29">
        <v>0</v>
      </c>
      <c r="N1058" s="29">
        <v>441</v>
      </c>
      <c r="O1058" s="29">
        <v>0</v>
      </c>
      <c r="P1058" s="29">
        <v>1036</v>
      </c>
      <c r="Q1058" s="29">
        <v>0</v>
      </c>
      <c r="R1058" s="29">
        <v>2433</v>
      </c>
      <c r="S1058" s="29">
        <v>0</v>
      </c>
    </row>
    <row r="1059" spans="1:19" x14ac:dyDescent="0.2">
      <c r="A1059" s="60" t="s">
        <v>270</v>
      </c>
      <c r="B1059" s="60" t="s">
        <v>35</v>
      </c>
      <c r="C1059" s="60" t="s">
        <v>3</v>
      </c>
      <c r="D1059" s="61">
        <v>2017</v>
      </c>
      <c r="E1059" s="60" t="s">
        <v>6</v>
      </c>
      <c r="F1059" s="29">
        <v>562</v>
      </c>
      <c r="G1059" s="77">
        <f t="shared" si="32"/>
        <v>0</v>
      </c>
      <c r="H1059" s="29">
        <v>0</v>
      </c>
      <c r="I1059" s="29">
        <v>0</v>
      </c>
      <c r="J1059" s="29">
        <v>394</v>
      </c>
      <c r="K1059" s="30">
        <f t="shared" si="33"/>
        <v>0</v>
      </c>
      <c r="L1059" s="29">
        <v>0</v>
      </c>
      <c r="M1059" s="29">
        <v>0</v>
      </c>
      <c r="N1059" s="29">
        <v>441</v>
      </c>
      <c r="O1059" s="29">
        <v>0</v>
      </c>
      <c r="P1059" s="29">
        <v>1036</v>
      </c>
      <c r="Q1059" s="29">
        <v>216</v>
      </c>
      <c r="R1059" s="29">
        <v>2433</v>
      </c>
      <c r="S1059" s="29">
        <v>216</v>
      </c>
    </row>
    <row r="1060" spans="1:19" x14ac:dyDescent="0.2">
      <c r="A1060" s="60" t="s">
        <v>1077</v>
      </c>
      <c r="B1060" s="60" t="s">
        <v>946</v>
      </c>
      <c r="C1060" s="60" t="s">
        <v>26</v>
      </c>
      <c r="D1060" s="61">
        <v>2017</v>
      </c>
      <c r="E1060" s="60" t="s">
        <v>6</v>
      </c>
      <c r="F1060" s="29">
        <v>2496</v>
      </c>
      <c r="G1060" s="77">
        <f t="shared" si="32"/>
        <v>0</v>
      </c>
      <c r="H1060" s="29">
        <v>0</v>
      </c>
      <c r="I1060" s="29">
        <v>0</v>
      </c>
      <c r="J1060" s="29">
        <v>1727</v>
      </c>
      <c r="K1060" s="30">
        <f t="shared" si="33"/>
        <v>70</v>
      </c>
      <c r="L1060" s="29">
        <v>70</v>
      </c>
      <c r="M1060" s="29">
        <v>0</v>
      </c>
      <c r="N1060" s="29">
        <v>1724</v>
      </c>
      <c r="O1060" s="29">
        <v>93</v>
      </c>
      <c r="P1060" s="29">
        <v>4220</v>
      </c>
      <c r="Q1060" s="29">
        <v>180</v>
      </c>
      <c r="R1060" s="29">
        <v>10167</v>
      </c>
      <c r="S1060" s="29">
        <v>343</v>
      </c>
    </row>
    <row r="1061" spans="1:19" x14ac:dyDescent="0.2">
      <c r="A1061" s="60" t="s">
        <v>271</v>
      </c>
      <c r="B1061" s="60" t="s">
        <v>62</v>
      </c>
      <c r="C1061" s="60" t="s">
        <v>8</v>
      </c>
      <c r="D1061" s="61">
        <v>2014</v>
      </c>
      <c r="E1061" s="60" t="s">
        <v>6</v>
      </c>
      <c r="F1061" s="29">
        <v>9233</v>
      </c>
      <c r="G1061" s="77">
        <f t="shared" si="32"/>
        <v>275</v>
      </c>
      <c r="H1061" s="29">
        <v>275</v>
      </c>
      <c r="I1061" s="29">
        <v>0</v>
      </c>
      <c r="J1061" s="29">
        <v>5428</v>
      </c>
      <c r="K1061" s="30">
        <f t="shared" si="33"/>
        <v>231</v>
      </c>
      <c r="L1061" s="29">
        <v>231</v>
      </c>
      <c r="M1061" s="29">
        <v>0</v>
      </c>
      <c r="N1061" s="29">
        <v>6188</v>
      </c>
      <c r="O1061" s="29">
        <v>0</v>
      </c>
      <c r="P1061" s="29">
        <v>14231</v>
      </c>
      <c r="Q1061" s="29">
        <v>3946</v>
      </c>
      <c r="R1061" s="29">
        <v>35080</v>
      </c>
      <c r="S1061" s="29">
        <v>4452</v>
      </c>
    </row>
    <row r="1062" spans="1:19" x14ac:dyDescent="0.2">
      <c r="A1062" s="60" t="s">
        <v>271</v>
      </c>
      <c r="B1062" s="60" t="s">
        <v>62</v>
      </c>
      <c r="C1062" s="60" t="s">
        <v>8</v>
      </c>
      <c r="D1062" s="61">
        <v>2015</v>
      </c>
      <c r="E1062" s="60" t="s">
        <v>6</v>
      </c>
      <c r="F1062" s="29">
        <v>9233</v>
      </c>
      <c r="G1062" s="77">
        <f t="shared" si="32"/>
        <v>70</v>
      </c>
      <c r="H1062" s="29">
        <v>70</v>
      </c>
      <c r="I1062" s="29">
        <v>0</v>
      </c>
      <c r="J1062" s="29">
        <v>5428</v>
      </c>
      <c r="K1062" s="30">
        <f t="shared" si="33"/>
        <v>0</v>
      </c>
      <c r="L1062" s="29">
        <v>0</v>
      </c>
      <c r="M1062" s="29">
        <v>0</v>
      </c>
      <c r="N1062" s="29">
        <v>6188</v>
      </c>
      <c r="O1062" s="29">
        <v>0</v>
      </c>
      <c r="P1062" s="29">
        <v>14231</v>
      </c>
      <c r="Q1062" s="29">
        <v>1951</v>
      </c>
      <c r="R1062" s="29">
        <v>35080</v>
      </c>
      <c r="S1062" s="29">
        <v>2021</v>
      </c>
    </row>
    <row r="1063" spans="1:19" x14ac:dyDescent="0.2">
      <c r="A1063" s="60" t="s">
        <v>271</v>
      </c>
      <c r="B1063" s="60" t="s">
        <v>62</v>
      </c>
      <c r="C1063" s="60" t="s">
        <v>8</v>
      </c>
      <c r="D1063" s="61">
        <v>2016</v>
      </c>
      <c r="E1063" s="60" t="s">
        <v>6</v>
      </c>
      <c r="F1063" s="29">
        <v>9233</v>
      </c>
      <c r="G1063" s="77">
        <f t="shared" si="32"/>
        <v>314</v>
      </c>
      <c r="H1063" s="29">
        <v>314</v>
      </c>
      <c r="I1063" s="29">
        <v>0</v>
      </c>
      <c r="J1063" s="29">
        <v>5428</v>
      </c>
      <c r="K1063" s="30">
        <f t="shared" si="33"/>
        <v>0</v>
      </c>
      <c r="L1063" s="29">
        <v>0</v>
      </c>
      <c r="M1063" s="29">
        <v>0</v>
      </c>
      <c r="N1063" s="29">
        <v>6188</v>
      </c>
      <c r="O1063" s="29">
        <v>0</v>
      </c>
      <c r="P1063" s="29">
        <v>14231</v>
      </c>
      <c r="Q1063" s="29">
        <v>1774</v>
      </c>
      <c r="R1063" s="29">
        <v>35080</v>
      </c>
      <c r="S1063" s="29">
        <v>2088</v>
      </c>
    </row>
    <row r="1064" spans="1:19" x14ac:dyDescent="0.2">
      <c r="A1064" s="60" t="s">
        <v>271</v>
      </c>
      <c r="B1064" s="60" t="s">
        <v>62</v>
      </c>
      <c r="C1064" s="60" t="s">
        <v>8</v>
      </c>
      <c r="D1064" s="61">
        <v>2017</v>
      </c>
      <c r="E1064" s="60" t="s">
        <v>6</v>
      </c>
      <c r="F1064" s="29">
        <v>9233</v>
      </c>
      <c r="G1064" s="77">
        <f t="shared" si="32"/>
        <v>190</v>
      </c>
      <c r="H1064" s="29">
        <v>190</v>
      </c>
      <c r="I1064" s="29">
        <v>0</v>
      </c>
      <c r="J1064" s="29">
        <v>5428</v>
      </c>
      <c r="K1064" s="30">
        <f t="shared" si="33"/>
        <v>0</v>
      </c>
      <c r="L1064" s="29">
        <v>0</v>
      </c>
      <c r="M1064" s="29">
        <v>0</v>
      </c>
      <c r="N1064" s="29">
        <v>6188</v>
      </c>
      <c r="O1064" s="29">
        <v>285</v>
      </c>
      <c r="P1064" s="29">
        <v>14231</v>
      </c>
      <c r="Q1064" s="29">
        <v>2622</v>
      </c>
      <c r="R1064" s="29">
        <v>35080</v>
      </c>
      <c r="S1064" s="29">
        <v>3097</v>
      </c>
    </row>
    <row r="1065" spans="1:19" x14ac:dyDescent="0.2">
      <c r="A1065" s="60" t="s">
        <v>272</v>
      </c>
      <c r="B1065" s="60" t="s">
        <v>12</v>
      </c>
      <c r="C1065" s="60" t="s">
        <v>3</v>
      </c>
      <c r="D1065" s="61">
        <v>2014</v>
      </c>
      <c r="E1065" s="60" t="s">
        <v>6</v>
      </c>
      <c r="F1065" s="29">
        <v>147</v>
      </c>
      <c r="G1065" s="77">
        <f t="shared" si="32"/>
        <v>0</v>
      </c>
      <c r="H1065" s="29">
        <v>0</v>
      </c>
      <c r="I1065" s="29">
        <v>0</v>
      </c>
      <c r="J1065" s="29">
        <v>104</v>
      </c>
      <c r="K1065" s="30">
        <f t="shared" si="33"/>
        <v>2</v>
      </c>
      <c r="L1065" s="29">
        <v>2</v>
      </c>
      <c r="M1065" s="29">
        <v>0</v>
      </c>
      <c r="N1065" s="29">
        <v>120</v>
      </c>
      <c r="O1065" s="29">
        <v>2</v>
      </c>
      <c r="P1065" s="29">
        <v>267</v>
      </c>
      <c r="Q1065" s="29">
        <v>90</v>
      </c>
      <c r="R1065" s="29">
        <v>638</v>
      </c>
      <c r="S1065" s="29">
        <v>94</v>
      </c>
    </row>
    <row r="1066" spans="1:19" x14ac:dyDescent="0.2">
      <c r="A1066" s="60" t="s">
        <v>272</v>
      </c>
      <c r="B1066" s="60" t="s">
        <v>12</v>
      </c>
      <c r="C1066" s="60" t="s">
        <v>3</v>
      </c>
      <c r="D1066" s="61">
        <v>2015</v>
      </c>
      <c r="E1066" s="60" t="s">
        <v>6</v>
      </c>
      <c r="F1066" s="29">
        <v>147</v>
      </c>
      <c r="G1066" s="77">
        <f t="shared" si="32"/>
        <v>0</v>
      </c>
      <c r="H1066" s="29">
        <v>0</v>
      </c>
      <c r="I1066" s="29">
        <v>0</v>
      </c>
      <c r="J1066" s="29">
        <v>104</v>
      </c>
      <c r="K1066" s="30">
        <f t="shared" si="33"/>
        <v>0</v>
      </c>
      <c r="L1066" s="29">
        <v>0</v>
      </c>
      <c r="M1066" s="29">
        <v>0</v>
      </c>
      <c r="N1066" s="29">
        <v>120</v>
      </c>
      <c r="O1066" s="29">
        <v>0</v>
      </c>
      <c r="P1066" s="29">
        <v>267</v>
      </c>
      <c r="Q1066" s="29">
        <v>96</v>
      </c>
      <c r="R1066" s="29">
        <v>638</v>
      </c>
      <c r="S1066" s="29">
        <v>96</v>
      </c>
    </row>
    <row r="1067" spans="1:19" x14ac:dyDescent="0.2">
      <c r="A1067" s="60" t="s">
        <v>272</v>
      </c>
      <c r="B1067" s="60" t="s">
        <v>12</v>
      </c>
      <c r="C1067" s="60" t="s">
        <v>3</v>
      </c>
      <c r="D1067" s="61">
        <v>2016</v>
      </c>
      <c r="E1067" s="60" t="s">
        <v>6</v>
      </c>
      <c r="F1067" s="29">
        <v>147</v>
      </c>
      <c r="G1067" s="77">
        <f t="shared" si="32"/>
        <v>0</v>
      </c>
      <c r="H1067" s="29">
        <v>0</v>
      </c>
      <c r="I1067" s="29">
        <v>0</v>
      </c>
      <c r="J1067" s="29">
        <v>104</v>
      </c>
      <c r="K1067" s="30">
        <f t="shared" si="33"/>
        <v>0</v>
      </c>
      <c r="L1067" s="29">
        <v>0</v>
      </c>
      <c r="M1067" s="29">
        <v>0</v>
      </c>
      <c r="N1067" s="29">
        <v>120</v>
      </c>
      <c r="O1067" s="29">
        <v>0</v>
      </c>
      <c r="P1067" s="29">
        <v>267</v>
      </c>
      <c r="Q1067" s="29">
        <v>62</v>
      </c>
      <c r="R1067" s="29">
        <v>638</v>
      </c>
      <c r="S1067" s="29">
        <v>62</v>
      </c>
    </row>
    <row r="1068" spans="1:19" x14ac:dyDescent="0.2">
      <c r="A1068" s="60" t="s">
        <v>272</v>
      </c>
      <c r="B1068" s="60" t="s">
        <v>12</v>
      </c>
      <c r="C1068" s="60" t="s">
        <v>3</v>
      </c>
      <c r="D1068" s="61">
        <v>2017</v>
      </c>
      <c r="E1068" s="60" t="s">
        <v>6</v>
      </c>
      <c r="F1068" s="29">
        <v>147</v>
      </c>
      <c r="G1068" s="77">
        <f t="shared" si="32"/>
        <v>0</v>
      </c>
      <c r="H1068" s="29">
        <v>0</v>
      </c>
      <c r="I1068" s="29">
        <v>0</v>
      </c>
      <c r="J1068" s="29">
        <v>104</v>
      </c>
      <c r="K1068" s="30">
        <f t="shared" si="33"/>
        <v>0</v>
      </c>
      <c r="L1068" s="29">
        <v>0</v>
      </c>
      <c r="M1068" s="29">
        <v>0</v>
      </c>
      <c r="N1068" s="29">
        <v>120</v>
      </c>
      <c r="O1068" s="29">
        <v>0</v>
      </c>
      <c r="P1068" s="29">
        <v>267</v>
      </c>
      <c r="Q1068" s="29">
        <v>103</v>
      </c>
      <c r="R1068" s="29">
        <v>638</v>
      </c>
      <c r="S1068" s="29">
        <v>103</v>
      </c>
    </row>
    <row r="1069" spans="1:19" x14ac:dyDescent="0.2">
      <c r="A1069" s="60" t="s">
        <v>273</v>
      </c>
      <c r="B1069" s="60" t="s">
        <v>7</v>
      </c>
      <c r="C1069" s="60" t="s">
        <v>8</v>
      </c>
      <c r="D1069" s="61">
        <v>2014</v>
      </c>
      <c r="E1069" s="60" t="s">
        <v>6</v>
      </c>
      <c r="F1069" s="29">
        <v>504</v>
      </c>
      <c r="G1069" s="77">
        <f t="shared" si="32"/>
        <v>0</v>
      </c>
      <c r="H1069" s="29">
        <v>0</v>
      </c>
      <c r="I1069" s="29">
        <v>0</v>
      </c>
      <c r="J1069" s="29">
        <v>270</v>
      </c>
      <c r="K1069" s="30">
        <f t="shared" si="33"/>
        <v>0</v>
      </c>
      <c r="L1069" s="29">
        <v>0</v>
      </c>
      <c r="M1069" s="29">
        <v>0</v>
      </c>
      <c r="N1069" s="29">
        <v>352</v>
      </c>
      <c r="O1069" s="29">
        <v>0</v>
      </c>
      <c r="P1069" s="29">
        <v>1161</v>
      </c>
      <c r="Q1069" s="29">
        <v>0</v>
      </c>
      <c r="R1069" s="29">
        <v>2287</v>
      </c>
      <c r="S1069" s="29">
        <v>0</v>
      </c>
    </row>
    <row r="1070" spans="1:19" x14ac:dyDescent="0.2">
      <c r="A1070" s="60" t="s">
        <v>273</v>
      </c>
      <c r="B1070" s="60" t="s">
        <v>7</v>
      </c>
      <c r="C1070" s="60" t="s">
        <v>8</v>
      </c>
      <c r="D1070" s="61">
        <v>2015</v>
      </c>
      <c r="E1070" s="60" t="s">
        <v>6</v>
      </c>
      <c r="F1070" s="29">
        <v>504</v>
      </c>
      <c r="G1070" s="77">
        <f t="shared" si="32"/>
        <v>82</v>
      </c>
      <c r="H1070" s="29">
        <v>82</v>
      </c>
      <c r="I1070" s="29">
        <v>0</v>
      </c>
      <c r="J1070" s="29">
        <v>270</v>
      </c>
      <c r="K1070" s="30">
        <f t="shared" si="33"/>
        <v>31</v>
      </c>
      <c r="L1070" s="29">
        <v>31</v>
      </c>
      <c r="M1070" s="29">
        <v>0</v>
      </c>
      <c r="N1070" s="29">
        <v>352</v>
      </c>
      <c r="O1070" s="29">
        <v>0</v>
      </c>
      <c r="P1070" s="29">
        <v>1161</v>
      </c>
      <c r="Q1070" s="29">
        <v>5</v>
      </c>
      <c r="R1070" s="29">
        <v>2287</v>
      </c>
      <c r="S1070" s="29">
        <v>118</v>
      </c>
    </row>
    <row r="1071" spans="1:19" x14ac:dyDescent="0.2">
      <c r="A1071" s="60" t="s">
        <v>273</v>
      </c>
      <c r="B1071" s="60" t="s">
        <v>7</v>
      </c>
      <c r="C1071" s="60" t="s">
        <v>8</v>
      </c>
      <c r="D1071" s="61">
        <v>2016</v>
      </c>
      <c r="E1071" s="60" t="s">
        <v>6</v>
      </c>
      <c r="F1071" s="29">
        <v>504</v>
      </c>
      <c r="G1071" s="77">
        <f t="shared" si="32"/>
        <v>0</v>
      </c>
      <c r="H1071" s="29">
        <v>0</v>
      </c>
      <c r="I1071" s="29">
        <v>0</v>
      </c>
      <c r="J1071" s="29">
        <v>270</v>
      </c>
      <c r="K1071" s="30">
        <f t="shared" si="33"/>
        <v>0</v>
      </c>
      <c r="L1071" s="29">
        <v>0</v>
      </c>
      <c r="M1071" s="29">
        <v>0</v>
      </c>
      <c r="N1071" s="29">
        <v>352</v>
      </c>
      <c r="O1071" s="29">
        <v>0</v>
      </c>
      <c r="P1071" s="29">
        <v>1161</v>
      </c>
      <c r="Q1071" s="29">
        <v>3</v>
      </c>
      <c r="R1071" s="29">
        <v>2287</v>
      </c>
      <c r="S1071" s="29">
        <v>3</v>
      </c>
    </row>
    <row r="1072" spans="1:19" x14ac:dyDescent="0.2">
      <c r="A1072" s="60" t="s">
        <v>273</v>
      </c>
      <c r="B1072" s="60" t="s">
        <v>7</v>
      </c>
      <c r="C1072" s="60" t="s">
        <v>8</v>
      </c>
      <c r="D1072" s="61">
        <v>2017</v>
      </c>
      <c r="E1072" s="60" t="s">
        <v>6</v>
      </c>
      <c r="F1072" s="29">
        <v>504</v>
      </c>
      <c r="G1072" s="77">
        <f t="shared" si="32"/>
        <v>27</v>
      </c>
      <c r="H1072" s="29">
        <v>27</v>
      </c>
      <c r="I1072" s="29">
        <v>0</v>
      </c>
      <c r="J1072" s="29">
        <v>270</v>
      </c>
      <c r="K1072" s="30">
        <f t="shared" si="33"/>
        <v>57</v>
      </c>
      <c r="L1072" s="29">
        <v>57</v>
      </c>
      <c r="M1072" s="29">
        <v>0</v>
      </c>
      <c r="N1072" s="29">
        <v>352</v>
      </c>
      <c r="O1072" s="29">
        <v>0</v>
      </c>
      <c r="P1072" s="29">
        <v>1161</v>
      </c>
      <c r="Q1072" s="29">
        <v>8</v>
      </c>
      <c r="R1072" s="29">
        <v>2287</v>
      </c>
      <c r="S1072" s="29">
        <v>92</v>
      </c>
    </row>
    <row r="1073" spans="1:19" x14ac:dyDescent="0.2">
      <c r="A1073" s="60" t="s">
        <v>24</v>
      </c>
      <c r="B1073" s="60" t="s">
        <v>24</v>
      </c>
      <c r="C1073" s="60" t="s">
        <v>13</v>
      </c>
      <c r="D1073" s="61">
        <v>2014</v>
      </c>
      <c r="E1073" s="60" t="s">
        <v>6</v>
      </c>
      <c r="F1073" s="29">
        <v>285</v>
      </c>
      <c r="G1073" s="77">
        <f t="shared" si="32"/>
        <v>0</v>
      </c>
      <c r="H1073" s="29">
        <v>0</v>
      </c>
      <c r="I1073" s="29">
        <v>0</v>
      </c>
      <c r="J1073" s="29">
        <v>179</v>
      </c>
      <c r="K1073" s="30">
        <f t="shared" si="33"/>
        <v>2</v>
      </c>
      <c r="L1073" s="29">
        <v>2</v>
      </c>
      <c r="M1073" s="29">
        <v>0</v>
      </c>
      <c r="N1073" s="29">
        <v>202</v>
      </c>
      <c r="O1073" s="29">
        <v>1</v>
      </c>
      <c r="P1073" s="29">
        <v>478</v>
      </c>
      <c r="Q1073" s="29">
        <v>44</v>
      </c>
      <c r="R1073" s="29">
        <v>1144</v>
      </c>
      <c r="S1073" s="29">
        <v>47</v>
      </c>
    </row>
    <row r="1074" spans="1:19" x14ac:dyDescent="0.2">
      <c r="A1074" s="60" t="s">
        <v>24</v>
      </c>
      <c r="B1074" s="60" t="s">
        <v>24</v>
      </c>
      <c r="C1074" s="60" t="s">
        <v>13</v>
      </c>
      <c r="D1074" s="61">
        <v>2015</v>
      </c>
      <c r="E1074" s="60" t="s">
        <v>6</v>
      </c>
      <c r="F1074" s="29">
        <v>285</v>
      </c>
      <c r="G1074" s="77">
        <f t="shared" si="32"/>
        <v>1</v>
      </c>
      <c r="H1074" s="29">
        <v>1</v>
      </c>
      <c r="I1074" s="29">
        <v>0</v>
      </c>
      <c r="J1074" s="29">
        <v>179</v>
      </c>
      <c r="K1074" s="30">
        <f t="shared" si="33"/>
        <v>4</v>
      </c>
      <c r="L1074" s="29">
        <v>4</v>
      </c>
      <c r="M1074" s="29">
        <v>0</v>
      </c>
      <c r="N1074" s="29">
        <v>202</v>
      </c>
      <c r="O1074" s="29">
        <v>6</v>
      </c>
      <c r="P1074" s="29">
        <v>478</v>
      </c>
      <c r="Q1074" s="29">
        <v>62</v>
      </c>
      <c r="R1074" s="29">
        <v>1144</v>
      </c>
      <c r="S1074" s="29">
        <v>73</v>
      </c>
    </row>
    <row r="1075" spans="1:19" x14ac:dyDescent="0.2">
      <c r="A1075" s="60" t="s">
        <v>24</v>
      </c>
      <c r="B1075" s="60" t="s">
        <v>24</v>
      </c>
      <c r="C1075" s="60" t="s">
        <v>13</v>
      </c>
      <c r="D1075" s="61">
        <v>2016</v>
      </c>
      <c r="E1075" s="60" t="s">
        <v>6</v>
      </c>
      <c r="F1075" s="29">
        <v>285</v>
      </c>
      <c r="G1075" s="77">
        <f t="shared" si="32"/>
        <v>31</v>
      </c>
      <c r="H1075" s="29">
        <v>31</v>
      </c>
      <c r="I1075" s="29">
        <v>0</v>
      </c>
      <c r="J1075" s="29">
        <v>179</v>
      </c>
      <c r="K1075" s="30">
        <f t="shared" si="33"/>
        <v>29</v>
      </c>
      <c r="L1075" s="29">
        <v>29</v>
      </c>
      <c r="M1075" s="29">
        <v>0</v>
      </c>
      <c r="N1075" s="29">
        <v>202</v>
      </c>
      <c r="O1075" s="29">
        <v>8</v>
      </c>
      <c r="P1075" s="29">
        <v>478</v>
      </c>
      <c r="Q1075" s="29">
        <v>139</v>
      </c>
      <c r="R1075" s="29">
        <v>1144</v>
      </c>
      <c r="S1075" s="29">
        <v>207</v>
      </c>
    </row>
    <row r="1076" spans="1:19" x14ac:dyDescent="0.2">
      <c r="A1076" s="60" t="s">
        <v>24</v>
      </c>
      <c r="B1076" s="60" t="s">
        <v>24</v>
      </c>
      <c r="C1076" s="60" t="s">
        <v>13</v>
      </c>
      <c r="D1076" s="61">
        <v>2017</v>
      </c>
      <c r="E1076" s="60" t="s">
        <v>6</v>
      </c>
      <c r="F1076" s="29">
        <v>285</v>
      </c>
      <c r="G1076" s="77">
        <f t="shared" si="32"/>
        <v>41</v>
      </c>
      <c r="H1076" s="29">
        <v>41</v>
      </c>
      <c r="I1076" s="29">
        <v>0</v>
      </c>
      <c r="J1076" s="29">
        <v>179</v>
      </c>
      <c r="K1076" s="30">
        <f t="shared" si="33"/>
        <v>9</v>
      </c>
      <c r="L1076" s="29">
        <v>9</v>
      </c>
      <c r="M1076" s="29">
        <v>0</v>
      </c>
      <c r="N1076" s="29">
        <v>202</v>
      </c>
      <c r="O1076" s="29">
        <v>0</v>
      </c>
      <c r="P1076" s="29">
        <v>478</v>
      </c>
      <c r="Q1076" s="29">
        <v>164</v>
      </c>
      <c r="R1076" s="29">
        <v>1144</v>
      </c>
      <c r="S1076" s="29">
        <v>214</v>
      </c>
    </row>
    <row r="1077" spans="1:19" x14ac:dyDescent="0.2">
      <c r="A1077" s="60" t="s">
        <v>1078</v>
      </c>
      <c r="B1077" s="60" t="s">
        <v>24</v>
      </c>
      <c r="C1077" s="60" t="s">
        <v>13</v>
      </c>
      <c r="D1077" s="61">
        <v>2014</v>
      </c>
      <c r="E1077" s="60" t="s">
        <v>6</v>
      </c>
      <c r="F1077" s="29">
        <v>336</v>
      </c>
      <c r="G1077" s="77">
        <f t="shared" si="32"/>
        <v>1</v>
      </c>
      <c r="H1077" s="29">
        <v>1</v>
      </c>
      <c r="I1077" s="29">
        <v>0</v>
      </c>
      <c r="J1077" s="29">
        <v>211</v>
      </c>
      <c r="K1077" s="30">
        <f t="shared" si="33"/>
        <v>5</v>
      </c>
      <c r="L1077" s="29">
        <v>5</v>
      </c>
      <c r="M1077" s="29">
        <v>0</v>
      </c>
      <c r="N1077" s="29">
        <v>237</v>
      </c>
      <c r="O1077" s="29">
        <v>22</v>
      </c>
      <c r="P1077" s="29">
        <v>563</v>
      </c>
      <c r="Q1077" s="29">
        <v>293</v>
      </c>
      <c r="R1077" s="29">
        <v>1347</v>
      </c>
      <c r="S1077" s="29">
        <v>321</v>
      </c>
    </row>
    <row r="1078" spans="1:19" x14ac:dyDescent="0.2">
      <c r="A1078" s="60" t="s">
        <v>1078</v>
      </c>
      <c r="B1078" s="60" t="s">
        <v>24</v>
      </c>
      <c r="C1078" s="60" t="s">
        <v>13</v>
      </c>
      <c r="D1078" s="61">
        <v>2015</v>
      </c>
      <c r="E1078" s="60" t="s">
        <v>6</v>
      </c>
      <c r="F1078" s="29">
        <v>336</v>
      </c>
      <c r="G1078" s="77">
        <f t="shared" si="32"/>
        <v>7</v>
      </c>
      <c r="H1078" s="29">
        <v>2</v>
      </c>
      <c r="I1078" s="29">
        <v>5</v>
      </c>
      <c r="J1078" s="29">
        <v>211</v>
      </c>
      <c r="K1078" s="30">
        <f t="shared" si="33"/>
        <v>10</v>
      </c>
      <c r="L1078" s="29">
        <v>3</v>
      </c>
      <c r="M1078" s="29">
        <v>7</v>
      </c>
      <c r="N1078" s="29">
        <v>237</v>
      </c>
      <c r="O1078" s="29">
        <v>27</v>
      </c>
      <c r="P1078" s="29">
        <v>563</v>
      </c>
      <c r="Q1078" s="29">
        <v>282</v>
      </c>
      <c r="R1078" s="29">
        <v>1347</v>
      </c>
      <c r="S1078" s="29">
        <v>326</v>
      </c>
    </row>
    <row r="1079" spans="1:19" x14ac:dyDescent="0.2">
      <c r="A1079" s="60" t="s">
        <v>1078</v>
      </c>
      <c r="B1079" s="60" t="s">
        <v>24</v>
      </c>
      <c r="C1079" s="60" t="s">
        <v>13</v>
      </c>
      <c r="D1079" s="61">
        <v>2016</v>
      </c>
      <c r="E1079" s="60" t="s">
        <v>6</v>
      </c>
      <c r="F1079" s="29">
        <v>336</v>
      </c>
      <c r="G1079" s="77">
        <f t="shared" si="32"/>
        <v>20</v>
      </c>
      <c r="H1079" s="29">
        <v>14</v>
      </c>
      <c r="I1079" s="29">
        <v>6</v>
      </c>
      <c r="J1079" s="29">
        <v>211</v>
      </c>
      <c r="K1079" s="30">
        <f t="shared" si="33"/>
        <v>43</v>
      </c>
      <c r="L1079" s="29">
        <v>34</v>
      </c>
      <c r="M1079" s="29">
        <v>9</v>
      </c>
      <c r="N1079" s="29">
        <v>237</v>
      </c>
      <c r="O1079" s="29">
        <v>48</v>
      </c>
      <c r="P1079" s="29">
        <v>563</v>
      </c>
      <c r="Q1079" s="29">
        <v>278</v>
      </c>
      <c r="R1079" s="29">
        <v>1347</v>
      </c>
      <c r="S1079" s="29">
        <v>389</v>
      </c>
    </row>
    <row r="1080" spans="1:19" x14ac:dyDescent="0.2">
      <c r="A1080" s="60" t="s">
        <v>1078</v>
      </c>
      <c r="B1080" s="60" t="s">
        <v>24</v>
      </c>
      <c r="C1080" s="60" t="s">
        <v>13</v>
      </c>
      <c r="D1080" s="61">
        <v>2017</v>
      </c>
      <c r="E1080" s="60" t="s">
        <v>6</v>
      </c>
      <c r="F1080" s="29">
        <v>336</v>
      </c>
      <c r="G1080" s="77">
        <f t="shared" si="32"/>
        <v>12</v>
      </c>
      <c r="H1080" s="29">
        <v>3</v>
      </c>
      <c r="I1080" s="29">
        <v>9</v>
      </c>
      <c r="J1080" s="29">
        <v>211</v>
      </c>
      <c r="K1080" s="30">
        <f t="shared" si="33"/>
        <v>14</v>
      </c>
      <c r="L1080" s="29">
        <v>5</v>
      </c>
      <c r="M1080" s="29">
        <v>9</v>
      </c>
      <c r="N1080" s="29">
        <v>237</v>
      </c>
      <c r="O1080" s="29">
        <v>45</v>
      </c>
      <c r="P1080" s="29">
        <v>563</v>
      </c>
      <c r="Q1080" s="29">
        <v>371</v>
      </c>
      <c r="R1080" s="29">
        <v>1347</v>
      </c>
      <c r="S1080" s="29">
        <v>442</v>
      </c>
    </row>
    <row r="1081" spans="1:19" x14ac:dyDescent="0.2">
      <c r="A1081" s="60" t="s">
        <v>274</v>
      </c>
      <c r="B1081" s="60" t="s">
        <v>66</v>
      </c>
      <c r="C1081" s="60" t="s">
        <v>67</v>
      </c>
      <c r="D1081" s="61">
        <v>2013</v>
      </c>
      <c r="E1081" s="60" t="s">
        <v>6</v>
      </c>
      <c r="F1081" s="29">
        <v>1043</v>
      </c>
      <c r="G1081" s="77">
        <f t="shared" si="32"/>
        <v>136</v>
      </c>
      <c r="H1081" s="29">
        <v>136</v>
      </c>
      <c r="I1081" s="29">
        <v>0</v>
      </c>
      <c r="J1081" s="29">
        <v>793</v>
      </c>
      <c r="K1081" s="30">
        <f t="shared" si="33"/>
        <v>50</v>
      </c>
      <c r="L1081" s="29">
        <v>50</v>
      </c>
      <c r="M1081" s="29">
        <v>0</v>
      </c>
      <c r="N1081" s="29">
        <v>734</v>
      </c>
      <c r="O1081" s="29">
        <v>63</v>
      </c>
      <c r="P1081" s="29">
        <v>1613</v>
      </c>
      <c r="Q1081" s="29">
        <v>1684</v>
      </c>
      <c r="R1081" s="29">
        <v>4183</v>
      </c>
      <c r="S1081" s="29">
        <v>1933</v>
      </c>
    </row>
    <row r="1082" spans="1:19" x14ac:dyDescent="0.2">
      <c r="A1082" s="60" t="s">
        <v>274</v>
      </c>
      <c r="B1082" s="60" t="s">
        <v>66</v>
      </c>
      <c r="C1082" s="60" t="s">
        <v>67</v>
      </c>
      <c r="D1082" s="61">
        <v>2014</v>
      </c>
      <c r="E1082" s="60" t="s">
        <v>6</v>
      </c>
      <c r="F1082" s="29">
        <v>1043</v>
      </c>
      <c r="G1082" s="77">
        <f t="shared" si="32"/>
        <v>0</v>
      </c>
      <c r="H1082" s="29">
        <v>0</v>
      </c>
      <c r="I1082" s="29">
        <v>0</v>
      </c>
      <c r="J1082" s="29">
        <v>793</v>
      </c>
      <c r="K1082" s="30">
        <f t="shared" si="33"/>
        <v>0</v>
      </c>
      <c r="L1082" s="29">
        <v>0</v>
      </c>
      <c r="M1082" s="29">
        <v>0</v>
      </c>
      <c r="N1082" s="29">
        <v>734</v>
      </c>
      <c r="O1082" s="29">
        <v>0</v>
      </c>
      <c r="P1082" s="29">
        <v>1613</v>
      </c>
      <c r="Q1082" s="29">
        <v>97</v>
      </c>
      <c r="R1082" s="29">
        <v>4183</v>
      </c>
      <c r="S1082" s="29">
        <v>97</v>
      </c>
    </row>
    <row r="1083" spans="1:19" x14ac:dyDescent="0.2">
      <c r="A1083" s="60" t="s">
        <v>274</v>
      </c>
      <c r="B1083" s="60" t="s">
        <v>66</v>
      </c>
      <c r="C1083" s="60" t="s">
        <v>67</v>
      </c>
      <c r="D1083" s="61">
        <v>2015</v>
      </c>
      <c r="E1083" s="60" t="s">
        <v>6</v>
      </c>
      <c r="F1083" s="29">
        <v>1043</v>
      </c>
      <c r="G1083" s="77">
        <f t="shared" si="32"/>
        <v>51</v>
      </c>
      <c r="H1083" s="29">
        <v>51</v>
      </c>
      <c r="I1083" s="29">
        <v>0</v>
      </c>
      <c r="J1083" s="29">
        <v>793</v>
      </c>
      <c r="K1083" s="30">
        <f t="shared" si="33"/>
        <v>54</v>
      </c>
      <c r="L1083" s="29">
        <v>54</v>
      </c>
      <c r="M1083" s="29">
        <v>0</v>
      </c>
      <c r="N1083" s="29">
        <v>734</v>
      </c>
      <c r="O1083" s="29">
        <v>1</v>
      </c>
      <c r="P1083" s="29">
        <v>1613</v>
      </c>
      <c r="Q1083" s="29">
        <v>487</v>
      </c>
      <c r="R1083" s="29">
        <v>4183</v>
      </c>
      <c r="S1083" s="29">
        <v>593</v>
      </c>
    </row>
    <row r="1084" spans="1:19" x14ac:dyDescent="0.2">
      <c r="A1084" s="60" t="s">
        <v>274</v>
      </c>
      <c r="B1084" s="60" t="s">
        <v>66</v>
      </c>
      <c r="C1084" s="60" t="s">
        <v>67</v>
      </c>
      <c r="D1084" s="61">
        <v>2016</v>
      </c>
      <c r="E1084" s="60" t="s">
        <v>6</v>
      </c>
      <c r="F1084" s="29">
        <v>1043</v>
      </c>
      <c r="G1084" s="77">
        <f t="shared" si="32"/>
        <v>0</v>
      </c>
      <c r="H1084" s="29">
        <v>0</v>
      </c>
      <c r="I1084" s="29">
        <v>0</v>
      </c>
      <c r="J1084" s="29">
        <v>793</v>
      </c>
      <c r="K1084" s="30">
        <f t="shared" si="33"/>
        <v>0</v>
      </c>
      <c r="L1084" s="29">
        <v>0</v>
      </c>
      <c r="M1084" s="29">
        <v>0</v>
      </c>
      <c r="N1084" s="29">
        <v>734</v>
      </c>
      <c r="O1084" s="29">
        <v>0</v>
      </c>
      <c r="P1084" s="29">
        <v>1613</v>
      </c>
      <c r="Q1084" s="29">
        <v>329</v>
      </c>
      <c r="R1084" s="29">
        <v>4183</v>
      </c>
      <c r="S1084" s="29">
        <v>329</v>
      </c>
    </row>
    <row r="1085" spans="1:19" x14ac:dyDescent="0.2">
      <c r="A1085" s="60" t="s">
        <v>274</v>
      </c>
      <c r="B1085" s="60" t="s">
        <v>66</v>
      </c>
      <c r="C1085" s="60" t="s">
        <v>67</v>
      </c>
      <c r="D1085" s="61">
        <v>2017</v>
      </c>
      <c r="E1085" s="60" t="s">
        <v>6</v>
      </c>
      <c r="F1085" s="29">
        <v>1043</v>
      </c>
      <c r="G1085" s="77">
        <f t="shared" si="32"/>
        <v>31</v>
      </c>
      <c r="H1085" s="29">
        <v>31</v>
      </c>
      <c r="I1085" s="29">
        <v>0</v>
      </c>
      <c r="J1085" s="29">
        <v>793</v>
      </c>
      <c r="K1085" s="30">
        <f t="shared" si="33"/>
        <v>11</v>
      </c>
      <c r="L1085" s="29">
        <v>11</v>
      </c>
      <c r="M1085" s="29">
        <v>0</v>
      </c>
      <c r="N1085" s="29">
        <v>734</v>
      </c>
      <c r="O1085" s="29">
        <v>0</v>
      </c>
      <c r="P1085" s="29">
        <v>1613</v>
      </c>
      <c r="Q1085" s="29">
        <v>436</v>
      </c>
      <c r="R1085" s="29">
        <v>4183</v>
      </c>
      <c r="S1085" s="29">
        <v>478</v>
      </c>
    </row>
    <row r="1086" spans="1:19" x14ac:dyDescent="0.2">
      <c r="A1086" s="60" t="s">
        <v>275</v>
      </c>
      <c r="B1086" s="60" t="s">
        <v>5</v>
      </c>
      <c r="C1086" s="60" t="s">
        <v>3</v>
      </c>
      <c r="D1086" s="61">
        <v>2015</v>
      </c>
      <c r="E1086" s="60" t="s">
        <v>6</v>
      </c>
      <c r="F1086" s="29">
        <v>7</v>
      </c>
      <c r="G1086" s="77">
        <f t="shared" si="32"/>
        <v>0</v>
      </c>
      <c r="H1086" s="29">
        <v>0</v>
      </c>
      <c r="I1086" s="29">
        <v>0</v>
      </c>
      <c r="J1086" s="29">
        <v>5</v>
      </c>
      <c r="K1086" s="30">
        <f t="shared" si="33"/>
        <v>0</v>
      </c>
      <c r="L1086" s="29">
        <v>0</v>
      </c>
      <c r="M1086" s="29">
        <v>0</v>
      </c>
      <c r="N1086" s="29">
        <v>5</v>
      </c>
      <c r="O1086" s="29">
        <v>0</v>
      </c>
      <c r="P1086" s="29">
        <v>0</v>
      </c>
      <c r="Q1086" s="29">
        <v>9</v>
      </c>
      <c r="R1086" s="29">
        <v>17</v>
      </c>
      <c r="S1086" s="29">
        <v>9</v>
      </c>
    </row>
    <row r="1087" spans="1:19" x14ac:dyDescent="0.2">
      <c r="A1087" s="60" t="s">
        <v>275</v>
      </c>
      <c r="B1087" s="60" t="s">
        <v>5</v>
      </c>
      <c r="C1087" s="60" t="s">
        <v>3</v>
      </c>
      <c r="D1087" s="61">
        <v>2016</v>
      </c>
      <c r="E1087" s="60" t="s">
        <v>6</v>
      </c>
      <c r="F1087" s="29">
        <v>7</v>
      </c>
      <c r="G1087" s="77">
        <f t="shared" si="32"/>
        <v>0</v>
      </c>
      <c r="H1087" s="29">
        <v>0</v>
      </c>
      <c r="I1087" s="29">
        <v>0</v>
      </c>
      <c r="J1087" s="29">
        <v>5</v>
      </c>
      <c r="K1087" s="30">
        <f t="shared" si="33"/>
        <v>0</v>
      </c>
      <c r="L1087" s="29">
        <v>0</v>
      </c>
      <c r="M1087" s="29">
        <v>0</v>
      </c>
      <c r="N1087" s="29">
        <v>5</v>
      </c>
      <c r="O1087" s="29">
        <v>2</v>
      </c>
      <c r="P1087" s="29">
        <v>0</v>
      </c>
      <c r="Q1087" s="29">
        <v>8</v>
      </c>
      <c r="R1087" s="29">
        <v>17</v>
      </c>
      <c r="S1087" s="29">
        <v>10</v>
      </c>
    </row>
    <row r="1088" spans="1:19" x14ac:dyDescent="0.2">
      <c r="A1088" s="60" t="s">
        <v>275</v>
      </c>
      <c r="B1088" s="60" t="s">
        <v>5</v>
      </c>
      <c r="C1088" s="60" t="s">
        <v>3</v>
      </c>
      <c r="D1088" s="61">
        <v>2017</v>
      </c>
      <c r="E1088" s="60" t="s">
        <v>6</v>
      </c>
      <c r="F1088" s="29">
        <v>7</v>
      </c>
      <c r="G1088" s="77">
        <f t="shared" si="32"/>
        <v>1</v>
      </c>
      <c r="H1088" s="29">
        <v>1</v>
      </c>
      <c r="I1088" s="29">
        <v>0</v>
      </c>
      <c r="J1088" s="29">
        <v>5</v>
      </c>
      <c r="K1088" s="30">
        <f t="shared" si="33"/>
        <v>0</v>
      </c>
      <c r="L1088" s="29">
        <v>0</v>
      </c>
      <c r="M1088" s="29">
        <v>0</v>
      </c>
      <c r="N1088" s="29">
        <v>5</v>
      </c>
      <c r="O1088" s="29">
        <v>2</v>
      </c>
      <c r="P1088" s="29">
        <v>0</v>
      </c>
      <c r="Q1088" s="29">
        <v>7</v>
      </c>
      <c r="R1088" s="29">
        <v>17</v>
      </c>
      <c r="S1088" s="29">
        <v>10</v>
      </c>
    </row>
    <row r="1089" spans="1:19" x14ac:dyDescent="0.2">
      <c r="A1089" s="60" t="s">
        <v>29</v>
      </c>
      <c r="B1089" s="60" t="s">
        <v>29</v>
      </c>
      <c r="C1089" s="60" t="s">
        <v>8</v>
      </c>
      <c r="D1089" s="61">
        <v>2015</v>
      </c>
      <c r="E1089" s="60" t="s">
        <v>6</v>
      </c>
      <c r="F1089" s="29">
        <v>859</v>
      </c>
      <c r="G1089" s="77">
        <f t="shared" si="32"/>
        <v>0</v>
      </c>
      <c r="H1089" s="29">
        <v>0</v>
      </c>
      <c r="I1089" s="29">
        <v>0</v>
      </c>
      <c r="J1089" s="29">
        <v>469</v>
      </c>
      <c r="K1089" s="30">
        <f t="shared" si="33"/>
        <v>23</v>
      </c>
      <c r="L1089" s="29">
        <v>23</v>
      </c>
      <c r="M1089" s="29">
        <v>0</v>
      </c>
      <c r="N1089" s="29">
        <v>530</v>
      </c>
      <c r="O1089" s="29">
        <v>88</v>
      </c>
      <c r="P1089" s="29">
        <v>1242</v>
      </c>
      <c r="Q1089" s="29">
        <v>480</v>
      </c>
      <c r="R1089" s="29">
        <v>3100</v>
      </c>
      <c r="S1089" s="29">
        <v>591</v>
      </c>
    </row>
    <row r="1090" spans="1:19" x14ac:dyDescent="0.2">
      <c r="A1090" s="60" t="s">
        <v>29</v>
      </c>
      <c r="B1090" s="60" t="s">
        <v>29</v>
      </c>
      <c r="C1090" s="60" t="s">
        <v>8</v>
      </c>
      <c r="D1090" s="61">
        <v>2016</v>
      </c>
      <c r="E1090" s="60" t="s">
        <v>6</v>
      </c>
      <c r="F1090" s="29">
        <v>859</v>
      </c>
      <c r="G1090" s="77">
        <f t="shared" si="32"/>
        <v>12</v>
      </c>
      <c r="H1090" s="29">
        <v>12</v>
      </c>
      <c r="I1090" s="29">
        <v>0</v>
      </c>
      <c r="J1090" s="29">
        <v>469</v>
      </c>
      <c r="K1090" s="30">
        <f t="shared" si="33"/>
        <v>3</v>
      </c>
      <c r="L1090" s="29">
        <v>3</v>
      </c>
      <c r="M1090" s="29">
        <v>0</v>
      </c>
      <c r="N1090" s="29">
        <v>530</v>
      </c>
      <c r="O1090" s="29">
        <v>2</v>
      </c>
      <c r="P1090" s="29">
        <v>1242</v>
      </c>
      <c r="Q1090" s="29">
        <v>172</v>
      </c>
      <c r="R1090" s="29">
        <v>3100</v>
      </c>
      <c r="S1090" s="29">
        <v>189</v>
      </c>
    </row>
    <row r="1091" spans="1:19" x14ac:dyDescent="0.2">
      <c r="A1091" s="60" t="s">
        <v>29</v>
      </c>
      <c r="B1091" s="60" t="s">
        <v>29</v>
      </c>
      <c r="C1091" s="60" t="s">
        <v>8</v>
      </c>
      <c r="D1091" s="61">
        <v>2017</v>
      </c>
      <c r="E1091" s="60" t="s">
        <v>6</v>
      </c>
      <c r="F1091" s="29">
        <v>859</v>
      </c>
      <c r="G1091" s="77">
        <f t="shared" ref="G1091:G1154" si="34">SUM(H1091:I1091)</f>
        <v>37</v>
      </c>
      <c r="H1091" s="29">
        <v>37</v>
      </c>
      <c r="I1091" s="29">
        <v>0</v>
      </c>
      <c r="J1091" s="29">
        <v>469</v>
      </c>
      <c r="K1091" s="30">
        <f t="shared" si="33"/>
        <v>0</v>
      </c>
      <c r="L1091" s="29">
        <v>0</v>
      </c>
      <c r="M1091" s="29">
        <v>0</v>
      </c>
      <c r="N1091" s="29">
        <v>530</v>
      </c>
      <c r="O1091" s="29">
        <v>4</v>
      </c>
      <c r="P1091" s="29">
        <v>1242</v>
      </c>
      <c r="Q1091" s="29">
        <v>424</v>
      </c>
      <c r="R1091" s="29">
        <v>3100</v>
      </c>
      <c r="S1091" s="29">
        <v>465</v>
      </c>
    </row>
    <row r="1092" spans="1:19" x14ac:dyDescent="0.2">
      <c r="A1092" s="60" t="s">
        <v>964</v>
      </c>
      <c r="B1092" s="60" t="s">
        <v>29</v>
      </c>
      <c r="C1092" s="60" t="s">
        <v>8</v>
      </c>
      <c r="D1092" s="61">
        <v>2015</v>
      </c>
      <c r="E1092" s="60" t="s">
        <v>6</v>
      </c>
      <c r="F1092" s="29">
        <v>153</v>
      </c>
      <c r="G1092" s="77">
        <f t="shared" si="34"/>
        <v>0</v>
      </c>
      <c r="H1092" s="29">
        <v>0</v>
      </c>
      <c r="I1092" s="29">
        <v>0</v>
      </c>
      <c r="J1092" s="29">
        <v>103</v>
      </c>
      <c r="K1092" s="30">
        <f t="shared" ref="K1092:K1155" si="35">SUM(L1092:M1092)</f>
        <v>1</v>
      </c>
      <c r="L1092" s="29">
        <v>0</v>
      </c>
      <c r="M1092" s="29">
        <v>1</v>
      </c>
      <c r="N1092" s="29">
        <v>102</v>
      </c>
      <c r="O1092" s="29">
        <v>6</v>
      </c>
      <c r="P1092" s="29">
        <v>555</v>
      </c>
      <c r="Q1092" s="29">
        <v>53</v>
      </c>
      <c r="R1092" s="29">
        <v>913</v>
      </c>
      <c r="S1092" s="29">
        <v>60</v>
      </c>
    </row>
    <row r="1093" spans="1:19" x14ac:dyDescent="0.2">
      <c r="A1093" s="60" t="s">
        <v>964</v>
      </c>
      <c r="B1093" s="60" t="s">
        <v>29</v>
      </c>
      <c r="C1093" s="60" t="s">
        <v>8</v>
      </c>
      <c r="D1093" s="61">
        <v>2016</v>
      </c>
      <c r="E1093" s="60" t="s">
        <v>6</v>
      </c>
      <c r="F1093" s="29">
        <v>153</v>
      </c>
      <c r="G1093" s="77">
        <f t="shared" si="34"/>
        <v>0</v>
      </c>
      <c r="H1093" s="29">
        <v>0</v>
      </c>
      <c r="I1093" s="29">
        <v>0</v>
      </c>
      <c r="J1093" s="29">
        <v>103</v>
      </c>
      <c r="K1093" s="30">
        <f t="shared" si="35"/>
        <v>3</v>
      </c>
      <c r="L1093" s="29">
        <v>0</v>
      </c>
      <c r="M1093" s="29">
        <v>3</v>
      </c>
      <c r="N1093" s="29">
        <v>102</v>
      </c>
      <c r="O1093" s="29">
        <v>7</v>
      </c>
      <c r="P1093" s="29">
        <v>555</v>
      </c>
      <c r="Q1093" s="29">
        <v>50</v>
      </c>
      <c r="R1093" s="29">
        <v>913</v>
      </c>
      <c r="S1093" s="29">
        <v>60</v>
      </c>
    </row>
    <row r="1094" spans="1:19" x14ac:dyDescent="0.2">
      <c r="A1094" s="60" t="s">
        <v>964</v>
      </c>
      <c r="B1094" s="60" t="s">
        <v>29</v>
      </c>
      <c r="C1094" s="60" t="s">
        <v>8</v>
      </c>
      <c r="D1094" s="61">
        <v>2017</v>
      </c>
      <c r="E1094" s="60" t="s">
        <v>6</v>
      </c>
      <c r="F1094" s="29">
        <v>153</v>
      </c>
      <c r="G1094" s="77">
        <f t="shared" si="34"/>
        <v>1</v>
      </c>
      <c r="H1094" s="29">
        <v>0</v>
      </c>
      <c r="I1094" s="29">
        <v>1</v>
      </c>
      <c r="J1094" s="29">
        <v>103</v>
      </c>
      <c r="K1094" s="30">
        <f t="shared" si="35"/>
        <v>8</v>
      </c>
      <c r="L1094" s="29">
        <v>7</v>
      </c>
      <c r="M1094" s="29">
        <v>1</v>
      </c>
      <c r="N1094" s="29">
        <v>102</v>
      </c>
      <c r="O1094" s="29">
        <v>4</v>
      </c>
      <c r="P1094" s="29">
        <v>555</v>
      </c>
      <c r="Q1094" s="29">
        <v>44</v>
      </c>
      <c r="R1094" s="29">
        <v>913</v>
      </c>
      <c r="S1094" s="29">
        <v>57</v>
      </c>
    </row>
    <row r="1095" spans="1:19" x14ac:dyDescent="0.2">
      <c r="A1095" s="60" t="s">
        <v>276</v>
      </c>
      <c r="B1095" s="60" t="s">
        <v>21</v>
      </c>
      <c r="C1095" s="60" t="s">
        <v>8</v>
      </c>
      <c r="D1095" s="61">
        <v>2015</v>
      </c>
      <c r="E1095" s="60" t="s">
        <v>6</v>
      </c>
      <c r="F1095" s="29">
        <v>160</v>
      </c>
      <c r="G1095" s="77">
        <f t="shared" si="34"/>
        <v>0</v>
      </c>
      <c r="H1095" s="29">
        <v>0</v>
      </c>
      <c r="I1095" s="29">
        <v>0</v>
      </c>
      <c r="J1095" s="29">
        <v>97</v>
      </c>
      <c r="K1095" s="30">
        <f t="shared" si="35"/>
        <v>0</v>
      </c>
      <c r="L1095" s="29">
        <v>0</v>
      </c>
      <c r="M1095" s="29">
        <v>0</v>
      </c>
      <c r="N1095" s="29">
        <v>93</v>
      </c>
      <c r="O1095" s="29">
        <v>1</v>
      </c>
      <c r="P1095" s="29">
        <v>100</v>
      </c>
      <c r="Q1095" s="29">
        <v>29</v>
      </c>
      <c r="R1095" s="29">
        <v>450</v>
      </c>
      <c r="S1095" s="29">
        <v>30</v>
      </c>
    </row>
    <row r="1096" spans="1:19" x14ac:dyDescent="0.2">
      <c r="A1096" s="60" t="s">
        <v>276</v>
      </c>
      <c r="B1096" s="60" t="s">
        <v>21</v>
      </c>
      <c r="C1096" s="60" t="s">
        <v>8</v>
      </c>
      <c r="D1096" s="61">
        <v>2016</v>
      </c>
      <c r="E1096" s="60" t="s">
        <v>6</v>
      </c>
      <c r="F1096" s="29">
        <v>160</v>
      </c>
      <c r="G1096" s="77">
        <f t="shared" si="34"/>
        <v>0</v>
      </c>
      <c r="H1096" s="29">
        <v>0</v>
      </c>
      <c r="I1096" s="29">
        <v>0</v>
      </c>
      <c r="J1096" s="29">
        <v>97</v>
      </c>
      <c r="K1096" s="30">
        <f t="shared" si="35"/>
        <v>2</v>
      </c>
      <c r="L1096" s="29">
        <v>2</v>
      </c>
      <c r="M1096" s="29">
        <v>0</v>
      </c>
      <c r="N1096" s="29">
        <v>93</v>
      </c>
      <c r="O1096" s="29">
        <v>5</v>
      </c>
      <c r="P1096" s="29">
        <v>100</v>
      </c>
      <c r="Q1096" s="29">
        <v>0</v>
      </c>
      <c r="R1096" s="29">
        <v>450</v>
      </c>
      <c r="S1096" s="29">
        <v>7</v>
      </c>
    </row>
    <row r="1097" spans="1:19" x14ac:dyDescent="0.2">
      <c r="A1097" s="60" t="s">
        <v>276</v>
      </c>
      <c r="B1097" s="60" t="s">
        <v>21</v>
      </c>
      <c r="C1097" s="60" t="s">
        <v>8</v>
      </c>
      <c r="D1097" s="61">
        <v>2017</v>
      </c>
      <c r="E1097" s="60" t="s">
        <v>6</v>
      </c>
      <c r="F1097" s="29">
        <v>160</v>
      </c>
      <c r="G1097" s="77">
        <f t="shared" si="34"/>
        <v>0</v>
      </c>
      <c r="H1097" s="29">
        <v>0</v>
      </c>
      <c r="I1097" s="29">
        <v>0</v>
      </c>
      <c r="J1097" s="29">
        <v>97</v>
      </c>
      <c r="K1097" s="30">
        <f t="shared" si="35"/>
        <v>1</v>
      </c>
      <c r="L1097" s="29">
        <v>1</v>
      </c>
      <c r="M1097" s="29">
        <v>0</v>
      </c>
      <c r="N1097" s="29">
        <v>93</v>
      </c>
      <c r="O1097" s="29">
        <v>3</v>
      </c>
      <c r="P1097" s="29">
        <v>100</v>
      </c>
      <c r="Q1097" s="29">
        <v>0</v>
      </c>
      <c r="R1097" s="29">
        <v>450</v>
      </c>
      <c r="S1097" s="29">
        <v>4</v>
      </c>
    </row>
    <row r="1098" spans="1:19" x14ac:dyDescent="0.2">
      <c r="A1098" s="60" t="s">
        <v>277</v>
      </c>
      <c r="B1098" s="60" t="s">
        <v>40</v>
      </c>
      <c r="C1098" s="60" t="s">
        <v>8</v>
      </c>
      <c r="D1098" s="61">
        <v>2014</v>
      </c>
      <c r="E1098" s="60" t="s">
        <v>6</v>
      </c>
      <c r="F1098" s="29">
        <v>240</v>
      </c>
      <c r="G1098" s="77">
        <f t="shared" si="34"/>
        <v>1</v>
      </c>
      <c r="H1098" s="29">
        <v>1</v>
      </c>
      <c r="I1098" s="29">
        <v>0</v>
      </c>
      <c r="J1098" s="29">
        <v>148</v>
      </c>
      <c r="K1098" s="30">
        <f t="shared" si="35"/>
        <v>1</v>
      </c>
      <c r="L1098" s="29">
        <v>1</v>
      </c>
      <c r="M1098" s="29">
        <v>0</v>
      </c>
      <c r="N1098" s="29">
        <v>181</v>
      </c>
      <c r="O1098" s="29">
        <v>0</v>
      </c>
      <c r="P1098" s="29">
        <v>438</v>
      </c>
      <c r="Q1098" s="29">
        <v>16</v>
      </c>
      <c r="R1098" s="29">
        <v>1007</v>
      </c>
      <c r="S1098" s="29">
        <v>18</v>
      </c>
    </row>
    <row r="1099" spans="1:19" x14ac:dyDescent="0.2">
      <c r="A1099" s="60" t="s">
        <v>277</v>
      </c>
      <c r="B1099" s="60" t="s">
        <v>40</v>
      </c>
      <c r="C1099" s="60" t="s">
        <v>8</v>
      </c>
      <c r="D1099" s="61">
        <v>2015</v>
      </c>
      <c r="E1099" s="60" t="s">
        <v>6</v>
      </c>
      <c r="F1099" s="29">
        <v>240</v>
      </c>
      <c r="G1099" s="77">
        <f t="shared" si="34"/>
        <v>2</v>
      </c>
      <c r="H1099" s="29">
        <v>2</v>
      </c>
      <c r="I1099" s="29">
        <v>0</v>
      </c>
      <c r="J1099" s="29">
        <v>148</v>
      </c>
      <c r="K1099" s="30">
        <f t="shared" si="35"/>
        <v>14</v>
      </c>
      <c r="L1099" s="29">
        <v>10</v>
      </c>
      <c r="M1099" s="29">
        <v>4</v>
      </c>
      <c r="N1099" s="29">
        <v>181</v>
      </c>
      <c r="O1099" s="29">
        <v>10</v>
      </c>
      <c r="P1099" s="29">
        <v>438</v>
      </c>
      <c r="Q1099" s="29">
        <v>94</v>
      </c>
      <c r="R1099" s="29">
        <v>1007</v>
      </c>
      <c r="S1099" s="29">
        <v>120</v>
      </c>
    </row>
    <row r="1100" spans="1:19" x14ac:dyDescent="0.2">
      <c r="A1100" s="60" t="s">
        <v>277</v>
      </c>
      <c r="B1100" s="60" t="s">
        <v>40</v>
      </c>
      <c r="C1100" s="60" t="s">
        <v>8</v>
      </c>
      <c r="D1100" s="61">
        <v>2016</v>
      </c>
      <c r="E1100" s="60" t="s">
        <v>6</v>
      </c>
      <c r="F1100" s="29">
        <v>240</v>
      </c>
      <c r="G1100" s="77">
        <f t="shared" si="34"/>
        <v>0</v>
      </c>
      <c r="H1100" s="29">
        <v>0</v>
      </c>
      <c r="I1100" s="29">
        <v>0</v>
      </c>
      <c r="J1100" s="29">
        <v>148</v>
      </c>
      <c r="K1100" s="30">
        <f t="shared" si="35"/>
        <v>5</v>
      </c>
      <c r="L1100" s="29">
        <v>5</v>
      </c>
      <c r="M1100" s="29">
        <v>0</v>
      </c>
      <c r="N1100" s="29">
        <v>181</v>
      </c>
      <c r="O1100" s="29">
        <v>0</v>
      </c>
      <c r="P1100" s="29">
        <v>438</v>
      </c>
      <c r="Q1100" s="29">
        <v>21</v>
      </c>
      <c r="R1100" s="29">
        <v>1007</v>
      </c>
      <c r="S1100" s="29">
        <v>26</v>
      </c>
    </row>
    <row r="1101" spans="1:19" x14ac:dyDescent="0.2">
      <c r="A1101" s="60" t="s">
        <v>277</v>
      </c>
      <c r="B1101" s="60" t="s">
        <v>40</v>
      </c>
      <c r="C1101" s="60" t="s">
        <v>8</v>
      </c>
      <c r="D1101" s="61">
        <v>2017</v>
      </c>
      <c r="E1101" s="60" t="s">
        <v>6</v>
      </c>
      <c r="F1101" s="29">
        <v>240</v>
      </c>
      <c r="G1101" s="77">
        <f t="shared" si="34"/>
        <v>0</v>
      </c>
      <c r="H1101" s="29">
        <v>0</v>
      </c>
      <c r="I1101" s="29">
        <v>0</v>
      </c>
      <c r="J1101" s="29">
        <v>148</v>
      </c>
      <c r="K1101" s="30">
        <f t="shared" si="35"/>
        <v>7</v>
      </c>
      <c r="L1101" s="29">
        <v>0</v>
      </c>
      <c r="M1101" s="29">
        <v>7</v>
      </c>
      <c r="N1101" s="29">
        <v>181</v>
      </c>
      <c r="O1101" s="29">
        <v>0</v>
      </c>
      <c r="P1101" s="29">
        <v>438</v>
      </c>
      <c r="Q1101" s="29">
        <v>20</v>
      </c>
      <c r="R1101" s="29">
        <v>1007</v>
      </c>
      <c r="S1101" s="29">
        <v>27</v>
      </c>
    </row>
    <row r="1102" spans="1:19" x14ac:dyDescent="0.2">
      <c r="A1102" s="60" t="s">
        <v>278</v>
      </c>
      <c r="B1102" s="60" t="s">
        <v>21</v>
      </c>
      <c r="C1102" s="60" t="s">
        <v>8</v>
      </c>
      <c r="D1102" s="61">
        <v>2014</v>
      </c>
      <c r="E1102" s="60" t="s">
        <v>6</v>
      </c>
      <c r="F1102" s="29">
        <v>516</v>
      </c>
      <c r="G1102" s="77">
        <f t="shared" si="34"/>
        <v>0</v>
      </c>
      <c r="H1102" s="29">
        <v>0</v>
      </c>
      <c r="I1102" s="29">
        <v>0</v>
      </c>
      <c r="J1102" s="29">
        <v>279</v>
      </c>
      <c r="K1102" s="30">
        <f t="shared" si="35"/>
        <v>0</v>
      </c>
      <c r="L1102" s="29">
        <v>0</v>
      </c>
      <c r="M1102" s="29">
        <v>0</v>
      </c>
      <c r="N1102" s="29">
        <v>282</v>
      </c>
      <c r="O1102" s="29">
        <v>5</v>
      </c>
      <c r="P1102" s="29">
        <v>340</v>
      </c>
      <c r="Q1102" s="29">
        <v>216</v>
      </c>
      <c r="R1102" s="29">
        <v>1417</v>
      </c>
      <c r="S1102" s="29">
        <v>221</v>
      </c>
    </row>
    <row r="1103" spans="1:19" x14ac:dyDescent="0.2">
      <c r="A1103" s="60" t="s">
        <v>278</v>
      </c>
      <c r="B1103" s="60" t="s">
        <v>21</v>
      </c>
      <c r="C1103" s="60" t="s">
        <v>8</v>
      </c>
      <c r="D1103" s="61">
        <v>2015</v>
      </c>
      <c r="E1103" s="60" t="s">
        <v>6</v>
      </c>
      <c r="F1103" s="29">
        <v>516</v>
      </c>
      <c r="G1103" s="77">
        <f t="shared" si="34"/>
        <v>0</v>
      </c>
      <c r="H1103" s="29">
        <v>0</v>
      </c>
      <c r="I1103" s="29">
        <v>0</v>
      </c>
      <c r="J1103" s="29">
        <v>279</v>
      </c>
      <c r="K1103" s="30">
        <f t="shared" si="35"/>
        <v>0</v>
      </c>
      <c r="L1103" s="29">
        <v>0</v>
      </c>
      <c r="M1103" s="29">
        <v>0</v>
      </c>
      <c r="N1103" s="29">
        <v>282</v>
      </c>
      <c r="O1103" s="29">
        <v>2</v>
      </c>
      <c r="P1103" s="29">
        <v>340</v>
      </c>
      <c r="Q1103" s="29">
        <v>386</v>
      </c>
      <c r="R1103" s="29">
        <v>1417</v>
      </c>
      <c r="S1103" s="29">
        <v>388</v>
      </c>
    </row>
    <row r="1104" spans="1:19" x14ac:dyDescent="0.2">
      <c r="A1104" s="60" t="s">
        <v>278</v>
      </c>
      <c r="B1104" s="60" t="s">
        <v>21</v>
      </c>
      <c r="C1104" s="60" t="s">
        <v>8</v>
      </c>
      <c r="D1104" s="61">
        <v>2016</v>
      </c>
      <c r="E1104" s="60" t="s">
        <v>6</v>
      </c>
      <c r="F1104" s="29">
        <v>516</v>
      </c>
      <c r="G1104" s="77">
        <f t="shared" si="34"/>
        <v>20</v>
      </c>
      <c r="H1104" s="29">
        <v>20</v>
      </c>
      <c r="I1104" s="29">
        <v>0</v>
      </c>
      <c r="J1104" s="29">
        <v>279</v>
      </c>
      <c r="K1104" s="30">
        <f t="shared" si="35"/>
        <v>82</v>
      </c>
      <c r="L1104" s="29">
        <v>82</v>
      </c>
      <c r="M1104" s="29">
        <v>0</v>
      </c>
      <c r="N1104" s="29">
        <v>282</v>
      </c>
      <c r="O1104" s="29">
        <v>162</v>
      </c>
      <c r="P1104" s="29">
        <v>340</v>
      </c>
      <c r="Q1104" s="29">
        <v>618</v>
      </c>
      <c r="R1104" s="29">
        <v>1417</v>
      </c>
      <c r="S1104" s="29">
        <v>882</v>
      </c>
    </row>
    <row r="1105" spans="1:19" x14ac:dyDescent="0.2">
      <c r="A1105" s="60" t="s">
        <v>278</v>
      </c>
      <c r="B1105" s="60" t="s">
        <v>21</v>
      </c>
      <c r="C1105" s="60" t="s">
        <v>8</v>
      </c>
      <c r="D1105" s="61">
        <v>2017</v>
      </c>
      <c r="E1105" s="60" t="s">
        <v>6</v>
      </c>
      <c r="F1105" s="29">
        <v>516</v>
      </c>
      <c r="G1105" s="77">
        <f t="shared" si="34"/>
        <v>0</v>
      </c>
      <c r="H1105" s="29">
        <v>0</v>
      </c>
      <c r="I1105" s="29">
        <v>0</v>
      </c>
      <c r="J1105" s="29">
        <v>279</v>
      </c>
      <c r="K1105" s="30">
        <f t="shared" si="35"/>
        <v>0</v>
      </c>
      <c r="L1105" s="29">
        <v>0</v>
      </c>
      <c r="M1105" s="29">
        <v>0</v>
      </c>
      <c r="N1105" s="29">
        <v>282</v>
      </c>
      <c r="O1105" s="29">
        <v>0</v>
      </c>
      <c r="P1105" s="29">
        <v>340</v>
      </c>
      <c r="Q1105" s="29">
        <v>188</v>
      </c>
      <c r="R1105" s="29">
        <v>1417</v>
      </c>
      <c r="S1105" s="29">
        <v>188</v>
      </c>
    </row>
    <row r="1106" spans="1:19" x14ac:dyDescent="0.2">
      <c r="A1106" s="60" t="s">
        <v>965</v>
      </c>
      <c r="B1106" s="60" t="s">
        <v>82</v>
      </c>
      <c r="C1106" s="60" t="s">
        <v>26</v>
      </c>
      <c r="D1106" s="61">
        <v>2016</v>
      </c>
      <c r="E1106" s="60" t="s">
        <v>6</v>
      </c>
      <c r="F1106" s="29">
        <v>312</v>
      </c>
      <c r="G1106" s="77">
        <f t="shared" si="34"/>
        <v>0</v>
      </c>
      <c r="H1106" s="29">
        <v>0</v>
      </c>
      <c r="I1106" s="29">
        <v>0</v>
      </c>
      <c r="J1106" s="29">
        <v>175</v>
      </c>
      <c r="K1106" s="30">
        <f t="shared" si="35"/>
        <v>0</v>
      </c>
      <c r="L1106" s="29">
        <v>0</v>
      </c>
      <c r="M1106" s="29">
        <v>0</v>
      </c>
      <c r="N1106" s="29">
        <v>163</v>
      </c>
      <c r="O1106" s="29">
        <v>0</v>
      </c>
      <c r="P1106" s="29">
        <v>568</v>
      </c>
      <c r="Q1106" s="29">
        <v>0</v>
      </c>
      <c r="R1106" s="29">
        <v>1218</v>
      </c>
      <c r="S1106" s="29">
        <v>0</v>
      </c>
    </row>
    <row r="1107" spans="1:19" x14ac:dyDescent="0.2">
      <c r="A1107" s="60" t="s">
        <v>279</v>
      </c>
      <c r="B1107" s="60" t="s">
        <v>12</v>
      </c>
      <c r="C1107" s="60" t="s">
        <v>3</v>
      </c>
      <c r="D1107" s="61">
        <v>2014</v>
      </c>
      <c r="E1107" s="60" t="s">
        <v>6</v>
      </c>
      <c r="F1107" s="29">
        <v>156</v>
      </c>
      <c r="G1107" s="77">
        <f t="shared" si="34"/>
        <v>20</v>
      </c>
      <c r="H1107" s="29">
        <v>20</v>
      </c>
      <c r="I1107" s="29">
        <v>0</v>
      </c>
      <c r="J1107" s="29">
        <v>122</v>
      </c>
      <c r="K1107" s="30">
        <f t="shared" si="35"/>
        <v>20</v>
      </c>
      <c r="L1107" s="29">
        <v>20</v>
      </c>
      <c r="M1107" s="29">
        <v>0</v>
      </c>
      <c r="N1107" s="29">
        <v>37</v>
      </c>
      <c r="O1107" s="29">
        <v>0</v>
      </c>
      <c r="P1107" s="29">
        <v>90</v>
      </c>
      <c r="Q1107" s="29">
        <v>242</v>
      </c>
      <c r="R1107" s="29">
        <v>405</v>
      </c>
      <c r="S1107" s="29">
        <v>282</v>
      </c>
    </row>
    <row r="1108" spans="1:19" x14ac:dyDescent="0.2">
      <c r="A1108" s="60" t="s">
        <v>279</v>
      </c>
      <c r="B1108" s="60" t="s">
        <v>12</v>
      </c>
      <c r="C1108" s="60" t="s">
        <v>3</v>
      </c>
      <c r="D1108" s="61">
        <v>2015</v>
      </c>
      <c r="E1108" s="60" t="s">
        <v>6</v>
      </c>
      <c r="F1108" s="29">
        <v>156</v>
      </c>
      <c r="G1108" s="77">
        <f t="shared" si="34"/>
        <v>0</v>
      </c>
      <c r="H1108" s="29">
        <v>0</v>
      </c>
      <c r="I1108" s="29">
        <v>0</v>
      </c>
      <c r="J1108" s="29">
        <v>122</v>
      </c>
      <c r="K1108" s="30">
        <f t="shared" si="35"/>
        <v>0</v>
      </c>
      <c r="L1108" s="29">
        <v>0</v>
      </c>
      <c r="M1108" s="29">
        <v>0</v>
      </c>
      <c r="N1108" s="29">
        <v>37</v>
      </c>
      <c r="O1108" s="29">
        <v>11</v>
      </c>
      <c r="P1108" s="29">
        <v>90</v>
      </c>
      <c r="Q1108" s="29">
        <v>127</v>
      </c>
      <c r="R1108" s="29">
        <v>405</v>
      </c>
      <c r="S1108" s="29">
        <v>138</v>
      </c>
    </row>
    <row r="1109" spans="1:19" x14ac:dyDescent="0.2">
      <c r="A1109" s="60" t="s">
        <v>279</v>
      </c>
      <c r="B1109" s="60" t="s">
        <v>12</v>
      </c>
      <c r="C1109" s="60" t="s">
        <v>3</v>
      </c>
      <c r="D1109" s="61">
        <v>2016</v>
      </c>
      <c r="E1109" s="60" t="s">
        <v>6</v>
      </c>
      <c r="F1109" s="29">
        <v>156</v>
      </c>
      <c r="G1109" s="77">
        <f t="shared" si="34"/>
        <v>0</v>
      </c>
      <c r="H1109" s="29">
        <v>0</v>
      </c>
      <c r="I1109" s="29">
        <v>0</v>
      </c>
      <c r="J1109" s="29">
        <v>122</v>
      </c>
      <c r="K1109" s="30">
        <f t="shared" si="35"/>
        <v>12</v>
      </c>
      <c r="L1109" s="29">
        <v>12</v>
      </c>
      <c r="M1109" s="29">
        <v>0</v>
      </c>
      <c r="N1109" s="29">
        <v>37</v>
      </c>
      <c r="O1109" s="29">
        <v>2</v>
      </c>
      <c r="P1109" s="29">
        <v>90</v>
      </c>
      <c r="Q1109" s="29">
        <v>285</v>
      </c>
      <c r="R1109" s="29">
        <v>405</v>
      </c>
      <c r="S1109" s="29">
        <v>299</v>
      </c>
    </row>
    <row r="1110" spans="1:19" x14ac:dyDescent="0.2">
      <c r="A1110" s="60" t="s">
        <v>279</v>
      </c>
      <c r="B1110" s="60" t="s">
        <v>12</v>
      </c>
      <c r="C1110" s="60" t="s">
        <v>3</v>
      </c>
      <c r="D1110" s="61">
        <v>2017</v>
      </c>
      <c r="E1110" s="60" t="s">
        <v>6</v>
      </c>
      <c r="F1110" s="29">
        <v>156</v>
      </c>
      <c r="G1110" s="77">
        <f t="shared" si="34"/>
        <v>49</v>
      </c>
      <c r="H1110" s="29">
        <v>49</v>
      </c>
      <c r="I1110" s="29">
        <v>0</v>
      </c>
      <c r="J1110" s="29">
        <v>122</v>
      </c>
      <c r="K1110" s="30">
        <f t="shared" si="35"/>
        <v>20</v>
      </c>
      <c r="L1110" s="29">
        <v>20</v>
      </c>
      <c r="M1110" s="29">
        <v>0</v>
      </c>
      <c r="N1110" s="29">
        <v>37</v>
      </c>
      <c r="O1110" s="29">
        <v>11</v>
      </c>
      <c r="P1110" s="29">
        <v>90</v>
      </c>
      <c r="Q1110" s="29">
        <v>115</v>
      </c>
      <c r="R1110" s="29">
        <v>405</v>
      </c>
      <c r="S1110" s="29">
        <v>195</v>
      </c>
    </row>
    <row r="1111" spans="1:19" x14ac:dyDescent="0.2">
      <c r="A1111" s="60" t="s">
        <v>55</v>
      </c>
      <c r="B1111" s="60" t="s">
        <v>55</v>
      </c>
      <c r="C1111" s="60" t="s">
        <v>56</v>
      </c>
      <c r="D1111" s="61">
        <v>2015</v>
      </c>
      <c r="E1111" s="60" t="s">
        <v>6</v>
      </c>
      <c r="F1111" s="29">
        <v>962</v>
      </c>
      <c r="G1111" s="77">
        <f t="shared" si="34"/>
        <v>0</v>
      </c>
      <c r="H1111" s="29">
        <v>0</v>
      </c>
      <c r="I1111" s="29">
        <v>0</v>
      </c>
      <c r="J1111" s="29">
        <v>701</v>
      </c>
      <c r="K1111" s="30">
        <f t="shared" si="35"/>
        <v>0</v>
      </c>
      <c r="L1111" s="29">
        <v>0</v>
      </c>
      <c r="M1111" s="29">
        <v>0</v>
      </c>
      <c r="N1111" s="29">
        <v>820</v>
      </c>
      <c r="O1111" s="29">
        <v>0</v>
      </c>
      <c r="P1111" s="29">
        <v>1617</v>
      </c>
      <c r="Q1111" s="29">
        <v>180</v>
      </c>
      <c r="R1111" s="29">
        <v>4100</v>
      </c>
      <c r="S1111" s="29">
        <v>180</v>
      </c>
    </row>
    <row r="1112" spans="1:19" x14ac:dyDescent="0.2">
      <c r="A1112" s="60" t="s">
        <v>55</v>
      </c>
      <c r="B1112" s="60" t="s">
        <v>55</v>
      </c>
      <c r="C1112" s="60" t="s">
        <v>56</v>
      </c>
      <c r="D1112" s="61">
        <v>2016</v>
      </c>
      <c r="E1112" s="60" t="s">
        <v>6</v>
      </c>
      <c r="F1112" s="29">
        <v>962</v>
      </c>
      <c r="G1112" s="77">
        <f t="shared" si="34"/>
        <v>61</v>
      </c>
      <c r="H1112" s="29">
        <v>61</v>
      </c>
      <c r="I1112" s="29">
        <v>0</v>
      </c>
      <c r="J1112" s="29">
        <v>701</v>
      </c>
      <c r="K1112" s="30">
        <f t="shared" si="35"/>
        <v>36</v>
      </c>
      <c r="L1112" s="29">
        <v>36</v>
      </c>
      <c r="M1112" s="29">
        <v>0</v>
      </c>
      <c r="N1112" s="29">
        <v>820</v>
      </c>
      <c r="O1112" s="29">
        <v>0</v>
      </c>
      <c r="P1112" s="29">
        <v>1617</v>
      </c>
      <c r="Q1112" s="29">
        <v>159</v>
      </c>
      <c r="R1112" s="29">
        <v>4100</v>
      </c>
      <c r="S1112" s="29">
        <v>256</v>
      </c>
    </row>
    <row r="1113" spans="1:19" x14ac:dyDescent="0.2">
      <c r="A1113" s="60" t="s">
        <v>280</v>
      </c>
      <c r="B1113" s="60" t="s">
        <v>55</v>
      </c>
      <c r="C1113" s="60" t="s">
        <v>56</v>
      </c>
      <c r="D1113" s="61">
        <v>2014</v>
      </c>
      <c r="E1113" s="60" t="s">
        <v>6</v>
      </c>
      <c r="F1113" s="29">
        <v>159</v>
      </c>
      <c r="G1113" s="77">
        <f t="shared" si="34"/>
        <v>0</v>
      </c>
      <c r="H1113" s="29">
        <v>0</v>
      </c>
      <c r="I1113" s="29">
        <v>0</v>
      </c>
      <c r="J1113" s="29">
        <v>106</v>
      </c>
      <c r="K1113" s="30">
        <f t="shared" si="35"/>
        <v>0</v>
      </c>
      <c r="L1113" s="29">
        <v>0</v>
      </c>
      <c r="M1113" s="29">
        <v>0</v>
      </c>
      <c r="N1113" s="29">
        <v>112</v>
      </c>
      <c r="O1113" s="29">
        <v>59</v>
      </c>
      <c r="P1113" s="29">
        <v>284</v>
      </c>
      <c r="Q1113" s="29">
        <v>80</v>
      </c>
      <c r="R1113" s="29">
        <v>661</v>
      </c>
      <c r="S1113" s="29">
        <v>139</v>
      </c>
    </row>
    <row r="1114" spans="1:19" x14ac:dyDescent="0.2">
      <c r="A1114" s="60" t="s">
        <v>280</v>
      </c>
      <c r="B1114" s="60" t="s">
        <v>55</v>
      </c>
      <c r="C1114" s="60" t="s">
        <v>56</v>
      </c>
      <c r="D1114" s="61">
        <v>2015</v>
      </c>
      <c r="E1114" s="60" t="s">
        <v>6</v>
      </c>
      <c r="F1114" s="29">
        <v>159</v>
      </c>
      <c r="G1114" s="77">
        <f t="shared" si="34"/>
        <v>49</v>
      </c>
      <c r="H1114" s="29">
        <v>49</v>
      </c>
      <c r="I1114" s="29">
        <v>0</v>
      </c>
      <c r="J1114" s="29">
        <v>106</v>
      </c>
      <c r="K1114" s="30">
        <f t="shared" si="35"/>
        <v>41</v>
      </c>
      <c r="L1114" s="29">
        <v>36</v>
      </c>
      <c r="M1114" s="29">
        <v>5</v>
      </c>
      <c r="N1114" s="29">
        <v>112</v>
      </c>
      <c r="O1114" s="29">
        <v>44</v>
      </c>
      <c r="P1114" s="29">
        <v>284</v>
      </c>
      <c r="Q1114" s="29">
        <v>94</v>
      </c>
      <c r="R1114" s="29">
        <v>661</v>
      </c>
      <c r="S1114" s="29">
        <v>228</v>
      </c>
    </row>
    <row r="1115" spans="1:19" x14ac:dyDescent="0.2">
      <c r="A1115" s="60" t="s">
        <v>280</v>
      </c>
      <c r="B1115" s="60" t="s">
        <v>55</v>
      </c>
      <c r="C1115" s="60" t="s">
        <v>56</v>
      </c>
      <c r="D1115" s="61">
        <v>2016</v>
      </c>
      <c r="E1115" s="60" t="s">
        <v>6</v>
      </c>
      <c r="F1115" s="29">
        <v>159</v>
      </c>
      <c r="G1115" s="77">
        <f t="shared" si="34"/>
        <v>0</v>
      </c>
      <c r="H1115" s="29">
        <v>0</v>
      </c>
      <c r="I1115" s="29">
        <v>0</v>
      </c>
      <c r="J1115" s="29">
        <v>106</v>
      </c>
      <c r="K1115" s="30">
        <f t="shared" si="35"/>
        <v>7</v>
      </c>
      <c r="L1115" s="29">
        <v>0</v>
      </c>
      <c r="M1115" s="29">
        <v>7</v>
      </c>
      <c r="N1115" s="29">
        <v>112</v>
      </c>
      <c r="O1115" s="29">
        <v>13</v>
      </c>
      <c r="P1115" s="29">
        <v>284</v>
      </c>
      <c r="Q1115" s="29">
        <v>31</v>
      </c>
      <c r="R1115" s="29">
        <v>661</v>
      </c>
      <c r="S1115" s="29">
        <v>51</v>
      </c>
    </row>
    <row r="1116" spans="1:19" x14ac:dyDescent="0.2">
      <c r="A1116" s="60" t="s">
        <v>280</v>
      </c>
      <c r="B1116" s="60" t="s">
        <v>55</v>
      </c>
      <c r="C1116" s="60" t="s">
        <v>56</v>
      </c>
      <c r="D1116" s="61">
        <v>2017</v>
      </c>
      <c r="E1116" s="60" t="s">
        <v>6</v>
      </c>
      <c r="F1116" s="29">
        <v>159</v>
      </c>
      <c r="G1116" s="77">
        <f t="shared" si="34"/>
        <v>8</v>
      </c>
      <c r="H1116" s="29">
        <v>8</v>
      </c>
      <c r="I1116" s="29">
        <v>0</v>
      </c>
      <c r="J1116" s="29">
        <v>106</v>
      </c>
      <c r="K1116" s="30">
        <f t="shared" si="35"/>
        <v>1</v>
      </c>
      <c r="L1116" s="29">
        <v>0</v>
      </c>
      <c r="M1116" s="29">
        <v>1</v>
      </c>
      <c r="N1116" s="29">
        <v>112</v>
      </c>
      <c r="O1116" s="29">
        <v>54</v>
      </c>
      <c r="P1116" s="29">
        <v>284</v>
      </c>
      <c r="Q1116" s="29">
        <v>145</v>
      </c>
      <c r="R1116" s="29">
        <v>661</v>
      </c>
      <c r="S1116" s="29">
        <v>208</v>
      </c>
    </row>
    <row r="1117" spans="1:19" x14ac:dyDescent="0.2">
      <c r="A1117" s="60" t="s">
        <v>62</v>
      </c>
      <c r="B1117" s="60" t="s">
        <v>62</v>
      </c>
      <c r="C1117" s="60" t="s">
        <v>8</v>
      </c>
      <c r="D1117" s="61">
        <v>2015</v>
      </c>
      <c r="E1117" s="60" t="s">
        <v>6</v>
      </c>
      <c r="F1117" s="29">
        <v>525</v>
      </c>
      <c r="G1117" s="77">
        <f t="shared" si="34"/>
        <v>0</v>
      </c>
      <c r="H1117" s="29">
        <v>0</v>
      </c>
      <c r="I1117" s="29">
        <v>0</v>
      </c>
      <c r="J1117" s="29">
        <v>525</v>
      </c>
      <c r="K1117" s="30">
        <f t="shared" si="35"/>
        <v>0</v>
      </c>
      <c r="L1117" s="29">
        <v>0</v>
      </c>
      <c r="M1117" s="29">
        <v>0</v>
      </c>
      <c r="N1117" s="29">
        <v>695</v>
      </c>
      <c r="O1117" s="29">
        <v>19</v>
      </c>
      <c r="P1117" s="29">
        <v>755</v>
      </c>
      <c r="Q1117" s="29">
        <v>212</v>
      </c>
      <c r="R1117" s="29">
        <v>2500</v>
      </c>
      <c r="S1117" s="29">
        <v>231</v>
      </c>
    </row>
    <row r="1118" spans="1:19" x14ac:dyDescent="0.2">
      <c r="A1118" s="60" t="s">
        <v>62</v>
      </c>
      <c r="B1118" s="60" t="s">
        <v>62</v>
      </c>
      <c r="C1118" s="60" t="s">
        <v>8</v>
      </c>
      <c r="D1118" s="61">
        <v>2016</v>
      </c>
      <c r="E1118" s="60" t="s">
        <v>6</v>
      </c>
      <c r="F1118" s="29">
        <v>525</v>
      </c>
      <c r="G1118" s="77">
        <f t="shared" si="34"/>
        <v>1</v>
      </c>
      <c r="H1118" s="29">
        <v>1</v>
      </c>
      <c r="I1118" s="29">
        <v>0</v>
      </c>
      <c r="J1118" s="29">
        <v>525</v>
      </c>
      <c r="K1118" s="30">
        <f t="shared" si="35"/>
        <v>1</v>
      </c>
      <c r="L1118" s="29">
        <v>1</v>
      </c>
      <c r="M1118" s="29">
        <v>0</v>
      </c>
      <c r="N1118" s="29">
        <v>695</v>
      </c>
      <c r="O1118" s="29">
        <v>16</v>
      </c>
      <c r="P1118" s="29">
        <v>755</v>
      </c>
      <c r="Q1118" s="29">
        <v>399</v>
      </c>
      <c r="R1118" s="29">
        <v>2500</v>
      </c>
      <c r="S1118" s="29">
        <v>417</v>
      </c>
    </row>
    <row r="1119" spans="1:19" x14ac:dyDescent="0.2">
      <c r="A1119" s="60" t="s">
        <v>62</v>
      </c>
      <c r="B1119" s="60" t="s">
        <v>62</v>
      </c>
      <c r="C1119" s="60" t="s">
        <v>8</v>
      </c>
      <c r="D1119" s="61">
        <v>2017</v>
      </c>
      <c r="E1119" s="60" t="s">
        <v>6</v>
      </c>
      <c r="F1119" s="29">
        <v>525</v>
      </c>
      <c r="G1119" s="77">
        <f t="shared" si="34"/>
        <v>0</v>
      </c>
      <c r="H1119" s="29">
        <v>0</v>
      </c>
      <c r="I1119" s="29">
        <v>0</v>
      </c>
      <c r="J1119" s="29">
        <v>525</v>
      </c>
      <c r="K1119" s="30">
        <f t="shared" si="35"/>
        <v>0</v>
      </c>
      <c r="L1119" s="29">
        <v>0</v>
      </c>
      <c r="M1119" s="29">
        <v>0</v>
      </c>
      <c r="N1119" s="29">
        <v>695</v>
      </c>
      <c r="O1119" s="29">
        <v>6</v>
      </c>
      <c r="P1119" s="29">
        <v>755</v>
      </c>
      <c r="Q1119" s="29">
        <v>1609</v>
      </c>
      <c r="R1119" s="29">
        <v>2500</v>
      </c>
      <c r="S1119" s="29">
        <v>1615</v>
      </c>
    </row>
    <row r="1120" spans="1:19" x14ac:dyDescent="0.2">
      <c r="A1120" s="60" t="s">
        <v>281</v>
      </c>
      <c r="B1120" s="60" t="s">
        <v>62</v>
      </c>
      <c r="C1120" s="60" t="s">
        <v>8</v>
      </c>
      <c r="D1120" s="61">
        <v>2014</v>
      </c>
      <c r="E1120" s="60" t="s">
        <v>6</v>
      </c>
      <c r="F1120" s="29">
        <v>22</v>
      </c>
      <c r="G1120" s="77">
        <f t="shared" si="34"/>
        <v>13</v>
      </c>
      <c r="H1120" s="29">
        <v>13</v>
      </c>
      <c r="I1120" s="29">
        <v>0</v>
      </c>
      <c r="J1120" s="29">
        <v>13</v>
      </c>
      <c r="K1120" s="30">
        <f t="shared" si="35"/>
        <v>0</v>
      </c>
      <c r="L1120" s="29">
        <v>0</v>
      </c>
      <c r="M1120" s="29">
        <v>0</v>
      </c>
      <c r="N1120" s="29">
        <v>214</v>
      </c>
      <c r="O1120" s="29">
        <v>0</v>
      </c>
      <c r="P1120" s="29">
        <v>28</v>
      </c>
      <c r="Q1120" s="29">
        <v>58</v>
      </c>
      <c r="R1120" s="29">
        <v>277</v>
      </c>
      <c r="S1120" s="29">
        <v>71</v>
      </c>
    </row>
    <row r="1121" spans="1:19" x14ac:dyDescent="0.2">
      <c r="A1121" s="60" t="s">
        <v>281</v>
      </c>
      <c r="B1121" s="60" t="s">
        <v>62</v>
      </c>
      <c r="C1121" s="60" t="s">
        <v>8</v>
      </c>
      <c r="D1121" s="61">
        <v>2015</v>
      </c>
      <c r="E1121" s="60" t="s">
        <v>6</v>
      </c>
      <c r="F1121" s="29">
        <v>22</v>
      </c>
      <c r="G1121" s="77">
        <f t="shared" si="34"/>
        <v>5</v>
      </c>
      <c r="H1121" s="29">
        <v>5</v>
      </c>
      <c r="I1121" s="29">
        <v>0</v>
      </c>
      <c r="J1121" s="29">
        <v>13</v>
      </c>
      <c r="K1121" s="30">
        <f t="shared" si="35"/>
        <v>0</v>
      </c>
      <c r="L1121" s="29">
        <v>0</v>
      </c>
      <c r="M1121" s="29">
        <v>0</v>
      </c>
      <c r="N1121" s="29">
        <v>214</v>
      </c>
      <c r="O1121" s="29">
        <v>0</v>
      </c>
      <c r="P1121" s="29">
        <v>28</v>
      </c>
      <c r="Q1121" s="29">
        <v>60</v>
      </c>
      <c r="R1121" s="29">
        <v>277</v>
      </c>
      <c r="S1121" s="29">
        <v>65</v>
      </c>
    </row>
    <row r="1122" spans="1:19" x14ac:dyDescent="0.2">
      <c r="A1122" s="60" t="s">
        <v>281</v>
      </c>
      <c r="B1122" s="60" t="s">
        <v>62</v>
      </c>
      <c r="C1122" s="60" t="s">
        <v>8</v>
      </c>
      <c r="D1122" s="61">
        <v>2016</v>
      </c>
      <c r="E1122" s="60" t="s">
        <v>6</v>
      </c>
      <c r="F1122" s="29">
        <v>22</v>
      </c>
      <c r="G1122" s="77">
        <f t="shared" si="34"/>
        <v>11</v>
      </c>
      <c r="H1122" s="29">
        <v>11</v>
      </c>
      <c r="I1122" s="29">
        <v>0</v>
      </c>
      <c r="J1122" s="29">
        <v>13</v>
      </c>
      <c r="K1122" s="30">
        <f t="shared" si="35"/>
        <v>0</v>
      </c>
      <c r="L1122" s="29">
        <v>0</v>
      </c>
      <c r="M1122" s="29">
        <v>0</v>
      </c>
      <c r="N1122" s="29">
        <v>214</v>
      </c>
      <c r="O1122" s="29">
        <v>0</v>
      </c>
      <c r="P1122" s="29">
        <v>28</v>
      </c>
      <c r="Q1122" s="29">
        <v>66</v>
      </c>
      <c r="R1122" s="29">
        <v>277</v>
      </c>
      <c r="S1122" s="29">
        <v>77</v>
      </c>
    </row>
    <row r="1123" spans="1:19" x14ac:dyDescent="0.2">
      <c r="A1123" s="60" t="s">
        <v>281</v>
      </c>
      <c r="B1123" s="60" t="s">
        <v>62</v>
      </c>
      <c r="C1123" s="60" t="s">
        <v>8</v>
      </c>
      <c r="D1123" s="61">
        <v>2017</v>
      </c>
      <c r="E1123" s="60" t="s">
        <v>6</v>
      </c>
      <c r="F1123" s="29">
        <v>22</v>
      </c>
      <c r="G1123" s="77">
        <f t="shared" si="34"/>
        <v>13</v>
      </c>
      <c r="H1123" s="29">
        <v>0</v>
      </c>
      <c r="I1123" s="29">
        <v>13</v>
      </c>
      <c r="J1123" s="29">
        <v>13</v>
      </c>
      <c r="K1123" s="30">
        <f t="shared" si="35"/>
        <v>0</v>
      </c>
      <c r="L1123" s="29">
        <v>0</v>
      </c>
      <c r="M1123" s="29">
        <v>0</v>
      </c>
      <c r="N1123" s="29">
        <v>214</v>
      </c>
      <c r="O1123" s="29">
        <v>0</v>
      </c>
      <c r="P1123" s="29">
        <v>28</v>
      </c>
      <c r="Q1123" s="29">
        <v>43</v>
      </c>
      <c r="R1123" s="29">
        <v>277</v>
      </c>
      <c r="S1123" s="29">
        <v>56</v>
      </c>
    </row>
    <row r="1124" spans="1:19" x14ac:dyDescent="0.2">
      <c r="A1124" s="60" t="s">
        <v>64</v>
      </c>
      <c r="B1124" s="60" t="s">
        <v>64</v>
      </c>
      <c r="C1124" s="60" t="s">
        <v>26</v>
      </c>
      <c r="D1124" s="61">
        <v>2015</v>
      </c>
      <c r="E1124" s="60" t="s">
        <v>6</v>
      </c>
      <c r="F1124" s="29">
        <v>180</v>
      </c>
      <c r="G1124" s="77">
        <f t="shared" si="34"/>
        <v>5</v>
      </c>
      <c r="H1124" s="29">
        <v>5</v>
      </c>
      <c r="I1124" s="29">
        <v>0</v>
      </c>
      <c r="J1124" s="29">
        <v>118</v>
      </c>
      <c r="K1124" s="30">
        <f t="shared" si="35"/>
        <v>7</v>
      </c>
      <c r="L1124" s="29">
        <v>7</v>
      </c>
      <c r="M1124" s="29">
        <v>0</v>
      </c>
      <c r="N1124" s="29">
        <v>136</v>
      </c>
      <c r="O1124" s="29">
        <v>39</v>
      </c>
      <c r="P1124" s="29">
        <v>313</v>
      </c>
      <c r="Q1124" s="29">
        <v>94</v>
      </c>
      <c r="R1124" s="29">
        <v>747</v>
      </c>
      <c r="S1124" s="29">
        <v>145</v>
      </c>
    </row>
    <row r="1125" spans="1:19" x14ac:dyDescent="0.2">
      <c r="A1125" s="60" t="s">
        <v>64</v>
      </c>
      <c r="B1125" s="60" t="s">
        <v>64</v>
      </c>
      <c r="C1125" s="60" t="s">
        <v>26</v>
      </c>
      <c r="D1125" s="61">
        <v>2016</v>
      </c>
      <c r="E1125" s="60" t="s">
        <v>6</v>
      </c>
      <c r="F1125" s="29">
        <v>180</v>
      </c>
      <c r="G1125" s="77">
        <f t="shared" si="34"/>
        <v>1</v>
      </c>
      <c r="H1125" s="29">
        <v>1</v>
      </c>
      <c r="I1125" s="29">
        <v>0</v>
      </c>
      <c r="J1125" s="29">
        <v>118</v>
      </c>
      <c r="K1125" s="30">
        <f t="shared" si="35"/>
        <v>15</v>
      </c>
      <c r="L1125" s="29">
        <v>15</v>
      </c>
      <c r="M1125" s="29">
        <v>0</v>
      </c>
      <c r="N1125" s="29">
        <v>136</v>
      </c>
      <c r="O1125" s="29">
        <v>112</v>
      </c>
      <c r="P1125" s="29">
        <v>313</v>
      </c>
      <c r="Q1125" s="29">
        <v>44</v>
      </c>
      <c r="R1125" s="29">
        <v>747</v>
      </c>
      <c r="S1125" s="29">
        <v>172</v>
      </c>
    </row>
    <row r="1126" spans="1:19" x14ac:dyDescent="0.2">
      <c r="A1126" s="60" t="s">
        <v>64</v>
      </c>
      <c r="B1126" s="60" t="s">
        <v>64</v>
      </c>
      <c r="C1126" s="60" t="s">
        <v>26</v>
      </c>
      <c r="D1126" s="61">
        <v>2017</v>
      </c>
      <c r="E1126" s="60" t="s">
        <v>6</v>
      </c>
      <c r="F1126" s="29">
        <v>180</v>
      </c>
      <c r="G1126" s="77">
        <f t="shared" si="34"/>
        <v>0</v>
      </c>
      <c r="H1126" s="29">
        <v>0</v>
      </c>
      <c r="I1126" s="29">
        <v>0</v>
      </c>
      <c r="J1126" s="29">
        <v>118</v>
      </c>
      <c r="K1126" s="30">
        <f t="shared" si="35"/>
        <v>13</v>
      </c>
      <c r="L1126" s="29">
        <v>13</v>
      </c>
      <c r="M1126" s="29">
        <v>0</v>
      </c>
      <c r="N1126" s="29">
        <v>136</v>
      </c>
      <c r="O1126" s="29">
        <v>41</v>
      </c>
      <c r="P1126" s="29">
        <v>313</v>
      </c>
      <c r="Q1126" s="29">
        <v>109</v>
      </c>
      <c r="R1126" s="29">
        <v>747</v>
      </c>
      <c r="S1126" s="29">
        <v>163</v>
      </c>
    </row>
    <row r="1127" spans="1:19" x14ac:dyDescent="0.2">
      <c r="A1127" s="60" t="s">
        <v>282</v>
      </c>
      <c r="B1127" s="60" t="s">
        <v>64</v>
      </c>
      <c r="C1127" s="60" t="s">
        <v>26</v>
      </c>
      <c r="D1127" s="61">
        <v>2015</v>
      </c>
      <c r="E1127" s="60" t="s">
        <v>6</v>
      </c>
      <c r="F1127" s="29">
        <v>317</v>
      </c>
      <c r="G1127" s="77">
        <f t="shared" si="34"/>
        <v>0</v>
      </c>
      <c r="H1127" s="29">
        <v>0</v>
      </c>
      <c r="I1127" s="29">
        <v>0</v>
      </c>
      <c r="J1127" s="29">
        <v>207</v>
      </c>
      <c r="K1127" s="30">
        <f t="shared" si="35"/>
        <v>0</v>
      </c>
      <c r="L1127" s="29">
        <v>0</v>
      </c>
      <c r="M1127" s="29">
        <v>0</v>
      </c>
      <c r="N1127" s="29">
        <v>239</v>
      </c>
      <c r="O1127" s="29">
        <v>15</v>
      </c>
      <c r="P1127" s="29">
        <v>551</v>
      </c>
      <c r="Q1127" s="29">
        <v>44</v>
      </c>
      <c r="R1127" s="29">
        <v>1314</v>
      </c>
      <c r="S1127" s="29">
        <v>59</v>
      </c>
    </row>
    <row r="1128" spans="1:19" x14ac:dyDescent="0.2">
      <c r="A1128" s="60" t="s">
        <v>282</v>
      </c>
      <c r="B1128" s="60" t="s">
        <v>64</v>
      </c>
      <c r="C1128" s="60" t="s">
        <v>26</v>
      </c>
      <c r="D1128" s="61">
        <v>2016</v>
      </c>
      <c r="E1128" s="60" t="s">
        <v>6</v>
      </c>
      <c r="F1128" s="29">
        <v>317</v>
      </c>
      <c r="G1128" s="77">
        <f t="shared" si="34"/>
        <v>42</v>
      </c>
      <c r="H1128" s="29">
        <v>42</v>
      </c>
      <c r="I1128" s="29">
        <v>0</v>
      </c>
      <c r="J1128" s="29">
        <v>207</v>
      </c>
      <c r="K1128" s="30">
        <f t="shared" si="35"/>
        <v>23</v>
      </c>
      <c r="L1128" s="29">
        <v>23</v>
      </c>
      <c r="M1128" s="29">
        <v>0</v>
      </c>
      <c r="N1128" s="29">
        <v>239</v>
      </c>
      <c r="O1128" s="29">
        <v>35</v>
      </c>
      <c r="P1128" s="29">
        <v>551</v>
      </c>
      <c r="Q1128" s="29">
        <v>17</v>
      </c>
      <c r="R1128" s="29">
        <v>1314</v>
      </c>
      <c r="S1128" s="29">
        <v>117</v>
      </c>
    </row>
    <row r="1129" spans="1:19" x14ac:dyDescent="0.2">
      <c r="A1129" s="60" t="s">
        <v>282</v>
      </c>
      <c r="B1129" s="60" t="s">
        <v>64</v>
      </c>
      <c r="C1129" s="60" t="s">
        <v>26</v>
      </c>
      <c r="D1129" s="61">
        <v>2017</v>
      </c>
      <c r="E1129" s="60" t="s">
        <v>6</v>
      </c>
      <c r="F1129" s="29">
        <v>317</v>
      </c>
      <c r="G1129" s="77">
        <f t="shared" si="34"/>
        <v>0</v>
      </c>
      <c r="H1129" s="29">
        <v>0</v>
      </c>
      <c r="I1129" s="29">
        <v>0</v>
      </c>
      <c r="J1129" s="29">
        <v>207</v>
      </c>
      <c r="K1129" s="30">
        <f t="shared" si="35"/>
        <v>0</v>
      </c>
      <c r="L1129" s="29">
        <v>0</v>
      </c>
      <c r="M1129" s="29">
        <v>0</v>
      </c>
      <c r="N1129" s="29">
        <v>239</v>
      </c>
      <c r="O1129" s="29">
        <v>66</v>
      </c>
      <c r="P1129" s="29">
        <v>551</v>
      </c>
      <c r="Q1129" s="29">
        <v>38</v>
      </c>
      <c r="R1129" s="29">
        <v>1314</v>
      </c>
      <c r="S1129" s="29">
        <v>104</v>
      </c>
    </row>
    <row r="1130" spans="1:19" x14ac:dyDescent="0.2">
      <c r="A1130" s="60" t="s">
        <v>283</v>
      </c>
      <c r="B1130" s="60" t="s">
        <v>5</v>
      </c>
      <c r="C1130" s="60" t="s">
        <v>3</v>
      </c>
      <c r="D1130" s="61">
        <v>2014</v>
      </c>
      <c r="E1130" s="60" t="s">
        <v>6</v>
      </c>
      <c r="F1130" s="29">
        <v>82</v>
      </c>
      <c r="G1130" s="77">
        <f t="shared" si="34"/>
        <v>0</v>
      </c>
      <c r="H1130" s="29">
        <v>0</v>
      </c>
      <c r="I1130" s="29">
        <v>0</v>
      </c>
      <c r="J1130" s="29">
        <v>50</v>
      </c>
      <c r="K1130" s="30">
        <f t="shared" si="35"/>
        <v>0</v>
      </c>
      <c r="L1130" s="29">
        <v>0</v>
      </c>
      <c r="M1130" s="29">
        <v>0</v>
      </c>
      <c r="N1130" s="29">
        <v>53</v>
      </c>
      <c r="O1130" s="29">
        <v>0</v>
      </c>
      <c r="P1130" s="29">
        <v>139</v>
      </c>
      <c r="Q1130" s="29">
        <v>156</v>
      </c>
      <c r="R1130" s="29">
        <v>324</v>
      </c>
      <c r="S1130" s="29">
        <v>156</v>
      </c>
    </row>
    <row r="1131" spans="1:19" x14ac:dyDescent="0.2">
      <c r="A1131" s="60" t="s">
        <v>283</v>
      </c>
      <c r="B1131" s="60" t="s">
        <v>5</v>
      </c>
      <c r="C1131" s="60" t="s">
        <v>3</v>
      </c>
      <c r="D1131" s="61">
        <v>2015</v>
      </c>
      <c r="E1131" s="60" t="s">
        <v>6</v>
      </c>
      <c r="F1131" s="29">
        <v>82</v>
      </c>
      <c r="G1131" s="77">
        <f t="shared" si="34"/>
        <v>0</v>
      </c>
      <c r="H1131" s="29">
        <v>0</v>
      </c>
      <c r="I1131" s="29">
        <v>0</v>
      </c>
      <c r="J1131" s="29">
        <v>50</v>
      </c>
      <c r="K1131" s="30">
        <f t="shared" si="35"/>
        <v>0</v>
      </c>
      <c r="L1131" s="29">
        <v>0</v>
      </c>
      <c r="M1131" s="29">
        <v>0</v>
      </c>
      <c r="N1131" s="29">
        <v>53</v>
      </c>
      <c r="O1131" s="29">
        <v>0</v>
      </c>
      <c r="P1131" s="29">
        <v>139</v>
      </c>
      <c r="Q1131" s="29">
        <v>51</v>
      </c>
      <c r="R1131" s="29">
        <v>324</v>
      </c>
      <c r="S1131" s="29">
        <v>51</v>
      </c>
    </row>
    <row r="1132" spans="1:19" x14ac:dyDescent="0.2">
      <c r="A1132" s="60" t="s">
        <v>283</v>
      </c>
      <c r="B1132" s="60" t="s">
        <v>5</v>
      </c>
      <c r="C1132" s="60" t="s">
        <v>3</v>
      </c>
      <c r="D1132" s="61">
        <v>2016</v>
      </c>
      <c r="E1132" s="60" t="s">
        <v>6</v>
      </c>
      <c r="F1132" s="29">
        <v>82</v>
      </c>
      <c r="G1132" s="77">
        <f t="shared" si="34"/>
        <v>0</v>
      </c>
      <c r="H1132" s="29">
        <v>0</v>
      </c>
      <c r="I1132" s="29">
        <v>0</v>
      </c>
      <c r="J1132" s="29">
        <v>50</v>
      </c>
      <c r="K1132" s="30">
        <f t="shared" si="35"/>
        <v>0</v>
      </c>
      <c r="L1132" s="29">
        <v>0</v>
      </c>
      <c r="M1132" s="29">
        <v>0</v>
      </c>
      <c r="N1132" s="29">
        <v>53</v>
      </c>
      <c r="O1132" s="29">
        <v>0</v>
      </c>
      <c r="P1132" s="29">
        <v>139</v>
      </c>
      <c r="Q1132" s="29">
        <v>0</v>
      </c>
      <c r="R1132" s="29">
        <v>324</v>
      </c>
      <c r="S1132" s="29">
        <v>0</v>
      </c>
    </row>
    <row r="1133" spans="1:19" x14ac:dyDescent="0.2">
      <c r="A1133" s="60" t="s">
        <v>283</v>
      </c>
      <c r="B1133" s="60" t="s">
        <v>5</v>
      </c>
      <c r="C1133" s="60" t="s">
        <v>3</v>
      </c>
      <c r="D1133" s="61">
        <v>2017</v>
      </c>
      <c r="E1133" s="60" t="s">
        <v>6</v>
      </c>
      <c r="F1133" s="29">
        <v>82</v>
      </c>
      <c r="G1133" s="77">
        <f t="shared" si="34"/>
        <v>0</v>
      </c>
      <c r="H1133" s="29">
        <v>0</v>
      </c>
      <c r="I1133" s="29">
        <v>0</v>
      </c>
      <c r="J1133" s="29">
        <v>50</v>
      </c>
      <c r="K1133" s="30">
        <f t="shared" si="35"/>
        <v>1</v>
      </c>
      <c r="L1133" s="29">
        <v>0</v>
      </c>
      <c r="M1133" s="29">
        <v>1</v>
      </c>
      <c r="N1133" s="29">
        <v>53</v>
      </c>
      <c r="O1133" s="29">
        <v>0</v>
      </c>
      <c r="P1133" s="29">
        <v>139</v>
      </c>
      <c r="Q1133" s="29">
        <v>14</v>
      </c>
      <c r="R1133" s="29">
        <v>324</v>
      </c>
      <c r="S1133" s="29">
        <v>15</v>
      </c>
    </row>
    <row r="1134" spans="1:19" x14ac:dyDescent="0.2">
      <c r="A1134" s="60" t="s">
        <v>284</v>
      </c>
      <c r="B1134" s="60" t="s">
        <v>55</v>
      </c>
      <c r="C1134" s="60" t="s">
        <v>56</v>
      </c>
      <c r="D1134" s="61">
        <v>2015</v>
      </c>
      <c r="E1134" s="60" t="s">
        <v>6</v>
      </c>
      <c r="F1134" s="29">
        <v>985</v>
      </c>
      <c r="G1134" s="77">
        <f t="shared" si="34"/>
        <v>0</v>
      </c>
      <c r="H1134" s="29">
        <v>0</v>
      </c>
      <c r="I1134" s="29">
        <v>0</v>
      </c>
      <c r="J1134" s="29">
        <v>656</v>
      </c>
      <c r="K1134" s="30">
        <f t="shared" si="35"/>
        <v>0</v>
      </c>
      <c r="L1134" s="29">
        <v>0</v>
      </c>
      <c r="M1134" s="29">
        <v>0</v>
      </c>
      <c r="N1134" s="29">
        <v>730</v>
      </c>
      <c r="O1134" s="29">
        <v>570</v>
      </c>
      <c r="P1134" s="29">
        <v>1731</v>
      </c>
      <c r="Q1134" s="29">
        <v>300</v>
      </c>
      <c r="R1134" s="29">
        <v>4102</v>
      </c>
      <c r="S1134" s="29">
        <v>870</v>
      </c>
    </row>
    <row r="1135" spans="1:19" x14ac:dyDescent="0.2">
      <c r="A1135" s="60" t="s">
        <v>284</v>
      </c>
      <c r="B1135" s="60" t="s">
        <v>55</v>
      </c>
      <c r="C1135" s="60" t="s">
        <v>56</v>
      </c>
      <c r="D1135" s="61">
        <v>2016</v>
      </c>
      <c r="E1135" s="60" t="s">
        <v>6</v>
      </c>
      <c r="F1135" s="29">
        <v>985</v>
      </c>
      <c r="G1135" s="77">
        <f t="shared" si="34"/>
        <v>27</v>
      </c>
      <c r="H1135" s="29">
        <v>27</v>
      </c>
      <c r="I1135" s="29">
        <v>0</v>
      </c>
      <c r="J1135" s="29">
        <v>656</v>
      </c>
      <c r="K1135" s="30">
        <f t="shared" si="35"/>
        <v>59</v>
      </c>
      <c r="L1135" s="29">
        <v>59</v>
      </c>
      <c r="M1135" s="29">
        <v>0</v>
      </c>
      <c r="N1135" s="29">
        <v>730</v>
      </c>
      <c r="O1135" s="29">
        <v>14</v>
      </c>
      <c r="P1135" s="29">
        <v>1731</v>
      </c>
      <c r="Q1135" s="29">
        <v>191</v>
      </c>
      <c r="R1135" s="29">
        <v>4102</v>
      </c>
      <c r="S1135" s="29">
        <v>291</v>
      </c>
    </row>
    <row r="1136" spans="1:19" x14ac:dyDescent="0.2">
      <c r="A1136" s="60" t="s">
        <v>284</v>
      </c>
      <c r="B1136" s="60" t="s">
        <v>55</v>
      </c>
      <c r="C1136" s="60" t="s">
        <v>56</v>
      </c>
      <c r="D1136" s="61">
        <v>2017</v>
      </c>
      <c r="E1136" s="60" t="s">
        <v>6</v>
      </c>
      <c r="F1136" s="29">
        <v>985</v>
      </c>
      <c r="G1136" s="77">
        <f t="shared" si="34"/>
        <v>0</v>
      </c>
      <c r="H1136" s="29">
        <v>0</v>
      </c>
      <c r="I1136" s="29">
        <v>0</v>
      </c>
      <c r="J1136" s="29">
        <v>656</v>
      </c>
      <c r="K1136" s="30">
        <f t="shared" si="35"/>
        <v>0</v>
      </c>
      <c r="L1136" s="29">
        <v>0</v>
      </c>
      <c r="M1136" s="29">
        <v>0</v>
      </c>
      <c r="N1136" s="29">
        <v>730</v>
      </c>
      <c r="O1136" s="29">
        <v>391</v>
      </c>
      <c r="P1136" s="29">
        <v>1731</v>
      </c>
      <c r="Q1136" s="29">
        <v>125</v>
      </c>
      <c r="R1136" s="29">
        <v>4102</v>
      </c>
      <c r="S1136" s="29">
        <v>516</v>
      </c>
    </row>
    <row r="1137" spans="1:19" x14ac:dyDescent="0.2">
      <c r="A1137" s="60" t="s">
        <v>1021</v>
      </c>
      <c r="B1137" s="60" t="s">
        <v>5</v>
      </c>
      <c r="C1137" s="60" t="s">
        <v>3</v>
      </c>
      <c r="D1137" s="61">
        <v>2014</v>
      </c>
      <c r="E1137" s="60" t="s">
        <v>6</v>
      </c>
      <c r="F1137" s="29">
        <v>428</v>
      </c>
      <c r="G1137" s="77">
        <f t="shared" si="34"/>
        <v>167</v>
      </c>
      <c r="H1137" s="29">
        <v>167</v>
      </c>
      <c r="I1137" s="29">
        <v>0</v>
      </c>
      <c r="J1137" s="29">
        <v>263</v>
      </c>
      <c r="K1137" s="30">
        <f t="shared" si="35"/>
        <v>97</v>
      </c>
      <c r="L1137" s="29">
        <v>97</v>
      </c>
      <c r="M1137" s="29">
        <v>0</v>
      </c>
      <c r="N1137" s="29">
        <v>283</v>
      </c>
      <c r="O1137" s="29">
        <v>17</v>
      </c>
      <c r="P1137" s="29">
        <v>700</v>
      </c>
      <c r="Q1137" s="29">
        <v>301</v>
      </c>
      <c r="R1137" s="29">
        <v>1674</v>
      </c>
      <c r="S1137" s="29">
        <v>582</v>
      </c>
    </row>
    <row r="1138" spans="1:19" x14ac:dyDescent="0.2">
      <c r="A1138" s="60" t="s">
        <v>1021</v>
      </c>
      <c r="B1138" s="60" t="s">
        <v>5</v>
      </c>
      <c r="C1138" s="60" t="s">
        <v>3</v>
      </c>
      <c r="D1138" s="61">
        <v>2015</v>
      </c>
      <c r="E1138" s="60" t="s">
        <v>6</v>
      </c>
      <c r="F1138" s="29">
        <v>428</v>
      </c>
      <c r="G1138" s="77">
        <f t="shared" si="34"/>
        <v>37</v>
      </c>
      <c r="H1138" s="29">
        <v>37</v>
      </c>
      <c r="I1138" s="29">
        <v>0</v>
      </c>
      <c r="J1138" s="29">
        <v>263</v>
      </c>
      <c r="K1138" s="30">
        <f t="shared" si="35"/>
        <v>0</v>
      </c>
      <c r="L1138" s="29">
        <v>0</v>
      </c>
      <c r="M1138" s="29">
        <v>0</v>
      </c>
      <c r="N1138" s="29">
        <v>283</v>
      </c>
      <c r="O1138" s="29">
        <v>1</v>
      </c>
      <c r="P1138" s="29">
        <v>700</v>
      </c>
      <c r="Q1138" s="29">
        <v>108</v>
      </c>
      <c r="R1138" s="29">
        <v>1674</v>
      </c>
      <c r="S1138" s="29">
        <v>146</v>
      </c>
    </row>
    <row r="1139" spans="1:19" x14ac:dyDescent="0.2">
      <c r="A1139" s="60" t="s">
        <v>1021</v>
      </c>
      <c r="B1139" s="60" t="s">
        <v>5</v>
      </c>
      <c r="C1139" s="60" t="s">
        <v>3</v>
      </c>
      <c r="D1139" s="61">
        <v>2016</v>
      </c>
      <c r="E1139" s="60" t="s">
        <v>6</v>
      </c>
      <c r="F1139" s="29">
        <v>428</v>
      </c>
      <c r="G1139" s="77">
        <f t="shared" si="34"/>
        <v>6</v>
      </c>
      <c r="H1139" s="29">
        <v>6</v>
      </c>
      <c r="I1139" s="29">
        <v>0</v>
      </c>
      <c r="J1139" s="29">
        <v>263</v>
      </c>
      <c r="K1139" s="30">
        <f t="shared" si="35"/>
        <v>6</v>
      </c>
      <c r="L1139" s="29">
        <v>6</v>
      </c>
      <c r="M1139" s="29">
        <v>0</v>
      </c>
      <c r="N1139" s="29">
        <v>283</v>
      </c>
      <c r="O1139" s="29">
        <v>0</v>
      </c>
      <c r="P1139" s="29">
        <v>700</v>
      </c>
      <c r="Q1139" s="29">
        <v>244</v>
      </c>
      <c r="R1139" s="29">
        <v>1674</v>
      </c>
      <c r="S1139" s="29">
        <v>256</v>
      </c>
    </row>
    <row r="1140" spans="1:19" x14ac:dyDescent="0.2">
      <c r="A1140" s="60" t="s">
        <v>1021</v>
      </c>
      <c r="B1140" s="60" t="s">
        <v>5</v>
      </c>
      <c r="C1140" s="60" t="s">
        <v>3</v>
      </c>
      <c r="D1140" s="61">
        <v>2017</v>
      </c>
      <c r="E1140" s="60" t="s">
        <v>6</v>
      </c>
      <c r="F1140" s="29">
        <v>428</v>
      </c>
      <c r="G1140" s="77">
        <f t="shared" si="34"/>
        <v>93</v>
      </c>
      <c r="H1140" s="29">
        <v>93</v>
      </c>
      <c r="I1140" s="29">
        <v>0</v>
      </c>
      <c r="J1140" s="29">
        <v>263</v>
      </c>
      <c r="K1140" s="30">
        <f t="shared" si="35"/>
        <v>21</v>
      </c>
      <c r="L1140" s="29">
        <v>21</v>
      </c>
      <c r="M1140" s="29">
        <v>0</v>
      </c>
      <c r="N1140" s="29">
        <v>283</v>
      </c>
      <c r="O1140" s="29">
        <v>8</v>
      </c>
      <c r="P1140" s="29">
        <v>700</v>
      </c>
      <c r="Q1140" s="29">
        <v>569</v>
      </c>
      <c r="R1140" s="29">
        <v>1674</v>
      </c>
      <c r="S1140" s="29">
        <v>691</v>
      </c>
    </row>
    <row r="1141" spans="1:19" x14ac:dyDescent="0.2">
      <c r="A1141" s="60" t="s">
        <v>285</v>
      </c>
      <c r="B1141" s="60" t="s">
        <v>81</v>
      </c>
      <c r="C1141" s="60" t="s">
        <v>8</v>
      </c>
      <c r="D1141" s="61">
        <v>2014</v>
      </c>
      <c r="E1141" s="60" t="s">
        <v>6</v>
      </c>
      <c r="F1141" s="29">
        <v>1041</v>
      </c>
      <c r="G1141" s="77">
        <f t="shared" si="34"/>
        <v>11</v>
      </c>
      <c r="H1141" s="29">
        <v>11</v>
      </c>
      <c r="I1141" s="29">
        <v>0</v>
      </c>
      <c r="J1141" s="29">
        <v>671</v>
      </c>
      <c r="K1141" s="30">
        <f t="shared" si="35"/>
        <v>90</v>
      </c>
      <c r="L1141" s="29">
        <v>90</v>
      </c>
      <c r="M1141" s="29">
        <v>0</v>
      </c>
      <c r="N1141" s="29">
        <v>759</v>
      </c>
      <c r="O1141" s="29">
        <v>10</v>
      </c>
      <c r="P1141" s="29">
        <v>2612</v>
      </c>
      <c r="Q1141" s="29">
        <v>141</v>
      </c>
      <c r="R1141" s="29">
        <v>5083</v>
      </c>
      <c r="S1141" s="29">
        <v>252</v>
      </c>
    </row>
    <row r="1142" spans="1:19" x14ac:dyDescent="0.2">
      <c r="A1142" s="60" t="s">
        <v>285</v>
      </c>
      <c r="B1142" s="60" t="s">
        <v>81</v>
      </c>
      <c r="C1142" s="60" t="s">
        <v>8</v>
      </c>
      <c r="D1142" s="61">
        <v>2015</v>
      </c>
      <c r="E1142" s="60" t="s">
        <v>6</v>
      </c>
      <c r="F1142" s="29">
        <v>1041</v>
      </c>
      <c r="G1142" s="77">
        <f t="shared" si="34"/>
        <v>0</v>
      </c>
      <c r="H1142" s="29">
        <v>0</v>
      </c>
      <c r="I1142" s="29">
        <v>0</v>
      </c>
      <c r="J1142" s="29">
        <v>671</v>
      </c>
      <c r="K1142" s="30">
        <f t="shared" si="35"/>
        <v>24</v>
      </c>
      <c r="L1142" s="29">
        <v>24</v>
      </c>
      <c r="M1142" s="29">
        <v>0</v>
      </c>
      <c r="N1142" s="29">
        <v>759</v>
      </c>
      <c r="O1142" s="29">
        <v>8</v>
      </c>
      <c r="P1142" s="29">
        <v>2612</v>
      </c>
      <c r="Q1142" s="29">
        <v>94</v>
      </c>
      <c r="R1142" s="29">
        <v>5083</v>
      </c>
      <c r="S1142" s="29">
        <v>126</v>
      </c>
    </row>
    <row r="1143" spans="1:19" x14ac:dyDescent="0.2">
      <c r="A1143" s="60" t="s">
        <v>285</v>
      </c>
      <c r="B1143" s="60" t="s">
        <v>81</v>
      </c>
      <c r="C1143" s="60" t="s">
        <v>8</v>
      </c>
      <c r="D1143" s="61">
        <v>2016</v>
      </c>
      <c r="E1143" s="60" t="s">
        <v>6</v>
      </c>
      <c r="F1143" s="29">
        <v>1041</v>
      </c>
      <c r="G1143" s="77">
        <f t="shared" si="34"/>
        <v>38</v>
      </c>
      <c r="H1143" s="29">
        <v>38</v>
      </c>
      <c r="I1143" s="29">
        <v>0</v>
      </c>
      <c r="J1143" s="29">
        <v>671</v>
      </c>
      <c r="K1143" s="30">
        <f t="shared" si="35"/>
        <v>3</v>
      </c>
      <c r="L1143" s="29">
        <v>3</v>
      </c>
      <c r="M1143" s="29">
        <v>0</v>
      </c>
      <c r="N1143" s="29">
        <v>759</v>
      </c>
      <c r="O1143" s="29">
        <v>16</v>
      </c>
      <c r="P1143" s="29">
        <v>2612</v>
      </c>
      <c r="Q1143" s="29">
        <v>246</v>
      </c>
      <c r="R1143" s="29">
        <v>5083</v>
      </c>
      <c r="S1143" s="29">
        <v>303</v>
      </c>
    </row>
    <row r="1144" spans="1:19" x14ac:dyDescent="0.2">
      <c r="A1144" s="60" t="s">
        <v>285</v>
      </c>
      <c r="B1144" s="60" t="s">
        <v>81</v>
      </c>
      <c r="C1144" s="60" t="s">
        <v>8</v>
      </c>
      <c r="D1144" s="61">
        <v>2017</v>
      </c>
      <c r="E1144" s="60" t="s">
        <v>6</v>
      </c>
      <c r="F1144" s="29">
        <v>1041</v>
      </c>
      <c r="G1144" s="77">
        <f t="shared" si="34"/>
        <v>56</v>
      </c>
      <c r="H1144" s="29">
        <v>56</v>
      </c>
      <c r="I1144" s="29">
        <v>0</v>
      </c>
      <c r="J1144" s="29">
        <v>671</v>
      </c>
      <c r="K1144" s="30">
        <f t="shared" si="35"/>
        <v>22</v>
      </c>
      <c r="L1144" s="29">
        <v>22</v>
      </c>
      <c r="M1144" s="29">
        <v>0</v>
      </c>
      <c r="N1144" s="29">
        <v>759</v>
      </c>
      <c r="O1144" s="29">
        <v>16</v>
      </c>
      <c r="P1144" s="29">
        <v>2612</v>
      </c>
      <c r="Q1144" s="29">
        <v>251</v>
      </c>
      <c r="R1144" s="29">
        <v>5083</v>
      </c>
      <c r="S1144" s="29">
        <v>345</v>
      </c>
    </row>
    <row r="1145" spans="1:19" x14ac:dyDescent="0.2">
      <c r="A1145" s="60" t="s">
        <v>286</v>
      </c>
      <c r="B1145" s="60" t="s">
        <v>66</v>
      </c>
      <c r="C1145" s="60" t="s">
        <v>67</v>
      </c>
      <c r="D1145" s="61">
        <v>2013</v>
      </c>
      <c r="E1145" s="60" t="s">
        <v>6</v>
      </c>
      <c r="F1145" s="29">
        <v>914</v>
      </c>
      <c r="G1145" s="77">
        <f t="shared" si="34"/>
        <v>10</v>
      </c>
      <c r="H1145" s="29">
        <v>10</v>
      </c>
      <c r="I1145" s="29">
        <v>0</v>
      </c>
      <c r="J1145" s="29">
        <v>694</v>
      </c>
      <c r="K1145" s="30">
        <f t="shared" si="35"/>
        <v>41</v>
      </c>
      <c r="L1145" s="29">
        <v>37</v>
      </c>
      <c r="M1145" s="29">
        <v>4</v>
      </c>
      <c r="N1145" s="29">
        <v>642</v>
      </c>
      <c r="O1145" s="29">
        <v>80</v>
      </c>
      <c r="P1145" s="29">
        <v>1410</v>
      </c>
      <c r="Q1145" s="29">
        <v>368</v>
      </c>
      <c r="R1145" s="29">
        <v>3660</v>
      </c>
      <c r="S1145" s="29">
        <v>499</v>
      </c>
    </row>
    <row r="1146" spans="1:19" x14ac:dyDescent="0.2">
      <c r="A1146" s="60" t="s">
        <v>286</v>
      </c>
      <c r="B1146" s="60" t="s">
        <v>66</v>
      </c>
      <c r="C1146" s="60" t="s">
        <v>67</v>
      </c>
      <c r="D1146" s="61">
        <v>2014</v>
      </c>
      <c r="E1146" s="60" t="s">
        <v>6</v>
      </c>
      <c r="F1146" s="29">
        <v>914</v>
      </c>
      <c r="G1146" s="77">
        <f t="shared" si="34"/>
        <v>0</v>
      </c>
      <c r="H1146" s="29">
        <v>0</v>
      </c>
      <c r="I1146" s="29">
        <v>0</v>
      </c>
      <c r="J1146" s="29">
        <v>694</v>
      </c>
      <c r="K1146" s="30">
        <f t="shared" si="35"/>
        <v>0</v>
      </c>
      <c r="L1146" s="29">
        <v>0</v>
      </c>
      <c r="M1146" s="29">
        <v>0</v>
      </c>
      <c r="N1146" s="29">
        <v>642</v>
      </c>
      <c r="O1146" s="29">
        <v>0</v>
      </c>
      <c r="P1146" s="29">
        <v>1410</v>
      </c>
      <c r="Q1146" s="29">
        <v>175</v>
      </c>
      <c r="R1146" s="29">
        <v>3660</v>
      </c>
      <c r="S1146" s="29">
        <v>175</v>
      </c>
    </row>
    <row r="1147" spans="1:19" x14ac:dyDescent="0.2">
      <c r="A1147" s="60" t="s">
        <v>286</v>
      </c>
      <c r="B1147" s="60" t="s">
        <v>66</v>
      </c>
      <c r="C1147" s="60" t="s">
        <v>67</v>
      </c>
      <c r="D1147" s="61">
        <v>2015</v>
      </c>
      <c r="E1147" s="60" t="s">
        <v>6</v>
      </c>
      <c r="F1147" s="29">
        <v>914</v>
      </c>
      <c r="G1147" s="77">
        <f t="shared" si="34"/>
        <v>0</v>
      </c>
      <c r="H1147" s="29">
        <v>0</v>
      </c>
      <c r="I1147" s="29">
        <v>0</v>
      </c>
      <c r="J1147" s="29">
        <v>694</v>
      </c>
      <c r="K1147" s="30">
        <f t="shared" si="35"/>
        <v>0</v>
      </c>
      <c r="L1147" s="29">
        <v>0</v>
      </c>
      <c r="M1147" s="29">
        <v>0</v>
      </c>
      <c r="N1147" s="29">
        <v>642</v>
      </c>
      <c r="O1147" s="29">
        <v>0</v>
      </c>
      <c r="P1147" s="29">
        <v>1410</v>
      </c>
      <c r="Q1147" s="29">
        <v>5</v>
      </c>
      <c r="R1147" s="29">
        <v>3660</v>
      </c>
      <c r="S1147" s="29">
        <v>5</v>
      </c>
    </row>
    <row r="1148" spans="1:19" x14ac:dyDescent="0.2">
      <c r="A1148" s="60" t="s">
        <v>286</v>
      </c>
      <c r="B1148" s="60" t="s">
        <v>66</v>
      </c>
      <c r="C1148" s="60" t="s">
        <v>67</v>
      </c>
      <c r="D1148" s="61">
        <v>2016</v>
      </c>
      <c r="E1148" s="60" t="s">
        <v>6</v>
      </c>
      <c r="F1148" s="29">
        <v>914</v>
      </c>
      <c r="G1148" s="77">
        <f t="shared" si="34"/>
        <v>0</v>
      </c>
      <c r="H1148" s="29">
        <v>0</v>
      </c>
      <c r="I1148" s="29">
        <v>0</v>
      </c>
      <c r="J1148" s="29">
        <v>694</v>
      </c>
      <c r="K1148" s="30">
        <f t="shared" si="35"/>
        <v>2</v>
      </c>
      <c r="L1148" s="29">
        <v>0</v>
      </c>
      <c r="M1148" s="29">
        <v>2</v>
      </c>
      <c r="N1148" s="29">
        <v>642</v>
      </c>
      <c r="O1148" s="29">
        <v>0</v>
      </c>
      <c r="P1148" s="29">
        <v>1410</v>
      </c>
      <c r="Q1148" s="29">
        <v>50</v>
      </c>
      <c r="R1148" s="29">
        <v>3660</v>
      </c>
      <c r="S1148" s="29">
        <v>52</v>
      </c>
    </row>
    <row r="1149" spans="1:19" x14ac:dyDescent="0.2">
      <c r="A1149" s="60" t="s">
        <v>286</v>
      </c>
      <c r="B1149" s="60" t="s">
        <v>66</v>
      </c>
      <c r="C1149" s="60" t="s">
        <v>67</v>
      </c>
      <c r="D1149" s="61">
        <v>2017</v>
      </c>
      <c r="E1149" s="60" t="s">
        <v>6</v>
      </c>
      <c r="F1149" s="29">
        <v>914</v>
      </c>
      <c r="G1149" s="77">
        <f t="shared" si="34"/>
        <v>0</v>
      </c>
      <c r="H1149" s="29">
        <v>0</v>
      </c>
      <c r="I1149" s="29">
        <v>0</v>
      </c>
      <c r="J1149" s="29">
        <v>694</v>
      </c>
      <c r="K1149" s="30">
        <f t="shared" si="35"/>
        <v>0</v>
      </c>
      <c r="L1149" s="29">
        <v>0</v>
      </c>
      <c r="M1149" s="29">
        <v>0</v>
      </c>
      <c r="N1149" s="29">
        <v>642</v>
      </c>
      <c r="O1149" s="29">
        <v>16</v>
      </c>
      <c r="P1149" s="29">
        <v>1410</v>
      </c>
      <c r="Q1149" s="29">
        <v>128</v>
      </c>
      <c r="R1149" s="29">
        <v>3660</v>
      </c>
      <c r="S1149" s="29">
        <v>144</v>
      </c>
    </row>
    <row r="1150" spans="1:19" x14ac:dyDescent="0.2">
      <c r="A1150" s="60" t="s">
        <v>1017</v>
      </c>
      <c r="B1150" s="60" t="s">
        <v>62</v>
      </c>
      <c r="C1150" s="60" t="s">
        <v>8</v>
      </c>
      <c r="D1150" s="61">
        <v>2015</v>
      </c>
      <c r="E1150" s="60" t="s">
        <v>6</v>
      </c>
      <c r="F1150" s="29">
        <v>147</v>
      </c>
      <c r="G1150" s="77">
        <f t="shared" si="34"/>
        <v>0</v>
      </c>
      <c r="H1150" s="29">
        <v>0</v>
      </c>
      <c r="I1150" s="29">
        <v>0</v>
      </c>
      <c r="J1150" s="29">
        <v>95</v>
      </c>
      <c r="K1150" s="30">
        <f t="shared" si="35"/>
        <v>7</v>
      </c>
      <c r="L1150" s="29">
        <v>7</v>
      </c>
      <c r="M1150" s="29">
        <v>0</v>
      </c>
      <c r="N1150" s="29">
        <v>104</v>
      </c>
      <c r="O1150" s="29">
        <v>1</v>
      </c>
      <c r="P1150" s="29">
        <v>93</v>
      </c>
      <c r="Q1150" s="29">
        <v>6</v>
      </c>
      <c r="R1150" s="29">
        <v>439</v>
      </c>
      <c r="S1150" s="29">
        <v>14</v>
      </c>
    </row>
    <row r="1151" spans="1:19" x14ac:dyDescent="0.2">
      <c r="A1151" s="60" t="s">
        <v>1017</v>
      </c>
      <c r="B1151" s="60" t="s">
        <v>62</v>
      </c>
      <c r="C1151" s="60" t="s">
        <v>8</v>
      </c>
      <c r="D1151" s="61">
        <v>2016</v>
      </c>
      <c r="E1151" s="60" t="s">
        <v>6</v>
      </c>
      <c r="F1151" s="29">
        <v>147</v>
      </c>
      <c r="G1151" s="77">
        <f t="shared" si="34"/>
        <v>0</v>
      </c>
      <c r="H1151" s="29">
        <v>0</v>
      </c>
      <c r="I1151" s="29">
        <v>0</v>
      </c>
      <c r="J1151" s="29">
        <v>95</v>
      </c>
      <c r="K1151" s="30">
        <f t="shared" si="35"/>
        <v>11</v>
      </c>
      <c r="L1151" s="29">
        <v>11</v>
      </c>
      <c r="M1151" s="29">
        <v>0</v>
      </c>
      <c r="N1151" s="29">
        <v>104</v>
      </c>
      <c r="O1151" s="29">
        <v>1</v>
      </c>
      <c r="P1151" s="29">
        <v>93</v>
      </c>
      <c r="Q1151" s="29">
        <v>6</v>
      </c>
      <c r="R1151" s="29">
        <v>439</v>
      </c>
      <c r="S1151" s="29">
        <v>18</v>
      </c>
    </row>
    <row r="1152" spans="1:19" x14ac:dyDescent="0.2">
      <c r="A1152" s="60" t="s">
        <v>1017</v>
      </c>
      <c r="B1152" s="60" t="s">
        <v>62</v>
      </c>
      <c r="C1152" s="60" t="s">
        <v>8</v>
      </c>
      <c r="D1152" s="61">
        <v>2017</v>
      </c>
      <c r="E1152" s="60" t="s">
        <v>6</v>
      </c>
      <c r="F1152" s="29">
        <v>147</v>
      </c>
      <c r="G1152" s="77">
        <f t="shared" si="34"/>
        <v>0</v>
      </c>
      <c r="H1152" s="29">
        <v>0</v>
      </c>
      <c r="I1152" s="29">
        <v>0</v>
      </c>
      <c r="J1152" s="29">
        <v>95</v>
      </c>
      <c r="K1152" s="30">
        <f t="shared" si="35"/>
        <v>14</v>
      </c>
      <c r="L1152" s="29">
        <v>14</v>
      </c>
      <c r="M1152" s="29">
        <v>0</v>
      </c>
      <c r="N1152" s="29">
        <v>104</v>
      </c>
      <c r="O1152" s="29">
        <v>4</v>
      </c>
      <c r="P1152" s="29">
        <v>93</v>
      </c>
      <c r="Q1152" s="29">
        <v>7</v>
      </c>
      <c r="R1152" s="29">
        <v>439</v>
      </c>
      <c r="S1152" s="29">
        <v>25</v>
      </c>
    </row>
    <row r="1153" spans="1:19" x14ac:dyDescent="0.2">
      <c r="A1153" s="60" t="s">
        <v>287</v>
      </c>
      <c r="B1153" s="60" t="s">
        <v>40</v>
      </c>
      <c r="C1153" s="60" t="s">
        <v>8</v>
      </c>
      <c r="D1153" s="61">
        <v>2014</v>
      </c>
      <c r="E1153" s="60" t="s">
        <v>6</v>
      </c>
      <c r="F1153" s="29">
        <v>26</v>
      </c>
      <c r="G1153" s="77">
        <f t="shared" si="34"/>
        <v>6</v>
      </c>
      <c r="H1153" s="29">
        <v>0</v>
      </c>
      <c r="I1153" s="29">
        <v>6</v>
      </c>
      <c r="J1153" s="29">
        <v>14</v>
      </c>
      <c r="K1153" s="30">
        <f t="shared" si="35"/>
        <v>11</v>
      </c>
      <c r="L1153" s="29">
        <v>0</v>
      </c>
      <c r="M1153" s="29">
        <v>11</v>
      </c>
      <c r="N1153" s="29">
        <v>16</v>
      </c>
      <c r="O1153" s="29">
        <v>3</v>
      </c>
      <c r="P1153" s="29">
        <v>23</v>
      </c>
      <c r="Q1153" s="29">
        <v>1</v>
      </c>
      <c r="R1153" s="29">
        <v>79</v>
      </c>
      <c r="S1153" s="29">
        <v>21</v>
      </c>
    </row>
    <row r="1154" spans="1:19" x14ac:dyDescent="0.2">
      <c r="A1154" s="60" t="s">
        <v>287</v>
      </c>
      <c r="B1154" s="60" t="s">
        <v>40</v>
      </c>
      <c r="C1154" s="60" t="s">
        <v>8</v>
      </c>
      <c r="D1154" s="61">
        <v>2015</v>
      </c>
      <c r="E1154" s="60" t="s">
        <v>6</v>
      </c>
      <c r="F1154" s="29">
        <v>26</v>
      </c>
      <c r="G1154" s="77">
        <f t="shared" si="34"/>
        <v>2</v>
      </c>
      <c r="H1154" s="29">
        <v>0</v>
      </c>
      <c r="I1154" s="29">
        <v>2</v>
      </c>
      <c r="J1154" s="29">
        <v>14</v>
      </c>
      <c r="K1154" s="30">
        <f t="shared" si="35"/>
        <v>3</v>
      </c>
      <c r="L1154" s="29">
        <v>0</v>
      </c>
      <c r="M1154" s="29">
        <v>3</v>
      </c>
      <c r="N1154" s="29">
        <v>16</v>
      </c>
      <c r="O1154" s="29">
        <v>0</v>
      </c>
      <c r="P1154" s="29">
        <v>23</v>
      </c>
      <c r="Q1154" s="29">
        <v>0</v>
      </c>
      <c r="R1154" s="29">
        <v>79</v>
      </c>
      <c r="S1154" s="29">
        <v>5</v>
      </c>
    </row>
    <row r="1155" spans="1:19" x14ac:dyDescent="0.2">
      <c r="A1155" s="60" t="s">
        <v>287</v>
      </c>
      <c r="B1155" s="60" t="s">
        <v>40</v>
      </c>
      <c r="C1155" s="60" t="s">
        <v>8</v>
      </c>
      <c r="D1155" s="61">
        <v>2016</v>
      </c>
      <c r="E1155" s="60" t="s">
        <v>6</v>
      </c>
      <c r="F1155" s="29">
        <v>26</v>
      </c>
      <c r="G1155" s="77">
        <f t="shared" ref="G1155:G1218" si="36">SUM(H1155:I1155)</f>
        <v>1</v>
      </c>
      <c r="H1155" s="29">
        <v>1</v>
      </c>
      <c r="I1155" s="29">
        <v>0</v>
      </c>
      <c r="J1155" s="29">
        <v>14</v>
      </c>
      <c r="K1155" s="30">
        <f t="shared" si="35"/>
        <v>1</v>
      </c>
      <c r="L1155" s="29">
        <v>1</v>
      </c>
      <c r="M1155" s="29">
        <v>0</v>
      </c>
      <c r="N1155" s="29">
        <v>16</v>
      </c>
      <c r="O1155" s="29">
        <v>0</v>
      </c>
      <c r="P1155" s="29">
        <v>23</v>
      </c>
      <c r="Q1155" s="29">
        <v>3</v>
      </c>
      <c r="R1155" s="29">
        <v>79</v>
      </c>
      <c r="S1155" s="29">
        <v>5</v>
      </c>
    </row>
    <row r="1156" spans="1:19" x14ac:dyDescent="0.2">
      <c r="A1156" s="60" t="s">
        <v>287</v>
      </c>
      <c r="B1156" s="60" t="s">
        <v>40</v>
      </c>
      <c r="C1156" s="60" t="s">
        <v>8</v>
      </c>
      <c r="D1156" s="61">
        <v>2017</v>
      </c>
      <c r="E1156" s="60" t="s">
        <v>6</v>
      </c>
      <c r="F1156" s="29">
        <v>26</v>
      </c>
      <c r="G1156" s="77">
        <f t="shared" si="36"/>
        <v>1</v>
      </c>
      <c r="H1156" s="29">
        <v>1</v>
      </c>
      <c r="I1156" s="29">
        <v>0</v>
      </c>
      <c r="J1156" s="29">
        <v>14</v>
      </c>
      <c r="K1156" s="30">
        <f t="shared" ref="K1156:K1219" si="37">SUM(L1156:M1156)</f>
        <v>2</v>
      </c>
      <c r="L1156" s="29">
        <v>0</v>
      </c>
      <c r="M1156" s="29">
        <v>2</v>
      </c>
      <c r="N1156" s="29">
        <v>16</v>
      </c>
      <c r="O1156" s="29">
        <v>1</v>
      </c>
      <c r="P1156" s="29">
        <v>23</v>
      </c>
      <c r="Q1156" s="29">
        <v>1</v>
      </c>
      <c r="R1156" s="29">
        <v>79</v>
      </c>
      <c r="S1156" s="29">
        <v>5</v>
      </c>
    </row>
    <row r="1157" spans="1:19" x14ac:dyDescent="0.2">
      <c r="A1157" s="60" t="s">
        <v>966</v>
      </c>
      <c r="B1157" s="60" t="s">
        <v>81</v>
      </c>
      <c r="C1157" s="60" t="s">
        <v>8</v>
      </c>
      <c r="D1157" s="61">
        <v>2014</v>
      </c>
      <c r="E1157" s="60" t="s">
        <v>6</v>
      </c>
      <c r="F1157" s="29">
        <v>32</v>
      </c>
      <c r="G1157" s="77">
        <f t="shared" si="36"/>
        <v>0</v>
      </c>
      <c r="H1157" s="29">
        <v>0</v>
      </c>
      <c r="I1157" s="29">
        <v>0</v>
      </c>
      <c r="J1157" s="29">
        <v>28</v>
      </c>
      <c r="K1157" s="30">
        <f t="shared" si="37"/>
        <v>0</v>
      </c>
      <c r="L1157" s="29">
        <v>0</v>
      </c>
      <c r="M1157" s="29">
        <v>0</v>
      </c>
      <c r="N1157" s="29">
        <v>29</v>
      </c>
      <c r="O1157" s="29">
        <v>3</v>
      </c>
      <c r="P1157" s="29">
        <v>87</v>
      </c>
      <c r="Q1157" s="29">
        <v>1</v>
      </c>
      <c r="R1157" s="29">
        <v>176</v>
      </c>
      <c r="S1157" s="29">
        <v>4</v>
      </c>
    </row>
    <row r="1158" spans="1:19" x14ac:dyDescent="0.2">
      <c r="A1158" s="60" t="s">
        <v>966</v>
      </c>
      <c r="B1158" s="60" t="s">
        <v>81</v>
      </c>
      <c r="C1158" s="60" t="s">
        <v>8</v>
      </c>
      <c r="D1158" s="61">
        <v>2015</v>
      </c>
      <c r="E1158" s="60" t="s">
        <v>6</v>
      </c>
      <c r="F1158" s="29">
        <v>32</v>
      </c>
      <c r="G1158" s="77">
        <f t="shared" si="36"/>
        <v>0</v>
      </c>
      <c r="H1158" s="29">
        <v>0</v>
      </c>
      <c r="I1158" s="29">
        <v>0</v>
      </c>
      <c r="J1158" s="29">
        <v>28</v>
      </c>
      <c r="K1158" s="30">
        <f t="shared" si="37"/>
        <v>1</v>
      </c>
      <c r="L1158" s="29">
        <v>1</v>
      </c>
      <c r="M1158" s="29">
        <v>0</v>
      </c>
      <c r="N1158" s="29">
        <v>29</v>
      </c>
      <c r="O1158" s="29">
        <v>2</v>
      </c>
      <c r="P1158" s="29">
        <v>87</v>
      </c>
      <c r="Q1158" s="29">
        <v>9</v>
      </c>
      <c r="R1158" s="29">
        <v>176</v>
      </c>
      <c r="S1158" s="29">
        <v>12</v>
      </c>
    </row>
    <row r="1159" spans="1:19" x14ac:dyDescent="0.2">
      <c r="A1159" s="60" t="s">
        <v>966</v>
      </c>
      <c r="B1159" s="60" t="s">
        <v>81</v>
      </c>
      <c r="C1159" s="60" t="s">
        <v>8</v>
      </c>
      <c r="D1159" s="61">
        <v>2016</v>
      </c>
      <c r="E1159" s="60" t="s">
        <v>6</v>
      </c>
      <c r="F1159" s="29">
        <v>32</v>
      </c>
      <c r="G1159" s="77">
        <f t="shared" si="36"/>
        <v>0</v>
      </c>
      <c r="H1159" s="29">
        <v>0</v>
      </c>
      <c r="I1159" s="29">
        <v>0</v>
      </c>
      <c r="J1159" s="29">
        <v>28</v>
      </c>
      <c r="K1159" s="30">
        <f t="shared" si="37"/>
        <v>0</v>
      </c>
      <c r="L1159" s="29">
        <v>0</v>
      </c>
      <c r="M1159" s="29">
        <v>0</v>
      </c>
      <c r="N1159" s="29">
        <v>29</v>
      </c>
      <c r="O1159" s="29">
        <v>6</v>
      </c>
      <c r="P1159" s="29">
        <v>87</v>
      </c>
      <c r="Q1159" s="29">
        <v>2</v>
      </c>
      <c r="R1159" s="29">
        <v>176</v>
      </c>
      <c r="S1159" s="29">
        <v>8</v>
      </c>
    </row>
    <row r="1160" spans="1:19" x14ac:dyDescent="0.2">
      <c r="A1160" s="60" t="s">
        <v>966</v>
      </c>
      <c r="B1160" s="60" t="s">
        <v>81</v>
      </c>
      <c r="C1160" s="60" t="s">
        <v>8</v>
      </c>
      <c r="D1160" s="61">
        <v>2017</v>
      </c>
      <c r="E1160" s="60" t="s">
        <v>6</v>
      </c>
      <c r="F1160" s="29">
        <v>32</v>
      </c>
      <c r="G1160" s="77">
        <f t="shared" si="36"/>
        <v>0</v>
      </c>
      <c r="H1160" s="29">
        <v>0</v>
      </c>
      <c r="I1160" s="29">
        <v>0</v>
      </c>
      <c r="J1160" s="29">
        <v>28</v>
      </c>
      <c r="K1160" s="30">
        <f t="shared" si="37"/>
        <v>2</v>
      </c>
      <c r="L1160" s="29">
        <v>2</v>
      </c>
      <c r="M1160" s="29">
        <v>0</v>
      </c>
      <c r="N1160" s="29">
        <v>29</v>
      </c>
      <c r="O1160" s="29">
        <v>4</v>
      </c>
      <c r="P1160" s="29">
        <v>87</v>
      </c>
      <c r="Q1160" s="29">
        <v>7</v>
      </c>
      <c r="R1160" s="29">
        <v>176</v>
      </c>
      <c r="S1160" s="29">
        <v>13</v>
      </c>
    </row>
    <row r="1161" spans="1:19" x14ac:dyDescent="0.2">
      <c r="A1161" s="60" t="s">
        <v>288</v>
      </c>
      <c r="B1161" s="60" t="s">
        <v>19</v>
      </c>
      <c r="C1161" s="60" t="s">
        <v>13</v>
      </c>
      <c r="D1161" s="61">
        <v>2015</v>
      </c>
      <c r="E1161" s="60" t="s">
        <v>6</v>
      </c>
      <c r="F1161" s="29">
        <v>32</v>
      </c>
      <c r="G1161" s="77">
        <f t="shared" si="36"/>
        <v>7</v>
      </c>
      <c r="H1161" s="29">
        <v>7</v>
      </c>
      <c r="I1161" s="29">
        <v>0</v>
      </c>
      <c r="J1161" s="29">
        <v>21</v>
      </c>
      <c r="K1161" s="30">
        <f t="shared" si="37"/>
        <v>13</v>
      </c>
      <c r="L1161" s="29">
        <v>13</v>
      </c>
      <c r="M1161" s="29">
        <v>0</v>
      </c>
      <c r="N1161" s="29">
        <v>23</v>
      </c>
      <c r="O1161" s="29">
        <v>0</v>
      </c>
      <c r="P1161" s="29">
        <v>58</v>
      </c>
      <c r="Q1161" s="29">
        <v>0</v>
      </c>
      <c r="R1161" s="29">
        <v>134</v>
      </c>
      <c r="S1161" s="29">
        <v>20</v>
      </c>
    </row>
    <row r="1162" spans="1:19" x14ac:dyDescent="0.2">
      <c r="A1162" s="60" t="s">
        <v>288</v>
      </c>
      <c r="B1162" s="60" t="s">
        <v>19</v>
      </c>
      <c r="C1162" s="60" t="s">
        <v>13</v>
      </c>
      <c r="D1162" s="61">
        <v>2016</v>
      </c>
      <c r="E1162" s="60" t="s">
        <v>6</v>
      </c>
      <c r="F1162" s="29">
        <v>32</v>
      </c>
      <c r="G1162" s="77">
        <f t="shared" si="36"/>
        <v>2</v>
      </c>
      <c r="H1162" s="29">
        <v>2</v>
      </c>
      <c r="I1162" s="29">
        <v>0</v>
      </c>
      <c r="J1162" s="29">
        <v>21</v>
      </c>
      <c r="K1162" s="30">
        <f t="shared" si="37"/>
        <v>0</v>
      </c>
      <c r="L1162" s="29">
        <v>0</v>
      </c>
      <c r="M1162" s="29">
        <v>0</v>
      </c>
      <c r="N1162" s="29">
        <v>23</v>
      </c>
      <c r="O1162" s="29">
        <v>8</v>
      </c>
      <c r="P1162" s="29">
        <v>58</v>
      </c>
      <c r="Q1162" s="29">
        <v>0</v>
      </c>
      <c r="R1162" s="29">
        <v>134</v>
      </c>
      <c r="S1162" s="29">
        <v>10</v>
      </c>
    </row>
    <row r="1163" spans="1:19" x14ac:dyDescent="0.2">
      <c r="A1163" s="60" t="s">
        <v>288</v>
      </c>
      <c r="B1163" s="60" t="s">
        <v>19</v>
      </c>
      <c r="C1163" s="60" t="s">
        <v>13</v>
      </c>
      <c r="D1163" s="61">
        <v>2017</v>
      </c>
      <c r="E1163" s="60" t="s">
        <v>6</v>
      </c>
      <c r="F1163" s="29">
        <v>32</v>
      </c>
      <c r="G1163" s="77">
        <f t="shared" si="36"/>
        <v>0</v>
      </c>
      <c r="H1163" s="29">
        <v>0</v>
      </c>
      <c r="I1163" s="29">
        <v>0</v>
      </c>
      <c r="J1163" s="29">
        <v>21</v>
      </c>
      <c r="K1163" s="30">
        <f t="shared" si="37"/>
        <v>4</v>
      </c>
      <c r="L1163" s="29">
        <v>1</v>
      </c>
      <c r="M1163" s="29">
        <v>3</v>
      </c>
      <c r="N1163" s="29">
        <v>23</v>
      </c>
      <c r="O1163" s="29">
        <v>29</v>
      </c>
      <c r="P1163" s="29">
        <v>58</v>
      </c>
      <c r="Q1163" s="29">
        <v>2</v>
      </c>
      <c r="R1163" s="29">
        <v>134</v>
      </c>
      <c r="S1163" s="29">
        <v>35</v>
      </c>
    </row>
    <row r="1164" spans="1:19" x14ac:dyDescent="0.2">
      <c r="A1164" s="60" t="s">
        <v>1079</v>
      </c>
      <c r="B1164" s="60" t="s">
        <v>5</v>
      </c>
      <c r="C1164" s="60" t="s">
        <v>3</v>
      </c>
      <c r="D1164" s="61">
        <v>2014</v>
      </c>
      <c r="E1164" s="60" t="s">
        <v>6</v>
      </c>
      <c r="F1164" s="29">
        <v>14</v>
      </c>
      <c r="G1164" s="77">
        <f t="shared" si="36"/>
        <v>2</v>
      </c>
      <c r="H1164" s="29">
        <v>0</v>
      </c>
      <c r="I1164" s="29">
        <v>2</v>
      </c>
      <c r="J1164" s="29">
        <v>9</v>
      </c>
      <c r="K1164" s="30">
        <f t="shared" si="37"/>
        <v>5</v>
      </c>
      <c r="L1164" s="29">
        <v>0</v>
      </c>
      <c r="M1164" s="29">
        <v>5</v>
      </c>
      <c r="N1164" s="29">
        <v>9</v>
      </c>
      <c r="O1164" s="29">
        <v>0</v>
      </c>
      <c r="P1164" s="29">
        <v>23</v>
      </c>
      <c r="Q1164" s="29">
        <v>5</v>
      </c>
      <c r="R1164" s="29">
        <v>55</v>
      </c>
      <c r="S1164" s="29">
        <v>12</v>
      </c>
    </row>
    <row r="1165" spans="1:19" x14ac:dyDescent="0.2">
      <c r="A1165" s="60" t="s">
        <v>1079</v>
      </c>
      <c r="B1165" s="60" t="s">
        <v>5</v>
      </c>
      <c r="C1165" s="60" t="s">
        <v>3</v>
      </c>
      <c r="D1165" s="61">
        <v>2015</v>
      </c>
      <c r="E1165" s="60" t="s">
        <v>6</v>
      </c>
      <c r="F1165" s="29">
        <v>14</v>
      </c>
      <c r="G1165" s="77">
        <f t="shared" si="36"/>
        <v>0</v>
      </c>
      <c r="H1165" s="29">
        <v>0</v>
      </c>
      <c r="I1165" s="29">
        <v>0</v>
      </c>
      <c r="J1165" s="29">
        <v>9</v>
      </c>
      <c r="K1165" s="30">
        <f t="shared" si="37"/>
        <v>0</v>
      </c>
      <c r="L1165" s="29">
        <v>0</v>
      </c>
      <c r="M1165" s="29">
        <v>0</v>
      </c>
      <c r="N1165" s="29">
        <v>9</v>
      </c>
      <c r="O1165" s="29">
        <v>0</v>
      </c>
      <c r="P1165" s="29">
        <v>23</v>
      </c>
      <c r="Q1165" s="29">
        <v>77</v>
      </c>
      <c r="R1165" s="29">
        <v>55</v>
      </c>
      <c r="S1165" s="29">
        <v>77</v>
      </c>
    </row>
    <row r="1166" spans="1:19" x14ac:dyDescent="0.2">
      <c r="A1166" s="60" t="s">
        <v>1079</v>
      </c>
      <c r="B1166" s="60" t="s">
        <v>5</v>
      </c>
      <c r="C1166" s="60" t="s">
        <v>3</v>
      </c>
      <c r="D1166" s="61">
        <v>2016</v>
      </c>
      <c r="E1166" s="60" t="s">
        <v>6</v>
      </c>
      <c r="F1166" s="29">
        <v>14</v>
      </c>
      <c r="G1166" s="77">
        <f t="shared" si="36"/>
        <v>0</v>
      </c>
      <c r="H1166" s="29">
        <v>0</v>
      </c>
      <c r="I1166" s="29">
        <v>0</v>
      </c>
      <c r="J1166" s="29">
        <v>9</v>
      </c>
      <c r="K1166" s="30">
        <f t="shared" si="37"/>
        <v>1</v>
      </c>
      <c r="L1166" s="29">
        <v>0</v>
      </c>
      <c r="M1166" s="29">
        <v>1</v>
      </c>
      <c r="N1166" s="29">
        <v>9</v>
      </c>
      <c r="O1166" s="29">
        <v>0</v>
      </c>
      <c r="P1166" s="29">
        <v>23</v>
      </c>
      <c r="Q1166" s="29">
        <v>0</v>
      </c>
      <c r="R1166" s="29">
        <v>55</v>
      </c>
      <c r="S1166" s="29">
        <v>1</v>
      </c>
    </row>
    <row r="1167" spans="1:19" x14ac:dyDescent="0.2">
      <c r="A1167" s="60" t="s">
        <v>1079</v>
      </c>
      <c r="B1167" s="60" t="s">
        <v>5</v>
      </c>
      <c r="C1167" s="60" t="s">
        <v>3</v>
      </c>
      <c r="D1167" s="61">
        <v>2017</v>
      </c>
      <c r="E1167" s="60" t="s">
        <v>6</v>
      </c>
      <c r="F1167" s="29">
        <v>14</v>
      </c>
      <c r="G1167" s="77">
        <f t="shared" si="36"/>
        <v>0</v>
      </c>
      <c r="H1167" s="29">
        <v>0</v>
      </c>
      <c r="I1167" s="29">
        <v>0</v>
      </c>
      <c r="J1167" s="29">
        <v>9</v>
      </c>
      <c r="K1167" s="30">
        <f t="shared" si="37"/>
        <v>1</v>
      </c>
      <c r="L1167" s="29">
        <v>0</v>
      </c>
      <c r="M1167" s="29">
        <v>1</v>
      </c>
      <c r="N1167" s="29">
        <v>9</v>
      </c>
      <c r="O1167" s="29">
        <v>3</v>
      </c>
      <c r="P1167" s="29">
        <v>23</v>
      </c>
      <c r="Q1167" s="29">
        <v>0</v>
      </c>
      <c r="R1167" s="29">
        <v>55</v>
      </c>
      <c r="S1167" s="29">
        <v>4</v>
      </c>
    </row>
    <row r="1168" spans="1:19" x14ac:dyDescent="0.2">
      <c r="A1168" s="60" t="s">
        <v>289</v>
      </c>
      <c r="B1168" s="60" t="s">
        <v>5</v>
      </c>
      <c r="C1168" s="60" t="s">
        <v>3</v>
      </c>
      <c r="D1168" s="61">
        <v>2014</v>
      </c>
      <c r="E1168" s="60" t="s">
        <v>6</v>
      </c>
      <c r="F1168" s="29">
        <v>44</v>
      </c>
      <c r="G1168" s="77">
        <f t="shared" si="36"/>
        <v>0</v>
      </c>
      <c r="H1168" s="29">
        <v>0</v>
      </c>
      <c r="I1168" s="29">
        <v>0</v>
      </c>
      <c r="J1168" s="29">
        <v>27</v>
      </c>
      <c r="K1168" s="30">
        <f t="shared" si="37"/>
        <v>0</v>
      </c>
      <c r="L1168" s="29">
        <v>0</v>
      </c>
      <c r="M1168" s="29">
        <v>0</v>
      </c>
      <c r="N1168" s="29">
        <v>28</v>
      </c>
      <c r="O1168" s="29">
        <v>17</v>
      </c>
      <c r="P1168" s="29">
        <v>70</v>
      </c>
      <c r="Q1168" s="29">
        <v>1</v>
      </c>
      <c r="R1168" s="29">
        <v>169</v>
      </c>
      <c r="S1168" s="29">
        <v>18</v>
      </c>
    </row>
    <row r="1169" spans="1:19" x14ac:dyDescent="0.2">
      <c r="A1169" s="60" t="s">
        <v>289</v>
      </c>
      <c r="B1169" s="60" t="s">
        <v>5</v>
      </c>
      <c r="C1169" s="60" t="s">
        <v>3</v>
      </c>
      <c r="D1169" s="61">
        <v>2015</v>
      </c>
      <c r="E1169" s="60" t="s">
        <v>6</v>
      </c>
      <c r="F1169" s="29">
        <v>44</v>
      </c>
      <c r="G1169" s="77">
        <f t="shared" si="36"/>
        <v>44</v>
      </c>
      <c r="H1169" s="29">
        <v>44</v>
      </c>
      <c r="I1169" s="29">
        <v>0</v>
      </c>
      <c r="J1169" s="29">
        <v>27</v>
      </c>
      <c r="K1169" s="30">
        <f t="shared" si="37"/>
        <v>27</v>
      </c>
      <c r="L1169" s="29">
        <v>27</v>
      </c>
      <c r="M1169" s="29">
        <v>0</v>
      </c>
      <c r="N1169" s="29">
        <v>28</v>
      </c>
      <c r="O1169" s="29">
        <v>2</v>
      </c>
      <c r="P1169" s="29">
        <v>70</v>
      </c>
      <c r="Q1169" s="29">
        <v>0</v>
      </c>
      <c r="R1169" s="29">
        <v>169</v>
      </c>
      <c r="S1169" s="29">
        <v>73</v>
      </c>
    </row>
    <row r="1170" spans="1:19" x14ac:dyDescent="0.2">
      <c r="A1170" s="60" t="s">
        <v>289</v>
      </c>
      <c r="B1170" s="60" t="s">
        <v>5</v>
      </c>
      <c r="C1170" s="60" t="s">
        <v>3</v>
      </c>
      <c r="D1170" s="61">
        <v>2016</v>
      </c>
      <c r="E1170" s="60" t="s">
        <v>6</v>
      </c>
      <c r="F1170" s="29">
        <v>44</v>
      </c>
      <c r="G1170" s="77">
        <f t="shared" si="36"/>
        <v>0</v>
      </c>
      <c r="H1170" s="29">
        <v>0</v>
      </c>
      <c r="I1170" s="29">
        <v>0</v>
      </c>
      <c r="J1170" s="29">
        <v>27</v>
      </c>
      <c r="K1170" s="30">
        <f t="shared" si="37"/>
        <v>0</v>
      </c>
      <c r="L1170" s="29">
        <v>0</v>
      </c>
      <c r="M1170" s="29">
        <v>0</v>
      </c>
      <c r="N1170" s="29">
        <v>28</v>
      </c>
      <c r="O1170" s="29">
        <v>0</v>
      </c>
      <c r="P1170" s="29">
        <v>70</v>
      </c>
      <c r="Q1170" s="29">
        <v>3</v>
      </c>
      <c r="R1170" s="29">
        <v>169</v>
      </c>
      <c r="S1170" s="29">
        <v>3</v>
      </c>
    </row>
    <row r="1171" spans="1:19" x14ac:dyDescent="0.2">
      <c r="A1171" s="60" t="s">
        <v>289</v>
      </c>
      <c r="B1171" s="60" t="s">
        <v>5</v>
      </c>
      <c r="C1171" s="60" t="s">
        <v>3</v>
      </c>
      <c r="D1171" s="61">
        <v>2017</v>
      </c>
      <c r="E1171" s="60" t="s">
        <v>6</v>
      </c>
      <c r="F1171" s="29">
        <v>44</v>
      </c>
      <c r="G1171" s="77">
        <f t="shared" si="36"/>
        <v>0</v>
      </c>
      <c r="H1171" s="29">
        <v>0</v>
      </c>
      <c r="I1171" s="29">
        <v>0</v>
      </c>
      <c r="J1171" s="29">
        <v>27</v>
      </c>
      <c r="K1171" s="30">
        <f t="shared" si="37"/>
        <v>0</v>
      </c>
      <c r="L1171" s="29">
        <v>0</v>
      </c>
      <c r="M1171" s="29">
        <v>0</v>
      </c>
      <c r="N1171" s="29">
        <v>28</v>
      </c>
      <c r="O1171" s="29">
        <v>0</v>
      </c>
      <c r="P1171" s="29">
        <v>70</v>
      </c>
      <c r="Q1171" s="29">
        <v>24</v>
      </c>
      <c r="R1171" s="29">
        <v>169</v>
      </c>
      <c r="S1171" s="29">
        <v>24</v>
      </c>
    </row>
    <row r="1172" spans="1:19" x14ac:dyDescent="0.2">
      <c r="A1172" s="60" t="s">
        <v>290</v>
      </c>
      <c r="B1172" s="60" t="s">
        <v>61</v>
      </c>
      <c r="C1172" s="60" t="s">
        <v>3</v>
      </c>
      <c r="D1172" s="61">
        <v>2014</v>
      </c>
      <c r="E1172" s="60" t="s">
        <v>6</v>
      </c>
      <c r="F1172" s="29">
        <v>310</v>
      </c>
      <c r="G1172" s="77">
        <f t="shared" si="36"/>
        <v>0</v>
      </c>
      <c r="H1172" s="29">
        <v>0</v>
      </c>
      <c r="I1172" s="29">
        <v>0</v>
      </c>
      <c r="J1172" s="29">
        <v>208</v>
      </c>
      <c r="K1172" s="30">
        <f t="shared" si="37"/>
        <v>0</v>
      </c>
      <c r="L1172" s="29">
        <v>0</v>
      </c>
      <c r="M1172" s="29">
        <v>0</v>
      </c>
      <c r="N1172" s="29">
        <v>229</v>
      </c>
      <c r="O1172" s="29">
        <v>0</v>
      </c>
      <c r="P1172" s="29">
        <v>509</v>
      </c>
      <c r="Q1172" s="29">
        <v>84</v>
      </c>
      <c r="R1172" s="29">
        <v>1256</v>
      </c>
      <c r="S1172" s="29">
        <v>84</v>
      </c>
    </row>
    <row r="1173" spans="1:19" x14ac:dyDescent="0.2">
      <c r="A1173" s="60" t="s">
        <v>290</v>
      </c>
      <c r="B1173" s="60" t="s">
        <v>61</v>
      </c>
      <c r="C1173" s="60" t="s">
        <v>3</v>
      </c>
      <c r="D1173" s="61">
        <v>2015</v>
      </c>
      <c r="E1173" s="60" t="s">
        <v>6</v>
      </c>
      <c r="F1173" s="29">
        <v>310</v>
      </c>
      <c r="G1173" s="77">
        <f t="shared" si="36"/>
        <v>0</v>
      </c>
      <c r="H1173" s="29">
        <v>0</v>
      </c>
      <c r="I1173" s="29">
        <v>0</v>
      </c>
      <c r="J1173" s="29">
        <v>208</v>
      </c>
      <c r="K1173" s="30">
        <f t="shared" si="37"/>
        <v>0</v>
      </c>
      <c r="L1173" s="29">
        <v>0</v>
      </c>
      <c r="M1173" s="29">
        <v>0</v>
      </c>
      <c r="N1173" s="29">
        <v>229</v>
      </c>
      <c r="O1173" s="29">
        <v>15</v>
      </c>
      <c r="P1173" s="29">
        <v>509</v>
      </c>
      <c r="Q1173" s="29">
        <v>11</v>
      </c>
      <c r="R1173" s="29">
        <v>1256</v>
      </c>
      <c r="S1173" s="29">
        <v>26</v>
      </c>
    </row>
    <row r="1174" spans="1:19" x14ac:dyDescent="0.2">
      <c r="A1174" s="60" t="s">
        <v>290</v>
      </c>
      <c r="B1174" s="60" t="s">
        <v>61</v>
      </c>
      <c r="C1174" s="60" t="s">
        <v>3</v>
      </c>
      <c r="D1174" s="61">
        <v>2016</v>
      </c>
      <c r="E1174" s="60" t="s">
        <v>6</v>
      </c>
      <c r="F1174" s="29">
        <v>310</v>
      </c>
      <c r="G1174" s="77">
        <f t="shared" si="36"/>
        <v>0</v>
      </c>
      <c r="H1174" s="29">
        <v>0</v>
      </c>
      <c r="I1174" s="29">
        <v>0</v>
      </c>
      <c r="J1174" s="29">
        <v>208</v>
      </c>
      <c r="K1174" s="30">
        <f t="shared" si="37"/>
        <v>1</v>
      </c>
      <c r="L1174" s="29">
        <v>1</v>
      </c>
      <c r="M1174" s="29">
        <v>0</v>
      </c>
      <c r="N1174" s="29">
        <v>229</v>
      </c>
      <c r="O1174" s="29">
        <v>0</v>
      </c>
      <c r="P1174" s="29">
        <v>509</v>
      </c>
      <c r="Q1174" s="29">
        <v>152</v>
      </c>
      <c r="R1174" s="29">
        <v>1256</v>
      </c>
      <c r="S1174" s="29">
        <v>153</v>
      </c>
    </row>
    <row r="1175" spans="1:19" x14ac:dyDescent="0.2">
      <c r="A1175" s="60" t="s">
        <v>291</v>
      </c>
      <c r="B1175" s="60" t="s">
        <v>66</v>
      </c>
      <c r="C1175" s="60" t="s">
        <v>67</v>
      </c>
      <c r="D1175" s="61">
        <v>2013</v>
      </c>
      <c r="E1175" s="60" t="s">
        <v>6</v>
      </c>
      <c r="F1175" s="29">
        <v>85</v>
      </c>
      <c r="G1175" s="77">
        <f t="shared" si="36"/>
        <v>0</v>
      </c>
      <c r="H1175" s="29">
        <v>0</v>
      </c>
      <c r="I1175" s="29">
        <v>0</v>
      </c>
      <c r="J1175" s="29">
        <v>65</v>
      </c>
      <c r="K1175" s="30">
        <f t="shared" si="37"/>
        <v>1</v>
      </c>
      <c r="L1175" s="29">
        <v>0</v>
      </c>
      <c r="M1175" s="29">
        <v>1</v>
      </c>
      <c r="N1175" s="29">
        <v>59</v>
      </c>
      <c r="O1175" s="29">
        <v>0</v>
      </c>
      <c r="P1175" s="29">
        <v>131</v>
      </c>
      <c r="Q1175" s="29">
        <v>11</v>
      </c>
      <c r="R1175" s="29">
        <v>340</v>
      </c>
      <c r="S1175" s="29">
        <v>12</v>
      </c>
    </row>
    <row r="1176" spans="1:19" x14ac:dyDescent="0.2">
      <c r="A1176" s="60" t="s">
        <v>291</v>
      </c>
      <c r="B1176" s="60" t="s">
        <v>66</v>
      </c>
      <c r="C1176" s="60" t="s">
        <v>67</v>
      </c>
      <c r="D1176" s="61">
        <v>2014</v>
      </c>
      <c r="E1176" s="60" t="s">
        <v>6</v>
      </c>
      <c r="F1176" s="29">
        <v>85</v>
      </c>
      <c r="G1176" s="77">
        <f t="shared" si="36"/>
        <v>0</v>
      </c>
      <c r="H1176" s="29">
        <v>0</v>
      </c>
      <c r="I1176" s="29">
        <v>0</v>
      </c>
      <c r="J1176" s="29">
        <v>65</v>
      </c>
      <c r="K1176" s="30">
        <f t="shared" si="37"/>
        <v>0</v>
      </c>
      <c r="L1176" s="29">
        <v>0</v>
      </c>
      <c r="M1176" s="29">
        <v>0</v>
      </c>
      <c r="N1176" s="29">
        <v>59</v>
      </c>
      <c r="O1176" s="29">
        <v>0</v>
      </c>
      <c r="P1176" s="29">
        <v>131</v>
      </c>
      <c r="Q1176" s="29">
        <v>5</v>
      </c>
      <c r="R1176" s="29">
        <v>340</v>
      </c>
      <c r="S1176" s="29">
        <v>5</v>
      </c>
    </row>
    <row r="1177" spans="1:19" x14ac:dyDescent="0.2">
      <c r="A1177" s="60" t="s">
        <v>291</v>
      </c>
      <c r="B1177" s="60" t="s">
        <v>66</v>
      </c>
      <c r="C1177" s="60" t="s">
        <v>67</v>
      </c>
      <c r="D1177" s="61">
        <v>2015</v>
      </c>
      <c r="E1177" s="60" t="s">
        <v>6</v>
      </c>
      <c r="F1177" s="29">
        <v>85</v>
      </c>
      <c r="G1177" s="77">
        <f t="shared" si="36"/>
        <v>0</v>
      </c>
      <c r="H1177" s="29">
        <v>0</v>
      </c>
      <c r="I1177" s="29">
        <v>0</v>
      </c>
      <c r="J1177" s="29">
        <v>65</v>
      </c>
      <c r="K1177" s="30">
        <f t="shared" si="37"/>
        <v>1</v>
      </c>
      <c r="L1177" s="29">
        <v>1</v>
      </c>
      <c r="M1177" s="29">
        <v>0</v>
      </c>
      <c r="N1177" s="29">
        <v>59</v>
      </c>
      <c r="O1177" s="29">
        <v>0</v>
      </c>
      <c r="P1177" s="29">
        <v>131</v>
      </c>
      <c r="Q1177" s="29">
        <v>3</v>
      </c>
      <c r="R1177" s="29">
        <v>340</v>
      </c>
      <c r="S1177" s="29">
        <v>4</v>
      </c>
    </row>
    <row r="1178" spans="1:19" x14ac:dyDescent="0.2">
      <c r="A1178" s="60" t="s">
        <v>291</v>
      </c>
      <c r="B1178" s="60" t="s">
        <v>66</v>
      </c>
      <c r="C1178" s="60" t="s">
        <v>67</v>
      </c>
      <c r="D1178" s="61">
        <v>2016</v>
      </c>
      <c r="E1178" s="60" t="s">
        <v>6</v>
      </c>
      <c r="F1178" s="29">
        <v>85</v>
      </c>
      <c r="G1178" s="77">
        <f t="shared" si="36"/>
        <v>0</v>
      </c>
      <c r="H1178" s="29">
        <v>0</v>
      </c>
      <c r="I1178" s="29">
        <v>0</v>
      </c>
      <c r="J1178" s="29">
        <v>65</v>
      </c>
      <c r="K1178" s="30">
        <f t="shared" si="37"/>
        <v>1</v>
      </c>
      <c r="L1178" s="29">
        <v>1</v>
      </c>
      <c r="M1178" s="29">
        <v>0</v>
      </c>
      <c r="N1178" s="29">
        <v>59</v>
      </c>
      <c r="O1178" s="29">
        <v>0</v>
      </c>
      <c r="P1178" s="29">
        <v>131</v>
      </c>
      <c r="Q1178" s="29">
        <v>5</v>
      </c>
      <c r="R1178" s="29">
        <v>340</v>
      </c>
      <c r="S1178" s="29">
        <v>6</v>
      </c>
    </row>
    <row r="1179" spans="1:19" x14ac:dyDescent="0.2">
      <c r="A1179" s="60" t="s">
        <v>291</v>
      </c>
      <c r="B1179" s="60" t="s">
        <v>66</v>
      </c>
      <c r="C1179" s="60" t="s">
        <v>67</v>
      </c>
      <c r="D1179" s="61">
        <v>2017</v>
      </c>
      <c r="E1179" s="60" t="s">
        <v>6</v>
      </c>
      <c r="F1179" s="29">
        <v>85</v>
      </c>
      <c r="G1179" s="77">
        <f t="shared" si="36"/>
        <v>0</v>
      </c>
      <c r="H1179" s="29">
        <v>0</v>
      </c>
      <c r="I1179" s="29">
        <v>0</v>
      </c>
      <c r="J1179" s="29">
        <v>65</v>
      </c>
      <c r="K1179" s="30">
        <f t="shared" si="37"/>
        <v>2</v>
      </c>
      <c r="L1179" s="29">
        <v>2</v>
      </c>
      <c r="M1179" s="29">
        <v>0</v>
      </c>
      <c r="N1179" s="29">
        <v>59</v>
      </c>
      <c r="O1179" s="29">
        <v>3</v>
      </c>
      <c r="P1179" s="29">
        <v>131</v>
      </c>
      <c r="Q1179" s="29">
        <v>12</v>
      </c>
      <c r="R1179" s="29">
        <v>340</v>
      </c>
      <c r="S1179" s="29">
        <v>17</v>
      </c>
    </row>
    <row r="1180" spans="1:19" x14ac:dyDescent="0.2">
      <c r="A1180" s="60" t="s">
        <v>967</v>
      </c>
      <c r="B1180" s="60" t="s">
        <v>42</v>
      </c>
      <c r="C1180" s="60" t="s">
        <v>8</v>
      </c>
      <c r="D1180" s="61">
        <v>2014</v>
      </c>
      <c r="E1180" s="60" t="s">
        <v>6</v>
      </c>
      <c r="F1180" s="29">
        <v>26</v>
      </c>
      <c r="G1180" s="77">
        <f t="shared" si="36"/>
        <v>1</v>
      </c>
      <c r="H1180" s="29">
        <v>1</v>
      </c>
      <c r="I1180" s="29">
        <v>0</v>
      </c>
      <c r="J1180" s="29">
        <v>15</v>
      </c>
      <c r="K1180" s="30">
        <f t="shared" si="37"/>
        <v>13</v>
      </c>
      <c r="L1180" s="29">
        <v>13</v>
      </c>
      <c r="M1180" s="29">
        <v>0</v>
      </c>
      <c r="N1180" s="29">
        <v>19</v>
      </c>
      <c r="O1180" s="29">
        <v>2</v>
      </c>
      <c r="P1180" s="29">
        <v>43</v>
      </c>
      <c r="Q1180" s="29">
        <v>7</v>
      </c>
      <c r="R1180" s="29">
        <v>103</v>
      </c>
      <c r="S1180" s="29">
        <v>23</v>
      </c>
    </row>
    <row r="1181" spans="1:19" x14ac:dyDescent="0.2">
      <c r="A1181" s="60" t="s">
        <v>967</v>
      </c>
      <c r="B1181" s="60" t="s">
        <v>42</v>
      </c>
      <c r="C1181" s="60" t="s">
        <v>8</v>
      </c>
      <c r="D1181" s="61">
        <v>2015</v>
      </c>
      <c r="E1181" s="60" t="s">
        <v>6</v>
      </c>
      <c r="F1181" s="29">
        <v>26</v>
      </c>
      <c r="G1181" s="77">
        <f t="shared" si="36"/>
        <v>0</v>
      </c>
      <c r="H1181" s="29">
        <v>0</v>
      </c>
      <c r="I1181" s="29">
        <v>0</v>
      </c>
      <c r="J1181" s="29">
        <v>15</v>
      </c>
      <c r="K1181" s="30">
        <f t="shared" si="37"/>
        <v>11</v>
      </c>
      <c r="L1181" s="29">
        <v>11</v>
      </c>
      <c r="M1181" s="29">
        <v>0</v>
      </c>
      <c r="N1181" s="29">
        <v>19</v>
      </c>
      <c r="O1181" s="29">
        <v>7</v>
      </c>
      <c r="P1181" s="29">
        <v>43</v>
      </c>
      <c r="Q1181" s="29">
        <v>14</v>
      </c>
      <c r="R1181" s="29">
        <v>103</v>
      </c>
      <c r="S1181" s="29">
        <v>32</v>
      </c>
    </row>
    <row r="1182" spans="1:19" x14ac:dyDescent="0.2">
      <c r="A1182" s="60" t="s">
        <v>967</v>
      </c>
      <c r="B1182" s="60" t="s">
        <v>42</v>
      </c>
      <c r="C1182" s="60" t="s">
        <v>8</v>
      </c>
      <c r="D1182" s="61">
        <v>2016</v>
      </c>
      <c r="E1182" s="60" t="s">
        <v>6</v>
      </c>
      <c r="F1182" s="29">
        <v>26</v>
      </c>
      <c r="G1182" s="77">
        <f t="shared" si="36"/>
        <v>3</v>
      </c>
      <c r="H1182" s="29">
        <v>3</v>
      </c>
      <c r="I1182" s="29">
        <v>0</v>
      </c>
      <c r="J1182" s="29">
        <v>15</v>
      </c>
      <c r="K1182" s="30">
        <f t="shared" si="37"/>
        <v>8</v>
      </c>
      <c r="L1182" s="29">
        <v>8</v>
      </c>
      <c r="M1182" s="29">
        <v>0</v>
      </c>
      <c r="N1182" s="29">
        <v>19</v>
      </c>
      <c r="O1182" s="29">
        <v>5</v>
      </c>
      <c r="P1182" s="29">
        <v>43</v>
      </c>
      <c r="Q1182" s="29">
        <v>16</v>
      </c>
      <c r="R1182" s="29">
        <v>103</v>
      </c>
      <c r="S1182" s="29">
        <v>32</v>
      </c>
    </row>
    <row r="1183" spans="1:19" x14ac:dyDescent="0.2">
      <c r="A1183" s="60" t="s">
        <v>967</v>
      </c>
      <c r="B1183" s="60" t="s">
        <v>42</v>
      </c>
      <c r="C1183" s="60" t="s">
        <v>8</v>
      </c>
      <c r="D1183" s="61">
        <v>2017</v>
      </c>
      <c r="E1183" s="60" t="s">
        <v>6</v>
      </c>
      <c r="F1183" s="29">
        <v>26</v>
      </c>
      <c r="G1183" s="77">
        <f t="shared" si="36"/>
        <v>0</v>
      </c>
      <c r="H1183" s="29">
        <v>0</v>
      </c>
      <c r="I1183" s="29">
        <v>0</v>
      </c>
      <c r="J1183" s="29">
        <v>15</v>
      </c>
      <c r="K1183" s="30">
        <f t="shared" si="37"/>
        <v>6</v>
      </c>
      <c r="L1183" s="29">
        <v>0</v>
      </c>
      <c r="M1183" s="29">
        <v>6</v>
      </c>
      <c r="N1183" s="29">
        <v>19</v>
      </c>
      <c r="O1183" s="29">
        <v>5</v>
      </c>
      <c r="P1183" s="29">
        <v>43</v>
      </c>
      <c r="Q1183" s="29">
        <v>9</v>
      </c>
      <c r="R1183" s="29">
        <v>103</v>
      </c>
      <c r="S1183" s="29">
        <v>20</v>
      </c>
    </row>
    <row r="1184" spans="1:19" x14ac:dyDescent="0.2">
      <c r="A1184" s="60" t="s">
        <v>81</v>
      </c>
      <c r="B1184" s="60" t="s">
        <v>81</v>
      </c>
      <c r="C1184" s="60" t="s">
        <v>8</v>
      </c>
      <c r="D1184" s="61">
        <v>2016</v>
      </c>
      <c r="E1184" s="60" t="s">
        <v>6</v>
      </c>
      <c r="F1184" s="29">
        <v>24</v>
      </c>
      <c r="G1184" s="77">
        <f t="shared" si="36"/>
        <v>0</v>
      </c>
      <c r="H1184" s="29">
        <v>0</v>
      </c>
      <c r="I1184" s="29">
        <v>0</v>
      </c>
      <c r="J1184" s="29">
        <v>23</v>
      </c>
      <c r="K1184" s="30">
        <f t="shared" si="37"/>
        <v>0</v>
      </c>
      <c r="L1184" s="29">
        <v>0</v>
      </c>
      <c r="M1184" s="29">
        <v>0</v>
      </c>
      <c r="N1184" s="29">
        <v>27</v>
      </c>
      <c r="O1184" s="29">
        <v>0</v>
      </c>
      <c r="P1184" s="29">
        <v>63</v>
      </c>
      <c r="Q1184" s="29">
        <v>12</v>
      </c>
      <c r="R1184" s="29">
        <v>137</v>
      </c>
      <c r="S1184" s="29">
        <v>12</v>
      </c>
    </row>
    <row r="1185" spans="1:19" x14ac:dyDescent="0.2">
      <c r="A1185" s="60" t="s">
        <v>81</v>
      </c>
      <c r="B1185" s="60" t="s">
        <v>81</v>
      </c>
      <c r="C1185" s="60" t="s">
        <v>8</v>
      </c>
      <c r="D1185" s="61">
        <v>2017</v>
      </c>
      <c r="E1185" s="60" t="s">
        <v>6</v>
      </c>
      <c r="F1185" s="29">
        <v>24</v>
      </c>
      <c r="G1185" s="77">
        <f t="shared" si="36"/>
        <v>0</v>
      </c>
      <c r="H1185" s="29">
        <v>0</v>
      </c>
      <c r="I1185" s="29">
        <v>0</v>
      </c>
      <c r="J1185" s="29">
        <v>23</v>
      </c>
      <c r="K1185" s="30">
        <f t="shared" si="37"/>
        <v>0</v>
      </c>
      <c r="L1185" s="29">
        <v>0</v>
      </c>
      <c r="M1185" s="29">
        <v>0</v>
      </c>
      <c r="N1185" s="29">
        <v>27</v>
      </c>
      <c r="O1185" s="29">
        <v>1</v>
      </c>
      <c r="P1185" s="29">
        <v>63</v>
      </c>
      <c r="Q1185" s="29">
        <v>9</v>
      </c>
      <c r="R1185" s="29">
        <v>137</v>
      </c>
      <c r="S1185" s="29">
        <v>10</v>
      </c>
    </row>
    <row r="1186" spans="1:19" x14ac:dyDescent="0.2">
      <c r="A1186" s="60" t="s">
        <v>292</v>
      </c>
      <c r="B1186" s="60" t="s">
        <v>81</v>
      </c>
      <c r="C1186" s="60" t="s">
        <v>8</v>
      </c>
      <c r="D1186" s="61">
        <v>2014</v>
      </c>
      <c r="E1186" s="60" t="s">
        <v>6</v>
      </c>
      <c r="F1186" s="29">
        <v>126</v>
      </c>
      <c r="G1186" s="77">
        <f t="shared" si="36"/>
        <v>1</v>
      </c>
      <c r="H1186" s="29">
        <v>1</v>
      </c>
      <c r="I1186" s="29">
        <v>0</v>
      </c>
      <c r="J1186" s="29">
        <v>37</v>
      </c>
      <c r="K1186" s="30">
        <f t="shared" si="37"/>
        <v>7</v>
      </c>
      <c r="L1186" s="29">
        <v>7</v>
      </c>
      <c r="M1186" s="29">
        <v>0</v>
      </c>
      <c r="N1186" s="29">
        <v>160</v>
      </c>
      <c r="O1186" s="29">
        <v>32</v>
      </c>
      <c r="P1186" s="29">
        <v>192</v>
      </c>
      <c r="Q1186" s="29">
        <v>51</v>
      </c>
      <c r="R1186" s="29">
        <v>515</v>
      </c>
      <c r="S1186" s="29">
        <v>91</v>
      </c>
    </row>
    <row r="1187" spans="1:19" x14ac:dyDescent="0.2">
      <c r="A1187" s="60" t="s">
        <v>292</v>
      </c>
      <c r="B1187" s="60" t="s">
        <v>81</v>
      </c>
      <c r="C1187" s="60" t="s">
        <v>8</v>
      </c>
      <c r="D1187" s="61">
        <v>2015</v>
      </c>
      <c r="E1187" s="60" t="s">
        <v>6</v>
      </c>
      <c r="F1187" s="29">
        <v>126</v>
      </c>
      <c r="G1187" s="77">
        <f t="shared" si="36"/>
        <v>24</v>
      </c>
      <c r="H1187" s="29">
        <v>24</v>
      </c>
      <c r="I1187" s="29">
        <v>0</v>
      </c>
      <c r="J1187" s="29">
        <v>37</v>
      </c>
      <c r="K1187" s="30">
        <f t="shared" si="37"/>
        <v>46</v>
      </c>
      <c r="L1187" s="29">
        <v>46</v>
      </c>
      <c r="M1187" s="29">
        <v>0</v>
      </c>
      <c r="N1187" s="29">
        <v>160</v>
      </c>
      <c r="O1187" s="29">
        <v>44</v>
      </c>
      <c r="P1187" s="29">
        <v>192</v>
      </c>
      <c r="Q1187" s="29">
        <v>79</v>
      </c>
      <c r="R1187" s="29">
        <v>515</v>
      </c>
      <c r="S1187" s="29">
        <v>193</v>
      </c>
    </row>
    <row r="1188" spans="1:19" x14ac:dyDescent="0.2">
      <c r="A1188" s="60" t="s">
        <v>292</v>
      </c>
      <c r="B1188" s="60" t="s">
        <v>81</v>
      </c>
      <c r="C1188" s="60" t="s">
        <v>8</v>
      </c>
      <c r="D1188" s="61">
        <v>2016</v>
      </c>
      <c r="E1188" s="60" t="s">
        <v>6</v>
      </c>
      <c r="F1188" s="29">
        <v>126</v>
      </c>
      <c r="G1188" s="77">
        <f t="shared" si="36"/>
        <v>78</v>
      </c>
      <c r="H1188" s="29">
        <v>78</v>
      </c>
      <c r="I1188" s="29">
        <v>0</v>
      </c>
      <c r="J1188" s="29">
        <v>37</v>
      </c>
      <c r="K1188" s="30">
        <f t="shared" si="37"/>
        <v>18</v>
      </c>
      <c r="L1188" s="29">
        <v>17</v>
      </c>
      <c r="M1188" s="29">
        <v>1</v>
      </c>
      <c r="N1188" s="29">
        <v>160</v>
      </c>
      <c r="O1188" s="29">
        <v>55</v>
      </c>
      <c r="P1188" s="29">
        <v>192</v>
      </c>
      <c r="Q1188" s="29">
        <v>154</v>
      </c>
      <c r="R1188" s="29">
        <v>515</v>
      </c>
      <c r="S1188" s="29">
        <v>305</v>
      </c>
    </row>
    <row r="1189" spans="1:19" x14ac:dyDescent="0.2">
      <c r="A1189" s="60" t="s">
        <v>292</v>
      </c>
      <c r="B1189" s="60" t="s">
        <v>81</v>
      </c>
      <c r="C1189" s="60" t="s">
        <v>8</v>
      </c>
      <c r="D1189" s="61">
        <v>2017</v>
      </c>
      <c r="E1189" s="60" t="s">
        <v>6</v>
      </c>
      <c r="F1189" s="29">
        <v>126</v>
      </c>
      <c r="G1189" s="77">
        <f t="shared" si="36"/>
        <v>0</v>
      </c>
      <c r="H1189" s="29">
        <v>0</v>
      </c>
      <c r="I1189" s="29">
        <v>0</v>
      </c>
      <c r="J1189" s="29">
        <v>37</v>
      </c>
      <c r="K1189" s="30">
        <f t="shared" si="37"/>
        <v>10</v>
      </c>
      <c r="L1189" s="29">
        <v>10</v>
      </c>
      <c r="M1189" s="29">
        <v>0</v>
      </c>
      <c r="N1189" s="29">
        <v>160</v>
      </c>
      <c r="O1189" s="29">
        <v>57</v>
      </c>
      <c r="P1189" s="29">
        <v>192</v>
      </c>
      <c r="Q1189" s="29">
        <v>168</v>
      </c>
      <c r="R1189" s="29">
        <v>515</v>
      </c>
      <c r="S1189" s="29">
        <v>235</v>
      </c>
    </row>
    <row r="1190" spans="1:19" x14ac:dyDescent="0.2">
      <c r="A1190" s="60" t="s">
        <v>293</v>
      </c>
      <c r="B1190" s="60" t="s">
        <v>294</v>
      </c>
      <c r="C1190" s="60" t="s">
        <v>13</v>
      </c>
      <c r="D1190" s="61">
        <v>2014</v>
      </c>
      <c r="E1190" s="60" t="s">
        <v>6</v>
      </c>
      <c r="F1190" s="29">
        <v>23</v>
      </c>
      <c r="G1190" s="77">
        <f t="shared" si="36"/>
        <v>0</v>
      </c>
      <c r="H1190" s="29">
        <v>0</v>
      </c>
      <c r="I1190" s="29">
        <v>0</v>
      </c>
      <c r="J1190" s="29">
        <v>16</v>
      </c>
      <c r="K1190" s="30">
        <f t="shared" si="37"/>
        <v>1</v>
      </c>
      <c r="L1190" s="29">
        <v>0</v>
      </c>
      <c r="M1190" s="29">
        <v>1</v>
      </c>
      <c r="N1190" s="29">
        <v>19</v>
      </c>
      <c r="O1190" s="29">
        <v>2</v>
      </c>
      <c r="P1190" s="29">
        <v>42</v>
      </c>
      <c r="Q1190" s="29">
        <v>0</v>
      </c>
      <c r="R1190" s="29">
        <v>100</v>
      </c>
      <c r="S1190" s="29">
        <v>3</v>
      </c>
    </row>
    <row r="1191" spans="1:19" x14ac:dyDescent="0.2">
      <c r="A1191" s="60" t="s">
        <v>293</v>
      </c>
      <c r="B1191" s="60" t="s">
        <v>294</v>
      </c>
      <c r="C1191" s="60" t="s">
        <v>13</v>
      </c>
      <c r="D1191" s="61">
        <v>2015</v>
      </c>
      <c r="E1191" s="60" t="s">
        <v>6</v>
      </c>
      <c r="F1191" s="29">
        <v>23</v>
      </c>
      <c r="G1191" s="77">
        <f t="shared" si="36"/>
        <v>0</v>
      </c>
      <c r="H1191" s="29">
        <v>0</v>
      </c>
      <c r="I1191" s="29">
        <v>0</v>
      </c>
      <c r="J1191" s="29">
        <v>16</v>
      </c>
      <c r="K1191" s="30">
        <f t="shared" si="37"/>
        <v>1</v>
      </c>
      <c r="L1191" s="29">
        <v>0</v>
      </c>
      <c r="M1191" s="29">
        <v>1</v>
      </c>
      <c r="N1191" s="29">
        <v>19</v>
      </c>
      <c r="O1191" s="29">
        <v>2</v>
      </c>
      <c r="P1191" s="29">
        <v>42</v>
      </c>
      <c r="Q1191" s="29">
        <v>0</v>
      </c>
      <c r="R1191" s="29">
        <v>100</v>
      </c>
      <c r="S1191" s="29">
        <v>3</v>
      </c>
    </row>
    <row r="1192" spans="1:19" x14ac:dyDescent="0.2">
      <c r="A1192" s="60" t="s">
        <v>293</v>
      </c>
      <c r="B1192" s="60" t="s">
        <v>294</v>
      </c>
      <c r="C1192" s="60" t="s">
        <v>13</v>
      </c>
      <c r="D1192" s="61">
        <v>2016</v>
      </c>
      <c r="E1192" s="60" t="s">
        <v>6</v>
      </c>
      <c r="F1192" s="61">
        <v>23</v>
      </c>
      <c r="G1192" s="77">
        <f t="shared" si="36"/>
        <v>0</v>
      </c>
      <c r="H1192" s="61">
        <v>0</v>
      </c>
      <c r="I1192" s="61">
        <v>0</v>
      </c>
      <c r="J1192" s="61">
        <v>16</v>
      </c>
      <c r="K1192" s="62">
        <f t="shared" si="37"/>
        <v>8</v>
      </c>
      <c r="L1192" s="61">
        <v>8</v>
      </c>
      <c r="M1192" s="61">
        <v>0</v>
      </c>
      <c r="N1192" s="61">
        <v>19</v>
      </c>
      <c r="O1192" s="61">
        <v>2</v>
      </c>
      <c r="P1192" s="61">
        <v>42</v>
      </c>
      <c r="Q1192" s="61">
        <v>4</v>
      </c>
      <c r="R1192" s="61">
        <v>100</v>
      </c>
      <c r="S1192" s="61">
        <v>14</v>
      </c>
    </row>
    <row r="1193" spans="1:19" x14ac:dyDescent="0.2">
      <c r="A1193" s="60" t="s">
        <v>293</v>
      </c>
      <c r="B1193" s="60" t="s">
        <v>294</v>
      </c>
      <c r="C1193" s="60" t="s">
        <v>13</v>
      </c>
      <c r="D1193" s="61">
        <v>2017</v>
      </c>
      <c r="E1193" s="60" t="s">
        <v>6</v>
      </c>
      <c r="F1193" s="29">
        <v>23</v>
      </c>
      <c r="G1193" s="77">
        <f t="shared" si="36"/>
        <v>0</v>
      </c>
      <c r="H1193" s="29">
        <v>0</v>
      </c>
      <c r="I1193" s="29">
        <v>0</v>
      </c>
      <c r="J1193" s="29">
        <v>16</v>
      </c>
      <c r="K1193" s="30">
        <f t="shared" si="37"/>
        <v>0</v>
      </c>
      <c r="L1193" s="29">
        <v>0</v>
      </c>
      <c r="M1193" s="29">
        <v>0</v>
      </c>
      <c r="N1193" s="29">
        <v>19</v>
      </c>
      <c r="O1193" s="29">
        <v>1</v>
      </c>
      <c r="P1193" s="29">
        <v>42</v>
      </c>
      <c r="Q1193" s="29">
        <v>0</v>
      </c>
      <c r="R1193" s="29">
        <v>100</v>
      </c>
      <c r="S1193" s="29">
        <v>1</v>
      </c>
    </row>
    <row r="1194" spans="1:19" x14ac:dyDescent="0.2">
      <c r="A1194" s="60" t="s">
        <v>1080</v>
      </c>
      <c r="B1194" s="60" t="s">
        <v>116</v>
      </c>
      <c r="C1194" s="60" t="s">
        <v>47</v>
      </c>
      <c r="D1194" s="61">
        <v>2017</v>
      </c>
      <c r="E1194" s="60" t="s">
        <v>6</v>
      </c>
      <c r="F1194" s="29">
        <v>54</v>
      </c>
      <c r="G1194" s="77">
        <f t="shared" si="36"/>
        <v>0</v>
      </c>
      <c r="H1194" s="29">
        <v>0</v>
      </c>
      <c r="I1194" s="29">
        <v>0</v>
      </c>
      <c r="J1194" s="29">
        <v>38</v>
      </c>
      <c r="K1194" s="30">
        <f t="shared" si="37"/>
        <v>0</v>
      </c>
      <c r="L1194" s="29">
        <v>0</v>
      </c>
      <c r="M1194" s="29">
        <v>0</v>
      </c>
      <c r="N1194" s="29">
        <v>63</v>
      </c>
      <c r="O1194" s="29">
        <v>4</v>
      </c>
      <c r="P1194" s="29">
        <v>181</v>
      </c>
      <c r="Q1194" s="29">
        <v>35</v>
      </c>
      <c r="R1194" s="29">
        <v>336</v>
      </c>
      <c r="S1194" s="29">
        <v>39</v>
      </c>
    </row>
    <row r="1195" spans="1:19" x14ac:dyDescent="0.2">
      <c r="A1195" s="60" t="s">
        <v>1081</v>
      </c>
      <c r="B1195" s="60" t="s">
        <v>5</v>
      </c>
      <c r="C1195" s="60" t="s">
        <v>3</v>
      </c>
      <c r="D1195" s="61">
        <v>2014</v>
      </c>
      <c r="E1195" s="60" t="s">
        <v>6</v>
      </c>
      <c r="F1195" s="29">
        <v>17</v>
      </c>
      <c r="G1195" s="77">
        <f t="shared" si="36"/>
        <v>0</v>
      </c>
      <c r="H1195" s="29">
        <v>0</v>
      </c>
      <c r="I1195" s="29">
        <v>0</v>
      </c>
      <c r="J1195" s="29">
        <v>10</v>
      </c>
      <c r="K1195" s="30">
        <f t="shared" si="37"/>
        <v>0</v>
      </c>
      <c r="L1195" s="29">
        <v>0</v>
      </c>
      <c r="M1195" s="29">
        <v>0</v>
      </c>
      <c r="N1195" s="29">
        <v>11</v>
      </c>
      <c r="O1195" s="29">
        <v>0</v>
      </c>
      <c r="P1195" s="29">
        <v>25</v>
      </c>
      <c r="Q1195" s="29">
        <v>40</v>
      </c>
      <c r="R1195" s="29">
        <v>63</v>
      </c>
      <c r="S1195" s="29">
        <v>40</v>
      </c>
    </row>
    <row r="1196" spans="1:19" x14ac:dyDescent="0.2">
      <c r="A1196" s="60" t="s">
        <v>1081</v>
      </c>
      <c r="B1196" s="60" t="s">
        <v>5</v>
      </c>
      <c r="C1196" s="60" t="s">
        <v>3</v>
      </c>
      <c r="D1196" s="61">
        <v>2015</v>
      </c>
      <c r="E1196" s="60" t="s">
        <v>6</v>
      </c>
      <c r="F1196" s="29">
        <v>17</v>
      </c>
      <c r="G1196" s="77">
        <f t="shared" si="36"/>
        <v>0</v>
      </c>
      <c r="H1196" s="29">
        <v>0</v>
      </c>
      <c r="I1196" s="29">
        <v>0</v>
      </c>
      <c r="J1196" s="29">
        <v>10</v>
      </c>
      <c r="K1196" s="30">
        <f t="shared" si="37"/>
        <v>0</v>
      </c>
      <c r="L1196" s="29">
        <v>0</v>
      </c>
      <c r="M1196" s="29">
        <v>0</v>
      </c>
      <c r="N1196" s="29">
        <v>11</v>
      </c>
      <c r="O1196" s="29">
        <v>0</v>
      </c>
      <c r="P1196" s="29">
        <v>25</v>
      </c>
      <c r="Q1196" s="29">
        <v>6</v>
      </c>
      <c r="R1196" s="29">
        <v>63</v>
      </c>
      <c r="S1196" s="29">
        <v>6</v>
      </c>
    </row>
    <row r="1197" spans="1:19" x14ac:dyDescent="0.2">
      <c r="A1197" s="60" t="s">
        <v>1081</v>
      </c>
      <c r="B1197" s="60" t="s">
        <v>5</v>
      </c>
      <c r="C1197" s="60" t="s">
        <v>3</v>
      </c>
      <c r="D1197" s="61">
        <v>2016</v>
      </c>
      <c r="E1197" s="60" t="s">
        <v>6</v>
      </c>
      <c r="F1197" s="29">
        <v>17</v>
      </c>
      <c r="G1197" s="77">
        <f t="shared" si="36"/>
        <v>0</v>
      </c>
      <c r="H1197" s="29">
        <v>0</v>
      </c>
      <c r="I1197" s="29">
        <v>0</v>
      </c>
      <c r="J1197" s="29">
        <v>10</v>
      </c>
      <c r="K1197" s="30">
        <f t="shared" si="37"/>
        <v>0</v>
      </c>
      <c r="L1197" s="29">
        <v>0</v>
      </c>
      <c r="M1197" s="29">
        <v>0</v>
      </c>
      <c r="N1197" s="29">
        <v>11</v>
      </c>
      <c r="O1197" s="29">
        <v>0</v>
      </c>
      <c r="P1197" s="29">
        <v>25</v>
      </c>
      <c r="Q1197" s="29">
        <v>11</v>
      </c>
      <c r="R1197" s="29">
        <v>63</v>
      </c>
      <c r="S1197" s="29">
        <v>11</v>
      </c>
    </row>
    <row r="1198" spans="1:19" x14ac:dyDescent="0.2">
      <c r="A1198" s="60" t="s">
        <v>1081</v>
      </c>
      <c r="B1198" s="60" t="s">
        <v>5</v>
      </c>
      <c r="C1198" s="60" t="s">
        <v>3</v>
      </c>
      <c r="D1198" s="61">
        <v>2017</v>
      </c>
      <c r="E1198" s="60" t="s">
        <v>6</v>
      </c>
      <c r="F1198" s="29">
        <v>17</v>
      </c>
      <c r="G1198" s="77">
        <f t="shared" si="36"/>
        <v>0</v>
      </c>
      <c r="H1198" s="29">
        <v>0</v>
      </c>
      <c r="I1198" s="29">
        <v>0</v>
      </c>
      <c r="J1198" s="29">
        <v>10</v>
      </c>
      <c r="K1198" s="30">
        <f t="shared" si="37"/>
        <v>0</v>
      </c>
      <c r="L1198" s="29">
        <v>0</v>
      </c>
      <c r="M1198" s="29">
        <v>0</v>
      </c>
      <c r="N1198" s="29">
        <v>11</v>
      </c>
      <c r="O1198" s="29">
        <v>1</v>
      </c>
      <c r="P1198" s="29">
        <v>25</v>
      </c>
      <c r="Q1198" s="29">
        <v>18</v>
      </c>
      <c r="R1198" s="29">
        <v>63</v>
      </c>
      <c r="S1198" s="29">
        <v>19</v>
      </c>
    </row>
    <row r="1199" spans="1:19" x14ac:dyDescent="0.2">
      <c r="A1199" s="60" t="s">
        <v>295</v>
      </c>
      <c r="B1199" s="60" t="s">
        <v>29</v>
      </c>
      <c r="C1199" s="60" t="s">
        <v>8</v>
      </c>
      <c r="D1199" s="61">
        <v>2015</v>
      </c>
      <c r="E1199" s="60" t="s">
        <v>6</v>
      </c>
      <c r="F1199" s="29">
        <v>565</v>
      </c>
      <c r="G1199" s="77">
        <f t="shared" si="36"/>
        <v>0</v>
      </c>
      <c r="H1199" s="29">
        <v>0</v>
      </c>
      <c r="I1199" s="29">
        <v>0</v>
      </c>
      <c r="J1199" s="29">
        <v>281</v>
      </c>
      <c r="K1199" s="30">
        <f t="shared" si="37"/>
        <v>3</v>
      </c>
      <c r="L1199" s="29">
        <v>3</v>
      </c>
      <c r="M1199" s="29">
        <v>0</v>
      </c>
      <c r="N1199" s="29">
        <v>313</v>
      </c>
      <c r="O1199" s="29">
        <v>10</v>
      </c>
      <c r="P1199" s="29">
        <v>705</v>
      </c>
      <c r="Q1199" s="29">
        <v>28</v>
      </c>
      <c r="R1199" s="29">
        <v>1864</v>
      </c>
      <c r="S1199" s="29">
        <v>41</v>
      </c>
    </row>
    <row r="1200" spans="1:19" x14ac:dyDescent="0.2">
      <c r="A1200" s="60" t="s">
        <v>295</v>
      </c>
      <c r="B1200" s="60" t="s">
        <v>29</v>
      </c>
      <c r="C1200" s="60" t="s">
        <v>8</v>
      </c>
      <c r="D1200" s="61">
        <v>2016</v>
      </c>
      <c r="E1200" s="60" t="s">
        <v>6</v>
      </c>
      <c r="F1200" s="29">
        <v>565</v>
      </c>
      <c r="G1200" s="77">
        <f t="shared" si="36"/>
        <v>0</v>
      </c>
      <c r="H1200" s="29">
        <v>0</v>
      </c>
      <c r="I1200" s="29">
        <v>0</v>
      </c>
      <c r="J1200" s="29">
        <v>281</v>
      </c>
      <c r="K1200" s="30">
        <f t="shared" si="37"/>
        <v>1</v>
      </c>
      <c r="L1200" s="29">
        <v>1</v>
      </c>
      <c r="M1200" s="29">
        <v>0</v>
      </c>
      <c r="N1200" s="29">
        <v>313</v>
      </c>
      <c r="O1200" s="29">
        <v>13</v>
      </c>
      <c r="P1200" s="29">
        <v>705</v>
      </c>
      <c r="Q1200" s="29">
        <v>92</v>
      </c>
      <c r="R1200" s="29">
        <v>1864</v>
      </c>
      <c r="S1200" s="29">
        <v>106</v>
      </c>
    </row>
    <row r="1201" spans="1:19" x14ac:dyDescent="0.2">
      <c r="A1201" s="60" t="s">
        <v>295</v>
      </c>
      <c r="B1201" s="60" t="s">
        <v>29</v>
      </c>
      <c r="C1201" s="60" t="s">
        <v>8</v>
      </c>
      <c r="D1201" s="61">
        <v>2017</v>
      </c>
      <c r="E1201" s="60" t="s">
        <v>6</v>
      </c>
      <c r="F1201" s="29">
        <v>565</v>
      </c>
      <c r="G1201" s="77">
        <f t="shared" si="36"/>
        <v>80</v>
      </c>
      <c r="H1201" s="29">
        <v>80</v>
      </c>
      <c r="I1201" s="29">
        <v>0</v>
      </c>
      <c r="J1201" s="29">
        <v>281</v>
      </c>
      <c r="K1201" s="30">
        <f t="shared" si="37"/>
        <v>0</v>
      </c>
      <c r="L1201" s="29">
        <v>0</v>
      </c>
      <c r="M1201" s="29">
        <v>0</v>
      </c>
      <c r="N1201" s="29">
        <v>313</v>
      </c>
      <c r="O1201" s="29">
        <v>5</v>
      </c>
      <c r="P1201" s="29">
        <v>705</v>
      </c>
      <c r="Q1201" s="29">
        <v>283</v>
      </c>
      <c r="R1201" s="29">
        <v>1864</v>
      </c>
      <c r="S1201" s="29">
        <v>368</v>
      </c>
    </row>
    <row r="1202" spans="1:19" x14ac:dyDescent="0.2">
      <c r="A1202" s="60" t="s">
        <v>296</v>
      </c>
      <c r="B1202" s="60" t="s">
        <v>72</v>
      </c>
      <c r="C1202" s="60" t="s">
        <v>26</v>
      </c>
      <c r="D1202" s="61">
        <v>2015</v>
      </c>
      <c r="E1202" s="60" t="s">
        <v>6</v>
      </c>
      <c r="F1202" s="29">
        <v>538</v>
      </c>
      <c r="G1202" s="77">
        <f t="shared" si="36"/>
        <v>0</v>
      </c>
      <c r="H1202" s="29">
        <v>0</v>
      </c>
      <c r="I1202" s="29">
        <v>0</v>
      </c>
      <c r="J1202" s="29">
        <v>345</v>
      </c>
      <c r="K1202" s="30">
        <f t="shared" si="37"/>
        <v>0</v>
      </c>
      <c r="L1202" s="29">
        <v>0</v>
      </c>
      <c r="M1202" s="29">
        <v>0</v>
      </c>
      <c r="N1202" s="29">
        <v>391</v>
      </c>
      <c r="O1202" s="29">
        <v>30</v>
      </c>
      <c r="P1202" s="29">
        <v>967</v>
      </c>
      <c r="Q1202" s="29">
        <v>76</v>
      </c>
      <c r="R1202" s="29">
        <v>2241</v>
      </c>
      <c r="S1202" s="29">
        <v>106</v>
      </c>
    </row>
    <row r="1203" spans="1:19" x14ac:dyDescent="0.2">
      <c r="A1203" s="60" t="s">
        <v>296</v>
      </c>
      <c r="B1203" s="60" t="s">
        <v>72</v>
      </c>
      <c r="C1203" s="60" t="s">
        <v>26</v>
      </c>
      <c r="D1203" s="61">
        <v>2016</v>
      </c>
      <c r="E1203" s="60" t="s">
        <v>6</v>
      </c>
      <c r="F1203" s="29">
        <v>538</v>
      </c>
      <c r="G1203" s="77">
        <f t="shared" si="36"/>
        <v>0</v>
      </c>
      <c r="H1203" s="29">
        <v>0</v>
      </c>
      <c r="I1203" s="29">
        <v>0</v>
      </c>
      <c r="J1203" s="29">
        <v>345</v>
      </c>
      <c r="K1203" s="30">
        <f t="shared" si="37"/>
        <v>10</v>
      </c>
      <c r="L1203" s="29">
        <v>0</v>
      </c>
      <c r="M1203" s="29">
        <v>10</v>
      </c>
      <c r="N1203" s="29">
        <v>391</v>
      </c>
      <c r="O1203" s="29">
        <v>3</v>
      </c>
      <c r="P1203" s="29">
        <v>967</v>
      </c>
      <c r="Q1203" s="29">
        <v>121</v>
      </c>
      <c r="R1203" s="29">
        <v>2241</v>
      </c>
      <c r="S1203" s="29">
        <v>134</v>
      </c>
    </row>
    <row r="1204" spans="1:19" x14ac:dyDescent="0.2">
      <c r="A1204" s="60" t="s">
        <v>296</v>
      </c>
      <c r="B1204" s="60" t="s">
        <v>72</v>
      </c>
      <c r="C1204" s="60" t="s">
        <v>26</v>
      </c>
      <c r="D1204" s="61">
        <v>2017</v>
      </c>
      <c r="E1204" s="60" t="s">
        <v>6</v>
      </c>
      <c r="F1204" s="29">
        <v>538</v>
      </c>
      <c r="G1204" s="77">
        <f t="shared" si="36"/>
        <v>0</v>
      </c>
      <c r="H1204" s="29">
        <v>0</v>
      </c>
      <c r="I1204" s="29">
        <v>0</v>
      </c>
      <c r="J1204" s="29">
        <v>345</v>
      </c>
      <c r="K1204" s="30">
        <f t="shared" si="37"/>
        <v>0</v>
      </c>
      <c r="L1204" s="29">
        <v>0</v>
      </c>
      <c r="M1204" s="29">
        <v>0</v>
      </c>
      <c r="N1204" s="29">
        <v>391</v>
      </c>
      <c r="O1204" s="29">
        <v>11</v>
      </c>
      <c r="P1204" s="29">
        <v>967</v>
      </c>
      <c r="Q1204" s="29">
        <v>120</v>
      </c>
      <c r="R1204" s="29">
        <v>2241</v>
      </c>
      <c r="S1204" s="29">
        <v>131</v>
      </c>
    </row>
    <row r="1205" spans="1:19" x14ac:dyDescent="0.2">
      <c r="A1205" s="60" t="s">
        <v>297</v>
      </c>
      <c r="B1205" s="60" t="s">
        <v>12</v>
      </c>
      <c r="C1205" s="60" t="s">
        <v>3</v>
      </c>
      <c r="D1205" s="61">
        <v>2014</v>
      </c>
      <c r="E1205" s="60" t="s">
        <v>6</v>
      </c>
      <c r="F1205" s="29">
        <v>68</v>
      </c>
      <c r="G1205" s="77">
        <f t="shared" si="36"/>
        <v>0</v>
      </c>
      <c r="H1205" s="29">
        <v>0</v>
      </c>
      <c r="I1205" s="29">
        <v>0</v>
      </c>
      <c r="J1205" s="29">
        <v>49</v>
      </c>
      <c r="K1205" s="30">
        <f t="shared" si="37"/>
        <v>0</v>
      </c>
      <c r="L1205" s="29">
        <v>0</v>
      </c>
      <c r="M1205" s="29">
        <v>0</v>
      </c>
      <c r="N1205" s="29">
        <v>56</v>
      </c>
      <c r="O1205" s="29">
        <v>0</v>
      </c>
      <c r="P1205" s="29">
        <v>140</v>
      </c>
      <c r="Q1205" s="29">
        <v>32</v>
      </c>
      <c r="R1205" s="29">
        <v>313</v>
      </c>
      <c r="S1205" s="29">
        <v>32</v>
      </c>
    </row>
    <row r="1206" spans="1:19" x14ac:dyDescent="0.2">
      <c r="A1206" s="60" t="s">
        <v>297</v>
      </c>
      <c r="B1206" s="60" t="s">
        <v>12</v>
      </c>
      <c r="C1206" s="60" t="s">
        <v>3</v>
      </c>
      <c r="D1206" s="61">
        <v>2015</v>
      </c>
      <c r="E1206" s="60" t="s">
        <v>6</v>
      </c>
      <c r="F1206" s="29">
        <v>68</v>
      </c>
      <c r="G1206" s="77">
        <f t="shared" si="36"/>
        <v>0</v>
      </c>
      <c r="H1206" s="29">
        <v>0</v>
      </c>
      <c r="I1206" s="29">
        <v>0</v>
      </c>
      <c r="J1206" s="29">
        <v>49</v>
      </c>
      <c r="K1206" s="30">
        <f t="shared" si="37"/>
        <v>0</v>
      </c>
      <c r="L1206" s="29">
        <v>0</v>
      </c>
      <c r="M1206" s="29">
        <v>0</v>
      </c>
      <c r="N1206" s="29">
        <v>56</v>
      </c>
      <c r="O1206" s="29">
        <v>0</v>
      </c>
      <c r="P1206" s="29">
        <v>140</v>
      </c>
      <c r="Q1206" s="29">
        <v>37</v>
      </c>
      <c r="R1206" s="29">
        <v>313</v>
      </c>
      <c r="S1206" s="29">
        <v>37</v>
      </c>
    </row>
    <row r="1207" spans="1:19" x14ac:dyDescent="0.2">
      <c r="A1207" s="60" t="s">
        <v>297</v>
      </c>
      <c r="B1207" s="60" t="s">
        <v>12</v>
      </c>
      <c r="C1207" s="60" t="s">
        <v>3</v>
      </c>
      <c r="D1207" s="61">
        <v>2016</v>
      </c>
      <c r="E1207" s="60" t="s">
        <v>6</v>
      </c>
      <c r="F1207" s="29">
        <v>68</v>
      </c>
      <c r="G1207" s="77">
        <f t="shared" si="36"/>
        <v>0</v>
      </c>
      <c r="H1207" s="29">
        <v>0</v>
      </c>
      <c r="I1207" s="29">
        <v>0</v>
      </c>
      <c r="J1207" s="29">
        <v>49</v>
      </c>
      <c r="K1207" s="30">
        <f t="shared" si="37"/>
        <v>0</v>
      </c>
      <c r="L1207" s="29">
        <v>0</v>
      </c>
      <c r="M1207" s="29">
        <v>0</v>
      </c>
      <c r="N1207" s="29">
        <v>56</v>
      </c>
      <c r="O1207" s="29">
        <v>0</v>
      </c>
      <c r="P1207" s="29">
        <v>140</v>
      </c>
      <c r="Q1207" s="29">
        <v>25</v>
      </c>
      <c r="R1207" s="29">
        <v>313</v>
      </c>
      <c r="S1207" s="29">
        <v>25</v>
      </c>
    </row>
    <row r="1208" spans="1:19" x14ac:dyDescent="0.2">
      <c r="A1208" s="60" t="s">
        <v>297</v>
      </c>
      <c r="B1208" s="60" t="s">
        <v>12</v>
      </c>
      <c r="C1208" s="60" t="s">
        <v>3</v>
      </c>
      <c r="D1208" s="61">
        <v>2017</v>
      </c>
      <c r="E1208" s="60" t="s">
        <v>6</v>
      </c>
      <c r="F1208" s="29">
        <v>68</v>
      </c>
      <c r="G1208" s="77">
        <f t="shared" si="36"/>
        <v>0</v>
      </c>
      <c r="H1208" s="29">
        <v>0</v>
      </c>
      <c r="I1208" s="29">
        <v>0</v>
      </c>
      <c r="J1208" s="29">
        <v>49</v>
      </c>
      <c r="K1208" s="30">
        <f t="shared" si="37"/>
        <v>0</v>
      </c>
      <c r="L1208" s="29">
        <v>0</v>
      </c>
      <c r="M1208" s="29">
        <v>0</v>
      </c>
      <c r="N1208" s="29">
        <v>56</v>
      </c>
      <c r="O1208" s="29">
        <v>2</v>
      </c>
      <c r="P1208" s="29">
        <v>140</v>
      </c>
      <c r="Q1208" s="29">
        <v>0</v>
      </c>
      <c r="R1208" s="29">
        <v>313</v>
      </c>
      <c r="S1208" s="29">
        <v>2</v>
      </c>
    </row>
    <row r="1209" spans="1:19" x14ac:dyDescent="0.2">
      <c r="A1209" s="60" t="s">
        <v>298</v>
      </c>
      <c r="B1209" s="60" t="s">
        <v>42</v>
      </c>
      <c r="C1209" s="60" t="s">
        <v>8</v>
      </c>
      <c r="D1209" s="61">
        <v>2014</v>
      </c>
      <c r="E1209" s="60" t="s">
        <v>6</v>
      </c>
      <c r="F1209" s="29">
        <v>147</v>
      </c>
      <c r="G1209" s="77">
        <f t="shared" si="36"/>
        <v>0</v>
      </c>
      <c r="H1209" s="29">
        <v>0</v>
      </c>
      <c r="I1209" s="29">
        <v>0</v>
      </c>
      <c r="J1209" s="29">
        <v>57</v>
      </c>
      <c r="K1209" s="30">
        <f t="shared" si="37"/>
        <v>0</v>
      </c>
      <c r="L1209" s="29">
        <v>0</v>
      </c>
      <c r="M1209" s="29">
        <v>0</v>
      </c>
      <c r="N1209" s="29">
        <v>60</v>
      </c>
      <c r="O1209" s="29">
        <v>0</v>
      </c>
      <c r="P1209" s="29">
        <v>241</v>
      </c>
      <c r="Q1209" s="29">
        <v>0</v>
      </c>
      <c r="R1209" s="29">
        <v>505</v>
      </c>
      <c r="S1209" s="29">
        <v>0</v>
      </c>
    </row>
    <row r="1210" spans="1:19" x14ac:dyDescent="0.2">
      <c r="A1210" s="60" t="s">
        <v>298</v>
      </c>
      <c r="B1210" s="60" t="s">
        <v>42</v>
      </c>
      <c r="C1210" s="60" t="s">
        <v>8</v>
      </c>
      <c r="D1210" s="61">
        <v>2015</v>
      </c>
      <c r="E1210" s="60" t="s">
        <v>6</v>
      </c>
      <c r="F1210" s="29">
        <v>147</v>
      </c>
      <c r="G1210" s="77">
        <f t="shared" si="36"/>
        <v>0</v>
      </c>
      <c r="H1210" s="29">
        <v>0</v>
      </c>
      <c r="I1210" s="29">
        <v>0</v>
      </c>
      <c r="J1210" s="29">
        <v>57</v>
      </c>
      <c r="K1210" s="30">
        <f t="shared" si="37"/>
        <v>0</v>
      </c>
      <c r="L1210" s="29">
        <v>0</v>
      </c>
      <c r="M1210" s="29">
        <v>0</v>
      </c>
      <c r="N1210" s="29">
        <v>60</v>
      </c>
      <c r="O1210" s="29">
        <v>0</v>
      </c>
      <c r="P1210" s="29">
        <v>241</v>
      </c>
      <c r="Q1210" s="29">
        <v>8</v>
      </c>
      <c r="R1210" s="29">
        <v>505</v>
      </c>
      <c r="S1210" s="29">
        <v>8</v>
      </c>
    </row>
    <row r="1211" spans="1:19" x14ac:dyDescent="0.2">
      <c r="A1211" s="60" t="s">
        <v>298</v>
      </c>
      <c r="B1211" s="60" t="s">
        <v>42</v>
      </c>
      <c r="C1211" s="60" t="s">
        <v>8</v>
      </c>
      <c r="D1211" s="61">
        <v>2016</v>
      </c>
      <c r="E1211" s="60" t="s">
        <v>6</v>
      </c>
      <c r="F1211" s="29">
        <v>147</v>
      </c>
      <c r="G1211" s="77">
        <f t="shared" si="36"/>
        <v>0</v>
      </c>
      <c r="H1211" s="29">
        <v>0</v>
      </c>
      <c r="I1211" s="29">
        <v>0</v>
      </c>
      <c r="J1211" s="29">
        <v>57</v>
      </c>
      <c r="K1211" s="30">
        <f t="shared" si="37"/>
        <v>0</v>
      </c>
      <c r="L1211" s="29">
        <v>0</v>
      </c>
      <c r="M1211" s="29">
        <v>0</v>
      </c>
      <c r="N1211" s="29">
        <v>60</v>
      </c>
      <c r="O1211" s="29">
        <v>0</v>
      </c>
      <c r="P1211" s="29">
        <v>241</v>
      </c>
      <c r="Q1211" s="29">
        <v>52</v>
      </c>
      <c r="R1211" s="29">
        <v>505</v>
      </c>
      <c r="S1211" s="29">
        <v>52</v>
      </c>
    </row>
    <row r="1212" spans="1:19" x14ac:dyDescent="0.2">
      <c r="A1212" s="60" t="s">
        <v>298</v>
      </c>
      <c r="B1212" s="60" t="s">
        <v>42</v>
      </c>
      <c r="C1212" s="60" t="s">
        <v>8</v>
      </c>
      <c r="D1212" s="61">
        <v>2017</v>
      </c>
      <c r="E1212" s="60" t="s">
        <v>6</v>
      </c>
      <c r="F1212" s="29">
        <v>147</v>
      </c>
      <c r="G1212" s="77">
        <f t="shared" si="36"/>
        <v>0</v>
      </c>
      <c r="H1212" s="29">
        <v>0</v>
      </c>
      <c r="I1212" s="29">
        <v>0</v>
      </c>
      <c r="J1212" s="29">
        <v>57</v>
      </c>
      <c r="K1212" s="30">
        <f t="shared" si="37"/>
        <v>0</v>
      </c>
      <c r="L1212" s="29">
        <v>0</v>
      </c>
      <c r="M1212" s="29">
        <v>0</v>
      </c>
      <c r="N1212" s="29">
        <v>60</v>
      </c>
      <c r="O1212" s="29">
        <v>0</v>
      </c>
      <c r="P1212" s="29">
        <v>241</v>
      </c>
      <c r="Q1212" s="29">
        <v>19</v>
      </c>
      <c r="R1212" s="29">
        <v>505</v>
      </c>
      <c r="S1212" s="29">
        <v>19</v>
      </c>
    </row>
    <row r="1213" spans="1:19" x14ac:dyDescent="0.2">
      <c r="A1213" s="60" t="s">
        <v>299</v>
      </c>
      <c r="B1213" s="60" t="s">
        <v>62</v>
      </c>
      <c r="C1213" s="60" t="s">
        <v>8</v>
      </c>
      <c r="D1213" s="61">
        <v>2015</v>
      </c>
      <c r="E1213" s="60" t="s">
        <v>6</v>
      </c>
      <c r="F1213" s="29">
        <v>1640</v>
      </c>
      <c r="G1213" s="77">
        <f t="shared" si="36"/>
        <v>43</v>
      </c>
      <c r="H1213" s="29">
        <v>43</v>
      </c>
      <c r="I1213" s="29">
        <v>0</v>
      </c>
      <c r="J1213" s="29">
        <v>906</v>
      </c>
      <c r="K1213" s="30">
        <f t="shared" si="37"/>
        <v>0</v>
      </c>
      <c r="L1213" s="29">
        <v>0</v>
      </c>
      <c r="M1213" s="29">
        <v>0</v>
      </c>
      <c r="N1213" s="29">
        <v>932</v>
      </c>
      <c r="O1213" s="29">
        <v>18</v>
      </c>
      <c r="P1213" s="29">
        <v>1974</v>
      </c>
      <c r="Q1213" s="29">
        <v>796</v>
      </c>
      <c r="R1213" s="29">
        <v>5452</v>
      </c>
      <c r="S1213" s="29">
        <v>857</v>
      </c>
    </row>
    <row r="1214" spans="1:19" x14ac:dyDescent="0.2">
      <c r="A1214" s="60" t="s">
        <v>299</v>
      </c>
      <c r="B1214" s="60" t="s">
        <v>62</v>
      </c>
      <c r="C1214" s="60" t="s">
        <v>8</v>
      </c>
      <c r="D1214" s="61">
        <v>2016</v>
      </c>
      <c r="E1214" s="60" t="s">
        <v>6</v>
      </c>
      <c r="F1214" s="29">
        <v>1640</v>
      </c>
      <c r="G1214" s="77">
        <f t="shared" si="36"/>
        <v>0</v>
      </c>
      <c r="H1214" s="29">
        <v>0</v>
      </c>
      <c r="I1214" s="29">
        <v>0</v>
      </c>
      <c r="J1214" s="29">
        <v>906</v>
      </c>
      <c r="K1214" s="30">
        <f t="shared" si="37"/>
        <v>1</v>
      </c>
      <c r="L1214" s="29">
        <v>1</v>
      </c>
      <c r="M1214" s="29">
        <v>0</v>
      </c>
      <c r="N1214" s="29">
        <v>932</v>
      </c>
      <c r="O1214" s="29">
        <v>25</v>
      </c>
      <c r="P1214" s="29">
        <v>1974</v>
      </c>
      <c r="Q1214" s="29">
        <v>221</v>
      </c>
      <c r="R1214" s="29">
        <v>5452</v>
      </c>
      <c r="S1214" s="29">
        <v>247</v>
      </c>
    </row>
    <row r="1215" spans="1:19" x14ac:dyDescent="0.2">
      <c r="A1215" s="60" t="s">
        <v>299</v>
      </c>
      <c r="B1215" s="60" t="s">
        <v>62</v>
      </c>
      <c r="C1215" s="60" t="s">
        <v>8</v>
      </c>
      <c r="D1215" s="61">
        <v>2017</v>
      </c>
      <c r="E1215" s="60" t="s">
        <v>6</v>
      </c>
      <c r="F1215" s="29">
        <v>1640</v>
      </c>
      <c r="G1215" s="77">
        <f t="shared" si="36"/>
        <v>46</v>
      </c>
      <c r="H1215" s="29">
        <v>46</v>
      </c>
      <c r="I1215" s="29">
        <v>0</v>
      </c>
      <c r="J1215" s="29">
        <v>906</v>
      </c>
      <c r="K1215" s="30">
        <f t="shared" si="37"/>
        <v>20</v>
      </c>
      <c r="L1215" s="29">
        <v>20</v>
      </c>
      <c r="M1215" s="29">
        <v>0</v>
      </c>
      <c r="N1215" s="29">
        <v>932</v>
      </c>
      <c r="O1215" s="29">
        <v>36</v>
      </c>
      <c r="P1215" s="29">
        <v>1974</v>
      </c>
      <c r="Q1215" s="29">
        <v>359</v>
      </c>
      <c r="R1215" s="29">
        <v>5452</v>
      </c>
      <c r="S1215" s="29">
        <v>461</v>
      </c>
    </row>
    <row r="1216" spans="1:19" x14ac:dyDescent="0.2">
      <c r="A1216" s="60" t="s">
        <v>300</v>
      </c>
      <c r="B1216" s="60" t="s">
        <v>14</v>
      </c>
      <c r="C1216" s="60" t="s">
        <v>13</v>
      </c>
      <c r="D1216" s="61">
        <v>2014</v>
      </c>
      <c r="E1216" s="60" t="s">
        <v>6</v>
      </c>
      <c r="F1216" s="29">
        <v>2</v>
      </c>
      <c r="G1216" s="77">
        <f t="shared" si="36"/>
        <v>0</v>
      </c>
      <c r="H1216" s="29">
        <v>0</v>
      </c>
      <c r="I1216" s="29">
        <v>0</v>
      </c>
      <c r="J1216" s="29">
        <v>2</v>
      </c>
      <c r="K1216" s="30">
        <f t="shared" si="37"/>
        <v>0</v>
      </c>
      <c r="L1216" s="29">
        <v>0</v>
      </c>
      <c r="M1216" s="29">
        <v>0</v>
      </c>
      <c r="N1216" s="29">
        <v>2</v>
      </c>
      <c r="O1216" s="29">
        <v>1</v>
      </c>
      <c r="P1216" s="29">
        <v>4</v>
      </c>
      <c r="Q1216" s="29">
        <v>0</v>
      </c>
      <c r="R1216" s="29">
        <v>10</v>
      </c>
      <c r="S1216" s="29">
        <v>1</v>
      </c>
    </row>
    <row r="1217" spans="1:19" x14ac:dyDescent="0.2">
      <c r="A1217" s="60" t="s">
        <v>300</v>
      </c>
      <c r="B1217" s="60" t="s">
        <v>14</v>
      </c>
      <c r="C1217" s="60" t="s">
        <v>13</v>
      </c>
      <c r="D1217" s="61">
        <v>2015</v>
      </c>
      <c r="E1217" s="60" t="s">
        <v>6</v>
      </c>
      <c r="F1217" s="29">
        <v>2</v>
      </c>
      <c r="G1217" s="77">
        <f t="shared" si="36"/>
        <v>0</v>
      </c>
      <c r="H1217" s="29">
        <v>0</v>
      </c>
      <c r="I1217" s="29">
        <v>0</v>
      </c>
      <c r="J1217" s="29">
        <v>2</v>
      </c>
      <c r="K1217" s="30">
        <f t="shared" si="37"/>
        <v>0</v>
      </c>
      <c r="L1217" s="29">
        <v>0</v>
      </c>
      <c r="M1217" s="29">
        <v>0</v>
      </c>
      <c r="N1217" s="29">
        <v>2</v>
      </c>
      <c r="O1217" s="29">
        <v>1</v>
      </c>
      <c r="P1217" s="29">
        <v>4</v>
      </c>
      <c r="Q1217" s="29">
        <v>0</v>
      </c>
      <c r="R1217" s="29">
        <v>10</v>
      </c>
      <c r="S1217" s="29">
        <v>1</v>
      </c>
    </row>
    <row r="1218" spans="1:19" x14ac:dyDescent="0.2">
      <c r="A1218" s="60" t="s">
        <v>300</v>
      </c>
      <c r="B1218" s="60" t="s">
        <v>14</v>
      </c>
      <c r="C1218" s="60" t="s">
        <v>13</v>
      </c>
      <c r="D1218" s="61">
        <v>2016</v>
      </c>
      <c r="E1218" s="60" t="s">
        <v>6</v>
      </c>
      <c r="F1218" s="29">
        <v>2</v>
      </c>
      <c r="G1218" s="77">
        <f t="shared" si="36"/>
        <v>0</v>
      </c>
      <c r="H1218" s="29">
        <v>0</v>
      </c>
      <c r="I1218" s="29">
        <v>0</v>
      </c>
      <c r="J1218" s="29">
        <v>2</v>
      </c>
      <c r="K1218" s="30">
        <f t="shared" si="37"/>
        <v>0</v>
      </c>
      <c r="L1218" s="29">
        <v>0</v>
      </c>
      <c r="M1218" s="29">
        <v>0</v>
      </c>
      <c r="N1218" s="29">
        <v>2</v>
      </c>
      <c r="O1218" s="29">
        <v>1</v>
      </c>
      <c r="P1218" s="29">
        <v>4</v>
      </c>
      <c r="Q1218" s="29">
        <v>10</v>
      </c>
      <c r="R1218" s="29">
        <v>10</v>
      </c>
      <c r="S1218" s="29">
        <v>11</v>
      </c>
    </row>
    <row r="1219" spans="1:19" x14ac:dyDescent="0.2">
      <c r="A1219" s="60" t="s">
        <v>300</v>
      </c>
      <c r="B1219" s="60" t="s">
        <v>14</v>
      </c>
      <c r="C1219" s="60" t="s">
        <v>13</v>
      </c>
      <c r="D1219" s="61">
        <v>2017</v>
      </c>
      <c r="E1219" s="60" t="s">
        <v>6</v>
      </c>
      <c r="F1219" s="29">
        <v>2</v>
      </c>
      <c r="G1219" s="77">
        <f t="shared" ref="G1219:G1282" si="38">SUM(H1219:I1219)</f>
        <v>0</v>
      </c>
      <c r="H1219" s="29">
        <v>0</v>
      </c>
      <c r="I1219" s="29">
        <v>0</v>
      </c>
      <c r="J1219" s="29">
        <v>2</v>
      </c>
      <c r="K1219" s="30">
        <f t="shared" si="37"/>
        <v>0</v>
      </c>
      <c r="L1219" s="29">
        <v>0</v>
      </c>
      <c r="M1219" s="29">
        <v>0</v>
      </c>
      <c r="N1219" s="29">
        <v>2</v>
      </c>
      <c r="O1219" s="29">
        <v>17</v>
      </c>
      <c r="P1219" s="29">
        <v>4</v>
      </c>
      <c r="Q1219" s="29">
        <v>2</v>
      </c>
      <c r="R1219" s="29">
        <v>10</v>
      </c>
      <c r="S1219" s="29">
        <v>19</v>
      </c>
    </row>
    <row r="1220" spans="1:19" x14ac:dyDescent="0.2">
      <c r="A1220" s="60" t="s">
        <v>301</v>
      </c>
      <c r="B1220" s="60" t="s">
        <v>25</v>
      </c>
      <c r="C1220" s="60" t="s">
        <v>26</v>
      </c>
      <c r="D1220" s="61">
        <v>2015</v>
      </c>
      <c r="E1220" s="60" t="s">
        <v>6</v>
      </c>
      <c r="F1220" s="29">
        <v>52</v>
      </c>
      <c r="G1220" s="77">
        <f t="shared" si="38"/>
        <v>0</v>
      </c>
      <c r="H1220" s="29">
        <v>0</v>
      </c>
      <c r="I1220" s="29">
        <v>0</v>
      </c>
      <c r="J1220" s="29">
        <v>26</v>
      </c>
      <c r="K1220" s="30">
        <f t="shared" ref="K1220:K1283" si="39">SUM(L1220:M1220)</f>
        <v>0</v>
      </c>
      <c r="L1220" s="29">
        <v>0</v>
      </c>
      <c r="M1220" s="29">
        <v>0</v>
      </c>
      <c r="N1220" s="29">
        <v>30</v>
      </c>
      <c r="O1220" s="29">
        <v>0</v>
      </c>
      <c r="P1220" s="29">
        <v>146</v>
      </c>
      <c r="Q1220" s="29">
        <v>11</v>
      </c>
      <c r="R1220" s="29">
        <v>254</v>
      </c>
      <c r="S1220" s="29">
        <v>11</v>
      </c>
    </row>
    <row r="1221" spans="1:19" x14ac:dyDescent="0.2">
      <c r="A1221" s="60" t="s">
        <v>301</v>
      </c>
      <c r="B1221" s="60" t="s">
        <v>25</v>
      </c>
      <c r="C1221" s="60" t="s">
        <v>26</v>
      </c>
      <c r="D1221" s="61">
        <v>2016</v>
      </c>
      <c r="E1221" s="60" t="s">
        <v>6</v>
      </c>
      <c r="F1221" s="29">
        <v>52</v>
      </c>
      <c r="G1221" s="77">
        <f t="shared" si="38"/>
        <v>0</v>
      </c>
      <c r="H1221" s="29">
        <v>0</v>
      </c>
      <c r="I1221" s="29">
        <v>0</v>
      </c>
      <c r="J1221" s="29">
        <v>26</v>
      </c>
      <c r="K1221" s="30">
        <f t="shared" si="39"/>
        <v>0</v>
      </c>
      <c r="L1221" s="29">
        <v>0</v>
      </c>
      <c r="M1221" s="29">
        <v>0</v>
      </c>
      <c r="N1221" s="29">
        <v>30</v>
      </c>
      <c r="O1221" s="29">
        <v>0</v>
      </c>
      <c r="P1221" s="29">
        <v>146</v>
      </c>
      <c r="Q1221" s="29">
        <v>9</v>
      </c>
      <c r="R1221" s="29">
        <v>254</v>
      </c>
      <c r="S1221" s="29">
        <v>9</v>
      </c>
    </row>
    <row r="1222" spans="1:19" x14ac:dyDescent="0.2">
      <c r="A1222" s="60" t="s">
        <v>301</v>
      </c>
      <c r="B1222" s="60" t="s">
        <v>25</v>
      </c>
      <c r="C1222" s="60" t="s">
        <v>26</v>
      </c>
      <c r="D1222" s="61">
        <v>2017</v>
      </c>
      <c r="E1222" s="60" t="s">
        <v>6</v>
      </c>
      <c r="F1222" s="29">
        <v>52</v>
      </c>
      <c r="G1222" s="77">
        <f t="shared" si="38"/>
        <v>0</v>
      </c>
      <c r="H1222" s="29">
        <v>0</v>
      </c>
      <c r="I1222" s="29">
        <v>0</v>
      </c>
      <c r="J1222" s="29">
        <v>26</v>
      </c>
      <c r="K1222" s="30">
        <f t="shared" si="39"/>
        <v>0</v>
      </c>
      <c r="L1222" s="29">
        <v>0</v>
      </c>
      <c r="M1222" s="29">
        <v>0</v>
      </c>
      <c r="N1222" s="29">
        <v>30</v>
      </c>
      <c r="O1222" s="29">
        <v>3</v>
      </c>
      <c r="P1222" s="29">
        <v>146</v>
      </c>
      <c r="Q1222" s="29">
        <v>12</v>
      </c>
      <c r="R1222" s="29">
        <v>254</v>
      </c>
      <c r="S1222" s="29">
        <v>15</v>
      </c>
    </row>
    <row r="1223" spans="1:19" x14ac:dyDescent="0.2">
      <c r="A1223" s="60" t="s">
        <v>90</v>
      </c>
      <c r="B1223" s="60" t="s">
        <v>90</v>
      </c>
      <c r="C1223" s="60" t="s">
        <v>13</v>
      </c>
      <c r="D1223" s="61">
        <v>2017</v>
      </c>
      <c r="E1223" s="60" t="s">
        <v>6</v>
      </c>
      <c r="F1223" s="29">
        <v>2</v>
      </c>
      <c r="G1223" s="77">
        <f t="shared" si="38"/>
        <v>0</v>
      </c>
      <c r="H1223" s="29">
        <v>0</v>
      </c>
      <c r="I1223" s="29">
        <v>0</v>
      </c>
      <c r="J1223" s="29">
        <v>2</v>
      </c>
      <c r="K1223" s="30">
        <f t="shared" si="39"/>
        <v>0</v>
      </c>
      <c r="L1223" s="29">
        <v>0</v>
      </c>
      <c r="M1223" s="29">
        <v>0</v>
      </c>
      <c r="N1223" s="29">
        <v>2</v>
      </c>
      <c r="O1223" s="29">
        <v>0</v>
      </c>
      <c r="P1223" s="29">
        <v>4</v>
      </c>
      <c r="Q1223" s="29">
        <v>0</v>
      </c>
      <c r="R1223" s="29">
        <v>10</v>
      </c>
      <c r="S1223" s="29">
        <v>0</v>
      </c>
    </row>
    <row r="1224" spans="1:19" x14ac:dyDescent="0.2">
      <c r="A1224" s="60" t="s">
        <v>302</v>
      </c>
      <c r="B1224" s="60" t="s">
        <v>90</v>
      </c>
      <c r="C1224" s="60" t="s">
        <v>13</v>
      </c>
      <c r="D1224" s="61">
        <v>2014</v>
      </c>
      <c r="E1224" s="60" t="s">
        <v>6</v>
      </c>
      <c r="F1224" s="29">
        <v>112</v>
      </c>
      <c r="G1224" s="77">
        <f t="shared" si="38"/>
        <v>16</v>
      </c>
      <c r="H1224" s="29">
        <v>0</v>
      </c>
      <c r="I1224" s="29">
        <v>16</v>
      </c>
      <c r="J1224" s="29">
        <v>76</v>
      </c>
      <c r="K1224" s="30">
        <f t="shared" si="39"/>
        <v>7</v>
      </c>
      <c r="L1224" s="29">
        <v>0</v>
      </c>
      <c r="M1224" s="29">
        <v>7</v>
      </c>
      <c r="N1224" s="29">
        <v>89</v>
      </c>
      <c r="O1224" s="29">
        <v>6</v>
      </c>
      <c r="P1224" s="29">
        <v>209</v>
      </c>
      <c r="Q1224" s="29">
        <v>52</v>
      </c>
      <c r="R1224" s="29">
        <v>486</v>
      </c>
      <c r="S1224" s="29">
        <v>81</v>
      </c>
    </row>
    <row r="1225" spans="1:19" x14ac:dyDescent="0.2">
      <c r="A1225" s="60" t="s">
        <v>302</v>
      </c>
      <c r="B1225" s="60" t="s">
        <v>90</v>
      </c>
      <c r="C1225" s="60" t="s">
        <v>13</v>
      </c>
      <c r="D1225" s="61">
        <v>2016</v>
      </c>
      <c r="E1225" s="60" t="s">
        <v>6</v>
      </c>
      <c r="F1225" s="29">
        <v>112</v>
      </c>
      <c r="G1225" s="77">
        <f t="shared" si="38"/>
        <v>0</v>
      </c>
      <c r="H1225" s="29">
        <v>0</v>
      </c>
      <c r="I1225" s="29">
        <v>0</v>
      </c>
      <c r="J1225" s="29">
        <v>76</v>
      </c>
      <c r="K1225" s="30">
        <f t="shared" si="39"/>
        <v>23</v>
      </c>
      <c r="L1225" s="29">
        <v>23</v>
      </c>
      <c r="M1225" s="29">
        <v>0</v>
      </c>
      <c r="N1225" s="29">
        <v>89</v>
      </c>
      <c r="O1225" s="29">
        <v>8</v>
      </c>
      <c r="P1225" s="29">
        <v>209</v>
      </c>
      <c r="Q1225" s="29">
        <v>0</v>
      </c>
      <c r="R1225" s="29">
        <v>486</v>
      </c>
      <c r="S1225" s="29">
        <v>31</v>
      </c>
    </row>
    <row r="1226" spans="1:19" x14ac:dyDescent="0.2">
      <c r="A1226" s="60" t="s">
        <v>302</v>
      </c>
      <c r="B1226" s="60" t="s">
        <v>90</v>
      </c>
      <c r="C1226" s="60" t="s">
        <v>13</v>
      </c>
      <c r="D1226" s="61">
        <v>2017</v>
      </c>
      <c r="E1226" s="60" t="s">
        <v>6</v>
      </c>
      <c r="F1226" s="29">
        <v>112</v>
      </c>
      <c r="G1226" s="77">
        <f t="shared" si="38"/>
        <v>0</v>
      </c>
      <c r="H1226" s="29">
        <v>0</v>
      </c>
      <c r="I1226" s="29">
        <v>0</v>
      </c>
      <c r="J1226" s="29">
        <v>76</v>
      </c>
      <c r="K1226" s="30">
        <f t="shared" si="39"/>
        <v>40</v>
      </c>
      <c r="L1226" s="29">
        <v>0</v>
      </c>
      <c r="M1226" s="29">
        <v>40</v>
      </c>
      <c r="N1226" s="29">
        <v>89</v>
      </c>
      <c r="O1226" s="29">
        <v>55</v>
      </c>
      <c r="P1226" s="29">
        <v>209</v>
      </c>
      <c r="Q1226" s="29">
        <v>0</v>
      </c>
      <c r="R1226" s="29">
        <v>486</v>
      </c>
      <c r="S1226" s="29">
        <v>95</v>
      </c>
    </row>
    <row r="1227" spans="1:19" x14ac:dyDescent="0.2">
      <c r="A1227" s="60" t="s">
        <v>303</v>
      </c>
      <c r="B1227" s="60" t="s">
        <v>35</v>
      </c>
      <c r="C1227" s="60" t="s">
        <v>3</v>
      </c>
      <c r="D1227" s="61">
        <v>2014</v>
      </c>
      <c r="E1227" s="60" t="s">
        <v>6</v>
      </c>
      <c r="F1227" s="29">
        <v>375</v>
      </c>
      <c r="G1227" s="77">
        <f t="shared" si="38"/>
        <v>0</v>
      </c>
      <c r="H1227" s="29">
        <v>0</v>
      </c>
      <c r="I1227" s="29">
        <v>0</v>
      </c>
      <c r="J1227" s="29">
        <v>251</v>
      </c>
      <c r="K1227" s="30">
        <f t="shared" si="39"/>
        <v>0</v>
      </c>
      <c r="L1227" s="29">
        <v>0</v>
      </c>
      <c r="M1227" s="29">
        <v>0</v>
      </c>
      <c r="N1227" s="29">
        <v>271</v>
      </c>
      <c r="O1227" s="29">
        <v>0</v>
      </c>
      <c r="P1227" s="29">
        <v>596</v>
      </c>
      <c r="Q1227" s="29">
        <v>383</v>
      </c>
      <c r="R1227" s="29">
        <v>1493</v>
      </c>
      <c r="S1227" s="29">
        <v>383</v>
      </c>
    </row>
    <row r="1228" spans="1:19" x14ac:dyDescent="0.2">
      <c r="A1228" s="60" t="s">
        <v>303</v>
      </c>
      <c r="B1228" s="60" t="s">
        <v>35</v>
      </c>
      <c r="C1228" s="60" t="s">
        <v>3</v>
      </c>
      <c r="D1228" s="61">
        <v>2015</v>
      </c>
      <c r="E1228" s="60" t="s">
        <v>6</v>
      </c>
      <c r="F1228" s="29">
        <v>375</v>
      </c>
      <c r="G1228" s="77">
        <f t="shared" si="38"/>
        <v>0</v>
      </c>
      <c r="H1228" s="29">
        <v>0</v>
      </c>
      <c r="I1228" s="29">
        <v>0</v>
      </c>
      <c r="J1228" s="29">
        <v>251</v>
      </c>
      <c r="K1228" s="30">
        <f t="shared" si="39"/>
        <v>0</v>
      </c>
      <c r="L1228" s="29">
        <v>0</v>
      </c>
      <c r="M1228" s="29">
        <v>0</v>
      </c>
      <c r="N1228" s="29">
        <v>271</v>
      </c>
      <c r="O1228" s="29">
        <v>0</v>
      </c>
      <c r="P1228" s="29">
        <v>596</v>
      </c>
      <c r="Q1228" s="29">
        <v>223</v>
      </c>
      <c r="R1228" s="29">
        <v>1493</v>
      </c>
      <c r="S1228" s="29">
        <v>223</v>
      </c>
    </row>
    <row r="1229" spans="1:19" x14ac:dyDescent="0.2">
      <c r="A1229" s="60" t="s">
        <v>303</v>
      </c>
      <c r="B1229" s="60" t="s">
        <v>35</v>
      </c>
      <c r="C1229" s="60" t="s">
        <v>3</v>
      </c>
      <c r="D1229" s="61">
        <v>2017</v>
      </c>
      <c r="E1229" s="60" t="s">
        <v>6</v>
      </c>
      <c r="F1229" s="29">
        <v>375</v>
      </c>
      <c r="G1229" s="77">
        <f t="shared" si="38"/>
        <v>15</v>
      </c>
      <c r="H1229" s="29">
        <v>15</v>
      </c>
      <c r="I1229" s="29">
        <v>0</v>
      </c>
      <c r="J1229" s="29">
        <v>251</v>
      </c>
      <c r="K1229" s="30">
        <f t="shared" si="39"/>
        <v>0</v>
      </c>
      <c r="L1229" s="29">
        <v>0</v>
      </c>
      <c r="M1229" s="29">
        <v>0</v>
      </c>
      <c r="N1229" s="29">
        <v>271</v>
      </c>
      <c r="O1229" s="29">
        <v>15</v>
      </c>
      <c r="P1229" s="29">
        <v>596</v>
      </c>
      <c r="Q1229" s="29">
        <v>84</v>
      </c>
      <c r="R1229" s="29">
        <v>1493</v>
      </c>
      <c r="S1229" s="29">
        <v>114</v>
      </c>
    </row>
    <row r="1230" spans="1:19" x14ac:dyDescent="0.2">
      <c r="A1230" s="60" t="s">
        <v>304</v>
      </c>
      <c r="B1230" s="60" t="s">
        <v>61</v>
      </c>
      <c r="C1230" s="60" t="s">
        <v>3</v>
      </c>
      <c r="D1230" s="61">
        <v>2014</v>
      </c>
      <c r="E1230" s="60" t="s">
        <v>6</v>
      </c>
      <c r="F1230" s="29">
        <v>84</v>
      </c>
      <c r="G1230" s="77">
        <f t="shared" si="38"/>
        <v>17</v>
      </c>
      <c r="H1230" s="29">
        <v>17</v>
      </c>
      <c r="I1230" s="29">
        <v>0</v>
      </c>
      <c r="J1230" s="29">
        <v>58</v>
      </c>
      <c r="K1230" s="30">
        <f t="shared" si="39"/>
        <v>2</v>
      </c>
      <c r="L1230" s="29">
        <v>2</v>
      </c>
      <c r="M1230" s="29">
        <v>0</v>
      </c>
      <c r="N1230" s="29">
        <v>36</v>
      </c>
      <c r="O1230" s="29">
        <v>1</v>
      </c>
      <c r="P1230" s="29">
        <v>77</v>
      </c>
      <c r="Q1230" s="29">
        <v>27</v>
      </c>
      <c r="R1230" s="29">
        <v>255</v>
      </c>
      <c r="S1230" s="29">
        <v>47</v>
      </c>
    </row>
    <row r="1231" spans="1:19" x14ac:dyDescent="0.2">
      <c r="A1231" s="60" t="s">
        <v>304</v>
      </c>
      <c r="B1231" s="60" t="s">
        <v>61</v>
      </c>
      <c r="C1231" s="60" t="s">
        <v>3</v>
      </c>
      <c r="D1231" s="61">
        <v>2015</v>
      </c>
      <c r="E1231" s="60" t="s">
        <v>6</v>
      </c>
      <c r="F1231" s="29">
        <v>84</v>
      </c>
      <c r="G1231" s="77">
        <f t="shared" si="38"/>
        <v>0</v>
      </c>
      <c r="H1231" s="29">
        <v>0</v>
      </c>
      <c r="I1231" s="29">
        <v>0</v>
      </c>
      <c r="J1231" s="29">
        <v>58</v>
      </c>
      <c r="K1231" s="30">
        <f t="shared" si="39"/>
        <v>0</v>
      </c>
      <c r="L1231" s="29">
        <v>0</v>
      </c>
      <c r="M1231" s="29">
        <v>0</v>
      </c>
      <c r="N1231" s="29">
        <v>36</v>
      </c>
      <c r="O1231" s="29">
        <v>0</v>
      </c>
      <c r="P1231" s="29">
        <v>77</v>
      </c>
      <c r="Q1231" s="29">
        <v>115</v>
      </c>
      <c r="R1231" s="29">
        <v>255</v>
      </c>
      <c r="S1231" s="29">
        <v>115</v>
      </c>
    </row>
    <row r="1232" spans="1:19" x14ac:dyDescent="0.2">
      <c r="A1232" s="60" t="s">
        <v>304</v>
      </c>
      <c r="B1232" s="60" t="s">
        <v>61</v>
      </c>
      <c r="C1232" s="60" t="s">
        <v>3</v>
      </c>
      <c r="D1232" s="61">
        <v>2016</v>
      </c>
      <c r="E1232" s="60" t="s">
        <v>6</v>
      </c>
      <c r="F1232" s="29">
        <v>84</v>
      </c>
      <c r="G1232" s="77">
        <f t="shared" si="38"/>
        <v>0</v>
      </c>
      <c r="H1232" s="29">
        <v>0</v>
      </c>
      <c r="I1232" s="29">
        <v>0</v>
      </c>
      <c r="J1232" s="29">
        <v>58</v>
      </c>
      <c r="K1232" s="30">
        <f t="shared" si="39"/>
        <v>0</v>
      </c>
      <c r="L1232" s="29">
        <v>0</v>
      </c>
      <c r="M1232" s="29">
        <v>0</v>
      </c>
      <c r="N1232" s="29">
        <v>36</v>
      </c>
      <c r="O1232" s="29">
        <v>38</v>
      </c>
      <c r="P1232" s="29">
        <v>77</v>
      </c>
      <c r="Q1232" s="29">
        <v>62</v>
      </c>
      <c r="R1232" s="29">
        <v>255</v>
      </c>
      <c r="S1232" s="29">
        <v>100</v>
      </c>
    </row>
    <row r="1233" spans="1:19" x14ac:dyDescent="0.2">
      <c r="A1233" s="60" t="s">
        <v>304</v>
      </c>
      <c r="B1233" s="60" t="s">
        <v>61</v>
      </c>
      <c r="C1233" s="60" t="s">
        <v>3</v>
      </c>
      <c r="D1233" s="61">
        <v>2017</v>
      </c>
      <c r="E1233" s="60" t="s">
        <v>6</v>
      </c>
      <c r="F1233" s="29">
        <v>84</v>
      </c>
      <c r="G1233" s="77">
        <f t="shared" si="38"/>
        <v>0</v>
      </c>
      <c r="H1233" s="29">
        <v>0</v>
      </c>
      <c r="I1233" s="29">
        <v>0</v>
      </c>
      <c r="J1233" s="29">
        <v>58</v>
      </c>
      <c r="K1233" s="30">
        <f t="shared" si="39"/>
        <v>0</v>
      </c>
      <c r="L1233" s="29">
        <v>0</v>
      </c>
      <c r="M1233" s="29">
        <v>0</v>
      </c>
      <c r="N1233" s="29">
        <v>36</v>
      </c>
      <c r="O1233" s="29">
        <v>50</v>
      </c>
      <c r="P1233" s="29">
        <v>77</v>
      </c>
      <c r="Q1233" s="29">
        <v>16</v>
      </c>
      <c r="R1233" s="29">
        <v>255</v>
      </c>
      <c r="S1233" s="29">
        <v>66</v>
      </c>
    </row>
    <row r="1234" spans="1:19" x14ac:dyDescent="0.2">
      <c r="A1234" s="60" t="s">
        <v>306</v>
      </c>
      <c r="B1234" s="60" t="s">
        <v>40</v>
      </c>
      <c r="C1234" s="60" t="s">
        <v>8</v>
      </c>
      <c r="D1234" s="61">
        <v>2014</v>
      </c>
      <c r="E1234" s="60" t="s">
        <v>6</v>
      </c>
      <c r="F1234" s="29">
        <v>24</v>
      </c>
      <c r="G1234" s="77">
        <f t="shared" si="38"/>
        <v>0</v>
      </c>
      <c r="H1234" s="29">
        <v>0</v>
      </c>
      <c r="I1234" s="29">
        <v>0</v>
      </c>
      <c r="J1234" s="29">
        <v>16</v>
      </c>
      <c r="K1234" s="30">
        <f t="shared" si="39"/>
        <v>0</v>
      </c>
      <c r="L1234" s="29">
        <v>0</v>
      </c>
      <c r="M1234" s="29">
        <v>0</v>
      </c>
      <c r="N1234" s="29">
        <v>19</v>
      </c>
      <c r="O1234" s="29">
        <v>0</v>
      </c>
      <c r="P1234" s="29">
        <v>19</v>
      </c>
      <c r="Q1234" s="29">
        <v>2</v>
      </c>
      <c r="R1234" s="29">
        <v>78</v>
      </c>
      <c r="S1234" s="29">
        <v>2</v>
      </c>
    </row>
    <row r="1235" spans="1:19" x14ac:dyDescent="0.2">
      <c r="A1235" s="60" t="s">
        <v>306</v>
      </c>
      <c r="B1235" s="60" t="s">
        <v>40</v>
      </c>
      <c r="C1235" s="60" t="s">
        <v>8</v>
      </c>
      <c r="D1235" s="61">
        <v>2015</v>
      </c>
      <c r="E1235" s="60" t="s">
        <v>6</v>
      </c>
      <c r="F1235" s="29">
        <v>24</v>
      </c>
      <c r="G1235" s="77">
        <f t="shared" si="38"/>
        <v>0</v>
      </c>
      <c r="H1235" s="29">
        <v>0</v>
      </c>
      <c r="I1235" s="29">
        <v>0</v>
      </c>
      <c r="J1235" s="29">
        <v>16</v>
      </c>
      <c r="K1235" s="30">
        <f t="shared" si="39"/>
        <v>0</v>
      </c>
      <c r="L1235" s="29">
        <v>0</v>
      </c>
      <c r="M1235" s="29">
        <v>0</v>
      </c>
      <c r="N1235" s="29">
        <v>19</v>
      </c>
      <c r="O1235" s="29">
        <v>0</v>
      </c>
      <c r="P1235" s="29">
        <v>19</v>
      </c>
      <c r="Q1235" s="29">
        <v>0</v>
      </c>
      <c r="R1235" s="29">
        <v>78</v>
      </c>
      <c r="S1235" s="29">
        <v>0</v>
      </c>
    </row>
    <row r="1236" spans="1:19" x14ac:dyDescent="0.2">
      <c r="A1236" s="60" t="s">
        <v>306</v>
      </c>
      <c r="B1236" s="60" t="s">
        <v>40</v>
      </c>
      <c r="C1236" s="60" t="s">
        <v>8</v>
      </c>
      <c r="D1236" s="61">
        <v>2016</v>
      </c>
      <c r="E1236" s="60" t="s">
        <v>6</v>
      </c>
      <c r="F1236" s="29">
        <v>24</v>
      </c>
      <c r="G1236" s="77">
        <f t="shared" si="38"/>
        <v>0</v>
      </c>
      <c r="H1236" s="29">
        <v>0</v>
      </c>
      <c r="I1236" s="29">
        <v>0</v>
      </c>
      <c r="J1236" s="29">
        <v>16</v>
      </c>
      <c r="K1236" s="30">
        <f t="shared" si="39"/>
        <v>0</v>
      </c>
      <c r="L1236" s="29">
        <v>0</v>
      </c>
      <c r="M1236" s="29">
        <v>0</v>
      </c>
      <c r="N1236" s="29">
        <v>19</v>
      </c>
      <c r="O1236" s="29">
        <v>0</v>
      </c>
      <c r="P1236" s="29">
        <v>19</v>
      </c>
      <c r="Q1236" s="29">
        <v>2</v>
      </c>
      <c r="R1236" s="29">
        <v>78</v>
      </c>
      <c r="S1236" s="29">
        <v>2</v>
      </c>
    </row>
    <row r="1237" spans="1:19" x14ac:dyDescent="0.2">
      <c r="A1237" s="60" t="s">
        <v>306</v>
      </c>
      <c r="B1237" s="60" t="s">
        <v>40</v>
      </c>
      <c r="C1237" s="60" t="s">
        <v>8</v>
      </c>
      <c r="D1237" s="61">
        <v>2017</v>
      </c>
      <c r="E1237" s="60" t="s">
        <v>6</v>
      </c>
      <c r="F1237" s="29">
        <v>24</v>
      </c>
      <c r="G1237" s="77">
        <f t="shared" si="38"/>
        <v>0</v>
      </c>
      <c r="H1237" s="29">
        <v>0</v>
      </c>
      <c r="I1237" s="29">
        <v>0</v>
      </c>
      <c r="J1237" s="29">
        <v>16</v>
      </c>
      <c r="K1237" s="30">
        <f t="shared" si="39"/>
        <v>0</v>
      </c>
      <c r="L1237" s="29">
        <v>0</v>
      </c>
      <c r="M1237" s="29">
        <v>0</v>
      </c>
      <c r="N1237" s="29">
        <v>19</v>
      </c>
      <c r="O1237" s="29">
        <v>0</v>
      </c>
      <c r="P1237" s="29">
        <v>19</v>
      </c>
      <c r="Q1237" s="29">
        <v>7</v>
      </c>
      <c r="R1237" s="29">
        <v>78</v>
      </c>
      <c r="S1237" s="29">
        <v>7</v>
      </c>
    </row>
    <row r="1238" spans="1:19" x14ac:dyDescent="0.2">
      <c r="A1238" s="60" t="s">
        <v>1082</v>
      </c>
      <c r="B1238" s="60" t="s">
        <v>5</v>
      </c>
      <c r="C1238" s="60" t="s">
        <v>3</v>
      </c>
      <c r="D1238" s="61">
        <v>2014</v>
      </c>
      <c r="E1238" s="60" t="s">
        <v>6</v>
      </c>
      <c r="F1238" s="29">
        <v>380</v>
      </c>
      <c r="G1238" s="77">
        <f t="shared" si="38"/>
        <v>0</v>
      </c>
      <c r="H1238" s="29">
        <v>0</v>
      </c>
      <c r="I1238" s="29">
        <v>0</v>
      </c>
      <c r="J1238" s="29">
        <v>227</v>
      </c>
      <c r="K1238" s="30">
        <f t="shared" si="39"/>
        <v>0</v>
      </c>
      <c r="L1238" s="29">
        <v>0</v>
      </c>
      <c r="M1238" s="29">
        <v>0</v>
      </c>
      <c r="N1238" s="29">
        <v>243</v>
      </c>
      <c r="O1238" s="29">
        <v>0</v>
      </c>
      <c r="P1238" s="29">
        <v>600</v>
      </c>
      <c r="Q1238" s="29">
        <v>12</v>
      </c>
      <c r="R1238" s="29">
        <v>1450</v>
      </c>
      <c r="S1238" s="29">
        <v>12</v>
      </c>
    </row>
    <row r="1239" spans="1:19" x14ac:dyDescent="0.2">
      <c r="A1239" s="60" t="s">
        <v>1082</v>
      </c>
      <c r="B1239" s="60" t="s">
        <v>5</v>
      </c>
      <c r="C1239" s="60" t="s">
        <v>3</v>
      </c>
      <c r="D1239" s="61">
        <v>2015</v>
      </c>
      <c r="E1239" s="60" t="s">
        <v>6</v>
      </c>
      <c r="F1239" s="29">
        <v>380</v>
      </c>
      <c r="G1239" s="77">
        <f t="shared" si="38"/>
        <v>0</v>
      </c>
      <c r="H1239" s="29">
        <v>0</v>
      </c>
      <c r="I1239" s="29">
        <v>0</v>
      </c>
      <c r="J1239" s="29">
        <v>227</v>
      </c>
      <c r="K1239" s="30">
        <f t="shared" si="39"/>
        <v>0</v>
      </c>
      <c r="L1239" s="29">
        <v>0</v>
      </c>
      <c r="M1239" s="29">
        <v>0</v>
      </c>
      <c r="N1239" s="29">
        <v>243</v>
      </c>
      <c r="O1239" s="29">
        <v>0</v>
      </c>
      <c r="P1239" s="29">
        <v>600</v>
      </c>
      <c r="Q1239" s="29">
        <v>21</v>
      </c>
      <c r="R1239" s="29">
        <v>1450</v>
      </c>
      <c r="S1239" s="29">
        <v>21</v>
      </c>
    </row>
    <row r="1240" spans="1:19" x14ac:dyDescent="0.2">
      <c r="A1240" s="60" t="s">
        <v>1082</v>
      </c>
      <c r="B1240" s="60" t="s">
        <v>5</v>
      </c>
      <c r="C1240" s="60" t="s">
        <v>3</v>
      </c>
      <c r="D1240" s="61">
        <v>2016</v>
      </c>
      <c r="E1240" s="60" t="s">
        <v>6</v>
      </c>
      <c r="F1240" s="29">
        <v>380</v>
      </c>
      <c r="G1240" s="77">
        <f t="shared" si="38"/>
        <v>0</v>
      </c>
      <c r="H1240" s="29">
        <v>0</v>
      </c>
      <c r="I1240" s="29">
        <v>0</v>
      </c>
      <c r="J1240" s="29">
        <v>227</v>
      </c>
      <c r="K1240" s="30">
        <f t="shared" si="39"/>
        <v>0</v>
      </c>
      <c r="L1240" s="29">
        <v>0</v>
      </c>
      <c r="M1240" s="29">
        <v>0</v>
      </c>
      <c r="N1240" s="29">
        <v>243</v>
      </c>
      <c r="O1240" s="29">
        <v>1</v>
      </c>
      <c r="P1240" s="29">
        <v>600</v>
      </c>
      <c r="Q1240" s="29">
        <v>49</v>
      </c>
      <c r="R1240" s="29">
        <v>1450</v>
      </c>
      <c r="S1240" s="29">
        <v>50</v>
      </c>
    </row>
    <row r="1241" spans="1:19" x14ac:dyDescent="0.2">
      <c r="A1241" s="60" t="s">
        <v>1082</v>
      </c>
      <c r="B1241" s="60" t="s">
        <v>5</v>
      </c>
      <c r="C1241" s="60" t="s">
        <v>3</v>
      </c>
      <c r="D1241" s="61">
        <v>2017</v>
      </c>
      <c r="E1241" s="60" t="s">
        <v>6</v>
      </c>
      <c r="F1241" s="29">
        <v>380</v>
      </c>
      <c r="G1241" s="77">
        <f t="shared" si="38"/>
        <v>0</v>
      </c>
      <c r="H1241" s="29">
        <v>0</v>
      </c>
      <c r="I1241" s="29">
        <v>0</v>
      </c>
      <c r="J1241" s="29">
        <v>227</v>
      </c>
      <c r="K1241" s="30">
        <f t="shared" si="39"/>
        <v>0</v>
      </c>
      <c r="L1241" s="29">
        <v>0</v>
      </c>
      <c r="M1241" s="29">
        <v>0</v>
      </c>
      <c r="N1241" s="29">
        <v>243</v>
      </c>
      <c r="O1241" s="29">
        <v>4</v>
      </c>
      <c r="P1241" s="29">
        <v>600</v>
      </c>
      <c r="Q1241" s="29">
        <v>9</v>
      </c>
      <c r="R1241" s="29">
        <v>1450</v>
      </c>
      <c r="S1241" s="29">
        <v>13</v>
      </c>
    </row>
    <row r="1242" spans="1:19" x14ac:dyDescent="0.2">
      <c r="A1242" s="60" t="s">
        <v>1083</v>
      </c>
      <c r="B1242" s="60" t="s">
        <v>946</v>
      </c>
      <c r="C1242" s="60" t="s">
        <v>26</v>
      </c>
      <c r="D1242" s="61">
        <v>2017</v>
      </c>
      <c r="E1242" s="60" t="s">
        <v>6</v>
      </c>
      <c r="F1242" s="29">
        <v>980</v>
      </c>
      <c r="G1242" s="77">
        <f t="shared" si="38"/>
        <v>0</v>
      </c>
      <c r="H1242" s="29">
        <v>0</v>
      </c>
      <c r="I1242" s="29">
        <v>0</v>
      </c>
      <c r="J1242" s="29">
        <v>705</v>
      </c>
      <c r="K1242" s="30">
        <f t="shared" si="39"/>
        <v>0</v>
      </c>
      <c r="L1242" s="29">
        <v>0</v>
      </c>
      <c r="M1242" s="29">
        <v>0</v>
      </c>
      <c r="N1242" s="29">
        <v>828</v>
      </c>
      <c r="O1242" s="29">
        <v>3</v>
      </c>
      <c r="P1242" s="29">
        <v>2463</v>
      </c>
      <c r="Q1242" s="29">
        <v>301</v>
      </c>
      <c r="R1242" s="29">
        <v>4976</v>
      </c>
      <c r="S1242" s="29">
        <v>304</v>
      </c>
    </row>
    <row r="1243" spans="1:19" x14ac:dyDescent="0.2">
      <c r="A1243" s="60" t="s">
        <v>1022</v>
      </c>
      <c r="B1243" s="60" t="s">
        <v>142</v>
      </c>
      <c r="C1243" s="60" t="s">
        <v>13</v>
      </c>
      <c r="D1243" s="61">
        <v>2014</v>
      </c>
      <c r="E1243" s="60" t="s">
        <v>6</v>
      </c>
      <c r="F1243" s="29">
        <v>305</v>
      </c>
      <c r="G1243" s="77">
        <f t="shared" si="38"/>
        <v>0</v>
      </c>
      <c r="H1243" s="29">
        <v>0</v>
      </c>
      <c r="I1243" s="29">
        <v>0</v>
      </c>
      <c r="J1243" s="29">
        <v>230</v>
      </c>
      <c r="K1243" s="30">
        <f t="shared" si="39"/>
        <v>0</v>
      </c>
      <c r="L1243" s="29">
        <v>0</v>
      </c>
      <c r="M1243" s="29">
        <v>0</v>
      </c>
      <c r="N1243" s="29">
        <v>248</v>
      </c>
      <c r="O1243" s="29">
        <v>0</v>
      </c>
      <c r="P1243" s="29">
        <v>476</v>
      </c>
      <c r="Q1243" s="29">
        <v>95</v>
      </c>
      <c r="R1243" s="29">
        <v>1259</v>
      </c>
      <c r="S1243" s="29">
        <v>95</v>
      </c>
    </row>
    <row r="1244" spans="1:19" x14ac:dyDescent="0.2">
      <c r="A1244" s="60" t="s">
        <v>1022</v>
      </c>
      <c r="B1244" s="60" t="s">
        <v>142</v>
      </c>
      <c r="C1244" s="60" t="s">
        <v>13</v>
      </c>
      <c r="D1244" s="61">
        <v>2015</v>
      </c>
      <c r="E1244" s="60" t="s">
        <v>6</v>
      </c>
      <c r="F1244" s="29">
        <v>305</v>
      </c>
      <c r="G1244" s="77">
        <f t="shared" si="38"/>
        <v>0</v>
      </c>
      <c r="H1244" s="29">
        <v>0</v>
      </c>
      <c r="I1244" s="29">
        <v>0</v>
      </c>
      <c r="J1244" s="29">
        <v>230</v>
      </c>
      <c r="K1244" s="30">
        <f t="shared" si="39"/>
        <v>0</v>
      </c>
      <c r="L1244" s="29">
        <v>0</v>
      </c>
      <c r="M1244" s="29">
        <v>0</v>
      </c>
      <c r="N1244" s="29">
        <v>248</v>
      </c>
      <c r="O1244" s="29">
        <v>0</v>
      </c>
      <c r="P1244" s="29">
        <v>476</v>
      </c>
      <c r="Q1244" s="29">
        <v>87</v>
      </c>
      <c r="R1244" s="29">
        <v>1259</v>
      </c>
      <c r="S1244" s="29">
        <v>87</v>
      </c>
    </row>
    <row r="1245" spans="1:19" x14ac:dyDescent="0.2">
      <c r="A1245" s="60" t="s">
        <v>1022</v>
      </c>
      <c r="B1245" s="60" t="s">
        <v>142</v>
      </c>
      <c r="C1245" s="60" t="s">
        <v>13</v>
      </c>
      <c r="D1245" s="61">
        <v>2016</v>
      </c>
      <c r="E1245" s="60" t="s">
        <v>6</v>
      </c>
      <c r="F1245" s="29">
        <v>305</v>
      </c>
      <c r="G1245" s="77">
        <f t="shared" si="38"/>
        <v>0</v>
      </c>
      <c r="H1245" s="29">
        <v>0</v>
      </c>
      <c r="I1245" s="29">
        <v>0</v>
      </c>
      <c r="J1245" s="29">
        <v>230</v>
      </c>
      <c r="K1245" s="30">
        <f t="shared" si="39"/>
        <v>0</v>
      </c>
      <c r="L1245" s="29">
        <v>0</v>
      </c>
      <c r="M1245" s="29">
        <v>0</v>
      </c>
      <c r="N1245" s="29">
        <v>248</v>
      </c>
      <c r="O1245" s="29">
        <v>0</v>
      </c>
      <c r="P1245" s="29">
        <v>476</v>
      </c>
      <c r="Q1245" s="29">
        <v>116</v>
      </c>
      <c r="R1245" s="29">
        <v>1259</v>
      </c>
      <c r="S1245" s="29">
        <v>116</v>
      </c>
    </row>
    <row r="1246" spans="1:19" x14ac:dyDescent="0.2">
      <c r="A1246" s="60" t="s">
        <v>1022</v>
      </c>
      <c r="B1246" s="60" t="s">
        <v>142</v>
      </c>
      <c r="C1246" s="60" t="s">
        <v>13</v>
      </c>
      <c r="D1246" s="61">
        <v>2017</v>
      </c>
      <c r="E1246" s="60" t="s">
        <v>6</v>
      </c>
      <c r="F1246" s="29">
        <v>305</v>
      </c>
      <c r="G1246" s="77">
        <f t="shared" si="38"/>
        <v>0</v>
      </c>
      <c r="H1246" s="29">
        <v>0</v>
      </c>
      <c r="I1246" s="29">
        <v>0</v>
      </c>
      <c r="J1246" s="29">
        <v>230</v>
      </c>
      <c r="K1246" s="30">
        <f t="shared" si="39"/>
        <v>0</v>
      </c>
      <c r="L1246" s="29">
        <v>0</v>
      </c>
      <c r="M1246" s="29">
        <v>0</v>
      </c>
      <c r="N1246" s="29">
        <v>248</v>
      </c>
      <c r="O1246" s="29">
        <v>0</v>
      </c>
      <c r="P1246" s="29">
        <v>476</v>
      </c>
      <c r="Q1246" s="29">
        <v>93</v>
      </c>
      <c r="R1246" s="29">
        <v>1259</v>
      </c>
      <c r="S1246" s="29">
        <v>93</v>
      </c>
    </row>
    <row r="1247" spans="1:19" x14ac:dyDescent="0.2">
      <c r="A1247" s="60" t="s">
        <v>105</v>
      </c>
      <c r="B1247" s="60" t="s">
        <v>105</v>
      </c>
      <c r="C1247" s="60" t="s">
        <v>26</v>
      </c>
      <c r="D1247" s="61">
        <v>2017</v>
      </c>
      <c r="E1247" s="60" t="s">
        <v>6</v>
      </c>
      <c r="F1247" s="29">
        <v>920</v>
      </c>
      <c r="G1247" s="77">
        <f t="shared" si="38"/>
        <v>0</v>
      </c>
      <c r="H1247" s="29">
        <v>0</v>
      </c>
      <c r="I1247" s="29">
        <v>0</v>
      </c>
      <c r="J1247" s="29">
        <v>609</v>
      </c>
      <c r="K1247" s="30">
        <f t="shared" si="39"/>
        <v>7</v>
      </c>
      <c r="L1247" s="29">
        <v>7</v>
      </c>
      <c r="M1247" s="29">
        <v>0</v>
      </c>
      <c r="N1247" s="29">
        <v>613</v>
      </c>
      <c r="O1247" s="29">
        <v>0</v>
      </c>
      <c r="P1247" s="29">
        <v>1452</v>
      </c>
      <c r="Q1247" s="29">
        <v>354</v>
      </c>
      <c r="R1247" s="29">
        <v>3594</v>
      </c>
      <c r="S1247" s="29">
        <v>361</v>
      </c>
    </row>
    <row r="1248" spans="1:19" x14ac:dyDescent="0.2">
      <c r="A1248" s="60" t="s">
        <v>1001</v>
      </c>
      <c r="B1248" s="60" t="s">
        <v>105</v>
      </c>
      <c r="C1248" s="60" t="s">
        <v>26</v>
      </c>
      <c r="D1248" s="61">
        <v>2015</v>
      </c>
      <c r="E1248" s="60" t="s">
        <v>6</v>
      </c>
      <c r="F1248" s="29">
        <v>1477</v>
      </c>
      <c r="G1248" s="77">
        <f t="shared" si="38"/>
        <v>55</v>
      </c>
      <c r="H1248" s="29">
        <v>0</v>
      </c>
      <c r="I1248" s="29">
        <v>55</v>
      </c>
      <c r="J1248" s="29">
        <v>1065</v>
      </c>
      <c r="K1248" s="30">
        <f t="shared" si="39"/>
        <v>63</v>
      </c>
      <c r="L1248" s="29">
        <v>0</v>
      </c>
      <c r="M1248" s="29">
        <v>63</v>
      </c>
      <c r="N1248" s="29">
        <v>1169</v>
      </c>
      <c r="O1248" s="29">
        <v>25</v>
      </c>
      <c r="P1248" s="29">
        <v>3370</v>
      </c>
      <c r="Q1248" s="29">
        <v>23</v>
      </c>
      <c r="R1248" s="29">
        <v>7081</v>
      </c>
      <c r="S1248" s="29">
        <v>166</v>
      </c>
    </row>
    <row r="1249" spans="1:19" x14ac:dyDescent="0.2">
      <c r="A1249" s="60" t="s">
        <v>1001</v>
      </c>
      <c r="B1249" s="60" t="s">
        <v>105</v>
      </c>
      <c r="C1249" s="60" t="s">
        <v>26</v>
      </c>
      <c r="D1249" s="61">
        <v>2016</v>
      </c>
      <c r="E1249" s="60" t="s">
        <v>6</v>
      </c>
      <c r="F1249" s="29">
        <v>1477</v>
      </c>
      <c r="G1249" s="77">
        <f t="shared" si="38"/>
        <v>67</v>
      </c>
      <c r="H1249" s="29">
        <v>0</v>
      </c>
      <c r="I1249" s="29">
        <v>67</v>
      </c>
      <c r="J1249" s="29">
        <v>1065</v>
      </c>
      <c r="K1249" s="30">
        <f t="shared" si="39"/>
        <v>27</v>
      </c>
      <c r="L1249" s="29">
        <v>0</v>
      </c>
      <c r="M1249" s="29">
        <v>27</v>
      </c>
      <c r="N1249" s="29">
        <v>1169</v>
      </c>
      <c r="O1249" s="29">
        <v>57</v>
      </c>
      <c r="P1249" s="29">
        <v>3370</v>
      </c>
      <c r="Q1249" s="29">
        <v>58</v>
      </c>
      <c r="R1249" s="29">
        <v>7081</v>
      </c>
      <c r="S1249" s="29">
        <v>209</v>
      </c>
    </row>
    <row r="1250" spans="1:19" x14ac:dyDescent="0.2">
      <c r="A1250" s="60" t="s">
        <v>1001</v>
      </c>
      <c r="B1250" s="60" t="s">
        <v>105</v>
      </c>
      <c r="C1250" s="60" t="s">
        <v>26</v>
      </c>
      <c r="D1250" s="61">
        <v>2017</v>
      </c>
      <c r="E1250" s="60" t="s">
        <v>6</v>
      </c>
      <c r="F1250" s="29">
        <v>1477</v>
      </c>
      <c r="G1250" s="77">
        <f t="shared" si="38"/>
        <v>33</v>
      </c>
      <c r="H1250" s="29">
        <v>0</v>
      </c>
      <c r="I1250" s="29">
        <v>33</v>
      </c>
      <c r="J1250" s="29">
        <v>1065</v>
      </c>
      <c r="K1250" s="30">
        <f t="shared" si="39"/>
        <v>84</v>
      </c>
      <c r="L1250" s="29">
        <v>0</v>
      </c>
      <c r="M1250" s="29">
        <v>84</v>
      </c>
      <c r="N1250" s="29">
        <v>1169</v>
      </c>
      <c r="O1250" s="29">
        <v>16</v>
      </c>
      <c r="P1250" s="29">
        <v>3370</v>
      </c>
      <c r="Q1250" s="29">
        <v>13</v>
      </c>
      <c r="R1250" s="29">
        <v>7081</v>
      </c>
      <c r="S1250" s="29">
        <v>146</v>
      </c>
    </row>
    <row r="1251" spans="1:19" x14ac:dyDescent="0.2">
      <c r="A1251" s="60" t="s">
        <v>307</v>
      </c>
      <c r="B1251" s="60" t="s">
        <v>294</v>
      </c>
      <c r="C1251" s="60" t="s">
        <v>13</v>
      </c>
      <c r="D1251" s="61">
        <v>2014</v>
      </c>
      <c r="E1251" s="60" t="s">
        <v>6</v>
      </c>
      <c r="F1251" s="29">
        <v>102</v>
      </c>
      <c r="G1251" s="77">
        <f t="shared" si="38"/>
        <v>0</v>
      </c>
      <c r="H1251" s="29">
        <v>0</v>
      </c>
      <c r="I1251" s="29">
        <v>0</v>
      </c>
      <c r="J1251" s="29">
        <v>74</v>
      </c>
      <c r="K1251" s="30">
        <f t="shared" si="39"/>
        <v>2</v>
      </c>
      <c r="L1251" s="29">
        <v>2</v>
      </c>
      <c r="M1251" s="29">
        <v>0</v>
      </c>
      <c r="N1251" s="29">
        <v>81</v>
      </c>
      <c r="O1251" s="29">
        <v>0</v>
      </c>
      <c r="P1251" s="29">
        <v>193</v>
      </c>
      <c r="Q1251" s="29">
        <v>0</v>
      </c>
      <c r="R1251" s="29">
        <v>450</v>
      </c>
      <c r="S1251" s="29">
        <v>2</v>
      </c>
    </row>
    <row r="1252" spans="1:19" x14ac:dyDescent="0.2">
      <c r="A1252" s="60" t="s">
        <v>307</v>
      </c>
      <c r="B1252" s="60" t="s">
        <v>294</v>
      </c>
      <c r="C1252" s="60" t="s">
        <v>13</v>
      </c>
      <c r="D1252" s="61">
        <v>2015</v>
      </c>
      <c r="E1252" s="60" t="s">
        <v>6</v>
      </c>
      <c r="F1252" s="29">
        <v>102</v>
      </c>
      <c r="G1252" s="77">
        <f t="shared" si="38"/>
        <v>0</v>
      </c>
      <c r="H1252" s="29">
        <v>0</v>
      </c>
      <c r="I1252" s="29">
        <v>0</v>
      </c>
      <c r="J1252" s="29">
        <v>74</v>
      </c>
      <c r="K1252" s="30">
        <f t="shared" si="39"/>
        <v>0</v>
      </c>
      <c r="L1252" s="29">
        <v>0</v>
      </c>
      <c r="M1252" s="29">
        <v>0</v>
      </c>
      <c r="N1252" s="29">
        <v>81</v>
      </c>
      <c r="O1252" s="29">
        <v>0</v>
      </c>
      <c r="P1252" s="29">
        <v>193</v>
      </c>
      <c r="Q1252" s="29">
        <v>33</v>
      </c>
      <c r="R1252" s="29">
        <v>450</v>
      </c>
      <c r="S1252" s="29">
        <v>33</v>
      </c>
    </row>
    <row r="1253" spans="1:19" x14ac:dyDescent="0.2">
      <c r="A1253" s="60" t="s">
        <v>307</v>
      </c>
      <c r="B1253" s="60" t="s">
        <v>294</v>
      </c>
      <c r="C1253" s="60" t="s">
        <v>13</v>
      </c>
      <c r="D1253" s="61">
        <v>2016</v>
      </c>
      <c r="E1253" s="60" t="s">
        <v>6</v>
      </c>
      <c r="F1253" s="29">
        <v>102</v>
      </c>
      <c r="G1253" s="77">
        <f t="shared" si="38"/>
        <v>0</v>
      </c>
      <c r="H1253" s="29">
        <v>0</v>
      </c>
      <c r="I1253" s="29">
        <v>0</v>
      </c>
      <c r="J1253" s="29">
        <v>74</v>
      </c>
      <c r="K1253" s="30">
        <f t="shared" si="39"/>
        <v>2</v>
      </c>
      <c r="L1253" s="29">
        <v>2</v>
      </c>
      <c r="M1253" s="29">
        <v>0</v>
      </c>
      <c r="N1253" s="29">
        <v>81</v>
      </c>
      <c r="O1253" s="29">
        <v>0</v>
      </c>
      <c r="P1253" s="29">
        <v>193</v>
      </c>
      <c r="Q1253" s="29">
        <v>0</v>
      </c>
      <c r="R1253" s="29">
        <v>450</v>
      </c>
      <c r="S1253" s="29">
        <v>2</v>
      </c>
    </row>
    <row r="1254" spans="1:19" x14ac:dyDescent="0.2">
      <c r="A1254" s="60" t="s">
        <v>307</v>
      </c>
      <c r="B1254" s="60" t="s">
        <v>294</v>
      </c>
      <c r="C1254" s="60" t="s">
        <v>13</v>
      </c>
      <c r="D1254" s="61">
        <v>2017</v>
      </c>
      <c r="E1254" s="60" t="s">
        <v>6</v>
      </c>
      <c r="F1254" s="29">
        <v>102</v>
      </c>
      <c r="G1254" s="77">
        <f t="shared" si="38"/>
        <v>0</v>
      </c>
      <c r="H1254" s="29">
        <v>0</v>
      </c>
      <c r="I1254" s="29">
        <v>0</v>
      </c>
      <c r="J1254" s="29">
        <v>74</v>
      </c>
      <c r="K1254" s="30">
        <f t="shared" si="39"/>
        <v>2</v>
      </c>
      <c r="L1254" s="29">
        <v>2</v>
      </c>
      <c r="M1254" s="29">
        <v>0</v>
      </c>
      <c r="N1254" s="29">
        <v>81</v>
      </c>
      <c r="O1254" s="29">
        <v>0</v>
      </c>
      <c r="P1254" s="29">
        <v>193</v>
      </c>
      <c r="Q1254" s="29">
        <v>71</v>
      </c>
      <c r="R1254" s="29">
        <v>450</v>
      </c>
      <c r="S1254" s="29">
        <v>73</v>
      </c>
    </row>
    <row r="1255" spans="1:19" x14ac:dyDescent="0.2">
      <c r="A1255" s="60" t="s">
        <v>308</v>
      </c>
      <c r="B1255" s="60" t="s">
        <v>72</v>
      </c>
      <c r="C1255" s="60" t="s">
        <v>26</v>
      </c>
      <c r="D1255" s="61">
        <v>2015</v>
      </c>
      <c r="E1255" s="60" t="s">
        <v>6</v>
      </c>
      <c r="F1255" s="29">
        <v>877</v>
      </c>
      <c r="G1255" s="77">
        <f t="shared" si="38"/>
        <v>1</v>
      </c>
      <c r="H1255" s="29">
        <v>1</v>
      </c>
      <c r="I1255" s="29">
        <v>0</v>
      </c>
      <c r="J1255" s="29">
        <v>562</v>
      </c>
      <c r="K1255" s="30">
        <f t="shared" si="39"/>
        <v>3</v>
      </c>
      <c r="L1255" s="29">
        <v>3</v>
      </c>
      <c r="M1255" s="29">
        <v>0</v>
      </c>
      <c r="N1255" s="29">
        <v>627</v>
      </c>
      <c r="O1255" s="29">
        <v>41</v>
      </c>
      <c r="P1255" s="29">
        <v>1552</v>
      </c>
      <c r="Q1255" s="29">
        <v>15</v>
      </c>
      <c r="R1255" s="29">
        <v>3618</v>
      </c>
      <c r="S1255" s="29">
        <v>60</v>
      </c>
    </row>
    <row r="1256" spans="1:19" x14ac:dyDescent="0.2">
      <c r="A1256" s="60" t="s">
        <v>308</v>
      </c>
      <c r="B1256" s="60" t="s">
        <v>72</v>
      </c>
      <c r="C1256" s="60" t="s">
        <v>26</v>
      </c>
      <c r="D1256" s="61">
        <v>2016</v>
      </c>
      <c r="E1256" s="60" t="s">
        <v>6</v>
      </c>
      <c r="F1256" s="29">
        <v>877</v>
      </c>
      <c r="G1256" s="77">
        <f t="shared" si="38"/>
        <v>1</v>
      </c>
      <c r="H1256" s="29">
        <v>1</v>
      </c>
      <c r="I1256" s="29">
        <v>0</v>
      </c>
      <c r="J1256" s="29">
        <v>562</v>
      </c>
      <c r="K1256" s="30">
        <f t="shared" si="39"/>
        <v>120</v>
      </c>
      <c r="L1256" s="29">
        <v>120</v>
      </c>
      <c r="M1256" s="29">
        <v>0</v>
      </c>
      <c r="N1256" s="29">
        <v>627</v>
      </c>
      <c r="O1256" s="29">
        <v>547</v>
      </c>
      <c r="P1256" s="29">
        <v>1552</v>
      </c>
      <c r="Q1256" s="29">
        <v>13</v>
      </c>
      <c r="R1256" s="29">
        <v>3618</v>
      </c>
      <c r="S1256" s="29">
        <v>681</v>
      </c>
    </row>
    <row r="1257" spans="1:19" x14ac:dyDescent="0.2">
      <c r="A1257" s="60" t="s">
        <v>308</v>
      </c>
      <c r="B1257" s="60" t="s">
        <v>72</v>
      </c>
      <c r="C1257" s="60" t="s">
        <v>26</v>
      </c>
      <c r="D1257" s="61">
        <v>2017</v>
      </c>
      <c r="E1257" s="60" t="s">
        <v>6</v>
      </c>
      <c r="F1257" s="29">
        <v>877</v>
      </c>
      <c r="G1257" s="77">
        <f t="shared" si="38"/>
        <v>0</v>
      </c>
      <c r="H1257" s="29">
        <v>0</v>
      </c>
      <c r="I1257" s="29">
        <v>0</v>
      </c>
      <c r="J1257" s="29">
        <v>562</v>
      </c>
      <c r="K1257" s="30">
        <f t="shared" si="39"/>
        <v>0</v>
      </c>
      <c r="L1257" s="29">
        <v>0</v>
      </c>
      <c r="M1257" s="29">
        <v>0</v>
      </c>
      <c r="N1257" s="29">
        <v>627</v>
      </c>
      <c r="O1257" s="29">
        <v>3</v>
      </c>
      <c r="P1257" s="29">
        <v>1552</v>
      </c>
      <c r="Q1257" s="29">
        <v>18</v>
      </c>
      <c r="R1257" s="29">
        <v>3618</v>
      </c>
      <c r="S1257" s="29">
        <v>21</v>
      </c>
    </row>
    <row r="1258" spans="1:19" x14ac:dyDescent="0.2">
      <c r="A1258" s="60" t="s">
        <v>309</v>
      </c>
      <c r="B1258" s="60" t="s">
        <v>12</v>
      </c>
      <c r="C1258" s="60" t="s">
        <v>3</v>
      </c>
      <c r="D1258" s="61">
        <v>2014</v>
      </c>
      <c r="E1258" s="60" t="s">
        <v>6</v>
      </c>
      <c r="F1258" s="29">
        <v>283</v>
      </c>
      <c r="G1258" s="77">
        <f t="shared" si="38"/>
        <v>88</v>
      </c>
      <c r="H1258" s="29">
        <v>88</v>
      </c>
      <c r="I1258" s="29">
        <v>0</v>
      </c>
      <c r="J1258" s="29">
        <v>195</v>
      </c>
      <c r="K1258" s="30">
        <f t="shared" si="39"/>
        <v>73</v>
      </c>
      <c r="L1258" s="29">
        <v>73</v>
      </c>
      <c r="M1258" s="29">
        <v>0</v>
      </c>
      <c r="N1258" s="29">
        <v>224</v>
      </c>
      <c r="O1258" s="29">
        <v>101</v>
      </c>
      <c r="P1258" s="29">
        <v>525</v>
      </c>
      <c r="Q1258" s="29">
        <v>496</v>
      </c>
      <c r="R1258" s="29">
        <v>1227</v>
      </c>
      <c r="S1258" s="29">
        <v>758</v>
      </c>
    </row>
    <row r="1259" spans="1:19" x14ac:dyDescent="0.2">
      <c r="A1259" s="60" t="s">
        <v>309</v>
      </c>
      <c r="B1259" s="60" t="s">
        <v>12</v>
      </c>
      <c r="C1259" s="60" t="s">
        <v>3</v>
      </c>
      <c r="D1259" s="61">
        <v>2015</v>
      </c>
      <c r="E1259" s="60" t="s">
        <v>6</v>
      </c>
      <c r="F1259" s="29">
        <v>283</v>
      </c>
      <c r="G1259" s="77">
        <f t="shared" si="38"/>
        <v>0</v>
      </c>
      <c r="H1259" s="29">
        <v>0</v>
      </c>
      <c r="I1259" s="29">
        <v>0</v>
      </c>
      <c r="J1259" s="29">
        <v>195</v>
      </c>
      <c r="K1259" s="30">
        <f t="shared" si="39"/>
        <v>0</v>
      </c>
      <c r="L1259" s="29">
        <v>0</v>
      </c>
      <c r="M1259" s="29">
        <v>0</v>
      </c>
      <c r="N1259" s="29">
        <v>224</v>
      </c>
      <c r="O1259" s="29">
        <v>0</v>
      </c>
      <c r="P1259" s="29">
        <v>525</v>
      </c>
      <c r="Q1259" s="29">
        <v>240</v>
      </c>
      <c r="R1259" s="29">
        <v>1227</v>
      </c>
      <c r="S1259" s="29">
        <v>240</v>
      </c>
    </row>
    <row r="1260" spans="1:19" x14ac:dyDescent="0.2">
      <c r="A1260" s="60" t="s">
        <v>309</v>
      </c>
      <c r="B1260" s="60" t="s">
        <v>12</v>
      </c>
      <c r="C1260" s="60" t="s">
        <v>3</v>
      </c>
      <c r="D1260" s="61">
        <v>2016</v>
      </c>
      <c r="E1260" s="60" t="s">
        <v>6</v>
      </c>
      <c r="F1260" s="29">
        <v>283</v>
      </c>
      <c r="G1260" s="77">
        <f t="shared" si="38"/>
        <v>1</v>
      </c>
      <c r="H1260" s="29">
        <v>1</v>
      </c>
      <c r="I1260" s="29">
        <v>0</v>
      </c>
      <c r="J1260" s="29">
        <v>195</v>
      </c>
      <c r="K1260" s="30">
        <f t="shared" si="39"/>
        <v>0</v>
      </c>
      <c r="L1260" s="29">
        <v>0</v>
      </c>
      <c r="M1260" s="29">
        <v>0</v>
      </c>
      <c r="N1260" s="29">
        <v>224</v>
      </c>
      <c r="O1260" s="29">
        <v>0</v>
      </c>
      <c r="P1260" s="29">
        <v>525</v>
      </c>
      <c r="Q1260" s="29">
        <v>157</v>
      </c>
      <c r="R1260" s="29">
        <v>1227</v>
      </c>
      <c r="S1260" s="29">
        <v>158</v>
      </c>
    </row>
    <row r="1261" spans="1:19" x14ac:dyDescent="0.2">
      <c r="A1261" s="60" t="s">
        <v>309</v>
      </c>
      <c r="B1261" s="60" t="s">
        <v>12</v>
      </c>
      <c r="C1261" s="60" t="s">
        <v>3</v>
      </c>
      <c r="D1261" s="61">
        <v>2017</v>
      </c>
      <c r="E1261" s="60" t="s">
        <v>6</v>
      </c>
      <c r="F1261" s="29">
        <v>283</v>
      </c>
      <c r="G1261" s="77">
        <f t="shared" si="38"/>
        <v>1</v>
      </c>
      <c r="H1261" s="29">
        <v>1</v>
      </c>
      <c r="I1261" s="29">
        <v>0</v>
      </c>
      <c r="J1261" s="29">
        <v>195</v>
      </c>
      <c r="K1261" s="30">
        <f t="shared" si="39"/>
        <v>0</v>
      </c>
      <c r="L1261" s="29">
        <v>0</v>
      </c>
      <c r="M1261" s="29">
        <v>0</v>
      </c>
      <c r="N1261" s="29">
        <v>224</v>
      </c>
      <c r="O1261" s="29">
        <v>0</v>
      </c>
      <c r="P1261" s="29">
        <v>525</v>
      </c>
      <c r="Q1261" s="29">
        <v>13</v>
      </c>
      <c r="R1261" s="29">
        <v>1227</v>
      </c>
      <c r="S1261" s="29">
        <v>14</v>
      </c>
    </row>
    <row r="1262" spans="1:19" x14ac:dyDescent="0.2">
      <c r="A1262" s="60" t="s">
        <v>310</v>
      </c>
      <c r="B1262" s="60" t="s">
        <v>126</v>
      </c>
      <c r="C1262" s="60" t="s">
        <v>13</v>
      </c>
      <c r="D1262" s="61">
        <v>2014</v>
      </c>
      <c r="E1262" s="60" t="s">
        <v>6</v>
      </c>
      <c r="F1262" s="29">
        <v>11</v>
      </c>
      <c r="G1262" s="77">
        <f t="shared" si="38"/>
        <v>0</v>
      </c>
      <c r="H1262" s="29">
        <v>0</v>
      </c>
      <c r="I1262" s="29">
        <v>0</v>
      </c>
      <c r="J1262" s="29">
        <v>7</v>
      </c>
      <c r="K1262" s="30">
        <f t="shared" si="39"/>
        <v>0</v>
      </c>
      <c r="L1262" s="29">
        <v>0</v>
      </c>
      <c r="M1262" s="29">
        <v>0</v>
      </c>
      <c r="N1262" s="29">
        <v>7</v>
      </c>
      <c r="O1262" s="29">
        <v>0</v>
      </c>
      <c r="P1262" s="29">
        <v>20</v>
      </c>
      <c r="Q1262" s="29">
        <v>0</v>
      </c>
      <c r="R1262" s="29">
        <v>45</v>
      </c>
      <c r="S1262" s="29">
        <v>0</v>
      </c>
    </row>
    <row r="1263" spans="1:19" x14ac:dyDescent="0.2">
      <c r="A1263" s="60" t="s">
        <v>310</v>
      </c>
      <c r="B1263" s="60" t="s">
        <v>126</v>
      </c>
      <c r="C1263" s="60" t="s">
        <v>13</v>
      </c>
      <c r="D1263" s="61">
        <v>2015</v>
      </c>
      <c r="E1263" s="60" t="s">
        <v>6</v>
      </c>
      <c r="F1263" s="29">
        <v>11</v>
      </c>
      <c r="G1263" s="77">
        <f t="shared" si="38"/>
        <v>31</v>
      </c>
      <c r="H1263" s="29">
        <v>31</v>
      </c>
      <c r="I1263" s="29">
        <v>0</v>
      </c>
      <c r="J1263" s="29">
        <v>7</v>
      </c>
      <c r="K1263" s="30">
        <f t="shared" si="39"/>
        <v>10</v>
      </c>
      <c r="L1263" s="29">
        <v>10</v>
      </c>
      <c r="M1263" s="29">
        <v>0</v>
      </c>
      <c r="N1263" s="29">
        <v>7</v>
      </c>
      <c r="O1263" s="29">
        <v>0</v>
      </c>
      <c r="P1263" s="29">
        <v>20</v>
      </c>
      <c r="Q1263" s="29">
        <v>5</v>
      </c>
      <c r="R1263" s="29">
        <v>45</v>
      </c>
      <c r="S1263" s="29">
        <v>46</v>
      </c>
    </row>
    <row r="1264" spans="1:19" x14ac:dyDescent="0.2">
      <c r="A1264" s="60" t="s">
        <v>310</v>
      </c>
      <c r="B1264" s="60" t="s">
        <v>126</v>
      </c>
      <c r="C1264" s="60" t="s">
        <v>13</v>
      </c>
      <c r="D1264" s="61">
        <v>2016</v>
      </c>
      <c r="E1264" s="60" t="s">
        <v>6</v>
      </c>
      <c r="F1264" s="29">
        <v>11</v>
      </c>
      <c r="G1264" s="77">
        <f t="shared" si="38"/>
        <v>0</v>
      </c>
      <c r="H1264" s="29">
        <v>0</v>
      </c>
      <c r="I1264" s="29">
        <v>0</v>
      </c>
      <c r="J1264" s="29">
        <v>7</v>
      </c>
      <c r="K1264" s="30">
        <f t="shared" si="39"/>
        <v>0</v>
      </c>
      <c r="L1264" s="29">
        <v>0</v>
      </c>
      <c r="M1264" s="29">
        <v>0</v>
      </c>
      <c r="N1264" s="29">
        <v>7</v>
      </c>
      <c r="O1264" s="29">
        <v>0</v>
      </c>
      <c r="P1264" s="29">
        <v>20</v>
      </c>
      <c r="Q1264" s="29">
        <v>7</v>
      </c>
      <c r="R1264" s="29">
        <v>45</v>
      </c>
      <c r="S1264" s="29">
        <v>7</v>
      </c>
    </row>
    <row r="1265" spans="1:19" x14ac:dyDescent="0.2">
      <c r="A1265" s="60" t="s">
        <v>310</v>
      </c>
      <c r="B1265" s="60" t="s">
        <v>126</v>
      </c>
      <c r="C1265" s="60" t="s">
        <v>13</v>
      </c>
      <c r="D1265" s="61">
        <v>2017</v>
      </c>
      <c r="E1265" s="60" t="s">
        <v>6</v>
      </c>
      <c r="F1265" s="29">
        <v>11</v>
      </c>
      <c r="G1265" s="77">
        <f t="shared" si="38"/>
        <v>0</v>
      </c>
      <c r="H1265" s="29">
        <v>0</v>
      </c>
      <c r="I1265" s="29">
        <v>0</v>
      </c>
      <c r="J1265" s="29">
        <v>7</v>
      </c>
      <c r="K1265" s="30">
        <f t="shared" si="39"/>
        <v>0</v>
      </c>
      <c r="L1265" s="29">
        <v>0</v>
      </c>
      <c r="M1265" s="29">
        <v>0</v>
      </c>
      <c r="N1265" s="29">
        <v>7</v>
      </c>
      <c r="O1265" s="29">
        <v>0</v>
      </c>
      <c r="P1265" s="29">
        <v>20</v>
      </c>
      <c r="Q1265" s="29">
        <v>4</v>
      </c>
      <c r="R1265" s="29">
        <v>45</v>
      </c>
      <c r="S1265" s="29">
        <v>4</v>
      </c>
    </row>
    <row r="1266" spans="1:19" x14ac:dyDescent="0.2">
      <c r="A1266" s="60" t="s">
        <v>311</v>
      </c>
      <c r="B1266" s="60" t="s">
        <v>7</v>
      </c>
      <c r="C1266" s="60" t="s">
        <v>8</v>
      </c>
      <c r="D1266" s="61">
        <v>2014</v>
      </c>
      <c r="E1266" s="60" t="s">
        <v>6</v>
      </c>
      <c r="F1266" s="29">
        <v>317</v>
      </c>
      <c r="G1266" s="77">
        <f t="shared" si="38"/>
        <v>0</v>
      </c>
      <c r="H1266" s="29">
        <v>0</v>
      </c>
      <c r="I1266" s="29">
        <v>0</v>
      </c>
      <c r="J1266" s="29">
        <v>264</v>
      </c>
      <c r="K1266" s="30">
        <f t="shared" si="39"/>
        <v>0</v>
      </c>
      <c r="L1266" s="29">
        <v>0</v>
      </c>
      <c r="M1266" s="29">
        <v>0</v>
      </c>
      <c r="N1266" s="29">
        <v>192</v>
      </c>
      <c r="O1266" s="29">
        <v>4</v>
      </c>
      <c r="P1266" s="29">
        <v>417</v>
      </c>
      <c r="Q1266" s="29">
        <v>2</v>
      </c>
      <c r="R1266" s="29">
        <v>1190</v>
      </c>
      <c r="S1266" s="29">
        <v>6</v>
      </c>
    </row>
    <row r="1267" spans="1:19" x14ac:dyDescent="0.2">
      <c r="A1267" s="60" t="s">
        <v>311</v>
      </c>
      <c r="B1267" s="60" t="s">
        <v>7</v>
      </c>
      <c r="C1267" s="60" t="s">
        <v>8</v>
      </c>
      <c r="D1267" s="61">
        <v>2015</v>
      </c>
      <c r="E1267" s="60" t="s">
        <v>6</v>
      </c>
      <c r="F1267" s="29">
        <v>317</v>
      </c>
      <c r="G1267" s="77">
        <f t="shared" si="38"/>
        <v>0</v>
      </c>
      <c r="H1267" s="29">
        <v>0</v>
      </c>
      <c r="I1267" s="29">
        <v>0</v>
      </c>
      <c r="J1267" s="29">
        <v>264</v>
      </c>
      <c r="K1267" s="30">
        <f t="shared" si="39"/>
        <v>0</v>
      </c>
      <c r="L1267" s="29">
        <v>0</v>
      </c>
      <c r="M1267" s="29">
        <v>0</v>
      </c>
      <c r="N1267" s="29">
        <v>192</v>
      </c>
      <c r="O1267" s="29">
        <v>245</v>
      </c>
      <c r="P1267" s="29">
        <v>417</v>
      </c>
      <c r="Q1267" s="29">
        <v>45</v>
      </c>
      <c r="R1267" s="29">
        <v>1190</v>
      </c>
      <c r="S1267" s="29">
        <v>290</v>
      </c>
    </row>
    <row r="1268" spans="1:19" x14ac:dyDescent="0.2">
      <c r="A1268" s="60" t="s">
        <v>311</v>
      </c>
      <c r="B1268" s="60" t="s">
        <v>7</v>
      </c>
      <c r="C1268" s="60" t="s">
        <v>8</v>
      </c>
      <c r="D1268" s="61">
        <v>2016</v>
      </c>
      <c r="E1268" s="60" t="s">
        <v>6</v>
      </c>
      <c r="F1268" s="29">
        <v>317</v>
      </c>
      <c r="G1268" s="77">
        <f t="shared" si="38"/>
        <v>0</v>
      </c>
      <c r="H1268" s="29">
        <v>0</v>
      </c>
      <c r="I1268" s="29">
        <v>0</v>
      </c>
      <c r="J1268" s="29">
        <v>264</v>
      </c>
      <c r="K1268" s="30">
        <f t="shared" si="39"/>
        <v>0</v>
      </c>
      <c r="L1268" s="29">
        <v>0</v>
      </c>
      <c r="M1268" s="29">
        <v>0</v>
      </c>
      <c r="N1268" s="29">
        <v>192</v>
      </c>
      <c r="O1268" s="29">
        <v>1</v>
      </c>
      <c r="P1268" s="29">
        <v>417</v>
      </c>
      <c r="Q1268" s="29">
        <v>1</v>
      </c>
      <c r="R1268" s="29">
        <v>1190</v>
      </c>
      <c r="S1268" s="29">
        <v>2</v>
      </c>
    </row>
    <row r="1269" spans="1:19" x14ac:dyDescent="0.2">
      <c r="A1269" s="60" t="s">
        <v>311</v>
      </c>
      <c r="B1269" s="60" t="s">
        <v>7</v>
      </c>
      <c r="C1269" s="60" t="s">
        <v>8</v>
      </c>
      <c r="D1269" s="61">
        <v>2017</v>
      </c>
      <c r="E1269" s="60" t="s">
        <v>6</v>
      </c>
      <c r="F1269" s="29">
        <v>317</v>
      </c>
      <c r="G1269" s="77">
        <f t="shared" si="38"/>
        <v>0</v>
      </c>
      <c r="H1269" s="29">
        <v>0</v>
      </c>
      <c r="I1269" s="29">
        <v>0</v>
      </c>
      <c r="J1269" s="29">
        <v>264</v>
      </c>
      <c r="K1269" s="30">
        <f t="shared" si="39"/>
        <v>0</v>
      </c>
      <c r="L1269" s="29">
        <v>0</v>
      </c>
      <c r="M1269" s="29">
        <v>0</v>
      </c>
      <c r="N1269" s="29">
        <v>192</v>
      </c>
      <c r="O1269" s="29">
        <v>3</v>
      </c>
      <c r="P1269" s="29">
        <v>417</v>
      </c>
      <c r="Q1269" s="29">
        <v>27</v>
      </c>
      <c r="R1269" s="29">
        <v>1190</v>
      </c>
      <c r="S1269" s="29">
        <v>30</v>
      </c>
    </row>
    <row r="1270" spans="1:19" x14ac:dyDescent="0.2">
      <c r="A1270" s="60" t="s">
        <v>312</v>
      </c>
      <c r="B1270" s="60" t="s">
        <v>2</v>
      </c>
      <c r="C1270" s="60" t="s">
        <v>3</v>
      </c>
      <c r="D1270" s="61">
        <v>2015</v>
      </c>
      <c r="E1270" s="60" t="s">
        <v>6</v>
      </c>
      <c r="F1270" s="29">
        <v>382</v>
      </c>
      <c r="G1270" s="77">
        <f t="shared" si="38"/>
        <v>0</v>
      </c>
      <c r="H1270" s="29">
        <v>0</v>
      </c>
      <c r="I1270" s="29">
        <v>0</v>
      </c>
      <c r="J1270" s="29">
        <v>260</v>
      </c>
      <c r="K1270" s="30">
        <f t="shared" si="39"/>
        <v>0</v>
      </c>
      <c r="L1270" s="29">
        <v>0</v>
      </c>
      <c r="M1270" s="29">
        <v>0</v>
      </c>
      <c r="N1270" s="29">
        <v>294</v>
      </c>
      <c r="O1270" s="29">
        <v>0</v>
      </c>
      <c r="P1270" s="29">
        <v>653</v>
      </c>
      <c r="Q1270" s="29">
        <v>100</v>
      </c>
      <c r="R1270" s="29">
        <v>1589</v>
      </c>
      <c r="S1270" s="29">
        <v>100</v>
      </c>
    </row>
    <row r="1271" spans="1:19" x14ac:dyDescent="0.2">
      <c r="A1271" s="60" t="s">
        <v>312</v>
      </c>
      <c r="B1271" s="60" t="s">
        <v>2</v>
      </c>
      <c r="C1271" s="60" t="s">
        <v>3</v>
      </c>
      <c r="D1271" s="61">
        <v>2016</v>
      </c>
      <c r="E1271" s="60" t="s">
        <v>6</v>
      </c>
      <c r="F1271" s="29">
        <v>382</v>
      </c>
      <c r="G1271" s="77">
        <f t="shared" si="38"/>
        <v>0</v>
      </c>
      <c r="H1271" s="29">
        <v>0</v>
      </c>
      <c r="I1271" s="29">
        <v>0</v>
      </c>
      <c r="J1271" s="29">
        <v>260</v>
      </c>
      <c r="K1271" s="30">
        <f t="shared" si="39"/>
        <v>0</v>
      </c>
      <c r="L1271" s="29">
        <v>0</v>
      </c>
      <c r="M1271" s="29">
        <v>0</v>
      </c>
      <c r="N1271" s="29">
        <v>294</v>
      </c>
      <c r="O1271" s="29">
        <v>0</v>
      </c>
      <c r="P1271" s="29">
        <v>653</v>
      </c>
      <c r="Q1271" s="29">
        <v>103</v>
      </c>
      <c r="R1271" s="29">
        <v>1589</v>
      </c>
      <c r="S1271" s="29">
        <v>103</v>
      </c>
    </row>
    <row r="1272" spans="1:19" x14ac:dyDescent="0.2">
      <c r="A1272" s="60" t="s">
        <v>312</v>
      </c>
      <c r="B1272" s="60" t="s">
        <v>2</v>
      </c>
      <c r="C1272" s="60" t="s">
        <v>3</v>
      </c>
      <c r="D1272" s="61">
        <v>2017</v>
      </c>
      <c r="E1272" s="60" t="s">
        <v>6</v>
      </c>
      <c r="F1272" s="29">
        <v>382</v>
      </c>
      <c r="G1272" s="77">
        <f t="shared" si="38"/>
        <v>0</v>
      </c>
      <c r="H1272" s="29">
        <v>0</v>
      </c>
      <c r="I1272" s="29">
        <v>0</v>
      </c>
      <c r="J1272" s="29">
        <v>260</v>
      </c>
      <c r="K1272" s="30">
        <f t="shared" si="39"/>
        <v>0</v>
      </c>
      <c r="L1272" s="29">
        <v>0</v>
      </c>
      <c r="M1272" s="29">
        <v>0</v>
      </c>
      <c r="N1272" s="29">
        <v>294</v>
      </c>
      <c r="O1272" s="29">
        <v>0</v>
      </c>
      <c r="P1272" s="29">
        <v>653</v>
      </c>
      <c r="Q1272" s="29">
        <v>99</v>
      </c>
      <c r="R1272" s="29">
        <v>1589</v>
      </c>
      <c r="S1272" s="29">
        <v>99</v>
      </c>
    </row>
    <row r="1273" spans="1:19" x14ac:dyDescent="0.2">
      <c r="A1273" s="60" t="s">
        <v>313</v>
      </c>
      <c r="B1273" s="60" t="s">
        <v>42</v>
      </c>
      <c r="C1273" s="60" t="s">
        <v>8</v>
      </c>
      <c r="D1273" s="61">
        <v>2015</v>
      </c>
      <c r="E1273" s="60" t="s">
        <v>6</v>
      </c>
      <c r="F1273" s="29">
        <v>287</v>
      </c>
      <c r="G1273" s="77">
        <f t="shared" si="38"/>
        <v>0</v>
      </c>
      <c r="H1273" s="29">
        <v>0</v>
      </c>
      <c r="I1273" s="29">
        <v>0</v>
      </c>
      <c r="J1273" s="29">
        <v>134</v>
      </c>
      <c r="K1273" s="30">
        <f t="shared" si="39"/>
        <v>0</v>
      </c>
      <c r="L1273" s="29">
        <v>0</v>
      </c>
      <c r="M1273" s="29">
        <v>0</v>
      </c>
      <c r="N1273" s="29">
        <v>173</v>
      </c>
      <c r="O1273" s="29">
        <v>158</v>
      </c>
      <c r="P1273" s="29">
        <v>490</v>
      </c>
      <c r="Q1273" s="29">
        <v>212</v>
      </c>
      <c r="R1273" s="29">
        <v>1084</v>
      </c>
      <c r="S1273" s="29">
        <v>370</v>
      </c>
    </row>
    <row r="1274" spans="1:19" x14ac:dyDescent="0.2">
      <c r="A1274" s="60" t="s">
        <v>313</v>
      </c>
      <c r="B1274" s="60" t="s">
        <v>42</v>
      </c>
      <c r="C1274" s="60" t="s">
        <v>8</v>
      </c>
      <c r="D1274" s="61">
        <v>2016</v>
      </c>
      <c r="E1274" s="60" t="s">
        <v>6</v>
      </c>
      <c r="F1274" s="29">
        <v>287</v>
      </c>
      <c r="G1274" s="77">
        <f t="shared" si="38"/>
        <v>0</v>
      </c>
      <c r="H1274" s="29">
        <v>0</v>
      </c>
      <c r="I1274" s="29">
        <v>0</v>
      </c>
      <c r="J1274" s="29">
        <v>134</v>
      </c>
      <c r="K1274" s="30">
        <f t="shared" si="39"/>
        <v>0</v>
      </c>
      <c r="L1274" s="29">
        <v>0</v>
      </c>
      <c r="M1274" s="29">
        <v>0</v>
      </c>
      <c r="N1274" s="29">
        <v>173</v>
      </c>
      <c r="O1274" s="29">
        <v>160</v>
      </c>
      <c r="P1274" s="29">
        <v>490</v>
      </c>
      <c r="Q1274" s="29">
        <v>177</v>
      </c>
      <c r="R1274" s="29">
        <v>1084</v>
      </c>
      <c r="S1274" s="29">
        <v>337</v>
      </c>
    </row>
    <row r="1275" spans="1:19" x14ac:dyDescent="0.2">
      <c r="A1275" s="60" t="s">
        <v>313</v>
      </c>
      <c r="B1275" s="60" t="s">
        <v>42</v>
      </c>
      <c r="C1275" s="60" t="s">
        <v>8</v>
      </c>
      <c r="D1275" s="61">
        <v>2017</v>
      </c>
      <c r="E1275" s="60" t="s">
        <v>6</v>
      </c>
      <c r="F1275" s="29">
        <v>287</v>
      </c>
      <c r="G1275" s="77">
        <f t="shared" si="38"/>
        <v>14</v>
      </c>
      <c r="H1275" s="29">
        <v>14</v>
      </c>
      <c r="I1275" s="29">
        <v>0</v>
      </c>
      <c r="J1275" s="29">
        <v>134</v>
      </c>
      <c r="K1275" s="30">
        <f t="shared" si="39"/>
        <v>26</v>
      </c>
      <c r="L1275" s="29">
        <v>24</v>
      </c>
      <c r="M1275" s="29">
        <v>2</v>
      </c>
      <c r="N1275" s="29">
        <v>173</v>
      </c>
      <c r="O1275" s="29">
        <v>214</v>
      </c>
      <c r="P1275" s="29">
        <v>490</v>
      </c>
      <c r="Q1275" s="29">
        <v>63</v>
      </c>
      <c r="R1275" s="29">
        <v>1084</v>
      </c>
      <c r="S1275" s="29">
        <v>317</v>
      </c>
    </row>
    <row r="1276" spans="1:19" x14ac:dyDescent="0.2">
      <c r="A1276" s="60" t="s">
        <v>1023</v>
      </c>
      <c r="B1276" s="60" t="s">
        <v>42</v>
      </c>
      <c r="C1276" s="60" t="s">
        <v>8</v>
      </c>
      <c r="D1276" s="61">
        <v>2016</v>
      </c>
      <c r="E1276" s="60" t="s">
        <v>6</v>
      </c>
      <c r="F1276" s="29">
        <v>283</v>
      </c>
      <c r="G1276" s="77">
        <f t="shared" si="38"/>
        <v>0</v>
      </c>
      <c r="H1276" s="29">
        <v>0</v>
      </c>
      <c r="I1276" s="29">
        <v>0</v>
      </c>
      <c r="J1276" s="29">
        <v>178</v>
      </c>
      <c r="K1276" s="30">
        <f t="shared" si="39"/>
        <v>0</v>
      </c>
      <c r="L1276" s="29">
        <v>0</v>
      </c>
      <c r="M1276" s="29">
        <v>0</v>
      </c>
      <c r="N1276" s="29">
        <v>211</v>
      </c>
      <c r="O1276" s="29">
        <v>0</v>
      </c>
      <c r="P1276" s="29">
        <v>690</v>
      </c>
      <c r="Q1276" s="29">
        <v>47</v>
      </c>
      <c r="R1276" s="29">
        <v>1362</v>
      </c>
      <c r="S1276" s="29">
        <v>47</v>
      </c>
    </row>
    <row r="1277" spans="1:19" x14ac:dyDescent="0.2">
      <c r="A1277" s="60" t="s">
        <v>1023</v>
      </c>
      <c r="B1277" s="60" t="s">
        <v>42</v>
      </c>
      <c r="C1277" s="60" t="s">
        <v>8</v>
      </c>
      <c r="D1277" s="61">
        <v>2017</v>
      </c>
      <c r="E1277" s="60" t="s">
        <v>6</v>
      </c>
      <c r="F1277" s="29">
        <v>283</v>
      </c>
      <c r="G1277" s="77">
        <f t="shared" si="38"/>
        <v>0</v>
      </c>
      <c r="H1277" s="29">
        <v>0</v>
      </c>
      <c r="I1277" s="29">
        <v>0</v>
      </c>
      <c r="J1277" s="29">
        <v>178</v>
      </c>
      <c r="K1277" s="30">
        <f t="shared" si="39"/>
        <v>0</v>
      </c>
      <c r="L1277" s="29">
        <v>0</v>
      </c>
      <c r="M1277" s="29">
        <v>0</v>
      </c>
      <c r="N1277" s="29">
        <v>211</v>
      </c>
      <c r="O1277" s="29">
        <v>0</v>
      </c>
      <c r="P1277" s="29">
        <v>690</v>
      </c>
      <c r="Q1277" s="29">
        <v>44</v>
      </c>
      <c r="R1277" s="29">
        <v>1362</v>
      </c>
      <c r="S1277" s="29">
        <v>44</v>
      </c>
    </row>
    <row r="1278" spans="1:19" x14ac:dyDescent="0.2">
      <c r="A1278" s="60" t="s">
        <v>314</v>
      </c>
      <c r="B1278" s="60" t="s">
        <v>61</v>
      </c>
      <c r="C1278" s="60" t="s">
        <v>3</v>
      </c>
      <c r="D1278" s="61">
        <v>2014</v>
      </c>
      <c r="E1278" s="60" t="s">
        <v>6</v>
      </c>
      <c r="F1278" s="29">
        <v>246</v>
      </c>
      <c r="G1278" s="77">
        <f t="shared" si="38"/>
        <v>7</v>
      </c>
      <c r="H1278" s="29">
        <v>0</v>
      </c>
      <c r="I1278" s="29">
        <v>7</v>
      </c>
      <c r="J1278" s="29">
        <v>168</v>
      </c>
      <c r="K1278" s="30">
        <f t="shared" si="39"/>
        <v>9</v>
      </c>
      <c r="L1278" s="29">
        <v>0</v>
      </c>
      <c r="M1278" s="29">
        <v>9</v>
      </c>
      <c r="N1278" s="29">
        <v>189</v>
      </c>
      <c r="O1278" s="29">
        <v>9</v>
      </c>
      <c r="P1278" s="29">
        <v>412</v>
      </c>
      <c r="Q1278" s="29">
        <v>30</v>
      </c>
      <c r="R1278" s="29">
        <v>1015</v>
      </c>
      <c r="S1278" s="29">
        <v>55</v>
      </c>
    </row>
    <row r="1279" spans="1:19" x14ac:dyDescent="0.2">
      <c r="A1279" s="60" t="s">
        <v>314</v>
      </c>
      <c r="B1279" s="60" t="s">
        <v>61</v>
      </c>
      <c r="C1279" s="60" t="s">
        <v>3</v>
      </c>
      <c r="D1279" s="61">
        <v>2015</v>
      </c>
      <c r="E1279" s="60" t="s">
        <v>6</v>
      </c>
      <c r="F1279" s="29">
        <v>246</v>
      </c>
      <c r="G1279" s="77">
        <f t="shared" si="38"/>
        <v>4</v>
      </c>
      <c r="H1279" s="29">
        <v>0</v>
      </c>
      <c r="I1279" s="29">
        <v>4</v>
      </c>
      <c r="J1279" s="29">
        <v>168</v>
      </c>
      <c r="K1279" s="30">
        <f t="shared" si="39"/>
        <v>12</v>
      </c>
      <c r="L1279" s="29">
        <v>0</v>
      </c>
      <c r="M1279" s="29">
        <v>12</v>
      </c>
      <c r="N1279" s="29">
        <v>189</v>
      </c>
      <c r="O1279" s="29">
        <v>20</v>
      </c>
      <c r="P1279" s="29">
        <v>412</v>
      </c>
      <c r="Q1279" s="29">
        <v>29</v>
      </c>
      <c r="R1279" s="29">
        <v>1015</v>
      </c>
      <c r="S1279" s="29">
        <v>65</v>
      </c>
    </row>
    <row r="1280" spans="1:19" x14ac:dyDescent="0.2">
      <c r="A1280" s="60" t="s">
        <v>314</v>
      </c>
      <c r="B1280" s="60" t="s">
        <v>61</v>
      </c>
      <c r="C1280" s="60" t="s">
        <v>3</v>
      </c>
      <c r="D1280" s="61">
        <v>2016</v>
      </c>
      <c r="E1280" s="60" t="s">
        <v>6</v>
      </c>
      <c r="F1280" s="29">
        <v>246</v>
      </c>
      <c r="G1280" s="77">
        <f t="shared" si="38"/>
        <v>7</v>
      </c>
      <c r="H1280" s="29">
        <v>0</v>
      </c>
      <c r="I1280" s="29">
        <v>7</v>
      </c>
      <c r="J1280" s="29">
        <v>168</v>
      </c>
      <c r="K1280" s="30">
        <f t="shared" si="39"/>
        <v>13</v>
      </c>
      <c r="L1280" s="29">
        <v>0</v>
      </c>
      <c r="M1280" s="29">
        <v>13</v>
      </c>
      <c r="N1280" s="29">
        <v>189</v>
      </c>
      <c r="O1280" s="29">
        <v>7</v>
      </c>
      <c r="P1280" s="29">
        <v>412</v>
      </c>
      <c r="Q1280" s="29">
        <v>30</v>
      </c>
      <c r="R1280" s="29">
        <v>1015</v>
      </c>
      <c r="S1280" s="29">
        <v>57</v>
      </c>
    </row>
    <row r="1281" spans="1:19" x14ac:dyDescent="0.2">
      <c r="A1281" s="60" t="s">
        <v>314</v>
      </c>
      <c r="B1281" s="60" t="s">
        <v>61</v>
      </c>
      <c r="C1281" s="60" t="s">
        <v>3</v>
      </c>
      <c r="D1281" s="61">
        <v>2017</v>
      </c>
      <c r="E1281" s="60" t="s">
        <v>6</v>
      </c>
      <c r="F1281" s="29">
        <v>246</v>
      </c>
      <c r="G1281" s="77">
        <f t="shared" si="38"/>
        <v>8</v>
      </c>
      <c r="H1281" s="29">
        <v>0</v>
      </c>
      <c r="I1281" s="29">
        <v>8</v>
      </c>
      <c r="J1281" s="29">
        <v>168</v>
      </c>
      <c r="K1281" s="30">
        <f t="shared" si="39"/>
        <v>5</v>
      </c>
      <c r="L1281" s="29">
        <v>0</v>
      </c>
      <c r="M1281" s="29">
        <v>5</v>
      </c>
      <c r="N1281" s="29">
        <v>189</v>
      </c>
      <c r="O1281" s="29">
        <v>11</v>
      </c>
      <c r="P1281" s="29">
        <v>412</v>
      </c>
      <c r="Q1281" s="29">
        <v>28</v>
      </c>
      <c r="R1281" s="29">
        <v>1015</v>
      </c>
      <c r="S1281" s="29">
        <v>52</v>
      </c>
    </row>
    <row r="1282" spans="1:19" x14ac:dyDescent="0.2">
      <c r="A1282" s="60" t="s">
        <v>1084</v>
      </c>
      <c r="B1282" s="60" t="s">
        <v>12</v>
      </c>
      <c r="C1282" s="60" t="s">
        <v>3</v>
      </c>
      <c r="D1282" s="61">
        <v>2017</v>
      </c>
      <c r="E1282" s="60" t="s">
        <v>6</v>
      </c>
      <c r="F1282" s="29">
        <v>3</v>
      </c>
      <c r="G1282" s="77">
        <f t="shared" si="38"/>
        <v>0</v>
      </c>
      <c r="H1282" s="29">
        <v>0</v>
      </c>
      <c r="I1282" s="29">
        <v>0</v>
      </c>
      <c r="J1282" s="29">
        <v>2</v>
      </c>
      <c r="K1282" s="30">
        <f t="shared" si="39"/>
        <v>0</v>
      </c>
      <c r="L1282" s="29">
        <v>0</v>
      </c>
      <c r="M1282" s="29">
        <v>0</v>
      </c>
      <c r="N1282" s="29">
        <v>3</v>
      </c>
      <c r="O1282" s="29">
        <v>0</v>
      </c>
      <c r="P1282" s="29">
        <v>6</v>
      </c>
      <c r="Q1282" s="29">
        <v>1</v>
      </c>
      <c r="R1282" s="29">
        <v>14</v>
      </c>
      <c r="S1282" s="29">
        <v>1</v>
      </c>
    </row>
    <row r="1283" spans="1:19" x14ac:dyDescent="0.2">
      <c r="A1283" s="60" t="s">
        <v>315</v>
      </c>
      <c r="B1283" s="60" t="s">
        <v>105</v>
      </c>
      <c r="C1283" s="60" t="s">
        <v>26</v>
      </c>
      <c r="D1283" s="61">
        <v>2015</v>
      </c>
      <c r="E1283" s="60" t="s">
        <v>6</v>
      </c>
      <c r="F1283" s="29">
        <v>2616</v>
      </c>
      <c r="G1283" s="77">
        <f t="shared" ref="G1283:G1346" si="40">SUM(H1283:I1283)</f>
        <v>9</v>
      </c>
      <c r="H1283" s="29">
        <v>9</v>
      </c>
      <c r="I1283" s="29">
        <v>0</v>
      </c>
      <c r="J1283" s="29">
        <v>1931</v>
      </c>
      <c r="K1283" s="30">
        <f t="shared" si="39"/>
        <v>106</v>
      </c>
      <c r="L1283" s="29">
        <v>106</v>
      </c>
      <c r="M1283" s="29">
        <v>0</v>
      </c>
      <c r="N1283" s="29">
        <v>1802</v>
      </c>
      <c r="O1283" s="29">
        <v>132</v>
      </c>
      <c r="P1283" s="29">
        <v>3672</v>
      </c>
      <c r="Q1283" s="29">
        <v>367</v>
      </c>
      <c r="R1283" s="29">
        <v>10021</v>
      </c>
      <c r="S1283" s="29">
        <v>614</v>
      </c>
    </row>
    <row r="1284" spans="1:19" x14ac:dyDescent="0.2">
      <c r="A1284" s="60" t="s">
        <v>315</v>
      </c>
      <c r="B1284" s="60" t="s">
        <v>105</v>
      </c>
      <c r="C1284" s="60" t="s">
        <v>26</v>
      </c>
      <c r="D1284" s="61">
        <v>2016</v>
      </c>
      <c r="E1284" s="60" t="s">
        <v>6</v>
      </c>
      <c r="F1284" s="29">
        <v>2616</v>
      </c>
      <c r="G1284" s="77">
        <f t="shared" si="40"/>
        <v>78</v>
      </c>
      <c r="H1284" s="29">
        <v>36</v>
      </c>
      <c r="I1284" s="29">
        <v>42</v>
      </c>
      <c r="J1284" s="29">
        <v>1931</v>
      </c>
      <c r="K1284" s="30">
        <f t="shared" ref="K1284:K1347" si="41">SUM(L1284:M1284)</f>
        <v>118</v>
      </c>
      <c r="L1284" s="29">
        <v>0</v>
      </c>
      <c r="M1284" s="29">
        <v>118</v>
      </c>
      <c r="N1284" s="29">
        <v>1802</v>
      </c>
      <c r="O1284" s="29">
        <v>279</v>
      </c>
      <c r="P1284" s="29">
        <v>3672</v>
      </c>
      <c r="Q1284" s="29">
        <v>246</v>
      </c>
      <c r="R1284" s="29">
        <v>10021</v>
      </c>
      <c r="S1284" s="29">
        <v>721</v>
      </c>
    </row>
    <row r="1285" spans="1:19" x14ac:dyDescent="0.2">
      <c r="A1285" s="60" t="s">
        <v>315</v>
      </c>
      <c r="B1285" s="60" t="s">
        <v>105</v>
      </c>
      <c r="C1285" s="60" t="s">
        <v>26</v>
      </c>
      <c r="D1285" s="61">
        <v>2017</v>
      </c>
      <c r="E1285" s="60" t="s">
        <v>6</v>
      </c>
      <c r="F1285" s="29">
        <v>2616</v>
      </c>
      <c r="G1285" s="77">
        <f t="shared" si="40"/>
        <v>2</v>
      </c>
      <c r="H1285" s="29">
        <v>2</v>
      </c>
      <c r="I1285" s="29">
        <v>0</v>
      </c>
      <c r="J1285" s="29">
        <v>1931</v>
      </c>
      <c r="K1285" s="30">
        <f t="shared" si="41"/>
        <v>72</v>
      </c>
      <c r="L1285" s="29">
        <v>72</v>
      </c>
      <c r="M1285" s="29">
        <v>0</v>
      </c>
      <c r="N1285" s="29">
        <v>1802</v>
      </c>
      <c r="O1285" s="29">
        <v>29</v>
      </c>
      <c r="P1285" s="29">
        <v>3672</v>
      </c>
      <c r="Q1285" s="29">
        <v>403</v>
      </c>
      <c r="R1285" s="29">
        <v>10021</v>
      </c>
      <c r="S1285" s="29">
        <v>506</v>
      </c>
    </row>
    <row r="1286" spans="1:19" x14ac:dyDescent="0.2">
      <c r="A1286" s="60" t="s">
        <v>316</v>
      </c>
      <c r="B1286" s="60" t="s">
        <v>66</v>
      </c>
      <c r="C1286" s="60" t="s">
        <v>67</v>
      </c>
      <c r="D1286" s="61">
        <v>2013</v>
      </c>
      <c r="E1286" s="60" t="s">
        <v>6</v>
      </c>
      <c r="F1286" s="29">
        <v>343</v>
      </c>
      <c r="G1286" s="77">
        <f t="shared" si="40"/>
        <v>48</v>
      </c>
      <c r="H1286" s="29">
        <v>48</v>
      </c>
      <c r="I1286" s="29">
        <v>0</v>
      </c>
      <c r="J1286" s="29">
        <v>260</v>
      </c>
      <c r="K1286" s="30">
        <f t="shared" si="41"/>
        <v>36</v>
      </c>
      <c r="L1286" s="29">
        <v>36</v>
      </c>
      <c r="M1286" s="29">
        <v>0</v>
      </c>
      <c r="N1286" s="29">
        <v>241</v>
      </c>
      <c r="O1286" s="29">
        <v>1</v>
      </c>
      <c r="P1286" s="29">
        <v>530</v>
      </c>
      <c r="Q1286" s="29">
        <v>252</v>
      </c>
      <c r="R1286" s="29">
        <v>1374</v>
      </c>
      <c r="S1286" s="29">
        <v>337</v>
      </c>
    </row>
    <row r="1287" spans="1:19" x14ac:dyDescent="0.2">
      <c r="A1287" s="60" t="s">
        <v>316</v>
      </c>
      <c r="B1287" s="60" t="s">
        <v>66</v>
      </c>
      <c r="C1287" s="60" t="s">
        <v>67</v>
      </c>
      <c r="D1287" s="61">
        <v>2014</v>
      </c>
      <c r="E1287" s="60" t="s">
        <v>6</v>
      </c>
      <c r="F1287" s="29">
        <v>343</v>
      </c>
      <c r="G1287" s="77">
        <f t="shared" si="40"/>
        <v>48</v>
      </c>
      <c r="H1287" s="29">
        <v>48</v>
      </c>
      <c r="I1287" s="29">
        <v>0</v>
      </c>
      <c r="J1287" s="29">
        <v>260</v>
      </c>
      <c r="K1287" s="30">
        <f t="shared" si="41"/>
        <v>18</v>
      </c>
      <c r="L1287" s="29">
        <v>18</v>
      </c>
      <c r="M1287" s="29">
        <v>0</v>
      </c>
      <c r="N1287" s="29">
        <v>241</v>
      </c>
      <c r="O1287" s="29">
        <v>0</v>
      </c>
      <c r="P1287" s="29">
        <v>530</v>
      </c>
      <c r="Q1287" s="29">
        <v>691</v>
      </c>
      <c r="R1287" s="29">
        <v>1374</v>
      </c>
      <c r="S1287" s="29">
        <v>757</v>
      </c>
    </row>
    <row r="1288" spans="1:19" x14ac:dyDescent="0.2">
      <c r="A1288" s="60" t="s">
        <v>316</v>
      </c>
      <c r="B1288" s="60" t="s">
        <v>66</v>
      </c>
      <c r="C1288" s="60" t="s">
        <v>67</v>
      </c>
      <c r="D1288" s="61">
        <v>2015</v>
      </c>
      <c r="E1288" s="60" t="s">
        <v>6</v>
      </c>
      <c r="F1288" s="29">
        <v>343</v>
      </c>
      <c r="G1288" s="77">
        <f t="shared" si="40"/>
        <v>0</v>
      </c>
      <c r="H1288" s="29">
        <v>0</v>
      </c>
      <c r="I1288" s="29">
        <v>0</v>
      </c>
      <c r="J1288" s="29">
        <v>260</v>
      </c>
      <c r="K1288" s="30">
        <f t="shared" si="41"/>
        <v>0</v>
      </c>
      <c r="L1288" s="29">
        <v>0</v>
      </c>
      <c r="M1288" s="29">
        <v>0</v>
      </c>
      <c r="N1288" s="29">
        <v>241</v>
      </c>
      <c r="O1288" s="29">
        <v>0</v>
      </c>
      <c r="P1288" s="29">
        <v>530</v>
      </c>
      <c r="Q1288" s="29">
        <v>415</v>
      </c>
      <c r="R1288" s="29">
        <v>1374</v>
      </c>
      <c r="S1288" s="29">
        <v>415</v>
      </c>
    </row>
    <row r="1289" spans="1:19" x14ac:dyDescent="0.2">
      <c r="A1289" s="60" t="s">
        <v>316</v>
      </c>
      <c r="B1289" s="60" t="s">
        <v>66</v>
      </c>
      <c r="C1289" s="60" t="s">
        <v>67</v>
      </c>
      <c r="D1289" s="61">
        <v>2016</v>
      </c>
      <c r="E1289" s="60" t="s">
        <v>6</v>
      </c>
      <c r="F1289" s="29">
        <v>343</v>
      </c>
      <c r="G1289" s="77">
        <f t="shared" si="40"/>
        <v>0</v>
      </c>
      <c r="H1289" s="29">
        <v>0</v>
      </c>
      <c r="I1289" s="29">
        <v>0</v>
      </c>
      <c r="J1289" s="29">
        <v>260</v>
      </c>
      <c r="K1289" s="30">
        <f t="shared" si="41"/>
        <v>0</v>
      </c>
      <c r="L1289" s="29">
        <v>0</v>
      </c>
      <c r="M1289" s="29">
        <v>0</v>
      </c>
      <c r="N1289" s="29">
        <v>241</v>
      </c>
      <c r="O1289" s="29">
        <v>0</v>
      </c>
      <c r="P1289" s="29">
        <v>530</v>
      </c>
      <c r="Q1289" s="29">
        <v>35</v>
      </c>
      <c r="R1289" s="29">
        <v>1374</v>
      </c>
      <c r="S1289" s="29">
        <v>35</v>
      </c>
    </row>
    <row r="1290" spans="1:19" x14ac:dyDescent="0.2">
      <c r="A1290" s="60" t="s">
        <v>316</v>
      </c>
      <c r="B1290" s="60" t="s">
        <v>66</v>
      </c>
      <c r="C1290" s="60" t="s">
        <v>67</v>
      </c>
      <c r="D1290" s="61">
        <v>2017</v>
      </c>
      <c r="E1290" s="60" t="s">
        <v>6</v>
      </c>
      <c r="F1290" s="29">
        <v>343</v>
      </c>
      <c r="G1290" s="77">
        <f t="shared" si="40"/>
        <v>0</v>
      </c>
      <c r="H1290" s="29">
        <v>0</v>
      </c>
      <c r="I1290" s="29">
        <v>0</v>
      </c>
      <c r="J1290" s="29">
        <v>260</v>
      </c>
      <c r="K1290" s="30">
        <f t="shared" si="41"/>
        <v>0</v>
      </c>
      <c r="L1290" s="29">
        <v>0</v>
      </c>
      <c r="M1290" s="29">
        <v>0</v>
      </c>
      <c r="N1290" s="29">
        <v>241</v>
      </c>
      <c r="O1290" s="29">
        <v>0</v>
      </c>
      <c r="P1290" s="29">
        <v>530</v>
      </c>
      <c r="Q1290" s="29">
        <v>154</v>
      </c>
      <c r="R1290" s="29">
        <v>1374</v>
      </c>
      <c r="S1290" s="29">
        <v>154</v>
      </c>
    </row>
    <row r="1291" spans="1:19" x14ac:dyDescent="0.2">
      <c r="A1291" s="60" t="s">
        <v>317</v>
      </c>
      <c r="B1291" s="60" t="s">
        <v>5</v>
      </c>
      <c r="C1291" s="60" t="s">
        <v>3</v>
      </c>
      <c r="D1291" s="61">
        <v>2014</v>
      </c>
      <c r="E1291" s="60" t="s">
        <v>6</v>
      </c>
      <c r="F1291" s="29">
        <v>246</v>
      </c>
      <c r="G1291" s="77">
        <f t="shared" si="40"/>
        <v>0</v>
      </c>
      <c r="H1291" s="29">
        <v>0</v>
      </c>
      <c r="I1291" s="29">
        <v>0</v>
      </c>
      <c r="J1291" s="29">
        <v>144</v>
      </c>
      <c r="K1291" s="30">
        <f t="shared" si="41"/>
        <v>0</v>
      </c>
      <c r="L1291" s="29">
        <v>0</v>
      </c>
      <c r="M1291" s="29">
        <v>0</v>
      </c>
      <c r="N1291" s="29">
        <v>155</v>
      </c>
      <c r="O1291" s="29">
        <v>1</v>
      </c>
      <c r="P1291" s="29">
        <v>363</v>
      </c>
      <c r="Q1291" s="29">
        <v>325</v>
      </c>
      <c r="R1291" s="29">
        <v>908</v>
      </c>
      <c r="S1291" s="29">
        <v>326</v>
      </c>
    </row>
    <row r="1292" spans="1:19" x14ac:dyDescent="0.2">
      <c r="A1292" s="60" t="s">
        <v>317</v>
      </c>
      <c r="B1292" s="60" t="s">
        <v>5</v>
      </c>
      <c r="C1292" s="60" t="s">
        <v>3</v>
      </c>
      <c r="D1292" s="61">
        <v>2016</v>
      </c>
      <c r="E1292" s="60" t="s">
        <v>6</v>
      </c>
      <c r="F1292" s="29">
        <v>246</v>
      </c>
      <c r="G1292" s="77">
        <f t="shared" si="40"/>
        <v>0</v>
      </c>
      <c r="H1292" s="29">
        <v>0</v>
      </c>
      <c r="I1292" s="29">
        <v>0</v>
      </c>
      <c r="J1292" s="29">
        <v>144</v>
      </c>
      <c r="K1292" s="30">
        <f t="shared" si="41"/>
        <v>0</v>
      </c>
      <c r="L1292" s="29">
        <v>0</v>
      </c>
      <c r="M1292" s="29">
        <v>0</v>
      </c>
      <c r="N1292" s="29">
        <v>155</v>
      </c>
      <c r="O1292" s="29">
        <v>0</v>
      </c>
      <c r="P1292" s="29">
        <v>363</v>
      </c>
      <c r="Q1292" s="29">
        <v>12</v>
      </c>
      <c r="R1292" s="29">
        <v>908</v>
      </c>
      <c r="S1292" s="29">
        <v>12</v>
      </c>
    </row>
    <row r="1293" spans="1:19" x14ac:dyDescent="0.2">
      <c r="A1293" s="60" t="s">
        <v>317</v>
      </c>
      <c r="B1293" s="60" t="s">
        <v>5</v>
      </c>
      <c r="C1293" s="60" t="s">
        <v>3</v>
      </c>
      <c r="D1293" s="61">
        <v>2017</v>
      </c>
      <c r="E1293" s="60" t="s">
        <v>6</v>
      </c>
      <c r="F1293" s="29">
        <v>246</v>
      </c>
      <c r="G1293" s="77">
        <f t="shared" si="40"/>
        <v>0</v>
      </c>
      <c r="H1293" s="29">
        <v>0</v>
      </c>
      <c r="I1293" s="29">
        <v>0</v>
      </c>
      <c r="J1293" s="29">
        <v>144</v>
      </c>
      <c r="K1293" s="30">
        <f t="shared" si="41"/>
        <v>0</v>
      </c>
      <c r="L1293" s="29">
        <v>0</v>
      </c>
      <c r="M1293" s="29">
        <v>0</v>
      </c>
      <c r="N1293" s="29">
        <v>155</v>
      </c>
      <c r="O1293" s="29">
        <v>0</v>
      </c>
      <c r="P1293" s="29">
        <v>363</v>
      </c>
      <c r="Q1293" s="29">
        <v>87</v>
      </c>
      <c r="R1293" s="29">
        <v>908</v>
      </c>
      <c r="S1293" s="29">
        <v>87</v>
      </c>
    </row>
    <row r="1294" spans="1:19" x14ac:dyDescent="0.2">
      <c r="A1294" s="60" t="s">
        <v>968</v>
      </c>
      <c r="B1294" s="60" t="s">
        <v>21</v>
      </c>
      <c r="C1294" s="60" t="s">
        <v>8</v>
      </c>
      <c r="D1294" s="61">
        <v>2016</v>
      </c>
      <c r="E1294" s="60" t="s">
        <v>6</v>
      </c>
      <c r="F1294" s="29">
        <v>604</v>
      </c>
      <c r="G1294" s="77">
        <f t="shared" si="40"/>
        <v>42</v>
      </c>
      <c r="H1294" s="29">
        <v>42</v>
      </c>
      <c r="I1294" s="29">
        <v>0</v>
      </c>
      <c r="J1294" s="29">
        <v>355</v>
      </c>
      <c r="K1294" s="30">
        <f t="shared" si="41"/>
        <v>16</v>
      </c>
      <c r="L1294" s="29">
        <v>16</v>
      </c>
      <c r="M1294" s="29">
        <v>0</v>
      </c>
      <c r="N1294" s="29">
        <v>381</v>
      </c>
      <c r="O1294" s="29">
        <v>12</v>
      </c>
      <c r="P1294" s="29">
        <v>895</v>
      </c>
      <c r="Q1294" s="29">
        <v>392</v>
      </c>
      <c r="R1294" s="29">
        <v>2235</v>
      </c>
      <c r="S1294" s="29">
        <v>462</v>
      </c>
    </row>
    <row r="1295" spans="1:19" x14ac:dyDescent="0.2">
      <c r="A1295" s="60" t="s">
        <v>968</v>
      </c>
      <c r="B1295" s="60" t="s">
        <v>21</v>
      </c>
      <c r="C1295" s="60" t="s">
        <v>8</v>
      </c>
      <c r="D1295" s="61">
        <v>2017</v>
      </c>
      <c r="E1295" s="60" t="s">
        <v>6</v>
      </c>
      <c r="F1295" s="29">
        <v>604</v>
      </c>
      <c r="G1295" s="77">
        <f t="shared" si="40"/>
        <v>0</v>
      </c>
      <c r="H1295" s="29">
        <v>0</v>
      </c>
      <c r="I1295" s="29">
        <v>0</v>
      </c>
      <c r="J1295" s="29">
        <v>355</v>
      </c>
      <c r="K1295" s="30">
        <f t="shared" si="41"/>
        <v>0</v>
      </c>
      <c r="L1295" s="29">
        <v>0</v>
      </c>
      <c r="M1295" s="29">
        <v>0</v>
      </c>
      <c r="N1295" s="29">
        <v>381</v>
      </c>
      <c r="O1295" s="29">
        <v>6</v>
      </c>
      <c r="P1295" s="29">
        <v>895</v>
      </c>
      <c r="Q1295" s="29">
        <v>119</v>
      </c>
      <c r="R1295" s="29">
        <v>2235</v>
      </c>
      <c r="S1295" s="29">
        <v>125</v>
      </c>
    </row>
    <row r="1296" spans="1:19" x14ac:dyDescent="0.2">
      <c r="A1296" s="60" t="s">
        <v>1000</v>
      </c>
      <c r="B1296" s="60" t="s">
        <v>25</v>
      </c>
      <c r="C1296" s="60" t="s">
        <v>26</v>
      </c>
      <c r="D1296" s="61">
        <v>2015</v>
      </c>
      <c r="E1296" s="60" t="s">
        <v>6</v>
      </c>
      <c r="F1296" s="29">
        <v>350</v>
      </c>
      <c r="G1296" s="77">
        <f t="shared" si="40"/>
        <v>0</v>
      </c>
      <c r="H1296" s="29">
        <v>0</v>
      </c>
      <c r="I1296" s="29">
        <v>0</v>
      </c>
      <c r="J1296" s="29">
        <v>275</v>
      </c>
      <c r="K1296" s="30">
        <f t="shared" si="41"/>
        <v>8</v>
      </c>
      <c r="L1296" s="29">
        <v>0</v>
      </c>
      <c r="M1296" s="29">
        <v>8</v>
      </c>
      <c r="N1296" s="29">
        <v>280</v>
      </c>
      <c r="O1296" s="29">
        <v>0</v>
      </c>
      <c r="P1296" s="29">
        <v>521</v>
      </c>
      <c r="Q1296" s="29">
        <v>37</v>
      </c>
      <c r="R1296" s="29">
        <v>1426</v>
      </c>
      <c r="S1296" s="29">
        <v>45</v>
      </c>
    </row>
    <row r="1297" spans="1:19" x14ac:dyDescent="0.2">
      <c r="A1297" s="60" t="s">
        <v>1000</v>
      </c>
      <c r="B1297" s="60" t="s">
        <v>25</v>
      </c>
      <c r="C1297" s="60" t="s">
        <v>26</v>
      </c>
      <c r="D1297" s="61">
        <v>2016</v>
      </c>
      <c r="E1297" s="60" t="s">
        <v>6</v>
      </c>
      <c r="F1297" s="29">
        <v>350</v>
      </c>
      <c r="G1297" s="77">
        <f t="shared" si="40"/>
        <v>0</v>
      </c>
      <c r="H1297" s="29">
        <v>0</v>
      </c>
      <c r="I1297" s="29">
        <v>0</v>
      </c>
      <c r="J1297" s="29">
        <v>275</v>
      </c>
      <c r="K1297" s="30">
        <f t="shared" si="41"/>
        <v>16</v>
      </c>
      <c r="L1297" s="29">
        <v>0</v>
      </c>
      <c r="M1297" s="29">
        <v>16</v>
      </c>
      <c r="N1297" s="29">
        <v>280</v>
      </c>
      <c r="O1297" s="29">
        <v>3</v>
      </c>
      <c r="P1297" s="29">
        <v>521</v>
      </c>
      <c r="Q1297" s="29">
        <v>85</v>
      </c>
      <c r="R1297" s="29">
        <v>1426</v>
      </c>
      <c r="S1297" s="29">
        <v>104</v>
      </c>
    </row>
    <row r="1298" spans="1:19" x14ac:dyDescent="0.2">
      <c r="A1298" s="60" t="s">
        <v>1000</v>
      </c>
      <c r="B1298" s="60" t="s">
        <v>25</v>
      </c>
      <c r="C1298" s="60" t="s">
        <v>26</v>
      </c>
      <c r="D1298" s="61">
        <v>2017</v>
      </c>
      <c r="E1298" s="60" t="s">
        <v>6</v>
      </c>
      <c r="F1298" s="29">
        <v>350</v>
      </c>
      <c r="G1298" s="77">
        <f t="shared" si="40"/>
        <v>0</v>
      </c>
      <c r="H1298" s="29">
        <v>0</v>
      </c>
      <c r="I1298" s="29">
        <v>0</v>
      </c>
      <c r="J1298" s="29">
        <v>275</v>
      </c>
      <c r="K1298" s="30">
        <f t="shared" si="41"/>
        <v>37</v>
      </c>
      <c r="L1298" s="29">
        <v>0</v>
      </c>
      <c r="M1298" s="29">
        <v>37</v>
      </c>
      <c r="N1298" s="29">
        <v>280</v>
      </c>
      <c r="O1298" s="29">
        <v>1</v>
      </c>
      <c r="P1298" s="29">
        <v>521</v>
      </c>
      <c r="Q1298" s="29">
        <v>82</v>
      </c>
      <c r="R1298" s="29">
        <v>1426</v>
      </c>
      <c r="S1298" s="29">
        <v>120</v>
      </c>
    </row>
    <row r="1299" spans="1:19" x14ac:dyDescent="0.2">
      <c r="A1299" s="60" t="s">
        <v>1085</v>
      </c>
      <c r="B1299" s="60" t="s">
        <v>64</v>
      </c>
      <c r="C1299" s="60" t="s">
        <v>26</v>
      </c>
      <c r="D1299" s="61">
        <v>2016</v>
      </c>
      <c r="E1299" s="60" t="s">
        <v>6</v>
      </c>
      <c r="F1299" s="29">
        <v>169</v>
      </c>
      <c r="G1299" s="77">
        <f t="shared" si="40"/>
        <v>20</v>
      </c>
      <c r="H1299" s="29">
        <v>20</v>
      </c>
      <c r="I1299" s="29">
        <v>0</v>
      </c>
      <c r="J1299" s="29">
        <v>110</v>
      </c>
      <c r="K1299" s="30">
        <f t="shared" si="41"/>
        <v>2</v>
      </c>
      <c r="L1299" s="29">
        <v>2</v>
      </c>
      <c r="M1299" s="29">
        <v>0</v>
      </c>
      <c r="N1299" s="29">
        <v>128</v>
      </c>
      <c r="O1299" s="29">
        <v>4</v>
      </c>
      <c r="P1299" s="29">
        <v>293</v>
      </c>
      <c r="Q1299" s="29">
        <v>27</v>
      </c>
      <c r="R1299" s="29">
        <v>700</v>
      </c>
      <c r="S1299" s="29">
        <v>53</v>
      </c>
    </row>
    <row r="1300" spans="1:19" x14ac:dyDescent="0.2">
      <c r="A1300" s="60" t="s">
        <v>1085</v>
      </c>
      <c r="B1300" s="60" t="s">
        <v>64</v>
      </c>
      <c r="C1300" s="60" t="s">
        <v>26</v>
      </c>
      <c r="D1300" s="61">
        <v>2017</v>
      </c>
      <c r="E1300" s="60" t="s">
        <v>6</v>
      </c>
      <c r="F1300" s="29">
        <v>169</v>
      </c>
      <c r="G1300" s="77">
        <f t="shared" si="40"/>
        <v>1</v>
      </c>
      <c r="H1300" s="29">
        <v>1</v>
      </c>
      <c r="I1300" s="29">
        <v>0</v>
      </c>
      <c r="J1300" s="29">
        <v>110</v>
      </c>
      <c r="K1300" s="30">
        <f t="shared" si="41"/>
        <v>3</v>
      </c>
      <c r="L1300" s="29">
        <v>3</v>
      </c>
      <c r="M1300" s="29">
        <v>0</v>
      </c>
      <c r="N1300" s="29">
        <v>128</v>
      </c>
      <c r="O1300" s="29">
        <v>7</v>
      </c>
      <c r="P1300" s="29">
        <v>293</v>
      </c>
      <c r="Q1300" s="29">
        <v>103</v>
      </c>
      <c r="R1300" s="29">
        <v>700</v>
      </c>
      <c r="S1300" s="29">
        <v>114</v>
      </c>
    </row>
    <row r="1301" spans="1:19" x14ac:dyDescent="0.2">
      <c r="A1301" s="60" t="s">
        <v>318</v>
      </c>
      <c r="B1301" s="60" t="s">
        <v>5</v>
      </c>
      <c r="C1301" s="60" t="s">
        <v>3</v>
      </c>
      <c r="D1301" s="61">
        <v>2014</v>
      </c>
      <c r="E1301" s="60" t="s">
        <v>6</v>
      </c>
      <c r="F1301" s="29">
        <v>217</v>
      </c>
      <c r="G1301" s="77">
        <f t="shared" si="40"/>
        <v>0</v>
      </c>
      <c r="H1301" s="29">
        <v>0</v>
      </c>
      <c r="I1301" s="29">
        <v>0</v>
      </c>
      <c r="J1301" s="29">
        <v>129</v>
      </c>
      <c r="K1301" s="30">
        <f t="shared" si="41"/>
        <v>0</v>
      </c>
      <c r="L1301" s="29">
        <v>0</v>
      </c>
      <c r="M1301" s="29">
        <v>0</v>
      </c>
      <c r="N1301" s="29">
        <v>138</v>
      </c>
      <c r="O1301" s="29">
        <v>0</v>
      </c>
      <c r="P1301" s="29">
        <v>347</v>
      </c>
      <c r="Q1301" s="29">
        <v>481</v>
      </c>
      <c r="R1301" s="29">
        <v>831</v>
      </c>
      <c r="S1301" s="29">
        <v>481</v>
      </c>
    </row>
    <row r="1302" spans="1:19" x14ac:dyDescent="0.2">
      <c r="A1302" s="60" t="s">
        <v>318</v>
      </c>
      <c r="B1302" s="60" t="s">
        <v>5</v>
      </c>
      <c r="C1302" s="60" t="s">
        <v>3</v>
      </c>
      <c r="D1302" s="61">
        <v>2015</v>
      </c>
      <c r="E1302" s="60" t="s">
        <v>6</v>
      </c>
      <c r="F1302" s="29">
        <v>217</v>
      </c>
      <c r="G1302" s="77">
        <f t="shared" si="40"/>
        <v>0</v>
      </c>
      <c r="H1302" s="29">
        <v>0</v>
      </c>
      <c r="I1302" s="29">
        <v>0</v>
      </c>
      <c r="J1302" s="29">
        <v>129</v>
      </c>
      <c r="K1302" s="30">
        <f t="shared" si="41"/>
        <v>0</v>
      </c>
      <c r="L1302" s="29">
        <v>0</v>
      </c>
      <c r="M1302" s="29">
        <v>0</v>
      </c>
      <c r="N1302" s="29">
        <v>138</v>
      </c>
      <c r="O1302" s="29">
        <v>0</v>
      </c>
      <c r="P1302" s="29">
        <v>347</v>
      </c>
      <c r="Q1302" s="29">
        <v>140</v>
      </c>
      <c r="R1302" s="29">
        <v>831</v>
      </c>
      <c r="S1302" s="29">
        <v>140</v>
      </c>
    </row>
    <row r="1303" spans="1:19" x14ac:dyDescent="0.2">
      <c r="A1303" s="60" t="s">
        <v>318</v>
      </c>
      <c r="B1303" s="60" t="s">
        <v>5</v>
      </c>
      <c r="C1303" s="60" t="s">
        <v>3</v>
      </c>
      <c r="D1303" s="61">
        <v>2016</v>
      </c>
      <c r="E1303" s="60" t="s">
        <v>6</v>
      </c>
      <c r="F1303" s="29">
        <v>217</v>
      </c>
      <c r="G1303" s="77">
        <f t="shared" si="40"/>
        <v>0</v>
      </c>
      <c r="H1303" s="29">
        <v>0</v>
      </c>
      <c r="I1303" s="29">
        <v>0</v>
      </c>
      <c r="J1303" s="29">
        <v>129</v>
      </c>
      <c r="K1303" s="30">
        <f t="shared" si="41"/>
        <v>0</v>
      </c>
      <c r="L1303" s="29">
        <v>0</v>
      </c>
      <c r="M1303" s="29">
        <v>0</v>
      </c>
      <c r="N1303" s="29">
        <v>138</v>
      </c>
      <c r="O1303" s="29">
        <v>0</v>
      </c>
      <c r="P1303" s="29">
        <v>347</v>
      </c>
      <c r="Q1303" s="29">
        <v>37</v>
      </c>
      <c r="R1303" s="29">
        <v>831</v>
      </c>
      <c r="S1303" s="29">
        <v>37</v>
      </c>
    </row>
    <row r="1304" spans="1:19" x14ac:dyDescent="0.2">
      <c r="A1304" s="60" t="s">
        <v>318</v>
      </c>
      <c r="B1304" s="60" t="s">
        <v>5</v>
      </c>
      <c r="C1304" s="60" t="s">
        <v>3</v>
      </c>
      <c r="D1304" s="61">
        <v>2017</v>
      </c>
      <c r="E1304" s="60" t="s">
        <v>6</v>
      </c>
      <c r="F1304" s="29">
        <v>217</v>
      </c>
      <c r="G1304" s="77">
        <f t="shared" si="40"/>
        <v>0</v>
      </c>
      <c r="H1304" s="29">
        <v>0</v>
      </c>
      <c r="I1304" s="29">
        <v>0</v>
      </c>
      <c r="J1304" s="29">
        <v>129</v>
      </c>
      <c r="K1304" s="30">
        <f t="shared" si="41"/>
        <v>0</v>
      </c>
      <c r="L1304" s="29">
        <v>0</v>
      </c>
      <c r="M1304" s="29">
        <v>0</v>
      </c>
      <c r="N1304" s="29">
        <v>138</v>
      </c>
      <c r="O1304" s="29">
        <v>0</v>
      </c>
      <c r="P1304" s="29">
        <v>347</v>
      </c>
      <c r="Q1304" s="29">
        <v>2</v>
      </c>
      <c r="R1304" s="29">
        <v>831</v>
      </c>
      <c r="S1304" s="29">
        <v>2</v>
      </c>
    </row>
    <row r="1305" spans="1:19" x14ac:dyDescent="0.2">
      <c r="A1305" s="60" t="s">
        <v>319</v>
      </c>
      <c r="B1305" s="60" t="s">
        <v>5</v>
      </c>
      <c r="C1305" s="60" t="s">
        <v>3</v>
      </c>
      <c r="D1305" s="61">
        <v>2014</v>
      </c>
      <c r="E1305" s="60" t="s">
        <v>6</v>
      </c>
      <c r="F1305" s="29">
        <v>19</v>
      </c>
      <c r="G1305" s="77">
        <f t="shared" si="40"/>
        <v>0</v>
      </c>
      <c r="H1305" s="29">
        <v>0</v>
      </c>
      <c r="I1305" s="29">
        <v>0</v>
      </c>
      <c r="J1305" s="29">
        <v>12</v>
      </c>
      <c r="K1305" s="30">
        <f t="shared" si="41"/>
        <v>18</v>
      </c>
      <c r="L1305" s="29">
        <v>18</v>
      </c>
      <c r="M1305" s="29">
        <v>0</v>
      </c>
      <c r="N1305" s="29">
        <v>13</v>
      </c>
      <c r="O1305" s="29">
        <v>19</v>
      </c>
      <c r="P1305" s="29">
        <v>33</v>
      </c>
      <c r="Q1305" s="29">
        <v>233</v>
      </c>
      <c r="R1305" s="29">
        <v>77</v>
      </c>
      <c r="S1305" s="29">
        <v>270</v>
      </c>
    </row>
    <row r="1306" spans="1:19" x14ac:dyDescent="0.2">
      <c r="A1306" s="60" t="s">
        <v>319</v>
      </c>
      <c r="B1306" s="60" t="s">
        <v>5</v>
      </c>
      <c r="C1306" s="60" t="s">
        <v>3</v>
      </c>
      <c r="D1306" s="61">
        <v>2015</v>
      </c>
      <c r="E1306" s="60" t="s">
        <v>6</v>
      </c>
      <c r="F1306" s="29">
        <v>19</v>
      </c>
      <c r="G1306" s="77">
        <f t="shared" si="40"/>
        <v>42</v>
      </c>
      <c r="H1306" s="29">
        <v>42</v>
      </c>
      <c r="I1306" s="29">
        <v>0</v>
      </c>
      <c r="J1306" s="29">
        <v>12</v>
      </c>
      <c r="K1306" s="30">
        <f t="shared" si="41"/>
        <v>43</v>
      </c>
      <c r="L1306" s="29">
        <v>43</v>
      </c>
      <c r="M1306" s="29">
        <v>0</v>
      </c>
      <c r="N1306" s="29">
        <v>13</v>
      </c>
      <c r="O1306" s="29">
        <v>0</v>
      </c>
      <c r="P1306" s="29">
        <v>33</v>
      </c>
      <c r="Q1306" s="29">
        <v>390</v>
      </c>
      <c r="R1306" s="29">
        <v>77</v>
      </c>
      <c r="S1306" s="29">
        <v>475</v>
      </c>
    </row>
    <row r="1307" spans="1:19" x14ac:dyDescent="0.2">
      <c r="A1307" s="60" t="s">
        <v>319</v>
      </c>
      <c r="B1307" s="60" t="s">
        <v>5</v>
      </c>
      <c r="C1307" s="60" t="s">
        <v>3</v>
      </c>
      <c r="D1307" s="61">
        <v>2016</v>
      </c>
      <c r="E1307" s="60" t="s">
        <v>6</v>
      </c>
      <c r="F1307" s="29">
        <v>19</v>
      </c>
      <c r="G1307" s="77">
        <f t="shared" si="40"/>
        <v>27</v>
      </c>
      <c r="H1307" s="29">
        <v>27</v>
      </c>
      <c r="I1307" s="29">
        <v>0</v>
      </c>
      <c r="J1307" s="29">
        <v>12</v>
      </c>
      <c r="K1307" s="30">
        <f t="shared" si="41"/>
        <v>13</v>
      </c>
      <c r="L1307" s="29">
        <v>13</v>
      </c>
      <c r="M1307" s="29">
        <v>0</v>
      </c>
      <c r="N1307" s="29">
        <v>13</v>
      </c>
      <c r="O1307" s="29">
        <v>20</v>
      </c>
      <c r="P1307" s="29">
        <v>33</v>
      </c>
      <c r="Q1307" s="29">
        <v>589</v>
      </c>
      <c r="R1307" s="29">
        <v>77</v>
      </c>
      <c r="S1307" s="29">
        <v>649</v>
      </c>
    </row>
    <row r="1308" spans="1:19" x14ac:dyDescent="0.2">
      <c r="A1308" s="60" t="s">
        <v>319</v>
      </c>
      <c r="B1308" s="60" t="s">
        <v>5</v>
      </c>
      <c r="C1308" s="60" t="s">
        <v>3</v>
      </c>
      <c r="D1308" s="61">
        <v>2017</v>
      </c>
      <c r="E1308" s="60" t="s">
        <v>6</v>
      </c>
      <c r="F1308" s="29">
        <v>19</v>
      </c>
      <c r="G1308" s="77">
        <f t="shared" si="40"/>
        <v>0</v>
      </c>
      <c r="H1308" s="29">
        <v>0</v>
      </c>
      <c r="I1308" s="29">
        <v>0</v>
      </c>
      <c r="J1308" s="29">
        <v>12</v>
      </c>
      <c r="K1308" s="30">
        <f t="shared" si="41"/>
        <v>15</v>
      </c>
      <c r="L1308" s="29">
        <v>15</v>
      </c>
      <c r="M1308" s="29">
        <v>0</v>
      </c>
      <c r="N1308" s="29">
        <v>13</v>
      </c>
      <c r="O1308" s="29">
        <v>8</v>
      </c>
      <c r="P1308" s="29">
        <v>33</v>
      </c>
      <c r="Q1308" s="29">
        <v>161</v>
      </c>
      <c r="R1308" s="29">
        <v>77</v>
      </c>
      <c r="S1308" s="29">
        <v>184</v>
      </c>
    </row>
    <row r="1309" spans="1:19" x14ac:dyDescent="0.2">
      <c r="A1309" s="60" t="s">
        <v>320</v>
      </c>
      <c r="B1309" s="60" t="s">
        <v>101</v>
      </c>
      <c r="C1309" s="60" t="s">
        <v>32</v>
      </c>
      <c r="D1309" s="61">
        <v>2013</v>
      </c>
      <c r="E1309" s="60" t="s">
        <v>6</v>
      </c>
      <c r="F1309" s="29">
        <v>1316</v>
      </c>
      <c r="G1309" s="77">
        <f t="shared" si="40"/>
        <v>69</v>
      </c>
      <c r="H1309" s="29">
        <v>69</v>
      </c>
      <c r="I1309" s="29">
        <v>0</v>
      </c>
      <c r="J1309" s="29">
        <v>923</v>
      </c>
      <c r="K1309" s="30">
        <f t="shared" si="41"/>
        <v>0</v>
      </c>
      <c r="L1309" s="29">
        <v>0</v>
      </c>
      <c r="M1309" s="29">
        <v>0</v>
      </c>
      <c r="N1309" s="29">
        <v>1111</v>
      </c>
      <c r="O1309" s="29">
        <v>437</v>
      </c>
      <c r="P1309" s="29">
        <v>2627</v>
      </c>
      <c r="Q1309" s="29">
        <v>76</v>
      </c>
      <c r="R1309" s="29">
        <v>5977</v>
      </c>
      <c r="S1309" s="29">
        <v>582</v>
      </c>
    </row>
    <row r="1310" spans="1:19" x14ac:dyDescent="0.2">
      <c r="A1310" s="60" t="s">
        <v>320</v>
      </c>
      <c r="B1310" s="60" t="s">
        <v>101</v>
      </c>
      <c r="C1310" s="60" t="s">
        <v>32</v>
      </c>
      <c r="D1310" s="61">
        <v>2014</v>
      </c>
      <c r="E1310" s="60" t="s">
        <v>6</v>
      </c>
      <c r="F1310" s="29">
        <v>1316</v>
      </c>
      <c r="G1310" s="77">
        <f t="shared" si="40"/>
        <v>0</v>
      </c>
      <c r="H1310" s="29">
        <v>0</v>
      </c>
      <c r="I1310" s="29">
        <v>0</v>
      </c>
      <c r="J1310" s="29">
        <v>923</v>
      </c>
      <c r="K1310" s="30">
        <f t="shared" si="41"/>
        <v>0</v>
      </c>
      <c r="L1310" s="29">
        <v>0</v>
      </c>
      <c r="M1310" s="29">
        <v>0</v>
      </c>
      <c r="N1310" s="29">
        <v>1111</v>
      </c>
      <c r="O1310" s="29">
        <v>42</v>
      </c>
      <c r="P1310" s="29">
        <v>2627</v>
      </c>
      <c r="Q1310" s="29">
        <v>20</v>
      </c>
      <c r="R1310" s="29">
        <v>5977</v>
      </c>
      <c r="S1310" s="29">
        <v>62</v>
      </c>
    </row>
    <row r="1311" spans="1:19" x14ac:dyDescent="0.2">
      <c r="A1311" s="60" t="s">
        <v>320</v>
      </c>
      <c r="B1311" s="60" t="s">
        <v>101</v>
      </c>
      <c r="C1311" s="60" t="s">
        <v>32</v>
      </c>
      <c r="D1311" s="61">
        <v>2015</v>
      </c>
      <c r="E1311" s="60" t="s">
        <v>6</v>
      </c>
      <c r="F1311" s="29">
        <v>1316</v>
      </c>
      <c r="G1311" s="77">
        <f t="shared" si="40"/>
        <v>58</v>
      </c>
      <c r="H1311" s="29">
        <v>58</v>
      </c>
      <c r="I1311" s="29">
        <v>0</v>
      </c>
      <c r="J1311" s="29">
        <v>923</v>
      </c>
      <c r="K1311" s="30">
        <f t="shared" si="41"/>
        <v>18</v>
      </c>
      <c r="L1311" s="29">
        <v>18</v>
      </c>
      <c r="M1311" s="29">
        <v>0</v>
      </c>
      <c r="N1311" s="29">
        <v>1111</v>
      </c>
      <c r="O1311" s="29">
        <v>42</v>
      </c>
      <c r="P1311" s="29">
        <v>2627</v>
      </c>
      <c r="Q1311" s="29">
        <v>19</v>
      </c>
      <c r="R1311" s="29">
        <v>5977</v>
      </c>
      <c r="S1311" s="29">
        <v>137</v>
      </c>
    </row>
    <row r="1312" spans="1:19" x14ac:dyDescent="0.2">
      <c r="A1312" s="60" t="s">
        <v>320</v>
      </c>
      <c r="B1312" s="60" t="s">
        <v>101</v>
      </c>
      <c r="C1312" s="60" t="s">
        <v>32</v>
      </c>
      <c r="D1312" s="61">
        <v>2016</v>
      </c>
      <c r="E1312" s="60" t="s">
        <v>6</v>
      </c>
      <c r="F1312" s="29">
        <v>1316</v>
      </c>
      <c r="G1312" s="77">
        <f t="shared" si="40"/>
        <v>0</v>
      </c>
      <c r="H1312" s="29">
        <v>0</v>
      </c>
      <c r="I1312" s="29">
        <v>0</v>
      </c>
      <c r="J1312" s="29">
        <v>923</v>
      </c>
      <c r="K1312" s="30">
        <f t="shared" si="41"/>
        <v>0</v>
      </c>
      <c r="L1312" s="29">
        <v>0</v>
      </c>
      <c r="M1312" s="29">
        <v>0</v>
      </c>
      <c r="N1312" s="29">
        <v>1111</v>
      </c>
      <c r="O1312" s="29">
        <v>83</v>
      </c>
      <c r="P1312" s="29">
        <v>2627</v>
      </c>
      <c r="Q1312" s="29">
        <v>20</v>
      </c>
      <c r="R1312" s="29">
        <v>5977</v>
      </c>
      <c r="S1312" s="29">
        <v>103</v>
      </c>
    </row>
    <row r="1313" spans="1:19" x14ac:dyDescent="0.2">
      <c r="A1313" s="60" t="s">
        <v>320</v>
      </c>
      <c r="B1313" s="60" t="s">
        <v>101</v>
      </c>
      <c r="C1313" s="60" t="s">
        <v>32</v>
      </c>
      <c r="D1313" s="61">
        <v>2017</v>
      </c>
      <c r="E1313" s="60" t="s">
        <v>6</v>
      </c>
      <c r="F1313" s="29">
        <v>1316</v>
      </c>
      <c r="G1313" s="77">
        <f t="shared" si="40"/>
        <v>0</v>
      </c>
      <c r="H1313" s="29">
        <v>0</v>
      </c>
      <c r="I1313" s="29">
        <v>0</v>
      </c>
      <c r="J1313" s="29">
        <v>923</v>
      </c>
      <c r="K1313" s="30">
        <f t="shared" si="41"/>
        <v>0</v>
      </c>
      <c r="L1313" s="29">
        <v>0</v>
      </c>
      <c r="M1313" s="29">
        <v>0</v>
      </c>
      <c r="N1313" s="29">
        <v>1111</v>
      </c>
      <c r="O1313" s="29">
        <v>125</v>
      </c>
      <c r="P1313" s="29">
        <v>2627</v>
      </c>
      <c r="Q1313" s="29">
        <v>12</v>
      </c>
      <c r="R1313" s="29">
        <v>5977</v>
      </c>
      <c r="S1313" s="29">
        <v>137</v>
      </c>
    </row>
    <row r="1314" spans="1:19" x14ac:dyDescent="0.2">
      <c r="A1314" s="60" t="s">
        <v>1086</v>
      </c>
      <c r="B1314" s="60" t="s">
        <v>5</v>
      </c>
      <c r="C1314" s="60" t="s">
        <v>3</v>
      </c>
      <c r="D1314" s="61">
        <v>2017</v>
      </c>
      <c r="E1314" s="60" t="s">
        <v>6</v>
      </c>
      <c r="F1314" s="29">
        <v>26</v>
      </c>
      <c r="G1314" s="77">
        <f t="shared" si="40"/>
        <v>0</v>
      </c>
      <c r="H1314" s="29">
        <v>0</v>
      </c>
      <c r="I1314" s="29">
        <v>0</v>
      </c>
      <c r="J1314" s="29">
        <v>16</v>
      </c>
      <c r="K1314" s="30">
        <f t="shared" si="41"/>
        <v>0</v>
      </c>
      <c r="L1314" s="29">
        <v>0</v>
      </c>
      <c r="M1314" s="29">
        <v>0</v>
      </c>
      <c r="N1314" s="29">
        <v>17</v>
      </c>
      <c r="O1314" s="29">
        <v>0</v>
      </c>
      <c r="P1314" s="29">
        <v>38</v>
      </c>
      <c r="Q1314" s="29">
        <v>0</v>
      </c>
      <c r="R1314" s="29">
        <v>97</v>
      </c>
      <c r="S1314" s="29">
        <v>0</v>
      </c>
    </row>
    <row r="1315" spans="1:19" x14ac:dyDescent="0.2">
      <c r="A1315" s="60" t="s">
        <v>1018</v>
      </c>
      <c r="B1315" s="60" t="s">
        <v>12</v>
      </c>
      <c r="C1315" s="60" t="s">
        <v>3</v>
      </c>
      <c r="D1315" s="61">
        <v>2014</v>
      </c>
      <c r="E1315" s="60" t="s">
        <v>6</v>
      </c>
      <c r="F1315" s="29">
        <v>1</v>
      </c>
      <c r="G1315" s="77">
        <f t="shared" si="40"/>
        <v>0</v>
      </c>
      <c r="H1315" s="29">
        <v>0</v>
      </c>
      <c r="I1315" s="29">
        <v>0</v>
      </c>
      <c r="J1315" s="29">
        <v>1</v>
      </c>
      <c r="K1315" s="30">
        <f t="shared" si="41"/>
        <v>0</v>
      </c>
      <c r="L1315" s="29">
        <v>0</v>
      </c>
      <c r="M1315" s="29">
        <v>0</v>
      </c>
      <c r="N1315" s="29">
        <v>0</v>
      </c>
      <c r="O1315" s="29">
        <v>0</v>
      </c>
      <c r="P1315" s="29">
        <v>0</v>
      </c>
      <c r="Q1315" s="29">
        <v>18</v>
      </c>
      <c r="R1315" s="29">
        <v>2</v>
      </c>
      <c r="S1315" s="29">
        <v>18</v>
      </c>
    </row>
    <row r="1316" spans="1:19" x14ac:dyDescent="0.2">
      <c r="A1316" s="60" t="s">
        <v>1018</v>
      </c>
      <c r="B1316" s="60" t="s">
        <v>12</v>
      </c>
      <c r="C1316" s="60" t="s">
        <v>3</v>
      </c>
      <c r="D1316" s="61">
        <v>2015</v>
      </c>
      <c r="E1316" s="60" t="s">
        <v>6</v>
      </c>
      <c r="F1316" s="29">
        <v>1</v>
      </c>
      <c r="G1316" s="77">
        <f t="shared" si="40"/>
        <v>0</v>
      </c>
      <c r="H1316" s="29">
        <v>0</v>
      </c>
      <c r="I1316" s="29">
        <v>0</v>
      </c>
      <c r="J1316" s="29">
        <v>1</v>
      </c>
      <c r="K1316" s="30">
        <f t="shared" si="41"/>
        <v>0</v>
      </c>
      <c r="L1316" s="29">
        <v>0</v>
      </c>
      <c r="M1316" s="29">
        <v>0</v>
      </c>
      <c r="N1316" s="29">
        <v>0</v>
      </c>
      <c r="O1316" s="29">
        <v>0</v>
      </c>
      <c r="P1316" s="29">
        <v>0</v>
      </c>
      <c r="Q1316" s="29">
        <v>81</v>
      </c>
      <c r="R1316" s="29">
        <v>2</v>
      </c>
      <c r="S1316" s="29">
        <v>81</v>
      </c>
    </row>
    <row r="1317" spans="1:19" x14ac:dyDescent="0.2">
      <c r="A1317" s="60" t="s">
        <v>1018</v>
      </c>
      <c r="B1317" s="60" t="s">
        <v>12</v>
      </c>
      <c r="C1317" s="60" t="s">
        <v>3</v>
      </c>
      <c r="D1317" s="61">
        <v>2016</v>
      </c>
      <c r="E1317" s="60" t="s">
        <v>6</v>
      </c>
      <c r="F1317" s="29">
        <v>1</v>
      </c>
      <c r="G1317" s="77">
        <f t="shared" si="40"/>
        <v>0</v>
      </c>
      <c r="H1317" s="29">
        <v>0</v>
      </c>
      <c r="I1317" s="29">
        <v>0</v>
      </c>
      <c r="J1317" s="29">
        <v>1</v>
      </c>
      <c r="K1317" s="30">
        <f t="shared" si="41"/>
        <v>0</v>
      </c>
      <c r="L1317" s="29">
        <v>0</v>
      </c>
      <c r="M1317" s="29">
        <v>0</v>
      </c>
      <c r="N1317" s="29">
        <v>0</v>
      </c>
      <c r="O1317" s="29">
        <v>0</v>
      </c>
      <c r="P1317" s="29">
        <v>0</v>
      </c>
      <c r="Q1317" s="29">
        <v>9</v>
      </c>
      <c r="R1317" s="29">
        <v>2</v>
      </c>
      <c r="S1317" s="29">
        <v>9</v>
      </c>
    </row>
    <row r="1318" spans="1:19" x14ac:dyDescent="0.2">
      <c r="A1318" s="60" t="s">
        <v>1087</v>
      </c>
      <c r="B1318" s="60" t="s">
        <v>50</v>
      </c>
      <c r="C1318" s="60" t="s">
        <v>3</v>
      </c>
      <c r="D1318" s="61">
        <v>2014</v>
      </c>
      <c r="E1318" s="60" t="s">
        <v>6</v>
      </c>
      <c r="F1318" s="29">
        <v>57</v>
      </c>
      <c r="G1318" s="77">
        <f t="shared" si="40"/>
        <v>0</v>
      </c>
      <c r="H1318" s="29">
        <v>0</v>
      </c>
      <c r="I1318" s="29">
        <v>0</v>
      </c>
      <c r="J1318" s="29">
        <v>35</v>
      </c>
      <c r="K1318" s="30">
        <f t="shared" si="41"/>
        <v>0</v>
      </c>
      <c r="L1318" s="29">
        <v>0</v>
      </c>
      <c r="M1318" s="29">
        <v>0</v>
      </c>
      <c r="N1318" s="29">
        <v>36</v>
      </c>
      <c r="O1318" s="29">
        <v>0</v>
      </c>
      <c r="P1318" s="29">
        <v>105</v>
      </c>
      <c r="Q1318" s="29">
        <v>0</v>
      </c>
      <c r="R1318" s="29">
        <v>233</v>
      </c>
      <c r="S1318" s="29">
        <v>0</v>
      </c>
    </row>
    <row r="1319" spans="1:19" x14ac:dyDescent="0.2">
      <c r="A1319" s="60" t="s">
        <v>1087</v>
      </c>
      <c r="B1319" s="60" t="s">
        <v>50</v>
      </c>
      <c r="C1319" s="60" t="s">
        <v>3</v>
      </c>
      <c r="D1319" s="61">
        <v>2015</v>
      </c>
      <c r="E1319" s="60" t="s">
        <v>6</v>
      </c>
      <c r="F1319" s="29">
        <v>57</v>
      </c>
      <c r="G1319" s="77">
        <f t="shared" si="40"/>
        <v>0</v>
      </c>
      <c r="H1319" s="29">
        <v>0</v>
      </c>
      <c r="I1319" s="29">
        <v>0</v>
      </c>
      <c r="J1319" s="29">
        <v>35</v>
      </c>
      <c r="K1319" s="30">
        <f t="shared" si="41"/>
        <v>0</v>
      </c>
      <c r="L1319" s="29">
        <v>0</v>
      </c>
      <c r="M1319" s="29">
        <v>0</v>
      </c>
      <c r="N1319" s="29">
        <v>36</v>
      </c>
      <c r="O1319" s="29">
        <v>0</v>
      </c>
      <c r="P1319" s="29">
        <v>105</v>
      </c>
      <c r="Q1319" s="29">
        <v>0</v>
      </c>
      <c r="R1319" s="29">
        <v>233</v>
      </c>
      <c r="S1319" s="29">
        <v>0</v>
      </c>
    </row>
    <row r="1320" spans="1:19" x14ac:dyDescent="0.2">
      <c r="A1320" s="60" t="s">
        <v>1087</v>
      </c>
      <c r="B1320" s="60" t="s">
        <v>50</v>
      </c>
      <c r="C1320" s="60" t="s">
        <v>3</v>
      </c>
      <c r="D1320" s="61">
        <v>2016</v>
      </c>
      <c r="E1320" s="60" t="s">
        <v>6</v>
      </c>
      <c r="F1320" s="29">
        <v>57</v>
      </c>
      <c r="G1320" s="77">
        <f t="shared" si="40"/>
        <v>0</v>
      </c>
      <c r="H1320" s="29">
        <v>0</v>
      </c>
      <c r="I1320" s="29">
        <v>0</v>
      </c>
      <c r="J1320" s="29">
        <v>35</v>
      </c>
      <c r="K1320" s="30">
        <f t="shared" si="41"/>
        <v>0</v>
      </c>
      <c r="L1320" s="29">
        <v>0</v>
      </c>
      <c r="M1320" s="29">
        <v>0</v>
      </c>
      <c r="N1320" s="29">
        <v>36</v>
      </c>
      <c r="O1320" s="29">
        <v>0</v>
      </c>
      <c r="P1320" s="29">
        <v>105</v>
      </c>
      <c r="Q1320" s="29">
        <v>0</v>
      </c>
      <c r="R1320" s="29">
        <v>233</v>
      </c>
      <c r="S1320" s="29">
        <v>0</v>
      </c>
    </row>
    <row r="1321" spans="1:19" x14ac:dyDescent="0.2">
      <c r="A1321" s="60" t="s">
        <v>1087</v>
      </c>
      <c r="B1321" s="60" t="s">
        <v>50</v>
      </c>
      <c r="C1321" s="60" t="s">
        <v>3</v>
      </c>
      <c r="D1321" s="61">
        <v>2017</v>
      </c>
      <c r="E1321" s="60" t="s">
        <v>6</v>
      </c>
      <c r="F1321" s="29">
        <v>57</v>
      </c>
      <c r="G1321" s="77">
        <f t="shared" si="40"/>
        <v>0</v>
      </c>
      <c r="H1321" s="29">
        <v>0</v>
      </c>
      <c r="I1321" s="29">
        <v>0</v>
      </c>
      <c r="J1321" s="29">
        <v>35</v>
      </c>
      <c r="K1321" s="30">
        <f t="shared" si="41"/>
        <v>0</v>
      </c>
      <c r="L1321" s="29">
        <v>0</v>
      </c>
      <c r="M1321" s="29">
        <v>0</v>
      </c>
      <c r="N1321" s="29">
        <v>36</v>
      </c>
      <c r="O1321" s="29">
        <v>0</v>
      </c>
      <c r="P1321" s="29">
        <v>105</v>
      </c>
      <c r="Q1321" s="29">
        <v>0</v>
      </c>
      <c r="R1321" s="29">
        <v>233</v>
      </c>
      <c r="S1321" s="29">
        <v>0</v>
      </c>
    </row>
    <row r="1322" spans="1:19" x14ac:dyDescent="0.2">
      <c r="A1322" s="60" t="s">
        <v>1002</v>
      </c>
      <c r="B1322" s="60" t="s">
        <v>5</v>
      </c>
      <c r="C1322" s="60" t="s">
        <v>3</v>
      </c>
      <c r="D1322" s="61">
        <v>2014</v>
      </c>
      <c r="E1322" s="60" t="s">
        <v>6</v>
      </c>
      <c r="F1322" s="29">
        <v>228</v>
      </c>
      <c r="G1322" s="77">
        <f t="shared" si="40"/>
        <v>0</v>
      </c>
      <c r="H1322" s="29">
        <v>0</v>
      </c>
      <c r="I1322" s="29">
        <v>0</v>
      </c>
      <c r="J1322" s="29">
        <v>135</v>
      </c>
      <c r="K1322" s="30">
        <f t="shared" si="41"/>
        <v>0</v>
      </c>
      <c r="L1322" s="29">
        <v>0</v>
      </c>
      <c r="M1322" s="29">
        <v>0</v>
      </c>
      <c r="N1322" s="29">
        <v>146</v>
      </c>
      <c r="O1322" s="29">
        <v>71</v>
      </c>
      <c r="P1322" s="29">
        <v>369</v>
      </c>
      <c r="Q1322" s="29">
        <v>0</v>
      </c>
      <c r="R1322" s="29">
        <v>878</v>
      </c>
      <c r="S1322" s="29">
        <v>71</v>
      </c>
    </row>
    <row r="1323" spans="1:19" x14ac:dyDescent="0.2">
      <c r="A1323" s="60" t="s">
        <v>1002</v>
      </c>
      <c r="B1323" s="60" t="s">
        <v>5</v>
      </c>
      <c r="C1323" s="60" t="s">
        <v>3</v>
      </c>
      <c r="D1323" s="61">
        <v>2015</v>
      </c>
      <c r="E1323" s="60" t="s">
        <v>6</v>
      </c>
      <c r="F1323" s="29">
        <v>228</v>
      </c>
      <c r="G1323" s="77">
        <f t="shared" si="40"/>
        <v>0</v>
      </c>
      <c r="H1323" s="29">
        <v>0</v>
      </c>
      <c r="I1323" s="29">
        <v>0</v>
      </c>
      <c r="J1323" s="29">
        <v>135</v>
      </c>
      <c r="K1323" s="30">
        <f t="shared" si="41"/>
        <v>0</v>
      </c>
      <c r="L1323" s="29">
        <v>0</v>
      </c>
      <c r="M1323" s="29">
        <v>0</v>
      </c>
      <c r="N1323" s="29">
        <v>146</v>
      </c>
      <c r="O1323" s="29">
        <v>78</v>
      </c>
      <c r="P1323" s="29">
        <v>369</v>
      </c>
      <c r="Q1323" s="29">
        <v>0</v>
      </c>
      <c r="R1323" s="29">
        <v>878</v>
      </c>
      <c r="S1323" s="29">
        <v>78</v>
      </c>
    </row>
    <row r="1324" spans="1:19" x14ac:dyDescent="0.2">
      <c r="A1324" s="60" t="s">
        <v>1002</v>
      </c>
      <c r="B1324" s="60" t="s">
        <v>5</v>
      </c>
      <c r="C1324" s="60" t="s">
        <v>3</v>
      </c>
      <c r="D1324" s="61">
        <v>2016</v>
      </c>
      <c r="E1324" s="60" t="s">
        <v>6</v>
      </c>
      <c r="F1324" s="29">
        <v>228</v>
      </c>
      <c r="G1324" s="77">
        <f t="shared" si="40"/>
        <v>0</v>
      </c>
      <c r="H1324" s="29">
        <v>0</v>
      </c>
      <c r="I1324" s="29">
        <v>0</v>
      </c>
      <c r="J1324" s="29">
        <v>135</v>
      </c>
      <c r="K1324" s="30">
        <f t="shared" si="41"/>
        <v>0</v>
      </c>
      <c r="L1324" s="29">
        <v>0</v>
      </c>
      <c r="M1324" s="29">
        <v>0</v>
      </c>
      <c r="N1324" s="29">
        <v>146</v>
      </c>
      <c r="O1324" s="29">
        <v>13</v>
      </c>
      <c r="P1324" s="29">
        <v>369</v>
      </c>
      <c r="Q1324" s="29">
        <v>38</v>
      </c>
      <c r="R1324" s="29">
        <v>878</v>
      </c>
      <c r="S1324" s="29">
        <v>51</v>
      </c>
    </row>
    <row r="1325" spans="1:19" x14ac:dyDescent="0.2">
      <c r="A1325" s="60" t="s">
        <v>1002</v>
      </c>
      <c r="B1325" s="60" t="s">
        <v>5</v>
      </c>
      <c r="C1325" s="60" t="s">
        <v>3</v>
      </c>
      <c r="D1325" s="61">
        <v>2017</v>
      </c>
      <c r="E1325" s="60" t="s">
        <v>6</v>
      </c>
      <c r="F1325" s="29">
        <v>228</v>
      </c>
      <c r="G1325" s="77">
        <f t="shared" si="40"/>
        <v>0</v>
      </c>
      <c r="H1325" s="29">
        <v>0</v>
      </c>
      <c r="I1325" s="29">
        <v>0</v>
      </c>
      <c r="J1325" s="29">
        <v>135</v>
      </c>
      <c r="K1325" s="30">
        <f t="shared" si="41"/>
        <v>0</v>
      </c>
      <c r="L1325" s="29">
        <v>0</v>
      </c>
      <c r="M1325" s="29">
        <v>0</v>
      </c>
      <c r="N1325" s="29">
        <v>146</v>
      </c>
      <c r="O1325" s="29">
        <v>52</v>
      </c>
      <c r="P1325" s="29">
        <v>369</v>
      </c>
      <c r="Q1325" s="29">
        <v>3</v>
      </c>
      <c r="R1325" s="29">
        <v>878</v>
      </c>
      <c r="S1325" s="29">
        <v>55</v>
      </c>
    </row>
    <row r="1326" spans="1:19" x14ac:dyDescent="0.2">
      <c r="A1326" s="60" t="s">
        <v>321</v>
      </c>
      <c r="B1326" s="60" t="s">
        <v>35</v>
      </c>
      <c r="C1326" s="60" t="s">
        <v>3</v>
      </c>
      <c r="D1326" s="61">
        <v>2014</v>
      </c>
      <c r="E1326" s="60" t="s">
        <v>6</v>
      </c>
      <c r="F1326" s="29">
        <v>621</v>
      </c>
      <c r="G1326" s="77">
        <f t="shared" si="40"/>
        <v>0</v>
      </c>
      <c r="H1326" s="29">
        <v>0</v>
      </c>
      <c r="I1326" s="29">
        <v>0</v>
      </c>
      <c r="J1326" s="29">
        <v>415</v>
      </c>
      <c r="K1326" s="30">
        <f t="shared" si="41"/>
        <v>0</v>
      </c>
      <c r="L1326" s="29">
        <v>0</v>
      </c>
      <c r="M1326" s="29">
        <v>0</v>
      </c>
      <c r="N1326" s="29">
        <v>461</v>
      </c>
      <c r="O1326" s="29">
        <v>4</v>
      </c>
      <c r="P1326" s="29">
        <v>1038</v>
      </c>
      <c r="Q1326" s="29">
        <v>307</v>
      </c>
      <c r="R1326" s="29">
        <v>2535</v>
      </c>
      <c r="S1326" s="29">
        <v>311</v>
      </c>
    </row>
    <row r="1327" spans="1:19" x14ac:dyDescent="0.2">
      <c r="A1327" s="60" t="s">
        <v>321</v>
      </c>
      <c r="B1327" s="60" t="s">
        <v>35</v>
      </c>
      <c r="C1327" s="60" t="s">
        <v>3</v>
      </c>
      <c r="D1327" s="61">
        <v>2015</v>
      </c>
      <c r="E1327" s="60" t="s">
        <v>6</v>
      </c>
      <c r="F1327" s="29">
        <v>621</v>
      </c>
      <c r="G1327" s="77">
        <f t="shared" si="40"/>
        <v>0</v>
      </c>
      <c r="H1327" s="29">
        <v>0</v>
      </c>
      <c r="I1327" s="29">
        <v>0</v>
      </c>
      <c r="J1327" s="29">
        <v>415</v>
      </c>
      <c r="K1327" s="30">
        <f t="shared" si="41"/>
        <v>0</v>
      </c>
      <c r="L1327" s="29">
        <v>0</v>
      </c>
      <c r="M1327" s="29">
        <v>0</v>
      </c>
      <c r="N1327" s="29">
        <v>461</v>
      </c>
      <c r="O1327" s="29">
        <v>2</v>
      </c>
      <c r="P1327" s="29">
        <v>1038</v>
      </c>
      <c r="Q1327" s="29">
        <v>12</v>
      </c>
      <c r="R1327" s="29">
        <v>2535</v>
      </c>
      <c r="S1327" s="29">
        <v>14</v>
      </c>
    </row>
    <row r="1328" spans="1:19" x14ac:dyDescent="0.2">
      <c r="A1328" s="60" t="s">
        <v>321</v>
      </c>
      <c r="B1328" s="60" t="s">
        <v>35</v>
      </c>
      <c r="C1328" s="60" t="s">
        <v>3</v>
      </c>
      <c r="D1328" s="61">
        <v>2016</v>
      </c>
      <c r="E1328" s="60" t="s">
        <v>6</v>
      </c>
      <c r="F1328" s="29">
        <v>621</v>
      </c>
      <c r="G1328" s="77">
        <f t="shared" si="40"/>
        <v>0</v>
      </c>
      <c r="H1328" s="29">
        <v>0</v>
      </c>
      <c r="I1328" s="29">
        <v>0</v>
      </c>
      <c r="J1328" s="29">
        <v>415</v>
      </c>
      <c r="K1328" s="30">
        <f t="shared" si="41"/>
        <v>0</v>
      </c>
      <c r="L1328" s="29">
        <v>0</v>
      </c>
      <c r="M1328" s="29">
        <v>0</v>
      </c>
      <c r="N1328" s="29">
        <v>461</v>
      </c>
      <c r="O1328" s="29">
        <v>9</v>
      </c>
      <c r="P1328" s="29">
        <v>1038</v>
      </c>
      <c r="Q1328" s="29">
        <v>141</v>
      </c>
      <c r="R1328" s="29">
        <v>2535</v>
      </c>
      <c r="S1328" s="29">
        <v>150</v>
      </c>
    </row>
    <row r="1329" spans="1:19" x14ac:dyDescent="0.2">
      <c r="A1329" s="60" t="s">
        <v>321</v>
      </c>
      <c r="B1329" s="60" t="s">
        <v>35</v>
      </c>
      <c r="C1329" s="60" t="s">
        <v>3</v>
      </c>
      <c r="D1329" s="61">
        <v>2017</v>
      </c>
      <c r="E1329" s="60" t="s">
        <v>6</v>
      </c>
      <c r="F1329" s="29">
        <v>621</v>
      </c>
      <c r="G1329" s="77">
        <f t="shared" si="40"/>
        <v>0</v>
      </c>
      <c r="H1329" s="29">
        <v>0</v>
      </c>
      <c r="I1329" s="29">
        <v>0</v>
      </c>
      <c r="J1329" s="29">
        <v>415</v>
      </c>
      <c r="K1329" s="30">
        <f t="shared" si="41"/>
        <v>0</v>
      </c>
      <c r="L1329" s="29">
        <v>0</v>
      </c>
      <c r="M1329" s="29">
        <v>0</v>
      </c>
      <c r="N1329" s="29">
        <v>461</v>
      </c>
      <c r="O1329" s="29">
        <v>10</v>
      </c>
      <c r="P1329" s="29">
        <v>1038</v>
      </c>
      <c r="Q1329" s="29">
        <v>110</v>
      </c>
      <c r="R1329" s="29">
        <v>2535</v>
      </c>
      <c r="S1329" s="29">
        <v>120</v>
      </c>
    </row>
    <row r="1330" spans="1:19" x14ac:dyDescent="0.2">
      <c r="A1330" s="60" t="s">
        <v>322</v>
      </c>
      <c r="B1330" s="60" t="s">
        <v>138</v>
      </c>
      <c r="C1330" s="60" t="s">
        <v>13</v>
      </c>
      <c r="D1330" s="61">
        <v>2014</v>
      </c>
      <c r="E1330" s="60" t="s">
        <v>6</v>
      </c>
      <c r="F1330" s="29">
        <v>15</v>
      </c>
      <c r="G1330" s="77">
        <f t="shared" si="40"/>
        <v>0</v>
      </c>
      <c r="H1330" s="29">
        <v>0</v>
      </c>
      <c r="I1330" s="29">
        <v>0</v>
      </c>
      <c r="J1330" s="29">
        <v>11</v>
      </c>
      <c r="K1330" s="30">
        <f t="shared" si="41"/>
        <v>0</v>
      </c>
      <c r="L1330" s="29">
        <v>0</v>
      </c>
      <c r="M1330" s="29">
        <v>0</v>
      </c>
      <c r="N1330" s="29">
        <v>11</v>
      </c>
      <c r="O1330" s="29">
        <v>0</v>
      </c>
      <c r="P1330" s="29">
        <v>26</v>
      </c>
      <c r="Q1330" s="29">
        <v>0</v>
      </c>
      <c r="R1330" s="29">
        <v>63</v>
      </c>
      <c r="S1330" s="29">
        <v>0</v>
      </c>
    </row>
    <row r="1331" spans="1:19" x14ac:dyDescent="0.2">
      <c r="A1331" s="60" t="s">
        <v>322</v>
      </c>
      <c r="B1331" s="60" t="s">
        <v>138</v>
      </c>
      <c r="C1331" s="60" t="s">
        <v>13</v>
      </c>
      <c r="D1331" s="61">
        <v>2015</v>
      </c>
      <c r="E1331" s="60" t="s">
        <v>6</v>
      </c>
      <c r="F1331" s="29">
        <v>15</v>
      </c>
      <c r="G1331" s="77">
        <f t="shared" si="40"/>
        <v>49</v>
      </c>
      <c r="H1331" s="29">
        <v>49</v>
      </c>
      <c r="I1331" s="29">
        <v>0</v>
      </c>
      <c r="J1331" s="29">
        <v>11</v>
      </c>
      <c r="K1331" s="30">
        <f t="shared" si="41"/>
        <v>0</v>
      </c>
      <c r="L1331" s="29">
        <v>0</v>
      </c>
      <c r="M1331" s="29">
        <v>0</v>
      </c>
      <c r="N1331" s="29">
        <v>11</v>
      </c>
      <c r="O1331" s="29">
        <v>0</v>
      </c>
      <c r="P1331" s="29">
        <v>26</v>
      </c>
      <c r="Q1331" s="29">
        <v>0</v>
      </c>
      <c r="R1331" s="29">
        <v>63</v>
      </c>
      <c r="S1331" s="29">
        <v>49</v>
      </c>
    </row>
    <row r="1332" spans="1:19" x14ac:dyDescent="0.2">
      <c r="A1332" s="60" t="s">
        <v>322</v>
      </c>
      <c r="B1332" s="60" t="s">
        <v>138</v>
      </c>
      <c r="C1332" s="60" t="s">
        <v>13</v>
      </c>
      <c r="D1332" s="61">
        <v>2016</v>
      </c>
      <c r="E1332" s="60" t="s">
        <v>6</v>
      </c>
      <c r="F1332" s="29">
        <v>15</v>
      </c>
      <c r="G1332" s="77">
        <f t="shared" si="40"/>
        <v>0</v>
      </c>
      <c r="H1332" s="29">
        <v>0</v>
      </c>
      <c r="I1332" s="29">
        <v>0</v>
      </c>
      <c r="J1332" s="29">
        <v>11</v>
      </c>
      <c r="K1332" s="30">
        <f t="shared" si="41"/>
        <v>2</v>
      </c>
      <c r="L1332" s="29">
        <v>2</v>
      </c>
      <c r="M1332" s="29">
        <v>0</v>
      </c>
      <c r="N1332" s="29">
        <v>11</v>
      </c>
      <c r="O1332" s="29">
        <v>1</v>
      </c>
      <c r="P1332" s="29">
        <v>26</v>
      </c>
      <c r="Q1332" s="29">
        <v>0</v>
      </c>
      <c r="R1332" s="29">
        <v>63</v>
      </c>
      <c r="S1332" s="29">
        <v>3</v>
      </c>
    </row>
    <row r="1333" spans="1:19" x14ac:dyDescent="0.2">
      <c r="A1333" s="60" t="s">
        <v>322</v>
      </c>
      <c r="B1333" s="60" t="s">
        <v>138</v>
      </c>
      <c r="C1333" s="60" t="s">
        <v>13</v>
      </c>
      <c r="D1333" s="61">
        <v>2017</v>
      </c>
      <c r="E1333" s="60" t="s">
        <v>6</v>
      </c>
      <c r="F1333" s="29">
        <v>15</v>
      </c>
      <c r="G1333" s="77">
        <f t="shared" si="40"/>
        <v>0</v>
      </c>
      <c r="H1333" s="29">
        <v>0</v>
      </c>
      <c r="I1333" s="29">
        <v>0</v>
      </c>
      <c r="J1333" s="29">
        <v>11</v>
      </c>
      <c r="K1333" s="30">
        <f t="shared" si="41"/>
        <v>0</v>
      </c>
      <c r="L1333" s="29">
        <v>0</v>
      </c>
      <c r="M1333" s="29">
        <v>0</v>
      </c>
      <c r="N1333" s="29">
        <v>11</v>
      </c>
      <c r="O1333" s="29">
        <v>0</v>
      </c>
      <c r="P1333" s="29">
        <v>26</v>
      </c>
      <c r="Q1333" s="29">
        <v>2</v>
      </c>
      <c r="R1333" s="29">
        <v>63</v>
      </c>
      <c r="S1333" s="29">
        <v>2</v>
      </c>
    </row>
    <row r="1334" spans="1:19" x14ac:dyDescent="0.2">
      <c r="A1334" s="60" t="s">
        <v>323</v>
      </c>
      <c r="B1334" s="60" t="s">
        <v>81</v>
      </c>
      <c r="C1334" s="60" t="s">
        <v>8</v>
      </c>
      <c r="D1334" s="61">
        <v>2014</v>
      </c>
      <c r="E1334" s="60" t="s">
        <v>6</v>
      </c>
      <c r="F1334" s="29">
        <v>120</v>
      </c>
      <c r="G1334" s="77">
        <f t="shared" si="40"/>
        <v>0</v>
      </c>
      <c r="H1334" s="29">
        <v>0</v>
      </c>
      <c r="I1334" s="29">
        <v>0</v>
      </c>
      <c r="J1334" s="29">
        <v>65</v>
      </c>
      <c r="K1334" s="30">
        <f t="shared" si="41"/>
        <v>0</v>
      </c>
      <c r="L1334" s="29">
        <v>0</v>
      </c>
      <c r="M1334" s="29">
        <v>0</v>
      </c>
      <c r="N1334" s="29">
        <v>67</v>
      </c>
      <c r="O1334" s="29">
        <v>1</v>
      </c>
      <c r="P1334" s="29">
        <v>188</v>
      </c>
      <c r="Q1334" s="29">
        <v>9</v>
      </c>
      <c r="R1334" s="29">
        <v>440</v>
      </c>
      <c r="S1334" s="29">
        <v>10</v>
      </c>
    </row>
    <row r="1335" spans="1:19" x14ac:dyDescent="0.2">
      <c r="A1335" s="60" t="s">
        <v>323</v>
      </c>
      <c r="B1335" s="60" t="s">
        <v>81</v>
      </c>
      <c r="C1335" s="60" t="s">
        <v>8</v>
      </c>
      <c r="D1335" s="61">
        <v>2015</v>
      </c>
      <c r="E1335" s="60" t="s">
        <v>6</v>
      </c>
      <c r="F1335" s="29">
        <v>120</v>
      </c>
      <c r="G1335" s="77">
        <f t="shared" si="40"/>
        <v>0</v>
      </c>
      <c r="H1335" s="29">
        <v>0</v>
      </c>
      <c r="I1335" s="29">
        <v>0</v>
      </c>
      <c r="J1335" s="29">
        <v>65</v>
      </c>
      <c r="K1335" s="30">
        <f t="shared" si="41"/>
        <v>0</v>
      </c>
      <c r="L1335" s="29">
        <v>0</v>
      </c>
      <c r="M1335" s="29">
        <v>0</v>
      </c>
      <c r="N1335" s="29">
        <v>67</v>
      </c>
      <c r="O1335" s="29">
        <v>0</v>
      </c>
      <c r="P1335" s="29">
        <v>188</v>
      </c>
      <c r="Q1335" s="29">
        <v>55</v>
      </c>
      <c r="R1335" s="29">
        <v>440</v>
      </c>
      <c r="S1335" s="29">
        <v>55</v>
      </c>
    </row>
    <row r="1336" spans="1:19" x14ac:dyDescent="0.2">
      <c r="A1336" s="60" t="s">
        <v>323</v>
      </c>
      <c r="B1336" s="60" t="s">
        <v>81</v>
      </c>
      <c r="C1336" s="60" t="s">
        <v>8</v>
      </c>
      <c r="D1336" s="61">
        <v>2016</v>
      </c>
      <c r="E1336" s="60" t="s">
        <v>6</v>
      </c>
      <c r="F1336" s="29">
        <v>120</v>
      </c>
      <c r="G1336" s="77">
        <f t="shared" si="40"/>
        <v>0</v>
      </c>
      <c r="H1336" s="29">
        <v>0</v>
      </c>
      <c r="I1336" s="29">
        <v>0</v>
      </c>
      <c r="J1336" s="29">
        <v>65</v>
      </c>
      <c r="K1336" s="30">
        <f t="shared" si="41"/>
        <v>0</v>
      </c>
      <c r="L1336" s="29">
        <v>0</v>
      </c>
      <c r="M1336" s="29">
        <v>0</v>
      </c>
      <c r="N1336" s="29">
        <v>67</v>
      </c>
      <c r="O1336" s="29">
        <v>0</v>
      </c>
      <c r="P1336" s="29">
        <v>188</v>
      </c>
      <c r="Q1336" s="29">
        <v>3</v>
      </c>
      <c r="R1336" s="29">
        <v>440</v>
      </c>
      <c r="S1336" s="29">
        <v>3</v>
      </c>
    </row>
    <row r="1337" spans="1:19" x14ac:dyDescent="0.2">
      <c r="A1337" s="60" t="s">
        <v>323</v>
      </c>
      <c r="B1337" s="60" t="s">
        <v>81</v>
      </c>
      <c r="C1337" s="60" t="s">
        <v>8</v>
      </c>
      <c r="D1337" s="61">
        <v>2017</v>
      </c>
      <c r="E1337" s="60" t="s">
        <v>6</v>
      </c>
      <c r="F1337" s="29">
        <v>120</v>
      </c>
      <c r="G1337" s="77">
        <f t="shared" si="40"/>
        <v>0</v>
      </c>
      <c r="H1337" s="29">
        <v>0</v>
      </c>
      <c r="I1337" s="29">
        <v>0</v>
      </c>
      <c r="J1337" s="29">
        <v>65</v>
      </c>
      <c r="K1337" s="30">
        <f t="shared" si="41"/>
        <v>0</v>
      </c>
      <c r="L1337" s="29">
        <v>0</v>
      </c>
      <c r="M1337" s="29">
        <v>0</v>
      </c>
      <c r="N1337" s="29">
        <v>67</v>
      </c>
      <c r="O1337" s="29">
        <v>0</v>
      </c>
      <c r="P1337" s="29">
        <v>188</v>
      </c>
      <c r="Q1337" s="29">
        <v>5</v>
      </c>
      <c r="R1337" s="29">
        <v>440</v>
      </c>
      <c r="S1337" s="29">
        <v>5</v>
      </c>
    </row>
    <row r="1338" spans="1:19" x14ac:dyDescent="0.2">
      <c r="A1338" s="60" t="s">
        <v>324</v>
      </c>
      <c r="B1338" s="60" t="s">
        <v>101</v>
      </c>
      <c r="C1338" s="60" t="s">
        <v>32</v>
      </c>
      <c r="D1338" s="61">
        <v>2013</v>
      </c>
      <c r="E1338" s="60" t="s">
        <v>6</v>
      </c>
      <c r="F1338" s="29">
        <v>76</v>
      </c>
      <c r="G1338" s="77">
        <f t="shared" si="40"/>
        <v>0</v>
      </c>
      <c r="H1338" s="29">
        <v>0</v>
      </c>
      <c r="I1338" s="29">
        <v>0</v>
      </c>
      <c r="J1338" s="29">
        <v>54</v>
      </c>
      <c r="K1338" s="30">
        <f t="shared" si="41"/>
        <v>0</v>
      </c>
      <c r="L1338" s="29">
        <v>0</v>
      </c>
      <c r="M1338" s="29">
        <v>0</v>
      </c>
      <c r="N1338" s="29">
        <v>59</v>
      </c>
      <c r="O1338" s="29">
        <v>1</v>
      </c>
      <c r="P1338" s="29">
        <v>130</v>
      </c>
      <c r="Q1338" s="29">
        <v>0</v>
      </c>
      <c r="R1338" s="29">
        <v>319</v>
      </c>
      <c r="S1338" s="29">
        <v>1</v>
      </c>
    </row>
    <row r="1339" spans="1:19" x14ac:dyDescent="0.2">
      <c r="A1339" s="60" t="s">
        <v>324</v>
      </c>
      <c r="B1339" s="60" t="s">
        <v>101</v>
      </c>
      <c r="C1339" s="60" t="s">
        <v>32</v>
      </c>
      <c r="D1339" s="61">
        <v>2014</v>
      </c>
      <c r="E1339" s="60" t="s">
        <v>6</v>
      </c>
      <c r="F1339" s="29">
        <v>76</v>
      </c>
      <c r="G1339" s="77">
        <f t="shared" si="40"/>
        <v>0</v>
      </c>
      <c r="H1339" s="29">
        <v>0</v>
      </c>
      <c r="I1339" s="29">
        <v>0</v>
      </c>
      <c r="J1339" s="29">
        <v>54</v>
      </c>
      <c r="K1339" s="30">
        <f t="shared" si="41"/>
        <v>0</v>
      </c>
      <c r="L1339" s="29">
        <v>0</v>
      </c>
      <c r="M1339" s="29">
        <v>0</v>
      </c>
      <c r="N1339" s="29">
        <v>59</v>
      </c>
      <c r="O1339" s="29">
        <v>0</v>
      </c>
      <c r="P1339" s="29">
        <v>130</v>
      </c>
      <c r="Q1339" s="29">
        <v>0</v>
      </c>
      <c r="R1339" s="29">
        <v>319</v>
      </c>
      <c r="S1339" s="29">
        <v>0</v>
      </c>
    </row>
    <row r="1340" spans="1:19" x14ac:dyDescent="0.2">
      <c r="A1340" s="60" t="s">
        <v>324</v>
      </c>
      <c r="B1340" s="60" t="s">
        <v>101</v>
      </c>
      <c r="C1340" s="60" t="s">
        <v>32</v>
      </c>
      <c r="D1340" s="61">
        <v>2015</v>
      </c>
      <c r="E1340" s="60" t="s">
        <v>6</v>
      </c>
      <c r="F1340" s="29">
        <v>76</v>
      </c>
      <c r="G1340" s="77">
        <f t="shared" si="40"/>
        <v>0</v>
      </c>
      <c r="H1340" s="29">
        <v>0</v>
      </c>
      <c r="I1340" s="29">
        <v>0</v>
      </c>
      <c r="J1340" s="29">
        <v>54</v>
      </c>
      <c r="K1340" s="30">
        <f t="shared" si="41"/>
        <v>0</v>
      </c>
      <c r="L1340" s="29">
        <v>0</v>
      </c>
      <c r="M1340" s="29">
        <v>0</v>
      </c>
      <c r="N1340" s="29">
        <v>59</v>
      </c>
      <c r="O1340" s="29">
        <v>0</v>
      </c>
      <c r="P1340" s="29">
        <v>130</v>
      </c>
      <c r="Q1340" s="29">
        <v>32</v>
      </c>
      <c r="R1340" s="29">
        <v>319</v>
      </c>
      <c r="S1340" s="29">
        <v>32</v>
      </c>
    </row>
    <row r="1341" spans="1:19" x14ac:dyDescent="0.2">
      <c r="A1341" s="60" t="s">
        <v>324</v>
      </c>
      <c r="B1341" s="60" t="s">
        <v>101</v>
      </c>
      <c r="C1341" s="60" t="s">
        <v>32</v>
      </c>
      <c r="D1341" s="61">
        <v>2016</v>
      </c>
      <c r="E1341" s="60" t="s">
        <v>6</v>
      </c>
      <c r="F1341" s="29">
        <v>76</v>
      </c>
      <c r="G1341" s="77">
        <f t="shared" si="40"/>
        <v>0</v>
      </c>
      <c r="H1341" s="29">
        <v>0</v>
      </c>
      <c r="I1341" s="29">
        <v>0</v>
      </c>
      <c r="J1341" s="29">
        <v>54</v>
      </c>
      <c r="K1341" s="30">
        <f t="shared" si="41"/>
        <v>0</v>
      </c>
      <c r="L1341" s="29">
        <v>0</v>
      </c>
      <c r="M1341" s="29">
        <v>0</v>
      </c>
      <c r="N1341" s="29">
        <v>59</v>
      </c>
      <c r="O1341" s="29">
        <v>7</v>
      </c>
      <c r="P1341" s="29">
        <v>130</v>
      </c>
      <c r="Q1341" s="29">
        <v>26</v>
      </c>
      <c r="R1341" s="29">
        <v>319</v>
      </c>
      <c r="S1341" s="29">
        <v>33</v>
      </c>
    </row>
    <row r="1342" spans="1:19" x14ac:dyDescent="0.2">
      <c r="A1342" s="60" t="s">
        <v>324</v>
      </c>
      <c r="B1342" s="60" t="s">
        <v>101</v>
      </c>
      <c r="C1342" s="60" t="s">
        <v>32</v>
      </c>
      <c r="D1342" s="61">
        <v>2017</v>
      </c>
      <c r="E1342" s="60" t="s">
        <v>6</v>
      </c>
      <c r="F1342" s="29">
        <v>76</v>
      </c>
      <c r="G1342" s="77">
        <f t="shared" si="40"/>
        <v>0</v>
      </c>
      <c r="H1342" s="29">
        <v>0</v>
      </c>
      <c r="I1342" s="29">
        <v>0</v>
      </c>
      <c r="J1342" s="29">
        <v>54</v>
      </c>
      <c r="K1342" s="30">
        <f t="shared" si="41"/>
        <v>0</v>
      </c>
      <c r="L1342" s="29">
        <v>0</v>
      </c>
      <c r="M1342" s="29">
        <v>0</v>
      </c>
      <c r="N1342" s="29">
        <v>59</v>
      </c>
      <c r="O1342" s="29">
        <v>0</v>
      </c>
      <c r="P1342" s="29">
        <v>130</v>
      </c>
      <c r="Q1342" s="29">
        <v>11</v>
      </c>
      <c r="R1342" s="29">
        <v>319</v>
      </c>
      <c r="S1342" s="29">
        <v>11</v>
      </c>
    </row>
    <row r="1343" spans="1:19" x14ac:dyDescent="0.2">
      <c r="A1343" s="60" t="s">
        <v>325</v>
      </c>
      <c r="B1343" s="60" t="s">
        <v>101</v>
      </c>
      <c r="C1343" s="60" t="s">
        <v>32</v>
      </c>
      <c r="D1343" s="61">
        <v>2013</v>
      </c>
      <c r="E1343" s="60" t="s">
        <v>6</v>
      </c>
      <c r="F1343" s="29">
        <v>390</v>
      </c>
      <c r="G1343" s="77">
        <f t="shared" si="40"/>
        <v>46</v>
      </c>
      <c r="H1343" s="29">
        <v>46</v>
      </c>
      <c r="I1343" s="29">
        <v>0</v>
      </c>
      <c r="J1343" s="29">
        <v>274</v>
      </c>
      <c r="K1343" s="30">
        <f t="shared" si="41"/>
        <v>16</v>
      </c>
      <c r="L1343" s="29">
        <v>16</v>
      </c>
      <c r="M1343" s="29">
        <v>0</v>
      </c>
      <c r="N1343" s="29">
        <v>349</v>
      </c>
      <c r="O1343" s="29">
        <v>1</v>
      </c>
      <c r="P1343" s="29">
        <v>864</v>
      </c>
      <c r="Q1343" s="29">
        <v>97</v>
      </c>
      <c r="R1343" s="29">
        <v>1877</v>
      </c>
      <c r="S1343" s="29">
        <v>160</v>
      </c>
    </row>
    <row r="1344" spans="1:19" x14ac:dyDescent="0.2">
      <c r="A1344" s="60" t="s">
        <v>325</v>
      </c>
      <c r="B1344" s="60" t="s">
        <v>101</v>
      </c>
      <c r="C1344" s="60" t="s">
        <v>32</v>
      </c>
      <c r="D1344" s="61">
        <v>2014</v>
      </c>
      <c r="E1344" s="60" t="s">
        <v>6</v>
      </c>
      <c r="F1344" s="29">
        <v>390</v>
      </c>
      <c r="G1344" s="77">
        <f t="shared" si="40"/>
        <v>0</v>
      </c>
      <c r="H1344" s="29">
        <v>0</v>
      </c>
      <c r="I1344" s="29">
        <v>0</v>
      </c>
      <c r="J1344" s="29">
        <v>274</v>
      </c>
      <c r="K1344" s="30">
        <f t="shared" si="41"/>
        <v>0</v>
      </c>
      <c r="L1344" s="29">
        <v>0</v>
      </c>
      <c r="M1344" s="29">
        <v>0</v>
      </c>
      <c r="N1344" s="29">
        <v>349</v>
      </c>
      <c r="O1344" s="29">
        <v>32</v>
      </c>
      <c r="P1344" s="29">
        <v>864</v>
      </c>
      <c r="Q1344" s="29">
        <v>96</v>
      </c>
      <c r="R1344" s="29">
        <v>1877</v>
      </c>
      <c r="S1344" s="29">
        <v>128</v>
      </c>
    </row>
    <row r="1345" spans="1:19" x14ac:dyDescent="0.2">
      <c r="A1345" s="60" t="s">
        <v>325</v>
      </c>
      <c r="B1345" s="60" t="s">
        <v>101</v>
      </c>
      <c r="C1345" s="60" t="s">
        <v>32</v>
      </c>
      <c r="D1345" s="61">
        <v>2015</v>
      </c>
      <c r="E1345" s="60" t="s">
        <v>6</v>
      </c>
      <c r="F1345" s="29">
        <v>390</v>
      </c>
      <c r="G1345" s="77">
        <f t="shared" si="40"/>
        <v>0</v>
      </c>
      <c r="H1345" s="29">
        <v>0</v>
      </c>
      <c r="I1345" s="29">
        <v>0</v>
      </c>
      <c r="J1345" s="29">
        <v>274</v>
      </c>
      <c r="K1345" s="30">
        <f t="shared" si="41"/>
        <v>1</v>
      </c>
      <c r="L1345" s="29">
        <v>1</v>
      </c>
      <c r="M1345" s="29">
        <v>0</v>
      </c>
      <c r="N1345" s="29">
        <v>349</v>
      </c>
      <c r="O1345" s="29">
        <v>37</v>
      </c>
      <c r="P1345" s="29">
        <v>864</v>
      </c>
      <c r="Q1345" s="29">
        <v>114</v>
      </c>
      <c r="R1345" s="29">
        <v>1877</v>
      </c>
      <c r="S1345" s="29">
        <v>152</v>
      </c>
    </row>
    <row r="1346" spans="1:19" x14ac:dyDescent="0.2">
      <c r="A1346" s="60" t="s">
        <v>325</v>
      </c>
      <c r="B1346" s="60" t="s">
        <v>101</v>
      </c>
      <c r="C1346" s="60" t="s">
        <v>32</v>
      </c>
      <c r="D1346" s="61">
        <v>2016</v>
      </c>
      <c r="E1346" s="60" t="s">
        <v>6</v>
      </c>
      <c r="F1346" s="29">
        <v>390</v>
      </c>
      <c r="G1346" s="77">
        <f t="shared" si="40"/>
        <v>0</v>
      </c>
      <c r="H1346" s="29">
        <v>0</v>
      </c>
      <c r="I1346" s="29">
        <v>0</v>
      </c>
      <c r="J1346" s="29">
        <v>274</v>
      </c>
      <c r="K1346" s="30">
        <f t="shared" si="41"/>
        <v>1</v>
      </c>
      <c r="L1346" s="29">
        <v>1</v>
      </c>
      <c r="M1346" s="29">
        <v>0</v>
      </c>
      <c r="N1346" s="29">
        <v>349</v>
      </c>
      <c r="O1346" s="29">
        <v>67</v>
      </c>
      <c r="P1346" s="29">
        <v>864</v>
      </c>
      <c r="Q1346" s="29">
        <v>199</v>
      </c>
      <c r="R1346" s="29">
        <v>1877</v>
      </c>
      <c r="S1346" s="29">
        <v>267</v>
      </c>
    </row>
    <row r="1347" spans="1:19" x14ac:dyDescent="0.2">
      <c r="A1347" s="60" t="s">
        <v>326</v>
      </c>
      <c r="B1347" s="60" t="s">
        <v>29</v>
      </c>
      <c r="C1347" s="60" t="s">
        <v>8</v>
      </c>
      <c r="D1347" s="61">
        <v>2015</v>
      </c>
      <c r="E1347" s="60" t="s">
        <v>6</v>
      </c>
      <c r="F1347" s="29">
        <v>23</v>
      </c>
      <c r="G1347" s="77">
        <f t="shared" ref="G1347:G1374" si="42">SUM(H1347:I1347)</f>
        <v>1</v>
      </c>
      <c r="H1347" s="29">
        <v>0</v>
      </c>
      <c r="I1347" s="29">
        <v>1</v>
      </c>
      <c r="J1347" s="29">
        <v>13</v>
      </c>
      <c r="K1347" s="30">
        <f t="shared" si="41"/>
        <v>0</v>
      </c>
      <c r="L1347" s="29">
        <v>0</v>
      </c>
      <c r="M1347" s="29">
        <v>0</v>
      </c>
      <c r="N1347" s="29">
        <v>15</v>
      </c>
      <c r="O1347" s="29">
        <v>0</v>
      </c>
      <c r="P1347" s="29">
        <v>11</v>
      </c>
      <c r="Q1347" s="29">
        <v>4</v>
      </c>
      <c r="R1347" s="29">
        <v>62</v>
      </c>
      <c r="S1347" s="29">
        <v>5</v>
      </c>
    </row>
    <row r="1348" spans="1:19" x14ac:dyDescent="0.2">
      <c r="A1348" s="60" t="s">
        <v>326</v>
      </c>
      <c r="B1348" s="60" t="s">
        <v>29</v>
      </c>
      <c r="C1348" s="60" t="s">
        <v>8</v>
      </c>
      <c r="D1348" s="61">
        <v>2016</v>
      </c>
      <c r="E1348" s="60" t="s">
        <v>6</v>
      </c>
      <c r="F1348" s="29">
        <v>23</v>
      </c>
      <c r="G1348" s="77">
        <f t="shared" si="42"/>
        <v>5</v>
      </c>
      <c r="H1348" s="29">
        <v>0</v>
      </c>
      <c r="I1348" s="29">
        <v>5</v>
      </c>
      <c r="J1348" s="29">
        <v>13</v>
      </c>
      <c r="K1348" s="30">
        <f t="shared" ref="K1348:K1374" si="43">SUM(L1348:M1348)</f>
        <v>1</v>
      </c>
      <c r="L1348" s="29">
        <v>0</v>
      </c>
      <c r="M1348" s="29">
        <v>1</v>
      </c>
      <c r="N1348" s="29">
        <v>15</v>
      </c>
      <c r="O1348" s="29">
        <v>1</v>
      </c>
      <c r="P1348" s="29">
        <v>11</v>
      </c>
      <c r="Q1348" s="29">
        <v>8</v>
      </c>
      <c r="R1348" s="29">
        <v>62</v>
      </c>
      <c r="S1348" s="29">
        <v>15</v>
      </c>
    </row>
    <row r="1349" spans="1:19" x14ac:dyDescent="0.2">
      <c r="A1349" s="60" t="s">
        <v>326</v>
      </c>
      <c r="B1349" s="60" t="s">
        <v>29</v>
      </c>
      <c r="C1349" s="60" t="s">
        <v>8</v>
      </c>
      <c r="D1349" s="61">
        <v>2017</v>
      </c>
      <c r="E1349" s="60" t="s">
        <v>6</v>
      </c>
      <c r="F1349" s="29">
        <v>23</v>
      </c>
      <c r="G1349" s="77">
        <f t="shared" si="42"/>
        <v>6</v>
      </c>
      <c r="H1349" s="29">
        <v>0</v>
      </c>
      <c r="I1349" s="29">
        <v>6</v>
      </c>
      <c r="J1349" s="29">
        <v>13</v>
      </c>
      <c r="K1349" s="30">
        <f t="shared" si="43"/>
        <v>1</v>
      </c>
      <c r="L1349" s="29">
        <v>0</v>
      </c>
      <c r="M1349" s="29">
        <v>1</v>
      </c>
      <c r="N1349" s="29">
        <v>15</v>
      </c>
      <c r="O1349" s="29">
        <v>1</v>
      </c>
      <c r="P1349" s="29">
        <v>11</v>
      </c>
      <c r="Q1349" s="29">
        <v>5</v>
      </c>
      <c r="R1349" s="29">
        <v>62</v>
      </c>
      <c r="S1349" s="29">
        <v>13</v>
      </c>
    </row>
    <row r="1350" spans="1:19" x14ac:dyDescent="0.2">
      <c r="A1350" s="60" t="s">
        <v>327</v>
      </c>
      <c r="B1350" s="60" t="s">
        <v>101</v>
      </c>
      <c r="C1350" s="60" t="s">
        <v>32</v>
      </c>
      <c r="D1350" s="61">
        <v>2014</v>
      </c>
      <c r="E1350" s="60" t="s">
        <v>6</v>
      </c>
      <c r="F1350" s="29">
        <v>427</v>
      </c>
      <c r="G1350" s="77">
        <f t="shared" si="42"/>
        <v>6</v>
      </c>
      <c r="H1350" s="29">
        <v>6</v>
      </c>
      <c r="I1350" s="29">
        <v>0</v>
      </c>
      <c r="J1350" s="29">
        <v>299</v>
      </c>
      <c r="K1350" s="30">
        <f t="shared" si="43"/>
        <v>3</v>
      </c>
      <c r="L1350" s="29">
        <v>3</v>
      </c>
      <c r="M1350" s="29">
        <v>0</v>
      </c>
      <c r="N1350" s="29">
        <v>351</v>
      </c>
      <c r="O1350" s="29">
        <v>4</v>
      </c>
      <c r="P1350" s="29">
        <v>813</v>
      </c>
      <c r="Q1350" s="29">
        <v>10</v>
      </c>
      <c r="R1350" s="29">
        <v>1890</v>
      </c>
      <c r="S1350" s="29">
        <v>23</v>
      </c>
    </row>
    <row r="1351" spans="1:19" x14ac:dyDescent="0.2">
      <c r="A1351" s="60" t="s">
        <v>327</v>
      </c>
      <c r="B1351" s="60" t="s">
        <v>101</v>
      </c>
      <c r="C1351" s="60" t="s">
        <v>32</v>
      </c>
      <c r="D1351" s="61">
        <v>2015</v>
      </c>
      <c r="E1351" s="60" t="s">
        <v>6</v>
      </c>
      <c r="F1351" s="29">
        <v>427</v>
      </c>
      <c r="G1351" s="77">
        <f t="shared" si="42"/>
        <v>0</v>
      </c>
      <c r="H1351" s="29">
        <v>0</v>
      </c>
      <c r="I1351" s="29">
        <v>0</v>
      </c>
      <c r="J1351" s="29">
        <v>299</v>
      </c>
      <c r="K1351" s="30">
        <f t="shared" si="43"/>
        <v>1</v>
      </c>
      <c r="L1351" s="29">
        <v>0</v>
      </c>
      <c r="M1351" s="29">
        <v>1</v>
      </c>
      <c r="N1351" s="29">
        <v>351</v>
      </c>
      <c r="O1351" s="29">
        <v>2</v>
      </c>
      <c r="P1351" s="29">
        <v>813</v>
      </c>
      <c r="Q1351" s="29">
        <v>8</v>
      </c>
      <c r="R1351" s="29">
        <v>1890</v>
      </c>
      <c r="S1351" s="29">
        <v>11</v>
      </c>
    </row>
    <row r="1352" spans="1:19" x14ac:dyDescent="0.2">
      <c r="A1352" s="60" t="s">
        <v>327</v>
      </c>
      <c r="B1352" s="60" t="s">
        <v>101</v>
      </c>
      <c r="C1352" s="60" t="s">
        <v>32</v>
      </c>
      <c r="D1352" s="61">
        <v>2016</v>
      </c>
      <c r="E1352" s="60" t="s">
        <v>6</v>
      </c>
      <c r="F1352" s="29">
        <v>427</v>
      </c>
      <c r="G1352" s="77">
        <f t="shared" si="42"/>
        <v>40</v>
      </c>
      <c r="H1352" s="29">
        <v>40</v>
      </c>
      <c r="I1352" s="29">
        <v>0</v>
      </c>
      <c r="J1352" s="29">
        <v>299</v>
      </c>
      <c r="K1352" s="30">
        <f t="shared" si="43"/>
        <v>4</v>
      </c>
      <c r="L1352" s="29">
        <v>0</v>
      </c>
      <c r="M1352" s="29">
        <v>4</v>
      </c>
      <c r="N1352" s="29">
        <v>351</v>
      </c>
      <c r="O1352" s="29">
        <v>7</v>
      </c>
      <c r="P1352" s="29">
        <v>813</v>
      </c>
      <c r="Q1352" s="29">
        <v>3</v>
      </c>
      <c r="R1352" s="29">
        <v>1890</v>
      </c>
      <c r="S1352" s="29">
        <v>54</v>
      </c>
    </row>
    <row r="1353" spans="1:19" x14ac:dyDescent="0.2">
      <c r="A1353" s="60" t="s">
        <v>327</v>
      </c>
      <c r="B1353" s="60" t="s">
        <v>101</v>
      </c>
      <c r="C1353" s="60" t="s">
        <v>32</v>
      </c>
      <c r="D1353" s="61">
        <v>2017</v>
      </c>
      <c r="E1353" s="60" t="s">
        <v>6</v>
      </c>
      <c r="F1353" s="29">
        <v>427</v>
      </c>
      <c r="G1353" s="77">
        <f t="shared" si="42"/>
        <v>3</v>
      </c>
      <c r="H1353" s="29">
        <v>0</v>
      </c>
      <c r="I1353" s="29">
        <v>3</v>
      </c>
      <c r="J1353" s="29">
        <v>299</v>
      </c>
      <c r="K1353" s="30">
        <f t="shared" si="43"/>
        <v>4</v>
      </c>
      <c r="L1353" s="29">
        <v>0</v>
      </c>
      <c r="M1353" s="29">
        <v>4</v>
      </c>
      <c r="N1353" s="29">
        <v>351</v>
      </c>
      <c r="O1353" s="29">
        <v>3</v>
      </c>
      <c r="P1353" s="29">
        <v>813</v>
      </c>
      <c r="Q1353" s="29">
        <v>0</v>
      </c>
      <c r="R1353" s="29">
        <v>1890</v>
      </c>
      <c r="S1353" s="29">
        <v>10</v>
      </c>
    </row>
    <row r="1354" spans="1:19" x14ac:dyDescent="0.2">
      <c r="A1354" s="60" t="s">
        <v>969</v>
      </c>
      <c r="B1354" s="60" t="s">
        <v>12</v>
      </c>
      <c r="C1354" s="60" t="s">
        <v>3</v>
      </c>
      <c r="D1354" s="61">
        <v>2016</v>
      </c>
      <c r="E1354" s="60" t="s">
        <v>6</v>
      </c>
      <c r="F1354" s="29">
        <v>160</v>
      </c>
      <c r="G1354" s="77">
        <f t="shared" si="42"/>
        <v>54</v>
      </c>
      <c r="H1354" s="29">
        <v>54</v>
      </c>
      <c r="I1354" s="29">
        <v>0</v>
      </c>
      <c r="J1354" s="29">
        <v>113</v>
      </c>
      <c r="K1354" s="30">
        <f t="shared" si="43"/>
        <v>14</v>
      </c>
      <c r="L1354" s="29">
        <v>14</v>
      </c>
      <c r="M1354" s="29">
        <v>0</v>
      </c>
      <c r="N1354" s="29">
        <v>126</v>
      </c>
      <c r="O1354" s="29">
        <v>0</v>
      </c>
      <c r="P1354" s="29">
        <v>270</v>
      </c>
      <c r="Q1354" s="29">
        <v>126</v>
      </c>
      <c r="R1354" s="29">
        <v>669</v>
      </c>
      <c r="S1354" s="29">
        <v>194</v>
      </c>
    </row>
    <row r="1355" spans="1:19" x14ac:dyDescent="0.2">
      <c r="A1355" s="60" t="s">
        <v>970</v>
      </c>
      <c r="B1355" s="60" t="s">
        <v>16</v>
      </c>
      <c r="C1355" s="60" t="s">
        <v>8</v>
      </c>
      <c r="D1355" s="61">
        <v>2015</v>
      </c>
      <c r="E1355" s="60" t="s">
        <v>6</v>
      </c>
      <c r="F1355" s="29">
        <v>4</v>
      </c>
      <c r="G1355" s="77">
        <f t="shared" si="42"/>
        <v>1</v>
      </c>
      <c r="H1355" s="29">
        <v>1</v>
      </c>
      <c r="I1355" s="29">
        <v>0</v>
      </c>
      <c r="J1355" s="29">
        <v>2</v>
      </c>
      <c r="K1355" s="30">
        <f t="shared" si="43"/>
        <v>1</v>
      </c>
      <c r="L1355" s="29">
        <v>1</v>
      </c>
      <c r="M1355" s="29">
        <v>0</v>
      </c>
      <c r="N1355" s="29">
        <v>3</v>
      </c>
      <c r="O1355" s="29">
        <v>6</v>
      </c>
      <c r="P1355" s="29">
        <v>8</v>
      </c>
      <c r="Q1355" s="29">
        <v>11</v>
      </c>
      <c r="R1355" s="29">
        <v>17</v>
      </c>
      <c r="S1355" s="29">
        <v>19</v>
      </c>
    </row>
    <row r="1356" spans="1:19" x14ac:dyDescent="0.2">
      <c r="A1356" s="60" t="s">
        <v>970</v>
      </c>
      <c r="B1356" s="60" t="s">
        <v>16</v>
      </c>
      <c r="C1356" s="60" t="s">
        <v>8</v>
      </c>
      <c r="D1356" s="61">
        <v>2016</v>
      </c>
      <c r="E1356" s="60" t="s">
        <v>6</v>
      </c>
      <c r="F1356" s="29">
        <v>4</v>
      </c>
      <c r="G1356" s="77">
        <f t="shared" si="42"/>
        <v>0</v>
      </c>
      <c r="H1356" s="29">
        <v>0</v>
      </c>
      <c r="I1356" s="29">
        <v>0</v>
      </c>
      <c r="J1356" s="29">
        <v>2</v>
      </c>
      <c r="K1356" s="30">
        <f t="shared" si="43"/>
        <v>0</v>
      </c>
      <c r="L1356" s="29">
        <v>0</v>
      </c>
      <c r="M1356" s="29">
        <v>0</v>
      </c>
      <c r="N1356" s="29">
        <v>3</v>
      </c>
      <c r="O1356" s="29">
        <v>1</v>
      </c>
      <c r="P1356" s="29">
        <v>8</v>
      </c>
      <c r="Q1356" s="29">
        <v>0</v>
      </c>
      <c r="R1356" s="29">
        <v>17</v>
      </c>
      <c r="S1356" s="29">
        <v>1</v>
      </c>
    </row>
    <row r="1357" spans="1:19" x14ac:dyDescent="0.2">
      <c r="A1357" s="60" t="s">
        <v>970</v>
      </c>
      <c r="B1357" s="60" t="s">
        <v>16</v>
      </c>
      <c r="C1357" s="60" t="s">
        <v>8</v>
      </c>
      <c r="D1357" s="61">
        <v>2017</v>
      </c>
      <c r="E1357" s="60" t="s">
        <v>6</v>
      </c>
      <c r="F1357" s="29">
        <v>4</v>
      </c>
      <c r="G1357" s="77">
        <f t="shared" si="42"/>
        <v>0</v>
      </c>
      <c r="H1357" s="29">
        <v>0</v>
      </c>
      <c r="I1357" s="29">
        <v>0</v>
      </c>
      <c r="J1357" s="29">
        <v>2</v>
      </c>
      <c r="K1357" s="30">
        <f t="shared" si="43"/>
        <v>0</v>
      </c>
      <c r="L1357" s="29">
        <v>0</v>
      </c>
      <c r="M1357" s="29">
        <v>0</v>
      </c>
      <c r="N1357" s="29">
        <v>3</v>
      </c>
      <c r="O1357" s="29">
        <v>2</v>
      </c>
      <c r="P1357" s="29">
        <v>8</v>
      </c>
      <c r="Q1357" s="29">
        <v>3</v>
      </c>
      <c r="R1357" s="29">
        <v>17</v>
      </c>
      <c r="S1357" s="29">
        <v>5</v>
      </c>
    </row>
    <row r="1358" spans="1:19" x14ac:dyDescent="0.2">
      <c r="A1358" s="60" t="s">
        <v>328</v>
      </c>
      <c r="B1358" s="60" t="s">
        <v>108</v>
      </c>
      <c r="C1358" s="60" t="s">
        <v>13</v>
      </c>
      <c r="D1358" s="61">
        <v>2015</v>
      </c>
      <c r="E1358" s="60" t="s">
        <v>6</v>
      </c>
      <c r="F1358" s="29">
        <v>25</v>
      </c>
      <c r="G1358" s="77">
        <f t="shared" si="42"/>
        <v>0</v>
      </c>
      <c r="H1358" s="29">
        <v>0</v>
      </c>
      <c r="I1358" s="29">
        <v>0</v>
      </c>
      <c r="J1358" s="29">
        <v>17</v>
      </c>
      <c r="K1358" s="30">
        <f t="shared" si="43"/>
        <v>0</v>
      </c>
      <c r="L1358" s="29">
        <v>0</v>
      </c>
      <c r="M1358" s="29">
        <v>0</v>
      </c>
      <c r="N1358" s="29">
        <v>18</v>
      </c>
      <c r="O1358" s="29">
        <v>2</v>
      </c>
      <c r="P1358" s="29">
        <v>43</v>
      </c>
      <c r="Q1358" s="29">
        <v>0</v>
      </c>
      <c r="R1358" s="29">
        <v>103</v>
      </c>
      <c r="S1358" s="29">
        <v>2</v>
      </c>
    </row>
    <row r="1359" spans="1:19" x14ac:dyDescent="0.2">
      <c r="A1359" s="60" t="s">
        <v>328</v>
      </c>
      <c r="B1359" s="60" t="s">
        <v>108</v>
      </c>
      <c r="C1359" s="60" t="s">
        <v>13</v>
      </c>
      <c r="D1359" s="61">
        <v>2016</v>
      </c>
      <c r="E1359" s="60" t="s">
        <v>6</v>
      </c>
      <c r="F1359" s="29">
        <v>25</v>
      </c>
      <c r="G1359" s="77">
        <f t="shared" si="42"/>
        <v>0</v>
      </c>
      <c r="H1359" s="29">
        <v>0</v>
      </c>
      <c r="I1359" s="29">
        <v>0</v>
      </c>
      <c r="J1359" s="29">
        <v>17</v>
      </c>
      <c r="K1359" s="30">
        <f t="shared" si="43"/>
        <v>0</v>
      </c>
      <c r="L1359" s="29">
        <v>0</v>
      </c>
      <c r="M1359" s="29">
        <v>0</v>
      </c>
      <c r="N1359" s="29">
        <v>18</v>
      </c>
      <c r="O1359" s="29">
        <v>0</v>
      </c>
      <c r="P1359" s="29">
        <v>43</v>
      </c>
      <c r="Q1359" s="29">
        <v>0</v>
      </c>
      <c r="R1359" s="29">
        <v>103</v>
      </c>
      <c r="S1359" s="29">
        <v>0</v>
      </c>
    </row>
    <row r="1360" spans="1:19" x14ac:dyDescent="0.2">
      <c r="A1360" s="60" t="s">
        <v>328</v>
      </c>
      <c r="B1360" s="60" t="s">
        <v>108</v>
      </c>
      <c r="C1360" s="60" t="s">
        <v>13</v>
      </c>
      <c r="D1360" s="61">
        <v>2017</v>
      </c>
      <c r="E1360" s="60" t="s">
        <v>6</v>
      </c>
      <c r="F1360" s="29">
        <v>25</v>
      </c>
      <c r="G1360" s="77">
        <f t="shared" si="42"/>
        <v>0</v>
      </c>
      <c r="H1360" s="29">
        <v>0</v>
      </c>
      <c r="I1360" s="29">
        <v>0</v>
      </c>
      <c r="J1360" s="29">
        <v>17</v>
      </c>
      <c r="K1360" s="30">
        <f t="shared" si="43"/>
        <v>0</v>
      </c>
      <c r="L1360" s="29">
        <v>0</v>
      </c>
      <c r="M1360" s="29">
        <v>0</v>
      </c>
      <c r="N1360" s="29">
        <v>18</v>
      </c>
      <c r="O1360" s="29">
        <v>3</v>
      </c>
      <c r="P1360" s="29">
        <v>43</v>
      </c>
      <c r="Q1360" s="29">
        <v>0</v>
      </c>
      <c r="R1360" s="29">
        <v>103</v>
      </c>
      <c r="S1360" s="29">
        <v>3</v>
      </c>
    </row>
    <row r="1361" spans="1:19" x14ac:dyDescent="0.2">
      <c r="A1361" s="60" t="s">
        <v>329</v>
      </c>
      <c r="B1361" s="60" t="s">
        <v>177</v>
      </c>
      <c r="C1361" s="60" t="s">
        <v>32</v>
      </c>
      <c r="D1361" s="61">
        <v>2013</v>
      </c>
      <c r="E1361" s="60" t="s">
        <v>6</v>
      </c>
      <c r="F1361" s="29">
        <v>312</v>
      </c>
      <c r="G1361" s="77">
        <f t="shared" si="42"/>
        <v>0</v>
      </c>
      <c r="H1361" s="29">
        <v>0</v>
      </c>
      <c r="I1361" s="29">
        <v>0</v>
      </c>
      <c r="J1361" s="29">
        <v>437</v>
      </c>
      <c r="K1361" s="30">
        <f t="shared" si="43"/>
        <v>0</v>
      </c>
      <c r="L1361" s="29">
        <v>0</v>
      </c>
      <c r="M1361" s="29">
        <v>0</v>
      </c>
      <c r="N1361" s="29">
        <v>498</v>
      </c>
      <c r="O1361" s="29">
        <v>0</v>
      </c>
      <c r="P1361" s="29">
        <v>1120</v>
      </c>
      <c r="Q1361" s="29">
        <v>50</v>
      </c>
      <c r="R1361" s="29">
        <v>2367</v>
      </c>
      <c r="S1361" s="29">
        <v>50</v>
      </c>
    </row>
    <row r="1362" spans="1:19" x14ac:dyDescent="0.2">
      <c r="A1362" s="60" t="s">
        <v>329</v>
      </c>
      <c r="B1362" s="60" t="s">
        <v>177</v>
      </c>
      <c r="C1362" s="60" t="s">
        <v>32</v>
      </c>
      <c r="D1362" s="61">
        <v>2014</v>
      </c>
      <c r="E1362" s="60" t="s">
        <v>6</v>
      </c>
      <c r="F1362" s="29">
        <v>312</v>
      </c>
      <c r="G1362" s="77">
        <f t="shared" si="42"/>
        <v>0</v>
      </c>
      <c r="H1362" s="29">
        <v>0</v>
      </c>
      <c r="I1362" s="29">
        <v>0</v>
      </c>
      <c r="J1362" s="29">
        <v>437</v>
      </c>
      <c r="K1362" s="30">
        <f t="shared" si="43"/>
        <v>0</v>
      </c>
      <c r="L1362" s="29">
        <v>0</v>
      </c>
      <c r="M1362" s="29">
        <v>0</v>
      </c>
      <c r="N1362" s="29">
        <v>498</v>
      </c>
      <c r="O1362" s="29">
        <v>5</v>
      </c>
      <c r="P1362" s="29">
        <v>1120</v>
      </c>
      <c r="Q1362" s="29">
        <v>50</v>
      </c>
      <c r="R1362" s="29">
        <v>2367</v>
      </c>
      <c r="S1362" s="29">
        <v>55</v>
      </c>
    </row>
    <row r="1363" spans="1:19" x14ac:dyDescent="0.2">
      <c r="A1363" s="60" t="s">
        <v>329</v>
      </c>
      <c r="B1363" s="60" t="s">
        <v>177</v>
      </c>
      <c r="C1363" s="60" t="s">
        <v>32</v>
      </c>
      <c r="D1363" s="61">
        <v>2015</v>
      </c>
      <c r="E1363" s="60" t="s">
        <v>6</v>
      </c>
      <c r="F1363" s="29">
        <v>312</v>
      </c>
      <c r="G1363" s="77">
        <f t="shared" si="42"/>
        <v>0</v>
      </c>
      <c r="H1363" s="29">
        <v>0</v>
      </c>
      <c r="I1363" s="29">
        <v>0</v>
      </c>
      <c r="J1363" s="29">
        <v>437</v>
      </c>
      <c r="K1363" s="30">
        <f t="shared" si="43"/>
        <v>2</v>
      </c>
      <c r="L1363" s="29">
        <v>2</v>
      </c>
      <c r="M1363" s="29">
        <v>0</v>
      </c>
      <c r="N1363" s="29">
        <v>498</v>
      </c>
      <c r="O1363" s="29">
        <v>45</v>
      </c>
      <c r="P1363" s="29">
        <v>1120</v>
      </c>
      <c r="Q1363" s="29">
        <v>0</v>
      </c>
      <c r="R1363" s="29">
        <v>2367</v>
      </c>
      <c r="S1363" s="29">
        <v>47</v>
      </c>
    </row>
    <row r="1364" spans="1:19" x14ac:dyDescent="0.2">
      <c r="A1364" s="60" t="s">
        <v>329</v>
      </c>
      <c r="B1364" s="60" t="s">
        <v>177</v>
      </c>
      <c r="C1364" s="60" t="s">
        <v>32</v>
      </c>
      <c r="D1364" s="61">
        <v>2016</v>
      </c>
      <c r="E1364" s="60" t="s">
        <v>6</v>
      </c>
      <c r="F1364" s="29">
        <v>312</v>
      </c>
      <c r="G1364" s="77">
        <f t="shared" si="42"/>
        <v>1</v>
      </c>
      <c r="H1364" s="29">
        <v>1</v>
      </c>
      <c r="I1364" s="29">
        <v>0</v>
      </c>
      <c r="J1364" s="29">
        <v>437</v>
      </c>
      <c r="K1364" s="30">
        <f t="shared" si="43"/>
        <v>5</v>
      </c>
      <c r="L1364" s="29">
        <v>5</v>
      </c>
      <c r="M1364" s="29">
        <v>0</v>
      </c>
      <c r="N1364" s="29">
        <v>498</v>
      </c>
      <c r="O1364" s="29">
        <v>47</v>
      </c>
      <c r="P1364" s="29">
        <v>1120</v>
      </c>
      <c r="Q1364" s="29">
        <v>0</v>
      </c>
      <c r="R1364" s="29">
        <v>2367</v>
      </c>
      <c r="S1364" s="29">
        <v>53</v>
      </c>
    </row>
    <row r="1365" spans="1:19" x14ac:dyDescent="0.2">
      <c r="A1365" s="60" t="s">
        <v>329</v>
      </c>
      <c r="B1365" s="60" t="s">
        <v>177</v>
      </c>
      <c r="C1365" s="60" t="s">
        <v>32</v>
      </c>
      <c r="D1365" s="61">
        <v>2017</v>
      </c>
      <c r="E1365" s="60" t="s">
        <v>6</v>
      </c>
      <c r="F1365" s="29">
        <v>312</v>
      </c>
      <c r="G1365" s="77">
        <f t="shared" si="42"/>
        <v>2</v>
      </c>
      <c r="H1365" s="29">
        <v>2</v>
      </c>
      <c r="I1365" s="29">
        <v>0</v>
      </c>
      <c r="J1365" s="29">
        <v>437</v>
      </c>
      <c r="K1365" s="30">
        <f t="shared" si="43"/>
        <v>4</v>
      </c>
      <c r="L1365" s="29">
        <v>4</v>
      </c>
      <c r="M1365" s="29">
        <v>0</v>
      </c>
      <c r="N1365" s="29">
        <v>498</v>
      </c>
      <c r="O1365" s="29">
        <v>38</v>
      </c>
      <c r="P1365" s="29">
        <v>1120</v>
      </c>
      <c r="Q1365" s="29">
        <v>0</v>
      </c>
      <c r="R1365" s="29">
        <v>2367</v>
      </c>
      <c r="S1365" s="29">
        <v>44</v>
      </c>
    </row>
    <row r="1366" spans="1:19" x14ac:dyDescent="0.2">
      <c r="A1366" s="60" t="s">
        <v>1024</v>
      </c>
      <c r="B1366" s="60" t="s">
        <v>1025</v>
      </c>
      <c r="C1366" s="60" t="s">
        <v>32</v>
      </c>
      <c r="D1366" s="61">
        <v>2013</v>
      </c>
      <c r="E1366" s="60" t="s">
        <v>6</v>
      </c>
      <c r="F1366" s="29">
        <v>1036</v>
      </c>
      <c r="G1366" s="77">
        <f t="shared" si="42"/>
        <v>0</v>
      </c>
      <c r="H1366" s="29">
        <v>0</v>
      </c>
      <c r="I1366" s="29">
        <v>0</v>
      </c>
      <c r="J1366" s="29">
        <v>727</v>
      </c>
      <c r="K1366" s="30">
        <f t="shared" si="43"/>
        <v>0</v>
      </c>
      <c r="L1366" s="29">
        <v>0</v>
      </c>
      <c r="M1366" s="29">
        <v>0</v>
      </c>
      <c r="N1366" s="29">
        <v>870</v>
      </c>
      <c r="O1366" s="29">
        <v>1</v>
      </c>
      <c r="P1366" s="29">
        <v>2043</v>
      </c>
      <c r="Q1366" s="29">
        <v>85</v>
      </c>
      <c r="R1366" s="29">
        <v>4676</v>
      </c>
      <c r="S1366" s="29">
        <v>86</v>
      </c>
    </row>
    <row r="1367" spans="1:19" x14ac:dyDescent="0.2">
      <c r="A1367" s="60" t="s">
        <v>330</v>
      </c>
      <c r="B1367" s="60" t="s">
        <v>2</v>
      </c>
      <c r="C1367" s="60" t="s">
        <v>3</v>
      </c>
      <c r="D1367" s="61">
        <v>2014</v>
      </c>
      <c r="E1367" s="60" t="s">
        <v>6</v>
      </c>
      <c r="F1367" s="29">
        <v>780</v>
      </c>
      <c r="G1367" s="77">
        <f t="shared" si="42"/>
        <v>0</v>
      </c>
      <c r="H1367" s="29">
        <v>0</v>
      </c>
      <c r="I1367" s="29">
        <v>0</v>
      </c>
      <c r="J1367" s="29">
        <v>636</v>
      </c>
      <c r="K1367" s="30">
        <f t="shared" si="43"/>
        <v>34</v>
      </c>
      <c r="L1367" s="29">
        <v>34</v>
      </c>
      <c r="M1367" s="29">
        <v>0</v>
      </c>
      <c r="N1367" s="29">
        <v>552</v>
      </c>
      <c r="O1367" s="29">
        <v>0</v>
      </c>
      <c r="P1367" s="29">
        <v>851</v>
      </c>
      <c r="Q1367" s="29">
        <v>32</v>
      </c>
      <c r="R1367" s="29">
        <v>2819</v>
      </c>
      <c r="S1367" s="29">
        <v>66</v>
      </c>
    </row>
    <row r="1368" spans="1:19" x14ac:dyDescent="0.2">
      <c r="A1368" s="60" t="s">
        <v>330</v>
      </c>
      <c r="B1368" s="60" t="s">
        <v>2</v>
      </c>
      <c r="C1368" s="60" t="s">
        <v>3</v>
      </c>
      <c r="D1368" s="61">
        <v>2015</v>
      </c>
      <c r="E1368" s="60" t="s">
        <v>6</v>
      </c>
      <c r="F1368" s="29">
        <v>780</v>
      </c>
      <c r="G1368" s="77">
        <f t="shared" si="42"/>
        <v>42</v>
      </c>
      <c r="H1368" s="29">
        <v>42</v>
      </c>
      <c r="I1368" s="29">
        <v>0</v>
      </c>
      <c r="J1368" s="29">
        <v>636</v>
      </c>
      <c r="K1368" s="30">
        <f t="shared" si="43"/>
        <v>38</v>
      </c>
      <c r="L1368" s="29">
        <v>7</v>
      </c>
      <c r="M1368" s="29">
        <v>31</v>
      </c>
      <c r="N1368" s="29">
        <v>552</v>
      </c>
      <c r="O1368" s="29">
        <v>0</v>
      </c>
      <c r="P1368" s="29">
        <v>851</v>
      </c>
      <c r="Q1368" s="29">
        <v>111</v>
      </c>
      <c r="R1368" s="29">
        <v>2819</v>
      </c>
      <c r="S1368" s="29">
        <v>191</v>
      </c>
    </row>
    <row r="1369" spans="1:19" x14ac:dyDescent="0.2">
      <c r="A1369" s="60" t="s">
        <v>330</v>
      </c>
      <c r="B1369" s="60" t="s">
        <v>2</v>
      </c>
      <c r="C1369" s="60" t="s">
        <v>3</v>
      </c>
      <c r="D1369" s="61">
        <v>2016</v>
      </c>
      <c r="E1369" s="60" t="s">
        <v>6</v>
      </c>
      <c r="F1369" s="29">
        <v>780</v>
      </c>
      <c r="G1369" s="77">
        <f t="shared" si="42"/>
        <v>0</v>
      </c>
      <c r="H1369" s="29">
        <v>0</v>
      </c>
      <c r="I1369" s="29">
        <v>0</v>
      </c>
      <c r="J1369" s="29">
        <v>636</v>
      </c>
      <c r="K1369" s="30">
        <f t="shared" si="43"/>
        <v>30</v>
      </c>
      <c r="L1369" s="29">
        <v>30</v>
      </c>
      <c r="M1369" s="29">
        <v>0</v>
      </c>
      <c r="N1369" s="29">
        <v>552</v>
      </c>
      <c r="O1369" s="29">
        <v>17</v>
      </c>
      <c r="P1369" s="29">
        <v>851</v>
      </c>
      <c r="Q1369" s="29">
        <v>102</v>
      </c>
      <c r="R1369" s="29">
        <v>2819</v>
      </c>
      <c r="S1369" s="29">
        <v>149</v>
      </c>
    </row>
    <row r="1370" spans="1:19" x14ac:dyDescent="0.2">
      <c r="A1370" s="60" t="s">
        <v>330</v>
      </c>
      <c r="B1370" s="60" t="s">
        <v>2</v>
      </c>
      <c r="C1370" s="60" t="s">
        <v>3</v>
      </c>
      <c r="D1370" s="61">
        <v>2017</v>
      </c>
      <c r="E1370" s="60" t="s">
        <v>6</v>
      </c>
      <c r="F1370" s="29">
        <v>780</v>
      </c>
      <c r="G1370" s="77">
        <f t="shared" si="42"/>
        <v>0</v>
      </c>
      <c r="H1370" s="29">
        <v>0</v>
      </c>
      <c r="I1370" s="29">
        <v>0</v>
      </c>
      <c r="J1370" s="29">
        <v>636</v>
      </c>
      <c r="K1370" s="30">
        <f t="shared" si="43"/>
        <v>30</v>
      </c>
      <c r="L1370" s="29">
        <v>30</v>
      </c>
      <c r="M1370" s="29">
        <v>0</v>
      </c>
      <c r="N1370" s="29">
        <v>552</v>
      </c>
      <c r="O1370" s="29">
        <v>18</v>
      </c>
      <c r="P1370" s="29">
        <v>851</v>
      </c>
      <c r="Q1370" s="29">
        <v>9</v>
      </c>
      <c r="R1370" s="29">
        <v>2819</v>
      </c>
      <c r="S1370" s="29">
        <v>57</v>
      </c>
    </row>
    <row r="1371" spans="1:19" x14ac:dyDescent="0.2">
      <c r="A1371" s="60" t="s">
        <v>331</v>
      </c>
      <c r="B1371" s="60" t="s">
        <v>2</v>
      </c>
      <c r="C1371" s="60" t="s">
        <v>3</v>
      </c>
      <c r="D1371" s="61">
        <v>2014</v>
      </c>
      <c r="E1371" s="60" t="s">
        <v>6</v>
      </c>
      <c r="F1371" s="29">
        <v>209</v>
      </c>
      <c r="G1371" s="77">
        <f t="shared" si="42"/>
        <v>0</v>
      </c>
      <c r="H1371" s="29">
        <v>0</v>
      </c>
      <c r="I1371" s="29">
        <v>0</v>
      </c>
      <c r="J1371" s="29">
        <v>149</v>
      </c>
      <c r="K1371" s="30">
        <f t="shared" si="43"/>
        <v>0</v>
      </c>
      <c r="L1371" s="29">
        <v>0</v>
      </c>
      <c r="M1371" s="29">
        <v>0</v>
      </c>
      <c r="N1371" s="29">
        <v>172</v>
      </c>
      <c r="O1371" s="29">
        <v>0</v>
      </c>
      <c r="P1371" s="29">
        <v>400</v>
      </c>
      <c r="Q1371" s="29">
        <v>18</v>
      </c>
      <c r="R1371" s="29">
        <v>930</v>
      </c>
      <c r="S1371" s="29">
        <v>18</v>
      </c>
    </row>
    <row r="1372" spans="1:19" x14ac:dyDescent="0.2">
      <c r="A1372" s="60" t="s">
        <v>331</v>
      </c>
      <c r="B1372" s="60" t="s">
        <v>2</v>
      </c>
      <c r="C1372" s="60" t="s">
        <v>3</v>
      </c>
      <c r="D1372" s="61">
        <v>2015</v>
      </c>
      <c r="E1372" s="60" t="s">
        <v>6</v>
      </c>
      <c r="F1372" s="29">
        <v>209</v>
      </c>
      <c r="G1372" s="77">
        <f t="shared" si="42"/>
        <v>0</v>
      </c>
      <c r="H1372" s="29">
        <v>0</v>
      </c>
      <c r="I1372" s="29">
        <v>0</v>
      </c>
      <c r="J1372" s="29">
        <v>149</v>
      </c>
      <c r="K1372" s="30">
        <f t="shared" si="43"/>
        <v>0</v>
      </c>
      <c r="L1372" s="29">
        <v>0</v>
      </c>
      <c r="M1372" s="29">
        <v>0</v>
      </c>
      <c r="N1372" s="29">
        <v>172</v>
      </c>
      <c r="O1372" s="29">
        <v>0</v>
      </c>
      <c r="P1372" s="29">
        <v>400</v>
      </c>
      <c r="Q1372" s="29">
        <v>17</v>
      </c>
      <c r="R1372" s="29">
        <v>930</v>
      </c>
      <c r="S1372" s="29">
        <v>17</v>
      </c>
    </row>
    <row r="1373" spans="1:19" x14ac:dyDescent="0.2">
      <c r="A1373" s="60" t="s">
        <v>331</v>
      </c>
      <c r="B1373" s="60" t="s">
        <v>2</v>
      </c>
      <c r="C1373" s="60" t="s">
        <v>3</v>
      </c>
      <c r="D1373" s="61">
        <v>2016</v>
      </c>
      <c r="E1373" s="60" t="s">
        <v>6</v>
      </c>
      <c r="F1373" s="29">
        <v>209</v>
      </c>
      <c r="G1373" s="77">
        <f t="shared" si="42"/>
        <v>0</v>
      </c>
      <c r="H1373" s="29">
        <v>0</v>
      </c>
      <c r="I1373" s="29">
        <v>0</v>
      </c>
      <c r="J1373" s="29">
        <v>149</v>
      </c>
      <c r="K1373" s="30">
        <f t="shared" si="43"/>
        <v>0</v>
      </c>
      <c r="L1373" s="29">
        <v>0</v>
      </c>
      <c r="M1373" s="29">
        <v>0</v>
      </c>
      <c r="N1373" s="29">
        <v>172</v>
      </c>
      <c r="O1373" s="29">
        <v>0</v>
      </c>
      <c r="P1373" s="29">
        <v>400</v>
      </c>
      <c r="Q1373" s="29">
        <v>17</v>
      </c>
      <c r="R1373" s="29">
        <v>930</v>
      </c>
      <c r="S1373" s="29">
        <v>17</v>
      </c>
    </row>
    <row r="1374" spans="1:19" x14ac:dyDescent="0.2">
      <c r="A1374" s="60" t="s">
        <v>331</v>
      </c>
      <c r="B1374" s="60" t="s">
        <v>2</v>
      </c>
      <c r="C1374" s="60" t="s">
        <v>3</v>
      </c>
      <c r="D1374" s="61">
        <v>2017</v>
      </c>
      <c r="E1374" s="60" t="s">
        <v>6</v>
      </c>
      <c r="F1374" s="29">
        <v>209</v>
      </c>
      <c r="G1374" s="77">
        <f t="shared" si="42"/>
        <v>0</v>
      </c>
      <c r="H1374" s="29">
        <v>0</v>
      </c>
      <c r="I1374" s="29">
        <v>0</v>
      </c>
      <c r="J1374" s="29">
        <v>149</v>
      </c>
      <c r="K1374" s="30">
        <f t="shared" si="43"/>
        <v>0</v>
      </c>
      <c r="L1374" s="29">
        <v>0</v>
      </c>
      <c r="M1374" s="29">
        <v>0</v>
      </c>
      <c r="N1374" s="29">
        <v>172</v>
      </c>
      <c r="O1374" s="29">
        <v>0</v>
      </c>
      <c r="P1374" s="29">
        <v>400</v>
      </c>
      <c r="Q1374" s="29">
        <v>37</v>
      </c>
      <c r="R1374" s="29">
        <v>930</v>
      </c>
      <c r="S1374" s="29">
        <v>37</v>
      </c>
    </row>
    <row r="1375" spans="1:19" x14ac:dyDescent="0.2">
      <c r="A1375" s="60"/>
      <c r="B1375" s="60"/>
      <c r="C1375" s="60"/>
      <c r="D1375" s="61"/>
      <c r="E1375" s="60"/>
      <c r="F1375" s="29"/>
      <c r="G1375" s="30"/>
      <c r="H1375" s="29"/>
      <c r="I1375" s="29"/>
      <c r="J1375" s="29"/>
      <c r="K1375" s="30"/>
      <c r="L1375" s="29"/>
      <c r="M1375" s="29"/>
      <c r="N1375" s="29"/>
      <c r="O1375" s="29"/>
      <c r="P1375" s="29"/>
      <c r="Q1375" s="29"/>
      <c r="R1375" s="29"/>
      <c r="S1375" s="29"/>
    </row>
    <row r="1376" spans="1:19" x14ac:dyDescent="0.2">
      <c r="A1376" s="60"/>
      <c r="B1376" s="60"/>
      <c r="C1376" s="60"/>
      <c r="D1376" s="61"/>
      <c r="E1376" s="60"/>
      <c r="F1376" s="29"/>
      <c r="G1376" s="30"/>
      <c r="H1376" s="29"/>
      <c r="I1376" s="29"/>
      <c r="J1376" s="29"/>
      <c r="K1376" s="30"/>
      <c r="L1376" s="29"/>
      <c r="M1376" s="29"/>
      <c r="N1376" s="29"/>
      <c r="O1376" s="29"/>
      <c r="P1376" s="29"/>
      <c r="Q1376" s="29"/>
      <c r="R1376" s="29"/>
      <c r="S1376" s="29"/>
    </row>
    <row r="1377" spans="1:24" s="64" customFormat="1" x14ac:dyDescent="0.2">
      <c r="A1377" s="60"/>
      <c r="B1377" s="60"/>
      <c r="C1377" s="60"/>
      <c r="D1377" s="61"/>
      <c r="E1377" s="60"/>
      <c r="F1377" s="29"/>
      <c r="G1377" s="30"/>
      <c r="H1377" s="29"/>
      <c r="I1377" s="29"/>
      <c r="J1377" s="29"/>
      <c r="K1377" s="30"/>
      <c r="L1377" s="29"/>
      <c r="M1377" s="29"/>
      <c r="N1377" s="29"/>
      <c r="O1377" s="29"/>
      <c r="P1377" s="29"/>
      <c r="Q1377" s="29"/>
      <c r="R1377" s="29"/>
      <c r="S1377" s="29"/>
      <c r="T1377" s="63"/>
      <c r="U1377" s="63"/>
      <c r="V1377" s="63"/>
      <c r="W1377" s="32"/>
      <c r="X1377" s="53"/>
    </row>
  </sheetData>
  <autoFilter ref="A2:S1377" xr:uid="{00000000-0009-0000-0000-00000D000000}">
    <sortState xmlns:xlrd2="http://schemas.microsoft.com/office/spreadsheetml/2017/richdata2" ref="A3:S1376">
      <sortCondition ref="B2:B1375"/>
    </sortState>
  </autoFilter>
  <mergeCells count="1">
    <mergeCell ref="A1:L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pageSetUpPr autoPageBreaks="0"/>
  </sheetPr>
  <dimension ref="A1:S1920"/>
  <sheetViews>
    <sheetView workbookViewId="0">
      <selection activeCell="D7" sqref="D7"/>
    </sheetView>
  </sheetViews>
  <sheetFormatPr defaultColWidth="24" defaultRowHeight="12.75" customHeight="1" x14ac:dyDescent="0.2"/>
  <sheetData>
    <row r="1" spans="1:19" x14ac:dyDescent="0.2">
      <c r="A1" t="s">
        <v>1191</v>
      </c>
    </row>
    <row r="2" spans="1:19" x14ac:dyDescent="0.2">
      <c r="A2" s="27" t="s">
        <v>0</v>
      </c>
      <c r="B2" s="27" t="s">
        <v>1</v>
      </c>
      <c r="C2" s="27" t="s">
        <v>1172</v>
      </c>
      <c r="D2" s="27" t="s">
        <v>1173</v>
      </c>
      <c r="E2" s="27" t="s">
        <v>1174</v>
      </c>
      <c r="F2" s="27" t="s">
        <v>1175</v>
      </c>
      <c r="G2" s="27" t="s">
        <v>1176</v>
      </c>
      <c r="H2" s="27" t="s">
        <v>1177</v>
      </c>
      <c r="I2" s="27" t="s">
        <v>1178</v>
      </c>
      <c r="J2" s="27" t="s">
        <v>1179</v>
      </c>
      <c r="K2" s="27" t="s">
        <v>1180</v>
      </c>
      <c r="L2" s="27" t="s">
        <v>1181</v>
      </c>
      <c r="M2" s="27" t="s">
        <v>1182</v>
      </c>
      <c r="N2" s="27" t="s">
        <v>1183</v>
      </c>
      <c r="O2" s="27" t="s">
        <v>1184</v>
      </c>
      <c r="P2" s="27" t="s">
        <v>1185</v>
      </c>
      <c r="Q2" s="27" t="s">
        <v>1186</v>
      </c>
      <c r="R2" s="27" t="s">
        <v>1187</v>
      </c>
      <c r="S2" s="27" t="s">
        <v>1188</v>
      </c>
    </row>
    <row r="3" spans="1:19" x14ac:dyDescent="0.2">
      <c r="A3" s="86" t="s">
        <v>4</v>
      </c>
      <c r="B3" s="86" t="s">
        <v>5</v>
      </c>
      <c r="C3" s="86" t="s">
        <v>3</v>
      </c>
      <c r="D3" s="87" t="s">
        <v>1189</v>
      </c>
      <c r="E3" s="86" t="s">
        <v>6</v>
      </c>
      <c r="F3" s="88">
        <v>31</v>
      </c>
      <c r="G3" s="88">
        <f>H3+I3</f>
        <v>0</v>
      </c>
      <c r="H3" s="88">
        <v>0</v>
      </c>
      <c r="I3" s="88">
        <v>0</v>
      </c>
      <c r="J3" s="89">
        <v>19</v>
      </c>
      <c r="K3" s="88">
        <f>L3+M3</f>
        <v>0</v>
      </c>
      <c r="L3" s="88">
        <v>0</v>
      </c>
      <c r="M3" s="88">
        <v>0</v>
      </c>
      <c r="N3" s="88">
        <v>20</v>
      </c>
      <c r="O3" s="88">
        <v>0</v>
      </c>
      <c r="P3" s="86" t="s">
        <v>1190</v>
      </c>
      <c r="Q3" s="88">
        <v>4</v>
      </c>
      <c r="R3" s="88">
        <v>115</v>
      </c>
      <c r="S3" s="88">
        <v>4</v>
      </c>
    </row>
    <row r="4" spans="1:19" x14ac:dyDescent="0.2">
      <c r="A4" s="27" t="s">
        <v>4</v>
      </c>
      <c r="B4" s="27" t="s">
        <v>5</v>
      </c>
      <c r="C4" s="27" t="s">
        <v>3</v>
      </c>
      <c r="D4" s="90">
        <v>2014</v>
      </c>
      <c r="E4" s="27" t="s">
        <v>6</v>
      </c>
      <c r="F4" s="27">
        <v>31</v>
      </c>
      <c r="G4" s="88">
        <f t="shared" ref="G4:G67" si="0">H4+I4</f>
        <v>0</v>
      </c>
      <c r="H4" s="27">
        <v>0</v>
      </c>
      <c r="I4" s="27">
        <v>0</v>
      </c>
      <c r="J4" s="27">
        <v>19</v>
      </c>
      <c r="K4" s="88">
        <f t="shared" ref="K4:K67" si="1">L4+M4</f>
        <v>0</v>
      </c>
      <c r="L4" s="27">
        <v>0</v>
      </c>
      <c r="M4" s="27">
        <v>0</v>
      </c>
      <c r="N4" s="27">
        <v>20</v>
      </c>
      <c r="O4" s="27">
        <v>0</v>
      </c>
      <c r="P4" s="27">
        <v>45</v>
      </c>
      <c r="Q4" s="27">
        <v>17</v>
      </c>
      <c r="R4" s="27">
        <v>115</v>
      </c>
      <c r="S4" s="27">
        <v>17</v>
      </c>
    </row>
    <row r="5" spans="1:19" x14ac:dyDescent="0.2">
      <c r="A5" s="27" t="s">
        <v>4</v>
      </c>
      <c r="B5" s="27" t="s">
        <v>5</v>
      </c>
      <c r="C5" s="27" t="s">
        <v>3</v>
      </c>
      <c r="D5" s="90">
        <v>2015</v>
      </c>
      <c r="E5" s="27" t="s">
        <v>6</v>
      </c>
      <c r="F5" s="27">
        <v>31</v>
      </c>
      <c r="G5" s="88">
        <f t="shared" si="0"/>
        <v>0</v>
      </c>
      <c r="H5" s="27">
        <v>0</v>
      </c>
      <c r="I5" s="27">
        <v>0</v>
      </c>
      <c r="J5" s="27">
        <v>19</v>
      </c>
      <c r="K5" s="88">
        <f t="shared" si="1"/>
        <v>0</v>
      </c>
      <c r="L5" s="27">
        <v>0</v>
      </c>
      <c r="M5" s="27">
        <v>0</v>
      </c>
      <c r="N5" s="27">
        <v>20</v>
      </c>
      <c r="O5" s="27">
        <v>0</v>
      </c>
      <c r="P5" s="27">
        <v>45</v>
      </c>
      <c r="Q5" s="27">
        <v>15</v>
      </c>
      <c r="R5" s="27">
        <v>115</v>
      </c>
      <c r="S5" s="27">
        <v>15</v>
      </c>
    </row>
    <row r="6" spans="1:19" x14ac:dyDescent="0.2">
      <c r="A6" s="27" t="s">
        <v>4</v>
      </c>
      <c r="B6" s="27" t="s">
        <v>5</v>
      </c>
      <c r="C6" s="27" t="s">
        <v>3</v>
      </c>
      <c r="D6" s="90">
        <v>2016</v>
      </c>
      <c r="E6" s="27" t="s">
        <v>6</v>
      </c>
      <c r="F6" s="27">
        <v>31</v>
      </c>
      <c r="G6" s="88">
        <f t="shared" si="0"/>
        <v>0</v>
      </c>
      <c r="H6" s="27">
        <v>0</v>
      </c>
      <c r="I6" s="27">
        <v>0</v>
      </c>
      <c r="J6" s="27">
        <v>19</v>
      </c>
      <c r="K6" s="88">
        <f t="shared" si="1"/>
        <v>0</v>
      </c>
      <c r="L6" s="27">
        <v>0</v>
      </c>
      <c r="M6" s="27">
        <v>0</v>
      </c>
      <c r="N6" s="27">
        <v>20</v>
      </c>
      <c r="O6" s="27">
        <v>0</v>
      </c>
      <c r="P6" s="27">
        <v>45</v>
      </c>
      <c r="Q6" s="27">
        <v>2</v>
      </c>
      <c r="R6" s="27">
        <v>115</v>
      </c>
      <c r="S6" s="27">
        <v>2</v>
      </c>
    </row>
    <row r="7" spans="1:19" x14ac:dyDescent="0.2">
      <c r="A7" s="27" t="s">
        <v>4</v>
      </c>
      <c r="B7" s="27" t="s">
        <v>5</v>
      </c>
      <c r="C7" s="27" t="s">
        <v>3</v>
      </c>
      <c r="D7" s="90">
        <v>2017</v>
      </c>
      <c r="E7" s="27" t="s">
        <v>6</v>
      </c>
      <c r="F7" s="27">
        <v>31</v>
      </c>
      <c r="G7" s="88">
        <f t="shared" si="0"/>
        <v>0</v>
      </c>
      <c r="H7" s="27">
        <v>0</v>
      </c>
      <c r="I7" s="27">
        <v>0</v>
      </c>
      <c r="J7" s="27">
        <v>19</v>
      </c>
      <c r="K7" s="88">
        <f t="shared" si="1"/>
        <v>0</v>
      </c>
      <c r="L7" s="27">
        <v>0</v>
      </c>
      <c r="M7" s="27">
        <v>0</v>
      </c>
      <c r="N7" s="27">
        <v>20</v>
      </c>
      <c r="O7" s="27">
        <v>0</v>
      </c>
      <c r="P7" s="27">
        <v>45</v>
      </c>
      <c r="Q7" s="27">
        <v>7</v>
      </c>
      <c r="R7" s="27">
        <v>115</v>
      </c>
      <c r="S7" s="27">
        <v>7</v>
      </c>
    </row>
    <row r="8" spans="1:19" x14ac:dyDescent="0.2">
      <c r="A8" s="86" t="s">
        <v>7</v>
      </c>
      <c r="B8" s="91" t="s">
        <v>7</v>
      </c>
      <c r="C8" s="86" t="s">
        <v>8</v>
      </c>
      <c r="D8" s="87" t="s">
        <v>1189</v>
      </c>
      <c r="E8" s="86" t="s">
        <v>6</v>
      </c>
      <c r="F8" s="88">
        <v>444</v>
      </c>
      <c r="G8" s="88">
        <f t="shared" si="0"/>
        <v>1</v>
      </c>
      <c r="H8" s="88">
        <v>1</v>
      </c>
      <c r="I8" s="88">
        <v>0</v>
      </c>
      <c r="J8" s="89">
        <v>248</v>
      </c>
      <c r="K8" s="88">
        <f t="shared" si="1"/>
        <v>0</v>
      </c>
      <c r="L8" s="88">
        <v>0</v>
      </c>
      <c r="M8" s="88">
        <v>0</v>
      </c>
      <c r="N8" s="88">
        <v>283</v>
      </c>
      <c r="O8" s="88">
        <v>0</v>
      </c>
      <c r="P8" s="86" t="s">
        <v>1192</v>
      </c>
      <c r="Q8" s="88">
        <v>180</v>
      </c>
      <c r="R8" s="88">
        <v>1723</v>
      </c>
      <c r="S8" s="88">
        <v>181</v>
      </c>
    </row>
    <row r="9" spans="1:19" x14ac:dyDescent="0.2">
      <c r="A9" s="27" t="s">
        <v>7</v>
      </c>
      <c r="B9" s="27" t="s">
        <v>7</v>
      </c>
      <c r="C9" s="27" t="s">
        <v>8</v>
      </c>
      <c r="D9" s="90">
        <v>2015</v>
      </c>
      <c r="E9" s="27" t="s">
        <v>6</v>
      </c>
      <c r="F9" s="27">
        <v>444</v>
      </c>
      <c r="G9" s="88">
        <f t="shared" si="0"/>
        <v>19</v>
      </c>
      <c r="H9" s="27">
        <v>19</v>
      </c>
      <c r="I9" s="27">
        <v>0</v>
      </c>
      <c r="J9" s="27">
        <v>248</v>
      </c>
      <c r="K9" s="88">
        <f t="shared" si="1"/>
        <v>22</v>
      </c>
      <c r="L9" s="27">
        <v>22</v>
      </c>
      <c r="M9" s="27">
        <v>0</v>
      </c>
      <c r="N9" s="27">
        <v>283</v>
      </c>
      <c r="O9" s="27">
        <v>14</v>
      </c>
      <c r="P9" s="27">
        <v>748</v>
      </c>
      <c r="Q9" s="27">
        <v>192</v>
      </c>
      <c r="R9" s="27">
        <v>1723</v>
      </c>
      <c r="S9" s="27">
        <v>247</v>
      </c>
    </row>
    <row r="10" spans="1:19" x14ac:dyDescent="0.2">
      <c r="A10" s="27" t="s">
        <v>7</v>
      </c>
      <c r="B10" s="27" t="s">
        <v>7</v>
      </c>
      <c r="C10" s="27" t="s">
        <v>8</v>
      </c>
      <c r="D10" s="90">
        <v>2016</v>
      </c>
      <c r="E10" s="27" t="s">
        <v>6</v>
      </c>
      <c r="F10" s="27">
        <v>444</v>
      </c>
      <c r="G10" s="88">
        <f t="shared" si="0"/>
        <v>17</v>
      </c>
      <c r="H10" s="27">
        <v>17</v>
      </c>
      <c r="I10" s="27">
        <v>0</v>
      </c>
      <c r="J10" s="27">
        <v>248</v>
      </c>
      <c r="K10" s="88">
        <f t="shared" si="1"/>
        <v>14</v>
      </c>
      <c r="L10" s="27">
        <v>14</v>
      </c>
      <c r="M10" s="27">
        <v>0</v>
      </c>
      <c r="N10" s="27">
        <v>283</v>
      </c>
      <c r="O10" s="27">
        <v>7</v>
      </c>
      <c r="P10" s="27">
        <v>748</v>
      </c>
      <c r="Q10" s="27">
        <v>61</v>
      </c>
      <c r="R10" s="27">
        <v>1723</v>
      </c>
      <c r="S10" s="27">
        <v>99</v>
      </c>
    </row>
    <row r="11" spans="1:19" x14ac:dyDescent="0.2">
      <c r="A11" s="27" t="s">
        <v>7</v>
      </c>
      <c r="B11" s="27" t="s">
        <v>7</v>
      </c>
      <c r="C11" s="27" t="s">
        <v>8</v>
      </c>
      <c r="D11" s="90">
        <v>2017</v>
      </c>
      <c r="E11" s="27" t="s">
        <v>6</v>
      </c>
      <c r="F11" s="27">
        <v>444</v>
      </c>
      <c r="G11" s="88">
        <f t="shared" si="0"/>
        <v>18</v>
      </c>
      <c r="H11" s="27">
        <v>18</v>
      </c>
      <c r="I11" s="27">
        <v>0</v>
      </c>
      <c r="J11" s="27">
        <v>248</v>
      </c>
      <c r="K11" s="88">
        <f t="shared" si="1"/>
        <v>4</v>
      </c>
      <c r="L11" s="27">
        <v>4</v>
      </c>
      <c r="M11" s="27">
        <v>0</v>
      </c>
      <c r="N11" s="27">
        <v>283</v>
      </c>
      <c r="O11" s="27">
        <v>5</v>
      </c>
      <c r="P11" s="27">
        <v>748</v>
      </c>
      <c r="Q11" s="27">
        <v>66</v>
      </c>
      <c r="R11" s="27">
        <v>1723</v>
      </c>
      <c r="S11" s="27">
        <v>93</v>
      </c>
    </row>
    <row r="12" spans="1:19" x14ac:dyDescent="0.2">
      <c r="A12" s="27" t="s">
        <v>9</v>
      </c>
      <c r="B12" s="27" t="s">
        <v>7</v>
      </c>
      <c r="C12" s="27" t="s">
        <v>8</v>
      </c>
      <c r="D12" s="90">
        <v>2014</v>
      </c>
      <c r="E12" s="27" t="s">
        <v>6</v>
      </c>
      <c r="F12" s="27">
        <v>430</v>
      </c>
      <c r="G12" s="88">
        <f t="shared" si="0"/>
        <v>0</v>
      </c>
      <c r="H12" s="27">
        <v>0</v>
      </c>
      <c r="I12" s="27">
        <v>0</v>
      </c>
      <c r="J12" s="27">
        <v>227</v>
      </c>
      <c r="K12" s="88">
        <f t="shared" si="1"/>
        <v>3</v>
      </c>
      <c r="L12" s="27">
        <v>0</v>
      </c>
      <c r="M12" s="27">
        <v>3</v>
      </c>
      <c r="N12" s="27">
        <v>295</v>
      </c>
      <c r="O12" s="27">
        <v>14</v>
      </c>
      <c r="P12" s="27">
        <v>817</v>
      </c>
      <c r="Q12" s="27">
        <v>12</v>
      </c>
      <c r="R12" s="27">
        <v>1769</v>
      </c>
      <c r="S12" s="27">
        <v>29</v>
      </c>
    </row>
    <row r="13" spans="1:19" x14ac:dyDescent="0.2">
      <c r="A13" s="27" t="s">
        <v>9</v>
      </c>
      <c r="B13" s="27" t="s">
        <v>7</v>
      </c>
      <c r="C13" s="27" t="s">
        <v>8</v>
      </c>
      <c r="D13" s="90">
        <v>2015</v>
      </c>
      <c r="E13" s="27" t="s">
        <v>6</v>
      </c>
      <c r="F13" s="27">
        <v>430</v>
      </c>
      <c r="G13" s="88">
        <f t="shared" si="0"/>
        <v>35</v>
      </c>
      <c r="H13" s="27">
        <v>35</v>
      </c>
      <c r="I13" s="27">
        <v>0</v>
      </c>
      <c r="J13" s="27">
        <v>227</v>
      </c>
      <c r="K13" s="88">
        <f t="shared" si="1"/>
        <v>65</v>
      </c>
      <c r="L13" s="27">
        <v>65</v>
      </c>
      <c r="M13" s="27">
        <v>0</v>
      </c>
      <c r="N13" s="27">
        <v>295</v>
      </c>
      <c r="O13" s="27">
        <v>21</v>
      </c>
      <c r="P13" s="27">
        <v>817</v>
      </c>
      <c r="Q13" s="27">
        <v>17</v>
      </c>
      <c r="R13" s="27">
        <v>1769</v>
      </c>
      <c r="S13" s="27">
        <v>138</v>
      </c>
    </row>
    <row r="14" spans="1:19" x14ac:dyDescent="0.2">
      <c r="A14" s="27" t="s">
        <v>9</v>
      </c>
      <c r="B14" s="27" t="s">
        <v>7</v>
      </c>
      <c r="C14" s="27" t="s">
        <v>8</v>
      </c>
      <c r="D14" s="90">
        <v>2016</v>
      </c>
      <c r="E14" s="27" t="s">
        <v>6</v>
      </c>
      <c r="F14" s="27">
        <v>430</v>
      </c>
      <c r="G14" s="88">
        <f t="shared" si="0"/>
        <v>85</v>
      </c>
      <c r="H14" s="27">
        <v>85</v>
      </c>
      <c r="I14" s="27">
        <v>0</v>
      </c>
      <c r="J14" s="27">
        <v>227</v>
      </c>
      <c r="K14" s="88">
        <f t="shared" si="1"/>
        <v>8</v>
      </c>
      <c r="L14" s="27">
        <v>8</v>
      </c>
      <c r="M14" s="27">
        <v>0</v>
      </c>
      <c r="N14" s="27">
        <v>295</v>
      </c>
      <c r="O14" s="27">
        <v>0</v>
      </c>
      <c r="P14" s="27">
        <v>817</v>
      </c>
      <c r="Q14" s="27">
        <v>9</v>
      </c>
      <c r="R14" s="27">
        <v>1769</v>
      </c>
      <c r="S14" s="27">
        <v>102</v>
      </c>
    </row>
    <row r="15" spans="1:19" x14ac:dyDescent="0.2">
      <c r="A15" s="27" t="s">
        <v>9</v>
      </c>
      <c r="B15" s="27" t="s">
        <v>7</v>
      </c>
      <c r="C15" s="27" t="s">
        <v>8</v>
      </c>
      <c r="D15" s="90">
        <v>2017</v>
      </c>
      <c r="E15" s="27" t="s">
        <v>6</v>
      </c>
      <c r="F15" s="27">
        <v>430</v>
      </c>
      <c r="G15" s="88">
        <f t="shared" si="0"/>
        <v>0</v>
      </c>
      <c r="H15" s="27">
        <v>0</v>
      </c>
      <c r="I15" s="27">
        <v>0</v>
      </c>
      <c r="J15" s="27">
        <v>227</v>
      </c>
      <c r="K15" s="88">
        <f t="shared" si="1"/>
        <v>3</v>
      </c>
      <c r="L15" s="27">
        <v>0</v>
      </c>
      <c r="M15" s="27">
        <v>3</v>
      </c>
      <c r="N15" s="27">
        <v>295</v>
      </c>
      <c r="O15" s="27">
        <v>0</v>
      </c>
      <c r="P15" s="27">
        <v>817</v>
      </c>
      <c r="Q15" s="27">
        <v>32</v>
      </c>
      <c r="R15" s="27">
        <v>1769</v>
      </c>
      <c r="S15" s="27">
        <v>35</v>
      </c>
    </row>
    <row r="16" spans="1:19" x14ac:dyDescent="0.2">
      <c r="A16" s="86" t="s">
        <v>1008</v>
      </c>
      <c r="B16" s="86" t="s">
        <v>7</v>
      </c>
      <c r="C16" s="86" t="s">
        <v>8</v>
      </c>
      <c r="D16" s="87" t="s">
        <v>1189</v>
      </c>
      <c r="E16" s="86" t="s">
        <v>6</v>
      </c>
      <c r="F16" s="88">
        <v>80</v>
      </c>
      <c r="G16" s="88">
        <f t="shared" si="0"/>
        <v>0</v>
      </c>
      <c r="H16" s="88">
        <v>0</v>
      </c>
      <c r="I16" s="88">
        <v>0</v>
      </c>
      <c r="J16" s="89">
        <v>53</v>
      </c>
      <c r="K16" s="88">
        <f t="shared" si="1"/>
        <v>0</v>
      </c>
      <c r="L16" s="88">
        <v>0</v>
      </c>
      <c r="M16" s="88">
        <v>0</v>
      </c>
      <c r="N16" s="88">
        <v>57</v>
      </c>
      <c r="O16" s="88">
        <v>17</v>
      </c>
      <c r="P16" s="86" t="s">
        <v>1193</v>
      </c>
      <c r="Q16" s="88">
        <v>0</v>
      </c>
      <c r="R16" s="88">
        <v>335</v>
      </c>
      <c r="S16" s="88">
        <v>17</v>
      </c>
    </row>
    <row r="17" spans="1:19" x14ac:dyDescent="0.2">
      <c r="A17" s="27" t="s">
        <v>1008</v>
      </c>
      <c r="B17" s="27" t="s">
        <v>7</v>
      </c>
      <c r="C17" s="27" t="s">
        <v>8</v>
      </c>
      <c r="D17" s="90">
        <v>2016</v>
      </c>
      <c r="E17" s="27" t="s">
        <v>6</v>
      </c>
      <c r="F17" s="27">
        <v>80</v>
      </c>
      <c r="G17" s="88">
        <f t="shared" si="0"/>
        <v>0</v>
      </c>
      <c r="H17" s="27">
        <v>0</v>
      </c>
      <c r="I17" s="27">
        <v>0</v>
      </c>
      <c r="J17" s="27">
        <v>53</v>
      </c>
      <c r="K17" s="88">
        <f t="shared" si="1"/>
        <v>0</v>
      </c>
      <c r="L17" s="27">
        <v>0</v>
      </c>
      <c r="M17" s="27">
        <v>0</v>
      </c>
      <c r="N17" s="27">
        <v>57</v>
      </c>
      <c r="O17" s="27">
        <v>0</v>
      </c>
      <c r="P17" s="27">
        <v>145</v>
      </c>
      <c r="Q17" s="27">
        <v>186</v>
      </c>
      <c r="R17" s="27">
        <v>335</v>
      </c>
      <c r="S17" s="27">
        <v>186</v>
      </c>
    </row>
    <row r="18" spans="1:19" x14ac:dyDescent="0.2">
      <c r="A18" s="27" t="s">
        <v>1008</v>
      </c>
      <c r="B18" s="27" t="s">
        <v>7</v>
      </c>
      <c r="C18" s="27" t="s">
        <v>8</v>
      </c>
      <c r="D18" s="90">
        <v>2017</v>
      </c>
      <c r="E18" s="27" t="s">
        <v>6</v>
      </c>
      <c r="F18" s="27">
        <v>80</v>
      </c>
      <c r="G18" s="88">
        <f t="shared" si="0"/>
        <v>0</v>
      </c>
      <c r="H18" s="27">
        <v>0</v>
      </c>
      <c r="I18" s="27">
        <v>0</v>
      </c>
      <c r="J18" s="27">
        <v>53</v>
      </c>
      <c r="K18" s="88">
        <f t="shared" si="1"/>
        <v>0</v>
      </c>
      <c r="L18" s="27">
        <v>0</v>
      </c>
      <c r="M18" s="27">
        <v>0</v>
      </c>
      <c r="N18" s="27">
        <v>57</v>
      </c>
      <c r="O18" s="27">
        <v>4</v>
      </c>
      <c r="P18" s="27">
        <v>145</v>
      </c>
      <c r="Q18" s="27">
        <v>8</v>
      </c>
      <c r="R18" s="27">
        <v>335</v>
      </c>
      <c r="S18" s="27">
        <v>12</v>
      </c>
    </row>
    <row r="19" spans="1:19" x14ac:dyDescent="0.2">
      <c r="A19" s="86" t="s">
        <v>10</v>
      </c>
      <c r="B19" s="86" t="s">
        <v>5</v>
      </c>
      <c r="C19" s="86" t="s">
        <v>3</v>
      </c>
      <c r="D19" s="87" t="s">
        <v>1189</v>
      </c>
      <c r="E19" s="86" t="s">
        <v>6</v>
      </c>
      <c r="F19" s="88">
        <v>380</v>
      </c>
      <c r="G19" s="88">
        <f t="shared" si="0"/>
        <v>0</v>
      </c>
      <c r="H19" s="88">
        <v>0</v>
      </c>
      <c r="I19" s="88">
        <v>0</v>
      </c>
      <c r="J19" s="89">
        <v>224</v>
      </c>
      <c r="K19" s="88">
        <f t="shared" si="1"/>
        <v>2</v>
      </c>
      <c r="L19" s="88">
        <v>2</v>
      </c>
      <c r="M19" s="88">
        <v>0</v>
      </c>
      <c r="N19" s="88">
        <v>246</v>
      </c>
      <c r="O19" s="88">
        <v>0</v>
      </c>
      <c r="P19" s="86" t="s">
        <v>1194</v>
      </c>
      <c r="Q19" s="88">
        <v>11</v>
      </c>
      <c r="R19" s="88">
        <v>1492</v>
      </c>
      <c r="S19" s="88">
        <v>13</v>
      </c>
    </row>
    <row r="20" spans="1:19" x14ac:dyDescent="0.2">
      <c r="A20" s="27" t="s">
        <v>10</v>
      </c>
      <c r="B20" s="27" t="s">
        <v>5</v>
      </c>
      <c r="C20" s="27" t="s">
        <v>3</v>
      </c>
      <c r="D20" s="90">
        <v>2013</v>
      </c>
      <c r="E20" s="27" t="s">
        <v>6</v>
      </c>
      <c r="F20" s="27">
        <v>380</v>
      </c>
      <c r="G20" s="88">
        <f t="shared" si="0"/>
        <v>0</v>
      </c>
      <c r="H20" s="27">
        <v>0</v>
      </c>
      <c r="I20" s="27">
        <v>0</v>
      </c>
      <c r="J20" s="27">
        <v>224</v>
      </c>
      <c r="K20" s="88">
        <f t="shared" si="1"/>
        <v>0</v>
      </c>
      <c r="L20" s="27">
        <v>0</v>
      </c>
      <c r="M20" s="27">
        <v>0</v>
      </c>
      <c r="N20" s="27">
        <v>246</v>
      </c>
      <c r="O20" s="27">
        <v>1</v>
      </c>
      <c r="P20" s="27">
        <v>642</v>
      </c>
      <c r="Q20" s="27">
        <v>174</v>
      </c>
      <c r="R20" s="27">
        <v>1492</v>
      </c>
      <c r="S20" s="27">
        <v>175</v>
      </c>
    </row>
    <row r="21" spans="1:19" x14ac:dyDescent="0.2">
      <c r="A21" s="27" t="s">
        <v>10</v>
      </c>
      <c r="B21" s="27" t="s">
        <v>5</v>
      </c>
      <c r="C21" s="27" t="s">
        <v>3</v>
      </c>
      <c r="D21" s="90">
        <v>2014</v>
      </c>
      <c r="E21" s="27" t="s">
        <v>6</v>
      </c>
      <c r="F21" s="27">
        <v>380</v>
      </c>
      <c r="G21" s="88">
        <f t="shared" si="0"/>
        <v>0</v>
      </c>
      <c r="H21" s="27">
        <v>0</v>
      </c>
      <c r="I21" s="27">
        <v>0</v>
      </c>
      <c r="J21" s="27">
        <v>224</v>
      </c>
      <c r="K21" s="88">
        <f t="shared" si="1"/>
        <v>8</v>
      </c>
      <c r="L21" s="27">
        <v>8</v>
      </c>
      <c r="M21" s="27">
        <v>0</v>
      </c>
      <c r="N21" s="27">
        <v>246</v>
      </c>
      <c r="O21" s="27">
        <v>3</v>
      </c>
      <c r="P21" s="27">
        <v>642</v>
      </c>
      <c r="Q21" s="27">
        <v>29</v>
      </c>
      <c r="R21" s="27">
        <v>1492</v>
      </c>
      <c r="S21" s="27">
        <v>40</v>
      </c>
    </row>
    <row r="22" spans="1:19" x14ac:dyDescent="0.2">
      <c r="A22" s="27" t="s">
        <v>10</v>
      </c>
      <c r="B22" s="27" t="s">
        <v>5</v>
      </c>
      <c r="C22" s="27" t="s">
        <v>3</v>
      </c>
      <c r="D22" s="90">
        <v>2015</v>
      </c>
      <c r="E22" s="27" t="s">
        <v>6</v>
      </c>
      <c r="F22" s="27">
        <v>380</v>
      </c>
      <c r="G22" s="88">
        <f t="shared" si="0"/>
        <v>0</v>
      </c>
      <c r="H22" s="27">
        <v>0</v>
      </c>
      <c r="I22" s="27">
        <v>0</v>
      </c>
      <c r="J22" s="27">
        <v>224</v>
      </c>
      <c r="K22" s="88">
        <f t="shared" si="1"/>
        <v>0</v>
      </c>
      <c r="L22" s="27">
        <v>0</v>
      </c>
      <c r="M22" s="27">
        <v>0</v>
      </c>
      <c r="N22" s="27">
        <v>246</v>
      </c>
      <c r="O22" s="27">
        <v>0</v>
      </c>
      <c r="P22" s="27">
        <v>642</v>
      </c>
      <c r="Q22" s="27">
        <v>0</v>
      </c>
      <c r="R22" s="27">
        <v>1492</v>
      </c>
      <c r="S22" s="27">
        <v>0</v>
      </c>
    </row>
    <row r="23" spans="1:19" x14ac:dyDescent="0.2">
      <c r="A23" s="27" t="s">
        <v>10</v>
      </c>
      <c r="B23" s="27" t="s">
        <v>5</v>
      </c>
      <c r="C23" s="27" t="s">
        <v>3</v>
      </c>
      <c r="D23" s="90">
        <v>2016</v>
      </c>
      <c r="E23" s="27" t="s">
        <v>6</v>
      </c>
      <c r="F23" s="27">
        <v>380</v>
      </c>
      <c r="G23" s="88">
        <f t="shared" si="0"/>
        <v>0</v>
      </c>
      <c r="H23" s="27">
        <v>0</v>
      </c>
      <c r="I23" s="27">
        <v>0</v>
      </c>
      <c r="J23" s="27">
        <v>224</v>
      </c>
      <c r="K23" s="88">
        <f t="shared" si="1"/>
        <v>0</v>
      </c>
      <c r="L23" s="27">
        <v>0</v>
      </c>
      <c r="M23" s="27">
        <v>0</v>
      </c>
      <c r="N23" s="27">
        <v>246</v>
      </c>
      <c r="O23" s="27">
        <v>0</v>
      </c>
      <c r="P23" s="27">
        <v>642</v>
      </c>
      <c r="Q23" s="27">
        <v>38</v>
      </c>
      <c r="R23" s="27">
        <v>1492</v>
      </c>
      <c r="S23" s="27">
        <v>38</v>
      </c>
    </row>
    <row r="24" spans="1:19" x14ac:dyDescent="0.2">
      <c r="A24" s="27" t="s">
        <v>10</v>
      </c>
      <c r="B24" s="27" t="s">
        <v>5</v>
      </c>
      <c r="C24" s="27" t="s">
        <v>3</v>
      </c>
      <c r="D24" s="90">
        <v>2017</v>
      </c>
      <c r="E24" s="27" t="s">
        <v>6</v>
      </c>
      <c r="F24" s="27">
        <v>380</v>
      </c>
      <c r="G24" s="88">
        <f t="shared" si="0"/>
        <v>0</v>
      </c>
      <c r="H24" s="27">
        <v>0</v>
      </c>
      <c r="I24" s="27">
        <v>0</v>
      </c>
      <c r="J24" s="27">
        <v>224</v>
      </c>
      <c r="K24" s="88">
        <f t="shared" si="1"/>
        <v>0</v>
      </c>
      <c r="L24" s="27">
        <v>0</v>
      </c>
      <c r="M24" s="27">
        <v>0</v>
      </c>
      <c r="N24" s="27">
        <v>246</v>
      </c>
      <c r="O24" s="27">
        <v>0</v>
      </c>
      <c r="P24" s="27">
        <v>642</v>
      </c>
      <c r="Q24" s="27">
        <v>74</v>
      </c>
      <c r="R24" s="27">
        <v>1492</v>
      </c>
      <c r="S24" s="27">
        <v>74</v>
      </c>
    </row>
    <row r="25" spans="1:19" x14ac:dyDescent="0.2">
      <c r="A25" s="86" t="s">
        <v>11</v>
      </c>
      <c r="B25" s="86" t="s">
        <v>12</v>
      </c>
      <c r="C25" s="86" t="s">
        <v>3</v>
      </c>
      <c r="D25" s="87" t="s">
        <v>1189</v>
      </c>
      <c r="E25" s="86" t="s">
        <v>6</v>
      </c>
      <c r="F25" s="88">
        <v>9</v>
      </c>
      <c r="G25" s="88">
        <f t="shared" si="0"/>
        <v>0</v>
      </c>
      <c r="H25" s="27"/>
      <c r="I25" s="27"/>
      <c r="J25" s="89">
        <v>7</v>
      </c>
      <c r="K25" s="88">
        <f t="shared" si="1"/>
        <v>0</v>
      </c>
      <c r="L25" s="27"/>
      <c r="M25" s="27"/>
      <c r="N25" s="88">
        <v>7</v>
      </c>
      <c r="O25" s="27"/>
      <c r="P25" s="86" t="s">
        <v>1195</v>
      </c>
      <c r="Q25" s="27"/>
      <c r="R25" s="88">
        <v>39</v>
      </c>
      <c r="S25" s="27"/>
    </row>
    <row r="26" spans="1:19" x14ac:dyDescent="0.2">
      <c r="A26" s="27" t="s">
        <v>11</v>
      </c>
      <c r="B26" s="27" t="s">
        <v>12</v>
      </c>
      <c r="C26" s="27" t="s">
        <v>3</v>
      </c>
      <c r="D26" s="90">
        <v>2014</v>
      </c>
      <c r="E26" s="27" t="s">
        <v>6</v>
      </c>
      <c r="F26" s="27">
        <v>9</v>
      </c>
      <c r="G26" s="88">
        <f t="shared" si="0"/>
        <v>0</v>
      </c>
      <c r="H26" s="27">
        <v>0</v>
      </c>
      <c r="I26" s="27">
        <v>0</v>
      </c>
      <c r="J26" s="27">
        <v>7</v>
      </c>
      <c r="K26" s="88">
        <f t="shared" si="1"/>
        <v>0</v>
      </c>
      <c r="L26" s="27">
        <v>0</v>
      </c>
      <c r="M26" s="27">
        <v>0</v>
      </c>
      <c r="N26" s="27">
        <v>7</v>
      </c>
      <c r="O26" s="27">
        <v>1</v>
      </c>
      <c r="P26" s="27">
        <v>16</v>
      </c>
      <c r="Q26" s="27">
        <v>0</v>
      </c>
      <c r="R26" s="27">
        <v>39</v>
      </c>
      <c r="S26" s="27">
        <v>1</v>
      </c>
    </row>
    <row r="27" spans="1:19" x14ac:dyDescent="0.2">
      <c r="A27" s="27" t="s">
        <v>11</v>
      </c>
      <c r="B27" s="27" t="s">
        <v>12</v>
      </c>
      <c r="C27" s="27" t="s">
        <v>3</v>
      </c>
      <c r="D27" s="90">
        <v>2015</v>
      </c>
      <c r="E27" s="27" t="s">
        <v>6</v>
      </c>
      <c r="F27" s="27">
        <v>9</v>
      </c>
      <c r="G27" s="88">
        <f t="shared" si="0"/>
        <v>33</v>
      </c>
      <c r="H27" s="27">
        <v>33</v>
      </c>
      <c r="I27" s="27">
        <v>0</v>
      </c>
      <c r="J27" s="27">
        <v>7</v>
      </c>
      <c r="K27" s="88">
        <f t="shared" si="1"/>
        <v>187</v>
      </c>
      <c r="L27" s="27">
        <v>187</v>
      </c>
      <c r="M27" s="27">
        <v>0</v>
      </c>
      <c r="N27" s="27">
        <v>7</v>
      </c>
      <c r="O27" s="27">
        <v>419</v>
      </c>
      <c r="P27" s="27">
        <v>16</v>
      </c>
      <c r="Q27" s="27">
        <v>0</v>
      </c>
      <c r="R27" s="27">
        <v>39</v>
      </c>
      <c r="S27" s="27">
        <v>639</v>
      </c>
    </row>
    <row r="28" spans="1:19" x14ac:dyDescent="0.2">
      <c r="A28" s="27" t="s">
        <v>11</v>
      </c>
      <c r="B28" s="27" t="s">
        <v>12</v>
      </c>
      <c r="C28" s="27" t="s">
        <v>3</v>
      </c>
      <c r="D28" s="90">
        <v>2016</v>
      </c>
      <c r="E28" s="27" t="s">
        <v>6</v>
      </c>
      <c r="F28" s="27">
        <v>9</v>
      </c>
      <c r="G28" s="88">
        <f t="shared" si="0"/>
        <v>50</v>
      </c>
      <c r="H28" s="27">
        <v>50</v>
      </c>
      <c r="I28" s="27">
        <v>0</v>
      </c>
      <c r="J28" s="27">
        <v>7</v>
      </c>
      <c r="K28" s="88">
        <f t="shared" si="1"/>
        <v>148</v>
      </c>
      <c r="L28" s="27">
        <v>148</v>
      </c>
      <c r="M28" s="27">
        <v>0</v>
      </c>
      <c r="N28" s="27">
        <v>7</v>
      </c>
      <c r="O28" s="27">
        <v>4</v>
      </c>
      <c r="P28" s="27">
        <v>16</v>
      </c>
      <c r="Q28" s="27">
        <v>0</v>
      </c>
      <c r="R28" s="27">
        <v>39</v>
      </c>
      <c r="S28" s="27">
        <v>202</v>
      </c>
    </row>
    <row r="29" spans="1:19" x14ac:dyDescent="0.2">
      <c r="A29" s="27" t="s">
        <v>11</v>
      </c>
      <c r="B29" s="27" t="s">
        <v>12</v>
      </c>
      <c r="C29" s="27" t="s">
        <v>3</v>
      </c>
      <c r="D29" s="90">
        <v>2017</v>
      </c>
      <c r="E29" s="27" t="s">
        <v>6</v>
      </c>
      <c r="F29" s="27">
        <v>9</v>
      </c>
      <c r="G29" s="88">
        <f t="shared" si="0"/>
        <v>0</v>
      </c>
      <c r="H29" s="27">
        <v>0</v>
      </c>
      <c r="I29" s="27">
        <v>0</v>
      </c>
      <c r="J29" s="27">
        <v>7</v>
      </c>
      <c r="K29" s="88">
        <f t="shared" si="1"/>
        <v>0</v>
      </c>
      <c r="L29" s="27">
        <v>0</v>
      </c>
      <c r="M29" s="27">
        <v>0</v>
      </c>
      <c r="N29" s="27">
        <v>7</v>
      </c>
      <c r="O29" s="27">
        <v>0</v>
      </c>
      <c r="P29" s="27">
        <v>16</v>
      </c>
      <c r="Q29" s="27">
        <v>0</v>
      </c>
      <c r="R29" s="27">
        <v>39</v>
      </c>
      <c r="S29" s="27">
        <v>0</v>
      </c>
    </row>
    <row r="30" spans="1:19" x14ac:dyDescent="0.2">
      <c r="A30" s="27" t="s">
        <v>1026</v>
      </c>
      <c r="B30" s="27" t="s">
        <v>1027</v>
      </c>
      <c r="C30" s="27" t="s">
        <v>13</v>
      </c>
      <c r="D30" s="90">
        <v>2014</v>
      </c>
      <c r="E30" s="27" t="s">
        <v>6</v>
      </c>
      <c r="F30" s="27">
        <v>7</v>
      </c>
      <c r="G30" s="88">
        <f t="shared" si="0"/>
        <v>0</v>
      </c>
      <c r="H30" s="27">
        <v>0</v>
      </c>
      <c r="I30" s="27">
        <v>0</v>
      </c>
      <c r="J30" s="27">
        <v>6</v>
      </c>
      <c r="K30" s="88">
        <f t="shared" si="1"/>
        <v>0</v>
      </c>
      <c r="L30" s="27">
        <v>0</v>
      </c>
      <c r="M30" s="27">
        <v>0</v>
      </c>
      <c r="N30" s="27">
        <v>6</v>
      </c>
      <c r="O30" s="27">
        <v>1</v>
      </c>
      <c r="P30" s="27">
        <v>11</v>
      </c>
      <c r="Q30" s="27">
        <v>1</v>
      </c>
      <c r="R30" s="27">
        <v>30</v>
      </c>
      <c r="S30" s="27">
        <v>2</v>
      </c>
    </row>
    <row r="31" spans="1:19" x14ac:dyDescent="0.2">
      <c r="A31" s="27" t="s">
        <v>1026</v>
      </c>
      <c r="B31" s="27" t="s">
        <v>1027</v>
      </c>
      <c r="C31" s="27" t="s">
        <v>13</v>
      </c>
      <c r="D31" s="90">
        <v>2015</v>
      </c>
      <c r="E31" s="27" t="s">
        <v>6</v>
      </c>
      <c r="F31" s="27">
        <v>7</v>
      </c>
      <c r="G31" s="88">
        <f t="shared" si="0"/>
        <v>0</v>
      </c>
      <c r="H31" s="27">
        <v>0</v>
      </c>
      <c r="I31" s="27">
        <v>0</v>
      </c>
      <c r="J31" s="27">
        <v>6</v>
      </c>
      <c r="K31" s="88">
        <f t="shared" si="1"/>
        <v>0</v>
      </c>
      <c r="L31" s="27">
        <v>0</v>
      </c>
      <c r="M31" s="27">
        <v>0</v>
      </c>
      <c r="N31" s="27">
        <v>6</v>
      </c>
      <c r="O31" s="27">
        <v>0</v>
      </c>
      <c r="P31" s="27">
        <v>11</v>
      </c>
      <c r="Q31" s="27">
        <v>4</v>
      </c>
      <c r="R31" s="27">
        <v>30</v>
      </c>
      <c r="S31" s="27">
        <v>4</v>
      </c>
    </row>
    <row r="32" spans="1:19" x14ac:dyDescent="0.2">
      <c r="A32" s="27" t="s">
        <v>1026</v>
      </c>
      <c r="B32" s="27" t="s">
        <v>1027</v>
      </c>
      <c r="C32" s="27" t="s">
        <v>13</v>
      </c>
      <c r="D32" s="90">
        <v>2016</v>
      </c>
      <c r="E32" s="27" t="s">
        <v>6</v>
      </c>
      <c r="F32" s="27">
        <v>7</v>
      </c>
      <c r="G32" s="88">
        <f t="shared" si="0"/>
        <v>0</v>
      </c>
      <c r="H32" s="27">
        <v>0</v>
      </c>
      <c r="I32" s="27">
        <v>0</v>
      </c>
      <c r="J32" s="27">
        <v>6</v>
      </c>
      <c r="K32" s="88">
        <f t="shared" si="1"/>
        <v>0</v>
      </c>
      <c r="L32" s="27">
        <v>0</v>
      </c>
      <c r="M32" s="27">
        <v>0</v>
      </c>
      <c r="N32" s="27">
        <v>6</v>
      </c>
      <c r="O32" s="27">
        <v>0</v>
      </c>
      <c r="P32" s="27">
        <v>11</v>
      </c>
      <c r="Q32" s="27">
        <v>2</v>
      </c>
      <c r="R32" s="27">
        <v>30</v>
      </c>
      <c r="S32" s="27">
        <v>2</v>
      </c>
    </row>
    <row r="33" spans="1:19" x14ac:dyDescent="0.2">
      <c r="A33" s="27" t="s">
        <v>1026</v>
      </c>
      <c r="B33" s="27" t="s">
        <v>1027</v>
      </c>
      <c r="C33" s="27" t="s">
        <v>13</v>
      </c>
      <c r="D33" s="90">
        <v>2017</v>
      </c>
      <c r="E33" s="27" t="s">
        <v>6</v>
      </c>
      <c r="F33" s="27">
        <v>7</v>
      </c>
      <c r="G33" s="88">
        <f t="shared" si="0"/>
        <v>0</v>
      </c>
      <c r="H33" s="27">
        <v>0</v>
      </c>
      <c r="I33" s="27">
        <v>0</v>
      </c>
      <c r="J33" s="27">
        <v>6</v>
      </c>
      <c r="K33" s="88">
        <f t="shared" si="1"/>
        <v>2</v>
      </c>
      <c r="L33" s="27">
        <v>0</v>
      </c>
      <c r="M33" s="27">
        <v>2</v>
      </c>
      <c r="N33" s="27">
        <v>6</v>
      </c>
      <c r="O33" s="27">
        <v>3</v>
      </c>
      <c r="P33" s="27">
        <v>11</v>
      </c>
      <c r="Q33" s="27">
        <v>3</v>
      </c>
      <c r="R33" s="27">
        <v>30</v>
      </c>
      <c r="S33" s="27">
        <v>8</v>
      </c>
    </row>
    <row r="34" spans="1:19" x14ac:dyDescent="0.2">
      <c r="A34" s="86" t="s">
        <v>1109</v>
      </c>
      <c r="B34" s="86" t="s">
        <v>14</v>
      </c>
      <c r="C34" s="86" t="s">
        <v>13</v>
      </c>
      <c r="D34" s="87" t="s">
        <v>1189</v>
      </c>
      <c r="E34" s="86" t="s">
        <v>6</v>
      </c>
      <c r="F34" s="88">
        <v>10</v>
      </c>
      <c r="G34" s="88">
        <f t="shared" si="0"/>
        <v>1</v>
      </c>
      <c r="H34" s="88">
        <v>0</v>
      </c>
      <c r="I34" s="88">
        <v>1</v>
      </c>
      <c r="J34" s="89">
        <v>7</v>
      </c>
      <c r="K34" s="88">
        <f t="shared" si="1"/>
        <v>4</v>
      </c>
      <c r="L34" s="88">
        <v>0</v>
      </c>
      <c r="M34" s="88">
        <v>4</v>
      </c>
      <c r="N34" s="88">
        <v>9</v>
      </c>
      <c r="O34" s="88">
        <v>21</v>
      </c>
      <c r="P34" s="86" t="s">
        <v>1196</v>
      </c>
      <c r="Q34" s="88">
        <v>7</v>
      </c>
      <c r="R34" s="88">
        <v>49</v>
      </c>
      <c r="S34" s="88">
        <v>33</v>
      </c>
    </row>
    <row r="35" spans="1:19" x14ac:dyDescent="0.2">
      <c r="A35" s="27" t="s">
        <v>1109</v>
      </c>
      <c r="B35" s="27" t="s">
        <v>14</v>
      </c>
      <c r="C35" s="27" t="s">
        <v>13</v>
      </c>
      <c r="D35" s="90">
        <v>2017</v>
      </c>
      <c r="E35" s="27" t="s">
        <v>6</v>
      </c>
      <c r="F35" s="27">
        <v>10</v>
      </c>
      <c r="G35" s="88">
        <f t="shared" si="0"/>
        <v>0</v>
      </c>
      <c r="H35" s="27">
        <v>0</v>
      </c>
      <c r="I35" s="27">
        <v>0</v>
      </c>
      <c r="J35" s="27">
        <v>7</v>
      </c>
      <c r="K35" s="88">
        <f t="shared" si="1"/>
        <v>2</v>
      </c>
      <c r="L35" s="27">
        <v>1</v>
      </c>
      <c r="M35" s="27">
        <v>1</v>
      </c>
      <c r="N35" s="27">
        <v>9</v>
      </c>
      <c r="O35" s="27">
        <v>13</v>
      </c>
      <c r="P35" s="27">
        <v>23</v>
      </c>
      <c r="Q35" s="27">
        <v>17</v>
      </c>
      <c r="R35" s="27">
        <v>49</v>
      </c>
      <c r="S35" s="27">
        <v>32</v>
      </c>
    </row>
    <row r="36" spans="1:19" x14ac:dyDescent="0.2">
      <c r="A36" s="86" t="s">
        <v>15</v>
      </c>
      <c r="B36" s="86" t="s">
        <v>16</v>
      </c>
      <c r="C36" s="86" t="s">
        <v>8</v>
      </c>
      <c r="D36" s="87" t="s">
        <v>1189</v>
      </c>
      <c r="E36" s="86" t="s">
        <v>6</v>
      </c>
      <c r="F36" s="88">
        <v>116</v>
      </c>
      <c r="G36" s="88">
        <f t="shared" si="0"/>
        <v>8</v>
      </c>
      <c r="H36" s="88">
        <v>8</v>
      </c>
      <c r="I36" s="88">
        <v>0</v>
      </c>
      <c r="J36" s="89">
        <v>54</v>
      </c>
      <c r="K36" s="88">
        <f t="shared" si="1"/>
        <v>11</v>
      </c>
      <c r="L36" s="88">
        <v>8</v>
      </c>
      <c r="M36" s="88">
        <v>3</v>
      </c>
      <c r="N36" s="88">
        <v>58</v>
      </c>
      <c r="O36" s="88">
        <v>0</v>
      </c>
      <c r="P36" s="86" t="s">
        <v>1197</v>
      </c>
      <c r="Q36" s="88">
        <v>143</v>
      </c>
      <c r="R36" s="88">
        <v>392</v>
      </c>
      <c r="S36" s="88">
        <v>162</v>
      </c>
    </row>
    <row r="37" spans="1:19" x14ac:dyDescent="0.2">
      <c r="A37" s="27" t="s">
        <v>15</v>
      </c>
      <c r="B37" s="27" t="s">
        <v>16</v>
      </c>
      <c r="C37" s="27" t="s">
        <v>8</v>
      </c>
      <c r="D37" s="90">
        <v>2015</v>
      </c>
      <c r="E37" s="27" t="s">
        <v>6</v>
      </c>
      <c r="F37" s="27">
        <v>116</v>
      </c>
      <c r="G37" s="88">
        <f t="shared" si="0"/>
        <v>0</v>
      </c>
      <c r="H37" s="27">
        <v>0</v>
      </c>
      <c r="I37" s="27">
        <v>0</v>
      </c>
      <c r="J37" s="27">
        <v>54</v>
      </c>
      <c r="K37" s="88">
        <f t="shared" si="1"/>
        <v>9</v>
      </c>
      <c r="L37" s="27">
        <v>9</v>
      </c>
      <c r="M37" s="27">
        <v>0</v>
      </c>
      <c r="N37" s="27">
        <v>58</v>
      </c>
      <c r="O37" s="27">
        <v>140</v>
      </c>
      <c r="P37" s="27">
        <v>164</v>
      </c>
      <c r="Q37" s="27">
        <v>0</v>
      </c>
      <c r="R37" s="27">
        <v>392</v>
      </c>
      <c r="S37" s="27">
        <v>149</v>
      </c>
    </row>
    <row r="38" spans="1:19" x14ac:dyDescent="0.2">
      <c r="A38" s="27" t="s">
        <v>15</v>
      </c>
      <c r="B38" s="27" t="s">
        <v>16</v>
      </c>
      <c r="C38" s="27" t="s">
        <v>8</v>
      </c>
      <c r="D38" s="90">
        <v>2016</v>
      </c>
      <c r="E38" s="27" t="s">
        <v>6</v>
      </c>
      <c r="F38" s="27">
        <v>116</v>
      </c>
      <c r="G38" s="88">
        <f t="shared" si="0"/>
        <v>0</v>
      </c>
      <c r="H38" s="27">
        <v>0</v>
      </c>
      <c r="I38" s="27">
        <v>0</v>
      </c>
      <c r="J38" s="27">
        <v>54</v>
      </c>
      <c r="K38" s="88">
        <f t="shared" si="1"/>
        <v>0</v>
      </c>
      <c r="L38" s="27">
        <v>0</v>
      </c>
      <c r="M38" s="27">
        <v>0</v>
      </c>
      <c r="N38" s="27">
        <v>58</v>
      </c>
      <c r="O38" s="27">
        <v>0</v>
      </c>
      <c r="P38" s="27">
        <v>164</v>
      </c>
      <c r="Q38" s="27">
        <v>0</v>
      </c>
      <c r="R38" s="27">
        <v>392</v>
      </c>
      <c r="S38" s="27">
        <v>0</v>
      </c>
    </row>
    <row r="39" spans="1:19" x14ac:dyDescent="0.2">
      <c r="A39" s="27" t="s">
        <v>15</v>
      </c>
      <c r="B39" s="27" t="s">
        <v>16</v>
      </c>
      <c r="C39" s="27" t="s">
        <v>8</v>
      </c>
      <c r="D39" s="90">
        <v>2017</v>
      </c>
      <c r="E39" s="27" t="s">
        <v>6</v>
      </c>
      <c r="F39" s="27">
        <v>116</v>
      </c>
      <c r="G39" s="88">
        <f t="shared" si="0"/>
        <v>49</v>
      </c>
      <c r="H39" s="27">
        <v>49</v>
      </c>
      <c r="I39" s="27">
        <v>0</v>
      </c>
      <c r="J39" s="27">
        <v>54</v>
      </c>
      <c r="K39" s="88">
        <f t="shared" si="1"/>
        <v>20</v>
      </c>
      <c r="L39" s="27">
        <v>20</v>
      </c>
      <c r="M39" s="27">
        <v>0</v>
      </c>
      <c r="N39" s="27">
        <v>58</v>
      </c>
      <c r="O39" s="27">
        <v>1</v>
      </c>
      <c r="P39" s="27">
        <v>164</v>
      </c>
      <c r="Q39" s="27">
        <v>0</v>
      </c>
      <c r="R39" s="27">
        <v>392</v>
      </c>
      <c r="S39" s="27">
        <v>70</v>
      </c>
    </row>
    <row r="40" spans="1:19" x14ac:dyDescent="0.2">
      <c r="A40" s="86" t="s">
        <v>17</v>
      </c>
      <c r="B40" s="86" t="s">
        <v>12</v>
      </c>
      <c r="C40" s="86" t="s">
        <v>3</v>
      </c>
      <c r="D40" s="87" t="s">
        <v>1189</v>
      </c>
      <c r="E40" s="86" t="s">
        <v>6</v>
      </c>
      <c r="F40" s="88">
        <v>1256</v>
      </c>
      <c r="G40" s="88">
        <f t="shared" si="0"/>
        <v>0</v>
      </c>
      <c r="H40" s="88">
        <v>0</v>
      </c>
      <c r="I40" s="88">
        <v>0</v>
      </c>
      <c r="J40" s="89">
        <v>907</v>
      </c>
      <c r="K40" s="88">
        <f t="shared" si="1"/>
        <v>0</v>
      </c>
      <c r="L40" s="88">
        <v>0</v>
      </c>
      <c r="M40" s="88">
        <v>0</v>
      </c>
      <c r="N40" s="88">
        <v>1038</v>
      </c>
      <c r="O40" s="88">
        <v>5</v>
      </c>
      <c r="P40" s="86" t="s">
        <v>1198</v>
      </c>
      <c r="Q40" s="88">
        <v>944</v>
      </c>
      <c r="R40" s="88">
        <v>5702</v>
      </c>
      <c r="S40" s="88">
        <v>949</v>
      </c>
    </row>
    <row r="41" spans="1:19" x14ac:dyDescent="0.2">
      <c r="A41" s="27" t="s">
        <v>17</v>
      </c>
      <c r="B41" s="27" t="s">
        <v>12</v>
      </c>
      <c r="C41" s="27" t="s">
        <v>3</v>
      </c>
      <c r="D41" s="90">
        <v>2014</v>
      </c>
      <c r="E41" s="27" t="s">
        <v>6</v>
      </c>
      <c r="F41" s="27">
        <v>1256</v>
      </c>
      <c r="G41" s="88">
        <f t="shared" si="0"/>
        <v>0</v>
      </c>
      <c r="H41" s="27">
        <v>0</v>
      </c>
      <c r="I41" s="27">
        <v>0</v>
      </c>
      <c r="J41" s="27">
        <v>907</v>
      </c>
      <c r="K41" s="88">
        <f t="shared" si="1"/>
        <v>9</v>
      </c>
      <c r="L41" s="27">
        <v>9</v>
      </c>
      <c r="M41" s="27">
        <v>0</v>
      </c>
      <c r="N41" s="27">
        <v>1038</v>
      </c>
      <c r="O41" s="27">
        <v>21</v>
      </c>
      <c r="P41" s="27">
        <v>2501</v>
      </c>
      <c r="Q41" s="27">
        <v>1271</v>
      </c>
      <c r="R41" s="27">
        <v>5702</v>
      </c>
      <c r="S41" s="27">
        <v>1301</v>
      </c>
    </row>
    <row r="42" spans="1:19" x14ac:dyDescent="0.2">
      <c r="A42" s="27" t="s">
        <v>17</v>
      </c>
      <c r="B42" s="27" t="s">
        <v>12</v>
      </c>
      <c r="C42" s="27" t="s">
        <v>3</v>
      </c>
      <c r="D42" s="90">
        <v>2015</v>
      </c>
      <c r="E42" s="27" t="s">
        <v>6</v>
      </c>
      <c r="F42" s="27">
        <v>1256</v>
      </c>
      <c r="G42" s="88">
        <f t="shared" si="0"/>
        <v>69</v>
      </c>
      <c r="H42" s="27">
        <v>69</v>
      </c>
      <c r="I42" s="27">
        <v>0</v>
      </c>
      <c r="J42" s="27">
        <v>907</v>
      </c>
      <c r="K42" s="88">
        <f t="shared" si="1"/>
        <v>13</v>
      </c>
      <c r="L42" s="27">
        <v>13</v>
      </c>
      <c r="M42" s="27">
        <v>0</v>
      </c>
      <c r="N42" s="27">
        <v>1038</v>
      </c>
      <c r="O42" s="27">
        <v>23</v>
      </c>
      <c r="P42" s="27">
        <v>2501</v>
      </c>
      <c r="Q42" s="27">
        <v>1169</v>
      </c>
      <c r="R42" s="27">
        <v>5702</v>
      </c>
      <c r="S42" s="27">
        <v>1274</v>
      </c>
    </row>
    <row r="43" spans="1:19" x14ac:dyDescent="0.2">
      <c r="A43" s="27" t="s">
        <v>17</v>
      </c>
      <c r="B43" s="27" t="s">
        <v>12</v>
      </c>
      <c r="C43" s="27" t="s">
        <v>3</v>
      </c>
      <c r="D43" s="90">
        <v>2016</v>
      </c>
      <c r="E43" s="27" t="s">
        <v>6</v>
      </c>
      <c r="F43" s="27">
        <v>1256</v>
      </c>
      <c r="G43" s="88">
        <f t="shared" si="0"/>
        <v>0</v>
      </c>
      <c r="H43" s="27">
        <v>0</v>
      </c>
      <c r="I43" s="27">
        <v>0</v>
      </c>
      <c r="J43" s="27">
        <v>907</v>
      </c>
      <c r="K43" s="88">
        <f t="shared" si="1"/>
        <v>0</v>
      </c>
      <c r="L43" s="27">
        <v>0</v>
      </c>
      <c r="M43" s="27">
        <v>0</v>
      </c>
      <c r="N43" s="27">
        <v>1038</v>
      </c>
      <c r="O43" s="27">
        <v>0</v>
      </c>
      <c r="P43" s="27">
        <v>2501</v>
      </c>
      <c r="Q43" s="27">
        <v>1317</v>
      </c>
      <c r="R43" s="27">
        <v>5702</v>
      </c>
      <c r="S43" s="27">
        <v>1317</v>
      </c>
    </row>
    <row r="44" spans="1:19" x14ac:dyDescent="0.2">
      <c r="A44" s="27" t="s">
        <v>17</v>
      </c>
      <c r="B44" s="27" t="s">
        <v>12</v>
      </c>
      <c r="C44" s="27" t="s">
        <v>3</v>
      </c>
      <c r="D44" s="90">
        <v>2017</v>
      </c>
      <c r="E44" s="27" t="s">
        <v>6</v>
      </c>
      <c r="F44" s="27">
        <v>1256</v>
      </c>
      <c r="G44" s="88">
        <f t="shared" si="0"/>
        <v>2</v>
      </c>
      <c r="H44" s="27">
        <v>2</v>
      </c>
      <c r="I44" s="27">
        <v>0</v>
      </c>
      <c r="J44" s="27">
        <v>907</v>
      </c>
      <c r="K44" s="88">
        <f t="shared" si="1"/>
        <v>0</v>
      </c>
      <c r="L44" s="27">
        <v>0</v>
      </c>
      <c r="M44" s="27">
        <v>0</v>
      </c>
      <c r="N44" s="27">
        <v>1038</v>
      </c>
      <c r="O44" s="27">
        <v>0</v>
      </c>
      <c r="P44" s="27">
        <v>2501</v>
      </c>
      <c r="Q44" s="27">
        <v>1533</v>
      </c>
      <c r="R44" s="27">
        <v>5702</v>
      </c>
      <c r="S44" s="27">
        <v>1535</v>
      </c>
    </row>
    <row r="45" spans="1:19" x14ac:dyDescent="0.2">
      <c r="A45" s="86" t="s">
        <v>18</v>
      </c>
      <c r="B45" s="86" t="s">
        <v>19</v>
      </c>
      <c r="C45" s="86" t="s">
        <v>13</v>
      </c>
      <c r="D45" s="87" t="s">
        <v>1189</v>
      </c>
      <c r="E45" s="86" t="s">
        <v>6</v>
      </c>
      <c r="F45" s="88">
        <v>32</v>
      </c>
      <c r="G45" s="88">
        <f t="shared" si="0"/>
        <v>0</v>
      </c>
      <c r="H45" s="88">
        <v>0</v>
      </c>
      <c r="I45" s="88">
        <v>0</v>
      </c>
      <c r="J45" s="89">
        <v>21</v>
      </c>
      <c r="K45" s="88">
        <f t="shared" si="1"/>
        <v>1</v>
      </c>
      <c r="L45" s="88">
        <v>0</v>
      </c>
      <c r="M45" s="88">
        <v>1</v>
      </c>
      <c r="N45" s="88">
        <v>24</v>
      </c>
      <c r="O45" s="88">
        <v>1</v>
      </c>
      <c r="P45" s="86" t="s">
        <v>1199</v>
      </c>
      <c r="Q45" s="88">
        <v>27</v>
      </c>
      <c r="R45" s="88">
        <v>136</v>
      </c>
      <c r="S45" s="88">
        <v>29</v>
      </c>
    </row>
    <row r="46" spans="1:19" x14ac:dyDescent="0.2">
      <c r="A46" s="27" t="s">
        <v>18</v>
      </c>
      <c r="B46" s="27" t="s">
        <v>19</v>
      </c>
      <c r="C46" s="27" t="s">
        <v>13</v>
      </c>
      <c r="D46" s="90">
        <v>2015</v>
      </c>
      <c r="E46" s="27" t="s">
        <v>6</v>
      </c>
      <c r="F46" s="27">
        <v>32</v>
      </c>
      <c r="G46" s="88">
        <f t="shared" si="0"/>
        <v>0</v>
      </c>
      <c r="H46" s="27">
        <v>0</v>
      </c>
      <c r="I46" s="27">
        <v>0</v>
      </c>
      <c r="J46" s="27">
        <v>21</v>
      </c>
      <c r="K46" s="88">
        <f t="shared" si="1"/>
        <v>0</v>
      </c>
      <c r="L46" s="27">
        <v>0</v>
      </c>
      <c r="M46" s="27">
        <v>0</v>
      </c>
      <c r="N46" s="27">
        <v>24</v>
      </c>
      <c r="O46" s="27">
        <v>19</v>
      </c>
      <c r="P46" s="27">
        <v>59</v>
      </c>
      <c r="Q46" s="27">
        <v>1</v>
      </c>
      <c r="R46" s="27">
        <v>136</v>
      </c>
      <c r="S46" s="27">
        <v>20</v>
      </c>
    </row>
    <row r="47" spans="1:19" x14ac:dyDescent="0.2">
      <c r="A47" s="27" t="s">
        <v>18</v>
      </c>
      <c r="B47" s="27" t="s">
        <v>19</v>
      </c>
      <c r="C47" s="27" t="s">
        <v>13</v>
      </c>
      <c r="D47" s="90">
        <v>2016</v>
      </c>
      <c r="E47" s="27" t="s">
        <v>6</v>
      </c>
      <c r="F47" s="27">
        <v>32</v>
      </c>
      <c r="G47" s="88">
        <f t="shared" si="0"/>
        <v>0</v>
      </c>
      <c r="H47" s="27">
        <v>0</v>
      </c>
      <c r="I47" s="27">
        <v>0</v>
      </c>
      <c r="J47" s="27">
        <v>21</v>
      </c>
      <c r="K47" s="88">
        <f t="shared" si="1"/>
        <v>4</v>
      </c>
      <c r="L47" s="27">
        <v>4</v>
      </c>
      <c r="M47" s="27">
        <v>0</v>
      </c>
      <c r="N47" s="27">
        <v>24</v>
      </c>
      <c r="O47" s="27">
        <v>33</v>
      </c>
      <c r="P47" s="27">
        <v>59</v>
      </c>
      <c r="Q47" s="27">
        <v>9</v>
      </c>
      <c r="R47" s="27">
        <v>136</v>
      </c>
      <c r="S47" s="27">
        <v>46</v>
      </c>
    </row>
    <row r="48" spans="1:19" x14ac:dyDescent="0.2">
      <c r="A48" s="27" t="s">
        <v>18</v>
      </c>
      <c r="B48" s="27" t="s">
        <v>19</v>
      </c>
      <c r="C48" s="27" t="s">
        <v>13</v>
      </c>
      <c r="D48" s="90">
        <v>2017</v>
      </c>
      <c r="E48" s="27" t="s">
        <v>6</v>
      </c>
      <c r="F48" s="27">
        <v>32</v>
      </c>
      <c r="G48" s="88">
        <f t="shared" si="0"/>
        <v>23</v>
      </c>
      <c r="H48" s="27">
        <v>23</v>
      </c>
      <c r="I48" s="27">
        <v>0</v>
      </c>
      <c r="J48" s="27">
        <v>21</v>
      </c>
      <c r="K48" s="88">
        <f t="shared" si="1"/>
        <v>15</v>
      </c>
      <c r="L48" s="27">
        <v>15</v>
      </c>
      <c r="M48" s="27">
        <v>0</v>
      </c>
      <c r="N48" s="27">
        <v>24</v>
      </c>
      <c r="O48" s="27">
        <v>40</v>
      </c>
      <c r="P48" s="27">
        <v>59</v>
      </c>
      <c r="Q48" s="27">
        <v>23</v>
      </c>
      <c r="R48" s="27">
        <v>136</v>
      </c>
      <c r="S48" s="27">
        <v>101</v>
      </c>
    </row>
    <row r="49" spans="1:19" x14ac:dyDescent="0.2">
      <c r="A49" s="86" t="s">
        <v>1200</v>
      </c>
      <c r="B49" s="86" t="s">
        <v>1039</v>
      </c>
      <c r="C49" s="86" t="s">
        <v>13</v>
      </c>
      <c r="D49" s="87" t="s">
        <v>1189</v>
      </c>
      <c r="E49" s="86" t="s">
        <v>6</v>
      </c>
      <c r="F49" s="88">
        <v>39</v>
      </c>
      <c r="G49" s="88">
        <f t="shared" si="0"/>
        <v>1</v>
      </c>
      <c r="H49" s="88">
        <v>0</v>
      </c>
      <c r="I49" s="88">
        <v>1</v>
      </c>
      <c r="J49" s="89">
        <v>25</v>
      </c>
      <c r="K49" s="88">
        <f t="shared" si="1"/>
        <v>0</v>
      </c>
      <c r="L49" s="88">
        <v>0</v>
      </c>
      <c r="M49" s="88">
        <v>0</v>
      </c>
      <c r="N49" s="88">
        <v>28</v>
      </c>
      <c r="O49" s="88">
        <v>1</v>
      </c>
      <c r="P49" s="86" t="s">
        <v>1201</v>
      </c>
      <c r="Q49" s="88">
        <v>19</v>
      </c>
      <c r="R49" s="88">
        <v>161</v>
      </c>
      <c r="S49" s="88">
        <v>21</v>
      </c>
    </row>
    <row r="50" spans="1:19" x14ac:dyDescent="0.2">
      <c r="A50" s="86" t="s">
        <v>20</v>
      </c>
      <c r="B50" s="86" t="s">
        <v>21</v>
      </c>
      <c r="C50" s="86" t="s">
        <v>8</v>
      </c>
      <c r="D50" s="87" t="s">
        <v>1189</v>
      </c>
      <c r="E50" s="86" t="s">
        <v>6</v>
      </c>
      <c r="F50" s="88">
        <v>349</v>
      </c>
      <c r="G50" s="88">
        <f t="shared" si="0"/>
        <v>1</v>
      </c>
      <c r="H50" s="88">
        <v>0</v>
      </c>
      <c r="I50" s="88">
        <v>1</v>
      </c>
      <c r="J50" s="89">
        <v>205</v>
      </c>
      <c r="K50" s="88">
        <f t="shared" si="1"/>
        <v>1</v>
      </c>
      <c r="L50" s="88">
        <v>0</v>
      </c>
      <c r="M50" s="88">
        <v>1</v>
      </c>
      <c r="N50" s="88">
        <v>214</v>
      </c>
      <c r="O50" s="88">
        <v>0</v>
      </c>
      <c r="P50" s="86" t="s">
        <v>1202</v>
      </c>
      <c r="Q50" s="88">
        <v>119</v>
      </c>
      <c r="R50" s="88">
        <v>1448</v>
      </c>
      <c r="S50" s="88">
        <v>121</v>
      </c>
    </row>
    <row r="51" spans="1:19" x14ac:dyDescent="0.2">
      <c r="A51" s="27" t="s">
        <v>20</v>
      </c>
      <c r="B51" s="27" t="s">
        <v>21</v>
      </c>
      <c r="C51" s="27" t="s">
        <v>8</v>
      </c>
      <c r="D51" s="90">
        <v>2014</v>
      </c>
      <c r="E51" s="27" t="s">
        <v>6</v>
      </c>
      <c r="F51" s="27">
        <v>349</v>
      </c>
      <c r="G51" s="88">
        <f t="shared" si="0"/>
        <v>0</v>
      </c>
      <c r="H51" s="27">
        <v>0</v>
      </c>
      <c r="I51" s="27">
        <v>0</v>
      </c>
      <c r="J51" s="27">
        <v>205</v>
      </c>
      <c r="K51" s="88">
        <f t="shared" si="1"/>
        <v>0</v>
      </c>
      <c r="L51" s="27">
        <v>0</v>
      </c>
      <c r="M51" s="27">
        <v>0</v>
      </c>
      <c r="N51" s="27">
        <v>214</v>
      </c>
      <c r="O51" s="27">
        <v>57</v>
      </c>
      <c r="P51" s="27">
        <v>680</v>
      </c>
      <c r="Q51" s="27">
        <v>174</v>
      </c>
      <c r="R51" s="27">
        <v>1448</v>
      </c>
      <c r="S51" s="27">
        <v>231</v>
      </c>
    </row>
    <row r="52" spans="1:19" x14ac:dyDescent="0.2">
      <c r="A52" s="27" t="s">
        <v>20</v>
      </c>
      <c r="B52" s="27" t="s">
        <v>21</v>
      </c>
      <c r="C52" s="27" t="s">
        <v>8</v>
      </c>
      <c r="D52" s="90">
        <v>2015</v>
      </c>
      <c r="E52" s="27" t="s">
        <v>6</v>
      </c>
      <c r="F52" s="27">
        <v>349</v>
      </c>
      <c r="G52" s="88">
        <f t="shared" si="0"/>
        <v>1</v>
      </c>
      <c r="H52" s="27">
        <v>0</v>
      </c>
      <c r="I52" s="27">
        <v>1</v>
      </c>
      <c r="J52" s="27">
        <v>205</v>
      </c>
      <c r="K52" s="88">
        <f t="shared" si="1"/>
        <v>0</v>
      </c>
      <c r="L52" s="27">
        <v>0</v>
      </c>
      <c r="M52" s="27">
        <v>0</v>
      </c>
      <c r="N52" s="27">
        <v>214</v>
      </c>
      <c r="O52" s="27">
        <v>19</v>
      </c>
      <c r="P52" s="27">
        <v>680</v>
      </c>
      <c r="Q52" s="27">
        <v>47</v>
      </c>
      <c r="R52" s="27">
        <v>1448</v>
      </c>
      <c r="S52" s="27">
        <v>67</v>
      </c>
    </row>
    <row r="53" spans="1:19" x14ac:dyDescent="0.2">
      <c r="A53" s="27" t="s">
        <v>20</v>
      </c>
      <c r="B53" s="27" t="s">
        <v>21</v>
      </c>
      <c r="C53" s="27" t="s">
        <v>8</v>
      </c>
      <c r="D53" s="90">
        <v>2016</v>
      </c>
      <c r="E53" s="27" t="s">
        <v>6</v>
      </c>
      <c r="F53" s="27">
        <v>349</v>
      </c>
      <c r="G53" s="88">
        <f t="shared" si="0"/>
        <v>84</v>
      </c>
      <c r="H53" s="27">
        <v>84</v>
      </c>
      <c r="I53" s="27">
        <v>0</v>
      </c>
      <c r="J53" s="27">
        <v>205</v>
      </c>
      <c r="K53" s="88">
        <f t="shared" si="1"/>
        <v>0</v>
      </c>
      <c r="L53" s="27">
        <v>0</v>
      </c>
      <c r="M53" s="27">
        <v>0</v>
      </c>
      <c r="N53" s="27">
        <v>214</v>
      </c>
      <c r="O53" s="27">
        <v>1</v>
      </c>
      <c r="P53" s="27">
        <v>680</v>
      </c>
      <c r="Q53" s="27">
        <v>42</v>
      </c>
      <c r="R53" s="27">
        <v>1448</v>
      </c>
      <c r="S53" s="27">
        <v>127</v>
      </c>
    </row>
    <row r="54" spans="1:19" x14ac:dyDescent="0.2">
      <c r="A54" s="27" t="s">
        <v>20</v>
      </c>
      <c r="B54" s="27" t="s">
        <v>21</v>
      </c>
      <c r="C54" s="27" t="s">
        <v>8</v>
      </c>
      <c r="D54" s="90">
        <v>2017</v>
      </c>
      <c r="E54" s="27" t="s">
        <v>6</v>
      </c>
      <c r="F54" s="27">
        <v>349</v>
      </c>
      <c r="G54" s="88">
        <f t="shared" si="0"/>
        <v>2</v>
      </c>
      <c r="H54" s="27">
        <v>2</v>
      </c>
      <c r="I54" s="27">
        <v>0</v>
      </c>
      <c r="J54" s="27">
        <v>205</v>
      </c>
      <c r="K54" s="88">
        <f t="shared" si="1"/>
        <v>0</v>
      </c>
      <c r="L54" s="27">
        <v>0</v>
      </c>
      <c r="M54" s="27">
        <v>0</v>
      </c>
      <c r="N54" s="27">
        <v>214</v>
      </c>
      <c r="O54" s="27">
        <v>0</v>
      </c>
      <c r="P54" s="27">
        <v>680</v>
      </c>
      <c r="Q54" s="27">
        <v>41</v>
      </c>
      <c r="R54" s="27">
        <v>1448</v>
      </c>
      <c r="S54" s="27">
        <v>43</v>
      </c>
    </row>
    <row r="55" spans="1:19" x14ac:dyDescent="0.2">
      <c r="A55" s="27" t="s">
        <v>22</v>
      </c>
      <c r="B55" s="27" t="s">
        <v>2</v>
      </c>
      <c r="C55" s="27" t="s">
        <v>3</v>
      </c>
      <c r="D55" s="90">
        <v>2013</v>
      </c>
      <c r="E55" s="27" t="s">
        <v>6</v>
      </c>
      <c r="F55" s="27">
        <v>764</v>
      </c>
      <c r="G55" s="88">
        <f t="shared" si="0"/>
        <v>1</v>
      </c>
      <c r="H55" s="27">
        <v>1</v>
      </c>
      <c r="I55" s="27">
        <v>0</v>
      </c>
      <c r="J55" s="27">
        <v>541</v>
      </c>
      <c r="K55" s="88">
        <f t="shared" si="1"/>
        <v>7</v>
      </c>
      <c r="L55" s="27">
        <v>7</v>
      </c>
      <c r="M55" s="27">
        <v>0</v>
      </c>
      <c r="N55" s="27">
        <v>622</v>
      </c>
      <c r="O55" s="27">
        <v>11</v>
      </c>
      <c r="P55" s="27">
        <v>1407</v>
      </c>
      <c r="Q55" s="27">
        <v>113</v>
      </c>
      <c r="R55" s="27">
        <v>3334</v>
      </c>
      <c r="S55" s="27">
        <v>132</v>
      </c>
    </row>
    <row r="56" spans="1:19" x14ac:dyDescent="0.2">
      <c r="A56" s="27" t="s">
        <v>22</v>
      </c>
      <c r="B56" s="27" t="s">
        <v>2</v>
      </c>
      <c r="C56" s="27" t="s">
        <v>3</v>
      </c>
      <c r="D56" s="90">
        <v>2015</v>
      </c>
      <c r="E56" s="27" t="s">
        <v>6</v>
      </c>
      <c r="F56" s="27">
        <v>764</v>
      </c>
      <c r="G56" s="88">
        <f t="shared" si="0"/>
        <v>0</v>
      </c>
      <c r="H56" s="27">
        <v>0</v>
      </c>
      <c r="I56" s="27">
        <v>0</v>
      </c>
      <c r="J56" s="27">
        <v>541</v>
      </c>
      <c r="K56" s="88">
        <f t="shared" si="1"/>
        <v>0</v>
      </c>
      <c r="L56" s="27">
        <v>0</v>
      </c>
      <c r="M56" s="27">
        <v>0</v>
      </c>
      <c r="N56" s="27">
        <v>622</v>
      </c>
      <c r="O56" s="27">
        <v>0</v>
      </c>
      <c r="P56" s="27">
        <v>1407</v>
      </c>
      <c r="Q56" s="27">
        <v>0</v>
      </c>
      <c r="R56" s="27">
        <v>3334</v>
      </c>
      <c r="S56" s="27">
        <v>0</v>
      </c>
    </row>
    <row r="57" spans="1:19" x14ac:dyDescent="0.2">
      <c r="A57" s="27" t="s">
        <v>22</v>
      </c>
      <c r="B57" s="27" t="s">
        <v>2</v>
      </c>
      <c r="C57" s="27" t="s">
        <v>3</v>
      </c>
      <c r="D57" s="90">
        <v>2016</v>
      </c>
      <c r="E57" s="27" t="s">
        <v>6</v>
      </c>
      <c r="F57" s="27">
        <v>764</v>
      </c>
      <c r="G57" s="88">
        <f t="shared" si="0"/>
        <v>0</v>
      </c>
      <c r="H57" s="27">
        <v>0</v>
      </c>
      <c r="I57" s="27">
        <v>0</v>
      </c>
      <c r="J57" s="27">
        <v>541</v>
      </c>
      <c r="K57" s="88">
        <f t="shared" si="1"/>
        <v>0</v>
      </c>
      <c r="L57" s="27">
        <v>0</v>
      </c>
      <c r="M57" s="27">
        <v>0</v>
      </c>
      <c r="N57" s="27">
        <v>622</v>
      </c>
      <c r="O57" s="27">
        <v>0</v>
      </c>
      <c r="P57" s="27">
        <v>1407</v>
      </c>
      <c r="Q57" s="27">
        <v>0</v>
      </c>
      <c r="R57" s="27">
        <v>3334</v>
      </c>
      <c r="S57" s="27">
        <v>0</v>
      </c>
    </row>
    <row r="58" spans="1:19" x14ac:dyDescent="0.2">
      <c r="A58" s="27" t="s">
        <v>22</v>
      </c>
      <c r="B58" s="27" t="s">
        <v>2</v>
      </c>
      <c r="C58" s="27" t="s">
        <v>3</v>
      </c>
      <c r="D58" s="90">
        <v>2017</v>
      </c>
      <c r="E58" s="27" t="s">
        <v>6</v>
      </c>
      <c r="F58" s="27">
        <v>764</v>
      </c>
      <c r="G58" s="88">
        <f t="shared" si="0"/>
        <v>0</v>
      </c>
      <c r="H58" s="27">
        <v>0</v>
      </c>
      <c r="I58" s="27">
        <v>0</v>
      </c>
      <c r="J58" s="27">
        <v>541</v>
      </c>
      <c r="K58" s="88">
        <f t="shared" si="1"/>
        <v>0</v>
      </c>
      <c r="L58" s="27">
        <v>0</v>
      </c>
      <c r="M58" s="27">
        <v>0</v>
      </c>
      <c r="N58" s="27">
        <v>622</v>
      </c>
      <c r="O58" s="27">
        <v>0</v>
      </c>
      <c r="P58" s="27">
        <v>1407</v>
      </c>
      <c r="Q58" s="27">
        <v>0</v>
      </c>
      <c r="R58" s="27">
        <v>3334</v>
      </c>
      <c r="S58" s="27">
        <v>0</v>
      </c>
    </row>
    <row r="59" spans="1:19" x14ac:dyDescent="0.2">
      <c r="A59" s="86" t="s">
        <v>1028</v>
      </c>
      <c r="B59" s="86" t="s">
        <v>5</v>
      </c>
      <c r="C59" s="86" t="s">
        <v>3</v>
      </c>
      <c r="D59" s="87" t="s">
        <v>1189</v>
      </c>
      <c r="E59" s="86" t="s">
        <v>6</v>
      </c>
      <c r="F59" s="88">
        <v>276</v>
      </c>
      <c r="G59" s="88">
        <f t="shared" si="0"/>
        <v>0</v>
      </c>
      <c r="H59" s="88">
        <v>0</v>
      </c>
      <c r="I59" s="88">
        <v>0</v>
      </c>
      <c r="J59" s="89">
        <v>167</v>
      </c>
      <c r="K59" s="88">
        <f t="shared" si="1"/>
        <v>0</v>
      </c>
      <c r="L59" s="88">
        <v>0</v>
      </c>
      <c r="M59" s="88">
        <v>0</v>
      </c>
      <c r="N59" s="88">
        <v>177</v>
      </c>
      <c r="O59" s="88">
        <v>0</v>
      </c>
      <c r="P59" s="86" t="s">
        <v>1203</v>
      </c>
      <c r="Q59" s="88">
        <v>69</v>
      </c>
      <c r="R59" s="88">
        <v>1054</v>
      </c>
      <c r="S59" s="88">
        <v>69</v>
      </c>
    </row>
    <row r="60" spans="1:19" x14ac:dyDescent="0.2">
      <c r="A60" s="27" t="s">
        <v>1028</v>
      </c>
      <c r="B60" s="27" t="s">
        <v>5</v>
      </c>
      <c r="C60" s="27" t="s">
        <v>3</v>
      </c>
      <c r="D60" s="90">
        <v>2017</v>
      </c>
      <c r="E60" s="27" t="s">
        <v>6</v>
      </c>
      <c r="F60" s="27">
        <v>276</v>
      </c>
      <c r="G60" s="88">
        <f t="shared" si="0"/>
        <v>0</v>
      </c>
      <c r="H60" s="27">
        <v>0</v>
      </c>
      <c r="I60" s="27">
        <v>0</v>
      </c>
      <c r="J60" s="27">
        <v>167</v>
      </c>
      <c r="K60" s="88">
        <f t="shared" si="1"/>
        <v>0</v>
      </c>
      <c r="L60" s="27">
        <v>0</v>
      </c>
      <c r="M60" s="27">
        <v>0</v>
      </c>
      <c r="N60" s="27">
        <v>177</v>
      </c>
      <c r="O60" s="27">
        <v>38</v>
      </c>
      <c r="P60" s="27">
        <v>434</v>
      </c>
      <c r="Q60" s="27">
        <v>101</v>
      </c>
      <c r="R60" s="27">
        <v>1054</v>
      </c>
      <c r="S60" s="27">
        <v>139</v>
      </c>
    </row>
    <row r="61" spans="1:19" x14ac:dyDescent="0.2">
      <c r="A61" s="86" t="s">
        <v>1009</v>
      </c>
      <c r="B61" s="86" t="s">
        <v>23</v>
      </c>
      <c r="C61" s="86" t="s">
        <v>13</v>
      </c>
      <c r="D61" s="87" t="s">
        <v>1189</v>
      </c>
      <c r="E61" s="86" t="s">
        <v>6</v>
      </c>
      <c r="F61" s="88">
        <v>85</v>
      </c>
      <c r="G61" s="88">
        <f t="shared" si="0"/>
        <v>0</v>
      </c>
      <c r="H61" s="88">
        <v>0</v>
      </c>
      <c r="I61" s="88">
        <v>0</v>
      </c>
      <c r="J61" s="89">
        <v>56</v>
      </c>
      <c r="K61" s="88">
        <f t="shared" si="1"/>
        <v>0</v>
      </c>
      <c r="L61" s="88">
        <v>0</v>
      </c>
      <c r="M61" s="88">
        <v>0</v>
      </c>
      <c r="N61" s="88">
        <v>62</v>
      </c>
      <c r="O61" s="88">
        <v>40</v>
      </c>
      <c r="P61" s="86" t="s">
        <v>1204</v>
      </c>
      <c r="Q61" s="88">
        <v>32</v>
      </c>
      <c r="R61" s="88">
        <v>363</v>
      </c>
      <c r="S61" s="88">
        <v>72</v>
      </c>
    </row>
    <row r="62" spans="1:19" x14ac:dyDescent="0.2">
      <c r="A62" s="27" t="s">
        <v>1009</v>
      </c>
      <c r="B62" s="27" t="s">
        <v>23</v>
      </c>
      <c r="C62" s="27" t="s">
        <v>13</v>
      </c>
      <c r="D62" s="90">
        <v>2014</v>
      </c>
      <c r="E62" s="27" t="s">
        <v>6</v>
      </c>
      <c r="F62" s="27">
        <v>85</v>
      </c>
      <c r="G62" s="88">
        <f t="shared" si="0"/>
        <v>26</v>
      </c>
      <c r="H62" s="27">
        <v>26</v>
      </c>
      <c r="I62" s="27">
        <v>0</v>
      </c>
      <c r="J62" s="27">
        <v>56</v>
      </c>
      <c r="K62" s="88">
        <f t="shared" si="1"/>
        <v>5</v>
      </c>
      <c r="L62" s="27">
        <v>5</v>
      </c>
      <c r="M62" s="27">
        <v>0</v>
      </c>
      <c r="N62" s="27">
        <v>62</v>
      </c>
      <c r="O62" s="27">
        <v>8</v>
      </c>
      <c r="P62" s="27">
        <v>160</v>
      </c>
      <c r="Q62" s="27">
        <v>7</v>
      </c>
      <c r="R62" s="27">
        <v>363</v>
      </c>
      <c r="S62" s="27">
        <v>46</v>
      </c>
    </row>
    <row r="63" spans="1:19" x14ac:dyDescent="0.2">
      <c r="A63" s="27" t="s">
        <v>1009</v>
      </c>
      <c r="B63" s="27" t="s">
        <v>23</v>
      </c>
      <c r="C63" s="27" t="s">
        <v>13</v>
      </c>
      <c r="D63" s="90">
        <v>2015</v>
      </c>
      <c r="E63" s="27" t="s">
        <v>6</v>
      </c>
      <c r="F63" s="27">
        <v>85</v>
      </c>
      <c r="G63" s="88">
        <f t="shared" si="0"/>
        <v>17</v>
      </c>
      <c r="H63" s="27">
        <v>17</v>
      </c>
      <c r="I63" s="27">
        <v>0</v>
      </c>
      <c r="J63" s="27">
        <v>56</v>
      </c>
      <c r="K63" s="88">
        <f t="shared" si="1"/>
        <v>0</v>
      </c>
      <c r="L63" s="27">
        <v>0</v>
      </c>
      <c r="M63" s="27">
        <v>0</v>
      </c>
      <c r="N63" s="27">
        <v>62</v>
      </c>
      <c r="O63" s="27">
        <v>3</v>
      </c>
      <c r="P63" s="27">
        <v>160</v>
      </c>
      <c r="Q63" s="27">
        <v>2</v>
      </c>
      <c r="R63" s="27">
        <v>363</v>
      </c>
      <c r="S63" s="27">
        <v>22</v>
      </c>
    </row>
    <row r="64" spans="1:19" x14ac:dyDescent="0.2">
      <c r="A64" s="27" t="s">
        <v>1009</v>
      </c>
      <c r="B64" s="27" t="s">
        <v>23</v>
      </c>
      <c r="C64" s="27" t="s">
        <v>13</v>
      </c>
      <c r="D64" s="90">
        <v>2016</v>
      </c>
      <c r="E64" s="27" t="s">
        <v>6</v>
      </c>
      <c r="F64" s="27">
        <v>85</v>
      </c>
      <c r="G64" s="88">
        <f t="shared" si="0"/>
        <v>0</v>
      </c>
      <c r="H64" s="27">
        <v>0</v>
      </c>
      <c r="I64" s="27">
        <v>0</v>
      </c>
      <c r="J64" s="27">
        <v>56</v>
      </c>
      <c r="K64" s="88">
        <f t="shared" si="1"/>
        <v>0</v>
      </c>
      <c r="L64" s="27">
        <v>0</v>
      </c>
      <c r="M64" s="27">
        <v>0</v>
      </c>
      <c r="N64" s="27">
        <v>62</v>
      </c>
      <c r="O64" s="27">
        <v>43</v>
      </c>
      <c r="P64" s="27">
        <v>160</v>
      </c>
      <c r="Q64" s="27">
        <v>7</v>
      </c>
      <c r="R64" s="27">
        <v>363</v>
      </c>
      <c r="S64" s="27">
        <v>50</v>
      </c>
    </row>
    <row r="65" spans="1:19" x14ac:dyDescent="0.2">
      <c r="A65" s="27" t="s">
        <v>1009</v>
      </c>
      <c r="B65" s="27" t="s">
        <v>23</v>
      </c>
      <c r="C65" s="27" t="s">
        <v>13</v>
      </c>
      <c r="D65" s="90">
        <v>2017</v>
      </c>
      <c r="E65" s="27" t="s">
        <v>6</v>
      </c>
      <c r="F65" s="27">
        <v>85</v>
      </c>
      <c r="G65" s="88">
        <f t="shared" si="0"/>
        <v>0</v>
      </c>
      <c r="H65" s="27">
        <v>0</v>
      </c>
      <c r="I65" s="27">
        <v>0</v>
      </c>
      <c r="J65" s="27">
        <v>56</v>
      </c>
      <c r="K65" s="88">
        <f t="shared" si="1"/>
        <v>0</v>
      </c>
      <c r="L65" s="27">
        <v>0</v>
      </c>
      <c r="M65" s="27">
        <v>0</v>
      </c>
      <c r="N65" s="27">
        <v>62</v>
      </c>
      <c r="O65" s="27">
        <v>164</v>
      </c>
      <c r="P65" s="27">
        <v>160</v>
      </c>
      <c r="Q65" s="27">
        <v>5</v>
      </c>
      <c r="R65" s="27">
        <v>363</v>
      </c>
      <c r="S65" s="27">
        <v>169</v>
      </c>
    </row>
    <row r="66" spans="1:19" x14ac:dyDescent="0.2">
      <c r="A66" s="86" t="s">
        <v>1029</v>
      </c>
      <c r="B66" s="86" t="s">
        <v>24</v>
      </c>
      <c r="C66" s="86" t="s">
        <v>13</v>
      </c>
      <c r="D66" s="87" t="s">
        <v>1189</v>
      </c>
      <c r="E66" s="86" t="s">
        <v>6</v>
      </c>
      <c r="F66" s="88">
        <v>60</v>
      </c>
      <c r="G66" s="88">
        <f t="shared" si="0"/>
        <v>0</v>
      </c>
      <c r="H66" s="88">
        <v>0</v>
      </c>
      <c r="I66" s="88">
        <v>0</v>
      </c>
      <c r="J66" s="89">
        <v>38</v>
      </c>
      <c r="K66" s="88">
        <f t="shared" si="1"/>
        <v>13</v>
      </c>
      <c r="L66" s="88">
        <v>0</v>
      </c>
      <c r="M66" s="88">
        <v>13</v>
      </c>
      <c r="N66" s="88">
        <v>43</v>
      </c>
      <c r="O66" s="88">
        <v>0</v>
      </c>
      <c r="P66" s="86" t="s">
        <v>1205</v>
      </c>
      <c r="Q66" s="88">
        <v>22</v>
      </c>
      <c r="R66" s="88">
        <v>242</v>
      </c>
      <c r="S66" s="88">
        <v>35</v>
      </c>
    </row>
    <row r="67" spans="1:19" x14ac:dyDescent="0.2">
      <c r="A67" s="27" t="s">
        <v>1029</v>
      </c>
      <c r="B67" s="27" t="s">
        <v>24</v>
      </c>
      <c r="C67" s="27" t="s">
        <v>13</v>
      </c>
      <c r="D67" s="90">
        <v>2017</v>
      </c>
      <c r="E67" s="27" t="s">
        <v>6</v>
      </c>
      <c r="F67" s="27">
        <v>60</v>
      </c>
      <c r="G67" s="88">
        <f t="shared" si="0"/>
        <v>0</v>
      </c>
      <c r="H67" s="27">
        <v>0</v>
      </c>
      <c r="I67" s="27">
        <v>0</v>
      </c>
      <c r="J67" s="27">
        <v>38</v>
      </c>
      <c r="K67" s="88">
        <f t="shared" si="1"/>
        <v>4</v>
      </c>
      <c r="L67" s="27">
        <v>0</v>
      </c>
      <c r="M67" s="27">
        <v>4</v>
      </c>
      <c r="N67" s="27">
        <v>43</v>
      </c>
      <c r="O67" s="27">
        <v>0</v>
      </c>
      <c r="P67" s="27">
        <v>101</v>
      </c>
      <c r="Q67" s="27">
        <v>37</v>
      </c>
      <c r="R67" s="27">
        <v>242</v>
      </c>
      <c r="S67" s="27">
        <v>41</v>
      </c>
    </row>
    <row r="68" spans="1:19" x14ac:dyDescent="0.2">
      <c r="A68" s="86" t="s">
        <v>1030</v>
      </c>
      <c r="B68" s="86" t="s">
        <v>5</v>
      </c>
      <c r="C68" s="86" t="s">
        <v>3</v>
      </c>
      <c r="D68" s="87" t="s">
        <v>1189</v>
      </c>
      <c r="E68" s="86" t="s">
        <v>6</v>
      </c>
      <c r="F68" s="88">
        <v>31</v>
      </c>
      <c r="G68" s="88">
        <f t="shared" ref="G68:G131" si="2">H68+I68</f>
        <v>0</v>
      </c>
      <c r="H68" s="88">
        <v>0</v>
      </c>
      <c r="I68" s="88">
        <v>0</v>
      </c>
      <c r="J68" s="89">
        <v>18</v>
      </c>
      <c r="K68" s="88">
        <f t="shared" ref="K68:K131" si="3">L68+M68</f>
        <v>0</v>
      </c>
      <c r="L68" s="88">
        <v>0</v>
      </c>
      <c r="M68" s="88">
        <v>0</v>
      </c>
      <c r="N68" s="88">
        <v>20</v>
      </c>
      <c r="O68" s="88">
        <v>0</v>
      </c>
      <c r="P68" s="86" t="s">
        <v>1206</v>
      </c>
      <c r="Q68" s="88">
        <v>7</v>
      </c>
      <c r="R68" s="88">
        <v>120</v>
      </c>
      <c r="S68" s="88">
        <v>7</v>
      </c>
    </row>
    <row r="69" spans="1:19" x14ac:dyDescent="0.2">
      <c r="A69" s="27" t="s">
        <v>1030</v>
      </c>
      <c r="B69" s="27" t="s">
        <v>5</v>
      </c>
      <c r="C69" s="27" t="s">
        <v>3</v>
      </c>
      <c r="D69" s="90">
        <v>2013</v>
      </c>
      <c r="E69" s="27" t="s">
        <v>6</v>
      </c>
      <c r="F69" s="27">
        <v>31</v>
      </c>
      <c r="G69" s="88">
        <f t="shared" si="2"/>
        <v>0</v>
      </c>
      <c r="H69" s="27">
        <v>0</v>
      </c>
      <c r="I69" s="27">
        <v>0</v>
      </c>
      <c r="J69" s="27">
        <v>18</v>
      </c>
      <c r="K69" s="88">
        <f t="shared" si="3"/>
        <v>0</v>
      </c>
      <c r="L69" s="27">
        <v>0</v>
      </c>
      <c r="M69" s="27">
        <v>0</v>
      </c>
      <c r="N69" s="27">
        <v>20</v>
      </c>
      <c r="O69" s="27">
        <v>0</v>
      </c>
      <c r="P69" s="27">
        <v>51</v>
      </c>
      <c r="Q69" s="27">
        <v>18</v>
      </c>
      <c r="R69" s="27">
        <v>120</v>
      </c>
      <c r="S69" s="27">
        <v>18</v>
      </c>
    </row>
    <row r="70" spans="1:19" x14ac:dyDescent="0.2">
      <c r="A70" s="27" t="s">
        <v>1030</v>
      </c>
      <c r="B70" s="27" t="s">
        <v>5</v>
      </c>
      <c r="C70" s="27" t="s">
        <v>3</v>
      </c>
      <c r="D70" s="90">
        <v>2014</v>
      </c>
      <c r="E70" s="27" t="s">
        <v>6</v>
      </c>
      <c r="F70" s="27">
        <v>31</v>
      </c>
      <c r="G70" s="88">
        <f t="shared" si="2"/>
        <v>0</v>
      </c>
      <c r="H70" s="27">
        <v>0</v>
      </c>
      <c r="I70" s="27">
        <v>0</v>
      </c>
      <c r="J70" s="27">
        <v>18</v>
      </c>
      <c r="K70" s="88">
        <f t="shared" si="3"/>
        <v>0</v>
      </c>
      <c r="L70" s="27">
        <v>0</v>
      </c>
      <c r="M70" s="27">
        <v>0</v>
      </c>
      <c r="N70" s="27">
        <v>20</v>
      </c>
      <c r="O70" s="27">
        <v>0</v>
      </c>
      <c r="P70" s="27">
        <v>51</v>
      </c>
      <c r="Q70" s="27">
        <v>17</v>
      </c>
      <c r="R70" s="27">
        <v>120</v>
      </c>
      <c r="S70" s="27">
        <v>17</v>
      </c>
    </row>
    <row r="71" spans="1:19" x14ac:dyDescent="0.2">
      <c r="A71" s="27" t="s">
        <v>1030</v>
      </c>
      <c r="B71" s="27" t="s">
        <v>5</v>
      </c>
      <c r="C71" s="27" t="s">
        <v>3</v>
      </c>
      <c r="D71" s="90">
        <v>2015</v>
      </c>
      <c r="E71" s="27" t="s">
        <v>6</v>
      </c>
      <c r="F71" s="27">
        <v>31</v>
      </c>
      <c r="G71" s="88">
        <f t="shared" si="2"/>
        <v>0</v>
      </c>
      <c r="H71" s="27">
        <v>0</v>
      </c>
      <c r="I71" s="27">
        <v>0</v>
      </c>
      <c r="J71" s="27">
        <v>18</v>
      </c>
      <c r="K71" s="88">
        <f t="shared" si="3"/>
        <v>0</v>
      </c>
      <c r="L71" s="27">
        <v>0</v>
      </c>
      <c r="M71" s="27">
        <v>0</v>
      </c>
      <c r="N71" s="27">
        <v>20</v>
      </c>
      <c r="O71" s="27">
        <v>0</v>
      </c>
      <c r="P71" s="27">
        <v>51</v>
      </c>
      <c r="Q71" s="27">
        <v>8</v>
      </c>
      <c r="R71" s="27">
        <v>120</v>
      </c>
      <c r="S71" s="27">
        <v>8</v>
      </c>
    </row>
    <row r="72" spans="1:19" x14ac:dyDescent="0.2">
      <c r="A72" s="27" t="s">
        <v>1030</v>
      </c>
      <c r="B72" s="27" t="s">
        <v>5</v>
      </c>
      <c r="C72" s="27" t="s">
        <v>3</v>
      </c>
      <c r="D72" s="90">
        <v>2016</v>
      </c>
      <c r="E72" s="27" t="s">
        <v>6</v>
      </c>
      <c r="F72" s="27">
        <v>31</v>
      </c>
      <c r="G72" s="88">
        <f t="shared" si="2"/>
        <v>0</v>
      </c>
      <c r="H72" s="27">
        <v>0</v>
      </c>
      <c r="I72" s="27">
        <v>0</v>
      </c>
      <c r="J72" s="27">
        <v>18</v>
      </c>
      <c r="K72" s="88">
        <f t="shared" si="3"/>
        <v>0</v>
      </c>
      <c r="L72" s="27">
        <v>0</v>
      </c>
      <c r="M72" s="27">
        <v>0</v>
      </c>
      <c r="N72" s="27">
        <v>20</v>
      </c>
      <c r="O72" s="27">
        <v>0</v>
      </c>
      <c r="P72" s="27">
        <v>51</v>
      </c>
      <c r="Q72" s="27">
        <v>22</v>
      </c>
      <c r="R72" s="27">
        <v>120</v>
      </c>
      <c r="S72" s="27">
        <v>22</v>
      </c>
    </row>
    <row r="73" spans="1:19" x14ac:dyDescent="0.2">
      <c r="A73" s="27" t="s">
        <v>1030</v>
      </c>
      <c r="B73" s="27" t="s">
        <v>5</v>
      </c>
      <c r="C73" s="27" t="s">
        <v>3</v>
      </c>
      <c r="D73" s="90">
        <v>2017</v>
      </c>
      <c r="E73" s="27" t="s">
        <v>6</v>
      </c>
      <c r="F73" s="27">
        <v>31</v>
      </c>
      <c r="G73" s="88">
        <f t="shared" si="2"/>
        <v>0</v>
      </c>
      <c r="H73" s="27">
        <v>0</v>
      </c>
      <c r="I73" s="27">
        <v>0</v>
      </c>
      <c r="J73" s="27">
        <v>18</v>
      </c>
      <c r="K73" s="88">
        <f t="shared" si="3"/>
        <v>0</v>
      </c>
      <c r="L73" s="27">
        <v>0</v>
      </c>
      <c r="M73" s="27">
        <v>0</v>
      </c>
      <c r="N73" s="27">
        <v>20</v>
      </c>
      <c r="O73" s="27">
        <v>0</v>
      </c>
      <c r="P73" s="27">
        <v>51</v>
      </c>
      <c r="Q73" s="27">
        <v>8</v>
      </c>
      <c r="R73" s="27">
        <v>120</v>
      </c>
      <c r="S73" s="27">
        <v>8</v>
      </c>
    </row>
    <row r="74" spans="1:19" x14ac:dyDescent="0.2">
      <c r="A74" s="27" t="s">
        <v>995</v>
      </c>
      <c r="B74" s="27" t="s">
        <v>25</v>
      </c>
      <c r="C74" s="27" t="s">
        <v>26</v>
      </c>
      <c r="D74" s="90">
        <v>2015</v>
      </c>
      <c r="E74" s="27" t="s">
        <v>6</v>
      </c>
      <c r="F74" s="27">
        <v>398</v>
      </c>
      <c r="G74" s="88">
        <f t="shared" si="2"/>
        <v>0</v>
      </c>
      <c r="H74" s="27">
        <v>0</v>
      </c>
      <c r="I74" s="27">
        <v>0</v>
      </c>
      <c r="J74" s="27">
        <v>239</v>
      </c>
      <c r="K74" s="88">
        <f t="shared" si="3"/>
        <v>26</v>
      </c>
      <c r="L74" s="27">
        <v>9</v>
      </c>
      <c r="M74" s="27">
        <v>17</v>
      </c>
      <c r="N74" s="27">
        <v>183</v>
      </c>
      <c r="O74" s="27">
        <v>60</v>
      </c>
      <c r="P74" s="27">
        <v>349</v>
      </c>
      <c r="Q74" s="27">
        <v>0</v>
      </c>
      <c r="R74" s="27">
        <v>1169</v>
      </c>
      <c r="S74" s="27">
        <v>86</v>
      </c>
    </row>
    <row r="75" spans="1:19" x14ac:dyDescent="0.2">
      <c r="A75" s="27" t="s">
        <v>995</v>
      </c>
      <c r="B75" s="27" t="s">
        <v>25</v>
      </c>
      <c r="C75" s="27" t="s">
        <v>26</v>
      </c>
      <c r="D75" s="90">
        <v>2016</v>
      </c>
      <c r="E75" s="27" t="s">
        <v>6</v>
      </c>
      <c r="F75" s="27">
        <v>398</v>
      </c>
      <c r="G75" s="88">
        <f t="shared" si="2"/>
        <v>0</v>
      </c>
      <c r="H75" s="27">
        <v>0</v>
      </c>
      <c r="I75" s="27">
        <v>0</v>
      </c>
      <c r="J75" s="27">
        <v>239</v>
      </c>
      <c r="K75" s="88">
        <f t="shared" si="3"/>
        <v>24</v>
      </c>
      <c r="L75" s="27">
        <v>11</v>
      </c>
      <c r="M75" s="27">
        <v>13</v>
      </c>
      <c r="N75" s="27">
        <v>183</v>
      </c>
      <c r="O75" s="27">
        <v>29</v>
      </c>
      <c r="P75" s="27">
        <v>349</v>
      </c>
      <c r="Q75" s="27">
        <v>0</v>
      </c>
      <c r="R75" s="27">
        <v>1169</v>
      </c>
      <c r="S75" s="27">
        <v>53</v>
      </c>
    </row>
    <row r="76" spans="1:19" x14ac:dyDescent="0.2">
      <c r="A76" s="27" t="s">
        <v>995</v>
      </c>
      <c r="B76" s="27" t="s">
        <v>25</v>
      </c>
      <c r="C76" s="27" t="s">
        <v>26</v>
      </c>
      <c r="D76" s="90">
        <v>2017</v>
      </c>
      <c r="E76" s="27" t="s">
        <v>6</v>
      </c>
      <c r="F76" s="27">
        <v>398</v>
      </c>
      <c r="G76" s="88">
        <f t="shared" si="2"/>
        <v>0</v>
      </c>
      <c r="H76" s="27">
        <v>0</v>
      </c>
      <c r="I76" s="27">
        <v>0</v>
      </c>
      <c r="J76" s="27">
        <v>239</v>
      </c>
      <c r="K76" s="88">
        <f t="shared" si="3"/>
        <v>6</v>
      </c>
      <c r="L76" s="27">
        <v>0</v>
      </c>
      <c r="M76" s="27">
        <v>6</v>
      </c>
      <c r="N76" s="27">
        <v>183</v>
      </c>
      <c r="O76" s="27">
        <v>79</v>
      </c>
      <c r="P76" s="27">
        <v>349</v>
      </c>
      <c r="Q76" s="27">
        <v>0</v>
      </c>
      <c r="R76" s="27">
        <v>1169</v>
      </c>
      <c r="S76" s="27">
        <v>85</v>
      </c>
    </row>
    <row r="77" spans="1:19" x14ac:dyDescent="0.2">
      <c r="A77" s="86" t="s">
        <v>27</v>
      </c>
      <c r="B77" s="86" t="s">
        <v>24</v>
      </c>
      <c r="C77" s="86" t="s">
        <v>13</v>
      </c>
      <c r="D77" s="87" t="s">
        <v>1189</v>
      </c>
      <c r="E77" s="86" t="s">
        <v>6</v>
      </c>
      <c r="F77" s="88">
        <v>98</v>
      </c>
      <c r="G77" s="88">
        <f t="shared" si="2"/>
        <v>0</v>
      </c>
      <c r="H77" s="88">
        <v>0</v>
      </c>
      <c r="I77" s="88">
        <v>0</v>
      </c>
      <c r="J77" s="89">
        <v>62</v>
      </c>
      <c r="K77" s="88">
        <f t="shared" si="3"/>
        <v>0</v>
      </c>
      <c r="L77" s="88">
        <v>0</v>
      </c>
      <c r="M77" s="88">
        <v>0</v>
      </c>
      <c r="N77" s="88">
        <v>69</v>
      </c>
      <c r="O77" s="88">
        <v>7</v>
      </c>
      <c r="P77" s="86" t="s">
        <v>1197</v>
      </c>
      <c r="Q77" s="88">
        <v>12</v>
      </c>
      <c r="R77" s="88">
        <v>393</v>
      </c>
      <c r="S77" s="88">
        <v>19</v>
      </c>
    </row>
    <row r="78" spans="1:19" x14ac:dyDescent="0.2">
      <c r="A78" s="27" t="s">
        <v>27</v>
      </c>
      <c r="B78" s="27" t="s">
        <v>24</v>
      </c>
      <c r="C78" s="27" t="s">
        <v>13</v>
      </c>
      <c r="D78" s="90">
        <v>2014</v>
      </c>
      <c r="E78" s="27" t="s">
        <v>6</v>
      </c>
      <c r="F78" s="27">
        <v>98</v>
      </c>
      <c r="G78" s="88">
        <f t="shared" si="2"/>
        <v>2</v>
      </c>
      <c r="H78" s="27">
        <v>2</v>
      </c>
      <c r="I78" s="27">
        <v>0</v>
      </c>
      <c r="J78" s="27">
        <v>62</v>
      </c>
      <c r="K78" s="88">
        <f t="shared" si="3"/>
        <v>1</v>
      </c>
      <c r="L78" s="27">
        <v>1</v>
      </c>
      <c r="M78" s="27">
        <v>0</v>
      </c>
      <c r="N78" s="27">
        <v>69</v>
      </c>
      <c r="O78" s="27">
        <v>76</v>
      </c>
      <c r="P78" s="27">
        <v>164</v>
      </c>
      <c r="Q78" s="27">
        <v>106</v>
      </c>
      <c r="R78" s="27">
        <v>393</v>
      </c>
      <c r="S78" s="27">
        <v>185</v>
      </c>
    </row>
    <row r="79" spans="1:19" x14ac:dyDescent="0.2">
      <c r="A79" s="27" t="s">
        <v>27</v>
      </c>
      <c r="B79" s="27" t="s">
        <v>24</v>
      </c>
      <c r="C79" s="27" t="s">
        <v>13</v>
      </c>
      <c r="D79" s="90">
        <v>2015</v>
      </c>
      <c r="E79" s="27" t="s">
        <v>6</v>
      </c>
      <c r="F79" s="27">
        <v>98</v>
      </c>
      <c r="G79" s="88">
        <f t="shared" si="2"/>
        <v>1</v>
      </c>
      <c r="H79" s="27">
        <v>1</v>
      </c>
      <c r="I79" s="27">
        <v>0</v>
      </c>
      <c r="J79" s="27">
        <v>62</v>
      </c>
      <c r="K79" s="88">
        <f t="shared" si="3"/>
        <v>0</v>
      </c>
      <c r="L79" s="27">
        <v>0</v>
      </c>
      <c r="M79" s="27">
        <v>0</v>
      </c>
      <c r="N79" s="27">
        <v>69</v>
      </c>
      <c r="O79" s="27">
        <v>58</v>
      </c>
      <c r="P79" s="27">
        <v>164</v>
      </c>
      <c r="Q79" s="27">
        <v>29</v>
      </c>
      <c r="R79" s="27">
        <v>393</v>
      </c>
      <c r="S79" s="27">
        <v>88</v>
      </c>
    </row>
    <row r="80" spans="1:19" x14ac:dyDescent="0.2">
      <c r="A80" s="27" t="s">
        <v>27</v>
      </c>
      <c r="B80" s="27" t="s">
        <v>24</v>
      </c>
      <c r="C80" s="27" t="s">
        <v>13</v>
      </c>
      <c r="D80" s="90">
        <v>2016</v>
      </c>
      <c r="E80" s="27" t="s">
        <v>6</v>
      </c>
      <c r="F80" s="27">
        <v>98</v>
      </c>
      <c r="G80" s="88">
        <f t="shared" si="2"/>
        <v>45</v>
      </c>
      <c r="H80" s="27">
        <v>45</v>
      </c>
      <c r="I80" s="27">
        <v>0</v>
      </c>
      <c r="J80" s="27">
        <v>62</v>
      </c>
      <c r="K80" s="88">
        <f t="shared" si="3"/>
        <v>25</v>
      </c>
      <c r="L80" s="27">
        <v>25</v>
      </c>
      <c r="M80" s="27">
        <v>0</v>
      </c>
      <c r="N80" s="27">
        <v>69</v>
      </c>
      <c r="O80" s="27">
        <v>29</v>
      </c>
      <c r="P80" s="27">
        <v>164</v>
      </c>
      <c r="Q80" s="27">
        <v>21</v>
      </c>
      <c r="R80" s="27">
        <v>393</v>
      </c>
      <c r="S80" s="27">
        <v>120</v>
      </c>
    </row>
    <row r="81" spans="1:19" x14ac:dyDescent="0.2">
      <c r="A81" s="27" t="s">
        <v>27</v>
      </c>
      <c r="B81" s="27" t="s">
        <v>24</v>
      </c>
      <c r="C81" s="27" t="s">
        <v>13</v>
      </c>
      <c r="D81" s="90">
        <v>2017</v>
      </c>
      <c r="E81" s="27" t="s">
        <v>6</v>
      </c>
      <c r="F81" s="27">
        <v>98</v>
      </c>
      <c r="G81" s="88">
        <f t="shared" si="2"/>
        <v>0</v>
      </c>
      <c r="H81" s="27">
        <v>0</v>
      </c>
      <c r="I81" s="27">
        <v>0</v>
      </c>
      <c r="J81" s="27">
        <v>62</v>
      </c>
      <c r="K81" s="88">
        <f t="shared" si="3"/>
        <v>0</v>
      </c>
      <c r="L81" s="27">
        <v>0</v>
      </c>
      <c r="M81" s="27">
        <v>0</v>
      </c>
      <c r="N81" s="27">
        <v>69</v>
      </c>
      <c r="O81" s="27">
        <v>1</v>
      </c>
      <c r="P81" s="27">
        <v>164</v>
      </c>
      <c r="Q81" s="27">
        <v>76</v>
      </c>
      <c r="R81" s="27">
        <v>393</v>
      </c>
      <c r="S81" s="27">
        <v>77</v>
      </c>
    </row>
    <row r="82" spans="1:19" x14ac:dyDescent="0.2">
      <c r="A82" s="86" t="s">
        <v>28</v>
      </c>
      <c r="B82" s="86" t="s">
        <v>29</v>
      </c>
      <c r="C82" s="86" t="s">
        <v>8</v>
      </c>
      <c r="D82" s="87" t="s">
        <v>1189</v>
      </c>
      <c r="E82" s="86" t="s">
        <v>6</v>
      </c>
      <c r="F82" s="88">
        <v>35</v>
      </c>
      <c r="G82" s="88">
        <f t="shared" si="2"/>
        <v>3</v>
      </c>
      <c r="H82" s="88">
        <v>0</v>
      </c>
      <c r="I82" s="88">
        <v>3</v>
      </c>
      <c r="J82" s="89">
        <v>26</v>
      </c>
      <c r="K82" s="88">
        <f t="shared" si="3"/>
        <v>2</v>
      </c>
      <c r="L82" s="88">
        <v>0</v>
      </c>
      <c r="M82" s="88">
        <v>2</v>
      </c>
      <c r="N82" s="88">
        <v>29</v>
      </c>
      <c r="O82" s="88">
        <v>1</v>
      </c>
      <c r="P82" s="86" t="s">
        <v>1207</v>
      </c>
      <c r="Q82" s="88">
        <v>28</v>
      </c>
      <c r="R82" s="88">
        <v>93</v>
      </c>
      <c r="S82" s="88">
        <v>34</v>
      </c>
    </row>
    <row r="83" spans="1:19" x14ac:dyDescent="0.2">
      <c r="A83" s="27" t="s">
        <v>28</v>
      </c>
      <c r="B83" s="27" t="s">
        <v>29</v>
      </c>
      <c r="C83" s="27" t="s">
        <v>8</v>
      </c>
      <c r="D83" s="90">
        <v>2014</v>
      </c>
      <c r="E83" s="27" t="s">
        <v>6</v>
      </c>
      <c r="F83" s="27">
        <v>35</v>
      </c>
      <c r="G83" s="88">
        <f t="shared" si="2"/>
        <v>1</v>
      </c>
      <c r="H83" s="27">
        <v>0</v>
      </c>
      <c r="I83" s="27">
        <v>1</v>
      </c>
      <c r="J83" s="27">
        <v>26</v>
      </c>
      <c r="K83" s="88">
        <f t="shared" si="3"/>
        <v>3</v>
      </c>
      <c r="L83" s="27">
        <v>0</v>
      </c>
      <c r="M83" s="27">
        <v>3</v>
      </c>
      <c r="N83" s="27">
        <v>29</v>
      </c>
      <c r="O83" s="27">
        <v>0</v>
      </c>
      <c r="P83" s="27">
        <v>3</v>
      </c>
      <c r="Q83" s="27">
        <v>1</v>
      </c>
      <c r="R83" s="27">
        <v>93</v>
      </c>
      <c r="S83" s="27">
        <v>5</v>
      </c>
    </row>
    <row r="84" spans="1:19" x14ac:dyDescent="0.2">
      <c r="A84" s="27" t="s">
        <v>28</v>
      </c>
      <c r="B84" s="27" t="s">
        <v>29</v>
      </c>
      <c r="C84" s="27" t="s">
        <v>8</v>
      </c>
      <c r="D84" s="90">
        <v>2015</v>
      </c>
      <c r="E84" s="27" t="s">
        <v>6</v>
      </c>
      <c r="F84" s="27">
        <v>35</v>
      </c>
      <c r="G84" s="88">
        <f t="shared" si="2"/>
        <v>12</v>
      </c>
      <c r="H84" s="27">
        <v>12</v>
      </c>
      <c r="I84" s="27">
        <v>0</v>
      </c>
      <c r="J84" s="27">
        <v>26</v>
      </c>
      <c r="K84" s="88">
        <f t="shared" si="3"/>
        <v>0</v>
      </c>
      <c r="L84" s="27">
        <v>0</v>
      </c>
      <c r="M84" s="27">
        <v>0</v>
      </c>
      <c r="N84" s="27">
        <v>29</v>
      </c>
      <c r="O84" s="27">
        <v>0</v>
      </c>
      <c r="P84" s="27">
        <v>3</v>
      </c>
      <c r="Q84" s="27">
        <v>0</v>
      </c>
      <c r="R84" s="27">
        <v>93</v>
      </c>
      <c r="S84" s="27">
        <v>12</v>
      </c>
    </row>
    <row r="85" spans="1:19" x14ac:dyDescent="0.2">
      <c r="A85" s="27" t="s">
        <v>28</v>
      </c>
      <c r="B85" s="27" t="s">
        <v>29</v>
      </c>
      <c r="C85" s="27" t="s">
        <v>8</v>
      </c>
      <c r="D85" s="90">
        <v>2016</v>
      </c>
      <c r="E85" s="27" t="s">
        <v>6</v>
      </c>
      <c r="F85" s="27">
        <v>35</v>
      </c>
      <c r="G85" s="88">
        <f t="shared" si="2"/>
        <v>5</v>
      </c>
      <c r="H85" s="27">
        <v>0</v>
      </c>
      <c r="I85" s="27">
        <v>5</v>
      </c>
      <c r="J85" s="27">
        <v>26</v>
      </c>
      <c r="K85" s="88">
        <f t="shared" si="3"/>
        <v>3</v>
      </c>
      <c r="L85" s="27">
        <v>0</v>
      </c>
      <c r="M85" s="27">
        <v>3</v>
      </c>
      <c r="N85" s="27">
        <v>29</v>
      </c>
      <c r="O85" s="27">
        <v>2</v>
      </c>
      <c r="P85" s="27">
        <v>3</v>
      </c>
      <c r="Q85" s="27">
        <v>5</v>
      </c>
      <c r="R85" s="27">
        <v>93</v>
      </c>
      <c r="S85" s="27">
        <v>15</v>
      </c>
    </row>
    <row r="86" spans="1:19" x14ac:dyDescent="0.2">
      <c r="A86" s="27" t="s">
        <v>28</v>
      </c>
      <c r="B86" s="27" t="s">
        <v>29</v>
      </c>
      <c r="C86" s="27" t="s">
        <v>8</v>
      </c>
      <c r="D86" s="90">
        <v>2017</v>
      </c>
      <c r="E86" s="27" t="s">
        <v>6</v>
      </c>
      <c r="F86" s="27">
        <v>35</v>
      </c>
      <c r="G86" s="88">
        <f t="shared" si="2"/>
        <v>6</v>
      </c>
      <c r="H86" s="27">
        <v>0</v>
      </c>
      <c r="I86" s="27">
        <v>6</v>
      </c>
      <c r="J86" s="27">
        <v>26</v>
      </c>
      <c r="K86" s="88">
        <f t="shared" si="3"/>
        <v>5</v>
      </c>
      <c r="L86" s="27">
        <v>0</v>
      </c>
      <c r="M86" s="27">
        <v>5</v>
      </c>
      <c r="N86" s="27">
        <v>29</v>
      </c>
      <c r="O86" s="27">
        <v>0</v>
      </c>
      <c r="P86" s="27">
        <v>3</v>
      </c>
      <c r="Q86" s="27">
        <v>25</v>
      </c>
      <c r="R86" s="27">
        <v>93</v>
      </c>
      <c r="S86" s="27">
        <v>36</v>
      </c>
    </row>
    <row r="87" spans="1:19" x14ac:dyDescent="0.2">
      <c r="A87" s="86" t="s">
        <v>1127</v>
      </c>
      <c r="B87" s="86" t="s">
        <v>949</v>
      </c>
      <c r="C87" s="86" t="s">
        <v>950</v>
      </c>
      <c r="D87" s="87" t="s">
        <v>1189</v>
      </c>
      <c r="E87" s="86" t="s">
        <v>6</v>
      </c>
      <c r="F87" s="88">
        <v>429</v>
      </c>
      <c r="G87" s="88">
        <f t="shared" si="2"/>
        <v>0</v>
      </c>
      <c r="H87" s="88">
        <v>0</v>
      </c>
      <c r="I87" s="88">
        <v>0</v>
      </c>
      <c r="J87" s="89">
        <v>307</v>
      </c>
      <c r="K87" s="88">
        <f t="shared" si="3"/>
        <v>0</v>
      </c>
      <c r="L87" s="88">
        <v>0</v>
      </c>
      <c r="M87" s="88">
        <v>0</v>
      </c>
      <c r="N87" s="88">
        <v>281</v>
      </c>
      <c r="O87" s="88">
        <v>0</v>
      </c>
      <c r="P87" s="86" t="s">
        <v>1192</v>
      </c>
      <c r="Q87" s="88">
        <v>16</v>
      </c>
      <c r="R87" s="88">
        <v>1765</v>
      </c>
      <c r="S87" s="88">
        <v>16</v>
      </c>
    </row>
    <row r="88" spans="1:19" x14ac:dyDescent="0.2">
      <c r="A88" s="27" t="s">
        <v>1127</v>
      </c>
      <c r="B88" s="27" t="s">
        <v>949</v>
      </c>
      <c r="C88" s="27" t="s">
        <v>950</v>
      </c>
      <c r="D88" s="90">
        <v>2016</v>
      </c>
      <c r="E88" s="27" t="s">
        <v>6</v>
      </c>
      <c r="F88" s="27">
        <v>429</v>
      </c>
      <c r="G88" s="88">
        <f t="shared" si="2"/>
        <v>0</v>
      </c>
      <c r="H88" s="27">
        <v>0</v>
      </c>
      <c r="I88" s="27">
        <v>0</v>
      </c>
      <c r="J88" s="27">
        <v>307</v>
      </c>
      <c r="K88" s="88">
        <f t="shared" si="3"/>
        <v>0</v>
      </c>
      <c r="L88" s="27">
        <v>0</v>
      </c>
      <c r="M88" s="27">
        <v>0</v>
      </c>
      <c r="N88" s="27">
        <v>281</v>
      </c>
      <c r="O88" s="27">
        <v>0</v>
      </c>
      <c r="P88" s="27">
        <v>748</v>
      </c>
      <c r="Q88" s="27">
        <v>235</v>
      </c>
      <c r="R88" s="27">
        <v>1765</v>
      </c>
      <c r="S88" s="27">
        <v>235</v>
      </c>
    </row>
    <row r="89" spans="1:19" x14ac:dyDescent="0.2">
      <c r="A89" s="27" t="s">
        <v>1127</v>
      </c>
      <c r="B89" s="27" t="s">
        <v>949</v>
      </c>
      <c r="C89" s="27" t="s">
        <v>950</v>
      </c>
      <c r="D89" s="90">
        <v>2017</v>
      </c>
      <c r="E89" s="27" t="s">
        <v>6</v>
      </c>
      <c r="F89" s="27">
        <v>429</v>
      </c>
      <c r="G89" s="88">
        <f t="shared" si="2"/>
        <v>0</v>
      </c>
      <c r="H89" s="27">
        <v>0</v>
      </c>
      <c r="I89" s="27">
        <v>0</v>
      </c>
      <c r="J89" s="27">
        <v>307</v>
      </c>
      <c r="K89" s="88">
        <f t="shared" si="3"/>
        <v>0</v>
      </c>
      <c r="L89" s="27">
        <v>0</v>
      </c>
      <c r="M89" s="27">
        <v>0</v>
      </c>
      <c r="N89" s="27">
        <v>281</v>
      </c>
      <c r="O89" s="27">
        <v>0</v>
      </c>
      <c r="P89" s="27">
        <v>748</v>
      </c>
      <c r="Q89" s="27">
        <v>133</v>
      </c>
      <c r="R89" s="27">
        <v>1765</v>
      </c>
      <c r="S89" s="27">
        <v>133</v>
      </c>
    </row>
    <row r="90" spans="1:19" x14ac:dyDescent="0.2">
      <c r="A90" s="86" t="s">
        <v>30</v>
      </c>
      <c r="B90" s="86" t="s">
        <v>31</v>
      </c>
      <c r="C90" s="86" t="s">
        <v>32</v>
      </c>
      <c r="D90" s="87" t="s">
        <v>1189</v>
      </c>
      <c r="E90" s="86" t="s">
        <v>6</v>
      </c>
      <c r="F90" s="88">
        <v>74</v>
      </c>
      <c r="G90" s="88">
        <f t="shared" si="2"/>
        <v>0</v>
      </c>
      <c r="H90" s="88">
        <v>0</v>
      </c>
      <c r="I90" s="88">
        <v>0</v>
      </c>
      <c r="J90" s="89">
        <v>52</v>
      </c>
      <c r="K90" s="88">
        <f t="shared" si="3"/>
        <v>1</v>
      </c>
      <c r="L90" s="88">
        <v>0</v>
      </c>
      <c r="M90" s="88">
        <v>1</v>
      </c>
      <c r="N90" s="88">
        <v>57</v>
      </c>
      <c r="O90" s="88">
        <v>6</v>
      </c>
      <c r="P90" s="86" t="s">
        <v>1208</v>
      </c>
      <c r="Q90" s="88">
        <v>26</v>
      </c>
      <c r="R90" s="88">
        <v>308</v>
      </c>
      <c r="S90" s="88">
        <v>33</v>
      </c>
    </row>
    <row r="91" spans="1:19" x14ac:dyDescent="0.2">
      <c r="A91" s="27" t="s">
        <v>30</v>
      </c>
      <c r="B91" s="27" t="s">
        <v>31</v>
      </c>
      <c r="C91" s="27" t="s">
        <v>32</v>
      </c>
      <c r="D91" s="90">
        <v>2013</v>
      </c>
      <c r="E91" s="27" t="s">
        <v>6</v>
      </c>
      <c r="F91" s="27">
        <v>74</v>
      </c>
      <c r="G91" s="88">
        <f t="shared" si="2"/>
        <v>0</v>
      </c>
      <c r="H91" s="27">
        <v>0</v>
      </c>
      <c r="I91" s="27">
        <v>0</v>
      </c>
      <c r="J91" s="27">
        <v>52</v>
      </c>
      <c r="K91" s="88">
        <f t="shared" si="3"/>
        <v>0</v>
      </c>
      <c r="L91" s="27">
        <v>0</v>
      </c>
      <c r="M91" s="27">
        <v>0</v>
      </c>
      <c r="N91" s="27">
        <v>57</v>
      </c>
      <c r="O91" s="27">
        <v>2</v>
      </c>
      <c r="P91" s="27">
        <v>125</v>
      </c>
      <c r="Q91" s="27">
        <v>10</v>
      </c>
      <c r="R91" s="27">
        <v>308</v>
      </c>
      <c r="S91" s="27">
        <v>12</v>
      </c>
    </row>
    <row r="92" spans="1:19" x14ac:dyDescent="0.2">
      <c r="A92" s="27" t="s">
        <v>30</v>
      </c>
      <c r="B92" s="27" t="s">
        <v>31</v>
      </c>
      <c r="C92" s="27" t="s">
        <v>32</v>
      </c>
      <c r="D92" s="90">
        <v>2014</v>
      </c>
      <c r="E92" s="27" t="s">
        <v>6</v>
      </c>
      <c r="F92" s="27">
        <v>74</v>
      </c>
      <c r="G92" s="88">
        <f t="shared" si="2"/>
        <v>0</v>
      </c>
      <c r="H92" s="27">
        <v>0</v>
      </c>
      <c r="I92" s="27">
        <v>0</v>
      </c>
      <c r="J92" s="27">
        <v>52</v>
      </c>
      <c r="K92" s="88">
        <f t="shared" si="3"/>
        <v>0</v>
      </c>
      <c r="L92" s="27">
        <v>0</v>
      </c>
      <c r="M92" s="27">
        <v>0</v>
      </c>
      <c r="N92" s="27">
        <v>57</v>
      </c>
      <c r="O92" s="27">
        <v>0</v>
      </c>
      <c r="P92" s="27">
        <v>125</v>
      </c>
      <c r="Q92" s="27">
        <v>13</v>
      </c>
      <c r="R92" s="27">
        <v>308</v>
      </c>
      <c r="S92" s="27">
        <v>13</v>
      </c>
    </row>
    <row r="93" spans="1:19" x14ac:dyDescent="0.2">
      <c r="A93" s="27" t="s">
        <v>30</v>
      </c>
      <c r="B93" s="27" t="s">
        <v>31</v>
      </c>
      <c r="C93" s="27" t="s">
        <v>32</v>
      </c>
      <c r="D93" s="90">
        <v>2015</v>
      </c>
      <c r="E93" s="27" t="s">
        <v>6</v>
      </c>
      <c r="F93" s="27">
        <v>74</v>
      </c>
      <c r="G93" s="88">
        <f t="shared" si="2"/>
        <v>0</v>
      </c>
      <c r="H93" s="27">
        <v>0</v>
      </c>
      <c r="I93" s="27">
        <v>0</v>
      </c>
      <c r="J93" s="27">
        <v>52</v>
      </c>
      <c r="K93" s="88">
        <f t="shared" si="3"/>
        <v>0</v>
      </c>
      <c r="L93" s="27">
        <v>0</v>
      </c>
      <c r="M93" s="27">
        <v>0</v>
      </c>
      <c r="N93" s="27">
        <v>57</v>
      </c>
      <c r="O93" s="27">
        <v>0</v>
      </c>
      <c r="P93" s="27">
        <v>125</v>
      </c>
      <c r="Q93" s="27">
        <v>10</v>
      </c>
      <c r="R93" s="27">
        <v>308</v>
      </c>
      <c r="S93" s="27">
        <v>10</v>
      </c>
    </row>
    <row r="94" spans="1:19" x14ac:dyDescent="0.2">
      <c r="A94" s="27" t="s">
        <v>30</v>
      </c>
      <c r="B94" s="27" t="s">
        <v>31</v>
      </c>
      <c r="C94" s="27" t="s">
        <v>32</v>
      </c>
      <c r="D94" s="90">
        <v>2016</v>
      </c>
      <c r="E94" s="27" t="s">
        <v>6</v>
      </c>
      <c r="F94" s="27">
        <v>74</v>
      </c>
      <c r="G94" s="88">
        <f t="shared" si="2"/>
        <v>0</v>
      </c>
      <c r="H94" s="27">
        <v>0</v>
      </c>
      <c r="I94" s="27">
        <v>0</v>
      </c>
      <c r="J94" s="27">
        <v>52</v>
      </c>
      <c r="K94" s="88">
        <f t="shared" si="3"/>
        <v>0</v>
      </c>
      <c r="L94" s="27">
        <v>0</v>
      </c>
      <c r="M94" s="27">
        <v>0</v>
      </c>
      <c r="N94" s="27">
        <v>57</v>
      </c>
      <c r="O94" s="27">
        <v>9</v>
      </c>
      <c r="P94" s="27">
        <v>125</v>
      </c>
      <c r="Q94" s="27">
        <v>13</v>
      </c>
      <c r="R94" s="27">
        <v>308</v>
      </c>
      <c r="S94" s="27">
        <v>22</v>
      </c>
    </row>
    <row r="95" spans="1:19" x14ac:dyDescent="0.2">
      <c r="A95" s="27" t="s">
        <v>30</v>
      </c>
      <c r="B95" s="27" t="s">
        <v>31</v>
      </c>
      <c r="C95" s="27" t="s">
        <v>32</v>
      </c>
      <c r="D95" s="90">
        <v>2017</v>
      </c>
      <c r="E95" s="27" t="s">
        <v>6</v>
      </c>
      <c r="F95" s="27">
        <v>74</v>
      </c>
      <c r="G95" s="88">
        <f t="shared" si="2"/>
        <v>0</v>
      </c>
      <c r="H95" s="27">
        <v>0</v>
      </c>
      <c r="I95" s="27">
        <v>0</v>
      </c>
      <c r="J95" s="27">
        <v>52</v>
      </c>
      <c r="K95" s="88">
        <f t="shared" si="3"/>
        <v>0</v>
      </c>
      <c r="L95" s="27">
        <v>0</v>
      </c>
      <c r="M95" s="27">
        <v>0</v>
      </c>
      <c r="N95" s="27">
        <v>57</v>
      </c>
      <c r="O95" s="27">
        <v>22</v>
      </c>
      <c r="P95" s="27">
        <v>125</v>
      </c>
      <c r="Q95" s="27">
        <v>17</v>
      </c>
      <c r="R95" s="27">
        <v>308</v>
      </c>
      <c r="S95" s="27">
        <v>39</v>
      </c>
    </row>
    <row r="96" spans="1:19" x14ac:dyDescent="0.2">
      <c r="A96" s="86" t="s">
        <v>1031</v>
      </c>
      <c r="B96" s="86" t="s">
        <v>5</v>
      </c>
      <c r="C96" s="86" t="s">
        <v>3</v>
      </c>
      <c r="D96" s="87" t="s">
        <v>1189</v>
      </c>
      <c r="E96" s="86" t="s">
        <v>6</v>
      </c>
      <c r="F96" s="88">
        <v>20</v>
      </c>
      <c r="G96" s="88">
        <f t="shared" si="2"/>
        <v>0</v>
      </c>
      <c r="H96" s="27"/>
      <c r="I96" s="27"/>
      <c r="J96" s="89">
        <v>12</v>
      </c>
      <c r="K96" s="88">
        <f t="shared" si="3"/>
        <v>0</v>
      </c>
      <c r="L96" s="27"/>
      <c r="M96" s="27"/>
      <c r="N96" s="88">
        <v>14</v>
      </c>
      <c r="O96" s="27"/>
      <c r="P96" s="86" t="s">
        <v>1209</v>
      </c>
      <c r="Q96" s="27"/>
      <c r="R96" s="88">
        <v>80</v>
      </c>
      <c r="S96" s="27"/>
    </row>
    <row r="97" spans="1:19" x14ac:dyDescent="0.2">
      <c r="A97" s="27" t="s">
        <v>1031</v>
      </c>
      <c r="B97" s="27" t="s">
        <v>5</v>
      </c>
      <c r="C97" s="27" t="s">
        <v>3</v>
      </c>
      <c r="D97" s="90">
        <v>2013</v>
      </c>
      <c r="E97" s="27" t="s">
        <v>6</v>
      </c>
      <c r="F97" s="27">
        <v>20</v>
      </c>
      <c r="G97" s="88">
        <f t="shared" si="2"/>
        <v>0</v>
      </c>
      <c r="H97" s="27">
        <v>0</v>
      </c>
      <c r="I97" s="27">
        <v>0</v>
      </c>
      <c r="J97" s="27">
        <v>12</v>
      </c>
      <c r="K97" s="88">
        <f t="shared" si="3"/>
        <v>0</v>
      </c>
      <c r="L97" s="27">
        <v>0</v>
      </c>
      <c r="M97" s="27">
        <v>0</v>
      </c>
      <c r="N97" s="27">
        <v>14</v>
      </c>
      <c r="O97" s="27">
        <v>0</v>
      </c>
      <c r="P97" s="27">
        <v>34</v>
      </c>
      <c r="Q97" s="27">
        <v>0</v>
      </c>
      <c r="R97" s="27">
        <v>80</v>
      </c>
      <c r="S97" s="27">
        <v>0</v>
      </c>
    </row>
    <row r="98" spans="1:19" x14ac:dyDescent="0.2">
      <c r="A98" s="27" t="s">
        <v>1031</v>
      </c>
      <c r="B98" s="27" t="s">
        <v>5</v>
      </c>
      <c r="C98" s="27" t="s">
        <v>3</v>
      </c>
      <c r="D98" s="90">
        <v>2014</v>
      </c>
      <c r="E98" s="27" t="s">
        <v>6</v>
      </c>
      <c r="F98" s="27">
        <v>20</v>
      </c>
      <c r="G98" s="88">
        <f t="shared" si="2"/>
        <v>0</v>
      </c>
      <c r="H98" s="27">
        <v>0</v>
      </c>
      <c r="I98" s="27">
        <v>0</v>
      </c>
      <c r="J98" s="27">
        <v>12</v>
      </c>
      <c r="K98" s="88">
        <f t="shared" si="3"/>
        <v>0</v>
      </c>
      <c r="L98" s="27">
        <v>0</v>
      </c>
      <c r="M98" s="27">
        <v>0</v>
      </c>
      <c r="N98" s="27">
        <v>14</v>
      </c>
      <c r="O98" s="27">
        <v>0</v>
      </c>
      <c r="P98" s="27">
        <v>34</v>
      </c>
      <c r="Q98" s="27">
        <v>2</v>
      </c>
      <c r="R98" s="27">
        <v>80</v>
      </c>
      <c r="S98" s="27">
        <v>2</v>
      </c>
    </row>
    <row r="99" spans="1:19" x14ac:dyDescent="0.2">
      <c r="A99" s="27" t="s">
        <v>1031</v>
      </c>
      <c r="B99" s="27" t="s">
        <v>5</v>
      </c>
      <c r="C99" s="27" t="s">
        <v>3</v>
      </c>
      <c r="D99" s="90">
        <v>2015</v>
      </c>
      <c r="E99" s="27" t="s">
        <v>6</v>
      </c>
      <c r="F99" s="27">
        <v>20</v>
      </c>
      <c r="G99" s="88">
        <f t="shared" si="2"/>
        <v>0</v>
      </c>
      <c r="H99" s="27">
        <v>0</v>
      </c>
      <c r="I99" s="27">
        <v>0</v>
      </c>
      <c r="J99" s="27">
        <v>12</v>
      </c>
      <c r="K99" s="88">
        <f t="shared" si="3"/>
        <v>0</v>
      </c>
      <c r="L99" s="27">
        <v>0</v>
      </c>
      <c r="M99" s="27">
        <v>0</v>
      </c>
      <c r="N99" s="27">
        <v>14</v>
      </c>
      <c r="O99" s="27">
        <v>0</v>
      </c>
      <c r="P99" s="27">
        <v>34</v>
      </c>
      <c r="Q99" s="27">
        <v>1</v>
      </c>
      <c r="R99" s="27">
        <v>80</v>
      </c>
      <c r="S99" s="27">
        <v>1</v>
      </c>
    </row>
    <row r="100" spans="1:19" x14ac:dyDescent="0.2">
      <c r="A100" s="27" t="s">
        <v>1031</v>
      </c>
      <c r="B100" s="27" t="s">
        <v>5</v>
      </c>
      <c r="C100" s="27" t="s">
        <v>3</v>
      </c>
      <c r="D100" s="90">
        <v>2016</v>
      </c>
      <c r="E100" s="27" t="s">
        <v>6</v>
      </c>
      <c r="F100" s="27">
        <v>20</v>
      </c>
      <c r="G100" s="88">
        <f t="shared" si="2"/>
        <v>0</v>
      </c>
      <c r="H100" s="27">
        <v>0</v>
      </c>
      <c r="I100" s="27">
        <v>0</v>
      </c>
      <c r="J100" s="27">
        <v>12</v>
      </c>
      <c r="K100" s="88">
        <f t="shared" si="3"/>
        <v>0</v>
      </c>
      <c r="L100" s="27">
        <v>0</v>
      </c>
      <c r="M100" s="27">
        <v>0</v>
      </c>
      <c r="N100" s="27">
        <v>14</v>
      </c>
      <c r="O100" s="27">
        <v>0</v>
      </c>
      <c r="P100" s="27">
        <v>34</v>
      </c>
      <c r="Q100" s="27">
        <v>0</v>
      </c>
      <c r="R100" s="27">
        <v>80</v>
      </c>
      <c r="S100" s="27">
        <v>0</v>
      </c>
    </row>
    <row r="101" spans="1:19" x14ac:dyDescent="0.2">
      <c r="A101" s="27" t="s">
        <v>1031</v>
      </c>
      <c r="B101" s="27" t="s">
        <v>5</v>
      </c>
      <c r="C101" s="27" t="s">
        <v>3</v>
      </c>
      <c r="D101" s="90">
        <v>2017</v>
      </c>
      <c r="E101" s="27" t="s">
        <v>6</v>
      </c>
      <c r="F101" s="27">
        <v>20</v>
      </c>
      <c r="G101" s="88">
        <f t="shared" si="2"/>
        <v>0</v>
      </c>
      <c r="H101" s="27">
        <v>0</v>
      </c>
      <c r="I101" s="27">
        <v>0</v>
      </c>
      <c r="J101" s="27">
        <v>12</v>
      </c>
      <c r="K101" s="88">
        <f t="shared" si="3"/>
        <v>0</v>
      </c>
      <c r="L101" s="27">
        <v>0</v>
      </c>
      <c r="M101" s="27">
        <v>0</v>
      </c>
      <c r="N101" s="27">
        <v>14</v>
      </c>
      <c r="O101" s="27">
        <v>0</v>
      </c>
      <c r="P101" s="27">
        <v>34</v>
      </c>
      <c r="Q101" s="27">
        <v>1</v>
      </c>
      <c r="R101" s="27">
        <v>80</v>
      </c>
      <c r="S101" s="27">
        <v>1</v>
      </c>
    </row>
    <row r="102" spans="1:19" x14ac:dyDescent="0.2">
      <c r="A102" s="27" t="s">
        <v>1032</v>
      </c>
      <c r="B102" s="27" t="s">
        <v>1033</v>
      </c>
      <c r="C102" s="27" t="s">
        <v>953</v>
      </c>
      <c r="D102" s="90">
        <v>2017</v>
      </c>
      <c r="E102" s="27" t="s">
        <v>6</v>
      </c>
      <c r="F102" s="27">
        <v>72</v>
      </c>
      <c r="G102" s="88">
        <f t="shared" si="2"/>
        <v>0</v>
      </c>
      <c r="H102" s="27">
        <v>0</v>
      </c>
      <c r="I102" s="27">
        <v>0</v>
      </c>
      <c r="J102" s="27">
        <v>108</v>
      </c>
      <c r="K102" s="88">
        <f t="shared" si="3"/>
        <v>2</v>
      </c>
      <c r="L102" s="27">
        <v>2</v>
      </c>
      <c r="M102" s="27">
        <v>0</v>
      </c>
      <c r="N102" s="27">
        <v>115</v>
      </c>
      <c r="O102" s="27">
        <v>6</v>
      </c>
      <c r="P102" s="27">
        <v>115</v>
      </c>
      <c r="Q102" s="27">
        <v>0</v>
      </c>
      <c r="R102" s="27">
        <v>410</v>
      </c>
      <c r="S102" s="27">
        <v>8</v>
      </c>
    </row>
    <row r="103" spans="1:19" x14ac:dyDescent="0.2">
      <c r="A103" s="86" t="s">
        <v>1119</v>
      </c>
      <c r="B103" s="86" t="s">
        <v>5</v>
      </c>
      <c r="C103" s="86" t="s">
        <v>3</v>
      </c>
      <c r="D103" s="87" t="s">
        <v>1189</v>
      </c>
      <c r="E103" s="86" t="s">
        <v>6</v>
      </c>
      <c r="F103" s="88">
        <v>198</v>
      </c>
      <c r="G103" s="88">
        <f t="shared" si="2"/>
        <v>0</v>
      </c>
      <c r="H103" s="88">
        <v>0</v>
      </c>
      <c r="I103" s="88">
        <v>0</v>
      </c>
      <c r="J103" s="89">
        <v>118</v>
      </c>
      <c r="K103" s="88">
        <f t="shared" si="3"/>
        <v>6</v>
      </c>
      <c r="L103" s="88">
        <v>6</v>
      </c>
      <c r="M103" s="88">
        <v>0</v>
      </c>
      <c r="N103" s="88">
        <v>127</v>
      </c>
      <c r="O103" s="88">
        <v>183</v>
      </c>
      <c r="P103" s="86" t="s">
        <v>1210</v>
      </c>
      <c r="Q103" s="88">
        <v>0</v>
      </c>
      <c r="R103" s="88">
        <v>779</v>
      </c>
      <c r="S103" s="88">
        <v>189</v>
      </c>
    </row>
    <row r="104" spans="1:19" x14ac:dyDescent="0.2">
      <c r="A104" s="27" t="s">
        <v>1119</v>
      </c>
      <c r="B104" s="27" t="s">
        <v>5</v>
      </c>
      <c r="C104" s="27" t="s">
        <v>3</v>
      </c>
      <c r="D104" s="90">
        <v>2013</v>
      </c>
      <c r="E104" s="27" t="s">
        <v>6</v>
      </c>
      <c r="F104" s="27">
        <v>198</v>
      </c>
      <c r="G104" s="88">
        <f t="shared" si="2"/>
        <v>0</v>
      </c>
      <c r="H104" s="27">
        <v>0</v>
      </c>
      <c r="I104" s="27">
        <v>0</v>
      </c>
      <c r="J104" s="27">
        <v>118</v>
      </c>
      <c r="K104" s="88">
        <f t="shared" si="3"/>
        <v>0</v>
      </c>
      <c r="L104" s="27">
        <v>0</v>
      </c>
      <c r="M104" s="27">
        <v>0</v>
      </c>
      <c r="N104" s="27">
        <v>127</v>
      </c>
      <c r="O104" s="27">
        <v>207</v>
      </c>
      <c r="P104" s="27">
        <v>336</v>
      </c>
      <c r="Q104" s="27">
        <v>0</v>
      </c>
      <c r="R104" s="27">
        <v>779</v>
      </c>
      <c r="S104" s="27">
        <v>207</v>
      </c>
    </row>
    <row r="105" spans="1:19" x14ac:dyDescent="0.2">
      <c r="A105" s="27" t="s">
        <v>1119</v>
      </c>
      <c r="B105" s="27" t="s">
        <v>5</v>
      </c>
      <c r="C105" s="27" t="s">
        <v>3</v>
      </c>
      <c r="D105" s="90">
        <v>2014</v>
      </c>
      <c r="E105" s="27" t="s">
        <v>6</v>
      </c>
      <c r="F105" s="27">
        <v>198</v>
      </c>
      <c r="G105" s="88">
        <f t="shared" si="2"/>
        <v>0</v>
      </c>
      <c r="H105" s="27">
        <v>0</v>
      </c>
      <c r="I105" s="27">
        <v>0</v>
      </c>
      <c r="J105" s="27">
        <v>118</v>
      </c>
      <c r="K105" s="88">
        <f t="shared" si="3"/>
        <v>0</v>
      </c>
      <c r="L105" s="27">
        <v>0</v>
      </c>
      <c r="M105" s="27">
        <v>0</v>
      </c>
      <c r="N105" s="27">
        <v>127</v>
      </c>
      <c r="O105" s="27">
        <v>298</v>
      </c>
      <c r="P105" s="27">
        <v>336</v>
      </c>
      <c r="Q105" s="27">
        <v>0</v>
      </c>
      <c r="R105" s="27">
        <v>779</v>
      </c>
      <c r="S105" s="27">
        <v>298</v>
      </c>
    </row>
    <row r="106" spans="1:19" x14ac:dyDescent="0.2">
      <c r="A106" s="27" t="s">
        <v>1119</v>
      </c>
      <c r="B106" s="27" t="s">
        <v>5</v>
      </c>
      <c r="C106" s="27" t="s">
        <v>3</v>
      </c>
      <c r="D106" s="90">
        <v>2015</v>
      </c>
      <c r="E106" s="27" t="s">
        <v>6</v>
      </c>
      <c r="F106" s="27">
        <v>198</v>
      </c>
      <c r="G106" s="88">
        <f t="shared" si="2"/>
        <v>0</v>
      </c>
      <c r="H106" s="27">
        <v>0</v>
      </c>
      <c r="I106" s="27">
        <v>0</v>
      </c>
      <c r="J106" s="27">
        <v>118</v>
      </c>
      <c r="K106" s="88">
        <f t="shared" si="3"/>
        <v>0</v>
      </c>
      <c r="L106" s="27">
        <v>0</v>
      </c>
      <c r="M106" s="27">
        <v>0</v>
      </c>
      <c r="N106" s="27">
        <v>127</v>
      </c>
      <c r="O106" s="27">
        <v>112</v>
      </c>
      <c r="P106" s="27">
        <v>336</v>
      </c>
      <c r="Q106" s="27">
        <v>0</v>
      </c>
      <c r="R106" s="27">
        <v>779</v>
      </c>
      <c r="S106" s="27">
        <v>112</v>
      </c>
    </row>
    <row r="107" spans="1:19" x14ac:dyDescent="0.2">
      <c r="A107" s="27" t="s">
        <v>1119</v>
      </c>
      <c r="B107" s="27" t="s">
        <v>5</v>
      </c>
      <c r="C107" s="27" t="s">
        <v>3</v>
      </c>
      <c r="D107" s="90">
        <v>2016</v>
      </c>
      <c r="E107" s="27" t="s">
        <v>6</v>
      </c>
      <c r="F107" s="27">
        <v>198</v>
      </c>
      <c r="G107" s="88">
        <f t="shared" si="2"/>
        <v>0</v>
      </c>
      <c r="H107" s="27">
        <v>0</v>
      </c>
      <c r="I107" s="27">
        <v>0</v>
      </c>
      <c r="J107" s="27">
        <v>118</v>
      </c>
      <c r="K107" s="88">
        <f t="shared" si="3"/>
        <v>0</v>
      </c>
      <c r="L107" s="27">
        <v>0</v>
      </c>
      <c r="M107" s="27">
        <v>0</v>
      </c>
      <c r="N107" s="27">
        <v>127</v>
      </c>
      <c r="O107" s="27">
        <v>110</v>
      </c>
      <c r="P107" s="27">
        <v>336</v>
      </c>
      <c r="Q107" s="27">
        <v>0</v>
      </c>
      <c r="R107" s="27">
        <v>779</v>
      </c>
      <c r="S107" s="27">
        <v>110</v>
      </c>
    </row>
    <row r="108" spans="1:19" x14ac:dyDescent="0.2">
      <c r="A108" s="27" t="s">
        <v>1119</v>
      </c>
      <c r="B108" s="27" t="s">
        <v>5</v>
      </c>
      <c r="C108" s="27" t="s">
        <v>3</v>
      </c>
      <c r="D108" s="90">
        <v>2017</v>
      </c>
      <c r="E108" s="27" t="s">
        <v>6</v>
      </c>
      <c r="F108" s="27">
        <v>198</v>
      </c>
      <c r="G108" s="88">
        <f t="shared" si="2"/>
        <v>0</v>
      </c>
      <c r="H108" s="27">
        <v>0</v>
      </c>
      <c r="I108" s="27">
        <v>0</v>
      </c>
      <c r="J108" s="27">
        <v>118</v>
      </c>
      <c r="K108" s="88">
        <f t="shared" si="3"/>
        <v>0</v>
      </c>
      <c r="L108" s="27">
        <v>0</v>
      </c>
      <c r="M108" s="27">
        <v>0</v>
      </c>
      <c r="N108" s="27">
        <v>127</v>
      </c>
      <c r="O108" s="27">
        <v>158</v>
      </c>
      <c r="P108" s="27">
        <v>336</v>
      </c>
      <c r="Q108" s="27">
        <v>0</v>
      </c>
      <c r="R108" s="27">
        <v>779</v>
      </c>
      <c r="S108" s="27">
        <v>158</v>
      </c>
    </row>
    <row r="109" spans="1:19" x14ac:dyDescent="0.2">
      <c r="A109" s="86" t="s">
        <v>1034</v>
      </c>
      <c r="B109" s="86" t="s">
        <v>25</v>
      </c>
      <c r="C109" s="86" t="s">
        <v>26</v>
      </c>
      <c r="D109" s="87" t="s">
        <v>1189</v>
      </c>
      <c r="E109" s="86" t="s">
        <v>6</v>
      </c>
      <c r="F109" s="88">
        <v>9706</v>
      </c>
      <c r="G109" s="88">
        <f t="shared" si="2"/>
        <v>0</v>
      </c>
      <c r="H109" s="88">
        <v>0</v>
      </c>
      <c r="I109" s="88">
        <v>0</v>
      </c>
      <c r="J109" s="89">
        <v>5800</v>
      </c>
      <c r="K109" s="88">
        <f t="shared" si="3"/>
        <v>1</v>
      </c>
      <c r="L109" s="88">
        <v>1</v>
      </c>
      <c r="M109" s="88">
        <v>0</v>
      </c>
      <c r="N109" s="88">
        <v>6453</v>
      </c>
      <c r="O109" s="88">
        <v>1</v>
      </c>
      <c r="P109" s="86" t="s">
        <v>1211</v>
      </c>
      <c r="Q109" s="88">
        <v>1178</v>
      </c>
      <c r="R109" s="88">
        <v>36290</v>
      </c>
      <c r="S109" s="88">
        <v>1180</v>
      </c>
    </row>
    <row r="110" spans="1:19" x14ac:dyDescent="0.2">
      <c r="A110" s="27" t="s">
        <v>1034</v>
      </c>
      <c r="B110" s="27" t="s">
        <v>25</v>
      </c>
      <c r="C110" s="27" t="s">
        <v>26</v>
      </c>
      <c r="D110" s="90">
        <v>2017</v>
      </c>
      <c r="E110" s="27" t="s">
        <v>6</v>
      </c>
      <c r="F110" s="27">
        <v>9706</v>
      </c>
      <c r="G110" s="88">
        <f t="shared" si="2"/>
        <v>182</v>
      </c>
      <c r="H110" s="27">
        <v>182</v>
      </c>
      <c r="I110" s="27">
        <v>0</v>
      </c>
      <c r="J110" s="27">
        <v>5800</v>
      </c>
      <c r="K110" s="88">
        <f t="shared" si="3"/>
        <v>76</v>
      </c>
      <c r="L110" s="27">
        <v>76</v>
      </c>
      <c r="M110" s="27">
        <v>0</v>
      </c>
      <c r="N110" s="27">
        <v>6453</v>
      </c>
      <c r="O110" s="27">
        <v>4388</v>
      </c>
      <c r="P110" s="27">
        <v>14331</v>
      </c>
      <c r="Q110" s="27">
        <v>3117</v>
      </c>
      <c r="R110" s="27">
        <v>36290</v>
      </c>
      <c r="S110" s="27">
        <v>7763</v>
      </c>
    </row>
    <row r="111" spans="1:19" x14ac:dyDescent="0.2">
      <c r="A111" s="86" t="s">
        <v>33</v>
      </c>
      <c r="B111" s="86" t="s">
        <v>5</v>
      </c>
      <c r="C111" s="86" t="s">
        <v>3</v>
      </c>
      <c r="D111" s="87" t="s">
        <v>1189</v>
      </c>
      <c r="E111" s="86" t="s">
        <v>6</v>
      </c>
      <c r="F111" s="88">
        <v>142</v>
      </c>
      <c r="G111" s="88">
        <f t="shared" si="2"/>
        <v>0</v>
      </c>
      <c r="H111" s="88">
        <v>0</v>
      </c>
      <c r="I111" s="88">
        <v>0</v>
      </c>
      <c r="J111" s="89">
        <v>83</v>
      </c>
      <c r="K111" s="88">
        <f t="shared" si="3"/>
        <v>0</v>
      </c>
      <c r="L111" s="88">
        <v>0</v>
      </c>
      <c r="M111" s="88">
        <v>0</v>
      </c>
      <c r="N111" s="88">
        <v>90</v>
      </c>
      <c r="O111" s="88">
        <v>1</v>
      </c>
      <c r="P111" s="86" t="s">
        <v>1212</v>
      </c>
      <c r="Q111" s="88">
        <v>86</v>
      </c>
      <c r="R111" s="88">
        <v>557</v>
      </c>
      <c r="S111" s="88">
        <v>87</v>
      </c>
    </row>
    <row r="112" spans="1:19" x14ac:dyDescent="0.2">
      <c r="A112" s="27" t="s">
        <v>33</v>
      </c>
      <c r="B112" s="27" t="s">
        <v>5</v>
      </c>
      <c r="C112" s="27" t="s">
        <v>3</v>
      </c>
      <c r="D112" s="90">
        <v>2013</v>
      </c>
      <c r="E112" s="27" t="s">
        <v>6</v>
      </c>
      <c r="F112" s="27">
        <v>142</v>
      </c>
      <c r="G112" s="88">
        <f t="shared" si="2"/>
        <v>0</v>
      </c>
      <c r="H112" s="27">
        <v>0</v>
      </c>
      <c r="I112" s="27">
        <v>0</v>
      </c>
      <c r="J112" s="27">
        <v>83</v>
      </c>
      <c r="K112" s="88">
        <f t="shared" si="3"/>
        <v>0</v>
      </c>
      <c r="L112" s="27">
        <v>0</v>
      </c>
      <c r="M112" s="27">
        <v>0</v>
      </c>
      <c r="N112" s="27">
        <v>90</v>
      </c>
      <c r="O112" s="27">
        <v>0</v>
      </c>
      <c r="P112" s="27">
        <v>242</v>
      </c>
      <c r="Q112" s="27">
        <v>0</v>
      </c>
      <c r="R112" s="27">
        <v>557</v>
      </c>
      <c r="S112" s="27">
        <v>0</v>
      </c>
    </row>
    <row r="113" spans="1:19" x14ac:dyDescent="0.2">
      <c r="A113" s="27" t="s">
        <v>33</v>
      </c>
      <c r="B113" s="27" t="s">
        <v>5</v>
      </c>
      <c r="C113" s="27" t="s">
        <v>3</v>
      </c>
      <c r="D113" s="90">
        <v>2014</v>
      </c>
      <c r="E113" s="27" t="s">
        <v>6</v>
      </c>
      <c r="F113" s="27">
        <v>142</v>
      </c>
      <c r="G113" s="88">
        <f t="shared" si="2"/>
        <v>47</v>
      </c>
      <c r="H113" s="27">
        <v>47</v>
      </c>
      <c r="I113" s="27">
        <v>0</v>
      </c>
      <c r="J113" s="27">
        <v>83</v>
      </c>
      <c r="K113" s="88">
        <f t="shared" si="3"/>
        <v>16</v>
      </c>
      <c r="L113" s="27">
        <v>16</v>
      </c>
      <c r="M113" s="27">
        <v>0</v>
      </c>
      <c r="N113" s="27">
        <v>90</v>
      </c>
      <c r="O113" s="27">
        <v>0</v>
      </c>
      <c r="P113" s="27">
        <v>242</v>
      </c>
      <c r="Q113" s="27">
        <v>19</v>
      </c>
      <c r="R113" s="27">
        <v>557</v>
      </c>
      <c r="S113" s="27">
        <v>82</v>
      </c>
    </row>
    <row r="114" spans="1:19" x14ac:dyDescent="0.2">
      <c r="A114" s="27" t="s">
        <v>33</v>
      </c>
      <c r="B114" s="27" t="s">
        <v>5</v>
      </c>
      <c r="C114" s="27" t="s">
        <v>3</v>
      </c>
      <c r="D114" s="90">
        <v>2015</v>
      </c>
      <c r="E114" s="27" t="s">
        <v>6</v>
      </c>
      <c r="F114" s="27">
        <v>142</v>
      </c>
      <c r="G114" s="88">
        <f t="shared" si="2"/>
        <v>0</v>
      </c>
      <c r="H114" s="27">
        <v>0</v>
      </c>
      <c r="I114" s="27">
        <v>0</v>
      </c>
      <c r="J114" s="27">
        <v>83</v>
      </c>
      <c r="K114" s="88">
        <f t="shared" si="3"/>
        <v>1</v>
      </c>
      <c r="L114" s="27">
        <v>1</v>
      </c>
      <c r="M114" s="27">
        <v>0</v>
      </c>
      <c r="N114" s="27">
        <v>90</v>
      </c>
      <c r="O114" s="27">
        <v>0</v>
      </c>
      <c r="P114" s="27">
        <v>242</v>
      </c>
      <c r="Q114" s="27">
        <v>21</v>
      </c>
      <c r="R114" s="27">
        <v>557</v>
      </c>
      <c r="S114" s="27">
        <v>22</v>
      </c>
    </row>
    <row r="115" spans="1:19" x14ac:dyDescent="0.2">
      <c r="A115" s="27" t="s">
        <v>33</v>
      </c>
      <c r="B115" s="27" t="s">
        <v>5</v>
      </c>
      <c r="C115" s="27" t="s">
        <v>3</v>
      </c>
      <c r="D115" s="90">
        <v>2016</v>
      </c>
      <c r="E115" s="27" t="s">
        <v>6</v>
      </c>
      <c r="F115" s="27">
        <v>142</v>
      </c>
      <c r="G115" s="88">
        <f t="shared" si="2"/>
        <v>0</v>
      </c>
      <c r="H115" s="27">
        <v>0</v>
      </c>
      <c r="I115" s="27">
        <v>0</v>
      </c>
      <c r="J115" s="27">
        <v>83</v>
      </c>
      <c r="K115" s="88">
        <f t="shared" si="3"/>
        <v>0</v>
      </c>
      <c r="L115" s="27">
        <v>0</v>
      </c>
      <c r="M115" s="27">
        <v>0</v>
      </c>
      <c r="N115" s="27">
        <v>90</v>
      </c>
      <c r="O115" s="27">
        <v>0</v>
      </c>
      <c r="P115" s="27">
        <v>242</v>
      </c>
      <c r="Q115" s="27">
        <v>31</v>
      </c>
      <c r="R115" s="27">
        <v>557</v>
      </c>
      <c r="S115" s="27">
        <v>31</v>
      </c>
    </row>
    <row r="116" spans="1:19" x14ac:dyDescent="0.2">
      <c r="A116" s="27" t="s">
        <v>33</v>
      </c>
      <c r="B116" s="27" t="s">
        <v>5</v>
      </c>
      <c r="C116" s="27" t="s">
        <v>3</v>
      </c>
      <c r="D116" s="90">
        <v>2017</v>
      </c>
      <c r="E116" s="27" t="s">
        <v>6</v>
      </c>
      <c r="F116" s="27">
        <v>142</v>
      </c>
      <c r="G116" s="88">
        <f t="shared" si="2"/>
        <v>0</v>
      </c>
      <c r="H116" s="27">
        <v>0</v>
      </c>
      <c r="I116" s="27">
        <v>0</v>
      </c>
      <c r="J116" s="27">
        <v>83</v>
      </c>
      <c r="K116" s="88">
        <f t="shared" si="3"/>
        <v>0</v>
      </c>
      <c r="L116" s="27">
        <v>0</v>
      </c>
      <c r="M116" s="27">
        <v>0</v>
      </c>
      <c r="N116" s="27">
        <v>90</v>
      </c>
      <c r="O116" s="27">
        <v>1</v>
      </c>
      <c r="P116" s="27">
        <v>242</v>
      </c>
      <c r="Q116" s="27">
        <v>56</v>
      </c>
      <c r="R116" s="27">
        <v>557</v>
      </c>
      <c r="S116" s="27">
        <v>57</v>
      </c>
    </row>
    <row r="117" spans="1:19" x14ac:dyDescent="0.2">
      <c r="A117" s="27" t="s">
        <v>34</v>
      </c>
      <c r="B117" s="27" t="s">
        <v>35</v>
      </c>
      <c r="C117" s="27" t="s">
        <v>3</v>
      </c>
      <c r="D117" s="90">
        <v>2014</v>
      </c>
      <c r="E117" s="27" t="s">
        <v>6</v>
      </c>
      <c r="F117" s="27">
        <v>872</v>
      </c>
      <c r="G117" s="88">
        <f t="shared" si="2"/>
        <v>0</v>
      </c>
      <c r="H117" s="27">
        <v>0</v>
      </c>
      <c r="I117" s="27">
        <v>0</v>
      </c>
      <c r="J117" s="27">
        <v>593</v>
      </c>
      <c r="K117" s="88">
        <f t="shared" si="3"/>
        <v>0</v>
      </c>
      <c r="L117" s="27">
        <v>0</v>
      </c>
      <c r="M117" s="27">
        <v>0</v>
      </c>
      <c r="N117" s="27">
        <v>685</v>
      </c>
      <c r="O117" s="27">
        <v>0</v>
      </c>
      <c r="P117" s="27">
        <v>1642</v>
      </c>
      <c r="Q117" s="27">
        <v>0</v>
      </c>
      <c r="R117" s="27">
        <v>3792</v>
      </c>
      <c r="S117" s="27">
        <v>0</v>
      </c>
    </row>
    <row r="118" spans="1:19" x14ac:dyDescent="0.2">
      <c r="A118" s="27" t="s">
        <v>34</v>
      </c>
      <c r="B118" s="27" t="s">
        <v>35</v>
      </c>
      <c r="C118" s="27" t="s">
        <v>3</v>
      </c>
      <c r="D118" s="90">
        <v>2015</v>
      </c>
      <c r="E118" s="27" t="s">
        <v>6</v>
      </c>
      <c r="F118" s="27">
        <v>872</v>
      </c>
      <c r="G118" s="88">
        <f t="shared" si="2"/>
        <v>0</v>
      </c>
      <c r="H118" s="27">
        <v>0</v>
      </c>
      <c r="I118" s="27">
        <v>0</v>
      </c>
      <c r="J118" s="27">
        <v>593</v>
      </c>
      <c r="K118" s="88">
        <f t="shared" si="3"/>
        <v>0</v>
      </c>
      <c r="L118" s="27">
        <v>0</v>
      </c>
      <c r="M118" s="27">
        <v>0</v>
      </c>
      <c r="N118" s="27">
        <v>685</v>
      </c>
      <c r="O118" s="27">
        <v>0</v>
      </c>
      <c r="P118" s="27">
        <v>1642</v>
      </c>
      <c r="Q118" s="27">
        <v>0</v>
      </c>
      <c r="R118" s="27">
        <v>3792</v>
      </c>
      <c r="S118" s="27">
        <v>0</v>
      </c>
    </row>
    <row r="119" spans="1:19" x14ac:dyDescent="0.2">
      <c r="A119" s="27" t="s">
        <v>34</v>
      </c>
      <c r="B119" s="27" t="s">
        <v>35</v>
      </c>
      <c r="C119" s="27" t="s">
        <v>3</v>
      </c>
      <c r="D119" s="90">
        <v>2016</v>
      </c>
      <c r="E119" s="27" t="s">
        <v>6</v>
      </c>
      <c r="F119" s="27">
        <v>872</v>
      </c>
      <c r="G119" s="88">
        <f t="shared" si="2"/>
        <v>0</v>
      </c>
      <c r="H119" s="27">
        <v>0</v>
      </c>
      <c r="I119" s="27">
        <v>0</v>
      </c>
      <c r="J119" s="27">
        <v>593</v>
      </c>
      <c r="K119" s="88">
        <f t="shared" si="3"/>
        <v>0</v>
      </c>
      <c r="L119" s="27">
        <v>0</v>
      </c>
      <c r="M119" s="27">
        <v>0</v>
      </c>
      <c r="N119" s="27">
        <v>685</v>
      </c>
      <c r="O119" s="27">
        <v>0</v>
      </c>
      <c r="P119" s="27">
        <v>1642</v>
      </c>
      <c r="Q119" s="27">
        <v>0</v>
      </c>
      <c r="R119" s="27">
        <v>3792</v>
      </c>
      <c r="S119" s="27">
        <v>0</v>
      </c>
    </row>
    <row r="120" spans="1:19" x14ac:dyDescent="0.2">
      <c r="A120" s="27" t="s">
        <v>34</v>
      </c>
      <c r="B120" s="27" t="s">
        <v>35</v>
      </c>
      <c r="C120" s="27" t="s">
        <v>3</v>
      </c>
      <c r="D120" s="90">
        <v>2017</v>
      </c>
      <c r="E120" s="27" t="s">
        <v>6</v>
      </c>
      <c r="F120" s="27">
        <v>872</v>
      </c>
      <c r="G120" s="88">
        <f t="shared" si="2"/>
        <v>0</v>
      </c>
      <c r="H120" s="27">
        <v>0</v>
      </c>
      <c r="I120" s="27">
        <v>0</v>
      </c>
      <c r="J120" s="27">
        <v>593</v>
      </c>
      <c r="K120" s="88">
        <f t="shared" si="3"/>
        <v>0</v>
      </c>
      <c r="L120" s="27">
        <v>0</v>
      </c>
      <c r="M120" s="27">
        <v>0</v>
      </c>
      <c r="N120" s="27">
        <v>685</v>
      </c>
      <c r="O120" s="27">
        <v>0</v>
      </c>
      <c r="P120" s="27">
        <v>1642</v>
      </c>
      <c r="Q120" s="27">
        <v>0</v>
      </c>
      <c r="R120" s="27">
        <v>3792</v>
      </c>
      <c r="S120" s="27">
        <v>0</v>
      </c>
    </row>
    <row r="121" spans="1:19" x14ac:dyDescent="0.2">
      <c r="A121" s="86" t="s">
        <v>939</v>
      </c>
      <c r="B121" s="86" t="s">
        <v>2</v>
      </c>
      <c r="C121" s="86" t="s">
        <v>3</v>
      </c>
      <c r="D121" s="87" t="s">
        <v>1189</v>
      </c>
      <c r="E121" s="86" t="s">
        <v>6</v>
      </c>
      <c r="F121" s="88">
        <v>188</v>
      </c>
      <c r="G121" s="88">
        <f t="shared" si="2"/>
        <v>0</v>
      </c>
      <c r="H121" s="27"/>
      <c r="I121" s="27"/>
      <c r="J121" s="89">
        <v>138</v>
      </c>
      <c r="K121" s="88">
        <f t="shared" si="3"/>
        <v>0</v>
      </c>
      <c r="L121" s="27"/>
      <c r="M121" s="27"/>
      <c r="N121" s="88">
        <v>154</v>
      </c>
      <c r="O121" s="27"/>
      <c r="P121" s="86" t="s">
        <v>1213</v>
      </c>
      <c r="Q121" s="27"/>
      <c r="R121" s="88">
        <v>843</v>
      </c>
      <c r="S121" s="27"/>
    </row>
    <row r="122" spans="1:19" x14ac:dyDescent="0.2">
      <c r="A122" s="27" t="s">
        <v>939</v>
      </c>
      <c r="B122" s="27" t="s">
        <v>2</v>
      </c>
      <c r="C122" s="27" t="s">
        <v>3</v>
      </c>
      <c r="D122" s="90">
        <v>2016</v>
      </c>
      <c r="E122" s="27" t="s">
        <v>6</v>
      </c>
      <c r="F122" s="27">
        <v>188</v>
      </c>
      <c r="G122" s="88">
        <f t="shared" si="2"/>
        <v>0</v>
      </c>
      <c r="H122" s="27">
        <v>0</v>
      </c>
      <c r="I122" s="27">
        <v>0</v>
      </c>
      <c r="J122" s="27">
        <v>138</v>
      </c>
      <c r="K122" s="88">
        <f t="shared" si="3"/>
        <v>0</v>
      </c>
      <c r="L122" s="27">
        <v>0</v>
      </c>
      <c r="M122" s="27">
        <v>0</v>
      </c>
      <c r="N122" s="27">
        <v>154</v>
      </c>
      <c r="O122" s="27">
        <v>0</v>
      </c>
      <c r="P122" s="27">
        <v>363</v>
      </c>
      <c r="Q122" s="27">
        <v>0</v>
      </c>
      <c r="R122" s="27">
        <v>843</v>
      </c>
      <c r="S122" s="27">
        <v>0</v>
      </c>
    </row>
    <row r="123" spans="1:19" x14ac:dyDescent="0.2">
      <c r="A123" s="27" t="s">
        <v>939</v>
      </c>
      <c r="B123" s="27" t="s">
        <v>2</v>
      </c>
      <c r="C123" s="27" t="s">
        <v>3</v>
      </c>
      <c r="D123" s="90">
        <v>2017</v>
      </c>
      <c r="E123" s="27" t="s">
        <v>6</v>
      </c>
      <c r="F123" s="27">
        <v>188</v>
      </c>
      <c r="G123" s="88">
        <f t="shared" si="2"/>
        <v>0</v>
      </c>
      <c r="H123" s="27">
        <v>0</v>
      </c>
      <c r="I123" s="27">
        <v>0</v>
      </c>
      <c r="J123" s="27">
        <v>138</v>
      </c>
      <c r="K123" s="88">
        <f t="shared" si="3"/>
        <v>0</v>
      </c>
      <c r="L123" s="27">
        <v>0</v>
      </c>
      <c r="M123" s="27">
        <v>0</v>
      </c>
      <c r="N123" s="27">
        <v>154</v>
      </c>
      <c r="O123" s="27">
        <v>2</v>
      </c>
      <c r="P123" s="27">
        <v>363</v>
      </c>
      <c r="Q123" s="27">
        <v>1</v>
      </c>
      <c r="R123" s="27">
        <v>843</v>
      </c>
      <c r="S123" s="27">
        <v>3</v>
      </c>
    </row>
    <row r="124" spans="1:19" x14ac:dyDescent="0.2">
      <c r="A124" s="27" t="s">
        <v>1035</v>
      </c>
      <c r="B124" s="27" t="s">
        <v>35</v>
      </c>
      <c r="C124" s="27" t="s">
        <v>3</v>
      </c>
      <c r="D124" s="90">
        <v>2017</v>
      </c>
      <c r="E124" s="27" t="s">
        <v>6</v>
      </c>
      <c r="F124" s="27">
        <v>1267</v>
      </c>
      <c r="G124" s="88">
        <f t="shared" si="2"/>
        <v>0</v>
      </c>
      <c r="H124" s="27">
        <v>0</v>
      </c>
      <c r="I124" s="27">
        <v>0</v>
      </c>
      <c r="J124" s="27">
        <v>854</v>
      </c>
      <c r="K124" s="88">
        <f t="shared" si="3"/>
        <v>0</v>
      </c>
      <c r="L124" s="27">
        <v>0</v>
      </c>
      <c r="M124" s="27">
        <v>0</v>
      </c>
      <c r="N124" s="27">
        <v>969</v>
      </c>
      <c r="O124" s="27">
        <v>323</v>
      </c>
      <c r="P124" s="27">
        <v>2160</v>
      </c>
      <c r="Q124" s="27">
        <v>423</v>
      </c>
      <c r="R124" s="27">
        <v>5250</v>
      </c>
      <c r="S124" s="27">
        <v>746</v>
      </c>
    </row>
    <row r="125" spans="1:19" x14ac:dyDescent="0.2">
      <c r="A125" s="27" t="s">
        <v>36</v>
      </c>
      <c r="B125" s="27" t="s">
        <v>5</v>
      </c>
      <c r="C125" s="27" t="s">
        <v>3</v>
      </c>
      <c r="D125" s="90">
        <v>2013</v>
      </c>
      <c r="E125" s="27" t="s">
        <v>6</v>
      </c>
      <c r="F125" s="27">
        <v>11</v>
      </c>
      <c r="G125" s="88">
        <f t="shared" si="2"/>
        <v>0</v>
      </c>
      <c r="H125" s="27">
        <v>0</v>
      </c>
      <c r="I125" s="27">
        <v>0</v>
      </c>
      <c r="J125" s="27">
        <v>7</v>
      </c>
      <c r="K125" s="88">
        <f t="shared" si="3"/>
        <v>0</v>
      </c>
      <c r="L125" s="27">
        <v>0</v>
      </c>
      <c r="M125" s="27">
        <v>0</v>
      </c>
      <c r="N125" s="27">
        <v>8</v>
      </c>
      <c r="O125" s="27">
        <v>0</v>
      </c>
      <c r="P125" s="27">
        <v>21</v>
      </c>
      <c r="Q125" s="27">
        <v>0</v>
      </c>
      <c r="R125" s="27">
        <v>47</v>
      </c>
      <c r="S125" s="27">
        <v>0</v>
      </c>
    </row>
    <row r="126" spans="1:19" x14ac:dyDescent="0.2">
      <c r="A126" s="27" t="s">
        <v>36</v>
      </c>
      <c r="B126" s="27" t="s">
        <v>5</v>
      </c>
      <c r="C126" s="27" t="s">
        <v>3</v>
      </c>
      <c r="D126" s="90">
        <v>2014</v>
      </c>
      <c r="E126" s="27" t="s">
        <v>6</v>
      </c>
      <c r="F126" s="27">
        <v>11</v>
      </c>
      <c r="G126" s="88">
        <f t="shared" si="2"/>
        <v>0</v>
      </c>
      <c r="H126" s="27">
        <v>0</v>
      </c>
      <c r="I126" s="27">
        <v>0</v>
      </c>
      <c r="J126" s="27">
        <v>7</v>
      </c>
      <c r="K126" s="88">
        <f t="shared" si="3"/>
        <v>0</v>
      </c>
      <c r="L126" s="27">
        <v>0</v>
      </c>
      <c r="M126" s="27">
        <v>0</v>
      </c>
      <c r="N126" s="27">
        <v>8</v>
      </c>
      <c r="O126" s="27">
        <v>0</v>
      </c>
      <c r="P126" s="27">
        <v>21</v>
      </c>
      <c r="Q126" s="27">
        <v>0</v>
      </c>
      <c r="R126" s="27">
        <v>47</v>
      </c>
      <c r="S126" s="27">
        <v>0</v>
      </c>
    </row>
    <row r="127" spans="1:19" x14ac:dyDescent="0.2">
      <c r="A127" s="27" t="s">
        <v>36</v>
      </c>
      <c r="B127" s="27" t="s">
        <v>5</v>
      </c>
      <c r="C127" s="27" t="s">
        <v>3</v>
      </c>
      <c r="D127" s="90">
        <v>2015</v>
      </c>
      <c r="E127" s="27" t="s">
        <v>6</v>
      </c>
      <c r="F127" s="27">
        <v>11</v>
      </c>
      <c r="G127" s="88">
        <f t="shared" si="2"/>
        <v>0</v>
      </c>
      <c r="H127" s="27">
        <v>0</v>
      </c>
      <c r="I127" s="27">
        <v>0</v>
      </c>
      <c r="J127" s="27">
        <v>7</v>
      </c>
      <c r="K127" s="88">
        <f t="shared" si="3"/>
        <v>0</v>
      </c>
      <c r="L127" s="27">
        <v>0</v>
      </c>
      <c r="M127" s="27">
        <v>0</v>
      </c>
      <c r="N127" s="27">
        <v>8</v>
      </c>
      <c r="O127" s="27">
        <v>3</v>
      </c>
      <c r="P127" s="27">
        <v>21</v>
      </c>
      <c r="Q127" s="27">
        <v>0</v>
      </c>
      <c r="R127" s="27">
        <v>47</v>
      </c>
      <c r="S127" s="27">
        <v>3</v>
      </c>
    </row>
    <row r="128" spans="1:19" x14ac:dyDescent="0.2">
      <c r="A128" s="27" t="s">
        <v>36</v>
      </c>
      <c r="B128" s="27" t="s">
        <v>5</v>
      </c>
      <c r="C128" s="27" t="s">
        <v>3</v>
      </c>
      <c r="D128" s="90">
        <v>2016</v>
      </c>
      <c r="E128" s="27" t="s">
        <v>6</v>
      </c>
      <c r="F128" s="27">
        <v>11</v>
      </c>
      <c r="G128" s="88">
        <f t="shared" si="2"/>
        <v>0</v>
      </c>
      <c r="H128" s="27">
        <v>0</v>
      </c>
      <c r="I128" s="27">
        <v>0</v>
      </c>
      <c r="J128" s="27">
        <v>7</v>
      </c>
      <c r="K128" s="88">
        <f t="shared" si="3"/>
        <v>0</v>
      </c>
      <c r="L128" s="27">
        <v>0</v>
      </c>
      <c r="M128" s="27">
        <v>0</v>
      </c>
      <c r="N128" s="27">
        <v>8</v>
      </c>
      <c r="O128" s="27">
        <v>0</v>
      </c>
      <c r="P128" s="27">
        <v>21</v>
      </c>
      <c r="Q128" s="27">
        <v>10</v>
      </c>
      <c r="R128" s="27">
        <v>47</v>
      </c>
      <c r="S128" s="27">
        <v>10</v>
      </c>
    </row>
    <row r="129" spans="1:19" x14ac:dyDescent="0.2">
      <c r="A129" s="27" t="s">
        <v>36</v>
      </c>
      <c r="B129" s="27" t="s">
        <v>5</v>
      </c>
      <c r="C129" s="27" t="s">
        <v>3</v>
      </c>
      <c r="D129" s="90">
        <v>2017</v>
      </c>
      <c r="E129" s="27" t="s">
        <v>6</v>
      </c>
      <c r="F129" s="27">
        <v>11</v>
      </c>
      <c r="G129" s="88">
        <f t="shared" si="2"/>
        <v>65</v>
      </c>
      <c r="H129" s="27">
        <v>65</v>
      </c>
      <c r="I129" s="27">
        <v>0</v>
      </c>
      <c r="J129" s="27">
        <v>7</v>
      </c>
      <c r="K129" s="88">
        <f t="shared" si="3"/>
        <v>0</v>
      </c>
      <c r="L129" s="27">
        <v>0</v>
      </c>
      <c r="M129" s="27">
        <v>0</v>
      </c>
      <c r="N129" s="27">
        <v>8</v>
      </c>
      <c r="O129" s="27">
        <v>0</v>
      </c>
      <c r="P129" s="27">
        <v>21</v>
      </c>
      <c r="Q129" s="27">
        <v>62</v>
      </c>
      <c r="R129" s="27">
        <v>47</v>
      </c>
      <c r="S129" s="27">
        <v>127</v>
      </c>
    </row>
    <row r="130" spans="1:19" x14ac:dyDescent="0.2">
      <c r="A130" s="27" t="s">
        <v>1036</v>
      </c>
      <c r="B130" s="27" t="s">
        <v>5</v>
      </c>
      <c r="C130" s="27" t="s">
        <v>3</v>
      </c>
      <c r="D130" s="90">
        <v>2013</v>
      </c>
      <c r="E130" s="27" t="s">
        <v>6</v>
      </c>
      <c r="F130" s="27">
        <v>11</v>
      </c>
      <c r="G130" s="88">
        <f t="shared" si="2"/>
        <v>0</v>
      </c>
      <c r="H130" s="27">
        <v>0</v>
      </c>
      <c r="I130" s="27">
        <v>0</v>
      </c>
      <c r="J130" s="27">
        <v>7</v>
      </c>
      <c r="K130" s="88">
        <f t="shared" si="3"/>
        <v>0</v>
      </c>
      <c r="L130" s="27">
        <v>0</v>
      </c>
      <c r="M130" s="27">
        <v>0</v>
      </c>
      <c r="N130" s="27">
        <v>8</v>
      </c>
      <c r="O130" s="27">
        <v>2</v>
      </c>
      <c r="P130" s="27">
        <v>20</v>
      </c>
      <c r="Q130" s="27">
        <v>0</v>
      </c>
      <c r="R130" s="27">
        <v>46</v>
      </c>
      <c r="S130" s="27">
        <v>2</v>
      </c>
    </row>
    <row r="131" spans="1:19" x14ac:dyDescent="0.2">
      <c r="A131" s="27" t="s">
        <v>1036</v>
      </c>
      <c r="B131" s="27" t="s">
        <v>5</v>
      </c>
      <c r="C131" s="27" t="s">
        <v>3</v>
      </c>
      <c r="D131" s="90">
        <v>2014</v>
      </c>
      <c r="E131" s="27" t="s">
        <v>6</v>
      </c>
      <c r="F131" s="27">
        <v>11</v>
      </c>
      <c r="G131" s="88">
        <f t="shared" si="2"/>
        <v>0</v>
      </c>
      <c r="H131" s="27">
        <v>0</v>
      </c>
      <c r="I131" s="27">
        <v>0</v>
      </c>
      <c r="J131" s="27">
        <v>7</v>
      </c>
      <c r="K131" s="88">
        <f t="shared" si="3"/>
        <v>0</v>
      </c>
      <c r="L131" s="27">
        <v>0</v>
      </c>
      <c r="M131" s="27">
        <v>0</v>
      </c>
      <c r="N131" s="27">
        <v>8</v>
      </c>
      <c r="O131" s="27">
        <v>4</v>
      </c>
      <c r="P131" s="27">
        <v>20</v>
      </c>
      <c r="Q131" s="27">
        <v>2</v>
      </c>
      <c r="R131" s="27">
        <v>46</v>
      </c>
      <c r="S131" s="27">
        <v>6</v>
      </c>
    </row>
    <row r="132" spans="1:19" x14ac:dyDescent="0.2">
      <c r="A132" s="27" t="s">
        <v>1036</v>
      </c>
      <c r="B132" s="27" t="s">
        <v>5</v>
      </c>
      <c r="C132" s="27" t="s">
        <v>3</v>
      </c>
      <c r="D132" s="90">
        <v>2015</v>
      </c>
      <c r="E132" s="27" t="s">
        <v>6</v>
      </c>
      <c r="F132" s="27">
        <v>11</v>
      </c>
      <c r="G132" s="88">
        <f t="shared" ref="G132:G195" si="4">H132+I132</f>
        <v>0</v>
      </c>
      <c r="H132" s="27">
        <v>0</v>
      </c>
      <c r="I132" s="27">
        <v>0</v>
      </c>
      <c r="J132" s="27">
        <v>7</v>
      </c>
      <c r="K132" s="88">
        <f t="shared" ref="K132:K195" si="5">L132+M132</f>
        <v>0</v>
      </c>
      <c r="L132" s="27">
        <v>0</v>
      </c>
      <c r="M132" s="27">
        <v>0</v>
      </c>
      <c r="N132" s="27">
        <v>8</v>
      </c>
      <c r="O132" s="27">
        <v>1</v>
      </c>
      <c r="P132" s="27">
        <v>20</v>
      </c>
      <c r="Q132" s="27">
        <v>3</v>
      </c>
      <c r="R132" s="27">
        <v>46</v>
      </c>
      <c r="S132" s="27">
        <v>4</v>
      </c>
    </row>
    <row r="133" spans="1:19" x14ac:dyDescent="0.2">
      <c r="A133" s="27" t="s">
        <v>1036</v>
      </c>
      <c r="B133" s="27" t="s">
        <v>5</v>
      </c>
      <c r="C133" s="27" t="s">
        <v>3</v>
      </c>
      <c r="D133" s="90">
        <v>2016</v>
      </c>
      <c r="E133" s="27" t="s">
        <v>6</v>
      </c>
      <c r="F133" s="27">
        <v>11</v>
      </c>
      <c r="G133" s="88">
        <f t="shared" si="4"/>
        <v>0</v>
      </c>
      <c r="H133" s="27">
        <v>0</v>
      </c>
      <c r="I133" s="27">
        <v>0</v>
      </c>
      <c r="J133" s="27">
        <v>7</v>
      </c>
      <c r="K133" s="88">
        <f t="shared" si="5"/>
        <v>0</v>
      </c>
      <c r="L133" s="27">
        <v>0</v>
      </c>
      <c r="M133" s="27">
        <v>0</v>
      </c>
      <c r="N133" s="27">
        <v>8</v>
      </c>
      <c r="O133" s="27">
        <v>0</v>
      </c>
      <c r="P133" s="27">
        <v>20</v>
      </c>
      <c r="Q133" s="27">
        <v>5</v>
      </c>
      <c r="R133" s="27">
        <v>46</v>
      </c>
      <c r="S133" s="27">
        <v>5</v>
      </c>
    </row>
    <row r="134" spans="1:19" x14ac:dyDescent="0.2">
      <c r="A134" s="27" t="s">
        <v>1036</v>
      </c>
      <c r="B134" s="27" t="s">
        <v>5</v>
      </c>
      <c r="C134" s="27" t="s">
        <v>3</v>
      </c>
      <c r="D134" s="90">
        <v>2017</v>
      </c>
      <c r="E134" s="27" t="s">
        <v>6</v>
      </c>
      <c r="F134" s="27">
        <v>11</v>
      </c>
      <c r="G134" s="88">
        <f t="shared" si="4"/>
        <v>0</v>
      </c>
      <c r="H134" s="27">
        <v>0</v>
      </c>
      <c r="I134" s="27">
        <v>0</v>
      </c>
      <c r="J134" s="27">
        <v>7</v>
      </c>
      <c r="K134" s="88">
        <f t="shared" si="5"/>
        <v>0</v>
      </c>
      <c r="L134" s="27">
        <v>0</v>
      </c>
      <c r="M134" s="27">
        <v>0</v>
      </c>
      <c r="N134" s="27">
        <v>8</v>
      </c>
      <c r="O134" s="27">
        <v>5</v>
      </c>
      <c r="P134" s="27">
        <v>20</v>
      </c>
      <c r="Q134" s="27">
        <v>7</v>
      </c>
      <c r="R134" s="27">
        <v>46</v>
      </c>
      <c r="S134" s="27">
        <v>12</v>
      </c>
    </row>
    <row r="135" spans="1:19" x14ac:dyDescent="0.2">
      <c r="A135" s="27" t="s">
        <v>37</v>
      </c>
      <c r="B135" s="27" t="s">
        <v>5</v>
      </c>
      <c r="C135" s="27" t="s">
        <v>3</v>
      </c>
      <c r="D135" s="90">
        <v>2013</v>
      </c>
      <c r="E135" s="27" t="s">
        <v>6</v>
      </c>
      <c r="F135" s="27">
        <v>1</v>
      </c>
      <c r="G135" s="88">
        <f t="shared" si="4"/>
        <v>1</v>
      </c>
      <c r="H135" s="27">
        <v>1</v>
      </c>
      <c r="I135" s="27">
        <v>0</v>
      </c>
      <c r="J135" s="27">
        <v>1</v>
      </c>
      <c r="K135" s="88">
        <f t="shared" si="5"/>
        <v>10</v>
      </c>
      <c r="L135" s="27">
        <v>10</v>
      </c>
      <c r="M135" s="27">
        <v>0</v>
      </c>
      <c r="N135" s="27">
        <v>0</v>
      </c>
      <c r="O135" s="27">
        <v>0</v>
      </c>
      <c r="P135" s="27">
        <v>0</v>
      </c>
      <c r="Q135" s="27">
        <v>53</v>
      </c>
      <c r="R135" s="27">
        <v>2</v>
      </c>
      <c r="S135" s="27">
        <v>64</v>
      </c>
    </row>
    <row r="136" spans="1:19" x14ac:dyDescent="0.2">
      <c r="A136" s="27" t="s">
        <v>37</v>
      </c>
      <c r="B136" s="27" t="s">
        <v>5</v>
      </c>
      <c r="C136" s="27" t="s">
        <v>3</v>
      </c>
      <c r="D136" s="90">
        <v>2014</v>
      </c>
      <c r="E136" s="27" t="s">
        <v>6</v>
      </c>
      <c r="F136" s="27">
        <v>1</v>
      </c>
      <c r="G136" s="88">
        <f t="shared" si="4"/>
        <v>0</v>
      </c>
      <c r="H136" s="27">
        <v>0</v>
      </c>
      <c r="I136" s="27">
        <v>0</v>
      </c>
      <c r="J136" s="27">
        <v>1</v>
      </c>
      <c r="K136" s="88">
        <f t="shared" si="5"/>
        <v>0</v>
      </c>
      <c r="L136" s="27">
        <v>0</v>
      </c>
      <c r="M136" s="27">
        <v>0</v>
      </c>
      <c r="N136" s="27">
        <v>0</v>
      </c>
      <c r="O136" s="27">
        <v>0</v>
      </c>
      <c r="P136" s="27">
        <v>0</v>
      </c>
      <c r="Q136" s="27">
        <v>67</v>
      </c>
      <c r="R136" s="27">
        <v>2</v>
      </c>
      <c r="S136" s="27">
        <v>67</v>
      </c>
    </row>
    <row r="137" spans="1:19" x14ac:dyDescent="0.2">
      <c r="A137" s="27" t="s">
        <v>37</v>
      </c>
      <c r="B137" s="27" t="s">
        <v>5</v>
      </c>
      <c r="C137" s="27" t="s">
        <v>3</v>
      </c>
      <c r="D137" s="90">
        <v>2015</v>
      </c>
      <c r="E137" s="27" t="s">
        <v>6</v>
      </c>
      <c r="F137" s="27">
        <v>1</v>
      </c>
      <c r="G137" s="88">
        <f t="shared" si="4"/>
        <v>0</v>
      </c>
      <c r="H137" s="27">
        <v>0</v>
      </c>
      <c r="I137" s="27">
        <v>0</v>
      </c>
      <c r="J137" s="27">
        <v>1</v>
      </c>
      <c r="K137" s="88">
        <f t="shared" si="5"/>
        <v>0</v>
      </c>
      <c r="L137" s="27">
        <v>0</v>
      </c>
      <c r="M137" s="27">
        <v>0</v>
      </c>
      <c r="N137" s="27">
        <v>0</v>
      </c>
      <c r="O137" s="27">
        <v>0</v>
      </c>
      <c r="P137" s="27">
        <v>0</v>
      </c>
      <c r="Q137" s="27">
        <v>3</v>
      </c>
      <c r="R137" s="27">
        <v>2</v>
      </c>
      <c r="S137" s="27">
        <v>3</v>
      </c>
    </row>
    <row r="138" spans="1:19" x14ac:dyDescent="0.2">
      <c r="A138" s="27" t="s">
        <v>37</v>
      </c>
      <c r="B138" s="27" t="s">
        <v>5</v>
      </c>
      <c r="C138" s="27" t="s">
        <v>3</v>
      </c>
      <c r="D138" s="90">
        <v>2016</v>
      </c>
      <c r="E138" s="27" t="s">
        <v>6</v>
      </c>
      <c r="F138" s="27">
        <v>1</v>
      </c>
      <c r="G138" s="88">
        <f t="shared" si="4"/>
        <v>0</v>
      </c>
      <c r="H138" s="27">
        <v>0</v>
      </c>
      <c r="I138" s="27">
        <v>0</v>
      </c>
      <c r="J138" s="27">
        <v>1</v>
      </c>
      <c r="K138" s="88">
        <f t="shared" si="5"/>
        <v>6</v>
      </c>
      <c r="L138" s="27">
        <v>6</v>
      </c>
      <c r="M138" s="27">
        <v>0</v>
      </c>
      <c r="N138" s="27">
        <v>0</v>
      </c>
      <c r="O138" s="27">
        <v>6</v>
      </c>
      <c r="P138" s="27">
        <v>0</v>
      </c>
      <c r="Q138" s="27">
        <v>108</v>
      </c>
      <c r="R138" s="27">
        <v>2</v>
      </c>
      <c r="S138" s="27">
        <v>120</v>
      </c>
    </row>
    <row r="139" spans="1:19" x14ac:dyDescent="0.2">
      <c r="A139" s="27" t="s">
        <v>37</v>
      </c>
      <c r="B139" s="27" t="s">
        <v>5</v>
      </c>
      <c r="C139" s="27" t="s">
        <v>3</v>
      </c>
      <c r="D139" s="90">
        <v>2017</v>
      </c>
      <c r="E139" s="27" t="s">
        <v>6</v>
      </c>
      <c r="F139" s="27">
        <v>1</v>
      </c>
      <c r="G139" s="88">
        <f t="shared" si="4"/>
        <v>0</v>
      </c>
      <c r="H139" s="27">
        <v>0</v>
      </c>
      <c r="I139" s="27">
        <v>0</v>
      </c>
      <c r="J139" s="27">
        <v>1</v>
      </c>
      <c r="K139" s="88">
        <f t="shared" si="5"/>
        <v>0</v>
      </c>
      <c r="L139" s="27">
        <v>0</v>
      </c>
      <c r="M139" s="27">
        <v>0</v>
      </c>
      <c r="N139" s="27">
        <v>0</v>
      </c>
      <c r="O139" s="27">
        <v>0</v>
      </c>
      <c r="P139" s="27">
        <v>0</v>
      </c>
      <c r="Q139" s="27">
        <v>64</v>
      </c>
      <c r="R139" s="27">
        <v>2</v>
      </c>
      <c r="S139" s="27">
        <v>64</v>
      </c>
    </row>
    <row r="140" spans="1:19" x14ac:dyDescent="0.2">
      <c r="A140" s="86" t="s">
        <v>38</v>
      </c>
      <c r="B140" s="86" t="s">
        <v>29</v>
      </c>
      <c r="C140" s="86" t="s">
        <v>8</v>
      </c>
      <c r="D140" s="87" t="s">
        <v>1189</v>
      </c>
      <c r="E140" s="86" t="s">
        <v>6</v>
      </c>
      <c r="F140" s="88">
        <v>116</v>
      </c>
      <c r="G140" s="88">
        <f t="shared" si="4"/>
        <v>0</v>
      </c>
      <c r="H140" s="88">
        <v>0</v>
      </c>
      <c r="I140" s="88">
        <v>0</v>
      </c>
      <c r="J140" s="89">
        <v>63</v>
      </c>
      <c r="K140" s="88">
        <f t="shared" si="5"/>
        <v>0</v>
      </c>
      <c r="L140" s="88">
        <v>0</v>
      </c>
      <c r="M140" s="88">
        <v>0</v>
      </c>
      <c r="N140" s="88">
        <v>67</v>
      </c>
      <c r="O140" s="88">
        <v>9</v>
      </c>
      <c r="P140" s="86" t="s">
        <v>1214</v>
      </c>
      <c r="Q140" s="88">
        <v>6</v>
      </c>
      <c r="R140" s="88">
        <v>468</v>
      </c>
      <c r="S140" s="88">
        <v>15</v>
      </c>
    </row>
    <row r="141" spans="1:19" x14ac:dyDescent="0.2">
      <c r="A141" s="27" t="s">
        <v>38</v>
      </c>
      <c r="B141" s="27" t="s">
        <v>29</v>
      </c>
      <c r="C141" s="27" t="s">
        <v>8</v>
      </c>
      <c r="D141" s="90">
        <v>2014</v>
      </c>
      <c r="E141" s="27" t="s">
        <v>6</v>
      </c>
      <c r="F141" s="27">
        <v>116</v>
      </c>
      <c r="G141" s="88">
        <f t="shared" si="4"/>
        <v>0</v>
      </c>
      <c r="H141" s="27">
        <v>0</v>
      </c>
      <c r="I141" s="27">
        <v>0</v>
      </c>
      <c r="J141" s="27">
        <v>63</v>
      </c>
      <c r="K141" s="88">
        <f t="shared" si="5"/>
        <v>0</v>
      </c>
      <c r="L141" s="27">
        <v>0</v>
      </c>
      <c r="M141" s="27">
        <v>0</v>
      </c>
      <c r="N141" s="27">
        <v>67</v>
      </c>
      <c r="O141" s="27">
        <v>0</v>
      </c>
      <c r="P141" s="27">
        <v>222</v>
      </c>
      <c r="Q141" s="27">
        <v>18</v>
      </c>
      <c r="R141" s="27">
        <v>468</v>
      </c>
      <c r="S141" s="27">
        <v>18</v>
      </c>
    </row>
    <row r="142" spans="1:19" x14ac:dyDescent="0.2">
      <c r="A142" s="27" t="s">
        <v>38</v>
      </c>
      <c r="B142" s="27" t="s">
        <v>29</v>
      </c>
      <c r="C142" s="27" t="s">
        <v>8</v>
      </c>
      <c r="D142" s="90">
        <v>2015</v>
      </c>
      <c r="E142" s="27" t="s">
        <v>6</v>
      </c>
      <c r="F142" s="27">
        <v>116</v>
      </c>
      <c r="G142" s="88">
        <f t="shared" si="4"/>
        <v>0</v>
      </c>
      <c r="H142" s="27">
        <v>0</v>
      </c>
      <c r="I142" s="27">
        <v>0</v>
      </c>
      <c r="J142" s="27">
        <v>63</v>
      </c>
      <c r="K142" s="88">
        <f t="shared" si="5"/>
        <v>0</v>
      </c>
      <c r="L142" s="27">
        <v>0</v>
      </c>
      <c r="M142" s="27">
        <v>0</v>
      </c>
      <c r="N142" s="27">
        <v>67</v>
      </c>
      <c r="O142" s="27">
        <v>0</v>
      </c>
      <c r="P142" s="27">
        <v>222</v>
      </c>
      <c r="Q142" s="27">
        <v>7</v>
      </c>
      <c r="R142" s="27">
        <v>468</v>
      </c>
      <c r="S142" s="27">
        <v>7</v>
      </c>
    </row>
    <row r="143" spans="1:19" x14ac:dyDescent="0.2">
      <c r="A143" s="27" t="s">
        <v>38</v>
      </c>
      <c r="B143" s="27" t="s">
        <v>29</v>
      </c>
      <c r="C143" s="27" t="s">
        <v>8</v>
      </c>
      <c r="D143" s="90">
        <v>2016</v>
      </c>
      <c r="E143" s="27" t="s">
        <v>6</v>
      </c>
      <c r="F143" s="27">
        <v>116</v>
      </c>
      <c r="G143" s="88">
        <f t="shared" si="4"/>
        <v>0</v>
      </c>
      <c r="H143" s="27">
        <v>0</v>
      </c>
      <c r="I143" s="27">
        <v>0</v>
      </c>
      <c r="J143" s="27">
        <v>63</v>
      </c>
      <c r="K143" s="88">
        <f t="shared" si="5"/>
        <v>0</v>
      </c>
      <c r="L143" s="27">
        <v>0</v>
      </c>
      <c r="M143" s="27">
        <v>0</v>
      </c>
      <c r="N143" s="27">
        <v>67</v>
      </c>
      <c r="O143" s="27">
        <v>0</v>
      </c>
      <c r="P143" s="27">
        <v>222</v>
      </c>
      <c r="Q143" s="27">
        <v>7</v>
      </c>
      <c r="R143" s="27">
        <v>468</v>
      </c>
      <c r="S143" s="27">
        <v>7</v>
      </c>
    </row>
    <row r="144" spans="1:19" x14ac:dyDescent="0.2">
      <c r="A144" s="27" t="s">
        <v>38</v>
      </c>
      <c r="B144" s="27" t="s">
        <v>29</v>
      </c>
      <c r="C144" s="27" t="s">
        <v>8</v>
      </c>
      <c r="D144" s="90">
        <v>2017</v>
      </c>
      <c r="E144" s="27" t="s">
        <v>6</v>
      </c>
      <c r="F144" s="27">
        <v>116</v>
      </c>
      <c r="G144" s="88">
        <f t="shared" si="4"/>
        <v>0</v>
      </c>
      <c r="H144" s="27">
        <v>0</v>
      </c>
      <c r="I144" s="27">
        <v>0</v>
      </c>
      <c r="J144" s="27">
        <v>63</v>
      </c>
      <c r="K144" s="88">
        <f t="shared" si="5"/>
        <v>0</v>
      </c>
      <c r="L144" s="27">
        <v>0</v>
      </c>
      <c r="M144" s="27">
        <v>0</v>
      </c>
      <c r="N144" s="27">
        <v>67</v>
      </c>
      <c r="O144" s="27">
        <v>4</v>
      </c>
      <c r="P144" s="27">
        <v>222</v>
      </c>
      <c r="Q144" s="27">
        <v>109</v>
      </c>
      <c r="R144" s="27">
        <v>468</v>
      </c>
      <c r="S144" s="27">
        <v>113</v>
      </c>
    </row>
    <row r="145" spans="1:19" x14ac:dyDescent="0.2">
      <c r="A145" s="86" t="s">
        <v>39</v>
      </c>
      <c r="B145" s="86" t="s">
        <v>40</v>
      </c>
      <c r="C145" s="86" t="s">
        <v>8</v>
      </c>
      <c r="D145" s="87" t="s">
        <v>1189</v>
      </c>
      <c r="E145" s="86" t="s">
        <v>6</v>
      </c>
      <c r="F145" s="88">
        <v>4</v>
      </c>
      <c r="G145" s="88">
        <f t="shared" si="4"/>
        <v>0</v>
      </c>
      <c r="H145" s="27"/>
      <c r="I145" s="27"/>
      <c r="J145" s="89">
        <v>3</v>
      </c>
      <c r="K145" s="88">
        <f t="shared" si="5"/>
        <v>0</v>
      </c>
      <c r="L145" s="27"/>
      <c r="M145" s="27"/>
      <c r="N145" s="88">
        <v>4</v>
      </c>
      <c r="O145" s="27"/>
      <c r="P145" s="86" t="s">
        <v>1215</v>
      </c>
      <c r="Q145" s="27"/>
      <c r="R145" s="88">
        <v>16</v>
      </c>
      <c r="S145" s="27"/>
    </row>
    <row r="146" spans="1:19" x14ac:dyDescent="0.2">
      <c r="A146" s="27" t="s">
        <v>39</v>
      </c>
      <c r="B146" s="27" t="s">
        <v>40</v>
      </c>
      <c r="C146" s="27" t="s">
        <v>8</v>
      </c>
      <c r="D146" s="90">
        <v>2015</v>
      </c>
      <c r="E146" s="27" t="s">
        <v>6</v>
      </c>
      <c r="F146" s="27">
        <v>4</v>
      </c>
      <c r="G146" s="88">
        <f t="shared" si="4"/>
        <v>0</v>
      </c>
      <c r="H146" s="27">
        <v>0</v>
      </c>
      <c r="I146" s="27">
        <v>0</v>
      </c>
      <c r="J146" s="27">
        <v>3</v>
      </c>
      <c r="K146" s="88">
        <f t="shared" si="5"/>
        <v>0</v>
      </c>
      <c r="L146" s="27">
        <v>0</v>
      </c>
      <c r="M146" s="27">
        <v>0</v>
      </c>
      <c r="N146" s="27">
        <v>4</v>
      </c>
      <c r="O146" s="27">
        <v>0</v>
      </c>
      <c r="P146" s="27">
        <v>5</v>
      </c>
      <c r="Q146" s="27">
        <v>0</v>
      </c>
      <c r="R146" s="27">
        <v>16</v>
      </c>
      <c r="S146" s="27">
        <v>0</v>
      </c>
    </row>
    <row r="147" spans="1:19" x14ac:dyDescent="0.2">
      <c r="A147" s="27" t="s">
        <v>39</v>
      </c>
      <c r="B147" s="27" t="s">
        <v>40</v>
      </c>
      <c r="C147" s="27" t="s">
        <v>8</v>
      </c>
      <c r="D147" s="90">
        <v>2016</v>
      </c>
      <c r="E147" s="27" t="s">
        <v>6</v>
      </c>
      <c r="F147" s="27">
        <v>4</v>
      </c>
      <c r="G147" s="88">
        <f t="shared" si="4"/>
        <v>0</v>
      </c>
      <c r="H147" s="27">
        <v>0</v>
      </c>
      <c r="I147" s="27">
        <v>0</v>
      </c>
      <c r="J147" s="27">
        <v>3</v>
      </c>
      <c r="K147" s="88">
        <f t="shared" si="5"/>
        <v>0</v>
      </c>
      <c r="L147" s="27">
        <v>0</v>
      </c>
      <c r="M147" s="27">
        <v>0</v>
      </c>
      <c r="N147" s="27">
        <v>4</v>
      </c>
      <c r="O147" s="27">
        <v>0</v>
      </c>
      <c r="P147" s="27">
        <v>5</v>
      </c>
      <c r="Q147" s="27">
        <v>0</v>
      </c>
      <c r="R147" s="27">
        <v>16</v>
      </c>
      <c r="S147" s="27">
        <v>0</v>
      </c>
    </row>
    <row r="148" spans="1:19" x14ac:dyDescent="0.2">
      <c r="A148" s="27" t="s">
        <v>39</v>
      </c>
      <c r="B148" s="27" t="s">
        <v>40</v>
      </c>
      <c r="C148" s="27" t="s">
        <v>8</v>
      </c>
      <c r="D148" s="90">
        <v>2017</v>
      </c>
      <c r="E148" s="27" t="s">
        <v>6</v>
      </c>
      <c r="F148" s="27">
        <v>4</v>
      </c>
      <c r="G148" s="88">
        <f t="shared" si="4"/>
        <v>0</v>
      </c>
      <c r="H148" s="27">
        <v>0</v>
      </c>
      <c r="I148" s="27">
        <v>0</v>
      </c>
      <c r="J148" s="27">
        <v>3</v>
      </c>
      <c r="K148" s="88">
        <f t="shared" si="5"/>
        <v>0</v>
      </c>
      <c r="L148" s="27">
        <v>0</v>
      </c>
      <c r="M148" s="27">
        <v>0</v>
      </c>
      <c r="N148" s="27">
        <v>4</v>
      </c>
      <c r="O148" s="27">
        <v>2</v>
      </c>
      <c r="P148" s="27">
        <v>5</v>
      </c>
      <c r="Q148" s="27">
        <v>0</v>
      </c>
      <c r="R148" s="27">
        <v>16</v>
      </c>
      <c r="S148" s="27">
        <v>2</v>
      </c>
    </row>
    <row r="149" spans="1:19" x14ac:dyDescent="0.2">
      <c r="A149" s="27" t="s">
        <v>41</v>
      </c>
      <c r="B149" s="27" t="s">
        <v>42</v>
      </c>
      <c r="C149" s="27" t="s">
        <v>8</v>
      </c>
      <c r="D149" s="90">
        <v>2014</v>
      </c>
      <c r="E149" s="27" t="s">
        <v>6</v>
      </c>
      <c r="F149" s="27">
        <v>94</v>
      </c>
      <c r="G149" s="88">
        <f t="shared" si="4"/>
        <v>0</v>
      </c>
      <c r="H149" s="27">
        <v>0</v>
      </c>
      <c r="I149" s="27">
        <v>0</v>
      </c>
      <c r="J149" s="27">
        <v>54</v>
      </c>
      <c r="K149" s="88">
        <f t="shared" si="5"/>
        <v>0</v>
      </c>
      <c r="L149" s="27">
        <v>0</v>
      </c>
      <c r="M149" s="27">
        <v>0</v>
      </c>
      <c r="N149" s="27">
        <v>56</v>
      </c>
      <c r="O149" s="27">
        <v>0</v>
      </c>
      <c r="P149" s="27">
        <v>123</v>
      </c>
      <c r="Q149" s="27">
        <v>4</v>
      </c>
      <c r="R149" s="27">
        <v>327</v>
      </c>
      <c r="S149" s="27">
        <v>4</v>
      </c>
    </row>
    <row r="150" spans="1:19" x14ac:dyDescent="0.2">
      <c r="A150" s="27" t="s">
        <v>41</v>
      </c>
      <c r="B150" s="27" t="s">
        <v>42</v>
      </c>
      <c r="C150" s="27" t="s">
        <v>8</v>
      </c>
      <c r="D150" s="90">
        <v>2015</v>
      </c>
      <c r="E150" s="27" t="s">
        <v>6</v>
      </c>
      <c r="F150" s="27">
        <v>94</v>
      </c>
      <c r="G150" s="88">
        <f t="shared" si="4"/>
        <v>0</v>
      </c>
      <c r="H150" s="27">
        <v>0</v>
      </c>
      <c r="I150" s="27">
        <v>0</v>
      </c>
      <c r="J150" s="27">
        <v>54</v>
      </c>
      <c r="K150" s="88">
        <f t="shared" si="5"/>
        <v>1</v>
      </c>
      <c r="L150" s="27">
        <v>1</v>
      </c>
      <c r="M150" s="27">
        <v>0</v>
      </c>
      <c r="N150" s="27">
        <v>56</v>
      </c>
      <c r="O150" s="27">
        <v>0</v>
      </c>
      <c r="P150" s="27">
        <v>123</v>
      </c>
      <c r="Q150" s="27">
        <v>2</v>
      </c>
      <c r="R150" s="27">
        <v>327</v>
      </c>
      <c r="S150" s="27">
        <v>3</v>
      </c>
    </row>
    <row r="151" spans="1:19" x14ac:dyDescent="0.2">
      <c r="A151" s="27" t="s">
        <v>41</v>
      </c>
      <c r="B151" s="27" t="s">
        <v>42</v>
      </c>
      <c r="C151" s="27" t="s">
        <v>8</v>
      </c>
      <c r="D151" s="90">
        <v>2016</v>
      </c>
      <c r="E151" s="27" t="s">
        <v>6</v>
      </c>
      <c r="F151" s="27">
        <v>94</v>
      </c>
      <c r="G151" s="88">
        <f t="shared" si="4"/>
        <v>0</v>
      </c>
      <c r="H151" s="27">
        <v>0</v>
      </c>
      <c r="I151" s="27">
        <v>0</v>
      </c>
      <c r="J151" s="27">
        <v>54</v>
      </c>
      <c r="K151" s="88">
        <f t="shared" si="5"/>
        <v>2</v>
      </c>
      <c r="L151" s="27">
        <v>2</v>
      </c>
      <c r="M151" s="27">
        <v>0</v>
      </c>
      <c r="N151" s="27">
        <v>56</v>
      </c>
      <c r="O151" s="27">
        <v>0</v>
      </c>
      <c r="P151" s="27">
        <v>123</v>
      </c>
      <c r="Q151" s="27">
        <v>1</v>
      </c>
      <c r="R151" s="27">
        <v>327</v>
      </c>
      <c r="S151" s="27">
        <v>3</v>
      </c>
    </row>
    <row r="152" spans="1:19" x14ac:dyDescent="0.2">
      <c r="A152" s="27" t="s">
        <v>41</v>
      </c>
      <c r="B152" s="27" t="s">
        <v>42</v>
      </c>
      <c r="C152" s="27" t="s">
        <v>8</v>
      </c>
      <c r="D152" s="90">
        <v>2017</v>
      </c>
      <c r="E152" s="27" t="s">
        <v>6</v>
      </c>
      <c r="F152" s="27">
        <v>94</v>
      </c>
      <c r="G152" s="88">
        <f t="shared" si="4"/>
        <v>1</v>
      </c>
      <c r="H152" s="27">
        <v>1</v>
      </c>
      <c r="I152" s="27">
        <v>0</v>
      </c>
      <c r="J152" s="27">
        <v>54</v>
      </c>
      <c r="K152" s="88">
        <f t="shared" si="5"/>
        <v>0</v>
      </c>
      <c r="L152" s="27">
        <v>0</v>
      </c>
      <c r="M152" s="27">
        <v>0</v>
      </c>
      <c r="N152" s="27">
        <v>56</v>
      </c>
      <c r="O152" s="27">
        <v>0</v>
      </c>
      <c r="P152" s="27">
        <v>123</v>
      </c>
      <c r="Q152" s="27">
        <v>8</v>
      </c>
      <c r="R152" s="27">
        <v>327</v>
      </c>
      <c r="S152" s="27">
        <v>9</v>
      </c>
    </row>
    <row r="153" spans="1:19" x14ac:dyDescent="0.2">
      <c r="A153" s="86" t="s">
        <v>43</v>
      </c>
      <c r="B153" s="86" t="s">
        <v>7</v>
      </c>
      <c r="C153" s="86" t="s">
        <v>8</v>
      </c>
      <c r="D153" s="87" t="s">
        <v>1189</v>
      </c>
      <c r="E153" s="86" t="s">
        <v>6</v>
      </c>
      <c r="F153" s="88">
        <v>532</v>
      </c>
      <c r="G153" s="88">
        <f t="shared" si="4"/>
        <v>1</v>
      </c>
      <c r="H153" s="88">
        <v>1</v>
      </c>
      <c r="I153" s="88">
        <v>0</v>
      </c>
      <c r="J153" s="89">
        <v>442</v>
      </c>
      <c r="K153" s="88">
        <f t="shared" si="5"/>
        <v>0</v>
      </c>
      <c r="L153" s="88">
        <v>0</v>
      </c>
      <c r="M153" s="88">
        <v>0</v>
      </c>
      <c r="N153" s="88">
        <v>584</v>
      </c>
      <c r="O153" s="88">
        <v>0</v>
      </c>
      <c r="P153" s="86" t="s">
        <v>1216</v>
      </c>
      <c r="Q153" s="88">
        <v>332</v>
      </c>
      <c r="R153" s="88">
        <v>2959</v>
      </c>
      <c r="S153" s="88">
        <v>333</v>
      </c>
    </row>
    <row r="154" spans="1:19" x14ac:dyDescent="0.2">
      <c r="A154" s="27" t="s">
        <v>43</v>
      </c>
      <c r="B154" s="27" t="s">
        <v>7</v>
      </c>
      <c r="C154" s="27" t="s">
        <v>8</v>
      </c>
      <c r="D154" s="90">
        <v>2015</v>
      </c>
      <c r="E154" s="27" t="s">
        <v>6</v>
      </c>
      <c r="F154" s="27">
        <v>532</v>
      </c>
      <c r="G154" s="88">
        <f t="shared" si="4"/>
        <v>59</v>
      </c>
      <c r="H154" s="27">
        <v>59</v>
      </c>
      <c r="I154" s="27">
        <v>0</v>
      </c>
      <c r="J154" s="27">
        <v>442</v>
      </c>
      <c r="K154" s="88">
        <f t="shared" si="5"/>
        <v>17</v>
      </c>
      <c r="L154" s="27">
        <v>17</v>
      </c>
      <c r="M154" s="27">
        <v>0</v>
      </c>
      <c r="N154" s="27">
        <v>584</v>
      </c>
      <c r="O154" s="27">
        <v>132</v>
      </c>
      <c r="P154" s="27">
        <v>1401</v>
      </c>
      <c r="Q154" s="27">
        <v>326</v>
      </c>
      <c r="R154" s="27">
        <v>2959</v>
      </c>
      <c r="S154" s="27">
        <v>534</v>
      </c>
    </row>
    <row r="155" spans="1:19" x14ac:dyDescent="0.2">
      <c r="A155" s="27" t="s">
        <v>43</v>
      </c>
      <c r="B155" s="27" t="s">
        <v>7</v>
      </c>
      <c r="C155" s="27" t="s">
        <v>8</v>
      </c>
      <c r="D155" s="90">
        <v>2016</v>
      </c>
      <c r="E155" s="27" t="s">
        <v>6</v>
      </c>
      <c r="F155" s="27">
        <v>532</v>
      </c>
      <c r="G155" s="88">
        <f t="shared" si="4"/>
        <v>16</v>
      </c>
      <c r="H155" s="27">
        <v>16</v>
      </c>
      <c r="I155" s="27">
        <v>0</v>
      </c>
      <c r="J155" s="27">
        <v>442</v>
      </c>
      <c r="K155" s="88">
        <f t="shared" si="5"/>
        <v>0</v>
      </c>
      <c r="L155" s="27">
        <v>0</v>
      </c>
      <c r="M155" s="27">
        <v>0</v>
      </c>
      <c r="N155" s="27">
        <v>584</v>
      </c>
      <c r="O155" s="27">
        <v>0</v>
      </c>
      <c r="P155" s="27">
        <v>1401</v>
      </c>
      <c r="Q155" s="27">
        <v>212</v>
      </c>
      <c r="R155" s="27">
        <v>2959</v>
      </c>
      <c r="S155" s="27">
        <v>228</v>
      </c>
    </row>
    <row r="156" spans="1:19" x14ac:dyDescent="0.2">
      <c r="A156" s="27" t="s">
        <v>43</v>
      </c>
      <c r="B156" s="27" t="s">
        <v>7</v>
      </c>
      <c r="C156" s="27" t="s">
        <v>8</v>
      </c>
      <c r="D156" s="90">
        <v>2017</v>
      </c>
      <c r="E156" s="27" t="s">
        <v>6</v>
      </c>
      <c r="F156" s="27">
        <v>532</v>
      </c>
      <c r="G156" s="88">
        <f t="shared" si="4"/>
        <v>10</v>
      </c>
      <c r="H156" s="27">
        <v>10</v>
      </c>
      <c r="I156" s="27">
        <v>0</v>
      </c>
      <c r="J156" s="27">
        <v>442</v>
      </c>
      <c r="K156" s="88">
        <f t="shared" si="5"/>
        <v>0</v>
      </c>
      <c r="L156" s="27">
        <v>0</v>
      </c>
      <c r="M156" s="27">
        <v>0</v>
      </c>
      <c r="N156" s="27">
        <v>584</v>
      </c>
      <c r="O156" s="27">
        <v>0</v>
      </c>
      <c r="P156" s="27">
        <v>1401</v>
      </c>
      <c r="Q156" s="27">
        <v>262</v>
      </c>
      <c r="R156" s="27">
        <v>2959</v>
      </c>
      <c r="S156" s="27">
        <v>272</v>
      </c>
    </row>
    <row r="157" spans="1:19" x14ac:dyDescent="0.2">
      <c r="A157" s="86" t="s">
        <v>44</v>
      </c>
      <c r="B157" s="86" t="s">
        <v>5</v>
      </c>
      <c r="C157" s="86" t="s">
        <v>3</v>
      </c>
      <c r="D157" s="87" t="s">
        <v>1189</v>
      </c>
      <c r="E157" s="86" t="s">
        <v>6</v>
      </c>
      <c r="F157" s="88">
        <v>1</v>
      </c>
      <c r="G157" s="88">
        <f t="shared" si="4"/>
        <v>0</v>
      </c>
      <c r="H157" s="88">
        <v>0</v>
      </c>
      <c r="I157" s="88">
        <v>0</v>
      </c>
      <c r="J157" s="89">
        <v>1</v>
      </c>
      <c r="K157" s="88">
        <f t="shared" si="5"/>
        <v>0</v>
      </c>
      <c r="L157" s="88">
        <v>0</v>
      </c>
      <c r="M157" s="88">
        <v>0</v>
      </c>
      <c r="N157" s="88">
        <v>1</v>
      </c>
      <c r="O157" s="88">
        <v>0</v>
      </c>
      <c r="P157" s="86" t="s">
        <v>1217</v>
      </c>
      <c r="Q157" s="88">
        <v>7</v>
      </c>
      <c r="R157" s="88">
        <v>3</v>
      </c>
      <c r="S157" s="88">
        <v>7</v>
      </c>
    </row>
    <row r="158" spans="1:19" x14ac:dyDescent="0.2">
      <c r="A158" s="27" t="s">
        <v>44</v>
      </c>
      <c r="B158" s="27" t="s">
        <v>5</v>
      </c>
      <c r="C158" s="27" t="s">
        <v>3</v>
      </c>
      <c r="D158" s="90">
        <v>2013</v>
      </c>
      <c r="E158" s="27" t="s">
        <v>6</v>
      </c>
      <c r="F158" s="27">
        <v>1</v>
      </c>
      <c r="G158" s="88">
        <f t="shared" si="4"/>
        <v>2</v>
      </c>
      <c r="H158" s="27">
        <v>0</v>
      </c>
      <c r="I158" s="27">
        <v>2</v>
      </c>
      <c r="J158" s="27">
        <v>1</v>
      </c>
      <c r="K158" s="88">
        <f t="shared" si="5"/>
        <v>0</v>
      </c>
      <c r="L158" s="27">
        <v>0</v>
      </c>
      <c r="M158" s="27">
        <v>0</v>
      </c>
      <c r="N158" s="27">
        <v>1</v>
      </c>
      <c r="O158" s="27">
        <v>0</v>
      </c>
      <c r="P158" s="27">
        <v>0</v>
      </c>
      <c r="Q158" s="27">
        <v>4</v>
      </c>
      <c r="R158" s="27">
        <v>3</v>
      </c>
      <c r="S158" s="27">
        <v>6</v>
      </c>
    </row>
    <row r="159" spans="1:19" x14ac:dyDescent="0.2">
      <c r="A159" s="27" t="s">
        <v>44</v>
      </c>
      <c r="B159" s="27" t="s">
        <v>5</v>
      </c>
      <c r="C159" s="27" t="s">
        <v>3</v>
      </c>
      <c r="D159" s="90">
        <v>2014</v>
      </c>
      <c r="E159" s="27" t="s">
        <v>6</v>
      </c>
      <c r="F159" s="27">
        <v>1</v>
      </c>
      <c r="G159" s="88">
        <f t="shared" si="4"/>
        <v>2</v>
      </c>
      <c r="H159" s="27">
        <v>0</v>
      </c>
      <c r="I159" s="27">
        <v>2</v>
      </c>
      <c r="J159" s="27">
        <v>1</v>
      </c>
      <c r="K159" s="88">
        <f t="shared" si="5"/>
        <v>3</v>
      </c>
      <c r="L159" s="27">
        <v>3</v>
      </c>
      <c r="M159" s="27">
        <v>0</v>
      </c>
      <c r="N159" s="27">
        <v>1</v>
      </c>
      <c r="O159" s="27">
        <v>0</v>
      </c>
      <c r="P159" s="27">
        <v>0</v>
      </c>
      <c r="Q159" s="27">
        <v>38</v>
      </c>
      <c r="R159" s="27">
        <v>3</v>
      </c>
      <c r="S159" s="27">
        <v>43</v>
      </c>
    </row>
    <row r="160" spans="1:19" x14ac:dyDescent="0.2">
      <c r="A160" s="27" t="s">
        <v>44</v>
      </c>
      <c r="B160" s="27" t="s">
        <v>5</v>
      </c>
      <c r="C160" s="27" t="s">
        <v>3</v>
      </c>
      <c r="D160" s="90">
        <v>2015</v>
      </c>
      <c r="E160" s="27" t="s">
        <v>6</v>
      </c>
      <c r="F160" s="27">
        <v>1</v>
      </c>
      <c r="G160" s="88">
        <f t="shared" si="4"/>
        <v>2</v>
      </c>
      <c r="H160" s="27">
        <v>2</v>
      </c>
      <c r="I160" s="27">
        <v>0</v>
      </c>
      <c r="J160" s="27">
        <v>1</v>
      </c>
      <c r="K160" s="88">
        <f t="shared" si="5"/>
        <v>0</v>
      </c>
      <c r="L160" s="27">
        <v>0</v>
      </c>
      <c r="M160" s="27">
        <v>0</v>
      </c>
      <c r="N160" s="27">
        <v>1</v>
      </c>
      <c r="O160" s="27">
        <v>0</v>
      </c>
      <c r="P160" s="27">
        <v>0</v>
      </c>
      <c r="Q160" s="27">
        <v>21</v>
      </c>
      <c r="R160" s="27">
        <v>3</v>
      </c>
      <c r="S160" s="27">
        <v>23</v>
      </c>
    </row>
    <row r="161" spans="1:19" x14ac:dyDescent="0.2">
      <c r="A161" s="27" t="s">
        <v>44</v>
      </c>
      <c r="B161" s="27" t="s">
        <v>5</v>
      </c>
      <c r="C161" s="27" t="s">
        <v>3</v>
      </c>
      <c r="D161" s="90">
        <v>2016</v>
      </c>
      <c r="E161" s="27" t="s">
        <v>6</v>
      </c>
      <c r="F161" s="27">
        <v>1</v>
      </c>
      <c r="G161" s="88">
        <f t="shared" si="4"/>
        <v>0</v>
      </c>
      <c r="H161" s="27">
        <v>0</v>
      </c>
      <c r="I161" s="27">
        <v>0</v>
      </c>
      <c r="J161" s="27">
        <v>1</v>
      </c>
      <c r="K161" s="88">
        <f t="shared" si="5"/>
        <v>0</v>
      </c>
      <c r="L161" s="27">
        <v>0</v>
      </c>
      <c r="M161" s="27">
        <v>0</v>
      </c>
      <c r="N161" s="27">
        <v>1</v>
      </c>
      <c r="O161" s="27">
        <v>2</v>
      </c>
      <c r="P161" s="27">
        <v>0</v>
      </c>
      <c r="Q161" s="27">
        <v>16</v>
      </c>
      <c r="R161" s="27">
        <v>3</v>
      </c>
      <c r="S161" s="27">
        <v>18</v>
      </c>
    </row>
    <row r="162" spans="1:19" x14ac:dyDescent="0.2">
      <c r="A162" s="27" t="s">
        <v>44</v>
      </c>
      <c r="B162" s="27" t="s">
        <v>5</v>
      </c>
      <c r="C162" s="27" t="s">
        <v>3</v>
      </c>
      <c r="D162" s="90">
        <v>2017</v>
      </c>
      <c r="E162" s="27" t="s">
        <v>6</v>
      </c>
      <c r="F162" s="27">
        <v>1</v>
      </c>
      <c r="G162" s="88">
        <f t="shared" si="4"/>
        <v>0</v>
      </c>
      <c r="H162" s="27">
        <v>0</v>
      </c>
      <c r="I162" s="27">
        <v>0</v>
      </c>
      <c r="J162" s="27">
        <v>1</v>
      </c>
      <c r="K162" s="88">
        <f t="shared" si="5"/>
        <v>0</v>
      </c>
      <c r="L162" s="27">
        <v>0</v>
      </c>
      <c r="M162" s="27">
        <v>0</v>
      </c>
      <c r="N162" s="27">
        <v>1</v>
      </c>
      <c r="O162" s="27">
        <v>0</v>
      </c>
      <c r="P162" s="27">
        <v>0</v>
      </c>
      <c r="Q162" s="27">
        <v>16</v>
      </c>
      <c r="R162" s="27">
        <v>3</v>
      </c>
      <c r="S162" s="27">
        <v>16</v>
      </c>
    </row>
    <row r="163" spans="1:19" x14ac:dyDescent="0.2">
      <c r="A163" s="86" t="s">
        <v>1131</v>
      </c>
      <c r="B163" s="86" t="s">
        <v>2</v>
      </c>
      <c r="C163" s="86" t="s">
        <v>3</v>
      </c>
      <c r="D163" s="87" t="s">
        <v>1189</v>
      </c>
      <c r="E163" s="86" t="s">
        <v>6</v>
      </c>
      <c r="F163" s="88">
        <v>1</v>
      </c>
      <c r="G163" s="88">
        <f t="shared" si="4"/>
        <v>0</v>
      </c>
      <c r="H163" s="88">
        <v>0</v>
      </c>
      <c r="I163" s="88">
        <v>0</v>
      </c>
      <c r="J163" s="89">
        <v>1</v>
      </c>
      <c r="K163" s="88">
        <f t="shared" si="5"/>
        <v>2</v>
      </c>
      <c r="L163" s="88">
        <v>0</v>
      </c>
      <c r="M163" s="88">
        <v>2</v>
      </c>
      <c r="N163" s="88">
        <v>0</v>
      </c>
      <c r="O163" s="88">
        <v>5</v>
      </c>
      <c r="P163" s="86" t="s">
        <v>1217</v>
      </c>
      <c r="Q163" s="88">
        <v>27</v>
      </c>
      <c r="R163" s="88">
        <v>2</v>
      </c>
      <c r="S163" s="88">
        <v>34</v>
      </c>
    </row>
    <row r="164" spans="1:19" x14ac:dyDescent="0.2">
      <c r="A164" s="27" t="s">
        <v>1131</v>
      </c>
      <c r="B164" s="27" t="s">
        <v>2</v>
      </c>
      <c r="C164" s="27" t="s">
        <v>3</v>
      </c>
      <c r="D164" s="90">
        <v>2017</v>
      </c>
      <c r="E164" s="27" t="s">
        <v>6</v>
      </c>
      <c r="F164" s="27">
        <v>1</v>
      </c>
      <c r="G164" s="88">
        <f t="shared" si="4"/>
        <v>0</v>
      </c>
      <c r="H164" s="27">
        <v>0</v>
      </c>
      <c r="I164" s="27">
        <v>0</v>
      </c>
      <c r="J164" s="27">
        <v>1</v>
      </c>
      <c r="K164" s="88">
        <f t="shared" si="5"/>
        <v>0</v>
      </c>
      <c r="L164" s="27">
        <v>0</v>
      </c>
      <c r="M164" s="27">
        <v>0</v>
      </c>
      <c r="N164" s="27">
        <v>0</v>
      </c>
      <c r="O164" s="27">
        <v>4</v>
      </c>
      <c r="P164" s="27">
        <v>0</v>
      </c>
      <c r="Q164" s="27">
        <v>23</v>
      </c>
      <c r="R164" s="27">
        <v>2</v>
      </c>
      <c r="S164" s="27">
        <v>27</v>
      </c>
    </row>
    <row r="165" spans="1:19" x14ac:dyDescent="0.2">
      <c r="A165" s="27" t="s">
        <v>45</v>
      </c>
      <c r="B165" s="27" t="s">
        <v>46</v>
      </c>
      <c r="C165" s="27" t="s">
        <v>47</v>
      </c>
      <c r="D165" s="90">
        <v>2014</v>
      </c>
      <c r="E165" s="27" t="s">
        <v>6</v>
      </c>
      <c r="F165" s="27">
        <v>48</v>
      </c>
      <c r="G165" s="88">
        <f t="shared" si="4"/>
        <v>0</v>
      </c>
      <c r="H165" s="27">
        <v>0</v>
      </c>
      <c r="I165" s="27">
        <v>0</v>
      </c>
      <c r="J165" s="27">
        <v>30</v>
      </c>
      <c r="K165" s="88">
        <f t="shared" si="5"/>
        <v>0</v>
      </c>
      <c r="L165" s="27">
        <v>0</v>
      </c>
      <c r="M165" s="27">
        <v>0</v>
      </c>
      <c r="N165" s="27">
        <v>24</v>
      </c>
      <c r="O165" s="27">
        <v>0</v>
      </c>
      <c r="P165" s="27">
        <v>82</v>
      </c>
      <c r="Q165" s="27">
        <v>0</v>
      </c>
      <c r="R165" s="27">
        <v>184</v>
      </c>
      <c r="S165" s="27">
        <v>0</v>
      </c>
    </row>
    <row r="166" spans="1:19" x14ac:dyDescent="0.2">
      <c r="A166" s="27" t="s">
        <v>45</v>
      </c>
      <c r="B166" s="27" t="s">
        <v>46</v>
      </c>
      <c r="C166" s="27" t="s">
        <v>47</v>
      </c>
      <c r="D166" s="90">
        <v>2015</v>
      </c>
      <c r="E166" s="27" t="s">
        <v>6</v>
      </c>
      <c r="F166" s="27">
        <v>48</v>
      </c>
      <c r="G166" s="88">
        <f t="shared" si="4"/>
        <v>26</v>
      </c>
      <c r="H166" s="27">
        <v>26</v>
      </c>
      <c r="I166" s="27">
        <v>0</v>
      </c>
      <c r="J166" s="27">
        <v>30</v>
      </c>
      <c r="K166" s="88">
        <f t="shared" si="5"/>
        <v>30</v>
      </c>
      <c r="L166" s="27">
        <v>30</v>
      </c>
      <c r="M166" s="27">
        <v>0</v>
      </c>
      <c r="N166" s="27">
        <v>24</v>
      </c>
      <c r="O166" s="27">
        <v>0</v>
      </c>
      <c r="P166" s="27">
        <v>82</v>
      </c>
      <c r="Q166" s="27">
        <v>0</v>
      </c>
      <c r="R166" s="27">
        <v>184</v>
      </c>
      <c r="S166" s="27">
        <v>56</v>
      </c>
    </row>
    <row r="167" spans="1:19" x14ac:dyDescent="0.2">
      <c r="A167" s="27" t="s">
        <v>45</v>
      </c>
      <c r="B167" s="27" t="s">
        <v>46</v>
      </c>
      <c r="C167" s="27" t="s">
        <v>47</v>
      </c>
      <c r="D167" s="90">
        <v>2017</v>
      </c>
      <c r="E167" s="27" t="s">
        <v>6</v>
      </c>
      <c r="F167" s="27">
        <v>48</v>
      </c>
      <c r="G167" s="88">
        <f t="shared" si="4"/>
        <v>0</v>
      </c>
      <c r="H167" s="27">
        <v>0</v>
      </c>
      <c r="I167" s="27">
        <v>0</v>
      </c>
      <c r="J167" s="27">
        <v>30</v>
      </c>
      <c r="K167" s="88">
        <f t="shared" si="5"/>
        <v>0</v>
      </c>
      <c r="L167" s="27">
        <v>0</v>
      </c>
      <c r="M167" s="27">
        <v>0</v>
      </c>
      <c r="N167" s="27">
        <v>24</v>
      </c>
      <c r="O167" s="27">
        <v>1</v>
      </c>
      <c r="P167" s="27">
        <v>82</v>
      </c>
      <c r="Q167" s="27">
        <v>0</v>
      </c>
      <c r="R167" s="27">
        <v>184</v>
      </c>
      <c r="S167" s="27">
        <v>1</v>
      </c>
    </row>
    <row r="168" spans="1:19" x14ac:dyDescent="0.2">
      <c r="A168" s="86" t="s">
        <v>996</v>
      </c>
      <c r="B168" s="86" t="s">
        <v>48</v>
      </c>
      <c r="C168" s="86" t="s">
        <v>13</v>
      </c>
      <c r="D168" s="87" t="s">
        <v>1189</v>
      </c>
      <c r="E168" s="86" t="s">
        <v>6</v>
      </c>
      <c r="F168" s="88">
        <v>15</v>
      </c>
      <c r="G168" s="88">
        <f t="shared" si="4"/>
        <v>0</v>
      </c>
      <c r="H168" s="88">
        <v>0</v>
      </c>
      <c r="I168" s="88">
        <v>0</v>
      </c>
      <c r="J168" s="89">
        <v>10</v>
      </c>
      <c r="K168" s="88">
        <f t="shared" si="5"/>
        <v>0</v>
      </c>
      <c r="L168" s="88">
        <v>0</v>
      </c>
      <c r="M168" s="88">
        <v>0</v>
      </c>
      <c r="N168" s="88">
        <v>12</v>
      </c>
      <c r="O168" s="88">
        <v>0</v>
      </c>
      <c r="P168" s="86" t="s">
        <v>1218</v>
      </c>
      <c r="Q168" s="88">
        <v>1</v>
      </c>
      <c r="R168" s="88">
        <v>65</v>
      </c>
      <c r="S168" s="88">
        <v>1</v>
      </c>
    </row>
    <row r="169" spans="1:19" x14ac:dyDescent="0.2">
      <c r="A169" s="27" t="s">
        <v>996</v>
      </c>
      <c r="B169" s="27" t="s">
        <v>48</v>
      </c>
      <c r="C169" s="27" t="s">
        <v>13</v>
      </c>
      <c r="D169" s="90">
        <v>2014</v>
      </c>
      <c r="E169" s="27" t="s">
        <v>6</v>
      </c>
      <c r="F169" s="27">
        <v>15</v>
      </c>
      <c r="G169" s="88">
        <f t="shared" si="4"/>
        <v>0</v>
      </c>
      <c r="H169" s="27">
        <v>0</v>
      </c>
      <c r="I169" s="27">
        <v>0</v>
      </c>
      <c r="J169" s="27">
        <v>10</v>
      </c>
      <c r="K169" s="88">
        <f t="shared" si="5"/>
        <v>0</v>
      </c>
      <c r="L169" s="27">
        <v>0</v>
      </c>
      <c r="M169" s="27">
        <v>0</v>
      </c>
      <c r="N169" s="27">
        <v>12</v>
      </c>
      <c r="O169" s="27">
        <v>0</v>
      </c>
      <c r="P169" s="27">
        <v>28</v>
      </c>
      <c r="Q169" s="27">
        <v>0</v>
      </c>
      <c r="R169" s="27">
        <v>65</v>
      </c>
      <c r="S169" s="27">
        <v>0</v>
      </c>
    </row>
    <row r="170" spans="1:19" x14ac:dyDescent="0.2">
      <c r="A170" s="27" t="s">
        <v>996</v>
      </c>
      <c r="B170" s="27" t="s">
        <v>48</v>
      </c>
      <c r="C170" s="27" t="s">
        <v>13</v>
      </c>
      <c r="D170" s="90">
        <v>2015</v>
      </c>
      <c r="E170" s="27" t="s">
        <v>6</v>
      </c>
      <c r="F170" s="27">
        <v>15</v>
      </c>
      <c r="G170" s="88">
        <f t="shared" si="4"/>
        <v>0</v>
      </c>
      <c r="H170" s="27">
        <v>0</v>
      </c>
      <c r="I170" s="27">
        <v>0</v>
      </c>
      <c r="J170" s="27">
        <v>10</v>
      </c>
      <c r="K170" s="88">
        <f t="shared" si="5"/>
        <v>1</v>
      </c>
      <c r="L170" s="27">
        <v>1</v>
      </c>
      <c r="M170" s="27">
        <v>0</v>
      </c>
      <c r="N170" s="27">
        <v>12</v>
      </c>
      <c r="O170" s="27">
        <v>2</v>
      </c>
      <c r="P170" s="27">
        <v>28</v>
      </c>
      <c r="Q170" s="27">
        <v>0</v>
      </c>
      <c r="R170" s="27">
        <v>65</v>
      </c>
      <c r="S170" s="27">
        <v>3</v>
      </c>
    </row>
    <row r="171" spans="1:19" x14ac:dyDescent="0.2">
      <c r="A171" s="27" t="s">
        <v>996</v>
      </c>
      <c r="B171" s="27" t="s">
        <v>48</v>
      </c>
      <c r="C171" s="27" t="s">
        <v>13</v>
      </c>
      <c r="D171" s="90">
        <v>2016</v>
      </c>
      <c r="E171" s="27" t="s">
        <v>6</v>
      </c>
      <c r="F171" s="27">
        <v>15</v>
      </c>
      <c r="G171" s="88">
        <f t="shared" si="4"/>
        <v>0</v>
      </c>
      <c r="H171" s="27">
        <v>0</v>
      </c>
      <c r="I171" s="27">
        <v>0</v>
      </c>
      <c r="J171" s="27">
        <v>10</v>
      </c>
      <c r="K171" s="88">
        <f t="shared" si="5"/>
        <v>0</v>
      </c>
      <c r="L171" s="27">
        <v>0</v>
      </c>
      <c r="M171" s="27">
        <v>0</v>
      </c>
      <c r="N171" s="27">
        <v>12</v>
      </c>
      <c r="O171" s="27">
        <v>6</v>
      </c>
      <c r="P171" s="27">
        <v>28</v>
      </c>
      <c r="Q171" s="27">
        <v>0</v>
      </c>
      <c r="R171" s="27">
        <v>65</v>
      </c>
      <c r="S171" s="27">
        <v>6</v>
      </c>
    </row>
    <row r="172" spans="1:19" x14ac:dyDescent="0.2">
      <c r="A172" s="27" t="s">
        <v>996</v>
      </c>
      <c r="B172" s="27" t="s">
        <v>48</v>
      </c>
      <c r="C172" s="27" t="s">
        <v>13</v>
      </c>
      <c r="D172" s="90">
        <v>2017</v>
      </c>
      <c r="E172" s="27" t="s">
        <v>6</v>
      </c>
      <c r="F172" s="27">
        <v>15</v>
      </c>
      <c r="G172" s="88">
        <f t="shared" si="4"/>
        <v>0</v>
      </c>
      <c r="H172" s="27">
        <v>0</v>
      </c>
      <c r="I172" s="27">
        <v>0</v>
      </c>
      <c r="J172" s="27">
        <v>10</v>
      </c>
      <c r="K172" s="88">
        <f t="shared" si="5"/>
        <v>0</v>
      </c>
      <c r="L172" s="27">
        <v>0</v>
      </c>
      <c r="M172" s="27">
        <v>0</v>
      </c>
      <c r="N172" s="27">
        <v>12</v>
      </c>
      <c r="O172" s="27">
        <v>0</v>
      </c>
      <c r="P172" s="27">
        <v>28</v>
      </c>
      <c r="Q172" s="27">
        <v>0</v>
      </c>
      <c r="R172" s="27">
        <v>65</v>
      </c>
      <c r="S172" s="27">
        <v>0</v>
      </c>
    </row>
    <row r="173" spans="1:19" x14ac:dyDescent="0.2">
      <c r="A173" s="86" t="s">
        <v>49</v>
      </c>
      <c r="B173" s="86" t="s">
        <v>50</v>
      </c>
      <c r="C173" s="86" t="s">
        <v>3</v>
      </c>
      <c r="D173" s="87" t="s">
        <v>1189</v>
      </c>
      <c r="E173" s="86" t="s">
        <v>6</v>
      </c>
      <c r="F173" s="88">
        <v>756</v>
      </c>
      <c r="G173" s="88">
        <f t="shared" si="4"/>
        <v>21</v>
      </c>
      <c r="H173" s="88">
        <v>21</v>
      </c>
      <c r="I173" s="88">
        <v>0</v>
      </c>
      <c r="J173" s="89">
        <v>511</v>
      </c>
      <c r="K173" s="88">
        <f t="shared" si="5"/>
        <v>27</v>
      </c>
      <c r="L173" s="88">
        <v>25</v>
      </c>
      <c r="M173" s="88">
        <v>2</v>
      </c>
      <c r="N173" s="88">
        <v>494</v>
      </c>
      <c r="O173" s="88">
        <v>15</v>
      </c>
      <c r="P173" s="86" t="s">
        <v>1219</v>
      </c>
      <c r="Q173" s="88">
        <v>29</v>
      </c>
      <c r="R173" s="88">
        <v>3087</v>
      </c>
      <c r="S173" s="88">
        <v>92</v>
      </c>
    </row>
    <row r="174" spans="1:19" x14ac:dyDescent="0.2">
      <c r="A174" s="27" t="s">
        <v>49</v>
      </c>
      <c r="B174" s="27" t="s">
        <v>50</v>
      </c>
      <c r="C174" s="27" t="s">
        <v>3</v>
      </c>
      <c r="D174" s="90">
        <v>2014</v>
      </c>
      <c r="E174" s="27" t="s">
        <v>6</v>
      </c>
      <c r="F174" s="27">
        <v>756</v>
      </c>
      <c r="G174" s="88">
        <f t="shared" si="4"/>
        <v>8</v>
      </c>
      <c r="H174" s="27">
        <v>8</v>
      </c>
      <c r="I174" s="27">
        <v>0</v>
      </c>
      <c r="J174" s="27">
        <v>511</v>
      </c>
      <c r="K174" s="88">
        <f t="shared" si="5"/>
        <v>5</v>
      </c>
      <c r="L174" s="27">
        <v>5</v>
      </c>
      <c r="M174" s="27">
        <v>0</v>
      </c>
      <c r="N174" s="27">
        <v>494</v>
      </c>
      <c r="O174" s="27">
        <v>0</v>
      </c>
      <c r="P174" s="27">
        <v>1326</v>
      </c>
      <c r="Q174" s="27">
        <v>6</v>
      </c>
      <c r="R174" s="27">
        <v>3087</v>
      </c>
      <c r="S174" s="27">
        <v>19</v>
      </c>
    </row>
    <row r="175" spans="1:19" x14ac:dyDescent="0.2">
      <c r="A175" s="27" t="s">
        <v>49</v>
      </c>
      <c r="B175" s="27" t="s">
        <v>50</v>
      </c>
      <c r="C175" s="27" t="s">
        <v>3</v>
      </c>
      <c r="D175" s="90">
        <v>2015</v>
      </c>
      <c r="E175" s="27" t="s">
        <v>6</v>
      </c>
      <c r="F175" s="27">
        <v>756</v>
      </c>
      <c r="G175" s="88">
        <f t="shared" si="4"/>
        <v>20</v>
      </c>
      <c r="H175" s="27">
        <v>20</v>
      </c>
      <c r="I175" s="27">
        <v>0</v>
      </c>
      <c r="J175" s="27">
        <v>511</v>
      </c>
      <c r="K175" s="88">
        <f t="shared" si="5"/>
        <v>27</v>
      </c>
      <c r="L175" s="27">
        <v>27</v>
      </c>
      <c r="M175" s="27">
        <v>0</v>
      </c>
      <c r="N175" s="27">
        <v>494</v>
      </c>
      <c r="O175" s="27">
        <v>0</v>
      </c>
      <c r="P175" s="27">
        <v>1326</v>
      </c>
      <c r="Q175" s="27">
        <v>0</v>
      </c>
      <c r="R175" s="27">
        <v>3087</v>
      </c>
      <c r="S175" s="27">
        <v>47</v>
      </c>
    </row>
    <row r="176" spans="1:19" x14ac:dyDescent="0.2">
      <c r="A176" s="27" t="s">
        <v>49</v>
      </c>
      <c r="B176" s="27" t="s">
        <v>50</v>
      </c>
      <c r="C176" s="27" t="s">
        <v>3</v>
      </c>
      <c r="D176" s="90">
        <v>2016</v>
      </c>
      <c r="E176" s="27" t="s">
        <v>6</v>
      </c>
      <c r="F176" s="27">
        <v>756</v>
      </c>
      <c r="G176" s="88">
        <f t="shared" si="4"/>
        <v>5</v>
      </c>
      <c r="H176" s="27">
        <v>5</v>
      </c>
      <c r="I176" s="27">
        <v>0</v>
      </c>
      <c r="J176" s="27">
        <v>511</v>
      </c>
      <c r="K176" s="88">
        <f t="shared" si="5"/>
        <v>7</v>
      </c>
      <c r="L176" s="27">
        <v>7</v>
      </c>
      <c r="M176" s="27">
        <v>0</v>
      </c>
      <c r="N176" s="27">
        <v>494</v>
      </c>
      <c r="O176" s="27">
        <v>54</v>
      </c>
      <c r="P176" s="27">
        <v>1326</v>
      </c>
      <c r="Q176" s="27">
        <v>0</v>
      </c>
      <c r="R176" s="27">
        <v>3087</v>
      </c>
      <c r="S176" s="27">
        <v>66</v>
      </c>
    </row>
    <row r="177" spans="1:19" x14ac:dyDescent="0.2">
      <c r="A177" s="27" t="s">
        <v>49</v>
      </c>
      <c r="B177" s="27" t="s">
        <v>50</v>
      </c>
      <c r="C177" s="27" t="s">
        <v>3</v>
      </c>
      <c r="D177" s="90">
        <v>2017</v>
      </c>
      <c r="E177" s="27" t="s">
        <v>6</v>
      </c>
      <c r="F177" s="27">
        <v>756</v>
      </c>
      <c r="G177" s="88">
        <f t="shared" si="4"/>
        <v>6</v>
      </c>
      <c r="H177" s="27">
        <v>4</v>
      </c>
      <c r="I177" s="27">
        <v>2</v>
      </c>
      <c r="J177" s="27">
        <v>511</v>
      </c>
      <c r="K177" s="88">
        <f t="shared" si="5"/>
        <v>14</v>
      </c>
      <c r="L177" s="27">
        <v>12</v>
      </c>
      <c r="M177" s="27">
        <v>2</v>
      </c>
      <c r="N177" s="27">
        <v>494</v>
      </c>
      <c r="O177" s="27">
        <v>40</v>
      </c>
      <c r="P177" s="27">
        <v>1326</v>
      </c>
      <c r="Q177" s="27">
        <v>3</v>
      </c>
      <c r="R177" s="27">
        <v>3087</v>
      </c>
      <c r="S177" s="27">
        <v>63</v>
      </c>
    </row>
    <row r="178" spans="1:19" x14ac:dyDescent="0.2">
      <c r="A178" s="86" t="s">
        <v>51</v>
      </c>
      <c r="B178" s="86" t="s">
        <v>12</v>
      </c>
      <c r="C178" s="86" t="s">
        <v>3</v>
      </c>
      <c r="D178" s="87" t="s">
        <v>1189</v>
      </c>
      <c r="E178" s="86" t="s">
        <v>6</v>
      </c>
      <c r="F178" s="88">
        <v>426</v>
      </c>
      <c r="G178" s="88">
        <f t="shared" si="4"/>
        <v>0</v>
      </c>
      <c r="H178" s="88">
        <v>0</v>
      </c>
      <c r="I178" s="88">
        <v>0</v>
      </c>
      <c r="J178" s="89">
        <v>305</v>
      </c>
      <c r="K178" s="88">
        <f t="shared" si="5"/>
        <v>0</v>
      </c>
      <c r="L178" s="88">
        <v>0</v>
      </c>
      <c r="M178" s="88">
        <v>0</v>
      </c>
      <c r="N178" s="88">
        <v>335</v>
      </c>
      <c r="O178" s="88">
        <v>0</v>
      </c>
      <c r="P178" s="86" t="s">
        <v>1220</v>
      </c>
      <c r="Q178" s="88">
        <v>7</v>
      </c>
      <c r="R178" s="88">
        <v>1851</v>
      </c>
      <c r="S178" s="88">
        <v>7</v>
      </c>
    </row>
    <row r="179" spans="1:19" x14ac:dyDescent="0.2">
      <c r="A179" s="27" t="s">
        <v>51</v>
      </c>
      <c r="B179" s="27" t="s">
        <v>12</v>
      </c>
      <c r="C179" s="27" t="s">
        <v>3</v>
      </c>
      <c r="D179" s="90">
        <v>2014</v>
      </c>
      <c r="E179" s="27" t="s">
        <v>6</v>
      </c>
      <c r="F179" s="27">
        <v>426</v>
      </c>
      <c r="G179" s="88">
        <f t="shared" si="4"/>
        <v>0</v>
      </c>
      <c r="H179" s="27">
        <v>0</v>
      </c>
      <c r="I179" s="27">
        <v>0</v>
      </c>
      <c r="J179" s="27">
        <v>305</v>
      </c>
      <c r="K179" s="88">
        <f t="shared" si="5"/>
        <v>0</v>
      </c>
      <c r="L179" s="27">
        <v>0</v>
      </c>
      <c r="M179" s="27">
        <v>0</v>
      </c>
      <c r="N179" s="27">
        <v>335</v>
      </c>
      <c r="O179" s="27">
        <v>0</v>
      </c>
      <c r="P179" s="27">
        <v>785</v>
      </c>
      <c r="Q179" s="27">
        <v>321</v>
      </c>
      <c r="R179" s="27">
        <v>1851</v>
      </c>
      <c r="S179" s="27">
        <v>321</v>
      </c>
    </row>
    <row r="180" spans="1:19" x14ac:dyDescent="0.2">
      <c r="A180" s="27" t="s">
        <v>51</v>
      </c>
      <c r="B180" s="27" t="s">
        <v>12</v>
      </c>
      <c r="C180" s="27" t="s">
        <v>3</v>
      </c>
      <c r="D180" s="90">
        <v>2015</v>
      </c>
      <c r="E180" s="27" t="s">
        <v>6</v>
      </c>
      <c r="F180" s="27">
        <v>426</v>
      </c>
      <c r="G180" s="88">
        <f t="shared" si="4"/>
        <v>0</v>
      </c>
      <c r="H180" s="27">
        <v>0</v>
      </c>
      <c r="I180" s="27">
        <v>0</v>
      </c>
      <c r="J180" s="27">
        <v>305</v>
      </c>
      <c r="K180" s="88">
        <f t="shared" si="5"/>
        <v>0</v>
      </c>
      <c r="L180" s="27">
        <v>0</v>
      </c>
      <c r="M180" s="27">
        <v>0</v>
      </c>
      <c r="N180" s="27">
        <v>335</v>
      </c>
      <c r="O180" s="27">
        <v>0</v>
      </c>
      <c r="P180" s="27">
        <v>785</v>
      </c>
      <c r="Q180" s="27">
        <v>461</v>
      </c>
      <c r="R180" s="27">
        <v>1851</v>
      </c>
      <c r="S180" s="27">
        <v>461</v>
      </c>
    </row>
    <row r="181" spans="1:19" x14ac:dyDescent="0.2">
      <c r="A181" s="27" t="s">
        <v>51</v>
      </c>
      <c r="B181" s="27" t="s">
        <v>12</v>
      </c>
      <c r="C181" s="27" t="s">
        <v>3</v>
      </c>
      <c r="D181" s="90">
        <v>2016</v>
      </c>
      <c r="E181" s="27" t="s">
        <v>6</v>
      </c>
      <c r="F181" s="27">
        <v>426</v>
      </c>
      <c r="G181" s="88">
        <f t="shared" si="4"/>
        <v>0</v>
      </c>
      <c r="H181" s="27">
        <v>0</v>
      </c>
      <c r="I181" s="27">
        <v>0</v>
      </c>
      <c r="J181" s="27">
        <v>305</v>
      </c>
      <c r="K181" s="88">
        <f t="shared" si="5"/>
        <v>0</v>
      </c>
      <c r="L181" s="27">
        <v>0</v>
      </c>
      <c r="M181" s="27">
        <v>0</v>
      </c>
      <c r="N181" s="27">
        <v>335</v>
      </c>
      <c r="O181" s="27">
        <v>0</v>
      </c>
      <c r="P181" s="27">
        <v>785</v>
      </c>
      <c r="Q181" s="27">
        <v>194</v>
      </c>
      <c r="R181" s="27">
        <v>1851</v>
      </c>
      <c r="S181" s="27">
        <v>194</v>
      </c>
    </row>
    <row r="182" spans="1:19" x14ac:dyDescent="0.2">
      <c r="A182" s="27" t="s">
        <v>51</v>
      </c>
      <c r="B182" s="27" t="s">
        <v>12</v>
      </c>
      <c r="C182" s="27" t="s">
        <v>3</v>
      </c>
      <c r="D182" s="90">
        <v>2017</v>
      </c>
      <c r="E182" s="27" t="s">
        <v>6</v>
      </c>
      <c r="F182" s="27">
        <v>426</v>
      </c>
      <c r="G182" s="88">
        <f t="shared" si="4"/>
        <v>0</v>
      </c>
      <c r="H182" s="27">
        <v>0</v>
      </c>
      <c r="I182" s="27">
        <v>0</v>
      </c>
      <c r="J182" s="27">
        <v>305</v>
      </c>
      <c r="K182" s="88">
        <f t="shared" si="5"/>
        <v>0</v>
      </c>
      <c r="L182" s="27">
        <v>0</v>
      </c>
      <c r="M182" s="27">
        <v>0</v>
      </c>
      <c r="N182" s="27">
        <v>335</v>
      </c>
      <c r="O182" s="27">
        <v>21</v>
      </c>
      <c r="P182" s="27">
        <v>785</v>
      </c>
      <c r="Q182" s="27">
        <v>435</v>
      </c>
      <c r="R182" s="27">
        <v>1851</v>
      </c>
      <c r="S182" s="27">
        <v>456</v>
      </c>
    </row>
    <row r="183" spans="1:19" x14ac:dyDescent="0.2">
      <c r="A183" s="27" t="s">
        <v>52</v>
      </c>
      <c r="B183" s="27" t="s">
        <v>21</v>
      </c>
      <c r="C183" s="27" t="s">
        <v>8</v>
      </c>
      <c r="D183" s="90">
        <v>2014</v>
      </c>
      <c r="E183" s="27" t="s">
        <v>6</v>
      </c>
      <c r="F183" s="27">
        <v>234</v>
      </c>
      <c r="G183" s="88">
        <f t="shared" si="4"/>
        <v>1</v>
      </c>
      <c r="H183" s="27">
        <v>1</v>
      </c>
      <c r="I183" s="27">
        <v>0</v>
      </c>
      <c r="J183" s="27">
        <v>124</v>
      </c>
      <c r="K183" s="88">
        <f t="shared" si="5"/>
        <v>2</v>
      </c>
      <c r="L183" s="27">
        <v>2</v>
      </c>
      <c r="M183" s="27">
        <v>0</v>
      </c>
      <c r="N183" s="27">
        <v>123</v>
      </c>
      <c r="O183" s="27">
        <v>5</v>
      </c>
      <c r="P183" s="27">
        <v>279</v>
      </c>
      <c r="Q183" s="27">
        <v>415</v>
      </c>
      <c r="R183" s="27">
        <v>760</v>
      </c>
      <c r="S183" s="27">
        <v>423</v>
      </c>
    </row>
    <row r="184" spans="1:19" x14ac:dyDescent="0.2">
      <c r="A184" s="27" t="s">
        <v>52</v>
      </c>
      <c r="B184" s="27" t="s">
        <v>21</v>
      </c>
      <c r="C184" s="27" t="s">
        <v>8</v>
      </c>
      <c r="D184" s="90">
        <v>2015</v>
      </c>
      <c r="E184" s="27" t="s">
        <v>6</v>
      </c>
      <c r="F184" s="27">
        <v>234</v>
      </c>
      <c r="G184" s="88">
        <f t="shared" si="4"/>
        <v>0</v>
      </c>
      <c r="H184" s="27">
        <v>0</v>
      </c>
      <c r="I184" s="27">
        <v>0</v>
      </c>
      <c r="J184" s="27">
        <v>124</v>
      </c>
      <c r="K184" s="88">
        <f t="shared" si="5"/>
        <v>5</v>
      </c>
      <c r="L184" s="27">
        <v>5</v>
      </c>
      <c r="M184" s="27">
        <v>0</v>
      </c>
      <c r="N184" s="27">
        <v>123</v>
      </c>
      <c r="O184" s="27">
        <v>0</v>
      </c>
      <c r="P184" s="27">
        <v>279</v>
      </c>
      <c r="Q184" s="27">
        <v>449</v>
      </c>
      <c r="R184" s="27">
        <v>760</v>
      </c>
      <c r="S184" s="27">
        <v>454</v>
      </c>
    </row>
    <row r="185" spans="1:19" x14ac:dyDescent="0.2">
      <c r="A185" s="27" t="s">
        <v>52</v>
      </c>
      <c r="B185" s="27" t="s">
        <v>21</v>
      </c>
      <c r="C185" s="27" t="s">
        <v>8</v>
      </c>
      <c r="D185" s="90">
        <v>2016</v>
      </c>
      <c r="E185" s="27" t="s">
        <v>6</v>
      </c>
      <c r="F185" s="27">
        <v>234</v>
      </c>
      <c r="G185" s="88">
        <f t="shared" si="4"/>
        <v>0</v>
      </c>
      <c r="H185" s="27">
        <v>0</v>
      </c>
      <c r="I185" s="27">
        <v>0</v>
      </c>
      <c r="J185" s="27">
        <v>124</v>
      </c>
      <c r="K185" s="88">
        <f t="shared" si="5"/>
        <v>3</v>
      </c>
      <c r="L185" s="27">
        <v>3</v>
      </c>
      <c r="M185" s="27">
        <v>0</v>
      </c>
      <c r="N185" s="27">
        <v>123</v>
      </c>
      <c r="O185" s="27">
        <v>0</v>
      </c>
      <c r="P185" s="27">
        <v>279</v>
      </c>
      <c r="Q185" s="27">
        <v>540</v>
      </c>
      <c r="R185" s="27">
        <v>760</v>
      </c>
      <c r="S185" s="27">
        <v>543</v>
      </c>
    </row>
    <row r="186" spans="1:19" x14ac:dyDescent="0.2">
      <c r="A186" s="27" t="s">
        <v>52</v>
      </c>
      <c r="B186" s="27" t="s">
        <v>21</v>
      </c>
      <c r="C186" s="27" t="s">
        <v>8</v>
      </c>
      <c r="D186" s="90">
        <v>2017</v>
      </c>
      <c r="E186" s="27" t="s">
        <v>6</v>
      </c>
      <c r="F186" s="27">
        <v>234</v>
      </c>
      <c r="G186" s="88">
        <f t="shared" si="4"/>
        <v>2</v>
      </c>
      <c r="H186" s="27">
        <v>2</v>
      </c>
      <c r="I186" s="27">
        <v>0</v>
      </c>
      <c r="J186" s="27">
        <v>124</v>
      </c>
      <c r="K186" s="88">
        <f t="shared" si="5"/>
        <v>0</v>
      </c>
      <c r="L186" s="27">
        <v>0</v>
      </c>
      <c r="M186" s="27">
        <v>0</v>
      </c>
      <c r="N186" s="27">
        <v>123</v>
      </c>
      <c r="O186" s="27">
        <v>1</v>
      </c>
      <c r="P186" s="27">
        <v>279</v>
      </c>
      <c r="Q186" s="27">
        <v>503</v>
      </c>
      <c r="R186" s="27">
        <v>760</v>
      </c>
      <c r="S186" s="27">
        <v>506</v>
      </c>
    </row>
    <row r="187" spans="1:19" x14ac:dyDescent="0.2">
      <c r="A187" s="86" t="s">
        <v>53</v>
      </c>
      <c r="B187" s="86" t="s">
        <v>29</v>
      </c>
      <c r="C187" s="86" t="s">
        <v>8</v>
      </c>
      <c r="D187" s="87" t="s">
        <v>1189</v>
      </c>
      <c r="E187" s="86" t="s">
        <v>6</v>
      </c>
      <c r="F187" s="88">
        <v>25</v>
      </c>
      <c r="G187" s="88">
        <f t="shared" si="4"/>
        <v>0</v>
      </c>
      <c r="H187" s="88">
        <v>0</v>
      </c>
      <c r="I187" s="88">
        <v>0</v>
      </c>
      <c r="J187" s="89">
        <v>13</v>
      </c>
      <c r="K187" s="88">
        <f t="shared" si="5"/>
        <v>0</v>
      </c>
      <c r="L187" s="88">
        <v>0</v>
      </c>
      <c r="M187" s="88">
        <v>0</v>
      </c>
      <c r="N187" s="88">
        <v>15</v>
      </c>
      <c r="O187" s="88">
        <v>5</v>
      </c>
      <c r="P187" s="86" t="s">
        <v>1221</v>
      </c>
      <c r="Q187" s="88">
        <v>1</v>
      </c>
      <c r="R187" s="88">
        <v>83</v>
      </c>
      <c r="S187" s="88">
        <v>6</v>
      </c>
    </row>
    <row r="188" spans="1:19" x14ac:dyDescent="0.2">
      <c r="A188" s="27" t="s">
        <v>53</v>
      </c>
      <c r="B188" s="27" t="s">
        <v>29</v>
      </c>
      <c r="C188" s="27" t="s">
        <v>8</v>
      </c>
      <c r="D188" s="90">
        <v>2014</v>
      </c>
      <c r="E188" s="27" t="s">
        <v>6</v>
      </c>
      <c r="F188" s="27">
        <v>25</v>
      </c>
      <c r="G188" s="88">
        <f t="shared" si="4"/>
        <v>0</v>
      </c>
      <c r="H188" s="27">
        <v>0</v>
      </c>
      <c r="I188" s="27">
        <v>0</v>
      </c>
      <c r="J188" s="27">
        <v>13</v>
      </c>
      <c r="K188" s="88">
        <f t="shared" si="5"/>
        <v>0</v>
      </c>
      <c r="L188" s="27">
        <v>0</v>
      </c>
      <c r="M188" s="27">
        <v>0</v>
      </c>
      <c r="N188" s="27">
        <v>15</v>
      </c>
      <c r="O188" s="27">
        <v>1</v>
      </c>
      <c r="P188" s="27">
        <v>30</v>
      </c>
      <c r="Q188" s="27">
        <v>38</v>
      </c>
      <c r="R188" s="27">
        <v>83</v>
      </c>
      <c r="S188" s="27">
        <v>39</v>
      </c>
    </row>
    <row r="189" spans="1:19" x14ac:dyDescent="0.2">
      <c r="A189" s="27" t="s">
        <v>53</v>
      </c>
      <c r="B189" s="27" t="s">
        <v>29</v>
      </c>
      <c r="C189" s="27" t="s">
        <v>8</v>
      </c>
      <c r="D189" s="90">
        <v>2015</v>
      </c>
      <c r="E189" s="27" t="s">
        <v>6</v>
      </c>
      <c r="F189" s="27">
        <v>25</v>
      </c>
      <c r="G189" s="88">
        <f t="shared" si="4"/>
        <v>0</v>
      </c>
      <c r="H189" s="27">
        <v>0</v>
      </c>
      <c r="I189" s="27">
        <v>0</v>
      </c>
      <c r="J189" s="27">
        <v>13</v>
      </c>
      <c r="K189" s="88">
        <f t="shared" si="5"/>
        <v>0</v>
      </c>
      <c r="L189" s="27">
        <v>0</v>
      </c>
      <c r="M189" s="27">
        <v>0</v>
      </c>
      <c r="N189" s="27">
        <v>15</v>
      </c>
      <c r="O189" s="27">
        <v>1</v>
      </c>
      <c r="P189" s="27">
        <v>30</v>
      </c>
      <c r="Q189" s="27">
        <v>2</v>
      </c>
      <c r="R189" s="27">
        <v>83</v>
      </c>
      <c r="S189" s="27">
        <v>3</v>
      </c>
    </row>
    <row r="190" spans="1:19" x14ac:dyDescent="0.2">
      <c r="A190" s="27" t="s">
        <v>53</v>
      </c>
      <c r="B190" s="27" t="s">
        <v>29</v>
      </c>
      <c r="C190" s="27" t="s">
        <v>8</v>
      </c>
      <c r="D190" s="90">
        <v>2016</v>
      </c>
      <c r="E190" s="27" t="s">
        <v>6</v>
      </c>
      <c r="F190" s="27">
        <v>25</v>
      </c>
      <c r="G190" s="88">
        <f t="shared" si="4"/>
        <v>0</v>
      </c>
      <c r="H190" s="27">
        <v>0</v>
      </c>
      <c r="I190" s="27">
        <v>0</v>
      </c>
      <c r="J190" s="27">
        <v>13</v>
      </c>
      <c r="K190" s="88">
        <f t="shared" si="5"/>
        <v>0</v>
      </c>
      <c r="L190" s="27">
        <v>0</v>
      </c>
      <c r="M190" s="27">
        <v>0</v>
      </c>
      <c r="N190" s="27">
        <v>15</v>
      </c>
      <c r="O190" s="27">
        <v>3</v>
      </c>
      <c r="P190" s="27">
        <v>30</v>
      </c>
      <c r="Q190" s="27">
        <v>4</v>
      </c>
      <c r="R190" s="27">
        <v>83</v>
      </c>
      <c r="S190" s="27">
        <v>7</v>
      </c>
    </row>
    <row r="191" spans="1:19" x14ac:dyDescent="0.2">
      <c r="A191" s="27" t="s">
        <v>53</v>
      </c>
      <c r="B191" s="27" t="s">
        <v>29</v>
      </c>
      <c r="C191" s="27" t="s">
        <v>8</v>
      </c>
      <c r="D191" s="90">
        <v>2017</v>
      </c>
      <c r="E191" s="27" t="s">
        <v>6</v>
      </c>
      <c r="F191" s="27">
        <v>25</v>
      </c>
      <c r="G191" s="88">
        <f t="shared" si="4"/>
        <v>0</v>
      </c>
      <c r="H191" s="27">
        <v>0</v>
      </c>
      <c r="I191" s="27">
        <v>0</v>
      </c>
      <c r="J191" s="27">
        <v>13</v>
      </c>
      <c r="K191" s="88">
        <f t="shared" si="5"/>
        <v>0</v>
      </c>
      <c r="L191" s="27">
        <v>0</v>
      </c>
      <c r="M191" s="27">
        <v>0</v>
      </c>
      <c r="N191" s="27">
        <v>15</v>
      </c>
      <c r="O191" s="27">
        <v>3</v>
      </c>
      <c r="P191" s="27">
        <v>30</v>
      </c>
      <c r="Q191" s="27">
        <v>4</v>
      </c>
      <c r="R191" s="27">
        <v>83</v>
      </c>
      <c r="S191" s="27">
        <v>7</v>
      </c>
    </row>
    <row r="192" spans="1:19" x14ac:dyDescent="0.2">
      <c r="A192" s="86" t="s">
        <v>54</v>
      </c>
      <c r="B192" s="86" t="s">
        <v>55</v>
      </c>
      <c r="C192" s="86" t="s">
        <v>56</v>
      </c>
      <c r="D192" s="87" t="s">
        <v>1189</v>
      </c>
      <c r="E192" s="86" t="s">
        <v>6</v>
      </c>
      <c r="F192" s="88">
        <v>66</v>
      </c>
      <c r="G192" s="88">
        <f t="shared" si="4"/>
        <v>0</v>
      </c>
      <c r="H192" s="88">
        <v>0</v>
      </c>
      <c r="I192" s="88">
        <v>0</v>
      </c>
      <c r="J192" s="89">
        <v>44</v>
      </c>
      <c r="K192" s="88">
        <f t="shared" si="5"/>
        <v>0</v>
      </c>
      <c r="L192" s="88">
        <v>0</v>
      </c>
      <c r="M192" s="88">
        <v>0</v>
      </c>
      <c r="N192" s="88">
        <v>41</v>
      </c>
      <c r="O192" s="88">
        <v>0</v>
      </c>
      <c r="P192" s="86" t="s">
        <v>1222</v>
      </c>
      <c r="Q192" s="88">
        <v>36</v>
      </c>
      <c r="R192" s="88">
        <v>275</v>
      </c>
      <c r="S192" s="88">
        <v>36</v>
      </c>
    </row>
    <row r="193" spans="1:19" x14ac:dyDescent="0.2">
      <c r="A193" s="27" t="s">
        <v>54</v>
      </c>
      <c r="B193" s="27" t="s">
        <v>55</v>
      </c>
      <c r="C193" s="27" t="s">
        <v>56</v>
      </c>
      <c r="D193" s="90">
        <v>2014</v>
      </c>
      <c r="E193" s="27" t="s">
        <v>6</v>
      </c>
      <c r="F193" s="27">
        <v>66</v>
      </c>
      <c r="G193" s="88">
        <f t="shared" si="4"/>
        <v>0</v>
      </c>
      <c r="H193" s="27">
        <v>0</v>
      </c>
      <c r="I193" s="27">
        <v>0</v>
      </c>
      <c r="J193" s="27">
        <v>44</v>
      </c>
      <c r="K193" s="88">
        <f t="shared" si="5"/>
        <v>0</v>
      </c>
      <c r="L193" s="27">
        <v>0</v>
      </c>
      <c r="M193" s="27">
        <v>0</v>
      </c>
      <c r="N193" s="27">
        <v>41</v>
      </c>
      <c r="O193" s="27">
        <v>0</v>
      </c>
      <c r="P193" s="27">
        <v>124</v>
      </c>
      <c r="Q193" s="27">
        <v>0</v>
      </c>
      <c r="R193" s="27">
        <v>275</v>
      </c>
      <c r="S193" s="27">
        <v>0</v>
      </c>
    </row>
    <row r="194" spans="1:19" x14ac:dyDescent="0.2">
      <c r="A194" s="27" t="s">
        <v>54</v>
      </c>
      <c r="B194" s="27" t="s">
        <v>55</v>
      </c>
      <c r="C194" s="27" t="s">
        <v>56</v>
      </c>
      <c r="D194" s="90">
        <v>2015</v>
      </c>
      <c r="E194" s="27" t="s">
        <v>6</v>
      </c>
      <c r="F194" s="27">
        <v>66</v>
      </c>
      <c r="G194" s="88">
        <f t="shared" si="4"/>
        <v>5</v>
      </c>
      <c r="H194" s="27">
        <v>5</v>
      </c>
      <c r="I194" s="27">
        <v>0</v>
      </c>
      <c r="J194" s="27">
        <v>44</v>
      </c>
      <c r="K194" s="88">
        <f t="shared" si="5"/>
        <v>4</v>
      </c>
      <c r="L194" s="27">
        <v>4</v>
      </c>
      <c r="M194" s="27">
        <v>0</v>
      </c>
      <c r="N194" s="27">
        <v>41</v>
      </c>
      <c r="O194" s="27">
        <v>60</v>
      </c>
      <c r="P194" s="27">
        <v>124</v>
      </c>
      <c r="Q194" s="27">
        <v>0</v>
      </c>
      <c r="R194" s="27">
        <v>275</v>
      </c>
      <c r="S194" s="27">
        <v>69</v>
      </c>
    </row>
    <row r="195" spans="1:19" x14ac:dyDescent="0.2">
      <c r="A195" s="27" t="s">
        <v>54</v>
      </c>
      <c r="B195" s="27" t="s">
        <v>55</v>
      </c>
      <c r="C195" s="27" t="s">
        <v>56</v>
      </c>
      <c r="D195" s="90">
        <v>2016</v>
      </c>
      <c r="E195" s="27" t="s">
        <v>6</v>
      </c>
      <c r="F195" s="27">
        <v>66</v>
      </c>
      <c r="G195" s="88">
        <f t="shared" si="4"/>
        <v>0</v>
      </c>
      <c r="H195" s="27">
        <v>0</v>
      </c>
      <c r="I195" s="27">
        <v>0</v>
      </c>
      <c r="J195" s="27">
        <v>44</v>
      </c>
      <c r="K195" s="88">
        <f t="shared" si="5"/>
        <v>0</v>
      </c>
      <c r="L195" s="27">
        <v>0</v>
      </c>
      <c r="M195" s="27">
        <v>0</v>
      </c>
      <c r="N195" s="27">
        <v>41</v>
      </c>
      <c r="O195" s="27">
        <v>0</v>
      </c>
      <c r="P195" s="27">
        <v>124</v>
      </c>
      <c r="Q195" s="27">
        <v>51</v>
      </c>
      <c r="R195" s="27">
        <v>275</v>
      </c>
      <c r="S195" s="27">
        <v>51</v>
      </c>
    </row>
    <row r="196" spans="1:19" x14ac:dyDescent="0.2">
      <c r="A196" s="27" t="s">
        <v>54</v>
      </c>
      <c r="B196" s="27" t="s">
        <v>55</v>
      </c>
      <c r="C196" s="27" t="s">
        <v>56</v>
      </c>
      <c r="D196" s="90">
        <v>2017</v>
      </c>
      <c r="E196" s="27" t="s">
        <v>6</v>
      </c>
      <c r="F196" s="27">
        <v>66</v>
      </c>
      <c r="G196" s="88">
        <f t="shared" ref="G196:G259" si="6">H196+I196</f>
        <v>0</v>
      </c>
      <c r="H196" s="27">
        <v>0</v>
      </c>
      <c r="I196" s="27">
        <v>0</v>
      </c>
      <c r="J196" s="27">
        <v>44</v>
      </c>
      <c r="K196" s="88">
        <f t="shared" ref="K196:K259" si="7">L196+M196</f>
        <v>0</v>
      </c>
      <c r="L196" s="27">
        <v>0</v>
      </c>
      <c r="M196" s="27">
        <v>0</v>
      </c>
      <c r="N196" s="27">
        <v>41</v>
      </c>
      <c r="O196" s="27">
        <v>1</v>
      </c>
      <c r="P196" s="27">
        <v>124</v>
      </c>
      <c r="Q196" s="27">
        <v>38</v>
      </c>
      <c r="R196" s="27">
        <v>275</v>
      </c>
      <c r="S196" s="27">
        <v>39</v>
      </c>
    </row>
    <row r="197" spans="1:19" x14ac:dyDescent="0.2">
      <c r="A197" s="86" t="s">
        <v>57</v>
      </c>
      <c r="B197" s="86" t="s">
        <v>12</v>
      </c>
      <c r="C197" s="86" t="s">
        <v>3</v>
      </c>
      <c r="D197" s="87" t="s">
        <v>1189</v>
      </c>
      <c r="E197" s="86" t="s">
        <v>6</v>
      </c>
      <c r="F197" s="88">
        <v>76</v>
      </c>
      <c r="G197" s="88">
        <f t="shared" si="6"/>
        <v>0</v>
      </c>
      <c r="H197" s="88">
        <v>0</v>
      </c>
      <c r="I197" s="88">
        <v>0</v>
      </c>
      <c r="J197" s="89">
        <v>53</v>
      </c>
      <c r="K197" s="88">
        <f t="shared" si="7"/>
        <v>0</v>
      </c>
      <c r="L197" s="88">
        <v>0</v>
      </c>
      <c r="M197" s="88">
        <v>0</v>
      </c>
      <c r="N197" s="88">
        <v>62</v>
      </c>
      <c r="O197" s="88">
        <v>0</v>
      </c>
      <c r="P197" s="86" t="s">
        <v>1223</v>
      </c>
      <c r="Q197" s="88">
        <v>7</v>
      </c>
      <c r="R197" s="88">
        <v>339</v>
      </c>
      <c r="S197" s="88">
        <v>7</v>
      </c>
    </row>
    <row r="198" spans="1:19" x14ac:dyDescent="0.2">
      <c r="A198" s="27" t="s">
        <v>57</v>
      </c>
      <c r="B198" s="27" t="s">
        <v>12</v>
      </c>
      <c r="C198" s="27" t="s">
        <v>3</v>
      </c>
      <c r="D198" s="90">
        <v>2013</v>
      </c>
      <c r="E198" s="27" t="s">
        <v>6</v>
      </c>
      <c r="F198" s="27">
        <v>76</v>
      </c>
      <c r="G198" s="88">
        <f t="shared" si="6"/>
        <v>46</v>
      </c>
      <c r="H198" s="27">
        <v>46</v>
      </c>
      <c r="I198" s="27">
        <v>0</v>
      </c>
      <c r="J198" s="27">
        <v>53</v>
      </c>
      <c r="K198" s="88">
        <f t="shared" si="7"/>
        <v>24</v>
      </c>
      <c r="L198" s="27">
        <v>24</v>
      </c>
      <c r="M198" s="27">
        <v>0</v>
      </c>
      <c r="N198" s="27">
        <v>62</v>
      </c>
      <c r="O198" s="27">
        <v>0</v>
      </c>
      <c r="P198" s="27">
        <v>148</v>
      </c>
      <c r="Q198" s="27">
        <v>0</v>
      </c>
      <c r="R198" s="27">
        <v>339</v>
      </c>
      <c r="S198" s="27">
        <v>70</v>
      </c>
    </row>
    <row r="199" spans="1:19" x14ac:dyDescent="0.2">
      <c r="A199" s="27" t="s">
        <v>57</v>
      </c>
      <c r="B199" s="27" t="s">
        <v>12</v>
      </c>
      <c r="C199" s="27" t="s">
        <v>3</v>
      </c>
      <c r="D199" s="90">
        <v>2014</v>
      </c>
      <c r="E199" s="27" t="s">
        <v>6</v>
      </c>
      <c r="F199" s="27">
        <v>76</v>
      </c>
      <c r="G199" s="88">
        <f t="shared" si="6"/>
        <v>21</v>
      </c>
      <c r="H199" s="27">
        <v>21</v>
      </c>
      <c r="I199" s="27">
        <v>0</v>
      </c>
      <c r="J199" s="27">
        <v>53</v>
      </c>
      <c r="K199" s="88">
        <f t="shared" si="7"/>
        <v>49</v>
      </c>
      <c r="L199" s="27">
        <v>49</v>
      </c>
      <c r="M199" s="27">
        <v>0</v>
      </c>
      <c r="N199" s="27">
        <v>62</v>
      </c>
      <c r="O199" s="27">
        <v>0</v>
      </c>
      <c r="P199" s="27">
        <v>148</v>
      </c>
      <c r="Q199" s="27">
        <v>0</v>
      </c>
      <c r="R199" s="27">
        <v>339</v>
      </c>
      <c r="S199" s="27">
        <v>70</v>
      </c>
    </row>
    <row r="200" spans="1:19" x14ac:dyDescent="0.2">
      <c r="A200" s="27" t="s">
        <v>57</v>
      </c>
      <c r="B200" s="27" t="s">
        <v>12</v>
      </c>
      <c r="C200" s="27" t="s">
        <v>3</v>
      </c>
      <c r="D200" s="90">
        <v>2015</v>
      </c>
      <c r="E200" s="27" t="s">
        <v>6</v>
      </c>
      <c r="F200" s="27">
        <v>76</v>
      </c>
      <c r="G200" s="88">
        <f t="shared" si="6"/>
        <v>0</v>
      </c>
      <c r="H200" s="27">
        <v>0</v>
      </c>
      <c r="I200" s="27">
        <v>0</v>
      </c>
      <c r="J200" s="27">
        <v>53</v>
      </c>
      <c r="K200" s="88">
        <f t="shared" si="7"/>
        <v>0</v>
      </c>
      <c r="L200" s="27">
        <v>0</v>
      </c>
      <c r="M200" s="27">
        <v>0</v>
      </c>
      <c r="N200" s="27">
        <v>62</v>
      </c>
      <c r="O200" s="27">
        <v>72</v>
      </c>
      <c r="P200" s="27">
        <v>148</v>
      </c>
      <c r="Q200" s="27">
        <v>65</v>
      </c>
      <c r="R200" s="27">
        <v>339</v>
      </c>
      <c r="S200" s="27">
        <v>137</v>
      </c>
    </row>
    <row r="201" spans="1:19" x14ac:dyDescent="0.2">
      <c r="A201" s="27" t="s">
        <v>57</v>
      </c>
      <c r="B201" s="27" t="s">
        <v>12</v>
      </c>
      <c r="C201" s="27" t="s">
        <v>3</v>
      </c>
      <c r="D201" s="90">
        <v>2016</v>
      </c>
      <c r="E201" s="27" t="s">
        <v>6</v>
      </c>
      <c r="F201" s="27">
        <v>76</v>
      </c>
      <c r="G201" s="88">
        <f t="shared" si="6"/>
        <v>0</v>
      </c>
      <c r="H201" s="27">
        <v>0</v>
      </c>
      <c r="I201" s="27">
        <v>0</v>
      </c>
      <c r="J201" s="27">
        <v>53</v>
      </c>
      <c r="K201" s="88">
        <f t="shared" si="7"/>
        <v>0</v>
      </c>
      <c r="L201" s="27">
        <v>0</v>
      </c>
      <c r="M201" s="27">
        <v>0</v>
      </c>
      <c r="N201" s="27">
        <v>62</v>
      </c>
      <c r="O201" s="27">
        <v>26</v>
      </c>
      <c r="P201" s="27">
        <v>148</v>
      </c>
      <c r="Q201" s="27">
        <v>116</v>
      </c>
      <c r="R201" s="27">
        <v>339</v>
      </c>
      <c r="S201" s="27">
        <v>142</v>
      </c>
    </row>
    <row r="202" spans="1:19" x14ac:dyDescent="0.2">
      <c r="A202" s="27" t="s">
        <v>57</v>
      </c>
      <c r="B202" s="27" t="s">
        <v>12</v>
      </c>
      <c r="C202" s="27" t="s">
        <v>3</v>
      </c>
      <c r="D202" s="90">
        <v>2017</v>
      </c>
      <c r="E202" s="27" t="s">
        <v>6</v>
      </c>
      <c r="F202" s="27">
        <v>76</v>
      </c>
      <c r="G202" s="88">
        <f t="shared" si="6"/>
        <v>0</v>
      </c>
      <c r="H202" s="27">
        <v>0</v>
      </c>
      <c r="I202" s="27">
        <v>0</v>
      </c>
      <c r="J202" s="27">
        <v>53</v>
      </c>
      <c r="K202" s="88">
        <f t="shared" si="7"/>
        <v>0</v>
      </c>
      <c r="L202" s="27">
        <v>0</v>
      </c>
      <c r="M202" s="27">
        <v>0</v>
      </c>
      <c r="N202" s="27">
        <v>62</v>
      </c>
      <c r="O202" s="27">
        <v>83</v>
      </c>
      <c r="P202" s="27">
        <v>148</v>
      </c>
      <c r="Q202" s="27">
        <v>0</v>
      </c>
      <c r="R202" s="27">
        <v>339</v>
      </c>
      <c r="S202" s="27">
        <v>83</v>
      </c>
    </row>
    <row r="203" spans="1:19" x14ac:dyDescent="0.2">
      <c r="A203" s="86" t="s">
        <v>58</v>
      </c>
      <c r="B203" s="86" t="s">
        <v>5</v>
      </c>
      <c r="C203" s="86" t="s">
        <v>3</v>
      </c>
      <c r="D203" s="87" t="s">
        <v>1189</v>
      </c>
      <c r="E203" s="86" t="s">
        <v>6</v>
      </c>
      <c r="F203" s="88">
        <v>694</v>
      </c>
      <c r="G203" s="88">
        <f t="shared" si="6"/>
        <v>0</v>
      </c>
      <c r="H203" s="88">
        <v>0</v>
      </c>
      <c r="I203" s="88">
        <v>0</v>
      </c>
      <c r="J203" s="89">
        <v>413</v>
      </c>
      <c r="K203" s="88">
        <f t="shared" si="7"/>
        <v>20</v>
      </c>
      <c r="L203" s="88">
        <v>0</v>
      </c>
      <c r="M203" s="88">
        <v>20</v>
      </c>
      <c r="N203" s="88">
        <v>443</v>
      </c>
      <c r="O203" s="88">
        <v>6</v>
      </c>
      <c r="P203" s="86" t="s">
        <v>1224</v>
      </c>
      <c r="Q203" s="88">
        <v>35</v>
      </c>
      <c r="R203" s="88">
        <v>2684</v>
      </c>
      <c r="S203" s="88">
        <v>61</v>
      </c>
    </row>
    <row r="204" spans="1:19" x14ac:dyDescent="0.2">
      <c r="A204" s="27" t="s">
        <v>58</v>
      </c>
      <c r="B204" s="27" t="s">
        <v>5</v>
      </c>
      <c r="C204" s="27" t="s">
        <v>3</v>
      </c>
      <c r="D204" s="90">
        <v>2014</v>
      </c>
      <c r="E204" s="27" t="s">
        <v>6</v>
      </c>
      <c r="F204" s="27">
        <v>694</v>
      </c>
      <c r="G204" s="88">
        <f t="shared" si="6"/>
        <v>0</v>
      </c>
      <c r="H204" s="27">
        <v>0</v>
      </c>
      <c r="I204" s="27">
        <v>0</v>
      </c>
      <c r="J204" s="27">
        <v>413</v>
      </c>
      <c r="K204" s="88">
        <f t="shared" si="7"/>
        <v>0</v>
      </c>
      <c r="L204" s="27">
        <v>0</v>
      </c>
      <c r="M204" s="27">
        <v>0</v>
      </c>
      <c r="N204" s="27">
        <v>443</v>
      </c>
      <c r="O204" s="27">
        <v>0</v>
      </c>
      <c r="P204" s="27">
        <v>1134</v>
      </c>
      <c r="Q204" s="27">
        <v>19</v>
      </c>
      <c r="R204" s="27">
        <v>2684</v>
      </c>
      <c r="S204" s="27">
        <v>19</v>
      </c>
    </row>
    <row r="205" spans="1:19" x14ac:dyDescent="0.2">
      <c r="A205" s="27" t="s">
        <v>58</v>
      </c>
      <c r="B205" s="27" t="s">
        <v>5</v>
      </c>
      <c r="C205" s="27" t="s">
        <v>3</v>
      </c>
      <c r="D205" s="90">
        <v>2015</v>
      </c>
      <c r="E205" s="27" t="s">
        <v>6</v>
      </c>
      <c r="F205" s="27">
        <v>694</v>
      </c>
      <c r="G205" s="88">
        <f t="shared" si="6"/>
        <v>11</v>
      </c>
      <c r="H205" s="27">
        <v>11</v>
      </c>
      <c r="I205" s="27">
        <v>0</v>
      </c>
      <c r="J205" s="27">
        <v>413</v>
      </c>
      <c r="K205" s="88">
        <f t="shared" si="7"/>
        <v>0</v>
      </c>
      <c r="L205" s="27">
        <v>0</v>
      </c>
      <c r="M205" s="27">
        <v>0</v>
      </c>
      <c r="N205" s="27">
        <v>443</v>
      </c>
      <c r="O205" s="27">
        <v>0</v>
      </c>
      <c r="P205" s="27">
        <v>1134</v>
      </c>
      <c r="Q205" s="27">
        <v>14</v>
      </c>
      <c r="R205" s="27">
        <v>2684</v>
      </c>
      <c r="S205" s="27">
        <v>25</v>
      </c>
    </row>
    <row r="206" spans="1:19" x14ac:dyDescent="0.2">
      <c r="A206" s="27" t="s">
        <v>58</v>
      </c>
      <c r="B206" s="27" t="s">
        <v>5</v>
      </c>
      <c r="C206" s="27" t="s">
        <v>3</v>
      </c>
      <c r="D206" s="90">
        <v>2016</v>
      </c>
      <c r="E206" s="27" t="s">
        <v>6</v>
      </c>
      <c r="F206" s="27">
        <v>694</v>
      </c>
      <c r="G206" s="88">
        <f t="shared" si="6"/>
        <v>0</v>
      </c>
      <c r="H206" s="27">
        <v>0</v>
      </c>
      <c r="I206" s="27">
        <v>0</v>
      </c>
      <c r="J206" s="27">
        <v>413</v>
      </c>
      <c r="K206" s="88">
        <f t="shared" si="7"/>
        <v>0</v>
      </c>
      <c r="L206" s="27">
        <v>0</v>
      </c>
      <c r="M206" s="27">
        <v>0</v>
      </c>
      <c r="N206" s="27">
        <v>443</v>
      </c>
      <c r="O206" s="27">
        <v>0</v>
      </c>
      <c r="P206" s="27">
        <v>1134</v>
      </c>
      <c r="Q206" s="27">
        <v>275</v>
      </c>
      <c r="R206" s="27">
        <v>2684</v>
      </c>
      <c r="S206" s="27">
        <v>275</v>
      </c>
    </row>
    <row r="207" spans="1:19" x14ac:dyDescent="0.2">
      <c r="A207" s="27" t="s">
        <v>58</v>
      </c>
      <c r="B207" s="27" t="s">
        <v>5</v>
      </c>
      <c r="C207" s="27" t="s">
        <v>3</v>
      </c>
      <c r="D207" s="90">
        <v>2017</v>
      </c>
      <c r="E207" s="27" t="s">
        <v>6</v>
      </c>
      <c r="F207" s="27">
        <v>694</v>
      </c>
      <c r="G207" s="88">
        <f t="shared" si="6"/>
        <v>0</v>
      </c>
      <c r="H207" s="27">
        <v>0</v>
      </c>
      <c r="I207" s="27">
        <v>0</v>
      </c>
      <c r="J207" s="27">
        <v>413</v>
      </c>
      <c r="K207" s="88">
        <f t="shared" si="7"/>
        <v>0</v>
      </c>
      <c r="L207" s="27">
        <v>0</v>
      </c>
      <c r="M207" s="27">
        <v>0</v>
      </c>
      <c r="N207" s="27">
        <v>443</v>
      </c>
      <c r="O207" s="27">
        <v>0</v>
      </c>
      <c r="P207" s="27">
        <v>1134</v>
      </c>
      <c r="Q207" s="27">
        <v>17</v>
      </c>
      <c r="R207" s="27">
        <v>2684</v>
      </c>
      <c r="S207" s="27">
        <v>17</v>
      </c>
    </row>
    <row r="208" spans="1:19" x14ac:dyDescent="0.2">
      <c r="A208" s="86" t="s">
        <v>59</v>
      </c>
      <c r="B208" s="86" t="s">
        <v>29</v>
      </c>
      <c r="C208" s="86" t="s">
        <v>8</v>
      </c>
      <c r="D208" s="87" t="s">
        <v>1189</v>
      </c>
      <c r="E208" s="86" t="s">
        <v>6</v>
      </c>
      <c r="F208" s="88">
        <v>276</v>
      </c>
      <c r="G208" s="88">
        <f t="shared" si="6"/>
        <v>0</v>
      </c>
      <c r="H208" s="88">
        <v>0</v>
      </c>
      <c r="I208" s="88">
        <v>0</v>
      </c>
      <c r="J208" s="89">
        <v>144</v>
      </c>
      <c r="K208" s="88">
        <f t="shared" si="7"/>
        <v>0</v>
      </c>
      <c r="L208" s="88">
        <v>0</v>
      </c>
      <c r="M208" s="88">
        <v>0</v>
      </c>
      <c r="N208" s="88">
        <v>155</v>
      </c>
      <c r="O208" s="88">
        <v>29</v>
      </c>
      <c r="P208" s="86" t="s">
        <v>1225</v>
      </c>
      <c r="Q208" s="88">
        <v>271</v>
      </c>
      <c r="R208" s="88">
        <v>863</v>
      </c>
      <c r="S208" s="88">
        <v>300</v>
      </c>
    </row>
    <row r="209" spans="1:19" x14ac:dyDescent="0.2">
      <c r="A209" s="27" t="s">
        <v>59</v>
      </c>
      <c r="B209" s="27" t="s">
        <v>29</v>
      </c>
      <c r="C209" s="27" t="s">
        <v>8</v>
      </c>
      <c r="D209" s="90">
        <v>2014</v>
      </c>
      <c r="E209" s="27" t="s">
        <v>6</v>
      </c>
      <c r="F209" s="27">
        <v>276</v>
      </c>
      <c r="G209" s="88">
        <f t="shared" si="6"/>
        <v>0</v>
      </c>
      <c r="H209" s="27">
        <v>0</v>
      </c>
      <c r="I209" s="27">
        <v>0</v>
      </c>
      <c r="J209" s="27">
        <v>144</v>
      </c>
      <c r="K209" s="88">
        <f t="shared" si="7"/>
        <v>0</v>
      </c>
      <c r="L209" s="27">
        <v>0</v>
      </c>
      <c r="M209" s="27">
        <v>0</v>
      </c>
      <c r="N209" s="27">
        <v>155</v>
      </c>
      <c r="O209" s="27">
        <v>3</v>
      </c>
      <c r="P209" s="27">
        <v>288</v>
      </c>
      <c r="Q209" s="27">
        <v>0</v>
      </c>
      <c r="R209" s="27">
        <v>863</v>
      </c>
      <c r="S209" s="27">
        <v>3</v>
      </c>
    </row>
    <row r="210" spans="1:19" x14ac:dyDescent="0.2">
      <c r="A210" s="27" t="s">
        <v>59</v>
      </c>
      <c r="B210" s="27" t="s">
        <v>29</v>
      </c>
      <c r="C210" s="27" t="s">
        <v>8</v>
      </c>
      <c r="D210" s="90">
        <v>2015</v>
      </c>
      <c r="E210" s="27" t="s">
        <v>6</v>
      </c>
      <c r="F210" s="27">
        <v>276</v>
      </c>
      <c r="G210" s="88">
        <f t="shared" si="6"/>
        <v>0</v>
      </c>
      <c r="H210" s="27">
        <v>0</v>
      </c>
      <c r="I210" s="27">
        <v>0</v>
      </c>
      <c r="J210" s="27">
        <v>144</v>
      </c>
      <c r="K210" s="88">
        <f t="shared" si="7"/>
        <v>0</v>
      </c>
      <c r="L210" s="27">
        <v>0</v>
      </c>
      <c r="M210" s="27">
        <v>0</v>
      </c>
      <c r="N210" s="27">
        <v>155</v>
      </c>
      <c r="O210" s="27">
        <v>0</v>
      </c>
      <c r="P210" s="27">
        <v>288</v>
      </c>
      <c r="Q210" s="27">
        <v>5</v>
      </c>
      <c r="R210" s="27">
        <v>863</v>
      </c>
      <c r="S210" s="27">
        <v>5</v>
      </c>
    </row>
    <row r="211" spans="1:19" x14ac:dyDescent="0.2">
      <c r="A211" s="27" t="s">
        <v>59</v>
      </c>
      <c r="B211" s="27" t="s">
        <v>29</v>
      </c>
      <c r="C211" s="27" t="s">
        <v>8</v>
      </c>
      <c r="D211" s="90">
        <v>2016</v>
      </c>
      <c r="E211" s="27" t="s">
        <v>6</v>
      </c>
      <c r="F211" s="27">
        <v>276</v>
      </c>
      <c r="G211" s="88">
        <f t="shared" si="6"/>
        <v>0</v>
      </c>
      <c r="H211" s="27">
        <v>0</v>
      </c>
      <c r="I211" s="27">
        <v>0</v>
      </c>
      <c r="J211" s="27">
        <v>144</v>
      </c>
      <c r="K211" s="88">
        <f t="shared" si="7"/>
        <v>0</v>
      </c>
      <c r="L211" s="27">
        <v>0</v>
      </c>
      <c r="M211" s="27">
        <v>0</v>
      </c>
      <c r="N211" s="27">
        <v>155</v>
      </c>
      <c r="O211" s="27">
        <v>0</v>
      </c>
      <c r="P211" s="27">
        <v>288</v>
      </c>
      <c r="Q211" s="27">
        <v>133</v>
      </c>
      <c r="R211" s="27">
        <v>863</v>
      </c>
      <c r="S211" s="27">
        <v>133</v>
      </c>
    </row>
    <row r="212" spans="1:19" x14ac:dyDescent="0.2">
      <c r="A212" s="27" t="s">
        <v>59</v>
      </c>
      <c r="B212" s="27" t="s">
        <v>29</v>
      </c>
      <c r="C212" s="27" t="s">
        <v>8</v>
      </c>
      <c r="D212" s="90">
        <v>2017</v>
      </c>
      <c r="E212" s="27" t="s">
        <v>6</v>
      </c>
      <c r="F212" s="27">
        <v>276</v>
      </c>
      <c r="G212" s="88">
        <f t="shared" si="6"/>
        <v>0</v>
      </c>
      <c r="H212" s="27">
        <v>0</v>
      </c>
      <c r="I212" s="27">
        <v>0</v>
      </c>
      <c r="J212" s="27">
        <v>144</v>
      </c>
      <c r="K212" s="88">
        <f t="shared" si="7"/>
        <v>0</v>
      </c>
      <c r="L212" s="27">
        <v>0</v>
      </c>
      <c r="M212" s="27">
        <v>0</v>
      </c>
      <c r="N212" s="27">
        <v>155</v>
      </c>
      <c r="O212" s="27">
        <v>0</v>
      </c>
      <c r="P212" s="27">
        <v>288</v>
      </c>
      <c r="Q212" s="27">
        <v>13</v>
      </c>
      <c r="R212" s="27">
        <v>863</v>
      </c>
      <c r="S212" s="27">
        <v>13</v>
      </c>
    </row>
    <row r="213" spans="1:19" x14ac:dyDescent="0.2">
      <c r="A213" s="86" t="s">
        <v>1037</v>
      </c>
      <c r="B213" s="86" t="s">
        <v>46</v>
      </c>
      <c r="C213" s="86" t="s">
        <v>47</v>
      </c>
      <c r="D213" s="87" t="s">
        <v>1189</v>
      </c>
      <c r="E213" s="86" t="s">
        <v>6</v>
      </c>
      <c r="F213" s="88">
        <v>682</v>
      </c>
      <c r="G213" s="88">
        <f t="shared" si="6"/>
        <v>0</v>
      </c>
      <c r="H213" s="88">
        <v>0</v>
      </c>
      <c r="I213" s="88">
        <v>0</v>
      </c>
      <c r="J213" s="89">
        <v>545</v>
      </c>
      <c r="K213" s="88">
        <f t="shared" si="7"/>
        <v>9</v>
      </c>
      <c r="L213" s="88">
        <v>0</v>
      </c>
      <c r="M213" s="88">
        <v>9</v>
      </c>
      <c r="N213" s="88">
        <v>480</v>
      </c>
      <c r="O213" s="88">
        <v>72</v>
      </c>
      <c r="P213" s="86" t="s">
        <v>1226</v>
      </c>
      <c r="Q213" s="88">
        <v>73</v>
      </c>
      <c r="R213" s="88">
        <v>2974</v>
      </c>
      <c r="S213" s="88">
        <v>154</v>
      </c>
    </row>
    <row r="214" spans="1:19" x14ac:dyDescent="0.2">
      <c r="A214" s="27" t="s">
        <v>1037</v>
      </c>
      <c r="B214" s="27" t="s">
        <v>46</v>
      </c>
      <c r="C214" s="27" t="s">
        <v>47</v>
      </c>
      <c r="D214" s="90">
        <v>2016</v>
      </c>
      <c r="E214" s="27" t="s">
        <v>6</v>
      </c>
      <c r="F214" s="27">
        <v>682</v>
      </c>
      <c r="G214" s="88">
        <f t="shared" si="6"/>
        <v>0</v>
      </c>
      <c r="H214" s="27">
        <v>0</v>
      </c>
      <c r="I214" s="27">
        <v>0</v>
      </c>
      <c r="J214" s="27">
        <v>545</v>
      </c>
      <c r="K214" s="88">
        <f t="shared" si="7"/>
        <v>0</v>
      </c>
      <c r="L214" s="27">
        <v>0</v>
      </c>
      <c r="M214" s="27">
        <v>0</v>
      </c>
      <c r="N214" s="27">
        <v>480</v>
      </c>
      <c r="O214" s="27">
        <v>8</v>
      </c>
      <c r="P214" s="27">
        <v>1267</v>
      </c>
      <c r="Q214" s="27">
        <v>90</v>
      </c>
      <c r="R214" s="27">
        <v>2974</v>
      </c>
      <c r="S214" s="27">
        <v>98</v>
      </c>
    </row>
    <row r="215" spans="1:19" x14ac:dyDescent="0.2">
      <c r="A215" s="27" t="s">
        <v>1037</v>
      </c>
      <c r="B215" s="27" t="s">
        <v>46</v>
      </c>
      <c r="C215" s="27" t="s">
        <v>47</v>
      </c>
      <c r="D215" s="90">
        <v>2017</v>
      </c>
      <c r="E215" s="27" t="s">
        <v>6</v>
      </c>
      <c r="F215" s="27">
        <v>682</v>
      </c>
      <c r="G215" s="88">
        <f t="shared" si="6"/>
        <v>0</v>
      </c>
      <c r="H215" s="27">
        <v>0</v>
      </c>
      <c r="I215" s="27">
        <v>0</v>
      </c>
      <c r="J215" s="27">
        <v>545</v>
      </c>
      <c r="K215" s="88">
        <f t="shared" si="7"/>
        <v>8</v>
      </c>
      <c r="L215" s="27">
        <v>8</v>
      </c>
      <c r="M215" s="27">
        <v>0</v>
      </c>
      <c r="N215" s="27">
        <v>480</v>
      </c>
      <c r="O215" s="27">
        <v>25</v>
      </c>
      <c r="P215" s="27">
        <v>1267</v>
      </c>
      <c r="Q215" s="27">
        <v>117</v>
      </c>
      <c r="R215" s="27">
        <v>2974</v>
      </c>
      <c r="S215" s="27">
        <v>150</v>
      </c>
    </row>
    <row r="216" spans="1:19" x14ac:dyDescent="0.2">
      <c r="A216" s="86" t="s">
        <v>60</v>
      </c>
      <c r="B216" s="86" t="s">
        <v>5</v>
      </c>
      <c r="C216" s="86" t="s">
        <v>3</v>
      </c>
      <c r="D216" s="87" t="s">
        <v>1189</v>
      </c>
      <c r="E216" s="86" t="s">
        <v>6</v>
      </c>
      <c r="F216" s="88">
        <v>88</v>
      </c>
      <c r="G216" s="88">
        <f t="shared" si="6"/>
        <v>4</v>
      </c>
      <c r="H216" s="88">
        <v>4</v>
      </c>
      <c r="I216" s="88">
        <v>0</v>
      </c>
      <c r="J216" s="89">
        <v>54</v>
      </c>
      <c r="K216" s="88">
        <f t="shared" si="7"/>
        <v>0</v>
      </c>
      <c r="L216" s="88">
        <v>0</v>
      </c>
      <c r="M216" s="88">
        <v>0</v>
      </c>
      <c r="N216" s="88">
        <v>57</v>
      </c>
      <c r="O216" s="88">
        <v>1</v>
      </c>
      <c r="P216" s="86" t="s">
        <v>1227</v>
      </c>
      <c r="Q216" s="88">
        <v>78</v>
      </c>
      <c r="R216" s="88">
        <v>330</v>
      </c>
      <c r="S216" s="88">
        <v>83</v>
      </c>
    </row>
    <row r="217" spans="1:19" x14ac:dyDescent="0.2">
      <c r="A217" s="27" t="s">
        <v>60</v>
      </c>
      <c r="B217" s="27" t="s">
        <v>5</v>
      </c>
      <c r="C217" s="27" t="s">
        <v>3</v>
      </c>
      <c r="D217" s="90">
        <v>2013</v>
      </c>
      <c r="E217" s="27" t="s">
        <v>6</v>
      </c>
      <c r="F217" s="27">
        <v>88</v>
      </c>
      <c r="G217" s="88">
        <f t="shared" si="6"/>
        <v>0</v>
      </c>
      <c r="H217" s="27">
        <v>0</v>
      </c>
      <c r="I217" s="27">
        <v>0</v>
      </c>
      <c r="J217" s="27">
        <v>54</v>
      </c>
      <c r="K217" s="88">
        <f t="shared" si="7"/>
        <v>0</v>
      </c>
      <c r="L217" s="27">
        <v>0</v>
      </c>
      <c r="M217" s="27">
        <v>0</v>
      </c>
      <c r="N217" s="27">
        <v>57</v>
      </c>
      <c r="O217" s="27">
        <v>0</v>
      </c>
      <c r="P217" s="27">
        <v>131</v>
      </c>
      <c r="Q217" s="27">
        <v>2</v>
      </c>
      <c r="R217" s="27">
        <v>330</v>
      </c>
      <c r="S217" s="27">
        <v>2</v>
      </c>
    </row>
    <row r="218" spans="1:19" x14ac:dyDescent="0.2">
      <c r="A218" s="27" t="s">
        <v>60</v>
      </c>
      <c r="B218" s="27" t="s">
        <v>5</v>
      </c>
      <c r="C218" s="27" t="s">
        <v>3</v>
      </c>
      <c r="D218" s="90">
        <v>2014</v>
      </c>
      <c r="E218" s="27" t="s">
        <v>6</v>
      </c>
      <c r="F218" s="27">
        <v>88</v>
      </c>
      <c r="G218" s="88">
        <f t="shared" si="6"/>
        <v>0</v>
      </c>
      <c r="H218" s="27">
        <v>0</v>
      </c>
      <c r="I218" s="27">
        <v>0</v>
      </c>
      <c r="J218" s="27">
        <v>54</v>
      </c>
      <c r="K218" s="88">
        <f t="shared" si="7"/>
        <v>0</v>
      </c>
      <c r="L218" s="27">
        <v>0</v>
      </c>
      <c r="M218" s="27">
        <v>0</v>
      </c>
      <c r="N218" s="27">
        <v>57</v>
      </c>
      <c r="O218" s="27">
        <v>0</v>
      </c>
      <c r="P218" s="27">
        <v>131</v>
      </c>
      <c r="Q218" s="27">
        <v>15</v>
      </c>
      <c r="R218" s="27">
        <v>330</v>
      </c>
      <c r="S218" s="27">
        <v>15</v>
      </c>
    </row>
    <row r="219" spans="1:19" x14ac:dyDescent="0.2">
      <c r="A219" s="27" t="s">
        <v>60</v>
      </c>
      <c r="B219" s="27" t="s">
        <v>5</v>
      </c>
      <c r="C219" s="27" t="s">
        <v>3</v>
      </c>
      <c r="D219" s="90">
        <v>2015</v>
      </c>
      <c r="E219" s="27" t="s">
        <v>6</v>
      </c>
      <c r="F219" s="27">
        <v>88</v>
      </c>
      <c r="G219" s="88">
        <f t="shared" si="6"/>
        <v>8</v>
      </c>
      <c r="H219" s="27">
        <v>8</v>
      </c>
      <c r="I219" s="27">
        <v>0</v>
      </c>
      <c r="J219" s="27">
        <v>54</v>
      </c>
      <c r="K219" s="88">
        <f t="shared" si="7"/>
        <v>0</v>
      </c>
      <c r="L219" s="27">
        <v>0</v>
      </c>
      <c r="M219" s="27">
        <v>0</v>
      </c>
      <c r="N219" s="27">
        <v>57</v>
      </c>
      <c r="O219" s="27">
        <v>1</v>
      </c>
      <c r="P219" s="27">
        <v>131</v>
      </c>
      <c r="Q219" s="27">
        <v>15</v>
      </c>
      <c r="R219" s="27">
        <v>330</v>
      </c>
      <c r="S219" s="27">
        <v>24</v>
      </c>
    </row>
    <row r="220" spans="1:19" x14ac:dyDescent="0.2">
      <c r="A220" s="27" t="s">
        <v>60</v>
      </c>
      <c r="B220" s="27" t="s">
        <v>5</v>
      </c>
      <c r="C220" s="27" t="s">
        <v>3</v>
      </c>
      <c r="D220" s="90">
        <v>2016</v>
      </c>
      <c r="E220" s="27" t="s">
        <v>6</v>
      </c>
      <c r="F220" s="27">
        <v>88</v>
      </c>
      <c r="G220" s="88">
        <f t="shared" si="6"/>
        <v>0</v>
      </c>
      <c r="H220" s="27">
        <v>0</v>
      </c>
      <c r="I220" s="27">
        <v>0</v>
      </c>
      <c r="J220" s="27">
        <v>54</v>
      </c>
      <c r="K220" s="88">
        <f t="shared" si="7"/>
        <v>0</v>
      </c>
      <c r="L220" s="27">
        <v>0</v>
      </c>
      <c r="M220" s="27">
        <v>0</v>
      </c>
      <c r="N220" s="27">
        <v>57</v>
      </c>
      <c r="O220" s="27">
        <v>2</v>
      </c>
      <c r="P220" s="27">
        <v>131</v>
      </c>
      <c r="Q220" s="27">
        <v>43</v>
      </c>
      <c r="R220" s="27">
        <v>330</v>
      </c>
      <c r="S220" s="27">
        <v>45</v>
      </c>
    </row>
    <row r="221" spans="1:19" x14ac:dyDescent="0.2">
      <c r="A221" s="27" t="s">
        <v>60</v>
      </c>
      <c r="B221" s="27" t="s">
        <v>5</v>
      </c>
      <c r="C221" s="27" t="s">
        <v>3</v>
      </c>
      <c r="D221" s="90">
        <v>2017</v>
      </c>
      <c r="E221" s="27" t="s">
        <v>6</v>
      </c>
      <c r="F221" s="27">
        <v>88</v>
      </c>
      <c r="G221" s="88">
        <f t="shared" si="6"/>
        <v>0</v>
      </c>
      <c r="H221" s="27">
        <v>0</v>
      </c>
      <c r="I221" s="27">
        <v>0</v>
      </c>
      <c r="J221" s="27">
        <v>54</v>
      </c>
      <c r="K221" s="88">
        <f t="shared" si="7"/>
        <v>0</v>
      </c>
      <c r="L221" s="27">
        <v>0</v>
      </c>
      <c r="M221" s="27">
        <v>0</v>
      </c>
      <c r="N221" s="27">
        <v>57</v>
      </c>
      <c r="O221" s="27">
        <v>4</v>
      </c>
      <c r="P221" s="27">
        <v>131</v>
      </c>
      <c r="Q221" s="27">
        <v>18</v>
      </c>
      <c r="R221" s="27">
        <v>330</v>
      </c>
      <c r="S221" s="27">
        <v>22</v>
      </c>
    </row>
    <row r="222" spans="1:19" x14ac:dyDescent="0.2">
      <c r="A222" s="27" t="s">
        <v>1038</v>
      </c>
      <c r="B222" s="27" t="s">
        <v>1039</v>
      </c>
      <c r="C222" s="27" t="s">
        <v>13</v>
      </c>
      <c r="D222" s="90">
        <v>2014</v>
      </c>
      <c r="E222" s="27" t="s">
        <v>6</v>
      </c>
      <c r="F222" s="27">
        <v>241</v>
      </c>
      <c r="G222" s="88">
        <f t="shared" si="6"/>
        <v>6</v>
      </c>
      <c r="H222" s="27">
        <v>0</v>
      </c>
      <c r="I222" s="27">
        <v>6</v>
      </c>
      <c r="J222" s="27">
        <v>175</v>
      </c>
      <c r="K222" s="88">
        <f t="shared" si="7"/>
        <v>13</v>
      </c>
      <c r="L222" s="27">
        <v>0</v>
      </c>
      <c r="M222" s="27">
        <v>13</v>
      </c>
      <c r="N222" s="27">
        <v>192</v>
      </c>
      <c r="O222" s="27">
        <v>17</v>
      </c>
      <c r="P222" s="27">
        <v>471</v>
      </c>
      <c r="Q222" s="27">
        <v>38</v>
      </c>
      <c r="R222" s="27">
        <v>1079</v>
      </c>
      <c r="S222" s="27">
        <v>74</v>
      </c>
    </row>
    <row r="223" spans="1:19" x14ac:dyDescent="0.2">
      <c r="A223" s="27" t="s">
        <v>1038</v>
      </c>
      <c r="B223" s="27" t="s">
        <v>1039</v>
      </c>
      <c r="C223" s="27" t="s">
        <v>13</v>
      </c>
      <c r="D223" s="90">
        <v>2015</v>
      </c>
      <c r="E223" s="27" t="s">
        <v>6</v>
      </c>
      <c r="F223" s="27">
        <v>241</v>
      </c>
      <c r="G223" s="88">
        <f t="shared" si="6"/>
        <v>8</v>
      </c>
      <c r="H223" s="27">
        <v>0</v>
      </c>
      <c r="I223" s="27">
        <v>8</v>
      </c>
      <c r="J223" s="27">
        <v>175</v>
      </c>
      <c r="K223" s="88">
        <f t="shared" si="7"/>
        <v>15</v>
      </c>
      <c r="L223" s="27">
        <v>0</v>
      </c>
      <c r="M223" s="27">
        <v>15</v>
      </c>
      <c r="N223" s="27">
        <v>192</v>
      </c>
      <c r="O223" s="27">
        <v>45</v>
      </c>
      <c r="P223" s="27">
        <v>471</v>
      </c>
      <c r="Q223" s="27">
        <v>49</v>
      </c>
      <c r="R223" s="27">
        <v>1079</v>
      </c>
      <c r="S223" s="27">
        <v>117</v>
      </c>
    </row>
    <row r="224" spans="1:19" x14ac:dyDescent="0.2">
      <c r="A224" s="27" t="s">
        <v>1038</v>
      </c>
      <c r="B224" s="27" t="s">
        <v>1039</v>
      </c>
      <c r="C224" s="27" t="s">
        <v>13</v>
      </c>
      <c r="D224" s="90">
        <v>2016</v>
      </c>
      <c r="E224" s="27" t="s">
        <v>6</v>
      </c>
      <c r="F224" s="27">
        <v>241</v>
      </c>
      <c r="G224" s="88">
        <f t="shared" si="6"/>
        <v>60</v>
      </c>
      <c r="H224" s="27">
        <v>0</v>
      </c>
      <c r="I224" s="27">
        <v>60</v>
      </c>
      <c r="J224" s="27">
        <v>175</v>
      </c>
      <c r="K224" s="88">
        <f t="shared" si="7"/>
        <v>36</v>
      </c>
      <c r="L224" s="27">
        <v>0</v>
      </c>
      <c r="M224" s="27">
        <v>36</v>
      </c>
      <c r="N224" s="27">
        <v>192</v>
      </c>
      <c r="O224" s="27">
        <v>104</v>
      </c>
      <c r="P224" s="27">
        <v>471</v>
      </c>
      <c r="Q224" s="27">
        <v>48</v>
      </c>
      <c r="R224" s="27">
        <v>1079</v>
      </c>
      <c r="S224" s="27">
        <v>248</v>
      </c>
    </row>
    <row r="225" spans="1:19" x14ac:dyDescent="0.2">
      <c r="A225" s="27" t="s">
        <v>1038</v>
      </c>
      <c r="B225" s="27" t="s">
        <v>1039</v>
      </c>
      <c r="C225" s="27" t="s">
        <v>13</v>
      </c>
      <c r="D225" s="90">
        <v>2017</v>
      </c>
      <c r="E225" s="27" t="s">
        <v>6</v>
      </c>
      <c r="F225" s="27">
        <v>241</v>
      </c>
      <c r="G225" s="88">
        <f t="shared" si="6"/>
        <v>25</v>
      </c>
      <c r="H225" s="27">
        <v>0</v>
      </c>
      <c r="I225" s="27">
        <v>25</v>
      </c>
      <c r="J225" s="27">
        <v>175</v>
      </c>
      <c r="K225" s="88">
        <f t="shared" si="7"/>
        <v>27</v>
      </c>
      <c r="L225" s="27">
        <v>0</v>
      </c>
      <c r="M225" s="27">
        <v>27</v>
      </c>
      <c r="N225" s="27">
        <v>192</v>
      </c>
      <c r="O225" s="27">
        <v>29</v>
      </c>
      <c r="P225" s="27">
        <v>471</v>
      </c>
      <c r="Q225" s="27">
        <v>77</v>
      </c>
      <c r="R225" s="27">
        <v>1079</v>
      </c>
      <c r="S225" s="27">
        <v>158</v>
      </c>
    </row>
    <row r="226" spans="1:19" x14ac:dyDescent="0.2">
      <c r="A226" s="27" t="s">
        <v>1117</v>
      </c>
      <c r="B226" s="27" t="s">
        <v>50</v>
      </c>
      <c r="C226" s="27" t="s">
        <v>3</v>
      </c>
      <c r="D226" s="90">
        <v>2014</v>
      </c>
      <c r="E226" s="27" t="s">
        <v>6</v>
      </c>
      <c r="F226" s="27">
        <v>817</v>
      </c>
      <c r="G226" s="88">
        <f t="shared" si="6"/>
        <v>66</v>
      </c>
      <c r="H226" s="27">
        <v>23</v>
      </c>
      <c r="I226" s="27">
        <v>43</v>
      </c>
      <c r="J226" s="27">
        <v>489</v>
      </c>
      <c r="K226" s="88">
        <f t="shared" si="7"/>
        <v>10</v>
      </c>
      <c r="L226" s="27">
        <v>0</v>
      </c>
      <c r="M226" s="27">
        <v>10</v>
      </c>
      <c r="N226" s="27">
        <v>490</v>
      </c>
      <c r="O226" s="27">
        <v>42</v>
      </c>
      <c r="P226" s="27">
        <v>1428</v>
      </c>
      <c r="Q226" s="27">
        <v>0</v>
      </c>
      <c r="R226" s="27">
        <v>3224</v>
      </c>
      <c r="S226" s="27">
        <v>118</v>
      </c>
    </row>
    <row r="227" spans="1:19" x14ac:dyDescent="0.2">
      <c r="A227" s="27" t="s">
        <v>1117</v>
      </c>
      <c r="B227" s="27" t="s">
        <v>50</v>
      </c>
      <c r="C227" s="27" t="s">
        <v>3</v>
      </c>
      <c r="D227" s="90">
        <v>2015</v>
      </c>
      <c r="E227" s="27" t="s">
        <v>6</v>
      </c>
      <c r="F227" s="27">
        <v>817</v>
      </c>
      <c r="G227" s="88">
        <f t="shared" si="6"/>
        <v>0</v>
      </c>
      <c r="H227" s="27">
        <v>0</v>
      </c>
      <c r="I227" s="27">
        <v>0</v>
      </c>
      <c r="J227" s="27">
        <v>489</v>
      </c>
      <c r="K227" s="88">
        <f t="shared" si="7"/>
        <v>0</v>
      </c>
      <c r="L227" s="27">
        <v>0</v>
      </c>
      <c r="M227" s="27">
        <v>0</v>
      </c>
      <c r="N227" s="27">
        <v>490</v>
      </c>
      <c r="O227" s="27">
        <v>10</v>
      </c>
      <c r="P227" s="27">
        <v>1428</v>
      </c>
      <c r="Q227" s="27">
        <v>0</v>
      </c>
      <c r="R227" s="27">
        <v>3224</v>
      </c>
      <c r="S227" s="27">
        <v>10</v>
      </c>
    </row>
    <row r="228" spans="1:19" x14ac:dyDescent="0.2">
      <c r="A228" s="27" t="s">
        <v>1117</v>
      </c>
      <c r="B228" s="27" t="s">
        <v>50</v>
      </c>
      <c r="C228" s="27" t="s">
        <v>3</v>
      </c>
      <c r="D228" s="90">
        <v>2016</v>
      </c>
      <c r="E228" s="27" t="s">
        <v>6</v>
      </c>
      <c r="F228" s="27">
        <v>817</v>
      </c>
      <c r="G228" s="88">
        <f t="shared" si="6"/>
        <v>0</v>
      </c>
      <c r="H228" s="27">
        <v>0</v>
      </c>
      <c r="I228" s="27">
        <v>0</v>
      </c>
      <c r="J228" s="27">
        <v>489</v>
      </c>
      <c r="K228" s="88">
        <f t="shared" si="7"/>
        <v>0</v>
      </c>
      <c r="L228" s="27">
        <v>0</v>
      </c>
      <c r="M228" s="27">
        <v>0</v>
      </c>
      <c r="N228" s="27">
        <v>490</v>
      </c>
      <c r="O228" s="27">
        <v>2</v>
      </c>
      <c r="P228" s="27">
        <v>1428</v>
      </c>
      <c r="Q228" s="27">
        <v>0</v>
      </c>
      <c r="R228" s="27">
        <v>3224</v>
      </c>
      <c r="S228" s="27">
        <v>2</v>
      </c>
    </row>
    <row r="229" spans="1:19" x14ac:dyDescent="0.2">
      <c r="A229" s="27" t="s">
        <v>1117</v>
      </c>
      <c r="B229" s="27" t="s">
        <v>50</v>
      </c>
      <c r="C229" s="27" t="s">
        <v>3</v>
      </c>
      <c r="D229" s="90">
        <v>2017</v>
      </c>
      <c r="E229" s="27" t="s">
        <v>6</v>
      </c>
      <c r="F229" s="27">
        <v>817</v>
      </c>
      <c r="G229" s="88">
        <f t="shared" si="6"/>
        <v>0</v>
      </c>
      <c r="H229" s="27">
        <v>0</v>
      </c>
      <c r="I229" s="27">
        <v>0</v>
      </c>
      <c r="J229" s="27">
        <v>489</v>
      </c>
      <c r="K229" s="88">
        <f t="shared" si="7"/>
        <v>0</v>
      </c>
      <c r="L229" s="27">
        <v>0</v>
      </c>
      <c r="M229" s="27">
        <v>0</v>
      </c>
      <c r="N229" s="27">
        <v>490</v>
      </c>
      <c r="O229" s="27">
        <v>10</v>
      </c>
      <c r="P229" s="27">
        <v>1428</v>
      </c>
      <c r="Q229" s="27">
        <v>0</v>
      </c>
      <c r="R229" s="27">
        <v>3224</v>
      </c>
      <c r="S229" s="27">
        <v>10</v>
      </c>
    </row>
    <row r="230" spans="1:19" x14ac:dyDescent="0.2">
      <c r="A230" s="27" t="s">
        <v>1040</v>
      </c>
      <c r="B230" s="27" t="s">
        <v>35</v>
      </c>
      <c r="C230" s="27" t="s">
        <v>3</v>
      </c>
      <c r="D230" s="90">
        <v>2014</v>
      </c>
      <c r="E230" s="27" t="s">
        <v>6</v>
      </c>
      <c r="F230" s="27">
        <v>543</v>
      </c>
      <c r="G230" s="88">
        <f t="shared" si="6"/>
        <v>0</v>
      </c>
      <c r="H230" s="27">
        <v>0</v>
      </c>
      <c r="I230" s="27">
        <v>0</v>
      </c>
      <c r="J230" s="27">
        <v>383</v>
      </c>
      <c r="K230" s="88">
        <f t="shared" si="7"/>
        <v>0</v>
      </c>
      <c r="L230" s="27">
        <v>0</v>
      </c>
      <c r="M230" s="27">
        <v>0</v>
      </c>
      <c r="N230" s="27">
        <v>433</v>
      </c>
      <c r="O230" s="27">
        <v>0</v>
      </c>
      <c r="P230" s="27">
        <v>982</v>
      </c>
      <c r="Q230" s="27">
        <v>37</v>
      </c>
      <c r="R230" s="27">
        <v>2341</v>
      </c>
      <c r="S230" s="27">
        <v>37</v>
      </c>
    </row>
    <row r="231" spans="1:19" x14ac:dyDescent="0.2">
      <c r="A231" s="27" t="s">
        <v>1040</v>
      </c>
      <c r="B231" s="27" t="s">
        <v>35</v>
      </c>
      <c r="C231" s="27" t="s">
        <v>3</v>
      </c>
      <c r="D231" s="90">
        <v>2015</v>
      </c>
      <c r="E231" s="27" t="s">
        <v>6</v>
      </c>
      <c r="F231" s="27">
        <v>543</v>
      </c>
      <c r="G231" s="88">
        <f t="shared" si="6"/>
        <v>0</v>
      </c>
      <c r="H231" s="27">
        <v>0</v>
      </c>
      <c r="I231" s="27">
        <v>0</v>
      </c>
      <c r="J231" s="27">
        <v>383</v>
      </c>
      <c r="K231" s="88">
        <f t="shared" si="7"/>
        <v>0</v>
      </c>
      <c r="L231" s="27">
        <v>0</v>
      </c>
      <c r="M231" s="27">
        <v>0</v>
      </c>
      <c r="N231" s="27">
        <v>433</v>
      </c>
      <c r="O231" s="27">
        <v>0</v>
      </c>
      <c r="P231" s="27">
        <v>982</v>
      </c>
      <c r="Q231" s="27">
        <v>77</v>
      </c>
      <c r="R231" s="27">
        <v>2341</v>
      </c>
      <c r="S231" s="27">
        <v>77</v>
      </c>
    </row>
    <row r="232" spans="1:19" x14ac:dyDescent="0.2">
      <c r="A232" s="27" t="s">
        <v>1040</v>
      </c>
      <c r="B232" s="27" t="s">
        <v>35</v>
      </c>
      <c r="C232" s="27" t="s">
        <v>3</v>
      </c>
      <c r="D232" s="90">
        <v>2016</v>
      </c>
      <c r="E232" s="27" t="s">
        <v>6</v>
      </c>
      <c r="F232" s="27">
        <v>543</v>
      </c>
      <c r="G232" s="88">
        <f t="shared" si="6"/>
        <v>0</v>
      </c>
      <c r="H232" s="27">
        <v>0</v>
      </c>
      <c r="I232" s="27">
        <v>0</v>
      </c>
      <c r="J232" s="27">
        <v>383</v>
      </c>
      <c r="K232" s="88">
        <f t="shared" si="7"/>
        <v>0</v>
      </c>
      <c r="L232" s="27">
        <v>0</v>
      </c>
      <c r="M232" s="27">
        <v>0</v>
      </c>
      <c r="N232" s="27">
        <v>433</v>
      </c>
      <c r="O232" s="27">
        <v>0</v>
      </c>
      <c r="P232" s="27">
        <v>982</v>
      </c>
      <c r="Q232" s="27">
        <v>116</v>
      </c>
      <c r="R232" s="27">
        <v>2341</v>
      </c>
      <c r="S232" s="27">
        <v>116</v>
      </c>
    </row>
    <row r="233" spans="1:19" x14ac:dyDescent="0.2">
      <c r="A233" s="27" t="s">
        <v>1040</v>
      </c>
      <c r="B233" s="27" t="s">
        <v>35</v>
      </c>
      <c r="C233" s="27" t="s">
        <v>3</v>
      </c>
      <c r="D233" s="90">
        <v>2017</v>
      </c>
      <c r="E233" s="27" t="s">
        <v>6</v>
      </c>
      <c r="F233" s="27">
        <v>543</v>
      </c>
      <c r="G233" s="88">
        <f t="shared" si="6"/>
        <v>0</v>
      </c>
      <c r="H233" s="27">
        <v>0</v>
      </c>
      <c r="I233" s="27">
        <v>0</v>
      </c>
      <c r="J233" s="27">
        <v>383</v>
      </c>
      <c r="K233" s="88">
        <f t="shared" si="7"/>
        <v>0</v>
      </c>
      <c r="L233" s="27">
        <v>0</v>
      </c>
      <c r="M233" s="27">
        <v>0</v>
      </c>
      <c r="N233" s="27">
        <v>433</v>
      </c>
      <c r="O233" s="27">
        <v>0</v>
      </c>
      <c r="P233" s="27">
        <v>982</v>
      </c>
      <c r="Q233" s="27">
        <v>43</v>
      </c>
      <c r="R233" s="27">
        <v>2341</v>
      </c>
      <c r="S233" s="27">
        <v>43</v>
      </c>
    </row>
    <row r="234" spans="1:19" x14ac:dyDescent="0.2">
      <c r="A234" s="27" t="s">
        <v>1041</v>
      </c>
      <c r="B234" s="27" t="s">
        <v>50</v>
      </c>
      <c r="C234" s="27" t="s">
        <v>3</v>
      </c>
      <c r="D234" s="90">
        <v>2017</v>
      </c>
      <c r="E234" s="27" t="s">
        <v>6</v>
      </c>
      <c r="F234" s="27">
        <v>37</v>
      </c>
      <c r="G234" s="88">
        <f t="shared" si="6"/>
        <v>0</v>
      </c>
      <c r="H234" s="27">
        <v>0</v>
      </c>
      <c r="I234" s="27">
        <v>0</v>
      </c>
      <c r="J234" s="27">
        <v>22</v>
      </c>
      <c r="K234" s="88">
        <f t="shared" si="7"/>
        <v>0</v>
      </c>
      <c r="L234" s="27">
        <v>0</v>
      </c>
      <c r="M234" s="27">
        <v>0</v>
      </c>
      <c r="N234" s="27">
        <v>22</v>
      </c>
      <c r="O234" s="27">
        <v>0</v>
      </c>
      <c r="P234" s="27">
        <v>63</v>
      </c>
      <c r="Q234" s="27">
        <v>0</v>
      </c>
      <c r="R234" s="27">
        <v>144</v>
      </c>
      <c r="S234" s="27">
        <v>0</v>
      </c>
    </row>
    <row r="235" spans="1:19" x14ac:dyDescent="0.2">
      <c r="A235" s="86" t="s">
        <v>1003</v>
      </c>
      <c r="B235" s="86" t="s">
        <v>16</v>
      </c>
      <c r="C235" s="86" t="s">
        <v>8</v>
      </c>
      <c r="D235" s="87" t="s">
        <v>1189</v>
      </c>
      <c r="E235" s="86" t="s">
        <v>6</v>
      </c>
      <c r="F235" s="88">
        <v>6</v>
      </c>
      <c r="G235" s="88">
        <f t="shared" si="6"/>
        <v>0</v>
      </c>
      <c r="H235" s="88">
        <v>0</v>
      </c>
      <c r="I235" s="88">
        <v>0</v>
      </c>
      <c r="J235" s="89">
        <v>2</v>
      </c>
      <c r="K235" s="88">
        <f t="shared" si="7"/>
        <v>0</v>
      </c>
      <c r="L235" s="88">
        <v>0</v>
      </c>
      <c r="M235" s="88">
        <v>0</v>
      </c>
      <c r="N235" s="88">
        <v>4</v>
      </c>
      <c r="O235" s="88">
        <v>4</v>
      </c>
      <c r="P235" s="86" t="s">
        <v>1228</v>
      </c>
      <c r="Q235" s="88">
        <v>6</v>
      </c>
      <c r="R235" s="88">
        <v>27</v>
      </c>
      <c r="S235" s="88">
        <v>10</v>
      </c>
    </row>
    <row r="236" spans="1:19" x14ac:dyDescent="0.2">
      <c r="A236" s="27" t="s">
        <v>1003</v>
      </c>
      <c r="B236" s="27" t="s">
        <v>16</v>
      </c>
      <c r="C236" s="27" t="s">
        <v>8</v>
      </c>
      <c r="D236" s="90">
        <v>2015</v>
      </c>
      <c r="E236" s="27" t="s">
        <v>6</v>
      </c>
      <c r="F236" s="27">
        <v>6</v>
      </c>
      <c r="G236" s="88">
        <f t="shared" si="6"/>
        <v>0</v>
      </c>
      <c r="H236" s="27">
        <v>0</v>
      </c>
      <c r="I236" s="27">
        <v>0</v>
      </c>
      <c r="J236" s="27">
        <v>2</v>
      </c>
      <c r="K236" s="88">
        <f t="shared" si="7"/>
        <v>0</v>
      </c>
      <c r="L236" s="27">
        <v>0</v>
      </c>
      <c r="M236" s="27">
        <v>0</v>
      </c>
      <c r="N236" s="27">
        <v>4</v>
      </c>
      <c r="O236" s="27">
        <v>0</v>
      </c>
      <c r="P236" s="27">
        <v>15</v>
      </c>
      <c r="Q236" s="27">
        <v>4</v>
      </c>
      <c r="R236" s="27">
        <v>27</v>
      </c>
      <c r="S236" s="27">
        <v>4</v>
      </c>
    </row>
    <row r="237" spans="1:19" x14ac:dyDescent="0.2">
      <c r="A237" s="27" t="s">
        <v>1003</v>
      </c>
      <c r="B237" s="27" t="s">
        <v>16</v>
      </c>
      <c r="C237" s="27" t="s">
        <v>8</v>
      </c>
      <c r="D237" s="90">
        <v>2016</v>
      </c>
      <c r="E237" s="27" t="s">
        <v>6</v>
      </c>
      <c r="F237" s="27">
        <v>6</v>
      </c>
      <c r="G237" s="88">
        <f t="shared" si="6"/>
        <v>0</v>
      </c>
      <c r="H237" s="27">
        <v>0</v>
      </c>
      <c r="I237" s="27">
        <v>0</v>
      </c>
      <c r="J237" s="27">
        <v>2</v>
      </c>
      <c r="K237" s="88">
        <f t="shared" si="7"/>
        <v>0</v>
      </c>
      <c r="L237" s="27">
        <v>0</v>
      </c>
      <c r="M237" s="27">
        <v>0</v>
      </c>
      <c r="N237" s="27">
        <v>4</v>
      </c>
      <c r="O237" s="27">
        <v>0</v>
      </c>
      <c r="P237" s="27">
        <v>15</v>
      </c>
      <c r="Q237" s="27">
        <v>4</v>
      </c>
      <c r="R237" s="27">
        <v>27</v>
      </c>
      <c r="S237" s="27">
        <v>4</v>
      </c>
    </row>
    <row r="238" spans="1:19" x14ac:dyDescent="0.2">
      <c r="A238" s="27" t="s">
        <v>1003</v>
      </c>
      <c r="B238" s="27" t="s">
        <v>16</v>
      </c>
      <c r="C238" s="27" t="s">
        <v>8</v>
      </c>
      <c r="D238" s="90">
        <v>2017</v>
      </c>
      <c r="E238" s="27" t="s">
        <v>6</v>
      </c>
      <c r="F238" s="27">
        <v>6</v>
      </c>
      <c r="G238" s="88">
        <f t="shared" si="6"/>
        <v>23</v>
      </c>
      <c r="H238" s="27">
        <v>23</v>
      </c>
      <c r="I238" s="27">
        <v>0</v>
      </c>
      <c r="J238" s="27">
        <v>2</v>
      </c>
      <c r="K238" s="88">
        <f t="shared" si="7"/>
        <v>7</v>
      </c>
      <c r="L238" s="27">
        <v>6</v>
      </c>
      <c r="M238" s="27">
        <v>1</v>
      </c>
      <c r="N238" s="27">
        <v>4</v>
      </c>
      <c r="O238" s="27">
        <v>3</v>
      </c>
      <c r="P238" s="27">
        <v>15</v>
      </c>
      <c r="Q238" s="27">
        <v>22</v>
      </c>
      <c r="R238" s="27">
        <v>27</v>
      </c>
      <c r="S238" s="27">
        <v>55</v>
      </c>
    </row>
    <row r="239" spans="1:19" x14ac:dyDescent="0.2">
      <c r="A239" s="86" t="s">
        <v>940</v>
      </c>
      <c r="B239" s="86" t="s">
        <v>61</v>
      </c>
      <c r="C239" s="86" t="s">
        <v>3</v>
      </c>
      <c r="D239" s="87" t="s">
        <v>1189</v>
      </c>
      <c r="E239" s="86" t="s">
        <v>6</v>
      </c>
      <c r="F239" s="88">
        <v>539</v>
      </c>
      <c r="G239" s="88">
        <f t="shared" si="6"/>
        <v>1</v>
      </c>
      <c r="H239" s="88">
        <v>1</v>
      </c>
      <c r="I239" s="88">
        <v>0</v>
      </c>
      <c r="J239" s="89">
        <v>366</v>
      </c>
      <c r="K239" s="88">
        <f t="shared" si="7"/>
        <v>0</v>
      </c>
      <c r="L239" s="88">
        <v>0</v>
      </c>
      <c r="M239" s="88">
        <v>0</v>
      </c>
      <c r="N239" s="88">
        <v>411</v>
      </c>
      <c r="O239" s="88">
        <v>228</v>
      </c>
      <c r="P239" s="86" t="s">
        <v>1229</v>
      </c>
      <c r="Q239" s="88">
        <v>238</v>
      </c>
      <c r="R239" s="88">
        <v>2224</v>
      </c>
      <c r="S239" s="88">
        <v>467</v>
      </c>
    </row>
    <row r="240" spans="1:19" x14ac:dyDescent="0.2">
      <c r="A240" s="27" t="s">
        <v>940</v>
      </c>
      <c r="B240" s="27" t="s">
        <v>61</v>
      </c>
      <c r="C240" s="27" t="s">
        <v>3</v>
      </c>
      <c r="D240" s="90">
        <v>2014</v>
      </c>
      <c r="E240" s="27" t="s">
        <v>6</v>
      </c>
      <c r="F240" s="27">
        <v>539</v>
      </c>
      <c r="G240" s="88">
        <f t="shared" si="6"/>
        <v>20</v>
      </c>
      <c r="H240" s="27">
        <v>20</v>
      </c>
      <c r="I240" s="27">
        <v>0</v>
      </c>
      <c r="J240" s="27">
        <v>366</v>
      </c>
      <c r="K240" s="88">
        <f t="shared" si="7"/>
        <v>21</v>
      </c>
      <c r="L240" s="27">
        <v>21</v>
      </c>
      <c r="M240" s="27">
        <v>0</v>
      </c>
      <c r="N240" s="27">
        <v>411</v>
      </c>
      <c r="O240" s="27">
        <v>155</v>
      </c>
      <c r="P240" s="27">
        <v>908</v>
      </c>
      <c r="Q240" s="27">
        <v>102</v>
      </c>
      <c r="R240" s="27">
        <v>2224</v>
      </c>
      <c r="S240" s="27">
        <v>298</v>
      </c>
    </row>
    <row r="241" spans="1:19" x14ac:dyDescent="0.2">
      <c r="A241" s="27" t="s">
        <v>940</v>
      </c>
      <c r="B241" s="27" t="s">
        <v>61</v>
      </c>
      <c r="C241" s="27" t="s">
        <v>3</v>
      </c>
      <c r="D241" s="90">
        <v>2015</v>
      </c>
      <c r="E241" s="27" t="s">
        <v>6</v>
      </c>
      <c r="F241" s="27">
        <v>539</v>
      </c>
      <c r="G241" s="88">
        <f t="shared" si="6"/>
        <v>0</v>
      </c>
      <c r="H241" s="27">
        <v>0</v>
      </c>
      <c r="I241" s="27">
        <v>0</v>
      </c>
      <c r="J241" s="27">
        <v>366</v>
      </c>
      <c r="K241" s="88">
        <f t="shared" si="7"/>
        <v>0</v>
      </c>
      <c r="L241" s="27">
        <v>0</v>
      </c>
      <c r="M241" s="27">
        <v>0</v>
      </c>
      <c r="N241" s="27">
        <v>411</v>
      </c>
      <c r="O241" s="27">
        <v>2</v>
      </c>
      <c r="P241" s="27">
        <v>908</v>
      </c>
      <c r="Q241" s="27">
        <v>94</v>
      </c>
      <c r="R241" s="27">
        <v>2224</v>
      </c>
      <c r="S241" s="27">
        <v>96</v>
      </c>
    </row>
    <row r="242" spans="1:19" x14ac:dyDescent="0.2">
      <c r="A242" s="27" t="s">
        <v>940</v>
      </c>
      <c r="B242" s="27" t="s">
        <v>61</v>
      </c>
      <c r="C242" s="27" t="s">
        <v>3</v>
      </c>
      <c r="D242" s="90">
        <v>2016</v>
      </c>
      <c r="E242" s="27" t="s">
        <v>6</v>
      </c>
      <c r="F242" s="27">
        <v>539</v>
      </c>
      <c r="G242" s="88">
        <f t="shared" si="6"/>
        <v>34</v>
      </c>
      <c r="H242" s="27">
        <v>34</v>
      </c>
      <c r="I242" s="27">
        <v>0</v>
      </c>
      <c r="J242" s="27">
        <v>366</v>
      </c>
      <c r="K242" s="88">
        <f t="shared" si="7"/>
        <v>30</v>
      </c>
      <c r="L242" s="27">
        <v>30</v>
      </c>
      <c r="M242" s="27">
        <v>0</v>
      </c>
      <c r="N242" s="27">
        <v>411</v>
      </c>
      <c r="O242" s="27">
        <v>52</v>
      </c>
      <c r="P242" s="27">
        <v>908</v>
      </c>
      <c r="Q242" s="27">
        <v>121</v>
      </c>
      <c r="R242" s="27">
        <v>2224</v>
      </c>
      <c r="S242" s="27">
        <v>237</v>
      </c>
    </row>
    <row r="243" spans="1:19" x14ac:dyDescent="0.2">
      <c r="A243" s="27" t="s">
        <v>940</v>
      </c>
      <c r="B243" s="27" t="s">
        <v>61</v>
      </c>
      <c r="C243" s="27" t="s">
        <v>3</v>
      </c>
      <c r="D243" s="90">
        <v>2017</v>
      </c>
      <c r="E243" s="27" t="s">
        <v>6</v>
      </c>
      <c r="F243" s="27">
        <v>539</v>
      </c>
      <c r="G243" s="88">
        <f t="shared" si="6"/>
        <v>72</v>
      </c>
      <c r="H243" s="27">
        <v>72</v>
      </c>
      <c r="I243" s="27">
        <v>0</v>
      </c>
      <c r="J243" s="27">
        <v>366</v>
      </c>
      <c r="K243" s="88">
        <f t="shared" si="7"/>
        <v>54</v>
      </c>
      <c r="L243" s="27">
        <v>54</v>
      </c>
      <c r="M243" s="27">
        <v>0</v>
      </c>
      <c r="N243" s="27">
        <v>411</v>
      </c>
      <c r="O243" s="27">
        <v>407</v>
      </c>
      <c r="P243" s="27">
        <v>908</v>
      </c>
      <c r="Q243" s="27">
        <v>200</v>
      </c>
      <c r="R243" s="27">
        <v>2224</v>
      </c>
      <c r="S243" s="27">
        <v>733</v>
      </c>
    </row>
    <row r="244" spans="1:19" x14ac:dyDescent="0.2">
      <c r="A244" s="86" t="s">
        <v>941</v>
      </c>
      <c r="B244" s="86" t="s">
        <v>62</v>
      </c>
      <c r="C244" s="86" t="s">
        <v>8</v>
      </c>
      <c r="D244" s="87" t="s">
        <v>1189</v>
      </c>
      <c r="E244" s="86" t="s">
        <v>6</v>
      </c>
      <c r="F244" s="88">
        <v>253</v>
      </c>
      <c r="G244" s="88">
        <f t="shared" si="6"/>
        <v>2</v>
      </c>
      <c r="H244" s="88">
        <v>2</v>
      </c>
      <c r="I244" s="88">
        <v>0</v>
      </c>
      <c r="J244" s="89">
        <v>138</v>
      </c>
      <c r="K244" s="88">
        <f t="shared" si="7"/>
        <v>2</v>
      </c>
      <c r="L244" s="88">
        <v>2</v>
      </c>
      <c r="M244" s="88">
        <v>0</v>
      </c>
      <c r="N244" s="88">
        <v>151</v>
      </c>
      <c r="O244" s="88">
        <v>3</v>
      </c>
      <c r="P244" s="86" t="s">
        <v>1230</v>
      </c>
      <c r="Q244" s="88">
        <v>46</v>
      </c>
      <c r="R244" s="88">
        <v>933</v>
      </c>
      <c r="S244" s="88">
        <v>53</v>
      </c>
    </row>
    <row r="245" spans="1:19" x14ac:dyDescent="0.2">
      <c r="A245" s="27" t="s">
        <v>941</v>
      </c>
      <c r="B245" s="27" t="s">
        <v>62</v>
      </c>
      <c r="C245" s="27" t="s">
        <v>8</v>
      </c>
      <c r="D245" s="90">
        <v>2015</v>
      </c>
      <c r="E245" s="27" t="s">
        <v>6</v>
      </c>
      <c r="F245" s="27">
        <v>253</v>
      </c>
      <c r="G245" s="88">
        <f t="shared" si="6"/>
        <v>0</v>
      </c>
      <c r="H245" s="27">
        <v>0</v>
      </c>
      <c r="I245" s="27">
        <v>0</v>
      </c>
      <c r="J245" s="27">
        <v>138</v>
      </c>
      <c r="K245" s="88">
        <f t="shared" si="7"/>
        <v>0</v>
      </c>
      <c r="L245" s="27">
        <v>0</v>
      </c>
      <c r="M245" s="27">
        <v>0</v>
      </c>
      <c r="N245" s="27">
        <v>151</v>
      </c>
      <c r="O245" s="27">
        <v>0</v>
      </c>
      <c r="P245" s="27">
        <v>391</v>
      </c>
      <c r="Q245" s="27">
        <v>52</v>
      </c>
      <c r="R245" s="27">
        <v>933</v>
      </c>
      <c r="S245" s="27">
        <v>52</v>
      </c>
    </row>
    <row r="246" spans="1:19" x14ac:dyDescent="0.2">
      <c r="A246" s="27" t="s">
        <v>941</v>
      </c>
      <c r="B246" s="27" t="s">
        <v>62</v>
      </c>
      <c r="C246" s="27" t="s">
        <v>8</v>
      </c>
      <c r="D246" s="90">
        <v>2016</v>
      </c>
      <c r="E246" s="27" t="s">
        <v>6</v>
      </c>
      <c r="F246" s="27">
        <v>253</v>
      </c>
      <c r="G246" s="88">
        <f t="shared" si="6"/>
        <v>9</v>
      </c>
      <c r="H246" s="27">
        <v>9</v>
      </c>
      <c r="I246" s="27">
        <v>0</v>
      </c>
      <c r="J246" s="27">
        <v>138</v>
      </c>
      <c r="K246" s="88">
        <f t="shared" si="7"/>
        <v>1</v>
      </c>
      <c r="L246" s="27">
        <v>1</v>
      </c>
      <c r="M246" s="27">
        <v>0</v>
      </c>
      <c r="N246" s="27">
        <v>151</v>
      </c>
      <c r="O246" s="27">
        <v>9</v>
      </c>
      <c r="P246" s="27">
        <v>391</v>
      </c>
      <c r="Q246" s="27">
        <v>214</v>
      </c>
      <c r="R246" s="27">
        <v>933</v>
      </c>
      <c r="S246" s="27">
        <v>233</v>
      </c>
    </row>
    <row r="247" spans="1:19" x14ac:dyDescent="0.2">
      <c r="A247" s="27" t="s">
        <v>941</v>
      </c>
      <c r="B247" s="27" t="s">
        <v>62</v>
      </c>
      <c r="C247" s="27" t="s">
        <v>8</v>
      </c>
      <c r="D247" s="90">
        <v>2017</v>
      </c>
      <c r="E247" s="27" t="s">
        <v>6</v>
      </c>
      <c r="F247" s="27">
        <v>253</v>
      </c>
      <c r="G247" s="88">
        <f t="shared" si="6"/>
        <v>0</v>
      </c>
      <c r="H247" s="27">
        <v>0</v>
      </c>
      <c r="I247" s="27">
        <v>0</v>
      </c>
      <c r="J247" s="27">
        <v>138</v>
      </c>
      <c r="K247" s="88">
        <f t="shared" si="7"/>
        <v>1</v>
      </c>
      <c r="L247" s="27">
        <v>1</v>
      </c>
      <c r="M247" s="27">
        <v>0</v>
      </c>
      <c r="N247" s="27">
        <v>151</v>
      </c>
      <c r="O247" s="27">
        <v>4</v>
      </c>
      <c r="P247" s="27">
        <v>391</v>
      </c>
      <c r="Q247" s="27">
        <v>59</v>
      </c>
      <c r="R247" s="27">
        <v>933</v>
      </c>
      <c r="S247" s="27">
        <v>64</v>
      </c>
    </row>
    <row r="248" spans="1:19" x14ac:dyDescent="0.2">
      <c r="A248" s="86" t="s">
        <v>63</v>
      </c>
      <c r="B248" s="86" t="s">
        <v>64</v>
      </c>
      <c r="C248" s="86" t="s">
        <v>26</v>
      </c>
      <c r="D248" s="87" t="s">
        <v>1189</v>
      </c>
      <c r="E248" s="86" t="s">
        <v>6</v>
      </c>
      <c r="F248" s="88">
        <v>34</v>
      </c>
      <c r="G248" s="88">
        <f t="shared" si="6"/>
        <v>0</v>
      </c>
      <c r="H248" s="88">
        <v>0</v>
      </c>
      <c r="I248" s="88">
        <v>0</v>
      </c>
      <c r="J248" s="89">
        <v>23</v>
      </c>
      <c r="K248" s="88">
        <f t="shared" si="7"/>
        <v>0</v>
      </c>
      <c r="L248" s="88">
        <v>0</v>
      </c>
      <c r="M248" s="88">
        <v>0</v>
      </c>
      <c r="N248" s="88">
        <v>26</v>
      </c>
      <c r="O248" s="88">
        <v>0</v>
      </c>
      <c r="P248" s="86" t="s">
        <v>1231</v>
      </c>
      <c r="Q248" s="88">
        <v>0</v>
      </c>
      <c r="R248" s="88">
        <v>143</v>
      </c>
      <c r="S248" s="88">
        <v>0</v>
      </c>
    </row>
    <row r="249" spans="1:19" x14ac:dyDescent="0.2">
      <c r="A249" s="27" t="s">
        <v>63</v>
      </c>
      <c r="B249" s="27" t="s">
        <v>64</v>
      </c>
      <c r="C249" s="27" t="s">
        <v>26</v>
      </c>
      <c r="D249" s="90">
        <v>2015</v>
      </c>
      <c r="E249" s="27" t="s">
        <v>6</v>
      </c>
      <c r="F249" s="27">
        <v>34</v>
      </c>
      <c r="G249" s="88">
        <f t="shared" si="6"/>
        <v>0</v>
      </c>
      <c r="H249" s="27">
        <v>0</v>
      </c>
      <c r="I249" s="27">
        <v>0</v>
      </c>
      <c r="J249" s="27">
        <v>23</v>
      </c>
      <c r="K249" s="88">
        <f t="shared" si="7"/>
        <v>0</v>
      </c>
      <c r="L249" s="27">
        <v>0</v>
      </c>
      <c r="M249" s="27">
        <v>0</v>
      </c>
      <c r="N249" s="27">
        <v>26</v>
      </c>
      <c r="O249" s="27">
        <v>0</v>
      </c>
      <c r="P249" s="27">
        <v>60</v>
      </c>
      <c r="Q249" s="27">
        <v>2</v>
      </c>
      <c r="R249" s="27">
        <v>143</v>
      </c>
      <c r="S249" s="27">
        <v>2</v>
      </c>
    </row>
    <row r="250" spans="1:19" x14ac:dyDescent="0.2">
      <c r="A250" s="27" t="s">
        <v>63</v>
      </c>
      <c r="B250" s="27" t="s">
        <v>64</v>
      </c>
      <c r="C250" s="27" t="s">
        <v>26</v>
      </c>
      <c r="D250" s="90">
        <v>2016</v>
      </c>
      <c r="E250" s="27" t="s">
        <v>6</v>
      </c>
      <c r="F250" s="27">
        <v>34</v>
      </c>
      <c r="G250" s="88">
        <f t="shared" si="6"/>
        <v>0</v>
      </c>
      <c r="H250" s="27">
        <v>0</v>
      </c>
      <c r="I250" s="27">
        <v>0</v>
      </c>
      <c r="J250" s="27">
        <v>23</v>
      </c>
      <c r="K250" s="88">
        <f t="shared" si="7"/>
        <v>0</v>
      </c>
      <c r="L250" s="27">
        <v>0</v>
      </c>
      <c r="M250" s="27">
        <v>0</v>
      </c>
      <c r="N250" s="27">
        <v>26</v>
      </c>
      <c r="O250" s="27">
        <v>0</v>
      </c>
      <c r="P250" s="27">
        <v>60</v>
      </c>
      <c r="Q250" s="27">
        <v>1</v>
      </c>
      <c r="R250" s="27">
        <v>143</v>
      </c>
      <c r="S250" s="27">
        <v>1</v>
      </c>
    </row>
    <row r="251" spans="1:19" x14ac:dyDescent="0.2">
      <c r="A251" s="27" t="s">
        <v>63</v>
      </c>
      <c r="B251" s="27" t="s">
        <v>64</v>
      </c>
      <c r="C251" s="27" t="s">
        <v>26</v>
      </c>
      <c r="D251" s="90">
        <v>2017</v>
      </c>
      <c r="E251" s="27" t="s">
        <v>6</v>
      </c>
      <c r="F251" s="27">
        <v>34</v>
      </c>
      <c r="G251" s="88">
        <f t="shared" si="6"/>
        <v>0</v>
      </c>
      <c r="H251" s="27">
        <v>0</v>
      </c>
      <c r="I251" s="27">
        <v>0</v>
      </c>
      <c r="J251" s="27">
        <v>23</v>
      </c>
      <c r="K251" s="88">
        <f t="shared" si="7"/>
        <v>0</v>
      </c>
      <c r="L251" s="27">
        <v>0</v>
      </c>
      <c r="M251" s="27">
        <v>0</v>
      </c>
      <c r="N251" s="27">
        <v>26</v>
      </c>
      <c r="O251" s="27">
        <v>1</v>
      </c>
      <c r="P251" s="27">
        <v>60</v>
      </c>
      <c r="Q251" s="27">
        <v>20</v>
      </c>
      <c r="R251" s="27">
        <v>143</v>
      </c>
      <c r="S251" s="27">
        <v>21</v>
      </c>
    </row>
    <row r="252" spans="1:19" x14ac:dyDescent="0.2">
      <c r="A252" s="86" t="s">
        <v>65</v>
      </c>
      <c r="B252" s="86" t="s">
        <v>66</v>
      </c>
      <c r="C252" s="86" t="s">
        <v>67</v>
      </c>
      <c r="D252" s="87" t="s">
        <v>1189</v>
      </c>
      <c r="E252" s="86" t="s">
        <v>6</v>
      </c>
      <c r="F252" s="88">
        <v>912</v>
      </c>
      <c r="G252" s="88">
        <f t="shared" si="6"/>
        <v>0</v>
      </c>
      <c r="H252" s="88">
        <v>0</v>
      </c>
      <c r="I252" s="88">
        <v>0</v>
      </c>
      <c r="J252" s="89">
        <v>693</v>
      </c>
      <c r="K252" s="88">
        <f t="shared" si="7"/>
        <v>5</v>
      </c>
      <c r="L252" s="88">
        <v>4</v>
      </c>
      <c r="M252" s="88">
        <v>1</v>
      </c>
      <c r="N252" s="88">
        <v>1062</v>
      </c>
      <c r="O252" s="88">
        <v>28</v>
      </c>
      <c r="P252" s="86" t="s">
        <v>1232</v>
      </c>
      <c r="Q252" s="88">
        <v>182</v>
      </c>
      <c r="R252" s="88">
        <v>4999</v>
      </c>
      <c r="S252" s="88">
        <v>215</v>
      </c>
    </row>
    <row r="253" spans="1:19" x14ac:dyDescent="0.2">
      <c r="A253" s="27" t="s">
        <v>65</v>
      </c>
      <c r="B253" s="27" t="s">
        <v>66</v>
      </c>
      <c r="C253" s="27" t="s">
        <v>67</v>
      </c>
      <c r="D253" s="90">
        <v>2013</v>
      </c>
      <c r="E253" s="27" t="s">
        <v>6</v>
      </c>
      <c r="F253" s="27">
        <v>912</v>
      </c>
      <c r="G253" s="88">
        <f t="shared" si="6"/>
        <v>35</v>
      </c>
      <c r="H253" s="27">
        <v>35</v>
      </c>
      <c r="I253" s="27">
        <v>0</v>
      </c>
      <c r="J253" s="27">
        <v>693</v>
      </c>
      <c r="K253" s="88">
        <f t="shared" si="7"/>
        <v>29</v>
      </c>
      <c r="L253" s="27">
        <v>28</v>
      </c>
      <c r="M253" s="27">
        <v>1</v>
      </c>
      <c r="N253" s="27">
        <v>1062</v>
      </c>
      <c r="O253" s="27">
        <v>104</v>
      </c>
      <c r="P253" s="27">
        <v>2332</v>
      </c>
      <c r="Q253" s="27">
        <v>1136</v>
      </c>
      <c r="R253" s="27">
        <v>4999</v>
      </c>
      <c r="S253" s="27">
        <v>1304</v>
      </c>
    </row>
    <row r="254" spans="1:19" x14ac:dyDescent="0.2">
      <c r="A254" s="27" t="s">
        <v>65</v>
      </c>
      <c r="B254" s="27" t="s">
        <v>66</v>
      </c>
      <c r="C254" s="27" t="s">
        <v>67</v>
      </c>
      <c r="D254" s="90">
        <v>2014</v>
      </c>
      <c r="E254" s="27" t="s">
        <v>6</v>
      </c>
      <c r="F254" s="27">
        <v>912</v>
      </c>
      <c r="G254" s="88">
        <f t="shared" si="6"/>
        <v>0</v>
      </c>
      <c r="H254" s="27">
        <v>0</v>
      </c>
      <c r="I254" s="27">
        <v>0</v>
      </c>
      <c r="J254" s="27">
        <v>693</v>
      </c>
      <c r="K254" s="88">
        <f t="shared" si="7"/>
        <v>7</v>
      </c>
      <c r="L254" s="27">
        <v>7</v>
      </c>
      <c r="M254" s="27">
        <v>0</v>
      </c>
      <c r="N254" s="27">
        <v>1062</v>
      </c>
      <c r="O254" s="27">
        <v>13</v>
      </c>
      <c r="P254" s="27">
        <v>2332</v>
      </c>
      <c r="Q254" s="27">
        <v>235</v>
      </c>
      <c r="R254" s="27">
        <v>4999</v>
      </c>
      <c r="S254" s="27">
        <v>255</v>
      </c>
    </row>
    <row r="255" spans="1:19" x14ac:dyDescent="0.2">
      <c r="A255" s="27" t="s">
        <v>65</v>
      </c>
      <c r="B255" s="27" t="s">
        <v>66</v>
      </c>
      <c r="C255" s="27" t="s">
        <v>67</v>
      </c>
      <c r="D255" s="90">
        <v>2015</v>
      </c>
      <c r="E255" s="27" t="s">
        <v>6</v>
      </c>
      <c r="F255" s="27">
        <v>912</v>
      </c>
      <c r="G255" s="88">
        <f t="shared" si="6"/>
        <v>0</v>
      </c>
      <c r="H255" s="27">
        <v>0</v>
      </c>
      <c r="I255" s="27">
        <v>0</v>
      </c>
      <c r="J255" s="27">
        <v>693</v>
      </c>
      <c r="K255" s="88">
        <f t="shared" si="7"/>
        <v>9</v>
      </c>
      <c r="L255" s="27">
        <v>9</v>
      </c>
      <c r="M255" s="27">
        <v>0</v>
      </c>
      <c r="N255" s="27">
        <v>1062</v>
      </c>
      <c r="O255" s="27">
        <v>20</v>
      </c>
      <c r="P255" s="27">
        <v>2332</v>
      </c>
      <c r="Q255" s="27">
        <v>200</v>
      </c>
      <c r="R255" s="27">
        <v>4999</v>
      </c>
      <c r="S255" s="27">
        <v>229</v>
      </c>
    </row>
    <row r="256" spans="1:19" x14ac:dyDescent="0.2">
      <c r="A256" s="27" t="s">
        <v>65</v>
      </c>
      <c r="B256" s="27" t="s">
        <v>66</v>
      </c>
      <c r="C256" s="27" t="s">
        <v>67</v>
      </c>
      <c r="D256" s="90">
        <v>2016</v>
      </c>
      <c r="E256" s="27" t="s">
        <v>6</v>
      </c>
      <c r="F256" s="27">
        <v>912</v>
      </c>
      <c r="G256" s="88">
        <f t="shared" si="6"/>
        <v>7</v>
      </c>
      <c r="H256" s="27">
        <v>7</v>
      </c>
      <c r="I256" s="27">
        <v>0</v>
      </c>
      <c r="J256" s="27">
        <v>693</v>
      </c>
      <c r="K256" s="88">
        <f t="shared" si="7"/>
        <v>163</v>
      </c>
      <c r="L256" s="27">
        <v>163</v>
      </c>
      <c r="M256" s="27">
        <v>0</v>
      </c>
      <c r="N256" s="27">
        <v>1062</v>
      </c>
      <c r="O256" s="27">
        <v>74</v>
      </c>
      <c r="P256" s="27">
        <v>2332</v>
      </c>
      <c r="Q256" s="27">
        <v>439</v>
      </c>
      <c r="R256" s="27">
        <v>4999</v>
      </c>
      <c r="S256" s="27">
        <v>683</v>
      </c>
    </row>
    <row r="257" spans="1:19" x14ac:dyDescent="0.2">
      <c r="A257" s="27" t="s">
        <v>65</v>
      </c>
      <c r="B257" s="27" t="s">
        <v>66</v>
      </c>
      <c r="C257" s="27" t="s">
        <v>67</v>
      </c>
      <c r="D257" s="90">
        <v>2017</v>
      </c>
      <c r="E257" s="27" t="s">
        <v>6</v>
      </c>
      <c r="F257" s="27">
        <v>912</v>
      </c>
      <c r="G257" s="88">
        <f t="shared" si="6"/>
        <v>0</v>
      </c>
      <c r="H257" s="27">
        <v>0</v>
      </c>
      <c r="I257" s="27">
        <v>0</v>
      </c>
      <c r="J257" s="27">
        <v>693</v>
      </c>
      <c r="K257" s="88">
        <f t="shared" si="7"/>
        <v>10</v>
      </c>
      <c r="L257" s="27">
        <v>8</v>
      </c>
      <c r="M257" s="27">
        <v>2</v>
      </c>
      <c r="N257" s="27">
        <v>1062</v>
      </c>
      <c r="O257" s="27">
        <v>18</v>
      </c>
      <c r="P257" s="27">
        <v>2332</v>
      </c>
      <c r="Q257" s="27">
        <v>624</v>
      </c>
      <c r="R257" s="27">
        <v>4999</v>
      </c>
      <c r="S257" s="27">
        <v>652</v>
      </c>
    </row>
    <row r="258" spans="1:19" x14ac:dyDescent="0.2">
      <c r="A258" s="86" t="s">
        <v>69</v>
      </c>
      <c r="B258" s="86" t="s">
        <v>55</v>
      </c>
      <c r="C258" s="86" t="s">
        <v>56</v>
      </c>
      <c r="D258" s="87" t="s">
        <v>1189</v>
      </c>
      <c r="E258" s="86" t="s">
        <v>6</v>
      </c>
      <c r="F258" s="88">
        <v>39</v>
      </c>
      <c r="G258" s="88">
        <f t="shared" si="6"/>
        <v>0</v>
      </c>
      <c r="H258" s="88">
        <v>0</v>
      </c>
      <c r="I258" s="88">
        <v>0</v>
      </c>
      <c r="J258" s="89">
        <v>26</v>
      </c>
      <c r="K258" s="88">
        <f t="shared" si="7"/>
        <v>0</v>
      </c>
      <c r="L258" s="88">
        <v>0</v>
      </c>
      <c r="M258" s="88">
        <v>0</v>
      </c>
      <c r="N258" s="88">
        <v>34</v>
      </c>
      <c r="O258" s="88">
        <v>0</v>
      </c>
      <c r="P258" s="86" t="s">
        <v>1233</v>
      </c>
      <c r="Q258" s="88">
        <v>1</v>
      </c>
      <c r="R258" s="88">
        <v>163</v>
      </c>
      <c r="S258" s="88">
        <v>1</v>
      </c>
    </row>
    <row r="259" spans="1:19" x14ac:dyDescent="0.2">
      <c r="A259" s="27" t="s">
        <v>69</v>
      </c>
      <c r="B259" s="27" t="s">
        <v>55</v>
      </c>
      <c r="C259" s="27" t="s">
        <v>56</v>
      </c>
      <c r="D259" s="90">
        <v>2014</v>
      </c>
      <c r="E259" s="27" t="s">
        <v>6</v>
      </c>
      <c r="F259" s="27">
        <v>39</v>
      </c>
      <c r="G259" s="88">
        <f t="shared" si="6"/>
        <v>33</v>
      </c>
      <c r="H259" s="27">
        <v>33</v>
      </c>
      <c r="I259" s="27">
        <v>0</v>
      </c>
      <c r="J259" s="27">
        <v>26</v>
      </c>
      <c r="K259" s="88">
        <f t="shared" si="7"/>
        <v>9</v>
      </c>
      <c r="L259" s="27">
        <v>9</v>
      </c>
      <c r="M259" s="27">
        <v>0</v>
      </c>
      <c r="N259" s="27">
        <v>34</v>
      </c>
      <c r="O259" s="27">
        <v>0</v>
      </c>
      <c r="P259" s="27">
        <v>64</v>
      </c>
      <c r="Q259" s="27">
        <v>46</v>
      </c>
      <c r="R259" s="27">
        <v>163</v>
      </c>
      <c r="S259" s="27">
        <v>88</v>
      </c>
    </row>
    <row r="260" spans="1:19" x14ac:dyDescent="0.2">
      <c r="A260" s="27" t="s">
        <v>69</v>
      </c>
      <c r="B260" s="27" t="s">
        <v>55</v>
      </c>
      <c r="C260" s="27" t="s">
        <v>56</v>
      </c>
      <c r="D260" s="90">
        <v>2015</v>
      </c>
      <c r="E260" s="27" t="s">
        <v>6</v>
      </c>
      <c r="F260" s="27">
        <v>39</v>
      </c>
      <c r="G260" s="88">
        <f t="shared" ref="G260:G323" si="8">H260+I260</f>
        <v>0</v>
      </c>
      <c r="H260" s="27">
        <v>0</v>
      </c>
      <c r="I260" s="27">
        <v>0</v>
      </c>
      <c r="J260" s="27">
        <v>26</v>
      </c>
      <c r="K260" s="88">
        <f t="shared" ref="K260:K323" si="9">L260+M260</f>
        <v>0</v>
      </c>
      <c r="L260" s="27">
        <v>0</v>
      </c>
      <c r="M260" s="27">
        <v>0</v>
      </c>
      <c r="N260" s="27">
        <v>34</v>
      </c>
      <c r="O260" s="27">
        <v>0</v>
      </c>
      <c r="P260" s="27">
        <v>64</v>
      </c>
      <c r="Q260" s="27">
        <v>5</v>
      </c>
      <c r="R260" s="27">
        <v>163</v>
      </c>
      <c r="S260" s="27">
        <v>5</v>
      </c>
    </row>
    <row r="261" spans="1:19" x14ac:dyDescent="0.2">
      <c r="A261" s="27" t="s">
        <v>69</v>
      </c>
      <c r="B261" s="27" t="s">
        <v>55</v>
      </c>
      <c r="C261" s="27" t="s">
        <v>56</v>
      </c>
      <c r="D261" s="90">
        <v>2016</v>
      </c>
      <c r="E261" s="27" t="s">
        <v>6</v>
      </c>
      <c r="F261" s="27">
        <v>39</v>
      </c>
      <c r="G261" s="88">
        <f t="shared" si="8"/>
        <v>0</v>
      </c>
      <c r="H261" s="27">
        <v>0</v>
      </c>
      <c r="I261" s="27">
        <v>0</v>
      </c>
      <c r="J261" s="27">
        <v>26</v>
      </c>
      <c r="K261" s="88">
        <f t="shared" si="9"/>
        <v>0</v>
      </c>
      <c r="L261" s="27">
        <v>0</v>
      </c>
      <c r="M261" s="27">
        <v>0</v>
      </c>
      <c r="N261" s="27">
        <v>34</v>
      </c>
      <c r="O261" s="27">
        <v>0</v>
      </c>
      <c r="P261" s="27">
        <v>64</v>
      </c>
      <c r="Q261" s="27">
        <v>4</v>
      </c>
      <c r="R261" s="27">
        <v>163</v>
      </c>
      <c r="S261" s="27">
        <v>4</v>
      </c>
    </row>
    <row r="262" spans="1:19" x14ac:dyDescent="0.2">
      <c r="A262" s="27" t="s">
        <v>69</v>
      </c>
      <c r="B262" s="27" t="s">
        <v>55</v>
      </c>
      <c r="C262" s="27" t="s">
        <v>56</v>
      </c>
      <c r="D262" s="90">
        <v>2017</v>
      </c>
      <c r="E262" s="27" t="s">
        <v>6</v>
      </c>
      <c r="F262" s="27">
        <v>39</v>
      </c>
      <c r="G262" s="88">
        <f t="shared" si="8"/>
        <v>0</v>
      </c>
      <c r="H262" s="27">
        <v>0</v>
      </c>
      <c r="I262" s="27">
        <v>0</v>
      </c>
      <c r="J262" s="27">
        <v>26</v>
      </c>
      <c r="K262" s="88">
        <f t="shared" si="9"/>
        <v>3</v>
      </c>
      <c r="L262" s="27">
        <v>3</v>
      </c>
      <c r="M262" s="27">
        <v>0</v>
      </c>
      <c r="N262" s="27">
        <v>34</v>
      </c>
      <c r="O262" s="27">
        <v>0</v>
      </c>
      <c r="P262" s="27">
        <v>64</v>
      </c>
      <c r="Q262" s="27">
        <v>0</v>
      </c>
      <c r="R262" s="27">
        <v>163</v>
      </c>
      <c r="S262" s="27">
        <v>3</v>
      </c>
    </row>
    <row r="263" spans="1:19" x14ac:dyDescent="0.2">
      <c r="A263" s="86" t="s">
        <v>70</v>
      </c>
      <c r="B263" s="86" t="s">
        <v>5</v>
      </c>
      <c r="C263" s="86" t="s">
        <v>3</v>
      </c>
      <c r="D263" s="87" t="s">
        <v>1189</v>
      </c>
      <c r="E263" s="86" t="s">
        <v>6</v>
      </c>
      <c r="F263" s="88">
        <v>447</v>
      </c>
      <c r="G263" s="88">
        <f t="shared" si="8"/>
        <v>0</v>
      </c>
      <c r="H263" s="88">
        <v>0</v>
      </c>
      <c r="I263" s="88">
        <v>0</v>
      </c>
      <c r="J263" s="89">
        <v>263</v>
      </c>
      <c r="K263" s="88">
        <f t="shared" si="9"/>
        <v>1</v>
      </c>
      <c r="L263" s="88">
        <v>0</v>
      </c>
      <c r="M263" s="88">
        <v>1</v>
      </c>
      <c r="N263" s="88">
        <v>280</v>
      </c>
      <c r="O263" s="88">
        <v>0</v>
      </c>
      <c r="P263" s="86" t="s">
        <v>1234</v>
      </c>
      <c r="Q263" s="88">
        <v>6</v>
      </c>
      <c r="R263" s="88">
        <v>1698</v>
      </c>
      <c r="S263" s="88">
        <v>7</v>
      </c>
    </row>
    <row r="264" spans="1:19" x14ac:dyDescent="0.2">
      <c r="A264" s="27" t="s">
        <v>70</v>
      </c>
      <c r="B264" s="27" t="s">
        <v>5</v>
      </c>
      <c r="C264" s="27" t="s">
        <v>3</v>
      </c>
      <c r="D264" s="90">
        <v>2015</v>
      </c>
      <c r="E264" s="27" t="s">
        <v>6</v>
      </c>
      <c r="F264" s="27">
        <v>447</v>
      </c>
      <c r="G264" s="88">
        <f t="shared" si="8"/>
        <v>0</v>
      </c>
      <c r="H264" s="27">
        <v>0</v>
      </c>
      <c r="I264" s="27">
        <v>0</v>
      </c>
      <c r="J264" s="27">
        <v>263</v>
      </c>
      <c r="K264" s="88">
        <f t="shared" si="9"/>
        <v>0</v>
      </c>
      <c r="L264" s="27">
        <v>0</v>
      </c>
      <c r="M264" s="27">
        <v>0</v>
      </c>
      <c r="N264" s="27">
        <v>280</v>
      </c>
      <c r="O264" s="27">
        <v>11</v>
      </c>
      <c r="P264" s="27">
        <v>708</v>
      </c>
      <c r="Q264" s="27">
        <v>83</v>
      </c>
      <c r="R264" s="27">
        <v>1698</v>
      </c>
      <c r="S264" s="27">
        <v>94</v>
      </c>
    </row>
    <row r="265" spans="1:19" x14ac:dyDescent="0.2">
      <c r="A265" s="27" t="s">
        <v>70</v>
      </c>
      <c r="B265" s="27" t="s">
        <v>5</v>
      </c>
      <c r="C265" s="27" t="s">
        <v>3</v>
      </c>
      <c r="D265" s="90">
        <v>2016</v>
      </c>
      <c r="E265" s="27" t="s">
        <v>6</v>
      </c>
      <c r="F265" s="27">
        <v>447</v>
      </c>
      <c r="G265" s="88">
        <f t="shared" si="8"/>
        <v>0</v>
      </c>
      <c r="H265" s="27">
        <v>0</v>
      </c>
      <c r="I265" s="27">
        <v>0</v>
      </c>
      <c r="J265" s="27">
        <v>263</v>
      </c>
      <c r="K265" s="88">
        <f t="shared" si="9"/>
        <v>0</v>
      </c>
      <c r="L265" s="27">
        <v>0</v>
      </c>
      <c r="M265" s="27">
        <v>0</v>
      </c>
      <c r="N265" s="27">
        <v>280</v>
      </c>
      <c r="O265" s="27">
        <v>35</v>
      </c>
      <c r="P265" s="27">
        <v>708</v>
      </c>
      <c r="Q265" s="27">
        <v>0</v>
      </c>
      <c r="R265" s="27">
        <v>1698</v>
      </c>
      <c r="S265" s="27">
        <v>35</v>
      </c>
    </row>
    <row r="266" spans="1:19" x14ac:dyDescent="0.2">
      <c r="A266" s="27" t="s">
        <v>70</v>
      </c>
      <c r="B266" s="27" t="s">
        <v>5</v>
      </c>
      <c r="C266" s="27" t="s">
        <v>3</v>
      </c>
      <c r="D266" s="90">
        <v>2017</v>
      </c>
      <c r="E266" s="27" t="s">
        <v>6</v>
      </c>
      <c r="F266" s="27">
        <v>447</v>
      </c>
      <c r="G266" s="88">
        <f t="shared" si="8"/>
        <v>39</v>
      </c>
      <c r="H266" s="27">
        <v>39</v>
      </c>
      <c r="I266" s="27">
        <v>0</v>
      </c>
      <c r="J266" s="27">
        <v>263</v>
      </c>
      <c r="K266" s="88">
        <f t="shared" si="9"/>
        <v>56</v>
      </c>
      <c r="L266" s="27">
        <v>56</v>
      </c>
      <c r="M266" s="27">
        <v>0</v>
      </c>
      <c r="N266" s="27">
        <v>280</v>
      </c>
      <c r="O266" s="27">
        <v>84</v>
      </c>
      <c r="P266" s="27">
        <v>708</v>
      </c>
      <c r="Q266" s="27">
        <v>0</v>
      </c>
      <c r="R266" s="27">
        <v>1698</v>
      </c>
      <c r="S266" s="27">
        <v>179</v>
      </c>
    </row>
    <row r="267" spans="1:19" x14ac:dyDescent="0.2">
      <c r="A267" s="86" t="s">
        <v>71</v>
      </c>
      <c r="B267" s="86" t="s">
        <v>35</v>
      </c>
      <c r="C267" s="86" t="s">
        <v>3</v>
      </c>
      <c r="D267" s="87" t="s">
        <v>1189</v>
      </c>
      <c r="E267" s="86" t="s">
        <v>6</v>
      </c>
      <c r="F267" s="88">
        <v>141</v>
      </c>
      <c r="G267" s="88">
        <f t="shared" si="8"/>
        <v>0</v>
      </c>
      <c r="H267" s="88">
        <v>0</v>
      </c>
      <c r="I267" s="88">
        <v>0</v>
      </c>
      <c r="J267" s="89">
        <v>95</v>
      </c>
      <c r="K267" s="88">
        <f t="shared" si="9"/>
        <v>0</v>
      </c>
      <c r="L267" s="88">
        <v>0</v>
      </c>
      <c r="M267" s="88">
        <v>0</v>
      </c>
      <c r="N267" s="88">
        <v>110</v>
      </c>
      <c r="O267" s="88">
        <v>0</v>
      </c>
      <c r="P267" s="86" t="s">
        <v>1235</v>
      </c>
      <c r="Q267" s="88">
        <v>89</v>
      </c>
      <c r="R267" s="88">
        <v>600</v>
      </c>
      <c r="S267" s="88">
        <v>89</v>
      </c>
    </row>
    <row r="268" spans="1:19" x14ac:dyDescent="0.2">
      <c r="A268" s="27" t="s">
        <v>71</v>
      </c>
      <c r="B268" s="27" t="s">
        <v>35</v>
      </c>
      <c r="C268" s="27" t="s">
        <v>3</v>
      </c>
      <c r="D268" s="90">
        <v>2014</v>
      </c>
      <c r="E268" s="27" t="s">
        <v>6</v>
      </c>
      <c r="F268" s="27">
        <v>141</v>
      </c>
      <c r="G268" s="88">
        <f t="shared" si="8"/>
        <v>0</v>
      </c>
      <c r="H268" s="27">
        <v>0</v>
      </c>
      <c r="I268" s="27">
        <v>0</v>
      </c>
      <c r="J268" s="27">
        <v>95</v>
      </c>
      <c r="K268" s="88">
        <f t="shared" si="9"/>
        <v>0</v>
      </c>
      <c r="L268" s="27">
        <v>0</v>
      </c>
      <c r="M268" s="27">
        <v>0</v>
      </c>
      <c r="N268" s="27">
        <v>110</v>
      </c>
      <c r="O268" s="27">
        <v>32</v>
      </c>
      <c r="P268" s="27">
        <v>254</v>
      </c>
      <c r="Q268" s="27">
        <v>0</v>
      </c>
      <c r="R268" s="27">
        <v>600</v>
      </c>
      <c r="S268" s="27">
        <v>32</v>
      </c>
    </row>
    <row r="269" spans="1:19" x14ac:dyDescent="0.2">
      <c r="A269" s="27" t="s">
        <v>71</v>
      </c>
      <c r="B269" s="27" t="s">
        <v>35</v>
      </c>
      <c r="C269" s="27" t="s">
        <v>3</v>
      </c>
      <c r="D269" s="90">
        <v>2015</v>
      </c>
      <c r="E269" s="27" t="s">
        <v>6</v>
      </c>
      <c r="F269" s="27">
        <v>141</v>
      </c>
      <c r="G269" s="88">
        <f t="shared" si="8"/>
        <v>0</v>
      </c>
      <c r="H269" s="27">
        <v>0</v>
      </c>
      <c r="I269" s="27">
        <v>0</v>
      </c>
      <c r="J269" s="27">
        <v>95</v>
      </c>
      <c r="K269" s="88">
        <f t="shared" si="9"/>
        <v>0</v>
      </c>
      <c r="L269" s="27">
        <v>0</v>
      </c>
      <c r="M269" s="27">
        <v>0</v>
      </c>
      <c r="N269" s="27">
        <v>110</v>
      </c>
      <c r="O269" s="27">
        <v>21</v>
      </c>
      <c r="P269" s="27">
        <v>254</v>
      </c>
      <c r="Q269" s="27">
        <v>3</v>
      </c>
      <c r="R269" s="27">
        <v>600</v>
      </c>
      <c r="S269" s="27">
        <v>24</v>
      </c>
    </row>
    <row r="270" spans="1:19" x14ac:dyDescent="0.2">
      <c r="A270" s="27" t="s">
        <v>71</v>
      </c>
      <c r="B270" s="27" t="s">
        <v>35</v>
      </c>
      <c r="C270" s="27" t="s">
        <v>3</v>
      </c>
      <c r="D270" s="90">
        <v>2016</v>
      </c>
      <c r="E270" s="27" t="s">
        <v>6</v>
      </c>
      <c r="F270" s="27">
        <v>141</v>
      </c>
      <c r="G270" s="88">
        <f t="shared" si="8"/>
        <v>0</v>
      </c>
      <c r="H270" s="27">
        <v>0</v>
      </c>
      <c r="I270" s="27">
        <v>0</v>
      </c>
      <c r="J270" s="27">
        <v>95</v>
      </c>
      <c r="K270" s="88">
        <f t="shared" si="9"/>
        <v>0</v>
      </c>
      <c r="L270" s="27">
        <v>0</v>
      </c>
      <c r="M270" s="27">
        <v>0</v>
      </c>
      <c r="N270" s="27">
        <v>110</v>
      </c>
      <c r="O270" s="27">
        <v>0</v>
      </c>
      <c r="P270" s="27">
        <v>254</v>
      </c>
      <c r="Q270" s="27">
        <v>0</v>
      </c>
      <c r="R270" s="27">
        <v>600</v>
      </c>
      <c r="S270" s="27">
        <v>0</v>
      </c>
    </row>
    <row r="271" spans="1:19" x14ac:dyDescent="0.2">
      <c r="A271" s="27" t="s">
        <v>71</v>
      </c>
      <c r="B271" s="27" t="s">
        <v>35</v>
      </c>
      <c r="C271" s="27" t="s">
        <v>3</v>
      </c>
      <c r="D271" s="90">
        <v>2017</v>
      </c>
      <c r="E271" s="27" t="s">
        <v>6</v>
      </c>
      <c r="F271" s="27">
        <v>141</v>
      </c>
      <c r="G271" s="88">
        <f t="shared" si="8"/>
        <v>0</v>
      </c>
      <c r="H271" s="27">
        <v>0</v>
      </c>
      <c r="I271" s="27">
        <v>0</v>
      </c>
      <c r="J271" s="27">
        <v>95</v>
      </c>
      <c r="K271" s="88">
        <f t="shared" si="9"/>
        <v>0</v>
      </c>
      <c r="L271" s="27">
        <v>0</v>
      </c>
      <c r="M271" s="27">
        <v>0</v>
      </c>
      <c r="N271" s="27">
        <v>110</v>
      </c>
      <c r="O271" s="27">
        <v>69</v>
      </c>
      <c r="P271" s="27">
        <v>254</v>
      </c>
      <c r="Q271" s="27">
        <v>0</v>
      </c>
      <c r="R271" s="27">
        <v>600</v>
      </c>
      <c r="S271" s="27">
        <v>69</v>
      </c>
    </row>
    <row r="272" spans="1:19" x14ac:dyDescent="0.2">
      <c r="A272" s="86" t="s">
        <v>942</v>
      </c>
      <c r="B272" s="86" t="s">
        <v>72</v>
      </c>
      <c r="C272" s="86" t="s">
        <v>26</v>
      </c>
      <c r="D272" s="87" t="s">
        <v>1189</v>
      </c>
      <c r="E272" s="86" t="s">
        <v>6</v>
      </c>
      <c r="F272" s="88">
        <v>622</v>
      </c>
      <c r="G272" s="88">
        <f t="shared" si="8"/>
        <v>0</v>
      </c>
      <c r="H272" s="88">
        <v>0</v>
      </c>
      <c r="I272" s="88">
        <v>0</v>
      </c>
      <c r="J272" s="89">
        <v>399</v>
      </c>
      <c r="K272" s="88">
        <f t="shared" si="9"/>
        <v>0</v>
      </c>
      <c r="L272" s="88">
        <v>0</v>
      </c>
      <c r="M272" s="88">
        <v>0</v>
      </c>
      <c r="N272" s="88">
        <v>446</v>
      </c>
      <c r="O272" s="88">
        <v>0</v>
      </c>
      <c r="P272" s="86" t="s">
        <v>1236</v>
      </c>
      <c r="Q272" s="88">
        <v>0</v>
      </c>
      <c r="R272" s="88">
        <v>2571</v>
      </c>
      <c r="S272" s="88">
        <v>0</v>
      </c>
    </row>
    <row r="273" spans="1:19" x14ac:dyDescent="0.2">
      <c r="A273" s="27" t="s">
        <v>942</v>
      </c>
      <c r="B273" s="27" t="s">
        <v>72</v>
      </c>
      <c r="C273" s="27" t="s">
        <v>26</v>
      </c>
      <c r="D273" s="90">
        <v>2016</v>
      </c>
      <c r="E273" s="27" t="s">
        <v>6</v>
      </c>
      <c r="F273" s="27">
        <v>622</v>
      </c>
      <c r="G273" s="88">
        <f t="shared" si="8"/>
        <v>0</v>
      </c>
      <c r="H273" s="27">
        <v>0</v>
      </c>
      <c r="I273" s="27">
        <v>0</v>
      </c>
      <c r="J273" s="27">
        <v>399</v>
      </c>
      <c r="K273" s="88">
        <f t="shared" si="9"/>
        <v>0</v>
      </c>
      <c r="L273" s="27">
        <v>0</v>
      </c>
      <c r="M273" s="27">
        <v>0</v>
      </c>
      <c r="N273" s="27">
        <v>446</v>
      </c>
      <c r="O273" s="27">
        <v>0</v>
      </c>
      <c r="P273" s="27">
        <v>1104</v>
      </c>
      <c r="Q273" s="27">
        <v>0</v>
      </c>
      <c r="R273" s="27">
        <v>2571</v>
      </c>
      <c r="S273" s="27">
        <v>0</v>
      </c>
    </row>
    <row r="274" spans="1:19" x14ac:dyDescent="0.2">
      <c r="A274" s="27" t="s">
        <v>942</v>
      </c>
      <c r="B274" s="27" t="s">
        <v>72</v>
      </c>
      <c r="C274" s="27" t="s">
        <v>26</v>
      </c>
      <c r="D274" s="90">
        <v>2017</v>
      </c>
      <c r="E274" s="27" t="s">
        <v>6</v>
      </c>
      <c r="F274" s="27">
        <v>622</v>
      </c>
      <c r="G274" s="88">
        <f t="shared" si="8"/>
        <v>0</v>
      </c>
      <c r="H274" s="27">
        <v>0</v>
      </c>
      <c r="I274" s="27">
        <v>0</v>
      </c>
      <c r="J274" s="27">
        <v>399</v>
      </c>
      <c r="K274" s="88">
        <f t="shared" si="9"/>
        <v>0</v>
      </c>
      <c r="L274" s="27">
        <v>0</v>
      </c>
      <c r="M274" s="27">
        <v>0</v>
      </c>
      <c r="N274" s="27">
        <v>446</v>
      </c>
      <c r="O274" s="27">
        <v>5</v>
      </c>
      <c r="P274" s="27">
        <v>1104</v>
      </c>
      <c r="Q274" s="27">
        <v>0</v>
      </c>
      <c r="R274" s="27">
        <v>2571</v>
      </c>
      <c r="S274" s="27">
        <v>5</v>
      </c>
    </row>
    <row r="275" spans="1:19" x14ac:dyDescent="0.2">
      <c r="A275" s="86" t="s">
        <v>1042</v>
      </c>
      <c r="B275" s="86" t="s">
        <v>5</v>
      </c>
      <c r="C275" s="86" t="s">
        <v>3</v>
      </c>
      <c r="D275" s="87" t="s">
        <v>1189</v>
      </c>
      <c r="E275" s="86" t="s">
        <v>6</v>
      </c>
      <c r="F275" s="88">
        <v>23</v>
      </c>
      <c r="G275" s="88">
        <f t="shared" si="8"/>
        <v>0</v>
      </c>
      <c r="H275" s="27"/>
      <c r="I275" s="27"/>
      <c r="J275" s="89">
        <v>14</v>
      </c>
      <c r="K275" s="88">
        <f t="shared" si="9"/>
        <v>0</v>
      </c>
      <c r="L275" s="27"/>
      <c r="M275" s="27"/>
      <c r="N275" s="88">
        <v>14</v>
      </c>
      <c r="O275" s="27"/>
      <c r="P275" s="86" t="s">
        <v>1237</v>
      </c>
      <c r="Q275" s="27"/>
      <c r="R275" s="88">
        <v>86</v>
      </c>
      <c r="S275" s="27"/>
    </row>
    <row r="276" spans="1:19" x14ac:dyDescent="0.2">
      <c r="A276" s="27" t="s">
        <v>1042</v>
      </c>
      <c r="B276" s="27" t="s">
        <v>5</v>
      </c>
      <c r="C276" s="27" t="s">
        <v>3</v>
      </c>
      <c r="D276" s="90">
        <v>2013</v>
      </c>
      <c r="E276" s="27" t="s">
        <v>6</v>
      </c>
      <c r="F276" s="27">
        <v>23</v>
      </c>
      <c r="G276" s="88">
        <f t="shared" si="8"/>
        <v>0</v>
      </c>
      <c r="H276" s="27">
        <v>0</v>
      </c>
      <c r="I276" s="27">
        <v>0</v>
      </c>
      <c r="J276" s="27">
        <v>14</v>
      </c>
      <c r="K276" s="88">
        <f t="shared" si="9"/>
        <v>0</v>
      </c>
      <c r="L276" s="27">
        <v>0</v>
      </c>
      <c r="M276" s="27">
        <v>0</v>
      </c>
      <c r="N276" s="27">
        <v>14</v>
      </c>
      <c r="O276" s="27">
        <v>0</v>
      </c>
      <c r="P276" s="27">
        <v>35</v>
      </c>
      <c r="Q276" s="27">
        <v>0</v>
      </c>
      <c r="R276" s="27">
        <v>86</v>
      </c>
      <c r="S276" s="27">
        <v>0</v>
      </c>
    </row>
    <row r="277" spans="1:19" x14ac:dyDescent="0.2">
      <c r="A277" s="27" t="s">
        <v>1042</v>
      </c>
      <c r="B277" s="27" t="s">
        <v>5</v>
      </c>
      <c r="C277" s="27" t="s">
        <v>3</v>
      </c>
      <c r="D277" s="90">
        <v>2014</v>
      </c>
      <c r="E277" s="27" t="s">
        <v>6</v>
      </c>
      <c r="F277" s="27">
        <v>23</v>
      </c>
      <c r="G277" s="88">
        <f t="shared" si="8"/>
        <v>0</v>
      </c>
      <c r="H277" s="27">
        <v>0</v>
      </c>
      <c r="I277" s="27">
        <v>0</v>
      </c>
      <c r="J277" s="27">
        <v>14</v>
      </c>
      <c r="K277" s="88">
        <f t="shared" si="9"/>
        <v>0</v>
      </c>
      <c r="L277" s="27">
        <v>0</v>
      </c>
      <c r="M277" s="27">
        <v>0</v>
      </c>
      <c r="N277" s="27">
        <v>14</v>
      </c>
      <c r="O277" s="27">
        <v>0</v>
      </c>
      <c r="P277" s="27">
        <v>35</v>
      </c>
      <c r="Q277" s="27">
        <v>223</v>
      </c>
      <c r="R277" s="27">
        <v>86</v>
      </c>
      <c r="S277" s="27">
        <v>223</v>
      </c>
    </row>
    <row r="278" spans="1:19" x14ac:dyDescent="0.2">
      <c r="A278" s="27" t="s">
        <v>1042</v>
      </c>
      <c r="B278" s="27" t="s">
        <v>5</v>
      </c>
      <c r="C278" s="27" t="s">
        <v>3</v>
      </c>
      <c r="D278" s="90">
        <v>2015</v>
      </c>
      <c r="E278" s="27" t="s">
        <v>6</v>
      </c>
      <c r="F278" s="27">
        <v>23</v>
      </c>
      <c r="G278" s="88">
        <f t="shared" si="8"/>
        <v>0</v>
      </c>
      <c r="H278" s="27">
        <v>0</v>
      </c>
      <c r="I278" s="27">
        <v>0</v>
      </c>
      <c r="J278" s="27">
        <v>14</v>
      </c>
      <c r="K278" s="88">
        <f t="shared" si="9"/>
        <v>0</v>
      </c>
      <c r="L278" s="27">
        <v>0</v>
      </c>
      <c r="M278" s="27">
        <v>0</v>
      </c>
      <c r="N278" s="27">
        <v>14</v>
      </c>
      <c r="O278" s="27">
        <v>0</v>
      </c>
      <c r="P278" s="27">
        <v>35</v>
      </c>
      <c r="Q278" s="27">
        <v>0</v>
      </c>
      <c r="R278" s="27">
        <v>86</v>
      </c>
      <c r="S278" s="27">
        <v>0</v>
      </c>
    </row>
    <row r="279" spans="1:19" x14ac:dyDescent="0.2">
      <c r="A279" s="27" t="s">
        <v>1042</v>
      </c>
      <c r="B279" s="27" t="s">
        <v>5</v>
      </c>
      <c r="C279" s="27" t="s">
        <v>3</v>
      </c>
      <c r="D279" s="90">
        <v>2016</v>
      </c>
      <c r="E279" s="27" t="s">
        <v>6</v>
      </c>
      <c r="F279" s="27">
        <v>23</v>
      </c>
      <c r="G279" s="88">
        <f t="shared" si="8"/>
        <v>0</v>
      </c>
      <c r="H279" s="27">
        <v>0</v>
      </c>
      <c r="I279" s="27">
        <v>0</v>
      </c>
      <c r="J279" s="27">
        <v>14</v>
      </c>
      <c r="K279" s="88">
        <f t="shared" si="9"/>
        <v>0</v>
      </c>
      <c r="L279" s="27">
        <v>0</v>
      </c>
      <c r="M279" s="27">
        <v>0</v>
      </c>
      <c r="N279" s="27">
        <v>14</v>
      </c>
      <c r="O279" s="27">
        <v>0</v>
      </c>
      <c r="P279" s="27">
        <v>35</v>
      </c>
      <c r="Q279" s="27">
        <v>132</v>
      </c>
      <c r="R279" s="27">
        <v>86</v>
      </c>
      <c r="S279" s="27">
        <v>132</v>
      </c>
    </row>
    <row r="280" spans="1:19" x14ac:dyDescent="0.2">
      <c r="A280" s="27" t="s">
        <v>1042</v>
      </c>
      <c r="B280" s="27" t="s">
        <v>5</v>
      </c>
      <c r="C280" s="27" t="s">
        <v>3</v>
      </c>
      <c r="D280" s="90">
        <v>2017</v>
      </c>
      <c r="E280" s="27" t="s">
        <v>6</v>
      </c>
      <c r="F280" s="27">
        <v>23</v>
      </c>
      <c r="G280" s="88">
        <f t="shared" si="8"/>
        <v>0</v>
      </c>
      <c r="H280" s="27">
        <v>0</v>
      </c>
      <c r="I280" s="27">
        <v>0</v>
      </c>
      <c r="J280" s="27">
        <v>14</v>
      </c>
      <c r="K280" s="88">
        <f t="shared" si="9"/>
        <v>0</v>
      </c>
      <c r="L280" s="27">
        <v>0</v>
      </c>
      <c r="M280" s="27">
        <v>0</v>
      </c>
      <c r="N280" s="27">
        <v>14</v>
      </c>
      <c r="O280" s="27">
        <v>0</v>
      </c>
      <c r="P280" s="27">
        <v>35</v>
      </c>
      <c r="Q280" s="27">
        <v>0</v>
      </c>
      <c r="R280" s="27">
        <v>86</v>
      </c>
      <c r="S280" s="27">
        <v>0</v>
      </c>
    </row>
    <row r="281" spans="1:19" x14ac:dyDescent="0.2">
      <c r="A281" s="86" t="s">
        <v>73</v>
      </c>
      <c r="B281" s="86" t="s">
        <v>46</v>
      </c>
      <c r="C281" s="86" t="s">
        <v>47</v>
      </c>
      <c r="D281" s="87" t="s">
        <v>1189</v>
      </c>
      <c r="E281" s="86" t="s">
        <v>6</v>
      </c>
      <c r="F281" s="88">
        <v>974</v>
      </c>
      <c r="G281" s="88">
        <f t="shared" si="8"/>
        <v>0</v>
      </c>
      <c r="H281" s="88">
        <v>0</v>
      </c>
      <c r="I281" s="88">
        <v>0</v>
      </c>
      <c r="J281" s="89">
        <v>643</v>
      </c>
      <c r="K281" s="88">
        <f t="shared" si="9"/>
        <v>2</v>
      </c>
      <c r="L281" s="88">
        <v>2</v>
      </c>
      <c r="M281" s="88">
        <v>0</v>
      </c>
      <c r="N281" s="88">
        <v>708</v>
      </c>
      <c r="O281" s="88">
        <v>0</v>
      </c>
      <c r="P281" s="86" t="s">
        <v>1238</v>
      </c>
      <c r="Q281" s="88">
        <v>115</v>
      </c>
      <c r="R281" s="88">
        <v>3963</v>
      </c>
      <c r="S281" s="88">
        <v>117</v>
      </c>
    </row>
    <row r="282" spans="1:19" x14ac:dyDescent="0.2">
      <c r="A282" s="27" t="s">
        <v>73</v>
      </c>
      <c r="B282" s="27" t="s">
        <v>46</v>
      </c>
      <c r="C282" s="27" t="s">
        <v>47</v>
      </c>
      <c r="D282" s="90">
        <v>2015</v>
      </c>
      <c r="E282" s="27" t="s">
        <v>6</v>
      </c>
      <c r="F282" s="27">
        <v>974</v>
      </c>
      <c r="G282" s="88">
        <f t="shared" si="8"/>
        <v>0</v>
      </c>
      <c r="H282" s="27">
        <v>0</v>
      </c>
      <c r="I282" s="27">
        <v>0</v>
      </c>
      <c r="J282" s="27">
        <v>643</v>
      </c>
      <c r="K282" s="88">
        <f t="shared" si="9"/>
        <v>2</v>
      </c>
      <c r="L282" s="27">
        <v>2</v>
      </c>
      <c r="M282" s="27">
        <v>0</v>
      </c>
      <c r="N282" s="27">
        <v>708</v>
      </c>
      <c r="O282" s="27">
        <v>0</v>
      </c>
      <c r="P282" s="27">
        <v>1638</v>
      </c>
      <c r="Q282" s="27">
        <v>522</v>
      </c>
      <c r="R282" s="27">
        <v>3963</v>
      </c>
      <c r="S282" s="27">
        <v>524</v>
      </c>
    </row>
    <row r="283" spans="1:19" x14ac:dyDescent="0.2">
      <c r="A283" s="27" t="s">
        <v>73</v>
      </c>
      <c r="B283" s="27" t="s">
        <v>46</v>
      </c>
      <c r="C283" s="27" t="s">
        <v>47</v>
      </c>
      <c r="D283" s="90">
        <v>2016</v>
      </c>
      <c r="E283" s="27" t="s">
        <v>6</v>
      </c>
      <c r="F283" s="27">
        <v>974</v>
      </c>
      <c r="G283" s="88">
        <f t="shared" si="8"/>
        <v>15</v>
      </c>
      <c r="H283" s="27">
        <v>15</v>
      </c>
      <c r="I283" s="27">
        <v>0</v>
      </c>
      <c r="J283" s="27">
        <v>643</v>
      </c>
      <c r="K283" s="88">
        <f t="shared" si="9"/>
        <v>1</v>
      </c>
      <c r="L283" s="27">
        <v>1</v>
      </c>
      <c r="M283" s="27">
        <v>0</v>
      </c>
      <c r="N283" s="27">
        <v>708</v>
      </c>
      <c r="O283" s="27">
        <v>64</v>
      </c>
      <c r="P283" s="27">
        <v>1638</v>
      </c>
      <c r="Q283" s="27">
        <v>435</v>
      </c>
      <c r="R283" s="27">
        <v>3963</v>
      </c>
      <c r="S283" s="27">
        <v>515</v>
      </c>
    </row>
    <row r="284" spans="1:19" x14ac:dyDescent="0.2">
      <c r="A284" s="27" t="s">
        <v>73</v>
      </c>
      <c r="B284" s="27" t="s">
        <v>46</v>
      </c>
      <c r="C284" s="27" t="s">
        <v>47</v>
      </c>
      <c r="D284" s="90">
        <v>2017</v>
      </c>
      <c r="E284" s="27" t="s">
        <v>6</v>
      </c>
      <c r="F284" s="27">
        <v>974</v>
      </c>
      <c r="G284" s="88">
        <f t="shared" si="8"/>
        <v>0</v>
      </c>
      <c r="H284" s="27">
        <v>0</v>
      </c>
      <c r="I284" s="27">
        <v>0</v>
      </c>
      <c r="J284" s="27">
        <v>643</v>
      </c>
      <c r="K284" s="88">
        <f t="shared" si="9"/>
        <v>2</v>
      </c>
      <c r="L284" s="27">
        <v>2</v>
      </c>
      <c r="M284" s="27">
        <v>0</v>
      </c>
      <c r="N284" s="27">
        <v>708</v>
      </c>
      <c r="O284" s="27">
        <v>260</v>
      </c>
      <c r="P284" s="27">
        <v>1638</v>
      </c>
      <c r="Q284" s="27">
        <v>376</v>
      </c>
      <c r="R284" s="27">
        <v>3963</v>
      </c>
      <c r="S284" s="27">
        <v>638</v>
      </c>
    </row>
    <row r="285" spans="1:19" x14ac:dyDescent="0.2">
      <c r="A285" s="86" t="s">
        <v>74</v>
      </c>
      <c r="B285" s="86" t="s">
        <v>2</v>
      </c>
      <c r="C285" s="86" t="s">
        <v>3</v>
      </c>
      <c r="D285" s="87" t="s">
        <v>1189</v>
      </c>
      <c r="E285" s="86" t="s">
        <v>6</v>
      </c>
      <c r="F285" s="88">
        <v>707</v>
      </c>
      <c r="G285" s="88">
        <f t="shared" si="8"/>
        <v>0</v>
      </c>
      <c r="H285" s="88">
        <v>0</v>
      </c>
      <c r="I285" s="88">
        <v>0</v>
      </c>
      <c r="J285" s="89">
        <v>478</v>
      </c>
      <c r="K285" s="88">
        <f t="shared" si="9"/>
        <v>0</v>
      </c>
      <c r="L285" s="88">
        <v>0</v>
      </c>
      <c r="M285" s="88">
        <v>0</v>
      </c>
      <c r="N285" s="88">
        <v>533</v>
      </c>
      <c r="O285" s="88">
        <v>0</v>
      </c>
      <c r="P285" s="86" t="s">
        <v>1239</v>
      </c>
      <c r="Q285" s="88">
        <v>521</v>
      </c>
      <c r="R285" s="88">
        <v>2894</v>
      </c>
      <c r="S285" s="88">
        <v>521</v>
      </c>
    </row>
    <row r="286" spans="1:19" x14ac:dyDescent="0.2">
      <c r="A286" s="27" t="s">
        <v>74</v>
      </c>
      <c r="B286" s="27" t="s">
        <v>2</v>
      </c>
      <c r="C286" s="27" t="s">
        <v>3</v>
      </c>
      <c r="D286" s="90">
        <v>2013</v>
      </c>
      <c r="E286" s="27" t="s">
        <v>6</v>
      </c>
      <c r="F286" s="27">
        <v>707</v>
      </c>
      <c r="G286" s="88">
        <f t="shared" si="8"/>
        <v>133</v>
      </c>
      <c r="H286" s="27">
        <v>133</v>
      </c>
      <c r="I286" s="27">
        <v>0</v>
      </c>
      <c r="J286" s="27">
        <v>478</v>
      </c>
      <c r="K286" s="88">
        <f t="shared" si="9"/>
        <v>0</v>
      </c>
      <c r="L286" s="27">
        <v>0</v>
      </c>
      <c r="M286" s="27">
        <v>0</v>
      </c>
      <c r="N286" s="27">
        <v>533</v>
      </c>
      <c r="O286" s="27">
        <v>5</v>
      </c>
      <c r="P286" s="27">
        <v>1176</v>
      </c>
      <c r="Q286" s="27">
        <v>980</v>
      </c>
      <c r="R286" s="27">
        <v>2894</v>
      </c>
      <c r="S286" s="27">
        <v>1118</v>
      </c>
    </row>
    <row r="287" spans="1:19" x14ac:dyDescent="0.2">
      <c r="A287" s="27" t="s">
        <v>74</v>
      </c>
      <c r="B287" s="27" t="s">
        <v>2</v>
      </c>
      <c r="C287" s="27" t="s">
        <v>3</v>
      </c>
      <c r="D287" s="90">
        <v>2014</v>
      </c>
      <c r="E287" s="27" t="s">
        <v>6</v>
      </c>
      <c r="F287" s="27">
        <v>707</v>
      </c>
      <c r="G287" s="88">
        <f t="shared" si="8"/>
        <v>0</v>
      </c>
      <c r="H287" s="27">
        <v>0</v>
      </c>
      <c r="I287" s="27">
        <v>0</v>
      </c>
      <c r="J287" s="27">
        <v>478</v>
      </c>
      <c r="K287" s="88">
        <f t="shared" si="9"/>
        <v>0</v>
      </c>
      <c r="L287" s="27">
        <v>0</v>
      </c>
      <c r="M287" s="27">
        <v>0</v>
      </c>
      <c r="N287" s="27">
        <v>533</v>
      </c>
      <c r="O287" s="27">
        <v>0</v>
      </c>
      <c r="P287" s="27">
        <v>1176</v>
      </c>
      <c r="Q287" s="27">
        <v>342</v>
      </c>
      <c r="R287" s="27">
        <v>2894</v>
      </c>
      <c r="S287" s="27">
        <v>342</v>
      </c>
    </row>
    <row r="288" spans="1:19" x14ac:dyDescent="0.2">
      <c r="A288" s="27" t="s">
        <v>74</v>
      </c>
      <c r="B288" s="27" t="s">
        <v>2</v>
      </c>
      <c r="C288" s="27" t="s">
        <v>3</v>
      </c>
      <c r="D288" s="90">
        <v>2015</v>
      </c>
      <c r="E288" s="27" t="s">
        <v>6</v>
      </c>
      <c r="F288" s="27">
        <v>707</v>
      </c>
      <c r="G288" s="88">
        <f t="shared" si="8"/>
        <v>135</v>
      </c>
      <c r="H288" s="27">
        <v>135</v>
      </c>
      <c r="I288" s="27">
        <v>0</v>
      </c>
      <c r="J288" s="27">
        <v>478</v>
      </c>
      <c r="K288" s="88">
        <f t="shared" si="9"/>
        <v>0</v>
      </c>
      <c r="L288" s="27">
        <v>0</v>
      </c>
      <c r="M288" s="27">
        <v>0</v>
      </c>
      <c r="N288" s="27">
        <v>533</v>
      </c>
      <c r="O288" s="27">
        <v>0</v>
      </c>
      <c r="P288" s="27">
        <v>1176</v>
      </c>
      <c r="Q288" s="27">
        <v>342</v>
      </c>
      <c r="R288" s="27">
        <v>2894</v>
      </c>
      <c r="S288" s="27">
        <v>477</v>
      </c>
    </row>
    <row r="289" spans="1:19" x14ac:dyDescent="0.2">
      <c r="A289" s="27" t="s">
        <v>74</v>
      </c>
      <c r="B289" s="27" t="s">
        <v>2</v>
      </c>
      <c r="C289" s="27" t="s">
        <v>3</v>
      </c>
      <c r="D289" s="90">
        <v>2016</v>
      </c>
      <c r="E289" s="27" t="s">
        <v>6</v>
      </c>
      <c r="F289" s="27">
        <v>707</v>
      </c>
      <c r="G289" s="88">
        <f t="shared" si="8"/>
        <v>0</v>
      </c>
      <c r="H289" s="27">
        <v>0</v>
      </c>
      <c r="I289" s="27">
        <v>0</v>
      </c>
      <c r="J289" s="27">
        <v>478</v>
      </c>
      <c r="K289" s="88">
        <f t="shared" si="9"/>
        <v>203</v>
      </c>
      <c r="L289" s="27">
        <v>203</v>
      </c>
      <c r="M289" s="27">
        <v>0</v>
      </c>
      <c r="N289" s="27">
        <v>533</v>
      </c>
      <c r="O289" s="27">
        <v>0</v>
      </c>
      <c r="P289" s="27">
        <v>1176</v>
      </c>
      <c r="Q289" s="27">
        <v>370</v>
      </c>
      <c r="R289" s="27">
        <v>2894</v>
      </c>
      <c r="S289" s="27">
        <v>573</v>
      </c>
    </row>
    <row r="290" spans="1:19" x14ac:dyDescent="0.2">
      <c r="A290" s="27" t="s">
        <v>74</v>
      </c>
      <c r="B290" s="27" t="s">
        <v>2</v>
      </c>
      <c r="C290" s="27" t="s">
        <v>3</v>
      </c>
      <c r="D290" s="90">
        <v>2017</v>
      </c>
      <c r="E290" s="27" t="s">
        <v>6</v>
      </c>
      <c r="F290" s="27">
        <v>707</v>
      </c>
      <c r="G290" s="88">
        <f t="shared" si="8"/>
        <v>0</v>
      </c>
      <c r="H290" s="27">
        <v>0</v>
      </c>
      <c r="I290" s="27">
        <v>0</v>
      </c>
      <c r="J290" s="27">
        <v>478</v>
      </c>
      <c r="K290" s="88">
        <f t="shared" si="9"/>
        <v>0</v>
      </c>
      <c r="L290" s="27">
        <v>0</v>
      </c>
      <c r="M290" s="27">
        <v>0</v>
      </c>
      <c r="N290" s="27">
        <v>533</v>
      </c>
      <c r="O290" s="27">
        <v>0</v>
      </c>
      <c r="P290" s="27">
        <v>1176</v>
      </c>
      <c r="Q290" s="27">
        <v>630</v>
      </c>
      <c r="R290" s="27">
        <v>2894</v>
      </c>
      <c r="S290" s="27">
        <v>630</v>
      </c>
    </row>
    <row r="291" spans="1:19" x14ac:dyDescent="0.2">
      <c r="A291" s="86" t="s">
        <v>75</v>
      </c>
      <c r="B291" s="86" t="s">
        <v>2</v>
      </c>
      <c r="C291" s="86" t="s">
        <v>3</v>
      </c>
      <c r="D291" s="87" t="s">
        <v>1189</v>
      </c>
      <c r="E291" s="86" t="s">
        <v>6</v>
      </c>
      <c r="F291" s="88">
        <v>217</v>
      </c>
      <c r="G291" s="88">
        <f t="shared" si="8"/>
        <v>0</v>
      </c>
      <c r="H291" s="88">
        <v>0</v>
      </c>
      <c r="I291" s="88">
        <v>0</v>
      </c>
      <c r="J291" s="89">
        <v>148</v>
      </c>
      <c r="K291" s="88">
        <f t="shared" si="9"/>
        <v>0</v>
      </c>
      <c r="L291" s="88">
        <v>0</v>
      </c>
      <c r="M291" s="88">
        <v>0</v>
      </c>
      <c r="N291" s="88">
        <v>164</v>
      </c>
      <c r="O291" s="88">
        <v>0</v>
      </c>
      <c r="P291" s="86" t="s">
        <v>1240</v>
      </c>
      <c r="Q291" s="88">
        <v>224</v>
      </c>
      <c r="R291" s="88">
        <v>862</v>
      </c>
      <c r="S291" s="88">
        <v>224</v>
      </c>
    </row>
    <row r="292" spans="1:19" x14ac:dyDescent="0.2">
      <c r="A292" s="27" t="s">
        <v>75</v>
      </c>
      <c r="B292" s="27" t="s">
        <v>2</v>
      </c>
      <c r="C292" s="27" t="s">
        <v>3</v>
      </c>
      <c r="D292" s="90">
        <v>2014</v>
      </c>
      <c r="E292" s="27" t="s">
        <v>6</v>
      </c>
      <c r="F292" s="27">
        <v>217</v>
      </c>
      <c r="G292" s="88">
        <f t="shared" si="8"/>
        <v>0</v>
      </c>
      <c r="H292" s="27">
        <v>0</v>
      </c>
      <c r="I292" s="27">
        <v>0</v>
      </c>
      <c r="J292" s="27">
        <v>148</v>
      </c>
      <c r="K292" s="88">
        <f t="shared" si="9"/>
        <v>0</v>
      </c>
      <c r="L292" s="27">
        <v>0</v>
      </c>
      <c r="M292" s="27">
        <v>0</v>
      </c>
      <c r="N292" s="27">
        <v>164</v>
      </c>
      <c r="O292" s="27">
        <v>286</v>
      </c>
      <c r="P292" s="27">
        <v>333</v>
      </c>
      <c r="Q292" s="27">
        <v>41</v>
      </c>
      <c r="R292" s="27">
        <v>862</v>
      </c>
      <c r="S292" s="27">
        <v>327</v>
      </c>
    </row>
    <row r="293" spans="1:19" x14ac:dyDescent="0.2">
      <c r="A293" s="27" t="s">
        <v>75</v>
      </c>
      <c r="B293" s="27" t="s">
        <v>2</v>
      </c>
      <c r="C293" s="27" t="s">
        <v>3</v>
      </c>
      <c r="D293" s="90">
        <v>2015</v>
      </c>
      <c r="E293" s="27" t="s">
        <v>6</v>
      </c>
      <c r="F293" s="27">
        <v>217</v>
      </c>
      <c r="G293" s="88">
        <f t="shared" si="8"/>
        <v>0</v>
      </c>
      <c r="H293" s="27">
        <v>0</v>
      </c>
      <c r="I293" s="27">
        <v>0</v>
      </c>
      <c r="J293" s="27">
        <v>148</v>
      </c>
      <c r="K293" s="88">
        <f t="shared" si="9"/>
        <v>0</v>
      </c>
      <c r="L293" s="27">
        <v>0</v>
      </c>
      <c r="M293" s="27">
        <v>0</v>
      </c>
      <c r="N293" s="27">
        <v>164</v>
      </c>
      <c r="O293" s="27">
        <v>11</v>
      </c>
      <c r="P293" s="27">
        <v>333</v>
      </c>
      <c r="Q293" s="27">
        <v>94</v>
      </c>
      <c r="R293" s="27">
        <v>862</v>
      </c>
      <c r="S293" s="27">
        <v>105</v>
      </c>
    </row>
    <row r="294" spans="1:19" x14ac:dyDescent="0.2">
      <c r="A294" s="27" t="s">
        <v>75</v>
      </c>
      <c r="B294" s="27" t="s">
        <v>2</v>
      </c>
      <c r="C294" s="27" t="s">
        <v>3</v>
      </c>
      <c r="D294" s="90">
        <v>2016</v>
      </c>
      <c r="E294" s="27" t="s">
        <v>6</v>
      </c>
      <c r="F294" s="27">
        <v>217</v>
      </c>
      <c r="G294" s="88">
        <f t="shared" si="8"/>
        <v>0</v>
      </c>
      <c r="H294" s="27">
        <v>0</v>
      </c>
      <c r="I294" s="27">
        <v>0</v>
      </c>
      <c r="J294" s="27">
        <v>148</v>
      </c>
      <c r="K294" s="88">
        <f t="shared" si="9"/>
        <v>0</v>
      </c>
      <c r="L294" s="27">
        <v>0</v>
      </c>
      <c r="M294" s="27">
        <v>0</v>
      </c>
      <c r="N294" s="27">
        <v>164</v>
      </c>
      <c r="O294" s="27">
        <v>357</v>
      </c>
      <c r="P294" s="27">
        <v>333</v>
      </c>
      <c r="Q294" s="27">
        <v>91</v>
      </c>
      <c r="R294" s="27">
        <v>862</v>
      </c>
      <c r="S294" s="27">
        <v>448</v>
      </c>
    </row>
    <row r="295" spans="1:19" x14ac:dyDescent="0.2">
      <c r="A295" s="27" t="s">
        <v>75</v>
      </c>
      <c r="B295" s="27" t="s">
        <v>2</v>
      </c>
      <c r="C295" s="27" t="s">
        <v>3</v>
      </c>
      <c r="D295" s="90">
        <v>2017</v>
      </c>
      <c r="E295" s="27" t="s">
        <v>6</v>
      </c>
      <c r="F295" s="27">
        <v>217</v>
      </c>
      <c r="G295" s="88">
        <f t="shared" si="8"/>
        <v>0</v>
      </c>
      <c r="H295" s="27">
        <v>0</v>
      </c>
      <c r="I295" s="27">
        <v>0</v>
      </c>
      <c r="J295" s="27">
        <v>148</v>
      </c>
      <c r="K295" s="88">
        <f t="shared" si="9"/>
        <v>0</v>
      </c>
      <c r="L295" s="27">
        <v>0</v>
      </c>
      <c r="M295" s="27">
        <v>0</v>
      </c>
      <c r="N295" s="27">
        <v>164</v>
      </c>
      <c r="O295" s="27">
        <v>668</v>
      </c>
      <c r="P295" s="27">
        <v>333</v>
      </c>
      <c r="Q295" s="27">
        <v>362</v>
      </c>
      <c r="R295" s="27">
        <v>862</v>
      </c>
      <c r="S295" s="27">
        <v>1030</v>
      </c>
    </row>
    <row r="296" spans="1:19" x14ac:dyDescent="0.2">
      <c r="A296" s="86" t="s">
        <v>1241</v>
      </c>
      <c r="B296" s="86" t="s">
        <v>76</v>
      </c>
      <c r="C296" s="86" t="s">
        <v>13</v>
      </c>
      <c r="D296" s="87" t="s">
        <v>1189</v>
      </c>
      <c r="E296" s="86" t="s">
        <v>6</v>
      </c>
      <c r="F296" s="88">
        <v>0</v>
      </c>
      <c r="G296" s="88">
        <f t="shared" si="8"/>
        <v>0</v>
      </c>
      <c r="H296" s="88">
        <v>0</v>
      </c>
      <c r="I296" s="88">
        <v>0</v>
      </c>
      <c r="J296" s="89">
        <v>0</v>
      </c>
      <c r="K296" s="88">
        <f t="shared" si="9"/>
        <v>0</v>
      </c>
      <c r="L296" s="88">
        <v>0</v>
      </c>
      <c r="M296" s="88">
        <v>0</v>
      </c>
      <c r="N296" s="88">
        <v>0</v>
      </c>
      <c r="O296" s="88">
        <v>20</v>
      </c>
      <c r="P296" s="86" t="s">
        <v>1217</v>
      </c>
      <c r="Q296" s="88">
        <v>0</v>
      </c>
      <c r="R296" s="88">
        <v>0</v>
      </c>
      <c r="S296" s="88">
        <v>20</v>
      </c>
    </row>
    <row r="297" spans="1:19" x14ac:dyDescent="0.2">
      <c r="A297" s="86" t="s">
        <v>77</v>
      </c>
      <c r="B297" s="86" t="s">
        <v>66</v>
      </c>
      <c r="C297" s="86" t="s">
        <v>67</v>
      </c>
      <c r="D297" s="87" t="s">
        <v>1189</v>
      </c>
      <c r="E297" s="86" t="s">
        <v>6</v>
      </c>
      <c r="F297" s="88">
        <v>3209</v>
      </c>
      <c r="G297" s="88">
        <f t="shared" si="8"/>
        <v>0</v>
      </c>
      <c r="H297" s="88">
        <v>0</v>
      </c>
      <c r="I297" s="88">
        <v>0</v>
      </c>
      <c r="J297" s="89">
        <v>2439</v>
      </c>
      <c r="K297" s="88">
        <f t="shared" si="9"/>
        <v>0</v>
      </c>
      <c r="L297" s="88">
        <v>0</v>
      </c>
      <c r="M297" s="88">
        <v>0</v>
      </c>
      <c r="N297" s="88">
        <v>2257</v>
      </c>
      <c r="O297" s="88">
        <v>0</v>
      </c>
      <c r="P297" s="86" t="s">
        <v>1242</v>
      </c>
      <c r="Q297" s="88">
        <v>1777</v>
      </c>
      <c r="R297" s="88">
        <v>12861</v>
      </c>
      <c r="S297" s="88">
        <v>1777</v>
      </c>
    </row>
    <row r="298" spans="1:19" x14ac:dyDescent="0.2">
      <c r="A298" s="27" t="s">
        <v>77</v>
      </c>
      <c r="B298" s="27" t="s">
        <v>66</v>
      </c>
      <c r="C298" s="27" t="s">
        <v>67</v>
      </c>
      <c r="D298" s="90">
        <v>2013</v>
      </c>
      <c r="E298" s="27" t="s">
        <v>6</v>
      </c>
      <c r="F298" s="27">
        <v>3209</v>
      </c>
      <c r="G298" s="88">
        <f t="shared" si="8"/>
        <v>69</v>
      </c>
      <c r="H298" s="27">
        <v>69</v>
      </c>
      <c r="I298" s="27">
        <v>0</v>
      </c>
      <c r="J298" s="27">
        <v>2439</v>
      </c>
      <c r="K298" s="88">
        <f t="shared" si="9"/>
        <v>371</v>
      </c>
      <c r="L298" s="27">
        <v>371</v>
      </c>
      <c r="M298" s="27">
        <v>0</v>
      </c>
      <c r="N298" s="27">
        <v>2257</v>
      </c>
      <c r="O298" s="27">
        <v>302</v>
      </c>
      <c r="P298" s="27">
        <v>4956</v>
      </c>
      <c r="Q298" s="27">
        <v>2300</v>
      </c>
      <c r="R298" s="27">
        <v>12861</v>
      </c>
      <c r="S298" s="27">
        <v>3042</v>
      </c>
    </row>
    <row r="299" spans="1:19" x14ac:dyDescent="0.2">
      <c r="A299" s="27" t="s">
        <v>77</v>
      </c>
      <c r="B299" s="27" t="s">
        <v>66</v>
      </c>
      <c r="C299" s="27" t="s">
        <v>67</v>
      </c>
      <c r="D299" s="90">
        <v>2014</v>
      </c>
      <c r="E299" s="27" t="s">
        <v>6</v>
      </c>
      <c r="F299" s="27">
        <v>3209</v>
      </c>
      <c r="G299" s="88">
        <f t="shared" si="8"/>
        <v>24</v>
      </c>
      <c r="H299" s="27">
        <v>24</v>
      </c>
      <c r="I299" s="27">
        <v>0</v>
      </c>
      <c r="J299" s="27">
        <v>2439</v>
      </c>
      <c r="K299" s="88">
        <f t="shared" si="9"/>
        <v>8</v>
      </c>
      <c r="L299" s="27">
        <v>8</v>
      </c>
      <c r="M299" s="27">
        <v>0</v>
      </c>
      <c r="N299" s="27">
        <v>2257</v>
      </c>
      <c r="O299" s="27">
        <v>11</v>
      </c>
      <c r="P299" s="27">
        <v>4956</v>
      </c>
      <c r="Q299" s="27">
        <v>956</v>
      </c>
      <c r="R299" s="27">
        <v>12861</v>
      </c>
      <c r="S299" s="27">
        <v>999</v>
      </c>
    </row>
    <row r="300" spans="1:19" x14ac:dyDescent="0.2">
      <c r="A300" s="27" t="s">
        <v>77</v>
      </c>
      <c r="B300" s="27" t="s">
        <v>66</v>
      </c>
      <c r="C300" s="27" t="s">
        <v>67</v>
      </c>
      <c r="D300" s="90">
        <v>2015</v>
      </c>
      <c r="E300" s="27" t="s">
        <v>6</v>
      </c>
      <c r="F300" s="27">
        <v>3209</v>
      </c>
      <c r="G300" s="88">
        <f t="shared" si="8"/>
        <v>0</v>
      </c>
      <c r="H300" s="27">
        <v>0</v>
      </c>
      <c r="I300" s="27">
        <v>0</v>
      </c>
      <c r="J300" s="27">
        <v>2439</v>
      </c>
      <c r="K300" s="88">
        <f t="shared" si="9"/>
        <v>0</v>
      </c>
      <c r="L300" s="27">
        <v>0</v>
      </c>
      <c r="M300" s="27">
        <v>0</v>
      </c>
      <c r="N300" s="27">
        <v>2257</v>
      </c>
      <c r="O300" s="27">
        <v>0</v>
      </c>
      <c r="P300" s="27">
        <v>4956</v>
      </c>
      <c r="Q300" s="27">
        <v>689</v>
      </c>
      <c r="R300" s="27">
        <v>12861</v>
      </c>
      <c r="S300" s="27">
        <v>689</v>
      </c>
    </row>
    <row r="301" spans="1:19" x14ac:dyDescent="0.2">
      <c r="A301" s="27" t="s">
        <v>77</v>
      </c>
      <c r="B301" s="27" t="s">
        <v>66</v>
      </c>
      <c r="C301" s="27" t="s">
        <v>67</v>
      </c>
      <c r="D301" s="90">
        <v>2016</v>
      </c>
      <c r="E301" s="27" t="s">
        <v>6</v>
      </c>
      <c r="F301" s="27">
        <v>3209</v>
      </c>
      <c r="G301" s="88">
        <f t="shared" si="8"/>
        <v>22</v>
      </c>
      <c r="H301" s="27">
        <v>22</v>
      </c>
      <c r="I301" s="27">
        <v>0</v>
      </c>
      <c r="J301" s="27">
        <v>2439</v>
      </c>
      <c r="K301" s="88">
        <f t="shared" si="9"/>
        <v>186</v>
      </c>
      <c r="L301" s="27">
        <v>186</v>
      </c>
      <c r="M301" s="27">
        <v>0</v>
      </c>
      <c r="N301" s="27">
        <v>2257</v>
      </c>
      <c r="O301" s="27">
        <v>2</v>
      </c>
      <c r="P301" s="27">
        <v>4956</v>
      </c>
      <c r="Q301" s="27">
        <v>849</v>
      </c>
      <c r="R301" s="27">
        <v>12861</v>
      </c>
      <c r="S301" s="27">
        <v>1059</v>
      </c>
    </row>
    <row r="302" spans="1:19" x14ac:dyDescent="0.2">
      <c r="A302" s="27" t="s">
        <v>77</v>
      </c>
      <c r="B302" s="27" t="s">
        <v>66</v>
      </c>
      <c r="C302" s="27" t="s">
        <v>67</v>
      </c>
      <c r="D302" s="90">
        <v>2017</v>
      </c>
      <c r="E302" s="27" t="s">
        <v>6</v>
      </c>
      <c r="F302" s="27">
        <v>3209</v>
      </c>
      <c r="G302" s="88">
        <f t="shared" si="8"/>
        <v>0</v>
      </c>
      <c r="H302" s="27">
        <v>0</v>
      </c>
      <c r="I302" s="27">
        <v>0</v>
      </c>
      <c r="J302" s="27">
        <v>2439</v>
      </c>
      <c r="K302" s="88">
        <f t="shared" si="9"/>
        <v>0</v>
      </c>
      <c r="L302" s="27">
        <v>0</v>
      </c>
      <c r="M302" s="27">
        <v>0</v>
      </c>
      <c r="N302" s="27">
        <v>2257</v>
      </c>
      <c r="O302" s="27">
        <v>13</v>
      </c>
      <c r="P302" s="27">
        <v>4956</v>
      </c>
      <c r="Q302" s="27">
        <v>1043</v>
      </c>
      <c r="R302" s="27">
        <v>12861</v>
      </c>
      <c r="S302" s="27">
        <v>1056</v>
      </c>
    </row>
    <row r="303" spans="1:19" x14ac:dyDescent="0.2">
      <c r="A303" s="86" t="s">
        <v>997</v>
      </c>
      <c r="B303" s="86" t="s">
        <v>78</v>
      </c>
      <c r="C303" s="86" t="s">
        <v>32</v>
      </c>
      <c r="D303" s="87" t="s">
        <v>1189</v>
      </c>
      <c r="E303" s="86" t="s">
        <v>6</v>
      </c>
      <c r="F303" s="88">
        <v>146</v>
      </c>
      <c r="G303" s="88">
        <f t="shared" si="8"/>
        <v>2</v>
      </c>
      <c r="H303" s="88">
        <v>0</v>
      </c>
      <c r="I303" s="88">
        <v>2</v>
      </c>
      <c r="J303" s="89">
        <v>102</v>
      </c>
      <c r="K303" s="88">
        <f t="shared" si="9"/>
        <v>0</v>
      </c>
      <c r="L303" s="88">
        <v>0</v>
      </c>
      <c r="M303" s="88">
        <v>0</v>
      </c>
      <c r="N303" s="88">
        <v>130</v>
      </c>
      <c r="O303" s="88">
        <v>0</v>
      </c>
      <c r="P303" s="86" t="s">
        <v>1243</v>
      </c>
      <c r="Q303" s="88">
        <v>16</v>
      </c>
      <c r="R303" s="88">
        <v>696</v>
      </c>
      <c r="S303" s="88">
        <v>18</v>
      </c>
    </row>
    <row r="304" spans="1:19" x14ac:dyDescent="0.2">
      <c r="A304" s="27" t="s">
        <v>997</v>
      </c>
      <c r="B304" s="27" t="s">
        <v>78</v>
      </c>
      <c r="C304" s="27" t="s">
        <v>32</v>
      </c>
      <c r="D304" s="90">
        <v>2013</v>
      </c>
      <c r="E304" s="27" t="s">
        <v>6</v>
      </c>
      <c r="F304" s="27">
        <v>146</v>
      </c>
      <c r="G304" s="88">
        <f t="shared" si="8"/>
        <v>0</v>
      </c>
      <c r="H304" s="27">
        <v>0</v>
      </c>
      <c r="I304" s="27">
        <v>0</v>
      </c>
      <c r="J304" s="27">
        <v>102</v>
      </c>
      <c r="K304" s="88">
        <f t="shared" si="9"/>
        <v>1</v>
      </c>
      <c r="L304" s="27">
        <v>0</v>
      </c>
      <c r="M304" s="27">
        <v>1</v>
      </c>
      <c r="N304" s="27">
        <v>130</v>
      </c>
      <c r="O304" s="27">
        <v>0</v>
      </c>
      <c r="P304" s="27">
        <v>318</v>
      </c>
      <c r="Q304" s="27">
        <v>1</v>
      </c>
      <c r="R304" s="27">
        <v>696</v>
      </c>
      <c r="S304" s="27">
        <v>2</v>
      </c>
    </row>
    <row r="305" spans="1:19" x14ac:dyDescent="0.2">
      <c r="A305" s="27" t="s">
        <v>997</v>
      </c>
      <c r="B305" s="27" t="s">
        <v>78</v>
      </c>
      <c r="C305" s="27" t="s">
        <v>32</v>
      </c>
      <c r="D305" s="90">
        <v>2014</v>
      </c>
      <c r="E305" s="27" t="s">
        <v>6</v>
      </c>
      <c r="F305" s="27">
        <v>146</v>
      </c>
      <c r="G305" s="88">
        <f t="shared" si="8"/>
        <v>0</v>
      </c>
      <c r="H305" s="27">
        <v>0</v>
      </c>
      <c r="I305" s="27">
        <v>0</v>
      </c>
      <c r="J305" s="27">
        <v>102</v>
      </c>
      <c r="K305" s="88">
        <f t="shared" si="9"/>
        <v>2</v>
      </c>
      <c r="L305" s="27">
        <v>2</v>
      </c>
      <c r="M305" s="27">
        <v>0</v>
      </c>
      <c r="N305" s="27">
        <v>130</v>
      </c>
      <c r="O305" s="27">
        <v>0</v>
      </c>
      <c r="P305" s="27">
        <v>318</v>
      </c>
      <c r="Q305" s="27">
        <v>5</v>
      </c>
      <c r="R305" s="27">
        <v>696</v>
      </c>
      <c r="S305" s="27">
        <v>7</v>
      </c>
    </row>
    <row r="306" spans="1:19" x14ac:dyDescent="0.2">
      <c r="A306" s="27" t="s">
        <v>997</v>
      </c>
      <c r="B306" s="27" t="s">
        <v>78</v>
      </c>
      <c r="C306" s="27" t="s">
        <v>32</v>
      </c>
      <c r="D306" s="90">
        <v>2015</v>
      </c>
      <c r="E306" s="27" t="s">
        <v>6</v>
      </c>
      <c r="F306" s="27">
        <v>146</v>
      </c>
      <c r="G306" s="88">
        <f t="shared" si="8"/>
        <v>0</v>
      </c>
      <c r="H306" s="27">
        <v>0</v>
      </c>
      <c r="I306" s="27">
        <v>0</v>
      </c>
      <c r="J306" s="27">
        <v>102</v>
      </c>
      <c r="K306" s="88">
        <f t="shared" si="9"/>
        <v>1</v>
      </c>
      <c r="L306" s="27">
        <v>1</v>
      </c>
      <c r="M306" s="27">
        <v>0</v>
      </c>
      <c r="N306" s="27">
        <v>130</v>
      </c>
      <c r="O306" s="27">
        <v>0</v>
      </c>
      <c r="P306" s="27">
        <v>318</v>
      </c>
      <c r="Q306" s="27">
        <v>43</v>
      </c>
      <c r="R306" s="27">
        <v>696</v>
      </c>
      <c r="S306" s="27">
        <v>44</v>
      </c>
    </row>
    <row r="307" spans="1:19" x14ac:dyDescent="0.2">
      <c r="A307" s="27" t="s">
        <v>997</v>
      </c>
      <c r="B307" s="27" t="s">
        <v>78</v>
      </c>
      <c r="C307" s="27" t="s">
        <v>32</v>
      </c>
      <c r="D307" s="90">
        <v>2016</v>
      </c>
      <c r="E307" s="27" t="s">
        <v>6</v>
      </c>
      <c r="F307" s="27">
        <v>146</v>
      </c>
      <c r="G307" s="88">
        <f t="shared" si="8"/>
        <v>0</v>
      </c>
      <c r="H307" s="27">
        <v>0</v>
      </c>
      <c r="I307" s="27">
        <v>0</v>
      </c>
      <c r="J307" s="27">
        <v>102</v>
      </c>
      <c r="K307" s="88">
        <f t="shared" si="9"/>
        <v>0</v>
      </c>
      <c r="L307" s="27">
        <v>0</v>
      </c>
      <c r="M307" s="27">
        <v>0</v>
      </c>
      <c r="N307" s="27">
        <v>130</v>
      </c>
      <c r="O307" s="27">
        <v>24</v>
      </c>
      <c r="P307" s="27">
        <v>318</v>
      </c>
      <c r="Q307" s="27">
        <v>0</v>
      </c>
      <c r="R307" s="27">
        <v>696</v>
      </c>
      <c r="S307" s="27">
        <v>24</v>
      </c>
    </row>
    <row r="308" spans="1:19" x14ac:dyDescent="0.2">
      <c r="A308" s="27" t="s">
        <v>997</v>
      </c>
      <c r="B308" s="27" t="s">
        <v>78</v>
      </c>
      <c r="C308" s="27" t="s">
        <v>32</v>
      </c>
      <c r="D308" s="90">
        <v>2017</v>
      </c>
      <c r="E308" s="27" t="s">
        <v>6</v>
      </c>
      <c r="F308" s="27">
        <v>146</v>
      </c>
      <c r="G308" s="88">
        <f t="shared" si="8"/>
        <v>1</v>
      </c>
      <c r="H308" s="27">
        <v>0</v>
      </c>
      <c r="I308" s="27">
        <v>1</v>
      </c>
      <c r="J308" s="27">
        <v>102</v>
      </c>
      <c r="K308" s="88">
        <f t="shared" si="9"/>
        <v>0</v>
      </c>
      <c r="L308" s="27">
        <v>0</v>
      </c>
      <c r="M308" s="27">
        <v>0</v>
      </c>
      <c r="N308" s="27">
        <v>130</v>
      </c>
      <c r="O308" s="27">
        <v>0</v>
      </c>
      <c r="P308" s="27">
        <v>318</v>
      </c>
      <c r="Q308" s="27">
        <v>12</v>
      </c>
      <c r="R308" s="27">
        <v>696</v>
      </c>
      <c r="S308" s="27">
        <v>13</v>
      </c>
    </row>
    <row r="309" spans="1:19" x14ac:dyDescent="0.2">
      <c r="A309" s="86" t="s">
        <v>1043</v>
      </c>
      <c r="B309" s="86" t="s">
        <v>5</v>
      </c>
      <c r="C309" s="86" t="s">
        <v>3</v>
      </c>
      <c r="D309" s="87" t="s">
        <v>1189</v>
      </c>
      <c r="E309" s="86" t="s">
        <v>6</v>
      </c>
      <c r="F309" s="88">
        <v>98</v>
      </c>
      <c r="G309" s="88">
        <f t="shared" si="8"/>
        <v>0</v>
      </c>
      <c r="H309" s="88">
        <v>0</v>
      </c>
      <c r="I309" s="88">
        <v>0</v>
      </c>
      <c r="J309" s="89">
        <v>59</v>
      </c>
      <c r="K309" s="88">
        <f t="shared" si="9"/>
        <v>0</v>
      </c>
      <c r="L309" s="88">
        <v>0</v>
      </c>
      <c r="M309" s="88">
        <v>0</v>
      </c>
      <c r="N309" s="88">
        <v>64</v>
      </c>
      <c r="O309" s="88">
        <v>7</v>
      </c>
      <c r="P309" s="86" t="s">
        <v>1244</v>
      </c>
      <c r="Q309" s="88">
        <v>30</v>
      </c>
      <c r="R309" s="88">
        <v>373</v>
      </c>
      <c r="S309" s="88">
        <v>37</v>
      </c>
    </row>
    <row r="310" spans="1:19" x14ac:dyDescent="0.2">
      <c r="A310" s="27" t="s">
        <v>1043</v>
      </c>
      <c r="B310" s="27" t="s">
        <v>5</v>
      </c>
      <c r="C310" s="27" t="s">
        <v>3</v>
      </c>
      <c r="D310" s="90">
        <v>2017</v>
      </c>
      <c r="E310" s="27" t="s">
        <v>6</v>
      </c>
      <c r="F310" s="27">
        <v>98</v>
      </c>
      <c r="G310" s="88">
        <f t="shared" si="8"/>
        <v>0</v>
      </c>
      <c r="H310" s="27">
        <v>0</v>
      </c>
      <c r="I310" s="27">
        <v>0</v>
      </c>
      <c r="J310" s="27">
        <v>59</v>
      </c>
      <c r="K310" s="88">
        <f t="shared" si="9"/>
        <v>0</v>
      </c>
      <c r="L310" s="27">
        <v>0</v>
      </c>
      <c r="M310" s="27">
        <v>0</v>
      </c>
      <c r="N310" s="27">
        <v>64</v>
      </c>
      <c r="O310" s="27">
        <v>16</v>
      </c>
      <c r="P310" s="27">
        <v>152</v>
      </c>
      <c r="Q310" s="27">
        <v>316</v>
      </c>
      <c r="R310" s="27">
        <v>373</v>
      </c>
      <c r="S310" s="27">
        <v>332</v>
      </c>
    </row>
    <row r="311" spans="1:19" x14ac:dyDescent="0.2">
      <c r="A311" s="86" t="s">
        <v>79</v>
      </c>
      <c r="B311" s="86" t="s">
        <v>21</v>
      </c>
      <c r="C311" s="86" t="s">
        <v>8</v>
      </c>
      <c r="D311" s="87" t="s">
        <v>1189</v>
      </c>
      <c r="E311" s="86" t="s">
        <v>6</v>
      </c>
      <c r="F311" s="88">
        <v>51</v>
      </c>
      <c r="G311" s="88">
        <f t="shared" si="8"/>
        <v>0</v>
      </c>
      <c r="H311" s="27"/>
      <c r="I311" s="27"/>
      <c r="J311" s="89">
        <v>25</v>
      </c>
      <c r="K311" s="88">
        <f t="shared" si="9"/>
        <v>0</v>
      </c>
      <c r="L311" s="27"/>
      <c r="M311" s="27"/>
      <c r="N311" s="88">
        <v>31</v>
      </c>
      <c r="O311" s="27"/>
      <c r="P311" s="86" t="s">
        <v>1209</v>
      </c>
      <c r="Q311" s="27"/>
      <c r="R311" s="88">
        <v>141</v>
      </c>
      <c r="S311" s="27"/>
    </row>
    <row r="312" spans="1:19" x14ac:dyDescent="0.2">
      <c r="A312" s="27" t="s">
        <v>79</v>
      </c>
      <c r="B312" s="27" t="s">
        <v>21</v>
      </c>
      <c r="C312" s="27" t="s">
        <v>8</v>
      </c>
      <c r="D312" s="90">
        <v>2015</v>
      </c>
      <c r="E312" s="27" t="s">
        <v>6</v>
      </c>
      <c r="F312" s="27">
        <v>51</v>
      </c>
      <c r="G312" s="88">
        <f t="shared" si="8"/>
        <v>0</v>
      </c>
      <c r="H312" s="27">
        <v>0</v>
      </c>
      <c r="I312" s="27">
        <v>0</v>
      </c>
      <c r="J312" s="27">
        <v>25</v>
      </c>
      <c r="K312" s="88">
        <f t="shared" si="9"/>
        <v>0</v>
      </c>
      <c r="L312" s="27">
        <v>0</v>
      </c>
      <c r="M312" s="27">
        <v>0</v>
      </c>
      <c r="N312" s="27">
        <v>31</v>
      </c>
      <c r="O312" s="27">
        <v>0</v>
      </c>
      <c r="P312" s="27">
        <v>34</v>
      </c>
      <c r="Q312" s="27">
        <v>0</v>
      </c>
      <c r="R312" s="27">
        <v>141</v>
      </c>
      <c r="S312" s="27">
        <v>0</v>
      </c>
    </row>
    <row r="313" spans="1:19" x14ac:dyDescent="0.2">
      <c r="A313" s="27" t="s">
        <v>79</v>
      </c>
      <c r="B313" s="27" t="s">
        <v>21</v>
      </c>
      <c r="C313" s="27" t="s">
        <v>8</v>
      </c>
      <c r="D313" s="90">
        <v>2016</v>
      </c>
      <c r="E313" s="27" t="s">
        <v>6</v>
      </c>
      <c r="F313" s="27">
        <v>51</v>
      </c>
      <c r="G313" s="88">
        <f t="shared" si="8"/>
        <v>0</v>
      </c>
      <c r="H313" s="27">
        <v>0</v>
      </c>
      <c r="I313" s="27">
        <v>0</v>
      </c>
      <c r="J313" s="27">
        <v>25</v>
      </c>
      <c r="K313" s="88">
        <f t="shared" si="9"/>
        <v>1</v>
      </c>
      <c r="L313" s="27">
        <v>0</v>
      </c>
      <c r="M313" s="27">
        <v>1</v>
      </c>
      <c r="N313" s="27">
        <v>31</v>
      </c>
      <c r="O313" s="27">
        <v>0</v>
      </c>
      <c r="P313" s="27">
        <v>34</v>
      </c>
      <c r="Q313" s="27">
        <v>0</v>
      </c>
      <c r="R313" s="27">
        <v>141</v>
      </c>
      <c r="S313" s="27">
        <v>1</v>
      </c>
    </row>
    <row r="314" spans="1:19" x14ac:dyDescent="0.2">
      <c r="A314" s="27" t="s">
        <v>79</v>
      </c>
      <c r="B314" s="27" t="s">
        <v>21</v>
      </c>
      <c r="C314" s="27" t="s">
        <v>8</v>
      </c>
      <c r="D314" s="90">
        <v>2017</v>
      </c>
      <c r="E314" s="27" t="s">
        <v>6</v>
      </c>
      <c r="F314" s="27">
        <v>51</v>
      </c>
      <c r="G314" s="88">
        <f t="shared" si="8"/>
        <v>0</v>
      </c>
      <c r="H314" s="27">
        <v>0</v>
      </c>
      <c r="I314" s="27">
        <v>0</v>
      </c>
      <c r="J314" s="27">
        <v>25</v>
      </c>
      <c r="K314" s="88">
        <f t="shared" si="9"/>
        <v>1</v>
      </c>
      <c r="L314" s="27">
        <v>0</v>
      </c>
      <c r="M314" s="27">
        <v>1</v>
      </c>
      <c r="N314" s="27">
        <v>31</v>
      </c>
      <c r="O314" s="27">
        <v>0</v>
      </c>
      <c r="P314" s="27">
        <v>34</v>
      </c>
      <c r="Q314" s="27">
        <v>8</v>
      </c>
      <c r="R314" s="27">
        <v>141</v>
      </c>
      <c r="S314" s="27">
        <v>9</v>
      </c>
    </row>
    <row r="315" spans="1:19" x14ac:dyDescent="0.2">
      <c r="A315" s="86" t="s">
        <v>1118</v>
      </c>
      <c r="B315" s="86" t="s">
        <v>1059</v>
      </c>
      <c r="C315" s="86" t="s">
        <v>13</v>
      </c>
      <c r="D315" s="87" t="s">
        <v>1189</v>
      </c>
      <c r="E315" s="86" t="s">
        <v>6</v>
      </c>
      <c r="F315" s="88">
        <v>108</v>
      </c>
      <c r="G315" s="88">
        <f t="shared" si="8"/>
        <v>1</v>
      </c>
      <c r="H315" s="88">
        <v>0</v>
      </c>
      <c r="I315" s="88">
        <v>1</v>
      </c>
      <c r="J315" s="89">
        <v>67</v>
      </c>
      <c r="K315" s="88">
        <f t="shared" si="9"/>
        <v>1</v>
      </c>
      <c r="L315" s="88">
        <v>0</v>
      </c>
      <c r="M315" s="88">
        <v>1</v>
      </c>
      <c r="N315" s="88">
        <v>87</v>
      </c>
      <c r="O315" s="88">
        <v>2</v>
      </c>
      <c r="P315" s="86" t="s">
        <v>1245</v>
      </c>
      <c r="Q315" s="88">
        <v>5</v>
      </c>
      <c r="R315" s="88">
        <v>467</v>
      </c>
      <c r="S315" s="88">
        <v>9</v>
      </c>
    </row>
    <row r="316" spans="1:19" x14ac:dyDescent="0.2">
      <c r="A316" s="27" t="s">
        <v>1118</v>
      </c>
      <c r="B316" s="27" t="s">
        <v>1059</v>
      </c>
      <c r="C316" s="27" t="s">
        <v>13</v>
      </c>
      <c r="D316" s="90">
        <v>2015</v>
      </c>
      <c r="E316" s="27" t="s">
        <v>6</v>
      </c>
      <c r="F316" s="27">
        <v>108</v>
      </c>
      <c r="G316" s="88">
        <f t="shared" si="8"/>
        <v>1</v>
      </c>
      <c r="H316" s="27">
        <v>1</v>
      </c>
      <c r="I316" s="27">
        <v>0</v>
      </c>
      <c r="J316" s="27">
        <v>67</v>
      </c>
      <c r="K316" s="88">
        <f t="shared" si="9"/>
        <v>0</v>
      </c>
      <c r="L316" s="27">
        <v>0</v>
      </c>
      <c r="M316" s="27">
        <v>0</v>
      </c>
      <c r="N316" s="27">
        <v>87</v>
      </c>
      <c r="O316" s="27">
        <v>0</v>
      </c>
      <c r="P316" s="27">
        <v>205</v>
      </c>
      <c r="Q316" s="27">
        <v>1</v>
      </c>
      <c r="R316" s="27">
        <v>467</v>
      </c>
      <c r="S316" s="27">
        <v>2</v>
      </c>
    </row>
    <row r="317" spans="1:19" x14ac:dyDescent="0.2">
      <c r="A317" s="27" t="s">
        <v>1118</v>
      </c>
      <c r="B317" s="27" t="s">
        <v>1059</v>
      </c>
      <c r="C317" s="27" t="s">
        <v>13</v>
      </c>
      <c r="D317" s="90">
        <v>2016</v>
      </c>
      <c r="E317" s="27" t="s">
        <v>6</v>
      </c>
      <c r="F317" s="27">
        <v>108</v>
      </c>
      <c r="G317" s="88">
        <f t="shared" si="8"/>
        <v>0</v>
      </c>
      <c r="H317" s="27">
        <v>0</v>
      </c>
      <c r="I317" s="27">
        <v>0</v>
      </c>
      <c r="J317" s="27">
        <v>67</v>
      </c>
      <c r="K317" s="88">
        <f t="shared" si="9"/>
        <v>0</v>
      </c>
      <c r="L317" s="27">
        <v>0</v>
      </c>
      <c r="M317" s="27">
        <v>0</v>
      </c>
      <c r="N317" s="27">
        <v>87</v>
      </c>
      <c r="O317" s="27">
        <v>1</v>
      </c>
      <c r="P317" s="27">
        <v>205</v>
      </c>
      <c r="Q317" s="27">
        <v>0</v>
      </c>
      <c r="R317" s="27">
        <v>467</v>
      </c>
      <c r="S317" s="27">
        <v>1</v>
      </c>
    </row>
    <row r="318" spans="1:19" x14ac:dyDescent="0.2">
      <c r="A318" s="27" t="s">
        <v>1118</v>
      </c>
      <c r="B318" s="27" t="s">
        <v>1059</v>
      </c>
      <c r="C318" s="27" t="s">
        <v>13</v>
      </c>
      <c r="D318" s="90">
        <v>2017</v>
      </c>
      <c r="E318" s="27" t="s">
        <v>6</v>
      </c>
      <c r="F318" s="27">
        <v>108</v>
      </c>
      <c r="G318" s="88">
        <f t="shared" si="8"/>
        <v>1</v>
      </c>
      <c r="H318" s="27">
        <v>0</v>
      </c>
      <c r="I318" s="27">
        <v>1</v>
      </c>
      <c r="J318" s="27">
        <v>67</v>
      </c>
      <c r="K318" s="88">
        <f t="shared" si="9"/>
        <v>1</v>
      </c>
      <c r="L318" s="27">
        <v>0</v>
      </c>
      <c r="M318" s="27">
        <v>1</v>
      </c>
      <c r="N318" s="27">
        <v>87</v>
      </c>
      <c r="O318" s="27">
        <v>0</v>
      </c>
      <c r="P318" s="27">
        <v>205</v>
      </c>
      <c r="Q318" s="27">
        <v>0</v>
      </c>
      <c r="R318" s="27">
        <v>467</v>
      </c>
      <c r="S318" s="27">
        <v>2</v>
      </c>
    </row>
    <row r="319" spans="1:19" x14ac:dyDescent="0.2">
      <c r="A319" s="86" t="s">
        <v>80</v>
      </c>
      <c r="B319" s="86" t="s">
        <v>81</v>
      </c>
      <c r="C319" s="86" t="s">
        <v>8</v>
      </c>
      <c r="D319" s="87" t="s">
        <v>1189</v>
      </c>
      <c r="E319" s="86" t="s">
        <v>6</v>
      </c>
      <c r="F319" s="88">
        <v>39</v>
      </c>
      <c r="G319" s="88">
        <f t="shared" si="8"/>
        <v>0</v>
      </c>
      <c r="H319" s="88">
        <v>0</v>
      </c>
      <c r="I319" s="88">
        <v>0</v>
      </c>
      <c r="J319" s="89">
        <v>29</v>
      </c>
      <c r="K319" s="88">
        <f t="shared" si="9"/>
        <v>0</v>
      </c>
      <c r="L319" s="88">
        <v>0</v>
      </c>
      <c r="M319" s="88">
        <v>0</v>
      </c>
      <c r="N319" s="88">
        <v>31</v>
      </c>
      <c r="O319" s="88">
        <v>0</v>
      </c>
      <c r="P319" s="86" t="s">
        <v>1246</v>
      </c>
      <c r="Q319" s="88">
        <v>14</v>
      </c>
      <c r="R319" s="88">
        <v>211</v>
      </c>
      <c r="S319" s="88">
        <v>14</v>
      </c>
    </row>
    <row r="320" spans="1:19" x14ac:dyDescent="0.2">
      <c r="A320" s="27" t="s">
        <v>80</v>
      </c>
      <c r="B320" s="27" t="s">
        <v>81</v>
      </c>
      <c r="C320" s="27" t="s">
        <v>8</v>
      </c>
      <c r="D320" s="90">
        <v>2014</v>
      </c>
      <c r="E320" s="27" t="s">
        <v>6</v>
      </c>
      <c r="F320" s="27">
        <v>39</v>
      </c>
      <c r="G320" s="88">
        <f t="shared" si="8"/>
        <v>0</v>
      </c>
      <c r="H320" s="27">
        <v>0</v>
      </c>
      <c r="I320" s="27">
        <v>0</v>
      </c>
      <c r="J320" s="27">
        <v>29</v>
      </c>
      <c r="K320" s="88">
        <f t="shared" si="9"/>
        <v>0</v>
      </c>
      <c r="L320" s="27">
        <v>0</v>
      </c>
      <c r="M320" s="27">
        <v>0</v>
      </c>
      <c r="N320" s="27">
        <v>31</v>
      </c>
      <c r="O320" s="27">
        <v>0</v>
      </c>
      <c r="P320" s="27">
        <v>112</v>
      </c>
      <c r="Q320" s="27">
        <v>0</v>
      </c>
      <c r="R320" s="27">
        <v>211</v>
      </c>
      <c r="S320" s="27">
        <v>0</v>
      </c>
    </row>
    <row r="321" spans="1:19" x14ac:dyDescent="0.2">
      <c r="A321" s="27" t="s">
        <v>80</v>
      </c>
      <c r="B321" s="27" t="s">
        <v>81</v>
      </c>
      <c r="C321" s="27" t="s">
        <v>8</v>
      </c>
      <c r="D321" s="90">
        <v>2015</v>
      </c>
      <c r="E321" s="27" t="s">
        <v>6</v>
      </c>
      <c r="F321" s="27">
        <v>39</v>
      </c>
      <c r="G321" s="88">
        <f t="shared" si="8"/>
        <v>25</v>
      </c>
      <c r="H321" s="27">
        <v>25</v>
      </c>
      <c r="I321" s="27">
        <v>0</v>
      </c>
      <c r="J321" s="27">
        <v>29</v>
      </c>
      <c r="K321" s="88">
        <f t="shared" si="9"/>
        <v>7</v>
      </c>
      <c r="L321" s="27">
        <v>7</v>
      </c>
      <c r="M321" s="27">
        <v>0</v>
      </c>
      <c r="N321" s="27">
        <v>31</v>
      </c>
      <c r="O321" s="27">
        <v>0</v>
      </c>
      <c r="P321" s="27">
        <v>112</v>
      </c>
      <c r="Q321" s="27">
        <v>0</v>
      </c>
      <c r="R321" s="27">
        <v>211</v>
      </c>
      <c r="S321" s="27">
        <v>32</v>
      </c>
    </row>
    <row r="322" spans="1:19" x14ac:dyDescent="0.2">
      <c r="A322" s="27" t="s">
        <v>80</v>
      </c>
      <c r="B322" s="27" t="s">
        <v>81</v>
      </c>
      <c r="C322" s="27" t="s">
        <v>8</v>
      </c>
      <c r="D322" s="90">
        <v>2016</v>
      </c>
      <c r="E322" s="27" t="s">
        <v>6</v>
      </c>
      <c r="F322" s="27">
        <v>39</v>
      </c>
      <c r="G322" s="88">
        <f t="shared" si="8"/>
        <v>0</v>
      </c>
      <c r="H322" s="27">
        <v>0</v>
      </c>
      <c r="I322" s="27">
        <v>0</v>
      </c>
      <c r="J322" s="27">
        <v>29</v>
      </c>
      <c r="K322" s="88">
        <f t="shared" si="9"/>
        <v>0</v>
      </c>
      <c r="L322" s="27">
        <v>0</v>
      </c>
      <c r="M322" s="27">
        <v>0</v>
      </c>
      <c r="N322" s="27">
        <v>31</v>
      </c>
      <c r="O322" s="27">
        <v>2</v>
      </c>
      <c r="P322" s="27">
        <v>112</v>
      </c>
      <c r="Q322" s="27">
        <v>13</v>
      </c>
      <c r="R322" s="27">
        <v>211</v>
      </c>
      <c r="S322" s="27">
        <v>15</v>
      </c>
    </row>
    <row r="323" spans="1:19" x14ac:dyDescent="0.2">
      <c r="A323" s="27" t="s">
        <v>80</v>
      </c>
      <c r="B323" s="27" t="s">
        <v>81</v>
      </c>
      <c r="C323" s="27" t="s">
        <v>8</v>
      </c>
      <c r="D323" s="90">
        <v>2017</v>
      </c>
      <c r="E323" s="27" t="s">
        <v>6</v>
      </c>
      <c r="F323" s="27">
        <v>39</v>
      </c>
      <c r="G323" s="88">
        <f t="shared" si="8"/>
        <v>0</v>
      </c>
      <c r="H323" s="27">
        <v>0</v>
      </c>
      <c r="I323" s="27">
        <v>0</v>
      </c>
      <c r="J323" s="27">
        <v>29</v>
      </c>
      <c r="K323" s="88">
        <f t="shared" si="9"/>
        <v>0</v>
      </c>
      <c r="L323" s="27">
        <v>0</v>
      </c>
      <c r="M323" s="27">
        <v>0</v>
      </c>
      <c r="N323" s="27">
        <v>31</v>
      </c>
      <c r="O323" s="27">
        <v>3</v>
      </c>
      <c r="P323" s="27">
        <v>112</v>
      </c>
      <c r="Q323" s="27">
        <v>22</v>
      </c>
      <c r="R323" s="27">
        <v>211</v>
      </c>
      <c r="S323" s="27">
        <v>25</v>
      </c>
    </row>
    <row r="324" spans="1:19" x14ac:dyDescent="0.2">
      <c r="A324" s="86" t="s">
        <v>1044</v>
      </c>
      <c r="B324" s="86" t="s">
        <v>82</v>
      </c>
      <c r="C324" s="86" t="s">
        <v>26</v>
      </c>
      <c r="D324" s="87" t="s">
        <v>1189</v>
      </c>
      <c r="E324" s="86" t="s">
        <v>6</v>
      </c>
      <c r="F324" s="88">
        <v>2321</v>
      </c>
      <c r="G324" s="88">
        <f t="shared" ref="G324:G387" si="10">H324+I324</f>
        <v>0</v>
      </c>
      <c r="H324" s="88">
        <v>0</v>
      </c>
      <c r="I324" s="88">
        <v>0</v>
      </c>
      <c r="J324" s="89">
        <v>1145</v>
      </c>
      <c r="K324" s="88">
        <f t="shared" ref="K324:K387" si="11">L324+M324</f>
        <v>2</v>
      </c>
      <c r="L324" s="88">
        <v>2</v>
      </c>
      <c r="M324" s="88">
        <v>0</v>
      </c>
      <c r="N324" s="88">
        <v>1018</v>
      </c>
      <c r="O324" s="88">
        <v>411</v>
      </c>
      <c r="P324" s="86" t="s">
        <v>1247</v>
      </c>
      <c r="Q324" s="88">
        <v>694</v>
      </c>
      <c r="R324" s="88">
        <v>6328</v>
      </c>
      <c r="S324" s="88">
        <v>1107</v>
      </c>
    </row>
    <row r="325" spans="1:19" x14ac:dyDescent="0.2">
      <c r="A325" s="27" t="s">
        <v>1044</v>
      </c>
      <c r="B325" s="27" t="s">
        <v>82</v>
      </c>
      <c r="C325" s="27" t="s">
        <v>26</v>
      </c>
      <c r="D325" s="90">
        <v>2015</v>
      </c>
      <c r="E325" s="27" t="s">
        <v>6</v>
      </c>
      <c r="F325" s="27">
        <v>2321</v>
      </c>
      <c r="G325" s="88">
        <f t="shared" si="10"/>
        <v>0</v>
      </c>
      <c r="H325" s="27">
        <v>0</v>
      </c>
      <c r="I325" s="27">
        <v>0</v>
      </c>
      <c r="J325" s="27">
        <v>1145</v>
      </c>
      <c r="K325" s="88">
        <f t="shared" si="11"/>
        <v>0</v>
      </c>
      <c r="L325" s="27">
        <v>0</v>
      </c>
      <c r="M325" s="27">
        <v>0</v>
      </c>
      <c r="N325" s="27">
        <v>1018</v>
      </c>
      <c r="O325" s="27">
        <v>456</v>
      </c>
      <c r="P325" s="27">
        <v>1844</v>
      </c>
      <c r="Q325" s="27">
        <v>1296</v>
      </c>
      <c r="R325" s="27">
        <v>6328</v>
      </c>
      <c r="S325" s="27">
        <v>1752</v>
      </c>
    </row>
    <row r="326" spans="1:19" x14ac:dyDescent="0.2">
      <c r="A326" s="27" t="s">
        <v>1044</v>
      </c>
      <c r="B326" s="27" t="s">
        <v>82</v>
      </c>
      <c r="C326" s="27" t="s">
        <v>26</v>
      </c>
      <c r="D326" s="90">
        <v>2016</v>
      </c>
      <c r="E326" s="27" t="s">
        <v>6</v>
      </c>
      <c r="F326" s="27">
        <v>2321</v>
      </c>
      <c r="G326" s="88">
        <f t="shared" si="10"/>
        <v>0</v>
      </c>
      <c r="H326" s="27">
        <v>0</v>
      </c>
      <c r="I326" s="27">
        <v>0</v>
      </c>
      <c r="J326" s="27">
        <v>1145</v>
      </c>
      <c r="K326" s="88">
        <f t="shared" si="11"/>
        <v>5</v>
      </c>
      <c r="L326" s="27">
        <v>5</v>
      </c>
      <c r="M326" s="27">
        <v>0</v>
      </c>
      <c r="N326" s="27">
        <v>1018</v>
      </c>
      <c r="O326" s="27">
        <v>395</v>
      </c>
      <c r="P326" s="27">
        <v>1844</v>
      </c>
      <c r="Q326" s="27">
        <v>689</v>
      </c>
      <c r="R326" s="27">
        <v>6328</v>
      </c>
      <c r="S326" s="27">
        <v>1089</v>
      </c>
    </row>
    <row r="327" spans="1:19" x14ac:dyDescent="0.2">
      <c r="A327" s="27" t="s">
        <v>1044</v>
      </c>
      <c r="B327" s="27" t="s">
        <v>82</v>
      </c>
      <c r="C327" s="27" t="s">
        <v>26</v>
      </c>
      <c r="D327" s="90">
        <v>2017</v>
      </c>
      <c r="E327" s="27" t="s">
        <v>6</v>
      </c>
      <c r="F327" s="27">
        <v>2321</v>
      </c>
      <c r="G327" s="88">
        <f t="shared" si="10"/>
        <v>0</v>
      </c>
      <c r="H327" s="27">
        <v>0</v>
      </c>
      <c r="I327" s="27">
        <v>0</v>
      </c>
      <c r="J327" s="27">
        <v>1145</v>
      </c>
      <c r="K327" s="88">
        <f t="shared" si="11"/>
        <v>20</v>
      </c>
      <c r="L327" s="27">
        <v>20</v>
      </c>
      <c r="M327" s="27">
        <v>0</v>
      </c>
      <c r="N327" s="27">
        <v>1018</v>
      </c>
      <c r="O327" s="27">
        <v>480</v>
      </c>
      <c r="P327" s="27">
        <v>1844</v>
      </c>
      <c r="Q327" s="27">
        <v>542</v>
      </c>
      <c r="R327" s="27">
        <v>6328</v>
      </c>
      <c r="S327" s="27">
        <v>1042</v>
      </c>
    </row>
    <row r="328" spans="1:19" x14ac:dyDescent="0.2">
      <c r="A328" s="86" t="s">
        <v>83</v>
      </c>
      <c r="B328" s="86" t="s">
        <v>35</v>
      </c>
      <c r="C328" s="86" t="s">
        <v>3</v>
      </c>
      <c r="D328" s="87" t="s">
        <v>1189</v>
      </c>
      <c r="E328" s="86" t="s">
        <v>6</v>
      </c>
      <c r="F328" s="88">
        <v>1555</v>
      </c>
      <c r="G328" s="88">
        <f t="shared" si="10"/>
        <v>0</v>
      </c>
      <c r="H328" s="27"/>
      <c r="I328" s="27"/>
      <c r="J328" s="89">
        <v>1059</v>
      </c>
      <c r="K328" s="88">
        <f t="shared" si="11"/>
        <v>0</v>
      </c>
      <c r="L328" s="27"/>
      <c r="M328" s="27"/>
      <c r="N328" s="88">
        <v>1212</v>
      </c>
      <c r="O328" s="27"/>
      <c r="P328" s="86" t="s">
        <v>1248</v>
      </c>
      <c r="Q328" s="27"/>
      <c r="R328" s="88">
        <v>6771</v>
      </c>
      <c r="S328" s="27"/>
    </row>
    <row r="329" spans="1:19" x14ac:dyDescent="0.2">
      <c r="A329" s="27" t="s">
        <v>83</v>
      </c>
      <c r="B329" s="27" t="s">
        <v>35</v>
      </c>
      <c r="C329" s="27" t="s">
        <v>3</v>
      </c>
      <c r="D329" s="90">
        <v>2014</v>
      </c>
      <c r="E329" s="27" t="s">
        <v>6</v>
      </c>
      <c r="F329" s="27">
        <v>1555</v>
      </c>
      <c r="G329" s="88">
        <f t="shared" si="10"/>
        <v>52</v>
      </c>
      <c r="H329" s="27">
        <v>52</v>
      </c>
      <c r="I329" s="27">
        <v>0</v>
      </c>
      <c r="J329" s="27">
        <v>1059</v>
      </c>
      <c r="K329" s="88">
        <f t="shared" si="11"/>
        <v>32</v>
      </c>
      <c r="L329" s="27">
        <v>32</v>
      </c>
      <c r="M329" s="27">
        <v>0</v>
      </c>
      <c r="N329" s="27">
        <v>1212</v>
      </c>
      <c r="O329" s="27">
        <v>0</v>
      </c>
      <c r="P329" s="27">
        <v>2945</v>
      </c>
      <c r="Q329" s="27">
        <v>64</v>
      </c>
      <c r="R329" s="27">
        <v>6771</v>
      </c>
      <c r="S329" s="27">
        <v>148</v>
      </c>
    </row>
    <row r="330" spans="1:19" x14ac:dyDescent="0.2">
      <c r="A330" s="27" t="s">
        <v>83</v>
      </c>
      <c r="B330" s="27" t="s">
        <v>35</v>
      </c>
      <c r="C330" s="27" t="s">
        <v>3</v>
      </c>
      <c r="D330" s="90">
        <v>2015</v>
      </c>
      <c r="E330" s="27" t="s">
        <v>6</v>
      </c>
      <c r="F330" s="27">
        <v>1555</v>
      </c>
      <c r="G330" s="88">
        <f t="shared" si="10"/>
        <v>0</v>
      </c>
      <c r="H330" s="27">
        <v>0</v>
      </c>
      <c r="I330" s="27">
        <v>0</v>
      </c>
      <c r="J330" s="27">
        <v>1059</v>
      </c>
      <c r="K330" s="88">
        <f t="shared" si="11"/>
        <v>0</v>
      </c>
      <c r="L330" s="27">
        <v>0</v>
      </c>
      <c r="M330" s="27">
        <v>0</v>
      </c>
      <c r="N330" s="27">
        <v>1212</v>
      </c>
      <c r="O330" s="27">
        <v>0</v>
      </c>
      <c r="P330" s="27">
        <v>2945</v>
      </c>
      <c r="Q330" s="27">
        <v>24</v>
      </c>
      <c r="R330" s="27">
        <v>6771</v>
      </c>
      <c r="S330" s="27">
        <v>24</v>
      </c>
    </row>
    <row r="331" spans="1:19" x14ac:dyDescent="0.2">
      <c r="A331" s="27" t="s">
        <v>83</v>
      </c>
      <c r="B331" s="27" t="s">
        <v>35</v>
      </c>
      <c r="C331" s="27" t="s">
        <v>3</v>
      </c>
      <c r="D331" s="90">
        <v>2016</v>
      </c>
      <c r="E331" s="27" t="s">
        <v>6</v>
      </c>
      <c r="F331" s="27">
        <v>1555</v>
      </c>
      <c r="G331" s="88">
        <f t="shared" si="10"/>
        <v>0</v>
      </c>
      <c r="H331" s="27">
        <v>0</v>
      </c>
      <c r="I331" s="27">
        <v>0</v>
      </c>
      <c r="J331" s="27">
        <v>1059</v>
      </c>
      <c r="K331" s="88">
        <f t="shared" si="11"/>
        <v>0</v>
      </c>
      <c r="L331" s="27">
        <v>0</v>
      </c>
      <c r="M331" s="27">
        <v>0</v>
      </c>
      <c r="N331" s="27">
        <v>1212</v>
      </c>
      <c r="O331" s="27">
        <v>0</v>
      </c>
      <c r="P331" s="27">
        <v>2945</v>
      </c>
      <c r="Q331" s="27">
        <v>0</v>
      </c>
      <c r="R331" s="27">
        <v>6771</v>
      </c>
      <c r="S331" s="27">
        <v>0</v>
      </c>
    </row>
    <row r="332" spans="1:19" x14ac:dyDescent="0.2">
      <c r="A332" s="27" t="s">
        <v>83</v>
      </c>
      <c r="B332" s="27" t="s">
        <v>35</v>
      </c>
      <c r="C332" s="27" t="s">
        <v>3</v>
      </c>
      <c r="D332" s="90">
        <v>2017</v>
      </c>
      <c r="E332" s="27" t="s">
        <v>6</v>
      </c>
      <c r="F332" s="27">
        <v>1555</v>
      </c>
      <c r="G332" s="88">
        <f t="shared" si="10"/>
        <v>26</v>
      </c>
      <c r="H332" s="27">
        <v>26</v>
      </c>
      <c r="I332" s="27">
        <v>0</v>
      </c>
      <c r="J332" s="27">
        <v>1059</v>
      </c>
      <c r="K332" s="88">
        <f t="shared" si="11"/>
        <v>19</v>
      </c>
      <c r="L332" s="27">
        <v>19</v>
      </c>
      <c r="M332" s="27">
        <v>0</v>
      </c>
      <c r="N332" s="27">
        <v>1212</v>
      </c>
      <c r="O332" s="27">
        <v>0</v>
      </c>
      <c r="P332" s="27">
        <v>2945</v>
      </c>
      <c r="Q332" s="27">
        <v>0</v>
      </c>
      <c r="R332" s="27">
        <v>6771</v>
      </c>
      <c r="S332" s="27">
        <v>45</v>
      </c>
    </row>
    <row r="333" spans="1:19" x14ac:dyDescent="0.2">
      <c r="A333" s="86" t="s">
        <v>84</v>
      </c>
      <c r="B333" s="86" t="s">
        <v>82</v>
      </c>
      <c r="C333" s="86" t="s">
        <v>26</v>
      </c>
      <c r="D333" s="87" t="s">
        <v>1189</v>
      </c>
      <c r="E333" s="86" t="s">
        <v>6</v>
      </c>
      <c r="F333" s="88">
        <v>150</v>
      </c>
      <c r="G333" s="88">
        <f t="shared" si="10"/>
        <v>0</v>
      </c>
      <c r="H333" s="88">
        <v>0</v>
      </c>
      <c r="I333" s="88">
        <v>0</v>
      </c>
      <c r="J333" s="89">
        <v>115</v>
      </c>
      <c r="K333" s="88">
        <f t="shared" si="11"/>
        <v>0</v>
      </c>
      <c r="L333" s="88">
        <v>0</v>
      </c>
      <c r="M333" s="88">
        <v>0</v>
      </c>
      <c r="N333" s="88">
        <v>123</v>
      </c>
      <c r="O333" s="88">
        <v>14</v>
      </c>
      <c r="P333" s="86" t="s">
        <v>1249</v>
      </c>
      <c r="Q333" s="88">
        <v>30</v>
      </c>
      <c r="R333" s="88">
        <v>589</v>
      </c>
      <c r="S333" s="88">
        <v>44</v>
      </c>
    </row>
    <row r="334" spans="1:19" x14ac:dyDescent="0.2">
      <c r="A334" s="27" t="s">
        <v>84</v>
      </c>
      <c r="B334" s="27" t="s">
        <v>82</v>
      </c>
      <c r="C334" s="27" t="s">
        <v>26</v>
      </c>
      <c r="D334" s="90">
        <v>2015</v>
      </c>
      <c r="E334" s="27" t="s">
        <v>6</v>
      </c>
      <c r="F334" s="27">
        <v>150</v>
      </c>
      <c r="G334" s="88">
        <f t="shared" si="10"/>
        <v>36</v>
      </c>
      <c r="H334" s="27">
        <v>36</v>
      </c>
      <c r="I334" s="27">
        <v>0</v>
      </c>
      <c r="J334" s="27">
        <v>115</v>
      </c>
      <c r="K334" s="88">
        <f t="shared" si="11"/>
        <v>32</v>
      </c>
      <c r="L334" s="27">
        <v>32</v>
      </c>
      <c r="M334" s="27">
        <v>0</v>
      </c>
      <c r="N334" s="27">
        <v>123</v>
      </c>
      <c r="O334" s="27">
        <v>24</v>
      </c>
      <c r="P334" s="27">
        <v>201</v>
      </c>
      <c r="Q334" s="27">
        <v>15</v>
      </c>
      <c r="R334" s="27">
        <v>589</v>
      </c>
      <c r="S334" s="27">
        <v>107</v>
      </c>
    </row>
    <row r="335" spans="1:19" x14ac:dyDescent="0.2">
      <c r="A335" s="27" t="s">
        <v>84</v>
      </c>
      <c r="B335" s="27" t="s">
        <v>82</v>
      </c>
      <c r="C335" s="27" t="s">
        <v>26</v>
      </c>
      <c r="D335" s="90">
        <v>2016</v>
      </c>
      <c r="E335" s="27" t="s">
        <v>6</v>
      </c>
      <c r="F335" s="27">
        <v>150</v>
      </c>
      <c r="G335" s="88">
        <f t="shared" si="10"/>
        <v>0</v>
      </c>
      <c r="H335" s="27">
        <v>0</v>
      </c>
      <c r="I335" s="27">
        <v>0</v>
      </c>
      <c r="J335" s="27">
        <v>115</v>
      </c>
      <c r="K335" s="88">
        <f t="shared" si="11"/>
        <v>0</v>
      </c>
      <c r="L335" s="27">
        <v>0</v>
      </c>
      <c r="M335" s="27">
        <v>0</v>
      </c>
      <c r="N335" s="27">
        <v>123</v>
      </c>
      <c r="O335" s="27">
        <v>0</v>
      </c>
      <c r="P335" s="27">
        <v>201</v>
      </c>
      <c r="Q335" s="27">
        <v>0</v>
      </c>
      <c r="R335" s="27">
        <v>589</v>
      </c>
      <c r="S335" s="27">
        <v>0</v>
      </c>
    </row>
    <row r="336" spans="1:19" x14ac:dyDescent="0.2">
      <c r="A336" s="27" t="s">
        <v>84</v>
      </c>
      <c r="B336" s="27" t="s">
        <v>82</v>
      </c>
      <c r="C336" s="27" t="s">
        <v>26</v>
      </c>
      <c r="D336" s="90">
        <v>2017</v>
      </c>
      <c r="E336" s="27" t="s">
        <v>6</v>
      </c>
      <c r="F336" s="27">
        <v>150</v>
      </c>
      <c r="G336" s="88">
        <f t="shared" si="10"/>
        <v>0</v>
      </c>
      <c r="H336" s="27">
        <v>0</v>
      </c>
      <c r="I336" s="27">
        <v>0</v>
      </c>
      <c r="J336" s="27">
        <v>115</v>
      </c>
      <c r="K336" s="88">
        <f t="shared" si="11"/>
        <v>0</v>
      </c>
      <c r="L336" s="27">
        <v>0</v>
      </c>
      <c r="M336" s="27">
        <v>0</v>
      </c>
      <c r="N336" s="27">
        <v>123</v>
      </c>
      <c r="O336" s="27">
        <v>3</v>
      </c>
      <c r="P336" s="27">
        <v>201</v>
      </c>
      <c r="Q336" s="27">
        <v>39</v>
      </c>
      <c r="R336" s="27">
        <v>589</v>
      </c>
      <c r="S336" s="27">
        <v>42</v>
      </c>
    </row>
    <row r="337" spans="1:19" x14ac:dyDescent="0.2">
      <c r="A337" s="86" t="s">
        <v>85</v>
      </c>
      <c r="B337" s="86" t="s">
        <v>31</v>
      </c>
      <c r="C337" s="86" t="s">
        <v>32</v>
      </c>
      <c r="D337" s="87" t="s">
        <v>1189</v>
      </c>
      <c r="E337" s="86" t="s">
        <v>6</v>
      </c>
      <c r="F337" s="88">
        <v>11</v>
      </c>
      <c r="G337" s="88">
        <f t="shared" si="10"/>
        <v>0</v>
      </c>
      <c r="H337" s="27"/>
      <c r="I337" s="27"/>
      <c r="J337" s="89">
        <v>10</v>
      </c>
      <c r="K337" s="88">
        <f t="shared" si="11"/>
        <v>0</v>
      </c>
      <c r="L337" s="27"/>
      <c r="M337" s="27"/>
      <c r="N337" s="88">
        <v>12</v>
      </c>
      <c r="O337" s="27"/>
      <c r="P337" s="86" t="s">
        <v>1250</v>
      </c>
      <c r="Q337" s="27"/>
      <c r="R337" s="88">
        <v>69</v>
      </c>
      <c r="S337" s="27"/>
    </row>
    <row r="338" spans="1:19" x14ac:dyDescent="0.2">
      <c r="A338" s="27" t="s">
        <v>85</v>
      </c>
      <c r="B338" s="27" t="s">
        <v>31</v>
      </c>
      <c r="C338" s="27" t="s">
        <v>32</v>
      </c>
      <c r="D338" s="90">
        <v>2013</v>
      </c>
      <c r="E338" s="27" t="s">
        <v>6</v>
      </c>
      <c r="F338" s="27">
        <v>11</v>
      </c>
      <c r="G338" s="88">
        <f t="shared" si="10"/>
        <v>0</v>
      </c>
      <c r="H338" s="27">
        <v>0</v>
      </c>
      <c r="I338" s="27">
        <v>0</v>
      </c>
      <c r="J338" s="27">
        <v>10</v>
      </c>
      <c r="K338" s="88">
        <f t="shared" si="11"/>
        <v>0</v>
      </c>
      <c r="L338" s="27">
        <v>0</v>
      </c>
      <c r="M338" s="27">
        <v>0</v>
      </c>
      <c r="N338" s="27">
        <v>12</v>
      </c>
      <c r="O338" s="27">
        <v>0</v>
      </c>
      <c r="P338" s="27">
        <v>36</v>
      </c>
      <c r="Q338" s="27">
        <v>0</v>
      </c>
      <c r="R338" s="27">
        <v>69</v>
      </c>
      <c r="S338" s="27">
        <v>0</v>
      </c>
    </row>
    <row r="339" spans="1:19" x14ac:dyDescent="0.2">
      <c r="A339" s="27" t="s">
        <v>85</v>
      </c>
      <c r="B339" s="27" t="s">
        <v>31</v>
      </c>
      <c r="C339" s="27" t="s">
        <v>32</v>
      </c>
      <c r="D339" s="90">
        <v>2017</v>
      </c>
      <c r="E339" s="27" t="s">
        <v>6</v>
      </c>
      <c r="F339" s="27">
        <v>11</v>
      </c>
      <c r="G339" s="88">
        <f t="shared" si="10"/>
        <v>0</v>
      </c>
      <c r="H339" s="27">
        <v>0</v>
      </c>
      <c r="I339" s="27">
        <v>0</v>
      </c>
      <c r="J339" s="27">
        <v>10</v>
      </c>
      <c r="K339" s="88">
        <f t="shared" si="11"/>
        <v>0</v>
      </c>
      <c r="L339" s="27">
        <v>0</v>
      </c>
      <c r="M339" s="27">
        <v>0</v>
      </c>
      <c r="N339" s="27">
        <v>12</v>
      </c>
      <c r="O339" s="27">
        <v>0</v>
      </c>
      <c r="P339" s="27">
        <v>36</v>
      </c>
      <c r="Q339" s="27">
        <v>0</v>
      </c>
      <c r="R339" s="27">
        <v>69</v>
      </c>
      <c r="S339" s="27">
        <v>0</v>
      </c>
    </row>
    <row r="340" spans="1:19" x14ac:dyDescent="0.2">
      <c r="A340" s="86" t="s">
        <v>86</v>
      </c>
      <c r="B340" s="86" t="s">
        <v>29</v>
      </c>
      <c r="C340" s="86" t="s">
        <v>8</v>
      </c>
      <c r="D340" s="87" t="s">
        <v>1189</v>
      </c>
      <c r="E340" s="86" t="s">
        <v>6</v>
      </c>
      <c r="F340" s="88">
        <v>20</v>
      </c>
      <c r="G340" s="88">
        <f t="shared" si="10"/>
        <v>31</v>
      </c>
      <c r="H340" s="88">
        <v>31</v>
      </c>
      <c r="I340" s="88">
        <v>0</v>
      </c>
      <c r="J340" s="89">
        <v>8</v>
      </c>
      <c r="K340" s="88">
        <f t="shared" si="11"/>
        <v>34</v>
      </c>
      <c r="L340" s="88">
        <v>34</v>
      </c>
      <c r="M340" s="88">
        <v>0</v>
      </c>
      <c r="N340" s="88">
        <v>9</v>
      </c>
      <c r="O340" s="88">
        <v>0</v>
      </c>
      <c r="P340" s="86" t="s">
        <v>1251</v>
      </c>
      <c r="Q340" s="88">
        <v>4</v>
      </c>
      <c r="R340" s="88">
        <v>59</v>
      </c>
      <c r="S340" s="88">
        <v>69</v>
      </c>
    </row>
    <row r="341" spans="1:19" x14ac:dyDescent="0.2">
      <c r="A341" s="27" t="s">
        <v>86</v>
      </c>
      <c r="B341" s="27" t="s">
        <v>29</v>
      </c>
      <c r="C341" s="27" t="s">
        <v>8</v>
      </c>
      <c r="D341" s="90">
        <v>2014</v>
      </c>
      <c r="E341" s="27" t="s">
        <v>6</v>
      </c>
      <c r="F341" s="27">
        <v>20</v>
      </c>
      <c r="G341" s="88">
        <f t="shared" si="10"/>
        <v>0</v>
      </c>
      <c r="H341" s="27">
        <v>0</v>
      </c>
      <c r="I341" s="27">
        <v>0</v>
      </c>
      <c r="J341" s="27">
        <v>8</v>
      </c>
      <c r="K341" s="88">
        <f t="shared" si="11"/>
        <v>0</v>
      </c>
      <c r="L341" s="27">
        <v>0</v>
      </c>
      <c r="M341" s="27">
        <v>0</v>
      </c>
      <c r="N341" s="27">
        <v>9</v>
      </c>
      <c r="O341" s="27">
        <v>0</v>
      </c>
      <c r="P341" s="27">
        <v>22</v>
      </c>
      <c r="Q341" s="27">
        <v>0</v>
      </c>
      <c r="R341" s="27">
        <v>59</v>
      </c>
      <c r="S341" s="27">
        <v>0</v>
      </c>
    </row>
    <row r="342" spans="1:19" x14ac:dyDescent="0.2">
      <c r="A342" s="27" t="s">
        <v>86</v>
      </c>
      <c r="B342" s="27" t="s">
        <v>29</v>
      </c>
      <c r="C342" s="27" t="s">
        <v>8</v>
      </c>
      <c r="D342" s="90">
        <v>2015</v>
      </c>
      <c r="E342" s="27" t="s">
        <v>6</v>
      </c>
      <c r="F342" s="27">
        <v>20</v>
      </c>
      <c r="G342" s="88">
        <f t="shared" si="10"/>
        <v>0</v>
      </c>
      <c r="H342" s="27">
        <v>0</v>
      </c>
      <c r="I342" s="27">
        <v>0</v>
      </c>
      <c r="J342" s="27">
        <v>8</v>
      </c>
      <c r="K342" s="88">
        <f t="shared" si="11"/>
        <v>0</v>
      </c>
      <c r="L342" s="27">
        <v>0</v>
      </c>
      <c r="M342" s="27">
        <v>0</v>
      </c>
      <c r="N342" s="27">
        <v>9</v>
      </c>
      <c r="O342" s="27">
        <v>0</v>
      </c>
      <c r="P342" s="27">
        <v>22</v>
      </c>
      <c r="Q342" s="27">
        <v>0</v>
      </c>
      <c r="R342" s="27">
        <v>59</v>
      </c>
      <c r="S342" s="27">
        <v>0</v>
      </c>
    </row>
    <row r="343" spans="1:19" x14ac:dyDescent="0.2">
      <c r="A343" s="27" t="s">
        <v>86</v>
      </c>
      <c r="B343" s="27" t="s">
        <v>29</v>
      </c>
      <c r="C343" s="27" t="s">
        <v>8</v>
      </c>
      <c r="D343" s="90">
        <v>2016</v>
      </c>
      <c r="E343" s="27" t="s">
        <v>6</v>
      </c>
      <c r="F343" s="27">
        <v>20</v>
      </c>
      <c r="G343" s="88">
        <f t="shared" si="10"/>
        <v>0</v>
      </c>
      <c r="H343" s="27">
        <v>0</v>
      </c>
      <c r="I343" s="27">
        <v>0</v>
      </c>
      <c r="J343" s="27">
        <v>8</v>
      </c>
      <c r="K343" s="88">
        <f t="shared" si="11"/>
        <v>0</v>
      </c>
      <c r="L343" s="27">
        <v>0</v>
      </c>
      <c r="M343" s="27">
        <v>0</v>
      </c>
      <c r="N343" s="27">
        <v>9</v>
      </c>
      <c r="O343" s="27">
        <v>0</v>
      </c>
      <c r="P343" s="27">
        <v>22</v>
      </c>
      <c r="Q343" s="27">
        <v>0</v>
      </c>
      <c r="R343" s="27">
        <v>59</v>
      </c>
      <c r="S343" s="27">
        <v>0</v>
      </c>
    </row>
    <row r="344" spans="1:19" x14ac:dyDescent="0.2">
      <c r="A344" s="27" t="s">
        <v>86</v>
      </c>
      <c r="B344" s="27" t="s">
        <v>29</v>
      </c>
      <c r="C344" s="27" t="s">
        <v>8</v>
      </c>
      <c r="D344" s="90">
        <v>2017</v>
      </c>
      <c r="E344" s="27" t="s">
        <v>6</v>
      </c>
      <c r="F344" s="27">
        <v>20</v>
      </c>
      <c r="G344" s="88">
        <f t="shared" si="10"/>
        <v>0</v>
      </c>
      <c r="H344" s="27">
        <v>0</v>
      </c>
      <c r="I344" s="27">
        <v>0</v>
      </c>
      <c r="J344" s="27">
        <v>8</v>
      </c>
      <c r="K344" s="88">
        <f t="shared" si="11"/>
        <v>0</v>
      </c>
      <c r="L344" s="27">
        <v>0</v>
      </c>
      <c r="M344" s="27">
        <v>0</v>
      </c>
      <c r="N344" s="27">
        <v>9</v>
      </c>
      <c r="O344" s="27">
        <v>0</v>
      </c>
      <c r="P344" s="27">
        <v>22</v>
      </c>
      <c r="Q344" s="27">
        <v>6</v>
      </c>
      <c r="R344" s="27">
        <v>59</v>
      </c>
      <c r="S344" s="27">
        <v>6</v>
      </c>
    </row>
    <row r="345" spans="1:19" x14ac:dyDescent="0.2">
      <c r="A345" s="27" t="s">
        <v>87</v>
      </c>
      <c r="B345" s="27" t="s">
        <v>2</v>
      </c>
      <c r="C345" s="27" t="s">
        <v>3</v>
      </c>
      <c r="D345" s="90">
        <v>2014</v>
      </c>
      <c r="E345" s="27" t="s">
        <v>6</v>
      </c>
      <c r="F345" s="27">
        <v>443</v>
      </c>
      <c r="G345" s="88">
        <f t="shared" si="10"/>
        <v>0</v>
      </c>
      <c r="H345" s="27">
        <v>0</v>
      </c>
      <c r="I345" s="27">
        <v>0</v>
      </c>
      <c r="J345" s="27">
        <v>302</v>
      </c>
      <c r="K345" s="88">
        <f t="shared" si="11"/>
        <v>0</v>
      </c>
      <c r="L345" s="27">
        <v>0</v>
      </c>
      <c r="M345" s="27">
        <v>0</v>
      </c>
      <c r="N345" s="27">
        <v>347</v>
      </c>
      <c r="O345" s="27">
        <v>5</v>
      </c>
      <c r="P345" s="27">
        <v>831</v>
      </c>
      <c r="Q345" s="27">
        <v>23</v>
      </c>
      <c r="R345" s="27">
        <v>1923</v>
      </c>
      <c r="S345" s="27">
        <v>28</v>
      </c>
    </row>
    <row r="346" spans="1:19" x14ac:dyDescent="0.2">
      <c r="A346" s="27" t="s">
        <v>87</v>
      </c>
      <c r="B346" s="27" t="s">
        <v>2</v>
      </c>
      <c r="C346" s="27" t="s">
        <v>3</v>
      </c>
      <c r="D346" s="90">
        <v>2015</v>
      </c>
      <c r="E346" s="27" t="s">
        <v>6</v>
      </c>
      <c r="F346" s="27">
        <v>443</v>
      </c>
      <c r="G346" s="88">
        <f t="shared" si="10"/>
        <v>0</v>
      </c>
      <c r="H346" s="27">
        <v>0</v>
      </c>
      <c r="I346" s="27">
        <v>0</v>
      </c>
      <c r="J346" s="27">
        <v>302</v>
      </c>
      <c r="K346" s="88">
        <f t="shared" si="11"/>
        <v>0</v>
      </c>
      <c r="L346" s="27">
        <v>0</v>
      </c>
      <c r="M346" s="27">
        <v>0</v>
      </c>
      <c r="N346" s="27">
        <v>347</v>
      </c>
      <c r="O346" s="27">
        <v>3</v>
      </c>
      <c r="P346" s="27">
        <v>831</v>
      </c>
      <c r="Q346" s="27">
        <v>13</v>
      </c>
      <c r="R346" s="27">
        <v>1923</v>
      </c>
      <c r="S346" s="27">
        <v>16</v>
      </c>
    </row>
    <row r="347" spans="1:19" x14ac:dyDescent="0.2">
      <c r="A347" s="27" t="s">
        <v>87</v>
      </c>
      <c r="B347" s="27" t="s">
        <v>2</v>
      </c>
      <c r="C347" s="27" t="s">
        <v>3</v>
      </c>
      <c r="D347" s="90">
        <v>2016</v>
      </c>
      <c r="E347" s="27" t="s">
        <v>6</v>
      </c>
      <c r="F347" s="27">
        <v>443</v>
      </c>
      <c r="G347" s="88">
        <f t="shared" si="10"/>
        <v>0</v>
      </c>
      <c r="H347" s="27">
        <v>0</v>
      </c>
      <c r="I347" s="27">
        <v>0</v>
      </c>
      <c r="J347" s="27">
        <v>302</v>
      </c>
      <c r="K347" s="88">
        <f t="shared" si="11"/>
        <v>0</v>
      </c>
      <c r="L347" s="27">
        <v>0</v>
      </c>
      <c r="M347" s="27">
        <v>0</v>
      </c>
      <c r="N347" s="27">
        <v>347</v>
      </c>
      <c r="O347" s="27">
        <v>3</v>
      </c>
      <c r="P347" s="27">
        <v>831</v>
      </c>
      <c r="Q347" s="27">
        <v>6</v>
      </c>
      <c r="R347" s="27">
        <v>1923</v>
      </c>
      <c r="S347" s="27">
        <v>9</v>
      </c>
    </row>
    <row r="348" spans="1:19" ht="12.75" customHeight="1" x14ac:dyDescent="0.2">
      <c r="A348" t="s">
        <v>87</v>
      </c>
      <c r="B348" t="s">
        <v>2</v>
      </c>
      <c r="C348" t="s">
        <v>3</v>
      </c>
      <c r="D348" s="92">
        <v>2017</v>
      </c>
      <c r="E348" t="s">
        <v>6</v>
      </c>
      <c r="F348">
        <v>443</v>
      </c>
      <c r="G348" s="88">
        <f t="shared" si="10"/>
        <v>0</v>
      </c>
      <c r="H348">
        <v>0</v>
      </c>
      <c r="I348">
        <v>0</v>
      </c>
      <c r="J348">
        <v>302</v>
      </c>
      <c r="K348" s="88">
        <f t="shared" si="11"/>
        <v>0</v>
      </c>
      <c r="L348">
        <v>0</v>
      </c>
      <c r="M348">
        <v>0</v>
      </c>
      <c r="N348">
        <v>347</v>
      </c>
      <c r="O348">
        <v>2</v>
      </c>
      <c r="P348">
        <v>831</v>
      </c>
      <c r="Q348">
        <v>16</v>
      </c>
      <c r="R348">
        <v>1923</v>
      </c>
      <c r="S348">
        <v>18</v>
      </c>
    </row>
    <row r="349" spans="1:19" ht="12.75" customHeight="1" x14ac:dyDescent="0.2">
      <c r="A349" s="93" t="s">
        <v>1010</v>
      </c>
      <c r="B349" s="93" t="s">
        <v>1011</v>
      </c>
      <c r="C349" s="93" t="s">
        <v>13</v>
      </c>
      <c r="D349" s="94" t="s">
        <v>1189</v>
      </c>
      <c r="E349" s="93" t="s">
        <v>6</v>
      </c>
      <c r="F349" s="95">
        <v>107</v>
      </c>
      <c r="G349" s="88">
        <f t="shared" si="10"/>
        <v>3</v>
      </c>
      <c r="H349" s="95">
        <v>0</v>
      </c>
      <c r="I349" s="95">
        <v>3</v>
      </c>
      <c r="J349" s="96">
        <v>91</v>
      </c>
      <c r="K349" s="88">
        <f t="shared" si="11"/>
        <v>0</v>
      </c>
      <c r="L349" s="95">
        <v>0</v>
      </c>
      <c r="M349" s="95">
        <v>0</v>
      </c>
      <c r="N349" s="95">
        <v>91</v>
      </c>
      <c r="O349" s="95">
        <v>2</v>
      </c>
      <c r="P349" s="93" t="s">
        <v>1252</v>
      </c>
      <c r="Q349" s="95">
        <v>6</v>
      </c>
      <c r="R349" s="95">
        <v>499</v>
      </c>
      <c r="S349" s="95">
        <v>11</v>
      </c>
    </row>
    <row r="350" spans="1:19" ht="12.75" customHeight="1" x14ac:dyDescent="0.2">
      <c r="A350" s="97" t="s">
        <v>1010</v>
      </c>
      <c r="B350" s="97" t="s">
        <v>1011</v>
      </c>
      <c r="C350" s="97" t="s">
        <v>13</v>
      </c>
      <c r="D350" s="98">
        <v>2014</v>
      </c>
      <c r="E350" s="97" t="s">
        <v>6</v>
      </c>
      <c r="F350" s="97">
        <v>107</v>
      </c>
      <c r="G350" s="88">
        <f t="shared" si="10"/>
        <v>2</v>
      </c>
      <c r="H350" s="97">
        <v>0</v>
      </c>
      <c r="I350" s="97">
        <v>2</v>
      </c>
      <c r="J350" s="97">
        <v>91</v>
      </c>
      <c r="K350" s="88">
        <f t="shared" si="11"/>
        <v>1</v>
      </c>
      <c r="L350" s="97">
        <v>0</v>
      </c>
      <c r="M350" s="97">
        <v>1</v>
      </c>
      <c r="N350" s="97">
        <v>91</v>
      </c>
      <c r="O350" s="97">
        <v>32</v>
      </c>
      <c r="P350" s="97">
        <v>210</v>
      </c>
      <c r="Q350" s="97">
        <v>25</v>
      </c>
      <c r="R350" s="97">
        <v>499</v>
      </c>
      <c r="S350" s="97">
        <v>60</v>
      </c>
    </row>
    <row r="351" spans="1:19" ht="12.75" customHeight="1" x14ac:dyDescent="0.2">
      <c r="A351" s="97" t="s">
        <v>1010</v>
      </c>
      <c r="B351" s="97" t="s">
        <v>1011</v>
      </c>
      <c r="C351" s="97" t="s">
        <v>13</v>
      </c>
      <c r="D351" s="98">
        <v>2015</v>
      </c>
      <c r="E351" s="97" t="s">
        <v>6</v>
      </c>
      <c r="F351" s="97">
        <v>107</v>
      </c>
      <c r="G351" s="88">
        <f t="shared" si="10"/>
        <v>1</v>
      </c>
      <c r="H351" s="97">
        <v>1</v>
      </c>
      <c r="I351" s="97">
        <v>0</v>
      </c>
      <c r="J351" s="97">
        <v>91</v>
      </c>
      <c r="K351" s="88">
        <f t="shared" si="11"/>
        <v>1</v>
      </c>
      <c r="L351" s="97">
        <v>0</v>
      </c>
      <c r="M351" s="97">
        <v>1</v>
      </c>
      <c r="N351" s="97">
        <v>91</v>
      </c>
      <c r="O351" s="97">
        <v>30</v>
      </c>
      <c r="P351" s="97">
        <v>210</v>
      </c>
      <c r="Q351" s="97">
        <v>13</v>
      </c>
      <c r="R351" s="97">
        <v>499</v>
      </c>
      <c r="S351" s="97">
        <v>45</v>
      </c>
    </row>
    <row r="352" spans="1:19" ht="12.75" customHeight="1" x14ac:dyDescent="0.2">
      <c r="A352" s="97" t="s">
        <v>1010</v>
      </c>
      <c r="B352" s="97" t="s">
        <v>1011</v>
      </c>
      <c r="C352" s="97" t="s">
        <v>13</v>
      </c>
      <c r="D352" s="98">
        <v>2016</v>
      </c>
      <c r="E352" s="97" t="s">
        <v>6</v>
      </c>
      <c r="F352" s="97">
        <v>107</v>
      </c>
      <c r="G352" s="88">
        <f t="shared" si="10"/>
        <v>0</v>
      </c>
      <c r="H352" s="97">
        <v>0</v>
      </c>
      <c r="I352" s="97">
        <v>0</v>
      </c>
      <c r="J352" s="97">
        <v>91</v>
      </c>
      <c r="K352" s="88">
        <f t="shared" si="11"/>
        <v>2</v>
      </c>
      <c r="L352" s="97">
        <v>0</v>
      </c>
      <c r="M352" s="97">
        <v>2</v>
      </c>
      <c r="N352" s="97">
        <v>91</v>
      </c>
      <c r="O352" s="97">
        <v>7</v>
      </c>
      <c r="P352" s="97">
        <v>210</v>
      </c>
      <c r="Q352" s="97">
        <v>2</v>
      </c>
      <c r="R352" s="97">
        <v>499</v>
      </c>
      <c r="S352" s="97">
        <v>11</v>
      </c>
    </row>
    <row r="353" spans="1:19" ht="12.75" customHeight="1" x14ac:dyDescent="0.2">
      <c r="A353" s="97" t="s">
        <v>1010</v>
      </c>
      <c r="B353" s="97" t="s">
        <v>1011</v>
      </c>
      <c r="C353" s="97" t="s">
        <v>13</v>
      </c>
      <c r="D353" s="98">
        <v>2017</v>
      </c>
      <c r="E353" s="97" t="s">
        <v>6</v>
      </c>
      <c r="F353" s="97">
        <v>107</v>
      </c>
      <c r="G353" s="88">
        <f t="shared" si="10"/>
        <v>2</v>
      </c>
      <c r="H353" s="97">
        <v>0</v>
      </c>
      <c r="I353" s="97">
        <v>2</v>
      </c>
      <c r="J353" s="97">
        <v>91</v>
      </c>
      <c r="K353" s="88">
        <f t="shared" si="11"/>
        <v>1</v>
      </c>
      <c r="L353" s="97">
        <v>0</v>
      </c>
      <c r="M353" s="97">
        <v>1</v>
      </c>
      <c r="N353" s="97">
        <v>91</v>
      </c>
      <c r="O353" s="97">
        <v>0</v>
      </c>
      <c r="P353" s="97">
        <v>210</v>
      </c>
      <c r="Q353" s="97">
        <v>6</v>
      </c>
      <c r="R353" s="97">
        <v>499</v>
      </c>
      <c r="S353" s="97">
        <v>9</v>
      </c>
    </row>
    <row r="354" spans="1:19" ht="12.75" customHeight="1" x14ac:dyDescent="0.2">
      <c r="A354" s="93" t="s">
        <v>88</v>
      </c>
      <c r="B354" s="93" t="s">
        <v>21</v>
      </c>
      <c r="C354" s="93" t="s">
        <v>8</v>
      </c>
      <c r="D354" s="94" t="s">
        <v>1189</v>
      </c>
      <c r="E354" s="93" t="s">
        <v>6</v>
      </c>
      <c r="F354" s="95">
        <v>798</v>
      </c>
      <c r="G354" s="88">
        <f t="shared" si="10"/>
        <v>0</v>
      </c>
      <c r="H354" s="95">
        <v>0</v>
      </c>
      <c r="I354" s="95">
        <v>0</v>
      </c>
      <c r="J354" s="96">
        <v>444</v>
      </c>
      <c r="K354" s="88">
        <f t="shared" si="11"/>
        <v>0</v>
      </c>
      <c r="L354" s="95">
        <v>0</v>
      </c>
      <c r="M354" s="95">
        <v>0</v>
      </c>
      <c r="N354" s="95">
        <v>559</v>
      </c>
      <c r="O354" s="95">
        <v>0</v>
      </c>
      <c r="P354" s="93" t="s">
        <v>1253</v>
      </c>
      <c r="Q354" s="95">
        <v>24</v>
      </c>
      <c r="R354" s="95">
        <v>3478</v>
      </c>
      <c r="S354" s="95">
        <v>24</v>
      </c>
    </row>
    <row r="355" spans="1:19" ht="12.75" customHeight="1" x14ac:dyDescent="0.2">
      <c r="A355" s="97" t="s">
        <v>88</v>
      </c>
      <c r="B355" s="97" t="s">
        <v>21</v>
      </c>
      <c r="C355" s="97" t="s">
        <v>8</v>
      </c>
      <c r="D355" s="98">
        <v>2014</v>
      </c>
      <c r="E355" s="97" t="s">
        <v>6</v>
      </c>
      <c r="F355" s="97">
        <v>798</v>
      </c>
      <c r="G355" s="88">
        <f t="shared" si="10"/>
        <v>0</v>
      </c>
      <c r="H355" s="97">
        <v>0</v>
      </c>
      <c r="I355" s="97">
        <v>0</v>
      </c>
      <c r="J355" s="97">
        <v>444</v>
      </c>
      <c r="K355" s="88">
        <f t="shared" si="11"/>
        <v>0</v>
      </c>
      <c r="L355" s="97">
        <v>0</v>
      </c>
      <c r="M355" s="97">
        <v>0</v>
      </c>
      <c r="N355" s="97">
        <v>559</v>
      </c>
      <c r="O355" s="97">
        <v>0</v>
      </c>
      <c r="P355" s="97">
        <v>1677</v>
      </c>
      <c r="Q355" s="97">
        <v>15</v>
      </c>
      <c r="R355" s="97">
        <v>3478</v>
      </c>
      <c r="S355" s="97">
        <v>15</v>
      </c>
    </row>
    <row r="356" spans="1:19" ht="12.75" customHeight="1" x14ac:dyDescent="0.2">
      <c r="A356" s="97" t="s">
        <v>88</v>
      </c>
      <c r="B356" s="97" t="s">
        <v>21</v>
      </c>
      <c r="C356" s="97" t="s">
        <v>8</v>
      </c>
      <c r="D356" s="98">
        <v>2015</v>
      </c>
      <c r="E356" s="97" t="s">
        <v>6</v>
      </c>
      <c r="F356" s="97">
        <v>798</v>
      </c>
      <c r="G356" s="88">
        <f t="shared" si="10"/>
        <v>0</v>
      </c>
      <c r="H356" s="97">
        <v>0</v>
      </c>
      <c r="I356" s="97">
        <v>0</v>
      </c>
      <c r="J356" s="97">
        <v>444</v>
      </c>
      <c r="K356" s="88">
        <f t="shared" si="11"/>
        <v>0</v>
      </c>
      <c r="L356" s="97">
        <v>0</v>
      </c>
      <c r="M356" s="97">
        <v>0</v>
      </c>
      <c r="N356" s="97">
        <v>559</v>
      </c>
      <c r="O356" s="97">
        <v>4</v>
      </c>
      <c r="P356" s="97">
        <v>1677</v>
      </c>
      <c r="Q356" s="97">
        <v>33</v>
      </c>
      <c r="R356" s="97">
        <v>3478</v>
      </c>
      <c r="S356" s="97">
        <v>37</v>
      </c>
    </row>
    <row r="357" spans="1:19" ht="12.75" customHeight="1" x14ac:dyDescent="0.2">
      <c r="A357" s="97" t="s">
        <v>88</v>
      </c>
      <c r="B357" s="97" t="s">
        <v>21</v>
      </c>
      <c r="C357" s="97" t="s">
        <v>8</v>
      </c>
      <c r="D357" s="98">
        <v>2016</v>
      </c>
      <c r="E357" s="97" t="s">
        <v>6</v>
      </c>
      <c r="F357" s="97">
        <v>798</v>
      </c>
      <c r="G357" s="88">
        <f t="shared" si="10"/>
        <v>19</v>
      </c>
      <c r="H357" s="97">
        <v>19</v>
      </c>
      <c r="I357" s="97">
        <v>0</v>
      </c>
      <c r="J357" s="97">
        <v>444</v>
      </c>
      <c r="K357" s="88">
        <f t="shared" si="11"/>
        <v>3</v>
      </c>
      <c r="L357" s="97">
        <v>3</v>
      </c>
      <c r="M357" s="97">
        <v>0</v>
      </c>
      <c r="N357" s="97">
        <v>559</v>
      </c>
      <c r="O357" s="97">
        <v>0</v>
      </c>
      <c r="P357" s="97">
        <v>1677</v>
      </c>
      <c r="Q357" s="97">
        <v>55</v>
      </c>
      <c r="R357" s="97">
        <v>3478</v>
      </c>
      <c r="S357" s="97">
        <v>77</v>
      </c>
    </row>
    <row r="358" spans="1:19" ht="12.75" customHeight="1" x14ac:dyDescent="0.2">
      <c r="A358" s="97" t="s">
        <v>88</v>
      </c>
      <c r="B358" s="97" t="s">
        <v>21</v>
      </c>
      <c r="C358" s="97" t="s">
        <v>8</v>
      </c>
      <c r="D358" s="98">
        <v>2017</v>
      </c>
      <c r="E358" s="97" t="s">
        <v>6</v>
      </c>
      <c r="F358" s="97">
        <v>798</v>
      </c>
      <c r="G358" s="88">
        <f t="shared" si="10"/>
        <v>0</v>
      </c>
      <c r="H358" s="97">
        <v>0</v>
      </c>
      <c r="I358" s="97">
        <v>0</v>
      </c>
      <c r="J358" s="97">
        <v>444</v>
      </c>
      <c r="K358" s="88">
        <f t="shared" si="11"/>
        <v>0</v>
      </c>
      <c r="L358" s="97">
        <v>0</v>
      </c>
      <c r="M358" s="97">
        <v>0</v>
      </c>
      <c r="N358" s="97">
        <v>559</v>
      </c>
      <c r="O358" s="97">
        <v>0</v>
      </c>
      <c r="P358" s="97">
        <v>1677</v>
      </c>
      <c r="Q358" s="97">
        <v>53</v>
      </c>
      <c r="R358" s="97">
        <v>3478</v>
      </c>
      <c r="S358" s="97">
        <v>53</v>
      </c>
    </row>
    <row r="359" spans="1:19" ht="12.75" customHeight="1" x14ac:dyDescent="0.2">
      <c r="A359" s="93" t="s">
        <v>89</v>
      </c>
      <c r="B359" s="93" t="s">
        <v>21</v>
      </c>
      <c r="C359" s="93" t="s">
        <v>8</v>
      </c>
      <c r="D359" s="94" t="s">
        <v>1189</v>
      </c>
      <c r="E359" s="93" t="s">
        <v>6</v>
      </c>
      <c r="F359" s="95">
        <v>374</v>
      </c>
      <c r="G359" s="88">
        <f t="shared" si="10"/>
        <v>63</v>
      </c>
      <c r="H359" s="95">
        <v>62</v>
      </c>
      <c r="I359" s="95">
        <v>1</v>
      </c>
      <c r="J359" s="96">
        <v>218</v>
      </c>
      <c r="K359" s="88">
        <f t="shared" si="11"/>
        <v>171</v>
      </c>
      <c r="L359" s="95">
        <v>171</v>
      </c>
      <c r="M359" s="95">
        <v>0</v>
      </c>
      <c r="N359" s="95">
        <v>243</v>
      </c>
      <c r="O359" s="95">
        <v>1</v>
      </c>
      <c r="P359" s="93" t="s">
        <v>1254</v>
      </c>
      <c r="Q359" s="95">
        <v>434</v>
      </c>
      <c r="R359" s="95">
        <v>1367</v>
      </c>
      <c r="S359" s="95">
        <v>669</v>
      </c>
    </row>
    <row r="360" spans="1:19" ht="12.75" customHeight="1" x14ac:dyDescent="0.2">
      <c r="A360" s="97" t="s">
        <v>89</v>
      </c>
      <c r="B360" s="97" t="s">
        <v>21</v>
      </c>
      <c r="C360" s="97" t="s">
        <v>8</v>
      </c>
      <c r="D360" s="98">
        <v>2015</v>
      </c>
      <c r="E360" s="97" t="s">
        <v>6</v>
      </c>
      <c r="F360" s="97">
        <v>374</v>
      </c>
      <c r="G360" s="88">
        <f t="shared" si="10"/>
        <v>0</v>
      </c>
      <c r="H360" s="97">
        <v>0</v>
      </c>
      <c r="I360" s="97">
        <v>0</v>
      </c>
      <c r="J360" s="97">
        <v>218</v>
      </c>
      <c r="K360" s="88">
        <f t="shared" si="11"/>
        <v>8</v>
      </c>
      <c r="L360" s="97">
        <v>0</v>
      </c>
      <c r="M360" s="97">
        <v>8</v>
      </c>
      <c r="N360" s="97">
        <v>243</v>
      </c>
      <c r="O360" s="97">
        <v>65</v>
      </c>
      <c r="P360" s="97">
        <v>532</v>
      </c>
      <c r="Q360" s="97">
        <v>276</v>
      </c>
      <c r="R360" s="97">
        <v>1367</v>
      </c>
      <c r="S360" s="97">
        <v>349</v>
      </c>
    </row>
    <row r="361" spans="1:19" ht="12.75" customHeight="1" x14ac:dyDescent="0.2">
      <c r="A361" s="97" t="s">
        <v>89</v>
      </c>
      <c r="B361" s="97" t="s">
        <v>21</v>
      </c>
      <c r="C361" s="97" t="s">
        <v>8</v>
      </c>
      <c r="D361" s="98">
        <v>2016</v>
      </c>
      <c r="E361" s="97" t="s">
        <v>6</v>
      </c>
      <c r="F361" s="97">
        <v>374</v>
      </c>
      <c r="G361" s="88">
        <f t="shared" si="10"/>
        <v>0</v>
      </c>
      <c r="H361" s="97">
        <v>0</v>
      </c>
      <c r="I361" s="97">
        <v>0</v>
      </c>
      <c r="J361" s="97">
        <v>218</v>
      </c>
      <c r="K361" s="88">
        <f t="shared" si="11"/>
        <v>0</v>
      </c>
      <c r="L361" s="97">
        <v>0</v>
      </c>
      <c r="M361" s="97">
        <v>0</v>
      </c>
      <c r="N361" s="97">
        <v>243</v>
      </c>
      <c r="O361" s="97">
        <v>28</v>
      </c>
      <c r="P361" s="97">
        <v>532</v>
      </c>
      <c r="Q361" s="97">
        <v>201</v>
      </c>
      <c r="R361" s="97">
        <v>1367</v>
      </c>
      <c r="S361" s="97">
        <v>229</v>
      </c>
    </row>
    <row r="362" spans="1:19" ht="12.75" customHeight="1" x14ac:dyDescent="0.2">
      <c r="A362" s="97" t="s">
        <v>89</v>
      </c>
      <c r="B362" s="97" t="s">
        <v>21</v>
      </c>
      <c r="C362" s="97" t="s">
        <v>8</v>
      </c>
      <c r="D362" s="98">
        <v>2017</v>
      </c>
      <c r="E362" s="97" t="s">
        <v>6</v>
      </c>
      <c r="F362" s="97">
        <v>374</v>
      </c>
      <c r="G362" s="88">
        <f t="shared" si="10"/>
        <v>0</v>
      </c>
      <c r="H362" s="97">
        <v>0</v>
      </c>
      <c r="I362" s="97">
        <v>0</v>
      </c>
      <c r="J362" s="97">
        <v>218</v>
      </c>
      <c r="K362" s="88">
        <f t="shared" si="11"/>
        <v>3</v>
      </c>
      <c r="L362" s="97">
        <v>3</v>
      </c>
      <c r="M362" s="97">
        <v>0</v>
      </c>
      <c r="N362" s="97">
        <v>243</v>
      </c>
      <c r="O362" s="97">
        <v>31</v>
      </c>
      <c r="P362" s="97">
        <v>532</v>
      </c>
      <c r="Q362" s="97">
        <v>244</v>
      </c>
      <c r="R362" s="97">
        <v>1367</v>
      </c>
      <c r="S362" s="97">
        <v>278</v>
      </c>
    </row>
    <row r="363" spans="1:19" ht="12.75" customHeight="1" x14ac:dyDescent="0.2">
      <c r="A363" s="93" t="s">
        <v>1255</v>
      </c>
      <c r="B363" s="93" t="s">
        <v>90</v>
      </c>
      <c r="C363" s="93" t="s">
        <v>13</v>
      </c>
      <c r="D363" s="94" t="s">
        <v>1189</v>
      </c>
      <c r="E363" s="93" t="s">
        <v>6</v>
      </c>
      <c r="F363" s="95">
        <v>0</v>
      </c>
      <c r="G363" s="88">
        <f t="shared" si="10"/>
        <v>0</v>
      </c>
      <c r="H363" s="95">
        <v>0</v>
      </c>
      <c r="I363" s="95">
        <v>0</v>
      </c>
      <c r="J363" s="96">
        <v>0</v>
      </c>
      <c r="K363" s="88">
        <f t="shared" si="11"/>
        <v>0</v>
      </c>
      <c r="L363" s="95">
        <v>0</v>
      </c>
      <c r="M363" s="95">
        <v>0</v>
      </c>
      <c r="N363" s="95">
        <v>0</v>
      </c>
      <c r="O363" s="95">
        <v>4</v>
      </c>
      <c r="P363" s="93" t="s">
        <v>1217</v>
      </c>
      <c r="Q363" s="95">
        <v>13</v>
      </c>
      <c r="R363" s="95">
        <v>0</v>
      </c>
      <c r="S363" s="95">
        <v>17</v>
      </c>
    </row>
    <row r="364" spans="1:19" ht="12.75" customHeight="1" x14ac:dyDescent="0.2">
      <c r="A364" s="93" t="s">
        <v>91</v>
      </c>
      <c r="B364" s="93" t="s">
        <v>35</v>
      </c>
      <c r="C364" s="93" t="s">
        <v>3</v>
      </c>
      <c r="D364" s="94" t="s">
        <v>1189</v>
      </c>
      <c r="E364" s="93" t="s">
        <v>6</v>
      </c>
      <c r="F364" s="95">
        <v>192</v>
      </c>
      <c r="G364" s="88">
        <f t="shared" si="10"/>
        <v>11</v>
      </c>
      <c r="H364" s="95">
        <v>11</v>
      </c>
      <c r="I364" s="95">
        <v>0</v>
      </c>
      <c r="J364" s="96">
        <v>128</v>
      </c>
      <c r="K364" s="88">
        <f t="shared" si="11"/>
        <v>73</v>
      </c>
      <c r="L364" s="95">
        <v>73</v>
      </c>
      <c r="M364" s="95">
        <v>0</v>
      </c>
      <c r="N364" s="95">
        <v>142</v>
      </c>
      <c r="O364" s="95">
        <v>1</v>
      </c>
      <c r="P364" s="93" t="s">
        <v>1256</v>
      </c>
      <c r="Q364" s="95">
        <v>336</v>
      </c>
      <c r="R364" s="95">
        <v>770</v>
      </c>
      <c r="S364" s="95">
        <v>421</v>
      </c>
    </row>
    <row r="365" spans="1:19" ht="12.75" customHeight="1" x14ac:dyDescent="0.2">
      <c r="A365" s="97" t="s">
        <v>91</v>
      </c>
      <c r="B365" s="97" t="s">
        <v>35</v>
      </c>
      <c r="C365" s="97" t="s">
        <v>3</v>
      </c>
      <c r="D365" s="98">
        <v>2014</v>
      </c>
      <c r="E365" s="97" t="s">
        <v>6</v>
      </c>
      <c r="F365" s="97">
        <v>192</v>
      </c>
      <c r="G365" s="88">
        <f t="shared" si="10"/>
        <v>53</v>
      </c>
      <c r="H365" s="97">
        <v>53</v>
      </c>
      <c r="I365" s="97">
        <v>0</v>
      </c>
      <c r="J365" s="97">
        <v>128</v>
      </c>
      <c r="K365" s="88">
        <f t="shared" si="11"/>
        <v>18</v>
      </c>
      <c r="L365" s="97">
        <v>18</v>
      </c>
      <c r="M365" s="97">
        <v>0</v>
      </c>
      <c r="N365" s="97">
        <v>142</v>
      </c>
      <c r="O365" s="97">
        <v>3</v>
      </c>
      <c r="P365" s="97">
        <v>308</v>
      </c>
      <c r="Q365" s="97">
        <v>622</v>
      </c>
      <c r="R365" s="97">
        <v>770</v>
      </c>
      <c r="S365" s="97">
        <v>696</v>
      </c>
    </row>
    <row r="366" spans="1:19" ht="12.75" customHeight="1" x14ac:dyDescent="0.2">
      <c r="A366" t="s">
        <v>91</v>
      </c>
      <c r="B366" t="s">
        <v>35</v>
      </c>
      <c r="C366" t="s">
        <v>3</v>
      </c>
      <c r="D366" s="92">
        <v>2015</v>
      </c>
      <c r="E366" t="s">
        <v>6</v>
      </c>
      <c r="F366">
        <v>192</v>
      </c>
      <c r="G366" s="88">
        <f t="shared" si="10"/>
        <v>0</v>
      </c>
      <c r="H366">
        <v>0</v>
      </c>
      <c r="I366">
        <v>0</v>
      </c>
      <c r="J366">
        <v>128</v>
      </c>
      <c r="K366" s="88">
        <f t="shared" si="11"/>
        <v>0</v>
      </c>
      <c r="L366">
        <v>0</v>
      </c>
      <c r="M366">
        <v>0</v>
      </c>
      <c r="N366">
        <v>142</v>
      </c>
      <c r="O366">
        <v>2</v>
      </c>
      <c r="P366">
        <v>308</v>
      </c>
      <c r="Q366">
        <v>559</v>
      </c>
      <c r="R366">
        <v>770</v>
      </c>
      <c r="S366">
        <v>561</v>
      </c>
    </row>
    <row r="367" spans="1:19" ht="12.75" customHeight="1" x14ac:dyDescent="0.2">
      <c r="A367" t="s">
        <v>91</v>
      </c>
      <c r="B367" t="s">
        <v>35</v>
      </c>
      <c r="C367" t="s">
        <v>3</v>
      </c>
      <c r="D367" s="92">
        <v>2016</v>
      </c>
      <c r="E367" t="s">
        <v>6</v>
      </c>
      <c r="F367">
        <v>192</v>
      </c>
      <c r="G367" s="88">
        <f t="shared" si="10"/>
        <v>0</v>
      </c>
      <c r="H367">
        <v>0</v>
      </c>
      <c r="I367">
        <v>0</v>
      </c>
      <c r="J367">
        <v>128</v>
      </c>
      <c r="K367" s="88">
        <f t="shared" si="11"/>
        <v>0</v>
      </c>
      <c r="L367">
        <v>0</v>
      </c>
      <c r="M367">
        <v>0</v>
      </c>
      <c r="N367">
        <v>142</v>
      </c>
      <c r="O367">
        <v>57</v>
      </c>
      <c r="P367">
        <v>308</v>
      </c>
      <c r="Q367">
        <v>8</v>
      </c>
      <c r="R367">
        <v>770</v>
      </c>
      <c r="S367">
        <v>65</v>
      </c>
    </row>
    <row r="368" spans="1:19" ht="12.75" customHeight="1" x14ac:dyDescent="0.2">
      <c r="A368" t="s">
        <v>91</v>
      </c>
      <c r="B368" t="s">
        <v>35</v>
      </c>
      <c r="C368" t="s">
        <v>3</v>
      </c>
      <c r="D368" s="92">
        <v>2017</v>
      </c>
      <c r="E368" t="s">
        <v>6</v>
      </c>
      <c r="F368">
        <v>192</v>
      </c>
      <c r="G368" s="88">
        <f t="shared" si="10"/>
        <v>0</v>
      </c>
      <c r="H368">
        <v>0</v>
      </c>
      <c r="I368">
        <v>0</v>
      </c>
      <c r="J368">
        <v>128</v>
      </c>
      <c r="K368" s="88">
        <f t="shared" si="11"/>
        <v>0</v>
      </c>
      <c r="L368">
        <v>0</v>
      </c>
      <c r="M368">
        <v>0</v>
      </c>
      <c r="N368">
        <v>142</v>
      </c>
      <c r="O368">
        <v>4</v>
      </c>
      <c r="P368">
        <v>308</v>
      </c>
      <c r="Q368">
        <v>207</v>
      </c>
      <c r="R368">
        <v>770</v>
      </c>
      <c r="S368">
        <v>211</v>
      </c>
    </row>
    <row r="369" spans="1:19" ht="12.75" customHeight="1" x14ac:dyDescent="0.2">
      <c r="A369" s="93" t="s">
        <v>92</v>
      </c>
      <c r="B369" s="93" t="s">
        <v>66</v>
      </c>
      <c r="C369" s="93" t="s">
        <v>67</v>
      </c>
      <c r="D369" s="94" t="s">
        <v>1189</v>
      </c>
      <c r="E369" s="93" t="s">
        <v>6</v>
      </c>
      <c r="F369" s="95">
        <v>13</v>
      </c>
      <c r="G369" s="88">
        <f t="shared" si="10"/>
        <v>0</v>
      </c>
      <c r="H369" s="95">
        <v>0</v>
      </c>
      <c r="I369" s="95">
        <v>0</v>
      </c>
      <c r="J369" s="96">
        <v>9</v>
      </c>
      <c r="K369" s="88">
        <f t="shared" si="11"/>
        <v>0</v>
      </c>
      <c r="L369" s="95">
        <v>0</v>
      </c>
      <c r="M369" s="95">
        <v>0</v>
      </c>
      <c r="N369" s="95">
        <v>9</v>
      </c>
      <c r="O369" s="95">
        <v>0</v>
      </c>
      <c r="P369" s="93" t="s">
        <v>1257</v>
      </c>
      <c r="Q369" s="95">
        <v>15</v>
      </c>
      <c r="R369" s="95">
        <v>50</v>
      </c>
      <c r="S369" s="95">
        <v>15</v>
      </c>
    </row>
    <row r="370" spans="1:19" ht="12.75" customHeight="1" x14ac:dyDescent="0.2">
      <c r="A370" s="97" t="s">
        <v>92</v>
      </c>
      <c r="B370" s="97" t="s">
        <v>66</v>
      </c>
      <c r="C370" s="97" t="s">
        <v>67</v>
      </c>
      <c r="D370" s="98">
        <v>2013</v>
      </c>
      <c r="E370" s="97" t="s">
        <v>6</v>
      </c>
      <c r="F370" s="97">
        <v>13</v>
      </c>
      <c r="G370" s="88">
        <f t="shared" si="10"/>
        <v>12</v>
      </c>
      <c r="H370" s="97">
        <v>12</v>
      </c>
      <c r="I370" s="97">
        <v>0</v>
      </c>
      <c r="J370" s="97">
        <v>9</v>
      </c>
      <c r="K370" s="88">
        <f t="shared" si="11"/>
        <v>0</v>
      </c>
      <c r="L370" s="97">
        <v>0</v>
      </c>
      <c r="M370" s="97">
        <v>0</v>
      </c>
      <c r="N370" s="97">
        <v>9</v>
      </c>
      <c r="O370" s="97">
        <v>0</v>
      </c>
      <c r="P370" s="97">
        <v>19</v>
      </c>
      <c r="Q370" s="97">
        <v>113</v>
      </c>
      <c r="R370" s="97">
        <v>50</v>
      </c>
      <c r="S370" s="97">
        <v>125</v>
      </c>
    </row>
    <row r="371" spans="1:19" ht="12.75" customHeight="1" x14ac:dyDescent="0.2">
      <c r="A371" s="97" t="s">
        <v>92</v>
      </c>
      <c r="B371" s="97" t="s">
        <v>66</v>
      </c>
      <c r="C371" s="97" t="s">
        <v>67</v>
      </c>
      <c r="D371" s="98">
        <v>2014</v>
      </c>
      <c r="E371" s="97" t="s">
        <v>6</v>
      </c>
      <c r="F371" s="97">
        <v>13</v>
      </c>
      <c r="G371" s="88">
        <f t="shared" si="10"/>
        <v>0</v>
      </c>
      <c r="H371" s="97">
        <v>0</v>
      </c>
      <c r="I371" s="97">
        <v>0</v>
      </c>
      <c r="J371" s="97">
        <v>9</v>
      </c>
      <c r="K371" s="88">
        <f t="shared" si="11"/>
        <v>0</v>
      </c>
      <c r="L371" s="97">
        <v>0</v>
      </c>
      <c r="M371" s="97">
        <v>0</v>
      </c>
      <c r="N371" s="97">
        <v>9</v>
      </c>
      <c r="O371" s="97">
        <v>0</v>
      </c>
      <c r="P371" s="97">
        <v>19</v>
      </c>
      <c r="Q371" s="97">
        <v>37</v>
      </c>
      <c r="R371" s="97">
        <v>50</v>
      </c>
      <c r="S371" s="97">
        <v>37</v>
      </c>
    </row>
    <row r="372" spans="1:19" ht="12.75" customHeight="1" x14ac:dyDescent="0.2">
      <c r="A372" t="s">
        <v>92</v>
      </c>
      <c r="B372" t="s">
        <v>66</v>
      </c>
      <c r="C372" t="s">
        <v>67</v>
      </c>
      <c r="D372" s="92">
        <v>2015</v>
      </c>
      <c r="E372" t="s">
        <v>6</v>
      </c>
      <c r="F372">
        <v>13</v>
      </c>
      <c r="G372" s="88">
        <f t="shared" si="10"/>
        <v>0</v>
      </c>
      <c r="H372">
        <v>0</v>
      </c>
      <c r="I372">
        <v>0</v>
      </c>
      <c r="J372">
        <v>9</v>
      </c>
      <c r="K372" s="88">
        <f t="shared" si="11"/>
        <v>0</v>
      </c>
      <c r="L372">
        <v>0</v>
      </c>
      <c r="M372">
        <v>0</v>
      </c>
      <c r="N372">
        <v>9</v>
      </c>
      <c r="O372">
        <v>0</v>
      </c>
      <c r="P372">
        <v>19</v>
      </c>
      <c r="Q372">
        <v>53</v>
      </c>
      <c r="R372">
        <v>50</v>
      </c>
      <c r="S372">
        <v>53</v>
      </c>
    </row>
    <row r="373" spans="1:19" ht="12.75" customHeight="1" x14ac:dyDescent="0.2">
      <c r="A373" t="s">
        <v>92</v>
      </c>
      <c r="B373" t="s">
        <v>66</v>
      </c>
      <c r="C373" t="s">
        <v>67</v>
      </c>
      <c r="D373" s="92">
        <v>2016</v>
      </c>
      <c r="E373" t="s">
        <v>6</v>
      </c>
      <c r="F373">
        <v>13</v>
      </c>
      <c r="G373" s="88">
        <f t="shared" si="10"/>
        <v>0</v>
      </c>
      <c r="H373">
        <v>0</v>
      </c>
      <c r="I373">
        <v>0</v>
      </c>
      <c r="J373">
        <v>9</v>
      </c>
      <c r="K373" s="88">
        <f t="shared" si="11"/>
        <v>0</v>
      </c>
      <c r="L373">
        <v>0</v>
      </c>
      <c r="M373">
        <v>0</v>
      </c>
      <c r="N373">
        <v>9</v>
      </c>
      <c r="O373">
        <v>0</v>
      </c>
      <c r="P373">
        <v>19</v>
      </c>
      <c r="Q373">
        <v>63</v>
      </c>
      <c r="R373">
        <v>50</v>
      </c>
      <c r="S373">
        <v>63</v>
      </c>
    </row>
    <row r="374" spans="1:19" ht="12.75" customHeight="1" x14ac:dyDescent="0.2">
      <c r="A374" t="s">
        <v>92</v>
      </c>
      <c r="B374" t="s">
        <v>66</v>
      </c>
      <c r="C374" t="s">
        <v>67</v>
      </c>
      <c r="D374" s="92">
        <v>2017</v>
      </c>
      <c r="E374" t="s">
        <v>6</v>
      </c>
      <c r="F374">
        <v>13</v>
      </c>
      <c r="G374" s="88">
        <f t="shared" si="10"/>
        <v>0</v>
      </c>
      <c r="H374">
        <v>0</v>
      </c>
      <c r="I374">
        <v>0</v>
      </c>
      <c r="J374">
        <v>9</v>
      </c>
      <c r="K374" s="88">
        <f t="shared" si="11"/>
        <v>0</v>
      </c>
      <c r="L374">
        <v>0</v>
      </c>
      <c r="M374">
        <v>0</v>
      </c>
      <c r="N374">
        <v>9</v>
      </c>
      <c r="O374">
        <v>0</v>
      </c>
      <c r="P374">
        <v>19</v>
      </c>
      <c r="Q374">
        <v>36</v>
      </c>
      <c r="R374">
        <v>50</v>
      </c>
      <c r="S374">
        <v>36</v>
      </c>
    </row>
    <row r="375" spans="1:19" ht="12.75" customHeight="1" x14ac:dyDescent="0.2">
      <c r="A375" s="93" t="s">
        <v>93</v>
      </c>
      <c r="B375" s="93" t="s">
        <v>40</v>
      </c>
      <c r="C375" s="93" t="s">
        <v>8</v>
      </c>
      <c r="D375" s="94" t="s">
        <v>1189</v>
      </c>
      <c r="E375" s="93" t="s">
        <v>6</v>
      </c>
      <c r="F375" s="95">
        <v>22</v>
      </c>
      <c r="G375" s="88">
        <f t="shared" si="10"/>
        <v>5</v>
      </c>
      <c r="H375" s="95">
        <v>0</v>
      </c>
      <c r="I375" s="95">
        <v>5</v>
      </c>
      <c r="J375" s="96">
        <v>13</v>
      </c>
      <c r="K375" s="88">
        <f t="shared" si="11"/>
        <v>0</v>
      </c>
      <c r="L375" s="95">
        <v>0</v>
      </c>
      <c r="M375" s="95">
        <v>0</v>
      </c>
      <c r="N375" s="95">
        <v>13</v>
      </c>
      <c r="O375" s="95">
        <v>2</v>
      </c>
      <c r="P375" s="93" t="s">
        <v>1258</v>
      </c>
      <c r="Q375" s="95">
        <v>0</v>
      </c>
      <c r="R375" s="95">
        <v>72</v>
      </c>
      <c r="S375" s="95">
        <v>7</v>
      </c>
    </row>
    <row r="376" spans="1:19" ht="12.75" customHeight="1" x14ac:dyDescent="0.2">
      <c r="A376" t="s">
        <v>93</v>
      </c>
      <c r="B376" t="s">
        <v>40</v>
      </c>
      <c r="C376" t="s">
        <v>8</v>
      </c>
      <c r="D376" s="92">
        <v>2015</v>
      </c>
      <c r="E376" t="s">
        <v>6</v>
      </c>
      <c r="F376">
        <v>22</v>
      </c>
      <c r="G376" s="88">
        <f t="shared" si="10"/>
        <v>5</v>
      </c>
      <c r="H376">
        <v>4</v>
      </c>
      <c r="I376">
        <v>1</v>
      </c>
      <c r="J376">
        <v>13</v>
      </c>
      <c r="K376" s="88">
        <f t="shared" si="11"/>
        <v>12</v>
      </c>
      <c r="L376">
        <v>12</v>
      </c>
      <c r="M376">
        <v>0</v>
      </c>
      <c r="N376">
        <v>13</v>
      </c>
      <c r="O376">
        <v>2</v>
      </c>
      <c r="P376">
        <v>24</v>
      </c>
      <c r="Q376">
        <v>164</v>
      </c>
      <c r="R376">
        <v>72</v>
      </c>
      <c r="S376">
        <v>183</v>
      </c>
    </row>
    <row r="377" spans="1:19" ht="12.75" customHeight="1" x14ac:dyDescent="0.2">
      <c r="A377" t="s">
        <v>93</v>
      </c>
      <c r="B377" t="s">
        <v>40</v>
      </c>
      <c r="C377" t="s">
        <v>8</v>
      </c>
      <c r="D377" s="92">
        <v>2016</v>
      </c>
      <c r="E377" t="s">
        <v>6</v>
      </c>
      <c r="F377">
        <v>22</v>
      </c>
      <c r="G377" s="88">
        <f t="shared" si="10"/>
        <v>2</v>
      </c>
      <c r="H377">
        <v>1</v>
      </c>
      <c r="I377">
        <v>1</v>
      </c>
      <c r="J377">
        <v>13</v>
      </c>
      <c r="K377" s="88">
        <f t="shared" si="11"/>
        <v>1</v>
      </c>
      <c r="L377">
        <v>1</v>
      </c>
      <c r="M377">
        <v>0</v>
      </c>
      <c r="N377">
        <v>13</v>
      </c>
      <c r="O377">
        <v>1</v>
      </c>
      <c r="P377">
        <v>24</v>
      </c>
      <c r="Q377">
        <v>13</v>
      </c>
      <c r="R377">
        <v>72</v>
      </c>
      <c r="S377">
        <v>17</v>
      </c>
    </row>
    <row r="378" spans="1:19" ht="12.75" customHeight="1" x14ac:dyDescent="0.2">
      <c r="A378" t="s">
        <v>93</v>
      </c>
      <c r="B378" t="s">
        <v>40</v>
      </c>
      <c r="C378" t="s">
        <v>8</v>
      </c>
      <c r="D378" s="92">
        <v>2017</v>
      </c>
      <c r="E378" t="s">
        <v>6</v>
      </c>
      <c r="F378">
        <v>22</v>
      </c>
      <c r="G378" s="88">
        <f t="shared" si="10"/>
        <v>1</v>
      </c>
      <c r="H378">
        <v>0</v>
      </c>
      <c r="I378">
        <v>1</v>
      </c>
      <c r="J378">
        <v>13</v>
      </c>
      <c r="K378" s="88">
        <f t="shared" si="11"/>
        <v>0</v>
      </c>
      <c r="L378">
        <v>0</v>
      </c>
      <c r="M378">
        <v>0</v>
      </c>
      <c r="N378">
        <v>13</v>
      </c>
      <c r="O378">
        <v>2</v>
      </c>
      <c r="P378">
        <v>24</v>
      </c>
      <c r="Q378">
        <v>2</v>
      </c>
      <c r="R378">
        <v>72</v>
      </c>
      <c r="S378">
        <v>5</v>
      </c>
    </row>
    <row r="379" spans="1:19" ht="12.75" customHeight="1" x14ac:dyDescent="0.2">
      <c r="A379" s="97" t="s">
        <v>94</v>
      </c>
      <c r="B379" s="97" t="s">
        <v>12</v>
      </c>
      <c r="C379" s="97" t="s">
        <v>3</v>
      </c>
      <c r="D379" s="98">
        <v>2014</v>
      </c>
      <c r="E379" s="97" t="s">
        <v>6</v>
      </c>
      <c r="F379" s="97">
        <v>1</v>
      </c>
      <c r="G379" s="88">
        <f t="shared" si="10"/>
        <v>0</v>
      </c>
      <c r="H379" s="97">
        <v>0</v>
      </c>
      <c r="I379" s="97">
        <v>0</v>
      </c>
      <c r="J379" s="97">
        <v>1</v>
      </c>
      <c r="K379" s="88">
        <f t="shared" si="11"/>
        <v>0</v>
      </c>
      <c r="L379" s="97">
        <v>0</v>
      </c>
      <c r="M379" s="97">
        <v>0</v>
      </c>
      <c r="N379" s="97">
        <v>0</v>
      </c>
      <c r="O379" s="97">
        <v>50</v>
      </c>
      <c r="P379" s="97">
        <v>0</v>
      </c>
      <c r="Q379" s="97">
        <v>50</v>
      </c>
      <c r="R379" s="97">
        <v>2</v>
      </c>
      <c r="S379" s="97">
        <v>100</v>
      </c>
    </row>
    <row r="380" spans="1:19" ht="12.75" customHeight="1" x14ac:dyDescent="0.2">
      <c r="A380" t="s">
        <v>94</v>
      </c>
      <c r="B380" t="s">
        <v>12</v>
      </c>
      <c r="C380" t="s">
        <v>3</v>
      </c>
      <c r="D380" s="92">
        <v>2015</v>
      </c>
      <c r="E380" t="s">
        <v>6</v>
      </c>
      <c r="F380">
        <v>1</v>
      </c>
      <c r="G380" s="88">
        <f t="shared" si="10"/>
        <v>0</v>
      </c>
      <c r="H380">
        <v>0</v>
      </c>
      <c r="I380">
        <v>0</v>
      </c>
      <c r="J380">
        <v>1</v>
      </c>
      <c r="K380" s="88">
        <f t="shared" si="11"/>
        <v>0</v>
      </c>
      <c r="L380">
        <v>0</v>
      </c>
      <c r="M380">
        <v>0</v>
      </c>
      <c r="N380">
        <v>0</v>
      </c>
      <c r="O380">
        <v>0</v>
      </c>
      <c r="P380">
        <v>0</v>
      </c>
      <c r="Q380">
        <v>93</v>
      </c>
      <c r="R380">
        <v>2</v>
      </c>
      <c r="S380">
        <v>93</v>
      </c>
    </row>
    <row r="381" spans="1:19" ht="12.75" customHeight="1" x14ac:dyDescent="0.2">
      <c r="A381" t="s">
        <v>94</v>
      </c>
      <c r="B381" t="s">
        <v>12</v>
      </c>
      <c r="C381" t="s">
        <v>3</v>
      </c>
      <c r="D381" s="92">
        <v>2016</v>
      </c>
      <c r="E381" t="s">
        <v>6</v>
      </c>
      <c r="F381">
        <v>1</v>
      </c>
      <c r="G381" s="88">
        <f t="shared" si="10"/>
        <v>0</v>
      </c>
      <c r="H381">
        <v>0</v>
      </c>
      <c r="I381">
        <v>0</v>
      </c>
      <c r="J381">
        <v>1</v>
      </c>
      <c r="K381" s="88">
        <f t="shared" si="11"/>
        <v>0</v>
      </c>
      <c r="L381">
        <v>0</v>
      </c>
      <c r="M381">
        <v>0</v>
      </c>
      <c r="N381">
        <v>0</v>
      </c>
      <c r="O381">
        <v>0</v>
      </c>
      <c r="P381">
        <v>0</v>
      </c>
      <c r="Q381">
        <v>115</v>
      </c>
      <c r="R381">
        <v>2</v>
      </c>
      <c r="S381">
        <v>115</v>
      </c>
    </row>
    <row r="382" spans="1:19" ht="12.75" customHeight="1" x14ac:dyDescent="0.2">
      <c r="A382" t="s">
        <v>94</v>
      </c>
      <c r="B382" t="s">
        <v>12</v>
      </c>
      <c r="C382" t="s">
        <v>3</v>
      </c>
      <c r="D382" s="92">
        <v>2017</v>
      </c>
      <c r="E382" t="s">
        <v>6</v>
      </c>
      <c r="F382">
        <v>1</v>
      </c>
      <c r="G382" s="88">
        <f t="shared" si="10"/>
        <v>0</v>
      </c>
      <c r="H382">
        <v>0</v>
      </c>
      <c r="I382">
        <v>0</v>
      </c>
      <c r="J382">
        <v>1</v>
      </c>
      <c r="K382" s="88">
        <f t="shared" si="11"/>
        <v>0</v>
      </c>
      <c r="L382">
        <v>0</v>
      </c>
      <c r="M382">
        <v>0</v>
      </c>
      <c r="N382">
        <v>0</v>
      </c>
      <c r="O382">
        <v>0</v>
      </c>
      <c r="P382">
        <v>0</v>
      </c>
      <c r="Q382">
        <v>260</v>
      </c>
      <c r="R382">
        <v>2</v>
      </c>
      <c r="S382">
        <v>260</v>
      </c>
    </row>
    <row r="383" spans="1:19" ht="12.75" customHeight="1" x14ac:dyDescent="0.2">
      <c r="A383" s="93" t="s">
        <v>943</v>
      </c>
      <c r="B383" s="93" t="s">
        <v>81</v>
      </c>
      <c r="C383" s="93" t="s">
        <v>8</v>
      </c>
      <c r="D383" s="94" t="s">
        <v>1189</v>
      </c>
      <c r="E383" s="93" t="s">
        <v>6</v>
      </c>
      <c r="F383" s="95">
        <v>35</v>
      </c>
      <c r="G383" s="88">
        <f t="shared" si="10"/>
        <v>0</v>
      </c>
      <c r="H383" s="95">
        <v>0</v>
      </c>
      <c r="I383" s="95">
        <v>0</v>
      </c>
      <c r="J383" s="96">
        <v>18</v>
      </c>
      <c r="K383" s="88">
        <f t="shared" si="11"/>
        <v>0</v>
      </c>
      <c r="L383" s="95">
        <v>0</v>
      </c>
      <c r="M383" s="95">
        <v>0</v>
      </c>
      <c r="N383" s="95">
        <v>18</v>
      </c>
      <c r="O383" s="95">
        <v>2</v>
      </c>
      <c r="P383" s="93" t="s">
        <v>1259</v>
      </c>
      <c r="Q383" s="95">
        <v>0</v>
      </c>
      <c r="R383" s="95">
        <v>137</v>
      </c>
      <c r="S383" s="95">
        <v>2</v>
      </c>
    </row>
    <row r="384" spans="1:19" ht="12.75" customHeight="1" x14ac:dyDescent="0.2">
      <c r="A384" s="97" t="s">
        <v>943</v>
      </c>
      <c r="B384" s="97" t="s">
        <v>81</v>
      </c>
      <c r="C384" s="97" t="s">
        <v>8</v>
      </c>
      <c r="D384" s="98">
        <v>2016</v>
      </c>
      <c r="E384" s="97" t="s">
        <v>6</v>
      </c>
      <c r="F384" s="97">
        <v>35</v>
      </c>
      <c r="G384" s="88">
        <f t="shared" si="10"/>
        <v>1</v>
      </c>
      <c r="H384" s="97">
        <v>1</v>
      </c>
      <c r="I384" s="97">
        <v>0</v>
      </c>
      <c r="J384" s="97">
        <v>18</v>
      </c>
      <c r="K384" s="88">
        <f t="shared" si="11"/>
        <v>3</v>
      </c>
      <c r="L384" s="97">
        <v>3</v>
      </c>
      <c r="M384" s="97">
        <v>0</v>
      </c>
      <c r="N384" s="97">
        <v>18</v>
      </c>
      <c r="O384" s="97">
        <v>0</v>
      </c>
      <c r="P384" s="97">
        <v>66</v>
      </c>
      <c r="Q384" s="97">
        <v>16</v>
      </c>
      <c r="R384" s="97">
        <v>137</v>
      </c>
      <c r="S384" s="97">
        <v>20</v>
      </c>
    </row>
    <row r="385" spans="1:19" ht="12.75" customHeight="1" x14ac:dyDescent="0.2">
      <c r="A385" s="97" t="s">
        <v>943</v>
      </c>
      <c r="B385" s="97" t="s">
        <v>81</v>
      </c>
      <c r="C385" s="97" t="s">
        <v>8</v>
      </c>
      <c r="D385" s="98">
        <v>2017</v>
      </c>
      <c r="E385" s="97" t="s">
        <v>6</v>
      </c>
      <c r="F385" s="97">
        <v>35</v>
      </c>
      <c r="G385" s="88">
        <f t="shared" si="10"/>
        <v>3</v>
      </c>
      <c r="H385" s="97">
        <v>3</v>
      </c>
      <c r="I385" s="97">
        <v>0</v>
      </c>
      <c r="J385" s="97">
        <v>18</v>
      </c>
      <c r="K385" s="88">
        <f t="shared" si="11"/>
        <v>10</v>
      </c>
      <c r="L385" s="97">
        <v>0</v>
      </c>
      <c r="M385" s="97">
        <v>10</v>
      </c>
      <c r="N385" s="97">
        <v>18</v>
      </c>
      <c r="O385" s="97">
        <v>11</v>
      </c>
      <c r="P385" s="97">
        <v>66</v>
      </c>
      <c r="Q385" s="97">
        <v>22</v>
      </c>
      <c r="R385" s="97">
        <v>137</v>
      </c>
      <c r="S385" s="97">
        <v>46</v>
      </c>
    </row>
    <row r="386" spans="1:19" ht="12.75" customHeight="1" x14ac:dyDescent="0.2">
      <c r="A386" s="97" t="s">
        <v>96</v>
      </c>
      <c r="B386" s="97" t="s">
        <v>5</v>
      </c>
      <c r="C386" s="97" t="s">
        <v>3</v>
      </c>
      <c r="D386" s="98">
        <v>2014</v>
      </c>
      <c r="E386" s="97" t="s">
        <v>6</v>
      </c>
      <c r="F386" s="97">
        <v>94</v>
      </c>
      <c r="G386" s="88">
        <f t="shared" si="10"/>
        <v>0</v>
      </c>
      <c r="H386" s="97">
        <v>0</v>
      </c>
      <c r="I386" s="97">
        <v>0</v>
      </c>
      <c r="J386" s="97">
        <v>60</v>
      </c>
      <c r="K386" s="88">
        <f t="shared" si="11"/>
        <v>0</v>
      </c>
      <c r="L386" s="97">
        <v>0</v>
      </c>
      <c r="M386" s="97">
        <v>0</v>
      </c>
      <c r="N386" s="97">
        <v>67</v>
      </c>
      <c r="O386" s="97">
        <v>0</v>
      </c>
      <c r="P386" s="97">
        <v>180</v>
      </c>
      <c r="Q386" s="97">
        <v>0</v>
      </c>
      <c r="R386" s="97">
        <v>401</v>
      </c>
      <c r="S386" s="97">
        <v>0</v>
      </c>
    </row>
    <row r="387" spans="1:19" ht="12.75" customHeight="1" x14ac:dyDescent="0.2">
      <c r="A387" t="s">
        <v>96</v>
      </c>
      <c r="B387" t="s">
        <v>5</v>
      </c>
      <c r="C387" t="s">
        <v>3</v>
      </c>
      <c r="D387" s="92">
        <v>2016</v>
      </c>
      <c r="E387" t="s">
        <v>6</v>
      </c>
      <c r="F387">
        <v>94</v>
      </c>
      <c r="G387" s="88">
        <f t="shared" si="10"/>
        <v>0</v>
      </c>
      <c r="H387">
        <v>0</v>
      </c>
      <c r="I387">
        <v>0</v>
      </c>
      <c r="J387">
        <v>60</v>
      </c>
      <c r="K387" s="88">
        <f t="shared" si="11"/>
        <v>0</v>
      </c>
      <c r="L387">
        <v>0</v>
      </c>
      <c r="M387">
        <v>0</v>
      </c>
      <c r="N387">
        <v>67</v>
      </c>
      <c r="O387">
        <v>0</v>
      </c>
      <c r="P387">
        <v>180</v>
      </c>
      <c r="Q387">
        <v>0</v>
      </c>
      <c r="R387">
        <v>401</v>
      </c>
      <c r="S387">
        <v>0</v>
      </c>
    </row>
    <row r="388" spans="1:19" ht="12.75" customHeight="1" x14ac:dyDescent="0.2">
      <c r="A388" t="s">
        <v>1120</v>
      </c>
      <c r="B388" t="s">
        <v>5</v>
      </c>
      <c r="C388" t="s">
        <v>3</v>
      </c>
      <c r="D388" s="92">
        <v>2017</v>
      </c>
      <c r="E388" t="s">
        <v>6</v>
      </c>
      <c r="F388">
        <v>48</v>
      </c>
      <c r="G388" s="88">
        <f t="shared" ref="G388:G451" si="12">H388+I388</f>
        <v>6</v>
      </c>
      <c r="H388">
        <v>6</v>
      </c>
      <c r="I388">
        <v>0</v>
      </c>
      <c r="J388">
        <v>29</v>
      </c>
      <c r="K388" s="88">
        <f t="shared" ref="K388:K451" si="13">L388+M388</f>
        <v>0</v>
      </c>
      <c r="L388">
        <v>0</v>
      </c>
      <c r="M388">
        <v>0</v>
      </c>
      <c r="N388">
        <v>31</v>
      </c>
      <c r="O388">
        <v>0</v>
      </c>
      <c r="P388">
        <v>77</v>
      </c>
      <c r="Q388">
        <v>83</v>
      </c>
      <c r="R388">
        <v>185</v>
      </c>
      <c r="S388">
        <v>89</v>
      </c>
    </row>
    <row r="389" spans="1:19" ht="12.75" customHeight="1" x14ac:dyDescent="0.2">
      <c r="A389" s="97" t="s">
        <v>1045</v>
      </c>
      <c r="B389" s="97" t="s">
        <v>12</v>
      </c>
      <c r="C389" s="97" t="s">
        <v>3</v>
      </c>
      <c r="D389" s="98">
        <v>2014</v>
      </c>
      <c r="E389" s="97" t="s">
        <v>6</v>
      </c>
      <c r="F389" s="97">
        <v>71</v>
      </c>
      <c r="G389" s="88">
        <f t="shared" si="12"/>
        <v>0</v>
      </c>
      <c r="H389" s="97">
        <v>0</v>
      </c>
      <c r="I389" s="97">
        <v>0</v>
      </c>
      <c r="J389" s="97">
        <v>50</v>
      </c>
      <c r="K389" s="88">
        <f t="shared" si="13"/>
        <v>0</v>
      </c>
      <c r="L389" s="97">
        <v>0</v>
      </c>
      <c r="M389" s="97">
        <v>0</v>
      </c>
      <c r="N389" s="97">
        <v>56</v>
      </c>
      <c r="O389" s="97">
        <v>0</v>
      </c>
      <c r="P389" s="97">
        <v>131</v>
      </c>
      <c r="Q389" s="97">
        <v>39</v>
      </c>
      <c r="R389" s="97">
        <v>308</v>
      </c>
      <c r="S389" s="97">
        <v>39</v>
      </c>
    </row>
    <row r="390" spans="1:19" ht="12.75" customHeight="1" x14ac:dyDescent="0.2">
      <c r="A390" t="s">
        <v>1045</v>
      </c>
      <c r="B390" t="s">
        <v>12</v>
      </c>
      <c r="C390" t="s">
        <v>3</v>
      </c>
      <c r="D390" s="92">
        <v>2015</v>
      </c>
      <c r="E390" t="s">
        <v>6</v>
      </c>
      <c r="F390">
        <v>71</v>
      </c>
      <c r="G390" s="88">
        <f t="shared" si="12"/>
        <v>5</v>
      </c>
      <c r="H390">
        <v>5</v>
      </c>
      <c r="I390">
        <v>0</v>
      </c>
      <c r="J390">
        <v>50</v>
      </c>
      <c r="K390" s="88">
        <f t="shared" si="13"/>
        <v>3</v>
      </c>
      <c r="L390">
        <v>3</v>
      </c>
      <c r="M390">
        <v>0</v>
      </c>
      <c r="N390">
        <v>56</v>
      </c>
      <c r="O390">
        <v>2</v>
      </c>
      <c r="P390">
        <v>131</v>
      </c>
      <c r="Q390">
        <v>5</v>
      </c>
      <c r="R390">
        <v>308</v>
      </c>
      <c r="S390">
        <v>15</v>
      </c>
    </row>
    <row r="391" spans="1:19" ht="12.75" customHeight="1" x14ac:dyDescent="0.2">
      <c r="A391" t="s">
        <v>1045</v>
      </c>
      <c r="B391" t="s">
        <v>12</v>
      </c>
      <c r="C391" t="s">
        <v>3</v>
      </c>
      <c r="D391" s="92">
        <v>2016</v>
      </c>
      <c r="E391" t="s">
        <v>6</v>
      </c>
      <c r="F391">
        <v>71</v>
      </c>
      <c r="G391" s="88">
        <f t="shared" si="12"/>
        <v>0</v>
      </c>
      <c r="H391">
        <v>0</v>
      </c>
      <c r="I391">
        <v>0</v>
      </c>
      <c r="J391">
        <v>50</v>
      </c>
      <c r="K391" s="88">
        <f t="shared" si="13"/>
        <v>3</v>
      </c>
      <c r="L391">
        <v>3</v>
      </c>
      <c r="M391">
        <v>0</v>
      </c>
      <c r="N391">
        <v>56</v>
      </c>
      <c r="O391">
        <v>4</v>
      </c>
      <c r="P391">
        <v>131</v>
      </c>
      <c r="Q391">
        <v>132</v>
      </c>
      <c r="R391">
        <v>308</v>
      </c>
      <c r="S391">
        <v>139</v>
      </c>
    </row>
    <row r="392" spans="1:19" ht="12.75" customHeight="1" x14ac:dyDescent="0.2">
      <c r="A392" t="s">
        <v>1045</v>
      </c>
      <c r="B392" t="s">
        <v>12</v>
      </c>
      <c r="C392" t="s">
        <v>3</v>
      </c>
      <c r="D392" s="92">
        <v>2017</v>
      </c>
      <c r="E392" t="s">
        <v>6</v>
      </c>
      <c r="F392">
        <v>71</v>
      </c>
      <c r="G392" s="88">
        <f t="shared" si="12"/>
        <v>4</v>
      </c>
      <c r="H392">
        <v>4</v>
      </c>
      <c r="I392">
        <v>0</v>
      </c>
      <c r="J392">
        <v>50</v>
      </c>
      <c r="K392" s="88">
        <f t="shared" si="13"/>
        <v>2</v>
      </c>
      <c r="L392">
        <v>2</v>
      </c>
      <c r="M392">
        <v>0</v>
      </c>
      <c r="N392">
        <v>56</v>
      </c>
      <c r="O392">
        <v>0</v>
      </c>
      <c r="P392">
        <v>131</v>
      </c>
      <c r="Q392">
        <v>144</v>
      </c>
      <c r="R392">
        <v>308</v>
      </c>
      <c r="S392">
        <v>150</v>
      </c>
    </row>
    <row r="393" spans="1:19" ht="12.75" customHeight="1" x14ac:dyDescent="0.2">
      <c r="A393" s="93" t="s">
        <v>98</v>
      </c>
      <c r="B393" s="93" t="s">
        <v>29</v>
      </c>
      <c r="C393" s="93" t="s">
        <v>8</v>
      </c>
      <c r="D393" s="94" t="s">
        <v>1189</v>
      </c>
      <c r="E393" s="93" t="s">
        <v>6</v>
      </c>
      <c r="F393" s="95">
        <v>400</v>
      </c>
      <c r="G393" s="88">
        <f t="shared" si="12"/>
        <v>0</v>
      </c>
      <c r="H393" s="95">
        <v>0</v>
      </c>
      <c r="I393" s="95">
        <v>0</v>
      </c>
      <c r="J393" s="96">
        <v>188</v>
      </c>
      <c r="K393" s="88">
        <f t="shared" si="13"/>
        <v>37</v>
      </c>
      <c r="L393" s="95">
        <v>0</v>
      </c>
      <c r="M393" s="95">
        <v>37</v>
      </c>
      <c r="N393" s="95">
        <v>221</v>
      </c>
      <c r="O393" s="95">
        <v>37</v>
      </c>
      <c r="P393" s="93" t="s">
        <v>1260</v>
      </c>
      <c r="Q393" s="95">
        <v>22</v>
      </c>
      <c r="R393" s="95">
        <v>1350</v>
      </c>
      <c r="S393" s="95">
        <v>96</v>
      </c>
    </row>
    <row r="394" spans="1:19" ht="12.75" customHeight="1" x14ac:dyDescent="0.2">
      <c r="A394" s="97" t="s">
        <v>98</v>
      </c>
      <c r="B394" s="97" t="s">
        <v>29</v>
      </c>
      <c r="C394" s="97" t="s">
        <v>8</v>
      </c>
      <c r="D394" s="98">
        <v>2014</v>
      </c>
      <c r="E394" s="97" t="s">
        <v>6</v>
      </c>
      <c r="F394" s="97">
        <v>400</v>
      </c>
      <c r="G394" s="88">
        <f t="shared" si="12"/>
        <v>0</v>
      </c>
      <c r="H394" s="97">
        <v>0</v>
      </c>
      <c r="I394" s="97">
        <v>0</v>
      </c>
      <c r="J394" s="97">
        <v>188</v>
      </c>
      <c r="K394" s="88">
        <f t="shared" si="13"/>
        <v>0</v>
      </c>
      <c r="L394" s="97">
        <v>0</v>
      </c>
      <c r="M394" s="97">
        <v>0</v>
      </c>
      <c r="N394" s="97">
        <v>221</v>
      </c>
      <c r="O394" s="97">
        <v>10</v>
      </c>
      <c r="P394" s="97">
        <v>541</v>
      </c>
      <c r="Q394" s="97">
        <v>10</v>
      </c>
      <c r="R394" s="97">
        <v>1350</v>
      </c>
      <c r="S394" s="97">
        <v>20</v>
      </c>
    </row>
    <row r="395" spans="1:19" ht="12.75" customHeight="1" x14ac:dyDescent="0.2">
      <c r="A395" t="s">
        <v>98</v>
      </c>
      <c r="B395" t="s">
        <v>29</v>
      </c>
      <c r="C395" t="s">
        <v>8</v>
      </c>
      <c r="D395" s="92">
        <v>2015</v>
      </c>
      <c r="E395" t="s">
        <v>6</v>
      </c>
      <c r="F395">
        <v>400</v>
      </c>
      <c r="G395" s="88">
        <f t="shared" si="12"/>
        <v>38</v>
      </c>
      <c r="H395">
        <v>38</v>
      </c>
      <c r="I395">
        <v>0</v>
      </c>
      <c r="J395">
        <v>188</v>
      </c>
      <c r="K395" s="88">
        <f t="shared" si="13"/>
        <v>15</v>
      </c>
      <c r="L395">
        <v>15</v>
      </c>
      <c r="M395">
        <v>0</v>
      </c>
      <c r="N395">
        <v>221</v>
      </c>
      <c r="O395">
        <v>14</v>
      </c>
      <c r="P395">
        <v>541</v>
      </c>
      <c r="Q395">
        <v>89</v>
      </c>
      <c r="R395">
        <v>1350</v>
      </c>
      <c r="S395">
        <v>156</v>
      </c>
    </row>
    <row r="396" spans="1:19" ht="12.75" customHeight="1" x14ac:dyDescent="0.2">
      <c r="A396" t="s">
        <v>98</v>
      </c>
      <c r="B396" t="s">
        <v>29</v>
      </c>
      <c r="C396" t="s">
        <v>8</v>
      </c>
      <c r="D396" s="92">
        <v>2016</v>
      </c>
      <c r="E396" t="s">
        <v>6</v>
      </c>
      <c r="F396">
        <v>400</v>
      </c>
      <c r="G396" s="88">
        <f t="shared" si="12"/>
        <v>0</v>
      </c>
      <c r="H396">
        <v>0</v>
      </c>
      <c r="I396">
        <v>0</v>
      </c>
      <c r="J396">
        <v>188</v>
      </c>
      <c r="K396" s="88">
        <f t="shared" si="13"/>
        <v>7</v>
      </c>
      <c r="L396">
        <v>7</v>
      </c>
      <c r="M396">
        <v>0</v>
      </c>
      <c r="N396">
        <v>221</v>
      </c>
      <c r="O396">
        <v>17</v>
      </c>
      <c r="P396">
        <v>541</v>
      </c>
      <c r="Q396">
        <v>140</v>
      </c>
      <c r="R396">
        <v>1350</v>
      </c>
      <c r="S396">
        <v>164</v>
      </c>
    </row>
    <row r="397" spans="1:19" ht="12.75" customHeight="1" x14ac:dyDescent="0.2">
      <c r="A397" t="s">
        <v>98</v>
      </c>
      <c r="B397" t="s">
        <v>29</v>
      </c>
      <c r="C397" t="s">
        <v>8</v>
      </c>
      <c r="D397" s="92">
        <v>2017</v>
      </c>
      <c r="E397" t="s">
        <v>6</v>
      </c>
      <c r="F397">
        <v>400</v>
      </c>
      <c r="G397" s="88">
        <f t="shared" si="12"/>
        <v>21</v>
      </c>
      <c r="H397">
        <v>21</v>
      </c>
      <c r="I397">
        <v>0</v>
      </c>
      <c r="J397">
        <v>188</v>
      </c>
      <c r="K397" s="88">
        <f t="shared" si="13"/>
        <v>200</v>
      </c>
      <c r="L397">
        <v>183</v>
      </c>
      <c r="M397">
        <v>17</v>
      </c>
      <c r="N397">
        <v>221</v>
      </c>
      <c r="O397">
        <v>18</v>
      </c>
      <c r="P397">
        <v>541</v>
      </c>
      <c r="Q397">
        <v>17</v>
      </c>
      <c r="R397">
        <v>1350</v>
      </c>
      <c r="S397">
        <v>256</v>
      </c>
    </row>
    <row r="398" spans="1:19" ht="12.75" customHeight="1" x14ac:dyDescent="0.2">
      <c r="A398" s="97" t="s">
        <v>99</v>
      </c>
      <c r="B398" s="97" t="s">
        <v>12</v>
      </c>
      <c r="C398" s="97" t="s">
        <v>3</v>
      </c>
      <c r="D398" s="98">
        <v>2014</v>
      </c>
      <c r="E398" s="97" t="s">
        <v>6</v>
      </c>
      <c r="F398" s="97">
        <v>76</v>
      </c>
      <c r="G398" s="88">
        <f t="shared" si="12"/>
        <v>0</v>
      </c>
      <c r="H398" s="97">
        <v>0</v>
      </c>
      <c r="I398" s="97">
        <v>0</v>
      </c>
      <c r="J398" s="97">
        <v>53</v>
      </c>
      <c r="K398" s="88">
        <f t="shared" si="13"/>
        <v>0</v>
      </c>
      <c r="L398" s="97">
        <v>0</v>
      </c>
      <c r="M398" s="97">
        <v>0</v>
      </c>
      <c r="N398" s="97">
        <v>61</v>
      </c>
      <c r="O398" s="97">
        <v>3</v>
      </c>
      <c r="P398" s="97">
        <v>137</v>
      </c>
      <c r="Q398" s="97">
        <v>12</v>
      </c>
      <c r="R398" s="97">
        <v>327</v>
      </c>
      <c r="S398" s="97">
        <v>15</v>
      </c>
    </row>
    <row r="399" spans="1:19" ht="12.75" customHeight="1" x14ac:dyDescent="0.2">
      <c r="A399" t="s">
        <v>99</v>
      </c>
      <c r="B399" t="s">
        <v>12</v>
      </c>
      <c r="C399" t="s">
        <v>3</v>
      </c>
      <c r="D399" s="92">
        <v>2015</v>
      </c>
      <c r="E399" t="s">
        <v>6</v>
      </c>
      <c r="F399">
        <v>76</v>
      </c>
      <c r="G399" s="88">
        <f t="shared" si="12"/>
        <v>0</v>
      </c>
      <c r="H399">
        <v>0</v>
      </c>
      <c r="I399">
        <v>0</v>
      </c>
      <c r="J399">
        <v>53</v>
      </c>
      <c r="K399" s="88">
        <f t="shared" si="13"/>
        <v>0</v>
      </c>
      <c r="L399">
        <v>0</v>
      </c>
      <c r="M399">
        <v>0</v>
      </c>
      <c r="N399">
        <v>61</v>
      </c>
      <c r="O399">
        <v>2</v>
      </c>
      <c r="P399">
        <v>137</v>
      </c>
      <c r="Q399">
        <v>36</v>
      </c>
      <c r="R399">
        <v>327</v>
      </c>
      <c r="S399">
        <v>38</v>
      </c>
    </row>
    <row r="400" spans="1:19" ht="12.75" customHeight="1" x14ac:dyDescent="0.2">
      <c r="A400" t="s">
        <v>99</v>
      </c>
      <c r="B400" t="s">
        <v>12</v>
      </c>
      <c r="C400" t="s">
        <v>3</v>
      </c>
      <c r="D400" s="92">
        <v>2016</v>
      </c>
      <c r="E400" t="s">
        <v>6</v>
      </c>
      <c r="F400">
        <v>76</v>
      </c>
      <c r="G400" s="88">
        <f t="shared" si="12"/>
        <v>0</v>
      </c>
      <c r="H400">
        <v>0</v>
      </c>
      <c r="I400">
        <v>0</v>
      </c>
      <c r="J400">
        <v>53</v>
      </c>
      <c r="K400" s="88">
        <f t="shared" si="13"/>
        <v>0</v>
      </c>
      <c r="L400">
        <v>0</v>
      </c>
      <c r="M400">
        <v>0</v>
      </c>
      <c r="N400">
        <v>61</v>
      </c>
      <c r="O400">
        <v>4</v>
      </c>
      <c r="P400">
        <v>137</v>
      </c>
      <c r="Q400">
        <v>34</v>
      </c>
      <c r="R400">
        <v>327</v>
      </c>
      <c r="S400">
        <v>38</v>
      </c>
    </row>
    <row r="401" spans="1:19" ht="12.75" customHeight="1" x14ac:dyDescent="0.2">
      <c r="A401" t="s">
        <v>99</v>
      </c>
      <c r="B401" t="s">
        <v>12</v>
      </c>
      <c r="C401" t="s">
        <v>3</v>
      </c>
      <c r="D401" s="92">
        <v>2017</v>
      </c>
      <c r="E401" t="s">
        <v>6</v>
      </c>
      <c r="F401">
        <v>76</v>
      </c>
      <c r="G401" s="88">
        <f t="shared" si="12"/>
        <v>0</v>
      </c>
      <c r="H401">
        <v>0</v>
      </c>
      <c r="I401">
        <v>0</v>
      </c>
      <c r="J401">
        <v>53</v>
      </c>
      <c r="K401" s="88">
        <f t="shared" si="13"/>
        <v>0</v>
      </c>
      <c r="L401">
        <v>0</v>
      </c>
      <c r="M401">
        <v>0</v>
      </c>
      <c r="N401">
        <v>61</v>
      </c>
      <c r="O401">
        <v>8</v>
      </c>
      <c r="P401">
        <v>137</v>
      </c>
      <c r="Q401">
        <v>60</v>
      </c>
      <c r="R401">
        <v>327</v>
      </c>
      <c r="S401">
        <v>68</v>
      </c>
    </row>
    <row r="402" spans="1:19" ht="12.75" customHeight="1" x14ac:dyDescent="0.2">
      <c r="A402" s="93" t="s">
        <v>1012</v>
      </c>
      <c r="B402" s="93" t="s">
        <v>21</v>
      </c>
      <c r="C402" s="93" t="s">
        <v>8</v>
      </c>
      <c r="D402" s="94" t="s">
        <v>1189</v>
      </c>
      <c r="E402" s="93" t="s">
        <v>6</v>
      </c>
      <c r="F402" s="95">
        <v>196</v>
      </c>
      <c r="G402" s="88">
        <f t="shared" si="12"/>
        <v>0</v>
      </c>
      <c r="H402" s="95">
        <v>0</v>
      </c>
      <c r="I402" s="95">
        <v>0</v>
      </c>
      <c r="J402" s="96">
        <v>111</v>
      </c>
      <c r="K402" s="88">
        <f t="shared" si="13"/>
        <v>2</v>
      </c>
      <c r="L402" s="95">
        <v>0</v>
      </c>
      <c r="M402" s="95">
        <v>2</v>
      </c>
      <c r="N402" s="95">
        <v>124</v>
      </c>
      <c r="O402" s="95">
        <v>10</v>
      </c>
      <c r="P402" s="93" t="s">
        <v>1261</v>
      </c>
      <c r="Q402" s="95">
        <v>34</v>
      </c>
      <c r="R402" s="95">
        <v>557</v>
      </c>
      <c r="S402" s="95">
        <v>46</v>
      </c>
    </row>
    <row r="403" spans="1:19" ht="12.75" customHeight="1" x14ac:dyDescent="0.2">
      <c r="A403" s="97" t="s">
        <v>1012</v>
      </c>
      <c r="B403" s="97" t="s">
        <v>21</v>
      </c>
      <c r="C403" s="97" t="s">
        <v>8</v>
      </c>
      <c r="D403" s="98">
        <v>2015</v>
      </c>
      <c r="E403" s="97" t="s">
        <v>6</v>
      </c>
      <c r="F403" s="97">
        <v>196</v>
      </c>
      <c r="G403" s="88">
        <f t="shared" si="12"/>
        <v>0</v>
      </c>
      <c r="H403" s="97">
        <v>0</v>
      </c>
      <c r="I403" s="97">
        <v>0</v>
      </c>
      <c r="J403" s="97">
        <v>111</v>
      </c>
      <c r="K403" s="88">
        <f t="shared" si="13"/>
        <v>1</v>
      </c>
      <c r="L403" s="97">
        <v>0</v>
      </c>
      <c r="M403" s="97">
        <v>1</v>
      </c>
      <c r="N403" s="97">
        <v>124</v>
      </c>
      <c r="O403" s="97">
        <v>13</v>
      </c>
      <c r="P403" s="97">
        <v>126</v>
      </c>
      <c r="Q403" s="97">
        <v>87</v>
      </c>
      <c r="R403" s="97">
        <v>557</v>
      </c>
      <c r="S403" s="97">
        <v>101</v>
      </c>
    </row>
    <row r="404" spans="1:19" ht="12.75" customHeight="1" x14ac:dyDescent="0.2">
      <c r="A404" s="97" t="s">
        <v>1012</v>
      </c>
      <c r="B404" s="97" t="s">
        <v>21</v>
      </c>
      <c r="C404" s="97" t="s">
        <v>8</v>
      </c>
      <c r="D404" s="98">
        <v>2016</v>
      </c>
      <c r="E404" s="97" t="s">
        <v>6</v>
      </c>
      <c r="F404" s="97">
        <v>196</v>
      </c>
      <c r="G404" s="88">
        <f t="shared" si="12"/>
        <v>0</v>
      </c>
      <c r="H404" s="97">
        <v>0</v>
      </c>
      <c r="I404" s="97">
        <v>0</v>
      </c>
      <c r="J404" s="97">
        <v>111</v>
      </c>
      <c r="K404" s="88">
        <f t="shared" si="13"/>
        <v>2</v>
      </c>
      <c r="L404" s="97">
        <v>2</v>
      </c>
      <c r="M404" s="97">
        <v>0</v>
      </c>
      <c r="N404" s="97">
        <v>124</v>
      </c>
      <c r="O404" s="97">
        <v>4</v>
      </c>
      <c r="P404" s="97">
        <v>126</v>
      </c>
      <c r="Q404" s="97">
        <v>50</v>
      </c>
      <c r="R404" s="97">
        <v>557</v>
      </c>
      <c r="S404" s="97">
        <v>56</v>
      </c>
    </row>
    <row r="405" spans="1:19" ht="12.75" customHeight="1" x14ac:dyDescent="0.2">
      <c r="A405" s="97" t="s">
        <v>1012</v>
      </c>
      <c r="B405" s="97" t="s">
        <v>21</v>
      </c>
      <c r="C405" s="97" t="s">
        <v>8</v>
      </c>
      <c r="D405" s="98">
        <v>2017</v>
      </c>
      <c r="E405" s="97" t="s">
        <v>6</v>
      </c>
      <c r="F405" s="97">
        <v>196</v>
      </c>
      <c r="G405" s="88">
        <f t="shared" si="12"/>
        <v>0</v>
      </c>
      <c r="H405" s="97">
        <v>0</v>
      </c>
      <c r="I405" s="97">
        <v>0</v>
      </c>
      <c r="J405" s="97">
        <v>111</v>
      </c>
      <c r="K405" s="88">
        <f t="shared" si="13"/>
        <v>5</v>
      </c>
      <c r="L405" s="97">
        <v>0</v>
      </c>
      <c r="M405" s="97">
        <v>5</v>
      </c>
      <c r="N405" s="97">
        <v>124</v>
      </c>
      <c r="O405" s="97">
        <v>7</v>
      </c>
      <c r="P405" s="97">
        <v>126</v>
      </c>
      <c r="Q405" s="97">
        <v>36</v>
      </c>
      <c r="R405" s="97">
        <v>557</v>
      </c>
      <c r="S405" s="97">
        <v>48</v>
      </c>
    </row>
    <row r="406" spans="1:19" ht="12.75" customHeight="1" x14ac:dyDescent="0.2">
      <c r="A406" s="97" t="s">
        <v>100</v>
      </c>
      <c r="B406" s="97" t="s">
        <v>101</v>
      </c>
      <c r="C406" s="97" t="s">
        <v>32</v>
      </c>
      <c r="D406" s="98">
        <v>2013</v>
      </c>
      <c r="E406" s="97" t="s">
        <v>6</v>
      </c>
      <c r="F406" s="97">
        <v>248</v>
      </c>
      <c r="G406" s="88">
        <f t="shared" si="12"/>
        <v>0</v>
      </c>
      <c r="H406" s="97">
        <v>0</v>
      </c>
      <c r="I406" s="97">
        <v>0</v>
      </c>
      <c r="J406" s="97">
        <v>174</v>
      </c>
      <c r="K406" s="88">
        <f t="shared" si="13"/>
        <v>3</v>
      </c>
      <c r="L406" s="97">
        <v>0</v>
      </c>
      <c r="M406" s="97">
        <v>3</v>
      </c>
      <c r="N406" s="97">
        <v>198</v>
      </c>
      <c r="O406" s="97">
        <v>13</v>
      </c>
      <c r="P406" s="97">
        <v>446</v>
      </c>
      <c r="Q406" s="97">
        <v>38</v>
      </c>
      <c r="R406" s="97">
        <v>1066</v>
      </c>
      <c r="S406" s="97">
        <v>54</v>
      </c>
    </row>
    <row r="407" spans="1:19" ht="12.75" customHeight="1" x14ac:dyDescent="0.2">
      <c r="A407" s="97" t="s">
        <v>100</v>
      </c>
      <c r="B407" s="97" t="s">
        <v>101</v>
      </c>
      <c r="C407" s="97" t="s">
        <v>32</v>
      </c>
      <c r="D407" s="98">
        <v>2014</v>
      </c>
      <c r="E407" s="97" t="s">
        <v>6</v>
      </c>
      <c r="F407" s="97">
        <v>248</v>
      </c>
      <c r="G407" s="88">
        <f t="shared" si="12"/>
        <v>0</v>
      </c>
      <c r="H407" s="97">
        <v>0</v>
      </c>
      <c r="I407" s="97">
        <v>0</v>
      </c>
      <c r="J407" s="97">
        <v>174</v>
      </c>
      <c r="K407" s="88">
        <f t="shared" si="13"/>
        <v>2</v>
      </c>
      <c r="L407" s="97">
        <v>0</v>
      </c>
      <c r="M407" s="97">
        <v>2</v>
      </c>
      <c r="N407" s="97">
        <v>198</v>
      </c>
      <c r="O407" s="97">
        <v>5</v>
      </c>
      <c r="P407" s="97">
        <v>446</v>
      </c>
      <c r="Q407" s="97">
        <v>6</v>
      </c>
      <c r="R407" s="97">
        <v>1066</v>
      </c>
      <c r="S407" s="97">
        <v>13</v>
      </c>
    </row>
    <row r="408" spans="1:19" ht="12.75" customHeight="1" x14ac:dyDescent="0.2">
      <c r="A408" s="97" t="s">
        <v>100</v>
      </c>
      <c r="B408" s="97" t="s">
        <v>101</v>
      </c>
      <c r="C408" s="97" t="s">
        <v>32</v>
      </c>
      <c r="D408" s="98">
        <v>2015</v>
      </c>
      <c r="E408" s="97" t="s">
        <v>6</v>
      </c>
      <c r="F408" s="97">
        <v>248</v>
      </c>
      <c r="G408" s="88">
        <f t="shared" si="12"/>
        <v>0</v>
      </c>
      <c r="H408" s="97">
        <v>0</v>
      </c>
      <c r="I408" s="97">
        <v>0</v>
      </c>
      <c r="J408" s="97">
        <v>174</v>
      </c>
      <c r="K408" s="88">
        <f t="shared" si="13"/>
        <v>8</v>
      </c>
      <c r="L408" s="97">
        <v>0</v>
      </c>
      <c r="M408" s="97">
        <v>8</v>
      </c>
      <c r="N408" s="97">
        <v>198</v>
      </c>
      <c r="O408" s="97">
        <v>3</v>
      </c>
      <c r="P408" s="97">
        <v>446</v>
      </c>
      <c r="Q408" s="97">
        <v>94</v>
      </c>
      <c r="R408" s="97">
        <v>1066</v>
      </c>
      <c r="S408" s="97">
        <v>105</v>
      </c>
    </row>
    <row r="409" spans="1:19" ht="12.75" customHeight="1" x14ac:dyDescent="0.2">
      <c r="A409" s="97" t="s">
        <v>100</v>
      </c>
      <c r="B409" s="97" t="s">
        <v>101</v>
      </c>
      <c r="C409" s="97" t="s">
        <v>32</v>
      </c>
      <c r="D409" s="98">
        <v>2016</v>
      </c>
      <c r="E409" s="97" t="s">
        <v>6</v>
      </c>
      <c r="F409" s="97">
        <v>248</v>
      </c>
      <c r="G409" s="88">
        <f t="shared" si="12"/>
        <v>42</v>
      </c>
      <c r="H409" s="97">
        <v>42</v>
      </c>
      <c r="I409" s="97">
        <v>0</v>
      </c>
      <c r="J409" s="97">
        <v>174</v>
      </c>
      <c r="K409" s="88">
        <f t="shared" si="13"/>
        <v>27</v>
      </c>
      <c r="L409" s="97">
        <v>19</v>
      </c>
      <c r="M409" s="97">
        <v>8</v>
      </c>
      <c r="N409" s="97">
        <v>198</v>
      </c>
      <c r="O409" s="97">
        <v>16</v>
      </c>
      <c r="P409" s="97">
        <v>446</v>
      </c>
      <c r="Q409" s="97">
        <v>183</v>
      </c>
      <c r="R409" s="97">
        <v>1066</v>
      </c>
      <c r="S409" s="97">
        <v>268</v>
      </c>
    </row>
    <row r="410" spans="1:19" ht="12.75" customHeight="1" x14ac:dyDescent="0.2">
      <c r="A410" s="97" t="s">
        <v>100</v>
      </c>
      <c r="B410" s="97" t="s">
        <v>101</v>
      </c>
      <c r="C410" s="97" t="s">
        <v>32</v>
      </c>
      <c r="D410" s="98">
        <v>2017</v>
      </c>
      <c r="E410" s="97" t="s">
        <v>6</v>
      </c>
      <c r="F410" s="97">
        <v>248</v>
      </c>
      <c r="G410" s="88">
        <f t="shared" si="12"/>
        <v>1</v>
      </c>
      <c r="H410" s="97">
        <v>1</v>
      </c>
      <c r="I410" s="97">
        <v>0</v>
      </c>
      <c r="J410" s="97">
        <v>174</v>
      </c>
      <c r="K410" s="88">
        <f t="shared" si="13"/>
        <v>10</v>
      </c>
      <c r="L410" s="97">
        <v>10</v>
      </c>
      <c r="M410" s="97">
        <v>0</v>
      </c>
      <c r="N410" s="97">
        <v>198</v>
      </c>
      <c r="O410" s="97">
        <v>15</v>
      </c>
      <c r="P410" s="97">
        <v>446</v>
      </c>
      <c r="Q410" s="97">
        <v>188</v>
      </c>
      <c r="R410" s="97">
        <v>1066</v>
      </c>
      <c r="S410" s="97">
        <v>214</v>
      </c>
    </row>
    <row r="411" spans="1:19" ht="12.75" customHeight="1" x14ac:dyDescent="0.2">
      <c r="A411" s="93" t="s">
        <v>944</v>
      </c>
      <c r="B411" s="93" t="s">
        <v>66</v>
      </c>
      <c r="C411" s="93" t="s">
        <v>67</v>
      </c>
      <c r="D411" s="94" t="s">
        <v>1189</v>
      </c>
      <c r="E411" s="93" t="s">
        <v>6</v>
      </c>
      <c r="F411" s="95">
        <v>7</v>
      </c>
      <c r="G411" s="88">
        <f t="shared" si="12"/>
        <v>0</v>
      </c>
      <c r="H411" s="95">
        <v>0</v>
      </c>
      <c r="I411" s="95">
        <v>0</v>
      </c>
      <c r="J411" s="96">
        <v>5</v>
      </c>
      <c r="K411" s="88">
        <f t="shared" si="13"/>
        <v>0</v>
      </c>
      <c r="L411" s="95">
        <v>0</v>
      </c>
      <c r="M411" s="95">
        <v>0</v>
      </c>
      <c r="N411" s="95">
        <v>15</v>
      </c>
      <c r="O411" s="95">
        <v>1</v>
      </c>
      <c r="P411" s="93" t="s">
        <v>1209</v>
      </c>
      <c r="Q411" s="95">
        <v>0</v>
      </c>
      <c r="R411" s="95">
        <v>61</v>
      </c>
      <c r="S411" s="95">
        <v>1</v>
      </c>
    </row>
    <row r="412" spans="1:19" ht="12.75" customHeight="1" x14ac:dyDescent="0.2">
      <c r="A412" s="97" t="s">
        <v>944</v>
      </c>
      <c r="B412" s="97" t="s">
        <v>66</v>
      </c>
      <c r="C412" s="97" t="s">
        <v>67</v>
      </c>
      <c r="D412" s="98">
        <v>2013</v>
      </c>
      <c r="E412" s="97" t="s">
        <v>6</v>
      </c>
      <c r="F412" s="97">
        <v>7</v>
      </c>
      <c r="G412" s="88">
        <f t="shared" si="12"/>
        <v>0</v>
      </c>
      <c r="H412" s="97">
        <v>0</v>
      </c>
      <c r="I412" s="97">
        <v>0</v>
      </c>
      <c r="J412" s="97">
        <v>5</v>
      </c>
      <c r="K412" s="88">
        <f t="shared" si="13"/>
        <v>0</v>
      </c>
      <c r="L412" s="97">
        <v>0</v>
      </c>
      <c r="M412" s="97">
        <v>0</v>
      </c>
      <c r="N412" s="97">
        <v>15</v>
      </c>
      <c r="O412" s="97">
        <v>0</v>
      </c>
      <c r="P412" s="97">
        <v>34</v>
      </c>
      <c r="Q412" s="97">
        <v>7</v>
      </c>
      <c r="R412" s="97">
        <v>61</v>
      </c>
      <c r="S412" s="97">
        <v>7</v>
      </c>
    </row>
    <row r="413" spans="1:19" ht="12.75" customHeight="1" x14ac:dyDescent="0.2">
      <c r="A413" s="97" t="s">
        <v>944</v>
      </c>
      <c r="B413" s="97" t="s">
        <v>66</v>
      </c>
      <c r="C413" s="97" t="s">
        <v>67</v>
      </c>
      <c r="D413" s="98">
        <v>2014</v>
      </c>
      <c r="E413" s="97" t="s">
        <v>6</v>
      </c>
      <c r="F413" s="97">
        <v>7</v>
      </c>
      <c r="G413" s="88">
        <f t="shared" si="12"/>
        <v>0</v>
      </c>
      <c r="H413" s="97">
        <v>0</v>
      </c>
      <c r="I413" s="97">
        <v>0</v>
      </c>
      <c r="J413" s="97">
        <v>5</v>
      </c>
      <c r="K413" s="88">
        <f t="shared" si="13"/>
        <v>0</v>
      </c>
      <c r="L413" s="97">
        <v>0</v>
      </c>
      <c r="M413" s="97">
        <v>0</v>
      </c>
      <c r="N413" s="97">
        <v>15</v>
      </c>
      <c r="O413" s="97">
        <v>0</v>
      </c>
      <c r="P413" s="97">
        <v>34</v>
      </c>
      <c r="Q413" s="97">
        <v>3</v>
      </c>
      <c r="R413" s="97">
        <v>61</v>
      </c>
      <c r="S413" s="97">
        <v>3</v>
      </c>
    </row>
    <row r="414" spans="1:19" ht="12.75" customHeight="1" x14ac:dyDescent="0.2">
      <c r="A414" t="s">
        <v>944</v>
      </c>
      <c r="B414" t="s">
        <v>66</v>
      </c>
      <c r="C414" t="s">
        <v>67</v>
      </c>
      <c r="D414" s="92">
        <v>2015</v>
      </c>
      <c r="E414" t="s">
        <v>6</v>
      </c>
      <c r="F414">
        <v>7</v>
      </c>
      <c r="G414" s="88">
        <f t="shared" si="12"/>
        <v>0</v>
      </c>
      <c r="H414">
        <v>0</v>
      </c>
      <c r="I414">
        <v>0</v>
      </c>
      <c r="J414">
        <v>5</v>
      </c>
      <c r="K414" s="88">
        <f t="shared" si="13"/>
        <v>0</v>
      </c>
      <c r="L414">
        <v>0</v>
      </c>
      <c r="M414">
        <v>0</v>
      </c>
      <c r="N414">
        <v>15</v>
      </c>
      <c r="O414">
        <v>0</v>
      </c>
      <c r="P414">
        <v>34</v>
      </c>
      <c r="Q414">
        <v>4</v>
      </c>
      <c r="R414">
        <v>61</v>
      </c>
      <c r="S414">
        <v>4</v>
      </c>
    </row>
    <row r="415" spans="1:19" ht="12.75" customHeight="1" x14ac:dyDescent="0.2">
      <c r="A415" t="s">
        <v>944</v>
      </c>
      <c r="B415" t="s">
        <v>66</v>
      </c>
      <c r="C415" t="s">
        <v>67</v>
      </c>
      <c r="D415" s="92">
        <v>2016</v>
      </c>
      <c r="E415" t="s">
        <v>6</v>
      </c>
      <c r="F415">
        <v>7</v>
      </c>
      <c r="G415" s="88">
        <f t="shared" si="12"/>
        <v>0</v>
      </c>
      <c r="H415">
        <v>0</v>
      </c>
      <c r="I415">
        <v>0</v>
      </c>
      <c r="J415">
        <v>5</v>
      </c>
      <c r="K415" s="88">
        <f t="shared" si="13"/>
        <v>0</v>
      </c>
      <c r="L415">
        <v>0</v>
      </c>
      <c r="M415">
        <v>0</v>
      </c>
      <c r="N415">
        <v>15</v>
      </c>
      <c r="O415">
        <v>0</v>
      </c>
      <c r="P415">
        <v>34</v>
      </c>
      <c r="Q415">
        <v>11</v>
      </c>
      <c r="R415">
        <v>61</v>
      </c>
      <c r="S415">
        <v>11</v>
      </c>
    </row>
    <row r="416" spans="1:19" ht="12.75" customHeight="1" x14ac:dyDescent="0.2">
      <c r="A416" t="s">
        <v>944</v>
      </c>
      <c r="B416" t="s">
        <v>66</v>
      </c>
      <c r="C416" t="s">
        <v>67</v>
      </c>
      <c r="D416" s="92">
        <v>2017</v>
      </c>
      <c r="E416" t="s">
        <v>6</v>
      </c>
      <c r="F416">
        <v>7</v>
      </c>
      <c r="G416" s="88">
        <f t="shared" si="12"/>
        <v>0</v>
      </c>
      <c r="H416">
        <v>0</v>
      </c>
      <c r="I416">
        <v>0</v>
      </c>
      <c r="J416">
        <v>5</v>
      </c>
      <c r="K416" s="88">
        <f t="shared" si="13"/>
        <v>0</v>
      </c>
      <c r="L416">
        <v>0</v>
      </c>
      <c r="M416">
        <v>0</v>
      </c>
      <c r="N416">
        <v>15</v>
      </c>
      <c r="O416">
        <v>0</v>
      </c>
      <c r="P416">
        <v>34</v>
      </c>
      <c r="Q416">
        <v>7</v>
      </c>
      <c r="R416">
        <v>61</v>
      </c>
      <c r="S416">
        <v>7</v>
      </c>
    </row>
    <row r="417" spans="1:19" ht="12.75" customHeight="1" x14ac:dyDescent="0.2">
      <c r="A417" s="93" t="s">
        <v>102</v>
      </c>
      <c r="B417" s="93" t="s">
        <v>95</v>
      </c>
      <c r="C417" s="93" t="s">
        <v>13</v>
      </c>
      <c r="D417" s="94" t="s">
        <v>1189</v>
      </c>
      <c r="E417" s="93" t="s">
        <v>6</v>
      </c>
      <c r="F417" s="95">
        <v>60</v>
      </c>
      <c r="G417" s="88">
        <f t="shared" si="12"/>
        <v>3</v>
      </c>
      <c r="H417" s="95">
        <v>0</v>
      </c>
      <c r="I417" s="95">
        <v>3</v>
      </c>
      <c r="J417" s="96">
        <v>37</v>
      </c>
      <c r="K417" s="88">
        <f t="shared" si="13"/>
        <v>9</v>
      </c>
      <c r="L417" s="95">
        <v>0</v>
      </c>
      <c r="M417" s="95">
        <v>9</v>
      </c>
      <c r="N417" s="95">
        <v>30</v>
      </c>
      <c r="O417" s="95">
        <v>8</v>
      </c>
      <c r="P417" s="93" t="s">
        <v>1262</v>
      </c>
      <c r="Q417" s="95">
        <v>24</v>
      </c>
      <c r="R417" s="95">
        <v>233</v>
      </c>
      <c r="S417" s="95">
        <v>44</v>
      </c>
    </row>
    <row r="418" spans="1:19" ht="12.75" customHeight="1" x14ac:dyDescent="0.2">
      <c r="A418" s="97" t="s">
        <v>102</v>
      </c>
      <c r="B418" s="97" t="s">
        <v>95</v>
      </c>
      <c r="C418" s="97" t="s">
        <v>13</v>
      </c>
      <c r="D418" s="98">
        <v>2014</v>
      </c>
      <c r="E418" s="97" t="s">
        <v>6</v>
      </c>
      <c r="F418" s="97">
        <v>60</v>
      </c>
      <c r="G418" s="88">
        <f t="shared" si="12"/>
        <v>3</v>
      </c>
      <c r="H418" s="97">
        <v>0</v>
      </c>
      <c r="I418" s="97">
        <v>3</v>
      </c>
      <c r="J418" s="97">
        <v>37</v>
      </c>
      <c r="K418" s="88">
        <f t="shared" si="13"/>
        <v>1</v>
      </c>
      <c r="L418" s="97">
        <v>1</v>
      </c>
      <c r="M418" s="97">
        <v>0</v>
      </c>
      <c r="N418" s="97">
        <v>30</v>
      </c>
      <c r="O418" s="97">
        <v>3</v>
      </c>
      <c r="P418" s="97">
        <v>106</v>
      </c>
      <c r="Q418" s="97">
        <v>4</v>
      </c>
      <c r="R418" s="97">
        <v>233</v>
      </c>
      <c r="S418" s="97">
        <v>11</v>
      </c>
    </row>
    <row r="419" spans="1:19" ht="12.75" customHeight="1" x14ac:dyDescent="0.2">
      <c r="A419" s="97" t="s">
        <v>102</v>
      </c>
      <c r="B419" s="97" t="s">
        <v>95</v>
      </c>
      <c r="C419" s="97" t="s">
        <v>13</v>
      </c>
      <c r="D419" s="98">
        <v>2015</v>
      </c>
      <c r="E419" s="97" t="s">
        <v>6</v>
      </c>
      <c r="F419" s="97">
        <v>60</v>
      </c>
      <c r="G419" s="88">
        <f t="shared" si="12"/>
        <v>4</v>
      </c>
      <c r="H419" s="97">
        <v>0</v>
      </c>
      <c r="I419" s="97">
        <v>4</v>
      </c>
      <c r="J419" s="97">
        <v>37</v>
      </c>
      <c r="K419" s="88">
        <f t="shared" si="13"/>
        <v>4</v>
      </c>
      <c r="L419" s="97">
        <v>0</v>
      </c>
      <c r="M419" s="97">
        <v>4</v>
      </c>
      <c r="N419" s="97">
        <v>30</v>
      </c>
      <c r="O419" s="97">
        <v>4</v>
      </c>
      <c r="P419" s="97">
        <v>106</v>
      </c>
      <c r="Q419" s="97">
        <v>17</v>
      </c>
      <c r="R419" s="97">
        <v>233</v>
      </c>
      <c r="S419" s="97">
        <v>29</v>
      </c>
    </row>
    <row r="420" spans="1:19" ht="12.75" customHeight="1" x14ac:dyDescent="0.2">
      <c r="A420" s="97" t="s">
        <v>102</v>
      </c>
      <c r="B420" s="97" t="s">
        <v>95</v>
      </c>
      <c r="C420" s="97" t="s">
        <v>13</v>
      </c>
      <c r="D420" s="98">
        <v>2016</v>
      </c>
      <c r="E420" s="97" t="s">
        <v>6</v>
      </c>
      <c r="F420" s="97">
        <v>60</v>
      </c>
      <c r="G420" s="88">
        <f t="shared" si="12"/>
        <v>3</v>
      </c>
      <c r="H420" s="97">
        <v>0</v>
      </c>
      <c r="I420" s="97">
        <v>3</v>
      </c>
      <c r="J420" s="97">
        <v>37</v>
      </c>
      <c r="K420" s="88">
        <f t="shared" si="13"/>
        <v>0</v>
      </c>
      <c r="L420" s="97">
        <v>0</v>
      </c>
      <c r="M420" s="97">
        <v>0</v>
      </c>
      <c r="N420" s="97">
        <v>30</v>
      </c>
      <c r="O420" s="97">
        <v>4</v>
      </c>
      <c r="P420" s="97">
        <v>106</v>
      </c>
      <c r="Q420" s="97">
        <v>17</v>
      </c>
      <c r="R420" s="97">
        <v>233</v>
      </c>
      <c r="S420" s="97">
        <v>24</v>
      </c>
    </row>
    <row r="421" spans="1:19" ht="12.75" customHeight="1" x14ac:dyDescent="0.2">
      <c r="A421" s="97" t="s">
        <v>102</v>
      </c>
      <c r="B421" s="97" t="s">
        <v>95</v>
      </c>
      <c r="C421" s="97" t="s">
        <v>13</v>
      </c>
      <c r="D421" s="98">
        <v>2017</v>
      </c>
      <c r="E421" s="97" t="s">
        <v>6</v>
      </c>
      <c r="F421" s="97">
        <v>60</v>
      </c>
      <c r="G421" s="88">
        <f t="shared" si="12"/>
        <v>9</v>
      </c>
      <c r="H421" s="97">
        <v>0</v>
      </c>
      <c r="I421" s="97">
        <v>9</v>
      </c>
      <c r="J421" s="97">
        <v>37</v>
      </c>
      <c r="K421" s="88">
        <f t="shared" si="13"/>
        <v>8</v>
      </c>
      <c r="L421" s="97">
        <v>0</v>
      </c>
      <c r="M421" s="97">
        <v>8</v>
      </c>
      <c r="N421" s="97">
        <v>30</v>
      </c>
      <c r="O421" s="97">
        <v>3</v>
      </c>
      <c r="P421" s="97">
        <v>106</v>
      </c>
      <c r="Q421" s="97">
        <v>14</v>
      </c>
      <c r="R421" s="97">
        <v>233</v>
      </c>
      <c r="S421" s="97">
        <v>34</v>
      </c>
    </row>
    <row r="422" spans="1:19" ht="12.75" customHeight="1" x14ac:dyDescent="0.2">
      <c r="A422" s="93" t="s">
        <v>1263</v>
      </c>
      <c r="B422" s="93" t="s">
        <v>68</v>
      </c>
      <c r="C422" s="93" t="s">
        <v>26</v>
      </c>
      <c r="D422" s="94" t="s">
        <v>1189</v>
      </c>
      <c r="E422" s="93" t="s">
        <v>6</v>
      </c>
      <c r="F422" s="95">
        <v>0</v>
      </c>
      <c r="G422" s="88">
        <f t="shared" si="12"/>
        <v>0</v>
      </c>
      <c r="H422" s="97"/>
      <c r="I422" s="97"/>
      <c r="J422" s="96">
        <v>0</v>
      </c>
      <c r="K422" s="88">
        <f t="shared" si="13"/>
        <v>0</v>
      </c>
      <c r="L422" s="97"/>
      <c r="M422" s="97"/>
      <c r="N422" s="95">
        <v>0</v>
      </c>
      <c r="O422" s="97"/>
      <c r="P422" s="93" t="s">
        <v>1217</v>
      </c>
      <c r="Q422" s="97"/>
      <c r="R422" s="95">
        <v>0</v>
      </c>
      <c r="S422" s="97"/>
    </row>
    <row r="423" spans="1:19" ht="12.75" customHeight="1" x14ac:dyDescent="0.2">
      <c r="A423" s="97" t="s">
        <v>103</v>
      </c>
      <c r="B423" s="97" t="s">
        <v>25</v>
      </c>
      <c r="C423" s="97" t="s">
        <v>26</v>
      </c>
      <c r="D423" s="98">
        <v>2015</v>
      </c>
      <c r="E423" s="97" t="s">
        <v>6</v>
      </c>
      <c r="F423" s="97">
        <v>396</v>
      </c>
      <c r="G423" s="88">
        <f t="shared" si="12"/>
        <v>0</v>
      </c>
      <c r="H423" s="97">
        <v>0</v>
      </c>
      <c r="I423" s="97">
        <v>0</v>
      </c>
      <c r="J423" s="97">
        <v>277</v>
      </c>
      <c r="K423" s="88">
        <f t="shared" si="13"/>
        <v>0</v>
      </c>
      <c r="L423" s="97">
        <v>0</v>
      </c>
      <c r="M423" s="97">
        <v>0</v>
      </c>
      <c r="N423" s="97">
        <v>243</v>
      </c>
      <c r="O423" s="97">
        <v>2</v>
      </c>
      <c r="P423" s="97">
        <v>546</v>
      </c>
      <c r="Q423" s="97">
        <v>0</v>
      </c>
      <c r="R423" s="97">
        <v>1462</v>
      </c>
      <c r="S423" s="97">
        <v>2</v>
      </c>
    </row>
    <row r="424" spans="1:19" ht="12.75" customHeight="1" x14ac:dyDescent="0.2">
      <c r="A424" s="97" t="s">
        <v>103</v>
      </c>
      <c r="B424" s="97" t="s">
        <v>25</v>
      </c>
      <c r="C424" s="97" t="s">
        <v>26</v>
      </c>
      <c r="D424" s="98">
        <v>2016</v>
      </c>
      <c r="E424" s="97" t="s">
        <v>6</v>
      </c>
      <c r="F424" s="97">
        <v>396</v>
      </c>
      <c r="G424" s="88">
        <f t="shared" si="12"/>
        <v>0</v>
      </c>
      <c r="H424" s="97">
        <v>0</v>
      </c>
      <c r="I424" s="97">
        <v>0</v>
      </c>
      <c r="J424" s="97">
        <v>277</v>
      </c>
      <c r="K424" s="88">
        <f t="shared" si="13"/>
        <v>0</v>
      </c>
      <c r="L424" s="97">
        <v>0</v>
      </c>
      <c r="M424" s="97">
        <v>0</v>
      </c>
      <c r="N424" s="97">
        <v>243</v>
      </c>
      <c r="O424" s="97">
        <v>44</v>
      </c>
      <c r="P424" s="97">
        <v>546</v>
      </c>
      <c r="Q424" s="97">
        <v>1</v>
      </c>
      <c r="R424" s="97">
        <v>1462</v>
      </c>
      <c r="S424" s="97">
        <v>45</v>
      </c>
    </row>
    <row r="425" spans="1:19" ht="12.75" customHeight="1" x14ac:dyDescent="0.2">
      <c r="A425" s="97" t="s">
        <v>103</v>
      </c>
      <c r="B425" s="97" t="s">
        <v>25</v>
      </c>
      <c r="C425" s="97" t="s">
        <v>26</v>
      </c>
      <c r="D425" s="98">
        <v>2017</v>
      </c>
      <c r="E425" s="97" t="s">
        <v>6</v>
      </c>
      <c r="F425" s="97">
        <v>396</v>
      </c>
      <c r="G425" s="88">
        <f t="shared" si="12"/>
        <v>0</v>
      </c>
      <c r="H425" s="97">
        <v>0</v>
      </c>
      <c r="I425" s="97">
        <v>0</v>
      </c>
      <c r="J425" s="97">
        <v>277</v>
      </c>
      <c r="K425" s="88">
        <f t="shared" si="13"/>
        <v>0</v>
      </c>
      <c r="L425" s="97">
        <v>0</v>
      </c>
      <c r="M425" s="97">
        <v>0</v>
      </c>
      <c r="N425" s="97">
        <v>243</v>
      </c>
      <c r="O425" s="97">
        <v>9</v>
      </c>
      <c r="P425" s="97">
        <v>546</v>
      </c>
      <c r="Q425" s="97">
        <v>21</v>
      </c>
      <c r="R425" s="97">
        <v>1462</v>
      </c>
      <c r="S425" s="97">
        <v>30</v>
      </c>
    </row>
    <row r="426" spans="1:19" ht="12.75" customHeight="1" x14ac:dyDescent="0.2">
      <c r="A426" s="93" t="s">
        <v>1046</v>
      </c>
      <c r="B426" s="93" t="s">
        <v>35</v>
      </c>
      <c r="C426" s="93" t="s">
        <v>3</v>
      </c>
      <c r="D426" s="94" t="s">
        <v>1189</v>
      </c>
      <c r="E426" s="93" t="s">
        <v>6</v>
      </c>
      <c r="F426" s="95">
        <v>946</v>
      </c>
      <c r="G426" s="88">
        <f t="shared" si="12"/>
        <v>10</v>
      </c>
      <c r="H426" s="95">
        <v>10</v>
      </c>
      <c r="I426" s="95">
        <v>0</v>
      </c>
      <c r="J426" s="96">
        <v>661</v>
      </c>
      <c r="K426" s="88">
        <f t="shared" si="13"/>
        <v>1</v>
      </c>
      <c r="L426" s="95">
        <v>0</v>
      </c>
      <c r="M426" s="95">
        <v>1</v>
      </c>
      <c r="N426" s="95">
        <v>772</v>
      </c>
      <c r="O426" s="95">
        <v>34</v>
      </c>
      <c r="P426" s="93" t="s">
        <v>1264</v>
      </c>
      <c r="Q426" s="95">
        <v>0</v>
      </c>
      <c r="R426" s="95">
        <v>4196</v>
      </c>
      <c r="S426" s="95">
        <v>45</v>
      </c>
    </row>
    <row r="427" spans="1:19" ht="12.75" customHeight="1" x14ac:dyDescent="0.2">
      <c r="A427" s="93" t="s">
        <v>1047</v>
      </c>
      <c r="B427" s="93" t="s">
        <v>5</v>
      </c>
      <c r="C427" s="93" t="s">
        <v>3</v>
      </c>
      <c r="D427" s="94" t="s">
        <v>1189</v>
      </c>
      <c r="E427" s="93" t="s">
        <v>6</v>
      </c>
      <c r="F427" s="95">
        <v>308</v>
      </c>
      <c r="G427" s="88">
        <f t="shared" si="12"/>
        <v>0</v>
      </c>
      <c r="H427" s="95">
        <v>0</v>
      </c>
      <c r="I427" s="95">
        <v>0</v>
      </c>
      <c r="J427" s="96">
        <v>182</v>
      </c>
      <c r="K427" s="88">
        <f t="shared" si="13"/>
        <v>0</v>
      </c>
      <c r="L427" s="95">
        <v>0</v>
      </c>
      <c r="M427" s="95">
        <v>0</v>
      </c>
      <c r="N427" s="95">
        <v>190</v>
      </c>
      <c r="O427" s="95">
        <v>0</v>
      </c>
      <c r="P427" s="93" t="s">
        <v>1265</v>
      </c>
      <c r="Q427" s="95">
        <v>33</v>
      </c>
      <c r="R427" s="95">
        <v>1146</v>
      </c>
      <c r="S427" s="95">
        <v>33</v>
      </c>
    </row>
    <row r="428" spans="1:19" ht="12.75" customHeight="1" x14ac:dyDescent="0.2">
      <c r="A428" s="97" t="s">
        <v>1047</v>
      </c>
      <c r="B428" s="97" t="s">
        <v>5</v>
      </c>
      <c r="C428" s="97" t="s">
        <v>3</v>
      </c>
      <c r="D428" s="98">
        <v>2014</v>
      </c>
      <c r="E428" s="97" t="s">
        <v>6</v>
      </c>
      <c r="F428" s="97">
        <v>308</v>
      </c>
      <c r="G428" s="88">
        <f t="shared" si="12"/>
        <v>0</v>
      </c>
      <c r="H428" s="97">
        <v>0</v>
      </c>
      <c r="I428" s="97">
        <v>0</v>
      </c>
      <c r="J428" s="97">
        <v>182</v>
      </c>
      <c r="K428" s="88">
        <f t="shared" si="13"/>
        <v>0</v>
      </c>
      <c r="L428" s="97">
        <v>0</v>
      </c>
      <c r="M428" s="97">
        <v>0</v>
      </c>
      <c r="N428" s="97">
        <v>190</v>
      </c>
      <c r="O428" s="97">
        <v>0</v>
      </c>
      <c r="P428" s="97">
        <v>466</v>
      </c>
      <c r="Q428" s="97">
        <v>52</v>
      </c>
      <c r="R428" s="97">
        <v>1146</v>
      </c>
      <c r="S428" s="97">
        <v>52</v>
      </c>
    </row>
    <row r="429" spans="1:19" ht="12.75" customHeight="1" x14ac:dyDescent="0.2">
      <c r="A429" t="s">
        <v>1047</v>
      </c>
      <c r="B429" t="s">
        <v>5</v>
      </c>
      <c r="C429" t="s">
        <v>3</v>
      </c>
      <c r="D429" s="92">
        <v>2015</v>
      </c>
      <c r="E429" t="s">
        <v>6</v>
      </c>
      <c r="F429">
        <v>308</v>
      </c>
      <c r="G429" s="88">
        <f t="shared" si="12"/>
        <v>0</v>
      </c>
      <c r="H429">
        <v>0</v>
      </c>
      <c r="I429">
        <v>0</v>
      </c>
      <c r="J429">
        <v>182</v>
      </c>
      <c r="K429" s="88">
        <f t="shared" si="13"/>
        <v>0</v>
      </c>
      <c r="L429">
        <v>0</v>
      </c>
      <c r="M429">
        <v>0</v>
      </c>
      <c r="N429">
        <v>190</v>
      </c>
      <c r="O429">
        <v>0</v>
      </c>
      <c r="P429">
        <v>466</v>
      </c>
      <c r="Q429">
        <v>127</v>
      </c>
      <c r="R429">
        <v>1146</v>
      </c>
      <c r="S429">
        <v>127</v>
      </c>
    </row>
    <row r="430" spans="1:19" ht="12.75" customHeight="1" x14ac:dyDescent="0.2">
      <c r="A430" t="s">
        <v>1047</v>
      </c>
      <c r="B430" t="s">
        <v>5</v>
      </c>
      <c r="C430" t="s">
        <v>3</v>
      </c>
      <c r="D430" s="92">
        <v>2016</v>
      </c>
      <c r="E430" t="s">
        <v>6</v>
      </c>
      <c r="F430">
        <v>308</v>
      </c>
      <c r="G430" s="88">
        <f t="shared" si="12"/>
        <v>0</v>
      </c>
      <c r="H430">
        <v>0</v>
      </c>
      <c r="I430">
        <v>0</v>
      </c>
      <c r="J430">
        <v>182</v>
      </c>
      <c r="K430" s="88">
        <f t="shared" si="13"/>
        <v>0</v>
      </c>
      <c r="L430">
        <v>0</v>
      </c>
      <c r="M430">
        <v>0</v>
      </c>
      <c r="N430">
        <v>190</v>
      </c>
      <c r="O430">
        <v>0</v>
      </c>
      <c r="P430">
        <v>466</v>
      </c>
      <c r="Q430">
        <v>15</v>
      </c>
      <c r="R430">
        <v>1146</v>
      </c>
      <c r="S430">
        <v>15</v>
      </c>
    </row>
    <row r="431" spans="1:19" ht="12.75" customHeight="1" x14ac:dyDescent="0.2">
      <c r="A431" t="s">
        <v>1047</v>
      </c>
      <c r="B431" t="s">
        <v>5</v>
      </c>
      <c r="C431" t="s">
        <v>3</v>
      </c>
      <c r="D431" s="92">
        <v>2017</v>
      </c>
      <c r="E431" t="s">
        <v>6</v>
      </c>
      <c r="F431">
        <v>308</v>
      </c>
      <c r="G431" s="88">
        <f t="shared" si="12"/>
        <v>0</v>
      </c>
      <c r="H431">
        <v>0</v>
      </c>
      <c r="I431">
        <v>0</v>
      </c>
      <c r="J431">
        <v>182</v>
      </c>
      <c r="K431" s="88">
        <f t="shared" si="13"/>
        <v>0</v>
      </c>
      <c r="L431">
        <v>0</v>
      </c>
      <c r="M431">
        <v>0</v>
      </c>
      <c r="N431">
        <v>190</v>
      </c>
      <c r="O431">
        <v>0</v>
      </c>
      <c r="P431">
        <v>466</v>
      </c>
      <c r="Q431">
        <v>77</v>
      </c>
      <c r="R431">
        <v>1146</v>
      </c>
      <c r="S431">
        <v>77</v>
      </c>
    </row>
    <row r="432" spans="1:19" ht="12.75" customHeight="1" x14ac:dyDescent="0.2">
      <c r="A432" s="93" t="s">
        <v>104</v>
      </c>
      <c r="B432" s="93" t="s">
        <v>105</v>
      </c>
      <c r="C432" s="93" t="s">
        <v>26</v>
      </c>
      <c r="D432" s="94" t="s">
        <v>1189</v>
      </c>
      <c r="E432" s="93" t="s">
        <v>6</v>
      </c>
      <c r="F432" s="95">
        <v>211</v>
      </c>
      <c r="G432" s="88">
        <f t="shared" si="12"/>
        <v>0</v>
      </c>
      <c r="H432" s="95">
        <v>0</v>
      </c>
      <c r="I432" s="95">
        <v>0</v>
      </c>
      <c r="J432" s="96">
        <v>163</v>
      </c>
      <c r="K432" s="88">
        <f t="shared" si="13"/>
        <v>0</v>
      </c>
      <c r="L432" s="95">
        <v>0</v>
      </c>
      <c r="M432" s="95">
        <v>0</v>
      </c>
      <c r="N432" s="95">
        <v>121</v>
      </c>
      <c r="O432" s="95">
        <v>69</v>
      </c>
      <c r="P432" s="93" t="s">
        <v>1266</v>
      </c>
      <c r="Q432" s="95">
        <v>30</v>
      </c>
      <c r="R432" s="95">
        <v>965</v>
      </c>
      <c r="S432" s="95">
        <v>99</v>
      </c>
    </row>
    <row r="433" spans="1:19" ht="12.75" customHeight="1" x14ac:dyDescent="0.2">
      <c r="A433" s="97" t="s">
        <v>104</v>
      </c>
      <c r="B433" s="97" t="s">
        <v>105</v>
      </c>
      <c r="C433" s="97" t="s">
        <v>26</v>
      </c>
      <c r="D433" s="98">
        <v>2015</v>
      </c>
      <c r="E433" s="97" t="s">
        <v>6</v>
      </c>
      <c r="F433" s="97">
        <v>211</v>
      </c>
      <c r="G433" s="88">
        <f t="shared" si="12"/>
        <v>0</v>
      </c>
      <c r="H433" s="97">
        <v>0</v>
      </c>
      <c r="I433" s="97">
        <v>0</v>
      </c>
      <c r="J433" s="97">
        <v>163</v>
      </c>
      <c r="K433" s="88">
        <f t="shared" si="13"/>
        <v>64</v>
      </c>
      <c r="L433" s="97">
        <v>0</v>
      </c>
      <c r="M433" s="97">
        <v>64</v>
      </c>
      <c r="N433" s="97">
        <v>121</v>
      </c>
      <c r="O433" s="97">
        <v>50</v>
      </c>
      <c r="P433" s="97">
        <v>470</v>
      </c>
      <c r="Q433" s="97">
        <v>0</v>
      </c>
      <c r="R433" s="97">
        <v>965</v>
      </c>
      <c r="S433" s="97">
        <v>114</v>
      </c>
    </row>
    <row r="434" spans="1:19" ht="12.75" customHeight="1" x14ac:dyDescent="0.2">
      <c r="A434" s="97" t="s">
        <v>104</v>
      </c>
      <c r="B434" s="97" t="s">
        <v>105</v>
      </c>
      <c r="C434" s="97" t="s">
        <v>26</v>
      </c>
      <c r="D434" s="98">
        <v>2016</v>
      </c>
      <c r="E434" s="97" t="s">
        <v>6</v>
      </c>
      <c r="F434" s="97">
        <v>211</v>
      </c>
      <c r="G434" s="88">
        <f t="shared" si="12"/>
        <v>0</v>
      </c>
      <c r="H434" s="97">
        <v>0</v>
      </c>
      <c r="I434" s="97">
        <v>0</v>
      </c>
      <c r="J434" s="97">
        <v>163</v>
      </c>
      <c r="K434" s="88">
        <f t="shared" si="13"/>
        <v>9</v>
      </c>
      <c r="L434" s="97">
        <v>0</v>
      </c>
      <c r="M434" s="97">
        <v>9</v>
      </c>
      <c r="N434" s="97">
        <v>121</v>
      </c>
      <c r="O434" s="97">
        <v>12</v>
      </c>
      <c r="P434" s="97">
        <v>470</v>
      </c>
      <c r="Q434" s="97">
        <v>0</v>
      </c>
      <c r="R434" s="97">
        <v>965</v>
      </c>
      <c r="S434" s="97">
        <v>21</v>
      </c>
    </row>
    <row r="435" spans="1:19" ht="12.75" customHeight="1" x14ac:dyDescent="0.2">
      <c r="A435" s="97" t="s">
        <v>104</v>
      </c>
      <c r="B435" s="97" t="s">
        <v>105</v>
      </c>
      <c r="C435" s="97" t="s">
        <v>26</v>
      </c>
      <c r="D435" s="98">
        <v>2017</v>
      </c>
      <c r="E435" s="97" t="s">
        <v>6</v>
      </c>
      <c r="F435" s="97">
        <v>211</v>
      </c>
      <c r="G435" s="88">
        <f t="shared" si="12"/>
        <v>43</v>
      </c>
      <c r="H435" s="97">
        <v>43</v>
      </c>
      <c r="I435" s="97">
        <v>0</v>
      </c>
      <c r="J435" s="97">
        <v>163</v>
      </c>
      <c r="K435" s="88">
        <f t="shared" si="13"/>
        <v>19</v>
      </c>
      <c r="L435" s="97">
        <v>0</v>
      </c>
      <c r="M435" s="97">
        <v>19</v>
      </c>
      <c r="N435" s="97">
        <v>121</v>
      </c>
      <c r="O435" s="97">
        <v>46</v>
      </c>
      <c r="P435" s="97">
        <v>470</v>
      </c>
      <c r="Q435" s="97">
        <v>11</v>
      </c>
      <c r="R435" s="97">
        <v>965</v>
      </c>
      <c r="S435" s="97">
        <v>119</v>
      </c>
    </row>
    <row r="436" spans="1:19" ht="12.75" customHeight="1" x14ac:dyDescent="0.2">
      <c r="A436" s="97" t="s">
        <v>106</v>
      </c>
      <c r="B436" s="97" t="s">
        <v>42</v>
      </c>
      <c r="C436" s="97" t="s">
        <v>8</v>
      </c>
      <c r="D436" s="98">
        <v>2015</v>
      </c>
      <c r="E436" s="97" t="s">
        <v>6</v>
      </c>
      <c r="F436" s="97">
        <v>50</v>
      </c>
      <c r="G436" s="88">
        <f t="shared" si="12"/>
        <v>0</v>
      </c>
      <c r="H436" s="97">
        <v>0</v>
      </c>
      <c r="I436" s="97">
        <v>0</v>
      </c>
      <c r="J436" s="97">
        <v>24</v>
      </c>
      <c r="K436" s="88">
        <f t="shared" si="13"/>
        <v>0</v>
      </c>
      <c r="L436" s="97">
        <v>0</v>
      </c>
      <c r="M436" s="97">
        <v>0</v>
      </c>
      <c r="N436" s="97">
        <v>30</v>
      </c>
      <c r="O436" s="97">
        <v>59</v>
      </c>
      <c r="P436" s="97">
        <v>93</v>
      </c>
      <c r="Q436" s="97">
        <v>0</v>
      </c>
      <c r="R436" s="97">
        <v>197</v>
      </c>
      <c r="S436" s="97">
        <v>59</v>
      </c>
    </row>
    <row r="437" spans="1:19" ht="12.75" customHeight="1" x14ac:dyDescent="0.2">
      <c r="A437" s="97" t="s">
        <v>106</v>
      </c>
      <c r="B437" s="97" t="s">
        <v>42</v>
      </c>
      <c r="C437" s="97" t="s">
        <v>8</v>
      </c>
      <c r="D437" s="98">
        <v>2016</v>
      </c>
      <c r="E437" s="97" t="s">
        <v>6</v>
      </c>
      <c r="F437" s="97">
        <v>50</v>
      </c>
      <c r="G437" s="88">
        <f t="shared" si="12"/>
        <v>0</v>
      </c>
      <c r="H437" s="97">
        <v>0</v>
      </c>
      <c r="I437" s="97">
        <v>0</v>
      </c>
      <c r="J437" s="97">
        <v>24</v>
      </c>
      <c r="K437" s="88">
        <f t="shared" si="13"/>
        <v>54</v>
      </c>
      <c r="L437" s="97">
        <v>54</v>
      </c>
      <c r="M437" s="97">
        <v>0</v>
      </c>
      <c r="N437" s="97">
        <v>30</v>
      </c>
      <c r="O437" s="97">
        <v>0</v>
      </c>
      <c r="P437" s="97">
        <v>93</v>
      </c>
      <c r="Q437" s="97">
        <v>43</v>
      </c>
      <c r="R437" s="97">
        <v>197</v>
      </c>
      <c r="S437" s="97">
        <v>97</v>
      </c>
    </row>
    <row r="438" spans="1:19" ht="12.75" customHeight="1" x14ac:dyDescent="0.2">
      <c r="A438" s="97" t="s">
        <v>106</v>
      </c>
      <c r="B438" s="97" t="s">
        <v>42</v>
      </c>
      <c r="C438" s="97" t="s">
        <v>8</v>
      </c>
      <c r="D438" s="98">
        <v>2017</v>
      </c>
      <c r="E438" s="97" t="s">
        <v>6</v>
      </c>
      <c r="F438" s="97">
        <v>50</v>
      </c>
      <c r="G438" s="88">
        <f t="shared" si="12"/>
        <v>0</v>
      </c>
      <c r="H438" s="97">
        <v>0</v>
      </c>
      <c r="I438" s="97">
        <v>0</v>
      </c>
      <c r="J438" s="97">
        <v>24</v>
      </c>
      <c r="K438" s="88">
        <f t="shared" si="13"/>
        <v>0</v>
      </c>
      <c r="L438" s="97">
        <v>0</v>
      </c>
      <c r="M438" s="97">
        <v>0</v>
      </c>
      <c r="N438" s="97">
        <v>30</v>
      </c>
      <c r="O438" s="97">
        <v>0</v>
      </c>
      <c r="P438" s="97">
        <v>93</v>
      </c>
      <c r="Q438" s="97">
        <v>104</v>
      </c>
      <c r="R438" s="97">
        <v>197</v>
      </c>
      <c r="S438" s="97">
        <v>104</v>
      </c>
    </row>
    <row r="439" spans="1:19" ht="12.75" customHeight="1" x14ac:dyDescent="0.2">
      <c r="A439" s="93" t="s">
        <v>107</v>
      </c>
      <c r="B439" s="93" t="s">
        <v>108</v>
      </c>
      <c r="C439" s="93" t="s">
        <v>13</v>
      </c>
      <c r="D439" s="94" t="s">
        <v>1189</v>
      </c>
      <c r="E439" s="93" t="s">
        <v>6</v>
      </c>
      <c r="F439" s="95">
        <v>3</v>
      </c>
      <c r="G439" s="88">
        <f t="shared" si="12"/>
        <v>0</v>
      </c>
      <c r="H439" s="97"/>
      <c r="I439" s="97"/>
      <c r="J439" s="96">
        <v>2</v>
      </c>
      <c r="K439" s="88">
        <f t="shared" si="13"/>
        <v>0</v>
      </c>
      <c r="L439" s="97"/>
      <c r="M439" s="97"/>
      <c r="N439" s="95">
        <v>2</v>
      </c>
      <c r="O439" s="97"/>
      <c r="P439" s="93" t="s">
        <v>1215</v>
      </c>
      <c r="Q439" s="97"/>
      <c r="R439" s="95">
        <v>12</v>
      </c>
      <c r="S439" s="97"/>
    </row>
    <row r="440" spans="1:19" ht="12.75" customHeight="1" x14ac:dyDescent="0.2">
      <c r="A440" s="97" t="s">
        <v>107</v>
      </c>
      <c r="B440" s="97" t="s">
        <v>108</v>
      </c>
      <c r="C440" s="97" t="s">
        <v>13</v>
      </c>
      <c r="D440" s="98">
        <v>2014</v>
      </c>
      <c r="E440" s="97" t="s">
        <v>6</v>
      </c>
      <c r="F440" s="97">
        <v>3</v>
      </c>
      <c r="G440" s="88">
        <f t="shared" si="12"/>
        <v>0</v>
      </c>
      <c r="H440" s="97">
        <v>0</v>
      </c>
      <c r="I440" s="97">
        <v>0</v>
      </c>
      <c r="J440" s="97">
        <v>2</v>
      </c>
      <c r="K440" s="88">
        <f t="shared" si="13"/>
        <v>0</v>
      </c>
      <c r="L440" s="97">
        <v>0</v>
      </c>
      <c r="M440" s="97">
        <v>0</v>
      </c>
      <c r="N440" s="97">
        <v>2</v>
      </c>
      <c r="O440" s="97">
        <v>0</v>
      </c>
      <c r="P440" s="97">
        <v>5</v>
      </c>
      <c r="Q440" s="97">
        <v>0</v>
      </c>
      <c r="R440" s="97">
        <v>12</v>
      </c>
      <c r="S440" s="97">
        <v>0</v>
      </c>
    </row>
    <row r="441" spans="1:19" ht="12.75" customHeight="1" x14ac:dyDescent="0.2">
      <c r="A441" s="97" t="s">
        <v>107</v>
      </c>
      <c r="B441" s="97" t="s">
        <v>108</v>
      </c>
      <c r="C441" s="97" t="s">
        <v>13</v>
      </c>
      <c r="D441" s="98">
        <v>2015</v>
      </c>
      <c r="E441" s="97" t="s">
        <v>6</v>
      </c>
      <c r="F441" s="97">
        <v>3</v>
      </c>
      <c r="G441" s="88">
        <f t="shared" si="12"/>
        <v>0</v>
      </c>
      <c r="H441" s="97">
        <v>0</v>
      </c>
      <c r="I441" s="97">
        <v>0</v>
      </c>
      <c r="J441" s="97">
        <v>2</v>
      </c>
      <c r="K441" s="88">
        <f t="shared" si="13"/>
        <v>1</v>
      </c>
      <c r="L441" s="97">
        <v>1</v>
      </c>
      <c r="M441" s="97">
        <v>0</v>
      </c>
      <c r="N441" s="97">
        <v>2</v>
      </c>
      <c r="O441" s="97">
        <v>1</v>
      </c>
      <c r="P441" s="97">
        <v>5</v>
      </c>
      <c r="Q441" s="97">
        <v>0</v>
      </c>
      <c r="R441" s="97">
        <v>12</v>
      </c>
      <c r="S441" s="97">
        <v>2</v>
      </c>
    </row>
    <row r="442" spans="1:19" ht="12.75" customHeight="1" x14ac:dyDescent="0.2">
      <c r="A442" s="97" t="s">
        <v>107</v>
      </c>
      <c r="B442" s="97" t="s">
        <v>108</v>
      </c>
      <c r="C442" s="97" t="s">
        <v>13</v>
      </c>
      <c r="D442" s="98">
        <v>2017</v>
      </c>
      <c r="E442" s="97" t="s">
        <v>6</v>
      </c>
      <c r="F442" s="97">
        <v>3</v>
      </c>
      <c r="G442" s="88">
        <f t="shared" si="12"/>
        <v>0</v>
      </c>
      <c r="H442" s="97">
        <v>0</v>
      </c>
      <c r="I442" s="97">
        <v>0</v>
      </c>
      <c r="J442" s="97">
        <v>2</v>
      </c>
      <c r="K442" s="88">
        <f t="shared" si="13"/>
        <v>0</v>
      </c>
      <c r="L442" s="97">
        <v>0</v>
      </c>
      <c r="M442" s="97">
        <v>0</v>
      </c>
      <c r="N442" s="97">
        <v>2</v>
      </c>
      <c r="O442" s="97">
        <v>0</v>
      </c>
      <c r="P442" s="97">
        <v>5</v>
      </c>
      <c r="Q442" s="97">
        <v>0</v>
      </c>
      <c r="R442" s="97">
        <v>12</v>
      </c>
      <c r="S442" s="97">
        <v>0</v>
      </c>
    </row>
    <row r="443" spans="1:19" ht="12.75" customHeight="1" x14ac:dyDescent="0.2">
      <c r="A443" s="93" t="s">
        <v>998</v>
      </c>
      <c r="B443" s="93" t="s">
        <v>5</v>
      </c>
      <c r="C443" s="93" t="s">
        <v>3</v>
      </c>
      <c r="D443" s="94" t="s">
        <v>1189</v>
      </c>
      <c r="E443" s="93" t="s">
        <v>6</v>
      </c>
      <c r="F443" s="95">
        <v>210</v>
      </c>
      <c r="G443" s="88">
        <f t="shared" si="12"/>
        <v>0</v>
      </c>
      <c r="H443" s="95">
        <v>0</v>
      </c>
      <c r="I443" s="95">
        <v>0</v>
      </c>
      <c r="J443" s="96">
        <v>123</v>
      </c>
      <c r="K443" s="88">
        <f t="shared" si="13"/>
        <v>0</v>
      </c>
      <c r="L443" s="95">
        <v>0</v>
      </c>
      <c r="M443" s="95">
        <v>0</v>
      </c>
      <c r="N443" s="95">
        <v>135</v>
      </c>
      <c r="O443" s="95">
        <v>0</v>
      </c>
      <c r="P443" s="93" t="s">
        <v>1267</v>
      </c>
      <c r="Q443" s="95">
        <v>87</v>
      </c>
      <c r="R443" s="95">
        <v>814</v>
      </c>
      <c r="S443" s="95">
        <v>87</v>
      </c>
    </row>
    <row r="444" spans="1:19" ht="12.75" customHeight="1" x14ac:dyDescent="0.2">
      <c r="A444" s="97" t="s">
        <v>998</v>
      </c>
      <c r="B444" s="97" t="s">
        <v>5</v>
      </c>
      <c r="C444" s="97" t="s">
        <v>3</v>
      </c>
      <c r="D444" s="98">
        <v>2014</v>
      </c>
      <c r="E444" s="97" t="s">
        <v>6</v>
      </c>
      <c r="F444" s="97">
        <v>210</v>
      </c>
      <c r="G444" s="88">
        <f t="shared" si="12"/>
        <v>0</v>
      </c>
      <c r="H444" s="97">
        <v>0</v>
      </c>
      <c r="I444" s="97">
        <v>0</v>
      </c>
      <c r="J444" s="97">
        <v>123</v>
      </c>
      <c r="K444" s="88">
        <f t="shared" si="13"/>
        <v>0</v>
      </c>
      <c r="L444" s="97">
        <v>0</v>
      </c>
      <c r="M444" s="97">
        <v>0</v>
      </c>
      <c r="N444" s="97">
        <v>135</v>
      </c>
      <c r="O444" s="97">
        <v>20</v>
      </c>
      <c r="P444" s="97">
        <v>346</v>
      </c>
      <c r="Q444" s="97">
        <v>12</v>
      </c>
      <c r="R444" s="97">
        <v>814</v>
      </c>
      <c r="S444" s="97">
        <v>32</v>
      </c>
    </row>
    <row r="445" spans="1:19" ht="12.75" customHeight="1" x14ac:dyDescent="0.2">
      <c r="A445" t="s">
        <v>998</v>
      </c>
      <c r="B445" t="s">
        <v>5</v>
      </c>
      <c r="C445" t="s">
        <v>3</v>
      </c>
      <c r="D445" s="92">
        <v>2015</v>
      </c>
      <c r="E445" t="s">
        <v>6</v>
      </c>
      <c r="F445">
        <v>210</v>
      </c>
      <c r="G445" s="88">
        <f t="shared" si="12"/>
        <v>0</v>
      </c>
      <c r="H445">
        <v>0</v>
      </c>
      <c r="I445">
        <v>0</v>
      </c>
      <c r="J445">
        <v>123</v>
      </c>
      <c r="K445" s="88">
        <f t="shared" si="13"/>
        <v>0</v>
      </c>
      <c r="L445">
        <v>0</v>
      </c>
      <c r="M445">
        <v>0</v>
      </c>
      <c r="N445">
        <v>135</v>
      </c>
      <c r="O445">
        <v>50</v>
      </c>
      <c r="P445">
        <v>346</v>
      </c>
      <c r="Q445">
        <v>13</v>
      </c>
      <c r="R445">
        <v>814</v>
      </c>
      <c r="S445">
        <v>63</v>
      </c>
    </row>
    <row r="446" spans="1:19" ht="12.75" customHeight="1" x14ac:dyDescent="0.2">
      <c r="A446" t="s">
        <v>998</v>
      </c>
      <c r="B446" t="s">
        <v>5</v>
      </c>
      <c r="C446" t="s">
        <v>3</v>
      </c>
      <c r="D446" s="92">
        <v>2016</v>
      </c>
      <c r="E446" t="s">
        <v>6</v>
      </c>
      <c r="F446">
        <v>210</v>
      </c>
      <c r="G446" s="88">
        <f t="shared" si="12"/>
        <v>0</v>
      </c>
      <c r="H446">
        <v>0</v>
      </c>
      <c r="I446">
        <v>0</v>
      </c>
      <c r="J446">
        <v>123</v>
      </c>
      <c r="K446" s="88">
        <f t="shared" si="13"/>
        <v>6</v>
      </c>
      <c r="L446">
        <v>6</v>
      </c>
      <c r="M446">
        <v>0</v>
      </c>
      <c r="N446">
        <v>135</v>
      </c>
      <c r="O446">
        <v>0</v>
      </c>
      <c r="P446">
        <v>346</v>
      </c>
      <c r="Q446">
        <v>44</v>
      </c>
      <c r="R446">
        <v>814</v>
      </c>
      <c r="S446">
        <v>50</v>
      </c>
    </row>
    <row r="447" spans="1:19" ht="12.75" customHeight="1" x14ac:dyDescent="0.2">
      <c r="A447" t="s">
        <v>998</v>
      </c>
      <c r="B447" t="s">
        <v>5</v>
      </c>
      <c r="C447" t="s">
        <v>3</v>
      </c>
      <c r="D447" s="92">
        <v>2017</v>
      </c>
      <c r="E447" t="s">
        <v>6</v>
      </c>
      <c r="F447">
        <v>210</v>
      </c>
      <c r="G447" s="88">
        <f t="shared" si="12"/>
        <v>0</v>
      </c>
      <c r="H447">
        <v>0</v>
      </c>
      <c r="I447">
        <v>0</v>
      </c>
      <c r="J447">
        <v>123</v>
      </c>
      <c r="K447" s="88">
        <f t="shared" si="13"/>
        <v>0</v>
      </c>
      <c r="L447">
        <v>0</v>
      </c>
      <c r="M447">
        <v>0</v>
      </c>
      <c r="N447">
        <v>135</v>
      </c>
      <c r="O447">
        <v>0</v>
      </c>
      <c r="P447">
        <v>346</v>
      </c>
      <c r="Q447">
        <v>135</v>
      </c>
      <c r="R447">
        <v>814</v>
      </c>
      <c r="S447">
        <v>135</v>
      </c>
    </row>
    <row r="448" spans="1:19" ht="12.75" customHeight="1" x14ac:dyDescent="0.2">
      <c r="A448" s="93" t="s">
        <v>109</v>
      </c>
      <c r="B448" s="93" t="s">
        <v>5</v>
      </c>
      <c r="C448" s="93" t="s">
        <v>3</v>
      </c>
      <c r="D448" s="94" t="s">
        <v>1189</v>
      </c>
      <c r="E448" s="93" t="s">
        <v>6</v>
      </c>
      <c r="F448" s="95">
        <v>87</v>
      </c>
      <c r="G448" s="88">
        <f t="shared" si="12"/>
        <v>0</v>
      </c>
      <c r="H448" s="95">
        <v>0</v>
      </c>
      <c r="I448" s="95">
        <v>0</v>
      </c>
      <c r="J448" s="96">
        <v>53</v>
      </c>
      <c r="K448" s="88">
        <f t="shared" si="13"/>
        <v>6</v>
      </c>
      <c r="L448" s="95">
        <v>0</v>
      </c>
      <c r="M448" s="95">
        <v>6</v>
      </c>
      <c r="N448" s="95">
        <v>55</v>
      </c>
      <c r="O448" s="95">
        <v>0</v>
      </c>
      <c r="P448" s="93" t="s">
        <v>1268</v>
      </c>
      <c r="Q448" s="95">
        <v>18</v>
      </c>
      <c r="R448" s="95">
        <v>337</v>
      </c>
      <c r="S448" s="95">
        <v>24</v>
      </c>
    </row>
    <row r="449" spans="1:19" ht="12.75" customHeight="1" x14ac:dyDescent="0.2">
      <c r="A449" s="97" t="s">
        <v>109</v>
      </c>
      <c r="B449" s="97" t="s">
        <v>5</v>
      </c>
      <c r="C449" s="97" t="s">
        <v>3</v>
      </c>
      <c r="D449" s="98">
        <v>2014</v>
      </c>
      <c r="E449" s="97" t="s">
        <v>6</v>
      </c>
      <c r="F449" s="97">
        <v>87</v>
      </c>
      <c r="G449" s="88">
        <f t="shared" si="12"/>
        <v>0</v>
      </c>
      <c r="H449" s="97">
        <v>0</v>
      </c>
      <c r="I449" s="97">
        <v>0</v>
      </c>
      <c r="J449" s="97">
        <v>53</v>
      </c>
      <c r="K449" s="88">
        <f t="shared" si="13"/>
        <v>0</v>
      </c>
      <c r="L449" s="97">
        <v>0</v>
      </c>
      <c r="M449" s="97">
        <v>0</v>
      </c>
      <c r="N449" s="97">
        <v>55</v>
      </c>
      <c r="O449" s="97">
        <v>0</v>
      </c>
      <c r="P449" s="97">
        <v>142</v>
      </c>
      <c r="Q449" s="97">
        <v>0</v>
      </c>
      <c r="R449" s="97">
        <v>337</v>
      </c>
      <c r="S449" s="97">
        <v>0</v>
      </c>
    </row>
    <row r="450" spans="1:19" ht="12.75" customHeight="1" x14ac:dyDescent="0.2">
      <c r="A450" t="s">
        <v>109</v>
      </c>
      <c r="B450" t="s">
        <v>5</v>
      </c>
      <c r="C450" t="s">
        <v>3</v>
      </c>
      <c r="D450" s="92">
        <v>2015</v>
      </c>
      <c r="E450" t="s">
        <v>6</v>
      </c>
      <c r="F450">
        <v>87</v>
      </c>
      <c r="G450" s="88">
        <f t="shared" si="12"/>
        <v>42</v>
      </c>
      <c r="H450">
        <v>42</v>
      </c>
      <c r="I450">
        <v>0</v>
      </c>
      <c r="J450">
        <v>53</v>
      </c>
      <c r="K450" s="88">
        <f t="shared" si="13"/>
        <v>1</v>
      </c>
      <c r="L450">
        <v>1</v>
      </c>
      <c r="M450">
        <v>0</v>
      </c>
      <c r="N450">
        <v>55</v>
      </c>
      <c r="O450">
        <v>0</v>
      </c>
      <c r="P450">
        <v>142</v>
      </c>
      <c r="Q450">
        <v>0</v>
      </c>
      <c r="R450">
        <v>337</v>
      </c>
      <c r="S450">
        <v>43</v>
      </c>
    </row>
    <row r="451" spans="1:19" ht="12.75" customHeight="1" x14ac:dyDescent="0.2">
      <c r="A451" t="s">
        <v>109</v>
      </c>
      <c r="B451" t="s">
        <v>5</v>
      </c>
      <c r="C451" t="s">
        <v>3</v>
      </c>
      <c r="D451" s="92">
        <v>2016</v>
      </c>
      <c r="E451" t="s">
        <v>6</v>
      </c>
      <c r="F451">
        <v>87</v>
      </c>
      <c r="G451" s="88">
        <f t="shared" si="12"/>
        <v>0</v>
      </c>
      <c r="H451">
        <v>0</v>
      </c>
      <c r="I451">
        <v>0</v>
      </c>
      <c r="J451">
        <v>53</v>
      </c>
      <c r="K451" s="88">
        <f t="shared" si="13"/>
        <v>0</v>
      </c>
      <c r="L451">
        <v>0</v>
      </c>
      <c r="M451">
        <v>0</v>
      </c>
      <c r="N451">
        <v>55</v>
      </c>
      <c r="O451">
        <v>2</v>
      </c>
      <c r="P451">
        <v>142</v>
      </c>
      <c r="Q451">
        <v>0</v>
      </c>
      <c r="R451">
        <v>337</v>
      </c>
      <c r="S451">
        <v>2</v>
      </c>
    </row>
    <row r="452" spans="1:19" ht="12.75" customHeight="1" x14ac:dyDescent="0.2">
      <c r="A452" t="s">
        <v>109</v>
      </c>
      <c r="B452" t="s">
        <v>5</v>
      </c>
      <c r="C452" t="s">
        <v>3</v>
      </c>
      <c r="D452" s="92">
        <v>2017</v>
      </c>
      <c r="E452" t="s">
        <v>6</v>
      </c>
      <c r="F452">
        <v>87</v>
      </c>
      <c r="G452" s="88">
        <f t="shared" ref="G452:G515" si="14">H452+I452</f>
        <v>0</v>
      </c>
      <c r="H452">
        <v>0</v>
      </c>
      <c r="I452">
        <v>0</v>
      </c>
      <c r="J452">
        <v>53</v>
      </c>
      <c r="K452" s="88">
        <f t="shared" ref="K452:K515" si="15">L452+M452</f>
        <v>0</v>
      </c>
      <c r="L452">
        <v>0</v>
      </c>
      <c r="M452">
        <v>0</v>
      </c>
      <c r="N452">
        <v>55</v>
      </c>
      <c r="O452">
        <v>1</v>
      </c>
      <c r="P452">
        <v>142</v>
      </c>
      <c r="Q452">
        <v>1</v>
      </c>
      <c r="R452">
        <v>337</v>
      </c>
      <c r="S452">
        <v>2</v>
      </c>
    </row>
    <row r="453" spans="1:19" ht="12.75" customHeight="1" x14ac:dyDescent="0.2">
      <c r="A453" s="97" t="s">
        <v>110</v>
      </c>
      <c r="B453" s="97" t="s">
        <v>7</v>
      </c>
      <c r="C453" s="97" t="s">
        <v>8</v>
      </c>
      <c r="D453" s="98">
        <v>2015</v>
      </c>
      <c r="E453" s="97" t="s">
        <v>6</v>
      </c>
      <c r="F453" s="97">
        <v>796</v>
      </c>
      <c r="G453" s="88">
        <f t="shared" si="14"/>
        <v>26</v>
      </c>
      <c r="H453" s="97">
        <v>26</v>
      </c>
      <c r="I453" s="97">
        <v>0</v>
      </c>
      <c r="J453" s="97">
        <v>446</v>
      </c>
      <c r="K453" s="88">
        <f t="shared" si="15"/>
        <v>39</v>
      </c>
      <c r="L453" s="97">
        <v>39</v>
      </c>
      <c r="M453" s="97">
        <v>0</v>
      </c>
      <c r="N453" s="97">
        <v>425</v>
      </c>
      <c r="O453" s="97">
        <v>4</v>
      </c>
      <c r="P453" s="97">
        <v>618</v>
      </c>
      <c r="Q453" s="97">
        <v>839</v>
      </c>
      <c r="R453" s="97">
        <v>2285</v>
      </c>
      <c r="S453" s="97">
        <v>908</v>
      </c>
    </row>
    <row r="454" spans="1:19" ht="12.75" customHeight="1" x14ac:dyDescent="0.2">
      <c r="A454" s="97" t="s">
        <v>110</v>
      </c>
      <c r="B454" s="97" t="s">
        <v>7</v>
      </c>
      <c r="C454" s="97" t="s">
        <v>8</v>
      </c>
      <c r="D454" s="98">
        <v>2016</v>
      </c>
      <c r="E454" s="97" t="s">
        <v>6</v>
      </c>
      <c r="F454" s="97">
        <v>796</v>
      </c>
      <c r="G454" s="88">
        <f t="shared" si="14"/>
        <v>0</v>
      </c>
      <c r="H454" s="97">
        <v>0</v>
      </c>
      <c r="I454" s="97">
        <v>0</v>
      </c>
      <c r="J454" s="97">
        <v>446</v>
      </c>
      <c r="K454" s="88">
        <f t="shared" si="15"/>
        <v>0</v>
      </c>
      <c r="L454" s="97">
        <v>0</v>
      </c>
      <c r="M454" s="97">
        <v>0</v>
      </c>
      <c r="N454" s="97">
        <v>425</v>
      </c>
      <c r="O454" s="97">
        <v>2</v>
      </c>
      <c r="P454" s="97">
        <v>618</v>
      </c>
      <c r="Q454" s="97">
        <v>612</v>
      </c>
      <c r="R454" s="97">
        <v>2285</v>
      </c>
      <c r="S454" s="97">
        <v>614</v>
      </c>
    </row>
    <row r="455" spans="1:19" ht="12.75" customHeight="1" x14ac:dyDescent="0.2">
      <c r="A455" s="97" t="s">
        <v>110</v>
      </c>
      <c r="B455" s="97" t="s">
        <v>7</v>
      </c>
      <c r="C455" s="97" t="s">
        <v>8</v>
      </c>
      <c r="D455" s="98">
        <v>2017</v>
      </c>
      <c r="E455" s="97" t="s">
        <v>6</v>
      </c>
      <c r="F455" s="97">
        <v>796</v>
      </c>
      <c r="G455" s="88">
        <f t="shared" si="14"/>
        <v>0</v>
      </c>
      <c r="H455" s="97">
        <v>0</v>
      </c>
      <c r="I455" s="97">
        <v>0</v>
      </c>
      <c r="J455" s="97">
        <v>446</v>
      </c>
      <c r="K455" s="88">
        <f t="shared" si="15"/>
        <v>0</v>
      </c>
      <c r="L455" s="97">
        <v>0</v>
      </c>
      <c r="M455" s="97">
        <v>0</v>
      </c>
      <c r="N455" s="97">
        <v>425</v>
      </c>
      <c r="O455" s="97">
        <v>8</v>
      </c>
      <c r="P455" s="97">
        <v>618</v>
      </c>
      <c r="Q455" s="97">
        <v>1187</v>
      </c>
      <c r="R455" s="97">
        <v>2285</v>
      </c>
      <c r="S455" s="97">
        <v>1195</v>
      </c>
    </row>
    <row r="456" spans="1:19" ht="12.75" customHeight="1" x14ac:dyDescent="0.2">
      <c r="A456" s="93" t="s">
        <v>1269</v>
      </c>
      <c r="B456" s="93" t="s">
        <v>108</v>
      </c>
      <c r="C456" s="93" t="s">
        <v>13</v>
      </c>
      <c r="D456" s="94" t="s">
        <v>1189</v>
      </c>
      <c r="E456" s="93" t="s">
        <v>6</v>
      </c>
      <c r="F456" s="95">
        <v>7</v>
      </c>
      <c r="G456" s="88">
        <f t="shared" si="14"/>
        <v>0</v>
      </c>
      <c r="H456" s="97"/>
      <c r="I456" s="97"/>
      <c r="J456" s="96">
        <v>7</v>
      </c>
      <c r="K456" s="88">
        <f t="shared" si="15"/>
        <v>0</v>
      </c>
      <c r="L456" s="97"/>
      <c r="M456" s="97"/>
      <c r="N456" s="95">
        <v>8</v>
      </c>
      <c r="O456" s="97"/>
      <c r="P456" s="93" t="s">
        <v>1270</v>
      </c>
      <c r="Q456" s="97"/>
      <c r="R456" s="95">
        <v>34</v>
      </c>
      <c r="S456" s="97"/>
    </row>
    <row r="457" spans="1:19" ht="12.75" customHeight="1" x14ac:dyDescent="0.2">
      <c r="A457" s="97" t="s">
        <v>1269</v>
      </c>
      <c r="B457" s="97" t="s">
        <v>108</v>
      </c>
      <c r="C457" s="97" t="s">
        <v>13</v>
      </c>
      <c r="D457" s="98">
        <v>2014</v>
      </c>
      <c r="E457" s="97" t="s">
        <v>6</v>
      </c>
      <c r="F457" s="97">
        <v>7</v>
      </c>
      <c r="G457" s="88">
        <f t="shared" si="14"/>
        <v>0</v>
      </c>
      <c r="H457" s="97">
        <v>0</v>
      </c>
      <c r="I457" s="97">
        <v>0</v>
      </c>
      <c r="J457" s="97">
        <v>7</v>
      </c>
      <c r="K457" s="88">
        <f t="shared" si="15"/>
        <v>0</v>
      </c>
      <c r="L457" s="97">
        <v>0</v>
      </c>
      <c r="M457" s="97">
        <v>0</v>
      </c>
      <c r="N457" s="97">
        <v>8</v>
      </c>
      <c r="O457" s="97">
        <v>0</v>
      </c>
      <c r="P457" s="97">
        <v>12</v>
      </c>
      <c r="Q457" s="97">
        <v>0</v>
      </c>
      <c r="R457" s="97">
        <v>34</v>
      </c>
      <c r="S457" s="97">
        <v>0</v>
      </c>
    </row>
    <row r="458" spans="1:19" ht="12.75" customHeight="1" x14ac:dyDescent="0.2">
      <c r="A458" s="97" t="s">
        <v>1269</v>
      </c>
      <c r="B458" s="97" t="s">
        <v>108</v>
      </c>
      <c r="C458" s="97" t="s">
        <v>13</v>
      </c>
      <c r="D458" s="98">
        <v>2015</v>
      </c>
      <c r="E458" s="97" t="s">
        <v>6</v>
      </c>
      <c r="F458" s="97">
        <v>7</v>
      </c>
      <c r="G458" s="88">
        <f t="shared" si="14"/>
        <v>0</v>
      </c>
      <c r="H458" s="97">
        <v>0</v>
      </c>
      <c r="I458" s="97">
        <v>0</v>
      </c>
      <c r="J458" s="97">
        <v>7</v>
      </c>
      <c r="K458" s="88">
        <f t="shared" si="15"/>
        <v>0</v>
      </c>
      <c r="L458" s="97">
        <v>0</v>
      </c>
      <c r="M458" s="97">
        <v>0</v>
      </c>
      <c r="N458" s="97">
        <v>8</v>
      </c>
      <c r="O458" s="97">
        <v>0</v>
      </c>
      <c r="P458" s="97">
        <v>12</v>
      </c>
      <c r="Q458" s="97">
        <v>1</v>
      </c>
      <c r="R458" s="97">
        <v>34</v>
      </c>
      <c r="S458" s="97">
        <v>1</v>
      </c>
    </row>
    <row r="459" spans="1:19" ht="12.75" customHeight="1" x14ac:dyDescent="0.2">
      <c r="A459" s="97" t="s">
        <v>1269</v>
      </c>
      <c r="B459" s="97" t="s">
        <v>108</v>
      </c>
      <c r="C459" s="97" t="s">
        <v>13</v>
      </c>
      <c r="D459" s="98">
        <v>2016</v>
      </c>
      <c r="E459" s="97" t="s">
        <v>6</v>
      </c>
      <c r="F459" s="97">
        <v>7</v>
      </c>
      <c r="G459" s="88">
        <f t="shared" si="14"/>
        <v>0</v>
      </c>
      <c r="H459" s="97">
        <v>0</v>
      </c>
      <c r="I459" s="97">
        <v>0</v>
      </c>
      <c r="J459" s="97">
        <v>7</v>
      </c>
      <c r="K459" s="88">
        <f t="shared" si="15"/>
        <v>0</v>
      </c>
      <c r="L459" s="97">
        <v>0</v>
      </c>
      <c r="M459" s="97">
        <v>0</v>
      </c>
      <c r="N459" s="97">
        <v>8</v>
      </c>
      <c r="O459" s="97">
        <v>0</v>
      </c>
      <c r="P459" s="97">
        <v>12</v>
      </c>
      <c r="Q459" s="97">
        <v>1</v>
      </c>
      <c r="R459" s="97">
        <v>34</v>
      </c>
      <c r="S459" s="97">
        <v>1</v>
      </c>
    </row>
    <row r="460" spans="1:19" ht="12.75" customHeight="1" x14ac:dyDescent="0.2">
      <c r="A460" s="97" t="s">
        <v>1269</v>
      </c>
      <c r="B460" s="97" t="s">
        <v>108</v>
      </c>
      <c r="C460" s="97" t="s">
        <v>13</v>
      </c>
      <c r="D460" s="98">
        <v>2017</v>
      </c>
      <c r="E460" s="97" t="s">
        <v>6</v>
      </c>
      <c r="F460" s="97">
        <v>7</v>
      </c>
      <c r="G460" s="88">
        <f t="shared" si="14"/>
        <v>0</v>
      </c>
      <c r="H460" s="97">
        <v>0</v>
      </c>
      <c r="I460" s="97">
        <v>0</v>
      </c>
      <c r="J460" s="97">
        <v>7</v>
      </c>
      <c r="K460" s="88">
        <f t="shared" si="15"/>
        <v>0</v>
      </c>
      <c r="L460" s="97">
        <v>0</v>
      </c>
      <c r="M460" s="97">
        <v>0</v>
      </c>
      <c r="N460" s="97">
        <v>8</v>
      </c>
      <c r="O460" s="97">
        <v>0</v>
      </c>
      <c r="P460" s="97">
        <v>12</v>
      </c>
      <c r="Q460" s="97">
        <v>1</v>
      </c>
      <c r="R460" s="97">
        <v>34</v>
      </c>
      <c r="S460" s="97">
        <v>1</v>
      </c>
    </row>
    <row r="461" spans="1:19" ht="12.75" customHeight="1" x14ac:dyDescent="0.2">
      <c r="A461" s="93" t="s">
        <v>111</v>
      </c>
      <c r="B461" s="93" t="s">
        <v>29</v>
      </c>
      <c r="C461" s="93" t="s">
        <v>8</v>
      </c>
      <c r="D461" s="94" t="s">
        <v>1189</v>
      </c>
      <c r="E461" s="93" t="s">
        <v>6</v>
      </c>
      <c r="F461" s="95">
        <v>64</v>
      </c>
      <c r="G461" s="88">
        <f t="shared" si="14"/>
        <v>0</v>
      </c>
      <c r="H461" s="97"/>
      <c r="I461" s="97"/>
      <c r="J461" s="96">
        <v>54</v>
      </c>
      <c r="K461" s="88">
        <f t="shared" si="15"/>
        <v>0</v>
      </c>
      <c r="L461" s="97"/>
      <c r="M461" s="97"/>
      <c r="N461" s="95">
        <v>83</v>
      </c>
      <c r="O461" s="97"/>
      <c r="P461" s="93" t="s">
        <v>1271</v>
      </c>
      <c r="Q461" s="97"/>
      <c r="R461" s="95">
        <v>467</v>
      </c>
      <c r="S461" s="97"/>
    </row>
    <row r="462" spans="1:19" ht="12.75" customHeight="1" x14ac:dyDescent="0.2">
      <c r="A462" t="s">
        <v>111</v>
      </c>
      <c r="B462" t="s">
        <v>29</v>
      </c>
      <c r="C462" t="s">
        <v>8</v>
      </c>
      <c r="D462" s="92">
        <v>2015</v>
      </c>
      <c r="E462" t="s">
        <v>6</v>
      </c>
      <c r="F462">
        <v>64</v>
      </c>
      <c r="G462" s="88">
        <f t="shared" si="14"/>
        <v>0</v>
      </c>
      <c r="H462">
        <v>0</v>
      </c>
      <c r="I462">
        <v>0</v>
      </c>
      <c r="J462">
        <v>54</v>
      </c>
      <c r="K462" s="88">
        <f t="shared" si="15"/>
        <v>8</v>
      </c>
      <c r="L462">
        <v>8</v>
      </c>
      <c r="M462">
        <v>0</v>
      </c>
      <c r="N462">
        <v>83</v>
      </c>
      <c r="O462">
        <v>0</v>
      </c>
      <c r="P462">
        <v>266</v>
      </c>
      <c r="Q462">
        <v>0</v>
      </c>
      <c r="R462">
        <v>467</v>
      </c>
      <c r="S462">
        <v>8</v>
      </c>
    </row>
    <row r="463" spans="1:19" ht="12.75" customHeight="1" x14ac:dyDescent="0.2">
      <c r="A463" t="s">
        <v>111</v>
      </c>
      <c r="B463" t="s">
        <v>29</v>
      </c>
      <c r="C463" t="s">
        <v>8</v>
      </c>
      <c r="D463" s="92">
        <v>2016</v>
      </c>
      <c r="E463" t="s">
        <v>6</v>
      </c>
      <c r="F463">
        <v>64</v>
      </c>
      <c r="G463" s="88">
        <f t="shared" si="14"/>
        <v>0</v>
      </c>
      <c r="H463">
        <v>0</v>
      </c>
      <c r="I463">
        <v>0</v>
      </c>
      <c r="J463">
        <v>54</v>
      </c>
      <c r="K463" s="88">
        <f t="shared" si="15"/>
        <v>0</v>
      </c>
      <c r="L463">
        <v>0</v>
      </c>
      <c r="M463">
        <v>0</v>
      </c>
      <c r="N463">
        <v>83</v>
      </c>
      <c r="O463">
        <v>33</v>
      </c>
      <c r="P463">
        <v>266</v>
      </c>
      <c r="Q463">
        <v>0</v>
      </c>
      <c r="R463">
        <v>467</v>
      </c>
      <c r="S463">
        <v>33</v>
      </c>
    </row>
    <row r="464" spans="1:19" ht="12.75" customHeight="1" x14ac:dyDescent="0.2">
      <c r="A464" t="s">
        <v>111</v>
      </c>
      <c r="B464" t="s">
        <v>29</v>
      </c>
      <c r="C464" t="s">
        <v>8</v>
      </c>
      <c r="D464" s="92">
        <v>2017</v>
      </c>
      <c r="E464" t="s">
        <v>6</v>
      </c>
      <c r="F464">
        <v>64</v>
      </c>
      <c r="G464" s="88">
        <f t="shared" si="14"/>
        <v>16</v>
      </c>
      <c r="H464">
        <v>16</v>
      </c>
      <c r="I464">
        <v>0</v>
      </c>
      <c r="J464">
        <v>54</v>
      </c>
      <c r="K464" s="88">
        <f t="shared" si="15"/>
        <v>24</v>
      </c>
      <c r="L464">
        <v>24</v>
      </c>
      <c r="M464">
        <v>0</v>
      </c>
      <c r="N464">
        <v>83</v>
      </c>
      <c r="O464">
        <v>0</v>
      </c>
      <c r="P464">
        <v>266</v>
      </c>
      <c r="Q464">
        <v>5</v>
      </c>
      <c r="R464">
        <v>467</v>
      </c>
      <c r="S464">
        <v>45</v>
      </c>
    </row>
    <row r="465" spans="1:19" ht="12.75" customHeight="1" x14ac:dyDescent="0.2">
      <c r="A465" s="97" t="s">
        <v>1048</v>
      </c>
      <c r="B465" s="97" t="s">
        <v>35</v>
      </c>
      <c r="C465" s="97" t="s">
        <v>3</v>
      </c>
      <c r="D465" s="98">
        <v>2014</v>
      </c>
      <c r="E465" s="97" t="s">
        <v>6</v>
      </c>
      <c r="F465" s="97">
        <v>374</v>
      </c>
      <c r="G465" s="88">
        <f t="shared" si="14"/>
        <v>0</v>
      </c>
      <c r="H465" s="97">
        <v>0</v>
      </c>
      <c r="I465" s="97">
        <v>0</v>
      </c>
      <c r="J465" s="97">
        <v>250</v>
      </c>
      <c r="K465" s="88">
        <f t="shared" si="15"/>
        <v>0</v>
      </c>
      <c r="L465" s="97">
        <v>0</v>
      </c>
      <c r="M465" s="97">
        <v>0</v>
      </c>
      <c r="N465" s="97">
        <v>274</v>
      </c>
      <c r="O465" s="97">
        <v>0</v>
      </c>
      <c r="P465" s="97">
        <v>565</v>
      </c>
      <c r="Q465" s="97">
        <v>429</v>
      </c>
      <c r="R465" s="97">
        <v>1463</v>
      </c>
      <c r="S465" s="97">
        <v>429</v>
      </c>
    </row>
    <row r="466" spans="1:19" ht="12.75" customHeight="1" x14ac:dyDescent="0.2">
      <c r="A466" t="s">
        <v>1048</v>
      </c>
      <c r="B466" t="s">
        <v>35</v>
      </c>
      <c r="C466" t="s">
        <v>3</v>
      </c>
      <c r="D466" s="92">
        <v>2015</v>
      </c>
      <c r="E466" t="s">
        <v>6</v>
      </c>
      <c r="F466">
        <v>374</v>
      </c>
      <c r="G466" s="88">
        <f t="shared" si="14"/>
        <v>0</v>
      </c>
      <c r="H466">
        <v>0</v>
      </c>
      <c r="I466">
        <v>0</v>
      </c>
      <c r="J466">
        <v>250</v>
      </c>
      <c r="K466" s="88">
        <f t="shared" si="15"/>
        <v>0</v>
      </c>
      <c r="L466">
        <v>0</v>
      </c>
      <c r="M466">
        <v>0</v>
      </c>
      <c r="N466">
        <v>274</v>
      </c>
      <c r="O466">
        <v>0</v>
      </c>
      <c r="P466">
        <v>565</v>
      </c>
      <c r="Q466">
        <v>306</v>
      </c>
      <c r="R466">
        <v>1463</v>
      </c>
      <c r="S466">
        <v>306</v>
      </c>
    </row>
    <row r="467" spans="1:19" ht="12.75" customHeight="1" x14ac:dyDescent="0.2">
      <c r="A467" t="s">
        <v>1048</v>
      </c>
      <c r="B467" t="s">
        <v>35</v>
      </c>
      <c r="C467" t="s">
        <v>3</v>
      </c>
      <c r="D467" s="92">
        <v>2016</v>
      </c>
      <c r="E467" t="s">
        <v>6</v>
      </c>
      <c r="F467">
        <v>374</v>
      </c>
      <c r="G467" s="88">
        <f t="shared" si="14"/>
        <v>0</v>
      </c>
      <c r="H467">
        <v>0</v>
      </c>
      <c r="I467">
        <v>0</v>
      </c>
      <c r="J467">
        <v>250</v>
      </c>
      <c r="K467" s="88">
        <f t="shared" si="15"/>
        <v>0</v>
      </c>
      <c r="L467">
        <v>0</v>
      </c>
      <c r="M467">
        <v>0</v>
      </c>
      <c r="N467">
        <v>274</v>
      </c>
      <c r="O467">
        <v>0</v>
      </c>
      <c r="P467">
        <v>565</v>
      </c>
      <c r="Q467">
        <v>515</v>
      </c>
      <c r="R467">
        <v>1463</v>
      </c>
      <c r="S467">
        <v>515</v>
      </c>
    </row>
    <row r="468" spans="1:19" ht="12.75" customHeight="1" x14ac:dyDescent="0.2">
      <c r="A468" t="s">
        <v>1048</v>
      </c>
      <c r="B468" t="s">
        <v>35</v>
      </c>
      <c r="C468" t="s">
        <v>3</v>
      </c>
      <c r="D468" s="92">
        <v>2017</v>
      </c>
      <c r="E468" t="s">
        <v>6</v>
      </c>
      <c r="F468">
        <v>374</v>
      </c>
      <c r="G468" s="88">
        <f t="shared" si="14"/>
        <v>0</v>
      </c>
      <c r="H468">
        <v>0</v>
      </c>
      <c r="I468">
        <v>0</v>
      </c>
      <c r="J468">
        <v>250</v>
      </c>
      <c r="K468" s="88">
        <f t="shared" si="15"/>
        <v>0</v>
      </c>
      <c r="L468">
        <v>0</v>
      </c>
      <c r="M468">
        <v>0</v>
      </c>
      <c r="N468">
        <v>274</v>
      </c>
      <c r="O468">
        <v>0</v>
      </c>
      <c r="P468">
        <v>565</v>
      </c>
      <c r="Q468">
        <v>233</v>
      </c>
      <c r="R468">
        <v>1463</v>
      </c>
      <c r="S468">
        <v>233</v>
      </c>
    </row>
    <row r="469" spans="1:19" ht="12.75" customHeight="1" x14ac:dyDescent="0.2">
      <c r="A469" s="93" t="s">
        <v>112</v>
      </c>
      <c r="B469" s="93" t="s">
        <v>66</v>
      </c>
      <c r="C469" s="93" t="s">
        <v>67</v>
      </c>
      <c r="D469" s="94" t="s">
        <v>1189</v>
      </c>
      <c r="E469" s="93" t="s">
        <v>6</v>
      </c>
      <c r="F469" s="95">
        <v>1448</v>
      </c>
      <c r="G469" s="88">
        <f t="shared" si="14"/>
        <v>0</v>
      </c>
      <c r="H469" s="95">
        <v>0</v>
      </c>
      <c r="I469" s="95">
        <v>0</v>
      </c>
      <c r="J469" s="96">
        <v>1101</v>
      </c>
      <c r="K469" s="88">
        <f t="shared" si="15"/>
        <v>74</v>
      </c>
      <c r="L469" s="95">
        <v>74</v>
      </c>
      <c r="M469" s="95">
        <v>0</v>
      </c>
      <c r="N469" s="95">
        <v>1019</v>
      </c>
      <c r="O469" s="95">
        <v>0</v>
      </c>
      <c r="P469" s="93" t="s">
        <v>1272</v>
      </c>
      <c r="Q469" s="95">
        <v>94</v>
      </c>
      <c r="R469" s="95">
        <v>5805</v>
      </c>
      <c r="S469" s="95">
        <v>168</v>
      </c>
    </row>
    <row r="470" spans="1:19" ht="12.75" customHeight="1" x14ac:dyDescent="0.2">
      <c r="A470" s="97" t="s">
        <v>112</v>
      </c>
      <c r="B470" s="97" t="s">
        <v>66</v>
      </c>
      <c r="C470" s="97" t="s">
        <v>67</v>
      </c>
      <c r="D470" s="98">
        <v>2013</v>
      </c>
      <c r="E470" s="97" t="s">
        <v>6</v>
      </c>
      <c r="F470" s="97">
        <v>1448</v>
      </c>
      <c r="G470" s="88">
        <f t="shared" si="14"/>
        <v>48</v>
      </c>
      <c r="H470" s="97">
        <v>48</v>
      </c>
      <c r="I470" s="97">
        <v>0</v>
      </c>
      <c r="J470" s="97">
        <v>1101</v>
      </c>
      <c r="K470" s="88">
        <f t="shared" si="15"/>
        <v>2</v>
      </c>
      <c r="L470" s="97">
        <v>2</v>
      </c>
      <c r="M470" s="97">
        <v>0</v>
      </c>
      <c r="N470" s="97">
        <v>1019</v>
      </c>
      <c r="O470" s="97">
        <v>24</v>
      </c>
      <c r="P470" s="97">
        <v>2237</v>
      </c>
      <c r="Q470" s="97">
        <v>12</v>
      </c>
      <c r="R470" s="97">
        <v>5805</v>
      </c>
      <c r="S470" s="97">
        <v>86</v>
      </c>
    </row>
    <row r="471" spans="1:19" ht="12.75" customHeight="1" x14ac:dyDescent="0.2">
      <c r="A471" s="97" t="s">
        <v>112</v>
      </c>
      <c r="B471" s="97" t="s">
        <v>66</v>
      </c>
      <c r="C471" s="97" t="s">
        <v>67</v>
      </c>
      <c r="D471" s="98">
        <v>2014</v>
      </c>
      <c r="E471" s="97" t="s">
        <v>6</v>
      </c>
      <c r="F471" s="97">
        <v>1448</v>
      </c>
      <c r="G471" s="88">
        <f t="shared" si="14"/>
        <v>0</v>
      </c>
      <c r="H471" s="97">
        <v>0</v>
      </c>
      <c r="I471" s="97">
        <v>0</v>
      </c>
      <c r="J471" s="97">
        <v>1101</v>
      </c>
      <c r="K471" s="88">
        <f t="shared" si="15"/>
        <v>0</v>
      </c>
      <c r="L471" s="97">
        <v>0</v>
      </c>
      <c r="M471" s="97">
        <v>0</v>
      </c>
      <c r="N471" s="97">
        <v>1019</v>
      </c>
      <c r="O471" s="97">
        <v>8</v>
      </c>
      <c r="P471" s="97">
        <v>2237</v>
      </c>
      <c r="Q471" s="97">
        <v>24</v>
      </c>
      <c r="R471" s="97">
        <v>5805</v>
      </c>
      <c r="S471" s="97">
        <v>32</v>
      </c>
    </row>
    <row r="472" spans="1:19" ht="12.75" customHeight="1" x14ac:dyDescent="0.2">
      <c r="A472" t="s">
        <v>112</v>
      </c>
      <c r="B472" t="s">
        <v>66</v>
      </c>
      <c r="C472" t="s">
        <v>67</v>
      </c>
      <c r="D472" s="92">
        <v>2015</v>
      </c>
      <c r="E472" t="s">
        <v>6</v>
      </c>
      <c r="F472">
        <v>1448</v>
      </c>
      <c r="G472" s="88">
        <f t="shared" si="14"/>
        <v>0</v>
      </c>
      <c r="H472">
        <v>0</v>
      </c>
      <c r="I472">
        <v>0</v>
      </c>
      <c r="J472">
        <v>1101</v>
      </c>
      <c r="K472" s="88">
        <f t="shared" si="15"/>
        <v>1</v>
      </c>
      <c r="L472">
        <v>1</v>
      </c>
      <c r="M472">
        <v>0</v>
      </c>
      <c r="N472">
        <v>1019</v>
      </c>
      <c r="O472">
        <v>2</v>
      </c>
      <c r="P472">
        <v>2237</v>
      </c>
      <c r="Q472">
        <v>23</v>
      </c>
      <c r="R472">
        <v>5805</v>
      </c>
      <c r="S472">
        <v>26</v>
      </c>
    </row>
    <row r="473" spans="1:19" ht="12.75" customHeight="1" x14ac:dyDescent="0.2">
      <c r="A473" t="s">
        <v>112</v>
      </c>
      <c r="B473" t="s">
        <v>66</v>
      </c>
      <c r="C473" t="s">
        <v>67</v>
      </c>
      <c r="D473" s="92">
        <v>2016</v>
      </c>
      <c r="E473" t="s">
        <v>6</v>
      </c>
      <c r="F473">
        <v>1448</v>
      </c>
      <c r="G473" s="88">
        <f t="shared" si="14"/>
        <v>0</v>
      </c>
      <c r="H473">
        <v>0</v>
      </c>
      <c r="I473">
        <v>0</v>
      </c>
      <c r="J473">
        <v>1101</v>
      </c>
      <c r="K473" s="88">
        <f t="shared" si="15"/>
        <v>6</v>
      </c>
      <c r="L473">
        <v>6</v>
      </c>
      <c r="M473">
        <v>0</v>
      </c>
      <c r="N473">
        <v>1019</v>
      </c>
      <c r="O473">
        <v>0</v>
      </c>
      <c r="P473">
        <v>2237</v>
      </c>
      <c r="Q473">
        <v>78</v>
      </c>
      <c r="R473">
        <v>5805</v>
      </c>
      <c r="S473">
        <v>84</v>
      </c>
    </row>
    <row r="474" spans="1:19" ht="12.75" customHeight="1" x14ac:dyDescent="0.2">
      <c r="A474" t="s">
        <v>112</v>
      </c>
      <c r="B474" t="s">
        <v>66</v>
      </c>
      <c r="C474" t="s">
        <v>67</v>
      </c>
      <c r="D474" s="92">
        <v>2017</v>
      </c>
      <c r="E474" t="s">
        <v>6</v>
      </c>
      <c r="F474">
        <v>1448</v>
      </c>
      <c r="G474" s="88">
        <f t="shared" si="14"/>
        <v>0</v>
      </c>
      <c r="H474">
        <v>0</v>
      </c>
      <c r="I474">
        <v>0</v>
      </c>
      <c r="J474">
        <v>1101</v>
      </c>
      <c r="K474" s="88">
        <f t="shared" si="15"/>
        <v>0</v>
      </c>
      <c r="L474">
        <v>0</v>
      </c>
      <c r="M474">
        <v>0</v>
      </c>
      <c r="N474">
        <v>1019</v>
      </c>
      <c r="O474">
        <v>0</v>
      </c>
      <c r="P474">
        <v>2237</v>
      </c>
      <c r="Q474">
        <v>51</v>
      </c>
      <c r="R474">
        <v>5805</v>
      </c>
      <c r="S474">
        <v>51</v>
      </c>
    </row>
    <row r="475" spans="1:19" ht="12.75" customHeight="1" x14ac:dyDescent="0.2">
      <c r="A475" s="93" t="s">
        <v>113</v>
      </c>
      <c r="B475" s="93" t="s">
        <v>50</v>
      </c>
      <c r="C475" s="93" t="s">
        <v>3</v>
      </c>
      <c r="D475" s="94" t="s">
        <v>1189</v>
      </c>
      <c r="E475" s="93" t="s">
        <v>6</v>
      </c>
      <c r="F475" s="95">
        <v>487</v>
      </c>
      <c r="G475" s="88">
        <f t="shared" si="14"/>
        <v>80</v>
      </c>
      <c r="H475" s="95">
        <v>0</v>
      </c>
      <c r="I475" s="95">
        <v>80</v>
      </c>
      <c r="J475" s="96">
        <v>300</v>
      </c>
      <c r="K475" s="88">
        <f t="shared" si="15"/>
        <v>7</v>
      </c>
      <c r="L475" s="95">
        <v>0</v>
      </c>
      <c r="M475" s="95">
        <v>7</v>
      </c>
      <c r="N475" s="95">
        <v>297</v>
      </c>
      <c r="O475" s="95">
        <v>92</v>
      </c>
      <c r="P475" s="93" t="s">
        <v>1273</v>
      </c>
      <c r="Q475" s="95">
        <v>6</v>
      </c>
      <c r="R475" s="95">
        <v>1924</v>
      </c>
      <c r="S475" s="95">
        <v>185</v>
      </c>
    </row>
    <row r="476" spans="1:19" ht="12.75" customHeight="1" x14ac:dyDescent="0.2">
      <c r="A476" s="97" t="s">
        <v>113</v>
      </c>
      <c r="B476" s="97" t="s">
        <v>50</v>
      </c>
      <c r="C476" s="97" t="s">
        <v>3</v>
      </c>
      <c r="D476" s="98">
        <v>2014</v>
      </c>
      <c r="E476" s="97" t="s">
        <v>6</v>
      </c>
      <c r="F476" s="97">
        <v>487</v>
      </c>
      <c r="G476" s="88">
        <f t="shared" si="14"/>
        <v>0</v>
      </c>
      <c r="H476" s="97">
        <v>0</v>
      </c>
      <c r="I476" s="97">
        <v>0</v>
      </c>
      <c r="J476" s="97">
        <v>300</v>
      </c>
      <c r="K476" s="88">
        <f t="shared" si="15"/>
        <v>3</v>
      </c>
      <c r="L476" s="97">
        <v>3</v>
      </c>
      <c r="M476" s="97">
        <v>0</v>
      </c>
      <c r="N476" s="97">
        <v>297</v>
      </c>
      <c r="O476" s="97">
        <v>0</v>
      </c>
      <c r="P476" s="97">
        <v>840</v>
      </c>
      <c r="Q476" s="97">
        <v>43</v>
      </c>
      <c r="R476" s="97">
        <v>1924</v>
      </c>
      <c r="S476" s="97">
        <v>46</v>
      </c>
    </row>
    <row r="477" spans="1:19" ht="12.75" customHeight="1" x14ac:dyDescent="0.2">
      <c r="A477" s="97" t="s">
        <v>113</v>
      </c>
      <c r="B477" s="97" t="s">
        <v>50</v>
      </c>
      <c r="C477" s="97" t="s">
        <v>3</v>
      </c>
      <c r="D477" s="98">
        <v>2015</v>
      </c>
      <c r="E477" s="97" t="s">
        <v>6</v>
      </c>
      <c r="F477" s="97">
        <v>487</v>
      </c>
      <c r="G477" s="88">
        <f t="shared" si="14"/>
        <v>0</v>
      </c>
      <c r="H477" s="97">
        <v>0</v>
      </c>
      <c r="I477" s="97">
        <v>0</v>
      </c>
      <c r="J477" s="97">
        <v>300</v>
      </c>
      <c r="K477" s="88">
        <f t="shared" si="15"/>
        <v>5</v>
      </c>
      <c r="L477" s="97">
        <v>5</v>
      </c>
      <c r="M477" s="97">
        <v>0</v>
      </c>
      <c r="N477" s="97">
        <v>297</v>
      </c>
      <c r="O477" s="97">
        <v>84</v>
      </c>
      <c r="P477" s="97">
        <v>840</v>
      </c>
      <c r="Q477" s="97">
        <v>11</v>
      </c>
      <c r="R477" s="97">
        <v>1924</v>
      </c>
      <c r="S477" s="97">
        <v>100</v>
      </c>
    </row>
    <row r="478" spans="1:19" ht="12.75" customHeight="1" x14ac:dyDescent="0.2">
      <c r="A478" s="97" t="s">
        <v>113</v>
      </c>
      <c r="B478" s="97" t="s">
        <v>50</v>
      </c>
      <c r="C478" s="97" t="s">
        <v>3</v>
      </c>
      <c r="D478" s="98">
        <v>2016</v>
      </c>
      <c r="E478" s="97" t="s">
        <v>6</v>
      </c>
      <c r="F478" s="97">
        <v>487</v>
      </c>
      <c r="G478" s="88">
        <f t="shared" si="14"/>
        <v>0</v>
      </c>
      <c r="H478" s="97">
        <v>0</v>
      </c>
      <c r="I478" s="97">
        <v>0</v>
      </c>
      <c r="J478" s="97">
        <v>300</v>
      </c>
      <c r="K478" s="88">
        <f t="shared" si="15"/>
        <v>6</v>
      </c>
      <c r="L478" s="97">
        <v>6</v>
      </c>
      <c r="M478" s="97">
        <v>0</v>
      </c>
      <c r="N478" s="97">
        <v>297</v>
      </c>
      <c r="O478" s="97">
        <v>0</v>
      </c>
      <c r="P478" s="97">
        <v>840</v>
      </c>
      <c r="Q478" s="97">
        <v>4</v>
      </c>
      <c r="R478" s="97">
        <v>1924</v>
      </c>
      <c r="S478" s="97">
        <v>10</v>
      </c>
    </row>
    <row r="479" spans="1:19" ht="12.75" customHeight="1" x14ac:dyDescent="0.2">
      <c r="A479" s="97" t="s">
        <v>113</v>
      </c>
      <c r="B479" s="97" t="s">
        <v>50</v>
      </c>
      <c r="C479" s="97" t="s">
        <v>3</v>
      </c>
      <c r="D479" s="98">
        <v>2017</v>
      </c>
      <c r="E479" s="97" t="s">
        <v>6</v>
      </c>
      <c r="F479" s="97">
        <v>487</v>
      </c>
      <c r="G479" s="88">
        <f t="shared" si="14"/>
        <v>0</v>
      </c>
      <c r="H479" s="97">
        <v>0</v>
      </c>
      <c r="I479" s="97">
        <v>0</v>
      </c>
      <c r="J479" s="97">
        <v>300</v>
      </c>
      <c r="K479" s="88">
        <f t="shared" si="15"/>
        <v>67</v>
      </c>
      <c r="L479" s="97">
        <v>0</v>
      </c>
      <c r="M479" s="97">
        <v>67</v>
      </c>
      <c r="N479" s="97">
        <v>297</v>
      </c>
      <c r="O479" s="97">
        <v>7</v>
      </c>
      <c r="P479" s="97">
        <v>840</v>
      </c>
      <c r="Q479" s="97">
        <v>0</v>
      </c>
      <c r="R479" s="97">
        <v>1924</v>
      </c>
      <c r="S479" s="97">
        <v>74</v>
      </c>
    </row>
    <row r="480" spans="1:19" ht="12.75" customHeight="1" x14ac:dyDescent="0.2">
      <c r="A480" s="93" t="s">
        <v>114</v>
      </c>
      <c r="B480" s="93" t="s">
        <v>21</v>
      </c>
      <c r="C480" s="93" t="s">
        <v>8</v>
      </c>
      <c r="D480" s="94" t="s">
        <v>1189</v>
      </c>
      <c r="E480" s="93" t="s">
        <v>6</v>
      </c>
      <c r="F480" s="95">
        <v>100</v>
      </c>
      <c r="G480" s="88">
        <f t="shared" si="14"/>
        <v>0</v>
      </c>
      <c r="H480" s="95">
        <v>0</v>
      </c>
      <c r="I480" s="95">
        <v>0</v>
      </c>
      <c r="J480" s="96">
        <v>63</v>
      </c>
      <c r="K480" s="88">
        <f t="shared" si="15"/>
        <v>0</v>
      </c>
      <c r="L480" s="95">
        <v>0</v>
      </c>
      <c r="M480" s="95">
        <v>0</v>
      </c>
      <c r="N480" s="95">
        <v>69</v>
      </c>
      <c r="O480" s="95">
        <v>0</v>
      </c>
      <c r="P480" s="93" t="s">
        <v>1274</v>
      </c>
      <c r="Q480" s="95">
        <v>18</v>
      </c>
      <c r="R480" s="95">
        <v>398</v>
      </c>
      <c r="S480" s="95">
        <v>18</v>
      </c>
    </row>
    <row r="481" spans="1:19" ht="12.75" customHeight="1" x14ac:dyDescent="0.2">
      <c r="A481" s="97" t="s">
        <v>114</v>
      </c>
      <c r="B481" s="97" t="s">
        <v>21</v>
      </c>
      <c r="C481" s="97" t="s">
        <v>8</v>
      </c>
      <c r="D481" s="98">
        <v>2014</v>
      </c>
      <c r="E481" s="97" t="s">
        <v>6</v>
      </c>
      <c r="F481" s="97">
        <v>100</v>
      </c>
      <c r="G481" s="88">
        <f t="shared" si="14"/>
        <v>56</v>
      </c>
      <c r="H481" s="97">
        <v>56</v>
      </c>
      <c r="I481" s="97">
        <v>0</v>
      </c>
      <c r="J481" s="97">
        <v>63</v>
      </c>
      <c r="K481" s="88">
        <f t="shared" si="15"/>
        <v>0</v>
      </c>
      <c r="L481" s="97">
        <v>0</v>
      </c>
      <c r="M481" s="97">
        <v>0</v>
      </c>
      <c r="N481" s="97">
        <v>69</v>
      </c>
      <c r="O481" s="97">
        <v>0</v>
      </c>
      <c r="P481" s="97">
        <v>166</v>
      </c>
      <c r="Q481" s="97">
        <v>6</v>
      </c>
      <c r="R481" s="97">
        <v>398</v>
      </c>
      <c r="S481" s="97">
        <v>62</v>
      </c>
    </row>
    <row r="482" spans="1:19" ht="12.75" customHeight="1" x14ac:dyDescent="0.2">
      <c r="A482" s="97" t="s">
        <v>114</v>
      </c>
      <c r="B482" s="97" t="s">
        <v>21</v>
      </c>
      <c r="C482" s="97" t="s">
        <v>8</v>
      </c>
      <c r="D482" s="98">
        <v>2015</v>
      </c>
      <c r="E482" s="97" t="s">
        <v>6</v>
      </c>
      <c r="F482" s="97">
        <v>100</v>
      </c>
      <c r="G482" s="88">
        <f t="shared" si="14"/>
        <v>0</v>
      </c>
      <c r="H482" s="97">
        <v>0</v>
      </c>
      <c r="I482" s="97">
        <v>0</v>
      </c>
      <c r="J482" s="97">
        <v>63</v>
      </c>
      <c r="K482" s="88">
        <f t="shared" si="15"/>
        <v>6</v>
      </c>
      <c r="L482" s="97">
        <v>6</v>
      </c>
      <c r="M482" s="97">
        <v>0</v>
      </c>
      <c r="N482" s="97">
        <v>69</v>
      </c>
      <c r="O482" s="97">
        <v>26</v>
      </c>
      <c r="P482" s="97">
        <v>166</v>
      </c>
      <c r="Q482" s="97">
        <v>229</v>
      </c>
      <c r="R482" s="97">
        <v>398</v>
      </c>
      <c r="S482" s="97">
        <v>261</v>
      </c>
    </row>
    <row r="483" spans="1:19" ht="12.75" customHeight="1" x14ac:dyDescent="0.2">
      <c r="A483" s="97" t="s">
        <v>114</v>
      </c>
      <c r="B483" s="97" t="s">
        <v>21</v>
      </c>
      <c r="C483" s="97" t="s">
        <v>8</v>
      </c>
      <c r="D483" s="98">
        <v>2016</v>
      </c>
      <c r="E483" s="97" t="s">
        <v>6</v>
      </c>
      <c r="F483" s="97">
        <v>100</v>
      </c>
      <c r="G483" s="88">
        <f t="shared" si="14"/>
        <v>0</v>
      </c>
      <c r="H483" s="97">
        <v>0</v>
      </c>
      <c r="I483" s="97">
        <v>0</v>
      </c>
      <c r="J483" s="97">
        <v>63</v>
      </c>
      <c r="K483" s="88">
        <f t="shared" si="15"/>
        <v>0</v>
      </c>
      <c r="L483" s="97">
        <v>0</v>
      </c>
      <c r="M483" s="97">
        <v>0</v>
      </c>
      <c r="N483" s="97">
        <v>69</v>
      </c>
      <c r="O483" s="97">
        <v>0</v>
      </c>
      <c r="P483" s="97">
        <v>166</v>
      </c>
      <c r="Q483" s="97">
        <v>7</v>
      </c>
      <c r="R483" s="97">
        <v>398</v>
      </c>
      <c r="S483" s="97">
        <v>7</v>
      </c>
    </row>
    <row r="484" spans="1:19" ht="12.75" customHeight="1" x14ac:dyDescent="0.2">
      <c r="A484" s="97" t="s">
        <v>114</v>
      </c>
      <c r="B484" s="97" t="s">
        <v>21</v>
      </c>
      <c r="C484" s="97" t="s">
        <v>8</v>
      </c>
      <c r="D484" s="98">
        <v>2017</v>
      </c>
      <c r="E484" s="97" t="s">
        <v>6</v>
      </c>
      <c r="F484" s="97">
        <v>100</v>
      </c>
      <c r="G484" s="88">
        <f t="shared" si="14"/>
        <v>62</v>
      </c>
      <c r="H484" s="97">
        <v>62</v>
      </c>
      <c r="I484" s="97">
        <v>0</v>
      </c>
      <c r="J484" s="97">
        <v>63</v>
      </c>
      <c r="K484" s="88">
        <f t="shared" si="15"/>
        <v>0</v>
      </c>
      <c r="L484" s="97">
        <v>0</v>
      </c>
      <c r="M484" s="97">
        <v>0</v>
      </c>
      <c r="N484" s="97">
        <v>69</v>
      </c>
      <c r="O484" s="97">
        <v>0</v>
      </c>
      <c r="P484" s="97">
        <v>166</v>
      </c>
      <c r="Q484" s="97">
        <v>7</v>
      </c>
      <c r="R484" s="97">
        <v>398</v>
      </c>
      <c r="S484" s="97">
        <v>69</v>
      </c>
    </row>
    <row r="485" spans="1:19" ht="12.75" customHeight="1" x14ac:dyDescent="0.2">
      <c r="A485" s="93" t="s">
        <v>115</v>
      </c>
      <c r="B485" s="93" t="s">
        <v>116</v>
      </c>
      <c r="C485" s="93" t="s">
        <v>32</v>
      </c>
      <c r="D485" s="94" t="s">
        <v>1189</v>
      </c>
      <c r="E485" s="93" t="s">
        <v>6</v>
      </c>
      <c r="F485" s="95">
        <v>1086</v>
      </c>
      <c r="G485" s="88">
        <f t="shared" si="14"/>
        <v>0</v>
      </c>
      <c r="H485" s="95">
        <v>0</v>
      </c>
      <c r="I485" s="95">
        <v>0</v>
      </c>
      <c r="J485" s="96">
        <v>762</v>
      </c>
      <c r="K485" s="88">
        <f t="shared" si="15"/>
        <v>0</v>
      </c>
      <c r="L485" s="95">
        <v>0</v>
      </c>
      <c r="M485" s="95">
        <v>0</v>
      </c>
      <c r="N485" s="95">
        <v>823</v>
      </c>
      <c r="O485" s="95">
        <v>0</v>
      </c>
      <c r="P485" s="93" t="s">
        <v>1275</v>
      </c>
      <c r="Q485" s="95">
        <v>452</v>
      </c>
      <c r="R485" s="95">
        <v>4428</v>
      </c>
      <c r="S485" s="95">
        <v>452</v>
      </c>
    </row>
    <row r="486" spans="1:19" ht="12.75" customHeight="1" x14ac:dyDescent="0.2">
      <c r="A486" s="97" t="s">
        <v>115</v>
      </c>
      <c r="B486" s="97" t="s">
        <v>116</v>
      </c>
      <c r="C486" s="97" t="s">
        <v>32</v>
      </c>
      <c r="D486" s="98">
        <v>2013</v>
      </c>
      <c r="E486" s="97" t="s">
        <v>6</v>
      </c>
      <c r="F486" s="97">
        <v>1086</v>
      </c>
      <c r="G486" s="88">
        <f t="shared" si="14"/>
        <v>42</v>
      </c>
      <c r="H486" s="97">
        <v>42</v>
      </c>
      <c r="I486" s="97">
        <v>0</v>
      </c>
      <c r="J486" s="97">
        <v>762</v>
      </c>
      <c r="K486" s="88">
        <f t="shared" si="15"/>
        <v>29</v>
      </c>
      <c r="L486" s="97">
        <v>29</v>
      </c>
      <c r="M486" s="97">
        <v>0</v>
      </c>
      <c r="N486" s="97">
        <v>823</v>
      </c>
      <c r="O486" s="97">
        <v>7</v>
      </c>
      <c r="P486" s="97">
        <v>1757</v>
      </c>
      <c r="Q486" s="97">
        <v>685</v>
      </c>
      <c r="R486" s="97">
        <v>4428</v>
      </c>
      <c r="S486" s="97">
        <v>763</v>
      </c>
    </row>
    <row r="487" spans="1:19" ht="12.75" customHeight="1" x14ac:dyDescent="0.2">
      <c r="A487" s="97" t="s">
        <v>115</v>
      </c>
      <c r="B487" s="97" t="s">
        <v>116</v>
      </c>
      <c r="C487" s="97" t="s">
        <v>32</v>
      </c>
      <c r="D487" s="98">
        <v>2014</v>
      </c>
      <c r="E487" s="97" t="s">
        <v>6</v>
      </c>
      <c r="F487" s="97">
        <v>1086</v>
      </c>
      <c r="G487" s="88">
        <f t="shared" si="14"/>
        <v>1</v>
      </c>
      <c r="H487" s="97">
        <v>1</v>
      </c>
      <c r="I487" s="97">
        <v>0</v>
      </c>
      <c r="J487" s="97">
        <v>762</v>
      </c>
      <c r="K487" s="88">
        <f t="shared" si="15"/>
        <v>55</v>
      </c>
      <c r="L487" s="97">
        <v>55</v>
      </c>
      <c r="M487" s="97">
        <v>0</v>
      </c>
      <c r="N487" s="97">
        <v>823</v>
      </c>
      <c r="O487" s="97">
        <v>13</v>
      </c>
      <c r="P487" s="97">
        <v>1757</v>
      </c>
      <c r="Q487" s="97">
        <v>343</v>
      </c>
      <c r="R487" s="97">
        <v>4428</v>
      </c>
      <c r="S487" s="97">
        <v>412</v>
      </c>
    </row>
    <row r="488" spans="1:19" ht="12.75" customHeight="1" x14ac:dyDescent="0.2">
      <c r="A488" s="97" t="s">
        <v>115</v>
      </c>
      <c r="B488" s="97" t="s">
        <v>116</v>
      </c>
      <c r="C488" s="97" t="s">
        <v>32</v>
      </c>
      <c r="D488" s="98">
        <v>2015</v>
      </c>
      <c r="E488" s="97" t="s">
        <v>6</v>
      </c>
      <c r="F488" s="97">
        <v>1086</v>
      </c>
      <c r="G488" s="88">
        <f t="shared" si="14"/>
        <v>0</v>
      </c>
      <c r="H488" s="97">
        <v>0</v>
      </c>
      <c r="I488" s="97">
        <v>0</v>
      </c>
      <c r="J488" s="97">
        <v>762</v>
      </c>
      <c r="K488" s="88">
        <f t="shared" si="15"/>
        <v>53</v>
      </c>
      <c r="L488" s="97">
        <v>53</v>
      </c>
      <c r="M488" s="97">
        <v>0</v>
      </c>
      <c r="N488" s="97">
        <v>823</v>
      </c>
      <c r="O488" s="97">
        <v>0</v>
      </c>
      <c r="P488" s="97">
        <v>1757</v>
      </c>
      <c r="Q488" s="97">
        <v>512</v>
      </c>
      <c r="R488" s="97">
        <v>4428</v>
      </c>
      <c r="S488" s="97">
        <v>565</v>
      </c>
    </row>
    <row r="489" spans="1:19" ht="12.75" customHeight="1" x14ac:dyDescent="0.2">
      <c r="A489" s="97" t="s">
        <v>115</v>
      </c>
      <c r="B489" s="97" t="s">
        <v>116</v>
      </c>
      <c r="C489" s="97" t="s">
        <v>32</v>
      </c>
      <c r="D489" s="98">
        <v>2016</v>
      </c>
      <c r="E489" s="97" t="s">
        <v>6</v>
      </c>
      <c r="F489" s="97">
        <v>1086</v>
      </c>
      <c r="G489" s="88">
        <f t="shared" si="14"/>
        <v>0</v>
      </c>
      <c r="H489" s="97">
        <v>0</v>
      </c>
      <c r="I489" s="97">
        <v>0</v>
      </c>
      <c r="J489" s="97">
        <v>762</v>
      </c>
      <c r="K489" s="88">
        <f t="shared" si="15"/>
        <v>57</v>
      </c>
      <c r="L489" s="97">
        <v>57</v>
      </c>
      <c r="M489" s="97">
        <v>0</v>
      </c>
      <c r="N489" s="97">
        <v>823</v>
      </c>
      <c r="O489" s="97">
        <v>12</v>
      </c>
      <c r="P489" s="97">
        <v>1757</v>
      </c>
      <c r="Q489" s="97">
        <v>656</v>
      </c>
      <c r="R489" s="97">
        <v>4428</v>
      </c>
      <c r="S489" s="97">
        <v>725</v>
      </c>
    </row>
    <row r="490" spans="1:19" ht="12.75" customHeight="1" x14ac:dyDescent="0.2">
      <c r="A490" s="97" t="s">
        <v>115</v>
      </c>
      <c r="B490" s="97" t="s">
        <v>116</v>
      </c>
      <c r="C490" s="97" t="s">
        <v>32</v>
      </c>
      <c r="D490" s="98">
        <v>2017</v>
      </c>
      <c r="E490" s="97" t="s">
        <v>6</v>
      </c>
      <c r="F490" s="97">
        <v>1086</v>
      </c>
      <c r="G490" s="88">
        <f t="shared" si="14"/>
        <v>16</v>
      </c>
      <c r="H490" s="97">
        <v>16</v>
      </c>
      <c r="I490" s="97">
        <v>0</v>
      </c>
      <c r="J490" s="97">
        <v>762</v>
      </c>
      <c r="K490" s="88">
        <f t="shared" si="15"/>
        <v>59</v>
      </c>
      <c r="L490" s="97">
        <v>31</v>
      </c>
      <c r="M490" s="97">
        <v>28</v>
      </c>
      <c r="N490" s="97">
        <v>823</v>
      </c>
      <c r="O490" s="97">
        <v>15</v>
      </c>
      <c r="P490" s="97">
        <v>1757</v>
      </c>
      <c r="Q490" s="97">
        <v>697</v>
      </c>
      <c r="R490" s="97">
        <v>4428</v>
      </c>
      <c r="S490" s="97">
        <v>787</v>
      </c>
    </row>
    <row r="491" spans="1:19" ht="12.75" customHeight="1" x14ac:dyDescent="0.2">
      <c r="A491" s="93" t="s">
        <v>999</v>
      </c>
      <c r="B491" s="93" t="s">
        <v>5</v>
      </c>
      <c r="C491" s="93" t="s">
        <v>3</v>
      </c>
      <c r="D491" s="94" t="s">
        <v>1189</v>
      </c>
      <c r="E491" s="93" t="s">
        <v>6</v>
      </c>
      <c r="F491" s="95">
        <v>529</v>
      </c>
      <c r="G491" s="88">
        <f t="shared" si="14"/>
        <v>0</v>
      </c>
      <c r="H491" s="95">
        <v>0</v>
      </c>
      <c r="I491" s="95">
        <v>0</v>
      </c>
      <c r="J491" s="96">
        <v>315</v>
      </c>
      <c r="K491" s="88">
        <f t="shared" si="15"/>
        <v>0</v>
      </c>
      <c r="L491" s="95">
        <v>0</v>
      </c>
      <c r="M491" s="95">
        <v>0</v>
      </c>
      <c r="N491" s="95">
        <v>352</v>
      </c>
      <c r="O491" s="95">
        <v>0</v>
      </c>
      <c r="P491" s="93" t="s">
        <v>1276</v>
      </c>
      <c r="Q491" s="95">
        <v>281</v>
      </c>
      <c r="R491" s="95">
        <v>2142</v>
      </c>
      <c r="S491" s="95">
        <v>281</v>
      </c>
    </row>
    <row r="492" spans="1:19" ht="12.75" customHeight="1" x14ac:dyDescent="0.2">
      <c r="A492" s="97" t="s">
        <v>999</v>
      </c>
      <c r="B492" s="97" t="s">
        <v>5</v>
      </c>
      <c r="C492" s="97" t="s">
        <v>3</v>
      </c>
      <c r="D492" s="98">
        <v>2013</v>
      </c>
      <c r="E492" s="97" t="s">
        <v>6</v>
      </c>
      <c r="F492" s="97">
        <v>529</v>
      </c>
      <c r="G492" s="88">
        <f t="shared" si="14"/>
        <v>14</v>
      </c>
      <c r="H492" s="97">
        <v>14</v>
      </c>
      <c r="I492" s="97">
        <v>0</v>
      </c>
      <c r="J492" s="97">
        <v>315</v>
      </c>
      <c r="K492" s="88">
        <f t="shared" si="15"/>
        <v>6</v>
      </c>
      <c r="L492" s="97">
        <v>6</v>
      </c>
      <c r="M492" s="97">
        <v>0</v>
      </c>
      <c r="N492" s="97">
        <v>352</v>
      </c>
      <c r="O492" s="97">
        <v>6</v>
      </c>
      <c r="P492" s="97">
        <v>946</v>
      </c>
      <c r="Q492" s="97">
        <v>5</v>
      </c>
      <c r="R492" s="97">
        <v>2142</v>
      </c>
      <c r="S492" s="97">
        <v>31</v>
      </c>
    </row>
    <row r="493" spans="1:19" ht="12.75" customHeight="1" x14ac:dyDescent="0.2">
      <c r="A493" s="97" t="s">
        <v>999</v>
      </c>
      <c r="B493" s="97" t="s">
        <v>5</v>
      </c>
      <c r="C493" s="97" t="s">
        <v>3</v>
      </c>
      <c r="D493" s="98">
        <v>2014</v>
      </c>
      <c r="E493" s="97" t="s">
        <v>6</v>
      </c>
      <c r="F493" s="97">
        <v>529</v>
      </c>
      <c r="G493" s="88">
        <f t="shared" si="14"/>
        <v>41</v>
      </c>
      <c r="H493" s="97">
        <v>41</v>
      </c>
      <c r="I493" s="97">
        <v>0</v>
      </c>
      <c r="J493" s="97">
        <v>315</v>
      </c>
      <c r="K493" s="88">
        <f t="shared" si="15"/>
        <v>0</v>
      </c>
      <c r="L493" s="97">
        <v>0</v>
      </c>
      <c r="M493" s="97">
        <v>0</v>
      </c>
      <c r="N493" s="97">
        <v>352</v>
      </c>
      <c r="O493" s="97">
        <v>2</v>
      </c>
      <c r="P493" s="97">
        <v>946</v>
      </c>
      <c r="Q493" s="97">
        <v>20</v>
      </c>
      <c r="R493" s="97">
        <v>2142</v>
      </c>
      <c r="S493" s="97">
        <v>63</v>
      </c>
    </row>
    <row r="494" spans="1:19" ht="12.75" customHeight="1" x14ac:dyDescent="0.2">
      <c r="A494" t="s">
        <v>999</v>
      </c>
      <c r="B494" t="s">
        <v>5</v>
      </c>
      <c r="C494" t="s">
        <v>3</v>
      </c>
      <c r="D494" s="92">
        <v>2015</v>
      </c>
      <c r="E494" t="s">
        <v>6</v>
      </c>
      <c r="F494">
        <v>529</v>
      </c>
      <c r="G494" s="88">
        <f t="shared" si="14"/>
        <v>96</v>
      </c>
      <c r="H494">
        <v>96</v>
      </c>
      <c r="I494">
        <v>0</v>
      </c>
      <c r="J494">
        <v>315</v>
      </c>
      <c r="K494" s="88">
        <f t="shared" si="15"/>
        <v>36</v>
      </c>
      <c r="L494">
        <v>36</v>
      </c>
      <c r="M494">
        <v>0</v>
      </c>
      <c r="N494">
        <v>352</v>
      </c>
      <c r="O494">
        <v>0</v>
      </c>
      <c r="P494">
        <v>946</v>
      </c>
      <c r="Q494">
        <v>8</v>
      </c>
      <c r="R494">
        <v>2142</v>
      </c>
      <c r="S494">
        <v>140</v>
      </c>
    </row>
    <row r="495" spans="1:19" ht="12.75" customHeight="1" x14ac:dyDescent="0.2">
      <c r="A495" t="s">
        <v>999</v>
      </c>
      <c r="B495" t="s">
        <v>5</v>
      </c>
      <c r="C495" t="s">
        <v>3</v>
      </c>
      <c r="D495" s="92">
        <v>2016</v>
      </c>
      <c r="E495" t="s">
        <v>6</v>
      </c>
      <c r="F495">
        <v>529</v>
      </c>
      <c r="G495" s="88">
        <f t="shared" si="14"/>
        <v>0</v>
      </c>
      <c r="H495">
        <v>0</v>
      </c>
      <c r="I495">
        <v>0</v>
      </c>
      <c r="J495">
        <v>315</v>
      </c>
      <c r="K495" s="88">
        <f t="shared" si="15"/>
        <v>0</v>
      </c>
      <c r="L495">
        <v>0</v>
      </c>
      <c r="M495">
        <v>0</v>
      </c>
      <c r="N495">
        <v>352</v>
      </c>
      <c r="O495">
        <v>0</v>
      </c>
      <c r="P495">
        <v>946</v>
      </c>
      <c r="Q495">
        <v>35</v>
      </c>
      <c r="R495">
        <v>2142</v>
      </c>
      <c r="S495">
        <v>35</v>
      </c>
    </row>
    <row r="496" spans="1:19" ht="12.75" customHeight="1" x14ac:dyDescent="0.2">
      <c r="A496" t="s">
        <v>999</v>
      </c>
      <c r="B496" t="s">
        <v>5</v>
      </c>
      <c r="C496" t="s">
        <v>3</v>
      </c>
      <c r="D496" s="92">
        <v>2017</v>
      </c>
      <c r="E496" t="s">
        <v>6</v>
      </c>
      <c r="F496">
        <v>529</v>
      </c>
      <c r="G496" s="88">
        <f t="shared" si="14"/>
        <v>104</v>
      </c>
      <c r="H496">
        <v>104</v>
      </c>
      <c r="I496">
        <v>0</v>
      </c>
      <c r="J496">
        <v>315</v>
      </c>
      <c r="K496" s="88">
        <f t="shared" si="15"/>
        <v>0</v>
      </c>
      <c r="L496">
        <v>0</v>
      </c>
      <c r="M496">
        <v>0</v>
      </c>
      <c r="N496">
        <v>352</v>
      </c>
      <c r="O496">
        <v>0</v>
      </c>
      <c r="P496">
        <v>946</v>
      </c>
      <c r="Q496">
        <v>191</v>
      </c>
      <c r="R496">
        <v>2142</v>
      </c>
      <c r="S496">
        <v>295</v>
      </c>
    </row>
    <row r="497" spans="1:19" ht="12.75" customHeight="1" x14ac:dyDescent="0.2">
      <c r="A497" s="93" t="s">
        <v>1277</v>
      </c>
      <c r="B497" s="93" t="s">
        <v>5</v>
      </c>
      <c r="C497" s="93" t="s">
        <v>3</v>
      </c>
      <c r="D497" s="94" t="s">
        <v>1189</v>
      </c>
      <c r="E497" s="93" t="s">
        <v>6</v>
      </c>
      <c r="F497" s="95">
        <v>18</v>
      </c>
      <c r="G497" s="88">
        <f t="shared" si="14"/>
        <v>4</v>
      </c>
      <c r="H497" s="95">
        <v>4</v>
      </c>
      <c r="I497" s="95">
        <v>0</v>
      </c>
      <c r="J497" s="96">
        <v>11</v>
      </c>
      <c r="K497" s="88">
        <f t="shared" si="15"/>
        <v>2</v>
      </c>
      <c r="L497" s="95">
        <v>2</v>
      </c>
      <c r="M497" s="95">
        <v>0</v>
      </c>
      <c r="N497" s="95">
        <v>12</v>
      </c>
      <c r="O497" s="95">
        <v>0</v>
      </c>
      <c r="P497" s="93" t="s">
        <v>1218</v>
      </c>
      <c r="Q497" s="95">
        <v>39</v>
      </c>
      <c r="R497" s="95">
        <v>69</v>
      </c>
      <c r="S497" s="95">
        <v>45</v>
      </c>
    </row>
    <row r="498" spans="1:19" ht="12.75" customHeight="1" x14ac:dyDescent="0.2">
      <c r="A498" s="93" t="s">
        <v>117</v>
      </c>
      <c r="B498" s="93" t="s">
        <v>78</v>
      </c>
      <c r="C498" s="93" t="s">
        <v>32</v>
      </c>
      <c r="D498" s="94" t="s">
        <v>1189</v>
      </c>
      <c r="E498" s="93" t="s">
        <v>6</v>
      </c>
      <c r="F498" s="95">
        <v>2035</v>
      </c>
      <c r="G498" s="88">
        <f t="shared" si="14"/>
        <v>0</v>
      </c>
      <c r="H498" s="95">
        <v>0</v>
      </c>
      <c r="I498" s="95">
        <v>0</v>
      </c>
      <c r="J498" s="96">
        <v>1427</v>
      </c>
      <c r="K498" s="88">
        <f t="shared" si="15"/>
        <v>0</v>
      </c>
      <c r="L498" s="95">
        <v>0</v>
      </c>
      <c r="M498" s="95">
        <v>0</v>
      </c>
      <c r="N498" s="95">
        <v>1377</v>
      </c>
      <c r="O498" s="95">
        <v>0</v>
      </c>
      <c r="P498" s="93" t="s">
        <v>1278</v>
      </c>
      <c r="Q498" s="95">
        <v>793</v>
      </c>
      <c r="R498" s="95">
        <v>7402</v>
      </c>
      <c r="S498" s="95">
        <v>793</v>
      </c>
    </row>
    <row r="499" spans="1:19" ht="12.75" customHeight="1" x14ac:dyDescent="0.2">
      <c r="A499" s="97" t="s">
        <v>117</v>
      </c>
      <c r="B499" s="97" t="s">
        <v>78</v>
      </c>
      <c r="C499" s="97" t="s">
        <v>32</v>
      </c>
      <c r="D499" s="98">
        <v>2013</v>
      </c>
      <c r="E499" s="97" t="s">
        <v>6</v>
      </c>
      <c r="F499" s="97">
        <v>2035</v>
      </c>
      <c r="G499" s="88">
        <f t="shared" si="14"/>
        <v>0</v>
      </c>
      <c r="H499" s="97">
        <v>0</v>
      </c>
      <c r="I499" s="97">
        <v>0</v>
      </c>
      <c r="J499" s="97">
        <v>1427</v>
      </c>
      <c r="K499" s="88">
        <f t="shared" si="15"/>
        <v>0</v>
      </c>
      <c r="L499" s="97">
        <v>0</v>
      </c>
      <c r="M499" s="97">
        <v>0</v>
      </c>
      <c r="N499" s="97">
        <v>1377</v>
      </c>
      <c r="O499" s="97">
        <v>173</v>
      </c>
      <c r="P499" s="97">
        <v>2563</v>
      </c>
      <c r="Q499" s="97">
        <v>196</v>
      </c>
      <c r="R499" s="97">
        <v>7402</v>
      </c>
      <c r="S499" s="97">
        <v>369</v>
      </c>
    </row>
    <row r="500" spans="1:19" ht="12.75" customHeight="1" x14ac:dyDescent="0.2">
      <c r="A500" s="97" t="s">
        <v>117</v>
      </c>
      <c r="B500" s="97" t="s">
        <v>78</v>
      </c>
      <c r="C500" s="97" t="s">
        <v>32</v>
      </c>
      <c r="D500" s="98">
        <v>2014</v>
      </c>
      <c r="E500" s="97" t="s">
        <v>6</v>
      </c>
      <c r="F500" s="97">
        <v>2035</v>
      </c>
      <c r="G500" s="88">
        <f t="shared" si="14"/>
        <v>49</v>
      </c>
      <c r="H500" s="97">
        <v>49</v>
      </c>
      <c r="I500" s="97">
        <v>0</v>
      </c>
      <c r="J500" s="97">
        <v>1427</v>
      </c>
      <c r="K500" s="88">
        <f t="shared" si="15"/>
        <v>14</v>
      </c>
      <c r="L500" s="97">
        <v>14</v>
      </c>
      <c r="M500" s="97">
        <v>0</v>
      </c>
      <c r="N500" s="97">
        <v>1377</v>
      </c>
      <c r="O500" s="97">
        <v>74</v>
      </c>
      <c r="P500" s="97">
        <v>2563</v>
      </c>
      <c r="Q500" s="97">
        <v>505</v>
      </c>
      <c r="R500" s="97">
        <v>7402</v>
      </c>
      <c r="S500" s="97">
        <v>642</v>
      </c>
    </row>
    <row r="501" spans="1:19" ht="12.75" customHeight="1" x14ac:dyDescent="0.2">
      <c r="A501" t="s">
        <v>117</v>
      </c>
      <c r="B501" t="s">
        <v>78</v>
      </c>
      <c r="C501" t="s">
        <v>32</v>
      </c>
      <c r="D501" s="92">
        <v>2015</v>
      </c>
      <c r="E501" t="s">
        <v>6</v>
      </c>
      <c r="F501">
        <v>2035</v>
      </c>
      <c r="G501" s="88">
        <f t="shared" si="14"/>
        <v>0</v>
      </c>
      <c r="H501">
        <v>0</v>
      </c>
      <c r="I501">
        <v>0</v>
      </c>
      <c r="J501">
        <v>1427</v>
      </c>
      <c r="K501" s="88">
        <f t="shared" si="15"/>
        <v>0</v>
      </c>
      <c r="L501">
        <v>0</v>
      </c>
      <c r="M501">
        <v>0</v>
      </c>
      <c r="N501">
        <v>1377</v>
      </c>
      <c r="O501">
        <v>23</v>
      </c>
      <c r="P501">
        <v>2563</v>
      </c>
      <c r="Q501">
        <v>616</v>
      </c>
      <c r="R501">
        <v>7402</v>
      </c>
      <c r="S501">
        <v>639</v>
      </c>
    </row>
    <row r="502" spans="1:19" ht="12.75" customHeight="1" x14ac:dyDescent="0.2">
      <c r="A502" t="s">
        <v>117</v>
      </c>
      <c r="B502" t="s">
        <v>78</v>
      </c>
      <c r="C502" t="s">
        <v>32</v>
      </c>
      <c r="D502" s="92">
        <v>2016</v>
      </c>
      <c r="E502" t="s">
        <v>6</v>
      </c>
      <c r="F502">
        <v>2035</v>
      </c>
      <c r="G502" s="88">
        <f t="shared" si="14"/>
        <v>0</v>
      </c>
      <c r="H502">
        <v>0</v>
      </c>
      <c r="I502">
        <v>0</v>
      </c>
      <c r="J502">
        <v>1427</v>
      </c>
      <c r="K502" s="88">
        <f t="shared" si="15"/>
        <v>0</v>
      </c>
      <c r="L502">
        <v>0</v>
      </c>
      <c r="M502">
        <v>0</v>
      </c>
      <c r="N502">
        <v>1377</v>
      </c>
      <c r="O502">
        <v>1</v>
      </c>
      <c r="P502">
        <v>2563</v>
      </c>
      <c r="Q502">
        <v>453</v>
      </c>
      <c r="R502">
        <v>7402</v>
      </c>
      <c r="S502">
        <v>454</v>
      </c>
    </row>
    <row r="503" spans="1:19" ht="12.75" customHeight="1" x14ac:dyDescent="0.2">
      <c r="A503" t="s">
        <v>117</v>
      </c>
      <c r="B503" t="s">
        <v>78</v>
      </c>
      <c r="C503" t="s">
        <v>32</v>
      </c>
      <c r="D503" s="92">
        <v>2017</v>
      </c>
      <c r="E503" t="s">
        <v>6</v>
      </c>
      <c r="F503">
        <v>2035</v>
      </c>
      <c r="G503" s="88">
        <f t="shared" si="14"/>
        <v>35</v>
      </c>
      <c r="H503">
        <v>35</v>
      </c>
      <c r="I503">
        <v>0</v>
      </c>
      <c r="J503">
        <v>1427</v>
      </c>
      <c r="K503" s="88">
        <f t="shared" si="15"/>
        <v>62</v>
      </c>
      <c r="L503">
        <v>62</v>
      </c>
      <c r="M503">
        <v>0</v>
      </c>
      <c r="N503">
        <v>1377</v>
      </c>
      <c r="O503">
        <v>0</v>
      </c>
      <c r="P503">
        <v>2563</v>
      </c>
      <c r="Q503">
        <v>433</v>
      </c>
      <c r="R503">
        <v>7402</v>
      </c>
      <c r="S503">
        <v>530</v>
      </c>
    </row>
    <row r="504" spans="1:19" ht="12.75" customHeight="1" x14ac:dyDescent="0.2">
      <c r="A504" s="93" t="s">
        <v>118</v>
      </c>
      <c r="B504" s="93" t="s">
        <v>7</v>
      </c>
      <c r="C504" s="93" t="s">
        <v>8</v>
      </c>
      <c r="D504" s="94" t="s">
        <v>1189</v>
      </c>
      <c r="E504" s="93" t="s">
        <v>6</v>
      </c>
      <c r="F504" s="95">
        <v>276</v>
      </c>
      <c r="G504" s="88">
        <f t="shared" si="14"/>
        <v>1</v>
      </c>
      <c r="H504" s="95">
        <v>1</v>
      </c>
      <c r="I504" s="95">
        <v>0</v>
      </c>
      <c r="J504" s="96">
        <v>211</v>
      </c>
      <c r="K504" s="88">
        <f t="shared" si="15"/>
        <v>3</v>
      </c>
      <c r="L504" s="95">
        <v>3</v>
      </c>
      <c r="M504" s="95">
        <v>0</v>
      </c>
      <c r="N504" s="95">
        <v>259</v>
      </c>
      <c r="O504" s="95">
        <v>4</v>
      </c>
      <c r="P504" s="93" t="s">
        <v>1279</v>
      </c>
      <c r="Q504" s="95">
        <v>70</v>
      </c>
      <c r="R504" s="95">
        <v>1498</v>
      </c>
      <c r="S504" s="95">
        <v>78</v>
      </c>
    </row>
    <row r="505" spans="1:19" ht="12.75" customHeight="1" x14ac:dyDescent="0.2">
      <c r="A505" s="97" t="s">
        <v>118</v>
      </c>
      <c r="B505" s="97" t="s">
        <v>7</v>
      </c>
      <c r="C505" s="97" t="s">
        <v>8</v>
      </c>
      <c r="D505" s="98">
        <v>2015</v>
      </c>
      <c r="E505" s="97" t="s">
        <v>6</v>
      </c>
      <c r="F505" s="97">
        <v>276</v>
      </c>
      <c r="G505" s="88">
        <f t="shared" si="14"/>
        <v>5</v>
      </c>
      <c r="H505" s="97">
        <v>5</v>
      </c>
      <c r="I505" s="97">
        <v>0</v>
      </c>
      <c r="J505" s="97">
        <v>211</v>
      </c>
      <c r="K505" s="88">
        <f t="shared" si="15"/>
        <v>0</v>
      </c>
      <c r="L505" s="97">
        <v>0</v>
      </c>
      <c r="M505" s="97">
        <v>0</v>
      </c>
      <c r="N505" s="97">
        <v>259</v>
      </c>
      <c r="O505" s="97">
        <v>7</v>
      </c>
      <c r="P505" s="97">
        <v>752</v>
      </c>
      <c r="Q505" s="97">
        <v>178</v>
      </c>
      <c r="R505" s="97">
        <v>1498</v>
      </c>
      <c r="S505" s="97">
        <v>190</v>
      </c>
    </row>
    <row r="506" spans="1:19" ht="12.75" customHeight="1" x14ac:dyDescent="0.2">
      <c r="A506" s="97" t="s">
        <v>118</v>
      </c>
      <c r="B506" s="97" t="s">
        <v>7</v>
      </c>
      <c r="C506" s="97" t="s">
        <v>8</v>
      </c>
      <c r="D506" s="98">
        <v>2016</v>
      </c>
      <c r="E506" s="97" t="s">
        <v>6</v>
      </c>
      <c r="F506" s="97">
        <v>276</v>
      </c>
      <c r="G506" s="88">
        <f t="shared" si="14"/>
        <v>0</v>
      </c>
      <c r="H506" s="97">
        <v>0</v>
      </c>
      <c r="I506" s="97">
        <v>0</v>
      </c>
      <c r="J506" s="97">
        <v>211</v>
      </c>
      <c r="K506" s="88">
        <f t="shared" si="15"/>
        <v>0</v>
      </c>
      <c r="L506" s="97">
        <v>0</v>
      </c>
      <c r="M506" s="97">
        <v>0</v>
      </c>
      <c r="N506" s="97">
        <v>259</v>
      </c>
      <c r="O506" s="97">
        <v>0</v>
      </c>
      <c r="P506" s="97">
        <v>752</v>
      </c>
      <c r="Q506" s="97">
        <v>1</v>
      </c>
      <c r="R506" s="97">
        <v>1498</v>
      </c>
      <c r="S506" s="97">
        <v>1</v>
      </c>
    </row>
    <row r="507" spans="1:19" ht="12.75" customHeight="1" x14ac:dyDescent="0.2">
      <c r="A507" s="97" t="s">
        <v>118</v>
      </c>
      <c r="B507" s="97" t="s">
        <v>7</v>
      </c>
      <c r="C507" s="97" t="s">
        <v>8</v>
      </c>
      <c r="D507" s="98">
        <v>2017</v>
      </c>
      <c r="E507" s="97" t="s">
        <v>6</v>
      </c>
      <c r="F507" s="97">
        <v>276</v>
      </c>
      <c r="G507" s="88">
        <f t="shared" si="14"/>
        <v>81</v>
      </c>
      <c r="H507" s="97">
        <v>81</v>
      </c>
      <c r="I507" s="97">
        <v>0</v>
      </c>
      <c r="J507" s="97">
        <v>211</v>
      </c>
      <c r="K507" s="88">
        <f t="shared" si="15"/>
        <v>16</v>
      </c>
      <c r="L507" s="97">
        <v>16</v>
      </c>
      <c r="M507" s="97">
        <v>0</v>
      </c>
      <c r="N507" s="97">
        <v>259</v>
      </c>
      <c r="O507" s="97">
        <v>14</v>
      </c>
      <c r="P507" s="97">
        <v>752</v>
      </c>
      <c r="Q507" s="97">
        <v>201</v>
      </c>
      <c r="R507" s="97">
        <v>1498</v>
      </c>
      <c r="S507" s="97">
        <v>312</v>
      </c>
    </row>
    <row r="508" spans="1:19" ht="12.75" customHeight="1" x14ac:dyDescent="0.2">
      <c r="A508" s="93" t="s">
        <v>119</v>
      </c>
      <c r="B508" s="93" t="s">
        <v>66</v>
      </c>
      <c r="C508" s="93" t="s">
        <v>67</v>
      </c>
      <c r="D508" s="94" t="s">
        <v>1189</v>
      </c>
      <c r="E508" s="93" t="s">
        <v>6</v>
      </c>
      <c r="F508" s="95">
        <v>587</v>
      </c>
      <c r="G508" s="88">
        <f t="shared" si="14"/>
        <v>8</v>
      </c>
      <c r="H508" s="95">
        <v>2</v>
      </c>
      <c r="I508" s="95">
        <v>6</v>
      </c>
      <c r="J508" s="96">
        <v>446</v>
      </c>
      <c r="K508" s="88">
        <f t="shared" si="15"/>
        <v>2</v>
      </c>
      <c r="L508" s="95">
        <v>0</v>
      </c>
      <c r="M508" s="95">
        <v>2</v>
      </c>
      <c r="N508" s="95">
        <v>413</v>
      </c>
      <c r="O508" s="95">
        <v>7</v>
      </c>
      <c r="P508" s="93" t="s">
        <v>1280</v>
      </c>
      <c r="Q508" s="95">
        <v>131</v>
      </c>
      <c r="R508" s="95">
        <v>2353</v>
      </c>
      <c r="S508" s="95">
        <v>148</v>
      </c>
    </row>
    <row r="509" spans="1:19" ht="12.75" customHeight="1" x14ac:dyDescent="0.2">
      <c r="A509" s="97" t="s">
        <v>119</v>
      </c>
      <c r="B509" s="97" t="s">
        <v>66</v>
      </c>
      <c r="C509" s="97" t="s">
        <v>67</v>
      </c>
      <c r="D509" s="98">
        <v>2013</v>
      </c>
      <c r="E509" s="97" t="s">
        <v>6</v>
      </c>
      <c r="F509" s="97">
        <v>587</v>
      </c>
      <c r="G509" s="88">
        <f t="shared" si="14"/>
        <v>32</v>
      </c>
      <c r="H509" s="97">
        <v>31</v>
      </c>
      <c r="I509" s="97">
        <v>1</v>
      </c>
      <c r="J509" s="97">
        <v>446</v>
      </c>
      <c r="K509" s="88">
        <f t="shared" si="15"/>
        <v>10</v>
      </c>
      <c r="L509" s="97">
        <v>9</v>
      </c>
      <c r="M509" s="97">
        <v>1</v>
      </c>
      <c r="N509" s="97">
        <v>413</v>
      </c>
      <c r="O509" s="97">
        <v>0</v>
      </c>
      <c r="P509" s="97">
        <v>907</v>
      </c>
      <c r="Q509" s="97">
        <v>283</v>
      </c>
      <c r="R509" s="97">
        <v>2353</v>
      </c>
      <c r="S509" s="97">
        <v>325</v>
      </c>
    </row>
    <row r="510" spans="1:19" ht="12.75" customHeight="1" x14ac:dyDescent="0.2">
      <c r="A510" s="97" t="s">
        <v>119</v>
      </c>
      <c r="B510" s="97" t="s">
        <v>66</v>
      </c>
      <c r="C510" s="97" t="s">
        <v>67</v>
      </c>
      <c r="D510" s="98">
        <v>2014</v>
      </c>
      <c r="E510" s="97" t="s">
        <v>6</v>
      </c>
      <c r="F510" s="97">
        <v>587</v>
      </c>
      <c r="G510" s="88">
        <f t="shared" si="14"/>
        <v>1</v>
      </c>
      <c r="H510" s="97">
        <v>1</v>
      </c>
      <c r="I510" s="97">
        <v>0</v>
      </c>
      <c r="J510" s="97">
        <v>446</v>
      </c>
      <c r="K510" s="88">
        <f t="shared" si="15"/>
        <v>8</v>
      </c>
      <c r="L510" s="97">
        <v>8</v>
      </c>
      <c r="M510" s="97">
        <v>0</v>
      </c>
      <c r="N510" s="97">
        <v>413</v>
      </c>
      <c r="O510" s="97">
        <v>3</v>
      </c>
      <c r="P510" s="97">
        <v>907</v>
      </c>
      <c r="Q510" s="97">
        <v>150</v>
      </c>
      <c r="R510" s="97">
        <v>2353</v>
      </c>
      <c r="S510" s="97">
        <v>162</v>
      </c>
    </row>
    <row r="511" spans="1:19" ht="12.75" customHeight="1" x14ac:dyDescent="0.2">
      <c r="A511" t="s">
        <v>119</v>
      </c>
      <c r="B511" t="s">
        <v>66</v>
      </c>
      <c r="C511" t="s">
        <v>67</v>
      </c>
      <c r="D511" s="92">
        <v>2015</v>
      </c>
      <c r="E511" t="s">
        <v>6</v>
      </c>
      <c r="F511">
        <v>587</v>
      </c>
      <c r="G511" s="88">
        <f t="shared" si="14"/>
        <v>0</v>
      </c>
      <c r="H511">
        <v>0</v>
      </c>
      <c r="I511">
        <v>0</v>
      </c>
      <c r="J511">
        <v>446</v>
      </c>
      <c r="K511" s="88">
        <f t="shared" si="15"/>
        <v>3</v>
      </c>
      <c r="L511">
        <v>3</v>
      </c>
      <c r="M511">
        <v>0</v>
      </c>
      <c r="N511">
        <v>413</v>
      </c>
      <c r="O511">
        <v>0</v>
      </c>
      <c r="P511">
        <v>907</v>
      </c>
      <c r="Q511">
        <v>155</v>
      </c>
      <c r="R511">
        <v>2353</v>
      </c>
      <c r="S511">
        <v>158</v>
      </c>
    </row>
    <row r="512" spans="1:19" ht="12.75" customHeight="1" x14ac:dyDescent="0.2">
      <c r="A512" t="s">
        <v>119</v>
      </c>
      <c r="B512" t="s">
        <v>66</v>
      </c>
      <c r="C512" t="s">
        <v>67</v>
      </c>
      <c r="D512" s="92">
        <v>2016</v>
      </c>
      <c r="E512" t="s">
        <v>6</v>
      </c>
      <c r="F512">
        <v>587</v>
      </c>
      <c r="G512" s="88">
        <f t="shared" si="14"/>
        <v>0</v>
      </c>
      <c r="H512">
        <v>0</v>
      </c>
      <c r="I512">
        <v>0</v>
      </c>
      <c r="J512">
        <v>446</v>
      </c>
      <c r="K512" s="88">
        <f t="shared" si="15"/>
        <v>2</v>
      </c>
      <c r="L512">
        <v>2</v>
      </c>
      <c r="M512">
        <v>0</v>
      </c>
      <c r="N512">
        <v>413</v>
      </c>
      <c r="O512">
        <v>1</v>
      </c>
      <c r="P512">
        <v>907</v>
      </c>
      <c r="Q512">
        <v>87</v>
      </c>
      <c r="R512">
        <v>2353</v>
      </c>
      <c r="S512">
        <v>90</v>
      </c>
    </row>
    <row r="513" spans="1:19" ht="12.75" customHeight="1" x14ac:dyDescent="0.2">
      <c r="A513" t="s">
        <v>119</v>
      </c>
      <c r="B513" t="s">
        <v>66</v>
      </c>
      <c r="C513" t="s">
        <v>67</v>
      </c>
      <c r="D513" s="92">
        <v>2017</v>
      </c>
      <c r="E513" t="s">
        <v>6</v>
      </c>
      <c r="F513">
        <v>587</v>
      </c>
      <c r="G513" s="88">
        <f t="shared" si="14"/>
        <v>4</v>
      </c>
      <c r="H513">
        <v>4</v>
      </c>
      <c r="I513">
        <v>0</v>
      </c>
      <c r="J513">
        <v>446</v>
      </c>
      <c r="K513" s="88">
        <f t="shared" si="15"/>
        <v>1</v>
      </c>
      <c r="L513">
        <v>1</v>
      </c>
      <c r="M513">
        <v>0</v>
      </c>
      <c r="N513">
        <v>413</v>
      </c>
      <c r="O513">
        <v>0</v>
      </c>
      <c r="P513">
        <v>907</v>
      </c>
      <c r="Q513">
        <v>109</v>
      </c>
      <c r="R513">
        <v>2353</v>
      </c>
      <c r="S513">
        <v>114</v>
      </c>
    </row>
    <row r="514" spans="1:19" ht="12.75" customHeight="1" x14ac:dyDescent="0.2">
      <c r="A514" s="93" t="s">
        <v>1281</v>
      </c>
      <c r="B514" s="93" t="s">
        <v>946</v>
      </c>
      <c r="C514" s="93" t="s">
        <v>26</v>
      </c>
      <c r="D514" s="94" t="s">
        <v>1189</v>
      </c>
      <c r="E514" s="93" t="s">
        <v>6</v>
      </c>
      <c r="F514" s="95">
        <v>43</v>
      </c>
      <c r="G514" s="88">
        <f t="shared" si="14"/>
        <v>0</v>
      </c>
      <c r="H514" s="95">
        <v>0</v>
      </c>
      <c r="I514" s="95">
        <v>0</v>
      </c>
      <c r="J514" s="96">
        <v>66</v>
      </c>
      <c r="K514" s="88">
        <f t="shared" si="15"/>
        <v>0</v>
      </c>
      <c r="L514" s="95">
        <v>0</v>
      </c>
      <c r="M514" s="95">
        <v>0</v>
      </c>
      <c r="N514" s="95">
        <v>65</v>
      </c>
      <c r="O514" s="95">
        <v>0</v>
      </c>
      <c r="P514" s="93" t="s">
        <v>1282</v>
      </c>
      <c r="Q514" s="95">
        <v>8</v>
      </c>
      <c r="R514" s="95">
        <v>365</v>
      </c>
      <c r="S514" s="95">
        <v>8</v>
      </c>
    </row>
    <row r="515" spans="1:19" ht="12.75" customHeight="1" x14ac:dyDescent="0.2">
      <c r="A515" s="93" t="s">
        <v>120</v>
      </c>
      <c r="B515" s="93" t="s">
        <v>66</v>
      </c>
      <c r="C515" s="93" t="s">
        <v>67</v>
      </c>
      <c r="D515" s="94" t="s">
        <v>1189</v>
      </c>
      <c r="E515" s="93" t="s">
        <v>6</v>
      </c>
      <c r="F515" s="95">
        <v>1042</v>
      </c>
      <c r="G515" s="88">
        <f t="shared" si="14"/>
        <v>1</v>
      </c>
      <c r="H515" s="95">
        <v>0</v>
      </c>
      <c r="I515" s="95">
        <v>1</v>
      </c>
      <c r="J515" s="96">
        <v>791</v>
      </c>
      <c r="K515" s="88">
        <f t="shared" si="15"/>
        <v>1</v>
      </c>
      <c r="L515" s="95">
        <v>0</v>
      </c>
      <c r="M515" s="95">
        <v>1</v>
      </c>
      <c r="N515" s="95">
        <v>733</v>
      </c>
      <c r="O515" s="95">
        <v>18</v>
      </c>
      <c r="P515" s="93" t="s">
        <v>1283</v>
      </c>
      <c r="Q515" s="95">
        <v>220</v>
      </c>
      <c r="R515" s="95">
        <v>4175</v>
      </c>
      <c r="S515" s="95">
        <v>240</v>
      </c>
    </row>
    <row r="516" spans="1:19" ht="12.75" customHeight="1" x14ac:dyDescent="0.2">
      <c r="A516" s="97" t="s">
        <v>120</v>
      </c>
      <c r="B516" s="97" t="s">
        <v>66</v>
      </c>
      <c r="C516" s="97" t="s">
        <v>67</v>
      </c>
      <c r="D516" s="98">
        <v>2013</v>
      </c>
      <c r="E516" s="97" t="s">
        <v>6</v>
      </c>
      <c r="F516" s="97">
        <v>1042</v>
      </c>
      <c r="G516" s="88">
        <f t="shared" ref="G516:G579" si="16">H516+I516</f>
        <v>46</v>
      </c>
      <c r="H516" s="97">
        <v>46</v>
      </c>
      <c r="I516" s="97">
        <v>0</v>
      </c>
      <c r="J516" s="97">
        <v>791</v>
      </c>
      <c r="K516" s="88">
        <f t="shared" ref="K516:K579" si="17">L516+M516</f>
        <v>44</v>
      </c>
      <c r="L516" s="97">
        <v>44</v>
      </c>
      <c r="M516" s="97">
        <v>0</v>
      </c>
      <c r="N516" s="97">
        <v>733</v>
      </c>
      <c r="O516" s="97">
        <v>7</v>
      </c>
      <c r="P516" s="97">
        <v>1609</v>
      </c>
      <c r="Q516" s="97">
        <v>497</v>
      </c>
      <c r="R516" s="97">
        <v>4175</v>
      </c>
      <c r="S516" s="97">
        <v>594</v>
      </c>
    </row>
    <row r="517" spans="1:19" ht="12.75" customHeight="1" x14ac:dyDescent="0.2">
      <c r="A517" s="97" t="s">
        <v>120</v>
      </c>
      <c r="B517" s="97" t="s">
        <v>66</v>
      </c>
      <c r="C517" s="97" t="s">
        <v>67</v>
      </c>
      <c r="D517" s="98">
        <v>2014</v>
      </c>
      <c r="E517" s="97" t="s">
        <v>6</v>
      </c>
      <c r="F517" s="97">
        <v>1042</v>
      </c>
      <c r="G517" s="88">
        <f t="shared" si="16"/>
        <v>0</v>
      </c>
      <c r="H517" s="97">
        <v>0</v>
      </c>
      <c r="I517" s="97">
        <v>0</v>
      </c>
      <c r="J517" s="97">
        <v>791</v>
      </c>
      <c r="K517" s="88">
        <f t="shared" si="17"/>
        <v>0</v>
      </c>
      <c r="L517" s="97">
        <v>0</v>
      </c>
      <c r="M517" s="97">
        <v>0</v>
      </c>
      <c r="N517" s="97">
        <v>733</v>
      </c>
      <c r="O517" s="97">
        <v>0</v>
      </c>
      <c r="P517" s="97">
        <v>1609</v>
      </c>
      <c r="Q517" s="97">
        <v>56</v>
      </c>
      <c r="R517" s="97">
        <v>4175</v>
      </c>
      <c r="S517" s="97">
        <v>56</v>
      </c>
    </row>
    <row r="518" spans="1:19" ht="12.75" customHeight="1" x14ac:dyDescent="0.2">
      <c r="A518" t="s">
        <v>120</v>
      </c>
      <c r="B518" t="s">
        <v>66</v>
      </c>
      <c r="C518" t="s">
        <v>67</v>
      </c>
      <c r="D518" s="92">
        <v>2015</v>
      </c>
      <c r="E518" t="s">
        <v>6</v>
      </c>
      <c r="F518">
        <v>1042</v>
      </c>
      <c r="G518" s="88">
        <f t="shared" si="16"/>
        <v>0</v>
      </c>
      <c r="H518">
        <v>0</v>
      </c>
      <c r="I518">
        <v>0</v>
      </c>
      <c r="J518">
        <v>791</v>
      </c>
      <c r="K518" s="88">
        <f t="shared" si="17"/>
        <v>11</v>
      </c>
      <c r="L518">
        <v>11</v>
      </c>
      <c r="M518">
        <v>0</v>
      </c>
      <c r="N518">
        <v>733</v>
      </c>
      <c r="O518">
        <v>0</v>
      </c>
      <c r="P518">
        <v>1609</v>
      </c>
      <c r="Q518">
        <v>7</v>
      </c>
      <c r="R518">
        <v>4175</v>
      </c>
      <c r="S518">
        <v>18</v>
      </c>
    </row>
    <row r="519" spans="1:19" ht="12.75" customHeight="1" x14ac:dyDescent="0.2">
      <c r="A519" t="s">
        <v>120</v>
      </c>
      <c r="B519" t="s">
        <v>66</v>
      </c>
      <c r="C519" t="s">
        <v>67</v>
      </c>
      <c r="D519" s="92">
        <v>2016</v>
      </c>
      <c r="E519" t="s">
        <v>6</v>
      </c>
      <c r="F519">
        <v>1042</v>
      </c>
      <c r="G519" s="88">
        <f t="shared" si="16"/>
        <v>0</v>
      </c>
      <c r="H519">
        <v>0</v>
      </c>
      <c r="I519">
        <v>0</v>
      </c>
      <c r="J519">
        <v>791</v>
      </c>
      <c r="K519" s="88">
        <f t="shared" si="17"/>
        <v>0</v>
      </c>
      <c r="L519">
        <v>0</v>
      </c>
      <c r="M519">
        <v>0</v>
      </c>
      <c r="N519">
        <v>733</v>
      </c>
      <c r="O519">
        <v>1</v>
      </c>
      <c r="P519">
        <v>1609</v>
      </c>
      <c r="Q519">
        <v>163</v>
      </c>
      <c r="R519">
        <v>4175</v>
      </c>
      <c r="S519">
        <v>164</v>
      </c>
    </row>
    <row r="520" spans="1:19" ht="12.75" customHeight="1" x14ac:dyDescent="0.2">
      <c r="A520" t="s">
        <v>120</v>
      </c>
      <c r="B520" t="s">
        <v>66</v>
      </c>
      <c r="C520" t="s">
        <v>67</v>
      </c>
      <c r="D520" s="92">
        <v>2017</v>
      </c>
      <c r="E520" t="s">
        <v>6</v>
      </c>
      <c r="F520">
        <v>1042</v>
      </c>
      <c r="G520" s="88">
        <f t="shared" si="16"/>
        <v>46</v>
      </c>
      <c r="H520">
        <v>46</v>
      </c>
      <c r="I520">
        <v>0</v>
      </c>
      <c r="J520">
        <v>791</v>
      </c>
      <c r="K520" s="88">
        <f t="shared" si="17"/>
        <v>34</v>
      </c>
      <c r="L520">
        <v>34</v>
      </c>
      <c r="M520">
        <v>0</v>
      </c>
      <c r="N520">
        <v>733</v>
      </c>
      <c r="O520">
        <v>5</v>
      </c>
      <c r="P520">
        <v>1609</v>
      </c>
      <c r="Q520">
        <v>410</v>
      </c>
      <c r="R520">
        <v>4175</v>
      </c>
      <c r="S520">
        <v>495</v>
      </c>
    </row>
    <row r="521" spans="1:19" ht="12.75" customHeight="1" x14ac:dyDescent="0.2">
      <c r="A521" s="97" t="s">
        <v>1049</v>
      </c>
      <c r="B521" s="97" t="s">
        <v>108</v>
      </c>
      <c r="C521" s="97" t="s">
        <v>13</v>
      </c>
      <c r="D521" s="98">
        <v>2017</v>
      </c>
      <c r="E521" s="97" t="s">
        <v>6</v>
      </c>
      <c r="F521" s="97">
        <v>3</v>
      </c>
      <c r="G521" s="88">
        <f t="shared" si="16"/>
        <v>0</v>
      </c>
      <c r="H521" s="97">
        <v>0</v>
      </c>
      <c r="I521" s="97">
        <v>0</v>
      </c>
      <c r="J521" s="97">
        <v>2</v>
      </c>
      <c r="K521" s="88">
        <f t="shared" si="17"/>
        <v>0</v>
      </c>
      <c r="L521" s="97">
        <v>0</v>
      </c>
      <c r="M521" s="97">
        <v>0</v>
      </c>
      <c r="N521" s="97">
        <v>2</v>
      </c>
      <c r="O521" s="97">
        <v>1</v>
      </c>
      <c r="P521" s="97">
        <v>3</v>
      </c>
      <c r="Q521" s="97">
        <v>0</v>
      </c>
      <c r="R521" s="97">
        <v>10</v>
      </c>
      <c r="S521" s="97">
        <v>1</v>
      </c>
    </row>
    <row r="522" spans="1:19" ht="12.75" customHeight="1" x14ac:dyDescent="0.2">
      <c r="A522" s="93" t="s">
        <v>121</v>
      </c>
      <c r="B522" s="93" t="s">
        <v>23</v>
      </c>
      <c r="C522" s="93" t="s">
        <v>13</v>
      </c>
      <c r="D522" s="94" t="s">
        <v>1189</v>
      </c>
      <c r="E522" s="93" t="s">
        <v>6</v>
      </c>
      <c r="F522" s="95">
        <v>145</v>
      </c>
      <c r="G522" s="88">
        <f t="shared" si="16"/>
        <v>38</v>
      </c>
      <c r="H522" s="95">
        <v>38</v>
      </c>
      <c r="I522" s="95">
        <v>0</v>
      </c>
      <c r="J522" s="96">
        <v>96</v>
      </c>
      <c r="K522" s="88">
        <f t="shared" si="17"/>
        <v>12</v>
      </c>
      <c r="L522" s="95">
        <v>12</v>
      </c>
      <c r="M522" s="95">
        <v>0</v>
      </c>
      <c r="N522" s="95">
        <v>104</v>
      </c>
      <c r="O522" s="95">
        <v>0</v>
      </c>
      <c r="P522" s="93" t="s">
        <v>1284</v>
      </c>
      <c r="Q522" s="95">
        <v>30</v>
      </c>
      <c r="R522" s="95">
        <v>609</v>
      </c>
      <c r="S522" s="95">
        <v>80</v>
      </c>
    </row>
    <row r="523" spans="1:19" ht="12.75" customHeight="1" x14ac:dyDescent="0.2">
      <c r="A523" s="97" t="s">
        <v>121</v>
      </c>
      <c r="B523" s="97" t="s">
        <v>23</v>
      </c>
      <c r="C523" s="97" t="s">
        <v>13</v>
      </c>
      <c r="D523" s="98">
        <v>2014</v>
      </c>
      <c r="E523" s="97" t="s">
        <v>6</v>
      </c>
      <c r="F523" s="97">
        <v>145</v>
      </c>
      <c r="G523" s="88">
        <f t="shared" si="16"/>
        <v>0</v>
      </c>
      <c r="H523" s="97">
        <v>0</v>
      </c>
      <c r="I523" s="97">
        <v>0</v>
      </c>
      <c r="J523" s="97">
        <v>96</v>
      </c>
      <c r="K523" s="88">
        <f t="shared" si="17"/>
        <v>0</v>
      </c>
      <c r="L523" s="97">
        <v>0</v>
      </c>
      <c r="M523" s="97">
        <v>0</v>
      </c>
      <c r="N523" s="97">
        <v>104</v>
      </c>
      <c r="O523" s="97">
        <v>0</v>
      </c>
      <c r="P523" s="97">
        <v>264</v>
      </c>
      <c r="Q523" s="97">
        <v>7</v>
      </c>
      <c r="R523" s="97">
        <v>609</v>
      </c>
      <c r="S523" s="97">
        <v>7</v>
      </c>
    </row>
    <row r="524" spans="1:19" ht="12.75" customHeight="1" x14ac:dyDescent="0.2">
      <c r="A524" s="97" t="s">
        <v>121</v>
      </c>
      <c r="B524" s="97" t="s">
        <v>23</v>
      </c>
      <c r="C524" s="97" t="s">
        <v>13</v>
      </c>
      <c r="D524" s="98">
        <v>2015</v>
      </c>
      <c r="E524" s="97" t="s">
        <v>6</v>
      </c>
      <c r="F524" s="97">
        <v>145</v>
      </c>
      <c r="G524" s="88">
        <f t="shared" si="16"/>
        <v>0</v>
      </c>
      <c r="H524" s="97">
        <v>0</v>
      </c>
      <c r="I524" s="97">
        <v>0</v>
      </c>
      <c r="J524" s="97">
        <v>96</v>
      </c>
      <c r="K524" s="88">
        <f t="shared" si="17"/>
        <v>55</v>
      </c>
      <c r="L524" s="97">
        <v>49</v>
      </c>
      <c r="M524" s="97">
        <v>6</v>
      </c>
      <c r="N524" s="97">
        <v>104</v>
      </c>
      <c r="O524" s="97">
        <v>8</v>
      </c>
      <c r="P524" s="97">
        <v>264</v>
      </c>
      <c r="Q524" s="97">
        <v>14</v>
      </c>
      <c r="R524" s="97">
        <v>609</v>
      </c>
      <c r="S524" s="97">
        <v>77</v>
      </c>
    </row>
    <row r="525" spans="1:19" ht="12.75" customHeight="1" x14ac:dyDescent="0.2">
      <c r="A525" s="97" t="s">
        <v>121</v>
      </c>
      <c r="B525" s="97" t="s">
        <v>23</v>
      </c>
      <c r="C525" s="97" t="s">
        <v>13</v>
      </c>
      <c r="D525" s="98">
        <v>2016</v>
      </c>
      <c r="E525" s="97" t="s">
        <v>6</v>
      </c>
      <c r="F525" s="97">
        <v>145</v>
      </c>
      <c r="G525" s="88">
        <f t="shared" si="16"/>
        <v>0</v>
      </c>
      <c r="H525" s="97">
        <v>0</v>
      </c>
      <c r="I525" s="97">
        <v>0</v>
      </c>
      <c r="J525" s="97">
        <v>96</v>
      </c>
      <c r="K525" s="88">
        <f t="shared" si="17"/>
        <v>0</v>
      </c>
      <c r="L525" s="97">
        <v>0</v>
      </c>
      <c r="M525" s="97">
        <v>0</v>
      </c>
      <c r="N525" s="97">
        <v>104</v>
      </c>
      <c r="O525" s="97">
        <v>0</v>
      </c>
      <c r="P525" s="97">
        <v>264</v>
      </c>
      <c r="Q525" s="97">
        <v>4</v>
      </c>
      <c r="R525" s="97">
        <v>609</v>
      </c>
      <c r="S525" s="97">
        <v>4</v>
      </c>
    </row>
    <row r="526" spans="1:19" ht="12.75" customHeight="1" x14ac:dyDescent="0.2">
      <c r="A526" s="97" t="s">
        <v>121</v>
      </c>
      <c r="B526" s="97" t="s">
        <v>23</v>
      </c>
      <c r="C526" s="97" t="s">
        <v>13</v>
      </c>
      <c r="D526" s="98">
        <v>2017</v>
      </c>
      <c r="E526" s="97" t="s">
        <v>6</v>
      </c>
      <c r="F526" s="97">
        <v>145</v>
      </c>
      <c r="G526" s="88">
        <f t="shared" si="16"/>
        <v>0</v>
      </c>
      <c r="H526" s="97">
        <v>0</v>
      </c>
      <c r="I526" s="97">
        <v>0</v>
      </c>
      <c r="J526" s="97">
        <v>96</v>
      </c>
      <c r="K526" s="88">
        <f t="shared" si="17"/>
        <v>0</v>
      </c>
      <c r="L526" s="97">
        <v>0</v>
      </c>
      <c r="M526" s="97">
        <v>0</v>
      </c>
      <c r="N526" s="97">
        <v>104</v>
      </c>
      <c r="O526" s="97">
        <v>0</v>
      </c>
      <c r="P526" s="97">
        <v>264</v>
      </c>
      <c r="Q526" s="97">
        <v>16</v>
      </c>
      <c r="R526" s="97">
        <v>609</v>
      </c>
      <c r="S526" s="97">
        <v>16</v>
      </c>
    </row>
    <row r="527" spans="1:19" ht="12.75" customHeight="1" x14ac:dyDescent="0.2">
      <c r="A527" s="93" t="s">
        <v>1050</v>
      </c>
      <c r="B527" s="93" t="s">
        <v>105</v>
      </c>
      <c r="C527" s="93" t="s">
        <v>26</v>
      </c>
      <c r="D527" s="94" t="s">
        <v>1189</v>
      </c>
      <c r="E527" s="93" t="s">
        <v>6</v>
      </c>
      <c r="F527" s="95">
        <v>143</v>
      </c>
      <c r="G527" s="88">
        <f t="shared" si="16"/>
        <v>0</v>
      </c>
      <c r="H527" s="97"/>
      <c r="I527" s="97"/>
      <c r="J527" s="96">
        <v>125</v>
      </c>
      <c r="K527" s="88">
        <f t="shared" si="17"/>
        <v>0</v>
      </c>
      <c r="L527" s="97"/>
      <c r="M527" s="97"/>
      <c r="N527" s="95">
        <v>85</v>
      </c>
      <c r="O527" s="97"/>
      <c r="P527" s="93" t="s">
        <v>1285</v>
      </c>
      <c r="Q527" s="97"/>
      <c r="R527" s="95">
        <v>625</v>
      </c>
      <c r="S527" s="97"/>
    </row>
    <row r="528" spans="1:19" ht="12.75" customHeight="1" x14ac:dyDescent="0.2">
      <c r="A528" s="97" t="s">
        <v>1050</v>
      </c>
      <c r="B528" s="97" t="s">
        <v>105</v>
      </c>
      <c r="C528" s="97" t="s">
        <v>26</v>
      </c>
      <c r="D528" s="98">
        <v>2017</v>
      </c>
      <c r="E528" s="97" t="s">
        <v>6</v>
      </c>
      <c r="F528" s="97">
        <v>143</v>
      </c>
      <c r="G528" s="88">
        <f t="shared" si="16"/>
        <v>0</v>
      </c>
      <c r="H528" s="97">
        <v>0</v>
      </c>
      <c r="I528" s="97">
        <v>0</v>
      </c>
      <c r="J528" s="97">
        <v>125</v>
      </c>
      <c r="K528" s="88">
        <f t="shared" si="17"/>
        <v>2</v>
      </c>
      <c r="L528" s="97">
        <v>0</v>
      </c>
      <c r="M528" s="97">
        <v>2</v>
      </c>
      <c r="N528" s="97">
        <v>85</v>
      </c>
      <c r="O528" s="97">
        <v>2</v>
      </c>
      <c r="P528" s="97">
        <v>272</v>
      </c>
      <c r="Q528" s="97">
        <v>6</v>
      </c>
      <c r="R528" s="97">
        <v>625</v>
      </c>
      <c r="S528" s="97">
        <v>10</v>
      </c>
    </row>
    <row r="529" spans="1:19" ht="12.75" customHeight="1" x14ac:dyDescent="0.2">
      <c r="A529" t="s">
        <v>122</v>
      </c>
      <c r="B529" t="s">
        <v>40</v>
      </c>
      <c r="C529" t="s">
        <v>8</v>
      </c>
      <c r="D529" s="92">
        <v>2015</v>
      </c>
      <c r="E529" t="s">
        <v>6</v>
      </c>
      <c r="F529">
        <v>16</v>
      </c>
      <c r="G529" s="88">
        <f t="shared" si="16"/>
        <v>0</v>
      </c>
      <c r="H529">
        <v>0</v>
      </c>
      <c r="I529">
        <v>0</v>
      </c>
      <c r="J529">
        <v>11</v>
      </c>
      <c r="K529" s="88">
        <f t="shared" si="17"/>
        <v>0</v>
      </c>
      <c r="L529">
        <v>0</v>
      </c>
      <c r="M529">
        <v>0</v>
      </c>
      <c r="N529">
        <v>11</v>
      </c>
      <c r="O529">
        <v>0</v>
      </c>
      <c r="P529">
        <v>23</v>
      </c>
      <c r="Q529">
        <v>0</v>
      </c>
      <c r="R529">
        <v>61</v>
      </c>
      <c r="S529">
        <v>0</v>
      </c>
    </row>
    <row r="530" spans="1:19" ht="12.75" customHeight="1" x14ac:dyDescent="0.2">
      <c r="A530" t="s">
        <v>122</v>
      </c>
      <c r="B530" t="s">
        <v>40</v>
      </c>
      <c r="C530" t="s">
        <v>8</v>
      </c>
      <c r="D530" s="92">
        <v>2016</v>
      </c>
      <c r="E530" t="s">
        <v>6</v>
      </c>
      <c r="F530">
        <v>16</v>
      </c>
      <c r="G530" s="88">
        <f t="shared" si="16"/>
        <v>0</v>
      </c>
      <c r="H530">
        <v>0</v>
      </c>
      <c r="I530">
        <v>0</v>
      </c>
      <c r="J530">
        <v>11</v>
      </c>
      <c r="K530" s="88">
        <f t="shared" si="17"/>
        <v>0</v>
      </c>
      <c r="L530">
        <v>0</v>
      </c>
      <c r="M530">
        <v>0</v>
      </c>
      <c r="N530">
        <v>11</v>
      </c>
      <c r="O530">
        <v>0</v>
      </c>
      <c r="P530">
        <v>23</v>
      </c>
      <c r="Q530">
        <v>5</v>
      </c>
      <c r="R530">
        <v>61</v>
      </c>
      <c r="S530">
        <v>5</v>
      </c>
    </row>
    <row r="531" spans="1:19" ht="12.75" customHeight="1" x14ac:dyDescent="0.2">
      <c r="A531" t="s">
        <v>122</v>
      </c>
      <c r="B531" t="s">
        <v>40</v>
      </c>
      <c r="C531" t="s">
        <v>8</v>
      </c>
      <c r="D531" s="92">
        <v>2017</v>
      </c>
      <c r="E531" t="s">
        <v>6</v>
      </c>
      <c r="F531">
        <v>16</v>
      </c>
      <c r="G531" s="88">
        <f t="shared" si="16"/>
        <v>1</v>
      </c>
      <c r="H531">
        <v>1</v>
      </c>
      <c r="I531">
        <v>0</v>
      </c>
      <c r="J531">
        <v>11</v>
      </c>
      <c r="K531" s="88">
        <f t="shared" si="17"/>
        <v>1</v>
      </c>
      <c r="L531">
        <v>1</v>
      </c>
      <c r="M531">
        <v>0</v>
      </c>
      <c r="N531">
        <v>11</v>
      </c>
      <c r="O531">
        <v>1</v>
      </c>
      <c r="P531">
        <v>23</v>
      </c>
      <c r="Q531">
        <v>5</v>
      </c>
      <c r="R531">
        <v>61</v>
      </c>
      <c r="S531">
        <v>8</v>
      </c>
    </row>
    <row r="532" spans="1:19" ht="12.75" customHeight="1" x14ac:dyDescent="0.2">
      <c r="A532" s="93" t="s">
        <v>1004</v>
      </c>
      <c r="B532" s="93" t="s">
        <v>42</v>
      </c>
      <c r="C532" s="93" t="s">
        <v>8</v>
      </c>
      <c r="D532" s="94" t="s">
        <v>1189</v>
      </c>
      <c r="E532" s="93" t="s">
        <v>6</v>
      </c>
      <c r="F532" s="95">
        <v>779</v>
      </c>
      <c r="G532" s="88">
        <f t="shared" si="16"/>
        <v>0</v>
      </c>
      <c r="H532" s="95">
        <v>0</v>
      </c>
      <c r="I532" s="95">
        <v>0</v>
      </c>
      <c r="J532" s="96">
        <v>404</v>
      </c>
      <c r="K532" s="88">
        <f t="shared" si="17"/>
        <v>0</v>
      </c>
      <c r="L532" s="95">
        <v>0</v>
      </c>
      <c r="M532" s="95">
        <v>0</v>
      </c>
      <c r="N532" s="95">
        <v>456</v>
      </c>
      <c r="O532" s="95">
        <v>0</v>
      </c>
      <c r="P532" s="93" t="s">
        <v>1286</v>
      </c>
      <c r="Q532" s="95">
        <v>311</v>
      </c>
      <c r="R532" s="95">
        <v>3100</v>
      </c>
      <c r="S532" s="95">
        <v>311</v>
      </c>
    </row>
    <row r="533" spans="1:19" ht="12.75" customHeight="1" x14ac:dyDescent="0.2">
      <c r="A533" s="97" t="s">
        <v>1004</v>
      </c>
      <c r="B533" s="97" t="s">
        <v>42</v>
      </c>
      <c r="C533" s="97" t="s">
        <v>8</v>
      </c>
      <c r="D533" s="98">
        <v>2014</v>
      </c>
      <c r="E533" s="97" t="s">
        <v>6</v>
      </c>
      <c r="F533" s="97">
        <v>779</v>
      </c>
      <c r="G533" s="88">
        <f t="shared" si="16"/>
        <v>0</v>
      </c>
      <c r="H533" s="97">
        <v>0</v>
      </c>
      <c r="I533" s="97">
        <v>0</v>
      </c>
      <c r="J533" s="97">
        <v>404</v>
      </c>
      <c r="K533" s="88">
        <f t="shared" si="17"/>
        <v>0</v>
      </c>
      <c r="L533" s="97">
        <v>0</v>
      </c>
      <c r="M533" s="97">
        <v>0</v>
      </c>
      <c r="N533" s="97">
        <v>456</v>
      </c>
      <c r="O533" s="97">
        <v>6</v>
      </c>
      <c r="P533" s="97">
        <v>1461</v>
      </c>
      <c r="Q533" s="97">
        <v>319</v>
      </c>
      <c r="R533" s="97">
        <v>3100</v>
      </c>
      <c r="S533" s="97">
        <v>325</v>
      </c>
    </row>
    <row r="534" spans="1:19" ht="12.75" customHeight="1" x14ac:dyDescent="0.2">
      <c r="A534" s="97" t="s">
        <v>1004</v>
      </c>
      <c r="B534" s="97" t="s">
        <v>42</v>
      </c>
      <c r="C534" s="97" t="s">
        <v>8</v>
      </c>
      <c r="D534" s="98">
        <v>2015</v>
      </c>
      <c r="E534" s="97" t="s">
        <v>6</v>
      </c>
      <c r="F534" s="97">
        <v>779</v>
      </c>
      <c r="G534" s="88">
        <f t="shared" si="16"/>
        <v>0</v>
      </c>
      <c r="H534" s="97">
        <v>0</v>
      </c>
      <c r="I534" s="97">
        <v>0</v>
      </c>
      <c r="J534" s="97">
        <v>404</v>
      </c>
      <c r="K534" s="88">
        <f t="shared" si="17"/>
        <v>0</v>
      </c>
      <c r="L534" s="97">
        <v>0</v>
      </c>
      <c r="M534" s="97">
        <v>0</v>
      </c>
      <c r="N534" s="97">
        <v>456</v>
      </c>
      <c r="O534" s="97">
        <v>290</v>
      </c>
      <c r="P534" s="97">
        <v>1461</v>
      </c>
      <c r="Q534" s="97">
        <v>448</v>
      </c>
      <c r="R534" s="97">
        <v>3100</v>
      </c>
      <c r="S534" s="97">
        <v>738</v>
      </c>
    </row>
    <row r="535" spans="1:19" ht="12.75" customHeight="1" x14ac:dyDescent="0.2">
      <c r="A535" s="97" t="s">
        <v>1004</v>
      </c>
      <c r="B535" s="97" t="s">
        <v>42</v>
      </c>
      <c r="C535" s="97" t="s">
        <v>8</v>
      </c>
      <c r="D535" s="98">
        <v>2016</v>
      </c>
      <c r="E535" s="97" t="s">
        <v>6</v>
      </c>
      <c r="F535" s="97">
        <v>779</v>
      </c>
      <c r="G535" s="88">
        <f t="shared" si="16"/>
        <v>0</v>
      </c>
      <c r="H535" s="97">
        <v>0</v>
      </c>
      <c r="I535" s="97">
        <v>0</v>
      </c>
      <c r="J535" s="97">
        <v>404</v>
      </c>
      <c r="K535" s="88">
        <f t="shared" si="17"/>
        <v>0</v>
      </c>
      <c r="L535" s="97">
        <v>0</v>
      </c>
      <c r="M535" s="97">
        <v>0</v>
      </c>
      <c r="N535" s="97">
        <v>456</v>
      </c>
      <c r="O535" s="97">
        <v>63</v>
      </c>
      <c r="P535" s="97">
        <v>1461</v>
      </c>
      <c r="Q535" s="97">
        <v>200</v>
      </c>
      <c r="R535" s="97">
        <v>3100</v>
      </c>
      <c r="S535" s="97">
        <v>263</v>
      </c>
    </row>
    <row r="536" spans="1:19" ht="12.75" customHeight="1" x14ac:dyDescent="0.2">
      <c r="A536" s="97" t="s">
        <v>1004</v>
      </c>
      <c r="B536" s="97" t="s">
        <v>42</v>
      </c>
      <c r="C536" s="97" t="s">
        <v>8</v>
      </c>
      <c r="D536" s="98">
        <v>2017</v>
      </c>
      <c r="E536" s="97" t="s">
        <v>6</v>
      </c>
      <c r="F536" s="97">
        <v>779</v>
      </c>
      <c r="G536" s="88">
        <f t="shared" si="16"/>
        <v>0</v>
      </c>
      <c r="H536" s="97">
        <v>0</v>
      </c>
      <c r="I536" s="97">
        <v>0</v>
      </c>
      <c r="J536" s="97">
        <v>404</v>
      </c>
      <c r="K536" s="88">
        <f t="shared" si="17"/>
        <v>0</v>
      </c>
      <c r="L536" s="97">
        <v>0</v>
      </c>
      <c r="M536" s="97">
        <v>0</v>
      </c>
      <c r="N536" s="97">
        <v>456</v>
      </c>
      <c r="O536" s="97">
        <v>1</v>
      </c>
      <c r="P536" s="97">
        <v>1461</v>
      </c>
      <c r="Q536" s="97">
        <v>435</v>
      </c>
      <c r="R536" s="97">
        <v>3100</v>
      </c>
      <c r="S536" s="97">
        <v>436</v>
      </c>
    </row>
    <row r="537" spans="1:19" ht="12.75" customHeight="1" x14ac:dyDescent="0.2">
      <c r="A537" s="93" t="s">
        <v>1139</v>
      </c>
      <c r="B537" s="93" t="s">
        <v>105</v>
      </c>
      <c r="C537" s="93" t="s">
        <v>26</v>
      </c>
      <c r="D537" s="94" t="s">
        <v>1189</v>
      </c>
      <c r="E537" s="93" t="s">
        <v>6</v>
      </c>
      <c r="F537" s="95">
        <v>74</v>
      </c>
      <c r="G537" s="88">
        <f t="shared" si="16"/>
        <v>0</v>
      </c>
      <c r="H537" s="97"/>
      <c r="I537" s="97"/>
      <c r="J537" s="96">
        <v>65</v>
      </c>
      <c r="K537" s="88">
        <f t="shared" si="17"/>
        <v>0</v>
      </c>
      <c r="L537" s="97"/>
      <c r="M537" s="97"/>
      <c r="N537" s="95">
        <v>68</v>
      </c>
      <c r="O537" s="97"/>
      <c r="P537" s="93" t="s">
        <v>1287</v>
      </c>
      <c r="Q537" s="97"/>
      <c r="R537" s="95">
        <v>466</v>
      </c>
      <c r="S537" s="97"/>
    </row>
    <row r="538" spans="1:19" ht="12.75" customHeight="1" x14ac:dyDescent="0.2">
      <c r="A538" s="97" t="s">
        <v>1139</v>
      </c>
      <c r="B538" s="97" t="s">
        <v>105</v>
      </c>
      <c r="C538" s="97" t="s">
        <v>26</v>
      </c>
      <c r="D538" s="98">
        <v>2016</v>
      </c>
      <c r="E538" s="97" t="s">
        <v>6</v>
      </c>
      <c r="F538" s="97">
        <v>74</v>
      </c>
      <c r="G538" s="88">
        <f t="shared" si="16"/>
        <v>0</v>
      </c>
      <c r="H538" s="97">
        <v>0</v>
      </c>
      <c r="I538" s="97">
        <v>0</v>
      </c>
      <c r="J538" s="97">
        <v>65</v>
      </c>
      <c r="K538" s="88">
        <f t="shared" si="17"/>
        <v>6</v>
      </c>
      <c r="L538" s="97">
        <v>6</v>
      </c>
      <c r="M538" s="97">
        <v>0</v>
      </c>
      <c r="N538" s="97">
        <v>68</v>
      </c>
      <c r="O538" s="97">
        <v>6</v>
      </c>
      <c r="P538" s="97">
        <v>259</v>
      </c>
      <c r="Q538" s="97">
        <v>0</v>
      </c>
      <c r="R538" s="97">
        <v>466</v>
      </c>
      <c r="S538" s="97">
        <v>12</v>
      </c>
    </row>
    <row r="539" spans="1:19" ht="12.75" customHeight="1" x14ac:dyDescent="0.2">
      <c r="A539" s="97" t="s">
        <v>1139</v>
      </c>
      <c r="B539" s="97" t="s">
        <v>105</v>
      </c>
      <c r="C539" s="97" t="s">
        <v>26</v>
      </c>
      <c r="D539" s="98">
        <v>2017</v>
      </c>
      <c r="E539" s="97" t="s">
        <v>6</v>
      </c>
      <c r="F539" s="97">
        <v>74</v>
      </c>
      <c r="G539" s="88">
        <f t="shared" si="16"/>
        <v>6</v>
      </c>
      <c r="H539" s="97">
        <v>0</v>
      </c>
      <c r="I539" s="97">
        <v>6</v>
      </c>
      <c r="J539" s="97">
        <v>65</v>
      </c>
      <c r="K539" s="88">
        <f t="shared" si="17"/>
        <v>7</v>
      </c>
      <c r="L539" s="97">
        <v>0</v>
      </c>
      <c r="M539" s="97">
        <v>7</v>
      </c>
      <c r="N539" s="97">
        <v>68</v>
      </c>
      <c r="O539" s="97">
        <v>5</v>
      </c>
      <c r="P539" s="97">
        <v>259</v>
      </c>
      <c r="Q539" s="97">
        <v>5</v>
      </c>
      <c r="R539" s="97">
        <v>466</v>
      </c>
      <c r="S539" s="97">
        <v>23</v>
      </c>
    </row>
    <row r="540" spans="1:19" ht="12.75" customHeight="1" x14ac:dyDescent="0.2">
      <c r="A540" s="93" t="s">
        <v>1113</v>
      </c>
      <c r="B540" s="93" t="s">
        <v>82</v>
      </c>
      <c r="C540" s="93" t="s">
        <v>26</v>
      </c>
      <c r="D540" s="94" t="s">
        <v>1189</v>
      </c>
      <c r="E540" s="93" t="s">
        <v>6</v>
      </c>
      <c r="F540" s="95">
        <v>128</v>
      </c>
      <c r="G540" s="88">
        <f t="shared" si="16"/>
        <v>0</v>
      </c>
      <c r="H540" s="97"/>
      <c r="I540" s="97"/>
      <c r="J540" s="96">
        <v>169</v>
      </c>
      <c r="K540" s="88">
        <f t="shared" si="17"/>
        <v>0</v>
      </c>
      <c r="L540" s="97"/>
      <c r="M540" s="97"/>
      <c r="N540" s="95">
        <v>204</v>
      </c>
      <c r="O540" s="97"/>
      <c r="P540" s="93" t="s">
        <v>1288</v>
      </c>
      <c r="Q540" s="97"/>
      <c r="R540" s="95">
        <v>712</v>
      </c>
      <c r="S540" s="97"/>
    </row>
    <row r="541" spans="1:19" ht="12.75" customHeight="1" x14ac:dyDescent="0.2">
      <c r="A541" s="97" t="s">
        <v>1113</v>
      </c>
      <c r="B541" s="97" t="s">
        <v>82</v>
      </c>
      <c r="C541" s="97" t="s">
        <v>26</v>
      </c>
      <c r="D541" s="98">
        <v>2017</v>
      </c>
      <c r="E541" s="97" t="s">
        <v>6</v>
      </c>
      <c r="F541" s="97">
        <v>128</v>
      </c>
      <c r="G541" s="88">
        <f t="shared" si="16"/>
        <v>15</v>
      </c>
      <c r="H541" s="97">
        <v>15</v>
      </c>
      <c r="I541" s="97">
        <v>0</v>
      </c>
      <c r="J541" s="97">
        <v>169</v>
      </c>
      <c r="K541" s="88">
        <f t="shared" si="17"/>
        <v>15</v>
      </c>
      <c r="L541" s="97">
        <v>15</v>
      </c>
      <c r="M541" s="97">
        <v>0</v>
      </c>
      <c r="N541" s="97">
        <v>204</v>
      </c>
      <c r="O541" s="97">
        <v>0</v>
      </c>
      <c r="P541" s="97">
        <v>211</v>
      </c>
      <c r="Q541" s="97">
        <v>0</v>
      </c>
      <c r="R541" s="97">
        <v>712</v>
      </c>
      <c r="S541" s="97">
        <v>30</v>
      </c>
    </row>
    <row r="542" spans="1:19" ht="12.75" customHeight="1" x14ac:dyDescent="0.2">
      <c r="A542" s="93" t="s">
        <v>123</v>
      </c>
      <c r="B542" s="93" t="s">
        <v>78</v>
      </c>
      <c r="C542" s="93" t="s">
        <v>32</v>
      </c>
      <c r="D542" s="94" t="s">
        <v>1189</v>
      </c>
      <c r="E542" s="93" t="s">
        <v>6</v>
      </c>
      <c r="F542" s="95">
        <v>1218</v>
      </c>
      <c r="G542" s="88">
        <f t="shared" si="16"/>
        <v>0</v>
      </c>
      <c r="H542" s="95">
        <v>0</v>
      </c>
      <c r="I542" s="95">
        <v>0</v>
      </c>
      <c r="J542" s="96">
        <v>854</v>
      </c>
      <c r="K542" s="88">
        <f t="shared" si="17"/>
        <v>0</v>
      </c>
      <c r="L542" s="95">
        <v>0</v>
      </c>
      <c r="M542" s="95">
        <v>0</v>
      </c>
      <c r="N542" s="95">
        <v>862</v>
      </c>
      <c r="O542" s="95">
        <v>11</v>
      </c>
      <c r="P542" s="93" t="s">
        <v>1289</v>
      </c>
      <c r="Q542" s="95">
        <v>398</v>
      </c>
      <c r="R542" s="95">
        <v>4633</v>
      </c>
      <c r="S542" s="95">
        <v>409</v>
      </c>
    </row>
    <row r="543" spans="1:19" ht="12.75" customHeight="1" x14ac:dyDescent="0.2">
      <c r="A543" s="97" t="s">
        <v>123</v>
      </c>
      <c r="B543" s="97" t="s">
        <v>78</v>
      </c>
      <c r="C543" s="97" t="s">
        <v>32</v>
      </c>
      <c r="D543" s="98">
        <v>2013</v>
      </c>
      <c r="E543" s="97" t="s">
        <v>6</v>
      </c>
      <c r="F543" s="97">
        <v>1218</v>
      </c>
      <c r="G543" s="88">
        <f t="shared" si="16"/>
        <v>0</v>
      </c>
      <c r="H543" s="97">
        <v>0</v>
      </c>
      <c r="I543" s="97">
        <v>0</v>
      </c>
      <c r="J543" s="97">
        <v>854</v>
      </c>
      <c r="K543" s="88">
        <f t="shared" si="17"/>
        <v>0</v>
      </c>
      <c r="L543" s="97">
        <v>0</v>
      </c>
      <c r="M543" s="97">
        <v>0</v>
      </c>
      <c r="N543" s="97">
        <v>862</v>
      </c>
      <c r="O543" s="97">
        <v>28</v>
      </c>
      <c r="P543" s="97">
        <v>1699</v>
      </c>
      <c r="Q543" s="97">
        <v>302</v>
      </c>
      <c r="R543" s="97">
        <v>4633</v>
      </c>
      <c r="S543" s="97">
        <v>330</v>
      </c>
    </row>
    <row r="544" spans="1:19" ht="12.75" customHeight="1" x14ac:dyDescent="0.2">
      <c r="A544" s="97" t="s">
        <v>123</v>
      </c>
      <c r="B544" s="97" t="s">
        <v>78</v>
      </c>
      <c r="C544" s="97" t="s">
        <v>32</v>
      </c>
      <c r="D544" s="98">
        <v>2014</v>
      </c>
      <c r="E544" s="97" t="s">
        <v>6</v>
      </c>
      <c r="F544" s="97">
        <v>1218</v>
      </c>
      <c r="G544" s="88">
        <f t="shared" si="16"/>
        <v>0</v>
      </c>
      <c r="H544" s="97">
        <v>0</v>
      </c>
      <c r="I544" s="97">
        <v>0</v>
      </c>
      <c r="J544" s="97">
        <v>854</v>
      </c>
      <c r="K544" s="88">
        <f t="shared" si="17"/>
        <v>0</v>
      </c>
      <c r="L544" s="97">
        <v>0</v>
      </c>
      <c r="M544" s="97">
        <v>0</v>
      </c>
      <c r="N544" s="97">
        <v>862</v>
      </c>
      <c r="O544" s="97">
        <v>68</v>
      </c>
      <c r="P544" s="97">
        <v>1699</v>
      </c>
      <c r="Q544" s="97">
        <v>205</v>
      </c>
      <c r="R544" s="97">
        <v>4633</v>
      </c>
      <c r="S544" s="97">
        <v>273</v>
      </c>
    </row>
    <row r="545" spans="1:19" ht="12.75" customHeight="1" x14ac:dyDescent="0.2">
      <c r="A545" t="s">
        <v>123</v>
      </c>
      <c r="B545" t="s">
        <v>78</v>
      </c>
      <c r="C545" t="s">
        <v>32</v>
      </c>
      <c r="D545" s="92">
        <v>2015</v>
      </c>
      <c r="E545" t="s">
        <v>6</v>
      </c>
      <c r="F545">
        <v>1218</v>
      </c>
      <c r="G545" s="88">
        <f t="shared" si="16"/>
        <v>0</v>
      </c>
      <c r="H545">
        <v>0</v>
      </c>
      <c r="I545">
        <v>0</v>
      </c>
      <c r="J545">
        <v>854</v>
      </c>
      <c r="K545" s="88">
        <f t="shared" si="17"/>
        <v>0</v>
      </c>
      <c r="L545">
        <v>0</v>
      </c>
      <c r="M545">
        <v>0</v>
      </c>
      <c r="N545">
        <v>862</v>
      </c>
      <c r="O545">
        <v>54</v>
      </c>
      <c r="P545">
        <v>1699</v>
      </c>
      <c r="Q545">
        <v>180</v>
      </c>
      <c r="R545">
        <v>4633</v>
      </c>
      <c r="S545">
        <v>234</v>
      </c>
    </row>
    <row r="546" spans="1:19" ht="12.75" customHeight="1" x14ac:dyDescent="0.2">
      <c r="A546" t="s">
        <v>123</v>
      </c>
      <c r="B546" t="s">
        <v>78</v>
      </c>
      <c r="C546" t="s">
        <v>32</v>
      </c>
      <c r="D546" s="92">
        <v>2016</v>
      </c>
      <c r="E546" t="s">
        <v>6</v>
      </c>
      <c r="F546">
        <v>1218</v>
      </c>
      <c r="G546" s="88">
        <f t="shared" si="16"/>
        <v>0</v>
      </c>
      <c r="H546">
        <v>0</v>
      </c>
      <c r="I546">
        <v>0</v>
      </c>
      <c r="J546">
        <v>854</v>
      </c>
      <c r="K546" s="88">
        <f t="shared" si="17"/>
        <v>0</v>
      </c>
      <c r="L546">
        <v>0</v>
      </c>
      <c r="M546">
        <v>0</v>
      </c>
      <c r="N546">
        <v>862</v>
      </c>
      <c r="O546">
        <v>74</v>
      </c>
      <c r="P546">
        <v>1699</v>
      </c>
      <c r="Q546">
        <v>99</v>
      </c>
      <c r="R546">
        <v>4633</v>
      </c>
      <c r="S546">
        <v>173</v>
      </c>
    </row>
    <row r="547" spans="1:19" ht="12.75" customHeight="1" x14ac:dyDescent="0.2">
      <c r="A547" t="s">
        <v>123</v>
      </c>
      <c r="B547" t="s">
        <v>78</v>
      </c>
      <c r="C547" t="s">
        <v>32</v>
      </c>
      <c r="D547" s="92">
        <v>2017</v>
      </c>
      <c r="E547" t="s">
        <v>6</v>
      </c>
      <c r="F547">
        <v>1218</v>
      </c>
      <c r="G547" s="88">
        <f t="shared" si="16"/>
        <v>6</v>
      </c>
      <c r="H547">
        <v>6</v>
      </c>
      <c r="I547">
        <v>0</v>
      </c>
      <c r="J547">
        <v>854</v>
      </c>
      <c r="K547" s="88">
        <f t="shared" si="17"/>
        <v>0</v>
      </c>
      <c r="L547">
        <v>0</v>
      </c>
      <c r="M547">
        <v>0</v>
      </c>
      <c r="N547">
        <v>862</v>
      </c>
      <c r="O547">
        <v>358</v>
      </c>
      <c r="P547">
        <v>1699</v>
      </c>
      <c r="Q547">
        <v>138</v>
      </c>
      <c r="R547">
        <v>4633</v>
      </c>
      <c r="S547">
        <v>502</v>
      </c>
    </row>
    <row r="548" spans="1:19" ht="12.75" customHeight="1" x14ac:dyDescent="0.2">
      <c r="A548" s="97" t="s">
        <v>124</v>
      </c>
      <c r="B548" s="97" t="s">
        <v>2</v>
      </c>
      <c r="C548" s="97" t="s">
        <v>3</v>
      </c>
      <c r="D548" s="98">
        <v>2014</v>
      </c>
      <c r="E548" s="97" t="s">
        <v>6</v>
      </c>
      <c r="F548" s="97">
        <v>1442</v>
      </c>
      <c r="G548" s="88">
        <f t="shared" si="16"/>
        <v>63</v>
      </c>
      <c r="H548" s="97">
        <v>63</v>
      </c>
      <c r="I548" s="97">
        <v>0</v>
      </c>
      <c r="J548" s="97">
        <v>974</v>
      </c>
      <c r="K548" s="88">
        <f t="shared" si="17"/>
        <v>0</v>
      </c>
      <c r="L548" s="97">
        <v>0</v>
      </c>
      <c r="M548" s="97">
        <v>0</v>
      </c>
      <c r="N548" s="97">
        <v>1090</v>
      </c>
      <c r="O548" s="97">
        <v>0</v>
      </c>
      <c r="P548" s="97">
        <v>2471</v>
      </c>
      <c r="Q548" s="97">
        <v>258</v>
      </c>
      <c r="R548" s="97">
        <v>5977</v>
      </c>
      <c r="S548" s="97">
        <v>321</v>
      </c>
    </row>
    <row r="549" spans="1:19" ht="12.75" customHeight="1" x14ac:dyDescent="0.2">
      <c r="A549" t="s">
        <v>124</v>
      </c>
      <c r="B549" t="s">
        <v>2</v>
      </c>
      <c r="C549" t="s">
        <v>3</v>
      </c>
      <c r="D549" s="92">
        <v>2015</v>
      </c>
      <c r="E549" t="s">
        <v>6</v>
      </c>
      <c r="F549">
        <v>1442</v>
      </c>
      <c r="G549" s="88">
        <f t="shared" si="16"/>
        <v>0</v>
      </c>
      <c r="H549">
        <v>0</v>
      </c>
      <c r="I549">
        <v>0</v>
      </c>
      <c r="J549">
        <v>974</v>
      </c>
      <c r="K549" s="88">
        <f t="shared" si="17"/>
        <v>147</v>
      </c>
      <c r="L549">
        <v>147</v>
      </c>
      <c r="M549">
        <v>0</v>
      </c>
      <c r="N549">
        <v>1090</v>
      </c>
      <c r="O549">
        <v>0</v>
      </c>
      <c r="P549">
        <v>2471</v>
      </c>
      <c r="Q549">
        <v>368</v>
      </c>
      <c r="R549">
        <v>5977</v>
      </c>
      <c r="S549">
        <v>515</v>
      </c>
    </row>
    <row r="550" spans="1:19" ht="12.75" customHeight="1" x14ac:dyDescent="0.2">
      <c r="A550" t="s">
        <v>124</v>
      </c>
      <c r="B550" t="s">
        <v>2</v>
      </c>
      <c r="C550" t="s">
        <v>3</v>
      </c>
      <c r="D550" s="92">
        <v>2016</v>
      </c>
      <c r="E550" t="s">
        <v>6</v>
      </c>
      <c r="F550">
        <v>1442</v>
      </c>
      <c r="G550" s="88">
        <f t="shared" si="16"/>
        <v>0</v>
      </c>
      <c r="H550">
        <v>0</v>
      </c>
      <c r="I550">
        <v>0</v>
      </c>
      <c r="J550">
        <v>974</v>
      </c>
      <c r="K550" s="88">
        <f t="shared" si="17"/>
        <v>0</v>
      </c>
      <c r="L550">
        <v>0</v>
      </c>
      <c r="M550">
        <v>0</v>
      </c>
      <c r="N550">
        <v>1090</v>
      </c>
      <c r="O550">
        <v>0</v>
      </c>
      <c r="P550">
        <v>2471</v>
      </c>
      <c r="Q550">
        <v>444</v>
      </c>
      <c r="R550">
        <v>5977</v>
      </c>
      <c r="S550">
        <v>444</v>
      </c>
    </row>
    <row r="551" spans="1:19" ht="12.75" customHeight="1" x14ac:dyDescent="0.2">
      <c r="A551" t="s">
        <v>124</v>
      </c>
      <c r="B551" t="s">
        <v>2</v>
      </c>
      <c r="C551" t="s">
        <v>3</v>
      </c>
      <c r="D551" s="92">
        <v>2017</v>
      </c>
      <c r="E551" t="s">
        <v>6</v>
      </c>
      <c r="F551">
        <v>1442</v>
      </c>
      <c r="G551" s="88">
        <f t="shared" si="16"/>
        <v>0</v>
      </c>
      <c r="H551">
        <v>0</v>
      </c>
      <c r="I551">
        <v>0</v>
      </c>
      <c r="J551">
        <v>974</v>
      </c>
      <c r="K551" s="88">
        <f t="shared" si="17"/>
        <v>0</v>
      </c>
      <c r="L551">
        <v>0</v>
      </c>
      <c r="M551">
        <v>0</v>
      </c>
      <c r="N551">
        <v>1090</v>
      </c>
      <c r="O551">
        <v>0</v>
      </c>
      <c r="P551">
        <v>2471</v>
      </c>
      <c r="Q551">
        <v>435</v>
      </c>
      <c r="R551">
        <v>5977</v>
      </c>
      <c r="S551">
        <v>435</v>
      </c>
    </row>
    <row r="552" spans="1:19" ht="12.75" customHeight="1" x14ac:dyDescent="0.2">
      <c r="A552" s="93" t="s">
        <v>125</v>
      </c>
      <c r="B552" s="93" t="s">
        <v>126</v>
      </c>
      <c r="C552" s="93" t="s">
        <v>13</v>
      </c>
      <c r="D552" s="94" t="s">
        <v>1189</v>
      </c>
      <c r="E552" s="93" t="s">
        <v>6</v>
      </c>
      <c r="F552" s="95">
        <v>5</v>
      </c>
      <c r="G552" s="88">
        <f t="shared" si="16"/>
        <v>0</v>
      </c>
      <c r="H552" s="95">
        <v>0</v>
      </c>
      <c r="I552" s="95">
        <v>0</v>
      </c>
      <c r="J552" s="96">
        <v>5</v>
      </c>
      <c r="K552" s="88">
        <f t="shared" si="17"/>
        <v>0</v>
      </c>
      <c r="L552" s="95">
        <v>0</v>
      </c>
      <c r="M552" s="95">
        <v>0</v>
      </c>
      <c r="N552" s="95">
        <v>3</v>
      </c>
      <c r="O552" s="95">
        <v>0</v>
      </c>
      <c r="P552" s="93" t="s">
        <v>1290</v>
      </c>
      <c r="Q552" s="95">
        <v>9</v>
      </c>
      <c r="R552" s="95">
        <v>22</v>
      </c>
      <c r="S552" s="95">
        <v>9</v>
      </c>
    </row>
    <row r="553" spans="1:19" ht="12.75" customHeight="1" x14ac:dyDescent="0.2">
      <c r="A553" t="s">
        <v>125</v>
      </c>
      <c r="B553" t="s">
        <v>126</v>
      </c>
      <c r="C553" t="s">
        <v>13</v>
      </c>
      <c r="D553" s="92">
        <v>2015</v>
      </c>
      <c r="E553" t="s">
        <v>6</v>
      </c>
      <c r="F553">
        <v>5</v>
      </c>
      <c r="G553" s="88">
        <f t="shared" si="16"/>
        <v>0</v>
      </c>
      <c r="H553">
        <v>0</v>
      </c>
      <c r="I553">
        <v>0</v>
      </c>
      <c r="J553">
        <v>5</v>
      </c>
      <c r="K553" s="88">
        <f t="shared" si="17"/>
        <v>2</v>
      </c>
      <c r="L553">
        <v>2</v>
      </c>
      <c r="M553">
        <v>0</v>
      </c>
      <c r="N553">
        <v>3</v>
      </c>
      <c r="O553">
        <v>0</v>
      </c>
      <c r="P553">
        <v>9</v>
      </c>
      <c r="Q553">
        <v>3</v>
      </c>
      <c r="R553">
        <v>22</v>
      </c>
      <c r="S553">
        <v>5</v>
      </c>
    </row>
    <row r="554" spans="1:19" ht="12.75" customHeight="1" x14ac:dyDescent="0.2">
      <c r="A554" s="97" t="s">
        <v>1116</v>
      </c>
      <c r="B554" s="97" t="s">
        <v>23</v>
      </c>
      <c r="C554" s="97" t="s">
        <v>13</v>
      </c>
      <c r="D554" s="98">
        <v>2017</v>
      </c>
      <c r="E554" s="97" t="s">
        <v>6</v>
      </c>
      <c r="F554" s="97">
        <v>39</v>
      </c>
      <c r="G554" s="88">
        <f t="shared" si="16"/>
        <v>0</v>
      </c>
      <c r="H554" s="97">
        <v>0</v>
      </c>
      <c r="I554" s="97">
        <v>0</v>
      </c>
      <c r="J554" s="97">
        <v>24</v>
      </c>
      <c r="K554" s="88">
        <f t="shared" si="17"/>
        <v>0</v>
      </c>
      <c r="L554" s="97">
        <v>0</v>
      </c>
      <c r="M554" s="97">
        <v>0</v>
      </c>
      <c r="N554" s="97">
        <v>27</v>
      </c>
      <c r="O554" s="97">
        <v>4</v>
      </c>
      <c r="P554" s="97">
        <v>71</v>
      </c>
      <c r="Q554" s="97">
        <v>5</v>
      </c>
      <c r="R554" s="97">
        <v>161</v>
      </c>
      <c r="S554" s="97">
        <v>9</v>
      </c>
    </row>
    <row r="555" spans="1:19" ht="12.75" customHeight="1" x14ac:dyDescent="0.2">
      <c r="A555" s="93" t="s">
        <v>127</v>
      </c>
      <c r="B555" s="93" t="s">
        <v>29</v>
      </c>
      <c r="C555" s="93" t="s">
        <v>8</v>
      </c>
      <c r="D555" s="94" t="s">
        <v>1189</v>
      </c>
      <c r="E555" s="93" t="s">
        <v>6</v>
      </c>
      <c r="F555" s="95">
        <v>148</v>
      </c>
      <c r="G555" s="88">
        <f t="shared" si="16"/>
        <v>0</v>
      </c>
      <c r="H555" s="97"/>
      <c r="I555" s="97"/>
      <c r="J555" s="96">
        <v>87</v>
      </c>
      <c r="K555" s="88">
        <f t="shared" si="17"/>
        <v>0</v>
      </c>
      <c r="L555" s="97"/>
      <c r="M555" s="97"/>
      <c r="N555" s="95">
        <v>76</v>
      </c>
      <c r="O555" s="97"/>
      <c r="P555" s="93" t="s">
        <v>1291</v>
      </c>
      <c r="Q555" s="97"/>
      <c r="R555" s="95">
        <v>430</v>
      </c>
      <c r="S555" s="97"/>
    </row>
    <row r="556" spans="1:19" ht="12.75" customHeight="1" x14ac:dyDescent="0.2">
      <c r="A556" t="s">
        <v>127</v>
      </c>
      <c r="B556" t="s">
        <v>29</v>
      </c>
      <c r="C556" t="s">
        <v>8</v>
      </c>
      <c r="D556" s="92">
        <v>2015</v>
      </c>
      <c r="E556" t="s">
        <v>6</v>
      </c>
      <c r="F556">
        <v>148</v>
      </c>
      <c r="G556" s="88">
        <f t="shared" si="16"/>
        <v>83</v>
      </c>
      <c r="H556">
        <v>83</v>
      </c>
      <c r="I556">
        <v>0</v>
      </c>
      <c r="J556">
        <v>87</v>
      </c>
      <c r="K556" s="88">
        <f t="shared" si="17"/>
        <v>49</v>
      </c>
      <c r="L556">
        <v>49</v>
      </c>
      <c r="M556">
        <v>0</v>
      </c>
      <c r="N556">
        <v>76</v>
      </c>
      <c r="O556">
        <v>14</v>
      </c>
      <c r="P556">
        <v>119</v>
      </c>
      <c r="Q556">
        <v>563</v>
      </c>
      <c r="R556">
        <v>430</v>
      </c>
      <c r="S556">
        <v>709</v>
      </c>
    </row>
    <row r="557" spans="1:19" ht="12.75" customHeight="1" x14ac:dyDescent="0.2">
      <c r="A557" t="s">
        <v>127</v>
      </c>
      <c r="B557" t="s">
        <v>29</v>
      </c>
      <c r="C557" t="s">
        <v>8</v>
      </c>
      <c r="D557" s="92">
        <v>2016</v>
      </c>
      <c r="E557" t="s">
        <v>6</v>
      </c>
      <c r="F557">
        <v>148</v>
      </c>
      <c r="G557" s="88">
        <f t="shared" si="16"/>
        <v>0</v>
      </c>
      <c r="H557">
        <v>0</v>
      </c>
      <c r="I557">
        <v>0</v>
      </c>
      <c r="J557">
        <v>87</v>
      </c>
      <c r="K557" s="88">
        <f t="shared" si="17"/>
        <v>0</v>
      </c>
      <c r="L557">
        <v>0</v>
      </c>
      <c r="M557">
        <v>0</v>
      </c>
      <c r="N557">
        <v>76</v>
      </c>
      <c r="O557">
        <v>0</v>
      </c>
      <c r="P557">
        <v>119</v>
      </c>
      <c r="Q557">
        <v>74</v>
      </c>
      <c r="R557">
        <v>430</v>
      </c>
      <c r="S557">
        <v>74</v>
      </c>
    </row>
    <row r="558" spans="1:19" ht="12.75" customHeight="1" x14ac:dyDescent="0.2">
      <c r="A558" t="s">
        <v>127</v>
      </c>
      <c r="B558" t="s">
        <v>29</v>
      </c>
      <c r="C558" t="s">
        <v>8</v>
      </c>
      <c r="D558" s="92">
        <v>2017</v>
      </c>
      <c r="E558" t="s">
        <v>6</v>
      </c>
      <c r="F558">
        <v>148</v>
      </c>
      <c r="G558" s="88">
        <f t="shared" si="16"/>
        <v>1</v>
      </c>
      <c r="H558">
        <v>0</v>
      </c>
      <c r="I558">
        <v>1</v>
      </c>
      <c r="J558">
        <v>87</v>
      </c>
      <c r="K558" s="88">
        <f t="shared" si="17"/>
        <v>0</v>
      </c>
      <c r="L558">
        <v>0</v>
      </c>
      <c r="M558">
        <v>0</v>
      </c>
      <c r="N558">
        <v>76</v>
      </c>
      <c r="O558">
        <v>0</v>
      </c>
      <c r="P558">
        <v>119</v>
      </c>
      <c r="Q558">
        <v>0</v>
      </c>
      <c r="R558">
        <v>430</v>
      </c>
      <c r="S558">
        <v>1</v>
      </c>
    </row>
    <row r="559" spans="1:19" ht="12.75" customHeight="1" x14ac:dyDescent="0.2">
      <c r="A559" s="93" t="s">
        <v>128</v>
      </c>
      <c r="B559" s="93" t="s">
        <v>12</v>
      </c>
      <c r="C559" s="93" t="s">
        <v>3</v>
      </c>
      <c r="D559" s="94" t="s">
        <v>1189</v>
      </c>
      <c r="E559" s="93" t="s">
        <v>6</v>
      </c>
      <c r="F559" s="95">
        <v>83</v>
      </c>
      <c r="G559" s="88">
        <f t="shared" si="16"/>
        <v>0</v>
      </c>
      <c r="H559" s="95">
        <v>0</v>
      </c>
      <c r="I559" s="95">
        <v>0</v>
      </c>
      <c r="J559" s="96">
        <v>59</v>
      </c>
      <c r="K559" s="88">
        <f t="shared" si="17"/>
        <v>13</v>
      </c>
      <c r="L559" s="95">
        <v>0</v>
      </c>
      <c r="M559" s="95">
        <v>13</v>
      </c>
      <c r="N559" s="95">
        <v>65</v>
      </c>
      <c r="O559" s="95">
        <v>0</v>
      </c>
      <c r="P559" s="93" t="s">
        <v>1292</v>
      </c>
      <c r="Q559" s="95">
        <v>4</v>
      </c>
      <c r="R559" s="95">
        <v>358</v>
      </c>
      <c r="S559" s="95">
        <v>17</v>
      </c>
    </row>
    <row r="560" spans="1:19" ht="12.75" customHeight="1" x14ac:dyDescent="0.2">
      <c r="A560" s="97" t="s">
        <v>128</v>
      </c>
      <c r="B560" s="97" t="s">
        <v>12</v>
      </c>
      <c r="C560" s="97" t="s">
        <v>3</v>
      </c>
      <c r="D560" s="98">
        <v>2014</v>
      </c>
      <c r="E560" s="97" t="s">
        <v>6</v>
      </c>
      <c r="F560" s="97">
        <v>83</v>
      </c>
      <c r="G560" s="88">
        <f t="shared" si="16"/>
        <v>0</v>
      </c>
      <c r="H560" s="97">
        <v>0</v>
      </c>
      <c r="I560" s="97">
        <v>0</v>
      </c>
      <c r="J560" s="97">
        <v>59</v>
      </c>
      <c r="K560" s="88">
        <f t="shared" si="17"/>
        <v>0</v>
      </c>
      <c r="L560" s="97">
        <v>0</v>
      </c>
      <c r="M560" s="97">
        <v>0</v>
      </c>
      <c r="N560" s="97">
        <v>65</v>
      </c>
      <c r="O560" s="97">
        <v>0</v>
      </c>
      <c r="P560" s="97">
        <v>151</v>
      </c>
      <c r="Q560" s="97">
        <v>6</v>
      </c>
      <c r="R560" s="97">
        <v>358</v>
      </c>
      <c r="S560" s="97">
        <v>6</v>
      </c>
    </row>
    <row r="561" spans="1:19" ht="12.75" customHeight="1" x14ac:dyDescent="0.2">
      <c r="A561" t="s">
        <v>128</v>
      </c>
      <c r="B561" t="s">
        <v>12</v>
      </c>
      <c r="C561" t="s">
        <v>3</v>
      </c>
      <c r="D561" s="92">
        <v>2015</v>
      </c>
      <c r="E561" t="s">
        <v>6</v>
      </c>
      <c r="F561">
        <v>83</v>
      </c>
      <c r="G561" s="88">
        <f t="shared" si="16"/>
        <v>0</v>
      </c>
      <c r="H561">
        <v>0</v>
      </c>
      <c r="I561">
        <v>0</v>
      </c>
      <c r="J561">
        <v>59</v>
      </c>
      <c r="K561" s="88">
        <f t="shared" si="17"/>
        <v>0</v>
      </c>
      <c r="L561">
        <v>0</v>
      </c>
      <c r="M561">
        <v>0</v>
      </c>
      <c r="N561">
        <v>65</v>
      </c>
      <c r="O561">
        <v>0</v>
      </c>
      <c r="P561">
        <v>151</v>
      </c>
      <c r="Q561">
        <v>6</v>
      </c>
      <c r="R561">
        <v>358</v>
      </c>
      <c r="S561">
        <v>6</v>
      </c>
    </row>
    <row r="562" spans="1:19" ht="12.75" customHeight="1" x14ac:dyDescent="0.2">
      <c r="A562" t="s">
        <v>128</v>
      </c>
      <c r="B562" t="s">
        <v>12</v>
      </c>
      <c r="C562" t="s">
        <v>3</v>
      </c>
      <c r="D562" s="92">
        <v>2016</v>
      </c>
      <c r="E562" t="s">
        <v>6</v>
      </c>
      <c r="F562">
        <v>83</v>
      </c>
      <c r="G562" s="88">
        <f t="shared" si="16"/>
        <v>0</v>
      </c>
      <c r="H562">
        <v>0</v>
      </c>
      <c r="I562">
        <v>0</v>
      </c>
      <c r="J562">
        <v>59</v>
      </c>
      <c r="K562" s="88">
        <f t="shared" si="17"/>
        <v>0</v>
      </c>
      <c r="L562">
        <v>0</v>
      </c>
      <c r="M562">
        <v>0</v>
      </c>
      <c r="N562">
        <v>65</v>
      </c>
      <c r="O562">
        <v>0</v>
      </c>
      <c r="P562">
        <v>151</v>
      </c>
      <c r="Q562">
        <v>10</v>
      </c>
      <c r="R562">
        <v>358</v>
      </c>
      <c r="S562">
        <v>10</v>
      </c>
    </row>
    <row r="563" spans="1:19" ht="12.75" customHeight="1" x14ac:dyDescent="0.2">
      <c r="A563" t="s">
        <v>128</v>
      </c>
      <c r="B563" t="s">
        <v>12</v>
      </c>
      <c r="C563" t="s">
        <v>3</v>
      </c>
      <c r="D563" s="92">
        <v>2017</v>
      </c>
      <c r="E563" t="s">
        <v>6</v>
      </c>
      <c r="F563">
        <v>83</v>
      </c>
      <c r="G563" s="88">
        <f t="shared" si="16"/>
        <v>0</v>
      </c>
      <c r="H563">
        <v>0</v>
      </c>
      <c r="I563">
        <v>0</v>
      </c>
      <c r="J563">
        <v>59</v>
      </c>
      <c r="K563" s="88">
        <f t="shared" si="17"/>
        <v>0</v>
      </c>
      <c r="L563">
        <v>0</v>
      </c>
      <c r="M563">
        <v>0</v>
      </c>
      <c r="N563">
        <v>65</v>
      </c>
      <c r="O563">
        <v>6</v>
      </c>
      <c r="P563">
        <v>151</v>
      </c>
      <c r="Q563">
        <v>8</v>
      </c>
      <c r="R563">
        <v>358</v>
      </c>
      <c r="S563">
        <v>14</v>
      </c>
    </row>
    <row r="564" spans="1:19" ht="12.75" customHeight="1" x14ac:dyDescent="0.2">
      <c r="A564" s="93" t="s">
        <v>129</v>
      </c>
      <c r="B564" s="93" t="s">
        <v>7</v>
      </c>
      <c r="C564" s="93" t="s">
        <v>8</v>
      </c>
      <c r="D564" s="94" t="s">
        <v>1189</v>
      </c>
      <c r="E564" s="93" t="s">
        <v>6</v>
      </c>
      <c r="F564" s="95">
        <v>1714</v>
      </c>
      <c r="G564" s="88">
        <f t="shared" si="16"/>
        <v>34</v>
      </c>
      <c r="H564" s="95">
        <v>34</v>
      </c>
      <c r="I564" s="95">
        <v>0</v>
      </c>
      <c r="J564" s="96">
        <v>926</v>
      </c>
      <c r="K564" s="88">
        <f t="shared" si="17"/>
        <v>68</v>
      </c>
      <c r="L564" s="95">
        <v>68</v>
      </c>
      <c r="M564" s="95">
        <v>0</v>
      </c>
      <c r="N564" s="95">
        <v>978</v>
      </c>
      <c r="O564" s="95">
        <v>19</v>
      </c>
      <c r="P564" s="93" t="s">
        <v>1293</v>
      </c>
      <c r="Q564" s="95">
        <v>1742</v>
      </c>
      <c r="R564" s="95">
        <v>5455</v>
      </c>
      <c r="S564" s="95">
        <v>1863</v>
      </c>
    </row>
    <row r="565" spans="1:19" ht="12.75" customHeight="1" x14ac:dyDescent="0.2">
      <c r="A565" s="97" t="s">
        <v>129</v>
      </c>
      <c r="B565" s="97" t="s">
        <v>7</v>
      </c>
      <c r="C565" s="97" t="s">
        <v>8</v>
      </c>
      <c r="D565" s="98">
        <v>2014</v>
      </c>
      <c r="E565" s="97" t="s">
        <v>6</v>
      </c>
      <c r="F565" s="97">
        <v>1714</v>
      </c>
      <c r="G565" s="88">
        <f t="shared" si="16"/>
        <v>0</v>
      </c>
      <c r="H565" s="97">
        <v>0</v>
      </c>
      <c r="I565" s="97">
        <v>0</v>
      </c>
      <c r="J565" s="97">
        <v>926</v>
      </c>
      <c r="K565" s="88">
        <f t="shared" si="17"/>
        <v>0</v>
      </c>
      <c r="L565" s="97">
        <v>0</v>
      </c>
      <c r="M565" s="97">
        <v>0</v>
      </c>
      <c r="N565" s="97">
        <v>978</v>
      </c>
      <c r="O565" s="97">
        <v>0</v>
      </c>
      <c r="P565" s="97">
        <v>1837</v>
      </c>
      <c r="Q565" s="97">
        <v>137</v>
      </c>
      <c r="R565" s="97">
        <v>5455</v>
      </c>
      <c r="S565" s="97">
        <v>137</v>
      </c>
    </row>
    <row r="566" spans="1:19" ht="12.75" customHeight="1" x14ac:dyDescent="0.2">
      <c r="A566" s="97" t="s">
        <v>129</v>
      </c>
      <c r="B566" s="97" t="s">
        <v>7</v>
      </c>
      <c r="C566" s="97" t="s">
        <v>8</v>
      </c>
      <c r="D566" s="98">
        <v>2015</v>
      </c>
      <c r="E566" s="97" t="s">
        <v>6</v>
      </c>
      <c r="F566" s="97">
        <v>1714</v>
      </c>
      <c r="G566" s="88">
        <f t="shared" si="16"/>
        <v>64</v>
      </c>
      <c r="H566" s="97">
        <v>64</v>
      </c>
      <c r="I566" s="97">
        <v>0</v>
      </c>
      <c r="J566" s="97">
        <v>926</v>
      </c>
      <c r="K566" s="88">
        <f t="shared" si="17"/>
        <v>0</v>
      </c>
      <c r="L566" s="97">
        <v>0</v>
      </c>
      <c r="M566" s="97">
        <v>0</v>
      </c>
      <c r="N566" s="97">
        <v>978</v>
      </c>
      <c r="O566" s="97">
        <v>0</v>
      </c>
      <c r="P566" s="97">
        <v>1837</v>
      </c>
      <c r="Q566" s="97">
        <v>383</v>
      </c>
      <c r="R566" s="97">
        <v>5455</v>
      </c>
      <c r="S566" s="97">
        <v>447</v>
      </c>
    </row>
    <row r="567" spans="1:19" ht="12.75" customHeight="1" x14ac:dyDescent="0.2">
      <c r="A567" s="97" t="s">
        <v>129</v>
      </c>
      <c r="B567" s="97" t="s">
        <v>7</v>
      </c>
      <c r="C567" s="97" t="s">
        <v>8</v>
      </c>
      <c r="D567" s="98">
        <v>2016</v>
      </c>
      <c r="E567" s="97" t="s">
        <v>6</v>
      </c>
      <c r="F567" s="97">
        <v>1714</v>
      </c>
      <c r="G567" s="88">
        <f t="shared" si="16"/>
        <v>2</v>
      </c>
      <c r="H567" s="97">
        <v>2</v>
      </c>
      <c r="I567" s="97">
        <v>0</v>
      </c>
      <c r="J567" s="97">
        <v>926</v>
      </c>
      <c r="K567" s="88">
        <f t="shared" si="17"/>
        <v>0</v>
      </c>
      <c r="L567" s="97">
        <v>0</v>
      </c>
      <c r="M567" s="97">
        <v>0</v>
      </c>
      <c r="N567" s="97">
        <v>978</v>
      </c>
      <c r="O567" s="97">
        <v>0</v>
      </c>
      <c r="P567" s="97">
        <v>1837</v>
      </c>
      <c r="Q567" s="97">
        <v>452</v>
      </c>
      <c r="R567" s="97">
        <v>5455</v>
      </c>
      <c r="S567" s="97">
        <v>454</v>
      </c>
    </row>
    <row r="568" spans="1:19" ht="12.75" customHeight="1" x14ac:dyDescent="0.2">
      <c r="A568" s="97" t="s">
        <v>129</v>
      </c>
      <c r="B568" s="97" t="s">
        <v>7</v>
      </c>
      <c r="C568" s="97" t="s">
        <v>8</v>
      </c>
      <c r="D568" s="98">
        <v>2017</v>
      </c>
      <c r="E568" s="97" t="s">
        <v>6</v>
      </c>
      <c r="F568" s="97">
        <v>1714</v>
      </c>
      <c r="G568" s="88">
        <f t="shared" si="16"/>
        <v>217</v>
      </c>
      <c r="H568" s="97">
        <v>217</v>
      </c>
      <c r="I568" s="97">
        <v>0</v>
      </c>
      <c r="J568" s="97">
        <v>926</v>
      </c>
      <c r="K568" s="88">
        <f t="shared" si="17"/>
        <v>249</v>
      </c>
      <c r="L568" s="97">
        <v>249</v>
      </c>
      <c r="M568" s="97">
        <v>0</v>
      </c>
      <c r="N568" s="97">
        <v>978</v>
      </c>
      <c r="O568" s="97">
        <v>0</v>
      </c>
      <c r="P568" s="97">
        <v>1837</v>
      </c>
      <c r="Q568" s="97">
        <v>1601</v>
      </c>
      <c r="R568" s="97">
        <v>5455</v>
      </c>
      <c r="S568" s="97">
        <v>2067</v>
      </c>
    </row>
    <row r="569" spans="1:19" ht="12.75" customHeight="1" x14ac:dyDescent="0.2">
      <c r="A569" s="93" t="s">
        <v>82</v>
      </c>
      <c r="B569" s="93" t="s">
        <v>82</v>
      </c>
      <c r="C569" s="93" t="s">
        <v>26</v>
      </c>
      <c r="D569" s="94" t="s">
        <v>1189</v>
      </c>
      <c r="E569" s="93" t="s">
        <v>6</v>
      </c>
      <c r="F569" s="95">
        <v>7971</v>
      </c>
      <c r="G569" s="88">
        <f t="shared" si="16"/>
        <v>135</v>
      </c>
      <c r="H569" s="95">
        <v>135</v>
      </c>
      <c r="I569" s="95">
        <v>0</v>
      </c>
      <c r="J569" s="96">
        <v>5736</v>
      </c>
      <c r="K569" s="88">
        <f t="shared" si="17"/>
        <v>0</v>
      </c>
      <c r="L569" s="95">
        <v>0</v>
      </c>
      <c r="M569" s="95">
        <v>0</v>
      </c>
      <c r="N569" s="95">
        <v>3228</v>
      </c>
      <c r="O569" s="95">
        <v>0</v>
      </c>
      <c r="P569" s="93" t="s">
        <v>1294</v>
      </c>
      <c r="Q569" s="95">
        <v>1202</v>
      </c>
      <c r="R569" s="95">
        <v>27051</v>
      </c>
      <c r="S569" s="95">
        <v>1337</v>
      </c>
    </row>
    <row r="570" spans="1:19" ht="12.75" customHeight="1" x14ac:dyDescent="0.2">
      <c r="A570" s="97" t="s">
        <v>82</v>
      </c>
      <c r="B570" s="97" t="s">
        <v>82</v>
      </c>
      <c r="C570" s="97" t="s">
        <v>26</v>
      </c>
      <c r="D570" s="98">
        <v>2015</v>
      </c>
      <c r="E570" s="97" t="s">
        <v>6</v>
      </c>
      <c r="F570" s="97">
        <v>7971</v>
      </c>
      <c r="G570" s="88">
        <f t="shared" si="16"/>
        <v>290</v>
      </c>
      <c r="H570" s="97">
        <v>290</v>
      </c>
      <c r="I570" s="97">
        <v>0</v>
      </c>
      <c r="J570" s="97">
        <v>5736</v>
      </c>
      <c r="K570" s="88">
        <f t="shared" si="17"/>
        <v>268</v>
      </c>
      <c r="L570" s="97">
        <v>268</v>
      </c>
      <c r="M570" s="97">
        <v>0</v>
      </c>
      <c r="N570" s="97">
        <v>3228</v>
      </c>
      <c r="O570" s="97">
        <v>384</v>
      </c>
      <c r="P570" s="97">
        <v>10116</v>
      </c>
      <c r="Q570" s="97">
        <v>2328</v>
      </c>
      <c r="R570" s="97">
        <v>27051</v>
      </c>
      <c r="S570" s="97">
        <v>3270</v>
      </c>
    </row>
    <row r="571" spans="1:19" ht="12.75" customHeight="1" x14ac:dyDescent="0.2">
      <c r="A571" s="97" t="s">
        <v>82</v>
      </c>
      <c r="B571" s="97" t="s">
        <v>82</v>
      </c>
      <c r="C571" s="97" t="s">
        <v>26</v>
      </c>
      <c r="D571" s="98">
        <v>2016</v>
      </c>
      <c r="E571" s="97" t="s">
        <v>6</v>
      </c>
      <c r="F571" s="97">
        <v>7971</v>
      </c>
      <c r="G571" s="88">
        <f t="shared" si="16"/>
        <v>23</v>
      </c>
      <c r="H571" s="97">
        <v>23</v>
      </c>
      <c r="I571" s="97">
        <v>0</v>
      </c>
      <c r="J571" s="97">
        <v>5736</v>
      </c>
      <c r="K571" s="88">
        <f t="shared" si="17"/>
        <v>8</v>
      </c>
      <c r="L571" s="97">
        <v>8</v>
      </c>
      <c r="M571" s="97">
        <v>0</v>
      </c>
      <c r="N571" s="97">
        <v>3228</v>
      </c>
      <c r="O571" s="97">
        <v>334</v>
      </c>
      <c r="P571" s="97">
        <v>10116</v>
      </c>
      <c r="Q571" s="97">
        <v>923</v>
      </c>
      <c r="R571" s="97">
        <v>27051</v>
      </c>
      <c r="S571" s="97">
        <v>1288</v>
      </c>
    </row>
    <row r="572" spans="1:19" ht="12.75" customHeight="1" x14ac:dyDescent="0.2">
      <c r="A572" s="97" t="s">
        <v>82</v>
      </c>
      <c r="B572" s="97" t="s">
        <v>82</v>
      </c>
      <c r="C572" s="97" t="s">
        <v>26</v>
      </c>
      <c r="D572" s="98">
        <v>2017</v>
      </c>
      <c r="E572" s="97" t="s">
        <v>6</v>
      </c>
      <c r="F572" s="97">
        <v>7971</v>
      </c>
      <c r="G572" s="88">
        <f t="shared" si="16"/>
        <v>0</v>
      </c>
      <c r="H572" s="97">
        <v>0</v>
      </c>
      <c r="I572" s="97">
        <v>0</v>
      </c>
      <c r="J572" s="97">
        <v>5736</v>
      </c>
      <c r="K572" s="88">
        <f t="shared" si="17"/>
        <v>4</v>
      </c>
      <c r="L572" s="97">
        <v>4</v>
      </c>
      <c r="M572" s="97">
        <v>0</v>
      </c>
      <c r="N572" s="97">
        <v>3228</v>
      </c>
      <c r="O572" s="97">
        <v>787</v>
      </c>
      <c r="P572" s="97">
        <v>10116</v>
      </c>
      <c r="Q572" s="97">
        <v>676</v>
      </c>
      <c r="R572" s="97">
        <v>27051</v>
      </c>
      <c r="S572" s="97">
        <v>1467</v>
      </c>
    </row>
    <row r="573" spans="1:19" ht="12.75" customHeight="1" x14ac:dyDescent="0.2">
      <c r="A573" s="97" t="s">
        <v>130</v>
      </c>
      <c r="B573" s="97" t="s">
        <v>82</v>
      </c>
      <c r="C573" s="97" t="s">
        <v>26</v>
      </c>
      <c r="D573" s="98">
        <v>2015</v>
      </c>
      <c r="E573" s="97" t="s">
        <v>6</v>
      </c>
      <c r="F573" s="97">
        <v>460</v>
      </c>
      <c r="G573" s="88">
        <f t="shared" si="16"/>
        <v>0</v>
      </c>
      <c r="H573" s="97">
        <v>0</v>
      </c>
      <c r="I573" s="97">
        <v>0</v>
      </c>
      <c r="J573" s="97">
        <v>527</v>
      </c>
      <c r="K573" s="88">
        <f t="shared" si="17"/>
        <v>0</v>
      </c>
      <c r="L573" s="97">
        <v>0</v>
      </c>
      <c r="M573" s="97">
        <v>0</v>
      </c>
      <c r="N573" s="97">
        <v>589</v>
      </c>
      <c r="O573" s="97">
        <v>102</v>
      </c>
      <c r="P573" s="97">
        <v>1146</v>
      </c>
      <c r="Q573" s="97">
        <v>162</v>
      </c>
      <c r="R573" s="97">
        <v>2722</v>
      </c>
      <c r="S573" s="97">
        <v>264</v>
      </c>
    </row>
    <row r="574" spans="1:19" ht="12.75" customHeight="1" x14ac:dyDescent="0.2">
      <c r="A574" s="97" t="s">
        <v>130</v>
      </c>
      <c r="B574" s="97" t="s">
        <v>82</v>
      </c>
      <c r="C574" s="97" t="s">
        <v>26</v>
      </c>
      <c r="D574" s="98">
        <v>2016</v>
      </c>
      <c r="E574" s="97" t="s">
        <v>6</v>
      </c>
      <c r="F574" s="97">
        <v>460</v>
      </c>
      <c r="G574" s="88">
        <f t="shared" si="16"/>
        <v>0</v>
      </c>
      <c r="H574" s="97">
        <v>0</v>
      </c>
      <c r="I574" s="97">
        <v>0</v>
      </c>
      <c r="J574" s="97">
        <v>527</v>
      </c>
      <c r="K574" s="88">
        <f t="shared" si="17"/>
        <v>0</v>
      </c>
      <c r="L574" s="97">
        <v>0</v>
      </c>
      <c r="M574" s="97">
        <v>0</v>
      </c>
      <c r="N574" s="97">
        <v>589</v>
      </c>
      <c r="O574" s="97">
        <v>63</v>
      </c>
      <c r="P574" s="97">
        <v>1146</v>
      </c>
      <c r="Q574" s="97">
        <v>38</v>
      </c>
      <c r="R574" s="97">
        <v>2722</v>
      </c>
      <c r="S574" s="97">
        <v>101</v>
      </c>
    </row>
    <row r="575" spans="1:19" ht="12.75" customHeight="1" x14ac:dyDescent="0.2">
      <c r="A575" s="97" t="s">
        <v>130</v>
      </c>
      <c r="B575" s="97" t="s">
        <v>82</v>
      </c>
      <c r="C575" s="97" t="s">
        <v>26</v>
      </c>
      <c r="D575" s="98">
        <v>2017</v>
      </c>
      <c r="E575" s="97" t="s">
        <v>6</v>
      </c>
      <c r="F575" s="97">
        <v>460</v>
      </c>
      <c r="G575" s="88">
        <f t="shared" si="16"/>
        <v>0</v>
      </c>
      <c r="H575" s="97">
        <v>0</v>
      </c>
      <c r="I575" s="97">
        <v>0</v>
      </c>
      <c r="J575" s="97">
        <v>527</v>
      </c>
      <c r="K575" s="88">
        <f t="shared" si="17"/>
        <v>0</v>
      </c>
      <c r="L575" s="97">
        <v>0</v>
      </c>
      <c r="M575" s="97">
        <v>0</v>
      </c>
      <c r="N575" s="97">
        <v>589</v>
      </c>
      <c r="O575" s="97">
        <v>54</v>
      </c>
      <c r="P575" s="97">
        <v>1146</v>
      </c>
      <c r="Q575" s="97">
        <v>71</v>
      </c>
      <c r="R575" s="97">
        <v>2722</v>
      </c>
      <c r="S575" s="97">
        <v>125</v>
      </c>
    </row>
    <row r="576" spans="1:19" ht="12.75" customHeight="1" x14ac:dyDescent="0.2">
      <c r="A576" s="93" t="s">
        <v>131</v>
      </c>
      <c r="B576" s="93" t="s">
        <v>12</v>
      </c>
      <c r="C576" s="93" t="s">
        <v>3</v>
      </c>
      <c r="D576" s="94" t="s">
        <v>1189</v>
      </c>
      <c r="E576" s="93" t="s">
        <v>6</v>
      </c>
      <c r="F576" s="95">
        <v>411</v>
      </c>
      <c r="G576" s="88">
        <f t="shared" si="16"/>
        <v>26</v>
      </c>
      <c r="H576" s="95">
        <v>26</v>
      </c>
      <c r="I576" s="95">
        <v>0</v>
      </c>
      <c r="J576" s="96">
        <v>299</v>
      </c>
      <c r="K576" s="88">
        <f t="shared" si="17"/>
        <v>19</v>
      </c>
      <c r="L576" s="95">
        <v>19</v>
      </c>
      <c r="M576" s="95">
        <v>0</v>
      </c>
      <c r="N576" s="95">
        <v>337</v>
      </c>
      <c r="O576" s="95">
        <v>0</v>
      </c>
      <c r="P576" s="93" t="s">
        <v>1295</v>
      </c>
      <c r="Q576" s="95">
        <v>41</v>
      </c>
      <c r="R576" s="95">
        <v>1841</v>
      </c>
      <c r="S576" s="95">
        <v>86</v>
      </c>
    </row>
    <row r="577" spans="1:19" ht="12.75" customHeight="1" x14ac:dyDescent="0.2">
      <c r="A577" s="97" t="s">
        <v>131</v>
      </c>
      <c r="B577" s="97" t="s">
        <v>12</v>
      </c>
      <c r="C577" s="97" t="s">
        <v>3</v>
      </c>
      <c r="D577" s="98">
        <v>2014</v>
      </c>
      <c r="E577" s="97" t="s">
        <v>6</v>
      </c>
      <c r="F577" s="97">
        <v>411</v>
      </c>
      <c r="G577" s="88">
        <f t="shared" si="16"/>
        <v>8</v>
      </c>
      <c r="H577" s="97">
        <v>8</v>
      </c>
      <c r="I577" s="97">
        <v>0</v>
      </c>
      <c r="J577" s="97">
        <v>299</v>
      </c>
      <c r="K577" s="88">
        <f t="shared" si="17"/>
        <v>0</v>
      </c>
      <c r="L577" s="97">
        <v>0</v>
      </c>
      <c r="M577" s="97">
        <v>0</v>
      </c>
      <c r="N577" s="97">
        <v>337</v>
      </c>
      <c r="O577" s="97">
        <v>0</v>
      </c>
      <c r="P577" s="97">
        <v>794</v>
      </c>
      <c r="Q577" s="97">
        <v>72</v>
      </c>
      <c r="R577" s="97">
        <v>1841</v>
      </c>
      <c r="S577" s="97">
        <v>80</v>
      </c>
    </row>
    <row r="578" spans="1:19" ht="12.75" customHeight="1" x14ac:dyDescent="0.2">
      <c r="A578" t="s">
        <v>131</v>
      </c>
      <c r="B578" t="s">
        <v>12</v>
      </c>
      <c r="C578" t="s">
        <v>3</v>
      </c>
      <c r="D578" s="92">
        <v>2015</v>
      </c>
      <c r="E578" t="s">
        <v>6</v>
      </c>
      <c r="F578">
        <v>411</v>
      </c>
      <c r="G578" s="88">
        <f t="shared" si="16"/>
        <v>0</v>
      </c>
      <c r="H578">
        <v>0</v>
      </c>
      <c r="I578">
        <v>0</v>
      </c>
      <c r="J578">
        <v>299</v>
      </c>
      <c r="K578" s="88">
        <f t="shared" si="17"/>
        <v>0</v>
      </c>
      <c r="L578">
        <v>0</v>
      </c>
      <c r="M578">
        <v>0</v>
      </c>
      <c r="N578">
        <v>337</v>
      </c>
      <c r="O578">
        <v>0</v>
      </c>
      <c r="P578">
        <v>794</v>
      </c>
      <c r="Q578">
        <v>131</v>
      </c>
      <c r="R578">
        <v>1841</v>
      </c>
      <c r="S578">
        <v>131</v>
      </c>
    </row>
    <row r="579" spans="1:19" ht="12.75" customHeight="1" x14ac:dyDescent="0.2">
      <c r="A579" t="s">
        <v>131</v>
      </c>
      <c r="B579" t="s">
        <v>12</v>
      </c>
      <c r="C579" t="s">
        <v>3</v>
      </c>
      <c r="D579" s="92">
        <v>2016</v>
      </c>
      <c r="E579" t="s">
        <v>6</v>
      </c>
      <c r="F579">
        <v>411</v>
      </c>
      <c r="G579" s="88">
        <f t="shared" si="16"/>
        <v>191</v>
      </c>
      <c r="H579">
        <v>43</v>
      </c>
      <c r="I579">
        <v>148</v>
      </c>
      <c r="J579">
        <v>299</v>
      </c>
      <c r="K579" s="88">
        <f t="shared" si="17"/>
        <v>97</v>
      </c>
      <c r="L579">
        <v>97</v>
      </c>
      <c r="M579">
        <v>0</v>
      </c>
      <c r="N579">
        <v>337</v>
      </c>
      <c r="O579">
        <v>1</v>
      </c>
      <c r="P579">
        <v>794</v>
      </c>
      <c r="Q579">
        <v>236</v>
      </c>
      <c r="R579">
        <v>1841</v>
      </c>
      <c r="S579">
        <v>525</v>
      </c>
    </row>
    <row r="580" spans="1:19" ht="12.75" customHeight="1" x14ac:dyDescent="0.2">
      <c r="A580" t="s">
        <v>131</v>
      </c>
      <c r="B580" t="s">
        <v>12</v>
      </c>
      <c r="C580" t="s">
        <v>3</v>
      </c>
      <c r="D580" s="92">
        <v>2017</v>
      </c>
      <c r="E580" t="s">
        <v>6</v>
      </c>
      <c r="F580">
        <v>411</v>
      </c>
      <c r="G580" s="88">
        <f t="shared" ref="G580:G643" si="18">H580+I580</f>
        <v>39</v>
      </c>
      <c r="H580">
        <v>39</v>
      </c>
      <c r="I580">
        <v>0</v>
      </c>
      <c r="J580">
        <v>299</v>
      </c>
      <c r="K580" s="88">
        <f t="shared" ref="K580:K643" si="19">L580+M580</f>
        <v>17</v>
      </c>
      <c r="L580">
        <v>17</v>
      </c>
      <c r="M580">
        <v>0</v>
      </c>
      <c r="N580">
        <v>337</v>
      </c>
      <c r="O580">
        <v>2</v>
      </c>
      <c r="P580">
        <v>794</v>
      </c>
      <c r="Q580">
        <v>363</v>
      </c>
      <c r="R580">
        <v>1841</v>
      </c>
      <c r="S580">
        <v>421</v>
      </c>
    </row>
    <row r="581" spans="1:19" ht="12.75" customHeight="1" x14ac:dyDescent="0.2">
      <c r="A581" s="93" t="s">
        <v>132</v>
      </c>
      <c r="B581" s="93" t="s">
        <v>78</v>
      </c>
      <c r="C581" s="93" t="s">
        <v>32</v>
      </c>
      <c r="D581" s="94" t="s">
        <v>1189</v>
      </c>
      <c r="E581" s="93" t="s">
        <v>6</v>
      </c>
      <c r="F581" s="95">
        <v>131</v>
      </c>
      <c r="G581" s="88">
        <f t="shared" si="18"/>
        <v>0</v>
      </c>
      <c r="H581" s="95">
        <v>0</v>
      </c>
      <c r="I581" s="95">
        <v>0</v>
      </c>
      <c r="J581" s="96">
        <v>91</v>
      </c>
      <c r="K581" s="88">
        <f t="shared" si="19"/>
        <v>14</v>
      </c>
      <c r="L581" s="95">
        <v>0</v>
      </c>
      <c r="M581" s="95">
        <v>14</v>
      </c>
      <c r="N581" s="95">
        <v>126</v>
      </c>
      <c r="O581" s="95">
        <v>0</v>
      </c>
      <c r="P581" s="93" t="s">
        <v>1296</v>
      </c>
      <c r="Q581" s="95">
        <v>24</v>
      </c>
      <c r="R581" s="95">
        <v>679</v>
      </c>
      <c r="S581" s="95">
        <v>38</v>
      </c>
    </row>
    <row r="582" spans="1:19" ht="12.75" customHeight="1" x14ac:dyDescent="0.2">
      <c r="A582" s="97" t="s">
        <v>132</v>
      </c>
      <c r="B582" s="97" t="s">
        <v>78</v>
      </c>
      <c r="C582" s="97" t="s">
        <v>32</v>
      </c>
      <c r="D582" s="98">
        <v>2013</v>
      </c>
      <c r="E582" s="97" t="s">
        <v>6</v>
      </c>
      <c r="F582" s="97">
        <v>131</v>
      </c>
      <c r="G582" s="88">
        <f t="shared" si="18"/>
        <v>0</v>
      </c>
      <c r="H582" s="97">
        <v>0</v>
      </c>
      <c r="I582" s="97">
        <v>0</v>
      </c>
      <c r="J582" s="97">
        <v>91</v>
      </c>
      <c r="K582" s="88">
        <f t="shared" si="19"/>
        <v>0</v>
      </c>
      <c r="L582" s="97">
        <v>0</v>
      </c>
      <c r="M582" s="97">
        <v>0</v>
      </c>
      <c r="N582" s="97">
        <v>126</v>
      </c>
      <c r="O582" s="97">
        <v>0</v>
      </c>
      <c r="P582" s="97">
        <v>331</v>
      </c>
      <c r="Q582" s="97">
        <v>41</v>
      </c>
      <c r="R582" s="97">
        <v>679</v>
      </c>
      <c r="S582" s="97">
        <v>41</v>
      </c>
    </row>
    <row r="583" spans="1:19" ht="12.75" customHeight="1" x14ac:dyDescent="0.2">
      <c r="A583" s="97" t="s">
        <v>132</v>
      </c>
      <c r="B583" s="97" t="s">
        <v>78</v>
      </c>
      <c r="C583" s="97" t="s">
        <v>32</v>
      </c>
      <c r="D583" s="98">
        <v>2014</v>
      </c>
      <c r="E583" s="97" t="s">
        <v>6</v>
      </c>
      <c r="F583" s="97">
        <v>131</v>
      </c>
      <c r="G583" s="88">
        <f t="shared" si="18"/>
        <v>0</v>
      </c>
      <c r="H583" s="97">
        <v>0</v>
      </c>
      <c r="I583" s="97">
        <v>0</v>
      </c>
      <c r="J583" s="97">
        <v>91</v>
      </c>
      <c r="K583" s="88">
        <f t="shared" si="19"/>
        <v>0</v>
      </c>
      <c r="L583" s="97">
        <v>0</v>
      </c>
      <c r="M583" s="97">
        <v>0</v>
      </c>
      <c r="N583" s="97">
        <v>126</v>
      </c>
      <c r="O583" s="97">
        <v>0</v>
      </c>
      <c r="P583" s="97">
        <v>331</v>
      </c>
      <c r="Q583" s="97">
        <v>29</v>
      </c>
      <c r="R583" s="97">
        <v>679</v>
      </c>
      <c r="S583" s="97">
        <v>29</v>
      </c>
    </row>
    <row r="584" spans="1:19" ht="12.75" customHeight="1" x14ac:dyDescent="0.2">
      <c r="A584" t="s">
        <v>132</v>
      </c>
      <c r="B584" t="s">
        <v>78</v>
      </c>
      <c r="C584" t="s">
        <v>32</v>
      </c>
      <c r="D584" s="92">
        <v>2015</v>
      </c>
      <c r="E584" t="s">
        <v>6</v>
      </c>
      <c r="F584">
        <v>131</v>
      </c>
      <c r="G584" s="88">
        <f t="shared" si="18"/>
        <v>0</v>
      </c>
      <c r="H584">
        <v>0</v>
      </c>
      <c r="I584">
        <v>0</v>
      </c>
      <c r="J584">
        <v>91</v>
      </c>
      <c r="K584" s="88">
        <f t="shared" si="19"/>
        <v>0</v>
      </c>
      <c r="L584">
        <v>0</v>
      </c>
      <c r="M584">
        <v>0</v>
      </c>
      <c r="N584">
        <v>126</v>
      </c>
      <c r="O584">
        <v>0</v>
      </c>
      <c r="P584">
        <v>331</v>
      </c>
      <c r="Q584">
        <v>45</v>
      </c>
      <c r="R584">
        <v>679</v>
      </c>
      <c r="S584">
        <v>45</v>
      </c>
    </row>
    <row r="585" spans="1:19" ht="12.75" customHeight="1" x14ac:dyDescent="0.2">
      <c r="A585" t="s">
        <v>132</v>
      </c>
      <c r="B585" t="s">
        <v>78</v>
      </c>
      <c r="C585" t="s">
        <v>32</v>
      </c>
      <c r="D585" s="92">
        <v>2016</v>
      </c>
      <c r="E585" t="s">
        <v>6</v>
      </c>
      <c r="F585">
        <v>131</v>
      </c>
      <c r="G585" s="88">
        <f t="shared" si="18"/>
        <v>0</v>
      </c>
      <c r="H585">
        <v>0</v>
      </c>
      <c r="I585">
        <v>0</v>
      </c>
      <c r="J585">
        <v>91</v>
      </c>
      <c r="K585" s="88">
        <f t="shared" si="19"/>
        <v>0</v>
      </c>
      <c r="L585">
        <v>0</v>
      </c>
      <c r="M585">
        <v>0</v>
      </c>
      <c r="N585">
        <v>126</v>
      </c>
      <c r="O585">
        <v>0</v>
      </c>
      <c r="P585">
        <v>331</v>
      </c>
      <c r="Q585">
        <v>134</v>
      </c>
      <c r="R585">
        <v>679</v>
      </c>
      <c r="S585">
        <v>134</v>
      </c>
    </row>
    <row r="586" spans="1:19" ht="12.75" customHeight="1" x14ac:dyDescent="0.2">
      <c r="A586" t="s">
        <v>132</v>
      </c>
      <c r="B586" t="s">
        <v>78</v>
      </c>
      <c r="C586" t="s">
        <v>32</v>
      </c>
      <c r="D586" s="92">
        <v>2017</v>
      </c>
      <c r="E586" t="s">
        <v>6</v>
      </c>
      <c r="F586">
        <v>131</v>
      </c>
      <c r="G586" s="88">
        <f t="shared" si="18"/>
        <v>0</v>
      </c>
      <c r="H586">
        <v>0</v>
      </c>
      <c r="I586">
        <v>0</v>
      </c>
      <c r="J586">
        <v>91</v>
      </c>
      <c r="K586" s="88">
        <f t="shared" si="19"/>
        <v>0</v>
      </c>
      <c r="L586">
        <v>0</v>
      </c>
      <c r="M586">
        <v>0</v>
      </c>
      <c r="N586">
        <v>126</v>
      </c>
      <c r="O586">
        <v>0</v>
      </c>
      <c r="P586">
        <v>331</v>
      </c>
      <c r="Q586">
        <v>71</v>
      </c>
      <c r="R586">
        <v>679</v>
      </c>
      <c r="S586">
        <v>71</v>
      </c>
    </row>
    <row r="587" spans="1:19" ht="12.75" customHeight="1" x14ac:dyDescent="0.2">
      <c r="A587" s="97" t="s">
        <v>133</v>
      </c>
      <c r="B587" s="97" t="s">
        <v>12</v>
      </c>
      <c r="C587" s="97" t="s">
        <v>3</v>
      </c>
      <c r="D587" s="98">
        <v>2013</v>
      </c>
      <c r="E587" s="97" t="s">
        <v>6</v>
      </c>
      <c r="F587" s="97">
        <v>164</v>
      </c>
      <c r="G587" s="88">
        <f t="shared" si="18"/>
        <v>0</v>
      </c>
      <c r="H587" s="97">
        <v>0</v>
      </c>
      <c r="I587" s="97">
        <v>0</v>
      </c>
      <c r="J587" s="97">
        <v>120</v>
      </c>
      <c r="K587" s="88">
        <f t="shared" si="19"/>
        <v>0</v>
      </c>
      <c r="L587" s="97">
        <v>0</v>
      </c>
      <c r="M587" s="97">
        <v>0</v>
      </c>
      <c r="N587" s="97">
        <v>135</v>
      </c>
      <c r="O587" s="97">
        <v>3</v>
      </c>
      <c r="P587" s="97">
        <v>328</v>
      </c>
      <c r="Q587" s="97">
        <v>38</v>
      </c>
      <c r="R587" s="97">
        <v>747</v>
      </c>
      <c r="S587" s="97">
        <v>41</v>
      </c>
    </row>
    <row r="588" spans="1:19" ht="12.75" customHeight="1" x14ac:dyDescent="0.2">
      <c r="A588" s="97" t="s">
        <v>133</v>
      </c>
      <c r="B588" s="97" t="s">
        <v>12</v>
      </c>
      <c r="C588" s="97" t="s">
        <v>3</v>
      </c>
      <c r="D588" s="98">
        <v>2014</v>
      </c>
      <c r="E588" s="97" t="s">
        <v>6</v>
      </c>
      <c r="F588" s="97">
        <v>164</v>
      </c>
      <c r="G588" s="88">
        <f t="shared" si="18"/>
        <v>0</v>
      </c>
      <c r="H588" s="97">
        <v>0</v>
      </c>
      <c r="I588" s="97">
        <v>0</v>
      </c>
      <c r="J588" s="97">
        <v>120</v>
      </c>
      <c r="K588" s="88">
        <f t="shared" si="19"/>
        <v>14</v>
      </c>
      <c r="L588" s="97">
        <v>14</v>
      </c>
      <c r="M588" s="97">
        <v>0</v>
      </c>
      <c r="N588" s="97">
        <v>135</v>
      </c>
      <c r="O588" s="97">
        <v>50</v>
      </c>
      <c r="P588" s="97">
        <v>328</v>
      </c>
      <c r="Q588" s="97">
        <v>37</v>
      </c>
      <c r="R588" s="97">
        <v>747</v>
      </c>
      <c r="S588" s="97">
        <v>101</v>
      </c>
    </row>
    <row r="589" spans="1:19" ht="12.75" customHeight="1" x14ac:dyDescent="0.2">
      <c r="A589" t="s">
        <v>133</v>
      </c>
      <c r="B589" t="s">
        <v>12</v>
      </c>
      <c r="C589" t="s">
        <v>3</v>
      </c>
      <c r="D589" s="92">
        <v>2015</v>
      </c>
      <c r="E589" t="s">
        <v>6</v>
      </c>
      <c r="F589">
        <v>164</v>
      </c>
      <c r="G589" s="88">
        <f t="shared" si="18"/>
        <v>0</v>
      </c>
      <c r="H589">
        <v>0</v>
      </c>
      <c r="I589">
        <v>0</v>
      </c>
      <c r="J589">
        <v>120</v>
      </c>
      <c r="K589" s="88">
        <f t="shared" si="19"/>
        <v>0</v>
      </c>
      <c r="L589">
        <v>0</v>
      </c>
      <c r="M589">
        <v>0</v>
      </c>
      <c r="N589">
        <v>135</v>
      </c>
      <c r="O589">
        <v>7</v>
      </c>
      <c r="P589">
        <v>328</v>
      </c>
      <c r="Q589">
        <v>46</v>
      </c>
      <c r="R589">
        <v>747</v>
      </c>
      <c r="S589">
        <v>53</v>
      </c>
    </row>
    <row r="590" spans="1:19" ht="12.75" customHeight="1" x14ac:dyDescent="0.2">
      <c r="A590" t="s">
        <v>133</v>
      </c>
      <c r="B590" t="s">
        <v>12</v>
      </c>
      <c r="C590" t="s">
        <v>3</v>
      </c>
      <c r="D590" s="92">
        <v>2016</v>
      </c>
      <c r="E590" t="s">
        <v>6</v>
      </c>
      <c r="F590">
        <v>164</v>
      </c>
      <c r="G590" s="88">
        <f t="shared" si="18"/>
        <v>0</v>
      </c>
      <c r="H590">
        <v>0</v>
      </c>
      <c r="I590">
        <v>0</v>
      </c>
      <c r="J590">
        <v>120</v>
      </c>
      <c r="K590" s="88">
        <f t="shared" si="19"/>
        <v>0</v>
      </c>
      <c r="L590">
        <v>0</v>
      </c>
      <c r="M590">
        <v>0</v>
      </c>
      <c r="N590">
        <v>135</v>
      </c>
      <c r="O590">
        <v>9</v>
      </c>
      <c r="P590">
        <v>328</v>
      </c>
      <c r="Q590">
        <v>10</v>
      </c>
      <c r="R590">
        <v>747</v>
      </c>
      <c r="S590">
        <v>19</v>
      </c>
    </row>
    <row r="591" spans="1:19" ht="12.75" customHeight="1" x14ac:dyDescent="0.2">
      <c r="A591" t="s">
        <v>133</v>
      </c>
      <c r="B591" t="s">
        <v>12</v>
      </c>
      <c r="C591" t="s">
        <v>3</v>
      </c>
      <c r="D591" s="92">
        <v>2017</v>
      </c>
      <c r="E591" t="s">
        <v>6</v>
      </c>
      <c r="F591">
        <v>164</v>
      </c>
      <c r="G591" s="88">
        <f t="shared" si="18"/>
        <v>13</v>
      </c>
      <c r="H591">
        <v>13</v>
      </c>
      <c r="I591">
        <v>0</v>
      </c>
      <c r="J591">
        <v>120</v>
      </c>
      <c r="K591" s="88">
        <f t="shared" si="19"/>
        <v>33</v>
      </c>
      <c r="L591">
        <v>33</v>
      </c>
      <c r="M591">
        <v>0</v>
      </c>
      <c r="N591">
        <v>135</v>
      </c>
      <c r="O591">
        <v>13</v>
      </c>
      <c r="P591">
        <v>328</v>
      </c>
      <c r="Q591">
        <v>9</v>
      </c>
      <c r="R591">
        <v>747</v>
      </c>
      <c r="S591">
        <v>68</v>
      </c>
    </row>
    <row r="592" spans="1:19" ht="12.75" customHeight="1" x14ac:dyDescent="0.2">
      <c r="A592" s="93" t="s">
        <v>134</v>
      </c>
      <c r="B592" s="93" t="s">
        <v>5</v>
      </c>
      <c r="C592" s="93" t="s">
        <v>3</v>
      </c>
      <c r="D592" s="94" t="s">
        <v>1189</v>
      </c>
      <c r="E592" s="93" t="s">
        <v>6</v>
      </c>
      <c r="F592" s="95">
        <v>98</v>
      </c>
      <c r="G592" s="88">
        <f t="shared" si="18"/>
        <v>0</v>
      </c>
      <c r="H592" s="95">
        <v>0</v>
      </c>
      <c r="I592" s="95">
        <v>0</v>
      </c>
      <c r="J592" s="96">
        <v>60</v>
      </c>
      <c r="K592" s="88">
        <f t="shared" si="19"/>
        <v>0</v>
      </c>
      <c r="L592" s="95">
        <v>0</v>
      </c>
      <c r="M592" s="95">
        <v>0</v>
      </c>
      <c r="N592" s="95">
        <v>66</v>
      </c>
      <c r="O592" s="95">
        <v>0</v>
      </c>
      <c r="P592" s="93" t="s">
        <v>1297</v>
      </c>
      <c r="Q592" s="95">
        <v>124</v>
      </c>
      <c r="R592" s="95">
        <v>397</v>
      </c>
      <c r="S592" s="95">
        <v>124</v>
      </c>
    </row>
    <row r="593" spans="1:19" ht="12.75" customHeight="1" x14ac:dyDescent="0.2">
      <c r="A593" s="97" t="s">
        <v>134</v>
      </c>
      <c r="B593" s="97" t="s">
        <v>5</v>
      </c>
      <c r="C593" s="97" t="s">
        <v>3</v>
      </c>
      <c r="D593" s="98">
        <v>2014</v>
      </c>
      <c r="E593" s="97" t="s">
        <v>6</v>
      </c>
      <c r="F593" s="97">
        <v>98</v>
      </c>
      <c r="G593" s="88">
        <f t="shared" si="18"/>
        <v>0</v>
      </c>
      <c r="H593" s="97">
        <v>0</v>
      </c>
      <c r="I593" s="97">
        <v>0</v>
      </c>
      <c r="J593" s="97">
        <v>60</v>
      </c>
      <c r="K593" s="88">
        <f t="shared" si="19"/>
        <v>0</v>
      </c>
      <c r="L593" s="97">
        <v>0</v>
      </c>
      <c r="M593" s="97">
        <v>0</v>
      </c>
      <c r="N593" s="97">
        <v>66</v>
      </c>
      <c r="O593" s="97">
        <v>6</v>
      </c>
      <c r="P593" s="97">
        <v>173</v>
      </c>
      <c r="Q593" s="97">
        <v>21</v>
      </c>
      <c r="R593" s="97">
        <v>397</v>
      </c>
      <c r="S593" s="97">
        <v>27</v>
      </c>
    </row>
    <row r="594" spans="1:19" ht="12.75" customHeight="1" x14ac:dyDescent="0.2">
      <c r="A594" t="s">
        <v>134</v>
      </c>
      <c r="B594" t="s">
        <v>5</v>
      </c>
      <c r="C594" t="s">
        <v>3</v>
      </c>
      <c r="D594" s="92">
        <v>2015</v>
      </c>
      <c r="E594" t="s">
        <v>6</v>
      </c>
      <c r="F594">
        <v>98</v>
      </c>
      <c r="G594" s="88">
        <f t="shared" si="18"/>
        <v>0</v>
      </c>
      <c r="H594">
        <v>0</v>
      </c>
      <c r="I594">
        <v>0</v>
      </c>
      <c r="J594">
        <v>60</v>
      </c>
      <c r="K594" s="88">
        <f t="shared" si="19"/>
        <v>0</v>
      </c>
      <c r="L594">
        <v>0</v>
      </c>
      <c r="M594">
        <v>0</v>
      </c>
      <c r="N594">
        <v>66</v>
      </c>
      <c r="O594">
        <v>14</v>
      </c>
      <c r="P594">
        <v>173</v>
      </c>
      <c r="Q594">
        <v>42</v>
      </c>
      <c r="R594">
        <v>397</v>
      </c>
      <c r="S594">
        <v>56</v>
      </c>
    </row>
    <row r="595" spans="1:19" ht="12.75" customHeight="1" x14ac:dyDescent="0.2">
      <c r="A595" t="s">
        <v>134</v>
      </c>
      <c r="B595" t="s">
        <v>5</v>
      </c>
      <c r="C595" t="s">
        <v>3</v>
      </c>
      <c r="D595" s="92">
        <v>2016</v>
      </c>
      <c r="E595" t="s">
        <v>6</v>
      </c>
      <c r="F595">
        <v>98</v>
      </c>
      <c r="G595" s="88">
        <f t="shared" si="18"/>
        <v>0</v>
      </c>
      <c r="H595">
        <v>0</v>
      </c>
      <c r="I595">
        <v>0</v>
      </c>
      <c r="J595">
        <v>60</v>
      </c>
      <c r="K595" s="88">
        <f t="shared" si="19"/>
        <v>0</v>
      </c>
      <c r="L595">
        <v>0</v>
      </c>
      <c r="M595">
        <v>0</v>
      </c>
      <c r="N595">
        <v>66</v>
      </c>
      <c r="O595">
        <v>28</v>
      </c>
      <c r="P595">
        <v>173</v>
      </c>
      <c r="Q595">
        <v>74</v>
      </c>
      <c r="R595">
        <v>397</v>
      </c>
      <c r="S595">
        <v>102</v>
      </c>
    </row>
    <row r="596" spans="1:19" ht="12.75" customHeight="1" x14ac:dyDescent="0.2">
      <c r="A596" t="s">
        <v>134</v>
      </c>
      <c r="B596" t="s">
        <v>5</v>
      </c>
      <c r="C596" t="s">
        <v>3</v>
      </c>
      <c r="D596" s="92">
        <v>2017</v>
      </c>
      <c r="E596" t="s">
        <v>6</v>
      </c>
      <c r="F596">
        <v>98</v>
      </c>
      <c r="G596" s="88">
        <f t="shared" si="18"/>
        <v>0</v>
      </c>
      <c r="H596">
        <v>0</v>
      </c>
      <c r="I596">
        <v>0</v>
      </c>
      <c r="J596">
        <v>60</v>
      </c>
      <c r="K596" s="88">
        <f t="shared" si="19"/>
        <v>0</v>
      </c>
      <c r="L596">
        <v>0</v>
      </c>
      <c r="M596">
        <v>0</v>
      </c>
      <c r="N596">
        <v>66</v>
      </c>
      <c r="O596">
        <v>6</v>
      </c>
      <c r="P596">
        <v>173</v>
      </c>
      <c r="Q596">
        <v>44</v>
      </c>
      <c r="R596">
        <v>397</v>
      </c>
      <c r="S596">
        <v>50</v>
      </c>
    </row>
    <row r="597" spans="1:19" ht="12.75" customHeight="1" x14ac:dyDescent="0.2">
      <c r="A597" s="97" t="s">
        <v>135</v>
      </c>
      <c r="B597" s="97" t="s">
        <v>62</v>
      </c>
      <c r="C597" s="97" t="s">
        <v>8</v>
      </c>
      <c r="D597" s="98">
        <v>2015</v>
      </c>
      <c r="E597" s="97" t="s">
        <v>6</v>
      </c>
      <c r="F597" s="97">
        <v>236</v>
      </c>
      <c r="G597" s="88">
        <f t="shared" si="18"/>
        <v>26</v>
      </c>
      <c r="H597" s="97">
        <v>26</v>
      </c>
      <c r="I597" s="97">
        <v>0</v>
      </c>
      <c r="J597" s="97">
        <v>160</v>
      </c>
      <c r="K597" s="88">
        <f t="shared" si="19"/>
        <v>247</v>
      </c>
      <c r="L597" s="97">
        <v>247</v>
      </c>
      <c r="M597" s="97">
        <v>0</v>
      </c>
      <c r="N597" s="97">
        <v>217</v>
      </c>
      <c r="O597" s="97">
        <v>14</v>
      </c>
      <c r="P597" s="97">
        <v>475</v>
      </c>
      <c r="Q597" s="97">
        <v>406</v>
      </c>
      <c r="R597" s="97">
        <v>1088</v>
      </c>
      <c r="S597" s="97">
        <v>693</v>
      </c>
    </row>
    <row r="598" spans="1:19" ht="12.75" customHeight="1" x14ac:dyDescent="0.2">
      <c r="A598" s="97" t="s">
        <v>135</v>
      </c>
      <c r="B598" s="97" t="s">
        <v>62</v>
      </c>
      <c r="C598" s="97" t="s">
        <v>8</v>
      </c>
      <c r="D598" s="98">
        <v>2016</v>
      </c>
      <c r="E598" s="97" t="s">
        <v>6</v>
      </c>
      <c r="F598" s="97">
        <v>236</v>
      </c>
      <c r="G598" s="88">
        <f t="shared" si="18"/>
        <v>0</v>
      </c>
      <c r="H598" s="97">
        <v>0</v>
      </c>
      <c r="I598" s="97">
        <v>0</v>
      </c>
      <c r="J598" s="97">
        <v>160</v>
      </c>
      <c r="K598" s="88">
        <f t="shared" si="19"/>
        <v>0</v>
      </c>
      <c r="L598" s="97">
        <v>0</v>
      </c>
      <c r="M598" s="97">
        <v>0</v>
      </c>
      <c r="N598" s="97">
        <v>217</v>
      </c>
      <c r="O598" s="97">
        <v>0</v>
      </c>
      <c r="P598" s="97">
        <v>475</v>
      </c>
      <c r="Q598" s="97">
        <v>321</v>
      </c>
      <c r="R598" s="97">
        <v>1088</v>
      </c>
      <c r="S598" s="97">
        <v>321</v>
      </c>
    </row>
    <row r="599" spans="1:19" ht="12.75" customHeight="1" x14ac:dyDescent="0.2">
      <c r="A599" s="97" t="s">
        <v>135</v>
      </c>
      <c r="B599" s="97" t="s">
        <v>62</v>
      </c>
      <c r="C599" s="97" t="s">
        <v>8</v>
      </c>
      <c r="D599" s="98">
        <v>2017</v>
      </c>
      <c r="E599" s="97" t="s">
        <v>6</v>
      </c>
      <c r="F599" s="97">
        <v>236</v>
      </c>
      <c r="G599" s="88">
        <f t="shared" si="18"/>
        <v>0</v>
      </c>
      <c r="H599" s="97">
        <v>0</v>
      </c>
      <c r="I599" s="97">
        <v>0</v>
      </c>
      <c r="J599" s="97">
        <v>160</v>
      </c>
      <c r="K599" s="88">
        <f t="shared" si="19"/>
        <v>202</v>
      </c>
      <c r="L599" s="97">
        <v>202</v>
      </c>
      <c r="M599" s="97">
        <v>0</v>
      </c>
      <c r="N599" s="97">
        <v>217</v>
      </c>
      <c r="O599" s="97">
        <v>0</v>
      </c>
      <c r="P599" s="97">
        <v>475</v>
      </c>
      <c r="Q599" s="97">
        <v>243</v>
      </c>
      <c r="R599" s="97">
        <v>1088</v>
      </c>
      <c r="S599" s="97">
        <v>445</v>
      </c>
    </row>
    <row r="600" spans="1:19" ht="12.75" customHeight="1" x14ac:dyDescent="0.2">
      <c r="A600" s="97" t="s">
        <v>136</v>
      </c>
      <c r="B600" s="97" t="s">
        <v>5</v>
      </c>
      <c r="C600" s="97" t="s">
        <v>3</v>
      </c>
      <c r="D600" s="98">
        <v>2014</v>
      </c>
      <c r="E600" s="97" t="s">
        <v>6</v>
      </c>
      <c r="F600" s="97">
        <v>508</v>
      </c>
      <c r="G600" s="88">
        <f t="shared" si="18"/>
        <v>71</v>
      </c>
      <c r="H600" s="97">
        <v>71</v>
      </c>
      <c r="I600" s="97">
        <v>0</v>
      </c>
      <c r="J600" s="97">
        <v>310</v>
      </c>
      <c r="K600" s="88">
        <f t="shared" si="19"/>
        <v>48</v>
      </c>
      <c r="L600" s="97">
        <v>48</v>
      </c>
      <c r="M600" s="97">
        <v>0</v>
      </c>
      <c r="N600" s="97">
        <v>337</v>
      </c>
      <c r="O600" s="97">
        <v>0</v>
      </c>
      <c r="P600" s="97">
        <v>862</v>
      </c>
      <c r="Q600" s="97">
        <v>532</v>
      </c>
      <c r="R600" s="97">
        <v>2017</v>
      </c>
      <c r="S600" s="97">
        <v>651</v>
      </c>
    </row>
    <row r="601" spans="1:19" ht="12.75" customHeight="1" x14ac:dyDescent="0.2">
      <c r="A601" t="s">
        <v>136</v>
      </c>
      <c r="B601" t="s">
        <v>5</v>
      </c>
      <c r="C601" t="s">
        <v>3</v>
      </c>
      <c r="D601" s="92">
        <v>2015</v>
      </c>
      <c r="E601" t="s">
        <v>6</v>
      </c>
      <c r="F601">
        <v>508</v>
      </c>
      <c r="G601" s="88">
        <f t="shared" si="18"/>
        <v>0</v>
      </c>
      <c r="H601">
        <v>0</v>
      </c>
      <c r="I601">
        <v>0</v>
      </c>
      <c r="J601">
        <v>310</v>
      </c>
      <c r="K601" s="88">
        <f t="shared" si="19"/>
        <v>0</v>
      </c>
      <c r="L601">
        <v>0</v>
      </c>
      <c r="M601">
        <v>0</v>
      </c>
      <c r="N601">
        <v>337</v>
      </c>
      <c r="O601">
        <v>1</v>
      </c>
      <c r="P601">
        <v>862</v>
      </c>
      <c r="Q601">
        <v>776</v>
      </c>
      <c r="R601">
        <v>2017</v>
      </c>
      <c r="S601">
        <v>777</v>
      </c>
    </row>
    <row r="602" spans="1:19" ht="12.75" customHeight="1" x14ac:dyDescent="0.2">
      <c r="A602" t="s">
        <v>136</v>
      </c>
      <c r="B602" t="s">
        <v>5</v>
      </c>
      <c r="C602" t="s">
        <v>3</v>
      </c>
      <c r="D602" s="92">
        <v>2016</v>
      </c>
      <c r="E602" t="s">
        <v>6</v>
      </c>
      <c r="F602">
        <v>508</v>
      </c>
      <c r="G602" s="88">
        <f t="shared" si="18"/>
        <v>12</v>
      </c>
      <c r="H602">
        <v>12</v>
      </c>
      <c r="I602">
        <v>0</v>
      </c>
      <c r="J602">
        <v>310</v>
      </c>
      <c r="K602" s="88">
        <f t="shared" si="19"/>
        <v>12</v>
      </c>
      <c r="L602">
        <v>12</v>
      </c>
      <c r="M602">
        <v>0</v>
      </c>
      <c r="N602">
        <v>337</v>
      </c>
      <c r="O602">
        <v>0</v>
      </c>
      <c r="P602">
        <v>862</v>
      </c>
      <c r="Q602">
        <v>1187</v>
      </c>
      <c r="R602">
        <v>2017</v>
      </c>
      <c r="S602">
        <v>1211</v>
      </c>
    </row>
    <row r="603" spans="1:19" ht="12.75" customHeight="1" x14ac:dyDescent="0.2">
      <c r="A603" t="s">
        <v>136</v>
      </c>
      <c r="B603" t="s">
        <v>5</v>
      </c>
      <c r="C603" t="s">
        <v>3</v>
      </c>
      <c r="D603" s="92">
        <v>2017</v>
      </c>
      <c r="E603" t="s">
        <v>6</v>
      </c>
      <c r="F603">
        <v>508</v>
      </c>
      <c r="G603" s="88">
        <f t="shared" si="18"/>
        <v>5</v>
      </c>
      <c r="H603">
        <v>5</v>
      </c>
      <c r="I603">
        <v>0</v>
      </c>
      <c r="J603">
        <v>310</v>
      </c>
      <c r="K603" s="88">
        <f t="shared" si="19"/>
        <v>37</v>
      </c>
      <c r="L603">
        <v>37</v>
      </c>
      <c r="M603">
        <v>0</v>
      </c>
      <c r="N603">
        <v>337</v>
      </c>
      <c r="O603">
        <v>0</v>
      </c>
      <c r="P603">
        <v>862</v>
      </c>
      <c r="Q603">
        <v>610</v>
      </c>
      <c r="R603">
        <v>2017</v>
      </c>
      <c r="S603">
        <v>652</v>
      </c>
    </row>
    <row r="604" spans="1:19" ht="12.75" customHeight="1" x14ac:dyDescent="0.2">
      <c r="A604" s="97" t="s">
        <v>137</v>
      </c>
      <c r="B604" s="97" t="s">
        <v>5</v>
      </c>
      <c r="C604" s="97" t="s">
        <v>3</v>
      </c>
      <c r="D604" s="98">
        <v>2014</v>
      </c>
      <c r="E604" s="97" t="s">
        <v>6</v>
      </c>
      <c r="F604" s="97">
        <v>171</v>
      </c>
      <c r="G604" s="88">
        <f t="shared" si="18"/>
        <v>0</v>
      </c>
      <c r="H604" s="97">
        <v>0</v>
      </c>
      <c r="I604" s="97">
        <v>0</v>
      </c>
      <c r="J604" s="97">
        <v>100</v>
      </c>
      <c r="K604" s="88">
        <f t="shared" si="19"/>
        <v>0</v>
      </c>
      <c r="L604" s="97">
        <v>0</v>
      </c>
      <c r="M604" s="97">
        <v>0</v>
      </c>
      <c r="N604" s="97">
        <v>108</v>
      </c>
      <c r="O604" s="97">
        <v>0</v>
      </c>
      <c r="P604" s="97">
        <v>267</v>
      </c>
      <c r="Q604" s="97">
        <v>48</v>
      </c>
      <c r="R604" s="97">
        <v>646</v>
      </c>
      <c r="S604" s="97">
        <v>48</v>
      </c>
    </row>
    <row r="605" spans="1:19" ht="12.75" customHeight="1" x14ac:dyDescent="0.2">
      <c r="A605" t="s">
        <v>137</v>
      </c>
      <c r="B605" t="s">
        <v>5</v>
      </c>
      <c r="C605" t="s">
        <v>3</v>
      </c>
      <c r="D605" s="92">
        <v>2015</v>
      </c>
      <c r="E605" t="s">
        <v>6</v>
      </c>
      <c r="F605">
        <v>171</v>
      </c>
      <c r="G605" s="88">
        <f t="shared" si="18"/>
        <v>0</v>
      </c>
      <c r="H605">
        <v>0</v>
      </c>
      <c r="I605">
        <v>0</v>
      </c>
      <c r="J605">
        <v>100</v>
      </c>
      <c r="K605" s="88">
        <f t="shared" si="19"/>
        <v>0</v>
      </c>
      <c r="L605">
        <v>0</v>
      </c>
      <c r="M605">
        <v>0</v>
      </c>
      <c r="N605">
        <v>108</v>
      </c>
      <c r="O605">
        <v>0</v>
      </c>
      <c r="P605">
        <v>267</v>
      </c>
      <c r="Q605">
        <v>22</v>
      </c>
      <c r="R605">
        <v>646</v>
      </c>
      <c r="S605">
        <v>22</v>
      </c>
    </row>
    <row r="606" spans="1:19" ht="12.75" customHeight="1" x14ac:dyDescent="0.2">
      <c r="A606" t="s">
        <v>137</v>
      </c>
      <c r="B606" t="s">
        <v>5</v>
      </c>
      <c r="C606" t="s">
        <v>3</v>
      </c>
      <c r="D606" s="92">
        <v>2016</v>
      </c>
      <c r="E606" t="s">
        <v>6</v>
      </c>
      <c r="F606">
        <v>171</v>
      </c>
      <c r="G606" s="88">
        <f t="shared" si="18"/>
        <v>0</v>
      </c>
      <c r="H606">
        <v>0</v>
      </c>
      <c r="I606">
        <v>0</v>
      </c>
      <c r="J606">
        <v>100</v>
      </c>
      <c r="K606" s="88">
        <f t="shared" si="19"/>
        <v>0</v>
      </c>
      <c r="L606">
        <v>0</v>
      </c>
      <c r="M606">
        <v>0</v>
      </c>
      <c r="N606">
        <v>108</v>
      </c>
      <c r="O606">
        <v>0</v>
      </c>
      <c r="P606">
        <v>267</v>
      </c>
      <c r="Q606">
        <v>329</v>
      </c>
      <c r="R606">
        <v>646</v>
      </c>
      <c r="S606">
        <v>329</v>
      </c>
    </row>
    <row r="607" spans="1:19" ht="12.75" customHeight="1" x14ac:dyDescent="0.2">
      <c r="A607" t="s">
        <v>137</v>
      </c>
      <c r="B607" t="s">
        <v>5</v>
      </c>
      <c r="C607" t="s">
        <v>3</v>
      </c>
      <c r="D607" s="92">
        <v>2017</v>
      </c>
      <c r="E607" t="s">
        <v>6</v>
      </c>
      <c r="F607">
        <v>171</v>
      </c>
      <c r="G607" s="88">
        <f t="shared" si="18"/>
        <v>0</v>
      </c>
      <c r="H607">
        <v>0</v>
      </c>
      <c r="I607">
        <v>0</v>
      </c>
      <c r="J607">
        <v>100</v>
      </c>
      <c r="K607" s="88">
        <f t="shared" si="19"/>
        <v>0</v>
      </c>
      <c r="L607">
        <v>0</v>
      </c>
      <c r="M607">
        <v>0</v>
      </c>
      <c r="N607">
        <v>108</v>
      </c>
      <c r="O607">
        <v>0</v>
      </c>
      <c r="P607">
        <v>267</v>
      </c>
      <c r="Q607">
        <v>84</v>
      </c>
      <c r="R607">
        <v>646</v>
      </c>
      <c r="S607">
        <v>84</v>
      </c>
    </row>
    <row r="608" spans="1:19" ht="12.75" customHeight="1" x14ac:dyDescent="0.2">
      <c r="A608" s="97" t="s">
        <v>1115</v>
      </c>
      <c r="B608" s="97" t="s">
        <v>138</v>
      </c>
      <c r="C608" s="97" t="s">
        <v>13</v>
      </c>
      <c r="D608" s="98">
        <v>2014</v>
      </c>
      <c r="E608" s="97" t="s">
        <v>6</v>
      </c>
      <c r="F608" s="97">
        <v>25</v>
      </c>
      <c r="G608" s="88">
        <f t="shared" si="18"/>
        <v>1</v>
      </c>
      <c r="H608" s="97">
        <v>1</v>
      </c>
      <c r="I608" s="97">
        <v>0</v>
      </c>
      <c r="J608" s="97">
        <v>19</v>
      </c>
      <c r="K608" s="88">
        <f t="shared" si="19"/>
        <v>3</v>
      </c>
      <c r="L608" s="97">
        <v>2</v>
      </c>
      <c r="M608" s="97">
        <v>1</v>
      </c>
      <c r="N608" s="97">
        <v>25</v>
      </c>
      <c r="O608" s="97">
        <v>1</v>
      </c>
      <c r="P608" s="97">
        <v>48</v>
      </c>
      <c r="Q608" s="97">
        <v>4</v>
      </c>
      <c r="R608" s="97">
        <v>117</v>
      </c>
      <c r="S608" s="97">
        <v>9</v>
      </c>
    </row>
    <row r="609" spans="1:19" ht="12.75" customHeight="1" x14ac:dyDescent="0.2">
      <c r="A609" s="97" t="s">
        <v>1115</v>
      </c>
      <c r="B609" s="97" t="s">
        <v>138</v>
      </c>
      <c r="C609" s="97" t="s">
        <v>13</v>
      </c>
      <c r="D609" s="98">
        <v>2015</v>
      </c>
      <c r="E609" s="97" t="s">
        <v>6</v>
      </c>
      <c r="F609" s="97">
        <v>25</v>
      </c>
      <c r="G609" s="88">
        <f t="shared" si="18"/>
        <v>4</v>
      </c>
      <c r="H609" s="97">
        <v>4</v>
      </c>
      <c r="I609" s="97">
        <v>0</v>
      </c>
      <c r="J609" s="97">
        <v>19</v>
      </c>
      <c r="K609" s="88">
        <f t="shared" si="19"/>
        <v>1</v>
      </c>
      <c r="L609" s="97">
        <v>0</v>
      </c>
      <c r="M609" s="97">
        <v>1</v>
      </c>
      <c r="N609" s="97">
        <v>25</v>
      </c>
      <c r="O609" s="97">
        <v>1</v>
      </c>
      <c r="P609" s="97">
        <v>48</v>
      </c>
      <c r="Q609" s="97">
        <v>6</v>
      </c>
      <c r="R609" s="97">
        <v>117</v>
      </c>
      <c r="S609" s="97">
        <v>12</v>
      </c>
    </row>
    <row r="610" spans="1:19" ht="12.75" customHeight="1" x14ac:dyDescent="0.2">
      <c r="A610" s="97" t="s">
        <v>1115</v>
      </c>
      <c r="B610" s="97" t="s">
        <v>138</v>
      </c>
      <c r="C610" s="97" t="s">
        <v>13</v>
      </c>
      <c r="D610" s="98">
        <v>2016</v>
      </c>
      <c r="E610" s="97" t="s">
        <v>6</v>
      </c>
      <c r="F610" s="97">
        <v>25</v>
      </c>
      <c r="G610" s="88">
        <f t="shared" si="18"/>
        <v>1</v>
      </c>
      <c r="H610" s="97">
        <v>1</v>
      </c>
      <c r="I610" s="97">
        <v>0</v>
      </c>
      <c r="J610" s="97">
        <v>19</v>
      </c>
      <c r="K610" s="88">
        <f t="shared" si="19"/>
        <v>3</v>
      </c>
      <c r="L610" s="97">
        <v>0</v>
      </c>
      <c r="M610" s="97">
        <v>3</v>
      </c>
      <c r="N610" s="97">
        <v>25</v>
      </c>
      <c r="O610" s="97">
        <v>2</v>
      </c>
      <c r="P610" s="97">
        <v>48</v>
      </c>
      <c r="Q610" s="97">
        <v>7</v>
      </c>
      <c r="R610" s="97">
        <v>117</v>
      </c>
      <c r="S610" s="97">
        <v>13</v>
      </c>
    </row>
    <row r="611" spans="1:19" ht="12.75" customHeight="1" x14ac:dyDescent="0.2">
      <c r="A611" s="97" t="s">
        <v>1115</v>
      </c>
      <c r="B611" s="97" t="s">
        <v>138</v>
      </c>
      <c r="C611" s="97" t="s">
        <v>13</v>
      </c>
      <c r="D611" s="98">
        <v>2017</v>
      </c>
      <c r="E611" s="97" t="s">
        <v>6</v>
      </c>
      <c r="F611" s="97">
        <v>25</v>
      </c>
      <c r="G611" s="88">
        <f t="shared" si="18"/>
        <v>4</v>
      </c>
      <c r="H611" s="97">
        <v>0</v>
      </c>
      <c r="I611" s="97">
        <v>4</v>
      </c>
      <c r="J611" s="97">
        <v>19</v>
      </c>
      <c r="K611" s="88">
        <f t="shared" si="19"/>
        <v>3</v>
      </c>
      <c r="L611" s="97">
        <v>0</v>
      </c>
      <c r="M611" s="97">
        <v>3</v>
      </c>
      <c r="N611" s="97">
        <v>25</v>
      </c>
      <c r="O611" s="97">
        <v>5</v>
      </c>
      <c r="P611" s="97">
        <v>48</v>
      </c>
      <c r="Q611" s="97">
        <v>13</v>
      </c>
      <c r="R611" s="97">
        <v>117</v>
      </c>
      <c r="S611" s="97">
        <v>25</v>
      </c>
    </row>
    <row r="612" spans="1:19" ht="12.75" customHeight="1" x14ac:dyDescent="0.2">
      <c r="A612" s="93" t="s">
        <v>139</v>
      </c>
      <c r="B612" s="93" t="s">
        <v>55</v>
      </c>
      <c r="C612" s="93" t="s">
        <v>56</v>
      </c>
      <c r="D612" s="94" t="s">
        <v>1189</v>
      </c>
      <c r="E612" s="93" t="s">
        <v>6</v>
      </c>
      <c r="F612" s="95">
        <v>235</v>
      </c>
      <c r="G612" s="88">
        <f t="shared" si="18"/>
        <v>0</v>
      </c>
      <c r="H612" s="95">
        <v>0</v>
      </c>
      <c r="I612" s="95">
        <v>0</v>
      </c>
      <c r="J612" s="96">
        <v>157</v>
      </c>
      <c r="K612" s="88">
        <f t="shared" si="19"/>
        <v>69</v>
      </c>
      <c r="L612" s="95">
        <v>69</v>
      </c>
      <c r="M612" s="95">
        <v>0</v>
      </c>
      <c r="N612" s="95">
        <v>174</v>
      </c>
      <c r="O612" s="95">
        <v>0</v>
      </c>
      <c r="P612" s="93" t="s">
        <v>1298</v>
      </c>
      <c r="Q612" s="95">
        <v>0</v>
      </c>
      <c r="R612" s="95">
        <v>979</v>
      </c>
      <c r="S612" s="95">
        <v>69</v>
      </c>
    </row>
    <row r="613" spans="1:19" ht="12.75" customHeight="1" x14ac:dyDescent="0.2">
      <c r="A613" s="97" t="s">
        <v>139</v>
      </c>
      <c r="B613" s="97" t="s">
        <v>55</v>
      </c>
      <c r="C613" s="97" t="s">
        <v>56</v>
      </c>
      <c r="D613" s="98">
        <v>2014</v>
      </c>
      <c r="E613" s="97" t="s">
        <v>6</v>
      </c>
      <c r="F613" s="97">
        <v>235</v>
      </c>
      <c r="G613" s="88">
        <f t="shared" si="18"/>
        <v>0</v>
      </c>
      <c r="H613" s="97">
        <v>0</v>
      </c>
      <c r="I613" s="97">
        <v>0</v>
      </c>
      <c r="J613" s="97">
        <v>157</v>
      </c>
      <c r="K613" s="88">
        <f t="shared" si="19"/>
        <v>0</v>
      </c>
      <c r="L613" s="97">
        <v>0</v>
      </c>
      <c r="M613" s="97">
        <v>0</v>
      </c>
      <c r="N613" s="97">
        <v>174</v>
      </c>
      <c r="O613" s="97">
        <v>0</v>
      </c>
      <c r="P613" s="97">
        <v>413</v>
      </c>
      <c r="Q613" s="97">
        <v>132</v>
      </c>
      <c r="R613" s="97">
        <v>979</v>
      </c>
      <c r="S613" s="97">
        <v>132</v>
      </c>
    </row>
    <row r="614" spans="1:19" ht="12.75" customHeight="1" x14ac:dyDescent="0.2">
      <c r="A614" t="s">
        <v>139</v>
      </c>
      <c r="B614" t="s">
        <v>55</v>
      </c>
      <c r="C614" t="s">
        <v>56</v>
      </c>
      <c r="D614" s="92">
        <v>2015</v>
      </c>
      <c r="E614" t="s">
        <v>6</v>
      </c>
      <c r="F614">
        <v>235</v>
      </c>
      <c r="G614" s="88">
        <f t="shared" si="18"/>
        <v>0</v>
      </c>
      <c r="H614">
        <v>0</v>
      </c>
      <c r="I614">
        <v>0</v>
      </c>
      <c r="J614">
        <v>157</v>
      </c>
      <c r="K614" s="88">
        <f t="shared" si="19"/>
        <v>0</v>
      </c>
      <c r="L614">
        <v>0</v>
      </c>
      <c r="M614">
        <v>0</v>
      </c>
      <c r="N614">
        <v>174</v>
      </c>
      <c r="O614">
        <v>5</v>
      </c>
      <c r="P614">
        <v>413</v>
      </c>
      <c r="Q614">
        <v>197</v>
      </c>
      <c r="R614">
        <v>979</v>
      </c>
      <c r="S614">
        <v>202</v>
      </c>
    </row>
    <row r="615" spans="1:19" ht="12.75" customHeight="1" x14ac:dyDescent="0.2">
      <c r="A615" t="s">
        <v>139</v>
      </c>
      <c r="B615" t="s">
        <v>55</v>
      </c>
      <c r="C615" t="s">
        <v>56</v>
      </c>
      <c r="D615" s="92">
        <v>2016</v>
      </c>
      <c r="E615" t="s">
        <v>6</v>
      </c>
      <c r="F615">
        <v>235</v>
      </c>
      <c r="G615" s="88">
        <f t="shared" si="18"/>
        <v>0</v>
      </c>
      <c r="H615">
        <v>0</v>
      </c>
      <c r="I615">
        <v>0</v>
      </c>
      <c r="J615">
        <v>157</v>
      </c>
      <c r="K615" s="88">
        <f t="shared" si="19"/>
        <v>0</v>
      </c>
      <c r="L615">
        <v>0</v>
      </c>
      <c r="M615">
        <v>0</v>
      </c>
      <c r="N615">
        <v>174</v>
      </c>
      <c r="O615">
        <v>0</v>
      </c>
      <c r="P615">
        <v>413</v>
      </c>
      <c r="Q615">
        <v>135</v>
      </c>
      <c r="R615">
        <v>979</v>
      </c>
      <c r="S615">
        <v>135</v>
      </c>
    </row>
    <row r="616" spans="1:19" ht="12.75" customHeight="1" x14ac:dyDescent="0.2">
      <c r="A616" t="s">
        <v>139</v>
      </c>
      <c r="B616" t="s">
        <v>55</v>
      </c>
      <c r="C616" t="s">
        <v>56</v>
      </c>
      <c r="D616" s="92">
        <v>2017</v>
      </c>
      <c r="E616" t="s">
        <v>6</v>
      </c>
      <c r="F616">
        <v>235</v>
      </c>
      <c r="G616" s="88">
        <f t="shared" si="18"/>
        <v>0</v>
      </c>
      <c r="H616">
        <v>0</v>
      </c>
      <c r="I616">
        <v>0</v>
      </c>
      <c r="J616">
        <v>157</v>
      </c>
      <c r="K616" s="88">
        <f t="shared" si="19"/>
        <v>0</v>
      </c>
      <c r="L616">
        <v>0</v>
      </c>
      <c r="M616">
        <v>0</v>
      </c>
      <c r="N616">
        <v>174</v>
      </c>
      <c r="O616">
        <v>0</v>
      </c>
      <c r="P616">
        <v>413</v>
      </c>
      <c r="Q616">
        <v>100</v>
      </c>
      <c r="R616">
        <v>979</v>
      </c>
      <c r="S616">
        <v>100</v>
      </c>
    </row>
    <row r="617" spans="1:19" ht="12.75" customHeight="1" x14ac:dyDescent="0.2">
      <c r="A617" s="93" t="s">
        <v>1128</v>
      </c>
      <c r="B617" s="93" t="s">
        <v>68</v>
      </c>
      <c r="C617" s="93" t="s">
        <v>26</v>
      </c>
      <c r="D617" s="94" t="s">
        <v>1189</v>
      </c>
      <c r="E617" s="93" t="s">
        <v>6</v>
      </c>
      <c r="F617" s="95">
        <v>71</v>
      </c>
      <c r="G617" s="88">
        <f t="shared" si="18"/>
        <v>0</v>
      </c>
      <c r="H617" s="97"/>
      <c r="I617" s="97"/>
      <c r="J617" s="96">
        <v>46</v>
      </c>
      <c r="K617" s="88">
        <f t="shared" si="19"/>
        <v>0</v>
      </c>
      <c r="L617" s="97"/>
      <c r="M617" s="97"/>
      <c r="N617" s="95">
        <v>53</v>
      </c>
      <c r="O617" s="97"/>
      <c r="P617" s="93" t="s">
        <v>1299</v>
      </c>
      <c r="Q617" s="97"/>
      <c r="R617" s="95">
        <v>293</v>
      </c>
      <c r="S617" s="97"/>
    </row>
    <row r="618" spans="1:19" ht="12.75" customHeight="1" x14ac:dyDescent="0.2">
      <c r="A618" t="s">
        <v>1128</v>
      </c>
      <c r="B618" t="s">
        <v>68</v>
      </c>
      <c r="C618" t="s">
        <v>26</v>
      </c>
      <c r="D618" s="92">
        <v>2015</v>
      </c>
      <c r="E618" t="s">
        <v>6</v>
      </c>
      <c r="F618">
        <v>71</v>
      </c>
      <c r="G618" s="88">
        <f t="shared" si="18"/>
        <v>0</v>
      </c>
      <c r="H618">
        <v>0</v>
      </c>
      <c r="I618">
        <v>0</v>
      </c>
      <c r="J618">
        <v>46</v>
      </c>
      <c r="K618" s="88">
        <f t="shared" si="19"/>
        <v>0</v>
      </c>
      <c r="L618">
        <v>0</v>
      </c>
      <c r="M618">
        <v>0</v>
      </c>
      <c r="N618">
        <v>53</v>
      </c>
      <c r="O618">
        <v>0</v>
      </c>
      <c r="P618">
        <v>123</v>
      </c>
      <c r="Q618">
        <v>0</v>
      </c>
      <c r="R618">
        <v>293</v>
      </c>
      <c r="S618">
        <v>0</v>
      </c>
    </row>
    <row r="619" spans="1:19" ht="12.75" customHeight="1" x14ac:dyDescent="0.2">
      <c r="A619" s="93" t="s">
        <v>140</v>
      </c>
      <c r="B619" s="93" t="s">
        <v>2</v>
      </c>
      <c r="C619" s="93" t="s">
        <v>3</v>
      </c>
      <c r="D619" s="94" t="s">
        <v>1189</v>
      </c>
      <c r="E619" s="93" t="s">
        <v>6</v>
      </c>
      <c r="F619" s="95">
        <v>28</v>
      </c>
      <c r="G619" s="88">
        <f t="shared" si="18"/>
        <v>1</v>
      </c>
      <c r="H619" s="95">
        <v>1</v>
      </c>
      <c r="I619" s="95">
        <v>0</v>
      </c>
      <c r="J619" s="96">
        <v>19</v>
      </c>
      <c r="K619" s="88">
        <f t="shared" si="19"/>
        <v>1</v>
      </c>
      <c r="L619" s="95">
        <v>1</v>
      </c>
      <c r="M619" s="95">
        <v>0</v>
      </c>
      <c r="N619" s="95">
        <v>22</v>
      </c>
      <c r="O619" s="95">
        <v>0</v>
      </c>
      <c r="P619" s="93" t="s">
        <v>1300</v>
      </c>
      <c r="Q619" s="95">
        <v>17</v>
      </c>
      <c r="R619" s="95">
        <v>118</v>
      </c>
      <c r="S619" s="95">
        <v>19</v>
      </c>
    </row>
    <row r="620" spans="1:19" ht="12.75" customHeight="1" x14ac:dyDescent="0.2">
      <c r="A620" t="s">
        <v>140</v>
      </c>
      <c r="B620" t="s">
        <v>2</v>
      </c>
      <c r="C620" t="s">
        <v>3</v>
      </c>
      <c r="D620" s="92">
        <v>2015</v>
      </c>
      <c r="E620" t="s">
        <v>6</v>
      </c>
      <c r="F620">
        <v>28</v>
      </c>
      <c r="G620" s="88">
        <f t="shared" si="18"/>
        <v>0</v>
      </c>
      <c r="H620">
        <v>0</v>
      </c>
      <c r="I620">
        <v>0</v>
      </c>
      <c r="J620">
        <v>19</v>
      </c>
      <c r="K620" s="88">
        <f t="shared" si="19"/>
        <v>0</v>
      </c>
      <c r="L620">
        <v>0</v>
      </c>
      <c r="M620">
        <v>0</v>
      </c>
      <c r="N620">
        <v>22</v>
      </c>
      <c r="O620">
        <v>10</v>
      </c>
      <c r="P620">
        <v>49</v>
      </c>
      <c r="Q620">
        <v>0</v>
      </c>
      <c r="R620">
        <v>118</v>
      </c>
      <c r="S620">
        <v>10</v>
      </c>
    </row>
    <row r="621" spans="1:19" ht="12.75" customHeight="1" x14ac:dyDescent="0.2">
      <c r="A621" t="s">
        <v>140</v>
      </c>
      <c r="B621" t="s">
        <v>2</v>
      </c>
      <c r="C621" t="s">
        <v>3</v>
      </c>
      <c r="D621" s="92">
        <v>2016</v>
      </c>
      <c r="E621" t="s">
        <v>6</v>
      </c>
      <c r="F621">
        <v>28</v>
      </c>
      <c r="G621" s="88">
        <f t="shared" si="18"/>
        <v>0</v>
      </c>
      <c r="H621">
        <v>0</v>
      </c>
      <c r="I621">
        <v>0</v>
      </c>
      <c r="J621">
        <v>19</v>
      </c>
      <c r="K621" s="88">
        <f t="shared" si="19"/>
        <v>0</v>
      </c>
      <c r="L621">
        <v>0</v>
      </c>
      <c r="M621">
        <v>0</v>
      </c>
      <c r="N621">
        <v>22</v>
      </c>
      <c r="O621">
        <v>5</v>
      </c>
      <c r="P621">
        <v>49</v>
      </c>
      <c r="Q621">
        <v>0</v>
      </c>
      <c r="R621">
        <v>118</v>
      </c>
      <c r="S621">
        <v>5</v>
      </c>
    </row>
    <row r="622" spans="1:19" ht="12.75" customHeight="1" x14ac:dyDescent="0.2">
      <c r="A622" t="s">
        <v>140</v>
      </c>
      <c r="B622" t="s">
        <v>2</v>
      </c>
      <c r="C622" t="s">
        <v>3</v>
      </c>
      <c r="D622" s="92">
        <v>2017</v>
      </c>
      <c r="E622" t="s">
        <v>6</v>
      </c>
      <c r="F622">
        <v>28</v>
      </c>
      <c r="G622" s="88">
        <f t="shared" si="18"/>
        <v>0</v>
      </c>
      <c r="H622">
        <v>0</v>
      </c>
      <c r="I622">
        <v>0</v>
      </c>
      <c r="J622">
        <v>19</v>
      </c>
      <c r="K622" s="88">
        <f t="shared" si="19"/>
        <v>0</v>
      </c>
      <c r="L622">
        <v>0</v>
      </c>
      <c r="M622">
        <v>0</v>
      </c>
      <c r="N622">
        <v>22</v>
      </c>
      <c r="O622">
        <v>1</v>
      </c>
      <c r="P622">
        <v>49</v>
      </c>
      <c r="Q622">
        <v>21</v>
      </c>
      <c r="R622">
        <v>118</v>
      </c>
      <c r="S622">
        <v>22</v>
      </c>
    </row>
    <row r="623" spans="1:19" ht="12.75" customHeight="1" x14ac:dyDescent="0.2">
      <c r="A623" s="93" t="s">
        <v>141</v>
      </c>
      <c r="B623" s="93" t="s">
        <v>142</v>
      </c>
      <c r="C623" s="93" t="s">
        <v>13</v>
      </c>
      <c r="D623" s="94" t="s">
        <v>1189</v>
      </c>
      <c r="E623" s="93" t="s">
        <v>6</v>
      </c>
      <c r="F623" s="95">
        <v>122</v>
      </c>
      <c r="G623" s="88">
        <f t="shared" si="18"/>
        <v>0</v>
      </c>
      <c r="H623" s="95">
        <v>0</v>
      </c>
      <c r="I623" s="95">
        <v>0</v>
      </c>
      <c r="J623" s="96">
        <v>88</v>
      </c>
      <c r="K623" s="88">
        <f t="shared" si="19"/>
        <v>3</v>
      </c>
      <c r="L623" s="95">
        <v>0</v>
      </c>
      <c r="M623" s="95">
        <v>3</v>
      </c>
      <c r="N623" s="95">
        <v>100</v>
      </c>
      <c r="O623" s="95">
        <v>0</v>
      </c>
      <c r="P623" s="93" t="s">
        <v>1301</v>
      </c>
      <c r="Q623" s="95">
        <v>6</v>
      </c>
      <c r="R623" s="95">
        <v>530</v>
      </c>
      <c r="S623" s="95">
        <v>9</v>
      </c>
    </row>
    <row r="624" spans="1:19" ht="12.75" customHeight="1" x14ac:dyDescent="0.2">
      <c r="A624" s="97" t="s">
        <v>141</v>
      </c>
      <c r="B624" s="97" t="s">
        <v>142</v>
      </c>
      <c r="C624" s="97" t="s">
        <v>13</v>
      </c>
      <c r="D624" s="98">
        <v>2014</v>
      </c>
      <c r="E624" s="97" t="s">
        <v>6</v>
      </c>
      <c r="F624" s="97">
        <v>122</v>
      </c>
      <c r="G624" s="88">
        <f t="shared" si="18"/>
        <v>10</v>
      </c>
      <c r="H624" s="97">
        <v>10</v>
      </c>
      <c r="I624" s="97">
        <v>0</v>
      </c>
      <c r="J624" s="97">
        <v>88</v>
      </c>
      <c r="K624" s="88">
        <f t="shared" si="19"/>
        <v>74</v>
      </c>
      <c r="L624" s="97">
        <v>72</v>
      </c>
      <c r="M624" s="97">
        <v>2</v>
      </c>
      <c r="N624" s="97">
        <v>100</v>
      </c>
      <c r="O624" s="97">
        <v>0</v>
      </c>
      <c r="P624" s="97">
        <v>220</v>
      </c>
      <c r="Q624" s="97">
        <v>0</v>
      </c>
      <c r="R624" s="97">
        <v>530</v>
      </c>
      <c r="S624" s="97">
        <v>84</v>
      </c>
    </row>
    <row r="625" spans="1:19" ht="12.75" customHeight="1" x14ac:dyDescent="0.2">
      <c r="A625" t="s">
        <v>141</v>
      </c>
      <c r="B625" t="s">
        <v>142</v>
      </c>
      <c r="C625" t="s">
        <v>13</v>
      </c>
      <c r="D625" s="92">
        <v>2015</v>
      </c>
      <c r="E625" t="s">
        <v>6</v>
      </c>
      <c r="F625">
        <v>122</v>
      </c>
      <c r="G625" s="88">
        <f t="shared" si="18"/>
        <v>2</v>
      </c>
      <c r="H625">
        <v>2</v>
      </c>
      <c r="I625">
        <v>0</v>
      </c>
      <c r="J625">
        <v>88</v>
      </c>
      <c r="K625" s="88">
        <f t="shared" si="19"/>
        <v>0</v>
      </c>
      <c r="L625">
        <v>0</v>
      </c>
      <c r="M625">
        <v>0</v>
      </c>
      <c r="N625">
        <v>100</v>
      </c>
      <c r="O625">
        <v>0</v>
      </c>
      <c r="P625">
        <v>220</v>
      </c>
      <c r="Q625">
        <v>5</v>
      </c>
      <c r="R625">
        <v>530</v>
      </c>
      <c r="S625">
        <v>7</v>
      </c>
    </row>
    <row r="626" spans="1:19" ht="12.75" customHeight="1" x14ac:dyDescent="0.2">
      <c r="A626" t="s">
        <v>141</v>
      </c>
      <c r="B626" t="s">
        <v>142</v>
      </c>
      <c r="C626" t="s">
        <v>13</v>
      </c>
      <c r="D626" s="92">
        <v>2016</v>
      </c>
      <c r="E626" t="s">
        <v>6</v>
      </c>
      <c r="F626">
        <v>122</v>
      </c>
      <c r="G626" s="88">
        <f t="shared" si="18"/>
        <v>1</v>
      </c>
      <c r="H626">
        <v>1</v>
      </c>
      <c r="I626">
        <v>0</v>
      </c>
      <c r="J626">
        <v>88</v>
      </c>
      <c r="K626" s="88">
        <f t="shared" si="19"/>
        <v>0</v>
      </c>
      <c r="L626">
        <v>0</v>
      </c>
      <c r="M626">
        <v>0</v>
      </c>
      <c r="N626">
        <v>100</v>
      </c>
      <c r="O626">
        <v>1</v>
      </c>
      <c r="P626">
        <v>220</v>
      </c>
      <c r="Q626">
        <v>0</v>
      </c>
      <c r="R626">
        <v>530</v>
      </c>
      <c r="S626">
        <v>2</v>
      </c>
    </row>
    <row r="627" spans="1:19" ht="12.75" customHeight="1" x14ac:dyDescent="0.2">
      <c r="A627" s="93" t="s">
        <v>1112</v>
      </c>
      <c r="B627" s="93" t="s">
        <v>46</v>
      </c>
      <c r="C627" s="93" t="s">
        <v>47</v>
      </c>
      <c r="D627" s="94" t="s">
        <v>1189</v>
      </c>
      <c r="E627" s="93" t="s">
        <v>6</v>
      </c>
      <c r="F627" s="95">
        <v>322</v>
      </c>
      <c r="G627" s="88">
        <f t="shared" si="18"/>
        <v>0</v>
      </c>
      <c r="H627" s="97"/>
      <c r="I627" s="97"/>
      <c r="J627" s="96">
        <v>135</v>
      </c>
      <c r="K627" s="88">
        <f t="shared" si="19"/>
        <v>0</v>
      </c>
      <c r="L627" s="97"/>
      <c r="M627" s="97"/>
      <c r="N627" s="95">
        <v>279</v>
      </c>
      <c r="O627" s="97"/>
      <c r="P627" s="93" t="s">
        <v>1302</v>
      </c>
      <c r="Q627" s="97"/>
      <c r="R627" s="95">
        <v>1057</v>
      </c>
      <c r="S627" s="97"/>
    </row>
    <row r="628" spans="1:19" ht="12.75" customHeight="1" x14ac:dyDescent="0.2">
      <c r="A628" s="97" t="s">
        <v>1112</v>
      </c>
      <c r="B628" s="97" t="s">
        <v>46</v>
      </c>
      <c r="C628" s="97" t="s">
        <v>47</v>
      </c>
      <c r="D628" s="98">
        <v>2014</v>
      </c>
      <c r="E628" s="97" t="s">
        <v>6</v>
      </c>
      <c r="F628" s="97">
        <v>322</v>
      </c>
      <c r="G628" s="88">
        <f t="shared" si="18"/>
        <v>0</v>
      </c>
      <c r="H628" s="97">
        <v>0</v>
      </c>
      <c r="I628" s="97">
        <v>0</v>
      </c>
      <c r="J628" s="97">
        <v>135</v>
      </c>
      <c r="K628" s="88">
        <f t="shared" si="19"/>
        <v>0</v>
      </c>
      <c r="L628" s="97">
        <v>0</v>
      </c>
      <c r="M628" s="97">
        <v>0</v>
      </c>
      <c r="N628" s="97">
        <v>279</v>
      </c>
      <c r="O628" s="97">
        <v>0</v>
      </c>
      <c r="P628" s="97">
        <v>321</v>
      </c>
      <c r="Q628" s="97">
        <v>8</v>
      </c>
      <c r="R628" s="97">
        <v>1057</v>
      </c>
      <c r="S628" s="97">
        <v>8</v>
      </c>
    </row>
    <row r="629" spans="1:19" ht="12.75" customHeight="1" x14ac:dyDescent="0.2">
      <c r="A629" s="97" t="s">
        <v>1112</v>
      </c>
      <c r="B629" s="97" t="s">
        <v>46</v>
      </c>
      <c r="C629" s="97" t="s">
        <v>47</v>
      </c>
      <c r="D629" s="98">
        <v>2015</v>
      </c>
      <c r="E629" s="97" t="s">
        <v>6</v>
      </c>
      <c r="F629" s="97">
        <v>322</v>
      </c>
      <c r="G629" s="88">
        <f t="shared" si="18"/>
        <v>0</v>
      </c>
      <c r="H629" s="97">
        <v>0</v>
      </c>
      <c r="I629" s="97">
        <v>0</v>
      </c>
      <c r="J629" s="97">
        <v>135</v>
      </c>
      <c r="K629" s="88">
        <f t="shared" si="19"/>
        <v>0</v>
      </c>
      <c r="L629" s="97">
        <v>0</v>
      </c>
      <c r="M629" s="97">
        <v>0</v>
      </c>
      <c r="N629" s="97">
        <v>279</v>
      </c>
      <c r="O629" s="97">
        <v>0</v>
      </c>
      <c r="P629" s="97">
        <v>321</v>
      </c>
      <c r="Q629" s="97">
        <v>3</v>
      </c>
      <c r="R629" s="97">
        <v>1057</v>
      </c>
      <c r="S629" s="97">
        <v>3</v>
      </c>
    </row>
    <row r="630" spans="1:19" ht="12.75" customHeight="1" x14ac:dyDescent="0.2">
      <c r="A630" s="97" t="s">
        <v>1112</v>
      </c>
      <c r="B630" s="97" t="s">
        <v>46</v>
      </c>
      <c r="C630" s="97" t="s">
        <v>47</v>
      </c>
      <c r="D630" s="98">
        <v>2016</v>
      </c>
      <c r="E630" s="97" t="s">
        <v>6</v>
      </c>
      <c r="F630" s="97">
        <v>322</v>
      </c>
      <c r="G630" s="88">
        <f t="shared" si="18"/>
        <v>0</v>
      </c>
      <c r="H630" s="97">
        <v>0</v>
      </c>
      <c r="I630" s="97">
        <v>0</v>
      </c>
      <c r="J630" s="97">
        <v>135</v>
      </c>
      <c r="K630" s="88">
        <f t="shared" si="19"/>
        <v>0</v>
      </c>
      <c r="L630" s="97">
        <v>0</v>
      </c>
      <c r="M630" s="97">
        <v>0</v>
      </c>
      <c r="N630" s="97">
        <v>279</v>
      </c>
      <c r="O630" s="97">
        <v>0</v>
      </c>
      <c r="P630" s="97">
        <v>321</v>
      </c>
      <c r="Q630" s="97">
        <v>16</v>
      </c>
      <c r="R630" s="97">
        <v>1057</v>
      </c>
      <c r="S630" s="97">
        <v>16</v>
      </c>
    </row>
    <row r="631" spans="1:19" ht="12.75" customHeight="1" x14ac:dyDescent="0.2">
      <c r="A631" s="97" t="s">
        <v>1112</v>
      </c>
      <c r="B631" s="97" t="s">
        <v>46</v>
      </c>
      <c r="C631" s="97" t="s">
        <v>47</v>
      </c>
      <c r="D631" s="98">
        <v>2017</v>
      </c>
      <c r="E631" s="97" t="s">
        <v>6</v>
      </c>
      <c r="F631" s="97">
        <v>322</v>
      </c>
      <c r="G631" s="88">
        <f t="shared" si="18"/>
        <v>0</v>
      </c>
      <c r="H631" s="97">
        <v>0</v>
      </c>
      <c r="I631" s="97">
        <v>0</v>
      </c>
      <c r="J631" s="97">
        <v>135</v>
      </c>
      <c r="K631" s="88">
        <f t="shared" si="19"/>
        <v>0</v>
      </c>
      <c r="L631" s="97">
        <v>0</v>
      </c>
      <c r="M631" s="97">
        <v>0</v>
      </c>
      <c r="N631" s="97">
        <v>279</v>
      </c>
      <c r="O631" s="97">
        <v>0</v>
      </c>
      <c r="P631" s="97">
        <v>321</v>
      </c>
      <c r="Q631" s="97">
        <v>19</v>
      </c>
      <c r="R631" s="97">
        <v>1057</v>
      </c>
      <c r="S631" s="97">
        <v>19</v>
      </c>
    </row>
    <row r="632" spans="1:19" ht="12.75" customHeight="1" x14ac:dyDescent="0.2">
      <c r="A632" s="93" t="s">
        <v>143</v>
      </c>
      <c r="B632" s="93" t="s">
        <v>24</v>
      </c>
      <c r="C632" s="93" t="s">
        <v>13</v>
      </c>
      <c r="D632" s="94" t="s">
        <v>1189</v>
      </c>
      <c r="E632" s="93" t="s">
        <v>6</v>
      </c>
      <c r="F632" s="95">
        <v>41</v>
      </c>
      <c r="G632" s="88">
        <f t="shared" si="18"/>
        <v>0</v>
      </c>
      <c r="H632" s="95">
        <v>0</v>
      </c>
      <c r="I632" s="95">
        <v>0</v>
      </c>
      <c r="J632" s="96">
        <v>26</v>
      </c>
      <c r="K632" s="88">
        <f t="shared" si="19"/>
        <v>4</v>
      </c>
      <c r="L632" s="95">
        <v>4</v>
      </c>
      <c r="M632" s="95">
        <v>0</v>
      </c>
      <c r="N632" s="95">
        <v>29</v>
      </c>
      <c r="O632" s="95">
        <v>0</v>
      </c>
      <c r="P632" s="93" t="s">
        <v>1201</v>
      </c>
      <c r="Q632" s="95">
        <v>25</v>
      </c>
      <c r="R632" s="95">
        <v>165</v>
      </c>
      <c r="S632" s="95">
        <v>29</v>
      </c>
    </row>
    <row r="633" spans="1:19" ht="12.75" customHeight="1" x14ac:dyDescent="0.2">
      <c r="A633" s="97" t="s">
        <v>143</v>
      </c>
      <c r="B633" s="97" t="s">
        <v>24</v>
      </c>
      <c r="C633" s="97" t="s">
        <v>13</v>
      </c>
      <c r="D633" s="98">
        <v>2014</v>
      </c>
      <c r="E633" s="97" t="s">
        <v>6</v>
      </c>
      <c r="F633" s="97">
        <v>41</v>
      </c>
      <c r="G633" s="88">
        <f t="shared" si="18"/>
        <v>0</v>
      </c>
      <c r="H633" s="97">
        <v>0</v>
      </c>
      <c r="I633" s="97">
        <v>0</v>
      </c>
      <c r="J633" s="97">
        <v>26</v>
      </c>
      <c r="K633" s="88">
        <f t="shared" si="19"/>
        <v>1</v>
      </c>
      <c r="L633" s="97">
        <v>1</v>
      </c>
      <c r="M633" s="97">
        <v>0</v>
      </c>
      <c r="N633" s="97">
        <v>29</v>
      </c>
      <c r="O633" s="97">
        <v>0</v>
      </c>
      <c r="P633" s="97">
        <v>69</v>
      </c>
      <c r="Q633" s="97">
        <v>12</v>
      </c>
      <c r="R633" s="97">
        <v>165</v>
      </c>
      <c r="S633" s="97">
        <v>13</v>
      </c>
    </row>
    <row r="634" spans="1:19" ht="12.75" customHeight="1" x14ac:dyDescent="0.2">
      <c r="A634" t="s">
        <v>143</v>
      </c>
      <c r="B634" t="s">
        <v>24</v>
      </c>
      <c r="C634" t="s">
        <v>13</v>
      </c>
      <c r="D634" s="92">
        <v>2015</v>
      </c>
      <c r="E634" t="s">
        <v>6</v>
      </c>
      <c r="F634">
        <v>41</v>
      </c>
      <c r="G634" s="88">
        <f t="shared" si="18"/>
        <v>0</v>
      </c>
      <c r="H634">
        <v>0</v>
      </c>
      <c r="I634">
        <v>0</v>
      </c>
      <c r="J634">
        <v>26</v>
      </c>
      <c r="K634" s="88">
        <f t="shared" si="19"/>
        <v>2</v>
      </c>
      <c r="L634">
        <v>2</v>
      </c>
      <c r="M634">
        <v>0</v>
      </c>
      <c r="N634">
        <v>29</v>
      </c>
      <c r="O634">
        <v>0</v>
      </c>
      <c r="P634">
        <v>69</v>
      </c>
      <c r="Q634">
        <v>30</v>
      </c>
      <c r="R634">
        <v>165</v>
      </c>
      <c r="S634">
        <v>32</v>
      </c>
    </row>
    <row r="635" spans="1:19" ht="12.75" customHeight="1" x14ac:dyDescent="0.2">
      <c r="A635" t="s">
        <v>143</v>
      </c>
      <c r="B635" t="s">
        <v>24</v>
      </c>
      <c r="C635" t="s">
        <v>13</v>
      </c>
      <c r="D635" s="92">
        <v>2016</v>
      </c>
      <c r="E635" t="s">
        <v>6</v>
      </c>
      <c r="F635">
        <v>41</v>
      </c>
      <c r="G635" s="88">
        <f t="shared" si="18"/>
        <v>0</v>
      </c>
      <c r="H635">
        <v>0</v>
      </c>
      <c r="I635">
        <v>0</v>
      </c>
      <c r="J635">
        <v>26</v>
      </c>
      <c r="K635" s="88">
        <f t="shared" si="19"/>
        <v>2</v>
      </c>
      <c r="L635">
        <v>2</v>
      </c>
      <c r="M635">
        <v>0</v>
      </c>
      <c r="N635">
        <v>29</v>
      </c>
      <c r="O635">
        <v>0</v>
      </c>
      <c r="P635">
        <v>69</v>
      </c>
      <c r="Q635">
        <v>21</v>
      </c>
      <c r="R635">
        <v>165</v>
      </c>
      <c r="S635">
        <v>23</v>
      </c>
    </row>
    <row r="636" spans="1:19" ht="12.75" customHeight="1" x14ac:dyDescent="0.2">
      <c r="A636" t="s">
        <v>143</v>
      </c>
      <c r="B636" t="s">
        <v>24</v>
      </c>
      <c r="C636" t="s">
        <v>13</v>
      </c>
      <c r="D636" s="92">
        <v>2017</v>
      </c>
      <c r="E636" t="s">
        <v>6</v>
      </c>
      <c r="F636">
        <v>41</v>
      </c>
      <c r="G636" s="88">
        <f t="shared" si="18"/>
        <v>0</v>
      </c>
      <c r="H636">
        <v>0</v>
      </c>
      <c r="I636">
        <v>0</v>
      </c>
      <c r="J636">
        <v>26</v>
      </c>
      <c r="K636" s="88">
        <f t="shared" si="19"/>
        <v>0</v>
      </c>
      <c r="L636">
        <v>0</v>
      </c>
      <c r="M636">
        <v>0</v>
      </c>
      <c r="N636">
        <v>29</v>
      </c>
      <c r="O636">
        <v>0</v>
      </c>
      <c r="P636">
        <v>69</v>
      </c>
      <c r="Q636">
        <v>17</v>
      </c>
      <c r="R636">
        <v>165</v>
      </c>
      <c r="S636">
        <v>17</v>
      </c>
    </row>
    <row r="637" spans="1:19" ht="12.75" customHeight="1" x14ac:dyDescent="0.2">
      <c r="A637" s="93" t="s">
        <v>144</v>
      </c>
      <c r="B637" s="93" t="s">
        <v>29</v>
      </c>
      <c r="C637" s="93" t="s">
        <v>8</v>
      </c>
      <c r="D637" s="94" t="s">
        <v>1189</v>
      </c>
      <c r="E637" s="93" t="s">
        <v>6</v>
      </c>
      <c r="F637" s="95">
        <v>52</v>
      </c>
      <c r="G637" s="88">
        <f t="shared" si="18"/>
        <v>0</v>
      </c>
      <c r="H637" s="95">
        <v>0</v>
      </c>
      <c r="I637" s="95">
        <v>0</v>
      </c>
      <c r="J637" s="96">
        <v>31</v>
      </c>
      <c r="K637" s="88">
        <f t="shared" si="19"/>
        <v>0</v>
      </c>
      <c r="L637" s="95">
        <v>0</v>
      </c>
      <c r="M637" s="95">
        <v>0</v>
      </c>
      <c r="N637" s="95">
        <v>36</v>
      </c>
      <c r="O637" s="95">
        <v>3</v>
      </c>
      <c r="P637" s="93" t="s">
        <v>1303</v>
      </c>
      <c r="Q637" s="95">
        <v>10</v>
      </c>
      <c r="R637" s="95">
        <v>240</v>
      </c>
      <c r="S637" s="95">
        <v>13</v>
      </c>
    </row>
    <row r="638" spans="1:19" ht="12.75" customHeight="1" x14ac:dyDescent="0.2">
      <c r="A638" s="97" t="s">
        <v>144</v>
      </c>
      <c r="B638" s="97" t="s">
        <v>29</v>
      </c>
      <c r="C638" s="97" t="s">
        <v>8</v>
      </c>
      <c r="D638" s="98">
        <v>2014</v>
      </c>
      <c r="E638" s="97" t="s">
        <v>6</v>
      </c>
      <c r="F638" s="97">
        <v>52</v>
      </c>
      <c r="G638" s="88">
        <f t="shared" si="18"/>
        <v>52</v>
      </c>
      <c r="H638" s="97">
        <v>52</v>
      </c>
      <c r="I638" s="97">
        <v>0</v>
      </c>
      <c r="J638" s="97">
        <v>31</v>
      </c>
      <c r="K638" s="88">
        <f t="shared" si="19"/>
        <v>3</v>
      </c>
      <c r="L638" s="97">
        <v>3</v>
      </c>
      <c r="M638" s="97">
        <v>0</v>
      </c>
      <c r="N638" s="97">
        <v>36</v>
      </c>
      <c r="O638" s="97">
        <v>0</v>
      </c>
      <c r="P638" s="97">
        <v>121</v>
      </c>
      <c r="Q638" s="97">
        <v>0</v>
      </c>
      <c r="R638" s="97">
        <v>240</v>
      </c>
      <c r="S638" s="97">
        <v>55</v>
      </c>
    </row>
    <row r="639" spans="1:19" ht="12.75" customHeight="1" x14ac:dyDescent="0.2">
      <c r="A639" t="s">
        <v>144</v>
      </c>
      <c r="B639" t="s">
        <v>29</v>
      </c>
      <c r="C639" t="s">
        <v>8</v>
      </c>
      <c r="D639" s="92">
        <v>2015</v>
      </c>
      <c r="E639" t="s">
        <v>6</v>
      </c>
      <c r="F639">
        <v>52</v>
      </c>
      <c r="G639" s="88">
        <f t="shared" si="18"/>
        <v>0</v>
      </c>
      <c r="H639">
        <v>0</v>
      </c>
      <c r="I639">
        <v>0</v>
      </c>
      <c r="J639">
        <v>31</v>
      </c>
      <c r="K639" s="88">
        <f t="shared" si="19"/>
        <v>0</v>
      </c>
      <c r="L639">
        <v>0</v>
      </c>
      <c r="M639">
        <v>0</v>
      </c>
      <c r="N639">
        <v>36</v>
      </c>
      <c r="O639">
        <v>0</v>
      </c>
      <c r="P639">
        <v>121</v>
      </c>
      <c r="Q639">
        <v>9</v>
      </c>
      <c r="R639">
        <v>240</v>
      </c>
      <c r="S639">
        <v>9</v>
      </c>
    </row>
    <row r="640" spans="1:19" ht="12.75" customHeight="1" x14ac:dyDescent="0.2">
      <c r="A640" t="s">
        <v>144</v>
      </c>
      <c r="B640" t="s">
        <v>29</v>
      </c>
      <c r="C640" t="s">
        <v>8</v>
      </c>
      <c r="D640" s="92">
        <v>2016</v>
      </c>
      <c r="E640" t="s">
        <v>6</v>
      </c>
      <c r="F640">
        <v>52</v>
      </c>
      <c r="G640" s="88">
        <f t="shared" si="18"/>
        <v>0</v>
      </c>
      <c r="H640">
        <v>0</v>
      </c>
      <c r="I640">
        <v>0</v>
      </c>
      <c r="J640">
        <v>31</v>
      </c>
      <c r="K640" s="88">
        <f t="shared" si="19"/>
        <v>0</v>
      </c>
      <c r="L640">
        <v>0</v>
      </c>
      <c r="M640">
        <v>0</v>
      </c>
      <c r="N640">
        <v>36</v>
      </c>
      <c r="O640">
        <v>6</v>
      </c>
      <c r="P640">
        <v>121</v>
      </c>
      <c r="Q640">
        <v>14</v>
      </c>
      <c r="R640">
        <v>240</v>
      </c>
      <c r="S640">
        <v>20</v>
      </c>
    </row>
    <row r="641" spans="1:19" ht="12.75" customHeight="1" x14ac:dyDescent="0.2">
      <c r="A641" t="s">
        <v>144</v>
      </c>
      <c r="B641" t="s">
        <v>29</v>
      </c>
      <c r="C641" t="s">
        <v>8</v>
      </c>
      <c r="D641" s="92">
        <v>2017</v>
      </c>
      <c r="E641" t="s">
        <v>6</v>
      </c>
      <c r="F641">
        <v>52</v>
      </c>
      <c r="G641" s="88">
        <f t="shared" si="18"/>
        <v>0</v>
      </c>
      <c r="H641">
        <v>0</v>
      </c>
      <c r="I641">
        <v>0</v>
      </c>
      <c r="J641">
        <v>31</v>
      </c>
      <c r="K641" s="88">
        <f t="shared" si="19"/>
        <v>0</v>
      </c>
      <c r="L641">
        <v>0</v>
      </c>
      <c r="M641">
        <v>0</v>
      </c>
      <c r="N641">
        <v>36</v>
      </c>
      <c r="O641">
        <v>3</v>
      </c>
      <c r="P641">
        <v>121</v>
      </c>
      <c r="Q641">
        <v>12</v>
      </c>
      <c r="R641">
        <v>240</v>
      </c>
      <c r="S641">
        <v>15</v>
      </c>
    </row>
    <row r="642" spans="1:19" ht="12.75" customHeight="1" x14ac:dyDescent="0.2">
      <c r="A642" s="93" t="s">
        <v>1304</v>
      </c>
      <c r="B642" s="93" t="s">
        <v>1033</v>
      </c>
      <c r="C642" s="93" t="s">
        <v>953</v>
      </c>
      <c r="D642" s="94" t="s">
        <v>1189</v>
      </c>
      <c r="E642" s="93" t="s">
        <v>6</v>
      </c>
      <c r="F642" s="95">
        <v>0</v>
      </c>
      <c r="G642" s="88">
        <f t="shared" si="18"/>
        <v>0</v>
      </c>
      <c r="H642" s="95">
        <v>0</v>
      </c>
      <c r="I642" s="95">
        <v>0</v>
      </c>
      <c r="J642" s="96">
        <v>0</v>
      </c>
      <c r="K642" s="88">
        <f t="shared" si="19"/>
        <v>0</v>
      </c>
      <c r="L642" s="95">
        <v>0</v>
      </c>
      <c r="M642" s="95">
        <v>0</v>
      </c>
      <c r="N642" s="95">
        <v>0</v>
      </c>
      <c r="O642" s="95">
        <v>0</v>
      </c>
      <c r="P642" s="93" t="s">
        <v>1217</v>
      </c>
      <c r="Q642" s="95">
        <v>202</v>
      </c>
      <c r="R642" s="95">
        <v>0</v>
      </c>
      <c r="S642" s="95">
        <v>202</v>
      </c>
    </row>
    <row r="643" spans="1:19" ht="12.75" customHeight="1" x14ac:dyDescent="0.2">
      <c r="A643" s="93" t="s">
        <v>1305</v>
      </c>
      <c r="B643" s="93" t="s">
        <v>5</v>
      </c>
      <c r="C643" s="93" t="s">
        <v>3</v>
      </c>
      <c r="D643" s="94" t="s">
        <v>1189</v>
      </c>
      <c r="E643" s="93" t="s">
        <v>6</v>
      </c>
      <c r="F643" s="95">
        <v>0</v>
      </c>
      <c r="G643" s="88">
        <f t="shared" si="18"/>
        <v>0</v>
      </c>
      <c r="H643" s="95">
        <v>0</v>
      </c>
      <c r="I643" s="95">
        <v>0</v>
      </c>
      <c r="J643" s="96">
        <v>0</v>
      </c>
      <c r="K643" s="88">
        <f t="shared" si="19"/>
        <v>0</v>
      </c>
      <c r="L643" s="95">
        <v>0</v>
      </c>
      <c r="M643" s="95">
        <v>0</v>
      </c>
      <c r="N643" s="95">
        <v>0</v>
      </c>
      <c r="O643" s="95">
        <v>0</v>
      </c>
      <c r="P643" s="93" t="s">
        <v>1217</v>
      </c>
      <c r="Q643" s="95">
        <v>1</v>
      </c>
      <c r="R643" s="95">
        <v>0</v>
      </c>
      <c r="S643" s="95">
        <v>1</v>
      </c>
    </row>
    <row r="644" spans="1:19" ht="12.75" customHeight="1" x14ac:dyDescent="0.2">
      <c r="A644" s="93" t="s">
        <v>1013</v>
      </c>
      <c r="B644" s="93" t="s">
        <v>5</v>
      </c>
      <c r="C644" s="93" t="s">
        <v>3</v>
      </c>
      <c r="D644" s="94" t="s">
        <v>1189</v>
      </c>
      <c r="E644" s="93" t="s">
        <v>6</v>
      </c>
      <c r="F644" s="95">
        <v>170</v>
      </c>
      <c r="G644" s="88">
        <f t="shared" ref="G644:G707" si="20">H644+I644</f>
        <v>9</v>
      </c>
      <c r="H644" s="95">
        <v>9</v>
      </c>
      <c r="I644" s="95">
        <v>0</v>
      </c>
      <c r="J644" s="96">
        <v>101</v>
      </c>
      <c r="K644" s="88">
        <f t="shared" ref="K644:K707" si="21">L644+M644</f>
        <v>0</v>
      </c>
      <c r="L644" s="95">
        <v>0</v>
      </c>
      <c r="M644" s="95">
        <v>0</v>
      </c>
      <c r="N644" s="95">
        <v>112</v>
      </c>
      <c r="O644" s="95">
        <v>3</v>
      </c>
      <c r="P644" s="93" t="s">
        <v>1306</v>
      </c>
      <c r="Q644" s="95">
        <v>282</v>
      </c>
      <c r="R644" s="95">
        <v>683</v>
      </c>
      <c r="S644" s="95">
        <v>294</v>
      </c>
    </row>
    <row r="645" spans="1:19" ht="12.75" customHeight="1" x14ac:dyDescent="0.2">
      <c r="A645" s="97" t="s">
        <v>1013</v>
      </c>
      <c r="B645" s="97" t="s">
        <v>5</v>
      </c>
      <c r="C645" s="97" t="s">
        <v>3</v>
      </c>
      <c r="D645" s="98">
        <v>2014</v>
      </c>
      <c r="E645" s="97" t="s">
        <v>6</v>
      </c>
      <c r="F645" s="97">
        <v>170</v>
      </c>
      <c r="G645" s="88">
        <f t="shared" si="20"/>
        <v>0</v>
      </c>
      <c r="H645" s="97">
        <v>0</v>
      </c>
      <c r="I645" s="97">
        <v>0</v>
      </c>
      <c r="J645" s="97">
        <v>101</v>
      </c>
      <c r="K645" s="88">
        <f t="shared" si="21"/>
        <v>0</v>
      </c>
      <c r="L645" s="97">
        <v>0</v>
      </c>
      <c r="M645" s="97">
        <v>0</v>
      </c>
      <c r="N645" s="97">
        <v>112</v>
      </c>
      <c r="O645" s="97">
        <v>34</v>
      </c>
      <c r="P645" s="97">
        <v>300</v>
      </c>
      <c r="Q645" s="97">
        <v>320</v>
      </c>
      <c r="R645" s="97">
        <v>683</v>
      </c>
      <c r="S645" s="97">
        <v>354</v>
      </c>
    </row>
    <row r="646" spans="1:19" ht="12.75" customHeight="1" x14ac:dyDescent="0.2">
      <c r="A646" t="s">
        <v>1013</v>
      </c>
      <c r="B646" t="s">
        <v>5</v>
      </c>
      <c r="C646" t="s">
        <v>3</v>
      </c>
      <c r="D646" s="92">
        <v>2015</v>
      </c>
      <c r="E646" t="s">
        <v>6</v>
      </c>
      <c r="F646">
        <v>170</v>
      </c>
      <c r="G646" s="88">
        <f t="shared" si="20"/>
        <v>0</v>
      </c>
      <c r="H646">
        <v>0</v>
      </c>
      <c r="I646">
        <v>0</v>
      </c>
      <c r="J646">
        <v>101</v>
      </c>
      <c r="K646" s="88">
        <f t="shared" si="21"/>
        <v>127</v>
      </c>
      <c r="L646">
        <v>127</v>
      </c>
      <c r="M646">
        <v>0</v>
      </c>
      <c r="N646">
        <v>112</v>
      </c>
      <c r="O646">
        <v>0</v>
      </c>
      <c r="P646">
        <v>300</v>
      </c>
      <c r="Q646">
        <v>0</v>
      </c>
      <c r="R646">
        <v>683</v>
      </c>
      <c r="S646">
        <v>127</v>
      </c>
    </row>
    <row r="647" spans="1:19" ht="12.75" customHeight="1" x14ac:dyDescent="0.2">
      <c r="A647" t="s">
        <v>1013</v>
      </c>
      <c r="B647" t="s">
        <v>5</v>
      </c>
      <c r="C647" t="s">
        <v>3</v>
      </c>
      <c r="D647" s="92">
        <v>2016</v>
      </c>
      <c r="E647" t="s">
        <v>6</v>
      </c>
      <c r="F647">
        <v>170</v>
      </c>
      <c r="G647" s="88">
        <f t="shared" si="20"/>
        <v>0</v>
      </c>
      <c r="H647">
        <v>0</v>
      </c>
      <c r="I647">
        <v>0</v>
      </c>
      <c r="J647">
        <v>101</v>
      </c>
      <c r="K647" s="88">
        <f t="shared" si="21"/>
        <v>0</v>
      </c>
      <c r="L647">
        <v>0</v>
      </c>
      <c r="M647">
        <v>0</v>
      </c>
      <c r="N647">
        <v>112</v>
      </c>
      <c r="O647">
        <v>0</v>
      </c>
      <c r="P647">
        <v>300</v>
      </c>
      <c r="Q647">
        <v>4</v>
      </c>
      <c r="R647">
        <v>683</v>
      </c>
      <c r="S647">
        <v>4</v>
      </c>
    </row>
    <row r="648" spans="1:19" ht="12.75" customHeight="1" x14ac:dyDescent="0.2">
      <c r="A648" t="s">
        <v>1013</v>
      </c>
      <c r="B648" t="s">
        <v>5</v>
      </c>
      <c r="C648" t="s">
        <v>3</v>
      </c>
      <c r="D648" s="92">
        <v>2017</v>
      </c>
      <c r="E648" t="s">
        <v>6</v>
      </c>
      <c r="F648">
        <v>170</v>
      </c>
      <c r="G648" s="88">
        <f t="shared" si="20"/>
        <v>0</v>
      </c>
      <c r="H648">
        <v>0</v>
      </c>
      <c r="I648">
        <v>0</v>
      </c>
      <c r="J648">
        <v>101</v>
      </c>
      <c r="K648" s="88">
        <f t="shared" si="21"/>
        <v>0</v>
      </c>
      <c r="L648">
        <v>0</v>
      </c>
      <c r="M648">
        <v>0</v>
      </c>
      <c r="N648">
        <v>112</v>
      </c>
      <c r="O648">
        <v>5</v>
      </c>
      <c r="P648">
        <v>300</v>
      </c>
      <c r="Q648">
        <v>37</v>
      </c>
      <c r="R648">
        <v>683</v>
      </c>
      <c r="S648">
        <v>42</v>
      </c>
    </row>
    <row r="649" spans="1:19" ht="12.75" customHeight="1" x14ac:dyDescent="0.2">
      <c r="A649" s="93" t="s">
        <v>145</v>
      </c>
      <c r="B649" s="93" t="s">
        <v>7</v>
      </c>
      <c r="C649" s="93" t="s">
        <v>8</v>
      </c>
      <c r="D649" s="94" t="s">
        <v>1189</v>
      </c>
      <c r="E649" s="93" t="s">
        <v>6</v>
      </c>
      <c r="F649" s="95">
        <v>851</v>
      </c>
      <c r="G649" s="88">
        <f t="shared" si="20"/>
        <v>0</v>
      </c>
      <c r="H649" s="95">
        <v>0</v>
      </c>
      <c r="I649" s="95">
        <v>0</v>
      </c>
      <c r="J649" s="96">
        <v>480</v>
      </c>
      <c r="K649" s="88">
        <f t="shared" si="21"/>
        <v>0</v>
      </c>
      <c r="L649" s="95">
        <v>0</v>
      </c>
      <c r="M649" s="95">
        <v>0</v>
      </c>
      <c r="N649" s="95">
        <v>608</v>
      </c>
      <c r="O649" s="95">
        <v>0</v>
      </c>
      <c r="P649" s="93" t="s">
        <v>1307</v>
      </c>
      <c r="Q649" s="95">
        <v>145</v>
      </c>
      <c r="R649" s="95">
        <v>3920</v>
      </c>
      <c r="S649" s="95">
        <v>145</v>
      </c>
    </row>
    <row r="650" spans="1:19" ht="12.75" customHeight="1" x14ac:dyDescent="0.2">
      <c r="A650" s="97" t="s">
        <v>145</v>
      </c>
      <c r="B650" s="97" t="s">
        <v>7</v>
      </c>
      <c r="C650" s="97" t="s">
        <v>8</v>
      </c>
      <c r="D650" s="98">
        <v>2015</v>
      </c>
      <c r="E650" s="97" t="s">
        <v>6</v>
      </c>
      <c r="F650" s="97">
        <v>851</v>
      </c>
      <c r="G650" s="88">
        <f t="shared" si="20"/>
        <v>0</v>
      </c>
      <c r="H650" s="97">
        <v>0</v>
      </c>
      <c r="I650" s="97">
        <v>0</v>
      </c>
      <c r="J650" s="97">
        <v>480</v>
      </c>
      <c r="K650" s="88">
        <f t="shared" si="21"/>
        <v>0</v>
      </c>
      <c r="L650" s="97">
        <v>0</v>
      </c>
      <c r="M650" s="97">
        <v>0</v>
      </c>
      <c r="N650" s="97">
        <v>608</v>
      </c>
      <c r="O650" s="97">
        <v>0</v>
      </c>
      <c r="P650" s="97">
        <v>1981</v>
      </c>
      <c r="Q650" s="97">
        <v>108</v>
      </c>
      <c r="R650" s="97">
        <v>3920</v>
      </c>
      <c r="S650" s="97">
        <v>108</v>
      </c>
    </row>
    <row r="651" spans="1:19" ht="12.75" customHeight="1" x14ac:dyDescent="0.2">
      <c r="A651" s="97" t="s">
        <v>145</v>
      </c>
      <c r="B651" s="97" t="s">
        <v>7</v>
      </c>
      <c r="C651" s="97" t="s">
        <v>8</v>
      </c>
      <c r="D651" s="98">
        <v>2016</v>
      </c>
      <c r="E651" s="97" t="s">
        <v>6</v>
      </c>
      <c r="F651" s="97">
        <v>851</v>
      </c>
      <c r="G651" s="88">
        <f t="shared" si="20"/>
        <v>0</v>
      </c>
      <c r="H651" s="97">
        <v>0</v>
      </c>
      <c r="I651" s="97">
        <v>0</v>
      </c>
      <c r="J651" s="97">
        <v>480</v>
      </c>
      <c r="K651" s="88">
        <f t="shared" si="21"/>
        <v>0</v>
      </c>
      <c r="L651" s="97">
        <v>0</v>
      </c>
      <c r="M651" s="97">
        <v>0</v>
      </c>
      <c r="N651" s="97">
        <v>608</v>
      </c>
      <c r="O651" s="97">
        <v>0</v>
      </c>
      <c r="P651" s="97">
        <v>1981</v>
      </c>
      <c r="Q651" s="97">
        <v>225</v>
      </c>
      <c r="R651" s="97">
        <v>3920</v>
      </c>
      <c r="S651" s="97">
        <v>225</v>
      </c>
    </row>
    <row r="652" spans="1:19" ht="12.75" customHeight="1" x14ac:dyDescent="0.2">
      <c r="A652" s="97" t="s">
        <v>145</v>
      </c>
      <c r="B652" s="97" t="s">
        <v>7</v>
      </c>
      <c r="C652" s="97" t="s">
        <v>8</v>
      </c>
      <c r="D652" s="98">
        <v>2017</v>
      </c>
      <c r="E652" s="97" t="s">
        <v>6</v>
      </c>
      <c r="F652" s="97">
        <v>851</v>
      </c>
      <c r="G652" s="88">
        <f t="shared" si="20"/>
        <v>40</v>
      </c>
      <c r="H652" s="97">
        <v>40</v>
      </c>
      <c r="I652" s="97">
        <v>0</v>
      </c>
      <c r="J652" s="97">
        <v>480</v>
      </c>
      <c r="K652" s="88">
        <f t="shared" si="21"/>
        <v>19</v>
      </c>
      <c r="L652" s="97">
        <v>19</v>
      </c>
      <c r="M652" s="97">
        <v>0</v>
      </c>
      <c r="N652" s="97">
        <v>608</v>
      </c>
      <c r="O652" s="97">
        <v>0</v>
      </c>
      <c r="P652" s="97">
        <v>1981</v>
      </c>
      <c r="Q652" s="97">
        <v>395</v>
      </c>
      <c r="R652" s="97">
        <v>3920</v>
      </c>
      <c r="S652" s="97">
        <v>454</v>
      </c>
    </row>
    <row r="653" spans="1:19" ht="12.75" customHeight="1" x14ac:dyDescent="0.2">
      <c r="A653" s="93" t="s">
        <v>146</v>
      </c>
      <c r="B653" s="93" t="s">
        <v>81</v>
      </c>
      <c r="C653" s="93" t="s">
        <v>8</v>
      </c>
      <c r="D653" s="94" t="s">
        <v>1189</v>
      </c>
      <c r="E653" s="93" t="s">
        <v>6</v>
      </c>
      <c r="F653" s="95">
        <v>31</v>
      </c>
      <c r="G653" s="88">
        <f t="shared" si="20"/>
        <v>0</v>
      </c>
      <c r="H653" s="95">
        <v>0</v>
      </c>
      <c r="I653" s="95">
        <v>0</v>
      </c>
      <c r="J653" s="96">
        <v>24</v>
      </c>
      <c r="K653" s="88">
        <f t="shared" si="21"/>
        <v>0</v>
      </c>
      <c r="L653" s="95">
        <v>0</v>
      </c>
      <c r="M653" s="95">
        <v>0</v>
      </c>
      <c r="N653" s="95">
        <v>26</v>
      </c>
      <c r="O653" s="95">
        <v>11</v>
      </c>
      <c r="P653" s="93" t="s">
        <v>1308</v>
      </c>
      <c r="Q653" s="95">
        <v>41</v>
      </c>
      <c r="R653" s="95">
        <v>157</v>
      </c>
      <c r="S653" s="95">
        <v>52</v>
      </c>
    </row>
    <row r="654" spans="1:19" ht="12.75" customHeight="1" x14ac:dyDescent="0.2">
      <c r="A654" s="97" t="s">
        <v>146</v>
      </c>
      <c r="B654" s="97" t="s">
        <v>81</v>
      </c>
      <c r="C654" s="97" t="s">
        <v>8</v>
      </c>
      <c r="D654" s="98">
        <v>2014</v>
      </c>
      <c r="E654" s="97" t="s">
        <v>6</v>
      </c>
      <c r="F654" s="97">
        <v>31</v>
      </c>
      <c r="G654" s="88">
        <f t="shared" si="20"/>
        <v>0</v>
      </c>
      <c r="H654" s="97">
        <v>0</v>
      </c>
      <c r="I654" s="97">
        <v>0</v>
      </c>
      <c r="J654" s="97">
        <v>24</v>
      </c>
      <c r="K654" s="88">
        <f t="shared" si="21"/>
        <v>0</v>
      </c>
      <c r="L654" s="97">
        <v>0</v>
      </c>
      <c r="M654" s="97">
        <v>0</v>
      </c>
      <c r="N654" s="97">
        <v>26</v>
      </c>
      <c r="O654" s="97">
        <v>0</v>
      </c>
      <c r="P654" s="97">
        <v>76</v>
      </c>
      <c r="Q654" s="97">
        <v>27</v>
      </c>
      <c r="R654" s="97">
        <v>157</v>
      </c>
      <c r="S654" s="97">
        <v>27</v>
      </c>
    </row>
    <row r="655" spans="1:19" ht="12.75" customHeight="1" x14ac:dyDescent="0.2">
      <c r="A655" s="97" t="s">
        <v>146</v>
      </c>
      <c r="B655" s="97" t="s">
        <v>81</v>
      </c>
      <c r="C655" s="97" t="s">
        <v>8</v>
      </c>
      <c r="D655" s="98">
        <v>2015</v>
      </c>
      <c r="E655" s="97" t="s">
        <v>6</v>
      </c>
      <c r="F655" s="97">
        <v>31</v>
      </c>
      <c r="G655" s="88">
        <f t="shared" si="20"/>
        <v>1</v>
      </c>
      <c r="H655" s="97">
        <v>1</v>
      </c>
      <c r="I655" s="97">
        <v>0</v>
      </c>
      <c r="J655" s="97">
        <v>24</v>
      </c>
      <c r="K655" s="88">
        <f t="shared" si="21"/>
        <v>2</v>
      </c>
      <c r="L655" s="97">
        <v>2</v>
      </c>
      <c r="M655" s="97">
        <v>0</v>
      </c>
      <c r="N655" s="97">
        <v>26</v>
      </c>
      <c r="O655" s="97">
        <v>12</v>
      </c>
      <c r="P655" s="97">
        <v>76</v>
      </c>
      <c r="Q655" s="97">
        <v>44</v>
      </c>
      <c r="R655" s="97">
        <v>157</v>
      </c>
      <c r="S655" s="97">
        <v>59</v>
      </c>
    </row>
    <row r="656" spans="1:19" ht="12.75" customHeight="1" x14ac:dyDescent="0.2">
      <c r="A656" s="97" t="s">
        <v>146</v>
      </c>
      <c r="B656" s="97" t="s">
        <v>81</v>
      </c>
      <c r="C656" s="97" t="s">
        <v>8</v>
      </c>
      <c r="D656" s="98">
        <v>2016</v>
      </c>
      <c r="E656" s="97" t="s">
        <v>6</v>
      </c>
      <c r="F656" s="97">
        <v>31</v>
      </c>
      <c r="G656" s="88">
        <f t="shared" si="20"/>
        <v>2</v>
      </c>
      <c r="H656" s="97">
        <v>2</v>
      </c>
      <c r="I656" s="97">
        <v>0</v>
      </c>
      <c r="J656" s="97">
        <v>24</v>
      </c>
      <c r="K656" s="88">
        <f t="shared" si="21"/>
        <v>3</v>
      </c>
      <c r="L656" s="97">
        <v>3</v>
      </c>
      <c r="M656" s="97">
        <v>0</v>
      </c>
      <c r="N656" s="97">
        <v>26</v>
      </c>
      <c r="O656" s="97">
        <v>4</v>
      </c>
      <c r="P656" s="97">
        <v>76</v>
      </c>
      <c r="Q656" s="97">
        <v>23</v>
      </c>
      <c r="R656" s="97">
        <v>157</v>
      </c>
      <c r="S656" s="97">
        <v>32</v>
      </c>
    </row>
    <row r="657" spans="1:19" ht="12.75" customHeight="1" x14ac:dyDescent="0.2">
      <c r="A657" s="97" t="s">
        <v>146</v>
      </c>
      <c r="B657" s="97" t="s">
        <v>81</v>
      </c>
      <c r="C657" s="97" t="s">
        <v>8</v>
      </c>
      <c r="D657" s="98">
        <v>2017</v>
      </c>
      <c r="E657" s="97" t="s">
        <v>6</v>
      </c>
      <c r="F657" s="97">
        <v>31</v>
      </c>
      <c r="G657" s="88">
        <f t="shared" si="20"/>
        <v>12</v>
      </c>
      <c r="H657" s="97">
        <v>12</v>
      </c>
      <c r="I657" s="97">
        <v>0</v>
      </c>
      <c r="J657" s="97">
        <v>24</v>
      </c>
      <c r="K657" s="88">
        <f t="shared" si="21"/>
        <v>20</v>
      </c>
      <c r="L657" s="97">
        <v>20</v>
      </c>
      <c r="M657" s="97">
        <v>0</v>
      </c>
      <c r="N657" s="97">
        <v>26</v>
      </c>
      <c r="O657" s="97">
        <v>29</v>
      </c>
      <c r="P657" s="97">
        <v>76</v>
      </c>
      <c r="Q657" s="97">
        <v>16</v>
      </c>
      <c r="R657" s="97">
        <v>157</v>
      </c>
      <c r="S657" s="97">
        <v>77</v>
      </c>
    </row>
    <row r="658" spans="1:19" ht="12.75" customHeight="1" x14ac:dyDescent="0.2">
      <c r="A658" s="97" t="s">
        <v>147</v>
      </c>
      <c r="B658" s="97" t="s">
        <v>35</v>
      </c>
      <c r="C658" s="97" t="s">
        <v>3</v>
      </c>
      <c r="D658" s="98">
        <v>2013</v>
      </c>
      <c r="E658" s="97" t="s">
        <v>6</v>
      </c>
      <c r="F658" s="97">
        <v>134</v>
      </c>
      <c r="G658" s="88">
        <f t="shared" si="20"/>
        <v>0</v>
      </c>
      <c r="H658" s="97">
        <v>0</v>
      </c>
      <c r="I658" s="97">
        <v>0</v>
      </c>
      <c r="J658" s="97">
        <v>96</v>
      </c>
      <c r="K658" s="88">
        <f t="shared" si="21"/>
        <v>17</v>
      </c>
      <c r="L658" s="97">
        <v>0</v>
      </c>
      <c r="M658" s="97">
        <v>17</v>
      </c>
      <c r="N658" s="97">
        <v>112</v>
      </c>
      <c r="O658" s="97">
        <v>86</v>
      </c>
      <c r="P658" s="97">
        <v>262</v>
      </c>
      <c r="Q658" s="97">
        <v>6</v>
      </c>
      <c r="R658" s="97">
        <v>604</v>
      </c>
      <c r="S658" s="97">
        <v>109</v>
      </c>
    </row>
    <row r="659" spans="1:19" ht="12.75" customHeight="1" x14ac:dyDescent="0.2">
      <c r="A659" s="97" t="s">
        <v>147</v>
      </c>
      <c r="B659" s="97" t="s">
        <v>35</v>
      </c>
      <c r="C659" s="97" t="s">
        <v>3</v>
      </c>
      <c r="D659" s="98">
        <v>2014</v>
      </c>
      <c r="E659" s="97" t="s">
        <v>6</v>
      </c>
      <c r="F659" s="97">
        <v>134</v>
      </c>
      <c r="G659" s="88">
        <f t="shared" si="20"/>
        <v>0</v>
      </c>
      <c r="H659" s="97">
        <v>0</v>
      </c>
      <c r="I659" s="97">
        <v>0</v>
      </c>
      <c r="J659" s="97">
        <v>96</v>
      </c>
      <c r="K659" s="88">
        <f t="shared" si="21"/>
        <v>3</v>
      </c>
      <c r="L659" s="97">
        <v>0</v>
      </c>
      <c r="M659" s="97">
        <v>3</v>
      </c>
      <c r="N659" s="97">
        <v>112</v>
      </c>
      <c r="O659" s="97">
        <v>114</v>
      </c>
      <c r="P659" s="97">
        <v>262</v>
      </c>
      <c r="Q659" s="97">
        <v>32</v>
      </c>
      <c r="R659" s="97">
        <v>604</v>
      </c>
      <c r="S659" s="97">
        <v>149</v>
      </c>
    </row>
    <row r="660" spans="1:19" ht="12.75" customHeight="1" x14ac:dyDescent="0.2">
      <c r="A660" t="s">
        <v>147</v>
      </c>
      <c r="B660" t="s">
        <v>35</v>
      </c>
      <c r="C660" t="s">
        <v>3</v>
      </c>
      <c r="D660" s="92">
        <v>2015</v>
      </c>
      <c r="E660" t="s">
        <v>6</v>
      </c>
      <c r="F660">
        <v>134</v>
      </c>
      <c r="G660" s="88">
        <f t="shared" si="20"/>
        <v>0</v>
      </c>
      <c r="H660">
        <v>0</v>
      </c>
      <c r="I660">
        <v>0</v>
      </c>
      <c r="J660">
        <v>96</v>
      </c>
      <c r="K660" s="88">
        <f t="shared" si="21"/>
        <v>14</v>
      </c>
      <c r="L660">
        <v>12</v>
      </c>
      <c r="M660">
        <v>2</v>
      </c>
      <c r="N660">
        <v>112</v>
      </c>
      <c r="O660">
        <v>76</v>
      </c>
      <c r="P660">
        <v>262</v>
      </c>
      <c r="Q660">
        <v>17</v>
      </c>
      <c r="R660">
        <v>604</v>
      </c>
      <c r="S660">
        <v>107</v>
      </c>
    </row>
    <row r="661" spans="1:19" ht="12.75" customHeight="1" x14ac:dyDescent="0.2">
      <c r="A661" t="s">
        <v>147</v>
      </c>
      <c r="B661" t="s">
        <v>35</v>
      </c>
      <c r="C661" t="s">
        <v>3</v>
      </c>
      <c r="D661" s="92">
        <v>2016</v>
      </c>
      <c r="E661" t="s">
        <v>6</v>
      </c>
      <c r="F661">
        <v>134</v>
      </c>
      <c r="G661" s="88">
        <f t="shared" si="20"/>
        <v>0</v>
      </c>
      <c r="H661">
        <v>0</v>
      </c>
      <c r="I661">
        <v>0</v>
      </c>
      <c r="J661">
        <v>96</v>
      </c>
      <c r="K661" s="88">
        <f t="shared" si="21"/>
        <v>29</v>
      </c>
      <c r="L661">
        <v>29</v>
      </c>
      <c r="M661">
        <v>0</v>
      </c>
      <c r="N661">
        <v>112</v>
      </c>
      <c r="O661">
        <v>25</v>
      </c>
      <c r="P661">
        <v>262</v>
      </c>
      <c r="Q661">
        <v>8</v>
      </c>
      <c r="R661">
        <v>604</v>
      </c>
      <c r="S661">
        <v>62</v>
      </c>
    </row>
    <row r="662" spans="1:19" ht="12.75" customHeight="1" x14ac:dyDescent="0.2">
      <c r="A662" t="s">
        <v>147</v>
      </c>
      <c r="B662" t="s">
        <v>35</v>
      </c>
      <c r="C662" t="s">
        <v>3</v>
      </c>
      <c r="D662" s="92">
        <v>2017</v>
      </c>
      <c r="E662" t="s">
        <v>6</v>
      </c>
      <c r="F662">
        <v>134</v>
      </c>
      <c r="G662" s="88">
        <f t="shared" si="20"/>
        <v>0</v>
      </c>
      <c r="H662">
        <v>0</v>
      </c>
      <c r="I662">
        <v>0</v>
      </c>
      <c r="J662">
        <v>96</v>
      </c>
      <c r="K662" s="88">
        <f t="shared" si="21"/>
        <v>0</v>
      </c>
      <c r="L662">
        <v>0</v>
      </c>
      <c r="M662">
        <v>0</v>
      </c>
      <c r="N662">
        <v>112</v>
      </c>
      <c r="O662">
        <v>2</v>
      </c>
      <c r="P662">
        <v>262</v>
      </c>
      <c r="Q662">
        <v>12</v>
      </c>
      <c r="R662">
        <v>604</v>
      </c>
      <c r="S662">
        <v>14</v>
      </c>
    </row>
    <row r="663" spans="1:19" ht="12.75" customHeight="1" x14ac:dyDescent="0.2">
      <c r="A663" s="93" t="s">
        <v>148</v>
      </c>
      <c r="B663" s="93" t="s">
        <v>21</v>
      </c>
      <c r="C663" s="93" t="s">
        <v>8</v>
      </c>
      <c r="D663" s="94" t="s">
        <v>1189</v>
      </c>
      <c r="E663" s="93" t="s">
        <v>6</v>
      </c>
      <c r="F663" s="95">
        <v>220</v>
      </c>
      <c r="G663" s="88">
        <f t="shared" si="20"/>
        <v>0</v>
      </c>
      <c r="H663" s="95">
        <v>0</v>
      </c>
      <c r="I663" s="95">
        <v>0</v>
      </c>
      <c r="J663" s="96">
        <v>118</v>
      </c>
      <c r="K663" s="88">
        <f t="shared" si="21"/>
        <v>0</v>
      </c>
      <c r="L663" s="95">
        <v>0</v>
      </c>
      <c r="M663" s="95">
        <v>0</v>
      </c>
      <c r="N663" s="95">
        <v>100</v>
      </c>
      <c r="O663" s="95">
        <v>0</v>
      </c>
      <c r="P663" s="93" t="s">
        <v>1309</v>
      </c>
      <c r="Q663" s="95">
        <v>227</v>
      </c>
      <c r="R663" s="95">
        <v>682</v>
      </c>
      <c r="S663" s="95">
        <v>227</v>
      </c>
    </row>
    <row r="664" spans="1:19" ht="12.75" customHeight="1" x14ac:dyDescent="0.2">
      <c r="A664" s="97" t="s">
        <v>148</v>
      </c>
      <c r="B664" s="97" t="s">
        <v>21</v>
      </c>
      <c r="C664" s="97" t="s">
        <v>8</v>
      </c>
      <c r="D664" s="98">
        <v>2015</v>
      </c>
      <c r="E664" s="97" t="s">
        <v>6</v>
      </c>
      <c r="F664" s="97">
        <v>220</v>
      </c>
      <c r="G664" s="88">
        <f t="shared" si="20"/>
        <v>0</v>
      </c>
      <c r="H664" s="97">
        <v>0</v>
      </c>
      <c r="I664" s="97">
        <v>0</v>
      </c>
      <c r="J664" s="97">
        <v>118</v>
      </c>
      <c r="K664" s="88">
        <f t="shared" si="21"/>
        <v>0</v>
      </c>
      <c r="L664" s="97">
        <v>0</v>
      </c>
      <c r="M664" s="97">
        <v>0</v>
      </c>
      <c r="N664" s="97">
        <v>100</v>
      </c>
      <c r="O664" s="97">
        <v>0</v>
      </c>
      <c r="P664" s="97">
        <v>244</v>
      </c>
      <c r="Q664" s="97">
        <v>190</v>
      </c>
      <c r="R664" s="97">
        <v>682</v>
      </c>
      <c r="S664" s="97">
        <v>190</v>
      </c>
    </row>
    <row r="665" spans="1:19" ht="12.75" customHeight="1" x14ac:dyDescent="0.2">
      <c r="A665" s="97" t="s">
        <v>148</v>
      </c>
      <c r="B665" s="97" t="s">
        <v>21</v>
      </c>
      <c r="C665" s="97" t="s">
        <v>8</v>
      </c>
      <c r="D665" s="98">
        <v>2016</v>
      </c>
      <c r="E665" s="97" t="s">
        <v>6</v>
      </c>
      <c r="F665" s="97">
        <v>220</v>
      </c>
      <c r="G665" s="88">
        <f t="shared" si="20"/>
        <v>0</v>
      </c>
      <c r="H665" s="97">
        <v>0</v>
      </c>
      <c r="I665" s="97">
        <v>0</v>
      </c>
      <c r="J665" s="97">
        <v>118</v>
      </c>
      <c r="K665" s="88">
        <f t="shared" si="21"/>
        <v>1</v>
      </c>
      <c r="L665" s="97">
        <v>0</v>
      </c>
      <c r="M665" s="97">
        <v>1</v>
      </c>
      <c r="N665" s="97">
        <v>100</v>
      </c>
      <c r="O665" s="97">
        <v>0</v>
      </c>
      <c r="P665" s="97">
        <v>244</v>
      </c>
      <c r="Q665" s="97">
        <v>30</v>
      </c>
      <c r="R665" s="97">
        <v>682</v>
      </c>
      <c r="S665" s="97">
        <v>31</v>
      </c>
    </row>
    <row r="666" spans="1:19" ht="12.75" customHeight="1" x14ac:dyDescent="0.2">
      <c r="A666" s="97" t="s">
        <v>148</v>
      </c>
      <c r="B666" s="97" t="s">
        <v>21</v>
      </c>
      <c r="C666" s="97" t="s">
        <v>8</v>
      </c>
      <c r="D666" s="98">
        <v>2017</v>
      </c>
      <c r="E666" s="97" t="s">
        <v>6</v>
      </c>
      <c r="F666" s="97">
        <v>220</v>
      </c>
      <c r="G666" s="88">
        <f t="shared" si="20"/>
        <v>0</v>
      </c>
      <c r="H666" s="97">
        <v>0</v>
      </c>
      <c r="I666" s="97">
        <v>0</v>
      </c>
      <c r="J666" s="97">
        <v>118</v>
      </c>
      <c r="K666" s="88">
        <f t="shared" si="21"/>
        <v>0</v>
      </c>
      <c r="L666" s="97">
        <v>0</v>
      </c>
      <c r="M666" s="97">
        <v>0</v>
      </c>
      <c r="N666" s="97">
        <v>100</v>
      </c>
      <c r="O666" s="97">
        <v>0</v>
      </c>
      <c r="P666" s="97">
        <v>244</v>
      </c>
      <c r="Q666" s="97">
        <v>41</v>
      </c>
      <c r="R666" s="97">
        <v>682</v>
      </c>
      <c r="S666" s="97">
        <v>41</v>
      </c>
    </row>
    <row r="667" spans="1:19" ht="12.75" customHeight="1" x14ac:dyDescent="0.2">
      <c r="A667" s="93" t="s">
        <v>1310</v>
      </c>
      <c r="B667" s="93" t="s">
        <v>5</v>
      </c>
      <c r="C667" s="93" t="s">
        <v>3</v>
      </c>
      <c r="D667" s="94" t="s">
        <v>1189</v>
      </c>
      <c r="E667" s="93" t="s">
        <v>6</v>
      </c>
      <c r="F667" s="95">
        <v>0</v>
      </c>
      <c r="G667" s="88">
        <f t="shared" si="20"/>
        <v>0</v>
      </c>
      <c r="H667" s="95">
        <v>0</v>
      </c>
      <c r="I667" s="95">
        <v>0</v>
      </c>
      <c r="J667" s="96">
        <v>0</v>
      </c>
      <c r="K667" s="88">
        <f t="shared" si="21"/>
        <v>0</v>
      </c>
      <c r="L667" s="95">
        <v>0</v>
      </c>
      <c r="M667" s="95">
        <v>0</v>
      </c>
      <c r="N667" s="95">
        <v>0</v>
      </c>
      <c r="O667" s="95">
        <v>1</v>
      </c>
      <c r="P667" s="93" t="s">
        <v>1217</v>
      </c>
      <c r="Q667" s="95">
        <v>10</v>
      </c>
      <c r="R667" s="95">
        <v>0</v>
      </c>
      <c r="S667" s="95">
        <v>11</v>
      </c>
    </row>
    <row r="668" spans="1:19" ht="12.75" customHeight="1" x14ac:dyDescent="0.2">
      <c r="A668" s="97" t="s">
        <v>149</v>
      </c>
      <c r="B668" s="97" t="s">
        <v>2</v>
      </c>
      <c r="C668" s="97" t="s">
        <v>3</v>
      </c>
      <c r="D668" s="98">
        <v>2014</v>
      </c>
      <c r="E668" s="97" t="s">
        <v>6</v>
      </c>
      <c r="F668" s="97">
        <v>398</v>
      </c>
      <c r="G668" s="88">
        <f t="shared" si="20"/>
        <v>0</v>
      </c>
      <c r="H668" s="97">
        <v>0</v>
      </c>
      <c r="I668" s="97">
        <v>0</v>
      </c>
      <c r="J668" s="97">
        <v>274</v>
      </c>
      <c r="K668" s="88">
        <f t="shared" si="21"/>
        <v>0</v>
      </c>
      <c r="L668" s="97">
        <v>0</v>
      </c>
      <c r="M668" s="97">
        <v>0</v>
      </c>
      <c r="N668" s="97">
        <v>314</v>
      </c>
      <c r="O668" s="97">
        <v>82</v>
      </c>
      <c r="P668" s="97">
        <v>729</v>
      </c>
      <c r="Q668" s="97">
        <v>0</v>
      </c>
      <c r="R668" s="97">
        <v>1715</v>
      </c>
      <c r="S668" s="97">
        <v>82</v>
      </c>
    </row>
    <row r="669" spans="1:19" ht="12.75" customHeight="1" x14ac:dyDescent="0.2">
      <c r="A669" t="s">
        <v>149</v>
      </c>
      <c r="B669" t="s">
        <v>2</v>
      </c>
      <c r="C669" t="s">
        <v>3</v>
      </c>
      <c r="D669" s="92">
        <v>2015</v>
      </c>
      <c r="E669" t="s">
        <v>6</v>
      </c>
      <c r="F669">
        <v>398</v>
      </c>
      <c r="G669" s="88">
        <f t="shared" si="20"/>
        <v>0</v>
      </c>
      <c r="H669">
        <v>0</v>
      </c>
      <c r="I669">
        <v>0</v>
      </c>
      <c r="J669">
        <v>274</v>
      </c>
      <c r="K669" s="88">
        <f t="shared" si="21"/>
        <v>0</v>
      </c>
      <c r="L669">
        <v>0</v>
      </c>
      <c r="M669">
        <v>0</v>
      </c>
      <c r="N669">
        <v>314</v>
      </c>
      <c r="O669">
        <v>0</v>
      </c>
      <c r="P669">
        <v>729</v>
      </c>
      <c r="Q669">
        <v>98</v>
      </c>
      <c r="R669">
        <v>1715</v>
      </c>
      <c r="S669">
        <v>98</v>
      </c>
    </row>
    <row r="670" spans="1:19" ht="12.75" customHeight="1" x14ac:dyDescent="0.2">
      <c r="A670" t="s">
        <v>149</v>
      </c>
      <c r="B670" t="s">
        <v>2</v>
      </c>
      <c r="C670" t="s">
        <v>3</v>
      </c>
      <c r="D670" s="92">
        <v>2016</v>
      </c>
      <c r="E670" t="s">
        <v>6</v>
      </c>
      <c r="F670">
        <v>398</v>
      </c>
      <c r="G670" s="88">
        <f t="shared" si="20"/>
        <v>0</v>
      </c>
      <c r="H670">
        <v>0</v>
      </c>
      <c r="I670">
        <v>0</v>
      </c>
      <c r="J670">
        <v>274</v>
      </c>
      <c r="K670" s="88">
        <f t="shared" si="21"/>
        <v>20</v>
      </c>
      <c r="L670">
        <v>20</v>
      </c>
      <c r="M670">
        <v>0</v>
      </c>
      <c r="N670">
        <v>314</v>
      </c>
      <c r="O670">
        <v>75</v>
      </c>
      <c r="P670">
        <v>729</v>
      </c>
      <c r="Q670">
        <v>172</v>
      </c>
      <c r="R670">
        <v>1715</v>
      </c>
      <c r="S670">
        <v>267</v>
      </c>
    </row>
    <row r="671" spans="1:19" ht="12.75" customHeight="1" x14ac:dyDescent="0.2">
      <c r="A671" t="s">
        <v>149</v>
      </c>
      <c r="B671" t="s">
        <v>2</v>
      </c>
      <c r="C671" t="s">
        <v>3</v>
      </c>
      <c r="D671" s="92">
        <v>2017</v>
      </c>
      <c r="E671" t="s">
        <v>6</v>
      </c>
      <c r="F671">
        <v>398</v>
      </c>
      <c r="G671" s="88">
        <f t="shared" si="20"/>
        <v>0</v>
      </c>
      <c r="H671">
        <v>0</v>
      </c>
      <c r="I671">
        <v>0</v>
      </c>
      <c r="J671">
        <v>274</v>
      </c>
      <c r="K671" s="88">
        <f t="shared" si="21"/>
        <v>0</v>
      </c>
      <c r="L671">
        <v>0</v>
      </c>
      <c r="M671">
        <v>0</v>
      </c>
      <c r="N671">
        <v>314</v>
      </c>
      <c r="O671">
        <v>0</v>
      </c>
      <c r="P671">
        <v>729</v>
      </c>
      <c r="Q671">
        <v>230</v>
      </c>
      <c r="R671">
        <v>1715</v>
      </c>
      <c r="S671">
        <v>230</v>
      </c>
    </row>
    <row r="672" spans="1:19" ht="12.75" customHeight="1" x14ac:dyDescent="0.2">
      <c r="A672" s="93" t="s">
        <v>1311</v>
      </c>
      <c r="B672" s="93" t="s">
        <v>5</v>
      </c>
      <c r="C672" s="93" t="s">
        <v>3</v>
      </c>
      <c r="D672" s="94" t="s">
        <v>1189</v>
      </c>
      <c r="E672" s="93" t="s">
        <v>6</v>
      </c>
      <c r="F672" s="95">
        <v>0</v>
      </c>
      <c r="G672" s="88">
        <f t="shared" si="20"/>
        <v>0</v>
      </c>
      <c r="H672" s="97"/>
      <c r="I672" s="97"/>
      <c r="J672" s="96">
        <v>0</v>
      </c>
      <c r="K672" s="88">
        <f t="shared" si="21"/>
        <v>0</v>
      </c>
      <c r="L672" s="97"/>
      <c r="M672" s="97"/>
      <c r="N672" s="95">
        <v>0</v>
      </c>
      <c r="O672" s="97"/>
      <c r="P672" s="93" t="s">
        <v>1217</v>
      </c>
      <c r="Q672" s="97"/>
      <c r="R672" s="95">
        <v>0</v>
      </c>
      <c r="S672" s="97"/>
    </row>
    <row r="673" spans="1:19" ht="12.75" customHeight="1" x14ac:dyDescent="0.2">
      <c r="A673" s="93" t="s">
        <v>150</v>
      </c>
      <c r="B673" s="93" t="s">
        <v>2</v>
      </c>
      <c r="C673" s="93" t="s">
        <v>3</v>
      </c>
      <c r="D673" s="94" t="s">
        <v>1189</v>
      </c>
      <c r="E673" s="93" t="s">
        <v>6</v>
      </c>
      <c r="F673" s="95">
        <v>759</v>
      </c>
      <c r="G673" s="88">
        <f t="shared" si="20"/>
        <v>0</v>
      </c>
      <c r="H673" s="95">
        <v>0</v>
      </c>
      <c r="I673" s="95">
        <v>0</v>
      </c>
      <c r="J673" s="96">
        <v>726</v>
      </c>
      <c r="K673" s="88">
        <f t="shared" si="21"/>
        <v>0</v>
      </c>
      <c r="L673" s="95">
        <v>0</v>
      </c>
      <c r="M673" s="95">
        <v>0</v>
      </c>
      <c r="N673" s="95">
        <v>409</v>
      </c>
      <c r="O673" s="95">
        <v>0</v>
      </c>
      <c r="P673" s="93" t="s">
        <v>1312</v>
      </c>
      <c r="Q673" s="95">
        <v>17</v>
      </c>
      <c r="R673" s="95">
        <v>2784</v>
      </c>
      <c r="S673" s="95">
        <v>17</v>
      </c>
    </row>
    <row r="674" spans="1:19" ht="12.75" customHeight="1" x14ac:dyDescent="0.2">
      <c r="A674" s="97" t="s">
        <v>150</v>
      </c>
      <c r="B674" s="97" t="s">
        <v>2</v>
      </c>
      <c r="C674" s="97" t="s">
        <v>3</v>
      </c>
      <c r="D674" s="98">
        <v>2014</v>
      </c>
      <c r="E674" s="97" t="s">
        <v>6</v>
      </c>
      <c r="F674" s="97">
        <v>759</v>
      </c>
      <c r="G674" s="88">
        <f t="shared" si="20"/>
        <v>0</v>
      </c>
      <c r="H674" s="97">
        <v>0</v>
      </c>
      <c r="I674" s="97">
        <v>0</v>
      </c>
      <c r="J674" s="97">
        <v>726</v>
      </c>
      <c r="K674" s="88">
        <f t="shared" si="21"/>
        <v>0</v>
      </c>
      <c r="L674" s="97">
        <v>0</v>
      </c>
      <c r="M674" s="97">
        <v>0</v>
      </c>
      <c r="N674" s="97">
        <v>409</v>
      </c>
      <c r="O674" s="97">
        <v>1</v>
      </c>
      <c r="P674" s="97">
        <v>890</v>
      </c>
      <c r="Q674" s="97">
        <v>3</v>
      </c>
      <c r="R674" s="97">
        <v>2784</v>
      </c>
      <c r="S674" s="97">
        <v>4</v>
      </c>
    </row>
    <row r="675" spans="1:19" ht="12.75" customHeight="1" x14ac:dyDescent="0.2">
      <c r="A675" t="s">
        <v>150</v>
      </c>
      <c r="B675" t="s">
        <v>2</v>
      </c>
      <c r="C675" t="s">
        <v>3</v>
      </c>
      <c r="D675" s="92">
        <v>2015</v>
      </c>
      <c r="E675" t="s">
        <v>6</v>
      </c>
      <c r="F675">
        <v>759</v>
      </c>
      <c r="G675" s="88">
        <f t="shared" si="20"/>
        <v>0</v>
      </c>
      <c r="H675">
        <v>0</v>
      </c>
      <c r="I675">
        <v>0</v>
      </c>
      <c r="J675">
        <v>726</v>
      </c>
      <c r="K675" s="88">
        <f t="shared" si="21"/>
        <v>0</v>
      </c>
      <c r="L675">
        <v>0</v>
      </c>
      <c r="M675">
        <v>0</v>
      </c>
      <c r="N675">
        <v>409</v>
      </c>
      <c r="O675">
        <v>0</v>
      </c>
      <c r="P675">
        <v>890</v>
      </c>
      <c r="Q675">
        <v>6</v>
      </c>
      <c r="R675">
        <v>2784</v>
      </c>
      <c r="S675">
        <v>6</v>
      </c>
    </row>
    <row r="676" spans="1:19" ht="12.75" customHeight="1" x14ac:dyDescent="0.2">
      <c r="A676" t="s">
        <v>150</v>
      </c>
      <c r="B676" t="s">
        <v>2</v>
      </c>
      <c r="C676" t="s">
        <v>3</v>
      </c>
      <c r="D676" s="92">
        <v>2016</v>
      </c>
      <c r="E676" t="s">
        <v>6</v>
      </c>
      <c r="F676">
        <v>759</v>
      </c>
      <c r="G676" s="88">
        <f t="shared" si="20"/>
        <v>0</v>
      </c>
      <c r="H676">
        <v>0</v>
      </c>
      <c r="I676">
        <v>0</v>
      </c>
      <c r="J676">
        <v>726</v>
      </c>
      <c r="K676" s="88">
        <f t="shared" si="21"/>
        <v>0</v>
      </c>
      <c r="L676">
        <v>0</v>
      </c>
      <c r="M676">
        <v>0</v>
      </c>
      <c r="N676">
        <v>409</v>
      </c>
      <c r="O676">
        <v>6</v>
      </c>
      <c r="P676">
        <v>890</v>
      </c>
      <c r="Q676">
        <v>18</v>
      </c>
      <c r="R676">
        <v>2784</v>
      </c>
      <c r="S676">
        <v>24</v>
      </c>
    </row>
    <row r="677" spans="1:19" ht="12.75" customHeight="1" x14ac:dyDescent="0.2">
      <c r="A677" t="s">
        <v>150</v>
      </c>
      <c r="B677" t="s">
        <v>2</v>
      </c>
      <c r="C677" t="s">
        <v>3</v>
      </c>
      <c r="D677" s="92">
        <v>2017</v>
      </c>
      <c r="E677" t="s">
        <v>6</v>
      </c>
      <c r="F677">
        <v>759</v>
      </c>
      <c r="G677" s="88">
        <f t="shared" si="20"/>
        <v>0</v>
      </c>
      <c r="H677">
        <v>0</v>
      </c>
      <c r="I677">
        <v>0</v>
      </c>
      <c r="J677">
        <v>726</v>
      </c>
      <c r="K677" s="88">
        <f t="shared" si="21"/>
        <v>0</v>
      </c>
      <c r="L677">
        <v>0</v>
      </c>
      <c r="M677">
        <v>0</v>
      </c>
      <c r="N677">
        <v>409</v>
      </c>
      <c r="O677">
        <v>9</v>
      </c>
      <c r="P677">
        <v>890</v>
      </c>
      <c r="Q677">
        <v>70</v>
      </c>
      <c r="R677">
        <v>2784</v>
      </c>
      <c r="S677">
        <v>79</v>
      </c>
    </row>
    <row r="678" spans="1:19" ht="12.75" customHeight="1" x14ac:dyDescent="0.2">
      <c r="A678" t="s">
        <v>1006</v>
      </c>
      <c r="B678" t="s">
        <v>29</v>
      </c>
      <c r="C678" t="s">
        <v>8</v>
      </c>
      <c r="D678" s="92">
        <v>2015</v>
      </c>
      <c r="E678" t="s">
        <v>6</v>
      </c>
      <c r="F678">
        <v>32</v>
      </c>
      <c r="G678" s="88">
        <f t="shared" si="20"/>
        <v>16</v>
      </c>
      <c r="H678">
        <v>0</v>
      </c>
      <c r="I678">
        <v>16</v>
      </c>
      <c r="J678">
        <v>17</v>
      </c>
      <c r="K678" s="88">
        <f t="shared" si="21"/>
        <v>8</v>
      </c>
      <c r="L678">
        <v>0</v>
      </c>
      <c r="M678">
        <v>8</v>
      </c>
      <c r="N678">
        <v>21</v>
      </c>
      <c r="O678">
        <v>10</v>
      </c>
      <c r="P678">
        <v>21</v>
      </c>
      <c r="Q678">
        <v>5</v>
      </c>
      <c r="R678">
        <v>91</v>
      </c>
      <c r="S678">
        <v>39</v>
      </c>
    </row>
    <row r="679" spans="1:19" ht="12.75" customHeight="1" x14ac:dyDescent="0.2">
      <c r="A679" t="s">
        <v>1006</v>
      </c>
      <c r="B679" t="s">
        <v>29</v>
      </c>
      <c r="C679" t="s">
        <v>8</v>
      </c>
      <c r="D679" s="92">
        <v>2016</v>
      </c>
      <c r="E679" t="s">
        <v>6</v>
      </c>
      <c r="F679">
        <v>32</v>
      </c>
      <c r="G679" s="88">
        <f t="shared" si="20"/>
        <v>4</v>
      </c>
      <c r="H679">
        <v>0</v>
      </c>
      <c r="I679">
        <v>4</v>
      </c>
      <c r="J679">
        <v>17</v>
      </c>
      <c r="K679" s="88">
        <f t="shared" si="21"/>
        <v>2</v>
      </c>
      <c r="L679">
        <v>0</v>
      </c>
      <c r="M679">
        <v>2</v>
      </c>
      <c r="N679">
        <v>21</v>
      </c>
      <c r="O679">
        <v>2</v>
      </c>
      <c r="P679">
        <v>21</v>
      </c>
      <c r="Q679">
        <v>2</v>
      </c>
      <c r="R679">
        <v>91</v>
      </c>
      <c r="S679">
        <v>10</v>
      </c>
    </row>
    <row r="680" spans="1:19" ht="12.75" customHeight="1" x14ac:dyDescent="0.2">
      <c r="A680" t="s">
        <v>1006</v>
      </c>
      <c r="B680" t="s">
        <v>29</v>
      </c>
      <c r="C680" t="s">
        <v>8</v>
      </c>
      <c r="D680" s="92">
        <v>2017</v>
      </c>
      <c r="E680" t="s">
        <v>6</v>
      </c>
      <c r="F680">
        <v>32</v>
      </c>
      <c r="G680" s="88">
        <f t="shared" si="20"/>
        <v>8</v>
      </c>
      <c r="H680">
        <v>0</v>
      </c>
      <c r="I680">
        <v>8</v>
      </c>
      <c r="J680">
        <v>17</v>
      </c>
      <c r="K680" s="88">
        <f t="shared" si="21"/>
        <v>3</v>
      </c>
      <c r="L680">
        <v>0</v>
      </c>
      <c r="M680">
        <v>3</v>
      </c>
      <c r="N680">
        <v>21</v>
      </c>
      <c r="O680">
        <v>4</v>
      </c>
      <c r="P680">
        <v>21</v>
      </c>
      <c r="Q680">
        <v>3</v>
      </c>
      <c r="R680">
        <v>91</v>
      </c>
      <c r="S680">
        <v>18</v>
      </c>
    </row>
    <row r="681" spans="1:19" ht="12.75" customHeight="1" x14ac:dyDescent="0.2">
      <c r="A681" t="s">
        <v>151</v>
      </c>
      <c r="B681" t="s">
        <v>152</v>
      </c>
      <c r="C681" t="s">
        <v>26</v>
      </c>
      <c r="D681" s="92">
        <v>2015</v>
      </c>
      <c r="E681" t="s">
        <v>6</v>
      </c>
      <c r="F681">
        <v>671</v>
      </c>
      <c r="G681" s="88">
        <f t="shared" si="20"/>
        <v>0</v>
      </c>
      <c r="H681">
        <v>0</v>
      </c>
      <c r="I681">
        <v>0</v>
      </c>
      <c r="J681">
        <v>518</v>
      </c>
      <c r="K681" s="88">
        <f t="shared" si="21"/>
        <v>0</v>
      </c>
      <c r="L681">
        <v>0</v>
      </c>
      <c r="M681">
        <v>0</v>
      </c>
      <c r="N681">
        <v>610</v>
      </c>
      <c r="O681">
        <v>0</v>
      </c>
      <c r="P681">
        <v>1251</v>
      </c>
      <c r="Q681">
        <v>68</v>
      </c>
      <c r="R681">
        <v>3050</v>
      </c>
      <c r="S681">
        <v>68</v>
      </c>
    </row>
    <row r="682" spans="1:19" ht="12.75" customHeight="1" x14ac:dyDescent="0.2">
      <c r="A682" t="s">
        <v>151</v>
      </c>
      <c r="B682" t="s">
        <v>152</v>
      </c>
      <c r="C682" t="s">
        <v>26</v>
      </c>
      <c r="D682" s="92">
        <v>2016</v>
      </c>
      <c r="E682" t="s">
        <v>6</v>
      </c>
      <c r="F682">
        <v>671</v>
      </c>
      <c r="G682" s="88">
        <f t="shared" si="20"/>
        <v>0</v>
      </c>
      <c r="H682">
        <v>0</v>
      </c>
      <c r="I682">
        <v>0</v>
      </c>
      <c r="J682">
        <v>518</v>
      </c>
      <c r="K682" s="88">
        <f t="shared" si="21"/>
        <v>0</v>
      </c>
      <c r="L682">
        <v>0</v>
      </c>
      <c r="M682">
        <v>0</v>
      </c>
      <c r="N682">
        <v>610</v>
      </c>
      <c r="O682">
        <v>12</v>
      </c>
      <c r="P682">
        <v>1251</v>
      </c>
      <c r="Q682">
        <v>87</v>
      </c>
      <c r="R682">
        <v>3050</v>
      </c>
      <c r="S682">
        <v>99</v>
      </c>
    </row>
    <row r="683" spans="1:19" ht="12.75" customHeight="1" x14ac:dyDescent="0.2">
      <c r="A683" t="s">
        <v>151</v>
      </c>
      <c r="B683" t="s">
        <v>152</v>
      </c>
      <c r="C683" t="s">
        <v>26</v>
      </c>
      <c r="D683" s="92">
        <v>2017</v>
      </c>
      <c r="E683" t="s">
        <v>6</v>
      </c>
      <c r="F683">
        <v>671</v>
      </c>
      <c r="G683" s="88">
        <f t="shared" si="20"/>
        <v>0</v>
      </c>
      <c r="H683">
        <v>0</v>
      </c>
      <c r="I683">
        <v>0</v>
      </c>
      <c r="J683">
        <v>518</v>
      </c>
      <c r="K683" s="88">
        <f t="shared" si="21"/>
        <v>0</v>
      </c>
      <c r="L683">
        <v>0</v>
      </c>
      <c r="M683">
        <v>0</v>
      </c>
      <c r="N683">
        <v>610</v>
      </c>
      <c r="O683">
        <v>91</v>
      </c>
      <c r="P683">
        <v>1251</v>
      </c>
      <c r="Q683">
        <v>219</v>
      </c>
      <c r="R683">
        <v>3050</v>
      </c>
      <c r="S683">
        <v>310</v>
      </c>
    </row>
    <row r="684" spans="1:19" ht="12.75" customHeight="1" x14ac:dyDescent="0.2">
      <c r="A684" s="97" t="s">
        <v>1051</v>
      </c>
      <c r="B684" s="97" t="s">
        <v>50</v>
      </c>
      <c r="C684" s="97" t="s">
        <v>3</v>
      </c>
      <c r="D684" s="98">
        <v>2017</v>
      </c>
      <c r="E684" s="97" t="s">
        <v>6</v>
      </c>
      <c r="F684" s="97">
        <v>54</v>
      </c>
      <c r="G684" s="88">
        <f t="shared" si="20"/>
        <v>0</v>
      </c>
      <c r="H684" s="97">
        <v>0</v>
      </c>
      <c r="I684" s="97">
        <v>0</v>
      </c>
      <c r="J684" s="97">
        <v>31</v>
      </c>
      <c r="K684" s="88">
        <f t="shared" si="21"/>
        <v>1</v>
      </c>
      <c r="L684" s="97">
        <v>0</v>
      </c>
      <c r="M684" s="97">
        <v>1</v>
      </c>
      <c r="N684" s="97">
        <v>32</v>
      </c>
      <c r="O684" s="97">
        <v>1</v>
      </c>
      <c r="P684" s="97">
        <v>92</v>
      </c>
      <c r="Q684" s="97">
        <v>1</v>
      </c>
      <c r="R684" s="97">
        <v>209</v>
      </c>
      <c r="S684" s="97">
        <v>3</v>
      </c>
    </row>
    <row r="685" spans="1:19" ht="12.75" customHeight="1" x14ac:dyDescent="0.2">
      <c r="A685" s="93" t="s">
        <v>153</v>
      </c>
      <c r="B685" s="93" t="s">
        <v>72</v>
      </c>
      <c r="C685" s="93" t="s">
        <v>26</v>
      </c>
      <c r="D685" s="94" t="s">
        <v>1189</v>
      </c>
      <c r="E685" s="93" t="s">
        <v>6</v>
      </c>
      <c r="F685" s="95">
        <v>53</v>
      </c>
      <c r="G685" s="88">
        <f t="shared" si="20"/>
        <v>0</v>
      </c>
      <c r="H685" s="95">
        <v>0</v>
      </c>
      <c r="I685" s="95">
        <v>0</v>
      </c>
      <c r="J685" s="96">
        <v>34</v>
      </c>
      <c r="K685" s="88">
        <f t="shared" si="21"/>
        <v>0</v>
      </c>
      <c r="L685" s="95">
        <v>0</v>
      </c>
      <c r="M685" s="95">
        <v>0</v>
      </c>
      <c r="N685" s="95">
        <v>38</v>
      </c>
      <c r="O685" s="95">
        <v>0</v>
      </c>
      <c r="P685" s="93" t="s">
        <v>1313</v>
      </c>
      <c r="Q685" s="95">
        <v>8</v>
      </c>
      <c r="R685" s="95">
        <v>218</v>
      </c>
      <c r="S685" s="95">
        <v>8</v>
      </c>
    </row>
    <row r="686" spans="1:19" ht="12.75" customHeight="1" x14ac:dyDescent="0.2">
      <c r="A686" s="97" t="s">
        <v>153</v>
      </c>
      <c r="B686" s="97" t="s">
        <v>72</v>
      </c>
      <c r="C686" s="97" t="s">
        <v>26</v>
      </c>
      <c r="D686" s="98">
        <v>2015</v>
      </c>
      <c r="E686" s="97" t="s">
        <v>6</v>
      </c>
      <c r="F686" s="97">
        <v>53</v>
      </c>
      <c r="G686" s="88">
        <f t="shared" si="20"/>
        <v>0</v>
      </c>
      <c r="H686" s="97">
        <v>0</v>
      </c>
      <c r="I686" s="97">
        <v>0</v>
      </c>
      <c r="J686" s="97">
        <v>34</v>
      </c>
      <c r="K686" s="88">
        <f t="shared" si="21"/>
        <v>0</v>
      </c>
      <c r="L686" s="97">
        <v>0</v>
      </c>
      <c r="M686" s="97">
        <v>0</v>
      </c>
      <c r="N686" s="97">
        <v>38</v>
      </c>
      <c r="O686" s="97">
        <v>0</v>
      </c>
      <c r="P686" s="97">
        <v>93</v>
      </c>
      <c r="Q686" s="97">
        <v>32</v>
      </c>
      <c r="R686" s="97">
        <v>218</v>
      </c>
      <c r="S686" s="97">
        <v>32</v>
      </c>
    </row>
    <row r="687" spans="1:19" ht="12.75" customHeight="1" x14ac:dyDescent="0.2">
      <c r="A687" s="97" t="s">
        <v>153</v>
      </c>
      <c r="B687" s="97" t="s">
        <v>72</v>
      </c>
      <c r="C687" s="97" t="s">
        <v>26</v>
      </c>
      <c r="D687" s="98">
        <v>2016</v>
      </c>
      <c r="E687" s="97" t="s">
        <v>6</v>
      </c>
      <c r="F687" s="97">
        <v>53</v>
      </c>
      <c r="G687" s="88">
        <f t="shared" si="20"/>
        <v>0</v>
      </c>
      <c r="H687" s="97">
        <v>0</v>
      </c>
      <c r="I687" s="97">
        <v>0</v>
      </c>
      <c r="J687" s="97">
        <v>34</v>
      </c>
      <c r="K687" s="88">
        <f t="shared" si="21"/>
        <v>0</v>
      </c>
      <c r="L687" s="97">
        <v>0</v>
      </c>
      <c r="M687" s="97">
        <v>0</v>
      </c>
      <c r="N687" s="97">
        <v>38</v>
      </c>
      <c r="O687" s="97">
        <v>0</v>
      </c>
      <c r="P687" s="97">
        <v>93</v>
      </c>
      <c r="Q687" s="97">
        <v>15</v>
      </c>
      <c r="R687" s="97">
        <v>218</v>
      </c>
      <c r="S687" s="97">
        <v>15</v>
      </c>
    </row>
    <row r="688" spans="1:19" ht="12.75" customHeight="1" x14ac:dyDescent="0.2">
      <c r="A688" s="97" t="s">
        <v>153</v>
      </c>
      <c r="B688" s="97" t="s">
        <v>72</v>
      </c>
      <c r="C688" s="97" t="s">
        <v>26</v>
      </c>
      <c r="D688" s="98">
        <v>2017</v>
      </c>
      <c r="E688" s="97" t="s">
        <v>6</v>
      </c>
      <c r="F688" s="97">
        <v>53</v>
      </c>
      <c r="G688" s="88">
        <f t="shared" si="20"/>
        <v>0</v>
      </c>
      <c r="H688" s="97">
        <v>0</v>
      </c>
      <c r="I688" s="97">
        <v>0</v>
      </c>
      <c r="J688" s="97">
        <v>34</v>
      </c>
      <c r="K688" s="88">
        <f t="shared" si="21"/>
        <v>0</v>
      </c>
      <c r="L688" s="97">
        <v>0</v>
      </c>
      <c r="M688" s="97">
        <v>0</v>
      </c>
      <c r="N688" s="97">
        <v>38</v>
      </c>
      <c r="O688" s="97">
        <v>0</v>
      </c>
      <c r="P688" s="97">
        <v>93</v>
      </c>
      <c r="Q688" s="97">
        <v>16</v>
      </c>
      <c r="R688" s="97">
        <v>218</v>
      </c>
      <c r="S688" s="97">
        <v>16</v>
      </c>
    </row>
    <row r="689" spans="1:19" ht="12.75" customHeight="1" x14ac:dyDescent="0.2">
      <c r="A689" s="93" t="s">
        <v>154</v>
      </c>
      <c r="B689" s="93" t="s">
        <v>23</v>
      </c>
      <c r="C689" s="93" t="s">
        <v>13</v>
      </c>
      <c r="D689" s="94" t="s">
        <v>1189</v>
      </c>
      <c r="E689" s="93" t="s">
        <v>6</v>
      </c>
      <c r="F689" s="95">
        <v>211</v>
      </c>
      <c r="G689" s="88">
        <f t="shared" si="20"/>
        <v>2</v>
      </c>
      <c r="H689" s="95">
        <v>0</v>
      </c>
      <c r="I689" s="95">
        <v>2</v>
      </c>
      <c r="J689" s="96">
        <v>136</v>
      </c>
      <c r="K689" s="88">
        <f t="shared" si="21"/>
        <v>1</v>
      </c>
      <c r="L689" s="95">
        <v>0</v>
      </c>
      <c r="M689" s="95">
        <v>1</v>
      </c>
      <c r="N689" s="95">
        <v>146</v>
      </c>
      <c r="O689" s="95">
        <v>31</v>
      </c>
      <c r="P689" s="93" t="s">
        <v>1312</v>
      </c>
      <c r="Q689" s="95">
        <v>40</v>
      </c>
      <c r="R689" s="95">
        <v>1383</v>
      </c>
      <c r="S689" s="95">
        <v>74</v>
      </c>
    </row>
    <row r="690" spans="1:19" ht="12.75" customHeight="1" x14ac:dyDescent="0.2">
      <c r="A690" s="97" t="s">
        <v>154</v>
      </c>
      <c r="B690" s="97" t="s">
        <v>23</v>
      </c>
      <c r="C690" s="97" t="s">
        <v>13</v>
      </c>
      <c r="D690" s="98">
        <v>2014</v>
      </c>
      <c r="E690" s="97" t="s">
        <v>6</v>
      </c>
      <c r="F690" s="97">
        <v>211</v>
      </c>
      <c r="G690" s="88">
        <f t="shared" si="20"/>
        <v>16</v>
      </c>
      <c r="H690" s="97">
        <v>0</v>
      </c>
      <c r="I690" s="97">
        <v>16</v>
      </c>
      <c r="J690" s="97">
        <v>136</v>
      </c>
      <c r="K690" s="88">
        <f t="shared" si="21"/>
        <v>13</v>
      </c>
      <c r="L690" s="97">
        <v>0</v>
      </c>
      <c r="M690" s="97">
        <v>13</v>
      </c>
      <c r="N690" s="97">
        <v>146</v>
      </c>
      <c r="O690" s="97">
        <v>26</v>
      </c>
      <c r="P690" s="97">
        <v>890</v>
      </c>
      <c r="Q690" s="97">
        <v>83</v>
      </c>
      <c r="R690" s="97">
        <v>1383</v>
      </c>
      <c r="S690" s="97">
        <v>138</v>
      </c>
    </row>
    <row r="691" spans="1:19" ht="12.75" customHeight="1" x14ac:dyDescent="0.2">
      <c r="A691" s="97" t="s">
        <v>154</v>
      </c>
      <c r="B691" s="97" t="s">
        <v>23</v>
      </c>
      <c r="C691" s="97" t="s">
        <v>13</v>
      </c>
      <c r="D691" s="98">
        <v>2015</v>
      </c>
      <c r="E691" s="97" t="s">
        <v>6</v>
      </c>
      <c r="F691" s="97">
        <v>211</v>
      </c>
      <c r="G691" s="88">
        <f t="shared" si="20"/>
        <v>5</v>
      </c>
      <c r="H691" s="97">
        <v>0</v>
      </c>
      <c r="I691" s="97">
        <v>5</v>
      </c>
      <c r="J691" s="97">
        <v>136</v>
      </c>
      <c r="K691" s="88">
        <f t="shared" si="21"/>
        <v>4</v>
      </c>
      <c r="L691" s="97">
        <v>0</v>
      </c>
      <c r="M691" s="97">
        <v>4</v>
      </c>
      <c r="N691" s="97">
        <v>146</v>
      </c>
      <c r="O691" s="97">
        <v>53</v>
      </c>
      <c r="P691" s="97">
        <v>890</v>
      </c>
      <c r="Q691" s="97">
        <v>39</v>
      </c>
      <c r="R691" s="97">
        <v>1383</v>
      </c>
      <c r="S691" s="97">
        <v>101</v>
      </c>
    </row>
    <row r="692" spans="1:19" ht="12.75" customHeight="1" x14ac:dyDescent="0.2">
      <c r="A692" s="97" t="s">
        <v>154</v>
      </c>
      <c r="B692" s="97" t="s">
        <v>23</v>
      </c>
      <c r="C692" s="97" t="s">
        <v>13</v>
      </c>
      <c r="D692" s="98">
        <v>2016</v>
      </c>
      <c r="E692" s="97" t="s">
        <v>6</v>
      </c>
      <c r="F692" s="97">
        <v>211</v>
      </c>
      <c r="G692" s="88">
        <f t="shared" si="20"/>
        <v>3</v>
      </c>
      <c r="H692" s="97">
        <v>0</v>
      </c>
      <c r="I692" s="97">
        <v>3</v>
      </c>
      <c r="J692" s="97">
        <v>136</v>
      </c>
      <c r="K692" s="88">
        <f t="shared" si="21"/>
        <v>11</v>
      </c>
      <c r="L692" s="97">
        <v>0</v>
      </c>
      <c r="M692" s="97">
        <v>11</v>
      </c>
      <c r="N692" s="97">
        <v>146</v>
      </c>
      <c r="O692" s="97">
        <v>30</v>
      </c>
      <c r="P692" s="97">
        <v>890</v>
      </c>
      <c r="Q692" s="97">
        <v>27</v>
      </c>
      <c r="R692" s="97">
        <v>1383</v>
      </c>
      <c r="S692" s="97">
        <v>71</v>
      </c>
    </row>
    <row r="693" spans="1:19" ht="12.75" customHeight="1" x14ac:dyDescent="0.2">
      <c r="A693" s="97" t="s">
        <v>154</v>
      </c>
      <c r="B693" s="97" t="s">
        <v>23</v>
      </c>
      <c r="C693" s="97" t="s">
        <v>13</v>
      </c>
      <c r="D693" s="98">
        <v>2017</v>
      </c>
      <c r="E693" s="97" t="s">
        <v>6</v>
      </c>
      <c r="F693" s="97">
        <v>211</v>
      </c>
      <c r="G693" s="88">
        <f t="shared" si="20"/>
        <v>7</v>
      </c>
      <c r="H693" s="97">
        <v>0</v>
      </c>
      <c r="I693" s="97">
        <v>7</v>
      </c>
      <c r="J693" s="97">
        <v>136</v>
      </c>
      <c r="K693" s="88">
        <f t="shared" si="21"/>
        <v>15</v>
      </c>
      <c r="L693" s="97">
        <v>0</v>
      </c>
      <c r="M693" s="97">
        <v>15</v>
      </c>
      <c r="N693" s="97">
        <v>146</v>
      </c>
      <c r="O693" s="97">
        <v>86</v>
      </c>
      <c r="P693" s="97">
        <v>890</v>
      </c>
      <c r="Q693" s="97">
        <v>12</v>
      </c>
      <c r="R693" s="97">
        <v>1383</v>
      </c>
      <c r="S693" s="97">
        <v>120</v>
      </c>
    </row>
    <row r="694" spans="1:19" ht="12.75" customHeight="1" x14ac:dyDescent="0.2">
      <c r="A694" s="97" t="s">
        <v>155</v>
      </c>
      <c r="B694" s="97" t="s">
        <v>82</v>
      </c>
      <c r="C694" s="97" t="s">
        <v>26</v>
      </c>
      <c r="D694" s="98">
        <v>2015</v>
      </c>
      <c r="E694" s="97" t="s">
        <v>6</v>
      </c>
      <c r="F694" s="97">
        <v>87</v>
      </c>
      <c r="G694" s="88">
        <f t="shared" si="20"/>
        <v>0</v>
      </c>
      <c r="H694" s="97">
        <v>0</v>
      </c>
      <c r="I694" s="97">
        <v>0</v>
      </c>
      <c r="J694" s="97">
        <v>107</v>
      </c>
      <c r="K694" s="88">
        <f t="shared" si="21"/>
        <v>0</v>
      </c>
      <c r="L694" s="97">
        <v>0</v>
      </c>
      <c r="M694" s="97">
        <v>0</v>
      </c>
      <c r="N694" s="97">
        <v>106</v>
      </c>
      <c r="O694" s="97">
        <v>0</v>
      </c>
      <c r="P694" s="97">
        <v>124</v>
      </c>
      <c r="Q694" s="97">
        <v>0</v>
      </c>
      <c r="R694" s="97">
        <v>424</v>
      </c>
      <c r="S694" s="97">
        <v>0</v>
      </c>
    </row>
    <row r="695" spans="1:19" ht="12.75" customHeight="1" x14ac:dyDescent="0.2">
      <c r="A695" s="97" t="s">
        <v>155</v>
      </c>
      <c r="B695" s="97" t="s">
        <v>82</v>
      </c>
      <c r="C695" s="97" t="s">
        <v>26</v>
      </c>
      <c r="D695" s="98">
        <v>2016</v>
      </c>
      <c r="E695" s="97" t="s">
        <v>6</v>
      </c>
      <c r="F695" s="97">
        <v>87</v>
      </c>
      <c r="G695" s="88">
        <f t="shared" si="20"/>
        <v>0</v>
      </c>
      <c r="H695" s="97">
        <v>0</v>
      </c>
      <c r="I695" s="97">
        <v>0</v>
      </c>
      <c r="J695" s="97">
        <v>107</v>
      </c>
      <c r="K695" s="88">
        <f t="shared" si="21"/>
        <v>22</v>
      </c>
      <c r="L695" s="97">
        <v>22</v>
      </c>
      <c r="M695" s="97">
        <v>0</v>
      </c>
      <c r="N695" s="97">
        <v>106</v>
      </c>
      <c r="O695" s="97">
        <v>34</v>
      </c>
      <c r="P695" s="97">
        <v>124</v>
      </c>
      <c r="Q695" s="97">
        <v>0</v>
      </c>
      <c r="R695" s="97">
        <v>424</v>
      </c>
      <c r="S695" s="97">
        <v>56</v>
      </c>
    </row>
    <row r="696" spans="1:19" ht="12.75" customHeight="1" x14ac:dyDescent="0.2">
      <c r="A696" s="97" t="s">
        <v>155</v>
      </c>
      <c r="B696" s="97" t="s">
        <v>82</v>
      </c>
      <c r="C696" s="97" t="s">
        <v>26</v>
      </c>
      <c r="D696" s="98">
        <v>2017</v>
      </c>
      <c r="E696" s="97" t="s">
        <v>6</v>
      </c>
      <c r="F696" s="97">
        <v>87</v>
      </c>
      <c r="G696" s="88">
        <f t="shared" si="20"/>
        <v>0</v>
      </c>
      <c r="H696" s="97">
        <v>0</v>
      </c>
      <c r="I696" s="97">
        <v>0</v>
      </c>
      <c r="J696" s="97">
        <v>107</v>
      </c>
      <c r="K696" s="88">
        <f t="shared" si="21"/>
        <v>0</v>
      </c>
      <c r="L696" s="97">
        <v>0</v>
      </c>
      <c r="M696" s="97">
        <v>0</v>
      </c>
      <c r="N696" s="97">
        <v>106</v>
      </c>
      <c r="O696" s="97">
        <v>0</v>
      </c>
      <c r="P696" s="97">
        <v>124</v>
      </c>
      <c r="Q696" s="97">
        <v>0</v>
      </c>
      <c r="R696" s="97">
        <v>424</v>
      </c>
      <c r="S696" s="97">
        <v>0</v>
      </c>
    </row>
    <row r="697" spans="1:19" ht="12.75" customHeight="1" x14ac:dyDescent="0.2">
      <c r="A697" s="97" t="s">
        <v>50</v>
      </c>
      <c r="B697" s="97" t="s">
        <v>50</v>
      </c>
      <c r="C697" s="97" t="s">
        <v>3</v>
      </c>
      <c r="D697" s="98">
        <v>2014</v>
      </c>
      <c r="E697" s="97" t="s">
        <v>6</v>
      </c>
      <c r="F697" s="97">
        <v>349</v>
      </c>
      <c r="G697" s="88">
        <f t="shared" si="20"/>
        <v>56</v>
      </c>
      <c r="H697" s="97">
        <v>56</v>
      </c>
      <c r="I697" s="97">
        <v>0</v>
      </c>
      <c r="J697" s="97">
        <v>205</v>
      </c>
      <c r="K697" s="88">
        <f t="shared" si="21"/>
        <v>0</v>
      </c>
      <c r="L697" s="97">
        <v>0</v>
      </c>
      <c r="M697" s="97">
        <v>0</v>
      </c>
      <c r="N697" s="97">
        <v>202</v>
      </c>
      <c r="O697" s="97">
        <v>43</v>
      </c>
      <c r="P697" s="97">
        <v>553</v>
      </c>
      <c r="Q697" s="97">
        <v>16</v>
      </c>
      <c r="R697" s="97">
        <v>1309</v>
      </c>
      <c r="S697" s="97">
        <v>115</v>
      </c>
    </row>
    <row r="698" spans="1:19" ht="12.75" customHeight="1" x14ac:dyDescent="0.2">
      <c r="A698" s="97" t="s">
        <v>50</v>
      </c>
      <c r="B698" s="97" t="s">
        <v>50</v>
      </c>
      <c r="C698" s="97" t="s">
        <v>3</v>
      </c>
      <c r="D698" s="98">
        <v>2015</v>
      </c>
      <c r="E698" s="97" t="s">
        <v>6</v>
      </c>
      <c r="F698" s="97">
        <v>349</v>
      </c>
      <c r="G698" s="88">
        <f t="shared" si="20"/>
        <v>0</v>
      </c>
      <c r="H698" s="97">
        <v>0</v>
      </c>
      <c r="I698" s="97">
        <v>0</v>
      </c>
      <c r="J698" s="97">
        <v>205</v>
      </c>
      <c r="K698" s="88">
        <f t="shared" si="21"/>
        <v>10</v>
      </c>
      <c r="L698" s="97">
        <v>10</v>
      </c>
      <c r="M698" s="97">
        <v>0</v>
      </c>
      <c r="N698" s="97">
        <v>202</v>
      </c>
      <c r="O698" s="97">
        <v>77</v>
      </c>
      <c r="P698" s="97">
        <v>553</v>
      </c>
      <c r="Q698" s="97">
        <v>19</v>
      </c>
      <c r="R698" s="97">
        <v>1309</v>
      </c>
      <c r="S698" s="97">
        <v>106</v>
      </c>
    </row>
    <row r="699" spans="1:19" ht="12.75" customHeight="1" x14ac:dyDescent="0.2">
      <c r="A699" s="97" t="s">
        <v>50</v>
      </c>
      <c r="B699" s="97" t="s">
        <v>50</v>
      </c>
      <c r="C699" s="97" t="s">
        <v>3</v>
      </c>
      <c r="D699" s="98">
        <v>2016</v>
      </c>
      <c r="E699" s="97" t="s">
        <v>6</v>
      </c>
      <c r="F699" s="97">
        <v>349</v>
      </c>
      <c r="G699" s="88">
        <f t="shared" si="20"/>
        <v>0</v>
      </c>
      <c r="H699" s="97">
        <v>0</v>
      </c>
      <c r="I699" s="97">
        <v>0</v>
      </c>
      <c r="J699" s="97">
        <v>205</v>
      </c>
      <c r="K699" s="88">
        <f t="shared" si="21"/>
        <v>0</v>
      </c>
      <c r="L699" s="97">
        <v>0</v>
      </c>
      <c r="M699" s="97">
        <v>0</v>
      </c>
      <c r="N699" s="97">
        <v>202</v>
      </c>
      <c r="O699" s="97">
        <v>227</v>
      </c>
      <c r="P699" s="97">
        <v>553</v>
      </c>
      <c r="Q699" s="97">
        <v>40</v>
      </c>
      <c r="R699" s="97">
        <v>1309</v>
      </c>
      <c r="S699" s="97">
        <v>267</v>
      </c>
    </row>
    <row r="700" spans="1:19" ht="12.75" customHeight="1" x14ac:dyDescent="0.2">
      <c r="A700" s="97" t="s">
        <v>50</v>
      </c>
      <c r="B700" s="97" t="s">
        <v>50</v>
      </c>
      <c r="C700" s="97" t="s">
        <v>3</v>
      </c>
      <c r="D700" s="98">
        <v>2017</v>
      </c>
      <c r="E700" s="97" t="s">
        <v>6</v>
      </c>
      <c r="F700" s="97">
        <v>349</v>
      </c>
      <c r="G700" s="88">
        <f t="shared" si="20"/>
        <v>0</v>
      </c>
      <c r="H700" s="97">
        <v>0</v>
      </c>
      <c r="I700" s="97">
        <v>0</v>
      </c>
      <c r="J700" s="97">
        <v>205</v>
      </c>
      <c r="K700" s="88">
        <f t="shared" si="21"/>
        <v>0</v>
      </c>
      <c r="L700" s="97">
        <v>0</v>
      </c>
      <c r="M700" s="97">
        <v>0</v>
      </c>
      <c r="N700" s="97">
        <v>202</v>
      </c>
      <c r="O700" s="97">
        <v>79</v>
      </c>
      <c r="P700" s="97">
        <v>553</v>
      </c>
      <c r="Q700" s="97">
        <v>36</v>
      </c>
      <c r="R700" s="97">
        <v>1309</v>
      </c>
      <c r="S700" s="97">
        <v>115</v>
      </c>
    </row>
    <row r="701" spans="1:19" ht="12.75" customHeight="1" x14ac:dyDescent="0.2">
      <c r="A701" s="93" t="s">
        <v>156</v>
      </c>
      <c r="B701" s="93" t="s">
        <v>66</v>
      </c>
      <c r="C701" s="93" t="s">
        <v>67</v>
      </c>
      <c r="D701" s="94" t="s">
        <v>1189</v>
      </c>
      <c r="E701" s="93" t="s">
        <v>6</v>
      </c>
      <c r="F701" s="95">
        <v>63</v>
      </c>
      <c r="G701" s="88">
        <f t="shared" si="20"/>
        <v>0</v>
      </c>
      <c r="H701" s="95">
        <v>0</v>
      </c>
      <c r="I701" s="95">
        <v>0</v>
      </c>
      <c r="J701" s="96">
        <v>48</v>
      </c>
      <c r="K701" s="88">
        <f t="shared" si="21"/>
        <v>0</v>
      </c>
      <c r="L701" s="95">
        <v>0</v>
      </c>
      <c r="M701" s="95">
        <v>0</v>
      </c>
      <c r="N701" s="95">
        <v>45</v>
      </c>
      <c r="O701" s="95">
        <v>0</v>
      </c>
      <c r="P701" s="93" t="s">
        <v>1314</v>
      </c>
      <c r="Q701" s="95">
        <v>64</v>
      </c>
      <c r="R701" s="95">
        <v>254</v>
      </c>
      <c r="S701" s="95">
        <v>64</v>
      </c>
    </row>
    <row r="702" spans="1:19" ht="12.75" customHeight="1" x14ac:dyDescent="0.2">
      <c r="A702" s="97" t="s">
        <v>156</v>
      </c>
      <c r="B702" s="97" t="s">
        <v>66</v>
      </c>
      <c r="C702" s="97" t="s">
        <v>67</v>
      </c>
      <c r="D702" s="98">
        <v>2013</v>
      </c>
      <c r="E702" s="97" t="s">
        <v>6</v>
      </c>
      <c r="F702" s="97">
        <v>63</v>
      </c>
      <c r="G702" s="88">
        <f t="shared" si="20"/>
        <v>3</v>
      </c>
      <c r="H702" s="97">
        <v>3</v>
      </c>
      <c r="I702" s="97">
        <v>0</v>
      </c>
      <c r="J702" s="97">
        <v>48</v>
      </c>
      <c r="K702" s="88">
        <f t="shared" si="21"/>
        <v>26</v>
      </c>
      <c r="L702" s="97">
        <v>26</v>
      </c>
      <c r="M702" s="97">
        <v>0</v>
      </c>
      <c r="N702" s="97">
        <v>45</v>
      </c>
      <c r="O702" s="97">
        <v>5</v>
      </c>
      <c r="P702" s="97">
        <v>98</v>
      </c>
      <c r="Q702" s="97">
        <v>22</v>
      </c>
      <c r="R702" s="97">
        <v>254</v>
      </c>
      <c r="S702" s="97">
        <v>56</v>
      </c>
    </row>
    <row r="703" spans="1:19" ht="12.75" customHeight="1" x14ac:dyDescent="0.2">
      <c r="A703" s="97" t="s">
        <v>156</v>
      </c>
      <c r="B703" s="97" t="s">
        <v>66</v>
      </c>
      <c r="C703" s="97" t="s">
        <v>67</v>
      </c>
      <c r="D703" s="98">
        <v>2014</v>
      </c>
      <c r="E703" s="97" t="s">
        <v>6</v>
      </c>
      <c r="F703" s="97">
        <v>63</v>
      </c>
      <c r="G703" s="88">
        <f t="shared" si="20"/>
        <v>0</v>
      </c>
      <c r="H703" s="97">
        <v>0</v>
      </c>
      <c r="I703" s="97">
        <v>0</v>
      </c>
      <c r="J703" s="97">
        <v>48</v>
      </c>
      <c r="K703" s="88">
        <f t="shared" si="21"/>
        <v>6</v>
      </c>
      <c r="L703" s="97">
        <v>6</v>
      </c>
      <c r="M703" s="97">
        <v>0</v>
      </c>
      <c r="N703" s="97">
        <v>45</v>
      </c>
      <c r="O703" s="97">
        <v>0</v>
      </c>
      <c r="P703" s="97">
        <v>98</v>
      </c>
      <c r="Q703" s="97">
        <v>40</v>
      </c>
      <c r="R703" s="97">
        <v>254</v>
      </c>
      <c r="S703" s="97">
        <v>46</v>
      </c>
    </row>
    <row r="704" spans="1:19" ht="12.75" customHeight="1" x14ac:dyDescent="0.2">
      <c r="A704" t="s">
        <v>156</v>
      </c>
      <c r="B704" t="s">
        <v>66</v>
      </c>
      <c r="C704" t="s">
        <v>67</v>
      </c>
      <c r="D704" s="92">
        <v>2015</v>
      </c>
      <c r="E704" t="s">
        <v>6</v>
      </c>
      <c r="F704">
        <v>63</v>
      </c>
      <c r="G704" s="88">
        <f t="shared" si="20"/>
        <v>0</v>
      </c>
      <c r="H704">
        <v>0</v>
      </c>
      <c r="I704">
        <v>0</v>
      </c>
      <c r="J704">
        <v>48</v>
      </c>
      <c r="K704" s="88">
        <f t="shared" si="21"/>
        <v>0</v>
      </c>
      <c r="L704">
        <v>0</v>
      </c>
      <c r="M704">
        <v>0</v>
      </c>
      <c r="N704">
        <v>45</v>
      </c>
      <c r="O704">
        <v>0</v>
      </c>
      <c r="P704">
        <v>98</v>
      </c>
      <c r="Q704">
        <v>20</v>
      </c>
      <c r="R704">
        <v>254</v>
      </c>
      <c r="S704">
        <v>20</v>
      </c>
    </row>
    <row r="705" spans="1:19" ht="12.75" customHeight="1" x14ac:dyDescent="0.2">
      <c r="A705" t="s">
        <v>156</v>
      </c>
      <c r="B705" t="s">
        <v>66</v>
      </c>
      <c r="C705" t="s">
        <v>67</v>
      </c>
      <c r="D705" s="92">
        <v>2016</v>
      </c>
      <c r="E705" t="s">
        <v>6</v>
      </c>
      <c r="F705">
        <v>63</v>
      </c>
      <c r="G705" s="88">
        <f t="shared" si="20"/>
        <v>0</v>
      </c>
      <c r="H705">
        <v>0</v>
      </c>
      <c r="I705">
        <v>0</v>
      </c>
      <c r="J705">
        <v>48</v>
      </c>
      <c r="K705" s="88">
        <f t="shared" si="21"/>
        <v>0</v>
      </c>
      <c r="L705">
        <v>0</v>
      </c>
      <c r="M705">
        <v>0</v>
      </c>
      <c r="N705">
        <v>45</v>
      </c>
      <c r="O705">
        <v>0</v>
      </c>
      <c r="P705">
        <v>98</v>
      </c>
      <c r="Q705">
        <v>13</v>
      </c>
      <c r="R705">
        <v>254</v>
      </c>
      <c r="S705">
        <v>13</v>
      </c>
    </row>
    <row r="706" spans="1:19" ht="12.75" customHeight="1" x14ac:dyDescent="0.2">
      <c r="A706" t="s">
        <v>156</v>
      </c>
      <c r="B706" t="s">
        <v>66</v>
      </c>
      <c r="C706" t="s">
        <v>67</v>
      </c>
      <c r="D706" s="92">
        <v>2017</v>
      </c>
      <c r="E706" t="s">
        <v>6</v>
      </c>
      <c r="F706">
        <v>63</v>
      </c>
      <c r="G706" s="88">
        <f t="shared" si="20"/>
        <v>0</v>
      </c>
      <c r="H706">
        <v>0</v>
      </c>
      <c r="I706">
        <v>0</v>
      </c>
      <c r="J706">
        <v>48</v>
      </c>
      <c r="K706" s="88">
        <f t="shared" si="21"/>
        <v>0</v>
      </c>
      <c r="L706">
        <v>0</v>
      </c>
      <c r="M706">
        <v>0</v>
      </c>
      <c r="N706">
        <v>45</v>
      </c>
      <c r="O706">
        <v>0</v>
      </c>
      <c r="P706">
        <v>98</v>
      </c>
      <c r="Q706">
        <v>117</v>
      </c>
      <c r="R706">
        <v>254</v>
      </c>
      <c r="S706">
        <v>117</v>
      </c>
    </row>
    <row r="707" spans="1:19" ht="12.75" customHeight="1" x14ac:dyDescent="0.2">
      <c r="A707" s="97" t="s">
        <v>1014</v>
      </c>
      <c r="B707" s="97" t="s">
        <v>50</v>
      </c>
      <c r="C707" s="97" t="s">
        <v>3</v>
      </c>
      <c r="D707" s="98">
        <v>2016</v>
      </c>
      <c r="E707" s="97" t="s">
        <v>6</v>
      </c>
      <c r="F707" s="97">
        <v>57</v>
      </c>
      <c r="G707" s="88">
        <f t="shared" si="20"/>
        <v>0</v>
      </c>
      <c r="H707" s="97">
        <v>0</v>
      </c>
      <c r="I707" s="97">
        <v>0</v>
      </c>
      <c r="J707" s="97">
        <v>35</v>
      </c>
      <c r="K707" s="88">
        <f t="shared" si="21"/>
        <v>0</v>
      </c>
      <c r="L707" s="97">
        <v>0</v>
      </c>
      <c r="M707" s="97">
        <v>0</v>
      </c>
      <c r="N707" s="97">
        <v>36</v>
      </c>
      <c r="O707" s="97">
        <v>24</v>
      </c>
      <c r="P707" s="97">
        <v>105</v>
      </c>
      <c r="Q707" s="97">
        <v>0</v>
      </c>
      <c r="R707" s="97">
        <v>233</v>
      </c>
      <c r="S707" s="97">
        <v>24</v>
      </c>
    </row>
    <row r="708" spans="1:19" ht="12.75" customHeight="1" x14ac:dyDescent="0.2">
      <c r="A708" s="97" t="s">
        <v>1014</v>
      </c>
      <c r="B708" s="97" t="s">
        <v>50</v>
      </c>
      <c r="C708" s="97" t="s">
        <v>3</v>
      </c>
      <c r="D708" s="98">
        <v>2017</v>
      </c>
      <c r="E708" s="97" t="s">
        <v>6</v>
      </c>
      <c r="F708" s="97">
        <v>57</v>
      </c>
      <c r="G708" s="88">
        <f t="shared" ref="G708:G770" si="22">H708+I708</f>
        <v>0</v>
      </c>
      <c r="H708" s="97">
        <v>0</v>
      </c>
      <c r="I708" s="97">
        <v>0</v>
      </c>
      <c r="J708" s="97">
        <v>35</v>
      </c>
      <c r="K708" s="88">
        <f t="shared" ref="K708:K770" si="23">L708+M708</f>
        <v>0</v>
      </c>
      <c r="L708" s="97">
        <v>0</v>
      </c>
      <c r="M708" s="97">
        <v>0</v>
      </c>
      <c r="N708" s="97">
        <v>36</v>
      </c>
      <c r="O708" s="97">
        <v>13</v>
      </c>
      <c r="P708" s="97">
        <v>105</v>
      </c>
      <c r="Q708" s="97">
        <v>0</v>
      </c>
      <c r="R708" s="97">
        <v>233</v>
      </c>
      <c r="S708" s="97">
        <v>13</v>
      </c>
    </row>
    <row r="709" spans="1:19" ht="12.75" customHeight="1" x14ac:dyDescent="0.2">
      <c r="A709" s="93" t="s">
        <v>157</v>
      </c>
      <c r="B709" s="93" t="s">
        <v>35</v>
      </c>
      <c r="C709" s="93" t="s">
        <v>3</v>
      </c>
      <c r="D709" s="94" t="s">
        <v>1189</v>
      </c>
      <c r="E709" s="93" t="s">
        <v>6</v>
      </c>
      <c r="F709" s="95">
        <v>40</v>
      </c>
      <c r="G709" s="88">
        <f t="shared" si="22"/>
        <v>0</v>
      </c>
      <c r="H709" s="95">
        <v>0</v>
      </c>
      <c r="I709" s="95">
        <v>0</v>
      </c>
      <c r="J709" s="96">
        <v>27</v>
      </c>
      <c r="K709" s="88">
        <f t="shared" si="23"/>
        <v>0</v>
      </c>
      <c r="L709" s="95">
        <v>0</v>
      </c>
      <c r="M709" s="95">
        <v>0</v>
      </c>
      <c r="N709" s="95">
        <v>31</v>
      </c>
      <c r="O709" s="95">
        <v>0</v>
      </c>
      <c r="P709" s="93" t="s">
        <v>1315</v>
      </c>
      <c r="Q709" s="95">
        <v>46</v>
      </c>
      <c r="R709" s="95">
        <v>160</v>
      </c>
      <c r="S709" s="95">
        <v>46</v>
      </c>
    </row>
    <row r="710" spans="1:19" ht="12.75" customHeight="1" x14ac:dyDescent="0.2">
      <c r="A710" s="97" t="s">
        <v>157</v>
      </c>
      <c r="B710" s="97" t="s">
        <v>35</v>
      </c>
      <c r="C710" s="97" t="s">
        <v>3</v>
      </c>
      <c r="D710" s="98">
        <v>2014</v>
      </c>
      <c r="E710" s="97" t="s">
        <v>6</v>
      </c>
      <c r="F710" s="97">
        <v>40</v>
      </c>
      <c r="G710" s="88">
        <f t="shared" si="22"/>
        <v>0</v>
      </c>
      <c r="H710" s="97">
        <v>0</v>
      </c>
      <c r="I710" s="97">
        <v>0</v>
      </c>
      <c r="J710" s="97">
        <v>27</v>
      </c>
      <c r="K710" s="88">
        <f t="shared" si="23"/>
        <v>0</v>
      </c>
      <c r="L710" s="97">
        <v>0</v>
      </c>
      <c r="M710" s="97">
        <v>0</v>
      </c>
      <c r="N710" s="97">
        <v>31</v>
      </c>
      <c r="O710" s="97">
        <v>0</v>
      </c>
      <c r="P710" s="97">
        <v>62</v>
      </c>
      <c r="Q710" s="97">
        <v>40</v>
      </c>
      <c r="R710" s="97">
        <v>160</v>
      </c>
      <c r="S710" s="97">
        <v>40</v>
      </c>
    </row>
    <row r="711" spans="1:19" ht="12.75" customHeight="1" x14ac:dyDescent="0.2">
      <c r="A711" t="s">
        <v>157</v>
      </c>
      <c r="B711" t="s">
        <v>35</v>
      </c>
      <c r="C711" t="s">
        <v>3</v>
      </c>
      <c r="D711" s="92">
        <v>2015</v>
      </c>
      <c r="E711" t="s">
        <v>6</v>
      </c>
      <c r="F711">
        <v>40</v>
      </c>
      <c r="G711" s="88">
        <f t="shared" si="22"/>
        <v>0</v>
      </c>
      <c r="H711">
        <v>0</v>
      </c>
      <c r="I711">
        <v>0</v>
      </c>
      <c r="J711">
        <v>27</v>
      </c>
      <c r="K711" s="88">
        <f t="shared" si="23"/>
        <v>0</v>
      </c>
      <c r="L711">
        <v>0</v>
      </c>
      <c r="M711">
        <v>0</v>
      </c>
      <c r="N711">
        <v>31</v>
      </c>
      <c r="O711">
        <v>0</v>
      </c>
      <c r="P711">
        <v>62</v>
      </c>
      <c r="Q711">
        <v>43</v>
      </c>
      <c r="R711">
        <v>160</v>
      </c>
      <c r="S711">
        <v>43</v>
      </c>
    </row>
    <row r="712" spans="1:19" ht="12.75" customHeight="1" x14ac:dyDescent="0.2">
      <c r="A712" t="s">
        <v>157</v>
      </c>
      <c r="B712" t="s">
        <v>35</v>
      </c>
      <c r="C712" t="s">
        <v>3</v>
      </c>
      <c r="D712" s="92">
        <v>2016</v>
      </c>
      <c r="E712" t="s">
        <v>6</v>
      </c>
      <c r="F712">
        <v>40</v>
      </c>
      <c r="G712" s="88">
        <f t="shared" si="22"/>
        <v>0</v>
      </c>
      <c r="H712">
        <v>0</v>
      </c>
      <c r="I712">
        <v>0</v>
      </c>
      <c r="J712">
        <v>27</v>
      </c>
      <c r="K712" s="88">
        <f t="shared" si="23"/>
        <v>0</v>
      </c>
      <c r="L712">
        <v>0</v>
      </c>
      <c r="M712">
        <v>0</v>
      </c>
      <c r="N712">
        <v>31</v>
      </c>
      <c r="O712">
        <v>0</v>
      </c>
      <c r="P712">
        <v>62</v>
      </c>
      <c r="Q712">
        <v>36</v>
      </c>
      <c r="R712">
        <v>160</v>
      </c>
      <c r="S712">
        <v>36</v>
      </c>
    </row>
    <row r="713" spans="1:19" ht="12.75" customHeight="1" x14ac:dyDescent="0.2">
      <c r="A713" t="s">
        <v>157</v>
      </c>
      <c r="B713" t="s">
        <v>35</v>
      </c>
      <c r="C713" t="s">
        <v>3</v>
      </c>
      <c r="D713" s="92">
        <v>2017</v>
      </c>
      <c r="E713" t="s">
        <v>6</v>
      </c>
      <c r="F713">
        <v>40</v>
      </c>
      <c r="G713" s="88">
        <f t="shared" si="22"/>
        <v>0</v>
      </c>
      <c r="H713">
        <v>0</v>
      </c>
      <c r="I713">
        <v>0</v>
      </c>
      <c r="J713">
        <v>27</v>
      </c>
      <c r="K713" s="88">
        <f t="shared" si="23"/>
        <v>0</v>
      </c>
      <c r="L713">
        <v>0</v>
      </c>
      <c r="M713">
        <v>0</v>
      </c>
      <c r="N713">
        <v>31</v>
      </c>
      <c r="O713">
        <v>0</v>
      </c>
      <c r="P713">
        <v>62</v>
      </c>
      <c r="Q713">
        <v>24</v>
      </c>
      <c r="R713">
        <v>160</v>
      </c>
      <c r="S713">
        <v>24</v>
      </c>
    </row>
    <row r="714" spans="1:19" ht="12.75" customHeight="1" x14ac:dyDescent="0.2">
      <c r="A714" s="93" t="s">
        <v>158</v>
      </c>
      <c r="B714" s="93" t="s">
        <v>35</v>
      </c>
      <c r="C714" s="93" t="s">
        <v>3</v>
      </c>
      <c r="D714" s="94" t="s">
        <v>1189</v>
      </c>
      <c r="E714" s="93" t="s">
        <v>6</v>
      </c>
      <c r="F714" s="95">
        <v>714</v>
      </c>
      <c r="G714" s="88">
        <f t="shared" si="22"/>
        <v>0</v>
      </c>
      <c r="H714" s="95">
        <v>0</v>
      </c>
      <c r="I714" s="95">
        <v>0</v>
      </c>
      <c r="J714" s="96">
        <v>487</v>
      </c>
      <c r="K714" s="88">
        <f t="shared" si="23"/>
        <v>0</v>
      </c>
      <c r="L714" s="95">
        <v>0</v>
      </c>
      <c r="M714" s="95">
        <v>0</v>
      </c>
      <c r="N714" s="95">
        <v>553</v>
      </c>
      <c r="O714" s="95">
        <v>0</v>
      </c>
      <c r="P714" s="93" t="s">
        <v>1316</v>
      </c>
      <c r="Q714" s="95">
        <v>31</v>
      </c>
      <c r="R714" s="95">
        <v>3025</v>
      </c>
      <c r="S714" s="95">
        <v>31</v>
      </c>
    </row>
    <row r="715" spans="1:19" ht="12.75" customHeight="1" x14ac:dyDescent="0.2">
      <c r="A715" s="97" t="s">
        <v>158</v>
      </c>
      <c r="B715" s="97" t="s">
        <v>35</v>
      </c>
      <c r="C715" s="97" t="s">
        <v>3</v>
      </c>
      <c r="D715" s="98">
        <v>2014</v>
      </c>
      <c r="E715" s="97" t="s">
        <v>6</v>
      </c>
      <c r="F715" s="97">
        <v>714</v>
      </c>
      <c r="G715" s="88">
        <f t="shared" si="22"/>
        <v>84</v>
      </c>
      <c r="H715" s="97">
        <v>84</v>
      </c>
      <c r="I715" s="97">
        <v>0</v>
      </c>
      <c r="J715" s="97">
        <v>487</v>
      </c>
      <c r="K715" s="88">
        <f t="shared" si="23"/>
        <v>0</v>
      </c>
      <c r="L715" s="97">
        <v>0</v>
      </c>
      <c r="M715" s="97">
        <v>0</v>
      </c>
      <c r="N715" s="97">
        <v>553</v>
      </c>
      <c r="O715" s="97">
        <v>1</v>
      </c>
      <c r="P715" s="97">
        <v>1271</v>
      </c>
      <c r="Q715" s="97">
        <v>367</v>
      </c>
      <c r="R715" s="97">
        <v>3025</v>
      </c>
      <c r="S715" s="97">
        <v>452</v>
      </c>
    </row>
    <row r="716" spans="1:19" ht="12.75" customHeight="1" x14ac:dyDescent="0.2">
      <c r="A716" t="s">
        <v>158</v>
      </c>
      <c r="B716" t="s">
        <v>35</v>
      </c>
      <c r="C716" t="s">
        <v>3</v>
      </c>
      <c r="D716" s="92">
        <v>2015</v>
      </c>
      <c r="E716" t="s">
        <v>6</v>
      </c>
      <c r="F716">
        <v>714</v>
      </c>
      <c r="G716" s="88">
        <f t="shared" si="22"/>
        <v>0</v>
      </c>
      <c r="H716">
        <v>0</v>
      </c>
      <c r="I716">
        <v>0</v>
      </c>
      <c r="J716">
        <v>487</v>
      </c>
      <c r="K716" s="88">
        <f t="shared" si="23"/>
        <v>0</v>
      </c>
      <c r="L716">
        <v>0</v>
      </c>
      <c r="M716">
        <v>0</v>
      </c>
      <c r="N716">
        <v>553</v>
      </c>
      <c r="O716">
        <v>0</v>
      </c>
      <c r="P716">
        <v>1271</v>
      </c>
      <c r="Q716">
        <v>319</v>
      </c>
      <c r="R716">
        <v>3025</v>
      </c>
      <c r="S716">
        <v>319</v>
      </c>
    </row>
    <row r="717" spans="1:19" ht="12.75" customHeight="1" x14ac:dyDescent="0.2">
      <c r="A717" t="s">
        <v>158</v>
      </c>
      <c r="B717" t="s">
        <v>35</v>
      </c>
      <c r="C717" t="s">
        <v>3</v>
      </c>
      <c r="D717" s="92">
        <v>2016</v>
      </c>
      <c r="E717" t="s">
        <v>6</v>
      </c>
      <c r="F717">
        <v>714</v>
      </c>
      <c r="G717" s="88">
        <f t="shared" si="22"/>
        <v>0</v>
      </c>
      <c r="H717">
        <v>0</v>
      </c>
      <c r="I717">
        <v>0</v>
      </c>
      <c r="J717">
        <v>487</v>
      </c>
      <c r="K717" s="88">
        <f t="shared" si="23"/>
        <v>0</v>
      </c>
      <c r="L717">
        <v>0</v>
      </c>
      <c r="M717">
        <v>0</v>
      </c>
      <c r="N717">
        <v>553</v>
      </c>
      <c r="O717">
        <v>0</v>
      </c>
      <c r="P717">
        <v>1271</v>
      </c>
      <c r="Q717">
        <v>228</v>
      </c>
      <c r="R717">
        <v>3025</v>
      </c>
      <c r="S717">
        <v>228</v>
      </c>
    </row>
    <row r="718" spans="1:19" ht="12.75" customHeight="1" x14ac:dyDescent="0.2">
      <c r="A718" t="s">
        <v>158</v>
      </c>
      <c r="B718" t="s">
        <v>35</v>
      </c>
      <c r="C718" t="s">
        <v>3</v>
      </c>
      <c r="D718" s="92">
        <v>2017</v>
      </c>
      <c r="E718" t="s">
        <v>6</v>
      </c>
      <c r="F718">
        <v>714</v>
      </c>
      <c r="G718" s="88">
        <f t="shared" si="22"/>
        <v>0</v>
      </c>
      <c r="H718">
        <v>0</v>
      </c>
      <c r="I718">
        <v>0</v>
      </c>
      <c r="J718">
        <v>487</v>
      </c>
      <c r="K718" s="88">
        <f t="shared" si="23"/>
        <v>0</v>
      </c>
      <c r="L718">
        <v>0</v>
      </c>
      <c r="M718">
        <v>0</v>
      </c>
      <c r="N718">
        <v>553</v>
      </c>
      <c r="O718">
        <v>0</v>
      </c>
      <c r="P718">
        <v>1271</v>
      </c>
      <c r="Q718">
        <v>247</v>
      </c>
      <c r="R718">
        <v>3025</v>
      </c>
      <c r="S718">
        <v>247</v>
      </c>
    </row>
    <row r="719" spans="1:19" ht="12.75" customHeight="1" x14ac:dyDescent="0.2">
      <c r="A719" t="s">
        <v>1317</v>
      </c>
      <c r="B719" t="s">
        <v>5</v>
      </c>
      <c r="C719" t="s">
        <v>3</v>
      </c>
      <c r="D719" s="92">
        <v>2017</v>
      </c>
      <c r="E719" t="s">
        <v>6</v>
      </c>
      <c r="F719">
        <v>1</v>
      </c>
      <c r="G719" s="88">
        <f t="shared" si="22"/>
        <v>0</v>
      </c>
      <c r="H719">
        <v>0</v>
      </c>
      <c r="I719">
        <v>0</v>
      </c>
      <c r="J719">
        <v>1</v>
      </c>
      <c r="K719" s="88">
        <f t="shared" si="23"/>
        <v>0</v>
      </c>
      <c r="L719">
        <v>0</v>
      </c>
      <c r="M719">
        <v>0</v>
      </c>
      <c r="N719">
        <v>0</v>
      </c>
      <c r="O719">
        <v>0</v>
      </c>
      <c r="P719">
        <v>0</v>
      </c>
      <c r="Q719">
        <v>0</v>
      </c>
      <c r="R719">
        <v>2</v>
      </c>
      <c r="S719">
        <v>0</v>
      </c>
    </row>
    <row r="720" spans="1:19" ht="12.75" customHeight="1" x14ac:dyDescent="0.2">
      <c r="A720" s="97" t="s">
        <v>159</v>
      </c>
      <c r="B720" s="97" t="s">
        <v>5</v>
      </c>
      <c r="C720" s="97" t="s">
        <v>3</v>
      </c>
      <c r="D720" s="98">
        <v>2013</v>
      </c>
      <c r="E720" s="97" t="s">
        <v>6</v>
      </c>
      <c r="F720" s="97">
        <v>250</v>
      </c>
      <c r="G720" s="88">
        <f t="shared" si="22"/>
        <v>0</v>
      </c>
      <c r="H720" s="97">
        <v>0</v>
      </c>
      <c r="I720" s="97">
        <v>0</v>
      </c>
      <c r="J720" s="97">
        <v>150</v>
      </c>
      <c r="K720" s="88">
        <f t="shared" si="23"/>
        <v>0</v>
      </c>
      <c r="L720" s="97">
        <v>0</v>
      </c>
      <c r="M720" s="97">
        <v>0</v>
      </c>
      <c r="N720" s="97">
        <v>167</v>
      </c>
      <c r="O720" s="97">
        <v>0</v>
      </c>
      <c r="P720" s="97">
        <v>446</v>
      </c>
      <c r="Q720" s="97">
        <v>11</v>
      </c>
      <c r="R720" s="97">
        <v>1013</v>
      </c>
      <c r="S720" s="97">
        <v>11</v>
      </c>
    </row>
    <row r="721" spans="1:19" ht="12.75" customHeight="1" x14ac:dyDescent="0.2">
      <c r="A721" s="97" t="s">
        <v>159</v>
      </c>
      <c r="B721" s="97" t="s">
        <v>5</v>
      </c>
      <c r="C721" s="97" t="s">
        <v>3</v>
      </c>
      <c r="D721" s="98">
        <v>2014</v>
      </c>
      <c r="E721" s="97" t="s">
        <v>6</v>
      </c>
      <c r="F721" s="97">
        <v>250</v>
      </c>
      <c r="G721" s="88">
        <f t="shared" si="22"/>
        <v>0</v>
      </c>
      <c r="H721" s="97">
        <v>0</v>
      </c>
      <c r="I721" s="97">
        <v>0</v>
      </c>
      <c r="J721" s="97">
        <v>150</v>
      </c>
      <c r="K721" s="88">
        <f t="shared" si="23"/>
        <v>0</v>
      </c>
      <c r="L721" s="97">
        <v>0</v>
      </c>
      <c r="M721" s="97">
        <v>0</v>
      </c>
      <c r="N721" s="97">
        <v>167</v>
      </c>
      <c r="O721" s="97">
        <v>0</v>
      </c>
      <c r="P721" s="97">
        <v>446</v>
      </c>
      <c r="Q721" s="97">
        <v>3</v>
      </c>
      <c r="R721" s="97">
        <v>1013</v>
      </c>
      <c r="S721" s="97">
        <v>3</v>
      </c>
    </row>
    <row r="722" spans="1:19" ht="12.75" customHeight="1" x14ac:dyDescent="0.2">
      <c r="A722" t="s">
        <v>159</v>
      </c>
      <c r="B722" t="s">
        <v>5</v>
      </c>
      <c r="C722" t="s">
        <v>3</v>
      </c>
      <c r="D722" s="92">
        <v>2015</v>
      </c>
      <c r="E722" t="s">
        <v>6</v>
      </c>
      <c r="F722">
        <v>250</v>
      </c>
      <c r="G722" s="88">
        <f t="shared" si="22"/>
        <v>0</v>
      </c>
      <c r="H722">
        <v>0</v>
      </c>
      <c r="I722">
        <v>0</v>
      </c>
      <c r="J722">
        <v>150</v>
      </c>
      <c r="K722" s="88">
        <f t="shared" si="23"/>
        <v>0</v>
      </c>
      <c r="L722">
        <v>0</v>
      </c>
      <c r="M722">
        <v>0</v>
      </c>
      <c r="N722">
        <v>167</v>
      </c>
      <c r="O722">
        <v>0</v>
      </c>
      <c r="P722">
        <v>446</v>
      </c>
      <c r="Q722">
        <v>5</v>
      </c>
      <c r="R722">
        <v>1013</v>
      </c>
      <c r="S722">
        <v>5</v>
      </c>
    </row>
    <row r="723" spans="1:19" ht="12.75" customHeight="1" x14ac:dyDescent="0.2">
      <c r="A723" t="s">
        <v>159</v>
      </c>
      <c r="B723" t="s">
        <v>5</v>
      </c>
      <c r="C723" t="s">
        <v>3</v>
      </c>
      <c r="D723" s="92">
        <v>2016</v>
      </c>
      <c r="E723" t="s">
        <v>6</v>
      </c>
      <c r="F723">
        <v>250</v>
      </c>
      <c r="G723" s="88">
        <f t="shared" si="22"/>
        <v>0</v>
      </c>
      <c r="H723">
        <v>0</v>
      </c>
      <c r="I723">
        <v>0</v>
      </c>
      <c r="J723">
        <v>150</v>
      </c>
      <c r="K723" s="88">
        <f t="shared" si="23"/>
        <v>0</v>
      </c>
      <c r="L723">
        <v>0</v>
      </c>
      <c r="M723">
        <v>0</v>
      </c>
      <c r="N723">
        <v>167</v>
      </c>
      <c r="O723">
        <v>0</v>
      </c>
      <c r="P723">
        <v>446</v>
      </c>
      <c r="Q723">
        <v>12</v>
      </c>
      <c r="R723">
        <v>1013</v>
      </c>
      <c r="S723">
        <v>12</v>
      </c>
    </row>
    <row r="724" spans="1:19" ht="12.75" customHeight="1" x14ac:dyDescent="0.2">
      <c r="A724" t="s">
        <v>159</v>
      </c>
      <c r="B724" t="s">
        <v>5</v>
      </c>
      <c r="C724" t="s">
        <v>3</v>
      </c>
      <c r="D724" s="92">
        <v>2017</v>
      </c>
      <c r="E724" t="s">
        <v>6</v>
      </c>
      <c r="F724">
        <v>250</v>
      </c>
      <c r="G724" s="88">
        <f t="shared" si="22"/>
        <v>39</v>
      </c>
      <c r="H724">
        <v>39</v>
      </c>
      <c r="I724">
        <v>0</v>
      </c>
      <c r="J724">
        <v>150</v>
      </c>
      <c r="K724" s="88">
        <f t="shared" si="23"/>
        <v>1</v>
      </c>
      <c r="L724">
        <v>1</v>
      </c>
      <c r="M724">
        <v>0</v>
      </c>
      <c r="N724">
        <v>167</v>
      </c>
      <c r="O724">
        <v>0</v>
      </c>
      <c r="P724">
        <v>446</v>
      </c>
      <c r="Q724">
        <v>13</v>
      </c>
      <c r="R724">
        <v>1013</v>
      </c>
      <c r="S724">
        <v>53</v>
      </c>
    </row>
    <row r="725" spans="1:19" ht="12.75" customHeight="1" x14ac:dyDescent="0.2">
      <c r="A725" s="97" t="s">
        <v>160</v>
      </c>
      <c r="B725" s="97" t="s">
        <v>48</v>
      </c>
      <c r="C725" s="97" t="s">
        <v>13</v>
      </c>
      <c r="D725" s="98">
        <v>2014</v>
      </c>
      <c r="E725" s="97" t="s">
        <v>6</v>
      </c>
      <c r="F725" s="97">
        <v>35</v>
      </c>
      <c r="G725" s="88">
        <f t="shared" si="22"/>
        <v>0</v>
      </c>
      <c r="H725" s="97">
        <v>0</v>
      </c>
      <c r="I725" s="97">
        <v>0</v>
      </c>
      <c r="J725" s="97">
        <v>25</v>
      </c>
      <c r="K725" s="88">
        <f t="shared" si="23"/>
        <v>0</v>
      </c>
      <c r="L725" s="97">
        <v>0</v>
      </c>
      <c r="M725" s="97">
        <v>0</v>
      </c>
      <c r="N725" s="97">
        <v>28</v>
      </c>
      <c r="O725" s="97">
        <v>0</v>
      </c>
      <c r="P725" s="97">
        <v>72</v>
      </c>
      <c r="Q725" s="97">
        <v>3</v>
      </c>
      <c r="R725" s="97">
        <v>160</v>
      </c>
      <c r="S725" s="97">
        <v>3</v>
      </c>
    </row>
    <row r="726" spans="1:19" ht="12.75" customHeight="1" x14ac:dyDescent="0.2">
      <c r="A726" s="97" t="s">
        <v>160</v>
      </c>
      <c r="B726" s="97" t="s">
        <v>48</v>
      </c>
      <c r="C726" s="97" t="s">
        <v>13</v>
      </c>
      <c r="D726" s="98">
        <v>2015</v>
      </c>
      <c r="E726" s="97" t="s">
        <v>6</v>
      </c>
      <c r="F726" s="97">
        <v>35</v>
      </c>
      <c r="G726" s="88">
        <f t="shared" si="22"/>
        <v>0</v>
      </c>
      <c r="H726" s="97">
        <v>0</v>
      </c>
      <c r="I726" s="97">
        <v>0</v>
      </c>
      <c r="J726" s="97">
        <v>25</v>
      </c>
      <c r="K726" s="88">
        <f t="shared" si="23"/>
        <v>0</v>
      </c>
      <c r="L726" s="97">
        <v>0</v>
      </c>
      <c r="M726" s="97">
        <v>0</v>
      </c>
      <c r="N726" s="97">
        <v>28</v>
      </c>
      <c r="O726" s="97">
        <v>0</v>
      </c>
      <c r="P726" s="97">
        <v>72</v>
      </c>
      <c r="Q726" s="97">
        <v>2</v>
      </c>
      <c r="R726" s="97">
        <v>160</v>
      </c>
      <c r="S726" s="97">
        <v>2</v>
      </c>
    </row>
    <row r="727" spans="1:19" ht="12.75" customHeight="1" x14ac:dyDescent="0.2">
      <c r="A727" s="97" t="s">
        <v>160</v>
      </c>
      <c r="B727" s="97" t="s">
        <v>48</v>
      </c>
      <c r="C727" s="97" t="s">
        <v>13</v>
      </c>
      <c r="D727" s="98">
        <v>2016</v>
      </c>
      <c r="E727" s="97" t="s">
        <v>6</v>
      </c>
      <c r="F727" s="97">
        <v>35</v>
      </c>
      <c r="G727" s="88">
        <f t="shared" si="22"/>
        <v>0</v>
      </c>
      <c r="H727" s="97">
        <v>0</v>
      </c>
      <c r="I727" s="97">
        <v>0</v>
      </c>
      <c r="J727" s="97">
        <v>25</v>
      </c>
      <c r="K727" s="88">
        <f t="shared" si="23"/>
        <v>0</v>
      </c>
      <c r="L727" s="97">
        <v>0</v>
      </c>
      <c r="M727" s="97">
        <v>0</v>
      </c>
      <c r="N727" s="97">
        <v>28</v>
      </c>
      <c r="O727" s="97">
        <v>0</v>
      </c>
      <c r="P727" s="97">
        <v>72</v>
      </c>
      <c r="Q727" s="97">
        <v>9</v>
      </c>
      <c r="R727" s="97">
        <v>160</v>
      </c>
      <c r="S727" s="97">
        <v>9</v>
      </c>
    </row>
    <row r="728" spans="1:19" ht="12.75" customHeight="1" x14ac:dyDescent="0.2">
      <c r="A728" s="97" t="s">
        <v>160</v>
      </c>
      <c r="B728" s="97" t="s">
        <v>48</v>
      </c>
      <c r="C728" s="97" t="s">
        <v>13</v>
      </c>
      <c r="D728" s="98">
        <v>2017</v>
      </c>
      <c r="E728" s="97" t="s">
        <v>6</v>
      </c>
      <c r="F728" s="97">
        <v>35</v>
      </c>
      <c r="G728" s="88">
        <f t="shared" si="22"/>
        <v>0</v>
      </c>
      <c r="H728" s="97">
        <v>0</v>
      </c>
      <c r="I728" s="97">
        <v>0</v>
      </c>
      <c r="J728" s="97">
        <v>25</v>
      </c>
      <c r="K728" s="88">
        <f t="shared" si="23"/>
        <v>0</v>
      </c>
      <c r="L728" s="97">
        <v>0</v>
      </c>
      <c r="M728" s="97">
        <v>0</v>
      </c>
      <c r="N728" s="97">
        <v>28</v>
      </c>
      <c r="O728" s="97">
        <v>0</v>
      </c>
      <c r="P728" s="97">
        <v>72</v>
      </c>
      <c r="Q728" s="97">
        <v>7</v>
      </c>
      <c r="R728" s="97">
        <v>160</v>
      </c>
      <c r="S728" s="97">
        <v>7</v>
      </c>
    </row>
    <row r="729" spans="1:19" ht="12.75" customHeight="1" x14ac:dyDescent="0.2">
      <c r="A729" s="97" t="s">
        <v>1110</v>
      </c>
      <c r="B729" s="97" t="s">
        <v>14</v>
      </c>
      <c r="C729" s="97" t="s">
        <v>13</v>
      </c>
      <c r="D729" s="98">
        <v>2016</v>
      </c>
      <c r="E729" s="97" t="s">
        <v>6</v>
      </c>
      <c r="F729" s="97">
        <v>3</v>
      </c>
      <c r="G729" s="88">
        <f t="shared" si="22"/>
        <v>0</v>
      </c>
      <c r="H729" s="97">
        <v>0</v>
      </c>
      <c r="I729" s="97">
        <v>0</v>
      </c>
      <c r="J729" s="97">
        <v>3</v>
      </c>
      <c r="K729" s="88">
        <f t="shared" si="23"/>
        <v>0</v>
      </c>
      <c r="L729" s="97">
        <v>0</v>
      </c>
      <c r="M729" s="97">
        <v>0</v>
      </c>
      <c r="N729" s="97">
        <v>3</v>
      </c>
      <c r="O729" s="97">
        <v>0</v>
      </c>
      <c r="P729" s="97">
        <v>7</v>
      </c>
      <c r="Q729" s="97">
        <v>3</v>
      </c>
      <c r="R729" s="97">
        <v>16</v>
      </c>
      <c r="S729" s="97">
        <v>3</v>
      </c>
    </row>
    <row r="730" spans="1:19" ht="12.75" customHeight="1" x14ac:dyDescent="0.2">
      <c r="A730" s="97" t="s">
        <v>1110</v>
      </c>
      <c r="B730" s="97" t="s">
        <v>14</v>
      </c>
      <c r="C730" s="97" t="s">
        <v>13</v>
      </c>
      <c r="D730" s="98">
        <v>2017</v>
      </c>
      <c r="E730" s="97" t="s">
        <v>6</v>
      </c>
      <c r="F730" s="97">
        <v>3</v>
      </c>
      <c r="G730" s="88">
        <f t="shared" si="22"/>
        <v>0</v>
      </c>
      <c r="H730" s="97">
        <v>0</v>
      </c>
      <c r="I730" s="97">
        <v>0</v>
      </c>
      <c r="J730" s="97">
        <v>3</v>
      </c>
      <c r="K730" s="88">
        <f t="shared" si="23"/>
        <v>0</v>
      </c>
      <c r="L730" s="97">
        <v>0</v>
      </c>
      <c r="M730" s="97">
        <v>0</v>
      </c>
      <c r="N730" s="97">
        <v>3</v>
      </c>
      <c r="O730" s="97">
        <v>1</v>
      </c>
      <c r="P730" s="97">
        <v>7</v>
      </c>
      <c r="Q730" s="97">
        <v>31</v>
      </c>
      <c r="R730" s="97">
        <v>16</v>
      </c>
      <c r="S730" s="97">
        <v>32</v>
      </c>
    </row>
    <row r="731" spans="1:19" ht="12.75" customHeight="1" x14ac:dyDescent="0.2">
      <c r="A731" s="93" t="s">
        <v>161</v>
      </c>
      <c r="B731" s="93" t="s">
        <v>12</v>
      </c>
      <c r="C731" s="93" t="s">
        <v>3</v>
      </c>
      <c r="D731" s="94" t="s">
        <v>1189</v>
      </c>
      <c r="E731" s="93" t="s">
        <v>6</v>
      </c>
      <c r="F731" s="95">
        <v>2817</v>
      </c>
      <c r="G731" s="88">
        <f t="shared" si="22"/>
        <v>0</v>
      </c>
      <c r="H731" s="95">
        <v>0</v>
      </c>
      <c r="I731" s="95">
        <v>0</v>
      </c>
      <c r="J731" s="96">
        <v>2034</v>
      </c>
      <c r="K731" s="88">
        <f t="shared" si="23"/>
        <v>0</v>
      </c>
      <c r="L731" s="95">
        <v>0</v>
      </c>
      <c r="M731" s="95">
        <v>0</v>
      </c>
      <c r="N731" s="95">
        <v>2239</v>
      </c>
      <c r="O731" s="95">
        <v>0</v>
      </c>
      <c r="P731" s="93" t="s">
        <v>1318</v>
      </c>
      <c r="Q731" s="95">
        <v>3455</v>
      </c>
      <c r="R731" s="95">
        <v>12149</v>
      </c>
      <c r="S731" s="95">
        <v>3455</v>
      </c>
    </row>
    <row r="732" spans="1:19" ht="12.75" customHeight="1" x14ac:dyDescent="0.2">
      <c r="A732" s="97" t="s">
        <v>161</v>
      </c>
      <c r="B732" s="97" t="s">
        <v>12</v>
      </c>
      <c r="C732" s="97" t="s">
        <v>3</v>
      </c>
      <c r="D732" s="98">
        <v>2014</v>
      </c>
      <c r="E732" s="97" t="s">
        <v>6</v>
      </c>
      <c r="F732" s="97">
        <v>2817</v>
      </c>
      <c r="G732" s="88">
        <f t="shared" si="22"/>
        <v>137</v>
      </c>
      <c r="H732" s="97">
        <v>137</v>
      </c>
      <c r="I732" s="97">
        <v>0</v>
      </c>
      <c r="J732" s="97">
        <v>2034</v>
      </c>
      <c r="K732" s="88">
        <f t="shared" si="23"/>
        <v>0</v>
      </c>
      <c r="L732" s="97">
        <v>0</v>
      </c>
      <c r="M732" s="97">
        <v>0</v>
      </c>
      <c r="N732" s="97">
        <v>2239</v>
      </c>
      <c r="O732" s="97">
        <v>1702</v>
      </c>
      <c r="P732" s="97">
        <v>5059</v>
      </c>
      <c r="Q732" s="97">
        <v>1654</v>
      </c>
      <c r="R732" s="97">
        <v>12149</v>
      </c>
      <c r="S732" s="97">
        <v>3493</v>
      </c>
    </row>
    <row r="733" spans="1:19" ht="12.75" customHeight="1" x14ac:dyDescent="0.2">
      <c r="A733" t="s">
        <v>161</v>
      </c>
      <c r="B733" t="s">
        <v>12</v>
      </c>
      <c r="C733" t="s">
        <v>3</v>
      </c>
      <c r="D733" s="92">
        <v>2015</v>
      </c>
      <c r="E733" t="s">
        <v>6</v>
      </c>
      <c r="F733">
        <v>2817</v>
      </c>
      <c r="G733" s="88">
        <f t="shared" si="22"/>
        <v>22</v>
      </c>
      <c r="H733">
        <v>22</v>
      </c>
      <c r="I733">
        <v>0</v>
      </c>
      <c r="J733">
        <v>2034</v>
      </c>
      <c r="K733" s="88">
        <f t="shared" si="23"/>
        <v>1</v>
      </c>
      <c r="L733">
        <v>1</v>
      </c>
      <c r="M733">
        <v>0</v>
      </c>
      <c r="N733">
        <v>2239</v>
      </c>
      <c r="O733">
        <v>4531</v>
      </c>
      <c r="P733">
        <v>5059</v>
      </c>
      <c r="Q733">
        <v>1645</v>
      </c>
      <c r="R733">
        <v>12149</v>
      </c>
      <c r="S733">
        <v>6199</v>
      </c>
    </row>
    <row r="734" spans="1:19" ht="12.75" customHeight="1" x14ac:dyDescent="0.2">
      <c r="A734" t="s">
        <v>161</v>
      </c>
      <c r="B734" t="s">
        <v>12</v>
      </c>
      <c r="C734" t="s">
        <v>3</v>
      </c>
      <c r="D734" s="92">
        <v>2016</v>
      </c>
      <c r="E734" t="s">
        <v>6</v>
      </c>
      <c r="F734">
        <v>2817</v>
      </c>
      <c r="G734" s="88">
        <f t="shared" si="22"/>
        <v>724</v>
      </c>
      <c r="H734">
        <v>724</v>
      </c>
      <c r="I734">
        <v>0</v>
      </c>
      <c r="J734">
        <v>2034</v>
      </c>
      <c r="K734" s="88">
        <f t="shared" si="23"/>
        <v>2</v>
      </c>
      <c r="L734">
        <v>2</v>
      </c>
      <c r="M734">
        <v>0</v>
      </c>
      <c r="N734">
        <v>2239</v>
      </c>
      <c r="O734">
        <v>4582</v>
      </c>
      <c r="P734">
        <v>5059</v>
      </c>
      <c r="Q734">
        <v>2987</v>
      </c>
      <c r="R734">
        <v>12149</v>
      </c>
      <c r="S734">
        <v>8295</v>
      </c>
    </row>
    <row r="735" spans="1:19" ht="12.75" customHeight="1" x14ac:dyDescent="0.2">
      <c r="A735" t="s">
        <v>161</v>
      </c>
      <c r="B735" t="s">
        <v>12</v>
      </c>
      <c r="C735" t="s">
        <v>3</v>
      </c>
      <c r="D735" s="92">
        <v>2017</v>
      </c>
      <c r="E735" t="s">
        <v>6</v>
      </c>
      <c r="F735">
        <v>2817</v>
      </c>
      <c r="G735" s="88">
        <f t="shared" si="22"/>
        <v>24</v>
      </c>
      <c r="H735">
        <v>24</v>
      </c>
      <c r="I735">
        <v>0</v>
      </c>
      <c r="J735">
        <v>2034</v>
      </c>
      <c r="K735" s="88">
        <f t="shared" si="23"/>
        <v>0</v>
      </c>
      <c r="L735">
        <v>0</v>
      </c>
      <c r="M735">
        <v>0</v>
      </c>
      <c r="N735">
        <v>2239</v>
      </c>
      <c r="O735">
        <v>2158</v>
      </c>
      <c r="P735">
        <v>5059</v>
      </c>
      <c r="Q735">
        <v>2396</v>
      </c>
      <c r="R735">
        <v>12149</v>
      </c>
      <c r="S735">
        <v>4578</v>
      </c>
    </row>
    <row r="736" spans="1:19" ht="12.75" customHeight="1" x14ac:dyDescent="0.2">
      <c r="A736" s="93" t="s">
        <v>1052</v>
      </c>
      <c r="B736" s="93" t="s">
        <v>5</v>
      </c>
      <c r="C736" s="93" t="s">
        <v>3</v>
      </c>
      <c r="D736" s="94" t="s">
        <v>1189</v>
      </c>
      <c r="E736" s="93" t="s">
        <v>6</v>
      </c>
      <c r="F736" s="95">
        <v>4</v>
      </c>
      <c r="G736" s="88">
        <f t="shared" si="22"/>
        <v>0</v>
      </c>
      <c r="H736" s="97"/>
      <c r="I736" s="97"/>
      <c r="J736" s="96">
        <v>2</v>
      </c>
      <c r="K736" s="88">
        <f t="shared" si="23"/>
        <v>0</v>
      </c>
      <c r="L736" s="97"/>
      <c r="M736" s="97"/>
      <c r="N736" s="95">
        <v>2</v>
      </c>
      <c r="O736" s="97"/>
      <c r="P736" s="93" t="s">
        <v>1319</v>
      </c>
      <c r="Q736" s="97"/>
      <c r="R736" s="95">
        <v>15</v>
      </c>
      <c r="S736" s="97"/>
    </row>
    <row r="737" spans="1:19" ht="12.75" customHeight="1" x14ac:dyDescent="0.2">
      <c r="A737" t="s">
        <v>1052</v>
      </c>
      <c r="B737" t="s">
        <v>5</v>
      </c>
      <c r="C737" t="s">
        <v>3</v>
      </c>
      <c r="D737" s="92">
        <v>2017</v>
      </c>
      <c r="E737" t="s">
        <v>6</v>
      </c>
      <c r="F737">
        <v>4</v>
      </c>
      <c r="G737" s="88">
        <f t="shared" si="22"/>
        <v>3</v>
      </c>
      <c r="H737">
        <v>3</v>
      </c>
      <c r="I737">
        <v>0</v>
      </c>
      <c r="J737">
        <v>2</v>
      </c>
      <c r="K737" s="88">
        <f t="shared" si="23"/>
        <v>2</v>
      </c>
      <c r="L737">
        <v>2</v>
      </c>
      <c r="M737">
        <v>0</v>
      </c>
      <c r="N737">
        <v>2</v>
      </c>
      <c r="O737">
        <v>4</v>
      </c>
      <c r="P737">
        <v>7</v>
      </c>
      <c r="Q737">
        <v>0</v>
      </c>
      <c r="R737">
        <v>15</v>
      </c>
      <c r="S737">
        <v>9</v>
      </c>
    </row>
    <row r="738" spans="1:19" ht="12.75" customHeight="1" x14ac:dyDescent="0.2">
      <c r="A738" s="93" t="s">
        <v>1320</v>
      </c>
      <c r="B738" s="93" t="s">
        <v>78</v>
      </c>
      <c r="C738" s="93" t="s">
        <v>32</v>
      </c>
      <c r="D738" s="94" t="s">
        <v>1189</v>
      </c>
      <c r="E738" s="93" t="s">
        <v>6</v>
      </c>
      <c r="F738" s="95">
        <v>4</v>
      </c>
      <c r="G738" s="88">
        <f t="shared" si="22"/>
        <v>0</v>
      </c>
      <c r="H738" s="97"/>
      <c r="I738" s="97"/>
      <c r="J738" s="96">
        <v>3</v>
      </c>
      <c r="K738" s="88">
        <f t="shared" si="23"/>
        <v>0</v>
      </c>
      <c r="L738" s="97"/>
      <c r="M738" s="97"/>
      <c r="N738" s="95">
        <v>4</v>
      </c>
      <c r="O738" s="97"/>
      <c r="P738" s="93" t="s">
        <v>1270</v>
      </c>
      <c r="Q738" s="97"/>
      <c r="R738" s="95">
        <v>23</v>
      </c>
      <c r="S738" s="97"/>
    </row>
    <row r="739" spans="1:19" ht="12.75" customHeight="1" x14ac:dyDescent="0.2">
      <c r="A739" s="93" t="s">
        <v>162</v>
      </c>
      <c r="B739" s="93" t="s">
        <v>14</v>
      </c>
      <c r="C739" s="93" t="s">
        <v>13</v>
      </c>
      <c r="D739" s="94" t="s">
        <v>1189</v>
      </c>
      <c r="E739" s="93" t="s">
        <v>6</v>
      </c>
      <c r="F739" s="95">
        <v>4</v>
      </c>
      <c r="G739" s="88">
        <f t="shared" si="22"/>
        <v>0</v>
      </c>
      <c r="H739" s="95">
        <v>0</v>
      </c>
      <c r="I739" s="95">
        <v>0</v>
      </c>
      <c r="J739" s="96">
        <v>3</v>
      </c>
      <c r="K739" s="88">
        <f t="shared" si="23"/>
        <v>0</v>
      </c>
      <c r="L739" s="95">
        <v>0</v>
      </c>
      <c r="M739" s="95">
        <v>0</v>
      </c>
      <c r="N739" s="95">
        <v>4</v>
      </c>
      <c r="O739" s="95">
        <v>0</v>
      </c>
      <c r="P739" s="93" t="s">
        <v>1321</v>
      </c>
      <c r="Q739" s="95">
        <v>18</v>
      </c>
      <c r="R739" s="95">
        <v>19</v>
      </c>
      <c r="S739" s="95">
        <v>18</v>
      </c>
    </row>
    <row r="740" spans="1:19" ht="12.75" customHeight="1" x14ac:dyDescent="0.2">
      <c r="A740" s="97" t="s">
        <v>162</v>
      </c>
      <c r="B740" s="97" t="s">
        <v>14</v>
      </c>
      <c r="C740" s="97" t="s">
        <v>13</v>
      </c>
      <c r="D740" s="98">
        <v>2014</v>
      </c>
      <c r="E740" s="97" t="s">
        <v>6</v>
      </c>
      <c r="F740" s="97">
        <v>4</v>
      </c>
      <c r="G740" s="88">
        <f t="shared" si="22"/>
        <v>0</v>
      </c>
      <c r="H740" s="97">
        <v>0</v>
      </c>
      <c r="I740" s="97">
        <v>0</v>
      </c>
      <c r="J740" s="97">
        <v>3</v>
      </c>
      <c r="K740" s="88">
        <f t="shared" si="23"/>
        <v>0</v>
      </c>
      <c r="L740" s="97">
        <v>0</v>
      </c>
      <c r="M740" s="97">
        <v>0</v>
      </c>
      <c r="N740" s="97">
        <v>4</v>
      </c>
      <c r="O740" s="97">
        <v>1</v>
      </c>
      <c r="P740" s="97">
        <v>8</v>
      </c>
      <c r="Q740" s="97">
        <v>0</v>
      </c>
      <c r="R740" s="97">
        <v>19</v>
      </c>
      <c r="S740" s="97">
        <v>1</v>
      </c>
    </row>
    <row r="741" spans="1:19" ht="12.75" customHeight="1" x14ac:dyDescent="0.2">
      <c r="A741" s="97" t="s">
        <v>162</v>
      </c>
      <c r="B741" s="97" t="s">
        <v>14</v>
      </c>
      <c r="C741" s="97" t="s">
        <v>13</v>
      </c>
      <c r="D741" s="98">
        <v>2015</v>
      </c>
      <c r="E741" s="97" t="s">
        <v>6</v>
      </c>
      <c r="F741" s="97">
        <v>4</v>
      </c>
      <c r="G741" s="88">
        <f t="shared" si="22"/>
        <v>0</v>
      </c>
      <c r="H741" s="97">
        <v>0</v>
      </c>
      <c r="I741" s="97">
        <v>0</v>
      </c>
      <c r="J741" s="97">
        <v>3</v>
      </c>
      <c r="K741" s="88">
        <f t="shared" si="23"/>
        <v>0</v>
      </c>
      <c r="L741" s="97">
        <v>0</v>
      </c>
      <c r="M741" s="97">
        <v>0</v>
      </c>
      <c r="N741" s="97">
        <v>4</v>
      </c>
      <c r="O741" s="97">
        <v>11</v>
      </c>
      <c r="P741" s="97">
        <v>8</v>
      </c>
      <c r="Q741" s="97">
        <v>0</v>
      </c>
      <c r="R741" s="97">
        <v>19</v>
      </c>
      <c r="S741" s="97">
        <v>11</v>
      </c>
    </row>
    <row r="742" spans="1:19" ht="12.75" customHeight="1" x14ac:dyDescent="0.2">
      <c r="A742" s="97" t="s">
        <v>162</v>
      </c>
      <c r="B742" s="97" t="s">
        <v>14</v>
      </c>
      <c r="C742" s="97" t="s">
        <v>13</v>
      </c>
      <c r="D742" s="98">
        <v>2016</v>
      </c>
      <c r="E742" s="97" t="s">
        <v>6</v>
      </c>
      <c r="F742" s="97">
        <v>4</v>
      </c>
      <c r="G742" s="88">
        <f t="shared" si="22"/>
        <v>0</v>
      </c>
      <c r="H742" s="97">
        <v>0</v>
      </c>
      <c r="I742" s="97">
        <v>0</v>
      </c>
      <c r="J742" s="97">
        <v>3</v>
      </c>
      <c r="K742" s="88">
        <f t="shared" si="23"/>
        <v>0</v>
      </c>
      <c r="L742" s="97">
        <v>0</v>
      </c>
      <c r="M742" s="97">
        <v>0</v>
      </c>
      <c r="N742" s="97">
        <v>4</v>
      </c>
      <c r="O742" s="97">
        <v>4</v>
      </c>
      <c r="P742" s="97">
        <v>8</v>
      </c>
      <c r="Q742" s="97">
        <v>0</v>
      </c>
      <c r="R742" s="97">
        <v>19</v>
      </c>
      <c r="S742" s="97">
        <v>4</v>
      </c>
    </row>
    <row r="743" spans="1:19" ht="12.75" customHeight="1" x14ac:dyDescent="0.2">
      <c r="A743" s="97" t="s">
        <v>162</v>
      </c>
      <c r="B743" s="97" t="s">
        <v>14</v>
      </c>
      <c r="C743" s="97" t="s">
        <v>13</v>
      </c>
      <c r="D743" s="98">
        <v>2017</v>
      </c>
      <c r="E743" s="97" t="s">
        <v>6</v>
      </c>
      <c r="F743" s="97">
        <v>4</v>
      </c>
      <c r="G743" s="88">
        <f t="shared" si="22"/>
        <v>0</v>
      </c>
      <c r="H743" s="97">
        <v>0</v>
      </c>
      <c r="I743" s="97">
        <v>0</v>
      </c>
      <c r="J743" s="97">
        <v>3</v>
      </c>
      <c r="K743" s="88">
        <f t="shared" si="23"/>
        <v>0</v>
      </c>
      <c r="L743" s="97">
        <v>0</v>
      </c>
      <c r="M743" s="97">
        <v>0</v>
      </c>
      <c r="N743" s="97">
        <v>4</v>
      </c>
      <c r="O743" s="97">
        <v>13</v>
      </c>
      <c r="P743" s="97">
        <v>8</v>
      </c>
      <c r="Q743" s="97">
        <v>0</v>
      </c>
      <c r="R743" s="97">
        <v>19</v>
      </c>
      <c r="S743" s="97">
        <v>13</v>
      </c>
    </row>
    <row r="744" spans="1:19" ht="12.75" customHeight="1" x14ac:dyDescent="0.2">
      <c r="A744" s="93" t="s">
        <v>1322</v>
      </c>
      <c r="B744" s="93" t="s">
        <v>35</v>
      </c>
      <c r="C744" s="93" t="s">
        <v>3</v>
      </c>
      <c r="D744" s="94" t="s">
        <v>1189</v>
      </c>
      <c r="E744" s="93" t="s">
        <v>6</v>
      </c>
      <c r="F744" s="95">
        <v>0</v>
      </c>
      <c r="G744" s="88">
        <f t="shared" si="22"/>
        <v>0</v>
      </c>
      <c r="H744" s="95">
        <v>0</v>
      </c>
      <c r="I744" s="95">
        <v>0</v>
      </c>
      <c r="J744" s="96">
        <v>0</v>
      </c>
      <c r="K744" s="88">
        <f t="shared" si="23"/>
        <v>0</v>
      </c>
      <c r="L744" s="95">
        <v>0</v>
      </c>
      <c r="M744" s="95">
        <v>0</v>
      </c>
      <c r="N744" s="95">
        <v>0</v>
      </c>
      <c r="O744" s="95">
        <v>0</v>
      </c>
      <c r="P744" s="93" t="s">
        <v>1217</v>
      </c>
      <c r="Q744" s="95">
        <v>340</v>
      </c>
      <c r="R744" s="95">
        <v>0</v>
      </c>
      <c r="S744" s="95">
        <v>340</v>
      </c>
    </row>
    <row r="745" spans="1:19" ht="12.75" customHeight="1" x14ac:dyDescent="0.2">
      <c r="A745" s="93" t="s">
        <v>1114</v>
      </c>
      <c r="B745" s="93" t="s">
        <v>82</v>
      </c>
      <c r="C745" s="93" t="s">
        <v>26</v>
      </c>
      <c r="D745" s="94" t="s">
        <v>1189</v>
      </c>
      <c r="E745" s="93" t="s">
        <v>6</v>
      </c>
      <c r="F745" s="95">
        <v>238</v>
      </c>
      <c r="G745" s="88">
        <f t="shared" si="22"/>
        <v>0</v>
      </c>
      <c r="H745" s="95">
        <v>0</v>
      </c>
      <c r="I745" s="95">
        <v>0</v>
      </c>
      <c r="J745" s="96">
        <v>211</v>
      </c>
      <c r="K745" s="88">
        <f t="shared" si="23"/>
        <v>1</v>
      </c>
      <c r="L745" s="95">
        <v>0</v>
      </c>
      <c r="M745" s="95">
        <v>1</v>
      </c>
      <c r="N745" s="95">
        <v>202</v>
      </c>
      <c r="O745" s="95">
        <v>37</v>
      </c>
      <c r="P745" s="93" t="s">
        <v>1323</v>
      </c>
      <c r="Q745" s="95">
        <v>58</v>
      </c>
      <c r="R745" s="95">
        <v>909</v>
      </c>
      <c r="S745" s="95">
        <v>96</v>
      </c>
    </row>
    <row r="746" spans="1:19" ht="12.75" customHeight="1" x14ac:dyDescent="0.2">
      <c r="A746" s="97" t="s">
        <v>1114</v>
      </c>
      <c r="B746" s="97" t="s">
        <v>82</v>
      </c>
      <c r="C746" s="97" t="s">
        <v>26</v>
      </c>
      <c r="D746" s="98">
        <v>2017</v>
      </c>
      <c r="E746" s="97" t="s">
        <v>6</v>
      </c>
      <c r="F746" s="97">
        <v>238</v>
      </c>
      <c r="G746" s="88">
        <f t="shared" si="22"/>
        <v>0</v>
      </c>
      <c r="H746" s="97">
        <v>0</v>
      </c>
      <c r="I746" s="97">
        <v>0</v>
      </c>
      <c r="J746" s="97">
        <v>211</v>
      </c>
      <c r="K746" s="88">
        <f t="shared" si="23"/>
        <v>5</v>
      </c>
      <c r="L746" s="97">
        <v>5</v>
      </c>
      <c r="M746" s="97">
        <v>0</v>
      </c>
      <c r="N746" s="97">
        <v>202</v>
      </c>
      <c r="O746" s="97">
        <v>34</v>
      </c>
      <c r="P746" s="97">
        <v>258</v>
      </c>
      <c r="Q746" s="97">
        <v>9</v>
      </c>
      <c r="R746" s="97">
        <v>909</v>
      </c>
      <c r="S746" s="97">
        <v>48</v>
      </c>
    </row>
    <row r="747" spans="1:19" ht="12.75" customHeight="1" x14ac:dyDescent="0.2">
      <c r="A747" s="93" t="s">
        <v>370</v>
      </c>
      <c r="B747" s="93" t="s">
        <v>25</v>
      </c>
      <c r="C747" s="93" t="s">
        <v>26</v>
      </c>
      <c r="D747" s="94" t="s">
        <v>1189</v>
      </c>
      <c r="E747" s="93" t="s">
        <v>6</v>
      </c>
      <c r="F747" s="95">
        <v>4888</v>
      </c>
      <c r="G747" s="88">
        <f t="shared" si="22"/>
        <v>0</v>
      </c>
      <c r="H747" s="97"/>
      <c r="I747" s="97"/>
      <c r="J747" s="96">
        <v>3107</v>
      </c>
      <c r="K747" s="88">
        <f t="shared" si="23"/>
        <v>0</v>
      </c>
      <c r="L747" s="97"/>
      <c r="M747" s="97"/>
      <c r="N747" s="95">
        <v>3126</v>
      </c>
      <c r="O747" s="97"/>
      <c r="P747" s="93" t="s">
        <v>1324</v>
      </c>
      <c r="Q747" s="97"/>
      <c r="R747" s="95">
        <v>21583</v>
      </c>
      <c r="S747" s="97"/>
    </row>
    <row r="748" spans="1:19" ht="12.75" customHeight="1" x14ac:dyDescent="0.2">
      <c r="A748" s="97" t="s">
        <v>370</v>
      </c>
      <c r="B748" s="97" t="s">
        <v>25</v>
      </c>
      <c r="C748" s="97" t="s">
        <v>26</v>
      </c>
      <c r="D748" s="98">
        <v>2015</v>
      </c>
      <c r="E748" s="97" t="s">
        <v>6</v>
      </c>
      <c r="F748" s="97">
        <v>4888</v>
      </c>
      <c r="G748" s="88">
        <f t="shared" si="22"/>
        <v>0</v>
      </c>
      <c r="H748" s="97">
        <v>0</v>
      </c>
      <c r="I748" s="97">
        <v>0</v>
      </c>
      <c r="J748" s="97">
        <v>3107</v>
      </c>
      <c r="K748" s="88">
        <f t="shared" si="23"/>
        <v>0</v>
      </c>
      <c r="L748" s="97">
        <v>0</v>
      </c>
      <c r="M748" s="97">
        <v>0</v>
      </c>
      <c r="N748" s="97">
        <v>3126</v>
      </c>
      <c r="O748" s="97">
        <v>0</v>
      </c>
      <c r="P748" s="97">
        <v>10462</v>
      </c>
      <c r="Q748" s="97">
        <v>0</v>
      </c>
      <c r="R748" s="97">
        <v>21583</v>
      </c>
      <c r="S748" s="97">
        <v>0</v>
      </c>
    </row>
    <row r="749" spans="1:19" ht="12.75" customHeight="1" x14ac:dyDescent="0.2">
      <c r="A749" s="97" t="s">
        <v>370</v>
      </c>
      <c r="B749" s="97" t="s">
        <v>25</v>
      </c>
      <c r="C749" s="97" t="s">
        <v>26</v>
      </c>
      <c r="D749" s="98">
        <v>2016</v>
      </c>
      <c r="E749" s="97" t="s">
        <v>6</v>
      </c>
      <c r="F749" s="97">
        <v>4888</v>
      </c>
      <c r="G749" s="88">
        <f t="shared" si="22"/>
        <v>103</v>
      </c>
      <c r="H749" s="97">
        <v>103</v>
      </c>
      <c r="I749" s="97">
        <v>0</v>
      </c>
      <c r="J749" s="97">
        <v>3107</v>
      </c>
      <c r="K749" s="88">
        <f t="shared" si="23"/>
        <v>57</v>
      </c>
      <c r="L749" s="97">
        <v>57</v>
      </c>
      <c r="M749" s="97">
        <v>0</v>
      </c>
      <c r="N749" s="97">
        <v>3126</v>
      </c>
      <c r="O749" s="97">
        <v>0</v>
      </c>
      <c r="P749" s="97">
        <v>10462</v>
      </c>
      <c r="Q749" s="97">
        <v>3</v>
      </c>
      <c r="R749" s="97">
        <v>21583</v>
      </c>
      <c r="S749" s="97">
        <v>163</v>
      </c>
    </row>
    <row r="750" spans="1:19" ht="12.75" customHeight="1" x14ac:dyDescent="0.2">
      <c r="A750" s="97" t="s">
        <v>370</v>
      </c>
      <c r="B750" s="97" t="s">
        <v>25</v>
      </c>
      <c r="C750" s="97" t="s">
        <v>26</v>
      </c>
      <c r="D750" s="98">
        <v>2017</v>
      </c>
      <c r="E750" s="97" t="s">
        <v>6</v>
      </c>
      <c r="F750" s="97">
        <v>4888</v>
      </c>
      <c r="G750" s="88">
        <f t="shared" si="22"/>
        <v>0</v>
      </c>
      <c r="H750" s="97">
        <v>0</v>
      </c>
      <c r="I750" s="97">
        <v>0</v>
      </c>
      <c r="J750" s="97">
        <v>3107</v>
      </c>
      <c r="K750" s="88">
        <f t="shared" si="23"/>
        <v>0</v>
      </c>
      <c r="L750" s="97">
        <v>0</v>
      </c>
      <c r="M750" s="97">
        <v>0</v>
      </c>
      <c r="N750" s="97">
        <v>3126</v>
      </c>
      <c r="O750" s="97">
        <v>0</v>
      </c>
      <c r="P750" s="97">
        <v>10462</v>
      </c>
      <c r="Q750" s="97">
        <v>0</v>
      </c>
      <c r="R750" s="97">
        <v>21583</v>
      </c>
      <c r="S750" s="97">
        <v>0</v>
      </c>
    </row>
    <row r="751" spans="1:19" ht="12.75" customHeight="1" x14ac:dyDescent="0.2">
      <c r="A751" s="93" t="s">
        <v>1053</v>
      </c>
      <c r="B751" s="93" t="s">
        <v>68</v>
      </c>
      <c r="C751" s="93" t="s">
        <v>26</v>
      </c>
      <c r="D751" s="94" t="s">
        <v>1189</v>
      </c>
      <c r="E751" s="93" t="s">
        <v>6</v>
      </c>
      <c r="F751" s="95">
        <v>43</v>
      </c>
      <c r="G751" s="88">
        <f t="shared" si="22"/>
        <v>0</v>
      </c>
      <c r="H751" s="95">
        <v>0</v>
      </c>
      <c r="I751" s="95">
        <v>0</v>
      </c>
      <c r="J751" s="96">
        <v>28</v>
      </c>
      <c r="K751" s="88">
        <f t="shared" si="23"/>
        <v>0</v>
      </c>
      <c r="L751" s="95">
        <v>0</v>
      </c>
      <c r="M751" s="95">
        <v>0</v>
      </c>
      <c r="N751" s="95">
        <v>33</v>
      </c>
      <c r="O751" s="95">
        <v>0</v>
      </c>
      <c r="P751" s="93" t="s">
        <v>1308</v>
      </c>
      <c r="Q751" s="95">
        <v>40</v>
      </c>
      <c r="R751" s="95">
        <v>180</v>
      </c>
      <c r="S751" s="95">
        <v>40</v>
      </c>
    </row>
    <row r="752" spans="1:19" ht="12.75" customHeight="1" x14ac:dyDescent="0.2">
      <c r="A752" t="s">
        <v>1053</v>
      </c>
      <c r="B752" t="s">
        <v>68</v>
      </c>
      <c r="C752" t="s">
        <v>26</v>
      </c>
      <c r="D752" s="92">
        <v>2015</v>
      </c>
      <c r="E752" t="s">
        <v>6</v>
      </c>
      <c r="F752">
        <v>43</v>
      </c>
      <c r="G752" s="88">
        <f t="shared" si="22"/>
        <v>0</v>
      </c>
      <c r="H752">
        <v>0</v>
      </c>
      <c r="I752">
        <v>0</v>
      </c>
      <c r="J752">
        <v>28</v>
      </c>
      <c r="K752" s="88">
        <f t="shared" si="23"/>
        <v>0</v>
      </c>
      <c r="L752">
        <v>0</v>
      </c>
      <c r="M752">
        <v>0</v>
      </c>
      <c r="N752">
        <v>33</v>
      </c>
      <c r="O752">
        <v>0</v>
      </c>
      <c r="P752">
        <v>76</v>
      </c>
      <c r="Q752">
        <v>25</v>
      </c>
      <c r="R752">
        <v>180</v>
      </c>
      <c r="S752">
        <v>25</v>
      </c>
    </row>
    <row r="753" spans="1:19" ht="12.75" customHeight="1" x14ac:dyDescent="0.2">
      <c r="A753" t="s">
        <v>1053</v>
      </c>
      <c r="B753" t="s">
        <v>68</v>
      </c>
      <c r="C753" t="s">
        <v>26</v>
      </c>
      <c r="D753" s="92">
        <v>2016</v>
      </c>
      <c r="E753" t="s">
        <v>6</v>
      </c>
      <c r="F753">
        <v>43</v>
      </c>
      <c r="G753" s="88">
        <f t="shared" si="22"/>
        <v>0</v>
      </c>
      <c r="H753">
        <v>0</v>
      </c>
      <c r="I753">
        <v>0</v>
      </c>
      <c r="J753">
        <v>28</v>
      </c>
      <c r="K753" s="88">
        <f t="shared" si="23"/>
        <v>4</v>
      </c>
      <c r="L753">
        <v>4</v>
      </c>
      <c r="M753">
        <v>0</v>
      </c>
      <c r="N753">
        <v>33</v>
      </c>
      <c r="O753">
        <v>1</v>
      </c>
      <c r="P753">
        <v>76</v>
      </c>
      <c r="Q753">
        <v>30</v>
      </c>
      <c r="R753">
        <v>180</v>
      </c>
      <c r="S753">
        <v>35</v>
      </c>
    </row>
    <row r="754" spans="1:19" ht="12.75" customHeight="1" x14ac:dyDescent="0.2">
      <c r="A754" t="s">
        <v>1053</v>
      </c>
      <c r="B754" t="s">
        <v>68</v>
      </c>
      <c r="C754" t="s">
        <v>26</v>
      </c>
      <c r="D754" s="92">
        <v>2017</v>
      </c>
      <c r="E754" t="s">
        <v>6</v>
      </c>
      <c r="F754">
        <v>43</v>
      </c>
      <c r="G754" s="88">
        <f t="shared" si="22"/>
        <v>0</v>
      </c>
      <c r="H754">
        <v>0</v>
      </c>
      <c r="I754">
        <v>0</v>
      </c>
      <c r="J754">
        <v>28</v>
      </c>
      <c r="K754" s="88">
        <f t="shared" si="23"/>
        <v>2</v>
      </c>
      <c r="L754">
        <v>2</v>
      </c>
      <c r="M754">
        <v>0</v>
      </c>
      <c r="N754">
        <v>33</v>
      </c>
      <c r="O754">
        <v>5</v>
      </c>
      <c r="P754">
        <v>76</v>
      </c>
      <c r="Q754">
        <v>31</v>
      </c>
      <c r="R754">
        <v>180</v>
      </c>
      <c r="S754">
        <v>38</v>
      </c>
    </row>
    <row r="755" spans="1:19" ht="12.75" customHeight="1" x14ac:dyDescent="0.2">
      <c r="A755" s="93" t="s">
        <v>1054</v>
      </c>
      <c r="B755" s="93" t="s">
        <v>1033</v>
      </c>
      <c r="C755" s="93" t="s">
        <v>953</v>
      </c>
      <c r="D755" s="94" t="s">
        <v>1189</v>
      </c>
      <c r="E755" s="93" t="s">
        <v>6</v>
      </c>
      <c r="F755" s="95">
        <v>186</v>
      </c>
      <c r="G755" s="88">
        <f t="shared" si="22"/>
        <v>0</v>
      </c>
      <c r="H755" s="95">
        <v>0</v>
      </c>
      <c r="I755" s="95">
        <v>0</v>
      </c>
      <c r="J755" s="96">
        <v>138</v>
      </c>
      <c r="K755" s="88">
        <f t="shared" si="23"/>
        <v>11</v>
      </c>
      <c r="L755" s="95">
        <v>0</v>
      </c>
      <c r="M755" s="95">
        <v>11</v>
      </c>
      <c r="N755" s="95">
        <v>147</v>
      </c>
      <c r="O755" s="95">
        <v>1</v>
      </c>
      <c r="P755" s="93" t="s">
        <v>1325</v>
      </c>
      <c r="Q755" s="95">
        <v>8</v>
      </c>
      <c r="R755" s="95">
        <v>818</v>
      </c>
      <c r="S755" s="95">
        <v>20</v>
      </c>
    </row>
    <row r="756" spans="1:19" ht="12.75" customHeight="1" x14ac:dyDescent="0.2">
      <c r="A756" s="97" t="s">
        <v>1054</v>
      </c>
      <c r="B756" s="97" t="s">
        <v>1033</v>
      </c>
      <c r="C756" s="97" t="s">
        <v>953</v>
      </c>
      <c r="D756" s="98">
        <v>2017</v>
      </c>
      <c r="E756" s="97" t="s">
        <v>6</v>
      </c>
      <c r="F756" s="97">
        <v>186</v>
      </c>
      <c r="G756" s="88">
        <f t="shared" si="22"/>
        <v>0</v>
      </c>
      <c r="H756" s="97">
        <v>0</v>
      </c>
      <c r="I756" s="97">
        <v>0</v>
      </c>
      <c r="J756" s="97">
        <v>138</v>
      </c>
      <c r="K756" s="88">
        <f t="shared" si="23"/>
        <v>8</v>
      </c>
      <c r="L756" s="97">
        <v>8</v>
      </c>
      <c r="M756" s="97">
        <v>0</v>
      </c>
      <c r="N756" s="97">
        <v>147</v>
      </c>
      <c r="O756" s="97">
        <v>1</v>
      </c>
      <c r="P756" s="97">
        <v>347</v>
      </c>
      <c r="Q756" s="97">
        <v>8</v>
      </c>
      <c r="R756" s="97">
        <v>818</v>
      </c>
      <c r="S756" s="97">
        <v>17</v>
      </c>
    </row>
    <row r="757" spans="1:19" ht="12.75" customHeight="1" x14ac:dyDescent="0.2">
      <c r="A757" s="97" t="s">
        <v>1326</v>
      </c>
      <c r="B757" s="97" t="s">
        <v>82</v>
      </c>
      <c r="C757" s="97" t="s">
        <v>26</v>
      </c>
      <c r="D757" s="98">
        <v>2017</v>
      </c>
      <c r="E757" s="97" t="s">
        <v>6</v>
      </c>
      <c r="F757" s="97">
        <v>113</v>
      </c>
      <c r="G757" s="88">
        <f t="shared" si="22"/>
        <v>0</v>
      </c>
      <c r="H757" s="97">
        <v>0</v>
      </c>
      <c r="I757" s="97">
        <v>0</v>
      </c>
      <c r="J757" s="97">
        <v>70</v>
      </c>
      <c r="K757" s="88">
        <f t="shared" si="23"/>
        <v>0</v>
      </c>
      <c r="L757" s="97">
        <v>0</v>
      </c>
      <c r="M757" s="97">
        <v>0</v>
      </c>
      <c r="N757" s="97">
        <v>60</v>
      </c>
      <c r="O757" s="97">
        <v>19</v>
      </c>
      <c r="P757" s="97">
        <v>131</v>
      </c>
      <c r="Q757" s="97">
        <v>0</v>
      </c>
      <c r="R757" s="97">
        <v>374</v>
      </c>
      <c r="S757" s="97">
        <v>19</v>
      </c>
    </row>
    <row r="758" spans="1:19" ht="12.75" customHeight="1" x14ac:dyDescent="0.2">
      <c r="A758" s="93" t="s">
        <v>163</v>
      </c>
      <c r="B758" s="93" t="s">
        <v>5</v>
      </c>
      <c r="C758" s="93" t="s">
        <v>3</v>
      </c>
      <c r="D758" s="94" t="s">
        <v>1189</v>
      </c>
      <c r="E758" s="93" t="s">
        <v>6</v>
      </c>
      <c r="F758" s="95">
        <v>92</v>
      </c>
      <c r="G758" s="88">
        <f t="shared" si="22"/>
        <v>0</v>
      </c>
      <c r="H758" s="95">
        <v>0</v>
      </c>
      <c r="I758" s="95">
        <v>0</v>
      </c>
      <c r="J758" s="96">
        <v>57</v>
      </c>
      <c r="K758" s="88">
        <f t="shared" si="23"/>
        <v>0</v>
      </c>
      <c r="L758" s="95">
        <v>0</v>
      </c>
      <c r="M758" s="95">
        <v>0</v>
      </c>
      <c r="N758" s="95">
        <v>62</v>
      </c>
      <c r="O758" s="95">
        <v>0</v>
      </c>
      <c r="P758" s="93" t="s">
        <v>1327</v>
      </c>
      <c r="Q758" s="95">
        <v>19</v>
      </c>
      <c r="R758" s="95">
        <v>343</v>
      </c>
      <c r="S758" s="95">
        <v>19</v>
      </c>
    </row>
    <row r="759" spans="1:19" ht="12.75" customHeight="1" x14ac:dyDescent="0.2">
      <c r="A759" s="97" t="s">
        <v>163</v>
      </c>
      <c r="B759" s="97" t="s">
        <v>5</v>
      </c>
      <c r="C759" s="97" t="s">
        <v>3</v>
      </c>
      <c r="D759" s="98">
        <v>2014</v>
      </c>
      <c r="E759" s="97" t="s">
        <v>6</v>
      </c>
      <c r="F759" s="97">
        <v>92</v>
      </c>
      <c r="G759" s="88">
        <f t="shared" si="22"/>
        <v>0</v>
      </c>
      <c r="H759" s="97">
        <v>0</v>
      </c>
      <c r="I759" s="97">
        <v>0</v>
      </c>
      <c r="J759" s="97">
        <v>57</v>
      </c>
      <c r="K759" s="88">
        <f t="shared" si="23"/>
        <v>0</v>
      </c>
      <c r="L759" s="97">
        <v>0</v>
      </c>
      <c r="M759" s="97">
        <v>0</v>
      </c>
      <c r="N759" s="97">
        <v>62</v>
      </c>
      <c r="O759" s="97">
        <v>0</v>
      </c>
      <c r="P759" s="97">
        <v>132</v>
      </c>
      <c r="Q759" s="97">
        <v>5</v>
      </c>
      <c r="R759" s="97">
        <v>343</v>
      </c>
      <c r="S759" s="97">
        <v>5</v>
      </c>
    </row>
    <row r="760" spans="1:19" ht="12.75" customHeight="1" x14ac:dyDescent="0.2">
      <c r="A760" t="s">
        <v>163</v>
      </c>
      <c r="B760" t="s">
        <v>5</v>
      </c>
      <c r="C760" t="s">
        <v>3</v>
      </c>
      <c r="D760" s="92">
        <v>2015</v>
      </c>
      <c r="E760" t="s">
        <v>6</v>
      </c>
      <c r="F760">
        <v>92</v>
      </c>
      <c r="G760" s="88">
        <f t="shared" si="22"/>
        <v>0</v>
      </c>
      <c r="H760">
        <v>0</v>
      </c>
      <c r="I760">
        <v>0</v>
      </c>
      <c r="J760">
        <v>57</v>
      </c>
      <c r="K760" s="88">
        <f t="shared" si="23"/>
        <v>0</v>
      </c>
      <c r="L760">
        <v>0</v>
      </c>
      <c r="M760">
        <v>0</v>
      </c>
      <c r="N760">
        <v>62</v>
      </c>
      <c r="O760">
        <v>0</v>
      </c>
      <c r="P760">
        <v>132</v>
      </c>
      <c r="Q760">
        <v>18</v>
      </c>
      <c r="R760">
        <v>343</v>
      </c>
      <c r="S760">
        <v>18</v>
      </c>
    </row>
    <row r="761" spans="1:19" ht="12.75" customHeight="1" x14ac:dyDescent="0.2">
      <c r="A761" t="s">
        <v>163</v>
      </c>
      <c r="B761" t="s">
        <v>5</v>
      </c>
      <c r="C761" t="s">
        <v>3</v>
      </c>
      <c r="D761" s="92">
        <v>2016</v>
      </c>
      <c r="E761" t="s">
        <v>6</v>
      </c>
      <c r="F761">
        <v>92</v>
      </c>
      <c r="G761" s="88">
        <f t="shared" si="22"/>
        <v>0</v>
      </c>
      <c r="H761">
        <v>0</v>
      </c>
      <c r="I761">
        <v>0</v>
      </c>
      <c r="J761">
        <v>57</v>
      </c>
      <c r="K761" s="88">
        <f t="shared" si="23"/>
        <v>0</v>
      </c>
      <c r="L761">
        <v>0</v>
      </c>
      <c r="M761">
        <v>0</v>
      </c>
      <c r="N761">
        <v>62</v>
      </c>
      <c r="O761">
        <v>0</v>
      </c>
      <c r="P761">
        <v>132</v>
      </c>
      <c r="Q761">
        <v>0</v>
      </c>
      <c r="R761">
        <v>343</v>
      </c>
      <c r="S761">
        <v>0</v>
      </c>
    </row>
    <row r="762" spans="1:19" ht="12.75" customHeight="1" x14ac:dyDescent="0.2">
      <c r="A762" t="s">
        <v>163</v>
      </c>
      <c r="B762" t="s">
        <v>5</v>
      </c>
      <c r="C762" t="s">
        <v>3</v>
      </c>
      <c r="D762" s="92">
        <v>2017</v>
      </c>
      <c r="E762" t="s">
        <v>6</v>
      </c>
      <c r="F762">
        <v>92</v>
      </c>
      <c r="G762" s="88">
        <f t="shared" si="22"/>
        <v>0</v>
      </c>
      <c r="H762">
        <v>0</v>
      </c>
      <c r="I762">
        <v>0</v>
      </c>
      <c r="J762">
        <v>57</v>
      </c>
      <c r="K762" s="88">
        <f t="shared" si="23"/>
        <v>0</v>
      </c>
      <c r="L762">
        <v>0</v>
      </c>
      <c r="M762">
        <v>0</v>
      </c>
      <c r="N762">
        <v>62</v>
      </c>
      <c r="O762">
        <v>0</v>
      </c>
      <c r="P762">
        <v>132</v>
      </c>
      <c r="Q762">
        <v>11</v>
      </c>
      <c r="R762">
        <v>343</v>
      </c>
      <c r="S762">
        <v>11</v>
      </c>
    </row>
    <row r="763" spans="1:19" ht="12.75" customHeight="1" x14ac:dyDescent="0.2">
      <c r="A763" s="97" t="s">
        <v>164</v>
      </c>
      <c r="B763" s="97" t="s">
        <v>12</v>
      </c>
      <c r="C763" s="97" t="s">
        <v>3</v>
      </c>
      <c r="D763" s="98">
        <v>2013</v>
      </c>
      <c r="E763" s="97" t="s">
        <v>6</v>
      </c>
      <c r="F763" s="97">
        <v>1</v>
      </c>
      <c r="G763" s="88">
        <f t="shared" si="22"/>
        <v>0</v>
      </c>
      <c r="H763" s="97">
        <v>0</v>
      </c>
      <c r="I763" s="97">
        <v>0</v>
      </c>
      <c r="J763" s="97">
        <v>77</v>
      </c>
      <c r="K763" s="88">
        <f t="shared" si="23"/>
        <v>0</v>
      </c>
      <c r="L763" s="97">
        <v>0</v>
      </c>
      <c r="M763" s="97">
        <v>0</v>
      </c>
      <c r="N763" s="97">
        <v>1</v>
      </c>
      <c r="O763" s="97">
        <v>0</v>
      </c>
      <c r="P763" s="97">
        <v>1</v>
      </c>
      <c r="Q763" s="97">
        <v>4</v>
      </c>
      <c r="R763" s="97">
        <v>80</v>
      </c>
      <c r="S763" s="97">
        <v>4</v>
      </c>
    </row>
    <row r="764" spans="1:19" ht="12.75" customHeight="1" x14ac:dyDescent="0.2">
      <c r="A764" s="97" t="s">
        <v>164</v>
      </c>
      <c r="B764" s="97" t="s">
        <v>12</v>
      </c>
      <c r="C764" s="97" t="s">
        <v>3</v>
      </c>
      <c r="D764" s="98">
        <v>2014</v>
      </c>
      <c r="E764" s="97" t="s">
        <v>6</v>
      </c>
      <c r="F764" s="97">
        <v>1</v>
      </c>
      <c r="G764" s="88">
        <f t="shared" si="22"/>
        <v>0</v>
      </c>
      <c r="H764" s="97">
        <v>0</v>
      </c>
      <c r="I764" s="97">
        <v>0</v>
      </c>
      <c r="J764" s="97">
        <v>77</v>
      </c>
      <c r="K764" s="88">
        <f t="shared" si="23"/>
        <v>0</v>
      </c>
      <c r="L764" s="97">
        <v>0</v>
      </c>
      <c r="M764" s="97">
        <v>0</v>
      </c>
      <c r="N764" s="97">
        <v>1</v>
      </c>
      <c r="O764" s="97">
        <v>7</v>
      </c>
      <c r="P764" s="97">
        <v>1</v>
      </c>
      <c r="Q764" s="97">
        <v>0</v>
      </c>
      <c r="R764" s="97">
        <v>80</v>
      </c>
      <c r="S764" s="97">
        <v>7</v>
      </c>
    </row>
    <row r="765" spans="1:19" ht="12.75" customHeight="1" x14ac:dyDescent="0.2">
      <c r="A765" t="s">
        <v>164</v>
      </c>
      <c r="B765" t="s">
        <v>12</v>
      </c>
      <c r="C765" t="s">
        <v>3</v>
      </c>
      <c r="D765" s="92">
        <v>2015</v>
      </c>
      <c r="E765" t="s">
        <v>6</v>
      </c>
      <c r="F765">
        <v>1</v>
      </c>
      <c r="G765" s="88">
        <f t="shared" si="22"/>
        <v>0</v>
      </c>
      <c r="H765">
        <v>0</v>
      </c>
      <c r="I765">
        <v>0</v>
      </c>
      <c r="J765">
        <v>77</v>
      </c>
      <c r="K765" s="88">
        <f t="shared" si="23"/>
        <v>3</v>
      </c>
      <c r="L765">
        <v>3</v>
      </c>
      <c r="M765">
        <v>0</v>
      </c>
      <c r="N765">
        <v>1</v>
      </c>
      <c r="O765">
        <v>4</v>
      </c>
      <c r="P765">
        <v>1</v>
      </c>
      <c r="Q765">
        <v>22</v>
      </c>
      <c r="R765">
        <v>80</v>
      </c>
      <c r="S765">
        <v>29</v>
      </c>
    </row>
    <row r="766" spans="1:19" ht="12.75" customHeight="1" x14ac:dyDescent="0.2">
      <c r="A766" t="s">
        <v>164</v>
      </c>
      <c r="B766" t="s">
        <v>12</v>
      </c>
      <c r="C766" t="s">
        <v>3</v>
      </c>
      <c r="D766" s="92">
        <v>2016</v>
      </c>
      <c r="E766" t="s">
        <v>6</v>
      </c>
      <c r="F766">
        <v>1</v>
      </c>
      <c r="G766" s="88">
        <f t="shared" si="22"/>
        <v>0</v>
      </c>
      <c r="H766">
        <v>0</v>
      </c>
      <c r="I766">
        <v>0</v>
      </c>
      <c r="J766">
        <v>77</v>
      </c>
      <c r="K766" s="88">
        <f t="shared" si="23"/>
        <v>0</v>
      </c>
      <c r="L766">
        <v>0</v>
      </c>
      <c r="M766">
        <v>0</v>
      </c>
      <c r="N766">
        <v>1</v>
      </c>
      <c r="O766">
        <v>0</v>
      </c>
      <c r="P766">
        <v>1</v>
      </c>
      <c r="Q766">
        <v>357</v>
      </c>
      <c r="R766">
        <v>80</v>
      </c>
      <c r="S766">
        <v>357</v>
      </c>
    </row>
    <row r="767" spans="1:19" ht="12.75" customHeight="1" x14ac:dyDescent="0.2">
      <c r="A767" t="s">
        <v>164</v>
      </c>
      <c r="B767" t="s">
        <v>12</v>
      </c>
      <c r="C767" t="s">
        <v>3</v>
      </c>
      <c r="D767" s="92">
        <v>2017</v>
      </c>
      <c r="E767" t="s">
        <v>6</v>
      </c>
      <c r="F767">
        <v>1</v>
      </c>
      <c r="G767" s="88">
        <f t="shared" si="22"/>
        <v>0</v>
      </c>
      <c r="H767">
        <v>0</v>
      </c>
      <c r="I767">
        <v>0</v>
      </c>
      <c r="J767">
        <v>77</v>
      </c>
      <c r="K767" s="88">
        <f t="shared" si="23"/>
        <v>0</v>
      </c>
      <c r="L767">
        <v>0</v>
      </c>
      <c r="M767">
        <v>0</v>
      </c>
      <c r="N767">
        <v>1</v>
      </c>
      <c r="O767">
        <v>0</v>
      </c>
      <c r="P767">
        <v>1</v>
      </c>
      <c r="Q767">
        <v>41</v>
      </c>
      <c r="R767">
        <v>80</v>
      </c>
      <c r="S767">
        <v>41</v>
      </c>
    </row>
    <row r="768" spans="1:19" ht="12.75" customHeight="1" x14ac:dyDescent="0.2">
      <c r="A768" s="93" t="s">
        <v>165</v>
      </c>
      <c r="B768" s="93" t="s">
        <v>66</v>
      </c>
      <c r="C768" s="93" t="s">
        <v>67</v>
      </c>
      <c r="D768" s="94" t="s">
        <v>1189</v>
      </c>
      <c r="E768" s="93" t="s">
        <v>6</v>
      </c>
      <c r="F768" s="95">
        <v>430</v>
      </c>
      <c r="G768" s="88">
        <f t="shared" si="22"/>
        <v>0</v>
      </c>
      <c r="H768" s="95">
        <v>0</v>
      </c>
      <c r="I768" s="95">
        <v>0</v>
      </c>
      <c r="J768" s="96">
        <v>326</v>
      </c>
      <c r="K768" s="88">
        <f t="shared" si="23"/>
        <v>0</v>
      </c>
      <c r="L768" s="95">
        <v>0</v>
      </c>
      <c r="M768" s="95">
        <v>0</v>
      </c>
      <c r="N768" s="95">
        <v>302</v>
      </c>
      <c r="O768" s="95">
        <v>0</v>
      </c>
      <c r="P768" s="93" t="s">
        <v>1328</v>
      </c>
      <c r="Q768" s="95">
        <v>122</v>
      </c>
      <c r="R768" s="95">
        <v>1722</v>
      </c>
      <c r="S768" s="95">
        <v>122</v>
      </c>
    </row>
    <row r="769" spans="1:19" ht="12.75" customHeight="1" x14ac:dyDescent="0.2">
      <c r="A769" s="97" t="s">
        <v>165</v>
      </c>
      <c r="B769" s="97" t="s">
        <v>66</v>
      </c>
      <c r="C769" s="97" t="s">
        <v>67</v>
      </c>
      <c r="D769" s="98">
        <v>2013</v>
      </c>
      <c r="E769" s="97" t="s">
        <v>6</v>
      </c>
      <c r="F769" s="97">
        <v>430</v>
      </c>
      <c r="G769" s="88">
        <f t="shared" si="22"/>
        <v>18</v>
      </c>
      <c r="H769" s="97">
        <v>18</v>
      </c>
      <c r="I769" s="97">
        <v>0</v>
      </c>
      <c r="J769" s="97">
        <v>326</v>
      </c>
      <c r="K769" s="88">
        <f t="shared" si="23"/>
        <v>0</v>
      </c>
      <c r="L769" s="97">
        <v>0</v>
      </c>
      <c r="M769" s="97">
        <v>0</v>
      </c>
      <c r="N769" s="97">
        <v>302</v>
      </c>
      <c r="O769" s="97">
        <v>279</v>
      </c>
      <c r="P769" s="97">
        <v>664</v>
      </c>
      <c r="Q769" s="97">
        <v>241</v>
      </c>
      <c r="R769" s="97">
        <v>1722</v>
      </c>
      <c r="S769" s="97">
        <v>538</v>
      </c>
    </row>
    <row r="770" spans="1:19" ht="12.75" customHeight="1" x14ac:dyDescent="0.2">
      <c r="A770" s="97" t="s">
        <v>165</v>
      </c>
      <c r="B770" s="97" t="s">
        <v>66</v>
      </c>
      <c r="C770" s="97" t="s">
        <v>67</v>
      </c>
      <c r="D770" s="98">
        <v>2014</v>
      </c>
      <c r="E770" s="97" t="s">
        <v>6</v>
      </c>
      <c r="F770" s="97">
        <v>430</v>
      </c>
      <c r="G770" s="88">
        <f t="shared" si="22"/>
        <v>0</v>
      </c>
      <c r="H770" s="97">
        <v>0</v>
      </c>
      <c r="I770" s="97">
        <v>0</v>
      </c>
      <c r="J770" s="97">
        <v>326</v>
      </c>
      <c r="K770" s="88">
        <f t="shared" si="23"/>
        <v>1</v>
      </c>
      <c r="L770" s="97">
        <v>0</v>
      </c>
      <c r="M770" s="97">
        <v>1</v>
      </c>
      <c r="N770" s="97">
        <v>302</v>
      </c>
      <c r="O770" s="97">
        <v>0</v>
      </c>
      <c r="P770" s="97">
        <v>664</v>
      </c>
      <c r="Q770" s="97">
        <v>310</v>
      </c>
      <c r="R770" s="97">
        <v>1722</v>
      </c>
      <c r="S770" s="97">
        <v>311</v>
      </c>
    </row>
    <row r="771" spans="1:19" ht="12.75" customHeight="1" x14ac:dyDescent="0.2">
      <c r="A771" t="s">
        <v>165</v>
      </c>
      <c r="B771" t="s">
        <v>66</v>
      </c>
      <c r="C771" t="s">
        <v>67</v>
      </c>
      <c r="D771" s="92">
        <v>2015</v>
      </c>
      <c r="E771" t="s">
        <v>6</v>
      </c>
      <c r="F771">
        <v>430</v>
      </c>
      <c r="G771" s="88">
        <f t="shared" ref="G771:G834" si="24">H771+I771</f>
        <v>0</v>
      </c>
      <c r="H771">
        <v>0</v>
      </c>
      <c r="I771">
        <v>0</v>
      </c>
      <c r="J771">
        <v>326</v>
      </c>
      <c r="K771" s="88">
        <f t="shared" ref="K771:K834" si="25">L771+M771</f>
        <v>1</v>
      </c>
      <c r="L771">
        <v>0</v>
      </c>
      <c r="M771">
        <v>1</v>
      </c>
      <c r="N771">
        <v>302</v>
      </c>
      <c r="O771">
        <v>0</v>
      </c>
      <c r="P771">
        <v>664</v>
      </c>
      <c r="Q771">
        <v>28</v>
      </c>
      <c r="R771">
        <v>1722</v>
      </c>
      <c r="S771">
        <v>29</v>
      </c>
    </row>
    <row r="772" spans="1:19" ht="12.75" customHeight="1" x14ac:dyDescent="0.2">
      <c r="A772" t="s">
        <v>165</v>
      </c>
      <c r="B772" t="s">
        <v>66</v>
      </c>
      <c r="C772" t="s">
        <v>67</v>
      </c>
      <c r="D772" s="92">
        <v>2016</v>
      </c>
      <c r="E772" t="s">
        <v>6</v>
      </c>
      <c r="F772">
        <v>430</v>
      </c>
      <c r="G772" s="88">
        <f t="shared" si="24"/>
        <v>0</v>
      </c>
      <c r="H772">
        <v>0</v>
      </c>
      <c r="I772">
        <v>0</v>
      </c>
      <c r="J772">
        <v>326</v>
      </c>
      <c r="K772" s="88">
        <f t="shared" si="25"/>
        <v>0</v>
      </c>
      <c r="L772">
        <v>0</v>
      </c>
      <c r="M772">
        <v>0</v>
      </c>
      <c r="N772">
        <v>302</v>
      </c>
      <c r="O772">
        <v>0</v>
      </c>
      <c r="P772">
        <v>664</v>
      </c>
      <c r="Q772">
        <v>106</v>
      </c>
      <c r="R772">
        <v>1722</v>
      </c>
      <c r="S772">
        <v>106</v>
      </c>
    </row>
    <row r="773" spans="1:19" ht="12.75" customHeight="1" x14ac:dyDescent="0.2">
      <c r="A773" t="s">
        <v>165</v>
      </c>
      <c r="B773" t="s">
        <v>66</v>
      </c>
      <c r="C773" t="s">
        <v>67</v>
      </c>
      <c r="D773" s="92">
        <v>2017</v>
      </c>
      <c r="E773" t="s">
        <v>6</v>
      </c>
      <c r="F773">
        <v>430</v>
      </c>
      <c r="G773" s="88">
        <f t="shared" si="24"/>
        <v>0</v>
      </c>
      <c r="H773">
        <v>0</v>
      </c>
      <c r="I773">
        <v>0</v>
      </c>
      <c r="J773">
        <v>326</v>
      </c>
      <c r="K773" s="88">
        <f t="shared" si="25"/>
        <v>7</v>
      </c>
      <c r="L773">
        <v>0</v>
      </c>
      <c r="M773">
        <v>7</v>
      </c>
      <c r="N773">
        <v>302</v>
      </c>
      <c r="O773">
        <v>0</v>
      </c>
      <c r="P773">
        <v>664</v>
      </c>
      <c r="Q773">
        <v>24</v>
      </c>
      <c r="R773">
        <v>1722</v>
      </c>
      <c r="S773">
        <v>31</v>
      </c>
    </row>
    <row r="774" spans="1:19" ht="12.75" customHeight="1" x14ac:dyDescent="0.2">
      <c r="A774" t="s">
        <v>1121</v>
      </c>
      <c r="B774" t="s">
        <v>5</v>
      </c>
      <c r="C774" t="s">
        <v>3</v>
      </c>
      <c r="D774" s="92">
        <v>2017</v>
      </c>
      <c r="E774" t="s">
        <v>6</v>
      </c>
      <c r="F774">
        <v>62</v>
      </c>
      <c r="G774" s="88">
        <f t="shared" si="24"/>
        <v>0</v>
      </c>
      <c r="H774">
        <v>0</v>
      </c>
      <c r="I774">
        <v>0</v>
      </c>
      <c r="J774">
        <v>37</v>
      </c>
      <c r="K774" s="88">
        <f t="shared" si="25"/>
        <v>0</v>
      </c>
      <c r="L774">
        <v>0</v>
      </c>
      <c r="M774">
        <v>0</v>
      </c>
      <c r="N774">
        <v>40</v>
      </c>
      <c r="O774">
        <v>1</v>
      </c>
      <c r="P774">
        <v>96</v>
      </c>
      <c r="Q774">
        <v>31</v>
      </c>
      <c r="R774">
        <v>235</v>
      </c>
      <c r="S774">
        <v>32</v>
      </c>
    </row>
    <row r="775" spans="1:19" ht="12.75" customHeight="1" x14ac:dyDescent="0.2">
      <c r="A775" s="93" t="s">
        <v>166</v>
      </c>
      <c r="B775" s="93" t="s">
        <v>12</v>
      </c>
      <c r="C775" s="93" t="s">
        <v>3</v>
      </c>
      <c r="D775" s="94" t="s">
        <v>1189</v>
      </c>
      <c r="E775" s="93" t="s">
        <v>6</v>
      </c>
      <c r="F775" s="95">
        <v>2</v>
      </c>
      <c r="G775" s="88">
        <f t="shared" si="24"/>
        <v>0</v>
      </c>
      <c r="H775" s="97"/>
      <c r="I775" s="97"/>
      <c r="J775" s="96">
        <v>2</v>
      </c>
      <c r="K775" s="88">
        <f t="shared" si="25"/>
        <v>0</v>
      </c>
      <c r="L775" s="97"/>
      <c r="M775" s="97"/>
      <c r="N775" s="95">
        <v>2</v>
      </c>
      <c r="O775" s="97"/>
      <c r="P775" s="93" t="s">
        <v>1207</v>
      </c>
      <c r="Q775" s="97"/>
      <c r="R775" s="95">
        <v>9</v>
      </c>
      <c r="S775" s="97"/>
    </row>
    <row r="776" spans="1:19" ht="12.75" customHeight="1" x14ac:dyDescent="0.2">
      <c r="A776" s="97" t="s">
        <v>166</v>
      </c>
      <c r="B776" s="97" t="s">
        <v>12</v>
      </c>
      <c r="C776" s="97" t="s">
        <v>3</v>
      </c>
      <c r="D776" s="98">
        <v>2014</v>
      </c>
      <c r="E776" s="97" t="s">
        <v>6</v>
      </c>
      <c r="F776" s="97">
        <v>2</v>
      </c>
      <c r="G776" s="88">
        <f t="shared" si="24"/>
        <v>0</v>
      </c>
      <c r="H776" s="97">
        <v>0</v>
      </c>
      <c r="I776" s="97">
        <v>0</v>
      </c>
      <c r="J776" s="97">
        <v>2</v>
      </c>
      <c r="K776" s="88">
        <f t="shared" si="25"/>
        <v>0</v>
      </c>
      <c r="L776" s="97">
        <v>0</v>
      </c>
      <c r="M776" s="97">
        <v>0</v>
      </c>
      <c r="N776" s="97">
        <v>2</v>
      </c>
      <c r="O776" s="97">
        <v>0</v>
      </c>
      <c r="P776" s="97">
        <v>3</v>
      </c>
      <c r="Q776" s="97">
        <v>0</v>
      </c>
      <c r="R776" s="97">
        <v>9</v>
      </c>
      <c r="S776" s="97">
        <v>0</v>
      </c>
    </row>
    <row r="777" spans="1:19" ht="12.75" customHeight="1" x14ac:dyDescent="0.2">
      <c r="A777" t="s">
        <v>166</v>
      </c>
      <c r="B777" t="s">
        <v>12</v>
      </c>
      <c r="C777" t="s">
        <v>3</v>
      </c>
      <c r="D777" s="92">
        <v>2015</v>
      </c>
      <c r="E777" t="s">
        <v>6</v>
      </c>
      <c r="F777">
        <v>2</v>
      </c>
      <c r="G777" s="88">
        <f t="shared" si="24"/>
        <v>0</v>
      </c>
      <c r="H777">
        <v>0</v>
      </c>
      <c r="I777">
        <v>0</v>
      </c>
      <c r="J777">
        <v>2</v>
      </c>
      <c r="K777" s="88">
        <f t="shared" si="25"/>
        <v>0</v>
      </c>
      <c r="L777">
        <v>0</v>
      </c>
      <c r="M777">
        <v>0</v>
      </c>
      <c r="N777">
        <v>2</v>
      </c>
      <c r="O777">
        <v>0</v>
      </c>
      <c r="P777">
        <v>3</v>
      </c>
      <c r="Q777">
        <v>0</v>
      </c>
      <c r="R777">
        <v>9</v>
      </c>
      <c r="S777">
        <v>0</v>
      </c>
    </row>
    <row r="778" spans="1:19" ht="12.75" customHeight="1" x14ac:dyDescent="0.2">
      <c r="A778" t="s">
        <v>166</v>
      </c>
      <c r="B778" t="s">
        <v>12</v>
      </c>
      <c r="C778" t="s">
        <v>3</v>
      </c>
      <c r="D778" s="92">
        <v>2016</v>
      </c>
      <c r="E778" t="s">
        <v>6</v>
      </c>
      <c r="F778">
        <v>2</v>
      </c>
      <c r="G778" s="88">
        <f t="shared" si="24"/>
        <v>0</v>
      </c>
      <c r="H778">
        <v>0</v>
      </c>
      <c r="I778">
        <v>0</v>
      </c>
      <c r="J778">
        <v>2</v>
      </c>
      <c r="K778" s="88">
        <f t="shared" si="25"/>
        <v>0</v>
      </c>
      <c r="L778">
        <v>0</v>
      </c>
      <c r="M778">
        <v>0</v>
      </c>
      <c r="N778">
        <v>2</v>
      </c>
      <c r="O778">
        <v>0</v>
      </c>
      <c r="P778">
        <v>3</v>
      </c>
      <c r="Q778">
        <v>0</v>
      </c>
      <c r="R778">
        <v>9</v>
      </c>
      <c r="S778">
        <v>0</v>
      </c>
    </row>
    <row r="779" spans="1:19" ht="12.75" customHeight="1" x14ac:dyDescent="0.2">
      <c r="A779" t="s">
        <v>166</v>
      </c>
      <c r="B779" t="s">
        <v>12</v>
      </c>
      <c r="C779" t="s">
        <v>3</v>
      </c>
      <c r="D779" s="92">
        <v>2017</v>
      </c>
      <c r="E779" t="s">
        <v>6</v>
      </c>
      <c r="F779">
        <v>2</v>
      </c>
      <c r="G779" s="88">
        <f t="shared" si="24"/>
        <v>0</v>
      </c>
      <c r="H779">
        <v>0</v>
      </c>
      <c r="I779">
        <v>0</v>
      </c>
      <c r="J779">
        <v>2</v>
      </c>
      <c r="K779" s="88">
        <f t="shared" si="25"/>
        <v>0</v>
      </c>
      <c r="L779">
        <v>0</v>
      </c>
      <c r="M779">
        <v>0</v>
      </c>
      <c r="N779">
        <v>2</v>
      </c>
      <c r="O779">
        <v>0</v>
      </c>
      <c r="P779">
        <v>3</v>
      </c>
      <c r="Q779">
        <v>10</v>
      </c>
      <c r="R779">
        <v>9</v>
      </c>
      <c r="S779">
        <v>10</v>
      </c>
    </row>
    <row r="780" spans="1:19" ht="12.75" customHeight="1" x14ac:dyDescent="0.2">
      <c r="A780" s="93" t="s">
        <v>1130</v>
      </c>
      <c r="B780" s="93" t="s">
        <v>35</v>
      </c>
      <c r="C780" s="93" t="s">
        <v>3</v>
      </c>
      <c r="D780" s="94" t="s">
        <v>1189</v>
      </c>
      <c r="E780" s="93" t="s">
        <v>6</v>
      </c>
      <c r="F780" s="95">
        <v>91</v>
      </c>
      <c r="G780" s="88">
        <f t="shared" si="24"/>
        <v>0</v>
      </c>
      <c r="H780" s="95">
        <v>0</v>
      </c>
      <c r="I780" s="95">
        <v>0</v>
      </c>
      <c r="J780" s="96">
        <v>61</v>
      </c>
      <c r="K780" s="88">
        <f t="shared" si="25"/>
        <v>0</v>
      </c>
      <c r="L780" s="95">
        <v>0</v>
      </c>
      <c r="M780" s="95">
        <v>0</v>
      </c>
      <c r="N780" s="95">
        <v>66</v>
      </c>
      <c r="O780" s="95">
        <v>15</v>
      </c>
      <c r="P780" s="93" t="s">
        <v>1329</v>
      </c>
      <c r="Q780" s="95">
        <v>45</v>
      </c>
      <c r="R780" s="95">
        <v>364</v>
      </c>
      <c r="S780" s="95">
        <v>60</v>
      </c>
    </row>
    <row r="781" spans="1:19" ht="12.75" customHeight="1" x14ac:dyDescent="0.2">
      <c r="A781" t="s">
        <v>1130</v>
      </c>
      <c r="B781" t="s">
        <v>35</v>
      </c>
      <c r="C781" t="s">
        <v>3</v>
      </c>
      <c r="D781" s="92">
        <v>2017</v>
      </c>
      <c r="E781" t="s">
        <v>6</v>
      </c>
      <c r="F781">
        <v>91</v>
      </c>
      <c r="G781" s="88">
        <f t="shared" si="24"/>
        <v>0</v>
      </c>
      <c r="H781">
        <v>0</v>
      </c>
      <c r="I781">
        <v>0</v>
      </c>
      <c r="J781">
        <v>61</v>
      </c>
      <c r="K781" s="88">
        <f t="shared" si="25"/>
        <v>0</v>
      </c>
      <c r="L781">
        <v>0</v>
      </c>
      <c r="M781">
        <v>0</v>
      </c>
      <c r="N781">
        <v>66</v>
      </c>
      <c r="O781">
        <v>0</v>
      </c>
      <c r="P781">
        <v>146</v>
      </c>
      <c r="Q781">
        <v>102</v>
      </c>
      <c r="R781">
        <v>364</v>
      </c>
      <c r="S781">
        <v>102</v>
      </c>
    </row>
    <row r="782" spans="1:19" ht="12.75" customHeight="1" x14ac:dyDescent="0.2">
      <c r="A782" s="97" t="s">
        <v>1055</v>
      </c>
      <c r="B782" s="97" t="s">
        <v>5</v>
      </c>
      <c r="C782" s="97" t="s">
        <v>3</v>
      </c>
      <c r="D782" s="98">
        <v>2013</v>
      </c>
      <c r="E782" s="97" t="s">
        <v>6</v>
      </c>
      <c r="F782" s="97">
        <v>147</v>
      </c>
      <c r="G782" s="88">
        <f t="shared" si="24"/>
        <v>0</v>
      </c>
      <c r="H782" s="97">
        <v>0</v>
      </c>
      <c r="I782" s="97">
        <v>0</v>
      </c>
      <c r="J782" s="97">
        <v>88</v>
      </c>
      <c r="K782" s="88">
        <f t="shared" si="25"/>
        <v>2</v>
      </c>
      <c r="L782" s="97">
        <v>1</v>
      </c>
      <c r="M782" s="97">
        <v>1</v>
      </c>
      <c r="N782" s="97">
        <v>94</v>
      </c>
      <c r="O782" s="97">
        <v>26</v>
      </c>
      <c r="P782" s="97">
        <v>233</v>
      </c>
      <c r="Q782" s="97">
        <v>153</v>
      </c>
      <c r="R782" s="97">
        <v>562</v>
      </c>
      <c r="S782" s="97">
        <v>181</v>
      </c>
    </row>
    <row r="783" spans="1:19" ht="12.75" customHeight="1" x14ac:dyDescent="0.2">
      <c r="A783" s="97" t="s">
        <v>1055</v>
      </c>
      <c r="B783" s="97" t="s">
        <v>5</v>
      </c>
      <c r="C783" s="97" t="s">
        <v>3</v>
      </c>
      <c r="D783" s="98">
        <v>2014</v>
      </c>
      <c r="E783" s="97" t="s">
        <v>6</v>
      </c>
      <c r="F783" s="97">
        <v>147</v>
      </c>
      <c r="G783" s="88">
        <f t="shared" si="24"/>
        <v>35</v>
      </c>
      <c r="H783" s="97">
        <v>35</v>
      </c>
      <c r="I783" s="97">
        <v>0</v>
      </c>
      <c r="J783" s="97">
        <v>88</v>
      </c>
      <c r="K783" s="88">
        <f t="shared" si="25"/>
        <v>2</v>
      </c>
      <c r="L783" s="97">
        <v>2</v>
      </c>
      <c r="M783" s="97">
        <v>0</v>
      </c>
      <c r="N783" s="97">
        <v>94</v>
      </c>
      <c r="O783" s="97">
        <v>0</v>
      </c>
      <c r="P783" s="97">
        <v>233</v>
      </c>
      <c r="Q783" s="97">
        <v>78</v>
      </c>
      <c r="R783" s="97">
        <v>562</v>
      </c>
      <c r="S783" s="97">
        <v>115</v>
      </c>
    </row>
    <row r="784" spans="1:19" ht="12.75" customHeight="1" x14ac:dyDescent="0.2">
      <c r="A784" t="s">
        <v>1055</v>
      </c>
      <c r="B784" t="s">
        <v>5</v>
      </c>
      <c r="C784" t="s">
        <v>3</v>
      </c>
      <c r="D784" s="92">
        <v>2015</v>
      </c>
      <c r="E784" t="s">
        <v>6</v>
      </c>
      <c r="F784">
        <v>147</v>
      </c>
      <c r="G784" s="88">
        <f t="shared" si="24"/>
        <v>0</v>
      </c>
      <c r="H784">
        <v>0</v>
      </c>
      <c r="I784">
        <v>0</v>
      </c>
      <c r="J784">
        <v>88</v>
      </c>
      <c r="K784" s="88">
        <f t="shared" si="25"/>
        <v>1</v>
      </c>
      <c r="L784">
        <v>0</v>
      </c>
      <c r="M784">
        <v>1</v>
      </c>
      <c r="N784">
        <v>94</v>
      </c>
      <c r="O784">
        <v>0</v>
      </c>
      <c r="P784">
        <v>233</v>
      </c>
      <c r="Q784">
        <v>4</v>
      </c>
      <c r="R784">
        <v>562</v>
      </c>
      <c r="S784">
        <v>5</v>
      </c>
    </row>
    <row r="785" spans="1:19" ht="12.75" customHeight="1" x14ac:dyDescent="0.2">
      <c r="A785" t="s">
        <v>1055</v>
      </c>
      <c r="B785" t="s">
        <v>5</v>
      </c>
      <c r="C785" t="s">
        <v>3</v>
      </c>
      <c r="D785" s="92">
        <v>2016</v>
      </c>
      <c r="E785" t="s">
        <v>6</v>
      </c>
      <c r="F785">
        <v>147</v>
      </c>
      <c r="G785" s="88">
        <f t="shared" si="24"/>
        <v>0</v>
      </c>
      <c r="H785">
        <v>0</v>
      </c>
      <c r="I785">
        <v>0</v>
      </c>
      <c r="J785">
        <v>88</v>
      </c>
      <c r="K785" s="88">
        <f t="shared" si="25"/>
        <v>0</v>
      </c>
      <c r="L785">
        <v>0</v>
      </c>
      <c r="M785">
        <v>0</v>
      </c>
      <c r="N785">
        <v>94</v>
      </c>
      <c r="O785">
        <v>0</v>
      </c>
      <c r="P785">
        <v>233</v>
      </c>
      <c r="Q785">
        <v>10</v>
      </c>
      <c r="R785">
        <v>562</v>
      </c>
      <c r="S785">
        <v>10</v>
      </c>
    </row>
    <row r="786" spans="1:19" ht="12.75" customHeight="1" x14ac:dyDescent="0.2">
      <c r="A786" t="s">
        <v>1055</v>
      </c>
      <c r="B786" t="s">
        <v>5</v>
      </c>
      <c r="C786" t="s">
        <v>3</v>
      </c>
      <c r="D786" s="92">
        <v>2017</v>
      </c>
      <c r="E786" t="s">
        <v>6</v>
      </c>
      <c r="F786">
        <v>147</v>
      </c>
      <c r="G786" s="88">
        <f t="shared" si="24"/>
        <v>1</v>
      </c>
      <c r="H786">
        <v>1</v>
      </c>
      <c r="I786">
        <v>0</v>
      </c>
      <c r="J786">
        <v>88</v>
      </c>
      <c r="K786" s="88">
        <f t="shared" si="25"/>
        <v>0</v>
      </c>
      <c r="L786">
        <v>0</v>
      </c>
      <c r="M786">
        <v>0</v>
      </c>
      <c r="N786">
        <v>94</v>
      </c>
      <c r="O786">
        <v>0</v>
      </c>
      <c r="P786">
        <v>233</v>
      </c>
      <c r="Q786">
        <v>20</v>
      </c>
      <c r="R786">
        <v>562</v>
      </c>
      <c r="S786">
        <v>21</v>
      </c>
    </row>
    <row r="787" spans="1:19" ht="12.75" customHeight="1" x14ac:dyDescent="0.2">
      <c r="A787" s="97" t="s">
        <v>167</v>
      </c>
      <c r="B787" s="97" t="s">
        <v>21</v>
      </c>
      <c r="C787" s="97" t="s">
        <v>8</v>
      </c>
      <c r="D787" s="98">
        <v>2014</v>
      </c>
      <c r="E787" s="97" t="s">
        <v>6</v>
      </c>
      <c r="F787" s="97">
        <v>138</v>
      </c>
      <c r="G787" s="88">
        <f t="shared" si="24"/>
        <v>0</v>
      </c>
      <c r="H787" s="97">
        <v>0</v>
      </c>
      <c r="I787" s="97">
        <v>0</v>
      </c>
      <c r="J787" s="97">
        <v>78</v>
      </c>
      <c r="K787" s="88">
        <f t="shared" si="25"/>
        <v>0</v>
      </c>
      <c r="L787" s="97">
        <v>0</v>
      </c>
      <c r="M787" s="97">
        <v>0</v>
      </c>
      <c r="N787" s="97">
        <v>85</v>
      </c>
      <c r="O787" s="97">
        <v>21</v>
      </c>
      <c r="P787" s="97">
        <v>99</v>
      </c>
      <c r="Q787" s="97">
        <v>247</v>
      </c>
      <c r="R787" s="97">
        <v>400</v>
      </c>
      <c r="S787" s="97">
        <v>268</v>
      </c>
    </row>
    <row r="788" spans="1:19" ht="12.75" customHeight="1" x14ac:dyDescent="0.2">
      <c r="A788" s="97" t="s">
        <v>167</v>
      </c>
      <c r="B788" s="97" t="s">
        <v>21</v>
      </c>
      <c r="C788" s="97" t="s">
        <v>8</v>
      </c>
      <c r="D788" s="98">
        <v>2015</v>
      </c>
      <c r="E788" s="97" t="s">
        <v>6</v>
      </c>
      <c r="F788" s="97">
        <v>138</v>
      </c>
      <c r="G788" s="88">
        <f t="shared" si="24"/>
        <v>0</v>
      </c>
      <c r="H788" s="97">
        <v>0</v>
      </c>
      <c r="I788" s="97">
        <v>0</v>
      </c>
      <c r="J788" s="97">
        <v>78</v>
      </c>
      <c r="K788" s="88">
        <f t="shared" si="25"/>
        <v>0</v>
      </c>
      <c r="L788" s="97">
        <v>0</v>
      </c>
      <c r="M788" s="97">
        <v>0</v>
      </c>
      <c r="N788" s="97">
        <v>85</v>
      </c>
      <c r="O788" s="97">
        <v>3</v>
      </c>
      <c r="P788" s="97">
        <v>99</v>
      </c>
      <c r="Q788" s="97">
        <v>13</v>
      </c>
      <c r="R788" s="97">
        <v>400</v>
      </c>
      <c r="S788" s="97">
        <v>16</v>
      </c>
    </row>
    <row r="789" spans="1:19" ht="12.75" customHeight="1" x14ac:dyDescent="0.2">
      <c r="A789" s="97" t="s">
        <v>167</v>
      </c>
      <c r="B789" s="97" t="s">
        <v>21</v>
      </c>
      <c r="C789" s="97" t="s">
        <v>8</v>
      </c>
      <c r="D789" s="98">
        <v>2016</v>
      </c>
      <c r="E789" s="97" t="s">
        <v>6</v>
      </c>
      <c r="F789" s="97">
        <v>138</v>
      </c>
      <c r="G789" s="88">
        <f t="shared" si="24"/>
        <v>2</v>
      </c>
      <c r="H789" s="97">
        <v>2</v>
      </c>
      <c r="I789" s="97">
        <v>0</v>
      </c>
      <c r="J789" s="97">
        <v>78</v>
      </c>
      <c r="K789" s="88">
        <f t="shared" si="25"/>
        <v>2</v>
      </c>
      <c r="L789" s="97">
        <v>2</v>
      </c>
      <c r="M789" s="97">
        <v>0</v>
      </c>
      <c r="N789" s="97">
        <v>85</v>
      </c>
      <c r="O789" s="97">
        <v>10</v>
      </c>
      <c r="P789" s="97">
        <v>99</v>
      </c>
      <c r="Q789" s="97">
        <v>62</v>
      </c>
      <c r="R789" s="97">
        <v>400</v>
      </c>
      <c r="S789" s="97">
        <v>76</v>
      </c>
    </row>
    <row r="790" spans="1:19" ht="12.75" customHeight="1" x14ac:dyDescent="0.2">
      <c r="A790" s="97" t="s">
        <v>167</v>
      </c>
      <c r="B790" s="97" t="s">
        <v>21</v>
      </c>
      <c r="C790" s="97" t="s">
        <v>8</v>
      </c>
      <c r="D790" s="98">
        <v>2017</v>
      </c>
      <c r="E790" s="97" t="s">
        <v>6</v>
      </c>
      <c r="F790" s="97">
        <v>138</v>
      </c>
      <c r="G790" s="88">
        <f t="shared" si="24"/>
        <v>0</v>
      </c>
      <c r="H790" s="97">
        <v>0</v>
      </c>
      <c r="I790" s="97">
        <v>0</v>
      </c>
      <c r="J790" s="97">
        <v>78</v>
      </c>
      <c r="K790" s="88">
        <f t="shared" si="25"/>
        <v>1</v>
      </c>
      <c r="L790" s="97">
        <v>1</v>
      </c>
      <c r="M790" s="97">
        <v>0</v>
      </c>
      <c r="N790" s="97">
        <v>85</v>
      </c>
      <c r="O790" s="97">
        <v>9</v>
      </c>
      <c r="P790" s="97">
        <v>99</v>
      </c>
      <c r="Q790" s="97">
        <v>25</v>
      </c>
      <c r="R790" s="97">
        <v>400</v>
      </c>
      <c r="S790" s="97">
        <v>35</v>
      </c>
    </row>
    <row r="791" spans="1:19" ht="12.75" customHeight="1" x14ac:dyDescent="0.2">
      <c r="A791" s="97" t="s">
        <v>168</v>
      </c>
      <c r="B791" s="97" t="s">
        <v>12</v>
      </c>
      <c r="C791" s="97" t="s">
        <v>3</v>
      </c>
      <c r="D791" s="98">
        <v>2013</v>
      </c>
      <c r="E791" s="97" t="s">
        <v>6</v>
      </c>
      <c r="F791" s="97">
        <v>1</v>
      </c>
      <c r="G791" s="88">
        <f t="shared" si="24"/>
        <v>0</v>
      </c>
      <c r="H791" s="97">
        <v>0</v>
      </c>
      <c r="I791" s="97">
        <v>0</v>
      </c>
      <c r="J791" s="97">
        <v>1</v>
      </c>
      <c r="K791" s="88">
        <f t="shared" si="25"/>
        <v>0</v>
      </c>
      <c r="L791" s="97">
        <v>0</v>
      </c>
      <c r="M791" s="97">
        <v>0</v>
      </c>
      <c r="N791" s="97">
        <v>0</v>
      </c>
      <c r="O791" s="97">
        <v>1</v>
      </c>
      <c r="P791" s="97">
        <v>0</v>
      </c>
      <c r="Q791" s="97">
        <v>4</v>
      </c>
      <c r="R791" s="97">
        <v>2</v>
      </c>
      <c r="S791" s="97">
        <v>5</v>
      </c>
    </row>
    <row r="792" spans="1:19" ht="12.75" customHeight="1" x14ac:dyDescent="0.2">
      <c r="A792" s="97" t="s">
        <v>168</v>
      </c>
      <c r="B792" s="97" t="s">
        <v>12</v>
      </c>
      <c r="C792" s="97" t="s">
        <v>3</v>
      </c>
      <c r="D792" s="98">
        <v>2014</v>
      </c>
      <c r="E792" s="97" t="s">
        <v>6</v>
      </c>
      <c r="F792" s="97">
        <v>1</v>
      </c>
      <c r="G792" s="88">
        <f t="shared" si="24"/>
        <v>0</v>
      </c>
      <c r="H792" s="97">
        <v>0</v>
      </c>
      <c r="I792" s="97">
        <v>0</v>
      </c>
      <c r="J792" s="97">
        <v>1</v>
      </c>
      <c r="K792" s="88">
        <f t="shared" si="25"/>
        <v>0</v>
      </c>
      <c r="L792" s="97">
        <v>0</v>
      </c>
      <c r="M792" s="97">
        <v>0</v>
      </c>
      <c r="N792" s="97">
        <v>0</v>
      </c>
      <c r="O792" s="97">
        <v>0</v>
      </c>
      <c r="P792" s="97">
        <v>0</v>
      </c>
      <c r="Q792" s="97">
        <v>15</v>
      </c>
      <c r="R792" s="97">
        <v>2</v>
      </c>
      <c r="S792" s="97">
        <v>15</v>
      </c>
    </row>
    <row r="793" spans="1:19" ht="12.75" customHeight="1" x14ac:dyDescent="0.2">
      <c r="A793" t="s">
        <v>168</v>
      </c>
      <c r="B793" t="s">
        <v>12</v>
      </c>
      <c r="C793" t="s">
        <v>3</v>
      </c>
      <c r="D793" s="92">
        <v>2015</v>
      </c>
      <c r="E793" t="s">
        <v>6</v>
      </c>
      <c r="F793">
        <v>1</v>
      </c>
      <c r="G793" s="88">
        <f t="shared" si="24"/>
        <v>0</v>
      </c>
      <c r="H793">
        <v>0</v>
      </c>
      <c r="I793">
        <v>0</v>
      </c>
      <c r="J793">
        <v>1</v>
      </c>
      <c r="K793" s="88">
        <f t="shared" si="25"/>
        <v>0</v>
      </c>
      <c r="L793">
        <v>0</v>
      </c>
      <c r="M793">
        <v>0</v>
      </c>
      <c r="N793">
        <v>0</v>
      </c>
      <c r="O793">
        <v>0</v>
      </c>
      <c r="P793">
        <v>0</v>
      </c>
      <c r="Q793">
        <v>15</v>
      </c>
      <c r="R793">
        <v>2</v>
      </c>
      <c r="S793">
        <v>15</v>
      </c>
    </row>
    <row r="794" spans="1:19" ht="12.75" customHeight="1" x14ac:dyDescent="0.2">
      <c r="A794" t="s">
        <v>168</v>
      </c>
      <c r="B794" t="s">
        <v>12</v>
      </c>
      <c r="C794" t="s">
        <v>3</v>
      </c>
      <c r="D794" s="92">
        <v>2016</v>
      </c>
      <c r="E794" t="s">
        <v>6</v>
      </c>
      <c r="F794">
        <v>1</v>
      </c>
      <c r="G794" s="88">
        <f t="shared" si="24"/>
        <v>0</v>
      </c>
      <c r="H794">
        <v>0</v>
      </c>
      <c r="I794">
        <v>0</v>
      </c>
      <c r="J794">
        <v>1</v>
      </c>
      <c r="K794" s="88">
        <f t="shared" si="25"/>
        <v>0</v>
      </c>
      <c r="L794">
        <v>0</v>
      </c>
      <c r="M794">
        <v>0</v>
      </c>
      <c r="N794">
        <v>0</v>
      </c>
      <c r="O794">
        <v>4</v>
      </c>
      <c r="P794">
        <v>0</v>
      </c>
      <c r="Q794">
        <v>8</v>
      </c>
      <c r="R794">
        <v>2</v>
      </c>
      <c r="S794">
        <v>12</v>
      </c>
    </row>
    <row r="795" spans="1:19" ht="12.75" customHeight="1" x14ac:dyDescent="0.2">
      <c r="A795" t="s">
        <v>168</v>
      </c>
      <c r="B795" t="s">
        <v>12</v>
      </c>
      <c r="C795" t="s">
        <v>3</v>
      </c>
      <c r="D795" s="92">
        <v>2017</v>
      </c>
      <c r="E795" t="s">
        <v>6</v>
      </c>
      <c r="F795">
        <v>1</v>
      </c>
      <c r="G795" s="88">
        <f t="shared" si="24"/>
        <v>0</v>
      </c>
      <c r="H795">
        <v>0</v>
      </c>
      <c r="I795">
        <v>0</v>
      </c>
      <c r="J795">
        <v>1</v>
      </c>
      <c r="K795" s="88">
        <f t="shared" si="25"/>
        <v>1</v>
      </c>
      <c r="L795">
        <v>1</v>
      </c>
      <c r="M795">
        <v>0</v>
      </c>
      <c r="N795">
        <v>0</v>
      </c>
      <c r="O795">
        <v>3</v>
      </c>
      <c r="P795">
        <v>0</v>
      </c>
      <c r="Q795">
        <v>19</v>
      </c>
      <c r="R795">
        <v>2</v>
      </c>
      <c r="S795">
        <v>23</v>
      </c>
    </row>
    <row r="796" spans="1:19" ht="12.75" customHeight="1" x14ac:dyDescent="0.2">
      <c r="A796" s="97" t="s">
        <v>169</v>
      </c>
      <c r="B796" s="97" t="s">
        <v>12</v>
      </c>
      <c r="C796" s="97" t="s">
        <v>3</v>
      </c>
      <c r="D796" s="98">
        <v>2014</v>
      </c>
      <c r="E796" s="97" t="s">
        <v>6</v>
      </c>
      <c r="F796" s="97">
        <v>1</v>
      </c>
      <c r="G796" s="88">
        <f t="shared" si="24"/>
        <v>0</v>
      </c>
      <c r="H796" s="97">
        <v>0</v>
      </c>
      <c r="I796" s="97">
        <v>0</v>
      </c>
      <c r="J796" s="97">
        <v>1</v>
      </c>
      <c r="K796" s="88">
        <f t="shared" si="25"/>
        <v>0</v>
      </c>
      <c r="L796" s="97">
        <v>0</v>
      </c>
      <c r="M796" s="97">
        <v>0</v>
      </c>
      <c r="N796" s="97">
        <v>0</v>
      </c>
      <c r="O796" s="97">
        <v>0</v>
      </c>
      <c r="P796" s="97">
        <v>0</v>
      </c>
      <c r="Q796" s="97">
        <v>0</v>
      </c>
      <c r="R796" s="97">
        <v>2</v>
      </c>
      <c r="S796" s="97">
        <v>0</v>
      </c>
    </row>
    <row r="797" spans="1:19" ht="12.75" customHeight="1" x14ac:dyDescent="0.2">
      <c r="A797" t="s">
        <v>169</v>
      </c>
      <c r="B797" t="s">
        <v>12</v>
      </c>
      <c r="C797" t="s">
        <v>3</v>
      </c>
      <c r="D797" s="92">
        <v>2015</v>
      </c>
      <c r="E797" t="s">
        <v>6</v>
      </c>
      <c r="F797">
        <v>1</v>
      </c>
      <c r="G797" s="88">
        <f t="shared" si="24"/>
        <v>0</v>
      </c>
      <c r="H797">
        <v>0</v>
      </c>
      <c r="I797">
        <v>0</v>
      </c>
      <c r="J797">
        <v>1</v>
      </c>
      <c r="K797" s="88">
        <f t="shared" si="25"/>
        <v>0</v>
      </c>
      <c r="L797">
        <v>0</v>
      </c>
      <c r="M797">
        <v>0</v>
      </c>
      <c r="N797">
        <v>0</v>
      </c>
      <c r="O797">
        <v>0</v>
      </c>
      <c r="P797">
        <v>0</v>
      </c>
      <c r="Q797">
        <v>0</v>
      </c>
      <c r="R797">
        <v>2</v>
      </c>
      <c r="S797">
        <v>0</v>
      </c>
    </row>
    <row r="798" spans="1:19" ht="12.75" customHeight="1" x14ac:dyDescent="0.2">
      <c r="A798" t="s">
        <v>169</v>
      </c>
      <c r="B798" t="s">
        <v>12</v>
      </c>
      <c r="C798" t="s">
        <v>3</v>
      </c>
      <c r="D798" s="92">
        <v>2016</v>
      </c>
      <c r="E798" t="s">
        <v>6</v>
      </c>
      <c r="F798">
        <v>1</v>
      </c>
      <c r="G798" s="88">
        <f t="shared" si="24"/>
        <v>0</v>
      </c>
      <c r="H798">
        <v>0</v>
      </c>
      <c r="I798">
        <v>0</v>
      </c>
      <c r="J798">
        <v>1</v>
      </c>
      <c r="K798" s="88">
        <f t="shared" si="25"/>
        <v>0</v>
      </c>
      <c r="L798">
        <v>0</v>
      </c>
      <c r="M798">
        <v>0</v>
      </c>
      <c r="N798">
        <v>0</v>
      </c>
      <c r="O798">
        <v>291</v>
      </c>
      <c r="P798">
        <v>0</v>
      </c>
      <c r="Q798">
        <v>1</v>
      </c>
      <c r="R798">
        <v>2</v>
      </c>
      <c r="S798">
        <v>292</v>
      </c>
    </row>
    <row r="799" spans="1:19" ht="12.75" customHeight="1" x14ac:dyDescent="0.2">
      <c r="A799" t="s">
        <v>169</v>
      </c>
      <c r="B799" t="s">
        <v>12</v>
      </c>
      <c r="C799" t="s">
        <v>3</v>
      </c>
      <c r="D799" s="92">
        <v>2017</v>
      </c>
      <c r="E799" t="s">
        <v>6</v>
      </c>
      <c r="F799">
        <v>1</v>
      </c>
      <c r="G799" s="88">
        <f t="shared" si="24"/>
        <v>0</v>
      </c>
      <c r="H799">
        <v>0</v>
      </c>
      <c r="I799">
        <v>0</v>
      </c>
      <c r="J799">
        <v>1</v>
      </c>
      <c r="K799" s="88">
        <f t="shared" si="25"/>
        <v>0</v>
      </c>
      <c r="L799">
        <v>0</v>
      </c>
      <c r="M799">
        <v>0</v>
      </c>
      <c r="N799">
        <v>0</v>
      </c>
      <c r="O799">
        <v>1</v>
      </c>
      <c r="P799">
        <v>0</v>
      </c>
      <c r="Q799">
        <v>1</v>
      </c>
      <c r="R799">
        <v>2</v>
      </c>
      <c r="S799">
        <v>2</v>
      </c>
    </row>
    <row r="800" spans="1:19" ht="12.75" customHeight="1" x14ac:dyDescent="0.2">
      <c r="A800" s="93" t="s">
        <v>1056</v>
      </c>
      <c r="B800" s="93" t="s">
        <v>12</v>
      </c>
      <c r="C800" s="93" t="s">
        <v>3</v>
      </c>
      <c r="D800" s="94" t="s">
        <v>1189</v>
      </c>
      <c r="E800" s="93" t="s">
        <v>6</v>
      </c>
      <c r="F800" s="95">
        <v>43</v>
      </c>
      <c r="G800" s="88">
        <f t="shared" si="24"/>
        <v>9</v>
      </c>
      <c r="H800" s="95">
        <v>9</v>
      </c>
      <c r="I800" s="95">
        <v>0</v>
      </c>
      <c r="J800" s="96">
        <v>30</v>
      </c>
      <c r="K800" s="88">
        <f t="shared" si="25"/>
        <v>0</v>
      </c>
      <c r="L800" s="95">
        <v>0</v>
      </c>
      <c r="M800" s="95">
        <v>0</v>
      </c>
      <c r="N800" s="95">
        <v>34</v>
      </c>
      <c r="O800" s="95">
        <v>0</v>
      </c>
      <c r="P800" s="93" t="s">
        <v>1330</v>
      </c>
      <c r="Q800" s="95">
        <v>291</v>
      </c>
      <c r="R800" s="95">
        <v>182</v>
      </c>
      <c r="S800" s="95">
        <v>300</v>
      </c>
    </row>
    <row r="801" spans="1:19" ht="12.75" customHeight="1" x14ac:dyDescent="0.2">
      <c r="A801" s="97" t="s">
        <v>1056</v>
      </c>
      <c r="B801" s="97" t="s">
        <v>12</v>
      </c>
      <c r="C801" s="97" t="s">
        <v>3</v>
      </c>
      <c r="D801" s="98">
        <v>2014</v>
      </c>
      <c r="E801" s="97" t="s">
        <v>6</v>
      </c>
      <c r="F801" s="97">
        <v>43</v>
      </c>
      <c r="G801" s="88">
        <f t="shared" si="24"/>
        <v>14</v>
      </c>
      <c r="H801" s="97">
        <v>14</v>
      </c>
      <c r="I801" s="97">
        <v>0</v>
      </c>
      <c r="J801" s="97">
        <v>30</v>
      </c>
      <c r="K801" s="88">
        <f t="shared" si="25"/>
        <v>14</v>
      </c>
      <c r="L801" s="97">
        <v>14</v>
      </c>
      <c r="M801" s="97">
        <v>0</v>
      </c>
      <c r="N801" s="97">
        <v>34</v>
      </c>
      <c r="O801" s="97">
        <v>0</v>
      </c>
      <c r="P801" s="97">
        <v>75</v>
      </c>
      <c r="Q801" s="97">
        <v>427</v>
      </c>
      <c r="R801" s="97">
        <v>182</v>
      </c>
      <c r="S801" s="97">
        <v>455</v>
      </c>
    </row>
    <row r="802" spans="1:19" ht="12.75" customHeight="1" x14ac:dyDescent="0.2">
      <c r="A802" t="s">
        <v>1056</v>
      </c>
      <c r="B802" t="s">
        <v>12</v>
      </c>
      <c r="C802" t="s">
        <v>3</v>
      </c>
      <c r="D802" s="92">
        <v>2015</v>
      </c>
      <c r="E802" t="s">
        <v>6</v>
      </c>
      <c r="F802">
        <v>43</v>
      </c>
      <c r="G802" s="88">
        <f t="shared" si="24"/>
        <v>0</v>
      </c>
      <c r="H802">
        <v>0</v>
      </c>
      <c r="I802">
        <v>0</v>
      </c>
      <c r="J802">
        <v>30</v>
      </c>
      <c r="K802" s="88">
        <f t="shared" si="25"/>
        <v>0</v>
      </c>
      <c r="L802">
        <v>0</v>
      </c>
      <c r="M802">
        <v>0</v>
      </c>
      <c r="N802">
        <v>34</v>
      </c>
      <c r="O802">
        <v>2</v>
      </c>
      <c r="P802">
        <v>75</v>
      </c>
      <c r="Q802">
        <v>4</v>
      </c>
      <c r="R802">
        <v>182</v>
      </c>
      <c r="S802">
        <v>6</v>
      </c>
    </row>
    <row r="803" spans="1:19" ht="12.75" customHeight="1" x14ac:dyDescent="0.2">
      <c r="A803" t="s">
        <v>1056</v>
      </c>
      <c r="B803" t="s">
        <v>12</v>
      </c>
      <c r="C803" t="s">
        <v>3</v>
      </c>
      <c r="D803" s="92">
        <v>2016</v>
      </c>
      <c r="E803" t="s">
        <v>6</v>
      </c>
      <c r="F803">
        <v>43</v>
      </c>
      <c r="G803" s="88">
        <f t="shared" si="24"/>
        <v>18</v>
      </c>
      <c r="H803">
        <v>18</v>
      </c>
      <c r="I803">
        <v>0</v>
      </c>
      <c r="J803">
        <v>30</v>
      </c>
      <c r="K803" s="88">
        <f t="shared" si="25"/>
        <v>0</v>
      </c>
      <c r="L803">
        <v>0</v>
      </c>
      <c r="M803">
        <v>0</v>
      </c>
      <c r="N803">
        <v>34</v>
      </c>
      <c r="O803">
        <v>0</v>
      </c>
      <c r="P803">
        <v>75</v>
      </c>
      <c r="Q803">
        <v>508</v>
      </c>
      <c r="R803">
        <v>182</v>
      </c>
      <c r="S803">
        <v>526</v>
      </c>
    </row>
    <row r="804" spans="1:19" ht="12.75" customHeight="1" x14ac:dyDescent="0.2">
      <c r="A804" t="s">
        <v>1056</v>
      </c>
      <c r="B804" t="s">
        <v>12</v>
      </c>
      <c r="C804" t="s">
        <v>3</v>
      </c>
      <c r="D804" s="92">
        <v>2017</v>
      </c>
      <c r="E804" t="s">
        <v>6</v>
      </c>
      <c r="F804">
        <v>43</v>
      </c>
      <c r="G804" s="88">
        <f t="shared" si="24"/>
        <v>0</v>
      </c>
      <c r="H804">
        <v>0</v>
      </c>
      <c r="I804">
        <v>0</v>
      </c>
      <c r="J804">
        <v>30</v>
      </c>
      <c r="K804" s="88">
        <f t="shared" si="25"/>
        <v>24</v>
      </c>
      <c r="L804">
        <v>24</v>
      </c>
      <c r="M804">
        <v>0</v>
      </c>
      <c r="N804">
        <v>34</v>
      </c>
      <c r="O804">
        <v>0</v>
      </c>
      <c r="P804">
        <v>75</v>
      </c>
      <c r="Q804">
        <v>211</v>
      </c>
      <c r="R804">
        <v>182</v>
      </c>
      <c r="S804">
        <v>235</v>
      </c>
    </row>
    <row r="805" spans="1:19" ht="12.75" customHeight="1" x14ac:dyDescent="0.2">
      <c r="A805" s="93" t="s">
        <v>1057</v>
      </c>
      <c r="B805" s="93" t="s">
        <v>12</v>
      </c>
      <c r="C805" s="93" t="s">
        <v>3</v>
      </c>
      <c r="D805" s="94" t="s">
        <v>1189</v>
      </c>
      <c r="E805" s="93" t="s">
        <v>6</v>
      </c>
      <c r="F805" s="95">
        <v>1</v>
      </c>
      <c r="G805" s="88">
        <f t="shared" si="24"/>
        <v>0</v>
      </c>
      <c r="H805" s="97"/>
      <c r="I805" s="97"/>
      <c r="J805" s="96">
        <v>1</v>
      </c>
      <c r="K805" s="88">
        <f t="shared" si="25"/>
        <v>0</v>
      </c>
      <c r="L805" s="97"/>
      <c r="M805" s="97"/>
      <c r="N805" s="95">
        <v>0</v>
      </c>
      <c r="O805" s="97"/>
      <c r="P805" s="93" t="s">
        <v>1217</v>
      </c>
      <c r="Q805" s="97"/>
      <c r="R805" s="95">
        <v>2</v>
      </c>
      <c r="S805" s="97"/>
    </row>
    <row r="806" spans="1:19" ht="12.75" customHeight="1" x14ac:dyDescent="0.2">
      <c r="A806" s="97" t="s">
        <v>1057</v>
      </c>
      <c r="B806" s="97" t="s">
        <v>12</v>
      </c>
      <c r="C806" s="97" t="s">
        <v>3</v>
      </c>
      <c r="D806" s="98">
        <v>2014</v>
      </c>
      <c r="E806" s="97" t="s">
        <v>6</v>
      </c>
      <c r="F806" s="97">
        <v>1</v>
      </c>
      <c r="G806" s="88">
        <f t="shared" si="24"/>
        <v>0</v>
      </c>
      <c r="H806" s="97">
        <v>0</v>
      </c>
      <c r="I806" s="97">
        <v>0</v>
      </c>
      <c r="J806" s="97">
        <v>1</v>
      </c>
      <c r="K806" s="88">
        <f t="shared" si="25"/>
        <v>0</v>
      </c>
      <c r="L806" s="97">
        <v>0</v>
      </c>
      <c r="M806" s="97">
        <v>0</v>
      </c>
      <c r="N806" s="97">
        <v>0</v>
      </c>
      <c r="O806" s="97">
        <v>0</v>
      </c>
      <c r="P806" s="97">
        <v>0</v>
      </c>
      <c r="Q806" s="97">
        <v>0</v>
      </c>
      <c r="R806" s="97">
        <v>2</v>
      </c>
      <c r="S806" s="97">
        <v>0</v>
      </c>
    </row>
    <row r="807" spans="1:19" ht="12.75" customHeight="1" x14ac:dyDescent="0.2">
      <c r="A807" t="s">
        <v>1057</v>
      </c>
      <c r="B807" t="s">
        <v>12</v>
      </c>
      <c r="C807" t="s">
        <v>3</v>
      </c>
      <c r="D807" s="92">
        <v>2015</v>
      </c>
      <c r="E807" t="s">
        <v>6</v>
      </c>
      <c r="F807">
        <v>1</v>
      </c>
      <c r="G807" s="88">
        <f t="shared" si="24"/>
        <v>0</v>
      </c>
      <c r="H807">
        <v>0</v>
      </c>
      <c r="I807">
        <v>0</v>
      </c>
      <c r="J807">
        <v>1</v>
      </c>
      <c r="K807" s="88">
        <f t="shared" si="25"/>
        <v>0</v>
      </c>
      <c r="L807">
        <v>0</v>
      </c>
      <c r="M807">
        <v>0</v>
      </c>
      <c r="N807">
        <v>0</v>
      </c>
      <c r="O807">
        <v>0</v>
      </c>
      <c r="P807">
        <v>0</v>
      </c>
      <c r="Q807">
        <v>0</v>
      </c>
      <c r="R807">
        <v>2</v>
      </c>
      <c r="S807">
        <v>0</v>
      </c>
    </row>
    <row r="808" spans="1:19" ht="12.75" customHeight="1" x14ac:dyDescent="0.2">
      <c r="A808" t="s">
        <v>1057</v>
      </c>
      <c r="B808" t="s">
        <v>12</v>
      </c>
      <c r="C808" t="s">
        <v>3</v>
      </c>
      <c r="D808" s="92">
        <v>2016</v>
      </c>
      <c r="E808" t="s">
        <v>6</v>
      </c>
      <c r="F808">
        <v>1</v>
      </c>
      <c r="G808" s="88">
        <f t="shared" si="24"/>
        <v>0</v>
      </c>
      <c r="H808">
        <v>0</v>
      </c>
      <c r="I808">
        <v>0</v>
      </c>
      <c r="J808">
        <v>1</v>
      </c>
      <c r="K808" s="88">
        <f t="shared" si="25"/>
        <v>0</v>
      </c>
      <c r="L808">
        <v>0</v>
      </c>
      <c r="M808">
        <v>0</v>
      </c>
      <c r="N808">
        <v>0</v>
      </c>
      <c r="O808">
        <v>0</v>
      </c>
      <c r="P808">
        <v>0</v>
      </c>
      <c r="Q808">
        <v>0</v>
      </c>
      <c r="R808">
        <v>2</v>
      </c>
      <c r="S808">
        <v>0</v>
      </c>
    </row>
    <row r="809" spans="1:19" ht="12.75" customHeight="1" x14ac:dyDescent="0.2">
      <c r="A809" t="s">
        <v>1057</v>
      </c>
      <c r="B809" t="s">
        <v>12</v>
      </c>
      <c r="C809" t="s">
        <v>3</v>
      </c>
      <c r="D809" s="92">
        <v>2017</v>
      </c>
      <c r="E809" t="s">
        <v>6</v>
      </c>
      <c r="F809">
        <v>1</v>
      </c>
      <c r="G809" s="88">
        <f t="shared" si="24"/>
        <v>0</v>
      </c>
      <c r="H809">
        <v>0</v>
      </c>
      <c r="I809">
        <v>0</v>
      </c>
      <c r="J809">
        <v>1</v>
      </c>
      <c r="K809" s="88">
        <f t="shared" si="25"/>
        <v>0</v>
      </c>
      <c r="L809">
        <v>0</v>
      </c>
      <c r="M809">
        <v>0</v>
      </c>
      <c r="N809">
        <v>0</v>
      </c>
      <c r="O809">
        <v>0</v>
      </c>
      <c r="P809">
        <v>0</v>
      </c>
      <c r="Q809">
        <v>0</v>
      </c>
      <c r="R809">
        <v>2</v>
      </c>
      <c r="S809">
        <v>0</v>
      </c>
    </row>
    <row r="810" spans="1:19" ht="12.75" customHeight="1" x14ac:dyDescent="0.2">
      <c r="A810" s="93" t="s">
        <v>170</v>
      </c>
      <c r="B810" s="93" t="s">
        <v>35</v>
      </c>
      <c r="C810" s="93" t="s">
        <v>3</v>
      </c>
      <c r="D810" s="94" t="s">
        <v>1189</v>
      </c>
      <c r="E810" s="93" t="s">
        <v>6</v>
      </c>
      <c r="F810" s="95">
        <v>978</v>
      </c>
      <c r="G810" s="88">
        <f t="shared" si="24"/>
        <v>0</v>
      </c>
      <c r="H810" s="95">
        <v>0</v>
      </c>
      <c r="I810" s="95">
        <v>0</v>
      </c>
      <c r="J810" s="96">
        <v>639</v>
      </c>
      <c r="K810" s="88">
        <f t="shared" si="25"/>
        <v>2</v>
      </c>
      <c r="L810" s="95">
        <v>0</v>
      </c>
      <c r="M810" s="95">
        <v>2</v>
      </c>
      <c r="N810" s="95">
        <v>829</v>
      </c>
      <c r="O810" s="95">
        <v>56</v>
      </c>
      <c r="P810" s="93" t="s">
        <v>1331</v>
      </c>
      <c r="Q810" s="95">
        <v>286</v>
      </c>
      <c r="R810" s="95">
        <v>3763</v>
      </c>
      <c r="S810" s="95">
        <v>344</v>
      </c>
    </row>
    <row r="811" spans="1:19" ht="12.75" customHeight="1" x14ac:dyDescent="0.2">
      <c r="A811" s="97" t="s">
        <v>170</v>
      </c>
      <c r="B811" s="97" t="s">
        <v>35</v>
      </c>
      <c r="C811" s="97" t="s">
        <v>3</v>
      </c>
      <c r="D811" s="98">
        <v>2014</v>
      </c>
      <c r="E811" s="97" t="s">
        <v>6</v>
      </c>
      <c r="F811" s="97">
        <v>978</v>
      </c>
      <c r="G811" s="88">
        <f t="shared" si="24"/>
        <v>0</v>
      </c>
      <c r="H811" s="97">
        <v>0</v>
      </c>
      <c r="I811" s="97">
        <v>0</v>
      </c>
      <c r="J811" s="97">
        <v>639</v>
      </c>
      <c r="K811" s="88">
        <f t="shared" si="25"/>
        <v>0</v>
      </c>
      <c r="L811" s="97">
        <v>0</v>
      </c>
      <c r="M811" s="97">
        <v>0</v>
      </c>
      <c r="N811" s="97">
        <v>829</v>
      </c>
      <c r="O811" s="97">
        <v>0</v>
      </c>
      <c r="P811" s="97">
        <v>1317</v>
      </c>
      <c r="Q811" s="97">
        <v>0</v>
      </c>
      <c r="R811" s="97">
        <v>3763</v>
      </c>
      <c r="S811" s="97">
        <v>0</v>
      </c>
    </row>
    <row r="812" spans="1:19" ht="12.75" customHeight="1" x14ac:dyDescent="0.2">
      <c r="A812" t="s">
        <v>170</v>
      </c>
      <c r="B812" t="s">
        <v>35</v>
      </c>
      <c r="C812" t="s">
        <v>3</v>
      </c>
      <c r="D812" s="92">
        <v>2015</v>
      </c>
      <c r="E812" t="s">
        <v>6</v>
      </c>
      <c r="F812">
        <v>978</v>
      </c>
      <c r="G812" s="88">
        <f t="shared" si="24"/>
        <v>0</v>
      </c>
      <c r="H812">
        <v>0</v>
      </c>
      <c r="I812">
        <v>0</v>
      </c>
      <c r="J812">
        <v>639</v>
      </c>
      <c r="K812" s="88">
        <f t="shared" si="25"/>
        <v>0</v>
      </c>
      <c r="L812">
        <v>0</v>
      </c>
      <c r="M812">
        <v>0</v>
      </c>
      <c r="N812">
        <v>829</v>
      </c>
      <c r="O812">
        <v>341</v>
      </c>
      <c r="P812">
        <v>1317</v>
      </c>
      <c r="Q812">
        <v>2</v>
      </c>
      <c r="R812">
        <v>3763</v>
      </c>
      <c r="S812">
        <v>343</v>
      </c>
    </row>
    <row r="813" spans="1:19" ht="12.75" customHeight="1" x14ac:dyDescent="0.2">
      <c r="A813" t="s">
        <v>170</v>
      </c>
      <c r="B813" t="s">
        <v>35</v>
      </c>
      <c r="C813" t="s">
        <v>3</v>
      </c>
      <c r="D813" s="92">
        <v>2016</v>
      </c>
      <c r="E813" t="s">
        <v>6</v>
      </c>
      <c r="F813">
        <v>978</v>
      </c>
      <c r="G813" s="88">
        <f t="shared" si="24"/>
        <v>0</v>
      </c>
      <c r="H813">
        <v>0</v>
      </c>
      <c r="I813">
        <v>0</v>
      </c>
      <c r="J813">
        <v>639</v>
      </c>
      <c r="K813" s="88">
        <f t="shared" si="25"/>
        <v>0</v>
      </c>
      <c r="L813">
        <v>0</v>
      </c>
      <c r="M813">
        <v>0</v>
      </c>
      <c r="N813">
        <v>829</v>
      </c>
      <c r="O813">
        <v>203</v>
      </c>
      <c r="P813">
        <v>1317</v>
      </c>
      <c r="Q813">
        <v>258</v>
      </c>
      <c r="R813">
        <v>3763</v>
      </c>
      <c r="S813">
        <v>461</v>
      </c>
    </row>
    <row r="814" spans="1:19" ht="12.75" customHeight="1" x14ac:dyDescent="0.2">
      <c r="A814" t="s">
        <v>170</v>
      </c>
      <c r="B814" t="s">
        <v>35</v>
      </c>
      <c r="C814" t="s">
        <v>3</v>
      </c>
      <c r="D814" s="92">
        <v>2017</v>
      </c>
      <c r="E814" t="s">
        <v>6</v>
      </c>
      <c r="F814">
        <v>978</v>
      </c>
      <c r="G814" s="88">
        <f t="shared" si="24"/>
        <v>2</v>
      </c>
      <c r="H814">
        <v>0</v>
      </c>
      <c r="I814">
        <v>2</v>
      </c>
      <c r="J814">
        <v>639</v>
      </c>
      <c r="K814" s="88">
        <f t="shared" si="25"/>
        <v>0</v>
      </c>
      <c r="L814">
        <v>0</v>
      </c>
      <c r="M814">
        <v>0</v>
      </c>
      <c r="N814">
        <v>829</v>
      </c>
      <c r="O814">
        <v>129</v>
      </c>
      <c r="P814">
        <v>1317</v>
      </c>
      <c r="Q814">
        <v>435</v>
      </c>
      <c r="R814">
        <v>3763</v>
      </c>
      <c r="S814">
        <v>566</v>
      </c>
    </row>
    <row r="815" spans="1:19" ht="12.75" customHeight="1" x14ac:dyDescent="0.2">
      <c r="A815" s="93" t="s">
        <v>171</v>
      </c>
      <c r="B815" s="93" t="s">
        <v>12</v>
      </c>
      <c r="C815" s="93" t="s">
        <v>3</v>
      </c>
      <c r="D815" s="94" t="s">
        <v>1189</v>
      </c>
      <c r="E815" s="93" t="s">
        <v>6</v>
      </c>
      <c r="F815" s="95">
        <v>647</v>
      </c>
      <c r="G815" s="88">
        <f t="shared" si="24"/>
        <v>0</v>
      </c>
      <c r="H815" s="95">
        <v>0</v>
      </c>
      <c r="I815" s="95">
        <v>0</v>
      </c>
      <c r="J815" s="96">
        <v>450</v>
      </c>
      <c r="K815" s="88">
        <f t="shared" si="25"/>
        <v>0</v>
      </c>
      <c r="L815" s="95">
        <v>0</v>
      </c>
      <c r="M815" s="95">
        <v>0</v>
      </c>
      <c r="N815" s="95">
        <v>497</v>
      </c>
      <c r="O815" s="95">
        <v>1</v>
      </c>
      <c r="P815" s="93" t="s">
        <v>1332</v>
      </c>
      <c r="Q815" s="95">
        <v>237</v>
      </c>
      <c r="R815" s="95">
        <v>2727</v>
      </c>
      <c r="S815" s="95">
        <v>238</v>
      </c>
    </row>
    <row r="816" spans="1:19" ht="12.75" customHeight="1" x14ac:dyDescent="0.2">
      <c r="A816" s="97" t="s">
        <v>171</v>
      </c>
      <c r="B816" s="97" t="s">
        <v>12</v>
      </c>
      <c r="C816" s="97" t="s">
        <v>3</v>
      </c>
      <c r="D816" s="98">
        <v>2013</v>
      </c>
      <c r="E816" s="97" t="s">
        <v>6</v>
      </c>
      <c r="F816" s="97">
        <v>647</v>
      </c>
      <c r="G816" s="88">
        <f t="shared" si="24"/>
        <v>20</v>
      </c>
      <c r="H816" s="97">
        <v>20</v>
      </c>
      <c r="I816" s="97">
        <v>0</v>
      </c>
      <c r="J816" s="97">
        <v>450</v>
      </c>
      <c r="K816" s="88">
        <f t="shared" si="25"/>
        <v>167</v>
      </c>
      <c r="L816" s="97">
        <v>167</v>
      </c>
      <c r="M816" s="97">
        <v>0</v>
      </c>
      <c r="N816" s="97">
        <v>497</v>
      </c>
      <c r="O816" s="97">
        <v>20</v>
      </c>
      <c r="P816" s="97">
        <v>1133</v>
      </c>
      <c r="Q816" s="97">
        <v>29</v>
      </c>
      <c r="R816" s="97">
        <v>2727</v>
      </c>
      <c r="S816" s="97">
        <v>236</v>
      </c>
    </row>
    <row r="817" spans="1:19" ht="12.75" customHeight="1" x14ac:dyDescent="0.2">
      <c r="A817" s="97" t="s">
        <v>171</v>
      </c>
      <c r="B817" s="97" t="s">
        <v>12</v>
      </c>
      <c r="C817" s="97" t="s">
        <v>3</v>
      </c>
      <c r="D817" s="98">
        <v>2014</v>
      </c>
      <c r="E817" s="97" t="s">
        <v>6</v>
      </c>
      <c r="F817" s="97">
        <v>647</v>
      </c>
      <c r="G817" s="88">
        <f t="shared" si="24"/>
        <v>0</v>
      </c>
      <c r="H817" s="97">
        <v>0</v>
      </c>
      <c r="I817" s="97">
        <v>0</v>
      </c>
      <c r="J817" s="97">
        <v>450</v>
      </c>
      <c r="K817" s="88">
        <f t="shared" si="25"/>
        <v>0</v>
      </c>
      <c r="L817" s="97">
        <v>0</v>
      </c>
      <c r="M817" s="97">
        <v>0</v>
      </c>
      <c r="N817" s="97">
        <v>497</v>
      </c>
      <c r="O817" s="97">
        <v>145</v>
      </c>
      <c r="P817" s="97">
        <v>1133</v>
      </c>
      <c r="Q817" s="97">
        <v>688</v>
      </c>
      <c r="R817" s="97">
        <v>2727</v>
      </c>
      <c r="S817" s="97">
        <v>833</v>
      </c>
    </row>
    <row r="818" spans="1:19" ht="12.75" customHeight="1" x14ac:dyDescent="0.2">
      <c r="A818" t="s">
        <v>171</v>
      </c>
      <c r="B818" t="s">
        <v>12</v>
      </c>
      <c r="C818" t="s">
        <v>3</v>
      </c>
      <c r="D818" s="92">
        <v>2015</v>
      </c>
      <c r="E818" t="s">
        <v>6</v>
      </c>
      <c r="F818">
        <v>647</v>
      </c>
      <c r="G818" s="88">
        <f t="shared" si="24"/>
        <v>0</v>
      </c>
      <c r="H818">
        <v>0</v>
      </c>
      <c r="I818">
        <v>0</v>
      </c>
      <c r="J818">
        <v>450</v>
      </c>
      <c r="K818" s="88">
        <f t="shared" si="25"/>
        <v>0</v>
      </c>
      <c r="L818">
        <v>0</v>
      </c>
      <c r="M818">
        <v>0</v>
      </c>
      <c r="N818">
        <v>497</v>
      </c>
      <c r="O818">
        <v>48</v>
      </c>
      <c r="P818">
        <v>1133</v>
      </c>
      <c r="Q818">
        <v>461</v>
      </c>
      <c r="R818">
        <v>2727</v>
      </c>
      <c r="S818">
        <v>509</v>
      </c>
    </row>
    <row r="819" spans="1:19" ht="12.75" customHeight="1" x14ac:dyDescent="0.2">
      <c r="A819" t="s">
        <v>171</v>
      </c>
      <c r="B819" t="s">
        <v>12</v>
      </c>
      <c r="C819" t="s">
        <v>3</v>
      </c>
      <c r="D819" s="92">
        <v>2016</v>
      </c>
      <c r="E819" t="s">
        <v>6</v>
      </c>
      <c r="F819">
        <v>647</v>
      </c>
      <c r="G819" s="88">
        <f t="shared" si="24"/>
        <v>0</v>
      </c>
      <c r="H819">
        <v>0</v>
      </c>
      <c r="I819">
        <v>0</v>
      </c>
      <c r="J819">
        <v>450</v>
      </c>
      <c r="K819" s="88">
        <f t="shared" si="25"/>
        <v>0</v>
      </c>
      <c r="L819">
        <v>0</v>
      </c>
      <c r="M819">
        <v>0</v>
      </c>
      <c r="N819">
        <v>497</v>
      </c>
      <c r="O819">
        <v>8</v>
      </c>
      <c r="P819">
        <v>1133</v>
      </c>
      <c r="Q819">
        <v>489</v>
      </c>
      <c r="R819">
        <v>2727</v>
      </c>
      <c r="S819">
        <v>497</v>
      </c>
    </row>
    <row r="820" spans="1:19" ht="12.75" customHeight="1" x14ac:dyDescent="0.2">
      <c r="A820" t="s">
        <v>171</v>
      </c>
      <c r="B820" t="s">
        <v>12</v>
      </c>
      <c r="C820" t="s">
        <v>3</v>
      </c>
      <c r="D820" s="92">
        <v>2017</v>
      </c>
      <c r="E820" t="s">
        <v>6</v>
      </c>
      <c r="F820">
        <v>647</v>
      </c>
      <c r="G820" s="88">
        <f t="shared" si="24"/>
        <v>0</v>
      </c>
      <c r="H820">
        <v>0</v>
      </c>
      <c r="I820">
        <v>0</v>
      </c>
      <c r="J820">
        <v>450</v>
      </c>
      <c r="K820" s="88">
        <f t="shared" si="25"/>
        <v>0</v>
      </c>
      <c r="L820">
        <v>0</v>
      </c>
      <c r="M820">
        <v>0</v>
      </c>
      <c r="N820">
        <v>497</v>
      </c>
      <c r="O820">
        <v>0</v>
      </c>
      <c r="P820">
        <v>1133</v>
      </c>
      <c r="Q820">
        <v>749</v>
      </c>
      <c r="R820">
        <v>2727</v>
      </c>
      <c r="S820">
        <v>749</v>
      </c>
    </row>
    <row r="821" spans="1:19" ht="12.75" customHeight="1" x14ac:dyDescent="0.2">
      <c r="A821" t="s">
        <v>1058</v>
      </c>
      <c r="B821" t="s">
        <v>1059</v>
      </c>
      <c r="C821" t="s">
        <v>13</v>
      </c>
      <c r="D821" s="92">
        <v>2017</v>
      </c>
      <c r="E821" t="s">
        <v>6</v>
      </c>
      <c r="F821">
        <v>38</v>
      </c>
      <c r="G821" s="88">
        <f t="shared" si="24"/>
        <v>0</v>
      </c>
      <c r="H821">
        <v>0</v>
      </c>
      <c r="I821">
        <v>0</v>
      </c>
      <c r="J821">
        <v>24</v>
      </c>
      <c r="K821" s="88">
        <f t="shared" si="25"/>
        <v>0</v>
      </c>
      <c r="L821">
        <v>0</v>
      </c>
      <c r="M821">
        <v>0</v>
      </c>
      <c r="N821">
        <v>27</v>
      </c>
      <c r="O821">
        <v>0</v>
      </c>
      <c r="P821">
        <v>64</v>
      </c>
      <c r="Q821">
        <v>4</v>
      </c>
      <c r="R821">
        <v>153</v>
      </c>
      <c r="S821">
        <v>4</v>
      </c>
    </row>
    <row r="822" spans="1:19" ht="12.75" customHeight="1" x14ac:dyDescent="0.2">
      <c r="A822" s="93" t="s">
        <v>172</v>
      </c>
      <c r="B822" s="93" t="s">
        <v>5</v>
      </c>
      <c r="C822" s="93" t="s">
        <v>3</v>
      </c>
      <c r="D822" s="94" t="s">
        <v>1189</v>
      </c>
      <c r="E822" s="93" t="s">
        <v>6</v>
      </c>
      <c r="F822" s="95">
        <v>107</v>
      </c>
      <c r="G822" s="88">
        <f t="shared" si="24"/>
        <v>9</v>
      </c>
      <c r="H822" s="95">
        <v>0</v>
      </c>
      <c r="I822" s="95">
        <v>9</v>
      </c>
      <c r="J822" s="96">
        <v>63</v>
      </c>
      <c r="K822" s="88">
        <f t="shared" si="25"/>
        <v>0</v>
      </c>
      <c r="L822" s="95">
        <v>0</v>
      </c>
      <c r="M822" s="95">
        <v>0</v>
      </c>
      <c r="N822" s="95">
        <v>67</v>
      </c>
      <c r="O822" s="95">
        <v>1</v>
      </c>
      <c r="P822" s="93" t="s">
        <v>1274</v>
      </c>
      <c r="Q822" s="95">
        <v>0</v>
      </c>
      <c r="R822" s="95">
        <v>403</v>
      </c>
      <c r="S822" s="95">
        <v>10</v>
      </c>
    </row>
    <row r="823" spans="1:19" ht="12.75" customHeight="1" x14ac:dyDescent="0.2">
      <c r="A823" s="97" t="s">
        <v>172</v>
      </c>
      <c r="B823" s="97" t="s">
        <v>5</v>
      </c>
      <c r="C823" s="97" t="s">
        <v>3</v>
      </c>
      <c r="D823" s="98">
        <v>2014</v>
      </c>
      <c r="E823" s="97" t="s">
        <v>6</v>
      </c>
      <c r="F823" s="97">
        <v>107</v>
      </c>
      <c r="G823" s="88">
        <f t="shared" si="24"/>
        <v>0</v>
      </c>
      <c r="H823" s="97">
        <v>0</v>
      </c>
      <c r="I823" s="97">
        <v>0</v>
      </c>
      <c r="J823" s="97">
        <v>63</v>
      </c>
      <c r="K823" s="88">
        <f t="shared" si="25"/>
        <v>0</v>
      </c>
      <c r="L823" s="97">
        <v>0</v>
      </c>
      <c r="M823" s="97">
        <v>0</v>
      </c>
      <c r="N823" s="97">
        <v>67</v>
      </c>
      <c r="O823" s="97">
        <v>0</v>
      </c>
      <c r="P823" s="97">
        <v>166</v>
      </c>
      <c r="Q823" s="97">
        <v>0</v>
      </c>
      <c r="R823" s="97">
        <v>403</v>
      </c>
      <c r="S823" s="97">
        <v>0</v>
      </c>
    </row>
    <row r="824" spans="1:19" ht="12.75" customHeight="1" x14ac:dyDescent="0.2">
      <c r="A824" t="s">
        <v>172</v>
      </c>
      <c r="B824" t="s">
        <v>5</v>
      </c>
      <c r="C824" t="s">
        <v>3</v>
      </c>
      <c r="D824" s="92">
        <v>2015</v>
      </c>
      <c r="E824" t="s">
        <v>6</v>
      </c>
      <c r="F824">
        <v>107</v>
      </c>
      <c r="G824" s="88">
        <f t="shared" si="24"/>
        <v>0</v>
      </c>
      <c r="H824">
        <v>0</v>
      </c>
      <c r="I824">
        <v>0</v>
      </c>
      <c r="J824">
        <v>63</v>
      </c>
      <c r="K824" s="88">
        <f t="shared" si="25"/>
        <v>0</v>
      </c>
      <c r="L824">
        <v>0</v>
      </c>
      <c r="M824">
        <v>0</v>
      </c>
      <c r="N824">
        <v>67</v>
      </c>
      <c r="O824">
        <v>0</v>
      </c>
      <c r="P824">
        <v>166</v>
      </c>
      <c r="Q824">
        <v>52</v>
      </c>
      <c r="R824">
        <v>403</v>
      </c>
      <c r="S824">
        <v>52</v>
      </c>
    </row>
    <row r="825" spans="1:19" ht="12.75" customHeight="1" x14ac:dyDescent="0.2">
      <c r="A825" t="s">
        <v>172</v>
      </c>
      <c r="B825" t="s">
        <v>5</v>
      </c>
      <c r="C825" t="s">
        <v>3</v>
      </c>
      <c r="D825" s="92">
        <v>2016</v>
      </c>
      <c r="E825" t="s">
        <v>6</v>
      </c>
      <c r="F825">
        <v>107</v>
      </c>
      <c r="G825" s="88">
        <f t="shared" si="24"/>
        <v>0</v>
      </c>
      <c r="H825">
        <v>0</v>
      </c>
      <c r="I825">
        <v>0</v>
      </c>
      <c r="J825">
        <v>63</v>
      </c>
      <c r="K825" s="88">
        <f t="shared" si="25"/>
        <v>0</v>
      </c>
      <c r="L825">
        <v>0</v>
      </c>
      <c r="M825">
        <v>0</v>
      </c>
      <c r="N825">
        <v>67</v>
      </c>
      <c r="O825">
        <v>0</v>
      </c>
      <c r="P825">
        <v>166</v>
      </c>
      <c r="Q825">
        <v>20</v>
      </c>
      <c r="R825">
        <v>403</v>
      </c>
      <c r="S825">
        <v>20</v>
      </c>
    </row>
    <row r="826" spans="1:19" ht="12.75" customHeight="1" x14ac:dyDescent="0.2">
      <c r="A826" t="s">
        <v>172</v>
      </c>
      <c r="B826" t="s">
        <v>5</v>
      </c>
      <c r="C826" t="s">
        <v>3</v>
      </c>
      <c r="D826" s="92">
        <v>2017</v>
      </c>
      <c r="E826" t="s">
        <v>6</v>
      </c>
      <c r="F826">
        <v>107</v>
      </c>
      <c r="G826" s="88">
        <f t="shared" si="24"/>
        <v>0</v>
      </c>
      <c r="H826">
        <v>0</v>
      </c>
      <c r="I826">
        <v>0</v>
      </c>
      <c r="J826">
        <v>63</v>
      </c>
      <c r="K826" s="88">
        <f t="shared" si="25"/>
        <v>0</v>
      </c>
      <c r="L826">
        <v>0</v>
      </c>
      <c r="M826">
        <v>0</v>
      </c>
      <c r="N826">
        <v>67</v>
      </c>
      <c r="O826">
        <v>0</v>
      </c>
      <c r="P826">
        <v>166</v>
      </c>
      <c r="Q826">
        <v>47</v>
      </c>
      <c r="R826">
        <v>403</v>
      </c>
      <c r="S826">
        <v>47</v>
      </c>
    </row>
    <row r="827" spans="1:19" ht="12.75" customHeight="1" x14ac:dyDescent="0.2">
      <c r="A827" s="93" t="s">
        <v>1333</v>
      </c>
      <c r="B827" s="93" t="s">
        <v>5</v>
      </c>
      <c r="C827" s="93" t="s">
        <v>3</v>
      </c>
      <c r="D827" s="94" t="s">
        <v>1189</v>
      </c>
      <c r="E827" s="93" t="s">
        <v>6</v>
      </c>
      <c r="F827" s="95">
        <v>0</v>
      </c>
      <c r="G827" s="88">
        <f t="shared" si="24"/>
        <v>135</v>
      </c>
      <c r="H827" s="95">
        <v>135</v>
      </c>
      <c r="I827" s="95">
        <v>0</v>
      </c>
      <c r="J827" s="96">
        <v>0</v>
      </c>
      <c r="K827" s="88">
        <f t="shared" si="25"/>
        <v>40</v>
      </c>
      <c r="L827" s="95">
        <v>40</v>
      </c>
      <c r="M827" s="95">
        <v>0</v>
      </c>
      <c r="N827" s="95">
        <v>0</v>
      </c>
      <c r="O827" s="95">
        <v>0</v>
      </c>
      <c r="P827" s="93" t="s">
        <v>1217</v>
      </c>
      <c r="Q827" s="95">
        <v>33</v>
      </c>
      <c r="R827" s="95">
        <v>0</v>
      </c>
      <c r="S827" s="95">
        <v>208</v>
      </c>
    </row>
    <row r="828" spans="1:19" ht="12.75" customHeight="1" x14ac:dyDescent="0.2">
      <c r="A828" s="93" t="s">
        <v>173</v>
      </c>
      <c r="B828" s="93" t="s">
        <v>40</v>
      </c>
      <c r="C828" s="93" t="s">
        <v>8</v>
      </c>
      <c r="D828" s="94" t="s">
        <v>1189</v>
      </c>
      <c r="E828" s="93" t="s">
        <v>6</v>
      </c>
      <c r="F828" s="95">
        <v>40</v>
      </c>
      <c r="G828" s="88">
        <f t="shared" si="24"/>
        <v>1</v>
      </c>
      <c r="H828" s="95">
        <v>0</v>
      </c>
      <c r="I828" s="95">
        <v>1</v>
      </c>
      <c r="J828" s="96">
        <v>20</v>
      </c>
      <c r="K828" s="88">
        <f t="shared" si="25"/>
        <v>0</v>
      </c>
      <c r="L828" s="95">
        <v>0</v>
      </c>
      <c r="M828" s="95">
        <v>0</v>
      </c>
      <c r="N828" s="95">
        <v>21</v>
      </c>
      <c r="O828" s="95">
        <v>0</v>
      </c>
      <c r="P828" s="93" t="s">
        <v>1206</v>
      </c>
      <c r="Q828" s="95">
        <v>3</v>
      </c>
      <c r="R828" s="95">
        <v>132</v>
      </c>
      <c r="S828" s="95">
        <v>4</v>
      </c>
    </row>
    <row r="829" spans="1:19" ht="12.75" customHeight="1" x14ac:dyDescent="0.2">
      <c r="A829" s="97" t="s">
        <v>173</v>
      </c>
      <c r="B829" s="97" t="s">
        <v>40</v>
      </c>
      <c r="C829" s="97" t="s">
        <v>8</v>
      </c>
      <c r="D829" s="98">
        <v>2014</v>
      </c>
      <c r="E829" s="97" t="s">
        <v>6</v>
      </c>
      <c r="F829" s="97">
        <v>40</v>
      </c>
      <c r="G829" s="88">
        <f t="shared" si="24"/>
        <v>3</v>
      </c>
      <c r="H829" s="97">
        <v>3</v>
      </c>
      <c r="I829" s="97">
        <v>0</v>
      </c>
      <c r="J829" s="97">
        <v>20</v>
      </c>
      <c r="K829" s="88">
        <f t="shared" si="25"/>
        <v>9</v>
      </c>
      <c r="L829" s="97">
        <v>9</v>
      </c>
      <c r="M829" s="97">
        <v>0</v>
      </c>
      <c r="N829" s="97">
        <v>21</v>
      </c>
      <c r="O829" s="97">
        <v>8</v>
      </c>
      <c r="P829" s="97">
        <v>51</v>
      </c>
      <c r="Q829" s="97">
        <v>76</v>
      </c>
      <c r="R829" s="97">
        <v>132</v>
      </c>
      <c r="S829" s="97">
        <v>96</v>
      </c>
    </row>
    <row r="830" spans="1:19" ht="12.75" customHeight="1" x14ac:dyDescent="0.2">
      <c r="A830" t="s">
        <v>173</v>
      </c>
      <c r="B830" t="s">
        <v>40</v>
      </c>
      <c r="C830" t="s">
        <v>8</v>
      </c>
      <c r="D830" s="92">
        <v>2015</v>
      </c>
      <c r="E830" t="s">
        <v>6</v>
      </c>
      <c r="F830">
        <v>40</v>
      </c>
      <c r="G830" s="88">
        <f t="shared" si="24"/>
        <v>0</v>
      </c>
      <c r="H830">
        <v>0</v>
      </c>
      <c r="I830">
        <v>0</v>
      </c>
      <c r="J830">
        <v>20</v>
      </c>
      <c r="K830" s="88">
        <f t="shared" si="25"/>
        <v>0</v>
      </c>
      <c r="L830">
        <v>0</v>
      </c>
      <c r="M830">
        <v>0</v>
      </c>
      <c r="N830">
        <v>21</v>
      </c>
      <c r="O830">
        <v>0</v>
      </c>
      <c r="P830">
        <v>51</v>
      </c>
      <c r="Q830">
        <v>7</v>
      </c>
      <c r="R830">
        <v>132</v>
      </c>
      <c r="S830">
        <v>7</v>
      </c>
    </row>
    <row r="831" spans="1:19" ht="12.75" customHeight="1" x14ac:dyDescent="0.2">
      <c r="A831" t="s">
        <v>173</v>
      </c>
      <c r="B831" t="s">
        <v>40</v>
      </c>
      <c r="C831" t="s">
        <v>8</v>
      </c>
      <c r="D831" s="92">
        <v>2016</v>
      </c>
      <c r="E831" t="s">
        <v>6</v>
      </c>
      <c r="F831">
        <v>40</v>
      </c>
      <c r="G831" s="88">
        <f t="shared" si="24"/>
        <v>0</v>
      </c>
      <c r="H831">
        <v>0</v>
      </c>
      <c r="I831">
        <v>0</v>
      </c>
      <c r="J831">
        <v>20</v>
      </c>
      <c r="K831" s="88">
        <f t="shared" si="25"/>
        <v>0</v>
      </c>
      <c r="L831">
        <v>0</v>
      </c>
      <c r="M831">
        <v>0</v>
      </c>
      <c r="N831">
        <v>21</v>
      </c>
      <c r="O831">
        <v>1</v>
      </c>
      <c r="P831">
        <v>51</v>
      </c>
      <c r="Q831">
        <v>3</v>
      </c>
      <c r="R831">
        <v>132</v>
      </c>
      <c r="S831">
        <v>4</v>
      </c>
    </row>
    <row r="832" spans="1:19" ht="12.75" customHeight="1" x14ac:dyDescent="0.2">
      <c r="A832" t="s">
        <v>173</v>
      </c>
      <c r="B832" t="s">
        <v>40</v>
      </c>
      <c r="C832" t="s">
        <v>8</v>
      </c>
      <c r="D832" s="92">
        <v>2017</v>
      </c>
      <c r="E832" t="s">
        <v>6</v>
      </c>
      <c r="F832">
        <v>40</v>
      </c>
      <c r="G832" s="88">
        <f t="shared" si="24"/>
        <v>0</v>
      </c>
      <c r="H832">
        <v>0</v>
      </c>
      <c r="I832">
        <v>0</v>
      </c>
      <c r="J832">
        <v>20</v>
      </c>
      <c r="K832" s="88">
        <f t="shared" si="25"/>
        <v>1</v>
      </c>
      <c r="L832">
        <v>0</v>
      </c>
      <c r="M832">
        <v>1</v>
      </c>
      <c r="N832">
        <v>21</v>
      </c>
      <c r="O832">
        <v>0</v>
      </c>
      <c r="P832">
        <v>51</v>
      </c>
      <c r="Q832">
        <v>0</v>
      </c>
      <c r="R832">
        <v>132</v>
      </c>
      <c r="S832">
        <v>1</v>
      </c>
    </row>
    <row r="833" spans="1:19" ht="12.75" customHeight="1" x14ac:dyDescent="0.2">
      <c r="A833" s="93" t="s">
        <v>945</v>
      </c>
      <c r="B833" s="93" t="s">
        <v>946</v>
      </c>
      <c r="C833" s="93" t="s">
        <v>26</v>
      </c>
      <c r="D833" s="94" t="s">
        <v>1189</v>
      </c>
      <c r="E833" s="93" t="s">
        <v>6</v>
      </c>
      <c r="F833" s="95">
        <v>1019</v>
      </c>
      <c r="G833" s="88">
        <f t="shared" si="24"/>
        <v>0</v>
      </c>
      <c r="H833" s="95">
        <v>0</v>
      </c>
      <c r="I833" s="95">
        <v>0</v>
      </c>
      <c r="J833" s="96">
        <v>759</v>
      </c>
      <c r="K833" s="88">
        <f t="shared" si="25"/>
        <v>0</v>
      </c>
      <c r="L833" s="95">
        <v>0</v>
      </c>
      <c r="M833" s="95">
        <v>0</v>
      </c>
      <c r="N833" s="95">
        <v>957</v>
      </c>
      <c r="O833" s="95">
        <v>0</v>
      </c>
      <c r="P833" s="93" t="s">
        <v>1334</v>
      </c>
      <c r="Q833" s="95">
        <v>383</v>
      </c>
      <c r="R833" s="95">
        <v>5156</v>
      </c>
      <c r="S833" s="95">
        <v>383</v>
      </c>
    </row>
    <row r="834" spans="1:19" ht="12.75" customHeight="1" x14ac:dyDescent="0.2">
      <c r="A834" t="s">
        <v>945</v>
      </c>
      <c r="B834" t="s">
        <v>946</v>
      </c>
      <c r="C834" t="s">
        <v>26</v>
      </c>
      <c r="D834" s="92">
        <v>2016</v>
      </c>
      <c r="E834" t="s">
        <v>6</v>
      </c>
      <c r="F834">
        <v>1019</v>
      </c>
      <c r="G834" s="88">
        <f t="shared" si="24"/>
        <v>0</v>
      </c>
      <c r="H834">
        <v>0</v>
      </c>
      <c r="I834">
        <v>0</v>
      </c>
      <c r="J834">
        <v>759</v>
      </c>
      <c r="K834" s="88">
        <f t="shared" si="25"/>
        <v>0</v>
      </c>
      <c r="L834">
        <v>0</v>
      </c>
      <c r="M834">
        <v>0</v>
      </c>
      <c r="N834">
        <v>957</v>
      </c>
      <c r="O834">
        <v>0</v>
      </c>
      <c r="P834">
        <v>2421</v>
      </c>
      <c r="Q834">
        <v>170</v>
      </c>
      <c r="R834">
        <v>5156</v>
      </c>
      <c r="S834">
        <v>170</v>
      </c>
    </row>
    <row r="835" spans="1:19" ht="12.75" customHeight="1" x14ac:dyDescent="0.2">
      <c r="A835" t="s">
        <v>945</v>
      </c>
      <c r="B835" t="s">
        <v>946</v>
      </c>
      <c r="C835" t="s">
        <v>26</v>
      </c>
      <c r="D835" s="92">
        <v>2017</v>
      </c>
      <c r="E835" t="s">
        <v>6</v>
      </c>
      <c r="F835">
        <v>1019</v>
      </c>
      <c r="G835" s="88">
        <f t="shared" ref="G835:G898" si="26">H835+I835</f>
        <v>0</v>
      </c>
      <c r="H835">
        <v>0</v>
      </c>
      <c r="I835">
        <v>0</v>
      </c>
      <c r="J835">
        <v>759</v>
      </c>
      <c r="K835" s="88">
        <f t="shared" ref="K835:K898" si="27">L835+M835</f>
        <v>0</v>
      </c>
      <c r="L835">
        <v>0</v>
      </c>
      <c r="M835">
        <v>0</v>
      </c>
      <c r="N835">
        <v>957</v>
      </c>
      <c r="O835">
        <v>0</v>
      </c>
      <c r="P835">
        <v>2421</v>
      </c>
      <c r="Q835">
        <v>297</v>
      </c>
      <c r="R835">
        <v>5156</v>
      </c>
      <c r="S835">
        <v>297</v>
      </c>
    </row>
    <row r="836" spans="1:19" ht="12.75" customHeight="1" x14ac:dyDescent="0.2">
      <c r="A836" s="93" t="s">
        <v>1060</v>
      </c>
      <c r="B836" s="93" t="s">
        <v>5</v>
      </c>
      <c r="C836" s="93" t="s">
        <v>3</v>
      </c>
      <c r="D836" s="94" t="s">
        <v>1189</v>
      </c>
      <c r="E836" s="93" t="s">
        <v>6</v>
      </c>
      <c r="F836" s="95">
        <v>96</v>
      </c>
      <c r="G836" s="88">
        <f t="shared" si="26"/>
        <v>0</v>
      </c>
      <c r="H836" s="95">
        <v>0</v>
      </c>
      <c r="I836" s="95">
        <v>0</v>
      </c>
      <c r="J836" s="96">
        <v>57</v>
      </c>
      <c r="K836" s="88">
        <f t="shared" si="27"/>
        <v>0</v>
      </c>
      <c r="L836" s="95">
        <v>0</v>
      </c>
      <c r="M836" s="95">
        <v>0</v>
      </c>
      <c r="N836" s="95">
        <v>62</v>
      </c>
      <c r="O836" s="95">
        <v>0</v>
      </c>
      <c r="P836" s="93" t="s">
        <v>1274</v>
      </c>
      <c r="Q836" s="95">
        <v>20</v>
      </c>
      <c r="R836" s="95">
        <v>381</v>
      </c>
      <c r="S836" s="95">
        <v>20</v>
      </c>
    </row>
    <row r="837" spans="1:19" ht="12.75" customHeight="1" x14ac:dyDescent="0.2">
      <c r="A837" s="97" t="s">
        <v>1060</v>
      </c>
      <c r="B837" s="97" t="s">
        <v>5</v>
      </c>
      <c r="C837" s="97" t="s">
        <v>3</v>
      </c>
      <c r="D837" s="98">
        <v>2014</v>
      </c>
      <c r="E837" s="97" t="s">
        <v>6</v>
      </c>
      <c r="F837" s="97">
        <v>96</v>
      </c>
      <c r="G837" s="88">
        <f t="shared" si="26"/>
        <v>0</v>
      </c>
      <c r="H837" s="97">
        <v>0</v>
      </c>
      <c r="I837" s="97">
        <v>0</v>
      </c>
      <c r="J837" s="97">
        <v>57</v>
      </c>
      <c r="K837" s="88">
        <f t="shared" si="27"/>
        <v>0</v>
      </c>
      <c r="L837" s="97">
        <v>0</v>
      </c>
      <c r="M837" s="97">
        <v>0</v>
      </c>
      <c r="N837" s="97">
        <v>62</v>
      </c>
      <c r="O837" s="97">
        <v>0</v>
      </c>
      <c r="P837" s="97">
        <v>166</v>
      </c>
      <c r="Q837" s="97">
        <v>5</v>
      </c>
      <c r="R837" s="97">
        <v>381</v>
      </c>
      <c r="S837" s="97">
        <v>5</v>
      </c>
    </row>
    <row r="838" spans="1:19" ht="12.75" customHeight="1" x14ac:dyDescent="0.2">
      <c r="A838" t="s">
        <v>1060</v>
      </c>
      <c r="B838" t="s">
        <v>5</v>
      </c>
      <c r="C838" t="s">
        <v>3</v>
      </c>
      <c r="D838" s="92">
        <v>2016</v>
      </c>
      <c r="E838" t="s">
        <v>6</v>
      </c>
      <c r="F838">
        <v>96</v>
      </c>
      <c r="G838" s="88">
        <f t="shared" si="26"/>
        <v>0</v>
      </c>
      <c r="H838">
        <v>0</v>
      </c>
      <c r="I838">
        <v>0</v>
      </c>
      <c r="J838">
        <v>57</v>
      </c>
      <c r="K838" s="88">
        <f t="shared" si="27"/>
        <v>0</v>
      </c>
      <c r="L838">
        <v>0</v>
      </c>
      <c r="M838">
        <v>0</v>
      </c>
      <c r="N838">
        <v>62</v>
      </c>
      <c r="O838">
        <v>0</v>
      </c>
      <c r="P838">
        <v>166</v>
      </c>
      <c r="Q838">
        <v>3</v>
      </c>
      <c r="R838">
        <v>381</v>
      </c>
      <c r="S838">
        <v>3</v>
      </c>
    </row>
    <row r="839" spans="1:19" ht="12.75" customHeight="1" x14ac:dyDescent="0.2">
      <c r="A839" t="s">
        <v>1060</v>
      </c>
      <c r="B839" t="s">
        <v>5</v>
      </c>
      <c r="C839" t="s">
        <v>3</v>
      </c>
      <c r="D839" s="92">
        <v>2017</v>
      </c>
      <c r="E839" t="s">
        <v>6</v>
      </c>
      <c r="F839">
        <v>96</v>
      </c>
      <c r="G839" s="88">
        <f t="shared" si="26"/>
        <v>0</v>
      </c>
      <c r="H839">
        <v>0</v>
      </c>
      <c r="I839">
        <v>0</v>
      </c>
      <c r="J839">
        <v>57</v>
      </c>
      <c r="K839" s="88">
        <f t="shared" si="27"/>
        <v>0</v>
      </c>
      <c r="L839">
        <v>0</v>
      </c>
      <c r="M839">
        <v>0</v>
      </c>
      <c r="N839">
        <v>62</v>
      </c>
      <c r="O839">
        <v>0</v>
      </c>
      <c r="P839">
        <v>166</v>
      </c>
      <c r="Q839">
        <v>13</v>
      </c>
      <c r="R839">
        <v>381</v>
      </c>
      <c r="S839">
        <v>13</v>
      </c>
    </row>
    <row r="840" spans="1:19" ht="12.75" customHeight="1" x14ac:dyDescent="0.2">
      <c r="A840" s="93" t="s">
        <v>174</v>
      </c>
      <c r="B840" s="93" t="s">
        <v>66</v>
      </c>
      <c r="C840" s="93" t="s">
        <v>67</v>
      </c>
      <c r="D840" s="94" t="s">
        <v>1189</v>
      </c>
      <c r="E840" s="93" t="s">
        <v>6</v>
      </c>
      <c r="F840" s="95">
        <v>77</v>
      </c>
      <c r="G840" s="88">
        <f t="shared" si="26"/>
        <v>0</v>
      </c>
      <c r="H840" s="95">
        <v>0</v>
      </c>
      <c r="I840" s="95">
        <v>0</v>
      </c>
      <c r="J840" s="96">
        <v>59</v>
      </c>
      <c r="K840" s="88">
        <f t="shared" si="27"/>
        <v>1</v>
      </c>
      <c r="L840" s="95">
        <v>0</v>
      </c>
      <c r="M840" s="95">
        <v>1</v>
      </c>
      <c r="N840" s="95">
        <v>54</v>
      </c>
      <c r="O840" s="95">
        <v>24</v>
      </c>
      <c r="P840" s="93" t="s">
        <v>1291</v>
      </c>
      <c r="Q840" s="95">
        <v>3</v>
      </c>
      <c r="R840" s="95">
        <v>309</v>
      </c>
      <c r="S840" s="95">
        <v>28</v>
      </c>
    </row>
    <row r="841" spans="1:19" ht="12.75" customHeight="1" x14ac:dyDescent="0.2">
      <c r="A841" s="97" t="s">
        <v>174</v>
      </c>
      <c r="B841" s="97" t="s">
        <v>66</v>
      </c>
      <c r="C841" s="97" t="s">
        <v>67</v>
      </c>
      <c r="D841" s="98">
        <v>2013</v>
      </c>
      <c r="E841" s="97" t="s">
        <v>6</v>
      </c>
      <c r="F841" s="97">
        <v>77</v>
      </c>
      <c r="G841" s="88">
        <f t="shared" si="26"/>
        <v>89</v>
      </c>
      <c r="H841" s="97">
        <v>89</v>
      </c>
      <c r="I841" s="97">
        <v>0</v>
      </c>
      <c r="J841" s="97">
        <v>59</v>
      </c>
      <c r="K841" s="88">
        <f t="shared" si="27"/>
        <v>81</v>
      </c>
      <c r="L841" s="97">
        <v>81</v>
      </c>
      <c r="M841" s="97">
        <v>0</v>
      </c>
      <c r="N841" s="97">
        <v>54</v>
      </c>
      <c r="O841" s="97">
        <v>6</v>
      </c>
      <c r="P841" s="97">
        <v>119</v>
      </c>
      <c r="Q841" s="97">
        <v>1</v>
      </c>
      <c r="R841" s="97">
        <v>309</v>
      </c>
      <c r="S841" s="97">
        <v>177</v>
      </c>
    </row>
    <row r="842" spans="1:19" ht="12.75" customHeight="1" x14ac:dyDescent="0.2">
      <c r="A842" s="97" t="s">
        <v>174</v>
      </c>
      <c r="B842" s="97" t="s">
        <v>66</v>
      </c>
      <c r="C842" s="97" t="s">
        <v>67</v>
      </c>
      <c r="D842" s="98">
        <v>2014</v>
      </c>
      <c r="E842" s="97" t="s">
        <v>6</v>
      </c>
      <c r="F842" s="97">
        <v>77</v>
      </c>
      <c r="G842" s="88">
        <f t="shared" si="26"/>
        <v>0</v>
      </c>
      <c r="H842" s="97">
        <v>0</v>
      </c>
      <c r="I842" s="97">
        <v>0</v>
      </c>
      <c r="J842" s="97">
        <v>59</v>
      </c>
      <c r="K842" s="88">
        <f t="shared" si="27"/>
        <v>0</v>
      </c>
      <c r="L842" s="97">
        <v>0</v>
      </c>
      <c r="M842" s="97">
        <v>0</v>
      </c>
      <c r="N842" s="97">
        <v>54</v>
      </c>
      <c r="O842" s="97">
        <v>0</v>
      </c>
      <c r="P842" s="97">
        <v>119</v>
      </c>
      <c r="Q842" s="97">
        <v>23</v>
      </c>
      <c r="R842" s="97">
        <v>309</v>
      </c>
      <c r="S842" s="97">
        <v>23</v>
      </c>
    </row>
    <row r="843" spans="1:19" ht="12.75" customHeight="1" x14ac:dyDescent="0.2">
      <c r="A843" t="s">
        <v>174</v>
      </c>
      <c r="B843" t="s">
        <v>66</v>
      </c>
      <c r="C843" t="s">
        <v>67</v>
      </c>
      <c r="D843" s="92">
        <v>2015</v>
      </c>
      <c r="E843" t="s">
        <v>6</v>
      </c>
      <c r="F843">
        <v>77</v>
      </c>
      <c r="G843" s="88">
        <f t="shared" si="26"/>
        <v>0</v>
      </c>
      <c r="H843">
        <v>0</v>
      </c>
      <c r="I843">
        <v>0</v>
      </c>
      <c r="J843">
        <v>59</v>
      </c>
      <c r="K843" s="88">
        <f t="shared" si="27"/>
        <v>5</v>
      </c>
      <c r="L843">
        <v>5</v>
      </c>
      <c r="M843">
        <v>0</v>
      </c>
      <c r="N843">
        <v>54</v>
      </c>
      <c r="O843">
        <v>0</v>
      </c>
      <c r="P843">
        <v>119</v>
      </c>
      <c r="Q843">
        <v>72</v>
      </c>
      <c r="R843">
        <v>309</v>
      </c>
      <c r="S843">
        <v>77</v>
      </c>
    </row>
    <row r="844" spans="1:19" ht="12.75" customHeight="1" x14ac:dyDescent="0.2">
      <c r="A844" t="s">
        <v>174</v>
      </c>
      <c r="B844" t="s">
        <v>66</v>
      </c>
      <c r="C844" t="s">
        <v>67</v>
      </c>
      <c r="D844" s="92">
        <v>2016</v>
      </c>
      <c r="E844" t="s">
        <v>6</v>
      </c>
      <c r="F844">
        <v>77</v>
      </c>
      <c r="G844" s="88">
        <f t="shared" si="26"/>
        <v>1</v>
      </c>
      <c r="H844">
        <v>1</v>
      </c>
      <c r="I844">
        <v>0</v>
      </c>
      <c r="J844">
        <v>59</v>
      </c>
      <c r="K844" s="88">
        <f t="shared" si="27"/>
        <v>2</v>
      </c>
      <c r="L844">
        <v>2</v>
      </c>
      <c r="M844">
        <v>0</v>
      </c>
      <c r="N844">
        <v>54</v>
      </c>
      <c r="O844">
        <v>15</v>
      </c>
      <c r="P844">
        <v>119</v>
      </c>
      <c r="Q844">
        <v>0</v>
      </c>
      <c r="R844">
        <v>309</v>
      </c>
      <c r="S844">
        <v>18</v>
      </c>
    </row>
    <row r="845" spans="1:19" ht="12.75" customHeight="1" x14ac:dyDescent="0.2">
      <c r="A845" t="s">
        <v>174</v>
      </c>
      <c r="B845" t="s">
        <v>66</v>
      </c>
      <c r="C845" t="s">
        <v>67</v>
      </c>
      <c r="D845" s="92">
        <v>2017</v>
      </c>
      <c r="E845" t="s">
        <v>6</v>
      </c>
      <c r="F845">
        <v>77</v>
      </c>
      <c r="G845" s="88">
        <f t="shared" si="26"/>
        <v>0</v>
      </c>
      <c r="H845">
        <v>0</v>
      </c>
      <c r="I845">
        <v>0</v>
      </c>
      <c r="J845">
        <v>59</v>
      </c>
      <c r="K845" s="88">
        <f t="shared" si="27"/>
        <v>5</v>
      </c>
      <c r="L845">
        <v>5</v>
      </c>
      <c r="M845">
        <v>0</v>
      </c>
      <c r="N845">
        <v>54</v>
      </c>
      <c r="O845">
        <v>14</v>
      </c>
      <c r="P845">
        <v>119</v>
      </c>
      <c r="Q845">
        <v>7</v>
      </c>
      <c r="R845">
        <v>309</v>
      </c>
      <c r="S845">
        <v>26</v>
      </c>
    </row>
    <row r="846" spans="1:19" ht="12.75" customHeight="1" x14ac:dyDescent="0.2">
      <c r="A846" s="97" t="s">
        <v>947</v>
      </c>
      <c r="B846" s="97" t="s">
        <v>31</v>
      </c>
      <c r="C846" s="97" t="s">
        <v>32</v>
      </c>
      <c r="D846" s="98">
        <v>2013</v>
      </c>
      <c r="E846" s="97" t="s">
        <v>6</v>
      </c>
      <c r="F846" s="97">
        <v>953</v>
      </c>
      <c r="G846" s="88">
        <f t="shared" si="26"/>
        <v>0</v>
      </c>
      <c r="H846" s="97">
        <v>0</v>
      </c>
      <c r="I846" s="97">
        <v>0</v>
      </c>
      <c r="J846" s="97">
        <v>668</v>
      </c>
      <c r="K846" s="88">
        <f t="shared" si="27"/>
        <v>0</v>
      </c>
      <c r="L846" s="97">
        <v>0</v>
      </c>
      <c r="M846" s="97">
        <v>0</v>
      </c>
      <c r="N846" s="97">
        <v>705</v>
      </c>
      <c r="O846" s="97">
        <v>0</v>
      </c>
      <c r="P846" s="97">
        <v>1464</v>
      </c>
      <c r="Q846" s="97">
        <v>246</v>
      </c>
      <c r="R846" s="97">
        <v>3790</v>
      </c>
      <c r="S846" s="97">
        <v>246</v>
      </c>
    </row>
    <row r="847" spans="1:19" ht="12.75" customHeight="1" x14ac:dyDescent="0.2">
      <c r="A847" s="97" t="s">
        <v>947</v>
      </c>
      <c r="B847" s="97" t="s">
        <v>31</v>
      </c>
      <c r="C847" s="97" t="s">
        <v>32</v>
      </c>
      <c r="D847" s="98">
        <v>2014</v>
      </c>
      <c r="E847" s="97" t="s">
        <v>6</v>
      </c>
      <c r="F847" s="97">
        <v>953</v>
      </c>
      <c r="G847" s="88">
        <f t="shared" si="26"/>
        <v>0</v>
      </c>
      <c r="H847" s="97">
        <v>0</v>
      </c>
      <c r="I847" s="97">
        <v>0</v>
      </c>
      <c r="J847" s="97">
        <v>668</v>
      </c>
      <c r="K847" s="88">
        <f t="shared" si="27"/>
        <v>0</v>
      </c>
      <c r="L847" s="97">
        <v>0</v>
      </c>
      <c r="M847" s="97">
        <v>0</v>
      </c>
      <c r="N847" s="97">
        <v>705</v>
      </c>
      <c r="O847" s="97">
        <v>0</v>
      </c>
      <c r="P847" s="97">
        <v>1464</v>
      </c>
      <c r="Q847" s="97">
        <v>286</v>
      </c>
      <c r="R847" s="97">
        <v>3790</v>
      </c>
      <c r="S847" s="97">
        <v>286</v>
      </c>
    </row>
    <row r="848" spans="1:19" ht="12.75" customHeight="1" x14ac:dyDescent="0.2">
      <c r="A848" t="s">
        <v>947</v>
      </c>
      <c r="B848" t="s">
        <v>31</v>
      </c>
      <c r="C848" t="s">
        <v>32</v>
      </c>
      <c r="D848" s="92">
        <v>2015</v>
      </c>
      <c r="E848" t="s">
        <v>6</v>
      </c>
      <c r="F848">
        <v>953</v>
      </c>
      <c r="G848" s="88">
        <f t="shared" si="26"/>
        <v>0</v>
      </c>
      <c r="H848">
        <v>0</v>
      </c>
      <c r="I848">
        <v>0</v>
      </c>
      <c r="J848">
        <v>668</v>
      </c>
      <c r="K848" s="88">
        <f t="shared" si="27"/>
        <v>0</v>
      </c>
      <c r="L848">
        <v>0</v>
      </c>
      <c r="M848">
        <v>0</v>
      </c>
      <c r="N848">
        <v>705</v>
      </c>
      <c r="O848">
        <v>0</v>
      </c>
      <c r="P848">
        <v>1464</v>
      </c>
      <c r="Q848">
        <v>234</v>
      </c>
      <c r="R848">
        <v>3790</v>
      </c>
      <c r="S848">
        <v>234</v>
      </c>
    </row>
    <row r="849" spans="1:19" ht="12.75" customHeight="1" x14ac:dyDescent="0.2">
      <c r="A849" t="s">
        <v>947</v>
      </c>
      <c r="B849" t="s">
        <v>31</v>
      </c>
      <c r="C849" t="s">
        <v>32</v>
      </c>
      <c r="D849" s="92">
        <v>2016</v>
      </c>
      <c r="E849" t="s">
        <v>6</v>
      </c>
      <c r="F849">
        <v>953</v>
      </c>
      <c r="G849" s="88">
        <f t="shared" si="26"/>
        <v>0</v>
      </c>
      <c r="H849">
        <v>0</v>
      </c>
      <c r="I849">
        <v>0</v>
      </c>
      <c r="J849">
        <v>668</v>
      </c>
      <c r="K849" s="88">
        <f t="shared" si="27"/>
        <v>0</v>
      </c>
      <c r="L849">
        <v>0</v>
      </c>
      <c r="M849">
        <v>0</v>
      </c>
      <c r="N849">
        <v>705</v>
      </c>
      <c r="O849">
        <v>0</v>
      </c>
      <c r="P849">
        <v>1464</v>
      </c>
      <c r="Q849">
        <v>217</v>
      </c>
      <c r="R849">
        <v>3790</v>
      </c>
      <c r="S849">
        <v>217</v>
      </c>
    </row>
    <row r="850" spans="1:19" ht="12.75" customHeight="1" x14ac:dyDescent="0.2">
      <c r="A850" t="s">
        <v>947</v>
      </c>
      <c r="B850" t="s">
        <v>31</v>
      </c>
      <c r="C850" t="s">
        <v>32</v>
      </c>
      <c r="D850" s="92">
        <v>2017</v>
      </c>
      <c r="E850" t="s">
        <v>6</v>
      </c>
      <c r="F850">
        <v>953</v>
      </c>
      <c r="G850" s="88">
        <f t="shared" si="26"/>
        <v>0</v>
      </c>
      <c r="H850">
        <v>0</v>
      </c>
      <c r="I850">
        <v>0</v>
      </c>
      <c r="J850">
        <v>668</v>
      </c>
      <c r="K850" s="88">
        <f t="shared" si="27"/>
        <v>0</v>
      </c>
      <c r="L850">
        <v>0</v>
      </c>
      <c r="M850">
        <v>0</v>
      </c>
      <c r="N850">
        <v>705</v>
      </c>
      <c r="O850">
        <v>4</v>
      </c>
      <c r="P850">
        <v>1464</v>
      </c>
      <c r="Q850">
        <v>223</v>
      </c>
      <c r="R850">
        <v>3790</v>
      </c>
      <c r="S850">
        <v>227</v>
      </c>
    </row>
    <row r="851" spans="1:19" ht="12.75" customHeight="1" x14ac:dyDescent="0.2">
      <c r="A851" s="93" t="s">
        <v>175</v>
      </c>
      <c r="B851" s="93" t="s">
        <v>105</v>
      </c>
      <c r="C851" s="93" t="s">
        <v>26</v>
      </c>
      <c r="D851" s="94" t="s">
        <v>1189</v>
      </c>
      <c r="E851" s="93" t="s">
        <v>6</v>
      </c>
      <c r="F851" s="95">
        <v>80</v>
      </c>
      <c r="G851" s="88">
        <f t="shared" si="26"/>
        <v>0</v>
      </c>
      <c r="H851" s="95">
        <v>0</v>
      </c>
      <c r="I851" s="95">
        <v>0</v>
      </c>
      <c r="J851" s="96">
        <v>80</v>
      </c>
      <c r="K851" s="88">
        <f t="shared" si="27"/>
        <v>1</v>
      </c>
      <c r="L851" s="95">
        <v>0</v>
      </c>
      <c r="M851" s="95">
        <v>1</v>
      </c>
      <c r="N851" s="95">
        <v>82</v>
      </c>
      <c r="O851" s="95">
        <v>20</v>
      </c>
      <c r="P851" s="93" t="s">
        <v>1335</v>
      </c>
      <c r="Q851" s="95">
        <v>0</v>
      </c>
      <c r="R851" s="95">
        <v>590</v>
      </c>
      <c r="S851" s="95">
        <v>21</v>
      </c>
    </row>
    <row r="852" spans="1:19" ht="12.75" customHeight="1" x14ac:dyDescent="0.2">
      <c r="A852" s="97" t="s">
        <v>175</v>
      </c>
      <c r="B852" s="97" t="s">
        <v>105</v>
      </c>
      <c r="C852" s="97" t="s">
        <v>26</v>
      </c>
      <c r="D852" s="98">
        <v>2015</v>
      </c>
      <c r="E852" s="97" t="s">
        <v>6</v>
      </c>
      <c r="F852" s="97">
        <v>80</v>
      </c>
      <c r="G852" s="88">
        <f t="shared" si="26"/>
        <v>4</v>
      </c>
      <c r="H852" s="97">
        <v>4</v>
      </c>
      <c r="I852" s="97">
        <v>0</v>
      </c>
      <c r="J852" s="97">
        <v>80</v>
      </c>
      <c r="K852" s="88">
        <f t="shared" si="27"/>
        <v>28</v>
      </c>
      <c r="L852" s="97">
        <v>27</v>
      </c>
      <c r="M852" s="97">
        <v>1</v>
      </c>
      <c r="N852" s="97">
        <v>82</v>
      </c>
      <c r="O852" s="97">
        <v>7</v>
      </c>
      <c r="P852" s="97">
        <v>348</v>
      </c>
      <c r="Q852" s="97">
        <v>9</v>
      </c>
      <c r="R852" s="97">
        <v>590</v>
      </c>
      <c r="S852" s="97">
        <v>48</v>
      </c>
    </row>
    <row r="853" spans="1:19" ht="12.75" customHeight="1" x14ac:dyDescent="0.2">
      <c r="A853" s="97" t="s">
        <v>175</v>
      </c>
      <c r="B853" s="97" t="s">
        <v>105</v>
      </c>
      <c r="C853" s="97" t="s">
        <v>26</v>
      </c>
      <c r="D853" s="98">
        <v>2016</v>
      </c>
      <c r="E853" s="97" t="s">
        <v>6</v>
      </c>
      <c r="F853" s="97">
        <v>80</v>
      </c>
      <c r="G853" s="88">
        <f t="shared" si="26"/>
        <v>3</v>
      </c>
      <c r="H853" s="97">
        <v>3</v>
      </c>
      <c r="I853" s="97">
        <v>0</v>
      </c>
      <c r="J853" s="97">
        <v>80</v>
      </c>
      <c r="K853" s="88">
        <f t="shared" si="27"/>
        <v>20</v>
      </c>
      <c r="L853" s="97">
        <v>20</v>
      </c>
      <c r="M853" s="97">
        <v>0</v>
      </c>
      <c r="N853" s="97">
        <v>82</v>
      </c>
      <c r="O853" s="97">
        <v>0</v>
      </c>
      <c r="P853" s="97">
        <v>348</v>
      </c>
      <c r="Q853" s="97">
        <v>1</v>
      </c>
      <c r="R853" s="97">
        <v>590</v>
      </c>
      <c r="S853" s="97">
        <v>24</v>
      </c>
    </row>
    <row r="854" spans="1:19" ht="12.75" customHeight="1" x14ac:dyDescent="0.2">
      <c r="A854" s="97" t="s">
        <v>175</v>
      </c>
      <c r="B854" s="97" t="s">
        <v>105</v>
      </c>
      <c r="C854" s="97" t="s">
        <v>26</v>
      </c>
      <c r="D854" s="98">
        <v>2017</v>
      </c>
      <c r="E854" s="97" t="s">
        <v>6</v>
      </c>
      <c r="F854" s="97">
        <v>80</v>
      </c>
      <c r="G854" s="88">
        <f t="shared" si="26"/>
        <v>33</v>
      </c>
      <c r="H854" s="97">
        <v>32</v>
      </c>
      <c r="I854" s="97">
        <v>1</v>
      </c>
      <c r="J854" s="97">
        <v>80</v>
      </c>
      <c r="K854" s="88">
        <f t="shared" si="27"/>
        <v>19</v>
      </c>
      <c r="L854" s="97">
        <v>18</v>
      </c>
      <c r="M854" s="97">
        <v>1</v>
      </c>
      <c r="N854" s="97">
        <v>82</v>
      </c>
      <c r="O854" s="97">
        <v>20</v>
      </c>
      <c r="P854" s="97">
        <v>348</v>
      </c>
      <c r="Q854" s="97">
        <v>0</v>
      </c>
      <c r="R854" s="97">
        <v>590</v>
      </c>
      <c r="S854" s="97">
        <v>72</v>
      </c>
    </row>
    <row r="855" spans="1:19" ht="12.75" customHeight="1" x14ac:dyDescent="0.2">
      <c r="A855" s="97" t="s">
        <v>176</v>
      </c>
      <c r="B855" s="97" t="s">
        <v>177</v>
      </c>
      <c r="C855" s="97" t="s">
        <v>32</v>
      </c>
      <c r="D855" s="98">
        <v>2013</v>
      </c>
      <c r="E855" s="97" t="s">
        <v>6</v>
      </c>
      <c r="F855" s="97">
        <v>104</v>
      </c>
      <c r="G855" s="88">
        <f t="shared" si="26"/>
        <v>0</v>
      </c>
      <c r="H855" s="97">
        <v>0</v>
      </c>
      <c r="I855" s="97">
        <v>0</v>
      </c>
      <c r="J855" s="97">
        <v>72</v>
      </c>
      <c r="K855" s="88">
        <f t="shared" si="27"/>
        <v>0</v>
      </c>
      <c r="L855" s="97">
        <v>0</v>
      </c>
      <c r="M855" s="97">
        <v>0</v>
      </c>
      <c r="N855" s="97">
        <v>83</v>
      </c>
      <c r="O855" s="97">
        <v>0</v>
      </c>
      <c r="P855" s="97">
        <v>190</v>
      </c>
      <c r="Q855" s="97">
        <v>0</v>
      </c>
      <c r="R855" s="97">
        <v>449</v>
      </c>
      <c r="S855" s="97">
        <v>0</v>
      </c>
    </row>
    <row r="856" spans="1:19" ht="12.75" customHeight="1" x14ac:dyDescent="0.2">
      <c r="A856" s="97" t="s">
        <v>176</v>
      </c>
      <c r="B856" s="97" t="s">
        <v>177</v>
      </c>
      <c r="C856" s="97" t="s">
        <v>32</v>
      </c>
      <c r="D856" s="98">
        <v>2014</v>
      </c>
      <c r="E856" s="97" t="s">
        <v>6</v>
      </c>
      <c r="F856" s="97">
        <v>104</v>
      </c>
      <c r="G856" s="88">
        <f t="shared" si="26"/>
        <v>0</v>
      </c>
      <c r="H856" s="97">
        <v>0</v>
      </c>
      <c r="I856" s="97">
        <v>0</v>
      </c>
      <c r="J856" s="97">
        <v>72</v>
      </c>
      <c r="K856" s="88">
        <f t="shared" si="27"/>
        <v>0</v>
      </c>
      <c r="L856" s="97">
        <v>0</v>
      </c>
      <c r="M856" s="97">
        <v>0</v>
      </c>
      <c r="N856" s="97">
        <v>83</v>
      </c>
      <c r="O856" s="97">
        <v>1</v>
      </c>
      <c r="P856" s="97">
        <v>190</v>
      </c>
      <c r="Q856" s="97">
        <v>0</v>
      </c>
      <c r="R856" s="97">
        <v>449</v>
      </c>
      <c r="S856" s="97">
        <v>1</v>
      </c>
    </row>
    <row r="857" spans="1:19" ht="12.75" customHeight="1" x14ac:dyDescent="0.2">
      <c r="A857" s="97" t="s">
        <v>176</v>
      </c>
      <c r="B857" s="97" t="s">
        <v>177</v>
      </c>
      <c r="C857" s="97" t="s">
        <v>32</v>
      </c>
      <c r="D857" s="98">
        <v>2015</v>
      </c>
      <c r="E857" s="97" t="s">
        <v>6</v>
      </c>
      <c r="F857" s="97">
        <v>104</v>
      </c>
      <c r="G857" s="88">
        <f t="shared" si="26"/>
        <v>46</v>
      </c>
      <c r="H857" s="97">
        <v>46</v>
      </c>
      <c r="I857" s="97">
        <v>0</v>
      </c>
      <c r="J857" s="97">
        <v>72</v>
      </c>
      <c r="K857" s="88">
        <f t="shared" si="27"/>
        <v>37</v>
      </c>
      <c r="L857" s="97">
        <v>37</v>
      </c>
      <c r="M857" s="97">
        <v>0</v>
      </c>
      <c r="N857" s="97">
        <v>83</v>
      </c>
      <c r="O857" s="97">
        <v>2</v>
      </c>
      <c r="P857" s="97">
        <v>190</v>
      </c>
      <c r="Q857" s="97">
        <v>2</v>
      </c>
      <c r="R857" s="97">
        <v>449</v>
      </c>
      <c r="S857" s="97">
        <v>87</v>
      </c>
    </row>
    <row r="858" spans="1:19" ht="12.75" customHeight="1" x14ac:dyDescent="0.2">
      <c r="A858" s="97" t="s">
        <v>176</v>
      </c>
      <c r="B858" s="97" t="s">
        <v>177</v>
      </c>
      <c r="C858" s="97" t="s">
        <v>32</v>
      </c>
      <c r="D858" s="98">
        <v>2016</v>
      </c>
      <c r="E858" s="97" t="s">
        <v>6</v>
      </c>
      <c r="F858" s="97">
        <v>104</v>
      </c>
      <c r="G858" s="88">
        <f t="shared" si="26"/>
        <v>0</v>
      </c>
      <c r="H858" s="97">
        <v>0</v>
      </c>
      <c r="I858" s="97">
        <v>0</v>
      </c>
      <c r="J858" s="97">
        <v>72</v>
      </c>
      <c r="K858" s="88">
        <f t="shared" si="27"/>
        <v>0</v>
      </c>
      <c r="L858" s="97">
        <v>0</v>
      </c>
      <c r="M858" s="97">
        <v>0</v>
      </c>
      <c r="N858" s="97">
        <v>83</v>
      </c>
      <c r="O858" s="97">
        <v>0</v>
      </c>
      <c r="P858" s="97">
        <v>190</v>
      </c>
      <c r="Q858" s="97">
        <v>2</v>
      </c>
      <c r="R858" s="97">
        <v>449</v>
      </c>
      <c r="S858" s="97">
        <v>2</v>
      </c>
    </row>
    <row r="859" spans="1:19" ht="12.75" customHeight="1" x14ac:dyDescent="0.2">
      <c r="A859" s="97" t="s">
        <v>176</v>
      </c>
      <c r="B859" s="97" t="s">
        <v>177</v>
      </c>
      <c r="C859" s="97" t="s">
        <v>32</v>
      </c>
      <c r="D859" s="98">
        <v>2017</v>
      </c>
      <c r="E859" s="97" t="s">
        <v>6</v>
      </c>
      <c r="F859" s="97">
        <v>104</v>
      </c>
      <c r="G859" s="88">
        <f t="shared" si="26"/>
        <v>0</v>
      </c>
      <c r="H859" s="97">
        <v>0</v>
      </c>
      <c r="I859" s="97">
        <v>0</v>
      </c>
      <c r="J859" s="97">
        <v>72</v>
      </c>
      <c r="K859" s="88">
        <f t="shared" si="27"/>
        <v>0</v>
      </c>
      <c r="L859" s="97">
        <v>0</v>
      </c>
      <c r="M859" s="97">
        <v>0</v>
      </c>
      <c r="N859" s="97">
        <v>83</v>
      </c>
      <c r="O859" s="97">
        <v>0</v>
      </c>
      <c r="P859" s="97">
        <v>190</v>
      </c>
      <c r="Q859" s="97">
        <v>1</v>
      </c>
      <c r="R859" s="97">
        <v>449</v>
      </c>
      <c r="S859" s="97">
        <v>1</v>
      </c>
    </row>
    <row r="860" spans="1:19" ht="12.75" customHeight="1" x14ac:dyDescent="0.2">
      <c r="A860" s="97" t="s">
        <v>178</v>
      </c>
      <c r="B860" s="97" t="s">
        <v>7</v>
      </c>
      <c r="C860" s="97" t="s">
        <v>8</v>
      </c>
      <c r="D860" s="98">
        <v>2014</v>
      </c>
      <c r="E860" s="97" t="s">
        <v>6</v>
      </c>
      <c r="F860" s="97">
        <v>839</v>
      </c>
      <c r="G860" s="88">
        <f t="shared" si="26"/>
        <v>0</v>
      </c>
      <c r="H860" s="97">
        <v>0</v>
      </c>
      <c r="I860" s="97">
        <v>0</v>
      </c>
      <c r="J860" s="97">
        <v>474</v>
      </c>
      <c r="K860" s="88">
        <f t="shared" si="27"/>
        <v>1</v>
      </c>
      <c r="L860" s="97">
        <v>1</v>
      </c>
      <c r="M860" s="97">
        <v>0</v>
      </c>
      <c r="N860" s="97">
        <v>496</v>
      </c>
      <c r="O860" s="97">
        <v>15</v>
      </c>
      <c r="P860" s="97">
        <v>920</v>
      </c>
      <c r="Q860" s="97">
        <v>80</v>
      </c>
      <c r="R860" s="97">
        <v>2729</v>
      </c>
      <c r="S860" s="97">
        <v>96</v>
      </c>
    </row>
    <row r="861" spans="1:19" ht="12.75" customHeight="1" x14ac:dyDescent="0.2">
      <c r="A861" s="97" t="s">
        <v>178</v>
      </c>
      <c r="B861" s="97" t="s">
        <v>7</v>
      </c>
      <c r="C861" s="97" t="s">
        <v>8</v>
      </c>
      <c r="D861" s="98">
        <v>2015</v>
      </c>
      <c r="E861" s="97" t="s">
        <v>6</v>
      </c>
      <c r="F861" s="97">
        <v>839</v>
      </c>
      <c r="G861" s="88">
        <f t="shared" si="26"/>
        <v>0</v>
      </c>
      <c r="H861" s="97">
        <v>0</v>
      </c>
      <c r="I861" s="97">
        <v>0</v>
      </c>
      <c r="J861" s="97">
        <v>474</v>
      </c>
      <c r="K861" s="88">
        <f t="shared" si="27"/>
        <v>2</v>
      </c>
      <c r="L861" s="97">
        <v>2</v>
      </c>
      <c r="M861" s="97">
        <v>0</v>
      </c>
      <c r="N861" s="97">
        <v>496</v>
      </c>
      <c r="O861" s="97">
        <v>14</v>
      </c>
      <c r="P861" s="97">
        <v>920</v>
      </c>
      <c r="Q861" s="97">
        <v>420</v>
      </c>
      <c r="R861" s="97">
        <v>2729</v>
      </c>
      <c r="S861" s="97">
        <v>436</v>
      </c>
    </row>
    <row r="862" spans="1:19" ht="12.75" customHeight="1" x14ac:dyDescent="0.2">
      <c r="A862" s="97" t="s">
        <v>178</v>
      </c>
      <c r="B862" s="97" t="s">
        <v>7</v>
      </c>
      <c r="C862" s="97" t="s">
        <v>8</v>
      </c>
      <c r="D862" s="98">
        <v>2016</v>
      </c>
      <c r="E862" s="97" t="s">
        <v>6</v>
      </c>
      <c r="F862" s="97">
        <v>839</v>
      </c>
      <c r="G862" s="88">
        <f t="shared" si="26"/>
        <v>0</v>
      </c>
      <c r="H862" s="97">
        <v>0</v>
      </c>
      <c r="I862" s="97">
        <v>0</v>
      </c>
      <c r="J862" s="97">
        <v>474</v>
      </c>
      <c r="K862" s="88">
        <f t="shared" si="27"/>
        <v>16</v>
      </c>
      <c r="L862" s="97">
        <v>4</v>
      </c>
      <c r="M862" s="97">
        <v>12</v>
      </c>
      <c r="N862" s="97">
        <v>496</v>
      </c>
      <c r="O862" s="97">
        <v>395</v>
      </c>
      <c r="P862" s="97">
        <v>920</v>
      </c>
      <c r="Q862" s="97">
        <v>15</v>
      </c>
      <c r="R862" s="97">
        <v>2729</v>
      </c>
      <c r="S862" s="97">
        <v>426</v>
      </c>
    </row>
    <row r="863" spans="1:19" ht="12.75" customHeight="1" x14ac:dyDescent="0.2">
      <c r="A863" s="97" t="s">
        <v>178</v>
      </c>
      <c r="B863" s="97" t="s">
        <v>7</v>
      </c>
      <c r="C863" s="97" t="s">
        <v>8</v>
      </c>
      <c r="D863" s="98">
        <v>2017</v>
      </c>
      <c r="E863" s="97" t="s">
        <v>6</v>
      </c>
      <c r="F863" s="97">
        <v>839</v>
      </c>
      <c r="G863" s="88">
        <f t="shared" si="26"/>
        <v>52</v>
      </c>
      <c r="H863" s="97">
        <v>52</v>
      </c>
      <c r="I863" s="97">
        <v>0</v>
      </c>
      <c r="J863" s="97">
        <v>474</v>
      </c>
      <c r="K863" s="88">
        <f t="shared" si="27"/>
        <v>24</v>
      </c>
      <c r="L863" s="97">
        <v>24</v>
      </c>
      <c r="M863" s="97">
        <v>0</v>
      </c>
      <c r="N863" s="97">
        <v>496</v>
      </c>
      <c r="O863" s="97">
        <v>15</v>
      </c>
      <c r="P863" s="97">
        <v>920</v>
      </c>
      <c r="Q863" s="97">
        <v>311</v>
      </c>
      <c r="R863" s="97">
        <v>2729</v>
      </c>
      <c r="S863" s="97">
        <v>402</v>
      </c>
    </row>
    <row r="864" spans="1:19" ht="12.75" customHeight="1" x14ac:dyDescent="0.2">
      <c r="A864" t="s">
        <v>948</v>
      </c>
      <c r="B864" t="s">
        <v>949</v>
      </c>
      <c r="C864" t="s">
        <v>950</v>
      </c>
      <c r="D864" s="92">
        <v>2016</v>
      </c>
      <c r="E864" t="s">
        <v>6</v>
      </c>
      <c r="F864">
        <v>247</v>
      </c>
      <c r="G864" s="88">
        <f t="shared" si="26"/>
        <v>0</v>
      </c>
      <c r="H864">
        <v>0</v>
      </c>
      <c r="I864">
        <v>0</v>
      </c>
      <c r="J864">
        <v>178</v>
      </c>
      <c r="K864" s="88">
        <f t="shared" si="27"/>
        <v>0</v>
      </c>
      <c r="L864">
        <v>0</v>
      </c>
      <c r="M864">
        <v>0</v>
      </c>
      <c r="N864">
        <v>163</v>
      </c>
      <c r="O864">
        <v>0</v>
      </c>
      <c r="P864">
        <v>435</v>
      </c>
      <c r="Q864">
        <v>34</v>
      </c>
      <c r="R864">
        <v>1023</v>
      </c>
      <c r="S864">
        <v>34</v>
      </c>
    </row>
    <row r="865" spans="1:19" ht="12.75" customHeight="1" x14ac:dyDescent="0.2">
      <c r="A865" t="s">
        <v>948</v>
      </c>
      <c r="B865" t="s">
        <v>949</v>
      </c>
      <c r="C865" t="s">
        <v>950</v>
      </c>
      <c r="D865" s="92">
        <v>2017</v>
      </c>
      <c r="E865" t="s">
        <v>6</v>
      </c>
      <c r="F865">
        <v>247</v>
      </c>
      <c r="G865" s="88">
        <f t="shared" si="26"/>
        <v>0</v>
      </c>
      <c r="H865">
        <v>0</v>
      </c>
      <c r="I865">
        <v>0</v>
      </c>
      <c r="J865">
        <v>178</v>
      </c>
      <c r="K865" s="88">
        <f t="shared" si="27"/>
        <v>5</v>
      </c>
      <c r="L865">
        <v>5</v>
      </c>
      <c r="M865">
        <v>0</v>
      </c>
      <c r="N865">
        <v>163</v>
      </c>
      <c r="O865">
        <v>0</v>
      </c>
      <c r="P865">
        <v>435</v>
      </c>
      <c r="Q865">
        <v>69</v>
      </c>
      <c r="R865">
        <v>1023</v>
      </c>
      <c r="S865">
        <v>74</v>
      </c>
    </row>
    <row r="866" spans="1:19" ht="12.75" customHeight="1" x14ac:dyDescent="0.2">
      <c r="A866" t="s">
        <v>1135</v>
      </c>
      <c r="B866" t="s">
        <v>946</v>
      </c>
      <c r="C866" t="s">
        <v>26</v>
      </c>
      <c r="D866" s="92">
        <v>2017</v>
      </c>
      <c r="E866" t="s">
        <v>6</v>
      </c>
      <c r="F866">
        <v>497</v>
      </c>
      <c r="G866" s="88">
        <f t="shared" si="26"/>
        <v>52</v>
      </c>
      <c r="H866">
        <v>52</v>
      </c>
      <c r="I866">
        <v>0</v>
      </c>
      <c r="J866">
        <v>331</v>
      </c>
      <c r="K866" s="88">
        <f t="shared" si="27"/>
        <v>27</v>
      </c>
      <c r="L866">
        <v>27</v>
      </c>
      <c r="M866">
        <v>0</v>
      </c>
      <c r="N866">
        <v>333</v>
      </c>
      <c r="O866">
        <v>0</v>
      </c>
      <c r="P866">
        <v>770</v>
      </c>
      <c r="Q866">
        <v>211</v>
      </c>
      <c r="R866">
        <v>1931</v>
      </c>
      <c r="S866">
        <v>290</v>
      </c>
    </row>
    <row r="867" spans="1:19" ht="12.75" customHeight="1" x14ac:dyDescent="0.2">
      <c r="A867" s="93" t="s">
        <v>1336</v>
      </c>
      <c r="B867" s="93" t="s">
        <v>2</v>
      </c>
      <c r="C867" s="93" t="s">
        <v>3</v>
      </c>
      <c r="D867" s="94" t="s">
        <v>1189</v>
      </c>
      <c r="E867" s="93" t="s">
        <v>6</v>
      </c>
      <c r="F867" s="95">
        <v>0</v>
      </c>
      <c r="G867" s="88">
        <f t="shared" si="26"/>
        <v>36</v>
      </c>
      <c r="H867" s="95">
        <v>0</v>
      </c>
      <c r="I867" s="95">
        <v>36</v>
      </c>
      <c r="J867" s="96">
        <v>0</v>
      </c>
      <c r="K867" s="88">
        <f t="shared" si="27"/>
        <v>50</v>
      </c>
      <c r="L867" s="95">
        <v>0</v>
      </c>
      <c r="M867" s="95">
        <v>50</v>
      </c>
      <c r="N867" s="95">
        <v>0</v>
      </c>
      <c r="O867" s="95">
        <v>1</v>
      </c>
      <c r="P867" s="93" t="s">
        <v>1217</v>
      </c>
      <c r="Q867" s="95">
        <v>40</v>
      </c>
      <c r="R867" s="95">
        <v>0</v>
      </c>
      <c r="S867" s="95">
        <v>127</v>
      </c>
    </row>
    <row r="868" spans="1:19" ht="12.75" customHeight="1" x14ac:dyDescent="0.2">
      <c r="A868" s="93" t="s">
        <v>179</v>
      </c>
      <c r="B868" s="93" t="s">
        <v>5</v>
      </c>
      <c r="C868" s="93" t="s">
        <v>3</v>
      </c>
      <c r="D868" s="94" t="s">
        <v>1189</v>
      </c>
      <c r="E868" s="93" t="s">
        <v>6</v>
      </c>
      <c r="F868" s="95">
        <v>12</v>
      </c>
      <c r="G868" s="88">
        <f t="shared" si="26"/>
        <v>0</v>
      </c>
      <c r="H868" s="95">
        <v>0</v>
      </c>
      <c r="I868" s="95">
        <v>0</v>
      </c>
      <c r="J868" s="96">
        <v>7</v>
      </c>
      <c r="K868" s="88">
        <f t="shared" si="27"/>
        <v>3</v>
      </c>
      <c r="L868" s="95">
        <v>0</v>
      </c>
      <c r="M868" s="95">
        <v>3</v>
      </c>
      <c r="N868" s="95">
        <v>8</v>
      </c>
      <c r="O868" s="95">
        <v>0</v>
      </c>
      <c r="P868" s="93" t="s">
        <v>1337</v>
      </c>
      <c r="Q868" s="95">
        <v>20</v>
      </c>
      <c r="R868" s="95">
        <v>47</v>
      </c>
      <c r="S868" s="95">
        <v>23</v>
      </c>
    </row>
    <row r="869" spans="1:19" ht="12.75" customHeight="1" x14ac:dyDescent="0.2">
      <c r="A869" s="97" t="s">
        <v>179</v>
      </c>
      <c r="B869" s="97" t="s">
        <v>5</v>
      </c>
      <c r="C869" s="97" t="s">
        <v>3</v>
      </c>
      <c r="D869" s="98">
        <v>2013</v>
      </c>
      <c r="E869" s="97" t="s">
        <v>6</v>
      </c>
      <c r="F869" s="97">
        <v>12</v>
      </c>
      <c r="G869" s="88">
        <f t="shared" si="26"/>
        <v>0</v>
      </c>
      <c r="H869" s="97">
        <v>0</v>
      </c>
      <c r="I869" s="97">
        <v>0</v>
      </c>
      <c r="J869" s="97">
        <v>7</v>
      </c>
      <c r="K869" s="88">
        <f t="shared" si="27"/>
        <v>0</v>
      </c>
      <c r="L869" s="97">
        <v>0</v>
      </c>
      <c r="M869" s="97">
        <v>0</v>
      </c>
      <c r="N869" s="97">
        <v>8</v>
      </c>
      <c r="O869" s="97">
        <v>0</v>
      </c>
      <c r="P869" s="97">
        <v>20</v>
      </c>
      <c r="Q869" s="97">
        <v>0</v>
      </c>
      <c r="R869" s="97">
        <v>47</v>
      </c>
      <c r="S869" s="97">
        <v>0</v>
      </c>
    </row>
    <row r="870" spans="1:19" ht="12.75" customHeight="1" x14ac:dyDescent="0.2">
      <c r="A870" s="97" t="s">
        <v>179</v>
      </c>
      <c r="B870" s="97" t="s">
        <v>5</v>
      </c>
      <c r="C870" s="97" t="s">
        <v>3</v>
      </c>
      <c r="D870" s="98">
        <v>2014</v>
      </c>
      <c r="E870" s="97" t="s">
        <v>6</v>
      </c>
      <c r="F870" s="97">
        <v>12</v>
      </c>
      <c r="G870" s="88">
        <f t="shared" si="26"/>
        <v>0</v>
      </c>
      <c r="H870" s="97">
        <v>0</v>
      </c>
      <c r="I870" s="97">
        <v>0</v>
      </c>
      <c r="J870" s="97">
        <v>7</v>
      </c>
      <c r="K870" s="88">
        <f t="shared" si="27"/>
        <v>0</v>
      </c>
      <c r="L870" s="97">
        <v>0</v>
      </c>
      <c r="M870" s="97">
        <v>0</v>
      </c>
      <c r="N870" s="97">
        <v>8</v>
      </c>
      <c r="O870" s="97">
        <v>16</v>
      </c>
      <c r="P870" s="97">
        <v>20</v>
      </c>
      <c r="Q870" s="97">
        <v>0</v>
      </c>
      <c r="R870" s="97">
        <v>47</v>
      </c>
      <c r="S870" s="97">
        <v>16</v>
      </c>
    </row>
    <row r="871" spans="1:19" ht="12.75" customHeight="1" x14ac:dyDescent="0.2">
      <c r="A871" t="s">
        <v>179</v>
      </c>
      <c r="B871" t="s">
        <v>5</v>
      </c>
      <c r="C871" t="s">
        <v>3</v>
      </c>
      <c r="D871" s="92">
        <v>2015</v>
      </c>
      <c r="E871" t="s">
        <v>6</v>
      </c>
      <c r="F871">
        <v>12</v>
      </c>
      <c r="G871" s="88">
        <f t="shared" si="26"/>
        <v>0</v>
      </c>
      <c r="H871">
        <v>0</v>
      </c>
      <c r="I871">
        <v>0</v>
      </c>
      <c r="J871">
        <v>7</v>
      </c>
      <c r="K871" s="88">
        <f t="shared" si="27"/>
        <v>2</v>
      </c>
      <c r="L871">
        <v>0</v>
      </c>
      <c r="M871">
        <v>2</v>
      </c>
      <c r="N871">
        <v>8</v>
      </c>
      <c r="O871">
        <v>0</v>
      </c>
      <c r="P871">
        <v>20</v>
      </c>
      <c r="Q871">
        <v>0</v>
      </c>
      <c r="R871">
        <v>47</v>
      </c>
      <c r="S871">
        <v>2</v>
      </c>
    </row>
    <row r="872" spans="1:19" ht="12.75" customHeight="1" x14ac:dyDescent="0.2">
      <c r="A872" t="s">
        <v>179</v>
      </c>
      <c r="B872" t="s">
        <v>5</v>
      </c>
      <c r="C872" t="s">
        <v>3</v>
      </c>
      <c r="D872" s="92">
        <v>2016</v>
      </c>
      <c r="E872" t="s">
        <v>6</v>
      </c>
      <c r="F872">
        <v>12</v>
      </c>
      <c r="G872" s="88">
        <f t="shared" si="26"/>
        <v>0</v>
      </c>
      <c r="H872">
        <v>0</v>
      </c>
      <c r="I872">
        <v>0</v>
      </c>
      <c r="J872">
        <v>7</v>
      </c>
      <c r="K872" s="88">
        <f t="shared" si="27"/>
        <v>2</v>
      </c>
      <c r="L872">
        <v>0</v>
      </c>
      <c r="M872">
        <v>2</v>
      </c>
      <c r="N872">
        <v>8</v>
      </c>
      <c r="O872">
        <v>13</v>
      </c>
      <c r="P872">
        <v>20</v>
      </c>
      <c r="Q872">
        <v>6</v>
      </c>
      <c r="R872">
        <v>47</v>
      </c>
      <c r="S872">
        <v>21</v>
      </c>
    </row>
    <row r="873" spans="1:19" ht="12.75" customHeight="1" x14ac:dyDescent="0.2">
      <c r="A873" t="s">
        <v>179</v>
      </c>
      <c r="B873" t="s">
        <v>5</v>
      </c>
      <c r="C873" t="s">
        <v>3</v>
      </c>
      <c r="D873" s="92">
        <v>2017</v>
      </c>
      <c r="E873" t="s">
        <v>6</v>
      </c>
      <c r="F873">
        <v>12</v>
      </c>
      <c r="G873" s="88">
        <f t="shared" si="26"/>
        <v>0</v>
      </c>
      <c r="H873">
        <v>0</v>
      </c>
      <c r="I873">
        <v>0</v>
      </c>
      <c r="J873">
        <v>7</v>
      </c>
      <c r="K873" s="88">
        <f t="shared" si="27"/>
        <v>2</v>
      </c>
      <c r="L873">
        <v>0</v>
      </c>
      <c r="M873">
        <v>2</v>
      </c>
      <c r="N873">
        <v>8</v>
      </c>
      <c r="O873">
        <v>5</v>
      </c>
      <c r="P873">
        <v>20</v>
      </c>
      <c r="Q873">
        <v>11</v>
      </c>
      <c r="R873">
        <v>47</v>
      </c>
      <c r="S873">
        <v>18</v>
      </c>
    </row>
    <row r="874" spans="1:19" ht="12.75" customHeight="1" x14ac:dyDescent="0.2">
      <c r="A874" s="93" t="s">
        <v>180</v>
      </c>
      <c r="B874" s="93" t="s">
        <v>55</v>
      </c>
      <c r="C874" s="93" t="s">
        <v>56</v>
      </c>
      <c r="D874" s="94" t="s">
        <v>1189</v>
      </c>
      <c r="E874" s="93" t="s">
        <v>6</v>
      </c>
      <c r="F874" s="95">
        <v>127</v>
      </c>
      <c r="G874" s="88">
        <f t="shared" si="26"/>
        <v>0</v>
      </c>
      <c r="H874" s="95">
        <v>0</v>
      </c>
      <c r="I874" s="95">
        <v>0</v>
      </c>
      <c r="J874" s="96">
        <v>85</v>
      </c>
      <c r="K874" s="88">
        <f t="shared" si="27"/>
        <v>0</v>
      </c>
      <c r="L874" s="95">
        <v>0</v>
      </c>
      <c r="M874" s="95">
        <v>0</v>
      </c>
      <c r="N874" s="95">
        <v>95</v>
      </c>
      <c r="O874" s="95">
        <v>5</v>
      </c>
      <c r="P874" s="93" t="s">
        <v>1301</v>
      </c>
      <c r="Q874" s="95">
        <v>0</v>
      </c>
      <c r="R874" s="95">
        <v>527</v>
      </c>
      <c r="S874" s="95">
        <v>5</v>
      </c>
    </row>
    <row r="875" spans="1:19" ht="12.75" customHeight="1" x14ac:dyDescent="0.2">
      <c r="A875" t="s">
        <v>180</v>
      </c>
      <c r="B875" t="s">
        <v>55</v>
      </c>
      <c r="C875" t="s">
        <v>56</v>
      </c>
      <c r="D875" s="92">
        <v>2015</v>
      </c>
      <c r="E875" t="s">
        <v>6</v>
      </c>
      <c r="F875">
        <v>127</v>
      </c>
      <c r="G875" s="88">
        <f t="shared" si="26"/>
        <v>0</v>
      </c>
      <c r="H875">
        <v>0</v>
      </c>
      <c r="I875">
        <v>0</v>
      </c>
      <c r="J875">
        <v>85</v>
      </c>
      <c r="K875" s="88">
        <f t="shared" si="27"/>
        <v>0</v>
      </c>
      <c r="L875">
        <v>0</v>
      </c>
      <c r="M875">
        <v>0</v>
      </c>
      <c r="N875">
        <v>95</v>
      </c>
      <c r="O875">
        <v>44</v>
      </c>
      <c r="P875">
        <v>220</v>
      </c>
      <c r="Q875">
        <v>0</v>
      </c>
      <c r="R875">
        <v>527</v>
      </c>
      <c r="S875">
        <v>44</v>
      </c>
    </row>
    <row r="876" spans="1:19" ht="12.75" customHeight="1" x14ac:dyDescent="0.2">
      <c r="A876" t="s">
        <v>180</v>
      </c>
      <c r="B876" t="s">
        <v>55</v>
      </c>
      <c r="C876" t="s">
        <v>56</v>
      </c>
      <c r="D876" s="92">
        <v>2016</v>
      </c>
      <c r="E876" t="s">
        <v>6</v>
      </c>
      <c r="F876">
        <v>127</v>
      </c>
      <c r="G876" s="88">
        <f t="shared" si="26"/>
        <v>0</v>
      </c>
      <c r="H876">
        <v>0</v>
      </c>
      <c r="I876">
        <v>0</v>
      </c>
      <c r="J876">
        <v>85</v>
      </c>
      <c r="K876" s="88">
        <f t="shared" si="27"/>
        <v>0</v>
      </c>
      <c r="L876">
        <v>0</v>
      </c>
      <c r="M876">
        <v>0</v>
      </c>
      <c r="N876">
        <v>95</v>
      </c>
      <c r="O876">
        <v>0</v>
      </c>
      <c r="P876">
        <v>220</v>
      </c>
      <c r="Q876">
        <v>0</v>
      </c>
      <c r="R876">
        <v>527</v>
      </c>
      <c r="S876">
        <v>0</v>
      </c>
    </row>
    <row r="877" spans="1:19" ht="12.75" customHeight="1" x14ac:dyDescent="0.2">
      <c r="A877" t="s">
        <v>180</v>
      </c>
      <c r="B877" t="s">
        <v>55</v>
      </c>
      <c r="C877" t="s">
        <v>56</v>
      </c>
      <c r="D877" s="92">
        <v>2017</v>
      </c>
      <c r="E877" t="s">
        <v>6</v>
      </c>
      <c r="F877">
        <v>127</v>
      </c>
      <c r="G877" s="88">
        <f t="shared" si="26"/>
        <v>0</v>
      </c>
      <c r="H877">
        <v>0</v>
      </c>
      <c r="I877">
        <v>0</v>
      </c>
      <c r="J877">
        <v>85</v>
      </c>
      <c r="K877" s="88">
        <f t="shared" si="27"/>
        <v>0</v>
      </c>
      <c r="L877">
        <v>0</v>
      </c>
      <c r="M877">
        <v>0</v>
      </c>
      <c r="N877">
        <v>95</v>
      </c>
      <c r="O877">
        <v>0</v>
      </c>
      <c r="P877">
        <v>220</v>
      </c>
      <c r="Q877">
        <v>4</v>
      </c>
      <c r="R877">
        <v>527</v>
      </c>
      <c r="S877">
        <v>4</v>
      </c>
    </row>
    <row r="878" spans="1:19" ht="12.75" customHeight="1" x14ac:dyDescent="0.2">
      <c r="A878" s="93" t="s">
        <v>181</v>
      </c>
      <c r="B878" s="93" t="s">
        <v>5</v>
      </c>
      <c r="C878" s="93" t="s">
        <v>3</v>
      </c>
      <c r="D878" s="94" t="s">
        <v>1189</v>
      </c>
      <c r="E878" s="93" t="s">
        <v>6</v>
      </c>
      <c r="F878" s="95">
        <v>1773</v>
      </c>
      <c r="G878" s="88">
        <f t="shared" si="26"/>
        <v>11</v>
      </c>
      <c r="H878" s="95">
        <v>11</v>
      </c>
      <c r="I878" s="95">
        <v>0</v>
      </c>
      <c r="J878" s="96">
        <v>1066</v>
      </c>
      <c r="K878" s="88">
        <f t="shared" si="27"/>
        <v>36</v>
      </c>
      <c r="L878" s="95">
        <v>36</v>
      </c>
      <c r="M878" s="95">
        <v>0</v>
      </c>
      <c r="N878" s="95">
        <v>1170</v>
      </c>
      <c r="O878" s="95">
        <v>0</v>
      </c>
      <c r="P878" s="93" t="s">
        <v>1338</v>
      </c>
      <c r="Q878" s="95">
        <v>222</v>
      </c>
      <c r="R878" s="95">
        <v>7048</v>
      </c>
      <c r="S878" s="95">
        <v>269</v>
      </c>
    </row>
    <row r="879" spans="1:19" ht="12.75" customHeight="1" x14ac:dyDescent="0.2">
      <c r="A879" s="97" t="s">
        <v>181</v>
      </c>
      <c r="B879" s="97" t="s">
        <v>5</v>
      </c>
      <c r="C879" s="97" t="s">
        <v>3</v>
      </c>
      <c r="D879" s="98">
        <v>2014</v>
      </c>
      <c r="E879" s="97" t="s">
        <v>6</v>
      </c>
      <c r="F879" s="97">
        <v>1773</v>
      </c>
      <c r="G879" s="88">
        <f t="shared" si="26"/>
        <v>26</v>
      </c>
      <c r="H879" s="97">
        <v>26</v>
      </c>
      <c r="I879" s="97">
        <v>0</v>
      </c>
      <c r="J879" s="97">
        <v>1066</v>
      </c>
      <c r="K879" s="88">
        <f t="shared" si="27"/>
        <v>14</v>
      </c>
      <c r="L879" s="97">
        <v>14</v>
      </c>
      <c r="M879" s="97">
        <v>0</v>
      </c>
      <c r="N879" s="97">
        <v>1170</v>
      </c>
      <c r="O879" s="97">
        <v>0</v>
      </c>
      <c r="P879" s="97">
        <v>3039</v>
      </c>
      <c r="Q879" s="97">
        <v>260</v>
      </c>
      <c r="R879" s="97">
        <v>7048</v>
      </c>
      <c r="S879" s="97">
        <v>300</v>
      </c>
    </row>
    <row r="880" spans="1:19" ht="12.75" customHeight="1" x14ac:dyDescent="0.2">
      <c r="A880" t="s">
        <v>181</v>
      </c>
      <c r="B880" t="s">
        <v>5</v>
      </c>
      <c r="C880" t="s">
        <v>3</v>
      </c>
      <c r="D880" s="92">
        <v>2015</v>
      </c>
      <c r="E880" t="s">
        <v>6</v>
      </c>
      <c r="F880">
        <v>1773</v>
      </c>
      <c r="G880" s="88">
        <f t="shared" si="26"/>
        <v>111</v>
      </c>
      <c r="H880">
        <v>111</v>
      </c>
      <c r="I880">
        <v>0</v>
      </c>
      <c r="J880">
        <v>1066</v>
      </c>
      <c r="K880" s="88">
        <f t="shared" si="27"/>
        <v>8</v>
      </c>
      <c r="L880">
        <v>8</v>
      </c>
      <c r="M880">
        <v>0</v>
      </c>
      <c r="N880">
        <v>1170</v>
      </c>
      <c r="O880">
        <v>0</v>
      </c>
      <c r="P880">
        <v>3039</v>
      </c>
      <c r="Q880">
        <v>31</v>
      </c>
      <c r="R880">
        <v>7048</v>
      </c>
      <c r="S880">
        <v>150</v>
      </c>
    </row>
    <row r="881" spans="1:19" ht="12.75" customHeight="1" x14ac:dyDescent="0.2">
      <c r="A881" t="s">
        <v>181</v>
      </c>
      <c r="B881" t="s">
        <v>5</v>
      </c>
      <c r="C881" t="s">
        <v>3</v>
      </c>
      <c r="D881" s="92">
        <v>2016</v>
      </c>
      <c r="E881" t="s">
        <v>6</v>
      </c>
      <c r="F881">
        <v>1773</v>
      </c>
      <c r="G881" s="88">
        <f t="shared" si="26"/>
        <v>0</v>
      </c>
      <c r="H881">
        <v>0</v>
      </c>
      <c r="I881">
        <v>0</v>
      </c>
      <c r="J881">
        <v>1066</v>
      </c>
      <c r="K881" s="88">
        <f t="shared" si="27"/>
        <v>0</v>
      </c>
      <c r="L881">
        <v>0</v>
      </c>
      <c r="M881">
        <v>0</v>
      </c>
      <c r="N881">
        <v>1170</v>
      </c>
      <c r="O881">
        <v>0</v>
      </c>
      <c r="P881">
        <v>3039</v>
      </c>
      <c r="Q881">
        <v>675</v>
      </c>
      <c r="R881">
        <v>7048</v>
      </c>
      <c r="S881">
        <v>675</v>
      </c>
    </row>
    <row r="882" spans="1:19" ht="12.75" customHeight="1" x14ac:dyDescent="0.2">
      <c r="A882" t="s">
        <v>181</v>
      </c>
      <c r="B882" t="s">
        <v>5</v>
      </c>
      <c r="C882" t="s">
        <v>3</v>
      </c>
      <c r="D882" s="92">
        <v>2017</v>
      </c>
      <c r="E882" t="s">
        <v>6</v>
      </c>
      <c r="F882">
        <v>1773</v>
      </c>
      <c r="G882" s="88">
        <f t="shared" si="26"/>
        <v>158</v>
      </c>
      <c r="H882">
        <v>158</v>
      </c>
      <c r="I882">
        <v>0</v>
      </c>
      <c r="J882">
        <v>1066</v>
      </c>
      <c r="K882" s="88">
        <f t="shared" si="27"/>
        <v>4</v>
      </c>
      <c r="L882">
        <v>4</v>
      </c>
      <c r="M882">
        <v>0</v>
      </c>
      <c r="N882">
        <v>1170</v>
      </c>
      <c r="O882">
        <v>0</v>
      </c>
      <c r="P882">
        <v>3039</v>
      </c>
      <c r="Q882">
        <v>363</v>
      </c>
      <c r="R882">
        <v>7048</v>
      </c>
      <c r="S882">
        <v>525</v>
      </c>
    </row>
    <row r="883" spans="1:19" ht="12.75" customHeight="1" x14ac:dyDescent="0.2">
      <c r="A883" s="93" t="s">
        <v>1061</v>
      </c>
      <c r="B883" s="93" t="s">
        <v>31</v>
      </c>
      <c r="C883" s="93" t="s">
        <v>32</v>
      </c>
      <c r="D883" s="94" t="s">
        <v>1189</v>
      </c>
      <c r="E883" s="93" t="s">
        <v>6</v>
      </c>
      <c r="F883" s="95">
        <v>83</v>
      </c>
      <c r="G883" s="88">
        <f t="shared" si="26"/>
        <v>0</v>
      </c>
      <c r="H883" s="97"/>
      <c r="I883" s="97"/>
      <c r="J883" s="96">
        <v>46</v>
      </c>
      <c r="K883" s="88">
        <f t="shared" si="27"/>
        <v>0</v>
      </c>
      <c r="L883" s="97"/>
      <c r="M883" s="97"/>
      <c r="N883" s="95">
        <v>55</v>
      </c>
      <c r="O883" s="97"/>
      <c r="P883" s="93" t="s">
        <v>1199</v>
      </c>
      <c r="Q883" s="97"/>
      <c r="R883" s="95">
        <v>243</v>
      </c>
      <c r="S883" s="97"/>
    </row>
    <row r="884" spans="1:19" ht="12.75" customHeight="1" x14ac:dyDescent="0.2">
      <c r="A884" t="s">
        <v>1061</v>
      </c>
      <c r="B884" t="s">
        <v>31</v>
      </c>
      <c r="C884" t="s">
        <v>32</v>
      </c>
      <c r="D884" s="92">
        <v>2017</v>
      </c>
      <c r="E884" t="s">
        <v>6</v>
      </c>
      <c r="F884">
        <v>83</v>
      </c>
      <c r="G884" s="88">
        <f t="shared" si="26"/>
        <v>0</v>
      </c>
      <c r="H884">
        <v>0</v>
      </c>
      <c r="I884">
        <v>0</v>
      </c>
      <c r="J884">
        <v>46</v>
      </c>
      <c r="K884" s="88">
        <f t="shared" si="27"/>
        <v>0</v>
      </c>
      <c r="L884">
        <v>0</v>
      </c>
      <c r="M884">
        <v>0</v>
      </c>
      <c r="N884">
        <v>55</v>
      </c>
      <c r="O884">
        <v>1</v>
      </c>
      <c r="P884">
        <v>59</v>
      </c>
      <c r="Q884">
        <v>11</v>
      </c>
      <c r="R884">
        <v>243</v>
      </c>
      <c r="S884">
        <v>12</v>
      </c>
    </row>
    <row r="885" spans="1:19" ht="12.75" customHeight="1" x14ac:dyDescent="0.2">
      <c r="A885" t="s">
        <v>1062</v>
      </c>
      <c r="B885" t="s">
        <v>12</v>
      </c>
      <c r="C885" t="s">
        <v>3</v>
      </c>
      <c r="D885" s="92">
        <v>2017</v>
      </c>
      <c r="E885" t="s">
        <v>6</v>
      </c>
      <c r="F885">
        <v>14</v>
      </c>
      <c r="G885" s="88">
        <f t="shared" si="26"/>
        <v>0</v>
      </c>
      <c r="H885">
        <v>0</v>
      </c>
      <c r="I885">
        <v>0</v>
      </c>
      <c r="J885">
        <v>10</v>
      </c>
      <c r="K885" s="88">
        <f t="shared" si="27"/>
        <v>0</v>
      </c>
      <c r="L885">
        <v>0</v>
      </c>
      <c r="M885">
        <v>0</v>
      </c>
      <c r="N885">
        <v>11</v>
      </c>
      <c r="O885">
        <v>0</v>
      </c>
      <c r="P885">
        <v>26</v>
      </c>
      <c r="Q885">
        <v>5</v>
      </c>
      <c r="R885">
        <v>61</v>
      </c>
      <c r="S885">
        <v>5</v>
      </c>
    </row>
    <row r="886" spans="1:19" ht="12.75" customHeight="1" x14ac:dyDescent="0.2">
      <c r="A886" s="93" t="s">
        <v>951</v>
      </c>
      <c r="B886" s="93" t="s">
        <v>62</v>
      </c>
      <c r="C886" s="93" t="s">
        <v>8</v>
      </c>
      <c r="D886" s="94" t="s">
        <v>1189</v>
      </c>
      <c r="E886" s="93" t="s">
        <v>6</v>
      </c>
      <c r="F886" s="95">
        <v>169</v>
      </c>
      <c r="G886" s="88">
        <f t="shared" si="26"/>
        <v>0</v>
      </c>
      <c r="H886" s="95">
        <v>0</v>
      </c>
      <c r="I886" s="95">
        <v>0</v>
      </c>
      <c r="J886" s="96">
        <v>99</v>
      </c>
      <c r="K886" s="88">
        <f t="shared" si="27"/>
        <v>10</v>
      </c>
      <c r="L886" s="95">
        <v>2</v>
      </c>
      <c r="M886" s="95">
        <v>8</v>
      </c>
      <c r="N886" s="95">
        <v>112</v>
      </c>
      <c r="O886" s="95">
        <v>1</v>
      </c>
      <c r="P886" s="93" t="s">
        <v>1339</v>
      </c>
      <c r="Q886" s="95">
        <v>60</v>
      </c>
      <c r="R886" s="95">
        <v>477</v>
      </c>
      <c r="S886" s="95">
        <v>71</v>
      </c>
    </row>
    <row r="887" spans="1:19" ht="12.75" customHeight="1" x14ac:dyDescent="0.2">
      <c r="A887" s="97" t="s">
        <v>951</v>
      </c>
      <c r="B887" s="97" t="s">
        <v>62</v>
      </c>
      <c r="C887" s="97" t="s">
        <v>8</v>
      </c>
      <c r="D887" s="98">
        <v>2015</v>
      </c>
      <c r="E887" s="97" t="s">
        <v>6</v>
      </c>
      <c r="F887" s="97">
        <v>169</v>
      </c>
      <c r="G887" s="88">
        <f t="shared" si="26"/>
        <v>1</v>
      </c>
      <c r="H887" s="97">
        <v>1</v>
      </c>
      <c r="I887" s="97">
        <v>0</v>
      </c>
      <c r="J887" s="97">
        <v>99</v>
      </c>
      <c r="K887" s="88">
        <f t="shared" si="27"/>
        <v>17</v>
      </c>
      <c r="L887" s="97">
        <v>17</v>
      </c>
      <c r="M887" s="97">
        <v>0</v>
      </c>
      <c r="N887" s="97">
        <v>112</v>
      </c>
      <c r="O887" s="97">
        <v>1</v>
      </c>
      <c r="P887" s="97">
        <v>97</v>
      </c>
      <c r="Q887" s="97">
        <v>267</v>
      </c>
      <c r="R887" s="97">
        <v>477</v>
      </c>
      <c r="S887" s="97">
        <v>286</v>
      </c>
    </row>
    <row r="888" spans="1:19" ht="12.75" customHeight="1" x14ac:dyDescent="0.2">
      <c r="A888" s="97" t="s">
        <v>951</v>
      </c>
      <c r="B888" s="97" t="s">
        <v>62</v>
      </c>
      <c r="C888" s="97" t="s">
        <v>8</v>
      </c>
      <c r="D888" s="98">
        <v>2016</v>
      </c>
      <c r="E888" s="97" t="s">
        <v>6</v>
      </c>
      <c r="F888" s="97">
        <v>169</v>
      </c>
      <c r="G888" s="88">
        <f t="shared" si="26"/>
        <v>1</v>
      </c>
      <c r="H888" s="97">
        <v>1</v>
      </c>
      <c r="I888" s="97">
        <v>0</v>
      </c>
      <c r="J888" s="97">
        <v>99</v>
      </c>
      <c r="K888" s="88">
        <f t="shared" si="27"/>
        <v>1</v>
      </c>
      <c r="L888" s="97">
        <v>1</v>
      </c>
      <c r="M888" s="97">
        <v>0</v>
      </c>
      <c r="N888" s="97">
        <v>112</v>
      </c>
      <c r="O888" s="97">
        <v>0</v>
      </c>
      <c r="P888" s="97">
        <v>97</v>
      </c>
      <c r="Q888" s="97">
        <v>52</v>
      </c>
      <c r="R888" s="97">
        <v>477</v>
      </c>
      <c r="S888" s="97">
        <v>54</v>
      </c>
    </row>
    <row r="889" spans="1:19" ht="12.75" customHeight="1" x14ac:dyDescent="0.2">
      <c r="A889" s="97" t="s">
        <v>951</v>
      </c>
      <c r="B889" s="97" t="s">
        <v>62</v>
      </c>
      <c r="C889" s="97" t="s">
        <v>8</v>
      </c>
      <c r="D889" s="98">
        <v>2017</v>
      </c>
      <c r="E889" s="97" t="s">
        <v>6</v>
      </c>
      <c r="F889" s="97">
        <v>169</v>
      </c>
      <c r="G889" s="88">
        <f t="shared" si="26"/>
        <v>0</v>
      </c>
      <c r="H889" s="97">
        <v>0</v>
      </c>
      <c r="I889" s="97">
        <v>0</v>
      </c>
      <c r="J889" s="97">
        <v>99</v>
      </c>
      <c r="K889" s="88">
        <f t="shared" si="27"/>
        <v>0</v>
      </c>
      <c r="L889" s="97">
        <v>0</v>
      </c>
      <c r="M889" s="97">
        <v>0</v>
      </c>
      <c r="N889" s="97">
        <v>112</v>
      </c>
      <c r="O889" s="97">
        <v>0</v>
      </c>
      <c r="P889" s="97">
        <v>97</v>
      </c>
      <c r="Q889" s="97">
        <v>49</v>
      </c>
      <c r="R889" s="97">
        <v>477</v>
      </c>
      <c r="S889" s="97">
        <v>49</v>
      </c>
    </row>
    <row r="890" spans="1:19" ht="12.75" customHeight="1" x14ac:dyDescent="0.2">
      <c r="A890" s="93" t="s">
        <v>1063</v>
      </c>
      <c r="B890" s="93" t="s">
        <v>62</v>
      </c>
      <c r="C890" s="93" t="s">
        <v>8</v>
      </c>
      <c r="D890" s="94" t="s">
        <v>1189</v>
      </c>
      <c r="E890" s="93" t="s">
        <v>6</v>
      </c>
      <c r="F890" s="95">
        <v>46</v>
      </c>
      <c r="G890" s="88">
        <f t="shared" si="26"/>
        <v>3</v>
      </c>
      <c r="H890" s="95">
        <v>0</v>
      </c>
      <c r="I890" s="95">
        <v>3</v>
      </c>
      <c r="J890" s="96">
        <v>28</v>
      </c>
      <c r="K890" s="88">
        <f t="shared" si="27"/>
        <v>1</v>
      </c>
      <c r="L890" s="95">
        <v>0</v>
      </c>
      <c r="M890" s="95">
        <v>1</v>
      </c>
      <c r="N890" s="95">
        <v>32</v>
      </c>
      <c r="O890" s="95">
        <v>1</v>
      </c>
      <c r="P890" s="93" t="s">
        <v>1228</v>
      </c>
      <c r="Q890" s="95">
        <v>23</v>
      </c>
      <c r="R890" s="95">
        <v>121</v>
      </c>
      <c r="S890" s="95">
        <v>28</v>
      </c>
    </row>
    <row r="891" spans="1:19" ht="12.75" customHeight="1" x14ac:dyDescent="0.2">
      <c r="A891" s="97" t="s">
        <v>1063</v>
      </c>
      <c r="B891" s="97" t="s">
        <v>62</v>
      </c>
      <c r="C891" s="97" t="s">
        <v>8</v>
      </c>
      <c r="D891" s="98">
        <v>2017</v>
      </c>
      <c r="E891" s="97" t="s">
        <v>6</v>
      </c>
      <c r="F891" s="97">
        <v>46</v>
      </c>
      <c r="G891" s="88">
        <f t="shared" si="26"/>
        <v>5</v>
      </c>
      <c r="H891" s="97">
        <v>5</v>
      </c>
      <c r="I891" s="97">
        <v>0</v>
      </c>
      <c r="J891" s="97">
        <v>28</v>
      </c>
      <c r="K891" s="88">
        <f t="shared" si="27"/>
        <v>2</v>
      </c>
      <c r="L891" s="97">
        <v>2</v>
      </c>
      <c r="M891" s="97">
        <v>0</v>
      </c>
      <c r="N891" s="97">
        <v>32</v>
      </c>
      <c r="O891" s="97">
        <v>2</v>
      </c>
      <c r="P891" s="97">
        <v>15</v>
      </c>
      <c r="Q891" s="97">
        <v>4</v>
      </c>
      <c r="R891" s="97">
        <v>121</v>
      </c>
      <c r="S891" s="97">
        <v>13</v>
      </c>
    </row>
    <row r="892" spans="1:19" ht="12.75" customHeight="1" x14ac:dyDescent="0.2">
      <c r="A892" s="93" t="s">
        <v>5</v>
      </c>
      <c r="B892" s="93" t="s">
        <v>5</v>
      </c>
      <c r="C892" s="93" t="s">
        <v>3</v>
      </c>
      <c r="D892" s="94" t="s">
        <v>1189</v>
      </c>
      <c r="E892" s="93" t="s">
        <v>6</v>
      </c>
      <c r="F892" s="95">
        <v>20427</v>
      </c>
      <c r="G892" s="88">
        <f t="shared" si="26"/>
        <v>1101</v>
      </c>
      <c r="H892" s="95">
        <v>1101</v>
      </c>
      <c r="I892" s="95">
        <v>0</v>
      </c>
      <c r="J892" s="96">
        <v>12435</v>
      </c>
      <c r="K892" s="88">
        <f t="shared" si="27"/>
        <v>326</v>
      </c>
      <c r="L892" s="95">
        <v>326</v>
      </c>
      <c r="M892" s="95">
        <v>0</v>
      </c>
      <c r="N892" s="95">
        <v>13728</v>
      </c>
      <c r="O892" s="95">
        <v>168</v>
      </c>
      <c r="P892" s="93" t="s">
        <v>1340</v>
      </c>
      <c r="Q892" s="95">
        <v>19236</v>
      </c>
      <c r="R892" s="95">
        <v>82002</v>
      </c>
      <c r="S892" s="95">
        <v>20831</v>
      </c>
    </row>
    <row r="893" spans="1:19" ht="12.75" customHeight="1" x14ac:dyDescent="0.2">
      <c r="A893" s="97" t="s">
        <v>5</v>
      </c>
      <c r="B893" s="97" t="s">
        <v>5</v>
      </c>
      <c r="C893" s="97" t="s">
        <v>3</v>
      </c>
      <c r="D893" s="98">
        <v>2013</v>
      </c>
      <c r="E893" s="97" t="s">
        <v>6</v>
      </c>
      <c r="F893" s="97">
        <v>20427</v>
      </c>
      <c r="G893" s="88">
        <f t="shared" si="26"/>
        <v>212</v>
      </c>
      <c r="H893" s="97">
        <v>212</v>
      </c>
      <c r="I893" s="97">
        <v>0</v>
      </c>
      <c r="J893" s="97">
        <v>12435</v>
      </c>
      <c r="K893" s="88">
        <f t="shared" si="27"/>
        <v>593</v>
      </c>
      <c r="L893" s="97">
        <v>593</v>
      </c>
      <c r="M893" s="97">
        <v>0</v>
      </c>
      <c r="N893" s="97">
        <v>13728</v>
      </c>
      <c r="O893" s="97">
        <v>40</v>
      </c>
      <c r="P893" s="97">
        <v>35412</v>
      </c>
      <c r="Q893" s="97">
        <v>6798</v>
      </c>
      <c r="R893" s="97">
        <v>82002</v>
      </c>
      <c r="S893" s="97">
        <v>7643</v>
      </c>
    </row>
    <row r="894" spans="1:19" ht="12.75" customHeight="1" x14ac:dyDescent="0.2">
      <c r="A894" s="97" t="s">
        <v>5</v>
      </c>
      <c r="B894" s="97" t="s">
        <v>5</v>
      </c>
      <c r="C894" s="97" t="s">
        <v>3</v>
      </c>
      <c r="D894" s="98">
        <v>2014</v>
      </c>
      <c r="E894" s="97" t="s">
        <v>6</v>
      </c>
      <c r="F894" s="97">
        <v>20427</v>
      </c>
      <c r="G894" s="88">
        <f t="shared" si="26"/>
        <v>856</v>
      </c>
      <c r="H894" s="97">
        <v>856</v>
      </c>
      <c r="I894" s="97">
        <v>0</v>
      </c>
      <c r="J894" s="97">
        <v>12435</v>
      </c>
      <c r="K894" s="88">
        <f t="shared" si="27"/>
        <v>867</v>
      </c>
      <c r="L894" s="97">
        <v>867</v>
      </c>
      <c r="M894" s="97">
        <v>0</v>
      </c>
      <c r="N894" s="97">
        <v>13728</v>
      </c>
      <c r="O894" s="97">
        <v>47</v>
      </c>
      <c r="P894" s="97">
        <v>35412</v>
      </c>
      <c r="Q894" s="97">
        <v>13047</v>
      </c>
      <c r="R894" s="97">
        <v>82002</v>
      </c>
      <c r="S894" s="97">
        <v>14817</v>
      </c>
    </row>
    <row r="895" spans="1:19" ht="12.75" customHeight="1" x14ac:dyDescent="0.2">
      <c r="A895" t="s">
        <v>5</v>
      </c>
      <c r="B895" t="s">
        <v>5</v>
      </c>
      <c r="C895" t="s">
        <v>3</v>
      </c>
      <c r="D895" s="92">
        <v>2015</v>
      </c>
      <c r="E895" t="s">
        <v>6</v>
      </c>
      <c r="F895">
        <v>20427</v>
      </c>
      <c r="G895" s="88">
        <f t="shared" si="26"/>
        <v>893</v>
      </c>
      <c r="H895">
        <v>893</v>
      </c>
      <c r="I895">
        <v>0</v>
      </c>
      <c r="J895">
        <v>12435</v>
      </c>
      <c r="K895" s="88">
        <f t="shared" si="27"/>
        <v>536</v>
      </c>
      <c r="L895">
        <v>536</v>
      </c>
      <c r="M895">
        <v>0</v>
      </c>
      <c r="N895">
        <v>13728</v>
      </c>
      <c r="O895">
        <v>45</v>
      </c>
      <c r="P895">
        <v>35412</v>
      </c>
      <c r="Q895">
        <v>15833</v>
      </c>
      <c r="R895">
        <v>82002</v>
      </c>
      <c r="S895">
        <v>17307</v>
      </c>
    </row>
    <row r="896" spans="1:19" ht="12.75" customHeight="1" x14ac:dyDescent="0.2">
      <c r="A896" t="s">
        <v>5</v>
      </c>
      <c r="B896" t="s">
        <v>5</v>
      </c>
      <c r="C896" t="s">
        <v>3</v>
      </c>
      <c r="D896" s="92">
        <v>2016</v>
      </c>
      <c r="E896" t="s">
        <v>6</v>
      </c>
      <c r="F896">
        <v>20427</v>
      </c>
      <c r="G896" s="88">
        <f t="shared" si="26"/>
        <v>718</v>
      </c>
      <c r="H896">
        <v>718</v>
      </c>
      <c r="I896">
        <v>0</v>
      </c>
      <c r="J896">
        <v>12435</v>
      </c>
      <c r="K896" s="88">
        <f t="shared" si="27"/>
        <v>604</v>
      </c>
      <c r="L896">
        <v>604</v>
      </c>
      <c r="M896">
        <v>0</v>
      </c>
      <c r="N896">
        <v>13728</v>
      </c>
      <c r="O896">
        <v>143</v>
      </c>
      <c r="P896">
        <v>35412</v>
      </c>
      <c r="Q896">
        <v>12231</v>
      </c>
      <c r="R896">
        <v>82002</v>
      </c>
      <c r="S896">
        <v>13696</v>
      </c>
    </row>
    <row r="897" spans="1:19" ht="12.75" customHeight="1" x14ac:dyDescent="0.2">
      <c r="A897" t="s">
        <v>5</v>
      </c>
      <c r="B897" t="s">
        <v>5</v>
      </c>
      <c r="C897" t="s">
        <v>3</v>
      </c>
      <c r="D897" s="92">
        <v>2017</v>
      </c>
      <c r="E897" t="s">
        <v>6</v>
      </c>
      <c r="F897">
        <v>20427</v>
      </c>
      <c r="G897" s="88">
        <f t="shared" si="26"/>
        <v>697</v>
      </c>
      <c r="H897">
        <v>697</v>
      </c>
      <c r="I897">
        <v>0</v>
      </c>
      <c r="J897">
        <v>12435</v>
      </c>
      <c r="K897" s="88">
        <f t="shared" si="27"/>
        <v>255</v>
      </c>
      <c r="L897">
        <v>255</v>
      </c>
      <c r="M897">
        <v>0</v>
      </c>
      <c r="N897">
        <v>13728</v>
      </c>
      <c r="O897">
        <v>27</v>
      </c>
      <c r="P897">
        <v>35412</v>
      </c>
      <c r="Q897">
        <v>13040</v>
      </c>
      <c r="R897">
        <v>82002</v>
      </c>
      <c r="S897">
        <v>14019</v>
      </c>
    </row>
    <row r="898" spans="1:19" ht="12.75" customHeight="1" x14ac:dyDescent="0.2">
      <c r="A898" s="93" t="s">
        <v>182</v>
      </c>
      <c r="B898" s="93" t="s">
        <v>5</v>
      </c>
      <c r="C898" s="93" t="s">
        <v>3</v>
      </c>
      <c r="D898" s="94" t="s">
        <v>1189</v>
      </c>
      <c r="E898" s="93" t="s">
        <v>6</v>
      </c>
      <c r="F898" s="95">
        <v>7417</v>
      </c>
      <c r="G898" s="88">
        <f t="shared" si="26"/>
        <v>38</v>
      </c>
      <c r="H898" s="95">
        <v>38</v>
      </c>
      <c r="I898" s="95">
        <v>0</v>
      </c>
      <c r="J898" s="96">
        <v>4287</v>
      </c>
      <c r="K898" s="88">
        <f t="shared" si="27"/>
        <v>14</v>
      </c>
      <c r="L898" s="95">
        <v>14</v>
      </c>
      <c r="M898" s="95">
        <v>0</v>
      </c>
      <c r="N898" s="95">
        <v>4938</v>
      </c>
      <c r="O898" s="95">
        <v>19</v>
      </c>
      <c r="P898" s="93" t="s">
        <v>1341</v>
      </c>
      <c r="Q898" s="95">
        <v>562</v>
      </c>
      <c r="R898" s="95">
        <v>27486</v>
      </c>
      <c r="S898" s="95">
        <v>633</v>
      </c>
    </row>
    <row r="899" spans="1:19" ht="12.75" customHeight="1" x14ac:dyDescent="0.2">
      <c r="A899" s="97" t="s">
        <v>182</v>
      </c>
      <c r="B899" s="97" t="s">
        <v>5</v>
      </c>
      <c r="C899" s="97" t="s">
        <v>3</v>
      </c>
      <c r="D899" s="98">
        <v>2014</v>
      </c>
      <c r="E899" s="97" t="s">
        <v>6</v>
      </c>
      <c r="F899" s="97">
        <v>7417</v>
      </c>
      <c r="G899" s="88">
        <f t="shared" ref="G899:G962" si="28">H899+I899</f>
        <v>159</v>
      </c>
      <c r="H899" s="97">
        <v>159</v>
      </c>
      <c r="I899" s="97">
        <v>0</v>
      </c>
      <c r="J899" s="97">
        <v>4287</v>
      </c>
      <c r="K899" s="88">
        <f t="shared" ref="K899:K962" si="29">L899+M899</f>
        <v>0</v>
      </c>
      <c r="L899" s="97">
        <v>0</v>
      </c>
      <c r="M899" s="97">
        <v>0</v>
      </c>
      <c r="N899" s="97">
        <v>4938</v>
      </c>
      <c r="O899" s="97">
        <v>0</v>
      </c>
      <c r="P899" s="97">
        <v>10844</v>
      </c>
      <c r="Q899" s="97">
        <v>513</v>
      </c>
      <c r="R899" s="97">
        <v>27486</v>
      </c>
      <c r="S899" s="97">
        <v>672</v>
      </c>
    </row>
    <row r="900" spans="1:19" ht="12.75" customHeight="1" x14ac:dyDescent="0.2">
      <c r="A900" t="s">
        <v>182</v>
      </c>
      <c r="B900" t="s">
        <v>5</v>
      </c>
      <c r="C900" t="s">
        <v>3</v>
      </c>
      <c r="D900" s="92">
        <v>2015</v>
      </c>
      <c r="E900" t="s">
        <v>6</v>
      </c>
      <c r="F900">
        <v>7417</v>
      </c>
      <c r="G900" s="88">
        <f t="shared" si="28"/>
        <v>32</v>
      </c>
      <c r="H900">
        <v>32</v>
      </c>
      <c r="I900">
        <v>0</v>
      </c>
      <c r="J900">
        <v>4287</v>
      </c>
      <c r="K900" s="88">
        <f t="shared" si="29"/>
        <v>0</v>
      </c>
      <c r="L900">
        <v>0</v>
      </c>
      <c r="M900">
        <v>0</v>
      </c>
      <c r="N900">
        <v>4938</v>
      </c>
      <c r="O900">
        <v>0</v>
      </c>
      <c r="P900">
        <v>10844</v>
      </c>
      <c r="Q900">
        <v>1790</v>
      </c>
      <c r="R900">
        <v>27486</v>
      </c>
      <c r="S900">
        <v>1822</v>
      </c>
    </row>
    <row r="901" spans="1:19" ht="12.75" customHeight="1" x14ac:dyDescent="0.2">
      <c r="A901" t="s">
        <v>182</v>
      </c>
      <c r="B901" t="s">
        <v>5</v>
      </c>
      <c r="C901" t="s">
        <v>3</v>
      </c>
      <c r="D901" s="92">
        <v>2016</v>
      </c>
      <c r="E901" t="s">
        <v>6</v>
      </c>
      <c r="F901">
        <v>7417</v>
      </c>
      <c r="G901" s="88">
        <f t="shared" si="28"/>
        <v>35</v>
      </c>
      <c r="H901">
        <v>35</v>
      </c>
      <c r="I901">
        <v>0</v>
      </c>
      <c r="J901">
        <v>4287</v>
      </c>
      <c r="K901" s="88">
        <f t="shared" si="29"/>
        <v>0</v>
      </c>
      <c r="L901">
        <v>0</v>
      </c>
      <c r="M901">
        <v>0</v>
      </c>
      <c r="N901">
        <v>4938</v>
      </c>
      <c r="O901">
        <v>0</v>
      </c>
      <c r="P901">
        <v>10844</v>
      </c>
      <c r="Q901">
        <v>620</v>
      </c>
      <c r="R901">
        <v>27486</v>
      </c>
      <c r="S901">
        <v>655</v>
      </c>
    </row>
    <row r="902" spans="1:19" ht="12.75" customHeight="1" x14ac:dyDescent="0.2">
      <c r="A902" t="s">
        <v>182</v>
      </c>
      <c r="B902" t="s">
        <v>5</v>
      </c>
      <c r="C902" t="s">
        <v>3</v>
      </c>
      <c r="D902" s="92">
        <v>2017</v>
      </c>
      <c r="E902" t="s">
        <v>6</v>
      </c>
      <c r="F902">
        <v>7417</v>
      </c>
      <c r="G902" s="88">
        <f t="shared" si="28"/>
        <v>354</v>
      </c>
      <c r="H902">
        <v>354</v>
      </c>
      <c r="I902">
        <v>0</v>
      </c>
      <c r="J902">
        <v>4287</v>
      </c>
      <c r="K902" s="88">
        <f t="shared" si="29"/>
        <v>108</v>
      </c>
      <c r="L902">
        <v>108</v>
      </c>
      <c r="M902">
        <v>0</v>
      </c>
      <c r="N902">
        <v>4938</v>
      </c>
      <c r="O902">
        <v>0</v>
      </c>
      <c r="P902">
        <v>10844</v>
      </c>
      <c r="Q902">
        <v>622</v>
      </c>
      <c r="R902">
        <v>27486</v>
      </c>
      <c r="S902">
        <v>1084</v>
      </c>
    </row>
    <row r="903" spans="1:19" ht="12.75" customHeight="1" x14ac:dyDescent="0.2">
      <c r="A903" s="93" t="s">
        <v>952</v>
      </c>
      <c r="B903" s="93" t="s">
        <v>949</v>
      </c>
      <c r="C903" s="93" t="s">
        <v>950</v>
      </c>
      <c r="D903" s="94" t="s">
        <v>1189</v>
      </c>
      <c r="E903" s="93" t="s">
        <v>6</v>
      </c>
      <c r="F903" s="95">
        <v>604</v>
      </c>
      <c r="G903" s="88">
        <f t="shared" si="28"/>
        <v>0</v>
      </c>
      <c r="H903" s="95">
        <v>0</v>
      </c>
      <c r="I903" s="95">
        <v>0</v>
      </c>
      <c r="J903" s="96">
        <v>431</v>
      </c>
      <c r="K903" s="88">
        <f t="shared" si="29"/>
        <v>1</v>
      </c>
      <c r="L903" s="95">
        <v>0</v>
      </c>
      <c r="M903" s="95">
        <v>1</v>
      </c>
      <c r="N903" s="95">
        <v>306</v>
      </c>
      <c r="O903" s="95">
        <v>4</v>
      </c>
      <c r="P903" s="93" t="s">
        <v>1342</v>
      </c>
      <c r="Q903" s="95">
        <v>257</v>
      </c>
      <c r="R903" s="95">
        <v>2390</v>
      </c>
      <c r="S903" s="95">
        <v>262</v>
      </c>
    </row>
    <row r="904" spans="1:19" ht="12.75" customHeight="1" x14ac:dyDescent="0.2">
      <c r="A904" t="s">
        <v>952</v>
      </c>
      <c r="B904" t="s">
        <v>949</v>
      </c>
      <c r="C904" t="s">
        <v>950</v>
      </c>
      <c r="D904" s="92">
        <v>2016</v>
      </c>
      <c r="E904" t="s">
        <v>6</v>
      </c>
      <c r="F904">
        <v>604</v>
      </c>
      <c r="G904" s="88">
        <f t="shared" si="28"/>
        <v>41</v>
      </c>
      <c r="H904">
        <v>41</v>
      </c>
      <c r="I904">
        <v>0</v>
      </c>
      <c r="J904">
        <v>431</v>
      </c>
      <c r="K904" s="88">
        <f t="shared" si="29"/>
        <v>21</v>
      </c>
      <c r="L904">
        <v>21</v>
      </c>
      <c r="M904">
        <v>0</v>
      </c>
      <c r="N904">
        <v>306</v>
      </c>
      <c r="O904">
        <v>7</v>
      </c>
      <c r="P904">
        <v>1049</v>
      </c>
      <c r="Q904">
        <v>0</v>
      </c>
      <c r="R904">
        <v>2390</v>
      </c>
      <c r="S904">
        <v>69</v>
      </c>
    </row>
    <row r="905" spans="1:19" ht="12.75" customHeight="1" x14ac:dyDescent="0.2">
      <c r="A905" t="s">
        <v>952</v>
      </c>
      <c r="B905" t="s">
        <v>949</v>
      </c>
      <c r="C905" t="s">
        <v>950</v>
      </c>
      <c r="D905" s="92">
        <v>2017</v>
      </c>
      <c r="E905" t="s">
        <v>6</v>
      </c>
      <c r="F905">
        <v>604</v>
      </c>
      <c r="G905" s="88">
        <f t="shared" si="28"/>
        <v>0</v>
      </c>
      <c r="H905">
        <v>0</v>
      </c>
      <c r="I905">
        <v>0</v>
      </c>
      <c r="J905">
        <v>431</v>
      </c>
      <c r="K905" s="88">
        <f t="shared" si="29"/>
        <v>0</v>
      </c>
      <c r="L905">
        <v>0</v>
      </c>
      <c r="M905">
        <v>0</v>
      </c>
      <c r="N905">
        <v>306</v>
      </c>
      <c r="O905">
        <v>0</v>
      </c>
      <c r="P905">
        <v>1049</v>
      </c>
      <c r="Q905">
        <v>217</v>
      </c>
      <c r="R905">
        <v>2390</v>
      </c>
      <c r="S905">
        <v>217</v>
      </c>
    </row>
    <row r="906" spans="1:19" ht="12.75" customHeight="1" x14ac:dyDescent="0.2">
      <c r="A906" s="93" t="s">
        <v>183</v>
      </c>
      <c r="B906" s="93" t="s">
        <v>62</v>
      </c>
      <c r="C906" s="93" t="s">
        <v>8</v>
      </c>
      <c r="D906" s="94" t="s">
        <v>1189</v>
      </c>
      <c r="E906" s="93" t="s">
        <v>6</v>
      </c>
      <c r="F906" s="95">
        <v>201</v>
      </c>
      <c r="G906" s="88">
        <f t="shared" si="28"/>
        <v>0</v>
      </c>
      <c r="H906" s="95">
        <v>0</v>
      </c>
      <c r="I906" s="95">
        <v>0</v>
      </c>
      <c r="J906" s="96">
        <v>112</v>
      </c>
      <c r="K906" s="88">
        <f t="shared" si="29"/>
        <v>0</v>
      </c>
      <c r="L906" s="95">
        <v>0</v>
      </c>
      <c r="M906" s="95">
        <v>0</v>
      </c>
      <c r="N906" s="95">
        <v>132</v>
      </c>
      <c r="O906" s="95">
        <v>16</v>
      </c>
      <c r="P906" s="93" t="s">
        <v>1343</v>
      </c>
      <c r="Q906" s="95">
        <v>7</v>
      </c>
      <c r="R906" s="95">
        <v>619</v>
      </c>
      <c r="S906" s="95">
        <v>23</v>
      </c>
    </row>
    <row r="907" spans="1:19" ht="12.75" customHeight="1" x14ac:dyDescent="0.2">
      <c r="A907" s="97" t="s">
        <v>183</v>
      </c>
      <c r="B907" s="97" t="s">
        <v>62</v>
      </c>
      <c r="C907" s="97" t="s">
        <v>8</v>
      </c>
      <c r="D907" s="98">
        <v>2014</v>
      </c>
      <c r="E907" s="97" t="s">
        <v>6</v>
      </c>
      <c r="F907" s="97">
        <v>201</v>
      </c>
      <c r="G907" s="88">
        <f t="shared" si="28"/>
        <v>0</v>
      </c>
      <c r="H907" s="97">
        <v>0</v>
      </c>
      <c r="I907" s="97">
        <v>0</v>
      </c>
      <c r="J907" s="97">
        <v>112</v>
      </c>
      <c r="K907" s="88">
        <f t="shared" si="29"/>
        <v>0</v>
      </c>
      <c r="L907" s="97">
        <v>0</v>
      </c>
      <c r="M907" s="97">
        <v>0</v>
      </c>
      <c r="N907" s="97">
        <v>132</v>
      </c>
      <c r="O907" s="97">
        <v>0</v>
      </c>
      <c r="P907" s="97">
        <v>174</v>
      </c>
      <c r="Q907" s="97">
        <v>9</v>
      </c>
      <c r="R907" s="97">
        <v>619</v>
      </c>
      <c r="S907" s="97">
        <v>9</v>
      </c>
    </row>
    <row r="908" spans="1:19" ht="12.75" customHeight="1" x14ac:dyDescent="0.2">
      <c r="A908" s="97" t="s">
        <v>183</v>
      </c>
      <c r="B908" s="97" t="s">
        <v>62</v>
      </c>
      <c r="C908" s="97" t="s">
        <v>8</v>
      </c>
      <c r="D908" s="98">
        <v>2015</v>
      </c>
      <c r="E908" s="97" t="s">
        <v>6</v>
      </c>
      <c r="F908" s="97">
        <v>201</v>
      </c>
      <c r="G908" s="88">
        <f t="shared" si="28"/>
        <v>0</v>
      </c>
      <c r="H908" s="97">
        <v>0</v>
      </c>
      <c r="I908" s="97">
        <v>0</v>
      </c>
      <c r="J908" s="97">
        <v>112</v>
      </c>
      <c r="K908" s="88">
        <f t="shared" si="29"/>
        <v>0</v>
      </c>
      <c r="L908" s="97">
        <v>0</v>
      </c>
      <c r="M908" s="97">
        <v>0</v>
      </c>
      <c r="N908" s="97">
        <v>132</v>
      </c>
      <c r="O908" s="97">
        <v>2</v>
      </c>
      <c r="P908" s="97">
        <v>174</v>
      </c>
      <c r="Q908" s="97">
        <v>13</v>
      </c>
      <c r="R908" s="97">
        <v>619</v>
      </c>
      <c r="S908" s="97">
        <v>15</v>
      </c>
    </row>
    <row r="909" spans="1:19" ht="12.75" customHeight="1" x14ac:dyDescent="0.2">
      <c r="A909" s="97" t="s">
        <v>183</v>
      </c>
      <c r="B909" s="97" t="s">
        <v>62</v>
      </c>
      <c r="C909" s="97" t="s">
        <v>8</v>
      </c>
      <c r="D909" s="98">
        <v>2016</v>
      </c>
      <c r="E909" s="97" t="s">
        <v>6</v>
      </c>
      <c r="F909" s="97">
        <v>201</v>
      </c>
      <c r="G909" s="88">
        <f t="shared" si="28"/>
        <v>0</v>
      </c>
      <c r="H909" s="97">
        <v>0</v>
      </c>
      <c r="I909" s="97">
        <v>0</v>
      </c>
      <c r="J909" s="97">
        <v>112</v>
      </c>
      <c r="K909" s="88">
        <f t="shared" si="29"/>
        <v>2</v>
      </c>
      <c r="L909" s="97">
        <v>2</v>
      </c>
      <c r="M909" s="97">
        <v>0</v>
      </c>
      <c r="N909" s="97">
        <v>132</v>
      </c>
      <c r="O909" s="97">
        <v>3</v>
      </c>
      <c r="P909" s="97">
        <v>174</v>
      </c>
      <c r="Q909" s="97">
        <v>38</v>
      </c>
      <c r="R909" s="97">
        <v>619</v>
      </c>
      <c r="S909" s="97">
        <v>43</v>
      </c>
    </row>
    <row r="910" spans="1:19" ht="12.75" customHeight="1" x14ac:dyDescent="0.2">
      <c r="A910" s="97" t="s">
        <v>183</v>
      </c>
      <c r="B910" s="97" t="s">
        <v>62</v>
      </c>
      <c r="C910" s="97" t="s">
        <v>8</v>
      </c>
      <c r="D910" s="98">
        <v>2017</v>
      </c>
      <c r="E910" s="97" t="s">
        <v>6</v>
      </c>
      <c r="F910" s="97">
        <v>201</v>
      </c>
      <c r="G910" s="88">
        <f t="shared" si="28"/>
        <v>0</v>
      </c>
      <c r="H910" s="97">
        <v>0</v>
      </c>
      <c r="I910" s="97">
        <v>0</v>
      </c>
      <c r="J910" s="97">
        <v>112</v>
      </c>
      <c r="K910" s="88">
        <f t="shared" si="29"/>
        <v>0</v>
      </c>
      <c r="L910" s="97">
        <v>0</v>
      </c>
      <c r="M910" s="97">
        <v>0</v>
      </c>
      <c r="N910" s="97">
        <v>132</v>
      </c>
      <c r="O910" s="97">
        <v>4</v>
      </c>
      <c r="P910" s="97">
        <v>174</v>
      </c>
      <c r="Q910" s="97">
        <v>9</v>
      </c>
      <c r="R910" s="97">
        <v>619</v>
      </c>
      <c r="S910" s="97">
        <v>13</v>
      </c>
    </row>
    <row r="911" spans="1:19" ht="12.75" customHeight="1" x14ac:dyDescent="0.2">
      <c r="A911" s="93" t="s">
        <v>1344</v>
      </c>
      <c r="B911" s="93" t="s">
        <v>5</v>
      </c>
      <c r="C911" s="93" t="s">
        <v>3</v>
      </c>
      <c r="D911" s="94" t="s">
        <v>1189</v>
      </c>
      <c r="E911" s="93" t="s">
        <v>6</v>
      </c>
      <c r="F911" s="95">
        <v>0</v>
      </c>
      <c r="G911" s="88">
        <f t="shared" si="28"/>
        <v>0</v>
      </c>
      <c r="H911" s="97"/>
      <c r="I911" s="97"/>
      <c r="J911" s="96">
        <v>0</v>
      </c>
      <c r="K911" s="88">
        <f t="shared" si="29"/>
        <v>0</v>
      </c>
      <c r="L911" s="97"/>
      <c r="M911" s="97"/>
      <c r="N911" s="95">
        <v>0</v>
      </c>
      <c r="O911" s="97"/>
      <c r="P911" s="93" t="s">
        <v>1217</v>
      </c>
      <c r="Q911" s="97"/>
      <c r="R911" s="95">
        <v>0</v>
      </c>
      <c r="S911" s="97"/>
    </row>
    <row r="912" spans="1:19" ht="12.75" customHeight="1" x14ac:dyDescent="0.2">
      <c r="A912" s="93" t="s">
        <v>76</v>
      </c>
      <c r="B912" s="93" t="s">
        <v>76</v>
      </c>
      <c r="C912" s="93" t="s">
        <v>13</v>
      </c>
      <c r="D912" s="94" t="s">
        <v>1189</v>
      </c>
      <c r="E912" s="93" t="s">
        <v>6</v>
      </c>
      <c r="F912" s="95">
        <v>1352</v>
      </c>
      <c r="G912" s="88">
        <f t="shared" si="28"/>
        <v>0</v>
      </c>
      <c r="H912" s="95">
        <v>0</v>
      </c>
      <c r="I912" s="95">
        <v>0</v>
      </c>
      <c r="J912" s="96">
        <v>1056</v>
      </c>
      <c r="K912" s="88">
        <f t="shared" si="29"/>
        <v>0</v>
      </c>
      <c r="L912" s="95">
        <v>0</v>
      </c>
      <c r="M912" s="95">
        <v>0</v>
      </c>
      <c r="N912" s="95">
        <v>1091</v>
      </c>
      <c r="O912" s="95">
        <v>0</v>
      </c>
      <c r="P912" s="93" t="s">
        <v>1345</v>
      </c>
      <c r="Q912" s="95">
        <v>69</v>
      </c>
      <c r="R912" s="95">
        <v>6099</v>
      </c>
      <c r="S912" s="95">
        <v>69</v>
      </c>
    </row>
    <row r="913" spans="1:19" ht="12.75" customHeight="1" x14ac:dyDescent="0.2">
      <c r="A913" s="97" t="s">
        <v>76</v>
      </c>
      <c r="B913" s="97" t="s">
        <v>76</v>
      </c>
      <c r="C913" s="97" t="s">
        <v>13</v>
      </c>
      <c r="D913" s="98">
        <v>2014</v>
      </c>
      <c r="E913" s="97" t="s">
        <v>6</v>
      </c>
      <c r="F913" s="97">
        <v>1352</v>
      </c>
      <c r="G913" s="88">
        <f t="shared" si="28"/>
        <v>15</v>
      </c>
      <c r="H913" s="97">
        <v>15</v>
      </c>
      <c r="I913" s="97">
        <v>0</v>
      </c>
      <c r="J913" s="97">
        <v>1056</v>
      </c>
      <c r="K913" s="88">
        <f t="shared" si="29"/>
        <v>113</v>
      </c>
      <c r="L913" s="97">
        <v>113</v>
      </c>
      <c r="M913" s="97">
        <v>0</v>
      </c>
      <c r="N913" s="97">
        <v>1091</v>
      </c>
      <c r="O913" s="97">
        <v>21</v>
      </c>
      <c r="P913" s="97">
        <v>2600</v>
      </c>
      <c r="Q913" s="97">
        <v>1</v>
      </c>
      <c r="R913" s="97">
        <v>6099</v>
      </c>
      <c r="S913" s="97">
        <v>150</v>
      </c>
    </row>
    <row r="914" spans="1:19" ht="12.75" customHeight="1" x14ac:dyDescent="0.2">
      <c r="A914" t="s">
        <v>76</v>
      </c>
      <c r="B914" t="s">
        <v>76</v>
      </c>
      <c r="C914" t="s">
        <v>13</v>
      </c>
      <c r="D914" s="92">
        <v>2015</v>
      </c>
      <c r="E914" t="s">
        <v>6</v>
      </c>
      <c r="F914">
        <v>1352</v>
      </c>
      <c r="G914" s="88">
        <f t="shared" si="28"/>
        <v>2</v>
      </c>
      <c r="H914">
        <v>2</v>
      </c>
      <c r="I914">
        <v>0</v>
      </c>
      <c r="J914">
        <v>1056</v>
      </c>
      <c r="K914" s="88">
        <f t="shared" si="29"/>
        <v>140</v>
      </c>
      <c r="L914">
        <v>140</v>
      </c>
      <c r="M914">
        <v>0</v>
      </c>
      <c r="N914">
        <v>1091</v>
      </c>
      <c r="O914">
        <v>17</v>
      </c>
      <c r="P914">
        <v>2600</v>
      </c>
      <c r="Q914">
        <v>1</v>
      </c>
      <c r="R914">
        <v>6099</v>
      </c>
      <c r="S914">
        <v>160</v>
      </c>
    </row>
    <row r="915" spans="1:19" ht="12.75" customHeight="1" x14ac:dyDescent="0.2">
      <c r="A915" t="s">
        <v>76</v>
      </c>
      <c r="B915" t="s">
        <v>76</v>
      </c>
      <c r="C915" t="s">
        <v>13</v>
      </c>
      <c r="D915" s="92">
        <v>2016</v>
      </c>
      <c r="E915" t="s">
        <v>6</v>
      </c>
      <c r="F915">
        <v>1352</v>
      </c>
      <c r="G915" s="88">
        <f t="shared" si="28"/>
        <v>0</v>
      </c>
      <c r="H915">
        <v>0</v>
      </c>
      <c r="I915">
        <v>0</v>
      </c>
      <c r="J915">
        <v>1056</v>
      </c>
      <c r="K915" s="88">
        <f t="shared" si="29"/>
        <v>0</v>
      </c>
      <c r="L915">
        <v>0</v>
      </c>
      <c r="M915">
        <v>0</v>
      </c>
      <c r="N915">
        <v>1091</v>
      </c>
      <c r="O915">
        <v>55</v>
      </c>
      <c r="P915">
        <v>2600</v>
      </c>
      <c r="Q915">
        <v>4</v>
      </c>
      <c r="R915">
        <v>6099</v>
      </c>
      <c r="S915">
        <v>59</v>
      </c>
    </row>
    <row r="916" spans="1:19" ht="12.75" customHeight="1" x14ac:dyDescent="0.2">
      <c r="A916" t="s">
        <v>76</v>
      </c>
      <c r="B916" t="s">
        <v>76</v>
      </c>
      <c r="C916" t="s">
        <v>13</v>
      </c>
      <c r="D916" s="92">
        <v>2017</v>
      </c>
      <c r="E916" t="s">
        <v>6</v>
      </c>
      <c r="F916">
        <v>1352</v>
      </c>
      <c r="G916" s="88">
        <f t="shared" si="28"/>
        <v>6</v>
      </c>
      <c r="H916">
        <v>0</v>
      </c>
      <c r="I916">
        <v>6</v>
      </c>
      <c r="J916">
        <v>1056</v>
      </c>
      <c r="K916" s="88">
        <f t="shared" si="29"/>
        <v>56</v>
      </c>
      <c r="L916">
        <v>0</v>
      </c>
      <c r="M916">
        <v>56</v>
      </c>
      <c r="N916">
        <v>1091</v>
      </c>
      <c r="O916">
        <v>88</v>
      </c>
      <c r="P916">
        <v>2600</v>
      </c>
      <c r="Q916">
        <v>0</v>
      </c>
      <c r="R916">
        <v>6099</v>
      </c>
      <c r="S916">
        <v>150</v>
      </c>
    </row>
    <row r="917" spans="1:19" ht="12.75" customHeight="1" x14ac:dyDescent="0.2">
      <c r="A917" s="93" t="s">
        <v>184</v>
      </c>
      <c r="B917" s="93" t="s">
        <v>76</v>
      </c>
      <c r="C917" s="93" t="s">
        <v>953</v>
      </c>
      <c r="D917" s="94" t="s">
        <v>1189</v>
      </c>
      <c r="E917" s="93" t="s">
        <v>6</v>
      </c>
      <c r="F917" s="95">
        <v>1285</v>
      </c>
      <c r="G917" s="88">
        <f t="shared" si="28"/>
        <v>0</v>
      </c>
      <c r="H917" s="95">
        <v>0</v>
      </c>
      <c r="I917" s="95">
        <v>0</v>
      </c>
      <c r="J917" s="96">
        <v>984</v>
      </c>
      <c r="K917" s="88">
        <f t="shared" si="29"/>
        <v>10</v>
      </c>
      <c r="L917" s="95">
        <v>0</v>
      </c>
      <c r="M917" s="95">
        <v>10</v>
      </c>
      <c r="N917" s="95">
        <v>1015</v>
      </c>
      <c r="O917" s="95">
        <v>0</v>
      </c>
      <c r="P917" s="93" t="s">
        <v>1346</v>
      </c>
      <c r="Q917" s="95">
        <v>295</v>
      </c>
      <c r="R917" s="95">
        <v>5682</v>
      </c>
      <c r="S917" s="95">
        <v>305</v>
      </c>
    </row>
    <row r="918" spans="1:19" ht="12.75" customHeight="1" x14ac:dyDescent="0.2">
      <c r="A918" t="s">
        <v>184</v>
      </c>
      <c r="B918" t="s">
        <v>76</v>
      </c>
      <c r="C918" t="s">
        <v>13</v>
      </c>
      <c r="D918" s="92">
        <v>2015</v>
      </c>
      <c r="E918" t="s">
        <v>6</v>
      </c>
      <c r="F918">
        <v>1285</v>
      </c>
      <c r="G918" s="88">
        <f t="shared" si="28"/>
        <v>0</v>
      </c>
      <c r="H918">
        <v>0</v>
      </c>
      <c r="I918">
        <v>0</v>
      </c>
      <c r="J918">
        <v>984</v>
      </c>
      <c r="K918" s="88">
        <f t="shared" si="29"/>
        <v>0</v>
      </c>
      <c r="L918">
        <v>0</v>
      </c>
      <c r="M918">
        <v>0</v>
      </c>
      <c r="N918">
        <v>1015</v>
      </c>
      <c r="O918">
        <v>0</v>
      </c>
      <c r="P918">
        <v>2398</v>
      </c>
      <c r="Q918">
        <v>0</v>
      </c>
      <c r="R918">
        <v>5682</v>
      </c>
      <c r="S918">
        <v>0</v>
      </c>
    </row>
    <row r="919" spans="1:19" ht="12.75" customHeight="1" x14ac:dyDescent="0.2">
      <c r="A919" t="s">
        <v>184</v>
      </c>
      <c r="B919" t="s">
        <v>76</v>
      </c>
      <c r="C919" t="s">
        <v>953</v>
      </c>
      <c r="D919" s="92">
        <v>2016</v>
      </c>
      <c r="E919" t="s">
        <v>6</v>
      </c>
      <c r="F919">
        <v>1285</v>
      </c>
      <c r="G919" s="88">
        <f t="shared" si="28"/>
        <v>0</v>
      </c>
      <c r="H919">
        <v>0</v>
      </c>
      <c r="I919">
        <v>0</v>
      </c>
      <c r="J919">
        <v>984</v>
      </c>
      <c r="K919" s="88">
        <f t="shared" si="29"/>
        <v>20</v>
      </c>
      <c r="L919">
        <v>20</v>
      </c>
      <c r="M919">
        <v>0</v>
      </c>
      <c r="N919">
        <v>1015</v>
      </c>
      <c r="O919">
        <v>0</v>
      </c>
      <c r="P919">
        <v>2398</v>
      </c>
      <c r="Q919">
        <v>0</v>
      </c>
      <c r="R919">
        <v>5682</v>
      </c>
      <c r="S919">
        <v>20</v>
      </c>
    </row>
    <row r="920" spans="1:19" ht="12.75" customHeight="1" x14ac:dyDescent="0.2">
      <c r="A920" t="s">
        <v>184</v>
      </c>
      <c r="B920" t="s">
        <v>76</v>
      </c>
      <c r="C920" t="s">
        <v>953</v>
      </c>
      <c r="D920" s="92">
        <v>2017</v>
      </c>
      <c r="E920" t="s">
        <v>6</v>
      </c>
      <c r="F920">
        <v>1285</v>
      </c>
      <c r="G920" s="88">
        <f t="shared" si="28"/>
        <v>0</v>
      </c>
      <c r="H920">
        <v>0</v>
      </c>
      <c r="I920">
        <v>0</v>
      </c>
      <c r="J920">
        <v>984</v>
      </c>
      <c r="K920" s="88">
        <f t="shared" si="29"/>
        <v>11</v>
      </c>
      <c r="L920">
        <v>0</v>
      </c>
      <c r="M920">
        <v>11</v>
      </c>
      <c r="N920">
        <v>1015</v>
      </c>
      <c r="O920">
        <v>0</v>
      </c>
      <c r="P920">
        <v>2398</v>
      </c>
      <c r="Q920">
        <v>148</v>
      </c>
      <c r="R920">
        <v>5682</v>
      </c>
      <c r="S920">
        <v>159</v>
      </c>
    </row>
    <row r="921" spans="1:19" ht="12.75" customHeight="1" x14ac:dyDescent="0.2">
      <c r="A921" s="93" t="s">
        <v>185</v>
      </c>
      <c r="B921" s="93" t="s">
        <v>5</v>
      </c>
      <c r="C921" s="93" t="s">
        <v>3</v>
      </c>
      <c r="D921" s="94" t="s">
        <v>1189</v>
      </c>
      <c r="E921" s="93" t="s">
        <v>6</v>
      </c>
      <c r="F921" s="95">
        <v>1</v>
      </c>
      <c r="G921" s="88">
        <f t="shared" si="28"/>
        <v>0</v>
      </c>
      <c r="H921" s="95">
        <v>0</v>
      </c>
      <c r="I921" s="95">
        <v>0</v>
      </c>
      <c r="J921" s="96">
        <v>1</v>
      </c>
      <c r="K921" s="88">
        <f t="shared" si="29"/>
        <v>0</v>
      </c>
      <c r="L921" s="95">
        <v>0</v>
      </c>
      <c r="M921" s="95">
        <v>0</v>
      </c>
      <c r="N921" s="95">
        <v>0</v>
      </c>
      <c r="O921" s="95">
        <v>0</v>
      </c>
      <c r="P921" s="93" t="s">
        <v>1217</v>
      </c>
      <c r="Q921" s="95">
        <v>17</v>
      </c>
      <c r="R921" s="95">
        <v>2</v>
      </c>
      <c r="S921" s="95">
        <v>17</v>
      </c>
    </row>
    <row r="922" spans="1:19" ht="12.75" customHeight="1" x14ac:dyDescent="0.2">
      <c r="A922" s="97" t="s">
        <v>185</v>
      </c>
      <c r="B922" s="97" t="s">
        <v>5</v>
      </c>
      <c r="C922" s="97" t="s">
        <v>3</v>
      </c>
      <c r="D922" s="98">
        <v>2014</v>
      </c>
      <c r="E922" s="97" t="s">
        <v>6</v>
      </c>
      <c r="F922" s="97">
        <v>1</v>
      </c>
      <c r="G922" s="88">
        <f t="shared" si="28"/>
        <v>0</v>
      </c>
      <c r="H922" s="97">
        <v>0</v>
      </c>
      <c r="I922" s="97">
        <v>0</v>
      </c>
      <c r="J922" s="97">
        <v>1</v>
      </c>
      <c r="K922" s="88">
        <f t="shared" si="29"/>
        <v>0</v>
      </c>
      <c r="L922" s="97">
        <v>0</v>
      </c>
      <c r="M922" s="97">
        <v>0</v>
      </c>
      <c r="N922" s="97">
        <v>0</v>
      </c>
      <c r="O922" s="97">
        <v>0</v>
      </c>
      <c r="P922" s="97">
        <v>0</v>
      </c>
      <c r="Q922" s="97">
        <v>13</v>
      </c>
      <c r="R922" s="97">
        <v>2</v>
      </c>
      <c r="S922" s="97">
        <v>13</v>
      </c>
    </row>
    <row r="923" spans="1:19" ht="12.75" customHeight="1" x14ac:dyDescent="0.2">
      <c r="A923" t="s">
        <v>185</v>
      </c>
      <c r="B923" t="s">
        <v>5</v>
      </c>
      <c r="C923" t="s">
        <v>3</v>
      </c>
      <c r="D923" s="92">
        <v>2015</v>
      </c>
      <c r="E923" t="s">
        <v>6</v>
      </c>
      <c r="F923">
        <v>1</v>
      </c>
      <c r="G923" s="88">
        <f t="shared" si="28"/>
        <v>0</v>
      </c>
      <c r="H923">
        <v>0</v>
      </c>
      <c r="I923">
        <v>0</v>
      </c>
      <c r="J923">
        <v>1</v>
      </c>
      <c r="K923" s="88">
        <f t="shared" si="29"/>
        <v>0</v>
      </c>
      <c r="L923">
        <v>0</v>
      </c>
      <c r="M923">
        <v>0</v>
      </c>
      <c r="N923">
        <v>0</v>
      </c>
      <c r="O923">
        <v>0</v>
      </c>
      <c r="P923">
        <v>0</v>
      </c>
      <c r="Q923">
        <v>16</v>
      </c>
      <c r="R923">
        <v>2</v>
      </c>
      <c r="S923">
        <v>16</v>
      </c>
    </row>
    <row r="924" spans="1:19" ht="12.75" customHeight="1" x14ac:dyDescent="0.2">
      <c r="A924" t="s">
        <v>185</v>
      </c>
      <c r="B924" t="s">
        <v>5</v>
      </c>
      <c r="C924" t="s">
        <v>3</v>
      </c>
      <c r="D924" s="92">
        <v>2016</v>
      </c>
      <c r="E924" t="s">
        <v>6</v>
      </c>
      <c r="F924">
        <v>1</v>
      </c>
      <c r="G924" s="88">
        <f t="shared" si="28"/>
        <v>0</v>
      </c>
      <c r="H924">
        <v>0</v>
      </c>
      <c r="I924">
        <v>0</v>
      </c>
      <c r="J924">
        <v>1</v>
      </c>
      <c r="K924" s="88">
        <f t="shared" si="29"/>
        <v>0</v>
      </c>
      <c r="L924">
        <v>0</v>
      </c>
      <c r="M924">
        <v>0</v>
      </c>
      <c r="N924">
        <v>0</v>
      </c>
      <c r="O924">
        <v>0</v>
      </c>
      <c r="P924">
        <v>0</v>
      </c>
      <c r="Q924">
        <v>3</v>
      </c>
      <c r="R924">
        <v>2</v>
      </c>
      <c r="S924">
        <v>3</v>
      </c>
    </row>
    <row r="925" spans="1:19" ht="12.75" customHeight="1" x14ac:dyDescent="0.2">
      <c r="A925" t="s">
        <v>185</v>
      </c>
      <c r="B925" t="s">
        <v>5</v>
      </c>
      <c r="C925" t="s">
        <v>3</v>
      </c>
      <c r="D925" s="92">
        <v>2017</v>
      </c>
      <c r="E925" t="s">
        <v>6</v>
      </c>
      <c r="F925">
        <v>1</v>
      </c>
      <c r="G925" s="88">
        <f t="shared" si="28"/>
        <v>0</v>
      </c>
      <c r="H925">
        <v>0</v>
      </c>
      <c r="I925">
        <v>0</v>
      </c>
      <c r="J925">
        <v>1</v>
      </c>
      <c r="K925" s="88">
        <f t="shared" si="29"/>
        <v>0</v>
      </c>
      <c r="L925">
        <v>0</v>
      </c>
      <c r="M925">
        <v>0</v>
      </c>
      <c r="N925">
        <v>0</v>
      </c>
      <c r="O925">
        <v>0</v>
      </c>
      <c r="P925">
        <v>0</v>
      </c>
      <c r="Q925">
        <v>17</v>
      </c>
      <c r="R925">
        <v>2</v>
      </c>
      <c r="S925">
        <v>17</v>
      </c>
    </row>
    <row r="926" spans="1:19" ht="12.75" customHeight="1" x14ac:dyDescent="0.2">
      <c r="A926" s="93" t="s">
        <v>186</v>
      </c>
      <c r="B926" s="93" t="s">
        <v>187</v>
      </c>
      <c r="C926" s="93" t="s">
        <v>13</v>
      </c>
      <c r="D926" s="94" t="s">
        <v>1189</v>
      </c>
      <c r="E926" s="93" t="s">
        <v>6</v>
      </c>
      <c r="F926" s="95">
        <v>17</v>
      </c>
      <c r="G926" s="88">
        <f t="shared" si="28"/>
        <v>0</v>
      </c>
      <c r="H926" s="95">
        <v>0</v>
      </c>
      <c r="I926" s="95">
        <v>0</v>
      </c>
      <c r="J926" s="96">
        <v>12</v>
      </c>
      <c r="K926" s="88">
        <f t="shared" si="29"/>
        <v>0</v>
      </c>
      <c r="L926" s="95">
        <v>0</v>
      </c>
      <c r="M926" s="95">
        <v>0</v>
      </c>
      <c r="N926" s="95">
        <v>14</v>
      </c>
      <c r="O926" s="95">
        <v>0</v>
      </c>
      <c r="P926" s="93" t="s">
        <v>1347</v>
      </c>
      <c r="Q926" s="95">
        <v>38</v>
      </c>
      <c r="R926" s="95">
        <v>74</v>
      </c>
      <c r="S926" s="95">
        <v>38</v>
      </c>
    </row>
    <row r="927" spans="1:19" ht="12.75" customHeight="1" x14ac:dyDescent="0.2">
      <c r="A927" s="97" t="s">
        <v>186</v>
      </c>
      <c r="B927" s="97" t="s">
        <v>187</v>
      </c>
      <c r="C927" s="97" t="s">
        <v>13</v>
      </c>
      <c r="D927" s="98">
        <v>2014</v>
      </c>
      <c r="E927" s="97" t="s">
        <v>6</v>
      </c>
      <c r="F927" s="97">
        <v>17</v>
      </c>
      <c r="G927" s="88">
        <f t="shared" si="28"/>
        <v>0</v>
      </c>
      <c r="H927" s="97">
        <v>0</v>
      </c>
      <c r="I927" s="97">
        <v>0</v>
      </c>
      <c r="J927" s="97">
        <v>12</v>
      </c>
      <c r="K927" s="88">
        <f t="shared" si="29"/>
        <v>0</v>
      </c>
      <c r="L927" s="97">
        <v>0</v>
      </c>
      <c r="M927" s="97">
        <v>0</v>
      </c>
      <c r="N927" s="97">
        <v>14</v>
      </c>
      <c r="O927" s="97">
        <v>0</v>
      </c>
      <c r="P927" s="97">
        <v>31</v>
      </c>
      <c r="Q927" s="97">
        <v>12</v>
      </c>
      <c r="R927" s="97">
        <v>74</v>
      </c>
      <c r="S927" s="97">
        <v>12</v>
      </c>
    </row>
    <row r="928" spans="1:19" ht="12.75" customHeight="1" x14ac:dyDescent="0.2">
      <c r="A928" t="s">
        <v>186</v>
      </c>
      <c r="B928" t="s">
        <v>187</v>
      </c>
      <c r="C928" t="s">
        <v>13</v>
      </c>
      <c r="D928" s="92">
        <v>2015</v>
      </c>
      <c r="E928" t="s">
        <v>6</v>
      </c>
      <c r="F928">
        <v>17</v>
      </c>
      <c r="G928" s="88">
        <f t="shared" si="28"/>
        <v>0</v>
      </c>
      <c r="H928">
        <v>0</v>
      </c>
      <c r="I928">
        <v>0</v>
      </c>
      <c r="J928">
        <v>12</v>
      </c>
      <c r="K928" s="88">
        <f t="shared" si="29"/>
        <v>0</v>
      </c>
      <c r="L928">
        <v>0</v>
      </c>
      <c r="M928">
        <v>0</v>
      </c>
      <c r="N928">
        <v>14</v>
      </c>
      <c r="O928">
        <v>0</v>
      </c>
      <c r="P928">
        <v>31</v>
      </c>
      <c r="Q928">
        <v>22</v>
      </c>
      <c r="R928">
        <v>74</v>
      </c>
      <c r="S928">
        <v>22</v>
      </c>
    </row>
    <row r="929" spans="1:19" ht="12.75" customHeight="1" x14ac:dyDescent="0.2">
      <c r="A929" t="s">
        <v>186</v>
      </c>
      <c r="B929" t="s">
        <v>187</v>
      </c>
      <c r="C929" t="s">
        <v>13</v>
      </c>
      <c r="D929" s="92">
        <v>2016</v>
      </c>
      <c r="E929" t="s">
        <v>6</v>
      </c>
      <c r="F929">
        <v>17</v>
      </c>
      <c r="G929" s="88">
        <f t="shared" si="28"/>
        <v>0</v>
      </c>
      <c r="H929">
        <v>0</v>
      </c>
      <c r="I929">
        <v>0</v>
      </c>
      <c r="J929">
        <v>12</v>
      </c>
      <c r="K929" s="88">
        <f t="shared" si="29"/>
        <v>0</v>
      </c>
      <c r="L929">
        <v>0</v>
      </c>
      <c r="M929">
        <v>0</v>
      </c>
      <c r="N929">
        <v>14</v>
      </c>
      <c r="O929">
        <v>0</v>
      </c>
      <c r="P929">
        <v>31</v>
      </c>
      <c r="Q929">
        <v>23</v>
      </c>
      <c r="R929">
        <v>74</v>
      </c>
      <c r="S929">
        <v>23</v>
      </c>
    </row>
    <row r="930" spans="1:19" ht="12.75" customHeight="1" x14ac:dyDescent="0.2">
      <c r="A930" t="s">
        <v>186</v>
      </c>
      <c r="B930" t="s">
        <v>187</v>
      </c>
      <c r="C930" t="s">
        <v>13</v>
      </c>
      <c r="D930" s="92">
        <v>2017</v>
      </c>
      <c r="E930" t="s">
        <v>6</v>
      </c>
      <c r="F930">
        <v>17</v>
      </c>
      <c r="G930" s="88">
        <f t="shared" si="28"/>
        <v>0</v>
      </c>
      <c r="H930">
        <v>0</v>
      </c>
      <c r="I930">
        <v>0</v>
      </c>
      <c r="J930">
        <v>12</v>
      </c>
      <c r="K930" s="88">
        <f t="shared" si="29"/>
        <v>0</v>
      </c>
      <c r="L930">
        <v>0</v>
      </c>
      <c r="M930">
        <v>0</v>
      </c>
      <c r="N930">
        <v>14</v>
      </c>
      <c r="O930">
        <v>0</v>
      </c>
      <c r="P930">
        <v>31</v>
      </c>
      <c r="Q930">
        <v>14</v>
      </c>
      <c r="R930">
        <v>74</v>
      </c>
      <c r="S930">
        <v>14</v>
      </c>
    </row>
    <row r="931" spans="1:19" ht="12.75" customHeight="1" x14ac:dyDescent="0.2">
      <c r="A931" s="97" t="s">
        <v>1122</v>
      </c>
      <c r="B931" s="97" t="s">
        <v>5</v>
      </c>
      <c r="C931" s="97" t="s">
        <v>3</v>
      </c>
      <c r="D931" s="98">
        <v>2013</v>
      </c>
      <c r="E931" s="97" t="s">
        <v>6</v>
      </c>
      <c r="F931" s="97">
        <v>10</v>
      </c>
      <c r="G931" s="88">
        <f t="shared" si="28"/>
        <v>0</v>
      </c>
      <c r="H931" s="97">
        <v>0</v>
      </c>
      <c r="I931" s="97">
        <v>0</v>
      </c>
      <c r="J931" s="97">
        <v>6</v>
      </c>
      <c r="K931" s="88">
        <f t="shared" si="29"/>
        <v>0</v>
      </c>
      <c r="L931" s="97">
        <v>0</v>
      </c>
      <c r="M931" s="97">
        <v>0</v>
      </c>
      <c r="N931" s="97">
        <v>7</v>
      </c>
      <c r="O931" s="97">
        <v>0</v>
      </c>
      <c r="P931" s="97">
        <v>15</v>
      </c>
      <c r="Q931" s="97">
        <v>0</v>
      </c>
      <c r="R931" s="97">
        <v>38</v>
      </c>
      <c r="S931" s="97">
        <v>0</v>
      </c>
    </row>
    <row r="932" spans="1:19" ht="12.75" customHeight="1" x14ac:dyDescent="0.2">
      <c r="A932" s="97" t="s">
        <v>1122</v>
      </c>
      <c r="B932" s="97" t="s">
        <v>5</v>
      </c>
      <c r="C932" s="97" t="s">
        <v>3</v>
      </c>
      <c r="D932" s="98">
        <v>2014</v>
      </c>
      <c r="E932" s="97" t="s">
        <v>6</v>
      </c>
      <c r="F932" s="97">
        <v>10</v>
      </c>
      <c r="G932" s="88">
        <f t="shared" si="28"/>
        <v>0</v>
      </c>
      <c r="H932" s="97">
        <v>0</v>
      </c>
      <c r="I932" s="97">
        <v>0</v>
      </c>
      <c r="J932" s="97">
        <v>6</v>
      </c>
      <c r="K932" s="88">
        <f t="shared" si="29"/>
        <v>0</v>
      </c>
      <c r="L932" s="97">
        <v>0</v>
      </c>
      <c r="M932" s="97">
        <v>0</v>
      </c>
      <c r="N932" s="97">
        <v>7</v>
      </c>
      <c r="O932" s="97">
        <v>0</v>
      </c>
      <c r="P932" s="97">
        <v>15</v>
      </c>
      <c r="Q932" s="97">
        <v>73</v>
      </c>
      <c r="R932" s="97">
        <v>38</v>
      </c>
      <c r="S932" s="97">
        <v>73</v>
      </c>
    </row>
    <row r="933" spans="1:19" ht="12.75" customHeight="1" x14ac:dyDescent="0.2">
      <c r="A933" t="s">
        <v>1122</v>
      </c>
      <c r="B933" t="s">
        <v>5</v>
      </c>
      <c r="C933" t="s">
        <v>3</v>
      </c>
      <c r="D933" s="92">
        <v>2015</v>
      </c>
      <c r="E933" t="s">
        <v>6</v>
      </c>
      <c r="F933">
        <v>10</v>
      </c>
      <c r="G933" s="88">
        <f t="shared" si="28"/>
        <v>0</v>
      </c>
      <c r="H933">
        <v>0</v>
      </c>
      <c r="I933">
        <v>0</v>
      </c>
      <c r="J933">
        <v>6</v>
      </c>
      <c r="K933" s="88">
        <f t="shared" si="29"/>
        <v>0</v>
      </c>
      <c r="L933">
        <v>0</v>
      </c>
      <c r="M933">
        <v>0</v>
      </c>
      <c r="N933">
        <v>7</v>
      </c>
      <c r="O933">
        <v>0</v>
      </c>
      <c r="P933">
        <v>15</v>
      </c>
      <c r="Q933">
        <v>86</v>
      </c>
      <c r="R933">
        <v>38</v>
      </c>
      <c r="S933">
        <v>86</v>
      </c>
    </row>
    <row r="934" spans="1:19" ht="12.75" customHeight="1" x14ac:dyDescent="0.2">
      <c r="A934" t="s">
        <v>1122</v>
      </c>
      <c r="B934" t="s">
        <v>5</v>
      </c>
      <c r="C934" t="s">
        <v>3</v>
      </c>
      <c r="D934" s="92">
        <v>2016</v>
      </c>
      <c r="E934" t="s">
        <v>6</v>
      </c>
      <c r="F934">
        <v>10</v>
      </c>
      <c r="G934" s="88">
        <f t="shared" si="28"/>
        <v>0</v>
      </c>
      <c r="H934">
        <v>0</v>
      </c>
      <c r="I934">
        <v>0</v>
      </c>
      <c r="J934">
        <v>6</v>
      </c>
      <c r="K934" s="88">
        <f t="shared" si="29"/>
        <v>0</v>
      </c>
      <c r="L934">
        <v>0</v>
      </c>
      <c r="M934">
        <v>0</v>
      </c>
      <c r="N934">
        <v>7</v>
      </c>
      <c r="O934">
        <v>0</v>
      </c>
      <c r="P934">
        <v>15</v>
      </c>
      <c r="Q934">
        <v>40</v>
      </c>
      <c r="R934">
        <v>38</v>
      </c>
      <c r="S934">
        <v>40</v>
      </c>
    </row>
    <row r="935" spans="1:19" ht="12.75" customHeight="1" x14ac:dyDescent="0.2">
      <c r="A935" t="s">
        <v>1122</v>
      </c>
      <c r="B935" t="s">
        <v>5</v>
      </c>
      <c r="C935" t="s">
        <v>3</v>
      </c>
      <c r="D935" s="92">
        <v>2017</v>
      </c>
      <c r="E935" t="s">
        <v>6</v>
      </c>
      <c r="F935">
        <v>10</v>
      </c>
      <c r="G935" s="88">
        <f t="shared" si="28"/>
        <v>0</v>
      </c>
      <c r="H935">
        <v>0</v>
      </c>
      <c r="I935">
        <v>0</v>
      </c>
      <c r="J935">
        <v>6</v>
      </c>
      <c r="K935" s="88">
        <f t="shared" si="29"/>
        <v>0</v>
      </c>
      <c r="L935">
        <v>0</v>
      </c>
      <c r="M935">
        <v>0</v>
      </c>
      <c r="N935">
        <v>7</v>
      </c>
      <c r="O935">
        <v>0</v>
      </c>
      <c r="P935">
        <v>15</v>
      </c>
      <c r="Q935">
        <v>81</v>
      </c>
      <c r="R935">
        <v>38</v>
      </c>
      <c r="S935">
        <v>81</v>
      </c>
    </row>
    <row r="936" spans="1:19" ht="12.75" customHeight="1" x14ac:dyDescent="0.2">
      <c r="A936" s="93" t="s">
        <v>1348</v>
      </c>
      <c r="B936" s="93" t="s">
        <v>946</v>
      </c>
      <c r="C936" s="93" t="s">
        <v>26</v>
      </c>
      <c r="D936" s="94" t="s">
        <v>1189</v>
      </c>
      <c r="E936" s="93" t="s">
        <v>6</v>
      </c>
      <c r="F936" s="95">
        <v>0</v>
      </c>
      <c r="G936" s="88">
        <f t="shared" si="28"/>
        <v>4</v>
      </c>
      <c r="H936" s="95">
        <v>4</v>
      </c>
      <c r="I936" s="95">
        <v>0</v>
      </c>
      <c r="J936" s="96">
        <v>0</v>
      </c>
      <c r="K936" s="88">
        <f t="shared" si="29"/>
        <v>5</v>
      </c>
      <c r="L936" s="95">
        <v>4</v>
      </c>
      <c r="M936" s="95">
        <v>1</v>
      </c>
      <c r="N936" s="95">
        <v>0</v>
      </c>
      <c r="O936" s="95">
        <v>4</v>
      </c>
      <c r="P936" s="93" t="s">
        <v>1217</v>
      </c>
      <c r="Q936" s="95">
        <v>476</v>
      </c>
      <c r="R936" s="95">
        <v>0</v>
      </c>
      <c r="S936" s="95">
        <v>489</v>
      </c>
    </row>
    <row r="937" spans="1:19" ht="12.75" customHeight="1" x14ac:dyDescent="0.2">
      <c r="A937" s="93" t="s">
        <v>188</v>
      </c>
      <c r="B937" s="93" t="s">
        <v>40</v>
      </c>
      <c r="C937" s="93" t="s">
        <v>8</v>
      </c>
      <c r="D937" s="94" t="s">
        <v>1189</v>
      </c>
      <c r="E937" s="93" t="s">
        <v>6</v>
      </c>
      <c r="F937" s="95">
        <v>55</v>
      </c>
      <c r="G937" s="88">
        <f t="shared" si="28"/>
        <v>8</v>
      </c>
      <c r="H937" s="95">
        <v>1</v>
      </c>
      <c r="I937" s="95">
        <v>7</v>
      </c>
      <c r="J937" s="96">
        <v>32</v>
      </c>
      <c r="K937" s="88">
        <f t="shared" si="29"/>
        <v>0</v>
      </c>
      <c r="L937" s="95">
        <v>0</v>
      </c>
      <c r="M937" s="95">
        <v>0</v>
      </c>
      <c r="N937" s="95">
        <v>37</v>
      </c>
      <c r="O937" s="95">
        <v>3</v>
      </c>
      <c r="P937" s="93" t="s">
        <v>1349</v>
      </c>
      <c r="Q937" s="95">
        <v>36</v>
      </c>
      <c r="R937" s="95">
        <v>185</v>
      </c>
      <c r="S937" s="95">
        <v>47</v>
      </c>
    </row>
    <row r="938" spans="1:19" ht="12.75" customHeight="1" x14ac:dyDescent="0.2">
      <c r="A938" s="97" t="s">
        <v>188</v>
      </c>
      <c r="B938" s="97" t="s">
        <v>40</v>
      </c>
      <c r="C938" s="97" t="s">
        <v>8</v>
      </c>
      <c r="D938" s="98">
        <v>2014</v>
      </c>
      <c r="E938" s="97" t="s">
        <v>6</v>
      </c>
      <c r="F938" s="97">
        <v>55</v>
      </c>
      <c r="G938" s="88">
        <f t="shared" si="28"/>
        <v>1</v>
      </c>
      <c r="H938" s="97">
        <v>0</v>
      </c>
      <c r="I938" s="97">
        <v>1</v>
      </c>
      <c r="J938" s="97">
        <v>32</v>
      </c>
      <c r="K938" s="88">
        <f t="shared" si="29"/>
        <v>3</v>
      </c>
      <c r="L938" s="97">
        <v>0</v>
      </c>
      <c r="M938" s="97">
        <v>3</v>
      </c>
      <c r="N938" s="97">
        <v>37</v>
      </c>
      <c r="O938" s="97">
        <v>10</v>
      </c>
      <c r="P938" s="97">
        <v>61</v>
      </c>
      <c r="Q938" s="97">
        <v>29</v>
      </c>
      <c r="R938" s="97">
        <v>185</v>
      </c>
      <c r="S938" s="97">
        <v>43</v>
      </c>
    </row>
    <row r="939" spans="1:19" ht="12.75" customHeight="1" x14ac:dyDescent="0.2">
      <c r="A939" t="s">
        <v>188</v>
      </c>
      <c r="B939" t="s">
        <v>40</v>
      </c>
      <c r="C939" t="s">
        <v>8</v>
      </c>
      <c r="D939" s="92">
        <v>2015</v>
      </c>
      <c r="E939" t="s">
        <v>6</v>
      </c>
      <c r="F939">
        <v>55</v>
      </c>
      <c r="G939" s="88">
        <f t="shared" si="28"/>
        <v>7</v>
      </c>
      <c r="H939">
        <v>6</v>
      </c>
      <c r="I939">
        <v>1</v>
      </c>
      <c r="J939">
        <v>32</v>
      </c>
      <c r="K939" s="88">
        <f t="shared" si="29"/>
        <v>6</v>
      </c>
      <c r="L939">
        <v>3</v>
      </c>
      <c r="M939">
        <v>3</v>
      </c>
      <c r="N939">
        <v>37</v>
      </c>
      <c r="O939">
        <v>3</v>
      </c>
      <c r="P939">
        <v>61</v>
      </c>
      <c r="Q939">
        <v>23</v>
      </c>
      <c r="R939">
        <v>185</v>
      </c>
      <c r="S939">
        <v>39</v>
      </c>
    </row>
    <row r="940" spans="1:19" ht="12.75" customHeight="1" x14ac:dyDescent="0.2">
      <c r="A940" t="s">
        <v>188</v>
      </c>
      <c r="B940" t="s">
        <v>40</v>
      </c>
      <c r="C940" t="s">
        <v>8</v>
      </c>
      <c r="D940" s="92">
        <v>2016</v>
      </c>
      <c r="E940" t="s">
        <v>6</v>
      </c>
      <c r="F940">
        <v>55</v>
      </c>
      <c r="G940" s="88">
        <f t="shared" si="28"/>
        <v>2</v>
      </c>
      <c r="H940">
        <v>1</v>
      </c>
      <c r="I940">
        <v>1</v>
      </c>
      <c r="J940">
        <v>32</v>
      </c>
      <c r="K940" s="88">
        <f t="shared" si="29"/>
        <v>5</v>
      </c>
      <c r="L940">
        <v>2</v>
      </c>
      <c r="M940">
        <v>3</v>
      </c>
      <c r="N940">
        <v>37</v>
      </c>
      <c r="O940">
        <v>2</v>
      </c>
      <c r="P940">
        <v>61</v>
      </c>
      <c r="Q940">
        <v>21</v>
      </c>
      <c r="R940">
        <v>185</v>
      </c>
      <c r="S940">
        <v>30</v>
      </c>
    </row>
    <row r="941" spans="1:19" ht="12.75" customHeight="1" x14ac:dyDescent="0.2">
      <c r="A941" t="s">
        <v>188</v>
      </c>
      <c r="B941" t="s">
        <v>40</v>
      </c>
      <c r="C941" t="s">
        <v>8</v>
      </c>
      <c r="D941" s="92">
        <v>2017</v>
      </c>
      <c r="E941" t="s">
        <v>6</v>
      </c>
      <c r="F941">
        <v>55</v>
      </c>
      <c r="G941" s="88">
        <f t="shared" si="28"/>
        <v>1</v>
      </c>
      <c r="H941">
        <v>0</v>
      </c>
      <c r="I941">
        <v>1</v>
      </c>
      <c r="J941">
        <v>32</v>
      </c>
      <c r="K941" s="88">
        <f t="shared" si="29"/>
        <v>5</v>
      </c>
      <c r="L941">
        <v>2</v>
      </c>
      <c r="M941">
        <v>3</v>
      </c>
      <c r="N941">
        <v>37</v>
      </c>
      <c r="O941">
        <v>1</v>
      </c>
      <c r="P941">
        <v>61</v>
      </c>
      <c r="Q941">
        <v>26</v>
      </c>
      <c r="R941">
        <v>185</v>
      </c>
      <c r="S941">
        <v>33</v>
      </c>
    </row>
    <row r="942" spans="1:19" ht="12.75" customHeight="1" x14ac:dyDescent="0.2">
      <c r="A942" s="93" t="s">
        <v>1064</v>
      </c>
      <c r="B942" s="93" t="s">
        <v>68</v>
      </c>
      <c r="C942" s="93" t="s">
        <v>26</v>
      </c>
      <c r="D942" s="94" t="s">
        <v>1189</v>
      </c>
      <c r="E942" s="93" t="s">
        <v>6</v>
      </c>
      <c r="F942" s="95">
        <v>315</v>
      </c>
      <c r="G942" s="88">
        <f t="shared" si="28"/>
        <v>0</v>
      </c>
      <c r="H942" s="95">
        <v>0</v>
      </c>
      <c r="I942" s="95">
        <v>0</v>
      </c>
      <c r="J942" s="96">
        <v>206</v>
      </c>
      <c r="K942" s="88">
        <f t="shared" si="29"/>
        <v>0</v>
      </c>
      <c r="L942" s="95">
        <v>0</v>
      </c>
      <c r="M942" s="95">
        <v>0</v>
      </c>
      <c r="N942" s="95">
        <v>239</v>
      </c>
      <c r="O942" s="95">
        <v>0</v>
      </c>
      <c r="P942" s="93" t="s">
        <v>1350</v>
      </c>
      <c r="Q942" s="95">
        <v>121</v>
      </c>
      <c r="R942" s="95">
        <v>1308</v>
      </c>
      <c r="S942" s="95">
        <v>121</v>
      </c>
    </row>
    <row r="943" spans="1:19" ht="12.75" customHeight="1" x14ac:dyDescent="0.2">
      <c r="A943" t="s">
        <v>1064</v>
      </c>
      <c r="B943" t="s">
        <v>68</v>
      </c>
      <c r="C943" t="s">
        <v>26</v>
      </c>
      <c r="D943" s="92">
        <v>2015</v>
      </c>
      <c r="E943" t="s">
        <v>6</v>
      </c>
      <c r="F943">
        <v>315</v>
      </c>
      <c r="G943" s="88">
        <f t="shared" si="28"/>
        <v>0</v>
      </c>
      <c r="H943">
        <v>0</v>
      </c>
      <c r="I943">
        <v>0</v>
      </c>
      <c r="J943">
        <v>206</v>
      </c>
      <c r="K943" s="88">
        <f t="shared" si="29"/>
        <v>0</v>
      </c>
      <c r="L943">
        <v>0</v>
      </c>
      <c r="M943">
        <v>0</v>
      </c>
      <c r="N943">
        <v>239</v>
      </c>
      <c r="O943">
        <v>0</v>
      </c>
      <c r="P943">
        <v>548</v>
      </c>
      <c r="Q943">
        <v>61</v>
      </c>
      <c r="R943">
        <v>1308</v>
      </c>
      <c r="S943">
        <v>61</v>
      </c>
    </row>
    <row r="944" spans="1:19" ht="12.75" customHeight="1" x14ac:dyDescent="0.2">
      <c r="A944" t="s">
        <v>1064</v>
      </c>
      <c r="B944" t="s">
        <v>68</v>
      </c>
      <c r="C944" t="s">
        <v>26</v>
      </c>
      <c r="D944" s="92">
        <v>2016</v>
      </c>
      <c r="E944" t="s">
        <v>6</v>
      </c>
      <c r="F944">
        <v>315</v>
      </c>
      <c r="G944" s="88">
        <f t="shared" si="28"/>
        <v>0</v>
      </c>
      <c r="H944">
        <v>0</v>
      </c>
      <c r="I944">
        <v>0</v>
      </c>
      <c r="J944">
        <v>206</v>
      </c>
      <c r="K944" s="88">
        <f t="shared" si="29"/>
        <v>0</v>
      </c>
      <c r="L944">
        <v>0</v>
      </c>
      <c r="M944">
        <v>0</v>
      </c>
      <c r="N944">
        <v>239</v>
      </c>
      <c r="O944">
        <v>0</v>
      </c>
      <c r="P944">
        <v>548</v>
      </c>
      <c r="Q944">
        <v>74</v>
      </c>
      <c r="R944">
        <v>1308</v>
      </c>
      <c r="S944">
        <v>74</v>
      </c>
    </row>
    <row r="945" spans="1:19" ht="12.75" customHeight="1" x14ac:dyDescent="0.2">
      <c r="A945" t="s">
        <v>1064</v>
      </c>
      <c r="B945" t="s">
        <v>68</v>
      </c>
      <c r="C945" t="s">
        <v>26</v>
      </c>
      <c r="D945" s="92">
        <v>2017</v>
      </c>
      <c r="E945" t="s">
        <v>6</v>
      </c>
      <c r="F945">
        <v>315</v>
      </c>
      <c r="G945" s="88">
        <f t="shared" si="28"/>
        <v>42</v>
      </c>
      <c r="H945">
        <v>1</v>
      </c>
      <c r="I945">
        <v>41</v>
      </c>
      <c r="J945">
        <v>206</v>
      </c>
      <c r="K945" s="88">
        <f t="shared" si="29"/>
        <v>6</v>
      </c>
      <c r="L945">
        <v>1</v>
      </c>
      <c r="M945">
        <v>5</v>
      </c>
      <c r="N945">
        <v>239</v>
      </c>
      <c r="O945">
        <v>147</v>
      </c>
      <c r="P945">
        <v>548</v>
      </c>
      <c r="Q945">
        <v>22</v>
      </c>
      <c r="R945">
        <v>1308</v>
      </c>
      <c r="S945">
        <v>217</v>
      </c>
    </row>
    <row r="946" spans="1:19" ht="12.75" customHeight="1" x14ac:dyDescent="0.2">
      <c r="A946" s="93" t="s">
        <v>189</v>
      </c>
      <c r="B946" s="93" t="s">
        <v>190</v>
      </c>
      <c r="C946" s="93" t="s">
        <v>13</v>
      </c>
      <c r="D946" s="94" t="s">
        <v>1189</v>
      </c>
      <c r="E946" s="93" t="s">
        <v>6</v>
      </c>
      <c r="F946" s="95">
        <v>265</v>
      </c>
      <c r="G946" s="88">
        <f t="shared" si="28"/>
        <v>0</v>
      </c>
      <c r="H946" s="95">
        <v>0</v>
      </c>
      <c r="I946" s="95">
        <v>0</v>
      </c>
      <c r="J946" s="96">
        <v>130</v>
      </c>
      <c r="K946" s="88">
        <f t="shared" si="29"/>
        <v>0</v>
      </c>
      <c r="L946" s="95">
        <v>0</v>
      </c>
      <c r="M946" s="95">
        <v>0</v>
      </c>
      <c r="N946" s="95">
        <v>180</v>
      </c>
      <c r="O946" s="95">
        <v>0</v>
      </c>
      <c r="P946" s="93" t="s">
        <v>1351</v>
      </c>
      <c r="Q946" s="95">
        <v>56</v>
      </c>
      <c r="R946" s="95">
        <v>995</v>
      </c>
      <c r="S946" s="95">
        <v>56</v>
      </c>
    </row>
    <row r="947" spans="1:19" ht="12.75" customHeight="1" x14ac:dyDescent="0.2">
      <c r="A947" s="97" t="s">
        <v>189</v>
      </c>
      <c r="B947" s="97" t="s">
        <v>190</v>
      </c>
      <c r="C947" s="97" t="s">
        <v>13</v>
      </c>
      <c r="D947" s="98">
        <v>2014</v>
      </c>
      <c r="E947" s="97" t="s">
        <v>6</v>
      </c>
      <c r="F947" s="97">
        <v>265</v>
      </c>
      <c r="G947" s="88">
        <f t="shared" si="28"/>
        <v>0</v>
      </c>
      <c r="H947" s="97">
        <v>0</v>
      </c>
      <c r="I947" s="97">
        <v>0</v>
      </c>
      <c r="J947" s="97">
        <v>130</v>
      </c>
      <c r="K947" s="88">
        <f t="shared" si="29"/>
        <v>0</v>
      </c>
      <c r="L947" s="97">
        <v>0</v>
      </c>
      <c r="M947" s="97">
        <v>0</v>
      </c>
      <c r="N947" s="97">
        <v>180</v>
      </c>
      <c r="O947" s="97">
        <v>35</v>
      </c>
      <c r="P947" s="97">
        <v>420</v>
      </c>
      <c r="Q947" s="97">
        <v>14</v>
      </c>
      <c r="R947" s="97">
        <v>995</v>
      </c>
      <c r="S947" s="97">
        <v>49</v>
      </c>
    </row>
    <row r="948" spans="1:19" ht="12.75" customHeight="1" x14ac:dyDescent="0.2">
      <c r="A948" t="s">
        <v>189</v>
      </c>
      <c r="B948" t="s">
        <v>190</v>
      </c>
      <c r="C948" t="s">
        <v>13</v>
      </c>
      <c r="D948" s="92">
        <v>2015</v>
      </c>
      <c r="E948" t="s">
        <v>6</v>
      </c>
      <c r="F948">
        <v>265</v>
      </c>
      <c r="G948" s="88">
        <f t="shared" si="28"/>
        <v>0</v>
      </c>
      <c r="H948">
        <v>0</v>
      </c>
      <c r="I948">
        <v>0</v>
      </c>
      <c r="J948">
        <v>130</v>
      </c>
      <c r="K948" s="88">
        <f t="shared" si="29"/>
        <v>0</v>
      </c>
      <c r="L948">
        <v>0</v>
      </c>
      <c r="M948">
        <v>0</v>
      </c>
      <c r="N948">
        <v>180</v>
      </c>
      <c r="O948">
        <v>44</v>
      </c>
      <c r="P948">
        <v>420</v>
      </c>
      <c r="Q948">
        <v>10</v>
      </c>
      <c r="R948">
        <v>995</v>
      </c>
      <c r="S948">
        <v>54</v>
      </c>
    </row>
    <row r="949" spans="1:19" ht="12.75" customHeight="1" x14ac:dyDescent="0.2">
      <c r="A949" t="s">
        <v>189</v>
      </c>
      <c r="B949" t="s">
        <v>190</v>
      </c>
      <c r="C949" t="s">
        <v>13</v>
      </c>
      <c r="D949" s="92">
        <v>2016</v>
      </c>
      <c r="E949" t="s">
        <v>6</v>
      </c>
      <c r="F949">
        <v>265</v>
      </c>
      <c r="G949" s="88">
        <f t="shared" si="28"/>
        <v>0</v>
      </c>
      <c r="H949">
        <v>0</v>
      </c>
      <c r="I949">
        <v>0</v>
      </c>
      <c r="J949">
        <v>130</v>
      </c>
      <c r="K949" s="88">
        <f t="shared" si="29"/>
        <v>0</v>
      </c>
      <c r="L949">
        <v>0</v>
      </c>
      <c r="M949">
        <v>0</v>
      </c>
      <c r="N949">
        <v>180</v>
      </c>
      <c r="O949">
        <v>19</v>
      </c>
      <c r="P949">
        <v>420</v>
      </c>
      <c r="Q949">
        <v>28</v>
      </c>
      <c r="R949">
        <v>995</v>
      </c>
      <c r="S949">
        <v>47</v>
      </c>
    </row>
    <row r="950" spans="1:19" ht="12.75" customHeight="1" x14ac:dyDescent="0.2">
      <c r="A950" t="s">
        <v>189</v>
      </c>
      <c r="B950" t="s">
        <v>190</v>
      </c>
      <c r="C950" t="s">
        <v>13</v>
      </c>
      <c r="D950" s="92">
        <v>2017</v>
      </c>
      <c r="E950" t="s">
        <v>6</v>
      </c>
      <c r="F950">
        <v>265</v>
      </c>
      <c r="G950" s="88">
        <f t="shared" si="28"/>
        <v>0</v>
      </c>
      <c r="H950">
        <v>0</v>
      </c>
      <c r="I950">
        <v>0</v>
      </c>
      <c r="J950">
        <v>130</v>
      </c>
      <c r="K950" s="88">
        <f t="shared" si="29"/>
        <v>0</v>
      </c>
      <c r="L950">
        <v>0</v>
      </c>
      <c r="M950">
        <v>0</v>
      </c>
      <c r="N950">
        <v>180</v>
      </c>
      <c r="O950">
        <v>28</v>
      </c>
      <c r="P950">
        <v>420</v>
      </c>
      <c r="Q950">
        <v>9</v>
      </c>
      <c r="R950">
        <v>995</v>
      </c>
      <c r="S950">
        <v>37</v>
      </c>
    </row>
    <row r="951" spans="1:19" ht="12.75" customHeight="1" x14ac:dyDescent="0.2">
      <c r="A951" s="93" t="s">
        <v>1019</v>
      </c>
      <c r="B951" s="93" t="s">
        <v>21</v>
      </c>
      <c r="C951" s="93" t="s">
        <v>8</v>
      </c>
      <c r="D951" s="94" t="s">
        <v>1189</v>
      </c>
      <c r="E951" s="93" t="s">
        <v>6</v>
      </c>
      <c r="F951" s="95">
        <v>124</v>
      </c>
      <c r="G951" s="88">
        <f t="shared" si="28"/>
        <v>0</v>
      </c>
      <c r="H951" s="95">
        <v>0</v>
      </c>
      <c r="I951" s="95">
        <v>0</v>
      </c>
      <c r="J951" s="96">
        <v>72</v>
      </c>
      <c r="K951" s="88">
        <f t="shared" si="29"/>
        <v>0</v>
      </c>
      <c r="L951" s="95">
        <v>0</v>
      </c>
      <c r="M951" s="95">
        <v>0</v>
      </c>
      <c r="N951" s="95">
        <v>78</v>
      </c>
      <c r="O951" s="95">
        <v>0</v>
      </c>
      <c r="P951" s="93" t="s">
        <v>1352</v>
      </c>
      <c r="Q951" s="95">
        <v>5</v>
      </c>
      <c r="R951" s="95">
        <v>469</v>
      </c>
      <c r="S951" s="95">
        <v>5</v>
      </c>
    </row>
    <row r="952" spans="1:19" ht="12.75" customHeight="1" x14ac:dyDescent="0.2">
      <c r="A952" s="97" t="s">
        <v>1019</v>
      </c>
      <c r="B952" s="97" t="s">
        <v>21</v>
      </c>
      <c r="C952" s="97" t="s">
        <v>8</v>
      </c>
      <c r="D952" s="98">
        <v>2016</v>
      </c>
      <c r="E952" s="97" t="s">
        <v>6</v>
      </c>
      <c r="F952" s="97">
        <v>124</v>
      </c>
      <c r="G952" s="88">
        <f t="shared" si="28"/>
        <v>0</v>
      </c>
      <c r="H952" s="97">
        <v>0</v>
      </c>
      <c r="I952" s="97">
        <v>0</v>
      </c>
      <c r="J952" s="97">
        <v>72</v>
      </c>
      <c r="K952" s="88">
        <f t="shared" si="29"/>
        <v>0</v>
      </c>
      <c r="L952" s="97">
        <v>0</v>
      </c>
      <c r="M952" s="97">
        <v>0</v>
      </c>
      <c r="N952" s="97">
        <v>78</v>
      </c>
      <c r="O952" s="97">
        <v>1</v>
      </c>
      <c r="P952" s="97">
        <v>195</v>
      </c>
      <c r="Q952" s="97">
        <v>40</v>
      </c>
      <c r="R952" s="97">
        <v>469</v>
      </c>
      <c r="S952" s="97">
        <v>41</v>
      </c>
    </row>
    <row r="953" spans="1:19" ht="12.75" customHeight="1" x14ac:dyDescent="0.2">
      <c r="A953" s="97" t="s">
        <v>1019</v>
      </c>
      <c r="B953" s="97" t="s">
        <v>21</v>
      </c>
      <c r="C953" s="97" t="s">
        <v>8</v>
      </c>
      <c r="D953" s="98">
        <v>2017</v>
      </c>
      <c r="E953" s="97" t="s">
        <v>6</v>
      </c>
      <c r="F953" s="97">
        <v>124</v>
      </c>
      <c r="G953" s="88">
        <f t="shared" si="28"/>
        <v>0</v>
      </c>
      <c r="H953" s="97">
        <v>0</v>
      </c>
      <c r="I953" s="97">
        <v>0</v>
      </c>
      <c r="J953" s="97">
        <v>72</v>
      </c>
      <c r="K953" s="88">
        <f t="shared" si="29"/>
        <v>0</v>
      </c>
      <c r="L953" s="97">
        <v>0</v>
      </c>
      <c r="M953" s="97">
        <v>0</v>
      </c>
      <c r="N953" s="97">
        <v>78</v>
      </c>
      <c r="O953" s="97">
        <v>0</v>
      </c>
      <c r="P953" s="97">
        <v>195</v>
      </c>
      <c r="Q953" s="97">
        <v>4</v>
      </c>
      <c r="R953" s="97">
        <v>469</v>
      </c>
      <c r="S953" s="97">
        <v>4</v>
      </c>
    </row>
    <row r="954" spans="1:19" ht="12.75" customHeight="1" x14ac:dyDescent="0.2">
      <c r="A954" s="97" t="s">
        <v>1142</v>
      </c>
      <c r="B954" s="97" t="s">
        <v>1025</v>
      </c>
      <c r="C954" s="97" t="s">
        <v>32</v>
      </c>
      <c r="D954" s="98">
        <v>2017</v>
      </c>
      <c r="E954" s="97" t="s">
        <v>6</v>
      </c>
      <c r="F954" s="97">
        <v>12</v>
      </c>
      <c r="G954" s="88">
        <f t="shared" si="28"/>
        <v>0</v>
      </c>
      <c r="H954" s="97">
        <v>0</v>
      </c>
      <c r="I954" s="97">
        <v>0</v>
      </c>
      <c r="J954" s="97">
        <v>8</v>
      </c>
      <c r="K954" s="88">
        <f t="shared" si="29"/>
        <v>0</v>
      </c>
      <c r="L954" s="97">
        <v>0</v>
      </c>
      <c r="M954" s="97">
        <v>0</v>
      </c>
      <c r="N954" s="97">
        <v>13</v>
      </c>
      <c r="O954" s="97">
        <v>0</v>
      </c>
      <c r="P954" s="97">
        <v>39</v>
      </c>
      <c r="Q954" s="97">
        <v>1</v>
      </c>
      <c r="R954" s="97">
        <v>72</v>
      </c>
      <c r="S954" s="97">
        <v>1</v>
      </c>
    </row>
    <row r="955" spans="1:19" ht="12.75" customHeight="1" x14ac:dyDescent="0.2">
      <c r="A955" s="97" t="s">
        <v>191</v>
      </c>
      <c r="B955" s="97" t="s">
        <v>25</v>
      </c>
      <c r="C955" s="97" t="s">
        <v>26</v>
      </c>
      <c r="D955" s="98">
        <v>2016</v>
      </c>
      <c r="E955" s="97" t="s">
        <v>6</v>
      </c>
      <c r="F955" s="97">
        <v>93</v>
      </c>
      <c r="G955" s="88">
        <f t="shared" si="28"/>
        <v>6</v>
      </c>
      <c r="H955" s="97">
        <v>0</v>
      </c>
      <c r="I955" s="97">
        <v>6</v>
      </c>
      <c r="J955" s="97">
        <v>73</v>
      </c>
      <c r="K955" s="88">
        <f t="shared" si="29"/>
        <v>6</v>
      </c>
      <c r="L955" s="97">
        <v>0</v>
      </c>
      <c r="M955" s="97">
        <v>6</v>
      </c>
      <c r="N955" s="97">
        <v>66</v>
      </c>
      <c r="O955" s="97">
        <v>7</v>
      </c>
      <c r="P955" s="97">
        <v>79</v>
      </c>
      <c r="Q955" s="97">
        <v>0</v>
      </c>
      <c r="R955" s="97">
        <v>311</v>
      </c>
      <c r="S955" s="97">
        <v>19</v>
      </c>
    </row>
    <row r="956" spans="1:19" ht="12.75" customHeight="1" x14ac:dyDescent="0.2">
      <c r="A956" s="97" t="s">
        <v>191</v>
      </c>
      <c r="B956" s="97" t="s">
        <v>25</v>
      </c>
      <c r="C956" s="97" t="s">
        <v>26</v>
      </c>
      <c r="D956" s="98">
        <v>2017</v>
      </c>
      <c r="E956" s="97" t="s">
        <v>6</v>
      </c>
      <c r="F956" s="97">
        <v>93</v>
      </c>
      <c r="G956" s="88">
        <f t="shared" si="28"/>
        <v>0</v>
      </c>
      <c r="H956" s="97">
        <v>0</v>
      </c>
      <c r="I956" s="97">
        <v>0</v>
      </c>
      <c r="J956" s="97">
        <v>73</v>
      </c>
      <c r="K956" s="88">
        <f t="shared" si="29"/>
        <v>0</v>
      </c>
      <c r="L956" s="97">
        <v>0</v>
      </c>
      <c r="M956" s="97">
        <v>0</v>
      </c>
      <c r="N956" s="97">
        <v>66</v>
      </c>
      <c r="O956" s="97">
        <v>25</v>
      </c>
      <c r="P956" s="97">
        <v>79</v>
      </c>
      <c r="Q956" s="97">
        <v>0</v>
      </c>
      <c r="R956" s="97">
        <v>311</v>
      </c>
      <c r="S956" s="97">
        <v>25</v>
      </c>
    </row>
    <row r="957" spans="1:19" ht="12.75" customHeight="1" x14ac:dyDescent="0.2">
      <c r="A957" t="s">
        <v>192</v>
      </c>
      <c r="B957" t="s">
        <v>126</v>
      </c>
      <c r="C957" t="s">
        <v>13</v>
      </c>
      <c r="D957" s="92">
        <v>2015</v>
      </c>
      <c r="E957" t="s">
        <v>6</v>
      </c>
      <c r="F957">
        <v>40</v>
      </c>
      <c r="G957" s="88">
        <f t="shared" si="28"/>
        <v>0</v>
      </c>
      <c r="H957">
        <v>0</v>
      </c>
      <c r="I957">
        <v>0</v>
      </c>
      <c r="J957">
        <v>27</v>
      </c>
      <c r="K957" s="88">
        <f t="shared" si="29"/>
        <v>0</v>
      </c>
      <c r="L957">
        <v>0</v>
      </c>
      <c r="M957">
        <v>0</v>
      </c>
      <c r="N957">
        <v>27</v>
      </c>
      <c r="O957">
        <v>56</v>
      </c>
      <c r="P957">
        <v>74</v>
      </c>
      <c r="Q957">
        <v>52</v>
      </c>
      <c r="R957">
        <v>168</v>
      </c>
      <c r="S957">
        <v>108</v>
      </c>
    </row>
    <row r="958" spans="1:19" ht="12.75" customHeight="1" x14ac:dyDescent="0.2">
      <c r="A958" s="93" t="s">
        <v>193</v>
      </c>
      <c r="B958" s="93" t="s">
        <v>35</v>
      </c>
      <c r="C958" s="93" t="s">
        <v>3</v>
      </c>
      <c r="D958" s="94" t="s">
        <v>1189</v>
      </c>
      <c r="E958" s="93" t="s">
        <v>6</v>
      </c>
      <c r="F958" s="95">
        <v>1488</v>
      </c>
      <c r="G958" s="88">
        <f t="shared" si="28"/>
        <v>0</v>
      </c>
      <c r="H958" s="95">
        <v>0</v>
      </c>
      <c r="I958" s="95">
        <v>0</v>
      </c>
      <c r="J958" s="96">
        <v>1007</v>
      </c>
      <c r="K958" s="88">
        <f t="shared" si="29"/>
        <v>1</v>
      </c>
      <c r="L958" s="95">
        <v>0</v>
      </c>
      <c r="M958" s="95">
        <v>1</v>
      </c>
      <c r="N958" s="95">
        <v>1140</v>
      </c>
      <c r="O958" s="95">
        <v>181</v>
      </c>
      <c r="P958" s="93" t="s">
        <v>1353</v>
      </c>
      <c r="Q958" s="95">
        <v>759</v>
      </c>
      <c r="R958" s="95">
        <v>6245</v>
      </c>
      <c r="S958" s="95">
        <v>941</v>
      </c>
    </row>
    <row r="959" spans="1:19" ht="12.75" customHeight="1" x14ac:dyDescent="0.2">
      <c r="A959" s="97" t="s">
        <v>193</v>
      </c>
      <c r="B959" s="97" t="s">
        <v>35</v>
      </c>
      <c r="C959" s="97" t="s">
        <v>3</v>
      </c>
      <c r="D959" s="98">
        <v>2014</v>
      </c>
      <c r="E959" s="97" t="s">
        <v>6</v>
      </c>
      <c r="F959" s="97">
        <v>1488</v>
      </c>
      <c r="G959" s="88">
        <f t="shared" si="28"/>
        <v>1</v>
      </c>
      <c r="H959" s="97">
        <v>0</v>
      </c>
      <c r="I959" s="97">
        <v>1</v>
      </c>
      <c r="J959" s="97">
        <v>1007</v>
      </c>
      <c r="K959" s="88">
        <f t="shared" si="29"/>
        <v>1</v>
      </c>
      <c r="L959" s="97">
        <v>0</v>
      </c>
      <c r="M959" s="97">
        <v>1</v>
      </c>
      <c r="N959" s="97">
        <v>1140</v>
      </c>
      <c r="O959" s="97">
        <v>158</v>
      </c>
      <c r="P959" s="97">
        <v>2610</v>
      </c>
      <c r="Q959" s="97">
        <v>181</v>
      </c>
      <c r="R959" s="97">
        <v>6245</v>
      </c>
      <c r="S959" s="97">
        <v>341</v>
      </c>
    </row>
    <row r="960" spans="1:19" ht="12.75" customHeight="1" x14ac:dyDescent="0.2">
      <c r="A960" t="s">
        <v>193</v>
      </c>
      <c r="B960" t="s">
        <v>35</v>
      </c>
      <c r="C960" t="s">
        <v>3</v>
      </c>
      <c r="D960" s="92">
        <v>2015</v>
      </c>
      <c r="E960" t="s">
        <v>6</v>
      </c>
      <c r="F960">
        <v>1488</v>
      </c>
      <c r="G960" s="88">
        <f t="shared" si="28"/>
        <v>4</v>
      </c>
      <c r="H960">
        <v>0</v>
      </c>
      <c r="I960">
        <v>4</v>
      </c>
      <c r="J960">
        <v>1007</v>
      </c>
      <c r="K960" s="88">
        <f t="shared" si="29"/>
        <v>0</v>
      </c>
      <c r="L960">
        <v>0</v>
      </c>
      <c r="M960">
        <v>0</v>
      </c>
      <c r="N960">
        <v>1140</v>
      </c>
      <c r="O960">
        <v>193</v>
      </c>
      <c r="P960">
        <v>2610</v>
      </c>
      <c r="Q960">
        <v>215</v>
      </c>
      <c r="R960">
        <v>6245</v>
      </c>
      <c r="S960">
        <v>412</v>
      </c>
    </row>
    <row r="961" spans="1:19" ht="12.75" customHeight="1" x14ac:dyDescent="0.2">
      <c r="A961" t="s">
        <v>193</v>
      </c>
      <c r="B961" t="s">
        <v>35</v>
      </c>
      <c r="C961" t="s">
        <v>3</v>
      </c>
      <c r="D961" s="92">
        <v>2016</v>
      </c>
      <c r="E961" t="s">
        <v>6</v>
      </c>
      <c r="F961">
        <v>1488</v>
      </c>
      <c r="G961" s="88">
        <f t="shared" si="28"/>
        <v>3</v>
      </c>
      <c r="H961">
        <v>0</v>
      </c>
      <c r="I961">
        <v>3</v>
      </c>
      <c r="J961">
        <v>1007</v>
      </c>
      <c r="K961" s="88">
        <f t="shared" si="29"/>
        <v>2</v>
      </c>
      <c r="L961">
        <v>0</v>
      </c>
      <c r="M961">
        <v>2</v>
      </c>
      <c r="N961">
        <v>1140</v>
      </c>
      <c r="O961">
        <v>184</v>
      </c>
      <c r="P961">
        <v>2610</v>
      </c>
      <c r="Q961">
        <v>349</v>
      </c>
      <c r="R961">
        <v>6245</v>
      </c>
      <c r="S961">
        <v>538</v>
      </c>
    </row>
    <row r="962" spans="1:19" ht="12.75" customHeight="1" x14ac:dyDescent="0.2">
      <c r="A962" t="s">
        <v>193</v>
      </c>
      <c r="B962" t="s">
        <v>35</v>
      </c>
      <c r="C962" t="s">
        <v>3</v>
      </c>
      <c r="D962" s="92">
        <v>2017</v>
      </c>
      <c r="E962" t="s">
        <v>6</v>
      </c>
      <c r="F962">
        <v>1488</v>
      </c>
      <c r="G962" s="88">
        <f t="shared" si="28"/>
        <v>3</v>
      </c>
      <c r="H962">
        <v>0</v>
      </c>
      <c r="I962">
        <v>3</v>
      </c>
      <c r="J962">
        <v>1007</v>
      </c>
      <c r="K962" s="88">
        <f t="shared" si="29"/>
        <v>9</v>
      </c>
      <c r="L962">
        <v>0</v>
      </c>
      <c r="M962">
        <v>9</v>
      </c>
      <c r="N962">
        <v>1140</v>
      </c>
      <c r="O962">
        <v>168</v>
      </c>
      <c r="P962">
        <v>2610</v>
      </c>
      <c r="Q962">
        <v>514</v>
      </c>
      <c r="R962">
        <v>6245</v>
      </c>
      <c r="S962">
        <v>694</v>
      </c>
    </row>
    <row r="963" spans="1:19" ht="12.75" customHeight="1" x14ac:dyDescent="0.2">
      <c r="A963" s="93" t="s">
        <v>954</v>
      </c>
      <c r="B963" s="93" t="s">
        <v>29</v>
      </c>
      <c r="C963" s="93" t="s">
        <v>8</v>
      </c>
      <c r="D963" s="94" t="s">
        <v>1189</v>
      </c>
      <c r="E963" s="93" t="s">
        <v>6</v>
      </c>
      <c r="F963" s="95">
        <v>233</v>
      </c>
      <c r="G963" s="88">
        <f t="shared" ref="G963:G1026" si="30">H963+I963</f>
        <v>9</v>
      </c>
      <c r="H963" s="95">
        <v>0</v>
      </c>
      <c r="I963" s="95">
        <v>9</v>
      </c>
      <c r="J963" s="96">
        <v>129</v>
      </c>
      <c r="K963" s="88">
        <f t="shared" ref="K963:K1026" si="31">L963+M963</f>
        <v>6</v>
      </c>
      <c r="L963" s="95">
        <v>1</v>
      </c>
      <c r="M963" s="95">
        <v>5</v>
      </c>
      <c r="N963" s="95">
        <v>143</v>
      </c>
      <c r="O963" s="95">
        <v>3</v>
      </c>
      <c r="P963" s="93" t="s">
        <v>1354</v>
      </c>
      <c r="Q963" s="95">
        <v>26</v>
      </c>
      <c r="R963" s="95">
        <v>655</v>
      </c>
      <c r="S963" s="95">
        <v>44</v>
      </c>
    </row>
    <row r="964" spans="1:19" ht="12.75" customHeight="1" x14ac:dyDescent="0.2">
      <c r="A964" t="s">
        <v>954</v>
      </c>
      <c r="B964" t="s">
        <v>29</v>
      </c>
      <c r="C964" t="s">
        <v>8</v>
      </c>
      <c r="D964" s="92">
        <v>2015</v>
      </c>
      <c r="E964" t="s">
        <v>6</v>
      </c>
      <c r="F964">
        <v>233</v>
      </c>
      <c r="G964" s="88">
        <f t="shared" si="30"/>
        <v>85</v>
      </c>
      <c r="H964">
        <v>84</v>
      </c>
      <c r="I964">
        <v>1</v>
      </c>
      <c r="J964">
        <v>129</v>
      </c>
      <c r="K964" s="88">
        <f t="shared" si="31"/>
        <v>22</v>
      </c>
      <c r="L964">
        <v>20</v>
      </c>
      <c r="M964">
        <v>2</v>
      </c>
      <c r="N964">
        <v>143</v>
      </c>
      <c r="O964">
        <v>0</v>
      </c>
      <c r="P964">
        <v>150</v>
      </c>
      <c r="Q964">
        <v>712</v>
      </c>
      <c r="R964">
        <v>655</v>
      </c>
      <c r="S964">
        <v>819</v>
      </c>
    </row>
    <row r="965" spans="1:19" ht="12.75" customHeight="1" x14ac:dyDescent="0.2">
      <c r="A965" t="s">
        <v>954</v>
      </c>
      <c r="B965" t="s">
        <v>29</v>
      </c>
      <c r="C965" t="s">
        <v>8</v>
      </c>
      <c r="D965" s="92">
        <v>2016</v>
      </c>
      <c r="E965" t="s">
        <v>6</v>
      </c>
      <c r="F965">
        <v>233</v>
      </c>
      <c r="G965" s="88">
        <f t="shared" si="30"/>
        <v>45</v>
      </c>
      <c r="H965">
        <v>42</v>
      </c>
      <c r="I965">
        <v>3</v>
      </c>
      <c r="J965">
        <v>129</v>
      </c>
      <c r="K965" s="88">
        <f t="shared" si="31"/>
        <v>4</v>
      </c>
      <c r="L965">
        <v>0</v>
      </c>
      <c r="M965">
        <v>4</v>
      </c>
      <c r="N965">
        <v>143</v>
      </c>
      <c r="O965">
        <v>0</v>
      </c>
      <c r="P965">
        <v>150</v>
      </c>
      <c r="Q965">
        <v>17</v>
      </c>
      <c r="R965">
        <v>655</v>
      </c>
      <c r="S965">
        <v>66</v>
      </c>
    </row>
    <row r="966" spans="1:19" ht="12.75" customHeight="1" x14ac:dyDescent="0.2">
      <c r="A966" t="s">
        <v>954</v>
      </c>
      <c r="B966" t="s">
        <v>29</v>
      </c>
      <c r="C966" t="s">
        <v>8</v>
      </c>
      <c r="D966" s="92">
        <v>2017</v>
      </c>
      <c r="E966" t="s">
        <v>6</v>
      </c>
      <c r="F966">
        <v>233</v>
      </c>
      <c r="G966" s="88">
        <f t="shared" si="30"/>
        <v>8</v>
      </c>
      <c r="H966">
        <v>0</v>
      </c>
      <c r="I966">
        <v>8</v>
      </c>
      <c r="J966">
        <v>129</v>
      </c>
      <c r="K966" s="88">
        <f t="shared" si="31"/>
        <v>6</v>
      </c>
      <c r="L966">
        <v>2</v>
      </c>
      <c r="M966">
        <v>4</v>
      </c>
      <c r="N966">
        <v>143</v>
      </c>
      <c r="O966">
        <v>1</v>
      </c>
      <c r="P966">
        <v>150</v>
      </c>
      <c r="Q966">
        <v>20</v>
      </c>
      <c r="R966">
        <v>655</v>
      </c>
      <c r="S966">
        <v>35</v>
      </c>
    </row>
    <row r="967" spans="1:19" ht="12.75" customHeight="1" x14ac:dyDescent="0.2">
      <c r="A967" t="s">
        <v>949</v>
      </c>
      <c r="B967" t="s">
        <v>949</v>
      </c>
      <c r="C967" t="s">
        <v>950</v>
      </c>
      <c r="D967" s="92">
        <v>2017</v>
      </c>
      <c r="E967" t="s">
        <v>6</v>
      </c>
      <c r="F967">
        <v>1085</v>
      </c>
      <c r="G967" s="88">
        <f t="shared" si="30"/>
        <v>0</v>
      </c>
      <c r="H967">
        <v>0</v>
      </c>
      <c r="I967">
        <v>0</v>
      </c>
      <c r="J967">
        <v>775</v>
      </c>
      <c r="K967" s="88">
        <f t="shared" si="31"/>
        <v>0</v>
      </c>
      <c r="L967">
        <v>0</v>
      </c>
      <c r="M967">
        <v>0</v>
      </c>
      <c r="N967">
        <v>711</v>
      </c>
      <c r="O967">
        <v>145</v>
      </c>
      <c r="P967">
        <v>1885</v>
      </c>
      <c r="Q967">
        <v>82</v>
      </c>
      <c r="R967">
        <v>4456</v>
      </c>
      <c r="S967">
        <v>227</v>
      </c>
    </row>
    <row r="968" spans="1:19" ht="12.75" customHeight="1" x14ac:dyDescent="0.2">
      <c r="A968" s="93" t="s">
        <v>1005</v>
      </c>
      <c r="B968" s="93" t="s">
        <v>949</v>
      </c>
      <c r="C968" s="93" t="s">
        <v>950</v>
      </c>
      <c r="D968" s="94" t="s">
        <v>1189</v>
      </c>
      <c r="E968" s="93" t="s">
        <v>6</v>
      </c>
      <c r="F968" s="95">
        <v>1085</v>
      </c>
      <c r="G968" s="88">
        <f t="shared" si="30"/>
        <v>0</v>
      </c>
      <c r="H968" s="95">
        <v>0</v>
      </c>
      <c r="I968" s="95">
        <v>0</v>
      </c>
      <c r="J968" s="96">
        <v>775</v>
      </c>
      <c r="K968" s="88">
        <f t="shared" si="31"/>
        <v>11</v>
      </c>
      <c r="L968" s="95">
        <v>0</v>
      </c>
      <c r="M968" s="95">
        <v>11</v>
      </c>
      <c r="N968" s="95">
        <v>711</v>
      </c>
      <c r="O968" s="95">
        <v>1</v>
      </c>
      <c r="P968" s="93" t="s">
        <v>1355</v>
      </c>
      <c r="Q968" s="95">
        <v>148</v>
      </c>
      <c r="R968" s="95">
        <v>4456</v>
      </c>
      <c r="S968" s="95">
        <v>160</v>
      </c>
    </row>
    <row r="969" spans="1:19" ht="12.75" customHeight="1" x14ac:dyDescent="0.2">
      <c r="A969" t="s">
        <v>1005</v>
      </c>
      <c r="B969" t="s">
        <v>949</v>
      </c>
      <c r="C969" t="s">
        <v>950</v>
      </c>
      <c r="D969" s="92">
        <v>2016</v>
      </c>
      <c r="E969" t="s">
        <v>6</v>
      </c>
      <c r="F969">
        <v>1085</v>
      </c>
      <c r="G969" s="88">
        <f t="shared" si="30"/>
        <v>0</v>
      </c>
      <c r="H969">
        <v>0</v>
      </c>
      <c r="I969">
        <v>0</v>
      </c>
      <c r="J969">
        <v>775</v>
      </c>
      <c r="K969" s="88">
        <f t="shared" si="31"/>
        <v>0</v>
      </c>
      <c r="L969">
        <v>0</v>
      </c>
      <c r="M969">
        <v>0</v>
      </c>
      <c r="N969">
        <v>711</v>
      </c>
      <c r="O969">
        <v>37</v>
      </c>
      <c r="P969">
        <v>1885</v>
      </c>
      <c r="Q969">
        <v>137</v>
      </c>
      <c r="R969">
        <v>4456</v>
      </c>
      <c r="S969">
        <v>174</v>
      </c>
    </row>
    <row r="970" spans="1:19" ht="12.75" customHeight="1" x14ac:dyDescent="0.2">
      <c r="A970" t="s">
        <v>1005</v>
      </c>
      <c r="B970" t="s">
        <v>949</v>
      </c>
      <c r="C970" t="s">
        <v>950</v>
      </c>
      <c r="D970" s="92">
        <v>2017</v>
      </c>
      <c r="E970" t="s">
        <v>6</v>
      </c>
      <c r="F970">
        <v>1085</v>
      </c>
      <c r="G970" s="88">
        <f t="shared" si="30"/>
        <v>0</v>
      </c>
      <c r="H970">
        <v>0</v>
      </c>
      <c r="I970">
        <v>0</v>
      </c>
      <c r="J970">
        <v>775</v>
      </c>
      <c r="K970" s="88">
        <f t="shared" si="31"/>
        <v>0</v>
      </c>
      <c r="L970">
        <v>0</v>
      </c>
      <c r="M970">
        <v>0</v>
      </c>
      <c r="N970">
        <v>711</v>
      </c>
      <c r="O970">
        <v>52</v>
      </c>
      <c r="P970">
        <v>1885</v>
      </c>
      <c r="Q970">
        <v>118</v>
      </c>
      <c r="R970">
        <v>4456</v>
      </c>
      <c r="S970">
        <v>170</v>
      </c>
    </row>
    <row r="971" spans="1:19" ht="12.75" customHeight="1" x14ac:dyDescent="0.2">
      <c r="A971" s="93" t="s">
        <v>194</v>
      </c>
      <c r="B971" s="93" t="s">
        <v>40</v>
      </c>
      <c r="C971" s="93" t="s">
        <v>8</v>
      </c>
      <c r="D971" s="94" t="s">
        <v>1189</v>
      </c>
      <c r="E971" s="93" t="s">
        <v>6</v>
      </c>
      <c r="F971" s="95">
        <v>41</v>
      </c>
      <c r="G971" s="88">
        <f t="shared" si="30"/>
        <v>5</v>
      </c>
      <c r="H971" s="95">
        <v>0</v>
      </c>
      <c r="I971" s="95">
        <v>5</v>
      </c>
      <c r="J971" s="96">
        <v>24</v>
      </c>
      <c r="K971" s="88">
        <f t="shared" si="31"/>
        <v>3</v>
      </c>
      <c r="L971" s="95">
        <v>0</v>
      </c>
      <c r="M971" s="95">
        <v>3</v>
      </c>
      <c r="N971" s="95">
        <v>26</v>
      </c>
      <c r="O971" s="95">
        <v>3</v>
      </c>
      <c r="P971" s="93" t="s">
        <v>1356</v>
      </c>
      <c r="Q971" s="95">
        <v>4</v>
      </c>
      <c r="R971" s="95">
        <v>129</v>
      </c>
      <c r="S971" s="95">
        <v>15</v>
      </c>
    </row>
    <row r="972" spans="1:19" ht="12.75" customHeight="1" x14ac:dyDescent="0.2">
      <c r="A972" s="97" t="s">
        <v>194</v>
      </c>
      <c r="B972" s="97" t="s">
        <v>40</v>
      </c>
      <c r="C972" s="97" t="s">
        <v>8</v>
      </c>
      <c r="D972" s="98">
        <v>2014</v>
      </c>
      <c r="E972" s="97" t="s">
        <v>6</v>
      </c>
      <c r="F972" s="97">
        <v>41</v>
      </c>
      <c r="G972" s="88">
        <f t="shared" si="30"/>
        <v>3</v>
      </c>
      <c r="H972" s="97">
        <v>1</v>
      </c>
      <c r="I972" s="97">
        <v>2</v>
      </c>
      <c r="J972" s="97">
        <v>24</v>
      </c>
      <c r="K972" s="88">
        <f t="shared" si="31"/>
        <v>3</v>
      </c>
      <c r="L972" s="97">
        <v>0</v>
      </c>
      <c r="M972" s="97">
        <v>3</v>
      </c>
      <c r="N972" s="97">
        <v>26</v>
      </c>
      <c r="O972" s="97">
        <v>1</v>
      </c>
      <c r="P972" s="97">
        <v>38</v>
      </c>
      <c r="Q972" s="97">
        <v>3</v>
      </c>
      <c r="R972" s="97">
        <v>129</v>
      </c>
      <c r="S972" s="97">
        <v>10</v>
      </c>
    </row>
    <row r="973" spans="1:19" ht="12.75" customHeight="1" x14ac:dyDescent="0.2">
      <c r="A973" t="s">
        <v>194</v>
      </c>
      <c r="B973" t="s">
        <v>40</v>
      </c>
      <c r="C973" t="s">
        <v>8</v>
      </c>
      <c r="D973" s="92">
        <v>2015</v>
      </c>
      <c r="E973" t="s">
        <v>6</v>
      </c>
      <c r="F973">
        <v>41</v>
      </c>
      <c r="G973" s="88">
        <f t="shared" si="30"/>
        <v>6</v>
      </c>
      <c r="H973">
        <v>0</v>
      </c>
      <c r="I973">
        <v>6</v>
      </c>
      <c r="J973">
        <v>24</v>
      </c>
      <c r="K973" s="88">
        <f t="shared" si="31"/>
        <v>8</v>
      </c>
      <c r="L973">
        <v>0</v>
      </c>
      <c r="M973">
        <v>8</v>
      </c>
      <c r="N973">
        <v>26</v>
      </c>
      <c r="O973">
        <v>3</v>
      </c>
      <c r="P973">
        <v>38</v>
      </c>
      <c r="Q973">
        <v>9</v>
      </c>
      <c r="R973">
        <v>129</v>
      </c>
      <c r="S973">
        <v>26</v>
      </c>
    </row>
    <row r="974" spans="1:19" ht="12.75" customHeight="1" x14ac:dyDescent="0.2">
      <c r="A974" t="s">
        <v>194</v>
      </c>
      <c r="B974" t="s">
        <v>40</v>
      </c>
      <c r="C974" t="s">
        <v>8</v>
      </c>
      <c r="D974" s="92">
        <v>2016</v>
      </c>
      <c r="E974" t="s">
        <v>6</v>
      </c>
      <c r="F974">
        <v>41</v>
      </c>
      <c r="G974" s="88">
        <f t="shared" si="30"/>
        <v>4</v>
      </c>
      <c r="H974">
        <v>0</v>
      </c>
      <c r="I974">
        <v>4</v>
      </c>
      <c r="J974">
        <v>24</v>
      </c>
      <c r="K974" s="88">
        <f t="shared" si="31"/>
        <v>3</v>
      </c>
      <c r="L974">
        <v>0</v>
      </c>
      <c r="M974">
        <v>3</v>
      </c>
      <c r="N974">
        <v>26</v>
      </c>
      <c r="O974">
        <v>2</v>
      </c>
      <c r="P974">
        <v>38</v>
      </c>
      <c r="Q974">
        <v>2</v>
      </c>
      <c r="R974">
        <v>129</v>
      </c>
      <c r="S974">
        <v>11</v>
      </c>
    </row>
    <row r="975" spans="1:19" ht="12.75" customHeight="1" x14ac:dyDescent="0.2">
      <c r="A975" t="s">
        <v>194</v>
      </c>
      <c r="B975" t="s">
        <v>40</v>
      </c>
      <c r="C975" t="s">
        <v>8</v>
      </c>
      <c r="D975" s="92">
        <v>2017</v>
      </c>
      <c r="E975" t="s">
        <v>6</v>
      </c>
      <c r="F975">
        <v>41</v>
      </c>
      <c r="G975" s="88">
        <f t="shared" si="30"/>
        <v>6</v>
      </c>
      <c r="H975">
        <v>0</v>
      </c>
      <c r="I975">
        <v>6</v>
      </c>
      <c r="J975">
        <v>24</v>
      </c>
      <c r="K975" s="88">
        <f t="shared" si="31"/>
        <v>6</v>
      </c>
      <c r="L975">
        <v>0</v>
      </c>
      <c r="M975">
        <v>6</v>
      </c>
      <c r="N975">
        <v>26</v>
      </c>
      <c r="O975">
        <v>5</v>
      </c>
      <c r="P975">
        <v>38</v>
      </c>
      <c r="Q975">
        <v>4</v>
      </c>
      <c r="R975">
        <v>129</v>
      </c>
      <c r="S975">
        <v>21</v>
      </c>
    </row>
    <row r="976" spans="1:19" ht="12.75" customHeight="1" x14ac:dyDescent="0.2">
      <c r="A976" s="93" t="s">
        <v>955</v>
      </c>
      <c r="B976" s="93" t="s">
        <v>29</v>
      </c>
      <c r="C976" s="93" t="s">
        <v>8</v>
      </c>
      <c r="D976" s="94" t="s">
        <v>1189</v>
      </c>
      <c r="E976" s="93" t="s">
        <v>6</v>
      </c>
      <c r="F976" s="95">
        <v>193</v>
      </c>
      <c r="G976" s="88">
        <f t="shared" si="30"/>
        <v>0</v>
      </c>
      <c r="H976" s="97"/>
      <c r="I976" s="97"/>
      <c r="J976" s="96">
        <v>101</v>
      </c>
      <c r="K976" s="88">
        <f t="shared" si="31"/>
        <v>0</v>
      </c>
      <c r="L976" s="97"/>
      <c r="M976" s="97"/>
      <c r="N976" s="95">
        <v>112</v>
      </c>
      <c r="O976" s="97"/>
      <c r="P976" s="93" t="s">
        <v>1357</v>
      </c>
      <c r="Q976" s="97"/>
      <c r="R976" s="95">
        <v>663</v>
      </c>
      <c r="S976" s="97"/>
    </row>
    <row r="977" spans="1:19" ht="12.75" customHeight="1" x14ac:dyDescent="0.2">
      <c r="A977" t="s">
        <v>955</v>
      </c>
      <c r="B977" t="s">
        <v>29</v>
      </c>
      <c r="C977" t="s">
        <v>8</v>
      </c>
      <c r="D977" s="92">
        <v>2016</v>
      </c>
      <c r="E977" t="s">
        <v>6</v>
      </c>
      <c r="F977">
        <v>193</v>
      </c>
      <c r="G977" s="88">
        <f t="shared" si="30"/>
        <v>0</v>
      </c>
      <c r="H977">
        <v>0</v>
      </c>
      <c r="I977">
        <v>0</v>
      </c>
      <c r="J977">
        <v>101</v>
      </c>
      <c r="K977" s="88">
        <f t="shared" si="31"/>
        <v>0</v>
      </c>
      <c r="L977">
        <v>0</v>
      </c>
      <c r="M977">
        <v>0</v>
      </c>
      <c r="N977">
        <v>112</v>
      </c>
      <c r="O977">
        <v>0</v>
      </c>
      <c r="P977">
        <v>257</v>
      </c>
      <c r="Q977">
        <v>0</v>
      </c>
      <c r="R977">
        <v>663</v>
      </c>
      <c r="S977">
        <v>0</v>
      </c>
    </row>
    <row r="978" spans="1:19" ht="12.75" customHeight="1" x14ac:dyDescent="0.2">
      <c r="A978" t="s">
        <v>955</v>
      </c>
      <c r="B978" t="s">
        <v>29</v>
      </c>
      <c r="C978" t="s">
        <v>8</v>
      </c>
      <c r="D978" s="92">
        <v>2017</v>
      </c>
      <c r="E978" t="s">
        <v>6</v>
      </c>
      <c r="F978">
        <v>193</v>
      </c>
      <c r="G978" s="88">
        <f t="shared" si="30"/>
        <v>0</v>
      </c>
      <c r="H978">
        <v>0</v>
      </c>
      <c r="I978">
        <v>0</v>
      </c>
      <c r="J978">
        <v>101</v>
      </c>
      <c r="K978" s="88">
        <f t="shared" si="31"/>
        <v>0</v>
      </c>
      <c r="L978">
        <v>0</v>
      </c>
      <c r="M978">
        <v>0</v>
      </c>
      <c r="N978">
        <v>112</v>
      </c>
      <c r="O978">
        <v>0</v>
      </c>
      <c r="P978">
        <v>257</v>
      </c>
      <c r="Q978">
        <v>3</v>
      </c>
      <c r="R978">
        <v>663</v>
      </c>
      <c r="S978">
        <v>3</v>
      </c>
    </row>
    <row r="979" spans="1:19" ht="12.75" customHeight="1" x14ac:dyDescent="0.2">
      <c r="A979" s="93" t="s">
        <v>195</v>
      </c>
      <c r="B979" s="93" t="s">
        <v>62</v>
      </c>
      <c r="C979" s="93" t="s">
        <v>8</v>
      </c>
      <c r="D979" s="94" t="s">
        <v>1189</v>
      </c>
      <c r="E979" s="93" t="s">
        <v>6</v>
      </c>
      <c r="F979" s="95">
        <v>1004</v>
      </c>
      <c r="G979" s="88">
        <f t="shared" si="30"/>
        <v>10</v>
      </c>
      <c r="H979" s="95">
        <v>10</v>
      </c>
      <c r="I979" s="95">
        <v>0</v>
      </c>
      <c r="J979" s="96">
        <v>570</v>
      </c>
      <c r="K979" s="88">
        <f t="shared" si="31"/>
        <v>0</v>
      </c>
      <c r="L979" s="95">
        <v>0</v>
      </c>
      <c r="M979" s="95">
        <v>0</v>
      </c>
      <c r="N979" s="95">
        <v>565</v>
      </c>
      <c r="O979" s="95">
        <v>0</v>
      </c>
      <c r="P979" s="93" t="s">
        <v>1358</v>
      </c>
      <c r="Q979" s="95">
        <v>1776</v>
      </c>
      <c r="R979" s="95">
        <v>3290</v>
      </c>
      <c r="S979" s="95">
        <v>1786</v>
      </c>
    </row>
    <row r="980" spans="1:19" ht="12.75" customHeight="1" x14ac:dyDescent="0.2">
      <c r="A980" s="97" t="s">
        <v>195</v>
      </c>
      <c r="B980" s="97" t="s">
        <v>62</v>
      </c>
      <c r="C980" s="97" t="s">
        <v>8</v>
      </c>
      <c r="D980" s="98">
        <v>2014</v>
      </c>
      <c r="E980" s="97" t="s">
        <v>6</v>
      </c>
      <c r="F980" s="97">
        <v>1004</v>
      </c>
      <c r="G980" s="88">
        <f t="shared" si="30"/>
        <v>0</v>
      </c>
      <c r="H980" s="97">
        <v>0</v>
      </c>
      <c r="I980" s="97">
        <v>0</v>
      </c>
      <c r="J980" s="97">
        <v>570</v>
      </c>
      <c r="K980" s="88">
        <f t="shared" si="31"/>
        <v>0</v>
      </c>
      <c r="L980" s="97">
        <v>0</v>
      </c>
      <c r="M980" s="97">
        <v>0</v>
      </c>
      <c r="N980" s="97">
        <v>565</v>
      </c>
      <c r="O980" s="97">
        <v>0</v>
      </c>
      <c r="P980" s="97">
        <v>1151</v>
      </c>
      <c r="Q980" s="97">
        <v>841</v>
      </c>
      <c r="R980" s="97">
        <v>3290</v>
      </c>
      <c r="S980" s="97">
        <v>841</v>
      </c>
    </row>
    <row r="981" spans="1:19" ht="12.75" customHeight="1" x14ac:dyDescent="0.2">
      <c r="A981" s="97" t="s">
        <v>195</v>
      </c>
      <c r="B981" s="97" t="s">
        <v>62</v>
      </c>
      <c r="C981" s="97" t="s">
        <v>8</v>
      </c>
      <c r="D981" s="98">
        <v>2015</v>
      </c>
      <c r="E981" s="97" t="s">
        <v>6</v>
      </c>
      <c r="F981" s="97">
        <v>1004</v>
      </c>
      <c r="G981" s="88">
        <f t="shared" si="30"/>
        <v>0</v>
      </c>
      <c r="H981" s="97">
        <v>0</v>
      </c>
      <c r="I981" s="97">
        <v>0</v>
      </c>
      <c r="J981" s="97">
        <v>570</v>
      </c>
      <c r="K981" s="88">
        <f t="shared" si="31"/>
        <v>0</v>
      </c>
      <c r="L981" s="97">
        <v>0</v>
      </c>
      <c r="M981" s="97">
        <v>0</v>
      </c>
      <c r="N981" s="97">
        <v>565</v>
      </c>
      <c r="O981" s="97">
        <v>0</v>
      </c>
      <c r="P981" s="97">
        <v>1151</v>
      </c>
      <c r="Q981" s="97">
        <v>270</v>
      </c>
      <c r="R981" s="97">
        <v>3290</v>
      </c>
      <c r="S981" s="97">
        <v>270</v>
      </c>
    </row>
    <row r="982" spans="1:19" ht="12.75" customHeight="1" x14ac:dyDescent="0.2">
      <c r="A982" s="97" t="s">
        <v>195</v>
      </c>
      <c r="B982" s="97" t="s">
        <v>62</v>
      </c>
      <c r="C982" s="97" t="s">
        <v>8</v>
      </c>
      <c r="D982" s="98">
        <v>2016</v>
      </c>
      <c r="E982" s="97" t="s">
        <v>6</v>
      </c>
      <c r="F982" s="97">
        <v>1004</v>
      </c>
      <c r="G982" s="88">
        <f t="shared" si="30"/>
        <v>0</v>
      </c>
      <c r="H982" s="97">
        <v>0</v>
      </c>
      <c r="I982" s="97">
        <v>0</v>
      </c>
      <c r="J982" s="97">
        <v>570</v>
      </c>
      <c r="K982" s="88">
        <f t="shared" si="31"/>
        <v>0</v>
      </c>
      <c r="L982" s="97">
        <v>0</v>
      </c>
      <c r="M982" s="97">
        <v>0</v>
      </c>
      <c r="N982" s="97">
        <v>565</v>
      </c>
      <c r="O982" s="97">
        <v>0</v>
      </c>
      <c r="P982" s="97">
        <v>1151</v>
      </c>
      <c r="Q982" s="97">
        <v>82</v>
      </c>
      <c r="R982" s="97">
        <v>3290</v>
      </c>
      <c r="S982" s="97">
        <v>82</v>
      </c>
    </row>
    <row r="983" spans="1:19" ht="12.75" customHeight="1" x14ac:dyDescent="0.2">
      <c r="A983" s="97" t="s">
        <v>195</v>
      </c>
      <c r="B983" s="97" t="s">
        <v>62</v>
      </c>
      <c r="C983" s="97" t="s">
        <v>8</v>
      </c>
      <c r="D983" s="98">
        <v>2017</v>
      </c>
      <c r="E983" s="97" t="s">
        <v>6</v>
      </c>
      <c r="F983" s="97">
        <v>1004</v>
      </c>
      <c r="G983" s="88">
        <f t="shared" si="30"/>
        <v>0</v>
      </c>
      <c r="H983" s="97">
        <v>0</v>
      </c>
      <c r="I983" s="97">
        <v>0</v>
      </c>
      <c r="J983" s="97">
        <v>570</v>
      </c>
      <c r="K983" s="88">
        <f t="shared" si="31"/>
        <v>0</v>
      </c>
      <c r="L983" s="97">
        <v>0</v>
      </c>
      <c r="M983" s="97">
        <v>0</v>
      </c>
      <c r="N983" s="97">
        <v>565</v>
      </c>
      <c r="O983" s="97">
        <v>0</v>
      </c>
      <c r="P983" s="97">
        <v>1151</v>
      </c>
      <c r="Q983" s="97">
        <v>111</v>
      </c>
      <c r="R983" s="97">
        <v>3290</v>
      </c>
      <c r="S983" s="97">
        <v>111</v>
      </c>
    </row>
    <row r="984" spans="1:19" ht="12.75" customHeight="1" x14ac:dyDescent="0.2">
      <c r="A984" s="93" t="s">
        <v>196</v>
      </c>
      <c r="B984" s="93" t="s">
        <v>12</v>
      </c>
      <c r="C984" s="93" t="s">
        <v>3</v>
      </c>
      <c r="D984" s="94" t="s">
        <v>1189</v>
      </c>
      <c r="E984" s="93" t="s">
        <v>6</v>
      </c>
      <c r="F984" s="95">
        <v>42</v>
      </c>
      <c r="G984" s="88">
        <f t="shared" si="30"/>
        <v>0</v>
      </c>
      <c r="H984" s="95">
        <v>0</v>
      </c>
      <c r="I984" s="95">
        <v>0</v>
      </c>
      <c r="J984" s="96">
        <v>29</v>
      </c>
      <c r="K984" s="88">
        <f t="shared" si="31"/>
        <v>0</v>
      </c>
      <c r="L984" s="95">
        <v>0</v>
      </c>
      <c r="M984" s="95">
        <v>0</v>
      </c>
      <c r="N984" s="95">
        <v>33</v>
      </c>
      <c r="O984" s="95">
        <v>0</v>
      </c>
      <c r="P984" s="93" t="s">
        <v>1359</v>
      </c>
      <c r="Q984" s="95">
        <v>5</v>
      </c>
      <c r="R984" s="95">
        <v>177</v>
      </c>
      <c r="S984" s="95">
        <v>5</v>
      </c>
    </row>
    <row r="985" spans="1:19" ht="12.75" customHeight="1" x14ac:dyDescent="0.2">
      <c r="A985" s="97" t="s">
        <v>196</v>
      </c>
      <c r="B985" s="97" t="s">
        <v>12</v>
      </c>
      <c r="C985" s="97" t="s">
        <v>3</v>
      </c>
      <c r="D985" s="98">
        <v>2014</v>
      </c>
      <c r="E985" s="97" t="s">
        <v>6</v>
      </c>
      <c r="F985" s="97">
        <v>42</v>
      </c>
      <c r="G985" s="88">
        <f t="shared" si="30"/>
        <v>9</v>
      </c>
      <c r="H985" s="97">
        <v>9</v>
      </c>
      <c r="I985" s="97">
        <v>0</v>
      </c>
      <c r="J985" s="97">
        <v>29</v>
      </c>
      <c r="K985" s="88">
        <f t="shared" si="31"/>
        <v>6</v>
      </c>
      <c r="L985" s="97">
        <v>6</v>
      </c>
      <c r="M985" s="97">
        <v>0</v>
      </c>
      <c r="N985" s="97">
        <v>33</v>
      </c>
      <c r="O985" s="97">
        <v>16</v>
      </c>
      <c r="P985" s="97">
        <v>73</v>
      </c>
      <c r="Q985" s="97">
        <v>296</v>
      </c>
      <c r="R985" s="97">
        <v>177</v>
      </c>
      <c r="S985" s="97">
        <v>327</v>
      </c>
    </row>
    <row r="986" spans="1:19" ht="12.75" customHeight="1" x14ac:dyDescent="0.2">
      <c r="A986" t="s">
        <v>196</v>
      </c>
      <c r="B986" t="s">
        <v>12</v>
      </c>
      <c r="C986" t="s">
        <v>3</v>
      </c>
      <c r="D986" s="92">
        <v>2015</v>
      </c>
      <c r="E986" t="s">
        <v>6</v>
      </c>
      <c r="F986">
        <v>42</v>
      </c>
      <c r="G986" s="88">
        <f t="shared" si="30"/>
        <v>3</v>
      </c>
      <c r="H986">
        <v>3</v>
      </c>
      <c r="I986">
        <v>0</v>
      </c>
      <c r="J986">
        <v>29</v>
      </c>
      <c r="K986" s="88">
        <f t="shared" si="31"/>
        <v>22</v>
      </c>
      <c r="L986">
        <v>22</v>
      </c>
      <c r="M986">
        <v>0</v>
      </c>
      <c r="N986">
        <v>33</v>
      </c>
      <c r="O986">
        <v>0</v>
      </c>
      <c r="P986">
        <v>73</v>
      </c>
      <c r="Q986">
        <v>468</v>
      </c>
      <c r="R986">
        <v>177</v>
      </c>
      <c r="S986">
        <v>493</v>
      </c>
    </row>
    <row r="987" spans="1:19" ht="12.75" customHeight="1" x14ac:dyDescent="0.2">
      <c r="A987" t="s">
        <v>196</v>
      </c>
      <c r="B987" t="s">
        <v>12</v>
      </c>
      <c r="C987" t="s">
        <v>3</v>
      </c>
      <c r="D987" s="92">
        <v>2016</v>
      </c>
      <c r="E987" t="s">
        <v>6</v>
      </c>
      <c r="F987">
        <v>42</v>
      </c>
      <c r="G987" s="88">
        <f t="shared" si="30"/>
        <v>1</v>
      </c>
      <c r="H987">
        <v>1</v>
      </c>
      <c r="I987">
        <v>0</v>
      </c>
      <c r="J987">
        <v>29</v>
      </c>
      <c r="K987" s="88">
        <f t="shared" si="31"/>
        <v>0</v>
      </c>
      <c r="L987">
        <v>0</v>
      </c>
      <c r="M987">
        <v>0</v>
      </c>
      <c r="N987">
        <v>33</v>
      </c>
      <c r="O987">
        <v>0</v>
      </c>
      <c r="P987">
        <v>73</v>
      </c>
      <c r="Q987">
        <v>6</v>
      </c>
      <c r="R987">
        <v>177</v>
      </c>
      <c r="S987">
        <v>7</v>
      </c>
    </row>
    <row r="988" spans="1:19" ht="12.75" customHeight="1" x14ac:dyDescent="0.2">
      <c r="A988" t="s">
        <v>196</v>
      </c>
      <c r="B988" t="s">
        <v>12</v>
      </c>
      <c r="C988" t="s">
        <v>3</v>
      </c>
      <c r="D988" s="92">
        <v>2017</v>
      </c>
      <c r="E988" t="s">
        <v>6</v>
      </c>
      <c r="F988">
        <v>42</v>
      </c>
      <c r="G988" s="88">
        <f t="shared" si="30"/>
        <v>0</v>
      </c>
      <c r="H988">
        <v>0</v>
      </c>
      <c r="I988">
        <v>0</v>
      </c>
      <c r="J988">
        <v>29</v>
      </c>
      <c r="K988" s="88">
        <f t="shared" si="31"/>
        <v>0</v>
      </c>
      <c r="L988">
        <v>0</v>
      </c>
      <c r="M988">
        <v>0</v>
      </c>
      <c r="N988">
        <v>33</v>
      </c>
      <c r="O988">
        <v>0</v>
      </c>
      <c r="P988">
        <v>73</v>
      </c>
      <c r="Q988">
        <v>35</v>
      </c>
      <c r="R988">
        <v>177</v>
      </c>
      <c r="S988">
        <v>35</v>
      </c>
    </row>
    <row r="989" spans="1:19" ht="12.75" customHeight="1" x14ac:dyDescent="0.2">
      <c r="A989" s="93" t="s">
        <v>197</v>
      </c>
      <c r="B989" s="93" t="s">
        <v>72</v>
      </c>
      <c r="C989" s="93" t="s">
        <v>26</v>
      </c>
      <c r="D989" s="94" t="s">
        <v>1189</v>
      </c>
      <c r="E989" s="93" t="s">
        <v>6</v>
      </c>
      <c r="F989" s="95">
        <v>2574</v>
      </c>
      <c r="G989" s="88">
        <f t="shared" si="30"/>
        <v>0</v>
      </c>
      <c r="H989" s="95">
        <v>0</v>
      </c>
      <c r="I989" s="95">
        <v>0</v>
      </c>
      <c r="J989" s="96">
        <v>1783</v>
      </c>
      <c r="K989" s="88">
        <f t="shared" si="31"/>
        <v>6</v>
      </c>
      <c r="L989" s="95">
        <v>5</v>
      </c>
      <c r="M989" s="95">
        <v>1</v>
      </c>
      <c r="N989" s="95">
        <v>2122</v>
      </c>
      <c r="O989" s="95">
        <v>86</v>
      </c>
      <c r="P989" s="93" t="s">
        <v>1360</v>
      </c>
      <c r="Q989" s="95">
        <v>120</v>
      </c>
      <c r="R989" s="95">
        <v>10275</v>
      </c>
      <c r="S989" s="95">
        <v>212</v>
      </c>
    </row>
    <row r="990" spans="1:19" ht="12.75" customHeight="1" x14ac:dyDescent="0.2">
      <c r="A990" s="97" t="s">
        <v>197</v>
      </c>
      <c r="B990" s="97" t="s">
        <v>72</v>
      </c>
      <c r="C990" s="97" t="s">
        <v>26</v>
      </c>
      <c r="D990" s="98">
        <v>2015</v>
      </c>
      <c r="E990" s="97" t="s">
        <v>6</v>
      </c>
      <c r="F990" s="97">
        <v>2574</v>
      </c>
      <c r="G990" s="88">
        <f t="shared" si="30"/>
        <v>0</v>
      </c>
      <c r="H990" s="97">
        <v>0</v>
      </c>
      <c r="I990" s="97">
        <v>0</v>
      </c>
      <c r="J990" s="97">
        <v>1783</v>
      </c>
      <c r="K990" s="88">
        <f t="shared" si="31"/>
        <v>0</v>
      </c>
      <c r="L990" s="97">
        <v>0</v>
      </c>
      <c r="M990" s="97">
        <v>0</v>
      </c>
      <c r="N990" s="97">
        <v>2122</v>
      </c>
      <c r="O990" s="97">
        <v>0</v>
      </c>
      <c r="P990" s="97">
        <v>3796</v>
      </c>
      <c r="Q990" s="97">
        <v>18</v>
      </c>
      <c r="R990" s="97">
        <v>10275</v>
      </c>
      <c r="S990" s="97">
        <v>18</v>
      </c>
    </row>
    <row r="991" spans="1:19" ht="12.75" customHeight="1" x14ac:dyDescent="0.2">
      <c r="A991" s="97" t="s">
        <v>197</v>
      </c>
      <c r="B991" s="97" t="s">
        <v>72</v>
      </c>
      <c r="C991" s="97" t="s">
        <v>26</v>
      </c>
      <c r="D991" s="98">
        <v>2016</v>
      </c>
      <c r="E991" s="97" t="s">
        <v>6</v>
      </c>
      <c r="F991" s="97">
        <v>2574</v>
      </c>
      <c r="G991" s="88">
        <f t="shared" si="30"/>
        <v>0</v>
      </c>
      <c r="H991" s="97">
        <v>0</v>
      </c>
      <c r="I991" s="97">
        <v>0</v>
      </c>
      <c r="J991" s="97">
        <v>1783</v>
      </c>
      <c r="K991" s="88">
        <f t="shared" si="31"/>
        <v>50</v>
      </c>
      <c r="L991" s="97">
        <v>50</v>
      </c>
      <c r="M991" s="97">
        <v>0</v>
      </c>
      <c r="N991" s="97">
        <v>2122</v>
      </c>
      <c r="O991" s="97">
        <v>56</v>
      </c>
      <c r="P991" s="97">
        <v>3796</v>
      </c>
      <c r="Q991" s="97">
        <v>150</v>
      </c>
      <c r="R991" s="97">
        <v>10275</v>
      </c>
      <c r="S991" s="97">
        <v>256</v>
      </c>
    </row>
    <row r="992" spans="1:19" ht="12.75" customHeight="1" x14ac:dyDescent="0.2">
      <c r="A992" s="97" t="s">
        <v>197</v>
      </c>
      <c r="B992" s="97" t="s">
        <v>72</v>
      </c>
      <c r="C992" s="97" t="s">
        <v>26</v>
      </c>
      <c r="D992" s="98">
        <v>2017</v>
      </c>
      <c r="E992" s="97" t="s">
        <v>6</v>
      </c>
      <c r="F992" s="97">
        <v>2574</v>
      </c>
      <c r="G992" s="88">
        <f t="shared" si="30"/>
        <v>0</v>
      </c>
      <c r="H992" s="97">
        <v>0</v>
      </c>
      <c r="I992" s="97">
        <v>0</v>
      </c>
      <c r="J992" s="97">
        <v>1783</v>
      </c>
      <c r="K992" s="88">
        <f t="shared" si="31"/>
        <v>0</v>
      </c>
      <c r="L992" s="97">
        <v>0</v>
      </c>
      <c r="M992" s="97">
        <v>0</v>
      </c>
      <c r="N992" s="97">
        <v>2122</v>
      </c>
      <c r="O992" s="97">
        <v>3</v>
      </c>
      <c r="P992" s="97">
        <v>3796</v>
      </c>
      <c r="Q992" s="97">
        <v>137</v>
      </c>
      <c r="R992" s="97">
        <v>10275</v>
      </c>
      <c r="S992" s="97">
        <v>140</v>
      </c>
    </row>
    <row r="993" spans="1:19" ht="12.75" customHeight="1" x14ac:dyDescent="0.2">
      <c r="A993" s="93" t="s">
        <v>1015</v>
      </c>
      <c r="B993" s="93" t="s">
        <v>187</v>
      </c>
      <c r="C993" s="93" t="s">
        <v>13</v>
      </c>
      <c r="D993" s="94" t="s">
        <v>1189</v>
      </c>
      <c r="E993" s="93" t="s">
        <v>6</v>
      </c>
      <c r="F993" s="95">
        <v>11</v>
      </c>
      <c r="G993" s="88">
        <f t="shared" si="30"/>
        <v>0</v>
      </c>
      <c r="H993" s="95">
        <v>0</v>
      </c>
      <c r="I993" s="95">
        <v>0</v>
      </c>
      <c r="J993" s="96">
        <v>7</v>
      </c>
      <c r="K993" s="88">
        <f t="shared" si="31"/>
        <v>9</v>
      </c>
      <c r="L993" s="95">
        <v>0</v>
      </c>
      <c r="M993" s="95">
        <v>9</v>
      </c>
      <c r="N993" s="95">
        <v>9</v>
      </c>
      <c r="O993" s="95">
        <v>11</v>
      </c>
      <c r="P993" s="93" t="s">
        <v>1257</v>
      </c>
      <c r="Q993" s="95">
        <v>7</v>
      </c>
      <c r="R993" s="95">
        <v>46</v>
      </c>
      <c r="S993" s="95">
        <v>27</v>
      </c>
    </row>
    <row r="994" spans="1:19" ht="12.75" customHeight="1" x14ac:dyDescent="0.2">
      <c r="A994" s="97" t="s">
        <v>1015</v>
      </c>
      <c r="B994" s="97" t="s">
        <v>187</v>
      </c>
      <c r="C994" s="97" t="s">
        <v>13</v>
      </c>
      <c r="D994" s="98">
        <v>2014</v>
      </c>
      <c r="E994" s="97" t="s">
        <v>6</v>
      </c>
      <c r="F994" s="97">
        <v>11</v>
      </c>
      <c r="G994" s="88">
        <f t="shared" si="30"/>
        <v>0</v>
      </c>
      <c r="H994" s="97">
        <v>0</v>
      </c>
      <c r="I994" s="97">
        <v>0</v>
      </c>
      <c r="J994" s="97">
        <v>7</v>
      </c>
      <c r="K994" s="88">
        <f t="shared" si="31"/>
        <v>0</v>
      </c>
      <c r="L994" s="97">
        <v>0</v>
      </c>
      <c r="M994" s="97">
        <v>0</v>
      </c>
      <c r="N994" s="97">
        <v>9</v>
      </c>
      <c r="O994" s="97">
        <v>9</v>
      </c>
      <c r="P994" s="97">
        <v>19</v>
      </c>
      <c r="Q994" s="97">
        <v>4</v>
      </c>
      <c r="R994" s="97">
        <v>46</v>
      </c>
      <c r="S994" s="97">
        <v>13</v>
      </c>
    </row>
    <row r="995" spans="1:19" ht="12.75" customHeight="1" x14ac:dyDescent="0.2">
      <c r="A995" t="s">
        <v>1015</v>
      </c>
      <c r="B995" t="s">
        <v>187</v>
      </c>
      <c r="C995" t="s">
        <v>13</v>
      </c>
      <c r="D995" s="92">
        <v>2015</v>
      </c>
      <c r="E995" t="s">
        <v>6</v>
      </c>
      <c r="F995">
        <v>11</v>
      </c>
      <c r="G995" s="88">
        <f t="shared" si="30"/>
        <v>0</v>
      </c>
      <c r="H995">
        <v>0</v>
      </c>
      <c r="I995">
        <v>0</v>
      </c>
      <c r="J995">
        <v>7</v>
      </c>
      <c r="K995" s="88">
        <f t="shared" si="31"/>
        <v>2</v>
      </c>
      <c r="L995">
        <v>0</v>
      </c>
      <c r="M995">
        <v>2</v>
      </c>
      <c r="N995">
        <v>9</v>
      </c>
      <c r="O995">
        <v>10</v>
      </c>
      <c r="P995">
        <v>19</v>
      </c>
      <c r="Q995">
        <v>14</v>
      </c>
      <c r="R995">
        <v>46</v>
      </c>
      <c r="S995">
        <v>26</v>
      </c>
    </row>
    <row r="996" spans="1:19" ht="12.75" customHeight="1" x14ac:dyDescent="0.2">
      <c r="A996" t="s">
        <v>1015</v>
      </c>
      <c r="B996" t="s">
        <v>187</v>
      </c>
      <c r="C996" t="s">
        <v>13</v>
      </c>
      <c r="D996" s="92">
        <v>2016</v>
      </c>
      <c r="E996" t="s">
        <v>6</v>
      </c>
      <c r="F996">
        <v>11</v>
      </c>
      <c r="G996" s="88">
        <f t="shared" si="30"/>
        <v>0</v>
      </c>
      <c r="H996">
        <v>0</v>
      </c>
      <c r="I996">
        <v>0</v>
      </c>
      <c r="J996">
        <v>7</v>
      </c>
      <c r="K996" s="88">
        <f t="shared" si="31"/>
        <v>5</v>
      </c>
      <c r="L996">
        <v>0</v>
      </c>
      <c r="M996">
        <v>5</v>
      </c>
      <c r="N996">
        <v>9</v>
      </c>
      <c r="O996">
        <v>12</v>
      </c>
      <c r="P996">
        <v>19</v>
      </c>
      <c r="Q996">
        <v>9</v>
      </c>
      <c r="R996">
        <v>46</v>
      </c>
      <c r="S996">
        <v>26</v>
      </c>
    </row>
    <row r="997" spans="1:19" ht="12.75" customHeight="1" x14ac:dyDescent="0.2">
      <c r="A997" t="s">
        <v>1015</v>
      </c>
      <c r="B997" t="s">
        <v>187</v>
      </c>
      <c r="C997" t="s">
        <v>13</v>
      </c>
      <c r="D997" s="92">
        <v>2017</v>
      </c>
      <c r="E997" t="s">
        <v>6</v>
      </c>
      <c r="F997">
        <v>11</v>
      </c>
      <c r="G997" s="88">
        <f t="shared" si="30"/>
        <v>0</v>
      </c>
      <c r="H997">
        <v>0</v>
      </c>
      <c r="I997">
        <v>0</v>
      </c>
      <c r="J997">
        <v>7</v>
      </c>
      <c r="K997" s="88">
        <f t="shared" si="31"/>
        <v>6</v>
      </c>
      <c r="L997">
        <v>0</v>
      </c>
      <c r="M997">
        <v>6</v>
      </c>
      <c r="N997">
        <v>9</v>
      </c>
      <c r="O997">
        <v>13</v>
      </c>
      <c r="P997">
        <v>19</v>
      </c>
      <c r="Q997">
        <v>10</v>
      </c>
      <c r="R997">
        <v>46</v>
      </c>
      <c r="S997">
        <v>29</v>
      </c>
    </row>
    <row r="998" spans="1:19" ht="12.75" customHeight="1" x14ac:dyDescent="0.2">
      <c r="A998" s="93" t="s">
        <v>198</v>
      </c>
      <c r="B998" s="93" t="s">
        <v>5</v>
      </c>
      <c r="C998" s="93" t="s">
        <v>3</v>
      </c>
      <c r="D998" s="94" t="s">
        <v>1189</v>
      </c>
      <c r="E998" s="93" t="s">
        <v>6</v>
      </c>
      <c r="F998" s="95">
        <v>142</v>
      </c>
      <c r="G998" s="88">
        <f t="shared" si="30"/>
        <v>0</v>
      </c>
      <c r="H998" s="95">
        <v>0</v>
      </c>
      <c r="I998" s="95">
        <v>0</v>
      </c>
      <c r="J998" s="96">
        <v>88</v>
      </c>
      <c r="K998" s="88">
        <f t="shared" si="31"/>
        <v>0</v>
      </c>
      <c r="L998" s="95">
        <v>0</v>
      </c>
      <c r="M998" s="95">
        <v>0</v>
      </c>
      <c r="N998" s="95">
        <v>96</v>
      </c>
      <c r="O998" s="95">
        <v>0</v>
      </c>
      <c r="P998" s="93" t="s">
        <v>1361</v>
      </c>
      <c r="Q998" s="95">
        <v>26</v>
      </c>
      <c r="R998" s="95">
        <v>567</v>
      </c>
      <c r="S998" s="95">
        <v>26</v>
      </c>
    </row>
    <row r="999" spans="1:19" ht="12.75" customHeight="1" x14ac:dyDescent="0.2">
      <c r="A999" s="97" t="s">
        <v>198</v>
      </c>
      <c r="B999" s="97" t="s">
        <v>5</v>
      </c>
      <c r="C999" s="97" t="s">
        <v>3</v>
      </c>
      <c r="D999" s="98">
        <v>2013</v>
      </c>
      <c r="E999" s="97" t="s">
        <v>6</v>
      </c>
      <c r="F999" s="97">
        <v>142</v>
      </c>
      <c r="G999" s="88">
        <f t="shared" si="30"/>
        <v>0</v>
      </c>
      <c r="H999" s="97">
        <v>0</v>
      </c>
      <c r="I999" s="97">
        <v>0</v>
      </c>
      <c r="J999" s="97">
        <v>88</v>
      </c>
      <c r="K999" s="88">
        <f t="shared" si="31"/>
        <v>0</v>
      </c>
      <c r="L999" s="97">
        <v>0</v>
      </c>
      <c r="M999" s="97">
        <v>0</v>
      </c>
      <c r="N999" s="97">
        <v>96</v>
      </c>
      <c r="O999" s="97">
        <v>1</v>
      </c>
      <c r="P999" s="97">
        <v>241</v>
      </c>
      <c r="Q999" s="97">
        <v>33</v>
      </c>
      <c r="R999" s="97">
        <v>567</v>
      </c>
      <c r="S999" s="97">
        <v>34</v>
      </c>
    </row>
    <row r="1000" spans="1:19" ht="12.75" customHeight="1" x14ac:dyDescent="0.2">
      <c r="A1000" s="97" t="s">
        <v>198</v>
      </c>
      <c r="B1000" s="97" t="s">
        <v>5</v>
      </c>
      <c r="C1000" s="97" t="s">
        <v>3</v>
      </c>
      <c r="D1000" s="98">
        <v>2014</v>
      </c>
      <c r="E1000" s="97" t="s">
        <v>6</v>
      </c>
      <c r="F1000" s="97">
        <v>142</v>
      </c>
      <c r="G1000" s="88">
        <f t="shared" si="30"/>
        <v>0</v>
      </c>
      <c r="H1000" s="97">
        <v>0</v>
      </c>
      <c r="I1000" s="97">
        <v>0</v>
      </c>
      <c r="J1000" s="97">
        <v>88</v>
      </c>
      <c r="K1000" s="88">
        <f t="shared" si="31"/>
        <v>0</v>
      </c>
      <c r="L1000" s="97">
        <v>0</v>
      </c>
      <c r="M1000" s="97">
        <v>0</v>
      </c>
      <c r="N1000" s="97">
        <v>96</v>
      </c>
      <c r="O1000" s="97">
        <v>2</v>
      </c>
      <c r="P1000" s="97">
        <v>241</v>
      </c>
      <c r="Q1000" s="97">
        <v>34</v>
      </c>
      <c r="R1000" s="97">
        <v>567</v>
      </c>
      <c r="S1000" s="97">
        <v>36</v>
      </c>
    </row>
    <row r="1001" spans="1:19" ht="12.75" customHeight="1" x14ac:dyDescent="0.2">
      <c r="A1001" t="s">
        <v>198</v>
      </c>
      <c r="B1001" t="s">
        <v>5</v>
      </c>
      <c r="C1001" t="s">
        <v>3</v>
      </c>
      <c r="D1001" s="92">
        <v>2015</v>
      </c>
      <c r="E1001" t="s">
        <v>6</v>
      </c>
      <c r="F1001">
        <v>142</v>
      </c>
      <c r="G1001" s="88">
        <f t="shared" si="30"/>
        <v>0</v>
      </c>
      <c r="H1001">
        <v>0</v>
      </c>
      <c r="I1001">
        <v>0</v>
      </c>
      <c r="J1001">
        <v>88</v>
      </c>
      <c r="K1001" s="88">
        <f t="shared" si="31"/>
        <v>0</v>
      </c>
      <c r="L1001">
        <v>0</v>
      </c>
      <c r="M1001">
        <v>0</v>
      </c>
      <c r="N1001">
        <v>96</v>
      </c>
      <c r="O1001">
        <v>0</v>
      </c>
      <c r="P1001">
        <v>241</v>
      </c>
      <c r="Q1001">
        <v>9</v>
      </c>
      <c r="R1001">
        <v>567</v>
      </c>
      <c r="S1001">
        <v>9</v>
      </c>
    </row>
    <row r="1002" spans="1:19" ht="12.75" customHeight="1" x14ac:dyDescent="0.2">
      <c r="A1002" t="s">
        <v>198</v>
      </c>
      <c r="B1002" t="s">
        <v>5</v>
      </c>
      <c r="C1002" t="s">
        <v>3</v>
      </c>
      <c r="D1002" s="92">
        <v>2016</v>
      </c>
      <c r="E1002" t="s">
        <v>6</v>
      </c>
      <c r="F1002">
        <v>142</v>
      </c>
      <c r="G1002" s="88">
        <f t="shared" si="30"/>
        <v>0</v>
      </c>
      <c r="H1002">
        <v>0</v>
      </c>
      <c r="I1002">
        <v>0</v>
      </c>
      <c r="J1002">
        <v>88</v>
      </c>
      <c r="K1002" s="88">
        <f t="shared" si="31"/>
        <v>0</v>
      </c>
      <c r="L1002">
        <v>0</v>
      </c>
      <c r="M1002">
        <v>0</v>
      </c>
      <c r="N1002">
        <v>96</v>
      </c>
      <c r="O1002">
        <v>0</v>
      </c>
      <c r="P1002">
        <v>241</v>
      </c>
      <c r="Q1002">
        <v>445</v>
      </c>
      <c r="R1002">
        <v>567</v>
      </c>
      <c r="S1002">
        <v>445</v>
      </c>
    </row>
    <row r="1003" spans="1:19" ht="12.75" customHeight="1" x14ac:dyDescent="0.2">
      <c r="A1003" t="s">
        <v>198</v>
      </c>
      <c r="B1003" t="s">
        <v>5</v>
      </c>
      <c r="C1003" t="s">
        <v>3</v>
      </c>
      <c r="D1003" s="92">
        <v>2017</v>
      </c>
      <c r="E1003" t="s">
        <v>6</v>
      </c>
      <c r="F1003">
        <v>142</v>
      </c>
      <c r="G1003" s="88">
        <f t="shared" si="30"/>
        <v>0</v>
      </c>
      <c r="H1003">
        <v>0</v>
      </c>
      <c r="I1003">
        <v>0</v>
      </c>
      <c r="J1003">
        <v>88</v>
      </c>
      <c r="K1003" s="88">
        <f t="shared" si="31"/>
        <v>0</v>
      </c>
      <c r="L1003">
        <v>0</v>
      </c>
      <c r="M1003">
        <v>0</v>
      </c>
      <c r="N1003">
        <v>96</v>
      </c>
      <c r="O1003">
        <v>2</v>
      </c>
      <c r="P1003">
        <v>241</v>
      </c>
      <c r="Q1003">
        <v>22</v>
      </c>
      <c r="R1003">
        <v>567</v>
      </c>
      <c r="S1003">
        <v>24</v>
      </c>
    </row>
    <row r="1004" spans="1:19" ht="12.75" customHeight="1" x14ac:dyDescent="0.2">
      <c r="A1004" s="97" t="s">
        <v>1065</v>
      </c>
      <c r="B1004" s="97" t="s">
        <v>108</v>
      </c>
      <c r="C1004" s="97" t="s">
        <v>13</v>
      </c>
      <c r="D1004" s="98">
        <v>2017</v>
      </c>
      <c r="E1004" s="97" t="s">
        <v>6</v>
      </c>
      <c r="F1004" s="97">
        <v>5</v>
      </c>
      <c r="G1004" s="88">
        <f t="shared" si="30"/>
        <v>0</v>
      </c>
      <c r="H1004" s="97">
        <v>0</v>
      </c>
      <c r="I1004" s="97">
        <v>0</v>
      </c>
      <c r="J1004" s="97">
        <v>3</v>
      </c>
      <c r="K1004" s="88">
        <f t="shared" si="31"/>
        <v>0</v>
      </c>
      <c r="L1004" s="97">
        <v>0</v>
      </c>
      <c r="M1004" s="97">
        <v>0</v>
      </c>
      <c r="N1004" s="97">
        <v>3</v>
      </c>
      <c r="O1004" s="97">
        <v>0</v>
      </c>
      <c r="P1004" s="97">
        <v>8</v>
      </c>
      <c r="Q1004" s="97">
        <v>0</v>
      </c>
      <c r="R1004" s="97">
        <v>19</v>
      </c>
      <c r="S1004" s="97">
        <v>0</v>
      </c>
    </row>
    <row r="1005" spans="1:19" ht="12.75" customHeight="1" x14ac:dyDescent="0.2">
      <c r="A1005" s="97" t="s">
        <v>1362</v>
      </c>
      <c r="B1005" s="97" t="s">
        <v>2</v>
      </c>
      <c r="C1005" s="97" t="s">
        <v>3</v>
      </c>
      <c r="D1005" s="98">
        <v>2013</v>
      </c>
      <c r="E1005" s="97" t="s">
        <v>6</v>
      </c>
      <c r="F1005" s="97">
        <v>164</v>
      </c>
      <c r="G1005" s="88">
        <f t="shared" si="30"/>
        <v>18</v>
      </c>
      <c r="H1005" s="97">
        <v>18</v>
      </c>
      <c r="I1005" s="97">
        <v>0</v>
      </c>
      <c r="J1005" s="97">
        <v>114</v>
      </c>
      <c r="K1005" s="88">
        <f t="shared" si="31"/>
        <v>0</v>
      </c>
      <c r="L1005" s="97">
        <v>0</v>
      </c>
      <c r="M1005" s="97">
        <v>0</v>
      </c>
      <c r="N1005" s="97">
        <v>125</v>
      </c>
      <c r="O1005" s="97">
        <v>0</v>
      </c>
      <c r="P1005" s="97">
        <v>294</v>
      </c>
      <c r="Q1005" s="97">
        <v>322</v>
      </c>
      <c r="R1005" s="97">
        <v>697</v>
      </c>
      <c r="S1005" s="97">
        <v>340</v>
      </c>
    </row>
    <row r="1006" spans="1:19" ht="12.75" customHeight="1" x14ac:dyDescent="0.2">
      <c r="A1006" s="97" t="s">
        <v>1362</v>
      </c>
      <c r="B1006" s="97" t="s">
        <v>2</v>
      </c>
      <c r="C1006" s="97" t="s">
        <v>3</v>
      </c>
      <c r="D1006" s="98">
        <v>2014</v>
      </c>
      <c r="E1006" s="97" t="s">
        <v>6</v>
      </c>
      <c r="F1006" s="97">
        <v>164</v>
      </c>
      <c r="G1006" s="88">
        <f t="shared" si="30"/>
        <v>0</v>
      </c>
      <c r="H1006" s="97">
        <v>0</v>
      </c>
      <c r="I1006" s="97">
        <v>0</v>
      </c>
      <c r="J1006" s="97">
        <v>114</v>
      </c>
      <c r="K1006" s="88">
        <f t="shared" si="31"/>
        <v>0</v>
      </c>
      <c r="L1006" s="97">
        <v>0</v>
      </c>
      <c r="M1006" s="97">
        <v>0</v>
      </c>
      <c r="N1006" s="97">
        <v>125</v>
      </c>
      <c r="O1006" s="97">
        <v>0</v>
      </c>
      <c r="P1006" s="97">
        <v>294</v>
      </c>
      <c r="Q1006" s="97">
        <v>10</v>
      </c>
      <c r="R1006" s="97">
        <v>697</v>
      </c>
      <c r="S1006" s="97">
        <v>10</v>
      </c>
    </row>
    <row r="1007" spans="1:19" ht="12.75" customHeight="1" x14ac:dyDescent="0.2">
      <c r="A1007" t="s">
        <v>1362</v>
      </c>
      <c r="B1007" t="s">
        <v>2</v>
      </c>
      <c r="C1007" t="s">
        <v>3</v>
      </c>
      <c r="D1007" s="92">
        <v>2015</v>
      </c>
      <c r="E1007" t="s">
        <v>6</v>
      </c>
      <c r="F1007">
        <v>164</v>
      </c>
      <c r="G1007" s="88">
        <f t="shared" si="30"/>
        <v>0</v>
      </c>
      <c r="H1007">
        <v>0</v>
      </c>
      <c r="I1007">
        <v>0</v>
      </c>
      <c r="J1007">
        <v>114</v>
      </c>
      <c r="K1007" s="88">
        <f t="shared" si="31"/>
        <v>0</v>
      </c>
      <c r="L1007">
        <v>0</v>
      </c>
      <c r="M1007">
        <v>0</v>
      </c>
      <c r="N1007">
        <v>125</v>
      </c>
      <c r="O1007">
        <v>0</v>
      </c>
      <c r="P1007">
        <v>294</v>
      </c>
      <c r="Q1007">
        <v>20</v>
      </c>
      <c r="R1007">
        <v>697</v>
      </c>
      <c r="S1007">
        <v>20</v>
      </c>
    </row>
    <row r="1008" spans="1:19" ht="12.75" customHeight="1" x14ac:dyDescent="0.2">
      <c r="A1008" t="s">
        <v>1362</v>
      </c>
      <c r="B1008" t="s">
        <v>2</v>
      </c>
      <c r="C1008" t="s">
        <v>3</v>
      </c>
      <c r="D1008" s="92">
        <v>2016</v>
      </c>
      <c r="E1008" t="s">
        <v>6</v>
      </c>
      <c r="F1008">
        <v>164</v>
      </c>
      <c r="G1008" s="88">
        <f t="shared" si="30"/>
        <v>0</v>
      </c>
      <c r="H1008">
        <v>0</v>
      </c>
      <c r="I1008">
        <v>0</v>
      </c>
      <c r="J1008">
        <v>114</v>
      </c>
      <c r="K1008" s="88">
        <f t="shared" si="31"/>
        <v>0</v>
      </c>
      <c r="L1008">
        <v>0</v>
      </c>
      <c r="M1008">
        <v>0</v>
      </c>
      <c r="N1008">
        <v>125</v>
      </c>
      <c r="O1008">
        <v>0</v>
      </c>
      <c r="P1008">
        <v>294</v>
      </c>
      <c r="Q1008">
        <v>39</v>
      </c>
      <c r="R1008">
        <v>697</v>
      </c>
      <c r="S1008">
        <v>39</v>
      </c>
    </row>
    <row r="1009" spans="1:19" ht="12.75" customHeight="1" x14ac:dyDescent="0.2">
      <c r="A1009" t="s">
        <v>1362</v>
      </c>
      <c r="B1009" t="s">
        <v>2</v>
      </c>
      <c r="C1009" t="s">
        <v>3</v>
      </c>
      <c r="D1009" s="92">
        <v>2017</v>
      </c>
      <c r="E1009" t="s">
        <v>6</v>
      </c>
      <c r="F1009">
        <v>164</v>
      </c>
      <c r="G1009" s="88">
        <f t="shared" si="30"/>
        <v>0</v>
      </c>
      <c r="H1009">
        <v>0</v>
      </c>
      <c r="I1009">
        <v>0</v>
      </c>
      <c r="J1009">
        <v>114</v>
      </c>
      <c r="K1009" s="88">
        <f t="shared" si="31"/>
        <v>0</v>
      </c>
      <c r="L1009">
        <v>0</v>
      </c>
      <c r="M1009">
        <v>0</v>
      </c>
      <c r="N1009">
        <v>125</v>
      </c>
      <c r="O1009">
        <v>0</v>
      </c>
      <c r="P1009">
        <v>294</v>
      </c>
      <c r="Q1009">
        <v>66</v>
      </c>
      <c r="R1009">
        <v>697</v>
      </c>
      <c r="S1009">
        <v>66</v>
      </c>
    </row>
    <row r="1010" spans="1:19" ht="12.75" customHeight="1" x14ac:dyDescent="0.2">
      <c r="A1010" s="93" t="s">
        <v>199</v>
      </c>
      <c r="B1010" s="93" t="s">
        <v>62</v>
      </c>
      <c r="C1010" s="93" t="s">
        <v>8</v>
      </c>
      <c r="D1010" s="94" t="s">
        <v>1189</v>
      </c>
      <c r="E1010" s="93" t="s">
        <v>6</v>
      </c>
      <c r="F1010" s="95">
        <v>23</v>
      </c>
      <c r="G1010" s="88">
        <f t="shared" si="30"/>
        <v>8</v>
      </c>
      <c r="H1010" s="95">
        <v>0</v>
      </c>
      <c r="I1010" s="95">
        <v>8</v>
      </c>
      <c r="J1010" s="96">
        <v>13</v>
      </c>
      <c r="K1010" s="88">
        <f t="shared" si="31"/>
        <v>0</v>
      </c>
      <c r="L1010" s="95">
        <v>0</v>
      </c>
      <c r="M1010" s="95">
        <v>0</v>
      </c>
      <c r="N1010" s="95">
        <v>13</v>
      </c>
      <c r="O1010" s="95">
        <v>0</v>
      </c>
      <c r="P1010" s="93" t="s">
        <v>1270</v>
      </c>
      <c r="Q1010" s="95">
        <v>0</v>
      </c>
      <c r="R1010" s="95">
        <v>61</v>
      </c>
      <c r="S1010" s="95">
        <v>8</v>
      </c>
    </row>
    <row r="1011" spans="1:19" ht="12.75" customHeight="1" x14ac:dyDescent="0.2">
      <c r="A1011" s="97" t="s">
        <v>199</v>
      </c>
      <c r="B1011" s="97" t="s">
        <v>62</v>
      </c>
      <c r="C1011" s="97" t="s">
        <v>8</v>
      </c>
      <c r="D1011" s="98">
        <v>2014</v>
      </c>
      <c r="E1011" s="97" t="s">
        <v>6</v>
      </c>
      <c r="F1011" s="97">
        <v>23</v>
      </c>
      <c r="G1011" s="88">
        <f t="shared" si="30"/>
        <v>0</v>
      </c>
      <c r="H1011" s="97">
        <v>0</v>
      </c>
      <c r="I1011" s="97">
        <v>0</v>
      </c>
      <c r="J1011" s="97">
        <v>13</v>
      </c>
      <c r="K1011" s="88">
        <f t="shared" si="31"/>
        <v>1</v>
      </c>
      <c r="L1011" s="97">
        <v>1</v>
      </c>
      <c r="M1011" s="97">
        <v>0</v>
      </c>
      <c r="N1011" s="97">
        <v>13</v>
      </c>
      <c r="O1011" s="97">
        <v>0</v>
      </c>
      <c r="P1011" s="97">
        <v>12</v>
      </c>
      <c r="Q1011" s="97">
        <v>4</v>
      </c>
      <c r="R1011" s="97">
        <v>61</v>
      </c>
      <c r="S1011" s="97">
        <v>5</v>
      </c>
    </row>
    <row r="1012" spans="1:19" ht="12.75" customHeight="1" x14ac:dyDescent="0.2">
      <c r="A1012" s="97" t="s">
        <v>199</v>
      </c>
      <c r="B1012" s="97" t="s">
        <v>62</v>
      </c>
      <c r="C1012" s="97" t="s">
        <v>8</v>
      </c>
      <c r="D1012" s="98">
        <v>2015</v>
      </c>
      <c r="E1012" s="97" t="s">
        <v>6</v>
      </c>
      <c r="F1012" s="97">
        <v>23</v>
      </c>
      <c r="G1012" s="88">
        <f t="shared" si="30"/>
        <v>4</v>
      </c>
      <c r="H1012" s="97">
        <v>0</v>
      </c>
      <c r="I1012" s="97">
        <v>4</v>
      </c>
      <c r="J1012" s="97">
        <v>13</v>
      </c>
      <c r="K1012" s="88">
        <f t="shared" si="31"/>
        <v>0</v>
      </c>
      <c r="L1012" s="97">
        <v>0</v>
      </c>
      <c r="M1012" s="97">
        <v>0</v>
      </c>
      <c r="N1012" s="97">
        <v>13</v>
      </c>
      <c r="O1012" s="97">
        <v>1</v>
      </c>
      <c r="P1012" s="97">
        <v>12</v>
      </c>
      <c r="Q1012" s="97">
        <v>2</v>
      </c>
      <c r="R1012" s="97">
        <v>61</v>
      </c>
      <c r="S1012" s="97">
        <v>7</v>
      </c>
    </row>
    <row r="1013" spans="1:19" ht="12.75" customHeight="1" x14ac:dyDescent="0.2">
      <c r="A1013" s="97" t="s">
        <v>199</v>
      </c>
      <c r="B1013" s="97" t="s">
        <v>62</v>
      </c>
      <c r="C1013" s="97" t="s">
        <v>8</v>
      </c>
      <c r="D1013" s="98">
        <v>2016</v>
      </c>
      <c r="E1013" s="97" t="s">
        <v>6</v>
      </c>
      <c r="F1013" s="97">
        <v>23</v>
      </c>
      <c r="G1013" s="88">
        <f t="shared" si="30"/>
        <v>5</v>
      </c>
      <c r="H1013" s="97">
        <v>5</v>
      </c>
      <c r="I1013" s="97">
        <v>0</v>
      </c>
      <c r="J1013" s="97">
        <v>13</v>
      </c>
      <c r="K1013" s="88">
        <f t="shared" si="31"/>
        <v>0</v>
      </c>
      <c r="L1013" s="97">
        <v>0</v>
      </c>
      <c r="M1013" s="97">
        <v>0</v>
      </c>
      <c r="N1013" s="97">
        <v>13</v>
      </c>
      <c r="O1013" s="97">
        <v>0</v>
      </c>
      <c r="P1013" s="97">
        <v>12</v>
      </c>
      <c r="Q1013" s="97">
        <v>8</v>
      </c>
      <c r="R1013" s="97">
        <v>61</v>
      </c>
      <c r="S1013" s="97">
        <v>13</v>
      </c>
    </row>
    <row r="1014" spans="1:19" ht="12.75" customHeight="1" x14ac:dyDescent="0.2">
      <c r="A1014" s="97" t="s">
        <v>199</v>
      </c>
      <c r="B1014" s="97" t="s">
        <v>62</v>
      </c>
      <c r="C1014" s="97" t="s">
        <v>8</v>
      </c>
      <c r="D1014" s="98">
        <v>2017</v>
      </c>
      <c r="E1014" s="97" t="s">
        <v>6</v>
      </c>
      <c r="F1014" s="97">
        <v>23</v>
      </c>
      <c r="G1014" s="88">
        <f t="shared" si="30"/>
        <v>12</v>
      </c>
      <c r="H1014" s="97">
        <v>0</v>
      </c>
      <c r="I1014" s="97">
        <v>12</v>
      </c>
      <c r="J1014" s="97">
        <v>13</v>
      </c>
      <c r="K1014" s="88">
        <f t="shared" si="31"/>
        <v>0</v>
      </c>
      <c r="L1014" s="97">
        <v>0</v>
      </c>
      <c r="M1014" s="97">
        <v>0</v>
      </c>
      <c r="N1014" s="97">
        <v>13</v>
      </c>
      <c r="O1014" s="97">
        <v>0</v>
      </c>
      <c r="P1014" s="97">
        <v>12</v>
      </c>
      <c r="Q1014" s="97">
        <v>4</v>
      </c>
      <c r="R1014" s="97">
        <v>61</v>
      </c>
      <c r="S1014" s="97">
        <v>16</v>
      </c>
    </row>
    <row r="1015" spans="1:19" ht="12.75" customHeight="1" x14ac:dyDescent="0.2">
      <c r="A1015" s="93" t="s">
        <v>68</v>
      </c>
      <c r="B1015" s="93" t="s">
        <v>68</v>
      </c>
      <c r="C1015" s="93" t="s">
        <v>26</v>
      </c>
      <c r="D1015" s="94" t="s">
        <v>1189</v>
      </c>
      <c r="E1015" s="93" t="s">
        <v>6</v>
      </c>
      <c r="F1015" s="95">
        <v>157</v>
      </c>
      <c r="G1015" s="88">
        <f t="shared" si="30"/>
        <v>0</v>
      </c>
      <c r="H1015" s="95">
        <v>0</v>
      </c>
      <c r="I1015" s="95">
        <v>0</v>
      </c>
      <c r="J1015" s="96">
        <v>102</v>
      </c>
      <c r="K1015" s="88">
        <f t="shared" si="31"/>
        <v>0</v>
      </c>
      <c r="L1015" s="95">
        <v>0</v>
      </c>
      <c r="M1015" s="95">
        <v>0</v>
      </c>
      <c r="N1015" s="95">
        <v>119</v>
      </c>
      <c r="O1015" s="95">
        <v>0</v>
      </c>
      <c r="P1015" s="93" t="s">
        <v>1285</v>
      </c>
      <c r="Q1015" s="95">
        <v>4</v>
      </c>
      <c r="R1015" s="95">
        <v>650</v>
      </c>
      <c r="S1015" s="95">
        <v>4</v>
      </c>
    </row>
    <row r="1016" spans="1:19" ht="12.75" customHeight="1" x14ac:dyDescent="0.2">
      <c r="A1016" t="s">
        <v>68</v>
      </c>
      <c r="B1016" t="s">
        <v>68</v>
      </c>
      <c r="C1016" t="s">
        <v>26</v>
      </c>
      <c r="D1016" s="92">
        <v>2015</v>
      </c>
      <c r="E1016" t="s">
        <v>6</v>
      </c>
      <c r="F1016">
        <v>157</v>
      </c>
      <c r="G1016" s="88">
        <f t="shared" si="30"/>
        <v>19</v>
      </c>
      <c r="H1016">
        <v>19</v>
      </c>
      <c r="I1016">
        <v>0</v>
      </c>
      <c r="J1016">
        <v>102</v>
      </c>
      <c r="K1016" s="88">
        <f t="shared" si="31"/>
        <v>0</v>
      </c>
      <c r="L1016">
        <v>0</v>
      </c>
      <c r="M1016">
        <v>0</v>
      </c>
      <c r="N1016">
        <v>119</v>
      </c>
      <c r="O1016">
        <v>2</v>
      </c>
      <c r="P1016">
        <v>272</v>
      </c>
      <c r="Q1016">
        <v>55</v>
      </c>
      <c r="R1016">
        <v>650</v>
      </c>
      <c r="S1016">
        <v>76</v>
      </c>
    </row>
    <row r="1017" spans="1:19" ht="12.75" customHeight="1" x14ac:dyDescent="0.2">
      <c r="A1017" t="s">
        <v>68</v>
      </c>
      <c r="B1017" t="s">
        <v>68</v>
      </c>
      <c r="C1017" t="s">
        <v>26</v>
      </c>
      <c r="D1017" s="92">
        <v>2016</v>
      </c>
      <c r="E1017" t="s">
        <v>6</v>
      </c>
      <c r="F1017">
        <v>157</v>
      </c>
      <c r="G1017" s="88">
        <f t="shared" si="30"/>
        <v>0</v>
      </c>
      <c r="H1017">
        <v>0</v>
      </c>
      <c r="I1017">
        <v>0</v>
      </c>
      <c r="J1017">
        <v>102</v>
      </c>
      <c r="K1017" s="88">
        <f t="shared" si="31"/>
        <v>0</v>
      </c>
      <c r="L1017">
        <v>0</v>
      </c>
      <c r="M1017">
        <v>0</v>
      </c>
      <c r="N1017">
        <v>119</v>
      </c>
      <c r="O1017">
        <v>0</v>
      </c>
      <c r="P1017">
        <v>272</v>
      </c>
      <c r="Q1017">
        <v>2</v>
      </c>
      <c r="R1017">
        <v>650</v>
      </c>
      <c r="S1017">
        <v>2</v>
      </c>
    </row>
    <row r="1018" spans="1:19" ht="12.75" customHeight="1" x14ac:dyDescent="0.2">
      <c r="A1018" t="s">
        <v>68</v>
      </c>
      <c r="B1018" t="s">
        <v>68</v>
      </c>
      <c r="C1018" t="s">
        <v>26</v>
      </c>
      <c r="D1018" s="92">
        <v>2017</v>
      </c>
      <c r="E1018" t="s">
        <v>6</v>
      </c>
      <c r="F1018">
        <v>157</v>
      </c>
      <c r="G1018" s="88">
        <f t="shared" si="30"/>
        <v>0</v>
      </c>
      <c r="H1018">
        <v>0</v>
      </c>
      <c r="I1018">
        <v>0</v>
      </c>
      <c r="J1018">
        <v>102</v>
      </c>
      <c r="K1018" s="88">
        <f t="shared" si="31"/>
        <v>0</v>
      </c>
      <c r="L1018">
        <v>0</v>
      </c>
      <c r="M1018">
        <v>0</v>
      </c>
      <c r="N1018">
        <v>119</v>
      </c>
      <c r="O1018">
        <v>0</v>
      </c>
      <c r="P1018">
        <v>272</v>
      </c>
      <c r="Q1018">
        <v>2</v>
      </c>
      <c r="R1018">
        <v>650</v>
      </c>
      <c r="S1018">
        <v>2</v>
      </c>
    </row>
    <row r="1019" spans="1:19" ht="12.75" customHeight="1" x14ac:dyDescent="0.2">
      <c r="A1019" s="93" t="s">
        <v>200</v>
      </c>
      <c r="B1019" s="93" t="s">
        <v>68</v>
      </c>
      <c r="C1019" s="93" t="s">
        <v>26</v>
      </c>
      <c r="D1019" s="94" t="s">
        <v>1189</v>
      </c>
      <c r="E1019" s="93" t="s">
        <v>6</v>
      </c>
      <c r="F1019" s="95">
        <v>374</v>
      </c>
      <c r="G1019" s="88">
        <f t="shared" si="30"/>
        <v>0</v>
      </c>
      <c r="H1019" s="95">
        <v>0</v>
      </c>
      <c r="I1019" s="95">
        <v>0</v>
      </c>
      <c r="J1019" s="96">
        <v>244</v>
      </c>
      <c r="K1019" s="88">
        <f t="shared" si="31"/>
        <v>0</v>
      </c>
      <c r="L1019" s="95">
        <v>0</v>
      </c>
      <c r="M1019" s="95">
        <v>0</v>
      </c>
      <c r="N1019" s="95">
        <v>282</v>
      </c>
      <c r="O1019" s="95">
        <v>4</v>
      </c>
      <c r="P1019" s="93" t="s">
        <v>1363</v>
      </c>
      <c r="Q1019" s="95">
        <v>230</v>
      </c>
      <c r="R1019" s="95">
        <v>1551</v>
      </c>
      <c r="S1019" s="95">
        <v>234</v>
      </c>
    </row>
    <row r="1020" spans="1:19" ht="12.75" customHeight="1" x14ac:dyDescent="0.2">
      <c r="A1020" t="s">
        <v>200</v>
      </c>
      <c r="B1020" t="s">
        <v>68</v>
      </c>
      <c r="C1020" t="s">
        <v>26</v>
      </c>
      <c r="D1020" s="92">
        <v>2015</v>
      </c>
      <c r="E1020" t="s">
        <v>6</v>
      </c>
      <c r="F1020">
        <v>374</v>
      </c>
      <c r="G1020" s="88">
        <f t="shared" si="30"/>
        <v>137</v>
      </c>
      <c r="H1020">
        <v>37</v>
      </c>
      <c r="I1020">
        <v>100</v>
      </c>
      <c r="J1020">
        <v>244</v>
      </c>
      <c r="K1020" s="88">
        <f t="shared" si="31"/>
        <v>6</v>
      </c>
      <c r="L1020">
        <v>6</v>
      </c>
      <c r="M1020">
        <v>0</v>
      </c>
      <c r="N1020">
        <v>282</v>
      </c>
      <c r="O1020">
        <v>0</v>
      </c>
      <c r="P1020">
        <v>651</v>
      </c>
      <c r="Q1020">
        <v>189</v>
      </c>
      <c r="R1020">
        <v>1551</v>
      </c>
      <c r="S1020">
        <v>332</v>
      </c>
    </row>
    <row r="1021" spans="1:19" ht="12.75" customHeight="1" x14ac:dyDescent="0.2">
      <c r="A1021" t="s">
        <v>200</v>
      </c>
      <c r="B1021" t="s">
        <v>68</v>
      </c>
      <c r="C1021" t="s">
        <v>26</v>
      </c>
      <c r="D1021" s="92">
        <v>2016</v>
      </c>
      <c r="E1021" t="s">
        <v>6</v>
      </c>
      <c r="F1021">
        <v>374</v>
      </c>
      <c r="G1021" s="88">
        <f t="shared" si="30"/>
        <v>0</v>
      </c>
      <c r="H1021">
        <v>0</v>
      </c>
      <c r="I1021">
        <v>0</v>
      </c>
      <c r="J1021">
        <v>244</v>
      </c>
      <c r="K1021" s="88">
        <f t="shared" si="31"/>
        <v>0</v>
      </c>
      <c r="L1021">
        <v>0</v>
      </c>
      <c r="M1021">
        <v>0</v>
      </c>
      <c r="N1021">
        <v>282</v>
      </c>
      <c r="O1021">
        <v>3</v>
      </c>
      <c r="P1021">
        <v>651</v>
      </c>
      <c r="Q1021">
        <v>260</v>
      </c>
      <c r="R1021">
        <v>1551</v>
      </c>
      <c r="S1021">
        <v>263</v>
      </c>
    </row>
    <row r="1022" spans="1:19" ht="12.75" customHeight="1" x14ac:dyDescent="0.2">
      <c r="A1022" t="s">
        <v>200</v>
      </c>
      <c r="B1022" t="s">
        <v>68</v>
      </c>
      <c r="C1022" t="s">
        <v>26</v>
      </c>
      <c r="D1022" s="92">
        <v>2017</v>
      </c>
      <c r="E1022" t="s">
        <v>6</v>
      </c>
      <c r="F1022">
        <v>374</v>
      </c>
      <c r="G1022" s="88">
        <f t="shared" si="30"/>
        <v>82</v>
      </c>
      <c r="H1022">
        <v>7</v>
      </c>
      <c r="I1022">
        <v>75</v>
      </c>
      <c r="J1022">
        <v>244</v>
      </c>
      <c r="K1022" s="88">
        <f t="shared" si="31"/>
        <v>7</v>
      </c>
      <c r="L1022">
        <v>7</v>
      </c>
      <c r="M1022">
        <v>0</v>
      </c>
      <c r="N1022">
        <v>282</v>
      </c>
      <c r="O1022">
        <v>20</v>
      </c>
      <c r="P1022">
        <v>651</v>
      </c>
      <c r="Q1022">
        <v>316</v>
      </c>
      <c r="R1022">
        <v>1551</v>
      </c>
      <c r="S1022">
        <v>425</v>
      </c>
    </row>
    <row r="1023" spans="1:19" ht="12.75" customHeight="1" x14ac:dyDescent="0.2">
      <c r="A1023" t="s">
        <v>1066</v>
      </c>
      <c r="B1023" t="s">
        <v>5</v>
      </c>
      <c r="C1023" t="s">
        <v>3</v>
      </c>
      <c r="D1023" s="92">
        <v>2017</v>
      </c>
      <c r="E1023" t="s">
        <v>6</v>
      </c>
      <c r="F1023">
        <v>205</v>
      </c>
      <c r="G1023" s="88">
        <f t="shared" si="30"/>
        <v>0</v>
      </c>
      <c r="H1023">
        <v>0</v>
      </c>
      <c r="I1023">
        <v>0</v>
      </c>
      <c r="J1023">
        <v>123</v>
      </c>
      <c r="K1023" s="88">
        <f t="shared" si="31"/>
        <v>0</v>
      </c>
      <c r="L1023">
        <v>0</v>
      </c>
      <c r="M1023">
        <v>0</v>
      </c>
      <c r="N1023">
        <v>137</v>
      </c>
      <c r="O1023">
        <v>0</v>
      </c>
      <c r="P1023">
        <v>350</v>
      </c>
      <c r="Q1023">
        <v>14</v>
      </c>
      <c r="R1023">
        <v>815</v>
      </c>
      <c r="S1023">
        <v>14</v>
      </c>
    </row>
    <row r="1024" spans="1:19" ht="12.75" customHeight="1" x14ac:dyDescent="0.2">
      <c r="A1024" s="97" t="s">
        <v>201</v>
      </c>
      <c r="B1024" s="97" t="s">
        <v>61</v>
      </c>
      <c r="C1024" s="97" t="s">
        <v>3</v>
      </c>
      <c r="D1024" s="98">
        <v>2014</v>
      </c>
      <c r="E1024" s="97" t="s">
        <v>6</v>
      </c>
      <c r="F1024" s="97">
        <v>289</v>
      </c>
      <c r="G1024" s="88">
        <f t="shared" si="30"/>
        <v>0</v>
      </c>
      <c r="H1024" s="97">
        <v>0</v>
      </c>
      <c r="I1024" s="97">
        <v>0</v>
      </c>
      <c r="J1024" s="97">
        <v>197</v>
      </c>
      <c r="K1024" s="88">
        <f t="shared" si="31"/>
        <v>3</v>
      </c>
      <c r="L1024" s="97">
        <v>3</v>
      </c>
      <c r="M1024" s="97">
        <v>0</v>
      </c>
      <c r="N1024" s="97">
        <v>216</v>
      </c>
      <c r="O1024" s="97">
        <v>0</v>
      </c>
      <c r="P1024" s="97">
        <v>462</v>
      </c>
      <c r="Q1024" s="97">
        <v>159</v>
      </c>
      <c r="R1024" s="97">
        <v>1164</v>
      </c>
      <c r="S1024" s="97">
        <v>162</v>
      </c>
    </row>
    <row r="1025" spans="1:19" ht="12.75" customHeight="1" x14ac:dyDescent="0.2">
      <c r="A1025" s="97" t="s">
        <v>201</v>
      </c>
      <c r="B1025" s="97" t="s">
        <v>61</v>
      </c>
      <c r="C1025" s="97" t="s">
        <v>3</v>
      </c>
      <c r="D1025" s="98">
        <v>2015</v>
      </c>
      <c r="E1025" s="97" t="s">
        <v>6</v>
      </c>
      <c r="F1025" s="97">
        <v>289</v>
      </c>
      <c r="G1025" s="88">
        <f t="shared" si="30"/>
        <v>5</v>
      </c>
      <c r="H1025" s="97">
        <v>5</v>
      </c>
      <c r="I1025" s="97">
        <v>0</v>
      </c>
      <c r="J1025" s="97">
        <v>197</v>
      </c>
      <c r="K1025" s="88">
        <f t="shared" si="31"/>
        <v>15</v>
      </c>
      <c r="L1025" s="97">
        <v>15</v>
      </c>
      <c r="M1025" s="97">
        <v>0</v>
      </c>
      <c r="N1025" s="97">
        <v>216</v>
      </c>
      <c r="O1025" s="97">
        <v>9</v>
      </c>
      <c r="P1025" s="97">
        <v>462</v>
      </c>
      <c r="Q1025" s="97">
        <v>144</v>
      </c>
      <c r="R1025" s="97">
        <v>1164</v>
      </c>
      <c r="S1025" s="97">
        <v>173</v>
      </c>
    </row>
    <row r="1026" spans="1:19" ht="12.75" customHeight="1" x14ac:dyDescent="0.2">
      <c r="A1026" s="97" t="s">
        <v>201</v>
      </c>
      <c r="B1026" s="97" t="s">
        <v>61</v>
      </c>
      <c r="C1026" s="97" t="s">
        <v>3</v>
      </c>
      <c r="D1026" s="98">
        <v>2016</v>
      </c>
      <c r="E1026" s="97" t="s">
        <v>6</v>
      </c>
      <c r="F1026" s="97">
        <v>289</v>
      </c>
      <c r="G1026" s="88">
        <f t="shared" si="30"/>
        <v>0</v>
      </c>
      <c r="H1026" s="97">
        <v>0</v>
      </c>
      <c r="I1026" s="97">
        <v>0</v>
      </c>
      <c r="J1026" s="97">
        <v>197</v>
      </c>
      <c r="K1026" s="88">
        <f t="shared" si="31"/>
        <v>0</v>
      </c>
      <c r="L1026" s="97">
        <v>0</v>
      </c>
      <c r="M1026" s="97">
        <v>0</v>
      </c>
      <c r="N1026" s="97">
        <v>216</v>
      </c>
      <c r="O1026" s="97">
        <v>0</v>
      </c>
      <c r="P1026" s="97">
        <v>462</v>
      </c>
      <c r="Q1026" s="97">
        <v>88</v>
      </c>
      <c r="R1026" s="97">
        <v>1164</v>
      </c>
      <c r="S1026" s="97">
        <v>88</v>
      </c>
    </row>
    <row r="1027" spans="1:19" ht="12.75" customHeight="1" x14ac:dyDescent="0.2">
      <c r="A1027" s="97" t="s">
        <v>201</v>
      </c>
      <c r="B1027" s="97" t="s">
        <v>61</v>
      </c>
      <c r="C1027" s="97" t="s">
        <v>3</v>
      </c>
      <c r="D1027" s="98">
        <v>2017</v>
      </c>
      <c r="E1027" s="97" t="s">
        <v>6</v>
      </c>
      <c r="F1027" s="97">
        <v>289</v>
      </c>
      <c r="G1027" s="88">
        <f t="shared" ref="G1027:G1090" si="32">H1027+I1027</f>
        <v>0</v>
      </c>
      <c r="H1027" s="97">
        <v>0</v>
      </c>
      <c r="I1027" s="97">
        <v>0</v>
      </c>
      <c r="J1027" s="97">
        <v>197</v>
      </c>
      <c r="K1027" s="88">
        <f t="shared" ref="K1027:K1090" si="33">L1027+M1027</f>
        <v>0</v>
      </c>
      <c r="L1027" s="97">
        <v>0</v>
      </c>
      <c r="M1027" s="97">
        <v>0</v>
      </c>
      <c r="N1027" s="97">
        <v>216</v>
      </c>
      <c r="O1027" s="97">
        <v>0</v>
      </c>
      <c r="P1027" s="97">
        <v>462</v>
      </c>
      <c r="Q1027" s="97">
        <v>88</v>
      </c>
      <c r="R1027" s="97">
        <v>1164</v>
      </c>
      <c r="S1027" s="97">
        <v>88</v>
      </c>
    </row>
    <row r="1028" spans="1:19" ht="12.75" customHeight="1" x14ac:dyDescent="0.2">
      <c r="A1028" s="93" t="s">
        <v>202</v>
      </c>
      <c r="B1028" s="93" t="s">
        <v>21</v>
      </c>
      <c r="C1028" s="93" t="s">
        <v>8</v>
      </c>
      <c r="D1028" s="94" t="s">
        <v>1189</v>
      </c>
      <c r="E1028" s="93" t="s">
        <v>6</v>
      </c>
      <c r="F1028" s="95">
        <v>75</v>
      </c>
      <c r="G1028" s="88">
        <f t="shared" si="32"/>
        <v>0</v>
      </c>
      <c r="H1028" s="95">
        <v>0</v>
      </c>
      <c r="I1028" s="95">
        <v>0</v>
      </c>
      <c r="J1028" s="96">
        <v>44</v>
      </c>
      <c r="K1028" s="88">
        <f t="shared" si="33"/>
        <v>0</v>
      </c>
      <c r="L1028" s="95">
        <v>0</v>
      </c>
      <c r="M1028" s="95">
        <v>0</v>
      </c>
      <c r="N1028" s="95">
        <v>50</v>
      </c>
      <c r="O1028" s="95">
        <v>1</v>
      </c>
      <c r="P1028" s="93" t="s">
        <v>1231</v>
      </c>
      <c r="Q1028" s="95">
        <v>34</v>
      </c>
      <c r="R1028" s="95">
        <v>229</v>
      </c>
      <c r="S1028" s="95">
        <v>35</v>
      </c>
    </row>
    <row r="1029" spans="1:19" ht="12.75" customHeight="1" x14ac:dyDescent="0.2">
      <c r="A1029" s="97" t="s">
        <v>202</v>
      </c>
      <c r="B1029" s="97" t="s">
        <v>21</v>
      </c>
      <c r="C1029" s="97" t="s">
        <v>8</v>
      </c>
      <c r="D1029" s="98">
        <v>2014</v>
      </c>
      <c r="E1029" s="97" t="s">
        <v>6</v>
      </c>
      <c r="F1029" s="97">
        <v>75</v>
      </c>
      <c r="G1029" s="88">
        <f t="shared" si="32"/>
        <v>0</v>
      </c>
      <c r="H1029" s="97">
        <v>0</v>
      </c>
      <c r="I1029" s="97">
        <v>0</v>
      </c>
      <c r="J1029" s="97">
        <v>44</v>
      </c>
      <c r="K1029" s="88">
        <f t="shared" si="33"/>
        <v>0</v>
      </c>
      <c r="L1029" s="97">
        <v>0</v>
      </c>
      <c r="M1029" s="97">
        <v>0</v>
      </c>
      <c r="N1029" s="97">
        <v>50</v>
      </c>
      <c r="O1029" s="97">
        <v>0</v>
      </c>
      <c r="P1029" s="97">
        <v>60</v>
      </c>
      <c r="Q1029" s="97">
        <v>0</v>
      </c>
      <c r="R1029" s="97">
        <v>229</v>
      </c>
      <c r="S1029" s="97">
        <v>0</v>
      </c>
    </row>
    <row r="1030" spans="1:19" ht="12.75" customHeight="1" x14ac:dyDescent="0.2">
      <c r="A1030" s="97" t="s">
        <v>202</v>
      </c>
      <c r="B1030" s="97" t="s">
        <v>21</v>
      </c>
      <c r="C1030" s="97" t="s">
        <v>8</v>
      </c>
      <c r="D1030" s="98">
        <v>2015</v>
      </c>
      <c r="E1030" s="97" t="s">
        <v>6</v>
      </c>
      <c r="F1030" s="97">
        <v>75</v>
      </c>
      <c r="G1030" s="88">
        <f t="shared" si="32"/>
        <v>0</v>
      </c>
      <c r="H1030" s="97">
        <v>0</v>
      </c>
      <c r="I1030" s="97">
        <v>0</v>
      </c>
      <c r="J1030" s="97">
        <v>44</v>
      </c>
      <c r="K1030" s="88">
        <f t="shared" si="33"/>
        <v>0</v>
      </c>
      <c r="L1030" s="97">
        <v>0</v>
      </c>
      <c r="M1030" s="97">
        <v>0</v>
      </c>
      <c r="N1030" s="97">
        <v>50</v>
      </c>
      <c r="O1030" s="97">
        <v>0</v>
      </c>
      <c r="P1030" s="97">
        <v>60</v>
      </c>
      <c r="Q1030" s="97">
        <v>8</v>
      </c>
      <c r="R1030" s="97">
        <v>229</v>
      </c>
      <c r="S1030" s="97">
        <v>8</v>
      </c>
    </row>
    <row r="1031" spans="1:19" ht="12.75" customHeight="1" x14ac:dyDescent="0.2">
      <c r="A1031" s="97" t="s">
        <v>202</v>
      </c>
      <c r="B1031" s="97" t="s">
        <v>21</v>
      </c>
      <c r="C1031" s="97" t="s">
        <v>8</v>
      </c>
      <c r="D1031" s="98">
        <v>2016</v>
      </c>
      <c r="E1031" s="97" t="s">
        <v>6</v>
      </c>
      <c r="F1031" s="97">
        <v>75</v>
      </c>
      <c r="G1031" s="88">
        <f t="shared" si="32"/>
        <v>0</v>
      </c>
      <c r="H1031" s="97">
        <v>0</v>
      </c>
      <c r="I1031" s="97">
        <v>0</v>
      </c>
      <c r="J1031" s="97">
        <v>44</v>
      </c>
      <c r="K1031" s="88">
        <f t="shared" si="33"/>
        <v>0</v>
      </c>
      <c r="L1031" s="97">
        <v>0</v>
      </c>
      <c r="M1031" s="97">
        <v>0</v>
      </c>
      <c r="N1031" s="97">
        <v>50</v>
      </c>
      <c r="O1031" s="97">
        <v>0</v>
      </c>
      <c r="P1031" s="97">
        <v>60</v>
      </c>
      <c r="Q1031" s="97">
        <v>35</v>
      </c>
      <c r="R1031" s="97">
        <v>229</v>
      </c>
      <c r="S1031" s="97">
        <v>35</v>
      </c>
    </row>
    <row r="1032" spans="1:19" ht="12.75" customHeight="1" x14ac:dyDescent="0.2">
      <c r="A1032" s="97" t="s">
        <v>202</v>
      </c>
      <c r="B1032" s="97" t="s">
        <v>21</v>
      </c>
      <c r="C1032" s="97" t="s">
        <v>8</v>
      </c>
      <c r="D1032" s="98">
        <v>2017</v>
      </c>
      <c r="E1032" s="97" t="s">
        <v>6</v>
      </c>
      <c r="F1032" s="97">
        <v>75</v>
      </c>
      <c r="G1032" s="88">
        <f t="shared" si="32"/>
        <v>0</v>
      </c>
      <c r="H1032" s="97">
        <v>0</v>
      </c>
      <c r="I1032" s="97">
        <v>0</v>
      </c>
      <c r="J1032" s="97">
        <v>44</v>
      </c>
      <c r="K1032" s="88">
        <f t="shared" si="33"/>
        <v>0</v>
      </c>
      <c r="L1032" s="97">
        <v>0</v>
      </c>
      <c r="M1032" s="97">
        <v>0</v>
      </c>
      <c r="N1032" s="97">
        <v>50</v>
      </c>
      <c r="O1032" s="97">
        <v>0</v>
      </c>
      <c r="P1032" s="97">
        <v>60</v>
      </c>
      <c r="Q1032" s="97">
        <v>31</v>
      </c>
      <c r="R1032" s="97">
        <v>229</v>
      </c>
      <c r="S1032" s="97">
        <v>31</v>
      </c>
    </row>
    <row r="1033" spans="1:19" ht="12.75" customHeight="1" x14ac:dyDescent="0.2">
      <c r="A1033" s="97" t="s">
        <v>203</v>
      </c>
      <c r="B1033" s="97" t="s">
        <v>35</v>
      </c>
      <c r="C1033" s="97" t="s">
        <v>3</v>
      </c>
      <c r="D1033" s="98">
        <v>2014</v>
      </c>
      <c r="E1033" s="97" t="s">
        <v>6</v>
      </c>
      <c r="F1033" s="97">
        <v>1500</v>
      </c>
      <c r="G1033" s="88">
        <f t="shared" si="32"/>
        <v>0</v>
      </c>
      <c r="H1033" s="97">
        <v>0</v>
      </c>
      <c r="I1033" s="97">
        <v>0</v>
      </c>
      <c r="J1033" s="97">
        <v>993</v>
      </c>
      <c r="K1033" s="88">
        <f t="shared" si="33"/>
        <v>0</v>
      </c>
      <c r="L1033" s="97">
        <v>0</v>
      </c>
      <c r="M1033" s="97">
        <v>0</v>
      </c>
      <c r="N1033" s="97">
        <v>1112</v>
      </c>
      <c r="O1033" s="97">
        <v>0</v>
      </c>
      <c r="P1033" s="97">
        <v>2564</v>
      </c>
      <c r="Q1033" s="97">
        <v>93</v>
      </c>
      <c r="R1033" s="97">
        <v>6169</v>
      </c>
      <c r="S1033" s="97">
        <v>93</v>
      </c>
    </row>
    <row r="1034" spans="1:19" ht="12.75" customHeight="1" x14ac:dyDescent="0.2">
      <c r="A1034" t="s">
        <v>203</v>
      </c>
      <c r="B1034" t="s">
        <v>35</v>
      </c>
      <c r="C1034" t="s">
        <v>3</v>
      </c>
      <c r="D1034" s="92">
        <v>2015</v>
      </c>
      <c r="E1034" t="s">
        <v>6</v>
      </c>
      <c r="F1034">
        <v>1500</v>
      </c>
      <c r="G1034" s="88">
        <f t="shared" si="32"/>
        <v>0</v>
      </c>
      <c r="H1034">
        <v>0</v>
      </c>
      <c r="I1034">
        <v>0</v>
      </c>
      <c r="J1034">
        <v>993</v>
      </c>
      <c r="K1034" s="88">
        <f t="shared" si="33"/>
        <v>0</v>
      </c>
      <c r="L1034">
        <v>0</v>
      </c>
      <c r="M1034">
        <v>0</v>
      </c>
      <c r="N1034">
        <v>1112</v>
      </c>
      <c r="O1034">
        <v>0</v>
      </c>
      <c r="P1034">
        <v>2564</v>
      </c>
      <c r="Q1034">
        <v>103</v>
      </c>
      <c r="R1034">
        <v>6169</v>
      </c>
      <c r="S1034">
        <v>103</v>
      </c>
    </row>
    <row r="1035" spans="1:19" ht="12.75" customHeight="1" x14ac:dyDescent="0.2">
      <c r="A1035" t="s">
        <v>203</v>
      </c>
      <c r="B1035" t="s">
        <v>35</v>
      </c>
      <c r="C1035" t="s">
        <v>3</v>
      </c>
      <c r="D1035" s="92">
        <v>2016</v>
      </c>
      <c r="E1035" t="s">
        <v>6</v>
      </c>
      <c r="F1035">
        <v>1500</v>
      </c>
      <c r="G1035" s="88">
        <f t="shared" si="32"/>
        <v>0</v>
      </c>
      <c r="H1035">
        <v>0</v>
      </c>
      <c r="I1035">
        <v>0</v>
      </c>
      <c r="J1035">
        <v>993</v>
      </c>
      <c r="K1035" s="88">
        <f t="shared" si="33"/>
        <v>0</v>
      </c>
      <c r="L1035">
        <v>0</v>
      </c>
      <c r="M1035">
        <v>0</v>
      </c>
      <c r="N1035">
        <v>1112</v>
      </c>
      <c r="O1035">
        <v>0</v>
      </c>
      <c r="P1035">
        <v>2564</v>
      </c>
      <c r="Q1035">
        <v>0</v>
      </c>
      <c r="R1035">
        <v>6169</v>
      </c>
      <c r="S1035">
        <v>0</v>
      </c>
    </row>
    <row r="1036" spans="1:19" ht="12.75" customHeight="1" x14ac:dyDescent="0.2">
      <c r="A1036" t="s">
        <v>203</v>
      </c>
      <c r="B1036" t="s">
        <v>35</v>
      </c>
      <c r="C1036" t="s">
        <v>3</v>
      </c>
      <c r="D1036" s="92">
        <v>2017</v>
      </c>
      <c r="E1036" t="s">
        <v>6</v>
      </c>
      <c r="F1036">
        <v>1500</v>
      </c>
      <c r="G1036" s="88">
        <f t="shared" si="32"/>
        <v>0</v>
      </c>
      <c r="H1036">
        <v>0</v>
      </c>
      <c r="I1036">
        <v>0</v>
      </c>
      <c r="J1036">
        <v>993</v>
      </c>
      <c r="K1036" s="88">
        <f t="shared" si="33"/>
        <v>0</v>
      </c>
      <c r="L1036">
        <v>0</v>
      </c>
      <c r="M1036">
        <v>0</v>
      </c>
      <c r="N1036">
        <v>1112</v>
      </c>
      <c r="O1036">
        <v>84</v>
      </c>
      <c r="P1036">
        <v>2564</v>
      </c>
      <c r="Q1036">
        <v>341</v>
      </c>
      <c r="R1036">
        <v>6169</v>
      </c>
      <c r="S1036">
        <v>425</v>
      </c>
    </row>
    <row r="1037" spans="1:19" ht="12.75" customHeight="1" x14ac:dyDescent="0.2">
      <c r="A1037" s="93" t="s">
        <v>204</v>
      </c>
      <c r="B1037" s="93" t="s">
        <v>62</v>
      </c>
      <c r="C1037" s="93" t="s">
        <v>8</v>
      </c>
      <c r="D1037" s="94" t="s">
        <v>1189</v>
      </c>
      <c r="E1037" s="93" t="s">
        <v>6</v>
      </c>
      <c r="F1037" s="95">
        <v>273</v>
      </c>
      <c r="G1037" s="88">
        <f t="shared" si="32"/>
        <v>31</v>
      </c>
      <c r="H1037" s="95">
        <v>31</v>
      </c>
      <c r="I1037" s="95">
        <v>0</v>
      </c>
      <c r="J1037" s="96">
        <v>154</v>
      </c>
      <c r="K1037" s="88">
        <f t="shared" si="33"/>
        <v>25</v>
      </c>
      <c r="L1037" s="95">
        <v>25</v>
      </c>
      <c r="M1037" s="95">
        <v>0</v>
      </c>
      <c r="N1037" s="95">
        <v>185</v>
      </c>
      <c r="O1037" s="95">
        <v>271</v>
      </c>
      <c r="P1037" s="93" t="s">
        <v>1364</v>
      </c>
      <c r="Q1037" s="95">
        <v>189</v>
      </c>
      <c r="R1037" s="95">
        <v>928</v>
      </c>
      <c r="S1037" s="95">
        <v>516</v>
      </c>
    </row>
    <row r="1038" spans="1:19" ht="12.75" customHeight="1" x14ac:dyDescent="0.2">
      <c r="A1038" s="97" t="s">
        <v>204</v>
      </c>
      <c r="B1038" s="97" t="s">
        <v>62</v>
      </c>
      <c r="C1038" s="97" t="s">
        <v>8</v>
      </c>
      <c r="D1038" s="98">
        <v>2014</v>
      </c>
      <c r="E1038" s="97" t="s">
        <v>6</v>
      </c>
      <c r="F1038" s="97">
        <v>273</v>
      </c>
      <c r="G1038" s="88">
        <f t="shared" si="32"/>
        <v>0</v>
      </c>
      <c r="H1038" s="97">
        <v>0</v>
      </c>
      <c r="I1038" s="97">
        <v>0</v>
      </c>
      <c r="J1038" s="97">
        <v>154</v>
      </c>
      <c r="K1038" s="88">
        <f t="shared" si="33"/>
        <v>9</v>
      </c>
      <c r="L1038" s="97">
        <v>9</v>
      </c>
      <c r="M1038" s="97">
        <v>0</v>
      </c>
      <c r="N1038" s="97">
        <v>185</v>
      </c>
      <c r="O1038" s="97">
        <v>23</v>
      </c>
      <c r="P1038" s="97">
        <v>316</v>
      </c>
      <c r="Q1038" s="97">
        <v>319</v>
      </c>
      <c r="R1038" s="97">
        <v>928</v>
      </c>
      <c r="S1038" s="97">
        <v>351</v>
      </c>
    </row>
    <row r="1039" spans="1:19" ht="12.75" customHeight="1" x14ac:dyDescent="0.2">
      <c r="A1039" s="97" t="s">
        <v>204</v>
      </c>
      <c r="B1039" s="97" t="s">
        <v>62</v>
      </c>
      <c r="C1039" s="97" t="s">
        <v>8</v>
      </c>
      <c r="D1039" s="98">
        <v>2015</v>
      </c>
      <c r="E1039" s="97" t="s">
        <v>6</v>
      </c>
      <c r="F1039" s="97">
        <v>273</v>
      </c>
      <c r="G1039" s="88">
        <f t="shared" si="32"/>
        <v>12</v>
      </c>
      <c r="H1039" s="97">
        <v>12</v>
      </c>
      <c r="I1039" s="97">
        <v>0</v>
      </c>
      <c r="J1039" s="97">
        <v>154</v>
      </c>
      <c r="K1039" s="88">
        <f t="shared" si="33"/>
        <v>118</v>
      </c>
      <c r="L1039" s="97">
        <v>118</v>
      </c>
      <c r="M1039" s="97">
        <v>0</v>
      </c>
      <c r="N1039" s="97">
        <v>185</v>
      </c>
      <c r="O1039" s="97">
        <v>107</v>
      </c>
      <c r="P1039" s="97">
        <v>316</v>
      </c>
      <c r="Q1039" s="97">
        <v>647</v>
      </c>
      <c r="R1039" s="97">
        <v>928</v>
      </c>
      <c r="S1039" s="97">
        <v>884</v>
      </c>
    </row>
    <row r="1040" spans="1:19" ht="12.75" customHeight="1" x14ac:dyDescent="0.2">
      <c r="A1040" s="97" t="s">
        <v>204</v>
      </c>
      <c r="B1040" s="97" t="s">
        <v>62</v>
      </c>
      <c r="C1040" s="97" t="s">
        <v>8</v>
      </c>
      <c r="D1040" s="98">
        <v>2016</v>
      </c>
      <c r="E1040" s="97" t="s">
        <v>6</v>
      </c>
      <c r="F1040" s="97">
        <v>273</v>
      </c>
      <c r="G1040" s="88">
        <f t="shared" si="32"/>
        <v>29</v>
      </c>
      <c r="H1040" s="97">
        <v>29</v>
      </c>
      <c r="I1040" s="97">
        <v>0</v>
      </c>
      <c r="J1040" s="97">
        <v>154</v>
      </c>
      <c r="K1040" s="88">
        <f t="shared" si="33"/>
        <v>23</v>
      </c>
      <c r="L1040" s="97">
        <v>23</v>
      </c>
      <c r="M1040" s="97">
        <v>0</v>
      </c>
      <c r="N1040" s="97">
        <v>185</v>
      </c>
      <c r="O1040" s="97">
        <v>6</v>
      </c>
      <c r="P1040" s="97">
        <v>316</v>
      </c>
      <c r="Q1040" s="97">
        <v>219</v>
      </c>
      <c r="R1040" s="97">
        <v>928</v>
      </c>
      <c r="S1040" s="97">
        <v>277</v>
      </c>
    </row>
    <row r="1041" spans="1:19" ht="12.75" customHeight="1" x14ac:dyDescent="0.2">
      <c r="A1041" s="97" t="s">
        <v>204</v>
      </c>
      <c r="B1041" s="97" t="s">
        <v>62</v>
      </c>
      <c r="C1041" s="97" t="s">
        <v>8</v>
      </c>
      <c r="D1041" s="98">
        <v>2017</v>
      </c>
      <c r="E1041" s="97" t="s">
        <v>6</v>
      </c>
      <c r="F1041" s="97">
        <v>273</v>
      </c>
      <c r="G1041" s="88">
        <f t="shared" si="32"/>
        <v>0</v>
      </c>
      <c r="H1041" s="97">
        <v>0</v>
      </c>
      <c r="I1041" s="97">
        <v>0</v>
      </c>
      <c r="J1041" s="97">
        <v>154</v>
      </c>
      <c r="K1041" s="88">
        <f t="shared" si="33"/>
        <v>13</v>
      </c>
      <c r="L1041" s="97">
        <v>13</v>
      </c>
      <c r="M1041" s="97">
        <v>0</v>
      </c>
      <c r="N1041" s="97">
        <v>185</v>
      </c>
      <c r="O1041" s="97">
        <v>9</v>
      </c>
      <c r="P1041" s="97">
        <v>316</v>
      </c>
      <c r="Q1041" s="97">
        <v>192</v>
      </c>
      <c r="R1041" s="97">
        <v>928</v>
      </c>
      <c r="S1041" s="97">
        <v>214</v>
      </c>
    </row>
    <row r="1042" spans="1:19" ht="12.75" customHeight="1" x14ac:dyDescent="0.2">
      <c r="A1042" s="93" t="s">
        <v>1365</v>
      </c>
      <c r="B1042" s="93" t="s">
        <v>24</v>
      </c>
      <c r="C1042" s="93" t="s">
        <v>13</v>
      </c>
      <c r="D1042" s="94" t="s">
        <v>1189</v>
      </c>
      <c r="E1042" s="93" t="s">
        <v>6</v>
      </c>
      <c r="F1042" s="95">
        <v>0</v>
      </c>
      <c r="G1042" s="88">
        <f t="shared" si="32"/>
        <v>0</v>
      </c>
      <c r="H1042" s="95">
        <v>0</v>
      </c>
      <c r="I1042" s="95">
        <v>0</v>
      </c>
      <c r="J1042" s="96">
        <v>0</v>
      </c>
      <c r="K1042" s="88">
        <f t="shared" si="33"/>
        <v>0</v>
      </c>
      <c r="L1042" s="95">
        <v>0</v>
      </c>
      <c r="M1042" s="95">
        <v>0</v>
      </c>
      <c r="N1042" s="95">
        <v>0</v>
      </c>
      <c r="O1042" s="95">
        <v>2</v>
      </c>
      <c r="P1042" s="93" t="s">
        <v>1217</v>
      </c>
      <c r="Q1042" s="95">
        <v>38</v>
      </c>
      <c r="R1042" s="95">
        <v>0</v>
      </c>
      <c r="S1042" s="95">
        <v>40</v>
      </c>
    </row>
    <row r="1043" spans="1:19" ht="12.75" customHeight="1" x14ac:dyDescent="0.2">
      <c r="A1043" s="97" t="s">
        <v>205</v>
      </c>
      <c r="B1043" s="97" t="s">
        <v>108</v>
      </c>
      <c r="C1043" s="97" t="s">
        <v>13</v>
      </c>
      <c r="D1043" s="98">
        <v>2014</v>
      </c>
      <c r="E1043" s="97" t="s">
        <v>6</v>
      </c>
      <c r="F1043" s="97">
        <v>11</v>
      </c>
      <c r="G1043" s="88">
        <f t="shared" si="32"/>
        <v>0</v>
      </c>
      <c r="H1043" s="97">
        <v>0</v>
      </c>
      <c r="I1043" s="97">
        <v>0</v>
      </c>
      <c r="J1043" s="97">
        <v>7</v>
      </c>
      <c r="K1043" s="88">
        <f t="shared" si="33"/>
        <v>0</v>
      </c>
      <c r="L1043" s="97">
        <v>0</v>
      </c>
      <c r="M1043" s="97">
        <v>0</v>
      </c>
      <c r="N1043" s="97">
        <v>8</v>
      </c>
      <c r="O1043" s="97">
        <v>0</v>
      </c>
      <c r="P1043" s="97">
        <v>19</v>
      </c>
      <c r="Q1043" s="97">
        <v>1</v>
      </c>
      <c r="R1043" s="97">
        <v>45</v>
      </c>
      <c r="S1043" s="97">
        <v>1</v>
      </c>
    </row>
    <row r="1044" spans="1:19" ht="12.75" customHeight="1" x14ac:dyDescent="0.2">
      <c r="A1044" s="93" t="s">
        <v>206</v>
      </c>
      <c r="B1044" s="93" t="s">
        <v>62</v>
      </c>
      <c r="C1044" s="93" t="s">
        <v>8</v>
      </c>
      <c r="D1044" s="94" t="s">
        <v>1189</v>
      </c>
      <c r="E1044" s="93" t="s">
        <v>6</v>
      </c>
      <c r="F1044" s="95">
        <v>814</v>
      </c>
      <c r="G1044" s="88">
        <f t="shared" si="32"/>
        <v>0</v>
      </c>
      <c r="H1044" s="95">
        <v>0</v>
      </c>
      <c r="I1044" s="95">
        <v>0</v>
      </c>
      <c r="J1044" s="96">
        <v>492</v>
      </c>
      <c r="K1044" s="88">
        <f t="shared" si="33"/>
        <v>10</v>
      </c>
      <c r="L1044" s="95">
        <v>10</v>
      </c>
      <c r="M1044" s="95">
        <v>0</v>
      </c>
      <c r="N1044" s="95">
        <v>527</v>
      </c>
      <c r="O1044" s="95">
        <v>0</v>
      </c>
      <c r="P1044" s="93" t="s">
        <v>1366</v>
      </c>
      <c r="Q1044" s="95">
        <v>320</v>
      </c>
      <c r="R1044" s="95">
        <v>2926</v>
      </c>
      <c r="S1044" s="95">
        <v>330</v>
      </c>
    </row>
    <row r="1045" spans="1:19" ht="12.75" customHeight="1" x14ac:dyDescent="0.2">
      <c r="A1045" s="97" t="s">
        <v>206</v>
      </c>
      <c r="B1045" s="97" t="s">
        <v>62</v>
      </c>
      <c r="C1045" s="97" t="s">
        <v>8</v>
      </c>
      <c r="D1045" s="98">
        <v>2014</v>
      </c>
      <c r="E1045" s="97" t="s">
        <v>6</v>
      </c>
      <c r="F1045" s="97">
        <v>814</v>
      </c>
      <c r="G1045" s="88">
        <f t="shared" si="32"/>
        <v>26</v>
      </c>
      <c r="H1045" s="97">
        <v>26</v>
      </c>
      <c r="I1045" s="97">
        <v>0</v>
      </c>
      <c r="J1045" s="97">
        <v>492</v>
      </c>
      <c r="K1045" s="88">
        <f t="shared" si="33"/>
        <v>19</v>
      </c>
      <c r="L1045" s="97">
        <v>18</v>
      </c>
      <c r="M1045" s="97">
        <v>1</v>
      </c>
      <c r="N1045" s="97">
        <v>527</v>
      </c>
      <c r="O1045" s="97">
        <v>0</v>
      </c>
      <c r="P1045" s="97">
        <v>1093</v>
      </c>
      <c r="Q1045" s="97">
        <v>598</v>
      </c>
      <c r="R1045" s="97">
        <v>2926</v>
      </c>
      <c r="S1045" s="97">
        <v>643</v>
      </c>
    </row>
    <row r="1046" spans="1:19" ht="12.75" customHeight="1" x14ac:dyDescent="0.2">
      <c r="A1046" s="97" t="s">
        <v>206</v>
      </c>
      <c r="B1046" s="97" t="s">
        <v>62</v>
      </c>
      <c r="C1046" s="97" t="s">
        <v>8</v>
      </c>
      <c r="D1046" s="98">
        <v>2015</v>
      </c>
      <c r="E1046" s="97" t="s">
        <v>6</v>
      </c>
      <c r="F1046" s="97">
        <v>814</v>
      </c>
      <c r="G1046" s="88">
        <f t="shared" si="32"/>
        <v>0</v>
      </c>
      <c r="H1046" s="97">
        <v>0</v>
      </c>
      <c r="I1046" s="97">
        <v>0</v>
      </c>
      <c r="J1046" s="97">
        <v>492</v>
      </c>
      <c r="K1046" s="88">
        <f t="shared" si="33"/>
        <v>9</v>
      </c>
      <c r="L1046" s="97">
        <v>9</v>
      </c>
      <c r="M1046" s="97">
        <v>0</v>
      </c>
      <c r="N1046" s="97">
        <v>527</v>
      </c>
      <c r="O1046" s="97">
        <v>0</v>
      </c>
      <c r="P1046" s="97">
        <v>1093</v>
      </c>
      <c r="Q1046" s="97">
        <v>278</v>
      </c>
      <c r="R1046" s="97">
        <v>2926</v>
      </c>
      <c r="S1046" s="97">
        <v>287</v>
      </c>
    </row>
    <row r="1047" spans="1:19" ht="12.75" customHeight="1" x14ac:dyDescent="0.2">
      <c r="A1047" s="97" t="s">
        <v>206</v>
      </c>
      <c r="B1047" s="97" t="s">
        <v>62</v>
      </c>
      <c r="C1047" s="97" t="s">
        <v>8</v>
      </c>
      <c r="D1047" s="98">
        <v>2016</v>
      </c>
      <c r="E1047" s="97" t="s">
        <v>6</v>
      </c>
      <c r="F1047" s="97">
        <v>814</v>
      </c>
      <c r="G1047" s="88">
        <f t="shared" si="32"/>
        <v>17</v>
      </c>
      <c r="H1047" s="97">
        <v>17</v>
      </c>
      <c r="I1047" s="97">
        <v>0</v>
      </c>
      <c r="J1047" s="97">
        <v>492</v>
      </c>
      <c r="K1047" s="88">
        <f t="shared" si="33"/>
        <v>109</v>
      </c>
      <c r="L1047" s="97">
        <v>109</v>
      </c>
      <c r="M1047" s="97">
        <v>0</v>
      </c>
      <c r="N1047" s="97">
        <v>527</v>
      </c>
      <c r="O1047" s="97">
        <v>0</v>
      </c>
      <c r="P1047" s="97">
        <v>1093</v>
      </c>
      <c r="Q1047" s="97">
        <v>376</v>
      </c>
      <c r="R1047" s="97">
        <v>2926</v>
      </c>
      <c r="S1047" s="97">
        <v>502</v>
      </c>
    </row>
    <row r="1048" spans="1:19" ht="12.75" customHeight="1" x14ac:dyDescent="0.2">
      <c r="A1048" s="97" t="s">
        <v>206</v>
      </c>
      <c r="B1048" s="97" t="s">
        <v>62</v>
      </c>
      <c r="C1048" s="97" t="s">
        <v>8</v>
      </c>
      <c r="D1048" s="98">
        <v>2017</v>
      </c>
      <c r="E1048" s="97" t="s">
        <v>6</v>
      </c>
      <c r="F1048" s="97">
        <v>814</v>
      </c>
      <c r="G1048" s="88">
        <f t="shared" si="32"/>
        <v>98</v>
      </c>
      <c r="H1048" s="97">
        <v>98</v>
      </c>
      <c r="I1048" s="97">
        <v>0</v>
      </c>
      <c r="J1048" s="97">
        <v>492</v>
      </c>
      <c r="K1048" s="88">
        <f t="shared" si="33"/>
        <v>23</v>
      </c>
      <c r="L1048" s="97">
        <v>23</v>
      </c>
      <c r="M1048" s="97">
        <v>0</v>
      </c>
      <c r="N1048" s="97">
        <v>527</v>
      </c>
      <c r="O1048" s="97">
        <v>0</v>
      </c>
      <c r="P1048" s="97">
        <v>1093</v>
      </c>
      <c r="Q1048" s="97">
        <v>1418</v>
      </c>
      <c r="R1048" s="97">
        <v>2926</v>
      </c>
      <c r="S1048" s="97">
        <v>1539</v>
      </c>
    </row>
    <row r="1049" spans="1:19" ht="12.75" customHeight="1" x14ac:dyDescent="0.2">
      <c r="A1049" s="93" t="s">
        <v>207</v>
      </c>
      <c r="B1049" s="93" t="s">
        <v>35</v>
      </c>
      <c r="C1049" s="93" t="s">
        <v>3</v>
      </c>
      <c r="D1049" s="94" t="s">
        <v>1189</v>
      </c>
      <c r="E1049" s="93" t="s">
        <v>6</v>
      </c>
      <c r="F1049" s="95">
        <v>395</v>
      </c>
      <c r="G1049" s="88">
        <f t="shared" si="32"/>
        <v>0</v>
      </c>
      <c r="H1049" s="95">
        <v>0</v>
      </c>
      <c r="I1049" s="95">
        <v>0</v>
      </c>
      <c r="J1049" s="96">
        <v>262</v>
      </c>
      <c r="K1049" s="88">
        <f t="shared" si="33"/>
        <v>0</v>
      </c>
      <c r="L1049" s="95">
        <v>0</v>
      </c>
      <c r="M1049" s="95">
        <v>0</v>
      </c>
      <c r="N1049" s="95">
        <v>289</v>
      </c>
      <c r="O1049" s="95">
        <v>0</v>
      </c>
      <c r="P1049" s="93" t="s">
        <v>1367</v>
      </c>
      <c r="Q1049" s="95">
        <v>245</v>
      </c>
      <c r="R1049" s="95">
        <v>1573</v>
      </c>
      <c r="S1049" s="95">
        <v>245</v>
      </c>
    </row>
    <row r="1050" spans="1:19" ht="12.75" customHeight="1" x14ac:dyDescent="0.2">
      <c r="A1050" s="97" t="s">
        <v>207</v>
      </c>
      <c r="B1050" s="97" t="s">
        <v>35</v>
      </c>
      <c r="C1050" s="97" t="s">
        <v>3</v>
      </c>
      <c r="D1050" s="98">
        <v>2013</v>
      </c>
      <c r="E1050" s="97" t="s">
        <v>6</v>
      </c>
      <c r="F1050" s="97">
        <v>395</v>
      </c>
      <c r="G1050" s="88">
        <f t="shared" si="32"/>
        <v>0</v>
      </c>
      <c r="H1050" s="97">
        <v>0</v>
      </c>
      <c r="I1050" s="97">
        <v>0</v>
      </c>
      <c r="J1050" s="97">
        <v>262</v>
      </c>
      <c r="K1050" s="88">
        <f t="shared" si="33"/>
        <v>0</v>
      </c>
      <c r="L1050" s="97">
        <v>0</v>
      </c>
      <c r="M1050" s="97">
        <v>0</v>
      </c>
      <c r="N1050" s="97">
        <v>289</v>
      </c>
      <c r="O1050" s="97">
        <v>0</v>
      </c>
      <c r="P1050" s="97">
        <v>627</v>
      </c>
      <c r="Q1050" s="97">
        <v>8</v>
      </c>
      <c r="R1050" s="97">
        <v>1573</v>
      </c>
      <c r="S1050" s="97">
        <v>8</v>
      </c>
    </row>
    <row r="1051" spans="1:19" ht="12.75" customHeight="1" x14ac:dyDescent="0.2">
      <c r="A1051" s="97" t="s">
        <v>207</v>
      </c>
      <c r="B1051" s="97" t="s">
        <v>35</v>
      </c>
      <c r="C1051" s="97" t="s">
        <v>3</v>
      </c>
      <c r="D1051" s="98">
        <v>2014</v>
      </c>
      <c r="E1051" s="97" t="s">
        <v>6</v>
      </c>
      <c r="F1051" s="97">
        <v>395</v>
      </c>
      <c r="G1051" s="88">
        <f t="shared" si="32"/>
        <v>0</v>
      </c>
      <c r="H1051" s="97">
        <v>0</v>
      </c>
      <c r="I1051" s="97">
        <v>0</v>
      </c>
      <c r="J1051" s="97">
        <v>262</v>
      </c>
      <c r="K1051" s="88">
        <f t="shared" si="33"/>
        <v>0</v>
      </c>
      <c r="L1051" s="97">
        <v>0</v>
      </c>
      <c r="M1051" s="97">
        <v>0</v>
      </c>
      <c r="N1051" s="97">
        <v>289</v>
      </c>
      <c r="O1051" s="97">
        <v>0</v>
      </c>
      <c r="P1051" s="97">
        <v>627</v>
      </c>
      <c r="Q1051" s="97">
        <v>14</v>
      </c>
      <c r="R1051" s="97">
        <v>1573</v>
      </c>
      <c r="S1051" s="97">
        <v>14</v>
      </c>
    </row>
    <row r="1052" spans="1:19" ht="12.75" customHeight="1" x14ac:dyDescent="0.2">
      <c r="A1052" t="s">
        <v>207</v>
      </c>
      <c r="B1052" t="s">
        <v>35</v>
      </c>
      <c r="C1052" t="s">
        <v>3</v>
      </c>
      <c r="D1052" s="92">
        <v>2015</v>
      </c>
      <c r="E1052" t="s">
        <v>6</v>
      </c>
      <c r="F1052">
        <v>395</v>
      </c>
      <c r="G1052" s="88">
        <f t="shared" si="32"/>
        <v>0</v>
      </c>
      <c r="H1052">
        <v>0</v>
      </c>
      <c r="I1052">
        <v>0</v>
      </c>
      <c r="J1052">
        <v>262</v>
      </c>
      <c r="K1052" s="88">
        <f t="shared" si="33"/>
        <v>0</v>
      </c>
      <c r="L1052">
        <v>0</v>
      </c>
      <c r="M1052">
        <v>0</v>
      </c>
      <c r="N1052">
        <v>289</v>
      </c>
      <c r="O1052">
        <v>0</v>
      </c>
      <c r="P1052">
        <v>627</v>
      </c>
      <c r="Q1052">
        <v>0</v>
      </c>
      <c r="R1052">
        <v>1573</v>
      </c>
      <c r="S1052">
        <v>0</v>
      </c>
    </row>
    <row r="1053" spans="1:19" ht="12.75" customHeight="1" x14ac:dyDescent="0.2">
      <c r="A1053" t="s">
        <v>207</v>
      </c>
      <c r="B1053" t="s">
        <v>35</v>
      </c>
      <c r="C1053" t="s">
        <v>3</v>
      </c>
      <c r="D1053" s="92">
        <v>2016</v>
      </c>
      <c r="E1053" t="s">
        <v>6</v>
      </c>
      <c r="F1053">
        <v>395</v>
      </c>
      <c r="G1053" s="88">
        <f t="shared" si="32"/>
        <v>0</v>
      </c>
      <c r="H1053">
        <v>0</v>
      </c>
      <c r="I1053">
        <v>0</v>
      </c>
      <c r="J1053">
        <v>262</v>
      </c>
      <c r="K1053" s="88">
        <f t="shared" si="33"/>
        <v>0</v>
      </c>
      <c r="L1053">
        <v>0</v>
      </c>
      <c r="M1053">
        <v>0</v>
      </c>
      <c r="N1053">
        <v>289</v>
      </c>
      <c r="O1053">
        <v>0</v>
      </c>
      <c r="P1053">
        <v>627</v>
      </c>
      <c r="Q1053">
        <v>0</v>
      </c>
      <c r="R1053">
        <v>1573</v>
      </c>
      <c r="S1053">
        <v>0</v>
      </c>
    </row>
    <row r="1054" spans="1:19" ht="12.75" customHeight="1" x14ac:dyDescent="0.2">
      <c r="A1054" t="s">
        <v>207</v>
      </c>
      <c r="B1054" t="s">
        <v>35</v>
      </c>
      <c r="C1054" t="s">
        <v>3</v>
      </c>
      <c r="D1054" s="92">
        <v>2017</v>
      </c>
      <c r="E1054" t="s">
        <v>6</v>
      </c>
      <c r="F1054">
        <v>395</v>
      </c>
      <c r="G1054" s="88">
        <f t="shared" si="32"/>
        <v>0</v>
      </c>
      <c r="H1054">
        <v>0</v>
      </c>
      <c r="I1054">
        <v>0</v>
      </c>
      <c r="J1054">
        <v>262</v>
      </c>
      <c r="K1054" s="88">
        <f t="shared" si="33"/>
        <v>0</v>
      </c>
      <c r="L1054">
        <v>0</v>
      </c>
      <c r="M1054">
        <v>0</v>
      </c>
      <c r="N1054">
        <v>289</v>
      </c>
      <c r="O1054">
        <v>0</v>
      </c>
      <c r="P1054">
        <v>627</v>
      </c>
      <c r="Q1054">
        <v>0</v>
      </c>
      <c r="R1054">
        <v>1573</v>
      </c>
      <c r="S1054">
        <v>0</v>
      </c>
    </row>
    <row r="1055" spans="1:19" ht="12.75" customHeight="1" x14ac:dyDescent="0.2">
      <c r="A1055" s="93" t="s">
        <v>16</v>
      </c>
      <c r="B1055" s="93" t="s">
        <v>16</v>
      </c>
      <c r="C1055" s="93" t="s">
        <v>8</v>
      </c>
      <c r="D1055" s="94" t="s">
        <v>1189</v>
      </c>
      <c r="E1055" s="93" t="s">
        <v>6</v>
      </c>
      <c r="F1055" s="95">
        <v>185</v>
      </c>
      <c r="G1055" s="88">
        <f t="shared" si="32"/>
        <v>53</v>
      </c>
      <c r="H1055" s="95">
        <v>53</v>
      </c>
      <c r="I1055" s="95">
        <v>0</v>
      </c>
      <c r="J1055" s="96">
        <v>106</v>
      </c>
      <c r="K1055" s="88">
        <f t="shared" si="33"/>
        <v>15</v>
      </c>
      <c r="L1055" s="95">
        <v>15</v>
      </c>
      <c r="M1055" s="95">
        <v>0</v>
      </c>
      <c r="N1055" s="95">
        <v>141</v>
      </c>
      <c r="O1055" s="95">
        <v>0</v>
      </c>
      <c r="P1055" s="93" t="s">
        <v>1368</v>
      </c>
      <c r="Q1055" s="95">
        <v>523</v>
      </c>
      <c r="R1055" s="95">
        <v>835</v>
      </c>
      <c r="S1055" s="95">
        <v>591</v>
      </c>
    </row>
    <row r="1056" spans="1:19" ht="12.75" customHeight="1" x14ac:dyDescent="0.2">
      <c r="A1056" t="s">
        <v>16</v>
      </c>
      <c r="B1056" t="s">
        <v>16</v>
      </c>
      <c r="C1056" t="s">
        <v>8</v>
      </c>
      <c r="D1056" s="92">
        <v>2015</v>
      </c>
      <c r="E1056" t="s">
        <v>6</v>
      </c>
      <c r="F1056">
        <v>185</v>
      </c>
      <c r="G1056" s="88">
        <f t="shared" si="32"/>
        <v>0</v>
      </c>
      <c r="H1056">
        <v>0</v>
      </c>
      <c r="I1056">
        <v>0</v>
      </c>
      <c r="J1056">
        <v>106</v>
      </c>
      <c r="K1056" s="88">
        <f t="shared" si="33"/>
        <v>0</v>
      </c>
      <c r="L1056">
        <v>0</v>
      </c>
      <c r="M1056">
        <v>0</v>
      </c>
      <c r="N1056">
        <v>141</v>
      </c>
      <c r="O1056">
        <v>0</v>
      </c>
      <c r="P1056">
        <v>403</v>
      </c>
      <c r="Q1056">
        <v>0</v>
      </c>
      <c r="R1056">
        <v>835</v>
      </c>
      <c r="S1056">
        <v>0</v>
      </c>
    </row>
    <row r="1057" spans="1:19" ht="12.75" customHeight="1" x14ac:dyDescent="0.2">
      <c r="A1057" t="s">
        <v>16</v>
      </c>
      <c r="B1057" t="s">
        <v>16</v>
      </c>
      <c r="C1057" t="s">
        <v>8</v>
      </c>
      <c r="D1057" s="92">
        <v>2016</v>
      </c>
      <c r="E1057" t="s">
        <v>6</v>
      </c>
      <c r="F1057">
        <v>185</v>
      </c>
      <c r="G1057" s="88">
        <f t="shared" si="32"/>
        <v>0</v>
      </c>
      <c r="H1057">
        <v>0</v>
      </c>
      <c r="I1057">
        <v>0</v>
      </c>
      <c r="J1057">
        <v>106</v>
      </c>
      <c r="K1057" s="88">
        <f t="shared" si="33"/>
        <v>6</v>
      </c>
      <c r="L1057">
        <v>6</v>
      </c>
      <c r="M1057">
        <v>0</v>
      </c>
      <c r="N1057">
        <v>141</v>
      </c>
      <c r="O1057">
        <v>4</v>
      </c>
      <c r="P1057">
        <v>403</v>
      </c>
      <c r="Q1057">
        <v>135</v>
      </c>
      <c r="R1057">
        <v>835</v>
      </c>
      <c r="S1057">
        <v>145</v>
      </c>
    </row>
    <row r="1058" spans="1:19" ht="12.75" customHeight="1" x14ac:dyDescent="0.2">
      <c r="A1058" t="s">
        <v>16</v>
      </c>
      <c r="B1058" t="s">
        <v>16</v>
      </c>
      <c r="C1058" t="s">
        <v>8</v>
      </c>
      <c r="D1058" s="92">
        <v>2017</v>
      </c>
      <c r="E1058" t="s">
        <v>6</v>
      </c>
      <c r="F1058">
        <v>185</v>
      </c>
      <c r="G1058" s="88">
        <f t="shared" si="32"/>
        <v>0</v>
      </c>
      <c r="H1058">
        <v>0</v>
      </c>
      <c r="I1058">
        <v>0</v>
      </c>
      <c r="J1058">
        <v>106</v>
      </c>
      <c r="K1058" s="88">
        <f t="shared" si="33"/>
        <v>1</v>
      </c>
      <c r="L1058">
        <v>1</v>
      </c>
      <c r="M1058">
        <v>0</v>
      </c>
      <c r="N1058">
        <v>141</v>
      </c>
      <c r="O1058">
        <v>0</v>
      </c>
      <c r="P1058">
        <v>403</v>
      </c>
      <c r="Q1058">
        <v>37</v>
      </c>
      <c r="R1058">
        <v>835</v>
      </c>
      <c r="S1058">
        <v>38</v>
      </c>
    </row>
    <row r="1059" spans="1:19" ht="12.75" customHeight="1" x14ac:dyDescent="0.2">
      <c r="A1059" s="93" t="s">
        <v>1067</v>
      </c>
      <c r="B1059" s="93" t="s">
        <v>16</v>
      </c>
      <c r="C1059" s="93" t="s">
        <v>8</v>
      </c>
      <c r="D1059" s="94" t="s">
        <v>1189</v>
      </c>
      <c r="E1059" s="93" t="s">
        <v>6</v>
      </c>
      <c r="F1059" s="95">
        <v>51</v>
      </c>
      <c r="G1059" s="88">
        <f t="shared" si="32"/>
        <v>3</v>
      </c>
      <c r="H1059" s="95">
        <v>0</v>
      </c>
      <c r="I1059" s="95">
        <v>3</v>
      </c>
      <c r="J1059" s="96">
        <v>30</v>
      </c>
      <c r="K1059" s="88">
        <f t="shared" si="33"/>
        <v>0</v>
      </c>
      <c r="L1059" s="95">
        <v>0</v>
      </c>
      <c r="M1059" s="95">
        <v>0</v>
      </c>
      <c r="N1059" s="95">
        <v>32</v>
      </c>
      <c r="O1059" s="95">
        <v>6</v>
      </c>
      <c r="P1059" s="93" t="s">
        <v>1369</v>
      </c>
      <c r="Q1059" s="95">
        <v>22</v>
      </c>
      <c r="R1059" s="95">
        <v>180</v>
      </c>
      <c r="S1059" s="95">
        <v>31</v>
      </c>
    </row>
    <row r="1060" spans="1:19" ht="12.75" customHeight="1" x14ac:dyDescent="0.2">
      <c r="A1060" s="97" t="s">
        <v>1067</v>
      </c>
      <c r="B1060" s="97" t="s">
        <v>16</v>
      </c>
      <c r="C1060" s="97" t="s">
        <v>8</v>
      </c>
      <c r="D1060" s="98">
        <v>2014</v>
      </c>
      <c r="E1060" s="97" t="s">
        <v>6</v>
      </c>
      <c r="F1060" s="97">
        <v>51</v>
      </c>
      <c r="G1060" s="88">
        <f t="shared" si="32"/>
        <v>0</v>
      </c>
      <c r="H1060" s="97">
        <v>0</v>
      </c>
      <c r="I1060" s="97">
        <v>0</v>
      </c>
      <c r="J1060" s="97">
        <v>30</v>
      </c>
      <c r="K1060" s="88">
        <f t="shared" si="33"/>
        <v>0</v>
      </c>
      <c r="L1060" s="97">
        <v>0</v>
      </c>
      <c r="M1060" s="97">
        <v>0</v>
      </c>
      <c r="N1060" s="97">
        <v>32</v>
      </c>
      <c r="O1060" s="97">
        <v>9</v>
      </c>
      <c r="P1060" s="97">
        <v>67</v>
      </c>
      <c r="Q1060" s="97">
        <v>17</v>
      </c>
      <c r="R1060" s="97">
        <v>180</v>
      </c>
      <c r="S1060" s="97">
        <v>26</v>
      </c>
    </row>
    <row r="1061" spans="1:19" ht="12.75" customHeight="1" x14ac:dyDescent="0.2">
      <c r="A1061" t="s">
        <v>1067</v>
      </c>
      <c r="B1061" t="s">
        <v>16</v>
      </c>
      <c r="C1061" t="s">
        <v>8</v>
      </c>
      <c r="D1061" s="92">
        <v>2015</v>
      </c>
      <c r="E1061" t="s">
        <v>6</v>
      </c>
      <c r="F1061">
        <v>51</v>
      </c>
      <c r="G1061" s="88">
        <f t="shared" si="32"/>
        <v>0</v>
      </c>
      <c r="H1061">
        <v>0</v>
      </c>
      <c r="I1061">
        <v>0</v>
      </c>
      <c r="J1061">
        <v>30</v>
      </c>
      <c r="K1061" s="88">
        <f t="shared" si="33"/>
        <v>0</v>
      </c>
      <c r="L1061">
        <v>0</v>
      </c>
      <c r="M1061">
        <v>0</v>
      </c>
      <c r="N1061">
        <v>32</v>
      </c>
      <c r="O1061">
        <v>8</v>
      </c>
      <c r="P1061">
        <v>67</v>
      </c>
      <c r="Q1061">
        <v>11</v>
      </c>
      <c r="R1061">
        <v>180</v>
      </c>
      <c r="S1061">
        <v>19</v>
      </c>
    </row>
    <row r="1062" spans="1:19" ht="12.75" customHeight="1" x14ac:dyDescent="0.2">
      <c r="A1062" t="s">
        <v>1067</v>
      </c>
      <c r="B1062" t="s">
        <v>16</v>
      </c>
      <c r="C1062" t="s">
        <v>8</v>
      </c>
      <c r="D1062" s="92">
        <v>2016</v>
      </c>
      <c r="E1062" t="s">
        <v>6</v>
      </c>
      <c r="F1062">
        <v>51</v>
      </c>
      <c r="G1062" s="88">
        <f t="shared" si="32"/>
        <v>0</v>
      </c>
      <c r="H1062">
        <v>0</v>
      </c>
      <c r="I1062">
        <v>0</v>
      </c>
      <c r="J1062">
        <v>30</v>
      </c>
      <c r="K1062" s="88">
        <f t="shared" si="33"/>
        <v>1</v>
      </c>
      <c r="L1062">
        <v>0</v>
      </c>
      <c r="M1062">
        <v>1</v>
      </c>
      <c r="N1062">
        <v>32</v>
      </c>
      <c r="O1062">
        <v>13</v>
      </c>
      <c r="P1062">
        <v>67</v>
      </c>
      <c r="Q1062">
        <v>14</v>
      </c>
      <c r="R1062">
        <v>180</v>
      </c>
      <c r="S1062">
        <v>28</v>
      </c>
    </row>
    <row r="1063" spans="1:19" ht="12.75" customHeight="1" x14ac:dyDescent="0.2">
      <c r="A1063" t="s">
        <v>1067</v>
      </c>
      <c r="B1063" t="s">
        <v>16</v>
      </c>
      <c r="C1063" t="s">
        <v>8</v>
      </c>
      <c r="D1063" s="92">
        <v>2017</v>
      </c>
      <c r="E1063" t="s">
        <v>6</v>
      </c>
      <c r="F1063">
        <v>51</v>
      </c>
      <c r="G1063" s="88">
        <f t="shared" si="32"/>
        <v>0</v>
      </c>
      <c r="H1063">
        <v>0</v>
      </c>
      <c r="I1063">
        <v>0</v>
      </c>
      <c r="J1063">
        <v>30</v>
      </c>
      <c r="K1063" s="88">
        <f t="shared" si="33"/>
        <v>0</v>
      </c>
      <c r="L1063">
        <v>0</v>
      </c>
      <c r="M1063">
        <v>0</v>
      </c>
      <c r="N1063">
        <v>32</v>
      </c>
      <c r="O1063">
        <v>16</v>
      </c>
      <c r="P1063">
        <v>67</v>
      </c>
      <c r="Q1063">
        <v>14</v>
      </c>
      <c r="R1063">
        <v>180</v>
      </c>
      <c r="S1063">
        <v>30</v>
      </c>
    </row>
    <row r="1064" spans="1:19" ht="12.75" customHeight="1" x14ac:dyDescent="0.2">
      <c r="A1064" s="93" t="s">
        <v>208</v>
      </c>
      <c r="B1064" s="93" t="s">
        <v>66</v>
      </c>
      <c r="C1064" s="93" t="s">
        <v>67</v>
      </c>
      <c r="D1064" s="94" t="s">
        <v>1189</v>
      </c>
      <c r="E1064" s="93" t="s">
        <v>6</v>
      </c>
      <c r="F1064" s="95">
        <v>465</v>
      </c>
      <c r="G1064" s="88">
        <f t="shared" si="32"/>
        <v>0</v>
      </c>
      <c r="H1064" s="95">
        <v>0</v>
      </c>
      <c r="I1064" s="95">
        <v>0</v>
      </c>
      <c r="J1064" s="96">
        <v>353</v>
      </c>
      <c r="K1064" s="88">
        <f t="shared" si="33"/>
        <v>0</v>
      </c>
      <c r="L1064" s="95">
        <v>0</v>
      </c>
      <c r="M1064" s="95">
        <v>0</v>
      </c>
      <c r="N1064" s="95">
        <v>327</v>
      </c>
      <c r="O1064" s="95">
        <v>0</v>
      </c>
      <c r="P1064" s="93" t="s">
        <v>1370</v>
      </c>
      <c r="Q1064" s="95">
        <v>60</v>
      </c>
      <c r="R1064" s="95">
        <v>1863</v>
      </c>
      <c r="S1064" s="95">
        <v>60</v>
      </c>
    </row>
    <row r="1065" spans="1:19" ht="12.75" customHeight="1" x14ac:dyDescent="0.2">
      <c r="A1065" s="97" t="s">
        <v>208</v>
      </c>
      <c r="B1065" s="97" t="s">
        <v>66</v>
      </c>
      <c r="C1065" s="97" t="s">
        <v>67</v>
      </c>
      <c r="D1065" s="98">
        <v>2013</v>
      </c>
      <c r="E1065" s="97" t="s">
        <v>6</v>
      </c>
      <c r="F1065" s="97">
        <v>465</v>
      </c>
      <c r="G1065" s="88">
        <f t="shared" si="32"/>
        <v>0</v>
      </c>
      <c r="H1065" s="97">
        <v>0</v>
      </c>
      <c r="I1065" s="97">
        <v>0</v>
      </c>
      <c r="J1065" s="97">
        <v>353</v>
      </c>
      <c r="K1065" s="88">
        <f t="shared" si="33"/>
        <v>8</v>
      </c>
      <c r="L1065" s="97">
        <v>8</v>
      </c>
      <c r="M1065" s="97">
        <v>0</v>
      </c>
      <c r="N1065" s="97">
        <v>327</v>
      </c>
      <c r="O1065" s="97">
        <v>0</v>
      </c>
      <c r="P1065" s="97">
        <v>718</v>
      </c>
      <c r="Q1065" s="97">
        <v>67</v>
      </c>
      <c r="R1065" s="97">
        <v>1863</v>
      </c>
      <c r="S1065" s="97">
        <v>75</v>
      </c>
    </row>
    <row r="1066" spans="1:19" ht="12.75" customHeight="1" x14ac:dyDescent="0.2">
      <c r="A1066" s="97" t="s">
        <v>208</v>
      </c>
      <c r="B1066" s="97" t="s">
        <v>66</v>
      </c>
      <c r="C1066" s="97" t="s">
        <v>67</v>
      </c>
      <c r="D1066" s="98">
        <v>2014</v>
      </c>
      <c r="E1066" s="97" t="s">
        <v>6</v>
      </c>
      <c r="F1066" s="97">
        <v>465</v>
      </c>
      <c r="G1066" s="88">
        <f t="shared" si="32"/>
        <v>0</v>
      </c>
      <c r="H1066" s="97">
        <v>0</v>
      </c>
      <c r="I1066" s="97">
        <v>0</v>
      </c>
      <c r="J1066" s="97">
        <v>353</v>
      </c>
      <c r="K1066" s="88">
        <f t="shared" si="33"/>
        <v>108</v>
      </c>
      <c r="L1066" s="97">
        <v>108</v>
      </c>
      <c r="M1066" s="97">
        <v>0</v>
      </c>
      <c r="N1066" s="97">
        <v>327</v>
      </c>
      <c r="O1066" s="97">
        <v>1</v>
      </c>
      <c r="P1066" s="97">
        <v>718</v>
      </c>
      <c r="Q1066" s="97">
        <v>16</v>
      </c>
      <c r="R1066" s="97">
        <v>1863</v>
      </c>
      <c r="S1066" s="97">
        <v>125</v>
      </c>
    </row>
    <row r="1067" spans="1:19" ht="12.75" customHeight="1" x14ac:dyDescent="0.2">
      <c r="A1067" t="s">
        <v>208</v>
      </c>
      <c r="B1067" t="s">
        <v>66</v>
      </c>
      <c r="C1067" t="s">
        <v>67</v>
      </c>
      <c r="D1067" s="92">
        <v>2015</v>
      </c>
      <c r="E1067" t="s">
        <v>6</v>
      </c>
      <c r="F1067">
        <v>465</v>
      </c>
      <c r="G1067" s="88">
        <f t="shared" si="32"/>
        <v>0</v>
      </c>
      <c r="H1067">
        <v>0</v>
      </c>
      <c r="I1067">
        <v>0</v>
      </c>
      <c r="J1067">
        <v>353</v>
      </c>
      <c r="K1067" s="88">
        <f t="shared" si="33"/>
        <v>0</v>
      </c>
      <c r="L1067">
        <v>0</v>
      </c>
      <c r="M1067">
        <v>0</v>
      </c>
      <c r="N1067">
        <v>327</v>
      </c>
      <c r="O1067">
        <v>0</v>
      </c>
      <c r="P1067">
        <v>718</v>
      </c>
      <c r="Q1067">
        <v>143</v>
      </c>
      <c r="R1067">
        <v>1863</v>
      </c>
      <c r="S1067">
        <v>143</v>
      </c>
    </row>
    <row r="1068" spans="1:19" ht="12.75" customHeight="1" x14ac:dyDescent="0.2">
      <c r="A1068" t="s">
        <v>208</v>
      </c>
      <c r="B1068" t="s">
        <v>66</v>
      </c>
      <c r="C1068" t="s">
        <v>67</v>
      </c>
      <c r="D1068" s="92">
        <v>2016</v>
      </c>
      <c r="E1068" t="s">
        <v>6</v>
      </c>
      <c r="F1068">
        <v>465</v>
      </c>
      <c r="G1068" s="88">
        <f t="shared" si="32"/>
        <v>45</v>
      </c>
      <c r="H1068">
        <v>45</v>
      </c>
      <c r="I1068">
        <v>0</v>
      </c>
      <c r="J1068">
        <v>353</v>
      </c>
      <c r="K1068" s="88">
        <f t="shared" si="33"/>
        <v>0</v>
      </c>
      <c r="L1068">
        <v>0</v>
      </c>
      <c r="M1068">
        <v>0</v>
      </c>
      <c r="N1068">
        <v>327</v>
      </c>
      <c r="O1068">
        <v>46</v>
      </c>
      <c r="P1068">
        <v>718</v>
      </c>
      <c r="Q1068">
        <v>12</v>
      </c>
      <c r="R1068">
        <v>1863</v>
      </c>
      <c r="S1068">
        <v>103</v>
      </c>
    </row>
    <row r="1069" spans="1:19" ht="12.75" customHeight="1" x14ac:dyDescent="0.2">
      <c r="A1069" t="s">
        <v>208</v>
      </c>
      <c r="B1069" t="s">
        <v>66</v>
      </c>
      <c r="C1069" t="s">
        <v>67</v>
      </c>
      <c r="D1069" s="92">
        <v>2017</v>
      </c>
      <c r="E1069" t="s">
        <v>6</v>
      </c>
      <c r="F1069">
        <v>465</v>
      </c>
      <c r="G1069" s="88">
        <f t="shared" si="32"/>
        <v>0</v>
      </c>
      <c r="H1069">
        <v>0</v>
      </c>
      <c r="I1069">
        <v>0</v>
      </c>
      <c r="J1069">
        <v>353</v>
      </c>
      <c r="K1069" s="88">
        <f t="shared" si="33"/>
        <v>0</v>
      </c>
      <c r="L1069">
        <v>0</v>
      </c>
      <c r="M1069">
        <v>0</v>
      </c>
      <c r="N1069">
        <v>327</v>
      </c>
      <c r="O1069">
        <v>116</v>
      </c>
      <c r="P1069">
        <v>718</v>
      </c>
      <c r="Q1069">
        <v>7</v>
      </c>
      <c r="R1069">
        <v>1863</v>
      </c>
      <c r="S1069">
        <v>123</v>
      </c>
    </row>
    <row r="1070" spans="1:19" ht="12.75" customHeight="1" x14ac:dyDescent="0.2">
      <c r="A1070" s="97" t="s">
        <v>1132</v>
      </c>
      <c r="B1070" s="97" t="s">
        <v>2</v>
      </c>
      <c r="C1070" s="97" t="s">
        <v>3</v>
      </c>
      <c r="D1070" s="98">
        <v>2013</v>
      </c>
      <c r="E1070" s="97" t="s">
        <v>6</v>
      </c>
      <c r="F1070" s="97">
        <v>38</v>
      </c>
      <c r="G1070" s="88">
        <f t="shared" si="32"/>
        <v>0</v>
      </c>
      <c r="H1070" s="97">
        <v>0</v>
      </c>
      <c r="I1070" s="97">
        <v>0</v>
      </c>
      <c r="J1070" s="97">
        <v>29</v>
      </c>
      <c r="K1070" s="88">
        <f t="shared" si="33"/>
        <v>0</v>
      </c>
      <c r="L1070" s="97">
        <v>0</v>
      </c>
      <c r="M1070" s="97">
        <v>0</v>
      </c>
      <c r="N1070" s="97">
        <v>34</v>
      </c>
      <c r="O1070" s="97">
        <v>7</v>
      </c>
      <c r="P1070" s="97">
        <v>80</v>
      </c>
      <c r="Q1070" s="97">
        <v>2</v>
      </c>
      <c r="R1070" s="97">
        <v>181</v>
      </c>
      <c r="S1070" s="97">
        <v>9</v>
      </c>
    </row>
    <row r="1071" spans="1:19" ht="12.75" customHeight="1" x14ac:dyDescent="0.2">
      <c r="A1071" s="97" t="s">
        <v>1132</v>
      </c>
      <c r="B1071" s="97" t="s">
        <v>2</v>
      </c>
      <c r="C1071" s="97" t="s">
        <v>3</v>
      </c>
      <c r="D1071" s="98">
        <v>2014</v>
      </c>
      <c r="E1071" s="97" t="s">
        <v>6</v>
      </c>
      <c r="F1071" s="97">
        <v>38</v>
      </c>
      <c r="G1071" s="88">
        <f t="shared" si="32"/>
        <v>0</v>
      </c>
      <c r="H1071" s="97">
        <v>0</v>
      </c>
      <c r="I1071" s="97">
        <v>0</v>
      </c>
      <c r="J1071" s="97">
        <v>29</v>
      </c>
      <c r="K1071" s="88">
        <f t="shared" si="33"/>
        <v>0</v>
      </c>
      <c r="L1071" s="97">
        <v>0</v>
      </c>
      <c r="M1071" s="97">
        <v>0</v>
      </c>
      <c r="N1071" s="97">
        <v>34</v>
      </c>
      <c r="O1071" s="97">
        <v>4</v>
      </c>
      <c r="P1071" s="97">
        <v>80</v>
      </c>
      <c r="Q1071" s="97">
        <v>2</v>
      </c>
      <c r="R1071" s="97">
        <v>181</v>
      </c>
      <c r="S1071" s="97">
        <v>6</v>
      </c>
    </row>
    <row r="1072" spans="1:19" ht="12.75" customHeight="1" x14ac:dyDescent="0.2">
      <c r="A1072" t="s">
        <v>1132</v>
      </c>
      <c r="B1072" t="s">
        <v>2</v>
      </c>
      <c r="C1072" t="s">
        <v>3</v>
      </c>
      <c r="D1072" s="92">
        <v>2015</v>
      </c>
      <c r="E1072" t="s">
        <v>6</v>
      </c>
      <c r="F1072">
        <v>38</v>
      </c>
      <c r="G1072" s="88">
        <f t="shared" si="32"/>
        <v>0</v>
      </c>
      <c r="H1072">
        <v>0</v>
      </c>
      <c r="I1072">
        <v>0</v>
      </c>
      <c r="J1072">
        <v>29</v>
      </c>
      <c r="K1072" s="88">
        <f t="shared" si="33"/>
        <v>0</v>
      </c>
      <c r="L1072">
        <v>0</v>
      </c>
      <c r="M1072">
        <v>0</v>
      </c>
      <c r="N1072">
        <v>34</v>
      </c>
      <c r="O1072">
        <v>0</v>
      </c>
      <c r="P1072">
        <v>80</v>
      </c>
      <c r="Q1072">
        <v>6</v>
      </c>
      <c r="R1072">
        <v>181</v>
      </c>
      <c r="S1072">
        <v>6</v>
      </c>
    </row>
    <row r="1073" spans="1:19" ht="12.75" customHeight="1" x14ac:dyDescent="0.2">
      <c r="A1073" t="s">
        <v>1132</v>
      </c>
      <c r="B1073" t="s">
        <v>2</v>
      </c>
      <c r="C1073" t="s">
        <v>3</v>
      </c>
      <c r="D1073" s="92">
        <v>2016</v>
      </c>
      <c r="E1073" t="s">
        <v>6</v>
      </c>
      <c r="F1073">
        <v>38</v>
      </c>
      <c r="G1073" s="88">
        <f t="shared" si="32"/>
        <v>0</v>
      </c>
      <c r="H1073">
        <v>0</v>
      </c>
      <c r="I1073">
        <v>0</v>
      </c>
      <c r="J1073">
        <v>29</v>
      </c>
      <c r="K1073" s="88">
        <f t="shared" si="33"/>
        <v>0</v>
      </c>
      <c r="L1073">
        <v>0</v>
      </c>
      <c r="M1073">
        <v>0</v>
      </c>
      <c r="N1073">
        <v>34</v>
      </c>
      <c r="O1073">
        <v>6</v>
      </c>
      <c r="P1073">
        <v>80</v>
      </c>
      <c r="Q1073">
        <v>2</v>
      </c>
      <c r="R1073">
        <v>181</v>
      </c>
      <c r="S1073">
        <v>8</v>
      </c>
    </row>
    <row r="1074" spans="1:19" ht="12.75" customHeight="1" x14ac:dyDescent="0.2">
      <c r="A1074" t="s">
        <v>1132</v>
      </c>
      <c r="B1074" t="s">
        <v>2</v>
      </c>
      <c r="C1074" t="s">
        <v>3</v>
      </c>
      <c r="D1074" s="92">
        <v>2017</v>
      </c>
      <c r="E1074" t="s">
        <v>6</v>
      </c>
      <c r="F1074">
        <v>38</v>
      </c>
      <c r="G1074" s="88">
        <f t="shared" si="32"/>
        <v>0</v>
      </c>
      <c r="H1074">
        <v>0</v>
      </c>
      <c r="I1074">
        <v>0</v>
      </c>
      <c r="J1074">
        <v>29</v>
      </c>
      <c r="K1074" s="88">
        <f t="shared" si="33"/>
        <v>0</v>
      </c>
      <c r="L1074">
        <v>0</v>
      </c>
      <c r="M1074">
        <v>0</v>
      </c>
      <c r="N1074">
        <v>34</v>
      </c>
      <c r="O1074">
        <v>0</v>
      </c>
      <c r="P1074">
        <v>80</v>
      </c>
      <c r="Q1074">
        <v>3</v>
      </c>
      <c r="R1074">
        <v>181</v>
      </c>
      <c r="S1074">
        <v>3</v>
      </c>
    </row>
    <row r="1075" spans="1:19" ht="12.75" customHeight="1" x14ac:dyDescent="0.2">
      <c r="A1075" s="93" t="s">
        <v>209</v>
      </c>
      <c r="B1075" s="93" t="s">
        <v>142</v>
      </c>
      <c r="C1075" s="93" t="s">
        <v>13</v>
      </c>
      <c r="D1075" s="94" t="s">
        <v>1189</v>
      </c>
      <c r="E1075" s="93" t="s">
        <v>6</v>
      </c>
      <c r="F1075" s="95">
        <v>174</v>
      </c>
      <c r="G1075" s="88">
        <f t="shared" si="32"/>
        <v>4</v>
      </c>
      <c r="H1075" s="95">
        <v>0</v>
      </c>
      <c r="I1075" s="95">
        <v>4</v>
      </c>
      <c r="J1075" s="96">
        <v>126</v>
      </c>
      <c r="K1075" s="88">
        <f t="shared" si="33"/>
        <v>11</v>
      </c>
      <c r="L1075" s="95">
        <v>0</v>
      </c>
      <c r="M1075" s="95">
        <v>11</v>
      </c>
      <c r="N1075" s="95">
        <v>150</v>
      </c>
      <c r="O1075" s="95">
        <v>3</v>
      </c>
      <c r="P1075" s="93" t="s">
        <v>1371</v>
      </c>
      <c r="Q1075" s="95">
        <v>10</v>
      </c>
      <c r="R1075" s="95">
        <v>764</v>
      </c>
      <c r="S1075" s="95">
        <v>28</v>
      </c>
    </row>
    <row r="1076" spans="1:19" ht="12.75" customHeight="1" x14ac:dyDescent="0.2">
      <c r="A1076" s="97" t="s">
        <v>209</v>
      </c>
      <c r="B1076" s="97" t="s">
        <v>142</v>
      </c>
      <c r="C1076" s="97" t="s">
        <v>13</v>
      </c>
      <c r="D1076" s="98">
        <v>2014</v>
      </c>
      <c r="E1076" s="97" t="s">
        <v>6</v>
      </c>
      <c r="F1076" s="97">
        <v>174</v>
      </c>
      <c r="G1076" s="88">
        <f t="shared" si="32"/>
        <v>7</v>
      </c>
      <c r="H1076" s="97">
        <v>0</v>
      </c>
      <c r="I1076" s="97">
        <v>7</v>
      </c>
      <c r="J1076" s="97">
        <v>126</v>
      </c>
      <c r="K1076" s="88">
        <f t="shared" si="33"/>
        <v>17</v>
      </c>
      <c r="L1076" s="97">
        <v>0</v>
      </c>
      <c r="M1076" s="97">
        <v>17</v>
      </c>
      <c r="N1076" s="97">
        <v>150</v>
      </c>
      <c r="O1076" s="97">
        <v>32</v>
      </c>
      <c r="P1076" s="97">
        <v>314</v>
      </c>
      <c r="Q1076" s="97">
        <v>75</v>
      </c>
      <c r="R1076" s="97">
        <v>764</v>
      </c>
      <c r="S1076" s="97">
        <v>131</v>
      </c>
    </row>
    <row r="1077" spans="1:19" ht="12.75" customHeight="1" x14ac:dyDescent="0.2">
      <c r="A1077" t="s">
        <v>209</v>
      </c>
      <c r="B1077" t="s">
        <v>142</v>
      </c>
      <c r="C1077" t="s">
        <v>13</v>
      </c>
      <c r="D1077" s="92">
        <v>2015</v>
      </c>
      <c r="E1077" t="s">
        <v>6</v>
      </c>
      <c r="F1077">
        <v>174</v>
      </c>
      <c r="G1077" s="88">
        <f t="shared" si="32"/>
        <v>27</v>
      </c>
      <c r="H1077">
        <v>0</v>
      </c>
      <c r="I1077">
        <v>27</v>
      </c>
      <c r="J1077">
        <v>126</v>
      </c>
      <c r="K1077" s="88">
        <f t="shared" si="33"/>
        <v>20</v>
      </c>
      <c r="L1077">
        <v>20</v>
      </c>
      <c r="M1077">
        <v>0</v>
      </c>
      <c r="N1077">
        <v>150</v>
      </c>
      <c r="O1077">
        <v>29</v>
      </c>
      <c r="P1077">
        <v>314</v>
      </c>
      <c r="Q1077">
        <v>70</v>
      </c>
      <c r="R1077">
        <v>764</v>
      </c>
      <c r="S1077">
        <v>146</v>
      </c>
    </row>
    <row r="1078" spans="1:19" ht="12.75" customHeight="1" x14ac:dyDescent="0.2">
      <c r="A1078" t="s">
        <v>209</v>
      </c>
      <c r="B1078" t="s">
        <v>142</v>
      </c>
      <c r="C1078" t="s">
        <v>13</v>
      </c>
      <c r="D1078" s="92">
        <v>2016</v>
      </c>
      <c r="E1078" t="s">
        <v>6</v>
      </c>
      <c r="F1078">
        <v>174</v>
      </c>
      <c r="G1078" s="88">
        <f t="shared" si="32"/>
        <v>7</v>
      </c>
      <c r="H1078">
        <v>7</v>
      </c>
      <c r="I1078">
        <v>0</v>
      </c>
      <c r="J1078">
        <v>126</v>
      </c>
      <c r="K1078" s="88">
        <f t="shared" si="33"/>
        <v>18</v>
      </c>
      <c r="L1078">
        <v>18</v>
      </c>
      <c r="M1078">
        <v>0</v>
      </c>
      <c r="N1078">
        <v>150</v>
      </c>
      <c r="O1078">
        <v>22</v>
      </c>
      <c r="P1078">
        <v>314</v>
      </c>
      <c r="Q1078">
        <v>54</v>
      </c>
      <c r="R1078">
        <v>764</v>
      </c>
      <c r="S1078">
        <v>101</v>
      </c>
    </row>
    <row r="1079" spans="1:19" ht="12.75" customHeight="1" x14ac:dyDescent="0.2">
      <c r="A1079" t="s">
        <v>209</v>
      </c>
      <c r="B1079" t="s">
        <v>142</v>
      </c>
      <c r="C1079" t="s">
        <v>13</v>
      </c>
      <c r="D1079" s="92">
        <v>2017</v>
      </c>
      <c r="E1079" t="s">
        <v>6</v>
      </c>
      <c r="F1079">
        <v>174</v>
      </c>
      <c r="G1079" s="88">
        <f t="shared" si="32"/>
        <v>8</v>
      </c>
      <c r="H1079">
        <v>0</v>
      </c>
      <c r="I1079">
        <v>8</v>
      </c>
      <c r="J1079">
        <v>126</v>
      </c>
      <c r="K1079" s="88">
        <f t="shared" si="33"/>
        <v>18</v>
      </c>
      <c r="L1079">
        <v>0</v>
      </c>
      <c r="M1079">
        <v>18</v>
      </c>
      <c r="N1079">
        <v>150</v>
      </c>
      <c r="O1079">
        <v>27</v>
      </c>
      <c r="P1079">
        <v>314</v>
      </c>
      <c r="Q1079">
        <v>60</v>
      </c>
      <c r="R1079">
        <v>764</v>
      </c>
      <c r="S1079">
        <v>113</v>
      </c>
    </row>
    <row r="1080" spans="1:19" ht="12.75" customHeight="1" x14ac:dyDescent="0.2">
      <c r="A1080" s="93" t="s">
        <v>210</v>
      </c>
      <c r="B1080" s="93" t="s">
        <v>7</v>
      </c>
      <c r="C1080" s="93" t="s">
        <v>8</v>
      </c>
      <c r="D1080" s="94" t="s">
        <v>1189</v>
      </c>
      <c r="E1080" s="93" t="s">
        <v>6</v>
      </c>
      <c r="F1080" s="95">
        <v>330</v>
      </c>
      <c r="G1080" s="88">
        <f t="shared" si="32"/>
        <v>0</v>
      </c>
      <c r="H1080" s="95">
        <v>0</v>
      </c>
      <c r="I1080" s="95">
        <v>0</v>
      </c>
      <c r="J1080" s="96">
        <v>167</v>
      </c>
      <c r="K1080" s="88">
        <f t="shared" si="33"/>
        <v>0</v>
      </c>
      <c r="L1080" s="95">
        <v>0</v>
      </c>
      <c r="M1080" s="95">
        <v>0</v>
      </c>
      <c r="N1080" s="95">
        <v>158</v>
      </c>
      <c r="O1080" s="95">
        <v>0</v>
      </c>
      <c r="P1080" s="93" t="s">
        <v>1372</v>
      </c>
      <c r="Q1080" s="95">
        <v>460</v>
      </c>
      <c r="R1080" s="95">
        <v>1078</v>
      </c>
      <c r="S1080" s="95">
        <v>460</v>
      </c>
    </row>
    <row r="1081" spans="1:19" ht="12.75" customHeight="1" x14ac:dyDescent="0.2">
      <c r="A1081" s="97" t="s">
        <v>210</v>
      </c>
      <c r="B1081" s="97" t="s">
        <v>7</v>
      </c>
      <c r="C1081" s="97" t="s">
        <v>8</v>
      </c>
      <c r="D1081" s="98">
        <v>2014</v>
      </c>
      <c r="E1081" s="97" t="s">
        <v>6</v>
      </c>
      <c r="F1081" s="97">
        <v>330</v>
      </c>
      <c r="G1081" s="88">
        <f t="shared" si="32"/>
        <v>0</v>
      </c>
      <c r="H1081" s="97">
        <v>0</v>
      </c>
      <c r="I1081" s="97">
        <v>0</v>
      </c>
      <c r="J1081" s="97">
        <v>167</v>
      </c>
      <c r="K1081" s="88">
        <f t="shared" si="33"/>
        <v>0</v>
      </c>
      <c r="L1081" s="97">
        <v>0</v>
      </c>
      <c r="M1081" s="97">
        <v>0</v>
      </c>
      <c r="N1081" s="97">
        <v>158</v>
      </c>
      <c r="O1081" s="97">
        <v>0</v>
      </c>
      <c r="P1081" s="97">
        <v>423</v>
      </c>
      <c r="Q1081" s="97">
        <v>14</v>
      </c>
      <c r="R1081" s="97">
        <v>1078</v>
      </c>
      <c r="S1081" s="97">
        <v>14</v>
      </c>
    </row>
    <row r="1082" spans="1:19" ht="12.75" customHeight="1" x14ac:dyDescent="0.2">
      <c r="A1082" s="97" t="s">
        <v>210</v>
      </c>
      <c r="B1082" s="97" t="s">
        <v>7</v>
      </c>
      <c r="C1082" s="97" t="s">
        <v>8</v>
      </c>
      <c r="D1082" s="98">
        <v>2015</v>
      </c>
      <c r="E1082" s="97" t="s">
        <v>6</v>
      </c>
      <c r="F1082" s="97">
        <v>330</v>
      </c>
      <c r="G1082" s="88">
        <f t="shared" si="32"/>
        <v>0</v>
      </c>
      <c r="H1082" s="97">
        <v>0</v>
      </c>
      <c r="I1082" s="97">
        <v>0</v>
      </c>
      <c r="J1082" s="97">
        <v>167</v>
      </c>
      <c r="K1082" s="88">
        <f t="shared" si="33"/>
        <v>0</v>
      </c>
      <c r="L1082" s="97">
        <v>0</v>
      </c>
      <c r="M1082" s="97">
        <v>0</v>
      </c>
      <c r="N1082" s="97">
        <v>158</v>
      </c>
      <c r="O1082" s="97">
        <v>36</v>
      </c>
      <c r="P1082" s="97">
        <v>423</v>
      </c>
      <c r="Q1082" s="97">
        <v>40</v>
      </c>
      <c r="R1082" s="97">
        <v>1078</v>
      </c>
      <c r="S1082" s="97">
        <v>76</v>
      </c>
    </row>
    <row r="1083" spans="1:19" ht="12.75" customHeight="1" x14ac:dyDescent="0.2">
      <c r="A1083" s="97" t="s">
        <v>210</v>
      </c>
      <c r="B1083" s="97" t="s">
        <v>7</v>
      </c>
      <c r="C1083" s="97" t="s">
        <v>8</v>
      </c>
      <c r="D1083" s="98">
        <v>2016</v>
      </c>
      <c r="E1083" s="97" t="s">
        <v>6</v>
      </c>
      <c r="F1083" s="97">
        <v>330</v>
      </c>
      <c r="G1083" s="88">
        <f t="shared" si="32"/>
        <v>0</v>
      </c>
      <c r="H1083" s="97">
        <v>0</v>
      </c>
      <c r="I1083" s="97">
        <v>0</v>
      </c>
      <c r="J1083" s="97">
        <v>167</v>
      </c>
      <c r="K1083" s="88">
        <f t="shared" si="33"/>
        <v>0</v>
      </c>
      <c r="L1083" s="97">
        <v>0</v>
      </c>
      <c r="M1083" s="97">
        <v>0</v>
      </c>
      <c r="N1083" s="97">
        <v>158</v>
      </c>
      <c r="O1083" s="97">
        <v>0</v>
      </c>
      <c r="P1083" s="97">
        <v>423</v>
      </c>
      <c r="Q1083" s="97">
        <v>0</v>
      </c>
      <c r="R1083" s="97">
        <v>1078</v>
      </c>
      <c r="S1083" s="97">
        <v>0</v>
      </c>
    </row>
    <row r="1084" spans="1:19" ht="12.75" customHeight="1" x14ac:dyDescent="0.2">
      <c r="A1084" s="97" t="s">
        <v>210</v>
      </c>
      <c r="B1084" s="97" t="s">
        <v>7</v>
      </c>
      <c r="C1084" s="97" t="s">
        <v>8</v>
      </c>
      <c r="D1084" s="98">
        <v>2017</v>
      </c>
      <c r="E1084" s="97" t="s">
        <v>6</v>
      </c>
      <c r="F1084" s="97">
        <v>330</v>
      </c>
      <c r="G1084" s="88">
        <f t="shared" si="32"/>
        <v>0</v>
      </c>
      <c r="H1084" s="97">
        <v>0</v>
      </c>
      <c r="I1084" s="97">
        <v>0</v>
      </c>
      <c r="J1084" s="97">
        <v>167</v>
      </c>
      <c r="K1084" s="88">
        <f t="shared" si="33"/>
        <v>0</v>
      </c>
      <c r="L1084" s="97">
        <v>0</v>
      </c>
      <c r="M1084" s="97">
        <v>0</v>
      </c>
      <c r="N1084" s="97">
        <v>158</v>
      </c>
      <c r="O1084" s="97">
        <v>0</v>
      </c>
      <c r="P1084" s="97">
        <v>423</v>
      </c>
      <c r="Q1084" s="97">
        <v>0</v>
      </c>
      <c r="R1084" s="97">
        <v>1078</v>
      </c>
      <c r="S1084" s="97">
        <v>0</v>
      </c>
    </row>
    <row r="1085" spans="1:19" ht="12.75" customHeight="1" x14ac:dyDescent="0.2">
      <c r="A1085" s="93" t="s">
        <v>956</v>
      </c>
      <c r="B1085" s="93" t="s">
        <v>12</v>
      </c>
      <c r="C1085" s="93" t="s">
        <v>3</v>
      </c>
      <c r="D1085" s="94" t="s">
        <v>1189</v>
      </c>
      <c r="E1085" s="93" t="s">
        <v>6</v>
      </c>
      <c r="F1085" s="95">
        <v>1</v>
      </c>
      <c r="G1085" s="88">
        <f t="shared" si="32"/>
        <v>1</v>
      </c>
      <c r="H1085" s="95">
        <v>0</v>
      </c>
      <c r="I1085" s="95">
        <v>1</v>
      </c>
      <c r="J1085" s="96">
        <v>1</v>
      </c>
      <c r="K1085" s="88">
        <f t="shared" si="33"/>
        <v>0</v>
      </c>
      <c r="L1085" s="95">
        <v>0</v>
      </c>
      <c r="M1085" s="95">
        <v>0</v>
      </c>
      <c r="N1085" s="95">
        <v>1</v>
      </c>
      <c r="O1085" s="95">
        <v>0</v>
      </c>
      <c r="P1085" s="93" t="s">
        <v>1373</v>
      </c>
      <c r="Q1085" s="95">
        <v>35</v>
      </c>
      <c r="R1085" s="95">
        <v>5</v>
      </c>
      <c r="S1085" s="95">
        <v>36</v>
      </c>
    </row>
    <row r="1086" spans="1:19" ht="12.75" customHeight="1" x14ac:dyDescent="0.2">
      <c r="A1086" s="97" t="s">
        <v>956</v>
      </c>
      <c r="B1086" s="97" t="s">
        <v>12</v>
      </c>
      <c r="C1086" s="97" t="s">
        <v>3</v>
      </c>
      <c r="D1086" s="98">
        <v>2014</v>
      </c>
      <c r="E1086" s="97" t="s">
        <v>6</v>
      </c>
      <c r="F1086" s="97">
        <v>1</v>
      </c>
      <c r="G1086" s="88">
        <f t="shared" si="32"/>
        <v>0</v>
      </c>
      <c r="H1086" s="97">
        <v>0</v>
      </c>
      <c r="I1086" s="97">
        <v>0</v>
      </c>
      <c r="J1086" s="97">
        <v>1</v>
      </c>
      <c r="K1086" s="88">
        <f t="shared" si="33"/>
        <v>0</v>
      </c>
      <c r="L1086" s="97">
        <v>0</v>
      </c>
      <c r="M1086" s="97">
        <v>0</v>
      </c>
      <c r="N1086" s="97">
        <v>1</v>
      </c>
      <c r="O1086" s="97">
        <v>0</v>
      </c>
      <c r="P1086" s="97">
        <v>2</v>
      </c>
      <c r="Q1086" s="97">
        <v>115</v>
      </c>
      <c r="R1086" s="97">
        <v>5</v>
      </c>
      <c r="S1086" s="97">
        <v>115</v>
      </c>
    </row>
    <row r="1087" spans="1:19" ht="12.75" customHeight="1" x14ac:dyDescent="0.2">
      <c r="A1087" t="s">
        <v>956</v>
      </c>
      <c r="B1087" t="s">
        <v>12</v>
      </c>
      <c r="C1087" t="s">
        <v>3</v>
      </c>
      <c r="D1087" s="92">
        <v>2015</v>
      </c>
      <c r="E1087" t="s">
        <v>6</v>
      </c>
      <c r="F1087">
        <v>1</v>
      </c>
      <c r="G1087" s="88">
        <f t="shared" si="32"/>
        <v>0</v>
      </c>
      <c r="H1087">
        <v>0</v>
      </c>
      <c r="I1087">
        <v>0</v>
      </c>
      <c r="J1087">
        <v>1</v>
      </c>
      <c r="K1087" s="88">
        <f t="shared" si="33"/>
        <v>0</v>
      </c>
      <c r="L1087">
        <v>0</v>
      </c>
      <c r="M1087">
        <v>0</v>
      </c>
      <c r="N1087">
        <v>1</v>
      </c>
      <c r="O1087">
        <v>0</v>
      </c>
      <c r="P1087">
        <v>2</v>
      </c>
      <c r="Q1087">
        <v>197</v>
      </c>
      <c r="R1087">
        <v>5</v>
      </c>
      <c r="S1087">
        <v>197</v>
      </c>
    </row>
    <row r="1088" spans="1:19" ht="12.75" customHeight="1" x14ac:dyDescent="0.2">
      <c r="A1088" t="s">
        <v>956</v>
      </c>
      <c r="B1088" t="s">
        <v>12</v>
      </c>
      <c r="C1088" t="s">
        <v>3</v>
      </c>
      <c r="D1088" s="92">
        <v>2016</v>
      </c>
      <c r="E1088" t="s">
        <v>6</v>
      </c>
      <c r="F1088">
        <v>1</v>
      </c>
      <c r="G1088" s="88">
        <f t="shared" si="32"/>
        <v>0</v>
      </c>
      <c r="H1088">
        <v>0</v>
      </c>
      <c r="I1088">
        <v>0</v>
      </c>
      <c r="J1088">
        <v>1</v>
      </c>
      <c r="K1088" s="88">
        <f t="shared" si="33"/>
        <v>0</v>
      </c>
      <c r="L1088">
        <v>0</v>
      </c>
      <c r="M1088">
        <v>0</v>
      </c>
      <c r="N1088">
        <v>1</v>
      </c>
      <c r="O1088">
        <v>0</v>
      </c>
      <c r="P1088">
        <v>2</v>
      </c>
      <c r="Q1088">
        <v>186</v>
      </c>
      <c r="R1088">
        <v>5</v>
      </c>
      <c r="S1088">
        <v>186</v>
      </c>
    </row>
    <row r="1089" spans="1:19" ht="12.75" customHeight="1" x14ac:dyDescent="0.2">
      <c r="A1089" t="s">
        <v>956</v>
      </c>
      <c r="B1089" t="s">
        <v>12</v>
      </c>
      <c r="C1089" t="s">
        <v>3</v>
      </c>
      <c r="D1089" s="92">
        <v>2017</v>
      </c>
      <c r="E1089" t="s">
        <v>6</v>
      </c>
      <c r="F1089">
        <v>1</v>
      </c>
      <c r="G1089" s="88">
        <f t="shared" si="32"/>
        <v>0</v>
      </c>
      <c r="H1089">
        <v>0</v>
      </c>
      <c r="I1089">
        <v>0</v>
      </c>
      <c r="J1089">
        <v>1</v>
      </c>
      <c r="K1089" s="88">
        <f t="shared" si="33"/>
        <v>0</v>
      </c>
      <c r="L1089">
        <v>0</v>
      </c>
      <c r="M1089">
        <v>0</v>
      </c>
      <c r="N1089">
        <v>1</v>
      </c>
      <c r="O1089">
        <v>0</v>
      </c>
      <c r="P1089">
        <v>2</v>
      </c>
      <c r="Q1089">
        <v>716</v>
      </c>
      <c r="R1089">
        <v>5</v>
      </c>
      <c r="S1089">
        <v>716</v>
      </c>
    </row>
    <row r="1090" spans="1:19" ht="12.75" customHeight="1" x14ac:dyDescent="0.2">
      <c r="A1090" t="s">
        <v>1068</v>
      </c>
      <c r="B1090" t="s">
        <v>35</v>
      </c>
      <c r="C1090" t="s">
        <v>3</v>
      </c>
      <c r="D1090" s="92">
        <v>2017</v>
      </c>
      <c r="E1090" t="s">
        <v>6</v>
      </c>
      <c r="F1090">
        <v>103</v>
      </c>
      <c r="G1090" s="88">
        <f t="shared" si="32"/>
        <v>0</v>
      </c>
      <c r="H1090">
        <v>0</v>
      </c>
      <c r="I1090">
        <v>0</v>
      </c>
      <c r="J1090">
        <v>102</v>
      </c>
      <c r="K1090" s="88">
        <f t="shared" si="33"/>
        <v>0</v>
      </c>
      <c r="L1090">
        <v>0</v>
      </c>
      <c r="M1090">
        <v>0</v>
      </c>
      <c r="N1090">
        <v>136</v>
      </c>
      <c r="O1090">
        <v>0</v>
      </c>
      <c r="P1090">
        <v>151</v>
      </c>
      <c r="Q1090">
        <v>2</v>
      </c>
      <c r="R1090">
        <v>492</v>
      </c>
      <c r="S1090">
        <v>2</v>
      </c>
    </row>
    <row r="1091" spans="1:19" ht="12.75" customHeight="1" x14ac:dyDescent="0.2">
      <c r="A1091" s="93" t="s">
        <v>211</v>
      </c>
      <c r="B1091" s="93" t="s">
        <v>5</v>
      </c>
      <c r="C1091" s="93" t="s">
        <v>3</v>
      </c>
      <c r="D1091" s="94" t="s">
        <v>1189</v>
      </c>
      <c r="E1091" s="93" t="s">
        <v>6</v>
      </c>
      <c r="F1091" s="95">
        <v>52</v>
      </c>
      <c r="G1091" s="88">
        <f t="shared" ref="G1091:G1154" si="34">H1091+I1091</f>
        <v>0</v>
      </c>
      <c r="H1091" s="95">
        <v>0</v>
      </c>
      <c r="I1091" s="95">
        <v>0</v>
      </c>
      <c r="J1091" s="96">
        <v>31</v>
      </c>
      <c r="K1091" s="88">
        <f t="shared" ref="K1091:K1154" si="35">L1091+M1091</f>
        <v>3</v>
      </c>
      <c r="L1091" s="95">
        <v>0</v>
      </c>
      <c r="M1091" s="95">
        <v>3</v>
      </c>
      <c r="N1091" s="95">
        <v>33</v>
      </c>
      <c r="O1091" s="95">
        <v>3</v>
      </c>
      <c r="P1091" s="93" t="s">
        <v>1374</v>
      </c>
      <c r="Q1091" s="95">
        <v>26</v>
      </c>
      <c r="R1091" s="95">
        <v>201</v>
      </c>
      <c r="S1091" s="95">
        <v>32</v>
      </c>
    </row>
    <row r="1092" spans="1:19" ht="12.75" customHeight="1" x14ac:dyDescent="0.2">
      <c r="A1092" s="97" t="s">
        <v>211</v>
      </c>
      <c r="B1092" s="97" t="s">
        <v>5</v>
      </c>
      <c r="C1092" s="97" t="s">
        <v>3</v>
      </c>
      <c r="D1092" s="98">
        <v>2014</v>
      </c>
      <c r="E1092" s="97" t="s">
        <v>6</v>
      </c>
      <c r="F1092" s="97">
        <v>52</v>
      </c>
      <c r="G1092" s="88">
        <f t="shared" si="34"/>
        <v>0</v>
      </c>
      <c r="H1092" s="97">
        <v>0</v>
      </c>
      <c r="I1092" s="97">
        <v>0</v>
      </c>
      <c r="J1092" s="97">
        <v>31</v>
      </c>
      <c r="K1092" s="88">
        <f t="shared" si="35"/>
        <v>0</v>
      </c>
      <c r="L1092" s="97">
        <v>0</v>
      </c>
      <c r="M1092" s="97">
        <v>0</v>
      </c>
      <c r="N1092" s="97">
        <v>33</v>
      </c>
      <c r="O1092" s="97">
        <v>0</v>
      </c>
      <c r="P1092" s="97">
        <v>85</v>
      </c>
      <c r="Q1092" s="97">
        <v>2</v>
      </c>
      <c r="R1092" s="97">
        <v>201</v>
      </c>
      <c r="S1092" s="97">
        <v>2</v>
      </c>
    </row>
    <row r="1093" spans="1:19" ht="12.75" customHeight="1" x14ac:dyDescent="0.2">
      <c r="A1093" t="s">
        <v>211</v>
      </c>
      <c r="B1093" t="s">
        <v>5</v>
      </c>
      <c r="C1093" t="s">
        <v>3</v>
      </c>
      <c r="D1093" s="92">
        <v>2015</v>
      </c>
      <c r="E1093" t="s">
        <v>6</v>
      </c>
      <c r="F1093">
        <v>52</v>
      </c>
      <c r="G1093" s="88">
        <f t="shared" si="34"/>
        <v>0</v>
      </c>
      <c r="H1093">
        <v>0</v>
      </c>
      <c r="I1093">
        <v>0</v>
      </c>
      <c r="J1093">
        <v>31</v>
      </c>
      <c r="K1093" s="88">
        <f t="shared" si="35"/>
        <v>0</v>
      </c>
      <c r="L1093">
        <v>0</v>
      </c>
      <c r="M1093">
        <v>0</v>
      </c>
      <c r="N1093">
        <v>33</v>
      </c>
      <c r="O1093">
        <v>0</v>
      </c>
      <c r="P1093">
        <v>85</v>
      </c>
      <c r="Q1093">
        <v>4</v>
      </c>
      <c r="R1093">
        <v>201</v>
      </c>
      <c r="S1093">
        <v>4</v>
      </c>
    </row>
    <row r="1094" spans="1:19" ht="12.75" customHeight="1" x14ac:dyDescent="0.2">
      <c r="A1094" t="s">
        <v>211</v>
      </c>
      <c r="B1094" t="s">
        <v>5</v>
      </c>
      <c r="C1094" t="s">
        <v>3</v>
      </c>
      <c r="D1094" s="92">
        <v>2016</v>
      </c>
      <c r="E1094" t="s">
        <v>6</v>
      </c>
      <c r="F1094">
        <v>52</v>
      </c>
      <c r="G1094" s="88">
        <f t="shared" si="34"/>
        <v>0</v>
      </c>
      <c r="H1094">
        <v>0</v>
      </c>
      <c r="I1094">
        <v>0</v>
      </c>
      <c r="J1094">
        <v>31</v>
      </c>
      <c r="K1094" s="88">
        <f t="shared" si="35"/>
        <v>0</v>
      </c>
      <c r="L1094">
        <v>0</v>
      </c>
      <c r="M1094">
        <v>0</v>
      </c>
      <c r="N1094">
        <v>33</v>
      </c>
      <c r="O1094">
        <v>8</v>
      </c>
      <c r="P1094">
        <v>85</v>
      </c>
      <c r="Q1094">
        <v>5</v>
      </c>
      <c r="R1094">
        <v>201</v>
      </c>
      <c r="S1094">
        <v>13</v>
      </c>
    </row>
    <row r="1095" spans="1:19" ht="12.75" customHeight="1" x14ac:dyDescent="0.2">
      <c r="A1095" t="s">
        <v>211</v>
      </c>
      <c r="B1095" t="s">
        <v>5</v>
      </c>
      <c r="C1095" t="s">
        <v>3</v>
      </c>
      <c r="D1095" s="92">
        <v>2017</v>
      </c>
      <c r="E1095" t="s">
        <v>6</v>
      </c>
      <c r="F1095">
        <v>52</v>
      </c>
      <c r="G1095" s="88">
        <f t="shared" si="34"/>
        <v>1</v>
      </c>
      <c r="H1095">
        <v>0</v>
      </c>
      <c r="I1095">
        <v>1</v>
      </c>
      <c r="J1095">
        <v>31</v>
      </c>
      <c r="K1095" s="88">
        <f t="shared" si="35"/>
        <v>0</v>
      </c>
      <c r="L1095">
        <v>0</v>
      </c>
      <c r="M1095">
        <v>0</v>
      </c>
      <c r="N1095">
        <v>33</v>
      </c>
      <c r="O1095">
        <v>7</v>
      </c>
      <c r="P1095">
        <v>85</v>
      </c>
      <c r="Q1095">
        <v>49</v>
      </c>
      <c r="R1095">
        <v>201</v>
      </c>
      <c r="S1095">
        <v>57</v>
      </c>
    </row>
    <row r="1096" spans="1:19" ht="12.75" customHeight="1" x14ac:dyDescent="0.2">
      <c r="A1096" s="93" t="s">
        <v>212</v>
      </c>
      <c r="B1096" s="93" t="s">
        <v>40</v>
      </c>
      <c r="C1096" s="93" t="s">
        <v>8</v>
      </c>
      <c r="D1096" s="94" t="s">
        <v>1189</v>
      </c>
      <c r="E1096" s="93" t="s">
        <v>6</v>
      </c>
      <c r="F1096" s="95">
        <v>111</v>
      </c>
      <c r="G1096" s="88">
        <f t="shared" si="34"/>
        <v>9</v>
      </c>
      <c r="H1096" s="95">
        <v>5</v>
      </c>
      <c r="I1096" s="95">
        <v>4</v>
      </c>
      <c r="J1096" s="96">
        <v>65</v>
      </c>
      <c r="K1096" s="88">
        <f t="shared" si="35"/>
        <v>6</v>
      </c>
      <c r="L1096" s="95">
        <v>4</v>
      </c>
      <c r="M1096" s="95">
        <v>2</v>
      </c>
      <c r="N1096" s="95">
        <v>72</v>
      </c>
      <c r="O1096" s="95">
        <v>39</v>
      </c>
      <c r="P1096" s="93" t="s">
        <v>1375</v>
      </c>
      <c r="Q1096" s="95">
        <v>8</v>
      </c>
      <c r="R1096" s="95">
        <v>415</v>
      </c>
      <c r="S1096" s="95">
        <v>62</v>
      </c>
    </row>
    <row r="1097" spans="1:19" ht="12.75" customHeight="1" x14ac:dyDescent="0.2">
      <c r="A1097" s="97" t="s">
        <v>212</v>
      </c>
      <c r="B1097" s="97" t="s">
        <v>40</v>
      </c>
      <c r="C1097" s="97" t="s">
        <v>8</v>
      </c>
      <c r="D1097" s="98">
        <v>2014</v>
      </c>
      <c r="E1097" s="97" t="s">
        <v>6</v>
      </c>
      <c r="F1097" s="97">
        <v>111</v>
      </c>
      <c r="G1097" s="88">
        <f t="shared" si="34"/>
        <v>1</v>
      </c>
      <c r="H1097" s="97">
        <v>1</v>
      </c>
      <c r="I1097" s="97">
        <v>0</v>
      </c>
      <c r="J1097" s="97">
        <v>65</v>
      </c>
      <c r="K1097" s="88">
        <f t="shared" si="35"/>
        <v>10</v>
      </c>
      <c r="L1097" s="97">
        <v>10</v>
      </c>
      <c r="M1097" s="97">
        <v>0</v>
      </c>
      <c r="N1097" s="97">
        <v>72</v>
      </c>
      <c r="O1097" s="97">
        <v>1</v>
      </c>
      <c r="P1097" s="97">
        <v>167</v>
      </c>
      <c r="Q1097" s="97">
        <v>19</v>
      </c>
      <c r="R1097" s="97">
        <v>415</v>
      </c>
      <c r="S1097" s="97">
        <v>31</v>
      </c>
    </row>
    <row r="1098" spans="1:19" ht="12.75" customHeight="1" x14ac:dyDescent="0.2">
      <c r="A1098" t="s">
        <v>212</v>
      </c>
      <c r="B1098" t="s">
        <v>40</v>
      </c>
      <c r="C1098" t="s">
        <v>8</v>
      </c>
      <c r="D1098" s="92">
        <v>2015</v>
      </c>
      <c r="E1098" t="s">
        <v>6</v>
      </c>
      <c r="F1098">
        <v>111</v>
      </c>
      <c r="G1098" s="88">
        <f t="shared" si="34"/>
        <v>16</v>
      </c>
      <c r="H1098">
        <v>16</v>
      </c>
      <c r="I1098">
        <v>0</v>
      </c>
      <c r="J1098">
        <v>65</v>
      </c>
      <c r="K1098" s="88">
        <f t="shared" si="35"/>
        <v>0</v>
      </c>
      <c r="L1098">
        <v>0</v>
      </c>
      <c r="M1098">
        <v>0</v>
      </c>
      <c r="N1098">
        <v>72</v>
      </c>
      <c r="O1098">
        <v>1</v>
      </c>
      <c r="P1098">
        <v>167</v>
      </c>
      <c r="Q1098">
        <v>15</v>
      </c>
      <c r="R1098">
        <v>415</v>
      </c>
      <c r="S1098">
        <v>32</v>
      </c>
    </row>
    <row r="1099" spans="1:19" ht="12.75" customHeight="1" x14ac:dyDescent="0.2">
      <c r="A1099" t="s">
        <v>212</v>
      </c>
      <c r="B1099" t="s">
        <v>40</v>
      </c>
      <c r="C1099" t="s">
        <v>8</v>
      </c>
      <c r="D1099" s="92">
        <v>2016</v>
      </c>
      <c r="E1099" t="s">
        <v>6</v>
      </c>
      <c r="F1099">
        <v>111</v>
      </c>
      <c r="G1099" s="88">
        <f t="shared" si="34"/>
        <v>1</v>
      </c>
      <c r="H1099">
        <v>1</v>
      </c>
      <c r="I1099">
        <v>0</v>
      </c>
      <c r="J1099">
        <v>65</v>
      </c>
      <c r="K1099" s="88">
        <f t="shared" si="35"/>
        <v>2</v>
      </c>
      <c r="L1099">
        <v>2</v>
      </c>
      <c r="M1099">
        <v>0</v>
      </c>
      <c r="N1099">
        <v>72</v>
      </c>
      <c r="O1099">
        <v>0</v>
      </c>
      <c r="P1099">
        <v>167</v>
      </c>
      <c r="Q1099">
        <v>5</v>
      </c>
      <c r="R1099">
        <v>415</v>
      </c>
      <c r="S1099">
        <v>8</v>
      </c>
    </row>
    <row r="1100" spans="1:19" ht="12.75" customHeight="1" x14ac:dyDescent="0.2">
      <c r="A1100" t="s">
        <v>212</v>
      </c>
      <c r="B1100" t="s">
        <v>40</v>
      </c>
      <c r="C1100" t="s">
        <v>8</v>
      </c>
      <c r="D1100" s="92">
        <v>2017</v>
      </c>
      <c r="E1100" t="s">
        <v>6</v>
      </c>
      <c r="F1100">
        <v>111</v>
      </c>
      <c r="G1100" s="88">
        <f t="shared" si="34"/>
        <v>2</v>
      </c>
      <c r="H1100">
        <v>0</v>
      </c>
      <c r="I1100">
        <v>2</v>
      </c>
      <c r="J1100">
        <v>65</v>
      </c>
      <c r="K1100" s="88">
        <f t="shared" si="35"/>
        <v>1</v>
      </c>
      <c r="L1100">
        <v>0</v>
      </c>
      <c r="M1100">
        <v>1</v>
      </c>
      <c r="N1100">
        <v>72</v>
      </c>
      <c r="O1100">
        <v>0</v>
      </c>
      <c r="P1100">
        <v>167</v>
      </c>
      <c r="Q1100">
        <v>6</v>
      </c>
      <c r="R1100">
        <v>415</v>
      </c>
      <c r="S1100">
        <v>9</v>
      </c>
    </row>
    <row r="1101" spans="1:19" ht="12.75" customHeight="1" x14ac:dyDescent="0.2">
      <c r="A1101" s="93" t="s">
        <v>957</v>
      </c>
      <c r="B1101" s="93" t="s">
        <v>72</v>
      </c>
      <c r="C1101" s="93" t="s">
        <v>26</v>
      </c>
      <c r="D1101" s="94" t="s">
        <v>1189</v>
      </c>
      <c r="E1101" s="93" t="s">
        <v>6</v>
      </c>
      <c r="F1101" s="95">
        <v>315</v>
      </c>
      <c r="G1101" s="88">
        <f t="shared" si="34"/>
        <v>0</v>
      </c>
      <c r="H1101" s="95">
        <v>0</v>
      </c>
      <c r="I1101" s="95">
        <v>0</v>
      </c>
      <c r="J1101" s="96">
        <v>202</v>
      </c>
      <c r="K1101" s="88">
        <f t="shared" si="35"/>
        <v>1</v>
      </c>
      <c r="L1101" s="95">
        <v>0</v>
      </c>
      <c r="M1101" s="95">
        <v>1</v>
      </c>
      <c r="N1101" s="95">
        <v>210</v>
      </c>
      <c r="O1101" s="95">
        <v>4</v>
      </c>
      <c r="P1101" s="93" t="s">
        <v>1376</v>
      </c>
      <c r="Q1101" s="95">
        <v>119</v>
      </c>
      <c r="R1101" s="95">
        <v>1247</v>
      </c>
      <c r="S1101" s="95">
        <v>124</v>
      </c>
    </row>
    <row r="1102" spans="1:19" ht="12.75" customHeight="1" x14ac:dyDescent="0.2">
      <c r="A1102" s="97" t="s">
        <v>957</v>
      </c>
      <c r="B1102" s="97" t="s">
        <v>72</v>
      </c>
      <c r="C1102" s="97" t="s">
        <v>26</v>
      </c>
      <c r="D1102" s="98">
        <v>2016</v>
      </c>
      <c r="E1102" s="97" t="s">
        <v>6</v>
      </c>
      <c r="F1102" s="97">
        <v>315</v>
      </c>
      <c r="G1102" s="88">
        <f t="shared" si="34"/>
        <v>0</v>
      </c>
      <c r="H1102" s="97">
        <v>0</v>
      </c>
      <c r="I1102" s="97">
        <v>0</v>
      </c>
      <c r="J1102" s="97">
        <v>202</v>
      </c>
      <c r="K1102" s="88">
        <f t="shared" si="35"/>
        <v>0</v>
      </c>
      <c r="L1102" s="97">
        <v>0</v>
      </c>
      <c r="M1102" s="97">
        <v>0</v>
      </c>
      <c r="N1102" s="97">
        <v>210</v>
      </c>
      <c r="O1102" s="97">
        <v>4</v>
      </c>
      <c r="P1102" s="97">
        <v>520</v>
      </c>
      <c r="Q1102" s="97">
        <v>101</v>
      </c>
      <c r="R1102" s="97">
        <v>1247</v>
      </c>
      <c r="S1102" s="97">
        <v>105</v>
      </c>
    </row>
    <row r="1103" spans="1:19" ht="12.75" customHeight="1" x14ac:dyDescent="0.2">
      <c r="A1103" s="97" t="s">
        <v>957</v>
      </c>
      <c r="B1103" s="97" t="s">
        <v>72</v>
      </c>
      <c r="C1103" s="97" t="s">
        <v>26</v>
      </c>
      <c r="D1103" s="98">
        <v>2017</v>
      </c>
      <c r="E1103" s="97" t="s">
        <v>6</v>
      </c>
      <c r="F1103" s="97">
        <v>315</v>
      </c>
      <c r="G1103" s="88">
        <f t="shared" si="34"/>
        <v>0</v>
      </c>
      <c r="H1103" s="97">
        <v>0</v>
      </c>
      <c r="I1103" s="97">
        <v>0</v>
      </c>
      <c r="J1103" s="97">
        <v>202</v>
      </c>
      <c r="K1103" s="88">
        <f t="shared" si="35"/>
        <v>0</v>
      </c>
      <c r="L1103" s="97">
        <v>0</v>
      </c>
      <c r="M1103" s="97">
        <v>0</v>
      </c>
      <c r="N1103" s="97">
        <v>210</v>
      </c>
      <c r="O1103" s="97">
        <v>76</v>
      </c>
      <c r="P1103" s="97">
        <v>520</v>
      </c>
      <c r="Q1103" s="97">
        <v>34</v>
      </c>
      <c r="R1103" s="97">
        <v>1247</v>
      </c>
      <c r="S1103" s="97">
        <v>110</v>
      </c>
    </row>
    <row r="1104" spans="1:19" ht="12.75" customHeight="1" x14ac:dyDescent="0.2">
      <c r="A1104" s="93" t="s">
        <v>213</v>
      </c>
      <c r="B1104" s="93" t="s">
        <v>7</v>
      </c>
      <c r="C1104" s="93" t="s">
        <v>8</v>
      </c>
      <c r="D1104" s="94" t="s">
        <v>1189</v>
      </c>
      <c r="E1104" s="93" t="s">
        <v>6</v>
      </c>
      <c r="F1104" s="95">
        <v>2059</v>
      </c>
      <c r="G1104" s="88">
        <f t="shared" si="34"/>
        <v>370</v>
      </c>
      <c r="H1104" s="95">
        <v>370</v>
      </c>
      <c r="I1104" s="95">
        <v>0</v>
      </c>
      <c r="J1104" s="96">
        <v>2075</v>
      </c>
      <c r="K1104" s="88">
        <f t="shared" si="35"/>
        <v>403</v>
      </c>
      <c r="L1104" s="95">
        <v>403</v>
      </c>
      <c r="M1104" s="95">
        <v>0</v>
      </c>
      <c r="N1104" s="95">
        <v>2815</v>
      </c>
      <c r="O1104" s="95">
        <v>55</v>
      </c>
      <c r="P1104" s="93" t="s">
        <v>1377</v>
      </c>
      <c r="Q1104" s="95">
        <v>8878</v>
      </c>
      <c r="R1104" s="95">
        <v>14765</v>
      </c>
      <c r="S1104" s="95">
        <v>9706</v>
      </c>
    </row>
    <row r="1105" spans="1:19" ht="12.75" customHeight="1" x14ac:dyDescent="0.2">
      <c r="A1105" s="97" t="s">
        <v>213</v>
      </c>
      <c r="B1105" s="97" t="s">
        <v>7</v>
      </c>
      <c r="C1105" s="97" t="s">
        <v>8</v>
      </c>
      <c r="D1105" s="98">
        <v>2015</v>
      </c>
      <c r="E1105" s="97" t="s">
        <v>6</v>
      </c>
      <c r="F1105" s="97">
        <v>2059</v>
      </c>
      <c r="G1105" s="88">
        <f t="shared" si="34"/>
        <v>98</v>
      </c>
      <c r="H1105" s="97">
        <v>98</v>
      </c>
      <c r="I1105" s="97">
        <v>0</v>
      </c>
      <c r="J1105" s="97">
        <v>2075</v>
      </c>
      <c r="K1105" s="88">
        <f t="shared" si="35"/>
        <v>30</v>
      </c>
      <c r="L1105" s="97">
        <v>30</v>
      </c>
      <c r="M1105" s="97">
        <v>0</v>
      </c>
      <c r="N1105" s="97">
        <v>2815</v>
      </c>
      <c r="O1105" s="97">
        <v>0</v>
      </c>
      <c r="P1105" s="97">
        <v>7816</v>
      </c>
      <c r="Q1105" s="97">
        <v>643</v>
      </c>
      <c r="R1105" s="97">
        <v>14765</v>
      </c>
      <c r="S1105" s="97">
        <v>771</v>
      </c>
    </row>
    <row r="1106" spans="1:19" ht="12.75" customHeight="1" x14ac:dyDescent="0.2">
      <c r="A1106" s="97" t="s">
        <v>213</v>
      </c>
      <c r="B1106" s="97" t="s">
        <v>7</v>
      </c>
      <c r="C1106" s="97" t="s">
        <v>8</v>
      </c>
      <c r="D1106" s="98">
        <v>2016</v>
      </c>
      <c r="E1106" s="97" t="s">
        <v>6</v>
      </c>
      <c r="F1106" s="97">
        <v>2059</v>
      </c>
      <c r="G1106" s="88">
        <f t="shared" si="34"/>
        <v>26</v>
      </c>
      <c r="H1106" s="97">
        <v>26</v>
      </c>
      <c r="I1106" s="97">
        <v>0</v>
      </c>
      <c r="J1106" s="97">
        <v>2075</v>
      </c>
      <c r="K1106" s="88">
        <f t="shared" si="35"/>
        <v>13</v>
      </c>
      <c r="L1106" s="97">
        <v>13</v>
      </c>
      <c r="M1106" s="97">
        <v>0</v>
      </c>
      <c r="N1106" s="97">
        <v>2815</v>
      </c>
      <c r="O1106" s="97">
        <v>0</v>
      </c>
      <c r="P1106" s="97">
        <v>7816</v>
      </c>
      <c r="Q1106" s="97">
        <v>2082</v>
      </c>
      <c r="R1106" s="97">
        <v>14765</v>
      </c>
      <c r="S1106" s="97">
        <v>2121</v>
      </c>
    </row>
    <row r="1107" spans="1:19" ht="12.75" customHeight="1" x14ac:dyDescent="0.2">
      <c r="A1107" s="97" t="s">
        <v>213</v>
      </c>
      <c r="B1107" s="97" t="s">
        <v>7</v>
      </c>
      <c r="C1107" s="97" t="s">
        <v>8</v>
      </c>
      <c r="D1107" s="98">
        <v>2017</v>
      </c>
      <c r="E1107" s="97" t="s">
        <v>6</v>
      </c>
      <c r="F1107" s="97">
        <v>2059</v>
      </c>
      <c r="G1107" s="88">
        <f t="shared" si="34"/>
        <v>247</v>
      </c>
      <c r="H1107" s="97">
        <v>247</v>
      </c>
      <c r="I1107" s="97">
        <v>0</v>
      </c>
      <c r="J1107" s="97">
        <v>2075</v>
      </c>
      <c r="K1107" s="88">
        <f t="shared" si="35"/>
        <v>66</v>
      </c>
      <c r="L1107" s="97">
        <v>66</v>
      </c>
      <c r="M1107" s="97">
        <v>0</v>
      </c>
      <c r="N1107" s="97">
        <v>2815</v>
      </c>
      <c r="O1107" s="97">
        <v>11</v>
      </c>
      <c r="P1107" s="97">
        <v>7816</v>
      </c>
      <c r="Q1107" s="97">
        <v>4019</v>
      </c>
      <c r="R1107" s="97">
        <v>14765</v>
      </c>
      <c r="S1107" s="97">
        <v>4343</v>
      </c>
    </row>
    <row r="1108" spans="1:19" ht="12.75" customHeight="1" x14ac:dyDescent="0.2">
      <c r="A1108" s="93" t="s">
        <v>214</v>
      </c>
      <c r="B1108" s="93" t="s">
        <v>21</v>
      </c>
      <c r="C1108" s="93" t="s">
        <v>8</v>
      </c>
      <c r="D1108" s="94" t="s">
        <v>1189</v>
      </c>
      <c r="E1108" s="93" t="s">
        <v>6</v>
      </c>
      <c r="F1108" s="95">
        <v>297</v>
      </c>
      <c r="G1108" s="88">
        <f t="shared" si="34"/>
        <v>0</v>
      </c>
      <c r="H1108" s="95">
        <v>0</v>
      </c>
      <c r="I1108" s="95">
        <v>0</v>
      </c>
      <c r="J1108" s="96">
        <v>163</v>
      </c>
      <c r="K1108" s="88">
        <f t="shared" si="35"/>
        <v>0</v>
      </c>
      <c r="L1108" s="95">
        <v>0</v>
      </c>
      <c r="M1108" s="95">
        <v>0</v>
      </c>
      <c r="N1108" s="95">
        <v>142</v>
      </c>
      <c r="O1108" s="95">
        <v>0</v>
      </c>
      <c r="P1108" s="93" t="s">
        <v>1378</v>
      </c>
      <c r="Q1108" s="95">
        <v>192</v>
      </c>
      <c r="R1108" s="95">
        <v>1048</v>
      </c>
      <c r="S1108" s="95">
        <v>192</v>
      </c>
    </row>
    <row r="1109" spans="1:19" ht="12.75" customHeight="1" x14ac:dyDescent="0.2">
      <c r="A1109" s="97" t="s">
        <v>214</v>
      </c>
      <c r="B1109" s="97" t="s">
        <v>21</v>
      </c>
      <c r="C1109" s="97" t="s">
        <v>8</v>
      </c>
      <c r="D1109" s="98">
        <v>2015</v>
      </c>
      <c r="E1109" s="97" t="s">
        <v>6</v>
      </c>
      <c r="F1109" s="97">
        <v>297</v>
      </c>
      <c r="G1109" s="88">
        <f t="shared" si="34"/>
        <v>0</v>
      </c>
      <c r="H1109" s="97">
        <v>0</v>
      </c>
      <c r="I1109" s="97">
        <v>0</v>
      </c>
      <c r="J1109" s="97">
        <v>163</v>
      </c>
      <c r="K1109" s="88">
        <f t="shared" si="35"/>
        <v>0</v>
      </c>
      <c r="L1109" s="97">
        <v>0</v>
      </c>
      <c r="M1109" s="97">
        <v>0</v>
      </c>
      <c r="N1109" s="97">
        <v>142</v>
      </c>
      <c r="O1109" s="97">
        <v>70</v>
      </c>
      <c r="P1109" s="97">
        <v>446</v>
      </c>
      <c r="Q1109" s="97">
        <v>164</v>
      </c>
      <c r="R1109" s="97">
        <v>1048</v>
      </c>
      <c r="S1109" s="97">
        <v>234</v>
      </c>
    </row>
    <row r="1110" spans="1:19" ht="12.75" customHeight="1" x14ac:dyDescent="0.2">
      <c r="A1110" s="97" t="s">
        <v>214</v>
      </c>
      <c r="B1110" s="97" t="s">
        <v>21</v>
      </c>
      <c r="C1110" s="97" t="s">
        <v>8</v>
      </c>
      <c r="D1110" s="98">
        <v>2016</v>
      </c>
      <c r="E1110" s="97" t="s">
        <v>6</v>
      </c>
      <c r="F1110" s="97">
        <v>297</v>
      </c>
      <c r="G1110" s="88">
        <f t="shared" si="34"/>
        <v>0</v>
      </c>
      <c r="H1110" s="97">
        <v>0</v>
      </c>
      <c r="I1110" s="97">
        <v>0</v>
      </c>
      <c r="J1110" s="97">
        <v>163</v>
      </c>
      <c r="K1110" s="88">
        <f t="shared" si="35"/>
        <v>0</v>
      </c>
      <c r="L1110" s="97">
        <v>0</v>
      </c>
      <c r="M1110" s="97">
        <v>0</v>
      </c>
      <c r="N1110" s="97">
        <v>142</v>
      </c>
      <c r="O1110" s="97">
        <v>88</v>
      </c>
      <c r="P1110" s="97">
        <v>446</v>
      </c>
      <c r="Q1110" s="97">
        <v>208</v>
      </c>
      <c r="R1110" s="97">
        <v>1048</v>
      </c>
      <c r="S1110" s="97">
        <v>296</v>
      </c>
    </row>
    <row r="1111" spans="1:19" ht="12.75" customHeight="1" x14ac:dyDescent="0.2">
      <c r="A1111" s="97" t="s">
        <v>214</v>
      </c>
      <c r="B1111" s="97" t="s">
        <v>21</v>
      </c>
      <c r="C1111" s="97" t="s">
        <v>8</v>
      </c>
      <c r="D1111" s="98">
        <v>2017</v>
      </c>
      <c r="E1111" s="97" t="s">
        <v>6</v>
      </c>
      <c r="F1111" s="97">
        <v>297</v>
      </c>
      <c r="G1111" s="88">
        <f t="shared" si="34"/>
        <v>8</v>
      </c>
      <c r="H1111" s="97">
        <v>8</v>
      </c>
      <c r="I1111" s="97">
        <v>0</v>
      </c>
      <c r="J1111" s="97">
        <v>163</v>
      </c>
      <c r="K1111" s="88">
        <f t="shared" si="35"/>
        <v>66</v>
      </c>
      <c r="L1111" s="97">
        <v>66</v>
      </c>
      <c r="M1111" s="97">
        <v>0</v>
      </c>
      <c r="N1111" s="97">
        <v>142</v>
      </c>
      <c r="O1111" s="97">
        <v>51</v>
      </c>
      <c r="P1111" s="97">
        <v>446</v>
      </c>
      <c r="Q1111" s="97">
        <v>117</v>
      </c>
      <c r="R1111" s="97">
        <v>1048</v>
      </c>
      <c r="S1111" s="97">
        <v>242</v>
      </c>
    </row>
    <row r="1112" spans="1:19" ht="12.75" customHeight="1" x14ac:dyDescent="0.2">
      <c r="A1112" s="93" t="s">
        <v>215</v>
      </c>
      <c r="B1112" s="93" t="s">
        <v>66</v>
      </c>
      <c r="C1112" s="93" t="s">
        <v>67</v>
      </c>
      <c r="D1112" s="94" t="s">
        <v>1189</v>
      </c>
      <c r="E1112" s="93" t="s">
        <v>6</v>
      </c>
      <c r="F1112" s="95">
        <v>1549</v>
      </c>
      <c r="G1112" s="88">
        <f t="shared" si="34"/>
        <v>0</v>
      </c>
      <c r="H1112" s="95">
        <v>0</v>
      </c>
      <c r="I1112" s="95">
        <v>0</v>
      </c>
      <c r="J1112" s="96">
        <v>1178</v>
      </c>
      <c r="K1112" s="88">
        <f t="shared" si="35"/>
        <v>0</v>
      </c>
      <c r="L1112" s="95">
        <v>0</v>
      </c>
      <c r="M1112" s="95">
        <v>0</v>
      </c>
      <c r="N1112" s="95">
        <v>1090</v>
      </c>
      <c r="O1112" s="95">
        <v>27</v>
      </c>
      <c r="P1112" s="93" t="s">
        <v>1379</v>
      </c>
      <c r="Q1112" s="95">
        <v>267</v>
      </c>
      <c r="R1112" s="95">
        <v>6210</v>
      </c>
      <c r="S1112" s="95">
        <v>294</v>
      </c>
    </row>
    <row r="1113" spans="1:19" ht="12.75" customHeight="1" x14ac:dyDescent="0.2">
      <c r="A1113" s="97" t="s">
        <v>215</v>
      </c>
      <c r="B1113" s="97" t="s">
        <v>66</v>
      </c>
      <c r="C1113" s="97" t="s">
        <v>67</v>
      </c>
      <c r="D1113" s="98">
        <v>2013</v>
      </c>
      <c r="E1113" s="97" t="s">
        <v>6</v>
      </c>
      <c r="F1113" s="97">
        <v>1549</v>
      </c>
      <c r="G1113" s="88">
        <f t="shared" si="34"/>
        <v>267</v>
      </c>
      <c r="H1113" s="97">
        <v>244</v>
      </c>
      <c r="I1113" s="97">
        <v>23</v>
      </c>
      <c r="J1113" s="97">
        <v>1178</v>
      </c>
      <c r="K1113" s="88">
        <f t="shared" si="35"/>
        <v>57</v>
      </c>
      <c r="L1113" s="97">
        <v>55</v>
      </c>
      <c r="M1113" s="97">
        <v>2</v>
      </c>
      <c r="N1113" s="97">
        <v>1090</v>
      </c>
      <c r="O1113" s="97">
        <v>102</v>
      </c>
      <c r="P1113" s="97">
        <v>2393</v>
      </c>
      <c r="Q1113" s="97">
        <v>362</v>
      </c>
      <c r="R1113" s="97">
        <v>6210</v>
      </c>
      <c r="S1113" s="97">
        <v>788</v>
      </c>
    </row>
    <row r="1114" spans="1:19" ht="12.75" customHeight="1" x14ac:dyDescent="0.2">
      <c r="A1114" s="97" t="s">
        <v>215</v>
      </c>
      <c r="B1114" s="97" t="s">
        <v>66</v>
      </c>
      <c r="C1114" s="97" t="s">
        <v>67</v>
      </c>
      <c r="D1114" s="98">
        <v>2014</v>
      </c>
      <c r="E1114" s="97" t="s">
        <v>6</v>
      </c>
      <c r="F1114" s="97">
        <v>1549</v>
      </c>
      <c r="G1114" s="88">
        <f t="shared" si="34"/>
        <v>0</v>
      </c>
      <c r="H1114" s="97">
        <v>0</v>
      </c>
      <c r="I1114" s="97">
        <v>0</v>
      </c>
      <c r="J1114" s="97">
        <v>1178</v>
      </c>
      <c r="K1114" s="88">
        <f t="shared" si="35"/>
        <v>0</v>
      </c>
      <c r="L1114" s="97">
        <v>0</v>
      </c>
      <c r="M1114" s="97">
        <v>0</v>
      </c>
      <c r="N1114" s="97">
        <v>1090</v>
      </c>
      <c r="O1114" s="97">
        <v>20</v>
      </c>
      <c r="P1114" s="97">
        <v>2393</v>
      </c>
      <c r="Q1114" s="97">
        <v>92</v>
      </c>
      <c r="R1114" s="97">
        <v>6210</v>
      </c>
      <c r="S1114" s="97">
        <v>112</v>
      </c>
    </row>
    <row r="1115" spans="1:19" ht="12.75" customHeight="1" x14ac:dyDescent="0.2">
      <c r="A1115" t="s">
        <v>215</v>
      </c>
      <c r="B1115" t="s">
        <v>66</v>
      </c>
      <c r="C1115" t="s">
        <v>67</v>
      </c>
      <c r="D1115" s="92">
        <v>2015</v>
      </c>
      <c r="E1115" t="s">
        <v>6</v>
      </c>
      <c r="F1115">
        <v>1549</v>
      </c>
      <c r="G1115" s="88">
        <f t="shared" si="34"/>
        <v>0</v>
      </c>
      <c r="H1115">
        <v>0</v>
      </c>
      <c r="I1115">
        <v>0</v>
      </c>
      <c r="J1115">
        <v>1178</v>
      </c>
      <c r="K1115" s="88">
        <f t="shared" si="35"/>
        <v>0</v>
      </c>
      <c r="L1115">
        <v>0</v>
      </c>
      <c r="M1115">
        <v>0</v>
      </c>
      <c r="N1115">
        <v>1090</v>
      </c>
      <c r="O1115">
        <v>27</v>
      </c>
      <c r="P1115">
        <v>2393</v>
      </c>
      <c r="Q1115">
        <v>73</v>
      </c>
      <c r="R1115">
        <v>6210</v>
      </c>
      <c r="S1115">
        <v>100</v>
      </c>
    </row>
    <row r="1116" spans="1:19" ht="12.75" customHeight="1" x14ac:dyDescent="0.2">
      <c r="A1116" t="s">
        <v>215</v>
      </c>
      <c r="B1116" t="s">
        <v>66</v>
      </c>
      <c r="C1116" t="s">
        <v>67</v>
      </c>
      <c r="D1116" s="92">
        <v>2016</v>
      </c>
      <c r="E1116" t="s">
        <v>6</v>
      </c>
      <c r="F1116">
        <v>1549</v>
      </c>
      <c r="G1116" s="88">
        <f t="shared" si="34"/>
        <v>0</v>
      </c>
      <c r="H1116">
        <v>0</v>
      </c>
      <c r="I1116">
        <v>0</v>
      </c>
      <c r="J1116">
        <v>1178</v>
      </c>
      <c r="K1116" s="88">
        <f t="shared" si="35"/>
        <v>0</v>
      </c>
      <c r="L1116">
        <v>0</v>
      </c>
      <c r="M1116">
        <v>0</v>
      </c>
      <c r="N1116">
        <v>1090</v>
      </c>
      <c r="O1116">
        <v>0</v>
      </c>
      <c r="P1116">
        <v>2393</v>
      </c>
      <c r="Q1116">
        <v>0</v>
      </c>
      <c r="R1116">
        <v>6210</v>
      </c>
      <c r="S1116">
        <v>0</v>
      </c>
    </row>
    <row r="1117" spans="1:19" ht="12.75" customHeight="1" x14ac:dyDescent="0.2">
      <c r="A1117" t="s">
        <v>215</v>
      </c>
      <c r="B1117" t="s">
        <v>66</v>
      </c>
      <c r="C1117" t="s">
        <v>67</v>
      </c>
      <c r="D1117" s="92">
        <v>2017</v>
      </c>
      <c r="E1117" t="s">
        <v>6</v>
      </c>
      <c r="F1117">
        <v>1549</v>
      </c>
      <c r="G1117" s="88">
        <f t="shared" si="34"/>
        <v>43</v>
      </c>
      <c r="H1117">
        <v>43</v>
      </c>
      <c r="I1117">
        <v>0</v>
      </c>
      <c r="J1117">
        <v>1178</v>
      </c>
      <c r="K1117" s="88">
        <f t="shared" si="35"/>
        <v>117</v>
      </c>
      <c r="L1117">
        <v>117</v>
      </c>
      <c r="M1117">
        <v>0</v>
      </c>
      <c r="N1117">
        <v>1090</v>
      </c>
      <c r="O1117">
        <v>0</v>
      </c>
      <c r="P1117">
        <v>2393</v>
      </c>
      <c r="Q1117">
        <v>39</v>
      </c>
      <c r="R1117">
        <v>6210</v>
      </c>
      <c r="S1117">
        <v>199</v>
      </c>
    </row>
    <row r="1118" spans="1:19" ht="12.75" customHeight="1" x14ac:dyDescent="0.2">
      <c r="A1118" s="97" t="s">
        <v>216</v>
      </c>
      <c r="B1118" s="97" t="s">
        <v>61</v>
      </c>
      <c r="C1118" s="97" t="s">
        <v>3</v>
      </c>
      <c r="D1118" s="98">
        <v>2013</v>
      </c>
      <c r="E1118" s="97" t="s">
        <v>6</v>
      </c>
      <c r="F1118" s="97">
        <v>87</v>
      </c>
      <c r="G1118" s="88">
        <f t="shared" si="34"/>
        <v>0</v>
      </c>
      <c r="H1118" s="97">
        <v>0</v>
      </c>
      <c r="I1118" s="97">
        <v>0</v>
      </c>
      <c r="J1118" s="97">
        <v>59</v>
      </c>
      <c r="K1118" s="88">
        <f t="shared" si="35"/>
        <v>0</v>
      </c>
      <c r="L1118" s="97">
        <v>0</v>
      </c>
      <c r="M1118" s="97">
        <v>0</v>
      </c>
      <c r="N1118" s="97">
        <v>70</v>
      </c>
      <c r="O1118" s="97">
        <v>0</v>
      </c>
      <c r="P1118" s="97">
        <v>155</v>
      </c>
      <c r="Q1118" s="97">
        <v>5</v>
      </c>
      <c r="R1118" s="97">
        <v>371</v>
      </c>
      <c r="S1118" s="97">
        <v>5</v>
      </c>
    </row>
    <row r="1119" spans="1:19" ht="12.75" customHeight="1" x14ac:dyDescent="0.2">
      <c r="A1119" s="97" t="s">
        <v>216</v>
      </c>
      <c r="B1119" s="97" t="s">
        <v>61</v>
      </c>
      <c r="C1119" s="97" t="s">
        <v>3</v>
      </c>
      <c r="D1119" s="98">
        <v>2015</v>
      </c>
      <c r="E1119" s="97" t="s">
        <v>6</v>
      </c>
      <c r="F1119" s="97">
        <v>87</v>
      </c>
      <c r="G1119" s="88">
        <f t="shared" si="34"/>
        <v>0</v>
      </c>
      <c r="H1119" s="97">
        <v>0</v>
      </c>
      <c r="I1119" s="97">
        <v>0</v>
      </c>
      <c r="J1119" s="97">
        <v>59</v>
      </c>
      <c r="K1119" s="88">
        <f t="shared" si="35"/>
        <v>0</v>
      </c>
      <c r="L1119" s="97">
        <v>0</v>
      </c>
      <c r="M1119" s="97">
        <v>0</v>
      </c>
      <c r="N1119" s="97">
        <v>70</v>
      </c>
      <c r="O1119" s="97">
        <v>3</v>
      </c>
      <c r="P1119" s="97">
        <v>155</v>
      </c>
      <c r="Q1119" s="97">
        <v>1</v>
      </c>
      <c r="R1119" s="97">
        <v>371</v>
      </c>
      <c r="S1119" s="97">
        <v>4</v>
      </c>
    </row>
    <row r="1120" spans="1:19" ht="12.75" customHeight="1" x14ac:dyDescent="0.2">
      <c r="A1120" s="97" t="s">
        <v>216</v>
      </c>
      <c r="B1120" s="97" t="s">
        <v>61</v>
      </c>
      <c r="C1120" s="97" t="s">
        <v>3</v>
      </c>
      <c r="D1120" s="98">
        <v>2016</v>
      </c>
      <c r="E1120" s="97" t="s">
        <v>6</v>
      </c>
      <c r="F1120" s="97">
        <v>87</v>
      </c>
      <c r="G1120" s="88">
        <f t="shared" si="34"/>
        <v>0</v>
      </c>
      <c r="H1120" s="97">
        <v>0</v>
      </c>
      <c r="I1120" s="97">
        <v>0</v>
      </c>
      <c r="J1120" s="97">
        <v>59</v>
      </c>
      <c r="K1120" s="88">
        <f t="shared" si="35"/>
        <v>0</v>
      </c>
      <c r="L1120" s="97">
        <v>0</v>
      </c>
      <c r="M1120" s="97">
        <v>0</v>
      </c>
      <c r="N1120" s="97">
        <v>70</v>
      </c>
      <c r="O1120" s="97">
        <v>8</v>
      </c>
      <c r="P1120" s="97">
        <v>155</v>
      </c>
      <c r="Q1120" s="97">
        <v>0</v>
      </c>
      <c r="R1120" s="97">
        <v>371</v>
      </c>
      <c r="S1120" s="97">
        <v>8</v>
      </c>
    </row>
    <row r="1121" spans="1:19" ht="12.75" customHeight="1" x14ac:dyDescent="0.2">
      <c r="A1121" s="97" t="s">
        <v>216</v>
      </c>
      <c r="B1121" s="97" t="s">
        <v>61</v>
      </c>
      <c r="C1121" s="97" t="s">
        <v>3</v>
      </c>
      <c r="D1121" s="98">
        <v>2017</v>
      </c>
      <c r="E1121" s="97" t="s">
        <v>6</v>
      </c>
      <c r="F1121" s="97">
        <v>87</v>
      </c>
      <c r="G1121" s="88">
        <f t="shared" si="34"/>
        <v>0</v>
      </c>
      <c r="H1121" s="97">
        <v>0</v>
      </c>
      <c r="I1121" s="97">
        <v>0</v>
      </c>
      <c r="J1121" s="97">
        <v>59</v>
      </c>
      <c r="K1121" s="88">
        <f t="shared" si="35"/>
        <v>0</v>
      </c>
      <c r="L1121" s="97">
        <v>0</v>
      </c>
      <c r="M1121" s="97">
        <v>0</v>
      </c>
      <c r="N1121" s="97">
        <v>70</v>
      </c>
      <c r="O1121" s="97">
        <v>2</v>
      </c>
      <c r="P1121" s="97">
        <v>155</v>
      </c>
      <c r="Q1121" s="97">
        <v>9</v>
      </c>
      <c r="R1121" s="97">
        <v>371</v>
      </c>
      <c r="S1121" s="97">
        <v>11</v>
      </c>
    </row>
    <row r="1122" spans="1:19" ht="12.75" customHeight="1" x14ac:dyDescent="0.2">
      <c r="A1122" s="93" t="s">
        <v>217</v>
      </c>
      <c r="B1122" s="93" t="s">
        <v>2</v>
      </c>
      <c r="C1122" s="93" t="s">
        <v>3</v>
      </c>
      <c r="D1122" s="94" t="s">
        <v>1189</v>
      </c>
      <c r="E1122" s="93" t="s">
        <v>6</v>
      </c>
      <c r="F1122" s="95">
        <v>2592</v>
      </c>
      <c r="G1122" s="88">
        <f t="shared" si="34"/>
        <v>50</v>
      </c>
      <c r="H1122" s="95">
        <v>50</v>
      </c>
      <c r="I1122" s="95">
        <v>0</v>
      </c>
      <c r="J1122" s="96">
        <v>1745</v>
      </c>
      <c r="K1122" s="88">
        <f t="shared" si="35"/>
        <v>24</v>
      </c>
      <c r="L1122" s="95">
        <v>24</v>
      </c>
      <c r="M1122" s="95">
        <v>0</v>
      </c>
      <c r="N1122" s="95">
        <v>1977</v>
      </c>
      <c r="O1122" s="95">
        <v>72</v>
      </c>
      <c r="P1122" s="93" t="s">
        <v>1380</v>
      </c>
      <c r="Q1122" s="95">
        <v>1167</v>
      </c>
      <c r="R1122" s="95">
        <v>10861</v>
      </c>
      <c r="S1122" s="95">
        <v>1313</v>
      </c>
    </row>
    <row r="1123" spans="1:19" ht="12.75" customHeight="1" x14ac:dyDescent="0.2">
      <c r="A1123" s="97" t="s">
        <v>217</v>
      </c>
      <c r="B1123" s="97" t="s">
        <v>2</v>
      </c>
      <c r="C1123" s="97" t="s">
        <v>3</v>
      </c>
      <c r="D1123" s="98">
        <v>2014</v>
      </c>
      <c r="E1123" s="97" t="s">
        <v>6</v>
      </c>
      <c r="F1123" s="97">
        <v>2592</v>
      </c>
      <c r="G1123" s="88">
        <f t="shared" si="34"/>
        <v>0</v>
      </c>
      <c r="H1123" s="97">
        <v>0</v>
      </c>
      <c r="I1123" s="97">
        <v>0</v>
      </c>
      <c r="J1123" s="97">
        <v>1745</v>
      </c>
      <c r="K1123" s="88">
        <f t="shared" si="35"/>
        <v>0</v>
      </c>
      <c r="L1123" s="97">
        <v>0</v>
      </c>
      <c r="M1123" s="97">
        <v>0</v>
      </c>
      <c r="N1123" s="97">
        <v>1977</v>
      </c>
      <c r="O1123" s="97">
        <v>364</v>
      </c>
      <c r="P1123" s="97">
        <v>4547</v>
      </c>
      <c r="Q1123" s="97">
        <v>163</v>
      </c>
      <c r="R1123" s="97">
        <v>10861</v>
      </c>
      <c r="S1123" s="97">
        <v>527</v>
      </c>
    </row>
    <row r="1124" spans="1:19" ht="12.75" customHeight="1" x14ac:dyDescent="0.2">
      <c r="A1124" t="s">
        <v>217</v>
      </c>
      <c r="B1124" t="s">
        <v>2</v>
      </c>
      <c r="C1124" t="s">
        <v>3</v>
      </c>
      <c r="D1124" s="92">
        <v>2015</v>
      </c>
      <c r="E1124" t="s">
        <v>6</v>
      </c>
      <c r="F1124">
        <v>2592</v>
      </c>
      <c r="G1124" s="88">
        <f t="shared" si="34"/>
        <v>0</v>
      </c>
      <c r="H1124">
        <v>0</v>
      </c>
      <c r="I1124">
        <v>0</v>
      </c>
      <c r="J1124">
        <v>1745</v>
      </c>
      <c r="K1124" s="88">
        <f t="shared" si="35"/>
        <v>0</v>
      </c>
      <c r="L1124">
        <v>0</v>
      </c>
      <c r="M1124">
        <v>0</v>
      </c>
      <c r="N1124">
        <v>1977</v>
      </c>
      <c r="O1124">
        <v>138</v>
      </c>
      <c r="P1124">
        <v>4547</v>
      </c>
      <c r="Q1124">
        <v>420</v>
      </c>
      <c r="R1124">
        <v>10861</v>
      </c>
      <c r="S1124">
        <v>558</v>
      </c>
    </row>
    <row r="1125" spans="1:19" ht="12.75" customHeight="1" x14ac:dyDescent="0.2">
      <c r="A1125" t="s">
        <v>217</v>
      </c>
      <c r="B1125" t="s">
        <v>2</v>
      </c>
      <c r="C1125" t="s">
        <v>3</v>
      </c>
      <c r="D1125" s="92">
        <v>2016</v>
      </c>
      <c r="E1125" t="s">
        <v>6</v>
      </c>
      <c r="F1125">
        <v>2592</v>
      </c>
      <c r="G1125" s="88">
        <f t="shared" si="34"/>
        <v>0</v>
      </c>
      <c r="H1125">
        <v>0</v>
      </c>
      <c r="I1125">
        <v>0</v>
      </c>
      <c r="J1125">
        <v>1745</v>
      </c>
      <c r="K1125" s="88">
        <f t="shared" si="35"/>
        <v>0</v>
      </c>
      <c r="L1125">
        <v>0</v>
      </c>
      <c r="M1125">
        <v>0</v>
      </c>
      <c r="N1125">
        <v>1977</v>
      </c>
      <c r="O1125">
        <v>340</v>
      </c>
      <c r="P1125">
        <v>4547</v>
      </c>
      <c r="Q1125">
        <v>287</v>
      </c>
      <c r="R1125">
        <v>10861</v>
      </c>
      <c r="S1125">
        <v>627</v>
      </c>
    </row>
    <row r="1126" spans="1:19" ht="12.75" customHeight="1" x14ac:dyDescent="0.2">
      <c r="A1126" t="s">
        <v>217</v>
      </c>
      <c r="B1126" t="s">
        <v>2</v>
      </c>
      <c r="C1126" t="s">
        <v>3</v>
      </c>
      <c r="D1126" s="92">
        <v>2017</v>
      </c>
      <c r="E1126" t="s">
        <v>6</v>
      </c>
      <c r="F1126">
        <v>2592</v>
      </c>
      <c r="G1126" s="88">
        <f t="shared" si="34"/>
        <v>0</v>
      </c>
      <c r="H1126">
        <v>0</v>
      </c>
      <c r="I1126">
        <v>0</v>
      </c>
      <c r="J1126">
        <v>1745</v>
      </c>
      <c r="K1126" s="88">
        <f t="shared" si="35"/>
        <v>0</v>
      </c>
      <c r="L1126">
        <v>0</v>
      </c>
      <c r="M1126">
        <v>0</v>
      </c>
      <c r="N1126">
        <v>1977</v>
      </c>
      <c r="O1126">
        <v>520</v>
      </c>
      <c r="P1126">
        <v>4547</v>
      </c>
      <c r="Q1126">
        <v>1136</v>
      </c>
      <c r="R1126">
        <v>10861</v>
      </c>
      <c r="S1126">
        <v>1656</v>
      </c>
    </row>
    <row r="1127" spans="1:19" ht="12.75" customHeight="1" x14ac:dyDescent="0.2">
      <c r="A1127" s="93" t="s">
        <v>12</v>
      </c>
      <c r="B1127" s="93" t="s">
        <v>12</v>
      </c>
      <c r="C1127" s="93" t="s">
        <v>3</v>
      </c>
      <c r="D1127" s="94" t="s">
        <v>1189</v>
      </c>
      <c r="E1127" s="93" t="s">
        <v>6</v>
      </c>
      <c r="F1127" s="95">
        <v>83</v>
      </c>
      <c r="G1127" s="88">
        <f t="shared" si="34"/>
        <v>0</v>
      </c>
      <c r="H1127" s="95">
        <v>0</v>
      </c>
      <c r="I1127" s="95">
        <v>0</v>
      </c>
      <c r="J1127" s="96">
        <v>59</v>
      </c>
      <c r="K1127" s="88">
        <f t="shared" si="35"/>
        <v>0</v>
      </c>
      <c r="L1127" s="95">
        <v>0</v>
      </c>
      <c r="M1127" s="95">
        <v>0</v>
      </c>
      <c r="N1127" s="95">
        <v>66</v>
      </c>
      <c r="O1127" s="95">
        <v>10</v>
      </c>
      <c r="P1127" s="93" t="s">
        <v>1381</v>
      </c>
      <c r="Q1127" s="95">
        <v>19</v>
      </c>
      <c r="R1127" s="95">
        <v>363</v>
      </c>
      <c r="S1127" s="95">
        <v>29</v>
      </c>
    </row>
    <row r="1128" spans="1:19" ht="12.75" customHeight="1" x14ac:dyDescent="0.2">
      <c r="A1128" s="97" t="s">
        <v>12</v>
      </c>
      <c r="B1128" s="97" t="s">
        <v>12</v>
      </c>
      <c r="C1128" s="97" t="s">
        <v>3</v>
      </c>
      <c r="D1128" s="98">
        <v>2014</v>
      </c>
      <c r="E1128" s="97" t="s">
        <v>6</v>
      </c>
      <c r="F1128" s="97">
        <v>83</v>
      </c>
      <c r="G1128" s="88">
        <f t="shared" si="34"/>
        <v>0</v>
      </c>
      <c r="H1128" s="97">
        <v>0</v>
      </c>
      <c r="I1128" s="97">
        <v>0</v>
      </c>
      <c r="J1128" s="97">
        <v>59</v>
      </c>
      <c r="K1128" s="88">
        <f t="shared" si="35"/>
        <v>0</v>
      </c>
      <c r="L1128" s="97">
        <v>0</v>
      </c>
      <c r="M1128" s="97">
        <v>0</v>
      </c>
      <c r="N1128" s="97">
        <v>66</v>
      </c>
      <c r="O1128" s="97">
        <v>2</v>
      </c>
      <c r="P1128" s="97">
        <v>155</v>
      </c>
      <c r="Q1128" s="97">
        <v>1</v>
      </c>
      <c r="R1128" s="97">
        <v>363</v>
      </c>
      <c r="S1128" s="97">
        <v>3</v>
      </c>
    </row>
    <row r="1129" spans="1:19" ht="12.75" customHeight="1" x14ac:dyDescent="0.2">
      <c r="A1129" t="s">
        <v>12</v>
      </c>
      <c r="B1129" t="s">
        <v>12</v>
      </c>
      <c r="C1129" t="s">
        <v>3</v>
      </c>
      <c r="D1129" s="92">
        <v>2015</v>
      </c>
      <c r="E1129" t="s">
        <v>6</v>
      </c>
      <c r="F1129">
        <v>83</v>
      </c>
      <c r="G1129" s="88">
        <f t="shared" si="34"/>
        <v>0</v>
      </c>
      <c r="H1129">
        <v>0</v>
      </c>
      <c r="I1129">
        <v>0</v>
      </c>
      <c r="J1129">
        <v>59</v>
      </c>
      <c r="K1129" s="88">
        <f t="shared" si="35"/>
        <v>1</v>
      </c>
      <c r="L1129">
        <v>1</v>
      </c>
      <c r="M1129">
        <v>0</v>
      </c>
      <c r="N1129">
        <v>66</v>
      </c>
      <c r="O1129">
        <v>7</v>
      </c>
      <c r="P1129">
        <v>155</v>
      </c>
      <c r="Q1129">
        <v>1</v>
      </c>
      <c r="R1129">
        <v>363</v>
      </c>
      <c r="S1129">
        <v>9</v>
      </c>
    </row>
    <row r="1130" spans="1:19" ht="12.75" customHeight="1" x14ac:dyDescent="0.2">
      <c r="A1130" t="s">
        <v>12</v>
      </c>
      <c r="B1130" t="s">
        <v>12</v>
      </c>
      <c r="C1130" t="s">
        <v>3</v>
      </c>
      <c r="D1130" s="92">
        <v>2016</v>
      </c>
      <c r="E1130" t="s">
        <v>6</v>
      </c>
      <c r="F1130">
        <v>83</v>
      </c>
      <c r="G1130" s="88">
        <f t="shared" si="34"/>
        <v>0</v>
      </c>
      <c r="H1130">
        <v>0</v>
      </c>
      <c r="I1130">
        <v>0</v>
      </c>
      <c r="J1130">
        <v>59</v>
      </c>
      <c r="K1130" s="88">
        <f t="shared" si="35"/>
        <v>0</v>
      </c>
      <c r="L1130">
        <v>0</v>
      </c>
      <c r="M1130">
        <v>0</v>
      </c>
      <c r="N1130">
        <v>66</v>
      </c>
      <c r="O1130">
        <v>0</v>
      </c>
      <c r="P1130">
        <v>155</v>
      </c>
      <c r="Q1130">
        <v>5</v>
      </c>
      <c r="R1130">
        <v>363</v>
      </c>
      <c r="S1130">
        <v>5</v>
      </c>
    </row>
    <row r="1131" spans="1:19" ht="12.75" customHeight="1" x14ac:dyDescent="0.2">
      <c r="A1131" t="s">
        <v>12</v>
      </c>
      <c r="B1131" t="s">
        <v>12</v>
      </c>
      <c r="C1131" t="s">
        <v>3</v>
      </c>
      <c r="D1131" s="92">
        <v>2017</v>
      </c>
      <c r="E1131" t="s">
        <v>6</v>
      </c>
      <c r="F1131">
        <v>83</v>
      </c>
      <c r="G1131" s="88">
        <f t="shared" si="34"/>
        <v>7</v>
      </c>
      <c r="H1131">
        <v>7</v>
      </c>
      <c r="I1131">
        <v>0</v>
      </c>
      <c r="J1131">
        <v>59</v>
      </c>
      <c r="K1131" s="88">
        <f t="shared" si="35"/>
        <v>2</v>
      </c>
      <c r="L1131">
        <v>2</v>
      </c>
      <c r="M1131">
        <v>0</v>
      </c>
      <c r="N1131">
        <v>66</v>
      </c>
      <c r="O1131">
        <v>72</v>
      </c>
      <c r="P1131">
        <v>155</v>
      </c>
      <c r="Q1131">
        <v>393</v>
      </c>
      <c r="R1131">
        <v>363</v>
      </c>
      <c r="S1131">
        <v>474</v>
      </c>
    </row>
    <row r="1132" spans="1:19" ht="12.75" customHeight="1" x14ac:dyDescent="0.2">
      <c r="A1132" s="93" t="s">
        <v>218</v>
      </c>
      <c r="B1132" s="93" t="s">
        <v>12</v>
      </c>
      <c r="C1132" s="93" t="s">
        <v>3</v>
      </c>
      <c r="D1132" s="94" t="s">
        <v>1189</v>
      </c>
      <c r="E1132" s="93" t="s">
        <v>6</v>
      </c>
      <c r="F1132" s="95">
        <v>1240</v>
      </c>
      <c r="G1132" s="88">
        <f t="shared" si="34"/>
        <v>0</v>
      </c>
      <c r="H1132" s="95">
        <v>0</v>
      </c>
      <c r="I1132" s="95">
        <v>0</v>
      </c>
      <c r="J1132" s="96">
        <v>879</v>
      </c>
      <c r="K1132" s="88">
        <f t="shared" si="35"/>
        <v>0</v>
      </c>
      <c r="L1132" s="95">
        <v>0</v>
      </c>
      <c r="M1132" s="95">
        <v>0</v>
      </c>
      <c r="N1132" s="95">
        <v>979</v>
      </c>
      <c r="O1132" s="95">
        <v>0</v>
      </c>
      <c r="P1132" s="93" t="s">
        <v>1382</v>
      </c>
      <c r="Q1132" s="95">
        <v>606</v>
      </c>
      <c r="R1132" s="95">
        <v>5272</v>
      </c>
      <c r="S1132" s="95">
        <v>606</v>
      </c>
    </row>
    <row r="1133" spans="1:19" ht="12.75" customHeight="1" x14ac:dyDescent="0.2">
      <c r="A1133" s="97" t="s">
        <v>218</v>
      </c>
      <c r="B1133" s="97" t="s">
        <v>12</v>
      </c>
      <c r="C1133" s="97" t="s">
        <v>3</v>
      </c>
      <c r="D1133" s="98">
        <v>2013</v>
      </c>
      <c r="E1133" s="97" t="s">
        <v>6</v>
      </c>
      <c r="F1133" s="97">
        <v>1240</v>
      </c>
      <c r="G1133" s="88">
        <f t="shared" si="34"/>
        <v>227</v>
      </c>
      <c r="H1133" s="97">
        <v>227</v>
      </c>
      <c r="I1133" s="97">
        <v>0</v>
      </c>
      <c r="J1133" s="97">
        <v>879</v>
      </c>
      <c r="K1133" s="88">
        <f t="shared" si="35"/>
        <v>82</v>
      </c>
      <c r="L1133" s="97">
        <v>82</v>
      </c>
      <c r="M1133" s="97">
        <v>0</v>
      </c>
      <c r="N1133" s="97">
        <v>979</v>
      </c>
      <c r="O1133" s="97">
        <v>0</v>
      </c>
      <c r="P1133" s="97">
        <v>2174</v>
      </c>
      <c r="Q1133" s="97">
        <v>1188</v>
      </c>
      <c r="R1133" s="97">
        <v>5272</v>
      </c>
      <c r="S1133" s="97">
        <v>1497</v>
      </c>
    </row>
    <row r="1134" spans="1:19" ht="12.75" customHeight="1" x14ac:dyDescent="0.2">
      <c r="A1134" s="97" t="s">
        <v>218</v>
      </c>
      <c r="B1134" s="97" t="s">
        <v>12</v>
      </c>
      <c r="C1134" s="97" t="s">
        <v>3</v>
      </c>
      <c r="D1134" s="98">
        <v>2014</v>
      </c>
      <c r="E1134" s="97" t="s">
        <v>6</v>
      </c>
      <c r="F1134" s="97">
        <v>1240</v>
      </c>
      <c r="G1134" s="88">
        <f t="shared" si="34"/>
        <v>0</v>
      </c>
      <c r="H1134" s="97">
        <v>0</v>
      </c>
      <c r="I1134" s="97">
        <v>0</v>
      </c>
      <c r="J1134" s="97">
        <v>879</v>
      </c>
      <c r="K1134" s="88">
        <f t="shared" si="35"/>
        <v>0</v>
      </c>
      <c r="L1134" s="97">
        <v>0</v>
      </c>
      <c r="M1134" s="97">
        <v>0</v>
      </c>
      <c r="N1134" s="97">
        <v>979</v>
      </c>
      <c r="O1134" s="97">
        <v>180</v>
      </c>
      <c r="P1134" s="97">
        <v>2174</v>
      </c>
      <c r="Q1134" s="97">
        <v>593</v>
      </c>
      <c r="R1134" s="97">
        <v>5272</v>
      </c>
      <c r="S1134" s="97">
        <v>773</v>
      </c>
    </row>
    <row r="1135" spans="1:19" ht="12.75" customHeight="1" x14ac:dyDescent="0.2">
      <c r="A1135" t="s">
        <v>218</v>
      </c>
      <c r="B1135" t="s">
        <v>12</v>
      </c>
      <c r="C1135" t="s">
        <v>3</v>
      </c>
      <c r="D1135" s="92">
        <v>2015</v>
      </c>
      <c r="E1135" t="s">
        <v>6</v>
      </c>
      <c r="F1135">
        <v>1240</v>
      </c>
      <c r="G1135" s="88">
        <f t="shared" si="34"/>
        <v>0</v>
      </c>
      <c r="H1135">
        <v>0</v>
      </c>
      <c r="I1135">
        <v>0</v>
      </c>
      <c r="J1135">
        <v>879</v>
      </c>
      <c r="K1135" s="88">
        <f t="shared" si="35"/>
        <v>0</v>
      </c>
      <c r="L1135">
        <v>0</v>
      </c>
      <c r="M1135">
        <v>0</v>
      </c>
      <c r="N1135">
        <v>979</v>
      </c>
      <c r="O1135">
        <v>0</v>
      </c>
      <c r="P1135">
        <v>2174</v>
      </c>
      <c r="Q1135">
        <v>513</v>
      </c>
      <c r="R1135">
        <v>5272</v>
      </c>
      <c r="S1135">
        <v>513</v>
      </c>
    </row>
    <row r="1136" spans="1:19" ht="12.75" customHeight="1" x14ac:dyDescent="0.2">
      <c r="A1136" t="s">
        <v>218</v>
      </c>
      <c r="B1136" t="s">
        <v>12</v>
      </c>
      <c r="C1136" t="s">
        <v>3</v>
      </c>
      <c r="D1136" s="92">
        <v>2016</v>
      </c>
      <c r="E1136" t="s">
        <v>6</v>
      </c>
      <c r="F1136">
        <v>1240</v>
      </c>
      <c r="G1136" s="88">
        <f t="shared" si="34"/>
        <v>81</v>
      </c>
      <c r="H1136">
        <v>81</v>
      </c>
      <c r="I1136">
        <v>0</v>
      </c>
      <c r="J1136">
        <v>879</v>
      </c>
      <c r="K1136" s="88">
        <f t="shared" si="35"/>
        <v>151</v>
      </c>
      <c r="L1136">
        <v>151</v>
      </c>
      <c r="M1136">
        <v>0</v>
      </c>
      <c r="N1136">
        <v>979</v>
      </c>
      <c r="O1136">
        <v>0</v>
      </c>
      <c r="P1136">
        <v>2174</v>
      </c>
      <c r="Q1136">
        <v>780</v>
      </c>
      <c r="R1136">
        <v>5272</v>
      </c>
      <c r="S1136">
        <v>1012</v>
      </c>
    </row>
    <row r="1137" spans="1:19" ht="12.75" customHeight="1" x14ac:dyDescent="0.2">
      <c r="A1137" t="s">
        <v>218</v>
      </c>
      <c r="B1137" t="s">
        <v>12</v>
      </c>
      <c r="C1137" t="s">
        <v>3</v>
      </c>
      <c r="D1137" s="92">
        <v>2017</v>
      </c>
      <c r="E1137" t="s">
        <v>6</v>
      </c>
      <c r="F1137">
        <v>1240</v>
      </c>
      <c r="G1137" s="88">
        <f t="shared" si="34"/>
        <v>0</v>
      </c>
      <c r="H1137">
        <v>0</v>
      </c>
      <c r="I1137">
        <v>0</v>
      </c>
      <c r="J1137">
        <v>879</v>
      </c>
      <c r="K1137" s="88">
        <f t="shared" si="35"/>
        <v>0</v>
      </c>
      <c r="L1137">
        <v>0</v>
      </c>
      <c r="M1137">
        <v>0</v>
      </c>
      <c r="N1137">
        <v>979</v>
      </c>
      <c r="O1137">
        <v>0</v>
      </c>
      <c r="P1137">
        <v>2174</v>
      </c>
      <c r="Q1137">
        <v>1388</v>
      </c>
      <c r="R1137">
        <v>5272</v>
      </c>
      <c r="S1137">
        <v>1388</v>
      </c>
    </row>
    <row r="1138" spans="1:19" ht="12.75" customHeight="1" x14ac:dyDescent="0.2">
      <c r="A1138" s="93" t="s">
        <v>1383</v>
      </c>
      <c r="B1138" s="93" t="s">
        <v>82</v>
      </c>
      <c r="C1138" s="93" t="s">
        <v>26</v>
      </c>
      <c r="D1138" s="94" t="s">
        <v>1189</v>
      </c>
      <c r="E1138" s="93" t="s">
        <v>6</v>
      </c>
      <c r="F1138" s="95">
        <v>0</v>
      </c>
      <c r="G1138" s="88">
        <f t="shared" si="34"/>
        <v>0</v>
      </c>
      <c r="H1138" s="95">
        <v>0</v>
      </c>
      <c r="I1138" s="95">
        <v>0</v>
      </c>
      <c r="J1138" s="96">
        <v>0</v>
      </c>
      <c r="K1138" s="88">
        <f t="shared" si="35"/>
        <v>1</v>
      </c>
      <c r="L1138" s="95">
        <v>0</v>
      </c>
      <c r="M1138" s="95">
        <v>1</v>
      </c>
      <c r="N1138" s="95">
        <v>0</v>
      </c>
      <c r="O1138" s="95">
        <v>1</v>
      </c>
      <c r="P1138" s="93" t="s">
        <v>1217</v>
      </c>
      <c r="Q1138" s="95">
        <v>0</v>
      </c>
      <c r="R1138" s="95">
        <v>0</v>
      </c>
      <c r="S1138" s="95">
        <v>2</v>
      </c>
    </row>
    <row r="1139" spans="1:19" ht="12.75" customHeight="1" x14ac:dyDescent="0.2">
      <c r="A1139" s="93" t="s">
        <v>219</v>
      </c>
      <c r="B1139" s="93" t="s">
        <v>21</v>
      </c>
      <c r="C1139" s="93" t="s">
        <v>8</v>
      </c>
      <c r="D1139" s="94" t="s">
        <v>1189</v>
      </c>
      <c r="E1139" s="93" t="s">
        <v>6</v>
      </c>
      <c r="F1139" s="95">
        <v>84</v>
      </c>
      <c r="G1139" s="88">
        <f t="shared" si="34"/>
        <v>0</v>
      </c>
      <c r="H1139" s="95">
        <v>0</v>
      </c>
      <c r="I1139" s="95">
        <v>0</v>
      </c>
      <c r="J1139" s="96">
        <v>47</v>
      </c>
      <c r="K1139" s="88">
        <f t="shared" si="35"/>
        <v>0</v>
      </c>
      <c r="L1139" s="95">
        <v>0</v>
      </c>
      <c r="M1139" s="95">
        <v>0</v>
      </c>
      <c r="N1139" s="95">
        <v>49</v>
      </c>
      <c r="O1139" s="95">
        <v>4</v>
      </c>
      <c r="P1139" s="93" t="s">
        <v>1384</v>
      </c>
      <c r="Q1139" s="95">
        <v>51</v>
      </c>
      <c r="R1139" s="95">
        <v>296</v>
      </c>
      <c r="S1139" s="95">
        <v>55</v>
      </c>
    </row>
    <row r="1140" spans="1:19" ht="12.75" customHeight="1" x14ac:dyDescent="0.2">
      <c r="A1140" s="97" t="s">
        <v>219</v>
      </c>
      <c r="B1140" s="97" t="s">
        <v>21</v>
      </c>
      <c r="C1140" s="97" t="s">
        <v>8</v>
      </c>
      <c r="D1140" s="98">
        <v>2014</v>
      </c>
      <c r="E1140" s="97" t="s">
        <v>6</v>
      </c>
      <c r="F1140" s="97">
        <v>84</v>
      </c>
      <c r="G1140" s="88">
        <f t="shared" si="34"/>
        <v>0</v>
      </c>
      <c r="H1140" s="97">
        <v>0</v>
      </c>
      <c r="I1140" s="97">
        <v>0</v>
      </c>
      <c r="J1140" s="97">
        <v>47</v>
      </c>
      <c r="K1140" s="88">
        <f t="shared" si="35"/>
        <v>0</v>
      </c>
      <c r="L1140" s="97">
        <v>0</v>
      </c>
      <c r="M1140" s="97">
        <v>0</v>
      </c>
      <c r="N1140" s="97">
        <v>49</v>
      </c>
      <c r="O1140" s="97">
        <v>14</v>
      </c>
      <c r="P1140" s="97">
        <v>116</v>
      </c>
      <c r="Q1140" s="97">
        <v>41</v>
      </c>
      <c r="R1140" s="97">
        <v>296</v>
      </c>
      <c r="S1140" s="97">
        <v>55</v>
      </c>
    </row>
    <row r="1141" spans="1:19" ht="12.75" customHeight="1" x14ac:dyDescent="0.2">
      <c r="A1141" s="97" t="s">
        <v>219</v>
      </c>
      <c r="B1141" s="97" t="s">
        <v>21</v>
      </c>
      <c r="C1141" s="97" t="s">
        <v>8</v>
      </c>
      <c r="D1141" s="98">
        <v>2015</v>
      </c>
      <c r="E1141" s="97" t="s">
        <v>6</v>
      </c>
      <c r="F1141" s="97">
        <v>84</v>
      </c>
      <c r="G1141" s="88">
        <f t="shared" si="34"/>
        <v>0</v>
      </c>
      <c r="H1141" s="97">
        <v>0</v>
      </c>
      <c r="I1141" s="97">
        <v>0</v>
      </c>
      <c r="J1141" s="97">
        <v>47</v>
      </c>
      <c r="K1141" s="88">
        <f t="shared" si="35"/>
        <v>0</v>
      </c>
      <c r="L1141" s="97">
        <v>0</v>
      </c>
      <c r="M1141" s="97">
        <v>0</v>
      </c>
      <c r="N1141" s="97">
        <v>49</v>
      </c>
      <c r="O1141" s="97">
        <v>0</v>
      </c>
      <c r="P1141" s="97">
        <v>116</v>
      </c>
      <c r="Q1141" s="97">
        <v>44</v>
      </c>
      <c r="R1141" s="97">
        <v>296</v>
      </c>
      <c r="S1141" s="97">
        <v>44</v>
      </c>
    </row>
    <row r="1142" spans="1:19" ht="12.75" customHeight="1" x14ac:dyDescent="0.2">
      <c r="A1142" s="97" t="s">
        <v>219</v>
      </c>
      <c r="B1142" s="97" t="s">
        <v>21</v>
      </c>
      <c r="C1142" s="97" t="s">
        <v>8</v>
      </c>
      <c r="D1142" s="98">
        <v>2016</v>
      </c>
      <c r="E1142" s="97" t="s">
        <v>6</v>
      </c>
      <c r="F1142" s="97">
        <v>84</v>
      </c>
      <c r="G1142" s="88">
        <f t="shared" si="34"/>
        <v>0</v>
      </c>
      <c r="H1142" s="97">
        <v>0</v>
      </c>
      <c r="I1142" s="97">
        <v>0</v>
      </c>
      <c r="J1142" s="97">
        <v>47</v>
      </c>
      <c r="K1142" s="88">
        <f t="shared" si="35"/>
        <v>0</v>
      </c>
      <c r="L1142" s="97">
        <v>0</v>
      </c>
      <c r="M1142" s="97">
        <v>0</v>
      </c>
      <c r="N1142" s="97">
        <v>49</v>
      </c>
      <c r="O1142" s="97">
        <v>2</v>
      </c>
      <c r="P1142" s="97">
        <v>116</v>
      </c>
      <c r="Q1142" s="97">
        <v>53</v>
      </c>
      <c r="R1142" s="97">
        <v>296</v>
      </c>
      <c r="S1142" s="97">
        <v>55</v>
      </c>
    </row>
    <row r="1143" spans="1:19" ht="12.75" customHeight="1" x14ac:dyDescent="0.2">
      <c r="A1143" s="97" t="s">
        <v>219</v>
      </c>
      <c r="B1143" s="97" t="s">
        <v>21</v>
      </c>
      <c r="C1143" s="97" t="s">
        <v>8</v>
      </c>
      <c r="D1143" s="98">
        <v>2017</v>
      </c>
      <c r="E1143" s="97" t="s">
        <v>6</v>
      </c>
      <c r="F1143" s="97">
        <v>84</v>
      </c>
      <c r="G1143" s="88">
        <f t="shared" si="34"/>
        <v>0</v>
      </c>
      <c r="H1143" s="97">
        <v>0</v>
      </c>
      <c r="I1143" s="97">
        <v>0</v>
      </c>
      <c r="J1143" s="97">
        <v>47</v>
      </c>
      <c r="K1143" s="88">
        <f t="shared" si="35"/>
        <v>0</v>
      </c>
      <c r="L1143" s="97">
        <v>0</v>
      </c>
      <c r="M1143" s="97">
        <v>0</v>
      </c>
      <c r="N1143" s="97">
        <v>49</v>
      </c>
      <c r="O1143" s="97">
        <v>7</v>
      </c>
      <c r="P1143" s="97">
        <v>116</v>
      </c>
      <c r="Q1143" s="97">
        <v>37</v>
      </c>
      <c r="R1143" s="97">
        <v>296</v>
      </c>
      <c r="S1143" s="97">
        <v>44</v>
      </c>
    </row>
    <row r="1144" spans="1:19" ht="12.75" customHeight="1" x14ac:dyDescent="0.2">
      <c r="A1144" s="93" t="s">
        <v>220</v>
      </c>
      <c r="B1144" s="93" t="s">
        <v>138</v>
      </c>
      <c r="C1144" s="93" t="s">
        <v>13</v>
      </c>
      <c r="D1144" s="94" t="s">
        <v>1189</v>
      </c>
      <c r="E1144" s="93" t="s">
        <v>6</v>
      </c>
      <c r="F1144" s="95">
        <v>20</v>
      </c>
      <c r="G1144" s="88">
        <f t="shared" si="34"/>
        <v>0</v>
      </c>
      <c r="H1144" s="95">
        <v>0</v>
      </c>
      <c r="I1144" s="95">
        <v>0</v>
      </c>
      <c r="J1144" s="96">
        <v>10</v>
      </c>
      <c r="K1144" s="88">
        <f t="shared" si="35"/>
        <v>33</v>
      </c>
      <c r="L1144" s="95">
        <v>33</v>
      </c>
      <c r="M1144" s="95">
        <v>0</v>
      </c>
      <c r="N1144" s="95">
        <v>14</v>
      </c>
      <c r="O1144" s="95">
        <v>13</v>
      </c>
      <c r="P1144" s="93" t="s">
        <v>1250</v>
      </c>
      <c r="Q1144" s="95">
        <v>0</v>
      </c>
      <c r="R1144" s="95">
        <v>80</v>
      </c>
      <c r="S1144" s="95">
        <v>46</v>
      </c>
    </row>
    <row r="1145" spans="1:19" ht="12.75" customHeight="1" x14ac:dyDescent="0.2">
      <c r="A1145" s="97" t="s">
        <v>220</v>
      </c>
      <c r="B1145" s="97" t="s">
        <v>138</v>
      </c>
      <c r="C1145" s="97" t="s">
        <v>13</v>
      </c>
      <c r="D1145" s="98">
        <v>2014</v>
      </c>
      <c r="E1145" s="97" t="s">
        <v>6</v>
      </c>
      <c r="F1145" s="97">
        <v>20</v>
      </c>
      <c r="G1145" s="88">
        <f t="shared" si="34"/>
        <v>0</v>
      </c>
      <c r="H1145" s="97">
        <v>0</v>
      </c>
      <c r="I1145" s="97">
        <v>0</v>
      </c>
      <c r="J1145" s="97">
        <v>10</v>
      </c>
      <c r="K1145" s="88">
        <f t="shared" si="35"/>
        <v>0</v>
      </c>
      <c r="L1145" s="97">
        <v>0</v>
      </c>
      <c r="M1145" s="97">
        <v>0</v>
      </c>
      <c r="N1145" s="97">
        <v>14</v>
      </c>
      <c r="O1145" s="97">
        <v>0</v>
      </c>
      <c r="P1145" s="97">
        <v>36</v>
      </c>
      <c r="Q1145" s="97">
        <v>0</v>
      </c>
      <c r="R1145" s="97">
        <v>80</v>
      </c>
      <c r="S1145" s="97">
        <v>0</v>
      </c>
    </row>
    <row r="1146" spans="1:19" ht="12.75" customHeight="1" x14ac:dyDescent="0.2">
      <c r="A1146" s="97" t="s">
        <v>220</v>
      </c>
      <c r="B1146" s="97" t="s">
        <v>138</v>
      </c>
      <c r="C1146" s="97" t="s">
        <v>13</v>
      </c>
      <c r="D1146" s="98">
        <v>2015</v>
      </c>
      <c r="E1146" s="97" t="s">
        <v>6</v>
      </c>
      <c r="F1146" s="97">
        <v>20</v>
      </c>
      <c r="G1146" s="88">
        <f t="shared" si="34"/>
        <v>0</v>
      </c>
      <c r="H1146" s="97">
        <v>0</v>
      </c>
      <c r="I1146" s="97">
        <v>0</v>
      </c>
      <c r="J1146" s="97">
        <v>10</v>
      </c>
      <c r="K1146" s="88">
        <f t="shared" si="35"/>
        <v>0</v>
      </c>
      <c r="L1146" s="97">
        <v>0</v>
      </c>
      <c r="M1146" s="97">
        <v>0</v>
      </c>
      <c r="N1146" s="97">
        <v>14</v>
      </c>
      <c r="O1146" s="97">
        <v>10</v>
      </c>
      <c r="P1146" s="97">
        <v>36</v>
      </c>
      <c r="Q1146" s="97">
        <v>0</v>
      </c>
      <c r="R1146" s="97">
        <v>80</v>
      </c>
      <c r="S1146" s="97">
        <v>10</v>
      </c>
    </row>
    <row r="1147" spans="1:19" ht="12.75" customHeight="1" x14ac:dyDescent="0.2">
      <c r="A1147" s="97" t="s">
        <v>220</v>
      </c>
      <c r="B1147" s="97" t="s">
        <v>138</v>
      </c>
      <c r="C1147" s="97" t="s">
        <v>13</v>
      </c>
      <c r="D1147" s="98">
        <v>2016</v>
      </c>
      <c r="E1147" s="97" t="s">
        <v>6</v>
      </c>
      <c r="F1147" s="97">
        <v>20</v>
      </c>
      <c r="G1147" s="88">
        <f t="shared" si="34"/>
        <v>0</v>
      </c>
      <c r="H1147" s="97">
        <v>0</v>
      </c>
      <c r="I1147" s="97">
        <v>0</v>
      </c>
      <c r="J1147" s="97">
        <v>10</v>
      </c>
      <c r="K1147" s="88">
        <f t="shared" si="35"/>
        <v>39</v>
      </c>
      <c r="L1147" s="97">
        <v>39</v>
      </c>
      <c r="M1147" s="97">
        <v>0</v>
      </c>
      <c r="N1147" s="97">
        <v>14</v>
      </c>
      <c r="O1147" s="97">
        <v>5</v>
      </c>
      <c r="P1147" s="97">
        <v>36</v>
      </c>
      <c r="Q1147" s="97">
        <v>0</v>
      </c>
      <c r="R1147" s="97">
        <v>80</v>
      </c>
      <c r="S1147" s="97">
        <v>44</v>
      </c>
    </row>
    <row r="1148" spans="1:19" ht="12.75" customHeight="1" x14ac:dyDescent="0.2">
      <c r="A1148" s="97" t="s">
        <v>220</v>
      </c>
      <c r="B1148" s="97" t="s">
        <v>138</v>
      </c>
      <c r="C1148" s="97" t="s">
        <v>13</v>
      </c>
      <c r="D1148" s="98">
        <v>2017</v>
      </c>
      <c r="E1148" s="97" t="s">
        <v>6</v>
      </c>
      <c r="F1148" s="97">
        <v>20</v>
      </c>
      <c r="G1148" s="88">
        <f t="shared" si="34"/>
        <v>0</v>
      </c>
      <c r="H1148" s="97">
        <v>0</v>
      </c>
      <c r="I1148" s="97">
        <v>0</v>
      </c>
      <c r="J1148" s="97">
        <v>10</v>
      </c>
      <c r="K1148" s="88">
        <f t="shared" si="35"/>
        <v>0</v>
      </c>
      <c r="L1148" s="97">
        <v>0</v>
      </c>
      <c r="M1148" s="97">
        <v>0</v>
      </c>
      <c r="N1148" s="97">
        <v>14</v>
      </c>
      <c r="O1148" s="97">
        <v>7</v>
      </c>
      <c r="P1148" s="97">
        <v>36</v>
      </c>
      <c r="Q1148" s="97">
        <v>0</v>
      </c>
      <c r="R1148" s="97">
        <v>80</v>
      </c>
      <c r="S1148" s="97">
        <v>7</v>
      </c>
    </row>
    <row r="1149" spans="1:19" ht="12.75" customHeight="1" x14ac:dyDescent="0.2">
      <c r="A1149" s="93" t="s">
        <v>221</v>
      </c>
      <c r="B1149" s="93" t="s">
        <v>46</v>
      </c>
      <c r="C1149" s="93" t="s">
        <v>47</v>
      </c>
      <c r="D1149" s="94" t="s">
        <v>1189</v>
      </c>
      <c r="E1149" s="93" t="s">
        <v>6</v>
      </c>
      <c r="F1149" s="95">
        <v>419</v>
      </c>
      <c r="G1149" s="88">
        <f t="shared" si="34"/>
        <v>0</v>
      </c>
      <c r="H1149" s="95">
        <v>0</v>
      </c>
      <c r="I1149" s="95">
        <v>0</v>
      </c>
      <c r="J1149" s="96">
        <v>284</v>
      </c>
      <c r="K1149" s="88">
        <f t="shared" si="35"/>
        <v>0</v>
      </c>
      <c r="L1149" s="95">
        <v>0</v>
      </c>
      <c r="M1149" s="95">
        <v>0</v>
      </c>
      <c r="N1149" s="95">
        <v>306</v>
      </c>
      <c r="O1149" s="95">
        <v>0</v>
      </c>
      <c r="P1149" s="93" t="s">
        <v>1385</v>
      </c>
      <c r="Q1149" s="95">
        <v>9</v>
      </c>
      <c r="R1149" s="95">
        <v>1793</v>
      </c>
      <c r="S1149" s="95">
        <v>9</v>
      </c>
    </row>
    <row r="1150" spans="1:19" ht="12.75" customHeight="1" x14ac:dyDescent="0.2">
      <c r="A1150" s="97" t="s">
        <v>221</v>
      </c>
      <c r="B1150" s="97" t="s">
        <v>46</v>
      </c>
      <c r="C1150" s="97" t="s">
        <v>47</v>
      </c>
      <c r="D1150" s="98">
        <v>2014</v>
      </c>
      <c r="E1150" s="97" t="s">
        <v>6</v>
      </c>
      <c r="F1150" s="97">
        <v>419</v>
      </c>
      <c r="G1150" s="88">
        <f t="shared" si="34"/>
        <v>0</v>
      </c>
      <c r="H1150" s="97">
        <v>0</v>
      </c>
      <c r="I1150" s="97">
        <v>0</v>
      </c>
      <c r="J1150" s="97">
        <v>284</v>
      </c>
      <c r="K1150" s="88">
        <f t="shared" si="35"/>
        <v>57</v>
      </c>
      <c r="L1150" s="97">
        <v>50</v>
      </c>
      <c r="M1150" s="97">
        <v>7</v>
      </c>
      <c r="N1150" s="97">
        <v>306</v>
      </c>
      <c r="O1150" s="97">
        <v>0</v>
      </c>
      <c r="P1150" s="97">
        <v>784</v>
      </c>
      <c r="Q1150" s="97">
        <v>14</v>
      </c>
      <c r="R1150" s="97">
        <v>1793</v>
      </c>
      <c r="S1150" s="97">
        <v>71</v>
      </c>
    </row>
    <row r="1151" spans="1:19" ht="12.75" customHeight="1" x14ac:dyDescent="0.2">
      <c r="A1151" s="97" t="s">
        <v>221</v>
      </c>
      <c r="B1151" s="97" t="s">
        <v>46</v>
      </c>
      <c r="C1151" s="97" t="s">
        <v>47</v>
      </c>
      <c r="D1151" s="98">
        <v>2015</v>
      </c>
      <c r="E1151" s="97" t="s">
        <v>6</v>
      </c>
      <c r="F1151" s="97">
        <v>419</v>
      </c>
      <c r="G1151" s="88">
        <f t="shared" si="34"/>
        <v>2</v>
      </c>
      <c r="H1151" s="97">
        <v>0</v>
      </c>
      <c r="I1151" s="97">
        <v>2</v>
      </c>
      <c r="J1151" s="97">
        <v>284</v>
      </c>
      <c r="K1151" s="88">
        <f t="shared" si="35"/>
        <v>4</v>
      </c>
      <c r="L1151" s="97">
        <v>0</v>
      </c>
      <c r="M1151" s="97">
        <v>4</v>
      </c>
      <c r="N1151" s="97">
        <v>306</v>
      </c>
      <c r="O1151" s="97">
        <v>0</v>
      </c>
      <c r="P1151" s="97">
        <v>784</v>
      </c>
      <c r="Q1151" s="97">
        <v>11</v>
      </c>
      <c r="R1151" s="97">
        <v>1793</v>
      </c>
      <c r="S1151" s="97">
        <v>17</v>
      </c>
    </row>
    <row r="1152" spans="1:19" ht="12.75" customHeight="1" x14ac:dyDescent="0.2">
      <c r="A1152" s="97" t="s">
        <v>221</v>
      </c>
      <c r="B1152" s="97" t="s">
        <v>46</v>
      </c>
      <c r="C1152" s="97" t="s">
        <v>47</v>
      </c>
      <c r="D1152" s="98">
        <v>2016</v>
      </c>
      <c r="E1152" s="97" t="s">
        <v>6</v>
      </c>
      <c r="F1152" s="97">
        <v>419</v>
      </c>
      <c r="G1152" s="88">
        <f t="shared" si="34"/>
        <v>8</v>
      </c>
      <c r="H1152" s="97">
        <v>0</v>
      </c>
      <c r="I1152" s="97">
        <v>8</v>
      </c>
      <c r="J1152" s="97">
        <v>284</v>
      </c>
      <c r="K1152" s="88">
        <f t="shared" si="35"/>
        <v>6</v>
      </c>
      <c r="L1152" s="97">
        <v>0</v>
      </c>
      <c r="M1152" s="97">
        <v>6</v>
      </c>
      <c r="N1152" s="97">
        <v>306</v>
      </c>
      <c r="O1152" s="97">
        <v>0</v>
      </c>
      <c r="P1152" s="97">
        <v>784</v>
      </c>
      <c r="Q1152" s="97">
        <v>1</v>
      </c>
      <c r="R1152" s="97">
        <v>1793</v>
      </c>
      <c r="S1152" s="97">
        <v>15</v>
      </c>
    </row>
    <row r="1153" spans="1:19" ht="12.75" customHeight="1" x14ac:dyDescent="0.2">
      <c r="A1153" s="97" t="s">
        <v>221</v>
      </c>
      <c r="B1153" s="97" t="s">
        <v>46</v>
      </c>
      <c r="C1153" s="97" t="s">
        <v>47</v>
      </c>
      <c r="D1153" s="98">
        <v>2017</v>
      </c>
      <c r="E1153" s="97" t="s">
        <v>6</v>
      </c>
      <c r="F1153" s="97">
        <v>419</v>
      </c>
      <c r="G1153" s="88">
        <f t="shared" si="34"/>
        <v>0</v>
      </c>
      <c r="H1153" s="97">
        <v>0</v>
      </c>
      <c r="I1153" s="97">
        <v>0</v>
      </c>
      <c r="J1153" s="97">
        <v>284</v>
      </c>
      <c r="K1153" s="88">
        <f t="shared" si="35"/>
        <v>0</v>
      </c>
      <c r="L1153" s="97">
        <v>0</v>
      </c>
      <c r="M1153" s="97">
        <v>0</v>
      </c>
      <c r="N1153" s="97">
        <v>306</v>
      </c>
      <c r="O1153" s="97">
        <v>0</v>
      </c>
      <c r="P1153" s="97">
        <v>784</v>
      </c>
      <c r="Q1153" s="97">
        <v>3</v>
      </c>
      <c r="R1153" s="97">
        <v>1793</v>
      </c>
      <c r="S1153" s="97">
        <v>3</v>
      </c>
    </row>
    <row r="1154" spans="1:19" ht="12.75" customHeight="1" x14ac:dyDescent="0.2">
      <c r="A1154" s="93" t="s">
        <v>222</v>
      </c>
      <c r="B1154" s="93" t="s">
        <v>61</v>
      </c>
      <c r="C1154" s="93" t="s">
        <v>3</v>
      </c>
      <c r="D1154" s="94" t="s">
        <v>1189</v>
      </c>
      <c r="E1154" s="93" t="s">
        <v>6</v>
      </c>
      <c r="F1154" s="95">
        <v>844</v>
      </c>
      <c r="G1154" s="88">
        <f t="shared" si="34"/>
        <v>51</v>
      </c>
      <c r="H1154" s="95">
        <v>51</v>
      </c>
      <c r="I1154" s="95">
        <v>0</v>
      </c>
      <c r="J1154" s="96">
        <v>1160</v>
      </c>
      <c r="K1154" s="88">
        <f t="shared" si="35"/>
        <v>230</v>
      </c>
      <c r="L1154" s="95">
        <v>229</v>
      </c>
      <c r="M1154" s="95">
        <v>1</v>
      </c>
      <c r="N1154" s="95">
        <v>1351</v>
      </c>
      <c r="O1154" s="95">
        <v>0</v>
      </c>
      <c r="P1154" s="93" t="s">
        <v>1386</v>
      </c>
      <c r="Q1154" s="95">
        <v>146</v>
      </c>
      <c r="R1154" s="95">
        <v>6457</v>
      </c>
      <c r="S1154" s="95">
        <v>427</v>
      </c>
    </row>
    <row r="1155" spans="1:19" ht="12.75" customHeight="1" x14ac:dyDescent="0.2">
      <c r="A1155" s="97" t="s">
        <v>222</v>
      </c>
      <c r="B1155" s="97" t="s">
        <v>61</v>
      </c>
      <c r="C1155" s="97" t="s">
        <v>3</v>
      </c>
      <c r="D1155" s="98">
        <v>2014</v>
      </c>
      <c r="E1155" s="97" t="s">
        <v>6</v>
      </c>
      <c r="F1155" s="97">
        <v>844</v>
      </c>
      <c r="G1155" s="88">
        <f t="shared" ref="G1155:G1218" si="36">H1155+I1155</f>
        <v>48</v>
      </c>
      <c r="H1155" s="97">
        <v>48</v>
      </c>
      <c r="I1155" s="97">
        <v>0</v>
      </c>
      <c r="J1155" s="97">
        <v>1160</v>
      </c>
      <c r="K1155" s="88">
        <f t="shared" ref="K1155:K1218" si="37">L1155+M1155</f>
        <v>67</v>
      </c>
      <c r="L1155" s="97">
        <v>67</v>
      </c>
      <c r="M1155" s="97">
        <v>0</v>
      </c>
      <c r="N1155" s="97">
        <v>1351</v>
      </c>
      <c r="O1155" s="97">
        <v>2</v>
      </c>
      <c r="P1155" s="97">
        <v>3102</v>
      </c>
      <c r="Q1155" s="97">
        <v>39</v>
      </c>
      <c r="R1155" s="97">
        <v>6457</v>
      </c>
      <c r="S1155" s="97">
        <v>156</v>
      </c>
    </row>
    <row r="1156" spans="1:19" ht="12.75" customHeight="1" x14ac:dyDescent="0.2">
      <c r="A1156" s="97" t="s">
        <v>222</v>
      </c>
      <c r="B1156" s="97" t="s">
        <v>61</v>
      </c>
      <c r="C1156" s="97" t="s">
        <v>3</v>
      </c>
      <c r="D1156" s="98">
        <v>2015</v>
      </c>
      <c r="E1156" s="97" t="s">
        <v>6</v>
      </c>
      <c r="F1156" s="97">
        <v>844</v>
      </c>
      <c r="G1156" s="88">
        <f t="shared" si="36"/>
        <v>0</v>
      </c>
      <c r="H1156" s="97">
        <v>0</v>
      </c>
      <c r="I1156" s="97">
        <v>0</v>
      </c>
      <c r="J1156" s="97">
        <v>1160</v>
      </c>
      <c r="K1156" s="88">
        <f t="shared" si="37"/>
        <v>0</v>
      </c>
      <c r="L1156" s="97">
        <v>0</v>
      </c>
      <c r="M1156" s="97">
        <v>0</v>
      </c>
      <c r="N1156" s="97">
        <v>1351</v>
      </c>
      <c r="O1156" s="97">
        <v>0</v>
      </c>
      <c r="P1156" s="97">
        <v>3102</v>
      </c>
      <c r="Q1156" s="97">
        <v>5</v>
      </c>
      <c r="R1156" s="97">
        <v>6457</v>
      </c>
      <c r="S1156" s="97">
        <v>5</v>
      </c>
    </row>
    <row r="1157" spans="1:19" ht="12.75" customHeight="1" x14ac:dyDescent="0.2">
      <c r="A1157" s="97" t="s">
        <v>222</v>
      </c>
      <c r="B1157" s="97" t="s">
        <v>61</v>
      </c>
      <c r="C1157" s="97" t="s">
        <v>3</v>
      </c>
      <c r="D1157" s="98">
        <v>2016</v>
      </c>
      <c r="E1157" s="97" t="s">
        <v>6</v>
      </c>
      <c r="F1157" s="97">
        <v>844</v>
      </c>
      <c r="G1157" s="88">
        <f t="shared" si="36"/>
        <v>50</v>
      </c>
      <c r="H1157" s="97">
        <v>50</v>
      </c>
      <c r="I1157" s="97">
        <v>0</v>
      </c>
      <c r="J1157" s="97">
        <v>1160</v>
      </c>
      <c r="K1157" s="88">
        <f t="shared" si="37"/>
        <v>207</v>
      </c>
      <c r="L1157" s="97">
        <v>118</v>
      </c>
      <c r="M1157" s="97">
        <v>89</v>
      </c>
      <c r="N1157" s="97">
        <v>1351</v>
      </c>
      <c r="O1157" s="97">
        <v>2</v>
      </c>
      <c r="P1157" s="97">
        <v>3102</v>
      </c>
      <c r="Q1157" s="97">
        <v>80</v>
      </c>
      <c r="R1157" s="97">
        <v>6457</v>
      </c>
      <c r="S1157" s="97">
        <v>339</v>
      </c>
    </row>
    <row r="1158" spans="1:19" ht="12.75" customHeight="1" x14ac:dyDescent="0.2">
      <c r="A1158" s="97" t="s">
        <v>222</v>
      </c>
      <c r="B1158" s="97" t="s">
        <v>61</v>
      </c>
      <c r="C1158" s="97" t="s">
        <v>3</v>
      </c>
      <c r="D1158" s="98">
        <v>2017</v>
      </c>
      <c r="E1158" s="97" t="s">
        <v>6</v>
      </c>
      <c r="F1158" s="97">
        <v>844</v>
      </c>
      <c r="G1158" s="88">
        <f t="shared" si="36"/>
        <v>30</v>
      </c>
      <c r="H1158" s="97">
        <v>30</v>
      </c>
      <c r="I1158" s="97">
        <v>0</v>
      </c>
      <c r="J1158" s="97">
        <v>1160</v>
      </c>
      <c r="K1158" s="88">
        <f t="shared" si="37"/>
        <v>234</v>
      </c>
      <c r="L1158" s="97">
        <v>234</v>
      </c>
      <c r="M1158" s="97">
        <v>0</v>
      </c>
      <c r="N1158" s="97">
        <v>1351</v>
      </c>
      <c r="O1158" s="97">
        <v>371</v>
      </c>
      <c r="P1158" s="97">
        <v>3102</v>
      </c>
      <c r="Q1158" s="97">
        <v>138</v>
      </c>
      <c r="R1158" s="97">
        <v>6457</v>
      </c>
      <c r="S1158" s="97">
        <v>773</v>
      </c>
    </row>
    <row r="1159" spans="1:19" ht="12.75" customHeight="1" x14ac:dyDescent="0.2">
      <c r="A1159" t="s">
        <v>1069</v>
      </c>
      <c r="B1159" t="s">
        <v>68</v>
      </c>
      <c r="C1159" t="s">
        <v>26</v>
      </c>
      <c r="D1159" s="92">
        <v>2015</v>
      </c>
      <c r="E1159" t="s">
        <v>6</v>
      </c>
      <c r="F1159">
        <v>28</v>
      </c>
      <c r="G1159" s="88">
        <f t="shared" si="36"/>
        <v>0</v>
      </c>
      <c r="H1159">
        <v>0</v>
      </c>
      <c r="I1159">
        <v>0</v>
      </c>
      <c r="J1159">
        <v>18</v>
      </c>
      <c r="K1159" s="88">
        <f t="shared" si="37"/>
        <v>0</v>
      </c>
      <c r="L1159">
        <v>0</v>
      </c>
      <c r="M1159">
        <v>0</v>
      </c>
      <c r="N1159">
        <v>21</v>
      </c>
      <c r="O1159">
        <v>0</v>
      </c>
      <c r="P1159">
        <v>48</v>
      </c>
      <c r="Q1159">
        <v>0</v>
      </c>
      <c r="R1159">
        <v>115</v>
      </c>
      <c r="S1159">
        <v>0</v>
      </c>
    </row>
    <row r="1160" spans="1:19" ht="12.75" customHeight="1" x14ac:dyDescent="0.2">
      <c r="A1160" t="s">
        <v>1069</v>
      </c>
      <c r="B1160" t="s">
        <v>68</v>
      </c>
      <c r="C1160" t="s">
        <v>26</v>
      </c>
      <c r="D1160" s="92">
        <v>2016</v>
      </c>
      <c r="E1160" t="s">
        <v>6</v>
      </c>
      <c r="F1160">
        <v>28</v>
      </c>
      <c r="G1160" s="88">
        <f t="shared" si="36"/>
        <v>0</v>
      </c>
      <c r="H1160">
        <v>0</v>
      </c>
      <c r="I1160">
        <v>0</v>
      </c>
      <c r="J1160">
        <v>18</v>
      </c>
      <c r="K1160" s="88">
        <f t="shared" si="37"/>
        <v>0</v>
      </c>
      <c r="L1160">
        <v>0</v>
      </c>
      <c r="M1160">
        <v>0</v>
      </c>
      <c r="N1160">
        <v>21</v>
      </c>
      <c r="O1160">
        <v>0</v>
      </c>
      <c r="P1160">
        <v>48</v>
      </c>
      <c r="Q1160">
        <v>4</v>
      </c>
      <c r="R1160">
        <v>115</v>
      </c>
      <c r="S1160">
        <v>4</v>
      </c>
    </row>
    <row r="1161" spans="1:19" ht="12.75" customHeight="1" x14ac:dyDescent="0.2">
      <c r="A1161" t="s">
        <v>1069</v>
      </c>
      <c r="B1161" t="s">
        <v>68</v>
      </c>
      <c r="C1161" t="s">
        <v>26</v>
      </c>
      <c r="D1161" s="92">
        <v>2017</v>
      </c>
      <c r="E1161" t="s">
        <v>6</v>
      </c>
      <c r="F1161">
        <v>28</v>
      </c>
      <c r="G1161" s="88">
        <f t="shared" si="36"/>
        <v>0</v>
      </c>
      <c r="H1161">
        <v>0</v>
      </c>
      <c r="I1161">
        <v>0</v>
      </c>
      <c r="J1161">
        <v>18</v>
      </c>
      <c r="K1161" s="88">
        <f t="shared" si="37"/>
        <v>0</v>
      </c>
      <c r="L1161">
        <v>0</v>
      </c>
      <c r="M1161">
        <v>0</v>
      </c>
      <c r="N1161">
        <v>21</v>
      </c>
      <c r="O1161">
        <v>0</v>
      </c>
      <c r="P1161">
        <v>48</v>
      </c>
      <c r="Q1161">
        <v>1</v>
      </c>
      <c r="R1161">
        <v>115</v>
      </c>
      <c r="S1161">
        <v>1</v>
      </c>
    </row>
    <row r="1162" spans="1:19" ht="12.75" customHeight="1" x14ac:dyDescent="0.2">
      <c r="A1162" t="s">
        <v>223</v>
      </c>
      <c r="B1162" t="s">
        <v>29</v>
      </c>
      <c r="C1162" t="s">
        <v>8</v>
      </c>
      <c r="D1162" s="92">
        <v>2015</v>
      </c>
      <c r="E1162" t="s">
        <v>6</v>
      </c>
      <c r="F1162">
        <v>121</v>
      </c>
      <c r="G1162" s="88">
        <f t="shared" si="36"/>
        <v>0</v>
      </c>
      <c r="H1162">
        <v>0</v>
      </c>
      <c r="I1162">
        <v>0</v>
      </c>
      <c r="J1162">
        <v>68</v>
      </c>
      <c r="K1162" s="88">
        <f t="shared" si="37"/>
        <v>0</v>
      </c>
      <c r="L1162">
        <v>0</v>
      </c>
      <c r="M1162">
        <v>0</v>
      </c>
      <c r="N1162">
        <v>70</v>
      </c>
      <c r="O1162">
        <v>1</v>
      </c>
      <c r="P1162">
        <v>154</v>
      </c>
      <c r="Q1162">
        <v>7</v>
      </c>
      <c r="R1162">
        <v>413</v>
      </c>
      <c r="S1162">
        <v>8</v>
      </c>
    </row>
    <row r="1163" spans="1:19" ht="12.75" customHeight="1" x14ac:dyDescent="0.2">
      <c r="A1163" t="s">
        <v>223</v>
      </c>
      <c r="B1163" t="s">
        <v>29</v>
      </c>
      <c r="C1163" t="s">
        <v>8</v>
      </c>
      <c r="D1163" s="92">
        <v>2016</v>
      </c>
      <c r="E1163" t="s">
        <v>6</v>
      </c>
      <c r="F1163">
        <v>121</v>
      </c>
      <c r="G1163" s="88">
        <f t="shared" si="36"/>
        <v>0</v>
      </c>
      <c r="H1163">
        <v>0</v>
      </c>
      <c r="I1163">
        <v>0</v>
      </c>
      <c r="J1163">
        <v>68</v>
      </c>
      <c r="K1163" s="88">
        <f t="shared" si="37"/>
        <v>0</v>
      </c>
      <c r="L1163">
        <v>0</v>
      </c>
      <c r="M1163">
        <v>0</v>
      </c>
      <c r="N1163">
        <v>70</v>
      </c>
      <c r="O1163">
        <v>1</v>
      </c>
      <c r="P1163">
        <v>154</v>
      </c>
      <c r="Q1163">
        <v>12</v>
      </c>
      <c r="R1163">
        <v>413</v>
      </c>
      <c r="S1163">
        <v>13</v>
      </c>
    </row>
    <row r="1164" spans="1:19" ht="12.75" customHeight="1" x14ac:dyDescent="0.2">
      <c r="A1164" t="s">
        <v>223</v>
      </c>
      <c r="B1164" t="s">
        <v>29</v>
      </c>
      <c r="C1164" t="s">
        <v>8</v>
      </c>
      <c r="D1164" s="92">
        <v>2017</v>
      </c>
      <c r="E1164" t="s">
        <v>6</v>
      </c>
      <c r="F1164">
        <v>121</v>
      </c>
      <c r="G1164" s="88">
        <f t="shared" si="36"/>
        <v>0</v>
      </c>
      <c r="H1164">
        <v>0</v>
      </c>
      <c r="I1164">
        <v>0</v>
      </c>
      <c r="J1164">
        <v>68</v>
      </c>
      <c r="K1164" s="88">
        <f t="shared" si="37"/>
        <v>0</v>
      </c>
      <c r="L1164">
        <v>0</v>
      </c>
      <c r="M1164">
        <v>0</v>
      </c>
      <c r="N1164">
        <v>70</v>
      </c>
      <c r="O1164">
        <v>4</v>
      </c>
      <c r="P1164">
        <v>154</v>
      </c>
      <c r="Q1164">
        <v>5</v>
      </c>
      <c r="R1164">
        <v>413</v>
      </c>
      <c r="S1164">
        <v>9</v>
      </c>
    </row>
    <row r="1165" spans="1:19" ht="12.75" customHeight="1" x14ac:dyDescent="0.2">
      <c r="A1165" s="93" t="s">
        <v>224</v>
      </c>
      <c r="B1165" s="93" t="s">
        <v>35</v>
      </c>
      <c r="C1165" s="93" t="s">
        <v>3</v>
      </c>
      <c r="D1165" s="94" t="s">
        <v>1189</v>
      </c>
      <c r="E1165" s="93" t="s">
        <v>6</v>
      </c>
      <c r="F1165" s="95">
        <v>1105</v>
      </c>
      <c r="G1165" s="88">
        <f t="shared" si="36"/>
        <v>0</v>
      </c>
      <c r="H1165" s="97"/>
      <c r="I1165" s="97"/>
      <c r="J1165" s="96">
        <v>759</v>
      </c>
      <c r="K1165" s="88">
        <f t="shared" si="37"/>
        <v>0</v>
      </c>
      <c r="L1165" s="97"/>
      <c r="M1165" s="97"/>
      <c r="N1165" s="95">
        <v>847</v>
      </c>
      <c r="O1165" s="97"/>
      <c r="P1165" s="93" t="s">
        <v>1387</v>
      </c>
      <c r="Q1165" s="97"/>
      <c r="R1165" s="95">
        <v>4586</v>
      </c>
      <c r="S1165" s="97"/>
    </row>
    <row r="1166" spans="1:19" ht="12.75" customHeight="1" x14ac:dyDescent="0.2">
      <c r="A1166" s="97" t="s">
        <v>224</v>
      </c>
      <c r="B1166" s="97" t="s">
        <v>35</v>
      </c>
      <c r="C1166" s="97" t="s">
        <v>3</v>
      </c>
      <c r="D1166" s="98">
        <v>2014</v>
      </c>
      <c r="E1166" s="97" t="s">
        <v>6</v>
      </c>
      <c r="F1166" s="97">
        <v>1105</v>
      </c>
      <c r="G1166" s="88">
        <f t="shared" si="36"/>
        <v>0</v>
      </c>
      <c r="H1166" s="97">
        <v>0</v>
      </c>
      <c r="I1166" s="97">
        <v>0</v>
      </c>
      <c r="J1166" s="97">
        <v>759</v>
      </c>
      <c r="K1166" s="88">
        <f t="shared" si="37"/>
        <v>0</v>
      </c>
      <c r="L1166" s="97">
        <v>0</v>
      </c>
      <c r="M1166" s="97">
        <v>0</v>
      </c>
      <c r="N1166" s="97">
        <v>847</v>
      </c>
      <c r="O1166" s="97">
        <v>0</v>
      </c>
      <c r="P1166" s="97">
        <v>1875</v>
      </c>
      <c r="Q1166" s="97">
        <v>220</v>
      </c>
      <c r="R1166" s="97">
        <v>4586</v>
      </c>
      <c r="S1166" s="97">
        <v>220</v>
      </c>
    </row>
    <row r="1167" spans="1:19" ht="12.75" customHeight="1" x14ac:dyDescent="0.2">
      <c r="A1167" t="s">
        <v>224</v>
      </c>
      <c r="B1167" t="s">
        <v>35</v>
      </c>
      <c r="C1167" t="s">
        <v>3</v>
      </c>
      <c r="D1167" s="92">
        <v>2015</v>
      </c>
      <c r="E1167" t="s">
        <v>6</v>
      </c>
      <c r="F1167">
        <v>1105</v>
      </c>
      <c r="G1167" s="88">
        <f t="shared" si="36"/>
        <v>38</v>
      </c>
      <c r="H1167">
        <v>38</v>
      </c>
      <c r="I1167">
        <v>0</v>
      </c>
      <c r="J1167">
        <v>759</v>
      </c>
      <c r="K1167" s="88">
        <f t="shared" si="37"/>
        <v>36</v>
      </c>
      <c r="L1167">
        <v>36</v>
      </c>
      <c r="M1167">
        <v>0</v>
      </c>
      <c r="N1167">
        <v>847</v>
      </c>
      <c r="O1167">
        <v>0</v>
      </c>
      <c r="P1167">
        <v>1875</v>
      </c>
      <c r="Q1167">
        <v>0</v>
      </c>
      <c r="R1167">
        <v>4586</v>
      </c>
      <c r="S1167">
        <v>74</v>
      </c>
    </row>
    <row r="1168" spans="1:19" ht="12.75" customHeight="1" x14ac:dyDescent="0.2">
      <c r="A1168" t="s">
        <v>224</v>
      </c>
      <c r="B1168" t="s">
        <v>35</v>
      </c>
      <c r="C1168" t="s">
        <v>3</v>
      </c>
      <c r="D1168" s="92">
        <v>2016</v>
      </c>
      <c r="E1168" t="s">
        <v>6</v>
      </c>
      <c r="F1168">
        <v>1105</v>
      </c>
      <c r="G1168" s="88">
        <f t="shared" si="36"/>
        <v>0</v>
      </c>
      <c r="H1168">
        <v>0</v>
      </c>
      <c r="I1168">
        <v>0</v>
      </c>
      <c r="J1168">
        <v>759</v>
      </c>
      <c r="K1168" s="88">
        <f t="shared" si="37"/>
        <v>0</v>
      </c>
      <c r="L1168">
        <v>0</v>
      </c>
      <c r="M1168">
        <v>0</v>
      </c>
      <c r="N1168">
        <v>847</v>
      </c>
      <c r="O1168">
        <v>0</v>
      </c>
      <c r="P1168">
        <v>1875</v>
      </c>
      <c r="Q1168">
        <v>80</v>
      </c>
      <c r="R1168">
        <v>4586</v>
      </c>
      <c r="S1168">
        <v>80</v>
      </c>
    </row>
    <row r="1169" spans="1:19" ht="12.75" customHeight="1" x14ac:dyDescent="0.2">
      <c r="A1169" t="s">
        <v>224</v>
      </c>
      <c r="B1169" t="s">
        <v>35</v>
      </c>
      <c r="C1169" t="s">
        <v>3</v>
      </c>
      <c r="D1169" s="92">
        <v>2017</v>
      </c>
      <c r="E1169" t="s">
        <v>6</v>
      </c>
      <c r="F1169">
        <v>1105</v>
      </c>
      <c r="G1169" s="88">
        <f t="shared" si="36"/>
        <v>0</v>
      </c>
      <c r="H1169">
        <v>0</v>
      </c>
      <c r="I1169">
        <v>0</v>
      </c>
      <c r="J1169">
        <v>759</v>
      </c>
      <c r="K1169" s="88">
        <f t="shared" si="37"/>
        <v>0</v>
      </c>
      <c r="L1169">
        <v>0</v>
      </c>
      <c r="M1169">
        <v>0</v>
      </c>
      <c r="N1169">
        <v>847</v>
      </c>
      <c r="O1169">
        <v>0</v>
      </c>
      <c r="P1169">
        <v>1875</v>
      </c>
      <c r="Q1169">
        <v>95</v>
      </c>
      <c r="R1169">
        <v>4586</v>
      </c>
      <c r="S1169">
        <v>95</v>
      </c>
    </row>
    <row r="1170" spans="1:19" ht="12.75" customHeight="1" x14ac:dyDescent="0.2">
      <c r="A1170" s="97" t="s">
        <v>225</v>
      </c>
      <c r="B1170" s="97" t="s">
        <v>35</v>
      </c>
      <c r="C1170" s="97" t="s">
        <v>3</v>
      </c>
      <c r="D1170" s="98">
        <v>2014</v>
      </c>
      <c r="E1170" s="97" t="s">
        <v>6</v>
      </c>
      <c r="F1170" s="97">
        <v>523</v>
      </c>
      <c r="G1170" s="88">
        <f t="shared" si="36"/>
        <v>0</v>
      </c>
      <c r="H1170" s="97">
        <v>0</v>
      </c>
      <c r="I1170" s="97">
        <v>0</v>
      </c>
      <c r="J1170" s="97">
        <v>366</v>
      </c>
      <c r="K1170" s="88">
        <f t="shared" si="37"/>
        <v>0</v>
      </c>
      <c r="L1170" s="97">
        <v>0</v>
      </c>
      <c r="M1170" s="97">
        <v>0</v>
      </c>
      <c r="N1170" s="97">
        <v>421</v>
      </c>
      <c r="O1170" s="97">
        <v>0</v>
      </c>
      <c r="P1170" s="97">
        <v>951</v>
      </c>
      <c r="Q1170" s="97">
        <v>188</v>
      </c>
      <c r="R1170" s="97">
        <v>2261</v>
      </c>
      <c r="S1170" s="97">
        <v>188</v>
      </c>
    </row>
    <row r="1171" spans="1:19" ht="12.75" customHeight="1" x14ac:dyDescent="0.2">
      <c r="A1171" t="s">
        <v>225</v>
      </c>
      <c r="B1171" t="s">
        <v>35</v>
      </c>
      <c r="C1171" t="s">
        <v>3</v>
      </c>
      <c r="D1171" s="92">
        <v>2015</v>
      </c>
      <c r="E1171" t="s">
        <v>6</v>
      </c>
      <c r="F1171">
        <v>523</v>
      </c>
      <c r="G1171" s="88">
        <f t="shared" si="36"/>
        <v>0</v>
      </c>
      <c r="H1171">
        <v>0</v>
      </c>
      <c r="I1171">
        <v>0</v>
      </c>
      <c r="J1171">
        <v>366</v>
      </c>
      <c r="K1171" s="88">
        <f t="shared" si="37"/>
        <v>0</v>
      </c>
      <c r="L1171">
        <v>0</v>
      </c>
      <c r="M1171">
        <v>0</v>
      </c>
      <c r="N1171">
        <v>421</v>
      </c>
      <c r="O1171">
        <v>0</v>
      </c>
      <c r="P1171">
        <v>951</v>
      </c>
      <c r="Q1171">
        <v>188</v>
      </c>
      <c r="R1171">
        <v>2261</v>
      </c>
      <c r="S1171">
        <v>188</v>
      </c>
    </row>
    <row r="1172" spans="1:19" ht="12.75" customHeight="1" x14ac:dyDescent="0.2">
      <c r="A1172" t="s">
        <v>225</v>
      </c>
      <c r="B1172" t="s">
        <v>35</v>
      </c>
      <c r="C1172" t="s">
        <v>3</v>
      </c>
      <c r="D1172" s="92">
        <v>2016</v>
      </c>
      <c r="E1172" t="s">
        <v>6</v>
      </c>
      <c r="F1172">
        <v>523</v>
      </c>
      <c r="G1172" s="88">
        <f t="shared" si="36"/>
        <v>0</v>
      </c>
      <c r="H1172">
        <v>0</v>
      </c>
      <c r="I1172">
        <v>0</v>
      </c>
      <c r="J1172">
        <v>366</v>
      </c>
      <c r="K1172" s="88">
        <f t="shared" si="37"/>
        <v>0</v>
      </c>
      <c r="L1172">
        <v>0</v>
      </c>
      <c r="M1172">
        <v>0</v>
      </c>
      <c r="N1172">
        <v>421</v>
      </c>
      <c r="O1172">
        <v>0</v>
      </c>
      <c r="P1172">
        <v>951</v>
      </c>
      <c r="Q1172">
        <v>0</v>
      </c>
      <c r="R1172">
        <v>2261</v>
      </c>
      <c r="S1172">
        <v>0</v>
      </c>
    </row>
    <row r="1173" spans="1:19" ht="12.75" customHeight="1" x14ac:dyDescent="0.2">
      <c r="A1173" t="s">
        <v>225</v>
      </c>
      <c r="B1173" t="s">
        <v>35</v>
      </c>
      <c r="C1173" t="s">
        <v>3</v>
      </c>
      <c r="D1173" s="92">
        <v>2017</v>
      </c>
      <c r="E1173" t="s">
        <v>6</v>
      </c>
      <c r="F1173">
        <v>523</v>
      </c>
      <c r="G1173" s="88">
        <f t="shared" si="36"/>
        <v>0</v>
      </c>
      <c r="H1173">
        <v>0</v>
      </c>
      <c r="I1173">
        <v>0</v>
      </c>
      <c r="J1173">
        <v>366</v>
      </c>
      <c r="K1173" s="88">
        <f t="shared" si="37"/>
        <v>0</v>
      </c>
      <c r="L1173">
        <v>0</v>
      </c>
      <c r="M1173">
        <v>0</v>
      </c>
      <c r="N1173">
        <v>421</v>
      </c>
      <c r="O1173">
        <v>0</v>
      </c>
      <c r="P1173">
        <v>951</v>
      </c>
      <c r="Q1173">
        <v>394</v>
      </c>
      <c r="R1173">
        <v>2261</v>
      </c>
      <c r="S1173">
        <v>394</v>
      </c>
    </row>
    <row r="1174" spans="1:19" ht="12.75" customHeight="1" x14ac:dyDescent="0.2">
      <c r="A1174" s="97" t="s">
        <v>226</v>
      </c>
      <c r="B1174" s="97" t="s">
        <v>5</v>
      </c>
      <c r="C1174" s="97" t="s">
        <v>3</v>
      </c>
      <c r="D1174" s="98">
        <v>2014</v>
      </c>
      <c r="E1174" s="97" t="s">
        <v>6</v>
      </c>
      <c r="F1174" s="97">
        <v>1395</v>
      </c>
      <c r="G1174" s="88">
        <f t="shared" si="36"/>
        <v>0</v>
      </c>
      <c r="H1174" s="97">
        <v>0</v>
      </c>
      <c r="I1174" s="97">
        <v>0</v>
      </c>
      <c r="J1174" s="97">
        <v>827</v>
      </c>
      <c r="K1174" s="88">
        <f t="shared" si="37"/>
        <v>0</v>
      </c>
      <c r="L1174" s="97">
        <v>0</v>
      </c>
      <c r="M1174" s="97">
        <v>0</v>
      </c>
      <c r="N1174" s="97">
        <v>898</v>
      </c>
      <c r="O1174" s="97">
        <v>0</v>
      </c>
      <c r="P1174" s="97">
        <v>2332</v>
      </c>
      <c r="Q1174" s="97">
        <v>42</v>
      </c>
      <c r="R1174" s="97">
        <v>5452</v>
      </c>
      <c r="S1174" s="97">
        <v>42</v>
      </c>
    </row>
    <row r="1175" spans="1:19" ht="12.75" customHeight="1" x14ac:dyDescent="0.2">
      <c r="A1175" t="s">
        <v>226</v>
      </c>
      <c r="B1175" t="s">
        <v>5</v>
      </c>
      <c r="C1175" t="s">
        <v>3</v>
      </c>
      <c r="D1175" s="92">
        <v>2015</v>
      </c>
      <c r="E1175" t="s">
        <v>6</v>
      </c>
      <c r="F1175">
        <v>1395</v>
      </c>
      <c r="G1175" s="88">
        <f t="shared" si="36"/>
        <v>0</v>
      </c>
      <c r="H1175">
        <v>0</v>
      </c>
      <c r="I1175">
        <v>0</v>
      </c>
      <c r="J1175">
        <v>827</v>
      </c>
      <c r="K1175" s="88">
        <f t="shared" si="37"/>
        <v>0</v>
      </c>
      <c r="L1175">
        <v>0</v>
      </c>
      <c r="M1175">
        <v>0</v>
      </c>
      <c r="N1175">
        <v>898</v>
      </c>
      <c r="O1175">
        <v>0</v>
      </c>
      <c r="P1175">
        <v>2332</v>
      </c>
      <c r="Q1175">
        <v>95</v>
      </c>
      <c r="R1175">
        <v>5452</v>
      </c>
      <c r="S1175">
        <v>95</v>
      </c>
    </row>
    <row r="1176" spans="1:19" ht="12.75" customHeight="1" x14ac:dyDescent="0.2">
      <c r="A1176" t="s">
        <v>226</v>
      </c>
      <c r="B1176" t="s">
        <v>5</v>
      </c>
      <c r="C1176" t="s">
        <v>3</v>
      </c>
      <c r="D1176" s="92">
        <v>2017</v>
      </c>
      <c r="E1176" t="s">
        <v>6</v>
      </c>
      <c r="F1176">
        <v>1395</v>
      </c>
      <c r="G1176" s="88">
        <f t="shared" si="36"/>
        <v>91</v>
      </c>
      <c r="H1176">
        <v>91</v>
      </c>
      <c r="I1176">
        <v>0</v>
      </c>
      <c r="J1176">
        <v>827</v>
      </c>
      <c r="K1176" s="88">
        <f t="shared" si="37"/>
        <v>70</v>
      </c>
      <c r="L1176">
        <v>70</v>
      </c>
      <c r="M1176">
        <v>0</v>
      </c>
      <c r="N1176">
        <v>898</v>
      </c>
      <c r="O1176">
        <v>86</v>
      </c>
      <c r="P1176">
        <v>2332</v>
      </c>
      <c r="Q1176">
        <v>0</v>
      </c>
      <c r="R1176">
        <v>5452</v>
      </c>
      <c r="S1176">
        <v>247</v>
      </c>
    </row>
    <row r="1177" spans="1:19" ht="12.75" customHeight="1" x14ac:dyDescent="0.2">
      <c r="A1177" s="93" t="s">
        <v>227</v>
      </c>
      <c r="B1177" s="93" t="s">
        <v>62</v>
      </c>
      <c r="C1177" s="93" t="s">
        <v>8</v>
      </c>
      <c r="D1177" s="94" t="s">
        <v>1189</v>
      </c>
      <c r="E1177" s="93" t="s">
        <v>6</v>
      </c>
      <c r="F1177" s="95">
        <v>691</v>
      </c>
      <c r="G1177" s="88">
        <f t="shared" si="36"/>
        <v>0</v>
      </c>
      <c r="H1177" s="95">
        <v>0</v>
      </c>
      <c r="I1177" s="95">
        <v>0</v>
      </c>
      <c r="J1177" s="96">
        <v>432</v>
      </c>
      <c r="K1177" s="88">
        <f t="shared" si="37"/>
        <v>0</v>
      </c>
      <c r="L1177" s="95">
        <v>0</v>
      </c>
      <c r="M1177" s="95">
        <v>0</v>
      </c>
      <c r="N1177" s="95">
        <v>278</v>
      </c>
      <c r="O1177" s="95">
        <v>0</v>
      </c>
      <c r="P1177" s="93" t="s">
        <v>1388</v>
      </c>
      <c r="Q1177" s="95">
        <v>54</v>
      </c>
      <c r="R1177" s="95">
        <v>1988</v>
      </c>
      <c r="S1177" s="95">
        <v>54</v>
      </c>
    </row>
    <row r="1178" spans="1:19" ht="12.75" customHeight="1" x14ac:dyDescent="0.2">
      <c r="A1178" s="97" t="s">
        <v>227</v>
      </c>
      <c r="B1178" s="97" t="s">
        <v>62</v>
      </c>
      <c r="C1178" s="97" t="s">
        <v>8</v>
      </c>
      <c r="D1178" s="98">
        <v>2015</v>
      </c>
      <c r="E1178" s="97" t="s">
        <v>6</v>
      </c>
      <c r="F1178" s="97">
        <v>691</v>
      </c>
      <c r="G1178" s="88">
        <f t="shared" si="36"/>
        <v>43</v>
      </c>
      <c r="H1178" s="97">
        <v>43</v>
      </c>
      <c r="I1178" s="97">
        <v>0</v>
      </c>
      <c r="J1178" s="97">
        <v>432</v>
      </c>
      <c r="K1178" s="88">
        <f t="shared" si="37"/>
        <v>58</v>
      </c>
      <c r="L1178" s="97">
        <v>58</v>
      </c>
      <c r="M1178" s="97">
        <v>0</v>
      </c>
      <c r="N1178" s="97">
        <v>278</v>
      </c>
      <c r="O1178" s="97">
        <v>11</v>
      </c>
      <c r="P1178" s="97">
        <v>587</v>
      </c>
      <c r="Q1178" s="97">
        <v>174</v>
      </c>
      <c r="R1178" s="97">
        <v>1988</v>
      </c>
      <c r="S1178" s="97">
        <v>286</v>
      </c>
    </row>
    <row r="1179" spans="1:19" ht="12.75" customHeight="1" x14ac:dyDescent="0.2">
      <c r="A1179" s="97" t="s">
        <v>227</v>
      </c>
      <c r="B1179" s="97" t="s">
        <v>62</v>
      </c>
      <c r="C1179" s="97" t="s">
        <v>8</v>
      </c>
      <c r="D1179" s="98">
        <v>2016</v>
      </c>
      <c r="E1179" s="97" t="s">
        <v>6</v>
      </c>
      <c r="F1179" s="97">
        <v>691</v>
      </c>
      <c r="G1179" s="88">
        <f t="shared" si="36"/>
        <v>0</v>
      </c>
      <c r="H1179" s="97">
        <v>0</v>
      </c>
      <c r="I1179" s="97">
        <v>0</v>
      </c>
      <c r="J1179" s="97">
        <v>432</v>
      </c>
      <c r="K1179" s="88">
        <f t="shared" si="37"/>
        <v>0</v>
      </c>
      <c r="L1179" s="97">
        <v>0</v>
      </c>
      <c r="M1179" s="97">
        <v>0</v>
      </c>
      <c r="N1179" s="97">
        <v>278</v>
      </c>
      <c r="O1179" s="97">
        <v>3</v>
      </c>
      <c r="P1179" s="97">
        <v>587</v>
      </c>
      <c r="Q1179" s="97">
        <v>15</v>
      </c>
      <c r="R1179" s="97">
        <v>1988</v>
      </c>
      <c r="S1179" s="97">
        <v>18</v>
      </c>
    </row>
    <row r="1180" spans="1:19" ht="12.75" customHeight="1" x14ac:dyDescent="0.2">
      <c r="A1180" s="97" t="s">
        <v>227</v>
      </c>
      <c r="B1180" s="97" t="s">
        <v>62</v>
      </c>
      <c r="C1180" s="97" t="s">
        <v>8</v>
      </c>
      <c r="D1180" s="98">
        <v>2017</v>
      </c>
      <c r="E1180" s="97" t="s">
        <v>6</v>
      </c>
      <c r="F1180" s="97">
        <v>691</v>
      </c>
      <c r="G1180" s="88">
        <f t="shared" si="36"/>
        <v>0</v>
      </c>
      <c r="H1180" s="97">
        <v>0</v>
      </c>
      <c r="I1180" s="97">
        <v>0</v>
      </c>
      <c r="J1180" s="97">
        <v>432</v>
      </c>
      <c r="K1180" s="88">
        <f t="shared" si="37"/>
        <v>0</v>
      </c>
      <c r="L1180" s="97">
        <v>0</v>
      </c>
      <c r="M1180" s="97">
        <v>0</v>
      </c>
      <c r="N1180" s="97">
        <v>278</v>
      </c>
      <c r="O1180" s="97">
        <v>28</v>
      </c>
      <c r="P1180" s="97">
        <v>587</v>
      </c>
      <c r="Q1180" s="97">
        <v>61</v>
      </c>
      <c r="R1180" s="97">
        <v>1988</v>
      </c>
      <c r="S1180" s="97">
        <v>89</v>
      </c>
    </row>
    <row r="1181" spans="1:19" ht="12.75" customHeight="1" x14ac:dyDescent="0.2">
      <c r="A1181" s="97" t="s">
        <v>228</v>
      </c>
      <c r="B1181" s="97" t="s">
        <v>46</v>
      </c>
      <c r="C1181" s="97" t="s">
        <v>47</v>
      </c>
      <c r="D1181" s="98">
        <v>2014</v>
      </c>
      <c r="E1181" s="97" t="s">
        <v>6</v>
      </c>
      <c r="F1181" s="97">
        <v>141</v>
      </c>
      <c r="G1181" s="88">
        <f t="shared" si="36"/>
        <v>0</v>
      </c>
      <c r="H1181" s="97">
        <v>0</v>
      </c>
      <c r="I1181" s="97">
        <v>0</v>
      </c>
      <c r="J1181" s="97">
        <v>100</v>
      </c>
      <c r="K1181" s="88">
        <f t="shared" si="37"/>
        <v>1</v>
      </c>
      <c r="L1181" s="97">
        <v>1</v>
      </c>
      <c r="M1181" s="97">
        <v>0</v>
      </c>
      <c r="N1181" s="97">
        <v>93</v>
      </c>
      <c r="O1181" s="97">
        <v>4</v>
      </c>
      <c r="P1181" s="97">
        <v>303</v>
      </c>
      <c r="Q1181" s="97">
        <v>9</v>
      </c>
      <c r="R1181" s="97">
        <v>637</v>
      </c>
      <c r="S1181" s="97">
        <v>14</v>
      </c>
    </row>
    <row r="1182" spans="1:19" ht="12.75" customHeight="1" x14ac:dyDescent="0.2">
      <c r="A1182" s="97" t="s">
        <v>228</v>
      </c>
      <c r="B1182" s="97" t="s">
        <v>46</v>
      </c>
      <c r="C1182" s="97" t="s">
        <v>47</v>
      </c>
      <c r="D1182" s="98">
        <v>2016</v>
      </c>
      <c r="E1182" s="97" t="s">
        <v>6</v>
      </c>
      <c r="F1182" s="97">
        <v>141</v>
      </c>
      <c r="G1182" s="88">
        <f t="shared" si="36"/>
        <v>0</v>
      </c>
      <c r="H1182" s="97">
        <v>0</v>
      </c>
      <c r="I1182" s="97">
        <v>0</v>
      </c>
      <c r="J1182" s="97">
        <v>100</v>
      </c>
      <c r="K1182" s="88">
        <f t="shared" si="37"/>
        <v>7</v>
      </c>
      <c r="L1182" s="97">
        <v>7</v>
      </c>
      <c r="M1182" s="97">
        <v>0</v>
      </c>
      <c r="N1182" s="97">
        <v>93</v>
      </c>
      <c r="O1182" s="97">
        <v>3</v>
      </c>
      <c r="P1182" s="97">
        <v>303</v>
      </c>
      <c r="Q1182" s="97">
        <v>17</v>
      </c>
      <c r="R1182" s="97">
        <v>637</v>
      </c>
      <c r="S1182" s="97">
        <v>27</v>
      </c>
    </row>
    <row r="1183" spans="1:19" ht="12.75" customHeight="1" x14ac:dyDescent="0.2">
      <c r="A1183" s="97" t="s">
        <v>228</v>
      </c>
      <c r="B1183" s="97" t="s">
        <v>46</v>
      </c>
      <c r="C1183" s="97" t="s">
        <v>47</v>
      </c>
      <c r="D1183" s="98">
        <v>2017</v>
      </c>
      <c r="E1183" s="97" t="s">
        <v>6</v>
      </c>
      <c r="F1183" s="97">
        <v>141</v>
      </c>
      <c r="G1183" s="88">
        <f t="shared" si="36"/>
        <v>0</v>
      </c>
      <c r="H1183" s="97">
        <v>0</v>
      </c>
      <c r="I1183" s="97">
        <v>0</v>
      </c>
      <c r="J1183" s="97">
        <v>100</v>
      </c>
      <c r="K1183" s="88">
        <f t="shared" si="37"/>
        <v>2</v>
      </c>
      <c r="L1183" s="97">
        <v>2</v>
      </c>
      <c r="M1183" s="97">
        <v>0</v>
      </c>
      <c r="N1183" s="97">
        <v>93</v>
      </c>
      <c r="O1183" s="97">
        <v>1</v>
      </c>
      <c r="P1183" s="97">
        <v>303</v>
      </c>
      <c r="Q1183" s="97">
        <v>16</v>
      </c>
      <c r="R1183" s="97">
        <v>637</v>
      </c>
      <c r="S1183" s="97">
        <v>19</v>
      </c>
    </row>
    <row r="1184" spans="1:19" ht="12.75" customHeight="1" x14ac:dyDescent="0.2">
      <c r="A1184" s="97" t="s">
        <v>229</v>
      </c>
      <c r="B1184" s="97" t="s">
        <v>5</v>
      </c>
      <c r="C1184" s="97" t="s">
        <v>3</v>
      </c>
      <c r="D1184" s="98">
        <v>2014</v>
      </c>
      <c r="E1184" s="97" t="s">
        <v>6</v>
      </c>
      <c r="F1184" s="97">
        <v>26</v>
      </c>
      <c r="G1184" s="88">
        <f t="shared" si="36"/>
        <v>0</v>
      </c>
      <c r="H1184" s="97">
        <v>0</v>
      </c>
      <c r="I1184" s="97">
        <v>0</v>
      </c>
      <c r="J1184" s="97">
        <v>16</v>
      </c>
      <c r="K1184" s="88">
        <f t="shared" si="37"/>
        <v>0</v>
      </c>
      <c r="L1184" s="97">
        <v>0</v>
      </c>
      <c r="M1184" s="97">
        <v>0</v>
      </c>
      <c r="N1184" s="97">
        <v>17</v>
      </c>
      <c r="O1184" s="97">
        <v>0</v>
      </c>
      <c r="P1184" s="97">
        <v>46</v>
      </c>
      <c r="Q1184" s="97">
        <v>5</v>
      </c>
      <c r="R1184" s="97">
        <v>105</v>
      </c>
      <c r="S1184" s="97">
        <v>5</v>
      </c>
    </row>
    <row r="1185" spans="1:19" ht="12.75" customHeight="1" x14ac:dyDescent="0.2">
      <c r="A1185" t="s">
        <v>229</v>
      </c>
      <c r="B1185" t="s">
        <v>5</v>
      </c>
      <c r="C1185" t="s">
        <v>3</v>
      </c>
      <c r="D1185" s="92">
        <v>2015</v>
      </c>
      <c r="E1185" t="s">
        <v>6</v>
      </c>
      <c r="F1185">
        <v>26</v>
      </c>
      <c r="G1185" s="88">
        <f t="shared" si="36"/>
        <v>0</v>
      </c>
      <c r="H1185">
        <v>0</v>
      </c>
      <c r="I1185">
        <v>0</v>
      </c>
      <c r="J1185">
        <v>16</v>
      </c>
      <c r="K1185" s="88">
        <f t="shared" si="37"/>
        <v>0</v>
      </c>
      <c r="L1185">
        <v>0</v>
      </c>
      <c r="M1185">
        <v>0</v>
      </c>
      <c r="N1185">
        <v>17</v>
      </c>
      <c r="O1185">
        <v>0</v>
      </c>
      <c r="P1185">
        <v>46</v>
      </c>
      <c r="Q1185">
        <v>4</v>
      </c>
      <c r="R1185">
        <v>105</v>
      </c>
      <c r="S1185">
        <v>4</v>
      </c>
    </row>
    <row r="1186" spans="1:19" ht="12.75" customHeight="1" x14ac:dyDescent="0.2">
      <c r="A1186" t="s">
        <v>229</v>
      </c>
      <c r="B1186" t="s">
        <v>5</v>
      </c>
      <c r="C1186" t="s">
        <v>3</v>
      </c>
      <c r="D1186" s="92">
        <v>2016</v>
      </c>
      <c r="E1186" t="s">
        <v>6</v>
      </c>
      <c r="F1186">
        <v>26</v>
      </c>
      <c r="G1186" s="88">
        <f t="shared" si="36"/>
        <v>0</v>
      </c>
      <c r="H1186">
        <v>0</v>
      </c>
      <c r="I1186">
        <v>0</v>
      </c>
      <c r="J1186">
        <v>16</v>
      </c>
      <c r="K1186" s="88">
        <f t="shared" si="37"/>
        <v>0</v>
      </c>
      <c r="L1186">
        <v>0</v>
      </c>
      <c r="M1186">
        <v>0</v>
      </c>
      <c r="N1186">
        <v>17</v>
      </c>
      <c r="O1186">
        <v>0</v>
      </c>
      <c r="P1186">
        <v>46</v>
      </c>
      <c r="Q1186">
        <v>1</v>
      </c>
      <c r="R1186">
        <v>105</v>
      </c>
      <c r="S1186">
        <v>1</v>
      </c>
    </row>
    <row r="1187" spans="1:19" ht="12.75" customHeight="1" x14ac:dyDescent="0.2">
      <c r="A1187" t="s">
        <v>229</v>
      </c>
      <c r="B1187" t="s">
        <v>5</v>
      </c>
      <c r="C1187" t="s">
        <v>3</v>
      </c>
      <c r="D1187" s="92">
        <v>2017</v>
      </c>
      <c r="E1187" t="s">
        <v>6</v>
      </c>
      <c r="F1187">
        <v>26</v>
      </c>
      <c r="G1187" s="88">
        <f t="shared" si="36"/>
        <v>0</v>
      </c>
      <c r="H1187">
        <v>0</v>
      </c>
      <c r="I1187">
        <v>0</v>
      </c>
      <c r="J1187">
        <v>16</v>
      </c>
      <c r="K1187" s="88">
        <f t="shared" si="37"/>
        <v>0</v>
      </c>
      <c r="L1187">
        <v>0</v>
      </c>
      <c r="M1187">
        <v>0</v>
      </c>
      <c r="N1187">
        <v>17</v>
      </c>
      <c r="O1187">
        <v>0</v>
      </c>
      <c r="P1187">
        <v>46</v>
      </c>
      <c r="Q1187">
        <v>1</v>
      </c>
      <c r="R1187">
        <v>105</v>
      </c>
      <c r="S1187">
        <v>1</v>
      </c>
    </row>
    <row r="1188" spans="1:19" ht="12.75" customHeight="1" x14ac:dyDescent="0.2">
      <c r="A1188" s="97" t="s">
        <v>230</v>
      </c>
      <c r="B1188" s="97" t="s">
        <v>82</v>
      </c>
      <c r="C1188" s="97" t="s">
        <v>26</v>
      </c>
      <c r="D1188" s="98">
        <v>2015</v>
      </c>
      <c r="E1188" s="97" t="s">
        <v>6</v>
      </c>
      <c r="F1188" s="97">
        <v>110</v>
      </c>
      <c r="G1188" s="88">
        <f t="shared" si="36"/>
        <v>53</v>
      </c>
      <c r="H1188" s="97">
        <v>43</v>
      </c>
      <c r="I1188" s="97">
        <v>10</v>
      </c>
      <c r="J1188" s="97">
        <v>82</v>
      </c>
      <c r="K1188" s="88">
        <f t="shared" si="37"/>
        <v>2</v>
      </c>
      <c r="L1188" s="97">
        <v>0</v>
      </c>
      <c r="M1188" s="97">
        <v>2</v>
      </c>
      <c r="N1188" s="97">
        <v>77</v>
      </c>
      <c r="O1188" s="97">
        <v>0</v>
      </c>
      <c r="P1188" s="97">
        <v>0</v>
      </c>
      <c r="Q1188" s="97">
        <v>0</v>
      </c>
      <c r="R1188" s="97">
        <v>269</v>
      </c>
      <c r="S1188" s="97">
        <v>55</v>
      </c>
    </row>
    <row r="1189" spans="1:19" ht="12.75" customHeight="1" x14ac:dyDescent="0.2">
      <c r="A1189" s="97" t="s">
        <v>230</v>
      </c>
      <c r="B1189" s="97" t="s">
        <v>82</v>
      </c>
      <c r="C1189" s="97" t="s">
        <v>26</v>
      </c>
      <c r="D1189" s="98">
        <v>2016</v>
      </c>
      <c r="E1189" s="97" t="s">
        <v>6</v>
      </c>
      <c r="F1189" s="97">
        <v>110</v>
      </c>
      <c r="G1189" s="88">
        <f t="shared" si="36"/>
        <v>56</v>
      </c>
      <c r="H1189" s="97">
        <v>48</v>
      </c>
      <c r="I1189" s="97">
        <v>8</v>
      </c>
      <c r="J1189" s="97">
        <v>82</v>
      </c>
      <c r="K1189" s="88">
        <f t="shared" si="37"/>
        <v>4</v>
      </c>
      <c r="L1189" s="97">
        <v>2</v>
      </c>
      <c r="M1189" s="97">
        <v>2</v>
      </c>
      <c r="N1189" s="97">
        <v>77</v>
      </c>
      <c r="O1189" s="97">
        <v>3</v>
      </c>
      <c r="P1189" s="97">
        <v>0</v>
      </c>
      <c r="Q1189" s="97">
        <v>0</v>
      </c>
      <c r="R1189" s="97">
        <v>269</v>
      </c>
      <c r="S1189" s="97">
        <v>63</v>
      </c>
    </row>
    <row r="1190" spans="1:19" ht="12.75" customHeight="1" x14ac:dyDescent="0.2">
      <c r="A1190" s="97" t="s">
        <v>230</v>
      </c>
      <c r="B1190" s="97" t="s">
        <v>82</v>
      </c>
      <c r="C1190" s="97" t="s">
        <v>26</v>
      </c>
      <c r="D1190" s="98">
        <v>2017</v>
      </c>
      <c r="E1190" s="97" t="s">
        <v>6</v>
      </c>
      <c r="F1190" s="97">
        <v>110</v>
      </c>
      <c r="G1190" s="88">
        <f t="shared" si="36"/>
        <v>7</v>
      </c>
      <c r="H1190" s="97">
        <v>4</v>
      </c>
      <c r="I1190" s="97">
        <v>3</v>
      </c>
      <c r="J1190" s="97">
        <v>82</v>
      </c>
      <c r="K1190" s="88">
        <f t="shared" si="37"/>
        <v>27</v>
      </c>
      <c r="L1190" s="97">
        <v>17</v>
      </c>
      <c r="M1190" s="97">
        <v>10</v>
      </c>
      <c r="N1190" s="97">
        <v>77</v>
      </c>
      <c r="O1190" s="97">
        <v>0</v>
      </c>
      <c r="P1190" s="97">
        <v>0</v>
      </c>
      <c r="Q1190" s="97">
        <v>0</v>
      </c>
      <c r="R1190" s="97">
        <v>269</v>
      </c>
      <c r="S1190" s="97">
        <v>34</v>
      </c>
    </row>
    <row r="1191" spans="1:19" ht="12.75" customHeight="1" x14ac:dyDescent="0.2">
      <c r="A1191" s="97" t="s">
        <v>231</v>
      </c>
      <c r="B1191" s="97" t="s">
        <v>5</v>
      </c>
      <c r="C1191" s="97" t="s">
        <v>3</v>
      </c>
      <c r="D1191" s="98">
        <v>2014</v>
      </c>
      <c r="E1191" s="97" t="s">
        <v>6</v>
      </c>
      <c r="F1191" s="97">
        <v>340</v>
      </c>
      <c r="G1191" s="88">
        <f t="shared" si="36"/>
        <v>30</v>
      </c>
      <c r="H1191" s="97">
        <v>30</v>
      </c>
      <c r="I1191" s="97">
        <v>0</v>
      </c>
      <c r="J1191" s="97">
        <v>207</v>
      </c>
      <c r="K1191" s="88">
        <f t="shared" si="37"/>
        <v>4</v>
      </c>
      <c r="L1191" s="97">
        <v>4</v>
      </c>
      <c r="M1191" s="97">
        <v>0</v>
      </c>
      <c r="N1191" s="97">
        <v>224</v>
      </c>
      <c r="O1191" s="97">
        <v>17</v>
      </c>
      <c r="P1191" s="97">
        <v>561</v>
      </c>
      <c r="Q1191" s="97">
        <v>487</v>
      </c>
      <c r="R1191" s="97">
        <v>1332</v>
      </c>
      <c r="S1191" s="97">
        <v>538</v>
      </c>
    </row>
    <row r="1192" spans="1:19" ht="12.75" customHeight="1" x14ac:dyDescent="0.2">
      <c r="A1192" t="s">
        <v>231</v>
      </c>
      <c r="B1192" t="s">
        <v>5</v>
      </c>
      <c r="C1192" t="s">
        <v>3</v>
      </c>
      <c r="D1192" s="92">
        <v>2015</v>
      </c>
      <c r="E1192" t="s">
        <v>6</v>
      </c>
      <c r="F1192">
        <v>340</v>
      </c>
      <c r="G1192" s="88">
        <f t="shared" si="36"/>
        <v>104</v>
      </c>
      <c r="H1192">
        <v>104</v>
      </c>
      <c r="I1192">
        <v>0</v>
      </c>
      <c r="J1192">
        <v>207</v>
      </c>
      <c r="K1192" s="88">
        <f t="shared" si="37"/>
        <v>0</v>
      </c>
      <c r="L1192">
        <v>0</v>
      </c>
      <c r="M1192">
        <v>0</v>
      </c>
      <c r="N1192">
        <v>224</v>
      </c>
      <c r="O1192">
        <v>10</v>
      </c>
      <c r="P1192">
        <v>561</v>
      </c>
      <c r="Q1192">
        <v>508</v>
      </c>
      <c r="R1192">
        <v>1332</v>
      </c>
      <c r="S1192">
        <v>622</v>
      </c>
    </row>
    <row r="1193" spans="1:19" ht="12.75" customHeight="1" x14ac:dyDescent="0.2">
      <c r="A1193" t="s">
        <v>231</v>
      </c>
      <c r="B1193" t="s">
        <v>5</v>
      </c>
      <c r="C1193" t="s">
        <v>3</v>
      </c>
      <c r="D1193" s="92">
        <v>2016</v>
      </c>
      <c r="E1193" t="s">
        <v>6</v>
      </c>
      <c r="F1193">
        <v>340</v>
      </c>
      <c r="G1193" s="88">
        <f t="shared" si="36"/>
        <v>1</v>
      </c>
      <c r="H1193">
        <v>1</v>
      </c>
      <c r="I1193">
        <v>0</v>
      </c>
      <c r="J1193">
        <v>207</v>
      </c>
      <c r="K1193" s="88">
        <f t="shared" si="37"/>
        <v>34</v>
      </c>
      <c r="L1193">
        <v>34</v>
      </c>
      <c r="M1193">
        <v>0</v>
      </c>
      <c r="N1193">
        <v>224</v>
      </c>
      <c r="O1193">
        <v>18</v>
      </c>
      <c r="P1193">
        <v>561</v>
      </c>
      <c r="Q1193">
        <v>357</v>
      </c>
      <c r="R1193">
        <v>1332</v>
      </c>
      <c r="S1193">
        <v>410</v>
      </c>
    </row>
    <row r="1194" spans="1:19" ht="12.75" customHeight="1" x14ac:dyDescent="0.2">
      <c r="A1194" t="s">
        <v>231</v>
      </c>
      <c r="B1194" t="s">
        <v>5</v>
      </c>
      <c r="C1194" t="s">
        <v>3</v>
      </c>
      <c r="D1194" s="92">
        <v>2017</v>
      </c>
      <c r="E1194" t="s">
        <v>6</v>
      </c>
      <c r="F1194">
        <v>340</v>
      </c>
      <c r="G1194" s="88">
        <f t="shared" si="36"/>
        <v>9</v>
      </c>
      <c r="H1194">
        <v>9</v>
      </c>
      <c r="I1194">
        <v>0</v>
      </c>
      <c r="J1194">
        <v>207</v>
      </c>
      <c r="K1194" s="88">
        <f t="shared" si="37"/>
        <v>0</v>
      </c>
      <c r="L1194">
        <v>0</v>
      </c>
      <c r="M1194">
        <v>0</v>
      </c>
      <c r="N1194">
        <v>224</v>
      </c>
      <c r="O1194">
        <v>0</v>
      </c>
      <c r="P1194">
        <v>561</v>
      </c>
      <c r="Q1194">
        <v>213</v>
      </c>
      <c r="R1194">
        <v>1332</v>
      </c>
      <c r="S1194">
        <v>222</v>
      </c>
    </row>
    <row r="1195" spans="1:19" ht="12.75" customHeight="1" x14ac:dyDescent="0.2">
      <c r="A1195" s="97" t="s">
        <v>232</v>
      </c>
      <c r="B1195" s="97" t="s">
        <v>24</v>
      </c>
      <c r="C1195" s="97" t="s">
        <v>13</v>
      </c>
      <c r="D1195" s="98">
        <v>2014</v>
      </c>
      <c r="E1195" s="97" t="s">
        <v>6</v>
      </c>
      <c r="F1195" s="97">
        <v>123</v>
      </c>
      <c r="G1195" s="88">
        <f t="shared" si="36"/>
        <v>56</v>
      </c>
      <c r="H1195" s="97">
        <v>56</v>
      </c>
      <c r="I1195" s="97">
        <v>0</v>
      </c>
      <c r="J1195" s="97">
        <v>77</v>
      </c>
      <c r="K1195" s="88">
        <f t="shared" si="37"/>
        <v>24</v>
      </c>
      <c r="L1195" s="97">
        <v>24</v>
      </c>
      <c r="M1195" s="97">
        <v>0</v>
      </c>
      <c r="N1195" s="97">
        <v>87</v>
      </c>
      <c r="O1195" s="97">
        <v>2</v>
      </c>
      <c r="P1195" s="97">
        <v>205</v>
      </c>
      <c r="Q1195" s="97">
        <v>54</v>
      </c>
      <c r="R1195" s="97">
        <v>492</v>
      </c>
      <c r="S1195" s="97">
        <v>136</v>
      </c>
    </row>
    <row r="1196" spans="1:19" ht="12.75" customHeight="1" x14ac:dyDescent="0.2">
      <c r="A1196" t="s">
        <v>232</v>
      </c>
      <c r="B1196" t="s">
        <v>24</v>
      </c>
      <c r="C1196" t="s">
        <v>13</v>
      </c>
      <c r="D1196" s="92">
        <v>2015</v>
      </c>
      <c r="E1196" t="s">
        <v>6</v>
      </c>
      <c r="F1196">
        <v>123</v>
      </c>
      <c r="G1196" s="88">
        <f t="shared" si="36"/>
        <v>49</v>
      </c>
      <c r="H1196">
        <v>49</v>
      </c>
      <c r="I1196">
        <v>0</v>
      </c>
      <c r="J1196">
        <v>77</v>
      </c>
      <c r="K1196" s="88">
        <f t="shared" si="37"/>
        <v>20</v>
      </c>
      <c r="L1196">
        <v>20</v>
      </c>
      <c r="M1196">
        <v>0</v>
      </c>
      <c r="N1196">
        <v>87</v>
      </c>
      <c r="O1196">
        <v>23</v>
      </c>
      <c r="P1196">
        <v>205</v>
      </c>
      <c r="Q1196">
        <v>61</v>
      </c>
      <c r="R1196">
        <v>492</v>
      </c>
      <c r="S1196">
        <v>153</v>
      </c>
    </row>
    <row r="1197" spans="1:19" ht="12.75" customHeight="1" x14ac:dyDescent="0.2">
      <c r="A1197" t="s">
        <v>232</v>
      </c>
      <c r="B1197" t="s">
        <v>24</v>
      </c>
      <c r="C1197" t="s">
        <v>13</v>
      </c>
      <c r="D1197" s="92">
        <v>2016</v>
      </c>
      <c r="E1197" t="s">
        <v>6</v>
      </c>
      <c r="F1197">
        <v>123</v>
      </c>
      <c r="G1197" s="88">
        <f t="shared" si="36"/>
        <v>0</v>
      </c>
      <c r="H1197">
        <v>0</v>
      </c>
      <c r="I1197">
        <v>0</v>
      </c>
      <c r="J1197">
        <v>77</v>
      </c>
      <c r="K1197" s="88">
        <f t="shared" si="37"/>
        <v>0</v>
      </c>
      <c r="L1197">
        <v>0</v>
      </c>
      <c r="M1197">
        <v>0</v>
      </c>
      <c r="N1197">
        <v>87</v>
      </c>
      <c r="O1197">
        <v>21</v>
      </c>
      <c r="P1197">
        <v>205</v>
      </c>
      <c r="Q1197">
        <v>44</v>
      </c>
      <c r="R1197">
        <v>492</v>
      </c>
      <c r="S1197">
        <v>65</v>
      </c>
    </row>
    <row r="1198" spans="1:19" ht="12.75" customHeight="1" x14ac:dyDescent="0.2">
      <c r="A1198" t="s">
        <v>232</v>
      </c>
      <c r="B1198" t="s">
        <v>24</v>
      </c>
      <c r="C1198" t="s">
        <v>13</v>
      </c>
      <c r="D1198" s="92">
        <v>2017</v>
      </c>
      <c r="E1198" t="s">
        <v>6</v>
      </c>
      <c r="F1198">
        <v>123</v>
      </c>
      <c r="G1198" s="88">
        <f t="shared" si="36"/>
        <v>52</v>
      </c>
      <c r="H1198">
        <v>52</v>
      </c>
      <c r="I1198">
        <v>0</v>
      </c>
      <c r="J1198">
        <v>77</v>
      </c>
      <c r="K1198" s="88">
        <f t="shared" si="37"/>
        <v>23</v>
      </c>
      <c r="L1198">
        <v>23</v>
      </c>
      <c r="M1198">
        <v>0</v>
      </c>
      <c r="N1198">
        <v>87</v>
      </c>
      <c r="O1198">
        <v>150</v>
      </c>
      <c r="P1198">
        <v>205</v>
      </c>
      <c r="Q1198">
        <v>17</v>
      </c>
      <c r="R1198">
        <v>492</v>
      </c>
      <c r="S1198">
        <v>242</v>
      </c>
    </row>
    <row r="1199" spans="1:19" ht="12.75" customHeight="1" x14ac:dyDescent="0.2">
      <c r="A1199" s="93" t="s">
        <v>233</v>
      </c>
      <c r="B1199" s="93" t="s">
        <v>35</v>
      </c>
      <c r="C1199" s="93" t="s">
        <v>3</v>
      </c>
      <c r="D1199" s="94" t="s">
        <v>1189</v>
      </c>
      <c r="E1199" s="93" t="s">
        <v>6</v>
      </c>
      <c r="F1199" s="95">
        <v>1026</v>
      </c>
      <c r="G1199" s="88">
        <f t="shared" si="36"/>
        <v>0</v>
      </c>
      <c r="H1199" s="97"/>
      <c r="I1199" s="97"/>
      <c r="J1199" s="96">
        <v>681</v>
      </c>
      <c r="K1199" s="88">
        <f t="shared" si="37"/>
        <v>0</v>
      </c>
      <c r="L1199" s="97"/>
      <c r="M1199" s="97"/>
      <c r="N1199" s="95">
        <v>759</v>
      </c>
      <c r="O1199" s="97"/>
      <c r="P1199" s="93" t="s">
        <v>1389</v>
      </c>
      <c r="Q1199" s="97"/>
      <c r="R1199" s="95">
        <v>4280</v>
      </c>
      <c r="S1199" s="97"/>
    </row>
    <row r="1200" spans="1:19" ht="12.75" customHeight="1" x14ac:dyDescent="0.2">
      <c r="A1200" s="97" t="s">
        <v>233</v>
      </c>
      <c r="B1200" s="97" t="s">
        <v>35</v>
      </c>
      <c r="C1200" s="97" t="s">
        <v>3</v>
      </c>
      <c r="D1200" s="98">
        <v>2014</v>
      </c>
      <c r="E1200" s="97" t="s">
        <v>6</v>
      </c>
      <c r="F1200" s="97">
        <v>1026</v>
      </c>
      <c r="G1200" s="88">
        <f t="shared" si="36"/>
        <v>359</v>
      </c>
      <c r="H1200" s="97">
        <v>359</v>
      </c>
      <c r="I1200" s="97">
        <v>0</v>
      </c>
      <c r="J1200" s="97">
        <v>681</v>
      </c>
      <c r="K1200" s="88">
        <f t="shared" si="37"/>
        <v>0</v>
      </c>
      <c r="L1200" s="97">
        <v>0</v>
      </c>
      <c r="M1200" s="97">
        <v>0</v>
      </c>
      <c r="N1200" s="97">
        <v>759</v>
      </c>
      <c r="O1200" s="97">
        <v>222</v>
      </c>
      <c r="P1200" s="97">
        <v>1814</v>
      </c>
      <c r="Q1200" s="97">
        <v>0</v>
      </c>
      <c r="R1200" s="97">
        <v>4280</v>
      </c>
      <c r="S1200" s="97">
        <v>581</v>
      </c>
    </row>
    <row r="1201" spans="1:19" ht="12.75" customHeight="1" x14ac:dyDescent="0.2">
      <c r="A1201" t="s">
        <v>233</v>
      </c>
      <c r="B1201" t="s">
        <v>35</v>
      </c>
      <c r="C1201" t="s">
        <v>3</v>
      </c>
      <c r="D1201" s="92">
        <v>2015</v>
      </c>
      <c r="E1201" t="s">
        <v>6</v>
      </c>
      <c r="F1201">
        <v>1026</v>
      </c>
      <c r="G1201" s="88">
        <f t="shared" si="36"/>
        <v>0</v>
      </c>
      <c r="H1201">
        <v>0</v>
      </c>
      <c r="I1201">
        <v>0</v>
      </c>
      <c r="J1201">
        <v>681</v>
      </c>
      <c r="K1201" s="88">
        <f t="shared" si="37"/>
        <v>0</v>
      </c>
      <c r="L1201">
        <v>0</v>
      </c>
      <c r="M1201">
        <v>0</v>
      </c>
      <c r="N1201">
        <v>759</v>
      </c>
      <c r="O1201">
        <v>0</v>
      </c>
      <c r="P1201">
        <v>1814</v>
      </c>
      <c r="Q1201">
        <v>222</v>
      </c>
      <c r="R1201">
        <v>4280</v>
      </c>
      <c r="S1201">
        <v>222</v>
      </c>
    </row>
    <row r="1202" spans="1:19" ht="12.75" customHeight="1" x14ac:dyDescent="0.2">
      <c r="A1202" t="s">
        <v>233</v>
      </c>
      <c r="B1202" t="s">
        <v>35</v>
      </c>
      <c r="C1202" t="s">
        <v>3</v>
      </c>
      <c r="D1202" s="92">
        <v>2016</v>
      </c>
      <c r="E1202" t="s">
        <v>6</v>
      </c>
      <c r="F1202">
        <v>1026</v>
      </c>
      <c r="G1202" s="88">
        <f t="shared" si="36"/>
        <v>0</v>
      </c>
      <c r="H1202">
        <v>0</v>
      </c>
      <c r="I1202">
        <v>0</v>
      </c>
      <c r="J1202">
        <v>681</v>
      </c>
      <c r="K1202" s="88">
        <f t="shared" si="37"/>
        <v>0</v>
      </c>
      <c r="L1202">
        <v>0</v>
      </c>
      <c r="M1202">
        <v>0</v>
      </c>
      <c r="N1202">
        <v>759</v>
      </c>
      <c r="O1202">
        <v>0</v>
      </c>
      <c r="P1202">
        <v>1814</v>
      </c>
      <c r="Q1202">
        <v>701</v>
      </c>
      <c r="R1202">
        <v>4280</v>
      </c>
      <c r="S1202">
        <v>701</v>
      </c>
    </row>
    <row r="1203" spans="1:19" ht="12.75" customHeight="1" x14ac:dyDescent="0.2">
      <c r="A1203" t="s">
        <v>233</v>
      </c>
      <c r="B1203" t="s">
        <v>35</v>
      </c>
      <c r="C1203" t="s">
        <v>3</v>
      </c>
      <c r="D1203" s="92">
        <v>2017</v>
      </c>
      <c r="E1203" t="s">
        <v>6</v>
      </c>
      <c r="F1203">
        <v>1026</v>
      </c>
      <c r="G1203" s="88">
        <f t="shared" si="36"/>
        <v>0</v>
      </c>
      <c r="H1203">
        <v>0</v>
      </c>
      <c r="I1203">
        <v>0</v>
      </c>
      <c r="J1203">
        <v>681</v>
      </c>
      <c r="K1203" s="88">
        <f t="shared" si="37"/>
        <v>0</v>
      </c>
      <c r="L1203">
        <v>0</v>
      </c>
      <c r="M1203">
        <v>0</v>
      </c>
      <c r="N1203">
        <v>759</v>
      </c>
      <c r="O1203">
        <v>0</v>
      </c>
      <c r="P1203">
        <v>1814</v>
      </c>
      <c r="Q1203">
        <v>0</v>
      </c>
      <c r="R1203">
        <v>4280</v>
      </c>
      <c r="S1203">
        <v>0</v>
      </c>
    </row>
    <row r="1204" spans="1:19" ht="12.75" customHeight="1" x14ac:dyDescent="0.2">
      <c r="A1204" s="93" t="s">
        <v>234</v>
      </c>
      <c r="B1204" s="93" t="s">
        <v>81</v>
      </c>
      <c r="C1204" s="93" t="s">
        <v>8</v>
      </c>
      <c r="D1204" s="94" t="s">
        <v>1189</v>
      </c>
      <c r="E1204" s="93" t="s">
        <v>6</v>
      </c>
      <c r="F1204" s="95">
        <v>199</v>
      </c>
      <c r="G1204" s="88">
        <f t="shared" si="36"/>
        <v>0</v>
      </c>
      <c r="H1204" s="95">
        <v>0</v>
      </c>
      <c r="I1204" s="95">
        <v>0</v>
      </c>
      <c r="J1204" s="96">
        <v>103</v>
      </c>
      <c r="K1204" s="88">
        <f t="shared" si="37"/>
        <v>4</v>
      </c>
      <c r="L1204" s="95">
        <v>4</v>
      </c>
      <c r="M1204" s="95">
        <v>0</v>
      </c>
      <c r="N1204" s="95">
        <v>121</v>
      </c>
      <c r="O1204" s="95">
        <v>31</v>
      </c>
      <c r="P1204" s="93" t="s">
        <v>1390</v>
      </c>
      <c r="Q1204" s="95">
        <v>77</v>
      </c>
      <c r="R1204" s="95">
        <v>745</v>
      </c>
      <c r="S1204" s="95">
        <v>112</v>
      </c>
    </row>
    <row r="1205" spans="1:19" ht="12.75" customHeight="1" x14ac:dyDescent="0.2">
      <c r="A1205" s="97" t="s">
        <v>234</v>
      </c>
      <c r="B1205" s="97" t="s">
        <v>81</v>
      </c>
      <c r="C1205" s="97" t="s">
        <v>8</v>
      </c>
      <c r="D1205" s="98">
        <v>2015</v>
      </c>
      <c r="E1205" s="97" t="s">
        <v>6</v>
      </c>
      <c r="F1205" s="97">
        <v>199</v>
      </c>
      <c r="G1205" s="88">
        <f t="shared" si="36"/>
        <v>0</v>
      </c>
      <c r="H1205" s="97">
        <v>0</v>
      </c>
      <c r="I1205" s="97">
        <v>0</v>
      </c>
      <c r="J1205" s="97">
        <v>103</v>
      </c>
      <c r="K1205" s="88">
        <f t="shared" si="37"/>
        <v>0</v>
      </c>
      <c r="L1205" s="97">
        <v>0</v>
      </c>
      <c r="M1205" s="97">
        <v>0</v>
      </c>
      <c r="N1205" s="97">
        <v>121</v>
      </c>
      <c r="O1205" s="97">
        <v>7</v>
      </c>
      <c r="P1205" s="97">
        <v>322</v>
      </c>
      <c r="Q1205" s="97">
        <v>235</v>
      </c>
      <c r="R1205" s="97">
        <v>745</v>
      </c>
      <c r="S1205" s="97">
        <v>242</v>
      </c>
    </row>
    <row r="1206" spans="1:19" ht="12.75" customHeight="1" x14ac:dyDescent="0.2">
      <c r="A1206" s="97" t="s">
        <v>234</v>
      </c>
      <c r="B1206" s="97" t="s">
        <v>81</v>
      </c>
      <c r="C1206" s="97" t="s">
        <v>8</v>
      </c>
      <c r="D1206" s="98">
        <v>2016</v>
      </c>
      <c r="E1206" s="97" t="s">
        <v>6</v>
      </c>
      <c r="F1206" s="97">
        <v>199</v>
      </c>
      <c r="G1206" s="88">
        <f t="shared" si="36"/>
        <v>0</v>
      </c>
      <c r="H1206" s="97">
        <v>0</v>
      </c>
      <c r="I1206" s="97">
        <v>0</v>
      </c>
      <c r="J1206" s="97">
        <v>103</v>
      </c>
      <c r="K1206" s="88">
        <f t="shared" si="37"/>
        <v>0</v>
      </c>
      <c r="L1206" s="97">
        <v>0</v>
      </c>
      <c r="M1206" s="97">
        <v>0</v>
      </c>
      <c r="N1206" s="97">
        <v>121</v>
      </c>
      <c r="O1206" s="97">
        <v>8</v>
      </c>
      <c r="P1206" s="97">
        <v>322</v>
      </c>
      <c r="Q1206" s="97">
        <v>206</v>
      </c>
      <c r="R1206" s="97">
        <v>745</v>
      </c>
      <c r="S1206" s="97">
        <v>214</v>
      </c>
    </row>
    <row r="1207" spans="1:19" ht="12.75" customHeight="1" x14ac:dyDescent="0.2">
      <c r="A1207" s="97" t="s">
        <v>234</v>
      </c>
      <c r="B1207" s="97" t="s">
        <v>81</v>
      </c>
      <c r="C1207" s="97" t="s">
        <v>8</v>
      </c>
      <c r="D1207" s="98">
        <v>2017</v>
      </c>
      <c r="E1207" s="97" t="s">
        <v>6</v>
      </c>
      <c r="F1207" s="97">
        <v>199</v>
      </c>
      <c r="G1207" s="88">
        <f t="shared" si="36"/>
        <v>9</v>
      </c>
      <c r="H1207" s="97">
        <v>9</v>
      </c>
      <c r="I1207" s="97">
        <v>0</v>
      </c>
      <c r="J1207" s="97">
        <v>103</v>
      </c>
      <c r="K1207" s="88">
        <f t="shared" si="37"/>
        <v>14</v>
      </c>
      <c r="L1207" s="97">
        <v>14</v>
      </c>
      <c r="M1207" s="97">
        <v>0</v>
      </c>
      <c r="N1207" s="97">
        <v>121</v>
      </c>
      <c r="O1207" s="97">
        <v>9</v>
      </c>
      <c r="P1207" s="97">
        <v>322</v>
      </c>
      <c r="Q1207" s="97">
        <v>150</v>
      </c>
      <c r="R1207" s="97">
        <v>745</v>
      </c>
      <c r="S1207" s="97">
        <v>182</v>
      </c>
    </row>
    <row r="1208" spans="1:19" ht="12.75" customHeight="1" x14ac:dyDescent="0.2">
      <c r="A1208" s="93" t="s">
        <v>958</v>
      </c>
      <c r="B1208" s="93" t="s">
        <v>7</v>
      </c>
      <c r="C1208" s="93" t="s">
        <v>8</v>
      </c>
      <c r="D1208" s="94" t="s">
        <v>1189</v>
      </c>
      <c r="E1208" s="93" t="s">
        <v>6</v>
      </c>
      <c r="F1208" s="95">
        <v>24</v>
      </c>
      <c r="G1208" s="88">
        <f t="shared" si="36"/>
        <v>0</v>
      </c>
      <c r="H1208" s="95">
        <v>0</v>
      </c>
      <c r="I1208" s="95">
        <v>0</v>
      </c>
      <c r="J1208" s="96">
        <v>14</v>
      </c>
      <c r="K1208" s="88">
        <f t="shared" si="37"/>
        <v>4</v>
      </c>
      <c r="L1208" s="95">
        <v>0</v>
      </c>
      <c r="M1208" s="95">
        <v>4</v>
      </c>
      <c r="N1208" s="95">
        <v>15</v>
      </c>
      <c r="O1208" s="95">
        <v>2</v>
      </c>
      <c r="P1208" s="93" t="s">
        <v>1319</v>
      </c>
      <c r="Q1208" s="95">
        <v>8</v>
      </c>
      <c r="R1208" s="95">
        <v>60</v>
      </c>
      <c r="S1208" s="95">
        <v>14</v>
      </c>
    </row>
    <row r="1209" spans="1:19" ht="12.75" customHeight="1" x14ac:dyDescent="0.2">
      <c r="A1209" s="97" t="s">
        <v>958</v>
      </c>
      <c r="B1209" s="97" t="s">
        <v>7</v>
      </c>
      <c r="C1209" s="97" t="s">
        <v>8</v>
      </c>
      <c r="D1209" s="98">
        <v>2016</v>
      </c>
      <c r="E1209" s="97" t="s">
        <v>6</v>
      </c>
      <c r="F1209" s="97">
        <v>24</v>
      </c>
      <c r="G1209" s="88">
        <f t="shared" si="36"/>
        <v>2</v>
      </c>
      <c r="H1209" s="97">
        <v>2</v>
      </c>
      <c r="I1209" s="97">
        <v>0</v>
      </c>
      <c r="J1209" s="97">
        <v>14</v>
      </c>
      <c r="K1209" s="88">
        <f t="shared" si="37"/>
        <v>0</v>
      </c>
      <c r="L1209" s="97">
        <v>0</v>
      </c>
      <c r="M1209" s="97">
        <v>0</v>
      </c>
      <c r="N1209" s="97">
        <v>15</v>
      </c>
      <c r="O1209" s="97">
        <v>0</v>
      </c>
      <c r="P1209" s="97">
        <v>7</v>
      </c>
      <c r="Q1209" s="97">
        <v>3</v>
      </c>
      <c r="R1209" s="97">
        <v>60</v>
      </c>
      <c r="S1209" s="97">
        <v>5</v>
      </c>
    </row>
    <row r="1210" spans="1:19" ht="12.75" customHeight="1" x14ac:dyDescent="0.2">
      <c r="A1210" s="97" t="s">
        <v>958</v>
      </c>
      <c r="B1210" s="97" t="s">
        <v>7</v>
      </c>
      <c r="C1210" s="97" t="s">
        <v>8</v>
      </c>
      <c r="D1210" s="98">
        <v>2017</v>
      </c>
      <c r="E1210" s="97" t="s">
        <v>6</v>
      </c>
      <c r="F1210" s="97">
        <v>24</v>
      </c>
      <c r="G1210" s="88">
        <f t="shared" si="36"/>
        <v>1</v>
      </c>
      <c r="H1210" s="97">
        <v>1</v>
      </c>
      <c r="I1210" s="97">
        <v>0</v>
      </c>
      <c r="J1210" s="97">
        <v>14</v>
      </c>
      <c r="K1210" s="88">
        <f t="shared" si="37"/>
        <v>2</v>
      </c>
      <c r="L1210" s="97">
        <v>0</v>
      </c>
      <c r="M1210" s="97">
        <v>2</v>
      </c>
      <c r="N1210" s="97">
        <v>15</v>
      </c>
      <c r="O1210" s="97">
        <v>3</v>
      </c>
      <c r="P1210" s="97">
        <v>7</v>
      </c>
      <c r="Q1210" s="97">
        <v>1</v>
      </c>
      <c r="R1210" s="97">
        <v>60</v>
      </c>
      <c r="S1210" s="97">
        <v>7</v>
      </c>
    </row>
    <row r="1211" spans="1:19" ht="12.75" customHeight="1" x14ac:dyDescent="0.2">
      <c r="A1211" s="97" t="s">
        <v>235</v>
      </c>
      <c r="B1211" s="97" t="s">
        <v>21</v>
      </c>
      <c r="C1211" s="97" t="s">
        <v>8</v>
      </c>
      <c r="D1211" s="98">
        <v>2015</v>
      </c>
      <c r="E1211" s="97" t="s">
        <v>6</v>
      </c>
      <c r="F1211" s="97">
        <v>80</v>
      </c>
      <c r="G1211" s="88">
        <f t="shared" si="36"/>
        <v>0</v>
      </c>
      <c r="H1211" s="97">
        <v>0</v>
      </c>
      <c r="I1211" s="97">
        <v>0</v>
      </c>
      <c r="J1211" s="97">
        <v>48</v>
      </c>
      <c r="K1211" s="88">
        <f t="shared" si="37"/>
        <v>0</v>
      </c>
      <c r="L1211" s="97">
        <v>0</v>
      </c>
      <c r="M1211" s="97">
        <v>0</v>
      </c>
      <c r="N1211" s="97">
        <v>43</v>
      </c>
      <c r="O1211" s="97">
        <v>0</v>
      </c>
      <c r="P1211" s="97">
        <v>126</v>
      </c>
      <c r="Q1211" s="97">
        <v>0</v>
      </c>
      <c r="R1211" s="97">
        <v>297</v>
      </c>
      <c r="S1211" s="97">
        <v>0</v>
      </c>
    </row>
    <row r="1212" spans="1:19" ht="12.75" customHeight="1" x14ac:dyDescent="0.2">
      <c r="A1212" s="97" t="s">
        <v>235</v>
      </c>
      <c r="B1212" s="97" t="s">
        <v>21</v>
      </c>
      <c r="C1212" s="97" t="s">
        <v>8</v>
      </c>
      <c r="D1212" s="98">
        <v>2016</v>
      </c>
      <c r="E1212" s="97" t="s">
        <v>6</v>
      </c>
      <c r="F1212" s="97">
        <v>80</v>
      </c>
      <c r="G1212" s="88">
        <f t="shared" si="36"/>
        <v>0</v>
      </c>
      <c r="H1212" s="97">
        <v>0</v>
      </c>
      <c r="I1212" s="97">
        <v>0</v>
      </c>
      <c r="J1212" s="97">
        <v>48</v>
      </c>
      <c r="K1212" s="88">
        <f t="shared" si="37"/>
        <v>0</v>
      </c>
      <c r="L1212" s="97">
        <v>0</v>
      </c>
      <c r="M1212" s="97">
        <v>0</v>
      </c>
      <c r="N1212" s="97">
        <v>43</v>
      </c>
      <c r="O1212" s="97">
        <v>1</v>
      </c>
      <c r="P1212" s="97">
        <v>126</v>
      </c>
      <c r="Q1212" s="97">
        <v>2</v>
      </c>
      <c r="R1212" s="97">
        <v>297</v>
      </c>
      <c r="S1212" s="97">
        <v>3</v>
      </c>
    </row>
    <row r="1213" spans="1:19" ht="12.75" customHeight="1" x14ac:dyDescent="0.2">
      <c r="A1213" s="97" t="s">
        <v>235</v>
      </c>
      <c r="B1213" s="97" t="s">
        <v>21</v>
      </c>
      <c r="C1213" s="97" t="s">
        <v>8</v>
      </c>
      <c r="D1213" s="98">
        <v>2017</v>
      </c>
      <c r="E1213" s="97" t="s">
        <v>6</v>
      </c>
      <c r="F1213" s="97">
        <v>80</v>
      </c>
      <c r="G1213" s="88">
        <f t="shared" si="36"/>
        <v>0</v>
      </c>
      <c r="H1213" s="97">
        <v>0</v>
      </c>
      <c r="I1213" s="97">
        <v>0</v>
      </c>
      <c r="J1213" s="97">
        <v>48</v>
      </c>
      <c r="K1213" s="88">
        <f t="shared" si="37"/>
        <v>0</v>
      </c>
      <c r="L1213" s="97">
        <v>0</v>
      </c>
      <c r="M1213" s="97">
        <v>0</v>
      </c>
      <c r="N1213" s="97">
        <v>43</v>
      </c>
      <c r="O1213" s="97">
        <v>0</v>
      </c>
      <c r="P1213" s="97">
        <v>126</v>
      </c>
      <c r="Q1213" s="97">
        <v>2</v>
      </c>
      <c r="R1213" s="97">
        <v>297</v>
      </c>
      <c r="S1213" s="97">
        <v>2</v>
      </c>
    </row>
    <row r="1214" spans="1:19" ht="12.75" customHeight="1" x14ac:dyDescent="0.2">
      <c r="A1214" s="93" t="s">
        <v>1391</v>
      </c>
      <c r="B1214" s="93" t="s">
        <v>24</v>
      </c>
      <c r="C1214" s="93" t="s">
        <v>13</v>
      </c>
      <c r="D1214" s="94" t="s">
        <v>1189</v>
      </c>
      <c r="E1214" s="93" t="s">
        <v>6</v>
      </c>
      <c r="F1214" s="95">
        <v>38</v>
      </c>
      <c r="G1214" s="88">
        <f t="shared" si="36"/>
        <v>0</v>
      </c>
      <c r="H1214" s="95">
        <v>0</v>
      </c>
      <c r="I1214" s="95">
        <v>0</v>
      </c>
      <c r="J1214" s="96">
        <v>24</v>
      </c>
      <c r="K1214" s="88">
        <f t="shared" si="37"/>
        <v>0</v>
      </c>
      <c r="L1214" s="95">
        <v>0</v>
      </c>
      <c r="M1214" s="95">
        <v>0</v>
      </c>
      <c r="N1214" s="95">
        <v>27</v>
      </c>
      <c r="O1214" s="95">
        <v>0</v>
      </c>
      <c r="P1214" s="93" t="s">
        <v>1233</v>
      </c>
      <c r="Q1214" s="95">
        <v>10</v>
      </c>
      <c r="R1214" s="95">
        <v>153</v>
      </c>
      <c r="S1214" s="95">
        <v>10</v>
      </c>
    </row>
    <row r="1215" spans="1:19" ht="12.75" customHeight="1" x14ac:dyDescent="0.2">
      <c r="A1215" s="97" t="s">
        <v>1391</v>
      </c>
      <c r="B1215" s="97" t="s">
        <v>24</v>
      </c>
      <c r="C1215" s="97" t="s">
        <v>13</v>
      </c>
      <c r="D1215" s="98">
        <v>2014</v>
      </c>
      <c r="E1215" s="97" t="s">
        <v>6</v>
      </c>
      <c r="F1215" s="97">
        <v>38</v>
      </c>
      <c r="G1215" s="88">
        <f t="shared" si="36"/>
        <v>0</v>
      </c>
      <c r="H1215" s="97">
        <v>0</v>
      </c>
      <c r="I1215" s="97">
        <v>0</v>
      </c>
      <c r="J1215" s="97">
        <v>24</v>
      </c>
      <c r="K1215" s="88">
        <f t="shared" si="37"/>
        <v>12</v>
      </c>
      <c r="L1215" s="97">
        <v>12</v>
      </c>
      <c r="M1215" s="97">
        <v>0</v>
      </c>
      <c r="N1215" s="97">
        <v>27</v>
      </c>
      <c r="O1215" s="97">
        <v>0</v>
      </c>
      <c r="P1215" s="97">
        <v>64</v>
      </c>
      <c r="Q1215" s="97">
        <v>91</v>
      </c>
      <c r="R1215" s="97">
        <v>153</v>
      </c>
      <c r="S1215" s="97">
        <v>103</v>
      </c>
    </row>
    <row r="1216" spans="1:19" ht="12.75" customHeight="1" x14ac:dyDescent="0.2">
      <c r="A1216" t="s">
        <v>1391</v>
      </c>
      <c r="B1216" t="s">
        <v>24</v>
      </c>
      <c r="C1216" t="s">
        <v>13</v>
      </c>
      <c r="D1216" s="92">
        <v>2015</v>
      </c>
      <c r="E1216" t="s">
        <v>6</v>
      </c>
      <c r="F1216">
        <v>38</v>
      </c>
      <c r="G1216" s="88">
        <f t="shared" si="36"/>
        <v>0</v>
      </c>
      <c r="H1216">
        <v>0</v>
      </c>
      <c r="I1216">
        <v>0</v>
      </c>
      <c r="J1216">
        <v>24</v>
      </c>
      <c r="K1216" s="88">
        <f t="shared" si="37"/>
        <v>0</v>
      </c>
      <c r="L1216">
        <v>0</v>
      </c>
      <c r="M1216">
        <v>0</v>
      </c>
      <c r="N1216">
        <v>27</v>
      </c>
      <c r="O1216">
        <v>0</v>
      </c>
      <c r="P1216">
        <v>64</v>
      </c>
      <c r="Q1216">
        <v>55</v>
      </c>
      <c r="R1216">
        <v>153</v>
      </c>
      <c r="S1216">
        <v>55</v>
      </c>
    </row>
    <row r="1217" spans="1:19" ht="12.75" customHeight="1" x14ac:dyDescent="0.2">
      <c r="A1217" t="s">
        <v>1391</v>
      </c>
      <c r="B1217" t="s">
        <v>24</v>
      </c>
      <c r="C1217" t="s">
        <v>13</v>
      </c>
      <c r="D1217" s="92">
        <v>2016</v>
      </c>
      <c r="E1217" t="s">
        <v>6</v>
      </c>
      <c r="F1217">
        <v>38</v>
      </c>
      <c r="G1217" s="88">
        <f t="shared" si="36"/>
        <v>0</v>
      </c>
      <c r="H1217">
        <v>0</v>
      </c>
      <c r="I1217">
        <v>0</v>
      </c>
      <c r="J1217">
        <v>24</v>
      </c>
      <c r="K1217" s="88">
        <f t="shared" si="37"/>
        <v>0</v>
      </c>
      <c r="L1217">
        <v>0</v>
      </c>
      <c r="M1217">
        <v>0</v>
      </c>
      <c r="N1217">
        <v>27</v>
      </c>
      <c r="O1217">
        <v>0</v>
      </c>
      <c r="P1217">
        <v>64</v>
      </c>
      <c r="Q1217">
        <v>65</v>
      </c>
      <c r="R1217">
        <v>153</v>
      </c>
      <c r="S1217">
        <v>65</v>
      </c>
    </row>
    <row r="1218" spans="1:19" ht="12.75" customHeight="1" x14ac:dyDescent="0.2">
      <c r="A1218" t="s">
        <v>1391</v>
      </c>
      <c r="B1218" t="s">
        <v>24</v>
      </c>
      <c r="C1218" t="s">
        <v>13</v>
      </c>
      <c r="D1218" s="92">
        <v>2017</v>
      </c>
      <c r="E1218" t="s">
        <v>6</v>
      </c>
      <c r="F1218">
        <v>38</v>
      </c>
      <c r="G1218" s="88">
        <f t="shared" si="36"/>
        <v>0</v>
      </c>
      <c r="H1218">
        <v>0</v>
      </c>
      <c r="I1218">
        <v>0</v>
      </c>
      <c r="J1218">
        <v>24</v>
      </c>
      <c r="K1218" s="88">
        <f t="shared" si="37"/>
        <v>0</v>
      </c>
      <c r="L1218">
        <v>0</v>
      </c>
      <c r="M1218">
        <v>0</v>
      </c>
      <c r="N1218">
        <v>27</v>
      </c>
      <c r="O1218">
        <v>0</v>
      </c>
      <c r="P1218">
        <v>64</v>
      </c>
      <c r="Q1218">
        <v>32</v>
      </c>
      <c r="R1218">
        <v>153</v>
      </c>
      <c r="S1218">
        <v>32</v>
      </c>
    </row>
    <row r="1219" spans="1:19" ht="12.75" customHeight="1" x14ac:dyDescent="0.2">
      <c r="A1219" s="97" t="s">
        <v>236</v>
      </c>
      <c r="B1219" s="97" t="s">
        <v>21</v>
      </c>
      <c r="C1219" s="97" t="s">
        <v>8</v>
      </c>
      <c r="D1219" s="98">
        <v>2014</v>
      </c>
      <c r="E1219" s="97" t="s">
        <v>6</v>
      </c>
      <c r="F1219" s="97">
        <v>392</v>
      </c>
      <c r="G1219" s="88">
        <f t="shared" ref="G1219:G1282" si="38">H1219+I1219</f>
        <v>0</v>
      </c>
      <c r="H1219" s="97">
        <v>0</v>
      </c>
      <c r="I1219" s="97">
        <v>0</v>
      </c>
      <c r="J1219" s="97">
        <v>254</v>
      </c>
      <c r="K1219" s="88">
        <f t="shared" ref="K1219:K1282" si="39">L1219+M1219</f>
        <v>0</v>
      </c>
      <c r="L1219" s="97">
        <v>0</v>
      </c>
      <c r="M1219" s="97">
        <v>0</v>
      </c>
      <c r="N1219" s="97">
        <v>316</v>
      </c>
      <c r="O1219" s="97">
        <v>216</v>
      </c>
      <c r="P1219" s="97">
        <v>1063</v>
      </c>
      <c r="Q1219" s="97">
        <v>0</v>
      </c>
      <c r="R1219" s="97">
        <v>2025</v>
      </c>
      <c r="S1219" s="97">
        <v>216</v>
      </c>
    </row>
    <row r="1220" spans="1:19" ht="12.75" customHeight="1" x14ac:dyDescent="0.2">
      <c r="A1220" s="97" t="s">
        <v>236</v>
      </c>
      <c r="B1220" s="97" t="s">
        <v>21</v>
      </c>
      <c r="C1220" s="97" t="s">
        <v>8</v>
      </c>
      <c r="D1220" s="98">
        <v>2015</v>
      </c>
      <c r="E1220" s="97" t="s">
        <v>6</v>
      </c>
      <c r="F1220" s="97">
        <v>392</v>
      </c>
      <c r="G1220" s="88">
        <f t="shared" si="38"/>
        <v>0</v>
      </c>
      <c r="H1220" s="97">
        <v>0</v>
      </c>
      <c r="I1220" s="97">
        <v>0</v>
      </c>
      <c r="J1220" s="97">
        <v>254</v>
      </c>
      <c r="K1220" s="88">
        <f t="shared" si="39"/>
        <v>2</v>
      </c>
      <c r="L1220" s="97">
        <v>2</v>
      </c>
      <c r="M1220" s="97">
        <v>0</v>
      </c>
      <c r="N1220" s="97">
        <v>316</v>
      </c>
      <c r="O1220" s="97">
        <v>150</v>
      </c>
      <c r="P1220" s="97">
        <v>1063</v>
      </c>
      <c r="Q1220" s="97">
        <v>252</v>
      </c>
      <c r="R1220" s="97">
        <v>2025</v>
      </c>
      <c r="S1220" s="97">
        <v>404</v>
      </c>
    </row>
    <row r="1221" spans="1:19" ht="12.75" customHeight="1" x14ac:dyDescent="0.2">
      <c r="A1221" s="97" t="s">
        <v>236</v>
      </c>
      <c r="B1221" s="97" t="s">
        <v>21</v>
      </c>
      <c r="C1221" s="97" t="s">
        <v>8</v>
      </c>
      <c r="D1221" s="98">
        <v>2016</v>
      </c>
      <c r="E1221" s="97" t="s">
        <v>6</v>
      </c>
      <c r="F1221" s="97">
        <v>392</v>
      </c>
      <c r="G1221" s="88">
        <f t="shared" si="38"/>
        <v>23</v>
      </c>
      <c r="H1221" s="97">
        <v>23</v>
      </c>
      <c r="I1221" s="97">
        <v>0</v>
      </c>
      <c r="J1221" s="97">
        <v>254</v>
      </c>
      <c r="K1221" s="88">
        <f t="shared" si="39"/>
        <v>209</v>
      </c>
      <c r="L1221" s="97">
        <v>209</v>
      </c>
      <c r="M1221" s="97">
        <v>0</v>
      </c>
      <c r="N1221" s="97">
        <v>316</v>
      </c>
      <c r="O1221" s="97">
        <v>0</v>
      </c>
      <c r="P1221" s="97">
        <v>1063</v>
      </c>
      <c r="Q1221" s="97">
        <v>171</v>
      </c>
      <c r="R1221" s="97">
        <v>2025</v>
      </c>
      <c r="S1221" s="97">
        <v>403</v>
      </c>
    </row>
    <row r="1222" spans="1:19" ht="12.75" customHeight="1" x14ac:dyDescent="0.2">
      <c r="A1222" s="97" t="s">
        <v>236</v>
      </c>
      <c r="B1222" s="97" t="s">
        <v>21</v>
      </c>
      <c r="C1222" s="97" t="s">
        <v>8</v>
      </c>
      <c r="D1222" s="98">
        <v>2017</v>
      </c>
      <c r="E1222" s="97" t="s">
        <v>6</v>
      </c>
      <c r="F1222" s="97">
        <v>392</v>
      </c>
      <c r="G1222" s="88">
        <f t="shared" si="38"/>
        <v>0</v>
      </c>
      <c r="H1222" s="97">
        <v>0</v>
      </c>
      <c r="I1222" s="97">
        <v>0</v>
      </c>
      <c r="J1222" s="97">
        <v>254</v>
      </c>
      <c r="K1222" s="88">
        <f t="shared" si="39"/>
        <v>6</v>
      </c>
      <c r="L1222" s="97">
        <v>6</v>
      </c>
      <c r="M1222" s="97">
        <v>0</v>
      </c>
      <c r="N1222" s="97">
        <v>316</v>
      </c>
      <c r="O1222" s="97">
        <v>0</v>
      </c>
      <c r="P1222" s="97">
        <v>1063</v>
      </c>
      <c r="Q1222" s="97">
        <v>147</v>
      </c>
      <c r="R1222" s="97">
        <v>2025</v>
      </c>
      <c r="S1222" s="97">
        <v>153</v>
      </c>
    </row>
    <row r="1223" spans="1:19" ht="12.75" customHeight="1" x14ac:dyDescent="0.2">
      <c r="A1223" s="93" t="s">
        <v>237</v>
      </c>
      <c r="B1223" s="93" t="s">
        <v>12</v>
      </c>
      <c r="C1223" s="93" t="s">
        <v>3</v>
      </c>
      <c r="D1223" s="94" t="s">
        <v>1189</v>
      </c>
      <c r="E1223" s="93" t="s">
        <v>6</v>
      </c>
      <c r="F1223" s="95">
        <v>112</v>
      </c>
      <c r="G1223" s="88">
        <f t="shared" si="38"/>
        <v>49</v>
      </c>
      <c r="H1223" s="95">
        <v>49</v>
      </c>
      <c r="I1223" s="95">
        <v>0</v>
      </c>
      <c r="J1223" s="96">
        <v>81</v>
      </c>
      <c r="K1223" s="88">
        <f t="shared" si="39"/>
        <v>0</v>
      </c>
      <c r="L1223" s="95">
        <v>0</v>
      </c>
      <c r="M1223" s="95">
        <v>0</v>
      </c>
      <c r="N1223" s="95">
        <v>90</v>
      </c>
      <c r="O1223" s="95">
        <v>2</v>
      </c>
      <c r="P1223" s="93" t="s">
        <v>1392</v>
      </c>
      <c r="Q1223" s="95">
        <v>3</v>
      </c>
      <c r="R1223" s="95">
        <v>492</v>
      </c>
      <c r="S1223" s="95">
        <v>54</v>
      </c>
    </row>
    <row r="1224" spans="1:19" ht="12.75" customHeight="1" x14ac:dyDescent="0.2">
      <c r="A1224" s="97" t="s">
        <v>237</v>
      </c>
      <c r="B1224" s="97" t="s">
        <v>12</v>
      </c>
      <c r="C1224" s="97" t="s">
        <v>3</v>
      </c>
      <c r="D1224" s="98">
        <v>2013</v>
      </c>
      <c r="E1224" s="97" t="s">
        <v>6</v>
      </c>
      <c r="F1224" s="97">
        <v>112</v>
      </c>
      <c r="G1224" s="88">
        <f t="shared" si="38"/>
        <v>0</v>
      </c>
      <c r="H1224" s="97">
        <v>0</v>
      </c>
      <c r="I1224" s="97">
        <v>0</v>
      </c>
      <c r="J1224" s="97">
        <v>81</v>
      </c>
      <c r="K1224" s="88">
        <f t="shared" si="39"/>
        <v>0</v>
      </c>
      <c r="L1224" s="97">
        <v>0</v>
      </c>
      <c r="M1224" s="97">
        <v>0</v>
      </c>
      <c r="N1224" s="97">
        <v>90</v>
      </c>
      <c r="O1224" s="97">
        <v>0</v>
      </c>
      <c r="P1224" s="97">
        <v>209</v>
      </c>
      <c r="Q1224" s="97">
        <v>2</v>
      </c>
      <c r="R1224" s="97">
        <v>492</v>
      </c>
      <c r="S1224" s="97">
        <v>2</v>
      </c>
    </row>
    <row r="1225" spans="1:19" ht="12.75" customHeight="1" x14ac:dyDescent="0.2">
      <c r="A1225" s="97" t="s">
        <v>237</v>
      </c>
      <c r="B1225" s="97" t="s">
        <v>12</v>
      </c>
      <c r="C1225" s="97" t="s">
        <v>3</v>
      </c>
      <c r="D1225" s="98">
        <v>2014</v>
      </c>
      <c r="E1225" s="97" t="s">
        <v>6</v>
      </c>
      <c r="F1225" s="97">
        <v>112</v>
      </c>
      <c r="G1225" s="88">
        <f t="shared" si="38"/>
        <v>0</v>
      </c>
      <c r="H1225" s="97">
        <v>0</v>
      </c>
      <c r="I1225" s="97">
        <v>0</v>
      </c>
      <c r="J1225" s="97">
        <v>81</v>
      </c>
      <c r="K1225" s="88">
        <f t="shared" si="39"/>
        <v>0</v>
      </c>
      <c r="L1225" s="97">
        <v>0</v>
      </c>
      <c r="M1225" s="97">
        <v>0</v>
      </c>
      <c r="N1225" s="97">
        <v>90</v>
      </c>
      <c r="O1225" s="97">
        <v>11</v>
      </c>
      <c r="P1225" s="97">
        <v>209</v>
      </c>
      <c r="Q1225" s="97">
        <v>35</v>
      </c>
      <c r="R1225" s="97">
        <v>492</v>
      </c>
      <c r="S1225" s="97">
        <v>46</v>
      </c>
    </row>
    <row r="1226" spans="1:19" ht="12.75" customHeight="1" x14ac:dyDescent="0.2">
      <c r="A1226" t="s">
        <v>237</v>
      </c>
      <c r="B1226" t="s">
        <v>12</v>
      </c>
      <c r="C1226" t="s">
        <v>3</v>
      </c>
      <c r="D1226" s="92">
        <v>2015</v>
      </c>
      <c r="E1226" t="s">
        <v>6</v>
      </c>
      <c r="F1226">
        <v>112</v>
      </c>
      <c r="G1226" s="88">
        <f t="shared" si="38"/>
        <v>0</v>
      </c>
      <c r="H1226">
        <v>0</v>
      </c>
      <c r="I1226">
        <v>0</v>
      </c>
      <c r="J1226">
        <v>81</v>
      </c>
      <c r="K1226" s="88">
        <f t="shared" si="39"/>
        <v>0</v>
      </c>
      <c r="L1226">
        <v>0</v>
      </c>
      <c r="M1226">
        <v>0</v>
      </c>
      <c r="N1226">
        <v>90</v>
      </c>
      <c r="O1226">
        <v>10</v>
      </c>
      <c r="P1226">
        <v>209</v>
      </c>
      <c r="Q1226">
        <v>45</v>
      </c>
      <c r="R1226">
        <v>492</v>
      </c>
      <c r="S1226">
        <v>55</v>
      </c>
    </row>
    <row r="1227" spans="1:19" ht="12.75" customHeight="1" x14ac:dyDescent="0.2">
      <c r="A1227" t="s">
        <v>237</v>
      </c>
      <c r="B1227" t="s">
        <v>12</v>
      </c>
      <c r="C1227" t="s">
        <v>3</v>
      </c>
      <c r="D1227" s="92">
        <v>2016</v>
      </c>
      <c r="E1227" t="s">
        <v>6</v>
      </c>
      <c r="F1227">
        <v>112</v>
      </c>
      <c r="G1227" s="88">
        <f t="shared" si="38"/>
        <v>0</v>
      </c>
      <c r="H1227">
        <v>0</v>
      </c>
      <c r="I1227">
        <v>0</v>
      </c>
      <c r="J1227">
        <v>81</v>
      </c>
      <c r="K1227" s="88">
        <f t="shared" si="39"/>
        <v>0</v>
      </c>
      <c r="L1227">
        <v>0</v>
      </c>
      <c r="M1227">
        <v>0</v>
      </c>
      <c r="N1227">
        <v>90</v>
      </c>
      <c r="O1227">
        <v>10</v>
      </c>
      <c r="P1227">
        <v>209</v>
      </c>
      <c r="Q1227">
        <v>23</v>
      </c>
      <c r="R1227">
        <v>492</v>
      </c>
      <c r="S1227">
        <v>33</v>
      </c>
    </row>
    <row r="1228" spans="1:19" ht="12.75" customHeight="1" x14ac:dyDescent="0.2">
      <c r="A1228" t="s">
        <v>237</v>
      </c>
      <c r="B1228" t="s">
        <v>12</v>
      </c>
      <c r="C1228" t="s">
        <v>3</v>
      </c>
      <c r="D1228" s="92">
        <v>2017</v>
      </c>
      <c r="E1228" t="s">
        <v>6</v>
      </c>
      <c r="F1228">
        <v>112</v>
      </c>
      <c r="G1228" s="88">
        <f t="shared" si="38"/>
        <v>0</v>
      </c>
      <c r="H1228">
        <v>0</v>
      </c>
      <c r="I1228">
        <v>0</v>
      </c>
      <c r="J1228">
        <v>81</v>
      </c>
      <c r="K1228" s="88">
        <f t="shared" si="39"/>
        <v>0</v>
      </c>
      <c r="L1228">
        <v>0</v>
      </c>
      <c r="M1228">
        <v>0</v>
      </c>
      <c r="N1228">
        <v>90</v>
      </c>
      <c r="O1228">
        <v>0</v>
      </c>
      <c r="P1228">
        <v>209</v>
      </c>
      <c r="Q1228">
        <v>9</v>
      </c>
      <c r="R1228">
        <v>492</v>
      </c>
      <c r="S1228">
        <v>9</v>
      </c>
    </row>
    <row r="1229" spans="1:19" ht="12.75" customHeight="1" x14ac:dyDescent="0.2">
      <c r="A1229" s="93" t="s">
        <v>238</v>
      </c>
      <c r="B1229" s="93" t="s">
        <v>31</v>
      </c>
      <c r="C1229" s="93" t="s">
        <v>32</v>
      </c>
      <c r="D1229" s="94" t="s">
        <v>1189</v>
      </c>
      <c r="E1229" s="93" t="s">
        <v>6</v>
      </c>
      <c r="F1229" s="95">
        <v>1365</v>
      </c>
      <c r="G1229" s="88">
        <f t="shared" si="38"/>
        <v>0</v>
      </c>
      <c r="H1229" s="95">
        <v>0</v>
      </c>
      <c r="I1229" s="95">
        <v>0</v>
      </c>
      <c r="J1229" s="96">
        <v>957</v>
      </c>
      <c r="K1229" s="88">
        <f t="shared" si="39"/>
        <v>1</v>
      </c>
      <c r="L1229" s="95">
        <v>1</v>
      </c>
      <c r="M1229" s="95">
        <v>0</v>
      </c>
      <c r="N1229" s="95">
        <v>936</v>
      </c>
      <c r="O1229" s="95">
        <v>48</v>
      </c>
      <c r="P1229" s="93" t="s">
        <v>1393</v>
      </c>
      <c r="Q1229" s="95">
        <v>290</v>
      </c>
      <c r="R1229" s="95">
        <v>5031</v>
      </c>
      <c r="S1229" s="95">
        <v>339</v>
      </c>
    </row>
    <row r="1230" spans="1:19" ht="12.75" customHeight="1" x14ac:dyDescent="0.2">
      <c r="A1230" s="97" t="s">
        <v>238</v>
      </c>
      <c r="B1230" s="97" t="s">
        <v>31</v>
      </c>
      <c r="C1230" s="97" t="s">
        <v>32</v>
      </c>
      <c r="D1230" s="98">
        <v>2013</v>
      </c>
      <c r="E1230" s="97" t="s">
        <v>6</v>
      </c>
      <c r="F1230" s="97">
        <v>1365</v>
      </c>
      <c r="G1230" s="88">
        <f t="shared" si="38"/>
        <v>0</v>
      </c>
      <c r="H1230" s="97">
        <v>0</v>
      </c>
      <c r="I1230" s="97">
        <v>0</v>
      </c>
      <c r="J1230" s="97">
        <v>957</v>
      </c>
      <c r="K1230" s="88">
        <f t="shared" si="39"/>
        <v>18</v>
      </c>
      <c r="L1230" s="97">
        <v>4</v>
      </c>
      <c r="M1230" s="97">
        <v>14</v>
      </c>
      <c r="N1230" s="97">
        <v>936</v>
      </c>
      <c r="O1230" s="97">
        <v>2</v>
      </c>
      <c r="P1230" s="97">
        <v>1773</v>
      </c>
      <c r="Q1230" s="97">
        <v>241</v>
      </c>
      <c r="R1230" s="97">
        <v>5031</v>
      </c>
      <c r="S1230" s="97">
        <v>261</v>
      </c>
    </row>
    <row r="1231" spans="1:19" ht="12.75" customHeight="1" x14ac:dyDescent="0.2">
      <c r="A1231" s="97" t="s">
        <v>238</v>
      </c>
      <c r="B1231" s="97" t="s">
        <v>31</v>
      </c>
      <c r="C1231" s="97" t="s">
        <v>32</v>
      </c>
      <c r="D1231" s="98">
        <v>2014</v>
      </c>
      <c r="E1231" s="97" t="s">
        <v>6</v>
      </c>
      <c r="F1231" s="97">
        <v>1365</v>
      </c>
      <c r="G1231" s="88">
        <f t="shared" si="38"/>
        <v>0</v>
      </c>
      <c r="H1231" s="97">
        <v>0</v>
      </c>
      <c r="I1231" s="97">
        <v>0</v>
      </c>
      <c r="J1231" s="97">
        <v>957</v>
      </c>
      <c r="K1231" s="88">
        <f t="shared" si="39"/>
        <v>17</v>
      </c>
      <c r="L1231" s="97">
        <v>2</v>
      </c>
      <c r="M1231" s="97">
        <v>15</v>
      </c>
      <c r="N1231" s="97">
        <v>936</v>
      </c>
      <c r="O1231" s="97">
        <v>0</v>
      </c>
      <c r="P1231" s="97">
        <v>1773</v>
      </c>
      <c r="Q1231" s="97">
        <v>326</v>
      </c>
      <c r="R1231" s="97">
        <v>5031</v>
      </c>
      <c r="S1231" s="97">
        <v>343</v>
      </c>
    </row>
    <row r="1232" spans="1:19" ht="12.75" customHeight="1" x14ac:dyDescent="0.2">
      <c r="A1232" t="s">
        <v>238</v>
      </c>
      <c r="B1232" t="s">
        <v>31</v>
      </c>
      <c r="C1232" t="s">
        <v>32</v>
      </c>
      <c r="D1232" s="92">
        <v>2015</v>
      </c>
      <c r="E1232" t="s">
        <v>6</v>
      </c>
      <c r="F1232">
        <v>1365</v>
      </c>
      <c r="G1232" s="88">
        <f t="shared" si="38"/>
        <v>0</v>
      </c>
      <c r="H1232">
        <v>0</v>
      </c>
      <c r="I1232">
        <v>0</v>
      </c>
      <c r="J1232">
        <v>957</v>
      </c>
      <c r="K1232" s="88">
        <f t="shared" si="39"/>
        <v>16</v>
      </c>
      <c r="L1232">
        <v>1</v>
      </c>
      <c r="M1232">
        <v>15</v>
      </c>
      <c r="N1232">
        <v>936</v>
      </c>
      <c r="O1232">
        <v>0</v>
      </c>
      <c r="P1232">
        <v>1773</v>
      </c>
      <c r="Q1232">
        <v>282</v>
      </c>
      <c r="R1232">
        <v>5031</v>
      </c>
      <c r="S1232">
        <v>298</v>
      </c>
    </row>
    <row r="1233" spans="1:19" ht="12.75" customHeight="1" x14ac:dyDescent="0.2">
      <c r="A1233" t="s">
        <v>238</v>
      </c>
      <c r="B1233" t="s">
        <v>31</v>
      </c>
      <c r="C1233" t="s">
        <v>32</v>
      </c>
      <c r="D1233" s="92">
        <v>2016</v>
      </c>
      <c r="E1233" t="s">
        <v>6</v>
      </c>
      <c r="F1233">
        <v>1365</v>
      </c>
      <c r="G1233" s="88">
        <f t="shared" si="38"/>
        <v>36</v>
      </c>
      <c r="H1233">
        <v>36</v>
      </c>
      <c r="I1233">
        <v>0</v>
      </c>
      <c r="J1233">
        <v>957</v>
      </c>
      <c r="K1233" s="88">
        <f t="shared" si="39"/>
        <v>31</v>
      </c>
      <c r="L1233">
        <v>31</v>
      </c>
      <c r="M1233">
        <v>0</v>
      </c>
      <c r="N1233">
        <v>936</v>
      </c>
      <c r="O1233">
        <v>15</v>
      </c>
      <c r="P1233">
        <v>1773</v>
      </c>
      <c r="Q1233">
        <v>334</v>
      </c>
      <c r="R1233">
        <v>5031</v>
      </c>
      <c r="S1233">
        <v>416</v>
      </c>
    </row>
    <row r="1234" spans="1:19" ht="12.75" customHeight="1" x14ac:dyDescent="0.2">
      <c r="A1234" t="s">
        <v>238</v>
      </c>
      <c r="B1234" t="s">
        <v>31</v>
      </c>
      <c r="C1234" t="s">
        <v>32</v>
      </c>
      <c r="D1234" s="92">
        <v>2017</v>
      </c>
      <c r="E1234" t="s">
        <v>6</v>
      </c>
      <c r="F1234">
        <v>1365</v>
      </c>
      <c r="G1234" s="88">
        <f t="shared" si="38"/>
        <v>0</v>
      </c>
      <c r="H1234">
        <v>0</v>
      </c>
      <c r="I1234">
        <v>0</v>
      </c>
      <c r="J1234">
        <v>957</v>
      </c>
      <c r="K1234" s="88">
        <f t="shared" si="39"/>
        <v>3</v>
      </c>
      <c r="L1234">
        <v>3</v>
      </c>
      <c r="M1234">
        <v>0</v>
      </c>
      <c r="N1234">
        <v>936</v>
      </c>
      <c r="O1234">
        <v>50</v>
      </c>
      <c r="P1234">
        <v>1773</v>
      </c>
      <c r="Q1234">
        <v>283</v>
      </c>
      <c r="R1234">
        <v>5031</v>
      </c>
      <c r="S1234">
        <v>336</v>
      </c>
    </row>
    <row r="1235" spans="1:19" ht="12.75" customHeight="1" x14ac:dyDescent="0.2">
      <c r="A1235" s="93" t="s">
        <v>959</v>
      </c>
      <c r="B1235" s="93" t="s">
        <v>116</v>
      </c>
      <c r="C1235" s="93" t="s">
        <v>32</v>
      </c>
      <c r="D1235" s="94" t="s">
        <v>1189</v>
      </c>
      <c r="E1235" s="93" t="s">
        <v>6</v>
      </c>
      <c r="F1235" s="95">
        <v>78</v>
      </c>
      <c r="G1235" s="88">
        <f t="shared" si="38"/>
        <v>0</v>
      </c>
      <c r="H1235" s="95">
        <v>0</v>
      </c>
      <c r="I1235" s="95">
        <v>0</v>
      </c>
      <c r="J1235" s="96">
        <v>55</v>
      </c>
      <c r="K1235" s="88">
        <f t="shared" si="39"/>
        <v>0</v>
      </c>
      <c r="L1235" s="95">
        <v>0</v>
      </c>
      <c r="M1235" s="95">
        <v>0</v>
      </c>
      <c r="N1235" s="95">
        <v>69</v>
      </c>
      <c r="O1235" s="95">
        <v>7</v>
      </c>
      <c r="P1235" s="93" t="s">
        <v>1394</v>
      </c>
      <c r="Q1235" s="95">
        <v>18</v>
      </c>
      <c r="R1235" s="95">
        <v>372</v>
      </c>
      <c r="S1235" s="95">
        <v>25</v>
      </c>
    </row>
    <row r="1236" spans="1:19" ht="12.75" customHeight="1" x14ac:dyDescent="0.2">
      <c r="A1236" s="97" t="s">
        <v>959</v>
      </c>
      <c r="B1236" s="97" t="s">
        <v>116</v>
      </c>
      <c r="C1236" s="97" t="s">
        <v>32</v>
      </c>
      <c r="D1236" s="98">
        <v>2013</v>
      </c>
      <c r="E1236" s="97" t="s">
        <v>6</v>
      </c>
      <c r="F1236" s="97">
        <v>78</v>
      </c>
      <c r="G1236" s="88">
        <f t="shared" si="38"/>
        <v>0</v>
      </c>
      <c r="H1236" s="97">
        <v>0</v>
      </c>
      <c r="I1236" s="97">
        <v>0</v>
      </c>
      <c r="J1236" s="97">
        <v>55</v>
      </c>
      <c r="K1236" s="88">
        <f t="shared" si="39"/>
        <v>0</v>
      </c>
      <c r="L1236" s="97">
        <v>0</v>
      </c>
      <c r="M1236" s="97">
        <v>0</v>
      </c>
      <c r="N1236" s="97">
        <v>69</v>
      </c>
      <c r="O1236" s="97">
        <v>5</v>
      </c>
      <c r="P1236" s="97">
        <v>170</v>
      </c>
      <c r="Q1236" s="97">
        <v>47</v>
      </c>
      <c r="R1236" s="97">
        <v>372</v>
      </c>
      <c r="S1236" s="97">
        <v>52</v>
      </c>
    </row>
    <row r="1237" spans="1:19" ht="12.75" customHeight="1" x14ac:dyDescent="0.2">
      <c r="A1237" s="97" t="s">
        <v>959</v>
      </c>
      <c r="B1237" s="97" t="s">
        <v>116</v>
      </c>
      <c r="C1237" s="97" t="s">
        <v>32</v>
      </c>
      <c r="D1237" s="98">
        <v>2014</v>
      </c>
      <c r="E1237" s="97" t="s">
        <v>6</v>
      </c>
      <c r="F1237" s="97">
        <v>78</v>
      </c>
      <c r="G1237" s="88">
        <f t="shared" si="38"/>
        <v>0</v>
      </c>
      <c r="H1237" s="97">
        <v>0</v>
      </c>
      <c r="I1237" s="97">
        <v>0</v>
      </c>
      <c r="J1237" s="97">
        <v>55</v>
      </c>
      <c r="K1237" s="88">
        <f t="shared" si="39"/>
        <v>0</v>
      </c>
      <c r="L1237" s="97">
        <v>0</v>
      </c>
      <c r="M1237" s="97">
        <v>0</v>
      </c>
      <c r="N1237" s="97">
        <v>69</v>
      </c>
      <c r="O1237" s="97">
        <v>9</v>
      </c>
      <c r="P1237" s="97">
        <v>170</v>
      </c>
      <c r="Q1237" s="97">
        <v>1</v>
      </c>
      <c r="R1237" s="97">
        <v>372</v>
      </c>
      <c r="S1237" s="97">
        <v>10</v>
      </c>
    </row>
    <row r="1238" spans="1:19" ht="12.75" customHeight="1" x14ac:dyDescent="0.2">
      <c r="A1238" s="97" t="s">
        <v>959</v>
      </c>
      <c r="B1238" s="97" t="s">
        <v>116</v>
      </c>
      <c r="C1238" s="97" t="s">
        <v>32</v>
      </c>
      <c r="D1238" s="98">
        <v>2015</v>
      </c>
      <c r="E1238" s="97" t="s">
        <v>6</v>
      </c>
      <c r="F1238" s="97">
        <v>78</v>
      </c>
      <c r="G1238" s="88">
        <f t="shared" si="38"/>
        <v>0</v>
      </c>
      <c r="H1238" s="97">
        <v>0</v>
      </c>
      <c r="I1238" s="97">
        <v>0</v>
      </c>
      <c r="J1238" s="97">
        <v>55</v>
      </c>
      <c r="K1238" s="88">
        <f t="shared" si="39"/>
        <v>0</v>
      </c>
      <c r="L1238" s="97">
        <v>0</v>
      </c>
      <c r="M1238" s="97">
        <v>0</v>
      </c>
      <c r="N1238" s="97">
        <v>69</v>
      </c>
      <c r="O1238" s="97">
        <v>4</v>
      </c>
      <c r="P1238" s="97">
        <v>170</v>
      </c>
      <c r="Q1238" s="97">
        <v>20</v>
      </c>
      <c r="R1238" s="97">
        <v>372</v>
      </c>
      <c r="S1238" s="97">
        <v>24</v>
      </c>
    </row>
    <row r="1239" spans="1:19" ht="12.75" customHeight="1" x14ac:dyDescent="0.2">
      <c r="A1239" s="97" t="s">
        <v>959</v>
      </c>
      <c r="B1239" s="97" t="s">
        <v>116</v>
      </c>
      <c r="C1239" s="97" t="s">
        <v>32</v>
      </c>
      <c r="D1239" s="98">
        <v>2016</v>
      </c>
      <c r="E1239" s="97" t="s">
        <v>6</v>
      </c>
      <c r="F1239" s="97">
        <v>78</v>
      </c>
      <c r="G1239" s="88">
        <f t="shared" si="38"/>
        <v>0</v>
      </c>
      <c r="H1239" s="97">
        <v>0</v>
      </c>
      <c r="I1239" s="97">
        <v>0</v>
      </c>
      <c r="J1239" s="97">
        <v>55</v>
      </c>
      <c r="K1239" s="88">
        <f t="shared" si="39"/>
        <v>0</v>
      </c>
      <c r="L1239" s="97">
        <v>0</v>
      </c>
      <c r="M1239" s="97">
        <v>0</v>
      </c>
      <c r="N1239" s="97">
        <v>69</v>
      </c>
      <c r="O1239" s="97">
        <v>15</v>
      </c>
      <c r="P1239" s="97">
        <v>170</v>
      </c>
      <c r="Q1239" s="97">
        <v>53</v>
      </c>
      <c r="R1239" s="97">
        <v>372</v>
      </c>
      <c r="S1239" s="97">
        <v>68</v>
      </c>
    </row>
    <row r="1240" spans="1:19" ht="12.75" customHeight="1" x14ac:dyDescent="0.2">
      <c r="A1240" s="97" t="s">
        <v>959</v>
      </c>
      <c r="B1240" s="97" t="s">
        <v>116</v>
      </c>
      <c r="C1240" s="97" t="s">
        <v>32</v>
      </c>
      <c r="D1240" s="98">
        <v>2017</v>
      </c>
      <c r="E1240" s="97" t="s">
        <v>6</v>
      </c>
      <c r="F1240" s="97">
        <v>78</v>
      </c>
      <c r="G1240" s="88">
        <f t="shared" si="38"/>
        <v>0</v>
      </c>
      <c r="H1240" s="97">
        <v>0</v>
      </c>
      <c r="I1240" s="97">
        <v>0</v>
      </c>
      <c r="J1240" s="97">
        <v>55</v>
      </c>
      <c r="K1240" s="88">
        <f t="shared" si="39"/>
        <v>0</v>
      </c>
      <c r="L1240" s="97">
        <v>0</v>
      </c>
      <c r="M1240" s="97">
        <v>0</v>
      </c>
      <c r="N1240" s="97">
        <v>69</v>
      </c>
      <c r="O1240" s="97">
        <v>18</v>
      </c>
      <c r="P1240" s="97">
        <v>170</v>
      </c>
      <c r="Q1240" s="97">
        <v>1</v>
      </c>
      <c r="R1240" s="97">
        <v>372</v>
      </c>
      <c r="S1240" s="97">
        <v>19</v>
      </c>
    </row>
    <row r="1241" spans="1:19" ht="12.75" customHeight="1" x14ac:dyDescent="0.2">
      <c r="A1241" s="97" t="s">
        <v>239</v>
      </c>
      <c r="B1241" s="97" t="s">
        <v>21</v>
      </c>
      <c r="C1241" s="97" t="s">
        <v>8</v>
      </c>
      <c r="D1241" s="98">
        <v>2014</v>
      </c>
      <c r="E1241" s="97" t="s">
        <v>6</v>
      </c>
      <c r="F1241" s="97">
        <v>118</v>
      </c>
      <c r="G1241" s="88">
        <f t="shared" si="38"/>
        <v>0</v>
      </c>
      <c r="H1241" s="97">
        <v>0</v>
      </c>
      <c r="I1241" s="97">
        <v>0</v>
      </c>
      <c r="J1241" s="97">
        <v>69</v>
      </c>
      <c r="K1241" s="88">
        <f t="shared" si="39"/>
        <v>0</v>
      </c>
      <c r="L1241" s="97">
        <v>0</v>
      </c>
      <c r="M1241" s="97">
        <v>0</v>
      </c>
      <c r="N1241" s="97">
        <v>84</v>
      </c>
      <c r="O1241" s="97">
        <v>0</v>
      </c>
      <c r="P1241" s="97">
        <v>177</v>
      </c>
      <c r="Q1241" s="97">
        <v>4</v>
      </c>
      <c r="R1241" s="97">
        <v>448</v>
      </c>
      <c r="S1241" s="97">
        <v>4</v>
      </c>
    </row>
    <row r="1242" spans="1:19" ht="12.75" customHeight="1" x14ac:dyDescent="0.2">
      <c r="A1242" s="97" t="s">
        <v>239</v>
      </c>
      <c r="B1242" s="97" t="s">
        <v>21</v>
      </c>
      <c r="C1242" s="97" t="s">
        <v>8</v>
      </c>
      <c r="D1242" s="98">
        <v>2015</v>
      </c>
      <c r="E1242" s="97" t="s">
        <v>6</v>
      </c>
      <c r="F1242" s="97">
        <v>118</v>
      </c>
      <c r="G1242" s="88">
        <f t="shared" si="38"/>
        <v>0</v>
      </c>
      <c r="H1242" s="97">
        <v>0</v>
      </c>
      <c r="I1242" s="97">
        <v>0</v>
      </c>
      <c r="J1242" s="97">
        <v>69</v>
      </c>
      <c r="K1242" s="88">
        <f t="shared" si="39"/>
        <v>0</v>
      </c>
      <c r="L1242" s="97">
        <v>0</v>
      </c>
      <c r="M1242" s="97">
        <v>0</v>
      </c>
      <c r="N1242" s="97">
        <v>84</v>
      </c>
      <c r="O1242" s="97">
        <v>2</v>
      </c>
      <c r="P1242" s="97">
        <v>177</v>
      </c>
      <c r="Q1242" s="97">
        <v>6</v>
      </c>
      <c r="R1242" s="97">
        <v>448</v>
      </c>
      <c r="S1242" s="97">
        <v>8</v>
      </c>
    </row>
    <row r="1243" spans="1:19" ht="12.75" customHeight="1" x14ac:dyDescent="0.2">
      <c r="A1243" s="97" t="s">
        <v>239</v>
      </c>
      <c r="B1243" s="97" t="s">
        <v>21</v>
      </c>
      <c r="C1243" s="97" t="s">
        <v>8</v>
      </c>
      <c r="D1243" s="98">
        <v>2016</v>
      </c>
      <c r="E1243" s="97" t="s">
        <v>6</v>
      </c>
      <c r="F1243" s="97">
        <v>118</v>
      </c>
      <c r="G1243" s="88">
        <f t="shared" si="38"/>
        <v>0</v>
      </c>
      <c r="H1243" s="97">
        <v>0</v>
      </c>
      <c r="I1243" s="97">
        <v>0</v>
      </c>
      <c r="J1243" s="97">
        <v>69</v>
      </c>
      <c r="K1243" s="88">
        <f t="shared" si="39"/>
        <v>0</v>
      </c>
      <c r="L1243" s="97">
        <v>0</v>
      </c>
      <c r="M1243" s="97">
        <v>0</v>
      </c>
      <c r="N1243" s="97">
        <v>84</v>
      </c>
      <c r="O1243" s="97">
        <v>0</v>
      </c>
      <c r="P1243" s="97">
        <v>177</v>
      </c>
      <c r="Q1243" s="97">
        <v>6</v>
      </c>
      <c r="R1243" s="97">
        <v>448</v>
      </c>
      <c r="S1243" s="97">
        <v>6</v>
      </c>
    </row>
    <row r="1244" spans="1:19" ht="12.75" customHeight="1" x14ac:dyDescent="0.2">
      <c r="A1244" s="97" t="s">
        <v>239</v>
      </c>
      <c r="B1244" s="97" t="s">
        <v>21</v>
      </c>
      <c r="C1244" s="97" t="s">
        <v>8</v>
      </c>
      <c r="D1244" s="98">
        <v>2017</v>
      </c>
      <c r="E1244" s="97" t="s">
        <v>6</v>
      </c>
      <c r="F1244" s="97">
        <v>118</v>
      </c>
      <c r="G1244" s="88">
        <f t="shared" si="38"/>
        <v>0</v>
      </c>
      <c r="H1244" s="97">
        <v>0</v>
      </c>
      <c r="I1244" s="97">
        <v>0</v>
      </c>
      <c r="J1244" s="97">
        <v>69</v>
      </c>
      <c r="K1244" s="88">
        <f t="shared" si="39"/>
        <v>0</v>
      </c>
      <c r="L1244" s="97">
        <v>0</v>
      </c>
      <c r="M1244" s="97">
        <v>0</v>
      </c>
      <c r="N1244" s="97">
        <v>84</v>
      </c>
      <c r="O1244" s="97">
        <v>2</v>
      </c>
      <c r="P1244" s="97">
        <v>177</v>
      </c>
      <c r="Q1244" s="97">
        <v>5</v>
      </c>
      <c r="R1244" s="97">
        <v>448</v>
      </c>
      <c r="S1244" s="97">
        <v>7</v>
      </c>
    </row>
    <row r="1245" spans="1:19" ht="12.75" customHeight="1" x14ac:dyDescent="0.2">
      <c r="A1245" s="93" t="s">
        <v>240</v>
      </c>
      <c r="B1245" s="93" t="s">
        <v>7</v>
      </c>
      <c r="C1245" s="93" t="s">
        <v>8</v>
      </c>
      <c r="D1245" s="94" t="s">
        <v>1189</v>
      </c>
      <c r="E1245" s="93" t="s">
        <v>6</v>
      </c>
      <c r="F1245" s="95">
        <v>716</v>
      </c>
      <c r="G1245" s="88">
        <f t="shared" si="38"/>
        <v>25</v>
      </c>
      <c r="H1245" s="95">
        <v>25</v>
      </c>
      <c r="I1245" s="95">
        <v>0</v>
      </c>
      <c r="J1245" s="96">
        <v>391</v>
      </c>
      <c r="K1245" s="88">
        <f t="shared" si="39"/>
        <v>28</v>
      </c>
      <c r="L1245" s="95">
        <v>28</v>
      </c>
      <c r="M1245" s="95">
        <v>0</v>
      </c>
      <c r="N1245" s="95">
        <v>407</v>
      </c>
      <c r="O1245" s="95">
        <v>7</v>
      </c>
      <c r="P1245" s="93" t="s">
        <v>1395</v>
      </c>
      <c r="Q1245" s="95">
        <v>38</v>
      </c>
      <c r="R1245" s="95">
        <v>2067</v>
      </c>
      <c r="S1245" s="95">
        <v>98</v>
      </c>
    </row>
    <row r="1246" spans="1:19" ht="12.75" customHeight="1" x14ac:dyDescent="0.2">
      <c r="A1246" s="97" t="s">
        <v>240</v>
      </c>
      <c r="B1246" s="97" t="s">
        <v>7</v>
      </c>
      <c r="C1246" s="97" t="s">
        <v>8</v>
      </c>
      <c r="D1246" s="98">
        <v>2014</v>
      </c>
      <c r="E1246" s="97" t="s">
        <v>6</v>
      </c>
      <c r="F1246" s="97">
        <v>716</v>
      </c>
      <c r="G1246" s="88">
        <f t="shared" si="38"/>
        <v>38</v>
      </c>
      <c r="H1246" s="97">
        <v>38</v>
      </c>
      <c r="I1246" s="97">
        <v>0</v>
      </c>
      <c r="J1246" s="97">
        <v>391</v>
      </c>
      <c r="K1246" s="88">
        <f t="shared" si="39"/>
        <v>0</v>
      </c>
      <c r="L1246" s="97">
        <v>0</v>
      </c>
      <c r="M1246" s="97">
        <v>0</v>
      </c>
      <c r="N1246" s="97">
        <v>407</v>
      </c>
      <c r="O1246" s="97">
        <v>2</v>
      </c>
      <c r="P1246" s="97">
        <v>553</v>
      </c>
      <c r="Q1246" s="97">
        <v>283</v>
      </c>
      <c r="R1246" s="97">
        <v>2067</v>
      </c>
      <c r="S1246" s="97">
        <v>323</v>
      </c>
    </row>
    <row r="1247" spans="1:19" ht="12.75" customHeight="1" x14ac:dyDescent="0.2">
      <c r="A1247" s="97" t="s">
        <v>240</v>
      </c>
      <c r="B1247" s="97" t="s">
        <v>7</v>
      </c>
      <c r="C1247" s="97" t="s">
        <v>8</v>
      </c>
      <c r="D1247" s="98">
        <v>2015</v>
      </c>
      <c r="E1247" s="97" t="s">
        <v>6</v>
      </c>
      <c r="F1247" s="97">
        <v>716</v>
      </c>
      <c r="G1247" s="88">
        <f t="shared" si="38"/>
        <v>54</v>
      </c>
      <c r="H1247" s="97">
        <v>54</v>
      </c>
      <c r="I1247" s="97">
        <v>0</v>
      </c>
      <c r="J1247" s="97">
        <v>391</v>
      </c>
      <c r="K1247" s="88">
        <f t="shared" si="39"/>
        <v>16</v>
      </c>
      <c r="L1247" s="97">
        <v>16</v>
      </c>
      <c r="M1247" s="97">
        <v>0</v>
      </c>
      <c r="N1247" s="97">
        <v>407</v>
      </c>
      <c r="O1247" s="97">
        <v>2</v>
      </c>
      <c r="P1247" s="97">
        <v>553</v>
      </c>
      <c r="Q1247" s="97">
        <v>819</v>
      </c>
      <c r="R1247" s="97">
        <v>2067</v>
      </c>
      <c r="S1247" s="97">
        <v>891</v>
      </c>
    </row>
    <row r="1248" spans="1:19" ht="12.75" customHeight="1" x14ac:dyDescent="0.2">
      <c r="A1248" s="97" t="s">
        <v>240</v>
      </c>
      <c r="B1248" s="97" t="s">
        <v>7</v>
      </c>
      <c r="C1248" s="97" t="s">
        <v>8</v>
      </c>
      <c r="D1248" s="98">
        <v>2016</v>
      </c>
      <c r="E1248" s="97" t="s">
        <v>6</v>
      </c>
      <c r="F1248" s="97">
        <v>716</v>
      </c>
      <c r="G1248" s="88">
        <f t="shared" si="38"/>
        <v>128</v>
      </c>
      <c r="H1248" s="97">
        <v>128</v>
      </c>
      <c r="I1248" s="97">
        <v>0</v>
      </c>
      <c r="J1248" s="97">
        <v>391</v>
      </c>
      <c r="K1248" s="88">
        <f t="shared" si="39"/>
        <v>21</v>
      </c>
      <c r="L1248" s="97">
        <v>21</v>
      </c>
      <c r="M1248" s="97">
        <v>0</v>
      </c>
      <c r="N1248" s="97">
        <v>407</v>
      </c>
      <c r="O1248" s="97">
        <v>10</v>
      </c>
      <c r="P1248" s="97">
        <v>553</v>
      </c>
      <c r="Q1248" s="97">
        <v>228</v>
      </c>
      <c r="R1248" s="97">
        <v>2067</v>
      </c>
      <c r="S1248" s="97">
        <v>387</v>
      </c>
    </row>
    <row r="1249" spans="1:19" ht="12.75" customHeight="1" x14ac:dyDescent="0.2">
      <c r="A1249" s="97" t="s">
        <v>240</v>
      </c>
      <c r="B1249" s="97" t="s">
        <v>7</v>
      </c>
      <c r="C1249" s="97" t="s">
        <v>8</v>
      </c>
      <c r="D1249" s="98">
        <v>2017</v>
      </c>
      <c r="E1249" s="97" t="s">
        <v>6</v>
      </c>
      <c r="F1249" s="97">
        <v>716</v>
      </c>
      <c r="G1249" s="88">
        <f t="shared" si="38"/>
        <v>0</v>
      </c>
      <c r="H1249" s="97">
        <v>0</v>
      </c>
      <c r="I1249" s="97">
        <v>0</v>
      </c>
      <c r="J1249" s="97">
        <v>391</v>
      </c>
      <c r="K1249" s="88">
        <f t="shared" si="39"/>
        <v>7</v>
      </c>
      <c r="L1249" s="97">
        <v>6</v>
      </c>
      <c r="M1249" s="97">
        <v>1</v>
      </c>
      <c r="N1249" s="97">
        <v>407</v>
      </c>
      <c r="O1249" s="97">
        <v>6</v>
      </c>
      <c r="P1249" s="97">
        <v>553</v>
      </c>
      <c r="Q1249" s="97">
        <v>102</v>
      </c>
      <c r="R1249" s="97">
        <v>2067</v>
      </c>
      <c r="S1249" s="97">
        <v>115</v>
      </c>
    </row>
    <row r="1250" spans="1:19" ht="12.75" customHeight="1" x14ac:dyDescent="0.2">
      <c r="A1250" s="93" t="s">
        <v>960</v>
      </c>
      <c r="B1250" s="93" t="s">
        <v>961</v>
      </c>
      <c r="C1250" s="93" t="s">
        <v>13</v>
      </c>
      <c r="D1250" s="94" t="s">
        <v>1189</v>
      </c>
      <c r="E1250" s="93" t="s">
        <v>6</v>
      </c>
      <c r="F1250" s="95">
        <v>12</v>
      </c>
      <c r="G1250" s="88">
        <f t="shared" si="38"/>
        <v>0</v>
      </c>
      <c r="H1250" s="95">
        <v>0</v>
      </c>
      <c r="I1250" s="95">
        <v>0</v>
      </c>
      <c r="J1250" s="96">
        <v>8</v>
      </c>
      <c r="K1250" s="88">
        <f t="shared" si="39"/>
        <v>0</v>
      </c>
      <c r="L1250" s="95">
        <v>0</v>
      </c>
      <c r="M1250" s="95">
        <v>0</v>
      </c>
      <c r="N1250" s="95">
        <v>12</v>
      </c>
      <c r="O1250" s="95">
        <v>15</v>
      </c>
      <c r="P1250" s="93" t="s">
        <v>1396</v>
      </c>
      <c r="Q1250" s="95">
        <v>41</v>
      </c>
      <c r="R1250" s="95">
        <v>57</v>
      </c>
      <c r="S1250" s="95">
        <v>56</v>
      </c>
    </row>
    <row r="1251" spans="1:19" ht="12.75" customHeight="1" x14ac:dyDescent="0.2">
      <c r="A1251" t="s">
        <v>960</v>
      </c>
      <c r="B1251" t="s">
        <v>961</v>
      </c>
      <c r="C1251" t="s">
        <v>13</v>
      </c>
      <c r="D1251" s="92">
        <v>2016</v>
      </c>
      <c r="E1251" t="s">
        <v>6</v>
      </c>
      <c r="F1251">
        <v>12</v>
      </c>
      <c r="G1251" s="88">
        <f t="shared" si="38"/>
        <v>0</v>
      </c>
      <c r="H1251">
        <v>0</v>
      </c>
      <c r="I1251">
        <v>0</v>
      </c>
      <c r="J1251">
        <v>8</v>
      </c>
      <c r="K1251" s="88">
        <f t="shared" si="39"/>
        <v>0</v>
      </c>
      <c r="L1251">
        <v>0</v>
      </c>
      <c r="M1251">
        <v>0</v>
      </c>
      <c r="N1251">
        <v>12</v>
      </c>
      <c r="O1251">
        <v>4</v>
      </c>
      <c r="P1251">
        <v>25</v>
      </c>
      <c r="Q1251">
        <v>34</v>
      </c>
      <c r="R1251">
        <v>57</v>
      </c>
      <c r="S1251">
        <v>38</v>
      </c>
    </row>
    <row r="1252" spans="1:19" ht="12.75" customHeight="1" x14ac:dyDescent="0.2">
      <c r="A1252" t="s">
        <v>960</v>
      </c>
      <c r="B1252" t="s">
        <v>961</v>
      </c>
      <c r="C1252" t="s">
        <v>13</v>
      </c>
      <c r="D1252" s="92">
        <v>2017</v>
      </c>
      <c r="E1252" t="s">
        <v>6</v>
      </c>
      <c r="F1252">
        <v>12</v>
      </c>
      <c r="G1252" s="88">
        <f t="shared" si="38"/>
        <v>0</v>
      </c>
      <c r="H1252">
        <v>0</v>
      </c>
      <c r="I1252">
        <v>0</v>
      </c>
      <c r="J1252">
        <v>8</v>
      </c>
      <c r="K1252" s="88">
        <f t="shared" si="39"/>
        <v>0</v>
      </c>
      <c r="L1252">
        <v>0</v>
      </c>
      <c r="M1252">
        <v>0</v>
      </c>
      <c r="N1252">
        <v>12</v>
      </c>
      <c r="O1252">
        <v>15</v>
      </c>
      <c r="P1252">
        <v>25</v>
      </c>
      <c r="Q1252">
        <v>25</v>
      </c>
      <c r="R1252">
        <v>57</v>
      </c>
      <c r="S1252">
        <v>40</v>
      </c>
    </row>
    <row r="1253" spans="1:19" ht="12.75" customHeight="1" x14ac:dyDescent="0.2">
      <c r="A1253" s="97" t="s">
        <v>1111</v>
      </c>
      <c r="B1253" s="97" t="s">
        <v>14</v>
      </c>
      <c r="C1253" s="97" t="s">
        <v>13</v>
      </c>
      <c r="D1253" s="98">
        <v>2017</v>
      </c>
      <c r="E1253" s="97" t="s">
        <v>6</v>
      </c>
      <c r="F1253" s="97">
        <v>1</v>
      </c>
      <c r="G1253" s="88">
        <f t="shared" si="38"/>
        <v>0</v>
      </c>
      <c r="H1253" s="97">
        <v>0</v>
      </c>
      <c r="I1253" s="97">
        <v>0</v>
      </c>
      <c r="J1253" s="97">
        <v>1</v>
      </c>
      <c r="K1253" s="88">
        <f t="shared" si="39"/>
        <v>0</v>
      </c>
      <c r="L1253" s="97">
        <v>0</v>
      </c>
      <c r="M1253" s="97">
        <v>0</v>
      </c>
      <c r="N1253" s="97">
        <v>1</v>
      </c>
      <c r="O1253" s="97">
        <v>0</v>
      </c>
      <c r="P1253" s="97">
        <v>1</v>
      </c>
      <c r="Q1253" s="97">
        <v>18</v>
      </c>
      <c r="R1253" s="97">
        <v>4</v>
      </c>
      <c r="S1253" s="97">
        <v>18</v>
      </c>
    </row>
    <row r="1254" spans="1:19" ht="12.75" customHeight="1" x14ac:dyDescent="0.2">
      <c r="A1254" s="93" t="s">
        <v>1070</v>
      </c>
      <c r="B1254" s="93" t="s">
        <v>126</v>
      </c>
      <c r="C1254" s="93" t="s">
        <v>13</v>
      </c>
      <c r="D1254" s="94" t="s">
        <v>1189</v>
      </c>
      <c r="E1254" s="93" t="s">
        <v>6</v>
      </c>
      <c r="F1254" s="95">
        <v>1</v>
      </c>
      <c r="G1254" s="88">
        <f t="shared" si="38"/>
        <v>0</v>
      </c>
      <c r="H1254" s="95">
        <v>0</v>
      </c>
      <c r="I1254" s="95">
        <v>0</v>
      </c>
      <c r="J1254" s="96">
        <v>1</v>
      </c>
      <c r="K1254" s="88">
        <f t="shared" si="39"/>
        <v>0</v>
      </c>
      <c r="L1254" s="95">
        <v>0</v>
      </c>
      <c r="M1254" s="95">
        <v>0</v>
      </c>
      <c r="N1254" s="95">
        <v>1</v>
      </c>
      <c r="O1254" s="95">
        <v>0</v>
      </c>
      <c r="P1254" s="93" t="s">
        <v>1397</v>
      </c>
      <c r="Q1254" s="95">
        <v>8</v>
      </c>
      <c r="R1254" s="95">
        <v>4</v>
      </c>
      <c r="S1254" s="95">
        <v>8</v>
      </c>
    </row>
    <row r="1255" spans="1:19" ht="12.75" customHeight="1" x14ac:dyDescent="0.2">
      <c r="A1255" s="97" t="s">
        <v>1070</v>
      </c>
      <c r="B1255" s="97" t="s">
        <v>126</v>
      </c>
      <c r="C1255" s="97" t="s">
        <v>13</v>
      </c>
      <c r="D1255" s="98">
        <v>2014</v>
      </c>
      <c r="E1255" s="97" t="s">
        <v>6</v>
      </c>
      <c r="F1255" s="97">
        <v>1</v>
      </c>
      <c r="G1255" s="88">
        <f t="shared" si="38"/>
        <v>0</v>
      </c>
      <c r="H1255" s="97">
        <v>0</v>
      </c>
      <c r="I1255" s="97">
        <v>0</v>
      </c>
      <c r="J1255" s="97">
        <v>1</v>
      </c>
      <c r="K1255" s="88">
        <f t="shared" si="39"/>
        <v>0</v>
      </c>
      <c r="L1255" s="97">
        <v>0</v>
      </c>
      <c r="M1255" s="97">
        <v>0</v>
      </c>
      <c r="N1255" s="97">
        <v>1</v>
      </c>
      <c r="O1255" s="97">
        <v>1</v>
      </c>
      <c r="P1255" s="97">
        <v>1</v>
      </c>
      <c r="Q1255" s="97">
        <v>0</v>
      </c>
      <c r="R1255" s="97">
        <v>4</v>
      </c>
      <c r="S1255" s="97">
        <v>1</v>
      </c>
    </row>
    <row r="1256" spans="1:19" ht="12.75" customHeight="1" x14ac:dyDescent="0.2">
      <c r="A1256" t="s">
        <v>1070</v>
      </c>
      <c r="B1256" t="s">
        <v>126</v>
      </c>
      <c r="C1256" t="s">
        <v>13</v>
      </c>
      <c r="D1256" s="92">
        <v>2015</v>
      </c>
      <c r="E1256" t="s">
        <v>6</v>
      </c>
      <c r="F1256">
        <v>1</v>
      </c>
      <c r="G1256" s="88">
        <f t="shared" si="38"/>
        <v>0</v>
      </c>
      <c r="H1256">
        <v>0</v>
      </c>
      <c r="I1256">
        <v>0</v>
      </c>
      <c r="J1256">
        <v>1</v>
      </c>
      <c r="K1256" s="88">
        <f t="shared" si="39"/>
        <v>0</v>
      </c>
      <c r="L1256">
        <v>0</v>
      </c>
      <c r="M1256">
        <v>0</v>
      </c>
      <c r="N1256">
        <v>1</v>
      </c>
      <c r="O1256">
        <v>1</v>
      </c>
      <c r="P1256">
        <v>1</v>
      </c>
      <c r="Q1256">
        <v>0</v>
      </c>
      <c r="R1256">
        <v>4</v>
      </c>
      <c r="S1256">
        <v>1</v>
      </c>
    </row>
    <row r="1257" spans="1:19" ht="12.75" customHeight="1" x14ac:dyDescent="0.2">
      <c r="A1257" t="s">
        <v>1070</v>
      </c>
      <c r="B1257" t="s">
        <v>126</v>
      </c>
      <c r="C1257" t="s">
        <v>13</v>
      </c>
      <c r="D1257" s="92">
        <v>2016</v>
      </c>
      <c r="E1257" t="s">
        <v>6</v>
      </c>
      <c r="F1257">
        <v>1</v>
      </c>
      <c r="G1257" s="88">
        <f t="shared" si="38"/>
        <v>0</v>
      </c>
      <c r="H1257">
        <v>0</v>
      </c>
      <c r="I1257">
        <v>0</v>
      </c>
      <c r="J1257">
        <v>1</v>
      </c>
      <c r="K1257" s="88">
        <f t="shared" si="39"/>
        <v>0</v>
      </c>
      <c r="L1257">
        <v>0</v>
      </c>
      <c r="M1257">
        <v>0</v>
      </c>
      <c r="N1257">
        <v>1</v>
      </c>
      <c r="O1257">
        <v>0</v>
      </c>
      <c r="P1257">
        <v>1</v>
      </c>
      <c r="Q1257">
        <v>0</v>
      </c>
      <c r="R1257">
        <v>4</v>
      </c>
      <c r="S1257">
        <v>0</v>
      </c>
    </row>
    <row r="1258" spans="1:19" ht="12.75" customHeight="1" x14ac:dyDescent="0.2">
      <c r="A1258" t="s">
        <v>1070</v>
      </c>
      <c r="B1258" t="s">
        <v>126</v>
      </c>
      <c r="C1258" t="s">
        <v>13</v>
      </c>
      <c r="D1258" s="92">
        <v>2017</v>
      </c>
      <c r="E1258" t="s">
        <v>6</v>
      </c>
      <c r="F1258">
        <v>1</v>
      </c>
      <c r="G1258" s="88">
        <f t="shared" si="38"/>
        <v>0</v>
      </c>
      <c r="H1258">
        <v>0</v>
      </c>
      <c r="I1258">
        <v>0</v>
      </c>
      <c r="J1258">
        <v>1</v>
      </c>
      <c r="K1258" s="88">
        <f t="shared" si="39"/>
        <v>0</v>
      </c>
      <c r="L1258">
        <v>0</v>
      </c>
      <c r="M1258">
        <v>0</v>
      </c>
      <c r="N1258">
        <v>1</v>
      </c>
      <c r="O1258">
        <v>0</v>
      </c>
      <c r="P1258">
        <v>1</v>
      </c>
      <c r="Q1258">
        <v>0</v>
      </c>
      <c r="R1258">
        <v>4</v>
      </c>
      <c r="S1258">
        <v>0</v>
      </c>
    </row>
    <row r="1259" spans="1:19" ht="12.75" customHeight="1" x14ac:dyDescent="0.2">
      <c r="A1259" s="93" t="s">
        <v>1071</v>
      </c>
      <c r="B1259" s="93" t="s">
        <v>61</v>
      </c>
      <c r="C1259" s="93" t="s">
        <v>3</v>
      </c>
      <c r="D1259" s="94" t="s">
        <v>1189</v>
      </c>
      <c r="E1259" s="93" t="s">
        <v>6</v>
      </c>
      <c r="F1259" s="95">
        <v>1</v>
      </c>
      <c r="G1259" s="88">
        <f t="shared" si="38"/>
        <v>0</v>
      </c>
      <c r="H1259" s="97"/>
      <c r="I1259" s="97"/>
      <c r="J1259" s="96">
        <v>1</v>
      </c>
      <c r="K1259" s="88">
        <f t="shared" si="39"/>
        <v>0</v>
      </c>
      <c r="L1259" s="97"/>
      <c r="M1259" s="97"/>
      <c r="N1259" s="95">
        <v>0</v>
      </c>
      <c r="O1259" s="97"/>
      <c r="P1259" s="93" t="s">
        <v>1217</v>
      </c>
      <c r="Q1259" s="97"/>
      <c r="R1259" s="95">
        <v>2</v>
      </c>
      <c r="S1259" s="97"/>
    </row>
    <row r="1260" spans="1:19" ht="12.75" customHeight="1" x14ac:dyDescent="0.2">
      <c r="A1260" s="97" t="s">
        <v>1071</v>
      </c>
      <c r="B1260" s="97" t="s">
        <v>61</v>
      </c>
      <c r="C1260" s="97" t="s">
        <v>3</v>
      </c>
      <c r="D1260" s="98">
        <v>2017</v>
      </c>
      <c r="E1260" s="97" t="s">
        <v>6</v>
      </c>
      <c r="F1260" s="97">
        <v>1</v>
      </c>
      <c r="G1260" s="88">
        <f t="shared" si="38"/>
        <v>0</v>
      </c>
      <c r="H1260" s="97">
        <v>0</v>
      </c>
      <c r="I1260" s="97">
        <v>0</v>
      </c>
      <c r="J1260" s="97">
        <v>1</v>
      </c>
      <c r="K1260" s="88">
        <f t="shared" si="39"/>
        <v>0</v>
      </c>
      <c r="L1260" s="97">
        <v>0</v>
      </c>
      <c r="M1260" s="97">
        <v>0</v>
      </c>
      <c r="N1260" s="97">
        <v>0</v>
      </c>
      <c r="O1260" s="97">
        <v>0</v>
      </c>
      <c r="P1260" s="97">
        <v>0</v>
      </c>
      <c r="Q1260" s="97">
        <v>0</v>
      </c>
      <c r="R1260" s="97">
        <v>2</v>
      </c>
      <c r="S1260" s="97">
        <v>0</v>
      </c>
    </row>
    <row r="1261" spans="1:19" ht="12.75" customHeight="1" x14ac:dyDescent="0.2">
      <c r="A1261" s="97" t="s">
        <v>241</v>
      </c>
      <c r="B1261" s="97" t="s">
        <v>105</v>
      </c>
      <c r="C1261" s="97" t="s">
        <v>26</v>
      </c>
      <c r="D1261" s="98">
        <v>2015</v>
      </c>
      <c r="E1261" s="97" t="s">
        <v>6</v>
      </c>
      <c r="F1261" s="97">
        <v>1224</v>
      </c>
      <c r="G1261" s="88">
        <f t="shared" si="38"/>
        <v>0</v>
      </c>
      <c r="H1261" s="97">
        <v>0</v>
      </c>
      <c r="I1261" s="97">
        <v>0</v>
      </c>
      <c r="J1261" s="97">
        <v>862</v>
      </c>
      <c r="K1261" s="88">
        <f t="shared" si="39"/>
        <v>3</v>
      </c>
      <c r="L1261" s="97">
        <v>3</v>
      </c>
      <c r="M1261" s="97">
        <v>0</v>
      </c>
      <c r="N1261" s="97">
        <v>979</v>
      </c>
      <c r="O1261" s="97">
        <v>97</v>
      </c>
      <c r="P1261" s="97">
        <v>2409</v>
      </c>
      <c r="Q1261" s="97">
        <v>8</v>
      </c>
      <c r="R1261" s="97">
        <v>5474</v>
      </c>
      <c r="S1261" s="97">
        <v>108</v>
      </c>
    </row>
    <row r="1262" spans="1:19" ht="12.75" customHeight="1" x14ac:dyDescent="0.2">
      <c r="A1262" s="97" t="s">
        <v>241</v>
      </c>
      <c r="B1262" s="97" t="s">
        <v>105</v>
      </c>
      <c r="C1262" s="97" t="s">
        <v>26</v>
      </c>
      <c r="D1262" s="98">
        <v>2016</v>
      </c>
      <c r="E1262" s="97" t="s">
        <v>6</v>
      </c>
      <c r="F1262" s="97">
        <v>1224</v>
      </c>
      <c r="G1262" s="88">
        <f t="shared" si="38"/>
        <v>0</v>
      </c>
      <c r="H1262" s="97">
        <v>0</v>
      </c>
      <c r="I1262" s="97">
        <v>0</v>
      </c>
      <c r="J1262" s="97">
        <v>862</v>
      </c>
      <c r="K1262" s="88">
        <f t="shared" si="39"/>
        <v>2</v>
      </c>
      <c r="L1262" s="97">
        <v>2</v>
      </c>
      <c r="M1262" s="97">
        <v>0</v>
      </c>
      <c r="N1262" s="97">
        <v>979</v>
      </c>
      <c r="O1262" s="97">
        <v>40</v>
      </c>
      <c r="P1262" s="97">
        <v>2409</v>
      </c>
      <c r="Q1262" s="97">
        <v>1</v>
      </c>
      <c r="R1262" s="97">
        <v>5474</v>
      </c>
      <c r="S1262" s="97">
        <v>43</v>
      </c>
    </row>
    <row r="1263" spans="1:19" ht="12.75" customHeight="1" x14ac:dyDescent="0.2">
      <c r="A1263" s="97" t="s">
        <v>241</v>
      </c>
      <c r="B1263" s="97" t="s">
        <v>105</v>
      </c>
      <c r="C1263" s="97" t="s">
        <v>26</v>
      </c>
      <c r="D1263" s="98">
        <v>2017</v>
      </c>
      <c r="E1263" s="97" t="s">
        <v>6</v>
      </c>
      <c r="F1263" s="97">
        <v>1224</v>
      </c>
      <c r="G1263" s="88">
        <f t="shared" si="38"/>
        <v>0</v>
      </c>
      <c r="H1263" s="97">
        <v>0</v>
      </c>
      <c r="I1263" s="97">
        <v>0</v>
      </c>
      <c r="J1263" s="97">
        <v>862</v>
      </c>
      <c r="K1263" s="88">
        <f t="shared" si="39"/>
        <v>2</v>
      </c>
      <c r="L1263" s="97">
        <v>2</v>
      </c>
      <c r="M1263" s="97">
        <v>0</v>
      </c>
      <c r="N1263" s="97">
        <v>979</v>
      </c>
      <c r="O1263" s="97">
        <v>15</v>
      </c>
      <c r="P1263" s="97">
        <v>2409</v>
      </c>
      <c r="Q1263" s="97">
        <v>2</v>
      </c>
      <c r="R1263" s="97">
        <v>5474</v>
      </c>
      <c r="S1263" s="97">
        <v>19</v>
      </c>
    </row>
    <row r="1264" spans="1:19" ht="12.75" customHeight="1" x14ac:dyDescent="0.2">
      <c r="A1264" s="93" t="s">
        <v>242</v>
      </c>
      <c r="B1264" s="93" t="s">
        <v>29</v>
      </c>
      <c r="C1264" s="93" t="s">
        <v>8</v>
      </c>
      <c r="D1264" s="94" t="s">
        <v>1189</v>
      </c>
      <c r="E1264" s="93" t="s">
        <v>6</v>
      </c>
      <c r="F1264" s="95">
        <v>21</v>
      </c>
      <c r="G1264" s="88">
        <f t="shared" si="38"/>
        <v>4</v>
      </c>
      <c r="H1264" s="95">
        <v>0</v>
      </c>
      <c r="I1264" s="95">
        <v>4</v>
      </c>
      <c r="J1264" s="96">
        <v>15</v>
      </c>
      <c r="K1264" s="88">
        <f t="shared" si="39"/>
        <v>1</v>
      </c>
      <c r="L1264" s="95">
        <v>0</v>
      </c>
      <c r="M1264" s="95">
        <v>1</v>
      </c>
      <c r="N1264" s="95">
        <v>15</v>
      </c>
      <c r="O1264" s="95">
        <v>1</v>
      </c>
      <c r="P1264" s="93" t="s">
        <v>1398</v>
      </c>
      <c r="Q1264" s="95">
        <v>2</v>
      </c>
      <c r="R1264" s="95">
        <v>64</v>
      </c>
      <c r="S1264" s="95">
        <v>8</v>
      </c>
    </row>
    <row r="1265" spans="1:19" ht="12.75" customHeight="1" x14ac:dyDescent="0.2">
      <c r="A1265" t="s">
        <v>242</v>
      </c>
      <c r="B1265" t="s">
        <v>29</v>
      </c>
      <c r="C1265" t="s">
        <v>8</v>
      </c>
      <c r="D1265" s="92">
        <v>2015</v>
      </c>
      <c r="E1265" t="s">
        <v>6</v>
      </c>
      <c r="F1265">
        <v>21</v>
      </c>
      <c r="G1265" s="88">
        <f t="shared" si="38"/>
        <v>0</v>
      </c>
      <c r="H1265">
        <v>0</v>
      </c>
      <c r="I1265">
        <v>0</v>
      </c>
      <c r="J1265">
        <v>15</v>
      </c>
      <c r="K1265" s="88">
        <f t="shared" si="39"/>
        <v>0</v>
      </c>
      <c r="L1265">
        <v>0</v>
      </c>
      <c r="M1265">
        <v>0</v>
      </c>
      <c r="N1265">
        <v>15</v>
      </c>
      <c r="O1265">
        <v>0</v>
      </c>
      <c r="P1265">
        <v>13</v>
      </c>
      <c r="Q1265">
        <v>8</v>
      </c>
      <c r="R1265">
        <v>64</v>
      </c>
      <c r="S1265">
        <v>8</v>
      </c>
    </row>
    <row r="1266" spans="1:19" ht="12.75" customHeight="1" x14ac:dyDescent="0.2">
      <c r="A1266" t="s">
        <v>242</v>
      </c>
      <c r="B1266" t="s">
        <v>29</v>
      </c>
      <c r="C1266" t="s">
        <v>8</v>
      </c>
      <c r="D1266" s="92">
        <v>2016</v>
      </c>
      <c r="E1266" t="s">
        <v>6</v>
      </c>
      <c r="F1266">
        <v>21</v>
      </c>
      <c r="G1266" s="88">
        <f t="shared" si="38"/>
        <v>0</v>
      </c>
      <c r="H1266">
        <v>0</v>
      </c>
      <c r="I1266">
        <v>0</v>
      </c>
      <c r="J1266">
        <v>15</v>
      </c>
      <c r="K1266" s="88">
        <f t="shared" si="39"/>
        <v>0</v>
      </c>
      <c r="L1266">
        <v>0</v>
      </c>
      <c r="M1266">
        <v>0</v>
      </c>
      <c r="N1266">
        <v>15</v>
      </c>
      <c r="O1266">
        <v>1</v>
      </c>
      <c r="P1266">
        <v>13</v>
      </c>
      <c r="Q1266">
        <v>8</v>
      </c>
      <c r="R1266">
        <v>64</v>
      </c>
      <c r="S1266">
        <v>9</v>
      </c>
    </row>
    <row r="1267" spans="1:19" ht="12.75" customHeight="1" x14ac:dyDescent="0.2">
      <c r="A1267" t="s">
        <v>242</v>
      </c>
      <c r="B1267" t="s">
        <v>29</v>
      </c>
      <c r="C1267" t="s">
        <v>8</v>
      </c>
      <c r="D1267" s="92">
        <v>2017</v>
      </c>
      <c r="E1267" t="s">
        <v>6</v>
      </c>
      <c r="F1267">
        <v>21</v>
      </c>
      <c r="G1267" s="88">
        <f t="shared" si="38"/>
        <v>0</v>
      </c>
      <c r="H1267">
        <v>0</v>
      </c>
      <c r="I1267">
        <v>0</v>
      </c>
      <c r="J1267">
        <v>15</v>
      </c>
      <c r="K1267" s="88">
        <f t="shared" si="39"/>
        <v>0</v>
      </c>
      <c r="L1267">
        <v>0</v>
      </c>
      <c r="M1267">
        <v>0</v>
      </c>
      <c r="N1267">
        <v>15</v>
      </c>
      <c r="O1267">
        <v>2</v>
      </c>
      <c r="P1267">
        <v>13</v>
      </c>
      <c r="Q1267">
        <v>6</v>
      </c>
      <c r="R1267">
        <v>64</v>
      </c>
      <c r="S1267">
        <v>8</v>
      </c>
    </row>
    <row r="1268" spans="1:19" ht="12.75" customHeight="1" x14ac:dyDescent="0.2">
      <c r="A1268" s="93" t="s">
        <v>243</v>
      </c>
      <c r="B1268" s="93" t="s">
        <v>66</v>
      </c>
      <c r="C1268" s="93" t="s">
        <v>67</v>
      </c>
      <c r="D1268" s="94" t="s">
        <v>1189</v>
      </c>
      <c r="E1268" s="93" t="s">
        <v>6</v>
      </c>
      <c r="F1268" s="95">
        <v>201</v>
      </c>
      <c r="G1268" s="88">
        <f t="shared" si="38"/>
        <v>0</v>
      </c>
      <c r="H1268" s="95">
        <v>0</v>
      </c>
      <c r="I1268" s="95">
        <v>0</v>
      </c>
      <c r="J1268" s="96">
        <v>152</v>
      </c>
      <c r="K1268" s="88">
        <f t="shared" si="39"/>
        <v>0</v>
      </c>
      <c r="L1268" s="95">
        <v>0</v>
      </c>
      <c r="M1268" s="95">
        <v>0</v>
      </c>
      <c r="N1268" s="95">
        <v>282</v>
      </c>
      <c r="O1268" s="95">
        <v>0</v>
      </c>
      <c r="P1268" s="93" t="s">
        <v>1399</v>
      </c>
      <c r="Q1268" s="95">
        <v>15</v>
      </c>
      <c r="R1268" s="95">
        <v>1253</v>
      </c>
      <c r="S1268" s="95">
        <v>15</v>
      </c>
    </row>
    <row r="1269" spans="1:19" ht="12.75" customHeight="1" x14ac:dyDescent="0.2">
      <c r="A1269" s="97" t="s">
        <v>243</v>
      </c>
      <c r="B1269" s="97" t="s">
        <v>66</v>
      </c>
      <c r="C1269" s="97" t="s">
        <v>67</v>
      </c>
      <c r="D1269" s="98">
        <v>2013</v>
      </c>
      <c r="E1269" s="97" t="s">
        <v>6</v>
      </c>
      <c r="F1269" s="97">
        <v>201</v>
      </c>
      <c r="G1269" s="88">
        <f t="shared" si="38"/>
        <v>26</v>
      </c>
      <c r="H1269" s="97">
        <v>26</v>
      </c>
      <c r="I1269" s="97">
        <v>0</v>
      </c>
      <c r="J1269" s="97">
        <v>152</v>
      </c>
      <c r="K1269" s="88">
        <f t="shared" si="39"/>
        <v>26</v>
      </c>
      <c r="L1269" s="97">
        <v>26</v>
      </c>
      <c r="M1269" s="97">
        <v>0</v>
      </c>
      <c r="N1269" s="97">
        <v>282</v>
      </c>
      <c r="O1269" s="97">
        <v>0</v>
      </c>
      <c r="P1269" s="97">
        <v>618</v>
      </c>
      <c r="Q1269" s="97">
        <v>64</v>
      </c>
      <c r="R1269" s="97">
        <v>1253</v>
      </c>
      <c r="S1269" s="97">
        <v>116</v>
      </c>
    </row>
    <row r="1270" spans="1:19" ht="12.75" customHeight="1" x14ac:dyDescent="0.2">
      <c r="A1270" s="97" t="s">
        <v>243</v>
      </c>
      <c r="B1270" s="97" t="s">
        <v>66</v>
      </c>
      <c r="C1270" s="97" t="s">
        <v>67</v>
      </c>
      <c r="D1270" s="98">
        <v>2014</v>
      </c>
      <c r="E1270" s="97" t="s">
        <v>6</v>
      </c>
      <c r="F1270" s="97">
        <v>201</v>
      </c>
      <c r="G1270" s="88">
        <f t="shared" si="38"/>
        <v>0</v>
      </c>
      <c r="H1270" s="97">
        <v>0</v>
      </c>
      <c r="I1270" s="97">
        <v>0</v>
      </c>
      <c r="J1270" s="97">
        <v>152</v>
      </c>
      <c r="K1270" s="88">
        <f t="shared" si="39"/>
        <v>0</v>
      </c>
      <c r="L1270" s="97">
        <v>0</v>
      </c>
      <c r="M1270" s="97">
        <v>0</v>
      </c>
      <c r="N1270" s="97">
        <v>282</v>
      </c>
      <c r="O1270" s="97">
        <v>0</v>
      </c>
      <c r="P1270" s="97">
        <v>618</v>
      </c>
      <c r="Q1270" s="97">
        <v>11</v>
      </c>
      <c r="R1270" s="97">
        <v>1253</v>
      </c>
      <c r="S1270" s="97">
        <v>11</v>
      </c>
    </row>
    <row r="1271" spans="1:19" ht="12.75" customHeight="1" x14ac:dyDescent="0.2">
      <c r="A1271" t="s">
        <v>243</v>
      </c>
      <c r="B1271" t="s">
        <v>66</v>
      </c>
      <c r="C1271" t="s">
        <v>67</v>
      </c>
      <c r="D1271" s="92">
        <v>2015</v>
      </c>
      <c r="E1271" t="s">
        <v>6</v>
      </c>
      <c r="F1271">
        <v>201</v>
      </c>
      <c r="G1271" s="88">
        <f t="shared" si="38"/>
        <v>0</v>
      </c>
      <c r="H1271">
        <v>0</v>
      </c>
      <c r="I1271">
        <v>0</v>
      </c>
      <c r="J1271">
        <v>152</v>
      </c>
      <c r="K1271" s="88">
        <f t="shared" si="39"/>
        <v>0</v>
      </c>
      <c r="L1271">
        <v>0</v>
      </c>
      <c r="M1271">
        <v>0</v>
      </c>
      <c r="N1271">
        <v>282</v>
      </c>
      <c r="O1271">
        <v>0</v>
      </c>
      <c r="P1271">
        <v>618</v>
      </c>
      <c r="Q1271">
        <v>11</v>
      </c>
      <c r="R1271">
        <v>1253</v>
      </c>
      <c r="S1271">
        <v>11</v>
      </c>
    </row>
    <row r="1272" spans="1:19" ht="12.75" customHeight="1" x14ac:dyDescent="0.2">
      <c r="A1272" t="s">
        <v>243</v>
      </c>
      <c r="B1272" t="s">
        <v>66</v>
      </c>
      <c r="C1272" t="s">
        <v>67</v>
      </c>
      <c r="D1272" s="92">
        <v>2016</v>
      </c>
      <c r="E1272" t="s">
        <v>6</v>
      </c>
      <c r="F1272">
        <v>201</v>
      </c>
      <c r="G1272" s="88">
        <f t="shared" si="38"/>
        <v>0</v>
      </c>
      <c r="H1272">
        <v>0</v>
      </c>
      <c r="I1272">
        <v>0</v>
      </c>
      <c r="J1272">
        <v>152</v>
      </c>
      <c r="K1272" s="88">
        <f t="shared" si="39"/>
        <v>0</v>
      </c>
      <c r="L1272">
        <v>0</v>
      </c>
      <c r="M1272">
        <v>0</v>
      </c>
      <c r="N1272">
        <v>282</v>
      </c>
      <c r="O1272">
        <v>0</v>
      </c>
      <c r="P1272">
        <v>618</v>
      </c>
      <c r="Q1272">
        <v>17</v>
      </c>
      <c r="R1272">
        <v>1253</v>
      </c>
      <c r="S1272">
        <v>17</v>
      </c>
    </row>
    <row r="1273" spans="1:19" ht="12.75" customHeight="1" x14ac:dyDescent="0.2">
      <c r="A1273" t="s">
        <v>243</v>
      </c>
      <c r="B1273" t="s">
        <v>66</v>
      </c>
      <c r="C1273" t="s">
        <v>67</v>
      </c>
      <c r="D1273" s="92">
        <v>2017</v>
      </c>
      <c r="E1273" t="s">
        <v>6</v>
      </c>
      <c r="F1273">
        <v>201</v>
      </c>
      <c r="G1273" s="88">
        <f t="shared" si="38"/>
        <v>0</v>
      </c>
      <c r="H1273">
        <v>0</v>
      </c>
      <c r="I1273">
        <v>0</v>
      </c>
      <c r="J1273">
        <v>152</v>
      </c>
      <c r="K1273" s="88">
        <f t="shared" si="39"/>
        <v>0</v>
      </c>
      <c r="L1273">
        <v>0</v>
      </c>
      <c r="M1273">
        <v>0</v>
      </c>
      <c r="N1273">
        <v>282</v>
      </c>
      <c r="O1273">
        <v>0</v>
      </c>
      <c r="P1273">
        <v>618</v>
      </c>
      <c r="Q1273">
        <v>24</v>
      </c>
      <c r="R1273">
        <v>1253</v>
      </c>
      <c r="S1273">
        <v>24</v>
      </c>
    </row>
    <row r="1274" spans="1:19" ht="12.75" customHeight="1" x14ac:dyDescent="0.2">
      <c r="A1274" s="93" t="s">
        <v>244</v>
      </c>
      <c r="B1274" s="93" t="s">
        <v>78</v>
      </c>
      <c r="C1274" s="93" t="s">
        <v>32</v>
      </c>
      <c r="D1274" s="94" t="s">
        <v>1189</v>
      </c>
      <c r="E1274" s="93" t="s">
        <v>6</v>
      </c>
      <c r="F1274" s="95">
        <v>1539</v>
      </c>
      <c r="G1274" s="88">
        <f t="shared" si="38"/>
        <v>0</v>
      </c>
      <c r="H1274" s="95">
        <v>0</v>
      </c>
      <c r="I1274" s="95">
        <v>0</v>
      </c>
      <c r="J1274" s="96">
        <v>1079</v>
      </c>
      <c r="K1274" s="88">
        <f t="shared" si="39"/>
        <v>0</v>
      </c>
      <c r="L1274" s="95">
        <v>0</v>
      </c>
      <c r="M1274" s="95">
        <v>0</v>
      </c>
      <c r="N1274" s="95">
        <v>1303</v>
      </c>
      <c r="O1274" s="95">
        <v>104</v>
      </c>
      <c r="P1274" s="93" t="s">
        <v>1400</v>
      </c>
      <c r="Q1274" s="95">
        <v>142</v>
      </c>
      <c r="R1274" s="95">
        <v>7008</v>
      </c>
      <c r="S1274" s="95">
        <v>246</v>
      </c>
    </row>
    <row r="1275" spans="1:19" ht="12.75" customHeight="1" x14ac:dyDescent="0.2">
      <c r="A1275" s="97" t="s">
        <v>244</v>
      </c>
      <c r="B1275" s="97" t="s">
        <v>78</v>
      </c>
      <c r="C1275" s="97" t="s">
        <v>32</v>
      </c>
      <c r="D1275" s="98">
        <v>2013</v>
      </c>
      <c r="E1275" s="97" t="s">
        <v>6</v>
      </c>
      <c r="F1275" s="97">
        <v>1539</v>
      </c>
      <c r="G1275" s="88">
        <f t="shared" si="38"/>
        <v>0</v>
      </c>
      <c r="H1275" s="97">
        <v>0</v>
      </c>
      <c r="I1275" s="97">
        <v>0</v>
      </c>
      <c r="J1275" s="97">
        <v>1079</v>
      </c>
      <c r="K1275" s="88">
        <f t="shared" si="39"/>
        <v>0</v>
      </c>
      <c r="L1275" s="97">
        <v>0</v>
      </c>
      <c r="M1275" s="97">
        <v>0</v>
      </c>
      <c r="N1275" s="97">
        <v>1303</v>
      </c>
      <c r="O1275" s="97">
        <v>0</v>
      </c>
      <c r="P1275" s="97">
        <v>3087</v>
      </c>
      <c r="Q1275" s="97">
        <v>331</v>
      </c>
      <c r="R1275" s="97">
        <v>7008</v>
      </c>
      <c r="S1275" s="97">
        <v>331</v>
      </c>
    </row>
    <row r="1276" spans="1:19" ht="12.75" customHeight="1" x14ac:dyDescent="0.2">
      <c r="A1276" s="97" t="s">
        <v>244</v>
      </c>
      <c r="B1276" s="97" t="s">
        <v>78</v>
      </c>
      <c r="C1276" s="97" t="s">
        <v>32</v>
      </c>
      <c r="D1276" s="98">
        <v>2014</v>
      </c>
      <c r="E1276" s="97" t="s">
        <v>6</v>
      </c>
      <c r="F1276" s="97">
        <v>1539</v>
      </c>
      <c r="G1276" s="88">
        <f t="shared" si="38"/>
        <v>0</v>
      </c>
      <c r="H1276" s="97">
        <v>0</v>
      </c>
      <c r="I1276" s="97">
        <v>0</v>
      </c>
      <c r="J1276" s="97">
        <v>1079</v>
      </c>
      <c r="K1276" s="88">
        <f t="shared" si="39"/>
        <v>0</v>
      </c>
      <c r="L1276" s="97">
        <v>0</v>
      </c>
      <c r="M1276" s="97">
        <v>0</v>
      </c>
      <c r="N1276" s="97">
        <v>1303</v>
      </c>
      <c r="O1276" s="97">
        <v>0</v>
      </c>
      <c r="P1276" s="97">
        <v>3087</v>
      </c>
      <c r="Q1276" s="97">
        <v>254</v>
      </c>
      <c r="R1276" s="97">
        <v>7008</v>
      </c>
      <c r="S1276" s="97">
        <v>254</v>
      </c>
    </row>
    <row r="1277" spans="1:19" ht="12.75" customHeight="1" x14ac:dyDescent="0.2">
      <c r="A1277" t="s">
        <v>244</v>
      </c>
      <c r="B1277" t="s">
        <v>78</v>
      </c>
      <c r="C1277" t="s">
        <v>32</v>
      </c>
      <c r="D1277" s="92">
        <v>2015</v>
      </c>
      <c r="E1277" t="s">
        <v>6</v>
      </c>
      <c r="F1277">
        <v>1539</v>
      </c>
      <c r="G1277" s="88">
        <f t="shared" si="38"/>
        <v>50</v>
      </c>
      <c r="H1277">
        <v>50</v>
      </c>
      <c r="I1277">
        <v>0</v>
      </c>
      <c r="J1277">
        <v>1079</v>
      </c>
      <c r="K1277" s="88">
        <f t="shared" si="39"/>
        <v>0</v>
      </c>
      <c r="L1277">
        <v>0</v>
      </c>
      <c r="M1277">
        <v>0</v>
      </c>
      <c r="N1277">
        <v>1303</v>
      </c>
      <c r="O1277">
        <v>0</v>
      </c>
      <c r="P1277">
        <v>3087</v>
      </c>
      <c r="Q1277">
        <v>402</v>
      </c>
      <c r="R1277">
        <v>7008</v>
      </c>
      <c r="S1277">
        <v>452</v>
      </c>
    </row>
    <row r="1278" spans="1:19" ht="12.75" customHeight="1" x14ac:dyDescent="0.2">
      <c r="A1278" t="s">
        <v>244</v>
      </c>
      <c r="B1278" t="s">
        <v>78</v>
      </c>
      <c r="C1278" t="s">
        <v>32</v>
      </c>
      <c r="D1278" s="92">
        <v>2016</v>
      </c>
      <c r="E1278" t="s">
        <v>6</v>
      </c>
      <c r="F1278">
        <v>1539</v>
      </c>
      <c r="G1278" s="88">
        <f t="shared" si="38"/>
        <v>0</v>
      </c>
      <c r="H1278">
        <v>0</v>
      </c>
      <c r="I1278">
        <v>0</v>
      </c>
      <c r="J1278">
        <v>1079</v>
      </c>
      <c r="K1278" s="88">
        <f t="shared" si="39"/>
        <v>0</v>
      </c>
      <c r="L1278">
        <v>0</v>
      </c>
      <c r="M1278">
        <v>0</v>
      </c>
      <c r="N1278">
        <v>1303</v>
      </c>
      <c r="O1278">
        <v>0</v>
      </c>
      <c r="P1278">
        <v>3087</v>
      </c>
      <c r="Q1278">
        <v>330</v>
      </c>
      <c r="R1278">
        <v>7008</v>
      </c>
      <c r="S1278">
        <v>330</v>
      </c>
    </row>
    <row r="1279" spans="1:19" ht="12.75" customHeight="1" x14ac:dyDescent="0.2">
      <c r="A1279" t="s">
        <v>244</v>
      </c>
      <c r="B1279" t="s">
        <v>78</v>
      </c>
      <c r="C1279" t="s">
        <v>32</v>
      </c>
      <c r="D1279" s="92">
        <v>2017</v>
      </c>
      <c r="E1279" t="s">
        <v>6</v>
      </c>
      <c r="F1279">
        <v>1539</v>
      </c>
      <c r="G1279" s="88">
        <f t="shared" si="38"/>
        <v>50</v>
      </c>
      <c r="H1279">
        <v>50</v>
      </c>
      <c r="I1279">
        <v>0</v>
      </c>
      <c r="J1279">
        <v>1079</v>
      </c>
      <c r="K1279" s="88">
        <f t="shared" si="39"/>
        <v>0</v>
      </c>
      <c r="L1279">
        <v>0</v>
      </c>
      <c r="M1279">
        <v>0</v>
      </c>
      <c r="N1279">
        <v>1303</v>
      </c>
      <c r="O1279">
        <v>110</v>
      </c>
      <c r="P1279">
        <v>3087</v>
      </c>
      <c r="Q1279">
        <v>306</v>
      </c>
      <c r="R1279">
        <v>7008</v>
      </c>
      <c r="S1279">
        <v>466</v>
      </c>
    </row>
    <row r="1280" spans="1:19" ht="12.75" customHeight="1" x14ac:dyDescent="0.2">
      <c r="A1280" s="97" t="s">
        <v>245</v>
      </c>
      <c r="B1280" s="97" t="s">
        <v>2</v>
      </c>
      <c r="C1280" s="97" t="s">
        <v>3</v>
      </c>
      <c r="D1280" s="98">
        <v>2014</v>
      </c>
      <c r="E1280" s="97" t="s">
        <v>6</v>
      </c>
      <c r="F1280" s="97">
        <v>209</v>
      </c>
      <c r="G1280" s="88">
        <f t="shared" si="38"/>
        <v>0</v>
      </c>
      <c r="H1280" s="97">
        <v>0</v>
      </c>
      <c r="I1280" s="97">
        <v>0</v>
      </c>
      <c r="J1280" s="97">
        <v>141</v>
      </c>
      <c r="K1280" s="88">
        <f t="shared" si="39"/>
        <v>0</v>
      </c>
      <c r="L1280" s="97">
        <v>0</v>
      </c>
      <c r="M1280" s="97">
        <v>0</v>
      </c>
      <c r="N1280" s="97">
        <v>158</v>
      </c>
      <c r="O1280" s="97">
        <v>0</v>
      </c>
      <c r="P1280" s="97">
        <v>340</v>
      </c>
      <c r="Q1280" s="97">
        <v>388</v>
      </c>
      <c r="R1280" s="97">
        <v>848</v>
      </c>
      <c r="S1280" s="97">
        <v>388</v>
      </c>
    </row>
    <row r="1281" spans="1:19" ht="12.75" customHeight="1" x14ac:dyDescent="0.2">
      <c r="A1281" t="s">
        <v>245</v>
      </c>
      <c r="B1281" t="s">
        <v>2</v>
      </c>
      <c r="C1281" t="s">
        <v>3</v>
      </c>
      <c r="D1281" s="92">
        <v>2015</v>
      </c>
      <c r="E1281" t="s">
        <v>6</v>
      </c>
      <c r="F1281">
        <v>209</v>
      </c>
      <c r="G1281" s="88">
        <f t="shared" si="38"/>
        <v>0</v>
      </c>
      <c r="H1281">
        <v>0</v>
      </c>
      <c r="I1281">
        <v>0</v>
      </c>
      <c r="J1281">
        <v>141</v>
      </c>
      <c r="K1281" s="88">
        <f t="shared" si="39"/>
        <v>0</v>
      </c>
      <c r="L1281">
        <v>0</v>
      </c>
      <c r="M1281">
        <v>0</v>
      </c>
      <c r="N1281">
        <v>158</v>
      </c>
      <c r="O1281">
        <v>0</v>
      </c>
      <c r="P1281">
        <v>340</v>
      </c>
      <c r="Q1281">
        <v>425</v>
      </c>
      <c r="R1281">
        <v>848</v>
      </c>
      <c r="S1281">
        <v>425</v>
      </c>
    </row>
    <row r="1282" spans="1:19" ht="12.75" customHeight="1" x14ac:dyDescent="0.2">
      <c r="A1282" t="s">
        <v>245</v>
      </c>
      <c r="B1282" t="s">
        <v>2</v>
      </c>
      <c r="C1282" t="s">
        <v>3</v>
      </c>
      <c r="D1282" s="92">
        <v>2016</v>
      </c>
      <c r="E1282" t="s">
        <v>6</v>
      </c>
      <c r="F1282">
        <v>209</v>
      </c>
      <c r="G1282" s="88">
        <f t="shared" si="38"/>
        <v>0</v>
      </c>
      <c r="H1282">
        <v>0</v>
      </c>
      <c r="I1282">
        <v>0</v>
      </c>
      <c r="J1282">
        <v>141</v>
      </c>
      <c r="K1282" s="88">
        <f t="shared" si="39"/>
        <v>0</v>
      </c>
      <c r="L1282">
        <v>0</v>
      </c>
      <c r="M1282">
        <v>0</v>
      </c>
      <c r="N1282">
        <v>158</v>
      </c>
      <c r="O1282">
        <v>0</v>
      </c>
      <c r="P1282">
        <v>340</v>
      </c>
      <c r="Q1282">
        <v>171</v>
      </c>
      <c r="R1282">
        <v>848</v>
      </c>
      <c r="S1282">
        <v>171</v>
      </c>
    </row>
    <row r="1283" spans="1:19" ht="12.75" customHeight="1" x14ac:dyDescent="0.2">
      <c r="A1283" t="s">
        <v>245</v>
      </c>
      <c r="B1283" t="s">
        <v>2</v>
      </c>
      <c r="C1283" t="s">
        <v>3</v>
      </c>
      <c r="D1283" s="92">
        <v>2017</v>
      </c>
      <c r="E1283" t="s">
        <v>6</v>
      </c>
      <c r="F1283">
        <v>209</v>
      </c>
      <c r="G1283" s="88">
        <f t="shared" ref="G1283:G1346" si="40">H1283+I1283</f>
        <v>18</v>
      </c>
      <c r="H1283">
        <v>18</v>
      </c>
      <c r="I1283">
        <v>0</v>
      </c>
      <c r="J1283">
        <v>141</v>
      </c>
      <c r="K1283" s="88">
        <f t="shared" ref="K1283:K1346" si="41">L1283+M1283</f>
        <v>11</v>
      </c>
      <c r="L1283">
        <v>11</v>
      </c>
      <c r="M1283">
        <v>0</v>
      </c>
      <c r="N1283">
        <v>158</v>
      </c>
      <c r="O1283">
        <v>31</v>
      </c>
      <c r="P1283">
        <v>340</v>
      </c>
      <c r="Q1283">
        <v>296</v>
      </c>
      <c r="R1283">
        <v>848</v>
      </c>
      <c r="S1283">
        <v>356</v>
      </c>
    </row>
    <row r="1284" spans="1:19" ht="12.75" customHeight="1" x14ac:dyDescent="0.2">
      <c r="A1284" s="93" t="s">
        <v>1072</v>
      </c>
      <c r="B1284" s="93" t="s">
        <v>35</v>
      </c>
      <c r="C1284" s="93" t="s">
        <v>3</v>
      </c>
      <c r="D1284" s="94" t="s">
        <v>1189</v>
      </c>
      <c r="E1284" s="93" t="s">
        <v>6</v>
      </c>
      <c r="F1284" s="95">
        <v>23</v>
      </c>
      <c r="G1284" s="88">
        <f t="shared" si="40"/>
        <v>0</v>
      </c>
      <c r="H1284" s="95">
        <v>0</v>
      </c>
      <c r="I1284" s="95">
        <v>0</v>
      </c>
      <c r="J1284" s="96">
        <v>15</v>
      </c>
      <c r="K1284" s="88">
        <f t="shared" si="41"/>
        <v>0</v>
      </c>
      <c r="L1284" s="95">
        <v>0</v>
      </c>
      <c r="M1284" s="95">
        <v>0</v>
      </c>
      <c r="N1284" s="95">
        <v>18</v>
      </c>
      <c r="O1284" s="95">
        <v>1</v>
      </c>
      <c r="P1284" s="93" t="s">
        <v>1401</v>
      </c>
      <c r="Q1284" s="95">
        <v>0</v>
      </c>
      <c r="R1284" s="95">
        <v>95</v>
      </c>
      <c r="S1284" s="95">
        <v>1</v>
      </c>
    </row>
    <row r="1285" spans="1:19" ht="12.75" customHeight="1" x14ac:dyDescent="0.2">
      <c r="A1285" t="s">
        <v>1072</v>
      </c>
      <c r="B1285" t="s">
        <v>35</v>
      </c>
      <c r="C1285" t="s">
        <v>3</v>
      </c>
      <c r="D1285" s="92">
        <v>2017</v>
      </c>
      <c r="E1285" t="s">
        <v>6</v>
      </c>
      <c r="F1285">
        <v>23</v>
      </c>
      <c r="G1285" s="88">
        <f t="shared" si="40"/>
        <v>0</v>
      </c>
      <c r="H1285">
        <v>0</v>
      </c>
      <c r="I1285">
        <v>0</v>
      </c>
      <c r="J1285">
        <v>15</v>
      </c>
      <c r="K1285" s="88">
        <f t="shared" si="41"/>
        <v>0</v>
      </c>
      <c r="L1285">
        <v>0</v>
      </c>
      <c r="M1285">
        <v>0</v>
      </c>
      <c r="N1285">
        <v>18</v>
      </c>
      <c r="O1285">
        <v>1</v>
      </c>
      <c r="P1285">
        <v>39</v>
      </c>
      <c r="Q1285">
        <v>36</v>
      </c>
      <c r="R1285">
        <v>95</v>
      </c>
      <c r="S1285">
        <v>37</v>
      </c>
    </row>
    <row r="1286" spans="1:19" ht="12.75" customHeight="1" x14ac:dyDescent="0.2">
      <c r="A1286" s="93" t="s">
        <v>246</v>
      </c>
      <c r="B1286" s="93" t="s">
        <v>5</v>
      </c>
      <c r="C1286" s="93" t="s">
        <v>3</v>
      </c>
      <c r="D1286" s="94" t="s">
        <v>1189</v>
      </c>
      <c r="E1286" s="93" t="s">
        <v>6</v>
      </c>
      <c r="F1286" s="95">
        <v>8</v>
      </c>
      <c r="G1286" s="88">
        <f t="shared" si="40"/>
        <v>0</v>
      </c>
      <c r="H1286" s="95">
        <v>0</v>
      </c>
      <c r="I1286" s="95">
        <v>0</v>
      </c>
      <c r="J1286" s="96">
        <v>5</v>
      </c>
      <c r="K1286" s="88">
        <f t="shared" si="41"/>
        <v>0</v>
      </c>
      <c r="L1286" s="95">
        <v>0</v>
      </c>
      <c r="M1286" s="95">
        <v>0</v>
      </c>
      <c r="N1286" s="95">
        <v>5</v>
      </c>
      <c r="O1286" s="95">
        <v>1</v>
      </c>
      <c r="P1286" s="93" t="s">
        <v>1398</v>
      </c>
      <c r="Q1286" s="95">
        <v>21</v>
      </c>
      <c r="R1286" s="95">
        <v>31</v>
      </c>
      <c r="S1286" s="95">
        <v>22</v>
      </c>
    </row>
    <row r="1287" spans="1:19" ht="12.75" customHeight="1" x14ac:dyDescent="0.2">
      <c r="A1287" s="97" t="s">
        <v>246</v>
      </c>
      <c r="B1287" s="97" t="s">
        <v>5</v>
      </c>
      <c r="C1287" s="97" t="s">
        <v>3</v>
      </c>
      <c r="D1287" s="98">
        <v>2014</v>
      </c>
      <c r="E1287" s="97" t="s">
        <v>6</v>
      </c>
      <c r="F1287" s="97">
        <v>8</v>
      </c>
      <c r="G1287" s="88">
        <f t="shared" si="40"/>
        <v>0</v>
      </c>
      <c r="H1287" s="97">
        <v>0</v>
      </c>
      <c r="I1287" s="97">
        <v>0</v>
      </c>
      <c r="J1287" s="97">
        <v>5</v>
      </c>
      <c r="K1287" s="88">
        <f t="shared" si="41"/>
        <v>0</v>
      </c>
      <c r="L1287" s="97">
        <v>0</v>
      </c>
      <c r="M1287" s="97">
        <v>0</v>
      </c>
      <c r="N1287" s="97">
        <v>5</v>
      </c>
      <c r="O1287" s="97">
        <v>0</v>
      </c>
      <c r="P1287" s="97">
        <v>13</v>
      </c>
      <c r="Q1287" s="97">
        <v>4</v>
      </c>
      <c r="R1287" s="97">
        <v>31</v>
      </c>
      <c r="S1287" s="97">
        <v>4</v>
      </c>
    </row>
    <row r="1288" spans="1:19" ht="12.75" customHeight="1" x14ac:dyDescent="0.2">
      <c r="A1288" t="s">
        <v>246</v>
      </c>
      <c r="B1288" t="s">
        <v>5</v>
      </c>
      <c r="C1288" t="s">
        <v>3</v>
      </c>
      <c r="D1288" s="92">
        <v>2015</v>
      </c>
      <c r="E1288" t="s">
        <v>6</v>
      </c>
      <c r="F1288">
        <v>8</v>
      </c>
      <c r="G1288" s="88">
        <f t="shared" si="40"/>
        <v>0</v>
      </c>
      <c r="H1288">
        <v>0</v>
      </c>
      <c r="I1288">
        <v>0</v>
      </c>
      <c r="J1288">
        <v>5</v>
      </c>
      <c r="K1288" s="88">
        <f t="shared" si="41"/>
        <v>0</v>
      </c>
      <c r="L1288">
        <v>0</v>
      </c>
      <c r="M1288">
        <v>0</v>
      </c>
      <c r="N1288">
        <v>5</v>
      </c>
      <c r="O1288">
        <v>0</v>
      </c>
      <c r="P1288">
        <v>13</v>
      </c>
      <c r="Q1288">
        <v>4</v>
      </c>
      <c r="R1288">
        <v>31</v>
      </c>
      <c r="S1288">
        <v>4</v>
      </c>
    </row>
    <row r="1289" spans="1:19" ht="12.75" customHeight="1" x14ac:dyDescent="0.2">
      <c r="A1289" t="s">
        <v>246</v>
      </c>
      <c r="B1289" t="s">
        <v>5</v>
      </c>
      <c r="C1289" t="s">
        <v>3</v>
      </c>
      <c r="D1289" s="92">
        <v>2016</v>
      </c>
      <c r="E1289" t="s">
        <v>6</v>
      </c>
      <c r="F1289">
        <v>8</v>
      </c>
      <c r="G1289" s="88">
        <f t="shared" si="40"/>
        <v>4</v>
      </c>
      <c r="H1289">
        <v>4</v>
      </c>
      <c r="I1289">
        <v>0</v>
      </c>
      <c r="J1289">
        <v>5</v>
      </c>
      <c r="K1289" s="88">
        <f t="shared" si="41"/>
        <v>0</v>
      </c>
      <c r="L1289">
        <v>0</v>
      </c>
      <c r="M1289">
        <v>0</v>
      </c>
      <c r="N1289">
        <v>5</v>
      </c>
      <c r="O1289">
        <v>0</v>
      </c>
      <c r="P1289">
        <v>13</v>
      </c>
      <c r="Q1289">
        <v>48</v>
      </c>
      <c r="R1289">
        <v>31</v>
      </c>
      <c r="S1289">
        <v>52</v>
      </c>
    </row>
    <row r="1290" spans="1:19" ht="12.75" customHeight="1" x14ac:dyDescent="0.2">
      <c r="A1290" t="s">
        <v>246</v>
      </c>
      <c r="B1290" t="s">
        <v>5</v>
      </c>
      <c r="C1290" t="s">
        <v>3</v>
      </c>
      <c r="D1290" s="92">
        <v>2017</v>
      </c>
      <c r="E1290" t="s">
        <v>6</v>
      </c>
      <c r="F1290">
        <v>8</v>
      </c>
      <c r="G1290" s="88">
        <f t="shared" si="40"/>
        <v>1</v>
      </c>
      <c r="H1290">
        <v>1</v>
      </c>
      <c r="I1290">
        <v>0</v>
      </c>
      <c r="J1290">
        <v>5</v>
      </c>
      <c r="K1290" s="88">
        <f t="shared" si="41"/>
        <v>0</v>
      </c>
      <c r="L1290">
        <v>0</v>
      </c>
      <c r="M1290">
        <v>0</v>
      </c>
      <c r="N1290">
        <v>5</v>
      </c>
      <c r="O1290">
        <v>0</v>
      </c>
      <c r="P1290">
        <v>13</v>
      </c>
      <c r="Q1290">
        <v>26</v>
      </c>
      <c r="R1290">
        <v>31</v>
      </c>
      <c r="S1290">
        <v>27</v>
      </c>
    </row>
    <row r="1291" spans="1:19" ht="12.75" customHeight="1" x14ac:dyDescent="0.2">
      <c r="A1291" s="93" t="s">
        <v>1073</v>
      </c>
      <c r="B1291" s="93" t="s">
        <v>12</v>
      </c>
      <c r="C1291" s="93" t="s">
        <v>3</v>
      </c>
      <c r="D1291" s="94" t="s">
        <v>1189</v>
      </c>
      <c r="E1291" s="93" t="s">
        <v>6</v>
      </c>
      <c r="F1291" s="95">
        <v>1</v>
      </c>
      <c r="G1291" s="88">
        <f t="shared" si="40"/>
        <v>0</v>
      </c>
      <c r="H1291" s="97"/>
      <c r="I1291" s="97"/>
      <c r="J1291" s="96">
        <v>1</v>
      </c>
      <c r="K1291" s="88">
        <f t="shared" si="41"/>
        <v>0</v>
      </c>
      <c r="L1291" s="97"/>
      <c r="M1291" s="97"/>
      <c r="N1291" s="95">
        <v>0</v>
      </c>
      <c r="O1291" s="97"/>
      <c r="P1291" s="93" t="s">
        <v>1217</v>
      </c>
      <c r="Q1291" s="97"/>
      <c r="R1291" s="95">
        <v>2</v>
      </c>
      <c r="S1291" s="97"/>
    </row>
    <row r="1292" spans="1:19" ht="12.75" customHeight="1" x14ac:dyDescent="0.2">
      <c r="A1292" s="97" t="s">
        <v>1073</v>
      </c>
      <c r="B1292" s="97" t="s">
        <v>12</v>
      </c>
      <c r="C1292" s="97" t="s">
        <v>3</v>
      </c>
      <c r="D1292" s="98">
        <v>2014</v>
      </c>
      <c r="E1292" s="97" t="s">
        <v>6</v>
      </c>
      <c r="F1292" s="97">
        <v>1</v>
      </c>
      <c r="G1292" s="88">
        <f t="shared" si="40"/>
        <v>0</v>
      </c>
      <c r="H1292" s="97">
        <v>0</v>
      </c>
      <c r="I1292" s="97">
        <v>0</v>
      </c>
      <c r="J1292" s="97">
        <v>1</v>
      </c>
      <c r="K1292" s="88">
        <f t="shared" si="41"/>
        <v>0</v>
      </c>
      <c r="L1292" s="97">
        <v>0</v>
      </c>
      <c r="M1292" s="97">
        <v>0</v>
      </c>
      <c r="N1292" s="97">
        <v>0</v>
      </c>
      <c r="O1292" s="97">
        <v>0</v>
      </c>
      <c r="P1292" s="97">
        <v>0</v>
      </c>
      <c r="Q1292" s="97">
        <v>0</v>
      </c>
      <c r="R1292" s="97">
        <v>2</v>
      </c>
      <c r="S1292" s="97">
        <v>0</v>
      </c>
    </row>
    <row r="1293" spans="1:19" ht="12.75" customHeight="1" x14ac:dyDescent="0.2">
      <c r="A1293" t="s">
        <v>1073</v>
      </c>
      <c r="B1293" t="s">
        <v>12</v>
      </c>
      <c r="C1293" t="s">
        <v>3</v>
      </c>
      <c r="D1293" s="92">
        <v>2015</v>
      </c>
      <c r="E1293" t="s">
        <v>6</v>
      </c>
      <c r="F1293">
        <v>1</v>
      </c>
      <c r="G1293" s="88">
        <f t="shared" si="40"/>
        <v>0</v>
      </c>
      <c r="H1293">
        <v>0</v>
      </c>
      <c r="I1293">
        <v>0</v>
      </c>
      <c r="J1293">
        <v>1</v>
      </c>
      <c r="K1293" s="88">
        <f t="shared" si="41"/>
        <v>0</v>
      </c>
      <c r="L1293">
        <v>0</v>
      </c>
      <c r="M1293">
        <v>0</v>
      </c>
      <c r="N1293">
        <v>0</v>
      </c>
      <c r="O1293">
        <v>0</v>
      </c>
      <c r="P1293">
        <v>0</v>
      </c>
      <c r="Q1293">
        <v>0</v>
      </c>
      <c r="R1293">
        <v>2</v>
      </c>
      <c r="S1293">
        <v>0</v>
      </c>
    </row>
    <row r="1294" spans="1:19" ht="12.75" customHeight="1" x14ac:dyDescent="0.2">
      <c r="A1294" t="s">
        <v>1073</v>
      </c>
      <c r="B1294" t="s">
        <v>12</v>
      </c>
      <c r="C1294" t="s">
        <v>3</v>
      </c>
      <c r="D1294" s="92">
        <v>2016</v>
      </c>
      <c r="E1294" t="s">
        <v>6</v>
      </c>
      <c r="F1294">
        <v>1</v>
      </c>
      <c r="G1294" s="88">
        <f t="shared" si="40"/>
        <v>0</v>
      </c>
      <c r="H1294">
        <v>0</v>
      </c>
      <c r="I1294">
        <v>0</v>
      </c>
      <c r="J1294">
        <v>1</v>
      </c>
      <c r="K1294" s="88">
        <f t="shared" si="41"/>
        <v>0</v>
      </c>
      <c r="L1294">
        <v>0</v>
      </c>
      <c r="M1294">
        <v>0</v>
      </c>
      <c r="N1294">
        <v>0</v>
      </c>
      <c r="O1294">
        <v>0</v>
      </c>
      <c r="P1294">
        <v>0</v>
      </c>
      <c r="Q1294">
        <v>0</v>
      </c>
      <c r="R1294">
        <v>2</v>
      </c>
      <c r="S1294">
        <v>0</v>
      </c>
    </row>
    <row r="1295" spans="1:19" ht="12.75" customHeight="1" x14ac:dyDescent="0.2">
      <c r="A1295" t="s">
        <v>1073</v>
      </c>
      <c r="B1295" t="s">
        <v>12</v>
      </c>
      <c r="C1295" t="s">
        <v>3</v>
      </c>
      <c r="D1295" s="92">
        <v>2017</v>
      </c>
      <c r="E1295" t="s">
        <v>6</v>
      </c>
      <c r="F1295">
        <v>1</v>
      </c>
      <c r="G1295" s="88">
        <f t="shared" si="40"/>
        <v>0</v>
      </c>
      <c r="H1295">
        <v>0</v>
      </c>
      <c r="I1295">
        <v>0</v>
      </c>
      <c r="J1295">
        <v>1</v>
      </c>
      <c r="K1295" s="88">
        <f t="shared" si="41"/>
        <v>0</v>
      </c>
      <c r="L1295">
        <v>0</v>
      </c>
      <c r="M1295">
        <v>0</v>
      </c>
      <c r="N1295">
        <v>0</v>
      </c>
      <c r="O1295">
        <v>0</v>
      </c>
      <c r="P1295">
        <v>0</v>
      </c>
      <c r="Q1295">
        <v>0</v>
      </c>
      <c r="R1295">
        <v>2</v>
      </c>
      <c r="S1295">
        <v>0</v>
      </c>
    </row>
    <row r="1296" spans="1:19" ht="12.75" customHeight="1" x14ac:dyDescent="0.2">
      <c r="A1296" s="93" t="s">
        <v>247</v>
      </c>
      <c r="B1296" s="93" t="s">
        <v>90</v>
      </c>
      <c r="C1296" s="93" t="s">
        <v>13</v>
      </c>
      <c r="D1296" s="94" t="s">
        <v>1189</v>
      </c>
      <c r="E1296" s="93" t="s">
        <v>6</v>
      </c>
      <c r="F1296" s="95">
        <v>73</v>
      </c>
      <c r="G1296" s="88">
        <f t="shared" si="40"/>
        <v>0</v>
      </c>
      <c r="H1296" s="95">
        <v>0</v>
      </c>
      <c r="I1296" s="95">
        <v>0</v>
      </c>
      <c r="J1296" s="96">
        <v>52</v>
      </c>
      <c r="K1296" s="88">
        <f t="shared" si="41"/>
        <v>2</v>
      </c>
      <c r="L1296" s="95">
        <v>0</v>
      </c>
      <c r="M1296" s="95">
        <v>2</v>
      </c>
      <c r="N1296" s="95">
        <v>61</v>
      </c>
      <c r="O1296" s="95">
        <v>3</v>
      </c>
      <c r="P1296" s="93" t="s">
        <v>1402</v>
      </c>
      <c r="Q1296" s="95">
        <v>0</v>
      </c>
      <c r="R1296" s="95">
        <v>323</v>
      </c>
      <c r="S1296" s="95">
        <v>5</v>
      </c>
    </row>
    <row r="1297" spans="1:19" ht="12.75" customHeight="1" x14ac:dyDescent="0.2">
      <c r="A1297" s="97" t="s">
        <v>247</v>
      </c>
      <c r="B1297" s="97" t="s">
        <v>90</v>
      </c>
      <c r="C1297" s="97" t="s">
        <v>13</v>
      </c>
      <c r="D1297" s="98">
        <v>2014</v>
      </c>
      <c r="E1297" s="97" t="s">
        <v>6</v>
      </c>
      <c r="F1297" s="97">
        <v>73</v>
      </c>
      <c r="G1297" s="88">
        <f t="shared" si="40"/>
        <v>0</v>
      </c>
      <c r="H1297" s="97">
        <v>0</v>
      </c>
      <c r="I1297" s="97">
        <v>0</v>
      </c>
      <c r="J1297" s="97">
        <v>52</v>
      </c>
      <c r="K1297" s="88">
        <f t="shared" si="41"/>
        <v>26</v>
      </c>
      <c r="L1297" s="97">
        <v>26</v>
      </c>
      <c r="M1297" s="97">
        <v>0</v>
      </c>
      <c r="N1297" s="97">
        <v>61</v>
      </c>
      <c r="O1297" s="97">
        <v>1</v>
      </c>
      <c r="P1297" s="97">
        <v>137</v>
      </c>
      <c r="Q1297" s="97">
        <v>0</v>
      </c>
      <c r="R1297" s="97">
        <v>323</v>
      </c>
      <c r="S1297" s="97">
        <v>27</v>
      </c>
    </row>
    <row r="1298" spans="1:19" ht="12.75" customHeight="1" x14ac:dyDescent="0.2">
      <c r="A1298" s="97" t="s">
        <v>247</v>
      </c>
      <c r="B1298" s="97" t="s">
        <v>90</v>
      </c>
      <c r="C1298" s="97" t="s">
        <v>13</v>
      </c>
      <c r="D1298" s="98">
        <v>2015</v>
      </c>
      <c r="E1298" s="97" t="s">
        <v>6</v>
      </c>
      <c r="F1298" s="97">
        <v>73</v>
      </c>
      <c r="G1298" s="88">
        <f t="shared" si="40"/>
        <v>0</v>
      </c>
      <c r="H1298" s="97">
        <v>0</v>
      </c>
      <c r="I1298" s="97">
        <v>0</v>
      </c>
      <c r="J1298" s="97">
        <v>52</v>
      </c>
      <c r="K1298" s="88">
        <f t="shared" si="41"/>
        <v>0</v>
      </c>
      <c r="L1298" s="97">
        <v>0</v>
      </c>
      <c r="M1298" s="97">
        <v>0</v>
      </c>
      <c r="N1298" s="97">
        <v>61</v>
      </c>
      <c r="O1298" s="97">
        <v>1</v>
      </c>
      <c r="P1298" s="97">
        <v>137</v>
      </c>
      <c r="Q1298" s="97">
        <v>0</v>
      </c>
      <c r="R1298" s="97">
        <v>323</v>
      </c>
      <c r="S1298" s="97">
        <v>1</v>
      </c>
    </row>
    <row r="1299" spans="1:19" ht="12.75" customHeight="1" x14ac:dyDescent="0.2">
      <c r="A1299" s="97" t="s">
        <v>247</v>
      </c>
      <c r="B1299" s="97" t="s">
        <v>90</v>
      </c>
      <c r="C1299" s="97" t="s">
        <v>13</v>
      </c>
      <c r="D1299" s="98">
        <v>2016</v>
      </c>
      <c r="E1299" s="97" t="s">
        <v>6</v>
      </c>
      <c r="F1299" s="97">
        <v>73</v>
      </c>
      <c r="G1299" s="88">
        <f t="shared" si="40"/>
        <v>0</v>
      </c>
      <c r="H1299" s="97">
        <v>0</v>
      </c>
      <c r="I1299" s="97">
        <v>0</v>
      </c>
      <c r="J1299" s="97">
        <v>52</v>
      </c>
      <c r="K1299" s="88">
        <f t="shared" si="41"/>
        <v>0</v>
      </c>
      <c r="L1299" s="97">
        <v>0</v>
      </c>
      <c r="M1299" s="97">
        <v>0</v>
      </c>
      <c r="N1299" s="97">
        <v>61</v>
      </c>
      <c r="O1299" s="97">
        <v>4</v>
      </c>
      <c r="P1299" s="97">
        <v>137</v>
      </c>
      <c r="Q1299" s="97">
        <v>0</v>
      </c>
      <c r="R1299" s="97">
        <v>323</v>
      </c>
      <c r="S1299" s="97">
        <v>4</v>
      </c>
    </row>
    <row r="1300" spans="1:19" ht="12.75" customHeight="1" x14ac:dyDescent="0.2">
      <c r="A1300" s="97" t="s">
        <v>247</v>
      </c>
      <c r="B1300" s="97" t="s">
        <v>90</v>
      </c>
      <c r="C1300" s="97" t="s">
        <v>13</v>
      </c>
      <c r="D1300" s="98">
        <v>2017</v>
      </c>
      <c r="E1300" s="97" t="s">
        <v>6</v>
      </c>
      <c r="F1300" s="97">
        <v>73</v>
      </c>
      <c r="G1300" s="88">
        <f t="shared" si="40"/>
        <v>0</v>
      </c>
      <c r="H1300" s="97">
        <v>0</v>
      </c>
      <c r="I1300" s="97">
        <v>0</v>
      </c>
      <c r="J1300" s="97">
        <v>52</v>
      </c>
      <c r="K1300" s="88">
        <f t="shared" si="41"/>
        <v>18</v>
      </c>
      <c r="L1300" s="97">
        <v>0</v>
      </c>
      <c r="M1300" s="97">
        <v>18</v>
      </c>
      <c r="N1300" s="97">
        <v>61</v>
      </c>
      <c r="O1300" s="97">
        <v>20</v>
      </c>
      <c r="P1300" s="97">
        <v>137</v>
      </c>
      <c r="Q1300" s="97">
        <v>0</v>
      </c>
      <c r="R1300" s="97">
        <v>323</v>
      </c>
      <c r="S1300" s="97">
        <v>38</v>
      </c>
    </row>
    <row r="1301" spans="1:19" ht="12.75" customHeight="1" x14ac:dyDescent="0.2">
      <c r="A1301" s="93" t="s">
        <v>248</v>
      </c>
      <c r="B1301" s="93" t="s">
        <v>19</v>
      </c>
      <c r="C1301" s="93" t="s">
        <v>13</v>
      </c>
      <c r="D1301" s="94" t="s">
        <v>1189</v>
      </c>
      <c r="E1301" s="93" t="s">
        <v>6</v>
      </c>
      <c r="F1301" s="95">
        <v>1785</v>
      </c>
      <c r="G1301" s="88">
        <f t="shared" si="40"/>
        <v>0</v>
      </c>
      <c r="H1301" s="95">
        <v>0</v>
      </c>
      <c r="I1301" s="95">
        <v>0</v>
      </c>
      <c r="J1301" s="96">
        <v>1240</v>
      </c>
      <c r="K1301" s="88">
        <f t="shared" si="41"/>
        <v>79</v>
      </c>
      <c r="L1301" s="95">
        <v>79</v>
      </c>
      <c r="M1301" s="95">
        <v>0</v>
      </c>
      <c r="N1301" s="95">
        <v>1298</v>
      </c>
      <c r="O1301" s="95">
        <v>10</v>
      </c>
      <c r="P1301" s="93" t="s">
        <v>1403</v>
      </c>
      <c r="Q1301" s="95">
        <v>109</v>
      </c>
      <c r="R1301" s="95">
        <v>7084</v>
      </c>
      <c r="S1301" s="95">
        <v>198</v>
      </c>
    </row>
    <row r="1302" spans="1:19" ht="12.75" customHeight="1" x14ac:dyDescent="0.2">
      <c r="A1302" s="97" t="s">
        <v>248</v>
      </c>
      <c r="B1302" s="97" t="s">
        <v>19</v>
      </c>
      <c r="C1302" s="97" t="s">
        <v>13</v>
      </c>
      <c r="D1302" s="98">
        <v>2014</v>
      </c>
      <c r="E1302" s="97" t="s">
        <v>6</v>
      </c>
      <c r="F1302" s="97">
        <v>1785</v>
      </c>
      <c r="G1302" s="88">
        <f t="shared" si="40"/>
        <v>0</v>
      </c>
      <c r="H1302" s="97">
        <v>0</v>
      </c>
      <c r="I1302" s="97">
        <v>0</v>
      </c>
      <c r="J1302" s="97">
        <v>1240</v>
      </c>
      <c r="K1302" s="88">
        <f t="shared" si="41"/>
        <v>2</v>
      </c>
      <c r="L1302" s="97">
        <v>2</v>
      </c>
      <c r="M1302" s="97">
        <v>0</v>
      </c>
      <c r="N1302" s="97">
        <v>1298</v>
      </c>
      <c r="O1302" s="97">
        <v>17</v>
      </c>
      <c r="P1302" s="97">
        <v>2761</v>
      </c>
      <c r="Q1302" s="97">
        <v>83</v>
      </c>
      <c r="R1302" s="97">
        <v>7084</v>
      </c>
      <c r="S1302" s="97">
        <v>102</v>
      </c>
    </row>
    <row r="1303" spans="1:19" ht="12.75" customHeight="1" x14ac:dyDescent="0.2">
      <c r="A1303" s="97" t="s">
        <v>248</v>
      </c>
      <c r="B1303" s="97" t="s">
        <v>19</v>
      </c>
      <c r="C1303" s="97" t="s">
        <v>13</v>
      </c>
      <c r="D1303" s="98">
        <v>2015</v>
      </c>
      <c r="E1303" s="97" t="s">
        <v>6</v>
      </c>
      <c r="F1303" s="97">
        <v>1785</v>
      </c>
      <c r="G1303" s="88">
        <f t="shared" si="40"/>
        <v>35</v>
      </c>
      <c r="H1303" s="97">
        <v>35</v>
      </c>
      <c r="I1303" s="97">
        <v>0</v>
      </c>
      <c r="J1303" s="97">
        <v>1240</v>
      </c>
      <c r="K1303" s="88">
        <f t="shared" si="41"/>
        <v>48</v>
      </c>
      <c r="L1303" s="97">
        <v>48</v>
      </c>
      <c r="M1303" s="97">
        <v>0</v>
      </c>
      <c r="N1303" s="97">
        <v>1298</v>
      </c>
      <c r="O1303" s="97">
        <v>63</v>
      </c>
      <c r="P1303" s="97">
        <v>2761</v>
      </c>
      <c r="Q1303" s="97">
        <v>174</v>
      </c>
      <c r="R1303" s="97">
        <v>7084</v>
      </c>
      <c r="S1303" s="97">
        <v>320</v>
      </c>
    </row>
    <row r="1304" spans="1:19" ht="12.75" customHeight="1" x14ac:dyDescent="0.2">
      <c r="A1304" s="97" t="s">
        <v>248</v>
      </c>
      <c r="B1304" s="97" t="s">
        <v>19</v>
      </c>
      <c r="C1304" s="97" t="s">
        <v>13</v>
      </c>
      <c r="D1304" s="98">
        <v>2016</v>
      </c>
      <c r="E1304" s="97" t="s">
        <v>6</v>
      </c>
      <c r="F1304" s="97">
        <v>1785</v>
      </c>
      <c r="G1304" s="88">
        <f t="shared" si="40"/>
        <v>0</v>
      </c>
      <c r="H1304" s="97">
        <v>0</v>
      </c>
      <c r="I1304" s="97">
        <v>0</v>
      </c>
      <c r="J1304" s="97">
        <v>1240</v>
      </c>
      <c r="K1304" s="88">
        <f t="shared" si="41"/>
        <v>0</v>
      </c>
      <c r="L1304" s="97">
        <v>0</v>
      </c>
      <c r="M1304" s="97">
        <v>0</v>
      </c>
      <c r="N1304" s="97">
        <v>1298</v>
      </c>
      <c r="O1304" s="97">
        <v>6</v>
      </c>
      <c r="P1304" s="97">
        <v>2761</v>
      </c>
      <c r="Q1304" s="97">
        <v>128</v>
      </c>
      <c r="R1304" s="97">
        <v>7084</v>
      </c>
      <c r="S1304" s="97">
        <v>134</v>
      </c>
    </row>
    <row r="1305" spans="1:19" ht="12.75" customHeight="1" x14ac:dyDescent="0.2">
      <c r="A1305" s="97" t="s">
        <v>248</v>
      </c>
      <c r="B1305" s="97" t="s">
        <v>19</v>
      </c>
      <c r="C1305" s="97" t="s">
        <v>13</v>
      </c>
      <c r="D1305" s="98">
        <v>2017</v>
      </c>
      <c r="E1305" s="97" t="s">
        <v>6</v>
      </c>
      <c r="F1305" s="97">
        <v>1785</v>
      </c>
      <c r="G1305" s="88">
        <f t="shared" si="40"/>
        <v>0</v>
      </c>
      <c r="H1305" s="97">
        <v>0</v>
      </c>
      <c r="I1305" s="97">
        <v>0</v>
      </c>
      <c r="J1305" s="97">
        <v>1240</v>
      </c>
      <c r="K1305" s="88">
        <f t="shared" si="41"/>
        <v>0</v>
      </c>
      <c r="L1305" s="97">
        <v>0</v>
      </c>
      <c r="M1305" s="97">
        <v>0</v>
      </c>
      <c r="N1305" s="97">
        <v>1298</v>
      </c>
      <c r="O1305" s="97">
        <v>17</v>
      </c>
      <c r="P1305" s="97">
        <v>2761</v>
      </c>
      <c r="Q1305" s="97">
        <v>135</v>
      </c>
      <c r="R1305" s="97">
        <v>7084</v>
      </c>
      <c r="S1305" s="97">
        <v>152</v>
      </c>
    </row>
    <row r="1306" spans="1:19" ht="12.75" customHeight="1" x14ac:dyDescent="0.2">
      <c r="A1306" s="97" t="s">
        <v>1074</v>
      </c>
      <c r="B1306" s="97" t="s">
        <v>2</v>
      </c>
      <c r="C1306" s="97" t="s">
        <v>3</v>
      </c>
      <c r="D1306" s="98">
        <v>2014</v>
      </c>
      <c r="E1306" s="97" t="s">
        <v>6</v>
      </c>
      <c r="F1306" s="97">
        <v>579</v>
      </c>
      <c r="G1306" s="88">
        <f t="shared" si="40"/>
        <v>0</v>
      </c>
      <c r="H1306" s="97">
        <v>0</v>
      </c>
      <c r="I1306" s="97">
        <v>0</v>
      </c>
      <c r="J1306" s="97">
        <v>396</v>
      </c>
      <c r="K1306" s="88">
        <f t="shared" si="41"/>
        <v>0</v>
      </c>
      <c r="L1306" s="97">
        <v>0</v>
      </c>
      <c r="M1306" s="97">
        <v>0</v>
      </c>
      <c r="N1306" s="97">
        <v>453</v>
      </c>
      <c r="O1306" s="97">
        <v>0</v>
      </c>
      <c r="P1306" s="97">
        <v>1001</v>
      </c>
      <c r="Q1306" s="97">
        <v>57</v>
      </c>
      <c r="R1306" s="97">
        <v>2429</v>
      </c>
      <c r="S1306" s="97">
        <v>57</v>
      </c>
    </row>
    <row r="1307" spans="1:19" ht="12.75" customHeight="1" x14ac:dyDescent="0.2">
      <c r="A1307" t="s">
        <v>1074</v>
      </c>
      <c r="B1307" t="s">
        <v>2</v>
      </c>
      <c r="C1307" t="s">
        <v>3</v>
      </c>
      <c r="D1307" s="92">
        <v>2015</v>
      </c>
      <c r="E1307" t="s">
        <v>6</v>
      </c>
      <c r="F1307">
        <v>579</v>
      </c>
      <c r="G1307" s="88">
        <f t="shared" si="40"/>
        <v>0</v>
      </c>
      <c r="H1307">
        <v>0</v>
      </c>
      <c r="I1307">
        <v>0</v>
      </c>
      <c r="J1307">
        <v>396</v>
      </c>
      <c r="K1307" s="88">
        <f t="shared" si="41"/>
        <v>0</v>
      </c>
      <c r="L1307">
        <v>0</v>
      </c>
      <c r="M1307">
        <v>0</v>
      </c>
      <c r="N1307">
        <v>453</v>
      </c>
      <c r="O1307">
        <v>2</v>
      </c>
      <c r="P1307">
        <v>1001</v>
      </c>
      <c r="Q1307">
        <v>68</v>
      </c>
      <c r="R1307">
        <v>2429</v>
      </c>
      <c r="S1307">
        <v>70</v>
      </c>
    </row>
    <row r="1308" spans="1:19" ht="12.75" customHeight="1" x14ac:dyDescent="0.2">
      <c r="A1308" t="s">
        <v>1074</v>
      </c>
      <c r="B1308" t="s">
        <v>2</v>
      </c>
      <c r="C1308" t="s">
        <v>3</v>
      </c>
      <c r="D1308" s="92">
        <v>2016</v>
      </c>
      <c r="E1308" t="s">
        <v>6</v>
      </c>
      <c r="F1308">
        <v>579</v>
      </c>
      <c r="G1308" s="88">
        <f t="shared" si="40"/>
        <v>0</v>
      </c>
      <c r="H1308">
        <v>0</v>
      </c>
      <c r="I1308">
        <v>0</v>
      </c>
      <c r="J1308">
        <v>396</v>
      </c>
      <c r="K1308" s="88">
        <f t="shared" si="41"/>
        <v>0</v>
      </c>
      <c r="L1308">
        <v>0</v>
      </c>
      <c r="M1308">
        <v>0</v>
      </c>
      <c r="N1308">
        <v>453</v>
      </c>
      <c r="O1308">
        <v>2</v>
      </c>
      <c r="P1308">
        <v>1001</v>
      </c>
      <c r="Q1308">
        <v>42</v>
      </c>
      <c r="R1308">
        <v>2429</v>
      </c>
      <c r="S1308">
        <v>44</v>
      </c>
    </row>
    <row r="1309" spans="1:19" ht="12.75" customHeight="1" x14ac:dyDescent="0.2">
      <c r="A1309" t="s">
        <v>1074</v>
      </c>
      <c r="B1309" t="s">
        <v>2</v>
      </c>
      <c r="C1309" t="s">
        <v>3</v>
      </c>
      <c r="D1309" s="92">
        <v>2017</v>
      </c>
      <c r="E1309" t="s">
        <v>6</v>
      </c>
      <c r="F1309">
        <v>579</v>
      </c>
      <c r="G1309" s="88">
        <f t="shared" si="40"/>
        <v>0</v>
      </c>
      <c r="H1309">
        <v>0</v>
      </c>
      <c r="I1309">
        <v>0</v>
      </c>
      <c r="J1309">
        <v>396</v>
      </c>
      <c r="K1309" s="88">
        <f t="shared" si="41"/>
        <v>0</v>
      </c>
      <c r="L1309">
        <v>0</v>
      </c>
      <c r="M1309">
        <v>0</v>
      </c>
      <c r="N1309">
        <v>453</v>
      </c>
      <c r="O1309">
        <v>0</v>
      </c>
      <c r="P1309">
        <v>1001</v>
      </c>
      <c r="Q1309">
        <v>96</v>
      </c>
      <c r="R1309">
        <v>2429</v>
      </c>
      <c r="S1309">
        <v>96</v>
      </c>
    </row>
    <row r="1310" spans="1:19" ht="12.75" customHeight="1" x14ac:dyDescent="0.2">
      <c r="A1310" s="93" t="s">
        <v>1075</v>
      </c>
      <c r="B1310" s="93" t="s">
        <v>5</v>
      </c>
      <c r="C1310" s="93" t="s">
        <v>3</v>
      </c>
      <c r="D1310" s="94" t="s">
        <v>1189</v>
      </c>
      <c r="E1310" s="93" t="s">
        <v>6</v>
      </c>
      <c r="F1310" s="95">
        <v>372</v>
      </c>
      <c r="G1310" s="88">
        <f t="shared" si="40"/>
        <v>0</v>
      </c>
      <c r="H1310" s="95">
        <v>0</v>
      </c>
      <c r="I1310" s="95">
        <v>0</v>
      </c>
      <c r="J1310" s="96">
        <v>223</v>
      </c>
      <c r="K1310" s="88">
        <f t="shared" si="41"/>
        <v>13</v>
      </c>
      <c r="L1310" s="95">
        <v>0</v>
      </c>
      <c r="M1310" s="95">
        <v>13</v>
      </c>
      <c r="N1310" s="95">
        <v>238</v>
      </c>
      <c r="O1310" s="95">
        <v>0</v>
      </c>
      <c r="P1310" s="93" t="s">
        <v>1404</v>
      </c>
      <c r="Q1310" s="95">
        <v>115</v>
      </c>
      <c r="R1310" s="95">
        <v>1397</v>
      </c>
      <c r="S1310" s="95">
        <v>128</v>
      </c>
    </row>
    <row r="1311" spans="1:19" ht="12.75" customHeight="1" x14ac:dyDescent="0.2">
      <c r="A1311" s="97" t="s">
        <v>1075</v>
      </c>
      <c r="B1311" s="97" t="s">
        <v>5</v>
      </c>
      <c r="C1311" s="97" t="s">
        <v>3</v>
      </c>
      <c r="D1311" s="98">
        <v>2013</v>
      </c>
      <c r="E1311" s="97" t="s">
        <v>6</v>
      </c>
      <c r="F1311" s="97">
        <v>372</v>
      </c>
      <c r="G1311" s="88">
        <f t="shared" si="40"/>
        <v>0</v>
      </c>
      <c r="H1311" s="97">
        <v>0</v>
      </c>
      <c r="I1311" s="97">
        <v>0</v>
      </c>
      <c r="J1311" s="97">
        <v>223</v>
      </c>
      <c r="K1311" s="88">
        <f t="shared" si="41"/>
        <v>0</v>
      </c>
      <c r="L1311" s="97">
        <v>0</v>
      </c>
      <c r="M1311" s="97">
        <v>0</v>
      </c>
      <c r="N1311" s="97">
        <v>238</v>
      </c>
      <c r="O1311" s="97">
        <v>0</v>
      </c>
      <c r="P1311" s="97">
        <v>564</v>
      </c>
      <c r="Q1311" s="97">
        <v>-5</v>
      </c>
      <c r="R1311" s="97">
        <v>1397</v>
      </c>
      <c r="S1311" s="97">
        <v>-5</v>
      </c>
    </row>
    <row r="1312" spans="1:19" ht="12.75" customHeight="1" x14ac:dyDescent="0.2">
      <c r="A1312" s="97" t="s">
        <v>1075</v>
      </c>
      <c r="B1312" s="97" t="s">
        <v>5</v>
      </c>
      <c r="C1312" s="97" t="s">
        <v>3</v>
      </c>
      <c r="D1312" s="98">
        <v>2014</v>
      </c>
      <c r="E1312" s="97" t="s">
        <v>6</v>
      </c>
      <c r="F1312" s="97">
        <v>372</v>
      </c>
      <c r="G1312" s="88">
        <f t="shared" si="40"/>
        <v>0</v>
      </c>
      <c r="H1312" s="97">
        <v>0</v>
      </c>
      <c r="I1312" s="97">
        <v>0</v>
      </c>
      <c r="J1312" s="97">
        <v>223</v>
      </c>
      <c r="K1312" s="88">
        <f t="shared" si="41"/>
        <v>0</v>
      </c>
      <c r="L1312" s="97">
        <v>0</v>
      </c>
      <c r="M1312" s="97">
        <v>0</v>
      </c>
      <c r="N1312" s="97">
        <v>238</v>
      </c>
      <c r="O1312" s="97">
        <v>0</v>
      </c>
      <c r="P1312" s="97">
        <v>564</v>
      </c>
      <c r="Q1312" s="97">
        <v>35</v>
      </c>
      <c r="R1312" s="97">
        <v>1397</v>
      </c>
      <c r="S1312" s="97">
        <v>35</v>
      </c>
    </row>
    <row r="1313" spans="1:19" ht="12.75" customHeight="1" x14ac:dyDescent="0.2">
      <c r="A1313" t="s">
        <v>1075</v>
      </c>
      <c r="B1313" t="s">
        <v>5</v>
      </c>
      <c r="C1313" t="s">
        <v>3</v>
      </c>
      <c r="D1313" s="92">
        <v>2015</v>
      </c>
      <c r="E1313" t="s">
        <v>6</v>
      </c>
      <c r="F1313">
        <v>372</v>
      </c>
      <c r="G1313" s="88">
        <f t="shared" si="40"/>
        <v>0</v>
      </c>
      <c r="H1313">
        <v>0</v>
      </c>
      <c r="I1313">
        <v>0</v>
      </c>
      <c r="J1313">
        <v>223</v>
      </c>
      <c r="K1313" s="88">
        <f t="shared" si="41"/>
        <v>0</v>
      </c>
      <c r="L1313">
        <v>0</v>
      </c>
      <c r="M1313">
        <v>0</v>
      </c>
      <c r="N1313">
        <v>238</v>
      </c>
      <c r="O1313">
        <v>0</v>
      </c>
      <c r="P1313">
        <v>564</v>
      </c>
      <c r="Q1313">
        <v>68</v>
      </c>
      <c r="R1313">
        <v>1397</v>
      </c>
      <c r="S1313">
        <v>68</v>
      </c>
    </row>
    <row r="1314" spans="1:19" ht="12.75" customHeight="1" x14ac:dyDescent="0.2">
      <c r="A1314" t="s">
        <v>1075</v>
      </c>
      <c r="B1314" t="s">
        <v>5</v>
      </c>
      <c r="C1314" t="s">
        <v>3</v>
      </c>
      <c r="D1314" s="92">
        <v>2016</v>
      </c>
      <c r="E1314" t="s">
        <v>6</v>
      </c>
      <c r="F1314">
        <v>372</v>
      </c>
      <c r="G1314" s="88">
        <f t="shared" si="40"/>
        <v>0</v>
      </c>
      <c r="H1314">
        <v>0</v>
      </c>
      <c r="I1314">
        <v>0</v>
      </c>
      <c r="J1314">
        <v>223</v>
      </c>
      <c r="K1314" s="88">
        <f t="shared" si="41"/>
        <v>0</v>
      </c>
      <c r="L1314">
        <v>0</v>
      </c>
      <c r="M1314">
        <v>0</v>
      </c>
      <c r="N1314">
        <v>238</v>
      </c>
      <c r="O1314">
        <v>0</v>
      </c>
      <c r="P1314">
        <v>564</v>
      </c>
      <c r="Q1314">
        <v>21</v>
      </c>
      <c r="R1314">
        <v>1397</v>
      </c>
      <c r="S1314">
        <v>21</v>
      </c>
    </row>
    <row r="1315" spans="1:19" ht="12.75" customHeight="1" x14ac:dyDescent="0.2">
      <c r="A1315" t="s">
        <v>1075</v>
      </c>
      <c r="B1315" t="s">
        <v>5</v>
      </c>
      <c r="C1315" t="s">
        <v>3</v>
      </c>
      <c r="D1315" s="92">
        <v>2017</v>
      </c>
      <c r="E1315" t="s">
        <v>6</v>
      </c>
      <c r="F1315">
        <v>372</v>
      </c>
      <c r="G1315" s="88">
        <f t="shared" si="40"/>
        <v>0</v>
      </c>
      <c r="H1315">
        <v>0</v>
      </c>
      <c r="I1315">
        <v>0</v>
      </c>
      <c r="J1315">
        <v>223</v>
      </c>
      <c r="K1315" s="88">
        <f t="shared" si="41"/>
        <v>0</v>
      </c>
      <c r="L1315">
        <v>0</v>
      </c>
      <c r="M1315">
        <v>0</v>
      </c>
      <c r="N1315">
        <v>238</v>
      </c>
      <c r="O1315">
        <v>0</v>
      </c>
      <c r="P1315">
        <v>564</v>
      </c>
      <c r="Q1315">
        <v>0</v>
      </c>
      <c r="R1315">
        <v>1397</v>
      </c>
      <c r="S1315">
        <v>0</v>
      </c>
    </row>
    <row r="1316" spans="1:19" ht="12.75" customHeight="1" x14ac:dyDescent="0.2">
      <c r="A1316" t="s">
        <v>962</v>
      </c>
      <c r="B1316" t="s">
        <v>29</v>
      </c>
      <c r="C1316" t="s">
        <v>8</v>
      </c>
      <c r="D1316" s="92">
        <v>2015</v>
      </c>
      <c r="E1316" t="s">
        <v>6</v>
      </c>
      <c r="F1316">
        <v>706</v>
      </c>
      <c r="G1316" s="88">
        <f t="shared" si="40"/>
        <v>0</v>
      </c>
      <c r="H1316">
        <v>0</v>
      </c>
      <c r="I1316">
        <v>0</v>
      </c>
      <c r="J1316">
        <v>429</v>
      </c>
      <c r="K1316" s="88">
        <f t="shared" si="41"/>
        <v>2</v>
      </c>
      <c r="L1316">
        <v>0</v>
      </c>
      <c r="M1316">
        <v>2</v>
      </c>
      <c r="N1316">
        <v>502</v>
      </c>
      <c r="O1316">
        <v>0</v>
      </c>
      <c r="P1316">
        <v>1152</v>
      </c>
      <c r="Q1316">
        <v>1126</v>
      </c>
      <c r="R1316">
        <v>2789</v>
      </c>
      <c r="S1316">
        <v>1128</v>
      </c>
    </row>
    <row r="1317" spans="1:19" ht="12.75" customHeight="1" x14ac:dyDescent="0.2">
      <c r="A1317" t="s">
        <v>962</v>
      </c>
      <c r="B1317" t="s">
        <v>29</v>
      </c>
      <c r="C1317" t="s">
        <v>8</v>
      </c>
      <c r="D1317" s="92">
        <v>2016</v>
      </c>
      <c r="E1317" t="s">
        <v>6</v>
      </c>
      <c r="F1317">
        <v>706</v>
      </c>
      <c r="G1317" s="88">
        <f t="shared" si="40"/>
        <v>7</v>
      </c>
      <c r="H1317">
        <v>7</v>
      </c>
      <c r="I1317">
        <v>0</v>
      </c>
      <c r="J1317">
        <v>429</v>
      </c>
      <c r="K1317" s="88">
        <f t="shared" si="41"/>
        <v>16</v>
      </c>
      <c r="L1317">
        <v>0</v>
      </c>
      <c r="M1317">
        <v>16</v>
      </c>
      <c r="N1317">
        <v>502</v>
      </c>
      <c r="O1317">
        <v>0</v>
      </c>
      <c r="P1317">
        <v>1152</v>
      </c>
      <c r="Q1317">
        <v>240</v>
      </c>
      <c r="R1317">
        <v>2789</v>
      </c>
      <c r="S1317">
        <v>263</v>
      </c>
    </row>
    <row r="1318" spans="1:19" ht="12.75" customHeight="1" x14ac:dyDescent="0.2">
      <c r="A1318" t="s">
        <v>962</v>
      </c>
      <c r="B1318" t="s">
        <v>29</v>
      </c>
      <c r="C1318" t="s">
        <v>8</v>
      </c>
      <c r="D1318" s="92">
        <v>2017</v>
      </c>
      <c r="E1318" t="s">
        <v>6</v>
      </c>
      <c r="F1318">
        <v>706</v>
      </c>
      <c r="G1318" s="88">
        <f t="shared" si="40"/>
        <v>0</v>
      </c>
      <c r="H1318">
        <v>0</v>
      </c>
      <c r="I1318">
        <v>0</v>
      </c>
      <c r="J1318">
        <v>429</v>
      </c>
      <c r="K1318" s="88">
        <f t="shared" si="41"/>
        <v>36</v>
      </c>
      <c r="L1318">
        <v>36</v>
      </c>
      <c r="M1318">
        <v>0</v>
      </c>
      <c r="N1318">
        <v>502</v>
      </c>
      <c r="O1318">
        <v>0</v>
      </c>
      <c r="P1318">
        <v>1152</v>
      </c>
      <c r="Q1318">
        <v>8</v>
      </c>
      <c r="R1318">
        <v>2789</v>
      </c>
      <c r="S1318">
        <v>44</v>
      </c>
    </row>
    <row r="1319" spans="1:19" ht="12.75" customHeight="1" x14ac:dyDescent="0.2">
      <c r="A1319" s="93" t="s">
        <v>249</v>
      </c>
      <c r="B1319" s="93" t="s">
        <v>82</v>
      </c>
      <c r="C1319" s="93" t="s">
        <v>26</v>
      </c>
      <c r="D1319" s="94" t="s">
        <v>1189</v>
      </c>
      <c r="E1319" s="93" t="s">
        <v>6</v>
      </c>
      <c r="F1319" s="95">
        <v>393</v>
      </c>
      <c r="G1319" s="88">
        <f t="shared" si="40"/>
        <v>0</v>
      </c>
      <c r="H1319" s="95">
        <v>0</v>
      </c>
      <c r="I1319" s="95">
        <v>0</v>
      </c>
      <c r="J1319" s="96">
        <v>204</v>
      </c>
      <c r="K1319" s="88">
        <f t="shared" si="41"/>
        <v>1</v>
      </c>
      <c r="L1319" s="95">
        <v>0</v>
      </c>
      <c r="M1319" s="95">
        <v>1</v>
      </c>
      <c r="N1319" s="95">
        <v>161</v>
      </c>
      <c r="O1319" s="95">
        <v>21</v>
      </c>
      <c r="P1319" s="93" t="s">
        <v>1395</v>
      </c>
      <c r="Q1319" s="95">
        <v>1</v>
      </c>
      <c r="R1319" s="95">
        <v>1311</v>
      </c>
      <c r="S1319" s="95">
        <v>23</v>
      </c>
    </row>
    <row r="1320" spans="1:19" ht="12.75" customHeight="1" x14ac:dyDescent="0.2">
      <c r="A1320" s="97" t="s">
        <v>249</v>
      </c>
      <c r="B1320" s="97" t="s">
        <v>82</v>
      </c>
      <c r="C1320" s="97" t="s">
        <v>26</v>
      </c>
      <c r="D1320" s="98">
        <v>2015</v>
      </c>
      <c r="E1320" s="97" t="s">
        <v>6</v>
      </c>
      <c r="F1320" s="97">
        <v>393</v>
      </c>
      <c r="G1320" s="88">
        <f t="shared" si="40"/>
        <v>55</v>
      </c>
      <c r="H1320" s="97">
        <v>55</v>
      </c>
      <c r="I1320" s="97">
        <v>0</v>
      </c>
      <c r="J1320" s="97">
        <v>204</v>
      </c>
      <c r="K1320" s="88">
        <f t="shared" si="41"/>
        <v>0</v>
      </c>
      <c r="L1320" s="97">
        <v>0</v>
      </c>
      <c r="M1320" s="97">
        <v>0</v>
      </c>
      <c r="N1320" s="97">
        <v>161</v>
      </c>
      <c r="O1320" s="97">
        <v>3</v>
      </c>
      <c r="P1320" s="97">
        <v>553</v>
      </c>
      <c r="Q1320" s="97">
        <v>5</v>
      </c>
      <c r="R1320" s="97">
        <v>1311</v>
      </c>
      <c r="S1320" s="97">
        <v>63</v>
      </c>
    </row>
    <row r="1321" spans="1:19" ht="12.75" customHeight="1" x14ac:dyDescent="0.2">
      <c r="A1321" s="97" t="s">
        <v>249</v>
      </c>
      <c r="B1321" s="97" t="s">
        <v>82</v>
      </c>
      <c r="C1321" s="97" t="s">
        <v>26</v>
      </c>
      <c r="D1321" s="98">
        <v>2016</v>
      </c>
      <c r="E1321" s="97" t="s">
        <v>6</v>
      </c>
      <c r="F1321" s="97">
        <v>393</v>
      </c>
      <c r="G1321" s="88">
        <f t="shared" si="40"/>
        <v>0</v>
      </c>
      <c r="H1321" s="97">
        <v>0</v>
      </c>
      <c r="I1321" s="97">
        <v>0</v>
      </c>
      <c r="J1321" s="97">
        <v>204</v>
      </c>
      <c r="K1321" s="88">
        <f t="shared" si="41"/>
        <v>0</v>
      </c>
      <c r="L1321" s="97">
        <v>0</v>
      </c>
      <c r="M1321" s="97">
        <v>0</v>
      </c>
      <c r="N1321" s="97">
        <v>161</v>
      </c>
      <c r="O1321" s="97">
        <v>9</v>
      </c>
      <c r="P1321" s="97">
        <v>553</v>
      </c>
      <c r="Q1321" s="97">
        <v>0</v>
      </c>
      <c r="R1321" s="97">
        <v>1311</v>
      </c>
      <c r="S1321" s="97">
        <v>9</v>
      </c>
    </row>
    <row r="1322" spans="1:19" ht="12.75" customHeight="1" x14ac:dyDescent="0.2">
      <c r="A1322" s="97" t="s">
        <v>249</v>
      </c>
      <c r="B1322" s="97" t="s">
        <v>82</v>
      </c>
      <c r="C1322" s="97" t="s">
        <v>26</v>
      </c>
      <c r="D1322" s="98">
        <v>2017</v>
      </c>
      <c r="E1322" s="97" t="s">
        <v>6</v>
      </c>
      <c r="F1322" s="97">
        <v>393</v>
      </c>
      <c r="G1322" s="88">
        <f t="shared" si="40"/>
        <v>0</v>
      </c>
      <c r="H1322" s="97">
        <v>0</v>
      </c>
      <c r="I1322" s="97">
        <v>0</v>
      </c>
      <c r="J1322" s="97">
        <v>204</v>
      </c>
      <c r="K1322" s="88">
        <f t="shared" si="41"/>
        <v>0</v>
      </c>
      <c r="L1322" s="97">
        <v>0</v>
      </c>
      <c r="M1322" s="97">
        <v>0</v>
      </c>
      <c r="N1322" s="97">
        <v>161</v>
      </c>
      <c r="O1322" s="97">
        <v>3</v>
      </c>
      <c r="P1322" s="97">
        <v>553</v>
      </c>
      <c r="Q1322" s="97">
        <v>1</v>
      </c>
      <c r="R1322" s="97">
        <v>1311</v>
      </c>
      <c r="S1322" s="97">
        <v>4</v>
      </c>
    </row>
    <row r="1323" spans="1:19" ht="12.75" customHeight="1" x14ac:dyDescent="0.2">
      <c r="A1323" s="97" t="s">
        <v>250</v>
      </c>
      <c r="B1323" s="97" t="s">
        <v>2</v>
      </c>
      <c r="C1323" s="97" t="s">
        <v>3</v>
      </c>
      <c r="D1323" s="98">
        <v>2013</v>
      </c>
      <c r="E1323" s="97" t="s">
        <v>6</v>
      </c>
      <c r="F1323" s="97">
        <v>1023</v>
      </c>
      <c r="G1323" s="88">
        <f t="shared" si="40"/>
        <v>0</v>
      </c>
      <c r="H1323" s="97">
        <v>0</v>
      </c>
      <c r="I1323" s="97">
        <v>0</v>
      </c>
      <c r="J1323" s="97">
        <v>700</v>
      </c>
      <c r="K1323" s="88">
        <f t="shared" si="41"/>
        <v>0</v>
      </c>
      <c r="L1323" s="97">
        <v>0</v>
      </c>
      <c r="M1323" s="97">
        <v>0</v>
      </c>
      <c r="N1323" s="97">
        <v>812</v>
      </c>
      <c r="O1323" s="97">
        <v>0</v>
      </c>
      <c r="P1323" s="97">
        <v>1788</v>
      </c>
      <c r="Q1323" s="97">
        <v>0</v>
      </c>
      <c r="R1323" s="97">
        <v>4323</v>
      </c>
      <c r="S1323" s="97">
        <v>0</v>
      </c>
    </row>
    <row r="1324" spans="1:19" ht="12.75" customHeight="1" x14ac:dyDescent="0.2">
      <c r="A1324" s="97" t="s">
        <v>250</v>
      </c>
      <c r="B1324" s="97" t="s">
        <v>2</v>
      </c>
      <c r="C1324" s="97" t="s">
        <v>3</v>
      </c>
      <c r="D1324" s="98">
        <v>2014</v>
      </c>
      <c r="E1324" s="97" t="s">
        <v>6</v>
      </c>
      <c r="F1324" s="97">
        <v>1023</v>
      </c>
      <c r="G1324" s="88">
        <f t="shared" si="40"/>
        <v>0</v>
      </c>
      <c r="H1324" s="97">
        <v>0</v>
      </c>
      <c r="I1324" s="97">
        <v>0</v>
      </c>
      <c r="J1324" s="97">
        <v>700</v>
      </c>
      <c r="K1324" s="88">
        <f t="shared" si="41"/>
        <v>0</v>
      </c>
      <c r="L1324" s="97">
        <v>0</v>
      </c>
      <c r="M1324" s="97">
        <v>0</v>
      </c>
      <c r="N1324" s="97">
        <v>812</v>
      </c>
      <c r="O1324" s="97">
        <v>0</v>
      </c>
      <c r="P1324" s="97">
        <v>1788</v>
      </c>
      <c r="Q1324" s="97">
        <v>76</v>
      </c>
      <c r="R1324" s="97">
        <v>4323</v>
      </c>
      <c r="S1324" s="97">
        <v>76</v>
      </c>
    </row>
    <row r="1325" spans="1:19" ht="12.75" customHeight="1" x14ac:dyDescent="0.2">
      <c r="A1325" t="s">
        <v>250</v>
      </c>
      <c r="B1325" t="s">
        <v>2</v>
      </c>
      <c r="C1325" t="s">
        <v>3</v>
      </c>
      <c r="D1325" s="92">
        <v>2015</v>
      </c>
      <c r="E1325" t="s">
        <v>6</v>
      </c>
      <c r="F1325">
        <v>1023</v>
      </c>
      <c r="G1325" s="88">
        <f t="shared" si="40"/>
        <v>0</v>
      </c>
      <c r="H1325">
        <v>0</v>
      </c>
      <c r="I1325">
        <v>0</v>
      </c>
      <c r="J1325">
        <v>700</v>
      </c>
      <c r="K1325" s="88">
        <f t="shared" si="41"/>
        <v>0</v>
      </c>
      <c r="L1325">
        <v>0</v>
      </c>
      <c r="M1325">
        <v>0</v>
      </c>
      <c r="N1325">
        <v>812</v>
      </c>
      <c r="O1325">
        <v>0</v>
      </c>
      <c r="P1325">
        <v>1788</v>
      </c>
      <c r="Q1325">
        <v>8</v>
      </c>
      <c r="R1325">
        <v>4323</v>
      </c>
      <c r="S1325">
        <v>8</v>
      </c>
    </row>
    <row r="1326" spans="1:19" ht="12.75" customHeight="1" x14ac:dyDescent="0.2">
      <c r="A1326" t="s">
        <v>250</v>
      </c>
      <c r="B1326" t="s">
        <v>2</v>
      </c>
      <c r="C1326" t="s">
        <v>3</v>
      </c>
      <c r="D1326" s="92">
        <v>2016</v>
      </c>
      <c r="E1326" t="s">
        <v>6</v>
      </c>
      <c r="F1326">
        <v>1023</v>
      </c>
      <c r="G1326" s="88">
        <f t="shared" si="40"/>
        <v>0</v>
      </c>
      <c r="H1326">
        <v>0</v>
      </c>
      <c r="I1326">
        <v>0</v>
      </c>
      <c r="J1326">
        <v>700</v>
      </c>
      <c r="K1326" s="88">
        <f t="shared" si="41"/>
        <v>0</v>
      </c>
      <c r="L1326">
        <v>0</v>
      </c>
      <c r="M1326">
        <v>0</v>
      </c>
      <c r="N1326">
        <v>812</v>
      </c>
      <c r="O1326">
        <v>0</v>
      </c>
      <c r="P1326">
        <v>1788</v>
      </c>
      <c r="Q1326">
        <v>5</v>
      </c>
      <c r="R1326">
        <v>4323</v>
      </c>
      <c r="S1326">
        <v>5</v>
      </c>
    </row>
    <row r="1327" spans="1:19" ht="12.75" customHeight="1" x14ac:dyDescent="0.2">
      <c r="A1327" t="s">
        <v>250</v>
      </c>
      <c r="B1327" t="s">
        <v>2</v>
      </c>
      <c r="C1327" t="s">
        <v>3</v>
      </c>
      <c r="D1327" s="92">
        <v>2017</v>
      </c>
      <c r="E1327" t="s">
        <v>6</v>
      </c>
      <c r="F1327">
        <v>1023</v>
      </c>
      <c r="G1327" s="88">
        <f t="shared" si="40"/>
        <v>0</v>
      </c>
      <c r="H1327">
        <v>0</v>
      </c>
      <c r="I1327">
        <v>0</v>
      </c>
      <c r="J1327">
        <v>700</v>
      </c>
      <c r="K1327" s="88">
        <f t="shared" si="41"/>
        <v>0</v>
      </c>
      <c r="L1327">
        <v>0</v>
      </c>
      <c r="M1327">
        <v>0</v>
      </c>
      <c r="N1327">
        <v>812</v>
      </c>
      <c r="O1327">
        <v>0</v>
      </c>
      <c r="P1327">
        <v>1788</v>
      </c>
      <c r="Q1327">
        <v>7</v>
      </c>
      <c r="R1327">
        <v>4323</v>
      </c>
      <c r="S1327">
        <v>7</v>
      </c>
    </row>
    <row r="1328" spans="1:19" ht="12.75" customHeight="1" x14ac:dyDescent="0.2">
      <c r="A1328" s="97" t="s">
        <v>251</v>
      </c>
      <c r="B1328" s="97" t="s">
        <v>21</v>
      </c>
      <c r="C1328" s="97" t="s">
        <v>8</v>
      </c>
      <c r="D1328" s="98">
        <v>2015</v>
      </c>
      <c r="E1328" s="97" t="s">
        <v>6</v>
      </c>
      <c r="F1328" s="97">
        <v>438</v>
      </c>
      <c r="G1328" s="88">
        <f t="shared" si="40"/>
        <v>0</v>
      </c>
      <c r="H1328" s="97">
        <v>0</v>
      </c>
      <c r="I1328" s="97">
        <v>0</v>
      </c>
      <c r="J1328" s="97">
        <v>305</v>
      </c>
      <c r="K1328" s="88">
        <f t="shared" si="41"/>
        <v>79</v>
      </c>
      <c r="L1328" s="97">
        <v>79</v>
      </c>
      <c r="M1328" s="97">
        <v>0</v>
      </c>
      <c r="N1328" s="97">
        <v>410</v>
      </c>
      <c r="O1328" s="97">
        <v>0</v>
      </c>
      <c r="P1328" s="97">
        <v>1282</v>
      </c>
      <c r="Q1328" s="97">
        <v>112</v>
      </c>
      <c r="R1328" s="97">
        <v>2435</v>
      </c>
      <c r="S1328" s="97">
        <v>191</v>
      </c>
    </row>
    <row r="1329" spans="1:19" ht="12.75" customHeight="1" x14ac:dyDescent="0.2">
      <c r="A1329" s="97" t="s">
        <v>251</v>
      </c>
      <c r="B1329" s="97" t="s">
        <v>21</v>
      </c>
      <c r="C1329" s="97" t="s">
        <v>8</v>
      </c>
      <c r="D1329" s="98">
        <v>2016</v>
      </c>
      <c r="E1329" s="97" t="s">
        <v>6</v>
      </c>
      <c r="F1329" s="97">
        <v>438</v>
      </c>
      <c r="G1329" s="88">
        <f t="shared" si="40"/>
        <v>0</v>
      </c>
      <c r="H1329" s="97">
        <v>0</v>
      </c>
      <c r="I1329" s="97">
        <v>0</v>
      </c>
      <c r="J1329" s="97">
        <v>305</v>
      </c>
      <c r="K1329" s="88">
        <f t="shared" si="41"/>
        <v>0</v>
      </c>
      <c r="L1329" s="97">
        <v>0</v>
      </c>
      <c r="M1329" s="97">
        <v>0</v>
      </c>
      <c r="N1329" s="97">
        <v>410</v>
      </c>
      <c r="O1329" s="97">
        <v>0</v>
      </c>
      <c r="P1329" s="97">
        <v>1282</v>
      </c>
      <c r="Q1329" s="97">
        <v>56</v>
      </c>
      <c r="R1329" s="97">
        <v>2435</v>
      </c>
      <c r="S1329" s="97">
        <v>56</v>
      </c>
    </row>
    <row r="1330" spans="1:19" ht="12.75" customHeight="1" x14ac:dyDescent="0.2">
      <c r="A1330" s="97" t="s">
        <v>251</v>
      </c>
      <c r="B1330" s="97" t="s">
        <v>21</v>
      </c>
      <c r="C1330" s="97" t="s">
        <v>8</v>
      </c>
      <c r="D1330" s="98">
        <v>2017</v>
      </c>
      <c r="E1330" s="97" t="s">
        <v>6</v>
      </c>
      <c r="F1330" s="97">
        <v>438</v>
      </c>
      <c r="G1330" s="88">
        <f t="shared" si="40"/>
        <v>79</v>
      </c>
      <c r="H1330" s="97">
        <v>79</v>
      </c>
      <c r="I1330" s="97">
        <v>0</v>
      </c>
      <c r="J1330" s="97">
        <v>305</v>
      </c>
      <c r="K1330" s="88">
        <f t="shared" si="41"/>
        <v>0</v>
      </c>
      <c r="L1330" s="97">
        <v>0</v>
      </c>
      <c r="M1330" s="97">
        <v>0</v>
      </c>
      <c r="N1330" s="97">
        <v>410</v>
      </c>
      <c r="O1330" s="97">
        <v>0</v>
      </c>
      <c r="P1330" s="97">
        <v>1282</v>
      </c>
      <c r="Q1330" s="97">
        <v>59</v>
      </c>
      <c r="R1330" s="97">
        <v>2435</v>
      </c>
      <c r="S1330" s="97">
        <v>138</v>
      </c>
    </row>
    <row r="1331" spans="1:19" ht="12.75" customHeight="1" x14ac:dyDescent="0.2">
      <c r="A1331" s="93" t="s">
        <v>1405</v>
      </c>
      <c r="B1331" s="93" t="s">
        <v>42</v>
      </c>
      <c r="C1331" s="93" t="s">
        <v>8</v>
      </c>
      <c r="D1331" s="94" t="s">
        <v>1189</v>
      </c>
      <c r="E1331" s="93" t="s">
        <v>6</v>
      </c>
      <c r="F1331" s="95">
        <v>45</v>
      </c>
      <c r="G1331" s="88">
        <f t="shared" si="40"/>
        <v>0</v>
      </c>
      <c r="H1331" s="95">
        <v>0</v>
      </c>
      <c r="I1331" s="95">
        <v>0</v>
      </c>
      <c r="J1331" s="96">
        <v>36</v>
      </c>
      <c r="K1331" s="88">
        <f t="shared" si="41"/>
        <v>0</v>
      </c>
      <c r="L1331" s="95">
        <v>0</v>
      </c>
      <c r="M1331" s="95">
        <v>0</v>
      </c>
      <c r="N1331" s="95">
        <v>48</v>
      </c>
      <c r="O1331" s="95">
        <v>3</v>
      </c>
      <c r="P1331" s="93" t="s">
        <v>1394</v>
      </c>
      <c r="Q1331" s="95">
        <v>6</v>
      </c>
      <c r="R1331" s="95">
        <v>299</v>
      </c>
      <c r="S1331" s="95">
        <v>9</v>
      </c>
    </row>
    <row r="1332" spans="1:19" ht="12.75" customHeight="1" x14ac:dyDescent="0.2">
      <c r="A1332" s="97" t="s">
        <v>1405</v>
      </c>
      <c r="B1332" s="97" t="s">
        <v>42</v>
      </c>
      <c r="C1332" s="97" t="s">
        <v>8</v>
      </c>
      <c r="D1332" s="98">
        <v>2015</v>
      </c>
      <c r="E1332" s="97" t="s">
        <v>6</v>
      </c>
      <c r="F1332" s="97">
        <v>45</v>
      </c>
      <c r="G1332" s="88">
        <f t="shared" si="40"/>
        <v>0</v>
      </c>
      <c r="H1332" s="97">
        <v>0</v>
      </c>
      <c r="I1332" s="97">
        <v>0</v>
      </c>
      <c r="J1332" s="97">
        <v>36</v>
      </c>
      <c r="K1332" s="88">
        <f t="shared" si="41"/>
        <v>0</v>
      </c>
      <c r="L1332" s="97">
        <v>0</v>
      </c>
      <c r="M1332" s="97">
        <v>0</v>
      </c>
      <c r="N1332" s="97">
        <v>48</v>
      </c>
      <c r="O1332" s="97">
        <v>67</v>
      </c>
      <c r="P1332" s="97">
        <v>170</v>
      </c>
      <c r="Q1332" s="97">
        <v>80</v>
      </c>
      <c r="R1332" s="97">
        <v>299</v>
      </c>
      <c r="S1332" s="97">
        <v>147</v>
      </c>
    </row>
    <row r="1333" spans="1:19" ht="12.75" customHeight="1" x14ac:dyDescent="0.2">
      <c r="A1333" s="97" t="s">
        <v>1405</v>
      </c>
      <c r="B1333" s="97" t="s">
        <v>42</v>
      </c>
      <c r="C1333" s="97" t="s">
        <v>8</v>
      </c>
      <c r="D1333" s="98">
        <v>2016</v>
      </c>
      <c r="E1333" s="97" t="s">
        <v>6</v>
      </c>
      <c r="F1333" s="97">
        <v>45</v>
      </c>
      <c r="G1333" s="88">
        <f t="shared" si="40"/>
        <v>0</v>
      </c>
      <c r="H1333" s="97">
        <v>0</v>
      </c>
      <c r="I1333" s="97">
        <v>0</v>
      </c>
      <c r="J1333" s="97">
        <v>36</v>
      </c>
      <c r="K1333" s="88">
        <f t="shared" si="41"/>
        <v>0</v>
      </c>
      <c r="L1333" s="97">
        <v>0</v>
      </c>
      <c r="M1333" s="97">
        <v>0</v>
      </c>
      <c r="N1333" s="97">
        <v>48</v>
      </c>
      <c r="O1333" s="97">
        <v>12</v>
      </c>
      <c r="P1333" s="97">
        <v>170</v>
      </c>
      <c r="Q1333" s="97">
        <v>156</v>
      </c>
      <c r="R1333" s="97">
        <v>299</v>
      </c>
      <c r="S1333" s="97">
        <v>168</v>
      </c>
    </row>
    <row r="1334" spans="1:19" ht="12.75" customHeight="1" x14ac:dyDescent="0.2">
      <c r="A1334" s="97" t="s">
        <v>1405</v>
      </c>
      <c r="B1334" s="97" t="s">
        <v>42</v>
      </c>
      <c r="C1334" s="97" t="s">
        <v>8</v>
      </c>
      <c r="D1334" s="98">
        <v>2017</v>
      </c>
      <c r="E1334" s="97" t="s">
        <v>6</v>
      </c>
      <c r="F1334" s="97">
        <v>45</v>
      </c>
      <c r="G1334" s="88">
        <f t="shared" si="40"/>
        <v>0</v>
      </c>
      <c r="H1334" s="97">
        <v>0</v>
      </c>
      <c r="I1334" s="97">
        <v>0</v>
      </c>
      <c r="J1334" s="97">
        <v>36</v>
      </c>
      <c r="K1334" s="88">
        <f t="shared" si="41"/>
        <v>4</v>
      </c>
      <c r="L1334" s="97">
        <v>0</v>
      </c>
      <c r="M1334" s="97">
        <v>4</v>
      </c>
      <c r="N1334" s="97">
        <v>48</v>
      </c>
      <c r="O1334" s="97">
        <v>73</v>
      </c>
      <c r="P1334" s="97">
        <v>170</v>
      </c>
      <c r="Q1334" s="97">
        <v>75</v>
      </c>
      <c r="R1334" s="97">
        <v>299</v>
      </c>
      <c r="S1334" s="97">
        <v>152</v>
      </c>
    </row>
    <row r="1335" spans="1:19" ht="12.75" customHeight="1" x14ac:dyDescent="0.2">
      <c r="A1335" s="93" t="s">
        <v>252</v>
      </c>
      <c r="B1335" s="93" t="s">
        <v>72</v>
      </c>
      <c r="C1335" s="93" t="s">
        <v>26</v>
      </c>
      <c r="D1335" s="94" t="s">
        <v>1189</v>
      </c>
      <c r="E1335" s="93" t="s">
        <v>6</v>
      </c>
      <c r="F1335" s="95">
        <v>321</v>
      </c>
      <c r="G1335" s="88">
        <f t="shared" si="40"/>
        <v>0</v>
      </c>
      <c r="H1335" s="95">
        <v>0</v>
      </c>
      <c r="I1335" s="95">
        <v>0</v>
      </c>
      <c r="J1335" s="96">
        <v>206</v>
      </c>
      <c r="K1335" s="88">
        <f t="shared" si="41"/>
        <v>0</v>
      </c>
      <c r="L1335" s="95">
        <v>0</v>
      </c>
      <c r="M1335" s="95">
        <v>0</v>
      </c>
      <c r="N1335" s="95">
        <v>217</v>
      </c>
      <c r="O1335" s="95">
        <v>0</v>
      </c>
      <c r="P1335" s="93" t="s">
        <v>1406</v>
      </c>
      <c r="Q1335" s="95">
        <v>38</v>
      </c>
      <c r="R1335" s="95">
        <v>1280</v>
      </c>
      <c r="S1335" s="95">
        <v>38</v>
      </c>
    </row>
    <row r="1336" spans="1:19" ht="12.75" customHeight="1" x14ac:dyDescent="0.2">
      <c r="A1336" s="97" t="s">
        <v>252</v>
      </c>
      <c r="B1336" s="97" t="s">
        <v>72</v>
      </c>
      <c r="C1336" s="97" t="s">
        <v>26</v>
      </c>
      <c r="D1336" s="98">
        <v>2015</v>
      </c>
      <c r="E1336" s="97" t="s">
        <v>6</v>
      </c>
      <c r="F1336" s="97">
        <v>321</v>
      </c>
      <c r="G1336" s="88">
        <f t="shared" si="40"/>
        <v>0</v>
      </c>
      <c r="H1336" s="97">
        <v>0</v>
      </c>
      <c r="I1336" s="97">
        <v>0</v>
      </c>
      <c r="J1336" s="97">
        <v>206</v>
      </c>
      <c r="K1336" s="88">
        <f t="shared" si="41"/>
        <v>0</v>
      </c>
      <c r="L1336" s="97">
        <v>0</v>
      </c>
      <c r="M1336" s="97">
        <v>0</v>
      </c>
      <c r="N1336" s="97">
        <v>217</v>
      </c>
      <c r="O1336" s="97">
        <v>0</v>
      </c>
      <c r="P1336" s="97">
        <v>536</v>
      </c>
      <c r="Q1336" s="97">
        <v>52</v>
      </c>
      <c r="R1336" s="97">
        <v>1280</v>
      </c>
      <c r="S1336" s="97">
        <v>52</v>
      </c>
    </row>
    <row r="1337" spans="1:19" ht="12.75" customHeight="1" x14ac:dyDescent="0.2">
      <c r="A1337" s="97" t="s">
        <v>252</v>
      </c>
      <c r="B1337" s="97" t="s">
        <v>72</v>
      </c>
      <c r="C1337" s="97" t="s">
        <v>26</v>
      </c>
      <c r="D1337" s="98">
        <v>2016</v>
      </c>
      <c r="E1337" s="97" t="s">
        <v>6</v>
      </c>
      <c r="F1337" s="97">
        <v>321</v>
      </c>
      <c r="G1337" s="88">
        <f t="shared" si="40"/>
        <v>33</v>
      </c>
      <c r="H1337" s="97">
        <v>33</v>
      </c>
      <c r="I1337" s="97">
        <v>0</v>
      </c>
      <c r="J1337" s="97">
        <v>206</v>
      </c>
      <c r="K1337" s="88">
        <f t="shared" si="41"/>
        <v>38</v>
      </c>
      <c r="L1337" s="97">
        <v>38</v>
      </c>
      <c r="M1337" s="97">
        <v>0</v>
      </c>
      <c r="N1337" s="97">
        <v>217</v>
      </c>
      <c r="O1337" s="97">
        <v>0</v>
      </c>
      <c r="P1337" s="97">
        <v>536</v>
      </c>
      <c r="Q1337" s="97">
        <v>0</v>
      </c>
      <c r="R1337" s="97">
        <v>1280</v>
      </c>
      <c r="S1337" s="97">
        <v>71</v>
      </c>
    </row>
    <row r="1338" spans="1:19" ht="12.75" customHeight="1" x14ac:dyDescent="0.2">
      <c r="A1338" s="97" t="s">
        <v>252</v>
      </c>
      <c r="B1338" s="97" t="s">
        <v>72</v>
      </c>
      <c r="C1338" s="97" t="s">
        <v>26</v>
      </c>
      <c r="D1338" s="98">
        <v>2017</v>
      </c>
      <c r="E1338" s="97" t="s">
        <v>6</v>
      </c>
      <c r="F1338" s="97">
        <v>321</v>
      </c>
      <c r="G1338" s="88">
        <f t="shared" si="40"/>
        <v>0</v>
      </c>
      <c r="H1338" s="97">
        <v>0</v>
      </c>
      <c r="I1338" s="97">
        <v>0</v>
      </c>
      <c r="J1338" s="97">
        <v>206</v>
      </c>
      <c r="K1338" s="88">
        <f t="shared" si="41"/>
        <v>0</v>
      </c>
      <c r="L1338" s="97">
        <v>0</v>
      </c>
      <c r="M1338" s="97">
        <v>0</v>
      </c>
      <c r="N1338" s="97">
        <v>217</v>
      </c>
      <c r="O1338" s="97">
        <v>0</v>
      </c>
      <c r="P1338" s="97">
        <v>536</v>
      </c>
      <c r="Q1338" s="97">
        <v>13</v>
      </c>
      <c r="R1338" s="97">
        <v>1280</v>
      </c>
      <c r="S1338" s="97">
        <v>13</v>
      </c>
    </row>
    <row r="1339" spans="1:19" ht="12.75" customHeight="1" x14ac:dyDescent="0.2">
      <c r="A1339" s="93" t="s">
        <v>35</v>
      </c>
      <c r="B1339" s="93" t="s">
        <v>35</v>
      </c>
      <c r="C1339" s="93" t="s">
        <v>3</v>
      </c>
      <c r="D1339" s="94" t="s">
        <v>1189</v>
      </c>
      <c r="E1339" s="93" t="s">
        <v>6</v>
      </c>
      <c r="F1339" s="95">
        <v>2002</v>
      </c>
      <c r="G1339" s="88">
        <f t="shared" si="40"/>
        <v>4</v>
      </c>
      <c r="H1339" s="95">
        <v>0</v>
      </c>
      <c r="I1339" s="95">
        <v>4</v>
      </c>
      <c r="J1339" s="96">
        <v>1336</v>
      </c>
      <c r="K1339" s="88">
        <f t="shared" si="41"/>
        <v>0</v>
      </c>
      <c r="L1339" s="95">
        <v>0</v>
      </c>
      <c r="M1339" s="95">
        <v>0</v>
      </c>
      <c r="N1339" s="95">
        <v>1503</v>
      </c>
      <c r="O1339" s="95">
        <v>0</v>
      </c>
      <c r="P1339" s="93" t="s">
        <v>1407</v>
      </c>
      <c r="Q1339" s="95">
        <v>601</v>
      </c>
      <c r="R1339" s="95">
        <v>8283</v>
      </c>
      <c r="S1339" s="95">
        <v>605</v>
      </c>
    </row>
    <row r="1340" spans="1:19" ht="12.75" customHeight="1" x14ac:dyDescent="0.2">
      <c r="A1340" t="s">
        <v>35</v>
      </c>
      <c r="B1340" t="s">
        <v>35</v>
      </c>
      <c r="C1340" t="s">
        <v>3</v>
      </c>
      <c r="D1340" s="92">
        <v>2017</v>
      </c>
      <c r="E1340" t="s">
        <v>6</v>
      </c>
      <c r="F1340">
        <v>2002</v>
      </c>
      <c r="G1340" s="88">
        <f t="shared" si="40"/>
        <v>0</v>
      </c>
      <c r="H1340">
        <v>0</v>
      </c>
      <c r="I1340">
        <v>0</v>
      </c>
      <c r="J1340">
        <v>1336</v>
      </c>
      <c r="K1340" s="88">
        <f t="shared" si="41"/>
        <v>0</v>
      </c>
      <c r="L1340">
        <v>0</v>
      </c>
      <c r="M1340">
        <v>0</v>
      </c>
      <c r="N1340">
        <v>1503</v>
      </c>
      <c r="O1340">
        <v>12</v>
      </c>
      <c r="P1340">
        <v>3442</v>
      </c>
      <c r="Q1340">
        <v>70</v>
      </c>
      <c r="R1340">
        <v>8283</v>
      </c>
      <c r="S1340">
        <v>82</v>
      </c>
    </row>
    <row r="1341" spans="1:19" ht="12.75" customHeight="1" x14ac:dyDescent="0.2">
      <c r="A1341" s="93" t="s">
        <v>253</v>
      </c>
      <c r="B1341" s="93" t="s">
        <v>35</v>
      </c>
      <c r="C1341" s="93" t="s">
        <v>3</v>
      </c>
      <c r="D1341" s="94" t="s">
        <v>1189</v>
      </c>
      <c r="E1341" s="93" t="s">
        <v>6</v>
      </c>
      <c r="F1341" s="95">
        <v>7173</v>
      </c>
      <c r="G1341" s="88">
        <f t="shared" si="40"/>
        <v>57</v>
      </c>
      <c r="H1341" s="95">
        <v>57</v>
      </c>
      <c r="I1341" s="95">
        <v>0</v>
      </c>
      <c r="J1341" s="96">
        <v>4871</v>
      </c>
      <c r="K1341" s="88">
        <f t="shared" si="41"/>
        <v>0</v>
      </c>
      <c r="L1341" s="95">
        <v>0</v>
      </c>
      <c r="M1341" s="95">
        <v>0</v>
      </c>
      <c r="N1341" s="95">
        <v>5534</v>
      </c>
      <c r="O1341" s="95">
        <v>0</v>
      </c>
      <c r="P1341" s="93" t="s">
        <v>1408</v>
      </c>
      <c r="Q1341" s="95">
        <v>2250</v>
      </c>
      <c r="R1341" s="95">
        <v>30303</v>
      </c>
      <c r="S1341" s="95">
        <v>2307</v>
      </c>
    </row>
    <row r="1342" spans="1:19" ht="12.75" customHeight="1" x14ac:dyDescent="0.2">
      <c r="A1342" s="97" t="s">
        <v>253</v>
      </c>
      <c r="B1342" s="97" t="s">
        <v>35</v>
      </c>
      <c r="C1342" s="97" t="s">
        <v>3</v>
      </c>
      <c r="D1342" s="98">
        <v>2014</v>
      </c>
      <c r="E1342" s="97" t="s">
        <v>6</v>
      </c>
      <c r="F1342" s="97">
        <v>7173</v>
      </c>
      <c r="G1342" s="88">
        <f t="shared" si="40"/>
        <v>43</v>
      </c>
      <c r="H1342" s="97">
        <v>43</v>
      </c>
      <c r="I1342" s="97">
        <v>0</v>
      </c>
      <c r="J1342" s="97">
        <v>4871</v>
      </c>
      <c r="K1342" s="88">
        <f t="shared" si="41"/>
        <v>45</v>
      </c>
      <c r="L1342" s="97">
        <v>45</v>
      </c>
      <c r="M1342" s="97">
        <v>0</v>
      </c>
      <c r="N1342" s="97">
        <v>5534</v>
      </c>
      <c r="O1342" s="97">
        <v>430</v>
      </c>
      <c r="P1342" s="97">
        <v>12725</v>
      </c>
      <c r="Q1342" s="97">
        <v>630</v>
      </c>
      <c r="R1342" s="97">
        <v>30303</v>
      </c>
      <c r="S1342" s="97">
        <v>1148</v>
      </c>
    </row>
    <row r="1343" spans="1:19" ht="12.75" customHeight="1" x14ac:dyDescent="0.2">
      <c r="A1343" t="s">
        <v>253</v>
      </c>
      <c r="B1343" t="s">
        <v>35</v>
      </c>
      <c r="C1343" t="s">
        <v>3</v>
      </c>
      <c r="D1343" s="92">
        <v>2015</v>
      </c>
      <c r="E1343" t="s">
        <v>6</v>
      </c>
      <c r="F1343">
        <v>7173</v>
      </c>
      <c r="G1343" s="88">
        <f t="shared" si="40"/>
        <v>12</v>
      </c>
      <c r="H1343">
        <v>3</v>
      </c>
      <c r="I1343">
        <v>9</v>
      </c>
      <c r="J1343">
        <v>4871</v>
      </c>
      <c r="K1343" s="88">
        <f t="shared" si="41"/>
        <v>8</v>
      </c>
      <c r="L1343">
        <v>8</v>
      </c>
      <c r="M1343">
        <v>0</v>
      </c>
      <c r="N1343">
        <v>5534</v>
      </c>
      <c r="O1343">
        <v>98</v>
      </c>
      <c r="P1343">
        <v>12725</v>
      </c>
      <c r="Q1343">
        <v>914</v>
      </c>
      <c r="R1343">
        <v>30303</v>
      </c>
      <c r="S1343">
        <v>1032</v>
      </c>
    </row>
    <row r="1344" spans="1:19" ht="12.75" customHeight="1" x14ac:dyDescent="0.2">
      <c r="A1344" t="s">
        <v>253</v>
      </c>
      <c r="B1344" t="s">
        <v>35</v>
      </c>
      <c r="C1344" t="s">
        <v>3</v>
      </c>
      <c r="D1344" s="92">
        <v>2016</v>
      </c>
      <c r="E1344" t="s">
        <v>6</v>
      </c>
      <c r="F1344">
        <v>7173</v>
      </c>
      <c r="G1344" s="88">
        <f t="shared" si="40"/>
        <v>23</v>
      </c>
      <c r="H1344">
        <v>23</v>
      </c>
      <c r="I1344">
        <v>0</v>
      </c>
      <c r="J1344">
        <v>4871</v>
      </c>
      <c r="K1344" s="88">
        <f t="shared" si="41"/>
        <v>2</v>
      </c>
      <c r="L1344">
        <v>2</v>
      </c>
      <c r="M1344">
        <v>0</v>
      </c>
      <c r="N1344">
        <v>5534</v>
      </c>
      <c r="O1344">
        <v>0</v>
      </c>
      <c r="P1344">
        <v>12725</v>
      </c>
      <c r="Q1344">
        <v>394</v>
      </c>
      <c r="R1344">
        <v>30303</v>
      </c>
      <c r="S1344">
        <v>419</v>
      </c>
    </row>
    <row r="1345" spans="1:19" ht="12.75" customHeight="1" x14ac:dyDescent="0.2">
      <c r="A1345" t="s">
        <v>253</v>
      </c>
      <c r="B1345" t="s">
        <v>35</v>
      </c>
      <c r="C1345" t="s">
        <v>3</v>
      </c>
      <c r="D1345" s="92">
        <v>2017</v>
      </c>
      <c r="E1345" t="s">
        <v>6</v>
      </c>
      <c r="F1345">
        <v>7173</v>
      </c>
      <c r="G1345" s="88">
        <f t="shared" si="40"/>
        <v>86</v>
      </c>
      <c r="H1345">
        <v>86</v>
      </c>
      <c r="I1345">
        <v>0</v>
      </c>
      <c r="J1345">
        <v>4871</v>
      </c>
      <c r="K1345" s="88">
        <f t="shared" si="41"/>
        <v>27</v>
      </c>
      <c r="L1345">
        <v>27</v>
      </c>
      <c r="M1345">
        <v>0</v>
      </c>
      <c r="N1345">
        <v>5534</v>
      </c>
      <c r="O1345">
        <v>505</v>
      </c>
      <c r="P1345">
        <v>12725</v>
      </c>
      <c r="Q1345">
        <v>62</v>
      </c>
      <c r="R1345">
        <v>30303</v>
      </c>
      <c r="S1345">
        <v>680</v>
      </c>
    </row>
    <row r="1346" spans="1:19" ht="12.75" customHeight="1" x14ac:dyDescent="0.2">
      <c r="A1346" s="93" t="s">
        <v>254</v>
      </c>
      <c r="B1346" s="93" t="s">
        <v>31</v>
      </c>
      <c r="C1346" s="93" t="s">
        <v>32</v>
      </c>
      <c r="D1346" s="94" t="s">
        <v>1189</v>
      </c>
      <c r="E1346" s="93" t="s">
        <v>6</v>
      </c>
      <c r="F1346" s="95">
        <v>1040</v>
      </c>
      <c r="G1346" s="88">
        <f t="shared" si="40"/>
        <v>0</v>
      </c>
      <c r="H1346" s="95">
        <v>0</v>
      </c>
      <c r="I1346" s="95">
        <v>0</v>
      </c>
      <c r="J1346" s="96">
        <v>729</v>
      </c>
      <c r="K1346" s="88">
        <f t="shared" si="41"/>
        <v>0</v>
      </c>
      <c r="L1346" s="95">
        <v>0</v>
      </c>
      <c r="M1346" s="95">
        <v>0</v>
      </c>
      <c r="N1346" s="95">
        <v>709</v>
      </c>
      <c r="O1346" s="95">
        <v>45</v>
      </c>
      <c r="P1346" s="93" t="s">
        <v>1409</v>
      </c>
      <c r="Q1346" s="95">
        <v>540</v>
      </c>
      <c r="R1346" s="95">
        <v>3813</v>
      </c>
      <c r="S1346" s="95">
        <v>585</v>
      </c>
    </row>
    <row r="1347" spans="1:19" ht="12.75" customHeight="1" x14ac:dyDescent="0.2">
      <c r="A1347" s="97" t="s">
        <v>254</v>
      </c>
      <c r="B1347" s="97" t="s">
        <v>31</v>
      </c>
      <c r="C1347" s="97" t="s">
        <v>32</v>
      </c>
      <c r="D1347" s="98">
        <v>2013</v>
      </c>
      <c r="E1347" s="97" t="s">
        <v>6</v>
      </c>
      <c r="F1347" s="97">
        <v>1040</v>
      </c>
      <c r="G1347" s="88">
        <f t="shared" ref="G1347:G1410" si="42">H1347+I1347</f>
        <v>0</v>
      </c>
      <c r="H1347" s="97">
        <v>0</v>
      </c>
      <c r="I1347" s="97">
        <v>0</v>
      </c>
      <c r="J1347" s="97">
        <v>729</v>
      </c>
      <c r="K1347" s="88">
        <f t="shared" ref="K1347:K1410" si="43">L1347+M1347</f>
        <v>0</v>
      </c>
      <c r="L1347" s="97">
        <v>0</v>
      </c>
      <c r="M1347" s="97">
        <v>0</v>
      </c>
      <c r="N1347" s="97">
        <v>709</v>
      </c>
      <c r="O1347" s="97">
        <v>0</v>
      </c>
      <c r="P1347" s="97">
        <v>1335</v>
      </c>
      <c r="Q1347" s="97">
        <v>0</v>
      </c>
      <c r="R1347" s="97">
        <v>3813</v>
      </c>
      <c r="S1347" s="97">
        <v>0</v>
      </c>
    </row>
    <row r="1348" spans="1:19" ht="12.75" customHeight="1" x14ac:dyDescent="0.2">
      <c r="A1348" s="97" t="s">
        <v>254</v>
      </c>
      <c r="B1348" s="97" t="s">
        <v>31</v>
      </c>
      <c r="C1348" s="97" t="s">
        <v>32</v>
      </c>
      <c r="D1348" s="98">
        <v>2014</v>
      </c>
      <c r="E1348" s="97" t="s">
        <v>6</v>
      </c>
      <c r="F1348" s="97">
        <v>1040</v>
      </c>
      <c r="G1348" s="88">
        <f t="shared" si="42"/>
        <v>0</v>
      </c>
      <c r="H1348" s="97">
        <v>0</v>
      </c>
      <c r="I1348" s="97">
        <v>0</v>
      </c>
      <c r="J1348" s="97">
        <v>729</v>
      </c>
      <c r="K1348" s="88">
        <f t="shared" si="43"/>
        <v>0</v>
      </c>
      <c r="L1348" s="97">
        <v>0</v>
      </c>
      <c r="M1348" s="97">
        <v>0</v>
      </c>
      <c r="N1348" s="97">
        <v>709</v>
      </c>
      <c r="O1348" s="97">
        <v>37</v>
      </c>
      <c r="P1348" s="97">
        <v>1335</v>
      </c>
      <c r="Q1348" s="97">
        <v>360</v>
      </c>
      <c r="R1348" s="97">
        <v>3813</v>
      </c>
      <c r="S1348" s="97">
        <v>397</v>
      </c>
    </row>
    <row r="1349" spans="1:19" ht="12.75" customHeight="1" x14ac:dyDescent="0.2">
      <c r="A1349" t="s">
        <v>254</v>
      </c>
      <c r="B1349" t="s">
        <v>31</v>
      </c>
      <c r="C1349" t="s">
        <v>32</v>
      </c>
      <c r="D1349" s="92">
        <v>2015</v>
      </c>
      <c r="E1349" t="s">
        <v>6</v>
      </c>
      <c r="F1349">
        <v>1040</v>
      </c>
      <c r="G1349" s="88">
        <f t="shared" si="42"/>
        <v>0</v>
      </c>
      <c r="H1349">
        <v>0</v>
      </c>
      <c r="I1349">
        <v>0</v>
      </c>
      <c r="J1349">
        <v>729</v>
      </c>
      <c r="K1349" s="88">
        <f t="shared" si="43"/>
        <v>0</v>
      </c>
      <c r="L1349">
        <v>0</v>
      </c>
      <c r="M1349">
        <v>0</v>
      </c>
      <c r="N1349">
        <v>709</v>
      </c>
      <c r="O1349">
        <v>385</v>
      </c>
      <c r="P1349">
        <v>1335</v>
      </c>
      <c r="Q1349">
        <v>312</v>
      </c>
      <c r="R1349">
        <v>3813</v>
      </c>
      <c r="S1349">
        <v>697</v>
      </c>
    </row>
    <row r="1350" spans="1:19" ht="12.75" customHeight="1" x14ac:dyDescent="0.2">
      <c r="A1350" t="s">
        <v>254</v>
      </c>
      <c r="B1350" t="s">
        <v>31</v>
      </c>
      <c r="C1350" t="s">
        <v>32</v>
      </c>
      <c r="D1350" s="92">
        <v>2016</v>
      </c>
      <c r="E1350" t="s">
        <v>6</v>
      </c>
      <c r="F1350">
        <v>1040</v>
      </c>
      <c r="G1350" s="88">
        <f t="shared" si="42"/>
        <v>0</v>
      </c>
      <c r="H1350">
        <v>0</v>
      </c>
      <c r="I1350">
        <v>0</v>
      </c>
      <c r="J1350">
        <v>729</v>
      </c>
      <c r="K1350" s="88">
        <f t="shared" si="43"/>
        <v>0</v>
      </c>
      <c r="L1350">
        <v>0</v>
      </c>
      <c r="M1350">
        <v>0</v>
      </c>
      <c r="N1350">
        <v>709</v>
      </c>
      <c r="O1350">
        <v>184</v>
      </c>
      <c r="P1350">
        <v>1335</v>
      </c>
      <c r="Q1350">
        <v>352</v>
      </c>
      <c r="R1350">
        <v>3813</v>
      </c>
      <c r="S1350">
        <v>536</v>
      </c>
    </row>
    <row r="1351" spans="1:19" ht="12.75" customHeight="1" x14ac:dyDescent="0.2">
      <c r="A1351" t="s">
        <v>254</v>
      </c>
      <c r="B1351" t="s">
        <v>31</v>
      </c>
      <c r="C1351" t="s">
        <v>32</v>
      </c>
      <c r="D1351" s="92">
        <v>2017</v>
      </c>
      <c r="E1351" t="s">
        <v>6</v>
      </c>
      <c r="F1351">
        <v>1040</v>
      </c>
      <c r="G1351" s="88">
        <f t="shared" si="42"/>
        <v>0</v>
      </c>
      <c r="H1351">
        <v>0</v>
      </c>
      <c r="I1351">
        <v>0</v>
      </c>
      <c r="J1351">
        <v>729</v>
      </c>
      <c r="K1351" s="88">
        <f t="shared" si="43"/>
        <v>0</v>
      </c>
      <c r="L1351">
        <v>0</v>
      </c>
      <c r="M1351">
        <v>0</v>
      </c>
      <c r="N1351">
        <v>709</v>
      </c>
      <c r="O1351">
        <v>181</v>
      </c>
      <c r="P1351">
        <v>1335</v>
      </c>
      <c r="Q1351">
        <v>643</v>
      </c>
      <c r="R1351">
        <v>3813</v>
      </c>
      <c r="S1351">
        <v>824</v>
      </c>
    </row>
    <row r="1352" spans="1:19" ht="12.75" customHeight="1" x14ac:dyDescent="0.2">
      <c r="A1352" s="97" t="s">
        <v>255</v>
      </c>
      <c r="B1352" s="97" t="s">
        <v>81</v>
      </c>
      <c r="C1352" s="97" t="s">
        <v>8</v>
      </c>
      <c r="D1352" s="98">
        <v>2014</v>
      </c>
      <c r="E1352" s="97" t="s">
        <v>6</v>
      </c>
      <c r="F1352" s="97">
        <v>181</v>
      </c>
      <c r="G1352" s="88">
        <f t="shared" si="42"/>
        <v>0</v>
      </c>
      <c r="H1352" s="97">
        <v>0</v>
      </c>
      <c r="I1352" s="97">
        <v>0</v>
      </c>
      <c r="J1352" s="97">
        <v>107</v>
      </c>
      <c r="K1352" s="88">
        <f t="shared" si="43"/>
        <v>0</v>
      </c>
      <c r="L1352" s="97">
        <v>0</v>
      </c>
      <c r="M1352" s="97">
        <v>0</v>
      </c>
      <c r="N1352" s="97">
        <v>127</v>
      </c>
      <c r="O1352" s="97">
        <v>0</v>
      </c>
      <c r="P1352" s="97">
        <v>484</v>
      </c>
      <c r="Q1352" s="97">
        <v>0</v>
      </c>
      <c r="R1352" s="97">
        <v>899</v>
      </c>
      <c r="S1352" s="97">
        <v>0</v>
      </c>
    </row>
    <row r="1353" spans="1:19" ht="12.75" customHeight="1" x14ac:dyDescent="0.2">
      <c r="A1353" s="97" t="s">
        <v>255</v>
      </c>
      <c r="B1353" s="97" t="s">
        <v>81</v>
      </c>
      <c r="C1353" s="97" t="s">
        <v>8</v>
      </c>
      <c r="D1353" s="98">
        <v>2015</v>
      </c>
      <c r="E1353" s="97" t="s">
        <v>6</v>
      </c>
      <c r="F1353" s="97">
        <v>181</v>
      </c>
      <c r="G1353" s="88">
        <f t="shared" si="42"/>
        <v>0</v>
      </c>
      <c r="H1353" s="97">
        <v>0</v>
      </c>
      <c r="I1353" s="97">
        <v>0</v>
      </c>
      <c r="J1353" s="97">
        <v>107</v>
      </c>
      <c r="K1353" s="88">
        <f t="shared" si="43"/>
        <v>0</v>
      </c>
      <c r="L1353" s="97">
        <v>0</v>
      </c>
      <c r="M1353" s="97">
        <v>0</v>
      </c>
      <c r="N1353" s="97">
        <v>127</v>
      </c>
      <c r="O1353" s="97">
        <v>0</v>
      </c>
      <c r="P1353" s="97">
        <v>484</v>
      </c>
      <c r="Q1353" s="97">
        <v>244</v>
      </c>
      <c r="R1353" s="97">
        <v>899</v>
      </c>
      <c r="S1353" s="97">
        <v>244</v>
      </c>
    </row>
    <row r="1354" spans="1:19" ht="12.75" customHeight="1" x14ac:dyDescent="0.2">
      <c r="A1354" s="97" t="s">
        <v>255</v>
      </c>
      <c r="B1354" s="97" t="s">
        <v>81</v>
      </c>
      <c r="C1354" s="97" t="s">
        <v>8</v>
      </c>
      <c r="D1354" s="98">
        <v>2016</v>
      </c>
      <c r="E1354" s="97" t="s">
        <v>6</v>
      </c>
      <c r="F1354" s="97">
        <v>181</v>
      </c>
      <c r="G1354" s="88">
        <f t="shared" si="42"/>
        <v>0</v>
      </c>
      <c r="H1354" s="97">
        <v>0</v>
      </c>
      <c r="I1354" s="97">
        <v>0</v>
      </c>
      <c r="J1354" s="97">
        <v>107</v>
      </c>
      <c r="K1354" s="88">
        <f t="shared" si="43"/>
        <v>0</v>
      </c>
      <c r="L1354" s="97">
        <v>0</v>
      </c>
      <c r="M1354" s="97">
        <v>0</v>
      </c>
      <c r="N1354" s="97">
        <v>127</v>
      </c>
      <c r="O1354" s="97">
        <v>1</v>
      </c>
      <c r="P1354" s="97">
        <v>484</v>
      </c>
      <c r="Q1354" s="97">
        <v>161</v>
      </c>
      <c r="R1354" s="97">
        <v>899</v>
      </c>
      <c r="S1354" s="97">
        <v>162</v>
      </c>
    </row>
    <row r="1355" spans="1:19" ht="12.75" customHeight="1" x14ac:dyDescent="0.2">
      <c r="A1355" s="97" t="s">
        <v>255</v>
      </c>
      <c r="B1355" s="97" t="s">
        <v>81</v>
      </c>
      <c r="C1355" s="97" t="s">
        <v>8</v>
      </c>
      <c r="D1355" s="98">
        <v>2017</v>
      </c>
      <c r="E1355" s="97" t="s">
        <v>6</v>
      </c>
      <c r="F1355" s="97">
        <v>181</v>
      </c>
      <c r="G1355" s="88">
        <f t="shared" si="42"/>
        <v>0</v>
      </c>
      <c r="H1355" s="97">
        <v>0</v>
      </c>
      <c r="I1355" s="97">
        <v>0</v>
      </c>
      <c r="J1355" s="97">
        <v>107</v>
      </c>
      <c r="K1355" s="88">
        <f t="shared" si="43"/>
        <v>0</v>
      </c>
      <c r="L1355" s="97">
        <v>0</v>
      </c>
      <c r="M1355" s="97">
        <v>0</v>
      </c>
      <c r="N1355" s="97">
        <v>127</v>
      </c>
      <c r="O1355" s="97">
        <v>13</v>
      </c>
      <c r="P1355" s="97">
        <v>484</v>
      </c>
      <c r="Q1355" s="97">
        <v>165</v>
      </c>
      <c r="R1355" s="97">
        <v>899</v>
      </c>
      <c r="S1355" s="97">
        <v>178</v>
      </c>
    </row>
    <row r="1356" spans="1:19" ht="12.75" customHeight="1" x14ac:dyDescent="0.2">
      <c r="A1356" s="93" t="s">
        <v>1123</v>
      </c>
      <c r="B1356" s="93" t="s">
        <v>5</v>
      </c>
      <c r="C1356" s="93" t="s">
        <v>3</v>
      </c>
      <c r="D1356" s="94" t="s">
        <v>1189</v>
      </c>
      <c r="E1356" s="93" t="s">
        <v>6</v>
      </c>
      <c r="F1356" s="95">
        <v>1</v>
      </c>
      <c r="G1356" s="88">
        <f t="shared" si="42"/>
        <v>0</v>
      </c>
      <c r="H1356" s="95">
        <v>0</v>
      </c>
      <c r="I1356" s="95">
        <v>0</v>
      </c>
      <c r="J1356" s="96">
        <v>1</v>
      </c>
      <c r="K1356" s="88">
        <f t="shared" si="43"/>
        <v>0</v>
      </c>
      <c r="L1356" s="95">
        <v>0</v>
      </c>
      <c r="M1356" s="95">
        <v>0</v>
      </c>
      <c r="N1356" s="95">
        <v>1</v>
      </c>
      <c r="O1356" s="95">
        <v>0</v>
      </c>
      <c r="P1356" s="93" t="s">
        <v>1373</v>
      </c>
      <c r="Q1356" s="95">
        <v>276</v>
      </c>
      <c r="R1356" s="95">
        <v>5</v>
      </c>
      <c r="S1356" s="95">
        <v>276</v>
      </c>
    </row>
    <row r="1357" spans="1:19" ht="12.75" customHeight="1" x14ac:dyDescent="0.2">
      <c r="A1357" t="s">
        <v>1123</v>
      </c>
      <c r="B1357" t="s">
        <v>5</v>
      </c>
      <c r="C1357" t="s">
        <v>3</v>
      </c>
      <c r="D1357" s="92">
        <v>2017</v>
      </c>
      <c r="E1357" t="s">
        <v>6</v>
      </c>
      <c r="F1357">
        <v>1</v>
      </c>
      <c r="G1357" s="88">
        <f t="shared" si="42"/>
        <v>0</v>
      </c>
      <c r="H1357">
        <v>0</v>
      </c>
      <c r="I1357">
        <v>0</v>
      </c>
      <c r="J1357">
        <v>1</v>
      </c>
      <c r="K1357" s="88">
        <f t="shared" si="43"/>
        <v>0</v>
      </c>
      <c r="L1357">
        <v>0</v>
      </c>
      <c r="M1357">
        <v>0</v>
      </c>
      <c r="N1357">
        <v>1</v>
      </c>
      <c r="O1357">
        <v>1</v>
      </c>
      <c r="P1357">
        <v>2</v>
      </c>
      <c r="Q1357">
        <v>4</v>
      </c>
      <c r="R1357">
        <v>5</v>
      </c>
      <c r="S1357">
        <v>5</v>
      </c>
    </row>
    <row r="1358" spans="1:19" ht="12.75" customHeight="1" x14ac:dyDescent="0.2">
      <c r="A1358" s="93" t="s">
        <v>256</v>
      </c>
      <c r="B1358" s="93" t="s">
        <v>5</v>
      </c>
      <c r="C1358" s="93" t="s">
        <v>3</v>
      </c>
      <c r="D1358" s="94" t="s">
        <v>1189</v>
      </c>
      <c r="E1358" s="93" t="s">
        <v>6</v>
      </c>
      <c r="F1358" s="95">
        <v>153</v>
      </c>
      <c r="G1358" s="88">
        <f t="shared" si="42"/>
        <v>0</v>
      </c>
      <c r="H1358" s="95">
        <v>0</v>
      </c>
      <c r="I1358" s="95">
        <v>0</v>
      </c>
      <c r="J1358" s="96">
        <v>88</v>
      </c>
      <c r="K1358" s="88">
        <f t="shared" si="43"/>
        <v>9</v>
      </c>
      <c r="L1358" s="95">
        <v>9</v>
      </c>
      <c r="M1358" s="95">
        <v>0</v>
      </c>
      <c r="N1358" s="95">
        <v>99</v>
      </c>
      <c r="O1358" s="95">
        <v>51</v>
      </c>
      <c r="P1358" s="93" t="s">
        <v>1410</v>
      </c>
      <c r="Q1358" s="95">
        <v>82</v>
      </c>
      <c r="R1358" s="95">
        <v>602</v>
      </c>
      <c r="S1358" s="95">
        <v>142</v>
      </c>
    </row>
    <row r="1359" spans="1:19" ht="12.75" customHeight="1" x14ac:dyDescent="0.2">
      <c r="A1359" s="97" t="s">
        <v>256</v>
      </c>
      <c r="B1359" s="97" t="s">
        <v>5</v>
      </c>
      <c r="C1359" s="97" t="s">
        <v>3</v>
      </c>
      <c r="D1359" s="98">
        <v>2013</v>
      </c>
      <c r="E1359" s="97" t="s">
        <v>6</v>
      </c>
      <c r="F1359" s="97">
        <v>153</v>
      </c>
      <c r="G1359" s="88">
        <f t="shared" si="42"/>
        <v>0</v>
      </c>
      <c r="H1359" s="97">
        <v>0</v>
      </c>
      <c r="I1359" s="97">
        <v>0</v>
      </c>
      <c r="J1359" s="97">
        <v>88</v>
      </c>
      <c r="K1359" s="88">
        <f t="shared" si="43"/>
        <v>0</v>
      </c>
      <c r="L1359" s="97">
        <v>0</v>
      </c>
      <c r="M1359" s="97">
        <v>0</v>
      </c>
      <c r="N1359" s="97">
        <v>99</v>
      </c>
      <c r="O1359" s="97">
        <v>0</v>
      </c>
      <c r="P1359" s="97">
        <v>262</v>
      </c>
      <c r="Q1359" s="97">
        <v>0</v>
      </c>
      <c r="R1359" s="97">
        <v>602</v>
      </c>
      <c r="S1359" s="97">
        <v>0</v>
      </c>
    </row>
    <row r="1360" spans="1:19" ht="12.75" customHeight="1" x14ac:dyDescent="0.2">
      <c r="A1360" s="97" t="s">
        <v>256</v>
      </c>
      <c r="B1360" s="97" t="s">
        <v>5</v>
      </c>
      <c r="C1360" s="97" t="s">
        <v>3</v>
      </c>
      <c r="D1360" s="98">
        <v>2014</v>
      </c>
      <c r="E1360" s="97" t="s">
        <v>6</v>
      </c>
      <c r="F1360" s="97">
        <v>153</v>
      </c>
      <c r="G1360" s="88">
        <f t="shared" si="42"/>
        <v>0</v>
      </c>
      <c r="H1360" s="97">
        <v>0</v>
      </c>
      <c r="I1360" s="97">
        <v>0</v>
      </c>
      <c r="J1360" s="97">
        <v>88</v>
      </c>
      <c r="K1360" s="88">
        <f t="shared" si="43"/>
        <v>0</v>
      </c>
      <c r="L1360" s="97">
        <v>0</v>
      </c>
      <c r="M1360" s="97">
        <v>0</v>
      </c>
      <c r="N1360" s="97">
        <v>99</v>
      </c>
      <c r="O1360" s="97">
        <v>0</v>
      </c>
      <c r="P1360" s="97">
        <v>262</v>
      </c>
      <c r="Q1360" s="97">
        <v>0</v>
      </c>
      <c r="R1360" s="97">
        <v>602</v>
      </c>
      <c r="S1360" s="97">
        <v>0</v>
      </c>
    </row>
    <row r="1361" spans="1:19" ht="12.75" customHeight="1" x14ac:dyDescent="0.2">
      <c r="A1361" t="s">
        <v>256</v>
      </c>
      <c r="B1361" t="s">
        <v>5</v>
      </c>
      <c r="C1361" t="s">
        <v>3</v>
      </c>
      <c r="D1361" s="92">
        <v>2015</v>
      </c>
      <c r="E1361" t="s">
        <v>6</v>
      </c>
      <c r="F1361">
        <v>153</v>
      </c>
      <c r="G1361" s="88">
        <f t="shared" si="42"/>
        <v>0</v>
      </c>
      <c r="H1361">
        <v>0</v>
      </c>
      <c r="I1361">
        <v>0</v>
      </c>
      <c r="J1361">
        <v>88</v>
      </c>
      <c r="K1361" s="88">
        <f t="shared" si="43"/>
        <v>0</v>
      </c>
      <c r="L1361">
        <v>0</v>
      </c>
      <c r="M1361">
        <v>0</v>
      </c>
      <c r="N1361">
        <v>99</v>
      </c>
      <c r="O1361">
        <v>0</v>
      </c>
      <c r="P1361">
        <v>262</v>
      </c>
      <c r="Q1361">
        <v>0</v>
      </c>
      <c r="R1361">
        <v>602</v>
      </c>
      <c r="S1361">
        <v>0</v>
      </c>
    </row>
    <row r="1362" spans="1:19" ht="12.75" customHeight="1" x14ac:dyDescent="0.2">
      <c r="A1362" t="s">
        <v>256</v>
      </c>
      <c r="B1362" t="s">
        <v>5</v>
      </c>
      <c r="C1362" t="s">
        <v>3</v>
      </c>
      <c r="D1362" s="92">
        <v>2016</v>
      </c>
      <c r="E1362" t="s">
        <v>6</v>
      </c>
      <c r="F1362">
        <v>153</v>
      </c>
      <c r="G1362" s="88">
        <f t="shared" si="42"/>
        <v>0</v>
      </c>
      <c r="H1362">
        <v>0</v>
      </c>
      <c r="I1362">
        <v>0</v>
      </c>
      <c r="J1362">
        <v>88</v>
      </c>
      <c r="K1362" s="88">
        <f t="shared" si="43"/>
        <v>0</v>
      </c>
      <c r="L1362">
        <v>0</v>
      </c>
      <c r="M1362">
        <v>0</v>
      </c>
      <c r="N1362">
        <v>99</v>
      </c>
      <c r="O1362">
        <v>0</v>
      </c>
      <c r="P1362">
        <v>262</v>
      </c>
      <c r="Q1362">
        <v>0</v>
      </c>
      <c r="R1362">
        <v>602</v>
      </c>
      <c r="S1362">
        <v>0</v>
      </c>
    </row>
    <row r="1363" spans="1:19" ht="12.75" customHeight="1" x14ac:dyDescent="0.2">
      <c r="A1363" t="s">
        <v>256</v>
      </c>
      <c r="B1363" t="s">
        <v>5</v>
      </c>
      <c r="C1363" t="s">
        <v>3</v>
      </c>
      <c r="D1363" s="92">
        <v>2017</v>
      </c>
      <c r="E1363" t="s">
        <v>6</v>
      </c>
      <c r="F1363">
        <v>153</v>
      </c>
      <c r="G1363" s="88">
        <f t="shared" si="42"/>
        <v>0</v>
      </c>
      <c r="H1363">
        <v>0</v>
      </c>
      <c r="I1363">
        <v>0</v>
      </c>
      <c r="J1363">
        <v>88</v>
      </c>
      <c r="K1363" s="88">
        <f t="shared" si="43"/>
        <v>0</v>
      </c>
      <c r="L1363">
        <v>0</v>
      </c>
      <c r="M1363">
        <v>0</v>
      </c>
      <c r="N1363">
        <v>99</v>
      </c>
      <c r="O1363">
        <v>0</v>
      </c>
      <c r="P1363">
        <v>262</v>
      </c>
      <c r="Q1363">
        <v>0</v>
      </c>
      <c r="R1363">
        <v>602</v>
      </c>
      <c r="S1363">
        <v>0</v>
      </c>
    </row>
    <row r="1364" spans="1:19" ht="12.75" customHeight="1" x14ac:dyDescent="0.2">
      <c r="A1364" s="93" t="s">
        <v>257</v>
      </c>
      <c r="B1364" s="93" t="s">
        <v>31</v>
      </c>
      <c r="C1364" s="93" t="s">
        <v>32</v>
      </c>
      <c r="D1364" s="94" t="s">
        <v>1189</v>
      </c>
      <c r="E1364" s="93" t="s">
        <v>6</v>
      </c>
      <c r="F1364" s="95">
        <v>2268</v>
      </c>
      <c r="G1364" s="88">
        <f t="shared" si="42"/>
        <v>0</v>
      </c>
      <c r="H1364" s="95">
        <v>0</v>
      </c>
      <c r="I1364" s="95">
        <v>0</v>
      </c>
      <c r="J1364" s="96">
        <v>1590</v>
      </c>
      <c r="K1364" s="88">
        <f t="shared" si="43"/>
        <v>3</v>
      </c>
      <c r="L1364" s="95">
        <v>0</v>
      </c>
      <c r="M1364" s="95">
        <v>3</v>
      </c>
      <c r="N1364" s="95">
        <v>1577</v>
      </c>
      <c r="O1364" s="95">
        <v>333</v>
      </c>
      <c r="P1364" s="93" t="s">
        <v>1411</v>
      </c>
      <c r="Q1364" s="95">
        <v>472</v>
      </c>
      <c r="R1364" s="95">
        <v>8478</v>
      </c>
      <c r="S1364" s="95">
        <v>808</v>
      </c>
    </row>
    <row r="1365" spans="1:19" ht="12.75" customHeight="1" x14ac:dyDescent="0.2">
      <c r="A1365" s="97" t="s">
        <v>257</v>
      </c>
      <c r="B1365" s="97" t="s">
        <v>31</v>
      </c>
      <c r="C1365" s="97" t="s">
        <v>32</v>
      </c>
      <c r="D1365" s="98">
        <v>2013</v>
      </c>
      <c r="E1365" s="97" t="s">
        <v>6</v>
      </c>
      <c r="F1365" s="97">
        <v>2268</v>
      </c>
      <c r="G1365" s="88">
        <f t="shared" si="42"/>
        <v>0</v>
      </c>
      <c r="H1365" s="97">
        <v>0</v>
      </c>
      <c r="I1365" s="97">
        <v>0</v>
      </c>
      <c r="J1365" s="97">
        <v>1590</v>
      </c>
      <c r="K1365" s="88">
        <f t="shared" si="43"/>
        <v>0</v>
      </c>
      <c r="L1365" s="97">
        <v>0</v>
      </c>
      <c r="M1365" s="97">
        <v>0</v>
      </c>
      <c r="N1365" s="97">
        <v>1577</v>
      </c>
      <c r="O1365" s="97">
        <v>142</v>
      </c>
      <c r="P1365" s="97">
        <v>3043</v>
      </c>
      <c r="Q1365" s="97">
        <v>384</v>
      </c>
      <c r="R1365" s="97">
        <v>8478</v>
      </c>
      <c r="S1365" s="97">
        <v>526</v>
      </c>
    </row>
    <row r="1366" spans="1:19" ht="12.75" customHeight="1" x14ac:dyDescent="0.2">
      <c r="A1366" s="97" t="s">
        <v>257</v>
      </c>
      <c r="B1366" s="97" t="s">
        <v>31</v>
      </c>
      <c r="C1366" s="97" t="s">
        <v>32</v>
      </c>
      <c r="D1366" s="98">
        <v>2014</v>
      </c>
      <c r="E1366" s="97" t="s">
        <v>6</v>
      </c>
      <c r="F1366" s="97">
        <v>2268</v>
      </c>
      <c r="G1366" s="88">
        <f t="shared" si="42"/>
        <v>9</v>
      </c>
      <c r="H1366" s="97">
        <v>9</v>
      </c>
      <c r="I1366" s="97">
        <v>0</v>
      </c>
      <c r="J1366" s="97">
        <v>1590</v>
      </c>
      <c r="K1366" s="88">
        <f t="shared" si="43"/>
        <v>14</v>
      </c>
      <c r="L1366" s="97">
        <v>14</v>
      </c>
      <c r="M1366" s="97">
        <v>0</v>
      </c>
      <c r="N1366" s="97">
        <v>1577</v>
      </c>
      <c r="O1366" s="97">
        <v>438</v>
      </c>
      <c r="P1366" s="97">
        <v>3043</v>
      </c>
      <c r="Q1366" s="97">
        <v>333</v>
      </c>
      <c r="R1366" s="97">
        <v>8478</v>
      </c>
      <c r="S1366" s="97">
        <v>794</v>
      </c>
    </row>
    <row r="1367" spans="1:19" ht="12.75" customHeight="1" x14ac:dyDescent="0.2">
      <c r="A1367" t="s">
        <v>257</v>
      </c>
      <c r="B1367" t="s">
        <v>31</v>
      </c>
      <c r="C1367" t="s">
        <v>32</v>
      </c>
      <c r="D1367" s="92">
        <v>2015</v>
      </c>
      <c r="E1367" t="s">
        <v>6</v>
      </c>
      <c r="F1367">
        <v>2268</v>
      </c>
      <c r="G1367" s="88">
        <f t="shared" si="42"/>
        <v>0</v>
      </c>
      <c r="H1367">
        <v>0</v>
      </c>
      <c r="I1367">
        <v>0</v>
      </c>
      <c r="J1367">
        <v>1590</v>
      </c>
      <c r="K1367" s="88">
        <f t="shared" si="43"/>
        <v>0</v>
      </c>
      <c r="L1367">
        <v>0</v>
      </c>
      <c r="M1367">
        <v>0</v>
      </c>
      <c r="N1367">
        <v>1577</v>
      </c>
      <c r="O1367">
        <v>378</v>
      </c>
      <c r="P1367">
        <v>3043</v>
      </c>
      <c r="Q1367">
        <v>544</v>
      </c>
      <c r="R1367">
        <v>8478</v>
      </c>
      <c r="S1367">
        <v>922</v>
      </c>
    </row>
    <row r="1368" spans="1:19" ht="12.75" customHeight="1" x14ac:dyDescent="0.2">
      <c r="A1368" t="s">
        <v>257</v>
      </c>
      <c r="B1368" t="s">
        <v>31</v>
      </c>
      <c r="C1368" t="s">
        <v>32</v>
      </c>
      <c r="D1368" s="92">
        <v>2016</v>
      </c>
      <c r="E1368" t="s">
        <v>6</v>
      </c>
      <c r="F1368">
        <v>2268</v>
      </c>
      <c r="G1368" s="88">
        <f t="shared" si="42"/>
        <v>42</v>
      </c>
      <c r="H1368">
        <v>42</v>
      </c>
      <c r="I1368">
        <v>0</v>
      </c>
      <c r="J1368">
        <v>1590</v>
      </c>
      <c r="K1368" s="88">
        <f t="shared" si="43"/>
        <v>15</v>
      </c>
      <c r="L1368">
        <v>15</v>
      </c>
      <c r="M1368">
        <v>0</v>
      </c>
      <c r="N1368">
        <v>1577</v>
      </c>
      <c r="O1368">
        <v>216</v>
      </c>
      <c r="P1368">
        <v>3043</v>
      </c>
      <c r="Q1368">
        <v>584</v>
      </c>
      <c r="R1368">
        <v>8478</v>
      </c>
      <c r="S1368">
        <v>857</v>
      </c>
    </row>
    <row r="1369" spans="1:19" ht="12.75" customHeight="1" x14ac:dyDescent="0.2">
      <c r="A1369" t="s">
        <v>257</v>
      </c>
      <c r="B1369" t="s">
        <v>31</v>
      </c>
      <c r="C1369" t="s">
        <v>32</v>
      </c>
      <c r="D1369" s="92">
        <v>2017</v>
      </c>
      <c r="E1369" t="s">
        <v>6</v>
      </c>
      <c r="F1369">
        <v>2268</v>
      </c>
      <c r="G1369" s="88">
        <f t="shared" si="42"/>
        <v>43</v>
      </c>
      <c r="H1369">
        <v>43</v>
      </c>
      <c r="I1369">
        <v>0</v>
      </c>
      <c r="J1369">
        <v>1590</v>
      </c>
      <c r="K1369" s="88">
        <f t="shared" si="43"/>
        <v>0</v>
      </c>
      <c r="L1369">
        <v>0</v>
      </c>
      <c r="M1369">
        <v>0</v>
      </c>
      <c r="N1369">
        <v>1577</v>
      </c>
      <c r="O1369">
        <v>1000</v>
      </c>
      <c r="P1369">
        <v>3043</v>
      </c>
      <c r="Q1369">
        <v>644</v>
      </c>
      <c r="R1369">
        <v>8478</v>
      </c>
      <c r="S1369">
        <v>1687</v>
      </c>
    </row>
    <row r="1370" spans="1:19" ht="12.75" customHeight="1" x14ac:dyDescent="0.2">
      <c r="A1370" s="93" t="s">
        <v>258</v>
      </c>
      <c r="B1370" s="93" t="s">
        <v>40</v>
      </c>
      <c r="C1370" s="93" t="s">
        <v>8</v>
      </c>
      <c r="D1370" s="94" t="s">
        <v>1189</v>
      </c>
      <c r="E1370" s="93" t="s">
        <v>6</v>
      </c>
      <c r="F1370" s="95">
        <v>6</v>
      </c>
      <c r="G1370" s="88">
        <f t="shared" si="42"/>
        <v>0</v>
      </c>
      <c r="H1370" s="95">
        <v>0</v>
      </c>
      <c r="I1370" s="95">
        <v>0</v>
      </c>
      <c r="J1370" s="96">
        <v>4</v>
      </c>
      <c r="K1370" s="88">
        <f t="shared" si="43"/>
        <v>0</v>
      </c>
      <c r="L1370" s="95">
        <v>0</v>
      </c>
      <c r="M1370" s="95">
        <v>0</v>
      </c>
      <c r="N1370" s="95">
        <v>4</v>
      </c>
      <c r="O1370" s="95">
        <v>1</v>
      </c>
      <c r="P1370" s="93" t="s">
        <v>1412</v>
      </c>
      <c r="Q1370" s="95">
        <v>0</v>
      </c>
      <c r="R1370" s="95">
        <v>18</v>
      </c>
      <c r="S1370" s="95">
        <v>1</v>
      </c>
    </row>
    <row r="1371" spans="1:19" ht="12.75" customHeight="1" x14ac:dyDescent="0.2">
      <c r="A1371" t="s">
        <v>258</v>
      </c>
      <c r="B1371" t="s">
        <v>40</v>
      </c>
      <c r="C1371" t="s">
        <v>8</v>
      </c>
      <c r="D1371" s="92">
        <v>2015</v>
      </c>
      <c r="E1371" t="s">
        <v>6</v>
      </c>
      <c r="F1371">
        <v>6</v>
      </c>
      <c r="G1371" s="88">
        <f t="shared" si="42"/>
        <v>1</v>
      </c>
      <c r="H1371">
        <v>1</v>
      </c>
      <c r="I1371">
        <v>0</v>
      </c>
      <c r="J1371">
        <v>4</v>
      </c>
      <c r="K1371" s="88">
        <f t="shared" si="43"/>
        <v>0</v>
      </c>
      <c r="L1371">
        <v>0</v>
      </c>
      <c r="M1371">
        <v>0</v>
      </c>
      <c r="N1371">
        <v>4</v>
      </c>
      <c r="O1371">
        <v>1</v>
      </c>
      <c r="P1371">
        <v>4</v>
      </c>
      <c r="Q1371">
        <v>0</v>
      </c>
      <c r="R1371">
        <v>18</v>
      </c>
      <c r="S1371">
        <v>2</v>
      </c>
    </row>
    <row r="1372" spans="1:19" ht="12.75" customHeight="1" x14ac:dyDescent="0.2">
      <c r="A1372" t="s">
        <v>258</v>
      </c>
      <c r="B1372" t="s">
        <v>40</v>
      </c>
      <c r="C1372" t="s">
        <v>8</v>
      </c>
      <c r="D1372" s="92">
        <v>2016</v>
      </c>
      <c r="E1372" t="s">
        <v>6</v>
      </c>
      <c r="F1372">
        <v>6</v>
      </c>
      <c r="G1372" s="88">
        <f t="shared" si="42"/>
        <v>1</v>
      </c>
      <c r="H1372">
        <v>1</v>
      </c>
      <c r="I1372">
        <v>0</v>
      </c>
      <c r="J1372">
        <v>4</v>
      </c>
      <c r="K1372" s="88">
        <f t="shared" si="43"/>
        <v>0</v>
      </c>
      <c r="L1372">
        <v>0</v>
      </c>
      <c r="M1372">
        <v>0</v>
      </c>
      <c r="N1372">
        <v>4</v>
      </c>
      <c r="O1372">
        <v>0</v>
      </c>
      <c r="P1372">
        <v>4</v>
      </c>
      <c r="Q1372">
        <v>1</v>
      </c>
      <c r="R1372">
        <v>18</v>
      </c>
      <c r="S1372">
        <v>2</v>
      </c>
    </row>
    <row r="1373" spans="1:19" ht="12.75" customHeight="1" x14ac:dyDescent="0.2">
      <c r="A1373" t="s">
        <v>258</v>
      </c>
      <c r="B1373" t="s">
        <v>40</v>
      </c>
      <c r="C1373" t="s">
        <v>8</v>
      </c>
      <c r="D1373" s="92">
        <v>2017</v>
      </c>
      <c r="E1373" t="s">
        <v>6</v>
      </c>
      <c r="F1373">
        <v>6</v>
      </c>
      <c r="G1373" s="88">
        <f t="shared" si="42"/>
        <v>0</v>
      </c>
      <c r="H1373">
        <v>0</v>
      </c>
      <c r="I1373">
        <v>0</v>
      </c>
      <c r="J1373">
        <v>4</v>
      </c>
      <c r="K1373" s="88">
        <f t="shared" si="43"/>
        <v>0</v>
      </c>
      <c r="L1373">
        <v>0</v>
      </c>
      <c r="M1373">
        <v>0</v>
      </c>
      <c r="N1373">
        <v>4</v>
      </c>
      <c r="O1373">
        <v>1</v>
      </c>
      <c r="P1373">
        <v>4</v>
      </c>
      <c r="Q1373">
        <v>0</v>
      </c>
      <c r="R1373">
        <v>18</v>
      </c>
      <c r="S1373">
        <v>1</v>
      </c>
    </row>
    <row r="1374" spans="1:19" ht="12.75" customHeight="1" x14ac:dyDescent="0.2">
      <c r="A1374" s="97" t="s">
        <v>78</v>
      </c>
      <c r="B1374" s="97" t="s">
        <v>78</v>
      </c>
      <c r="C1374" s="97" t="s">
        <v>32</v>
      </c>
      <c r="D1374" s="98">
        <v>2013</v>
      </c>
      <c r="E1374" s="97" t="s">
        <v>6</v>
      </c>
      <c r="F1374" s="97">
        <v>4944</v>
      </c>
      <c r="G1374" s="88">
        <f t="shared" si="42"/>
        <v>95</v>
      </c>
      <c r="H1374" s="97">
        <v>62</v>
      </c>
      <c r="I1374" s="97">
        <v>33</v>
      </c>
      <c r="J1374" s="97">
        <v>3467</v>
      </c>
      <c r="K1374" s="88">
        <f t="shared" si="43"/>
        <v>137</v>
      </c>
      <c r="L1374" s="97">
        <v>24</v>
      </c>
      <c r="M1374" s="97">
        <v>113</v>
      </c>
      <c r="N1374" s="97">
        <v>4482</v>
      </c>
      <c r="O1374" s="97">
        <v>34</v>
      </c>
      <c r="P1374" s="97">
        <v>11208</v>
      </c>
      <c r="Q1374" s="97">
        <v>153</v>
      </c>
      <c r="R1374" s="97">
        <v>24101</v>
      </c>
      <c r="S1374" s="97">
        <v>419</v>
      </c>
    </row>
    <row r="1375" spans="1:19" ht="12.75" customHeight="1" x14ac:dyDescent="0.2">
      <c r="A1375" s="97" t="s">
        <v>78</v>
      </c>
      <c r="B1375" s="97" t="s">
        <v>78</v>
      </c>
      <c r="C1375" s="97" t="s">
        <v>32</v>
      </c>
      <c r="D1375" s="98">
        <v>2014</v>
      </c>
      <c r="E1375" s="97" t="s">
        <v>6</v>
      </c>
      <c r="F1375" s="97">
        <v>4944</v>
      </c>
      <c r="G1375" s="88">
        <f t="shared" si="42"/>
        <v>102</v>
      </c>
      <c r="H1375" s="97">
        <v>78</v>
      </c>
      <c r="I1375" s="97">
        <v>24</v>
      </c>
      <c r="J1375" s="97">
        <v>3467</v>
      </c>
      <c r="K1375" s="88">
        <f t="shared" si="43"/>
        <v>123</v>
      </c>
      <c r="L1375" s="97">
        <v>95</v>
      </c>
      <c r="M1375" s="97">
        <v>28</v>
      </c>
      <c r="N1375" s="97">
        <v>4482</v>
      </c>
      <c r="O1375" s="97">
        <v>21</v>
      </c>
      <c r="P1375" s="97">
        <v>11208</v>
      </c>
      <c r="Q1375" s="97">
        <v>95</v>
      </c>
      <c r="R1375" s="97">
        <v>24101</v>
      </c>
      <c r="S1375" s="97">
        <v>341</v>
      </c>
    </row>
    <row r="1376" spans="1:19" ht="12.75" customHeight="1" x14ac:dyDescent="0.2">
      <c r="A1376" t="s">
        <v>78</v>
      </c>
      <c r="B1376" t="s">
        <v>78</v>
      </c>
      <c r="C1376" t="s">
        <v>32</v>
      </c>
      <c r="D1376" s="92">
        <v>2015</v>
      </c>
      <c r="E1376" t="s">
        <v>6</v>
      </c>
      <c r="F1376">
        <v>4944</v>
      </c>
      <c r="G1376" s="88">
        <f t="shared" si="42"/>
        <v>0</v>
      </c>
      <c r="H1376">
        <v>0</v>
      </c>
      <c r="I1376">
        <v>0</v>
      </c>
      <c r="J1376">
        <v>3467</v>
      </c>
      <c r="K1376" s="88">
        <f t="shared" si="43"/>
        <v>68</v>
      </c>
      <c r="L1376">
        <v>0</v>
      </c>
      <c r="M1376">
        <v>68</v>
      </c>
      <c r="N1376">
        <v>4482</v>
      </c>
      <c r="O1376">
        <v>851</v>
      </c>
      <c r="P1376">
        <v>11208</v>
      </c>
      <c r="Q1376">
        <v>104</v>
      </c>
      <c r="R1376">
        <v>24101</v>
      </c>
      <c r="S1376">
        <v>1023</v>
      </c>
    </row>
    <row r="1377" spans="1:19" ht="12.75" customHeight="1" x14ac:dyDescent="0.2">
      <c r="A1377" t="s">
        <v>78</v>
      </c>
      <c r="B1377" t="s">
        <v>78</v>
      </c>
      <c r="C1377" t="s">
        <v>32</v>
      </c>
      <c r="D1377" s="92">
        <v>2016</v>
      </c>
      <c r="E1377" t="s">
        <v>6</v>
      </c>
      <c r="F1377">
        <v>4944</v>
      </c>
      <c r="G1377" s="88">
        <f t="shared" si="42"/>
        <v>0</v>
      </c>
      <c r="H1377">
        <v>0</v>
      </c>
      <c r="I1377">
        <v>0</v>
      </c>
      <c r="J1377">
        <v>3467</v>
      </c>
      <c r="K1377" s="88">
        <f t="shared" si="43"/>
        <v>27</v>
      </c>
      <c r="L1377">
        <v>27</v>
      </c>
      <c r="M1377">
        <v>0</v>
      </c>
      <c r="N1377">
        <v>4482</v>
      </c>
      <c r="O1377">
        <v>820</v>
      </c>
      <c r="P1377">
        <v>11208</v>
      </c>
      <c r="Q1377">
        <v>730</v>
      </c>
      <c r="R1377">
        <v>24101</v>
      </c>
      <c r="S1377">
        <v>1577</v>
      </c>
    </row>
    <row r="1378" spans="1:19" ht="12.75" customHeight="1" x14ac:dyDescent="0.2">
      <c r="A1378" t="s">
        <v>78</v>
      </c>
      <c r="B1378" t="s">
        <v>78</v>
      </c>
      <c r="C1378" t="s">
        <v>32</v>
      </c>
      <c r="D1378" s="92">
        <v>2017</v>
      </c>
      <c r="E1378" t="s">
        <v>6</v>
      </c>
      <c r="F1378">
        <v>4944</v>
      </c>
      <c r="G1378" s="88">
        <f t="shared" si="42"/>
        <v>0</v>
      </c>
      <c r="H1378">
        <v>0</v>
      </c>
      <c r="I1378">
        <v>0</v>
      </c>
      <c r="J1378">
        <v>3467</v>
      </c>
      <c r="K1378" s="88">
        <f t="shared" si="43"/>
        <v>3</v>
      </c>
      <c r="L1378">
        <v>0</v>
      </c>
      <c r="M1378">
        <v>3</v>
      </c>
      <c r="N1378">
        <v>4482</v>
      </c>
      <c r="O1378">
        <v>1757</v>
      </c>
      <c r="P1378">
        <v>11208</v>
      </c>
      <c r="Q1378">
        <v>1121</v>
      </c>
      <c r="R1378">
        <v>24101</v>
      </c>
      <c r="S1378">
        <v>2881</v>
      </c>
    </row>
    <row r="1379" spans="1:19" ht="12.75" customHeight="1" x14ac:dyDescent="0.2">
      <c r="A1379" s="93" t="s">
        <v>259</v>
      </c>
      <c r="B1379" s="93" t="s">
        <v>78</v>
      </c>
      <c r="C1379" s="93" t="s">
        <v>32</v>
      </c>
      <c r="D1379" s="94" t="s">
        <v>1189</v>
      </c>
      <c r="E1379" s="93" t="s">
        <v>6</v>
      </c>
      <c r="F1379" s="95">
        <v>3149</v>
      </c>
      <c r="G1379" s="88">
        <f t="shared" si="42"/>
        <v>0</v>
      </c>
      <c r="H1379" s="95">
        <v>0</v>
      </c>
      <c r="I1379" s="95">
        <v>0</v>
      </c>
      <c r="J1379" s="96">
        <v>2208</v>
      </c>
      <c r="K1379" s="88">
        <f t="shared" si="43"/>
        <v>12</v>
      </c>
      <c r="L1379" s="95">
        <v>12</v>
      </c>
      <c r="M1379" s="95">
        <v>0</v>
      </c>
      <c r="N1379" s="95">
        <v>2574</v>
      </c>
      <c r="O1379" s="95">
        <v>269</v>
      </c>
      <c r="P1379" s="93" t="s">
        <v>1413</v>
      </c>
      <c r="Q1379" s="95">
        <v>375</v>
      </c>
      <c r="R1379" s="95">
        <v>13844</v>
      </c>
      <c r="S1379" s="95">
        <v>656</v>
      </c>
    </row>
    <row r="1380" spans="1:19" ht="12.75" customHeight="1" x14ac:dyDescent="0.2">
      <c r="A1380" s="97" t="s">
        <v>259</v>
      </c>
      <c r="B1380" s="97" t="s">
        <v>78</v>
      </c>
      <c r="C1380" s="97" t="s">
        <v>32</v>
      </c>
      <c r="D1380" s="98">
        <v>2013</v>
      </c>
      <c r="E1380" s="97" t="s">
        <v>6</v>
      </c>
      <c r="F1380" s="97">
        <v>3149</v>
      </c>
      <c r="G1380" s="88">
        <f t="shared" si="42"/>
        <v>0</v>
      </c>
      <c r="H1380" s="97">
        <v>0</v>
      </c>
      <c r="I1380" s="97">
        <v>0</v>
      </c>
      <c r="J1380" s="97">
        <v>2208</v>
      </c>
      <c r="K1380" s="88">
        <f t="shared" si="43"/>
        <v>0</v>
      </c>
      <c r="L1380" s="97">
        <v>0</v>
      </c>
      <c r="M1380" s="97">
        <v>0</v>
      </c>
      <c r="N1380" s="97">
        <v>2574</v>
      </c>
      <c r="O1380" s="97">
        <v>137</v>
      </c>
      <c r="P1380" s="97">
        <v>5913</v>
      </c>
      <c r="Q1380" s="97">
        <v>268</v>
      </c>
      <c r="R1380" s="97">
        <v>13844</v>
      </c>
      <c r="S1380" s="97">
        <v>405</v>
      </c>
    </row>
    <row r="1381" spans="1:19" ht="12.75" customHeight="1" x14ac:dyDescent="0.2">
      <c r="A1381" s="97" t="s">
        <v>259</v>
      </c>
      <c r="B1381" s="97" t="s">
        <v>78</v>
      </c>
      <c r="C1381" s="97" t="s">
        <v>32</v>
      </c>
      <c r="D1381" s="98">
        <v>2014</v>
      </c>
      <c r="E1381" s="97" t="s">
        <v>6</v>
      </c>
      <c r="F1381" s="97">
        <v>3149</v>
      </c>
      <c r="G1381" s="88">
        <f t="shared" si="42"/>
        <v>0</v>
      </c>
      <c r="H1381" s="97">
        <v>0</v>
      </c>
      <c r="I1381" s="97">
        <v>0</v>
      </c>
      <c r="J1381" s="97">
        <v>2208</v>
      </c>
      <c r="K1381" s="88">
        <f t="shared" si="43"/>
        <v>0</v>
      </c>
      <c r="L1381" s="97">
        <v>0</v>
      </c>
      <c r="M1381" s="97">
        <v>0</v>
      </c>
      <c r="N1381" s="97">
        <v>2574</v>
      </c>
      <c r="O1381" s="97">
        <v>97</v>
      </c>
      <c r="P1381" s="97">
        <v>5913</v>
      </c>
      <c r="Q1381" s="97">
        <v>228</v>
      </c>
      <c r="R1381" s="97">
        <v>13844</v>
      </c>
      <c r="S1381" s="97">
        <v>325</v>
      </c>
    </row>
    <row r="1382" spans="1:19" ht="12.75" customHeight="1" x14ac:dyDescent="0.2">
      <c r="A1382" t="s">
        <v>259</v>
      </c>
      <c r="B1382" t="s">
        <v>78</v>
      </c>
      <c r="C1382" t="s">
        <v>32</v>
      </c>
      <c r="D1382" s="92">
        <v>2015</v>
      </c>
      <c r="E1382" t="s">
        <v>6</v>
      </c>
      <c r="F1382">
        <v>3149</v>
      </c>
      <c r="G1382" s="88">
        <f t="shared" si="42"/>
        <v>30</v>
      </c>
      <c r="H1382">
        <v>30</v>
      </c>
      <c r="I1382">
        <v>0</v>
      </c>
      <c r="J1382">
        <v>2208</v>
      </c>
      <c r="K1382" s="88">
        <f t="shared" si="43"/>
        <v>117</v>
      </c>
      <c r="L1382">
        <v>117</v>
      </c>
      <c r="M1382">
        <v>0</v>
      </c>
      <c r="N1382">
        <v>2574</v>
      </c>
      <c r="O1382">
        <v>135</v>
      </c>
      <c r="P1382">
        <v>5913</v>
      </c>
      <c r="Q1382">
        <v>264</v>
      </c>
      <c r="R1382">
        <v>13844</v>
      </c>
      <c r="S1382">
        <v>546</v>
      </c>
    </row>
    <row r="1383" spans="1:19" ht="12.75" customHeight="1" x14ac:dyDescent="0.2">
      <c r="A1383" t="s">
        <v>259</v>
      </c>
      <c r="B1383" t="s">
        <v>78</v>
      </c>
      <c r="C1383" t="s">
        <v>32</v>
      </c>
      <c r="D1383" s="92">
        <v>2016</v>
      </c>
      <c r="E1383" t="s">
        <v>6</v>
      </c>
      <c r="F1383">
        <v>3149</v>
      </c>
      <c r="G1383" s="88">
        <f t="shared" si="42"/>
        <v>46</v>
      </c>
      <c r="H1383">
        <v>46</v>
      </c>
      <c r="I1383">
        <v>0</v>
      </c>
      <c r="J1383">
        <v>2208</v>
      </c>
      <c r="K1383" s="88">
        <f t="shared" si="43"/>
        <v>0</v>
      </c>
      <c r="L1383">
        <v>0</v>
      </c>
      <c r="M1383">
        <v>0</v>
      </c>
      <c r="N1383">
        <v>2574</v>
      </c>
      <c r="O1383">
        <v>274</v>
      </c>
      <c r="P1383">
        <v>5913</v>
      </c>
      <c r="Q1383">
        <v>353</v>
      </c>
      <c r="R1383">
        <v>13844</v>
      </c>
      <c r="S1383">
        <v>673</v>
      </c>
    </row>
    <row r="1384" spans="1:19" ht="12.75" customHeight="1" x14ac:dyDescent="0.2">
      <c r="A1384" t="s">
        <v>259</v>
      </c>
      <c r="B1384" t="s">
        <v>78</v>
      </c>
      <c r="C1384" t="s">
        <v>32</v>
      </c>
      <c r="D1384" s="92">
        <v>2017</v>
      </c>
      <c r="E1384" t="s">
        <v>6</v>
      </c>
      <c r="F1384">
        <v>3149</v>
      </c>
      <c r="G1384" s="88">
        <f t="shared" si="42"/>
        <v>0</v>
      </c>
      <c r="H1384">
        <v>0</v>
      </c>
      <c r="I1384">
        <v>0</v>
      </c>
      <c r="J1384">
        <v>2208</v>
      </c>
      <c r="K1384" s="88">
        <f t="shared" si="43"/>
        <v>0</v>
      </c>
      <c r="L1384">
        <v>0</v>
      </c>
      <c r="M1384">
        <v>0</v>
      </c>
      <c r="N1384">
        <v>2574</v>
      </c>
      <c r="O1384">
        <v>247</v>
      </c>
      <c r="P1384">
        <v>5913</v>
      </c>
      <c r="Q1384">
        <v>414</v>
      </c>
      <c r="R1384">
        <v>13844</v>
      </c>
      <c r="S1384">
        <v>661</v>
      </c>
    </row>
    <row r="1385" spans="1:19" ht="12.75" customHeight="1" x14ac:dyDescent="0.2">
      <c r="A1385" s="93" t="s">
        <v>260</v>
      </c>
      <c r="B1385" s="93" t="s">
        <v>16</v>
      </c>
      <c r="C1385" s="93" t="s">
        <v>8</v>
      </c>
      <c r="D1385" s="94" t="s">
        <v>1189</v>
      </c>
      <c r="E1385" s="93" t="s">
        <v>6</v>
      </c>
      <c r="F1385" s="95">
        <v>8</v>
      </c>
      <c r="G1385" s="88">
        <f t="shared" si="42"/>
        <v>0</v>
      </c>
      <c r="H1385" s="95">
        <v>0</v>
      </c>
      <c r="I1385" s="95">
        <v>0</v>
      </c>
      <c r="J1385" s="96">
        <v>5</v>
      </c>
      <c r="K1385" s="88">
        <f t="shared" si="43"/>
        <v>0</v>
      </c>
      <c r="L1385" s="95">
        <v>0</v>
      </c>
      <c r="M1385" s="95">
        <v>0</v>
      </c>
      <c r="N1385" s="95">
        <v>5</v>
      </c>
      <c r="O1385" s="95">
        <v>0</v>
      </c>
      <c r="P1385" s="93" t="s">
        <v>1398</v>
      </c>
      <c r="Q1385" s="95">
        <v>10</v>
      </c>
      <c r="R1385" s="95">
        <v>31</v>
      </c>
      <c r="S1385" s="95">
        <v>10</v>
      </c>
    </row>
    <row r="1386" spans="1:19" ht="12.75" customHeight="1" x14ac:dyDescent="0.2">
      <c r="A1386" t="s">
        <v>260</v>
      </c>
      <c r="B1386" t="s">
        <v>16</v>
      </c>
      <c r="C1386" t="s">
        <v>8</v>
      </c>
      <c r="D1386" s="92">
        <v>2015</v>
      </c>
      <c r="E1386" t="s">
        <v>6</v>
      </c>
      <c r="F1386">
        <v>8</v>
      </c>
      <c r="G1386" s="88">
        <f t="shared" si="42"/>
        <v>0</v>
      </c>
      <c r="H1386">
        <v>0</v>
      </c>
      <c r="I1386">
        <v>0</v>
      </c>
      <c r="J1386">
        <v>5</v>
      </c>
      <c r="K1386" s="88">
        <f t="shared" si="43"/>
        <v>0</v>
      </c>
      <c r="L1386">
        <v>0</v>
      </c>
      <c r="M1386">
        <v>0</v>
      </c>
      <c r="N1386">
        <v>5</v>
      </c>
      <c r="O1386">
        <v>4</v>
      </c>
      <c r="P1386">
        <v>13</v>
      </c>
      <c r="Q1386">
        <v>23</v>
      </c>
      <c r="R1386">
        <v>31</v>
      </c>
      <c r="S1386">
        <v>27</v>
      </c>
    </row>
    <row r="1387" spans="1:19" ht="12.75" customHeight="1" x14ac:dyDescent="0.2">
      <c r="A1387" t="s">
        <v>260</v>
      </c>
      <c r="B1387" t="s">
        <v>16</v>
      </c>
      <c r="C1387" t="s">
        <v>8</v>
      </c>
      <c r="D1387" s="92">
        <v>2016</v>
      </c>
      <c r="E1387" t="s">
        <v>6</v>
      </c>
      <c r="F1387">
        <v>8</v>
      </c>
      <c r="G1387" s="88">
        <f t="shared" si="42"/>
        <v>0</v>
      </c>
      <c r="H1387">
        <v>0</v>
      </c>
      <c r="I1387">
        <v>0</v>
      </c>
      <c r="J1387">
        <v>5</v>
      </c>
      <c r="K1387" s="88">
        <f t="shared" si="43"/>
        <v>0</v>
      </c>
      <c r="L1387">
        <v>0</v>
      </c>
      <c r="M1387">
        <v>0</v>
      </c>
      <c r="N1387">
        <v>5</v>
      </c>
      <c r="O1387">
        <v>0</v>
      </c>
      <c r="P1387">
        <v>13</v>
      </c>
      <c r="Q1387">
        <v>6</v>
      </c>
      <c r="R1387">
        <v>31</v>
      </c>
      <c r="S1387">
        <v>6</v>
      </c>
    </row>
    <row r="1388" spans="1:19" ht="12.75" customHeight="1" x14ac:dyDescent="0.2">
      <c r="A1388" t="s">
        <v>260</v>
      </c>
      <c r="B1388" t="s">
        <v>16</v>
      </c>
      <c r="C1388" t="s">
        <v>8</v>
      </c>
      <c r="D1388" s="92">
        <v>2017</v>
      </c>
      <c r="E1388" t="s">
        <v>6</v>
      </c>
      <c r="F1388">
        <v>8</v>
      </c>
      <c r="G1388" s="88">
        <f t="shared" si="42"/>
        <v>0</v>
      </c>
      <c r="H1388">
        <v>0</v>
      </c>
      <c r="I1388">
        <v>0</v>
      </c>
      <c r="J1388">
        <v>5</v>
      </c>
      <c r="K1388" s="88">
        <f t="shared" si="43"/>
        <v>8</v>
      </c>
      <c r="L1388">
        <v>8</v>
      </c>
      <c r="M1388">
        <v>0</v>
      </c>
      <c r="N1388">
        <v>5</v>
      </c>
      <c r="O1388">
        <v>0</v>
      </c>
      <c r="P1388">
        <v>13</v>
      </c>
      <c r="Q1388">
        <v>11</v>
      </c>
      <c r="R1388">
        <v>31</v>
      </c>
      <c r="S1388">
        <v>19</v>
      </c>
    </row>
    <row r="1389" spans="1:19" ht="12.75" customHeight="1" x14ac:dyDescent="0.2">
      <c r="A1389" t="s">
        <v>1016</v>
      </c>
      <c r="B1389" t="s">
        <v>68</v>
      </c>
      <c r="C1389" t="s">
        <v>26</v>
      </c>
      <c r="D1389" s="92">
        <v>2015</v>
      </c>
      <c r="E1389" t="s">
        <v>6</v>
      </c>
      <c r="F1389">
        <v>517</v>
      </c>
      <c r="G1389" s="88">
        <f t="shared" si="42"/>
        <v>0</v>
      </c>
      <c r="H1389">
        <v>0</v>
      </c>
      <c r="I1389">
        <v>0</v>
      </c>
      <c r="J1389">
        <v>330</v>
      </c>
      <c r="K1389" s="88">
        <f t="shared" si="43"/>
        <v>0</v>
      </c>
      <c r="L1389">
        <v>0</v>
      </c>
      <c r="M1389">
        <v>0</v>
      </c>
      <c r="N1389">
        <v>400</v>
      </c>
      <c r="O1389">
        <v>0</v>
      </c>
      <c r="P1389">
        <v>846</v>
      </c>
      <c r="Q1389">
        <v>53</v>
      </c>
      <c r="R1389">
        <v>2093</v>
      </c>
      <c r="S1389">
        <v>53</v>
      </c>
    </row>
    <row r="1390" spans="1:19" ht="12.75" customHeight="1" x14ac:dyDescent="0.2">
      <c r="A1390" t="s">
        <v>1016</v>
      </c>
      <c r="B1390" t="s">
        <v>68</v>
      </c>
      <c r="C1390" t="s">
        <v>26</v>
      </c>
      <c r="D1390" s="92">
        <v>2016</v>
      </c>
      <c r="E1390" t="s">
        <v>6</v>
      </c>
      <c r="F1390">
        <v>517</v>
      </c>
      <c r="G1390" s="88">
        <f t="shared" si="42"/>
        <v>24</v>
      </c>
      <c r="H1390">
        <v>24</v>
      </c>
      <c r="I1390">
        <v>0</v>
      </c>
      <c r="J1390">
        <v>330</v>
      </c>
      <c r="K1390" s="88">
        <f t="shared" si="43"/>
        <v>16</v>
      </c>
      <c r="L1390">
        <v>16</v>
      </c>
      <c r="M1390">
        <v>0</v>
      </c>
      <c r="N1390">
        <v>400</v>
      </c>
      <c r="O1390">
        <v>1</v>
      </c>
      <c r="P1390">
        <v>846</v>
      </c>
      <c r="Q1390">
        <v>52</v>
      </c>
      <c r="R1390">
        <v>2093</v>
      </c>
      <c r="S1390">
        <v>93</v>
      </c>
    </row>
    <row r="1391" spans="1:19" ht="12.75" customHeight="1" x14ac:dyDescent="0.2">
      <c r="A1391" t="s">
        <v>1016</v>
      </c>
      <c r="B1391" t="s">
        <v>68</v>
      </c>
      <c r="C1391" t="s">
        <v>26</v>
      </c>
      <c r="D1391" s="92">
        <v>2017</v>
      </c>
      <c r="E1391" t="s">
        <v>6</v>
      </c>
      <c r="F1391">
        <v>517</v>
      </c>
      <c r="G1391" s="88">
        <f t="shared" si="42"/>
        <v>50</v>
      </c>
      <c r="H1391">
        <v>50</v>
      </c>
      <c r="I1391">
        <v>0</v>
      </c>
      <c r="J1391">
        <v>330</v>
      </c>
      <c r="K1391" s="88">
        <f t="shared" si="43"/>
        <v>0</v>
      </c>
      <c r="L1391">
        <v>0</v>
      </c>
      <c r="M1391">
        <v>0</v>
      </c>
      <c r="N1391">
        <v>400</v>
      </c>
      <c r="O1391">
        <v>3</v>
      </c>
      <c r="P1391">
        <v>846</v>
      </c>
      <c r="Q1391">
        <v>25</v>
      </c>
      <c r="R1391">
        <v>2093</v>
      </c>
      <c r="S1391">
        <v>78</v>
      </c>
    </row>
    <row r="1392" spans="1:19" ht="12.75" customHeight="1" x14ac:dyDescent="0.2">
      <c r="A1392" s="93" t="s">
        <v>261</v>
      </c>
      <c r="B1392" s="93" t="s">
        <v>40</v>
      </c>
      <c r="C1392" s="93" t="s">
        <v>8</v>
      </c>
      <c r="D1392" s="94" t="s">
        <v>1189</v>
      </c>
      <c r="E1392" s="93" t="s">
        <v>6</v>
      </c>
      <c r="F1392" s="95">
        <v>33</v>
      </c>
      <c r="G1392" s="88">
        <f t="shared" si="42"/>
        <v>2</v>
      </c>
      <c r="H1392" s="95">
        <v>2</v>
      </c>
      <c r="I1392" s="95">
        <v>0</v>
      </c>
      <c r="J1392" s="96">
        <v>17</v>
      </c>
      <c r="K1392" s="88">
        <f t="shared" si="43"/>
        <v>3</v>
      </c>
      <c r="L1392" s="95">
        <v>2</v>
      </c>
      <c r="M1392" s="95">
        <v>1</v>
      </c>
      <c r="N1392" s="95">
        <v>19</v>
      </c>
      <c r="O1392" s="95">
        <v>7</v>
      </c>
      <c r="P1392" s="93" t="s">
        <v>1414</v>
      </c>
      <c r="Q1392" s="95">
        <v>25</v>
      </c>
      <c r="R1392" s="95">
        <v>106</v>
      </c>
      <c r="S1392" s="95">
        <v>37</v>
      </c>
    </row>
    <row r="1393" spans="1:19" ht="12.75" customHeight="1" x14ac:dyDescent="0.2">
      <c r="A1393" s="97" t="s">
        <v>261</v>
      </c>
      <c r="B1393" s="97" t="s">
        <v>40</v>
      </c>
      <c r="C1393" s="97" t="s">
        <v>8</v>
      </c>
      <c r="D1393" s="98">
        <v>2014</v>
      </c>
      <c r="E1393" s="97" t="s">
        <v>6</v>
      </c>
      <c r="F1393" s="97">
        <v>33</v>
      </c>
      <c r="G1393" s="88">
        <f t="shared" si="42"/>
        <v>9</v>
      </c>
      <c r="H1393" s="97">
        <v>9</v>
      </c>
      <c r="I1393" s="97">
        <v>0</v>
      </c>
      <c r="J1393" s="97">
        <v>17</v>
      </c>
      <c r="K1393" s="88">
        <f t="shared" si="43"/>
        <v>16</v>
      </c>
      <c r="L1393" s="97">
        <v>16</v>
      </c>
      <c r="M1393" s="97">
        <v>0</v>
      </c>
      <c r="N1393" s="97">
        <v>19</v>
      </c>
      <c r="O1393" s="97">
        <v>2</v>
      </c>
      <c r="P1393" s="97">
        <v>37</v>
      </c>
      <c r="Q1393" s="97">
        <v>1</v>
      </c>
      <c r="R1393" s="97">
        <v>106</v>
      </c>
      <c r="S1393" s="97">
        <v>28</v>
      </c>
    </row>
    <row r="1394" spans="1:19" ht="12.75" customHeight="1" x14ac:dyDescent="0.2">
      <c r="A1394" t="s">
        <v>261</v>
      </c>
      <c r="B1394" t="s">
        <v>40</v>
      </c>
      <c r="C1394" t="s">
        <v>8</v>
      </c>
      <c r="D1394" s="92">
        <v>2015</v>
      </c>
      <c r="E1394" t="s">
        <v>6</v>
      </c>
      <c r="F1394">
        <v>33</v>
      </c>
      <c r="G1394" s="88">
        <f t="shared" si="42"/>
        <v>2</v>
      </c>
      <c r="H1394">
        <v>0</v>
      </c>
      <c r="I1394">
        <v>2</v>
      </c>
      <c r="J1394">
        <v>17</v>
      </c>
      <c r="K1394" s="88">
        <f t="shared" si="43"/>
        <v>0</v>
      </c>
      <c r="L1394">
        <v>0</v>
      </c>
      <c r="M1394">
        <v>0</v>
      </c>
      <c r="N1394">
        <v>19</v>
      </c>
      <c r="O1394">
        <v>2</v>
      </c>
      <c r="P1394">
        <v>37</v>
      </c>
      <c r="Q1394">
        <v>1</v>
      </c>
      <c r="R1394">
        <v>106</v>
      </c>
      <c r="S1394">
        <v>5</v>
      </c>
    </row>
    <row r="1395" spans="1:19" ht="12.75" customHeight="1" x14ac:dyDescent="0.2">
      <c r="A1395" t="s">
        <v>261</v>
      </c>
      <c r="B1395" t="s">
        <v>40</v>
      </c>
      <c r="C1395" t="s">
        <v>8</v>
      </c>
      <c r="D1395" s="92">
        <v>2016</v>
      </c>
      <c r="E1395" t="s">
        <v>6</v>
      </c>
      <c r="F1395">
        <v>33</v>
      </c>
      <c r="G1395" s="88">
        <f t="shared" si="42"/>
        <v>1</v>
      </c>
      <c r="H1395">
        <v>1</v>
      </c>
      <c r="I1395">
        <v>0</v>
      </c>
      <c r="J1395">
        <v>17</v>
      </c>
      <c r="K1395" s="88">
        <f t="shared" si="43"/>
        <v>0</v>
      </c>
      <c r="L1395">
        <v>0</v>
      </c>
      <c r="M1395">
        <v>0</v>
      </c>
      <c r="N1395">
        <v>19</v>
      </c>
      <c r="O1395">
        <v>1</v>
      </c>
      <c r="P1395">
        <v>37</v>
      </c>
      <c r="Q1395">
        <v>4</v>
      </c>
      <c r="R1395">
        <v>106</v>
      </c>
      <c r="S1395">
        <v>6</v>
      </c>
    </row>
    <row r="1396" spans="1:19" ht="12.75" customHeight="1" x14ac:dyDescent="0.2">
      <c r="A1396" t="s">
        <v>261</v>
      </c>
      <c r="B1396" t="s">
        <v>40</v>
      </c>
      <c r="C1396" t="s">
        <v>8</v>
      </c>
      <c r="D1396" s="92">
        <v>2017</v>
      </c>
      <c r="E1396" t="s">
        <v>6</v>
      </c>
      <c r="F1396">
        <v>33</v>
      </c>
      <c r="G1396" s="88">
        <f t="shared" si="42"/>
        <v>1</v>
      </c>
      <c r="H1396">
        <v>0</v>
      </c>
      <c r="I1396">
        <v>1</v>
      </c>
      <c r="J1396">
        <v>17</v>
      </c>
      <c r="K1396" s="88">
        <f t="shared" si="43"/>
        <v>2</v>
      </c>
      <c r="L1396">
        <v>2</v>
      </c>
      <c r="M1396">
        <v>0</v>
      </c>
      <c r="N1396">
        <v>19</v>
      </c>
      <c r="O1396">
        <v>4</v>
      </c>
      <c r="P1396">
        <v>37</v>
      </c>
      <c r="Q1396">
        <v>5</v>
      </c>
      <c r="R1396">
        <v>106</v>
      </c>
      <c r="S1396">
        <v>12</v>
      </c>
    </row>
    <row r="1397" spans="1:19" ht="12.75" customHeight="1" x14ac:dyDescent="0.2">
      <c r="A1397" t="s">
        <v>262</v>
      </c>
      <c r="B1397" t="s">
        <v>152</v>
      </c>
      <c r="C1397" t="s">
        <v>26</v>
      </c>
      <c r="D1397" s="92">
        <v>2015</v>
      </c>
      <c r="E1397" t="s">
        <v>6</v>
      </c>
      <c r="F1397">
        <v>10</v>
      </c>
      <c r="G1397" s="88">
        <f t="shared" si="42"/>
        <v>0</v>
      </c>
      <c r="H1397">
        <v>0</v>
      </c>
      <c r="I1397">
        <v>0</v>
      </c>
      <c r="J1397">
        <v>6</v>
      </c>
      <c r="K1397" s="88">
        <f t="shared" si="43"/>
        <v>0</v>
      </c>
      <c r="L1397">
        <v>0</v>
      </c>
      <c r="M1397">
        <v>0</v>
      </c>
      <c r="N1397">
        <v>8</v>
      </c>
      <c r="O1397">
        <v>2</v>
      </c>
      <c r="P1397">
        <v>17</v>
      </c>
      <c r="Q1397">
        <v>17</v>
      </c>
      <c r="R1397">
        <v>41</v>
      </c>
      <c r="S1397">
        <v>19</v>
      </c>
    </row>
    <row r="1398" spans="1:19" ht="12.75" customHeight="1" x14ac:dyDescent="0.2">
      <c r="A1398" t="s">
        <v>262</v>
      </c>
      <c r="B1398" t="s">
        <v>152</v>
      </c>
      <c r="C1398" t="s">
        <v>26</v>
      </c>
      <c r="D1398" s="92">
        <v>2016</v>
      </c>
      <c r="E1398" t="s">
        <v>6</v>
      </c>
      <c r="F1398">
        <v>10</v>
      </c>
      <c r="G1398" s="88">
        <f t="shared" si="42"/>
        <v>0</v>
      </c>
      <c r="H1398">
        <v>0</v>
      </c>
      <c r="I1398">
        <v>0</v>
      </c>
      <c r="J1398">
        <v>6</v>
      </c>
      <c r="K1398" s="88">
        <f t="shared" si="43"/>
        <v>0</v>
      </c>
      <c r="L1398">
        <v>0</v>
      </c>
      <c r="M1398">
        <v>0</v>
      </c>
      <c r="N1398">
        <v>8</v>
      </c>
      <c r="O1398">
        <v>0</v>
      </c>
      <c r="P1398">
        <v>17</v>
      </c>
      <c r="Q1398">
        <v>61</v>
      </c>
      <c r="R1398">
        <v>41</v>
      </c>
      <c r="S1398">
        <v>61</v>
      </c>
    </row>
    <row r="1399" spans="1:19" ht="12.75" customHeight="1" x14ac:dyDescent="0.2">
      <c r="A1399" t="s">
        <v>262</v>
      </c>
      <c r="B1399" t="s">
        <v>152</v>
      </c>
      <c r="C1399" t="s">
        <v>26</v>
      </c>
      <c r="D1399" s="92">
        <v>2017</v>
      </c>
      <c r="E1399" t="s">
        <v>6</v>
      </c>
      <c r="F1399">
        <v>10</v>
      </c>
      <c r="G1399" s="88">
        <f t="shared" si="42"/>
        <v>0</v>
      </c>
      <c r="H1399">
        <v>0</v>
      </c>
      <c r="I1399">
        <v>0</v>
      </c>
      <c r="J1399">
        <v>6</v>
      </c>
      <c r="K1399" s="88">
        <f t="shared" si="43"/>
        <v>0</v>
      </c>
      <c r="L1399">
        <v>0</v>
      </c>
      <c r="M1399">
        <v>0</v>
      </c>
      <c r="N1399">
        <v>8</v>
      </c>
      <c r="O1399">
        <v>0</v>
      </c>
      <c r="P1399">
        <v>17</v>
      </c>
      <c r="Q1399">
        <v>96</v>
      </c>
      <c r="R1399">
        <v>41</v>
      </c>
      <c r="S1399">
        <v>96</v>
      </c>
    </row>
    <row r="1400" spans="1:19" ht="12.75" customHeight="1" x14ac:dyDescent="0.2">
      <c r="A1400" s="97" t="s">
        <v>2</v>
      </c>
      <c r="B1400" s="97" t="s">
        <v>2</v>
      </c>
      <c r="C1400" s="97" t="s">
        <v>3</v>
      </c>
      <c r="D1400" s="98">
        <v>2014</v>
      </c>
      <c r="E1400" s="97" t="s">
        <v>6</v>
      </c>
      <c r="F1400" s="97">
        <v>980</v>
      </c>
      <c r="G1400" s="88">
        <f t="shared" si="42"/>
        <v>57</v>
      </c>
      <c r="H1400" s="97">
        <v>57</v>
      </c>
      <c r="I1400" s="97">
        <v>0</v>
      </c>
      <c r="J1400" s="97">
        <v>696</v>
      </c>
      <c r="K1400" s="88">
        <f t="shared" si="43"/>
        <v>18</v>
      </c>
      <c r="L1400" s="97">
        <v>18</v>
      </c>
      <c r="M1400" s="97">
        <v>0</v>
      </c>
      <c r="N1400" s="97">
        <v>808</v>
      </c>
      <c r="O1400" s="97">
        <v>0</v>
      </c>
      <c r="P1400" s="97">
        <v>1900</v>
      </c>
      <c r="Q1400" s="97">
        <v>90</v>
      </c>
      <c r="R1400" s="97">
        <v>4384</v>
      </c>
      <c r="S1400" s="97">
        <v>165</v>
      </c>
    </row>
    <row r="1401" spans="1:19" ht="12.75" customHeight="1" x14ac:dyDescent="0.2">
      <c r="A1401" t="s">
        <v>2</v>
      </c>
      <c r="B1401" t="s">
        <v>2</v>
      </c>
      <c r="C1401" t="s">
        <v>3</v>
      </c>
      <c r="D1401" s="92">
        <v>2017</v>
      </c>
      <c r="E1401" t="s">
        <v>6</v>
      </c>
      <c r="F1401">
        <v>980</v>
      </c>
      <c r="G1401" s="88">
        <f t="shared" si="42"/>
        <v>0</v>
      </c>
      <c r="H1401">
        <v>0</v>
      </c>
      <c r="I1401">
        <v>0</v>
      </c>
      <c r="J1401">
        <v>696</v>
      </c>
      <c r="K1401" s="88">
        <f t="shared" si="43"/>
        <v>0</v>
      </c>
      <c r="L1401">
        <v>0</v>
      </c>
      <c r="M1401">
        <v>0</v>
      </c>
      <c r="N1401">
        <v>808</v>
      </c>
      <c r="O1401">
        <v>12</v>
      </c>
      <c r="P1401">
        <v>1900</v>
      </c>
      <c r="Q1401">
        <v>0</v>
      </c>
      <c r="R1401">
        <v>4384</v>
      </c>
      <c r="S1401">
        <v>12</v>
      </c>
    </row>
    <row r="1402" spans="1:19" ht="12.75" customHeight="1" x14ac:dyDescent="0.2">
      <c r="A1402" s="97" t="s">
        <v>1020</v>
      </c>
      <c r="B1402" s="97" t="s">
        <v>2</v>
      </c>
      <c r="C1402" s="97" t="s">
        <v>3</v>
      </c>
      <c r="D1402" s="98">
        <v>2014</v>
      </c>
      <c r="E1402" s="97" t="s">
        <v>6</v>
      </c>
      <c r="F1402" s="97">
        <v>9</v>
      </c>
      <c r="G1402" s="88">
        <f t="shared" si="42"/>
        <v>16</v>
      </c>
      <c r="H1402" s="97">
        <v>0</v>
      </c>
      <c r="I1402" s="97">
        <v>16</v>
      </c>
      <c r="J1402" s="97">
        <v>6</v>
      </c>
      <c r="K1402" s="88">
        <f t="shared" si="43"/>
        <v>31</v>
      </c>
      <c r="L1402" s="97">
        <v>0</v>
      </c>
      <c r="M1402" s="97">
        <v>31</v>
      </c>
      <c r="N1402" s="97">
        <v>7</v>
      </c>
      <c r="O1402" s="97">
        <v>185</v>
      </c>
      <c r="P1402" s="97">
        <v>17</v>
      </c>
      <c r="Q1402" s="97">
        <v>160</v>
      </c>
      <c r="R1402" s="97">
        <v>39</v>
      </c>
      <c r="S1402" s="97">
        <v>392</v>
      </c>
    </row>
    <row r="1403" spans="1:19" ht="12.75" customHeight="1" x14ac:dyDescent="0.2">
      <c r="A1403" t="s">
        <v>1020</v>
      </c>
      <c r="B1403" t="s">
        <v>2</v>
      </c>
      <c r="C1403" t="s">
        <v>3</v>
      </c>
      <c r="D1403" s="92">
        <v>2015</v>
      </c>
      <c r="E1403" t="s">
        <v>6</v>
      </c>
      <c r="F1403">
        <v>9</v>
      </c>
      <c r="G1403" s="88">
        <f t="shared" si="42"/>
        <v>16</v>
      </c>
      <c r="H1403">
        <v>0</v>
      </c>
      <c r="I1403">
        <v>16</v>
      </c>
      <c r="J1403">
        <v>6</v>
      </c>
      <c r="K1403" s="88">
        <f t="shared" si="43"/>
        <v>236</v>
      </c>
      <c r="L1403">
        <v>0</v>
      </c>
      <c r="M1403">
        <v>236</v>
      </c>
      <c r="N1403">
        <v>7</v>
      </c>
      <c r="O1403">
        <v>86</v>
      </c>
      <c r="P1403">
        <v>17</v>
      </c>
      <c r="Q1403">
        <v>126</v>
      </c>
      <c r="R1403">
        <v>39</v>
      </c>
      <c r="S1403">
        <v>464</v>
      </c>
    </row>
    <row r="1404" spans="1:19" ht="12.75" customHeight="1" x14ac:dyDescent="0.2">
      <c r="A1404" t="s">
        <v>1020</v>
      </c>
      <c r="B1404" t="s">
        <v>2</v>
      </c>
      <c r="C1404" t="s">
        <v>3</v>
      </c>
      <c r="D1404" s="92">
        <v>2016</v>
      </c>
      <c r="E1404" t="s">
        <v>6</v>
      </c>
      <c r="F1404">
        <v>9</v>
      </c>
      <c r="G1404" s="88">
        <f t="shared" si="42"/>
        <v>33</v>
      </c>
      <c r="H1404">
        <v>0</v>
      </c>
      <c r="I1404">
        <v>33</v>
      </c>
      <c r="J1404">
        <v>6</v>
      </c>
      <c r="K1404" s="88">
        <f t="shared" si="43"/>
        <v>142</v>
      </c>
      <c r="L1404">
        <v>0</v>
      </c>
      <c r="M1404">
        <v>142</v>
      </c>
      <c r="N1404">
        <v>7</v>
      </c>
      <c r="O1404">
        <v>123</v>
      </c>
      <c r="P1404">
        <v>17</v>
      </c>
      <c r="Q1404">
        <v>200</v>
      </c>
      <c r="R1404">
        <v>39</v>
      </c>
      <c r="S1404">
        <v>498</v>
      </c>
    </row>
    <row r="1405" spans="1:19" ht="12.75" customHeight="1" x14ac:dyDescent="0.2">
      <c r="A1405" t="s">
        <v>1020</v>
      </c>
      <c r="B1405" t="s">
        <v>2</v>
      </c>
      <c r="C1405" t="s">
        <v>3</v>
      </c>
      <c r="D1405" s="92">
        <v>2017</v>
      </c>
      <c r="E1405" t="s">
        <v>6</v>
      </c>
      <c r="F1405">
        <v>9</v>
      </c>
      <c r="G1405" s="88">
        <f t="shared" si="42"/>
        <v>51</v>
      </c>
      <c r="H1405">
        <v>51</v>
      </c>
      <c r="I1405">
        <v>0</v>
      </c>
      <c r="J1405">
        <v>6</v>
      </c>
      <c r="K1405" s="88">
        <f t="shared" si="43"/>
        <v>23</v>
      </c>
      <c r="L1405">
        <v>23</v>
      </c>
      <c r="M1405">
        <v>0</v>
      </c>
      <c r="N1405">
        <v>7</v>
      </c>
      <c r="O1405">
        <v>9</v>
      </c>
      <c r="P1405">
        <v>17</v>
      </c>
      <c r="Q1405">
        <v>1</v>
      </c>
      <c r="R1405">
        <v>39</v>
      </c>
      <c r="S1405">
        <v>84</v>
      </c>
    </row>
    <row r="1406" spans="1:19" ht="12.75" customHeight="1" x14ac:dyDescent="0.2">
      <c r="A1406" s="93" t="s">
        <v>263</v>
      </c>
      <c r="B1406" s="93" t="s">
        <v>29</v>
      </c>
      <c r="C1406" s="93" t="s">
        <v>8</v>
      </c>
      <c r="D1406" s="94" t="s">
        <v>1189</v>
      </c>
      <c r="E1406" s="93" t="s">
        <v>6</v>
      </c>
      <c r="F1406" s="95">
        <v>358</v>
      </c>
      <c r="G1406" s="88">
        <f t="shared" si="42"/>
        <v>0</v>
      </c>
      <c r="H1406" s="95">
        <v>0</v>
      </c>
      <c r="I1406" s="95">
        <v>0</v>
      </c>
      <c r="J1406" s="96">
        <v>161</v>
      </c>
      <c r="K1406" s="88">
        <f t="shared" si="43"/>
        <v>6</v>
      </c>
      <c r="L1406" s="95">
        <v>0</v>
      </c>
      <c r="M1406" s="95">
        <v>6</v>
      </c>
      <c r="N1406" s="95">
        <v>205</v>
      </c>
      <c r="O1406" s="95">
        <v>0</v>
      </c>
      <c r="P1406" s="93" t="s">
        <v>1415</v>
      </c>
      <c r="Q1406" s="95">
        <v>0</v>
      </c>
      <c r="R1406" s="95">
        <v>1155</v>
      </c>
      <c r="S1406" s="95">
        <v>6</v>
      </c>
    </row>
    <row r="1407" spans="1:19" ht="12.75" customHeight="1" x14ac:dyDescent="0.2">
      <c r="A1407" s="97" t="s">
        <v>263</v>
      </c>
      <c r="B1407" s="97" t="s">
        <v>29</v>
      </c>
      <c r="C1407" s="97" t="s">
        <v>8</v>
      </c>
      <c r="D1407" s="98">
        <v>2014</v>
      </c>
      <c r="E1407" s="97" t="s">
        <v>6</v>
      </c>
      <c r="F1407" s="97">
        <v>358</v>
      </c>
      <c r="G1407" s="88">
        <f t="shared" si="42"/>
        <v>0</v>
      </c>
      <c r="H1407" s="97">
        <v>0</v>
      </c>
      <c r="I1407" s="97">
        <v>0</v>
      </c>
      <c r="J1407" s="97">
        <v>161</v>
      </c>
      <c r="K1407" s="88">
        <f t="shared" si="43"/>
        <v>0</v>
      </c>
      <c r="L1407" s="97">
        <v>0</v>
      </c>
      <c r="M1407" s="97">
        <v>0</v>
      </c>
      <c r="N1407" s="97">
        <v>205</v>
      </c>
      <c r="O1407" s="97">
        <v>0</v>
      </c>
      <c r="P1407" s="97">
        <v>431</v>
      </c>
      <c r="Q1407" s="97">
        <v>1</v>
      </c>
      <c r="R1407" s="97">
        <v>1155</v>
      </c>
      <c r="S1407" s="97">
        <v>1</v>
      </c>
    </row>
    <row r="1408" spans="1:19" ht="12.75" customHeight="1" x14ac:dyDescent="0.2">
      <c r="A1408" t="s">
        <v>263</v>
      </c>
      <c r="B1408" t="s">
        <v>29</v>
      </c>
      <c r="C1408" t="s">
        <v>8</v>
      </c>
      <c r="D1408" s="92">
        <v>2015</v>
      </c>
      <c r="E1408" t="s">
        <v>6</v>
      </c>
      <c r="F1408">
        <v>358</v>
      </c>
      <c r="G1408" s="88">
        <f t="shared" si="42"/>
        <v>0</v>
      </c>
      <c r="H1408">
        <v>0</v>
      </c>
      <c r="I1408">
        <v>0</v>
      </c>
      <c r="J1408">
        <v>161</v>
      </c>
      <c r="K1408" s="88">
        <f t="shared" si="43"/>
        <v>0</v>
      </c>
      <c r="L1408">
        <v>0</v>
      </c>
      <c r="M1408">
        <v>0</v>
      </c>
      <c r="N1408">
        <v>205</v>
      </c>
      <c r="O1408">
        <v>1</v>
      </c>
      <c r="P1408">
        <v>431</v>
      </c>
      <c r="Q1408">
        <v>9</v>
      </c>
      <c r="R1408">
        <v>1155</v>
      </c>
      <c r="S1408">
        <v>10</v>
      </c>
    </row>
    <row r="1409" spans="1:19" ht="12.75" customHeight="1" x14ac:dyDescent="0.2">
      <c r="A1409" t="s">
        <v>263</v>
      </c>
      <c r="B1409" t="s">
        <v>29</v>
      </c>
      <c r="C1409" t="s">
        <v>8</v>
      </c>
      <c r="D1409" s="92">
        <v>2016</v>
      </c>
      <c r="E1409" t="s">
        <v>6</v>
      </c>
      <c r="F1409">
        <v>358</v>
      </c>
      <c r="G1409" s="88">
        <f t="shared" si="42"/>
        <v>0</v>
      </c>
      <c r="H1409">
        <v>0</v>
      </c>
      <c r="I1409">
        <v>0</v>
      </c>
      <c r="J1409">
        <v>161</v>
      </c>
      <c r="K1409" s="88">
        <f t="shared" si="43"/>
        <v>4</v>
      </c>
      <c r="L1409">
        <v>4</v>
      </c>
      <c r="M1409">
        <v>0</v>
      </c>
      <c r="N1409">
        <v>205</v>
      </c>
      <c r="O1409">
        <v>41</v>
      </c>
      <c r="P1409">
        <v>431</v>
      </c>
      <c r="Q1409">
        <v>42</v>
      </c>
      <c r="R1409">
        <v>1155</v>
      </c>
      <c r="S1409">
        <v>87</v>
      </c>
    </row>
    <row r="1410" spans="1:19" ht="12.75" customHeight="1" x14ac:dyDescent="0.2">
      <c r="A1410" t="s">
        <v>263</v>
      </c>
      <c r="B1410" t="s">
        <v>29</v>
      </c>
      <c r="C1410" t="s">
        <v>8</v>
      </c>
      <c r="D1410" s="92">
        <v>2017</v>
      </c>
      <c r="E1410" t="s">
        <v>6</v>
      </c>
      <c r="F1410">
        <v>358</v>
      </c>
      <c r="G1410" s="88">
        <f t="shared" si="42"/>
        <v>0</v>
      </c>
      <c r="H1410">
        <v>0</v>
      </c>
      <c r="I1410">
        <v>0</v>
      </c>
      <c r="J1410">
        <v>161</v>
      </c>
      <c r="K1410" s="88">
        <f t="shared" si="43"/>
        <v>14</v>
      </c>
      <c r="L1410">
        <v>14</v>
      </c>
      <c r="M1410">
        <v>0</v>
      </c>
      <c r="N1410">
        <v>205</v>
      </c>
      <c r="O1410">
        <v>0</v>
      </c>
      <c r="P1410">
        <v>431</v>
      </c>
      <c r="Q1410">
        <v>1</v>
      </c>
      <c r="R1410">
        <v>1155</v>
      </c>
      <c r="S1410">
        <v>15</v>
      </c>
    </row>
    <row r="1411" spans="1:19" ht="12.75" customHeight="1" x14ac:dyDescent="0.2">
      <c r="A1411" s="93" t="s">
        <v>264</v>
      </c>
      <c r="B1411" s="93" t="s">
        <v>61</v>
      </c>
      <c r="C1411" s="93" t="s">
        <v>3</v>
      </c>
      <c r="D1411" s="94" t="s">
        <v>1189</v>
      </c>
      <c r="E1411" s="93" t="s">
        <v>6</v>
      </c>
      <c r="F1411" s="95">
        <v>861</v>
      </c>
      <c r="G1411" s="88">
        <f t="shared" ref="G1411:G1474" si="44">H1411+I1411</f>
        <v>24</v>
      </c>
      <c r="H1411" s="95">
        <v>24</v>
      </c>
      <c r="I1411" s="95">
        <v>0</v>
      </c>
      <c r="J1411" s="96">
        <v>591</v>
      </c>
      <c r="K1411" s="88">
        <f t="shared" ref="K1411:K1474" si="45">L1411+M1411</f>
        <v>12</v>
      </c>
      <c r="L1411" s="95">
        <v>12</v>
      </c>
      <c r="M1411" s="95">
        <v>0</v>
      </c>
      <c r="N1411" s="95">
        <v>673</v>
      </c>
      <c r="O1411" s="95">
        <v>15</v>
      </c>
      <c r="P1411" s="93" t="s">
        <v>1416</v>
      </c>
      <c r="Q1411" s="95">
        <v>291</v>
      </c>
      <c r="R1411" s="95">
        <v>3654</v>
      </c>
      <c r="S1411" s="95">
        <v>342</v>
      </c>
    </row>
    <row r="1412" spans="1:19" ht="12.75" customHeight="1" x14ac:dyDescent="0.2">
      <c r="A1412" s="97" t="s">
        <v>264</v>
      </c>
      <c r="B1412" s="97" t="s">
        <v>61</v>
      </c>
      <c r="C1412" s="97" t="s">
        <v>3</v>
      </c>
      <c r="D1412" s="98">
        <v>2014</v>
      </c>
      <c r="E1412" s="97" t="s">
        <v>6</v>
      </c>
      <c r="F1412" s="97">
        <v>861</v>
      </c>
      <c r="G1412" s="88">
        <f t="shared" si="44"/>
        <v>28</v>
      </c>
      <c r="H1412" s="97">
        <v>28</v>
      </c>
      <c r="I1412" s="97">
        <v>0</v>
      </c>
      <c r="J1412" s="97">
        <v>591</v>
      </c>
      <c r="K1412" s="88">
        <f t="shared" si="45"/>
        <v>0</v>
      </c>
      <c r="L1412" s="97">
        <v>0</v>
      </c>
      <c r="M1412" s="97">
        <v>0</v>
      </c>
      <c r="N1412" s="97">
        <v>673</v>
      </c>
      <c r="O1412" s="97">
        <v>2</v>
      </c>
      <c r="P1412" s="97">
        <v>1529</v>
      </c>
      <c r="Q1412" s="97">
        <v>89</v>
      </c>
      <c r="R1412" s="97">
        <v>3654</v>
      </c>
      <c r="S1412" s="97">
        <v>119</v>
      </c>
    </row>
    <row r="1413" spans="1:19" ht="12.75" customHeight="1" x14ac:dyDescent="0.2">
      <c r="A1413" s="97" t="s">
        <v>264</v>
      </c>
      <c r="B1413" s="97" t="s">
        <v>61</v>
      </c>
      <c r="C1413" s="97" t="s">
        <v>3</v>
      </c>
      <c r="D1413" s="98">
        <v>2015</v>
      </c>
      <c r="E1413" s="97" t="s">
        <v>6</v>
      </c>
      <c r="F1413" s="97">
        <v>861</v>
      </c>
      <c r="G1413" s="88">
        <f t="shared" si="44"/>
        <v>49</v>
      </c>
      <c r="H1413" s="97">
        <v>49</v>
      </c>
      <c r="I1413" s="97">
        <v>0</v>
      </c>
      <c r="J1413" s="97">
        <v>591</v>
      </c>
      <c r="K1413" s="88">
        <f t="shared" si="45"/>
        <v>0</v>
      </c>
      <c r="L1413" s="97">
        <v>0</v>
      </c>
      <c r="M1413" s="97">
        <v>0</v>
      </c>
      <c r="N1413" s="97">
        <v>673</v>
      </c>
      <c r="O1413" s="97">
        <v>41</v>
      </c>
      <c r="P1413" s="97">
        <v>1529</v>
      </c>
      <c r="Q1413" s="97">
        <v>55</v>
      </c>
      <c r="R1413" s="97">
        <v>3654</v>
      </c>
      <c r="S1413" s="97">
        <v>145</v>
      </c>
    </row>
    <row r="1414" spans="1:19" ht="12.75" customHeight="1" x14ac:dyDescent="0.2">
      <c r="A1414" s="97" t="s">
        <v>264</v>
      </c>
      <c r="B1414" s="97" t="s">
        <v>61</v>
      </c>
      <c r="C1414" s="97" t="s">
        <v>3</v>
      </c>
      <c r="D1414" s="98">
        <v>2016</v>
      </c>
      <c r="E1414" s="97" t="s">
        <v>6</v>
      </c>
      <c r="F1414" s="97">
        <v>861</v>
      </c>
      <c r="G1414" s="88">
        <f t="shared" si="44"/>
        <v>0</v>
      </c>
      <c r="H1414" s="97">
        <v>0</v>
      </c>
      <c r="I1414" s="97">
        <v>0</v>
      </c>
      <c r="J1414" s="97">
        <v>591</v>
      </c>
      <c r="K1414" s="88">
        <f t="shared" si="45"/>
        <v>12</v>
      </c>
      <c r="L1414" s="97">
        <v>12</v>
      </c>
      <c r="M1414" s="97">
        <v>0</v>
      </c>
      <c r="N1414" s="97">
        <v>673</v>
      </c>
      <c r="O1414" s="97">
        <v>0</v>
      </c>
      <c r="P1414" s="97">
        <v>1529</v>
      </c>
      <c r="Q1414" s="97">
        <v>223</v>
      </c>
      <c r="R1414" s="97">
        <v>3654</v>
      </c>
      <c r="S1414" s="97">
        <v>235</v>
      </c>
    </row>
    <row r="1415" spans="1:19" ht="12.75" customHeight="1" x14ac:dyDescent="0.2">
      <c r="A1415" s="97" t="s">
        <v>264</v>
      </c>
      <c r="B1415" s="97" t="s">
        <v>61</v>
      </c>
      <c r="C1415" s="97" t="s">
        <v>3</v>
      </c>
      <c r="D1415" s="98">
        <v>2017</v>
      </c>
      <c r="E1415" s="97" t="s">
        <v>6</v>
      </c>
      <c r="F1415" s="97">
        <v>861</v>
      </c>
      <c r="G1415" s="88">
        <f t="shared" si="44"/>
        <v>36</v>
      </c>
      <c r="H1415" s="97">
        <v>36</v>
      </c>
      <c r="I1415" s="97">
        <v>0</v>
      </c>
      <c r="J1415" s="97">
        <v>591</v>
      </c>
      <c r="K1415" s="88">
        <f t="shared" si="45"/>
        <v>34</v>
      </c>
      <c r="L1415" s="97">
        <v>34</v>
      </c>
      <c r="M1415" s="97">
        <v>0</v>
      </c>
      <c r="N1415" s="97">
        <v>673</v>
      </c>
      <c r="O1415" s="97">
        <v>19</v>
      </c>
      <c r="P1415" s="97">
        <v>1529</v>
      </c>
      <c r="Q1415" s="97">
        <v>646</v>
      </c>
      <c r="R1415" s="97">
        <v>3654</v>
      </c>
      <c r="S1415" s="97">
        <v>735</v>
      </c>
    </row>
    <row r="1416" spans="1:19" ht="12.75" customHeight="1" x14ac:dyDescent="0.2">
      <c r="A1416" s="93" t="s">
        <v>963</v>
      </c>
      <c r="B1416" s="93" t="s">
        <v>29</v>
      </c>
      <c r="C1416" s="93" t="s">
        <v>8</v>
      </c>
      <c r="D1416" s="94" t="s">
        <v>1189</v>
      </c>
      <c r="E1416" s="93" t="s">
        <v>6</v>
      </c>
      <c r="F1416" s="95">
        <v>195</v>
      </c>
      <c r="G1416" s="88">
        <f t="shared" si="44"/>
        <v>0</v>
      </c>
      <c r="H1416" s="95">
        <v>0</v>
      </c>
      <c r="I1416" s="95">
        <v>0</v>
      </c>
      <c r="J1416" s="96">
        <v>107</v>
      </c>
      <c r="K1416" s="88">
        <f t="shared" si="45"/>
        <v>0</v>
      </c>
      <c r="L1416" s="95">
        <v>0</v>
      </c>
      <c r="M1416" s="95">
        <v>0</v>
      </c>
      <c r="N1416" s="95">
        <v>111</v>
      </c>
      <c r="O1416" s="95">
        <v>0</v>
      </c>
      <c r="P1416" s="93" t="s">
        <v>1417</v>
      </c>
      <c r="Q1416" s="95">
        <v>32</v>
      </c>
      <c r="R1416" s="95">
        <v>596</v>
      </c>
      <c r="S1416" s="95">
        <v>32</v>
      </c>
    </row>
    <row r="1417" spans="1:19" ht="12.75" customHeight="1" x14ac:dyDescent="0.2">
      <c r="A1417" t="s">
        <v>963</v>
      </c>
      <c r="B1417" t="s">
        <v>29</v>
      </c>
      <c r="C1417" t="s">
        <v>8</v>
      </c>
      <c r="D1417" s="92">
        <v>2016</v>
      </c>
      <c r="E1417" t="s">
        <v>6</v>
      </c>
      <c r="F1417">
        <v>195</v>
      </c>
      <c r="G1417" s="88">
        <f t="shared" si="44"/>
        <v>4</v>
      </c>
      <c r="H1417">
        <v>4</v>
      </c>
      <c r="I1417">
        <v>0</v>
      </c>
      <c r="J1417">
        <v>107</v>
      </c>
      <c r="K1417" s="88">
        <f t="shared" si="45"/>
        <v>13</v>
      </c>
      <c r="L1417">
        <v>13</v>
      </c>
      <c r="M1417">
        <v>0</v>
      </c>
      <c r="N1417">
        <v>111</v>
      </c>
      <c r="O1417">
        <v>10</v>
      </c>
      <c r="P1417">
        <v>183</v>
      </c>
      <c r="Q1417">
        <v>358</v>
      </c>
      <c r="R1417">
        <v>596</v>
      </c>
      <c r="S1417">
        <v>385</v>
      </c>
    </row>
    <row r="1418" spans="1:19" ht="12.75" customHeight="1" x14ac:dyDescent="0.2">
      <c r="A1418" t="s">
        <v>963</v>
      </c>
      <c r="B1418" t="s">
        <v>29</v>
      </c>
      <c r="C1418" t="s">
        <v>8</v>
      </c>
      <c r="D1418" s="92">
        <v>2017</v>
      </c>
      <c r="E1418" t="s">
        <v>6</v>
      </c>
      <c r="F1418">
        <v>195</v>
      </c>
      <c r="G1418" s="88">
        <f t="shared" si="44"/>
        <v>1</v>
      </c>
      <c r="H1418">
        <v>1</v>
      </c>
      <c r="I1418">
        <v>0</v>
      </c>
      <c r="J1418">
        <v>107</v>
      </c>
      <c r="K1418" s="88">
        <f t="shared" si="45"/>
        <v>0</v>
      </c>
      <c r="L1418">
        <v>0</v>
      </c>
      <c r="M1418">
        <v>0</v>
      </c>
      <c r="N1418">
        <v>111</v>
      </c>
      <c r="O1418">
        <v>1</v>
      </c>
      <c r="P1418">
        <v>183</v>
      </c>
      <c r="Q1418">
        <v>44</v>
      </c>
      <c r="R1418">
        <v>596</v>
      </c>
      <c r="S1418">
        <v>46</v>
      </c>
    </row>
    <row r="1419" spans="1:19" ht="12.75" customHeight="1" x14ac:dyDescent="0.2">
      <c r="A1419" s="93" t="s">
        <v>1076</v>
      </c>
      <c r="B1419" s="93" t="s">
        <v>12</v>
      </c>
      <c r="C1419" s="93" t="s">
        <v>3</v>
      </c>
      <c r="D1419" s="94" t="s">
        <v>1189</v>
      </c>
      <c r="E1419" s="93" t="s">
        <v>6</v>
      </c>
      <c r="F1419" s="95">
        <v>134</v>
      </c>
      <c r="G1419" s="88">
        <f t="shared" si="44"/>
        <v>0</v>
      </c>
      <c r="H1419" s="95">
        <v>0</v>
      </c>
      <c r="I1419" s="95">
        <v>0</v>
      </c>
      <c r="J1419" s="96">
        <v>95</v>
      </c>
      <c r="K1419" s="88">
        <f t="shared" si="45"/>
        <v>0</v>
      </c>
      <c r="L1419" s="95">
        <v>0</v>
      </c>
      <c r="M1419" s="95">
        <v>0</v>
      </c>
      <c r="N1419" s="95">
        <v>108</v>
      </c>
      <c r="O1419" s="95">
        <v>11</v>
      </c>
      <c r="P1419" s="93" t="s">
        <v>1309</v>
      </c>
      <c r="Q1419" s="95">
        <v>69</v>
      </c>
      <c r="R1419" s="95">
        <v>581</v>
      </c>
      <c r="S1419" s="95">
        <v>80</v>
      </c>
    </row>
    <row r="1420" spans="1:19" ht="12.75" customHeight="1" x14ac:dyDescent="0.2">
      <c r="A1420" s="97" t="s">
        <v>1076</v>
      </c>
      <c r="B1420" s="97" t="s">
        <v>12</v>
      </c>
      <c r="C1420" s="97" t="s">
        <v>3</v>
      </c>
      <c r="D1420" s="98">
        <v>2014</v>
      </c>
      <c r="E1420" s="97" t="s">
        <v>6</v>
      </c>
      <c r="F1420" s="97">
        <v>134</v>
      </c>
      <c r="G1420" s="88">
        <f t="shared" si="44"/>
        <v>65</v>
      </c>
      <c r="H1420" s="97">
        <v>65</v>
      </c>
      <c r="I1420" s="97">
        <v>0</v>
      </c>
      <c r="J1420" s="97">
        <v>95</v>
      </c>
      <c r="K1420" s="88">
        <f t="shared" si="45"/>
        <v>28</v>
      </c>
      <c r="L1420" s="97">
        <v>28</v>
      </c>
      <c r="M1420" s="97">
        <v>0</v>
      </c>
      <c r="N1420" s="97">
        <v>108</v>
      </c>
      <c r="O1420" s="97">
        <v>2</v>
      </c>
      <c r="P1420" s="97">
        <v>244</v>
      </c>
      <c r="Q1420" s="97">
        <v>84</v>
      </c>
      <c r="R1420" s="97">
        <v>581</v>
      </c>
      <c r="S1420" s="97">
        <v>179</v>
      </c>
    </row>
    <row r="1421" spans="1:19" ht="12.75" customHeight="1" x14ac:dyDescent="0.2">
      <c r="A1421" t="s">
        <v>1076</v>
      </c>
      <c r="B1421" t="s">
        <v>12</v>
      </c>
      <c r="C1421" t="s">
        <v>3</v>
      </c>
      <c r="D1421" s="92">
        <v>2015</v>
      </c>
      <c r="E1421" t="s">
        <v>6</v>
      </c>
      <c r="F1421">
        <v>134</v>
      </c>
      <c r="G1421" s="88">
        <f t="shared" si="44"/>
        <v>0</v>
      </c>
      <c r="H1421">
        <v>0</v>
      </c>
      <c r="I1421">
        <v>0</v>
      </c>
      <c r="J1421">
        <v>95</v>
      </c>
      <c r="K1421" s="88">
        <f t="shared" si="45"/>
        <v>0</v>
      </c>
      <c r="L1421">
        <v>0</v>
      </c>
      <c r="M1421">
        <v>0</v>
      </c>
      <c r="N1421">
        <v>108</v>
      </c>
      <c r="O1421">
        <v>1</v>
      </c>
      <c r="P1421">
        <v>244</v>
      </c>
      <c r="Q1421">
        <v>129</v>
      </c>
      <c r="R1421">
        <v>581</v>
      </c>
      <c r="S1421">
        <v>130</v>
      </c>
    </row>
    <row r="1422" spans="1:19" ht="12.75" customHeight="1" x14ac:dyDescent="0.2">
      <c r="A1422" t="s">
        <v>1076</v>
      </c>
      <c r="B1422" t="s">
        <v>12</v>
      </c>
      <c r="C1422" t="s">
        <v>3</v>
      </c>
      <c r="D1422" s="92">
        <v>2016</v>
      </c>
      <c r="E1422" t="s">
        <v>6</v>
      </c>
      <c r="F1422">
        <v>134</v>
      </c>
      <c r="G1422" s="88">
        <f t="shared" si="44"/>
        <v>0</v>
      </c>
      <c r="H1422">
        <v>0</v>
      </c>
      <c r="I1422">
        <v>0</v>
      </c>
      <c r="J1422">
        <v>95</v>
      </c>
      <c r="K1422" s="88">
        <f t="shared" si="45"/>
        <v>0</v>
      </c>
      <c r="L1422">
        <v>0</v>
      </c>
      <c r="M1422">
        <v>0</v>
      </c>
      <c r="N1422">
        <v>108</v>
      </c>
      <c r="O1422">
        <v>0</v>
      </c>
      <c r="P1422">
        <v>244</v>
      </c>
      <c r="Q1422">
        <v>107</v>
      </c>
      <c r="R1422">
        <v>581</v>
      </c>
      <c r="S1422">
        <v>107</v>
      </c>
    </row>
    <row r="1423" spans="1:19" ht="12.75" customHeight="1" x14ac:dyDescent="0.2">
      <c r="A1423" t="s">
        <v>1076</v>
      </c>
      <c r="B1423" t="s">
        <v>12</v>
      </c>
      <c r="C1423" t="s">
        <v>3</v>
      </c>
      <c r="D1423" s="92">
        <v>2017</v>
      </c>
      <c r="E1423" t="s">
        <v>6</v>
      </c>
      <c r="F1423">
        <v>134</v>
      </c>
      <c r="G1423" s="88">
        <f t="shared" si="44"/>
        <v>0</v>
      </c>
      <c r="H1423">
        <v>0</v>
      </c>
      <c r="I1423">
        <v>0</v>
      </c>
      <c r="J1423">
        <v>95</v>
      </c>
      <c r="K1423" s="88">
        <f t="shared" si="45"/>
        <v>0</v>
      </c>
      <c r="L1423">
        <v>0</v>
      </c>
      <c r="M1423">
        <v>0</v>
      </c>
      <c r="N1423">
        <v>108</v>
      </c>
      <c r="O1423">
        <v>4</v>
      </c>
      <c r="P1423">
        <v>244</v>
      </c>
      <c r="Q1423">
        <v>96</v>
      </c>
      <c r="R1423">
        <v>581</v>
      </c>
      <c r="S1423">
        <v>100</v>
      </c>
    </row>
    <row r="1424" spans="1:19" ht="12.75" customHeight="1" x14ac:dyDescent="0.2">
      <c r="A1424" s="93" t="s">
        <v>66</v>
      </c>
      <c r="B1424" s="93" t="s">
        <v>66</v>
      </c>
      <c r="C1424" s="93" t="s">
        <v>67</v>
      </c>
      <c r="D1424" s="94" t="s">
        <v>1189</v>
      </c>
      <c r="E1424" s="93" t="s">
        <v>6</v>
      </c>
      <c r="F1424" s="95">
        <v>21977</v>
      </c>
      <c r="G1424" s="88">
        <f t="shared" si="44"/>
        <v>249</v>
      </c>
      <c r="H1424" s="95">
        <v>249</v>
      </c>
      <c r="I1424" s="95">
        <v>0</v>
      </c>
      <c r="J1424" s="96">
        <v>16703</v>
      </c>
      <c r="K1424" s="88">
        <f t="shared" si="45"/>
        <v>203</v>
      </c>
      <c r="L1424" s="95">
        <v>203</v>
      </c>
      <c r="M1424" s="95">
        <v>0</v>
      </c>
      <c r="N1424" s="95">
        <v>15462</v>
      </c>
      <c r="O1424" s="95">
        <v>6</v>
      </c>
      <c r="P1424" s="93" t="s">
        <v>1418</v>
      </c>
      <c r="Q1424" s="95">
        <v>3437</v>
      </c>
      <c r="R1424" s="95">
        <v>88096</v>
      </c>
      <c r="S1424" s="95">
        <v>3895</v>
      </c>
    </row>
    <row r="1425" spans="1:19" ht="12.75" customHeight="1" x14ac:dyDescent="0.2">
      <c r="A1425" s="97" t="s">
        <v>66</v>
      </c>
      <c r="B1425" s="97" t="s">
        <v>66</v>
      </c>
      <c r="C1425" s="97" t="s">
        <v>67</v>
      </c>
      <c r="D1425" s="98">
        <v>2013</v>
      </c>
      <c r="E1425" s="97" t="s">
        <v>6</v>
      </c>
      <c r="F1425" s="97">
        <v>21977</v>
      </c>
      <c r="G1425" s="88">
        <f t="shared" si="44"/>
        <v>609</v>
      </c>
      <c r="H1425" s="97">
        <v>609</v>
      </c>
      <c r="I1425" s="97">
        <v>0</v>
      </c>
      <c r="J1425" s="97">
        <v>16703</v>
      </c>
      <c r="K1425" s="88">
        <f t="shared" si="45"/>
        <v>915</v>
      </c>
      <c r="L1425" s="97">
        <v>915</v>
      </c>
      <c r="M1425" s="97">
        <v>0</v>
      </c>
      <c r="N1425" s="97">
        <v>15462</v>
      </c>
      <c r="O1425" s="97">
        <v>0</v>
      </c>
      <c r="P1425" s="97">
        <v>33954</v>
      </c>
      <c r="Q1425" s="97">
        <v>7665</v>
      </c>
      <c r="R1425" s="97">
        <v>88096</v>
      </c>
      <c r="S1425" s="97">
        <v>9189</v>
      </c>
    </row>
    <row r="1426" spans="1:19" ht="12.75" customHeight="1" x14ac:dyDescent="0.2">
      <c r="A1426" s="97" t="s">
        <v>66</v>
      </c>
      <c r="B1426" s="97" t="s">
        <v>66</v>
      </c>
      <c r="C1426" s="97" t="s">
        <v>67</v>
      </c>
      <c r="D1426" s="98">
        <v>2014</v>
      </c>
      <c r="E1426" s="97" t="s">
        <v>6</v>
      </c>
      <c r="F1426" s="97">
        <v>21977</v>
      </c>
      <c r="G1426" s="88">
        <f t="shared" si="44"/>
        <v>229</v>
      </c>
      <c r="H1426" s="97">
        <v>229</v>
      </c>
      <c r="I1426" s="97">
        <v>0</v>
      </c>
      <c r="J1426" s="97">
        <v>16703</v>
      </c>
      <c r="K1426" s="88">
        <f t="shared" si="45"/>
        <v>184</v>
      </c>
      <c r="L1426" s="97">
        <v>184</v>
      </c>
      <c r="M1426" s="97">
        <v>0</v>
      </c>
      <c r="N1426" s="97">
        <v>15462</v>
      </c>
      <c r="O1426" s="97">
        <v>4</v>
      </c>
      <c r="P1426" s="97">
        <v>33954</v>
      </c>
      <c r="Q1426" s="97">
        <v>1991</v>
      </c>
      <c r="R1426" s="97">
        <v>88096</v>
      </c>
      <c r="S1426" s="97">
        <v>2408</v>
      </c>
    </row>
    <row r="1427" spans="1:19" ht="12.75" customHeight="1" x14ac:dyDescent="0.2">
      <c r="A1427" t="s">
        <v>66</v>
      </c>
      <c r="B1427" t="s">
        <v>66</v>
      </c>
      <c r="C1427" t="s">
        <v>67</v>
      </c>
      <c r="D1427" s="92">
        <v>2015</v>
      </c>
      <c r="E1427" t="s">
        <v>6</v>
      </c>
      <c r="F1427">
        <v>21977</v>
      </c>
      <c r="G1427" s="88">
        <f t="shared" si="44"/>
        <v>265</v>
      </c>
      <c r="H1427">
        <v>265</v>
      </c>
      <c r="I1427">
        <v>0</v>
      </c>
      <c r="J1427">
        <v>16703</v>
      </c>
      <c r="K1427" s="88">
        <f t="shared" si="45"/>
        <v>446</v>
      </c>
      <c r="L1427">
        <v>446</v>
      </c>
      <c r="M1427">
        <v>0</v>
      </c>
      <c r="N1427">
        <v>15462</v>
      </c>
      <c r="O1427">
        <v>0</v>
      </c>
      <c r="P1427">
        <v>33954</v>
      </c>
      <c r="Q1427">
        <v>4221</v>
      </c>
      <c r="R1427">
        <v>88096</v>
      </c>
      <c r="S1427">
        <v>4932</v>
      </c>
    </row>
    <row r="1428" spans="1:19" ht="12.75" customHeight="1" x14ac:dyDescent="0.2">
      <c r="A1428" t="s">
        <v>66</v>
      </c>
      <c r="B1428" t="s">
        <v>66</v>
      </c>
      <c r="C1428" t="s">
        <v>67</v>
      </c>
      <c r="D1428" s="92">
        <v>2016</v>
      </c>
      <c r="E1428" t="s">
        <v>6</v>
      </c>
      <c r="F1428">
        <v>21977</v>
      </c>
      <c r="G1428" s="88">
        <f t="shared" si="44"/>
        <v>103</v>
      </c>
      <c r="H1428">
        <v>103</v>
      </c>
      <c r="I1428">
        <v>0</v>
      </c>
      <c r="J1428">
        <v>16703</v>
      </c>
      <c r="K1428" s="88">
        <f t="shared" si="45"/>
        <v>253</v>
      </c>
      <c r="L1428">
        <v>253</v>
      </c>
      <c r="M1428">
        <v>0</v>
      </c>
      <c r="N1428">
        <v>15462</v>
      </c>
      <c r="O1428">
        <v>0</v>
      </c>
      <c r="P1428">
        <v>33954</v>
      </c>
      <c r="Q1428">
        <v>7028</v>
      </c>
      <c r="R1428">
        <v>88096</v>
      </c>
      <c r="S1428">
        <v>7384</v>
      </c>
    </row>
    <row r="1429" spans="1:19" ht="12.75" customHeight="1" x14ac:dyDescent="0.2">
      <c r="A1429" t="s">
        <v>66</v>
      </c>
      <c r="B1429" t="s">
        <v>66</v>
      </c>
      <c r="C1429" t="s">
        <v>67</v>
      </c>
      <c r="D1429" s="92">
        <v>2017</v>
      </c>
      <c r="E1429" t="s">
        <v>6</v>
      </c>
      <c r="F1429">
        <v>21977</v>
      </c>
      <c r="G1429" s="88">
        <f t="shared" si="44"/>
        <v>324</v>
      </c>
      <c r="H1429">
        <v>324</v>
      </c>
      <c r="I1429">
        <v>0</v>
      </c>
      <c r="J1429">
        <v>16703</v>
      </c>
      <c r="K1429" s="88">
        <f t="shared" si="45"/>
        <v>301</v>
      </c>
      <c r="L1429">
        <v>295</v>
      </c>
      <c r="M1429">
        <v>6</v>
      </c>
      <c r="N1429">
        <v>15462</v>
      </c>
      <c r="O1429">
        <v>0</v>
      </c>
      <c r="P1429">
        <v>33954</v>
      </c>
      <c r="Q1429">
        <v>4395</v>
      </c>
      <c r="R1429">
        <v>88096</v>
      </c>
      <c r="S1429">
        <v>5020</v>
      </c>
    </row>
    <row r="1430" spans="1:19" ht="12.75" customHeight="1" x14ac:dyDescent="0.2">
      <c r="A1430" s="93" t="s">
        <v>265</v>
      </c>
      <c r="B1430" s="93" t="s">
        <v>66</v>
      </c>
      <c r="C1430" s="93" t="s">
        <v>67</v>
      </c>
      <c r="D1430" s="94" t="s">
        <v>1189</v>
      </c>
      <c r="E1430" s="93" t="s">
        <v>6</v>
      </c>
      <c r="F1430" s="95">
        <v>2085</v>
      </c>
      <c r="G1430" s="88">
        <f t="shared" si="44"/>
        <v>10</v>
      </c>
      <c r="H1430" s="95">
        <v>0</v>
      </c>
      <c r="I1430" s="95">
        <v>10</v>
      </c>
      <c r="J1430" s="96">
        <v>1585</v>
      </c>
      <c r="K1430" s="88">
        <f t="shared" si="45"/>
        <v>142</v>
      </c>
      <c r="L1430" s="95">
        <v>0</v>
      </c>
      <c r="M1430" s="95">
        <v>142</v>
      </c>
      <c r="N1430" s="95">
        <v>5864</v>
      </c>
      <c r="O1430" s="95">
        <v>177</v>
      </c>
      <c r="P1430" s="93" t="s">
        <v>1419</v>
      </c>
      <c r="Q1430" s="95">
        <v>399</v>
      </c>
      <c r="R1430" s="95">
        <v>22412</v>
      </c>
      <c r="S1430" s="95">
        <v>728</v>
      </c>
    </row>
    <row r="1431" spans="1:19" ht="12.75" customHeight="1" x14ac:dyDescent="0.2">
      <c r="A1431" s="97" t="s">
        <v>265</v>
      </c>
      <c r="B1431" s="97" t="s">
        <v>66</v>
      </c>
      <c r="C1431" s="97" t="s">
        <v>67</v>
      </c>
      <c r="D1431" s="98">
        <v>2013</v>
      </c>
      <c r="E1431" s="97" t="s">
        <v>6</v>
      </c>
      <c r="F1431" s="97">
        <v>2085</v>
      </c>
      <c r="G1431" s="88">
        <f t="shared" si="44"/>
        <v>23</v>
      </c>
      <c r="H1431" s="97">
        <v>23</v>
      </c>
      <c r="I1431" s="97">
        <v>0</v>
      </c>
      <c r="J1431" s="97">
        <v>1585</v>
      </c>
      <c r="K1431" s="88">
        <f t="shared" si="45"/>
        <v>145</v>
      </c>
      <c r="L1431" s="97">
        <v>145</v>
      </c>
      <c r="M1431" s="97">
        <v>0</v>
      </c>
      <c r="N1431" s="97">
        <v>5864</v>
      </c>
      <c r="O1431" s="97">
        <v>200</v>
      </c>
      <c r="P1431" s="97">
        <v>12878</v>
      </c>
      <c r="Q1431" s="97">
        <v>1225</v>
      </c>
      <c r="R1431" s="97">
        <v>22412</v>
      </c>
      <c r="S1431" s="97">
        <v>1593</v>
      </c>
    </row>
    <row r="1432" spans="1:19" ht="12.75" customHeight="1" x14ac:dyDescent="0.2">
      <c r="A1432" s="97" t="s">
        <v>265</v>
      </c>
      <c r="B1432" s="97" t="s">
        <v>66</v>
      </c>
      <c r="C1432" s="97" t="s">
        <v>67</v>
      </c>
      <c r="D1432" s="98">
        <v>2014</v>
      </c>
      <c r="E1432" s="97" t="s">
        <v>6</v>
      </c>
      <c r="F1432" s="97">
        <v>2085</v>
      </c>
      <c r="G1432" s="88">
        <f t="shared" si="44"/>
        <v>0</v>
      </c>
      <c r="H1432" s="97">
        <v>0</v>
      </c>
      <c r="I1432" s="97">
        <v>0</v>
      </c>
      <c r="J1432" s="97">
        <v>1585</v>
      </c>
      <c r="K1432" s="88">
        <f t="shared" si="45"/>
        <v>27</v>
      </c>
      <c r="L1432" s="97">
        <v>27</v>
      </c>
      <c r="M1432" s="97">
        <v>0</v>
      </c>
      <c r="N1432" s="97">
        <v>5864</v>
      </c>
      <c r="O1432" s="97">
        <v>114</v>
      </c>
      <c r="P1432" s="97">
        <v>12878</v>
      </c>
      <c r="Q1432" s="97">
        <v>576</v>
      </c>
      <c r="R1432" s="97">
        <v>22412</v>
      </c>
      <c r="S1432" s="97">
        <v>717</v>
      </c>
    </row>
    <row r="1433" spans="1:19" ht="12.75" customHeight="1" x14ac:dyDescent="0.2">
      <c r="A1433" t="s">
        <v>265</v>
      </c>
      <c r="B1433" t="s">
        <v>66</v>
      </c>
      <c r="C1433" t="s">
        <v>67</v>
      </c>
      <c r="D1433" s="92">
        <v>2015</v>
      </c>
      <c r="E1433" t="s">
        <v>6</v>
      </c>
      <c r="F1433">
        <v>2085</v>
      </c>
      <c r="G1433" s="88">
        <f t="shared" si="44"/>
        <v>2</v>
      </c>
      <c r="H1433">
        <v>2</v>
      </c>
      <c r="I1433">
        <v>0</v>
      </c>
      <c r="J1433">
        <v>1585</v>
      </c>
      <c r="K1433" s="88">
        <f t="shared" si="45"/>
        <v>24</v>
      </c>
      <c r="L1433">
        <v>24</v>
      </c>
      <c r="M1433">
        <v>0</v>
      </c>
      <c r="N1433">
        <v>5864</v>
      </c>
      <c r="O1433">
        <v>228</v>
      </c>
      <c r="P1433">
        <v>12878</v>
      </c>
      <c r="Q1433">
        <v>613</v>
      </c>
      <c r="R1433">
        <v>22412</v>
      </c>
      <c r="S1433">
        <v>867</v>
      </c>
    </row>
    <row r="1434" spans="1:19" ht="12.75" customHeight="1" x14ac:dyDescent="0.2">
      <c r="A1434" t="s">
        <v>265</v>
      </c>
      <c r="B1434" t="s">
        <v>66</v>
      </c>
      <c r="C1434" t="s">
        <v>67</v>
      </c>
      <c r="D1434" s="92">
        <v>2016</v>
      </c>
      <c r="E1434" t="s">
        <v>6</v>
      </c>
      <c r="F1434">
        <v>2085</v>
      </c>
      <c r="G1434" s="88">
        <f t="shared" si="44"/>
        <v>0</v>
      </c>
      <c r="H1434">
        <v>0</v>
      </c>
      <c r="I1434">
        <v>0</v>
      </c>
      <c r="J1434">
        <v>1585</v>
      </c>
      <c r="K1434" s="88">
        <f t="shared" si="45"/>
        <v>24</v>
      </c>
      <c r="L1434">
        <v>24</v>
      </c>
      <c r="M1434">
        <v>0</v>
      </c>
      <c r="N1434">
        <v>5864</v>
      </c>
      <c r="O1434">
        <v>177</v>
      </c>
      <c r="P1434">
        <v>12878</v>
      </c>
      <c r="Q1434">
        <v>381</v>
      </c>
      <c r="R1434">
        <v>22412</v>
      </c>
      <c r="S1434">
        <v>582</v>
      </c>
    </row>
    <row r="1435" spans="1:19" ht="12.75" customHeight="1" x14ac:dyDescent="0.2">
      <c r="A1435" t="s">
        <v>265</v>
      </c>
      <c r="B1435" t="s">
        <v>66</v>
      </c>
      <c r="C1435" t="s">
        <v>67</v>
      </c>
      <c r="D1435" s="92">
        <v>2017</v>
      </c>
      <c r="E1435" t="s">
        <v>6</v>
      </c>
      <c r="F1435">
        <v>2085</v>
      </c>
      <c r="G1435" s="88">
        <f t="shared" si="44"/>
        <v>0</v>
      </c>
      <c r="H1435">
        <v>0</v>
      </c>
      <c r="I1435">
        <v>0</v>
      </c>
      <c r="J1435">
        <v>1585</v>
      </c>
      <c r="K1435" s="88">
        <f t="shared" si="45"/>
        <v>52</v>
      </c>
      <c r="L1435">
        <v>0</v>
      </c>
      <c r="M1435">
        <v>52</v>
      </c>
      <c r="N1435">
        <v>5864</v>
      </c>
      <c r="O1435">
        <v>71</v>
      </c>
      <c r="P1435">
        <v>12878</v>
      </c>
      <c r="Q1435">
        <v>532</v>
      </c>
      <c r="R1435">
        <v>22412</v>
      </c>
      <c r="S1435">
        <v>655</v>
      </c>
    </row>
    <row r="1436" spans="1:19" ht="12.75" customHeight="1" x14ac:dyDescent="0.2">
      <c r="A1436" s="93" t="s">
        <v>266</v>
      </c>
      <c r="B1436" s="93" t="s">
        <v>5</v>
      </c>
      <c r="C1436" s="93" t="s">
        <v>3</v>
      </c>
      <c r="D1436" s="94" t="s">
        <v>1189</v>
      </c>
      <c r="E1436" s="93" t="s">
        <v>6</v>
      </c>
      <c r="F1436" s="95">
        <v>121</v>
      </c>
      <c r="G1436" s="88">
        <f t="shared" si="44"/>
        <v>0</v>
      </c>
      <c r="H1436" s="95">
        <v>0</v>
      </c>
      <c r="I1436" s="95">
        <v>0</v>
      </c>
      <c r="J1436" s="96">
        <v>72</v>
      </c>
      <c r="K1436" s="88">
        <f t="shared" si="45"/>
        <v>0</v>
      </c>
      <c r="L1436" s="95">
        <v>0</v>
      </c>
      <c r="M1436" s="95">
        <v>0</v>
      </c>
      <c r="N1436" s="95">
        <v>77</v>
      </c>
      <c r="O1436" s="95">
        <v>1</v>
      </c>
      <c r="P1436" s="93" t="s">
        <v>1420</v>
      </c>
      <c r="Q1436" s="95">
        <v>1</v>
      </c>
      <c r="R1436" s="95">
        <v>463</v>
      </c>
      <c r="S1436" s="95">
        <v>2</v>
      </c>
    </row>
    <row r="1437" spans="1:19" ht="12.75" customHeight="1" x14ac:dyDescent="0.2">
      <c r="A1437" s="97" t="s">
        <v>266</v>
      </c>
      <c r="B1437" s="97" t="s">
        <v>5</v>
      </c>
      <c r="C1437" s="97" t="s">
        <v>3</v>
      </c>
      <c r="D1437" s="98">
        <v>2014</v>
      </c>
      <c r="E1437" s="97" t="s">
        <v>6</v>
      </c>
      <c r="F1437" s="97">
        <v>121</v>
      </c>
      <c r="G1437" s="88">
        <f t="shared" si="44"/>
        <v>0</v>
      </c>
      <c r="H1437" s="97">
        <v>0</v>
      </c>
      <c r="I1437" s="97">
        <v>0</v>
      </c>
      <c r="J1437" s="97">
        <v>72</v>
      </c>
      <c r="K1437" s="88">
        <f t="shared" si="45"/>
        <v>0</v>
      </c>
      <c r="L1437" s="97">
        <v>0</v>
      </c>
      <c r="M1437" s="97">
        <v>0</v>
      </c>
      <c r="N1437" s="97">
        <v>77</v>
      </c>
      <c r="O1437" s="97">
        <v>0</v>
      </c>
      <c r="P1437" s="97">
        <v>193</v>
      </c>
      <c r="Q1437" s="97">
        <v>3</v>
      </c>
      <c r="R1437" s="97">
        <v>463</v>
      </c>
      <c r="S1437" s="97">
        <v>3</v>
      </c>
    </row>
    <row r="1438" spans="1:19" ht="12.75" customHeight="1" x14ac:dyDescent="0.2">
      <c r="A1438" t="s">
        <v>266</v>
      </c>
      <c r="B1438" t="s">
        <v>5</v>
      </c>
      <c r="C1438" t="s">
        <v>3</v>
      </c>
      <c r="D1438" s="92">
        <v>2015</v>
      </c>
      <c r="E1438" t="s">
        <v>6</v>
      </c>
      <c r="F1438">
        <v>121</v>
      </c>
      <c r="G1438" s="88">
        <f t="shared" si="44"/>
        <v>0</v>
      </c>
      <c r="H1438">
        <v>0</v>
      </c>
      <c r="I1438">
        <v>0</v>
      </c>
      <c r="J1438">
        <v>72</v>
      </c>
      <c r="K1438" s="88">
        <f t="shared" si="45"/>
        <v>0</v>
      </c>
      <c r="L1438">
        <v>0</v>
      </c>
      <c r="M1438">
        <v>0</v>
      </c>
      <c r="N1438">
        <v>77</v>
      </c>
      <c r="O1438">
        <v>0</v>
      </c>
      <c r="P1438">
        <v>193</v>
      </c>
      <c r="Q1438">
        <v>7</v>
      </c>
      <c r="R1438">
        <v>463</v>
      </c>
      <c r="S1438">
        <v>7</v>
      </c>
    </row>
    <row r="1439" spans="1:19" ht="12.75" customHeight="1" x14ac:dyDescent="0.2">
      <c r="A1439" t="s">
        <v>266</v>
      </c>
      <c r="B1439" t="s">
        <v>5</v>
      </c>
      <c r="C1439" t="s">
        <v>3</v>
      </c>
      <c r="D1439" s="92">
        <v>2016</v>
      </c>
      <c r="E1439" t="s">
        <v>6</v>
      </c>
      <c r="F1439">
        <v>121</v>
      </c>
      <c r="G1439" s="88">
        <f t="shared" si="44"/>
        <v>0</v>
      </c>
      <c r="H1439">
        <v>0</v>
      </c>
      <c r="I1439">
        <v>0</v>
      </c>
      <c r="J1439">
        <v>72</v>
      </c>
      <c r="K1439" s="88">
        <f t="shared" si="45"/>
        <v>0</v>
      </c>
      <c r="L1439">
        <v>0</v>
      </c>
      <c r="M1439">
        <v>0</v>
      </c>
      <c r="N1439">
        <v>77</v>
      </c>
      <c r="O1439">
        <v>0</v>
      </c>
      <c r="P1439">
        <v>193</v>
      </c>
      <c r="Q1439">
        <v>18</v>
      </c>
      <c r="R1439">
        <v>463</v>
      </c>
      <c r="S1439">
        <v>18</v>
      </c>
    </row>
    <row r="1440" spans="1:19" ht="12.75" customHeight="1" x14ac:dyDescent="0.2">
      <c r="A1440" t="s">
        <v>266</v>
      </c>
      <c r="B1440" t="s">
        <v>5</v>
      </c>
      <c r="C1440" t="s">
        <v>3</v>
      </c>
      <c r="D1440" s="92">
        <v>2017</v>
      </c>
      <c r="E1440" t="s">
        <v>6</v>
      </c>
      <c r="F1440">
        <v>121</v>
      </c>
      <c r="G1440" s="88">
        <f t="shared" si="44"/>
        <v>0</v>
      </c>
      <c r="H1440">
        <v>0</v>
      </c>
      <c r="I1440">
        <v>0</v>
      </c>
      <c r="J1440">
        <v>72</v>
      </c>
      <c r="K1440" s="88">
        <f t="shared" si="45"/>
        <v>0</v>
      </c>
      <c r="L1440">
        <v>0</v>
      </c>
      <c r="M1440">
        <v>0</v>
      </c>
      <c r="N1440">
        <v>77</v>
      </c>
      <c r="O1440">
        <v>0</v>
      </c>
      <c r="P1440">
        <v>193</v>
      </c>
      <c r="Q1440">
        <v>7</v>
      </c>
      <c r="R1440">
        <v>463</v>
      </c>
      <c r="S1440">
        <v>7</v>
      </c>
    </row>
    <row r="1441" spans="1:19" ht="12.75" customHeight="1" x14ac:dyDescent="0.2">
      <c r="A1441" s="93" t="s">
        <v>267</v>
      </c>
      <c r="B1441" s="93" t="s">
        <v>5</v>
      </c>
      <c r="C1441" s="93" t="s">
        <v>3</v>
      </c>
      <c r="D1441" s="94" t="s">
        <v>1189</v>
      </c>
      <c r="E1441" s="93" t="s">
        <v>6</v>
      </c>
      <c r="F1441" s="95">
        <v>55</v>
      </c>
      <c r="G1441" s="88">
        <f t="shared" si="44"/>
        <v>0</v>
      </c>
      <c r="H1441" s="95">
        <v>0</v>
      </c>
      <c r="I1441" s="95">
        <v>0</v>
      </c>
      <c r="J1441" s="96">
        <v>32</v>
      </c>
      <c r="K1441" s="88">
        <f t="shared" si="45"/>
        <v>67</v>
      </c>
      <c r="L1441" s="95">
        <v>0</v>
      </c>
      <c r="M1441" s="95">
        <v>67</v>
      </c>
      <c r="N1441" s="95">
        <v>35</v>
      </c>
      <c r="O1441" s="95">
        <v>27</v>
      </c>
      <c r="P1441" s="93" t="s">
        <v>1421</v>
      </c>
      <c r="Q1441" s="95">
        <v>2</v>
      </c>
      <c r="R1441" s="95">
        <v>217</v>
      </c>
      <c r="S1441" s="95">
        <v>96</v>
      </c>
    </row>
    <row r="1442" spans="1:19" ht="12.75" customHeight="1" x14ac:dyDescent="0.2">
      <c r="A1442" s="97" t="s">
        <v>267</v>
      </c>
      <c r="B1442" s="97" t="s">
        <v>5</v>
      </c>
      <c r="C1442" s="97" t="s">
        <v>3</v>
      </c>
      <c r="D1442" s="98">
        <v>2014</v>
      </c>
      <c r="E1442" s="97" t="s">
        <v>6</v>
      </c>
      <c r="F1442" s="97">
        <v>55</v>
      </c>
      <c r="G1442" s="88">
        <f t="shared" si="44"/>
        <v>28</v>
      </c>
      <c r="H1442" s="97">
        <v>28</v>
      </c>
      <c r="I1442" s="97">
        <v>0</v>
      </c>
      <c r="J1442" s="97">
        <v>32</v>
      </c>
      <c r="K1442" s="88">
        <f t="shared" si="45"/>
        <v>4</v>
      </c>
      <c r="L1442" s="97">
        <v>4</v>
      </c>
      <c r="M1442" s="97">
        <v>0</v>
      </c>
      <c r="N1442" s="97">
        <v>35</v>
      </c>
      <c r="O1442" s="97">
        <v>0</v>
      </c>
      <c r="P1442" s="97">
        <v>95</v>
      </c>
      <c r="Q1442" s="97">
        <v>27</v>
      </c>
      <c r="R1442" s="97">
        <v>217</v>
      </c>
      <c r="S1442" s="97">
        <v>59</v>
      </c>
    </row>
    <row r="1443" spans="1:19" ht="12.75" customHeight="1" x14ac:dyDescent="0.2">
      <c r="A1443" t="s">
        <v>267</v>
      </c>
      <c r="B1443" t="s">
        <v>5</v>
      </c>
      <c r="C1443" t="s">
        <v>3</v>
      </c>
      <c r="D1443" s="92">
        <v>2015</v>
      </c>
      <c r="E1443" t="s">
        <v>6</v>
      </c>
      <c r="F1443">
        <v>55</v>
      </c>
      <c r="G1443" s="88">
        <f t="shared" si="44"/>
        <v>0</v>
      </c>
      <c r="H1443">
        <v>0</v>
      </c>
      <c r="I1443">
        <v>0</v>
      </c>
      <c r="J1443">
        <v>32</v>
      </c>
      <c r="K1443" s="88">
        <f t="shared" si="45"/>
        <v>5</v>
      </c>
      <c r="L1443">
        <v>0</v>
      </c>
      <c r="M1443">
        <v>5</v>
      </c>
      <c r="N1443">
        <v>35</v>
      </c>
      <c r="O1443">
        <v>0</v>
      </c>
      <c r="P1443">
        <v>95</v>
      </c>
      <c r="Q1443">
        <v>0</v>
      </c>
      <c r="R1443">
        <v>217</v>
      </c>
      <c r="S1443">
        <v>5</v>
      </c>
    </row>
    <row r="1444" spans="1:19" ht="12.75" customHeight="1" x14ac:dyDescent="0.2">
      <c r="A1444" t="s">
        <v>267</v>
      </c>
      <c r="B1444" t="s">
        <v>5</v>
      </c>
      <c r="C1444" t="s">
        <v>3</v>
      </c>
      <c r="D1444" s="92">
        <v>2016</v>
      </c>
      <c r="E1444" t="s">
        <v>6</v>
      </c>
      <c r="F1444">
        <v>55</v>
      </c>
      <c r="G1444" s="88">
        <f t="shared" si="44"/>
        <v>0</v>
      </c>
      <c r="H1444">
        <v>0</v>
      </c>
      <c r="I1444">
        <v>0</v>
      </c>
      <c r="J1444">
        <v>32</v>
      </c>
      <c r="K1444" s="88">
        <f t="shared" si="45"/>
        <v>5</v>
      </c>
      <c r="L1444">
        <v>0</v>
      </c>
      <c r="M1444">
        <v>5</v>
      </c>
      <c r="N1444">
        <v>35</v>
      </c>
      <c r="O1444">
        <v>0</v>
      </c>
      <c r="P1444">
        <v>95</v>
      </c>
      <c r="Q1444">
        <v>9</v>
      </c>
      <c r="R1444">
        <v>217</v>
      </c>
      <c r="S1444">
        <v>14</v>
      </c>
    </row>
    <row r="1445" spans="1:19" ht="12.75" customHeight="1" x14ac:dyDescent="0.2">
      <c r="A1445" t="s">
        <v>267</v>
      </c>
      <c r="B1445" t="s">
        <v>5</v>
      </c>
      <c r="C1445" t="s">
        <v>3</v>
      </c>
      <c r="D1445" s="92">
        <v>2017</v>
      </c>
      <c r="E1445" t="s">
        <v>6</v>
      </c>
      <c r="F1445">
        <v>55</v>
      </c>
      <c r="G1445" s="88">
        <f t="shared" si="44"/>
        <v>0</v>
      </c>
      <c r="H1445">
        <v>0</v>
      </c>
      <c r="I1445">
        <v>0</v>
      </c>
      <c r="J1445">
        <v>32</v>
      </c>
      <c r="K1445" s="88">
        <f t="shared" si="45"/>
        <v>24</v>
      </c>
      <c r="L1445">
        <v>0</v>
      </c>
      <c r="M1445">
        <v>24</v>
      </c>
      <c r="N1445">
        <v>35</v>
      </c>
      <c r="O1445">
        <v>3</v>
      </c>
      <c r="P1445">
        <v>95</v>
      </c>
      <c r="Q1445">
        <v>2</v>
      </c>
      <c r="R1445">
        <v>217</v>
      </c>
      <c r="S1445">
        <v>29</v>
      </c>
    </row>
    <row r="1446" spans="1:19" ht="12.75" customHeight="1" x14ac:dyDescent="0.2">
      <c r="A1446" s="97" t="s">
        <v>268</v>
      </c>
      <c r="B1446" s="97" t="s">
        <v>268</v>
      </c>
      <c r="C1446" s="97" t="s">
        <v>8</v>
      </c>
      <c r="D1446" s="98">
        <v>2014</v>
      </c>
      <c r="E1446" s="97" t="s">
        <v>6</v>
      </c>
      <c r="F1446" s="97">
        <v>6234</v>
      </c>
      <c r="G1446" s="88">
        <f t="shared" si="44"/>
        <v>552</v>
      </c>
      <c r="H1446" s="97">
        <v>552</v>
      </c>
      <c r="I1446" s="97">
        <v>0</v>
      </c>
      <c r="J1446" s="97">
        <v>4639</v>
      </c>
      <c r="K1446" s="88">
        <f t="shared" si="45"/>
        <v>377</v>
      </c>
      <c r="L1446" s="97">
        <v>377</v>
      </c>
      <c r="M1446" s="97">
        <v>0</v>
      </c>
      <c r="N1446" s="97">
        <v>5460</v>
      </c>
      <c r="O1446" s="97">
        <v>77</v>
      </c>
      <c r="P1446" s="97">
        <v>12536</v>
      </c>
      <c r="Q1446" s="97">
        <v>2430</v>
      </c>
      <c r="R1446" s="97">
        <v>28869</v>
      </c>
      <c r="S1446" s="97">
        <v>3436</v>
      </c>
    </row>
    <row r="1447" spans="1:19" ht="12.75" customHeight="1" x14ac:dyDescent="0.2">
      <c r="A1447" t="s">
        <v>268</v>
      </c>
      <c r="B1447" t="s">
        <v>268</v>
      </c>
      <c r="C1447" t="s">
        <v>8</v>
      </c>
      <c r="D1447" s="92">
        <v>2015</v>
      </c>
      <c r="E1447" t="s">
        <v>6</v>
      </c>
      <c r="F1447">
        <v>6234</v>
      </c>
      <c r="G1447" s="88">
        <f t="shared" si="44"/>
        <v>429</v>
      </c>
      <c r="H1447">
        <v>429</v>
      </c>
      <c r="I1447">
        <v>0</v>
      </c>
      <c r="J1447">
        <v>4639</v>
      </c>
      <c r="K1447" s="88">
        <f t="shared" si="45"/>
        <v>179</v>
      </c>
      <c r="L1447">
        <v>179</v>
      </c>
      <c r="M1447">
        <v>0</v>
      </c>
      <c r="N1447">
        <v>5460</v>
      </c>
      <c r="O1447">
        <v>113</v>
      </c>
      <c r="P1447">
        <v>12536</v>
      </c>
      <c r="Q1447">
        <v>2874</v>
      </c>
      <c r="R1447">
        <v>28869</v>
      </c>
      <c r="S1447">
        <v>3595</v>
      </c>
    </row>
    <row r="1448" spans="1:19" ht="12.75" customHeight="1" x14ac:dyDescent="0.2">
      <c r="A1448" t="s">
        <v>268</v>
      </c>
      <c r="B1448" t="s">
        <v>268</v>
      </c>
      <c r="C1448" t="s">
        <v>8</v>
      </c>
      <c r="D1448" s="92">
        <v>2016</v>
      </c>
      <c r="E1448" t="s">
        <v>6</v>
      </c>
      <c r="F1448">
        <v>6234</v>
      </c>
      <c r="G1448" s="88">
        <f t="shared" si="44"/>
        <v>410</v>
      </c>
      <c r="H1448">
        <v>410</v>
      </c>
      <c r="I1448">
        <v>0</v>
      </c>
      <c r="J1448">
        <v>4639</v>
      </c>
      <c r="K1448" s="88">
        <f t="shared" si="45"/>
        <v>353</v>
      </c>
      <c r="L1448">
        <v>353</v>
      </c>
      <c r="M1448">
        <v>0</v>
      </c>
      <c r="N1448">
        <v>5460</v>
      </c>
      <c r="O1448">
        <v>333</v>
      </c>
      <c r="P1448">
        <v>12536</v>
      </c>
      <c r="Q1448">
        <v>3604</v>
      </c>
      <c r="R1448">
        <v>28869</v>
      </c>
      <c r="S1448">
        <v>4700</v>
      </c>
    </row>
    <row r="1449" spans="1:19" ht="12.75" customHeight="1" x14ac:dyDescent="0.2">
      <c r="A1449" t="s">
        <v>268</v>
      </c>
      <c r="B1449" t="s">
        <v>268</v>
      </c>
      <c r="C1449" t="s">
        <v>8</v>
      </c>
      <c r="D1449" s="92">
        <v>2017</v>
      </c>
      <c r="E1449" t="s">
        <v>6</v>
      </c>
      <c r="F1449">
        <v>6234</v>
      </c>
      <c r="G1449" s="88">
        <f t="shared" si="44"/>
        <v>468</v>
      </c>
      <c r="H1449">
        <v>468</v>
      </c>
      <c r="I1449">
        <v>0</v>
      </c>
      <c r="J1449">
        <v>4639</v>
      </c>
      <c r="K1449" s="88">
        <f t="shared" si="45"/>
        <v>427</v>
      </c>
      <c r="L1449">
        <v>427</v>
      </c>
      <c r="M1449">
        <v>0</v>
      </c>
      <c r="N1449">
        <v>5460</v>
      </c>
      <c r="O1449">
        <v>268</v>
      </c>
      <c r="P1449">
        <v>12536</v>
      </c>
      <c r="Q1449">
        <v>4641</v>
      </c>
      <c r="R1449">
        <v>28869</v>
      </c>
      <c r="S1449">
        <v>5804</v>
      </c>
    </row>
    <row r="1450" spans="1:19" ht="12.75" customHeight="1" x14ac:dyDescent="0.2">
      <c r="A1450" s="93" t="s">
        <v>269</v>
      </c>
      <c r="B1450" s="93" t="s">
        <v>5</v>
      </c>
      <c r="C1450" s="93" t="s">
        <v>3</v>
      </c>
      <c r="D1450" s="94" t="s">
        <v>1189</v>
      </c>
      <c r="E1450" s="93" t="s">
        <v>6</v>
      </c>
      <c r="F1450" s="95">
        <v>236</v>
      </c>
      <c r="G1450" s="88">
        <f t="shared" si="44"/>
        <v>0</v>
      </c>
      <c r="H1450" s="95">
        <v>0</v>
      </c>
      <c r="I1450" s="95">
        <v>0</v>
      </c>
      <c r="J1450" s="96">
        <v>142</v>
      </c>
      <c r="K1450" s="88">
        <f t="shared" si="45"/>
        <v>0</v>
      </c>
      <c r="L1450" s="95">
        <v>0</v>
      </c>
      <c r="M1450" s="95">
        <v>0</v>
      </c>
      <c r="N1450" s="95">
        <v>154</v>
      </c>
      <c r="O1450" s="95">
        <v>10</v>
      </c>
      <c r="P1450" s="93" t="s">
        <v>1422</v>
      </c>
      <c r="Q1450" s="95">
        <v>12</v>
      </c>
      <c r="R1450" s="95">
        <v>930</v>
      </c>
      <c r="S1450" s="95">
        <v>22</v>
      </c>
    </row>
    <row r="1451" spans="1:19" ht="12.75" customHeight="1" x14ac:dyDescent="0.2">
      <c r="A1451" s="97" t="s">
        <v>269</v>
      </c>
      <c r="B1451" s="97" t="s">
        <v>5</v>
      </c>
      <c r="C1451" s="97" t="s">
        <v>3</v>
      </c>
      <c r="D1451" s="98">
        <v>2013</v>
      </c>
      <c r="E1451" s="97" t="s">
        <v>6</v>
      </c>
      <c r="F1451" s="97">
        <v>236</v>
      </c>
      <c r="G1451" s="88">
        <f t="shared" si="44"/>
        <v>2</v>
      </c>
      <c r="H1451" s="97">
        <v>2</v>
      </c>
      <c r="I1451" s="97">
        <v>0</v>
      </c>
      <c r="J1451" s="97">
        <v>142</v>
      </c>
      <c r="K1451" s="88">
        <f t="shared" si="45"/>
        <v>0</v>
      </c>
      <c r="L1451" s="97">
        <v>0</v>
      </c>
      <c r="M1451" s="97">
        <v>0</v>
      </c>
      <c r="N1451" s="97">
        <v>154</v>
      </c>
      <c r="O1451" s="97">
        <v>3</v>
      </c>
      <c r="P1451" s="97">
        <v>398</v>
      </c>
      <c r="Q1451" s="97">
        <v>26</v>
      </c>
      <c r="R1451" s="97">
        <v>930</v>
      </c>
      <c r="S1451" s="97">
        <v>31</v>
      </c>
    </row>
    <row r="1452" spans="1:19" ht="12.75" customHeight="1" x14ac:dyDescent="0.2">
      <c r="A1452" s="97" t="s">
        <v>269</v>
      </c>
      <c r="B1452" s="97" t="s">
        <v>5</v>
      </c>
      <c r="C1452" s="97" t="s">
        <v>3</v>
      </c>
      <c r="D1452" s="98">
        <v>2014</v>
      </c>
      <c r="E1452" s="97" t="s">
        <v>6</v>
      </c>
      <c r="F1452" s="97">
        <v>236</v>
      </c>
      <c r="G1452" s="88">
        <f t="shared" si="44"/>
        <v>0</v>
      </c>
      <c r="H1452" s="97">
        <v>0</v>
      </c>
      <c r="I1452" s="97">
        <v>0</v>
      </c>
      <c r="J1452" s="97">
        <v>142</v>
      </c>
      <c r="K1452" s="88">
        <f t="shared" si="45"/>
        <v>0</v>
      </c>
      <c r="L1452" s="97">
        <v>0</v>
      </c>
      <c r="M1452" s="97">
        <v>0</v>
      </c>
      <c r="N1452" s="97">
        <v>154</v>
      </c>
      <c r="O1452" s="97">
        <v>6</v>
      </c>
      <c r="P1452" s="97">
        <v>398</v>
      </c>
      <c r="Q1452" s="97">
        <v>18</v>
      </c>
      <c r="R1452" s="97">
        <v>930</v>
      </c>
      <c r="S1452" s="97">
        <v>24</v>
      </c>
    </row>
    <row r="1453" spans="1:19" ht="12.75" customHeight="1" x14ac:dyDescent="0.2">
      <c r="A1453" t="s">
        <v>269</v>
      </c>
      <c r="B1453" t="s">
        <v>5</v>
      </c>
      <c r="C1453" t="s">
        <v>3</v>
      </c>
      <c r="D1453" s="92">
        <v>2015</v>
      </c>
      <c r="E1453" t="s">
        <v>6</v>
      </c>
      <c r="F1453">
        <v>236</v>
      </c>
      <c r="G1453" s="88">
        <f t="shared" si="44"/>
        <v>1</v>
      </c>
      <c r="H1453">
        <v>0</v>
      </c>
      <c r="I1453">
        <v>1</v>
      </c>
      <c r="J1453">
        <v>142</v>
      </c>
      <c r="K1453" s="88">
        <f t="shared" si="45"/>
        <v>0</v>
      </c>
      <c r="L1453">
        <v>0</v>
      </c>
      <c r="M1453">
        <v>0</v>
      </c>
      <c r="N1453">
        <v>154</v>
      </c>
      <c r="O1453">
        <v>54</v>
      </c>
      <c r="P1453">
        <v>398</v>
      </c>
      <c r="Q1453">
        <v>63</v>
      </c>
      <c r="R1453">
        <v>930</v>
      </c>
      <c r="S1453">
        <v>118</v>
      </c>
    </row>
    <row r="1454" spans="1:19" ht="12.75" customHeight="1" x14ac:dyDescent="0.2">
      <c r="A1454" t="s">
        <v>269</v>
      </c>
      <c r="B1454" t="s">
        <v>5</v>
      </c>
      <c r="C1454" t="s">
        <v>3</v>
      </c>
      <c r="D1454" s="92">
        <v>2016</v>
      </c>
      <c r="E1454" t="s">
        <v>6</v>
      </c>
      <c r="F1454">
        <v>236</v>
      </c>
      <c r="G1454" s="88">
        <f t="shared" si="44"/>
        <v>0</v>
      </c>
      <c r="H1454">
        <v>0</v>
      </c>
      <c r="I1454">
        <v>0</v>
      </c>
      <c r="J1454">
        <v>142</v>
      </c>
      <c r="K1454" s="88">
        <f t="shared" si="45"/>
        <v>2</v>
      </c>
      <c r="L1454">
        <v>0</v>
      </c>
      <c r="M1454">
        <v>2</v>
      </c>
      <c r="N1454">
        <v>154</v>
      </c>
      <c r="O1454">
        <v>31</v>
      </c>
      <c r="P1454">
        <v>398</v>
      </c>
      <c r="Q1454">
        <v>37</v>
      </c>
      <c r="R1454">
        <v>930</v>
      </c>
      <c r="S1454">
        <v>70</v>
      </c>
    </row>
    <row r="1455" spans="1:19" ht="12.75" customHeight="1" x14ac:dyDescent="0.2">
      <c r="A1455" t="s">
        <v>269</v>
      </c>
      <c r="B1455" t="s">
        <v>5</v>
      </c>
      <c r="C1455" t="s">
        <v>3</v>
      </c>
      <c r="D1455" s="92">
        <v>2017</v>
      </c>
      <c r="E1455" t="s">
        <v>6</v>
      </c>
      <c r="F1455">
        <v>236</v>
      </c>
      <c r="G1455" s="88">
        <f t="shared" si="44"/>
        <v>0</v>
      </c>
      <c r="H1455">
        <v>0</v>
      </c>
      <c r="I1455">
        <v>0</v>
      </c>
      <c r="J1455">
        <v>142</v>
      </c>
      <c r="K1455" s="88">
        <f t="shared" si="45"/>
        <v>0</v>
      </c>
      <c r="L1455">
        <v>0</v>
      </c>
      <c r="M1455">
        <v>0</v>
      </c>
      <c r="N1455">
        <v>154</v>
      </c>
      <c r="O1455">
        <v>2</v>
      </c>
      <c r="P1455">
        <v>398</v>
      </c>
      <c r="Q1455">
        <v>102</v>
      </c>
      <c r="R1455">
        <v>930</v>
      </c>
      <c r="S1455">
        <v>104</v>
      </c>
    </row>
    <row r="1456" spans="1:19" ht="12.75" customHeight="1" x14ac:dyDescent="0.2">
      <c r="A1456" s="97" t="s">
        <v>270</v>
      </c>
      <c r="B1456" s="97" t="s">
        <v>35</v>
      </c>
      <c r="C1456" s="97" t="s">
        <v>3</v>
      </c>
      <c r="D1456" s="98">
        <v>2014</v>
      </c>
      <c r="E1456" s="97" t="s">
        <v>6</v>
      </c>
      <c r="F1456" s="97">
        <v>562</v>
      </c>
      <c r="G1456" s="88">
        <f t="shared" si="44"/>
        <v>0</v>
      </c>
      <c r="H1456" s="97">
        <v>0</v>
      </c>
      <c r="I1456" s="97">
        <v>0</v>
      </c>
      <c r="J1456" s="97">
        <v>394</v>
      </c>
      <c r="K1456" s="88">
        <f t="shared" si="45"/>
        <v>0</v>
      </c>
      <c r="L1456" s="97">
        <v>0</v>
      </c>
      <c r="M1456" s="97">
        <v>0</v>
      </c>
      <c r="N1456" s="97">
        <v>441</v>
      </c>
      <c r="O1456" s="97">
        <v>8</v>
      </c>
      <c r="P1456" s="97">
        <v>1036</v>
      </c>
      <c r="Q1456" s="97">
        <v>102</v>
      </c>
      <c r="R1456" s="97">
        <v>2433</v>
      </c>
      <c r="S1456" s="97">
        <v>110</v>
      </c>
    </row>
    <row r="1457" spans="1:19" ht="12.75" customHeight="1" x14ac:dyDescent="0.2">
      <c r="A1457" t="s">
        <v>270</v>
      </c>
      <c r="B1457" t="s">
        <v>35</v>
      </c>
      <c r="C1457" t="s">
        <v>3</v>
      </c>
      <c r="D1457" s="92">
        <v>2016</v>
      </c>
      <c r="E1457" t="s">
        <v>6</v>
      </c>
      <c r="F1457">
        <v>562</v>
      </c>
      <c r="G1457" s="88">
        <f t="shared" si="44"/>
        <v>0</v>
      </c>
      <c r="H1457">
        <v>0</v>
      </c>
      <c r="I1457">
        <v>0</v>
      </c>
      <c r="J1457">
        <v>394</v>
      </c>
      <c r="K1457" s="88">
        <f t="shared" si="45"/>
        <v>0</v>
      </c>
      <c r="L1457">
        <v>0</v>
      </c>
      <c r="M1457">
        <v>0</v>
      </c>
      <c r="N1457">
        <v>441</v>
      </c>
      <c r="O1457">
        <v>0</v>
      </c>
      <c r="P1457">
        <v>1036</v>
      </c>
      <c r="Q1457">
        <v>0</v>
      </c>
      <c r="R1457">
        <v>2433</v>
      </c>
      <c r="S1457">
        <v>0</v>
      </c>
    </row>
    <row r="1458" spans="1:19" ht="12.75" customHeight="1" x14ac:dyDescent="0.2">
      <c r="A1458" t="s">
        <v>270</v>
      </c>
      <c r="B1458" t="s">
        <v>35</v>
      </c>
      <c r="C1458" t="s">
        <v>3</v>
      </c>
      <c r="D1458" s="92">
        <v>2017</v>
      </c>
      <c r="E1458" t="s">
        <v>6</v>
      </c>
      <c r="F1458">
        <v>562</v>
      </c>
      <c r="G1458" s="88">
        <f t="shared" si="44"/>
        <v>0</v>
      </c>
      <c r="H1458">
        <v>0</v>
      </c>
      <c r="I1458">
        <v>0</v>
      </c>
      <c r="J1458">
        <v>394</v>
      </c>
      <c r="K1458" s="88">
        <f t="shared" si="45"/>
        <v>0</v>
      </c>
      <c r="L1458">
        <v>0</v>
      </c>
      <c r="M1458">
        <v>0</v>
      </c>
      <c r="N1458">
        <v>441</v>
      </c>
      <c r="O1458">
        <v>0</v>
      </c>
      <c r="P1458">
        <v>1036</v>
      </c>
      <c r="Q1458">
        <v>216</v>
      </c>
      <c r="R1458">
        <v>2433</v>
      </c>
      <c r="S1458">
        <v>216</v>
      </c>
    </row>
    <row r="1459" spans="1:19" ht="12.75" customHeight="1" x14ac:dyDescent="0.2">
      <c r="A1459" t="s">
        <v>1077</v>
      </c>
      <c r="B1459" t="s">
        <v>946</v>
      </c>
      <c r="C1459" t="s">
        <v>26</v>
      </c>
      <c r="D1459" s="92">
        <v>2015</v>
      </c>
      <c r="E1459" t="s">
        <v>6</v>
      </c>
      <c r="F1459">
        <v>2496</v>
      </c>
      <c r="G1459" s="88">
        <f t="shared" si="44"/>
        <v>10</v>
      </c>
      <c r="H1459">
        <v>0</v>
      </c>
      <c r="I1459">
        <v>10</v>
      </c>
      <c r="J1459">
        <v>1727</v>
      </c>
      <c r="K1459" s="88">
        <f t="shared" si="45"/>
        <v>56</v>
      </c>
      <c r="L1459">
        <v>10</v>
      </c>
      <c r="M1459">
        <v>46</v>
      </c>
      <c r="N1459">
        <v>1724</v>
      </c>
      <c r="O1459">
        <v>90</v>
      </c>
      <c r="P1459">
        <v>4220</v>
      </c>
      <c r="Q1459">
        <v>183</v>
      </c>
      <c r="R1459">
        <v>10167</v>
      </c>
      <c r="S1459">
        <v>339</v>
      </c>
    </row>
    <row r="1460" spans="1:19" ht="12.75" customHeight="1" x14ac:dyDescent="0.2">
      <c r="A1460" t="s">
        <v>1077</v>
      </c>
      <c r="B1460" t="s">
        <v>946</v>
      </c>
      <c r="C1460" t="s">
        <v>26</v>
      </c>
      <c r="D1460" s="92">
        <v>2016</v>
      </c>
      <c r="E1460" t="s">
        <v>6</v>
      </c>
      <c r="F1460">
        <v>2496</v>
      </c>
      <c r="G1460" s="88">
        <f t="shared" si="44"/>
        <v>1</v>
      </c>
      <c r="H1460">
        <v>0</v>
      </c>
      <c r="I1460">
        <v>1</v>
      </c>
      <c r="J1460">
        <v>1727</v>
      </c>
      <c r="K1460" s="88">
        <f t="shared" si="45"/>
        <v>134</v>
      </c>
      <c r="L1460">
        <v>0</v>
      </c>
      <c r="M1460">
        <v>134</v>
      </c>
      <c r="N1460">
        <v>1724</v>
      </c>
      <c r="O1460">
        <v>96</v>
      </c>
      <c r="P1460">
        <v>4220</v>
      </c>
      <c r="Q1460">
        <v>234</v>
      </c>
      <c r="R1460">
        <v>10167</v>
      </c>
      <c r="S1460">
        <v>465</v>
      </c>
    </row>
    <row r="1461" spans="1:19" ht="12.75" customHeight="1" x14ac:dyDescent="0.2">
      <c r="A1461" t="s">
        <v>1077</v>
      </c>
      <c r="B1461" t="s">
        <v>946</v>
      </c>
      <c r="C1461" t="s">
        <v>26</v>
      </c>
      <c r="D1461" s="92">
        <v>2017</v>
      </c>
      <c r="E1461" t="s">
        <v>6</v>
      </c>
      <c r="F1461">
        <v>2496</v>
      </c>
      <c r="G1461" s="88">
        <f t="shared" si="44"/>
        <v>0</v>
      </c>
      <c r="H1461">
        <v>0</v>
      </c>
      <c r="I1461">
        <v>0</v>
      </c>
      <c r="J1461">
        <v>1727</v>
      </c>
      <c r="K1461" s="88">
        <f t="shared" si="45"/>
        <v>70</v>
      </c>
      <c r="L1461">
        <v>70</v>
      </c>
      <c r="M1461">
        <v>0</v>
      </c>
      <c r="N1461">
        <v>1724</v>
      </c>
      <c r="O1461">
        <v>93</v>
      </c>
      <c r="P1461">
        <v>4220</v>
      </c>
      <c r="Q1461">
        <v>180</v>
      </c>
      <c r="R1461">
        <v>10167</v>
      </c>
      <c r="S1461">
        <v>343</v>
      </c>
    </row>
    <row r="1462" spans="1:19" ht="12.75" customHeight="1" x14ac:dyDescent="0.2">
      <c r="A1462" s="93" t="s">
        <v>271</v>
      </c>
      <c r="B1462" s="93" t="s">
        <v>62</v>
      </c>
      <c r="C1462" s="93" t="s">
        <v>8</v>
      </c>
      <c r="D1462" s="94" t="s">
        <v>1189</v>
      </c>
      <c r="E1462" s="93" t="s">
        <v>6</v>
      </c>
      <c r="F1462" s="95">
        <v>9233</v>
      </c>
      <c r="G1462" s="88">
        <f t="shared" si="44"/>
        <v>146</v>
      </c>
      <c r="H1462" s="95">
        <v>146</v>
      </c>
      <c r="I1462" s="95">
        <v>0</v>
      </c>
      <c r="J1462" s="96">
        <v>5428</v>
      </c>
      <c r="K1462" s="88">
        <f t="shared" si="45"/>
        <v>0</v>
      </c>
      <c r="L1462" s="95">
        <v>0</v>
      </c>
      <c r="M1462" s="95">
        <v>0</v>
      </c>
      <c r="N1462" s="95">
        <v>6188</v>
      </c>
      <c r="O1462" s="95">
        <v>1300</v>
      </c>
      <c r="P1462" s="93" t="s">
        <v>1423</v>
      </c>
      <c r="Q1462" s="95">
        <v>1527</v>
      </c>
      <c r="R1462" s="95">
        <v>35080</v>
      </c>
      <c r="S1462" s="95">
        <v>2973</v>
      </c>
    </row>
    <row r="1463" spans="1:19" ht="12.75" customHeight="1" x14ac:dyDescent="0.2">
      <c r="A1463" s="97" t="s">
        <v>271</v>
      </c>
      <c r="B1463" s="97" t="s">
        <v>62</v>
      </c>
      <c r="C1463" s="97" t="s">
        <v>8</v>
      </c>
      <c r="D1463" s="98">
        <v>2014</v>
      </c>
      <c r="E1463" s="97" t="s">
        <v>6</v>
      </c>
      <c r="F1463" s="97">
        <v>9233</v>
      </c>
      <c r="G1463" s="88">
        <f t="shared" si="44"/>
        <v>275</v>
      </c>
      <c r="H1463" s="97">
        <v>275</v>
      </c>
      <c r="I1463" s="97">
        <v>0</v>
      </c>
      <c r="J1463" s="97">
        <v>5428</v>
      </c>
      <c r="K1463" s="88">
        <f t="shared" si="45"/>
        <v>231</v>
      </c>
      <c r="L1463" s="97">
        <v>231</v>
      </c>
      <c r="M1463" s="97">
        <v>0</v>
      </c>
      <c r="N1463" s="97">
        <v>6188</v>
      </c>
      <c r="O1463" s="97">
        <v>0</v>
      </c>
      <c r="P1463" s="97">
        <v>14231</v>
      </c>
      <c r="Q1463" s="97">
        <v>3946</v>
      </c>
      <c r="R1463" s="97">
        <v>35080</v>
      </c>
      <c r="S1463" s="97">
        <v>4452</v>
      </c>
    </row>
    <row r="1464" spans="1:19" ht="12.75" customHeight="1" x14ac:dyDescent="0.2">
      <c r="A1464" s="97" t="s">
        <v>271</v>
      </c>
      <c r="B1464" s="97" t="s">
        <v>62</v>
      </c>
      <c r="C1464" s="97" t="s">
        <v>8</v>
      </c>
      <c r="D1464" s="98">
        <v>2015</v>
      </c>
      <c r="E1464" s="97" t="s">
        <v>6</v>
      </c>
      <c r="F1464" s="97">
        <v>9233</v>
      </c>
      <c r="G1464" s="88">
        <f t="shared" si="44"/>
        <v>70</v>
      </c>
      <c r="H1464" s="97">
        <v>70</v>
      </c>
      <c r="I1464" s="97">
        <v>0</v>
      </c>
      <c r="J1464" s="97">
        <v>5428</v>
      </c>
      <c r="K1464" s="88">
        <f t="shared" si="45"/>
        <v>0</v>
      </c>
      <c r="L1464" s="97">
        <v>0</v>
      </c>
      <c r="M1464" s="97">
        <v>0</v>
      </c>
      <c r="N1464" s="97">
        <v>6188</v>
      </c>
      <c r="O1464" s="97">
        <v>0</v>
      </c>
      <c r="P1464" s="97">
        <v>14231</v>
      </c>
      <c r="Q1464" s="97">
        <v>1951</v>
      </c>
      <c r="R1464" s="97">
        <v>35080</v>
      </c>
      <c r="S1464" s="97">
        <v>2021</v>
      </c>
    </row>
    <row r="1465" spans="1:19" ht="12.75" customHeight="1" x14ac:dyDescent="0.2">
      <c r="A1465" s="97" t="s">
        <v>271</v>
      </c>
      <c r="B1465" s="97" t="s">
        <v>62</v>
      </c>
      <c r="C1465" s="97" t="s">
        <v>8</v>
      </c>
      <c r="D1465" s="98">
        <v>2016</v>
      </c>
      <c r="E1465" s="97" t="s">
        <v>6</v>
      </c>
      <c r="F1465" s="97">
        <v>9233</v>
      </c>
      <c r="G1465" s="88">
        <f t="shared" si="44"/>
        <v>314</v>
      </c>
      <c r="H1465" s="97">
        <v>314</v>
      </c>
      <c r="I1465" s="97">
        <v>0</v>
      </c>
      <c r="J1465" s="97">
        <v>5428</v>
      </c>
      <c r="K1465" s="88">
        <f t="shared" si="45"/>
        <v>0</v>
      </c>
      <c r="L1465" s="97">
        <v>0</v>
      </c>
      <c r="M1465" s="97">
        <v>0</v>
      </c>
      <c r="N1465" s="97">
        <v>6188</v>
      </c>
      <c r="O1465" s="97">
        <v>0</v>
      </c>
      <c r="P1465" s="97">
        <v>14231</v>
      </c>
      <c r="Q1465" s="97">
        <v>1774</v>
      </c>
      <c r="R1465" s="97">
        <v>35080</v>
      </c>
      <c r="S1465" s="97">
        <v>2088</v>
      </c>
    </row>
    <row r="1466" spans="1:19" ht="12.75" customHeight="1" x14ac:dyDescent="0.2">
      <c r="A1466" s="97" t="s">
        <v>271</v>
      </c>
      <c r="B1466" s="97" t="s">
        <v>62</v>
      </c>
      <c r="C1466" s="97" t="s">
        <v>8</v>
      </c>
      <c r="D1466" s="98">
        <v>2017</v>
      </c>
      <c r="E1466" s="97" t="s">
        <v>6</v>
      </c>
      <c r="F1466" s="97">
        <v>9233</v>
      </c>
      <c r="G1466" s="88">
        <f t="shared" si="44"/>
        <v>190</v>
      </c>
      <c r="H1466" s="97">
        <v>190</v>
      </c>
      <c r="I1466" s="97">
        <v>0</v>
      </c>
      <c r="J1466" s="97">
        <v>5428</v>
      </c>
      <c r="K1466" s="88">
        <f t="shared" si="45"/>
        <v>0</v>
      </c>
      <c r="L1466" s="97">
        <v>0</v>
      </c>
      <c r="M1466" s="97">
        <v>0</v>
      </c>
      <c r="N1466" s="97">
        <v>6188</v>
      </c>
      <c r="O1466" s="97">
        <v>285</v>
      </c>
      <c r="P1466" s="97">
        <v>14231</v>
      </c>
      <c r="Q1466" s="97">
        <v>2622</v>
      </c>
      <c r="R1466" s="97">
        <v>35080</v>
      </c>
      <c r="S1466" s="97">
        <v>3097</v>
      </c>
    </row>
    <row r="1467" spans="1:19" ht="12.75" customHeight="1" x14ac:dyDescent="0.2">
      <c r="A1467" s="93" t="s">
        <v>272</v>
      </c>
      <c r="B1467" s="93" t="s">
        <v>12</v>
      </c>
      <c r="C1467" s="93" t="s">
        <v>3</v>
      </c>
      <c r="D1467" s="94" t="s">
        <v>1189</v>
      </c>
      <c r="E1467" s="93" t="s">
        <v>6</v>
      </c>
      <c r="F1467" s="95">
        <v>147</v>
      </c>
      <c r="G1467" s="88">
        <f t="shared" si="44"/>
        <v>0</v>
      </c>
      <c r="H1467" s="95">
        <v>0</v>
      </c>
      <c r="I1467" s="95">
        <v>0</v>
      </c>
      <c r="J1467" s="96">
        <v>104</v>
      </c>
      <c r="K1467" s="88">
        <f t="shared" si="45"/>
        <v>0</v>
      </c>
      <c r="L1467" s="95">
        <v>0</v>
      </c>
      <c r="M1467" s="95">
        <v>0</v>
      </c>
      <c r="N1467" s="95">
        <v>120</v>
      </c>
      <c r="O1467" s="95">
        <v>21</v>
      </c>
      <c r="P1467" s="93" t="s">
        <v>1424</v>
      </c>
      <c r="Q1467" s="95">
        <v>52</v>
      </c>
      <c r="R1467" s="95">
        <v>638</v>
      </c>
      <c r="S1467" s="95">
        <v>73</v>
      </c>
    </row>
    <row r="1468" spans="1:19" ht="12.75" customHeight="1" x14ac:dyDescent="0.2">
      <c r="A1468" s="97" t="s">
        <v>272</v>
      </c>
      <c r="B1468" s="97" t="s">
        <v>12</v>
      </c>
      <c r="C1468" s="97" t="s">
        <v>3</v>
      </c>
      <c r="D1468" s="98">
        <v>2013</v>
      </c>
      <c r="E1468" s="97" t="s">
        <v>6</v>
      </c>
      <c r="F1468" s="97">
        <v>147</v>
      </c>
      <c r="G1468" s="88">
        <f t="shared" si="44"/>
        <v>0</v>
      </c>
      <c r="H1468" s="97">
        <v>0</v>
      </c>
      <c r="I1468" s="97">
        <v>0</v>
      </c>
      <c r="J1468" s="97">
        <v>104</v>
      </c>
      <c r="K1468" s="88">
        <f t="shared" si="45"/>
        <v>0</v>
      </c>
      <c r="L1468" s="97">
        <v>0</v>
      </c>
      <c r="M1468" s="97">
        <v>0</v>
      </c>
      <c r="N1468" s="97">
        <v>120</v>
      </c>
      <c r="O1468" s="97">
        <v>0</v>
      </c>
      <c r="P1468" s="97">
        <v>267</v>
      </c>
      <c r="Q1468" s="97">
        <v>102</v>
      </c>
      <c r="R1468" s="97">
        <v>638</v>
      </c>
      <c r="S1468" s="97">
        <v>102</v>
      </c>
    </row>
    <row r="1469" spans="1:19" ht="12.75" customHeight="1" x14ac:dyDescent="0.2">
      <c r="A1469" s="97" t="s">
        <v>272</v>
      </c>
      <c r="B1469" s="97" t="s">
        <v>12</v>
      </c>
      <c r="C1469" s="97" t="s">
        <v>3</v>
      </c>
      <c r="D1469" s="98">
        <v>2014</v>
      </c>
      <c r="E1469" s="97" t="s">
        <v>6</v>
      </c>
      <c r="F1469" s="97">
        <v>147</v>
      </c>
      <c r="G1469" s="88">
        <f t="shared" si="44"/>
        <v>0</v>
      </c>
      <c r="H1469" s="97">
        <v>0</v>
      </c>
      <c r="I1469" s="97">
        <v>0</v>
      </c>
      <c r="J1469" s="97">
        <v>104</v>
      </c>
      <c r="K1469" s="88">
        <f t="shared" si="45"/>
        <v>2</v>
      </c>
      <c r="L1469" s="97">
        <v>2</v>
      </c>
      <c r="M1469" s="97">
        <v>0</v>
      </c>
      <c r="N1469" s="97">
        <v>120</v>
      </c>
      <c r="O1469" s="97">
        <v>2</v>
      </c>
      <c r="P1469" s="97">
        <v>267</v>
      </c>
      <c r="Q1469" s="97">
        <v>90</v>
      </c>
      <c r="R1469" s="97">
        <v>638</v>
      </c>
      <c r="S1469" s="97">
        <v>94</v>
      </c>
    </row>
    <row r="1470" spans="1:19" ht="12.75" customHeight="1" x14ac:dyDescent="0.2">
      <c r="A1470" t="s">
        <v>272</v>
      </c>
      <c r="B1470" t="s">
        <v>12</v>
      </c>
      <c r="C1470" t="s">
        <v>3</v>
      </c>
      <c r="D1470" s="92">
        <v>2015</v>
      </c>
      <c r="E1470" t="s">
        <v>6</v>
      </c>
      <c r="F1470">
        <v>147</v>
      </c>
      <c r="G1470" s="88">
        <f t="shared" si="44"/>
        <v>0</v>
      </c>
      <c r="H1470">
        <v>0</v>
      </c>
      <c r="I1470">
        <v>0</v>
      </c>
      <c r="J1470">
        <v>104</v>
      </c>
      <c r="K1470" s="88">
        <f t="shared" si="45"/>
        <v>0</v>
      </c>
      <c r="L1470">
        <v>0</v>
      </c>
      <c r="M1470">
        <v>0</v>
      </c>
      <c r="N1470">
        <v>120</v>
      </c>
      <c r="O1470">
        <v>0</v>
      </c>
      <c r="P1470">
        <v>267</v>
      </c>
      <c r="Q1470">
        <v>96</v>
      </c>
      <c r="R1470">
        <v>638</v>
      </c>
      <c r="S1470">
        <v>96</v>
      </c>
    </row>
    <row r="1471" spans="1:19" ht="12.75" customHeight="1" x14ac:dyDescent="0.2">
      <c r="A1471" t="s">
        <v>272</v>
      </c>
      <c r="B1471" t="s">
        <v>12</v>
      </c>
      <c r="C1471" t="s">
        <v>3</v>
      </c>
      <c r="D1471" s="92">
        <v>2016</v>
      </c>
      <c r="E1471" t="s">
        <v>6</v>
      </c>
      <c r="F1471">
        <v>147</v>
      </c>
      <c r="G1471" s="88">
        <f t="shared" si="44"/>
        <v>0</v>
      </c>
      <c r="H1471">
        <v>0</v>
      </c>
      <c r="I1471">
        <v>0</v>
      </c>
      <c r="J1471">
        <v>104</v>
      </c>
      <c r="K1471" s="88">
        <f t="shared" si="45"/>
        <v>0</v>
      </c>
      <c r="L1471">
        <v>0</v>
      </c>
      <c r="M1471">
        <v>0</v>
      </c>
      <c r="N1471">
        <v>120</v>
      </c>
      <c r="O1471">
        <v>0</v>
      </c>
      <c r="P1471">
        <v>267</v>
      </c>
      <c r="Q1471">
        <v>62</v>
      </c>
      <c r="R1471">
        <v>638</v>
      </c>
      <c r="S1471">
        <v>62</v>
      </c>
    </row>
    <row r="1472" spans="1:19" ht="12.75" customHeight="1" x14ac:dyDescent="0.2">
      <c r="A1472" t="s">
        <v>272</v>
      </c>
      <c r="B1472" t="s">
        <v>12</v>
      </c>
      <c r="C1472" t="s">
        <v>3</v>
      </c>
      <c r="D1472" s="92">
        <v>2017</v>
      </c>
      <c r="E1472" t="s">
        <v>6</v>
      </c>
      <c r="F1472">
        <v>147</v>
      </c>
      <c r="G1472" s="88">
        <f t="shared" si="44"/>
        <v>0</v>
      </c>
      <c r="H1472">
        <v>0</v>
      </c>
      <c r="I1472">
        <v>0</v>
      </c>
      <c r="J1472">
        <v>104</v>
      </c>
      <c r="K1472" s="88">
        <f t="shared" si="45"/>
        <v>0</v>
      </c>
      <c r="L1472">
        <v>0</v>
      </c>
      <c r="M1472">
        <v>0</v>
      </c>
      <c r="N1472">
        <v>120</v>
      </c>
      <c r="O1472">
        <v>0</v>
      </c>
      <c r="P1472">
        <v>267</v>
      </c>
      <c r="Q1472">
        <v>103</v>
      </c>
      <c r="R1472">
        <v>638</v>
      </c>
      <c r="S1472">
        <v>103</v>
      </c>
    </row>
    <row r="1473" spans="1:19" ht="12.75" customHeight="1" x14ac:dyDescent="0.2">
      <c r="A1473" s="93" t="s">
        <v>273</v>
      </c>
      <c r="B1473" s="93" t="s">
        <v>7</v>
      </c>
      <c r="C1473" s="93" t="s">
        <v>8</v>
      </c>
      <c r="D1473" s="94" t="s">
        <v>1189</v>
      </c>
      <c r="E1473" s="93" t="s">
        <v>6</v>
      </c>
      <c r="F1473" s="95">
        <v>504</v>
      </c>
      <c r="G1473" s="88">
        <f t="shared" si="44"/>
        <v>0</v>
      </c>
      <c r="H1473" s="95">
        <v>0</v>
      </c>
      <c r="I1473" s="95">
        <v>0</v>
      </c>
      <c r="J1473" s="96">
        <v>270</v>
      </c>
      <c r="K1473" s="88">
        <f t="shared" si="45"/>
        <v>0</v>
      </c>
      <c r="L1473" s="95">
        <v>0</v>
      </c>
      <c r="M1473" s="95">
        <v>0</v>
      </c>
      <c r="N1473" s="95">
        <v>352</v>
      </c>
      <c r="O1473" s="95">
        <v>0</v>
      </c>
      <c r="P1473" s="93" t="s">
        <v>1425</v>
      </c>
      <c r="Q1473" s="95">
        <v>7</v>
      </c>
      <c r="R1473" s="95">
        <v>2287</v>
      </c>
      <c r="S1473" s="95">
        <v>7</v>
      </c>
    </row>
    <row r="1474" spans="1:19" ht="12.75" customHeight="1" x14ac:dyDescent="0.2">
      <c r="A1474" s="97" t="s">
        <v>273</v>
      </c>
      <c r="B1474" s="97" t="s">
        <v>7</v>
      </c>
      <c r="C1474" s="97" t="s">
        <v>8</v>
      </c>
      <c r="D1474" s="98">
        <v>2014</v>
      </c>
      <c r="E1474" s="97" t="s">
        <v>6</v>
      </c>
      <c r="F1474" s="97">
        <v>504</v>
      </c>
      <c r="G1474" s="88">
        <f t="shared" si="44"/>
        <v>0</v>
      </c>
      <c r="H1474" s="97">
        <v>0</v>
      </c>
      <c r="I1474" s="97">
        <v>0</v>
      </c>
      <c r="J1474" s="97">
        <v>270</v>
      </c>
      <c r="K1474" s="88">
        <f t="shared" si="45"/>
        <v>0</v>
      </c>
      <c r="L1474" s="97">
        <v>0</v>
      </c>
      <c r="M1474" s="97">
        <v>0</v>
      </c>
      <c r="N1474" s="97">
        <v>352</v>
      </c>
      <c r="O1474" s="97">
        <v>0</v>
      </c>
      <c r="P1474" s="97">
        <v>1161</v>
      </c>
      <c r="Q1474" s="97">
        <v>0</v>
      </c>
      <c r="R1474" s="97">
        <v>2287</v>
      </c>
      <c r="S1474" s="97">
        <v>0</v>
      </c>
    </row>
    <row r="1475" spans="1:19" ht="12.75" customHeight="1" x14ac:dyDescent="0.2">
      <c r="A1475" s="97" t="s">
        <v>273</v>
      </c>
      <c r="B1475" s="97" t="s">
        <v>7</v>
      </c>
      <c r="C1475" s="97" t="s">
        <v>8</v>
      </c>
      <c r="D1475" s="98">
        <v>2015</v>
      </c>
      <c r="E1475" s="97" t="s">
        <v>6</v>
      </c>
      <c r="F1475" s="97">
        <v>504</v>
      </c>
      <c r="G1475" s="88">
        <f t="shared" ref="G1475:G1538" si="46">H1475+I1475</f>
        <v>82</v>
      </c>
      <c r="H1475" s="97">
        <v>82</v>
      </c>
      <c r="I1475" s="97">
        <v>0</v>
      </c>
      <c r="J1475" s="97">
        <v>270</v>
      </c>
      <c r="K1475" s="88">
        <f t="shared" ref="K1475:K1538" si="47">L1475+M1475</f>
        <v>31</v>
      </c>
      <c r="L1475" s="97">
        <v>31</v>
      </c>
      <c r="M1475" s="97">
        <v>0</v>
      </c>
      <c r="N1475" s="97">
        <v>352</v>
      </c>
      <c r="O1475" s="97">
        <v>0</v>
      </c>
      <c r="P1475" s="97">
        <v>1161</v>
      </c>
      <c r="Q1475" s="97">
        <v>5</v>
      </c>
      <c r="R1475" s="97">
        <v>2287</v>
      </c>
      <c r="S1475" s="97">
        <v>118</v>
      </c>
    </row>
    <row r="1476" spans="1:19" ht="12.75" customHeight="1" x14ac:dyDescent="0.2">
      <c r="A1476" s="97" t="s">
        <v>273</v>
      </c>
      <c r="B1476" s="97" t="s">
        <v>7</v>
      </c>
      <c r="C1476" s="97" t="s">
        <v>8</v>
      </c>
      <c r="D1476" s="98">
        <v>2016</v>
      </c>
      <c r="E1476" s="97" t="s">
        <v>6</v>
      </c>
      <c r="F1476" s="97">
        <v>504</v>
      </c>
      <c r="G1476" s="88">
        <f t="shared" si="46"/>
        <v>0</v>
      </c>
      <c r="H1476" s="97">
        <v>0</v>
      </c>
      <c r="I1476" s="97">
        <v>0</v>
      </c>
      <c r="J1476" s="97">
        <v>270</v>
      </c>
      <c r="K1476" s="88">
        <f t="shared" si="47"/>
        <v>0</v>
      </c>
      <c r="L1476" s="97">
        <v>0</v>
      </c>
      <c r="M1476" s="97">
        <v>0</v>
      </c>
      <c r="N1476" s="97">
        <v>352</v>
      </c>
      <c r="O1476" s="97">
        <v>0</v>
      </c>
      <c r="P1476" s="97">
        <v>1161</v>
      </c>
      <c r="Q1476" s="97">
        <v>3</v>
      </c>
      <c r="R1476" s="97">
        <v>2287</v>
      </c>
      <c r="S1476" s="97">
        <v>3</v>
      </c>
    </row>
    <row r="1477" spans="1:19" ht="12.75" customHeight="1" x14ac:dyDescent="0.2">
      <c r="A1477" s="97" t="s">
        <v>273</v>
      </c>
      <c r="B1477" s="97" t="s">
        <v>7</v>
      </c>
      <c r="C1477" s="97" t="s">
        <v>8</v>
      </c>
      <c r="D1477" s="98">
        <v>2017</v>
      </c>
      <c r="E1477" s="97" t="s">
        <v>6</v>
      </c>
      <c r="F1477" s="97">
        <v>504</v>
      </c>
      <c r="G1477" s="88">
        <f t="shared" si="46"/>
        <v>27</v>
      </c>
      <c r="H1477" s="97">
        <v>27</v>
      </c>
      <c r="I1477" s="97">
        <v>0</v>
      </c>
      <c r="J1477" s="97">
        <v>270</v>
      </c>
      <c r="K1477" s="88">
        <f t="shared" si="47"/>
        <v>57</v>
      </c>
      <c r="L1477" s="97">
        <v>57</v>
      </c>
      <c r="M1477" s="97">
        <v>0</v>
      </c>
      <c r="N1477" s="97">
        <v>352</v>
      </c>
      <c r="O1477" s="97">
        <v>0</v>
      </c>
      <c r="P1477" s="97">
        <v>1161</v>
      </c>
      <c r="Q1477" s="97">
        <v>8</v>
      </c>
      <c r="R1477" s="97">
        <v>2287</v>
      </c>
      <c r="S1477" s="97">
        <v>92</v>
      </c>
    </row>
    <row r="1478" spans="1:19" ht="12.75" customHeight="1" x14ac:dyDescent="0.2">
      <c r="A1478" s="97" t="s">
        <v>24</v>
      </c>
      <c r="B1478" s="97" t="s">
        <v>24</v>
      </c>
      <c r="C1478" s="97" t="s">
        <v>13</v>
      </c>
      <c r="D1478" s="98">
        <v>2014</v>
      </c>
      <c r="E1478" s="97" t="s">
        <v>6</v>
      </c>
      <c r="F1478" s="97">
        <v>285</v>
      </c>
      <c r="G1478" s="88">
        <f t="shared" si="46"/>
        <v>35</v>
      </c>
      <c r="H1478" s="97">
        <v>35</v>
      </c>
      <c r="I1478" s="97">
        <v>0</v>
      </c>
      <c r="J1478" s="97">
        <v>179</v>
      </c>
      <c r="K1478" s="88">
        <f t="shared" si="47"/>
        <v>16</v>
      </c>
      <c r="L1478" s="97">
        <v>16</v>
      </c>
      <c r="M1478" s="97">
        <v>0</v>
      </c>
      <c r="N1478" s="97">
        <v>202</v>
      </c>
      <c r="O1478" s="97">
        <v>8</v>
      </c>
      <c r="P1478" s="97">
        <v>478</v>
      </c>
      <c r="Q1478" s="97">
        <v>146</v>
      </c>
      <c r="R1478" s="97">
        <v>1144</v>
      </c>
      <c r="S1478" s="97">
        <v>205</v>
      </c>
    </row>
    <row r="1479" spans="1:19" ht="12.75" customHeight="1" x14ac:dyDescent="0.2">
      <c r="A1479" t="s">
        <v>24</v>
      </c>
      <c r="B1479" t="s">
        <v>24</v>
      </c>
      <c r="C1479" t="s">
        <v>13</v>
      </c>
      <c r="D1479" s="92">
        <v>2015</v>
      </c>
      <c r="E1479" t="s">
        <v>6</v>
      </c>
      <c r="F1479">
        <v>285</v>
      </c>
      <c r="G1479" s="88">
        <f t="shared" si="46"/>
        <v>1</v>
      </c>
      <c r="H1479">
        <v>1</v>
      </c>
      <c r="I1479">
        <v>0</v>
      </c>
      <c r="J1479">
        <v>179</v>
      </c>
      <c r="K1479" s="88">
        <f t="shared" si="47"/>
        <v>1</v>
      </c>
      <c r="L1479">
        <v>1</v>
      </c>
      <c r="M1479">
        <v>0</v>
      </c>
      <c r="N1479">
        <v>202</v>
      </c>
      <c r="O1479">
        <v>2</v>
      </c>
      <c r="P1479">
        <v>478</v>
      </c>
      <c r="Q1479">
        <v>168</v>
      </c>
      <c r="R1479">
        <v>1144</v>
      </c>
      <c r="S1479">
        <v>172</v>
      </c>
    </row>
    <row r="1480" spans="1:19" ht="12.75" customHeight="1" x14ac:dyDescent="0.2">
      <c r="A1480" t="s">
        <v>24</v>
      </c>
      <c r="B1480" t="s">
        <v>24</v>
      </c>
      <c r="C1480" t="s">
        <v>13</v>
      </c>
      <c r="D1480" s="92">
        <v>2016</v>
      </c>
      <c r="E1480" t="s">
        <v>6</v>
      </c>
      <c r="F1480">
        <v>285</v>
      </c>
      <c r="G1480" s="88">
        <f t="shared" si="46"/>
        <v>19</v>
      </c>
      <c r="H1480">
        <v>19</v>
      </c>
      <c r="I1480">
        <v>0</v>
      </c>
      <c r="J1480">
        <v>179</v>
      </c>
      <c r="K1480" s="88">
        <f t="shared" si="47"/>
        <v>1</v>
      </c>
      <c r="L1480">
        <v>1</v>
      </c>
      <c r="M1480">
        <v>0</v>
      </c>
      <c r="N1480">
        <v>202</v>
      </c>
      <c r="O1480">
        <v>3</v>
      </c>
      <c r="P1480">
        <v>478</v>
      </c>
      <c r="Q1480">
        <v>111</v>
      </c>
      <c r="R1480">
        <v>1144</v>
      </c>
      <c r="S1480">
        <v>134</v>
      </c>
    </row>
    <row r="1481" spans="1:19" ht="12.75" customHeight="1" x14ac:dyDescent="0.2">
      <c r="A1481" t="s">
        <v>24</v>
      </c>
      <c r="B1481" t="s">
        <v>24</v>
      </c>
      <c r="C1481" t="s">
        <v>13</v>
      </c>
      <c r="D1481" s="92">
        <v>2017</v>
      </c>
      <c r="E1481" t="s">
        <v>6</v>
      </c>
      <c r="F1481">
        <v>285</v>
      </c>
      <c r="G1481" s="88">
        <f t="shared" si="46"/>
        <v>41</v>
      </c>
      <c r="H1481">
        <v>41</v>
      </c>
      <c r="I1481">
        <v>0</v>
      </c>
      <c r="J1481">
        <v>179</v>
      </c>
      <c r="K1481" s="88">
        <f t="shared" si="47"/>
        <v>9</v>
      </c>
      <c r="L1481">
        <v>9</v>
      </c>
      <c r="M1481">
        <v>0</v>
      </c>
      <c r="N1481">
        <v>202</v>
      </c>
      <c r="O1481">
        <v>0</v>
      </c>
      <c r="P1481">
        <v>478</v>
      </c>
      <c r="Q1481">
        <v>164</v>
      </c>
      <c r="R1481">
        <v>1144</v>
      </c>
      <c r="S1481">
        <v>214</v>
      </c>
    </row>
    <row r="1482" spans="1:19" ht="12.75" customHeight="1" x14ac:dyDescent="0.2">
      <c r="A1482" s="97" t="s">
        <v>1078</v>
      </c>
      <c r="B1482" s="97" t="s">
        <v>24</v>
      </c>
      <c r="C1482" s="97" t="s">
        <v>13</v>
      </c>
      <c r="D1482" s="98">
        <v>2014</v>
      </c>
      <c r="E1482" s="97" t="s">
        <v>6</v>
      </c>
      <c r="F1482" s="97">
        <v>336</v>
      </c>
      <c r="G1482" s="88">
        <f t="shared" si="46"/>
        <v>1</v>
      </c>
      <c r="H1482" s="97">
        <v>1</v>
      </c>
      <c r="I1482" s="97">
        <v>0</v>
      </c>
      <c r="J1482" s="97">
        <v>211</v>
      </c>
      <c r="K1482" s="88">
        <f t="shared" si="47"/>
        <v>5</v>
      </c>
      <c r="L1482" s="97">
        <v>5</v>
      </c>
      <c r="M1482" s="97">
        <v>0</v>
      </c>
      <c r="N1482" s="97">
        <v>237</v>
      </c>
      <c r="O1482" s="97">
        <v>22</v>
      </c>
      <c r="P1482" s="97">
        <v>563</v>
      </c>
      <c r="Q1482" s="97">
        <v>293</v>
      </c>
      <c r="R1482" s="97">
        <v>1347</v>
      </c>
      <c r="S1482" s="97">
        <v>321</v>
      </c>
    </row>
    <row r="1483" spans="1:19" ht="12.75" customHeight="1" x14ac:dyDescent="0.2">
      <c r="A1483" t="s">
        <v>1078</v>
      </c>
      <c r="B1483" t="s">
        <v>24</v>
      </c>
      <c r="C1483" t="s">
        <v>13</v>
      </c>
      <c r="D1483" s="92">
        <v>2015</v>
      </c>
      <c r="E1483" t="s">
        <v>6</v>
      </c>
      <c r="F1483">
        <v>336</v>
      </c>
      <c r="G1483" s="88">
        <f t="shared" si="46"/>
        <v>7</v>
      </c>
      <c r="H1483">
        <v>2</v>
      </c>
      <c r="I1483">
        <v>5</v>
      </c>
      <c r="J1483">
        <v>211</v>
      </c>
      <c r="K1483" s="88">
        <f t="shared" si="47"/>
        <v>10</v>
      </c>
      <c r="L1483">
        <v>3</v>
      </c>
      <c r="M1483">
        <v>7</v>
      </c>
      <c r="N1483">
        <v>237</v>
      </c>
      <c r="O1483">
        <v>27</v>
      </c>
      <c r="P1483">
        <v>563</v>
      </c>
      <c r="Q1483">
        <v>282</v>
      </c>
      <c r="R1483">
        <v>1347</v>
      </c>
      <c r="S1483">
        <v>326</v>
      </c>
    </row>
    <row r="1484" spans="1:19" ht="12.75" customHeight="1" x14ac:dyDescent="0.2">
      <c r="A1484" t="s">
        <v>1078</v>
      </c>
      <c r="B1484" t="s">
        <v>24</v>
      </c>
      <c r="C1484" t="s">
        <v>13</v>
      </c>
      <c r="D1484" s="92">
        <v>2016</v>
      </c>
      <c r="E1484" t="s">
        <v>6</v>
      </c>
      <c r="F1484">
        <v>336</v>
      </c>
      <c r="G1484" s="88">
        <f t="shared" si="46"/>
        <v>20</v>
      </c>
      <c r="H1484">
        <v>14</v>
      </c>
      <c r="I1484">
        <v>6</v>
      </c>
      <c r="J1484">
        <v>211</v>
      </c>
      <c r="K1484" s="88">
        <f t="shared" si="47"/>
        <v>43</v>
      </c>
      <c r="L1484">
        <v>34</v>
      </c>
      <c r="M1484">
        <v>9</v>
      </c>
      <c r="N1484">
        <v>237</v>
      </c>
      <c r="O1484">
        <v>48</v>
      </c>
      <c r="P1484">
        <v>563</v>
      </c>
      <c r="Q1484">
        <v>278</v>
      </c>
      <c r="R1484">
        <v>1347</v>
      </c>
      <c r="S1484">
        <v>389</v>
      </c>
    </row>
    <row r="1485" spans="1:19" ht="12.75" customHeight="1" x14ac:dyDescent="0.2">
      <c r="A1485" t="s">
        <v>1078</v>
      </c>
      <c r="B1485" t="s">
        <v>24</v>
      </c>
      <c r="C1485" t="s">
        <v>13</v>
      </c>
      <c r="D1485" s="92">
        <v>2017</v>
      </c>
      <c r="E1485" t="s">
        <v>6</v>
      </c>
      <c r="F1485">
        <v>336</v>
      </c>
      <c r="G1485" s="88">
        <f t="shared" si="46"/>
        <v>12</v>
      </c>
      <c r="H1485">
        <v>3</v>
      </c>
      <c r="I1485">
        <v>9</v>
      </c>
      <c r="J1485">
        <v>211</v>
      </c>
      <c r="K1485" s="88">
        <f t="shared" si="47"/>
        <v>14</v>
      </c>
      <c r="L1485">
        <v>5</v>
      </c>
      <c r="M1485">
        <v>9</v>
      </c>
      <c r="N1485">
        <v>237</v>
      </c>
      <c r="O1485">
        <v>45</v>
      </c>
      <c r="P1485">
        <v>563</v>
      </c>
      <c r="Q1485">
        <v>371</v>
      </c>
      <c r="R1485">
        <v>1347</v>
      </c>
      <c r="S1485">
        <v>442</v>
      </c>
    </row>
    <row r="1486" spans="1:19" ht="12.75" customHeight="1" x14ac:dyDescent="0.2">
      <c r="A1486" s="93" t="s">
        <v>274</v>
      </c>
      <c r="B1486" s="93" t="s">
        <v>66</v>
      </c>
      <c r="C1486" s="93" t="s">
        <v>67</v>
      </c>
      <c r="D1486" s="94" t="s">
        <v>1189</v>
      </c>
      <c r="E1486" s="93" t="s">
        <v>6</v>
      </c>
      <c r="F1486" s="95">
        <v>1043</v>
      </c>
      <c r="G1486" s="88">
        <f t="shared" si="46"/>
        <v>2</v>
      </c>
      <c r="H1486" s="95">
        <v>2</v>
      </c>
      <c r="I1486" s="95">
        <v>0</v>
      </c>
      <c r="J1486" s="96">
        <v>793</v>
      </c>
      <c r="K1486" s="88">
        <f t="shared" si="47"/>
        <v>0</v>
      </c>
      <c r="L1486" s="95">
        <v>0</v>
      </c>
      <c r="M1486" s="95">
        <v>0</v>
      </c>
      <c r="N1486" s="95">
        <v>734</v>
      </c>
      <c r="O1486" s="95">
        <v>0</v>
      </c>
      <c r="P1486" s="93" t="s">
        <v>1426</v>
      </c>
      <c r="Q1486" s="95">
        <v>253</v>
      </c>
      <c r="R1486" s="95">
        <v>4183</v>
      </c>
      <c r="S1486" s="95">
        <v>255</v>
      </c>
    </row>
    <row r="1487" spans="1:19" ht="12.75" customHeight="1" x14ac:dyDescent="0.2">
      <c r="A1487" s="97" t="s">
        <v>274</v>
      </c>
      <c r="B1487" s="97" t="s">
        <v>66</v>
      </c>
      <c r="C1487" s="97" t="s">
        <v>67</v>
      </c>
      <c r="D1487" s="98">
        <v>2013</v>
      </c>
      <c r="E1487" s="97" t="s">
        <v>6</v>
      </c>
      <c r="F1487" s="97">
        <v>1043</v>
      </c>
      <c r="G1487" s="88">
        <f t="shared" si="46"/>
        <v>136</v>
      </c>
      <c r="H1487" s="97">
        <v>136</v>
      </c>
      <c r="I1487" s="97">
        <v>0</v>
      </c>
      <c r="J1487" s="97">
        <v>793</v>
      </c>
      <c r="K1487" s="88">
        <f t="shared" si="47"/>
        <v>50</v>
      </c>
      <c r="L1487" s="97">
        <v>50</v>
      </c>
      <c r="M1487" s="97">
        <v>0</v>
      </c>
      <c r="N1487" s="97">
        <v>734</v>
      </c>
      <c r="O1487" s="97">
        <v>63</v>
      </c>
      <c r="P1487" s="97">
        <v>1613</v>
      </c>
      <c r="Q1487" s="97">
        <v>1684</v>
      </c>
      <c r="R1487" s="97">
        <v>4183</v>
      </c>
      <c r="S1487" s="97">
        <v>1933</v>
      </c>
    </row>
    <row r="1488" spans="1:19" ht="12.75" customHeight="1" x14ac:dyDescent="0.2">
      <c r="A1488" s="97" t="s">
        <v>274</v>
      </c>
      <c r="B1488" s="97" t="s">
        <v>66</v>
      </c>
      <c r="C1488" s="97" t="s">
        <v>67</v>
      </c>
      <c r="D1488" s="98">
        <v>2014</v>
      </c>
      <c r="E1488" s="97" t="s">
        <v>6</v>
      </c>
      <c r="F1488" s="97">
        <v>1043</v>
      </c>
      <c r="G1488" s="88">
        <f t="shared" si="46"/>
        <v>0</v>
      </c>
      <c r="H1488" s="97">
        <v>0</v>
      </c>
      <c r="I1488" s="97">
        <v>0</v>
      </c>
      <c r="J1488" s="97">
        <v>793</v>
      </c>
      <c r="K1488" s="88">
        <f t="shared" si="47"/>
        <v>0</v>
      </c>
      <c r="L1488" s="97">
        <v>0</v>
      </c>
      <c r="M1488" s="97">
        <v>0</v>
      </c>
      <c r="N1488" s="97">
        <v>734</v>
      </c>
      <c r="O1488" s="97">
        <v>0</v>
      </c>
      <c r="P1488" s="97">
        <v>1613</v>
      </c>
      <c r="Q1488" s="97">
        <v>97</v>
      </c>
      <c r="R1488" s="97">
        <v>4183</v>
      </c>
      <c r="S1488" s="97">
        <v>97</v>
      </c>
    </row>
    <row r="1489" spans="1:19" ht="12.75" customHeight="1" x14ac:dyDescent="0.2">
      <c r="A1489" t="s">
        <v>274</v>
      </c>
      <c r="B1489" t="s">
        <v>66</v>
      </c>
      <c r="C1489" t="s">
        <v>67</v>
      </c>
      <c r="D1489" s="92">
        <v>2015</v>
      </c>
      <c r="E1489" t="s">
        <v>6</v>
      </c>
      <c r="F1489">
        <v>1043</v>
      </c>
      <c r="G1489" s="88">
        <f t="shared" si="46"/>
        <v>51</v>
      </c>
      <c r="H1489">
        <v>51</v>
      </c>
      <c r="I1489">
        <v>0</v>
      </c>
      <c r="J1489">
        <v>793</v>
      </c>
      <c r="K1489" s="88">
        <f t="shared" si="47"/>
        <v>54</v>
      </c>
      <c r="L1489">
        <v>54</v>
      </c>
      <c r="M1489">
        <v>0</v>
      </c>
      <c r="N1489">
        <v>734</v>
      </c>
      <c r="O1489">
        <v>1</v>
      </c>
      <c r="P1489">
        <v>1613</v>
      </c>
      <c r="Q1489">
        <v>487</v>
      </c>
      <c r="R1489">
        <v>4183</v>
      </c>
      <c r="S1489">
        <v>593</v>
      </c>
    </row>
    <row r="1490" spans="1:19" ht="12.75" customHeight="1" x14ac:dyDescent="0.2">
      <c r="A1490" t="s">
        <v>274</v>
      </c>
      <c r="B1490" t="s">
        <v>66</v>
      </c>
      <c r="C1490" t="s">
        <v>67</v>
      </c>
      <c r="D1490" s="92">
        <v>2016</v>
      </c>
      <c r="E1490" t="s">
        <v>6</v>
      </c>
      <c r="F1490">
        <v>1043</v>
      </c>
      <c r="G1490" s="88">
        <f t="shared" si="46"/>
        <v>0</v>
      </c>
      <c r="H1490">
        <v>0</v>
      </c>
      <c r="I1490">
        <v>0</v>
      </c>
      <c r="J1490">
        <v>793</v>
      </c>
      <c r="K1490" s="88">
        <f t="shared" si="47"/>
        <v>0</v>
      </c>
      <c r="L1490">
        <v>0</v>
      </c>
      <c r="M1490">
        <v>0</v>
      </c>
      <c r="N1490">
        <v>734</v>
      </c>
      <c r="O1490">
        <v>0</v>
      </c>
      <c r="P1490">
        <v>1613</v>
      </c>
      <c r="Q1490">
        <v>329</v>
      </c>
      <c r="R1490">
        <v>4183</v>
      </c>
      <c r="S1490">
        <v>329</v>
      </c>
    </row>
    <row r="1491" spans="1:19" ht="12.75" customHeight="1" x14ac:dyDescent="0.2">
      <c r="A1491" t="s">
        <v>274</v>
      </c>
      <c r="B1491" t="s">
        <v>66</v>
      </c>
      <c r="C1491" t="s">
        <v>67</v>
      </c>
      <c r="D1491" s="92">
        <v>2017</v>
      </c>
      <c r="E1491" t="s">
        <v>6</v>
      </c>
      <c r="F1491">
        <v>1043</v>
      </c>
      <c r="G1491" s="88">
        <f t="shared" si="46"/>
        <v>31</v>
      </c>
      <c r="H1491">
        <v>31</v>
      </c>
      <c r="I1491">
        <v>0</v>
      </c>
      <c r="J1491">
        <v>793</v>
      </c>
      <c r="K1491" s="88">
        <f t="shared" si="47"/>
        <v>11</v>
      </c>
      <c r="L1491">
        <v>11</v>
      </c>
      <c r="M1491">
        <v>0</v>
      </c>
      <c r="N1491">
        <v>734</v>
      </c>
      <c r="O1491">
        <v>0</v>
      </c>
      <c r="P1491">
        <v>1613</v>
      </c>
      <c r="Q1491">
        <v>436</v>
      </c>
      <c r="R1491">
        <v>4183</v>
      </c>
      <c r="S1491">
        <v>478</v>
      </c>
    </row>
    <row r="1492" spans="1:19" ht="12.75" customHeight="1" x14ac:dyDescent="0.2">
      <c r="A1492" s="93" t="s">
        <v>275</v>
      </c>
      <c r="B1492" s="93" t="s">
        <v>5</v>
      </c>
      <c r="C1492" s="93" t="s">
        <v>3</v>
      </c>
      <c r="D1492" s="94" t="s">
        <v>1189</v>
      </c>
      <c r="E1492" s="93" t="s">
        <v>6</v>
      </c>
      <c r="F1492" s="95">
        <v>1</v>
      </c>
      <c r="G1492" s="88">
        <f t="shared" si="46"/>
        <v>2</v>
      </c>
      <c r="H1492" s="95">
        <v>2</v>
      </c>
      <c r="I1492" s="95">
        <v>0</v>
      </c>
      <c r="J1492" s="96">
        <v>1</v>
      </c>
      <c r="K1492" s="88">
        <f t="shared" si="47"/>
        <v>1</v>
      </c>
      <c r="L1492" s="95">
        <v>1</v>
      </c>
      <c r="M1492" s="95">
        <v>0</v>
      </c>
      <c r="N1492" s="95">
        <v>0</v>
      </c>
      <c r="O1492" s="95">
        <v>1</v>
      </c>
      <c r="P1492" s="93" t="s">
        <v>1217</v>
      </c>
      <c r="Q1492" s="95">
        <v>6</v>
      </c>
      <c r="R1492" s="95">
        <v>2</v>
      </c>
      <c r="S1492" s="95">
        <v>10</v>
      </c>
    </row>
    <row r="1493" spans="1:19" ht="12.75" customHeight="1" x14ac:dyDescent="0.2">
      <c r="A1493" t="s">
        <v>275</v>
      </c>
      <c r="B1493" t="s">
        <v>5</v>
      </c>
      <c r="C1493" t="s">
        <v>3</v>
      </c>
      <c r="D1493" s="92">
        <v>2015</v>
      </c>
      <c r="E1493" t="s">
        <v>6</v>
      </c>
      <c r="F1493">
        <v>1</v>
      </c>
      <c r="G1493" s="88">
        <f t="shared" si="46"/>
        <v>0</v>
      </c>
      <c r="H1493">
        <v>0</v>
      </c>
      <c r="I1493">
        <v>0</v>
      </c>
      <c r="J1493">
        <v>1</v>
      </c>
      <c r="K1493" s="88">
        <f t="shared" si="47"/>
        <v>0</v>
      </c>
      <c r="L1493">
        <v>0</v>
      </c>
      <c r="M1493">
        <v>0</v>
      </c>
      <c r="N1493">
        <v>0</v>
      </c>
      <c r="O1493">
        <v>0</v>
      </c>
      <c r="P1493">
        <v>0</v>
      </c>
      <c r="Q1493">
        <v>9</v>
      </c>
      <c r="R1493">
        <v>2</v>
      </c>
      <c r="S1493">
        <v>9</v>
      </c>
    </row>
    <row r="1494" spans="1:19" ht="12.75" customHeight="1" x14ac:dyDescent="0.2">
      <c r="A1494" t="s">
        <v>275</v>
      </c>
      <c r="B1494" t="s">
        <v>5</v>
      </c>
      <c r="C1494" t="s">
        <v>3</v>
      </c>
      <c r="D1494" s="92">
        <v>2016</v>
      </c>
      <c r="E1494" t="s">
        <v>6</v>
      </c>
      <c r="F1494">
        <v>1</v>
      </c>
      <c r="G1494" s="88">
        <f t="shared" si="46"/>
        <v>0</v>
      </c>
      <c r="H1494">
        <v>0</v>
      </c>
      <c r="I1494">
        <v>0</v>
      </c>
      <c r="J1494">
        <v>1</v>
      </c>
      <c r="K1494" s="88">
        <f t="shared" si="47"/>
        <v>0</v>
      </c>
      <c r="L1494">
        <v>0</v>
      </c>
      <c r="M1494">
        <v>0</v>
      </c>
      <c r="N1494">
        <v>0</v>
      </c>
      <c r="O1494">
        <v>2</v>
      </c>
      <c r="P1494">
        <v>0</v>
      </c>
      <c r="Q1494">
        <v>8</v>
      </c>
      <c r="R1494">
        <v>2</v>
      </c>
      <c r="S1494">
        <v>10</v>
      </c>
    </row>
    <row r="1495" spans="1:19" ht="12.75" customHeight="1" x14ac:dyDescent="0.2">
      <c r="A1495" t="s">
        <v>275</v>
      </c>
      <c r="B1495" t="s">
        <v>5</v>
      </c>
      <c r="C1495" t="s">
        <v>3</v>
      </c>
      <c r="D1495" s="92">
        <v>2017</v>
      </c>
      <c r="E1495" t="s">
        <v>6</v>
      </c>
      <c r="F1495">
        <v>1</v>
      </c>
      <c r="G1495" s="88">
        <f t="shared" si="46"/>
        <v>1</v>
      </c>
      <c r="H1495">
        <v>1</v>
      </c>
      <c r="I1495">
        <v>0</v>
      </c>
      <c r="J1495">
        <v>1</v>
      </c>
      <c r="K1495" s="88">
        <f t="shared" si="47"/>
        <v>0</v>
      </c>
      <c r="L1495">
        <v>0</v>
      </c>
      <c r="M1495">
        <v>0</v>
      </c>
      <c r="N1495">
        <v>0</v>
      </c>
      <c r="O1495">
        <v>2</v>
      </c>
      <c r="P1495">
        <v>0</v>
      </c>
      <c r="Q1495">
        <v>7</v>
      </c>
      <c r="R1495">
        <v>2</v>
      </c>
      <c r="S1495">
        <v>10</v>
      </c>
    </row>
    <row r="1496" spans="1:19" ht="12.75" customHeight="1" x14ac:dyDescent="0.2">
      <c r="A1496" s="93" t="s">
        <v>29</v>
      </c>
      <c r="B1496" s="93" t="s">
        <v>29</v>
      </c>
      <c r="C1496" s="93" t="s">
        <v>8</v>
      </c>
      <c r="D1496" s="94" t="s">
        <v>1189</v>
      </c>
      <c r="E1496" s="93" t="s">
        <v>6</v>
      </c>
      <c r="F1496" s="95">
        <v>859</v>
      </c>
      <c r="G1496" s="88">
        <f t="shared" si="46"/>
        <v>7</v>
      </c>
      <c r="H1496" s="95">
        <v>7</v>
      </c>
      <c r="I1496" s="95">
        <v>0</v>
      </c>
      <c r="J1496" s="96">
        <v>469</v>
      </c>
      <c r="K1496" s="88">
        <f t="shared" si="47"/>
        <v>0</v>
      </c>
      <c r="L1496" s="95">
        <v>0</v>
      </c>
      <c r="M1496" s="95">
        <v>0</v>
      </c>
      <c r="N1496" s="95">
        <v>530</v>
      </c>
      <c r="O1496" s="95">
        <v>0</v>
      </c>
      <c r="P1496" s="93" t="s">
        <v>1427</v>
      </c>
      <c r="Q1496" s="95">
        <v>83</v>
      </c>
      <c r="R1496" s="95">
        <v>3100</v>
      </c>
      <c r="S1496" s="95">
        <v>90</v>
      </c>
    </row>
    <row r="1497" spans="1:19" ht="12.75" customHeight="1" x14ac:dyDescent="0.2">
      <c r="A1497" t="s">
        <v>29</v>
      </c>
      <c r="B1497" t="s">
        <v>29</v>
      </c>
      <c r="C1497" t="s">
        <v>8</v>
      </c>
      <c r="D1497" s="92">
        <v>2015</v>
      </c>
      <c r="E1497" t="s">
        <v>6</v>
      </c>
      <c r="F1497">
        <v>859</v>
      </c>
      <c r="G1497" s="88">
        <f t="shared" si="46"/>
        <v>0</v>
      </c>
      <c r="H1497">
        <v>0</v>
      </c>
      <c r="I1497">
        <v>0</v>
      </c>
      <c r="J1497">
        <v>469</v>
      </c>
      <c r="K1497" s="88">
        <f t="shared" si="47"/>
        <v>23</v>
      </c>
      <c r="L1497">
        <v>23</v>
      </c>
      <c r="M1497">
        <v>0</v>
      </c>
      <c r="N1497">
        <v>530</v>
      </c>
      <c r="O1497">
        <v>88</v>
      </c>
      <c r="P1497">
        <v>1242</v>
      </c>
      <c r="Q1497">
        <v>480</v>
      </c>
      <c r="R1497">
        <v>3100</v>
      </c>
      <c r="S1497">
        <v>591</v>
      </c>
    </row>
    <row r="1498" spans="1:19" ht="12.75" customHeight="1" x14ac:dyDescent="0.2">
      <c r="A1498" t="s">
        <v>29</v>
      </c>
      <c r="B1498" t="s">
        <v>29</v>
      </c>
      <c r="C1498" t="s">
        <v>8</v>
      </c>
      <c r="D1498" s="92">
        <v>2016</v>
      </c>
      <c r="E1498" t="s">
        <v>6</v>
      </c>
      <c r="F1498">
        <v>859</v>
      </c>
      <c r="G1498" s="88">
        <f t="shared" si="46"/>
        <v>12</v>
      </c>
      <c r="H1498">
        <v>12</v>
      </c>
      <c r="I1498">
        <v>0</v>
      </c>
      <c r="J1498">
        <v>469</v>
      </c>
      <c r="K1498" s="88">
        <f t="shared" si="47"/>
        <v>3</v>
      </c>
      <c r="L1498">
        <v>3</v>
      </c>
      <c r="M1498">
        <v>0</v>
      </c>
      <c r="N1498">
        <v>530</v>
      </c>
      <c r="O1498">
        <v>2</v>
      </c>
      <c r="P1498">
        <v>1242</v>
      </c>
      <c r="Q1498">
        <v>172</v>
      </c>
      <c r="R1498">
        <v>3100</v>
      </c>
      <c r="S1498">
        <v>189</v>
      </c>
    </row>
    <row r="1499" spans="1:19" ht="12.75" customHeight="1" x14ac:dyDescent="0.2">
      <c r="A1499" t="s">
        <v>29</v>
      </c>
      <c r="B1499" t="s">
        <v>29</v>
      </c>
      <c r="C1499" t="s">
        <v>8</v>
      </c>
      <c r="D1499" s="92">
        <v>2017</v>
      </c>
      <c r="E1499" t="s">
        <v>6</v>
      </c>
      <c r="F1499">
        <v>859</v>
      </c>
      <c r="G1499" s="88">
        <f t="shared" si="46"/>
        <v>37</v>
      </c>
      <c r="H1499">
        <v>37</v>
      </c>
      <c r="I1499">
        <v>0</v>
      </c>
      <c r="J1499">
        <v>469</v>
      </c>
      <c r="K1499" s="88">
        <f t="shared" si="47"/>
        <v>0</v>
      </c>
      <c r="L1499">
        <v>0</v>
      </c>
      <c r="M1499">
        <v>0</v>
      </c>
      <c r="N1499">
        <v>530</v>
      </c>
      <c r="O1499">
        <v>4</v>
      </c>
      <c r="P1499">
        <v>1242</v>
      </c>
      <c r="Q1499">
        <v>424</v>
      </c>
      <c r="R1499">
        <v>3100</v>
      </c>
      <c r="S1499">
        <v>465</v>
      </c>
    </row>
    <row r="1500" spans="1:19" ht="12.75" customHeight="1" x14ac:dyDescent="0.2">
      <c r="A1500" s="93" t="s">
        <v>964</v>
      </c>
      <c r="B1500" s="93" t="s">
        <v>29</v>
      </c>
      <c r="C1500" s="93" t="s">
        <v>8</v>
      </c>
      <c r="D1500" s="94" t="s">
        <v>1189</v>
      </c>
      <c r="E1500" s="93" t="s">
        <v>6</v>
      </c>
      <c r="F1500" s="95">
        <v>153</v>
      </c>
      <c r="G1500" s="88">
        <f t="shared" si="46"/>
        <v>0</v>
      </c>
      <c r="H1500" s="95">
        <v>0</v>
      </c>
      <c r="I1500" s="95">
        <v>0</v>
      </c>
      <c r="J1500" s="96">
        <v>103</v>
      </c>
      <c r="K1500" s="88">
        <f t="shared" si="47"/>
        <v>21</v>
      </c>
      <c r="L1500" s="95">
        <v>0</v>
      </c>
      <c r="M1500" s="95">
        <v>21</v>
      </c>
      <c r="N1500" s="95">
        <v>102</v>
      </c>
      <c r="O1500" s="95">
        <v>0</v>
      </c>
      <c r="P1500" s="93" t="s">
        <v>1428</v>
      </c>
      <c r="Q1500" s="95">
        <v>62</v>
      </c>
      <c r="R1500" s="95">
        <v>913</v>
      </c>
      <c r="S1500" s="95">
        <v>83</v>
      </c>
    </row>
    <row r="1501" spans="1:19" ht="12.75" customHeight="1" x14ac:dyDescent="0.2">
      <c r="A1501" t="s">
        <v>964</v>
      </c>
      <c r="B1501" t="s">
        <v>29</v>
      </c>
      <c r="C1501" t="s">
        <v>8</v>
      </c>
      <c r="D1501" s="92">
        <v>2015</v>
      </c>
      <c r="E1501" t="s">
        <v>6</v>
      </c>
      <c r="F1501">
        <v>153</v>
      </c>
      <c r="G1501" s="88">
        <f t="shared" si="46"/>
        <v>0</v>
      </c>
      <c r="H1501">
        <v>0</v>
      </c>
      <c r="I1501">
        <v>0</v>
      </c>
      <c r="J1501">
        <v>103</v>
      </c>
      <c r="K1501" s="88">
        <f t="shared" si="47"/>
        <v>1</v>
      </c>
      <c r="L1501">
        <v>0</v>
      </c>
      <c r="M1501">
        <v>1</v>
      </c>
      <c r="N1501">
        <v>102</v>
      </c>
      <c r="O1501">
        <v>6</v>
      </c>
      <c r="P1501">
        <v>555</v>
      </c>
      <c r="Q1501">
        <v>53</v>
      </c>
      <c r="R1501">
        <v>913</v>
      </c>
      <c r="S1501">
        <v>60</v>
      </c>
    </row>
    <row r="1502" spans="1:19" ht="12.75" customHeight="1" x14ac:dyDescent="0.2">
      <c r="A1502" t="s">
        <v>964</v>
      </c>
      <c r="B1502" t="s">
        <v>29</v>
      </c>
      <c r="C1502" t="s">
        <v>8</v>
      </c>
      <c r="D1502" s="92">
        <v>2016</v>
      </c>
      <c r="E1502" t="s">
        <v>6</v>
      </c>
      <c r="F1502">
        <v>153</v>
      </c>
      <c r="G1502" s="88">
        <f t="shared" si="46"/>
        <v>0</v>
      </c>
      <c r="H1502">
        <v>0</v>
      </c>
      <c r="I1502">
        <v>0</v>
      </c>
      <c r="J1502">
        <v>103</v>
      </c>
      <c r="K1502" s="88">
        <f t="shared" si="47"/>
        <v>3</v>
      </c>
      <c r="L1502">
        <v>0</v>
      </c>
      <c r="M1502">
        <v>3</v>
      </c>
      <c r="N1502">
        <v>102</v>
      </c>
      <c r="O1502">
        <v>7</v>
      </c>
      <c r="P1502">
        <v>555</v>
      </c>
      <c r="Q1502">
        <v>50</v>
      </c>
      <c r="R1502">
        <v>913</v>
      </c>
      <c r="S1502">
        <v>60</v>
      </c>
    </row>
    <row r="1503" spans="1:19" ht="12.75" customHeight="1" x14ac:dyDescent="0.2">
      <c r="A1503" t="s">
        <v>964</v>
      </c>
      <c r="B1503" t="s">
        <v>29</v>
      </c>
      <c r="C1503" t="s">
        <v>8</v>
      </c>
      <c r="D1503" s="92">
        <v>2017</v>
      </c>
      <c r="E1503" t="s">
        <v>6</v>
      </c>
      <c r="F1503">
        <v>153</v>
      </c>
      <c r="G1503" s="88">
        <f t="shared" si="46"/>
        <v>1</v>
      </c>
      <c r="H1503">
        <v>0</v>
      </c>
      <c r="I1503">
        <v>1</v>
      </c>
      <c r="J1503">
        <v>103</v>
      </c>
      <c r="K1503" s="88">
        <f t="shared" si="47"/>
        <v>8</v>
      </c>
      <c r="L1503">
        <v>7</v>
      </c>
      <c r="M1503">
        <v>1</v>
      </c>
      <c r="N1503">
        <v>102</v>
      </c>
      <c r="O1503">
        <v>4</v>
      </c>
      <c r="P1503">
        <v>555</v>
      </c>
      <c r="Q1503">
        <v>44</v>
      </c>
      <c r="R1503">
        <v>913</v>
      </c>
      <c r="S1503">
        <v>57</v>
      </c>
    </row>
    <row r="1504" spans="1:19" ht="12.75" customHeight="1" x14ac:dyDescent="0.2">
      <c r="A1504" s="93" t="s">
        <v>276</v>
      </c>
      <c r="B1504" s="93" t="s">
        <v>21</v>
      </c>
      <c r="C1504" s="93" t="s">
        <v>8</v>
      </c>
      <c r="D1504" s="94" t="s">
        <v>1189</v>
      </c>
      <c r="E1504" s="93" t="s">
        <v>6</v>
      </c>
      <c r="F1504" s="95">
        <v>56</v>
      </c>
      <c r="G1504" s="88">
        <f t="shared" si="46"/>
        <v>0</v>
      </c>
      <c r="H1504" s="95">
        <v>0</v>
      </c>
      <c r="I1504" s="95">
        <v>0</v>
      </c>
      <c r="J1504" s="96">
        <v>53</v>
      </c>
      <c r="K1504" s="88">
        <f t="shared" si="47"/>
        <v>2</v>
      </c>
      <c r="L1504" s="95">
        <v>1</v>
      </c>
      <c r="M1504" s="95">
        <v>1</v>
      </c>
      <c r="N1504" s="95">
        <v>75</v>
      </c>
      <c r="O1504" s="95">
        <v>0</v>
      </c>
      <c r="P1504" s="93" t="s">
        <v>1429</v>
      </c>
      <c r="Q1504" s="95">
        <v>2</v>
      </c>
      <c r="R1504" s="95">
        <v>449</v>
      </c>
      <c r="S1504" s="95">
        <v>4</v>
      </c>
    </row>
    <row r="1505" spans="1:19" ht="12.75" customHeight="1" x14ac:dyDescent="0.2">
      <c r="A1505" s="97" t="s">
        <v>276</v>
      </c>
      <c r="B1505" s="97" t="s">
        <v>21</v>
      </c>
      <c r="C1505" s="97" t="s">
        <v>8</v>
      </c>
      <c r="D1505" s="98">
        <v>2015</v>
      </c>
      <c r="E1505" s="97" t="s">
        <v>6</v>
      </c>
      <c r="F1505" s="97">
        <v>56</v>
      </c>
      <c r="G1505" s="88">
        <f t="shared" si="46"/>
        <v>0</v>
      </c>
      <c r="H1505" s="97">
        <v>0</v>
      </c>
      <c r="I1505" s="97">
        <v>0</v>
      </c>
      <c r="J1505" s="97">
        <v>53</v>
      </c>
      <c r="K1505" s="88">
        <f t="shared" si="47"/>
        <v>0</v>
      </c>
      <c r="L1505" s="97">
        <v>0</v>
      </c>
      <c r="M1505" s="97">
        <v>0</v>
      </c>
      <c r="N1505" s="97">
        <v>75</v>
      </c>
      <c r="O1505" s="97">
        <v>1</v>
      </c>
      <c r="P1505" s="97">
        <v>265</v>
      </c>
      <c r="Q1505" s="97">
        <v>29</v>
      </c>
      <c r="R1505" s="97">
        <v>449</v>
      </c>
      <c r="S1505" s="97">
        <v>30</v>
      </c>
    </row>
    <row r="1506" spans="1:19" ht="12.75" customHeight="1" x14ac:dyDescent="0.2">
      <c r="A1506" s="97" t="s">
        <v>276</v>
      </c>
      <c r="B1506" s="97" t="s">
        <v>21</v>
      </c>
      <c r="C1506" s="97" t="s">
        <v>8</v>
      </c>
      <c r="D1506" s="98">
        <v>2016</v>
      </c>
      <c r="E1506" s="97" t="s">
        <v>6</v>
      </c>
      <c r="F1506" s="97">
        <v>56</v>
      </c>
      <c r="G1506" s="88">
        <f t="shared" si="46"/>
        <v>0</v>
      </c>
      <c r="H1506" s="97">
        <v>0</v>
      </c>
      <c r="I1506" s="97">
        <v>0</v>
      </c>
      <c r="J1506" s="97">
        <v>53</v>
      </c>
      <c r="K1506" s="88">
        <f t="shared" si="47"/>
        <v>2</v>
      </c>
      <c r="L1506" s="97">
        <v>2</v>
      </c>
      <c r="M1506" s="97">
        <v>0</v>
      </c>
      <c r="N1506" s="97">
        <v>75</v>
      </c>
      <c r="O1506" s="97">
        <v>5</v>
      </c>
      <c r="P1506" s="97">
        <v>265</v>
      </c>
      <c r="Q1506" s="97">
        <v>0</v>
      </c>
      <c r="R1506" s="97">
        <v>449</v>
      </c>
      <c r="S1506" s="97">
        <v>7</v>
      </c>
    </row>
    <row r="1507" spans="1:19" ht="12.75" customHeight="1" x14ac:dyDescent="0.2">
      <c r="A1507" s="97" t="s">
        <v>276</v>
      </c>
      <c r="B1507" s="97" t="s">
        <v>21</v>
      </c>
      <c r="C1507" s="97" t="s">
        <v>8</v>
      </c>
      <c r="D1507" s="98">
        <v>2017</v>
      </c>
      <c r="E1507" s="97" t="s">
        <v>6</v>
      </c>
      <c r="F1507" s="97">
        <v>56</v>
      </c>
      <c r="G1507" s="88">
        <f t="shared" si="46"/>
        <v>0</v>
      </c>
      <c r="H1507" s="97">
        <v>0</v>
      </c>
      <c r="I1507" s="97">
        <v>0</v>
      </c>
      <c r="J1507" s="97">
        <v>53</v>
      </c>
      <c r="K1507" s="88">
        <f t="shared" si="47"/>
        <v>0</v>
      </c>
      <c r="L1507" s="97">
        <v>0</v>
      </c>
      <c r="M1507" s="97">
        <v>0</v>
      </c>
      <c r="N1507" s="97">
        <v>75</v>
      </c>
      <c r="O1507" s="97">
        <v>7</v>
      </c>
      <c r="P1507" s="97">
        <v>265</v>
      </c>
      <c r="Q1507" s="97">
        <v>0</v>
      </c>
      <c r="R1507" s="97">
        <v>449</v>
      </c>
      <c r="S1507" s="97">
        <v>7</v>
      </c>
    </row>
    <row r="1508" spans="1:19" ht="12.75" customHeight="1" x14ac:dyDescent="0.2">
      <c r="A1508" s="93" t="s">
        <v>277</v>
      </c>
      <c r="B1508" s="93" t="s">
        <v>40</v>
      </c>
      <c r="C1508" s="93" t="s">
        <v>8</v>
      </c>
      <c r="D1508" s="94" t="s">
        <v>1189</v>
      </c>
      <c r="E1508" s="93" t="s">
        <v>6</v>
      </c>
      <c r="F1508" s="95">
        <v>240</v>
      </c>
      <c r="G1508" s="88">
        <f t="shared" si="46"/>
        <v>1</v>
      </c>
      <c r="H1508" s="95">
        <v>1</v>
      </c>
      <c r="I1508" s="95">
        <v>0</v>
      </c>
      <c r="J1508" s="96">
        <v>148</v>
      </c>
      <c r="K1508" s="88">
        <f t="shared" si="47"/>
        <v>23</v>
      </c>
      <c r="L1508" s="95">
        <v>1</v>
      </c>
      <c r="M1508" s="95">
        <v>22</v>
      </c>
      <c r="N1508" s="95">
        <v>181</v>
      </c>
      <c r="O1508" s="95">
        <v>1</v>
      </c>
      <c r="P1508" s="93" t="s">
        <v>1430</v>
      </c>
      <c r="Q1508" s="95">
        <v>14</v>
      </c>
      <c r="R1508" s="95">
        <v>1007</v>
      </c>
      <c r="S1508" s="95">
        <v>39</v>
      </c>
    </row>
    <row r="1509" spans="1:19" ht="12.75" customHeight="1" x14ac:dyDescent="0.2">
      <c r="A1509" s="93" t="s">
        <v>277</v>
      </c>
      <c r="B1509" s="93" t="s">
        <v>40</v>
      </c>
      <c r="C1509" s="93" t="s">
        <v>8</v>
      </c>
      <c r="D1509" s="94" t="s">
        <v>1189</v>
      </c>
      <c r="E1509" s="93" t="s">
        <v>6</v>
      </c>
      <c r="F1509" s="95">
        <v>240</v>
      </c>
      <c r="G1509" s="88">
        <f t="shared" si="46"/>
        <v>1</v>
      </c>
      <c r="H1509" s="95">
        <v>1</v>
      </c>
      <c r="I1509" s="95">
        <v>0</v>
      </c>
      <c r="J1509" s="96">
        <v>148</v>
      </c>
      <c r="K1509" s="88">
        <f t="shared" si="47"/>
        <v>23</v>
      </c>
      <c r="L1509" s="95">
        <v>1</v>
      </c>
      <c r="M1509" s="95">
        <v>22</v>
      </c>
      <c r="N1509" s="95">
        <v>181</v>
      </c>
      <c r="O1509" s="95">
        <v>1</v>
      </c>
      <c r="P1509" s="93" t="s">
        <v>1430</v>
      </c>
      <c r="Q1509" s="95">
        <v>14</v>
      </c>
      <c r="R1509" s="95">
        <v>1007</v>
      </c>
      <c r="S1509" s="95">
        <v>39</v>
      </c>
    </row>
    <row r="1510" spans="1:19" ht="12.75" customHeight="1" x14ac:dyDescent="0.2">
      <c r="A1510" s="97" t="s">
        <v>277</v>
      </c>
      <c r="B1510" s="97" t="s">
        <v>40</v>
      </c>
      <c r="C1510" s="97" t="s">
        <v>8</v>
      </c>
      <c r="D1510" s="98">
        <v>2014</v>
      </c>
      <c r="E1510" s="97" t="s">
        <v>6</v>
      </c>
      <c r="F1510" s="97">
        <v>240</v>
      </c>
      <c r="G1510" s="88">
        <f t="shared" si="46"/>
        <v>1</v>
      </c>
      <c r="H1510" s="97">
        <v>1</v>
      </c>
      <c r="I1510" s="97">
        <v>0</v>
      </c>
      <c r="J1510" s="97">
        <v>148</v>
      </c>
      <c r="K1510" s="88">
        <f t="shared" si="47"/>
        <v>1</v>
      </c>
      <c r="L1510" s="97">
        <v>1</v>
      </c>
      <c r="M1510" s="97">
        <v>0</v>
      </c>
      <c r="N1510" s="97">
        <v>181</v>
      </c>
      <c r="O1510" s="97">
        <v>0</v>
      </c>
      <c r="P1510" s="97">
        <v>438</v>
      </c>
      <c r="Q1510" s="97">
        <v>16</v>
      </c>
      <c r="R1510" s="97">
        <v>1007</v>
      </c>
      <c r="S1510" s="97">
        <v>18</v>
      </c>
    </row>
    <row r="1511" spans="1:19" ht="12.75" customHeight="1" x14ac:dyDescent="0.2">
      <c r="A1511" t="s">
        <v>277</v>
      </c>
      <c r="B1511" t="s">
        <v>40</v>
      </c>
      <c r="C1511" t="s">
        <v>8</v>
      </c>
      <c r="D1511" s="92">
        <v>2015</v>
      </c>
      <c r="E1511" t="s">
        <v>6</v>
      </c>
      <c r="F1511">
        <v>240</v>
      </c>
      <c r="G1511" s="88">
        <f t="shared" si="46"/>
        <v>2</v>
      </c>
      <c r="H1511">
        <v>2</v>
      </c>
      <c r="I1511">
        <v>0</v>
      </c>
      <c r="J1511">
        <v>148</v>
      </c>
      <c r="K1511" s="88">
        <f t="shared" si="47"/>
        <v>14</v>
      </c>
      <c r="L1511">
        <v>10</v>
      </c>
      <c r="M1511">
        <v>4</v>
      </c>
      <c r="N1511">
        <v>181</v>
      </c>
      <c r="O1511">
        <v>10</v>
      </c>
      <c r="P1511">
        <v>438</v>
      </c>
      <c r="Q1511">
        <v>94</v>
      </c>
      <c r="R1511">
        <v>1007</v>
      </c>
      <c r="S1511">
        <v>120</v>
      </c>
    </row>
    <row r="1512" spans="1:19" ht="12.75" customHeight="1" x14ac:dyDescent="0.2">
      <c r="A1512" t="s">
        <v>277</v>
      </c>
      <c r="B1512" t="s">
        <v>40</v>
      </c>
      <c r="C1512" t="s">
        <v>8</v>
      </c>
      <c r="D1512" s="92">
        <v>2016</v>
      </c>
      <c r="E1512" t="s">
        <v>6</v>
      </c>
      <c r="F1512">
        <v>240</v>
      </c>
      <c r="G1512" s="88">
        <f t="shared" si="46"/>
        <v>0</v>
      </c>
      <c r="H1512">
        <v>0</v>
      </c>
      <c r="I1512">
        <v>0</v>
      </c>
      <c r="J1512">
        <v>148</v>
      </c>
      <c r="K1512" s="88">
        <f t="shared" si="47"/>
        <v>5</v>
      </c>
      <c r="L1512">
        <v>5</v>
      </c>
      <c r="M1512">
        <v>0</v>
      </c>
      <c r="N1512">
        <v>181</v>
      </c>
      <c r="O1512">
        <v>0</v>
      </c>
      <c r="P1512">
        <v>438</v>
      </c>
      <c r="Q1512">
        <v>21</v>
      </c>
      <c r="R1512">
        <v>1007</v>
      </c>
      <c r="S1512">
        <v>26</v>
      </c>
    </row>
    <row r="1513" spans="1:19" ht="12.75" customHeight="1" x14ac:dyDescent="0.2">
      <c r="A1513" t="s">
        <v>277</v>
      </c>
      <c r="B1513" t="s">
        <v>40</v>
      </c>
      <c r="C1513" t="s">
        <v>8</v>
      </c>
      <c r="D1513" s="92">
        <v>2017</v>
      </c>
      <c r="E1513" t="s">
        <v>6</v>
      </c>
      <c r="F1513">
        <v>240</v>
      </c>
      <c r="G1513" s="88">
        <f t="shared" si="46"/>
        <v>0</v>
      </c>
      <c r="H1513">
        <v>0</v>
      </c>
      <c r="I1513">
        <v>0</v>
      </c>
      <c r="J1513">
        <v>148</v>
      </c>
      <c r="K1513" s="88">
        <f t="shared" si="47"/>
        <v>7</v>
      </c>
      <c r="L1513">
        <v>0</v>
      </c>
      <c r="M1513">
        <v>7</v>
      </c>
      <c r="N1513">
        <v>181</v>
      </c>
      <c r="O1513">
        <v>0</v>
      </c>
      <c r="P1513">
        <v>438</v>
      </c>
      <c r="Q1513">
        <v>20</v>
      </c>
      <c r="R1513">
        <v>1007</v>
      </c>
      <c r="S1513">
        <v>27</v>
      </c>
    </row>
    <row r="1514" spans="1:19" ht="12.75" customHeight="1" x14ac:dyDescent="0.2">
      <c r="A1514" s="97" t="s">
        <v>278</v>
      </c>
      <c r="B1514" s="97" t="s">
        <v>21</v>
      </c>
      <c r="C1514" s="97" t="s">
        <v>8</v>
      </c>
      <c r="D1514" s="98">
        <v>2014</v>
      </c>
      <c r="E1514" s="97" t="s">
        <v>6</v>
      </c>
      <c r="F1514" s="97">
        <v>516</v>
      </c>
      <c r="G1514" s="88">
        <f t="shared" si="46"/>
        <v>0</v>
      </c>
      <c r="H1514" s="97">
        <v>0</v>
      </c>
      <c r="I1514" s="97">
        <v>0</v>
      </c>
      <c r="J1514" s="97">
        <v>279</v>
      </c>
      <c r="K1514" s="88">
        <f t="shared" si="47"/>
        <v>0</v>
      </c>
      <c r="L1514" s="97">
        <v>0</v>
      </c>
      <c r="M1514" s="97">
        <v>0</v>
      </c>
      <c r="N1514" s="97">
        <v>282</v>
      </c>
      <c r="O1514" s="97">
        <v>5</v>
      </c>
      <c r="P1514" s="97">
        <v>340</v>
      </c>
      <c r="Q1514" s="97">
        <v>216</v>
      </c>
      <c r="R1514" s="97">
        <v>1417</v>
      </c>
      <c r="S1514" s="97">
        <v>221</v>
      </c>
    </row>
    <row r="1515" spans="1:19" ht="12.75" customHeight="1" x14ac:dyDescent="0.2">
      <c r="A1515" s="97" t="s">
        <v>278</v>
      </c>
      <c r="B1515" s="97" t="s">
        <v>21</v>
      </c>
      <c r="C1515" s="97" t="s">
        <v>8</v>
      </c>
      <c r="D1515" s="98">
        <v>2015</v>
      </c>
      <c r="E1515" s="97" t="s">
        <v>6</v>
      </c>
      <c r="F1515" s="97">
        <v>516</v>
      </c>
      <c r="G1515" s="88">
        <f t="shared" si="46"/>
        <v>0</v>
      </c>
      <c r="H1515" s="97">
        <v>0</v>
      </c>
      <c r="I1515" s="97">
        <v>0</v>
      </c>
      <c r="J1515" s="97">
        <v>279</v>
      </c>
      <c r="K1515" s="88">
        <f t="shared" si="47"/>
        <v>0</v>
      </c>
      <c r="L1515" s="97">
        <v>0</v>
      </c>
      <c r="M1515" s="97">
        <v>0</v>
      </c>
      <c r="N1515" s="97">
        <v>282</v>
      </c>
      <c r="O1515" s="97">
        <v>2</v>
      </c>
      <c r="P1515" s="97">
        <v>340</v>
      </c>
      <c r="Q1515" s="97">
        <v>386</v>
      </c>
      <c r="R1515" s="97">
        <v>1417</v>
      </c>
      <c r="S1515" s="97">
        <v>388</v>
      </c>
    </row>
    <row r="1516" spans="1:19" ht="12.75" customHeight="1" x14ac:dyDescent="0.2">
      <c r="A1516" s="97" t="s">
        <v>278</v>
      </c>
      <c r="B1516" s="97" t="s">
        <v>21</v>
      </c>
      <c r="C1516" s="97" t="s">
        <v>8</v>
      </c>
      <c r="D1516" s="98">
        <v>2016</v>
      </c>
      <c r="E1516" s="97" t="s">
        <v>6</v>
      </c>
      <c r="F1516" s="97">
        <v>516</v>
      </c>
      <c r="G1516" s="88">
        <f t="shared" si="46"/>
        <v>20</v>
      </c>
      <c r="H1516" s="97">
        <v>20</v>
      </c>
      <c r="I1516" s="97">
        <v>0</v>
      </c>
      <c r="J1516" s="97">
        <v>279</v>
      </c>
      <c r="K1516" s="88">
        <f t="shared" si="47"/>
        <v>82</v>
      </c>
      <c r="L1516" s="97">
        <v>82</v>
      </c>
      <c r="M1516" s="97">
        <v>0</v>
      </c>
      <c r="N1516" s="97">
        <v>282</v>
      </c>
      <c r="O1516" s="97">
        <v>162</v>
      </c>
      <c r="P1516" s="97">
        <v>340</v>
      </c>
      <c r="Q1516" s="97">
        <v>618</v>
      </c>
      <c r="R1516" s="97">
        <v>1417</v>
      </c>
      <c r="S1516" s="97">
        <v>882</v>
      </c>
    </row>
    <row r="1517" spans="1:19" ht="12.75" customHeight="1" x14ac:dyDescent="0.2">
      <c r="A1517" s="97" t="s">
        <v>278</v>
      </c>
      <c r="B1517" s="97" t="s">
        <v>21</v>
      </c>
      <c r="C1517" s="97" t="s">
        <v>8</v>
      </c>
      <c r="D1517" s="98">
        <v>2017</v>
      </c>
      <c r="E1517" s="97" t="s">
        <v>6</v>
      </c>
      <c r="F1517" s="97">
        <v>516</v>
      </c>
      <c r="G1517" s="88">
        <f t="shared" si="46"/>
        <v>0</v>
      </c>
      <c r="H1517" s="97">
        <v>0</v>
      </c>
      <c r="I1517" s="97">
        <v>0</v>
      </c>
      <c r="J1517" s="97">
        <v>279</v>
      </c>
      <c r="K1517" s="88">
        <f t="shared" si="47"/>
        <v>0</v>
      </c>
      <c r="L1517" s="97">
        <v>0</v>
      </c>
      <c r="M1517" s="97">
        <v>0</v>
      </c>
      <c r="N1517" s="97">
        <v>282</v>
      </c>
      <c r="O1517" s="97">
        <v>0</v>
      </c>
      <c r="P1517" s="97">
        <v>340</v>
      </c>
      <c r="Q1517" s="97">
        <v>188</v>
      </c>
      <c r="R1517" s="97">
        <v>1417</v>
      </c>
      <c r="S1517" s="97">
        <v>188</v>
      </c>
    </row>
    <row r="1518" spans="1:19" ht="12.75" customHeight="1" x14ac:dyDescent="0.2">
      <c r="A1518" s="93" t="s">
        <v>1431</v>
      </c>
      <c r="B1518" s="93" t="s">
        <v>68</v>
      </c>
      <c r="C1518" s="93" t="s">
        <v>26</v>
      </c>
      <c r="D1518" s="94" t="s">
        <v>1189</v>
      </c>
      <c r="E1518" s="93" t="s">
        <v>6</v>
      </c>
      <c r="F1518" s="95">
        <v>0</v>
      </c>
      <c r="G1518" s="88">
        <f t="shared" si="46"/>
        <v>0</v>
      </c>
      <c r="H1518" s="95">
        <v>0</v>
      </c>
      <c r="I1518" s="95">
        <v>0</v>
      </c>
      <c r="J1518" s="96">
        <v>0</v>
      </c>
      <c r="K1518" s="88">
        <f t="shared" si="47"/>
        <v>0</v>
      </c>
      <c r="L1518" s="95">
        <v>0</v>
      </c>
      <c r="M1518" s="95">
        <v>0</v>
      </c>
      <c r="N1518" s="95">
        <v>0</v>
      </c>
      <c r="O1518" s="95">
        <v>0</v>
      </c>
      <c r="P1518" s="93" t="s">
        <v>1217</v>
      </c>
      <c r="Q1518" s="95">
        <v>0</v>
      </c>
      <c r="R1518" s="95">
        <v>0</v>
      </c>
      <c r="S1518" s="95">
        <v>0</v>
      </c>
    </row>
    <row r="1519" spans="1:19" ht="12.75" customHeight="1" x14ac:dyDescent="0.2">
      <c r="A1519" s="97" t="s">
        <v>965</v>
      </c>
      <c r="B1519" s="97" t="s">
        <v>82</v>
      </c>
      <c r="C1519" s="97" t="s">
        <v>26</v>
      </c>
      <c r="D1519" s="98">
        <v>2016</v>
      </c>
      <c r="E1519" s="97" t="s">
        <v>6</v>
      </c>
      <c r="F1519" s="97">
        <v>312</v>
      </c>
      <c r="G1519" s="88">
        <f t="shared" si="46"/>
        <v>0</v>
      </c>
      <c r="H1519" s="97">
        <v>0</v>
      </c>
      <c r="I1519" s="97">
        <v>0</v>
      </c>
      <c r="J1519" s="97">
        <v>175</v>
      </c>
      <c r="K1519" s="88">
        <f t="shared" si="47"/>
        <v>0</v>
      </c>
      <c r="L1519" s="97">
        <v>0</v>
      </c>
      <c r="M1519" s="97">
        <v>0</v>
      </c>
      <c r="N1519" s="97">
        <v>163</v>
      </c>
      <c r="O1519" s="97">
        <v>0</v>
      </c>
      <c r="P1519" s="97">
        <v>568</v>
      </c>
      <c r="Q1519" s="97">
        <v>0</v>
      </c>
      <c r="R1519" s="97">
        <v>1218</v>
      </c>
      <c r="S1519" s="97">
        <v>0</v>
      </c>
    </row>
    <row r="1520" spans="1:19" ht="12.75" customHeight="1" x14ac:dyDescent="0.2">
      <c r="A1520" s="93" t="s">
        <v>279</v>
      </c>
      <c r="B1520" s="93" t="s">
        <v>12</v>
      </c>
      <c r="C1520" s="93" t="s">
        <v>3</v>
      </c>
      <c r="D1520" s="94" t="s">
        <v>1189</v>
      </c>
      <c r="E1520" s="93" t="s">
        <v>6</v>
      </c>
      <c r="F1520" s="95">
        <v>156</v>
      </c>
      <c r="G1520" s="88">
        <f t="shared" si="46"/>
        <v>172</v>
      </c>
      <c r="H1520" s="95">
        <v>172</v>
      </c>
      <c r="I1520" s="95">
        <v>0</v>
      </c>
      <c r="J1520" s="96">
        <v>122</v>
      </c>
      <c r="K1520" s="88">
        <f t="shared" si="47"/>
        <v>388</v>
      </c>
      <c r="L1520" s="95">
        <v>388</v>
      </c>
      <c r="M1520" s="95">
        <v>0</v>
      </c>
      <c r="N1520" s="95">
        <v>37</v>
      </c>
      <c r="O1520" s="95">
        <v>17</v>
      </c>
      <c r="P1520" s="93" t="s">
        <v>1432</v>
      </c>
      <c r="Q1520" s="95">
        <v>796</v>
      </c>
      <c r="R1520" s="95">
        <v>405</v>
      </c>
      <c r="S1520" s="95">
        <v>1373</v>
      </c>
    </row>
    <row r="1521" spans="1:19" ht="12.75" customHeight="1" x14ac:dyDescent="0.2">
      <c r="A1521" s="97" t="s">
        <v>279</v>
      </c>
      <c r="B1521" s="97" t="s">
        <v>12</v>
      </c>
      <c r="C1521" s="97" t="s">
        <v>3</v>
      </c>
      <c r="D1521" s="98">
        <v>2014</v>
      </c>
      <c r="E1521" s="97" t="s">
        <v>6</v>
      </c>
      <c r="F1521" s="97">
        <v>156</v>
      </c>
      <c r="G1521" s="88">
        <f t="shared" si="46"/>
        <v>20</v>
      </c>
      <c r="H1521" s="97">
        <v>20</v>
      </c>
      <c r="I1521" s="97">
        <v>0</v>
      </c>
      <c r="J1521" s="97">
        <v>122</v>
      </c>
      <c r="K1521" s="88">
        <f t="shared" si="47"/>
        <v>20</v>
      </c>
      <c r="L1521" s="97">
        <v>20</v>
      </c>
      <c r="M1521" s="97">
        <v>0</v>
      </c>
      <c r="N1521" s="97">
        <v>37</v>
      </c>
      <c r="O1521" s="97">
        <v>0</v>
      </c>
      <c r="P1521" s="97">
        <v>90</v>
      </c>
      <c r="Q1521" s="97">
        <v>242</v>
      </c>
      <c r="R1521" s="97">
        <v>405</v>
      </c>
      <c r="S1521" s="97">
        <v>282</v>
      </c>
    </row>
    <row r="1522" spans="1:19" ht="12.75" customHeight="1" x14ac:dyDescent="0.2">
      <c r="A1522" t="s">
        <v>279</v>
      </c>
      <c r="B1522" t="s">
        <v>12</v>
      </c>
      <c r="C1522" t="s">
        <v>3</v>
      </c>
      <c r="D1522" s="92">
        <v>2015</v>
      </c>
      <c r="E1522" t="s">
        <v>6</v>
      </c>
      <c r="F1522">
        <v>156</v>
      </c>
      <c r="G1522" s="88">
        <f t="shared" si="46"/>
        <v>0</v>
      </c>
      <c r="H1522">
        <v>0</v>
      </c>
      <c r="I1522">
        <v>0</v>
      </c>
      <c r="J1522">
        <v>122</v>
      </c>
      <c r="K1522" s="88">
        <f t="shared" si="47"/>
        <v>0</v>
      </c>
      <c r="L1522">
        <v>0</v>
      </c>
      <c r="M1522">
        <v>0</v>
      </c>
      <c r="N1522">
        <v>37</v>
      </c>
      <c r="O1522">
        <v>11</v>
      </c>
      <c r="P1522">
        <v>90</v>
      </c>
      <c r="Q1522">
        <v>127</v>
      </c>
      <c r="R1522">
        <v>405</v>
      </c>
      <c r="S1522">
        <v>138</v>
      </c>
    </row>
    <row r="1523" spans="1:19" ht="12.75" customHeight="1" x14ac:dyDescent="0.2">
      <c r="A1523" t="s">
        <v>279</v>
      </c>
      <c r="B1523" t="s">
        <v>12</v>
      </c>
      <c r="C1523" t="s">
        <v>3</v>
      </c>
      <c r="D1523" s="92">
        <v>2016</v>
      </c>
      <c r="E1523" t="s">
        <v>6</v>
      </c>
      <c r="F1523">
        <v>156</v>
      </c>
      <c r="G1523" s="88">
        <f t="shared" si="46"/>
        <v>0</v>
      </c>
      <c r="H1523">
        <v>0</v>
      </c>
      <c r="I1523">
        <v>0</v>
      </c>
      <c r="J1523">
        <v>122</v>
      </c>
      <c r="K1523" s="88">
        <f t="shared" si="47"/>
        <v>12</v>
      </c>
      <c r="L1523">
        <v>12</v>
      </c>
      <c r="M1523">
        <v>0</v>
      </c>
      <c r="N1523">
        <v>37</v>
      </c>
      <c r="O1523">
        <v>2</v>
      </c>
      <c r="P1523">
        <v>90</v>
      </c>
      <c r="Q1523">
        <v>285</v>
      </c>
      <c r="R1523">
        <v>405</v>
      </c>
      <c r="S1523">
        <v>299</v>
      </c>
    </row>
    <row r="1524" spans="1:19" ht="12.75" customHeight="1" x14ac:dyDescent="0.2">
      <c r="A1524" t="s">
        <v>279</v>
      </c>
      <c r="B1524" t="s">
        <v>12</v>
      </c>
      <c r="C1524" t="s">
        <v>3</v>
      </c>
      <c r="D1524" s="92">
        <v>2017</v>
      </c>
      <c r="E1524" t="s">
        <v>6</v>
      </c>
      <c r="F1524">
        <v>156</v>
      </c>
      <c r="G1524" s="88">
        <f t="shared" si="46"/>
        <v>49</v>
      </c>
      <c r="H1524">
        <v>49</v>
      </c>
      <c r="I1524">
        <v>0</v>
      </c>
      <c r="J1524">
        <v>122</v>
      </c>
      <c r="K1524" s="88">
        <f t="shared" si="47"/>
        <v>20</v>
      </c>
      <c r="L1524">
        <v>20</v>
      </c>
      <c r="M1524">
        <v>0</v>
      </c>
      <c r="N1524">
        <v>37</v>
      </c>
      <c r="O1524">
        <v>11</v>
      </c>
      <c r="P1524">
        <v>90</v>
      </c>
      <c r="Q1524">
        <v>115</v>
      </c>
      <c r="R1524">
        <v>405</v>
      </c>
      <c r="S1524">
        <v>195</v>
      </c>
    </row>
    <row r="1525" spans="1:19" ht="12.75" customHeight="1" x14ac:dyDescent="0.2">
      <c r="A1525" s="93" t="s">
        <v>55</v>
      </c>
      <c r="B1525" s="93" t="s">
        <v>55</v>
      </c>
      <c r="C1525" s="93" t="s">
        <v>56</v>
      </c>
      <c r="D1525" s="94" t="s">
        <v>1189</v>
      </c>
      <c r="E1525" s="93" t="s">
        <v>6</v>
      </c>
      <c r="F1525" s="95">
        <v>962</v>
      </c>
      <c r="G1525" s="88">
        <f t="shared" si="46"/>
        <v>57</v>
      </c>
      <c r="H1525" s="95">
        <v>57</v>
      </c>
      <c r="I1525" s="95">
        <v>0</v>
      </c>
      <c r="J1525" s="96">
        <v>701</v>
      </c>
      <c r="K1525" s="88">
        <f t="shared" si="47"/>
        <v>48</v>
      </c>
      <c r="L1525" s="95">
        <v>48</v>
      </c>
      <c r="M1525" s="95">
        <v>0</v>
      </c>
      <c r="N1525" s="95">
        <v>820</v>
      </c>
      <c r="O1525" s="95">
        <v>0</v>
      </c>
      <c r="P1525" s="93" t="s">
        <v>1433</v>
      </c>
      <c r="Q1525" s="95">
        <v>245</v>
      </c>
      <c r="R1525" s="95">
        <v>4100</v>
      </c>
      <c r="S1525" s="95">
        <v>350</v>
      </c>
    </row>
    <row r="1526" spans="1:19" ht="12.75" customHeight="1" x14ac:dyDescent="0.2">
      <c r="A1526" t="s">
        <v>55</v>
      </c>
      <c r="B1526" t="s">
        <v>55</v>
      </c>
      <c r="C1526" t="s">
        <v>56</v>
      </c>
      <c r="D1526" s="92">
        <v>2015</v>
      </c>
      <c r="E1526" t="s">
        <v>6</v>
      </c>
      <c r="F1526">
        <v>962</v>
      </c>
      <c r="G1526" s="88">
        <f t="shared" si="46"/>
        <v>0</v>
      </c>
      <c r="H1526">
        <v>0</v>
      </c>
      <c r="I1526">
        <v>0</v>
      </c>
      <c r="J1526">
        <v>701</v>
      </c>
      <c r="K1526" s="88">
        <f t="shared" si="47"/>
        <v>0</v>
      </c>
      <c r="L1526">
        <v>0</v>
      </c>
      <c r="M1526">
        <v>0</v>
      </c>
      <c r="N1526">
        <v>820</v>
      </c>
      <c r="O1526">
        <v>4</v>
      </c>
      <c r="P1526">
        <v>1617</v>
      </c>
      <c r="Q1526">
        <v>290</v>
      </c>
      <c r="R1526">
        <v>4100</v>
      </c>
      <c r="S1526">
        <v>294</v>
      </c>
    </row>
    <row r="1527" spans="1:19" ht="12.75" customHeight="1" x14ac:dyDescent="0.2">
      <c r="A1527" t="s">
        <v>55</v>
      </c>
      <c r="B1527" t="s">
        <v>55</v>
      </c>
      <c r="C1527" t="s">
        <v>56</v>
      </c>
      <c r="D1527" s="92">
        <v>2016</v>
      </c>
      <c r="E1527" t="s">
        <v>6</v>
      </c>
      <c r="F1527">
        <v>962</v>
      </c>
      <c r="G1527" s="88">
        <f t="shared" si="46"/>
        <v>61</v>
      </c>
      <c r="H1527">
        <v>61</v>
      </c>
      <c r="I1527">
        <v>0</v>
      </c>
      <c r="J1527">
        <v>701</v>
      </c>
      <c r="K1527" s="88">
        <f t="shared" si="47"/>
        <v>36</v>
      </c>
      <c r="L1527">
        <v>36</v>
      </c>
      <c r="M1527">
        <v>0</v>
      </c>
      <c r="N1527">
        <v>820</v>
      </c>
      <c r="O1527">
        <v>0</v>
      </c>
      <c r="P1527">
        <v>1617</v>
      </c>
      <c r="Q1527">
        <v>159</v>
      </c>
      <c r="R1527">
        <v>4100</v>
      </c>
      <c r="S1527">
        <v>256</v>
      </c>
    </row>
    <row r="1528" spans="1:19" ht="12.75" customHeight="1" x14ac:dyDescent="0.2">
      <c r="A1528" t="s">
        <v>55</v>
      </c>
      <c r="B1528" t="s">
        <v>55</v>
      </c>
      <c r="C1528" t="s">
        <v>56</v>
      </c>
      <c r="D1528" s="92">
        <v>2017</v>
      </c>
      <c r="E1528" t="s">
        <v>6</v>
      </c>
      <c r="F1528">
        <v>962</v>
      </c>
      <c r="G1528" s="88">
        <f t="shared" si="46"/>
        <v>0</v>
      </c>
      <c r="H1528">
        <v>0</v>
      </c>
      <c r="I1528">
        <v>0</v>
      </c>
      <c r="J1528">
        <v>701</v>
      </c>
      <c r="K1528" s="88">
        <f t="shared" si="47"/>
        <v>0</v>
      </c>
      <c r="L1528">
        <v>0</v>
      </c>
      <c r="M1528">
        <v>0</v>
      </c>
      <c r="N1528">
        <v>820</v>
      </c>
      <c r="O1528">
        <v>0</v>
      </c>
      <c r="P1528">
        <v>1617</v>
      </c>
      <c r="Q1528">
        <v>117</v>
      </c>
      <c r="R1528">
        <v>4100</v>
      </c>
      <c r="S1528">
        <v>117</v>
      </c>
    </row>
    <row r="1529" spans="1:19" ht="12.75" customHeight="1" x14ac:dyDescent="0.2">
      <c r="A1529" s="93" t="s">
        <v>280</v>
      </c>
      <c r="B1529" s="93" t="s">
        <v>55</v>
      </c>
      <c r="C1529" s="93" t="s">
        <v>56</v>
      </c>
      <c r="D1529" s="94" t="s">
        <v>1189</v>
      </c>
      <c r="E1529" s="93" t="s">
        <v>6</v>
      </c>
      <c r="F1529" s="95">
        <v>159</v>
      </c>
      <c r="G1529" s="88">
        <f t="shared" si="46"/>
        <v>1</v>
      </c>
      <c r="H1529" s="95">
        <v>0</v>
      </c>
      <c r="I1529" s="95">
        <v>1</v>
      </c>
      <c r="J1529" s="96">
        <v>106</v>
      </c>
      <c r="K1529" s="88">
        <f t="shared" si="47"/>
        <v>14</v>
      </c>
      <c r="L1529" s="95">
        <v>0</v>
      </c>
      <c r="M1529" s="95">
        <v>14</v>
      </c>
      <c r="N1529" s="95">
        <v>112</v>
      </c>
      <c r="O1529" s="95">
        <v>82</v>
      </c>
      <c r="P1529" s="93" t="s">
        <v>1434</v>
      </c>
      <c r="Q1529" s="95">
        <v>231</v>
      </c>
      <c r="R1529" s="95">
        <v>661</v>
      </c>
      <c r="S1529" s="95">
        <v>328</v>
      </c>
    </row>
    <row r="1530" spans="1:19" ht="12.75" customHeight="1" x14ac:dyDescent="0.2">
      <c r="A1530" s="97" t="s">
        <v>280</v>
      </c>
      <c r="B1530" s="97" t="s">
        <v>55</v>
      </c>
      <c r="C1530" s="97" t="s">
        <v>56</v>
      </c>
      <c r="D1530" s="98">
        <v>2014</v>
      </c>
      <c r="E1530" s="97" t="s">
        <v>6</v>
      </c>
      <c r="F1530" s="97">
        <v>159</v>
      </c>
      <c r="G1530" s="88">
        <f t="shared" si="46"/>
        <v>0</v>
      </c>
      <c r="H1530" s="97">
        <v>0</v>
      </c>
      <c r="I1530" s="97">
        <v>0</v>
      </c>
      <c r="J1530" s="97">
        <v>106</v>
      </c>
      <c r="K1530" s="88">
        <f t="shared" si="47"/>
        <v>0</v>
      </c>
      <c r="L1530" s="97">
        <v>0</v>
      </c>
      <c r="M1530" s="97">
        <v>0</v>
      </c>
      <c r="N1530" s="97">
        <v>112</v>
      </c>
      <c r="O1530" s="97">
        <v>59</v>
      </c>
      <c r="P1530" s="97">
        <v>284</v>
      </c>
      <c r="Q1530" s="97">
        <v>80</v>
      </c>
      <c r="R1530" s="97">
        <v>661</v>
      </c>
      <c r="S1530" s="97">
        <v>139</v>
      </c>
    </row>
    <row r="1531" spans="1:19" ht="12.75" customHeight="1" x14ac:dyDescent="0.2">
      <c r="A1531" t="s">
        <v>280</v>
      </c>
      <c r="B1531" t="s">
        <v>55</v>
      </c>
      <c r="C1531" t="s">
        <v>56</v>
      </c>
      <c r="D1531" s="92">
        <v>2015</v>
      </c>
      <c r="E1531" t="s">
        <v>6</v>
      </c>
      <c r="F1531">
        <v>159</v>
      </c>
      <c r="G1531" s="88">
        <f t="shared" si="46"/>
        <v>49</v>
      </c>
      <c r="H1531">
        <v>49</v>
      </c>
      <c r="I1531">
        <v>0</v>
      </c>
      <c r="J1531">
        <v>106</v>
      </c>
      <c r="K1531" s="88">
        <f t="shared" si="47"/>
        <v>41</v>
      </c>
      <c r="L1531">
        <v>36</v>
      </c>
      <c r="M1531">
        <v>5</v>
      </c>
      <c r="N1531">
        <v>112</v>
      </c>
      <c r="O1531">
        <v>44</v>
      </c>
      <c r="P1531">
        <v>284</v>
      </c>
      <c r="Q1531">
        <v>94</v>
      </c>
      <c r="R1531">
        <v>661</v>
      </c>
      <c r="S1531">
        <v>228</v>
      </c>
    </row>
    <row r="1532" spans="1:19" ht="12.75" customHeight="1" x14ac:dyDescent="0.2">
      <c r="A1532" t="s">
        <v>280</v>
      </c>
      <c r="B1532" t="s">
        <v>55</v>
      </c>
      <c r="C1532" t="s">
        <v>56</v>
      </c>
      <c r="D1532" s="92">
        <v>2016</v>
      </c>
      <c r="E1532" t="s">
        <v>6</v>
      </c>
      <c r="F1532">
        <v>159</v>
      </c>
      <c r="G1532" s="88">
        <f t="shared" si="46"/>
        <v>0</v>
      </c>
      <c r="H1532">
        <v>0</v>
      </c>
      <c r="I1532">
        <v>0</v>
      </c>
      <c r="J1532">
        <v>106</v>
      </c>
      <c r="K1532" s="88">
        <f t="shared" si="47"/>
        <v>7</v>
      </c>
      <c r="L1532">
        <v>0</v>
      </c>
      <c r="M1532">
        <v>7</v>
      </c>
      <c r="N1532">
        <v>112</v>
      </c>
      <c r="O1532">
        <v>13</v>
      </c>
      <c r="P1532">
        <v>284</v>
      </c>
      <c r="Q1532">
        <v>31</v>
      </c>
      <c r="R1532">
        <v>661</v>
      </c>
      <c r="S1532">
        <v>51</v>
      </c>
    </row>
    <row r="1533" spans="1:19" ht="12.75" customHeight="1" x14ac:dyDescent="0.2">
      <c r="A1533" t="s">
        <v>280</v>
      </c>
      <c r="B1533" t="s">
        <v>55</v>
      </c>
      <c r="C1533" t="s">
        <v>56</v>
      </c>
      <c r="D1533" s="92">
        <v>2017</v>
      </c>
      <c r="E1533" t="s">
        <v>6</v>
      </c>
      <c r="F1533">
        <v>159</v>
      </c>
      <c r="G1533" s="88">
        <f t="shared" si="46"/>
        <v>8</v>
      </c>
      <c r="H1533">
        <v>8</v>
      </c>
      <c r="I1533">
        <v>0</v>
      </c>
      <c r="J1533">
        <v>106</v>
      </c>
      <c r="K1533" s="88">
        <f t="shared" si="47"/>
        <v>1</v>
      </c>
      <c r="L1533">
        <v>0</v>
      </c>
      <c r="M1533">
        <v>1</v>
      </c>
      <c r="N1533">
        <v>112</v>
      </c>
      <c r="O1533">
        <v>54</v>
      </c>
      <c r="P1533">
        <v>284</v>
      </c>
      <c r="Q1533">
        <v>145</v>
      </c>
      <c r="R1533">
        <v>661</v>
      </c>
      <c r="S1533">
        <v>208</v>
      </c>
    </row>
    <row r="1534" spans="1:19" ht="12.75" customHeight="1" x14ac:dyDescent="0.2">
      <c r="A1534" s="97" t="s">
        <v>62</v>
      </c>
      <c r="B1534" s="97" t="s">
        <v>62</v>
      </c>
      <c r="C1534" s="97" t="s">
        <v>8</v>
      </c>
      <c r="D1534" s="98">
        <v>2015</v>
      </c>
      <c r="E1534" s="97" t="s">
        <v>6</v>
      </c>
      <c r="F1534" s="97">
        <v>1050</v>
      </c>
      <c r="G1534" s="88">
        <f t="shared" si="46"/>
        <v>0</v>
      </c>
      <c r="H1534" s="97">
        <v>0</v>
      </c>
      <c r="I1534" s="97">
        <v>0</v>
      </c>
      <c r="J1534" s="97">
        <v>695</v>
      </c>
      <c r="K1534" s="88">
        <f t="shared" si="47"/>
        <v>0</v>
      </c>
      <c r="L1534" s="97">
        <v>0</v>
      </c>
      <c r="M1534" s="97">
        <v>0</v>
      </c>
      <c r="N1534" s="97">
        <v>755</v>
      </c>
      <c r="O1534" s="97">
        <v>19</v>
      </c>
      <c r="P1534" s="97">
        <v>1593</v>
      </c>
      <c r="Q1534" s="97">
        <v>212</v>
      </c>
      <c r="R1534" s="97">
        <v>4093</v>
      </c>
      <c r="S1534" s="97">
        <v>231</v>
      </c>
    </row>
    <row r="1535" spans="1:19" ht="12.75" customHeight="1" x14ac:dyDescent="0.2">
      <c r="A1535" s="97" t="s">
        <v>62</v>
      </c>
      <c r="B1535" s="97" t="s">
        <v>62</v>
      </c>
      <c r="C1535" s="97" t="s">
        <v>8</v>
      </c>
      <c r="D1535" s="98">
        <v>2016</v>
      </c>
      <c r="E1535" s="97" t="s">
        <v>6</v>
      </c>
      <c r="F1535" s="97">
        <v>1050</v>
      </c>
      <c r="G1535" s="88">
        <f t="shared" si="46"/>
        <v>1</v>
      </c>
      <c r="H1535" s="97">
        <v>1</v>
      </c>
      <c r="I1535" s="97">
        <v>0</v>
      </c>
      <c r="J1535" s="97">
        <v>695</v>
      </c>
      <c r="K1535" s="88">
        <f t="shared" si="47"/>
        <v>1</v>
      </c>
      <c r="L1535" s="97">
        <v>1</v>
      </c>
      <c r="M1535" s="97">
        <v>0</v>
      </c>
      <c r="N1535" s="97">
        <v>755</v>
      </c>
      <c r="O1535" s="97">
        <v>16</v>
      </c>
      <c r="P1535" s="97">
        <v>1593</v>
      </c>
      <c r="Q1535" s="97">
        <v>399</v>
      </c>
      <c r="R1535" s="97">
        <v>4093</v>
      </c>
      <c r="S1535" s="97">
        <v>417</v>
      </c>
    </row>
    <row r="1536" spans="1:19" ht="12.75" customHeight="1" x14ac:dyDescent="0.2">
      <c r="A1536" s="97" t="s">
        <v>62</v>
      </c>
      <c r="B1536" s="97" t="s">
        <v>62</v>
      </c>
      <c r="C1536" s="97" t="s">
        <v>8</v>
      </c>
      <c r="D1536" s="98">
        <v>2017</v>
      </c>
      <c r="E1536" s="97" t="s">
        <v>6</v>
      </c>
      <c r="F1536" s="97">
        <v>1050</v>
      </c>
      <c r="G1536" s="88">
        <f t="shared" si="46"/>
        <v>0</v>
      </c>
      <c r="H1536" s="97">
        <v>0</v>
      </c>
      <c r="I1536" s="97">
        <v>0</v>
      </c>
      <c r="J1536" s="97">
        <v>695</v>
      </c>
      <c r="K1536" s="88">
        <f t="shared" si="47"/>
        <v>0</v>
      </c>
      <c r="L1536" s="97">
        <v>0</v>
      </c>
      <c r="M1536" s="97">
        <v>0</v>
      </c>
      <c r="N1536" s="97">
        <v>755</v>
      </c>
      <c r="O1536" s="97">
        <v>6</v>
      </c>
      <c r="P1536" s="97">
        <v>1593</v>
      </c>
      <c r="Q1536" s="97">
        <v>1609</v>
      </c>
      <c r="R1536" s="97">
        <v>4093</v>
      </c>
      <c r="S1536" s="97">
        <v>1615</v>
      </c>
    </row>
    <row r="1537" spans="1:19" ht="12.75" customHeight="1" x14ac:dyDescent="0.2">
      <c r="A1537" s="97" t="s">
        <v>281</v>
      </c>
      <c r="B1537" s="97" t="s">
        <v>62</v>
      </c>
      <c r="C1537" s="97" t="s">
        <v>8</v>
      </c>
      <c r="D1537" s="98">
        <v>2014</v>
      </c>
      <c r="E1537" s="97" t="s">
        <v>6</v>
      </c>
      <c r="F1537" s="97">
        <v>22</v>
      </c>
      <c r="G1537" s="88">
        <f t="shared" si="46"/>
        <v>13</v>
      </c>
      <c r="H1537" s="97">
        <v>13</v>
      </c>
      <c r="I1537" s="97">
        <v>0</v>
      </c>
      <c r="J1537" s="97">
        <v>13</v>
      </c>
      <c r="K1537" s="88">
        <f t="shared" si="47"/>
        <v>0</v>
      </c>
      <c r="L1537" s="97">
        <v>0</v>
      </c>
      <c r="M1537" s="97">
        <v>0</v>
      </c>
      <c r="N1537" s="97">
        <v>214</v>
      </c>
      <c r="O1537" s="97">
        <v>0</v>
      </c>
      <c r="P1537" s="97">
        <v>28</v>
      </c>
      <c r="Q1537" s="97">
        <v>58</v>
      </c>
      <c r="R1537" s="97">
        <v>277</v>
      </c>
      <c r="S1537" s="97">
        <v>71</v>
      </c>
    </row>
    <row r="1538" spans="1:19" ht="12.75" customHeight="1" x14ac:dyDescent="0.2">
      <c r="A1538" s="97" t="s">
        <v>281</v>
      </c>
      <c r="B1538" s="97" t="s">
        <v>62</v>
      </c>
      <c r="C1538" s="97" t="s">
        <v>8</v>
      </c>
      <c r="D1538" s="98">
        <v>2015</v>
      </c>
      <c r="E1538" s="97" t="s">
        <v>6</v>
      </c>
      <c r="F1538" s="97">
        <v>22</v>
      </c>
      <c r="G1538" s="88">
        <f t="shared" si="46"/>
        <v>5</v>
      </c>
      <c r="H1538" s="97">
        <v>5</v>
      </c>
      <c r="I1538" s="97">
        <v>0</v>
      </c>
      <c r="J1538" s="97">
        <v>13</v>
      </c>
      <c r="K1538" s="88">
        <f t="shared" si="47"/>
        <v>0</v>
      </c>
      <c r="L1538" s="97">
        <v>0</v>
      </c>
      <c r="M1538" s="97">
        <v>0</v>
      </c>
      <c r="N1538" s="97">
        <v>214</v>
      </c>
      <c r="O1538" s="97">
        <v>0</v>
      </c>
      <c r="P1538" s="97">
        <v>28</v>
      </c>
      <c r="Q1538" s="97">
        <v>60</v>
      </c>
      <c r="R1538" s="97">
        <v>277</v>
      </c>
      <c r="S1538" s="97">
        <v>65</v>
      </c>
    </row>
    <row r="1539" spans="1:19" ht="12.75" customHeight="1" x14ac:dyDescent="0.2">
      <c r="A1539" t="s">
        <v>281</v>
      </c>
      <c r="B1539" t="s">
        <v>62</v>
      </c>
      <c r="C1539" t="s">
        <v>8</v>
      </c>
      <c r="D1539" s="92">
        <v>2016</v>
      </c>
      <c r="E1539" t="s">
        <v>6</v>
      </c>
      <c r="F1539">
        <v>22</v>
      </c>
      <c r="G1539" s="88">
        <f t="shared" ref="G1539:G1602" si="48">H1539+I1539</f>
        <v>11</v>
      </c>
      <c r="H1539">
        <v>11</v>
      </c>
      <c r="I1539">
        <v>0</v>
      </c>
      <c r="J1539">
        <v>13</v>
      </c>
      <c r="K1539" s="88">
        <f t="shared" ref="K1539:K1602" si="49">L1539+M1539</f>
        <v>0</v>
      </c>
      <c r="L1539">
        <v>0</v>
      </c>
      <c r="M1539">
        <v>0</v>
      </c>
      <c r="N1539">
        <v>214</v>
      </c>
      <c r="O1539">
        <v>0</v>
      </c>
      <c r="P1539">
        <v>28</v>
      </c>
      <c r="Q1539">
        <v>66</v>
      </c>
      <c r="R1539">
        <v>277</v>
      </c>
      <c r="S1539">
        <v>77</v>
      </c>
    </row>
    <row r="1540" spans="1:19" ht="12.75" customHeight="1" x14ac:dyDescent="0.2">
      <c r="A1540" t="s">
        <v>281</v>
      </c>
      <c r="B1540" t="s">
        <v>62</v>
      </c>
      <c r="C1540" t="s">
        <v>8</v>
      </c>
      <c r="D1540" s="92">
        <v>2017</v>
      </c>
      <c r="E1540" t="s">
        <v>6</v>
      </c>
      <c r="F1540">
        <v>22</v>
      </c>
      <c r="G1540" s="88">
        <f t="shared" si="48"/>
        <v>13</v>
      </c>
      <c r="H1540">
        <v>0</v>
      </c>
      <c r="I1540">
        <v>13</v>
      </c>
      <c r="J1540">
        <v>13</v>
      </c>
      <c r="K1540" s="88">
        <f t="shared" si="49"/>
        <v>0</v>
      </c>
      <c r="L1540">
        <v>0</v>
      </c>
      <c r="M1540">
        <v>0</v>
      </c>
      <c r="N1540">
        <v>214</v>
      </c>
      <c r="O1540">
        <v>0</v>
      </c>
      <c r="P1540">
        <v>28</v>
      </c>
      <c r="Q1540">
        <v>43</v>
      </c>
      <c r="R1540">
        <v>277</v>
      </c>
      <c r="S1540">
        <v>56</v>
      </c>
    </row>
    <row r="1541" spans="1:19" ht="12.75" customHeight="1" x14ac:dyDescent="0.2">
      <c r="A1541" s="97" t="s">
        <v>1124</v>
      </c>
      <c r="B1541" s="97" t="s">
        <v>5</v>
      </c>
      <c r="C1541" s="97" t="s">
        <v>3</v>
      </c>
      <c r="D1541" s="98">
        <v>2014</v>
      </c>
      <c r="E1541" s="97" t="s">
        <v>6</v>
      </c>
      <c r="F1541" s="97">
        <v>2645</v>
      </c>
      <c r="G1541" s="88">
        <f t="shared" si="48"/>
        <v>3</v>
      </c>
      <c r="H1541" s="97">
        <v>3</v>
      </c>
      <c r="I1541" s="97">
        <v>0</v>
      </c>
      <c r="J1541" s="97">
        <v>1678</v>
      </c>
      <c r="K1541" s="88">
        <f t="shared" si="49"/>
        <v>32</v>
      </c>
      <c r="L1541" s="97">
        <v>2</v>
      </c>
      <c r="M1541" s="97">
        <v>30</v>
      </c>
      <c r="N1541" s="97">
        <v>1532</v>
      </c>
      <c r="O1541" s="97">
        <v>141</v>
      </c>
      <c r="P1541" s="97">
        <v>5126</v>
      </c>
      <c r="Q1541" s="97">
        <v>212</v>
      </c>
      <c r="R1541" s="97">
        <v>10981</v>
      </c>
      <c r="S1541" s="97">
        <v>388</v>
      </c>
    </row>
    <row r="1542" spans="1:19" ht="12.75" customHeight="1" x14ac:dyDescent="0.2">
      <c r="A1542" t="s">
        <v>1124</v>
      </c>
      <c r="B1542" t="s">
        <v>5</v>
      </c>
      <c r="C1542" t="s">
        <v>3</v>
      </c>
      <c r="D1542" s="92">
        <v>2015</v>
      </c>
      <c r="E1542" t="s">
        <v>6</v>
      </c>
      <c r="F1542">
        <v>2645</v>
      </c>
      <c r="G1542" s="88">
        <f t="shared" si="48"/>
        <v>0</v>
      </c>
      <c r="H1542">
        <v>0</v>
      </c>
      <c r="I1542">
        <v>0</v>
      </c>
      <c r="J1542">
        <v>1678</v>
      </c>
      <c r="K1542" s="88">
        <f t="shared" si="49"/>
        <v>73</v>
      </c>
      <c r="L1542">
        <v>73</v>
      </c>
      <c r="M1542">
        <v>0</v>
      </c>
      <c r="N1542">
        <v>1532</v>
      </c>
      <c r="O1542">
        <v>11</v>
      </c>
      <c r="P1542">
        <v>5126</v>
      </c>
      <c r="Q1542">
        <v>306</v>
      </c>
      <c r="R1542">
        <v>10981</v>
      </c>
      <c r="S1542">
        <v>390</v>
      </c>
    </row>
    <row r="1543" spans="1:19" ht="12.75" customHeight="1" x14ac:dyDescent="0.2">
      <c r="A1543" t="s">
        <v>1124</v>
      </c>
      <c r="B1543" t="s">
        <v>5</v>
      </c>
      <c r="C1543" t="s">
        <v>3</v>
      </c>
      <c r="D1543" s="92">
        <v>2016</v>
      </c>
      <c r="E1543" t="s">
        <v>6</v>
      </c>
      <c r="F1543">
        <v>2645</v>
      </c>
      <c r="G1543" s="88">
        <f t="shared" si="48"/>
        <v>10</v>
      </c>
      <c r="H1543">
        <v>10</v>
      </c>
      <c r="I1543">
        <v>0</v>
      </c>
      <c r="J1543">
        <v>1678</v>
      </c>
      <c r="K1543" s="88">
        <f t="shared" si="49"/>
        <v>19</v>
      </c>
      <c r="L1543">
        <v>19</v>
      </c>
      <c r="M1543">
        <v>0</v>
      </c>
      <c r="N1543">
        <v>1532</v>
      </c>
      <c r="O1543">
        <v>0</v>
      </c>
      <c r="P1543">
        <v>5126</v>
      </c>
      <c r="Q1543">
        <v>433</v>
      </c>
      <c r="R1543">
        <v>10981</v>
      </c>
      <c r="S1543">
        <v>462</v>
      </c>
    </row>
    <row r="1544" spans="1:19" ht="12.75" customHeight="1" x14ac:dyDescent="0.2">
      <c r="A1544" t="s">
        <v>1124</v>
      </c>
      <c r="B1544" t="s">
        <v>5</v>
      </c>
      <c r="C1544" t="s">
        <v>3</v>
      </c>
      <c r="D1544" s="92">
        <v>2017</v>
      </c>
      <c r="E1544" t="s">
        <v>6</v>
      </c>
      <c r="F1544">
        <v>2645</v>
      </c>
      <c r="G1544" s="88">
        <f t="shared" si="48"/>
        <v>0</v>
      </c>
      <c r="H1544">
        <v>0</v>
      </c>
      <c r="I1544">
        <v>0</v>
      </c>
      <c r="J1544">
        <v>1678</v>
      </c>
      <c r="K1544" s="88">
        <f t="shared" si="49"/>
        <v>0</v>
      </c>
      <c r="L1544">
        <v>0</v>
      </c>
      <c r="M1544">
        <v>0</v>
      </c>
      <c r="N1544">
        <v>1532</v>
      </c>
      <c r="O1544">
        <v>0</v>
      </c>
      <c r="P1544">
        <v>5126</v>
      </c>
      <c r="Q1544">
        <v>578</v>
      </c>
      <c r="R1544">
        <v>10981</v>
      </c>
      <c r="S1544">
        <v>578</v>
      </c>
    </row>
    <row r="1545" spans="1:19" ht="12.75" customHeight="1" x14ac:dyDescent="0.2">
      <c r="A1545" s="93" t="s">
        <v>64</v>
      </c>
      <c r="B1545" s="93" t="s">
        <v>64</v>
      </c>
      <c r="C1545" s="93" t="s">
        <v>26</v>
      </c>
      <c r="D1545" s="94" t="s">
        <v>1189</v>
      </c>
      <c r="E1545" s="93" t="s">
        <v>6</v>
      </c>
      <c r="F1545" s="95">
        <v>180</v>
      </c>
      <c r="G1545" s="88">
        <f t="shared" si="48"/>
        <v>6</v>
      </c>
      <c r="H1545" s="95">
        <v>6</v>
      </c>
      <c r="I1545" s="95">
        <v>0</v>
      </c>
      <c r="J1545" s="96">
        <v>118</v>
      </c>
      <c r="K1545" s="88">
        <f t="shared" si="49"/>
        <v>53</v>
      </c>
      <c r="L1545" s="95">
        <v>47</v>
      </c>
      <c r="M1545" s="95">
        <v>6</v>
      </c>
      <c r="N1545" s="95">
        <v>136</v>
      </c>
      <c r="O1545" s="95">
        <v>1</v>
      </c>
      <c r="P1545" s="93" t="s">
        <v>1435</v>
      </c>
      <c r="Q1545" s="95">
        <v>90</v>
      </c>
      <c r="R1545" s="95">
        <v>747</v>
      </c>
      <c r="S1545" s="95">
        <v>150</v>
      </c>
    </row>
    <row r="1546" spans="1:19" ht="12.75" customHeight="1" x14ac:dyDescent="0.2">
      <c r="A1546" s="97" t="s">
        <v>64</v>
      </c>
      <c r="B1546" s="97" t="s">
        <v>64</v>
      </c>
      <c r="C1546" s="97" t="s">
        <v>26</v>
      </c>
      <c r="D1546" s="98">
        <v>2015</v>
      </c>
      <c r="E1546" s="97" t="s">
        <v>6</v>
      </c>
      <c r="F1546" s="97">
        <v>180</v>
      </c>
      <c r="G1546" s="88">
        <f t="shared" si="48"/>
        <v>5</v>
      </c>
      <c r="H1546" s="97">
        <v>5</v>
      </c>
      <c r="I1546" s="97">
        <v>0</v>
      </c>
      <c r="J1546" s="97">
        <v>118</v>
      </c>
      <c r="K1546" s="88">
        <f t="shared" si="49"/>
        <v>7</v>
      </c>
      <c r="L1546" s="97">
        <v>7</v>
      </c>
      <c r="M1546" s="97">
        <v>0</v>
      </c>
      <c r="N1546" s="97">
        <v>136</v>
      </c>
      <c r="O1546" s="97">
        <v>39</v>
      </c>
      <c r="P1546" s="97">
        <v>313</v>
      </c>
      <c r="Q1546" s="97">
        <v>94</v>
      </c>
      <c r="R1546" s="97">
        <v>747</v>
      </c>
      <c r="S1546" s="97">
        <v>145</v>
      </c>
    </row>
    <row r="1547" spans="1:19" ht="12.75" customHeight="1" x14ac:dyDescent="0.2">
      <c r="A1547" s="97" t="s">
        <v>64</v>
      </c>
      <c r="B1547" s="97" t="s">
        <v>64</v>
      </c>
      <c r="C1547" s="97" t="s">
        <v>26</v>
      </c>
      <c r="D1547" s="98">
        <v>2016</v>
      </c>
      <c r="E1547" s="97" t="s">
        <v>6</v>
      </c>
      <c r="F1547" s="97">
        <v>180</v>
      </c>
      <c r="G1547" s="88">
        <f t="shared" si="48"/>
        <v>1</v>
      </c>
      <c r="H1547" s="97">
        <v>1</v>
      </c>
      <c r="I1547" s="97">
        <v>0</v>
      </c>
      <c r="J1547" s="97">
        <v>118</v>
      </c>
      <c r="K1547" s="88">
        <f t="shared" si="49"/>
        <v>15</v>
      </c>
      <c r="L1547" s="97">
        <v>15</v>
      </c>
      <c r="M1547" s="97">
        <v>0</v>
      </c>
      <c r="N1547" s="97">
        <v>136</v>
      </c>
      <c r="O1547" s="97">
        <v>112</v>
      </c>
      <c r="P1547" s="97">
        <v>313</v>
      </c>
      <c r="Q1547" s="97">
        <v>44</v>
      </c>
      <c r="R1547" s="97">
        <v>747</v>
      </c>
      <c r="S1547" s="97">
        <v>172</v>
      </c>
    </row>
    <row r="1548" spans="1:19" ht="12.75" customHeight="1" x14ac:dyDescent="0.2">
      <c r="A1548" s="97" t="s">
        <v>64</v>
      </c>
      <c r="B1548" s="97" t="s">
        <v>64</v>
      </c>
      <c r="C1548" s="97" t="s">
        <v>26</v>
      </c>
      <c r="D1548" s="98">
        <v>2017</v>
      </c>
      <c r="E1548" s="97" t="s">
        <v>6</v>
      </c>
      <c r="F1548" s="97">
        <v>180</v>
      </c>
      <c r="G1548" s="88">
        <f t="shared" si="48"/>
        <v>0</v>
      </c>
      <c r="H1548" s="97">
        <v>0</v>
      </c>
      <c r="I1548" s="97">
        <v>0</v>
      </c>
      <c r="J1548" s="97">
        <v>118</v>
      </c>
      <c r="K1548" s="88">
        <f t="shared" si="49"/>
        <v>13</v>
      </c>
      <c r="L1548" s="97">
        <v>13</v>
      </c>
      <c r="M1548" s="97">
        <v>0</v>
      </c>
      <c r="N1548" s="97">
        <v>136</v>
      </c>
      <c r="O1548" s="97">
        <v>41</v>
      </c>
      <c r="P1548" s="97">
        <v>313</v>
      </c>
      <c r="Q1548" s="97">
        <v>109</v>
      </c>
      <c r="R1548" s="97">
        <v>747</v>
      </c>
      <c r="S1548" s="97">
        <v>163</v>
      </c>
    </row>
    <row r="1549" spans="1:19" ht="12.75" customHeight="1" x14ac:dyDescent="0.2">
      <c r="A1549" s="93" t="s">
        <v>282</v>
      </c>
      <c r="B1549" s="93" t="s">
        <v>64</v>
      </c>
      <c r="C1549" s="93" t="s">
        <v>26</v>
      </c>
      <c r="D1549" s="94" t="s">
        <v>1189</v>
      </c>
      <c r="E1549" s="93" t="s">
        <v>6</v>
      </c>
      <c r="F1549" s="95">
        <v>317</v>
      </c>
      <c r="G1549" s="88">
        <f t="shared" si="48"/>
        <v>0</v>
      </c>
      <c r="H1549" s="95">
        <v>0</v>
      </c>
      <c r="I1549" s="95">
        <v>0</v>
      </c>
      <c r="J1549" s="96">
        <v>207</v>
      </c>
      <c r="K1549" s="88">
        <f t="shared" si="49"/>
        <v>15</v>
      </c>
      <c r="L1549" s="95">
        <v>0</v>
      </c>
      <c r="M1549" s="95">
        <v>15</v>
      </c>
      <c r="N1549" s="95">
        <v>239</v>
      </c>
      <c r="O1549" s="95">
        <v>26</v>
      </c>
      <c r="P1549" s="93" t="s">
        <v>1436</v>
      </c>
      <c r="Q1549" s="95">
        <v>44</v>
      </c>
      <c r="R1549" s="95">
        <v>1314</v>
      </c>
      <c r="S1549" s="95">
        <v>85</v>
      </c>
    </row>
    <row r="1550" spans="1:19" ht="12.75" customHeight="1" x14ac:dyDescent="0.2">
      <c r="A1550" s="97" t="s">
        <v>282</v>
      </c>
      <c r="B1550" s="97" t="s">
        <v>64</v>
      </c>
      <c r="C1550" s="97" t="s">
        <v>26</v>
      </c>
      <c r="D1550" s="98">
        <v>2015</v>
      </c>
      <c r="E1550" s="97" t="s">
        <v>6</v>
      </c>
      <c r="F1550" s="97">
        <v>317</v>
      </c>
      <c r="G1550" s="88">
        <f t="shared" si="48"/>
        <v>1</v>
      </c>
      <c r="H1550" s="97">
        <v>1</v>
      </c>
      <c r="I1550" s="97">
        <v>0</v>
      </c>
      <c r="J1550" s="97">
        <v>207</v>
      </c>
      <c r="K1550" s="88">
        <f t="shared" si="49"/>
        <v>2</v>
      </c>
      <c r="L1550" s="97">
        <v>2</v>
      </c>
      <c r="M1550" s="97">
        <v>0</v>
      </c>
      <c r="N1550" s="97">
        <v>239</v>
      </c>
      <c r="O1550" s="97">
        <v>84</v>
      </c>
      <c r="P1550" s="97">
        <v>551</v>
      </c>
      <c r="Q1550" s="97">
        <v>33</v>
      </c>
      <c r="R1550" s="97">
        <v>1314</v>
      </c>
      <c r="S1550" s="97">
        <v>120</v>
      </c>
    </row>
    <row r="1551" spans="1:19" ht="12.75" customHeight="1" x14ac:dyDescent="0.2">
      <c r="A1551" s="97" t="s">
        <v>282</v>
      </c>
      <c r="B1551" s="97" t="s">
        <v>64</v>
      </c>
      <c r="C1551" s="97" t="s">
        <v>26</v>
      </c>
      <c r="D1551" s="98">
        <v>2016</v>
      </c>
      <c r="E1551" s="97" t="s">
        <v>6</v>
      </c>
      <c r="F1551" s="97">
        <v>317</v>
      </c>
      <c r="G1551" s="88">
        <f t="shared" si="48"/>
        <v>42</v>
      </c>
      <c r="H1551" s="97">
        <v>42</v>
      </c>
      <c r="I1551" s="97">
        <v>0</v>
      </c>
      <c r="J1551" s="97">
        <v>207</v>
      </c>
      <c r="K1551" s="88">
        <f t="shared" si="49"/>
        <v>23</v>
      </c>
      <c r="L1551" s="97">
        <v>23</v>
      </c>
      <c r="M1551" s="97">
        <v>0</v>
      </c>
      <c r="N1551" s="97">
        <v>239</v>
      </c>
      <c r="O1551" s="97">
        <v>35</v>
      </c>
      <c r="P1551" s="97">
        <v>551</v>
      </c>
      <c r="Q1551" s="97">
        <v>17</v>
      </c>
      <c r="R1551" s="97">
        <v>1314</v>
      </c>
      <c r="S1551" s="97">
        <v>117</v>
      </c>
    </row>
    <row r="1552" spans="1:19" ht="12.75" customHeight="1" x14ac:dyDescent="0.2">
      <c r="A1552" s="97" t="s">
        <v>282</v>
      </c>
      <c r="B1552" s="97" t="s">
        <v>64</v>
      </c>
      <c r="C1552" s="97" t="s">
        <v>26</v>
      </c>
      <c r="D1552" s="98">
        <v>2017</v>
      </c>
      <c r="E1552" s="97" t="s">
        <v>6</v>
      </c>
      <c r="F1552" s="97">
        <v>317</v>
      </c>
      <c r="G1552" s="88">
        <f t="shared" si="48"/>
        <v>0</v>
      </c>
      <c r="H1552" s="97">
        <v>0</v>
      </c>
      <c r="I1552" s="97">
        <v>0</v>
      </c>
      <c r="J1552" s="97">
        <v>207</v>
      </c>
      <c r="K1552" s="88">
        <f t="shared" si="49"/>
        <v>0</v>
      </c>
      <c r="L1552" s="97">
        <v>0</v>
      </c>
      <c r="M1552" s="97">
        <v>0</v>
      </c>
      <c r="N1552" s="97">
        <v>239</v>
      </c>
      <c r="O1552" s="97">
        <v>66</v>
      </c>
      <c r="P1552" s="97">
        <v>551</v>
      </c>
      <c r="Q1552" s="97">
        <v>38</v>
      </c>
      <c r="R1552" s="97">
        <v>1314</v>
      </c>
      <c r="S1552" s="97">
        <v>104</v>
      </c>
    </row>
    <row r="1553" spans="1:19" ht="12.75" customHeight="1" x14ac:dyDescent="0.2">
      <c r="A1553" s="93" t="s">
        <v>283</v>
      </c>
      <c r="B1553" s="93" t="s">
        <v>5</v>
      </c>
      <c r="C1553" s="93" t="s">
        <v>3</v>
      </c>
      <c r="D1553" s="94" t="s">
        <v>1189</v>
      </c>
      <c r="E1553" s="93" t="s">
        <v>6</v>
      </c>
      <c r="F1553" s="95">
        <v>82</v>
      </c>
      <c r="G1553" s="88">
        <f t="shared" si="48"/>
        <v>0</v>
      </c>
      <c r="H1553" s="95">
        <v>0</v>
      </c>
      <c r="I1553" s="95">
        <v>0</v>
      </c>
      <c r="J1553" s="96">
        <v>50</v>
      </c>
      <c r="K1553" s="88">
        <f t="shared" si="49"/>
        <v>2</v>
      </c>
      <c r="L1553" s="95">
        <v>0</v>
      </c>
      <c r="M1553" s="95">
        <v>2</v>
      </c>
      <c r="N1553" s="95">
        <v>53</v>
      </c>
      <c r="O1553" s="95">
        <v>0</v>
      </c>
      <c r="P1553" s="93" t="s">
        <v>1437</v>
      </c>
      <c r="Q1553" s="95">
        <v>0</v>
      </c>
      <c r="R1553" s="95">
        <v>324</v>
      </c>
      <c r="S1553" s="95">
        <v>2</v>
      </c>
    </row>
    <row r="1554" spans="1:19" ht="12.75" customHeight="1" x14ac:dyDescent="0.2">
      <c r="A1554" s="97" t="s">
        <v>283</v>
      </c>
      <c r="B1554" s="97" t="s">
        <v>5</v>
      </c>
      <c r="C1554" s="97" t="s">
        <v>3</v>
      </c>
      <c r="D1554" s="98">
        <v>2013</v>
      </c>
      <c r="E1554" s="97" t="s">
        <v>6</v>
      </c>
      <c r="F1554" s="97">
        <v>82</v>
      </c>
      <c r="G1554" s="88">
        <f t="shared" si="48"/>
        <v>0</v>
      </c>
      <c r="H1554" s="97">
        <v>0</v>
      </c>
      <c r="I1554" s="97">
        <v>0</v>
      </c>
      <c r="J1554" s="97">
        <v>50</v>
      </c>
      <c r="K1554" s="88">
        <f t="shared" si="49"/>
        <v>0</v>
      </c>
      <c r="L1554" s="97">
        <v>0</v>
      </c>
      <c r="M1554" s="97">
        <v>0</v>
      </c>
      <c r="N1554" s="97">
        <v>53</v>
      </c>
      <c r="O1554" s="97">
        <v>0</v>
      </c>
      <c r="P1554" s="97">
        <v>139</v>
      </c>
      <c r="Q1554" s="97">
        <v>0</v>
      </c>
      <c r="R1554" s="97">
        <v>324</v>
      </c>
      <c r="S1554" s="97">
        <v>0</v>
      </c>
    </row>
    <row r="1555" spans="1:19" ht="12.75" customHeight="1" x14ac:dyDescent="0.2">
      <c r="A1555" s="97" t="s">
        <v>283</v>
      </c>
      <c r="B1555" s="97" t="s">
        <v>5</v>
      </c>
      <c r="C1555" s="97" t="s">
        <v>3</v>
      </c>
      <c r="D1555" s="98">
        <v>2014</v>
      </c>
      <c r="E1555" s="97" t="s">
        <v>6</v>
      </c>
      <c r="F1555" s="97">
        <v>82</v>
      </c>
      <c r="G1555" s="88">
        <f t="shared" si="48"/>
        <v>0</v>
      </c>
      <c r="H1555" s="97">
        <v>0</v>
      </c>
      <c r="I1555" s="97">
        <v>0</v>
      </c>
      <c r="J1555" s="97">
        <v>50</v>
      </c>
      <c r="K1555" s="88">
        <f t="shared" si="49"/>
        <v>0</v>
      </c>
      <c r="L1555" s="97">
        <v>0</v>
      </c>
      <c r="M1555" s="97">
        <v>0</v>
      </c>
      <c r="N1555" s="97">
        <v>53</v>
      </c>
      <c r="O1555" s="97">
        <v>0</v>
      </c>
      <c r="P1555" s="97">
        <v>139</v>
      </c>
      <c r="Q1555" s="97">
        <v>156</v>
      </c>
      <c r="R1555" s="97">
        <v>324</v>
      </c>
      <c r="S1555" s="97">
        <v>156</v>
      </c>
    </row>
    <row r="1556" spans="1:19" ht="12.75" customHeight="1" x14ac:dyDescent="0.2">
      <c r="A1556" t="s">
        <v>283</v>
      </c>
      <c r="B1556" t="s">
        <v>5</v>
      </c>
      <c r="C1556" t="s">
        <v>3</v>
      </c>
      <c r="D1556" s="92">
        <v>2015</v>
      </c>
      <c r="E1556" t="s">
        <v>6</v>
      </c>
      <c r="F1556">
        <v>82</v>
      </c>
      <c r="G1556" s="88">
        <f t="shared" si="48"/>
        <v>0</v>
      </c>
      <c r="H1556">
        <v>0</v>
      </c>
      <c r="I1556">
        <v>0</v>
      </c>
      <c r="J1556">
        <v>50</v>
      </c>
      <c r="K1556" s="88">
        <f t="shared" si="49"/>
        <v>0</v>
      </c>
      <c r="L1556">
        <v>0</v>
      </c>
      <c r="M1556">
        <v>0</v>
      </c>
      <c r="N1556">
        <v>53</v>
      </c>
      <c r="O1556">
        <v>0</v>
      </c>
      <c r="P1556">
        <v>139</v>
      </c>
      <c r="Q1556">
        <v>51</v>
      </c>
      <c r="R1556">
        <v>324</v>
      </c>
      <c r="S1556">
        <v>51</v>
      </c>
    </row>
    <row r="1557" spans="1:19" ht="12.75" customHeight="1" x14ac:dyDescent="0.2">
      <c r="A1557" t="s">
        <v>283</v>
      </c>
      <c r="B1557" t="s">
        <v>5</v>
      </c>
      <c r="C1557" t="s">
        <v>3</v>
      </c>
      <c r="D1557" s="92">
        <v>2016</v>
      </c>
      <c r="E1557" t="s">
        <v>6</v>
      </c>
      <c r="F1557">
        <v>82</v>
      </c>
      <c r="G1557" s="88">
        <f t="shared" si="48"/>
        <v>0</v>
      </c>
      <c r="H1557">
        <v>0</v>
      </c>
      <c r="I1557">
        <v>0</v>
      </c>
      <c r="J1557">
        <v>50</v>
      </c>
      <c r="K1557" s="88">
        <f t="shared" si="49"/>
        <v>0</v>
      </c>
      <c r="L1557">
        <v>0</v>
      </c>
      <c r="M1557">
        <v>0</v>
      </c>
      <c r="N1557">
        <v>53</v>
      </c>
      <c r="O1557">
        <v>0</v>
      </c>
      <c r="P1557">
        <v>139</v>
      </c>
      <c r="Q1557">
        <v>0</v>
      </c>
      <c r="R1557">
        <v>324</v>
      </c>
      <c r="S1557">
        <v>0</v>
      </c>
    </row>
    <row r="1558" spans="1:19" ht="12.75" customHeight="1" x14ac:dyDescent="0.2">
      <c r="A1558" t="s">
        <v>283</v>
      </c>
      <c r="B1558" t="s">
        <v>5</v>
      </c>
      <c r="C1558" t="s">
        <v>3</v>
      </c>
      <c r="D1558" s="92">
        <v>2017</v>
      </c>
      <c r="E1558" t="s">
        <v>6</v>
      </c>
      <c r="F1558">
        <v>82</v>
      </c>
      <c r="G1558" s="88">
        <f t="shared" si="48"/>
        <v>0</v>
      </c>
      <c r="H1558">
        <v>0</v>
      </c>
      <c r="I1558">
        <v>0</v>
      </c>
      <c r="J1558">
        <v>50</v>
      </c>
      <c r="K1558" s="88">
        <f t="shared" si="49"/>
        <v>1</v>
      </c>
      <c r="L1558">
        <v>0</v>
      </c>
      <c r="M1558">
        <v>1</v>
      </c>
      <c r="N1558">
        <v>53</v>
      </c>
      <c r="O1558">
        <v>0</v>
      </c>
      <c r="P1558">
        <v>139</v>
      </c>
      <c r="Q1558">
        <v>14</v>
      </c>
      <c r="R1558">
        <v>324</v>
      </c>
      <c r="S1558">
        <v>15</v>
      </c>
    </row>
    <row r="1559" spans="1:19" ht="12.75" customHeight="1" x14ac:dyDescent="0.2">
      <c r="A1559" s="93" t="s">
        <v>284</v>
      </c>
      <c r="B1559" s="93" t="s">
        <v>55</v>
      </c>
      <c r="C1559" s="93" t="s">
        <v>56</v>
      </c>
      <c r="D1559" s="94" t="s">
        <v>1189</v>
      </c>
      <c r="E1559" s="93" t="s">
        <v>6</v>
      </c>
      <c r="F1559" s="95">
        <v>985</v>
      </c>
      <c r="G1559" s="88">
        <f t="shared" si="48"/>
        <v>0</v>
      </c>
      <c r="H1559" s="95">
        <v>0</v>
      </c>
      <c r="I1559" s="95">
        <v>0</v>
      </c>
      <c r="J1559" s="96">
        <v>656</v>
      </c>
      <c r="K1559" s="88">
        <f t="shared" si="49"/>
        <v>108</v>
      </c>
      <c r="L1559" s="95">
        <v>78</v>
      </c>
      <c r="M1559" s="95">
        <v>30</v>
      </c>
      <c r="N1559" s="95">
        <v>730</v>
      </c>
      <c r="O1559" s="95">
        <v>0</v>
      </c>
      <c r="P1559" s="93" t="s">
        <v>1438</v>
      </c>
      <c r="Q1559" s="95">
        <v>52</v>
      </c>
      <c r="R1559" s="95">
        <v>4102</v>
      </c>
      <c r="S1559" s="95">
        <v>160</v>
      </c>
    </row>
    <row r="1560" spans="1:19" ht="12.75" customHeight="1" x14ac:dyDescent="0.2">
      <c r="A1560" t="s">
        <v>284</v>
      </c>
      <c r="B1560" t="s">
        <v>55</v>
      </c>
      <c r="C1560" t="s">
        <v>56</v>
      </c>
      <c r="D1560" s="92">
        <v>2015</v>
      </c>
      <c r="E1560" t="s">
        <v>6</v>
      </c>
      <c r="F1560">
        <v>985</v>
      </c>
      <c r="G1560" s="88">
        <f t="shared" si="48"/>
        <v>0</v>
      </c>
      <c r="H1560">
        <v>0</v>
      </c>
      <c r="I1560">
        <v>0</v>
      </c>
      <c r="J1560">
        <v>656</v>
      </c>
      <c r="K1560" s="88">
        <f t="shared" si="49"/>
        <v>0</v>
      </c>
      <c r="L1560">
        <v>0</v>
      </c>
      <c r="M1560">
        <v>0</v>
      </c>
      <c r="N1560">
        <v>730</v>
      </c>
      <c r="O1560">
        <v>286</v>
      </c>
      <c r="P1560">
        <v>1731</v>
      </c>
      <c r="Q1560">
        <v>150</v>
      </c>
      <c r="R1560">
        <v>4102</v>
      </c>
      <c r="S1560">
        <v>436</v>
      </c>
    </row>
    <row r="1561" spans="1:19" ht="12.75" customHeight="1" x14ac:dyDescent="0.2">
      <c r="A1561" t="s">
        <v>284</v>
      </c>
      <c r="B1561" t="s">
        <v>55</v>
      </c>
      <c r="C1561" t="s">
        <v>56</v>
      </c>
      <c r="D1561" s="92">
        <v>2016</v>
      </c>
      <c r="E1561" t="s">
        <v>6</v>
      </c>
      <c r="F1561">
        <v>985</v>
      </c>
      <c r="G1561" s="88">
        <f t="shared" si="48"/>
        <v>27</v>
      </c>
      <c r="H1561">
        <v>27</v>
      </c>
      <c r="I1561">
        <v>0</v>
      </c>
      <c r="J1561">
        <v>656</v>
      </c>
      <c r="K1561" s="88">
        <f t="shared" si="49"/>
        <v>59</v>
      </c>
      <c r="L1561">
        <v>59</v>
      </c>
      <c r="M1561">
        <v>0</v>
      </c>
      <c r="N1561">
        <v>730</v>
      </c>
      <c r="O1561">
        <v>14</v>
      </c>
      <c r="P1561">
        <v>1731</v>
      </c>
      <c r="Q1561">
        <v>191</v>
      </c>
      <c r="R1561">
        <v>4102</v>
      </c>
      <c r="S1561">
        <v>291</v>
      </c>
    </row>
    <row r="1562" spans="1:19" ht="12.75" customHeight="1" x14ac:dyDescent="0.2">
      <c r="A1562" t="s">
        <v>284</v>
      </c>
      <c r="B1562" t="s">
        <v>55</v>
      </c>
      <c r="C1562" t="s">
        <v>56</v>
      </c>
      <c r="D1562" s="92">
        <v>2017</v>
      </c>
      <c r="E1562" t="s">
        <v>6</v>
      </c>
      <c r="F1562">
        <v>985</v>
      </c>
      <c r="G1562" s="88">
        <f t="shared" si="48"/>
        <v>0</v>
      </c>
      <c r="H1562">
        <v>0</v>
      </c>
      <c r="I1562">
        <v>0</v>
      </c>
      <c r="J1562">
        <v>656</v>
      </c>
      <c r="K1562" s="88">
        <f t="shared" si="49"/>
        <v>0</v>
      </c>
      <c r="L1562">
        <v>0</v>
      </c>
      <c r="M1562">
        <v>0</v>
      </c>
      <c r="N1562">
        <v>730</v>
      </c>
      <c r="O1562">
        <v>391</v>
      </c>
      <c r="P1562">
        <v>1731</v>
      </c>
      <c r="Q1562">
        <v>125</v>
      </c>
      <c r="R1562">
        <v>4102</v>
      </c>
      <c r="S1562">
        <v>516</v>
      </c>
    </row>
    <row r="1563" spans="1:19" ht="12.75" customHeight="1" x14ac:dyDescent="0.2">
      <c r="A1563" s="93" t="s">
        <v>1021</v>
      </c>
      <c r="B1563" s="93" t="s">
        <v>5</v>
      </c>
      <c r="C1563" s="93" t="s">
        <v>3</v>
      </c>
      <c r="D1563" s="94" t="s">
        <v>1189</v>
      </c>
      <c r="E1563" s="93" t="s">
        <v>6</v>
      </c>
      <c r="F1563" s="95">
        <v>428</v>
      </c>
      <c r="G1563" s="88">
        <f t="shared" si="48"/>
        <v>53</v>
      </c>
      <c r="H1563" s="95">
        <v>53</v>
      </c>
      <c r="I1563" s="95">
        <v>0</v>
      </c>
      <c r="J1563" s="96">
        <v>263</v>
      </c>
      <c r="K1563" s="88">
        <f t="shared" si="49"/>
        <v>9</v>
      </c>
      <c r="L1563" s="95">
        <v>9</v>
      </c>
      <c r="M1563" s="95">
        <v>0</v>
      </c>
      <c r="N1563" s="95">
        <v>283</v>
      </c>
      <c r="O1563" s="95">
        <v>25</v>
      </c>
      <c r="P1563" s="93" t="s">
        <v>1439</v>
      </c>
      <c r="Q1563" s="95">
        <v>312</v>
      </c>
      <c r="R1563" s="95">
        <v>1674</v>
      </c>
      <c r="S1563" s="95">
        <v>399</v>
      </c>
    </row>
    <row r="1564" spans="1:19" ht="12.75" customHeight="1" x14ac:dyDescent="0.2">
      <c r="A1564" s="97" t="s">
        <v>1021</v>
      </c>
      <c r="B1564" s="97" t="s">
        <v>5</v>
      </c>
      <c r="C1564" s="97" t="s">
        <v>3</v>
      </c>
      <c r="D1564" s="98">
        <v>2014</v>
      </c>
      <c r="E1564" s="97" t="s">
        <v>6</v>
      </c>
      <c r="F1564" s="97">
        <v>428</v>
      </c>
      <c r="G1564" s="88">
        <f t="shared" si="48"/>
        <v>167</v>
      </c>
      <c r="H1564" s="97">
        <v>167</v>
      </c>
      <c r="I1564" s="97">
        <v>0</v>
      </c>
      <c r="J1564" s="97">
        <v>263</v>
      </c>
      <c r="K1564" s="88">
        <f t="shared" si="49"/>
        <v>97</v>
      </c>
      <c r="L1564" s="97">
        <v>97</v>
      </c>
      <c r="M1564" s="97">
        <v>0</v>
      </c>
      <c r="N1564" s="97">
        <v>283</v>
      </c>
      <c r="O1564" s="97">
        <v>17</v>
      </c>
      <c r="P1564" s="97">
        <v>700</v>
      </c>
      <c r="Q1564" s="97">
        <v>301</v>
      </c>
      <c r="R1564" s="97">
        <v>1674</v>
      </c>
      <c r="S1564" s="97">
        <v>582</v>
      </c>
    </row>
    <row r="1565" spans="1:19" ht="12.75" customHeight="1" x14ac:dyDescent="0.2">
      <c r="A1565" t="s">
        <v>1021</v>
      </c>
      <c r="B1565" t="s">
        <v>5</v>
      </c>
      <c r="C1565" t="s">
        <v>3</v>
      </c>
      <c r="D1565" s="92">
        <v>2015</v>
      </c>
      <c r="E1565" t="s">
        <v>6</v>
      </c>
      <c r="F1565">
        <v>428</v>
      </c>
      <c r="G1565" s="88">
        <f t="shared" si="48"/>
        <v>37</v>
      </c>
      <c r="H1565">
        <v>37</v>
      </c>
      <c r="I1565">
        <v>0</v>
      </c>
      <c r="J1565">
        <v>263</v>
      </c>
      <c r="K1565" s="88">
        <f t="shared" si="49"/>
        <v>0</v>
      </c>
      <c r="L1565">
        <v>0</v>
      </c>
      <c r="M1565">
        <v>0</v>
      </c>
      <c r="N1565">
        <v>283</v>
      </c>
      <c r="O1565">
        <v>1</v>
      </c>
      <c r="P1565">
        <v>700</v>
      </c>
      <c r="Q1565">
        <v>108</v>
      </c>
      <c r="R1565">
        <v>1674</v>
      </c>
      <c r="S1565">
        <v>146</v>
      </c>
    </row>
    <row r="1566" spans="1:19" ht="12.75" customHeight="1" x14ac:dyDescent="0.2">
      <c r="A1566" t="s">
        <v>1021</v>
      </c>
      <c r="B1566" t="s">
        <v>5</v>
      </c>
      <c r="C1566" t="s">
        <v>3</v>
      </c>
      <c r="D1566" s="92">
        <v>2016</v>
      </c>
      <c r="E1566" t="s">
        <v>6</v>
      </c>
      <c r="F1566">
        <v>428</v>
      </c>
      <c r="G1566" s="88">
        <f t="shared" si="48"/>
        <v>6</v>
      </c>
      <c r="H1566">
        <v>6</v>
      </c>
      <c r="I1566">
        <v>0</v>
      </c>
      <c r="J1566">
        <v>263</v>
      </c>
      <c r="K1566" s="88">
        <f t="shared" si="49"/>
        <v>6</v>
      </c>
      <c r="L1566">
        <v>6</v>
      </c>
      <c r="M1566">
        <v>0</v>
      </c>
      <c r="N1566">
        <v>283</v>
      </c>
      <c r="O1566">
        <v>0</v>
      </c>
      <c r="P1566">
        <v>700</v>
      </c>
      <c r="Q1566">
        <v>244</v>
      </c>
      <c r="R1566">
        <v>1674</v>
      </c>
      <c r="S1566">
        <v>256</v>
      </c>
    </row>
    <row r="1567" spans="1:19" ht="12.75" customHeight="1" x14ac:dyDescent="0.2">
      <c r="A1567" t="s">
        <v>1021</v>
      </c>
      <c r="B1567" t="s">
        <v>5</v>
      </c>
      <c r="C1567" t="s">
        <v>3</v>
      </c>
      <c r="D1567" s="92">
        <v>2017</v>
      </c>
      <c r="E1567" t="s">
        <v>6</v>
      </c>
      <c r="F1567">
        <v>428</v>
      </c>
      <c r="G1567" s="88">
        <f t="shared" si="48"/>
        <v>93</v>
      </c>
      <c r="H1567">
        <v>93</v>
      </c>
      <c r="I1567">
        <v>0</v>
      </c>
      <c r="J1567">
        <v>263</v>
      </c>
      <c r="K1567" s="88">
        <f t="shared" si="49"/>
        <v>21</v>
      </c>
      <c r="L1567">
        <v>21</v>
      </c>
      <c r="M1567">
        <v>0</v>
      </c>
      <c r="N1567">
        <v>283</v>
      </c>
      <c r="O1567">
        <v>8</v>
      </c>
      <c r="P1567">
        <v>700</v>
      </c>
      <c r="Q1567">
        <v>569</v>
      </c>
      <c r="R1567">
        <v>1674</v>
      </c>
      <c r="S1567">
        <v>691</v>
      </c>
    </row>
    <row r="1568" spans="1:19" ht="12.75" customHeight="1" x14ac:dyDescent="0.2">
      <c r="A1568" s="93" t="s">
        <v>1141</v>
      </c>
      <c r="B1568" s="93" t="s">
        <v>61</v>
      </c>
      <c r="C1568" s="93" t="s">
        <v>3</v>
      </c>
      <c r="D1568" s="94" t="s">
        <v>1189</v>
      </c>
      <c r="E1568" s="93" t="s">
        <v>6</v>
      </c>
      <c r="F1568" s="95">
        <v>288</v>
      </c>
      <c r="G1568" s="88">
        <f t="shared" si="48"/>
        <v>0</v>
      </c>
      <c r="H1568" s="97"/>
      <c r="I1568" s="97"/>
      <c r="J1568" s="96">
        <v>201</v>
      </c>
      <c r="K1568" s="88">
        <f t="shared" si="49"/>
        <v>0</v>
      </c>
      <c r="L1568" s="97"/>
      <c r="M1568" s="97"/>
      <c r="N1568" s="95">
        <v>241</v>
      </c>
      <c r="O1568" s="97"/>
      <c r="P1568" s="93" t="s">
        <v>1428</v>
      </c>
      <c r="Q1568" s="97"/>
      <c r="R1568" s="95">
        <v>1285</v>
      </c>
      <c r="S1568" s="97"/>
    </row>
    <row r="1569" spans="1:19" ht="12.75" customHeight="1" x14ac:dyDescent="0.2">
      <c r="A1569" s="97" t="s">
        <v>1141</v>
      </c>
      <c r="B1569" s="97" t="s">
        <v>61</v>
      </c>
      <c r="C1569" s="97" t="s">
        <v>3</v>
      </c>
      <c r="D1569" s="98">
        <v>2017</v>
      </c>
      <c r="E1569" s="97" t="s">
        <v>6</v>
      </c>
      <c r="F1569" s="97">
        <v>288</v>
      </c>
      <c r="G1569" s="88">
        <f t="shared" si="48"/>
        <v>0</v>
      </c>
      <c r="H1569" s="97">
        <v>0</v>
      </c>
      <c r="I1569" s="97">
        <v>0</v>
      </c>
      <c r="J1569" s="97">
        <v>201</v>
      </c>
      <c r="K1569" s="88">
        <f t="shared" si="49"/>
        <v>10</v>
      </c>
      <c r="L1569" s="97">
        <v>10</v>
      </c>
      <c r="M1569" s="97">
        <v>0</v>
      </c>
      <c r="N1569" s="97">
        <v>241</v>
      </c>
      <c r="O1569" s="97">
        <v>6</v>
      </c>
      <c r="P1569" s="97">
        <v>555</v>
      </c>
      <c r="Q1569" s="97">
        <v>1</v>
      </c>
      <c r="R1569" s="97">
        <v>1285</v>
      </c>
      <c r="S1569" s="97">
        <v>17</v>
      </c>
    </row>
    <row r="1570" spans="1:19" ht="12.75" customHeight="1" x14ac:dyDescent="0.2">
      <c r="A1570" s="97" t="s">
        <v>285</v>
      </c>
      <c r="B1570" s="97" t="s">
        <v>81</v>
      </c>
      <c r="C1570" s="97" t="s">
        <v>8</v>
      </c>
      <c r="D1570" s="98">
        <v>2014</v>
      </c>
      <c r="E1570" s="97" t="s">
        <v>6</v>
      </c>
      <c r="F1570" s="97">
        <v>1041</v>
      </c>
      <c r="G1570" s="88">
        <f t="shared" si="48"/>
        <v>11</v>
      </c>
      <c r="H1570" s="97">
        <v>11</v>
      </c>
      <c r="I1570" s="97">
        <v>0</v>
      </c>
      <c r="J1570" s="97">
        <v>671</v>
      </c>
      <c r="K1570" s="88">
        <f t="shared" si="49"/>
        <v>90</v>
      </c>
      <c r="L1570" s="97">
        <v>90</v>
      </c>
      <c r="M1570" s="97">
        <v>0</v>
      </c>
      <c r="N1570" s="97">
        <v>759</v>
      </c>
      <c r="O1570" s="97">
        <v>10</v>
      </c>
      <c r="P1570" s="97">
        <v>2612</v>
      </c>
      <c r="Q1570" s="97">
        <v>141</v>
      </c>
      <c r="R1570" s="97">
        <v>5083</v>
      </c>
      <c r="S1570" s="97">
        <v>252</v>
      </c>
    </row>
    <row r="1571" spans="1:19" ht="12.75" customHeight="1" x14ac:dyDescent="0.2">
      <c r="A1571" s="97" t="s">
        <v>285</v>
      </c>
      <c r="B1571" s="97" t="s">
        <v>81</v>
      </c>
      <c r="C1571" s="97" t="s">
        <v>8</v>
      </c>
      <c r="D1571" s="98">
        <v>2015</v>
      </c>
      <c r="E1571" s="97" t="s">
        <v>6</v>
      </c>
      <c r="F1571" s="97">
        <v>1041</v>
      </c>
      <c r="G1571" s="88">
        <f t="shared" si="48"/>
        <v>0</v>
      </c>
      <c r="H1571" s="97">
        <v>0</v>
      </c>
      <c r="I1571" s="97">
        <v>0</v>
      </c>
      <c r="J1571" s="97">
        <v>671</v>
      </c>
      <c r="K1571" s="88">
        <f t="shared" si="49"/>
        <v>24</v>
      </c>
      <c r="L1571" s="97">
        <v>24</v>
      </c>
      <c r="M1571" s="97">
        <v>0</v>
      </c>
      <c r="N1571" s="97">
        <v>759</v>
      </c>
      <c r="O1571" s="97">
        <v>8</v>
      </c>
      <c r="P1571" s="97">
        <v>2612</v>
      </c>
      <c r="Q1571" s="97">
        <v>94</v>
      </c>
      <c r="R1571" s="97">
        <v>5083</v>
      </c>
      <c r="S1571" s="97">
        <v>126</v>
      </c>
    </row>
    <row r="1572" spans="1:19" ht="12.75" customHeight="1" x14ac:dyDescent="0.2">
      <c r="A1572" s="97" t="s">
        <v>285</v>
      </c>
      <c r="B1572" s="97" t="s">
        <v>81</v>
      </c>
      <c r="C1572" s="97" t="s">
        <v>8</v>
      </c>
      <c r="D1572" s="98">
        <v>2016</v>
      </c>
      <c r="E1572" s="97" t="s">
        <v>6</v>
      </c>
      <c r="F1572" s="97">
        <v>1041</v>
      </c>
      <c r="G1572" s="88">
        <f t="shared" si="48"/>
        <v>38</v>
      </c>
      <c r="H1572" s="97">
        <v>38</v>
      </c>
      <c r="I1572" s="97">
        <v>0</v>
      </c>
      <c r="J1572" s="97">
        <v>671</v>
      </c>
      <c r="K1572" s="88">
        <f t="shared" si="49"/>
        <v>3</v>
      </c>
      <c r="L1572" s="97">
        <v>3</v>
      </c>
      <c r="M1572" s="97">
        <v>0</v>
      </c>
      <c r="N1572" s="97">
        <v>759</v>
      </c>
      <c r="O1572" s="97">
        <v>16</v>
      </c>
      <c r="P1572" s="97">
        <v>2612</v>
      </c>
      <c r="Q1572" s="97">
        <v>246</v>
      </c>
      <c r="R1572" s="97">
        <v>5083</v>
      </c>
      <c r="S1572" s="97">
        <v>303</v>
      </c>
    </row>
    <row r="1573" spans="1:19" ht="12.75" customHeight="1" x14ac:dyDescent="0.2">
      <c r="A1573" s="97" t="s">
        <v>285</v>
      </c>
      <c r="B1573" s="97" t="s">
        <v>81</v>
      </c>
      <c r="C1573" s="97" t="s">
        <v>8</v>
      </c>
      <c r="D1573" s="98">
        <v>2017</v>
      </c>
      <c r="E1573" s="97" t="s">
        <v>6</v>
      </c>
      <c r="F1573" s="97">
        <v>1041</v>
      </c>
      <c r="G1573" s="88">
        <f t="shared" si="48"/>
        <v>56</v>
      </c>
      <c r="H1573" s="97">
        <v>56</v>
      </c>
      <c r="I1573" s="97">
        <v>0</v>
      </c>
      <c r="J1573" s="97">
        <v>671</v>
      </c>
      <c r="K1573" s="88">
        <f t="shared" si="49"/>
        <v>22</v>
      </c>
      <c r="L1573" s="97">
        <v>22</v>
      </c>
      <c r="M1573" s="97">
        <v>0</v>
      </c>
      <c r="N1573" s="97">
        <v>759</v>
      </c>
      <c r="O1573" s="97">
        <v>16</v>
      </c>
      <c r="P1573" s="97">
        <v>2612</v>
      </c>
      <c r="Q1573" s="97">
        <v>251</v>
      </c>
      <c r="R1573" s="97">
        <v>5083</v>
      </c>
      <c r="S1573" s="97">
        <v>345</v>
      </c>
    </row>
    <row r="1574" spans="1:19" ht="12.75" customHeight="1" x14ac:dyDescent="0.2">
      <c r="A1574" s="93" t="s">
        <v>286</v>
      </c>
      <c r="B1574" s="93" t="s">
        <v>66</v>
      </c>
      <c r="C1574" s="93" t="s">
        <v>67</v>
      </c>
      <c r="D1574" s="94" t="s">
        <v>1189</v>
      </c>
      <c r="E1574" s="93" t="s">
        <v>6</v>
      </c>
      <c r="F1574" s="95">
        <v>914</v>
      </c>
      <c r="G1574" s="88">
        <f t="shared" si="48"/>
        <v>0</v>
      </c>
      <c r="H1574" s="95">
        <v>0</v>
      </c>
      <c r="I1574" s="95">
        <v>0</v>
      </c>
      <c r="J1574" s="96">
        <v>694</v>
      </c>
      <c r="K1574" s="88">
        <f t="shared" si="49"/>
        <v>0</v>
      </c>
      <c r="L1574" s="95">
        <v>0</v>
      </c>
      <c r="M1574" s="95">
        <v>0</v>
      </c>
      <c r="N1574" s="95">
        <v>642</v>
      </c>
      <c r="O1574" s="95">
        <v>0</v>
      </c>
      <c r="P1574" s="93" t="s">
        <v>1440</v>
      </c>
      <c r="Q1574" s="95">
        <v>157</v>
      </c>
      <c r="R1574" s="95">
        <v>3660</v>
      </c>
      <c r="S1574" s="95">
        <v>157</v>
      </c>
    </row>
    <row r="1575" spans="1:19" ht="12.75" customHeight="1" x14ac:dyDescent="0.2">
      <c r="A1575" s="97" t="s">
        <v>286</v>
      </c>
      <c r="B1575" s="97" t="s">
        <v>66</v>
      </c>
      <c r="C1575" s="97" t="s">
        <v>67</v>
      </c>
      <c r="D1575" s="98">
        <v>2013</v>
      </c>
      <c r="E1575" s="97" t="s">
        <v>6</v>
      </c>
      <c r="F1575" s="97">
        <v>914</v>
      </c>
      <c r="G1575" s="88">
        <f t="shared" si="48"/>
        <v>10</v>
      </c>
      <c r="H1575" s="97">
        <v>10</v>
      </c>
      <c r="I1575" s="97">
        <v>0</v>
      </c>
      <c r="J1575" s="97">
        <v>694</v>
      </c>
      <c r="K1575" s="88">
        <f t="shared" si="49"/>
        <v>41</v>
      </c>
      <c r="L1575" s="97">
        <v>37</v>
      </c>
      <c r="M1575" s="97">
        <v>4</v>
      </c>
      <c r="N1575" s="97">
        <v>642</v>
      </c>
      <c r="O1575" s="97">
        <v>80</v>
      </c>
      <c r="P1575" s="97">
        <v>1410</v>
      </c>
      <c r="Q1575" s="97">
        <v>368</v>
      </c>
      <c r="R1575" s="97">
        <v>3660</v>
      </c>
      <c r="S1575" s="97">
        <v>499</v>
      </c>
    </row>
    <row r="1576" spans="1:19" ht="12.75" customHeight="1" x14ac:dyDescent="0.2">
      <c r="A1576" s="97" t="s">
        <v>286</v>
      </c>
      <c r="B1576" s="97" t="s">
        <v>66</v>
      </c>
      <c r="C1576" s="97" t="s">
        <v>67</v>
      </c>
      <c r="D1576" s="98">
        <v>2014</v>
      </c>
      <c r="E1576" s="97" t="s">
        <v>6</v>
      </c>
      <c r="F1576" s="97">
        <v>914</v>
      </c>
      <c r="G1576" s="88">
        <f t="shared" si="48"/>
        <v>0</v>
      </c>
      <c r="H1576" s="97">
        <v>0</v>
      </c>
      <c r="I1576" s="97">
        <v>0</v>
      </c>
      <c r="J1576" s="97">
        <v>694</v>
      </c>
      <c r="K1576" s="88">
        <f t="shared" si="49"/>
        <v>0</v>
      </c>
      <c r="L1576" s="97">
        <v>0</v>
      </c>
      <c r="M1576" s="97">
        <v>0</v>
      </c>
      <c r="N1576" s="97">
        <v>642</v>
      </c>
      <c r="O1576" s="97">
        <v>0</v>
      </c>
      <c r="P1576" s="97">
        <v>1410</v>
      </c>
      <c r="Q1576" s="97">
        <v>175</v>
      </c>
      <c r="R1576" s="97">
        <v>3660</v>
      </c>
      <c r="S1576" s="97">
        <v>175</v>
      </c>
    </row>
    <row r="1577" spans="1:19" ht="12.75" customHeight="1" x14ac:dyDescent="0.2">
      <c r="A1577" t="s">
        <v>286</v>
      </c>
      <c r="B1577" t="s">
        <v>66</v>
      </c>
      <c r="C1577" t="s">
        <v>67</v>
      </c>
      <c r="D1577" s="92">
        <v>2015</v>
      </c>
      <c r="E1577" t="s">
        <v>6</v>
      </c>
      <c r="F1577">
        <v>914</v>
      </c>
      <c r="G1577" s="88">
        <f t="shared" si="48"/>
        <v>0</v>
      </c>
      <c r="H1577">
        <v>0</v>
      </c>
      <c r="I1577">
        <v>0</v>
      </c>
      <c r="J1577">
        <v>694</v>
      </c>
      <c r="K1577" s="88">
        <f t="shared" si="49"/>
        <v>0</v>
      </c>
      <c r="L1577">
        <v>0</v>
      </c>
      <c r="M1577">
        <v>0</v>
      </c>
      <c r="N1577">
        <v>642</v>
      </c>
      <c r="O1577">
        <v>0</v>
      </c>
      <c r="P1577">
        <v>1410</v>
      </c>
      <c r="Q1577">
        <v>5</v>
      </c>
      <c r="R1577">
        <v>3660</v>
      </c>
      <c r="S1577">
        <v>5</v>
      </c>
    </row>
    <row r="1578" spans="1:19" ht="12.75" customHeight="1" x14ac:dyDescent="0.2">
      <c r="A1578" t="s">
        <v>286</v>
      </c>
      <c r="B1578" t="s">
        <v>66</v>
      </c>
      <c r="C1578" t="s">
        <v>67</v>
      </c>
      <c r="D1578" s="92">
        <v>2016</v>
      </c>
      <c r="E1578" t="s">
        <v>6</v>
      </c>
      <c r="F1578">
        <v>914</v>
      </c>
      <c r="G1578" s="88">
        <f t="shared" si="48"/>
        <v>0</v>
      </c>
      <c r="H1578">
        <v>0</v>
      </c>
      <c r="I1578">
        <v>0</v>
      </c>
      <c r="J1578">
        <v>694</v>
      </c>
      <c r="K1578" s="88">
        <f t="shared" si="49"/>
        <v>2</v>
      </c>
      <c r="L1578">
        <v>0</v>
      </c>
      <c r="M1578">
        <v>2</v>
      </c>
      <c r="N1578">
        <v>642</v>
      </c>
      <c r="O1578">
        <v>0</v>
      </c>
      <c r="P1578">
        <v>1410</v>
      </c>
      <c r="Q1578">
        <v>50</v>
      </c>
      <c r="R1578">
        <v>3660</v>
      </c>
      <c r="S1578">
        <v>52</v>
      </c>
    </row>
    <row r="1579" spans="1:19" ht="12.75" customHeight="1" x14ac:dyDescent="0.2">
      <c r="A1579" t="s">
        <v>286</v>
      </c>
      <c r="B1579" t="s">
        <v>66</v>
      </c>
      <c r="C1579" t="s">
        <v>67</v>
      </c>
      <c r="D1579" s="92">
        <v>2017</v>
      </c>
      <c r="E1579" t="s">
        <v>6</v>
      </c>
      <c r="F1579">
        <v>914</v>
      </c>
      <c r="G1579" s="88">
        <f t="shared" si="48"/>
        <v>0</v>
      </c>
      <c r="H1579">
        <v>0</v>
      </c>
      <c r="I1579">
        <v>0</v>
      </c>
      <c r="J1579">
        <v>694</v>
      </c>
      <c r="K1579" s="88">
        <f t="shared" si="49"/>
        <v>0</v>
      </c>
      <c r="L1579">
        <v>0</v>
      </c>
      <c r="M1579">
        <v>0</v>
      </c>
      <c r="N1579">
        <v>642</v>
      </c>
      <c r="O1579">
        <v>16</v>
      </c>
      <c r="P1579">
        <v>1410</v>
      </c>
      <c r="Q1579">
        <v>128</v>
      </c>
      <c r="R1579">
        <v>3660</v>
      </c>
      <c r="S1579">
        <v>144</v>
      </c>
    </row>
    <row r="1580" spans="1:19" ht="12.75" customHeight="1" x14ac:dyDescent="0.2">
      <c r="A1580" s="93" t="s">
        <v>1017</v>
      </c>
      <c r="B1580" s="93" t="s">
        <v>62</v>
      </c>
      <c r="C1580" s="93" t="s">
        <v>8</v>
      </c>
      <c r="D1580" s="94" t="s">
        <v>1189</v>
      </c>
      <c r="E1580" s="93" t="s">
        <v>6</v>
      </c>
      <c r="F1580" s="95">
        <v>147</v>
      </c>
      <c r="G1580" s="88">
        <f t="shared" si="48"/>
        <v>0</v>
      </c>
      <c r="H1580" s="95">
        <v>0</v>
      </c>
      <c r="I1580" s="95">
        <v>0</v>
      </c>
      <c r="J1580" s="96">
        <v>95</v>
      </c>
      <c r="K1580" s="88">
        <f t="shared" si="49"/>
        <v>0</v>
      </c>
      <c r="L1580" s="95">
        <v>0</v>
      </c>
      <c r="M1580" s="95">
        <v>0</v>
      </c>
      <c r="N1580" s="95">
        <v>104</v>
      </c>
      <c r="O1580" s="95">
        <v>0</v>
      </c>
      <c r="P1580" s="93" t="s">
        <v>1313</v>
      </c>
      <c r="Q1580" s="95">
        <v>0</v>
      </c>
      <c r="R1580" s="95">
        <v>439</v>
      </c>
      <c r="S1580" s="95">
        <v>0</v>
      </c>
    </row>
    <row r="1581" spans="1:19" ht="12.75" customHeight="1" x14ac:dyDescent="0.2">
      <c r="A1581" t="s">
        <v>1017</v>
      </c>
      <c r="B1581" t="s">
        <v>62</v>
      </c>
      <c r="C1581" t="s">
        <v>8</v>
      </c>
      <c r="D1581" s="92">
        <v>2015</v>
      </c>
      <c r="E1581" t="s">
        <v>6</v>
      </c>
      <c r="F1581">
        <v>147</v>
      </c>
      <c r="G1581" s="88">
        <f t="shared" si="48"/>
        <v>0</v>
      </c>
      <c r="H1581">
        <v>0</v>
      </c>
      <c r="I1581">
        <v>0</v>
      </c>
      <c r="J1581">
        <v>95</v>
      </c>
      <c r="K1581" s="88">
        <f t="shared" si="49"/>
        <v>7</v>
      </c>
      <c r="L1581">
        <v>7</v>
      </c>
      <c r="M1581">
        <v>0</v>
      </c>
      <c r="N1581">
        <v>104</v>
      </c>
      <c r="O1581">
        <v>1</v>
      </c>
      <c r="P1581">
        <v>93</v>
      </c>
      <c r="Q1581">
        <v>6</v>
      </c>
      <c r="R1581">
        <v>439</v>
      </c>
      <c r="S1581">
        <v>14</v>
      </c>
    </row>
    <row r="1582" spans="1:19" ht="12.75" customHeight="1" x14ac:dyDescent="0.2">
      <c r="A1582" t="s">
        <v>1017</v>
      </c>
      <c r="B1582" t="s">
        <v>62</v>
      </c>
      <c r="C1582" t="s">
        <v>8</v>
      </c>
      <c r="D1582" s="92">
        <v>2016</v>
      </c>
      <c r="E1582" t="s">
        <v>6</v>
      </c>
      <c r="F1582">
        <v>147</v>
      </c>
      <c r="G1582" s="88">
        <f t="shared" si="48"/>
        <v>0</v>
      </c>
      <c r="H1582">
        <v>0</v>
      </c>
      <c r="I1582">
        <v>0</v>
      </c>
      <c r="J1582">
        <v>95</v>
      </c>
      <c r="K1582" s="88">
        <f t="shared" si="49"/>
        <v>11</v>
      </c>
      <c r="L1582">
        <v>11</v>
      </c>
      <c r="M1582">
        <v>0</v>
      </c>
      <c r="N1582">
        <v>104</v>
      </c>
      <c r="O1582">
        <v>1</v>
      </c>
      <c r="P1582">
        <v>93</v>
      </c>
      <c r="Q1582">
        <v>6</v>
      </c>
      <c r="R1582">
        <v>439</v>
      </c>
      <c r="S1582">
        <v>18</v>
      </c>
    </row>
    <row r="1583" spans="1:19" ht="12.75" customHeight="1" x14ac:dyDescent="0.2">
      <c r="A1583" t="s">
        <v>1017</v>
      </c>
      <c r="B1583" t="s">
        <v>62</v>
      </c>
      <c r="C1583" t="s">
        <v>8</v>
      </c>
      <c r="D1583" s="92">
        <v>2017</v>
      </c>
      <c r="E1583" t="s">
        <v>6</v>
      </c>
      <c r="F1583">
        <v>147</v>
      </c>
      <c r="G1583" s="88">
        <f t="shared" si="48"/>
        <v>0</v>
      </c>
      <c r="H1583">
        <v>0</v>
      </c>
      <c r="I1583">
        <v>0</v>
      </c>
      <c r="J1583">
        <v>95</v>
      </c>
      <c r="K1583" s="88">
        <f t="shared" si="49"/>
        <v>14</v>
      </c>
      <c r="L1583">
        <v>14</v>
      </c>
      <c r="M1583">
        <v>0</v>
      </c>
      <c r="N1583">
        <v>104</v>
      </c>
      <c r="O1583">
        <v>4</v>
      </c>
      <c r="P1583">
        <v>93</v>
      </c>
      <c r="Q1583">
        <v>7</v>
      </c>
      <c r="R1583">
        <v>439</v>
      </c>
      <c r="S1583">
        <v>25</v>
      </c>
    </row>
    <row r="1584" spans="1:19" ht="12.75" customHeight="1" x14ac:dyDescent="0.2">
      <c r="A1584" s="93" t="s">
        <v>287</v>
      </c>
      <c r="B1584" s="93" t="s">
        <v>40</v>
      </c>
      <c r="C1584" s="93" t="s">
        <v>8</v>
      </c>
      <c r="D1584" s="94" t="s">
        <v>1189</v>
      </c>
      <c r="E1584" s="93" t="s">
        <v>6</v>
      </c>
      <c r="F1584" s="95">
        <v>26</v>
      </c>
      <c r="G1584" s="88">
        <f t="shared" si="48"/>
        <v>0</v>
      </c>
      <c r="H1584" s="95">
        <v>0</v>
      </c>
      <c r="I1584" s="95">
        <v>0</v>
      </c>
      <c r="J1584" s="96">
        <v>14</v>
      </c>
      <c r="K1584" s="88">
        <f t="shared" si="49"/>
        <v>0</v>
      </c>
      <c r="L1584" s="95">
        <v>0</v>
      </c>
      <c r="M1584" s="95">
        <v>0</v>
      </c>
      <c r="N1584" s="95">
        <v>16</v>
      </c>
      <c r="O1584" s="95">
        <v>1</v>
      </c>
      <c r="P1584" s="93" t="s">
        <v>1196</v>
      </c>
      <c r="Q1584" s="95">
        <v>2</v>
      </c>
      <c r="R1584" s="95">
        <v>79</v>
      </c>
      <c r="S1584" s="95">
        <v>3</v>
      </c>
    </row>
    <row r="1585" spans="1:19" ht="12.75" customHeight="1" x14ac:dyDescent="0.2">
      <c r="A1585" s="97" t="s">
        <v>287</v>
      </c>
      <c r="B1585" s="97" t="s">
        <v>40</v>
      </c>
      <c r="C1585" s="97" t="s">
        <v>8</v>
      </c>
      <c r="D1585" s="98">
        <v>2014</v>
      </c>
      <c r="E1585" s="97" t="s">
        <v>6</v>
      </c>
      <c r="F1585" s="97">
        <v>26</v>
      </c>
      <c r="G1585" s="88">
        <f t="shared" si="48"/>
        <v>6</v>
      </c>
      <c r="H1585" s="97">
        <v>0</v>
      </c>
      <c r="I1585" s="97">
        <v>6</v>
      </c>
      <c r="J1585" s="97">
        <v>14</v>
      </c>
      <c r="K1585" s="88">
        <f t="shared" si="49"/>
        <v>11</v>
      </c>
      <c r="L1585" s="97">
        <v>0</v>
      </c>
      <c r="M1585" s="97">
        <v>11</v>
      </c>
      <c r="N1585" s="97">
        <v>16</v>
      </c>
      <c r="O1585" s="97">
        <v>3</v>
      </c>
      <c r="P1585" s="97">
        <v>23</v>
      </c>
      <c r="Q1585" s="97">
        <v>1</v>
      </c>
      <c r="R1585" s="97">
        <v>79</v>
      </c>
      <c r="S1585" s="97">
        <v>21</v>
      </c>
    </row>
    <row r="1586" spans="1:19" ht="12.75" customHeight="1" x14ac:dyDescent="0.2">
      <c r="A1586" t="s">
        <v>287</v>
      </c>
      <c r="B1586" t="s">
        <v>40</v>
      </c>
      <c r="C1586" t="s">
        <v>8</v>
      </c>
      <c r="D1586" s="92">
        <v>2015</v>
      </c>
      <c r="E1586" t="s">
        <v>6</v>
      </c>
      <c r="F1586">
        <v>26</v>
      </c>
      <c r="G1586" s="88">
        <f t="shared" si="48"/>
        <v>2</v>
      </c>
      <c r="H1586">
        <v>0</v>
      </c>
      <c r="I1586">
        <v>2</v>
      </c>
      <c r="J1586">
        <v>14</v>
      </c>
      <c r="K1586" s="88">
        <f t="shared" si="49"/>
        <v>3</v>
      </c>
      <c r="L1586">
        <v>0</v>
      </c>
      <c r="M1586">
        <v>3</v>
      </c>
      <c r="N1586">
        <v>16</v>
      </c>
      <c r="O1586">
        <v>0</v>
      </c>
      <c r="P1586">
        <v>23</v>
      </c>
      <c r="Q1586">
        <v>0</v>
      </c>
      <c r="R1586">
        <v>79</v>
      </c>
      <c r="S1586">
        <v>5</v>
      </c>
    </row>
    <row r="1587" spans="1:19" ht="12.75" customHeight="1" x14ac:dyDescent="0.2">
      <c r="A1587" t="s">
        <v>287</v>
      </c>
      <c r="B1587" t="s">
        <v>40</v>
      </c>
      <c r="C1587" t="s">
        <v>8</v>
      </c>
      <c r="D1587" s="92">
        <v>2016</v>
      </c>
      <c r="E1587" t="s">
        <v>6</v>
      </c>
      <c r="F1587">
        <v>26</v>
      </c>
      <c r="G1587" s="88">
        <f t="shared" si="48"/>
        <v>1</v>
      </c>
      <c r="H1587">
        <v>1</v>
      </c>
      <c r="I1587">
        <v>0</v>
      </c>
      <c r="J1587">
        <v>14</v>
      </c>
      <c r="K1587" s="88">
        <f t="shared" si="49"/>
        <v>1</v>
      </c>
      <c r="L1587">
        <v>1</v>
      </c>
      <c r="M1587">
        <v>0</v>
      </c>
      <c r="N1587">
        <v>16</v>
      </c>
      <c r="O1587">
        <v>0</v>
      </c>
      <c r="P1587">
        <v>23</v>
      </c>
      <c r="Q1587">
        <v>3</v>
      </c>
      <c r="R1587">
        <v>79</v>
      </c>
      <c r="S1587">
        <v>5</v>
      </c>
    </row>
    <row r="1588" spans="1:19" ht="12.75" customHeight="1" x14ac:dyDescent="0.2">
      <c r="A1588" t="s">
        <v>287</v>
      </c>
      <c r="B1588" t="s">
        <v>40</v>
      </c>
      <c r="C1588" t="s">
        <v>8</v>
      </c>
      <c r="D1588" s="92">
        <v>2017</v>
      </c>
      <c r="E1588" t="s">
        <v>6</v>
      </c>
      <c r="F1588">
        <v>26</v>
      </c>
      <c r="G1588" s="88">
        <f t="shared" si="48"/>
        <v>1</v>
      </c>
      <c r="H1588">
        <v>1</v>
      </c>
      <c r="I1588">
        <v>0</v>
      </c>
      <c r="J1588">
        <v>14</v>
      </c>
      <c r="K1588" s="88">
        <f t="shared" si="49"/>
        <v>2</v>
      </c>
      <c r="L1588">
        <v>0</v>
      </c>
      <c r="M1588">
        <v>2</v>
      </c>
      <c r="N1588">
        <v>16</v>
      </c>
      <c r="O1588">
        <v>1</v>
      </c>
      <c r="P1588">
        <v>23</v>
      </c>
      <c r="Q1588">
        <v>1</v>
      </c>
      <c r="R1588">
        <v>79</v>
      </c>
      <c r="S1588">
        <v>5</v>
      </c>
    </row>
    <row r="1589" spans="1:19" ht="12.75" customHeight="1" x14ac:dyDescent="0.2">
      <c r="A1589" s="93" t="s">
        <v>1441</v>
      </c>
      <c r="B1589" s="93" t="s">
        <v>64</v>
      </c>
      <c r="C1589" s="93" t="s">
        <v>26</v>
      </c>
      <c r="D1589" s="94" t="s">
        <v>1189</v>
      </c>
      <c r="E1589" s="93" t="s">
        <v>6</v>
      </c>
      <c r="F1589" s="95">
        <v>34</v>
      </c>
      <c r="G1589" s="88">
        <f t="shared" si="48"/>
        <v>0</v>
      </c>
      <c r="H1589" s="95">
        <v>0</v>
      </c>
      <c r="I1589" s="95">
        <v>0</v>
      </c>
      <c r="J1589" s="96">
        <v>22</v>
      </c>
      <c r="K1589" s="88">
        <f t="shared" si="49"/>
        <v>0</v>
      </c>
      <c r="L1589" s="95">
        <v>0</v>
      </c>
      <c r="M1589" s="95">
        <v>0</v>
      </c>
      <c r="N1589" s="95">
        <v>26</v>
      </c>
      <c r="O1589" s="95">
        <v>3</v>
      </c>
      <c r="P1589" s="93" t="s">
        <v>1442</v>
      </c>
      <c r="Q1589" s="95">
        <v>63</v>
      </c>
      <c r="R1589" s="95">
        <v>140</v>
      </c>
      <c r="S1589" s="95">
        <v>66</v>
      </c>
    </row>
    <row r="1590" spans="1:19" ht="12.75" customHeight="1" x14ac:dyDescent="0.2">
      <c r="A1590" s="97" t="s">
        <v>1441</v>
      </c>
      <c r="B1590" s="97" t="s">
        <v>64</v>
      </c>
      <c r="C1590" s="97" t="s">
        <v>26</v>
      </c>
      <c r="D1590" s="98">
        <v>2015</v>
      </c>
      <c r="E1590" s="97" t="s">
        <v>6</v>
      </c>
      <c r="F1590" s="97">
        <v>34</v>
      </c>
      <c r="G1590" s="88">
        <f t="shared" si="48"/>
        <v>0</v>
      </c>
      <c r="H1590" s="97">
        <v>0</v>
      </c>
      <c r="I1590" s="97">
        <v>0</v>
      </c>
      <c r="J1590" s="97">
        <v>22</v>
      </c>
      <c r="K1590" s="88">
        <f t="shared" si="49"/>
        <v>0</v>
      </c>
      <c r="L1590" s="97">
        <v>0</v>
      </c>
      <c r="M1590" s="97">
        <v>0</v>
      </c>
      <c r="N1590" s="97">
        <v>26</v>
      </c>
      <c r="O1590" s="97">
        <v>0</v>
      </c>
      <c r="P1590" s="97">
        <v>58</v>
      </c>
      <c r="Q1590" s="97">
        <v>5</v>
      </c>
      <c r="R1590" s="97">
        <v>140</v>
      </c>
      <c r="S1590" s="97">
        <v>5</v>
      </c>
    </row>
    <row r="1591" spans="1:19" ht="12.75" customHeight="1" x14ac:dyDescent="0.2">
      <c r="A1591" s="97" t="s">
        <v>1441</v>
      </c>
      <c r="B1591" s="97" t="s">
        <v>64</v>
      </c>
      <c r="C1591" s="97" t="s">
        <v>26</v>
      </c>
      <c r="D1591" s="98">
        <v>2016</v>
      </c>
      <c r="E1591" s="97" t="s">
        <v>6</v>
      </c>
      <c r="F1591" s="97">
        <v>34</v>
      </c>
      <c r="G1591" s="88">
        <f t="shared" si="48"/>
        <v>0</v>
      </c>
      <c r="H1591" s="97">
        <v>0</v>
      </c>
      <c r="I1591" s="97">
        <v>0</v>
      </c>
      <c r="J1591" s="97">
        <v>22</v>
      </c>
      <c r="K1591" s="88">
        <f t="shared" si="49"/>
        <v>0</v>
      </c>
      <c r="L1591" s="97">
        <v>0</v>
      </c>
      <c r="M1591" s="97">
        <v>0</v>
      </c>
      <c r="N1591" s="97">
        <v>26</v>
      </c>
      <c r="O1591" s="97">
        <v>0</v>
      </c>
      <c r="P1591" s="97">
        <v>58</v>
      </c>
      <c r="Q1591" s="97">
        <v>9</v>
      </c>
      <c r="R1591" s="97">
        <v>140</v>
      </c>
      <c r="S1591" s="97">
        <v>9</v>
      </c>
    </row>
    <row r="1592" spans="1:19" ht="12.75" customHeight="1" x14ac:dyDescent="0.2">
      <c r="A1592" s="97" t="s">
        <v>1441</v>
      </c>
      <c r="B1592" s="97" t="s">
        <v>64</v>
      </c>
      <c r="C1592" s="97" t="s">
        <v>26</v>
      </c>
      <c r="D1592" s="98">
        <v>2017</v>
      </c>
      <c r="E1592" s="97" t="s">
        <v>6</v>
      </c>
      <c r="F1592" s="97">
        <v>34</v>
      </c>
      <c r="G1592" s="88">
        <f t="shared" si="48"/>
        <v>0</v>
      </c>
      <c r="H1592" s="97">
        <v>0</v>
      </c>
      <c r="I1592" s="97">
        <v>0</v>
      </c>
      <c r="J1592" s="97">
        <v>22</v>
      </c>
      <c r="K1592" s="88">
        <f t="shared" si="49"/>
        <v>3</v>
      </c>
      <c r="L1592" s="97">
        <v>3</v>
      </c>
      <c r="M1592" s="97">
        <v>0</v>
      </c>
      <c r="N1592" s="97">
        <v>26</v>
      </c>
      <c r="O1592" s="97">
        <v>4</v>
      </c>
      <c r="P1592" s="97">
        <v>58</v>
      </c>
      <c r="Q1592" s="97">
        <v>38</v>
      </c>
      <c r="R1592" s="97">
        <v>140</v>
      </c>
      <c r="S1592" s="97">
        <v>45</v>
      </c>
    </row>
    <row r="1593" spans="1:19" ht="12.75" customHeight="1" x14ac:dyDescent="0.2">
      <c r="A1593" s="93" t="s">
        <v>1443</v>
      </c>
      <c r="B1593" s="93" t="s">
        <v>12</v>
      </c>
      <c r="C1593" s="93" t="s">
        <v>3</v>
      </c>
      <c r="D1593" s="94" t="s">
        <v>1189</v>
      </c>
      <c r="E1593" s="93" t="s">
        <v>6</v>
      </c>
      <c r="F1593" s="95">
        <v>1</v>
      </c>
      <c r="G1593" s="88">
        <f t="shared" si="48"/>
        <v>0</v>
      </c>
      <c r="H1593" s="97"/>
      <c r="I1593" s="97"/>
      <c r="J1593" s="96">
        <v>1</v>
      </c>
      <c r="K1593" s="88">
        <f t="shared" si="49"/>
        <v>0</v>
      </c>
      <c r="L1593" s="97"/>
      <c r="M1593" s="97"/>
      <c r="N1593" s="95">
        <v>0</v>
      </c>
      <c r="O1593" s="97"/>
      <c r="P1593" s="93" t="s">
        <v>1217</v>
      </c>
      <c r="Q1593" s="97"/>
      <c r="R1593" s="95">
        <v>2</v>
      </c>
      <c r="S1593" s="97"/>
    </row>
    <row r="1594" spans="1:19" ht="12.75" customHeight="1" x14ac:dyDescent="0.2">
      <c r="A1594" s="93" t="s">
        <v>1444</v>
      </c>
      <c r="B1594" s="93" t="s">
        <v>68</v>
      </c>
      <c r="C1594" s="93" t="s">
        <v>26</v>
      </c>
      <c r="D1594" s="94" t="s">
        <v>1189</v>
      </c>
      <c r="E1594" s="93" t="s">
        <v>6</v>
      </c>
      <c r="F1594" s="95">
        <v>95</v>
      </c>
      <c r="G1594" s="88">
        <f t="shared" si="48"/>
        <v>0</v>
      </c>
      <c r="H1594" s="95">
        <v>0</v>
      </c>
      <c r="I1594" s="95">
        <v>0</v>
      </c>
      <c r="J1594" s="96">
        <v>62</v>
      </c>
      <c r="K1594" s="88">
        <f t="shared" si="49"/>
        <v>0</v>
      </c>
      <c r="L1594" s="95">
        <v>0</v>
      </c>
      <c r="M1594" s="95">
        <v>0</v>
      </c>
      <c r="N1594" s="95">
        <v>72</v>
      </c>
      <c r="O1594" s="95">
        <v>0</v>
      </c>
      <c r="P1594" s="93" t="s">
        <v>1197</v>
      </c>
      <c r="Q1594" s="95">
        <v>3</v>
      </c>
      <c r="R1594" s="95">
        <v>393</v>
      </c>
      <c r="S1594" s="95">
        <v>3</v>
      </c>
    </row>
    <row r="1595" spans="1:19" ht="12.75" customHeight="1" x14ac:dyDescent="0.2">
      <c r="A1595" t="s">
        <v>1444</v>
      </c>
      <c r="B1595" t="s">
        <v>68</v>
      </c>
      <c r="C1595" t="s">
        <v>26</v>
      </c>
      <c r="D1595" s="92">
        <v>2015</v>
      </c>
      <c r="E1595" t="s">
        <v>6</v>
      </c>
      <c r="F1595">
        <v>95</v>
      </c>
      <c r="G1595" s="88">
        <f t="shared" si="48"/>
        <v>0</v>
      </c>
      <c r="H1595">
        <v>0</v>
      </c>
      <c r="I1595">
        <v>0</v>
      </c>
      <c r="J1595">
        <v>62</v>
      </c>
      <c r="K1595" s="88">
        <f t="shared" si="49"/>
        <v>0</v>
      </c>
      <c r="L1595">
        <v>0</v>
      </c>
      <c r="M1595">
        <v>0</v>
      </c>
      <c r="N1595">
        <v>72</v>
      </c>
      <c r="O1595">
        <v>1</v>
      </c>
      <c r="P1595">
        <v>164</v>
      </c>
      <c r="Q1595">
        <v>0</v>
      </c>
      <c r="R1595">
        <v>393</v>
      </c>
      <c r="S1595">
        <v>1</v>
      </c>
    </row>
    <row r="1596" spans="1:19" ht="12.75" customHeight="1" x14ac:dyDescent="0.2">
      <c r="A1596" t="s">
        <v>1444</v>
      </c>
      <c r="B1596" t="s">
        <v>68</v>
      </c>
      <c r="C1596" t="s">
        <v>26</v>
      </c>
      <c r="D1596" s="92">
        <v>2016</v>
      </c>
      <c r="E1596" t="s">
        <v>6</v>
      </c>
      <c r="F1596">
        <v>95</v>
      </c>
      <c r="G1596" s="88">
        <f t="shared" si="48"/>
        <v>0</v>
      </c>
      <c r="H1596">
        <v>0</v>
      </c>
      <c r="I1596">
        <v>0</v>
      </c>
      <c r="J1596">
        <v>62</v>
      </c>
      <c r="K1596" s="88">
        <f t="shared" si="49"/>
        <v>0</v>
      </c>
      <c r="L1596">
        <v>0</v>
      </c>
      <c r="M1596">
        <v>0</v>
      </c>
      <c r="N1596">
        <v>72</v>
      </c>
      <c r="O1596">
        <v>1</v>
      </c>
      <c r="P1596">
        <v>164</v>
      </c>
      <c r="Q1596">
        <v>0</v>
      </c>
      <c r="R1596">
        <v>393</v>
      </c>
      <c r="S1596">
        <v>1</v>
      </c>
    </row>
    <row r="1597" spans="1:19" ht="12.75" customHeight="1" x14ac:dyDescent="0.2">
      <c r="A1597" t="s">
        <v>1444</v>
      </c>
      <c r="B1597" t="s">
        <v>68</v>
      </c>
      <c r="C1597" t="s">
        <v>26</v>
      </c>
      <c r="D1597" s="92">
        <v>2017</v>
      </c>
      <c r="E1597" t="s">
        <v>6</v>
      </c>
      <c r="F1597">
        <v>95</v>
      </c>
      <c r="G1597" s="88">
        <f t="shared" si="48"/>
        <v>0</v>
      </c>
      <c r="H1597">
        <v>0</v>
      </c>
      <c r="I1597">
        <v>0</v>
      </c>
      <c r="J1597">
        <v>62</v>
      </c>
      <c r="K1597" s="88">
        <f t="shared" si="49"/>
        <v>0</v>
      </c>
      <c r="L1597">
        <v>0</v>
      </c>
      <c r="M1597">
        <v>0</v>
      </c>
      <c r="N1597">
        <v>72</v>
      </c>
      <c r="O1597">
        <v>1</v>
      </c>
      <c r="P1597">
        <v>164</v>
      </c>
      <c r="Q1597">
        <v>0</v>
      </c>
      <c r="R1597">
        <v>393</v>
      </c>
      <c r="S1597">
        <v>1</v>
      </c>
    </row>
    <row r="1598" spans="1:19" ht="12.75" customHeight="1" x14ac:dyDescent="0.2">
      <c r="A1598" s="93" t="s">
        <v>966</v>
      </c>
      <c r="B1598" s="93" t="s">
        <v>81</v>
      </c>
      <c r="C1598" s="93" t="s">
        <v>8</v>
      </c>
      <c r="D1598" s="94" t="s">
        <v>1189</v>
      </c>
      <c r="E1598" s="93" t="s">
        <v>6</v>
      </c>
      <c r="F1598" s="95">
        <v>22</v>
      </c>
      <c r="G1598" s="88">
        <f t="shared" si="48"/>
        <v>3</v>
      </c>
      <c r="H1598" s="95">
        <v>0</v>
      </c>
      <c r="I1598" s="95">
        <v>3</v>
      </c>
      <c r="J1598" s="96">
        <v>17</v>
      </c>
      <c r="K1598" s="88">
        <f t="shared" si="49"/>
        <v>4</v>
      </c>
      <c r="L1598" s="95">
        <v>0</v>
      </c>
      <c r="M1598" s="95">
        <v>4</v>
      </c>
      <c r="N1598" s="95">
        <v>19</v>
      </c>
      <c r="O1598" s="95">
        <v>4</v>
      </c>
      <c r="P1598" s="93" t="s">
        <v>1315</v>
      </c>
      <c r="Q1598" s="95">
        <v>1</v>
      </c>
      <c r="R1598" s="95">
        <v>120</v>
      </c>
      <c r="S1598" s="95">
        <v>12</v>
      </c>
    </row>
    <row r="1599" spans="1:19" ht="12.75" customHeight="1" x14ac:dyDescent="0.2">
      <c r="A1599" s="97" t="s">
        <v>966</v>
      </c>
      <c r="B1599" s="97" t="s">
        <v>81</v>
      </c>
      <c r="C1599" s="97" t="s">
        <v>8</v>
      </c>
      <c r="D1599" s="98">
        <v>2014</v>
      </c>
      <c r="E1599" s="97" t="s">
        <v>6</v>
      </c>
      <c r="F1599" s="97">
        <v>22</v>
      </c>
      <c r="G1599" s="88">
        <f t="shared" si="48"/>
        <v>0</v>
      </c>
      <c r="H1599" s="97">
        <v>0</v>
      </c>
      <c r="I1599" s="97">
        <v>0</v>
      </c>
      <c r="J1599" s="97">
        <v>17</v>
      </c>
      <c r="K1599" s="88">
        <f t="shared" si="49"/>
        <v>0</v>
      </c>
      <c r="L1599" s="97">
        <v>0</v>
      </c>
      <c r="M1599" s="97">
        <v>0</v>
      </c>
      <c r="N1599" s="97">
        <v>19</v>
      </c>
      <c r="O1599" s="97">
        <v>3</v>
      </c>
      <c r="P1599" s="97">
        <v>62</v>
      </c>
      <c r="Q1599" s="97">
        <v>1</v>
      </c>
      <c r="R1599" s="97">
        <v>120</v>
      </c>
      <c r="S1599" s="97">
        <v>4</v>
      </c>
    </row>
    <row r="1600" spans="1:19" ht="12.75" customHeight="1" x14ac:dyDescent="0.2">
      <c r="A1600" s="97" t="s">
        <v>966</v>
      </c>
      <c r="B1600" s="97" t="s">
        <v>81</v>
      </c>
      <c r="C1600" s="97" t="s">
        <v>8</v>
      </c>
      <c r="D1600" s="98">
        <v>2015</v>
      </c>
      <c r="E1600" s="97" t="s">
        <v>6</v>
      </c>
      <c r="F1600" s="97">
        <v>22</v>
      </c>
      <c r="G1600" s="88">
        <f t="shared" si="48"/>
        <v>0</v>
      </c>
      <c r="H1600" s="97">
        <v>0</v>
      </c>
      <c r="I1600" s="97">
        <v>0</v>
      </c>
      <c r="J1600" s="97">
        <v>17</v>
      </c>
      <c r="K1600" s="88">
        <f t="shared" si="49"/>
        <v>1</v>
      </c>
      <c r="L1600" s="97">
        <v>1</v>
      </c>
      <c r="M1600" s="97">
        <v>0</v>
      </c>
      <c r="N1600" s="97">
        <v>19</v>
      </c>
      <c r="O1600" s="97">
        <v>2</v>
      </c>
      <c r="P1600" s="97">
        <v>62</v>
      </c>
      <c r="Q1600" s="97">
        <v>9</v>
      </c>
      <c r="R1600" s="97">
        <v>120</v>
      </c>
      <c r="S1600" s="97">
        <v>12</v>
      </c>
    </row>
    <row r="1601" spans="1:19" ht="12.75" customHeight="1" x14ac:dyDescent="0.2">
      <c r="A1601" s="97" t="s">
        <v>966</v>
      </c>
      <c r="B1601" s="97" t="s">
        <v>81</v>
      </c>
      <c r="C1601" s="97" t="s">
        <v>8</v>
      </c>
      <c r="D1601" s="98">
        <v>2016</v>
      </c>
      <c r="E1601" s="97" t="s">
        <v>6</v>
      </c>
      <c r="F1601" s="97">
        <v>22</v>
      </c>
      <c r="G1601" s="88">
        <f t="shared" si="48"/>
        <v>0</v>
      </c>
      <c r="H1601" s="97">
        <v>0</v>
      </c>
      <c r="I1601" s="97">
        <v>0</v>
      </c>
      <c r="J1601" s="97">
        <v>17</v>
      </c>
      <c r="K1601" s="88">
        <f t="shared" si="49"/>
        <v>0</v>
      </c>
      <c r="L1601" s="97">
        <v>0</v>
      </c>
      <c r="M1601" s="97">
        <v>0</v>
      </c>
      <c r="N1601" s="97">
        <v>19</v>
      </c>
      <c r="O1601" s="97">
        <v>6</v>
      </c>
      <c r="P1601" s="97">
        <v>62</v>
      </c>
      <c r="Q1601" s="97">
        <v>2</v>
      </c>
      <c r="R1601" s="97">
        <v>120</v>
      </c>
      <c r="S1601" s="97">
        <v>8</v>
      </c>
    </row>
    <row r="1602" spans="1:19" ht="12.75" customHeight="1" x14ac:dyDescent="0.2">
      <c r="A1602" s="97" t="s">
        <v>966</v>
      </c>
      <c r="B1602" s="97" t="s">
        <v>81</v>
      </c>
      <c r="C1602" s="97" t="s">
        <v>8</v>
      </c>
      <c r="D1602" s="98">
        <v>2017</v>
      </c>
      <c r="E1602" s="97" t="s">
        <v>6</v>
      </c>
      <c r="F1602" s="97">
        <v>22</v>
      </c>
      <c r="G1602" s="88">
        <f t="shared" si="48"/>
        <v>0</v>
      </c>
      <c r="H1602" s="97">
        <v>0</v>
      </c>
      <c r="I1602" s="97">
        <v>0</v>
      </c>
      <c r="J1602" s="97">
        <v>17</v>
      </c>
      <c r="K1602" s="88">
        <f t="shared" si="49"/>
        <v>2</v>
      </c>
      <c r="L1602" s="97">
        <v>2</v>
      </c>
      <c r="M1602" s="97">
        <v>0</v>
      </c>
      <c r="N1602" s="97">
        <v>19</v>
      </c>
      <c r="O1602" s="97">
        <v>4</v>
      </c>
      <c r="P1602" s="97">
        <v>62</v>
      </c>
      <c r="Q1602" s="97">
        <v>7</v>
      </c>
      <c r="R1602" s="97">
        <v>120</v>
      </c>
      <c r="S1602" s="97">
        <v>13</v>
      </c>
    </row>
    <row r="1603" spans="1:19" ht="12.75" customHeight="1" x14ac:dyDescent="0.2">
      <c r="A1603" s="97" t="s">
        <v>1445</v>
      </c>
      <c r="B1603" s="97" t="s">
        <v>82</v>
      </c>
      <c r="C1603" s="97" t="s">
        <v>26</v>
      </c>
      <c r="D1603" s="98">
        <v>2015</v>
      </c>
      <c r="E1603" s="97" t="s">
        <v>6</v>
      </c>
      <c r="F1603" s="97">
        <v>140</v>
      </c>
      <c r="G1603" s="88">
        <f t="shared" ref="G1603:G1666" si="50">H1603+I1603</f>
        <v>37</v>
      </c>
      <c r="H1603" s="97">
        <v>37</v>
      </c>
      <c r="I1603" s="97">
        <v>0</v>
      </c>
      <c r="J1603" s="97">
        <v>115</v>
      </c>
      <c r="K1603" s="88">
        <f t="shared" ref="K1603:K1666" si="51">L1603+M1603</f>
        <v>10</v>
      </c>
      <c r="L1603" s="97">
        <v>10</v>
      </c>
      <c r="M1603" s="97">
        <v>0</v>
      </c>
      <c r="N1603" s="97">
        <v>69</v>
      </c>
      <c r="O1603" s="97">
        <v>22</v>
      </c>
      <c r="P1603" s="97">
        <v>281</v>
      </c>
      <c r="Q1603" s="97">
        <v>0</v>
      </c>
      <c r="R1603" s="97">
        <v>605</v>
      </c>
      <c r="S1603" s="97">
        <v>69</v>
      </c>
    </row>
    <row r="1604" spans="1:19" ht="12.75" customHeight="1" x14ac:dyDescent="0.2">
      <c r="A1604" s="97" t="s">
        <v>1445</v>
      </c>
      <c r="B1604" s="97" t="s">
        <v>82</v>
      </c>
      <c r="C1604" s="97" t="s">
        <v>26</v>
      </c>
      <c r="D1604" s="98">
        <v>2016</v>
      </c>
      <c r="E1604" s="97" t="s">
        <v>6</v>
      </c>
      <c r="F1604" s="97">
        <v>140</v>
      </c>
      <c r="G1604" s="88">
        <f t="shared" si="50"/>
        <v>18</v>
      </c>
      <c r="H1604" s="97">
        <v>18</v>
      </c>
      <c r="I1604" s="97">
        <v>0</v>
      </c>
      <c r="J1604" s="97">
        <v>115</v>
      </c>
      <c r="K1604" s="88">
        <f t="shared" si="51"/>
        <v>29</v>
      </c>
      <c r="L1604" s="97">
        <v>29</v>
      </c>
      <c r="M1604" s="97">
        <v>0</v>
      </c>
      <c r="N1604" s="97">
        <v>69</v>
      </c>
      <c r="O1604" s="97">
        <v>0</v>
      </c>
      <c r="P1604" s="97">
        <v>281</v>
      </c>
      <c r="Q1604" s="97">
        <v>0</v>
      </c>
      <c r="R1604" s="97">
        <v>605</v>
      </c>
      <c r="S1604" s="97">
        <v>47</v>
      </c>
    </row>
    <row r="1605" spans="1:19" ht="12.75" customHeight="1" x14ac:dyDescent="0.2">
      <c r="A1605" s="97" t="s">
        <v>1445</v>
      </c>
      <c r="B1605" s="97" t="s">
        <v>82</v>
      </c>
      <c r="C1605" s="97" t="s">
        <v>26</v>
      </c>
      <c r="D1605" s="98">
        <v>2017</v>
      </c>
      <c r="E1605" s="97" t="s">
        <v>6</v>
      </c>
      <c r="F1605" s="97">
        <v>140</v>
      </c>
      <c r="G1605" s="88">
        <f t="shared" si="50"/>
        <v>0</v>
      </c>
      <c r="H1605" s="97">
        <v>0</v>
      </c>
      <c r="I1605" s="97">
        <v>0</v>
      </c>
      <c r="J1605" s="97">
        <v>115</v>
      </c>
      <c r="K1605" s="88">
        <f t="shared" si="51"/>
        <v>0</v>
      </c>
      <c r="L1605" s="97">
        <v>0</v>
      </c>
      <c r="M1605" s="97">
        <v>0</v>
      </c>
      <c r="N1605" s="97">
        <v>69</v>
      </c>
      <c r="O1605" s="97">
        <v>5</v>
      </c>
      <c r="P1605" s="97">
        <v>281</v>
      </c>
      <c r="Q1605" s="97">
        <v>2</v>
      </c>
      <c r="R1605" s="97">
        <v>605</v>
      </c>
      <c r="S1605" s="97">
        <v>7</v>
      </c>
    </row>
    <row r="1606" spans="1:19" ht="12.75" customHeight="1" x14ac:dyDescent="0.2">
      <c r="A1606" s="93" t="s">
        <v>1102</v>
      </c>
      <c r="B1606" s="93" t="s">
        <v>19</v>
      </c>
      <c r="C1606" s="93" t="s">
        <v>13</v>
      </c>
      <c r="D1606" s="94" t="s">
        <v>1189</v>
      </c>
      <c r="E1606" s="93" t="s">
        <v>6</v>
      </c>
      <c r="F1606" s="95">
        <v>189</v>
      </c>
      <c r="G1606" s="88">
        <f t="shared" si="50"/>
        <v>12</v>
      </c>
      <c r="H1606" s="95">
        <v>0</v>
      </c>
      <c r="I1606" s="95">
        <v>12</v>
      </c>
      <c r="J1606" s="96">
        <v>117</v>
      </c>
      <c r="K1606" s="88">
        <f t="shared" si="51"/>
        <v>23</v>
      </c>
      <c r="L1606" s="95">
        <v>0</v>
      </c>
      <c r="M1606" s="95">
        <v>23</v>
      </c>
      <c r="N1606" s="95">
        <v>128</v>
      </c>
      <c r="O1606" s="95">
        <v>6</v>
      </c>
      <c r="P1606" s="93" t="s">
        <v>1302</v>
      </c>
      <c r="Q1606" s="95">
        <v>144</v>
      </c>
      <c r="R1606" s="95">
        <v>755</v>
      </c>
      <c r="S1606" s="95">
        <v>185</v>
      </c>
    </row>
    <row r="1607" spans="1:19" ht="12.75" customHeight="1" x14ac:dyDescent="0.2">
      <c r="A1607" s="97" t="s">
        <v>1102</v>
      </c>
      <c r="B1607" s="97" t="s">
        <v>19</v>
      </c>
      <c r="C1607" s="97" t="s">
        <v>13</v>
      </c>
      <c r="D1607" s="98">
        <v>2017</v>
      </c>
      <c r="E1607" s="97" t="s">
        <v>6</v>
      </c>
      <c r="F1607" s="97">
        <v>189</v>
      </c>
      <c r="G1607" s="88">
        <f t="shared" si="50"/>
        <v>4</v>
      </c>
      <c r="H1607" s="97">
        <v>0</v>
      </c>
      <c r="I1607" s="97">
        <v>4</v>
      </c>
      <c r="J1607" s="97">
        <v>117</v>
      </c>
      <c r="K1607" s="88">
        <f t="shared" si="51"/>
        <v>9</v>
      </c>
      <c r="L1607" s="97">
        <v>0</v>
      </c>
      <c r="M1607" s="97">
        <v>9</v>
      </c>
      <c r="N1607" s="97">
        <v>128</v>
      </c>
      <c r="O1607" s="97">
        <v>132</v>
      </c>
      <c r="P1607" s="97">
        <v>321</v>
      </c>
      <c r="Q1607" s="97">
        <v>1</v>
      </c>
      <c r="R1607" s="97">
        <v>755</v>
      </c>
      <c r="S1607" s="97">
        <v>146</v>
      </c>
    </row>
    <row r="1608" spans="1:19" ht="12.75" customHeight="1" x14ac:dyDescent="0.2">
      <c r="A1608" s="93" t="s">
        <v>288</v>
      </c>
      <c r="B1608" s="93" t="s">
        <v>19</v>
      </c>
      <c r="C1608" s="93" t="s">
        <v>13</v>
      </c>
      <c r="D1608" s="94" t="s">
        <v>1189</v>
      </c>
      <c r="E1608" s="93" t="s">
        <v>6</v>
      </c>
      <c r="F1608" s="95">
        <v>32</v>
      </c>
      <c r="G1608" s="88">
        <f t="shared" si="50"/>
        <v>0</v>
      </c>
      <c r="H1608" s="95">
        <v>0</v>
      </c>
      <c r="I1608" s="95">
        <v>0</v>
      </c>
      <c r="J1608" s="96">
        <v>21</v>
      </c>
      <c r="K1608" s="88">
        <f t="shared" si="51"/>
        <v>15</v>
      </c>
      <c r="L1608" s="95">
        <v>0</v>
      </c>
      <c r="M1608" s="95">
        <v>15</v>
      </c>
      <c r="N1608" s="95">
        <v>23</v>
      </c>
      <c r="O1608" s="95">
        <v>26</v>
      </c>
      <c r="P1608" s="93" t="s">
        <v>1442</v>
      </c>
      <c r="Q1608" s="95">
        <v>0</v>
      </c>
      <c r="R1608" s="95">
        <v>134</v>
      </c>
      <c r="S1608" s="95">
        <v>41</v>
      </c>
    </row>
    <row r="1609" spans="1:19" ht="12.75" customHeight="1" x14ac:dyDescent="0.2">
      <c r="A1609" s="97" t="s">
        <v>288</v>
      </c>
      <c r="B1609" s="97" t="s">
        <v>19</v>
      </c>
      <c r="C1609" s="97" t="s">
        <v>13</v>
      </c>
      <c r="D1609" s="98">
        <v>2015</v>
      </c>
      <c r="E1609" s="97" t="s">
        <v>6</v>
      </c>
      <c r="F1609" s="97">
        <v>32</v>
      </c>
      <c r="G1609" s="88">
        <f t="shared" si="50"/>
        <v>7</v>
      </c>
      <c r="H1609" s="97">
        <v>7</v>
      </c>
      <c r="I1609" s="97">
        <v>0</v>
      </c>
      <c r="J1609" s="97">
        <v>21</v>
      </c>
      <c r="K1609" s="88">
        <f t="shared" si="51"/>
        <v>13</v>
      </c>
      <c r="L1609" s="97">
        <v>13</v>
      </c>
      <c r="M1609" s="97">
        <v>0</v>
      </c>
      <c r="N1609" s="97">
        <v>23</v>
      </c>
      <c r="O1609" s="97">
        <v>0</v>
      </c>
      <c r="P1609" s="97">
        <v>58</v>
      </c>
      <c r="Q1609" s="97">
        <v>0</v>
      </c>
      <c r="R1609" s="97">
        <v>134</v>
      </c>
      <c r="S1609" s="97">
        <v>20</v>
      </c>
    </row>
    <row r="1610" spans="1:19" ht="12.75" customHeight="1" x14ac:dyDescent="0.2">
      <c r="A1610" s="97" t="s">
        <v>288</v>
      </c>
      <c r="B1610" s="97" t="s">
        <v>19</v>
      </c>
      <c r="C1610" s="97" t="s">
        <v>13</v>
      </c>
      <c r="D1610" s="98">
        <v>2016</v>
      </c>
      <c r="E1610" s="97" t="s">
        <v>6</v>
      </c>
      <c r="F1610" s="97">
        <v>32</v>
      </c>
      <c r="G1610" s="88">
        <f t="shared" si="50"/>
        <v>2</v>
      </c>
      <c r="H1610" s="97">
        <v>2</v>
      </c>
      <c r="I1610" s="97">
        <v>0</v>
      </c>
      <c r="J1610" s="97">
        <v>21</v>
      </c>
      <c r="K1610" s="88">
        <f t="shared" si="51"/>
        <v>0</v>
      </c>
      <c r="L1610" s="97">
        <v>0</v>
      </c>
      <c r="M1610" s="97">
        <v>0</v>
      </c>
      <c r="N1610" s="97">
        <v>23</v>
      </c>
      <c r="O1610" s="97">
        <v>8</v>
      </c>
      <c r="P1610" s="97">
        <v>58</v>
      </c>
      <c r="Q1610" s="97">
        <v>0</v>
      </c>
      <c r="R1610" s="97">
        <v>134</v>
      </c>
      <c r="S1610" s="97">
        <v>10</v>
      </c>
    </row>
    <row r="1611" spans="1:19" ht="12.75" customHeight="1" x14ac:dyDescent="0.2">
      <c r="A1611" s="97" t="s">
        <v>288</v>
      </c>
      <c r="B1611" s="97" t="s">
        <v>19</v>
      </c>
      <c r="C1611" s="97" t="s">
        <v>13</v>
      </c>
      <c r="D1611" s="98">
        <v>2017</v>
      </c>
      <c r="E1611" s="97" t="s">
        <v>6</v>
      </c>
      <c r="F1611" s="97">
        <v>32</v>
      </c>
      <c r="G1611" s="88">
        <f t="shared" si="50"/>
        <v>0</v>
      </c>
      <c r="H1611" s="97">
        <v>0</v>
      </c>
      <c r="I1611" s="97">
        <v>0</v>
      </c>
      <c r="J1611" s="97">
        <v>21</v>
      </c>
      <c r="K1611" s="88">
        <f t="shared" si="51"/>
        <v>4</v>
      </c>
      <c r="L1611" s="97">
        <v>1</v>
      </c>
      <c r="M1611" s="97">
        <v>3</v>
      </c>
      <c r="N1611" s="97">
        <v>23</v>
      </c>
      <c r="O1611" s="97">
        <v>29</v>
      </c>
      <c r="P1611" s="97">
        <v>58</v>
      </c>
      <c r="Q1611" s="97">
        <v>2</v>
      </c>
      <c r="R1611" s="97">
        <v>134</v>
      </c>
      <c r="S1611" s="97">
        <v>35</v>
      </c>
    </row>
    <row r="1612" spans="1:19" ht="12.75" customHeight="1" x14ac:dyDescent="0.2">
      <c r="A1612" s="97" t="s">
        <v>1079</v>
      </c>
      <c r="B1612" s="97" t="s">
        <v>5</v>
      </c>
      <c r="C1612" s="97" t="s">
        <v>3</v>
      </c>
      <c r="D1612" s="98">
        <v>2014</v>
      </c>
      <c r="E1612" s="97" t="s">
        <v>6</v>
      </c>
      <c r="F1612" s="97">
        <v>14</v>
      </c>
      <c r="G1612" s="88">
        <f t="shared" si="50"/>
        <v>2</v>
      </c>
      <c r="H1612" s="97">
        <v>0</v>
      </c>
      <c r="I1612" s="97">
        <v>2</v>
      </c>
      <c r="J1612" s="97">
        <v>9</v>
      </c>
      <c r="K1612" s="88">
        <f t="shared" si="51"/>
        <v>5</v>
      </c>
      <c r="L1612" s="97">
        <v>0</v>
      </c>
      <c r="M1612" s="97">
        <v>5</v>
      </c>
      <c r="N1612" s="97">
        <v>9</v>
      </c>
      <c r="O1612" s="97">
        <v>0</v>
      </c>
      <c r="P1612" s="97">
        <v>23</v>
      </c>
      <c r="Q1612" s="97">
        <v>5</v>
      </c>
      <c r="R1612" s="97">
        <v>55</v>
      </c>
      <c r="S1612" s="97">
        <v>12</v>
      </c>
    </row>
    <row r="1613" spans="1:19" ht="12.75" customHeight="1" x14ac:dyDescent="0.2">
      <c r="A1613" t="s">
        <v>1079</v>
      </c>
      <c r="B1613" t="s">
        <v>5</v>
      </c>
      <c r="C1613" t="s">
        <v>3</v>
      </c>
      <c r="D1613" s="92">
        <v>2015</v>
      </c>
      <c r="E1613" t="s">
        <v>6</v>
      </c>
      <c r="F1613">
        <v>14</v>
      </c>
      <c r="G1613" s="88">
        <f t="shared" si="50"/>
        <v>0</v>
      </c>
      <c r="H1613">
        <v>0</v>
      </c>
      <c r="I1613">
        <v>0</v>
      </c>
      <c r="J1613">
        <v>9</v>
      </c>
      <c r="K1613" s="88">
        <f t="shared" si="51"/>
        <v>0</v>
      </c>
      <c r="L1613">
        <v>0</v>
      </c>
      <c r="M1613">
        <v>0</v>
      </c>
      <c r="N1613">
        <v>9</v>
      </c>
      <c r="O1613">
        <v>0</v>
      </c>
      <c r="P1613">
        <v>23</v>
      </c>
      <c r="Q1613">
        <v>77</v>
      </c>
      <c r="R1613">
        <v>55</v>
      </c>
      <c r="S1613">
        <v>77</v>
      </c>
    </row>
    <row r="1614" spans="1:19" ht="12.75" customHeight="1" x14ac:dyDescent="0.2">
      <c r="A1614" t="s">
        <v>1079</v>
      </c>
      <c r="B1614" t="s">
        <v>5</v>
      </c>
      <c r="C1614" t="s">
        <v>3</v>
      </c>
      <c r="D1614" s="92">
        <v>2016</v>
      </c>
      <c r="E1614" t="s">
        <v>6</v>
      </c>
      <c r="F1614">
        <v>14</v>
      </c>
      <c r="G1614" s="88">
        <f t="shared" si="50"/>
        <v>0</v>
      </c>
      <c r="H1614">
        <v>0</v>
      </c>
      <c r="I1614">
        <v>0</v>
      </c>
      <c r="J1614">
        <v>9</v>
      </c>
      <c r="K1614" s="88">
        <f t="shared" si="51"/>
        <v>1</v>
      </c>
      <c r="L1614">
        <v>0</v>
      </c>
      <c r="M1614">
        <v>1</v>
      </c>
      <c r="N1614">
        <v>9</v>
      </c>
      <c r="O1614">
        <v>0</v>
      </c>
      <c r="P1614">
        <v>23</v>
      </c>
      <c r="Q1614">
        <v>0</v>
      </c>
      <c r="R1614">
        <v>55</v>
      </c>
      <c r="S1614">
        <v>1</v>
      </c>
    </row>
    <row r="1615" spans="1:19" ht="12.75" customHeight="1" x14ac:dyDescent="0.2">
      <c r="A1615" t="s">
        <v>1079</v>
      </c>
      <c r="B1615" t="s">
        <v>5</v>
      </c>
      <c r="C1615" t="s">
        <v>3</v>
      </c>
      <c r="D1615" s="92">
        <v>2017</v>
      </c>
      <c r="E1615" t="s">
        <v>6</v>
      </c>
      <c r="F1615">
        <v>14</v>
      </c>
      <c r="G1615" s="88">
        <f t="shared" si="50"/>
        <v>0</v>
      </c>
      <c r="H1615">
        <v>0</v>
      </c>
      <c r="I1615">
        <v>0</v>
      </c>
      <c r="J1615">
        <v>9</v>
      </c>
      <c r="K1615" s="88">
        <f t="shared" si="51"/>
        <v>1</v>
      </c>
      <c r="L1615">
        <v>0</v>
      </c>
      <c r="M1615">
        <v>1</v>
      </c>
      <c r="N1615">
        <v>9</v>
      </c>
      <c r="O1615">
        <v>3</v>
      </c>
      <c r="P1615">
        <v>23</v>
      </c>
      <c r="Q1615">
        <v>0</v>
      </c>
      <c r="R1615">
        <v>55</v>
      </c>
      <c r="S1615">
        <v>4</v>
      </c>
    </row>
    <row r="1616" spans="1:19" ht="12.75" customHeight="1" x14ac:dyDescent="0.2">
      <c r="A1616" s="93" t="s">
        <v>289</v>
      </c>
      <c r="B1616" s="93" t="s">
        <v>5</v>
      </c>
      <c r="C1616" s="93" t="s">
        <v>3</v>
      </c>
      <c r="D1616" s="94" t="s">
        <v>1189</v>
      </c>
      <c r="E1616" s="93" t="s">
        <v>6</v>
      </c>
      <c r="F1616" s="95">
        <v>44</v>
      </c>
      <c r="G1616" s="88">
        <f t="shared" si="50"/>
        <v>0</v>
      </c>
      <c r="H1616" s="95">
        <v>0</v>
      </c>
      <c r="I1616" s="95">
        <v>0</v>
      </c>
      <c r="J1616" s="96">
        <v>27</v>
      </c>
      <c r="K1616" s="88">
        <f t="shared" si="51"/>
        <v>0</v>
      </c>
      <c r="L1616" s="95">
        <v>0</v>
      </c>
      <c r="M1616" s="95">
        <v>0</v>
      </c>
      <c r="N1616" s="95">
        <v>28</v>
      </c>
      <c r="O1616" s="95">
        <v>1</v>
      </c>
      <c r="P1616" s="93" t="s">
        <v>1446</v>
      </c>
      <c r="Q1616" s="95">
        <v>1</v>
      </c>
      <c r="R1616" s="95">
        <v>169</v>
      </c>
      <c r="S1616" s="95">
        <v>2</v>
      </c>
    </row>
    <row r="1617" spans="1:19" ht="12.75" customHeight="1" x14ac:dyDescent="0.2">
      <c r="A1617" s="97" t="s">
        <v>289</v>
      </c>
      <c r="B1617" s="97" t="s">
        <v>5</v>
      </c>
      <c r="C1617" s="97" t="s">
        <v>3</v>
      </c>
      <c r="D1617" s="98">
        <v>2014</v>
      </c>
      <c r="E1617" s="97" t="s">
        <v>6</v>
      </c>
      <c r="F1617" s="97">
        <v>44</v>
      </c>
      <c r="G1617" s="88">
        <f t="shared" si="50"/>
        <v>0</v>
      </c>
      <c r="H1617" s="97">
        <v>0</v>
      </c>
      <c r="I1617" s="97">
        <v>0</v>
      </c>
      <c r="J1617" s="97">
        <v>27</v>
      </c>
      <c r="K1617" s="88">
        <f t="shared" si="51"/>
        <v>0</v>
      </c>
      <c r="L1617" s="97">
        <v>0</v>
      </c>
      <c r="M1617" s="97">
        <v>0</v>
      </c>
      <c r="N1617" s="97">
        <v>28</v>
      </c>
      <c r="O1617" s="97">
        <v>17</v>
      </c>
      <c r="P1617" s="97">
        <v>70</v>
      </c>
      <c r="Q1617" s="97">
        <v>1</v>
      </c>
      <c r="R1617" s="97">
        <v>169</v>
      </c>
      <c r="S1617" s="97">
        <v>18</v>
      </c>
    </row>
    <row r="1618" spans="1:19" ht="12.75" customHeight="1" x14ac:dyDescent="0.2">
      <c r="A1618" t="s">
        <v>289</v>
      </c>
      <c r="B1618" t="s">
        <v>5</v>
      </c>
      <c r="C1618" t="s">
        <v>3</v>
      </c>
      <c r="D1618" s="92">
        <v>2015</v>
      </c>
      <c r="E1618" t="s">
        <v>6</v>
      </c>
      <c r="F1618">
        <v>44</v>
      </c>
      <c r="G1618" s="88">
        <f t="shared" si="50"/>
        <v>44</v>
      </c>
      <c r="H1618">
        <v>44</v>
      </c>
      <c r="I1618">
        <v>0</v>
      </c>
      <c r="J1618">
        <v>27</v>
      </c>
      <c r="K1618" s="88">
        <f t="shared" si="51"/>
        <v>27</v>
      </c>
      <c r="L1618">
        <v>27</v>
      </c>
      <c r="M1618">
        <v>0</v>
      </c>
      <c r="N1618">
        <v>28</v>
      </c>
      <c r="O1618">
        <v>2</v>
      </c>
      <c r="P1618">
        <v>70</v>
      </c>
      <c r="Q1618">
        <v>0</v>
      </c>
      <c r="R1618">
        <v>169</v>
      </c>
      <c r="S1618">
        <v>73</v>
      </c>
    </row>
    <row r="1619" spans="1:19" ht="12.75" customHeight="1" x14ac:dyDescent="0.2">
      <c r="A1619" t="s">
        <v>289</v>
      </c>
      <c r="B1619" t="s">
        <v>5</v>
      </c>
      <c r="C1619" t="s">
        <v>3</v>
      </c>
      <c r="D1619" s="92">
        <v>2016</v>
      </c>
      <c r="E1619" t="s">
        <v>6</v>
      </c>
      <c r="F1619">
        <v>44</v>
      </c>
      <c r="G1619" s="88">
        <f t="shared" si="50"/>
        <v>0</v>
      </c>
      <c r="H1619">
        <v>0</v>
      </c>
      <c r="I1619">
        <v>0</v>
      </c>
      <c r="J1619">
        <v>27</v>
      </c>
      <c r="K1619" s="88">
        <f t="shared" si="51"/>
        <v>0</v>
      </c>
      <c r="L1619">
        <v>0</v>
      </c>
      <c r="M1619">
        <v>0</v>
      </c>
      <c r="N1619">
        <v>28</v>
      </c>
      <c r="O1619">
        <v>0</v>
      </c>
      <c r="P1619">
        <v>70</v>
      </c>
      <c r="Q1619">
        <v>3</v>
      </c>
      <c r="R1619">
        <v>169</v>
      </c>
      <c r="S1619">
        <v>3</v>
      </c>
    </row>
    <row r="1620" spans="1:19" ht="12.75" customHeight="1" x14ac:dyDescent="0.2">
      <c r="A1620" t="s">
        <v>289</v>
      </c>
      <c r="B1620" t="s">
        <v>5</v>
      </c>
      <c r="C1620" t="s">
        <v>3</v>
      </c>
      <c r="D1620" s="92">
        <v>2017</v>
      </c>
      <c r="E1620" t="s">
        <v>6</v>
      </c>
      <c r="F1620">
        <v>44</v>
      </c>
      <c r="G1620" s="88">
        <f t="shared" si="50"/>
        <v>0</v>
      </c>
      <c r="H1620">
        <v>0</v>
      </c>
      <c r="I1620">
        <v>0</v>
      </c>
      <c r="J1620">
        <v>27</v>
      </c>
      <c r="K1620" s="88">
        <f t="shared" si="51"/>
        <v>0</v>
      </c>
      <c r="L1620">
        <v>0</v>
      </c>
      <c r="M1620">
        <v>0</v>
      </c>
      <c r="N1620">
        <v>28</v>
      </c>
      <c r="O1620">
        <v>0</v>
      </c>
      <c r="P1620">
        <v>70</v>
      </c>
      <c r="Q1620">
        <v>24</v>
      </c>
      <c r="R1620">
        <v>169</v>
      </c>
      <c r="S1620">
        <v>24</v>
      </c>
    </row>
    <row r="1621" spans="1:19" ht="12.75" customHeight="1" x14ac:dyDescent="0.2">
      <c r="A1621" s="93" t="s">
        <v>290</v>
      </c>
      <c r="B1621" s="93" t="s">
        <v>61</v>
      </c>
      <c r="C1621" s="93" t="s">
        <v>3</v>
      </c>
      <c r="D1621" s="94" t="s">
        <v>1189</v>
      </c>
      <c r="E1621" s="93" t="s">
        <v>6</v>
      </c>
      <c r="F1621" s="95">
        <v>310</v>
      </c>
      <c r="G1621" s="88">
        <f t="shared" si="50"/>
        <v>5</v>
      </c>
      <c r="H1621" s="95">
        <v>5</v>
      </c>
      <c r="I1621" s="95">
        <v>0</v>
      </c>
      <c r="J1621" s="96">
        <v>208</v>
      </c>
      <c r="K1621" s="88">
        <f t="shared" si="51"/>
        <v>2</v>
      </c>
      <c r="L1621" s="95">
        <v>2</v>
      </c>
      <c r="M1621" s="95">
        <v>0</v>
      </c>
      <c r="N1621" s="95">
        <v>229</v>
      </c>
      <c r="O1621" s="95">
        <v>27</v>
      </c>
      <c r="P1621" s="93" t="s">
        <v>1447</v>
      </c>
      <c r="Q1621" s="95">
        <v>174</v>
      </c>
      <c r="R1621" s="95">
        <v>1256</v>
      </c>
      <c r="S1621" s="95">
        <v>208</v>
      </c>
    </row>
    <row r="1622" spans="1:19" ht="12.75" customHeight="1" x14ac:dyDescent="0.2">
      <c r="A1622" s="97" t="s">
        <v>290</v>
      </c>
      <c r="B1622" s="97" t="s">
        <v>61</v>
      </c>
      <c r="C1622" s="97" t="s">
        <v>3</v>
      </c>
      <c r="D1622" s="98">
        <v>2014</v>
      </c>
      <c r="E1622" s="97" t="s">
        <v>6</v>
      </c>
      <c r="F1622" s="97">
        <v>310</v>
      </c>
      <c r="G1622" s="88">
        <f t="shared" si="50"/>
        <v>0</v>
      </c>
      <c r="H1622" s="97">
        <v>0</v>
      </c>
      <c r="I1622" s="97">
        <v>0</v>
      </c>
      <c r="J1622" s="97">
        <v>208</v>
      </c>
      <c r="K1622" s="88">
        <f t="shared" si="51"/>
        <v>0</v>
      </c>
      <c r="L1622" s="97">
        <v>0</v>
      </c>
      <c r="M1622" s="97">
        <v>0</v>
      </c>
      <c r="N1622" s="97">
        <v>229</v>
      </c>
      <c r="O1622" s="97">
        <v>0</v>
      </c>
      <c r="P1622" s="97">
        <v>509</v>
      </c>
      <c r="Q1622" s="97">
        <v>42</v>
      </c>
      <c r="R1622" s="97">
        <v>1256</v>
      </c>
      <c r="S1622" s="97">
        <v>42</v>
      </c>
    </row>
    <row r="1623" spans="1:19" ht="12.75" customHeight="1" x14ac:dyDescent="0.2">
      <c r="A1623" s="97" t="s">
        <v>290</v>
      </c>
      <c r="B1623" s="97" t="s">
        <v>61</v>
      </c>
      <c r="C1623" s="97" t="s">
        <v>3</v>
      </c>
      <c r="D1623" s="98">
        <v>2015</v>
      </c>
      <c r="E1623" s="97" t="s">
        <v>6</v>
      </c>
      <c r="F1623" s="97">
        <v>310</v>
      </c>
      <c r="G1623" s="88">
        <f t="shared" si="50"/>
        <v>0</v>
      </c>
      <c r="H1623" s="97">
        <v>0</v>
      </c>
      <c r="I1623" s="97">
        <v>0</v>
      </c>
      <c r="J1623" s="97">
        <v>208</v>
      </c>
      <c r="K1623" s="88">
        <f t="shared" si="51"/>
        <v>0</v>
      </c>
      <c r="L1623" s="97">
        <v>0</v>
      </c>
      <c r="M1623" s="97">
        <v>0</v>
      </c>
      <c r="N1623" s="97">
        <v>229</v>
      </c>
      <c r="O1623" s="97">
        <v>15</v>
      </c>
      <c r="P1623" s="97">
        <v>509</v>
      </c>
      <c r="Q1623" s="97">
        <v>11</v>
      </c>
      <c r="R1623" s="97">
        <v>1256</v>
      </c>
      <c r="S1623" s="97">
        <v>26</v>
      </c>
    </row>
    <row r="1624" spans="1:19" ht="12.75" customHeight="1" x14ac:dyDescent="0.2">
      <c r="A1624" s="97" t="s">
        <v>290</v>
      </c>
      <c r="B1624" s="97" t="s">
        <v>61</v>
      </c>
      <c r="C1624" s="97" t="s">
        <v>3</v>
      </c>
      <c r="D1624" s="98">
        <v>2016</v>
      </c>
      <c r="E1624" s="97" t="s">
        <v>6</v>
      </c>
      <c r="F1624" s="97">
        <v>310</v>
      </c>
      <c r="G1624" s="88">
        <f t="shared" si="50"/>
        <v>0</v>
      </c>
      <c r="H1624" s="97">
        <v>0</v>
      </c>
      <c r="I1624" s="97">
        <v>0</v>
      </c>
      <c r="J1624" s="97">
        <v>208</v>
      </c>
      <c r="K1624" s="88">
        <f t="shared" si="51"/>
        <v>1</v>
      </c>
      <c r="L1624" s="97">
        <v>1</v>
      </c>
      <c r="M1624" s="97">
        <v>0</v>
      </c>
      <c r="N1624" s="97">
        <v>229</v>
      </c>
      <c r="O1624" s="97">
        <v>0</v>
      </c>
      <c r="P1624" s="97">
        <v>509</v>
      </c>
      <c r="Q1624" s="97">
        <v>152</v>
      </c>
      <c r="R1624" s="97">
        <v>1256</v>
      </c>
      <c r="S1624" s="97">
        <v>153</v>
      </c>
    </row>
    <row r="1625" spans="1:19" ht="12.75" customHeight="1" x14ac:dyDescent="0.2">
      <c r="A1625" s="97" t="s">
        <v>290</v>
      </c>
      <c r="B1625" s="97" t="s">
        <v>61</v>
      </c>
      <c r="C1625" s="97" t="s">
        <v>3</v>
      </c>
      <c r="D1625" s="98">
        <v>2017</v>
      </c>
      <c r="E1625" s="97" t="s">
        <v>6</v>
      </c>
      <c r="F1625" s="97">
        <v>310</v>
      </c>
      <c r="G1625" s="88">
        <f t="shared" si="50"/>
        <v>30</v>
      </c>
      <c r="H1625" s="97">
        <v>30</v>
      </c>
      <c r="I1625" s="97">
        <v>0</v>
      </c>
      <c r="J1625" s="97">
        <v>208</v>
      </c>
      <c r="K1625" s="88">
        <f t="shared" si="51"/>
        <v>0</v>
      </c>
      <c r="L1625" s="97">
        <v>0</v>
      </c>
      <c r="M1625" s="97">
        <v>0</v>
      </c>
      <c r="N1625" s="97">
        <v>229</v>
      </c>
      <c r="O1625" s="97">
        <v>12</v>
      </c>
      <c r="P1625" s="97">
        <v>509</v>
      </c>
      <c r="Q1625" s="97">
        <v>59</v>
      </c>
      <c r="R1625" s="97">
        <v>1256</v>
      </c>
      <c r="S1625" s="97">
        <v>101</v>
      </c>
    </row>
    <row r="1626" spans="1:19" ht="12.75" customHeight="1" x14ac:dyDescent="0.2">
      <c r="A1626" s="93" t="s">
        <v>291</v>
      </c>
      <c r="B1626" s="93" t="s">
        <v>66</v>
      </c>
      <c r="C1626" s="93" t="s">
        <v>67</v>
      </c>
      <c r="D1626" s="94" t="s">
        <v>1189</v>
      </c>
      <c r="E1626" s="93" t="s">
        <v>6</v>
      </c>
      <c r="F1626" s="95">
        <v>85</v>
      </c>
      <c r="G1626" s="88">
        <f t="shared" si="50"/>
        <v>0</v>
      </c>
      <c r="H1626" s="95">
        <v>0</v>
      </c>
      <c r="I1626" s="95">
        <v>0</v>
      </c>
      <c r="J1626" s="96">
        <v>65</v>
      </c>
      <c r="K1626" s="88">
        <f t="shared" si="51"/>
        <v>1</v>
      </c>
      <c r="L1626" s="95">
        <v>1</v>
      </c>
      <c r="M1626" s="95">
        <v>0</v>
      </c>
      <c r="N1626" s="95">
        <v>59</v>
      </c>
      <c r="O1626" s="95">
        <v>5</v>
      </c>
      <c r="P1626" s="93" t="s">
        <v>1227</v>
      </c>
      <c r="Q1626" s="95">
        <v>11</v>
      </c>
      <c r="R1626" s="95">
        <v>340</v>
      </c>
      <c r="S1626" s="95">
        <v>17</v>
      </c>
    </row>
    <row r="1627" spans="1:19" ht="12.75" customHeight="1" x14ac:dyDescent="0.2">
      <c r="A1627" s="97" t="s">
        <v>291</v>
      </c>
      <c r="B1627" s="97" t="s">
        <v>66</v>
      </c>
      <c r="C1627" s="97" t="s">
        <v>67</v>
      </c>
      <c r="D1627" s="98">
        <v>2013</v>
      </c>
      <c r="E1627" s="97" t="s">
        <v>6</v>
      </c>
      <c r="F1627" s="97">
        <v>85</v>
      </c>
      <c r="G1627" s="88">
        <f t="shared" si="50"/>
        <v>0</v>
      </c>
      <c r="H1627" s="97">
        <v>0</v>
      </c>
      <c r="I1627" s="97">
        <v>0</v>
      </c>
      <c r="J1627" s="97">
        <v>65</v>
      </c>
      <c r="K1627" s="88">
        <f t="shared" si="51"/>
        <v>1</v>
      </c>
      <c r="L1627" s="97">
        <v>0</v>
      </c>
      <c r="M1627" s="97">
        <v>1</v>
      </c>
      <c r="N1627" s="97">
        <v>59</v>
      </c>
      <c r="O1627" s="97">
        <v>0</v>
      </c>
      <c r="P1627" s="97">
        <v>131</v>
      </c>
      <c r="Q1627" s="97">
        <v>11</v>
      </c>
      <c r="R1627" s="97">
        <v>340</v>
      </c>
      <c r="S1627" s="97">
        <v>12</v>
      </c>
    </row>
    <row r="1628" spans="1:19" ht="12.75" customHeight="1" x14ac:dyDescent="0.2">
      <c r="A1628" s="97" t="s">
        <v>291</v>
      </c>
      <c r="B1628" s="97" t="s">
        <v>66</v>
      </c>
      <c r="C1628" s="97" t="s">
        <v>67</v>
      </c>
      <c r="D1628" s="98">
        <v>2014</v>
      </c>
      <c r="E1628" s="97" t="s">
        <v>6</v>
      </c>
      <c r="F1628" s="97">
        <v>85</v>
      </c>
      <c r="G1628" s="88">
        <f t="shared" si="50"/>
        <v>0</v>
      </c>
      <c r="H1628" s="97">
        <v>0</v>
      </c>
      <c r="I1628" s="97">
        <v>0</v>
      </c>
      <c r="J1628" s="97">
        <v>65</v>
      </c>
      <c r="K1628" s="88">
        <f t="shared" si="51"/>
        <v>0</v>
      </c>
      <c r="L1628" s="97">
        <v>0</v>
      </c>
      <c r="M1628" s="97">
        <v>0</v>
      </c>
      <c r="N1628" s="97">
        <v>59</v>
      </c>
      <c r="O1628" s="97">
        <v>0</v>
      </c>
      <c r="P1628" s="97">
        <v>131</v>
      </c>
      <c r="Q1628" s="97">
        <v>5</v>
      </c>
      <c r="R1628" s="97">
        <v>340</v>
      </c>
      <c r="S1628" s="97">
        <v>5</v>
      </c>
    </row>
    <row r="1629" spans="1:19" ht="12.75" customHeight="1" x14ac:dyDescent="0.2">
      <c r="A1629" t="s">
        <v>291</v>
      </c>
      <c r="B1629" t="s">
        <v>66</v>
      </c>
      <c r="C1629" t="s">
        <v>67</v>
      </c>
      <c r="D1629" s="92">
        <v>2015</v>
      </c>
      <c r="E1629" t="s">
        <v>6</v>
      </c>
      <c r="F1629">
        <v>85</v>
      </c>
      <c r="G1629" s="88">
        <f t="shared" si="50"/>
        <v>0</v>
      </c>
      <c r="H1629">
        <v>0</v>
      </c>
      <c r="I1629">
        <v>0</v>
      </c>
      <c r="J1629">
        <v>65</v>
      </c>
      <c r="K1629" s="88">
        <f t="shared" si="51"/>
        <v>1</v>
      </c>
      <c r="L1629">
        <v>1</v>
      </c>
      <c r="M1629">
        <v>0</v>
      </c>
      <c r="N1629">
        <v>59</v>
      </c>
      <c r="O1629">
        <v>0</v>
      </c>
      <c r="P1629">
        <v>131</v>
      </c>
      <c r="Q1629">
        <v>3</v>
      </c>
      <c r="R1629">
        <v>340</v>
      </c>
      <c r="S1629">
        <v>4</v>
      </c>
    </row>
    <row r="1630" spans="1:19" ht="12.75" customHeight="1" x14ac:dyDescent="0.2">
      <c r="A1630" t="s">
        <v>291</v>
      </c>
      <c r="B1630" t="s">
        <v>66</v>
      </c>
      <c r="C1630" t="s">
        <v>67</v>
      </c>
      <c r="D1630" s="92">
        <v>2016</v>
      </c>
      <c r="E1630" t="s">
        <v>6</v>
      </c>
      <c r="F1630">
        <v>85</v>
      </c>
      <c r="G1630" s="88">
        <f t="shared" si="50"/>
        <v>0</v>
      </c>
      <c r="H1630">
        <v>0</v>
      </c>
      <c r="I1630">
        <v>0</v>
      </c>
      <c r="J1630">
        <v>65</v>
      </c>
      <c r="K1630" s="88">
        <f t="shared" si="51"/>
        <v>1</v>
      </c>
      <c r="L1630">
        <v>1</v>
      </c>
      <c r="M1630">
        <v>0</v>
      </c>
      <c r="N1630">
        <v>59</v>
      </c>
      <c r="O1630">
        <v>0</v>
      </c>
      <c r="P1630">
        <v>131</v>
      </c>
      <c r="Q1630">
        <v>5</v>
      </c>
      <c r="R1630">
        <v>340</v>
      </c>
      <c r="S1630">
        <v>6</v>
      </c>
    </row>
    <row r="1631" spans="1:19" ht="12.75" customHeight="1" x14ac:dyDescent="0.2">
      <c r="A1631" t="s">
        <v>291</v>
      </c>
      <c r="B1631" t="s">
        <v>66</v>
      </c>
      <c r="C1631" t="s">
        <v>67</v>
      </c>
      <c r="D1631" s="92">
        <v>2017</v>
      </c>
      <c r="E1631" t="s">
        <v>6</v>
      </c>
      <c r="F1631">
        <v>85</v>
      </c>
      <c r="G1631" s="88">
        <f t="shared" si="50"/>
        <v>0</v>
      </c>
      <c r="H1631">
        <v>0</v>
      </c>
      <c r="I1631">
        <v>0</v>
      </c>
      <c r="J1631">
        <v>65</v>
      </c>
      <c r="K1631" s="88">
        <f t="shared" si="51"/>
        <v>2</v>
      </c>
      <c r="L1631">
        <v>2</v>
      </c>
      <c r="M1631">
        <v>0</v>
      </c>
      <c r="N1631">
        <v>59</v>
      </c>
      <c r="O1631">
        <v>3</v>
      </c>
      <c r="P1631">
        <v>131</v>
      </c>
      <c r="Q1631">
        <v>12</v>
      </c>
      <c r="R1631">
        <v>340</v>
      </c>
      <c r="S1631">
        <v>17</v>
      </c>
    </row>
    <row r="1632" spans="1:19" ht="12.75" customHeight="1" x14ac:dyDescent="0.2">
      <c r="A1632" s="93" t="s">
        <v>967</v>
      </c>
      <c r="B1632" s="93" t="s">
        <v>42</v>
      </c>
      <c r="C1632" s="93" t="s">
        <v>8</v>
      </c>
      <c r="D1632" s="94" t="s">
        <v>1189</v>
      </c>
      <c r="E1632" s="93" t="s">
        <v>6</v>
      </c>
      <c r="F1632" s="95">
        <v>26</v>
      </c>
      <c r="G1632" s="88">
        <f t="shared" si="50"/>
        <v>1</v>
      </c>
      <c r="H1632" s="95">
        <v>0</v>
      </c>
      <c r="I1632" s="95">
        <v>1</v>
      </c>
      <c r="J1632" s="96">
        <v>15</v>
      </c>
      <c r="K1632" s="88">
        <f t="shared" si="51"/>
        <v>17</v>
      </c>
      <c r="L1632" s="95">
        <v>0</v>
      </c>
      <c r="M1632" s="95">
        <v>17</v>
      </c>
      <c r="N1632" s="95">
        <v>19</v>
      </c>
      <c r="O1632" s="95">
        <v>3</v>
      </c>
      <c r="P1632" s="93" t="s">
        <v>1448</v>
      </c>
      <c r="Q1632" s="95">
        <v>13</v>
      </c>
      <c r="R1632" s="95">
        <v>103</v>
      </c>
      <c r="S1632" s="95">
        <v>34</v>
      </c>
    </row>
    <row r="1633" spans="1:19" ht="12.75" customHeight="1" x14ac:dyDescent="0.2">
      <c r="A1633" s="97" t="s">
        <v>967</v>
      </c>
      <c r="B1633" s="97" t="s">
        <v>42</v>
      </c>
      <c r="C1633" s="97" t="s">
        <v>8</v>
      </c>
      <c r="D1633" s="98">
        <v>2014</v>
      </c>
      <c r="E1633" s="97" t="s">
        <v>6</v>
      </c>
      <c r="F1633" s="97">
        <v>26</v>
      </c>
      <c r="G1633" s="88">
        <f t="shared" si="50"/>
        <v>1</v>
      </c>
      <c r="H1633" s="97">
        <v>1</v>
      </c>
      <c r="I1633" s="97">
        <v>0</v>
      </c>
      <c r="J1633" s="97">
        <v>15</v>
      </c>
      <c r="K1633" s="88">
        <f t="shared" si="51"/>
        <v>13</v>
      </c>
      <c r="L1633" s="97">
        <v>13</v>
      </c>
      <c r="M1633" s="97">
        <v>0</v>
      </c>
      <c r="N1633" s="97">
        <v>19</v>
      </c>
      <c r="O1633" s="97">
        <v>2</v>
      </c>
      <c r="P1633" s="97">
        <v>43</v>
      </c>
      <c r="Q1633" s="97">
        <v>7</v>
      </c>
      <c r="R1633" s="97">
        <v>103</v>
      </c>
      <c r="S1633" s="97">
        <v>23</v>
      </c>
    </row>
    <row r="1634" spans="1:19" ht="12.75" customHeight="1" x14ac:dyDescent="0.2">
      <c r="A1634" s="97" t="s">
        <v>967</v>
      </c>
      <c r="B1634" s="97" t="s">
        <v>42</v>
      </c>
      <c r="C1634" s="97" t="s">
        <v>8</v>
      </c>
      <c r="D1634" s="98">
        <v>2015</v>
      </c>
      <c r="E1634" s="97" t="s">
        <v>6</v>
      </c>
      <c r="F1634" s="97">
        <v>26</v>
      </c>
      <c r="G1634" s="88">
        <f t="shared" si="50"/>
        <v>0</v>
      </c>
      <c r="H1634" s="97">
        <v>0</v>
      </c>
      <c r="I1634" s="97">
        <v>0</v>
      </c>
      <c r="J1634" s="97">
        <v>15</v>
      </c>
      <c r="K1634" s="88">
        <f t="shared" si="51"/>
        <v>11</v>
      </c>
      <c r="L1634" s="97">
        <v>0</v>
      </c>
      <c r="M1634" s="97">
        <v>11</v>
      </c>
      <c r="N1634" s="97">
        <v>19</v>
      </c>
      <c r="O1634" s="97">
        <v>7</v>
      </c>
      <c r="P1634" s="97">
        <v>43</v>
      </c>
      <c r="Q1634" s="97">
        <v>14</v>
      </c>
      <c r="R1634" s="97">
        <v>103</v>
      </c>
      <c r="S1634" s="97">
        <v>32</v>
      </c>
    </row>
    <row r="1635" spans="1:19" ht="12.75" customHeight="1" x14ac:dyDescent="0.2">
      <c r="A1635" s="97" t="s">
        <v>967</v>
      </c>
      <c r="B1635" s="97" t="s">
        <v>42</v>
      </c>
      <c r="C1635" s="97" t="s">
        <v>8</v>
      </c>
      <c r="D1635" s="98">
        <v>2016</v>
      </c>
      <c r="E1635" s="97" t="s">
        <v>6</v>
      </c>
      <c r="F1635" s="97">
        <v>26</v>
      </c>
      <c r="G1635" s="88">
        <f t="shared" si="50"/>
        <v>3</v>
      </c>
      <c r="H1635" s="97">
        <v>0</v>
      </c>
      <c r="I1635" s="97">
        <v>3</v>
      </c>
      <c r="J1635" s="97">
        <v>15</v>
      </c>
      <c r="K1635" s="88">
        <f t="shared" si="51"/>
        <v>8</v>
      </c>
      <c r="L1635" s="97">
        <v>0</v>
      </c>
      <c r="M1635" s="97">
        <v>8</v>
      </c>
      <c r="N1635" s="97">
        <v>19</v>
      </c>
      <c r="O1635" s="97">
        <v>5</v>
      </c>
      <c r="P1635" s="97">
        <v>43</v>
      </c>
      <c r="Q1635" s="97">
        <v>16</v>
      </c>
      <c r="R1635" s="97">
        <v>103</v>
      </c>
      <c r="S1635" s="97">
        <v>32</v>
      </c>
    </row>
    <row r="1636" spans="1:19" ht="12.75" customHeight="1" x14ac:dyDescent="0.2">
      <c r="A1636" s="97" t="s">
        <v>967</v>
      </c>
      <c r="B1636" s="97" t="s">
        <v>42</v>
      </c>
      <c r="C1636" s="97" t="s">
        <v>8</v>
      </c>
      <c r="D1636" s="98">
        <v>2017</v>
      </c>
      <c r="E1636" s="97" t="s">
        <v>6</v>
      </c>
      <c r="F1636" s="97">
        <v>26</v>
      </c>
      <c r="G1636" s="88">
        <f t="shared" si="50"/>
        <v>0</v>
      </c>
      <c r="H1636" s="97">
        <v>0</v>
      </c>
      <c r="I1636" s="97">
        <v>0</v>
      </c>
      <c r="J1636" s="97">
        <v>15</v>
      </c>
      <c r="K1636" s="88">
        <f t="shared" si="51"/>
        <v>6</v>
      </c>
      <c r="L1636" s="97">
        <v>0</v>
      </c>
      <c r="M1636" s="97">
        <v>6</v>
      </c>
      <c r="N1636" s="97">
        <v>19</v>
      </c>
      <c r="O1636" s="97">
        <v>5</v>
      </c>
      <c r="P1636" s="97">
        <v>43</v>
      </c>
      <c r="Q1636" s="97">
        <v>9</v>
      </c>
      <c r="R1636" s="97">
        <v>103</v>
      </c>
      <c r="S1636" s="97">
        <v>20</v>
      </c>
    </row>
    <row r="1637" spans="1:19" ht="12.75" customHeight="1" x14ac:dyDescent="0.2">
      <c r="A1637" s="93" t="s">
        <v>1129</v>
      </c>
      <c r="B1637" s="93" t="s">
        <v>68</v>
      </c>
      <c r="C1637" s="93" t="s">
        <v>26</v>
      </c>
      <c r="D1637" s="94" t="s">
        <v>1189</v>
      </c>
      <c r="E1637" s="93" t="s">
        <v>6</v>
      </c>
      <c r="F1637" s="95">
        <v>46</v>
      </c>
      <c r="G1637" s="88">
        <f t="shared" si="50"/>
        <v>0</v>
      </c>
      <c r="H1637" s="95">
        <v>0</v>
      </c>
      <c r="I1637" s="95">
        <v>0</v>
      </c>
      <c r="J1637" s="96">
        <v>30</v>
      </c>
      <c r="K1637" s="88">
        <f t="shared" si="51"/>
        <v>0</v>
      </c>
      <c r="L1637" s="95">
        <v>0</v>
      </c>
      <c r="M1637" s="95">
        <v>0</v>
      </c>
      <c r="N1637" s="95">
        <v>35</v>
      </c>
      <c r="O1637" s="95">
        <v>0</v>
      </c>
      <c r="P1637" s="93" t="s">
        <v>1449</v>
      </c>
      <c r="Q1637" s="95">
        <v>131</v>
      </c>
      <c r="R1637" s="95">
        <v>191</v>
      </c>
      <c r="S1637" s="95">
        <v>131</v>
      </c>
    </row>
    <row r="1638" spans="1:19" ht="12.75" customHeight="1" x14ac:dyDescent="0.2">
      <c r="A1638" t="s">
        <v>1129</v>
      </c>
      <c r="B1638" t="s">
        <v>68</v>
      </c>
      <c r="C1638" t="s">
        <v>26</v>
      </c>
      <c r="D1638" s="92">
        <v>2015</v>
      </c>
      <c r="E1638" t="s">
        <v>6</v>
      </c>
      <c r="F1638">
        <v>46</v>
      </c>
      <c r="G1638" s="88">
        <f t="shared" si="50"/>
        <v>0</v>
      </c>
      <c r="H1638">
        <v>0</v>
      </c>
      <c r="I1638">
        <v>0</v>
      </c>
      <c r="J1638">
        <v>30</v>
      </c>
      <c r="K1638" s="88">
        <f t="shared" si="51"/>
        <v>0</v>
      </c>
      <c r="L1638">
        <v>0</v>
      </c>
      <c r="M1638">
        <v>0</v>
      </c>
      <c r="N1638">
        <v>35</v>
      </c>
      <c r="O1638">
        <v>0</v>
      </c>
      <c r="P1638">
        <v>80</v>
      </c>
      <c r="Q1638">
        <v>3</v>
      </c>
      <c r="R1638">
        <v>191</v>
      </c>
      <c r="S1638">
        <v>3</v>
      </c>
    </row>
    <row r="1639" spans="1:19" ht="12.75" customHeight="1" x14ac:dyDescent="0.2">
      <c r="A1639" t="s">
        <v>1129</v>
      </c>
      <c r="B1639" t="s">
        <v>68</v>
      </c>
      <c r="C1639" t="s">
        <v>26</v>
      </c>
      <c r="D1639" s="92">
        <v>2016</v>
      </c>
      <c r="E1639" t="s">
        <v>6</v>
      </c>
      <c r="F1639">
        <v>46</v>
      </c>
      <c r="G1639" s="88">
        <f t="shared" si="50"/>
        <v>0</v>
      </c>
      <c r="H1639">
        <v>0</v>
      </c>
      <c r="I1639">
        <v>0</v>
      </c>
      <c r="J1639">
        <v>30</v>
      </c>
      <c r="K1639" s="88">
        <f t="shared" si="51"/>
        <v>0</v>
      </c>
      <c r="L1639">
        <v>0</v>
      </c>
      <c r="M1639">
        <v>0</v>
      </c>
      <c r="N1639">
        <v>35</v>
      </c>
      <c r="O1639">
        <v>0</v>
      </c>
      <c r="P1639">
        <v>80</v>
      </c>
      <c r="Q1639">
        <v>83</v>
      </c>
      <c r="R1639">
        <v>191</v>
      </c>
      <c r="S1639">
        <v>83</v>
      </c>
    </row>
    <row r="1640" spans="1:19" ht="12.75" customHeight="1" x14ac:dyDescent="0.2">
      <c r="A1640" t="s">
        <v>1129</v>
      </c>
      <c r="B1640" t="s">
        <v>68</v>
      </c>
      <c r="C1640" t="s">
        <v>26</v>
      </c>
      <c r="D1640" s="92">
        <v>2017</v>
      </c>
      <c r="E1640" t="s">
        <v>6</v>
      </c>
      <c r="F1640">
        <v>46</v>
      </c>
      <c r="G1640" s="88">
        <f t="shared" si="50"/>
        <v>0</v>
      </c>
      <c r="H1640">
        <v>0</v>
      </c>
      <c r="I1640">
        <v>0</v>
      </c>
      <c r="J1640">
        <v>30</v>
      </c>
      <c r="K1640" s="88">
        <f t="shared" si="51"/>
        <v>0</v>
      </c>
      <c r="L1640">
        <v>0</v>
      </c>
      <c r="M1640">
        <v>0</v>
      </c>
      <c r="N1640">
        <v>35</v>
      </c>
      <c r="O1640">
        <v>0</v>
      </c>
      <c r="P1640">
        <v>80</v>
      </c>
      <c r="Q1640">
        <v>79</v>
      </c>
      <c r="R1640">
        <v>191</v>
      </c>
      <c r="S1640">
        <v>79</v>
      </c>
    </row>
    <row r="1641" spans="1:19" ht="12.75" customHeight="1" x14ac:dyDescent="0.2">
      <c r="A1641" s="93" t="s">
        <v>1137</v>
      </c>
      <c r="B1641" s="93" t="s">
        <v>55</v>
      </c>
      <c r="C1641" s="93" t="s">
        <v>56</v>
      </c>
      <c r="D1641" s="94" t="s">
        <v>1189</v>
      </c>
      <c r="E1641" s="93" t="s">
        <v>6</v>
      </c>
      <c r="F1641" s="95">
        <v>42</v>
      </c>
      <c r="G1641" s="88">
        <f t="shared" si="50"/>
        <v>0</v>
      </c>
      <c r="H1641" s="97"/>
      <c r="I1641" s="97"/>
      <c r="J1641" s="96">
        <v>28</v>
      </c>
      <c r="K1641" s="88">
        <f t="shared" si="51"/>
        <v>0</v>
      </c>
      <c r="L1641" s="97"/>
      <c r="M1641" s="97"/>
      <c r="N1641" s="95">
        <v>30</v>
      </c>
      <c r="O1641" s="97"/>
      <c r="P1641" s="93" t="s">
        <v>1330</v>
      </c>
      <c r="Q1641" s="97"/>
      <c r="R1641" s="95">
        <v>175</v>
      </c>
      <c r="S1641" s="97"/>
    </row>
    <row r="1642" spans="1:19" ht="12.75" customHeight="1" x14ac:dyDescent="0.2">
      <c r="A1642" t="s">
        <v>1137</v>
      </c>
      <c r="B1642" t="s">
        <v>55</v>
      </c>
      <c r="C1642" t="s">
        <v>56</v>
      </c>
      <c r="D1642" s="92">
        <v>2015</v>
      </c>
      <c r="E1642" t="s">
        <v>6</v>
      </c>
      <c r="F1642">
        <v>42</v>
      </c>
      <c r="G1642" s="88">
        <f t="shared" si="50"/>
        <v>0</v>
      </c>
      <c r="H1642">
        <v>0</v>
      </c>
      <c r="I1642">
        <v>0</v>
      </c>
      <c r="J1642">
        <v>28</v>
      </c>
      <c r="K1642" s="88">
        <f t="shared" si="51"/>
        <v>0</v>
      </c>
      <c r="L1642">
        <v>0</v>
      </c>
      <c r="M1642">
        <v>0</v>
      </c>
      <c r="N1642">
        <v>30</v>
      </c>
      <c r="O1642">
        <v>0</v>
      </c>
      <c r="P1642">
        <v>75</v>
      </c>
      <c r="Q1642">
        <v>35</v>
      </c>
      <c r="R1642">
        <v>175</v>
      </c>
      <c r="S1642">
        <v>35</v>
      </c>
    </row>
    <row r="1643" spans="1:19" ht="12.75" customHeight="1" x14ac:dyDescent="0.2">
      <c r="A1643" t="s">
        <v>1137</v>
      </c>
      <c r="B1643" t="s">
        <v>55</v>
      </c>
      <c r="C1643" t="s">
        <v>56</v>
      </c>
      <c r="D1643" s="92">
        <v>2016</v>
      </c>
      <c r="E1643" t="s">
        <v>6</v>
      </c>
      <c r="F1643">
        <v>42</v>
      </c>
      <c r="G1643" s="88">
        <f t="shared" si="50"/>
        <v>35</v>
      </c>
      <c r="H1643">
        <v>35</v>
      </c>
      <c r="I1643">
        <v>0</v>
      </c>
      <c r="J1643">
        <v>28</v>
      </c>
      <c r="K1643" s="88">
        <f t="shared" si="51"/>
        <v>10</v>
      </c>
      <c r="L1643">
        <v>10</v>
      </c>
      <c r="M1643">
        <v>0</v>
      </c>
      <c r="N1643">
        <v>30</v>
      </c>
      <c r="O1643">
        <v>0</v>
      </c>
      <c r="P1643">
        <v>75</v>
      </c>
      <c r="Q1643">
        <v>23</v>
      </c>
      <c r="R1643">
        <v>175</v>
      </c>
      <c r="S1643">
        <v>68</v>
      </c>
    </row>
    <row r="1644" spans="1:19" ht="12.75" customHeight="1" x14ac:dyDescent="0.2">
      <c r="A1644" t="s">
        <v>1137</v>
      </c>
      <c r="B1644" t="s">
        <v>55</v>
      </c>
      <c r="C1644" t="s">
        <v>56</v>
      </c>
      <c r="D1644" s="92">
        <v>2017</v>
      </c>
      <c r="E1644" t="s">
        <v>6</v>
      </c>
      <c r="F1644">
        <v>42</v>
      </c>
      <c r="G1644" s="88">
        <f t="shared" si="50"/>
        <v>0</v>
      </c>
      <c r="H1644">
        <v>0</v>
      </c>
      <c r="I1644">
        <v>0</v>
      </c>
      <c r="J1644">
        <v>28</v>
      </c>
      <c r="K1644" s="88">
        <f t="shared" si="51"/>
        <v>0</v>
      </c>
      <c r="L1644">
        <v>0</v>
      </c>
      <c r="M1644">
        <v>0</v>
      </c>
      <c r="N1644">
        <v>30</v>
      </c>
      <c r="O1644">
        <v>1</v>
      </c>
      <c r="P1644">
        <v>75</v>
      </c>
      <c r="Q1644">
        <v>23</v>
      </c>
      <c r="R1644">
        <v>175</v>
      </c>
      <c r="S1644">
        <v>24</v>
      </c>
    </row>
    <row r="1645" spans="1:19" ht="12.75" customHeight="1" x14ac:dyDescent="0.2">
      <c r="A1645" s="97" t="s">
        <v>81</v>
      </c>
      <c r="B1645" s="97" t="s">
        <v>81</v>
      </c>
      <c r="C1645" s="97" t="s">
        <v>8</v>
      </c>
      <c r="D1645" s="98">
        <v>2016</v>
      </c>
      <c r="E1645" s="97" t="s">
        <v>6</v>
      </c>
      <c r="F1645" s="97">
        <v>24</v>
      </c>
      <c r="G1645" s="88">
        <f t="shared" si="50"/>
        <v>0</v>
      </c>
      <c r="H1645" s="97">
        <v>0</v>
      </c>
      <c r="I1645" s="97">
        <v>0</v>
      </c>
      <c r="J1645" s="97">
        <v>23</v>
      </c>
      <c r="K1645" s="88">
        <f t="shared" si="51"/>
        <v>0</v>
      </c>
      <c r="L1645" s="97">
        <v>0</v>
      </c>
      <c r="M1645" s="97">
        <v>0</v>
      </c>
      <c r="N1645" s="97">
        <v>27</v>
      </c>
      <c r="O1645" s="97">
        <v>0</v>
      </c>
      <c r="P1645" s="97">
        <v>63</v>
      </c>
      <c r="Q1645" s="97">
        <v>12</v>
      </c>
      <c r="R1645" s="97">
        <v>137</v>
      </c>
      <c r="S1645" s="97">
        <v>12</v>
      </c>
    </row>
    <row r="1646" spans="1:19" ht="12.75" customHeight="1" x14ac:dyDescent="0.2">
      <c r="A1646" s="97" t="s">
        <v>81</v>
      </c>
      <c r="B1646" s="97" t="s">
        <v>81</v>
      </c>
      <c r="C1646" s="97" t="s">
        <v>8</v>
      </c>
      <c r="D1646" s="98">
        <v>2017</v>
      </c>
      <c r="E1646" s="97" t="s">
        <v>6</v>
      </c>
      <c r="F1646" s="97">
        <v>24</v>
      </c>
      <c r="G1646" s="88">
        <f t="shared" si="50"/>
        <v>0</v>
      </c>
      <c r="H1646" s="97">
        <v>0</v>
      </c>
      <c r="I1646" s="97">
        <v>0</v>
      </c>
      <c r="J1646" s="97">
        <v>23</v>
      </c>
      <c r="K1646" s="88">
        <f t="shared" si="51"/>
        <v>0</v>
      </c>
      <c r="L1646" s="97">
        <v>0</v>
      </c>
      <c r="M1646" s="97">
        <v>0</v>
      </c>
      <c r="N1646" s="97">
        <v>27</v>
      </c>
      <c r="O1646" s="97">
        <v>1</v>
      </c>
      <c r="P1646" s="97">
        <v>63</v>
      </c>
      <c r="Q1646" s="97">
        <v>9</v>
      </c>
      <c r="R1646" s="97">
        <v>137</v>
      </c>
      <c r="S1646" s="97">
        <v>10</v>
      </c>
    </row>
    <row r="1647" spans="1:19" ht="12.75" customHeight="1" x14ac:dyDescent="0.2">
      <c r="A1647" s="93" t="s">
        <v>292</v>
      </c>
      <c r="B1647" s="93" t="s">
        <v>81</v>
      </c>
      <c r="C1647" s="93" t="s">
        <v>8</v>
      </c>
      <c r="D1647" s="94" t="s">
        <v>1189</v>
      </c>
      <c r="E1647" s="93" t="s">
        <v>6</v>
      </c>
      <c r="F1647" s="95">
        <v>126</v>
      </c>
      <c r="G1647" s="88">
        <f t="shared" si="50"/>
        <v>12</v>
      </c>
      <c r="H1647" s="95">
        <v>12</v>
      </c>
      <c r="I1647" s="95">
        <v>0</v>
      </c>
      <c r="J1647" s="96">
        <v>37</v>
      </c>
      <c r="K1647" s="88">
        <f t="shared" si="51"/>
        <v>86</v>
      </c>
      <c r="L1647" s="95">
        <v>85</v>
      </c>
      <c r="M1647" s="95">
        <v>1</v>
      </c>
      <c r="N1647" s="95">
        <v>160</v>
      </c>
      <c r="O1647" s="95">
        <v>71</v>
      </c>
      <c r="P1647" s="93" t="s">
        <v>1450</v>
      </c>
      <c r="Q1647" s="95">
        <v>108</v>
      </c>
      <c r="R1647" s="95">
        <v>515</v>
      </c>
      <c r="S1647" s="95">
        <v>277</v>
      </c>
    </row>
    <row r="1648" spans="1:19" ht="12.75" customHeight="1" x14ac:dyDescent="0.2">
      <c r="A1648" s="97" t="s">
        <v>292</v>
      </c>
      <c r="B1648" s="97" t="s">
        <v>81</v>
      </c>
      <c r="C1648" s="97" t="s">
        <v>8</v>
      </c>
      <c r="D1648" s="98">
        <v>2014</v>
      </c>
      <c r="E1648" s="97" t="s">
        <v>6</v>
      </c>
      <c r="F1648" s="97">
        <v>126</v>
      </c>
      <c r="G1648" s="88">
        <f t="shared" si="50"/>
        <v>1</v>
      </c>
      <c r="H1648" s="97">
        <v>1</v>
      </c>
      <c r="I1648" s="97">
        <v>0</v>
      </c>
      <c r="J1648" s="97">
        <v>37</v>
      </c>
      <c r="K1648" s="88">
        <f t="shared" si="51"/>
        <v>7</v>
      </c>
      <c r="L1648" s="97">
        <v>7</v>
      </c>
      <c r="M1648" s="97">
        <v>0</v>
      </c>
      <c r="N1648" s="97">
        <v>160</v>
      </c>
      <c r="O1648" s="97">
        <v>32</v>
      </c>
      <c r="P1648" s="97">
        <v>192</v>
      </c>
      <c r="Q1648" s="97">
        <v>51</v>
      </c>
      <c r="R1648" s="97">
        <v>515</v>
      </c>
      <c r="S1648" s="97">
        <v>91</v>
      </c>
    </row>
    <row r="1649" spans="1:19" ht="12.75" customHeight="1" x14ac:dyDescent="0.2">
      <c r="A1649" s="97" t="s">
        <v>292</v>
      </c>
      <c r="B1649" s="97" t="s">
        <v>81</v>
      </c>
      <c r="C1649" s="97" t="s">
        <v>8</v>
      </c>
      <c r="D1649" s="98">
        <v>2015</v>
      </c>
      <c r="E1649" s="97" t="s">
        <v>6</v>
      </c>
      <c r="F1649" s="97">
        <v>126</v>
      </c>
      <c r="G1649" s="88">
        <f t="shared" si="50"/>
        <v>24</v>
      </c>
      <c r="H1649" s="97">
        <v>24</v>
      </c>
      <c r="I1649" s="97">
        <v>0</v>
      </c>
      <c r="J1649" s="97">
        <v>37</v>
      </c>
      <c r="K1649" s="88">
        <f t="shared" si="51"/>
        <v>46</v>
      </c>
      <c r="L1649" s="97">
        <v>46</v>
      </c>
      <c r="M1649" s="97">
        <v>0</v>
      </c>
      <c r="N1649" s="97">
        <v>160</v>
      </c>
      <c r="O1649" s="97">
        <v>44</v>
      </c>
      <c r="P1649" s="97">
        <v>192</v>
      </c>
      <c r="Q1649" s="97">
        <v>79</v>
      </c>
      <c r="R1649" s="97">
        <v>515</v>
      </c>
      <c r="S1649" s="97">
        <v>193</v>
      </c>
    </row>
    <row r="1650" spans="1:19" ht="12.75" customHeight="1" x14ac:dyDescent="0.2">
      <c r="A1650" s="97" t="s">
        <v>292</v>
      </c>
      <c r="B1650" s="97" t="s">
        <v>81</v>
      </c>
      <c r="C1650" s="97" t="s">
        <v>8</v>
      </c>
      <c r="D1650" s="98">
        <v>2016</v>
      </c>
      <c r="E1650" s="97" t="s">
        <v>6</v>
      </c>
      <c r="F1650" s="97">
        <v>126</v>
      </c>
      <c r="G1650" s="88">
        <f t="shared" si="50"/>
        <v>78</v>
      </c>
      <c r="H1650" s="97">
        <v>78</v>
      </c>
      <c r="I1650" s="97">
        <v>0</v>
      </c>
      <c r="J1650" s="97">
        <v>37</v>
      </c>
      <c r="K1650" s="88">
        <f t="shared" si="51"/>
        <v>18</v>
      </c>
      <c r="L1650" s="97">
        <v>17</v>
      </c>
      <c r="M1650" s="97">
        <v>1</v>
      </c>
      <c r="N1650" s="97">
        <v>160</v>
      </c>
      <c r="O1650" s="97">
        <v>55</v>
      </c>
      <c r="P1650" s="97">
        <v>192</v>
      </c>
      <c r="Q1650" s="97">
        <v>154</v>
      </c>
      <c r="R1650" s="97">
        <v>515</v>
      </c>
      <c r="S1650" s="97">
        <v>305</v>
      </c>
    </row>
    <row r="1651" spans="1:19" ht="12.75" customHeight="1" x14ac:dyDescent="0.2">
      <c r="A1651" s="97" t="s">
        <v>292</v>
      </c>
      <c r="B1651" s="97" t="s">
        <v>81</v>
      </c>
      <c r="C1651" s="97" t="s">
        <v>8</v>
      </c>
      <c r="D1651" s="98">
        <v>2017</v>
      </c>
      <c r="E1651" s="97" t="s">
        <v>6</v>
      </c>
      <c r="F1651" s="97">
        <v>126</v>
      </c>
      <c r="G1651" s="88">
        <f t="shared" si="50"/>
        <v>0</v>
      </c>
      <c r="H1651" s="97">
        <v>0</v>
      </c>
      <c r="I1651" s="97">
        <v>0</v>
      </c>
      <c r="J1651" s="97">
        <v>37</v>
      </c>
      <c r="K1651" s="88">
        <f t="shared" si="51"/>
        <v>10</v>
      </c>
      <c r="L1651" s="97">
        <v>10</v>
      </c>
      <c r="M1651" s="97">
        <v>0</v>
      </c>
      <c r="N1651" s="97">
        <v>160</v>
      </c>
      <c r="O1651" s="97">
        <v>57</v>
      </c>
      <c r="P1651" s="97">
        <v>192</v>
      </c>
      <c r="Q1651" s="97">
        <v>168</v>
      </c>
      <c r="R1651" s="97">
        <v>515</v>
      </c>
      <c r="S1651" s="97">
        <v>235</v>
      </c>
    </row>
    <row r="1652" spans="1:19" ht="12.75" customHeight="1" x14ac:dyDescent="0.2">
      <c r="A1652" s="93" t="s">
        <v>293</v>
      </c>
      <c r="B1652" s="93" t="s">
        <v>294</v>
      </c>
      <c r="C1652" s="93" t="s">
        <v>13</v>
      </c>
      <c r="D1652" s="94" t="s">
        <v>1189</v>
      </c>
      <c r="E1652" s="93" t="s">
        <v>6</v>
      </c>
      <c r="F1652" s="95">
        <v>23</v>
      </c>
      <c r="G1652" s="88">
        <f t="shared" si="50"/>
        <v>0</v>
      </c>
      <c r="H1652" s="95">
        <v>0</v>
      </c>
      <c r="I1652" s="95">
        <v>0</v>
      </c>
      <c r="J1652" s="96">
        <v>16</v>
      </c>
      <c r="K1652" s="88">
        <f t="shared" si="51"/>
        <v>0</v>
      </c>
      <c r="L1652" s="95">
        <v>0</v>
      </c>
      <c r="M1652" s="95">
        <v>0</v>
      </c>
      <c r="N1652" s="95">
        <v>19</v>
      </c>
      <c r="O1652" s="95">
        <v>1</v>
      </c>
      <c r="P1652" s="93" t="s">
        <v>1451</v>
      </c>
      <c r="Q1652" s="95">
        <v>1</v>
      </c>
      <c r="R1652" s="95">
        <v>100</v>
      </c>
      <c r="S1652" s="95">
        <v>2</v>
      </c>
    </row>
    <row r="1653" spans="1:19" ht="12.75" customHeight="1" x14ac:dyDescent="0.2">
      <c r="A1653" s="97" t="s">
        <v>293</v>
      </c>
      <c r="B1653" s="97" t="s">
        <v>294</v>
      </c>
      <c r="C1653" s="97" t="s">
        <v>13</v>
      </c>
      <c r="D1653" s="98">
        <v>2014</v>
      </c>
      <c r="E1653" s="97" t="s">
        <v>6</v>
      </c>
      <c r="F1653" s="97">
        <v>23</v>
      </c>
      <c r="G1653" s="88">
        <f t="shared" si="50"/>
        <v>0</v>
      </c>
      <c r="H1653" s="97">
        <v>0</v>
      </c>
      <c r="I1653" s="97">
        <v>0</v>
      </c>
      <c r="J1653" s="97">
        <v>16</v>
      </c>
      <c r="K1653" s="88">
        <f t="shared" si="51"/>
        <v>1</v>
      </c>
      <c r="L1653" s="97">
        <v>0</v>
      </c>
      <c r="M1653" s="97">
        <v>1</v>
      </c>
      <c r="N1653" s="97">
        <v>19</v>
      </c>
      <c r="O1653" s="97">
        <v>2</v>
      </c>
      <c r="P1653" s="97">
        <v>42</v>
      </c>
      <c r="Q1653" s="97">
        <v>0</v>
      </c>
      <c r="R1653" s="97">
        <v>100</v>
      </c>
      <c r="S1653" s="97">
        <v>3</v>
      </c>
    </row>
    <row r="1654" spans="1:19" ht="12.75" customHeight="1" x14ac:dyDescent="0.2">
      <c r="A1654" s="97" t="s">
        <v>293</v>
      </c>
      <c r="B1654" s="97" t="s">
        <v>294</v>
      </c>
      <c r="C1654" s="97" t="s">
        <v>13</v>
      </c>
      <c r="D1654" s="98">
        <v>2015</v>
      </c>
      <c r="E1654" s="97" t="s">
        <v>6</v>
      </c>
      <c r="F1654" s="97">
        <v>23</v>
      </c>
      <c r="G1654" s="88">
        <f t="shared" si="50"/>
        <v>0</v>
      </c>
      <c r="H1654" s="97">
        <v>0</v>
      </c>
      <c r="I1654" s="97">
        <v>0</v>
      </c>
      <c r="J1654" s="97">
        <v>16</v>
      </c>
      <c r="K1654" s="88">
        <f t="shared" si="51"/>
        <v>1</v>
      </c>
      <c r="L1654" s="97">
        <v>0</v>
      </c>
      <c r="M1654" s="97">
        <v>1</v>
      </c>
      <c r="N1654" s="97">
        <v>19</v>
      </c>
      <c r="O1654" s="97">
        <v>2</v>
      </c>
      <c r="P1654" s="97">
        <v>42</v>
      </c>
      <c r="Q1654" s="97">
        <v>0</v>
      </c>
      <c r="R1654" s="97">
        <v>100</v>
      </c>
      <c r="S1654" s="97">
        <v>3</v>
      </c>
    </row>
    <row r="1655" spans="1:19" ht="12.75" customHeight="1" x14ac:dyDescent="0.2">
      <c r="A1655" s="97" t="s">
        <v>293</v>
      </c>
      <c r="B1655" s="97" t="s">
        <v>294</v>
      </c>
      <c r="C1655" s="97" t="s">
        <v>13</v>
      </c>
      <c r="D1655" s="98">
        <v>2016</v>
      </c>
      <c r="E1655" s="97" t="s">
        <v>6</v>
      </c>
      <c r="F1655" s="97">
        <v>23</v>
      </c>
      <c r="G1655" s="88">
        <f t="shared" si="50"/>
        <v>0</v>
      </c>
      <c r="H1655" s="97">
        <v>0</v>
      </c>
      <c r="I1655" s="97">
        <v>0</v>
      </c>
      <c r="J1655" s="97">
        <v>16</v>
      </c>
      <c r="K1655" s="88">
        <f t="shared" si="51"/>
        <v>8</v>
      </c>
      <c r="L1655" s="97">
        <v>8</v>
      </c>
      <c r="M1655" s="97">
        <v>0</v>
      </c>
      <c r="N1655" s="97">
        <v>19</v>
      </c>
      <c r="O1655" s="97">
        <v>2</v>
      </c>
      <c r="P1655" s="97">
        <v>42</v>
      </c>
      <c r="Q1655" s="97">
        <v>4</v>
      </c>
      <c r="R1655" s="97">
        <v>100</v>
      </c>
      <c r="S1655" s="97">
        <v>14</v>
      </c>
    </row>
    <row r="1656" spans="1:19" ht="12.75" customHeight="1" x14ac:dyDescent="0.2">
      <c r="A1656" s="97" t="s">
        <v>293</v>
      </c>
      <c r="B1656" s="97" t="s">
        <v>294</v>
      </c>
      <c r="C1656" s="97" t="s">
        <v>13</v>
      </c>
      <c r="D1656" s="98">
        <v>2017</v>
      </c>
      <c r="E1656" s="97" t="s">
        <v>6</v>
      </c>
      <c r="F1656" s="97">
        <v>23</v>
      </c>
      <c r="G1656" s="88">
        <f t="shared" si="50"/>
        <v>0</v>
      </c>
      <c r="H1656" s="97">
        <v>0</v>
      </c>
      <c r="I1656" s="97">
        <v>0</v>
      </c>
      <c r="J1656" s="97">
        <v>16</v>
      </c>
      <c r="K1656" s="88">
        <f t="shared" si="51"/>
        <v>0</v>
      </c>
      <c r="L1656" s="97">
        <v>0</v>
      </c>
      <c r="M1656" s="97">
        <v>0</v>
      </c>
      <c r="N1656" s="97">
        <v>19</v>
      </c>
      <c r="O1656" s="97">
        <v>1</v>
      </c>
      <c r="P1656" s="97">
        <v>42</v>
      </c>
      <c r="Q1656" s="97">
        <v>0</v>
      </c>
      <c r="R1656" s="97">
        <v>100</v>
      </c>
      <c r="S1656" s="97">
        <v>1</v>
      </c>
    </row>
    <row r="1657" spans="1:19" ht="12.75" customHeight="1" x14ac:dyDescent="0.2">
      <c r="A1657" s="97" t="s">
        <v>1452</v>
      </c>
      <c r="B1657" s="97" t="s">
        <v>5</v>
      </c>
      <c r="C1657" s="97" t="s">
        <v>3</v>
      </c>
      <c r="D1657" s="98">
        <v>2013</v>
      </c>
      <c r="E1657" s="97" t="s">
        <v>6</v>
      </c>
      <c r="F1657" s="97">
        <v>43</v>
      </c>
      <c r="G1657" s="88">
        <f t="shared" si="50"/>
        <v>0</v>
      </c>
      <c r="H1657" s="97">
        <v>0</v>
      </c>
      <c r="I1657" s="97">
        <v>0</v>
      </c>
      <c r="J1657" s="97">
        <v>25</v>
      </c>
      <c r="K1657" s="88">
        <f t="shared" si="51"/>
        <v>1</v>
      </c>
      <c r="L1657" s="97">
        <v>0</v>
      </c>
      <c r="M1657" s="97">
        <v>1</v>
      </c>
      <c r="N1657" s="97">
        <v>28</v>
      </c>
      <c r="O1657" s="97">
        <v>1</v>
      </c>
      <c r="P1657" s="97">
        <v>76</v>
      </c>
      <c r="Q1657" s="97">
        <v>0</v>
      </c>
      <c r="R1657" s="97">
        <v>172</v>
      </c>
      <c r="S1657" s="97">
        <v>2</v>
      </c>
    </row>
    <row r="1658" spans="1:19" ht="12.75" customHeight="1" x14ac:dyDescent="0.2">
      <c r="A1658" s="97" t="s">
        <v>1452</v>
      </c>
      <c r="B1658" s="97" t="s">
        <v>5</v>
      </c>
      <c r="C1658" s="97" t="s">
        <v>3</v>
      </c>
      <c r="D1658" s="98">
        <v>2014</v>
      </c>
      <c r="E1658" s="97" t="s">
        <v>6</v>
      </c>
      <c r="F1658" s="97">
        <v>43</v>
      </c>
      <c r="G1658" s="88">
        <f t="shared" si="50"/>
        <v>0</v>
      </c>
      <c r="H1658" s="97">
        <v>0</v>
      </c>
      <c r="I1658" s="97">
        <v>0</v>
      </c>
      <c r="J1658" s="97">
        <v>25</v>
      </c>
      <c r="K1658" s="88">
        <f t="shared" si="51"/>
        <v>4</v>
      </c>
      <c r="L1658" s="97">
        <v>0</v>
      </c>
      <c r="M1658" s="97">
        <v>4</v>
      </c>
      <c r="N1658" s="97">
        <v>28</v>
      </c>
      <c r="O1658" s="97">
        <v>0</v>
      </c>
      <c r="P1658" s="97">
        <v>76</v>
      </c>
      <c r="Q1658" s="97">
        <v>76</v>
      </c>
      <c r="R1658" s="97">
        <v>172</v>
      </c>
      <c r="S1658" s="97">
        <v>80</v>
      </c>
    </row>
    <row r="1659" spans="1:19" ht="12.75" customHeight="1" x14ac:dyDescent="0.2">
      <c r="A1659" t="s">
        <v>1452</v>
      </c>
      <c r="B1659" t="s">
        <v>5</v>
      </c>
      <c r="C1659" t="s">
        <v>3</v>
      </c>
      <c r="D1659" s="92">
        <v>2015</v>
      </c>
      <c r="E1659" t="s">
        <v>6</v>
      </c>
      <c r="F1659">
        <v>43</v>
      </c>
      <c r="G1659" s="88">
        <f t="shared" si="50"/>
        <v>0</v>
      </c>
      <c r="H1659">
        <v>0</v>
      </c>
      <c r="I1659">
        <v>0</v>
      </c>
      <c r="J1659">
        <v>25</v>
      </c>
      <c r="K1659" s="88">
        <f t="shared" si="51"/>
        <v>2</v>
      </c>
      <c r="L1659">
        <v>0</v>
      </c>
      <c r="M1659">
        <v>2</v>
      </c>
      <c r="N1659">
        <v>28</v>
      </c>
      <c r="O1659">
        <v>0</v>
      </c>
      <c r="P1659">
        <v>76</v>
      </c>
      <c r="Q1659">
        <v>33</v>
      </c>
      <c r="R1659">
        <v>172</v>
      </c>
      <c r="S1659">
        <v>35</v>
      </c>
    </row>
    <row r="1660" spans="1:19" ht="12.75" customHeight="1" x14ac:dyDescent="0.2">
      <c r="A1660" t="s">
        <v>1452</v>
      </c>
      <c r="B1660" t="s">
        <v>5</v>
      </c>
      <c r="C1660" t="s">
        <v>3</v>
      </c>
      <c r="D1660" s="92">
        <v>2016</v>
      </c>
      <c r="E1660" t="s">
        <v>6</v>
      </c>
      <c r="F1660">
        <v>43</v>
      </c>
      <c r="G1660" s="88">
        <f t="shared" si="50"/>
        <v>0</v>
      </c>
      <c r="H1660">
        <v>0</v>
      </c>
      <c r="I1660">
        <v>0</v>
      </c>
      <c r="J1660">
        <v>25</v>
      </c>
      <c r="K1660" s="88">
        <f t="shared" si="51"/>
        <v>6</v>
      </c>
      <c r="L1660">
        <v>0</v>
      </c>
      <c r="M1660">
        <v>6</v>
      </c>
      <c r="N1660">
        <v>28</v>
      </c>
      <c r="O1660">
        <v>0</v>
      </c>
      <c r="P1660">
        <v>76</v>
      </c>
      <c r="Q1660">
        <v>25</v>
      </c>
      <c r="R1660">
        <v>172</v>
      </c>
      <c r="S1660">
        <v>31</v>
      </c>
    </row>
    <row r="1661" spans="1:19" ht="12.75" customHeight="1" x14ac:dyDescent="0.2">
      <c r="A1661" s="93" t="s">
        <v>1125</v>
      </c>
      <c r="B1661" s="93" t="s">
        <v>5</v>
      </c>
      <c r="C1661" s="93" t="s">
        <v>3</v>
      </c>
      <c r="D1661" s="94" t="s">
        <v>1189</v>
      </c>
      <c r="E1661" s="93" t="s">
        <v>6</v>
      </c>
      <c r="F1661" s="95">
        <v>314</v>
      </c>
      <c r="G1661" s="88">
        <f t="shared" si="50"/>
        <v>0</v>
      </c>
      <c r="H1661" s="95">
        <v>0</v>
      </c>
      <c r="I1661" s="95">
        <v>0</v>
      </c>
      <c r="J1661" s="96">
        <v>185</v>
      </c>
      <c r="K1661" s="88">
        <f t="shared" si="51"/>
        <v>0</v>
      </c>
      <c r="L1661" s="95">
        <v>0</v>
      </c>
      <c r="M1661" s="95">
        <v>0</v>
      </c>
      <c r="N1661" s="95">
        <v>205</v>
      </c>
      <c r="O1661" s="95">
        <v>26</v>
      </c>
      <c r="P1661" s="93" t="s">
        <v>1453</v>
      </c>
      <c r="Q1661" s="95">
        <v>2</v>
      </c>
      <c r="R1661" s="95">
        <v>1262</v>
      </c>
      <c r="S1661" s="95">
        <v>28</v>
      </c>
    </row>
    <row r="1662" spans="1:19" ht="12.75" customHeight="1" x14ac:dyDescent="0.2">
      <c r="A1662" s="97" t="s">
        <v>1125</v>
      </c>
      <c r="B1662" s="97" t="s">
        <v>5</v>
      </c>
      <c r="C1662" s="97" t="s">
        <v>3</v>
      </c>
      <c r="D1662" s="98">
        <v>2014</v>
      </c>
      <c r="E1662" s="97" t="s">
        <v>6</v>
      </c>
      <c r="F1662" s="97">
        <v>314</v>
      </c>
      <c r="G1662" s="88">
        <f t="shared" si="50"/>
        <v>22</v>
      </c>
      <c r="H1662" s="97">
        <v>22</v>
      </c>
      <c r="I1662" s="97">
        <v>0</v>
      </c>
      <c r="J1662" s="97">
        <v>185</v>
      </c>
      <c r="K1662" s="88">
        <f t="shared" si="51"/>
        <v>192</v>
      </c>
      <c r="L1662" s="97">
        <v>192</v>
      </c>
      <c r="M1662" s="97">
        <v>0</v>
      </c>
      <c r="N1662" s="97">
        <v>205</v>
      </c>
      <c r="O1662" s="97">
        <v>15</v>
      </c>
      <c r="P1662" s="97">
        <v>558</v>
      </c>
      <c r="Q1662" s="97">
        <v>6</v>
      </c>
      <c r="R1662" s="97">
        <v>1262</v>
      </c>
      <c r="S1662" s="97">
        <v>235</v>
      </c>
    </row>
    <row r="1663" spans="1:19" ht="12.75" customHeight="1" x14ac:dyDescent="0.2">
      <c r="A1663" t="s">
        <v>1125</v>
      </c>
      <c r="B1663" t="s">
        <v>5</v>
      </c>
      <c r="C1663" t="s">
        <v>3</v>
      </c>
      <c r="D1663" s="92">
        <v>2015</v>
      </c>
      <c r="E1663" t="s">
        <v>6</v>
      </c>
      <c r="F1663">
        <v>314</v>
      </c>
      <c r="G1663" s="88">
        <f t="shared" si="50"/>
        <v>0</v>
      </c>
      <c r="H1663">
        <v>0</v>
      </c>
      <c r="I1663">
        <v>0</v>
      </c>
      <c r="J1663">
        <v>185</v>
      </c>
      <c r="K1663" s="88">
        <f t="shared" si="51"/>
        <v>0</v>
      </c>
      <c r="L1663">
        <v>0</v>
      </c>
      <c r="M1663">
        <v>0</v>
      </c>
      <c r="N1663">
        <v>205</v>
      </c>
      <c r="O1663">
        <v>12</v>
      </c>
      <c r="P1663">
        <v>558</v>
      </c>
      <c r="Q1663">
        <v>3</v>
      </c>
      <c r="R1663">
        <v>1262</v>
      </c>
      <c r="S1663">
        <v>15</v>
      </c>
    </row>
    <row r="1664" spans="1:19" ht="12.75" customHeight="1" x14ac:dyDescent="0.2">
      <c r="A1664" t="s">
        <v>1125</v>
      </c>
      <c r="B1664" t="s">
        <v>5</v>
      </c>
      <c r="C1664" t="s">
        <v>3</v>
      </c>
      <c r="D1664" s="92">
        <v>2016</v>
      </c>
      <c r="E1664" t="s">
        <v>6</v>
      </c>
      <c r="F1664">
        <v>314</v>
      </c>
      <c r="G1664" s="88">
        <f t="shared" si="50"/>
        <v>0</v>
      </c>
      <c r="H1664">
        <v>0</v>
      </c>
      <c r="I1664">
        <v>0</v>
      </c>
      <c r="J1664">
        <v>185</v>
      </c>
      <c r="K1664" s="88">
        <f t="shared" si="51"/>
        <v>0</v>
      </c>
      <c r="L1664">
        <v>0</v>
      </c>
      <c r="M1664">
        <v>0</v>
      </c>
      <c r="N1664">
        <v>205</v>
      </c>
      <c r="O1664">
        <v>15</v>
      </c>
      <c r="P1664">
        <v>558</v>
      </c>
      <c r="Q1664">
        <v>4</v>
      </c>
      <c r="R1664">
        <v>1262</v>
      </c>
      <c r="S1664">
        <v>19</v>
      </c>
    </row>
    <row r="1665" spans="1:19" ht="12.75" customHeight="1" x14ac:dyDescent="0.2">
      <c r="A1665" t="s">
        <v>1125</v>
      </c>
      <c r="B1665" t="s">
        <v>5</v>
      </c>
      <c r="C1665" t="s">
        <v>3</v>
      </c>
      <c r="D1665" s="92">
        <v>2017</v>
      </c>
      <c r="E1665" t="s">
        <v>6</v>
      </c>
      <c r="F1665">
        <v>314</v>
      </c>
      <c r="G1665" s="88">
        <f t="shared" si="50"/>
        <v>0</v>
      </c>
      <c r="H1665">
        <v>0</v>
      </c>
      <c r="I1665">
        <v>0</v>
      </c>
      <c r="J1665">
        <v>185</v>
      </c>
      <c r="K1665" s="88">
        <f t="shared" si="51"/>
        <v>0</v>
      </c>
      <c r="L1665">
        <v>0</v>
      </c>
      <c r="M1665">
        <v>0</v>
      </c>
      <c r="N1665">
        <v>205</v>
      </c>
      <c r="O1665">
        <v>14</v>
      </c>
      <c r="P1665">
        <v>558</v>
      </c>
      <c r="Q1665">
        <v>4</v>
      </c>
      <c r="R1665">
        <v>1262</v>
      </c>
      <c r="S1665">
        <v>18</v>
      </c>
    </row>
    <row r="1666" spans="1:19" ht="12.75" customHeight="1" x14ac:dyDescent="0.2">
      <c r="A1666" s="93" t="s">
        <v>1080</v>
      </c>
      <c r="B1666" s="93" t="s">
        <v>116</v>
      </c>
      <c r="C1666" s="93" t="s">
        <v>47</v>
      </c>
      <c r="D1666" s="94" t="s">
        <v>1189</v>
      </c>
      <c r="E1666" s="93" t="s">
        <v>6</v>
      </c>
      <c r="F1666" s="95">
        <v>54</v>
      </c>
      <c r="G1666" s="88">
        <f t="shared" si="50"/>
        <v>0</v>
      </c>
      <c r="H1666" s="95">
        <v>0</v>
      </c>
      <c r="I1666" s="95">
        <v>0</v>
      </c>
      <c r="J1666" s="96">
        <v>38</v>
      </c>
      <c r="K1666" s="88">
        <f t="shared" si="51"/>
        <v>0</v>
      </c>
      <c r="L1666" s="95">
        <v>0</v>
      </c>
      <c r="M1666" s="95">
        <v>0</v>
      </c>
      <c r="N1666" s="95">
        <v>63</v>
      </c>
      <c r="O1666" s="95">
        <v>0</v>
      </c>
      <c r="P1666" s="93" t="s">
        <v>1454</v>
      </c>
      <c r="Q1666" s="95">
        <v>55</v>
      </c>
      <c r="R1666" s="95">
        <v>336</v>
      </c>
      <c r="S1666" s="95">
        <v>55</v>
      </c>
    </row>
    <row r="1667" spans="1:19" ht="12.75" customHeight="1" x14ac:dyDescent="0.2">
      <c r="A1667" s="97" t="s">
        <v>1080</v>
      </c>
      <c r="B1667" s="97" t="s">
        <v>116</v>
      </c>
      <c r="C1667" s="97" t="s">
        <v>47</v>
      </c>
      <c r="D1667" s="98">
        <v>2017</v>
      </c>
      <c r="E1667" s="97" t="s">
        <v>6</v>
      </c>
      <c r="F1667" s="97">
        <v>54</v>
      </c>
      <c r="G1667" s="88">
        <f t="shared" ref="G1667:G1730" si="52">H1667+I1667</f>
        <v>0</v>
      </c>
      <c r="H1667" s="97">
        <v>0</v>
      </c>
      <c r="I1667" s="97">
        <v>0</v>
      </c>
      <c r="J1667" s="97">
        <v>38</v>
      </c>
      <c r="K1667" s="88">
        <f t="shared" ref="K1667:K1730" si="53">L1667+M1667</f>
        <v>0</v>
      </c>
      <c r="L1667" s="97">
        <v>0</v>
      </c>
      <c r="M1667" s="97">
        <v>0</v>
      </c>
      <c r="N1667" s="97">
        <v>63</v>
      </c>
      <c r="O1667" s="97">
        <v>4</v>
      </c>
      <c r="P1667" s="97">
        <v>181</v>
      </c>
      <c r="Q1667" s="97">
        <v>35</v>
      </c>
      <c r="R1667" s="97">
        <v>336</v>
      </c>
      <c r="S1667" s="97">
        <v>39</v>
      </c>
    </row>
    <row r="1668" spans="1:19" ht="12.75" customHeight="1" x14ac:dyDescent="0.2">
      <c r="A1668" s="93" t="s">
        <v>1081</v>
      </c>
      <c r="B1668" s="93" t="s">
        <v>5</v>
      </c>
      <c r="C1668" s="93" t="s">
        <v>3</v>
      </c>
      <c r="D1668" s="94" t="s">
        <v>1189</v>
      </c>
      <c r="E1668" s="93" t="s">
        <v>6</v>
      </c>
      <c r="F1668" s="95">
        <v>17</v>
      </c>
      <c r="G1668" s="88">
        <f t="shared" si="52"/>
        <v>1</v>
      </c>
      <c r="H1668" s="95">
        <v>0</v>
      </c>
      <c r="I1668" s="95">
        <v>1</v>
      </c>
      <c r="J1668" s="96">
        <v>10</v>
      </c>
      <c r="K1668" s="88">
        <f t="shared" si="53"/>
        <v>3</v>
      </c>
      <c r="L1668" s="95">
        <v>0</v>
      </c>
      <c r="M1668" s="95">
        <v>3</v>
      </c>
      <c r="N1668" s="95">
        <v>11</v>
      </c>
      <c r="O1668" s="95">
        <v>0</v>
      </c>
      <c r="P1668" s="93" t="s">
        <v>1396</v>
      </c>
      <c r="Q1668" s="95">
        <v>3</v>
      </c>
      <c r="R1668" s="95">
        <v>63</v>
      </c>
      <c r="S1668" s="95">
        <v>7</v>
      </c>
    </row>
    <row r="1669" spans="1:19" ht="12.75" customHeight="1" x14ac:dyDescent="0.2">
      <c r="A1669" s="97" t="s">
        <v>1081</v>
      </c>
      <c r="B1669" s="97" t="s">
        <v>5</v>
      </c>
      <c r="C1669" s="97" t="s">
        <v>3</v>
      </c>
      <c r="D1669" s="98">
        <v>2013</v>
      </c>
      <c r="E1669" s="97" t="s">
        <v>6</v>
      </c>
      <c r="F1669" s="97">
        <v>17</v>
      </c>
      <c r="G1669" s="88">
        <f t="shared" si="52"/>
        <v>0</v>
      </c>
      <c r="H1669" s="97">
        <v>0</v>
      </c>
      <c r="I1669" s="97">
        <v>0</v>
      </c>
      <c r="J1669" s="97">
        <v>10</v>
      </c>
      <c r="K1669" s="88">
        <f t="shared" si="53"/>
        <v>0</v>
      </c>
      <c r="L1669" s="97">
        <v>0</v>
      </c>
      <c r="M1669" s="97">
        <v>0</v>
      </c>
      <c r="N1669" s="97">
        <v>11</v>
      </c>
      <c r="O1669" s="97">
        <v>0</v>
      </c>
      <c r="P1669" s="97">
        <v>25</v>
      </c>
      <c r="Q1669" s="97">
        <v>6</v>
      </c>
      <c r="R1669" s="97">
        <v>63</v>
      </c>
      <c r="S1669" s="97">
        <v>6</v>
      </c>
    </row>
    <row r="1670" spans="1:19" ht="12.75" customHeight="1" x14ac:dyDescent="0.2">
      <c r="A1670" s="97" t="s">
        <v>1081</v>
      </c>
      <c r="B1670" s="97" t="s">
        <v>5</v>
      </c>
      <c r="C1670" s="97" t="s">
        <v>3</v>
      </c>
      <c r="D1670" s="98">
        <v>2014</v>
      </c>
      <c r="E1670" s="97" t="s">
        <v>6</v>
      </c>
      <c r="F1670" s="97">
        <v>17</v>
      </c>
      <c r="G1670" s="88">
        <f t="shared" si="52"/>
        <v>0</v>
      </c>
      <c r="H1670" s="97">
        <v>0</v>
      </c>
      <c r="I1670" s="97">
        <v>0</v>
      </c>
      <c r="J1670" s="97">
        <v>10</v>
      </c>
      <c r="K1670" s="88">
        <f t="shared" si="53"/>
        <v>0</v>
      </c>
      <c r="L1670" s="97">
        <v>0</v>
      </c>
      <c r="M1670" s="97">
        <v>0</v>
      </c>
      <c r="N1670" s="97">
        <v>11</v>
      </c>
      <c r="O1670" s="97">
        <v>0</v>
      </c>
      <c r="P1670" s="97">
        <v>25</v>
      </c>
      <c r="Q1670" s="97">
        <v>40</v>
      </c>
      <c r="R1670" s="97">
        <v>63</v>
      </c>
      <c r="S1670" s="97">
        <v>40</v>
      </c>
    </row>
    <row r="1671" spans="1:19" ht="12.75" customHeight="1" x14ac:dyDescent="0.2">
      <c r="A1671" t="s">
        <v>1081</v>
      </c>
      <c r="B1671" t="s">
        <v>5</v>
      </c>
      <c r="C1671" t="s">
        <v>3</v>
      </c>
      <c r="D1671" s="92">
        <v>2015</v>
      </c>
      <c r="E1671" t="s">
        <v>6</v>
      </c>
      <c r="F1671">
        <v>17</v>
      </c>
      <c r="G1671" s="88">
        <f t="shared" si="52"/>
        <v>0</v>
      </c>
      <c r="H1671">
        <v>0</v>
      </c>
      <c r="I1671">
        <v>0</v>
      </c>
      <c r="J1671">
        <v>10</v>
      </c>
      <c r="K1671" s="88">
        <f t="shared" si="53"/>
        <v>0</v>
      </c>
      <c r="L1671">
        <v>0</v>
      </c>
      <c r="M1671">
        <v>0</v>
      </c>
      <c r="N1671">
        <v>11</v>
      </c>
      <c r="O1671">
        <v>0</v>
      </c>
      <c r="P1671">
        <v>25</v>
      </c>
      <c r="Q1671">
        <v>6</v>
      </c>
      <c r="R1671">
        <v>63</v>
      </c>
      <c r="S1671">
        <v>6</v>
      </c>
    </row>
    <row r="1672" spans="1:19" ht="12.75" customHeight="1" x14ac:dyDescent="0.2">
      <c r="A1672" t="s">
        <v>1081</v>
      </c>
      <c r="B1672" t="s">
        <v>5</v>
      </c>
      <c r="C1672" t="s">
        <v>3</v>
      </c>
      <c r="D1672" s="92">
        <v>2016</v>
      </c>
      <c r="E1672" t="s">
        <v>6</v>
      </c>
      <c r="F1672">
        <v>17</v>
      </c>
      <c r="G1672" s="88">
        <f t="shared" si="52"/>
        <v>0</v>
      </c>
      <c r="H1672">
        <v>0</v>
      </c>
      <c r="I1672">
        <v>0</v>
      </c>
      <c r="J1672">
        <v>10</v>
      </c>
      <c r="K1672" s="88">
        <f t="shared" si="53"/>
        <v>0</v>
      </c>
      <c r="L1672">
        <v>0</v>
      </c>
      <c r="M1672">
        <v>0</v>
      </c>
      <c r="N1672">
        <v>11</v>
      </c>
      <c r="O1672">
        <v>0</v>
      </c>
      <c r="P1672">
        <v>25</v>
      </c>
      <c r="Q1672">
        <v>11</v>
      </c>
      <c r="R1672">
        <v>63</v>
      </c>
      <c r="S1672">
        <v>11</v>
      </c>
    </row>
    <row r="1673" spans="1:19" ht="12.75" customHeight="1" x14ac:dyDescent="0.2">
      <c r="A1673" t="s">
        <v>1081</v>
      </c>
      <c r="B1673" t="s">
        <v>5</v>
      </c>
      <c r="C1673" t="s">
        <v>3</v>
      </c>
      <c r="D1673" s="92">
        <v>2017</v>
      </c>
      <c r="E1673" t="s">
        <v>6</v>
      </c>
      <c r="F1673">
        <v>17</v>
      </c>
      <c r="G1673" s="88">
        <f t="shared" si="52"/>
        <v>0</v>
      </c>
      <c r="H1673">
        <v>0</v>
      </c>
      <c r="I1673">
        <v>0</v>
      </c>
      <c r="J1673">
        <v>10</v>
      </c>
      <c r="K1673" s="88">
        <f t="shared" si="53"/>
        <v>0</v>
      </c>
      <c r="L1673">
        <v>0</v>
      </c>
      <c r="M1673">
        <v>0</v>
      </c>
      <c r="N1673">
        <v>11</v>
      </c>
      <c r="O1673">
        <v>1</v>
      </c>
      <c r="P1673">
        <v>25</v>
      </c>
      <c r="Q1673">
        <v>18</v>
      </c>
      <c r="R1673">
        <v>63</v>
      </c>
      <c r="S1673">
        <v>19</v>
      </c>
    </row>
    <row r="1674" spans="1:19" ht="12.75" customHeight="1" x14ac:dyDescent="0.2">
      <c r="A1674" t="s">
        <v>295</v>
      </c>
      <c r="B1674" t="s">
        <v>29</v>
      </c>
      <c r="C1674" t="s">
        <v>8</v>
      </c>
      <c r="D1674" s="92">
        <v>2015</v>
      </c>
      <c r="E1674" t="s">
        <v>6</v>
      </c>
      <c r="F1674">
        <v>565</v>
      </c>
      <c r="G1674" s="88">
        <f t="shared" si="52"/>
        <v>0</v>
      </c>
      <c r="H1674">
        <v>0</v>
      </c>
      <c r="I1674">
        <v>0</v>
      </c>
      <c r="J1674">
        <v>281</v>
      </c>
      <c r="K1674" s="88">
        <f t="shared" si="53"/>
        <v>3</v>
      </c>
      <c r="L1674">
        <v>3</v>
      </c>
      <c r="M1674">
        <v>0</v>
      </c>
      <c r="N1674">
        <v>313</v>
      </c>
      <c r="O1674">
        <v>10</v>
      </c>
      <c r="P1674">
        <v>705</v>
      </c>
      <c r="Q1674">
        <v>28</v>
      </c>
      <c r="R1674">
        <v>1864</v>
      </c>
      <c r="S1674">
        <v>41</v>
      </c>
    </row>
    <row r="1675" spans="1:19" ht="12.75" customHeight="1" x14ac:dyDescent="0.2">
      <c r="A1675" t="s">
        <v>295</v>
      </c>
      <c r="B1675" t="s">
        <v>29</v>
      </c>
      <c r="C1675" t="s">
        <v>8</v>
      </c>
      <c r="D1675" s="92">
        <v>2016</v>
      </c>
      <c r="E1675" t="s">
        <v>6</v>
      </c>
      <c r="F1675">
        <v>565</v>
      </c>
      <c r="G1675" s="88">
        <f t="shared" si="52"/>
        <v>0</v>
      </c>
      <c r="H1675">
        <v>0</v>
      </c>
      <c r="I1675">
        <v>0</v>
      </c>
      <c r="J1675">
        <v>281</v>
      </c>
      <c r="K1675" s="88">
        <f t="shared" si="53"/>
        <v>1</v>
      </c>
      <c r="L1675">
        <v>1</v>
      </c>
      <c r="M1675">
        <v>0</v>
      </c>
      <c r="N1675">
        <v>313</v>
      </c>
      <c r="O1675">
        <v>13</v>
      </c>
      <c r="P1675">
        <v>705</v>
      </c>
      <c r="Q1675">
        <v>92</v>
      </c>
      <c r="R1675">
        <v>1864</v>
      </c>
      <c r="S1675">
        <v>106</v>
      </c>
    </row>
    <row r="1676" spans="1:19" ht="12.75" customHeight="1" x14ac:dyDescent="0.2">
      <c r="A1676" t="s">
        <v>295</v>
      </c>
      <c r="B1676" t="s">
        <v>29</v>
      </c>
      <c r="C1676" t="s">
        <v>8</v>
      </c>
      <c r="D1676" s="92">
        <v>2017</v>
      </c>
      <c r="E1676" t="s">
        <v>6</v>
      </c>
      <c r="F1676">
        <v>565</v>
      </c>
      <c r="G1676" s="88">
        <f t="shared" si="52"/>
        <v>80</v>
      </c>
      <c r="H1676">
        <v>80</v>
      </c>
      <c r="I1676">
        <v>0</v>
      </c>
      <c r="J1676">
        <v>281</v>
      </c>
      <c r="K1676" s="88">
        <f t="shared" si="53"/>
        <v>0</v>
      </c>
      <c r="L1676">
        <v>0</v>
      </c>
      <c r="M1676">
        <v>0</v>
      </c>
      <c r="N1676">
        <v>313</v>
      </c>
      <c r="O1676">
        <v>5</v>
      </c>
      <c r="P1676">
        <v>705</v>
      </c>
      <c r="Q1676">
        <v>283</v>
      </c>
      <c r="R1676">
        <v>1864</v>
      </c>
      <c r="S1676">
        <v>368</v>
      </c>
    </row>
    <row r="1677" spans="1:19" ht="12.75" customHeight="1" x14ac:dyDescent="0.2">
      <c r="A1677" s="93" t="s">
        <v>296</v>
      </c>
      <c r="B1677" s="93" t="s">
        <v>72</v>
      </c>
      <c r="C1677" s="93" t="s">
        <v>26</v>
      </c>
      <c r="D1677" s="94" t="s">
        <v>1189</v>
      </c>
      <c r="E1677" s="93" t="s">
        <v>6</v>
      </c>
      <c r="F1677" s="95">
        <v>538</v>
      </c>
      <c r="G1677" s="88">
        <f t="shared" si="52"/>
        <v>0</v>
      </c>
      <c r="H1677" s="95">
        <v>0</v>
      </c>
      <c r="I1677" s="95">
        <v>0</v>
      </c>
      <c r="J1677" s="96">
        <v>345</v>
      </c>
      <c r="K1677" s="88">
        <f t="shared" si="53"/>
        <v>6</v>
      </c>
      <c r="L1677" s="95">
        <v>0</v>
      </c>
      <c r="M1677" s="95">
        <v>6</v>
      </c>
      <c r="N1677" s="95">
        <v>391</v>
      </c>
      <c r="O1677" s="95">
        <v>0</v>
      </c>
      <c r="P1677" s="93" t="s">
        <v>1455</v>
      </c>
      <c r="Q1677" s="95">
        <v>107</v>
      </c>
      <c r="R1677" s="95">
        <v>2241</v>
      </c>
      <c r="S1677" s="95">
        <v>113</v>
      </c>
    </row>
    <row r="1678" spans="1:19" ht="12.75" customHeight="1" x14ac:dyDescent="0.2">
      <c r="A1678" s="97" t="s">
        <v>296</v>
      </c>
      <c r="B1678" s="97" t="s">
        <v>72</v>
      </c>
      <c r="C1678" s="97" t="s">
        <v>26</v>
      </c>
      <c r="D1678" s="98">
        <v>2015</v>
      </c>
      <c r="E1678" s="97" t="s">
        <v>6</v>
      </c>
      <c r="F1678" s="97">
        <v>538</v>
      </c>
      <c r="G1678" s="88">
        <f t="shared" si="52"/>
        <v>0</v>
      </c>
      <c r="H1678" s="97">
        <v>0</v>
      </c>
      <c r="I1678" s="97">
        <v>0</v>
      </c>
      <c r="J1678" s="97">
        <v>345</v>
      </c>
      <c r="K1678" s="88">
        <f t="shared" si="53"/>
        <v>0</v>
      </c>
      <c r="L1678" s="97">
        <v>0</v>
      </c>
      <c r="M1678" s="97">
        <v>0</v>
      </c>
      <c r="N1678" s="97">
        <v>391</v>
      </c>
      <c r="O1678" s="97">
        <v>30</v>
      </c>
      <c r="P1678" s="97">
        <v>967</v>
      </c>
      <c r="Q1678" s="97">
        <v>76</v>
      </c>
      <c r="R1678" s="97">
        <v>2241</v>
      </c>
      <c r="S1678" s="97">
        <v>106</v>
      </c>
    </row>
    <row r="1679" spans="1:19" ht="12.75" customHeight="1" x14ac:dyDescent="0.2">
      <c r="A1679" s="97" t="s">
        <v>296</v>
      </c>
      <c r="B1679" s="97" t="s">
        <v>72</v>
      </c>
      <c r="C1679" s="97" t="s">
        <v>26</v>
      </c>
      <c r="D1679" s="98">
        <v>2016</v>
      </c>
      <c r="E1679" s="97" t="s">
        <v>6</v>
      </c>
      <c r="F1679" s="97">
        <v>538</v>
      </c>
      <c r="G1679" s="88">
        <f t="shared" si="52"/>
        <v>0</v>
      </c>
      <c r="H1679" s="97">
        <v>0</v>
      </c>
      <c r="I1679" s="97">
        <v>0</v>
      </c>
      <c r="J1679" s="97">
        <v>345</v>
      </c>
      <c r="K1679" s="88">
        <f t="shared" si="53"/>
        <v>10</v>
      </c>
      <c r="L1679" s="97">
        <v>0</v>
      </c>
      <c r="M1679" s="97">
        <v>10</v>
      </c>
      <c r="N1679" s="97">
        <v>391</v>
      </c>
      <c r="O1679" s="97">
        <v>3</v>
      </c>
      <c r="P1679" s="97">
        <v>967</v>
      </c>
      <c r="Q1679" s="97">
        <v>121</v>
      </c>
      <c r="R1679" s="97">
        <v>2241</v>
      </c>
      <c r="S1679" s="97">
        <v>134</v>
      </c>
    </row>
    <row r="1680" spans="1:19" ht="12.75" customHeight="1" x14ac:dyDescent="0.2">
      <c r="A1680" s="97" t="s">
        <v>296</v>
      </c>
      <c r="B1680" s="97" t="s">
        <v>72</v>
      </c>
      <c r="C1680" s="97" t="s">
        <v>26</v>
      </c>
      <c r="D1680" s="98">
        <v>2017</v>
      </c>
      <c r="E1680" s="97" t="s">
        <v>6</v>
      </c>
      <c r="F1680" s="97">
        <v>538</v>
      </c>
      <c r="G1680" s="88">
        <f t="shared" si="52"/>
        <v>0</v>
      </c>
      <c r="H1680" s="97">
        <v>0</v>
      </c>
      <c r="I1680" s="97">
        <v>0</v>
      </c>
      <c r="J1680" s="97">
        <v>345</v>
      </c>
      <c r="K1680" s="88">
        <f t="shared" si="53"/>
        <v>0</v>
      </c>
      <c r="L1680" s="97">
        <v>0</v>
      </c>
      <c r="M1680" s="97">
        <v>0</v>
      </c>
      <c r="N1680" s="97">
        <v>391</v>
      </c>
      <c r="O1680" s="97">
        <v>11</v>
      </c>
      <c r="P1680" s="97">
        <v>967</v>
      </c>
      <c r="Q1680" s="97">
        <v>120</v>
      </c>
      <c r="R1680" s="97">
        <v>2241</v>
      </c>
      <c r="S1680" s="97">
        <v>131</v>
      </c>
    </row>
    <row r="1681" spans="1:19" ht="12.75" customHeight="1" x14ac:dyDescent="0.2">
      <c r="A1681" s="97" t="s">
        <v>297</v>
      </c>
      <c r="B1681" s="97" t="s">
        <v>12</v>
      </c>
      <c r="C1681" s="97" t="s">
        <v>3</v>
      </c>
      <c r="D1681" s="98">
        <v>2014</v>
      </c>
      <c r="E1681" s="97" t="s">
        <v>6</v>
      </c>
      <c r="F1681" s="97">
        <v>68</v>
      </c>
      <c r="G1681" s="88">
        <f t="shared" si="52"/>
        <v>0</v>
      </c>
      <c r="H1681" s="97">
        <v>0</v>
      </c>
      <c r="I1681" s="97">
        <v>0</v>
      </c>
      <c r="J1681" s="97">
        <v>49</v>
      </c>
      <c r="K1681" s="88">
        <f t="shared" si="53"/>
        <v>0</v>
      </c>
      <c r="L1681" s="97">
        <v>0</v>
      </c>
      <c r="M1681" s="97">
        <v>0</v>
      </c>
      <c r="N1681" s="97">
        <v>56</v>
      </c>
      <c r="O1681" s="97">
        <v>0</v>
      </c>
      <c r="P1681" s="97">
        <v>140</v>
      </c>
      <c r="Q1681" s="97">
        <v>32</v>
      </c>
      <c r="R1681" s="97">
        <v>313</v>
      </c>
      <c r="S1681" s="97">
        <v>32</v>
      </c>
    </row>
    <row r="1682" spans="1:19" ht="12.75" customHeight="1" x14ac:dyDescent="0.2">
      <c r="A1682" t="s">
        <v>297</v>
      </c>
      <c r="B1682" t="s">
        <v>12</v>
      </c>
      <c r="C1682" t="s">
        <v>3</v>
      </c>
      <c r="D1682" s="92">
        <v>2015</v>
      </c>
      <c r="E1682" t="s">
        <v>6</v>
      </c>
      <c r="F1682">
        <v>68</v>
      </c>
      <c r="G1682" s="88">
        <f t="shared" si="52"/>
        <v>0</v>
      </c>
      <c r="H1682">
        <v>0</v>
      </c>
      <c r="I1682">
        <v>0</v>
      </c>
      <c r="J1682">
        <v>49</v>
      </c>
      <c r="K1682" s="88">
        <f t="shared" si="53"/>
        <v>0</v>
      </c>
      <c r="L1682">
        <v>0</v>
      </c>
      <c r="M1682">
        <v>0</v>
      </c>
      <c r="N1682">
        <v>56</v>
      </c>
      <c r="O1682">
        <v>0</v>
      </c>
      <c r="P1682">
        <v>140</v>
      </c>
      <c r="Q1682">
        <v>37</v>
      </c>
      <c r="R1682">
        <v>313</v>
      </c>
      <c r="S1682">
        <v>37</v>
      </c>
    </row>
    <row r="1683" spans="1:19" ht="12.75" customHeight="1" x14ac:dyDescent="0.2">
      <c r="A1683" t="s">
        <v>297</v>
      </c>
      <c r="B1683" t="s">
        <v>12</v>
      </c>
      <c r="C1683" t="s">
        <v>3</v>
      </c>
      <c r="D1683" s="92">
        <v>2016</v>
      </c>
      <c r="E1683" t="s">
        <v>6</v>
      </c>
      <c r="F1683">
        <v>68</v>
      </c>
      <c r="G1683" s="88">
        <f t="shared" si="52"/>
        <v>0</v>
      </c>
      <c r="H1683">
        <v>0</v>
      </c>
      <c r="I1683">
        <v>0</v>
      </c>
      <c r="J1683">
        <v>49</v>
      </c>
      <c r="K1683" s="88">
        <f t="shared" si="53"/>
        <v>0</v>
      </c>
      <c r="L1683">
        <v>0</v>
      </c>
      <c r="M1683">
        <v>0</v>
      </c>
      <c r="N1683">
        <v>56</v>
      </c>
      <c r="O1683">
        <v>0</v>
      </c>
      <c r="P1683">
        <v>140</v>
      </c>
      <c r="Q1683">
        <v>25</v>
      </c>
      <c r="R1683">
        <v>313</v>
      </c>
      <c r="S1683">
        <v>25</v>
      </c>
    </row>
    <row r="1684" spans="1:19" ht="12.75" customHeight="1" x14ac:dyDescent="0.2">
      <c r="A1684" t="s">
        <v>297</v>
      </c>
      <c r="B1684" t="s">
        <v>12</v>
      </c>
      <c r="C1684" t="s">
        <v>3</v>
      </c>
      <c r="D1684" s="92">
        <v>2017</v>
      </c>
      <c r="E1684" t="s">
        <v>6</v>
      </c>
      <c r="F1684">
        <v>68</v>
      </c>
      <c r="G1684" s="88">
        <f t="shared" si="52"/>
        <v>0</v>
      </c>
      <c r="H1684">
        <v>0</v>
      </c>
      <c r="I1684">
        <v>0</v>
      </c>
      <c r="J1684">
        <v>49</v>
      </c>
      <c r="K1684" s="88">
        <f t="shared" si="53"/>
        <v>0</v>
      </c>
      <c r="L1684">
        <v>0</v>
      </c>
      <c r="M1684">
        <v>0</v>
      </c>
      <c r="N1684">
        <v>56</v>
      </c>
      <c r="O1684">
        <v>2</v>
      </c>
      <c r="P1684">
        <v>140</v>
      </c>
      <c r="Q1684">
        <v>0</v>
      </c>
      <c r="R1684">
        <v>313</v>
      </c>
      <c r="S1684">
        <v>2</v>
      </c>
    </row>
    <row r="1685" spans="1:19" ht="12.75" customHeight="1" x14ac:dyDescent="0.2">
      <c r="A1685" t="s">
        <v>1136</v>
      </c>
      <c r="B1685" t="s">
        <v>946</v>
      </c>
      <c r="C1685" t="s">
        <v>26</v>
      </c>
      <c r="D1685" s="92">
        <v>2017</v>
      </c>
      <c r="E1685" t="s">
        <v>6</v>
      </c>
      <c r="F1685">
        <v>3157</v>
      </c>
      <c r="G1685" s="88">
        <f t="shared" si="52"/>
        <v>164</v>
      </c>
      <c r="H1685">
        <v>164</v>
      </c>
      <c r="I1685">
        <v>0</v>
      </c>
      <c r="J1685">
        <v>2004</v>
      </c>
      <c r="K1685" s="88">
        <f t="shared" si="53"/>
        <v>0</v>
      </c>
      <c r="L1685">
        <v>0</v>
      </c>
      <c r="M1685">
        <v>0</v>
      </c>
      <c r="N1685">
        <v>2103</v>
      </c>
      <c r="O1685">
        <v>47</v>
      </c>
      <c r="P1685">
        <v>4560</v>
      </c>
      <c r="Q1685">
        <v>175</v>
      </c>
      <c r="R1685">
        <v>11824</v>
      </c>
      <c r="S1685">
        <v>386</v>
      </c>
    </row>
    <row r="1686" spans="1:19" ht="12.75" customHeight="1" x14ac:dyDescent="0.2">
      <c r="A1686" s="93" t="s">
        <v>298</v>
      </c>
      <c r="B1686" s="93" t="s">
        <v>42</v>
      </c>
      <c r="C1686" s="93" t="s">
        <v>8</v>
      </c>
      <c r="D1686" s="94" t="s">
        <v>1189</v>
      </c>
      <c r="E1686" s="93" t="s">
        <v>6</v>
      </c>
      <c r="F1686" s="95">
        <v>147</v>
      </c>
      <c r="G1686" s="88">
        <f t="shared" si="52"/>
        <v>0</v>
      </c>
      <c r="H1686" s="95">
        <v>0</v>
      </c>
      <c r="I1686" s="95">
        <v>0</v>
      </c>
      <c r="J1686" s="96">
        <v>57</v>
      </c>
      <c r="K1686" s="88">
        <f t="shared" si="53"/>
        <v>0</v>
      </c>
      <c r="L1686" s="95">
        <v>0</v>
      </c>
      <c r="M1686" s="95">
        <v>0</v>
      </c>
      <c r="N1686" s="95">
        <v>60</v>
      </c>
      <c r="O1686" s="95">
        <v>0</v>
      </c>
      <c r="P1686" s="93" t="s">
        <v>1361</v>
      </c>
      <c r="Q1686" s="95">
        <v>5</v>
      </c>
      <c r="R1686" s="95">
        <v>505</v>
      </c>
      <c r="S1686" s="95">
        <v>5</v>
      </c>
    </row>
    <row r="1687" spans="1:19" ht="12.75" customHeight="1" x14ac:dyDescent="0.2">
      <c r="A1687" s="97" t="s">
        <v>298</v>
      </c>
      <c r="B1687" s="97" t="s">
        <v>42</v>
      </c>
      <c r="C1687" s="97" t="s">
        <v>8</v>
      </c>
      <c r="D1687" s="98">
        <v>2014</v>
      </c>
      <c r="E1687" s="97" t="s">
        <v>6</v>
      </c>
      <c r="F1687" s="97">
        <v>147</v>
      </c>
      <c r="G1687" s="88">
        <f t="shared" si="52"/>
        <v>0</v>
      </c>
      <c r="H1687" s="97">
        <v>0</v>
      </c>
      <c r="I1687" s="97">
        <v>0</v>
      </c>
      <c r="J1687" s="97">
        <v>57</v>
      </c>
      <c r="K1687" s="88">
        <f t="shared" si="53"/>
        <v>0</v>
      </c>
      <c r="L1687" s="97">
        <v>0</v>
      </c>
      <c r="M1687" s="97">
        <v>0</v>
      </c>
      <c r="N1687" s="97">
        <v>60</v>
      </c>
      <c r="O1687" s="97">
        <v>0</v>
      </c>
      <c r="P1687" s="97">
        <v>241</v>
      </c>
      <c r="Q1687" s="97">
        <v>0</v>
      </c>
      <c r="R1687" s="97">
        <v>505</v>
      </c>
      <c r="S1687" s="97">
        <v>0</v>
      </c>
    </row>
    <row r="1688" spans="1:19" ht="12.75" customHeight="1" x14ac:dyDescent="0.2">
      <c r="A1688" s="97" t="s">
        <v>298</v>
      </c>
      <c r="B1688" s="97" t="s">
        <v>42</v>
      </c>
      <c r="C1688" s="97" t="s">
        <v>8</v>
      </c>
      <c r="D1688" s="98">
        <v>2015</v>
      </c>
      <c r="E1688" s="97" t="s">
        <v>6</v>
      </c>
      <c r="F1688" s="97">
        <v>147</v>
      </c>
      <c r="G1688" s="88">
        <f t="shared" si="52"/>
        <v>0</v>
      </c>
      <c r="H1688" s="97">
        <v>0</v>
      </c>
      <c r="I1688" s="97">
        <v>0</v>
      </c>
      <c r="J1688" s="97">
        <v>57</v>
      </c>
      <c r="K1688" s="88">
        <f t="shared" si="53"/>
        <v>0</v>
      </c>
      <c r="L1688" s="97">
        <v>0</v>
      </c>
      <c r="M1688" s="97">
        <v>0</v>
      </c>
      <c r="N1688" s="97">
        <v>60</v>
      </c>
      <c r="O1688" s="97">
        <v>0</v>
      </c>
      <c r="P1688" s="97">
        <v>241</v>
      </c>
      <c r="Q1688" s="97">
        <v>8</v>
      </c>
      <c r="R1688" s="97">
        <v>505</v>
      </c>
      <c r="S1688" s="97">
        <v>8</v>
      </c>
    </row>
    <row r="1689" spans="1:19" ht="12.75" customHeight="1" x14ac:dyDescent="0.2">
      <c r="A1689" s="97" t="s">
        <v>298</v>
      </c>
      <c r="B1689" s="97" t="s">
        <v>42</v>
      </c>
      <c r="C1689" s="97" t="s">
        <v>8</v>
      </c>
      <c r="D1689" s="98">
        <v>2016</v>
      </c>
      <c r="E1689" s="97" t="s">
        <v>6</v>
      </c>
      <c r="F1689" s="97">
        <v>147</v>
      </c>
      <c r="G1689" s="88">
        <f t="shared" si="52"/>
        <v>0</v>
      </c>
      <c r="H1689" s="97">
        <v>0</v>
      </c>
      <c r="I1689" s="97">
        <v>0</v>
      </c>
      <c r="J1689" s="97">
        <v>57</v>
      </c>
      <c r="K1689" s="88">
        <f t="shared" si="53"/>
        <v>0</v>
      </c>
      <c r="L1689" s="97">
        <v>0</v>
      </c>
      <c r="M1689" s="97">
        <v>0</v>
      </c>
      <c r="N1689" s="97">
        <v>60</v>
      </c>
      <c r="O1689" s="97">
        <v>0</v>
      </c>
      <c r="P1689" s="97">
        <v>241</v>
      </c>
      <c r="Q1689" s="97">
        <v>52</v>
      </c>
      <c r="R1689" s="97">
        <v>505</v>
      </c>
      <c r="S1689" s="97">
        <v>52</v>
      </c>
    </row>
    <row r="1690" spans="1:19" ht="12.75" customHeight="1" x14ac:dyDescent="0.2">
      <c r="A1690" s="97" t="s">
        <v>298</v>
      </c>
      <c r="B1690" s="97" t="s">
        <v>42</v>
      </c>
      <c r="C1690" s="97" t="s">
        <v>8</v>
      </c>
      <c r="D1690" s="98">
        <v>2017</v>
      </c>
      <c r="E1690" s="97" t="s">
        <v>6</v>
      </c>
      <c r="F1690" s="97">
        <v>147</v>
      </c>
      <c r="G1690" s="88">
        <f t="shared" si="52"/>
        <v>0</v>
      </c>
      <c r="H1690" s="97">
        <v>0</v>
      </c>
      <c r="I1690" s="97">
        <v>0</v>
      </c>
      <c r="J1690" s="97">
        <v>57</v>
      </c>
      <c r="K1690" s="88">
        <f t="shared" si="53"/>
        <v>0</v>
      </c>
      <c r="L1690" s="97">
        <v>0</v>
      </c>
      <c r="M1690" s="97">
        <v>0</v>
      </c>
      <c r="N1690" s="97">
        <v>60</v>
      </c>
      <c r="O1690" s="97">
        <v>0</v>
      </c>
      <c r="P1690" s="97">
        <v>241</v>
      </c>
      <c r="Q1690" s="97">
        <v>19</v>
      </c>
      <c r="R1690" s="97">
        <v>505</v>
      </c>
      <c r="S1690" s="97">
        <v>19</v>
      </c>
    </row>
    <row r="1691" spans="1:19" ht="12.75" customHeight="1" x14ac:dyDescent="0.2">
      <c r="A1691" s="93" t="s">
        <v>299</v>
      </c>
      <c r="B1691" s="93" t="s">
        <v>62</v>
      </c>
      <c r="C1691" s="93" t="s">
        <v>8</v>
      </c>
      <c r="D1691" s="94" t="s">
        <v>1189</v>
      </c>
      <c r="E1691" s="93" t="s">
        <v>6</v>
      </c>
      <c r="F1691" s="95">
        <v>1640</v>
      </c>
      <c r="G1691" s="88">
        <f t="shared" si="52"/>
        <v>0</v>
      </c>
      <c r="H1691" s="95">
        <v>0</v>
      </c>
      <c r="I1691" s="95">
        <v>0</v>
      </c>
      <c r="J1691" s="96">
        <v>906</v>
      </c>
      <c r="K1691" s="88">
        <f t="shared" si="53"/>
        <v>0</v>
      </c>
      <c r="L1691" s="95">
        <v>0</v>
      </c>
      <c r="M1691" s="95">
        <v>0</v>
      </c>
      <c r="N1691" s="95">
        <v>932</v>
      </c>
      <c r="O1691" s="95">
        <v>62</v>
      </c>
      <c r="P1691" s="93" t="s">
        <v>1456</v>
      </c>
      <c r="Q1691" s="95">
        <v>207</v>
      </c>
      <c r="R1691" s="95">
        <v>5452</v>
      </c>
      <c r="S1691" s="95">
        <v>269</v>
      </c>
    </row>
    <row r="1692" spans="1:19" ht="12.75" customHeight="1" x14ac:dyDescent="0.2">
      <c r="A1692" t="s">
        <v>299</v>
      </c>
      <c r="B1692" t="s">
        <v>62</v>
      </c>
      <c r="C1692" t="s">
        <v>8</v>
      </c>
      <c r="D1692" s="92">
        <v>2015</v>
      </c>
      <c r="E1692" t="s">
        <v>6</v>
      </c>
      <c r="F1692">
        <v>1640</v>
      </c>
      <c r="G1692" s="88">
        <f t="shared" si="52"/>
        <v>43</v>
      </c>
      <c r="H1692">
        <v>43</v>
      </c>
      <c r="I1692">
        <v>0</v>
      </c>
      <c r="J1692">
        <v>906</v>
      </c>
      <c r="K1692" s="88">
        <f t="shared" si="53"/>
        <v>0</v>
      </c>
      <c r="L1692">
        <v>0</v>
      </c>
      <c r="M1692">
        <v>0</v>
      </c>
      <c r="N1692">
        <v>932</v>
      </c>
      <c r="O1692">
        <v>26</v>
      </c>
      <c r="P1692">
        <v>1974</v>
      </c>
      <c r="Q1692">
        <v>796</v>
      </c>
      <c r="R1692">
        <v>5452</v>
      </c>
      <c r="S1692">
        <v>865</v>
      </c>
    </row>
    <row r="1693" spans="1:19" ht="12.75" customHeight="1" x14ac:dyDescent="0.2">
      <c r="A1693" t="s">
        <v>299</v>
      </c>
      <c r="B1693" t="s">
        <v>62</v>
      </c>
      <c r="C1693" t="s">
        <v>8</v>
      </c>
      <c r="D1693" s="92">
        <v>2016</v>
      </c>
      <c r="E1693" t="s">
        <v>6</v>
      </c>
      <c r="F1693">
        <v>1640</v>
      </c>
      <c r="G1693" s="88">
        <f t="shared" si="52"/>
        <v>0</v>
      </c>
      <c r="H1693">
        <v>0</v>
      </c>
      <c r="I1693">
        <v>0</v>
      </c>
      <c r="J1693">
        <v>906</v>
      </c>
      <c r="K1693" s="88">
        <f t="shared" si="53"/>
        <v>1</v>
      </c>
      <c r="L1693">
        <v>1</v>
      </c>
      <c r="M1693">
        <v>0</v>
      </c>
      <c r="N1693">
        <v>932</v>
      </c>
      <c r="O1693">
        <v>32</v>
      </c>
      <c r="P1693">
        <v>1974</v>
      </c>
      <c r="Q1693">
        <v>222</v>
      </c>
      <c r="R1693">
        <v>5452</v>
      </c>
      <c r="S1693">
        <v>255</v>
      </c>
    </row>
    <row r="1694" spans="1:19" ht="12.75" customHeight="1" x14ac:dyDescent="0.2">
      <c r="A1694" t="s">
        <v>299</v>
      </c>
      <c r="B1694" t="s">
        <v>62</v>
      </c>
      <c r="C1694" t="s">
        <v>8</v>
      </c>
      <c r="D1694" s="92">
        <v>2017</v>
      </c>
      <c r="E1694" t="s">
        <v>6</v>
      </c>
      <c r="F1694">
        <v>1640</v>
      </c>
      <c r="G1694" s="88">
        <f t="shared" si="52"/>
        <v>46</v>
      </c>
      <c r="H1694">
        <v>46</v>
      </c>
      <c r="I1694">
        <v>0</v>
      </c>
      <c r="J1694">
        <v>906</v>
      </c>
      <c r="K1694" s="88">
        <f t="shared" si="53"/>
        <v>20</v>
      </c>
      <c r="L1694">
        <v>20</v>
      </c>
      <c r="M1694">
        <v>0</v>
      </c>
      <c r="N1694">
        <v>932</v>
      </c>
      <c r="O1694">
        <v>47</v>
      </c>
      <c r="P1694">
        <v>1974</v>
      </c>
      <c r="Q1694">
        <v>381</v>
      </c>
      <c r="R1694">
        <v>5452</v>
      </c>
      <c r="S1694">
        <v>494</v>
      </c>
    </row>
    <row r="1695" spans="1:19" ht="12.75" customHeight="1" x14ac:dyDescent="0.2">
      <c r="A1695" s="93" t="s">
        <v>1138</v>
      </c>
      <c r="B1695" s="93" t="s">
        <v>177</v>
      </c>
      <c r="C1695" s="93" t="s">
        <v>32</v>
      </c>
      <c r="D1695" s="94" t="s">
        <v>1189</v>
      </c>
      <c r="E1695" s="93" t="s">
        <v>6</v>
      </c>
      <c r="F1695" s="95">
        <v>85</v>
      </c>
      <c r="G1695" s="88">
        <f t="shared" si="52"/>
        <v>2</v>
      </c>
      <c r="H1695" s="95">
        <v>0</v>
      </c>
      <c r="I1695" s="95">
        <v>2</v>
      </c>
      <c r="J1695" s="96">
        <v>60</v>
      </c>
      <c r="K1695" s="88">
        <f t="shared" si="53"/>
        <v>1</v>
      </c>
      <c r="L1695" s="95">
        <v>0</v>
      </c>
      <c r="M1695" s="95">
        <v>1</v>
      </c>
      <c r="N1695" s="95">
        <v>62</v>
      </c>
      <c r="O1695" s="95">
        <v>2</v>
      </c>
      <c r="P1695" s="93" t="s">
        <v>1457</v>
      </c>
      <c r="Q1695" s="95">
        <v>5</v>
      </c>
      <c r="R1695" s="95">
        <v>335</v>
      </c>
      <c r="S1695" s="95">
        <v>10</v>
      </c>
    </row>
    <row r="1696" spans="1:19" ht="12.75" customHeight="1" x14ac:dyDescent="0.2">
      <c r="A1696" s="97" t="s">
        <v>1138</v>
      </c>
      <c r="B1696" s="97" t="s">
        <v>177</v>
      </c>
      <c r="C1696" s="97" t="s">
        <v>32</v>
      </c>
      <c r="D1696" s="98">
        <v>2013</v>
      </c>
      <c r="E1696" s="97" t="s">
        <v>6</v>
      </c>
      <c r="F1696" s="97">
        <v>85</v>
      </c>
      <c r="G1696" s="88">
        <f t="shared" si="52"/>
        <v>0</v>
      </c>
      <c r="H1696" s="97">
        <v>0</v>
      </c>
      <c r="I1696" s="97">
        <v>0</v>
      </c>
      <c r="J1696" s="97">
        <v>60</v>
      </c>
      <c r="K1696" s="88">
        <f t="shared" si="53"/>
        <v>0</v>
      </c>
      <c r="L1696" s="97">
        <v>0</v>
      </c>
      <c r="M1696" s="97">
        <v>0</v>
      </c>
      <c r="N1696" s="97">
        <v>62</v>
      </c>
      <c r="O1696" s="97">
        <v>4</v>
      </c>
      <c r="P1696" s="97">
        <v>128</v>
      </c>
      <c r="Q1696" s="97">
        <v>8</v>
      </c>
      <c r="R1696" s="97">
        <v>335</v>
      </c>
      <c r="S1696" s="97">
        <v>12</v>
      </c>
    </row>
    <row r="1697" spans="1:19" ht="12.75" customHeight="1" x14ac:dyDescent="0.2">
      <c r="A1697" s="97" t="s">
        <v>1138</v>
      </c>
      <c r="B1697" s="97" t="s">
        <v>177</v>
      </c>
      <c r="C1697" s="97" t="s">
        <v>32</v>
      </c>
      <c r="D1697" s="98">
        <v>2014</v>
      </c>
      <c r="E1697" s="97" t="s">
        <v>6</v>
      </c>
      <c r="F1697" s="97">
        <v>85</v>
      </c>
      <c r="G1697" s="88">
        <f t="shared" si="52"/>
        <v>0</v>
      </c>
      <c r="H1697" s="97">
        <v>0</v>
      </c>
      <c r="I1697" s="97">
        <v>0</v>
      </c>
      <c r="J1697" s="97">
        <v>60</v>
      </c>
      <c r="K1697" s="88">
        <f t="shared" si="53"/>
        <v>0</v>
      </c>
      <c r="L1697" s="97">
        <v>0</v>
      </c>
      <c r="M1697" s="97">
        <v>0</v>
      </c>
      <c r="N1697" s="97">
        <v>62</v>
      </c>
      <c r="O1697" s="97">
        <v>1</v>
      </c>
      <c r="P1697" s="97">
        <v>128</v>
      </c>
      <c r="Q1697" s="97">
        <v>19</v>
      </c>
      <c r="R1697" s="97">
        <v>335</v>
      </c>
      <c r="S1697" s="97">
        <v>20</v>
      </c>
    </row>
    <row r="1698" spans="1:19" ht="12.75" customHeight="1" x14ac:dyDescent="0.2">
      <c r="A1698" s="97" t="s">
        <v>1138</v>
      </c>
      <c r="B1698" s="97" t="s">
        <v>177</v>
      </c>
      <c r="C1698" s="97" t="s">
        <v>32</v>
      </c>
      <c r="D1698" s="98">
        <v>2015</v>
      </c>
      <c r="E1698" s="97" t="s">
        <v>6</v>
      </c>
      <c r="F1698" s="97">
        <v>85</v>
      </c>
      <c r="G1698" s="88">
        <f t="shared" si="52"/>
        <v>0</v>
      </c>
      <c r="H1698" s="97">
        <v>0</v>
      </c>
      <c r="I1698" s="97">
        <v>0</v>
      </c>
      <c r="J1698" s="97">
        <v>60</v>
      </c>
      <c r="K1698" s="88">
        <f t="shared" si="53"/>
        <v>0</v>
      </c>
      <c r="L1698" s="97">
        <v>0</v>
      </c>
      <c r="M1698" s="97">
        <v>0</v>
      </c>
      <c r="N1698" s="97">
        <v>62</v>
      </c>
      <c r="O1698" s="97">
        <v>7</v>
      </c>
      <c r="P1698" s="97">
        <v>128</v>
      </c>
      <c r="Q1698" s="97">
        <v>19</v>
      </c>
      <c r="R1698" s="97">
        <v>335</v>
      </c>
      <c r="S1698" s="97">
        <v>26</v>
      </c>
    </row>
    <row r="1699" spans="1:19" ht="12.75" customHeight="1" x14ac:dyDescent="0.2">
      <c r="A1699" s="97" t="s">
        <v>1138</v>
      </c>
      <c r="B1699" s="97" t="s">
        <v>177</v>
      </c>
      <c r="C1699" s="97" t="s">
        <v>32</v>
      </c>
      <c r="D1699" s="98">
        <v>2016</v>
      </c>
      <c r="E1699" s="97" t="s">
        <v>6</v>
      </c>
      <c r="F1699" s="97">
        <v>85</v>
      </c>
      <c r="G1699" s="88">
        <f t="shared" si="52"/>
        <v>0</v>
      </c>
      <c r="H1699" s="97">
        <v>0</v>
      </c>
      <c r="I1699" s="97">
        <v>0</v>
      </c>
      <c r="J1699" s="97">
        <v>60</v>
      </c>
      <c r="K1699" s="88">
        <f t="shared" si="53"/>
        <v>0</v>
      </c>
      <c r="L1699" s="97">
        <v>0</v>
      </c>
      <c r="M1699" s="97">
        <v>0</v>
      </c>
      <c r="N1699" s="97">
        <v>62</v>
      </c>
      <c r="O1699" s="97">
        <v>2</v>
      </c>
      <c r="P1699" s="97">
        <v>128</v>
      </c>
      <c r="Q1699" s="97">
        <v>8</v>
      </c>
      <c r="R1699" s="97">
        <v>335</v>
      </c>
      <c r="S1699" s="97">
        <v>10</v>
      </c>
    </row>
    <row r="1700" spans="1:19" ht="12.75" customHeight="1" x14ac:dyDescent="0.2">
      <c r="A1700" s="97" t="s">
        <v>1138</v>
      </c>
      <c r="B1700" s="97" t="s">
        <v>177</v>
      </c>
      <c r="C1700" s="97" t="s">
        <v>32</v>
      </c>
      <c r="D1700" s="98">
        <v>2017</v>
      </c>
      <c r="E1700" s="97" t="s">
        <v>6</v>
      </c>
      <c r="F1700" s="97">
        <v>85</v>
      </c>
      <c r="G1700" s="88">
        <f t="shared" si="52"/>
        <v>0</v>
      </c>
      <c r="H1700" s="97">
        <v>0</v>
      </c>
      <c r="I1700" s="97">
        <v>0</v>
      </c>
      <c r="J1700" s="97">
        <v>60</v>
      </c>
      <c r="K1700" s="88">
        <f t="shared" si="53"/>
        <v>0</v>
      </c>
      <c r="L1700" s="97">
        <v>0</v>
      </c>
      <c r="M1700" s="97">
        <v>0</v>
      </c>
      <c r="N1700" s="97">
        <v>62</v>
      </c>
      <c r="O1700" s="97">
        <v>3</v>
      </c>
      <c r="P1700" s="97">
        <v>128</v>
      </c>
      <c r="Q1700" s="97">
        <v>13</v>
      </c>
      <c r="R1700" s="97">
        <v>335</v>
      </c>
      <c r="S1700" s="97">
        <v>16</v>
      </c>
    </row>
    <row r="1701" spans="1:19" ht="12.75" customHeight="1" x14ac:dyDescent="0.2">
      <c r="A1701" s="97" t="s">
        <v>300</v>
      </c>
      <c r="B1701" s="97" t="s">
        <v>14</v>
      </c>
      <c r="C1701" s="97" t="s">
        <v>13</v>
      </c>
      <c r="D1701" s="98">
        <v>2014</v>
      </c>
      <c r="E1701" s="97" t="s">
        <v>6</v>
      </c>
      <c r="F1701" s="97">
        <v>2</v>
      </c>
      <c r="G1701" s="88">
        <f t="shared" si="52"/>
        <v>0</v>
      </c>
      <c r="H1701" s="97">
        <v>0</v>
      </c>
      <c r="I1701" s="97">
        <v>0</v>
      </c>
      <c r="J1701" s="97">
        <v>2</v>
      </c>
      <c r="K1701" s="88">
        <f t="shared" si="53"/>
        <v>0</v>
      </c>
      <c r="L1701" s="97">
        <v>0</v>
      </c>
      <c r="M1701" s="97">
        <v>0</v>
      </c>
      <c r="N1701" s="97">
        <v>2</v>
      </c>
      <c r="O1701" s="97">
        <v>1</v>
      </c>
      <c r="P1701" s="97">
        <v>4</v>
      </c>
      <c r="Q1701" s="97">
        <v>0</v>
      </c>
      <c r="R1701" s="97">
        <v>10</v>
      </c>
      <c r="S1701" s="97">
        <v>1</v>
      </c>
    </row>
    <row r="1702" spans="1:19" ht="12.75" customHeight="1" x14ac:dyDescent="0.2">
      <c r="A1702" s="97" t="s">
        <v>300</v>
      </c>
      <c r="B1702" s="97" t="s">
        <v>14</v>
      </c>
      <c r="C1702" s="97" t="s">
        <v>13</v>
      </c>
      <c r="D1702" s="98">
        <v>2015</v>
      </c>
      <c r="E1702" s="97" t="s">
        <v>6</v>
      </c>
      <c r="F1702" s="97">
        <v>2</v>
      </c>
      <c r="G1702" s="88">
        <f t="shared" si="52"/>
        <v>0</v>
      </c>
      <c r="H1702" s="97">
        <v>0</v>
      </c>
      <c r="I1702" s="97">
        <v>0</v>
      </c>
      <c r="J1702" s="97">
        <v>2</v>
      </c>
      <c r="K1702" s="88">
        <f t="shared" si="53"/>
        <v>0</v>
      </c>
      <c r="L1702" s="97">
        <v>0</v>
      </c>
      <c r="M1702" s="97">
        <v>0</v>
      </c>
      <c r="N1702" s="97">
        <v>2</v>
      </c>
      <c r="O1702" s="97">
        <v>1</v>
      </c>
      <c r="P1702" s="97">
        <v>4</v>
      </c>
      <c r="Q1702" s="97">
        <v>0</v>
      </c>
      <c r="R1702" s="97">
        <v>10</v>
      </c>
      <c r="S1702" s="97">
        <v>1</v>
      </c>
    </row>
    <row r="1703" spans="1:19" ht="12.75" customHeight="1" x14ac:dyDescent="0.2">
      <c r="A1703" s="97" t="s">
        <v>300</v>
      </c>
      <c r="B1703" s="97" t="s">
        <v>14</v>
      </c>
      <c r="C1703" s="97" t="s">
        <v>13</v>
      </c>
      <c r="D1703" s="98">
        <v>2016</v>
      </c>
      <c r="E1703" s="97" t="s">
        <v>6</v>
      </c>
      <c r="F1703" s="97">
        <v>2</v>
      </c>
      <c r="G1703" s="88">
        <f t="shared" si="52"/>
        <v>0</v>
      </c>
      <c r="H1703" s="97">
        <v>0</v>
      </c>
      <c r="I1703" s="97">
        <v>0</v>
      </c>
      <c r="J1703" s="97">
        <v>2</v>
      </c>
      <c r="K1703" s="88">
        <f t="shared" si="53"/>
        <v>0</v>
      </c>
      <c r="L1703" s="97">
        <v>0</v>
      </c>
      <c r="M1703" s="97">
        <v>0</v>
      </c>
      <c r="N1703" s="97">
        <v>2</v>
      </c>
      <c r="O1703" s="97">
        <v>1</v>
      </c>
      <c r="P1703" s="97">
        <v>4</v>
      </c>
      <c r="Q1703" s="97">
        <v>10</v>
      </c>
      <c r="R1703" s="97">
        <v>10</v>
      </c>
      <c r="S1703" s="97">
        <v>11</v>
      </c>
    </row>
    <row r="1704" spans="1:19" ht="12.75" customHeight="1" x14ac:dyDescent="0.2">
      <c r="A1704" s="97" t="s">
        <v>300</v>
      </c>
      <c r="B1704" s="97" t="s">
        <v>14</v>
      </c>
      <c r="C1704" s="97" t="s">
        <v>13</v>
      </c>
      <c r="D1704" s="98">
        <v>2017</v>
      </c>
      <c r="E1704" s="97" t="s">
        <v>6</v>
      </c>
      <c r="F1704" s="97">
        <v>2</v>
      </c>
      <c r="G1704" s="88">
        <f t="shared" si="52"/>
        <v>0</v>
      </c>
      <c r="H1704" s="97">
        <v>0</v>
      </c>
      <c r="I1704" s="97">
        <v>0</v>
      </c>
      <c r="J1704" s="97">
        <v>2</v>
      </c>
      <c r="K1704" s="88">
        <f t="shared" si="53"/>
        <v>0</v>
      </c>
      <c r="L1704" s="97">
        <v>0</v>
      </c>
      <c r="M1704" s="97">
        <v>0</v>
      </c>
      <c r="N1704" s="97">
        <v>2</v>
      </c>
      <c r="O1704" s="97">
        <v>17</v>
      </c>
      <c r="P1704" s="97">
        <v>4</v>
      </c>
      <c r="Q1704" s="97">
        <v>2</v>
      </c>
      <c r="R1704" s="97">
        <v>10</v>
      </c>
      <c r="S1704" s="97">
        <v>19</v>
      </c>
    </row>
    <row r="1705" spans="1:19" ht="12.75" customHeight="1" x14ac:dyDescent="0.2">
      <c r="A1705" s="93" t="s">
        <v>301</v>
      </c>
      <c r="B1705" s="93" t="s">
        <v>25</v>
      </c>
      <c r="C1705" s="93" t="s">
        <v>26</v>
      </c>
      <c r="D1705" s="94" t="s">
        <v>1189</v>
      </c>
      <c r="E1705" s="93" t="s">
        <v>6</v>
      </c>
      <c r="F1705" s="95">
        <v>52</v>
      </c>
      <c r="G1705" s="88">
        <f t="shared" si="52"/>
        <v>0</v>
      </c>
      <c r="H1705" s="95">
        <v>0</v>
      </c>
      <c r="I1705" s="95">
        <v>0</v>
      </c>
      <c r="J1705" s="96">
        <v>26</v>
      </c>
      <c r="K1705" s="88">
        <f t="shared" si="53"/>
        <v>0</v>
      </c>
      <c r="L1705" s="95">
        <v>0</v>
      </c>
      <c r="M1705" s="95">
        <v>0</v>
      </c>
      <c r="N1705" s="95">
        <v>30</v>
      </c>
      <c r="O1705" s="95">
        <v>2</v>
      </c>
      <c r="P1705" s="93" t="s">
        <v>1329</v>
      </c>
      <c r="Q1705" s="95">
        <v>6</v>
      </c>
      <c r="R1705" s="95">
        <v>254</v>
      </c>
      <c r="S1705" s="95">
        <v>8</v>
      </c>
    </row>
    <row r="1706" spans="1:19" ht="12.75" customHeight="1" x14ac:dyDescent="0.2">
      <c r="A1706" s="97" t="s">
        <v>301</v>
      </c>
      <c r="B1706" s="97" t="s">
        <v>25</v>
      </c>
      <c r="C1706" s="97" t="s">
        <v>26</v>
      </c>
      <c r="D1706" s="98">
        <v>2015</v>
      </c>
      <c r="E1706" s="97" t="s">
        <v>6</v>
      </c>
      <c r="F1706" s="97">
        <v>52</v>
      </c>
      <c r="G1706" s="88">
        <f t="shared" si="52"/>
        <v>0</v>
      </c>
      <c r="H1706" s="97">
        <v>0</v>
      </c>
      <c r="I1706" s="97">
        <v>0</v>
      </c>
      <c r="J1706" s="97">
        <v>26</v>
      </c>
      <c r="K1706" s="88">
        <f t="shared" si="53"/>
        <v>0</v>
      </c>
      <c r="L1706" s="97">
        <v>0</v>
      </c>
      <c r="M1706" s="97">
        <v>0</v>
      </c>
      <c r="N1706" s="97">
        <v>30</v>
      </c>
      <c r="O1706" s="97">
        <v>0</v>
      </c>
      <c r="P1706" s="97">
        <v>146</v>
      </c>
      <c r="Q1706" s="97">
        <v>11</v>
      </c>
      <c r="R1706" s="97">
        <v>254</v>
      </c>
      <c r="S1706" s="97">
        <v>11</v>
      </c>
    </row>
    <row r="1707" spans="1:19" ht="12.75" customHeight="1" x14ac:dyDescent="0.2">
      <c r="A1707" s="97" t="s">
        <v>301</v>
      </c>
      <c r="B1707" s="97" t="s">
        <v>25</v>
      </c>
      <c r="C1707" s="97" t="s">
        <v>26</v>
      </c>
      <c r="D1707" s="98">
        <v>2016</v>
      </c>
      <c r="E1707" s="97" t="s">
        <v>6</v>
      </c>
      <c r="F1707" s="97">
        <v>52</v>
      </c>
      <c r="G1707" s="88">
        <f t="shared" si="52"/>
        <v>0</v>
      </c>
      <c r="H1707" s="97">
        <v>0</v>
      </c>
      <c r="I1707" s="97">
        <v>0</v>
      </c>
      <c r="J1707" s="97">
        <v>26</v>
      </c>
      <c r="K1707" s="88">
        <f t="shared" si="53"/>
        <v>0</v>
      </c>
      <c r="L1707" s="97">
        <v>0</v>
      </c>
      <c r="M1707" s="97">
        <v>0</v>
      </c>
      <c r="N1707" s="97">
        <v>30</v>
      </c>
      <c r="O1707" s="97">
        <v>0</v>
      </c>
      <c r="P1707" s="97">
        <v>146</v>
      </c>
      <c r="Q1707" s="97">
        <v>9</v>
      </c>
      <c r="R1707" s="97">
        <v>254</v>
      </c>
      <c r="S1707" s="97">
        <v>9</v>
      </c>
    </row>
    <row r="1708" spans="1:19" ht="12.75" customHeight="1" x14ac:dyDescent="0.2">
      <c r="A1708" s="97" t="s">
        <v>301</v>
      </c>
      <c r="B1708" s="97" t="s">
        <v>25</v>
      </c>
      <c r="C1708" s="97" t="s">
        <v>26</v>
      </c>
      <c r="D1708" s="98">
        <v>2017</v>
      </c>
      <c r="E1708" s="97" t="s">
        <v>6</v>
      </c>
      <c r="F1708" s="97">
        <v>52</v>
      </c>
      <c r="G1708" s="88">
        <f t="shared" si="52"/>
        <v>0</v>
      </c>
      <c r="H1708" s="97">
        <v>0</v>
      </c>
      <c r="I1708" s="97">
        <v>0</v>
      </c>
      <c r="J1708" s="97">
        <v>26</v>
      </c>
      <c r="K1708" s="88">
        <f t="shared" si="53"/>
        <v>0</v>
      </c>
      <c r="L1708" s="97">
        <v>0</v>
      </c>
      <c r="M1708" s="97">
        <v>0</v>
      </c>
      <c r="N1708" s="97">
        <v>30</v>
      </c>
      <c r="O1708" s="97">
        <v>3</v>
      </c>
      <c r="P1708" s="97">
        <v>146</v>
      </c>
      <c r="Q1708" s="97">
        <v>12</v>
      </c>
      <c r="R1708" s="97">
        <v>254</v>
      </c>
      <c r="S1708" s="97">
        <v>15</v>
      </c>
    </row>
    <row r="1709" spans="1:19" ht="12.75" customHeight="1" x14ac:dyDescent="0.2">
      <c r="A1709" s="93" t="s">
        <v>90</v>
      </c>
      <c r="B1709" s="93" t="s">
        <v>90</v>
      </c>
      <c r="C1709" s="93" t="s">
        <v>13</v>
      </c>
      <c r="D1709" s="94" t="s">
        <v>1189</v>
      </c>
      <c r="E1709" s="93" t="s">
        <v>6</v>
      </c>
      <c r="F1709" s="95">
        <v>2</v>
      </c>
      <c r="G1709" s="88">
        <f t="shared" si="52"/>
        <v>0</v>
      </c>
      <c r="H1709" s="97"/>
      <c r="I1709" s="97"/>
      <c r="J1709" s="96">
        <v>2</v>
      </c>
      <c r="K1709" s="88">
        <f t="shared" si="53"/>
        <v>0</v>
      </c>
      <c r="L1709" s="97"/>
      <c r="M1709" s="97"/>
      <c r="N1709" s="95">
        <v>2</v>
      </c>
      <c r="O1709" s="97"/>
      <c r="P1709" s="93" t="s">
        <v>1412</v>
      </c>
      <c r="Q1709" s="97"/>
      <c r="R1709" s="95">
        <v>10</v>
      </c>
      <c r="S1709" s="97"/>
    </row>
    <row r="1710" spans="1:19" ht="12.75" customHeight="1" x14ac:dyDescent="0.2">
      <c r="A1710" s="97" t="s">
        <v>90</v>
      </c>
      <c r="B1710" s="97" t="s">
        <v>90</v>
      </c>
      <c r="C1710" s="97" t="s">
        <v>13</v>
      </c>
      <c r="D1710" s="98">
        <v>2017</v>
      </c>
      <c r="E1710" s="97" t="s">
        <v>6</v>
      </c>
      <c r="F1710" s="97">
        <v>2</v>
      </c>
      <c r="G1710" s="88">
        <f t="shared" si="52"/>
        <v>0</v>
      </c>
      <c r="H1710" s="97">
        <v>0</v>
      </c>
      <c r="I1710" s="97">
        <v>0</v>
      </c>
      <c r="J1710" s="97">
        <v>2</v>
      </c>
      <c r="K1710" s="88">
        <f t="shared" si="53"/>
        <v>0</v>
      </c>
      <c r="L1710" s="97">
        <v>0</v>
      </c>
      <c r="M1710" s="97">
        <v>0</v>
      </c>
      <c r="N1710" s="97">
        <v>2</v>
      </c>
      <c r="O1710" s="97">
        <v>0</v>
      </c>
      <c r="P1710" s="97">
        <v>4</v>
      </c>
      <c r="Q1710" s="97">
        <v>0</v>
      </c>
      <c r="R1710" s="97">
        <v>10</v>
      </c>
      <c r="S1710" s="97">
        <v>0</v>
      </c>
    </row>
    <row r="1711" spans="1:19" ht="12.75" customHeight="1" x14ac:dyDescent="0.2">
      <c r="A1711" s="93" t="s">
        <v>302</v>
      </c>
      <c r="B1711" s="93" t="s">
        <v>90</v>
      </c>
      <c r="C1711" s="93" t="s">
        <v>13</v>
      </c>
      <c r="D1711" s="94" t="s">
        <v>1189</v>
      </c>
      <c r="E1711" s="93" t="s">
        <v>6</v>
      </c>
      <c r="F1711" s="95">
        <v>112</v>
      </c>
      <c r="G1711" s="88">
        <f t="shared" si="52"/>
        <v>0</v>
      </c>
      <c r="H1711" s="97"/>
      <c r="I1711" s="97"/>
      <c r="J1711" s="96">
        <v>76</v>
      </c>
      <c r="K1711" s="88">
        <f t="shared" si="53"/>
        <v>0</v>
      </c>
      <c r="L1711" s="97"/>
      <c r="M1711" s="97"/>
      <c r="N1711" s="95">
        <v>89</v>
      </c>
      <c r="O1711" s="97"/>
      <c r="P1711" s="93" t="s">
        <v>1392</v>
      </c>
      <c r="Q1711" s="97"/>
      <c r="R1711" s="95">
        <v>486</v>
      </c>
      <c r="S1711" s="97"/>
    </row>
    <row r="1712" spans="1:19" ht="12.75" customHeight="1" x14ac:dyDescent="0.2">
      <c r="A1712" s="97" t="s">
        <v>302</v>
      </c>
      <c r="B1712" s="97" t="s">
        <v>90</v>
      </c>
      <c r="C1712" s="97" t="s">
        <v>13</v>
      </c>
      <c r="D1712" s="98">
        <v>2014</v>
      </c>
      <c r="E1712" s="97" t="s">
        <v>6</v>
      </c>
      <c r="F1712" s="97">
        <v>112</v>
      </c>
      <c r="G1712" s="88">
        <f t="shared" si="52"/>
        <v>16</v>
      </c>
      <c r="H1712" s="97">
        <v>0</v>
      </c>
      <c r="I1712" s="97">
        <v>16</v>
      </c>
      <c r="J1712" s="97">
        <v>76</v>
      </c>
      <c r="K1712" s="88">
        <f t="shared" si="53"/>
        <v>7</v>
      </c>
      <c r="L1712" s="97">
        <v>0</v>
      </c>
      <c r="M1712" s="97">
        <v>7</v>
      </c>
      <c r="N1712" s="97">
        <v>89</v>
      </c>
      <c r="O1712" s="97">
        <v>6</v>
      </c>
      <c r="P1712" s="97">
        <v>209</v>
      </c>
      <c r="Q1712" s="97">
        <v>52</v>
      </c>
      <c r="R1712" s="97">
        <v>486</v>
      </c>
      <c r="S1712" s="97">
        <v>81</v>
      </c>
    </row>
    <row r="1713" spans="1:19" ht="12.75" customHeight="1" x14ac:dyDescent="0.2">
      <c r="A1713" s="97" t="s">
        <v>302</v>
      </c>
      <c r="B1713" s="97" t="s">
        <v>90</v>
      </c>
      <c r="C1713" s="97" t="s">
        <v>13</v>
      </c>
      <c r="D1713" s="98">
        <v>2016</v>
      </c>
      <c r="E1713" s="97" t="s">
        <v>6</v>
      </c>
      <c r="F1713" s="97">
        <v>112</v>
      </c>
      <c r="G1713" s="88">
        <f t="shared" si="52"/>
        <v>0</v>
      </c>
      <c r="H1713" s="97">
        <v>0</v>
      </c>
      <c r="I1713" s="97">
        <v>0</v>
      </c>
      <c r="J1713" s="97">
        <v>76</v>
      </c>
      <c r="K1713" s="88">
        <f t="shared" si="53"/>
        <v>23</v>
      </c>
      <c r="L1713" s="97">
        <v>23</v>
      </c>
      <c r="M1713" s="97">
        <v>0</v>
      </c>
      <c r="N1713" s="97">
        <v>89</v>
      </c>
      <c r="O1713" s="97">
        <v>8</v>
      </c>
      <c r="P1713" s="97">
        <v>209</v>
      </c>
      <c r="Q1713" s="97">
        <v>0</v>
      </c>
      <c r="R1713" s="97">
        <v>486</v>
      </c>
      <c r="S1713" s="97">
        <v>31</v>
      </c>
    </row>
    <row r="1714" spans="1:19" ht="12.75" customHeight="1" x14ac:dyDescent="0.2">
      <c r="A1714" s="97" t="s">
        <v>302</v>
      </c>
      <c r="B1714" s="97" t="s">
        <v>90</v>
      </c>
      <c r="C1714" s="97" t="s">
        <v>13</v>
      </c>
      <c r="D1714" s="98">
        <v>2017</v>
      </c>
      <c r="E1714" s="97" t="s">
        <v>6</v>
      </c>
      <c r="F1714" s="97">
        <v>112</v>
      </c>
      <c r="G1714" s="88">
        <f t="shared" si="52"/>
        <v>0</v>
      </c>
      <c r="H1714" s="97">
        <v>0</v>
      </c>
      <c r="I1714" s="97">
        <v>0</v>
      </c>
      <c r="J1714" s="97">
        <v>76</v>
      </c>
      <c r="K1714" s="88">
        <f t="shared" si="53"/>
        <v>40</v>
      </c>
      <c r="L1714" s="97">
        <v>0</v>
      </c>
      <c r="M1714" s="97">
        <v>40</v>
      </c>
      <c r="N1714" s="97">
        <v>89</v>
      </c>
      <c r="O1714" s="97">
        <v>55</v>
      </c>
      <c r="P1714" s="97">
        <v>209</v>
      </c>
      <c r="Q1714" s="97">
        <v>0</v>
      </c>
      <c r="R1714" s="97">
        <v>486</v>
      </c>
      <c r="S1714" s="97">
        <v>95</v>
      </c>
    </row>
    <row r="1715" spans="1:19" ht="12.75" customHeight="1" x14ac:dyDescent="0.2">
      <c r="A1715" s="93" t="s">
        <v>303</v>
      </c>
      <c r="B1715" s="93" t="s">
        <v>35</v>
      </c>
      <c r="C1715" s="93" t="s">
        <v>3</v>
      </c>
      <c r="D1715" s="94" t="s">
        <v>1189</v>
      </c>
      <c r="E1715" s="93" t="s">
        <v>6</v>
      </c>
      <c r="F1715" s="95">
        <v>375</v>
      </c>
      <c r="G1715" s="88">
        <f t="shared" si="52"/>
        <v>0</v>
      </c>
      <c r="H1715" s="95">
        <v>0</v>
      </c>
      <c r="I1715" s="95">
        <v>0</v>
      </c>
      <c r="J1715" s="96">
        <v>251</v>
      </c>
      <c r="K1715" s="88">
        <f t="shared" si="53"/>
        <v>0</v>
      </c>
      <c r="L1715" s="95">
        <v>0</v>
      </c>
      <c r="M1715" s="95">
        <v>0</v>
      </c>
      <c r="N1715" s="95">
        <v>271</v>
      </c>
      <c r="O1715" s="95">
        <v>0</v>
      </c>
      <c r="P1715" s="93" t="s">
        <v>1458</v>
      </c>
      <c r="Q1715" s="95">
        <v>90</v>
      </c>
      <c r="R1715" s="95">
        <v>1493</v>
      </c>
      <c r="S1715" s="95">
        <v>90</v>
      </c>
    </row>
    <row r="1716" spans="1:19" ht="12.75" customHeight="1" x14ac:dyDescent="0.2">
      <c r="A1716" s="97" t="s">
        <v>303</v>
      </c>
      <c r="B1716" s="97" t="s">
        <v>35</v>
      </c>
      <c r="C1716" s="97" t="s">
        <v>3</v>
      </c>
      <c r="D1716" s="98">
        <v>2014</v>
      </c>
      <c r="E1716" s="97" t="s">
        <v>6</v>
      </c>
      <c r="F1716" s="97">
        <v>375</v>
      </c>
      <c r="G1716" s="88">
        <f t="shared" si="52"/>
        <v>0</v>
      </c>
      <c r="H1716" s="97">
        <v>0</v>
      </c>
      <c r="I1716" s="97">
        <v>0</v>
      </c>
      <c r="J1716" s="97">
        <v>251</v>
      </c>
      <c r="K1716" s="88">
        <f t="shared" si="53"/>
        <v>0</v>
      </c>
      <c r="L1716" s="97">
        <v>0</v>
      </c>
      <c r="M1716" s="97">
        <v>0</v>
      </c>
      <c r="N1716" s="97">
        <v>271</v>
      </c>
      <c r="O1716" s="97">
        <v>0</v>
      </c>
      <c r="P1716" s="97">
        <v>596</v>
      </c>
      <c r="Q1716" s="97">
        <v>383</v>
      </c>
      <c r="R1716" s="97">
        <v>1493</v>
      </c>
      <c r="S1716" s="97">
        <v>383</v>
      </c>
    </row>
    <row r="1717" spans="1:19" ht="12.75" customHeight="1" x14ac:dyDescent="0.2">
      <c r="A1717" t="s">
        <v>303</v>
      </c>
      <c r="B1717" t="s">
        <v>35</v>
      </c>
      <c r="C1717" t="s">
        <v>3</v>
      </c>
      <c r="D1717" s="92">
        <v>2015</v>
      </c>
      <c r="E1717" t="s">
        <v>6</v>
      </c>
      <c r="F1717">
        <v>375</v>
      </c>
      <c r="G1717" s="88">
        <f t="shared" si="52"/>
        <v>0</v>
      </c>
      <c r="H1717">
        <v>0</v>
      </c>
      <c r="I1717">
        <v>0</v>
      </c>
      <c r="J1717">
        <v>251</v>
      </c>
      <c r="K1717" s="88">
        <f t="shared" si="53"/>
        <v>0</v>
      </c>
      <c r="L1717">
        <v>0</v>
      </c>
      <c r="M1717">
        <v>0</v>
      </c>
      <c r="N1717">
        <v>271</v>
      </c>
      <c r="O1717">
        <v>0</v>
      </c>
      <c r="P1717">
        <v>596</v>
      </c>
      <c r="Q1717">
        <v>223</v>
      </c>
      <c r="R1717">
        <v>1493</v>
      </c>
      <c r="S1717">
        <v>223</v>
      </c>
    </row>
    <row r="1718" spans="1:19" ht="12.75" customHeight="1" x14ac:dyDescent="0.2">
      <c r="A1718" t="s">
        <v>303</v>
      </c>
      <c r="B1718" t="s">
        <v>35</v>
      </c>
      <c r="C1718" t="s">
        <v>3</v>
      </c>
      <c r="D1718" s="92">
        <v>2017</v>
      </c>
      <c r="E1718" t="s">
        <v>6</v>
      </c>
      <c r="F1718">
        <v>375</v>
      </c>
      <c r="G1718" s="88">
        <f t="shared" si="52"/>
        <v>15</v>
      </c>
      <c r="H1718">
        <v>15</v>
      </c>
      <c r="I1718">
        <v>0</v>
      </c>
      <c r="J1718">
        <v>251</v>
      </c>
      <c r="K1718" s="88">
        <f t="shared" si="53"/>
        <v>0</v>
      </c>
      <c r="L1718">
        <v>0</v>
      </c>
      <c r="M1718">
        <v>0</v>
      </c>
      <c r="N1718">
        <v>271</v>
      </c>
      <c r="O1718">
        <v>15</v>
      </c>
      <c r="P1718">
        <v>596</v>
      </c>
      <c r="Q1718">
        <v>84</v>
      </c>
      <c r="R1718">
        <v>1493</v>
      </c>
      <c r="S1718">
        <v>114</v>
      </c>
    </row>
    <row r="1719" spans="1:19" ht="12.75" customHeight="1" x14ac:dyDescent="0.2">
      <c r="A1719" t="s">
        <v>1126</v>
      </c>
      <c r="B1719" t="s">
        <v>5</v>
      </c>
      <c r="C1719" t="s">
        <v>3</v>
      </c>
      <c r="D1719" s="92">
        <v>2017</v>
      </c>
      <c r="E1719" t="s">
        <v>6</v>
      </c>
      <c r="F1719">
        <v>159</v>
      </c>
      <c r="G1719" s="88">
        <f t="shared" si="52"/>
        <v>0</v>
      </c>
      <c r="H1719">
        <v>0</v>
      </c>
      <c r="I1719">
        <v>0</v>
      </c>
      <c r="J1719">
        <v>93</v>
      </c>
      <c r="K1719" s="88">
        <f t="shared" si="53"/>
        <v>1</v>
      </c>
      <c r="L1719">
        <v>1</v>
      </c>
      <c r="M1719">
        <v>0</v>
      </c>
      <c r="N1719">
        <v>99</v>
      </c>
      <c r="O1719">
        <v>5</v>
      </c>
      <c r="P1719">
        <v>252</v>
      </c>
      <c r="Q1719">
        <v>92</v>
      </c>
      <c r="R1719">
        <v>603</v>
      </c>
      <c r="S1719">
        <v>98</v>
      </c>
    </row>
    <row r="1720" spans="1:19" ht="12.75" customHeight="1" x14ac:dyDescent="0.2">
      <c r="A1720" s="93" t="s">
        <v>304</v>
      </c>
      <c r="B1720" s="93" t="s">
        <v>61</v>
      </c>
      <c r="C1720" s="93" t="s">
        <v>3</v>
      </c>
      <c r="D1720" s="94" t="s">
        <v>1189</v>
      </c>
      <c r="E1720" s="93" t="s">
        <v>6</v>
      </c>
      <c r="F1720" s="95">
        <v>84</v>
      </c>
      <c r="G1720" s="88">
        <f t="shared" si="52"/>
        <v>3</v>
      </c>
      <c r="H1720" s="95">
        <v>3</v>
      </c>
      <c r="I1720" s="95">
        <v>0</v>
      </c>
      <c r="J1720" s="96">
        <v>58</v>
      </c>
      <c r="K1720" s="88">
        <f t="shared" si="53"/>
        <v>0</v>
      </c>
      <c r="L1720" s="95">
        <v>0</v>
      </c>
      <c r="M1720" s="95">
        <v>0</v>
      </c>
      <c r="N1720" s="95">
        <v>36</v>
      </c>
      <c r="O1720" s="95">
        <v>47</v>
      </c>
      <c r="P1720" s="93" t="s">
        <v>1459</v>
      </c>
      <c r="Q1720" s="95">
        <v>32</v>
      </c>
      <c r="R1720" s="95">
        <v>255</v>
      </c>
      <c r="S1720" s="95">
        <v>82</v>
      </c>
    </row>
    <row r="1721" spans="1:19" ht="12.75" customHeight="1" x14ac:dyDescent="0.2">
      <c r="A1721" s="97" t="s">
        <v>304</v>
      </c>
      <c r="B1721" s="97" t="s">
        <v>61</v>
      </c>
      <c r="C1721" s="97" t="s">
        <v>3</v>
      </c>
      <c r="D1721" s="98">
        <v>2014</v>
      </c>
      <c r="E1721" s="97" t="s">
        <v>6</v>
      </c>
      <c r="F1721" s="97">
        <v>84</v>
      </c>
      <c r="G1721" s="88">
        <f t="shared" si="52"/>
        <v>17</v>
      </c>
      <c r="H1721" s="97">
        <v>17</v>
      </c>
      <c r="I1721" s="97">
        <v>0</v>
      </c>
      <c r="J1721" s="97">
        <v>58</v>
      </c>
      <c r="K1721" s="88">
        <f t="shared" si="53"/>
        <v>2</v>
      </c>
      <c r="L1721" s="97">
        <v>2</v>
      </c>
      <c r="M1721" s="97">
        <v>0</v>
      </c>
      <c r="N1721" s="97">
        <v>36</v>
      </c>
      <c r="O1721" s="97">
        <v>1</v>
      </c>
      <c r="P1721" s="97">
        <v>77</v>
      </c>
      <c r="Q1721" s="97">
        <v>27</v>
      </c>
      <c r="R1721" s="97">
        <v>255</v>
      </c>
      <c r="S1721" s="97">
        <v>47</v>
      </c>
    </row>
    <row r="1722" spans="1:19" ht="12.75" customHeight="1" x14ac:dyDescent="0.2">
      <c r="A1722" s="97" t="s">
        <v>304</v>
      </c>
      <c r="B1722" s="97" t="s">
        <v>61</v>
      </c>
      <c r="C1722" s="97" t="s">
        <v>3</v>
      </c>
      <c r="D1722" s="98">
        <v>2015</v>
      </c>
      <c r="E1722" s="97" t="s">
        <v>6</v>
      </c>
      <c r="F1722" s="97">
        <v>84</v>
      </c>
      <c r="G1722" s="88">
        <f t="shared" si="52"/>
        <v>0</v>
      </c>
      <c r="H1722" s="97">
        <v>0</v>
      </c>
      <c r="I1722" s="97">
        <v>0</v>
      </c>
      <c r="J1722" s="97">
        <v>58</v>
      </c>
      <c r="K1722" s="88">
        <f t="shared" si="53"/>
        <v>0</v>
      </c>
      <c r="L1722" s="97">
        <v>0</v>
      </c>
      <c r="M1722" s="97">
        <v>0</v>
      </c>
      <c r="N1722" s="97">
        <v>36</v>
      </c>
      <c r="O1722" s="97">
        <v>0</v>
      </c>
      <c r="P1722" s="97">
        <v>77</v>
      </c>
      <c r="Q1722" s="97">
        <v>115</v>
      </c>
      <c r="R1722" s="97">
        <v>255</v>
      </c>
      <c r="S1722" s="97">
        <v>115</v>
      </c>
    </row>
    <row r="1723" spans="1:19" ht="12.75" customHeight="1" x14ac:dyDescent="0.2">
      <c r="A1723" s="97" t="s">
        <v>304</v>
      </c>
      <c r="B1723" s="97" t="s">
        <v>61</v>
      </c>
      <c r="C1723" s="97" t="s">
        <v>3</v>
      </c>
      <c r="D1723" s="98">
        <v>2016</v>
      </c>
      <c r="E1723" s="97" t="s">
        <v>6</v>
      </c>
      <c r="F1723" s="97">
        <v>84</v>
      </c>
      <c r="G1723" s="88">
        <f t="shared" si="52"/>
        <v>0</v>
      </c>
      <c r="H1723" s="97">
        <v>0</v>
      </c>
      <c r="I1723" s="97">
        <v>0</v>
      </c>
      <c r="J1723" s="97">
        <v>58</v>
      </c>
      <c r="K1723" s="88">
        <f t="shared" si="53"/>
        <v>0</v>
      </c>
      <c r="L1723" s="97">
        <v>0</v>
      </c>
      <c r="M1723" s="97">
        <v>0</v>
      </c>
      <c r="N1723" s="97">
        <v>36</v>
      </c>
      <c r="O1723" s="97">
        <v>38</v>
      </c>
      <c r="P1723" s="97">
        <v>77</v>
      </c>
      <c r="Q1723" s="97">
        <v>62</v>
      </c>
      <c r="R1723" s="97">
        <v>255</v>
      </c>
      <c r="S1723" s="97">
        <v>100</v>
      </c>
    </row>
    <row r="1724" spans="1:19" ht="12.75" customHeight="1" x14ac:dyDescent="0.2">
      <c r="A1724" s="97" t="s">
        <v>304</v>
      </c>
      <c r="B1724" s="97" t="s">
        <v>61</v>
      </c>
      <c r="C1724" s="97" t="s">
        <v>3</v>
      </c>
      <c r="D1724" s="98">
        <v>2017</v>
      </c>
      <c r="E1724" s="97" t="s">
        <v>6</v>
      </c>
      <c r="F1724" s="97">
        <v>84</v>
      </c>
      <c r="G1724" s="88">
        <f t="shared" si="52"/>
        <v>0</v>
      </c>
      <c r="H1724" s="97">
        <v>0</v>
      </c>
      <c r="I1724" s="97">
        <v>0</v>
      </c>
      <c r="J1724" s="97">
        <v>58</v>
      </c>
      <c r="K1724" s="88">
        <f t="shared" si="53"/>
        <v>0</v>
      </c>
      <c r="L1724" s="97">
        <v>0</v>
      </c>
      <c r="M1724" s="97">
        <v>0</v>
      </c>
      <c r="N1724" s="97">
        <v>36</v>
      </c>
      <c r="O1724" s="97">
        <v>50</v>
      </c>
      <c r="P1724" s="97">
        <v>77</v>
      </c>
      <c r="Q1724" s="97">
        <v>16</v>
      </c>
      <c r="R1724" s="97">
        <v>255</v>
      </c>
      <c r="S1724" s="97">
        <v>66</v>
      </c>
    </row>
    <row r="1725" spans="1:19" ht="12.75" customHeight="1" x14ac:dyDescent="0.2">
      <c r="A1725" s="93" t="s">
        <v>306</v>
      </c>
      <c r="B1725" s="93" t="s">
        <v>40</v>
      </c>
      <c r="C1725" s="93" t="s">
        <v>8</v>
      </c>
      <c r="D1725" s="94" t="s">
        <v>1189</v>
      </c>
      <c r="E1725" s="93" t="s">
        <v>6</v>
      </c>
      <c r="F1725" s="95">
        <v>24</v>
      </c>
      <c r="G1725" s="88">
        <f t="shared" si="52"/>
        <v>0</v>
      </c>
      <c r="H1725" s="95">
        <v>0</v>
      </c>
      <c r="I1725" s="95">
        <v>0</v>
      </c>
      <c r="J1725" s="96">
        <v>16</v>
      </c>
      <c r="K1725" s="88">
        <f t="shared" si="53"/>
        <v>1</v>
      </c>
      <c r="L1725" s="95">
        <v>0</v>
      </c>
      <c r="M1725" s="95">
        <v>1</v>
      </c>
      <c r="N1725" s="95">
        <v>19</v>
      </c>
      <c r="O1725" s="95">
        <v>0</v>
      </c>
      <c r="P1725" s="93" t="s">
        <v>1257</v>
      </c>
      <c r="Q1725" s="95">
        <v>4</v>
      </c>
      <c r="R1725" s="95">
        <v>78</v>
      </c>
      <c r="S1725" s="95">
        <v>5</v>
      </c>
    </row>
    <row r="1726" spans="1:19" ht="12.75" customHeight="1" x14ac:dyDescent="0.2">
      <c r="A1726" s="97" t="s">
        <v>306</v>
      </c>
      <c r="B1726" s="97" t="s">
        <v>40</v>
      </c>
      <c r="C1726" s="97" t="s">
        <v>8</v>
      </c>
      <c r="D1726" s="98">
        <v>2014</v>
      </c>
      <c r="E1726" s="97" t="s">
        <v>6</v>
      </c>
      <c r="F1726" s="97">
        <v>24</v>
      </c>
      <c r="G1726" s="88">
        <f t="shared" si="52"/>
        <v>0</v>
      </c>
      <c r="H1726" s="97">
        <v>0</v>
      </c>
      <c r="I1726" s="97">
        <v>0</v>
      </c>
      <c r="J1726" s="97">
        <v>16</v>
      </c>
      <c r="K1726" s="88">
        <f t="shared" si="53"/>
        <v>0</v>
      </c>
      <c r="L1726" s="97">
        <v>0</v>
      </c>
      <c r="M1726" s="97">
        <v>0</v>
      </c>
      <c r="N1726" s="97">
        <v>19</v>
      </c>
      <c r="O1726" s="97">
        <v>0</v>
      </c>
      <c r="P1726" s="97">
        <v>19</v>
      </c>
      <c r="Q1726" s="97">
        <v>2</v>
      </c>
      <c r="R1726" s="97">
        <v>78</v>
      </c>
      <c r="S1726" s="97">
        <v>2</v>
      </c>
    </row>
    <row r="1727" spans="1:19" ht="12.75" customHeight="1" x14ac:dyDescent="0.2">
      <c r="A1727" t="s">
        <v>306</v>
      </c>
      <c r="B1727" t="s">
        <v>40</v>
      </c>
      <c r="C1727" t="s">
        <v>8</v>
      </c>
      <c r="D1727" s="92">
        <v>2015</v>
      </c>
      <c r="E1727" t="s">
        <v>6</v>
      </c>
      <c r="F1727">
        <v>24</v>
      </c>
      <c r="G1727" s="88">
        <f t="shared" si="52"/>
        <v>0</v>
      </c>
      <c r="H1727">
        <v>0</v>
      </c>
      <c r="I1727">
        <v>0</v>
      </c>
      <c r="J1727">
        <v>16</v>
      </c>
      <c r="K1727" s="88">
        <f t="shared" si="53"/>
        <v>0</v>
      </c>
      <c r="L1727">
        <v>0</v>
      </c>
      <c r="M1727">
        <v>0</v>
      </c>
      <c r="N1727">
        <v>19</v>
      </c>
      <c r="O1727">
        <v>0</v>
      </c>
      <c r="P1727">
        <v>19</v>
      </c>
      <c r="Q1727">
        <v>0</v>
      </c>
      <c r="R1727">
        <v>78</v>
      </c>
      <c r="S1727">
        <v>0</v>
      </c>
    </row>
    <row r="1728" spans="1:19" ht="12.75" customHeight="1" x14ac:dyDescent="0.2">
      <c r="A1728" t="s">
        <v>306</v>
      </c>
      <c r="B1728" t="s">
        <v>40</v>
      </c>
      <c r="C1728" t="s">
        <v>8</v>
      </c>
      <c r="D1728" s="92">
        <v>2016</v>
      </c>
      <c r="E1728" t="s">
        <v>6</v>
      </c>
      <c r="F1728">
        <v>24</v>
      </c>
      <c r="G1728" s="88">
        <f t="shared" si="52"/>
        <v>0</v>
      </c>
      <c r="H1728">
        <v>0</v>
      </c>
      <c r="I1728">
        <v>0</v>
      </c>
      <c r="J1728">
        <v>16</v>
      </c>
      <c r="K1728" s="88">
        <f t="shared" si="53"/>
        <v>0</v>
      </c>
      <c r="L1728">
        <v>0</v>
      </c>
      <c r="M1728">
        <v>0</v>
      </c>
      <c r="N1728">
        <v>19</v>
      </c>
      <c r="O1728">
        <v>0</v>
      </c>
      <c r="P1728">
        <v>19</v>
      </c>
      <c r="Q1728">
        <v>2</v>
      </c>
      <c r="R1728">
        <v>78</v>
      </c>
      <c r="S1728">
        <v>2</v>
      </c>
    </row>
    <row r="1729" spans="1:19" ht="12.75" customHeight="1" x14ac:dyDescent="0.2">
      <c r="A1729" t="s">
        <v>306</v>
      </c>
      <c r="B1729" t="s">
        <v>40</v>
      </c>
      <c r="C1729" t="s">
        <v>8</v>
      </c>
      <c r="D1729" s="92">
        <v>2017</v>
      </c>
      <c r="E1729" t="s">
        <v>6</v>
      </c>
      <c r="F1729">
        <v>24</v>
      </c>
      <c r="G1729" s="88">
        <f t="shared" si="52"/>
        <v>0</v>
      </c>
      <c r="H1729">
        <v>0</v>
      </c>
      <c r="I1729">
        <v>0</v>
      </c>
      <c r="J1729">
        <v>16</v>
      </c>
      <c r="K1729" s="88">
        <f t="shared" si="53"/>
        <v>0</v>
      </c>
      <c r="L1729">
        <v>0</v>
      </c>
      <c r="M1729">
        <v>0</v>
      </c>
      <c r="N1729">
        <v>19</v>
      </c>
      <c r="O1729">
        <v>0</v>
      </c>
      <c r="P1729">
        <v>19</v>
      </c>
      <c r="Q1729">
        <v>7</v>
      </c>
      <c r="R1729">
        <v>78</v>
      </c>
      <c r="S1729">
        <v>7</v>
      </c>
    </row>
    <row r="1730" spans="1:19" ht="12.75" customHeight="1" x14ac:dyDescent="0.2">
      <c r="A1730" s="93" t="s">
        <v>1082</v>
      </c>
      <c r="B1730" s="93" t="s">
        <v>5</v>
      </c>
      <c r="C1730" s="93" t="s">
        <v>3</v>
      </c>
      <c r="D1730" s="94" t="s">
        <v>1189</v>
      </c>
      <c r="E1730" s="93" t="s">
        <v>6</v>
      </c>
      <c r="F1730" s="95">
        <v>380</v>
      </c>
      <c r="G1730" s="88">
        <f t="shared" si="52"/>
        <v>0</v>
      </c>
      <c r="H1730" s="95">
        <v>0</v>
      </c>
      <c r="I1730" s="95">
        <v>0</v>
      </c>
      <c r="J1730" s="96">
        <v>227</v>
      </c>
      <c r="K1730" s="88">
        <f t="shared" si="53"/>
        <v>0</v>
      </c>
      <c r="L1730" s="95">
        <v>0</v>
      </c>
      <c r="M1730" s="95">
        <v>0</v>
      </c>
      <c r="N1730" s="95">
        <v>243</v>
      </c>
      <c r="O1730" s="95">
        <v>0</v>
      </c>
      <c r="P1730" s="93" t="s">
        <v>1460</v>
      </c>
      <c r="Q1730" s="95">
        <v>23</v>
      </c>
      <c r="R1730" s="95">
        <v>1450</v>
      </c>
      <c r="S1730" s="95">
        <v>23</v>
      </c>
    </row>
    <row r="1731" spans="1:19" ht="12.75" customHeight="1" x14ac:dyDescent="0.2">
      <c r="A1731" s="97" t="s">
        <v>1082</v>
      </c>
      <c r="B1731" s="97" t="s">
        <v>5</v>
      </c>
      <c r="C1731" s="97" t="s">
        <v>3</v>
      </c>
      <c r="D1731" s="98">
        <v>2014</v>
      </c>
      <c r="E1731" s="97" t="s">
        <v>6</v>
      </c>
      <c r="F1731" s="97">
        <v>380</v>
      </c>
      <c r="G1731" s="88">
        <f t="shared" ref="G1731:G1794" si="54">H1731+I1731</f>
        <v>0</v>
      </c>
      <c r="H1731" s="97">
        <v>0</v>
      </c>
      <c r="I1731" s="97">
        <v>0</v>
      </c>
      <c r="J1731" s="97">
        <v>227</v>
      </c>
      <c r="K1731" s="88">
        <f t="shared" ref="K1731:K1794" si="55">L1731+M1731</f>
        <v>0</v>
      </c>
      <c r="L1731" s="97">
        <v>0</v>
      </c>
      <c r="M1731" s="97">
        <v>0</v>
      </c>
      <c r="N1731" s="97">
        <v>243</v>
      </c>
      <c r="O1731" s="97">
        <v>0</v>
      </c>
      <c r="P1731" s="97">
        <v>600</v>
      </c>
      <c r="Q1731" s="97">
        <v>12</v>
      </c>
      <c r="R1731" s="97">
        <v>1450</v>
      </c>
      <c r="S1731" s="97">
        <v>12</v>
      </c>
    </row>
    <row r="1732" spans="1:19" ht="12.75" customHeight="1" x14ac:dyDescent="0.2">
      <c r="A1732" t="s">
        <v>1082</v>
      </c>
      <c r="B1732" t="s">
        <v>5</v>
      </c>
      <c r="C1732" t="s">
        <v>3</v>
      </c>
      <c r="D1732" s="92">
        <v>2015</v>
      </c>
      <c r="E1732" t="s">
        <v>6</v>
      </c>
      <c r="F1732">
        <v>380</v>
      </c>
      <c r="G1732" s="88">
        <f t="shared" si="54"/>
        <v>0</v>
      </c>
      <c r="H1732">
        <v>0</v>
      </c>
      <c r="I1732">
        <v>0</v>
      </c>
      <c r="J1732">
        <v>227</v>
      </c>
      <c r="K1732" s="88">
        <f t="shared" si="55"/>
        <v>0</v>
      </c>
      <c r="L1732">
        <v>0</v>
      </c>
      <c r="M1732">
        <v>0</v>
      </c>
      <c r="N1732">
        <v>243</v>
      </c>
      <c r="O1732">
        <v>0</v>
      </c>
      <c r="P1732">
        <v>600</v>
      </c>
      <c r="Q1732">
        <v>21</v>
      </c>
      <c r="R1732">
        <v>1450</v>
      </c>
      <c r="S1732">
        <v>21</v>
      </c>
    </row>
    <row r="1733" spans="1:19" ht="12.75" customHeight="1" x14ac:dyDescent="0.2">
      <c r="A1733" t="s">
        <v>1082</v>
      </c>
      <c r="B1733" t="s">
        <v>5</v>
      </c>
      <c r="C1733" t="s">
        <v>3</v>
      </c>
      <c r="D1733" s="92">
        <v>2016</v>
      </c>
      <c r="E1733" t="s">
        <v>6</v>
      </c>
      <c r="F1733">
        <v>380</v>
      </c>
      <c r="G1733" s="88">
        <f t="shared" si="54"/>
        <v>0</v>
      </c>
      <c r="H1733">
        <v>0</v>
      </c>
      <c r="I1733">
        <v>0</v>
      </c>
      <c r="J1733">
        <v>227</v>
      </c>
      <c r="K1733" s="88">
        <f t="shared" si="55"/>
        <v>0</v>
      </c>
      <c r="L1733">
        <v>0</v>
      </c>
      <c r="M1733">
        <v>0</v>
      </c>
      <c r="N1733">
        <v>243</v>
      </c>
      <c r="O1733">
        <v>1</v>
      </c>
      <c r="P1733">
        <v>600</v>
      </c>
      <c r="Q1733">
        <v>49</v>
      </c>
      <c r="R1733">
        <v>1450</v>
      </c>
      <c r="S1733">
        <v>50</v>
      </c>
    </row>
    <row r="1734" spans="1:19" ht="12.75" customHeight="1" x14ac:dyDescent="0.2">
      <c r="A1734" t="s">
        <v>1082</v>
      </c>
      <c r="B1734" t="s">
        <v>5</v>
      </c>
      <c r="C1734" t="s">
        <v>3</v>
      </c>
      <c r="D1734" s="92">
        <v>2017</v>
      </c>
      <c r="E1734" t="s">
        <v>6</v>
      </c>
      <c r="F1734">
        <v>380</v>
      </c>
      <c r="G1734" s="88">
        <f t="shared" si="54"/>
        <v>0</v>
      </c>
      <c r="H1734">
        <v>0</v>
      </c>
      <c r="I1734">
        <v>0</v>
      </c>
      <c r="J1734">
        <v>227</v>
      </c>
      <c r="K1734" s="88">
        <f t="shared" si="55"/>
        <v>0</v>
      </c>
      <c r="L1734">
        <v>0</v>
      </c>
      <c r="M1734">
        <v>0</v>
      </c>
      <c r="N1734">
        <v>243</v>
      </c>
      <c r="O1734">
        <v>4</v>
      </c>
      <c r="P1734">
        <v>600</v>
      </c>
      <c r="Q1734">
        <v>9</v>
      </c>
      <c r="R1734">
        <v>1450</v>
      </c>
      <c r="S1734">
        <v>13</v>
      </c>
    </row>
    <row r="1735" spans="1:19" ht="12.75" customHeight="1" x14ac:dyDescent="0.2">
      <c r="A1735" s="93" t="s">
        <v>1083</v>
      </c>
      <c r="B1735" s="93" t="s">
        <v>946</v>
      </c>
      <c r="C1735" s="93" t="s">
        <v>26</v>
      </c>
      <c r="D1735" s="94" t="s">
        <v>1189</v>
      </c>
      <c r="E1735" s="93" t="s">
        <v>6</v>
      </c>
      <c r="F1735" s="95">
        <v>980</v>
      </c>
      <c r="G1735" s="88">
        <f t="shared" si="54"/>
        <v>0</v>
      </c>
      <c r="H1735" s="95">
        <v>0</v>
      </c>
      <c r="I1735" s="95">
        <v>0</v>
      </c>
      <c r="J1735" s="96">
        <v>705</v>
      </c>
      <c r="K1735" s="88">
        <f t="shared" si="55"/>
        <v>0</v>
      </c>
      <c r="L1735" s="95">
        <v>0</v>
      </c>
      <c r="M1735" s="95">
        <v>0</v>
      </c>
      <c r="N1735" s="95">
        <v>828</v>
      </c>
      <c r="O1735" s="95">
        <v>7</v>
      </c>
      <c r="P1735" s="93" t="s">
        <v>1461</v>
      </c>
      <c r="Q1735" s="95">
        <v>1146</v>
      </c>
      <c r="R1735" s="95">
        <v>4976</v>
      </c>
      <c r="S1735" s="95">
        <v>1153</v>
      </c>
    </row>
    <row r="1736" spans="1:19" ht="12.75" customHeight="1" x14ac:dyDescent="0.2">
      <c r="A1736" t="s">
        <v>1083</v>
      </c>
      <c r="B1736" t="s">
        <v>946</v>
      </c>
      <c r="C1736" t="s">
        <v>26</v>
      </c>
      <c r="D1736" s="92">
        <v>2015</v>
      </c>
      <c r="E1736" t="s">
        <v>6</v>
      </c>
      <c r="F1736">
        <v>980</v>
      </c>
      <c r="G1736" s="88">
        <f t="shared" si="54"/>
        <v>0</v>
      </c>
      <c r="H1736">
        <v>0</v>
      </c>
      <c r="I1736">
        <v>0</v>
      </c>
      <c r="J1736">
        <v>705</v>
      </c>
      <c r="K1736" s="88">
        <f t="shared" si="55"/>
        <v>0</v>
      </c>
      <c r="L1736">
        <v>0</v>
      </c>
      <c r="M1736">
        <v>0</v>
      </c>
      <c r="N1736">
        <v>828</v>
      </c>
      <c r="O1736">
        <v>0</v>
      </c>
      <c r="P1736">
        <v>2463</v>
      </c>
      <c r="Q1736">
        <v>0</v>
      </c>
      <c r="R1736">
        <v>4976</v>
      </c>
      <c r="S1736">
        <v>0</v>
      </c>
    </row>
    <row r="1737" spans="1:19" ht="12.75" customHeight="1" x14ac:dyDescent="0.2">
      <c r="A1737" t="s">
        <v>1083</v>
      </c>
      <c r="B1737" t="s">
        <v>946</v>
      </c>
      <c r="C1737" t="s">
        <v>26</v>
      </c>
      <c r="D1737" s="92">
        <v>2016</v>
      </c>
      <c r="E1737" t="s">
        <v>6</v>
      </c>
      <c r="F1737">
        <v>980</v>
      </c>
      <c r="G1737" s="88">
        <f t="shared" si="54"/>
        <v>0</v>
      </c>
      <c r="H1737">
        <v>0</v>
      </c>
      <c r="I1737">
        <v>0</v>
      </c>
      <c r="J1737">
        <v>705</v>
      </c>
      <c r="K1737" s="88">
        <f t="shared" si="55"/>
        <v>0</v>
      </c>
      <c r="L1737">
        <v>0</v>
      </c>
      <c r="M1737">
        <v>0</v>
      </c>
      <c r="N1737">
        <v>828</v>
      </c>
      <c r="O1737">
        <v>2</v>
      </c>
      <c r="P1737">
        <v>2463</v>
      </c>
      <c r="Q1737">
        <v>1003</v>
      </c>
      <c r="R1737">
        <v>4976</v>
      </c>
      <c r="S1737">
        <v>1005</v>
      </c>
    </row>
    <row r="1738" spans="1:19" ht="12.75" customHeight="1" x14ac:dyDescent="0.2">
      <c r="A1738" t="s">
        <v>1083</v>
      </c>
      <c r="B1738" t="s">
        <v>946</v>
      </c>
      <c r="C1738" t="s">
        <v>26</v>
      </c>
      <c r="D1738" s="92">
        <v>2017</v>
      </c>
      <c r="E1738" t="s">
        <v>6</v>
      </c>
      <c r="F1738">
        <v>980</v>
      </c>
      <c r="G1738" s="88">
        <f t="shared" si="54"/>
        <v>0</v>
      </c>
      <c r="H1738">
        <v>0</v>
      </c>
      <c r="I1738">
        <v>0</v>
      </c>
      <c r="J1738">
        <v>705</v>
      </c>
      <c r="K1738" s="88">
        <f t="shared" si="55"/>
        <v>0</v>
      </c>
      <c r="L1738">
        <v>0</v>
      </c>
      <c r="M1738">
        <v>0</v>
      </c>
      <c r="N1738">
        <v>828</v>
      </c>
      <c r="O1738">
        <v>3</v>
      </c>
      <c r="P1738">
        <v>2463</v>
      </c>
      <c r="Q1738">
        <v>301</v>
      </c>
      <c r="R1738">
        <v>4976</v>
      </c>
      <c r="S1738">
        <v>304</v>
      </c>
    </row>
    <row r="1739" spans="1:19" ht="12.75" customHeight="1" x14ac:dyDescent="0.2">
      <c r="A1739" s="93" t="s">
        <v>1022</v>
      </c>
      <c r="B1739" s="93" t="s">
        <v>142</v>
      </c>
      <c r="C1739" s="93" t="s">
        <v>13</v>
      </c>
      <c r="D1739" s="94" t="s">
        <v>1189</v>
      </c>
      <c r="E1739" s="93" t="s">
        <v>6</v>
      </c>
      <c r="F1739" s="95">
        <v>305</v>
      </c>
      <c r="G1739" s="88">
        <f t="shared" si="54"/>
        <v>0</v>
      </c>
      <c r="H1739" s="95">
        <v>0</v>
      </c>
      <c r="I1739" s="95">
        <v>0</v>
      </c>
      <c r="J1739" s="96">
        <v>230</v>
      </c>
      <c r="K1739" s="88">
        <f t="shared" si="55"/>
        <v>33</v>
      </c>
      <c r="L1739" s="95">
        <v>6</v>
      </c>
      <c r="M1739" s="95">
        <v>27</v>
      </c>
      <c r="N1739" s="95">
        <v>248</v>
      </c>
      <c r="O1739" s="95">
        <v>96</v>
      </c>
      <c r="P1739" s="93" t="s">
        <v>1462</v>
      </c>
      <c r="Q1739" s="95">
        <v>122</v>
      </c>
      <c r="R1739" s="95">
        <v>1259</v>
      </c>
      <c r="S1739" s="95">
        <v>251</v>
      </c>
    </row>
    <row r="1740" spans="1:19" ht="12.75" customHeight="1" x14ac:dyDescent="0.2">
      <c r="A1740" s="97" t="s">
        <v>1022</v>
      </c>
      <c r="B1740" s="97" t="s">
        <v>142</v>
      </c>
      <c r="C1740" s="97" t="s">
        <v>13</v>
      </c>
      <c r="D1740" s="98">
        <v>2014</v>
      </c>
      <c r="E1740" s="97" t="s">
        <v>6</v>
      </c>
      <c r="F1740" s="97">
        <v>305</v>
      </c>
      <c r="G1740" s="88">
        <f t="shared" si="54"/>
        <v>0</v>
      </c>
      <c r="H1740" s="97">
        <v>0</v>
      </c>
      <c r="I1740" s="97">
        <v>0</v>
      </c>
      <c r="J1740" s="97">
        <v>230</v>
      </c>
      <c r="K1740" s="88">
        <f t="shared" si="55"/>
        <v>0</v>
      </c>
      <c r="L1740" s="97">
        <v>0</v>
      </c>
      <c r="M1740" s="97">
        <v>0</v>
      </c>
      <c r="N1740" s="97">
        <v>248</v>
      </c>
      <c r="O1740" s="97">
        <v>0</v>
      </c>
      <c r="P1740" s="97">
        <v>476</v>
      </c>
      <c r="Q1740" s="97">
        <v>95</v>
      </c>
      <c r="R1740" s="97">
        <v>1259</v>
      </c>
      <c r="S1740" s="97">
        <v>95</v>
      </c>
    </row>
    <row r="1741" spans="1:19" ht="12.75" customHeight="1" x14ac:dyDescent="0.2">
      <c r="A1741" t="s">
        <v>1022</v>
      </c>
      <c r="B1741" t="s">
        <v>142</v>
      </c>
      <c r="C1741" t="s">
        <v>13</v>
      </c>
      <c r="D1741" s="92">
        <v>2015</v>
      </c>
      <c r="E1741" t="s">
        <v>6</v>
      </c>
      <c r="F1741">
        <v>305</v>
      </c>
      <c r="G1741" s="88">
        <f t="shared" si="54"/>
        <v>0</v>
      </c>
      <c r="H1741">
        <v>0</v>
      </c>
      <c r="I1741">
        <v>0</v>
      </c>
      <c r="J1741">
        <v>230</v>
      </c>
      <c r="K1741" s="88">
        <f t="shared" si="55"/>
        <v>0</v>
      </c>
      <c r="L1741">
        <v>0</v>
      </c>
      <c r="M1741">
        <v>0</v>
      </c>
      <c r="N1741">
        <v>248</v>
      </c>
      <c r="O1741">
        <v>0</v>
      </c>
      <c r="P1741">
        <v>476</v>
      </c>
      <c r="Q1741">
        <v>87</v>
      </c>
      <c r="R1741">
        <v>1259</v>
      </c>
      <c r="S1741">
        <v>87</v>
      </c>
    </row>
    <row r="1742" spans="1:19" ht="12.75" customHeight="1" x14ac:dyDescent="0.2">
      <c r="A1742" t="s">
        <v>1022</v>
      </c>
      <c r="B1742" t="s">
        <v>142</v>
      </c>
      <c r="C1742" t="s">
        <v>13</v>
      </c>
      <c r="D1742" s="92">
        <v>2016</v>
      </c>
      <c r="E1742" t="s">
        <v>6</v>
      </c>
      <c r="F1742">
        <v>305</v>
      </c>
      <c r="G1742" s="88">
        <f t="shared" si="54"/>
        <v>0</v>
      </c>
      <c r="H1742">
        <v>0</v>
      </c>
      <c r="I1742">
        <v>0</v>
      </c>
      <c r="J1742">
        <v>230</v>
      </c>
      <c r="K1742" s="88">
        <f t="shared" si="55"/>
        <v>0</v>
      </c>
      <c r="L1742">
        <v>0</v>
      </c>
      <c r="M1742">
        <v>0</v>
      </c>
      <c r="N1742">
        <v>248</v>
      </c>
      <c r="O1742">
        <v>0</v>
      </c>
      <c r="P1742">
        <v>476</v>
      </c>
      <c r="Q1742">
        <v>116</v>
      </c>
      <c r="R1742">
        <v>1259</v>
      </c>
      <c r="S1742">
        <v>116</v>
      </c>
    </row>
    <row r="1743" spans="1:19" ht="12.75" customHeight="1" x14ac:dyDescent="0.2">
      <c r="A1743" t="s">
        <v>1022</v>
      </c>
      <c r="B1743" t="s">
        <v>142</v>
      </c>
      <c r="C1743" t="s">
        <v>13</v>
      </c>
      <c r="D1743" s="92">
        <v>2017</v>
      </c>
      <c r="E1743" t="s">
        <v>6</v>
      </c>
      <c r="F1743">
        <v>305</v>
      </c>
      <c r="G1743" s="88">
        <f t="shared" si="54"/>
        <v>0</v>
      </c>
      <c r="H1743">
        <v>0</v>
      </c>
      <c r="I1743">
        <v>0</v>
      </c>
      <c r="J1743">
        <v>230</v>
      </c>
      <c r="K1743" s="88">
        <f t="shared" si="55"/>
        <v>0</v>
      </c>
      <c r="L1743">
        <v>0</v>
      </c>
      <c r="M1743">
        <v>0</v>
      </c>
      <c r="N1743">
        <v>248</v>
      </c>
      <c r="O1743">
        <v>0</v>
      </c>
      <c r="P1743">
        <v>476</v>
      </c>
      <c r="Q1743">
        <v>93</v>
      </c>
      <c r="R1743">
        <v>1259</v>
      </c>
      <c r="S1743">
        <v>93</v>
      </c>
    </row>
    <row r="1744" spans="1:19" ht="12.75" customHeight="1" x14ac:dyDescent="0.2">
      <c r="A1744" s="97" t="s">
        <v>105</v>
      </c>
      <c r="B1744" s="97" t="s">
        <v>105</v>
      </c>
      <c r="C1744" s="97" t="s">
        <v>26</v>
      </c>
      <c r="D1744" s="98">
        <v>2015</v>
      </c>
      <c r="E1744" s="97" t="s">
        <v>6</v>
      </c>
      <c r="F1744" s="97">
        <v>920</v>
      </c>
      <c r="G1744" s="88">
        <f t="shared" si="54"/>
        <v>0</v>
      </c>
      <c r="H1744" s="97">
        <v>0</v>
      </c>
      <c r="I1744" s="97">
        <v>0</v>
      </c>
      <c r="J1744" s="97">
        <v>609</v>
      </c>
      <c r="K1744" s="88">
        <f t="shared" si="55"/>
        <v>0</v>
      </c>
      <c r="L1744" s="97">
        <v>0</v>
      </c>
      <c r="M1744" s="97">
        <v>0</v>
      </c>
      <c r="N1744" s="97">
        <v>613</v>
      </c>
      <c r="O1744" s="97">
        <v>0</v>
      </c>
      <c r="P1744" s="97">
        <v>1452</v>
      </c>
      <c r="Q1744" s="97">
        <v>485</v>
      </c>
      <c r="R1744" s="97">
        <v>3594</v>
      </c>
      <c r="S1744" s="97">
        <v>485</v>
      </c>
    </row>
    <row r="1745" spans="1:19" ht="12.75" customHeight="1" x14ac:dyDescent="0.2">
      <c r="A1745" s="97" t="s">
        <v>105</v>
      </c>
      <c r="B1745" s="97" t="s">
        <v>105</v>
      </c>
      <c r="C1745" s="97" t="s">
        <v>26</v>
      </c>
      <c r="D1745" s="98">
        <v>2016</v>
      </c>
      <c r="E1745" s="97" t="s">
        <v>6</v>
      </c>
      <c r="F1745" s="97">
        <v>920</v>
      </c>
      <c r="G1745" s="88">
        <f t="shared" si="54"/>
        <v>0</v>
      </c>
      <c r="H1745" s="97">
        <v>0</v>
      </c>
      <c r="I1745" s="97">
        <v>0</v>
      </c>
      <c r="J1745" s="97">
        <v>609</v>
      </c>
      <c r="K1745" s="88">
        <f t="shared" si="55"/>
        <v>0</v>
      </c>
      <c r="L1745" s="97">
        <v>0</v>
      </c>
      <c r="M1745" s="97">
        <v>0</v>
      </c>
      <c r="N1745" s="97">
        <v>613</v>
      </c>
      <c r="O1745" s="97">
        <v>0</v>
      </c>
      <c r="P1745" s="97">
        <v>1452</v>
      </c>
      <c r="Q1745" s="97">
        <v>335</v>
      </c>
      <c r="R1745" s="97">
        <v>3594</v>
      </c>
      <c r="S1745" s="97">
        <v>335</v>
      </c>
    </row>
    <row r="1746" spans="1:19" ht="12.75" customHeight="1" x14ac:dyDescent="0.2">
      <c r="A1746" s="97" t="s">
        <v>105</v>
      </c>
      <c r="B1746" s="97" t="s">
        <v>105</v>
      </c>
      <c r="C1746" s="97" t="s">
        <v>26</v>
      </c>
      <c r="D1746" s="98">
        <v>2017</v>
      </c>
      <c r="E1746" s="97" t="s">
        <v>6</v>
      </c>
      <c r="F1746" s="97">
        <v>920</v>
      </c>
      <c r="G1746" s="88">
        <f t="shared" si="54"/>
        <v>0</v>
      </c>
      <c r="H1746" s="97">
        <v>0</v>
      </c>
      <c r="I1746" s="97">
        <v>0</v>
      </c>
      <c r="J1746" s="97">
        <v>609</v>
      </c>
      <c r="K1746" s="88">
        <f t="shared" si="55"/>
        <v>7</v>
      </c>
      <c r="L1746" s="97">
        <v>7</v>
      </c>
      <c r="M1746" s="97">
        <v>0</v>
      </c>
      <c r="N1746" s="97">
        <v>613</v>
      </c>
      <c r="O1746" s="97">
        <v>0</v>
      </c>
      <c r="P1746" s="97">
        <v>1452</v>
      </c>
      <c r="Q1746" s="97">
        <v>354</v>
      </c>
      <c r="R1746" s="97">
        <v>3594</v>
      </c>
      <c r="S1746" s="97">
        <v>361</v>
      </c>
    </row>
    <row r="1747" spans="1:19" ht="12.75" customHeight="1" x14ac:dyDescent="0.2">
      <c r="A1747" s="93" t="s">
        <v>1001</v>
      </c>
      <c r="B1747" s="93" t="s">
        <v>105</v>
      </c>
      <c r="C1747" s="93" t="s">
        <v>26</v>
      </c>
      <c r="D1747" s="94" t="s">
        <v>1189</v>
      </c>
      <c r="E1747" s="93" t="s">
        <v>6</v>
      </c>
      <c r="F1747" s="95">
        <v>1477</v>
      </c>
      <c r="G1747" s="88">
        <f t="shared" si="54"/>
        <v>60</v>
      </c>
      <c r="H1747" s="95">
        <v>0</v>
      </c>
      <c r="I1747" s="95">
        <v>60</v>
      </c>
      <c r="J1747" s="96">
        <v>1065</v>
      </c>
      <c r="K1747" s="88">
        <f t="shared" si="55"/>
        <v>41</v>
      </c>
      <c r="L1747" s="95">
        <v>0</v>
      </c>
      <c r="M1747" s="95">
        <v>41</v>
      </c>
      <c r="N1747" s="95">
        <v>1169</v>
      </c>
      <c r="O1747" s="95">
        <v>21</v>
      </c>
      <c r="P1747" s="93" t="s">
        <v>1463</v>
      </c>
      <c r="Q1747" s="95">
        <v>23</v>
      </c>
      <c r="R1747" s="95">
        <v>7081</v>
      </c>
      <c r="S1747" s="95">
        <v>145</v>
      </c>
    </row>
    <row r="1748" spans="1:19" ht="12.75" customHeight="1" x14ac:dyDescent="0.2">
      <c r="A1748" s="97" t="s">
        <v>1001</v>
      </c>
      <c r="B1748" s="97" t="s">
        <v>105</v>
      </c>
      <c r="C1748" s="97" t="s">
        <v>26</v>
      </c>
      <c r="D1748" s="98">
        <v>2015</v>
      </c>
      <c r="E1748" s="97" t="s">
        <v>6</v>
      </c>
      <c r="F1748" s="97">
        <v>1477</v>
      </c>
      <c r="G1748" s="88">
        <f t="shared" si="54"/>
        <v>55</v>
      </c>
      <c r="H1748" s="97">
        <v>0</v>
      </c>
      <c r="I1748" s="97">
        <v>55</v>
      </c>
      <c r="J1748" s="97">
        <v>1065</v>
      </c>
      <c r="K1748" s="88">
        <f t="shared" si="55"/>
        <v>63</v>
      </c>
      <c r="L1748" s="97">
        <v>0</v>
      </c>
      <c r="M1748" s="97">
        <v>63</v>
      </c>
      <c r="N1748" s="97">
        <v>1169</v>
      </c>
      <c r="O1748" s="97">
        <v>25</v>
      </c>
      <c r="P1748" s="97">
        <v>3370</v>
      </c>
      <c r="Q1748" s="97">
        <v>23</v>
      </c>
      <c r="R1748" s="97">
        <v>7081</v>
      </c>
      <c r="S1748" s="97">
        <v>166</v>
      </c>
    </row>
    <row r="1749" spans="1:19" ht="12.75" customHeight="1" x14ac:dyDescent="0.2">
      <c r="A1749" s="97" t="s">
        <v>1001</v>
      </c>
      <c r="B1749" s="97" t="s">
        <v>105</v>
      </c>
      <c r="C1749" s="97" t="s">
        <v>26</v>
      </c>
      <c r="D1749" s="98">
        <v>2016</v>
      </c>
      <c r="E1749" s="97" t="s">
        <v>6</v>
      </c>
      <c r="F1749" s="97">
        <v>1477</v>
      </c>
      <c r="G1749" s="88">
        <f t="shared" si="54"/>
        <v>67</v>
      </c>
      <c r="H1749" s="97">
        <v>0</v>
      </c>
      <c r="I1749" s="97">
        <v>67</v>
      </c>
      <c r="J1749" s="97">
        <v>1065</v>
      </c>
      <c r="K1749" s="88">
        <f t="shared" si="55"/>
        <v>27</v>
      </c>
      <c r="L1749" s="97">
        <v>0</v>
      </c>
      <c r="M1749" s="97">
        <v>27</v>
      </c>
      <c r="N1749" s="97">
        <v>1169</v>
      </c>
      <c r="O1749" s="97">
        <v>57</v>
      </c>
      <c r="P1749" s="97">
        <v>3370</v>
      </c>
      <c r="Q1749" s="97">
        <v>58</v>
      </c>
      <c r="R1749" s="97">
        <v>7081</v>
      </c>
      <c r="S1749" s="97">
        <v>209</v>
      </c>
    </row>
    <row r="1750" spans="1:19" ht="12.75" customHeight="1" x14ac:dyDescent="0.2">
      <c r="A1750" s="97" t="s">
        <v>1001</v>
      </c>
      <c r="B1750" s="97" t="s">
        <v>105</v>
      </c>
      <c r="C1750" s="97" t="s">
        <v>26</v>
      </c>
      <c r="D1750" s="98">
        <v>2017</v>
      </c>
      <c r="E1750" s="97" t="s">
        <v>6</v>
      </c>
      <c r="F1750" s="97">
        <v>1477</v>
      </c>
      <c r="G1750" s="88">
        <f t="shared" si="54"/>
        <v>33</v>
      </c>
      <c r="H1750" s="97">
        <v>0</v>
      </c>
      <c r="I1750" s="97">
        <v>33</v>
      </c>
      <c r="J1750" s="97">
        <v>1065</v>
      </c>
      <c r="K1750" s="88">
        <f t="shared" si="55"/>
        <v>84</v>
      </c>
      <c r="L1750" s="97">
        <v>0</v>
      </c>
      <c r="M1750" s="97">
        <v>84</v>
      </c>
      <c r="N1750" s="97">
        <v>1169</v>
      </c>
      <c r="O1750" s="97">
        <v>16</v>
      </c>
      <c r="P1750" s="97">
        <v>3370</v>
      </c>
      <c r="Q1750" s="97">
        <v>13</v>
      </c>
      <c r="R1750" s="97">
        <v>7081</v>
      </c>
      <c r="S1750" s="97">
        <v>146</v>
      </c>
    </row>
    <row r="1751" spans="1:19" ht="12.75" customHeight="1" x14ac:dyDescent="0.2">
      <c r="A1751" s="93" t="s">
        <v>1464</v>
      </c>
      <c r="B1751" s="93" t="s">
        <v>108</v>
      </c>
      <c r="C1751" s="93" t="s">
        <v>13</v>
      </c>
      <c r="D1751" s="94" t="s">
        <v>1189</v>
      </c>
      <c r="E1751" s="93" t="s">
        <v>6</v>
      </c>
      <c r="F1751" s="95">
        <v>0</v>
      </c>
      <c r="G1751" s="88">
        <f t="shared" si="54"/>
        <v>0</v>
      </c>
      <c r="H1751" s="97"/>
      <c r="I1751" s="97"/>
      <c r="J1751" s="96">
        <v>0</v>
      </c>
      <c r="K1751" s="88">
        <f t="shared" si="55"/>
        <v>0</v>
      </c>
      <c r="L1751" s="97"/>
      <c r="M1751" s="97"/>
      <c r="N1751" s="95">
        <v>0</v>
      </c>
      <c r="O1751" s="97"/>
      <c r="P1751" s="93" t="s">
        <v>1217</v>
      </c>
      <c r="Q1751" s="97"/>
      <c r="R1751" s="95">
        <v>0</v>
      </c>
      <c r="S1751" s="97"/>
    </row>
    <row r="1752" spans="1:19" ht="12.75" customHeight="1" x14ac:dyDescent="0.2">
      <c r="A1752" s="93" t="s">
        <v>307</v>
      </c>
      <c r="B1752" s="93" t="s">
        <v>294</v>
      </c>
      <c r="C1752" s="93" t="s">
        <v>13</v>
      </c>
      <c r="D1752" s="94" t="s">
        <v>1189</v>
      </c>
      <c r="E1752" s="93" t="s">
        <v>6</v>
      </c>
      <c r="F1752" s="95">
        <v>102</v>
      </c>
      <c r="G1752" s="88">
        <f t="shared" si="54"/>
        <v>0</v>
      </c>
      <c r="H1752" s="95">
        <v>0</v>
      </c>
      <c r="I1752" s="95">
        <v>0</v>
      </c>
      <c r="J1752" s="96">
        <v>74</v>
      </c>
      <c r="K1752" s="88">
        <f t="shared" si="55"/>
        <v>0</v>
      </c>
      <c r="L1752" s="95">
        <v>0</v>
      </c>
      <c r="M1752" s="95">
        <v>0</v>
      </c>
      <c r="N1752" s="95">
        <v>81</v>
      </c>
      <c r="O1752" s="95">
        <v>0</v>
      </c>
      <c r="P1752" s="93" t="s">
        <v>1420</v>
      </c>
      <c r="Q1752" s="95">
        <v>9</v>
      </c>
      <c r="R1752" s="95">
        <v>450</v>
      </c>
      <c r="S1752" s="95">
        <v>9</v>
      </c>
    </row>
    <row r="1753" spans="1:19" ht="12.75" customHeight="1" x14ac:dyDescent="0.2">
      <c r="A1753" s="97" t="s">
        <v>307</v>
      </c>
      <c r="B1753" s="97" t="s">
        <v>294</v>
      </c>
      <c r="C1753" s="97" t="s">
        <v>13</v>
      </c>
      <c r="D1753" s="98">
        <v>2014</v>
      </c>
      <c r="E1753" s="97" t="s">
        <v>6</v>
      </c>
      <c r="F1753" s="97">
        <v>102</v>
      </c>
      <c r="G1753" s="88">
        <f t="shared" si="54"/>
        <v>0</v>
      </c>
      <c r="H1753" s="97">
        <v>0</v>
      </c>
      <c r="I1753" s="97">
        <v>0</v>
      </c>
      <c r="J1753" s="97">
        <v>74</v>
      </c>
      <c r="K1753" s="88">
        <f t="shared" si="55"/>
        <v>2</v>
      </c>
      <c r="L1753" s="97">
        <v>2</v>
      </c>
      <c r="M1753" s="97">
        <v>0</v>
      </c>
      <c r="N1753" s="97">
        <v>81</v>
      </c>
      <c r="O1753" s="97">
        <v>0</v>
      </c>
      <c r="P1753" s="97">
        <v>193</v>
      </c>
      <c r="Q1753" s="97">
        <v>0</v>
      </c>
      <c r="R1753" s="97">
        <v>450</v>
      </c>
      <c r="S1753" s="97">
        <v>2</v>
      </c>
    </row>
    <row r="1754" spans="1:19" ht="12.75" customHeight="1" x14ac:dyDescent="0.2">
      <c r="A1754" s="97" t="s">
        <v>307</v>
      </c>
      <c r="B1754" s="97" t="s">
        <v>294</v>
      </c>
      <c r="C1754" s="97" t="s">
        <v>13</v>
      </c>
      <c r="D1754" s="98">
        <v>2015</v>
      </c>
      <c r="E1754" s="97" t="s">
        <v>6</v>
      </c>
      <c r="F1754" s="97">
        <v>102</v>
      </c>
      <c r="G1754" s="88">
        <f t="shared" si="54"/>
        <v>0</v>
      </c>
      <c r="H1754" s="97">
        <v>0</v>
      </c>
      <c r="I1754" s="97">
        <v>0</v>
      </c>
      <c r="J1754" s="97">
        <v>74</v>
      </c>
      <c r="K1754" s="88">
        <f t="shared" si="55"/>
        <v>0</v>
      </c>
      <c r="L1754" s="97">
        <v>0</v>
      </c>
      <c r="M1754" s="97">
        <v>0</v>
      </c>
      <c r="N1754" s="97">
        <v>81</v>
      </c>
      <c r="O1754" s="97">
        <v>0</v>
      </c>
      <c r="P1754" s="97">
        <v>193</v>
      </c>
      <c r="Q1754" s="97">
        <v>33</v>
      </c>
      <c r="R1754" s="97">
        <v>450</v>
      </c>
      <c r="S1754" s="97">
        <v>33</v>
      </c>
    </row>
    <row r="1755" spans="1:19" ht="12.75" customHeight="1" x14ac:dyDescent="0.2">
      <c r="A1755" s="97" t="s">
        <v>307</v>
      </c>
      <c r="B1755" s="97" t="s">
        <v>294</v>
      </c>
      <c r="C1755" s="97" t="s">
        <v>13</v>
      </c>
      <c r="D1755" s="98">
        <v>2016</v>
      </c>
      <c r="E1755" s="97" t="s">
        <v>6</v>
      </c>
      <c r="F1755" s="97">
        <v>102</v>
      </c>
      <c r="G1755" s="88">
        <f t="shared" si="54"/>
        <v>0</v>
      </c>
      <c r="H1755" s="97">
        <v>0</v>
      </c>
      <c r="I1755" s="97">
        <v>0</v>
      </c>
      <c r="J1755" s="97">
        <v>74</v>
      </c>
      <c r="K1755" s="88">
        <f t="shared" si="55"/>
        <v>2</v>
      </c>
      <c r="L1755" s="97">
        <v>2</v>
      </c>
      <c r="M1755" s="97">
        <v>0</v>
      </c>
      <c r="N1755" s="97">
        <v>81</v>
      </c>
      <c r="O1755" s="97">
        <v>0</v>
      </c>
      <c r="P1755" s="97">
        <v>193</v>
      </c>
      <c r="Q1755" s="97">
        <v>0</v>
      </c>
      <c r="R1755" s="97">
        <v>450</v>
      </c>
      <c r="S1755" s="97">
        <v>2</v>
      </c>
    </row>
    <row r="1756" spans="1:19" ht="12.75" customHeight="1" x14ac:dyDescent="0.2">
      <c r="A1756" s="97" t="s">
        <v>307</v>
      </c>
      <c r="B1756" s="97" t="s">
        <v>294</v>
      </c>
      <c r="C1756" s="97" t="s">
        <v>13</v>
      </c>
      <c r="D1756" s="98">
        <v>2017</v>
      </c>
      <c r="E1756" s="97" t="s">
        <v>6</v>
      </c>
      <c r="F1756" s="97">
        <v>102</v>
      </c>
      <c r="G1756" s="88">
        <f t="shared" si="54"/>
        <v>0</v>
      </c>
      <c r="H1756" s="97">
        <v>0</v>
      </c>
      <c r="I1756" s="97">
        <v>0</v>
      </c>
      <c r="J1756" s="97">
        <v>74</v>
      </c>
      <c r="K1756" s="88">
        <f t="shared" si="55"/>
        <v>2</v>
      </c>
      <c r="L1756" s="97">
        <v>2</v>
      </c>
      <c r="M1756" s="97">
        <v>0</v>
      </c>
      <c r="N1756" s="97">
        <v>81</v>
      </c>
      <c r="O1756" s="97">
        <v>0</v>
      </c>
      <c r="P1756" s="97">
        <v>193</v>
      </c>
      <c r="Q1756" s="97">
        <v>71</v>
      </c>
      <c r="R1756" s="97">
        <v>450</v>
      </c>
      <c r="S1756" s="97">
        <v>73</v>
      </c>
    </row>
    <row r="1757" spans="1:19" ht="12.75" customHeight="1" x14ac:dyDescent="0.2">
      <c r="A1757" s="97" t="s">
        <v>308</v>
      </c>
      <c r="B1757" s="97" t="s">
        <v>72</v>
      </c>
      <c r="C1757" s="97" t="s">
        <v>26</v>
      </c>
      <c r="D1757" s="98">
        <v>2015</v>
      </c>
      <c r="E1757" s="97" t="s">
        <v>6</v>
      </c>
      <c r="F1757" s="97">
        <v>877</v>
      </c>
      <c r="G1757" s="88">
        <f t="shared" si="54"/>
        <v>1</v>
      </c>
      <c r="H1757" s="97">
        <v>1</v>
      </c>
      <c r="I1757" s="97">
        <v>0</v>
      </c>
      <c r="J1757" s="97">
        <v>562</v>
      </c>
      <c r="K1757" s="88">
        <f t="shared" si="55"/>
        <v>3</v>
      </c>
      <c r="L1757" s="97">
        <v>3</v>
      </c>
      <c r="M1757" s="97">
        <v>0</v>
      </c>
      <c r="N1757" s="97">
        <v>627</v>
      </c>
      <c r="O1757" s="97">
        <v>41</v>
      </c>
      <c r="P1757" s="97">
        <v>1552</v>
      </c>
      <c r="Q1757" s="97">
        <v>15</v>
      </c>
      <c r="R1757" s="97">
        <v>3618</v>
      </c>
      <c r="S1757" s="97">
        <v>60</v>
      </c>
    </row>
    <row r="1758" spans="1:19" ht="12.75" customHeight="1" x14ac:dyDescent="0.2">
      <c r="A1758" s="97" t="s">
        <v>308</v>
      </c>
      <c r="B1758" s="97" t="s">
        <v>72</v>
      </c>
      <c r="C1758" s="97" t="s">
        <v>26</v>
      </c>
      <c r="D1758" s="98">
        <v>2016</v>
      </c>
      <c r="E1758" s="97" t="s">
        <v>6</v>
      </c>
      <c r="F1758" s="97">
        <v>877</v>
      </c>
      <c r="G1758" s="88">
        <f t="shared" si="54"/>
        <v>1</v>
      </c>
      <c r="H1758" s="97">
        <v>1</v>
      </c>
      <c r="I1758" s="97">
        <v>0</v>
      </c>
      <c r="J1758" s="97">
        <v>562</v>
      </c>
      <c r="K1758" s="88">
        <f t="shared" si="55"/>
        <v>120</v>
      </c>
      <c r="L1758" s="97">
        <v>120</v>
      </c>
      <c r="M1758" s="97">
        <v>0</v>
      </c>
      <c r="N1758" s="97">
        <v>627</v>
      </c>
      <c r="O1758" s="97">
        <v>547</v>
      </c>
      <c r="P1758" s="97">
        <v>1552</v>
      </c>
      <c r="Q1758" s="97">
        <v>13</v>
      </c>
      <c r="R1758" s="97">
        <v>3618</v>
      </c>
      <c r="S1758" s="97">
        <v>681</v>
      </c>
    </row>
    <row r="1759" spans="1:19" ht="12.75" customHeight="1" x14ac:dyDescent="0.2">
      <c r="A1759" s="97" t="s">
        <v>308</v>
      </c>
      <c r="B1759" s="97" t="s">
        <v>72</v>
      </c>
      <c r="C1759" s="97" t="s">
        <v>26</v>
      </c>
      <c r="D1759" s="98">
        <v>2017</v>
      </c>
      <c r="E1759" s="97" t="s">
        <v>6</v>
      </c>
      <c r="F1759" s="97">
        <v>877</v>
      </c>
      <c r="G1759" s="88">
        <f t="shared" si="54"/>
        <v>0</v>
      </c>
      <c r="H1759" s="97">
        <v>0</v>
      </c>
      <c r="I1759" s="97">
        <v>0</v>
      </c>
      <c r="J1759" s="97">
        <v>562</v>
      </c>
      <c r="K1759" s="88">
        <f t="shared" si="55"/>
        <v>0</v>
      </c>
      <c r="L1759" s="97">
        <v>0</v>
      </c>
      <c r="M1759" s="97">
        <v>0</v>
      </c>
      <c r="N1759" s="97">
        <v>627</v>
      </c>
      <c r="O1759" s="97">
        <v>3</v>
      </c>
      <c r="P1759" s="97">
        <v>1552</v>
      </c>
      <c r="Q1759" s="97">
        <v>18</v>
      </c>
      <c r="R1759" s="97">
        <v>3618</v>
      </c>
      <c r="S1759" s="97">
        <v>21</v>
      </c>
    </row>
    <row r="1760" spans="1:19" ht="12.75" customHeight="1" x14ac:dyDescent="0.2">
      <c r="A1760" s="97" t="s">
        <v>309</v>
      </c>
      <c r="B1760" s="97" t="s">
        <v>12</v>
      </c>
      <c r="C1760" s="97" t="s">
        <v>3</v>
      </c>
      <c r="D1760" s="98">
        <v>2014</v>
      </c>
      <c r="E1760" s="97" t="s">
        <v>6</v>
      </c>
      <c r="F1760" s="97">
        <v>283</v>
      </c>
      <c r="G1760" s="88">
        <f t="shared" si="54"/>
        <v>88</v>
      </c>
      <c r="H1760" s="97">
        <v>88</v>
      </c>
      <c r="I1760" s="97">
        <v>0</v>
      </c>
      <c r="J1760" s="97">
        <v>195</v>
      </c>
      <c r="K1760" s="88">
        <f t="shared" si="55"/>
        <v>73</v>
      </c>
      <c r="L1760" s="97">
        <v>73</v>
      </c>
      <c r="M1760" s="97">
        <v>0</v>
      </c>
      <c r="N1760" s="97">
        <v>224</v>
      </c>
      <c r="O1760" s="97">
        <v>101</v>
      </c>
      <c r="P1760" s="97">
        <v>525</v>
      </c>
      <c r="Q1760" s="97">
        <v>496</v>
      </c>
      <c r="R1760" s="97">
        <v>1227</v>
      </c>
      <c r="S1760" s="97">
        <v>758</v>
      </c>
    </row>
    <row r="1761" spans="1:19" ht="12.75" customHeight="1" x14ac:dyDescent="0.2">
      <c r="A1761" t="s">
        <v>309</v>
      </c>
      <c r="B1761" t="s">
        <v>12</v>
      </c>
      <c r="C1761" t="s">
        <v>3</v>
      </c>
      <c r="D1761" s="92">
        <v>2015</v>
      </c>
      <c r="E1761" t="s">
        <v>6</v>
      </c>
      <c r="F1761">
        <v>283</v>
      </c>
      <c r="G1761" s="88">
        <f t="shared" si="54"/>
        <v>0</v>
      </c>
      <c r="H1761">
        <v>0</v>
      </c>
      <c r="I1761">
        <v>0</v>
      </c>
      <c r="J1761">
        <v>195</v>
      </c>
      <c r="K1761" s="88">
        <f t="shared" si="55"/>
        <v>0</v>
      </c>
      <c r="L1761">
        <v>0</v>
      </c>
      <c r="M1761">
        <v>0</v>
      </c>
      <c r="N1761">
        <v>224</v>
      </c>
      <c r="O1761">
        <v>0</v>
      </c>
      <c r="P1761">
        <v>525</v>
      </c>
      <c r="Q1761">
        <v>240</v>
      </c>
      <c r="R1761">
        <v>1227</v>
      </c>
      <c r="S1761">
        <v>240</v>
      </c>
    </row>
    <row r="1762" spans="1:19" ht="12.75" customHeight="1" x14ac:dyDescent="0.2">
      <c r="A1762" t="s">
        <v>309</v>
      </c>
      <c r="B1762" t="s">
        <v>12</v>
      </c>
      <c r="C1762" t="s">
        <v>3</v>
      </c>
      <c r="D1762" s="92">
        <v>2016</v>
      </c>
      <c r="E1762" t="s">
        <v>6</v>
      </c>
      <c r="F1762">
        <v>283</v>
      </c>
      <c r="G1762" s="88">
        <f t="shared" si="54"/>
        <v>1</v>
      </c>
      <c r="H1762">
        <v>1</v>
      </c>
      <c r="I1762">
        <v>0</v>
      </c>
      <c r="J1762">
        <v>195</v>
      </c>
      <c r="K1762" s="88">
        <f t="shared" si="55"/>
        <v>0</v>
      </c>
      <c r="L1762">
        <v>0</v>
      </c>
      <c r="M1762">
        <v>0</v>
      </c>
      <c r="N1762">
        <v>224</v>
      </c>
      <c r="O1762">
        <v>0</v>
      </c>
      <c r="P1762">
        <v>525</v>
      </c>
      <c r="Q1762">
        <v>157</v>
      </c>
      <c r="R1762">
        <v>1227</v>
      </c>
      <c r="S1762">
        <v>158</v>
      </c>
    </row>
    <row r="1763" spans="1:19" ht="12.75" customHeight="1" x14ac:dyDescent="0.2">
      <c r="A1763" t="s">
        <v>309</v>
      </c>
      <c r="B1763" t="s">
        <v>12</v>
      </c>
      <c r="C1763" t="s">
        <v>3</v>
      </c>
      <c r="D1763" s="92">
        <v>2017</v>
      </c>
      <c r="E1763" t="s">
        <v>6</v>
      </c>
      <c r="F1763">
        <v>283</v>
      </c>
      <c r="G1763" s="88">
        <f t="shared" si="54"/>
        <v>1</v>
      </c>
      <c r="H1763">
        <v>1</v>
      </c>
      <c r="I1763">
        <v>0</v>
      </c>
      <c r="J1763">
        <v>195</v>
      </c>
      <c r="K1763" s="88">
        <f t="shared" si="55"/>
        <v>0</v>
      </c>
      <c r="L1763">
        <v>0</v>
      </c>
      <c r="M1763">
        <v>0</v>
      </c>
      <c r="N1763">
        <v>224</v>
      </c>
      <c r="O1763">
        <v>0</v>
      </c>
      <c r="P1763">
        <v>525</v>
      </c>
      <c r="Q1763">
        <v>13</v>
      </c>
      <c r="R1763">
        <v>1227</v>
      </c>
      <c r="S1763">
        <v>14</v>
      </c>
    </row>
    <row r="1764" spans="1:19" ht="12.75" customHeight="1" x14ac:dyDescent="0.2">
      <c r="A1764" s="97" t="s">
        <v>1133</v>
      </c>
      <c r="B1764" s="97" t="s">
        <v>2</v>
      </c>
      <c r="C1764" s="97" t="s">
        <v>3</v>
      </c>
      <c r="D1764" s="98">
        <v>2014</v>
      </c>
      <c r="E1764" s="97" t="s">
        <v>6</v>
      </c>
      <c r="F1764" s="97">
        <v>103</v>
      </c>
      <c r="G1764" s="88">
        <f t="shared" si="54"/>
        <v>0</v>
      </c>
      <c r="H1764" s="97">
        <v>0</v>
      </c>
      <c r="I1764" s="97">
        <v>0</v>
      </c>
      <c r="J1764" s="97">
        <v>72</v>
      </c>
      <c r="K1764" s="88">
        <f t="shared" si="55"/>
        <v>0</v>
      </c>
      <c r="L1764" s="97">
        <v>0</v>
      </c>
      <c r="M1764" s="97">
        <v>0</v>
      </c>
      <c r="N1764" s="97">
        <v>84</v>
      </c>
      <c r="O1764" s="97">
        <v>7</v>
      </c>
      <c r="P1764" s="97">
        <v>195</v>
      </c>
      <c r="Q1764" s="97">
        <v>0</v>
      </c>
      <c r="R1764" s="97">
        <v>454</v>
      </c>
      <c r="S1764" s="97">
        <v>7</v>
      </c>
    </row>
    <row r="1765" spans="1:19" ht="12.75" customHeight="1" x14ac:dyDescent="0.2">
      <c r="A1765" t="s">
        <v>1133</v>
      </c>
      <c r="B1765" t="s">
        <v>2</v>
      </c>
      <c r="C1765" t="s">
        <v>3</v>
      </c>
      <c r="D1765" s="92">
        <v>2015</v>
      </c>
      <c r="E1765" t="s">
        <v>6</v>
      </c>
      <c r="F1765">
        <v>103</v>
      </c>
      <c r="G1765" s="88">
        <f t="shared" si="54"/>
        <v>0</v>
      </c>
      <c r="H1765">
        <v>0</v>
      </c>
      <c r="I1765">
        <v>0</v>
      </c>
      <c r="J1765">
        <v>72</v>
      </c>
      <c r="K1765" s="88">
        <f t="shared" si="55"/>
        <v>0</v>
      </c>
      <c r="L1765">
        <v>0</v>
      </c>
      <c r="M1765">
        <v>0</v>
      </c>
      <c r="N1765">
        <v>84</v>
      </c>
      <c r="O1765">
        <v>5</v>
      </c>
      <c r="P1765">
        <v>195</v>
      </c>
      <c r="Q1765">
        <v>0</v>
      </c>
      <c r="R1765">
        <v>454</v>
      </c>
      <c r="S1765">
        <v>5</v>
      </c>
    </row>
    <row r="1766" spans="1:19" ht="12.75" customHeight="1" x14ac:dyDescent="0.2">
      <c r="A1766" t="s">
        <v>1133</v>
      </c>
      <c r="B1766" t="s">
        <v>2</v>
      </c>
      <c r="C1766" t="s">
        <v>3</v>
      </c>
      <c r="D1766" s="92">
        <v>2016</v>
      </c>
      <c r="E1766" t="s">
        <v>6</v>
      </c>
      <c r="F1766">
        <v>103</v>
      </c>
      <c r="G1766" s="88">
        <f t="shared" si="54"/>
        <v>0</v>
      </c>
      <c r="H1766">
        <v>0</v>
      </c>
      <c r="I1766">
        <v>0</v>
      </c>
      <c r="J1766">
        <v>72</v>
      </c>
      <c r="K1766" s="88">
        <f t="shared" si="55"/>
        <v>0</v>
      </c>
      <c r="L1766">
        <v>0</v>
      </c>
      <c r="M1766">
        <v>0</v>
      </c>
      <c r="N1766">
        <v>84</v>
      </c>
      <c r="O1766">
        <v>1</v>
      </c>
      <c r="P1766">
        <v>195</v>
      </c>
      <c r="Q1766">
        <v>0</v>
      </c>
      <c r="R1766">
        <v>454</v>
      </c>
      <c r="S1766">
        <v>1</v>
      </c>
    </row>
    <row r="1767" spans="1:19" ht="12.75" customHeight="1" x14ac:dyDescent="0.2">
      <c r="A1767" t="s">
        <v>1133</v>
      </c>
      <c r="B1767" t="s">
        <v>2</v>
      </c>
      <c r="C1767" t="s">
        <v>3</v>
      </c>
      <c r="D1767" s="92">
        <v>2017</v>
      </c>
      <c r="E1767" t="s">
        <v>6</v>
      </c>
      <c r="F1767">
        <v>103</v>
      </c>
      <c r="G1767" s="88">
        <f t="shared" si="54"/>
        <v>0</v>
      </c>
      <c r="H1767">
        <v>0</v>
      </c>
      <c r="I1767">
        <v>0</v>
      </c>
      <c r="J1767">
        <v>72</v>
      </c>
      <c r="K1767" s="88">
        <f t="shared" si="55"/>
        <v>0</v>
      </c>
      <c r="L1767">
        <v>0</v>
      </c>
      <c r="M1767">
        <v>0</v>
      </c>
      <c r="N1767">
        <v>84</v>
      </c>
      <c r="O1767">
        <v>10</v>
      </c>
      <c r="P1767">
        <v>195</v>
      </c>
      <c r="Q1767">
        <v>0</v>
      </c>
      <c r="R1767">
        <v>454</v>
      </c>
      <c r="S1767">
        <v>10</v>
      </c>
    </row>
    <row r="1768" spans="1:19" ht="12.75" customHeight="1" x14ac:dyDescent="0.2">
      <c r="A1768" s="93" t="s">
        <v>310</v>
      </c>
      <c r="B1768" s="93" t="s">
        <v>126</v>
      </c>
      <c r="C1768" s="93" t="s">
        <v>13</v>
      </c>
      <c r="D1768" s="94" t="s">
        <v>1189</v>
      </c>
      <c r="E1768" s="93" t="s">
        <v>6</v>
      </c>
      <c r="F1768" s="95">
        <v>11</v>
      </c>
      <c r="G1768" s="88">
        <f t="shared" si="54"/>
        <v>37</v>
      </c>
      <c r="H1768" s="95">
        <v>37</v>
      </c>
      <c r="I1768" s="95">
        <v>0</v>
      </c>
      <c r="J1768" s="96">
        <v>7</v>
      </c>
      <c r="K1768" s="88">
        <f t="shared" si="55"/>
        <v>0</v>
      </c>
      <c r="L1768" s="95">
        <v>0</v>
      </c>
      <c r="M1768" s="95">
        <v>0</v>
      </c>
      <c r="N1768" s="95">
        <v>7</v>
      </c>
      <c r="O1768" s="95">
        <v>35</v>
      </c>
      <c r="P1768" s="93" t="s">
        <v>1337</v>
      </c>
      <c r="Q1768" s="95">
        <v>16</v>
      </c>
      <c r="R1768" s="95">
        <v>45</v>
      </c>
      <c r="S1768" s="95">
        <v>88</v>
      </c>
    </row>
    <row r="1769" spans="1:19" ht="12.75" customHeight="1" x14ac:dyDescent="0.2">
      <c r="A1769" s="97" t="s">
        <v>310</v>
      </c>
      <c r="B1769" s="97" t="s">
        <v>126</v>
      </c>
      <c r="C1769" s="97" t="s">
        <v>13</v>
      </c>
      <c r="D1769" s="98">
        <v>2014</v>
      </c>
      <c r="E1769" s="97" t="s">
        <v>6</v>
      </c>
      <c r="F1769" s="97">
        <v>11</v>
      </c>
      <c r="G1769" s="88">
        <f t="shared" si="54"/>
        <v>0</v>
      </c>
      <c r="H1769" s="97">
        <v>0</v>
      </c>
      <c r="I1769" s="97">
        <v>0</v>
      </c>
      <c r="J1769" s="97">
        <v>7</v>
      </c>
      <c r="K1769" s="88">
        <f t="shared" si="55"/>
        <v>0</v>
      </c>
      <c r="L1769" s="97">
        <v>0</v>
      </c>
      <c r="M1769" s="97">
        <v>0</v>
      </c>
      <c r="N1769" s="97">
        <v>7</v>
      </c>
      <c r="O1769" s="97">
        <v>0</v>
      </c>
      <c r="P1769" s="97">
        <v>20</v>
      </c>
      <c r="Q1769" s="97">
        <v>0</v>
      </c>
      <c r="R1769" s="97">
        <v>45</v>
      </c>
      <c r="S1769" s="97">
        <v>0</v>
      </c>
    </row>
    <row r="1770" spans="1:19" ht="12.75" customHeight="1" x14ac:dyDescent="0.2">
      <c r="A1770" t="s">
        <v>310</v>
      </c>
      <c r="B1770" t="s">
        <v>126</v>
      </c>
      <c r="C1770" t="s">
        <v>13</v>
      </c>
      <c r="D1770" s="92">
        <v>2015</v>
      </c>
      <c r="E1770" t="s">
        <v>6</v>
      </c>
      <c r="F1770">
        <v>11</v>
      </c>
      <c r="G1770" s="88">
        <f t="shared" si="54"/>
        <v>31</v>
      </c>
      <c r="H1770">
        <v>31</v>
      </c>
      <c r="I1770">
        <v>0</v>
      </c>
      <c r="J1770">
        <v>7</v>
      </c>
      <c r="K1770" s="88">
        <f t="shared" si="55"/>
        <v>10</v>
      </c>
      <c r="L1770">
        <v>10</v>
      </c>
      <c r="M1770">
        <v>0</v>
      </c>
      <c r="N1770">
        <v>7</v>
      </c>
      <c r="O1770">
        <v>0</v>
      </c>
      <c r="P1770">
        <v>20</v>
      </c>
      <c r="Q1770">
        <v>5</v>
      </c>
      <c r="R1770">
        <v>45</v>
      </c>
      <c r="S1770">
        <v>46</v>
      </c>
    </row>
    <row r="1771" spans="1:19" ht="12.75" customHeight="1" x14ac:dyDescent="0.2">
      <c r="A1771" t="s">
        <v>310</v>
      </c>
      <c r="B1771" t="s">
        <v>126</v>
      </c>
      <c r="C1771" t="s">
        <v>13</v>
      </c>
      <c r="D1771" s="92">
        <v>2016</v>
      </c>
      <c r="E1771" t="s">
        <v>6</v>
      </c>
      <c r="F1771">
        <v>11</v>
      </c>
      <c r="G1771" s="88">
        <f t="shared" si="54"/>
        <v>0</v>
      </c>
      <c r="H1771">
        <v>0</v>
      </c>
      <c r="I1771">
        <v>0</v>
      </c>
      <c r="J1771">
        <v>7</v>
      </c>
      <c r="K1771" s="88">
        <f t="shared" si="55"/>
        <v>0</v>
      </c>
      <c r="L1771">
        <v>0</v>
      </c>
      <c r="M1771">
        <v>0</v>
      </c>
      <c r="N1771">
        <v>7</v>
      </c>
      <c r="O1771">
        <v>0</v>
      </c>
      <c r="P1771">
        <v>20</v>
      </c>
      <c r="Q1771">
        <v>7</v>
      </c>
      <c r="R1771">
        <v>45</v>
      </c>
      <c r="S1771">
        <v>7</v>
      </c>
    </row>
    <row r="1772" spans="1:19" ht="12.75" customHeight="1" x14ac:dyDescent="0.2">
      <c r="A1772" t="s">
        <v>310</v>
      </c>
      <c r="B1772" t="s">
        <v>126</v>
      </c>
      <c r="C1772" t="s">
        <v>13</v>
      </c>
      <c r="D1772" s="92">
        <v>2017</v>
      </c>
      <c r="E1772" t="s">
        <v>6</v>
      </c>
      <c r="F1772">
        <v>11</v>
      </c>
      <c r="G1772" s="88">
        <f t="shared" si="54"/>
        <v>0</v>
      </c>
      <c r="H1772">
        <v>0</v>
      </c>
      <c r="I1772">
        <v>0</v>
      </c>
      <c r="J1772">
        <v>7</v>
      </c>
      <c r="K1772" s="88">
        <f t="shared" si="55"/>
        <v>0</v>
      </c>
      <c r="L1772">
        <v>0</v>
      </c>
      <c r="M1772">
        <v>0</v>
      </c>
      <c r="N1772">
        <v>7</v>
      </c>
      <c r="O1772">
        <v>0</v>
      </c>
      <c r="P1772">
        <v>20</v>
      </c>
      <c r="Q1772">
        <v>4</v>
      </c>
      <c r="R1772">
        <v>45</v>
      </c>
      <c r="S1772">
        <v>4</v>
      </c>
    </row>
    <row r="1773" spans="1:19" ht="12.75" customHeight="1" x14ac:dyDescent="0.2">
      <c r="A1773" s="93" t="s">
        <v>311</v>
      </c>
      <c r="B1773" s="93" t="s">
        <v>7</v>
      </c>
      <c r="C1773" s="93" t="s">
        <v>8</v>
      </c>
      <c r="D1773" s="94" t="s">
        <v>1189</v>
      </c>
      <c r="E1773" s="93" t="s">
        <v>6</v>
      </c>
      <c r="F1773" s="95">
        <v>317</v>
      </c>
      <c r="G1773" s="88">
        <f t="shared" si="54"/>
        <v>0</v>
      </c>
      <c r="H1773" s="95">
        <v>0</v>
      </c>
      <c r="I1773" s="95">
        <v>0</v>
      </c>
      <c r="J1773" s="96">
        <v>264</v>
      </c>
      <c r="K1773" s="88">
        <f t="shared" si="55"/>
        <v>0</v>
      </c>
      <c r="L1773" s="95">
        <v>0</v>
      </c>
      <c r="M1773" s="95">
        <v>0</v>
      </c>
      <c r="N1773" s="95">
        <v>192</v>
      </c>
      <c r="O1773" s="95">
        <v>8</v>
      </c>
      <c r="P1773" s="93" t="s">
        <v>1465</v>
      </c>
      <c r="Q1773" s="95">
        <v>77</v>
      </c>
      <c r="R1773" s="95">
        <v>1190</v>
      </c>
      <c r="S1773" s="95">
        <v>85</v>
      </c>
    </row>
    <row r="1774" spans="1:19" ht="12.75" customHeight="1" x14ac:dyDescent="0.2">
      <c r="A1774" s="93" t="s">
        <v>311</v>
      </c>
      <c r="B1774" s="93" t="s">
        <v>7</v>
      </c>
      <c r="C1774" s="93" t="s">
        <v>8</v>
      </c>
      <c r="D1774" s="94" t="s">
        <v>1189</v>
      </c>
      <c r="E1774" s="93" t="s">
        <v>6</v>
      </c>
      <c r="F1774" s="95">
        <v>317</v>
      </c>
      <c r="G1774" s="88">
        <f t="shared" si="54"/>
        <v>0</v>
      </c>
      <c r="H1774" s="95">
        <v>0</v>
      </c>
      <c r="I1774" s="95">
        <v>0</v>
      </c>
      <c r="J1774" s="96">
        <v>264</v>
      </c>
      <c r="K1774" s="88">
        <f t="shared" si="55"/>
        <v>0</v>
      </c>
      <c r="L1774" s="95">
        <v>0</v>
      </c>
      <c r="M1774" s="95">
        <v>0</v>
      </c>
      <c r="N1774" s="95">
        <v>192</v>
      </c>
      <c r="O1774" s="95">
        <v>8</v>
      </c>
      <c r="P1774" s="93" t="s">
        <v>1465</v>
      </c>
      <c r="Q1774" s="95">
        <v>77</v>
      </c>
      <c r="R1774" s="95">
        <v>1190</v>
      </c>
      <c r="S1774" s="95">
        <v>85</v>
      </c>
    </row>
    <row r="1775" spans="1:19" ht="12.75" customHeight="1" x14ac:dyDescent="0.2">
      <c r="A1775" s="97" t="s">
        <v>311</v>
      </c>
      <c r="B1775" s="97" t="s">
        <v>7</v>
      </c>
      <c r="C1775" s="97" t="s">
        <v>8</v>
      </c>
      <c r="D1775" s="98">
        <v>2014</v>
      </c>
      <c r="E1775" s="97" t="s">
        <v>6</v>
      </c>
      <c r="F1775" s="97">
        <v>317</v>
      </c>
      <c r="G1775" s="88">
        <f t="shared" si="54"/>
        <v>0</v>
      </c>
      <c r="H1775" s="97">
        <v>0</v>
      </c>
      <c r="I1775" s="97">
        <v>0</v>
      </c>
      <c r="J1775" s="97">
        <v>264</v>
      </c>
      <c r="K1775" s="88">
        <f t="shared" si="55"/>
        <v>0</v>
      </c>
      <c r="L1775" s="97">
        <v>0</v>
      </c>
      <c r="M1775" s="97">
        <v>0</v>
      </c>
      <c r="N1775" s="97">
        <v>192</v>
      </c>
      <c r="O1775" s="97">
        <v>4</v>
      </c>
      <c r="P1775" s="97">
        <v>417</v>
      </c>
      <c r="Q1775" s="97">
        <v>2</v>
      </c>
      <c r="R1775" s="97">
        <v>1190</v>
      </c>
      <c r="S1775" s="97">
        <v>6</v>
      </c>
    </row>
    <row r="1776" spans="1:19" ht="12.75" customHeight="1" x14ac:dyDescent="0.2">
      <c r="A1776" s="97" t="s">
        <v>311</v>
      </c>
      <c r="B1776" s="97" t="s">
        <v>7</v>
      </c>
      <c r="C1776" s="97" t="s">
        <v>8</v>
      </c>
      <c r="D1776" s="98">
        <v>2015</v>
      </c>
      <c r="E1776" s="97" t="s">
        <v>6</v>
      </c>
      <c r="F1776" s="97">
        <v>317</v>
      </c>
      <c r="G1776" s="88">
        <f t="shared" si="54"/>
        <v>0</v>
      </c>
      <c r="H1776" s="97">
        <v>0</v>
      </c>
      <c r="I1776" s="97">
        <v>0</v>
      </c>
      <c r="J1776" s="97">
        <v>264</v>
      </c>
      <c r="K1776" s="88">
        <f t="shared" si="55"/>
        <v>0</v>
      </c>
      <c r="L1776" s="97">
        <v>0</v>
      </c>
      <c r="M1776" s="97">
        <v>0</v>
      </c>
      <c r="N1776" s="97">
        <v>192</v>
      </c>
      <c r="O1776" s="97">
        <v>2</v>
      </c>
      <c r="P1776" s="97">
        <v>417</v>
      </c>
      <c r="Q1776" s="97">
        <v>288</v>
      </c>
      <c r="R1776" s="97">
        <v>1190</v>
      </c>
      <c r="S1776" s="97">
        <v>290</v>
      </c>
    </row>
    <row r="1777" spans="1:19" ht="12.75" customHeight="1" x14ac:dyDescent="0.2">
      <c r="A1777" s="97" t="s">
        <v>311</v>
      </c>
      <c r="B1777" s="97" t="s">
        <v>7</v>
      </c>
      <c r="C1777" s="97" t="s">
        <v>8</v>
      </c>
      <c r="D1777" s="98">
        <v>2016</v>
      </c>
      <c r="E1777" s="97" t="s">
        <v>6</v>
      </c>
      <c r="F1777" s="97">
        <v>317</v>
      </c>
      <c r="G1777" s="88">
        <f t="shared" si="54"/>
        <v>0</v>
      </c>
      <c r="H1777" s="97">
        <v>0</v>
      </c>
      <c r="I1777" s="97">
        <v>0</v>
      </c>
      <c r="J1777" s="97">
        <v>264</v>
      </c>
      <c r="K1777" s="88">
        <f t="shared" si="55"/>
        <v>0</v>
      </c>
      <c r="L1777" s="97">
        <v>0</v>
      </c>
      <c r="M1777" s="97">
        <v>0</v>
      </c>
      <c r="N1777" s="97">
        <v>192</v>
      </c>
      <c r="O1777" s="97">
        <v>1</v>
      </c>
      <c r="P1777" s="97">
        <v>417</v>
      </c>
      <c r="Q1777" s="97">
        <v>1</v>
      </c>
      <c r="R1777" s="97">
        <v>1190</v>
      </c>
      <c r="S1777" s="97">
        <v>2</v>
      </c>
    </row>
    <row r="1778" spans="1:19" ht="12.75" customHeight="1" x14ac:dyDescent="0.2">
      <c r="A1778" s="97" t="s">
        <v>311</v>
      </c>
      <c r="B1778" s="97" t="s">
        <v>7</v>
      </c>
      <c r="C1778" s="97" t="s">
        <v>8</v>
      </c>
      <c r="D1778" s="98">
        <v>2017</v>
      </c>
      <c r="E1778" s="97" t="s">
        <v>6</v>
      </c>
      <c r="F1778" s="97">
        <v>317</v>
      </c>
      <c r="G1778" s="88">
        <f t="shared" si="54"/>
        <v>0</v>
      </c>
      <c r="H1778" s="97">
        <v>0</v>
      </c>
      <c r="I1778" s="97">
        <v>0</v>
      </c>
      <c r="J1778" s="97">
        <v>264</v>
      </c>
      <c r="K1778" s="88">
        <f t="shared" si="55"/>
        <v>0</v>
      </c>
      <c r="L1778" s="97">
        <v>0</v>
      </c>
      <c r="M1778" s="97">
        <v>0</v>
      </c>
      <c r="N1778" s="97">
        <v>192</v>
      </c>
      <c r="O1778" s="97">
        <v>3</v>
      </c>
      <c r="P1778" s="97">
        <v>417</v>
      </c>
      <c r="Q1778" s="97">
        <v>27</v>
      </c>
      <c r="R1778" s="97">
        <v>1190</v>
      </c>
      <c r="S1778" s="97">
        <v>30</v>
      </c>
    </row>
    <row r="1779" spans="1:19" ht="12.75" customHeight="1" x14ac:dyDescent="0.2">
      <c r="A1779" s="93" t="s">
        <v>312</v>
      </c>
      <c r="B1779" s="93" t="s">
        <v>2</v>
      </c>
      <c r="C1779" s="93" t="s">
        <v>3</v>
      </c>
      <c r="D1779" s="94" t="s">
        <v>1189</v>
      </c>
      <c r="E1779" s="93" t="s">
        <v>6</v>
      </c>
      <c r="F1779" s="95">
        <v>382</v>
      </c>
      <c r="G1779" s="88">
        <f t="shared" si="54"/>
        <v>0</v>
      </c>
      <c r="H1779" s="97"/>
      <c r="I1779" s="97"/>
      <c r="J1779" s="96">
        <v>260</v>
      </c>
      <c r="K1779" s="88">
        <f t="shared" si="55"/>
        <v>0</v>
      </c>
      <c r="L1779" s="97"/>
      <c r="M1779" s="97"/>
      <c r="N1779" s="95">
        <v>294</v>
      </c>
      <c r="O1779" s="97"/>
      <c r="P1779" s="93" t="s">
        <v>1466</v>
      </c>
      <c r="Q1779" s="97"/>
      <c r="R1779" s="95">
        <v>1589</v>
      </c>
      <c r="S1779" s="97"/>
    </row>
    <row r="1780" spans="1:19" ht="12.75" customHeight="1" x14ac:dyDescent="0.2">
      <c r="A1780" t="s">
        <v>312</v>
      </c>
      <c r="B1780" t="s">
        <v>2</v>
      </c>
      <c r="C1780" t="s">
        <v>3</v>
      </c>
      <c r="D1780" s="92">
        <v>2015</v>
      </c>
      <c r="E1780" t="s">
        <v>6</v>
      </c>
      <c r="F1780">
        <v>382</v>
      </c>
      <c r="G1780" s="88">
        <f t="shared" si="54"/>
        <v>0</v>
      </c>
      <c r="H1780">
        <v>0</v>
      </c>
      <c r="I1780">
        <v>0</v>
      </c>
      <c r="J1780">
        <v>260</v>
      </c>
      <c r="K1780" s="88">
        <f t="shared" si="55"/>
        <v>0</v>
      </c>
      <c r="L1780">
        <v>0</v>
      </c>
      <c r="M1780">
        <v>0</v>
      </c>
      <c r="N1780">
        <v>294</v>
      </c>
      <c r="O1780">
        <v>0</v>
      </c>
      <c r="P1780">
        <v>653</v>
      </c>
      <c r="Q1780">
        <v>100</v>
      </c>
      <c r="R1780">
        <v>1589</v>
      </c>
      <c r="S1780">
        <v>100</v>
      </c>
    </row>
    <row r="1781" spans="1:19" ht="12.75" customHeight="1" x14ac:dyDescent="0.2">
      <c r="A1781" t="s">
        <v>312</v>
      </c>
      <c r="B1781" t="s">
        <v>2</v>
      </c>
      <c r="C1781" t="s">
        <v>3</v>
      </c>
      <c r="D1781" s="92">
        <v>2016</v>
      </c>
      <c r="E1781" t="s">
        <v>6</v>
      </c>
      <c r="F1781">
        <v>382</v>
      </c>
      <c r="G1781" s="88">
        <f t="shared" si="54"/>
        <v>0</v>
      </c>
      <c r="H1781">
        <v>0</v>
      </c>
      <c r="I1781">
        <v>0</v>
      </c>
      <c r="J1781">
        <v>260</v>
      </c>
      <c r="K1781" s="88">
        <f t="shared" si="55"/>
        <v>0</v>
      </c>
      <c r="L1781">
        <v>0</v>
      </c>
      <c r="M1781">
        <v>0</v>
      </c>
      <c r="N1781">
        <v>294</v>
      </c>
      <c r="O1781">
        <v>0</v>
      </c>
      <c r="P1781">
        <v>653</v>
      </c>
      <c r="Q1781">
        <v>103</v>
      </c>
      <c r="R1781">
        <v>1589</v>
      </c>
      <c r="S1781">
        <v>103</v>
      </c>
    </row>
    <row r="1782" spans="1:19" ht="12.75" customHeight="1" x14ac:dyDescent="0.2">
      <c r="A1782" t="s">
        <v>312</v>
      </c>
      <c r="B1782" t="s">
        <v>2</v>
      </c>
      <c r="C1782" t="s">
        <v>3</v>
      </c>
      <c r="D1782" s="92">
        <v>2017</v>
      </c>
      <c r="E1782" t="s">
        <v>6</v>
      </c>
      <c r="F1782">
        <v>382</v>
      </c>
      <c r="G1782" s="88">
        <f t="shared" si="54"/>
        <v>0</v>
      </c>
      <c r="H1782">
        <v>0</v>
      </c>
      <c r="I1782">
        <v>0</v>
      </c>
      <c r="J1782">
        <v>260</v>
      </c>
      <c r="K1782" s="88">
        <f t="shared" si="55"/>
        <v>0</v>
      </c>
      <c r="L1782">
        <v>0</v>
      </c>
      <c r="M1782">
        <v>0</v>
      </c>
      <c r="N1782">
        <v>294</v>
      </c>
      <c r="O1782">
        <v>0</v>
      </c>
      <c r="P1782">
        <v>653</v>
      </c>
      <c r="Q1782">
        <v>99</v>
      </c>
      <c r="R1782">
        <v>1589</v>
      </c>
      <c r="S1782">
        <v>99</v>
      </c>
    </row>
    <row r="1783" spans="1:19" ht="12.75" customHeight="1" x14ac:dyDescent="0.2">
      <c r="A1783" s="97" t="s">
        <v>313</v>
      </c>
      <c r="B1783" s="97" t="s">
        <v>42</v>
      </c>
      <c r="C1783" s="97" t="s">
        <v>8</v>
      </c>
      <c r="D1783" s="98">
        <v>2015</v>
      </c>
      <c r="E1783" s="97" t="s">
        <v>6</v>
      </c>
      <c r="F1783" s="97">
        <v>287</v>
      </c>
      <c r="G1783" s="88">
        <f t="shared" si="54"/>
        <v>20</v>
      </c>
      <c r="H1783" s="97">
        <v>20</v>
      </c>
      <c r="I1783" s="97">
        <v>0</v>
      </c>
      <c r="J1783" s="97">
        <v>134</v>
      </c>
      <c r="K1783" s="88">
        <f t="shared" si="55"/>
        <v>46</v>
      </c>
      <c r="L1783" s="97">
        <v>46</v>
      </c>
      <c r="M1783" s="97">
        <v>0</v>
      </c>
      <c r="N1783" s="97">
        <v>173</v>
      </c>
      <c r="O1783" s="97">
        <v>158</v>
      </c>
      <c r="P1783" s="97">
        <v>490</v>
      </c>
      <c r="Q1783" s="97">
        <v>212</v>
      </c>
      <c r="R1783" s="97">
        <v>1084</v>
      </c>
      <c r="S1783" s="97">
        <v>436</v>
      </c>
    </row>
    <row r="1784" spans="1:19" ht="12.75" customHeight="1" x14ac:dyDescent="0.2">
      <c r="A1784" s="97" t="s">
        <v>313</v>
      </c>
      <c r="B1784" s="97" t="s">
        <v>42</v>
      </c>
      <c r="C1784" s="97" t="s">
        <v>8</v>
      </c>
      <c r="D1784" s="98">
        <v>2016</v>
      </c>
      <c r="E1784" s="97" t="s">
        <v>6</v>
      </c>
      <c r="F1784" s="97">
        <v>287</v>
      </c>
      <c r="G1784" s="88">
        <f t="shared" si="54"/>
        <v>0</v>
      </c>
      <c r="H1784" s="97">
        <v>0</v>
      </c>
      <c r="I1784" s="97">
        <v>0</v>
      </c>
      <c r="J1784" s="97">
        <v>134</v>
      </c>
      <c r="K1784" s="88">
        <f t="shared" si="55"/>
        <v>0</v>
      </c>
      <c r="L1784" s="97">
        <v>0</v>
      </c>
      <c r="M1784" s="97">
        <v>0</v>
      </c>
      <c r="N1784" s="97">
        <v>173</v>
      </c>
      <c r="O1784" s="97">
        <v>160</v>
      </c>
      <c r="P1784" s="97">
        <v>490</v>
      </c>
      <c r="Q1784" s="97">
        <v>177</v>
      </c>
      <c r="R1784" s="97">
        <v>1084</v>
      </c>
      <c r="S1784" s="97">
        <v>337</v>
      </c>
    </row>
    <row r="1785" spans="1:19" ht="12.75" customHeight="1" x14ac:dyDescent="0.2">
      <c r="A1785" s="97" t="s">
        <v>313</v>
      </c>
      <c r="B1785" s="97" t="s">
        <v>42</v>
      </c>
      <c r="C1785" s="97" t="s">
        <v>8</v>
      </c>
      <c r="D1785" s="98">
        <v>2017</v>
      </c>
      <c r="E1785" s="97" t="s">
        <v>6</v>
      </c>
      <c r="F1785" s="97">
        <v>287</v>
      </c>
      <c r="G1785" s="88">
        <f t="shared" si="54"/>
        <v>14</v>
      </c>
      <c r="H1785" s="97">
        <v>14</v>
      </c>
      <c r="I1785" s="97">
        <v>0</v>
      </c>
      <c r="J1785" s="97">
        <v>134</v>
      </c>
      <c r="K1785" s="88">
        <f t="shared" si="55"/>
        <v>26</v>
      </c>
      <c r="L1785" s="97">
        <v>24</v>
      </c>
      <c r="M1785" s="97">
        <v>2</v>
      </c>
      <c r="N1785" s="97">
        <v>173</v>
      </c>
      <c r="O1785" s="97">
        <v>214</v>
      </c>
      <c r="P1785" s="97">
        <v>490</v>
      </c>
      <c r="Q1785" s="97">
        <v>63</v>
      </c>
      <c r="R1785" s="97">
        <v>1084</v>
      </c>
      <c r="S1785" s="97">
        <v>317</v>
      </c>
    </row>
    <row r="1786" spans="1:19" ht="12.75" customHeight="1" x14ac:dyDescent="0.2">
      <c r="A1786" s="93" t="s">
        <v>1023</v>
      </c>
      <c r="B1786" s="93" t="s">
        <v>42</v>
      </c>
      <c r="C1786" s="93" t="s">
        <v>8</v>
      </c>
      <c r="D1786" s="94" t="s">
        <v>1189</v>
      </c>
      <c r="E1786" s="93" t="s">
        <v>6</v>
      </c>
      <c r="F1786" s="95">
        <v>283</v>
      </c>
      <c r="G1786" s="88">
        <f t="shared" si="54"/>
        <v>0</v>
      </c>
      <c r="H1786" s="95">
        <v>0</v>
      </c>
      <c r="I1786" s="95">
        <v>0</v>
      </c>
      <c r="J1786" s="96">
        <v>178</v>
      </c>
      <c r="K1786" s="88">
        <f t="shared" si="55"/>
        <v>0</v>
      </c>
      <c r="L1786" s="95">
        <v>0</v>
      </c>
      <c r="M1786" s="95">
        <v>0</v>
      </c>
      <c r="N1786" s="95">
        <v>211</v>
      </c>
      <c r="O1786" s="95">
        <v>0</v>
      </c>
      <c r="P1786" s="93" t="s">
        <v>1467</v>
      </c>
      <c r="Q1786" s="95">
        <v>55</v>
      </c>
      <c r="R1786" s="95">
        <v>1362</v>
      </c>
      <c r="S1786" s="95">
        <v>55</v>
      </c>
    </row>
    <row r="1787" spans="1:19" ht="12.75" customHeight="1" x14ac:dyDescent="0.2">
      <c r="A1787" s="97" t="s">
        <v>1023</v>
      </c>
      <c r="B1787" s="97" t="s">
        <v>42</v>
      </c>
      <c r="C1787" s="97" t="s">
        <v>8</v>
      </c>
      <c r="D1787" s="98">
        <v>2016</v>
      </c>
      <c r="E1787" s="97" t="s">
        <v>6</v>
      </c>
      <c r="F1787" s="97">
        <v>283</v>
      </c>
      <c r="G1787" s="88">
        <f t="shared" si="54"/>
        <v>0</v>
      </c>
      <c r="H1787" s="97">
        <v>0</v>
      </c>
      <c r="I1787" s="97">
        <v>0</v>
      </c>
      <c r="J1787" s="97">
        <v>178</v>
      </c>
      <c r="K1787" s="88">
        <f t="shared" si="55"/>
        <v>0</v>
      </c>
      <c r="L1787" s="97">
        <v>0</v>
      </c>
      <c r="M1787" s="97">
        <v>0</v>
      </c>
      <c r="N1787" s="97">
        <v>211</v>
      </c>
      <c r="O1787" s="97">
        <v>0</v>
      </c>
      <c r="P1787" s="97">
        <v>690</v>
      </c>
      <c r="Q1787" s="97">
        <v>47</v>
      </c>
      <c r="R1787" s="97">
        <v>1362</v>
      </c>
      <c r="S1787" s="97">
        <v>47</v>
      </c>
    </row>
    <row r="1788" spans="1:19" ht="12.75" customHeight="1" x14ac:dyDescent="0.2">
      <c r="A1788" s="97" t="s">
        <v>1023</v>
      </c>
      <c r="B1788" s="97" t="s">
        <v>42</v>
      </c>
      <c r="C1788" s="97" t="s">
        <v>8</v>
      </c>
      <c r="D1788" s="98">
        <v>2017</v>
      </c>
      <c r="E1788" s="97" t="s">
        <v>6</v>
      </c>
      <c r="F1788" s="97">
        <v>283</v>
      </c>
      <c r="G1788" s="88">
        <f t="shared" si="54"/>
        <v>0</v>
      </c>
      <c r="H1788" s="97">
        <v>0</v>
      </c>
      <c r="I1788" s="97">
        <v>0</v>
      </c>
      <c r="J1788" s="97">
        <v>178</v>
      </c>
      <c r="K1788" s="88">
        <f t="shared" si="55"/>
        <v>0</v>
      </c>
      <c r="L1788" s="97">
        <v>0</v>
      </c>
      <c r="M1788" s="97">
        <v>0</v>
      </c>
      <c r="N1788" s="97">
        <v>211</v>
      </c>
      <c r="O1788" s="97">
        <v>0</v>
      </c>
      <c r="P1788" s="97">
        <v>690</v>
      </c>
      <c r="Q1788" s="97">
        <v>44</v>
      </c>
      <c r="R1788" s="97">
        <v>1362</v>
      </c>
      <c r="S1788" s="97">
        <v>44</v>
      </c>
    </row>
    <row r="1789" spans="1:19" ht="12.75" customHeight="1" x14ac:dyDescent="0.2">
      <c r="A1789" s="93" t="s">
        <v>314</v>
      </c>
      <c r="B1789" s="93" t="s">
        <v>61</v>
      </c>
      <c r="C1789" s="93" t="s">
        <v>3</v>
      </c>
      <c r="D1789" s="94" t="s">
        <v>1189</v>
      </c>
      <c r="E1789" s="93" t="s">
        <v>6</v>
      </c>
      <c r="F1789" s="95">
        <v>246</v>
      </c>
      <c r="G1789" s="88">
        <f t="shared" si="54"/>
        <v>11</v>
      </c>
      <c r="H1789" s="95">
        <v>0</v>
      </c>
      <c r="I1789" s="95">
        <v>11</v>
      </c>
      <c r="J1789" s="96">
        <v>168</v>
      </c>
      <c r="K1789" s="88">
        <f t="shared" si="55"/>
        <v>43</v>
      </c>
      <c r="L1789" s="95">
        <v>0</v>
      </c>
      <c r="M1789" s="95">
        <v>43</v>
      </c>
      <c r="N1789" s="95">
        <v>189</v>
      </c>
      <c r="O1789" s="95">
        <v>20</v>
      </c>
      <c r="P1789" s="93" t="s">
        <v>1468</v>
      </c>
      <c r="Q1789" s="95">
        <v>38</v>
      </c>
      <c r="R1789" s="95">
        <v>1015</v>
      </c>
      <c r="S1789" s="95">
        <v>112</v>
      </c>
    </row>
    <row r="1790" spans="1:19" ht="12.75" customHeight="1" x14ac:dyDescent="0.2">
      <c r="A1790" s="97" t="s">
        <v>314</v>
      </c>
      <c r="B1790" s="97" t="s">
        <v>61</v>
      </c>
      <c r="C1790" s="97" t="s">
        <v>3</v>
      </c>
      <c r="D1790" s="98">
        <v>2014</v>
      </c>
      <c r="E1790" s="97" t="s">
        <v>6</v>
      </c>
      <c r="F1790" s="97">
        <v>246</v>
      </c>
      <c r="G1790" s="88">
        <f t="shared" si="54"/>
        <v>44</v>
      </c>
      <c r="H1790" s="97">
        <v>0</v>
      </c>
      <c r="I1790" s="97">
        <v>44</v>
      </c>
      <c r="J1790" s="97">
        <v>168</v>
      </c>
      <c r="K1790" s="88">
        <f t="shared" si="55"/>
        <v>36</v>
      </c>
      <c r="L1790" s="97">
        <v>0</v>
      </c>
      <c r="M1790" s="97">
        <v>36</v>
      </c>
      <c r="N1790" s="97">
        <v>189</v>
      </c>
      <c r="O1790" s="97">
        <v>11</v>
      </c>
      <c r="P1790" s="97">
        <v>412</v>
      </c>
      <c r="Q1790" s="97">
        <v>56</v>
      </c>
      <c r="R1790" s="97">
        <v>1015</v>
      </c>
      <c r="S1790" s="97">
        <v>147</v>
      </c>
    </row>
    <row r="1791" spans="1:19" ht="12.75" customHeight="1" x14ac:dyDescent="0.2">
      <c r="A1791" s="97" t="s">
        <v>314</v>
      </c>
      <c r="B1791" s="97" t="s">
        <v>61</v>
      </c>
      <c r="C1791" s="97" t="s">
        <v>3</v>
      </c>
      <c r="D1791" s="98">
        <v>2015</v>
      </c>
      <c r="E1791" s="97" t="s">
        <v>6</v>
      </c>
      <c r="F1791" s="97">
        <v>246</v>
      </c>
      <c r="G1791" s="88">
        <f t="shared" si="54"/>
        <v>8</v>
      </c>
      <c r="H1791" s="97">
        <v>0</v>
      </c>
      <c r="I1791" s="97">
        <v>8</v>
      </c>
      <c r="J1791" s="97">
        <v>168</v>
      </c>
      <c r="K1791" s="88">
        <f t="shared" si="55"/>
        <v>12</v>
      </c>
      <c r="L1791" s="97">
        <v>0</v>
      </c>
      <c r="M1791" s="97">
        <v>12</v>
      </c>
      <c r="N1791" s="97">
        <v>189</v>
      </c>
      <c r="O1791" s="97">
        <v>13</v>
      </c>
      <c r="P1791" s="97">
        <v>412</v>
      </c>
      <c r="Q1791" s="97">
        <v>46</v>
      </c>
      <c r="R1791" s="97">
        <v>1015</v>
      </c>
      <c r="S1791" s="97">
        <v>79</v>
      </c>
    </row>
    <row r="1792" spans="1:19" ht="12.75" customHeight="1" x14ac:dyDescent="0.2">
      <c r="A1792" s="97" t="s">
        <v>314</v>
      </c>
      <c r="B1792" s="97" t="s">
        <v>61</v>
      </c>
      <c r="C1792" s="97" t="s">
        <v>3</v>
      </c>
      <c r="D1792" s="98">
        <v>2016</v>
      </c>
      <c r="E1792" s="97" t="s">
        <v>6</v>
      </c>
      <c r="F1792" s="97">
        <v>246</v>
      </c>
      <c r="G1792" s="88">
        <f t="shared" si="54"/>
        <v>4</v>
      </c>
      <c r="H1792" s="97">
        <v>0</v>
      </c>
      <c r="I1792" s="97">
        <v>4</v>
      </c>
      <c r="J1792" s="97">
        <v>168</v>
      </c>
      <c r="K1792" s="88">
        <f t="shared" si="55"/>
        <v>8</v>
      </c>
      <c r="L1792" s="97">
        <v>0</v>
      </c>
      <c r="M1792" s="97">
        <v>8</v>
      </c>
      <c r="N1792" s="97">
        <v>189</v>
      </c>
      <c r="O1792" s="97">
        <v>7</v>
      </c>
      <c r="P1792" s="97">
        <v>412</v>
      </c>
      <c r="Q1792" s="97">
        <v>44</v>
      </c>
      <c r="R1792" s="97">
        <v>1015</v>
      </c>
      <c r="S1792" s="97">
        <v>63</v>
      </c>
    </row>
    <row r="1793" spans="1:19" ht="12.75" customHeight="1" x14ac:dyDescent="0.2">
      <c r="A1793" s="93" t="s">
        <v>1134</v>
      </c>
      <c r="B1793" s="93" t="s">
        <v>2</v>
      </c>
      <c r="C1793" s="93" t="s">
        <v>3</v>
      </c>
      <c r="D1793" s="94" t="s">
        <v>1189</v>
      </c>
      <c r="E1793" s="93" t="s">
        <v>6</v>
      </c>
      <c r="F1793" s="95">
        <v>1698</v>
      </c>
      <c r="G1793" s="88">
        <f t="shared" si="54"/>
        <v>0</v>
      </c>
      <c r="H1793" s="97"/>
      <c r="I1793" s="97"/>
      <c r="J1793" s="96">
        <v>1207</v>
      </c>
      <c r="K1793" s="88">
        <f t="shared" si="55"/>
        <v>0</v>
      </c>
      <c r="L1793" s="97"/>
      <c r="M1793" s="97"/>
      <c r="N1793" s="95">
        <v>1342</v>
      </c>
      <c r="O1793" s="97"/>
      <c r="P1793" s="93" t="s">
        <v>1469</v>
      </c>
      <c r="Q1793" s="97"/>
      <c r="R1793" s="95">
        <v>7371</v>
      </c>
      <c r="S1793" s="97"/>
    </row>
    <row r="1794" spans="1:19" ht="12.75" customHeight="1" x14ac:dyDescent="0.2">
      <c r="A1794" t="s">
        <v>1134</v>
      </c>
      <c r="B1794" t="s">
        <v>2</v>
      </c>
      <c r="C1794" t="s">
        <v>3</v>
      </c>
      <c r="D1794" s="92">
        <v>2017</v>
      </c>
      <c r="E1794" t="s">
        <v>6</v>
      </c>
      <c r="F1794">
        <v>1698</v>
      </c>
      <c r="G1794" s="88">
        <f t="shared" si="54"/>
        <v>0</v>
      </c>
      <c r="H1794">
        <v>0</v>
      </c>
      <c r="I1794">
        <v>0</v>
      </c>
      <c r="J1794">
        <v>1207</v>
      </c>
      <c r="K1794" s="88">
        <f t="shared" si="55"/>
        <v>0</v>
      </c>
      <c r="L1794">
        <v>0</v>
      </c>
      <c r="M1794">
        <v>0</v>
      </c>
      <c r="N1794">
        <v>1342</v>
      </c>
      <c r="O1794">
        <v>104</v>
      </c>
      <c r="P1794">
        <v>3124</v>
      </c>
      <c r="Q1794">
        <v>14</v>
      </c>
      <c r="R1794">
        <v>7371</v>
      </c>
      <c r="S1794">
        <v>118</v>
      </c>
    </row>
    <row r="1795" spans="1:19" ht="12.75" customHeight="1" x14ac:dyDescent="0.2">
      <c r="A1795" t="s">
        <v>1084</v>
      </c>
      <c r="B1795" t="s">
        <v>12</v>
      </c>
      <c r="C1795" t="s">
        <v>3</v>
      </c>
      <c r="D1795" s="92">
        <v>2017</v>
      </c>
      <c r="E1795" t="s">
        <v>6</v>
      </c>
      <c r="F1795">
        <v>3</v>
      </c>
      <c r="G1795" s="88">
        <f t="shared" ref="G1795:G1858" si="56">H1795+I1795</f>
        <v>0</v>
      </c>
      <c r="H1795">
        <v>0</v>
      </c>
      <c r="I1795">
        <v>0</v>
      </c>
      <c r="J1795">
        <v>2</v>
      </c>
      <c r="K1795" s="88">
        <f t="shared" ref="K1795:K1858" si="57">L1795+M1795</f>
        <v>0</v>
      </c>
      <c r="L1795">
        <v>0</v>
      </c>
      <c r="M1795">
        <v>0</v>
      </c>
      <c r="N1795">
        <v>3</v>
      </c>
      <c r="O1795">
        <v>0</v>
      </c>
      <c r="P1795">
        <v>6</v>
      </c>
      <c r="Q1795">
        <v>1</v>
      </c>
      <c r="R1795">
        <v>14</v>
      </c>
      <c r="S1795">
        <v>1</v>
      </c>
    </row>
    <row r="1796" spans="1:19" ht="12.75" customHeight="1" x14ac:dyDescent="0.2">
      <c r="A1796" s="93" t="s">
        <v>315</v>
      </c>
      <c r="B1796" s="93" t="s">
        <v>105</v>
      </c>
      <c r="C1796" s="93" t="s">
        <v>26</v>
      </c>
      <c r="D1796" s="94" t="s">
        <v>1189</v>
      </c>
      <c r="E1796" s="93" t="s">
        <v>6</v>
      </c>
      <c r="F1796" s="95">
        <v>2616</v>
      </c>
      <c r="G1796" s="88">
        <f t="shared" si="56"/>
        <v>0</v>
      </c>
      <c r="H1796" s="95">
        <v>0</v>
      </c>
      <c r="I1796" s="95">
        <v>0</v>
      </c>
      <c r="J1796" s="96">
        <v>1931</v>
      </c>
      <c r="K1796" s="88">
        <f t="shared" si="57"/>
        <v>86</v>
      </c>
      <c r="L1796" s="95">
        <v>0</v>
      </c>
      <c r="M1796" s="95">
        <v>86</v>
      </c>
      <c r="N1796" s="95">
        <v>1802</v>
      </c>
      <c r="O1796" s="95">
        <v>102</v>
      </c>
      <c r="P1796" s="93" t="s">
        <v>1470</v>
      </c>
      <c r="Q1796" s="95">
        <v>391</v>
      </c>
      <c r="R1796" s="95">
        <v>10021</v>
      </c>
      <c r="S1796" s="95">
        <v>579</v>
      </c>
    </row>
    <row r="1797" spans="1:19" ht="12.75" customHeight="1" x14ac:dyDescent="0.2">
      <c r="A1797" s="97" t="s">
        <v>315</v>
      </c>
      <c r="B1797" s="97" t="s">
        <v>105</v>
      </c>
      <c r="C1797" s="97" t="s">
        <v>26</v>
      </c>
      <c r="D1797" s="98">
        <v>2015</v>
      </c>
      <c r="E1797" s="97" t="s">
        <v>6</v>
      </c>
      <c r="F1797" s="97">
        <v>2616</v>
      </c>
      <c r="G1797" s="88">
        <f t="shared" si="56"/>
        <v>9</v>
      </c>
      <c r="H1797" s="97">
        <v>9</v>
      </c>
      <c r="I1797" s="97">
        <v>0</v>
      </c>
      <c r="J1797" s="97">
        <v>1931</v>
      </c>
      <c r="K1797" s="88">
        <f t="shared" si="57"/>
        <v>106</v>
      </c>
      <c r="L1797" s="97">
        <v>106</v>
      </c>
      <c r="M1797" s="97">
        <v>0</v>
      </c>
      <c r="N1797" s="97">
        <v>1802</v>
      </c>
      <c r="O1797" s="97">
        <v>132</v>
      </c>
      <c r="P1797" s="97">
        <v>3672</v>
      </c>
      <c r="Q1797" s="97">
        <v>367</v>
      </c>
      <c r="R1797" s="97">
        <v>10021</v>
      </c>
      <c r="S1797" s="97">
        <v>614</v>
      </c>
    </row>
    <row r="1798" spans="1:19" ht="12.75" customHeight="1" x14ac:dyDescent="0.2">
      <c r="A1798" s="97" t="s">
        <v>315</v>
      </c>
      <c r="B1798" s="97" t="s">
        <v>105</v>
      </c>
      <c r="C1798" s="97" t="s">
        <v>26</v>
      </c>
      <c r="D1798" s="98">
        <v>2016</v>
      </c>
      <c r="E1798" s="97" t="s">
        <v>6</v>
      </c>
      <c r="F1798" s="97">
        <v>2616</v>
      </c>
      <c r="G1798" s="88">
        <f t="shared" si="56"/>
        <v>78</v>
      </c>
      <c r="H1798" s="97">
        <v>36</v>
      </c>
      <c r="I1798" s="97">
        <v>42</v>
      </c>
      <c r="J1798" s="97">
        <v>1931</v>
      </c>
      <c r="K1798" s="88">
        <f t="shared" si="57"/>
        <v>118</v>
      </c>
      <c r="L1798" s="97">
        <v>0</v>
      </c>
      <c r="M1798" s="97">
        <v>118</v>
      </c>
      <c r="N1798" s="97">
        <v>1802</v>
      </c>
      <c r="O1798" s="97">
        <v>279</v>
      </c>
      <c r="P1798" s="97">
        <v>3672</v>
      </c>
      <c r="Q1798" s="97">
        <v>246</v>
      </c>
      <c r="R1798" s="97">
        <v>10021</v>
      </c>
      <c r="S1798" s="97">
        <v>721</v>
      </c>
    </row>
    <row r="1799" spans="1:19" ht="12.75" customHeight="1" x14ac:dyDescent="0.2">
      <c r="A1799" s="97" t="s">
        <v>315</v>
      </c>
      <c r="B1799" s="97" t="s">
        <v>105</v>
      </c>
      <c r="C1799" s="97" t="s">
        <v>26</v>
      </c>
      <c r="D1799" s="98">
        <v>2017</v>
      </c>
      <c r="E1799" s="97" t="s">
        <v>6</v>
      </c>
      <c r="F1799" s="97">
        <v>2616</v>
      </c>
      <c r="G1799" s="88">
        <f t="shared" si="56"/>
        <v>2</v>
      </c>
      <c r="H1799" s="97">
        <v>2</v>
      </c>
      <c r="I1799" s="97">
        <v>0</v>
      </c>
      <c r="J1799" s="97">
        <v>1931</v>
      </c>
      <c r="K1799" s="88">
        <f t="shared" si="57"/>
        <v>72</v>
      </c>
      <c r="L1799" s="97">
        <v>72</v>
      </c>
      <c r="M1799" s="97">
        <v>0</v>
      </c>
      <c r="N1799" s="97">
        <v>1802</v>
      </c>
      <c r="O1799" s="97">
        <v>29</v>
      </c>
      <c r="P1799" s="97">
        <v>3672</v>
      </c>
      <c r="Q1799" s="97">
        <v>403</v>
      </c>
      <c r="R1799" s="97">
        <v>10021</v>
      </c>
      <c r="S1799" s="97">
        <v>506</v>
      </c>
    </row>
    <row r="1800" spans="1:19" ht="12.75" customHeight="1" x14ac:dyDescent="0.2">
      <c r="A1800" s="93" t="s">
        <v>316</v>
      </c>
      <c r="B1800" s="93" t="s">
        <v>66</v>
      </c>
      <c r="C1800" s="93" t="s">
        <v>67</v>
      </c>
      <c r="D1800" s="94" t="s">
        <v>1189</v>
      </c>
      <c r="E1800" s="93" t="s">
        <v>6</v>
      </c>
      <c r="F1800" s="95">
        <v>343</v>
      </c>
      <c r="G1800" s="88">
        <f t="shared" si="56"/>
        <v>0</v>
      </c>
      <c r="H1800" s="95">
        <v>0</v>
      </c>
      <c r="I1800" s="95">
        <v>0</v>
      </c>
      <c r="J1800" s="96">
        <v>260</v>
      </c>
      <c r="K1800" s="88">
        <f t="shared" si="57"/>
        <v>0</v>
      </c>
      <c r="L1800" s="95">
        <v>0</v>
      </c>
      <c r="M1800" s="95">
        <v>0</v>
      </c>
      <c r="N1800" s="95">
        <v>241</v>
      </c>
      <c r="O1800" s="95">
        <v>0</v>
      </c>
      <c r="P1800" s="93" t="s">
        <v>1471</v>
      </c>
      <c r="Q1800" s="95">
        <v>475</v>
      </c>
      <c r="R1800" s="95">
        <v>1374</v>
      </c>
      <c r="S1800" s="95">
        <v>475</v>
      </c>
    </row>
    <row r="1801" spans="1:19" ht="12.75" customHeight="1" x14ac:dyDescent="0.2">
      <c r="A1801" s="97" t="s">
        <v>316</v>
      </c>
      <c r="B1801" s="97" t="s">
        <v>66</v>
      </c>
      <c r="C1801" s="97" t="s">
        <v>67</v>
      </c>
      <c r="D1801" s="98">
        <v>2013</v>
      </c>
      <c r="E1801" s="97" t="s">
        <v>6</v>
      </c>
      <c r="F1801" s="97">
        <v>343</v>
      </c>
      <c r="G1801" s="88">
        <f t="shared" si="56"/>
        <v>48</v>
      </c>
      <c r="H1801" s="97">
        <v>48</v>
      </c>
      <c r="I1801" s="97">
        <v>0</v>
      </c>
      <c r="J1801" s="97">
        <v>260</v>
      </c>
      <c r="K1801" s="88">
        <f t="shared" si="57"/>
        <v>36</v>
      </c>
      <c r="L1801" s="97">
        <v>36</v>
      </c>
      <c r="M1801" s="97">
        <v>0</v>
      </c>
      <c r="N1801" s="97">
        <v>241</v>
      </c>
      <c r="O1801" s="97">
        <v>1</v>
      </c>
      <c r="P1801" s="97">
        <v>530</v>
      </c>
      <c r="Q1801" s="97">
        <v>252</v>
      </c>
      <c r="R1801" s="97">
        <v>1374</v>
      </c>
      <c r="S1801" s="97">
        <v>337</v>
      </c>
    </row>
    <row r="1802" spans="1:19" ht="12.75" customHeight="1" x14ac:dyDescent="0.2">
      <c r="A1802" s="97" t="s">
        <v>316</v>
      </c>
      <c r="B1802" s="97" t="s">
        <v>66</v>
      </c>
      <c r="C1802" s="97" t="s">
        <v>67</v>
      </c>
      <c r="D1802" s="98">
        <v>2014</v>
      </c>
      <c r="E1802" s="97" t="s">
        <v>6</v>
      </c>
      <c r="F1802" s="97">
        <v>343</v>
      </c>
      <c r="G1802" s="88">
        <f t="shared" si="56"/>
        <v>48</v>
      </c>
      <c r="H1802" s="97">
        <v>48</v>
      </c>
      <c r="I1802" s="97">
        <v>0</v>
      </c>
      <c r="J1802" s="97">
        <v>260</v>
      </c>
      <c r="K1802" s="88">
        <f t="shared" si="57"/>
        <v>18</v>
      </c>
      <c r="L1802" s="97">
        <v>18</v>
      </c>
      <c r="M1802" s="97">
        <v>0</v>
      </c>
      <c r="N1802" s="97">
        <v>241</v>
      </c>
      <c r="O1802" s="97">
        <v>0</v>
      </c>
      <c r="P1802" s="97">
        <v>530</v>
      </c>
      <c r="Q1802" s="97">
        <v>691</v>
      </c>
      <c r="R1802" s="97">
        <v>1374</v>
      </c>
      <c r="S1802" s="97">
        <v>757</v>
      </c>
    </row>
    <row r="1803" spans="1:19" ht="12.75" customHeight="1" x14ac:dyDescent="0.2">
      <c r="A1803" t="s">
        <v>316</v>
      </c>
      <c r="B1803" t="s">
        <v>66</v>
      </c>
      <c r="C1803" t="s">
        <v>67</v>
      </c>
      <c r="D1803" s="92">
        <v>2015</v>
      </c>
      <c r="E1803" t="s">
        <v>6</v>
      </c>
      <c r="F1803">
        <v>343</v>
      </c>
      <c r="G1803" s="88">
        <f t="shared" si="56"/>
        <v>0</v>
      </c>
      <c r="H1803">
        <v>0</v>
      </c>
      <c r="I1803">
        <v>0</v>
      </c>
      <c r="J1803">
        <v>260</v>
      </c>
      <c r="K1803" s="88">
        <f t="shared" si="57"/>
        <v>0</v>
      </c>
      <c r="L1803">
        <v>0</v>
      </c>
      <c r="M1803">
        <v>0</v>
      </c>
      <c r="N1803">
        <v>241</v>
      </c>
      <c r="O1803">
        <v>0</v>
      </c>
      <c r="P1803">
        <v>530</v>
      </c>
      <c r="Q1803">
        <v>415</v>
      </c>
      <c r="R1803">
        <v>1374</v>
      </c>
      <c r="S1803">
        <v>415</v>
      </c>
    </row>
    <row r="1804" spans="1:19" ht="12.75" customHeight="1" x14ac:dyDescent="0.2">
      <c r="A1804" t="s">
        <v>316</v>
      </c>
      <c r="B1804" t="s">
        <v>66</v>
      </c>
      <c r="C1804" t="s">
        <v>67</v>
      </c>
      <c r="D1804" s="92">
        <v>2016</v>
      </c>
      <c r="E1804" t="s">
        <v>6</v>
      </c>
      <c r="F1804">
        <v>343</v>
      </c>
      <c r="G1804" s="88">
        <f t="shared" si="56"/>
        <v>0</v>
      </c>
      <c r="H1804">
        <v>0</v>
      </c>
      <c r="I1804">
        <v>0</v>
      </c>
      <c r="J1804">
        <v>260</v>
      </c>
      <c r="K1804" s="88">
        <f t="shared" si="57"/>
        <v>0</v>
      </c>
      <c r="L1804">
        <v>0</v>
      </c>
      <c r="M1804">
        <v>0</v>
      </c>
      <c r="N1804">
        <v>241</v>
      </c>
      <c r="O1804">
        <v>0</v>
      </c>
      <c r="P1804">
        <v>530</v>
      </c>
      <c r="Q1804">
        <v>35</v>
      </c>
      <c r="R1804">
        <v>1374</v>
      </c>
      <c r="S1804">
        <v>35</v>
      </c>
    </row>
    <row r="1805" spans="1:19" ht="12.75" customHeight="1" x14ac:dyDescent="0.2">
      <c r="A1805" t="s">
        <v>316</v>
      </c>
      <c r="B1805" t="s">
        <v>66</v>
      </c>
      <c r="C1805" t="s">
        <v>67</v>
      </c>
      <c r="D1805" s="92">
        <v>2017</v>
      </c>
      <c r="E1805" t="s">
        <v>6</v>
      </c>
      <c r="F1805">
        <v>343</v>
      </c>
      <c r="G1805" s="88">
        <f t="shared" si="56"/>
        <v>0</v>
      </c>
      <c r="H1805">
        <v>0</v>
      </c>
      <c r="I1805">
        <v>0</v>
      </c>
      <c r="J1805">
        <v>260</v>
      </c>
      <c r="K1805" s="88">
        <f t="shared" si="57"/>
        <v>0</v>
      </c>
      <c r="L1805">
        <v>0</v>
      </c>
      <c r="M1805">
        <v>0</v>
      </c>
      <c r="N1805">
        <v>241</v>
      </c>
      <c r="O1805">
        <v>0</v>
      </c>
      <c r="P1805">
        <v>530</v>
      </c>
      <c r="Q1805">
        <v>154</v>
      </c>
      <c r="R1805">
        <v>1374</v>
      </c>
      <c r="S1805">
        <v>154</v>
      </c>
    </row>
    <row r="1806" spans="1:19" ht="12.75" customHeight="1" x14ac:dyDescent="0.2">
      <c r="A1806" s="93" t="s">
        <v>317</v>
      </c>
      <c r="B1806" s="93" t="s">
        <v>5</v>
      </c>
      <c r="C1806" s="93" t="s">
        <v>3</v>
      </c>
      <c r="D1806" s="94" t="s">
        <v>1189</v>
      </c>
      <c r="E1806" s="93" t="s">
        <v>6</v>
      </c>
      <c r="F1806" s="95">
        <v>246</v>
      </c>
      <c r="G1806" s="88">
        <f t="shared" si="56"/>
        <v>0</v>
      </c>
      <c r="H1806" s="95">
        <v>0</v>
      </c>
      <c r="I1806" s="95">
        <v>0</v>
      </c>
      <c r="J1806" s="96">
        <v>144</v>
      </c>
      <c r="K1806" s="88">
        <f t="shared" si="57"/>
        <v>0</v>
      </c>
      <c r="L1806" s="95">
        <v>0</v>
      </c>
      <c r="M1806" s="95">
        <v>0</v>
      </c>
      <c r="N1806" s="95">
        <v>155</v>
      </c>
      <c r="O1806" s="95">
        <v>0</v>
      </c>
      <c r="P1806" s="93" t="s">
        <v>1213</v>
      </c>
      <c r="Q1806" s="95">
        <v>15</v>
      </c>
      <c r="R1806" s="95">
        <v>908</v>
      </c>
      <c r="S1806" s="95">
        <v>15</v>
      </c>
    </row>
    <row r="1807" spans="1:19" ht="12.75" customHeight="1" x14ac:dyDescent="0.2">
      <c r="A1807" s="97" t="s">
        <v>317</v>
      </c>
      <c r="B1807" s="97" t="s">
        <v>5</v>
      </c>
      <c r="C1807" s="97" t="s">
        <v>3</v>
      </c>
      <c r="D1807" s="98">
        <v>2014</v>
      </c>
      <c r="E1807" s="97" t="s">
        <v>6</v>
      </c>
      <c r="F1807" s="97">
        <v>246</v>
      </c>
      <c r="G1807" s="88">
        <f t="shared" si="56"/>
        <v>0</v>
      </c>
      <c r="H1807" s="97">
        <v>0</v>
      </c>
      <c r="I1807" s="97">
        <v>0</v>
      </c>
      <c r="J1807" s="97">
        <v>144</v>
      </c>
      <c r="K1807" s="88">
        <f t="shared" si="57"/>
        <v>0</v>
      </c>
      <c r="L1807" s="97">
        <v>0</v>
      </c>
      <c r="M1807" s="97">
        <v>0</v>
      </c>
      <c r="N1807" s="97">
        <v>155</v>
      </c>
      <c r="O1807" s="97">
        <v>1</v>
      </c>
      <c r="P1807" s="97">
        <v>363</v>
      </c>
      <c r="Q1807" s="97">
        <v>325</v>
      </c>
      <c r="R1807" s="97">
        <v>908</v>
      </c>
      <c r="S1807" s="97">
        <v>326</v>
      </c>
    </row>
    <row r="1808" spans="1:19" ht="12.75" customHeight="1" x14ac:dyDescent="0.2">
      <c r="A1808" t="s">
        <v>317</v>
      </c>
      <c r="B1808" t="s">
        <v>5</v>
      </c>
      <c r="C1808" t="s">
        <v>3</v>
      </c>
      <c r="D1808" s="92">
        <v>2016</v>
      </c>
      <c r="E1808" t="s">
        <v>6</v>
      </c>
      <c r="F1808">
        <v>246</v>
      </c>
      <c r="G1808" s="88">
        <f t="shared" si="56"/>
        <v>0</v>
      </c>
      <c r="H1808">
        <v>0</v>
      </c>
      <c r="I1808">
        <v>0</v>
      </c>
      <c r="J1808">
        <v>144</v>
      </c>
      <c r="K1808" s="88">
        <f t="shared" si="57"/>
        <v>0</v>
      </c>
      <c r="L1808">
        <v>0</v>
      </c>
      <c r="M1808">
        <v>0</v>
      </c>
      <c r="N1808">
        <v>155</v>
      </c>
      <c r="O1808">
        <v>0</v>
      </c>
      <c r="P1808">
        <v>363</v>
      </c>
      <c r="Q1808">
        <v>12</v>
      </c>
      <c r="R1808">
        <v>908</v>
      </c>
      <c r="S1808">
        <v>12</v>
      </c>
    </row>
    <row r="1809" spans="1:19" ht="12.75" customHeight="1" x14ac:dyDescent="0.2">
      <c r="A1809" t="s">
        <v>317</v>
      </c>
      <c r="B1809" t="s">
        <v>5</v>
      </c>
      <c r="C1809" t="s">
        <v>3</v>
      </c>
      <c r="D1809" s="92">
        <v>2017</v>
      </c>
      <c r="E1809" t="s">
        <v>6</v>
      </c>
      <c r="F1809">
        <v>246</v>
      </c>
      <c r="G1809" s="88">
        <f t="shared" si="56"/>
        <v>0</v>
      </c>
      <c r="H1809">
        <v>0</v>
      </c>
      <c r="I1809">
        <v>0</v>
      </c>
      <c r="J1809">
        <v>144</v>
      </c>
      <c r="K1809" s="88">
        <f t="shared" si="57"/>
        <v>0</v>
      </c>
      <c r="L1809">
        <v>0</v>
      </c>
      <c r="M1809">
        <v>0</v>
      </c>
      <c r="N1809">
        <v>155</v>
      </c>
      <c r="O1809">
        <v>0</v>
      </c>
      <c r="P1809">
        <v>363</v>
      </c>
      <c r="Q1809">
        <v>87</v>
      </c>
      <c r="R1809">
        <v>908</v>
      </c>
      <c r="S1809">
        <v>87</v>
      </c>
    </row>
    <row r="1810" spans="1:19" ht="12.75" customHeight="1" x14ac:dyDescent="0.2">
      <c r="A1810" s="97" t="s">
        <v>968</v>
      </c>
      <c r="B1810" s="97" t="s">
        <v>21</v>
      </c>
      <c r="C1810" s="97" t="s">
        <v>8</v>
      </c>
      <c r="D1810" s="98">
        <v>2016</v>
      </c>
      <c r="E1810" s="97" t="s">
        <v>6</v>
      </c>
      <c r="F1810" s="97">
        <v>604</v>
      </c>
      <c r="G1810" s="88">
        <f t="shared" si="56"/>
        <v>42</v>
      </c>
      <c r="H1810" s="97">
        <v>42</v>
      </c>
      <c r="I1810" s="97">
        <v>0</v>
      </c>
      <c r="J1810" s="97">
        <v>355</v>
      </c>
      <c r="K1810" s="88">
        <f t="shared" si="57"/>
        <v>16</v>
      </c>
      <c r="L1810" s="97">
        <v>16</v>
      </c>
      <c r="M1810" s="97">
        <v>0</v>
      </c>
      <c r="N1810" s="97">
        <v>381</v>
      </c>
      <c r="O1810" s="97">
        <v>12</v>
      </c>
      <c r="P1810" s="97">
        <v>895</v>
      </c>
      <c r="Q1810" s="97">
        <v>392</v>
      </c>
      <c r="R1810" s="97">
        <v>2235</v>
      </c>
      <c r="S1810" s="97">
        <v>462</v>
      </c>
    </row>
    <row r="1811" spans="1:19" ht="12.75" customHeight="1" x14ac:dyDescent="0.2">
      <c r="A1811" s="97" t="s">
        <v>968</v>
      </c>
      <c r="B1811" s="97" t="s">
        <v>21</v>
      </c>
      <c r="C1811" s="97" t="s">
        <v>8</v>
      </c>
      <c r="D1811" s="98">
        <v>2017</v>
      </c>
      <c r="E1811" s="97" t="s">
        <v>6</v>
      </c>
      <c r="F1811" s="97">
        <v>604</v>
      </c>
      <c r="G1811" s="88">
        <f t="shared" si="56"/>
        <v>0</v>
      </c>
      <c r="H1811" s="97">
        <v>0</v>
      </c>
      <c r="I1811" s="97">
        <v>0</v>
      </c>
      <c r="J1811" s="97">
        <v>355</v>
      </c>
      <c r="K1811" s="88">
        <f t="shared" si="57"/>
        <v>0</v>
      </c>
      <c r="L1811" s="97">
        <v>0</v>
      </c>
      <c r="M1811" s="97">
        <v>0</v>
      </c>
      <c r="N1811" s="97">
        <v>381</v>
      </c>
      <c r="O1811" s="97">
        <v>6</v>
      </c>
      <c r="P1811" s="97">
        <v>895</v>
      </c>
      <c r="Q1811" s="97">
        <v>119</v>
      </c>
      <c r="R1811" s="97">
        <v>2235</v>
      </c>
      <c r="S1811" s="97">
        <v>125</v>
      </c>
    </row>
    <row r="1812" spans="1:19" ht="12.75" customHeight="1" x14ac:dyDescent="0.2">
      <c r="A1812" s="93" t="s">
        <v>1000</v>
      </c>
      <c r="B1812" s="93" t="s">
        <v>25</v>
      </c>
      <c r="C1812" s="93" t="s">
        <v>26</v>
      </c>
      <c r="D1812" s="94" t="s">
        <v>1189</v>
      </c>
      <c r="E1812" s="93" t="s">
        <v>6</v>
      </c>
      <c r="F1812" s="95">
        <v>350</v>
      </c>
      <c r="G1812" s="88">
        <f t="shared" si="56"/>
        <v>0</v>
      </c>
      <c r="H1812" s="95">
        <v>0</v>
      </c>
      <c r="I1812" s="95">
        <v>0</v>
      </c>
      <c r="J1812" s="96">
        <v>275</v>
      </c>
      <c r="K1812" s="88">
        <f t="shared" si="57"/>
        <v>0</v>
      </c>
      <c r="L1812" s="95">
        <v>0</v>
      </c>
      <c r="M1812" s="95">
        <v>0</v>
      </c>
      <c r="N1812" s="95">
        <v>280</v>
      </c>
      <c r="O1812" s="95">
        <v>0</v>
      </c>
      <c r="P1812" s="93" t="s">
        <v>1472</v>
      </c>
      <c r="Q1812" s="95">
        <v>96</v>
      </c>
      <c r="R1812" s="95">
        <v>1426</v>
      </c>
      <c r="S1812" s="95">
        <v>96</v>
      </c>
    </row>
    <row r="1813" spans="1:19" ht="12.75" customHeight="1" x14ac:dyDescent="0.2">
      <c r="A1813" s="97" t="s">
        <v>1000</v>
      </c>
      <c r="B1813" s="97" t="s">
        <v>25</v>
      </c>
      <c r="C1813" s="97" t="s">
        <v>26</v>
      </c>
      <c r="D1813" s="98">
        <v>2015</v>
      </c>
      <c r="E1813" s="97" t="s">
        <v>6</v>
      </c>
      <c r="F1813" s="97">
        <v>350</v>
      </c>
      <c r="G1813" s="88">
        <f t="shared" si="56"/>
        <v>0</v>
      </c>
      <c r="H1813" s="97">
        <v>0</v>
      </c>
      <c r="I1813" s="97">
        <v>0</v>
      </c>
      <c r="J1813" s="97">
        <v>275</v>
      </c>
      <c r="K1813" s="88">
        <f t="shared" si="57"/>
        <v>8</v>
      </c>
      <c r="L1813" s="97">
        <v>0</v>
      </c>
      <c r="M1813" s="97">
        <v>8</v>
      </c>
      <c r="N1813" s="97">
        <v>280</v>
      </c>
      <c r="O1813" s="97">
        <v>0</v>
      </c>
      <c r="P1813" s="97">
        <v>521</v>
      </c>
      <c r="Q1813" s="97">
        <v>37</v>
      </c>
      <c r="R1813" s="97">
        <v>1426</v>
      </c>
      <c r="S1813" s="97">
        <v>45</v>
      </c>
    </row>
    <row r="1814" spans="1:19" ht="12.75" customHeight="1" x14ac:dyDescent="0.2">
      <c r="A1814" s="97" t="s">
        <v>1000</v>
      </c>
      <c r="B1814" s="97" t="s">
        <v>25</v>
      </c>
      <c r="C1814" s="97" t="s">
        <v>26</v>
      </c>
      <c r="D1814" s="98">
        <v>2016</v>
      </c>
      <c r="E1814" s="97" t="s">
        <v>6</v>
      </c>
      <c r="F1814" s="97">
        <v>350</v>
      </c>
      <c r="G1814" s="88">
        <f t="shared" si="56"/>
        <v>0</v>
      </c>
      <c r="H1814" s="97">
        <v>0</v>
      </c>
      <c r="I1814" s="97">
        <v>0</v>
      </c>
      <c r="J1814" s="97">
        <v>275</v>
      </c>
      <c r="K1814" s="88">
        <f t="shared" si="57"/>
        <v>16</v>
      </c>
      <c r="L1814" s="97">
        <v>0</v>
      </c>
      <c r="M1814" s="97">
        <v>16</v>
      </c>
      <c r="N1814" s="97">
        <v>280</v>
      </c>
      <c r="O1814" s="97">
        <v>3</v>
      </c>
      <c r="P1814" s="97">
        <v>521</v>
      </c>
      <c r="Q1814" s="97">
        <v>85</v>
      </c>
      <c r="R1814" s="97">
        <v>1426</v>
      </c>
      <c r="S1814" s="97">
        <v>104</v>
      </c>
    </row>
    <row r="1815" spans="1:19" ht="12.75" customHeight="1" x14ac:dyDescent="0.2">
      <c r="A1815" s="97" t="s">
        <v>1000</v>
      </c>
      <c r="B1815" s="97" t="s">
        <v>25</v>
      </c>
      <c r="C1815" s="97" t="s">
        <v>26</v>
      </c>
      <c r="D1815" s="98">
        <v>2017</v>
      </c>
      <c r="E1815" s="97" t="s">
        <v>6</v>
      </c>
      <c r="F1815" s="97">
        <v>350</v>
      </c>
      <c r="G1815" s="88">
        <f t="shared" si="56"/>
        <v>0</v>
      </c>
      <c r="H1815" s="97">
        <v>0</v>
      </c>
      <c r="I1815" s="97">
        <v>0</v>
      </c>
      <c r="J1815" s="97">
        <v>275</v>
      </c>
      <c r="K1815" s="88">
        <f t="shared" si="57"/>
        <v>37</v>
      </c>
      <c r="L1815" s="97">
        <v>0</v>
      </c>
      <c r="M1815" s="97">
        <v>37</v>
      </c>
      <c r="N1815" s="97">
        <v>280</v>
      </c>
      <c r="O1815" s="97">
        <v>1</v>
      </c>
      <c r="P1815" s="97">
        <v>521</v>
      </c>
      <c r="Q1815" s="97">
        <v>82</v>
      </c>
      <c r="R1815" s="97">
        <v>1426</v>
      </c>
      <c r="S1815" s="97">
        <v>120</v>
      </c>
    </row>
    <row r="1816" spans="1:19" ht="12.75" customHeight="1" x14ac:dyDescent="0.2">
      <c r="A1816" s="93" t="s">
        <v>1085</v>
      </c>
      <c r="B1816" s="93" t="s">
        <v>64</v>
      </c>
      <c r="C1816" s="93" t="s">
        <v>26</v>
      </c>
      <c r="D1816" s="94" t="s">
        <v>1189</v>
      </c>
      <c r="E1816" s="93" t="s">
        <v>6</v>
      </c>
      <c r="F1816" s="95">
        <v>169</v>
      </c>
      <c r="G1816" s="88">
        <f t="shared" si="56"/>
        <v>0</v>
      </c>
      <c r="H1816" s="95">
        <v>0</v>
      </c>
      <c r="I1816" s="95">
        <v>0</v>
      </c>
      <c r="J1816" s="96">
        <v>110</v>
      </c>
      <c r="K1816" s="88">
        <f t="shared" si="57"/>
        <v>0</v>
      </c>
      <c r="L1816" s="95">
        <v>0</v>
      </c>
      <c r="M1816" s="95">
        <v>0</v>
      </c>
      <c r="N1816" s="95">
        <v>128</v>
      </c>
      <c r="O1816" s="95">
        <v>0</v>
      </c>
      <c r="P1816" s="93" t="s">
        <v>1473</v>
      </c>
      <c r="Q1816" s="95">
        <v>11</v>
      </c>
      <c r="R1816" s="95">
        <v>700</v>
      </c>
      <c r="S1816" s="95">
        <v>11</v>
      </c>
    </row>
    <row r="1817" spans="1:19" ht="12.75" customHeight="1" x14ac:dyDescent="0.2">
      <c r="A1817" s="97" t="s">
        <v>1085</v>
      </c>
      <c r="B1817" s="97" t="s">
        <v>64</v>
      </c>
      <c r="C1817" s="97" t="s">
        <v>26</v>
      </c>
      <c r="D1817" s="98">
        <v>2016</v>
      </c>
      <c r="E1817" s="97" t="s">
        <v>6</v>
      </c>
      <c r="F1817" s="97">
        <v>169</v>
      </c>
      <c r="G1817" s="88">
        <f t="shared" si="56"/>
        <v>20</v>
      </c>
      <c r="H1817" s="97">
        <v>20</v>
      </c>
      <c r="I1817" s="97">
        <v>0</v>
      </c>
      <c r="J1817" s="97">
        <v>110</v>
      </c>
      <c r="K1817" s="88">
        <f t="shared" si="57"/>
        <v>2</v>
      </c>
      <c r="L1817" s="97">
        <v>2</v>
      </c>
      <c r="M1817" s="97">
        <v>0</v>
      </c>
      <c r="N1817" s="97">
        <v>128</v>
      </c>
      <c r="O1817" s="97">
        <v>4</v>
      </c>
      <c r="P1817" s="97">
        <v>293</v>
      </c>
      <c r="Q1817" s="97">
        <v>27</v>
      </c>
      <c r="R1817" s="97">
        <v>700</v>
      </c>
      <c r="S1817" s="97">
        <v>53</v>
      </c>
    </row>
    <row r="1818" spans="1:19" ht="12.75" customHeight="1" x14ac:dyDescent="0.2">
      <c r="A1818" s="97" t="s">
        <v>1085</v>
      </c>
      <c r="B1818" s="97" t="s">
        <v>64</v>
      </c>
      <c r="C1818" s="97" t="s">
        <v>26</v>
      </c>
      <c r="D1818" s="98">
        <v>2017</v>
      </c>
      <c r="E1818" s="97" t="s">
        <v>6</v>
      </c>
      <c r="F1818" s="97">
        <v>169</v>
      </c>
      <c r="G1818" s="88">
        <f t="shared" si="56"/>
        <v>1</v>
      </c>
      <c r="H1818" s="97">
        <v>1</v>
      </c>
      <c r="I1818" s="97">
        <v>0</v>
      </c>
      <c r="J1818" s="97">
        <v>110</v>
      </c>
      <c r="K1818" s="88">
        <f t="shared" si="57"/>
        <v>3</v>
      </c>
      <c r="L1818" s="97">
        <v>3</v>
      </c>
      <c r="M1818" s="97">
        <v>0</v>
      </c>
      <c r="N1818" s="97">
        <v>128</v>
      </c>
      <c r="O1818" s="97">
        <v>7</v>
      </c>
      <c r="P1818" s="97">
        <v>293</v>
      </c>
      <c r="Q1818" s="97">
        <v>103</v>
      </c>
      <c r="R1818" s="97">
        <v>700</v>
      </c>
      <c r="S1818" s="97">
        <v>114</v>
      </c>
    </row>
    <row r="1819" spans="1:19" ht="12.75" customHeight="1" x14ac:dyDescent="0.2">
      <c r="A1819" s="93" t="s">
        <v>1474</v>
      </c>
      <c r="B1819" s="93" t="s">
        <v>108</v>
      </c>
      <c r="C1819" s="93" t="s">
        <v>13</v>
      </c>
      <c r="D1819" s="94" t="s">
        <v>1189</v>
      </c>
      <c r="E1819" s="93" t="s">
        <v>6</v>
      </c>
      <c r="F1819" s="95">
        <v>0</v>
      </c>
      <c r="G1819" s="88">
        <f t="shared" si="56"/>
        <v>0</v>
      </c>
      <c r="H1819" s="95">
        <v>0</v>
      </c>
      <c r="I1819" s="95">
        <v>0</v>
      </c>
      <c r="J1819" s="96">
        <v>0</v>
      </c>
      <c r="K1819" s="88">
        <f t="shared" si="57"/>
        <v>0</v>
      </c>
      <c r="L1819" s="95">
        <v>0</v>
      </c>
      <c r="M1819" s="95">
        <v>0</v>
      </c>
      <c r="N1819" s="95">
        <v>0</v>
      </c>
      <c r="O1819" s="95">
        <v>0</v>
      </c>
      <c r="P1819" s="93" t="s">
        <v>1217</v>
      </c>
      <c r="Q1819" s="95">
        <v>2</v>
      </c>
      <c r="R1819" s="95">
        <v>0</v>
      </c>
      <c r="S1819" s="95">
        <v>2</v>
      </c>
    </row>
    <row r="1820" spans="1:19" ht="12.75" customHeight="1" x14ac:dyDescent="0.2">
      <c r="A1820" s="93" t="s">
        <v>318</v>
      </c>
      <c r="B1820" s="93" t="s">
        <v>5</v>
      </c>
      <c r="C1820" s="93" t="s">
        <v>3</v>
      </c>
      <c r="D1820" s="94" t="s">
        <v>1189</v>
      </c>
      <c r="E1820" s="93" t="s">
        <v>6</v>
      </c>
      <c r="F1820" s="95">
        <v>217</v>
      </c>
      <c r="G1820" s="88">
        <f t="shared" si="56"/>
        <v>0</v>
      </c>
      <c r="H1820" s="97"/>
      <c r="I1820" s="97"/>
      <c r="J1820" s="96">
        <v>129</v>
      </c>
      <c r="K1820" s="88">
        <f t="shared" si="57"/>
        <v>0</v>
      </c>
      <c r="L1820" s="97"/>
      <c r="M1820" s="97"/>
      <c r="N1820" s="95">
        <v>138</v>
      </c>
      <c r="O1820" s="97"/>
      <c r="P1820" s="93" t="s">
        <v>1325</v>
      </c>
      <c r="Q1820" s="97"/>
      <c r="R1820" s="95">
        <v>831</v>
      </c>
      <c r="S1820" s="97"/>
    </row>
    <row r="1821" spans="1:19" ht="12.75" customHeight="1" x14ac:dyDescent="0.2">
      <c r="A1821" s="97" t="s">
        <v>318</v>
      </c>
      <c r="B1821" s="97" t="s">
        <v>5</v>
      </c>
      <c r="C1821" s="97" t="s">
        <v>3</v>
      </c>
      <c r="D1821" s="98">
        <v>2013</v>
      </c>
      <c r="E1821" s="97" t="s">
        <v>6</v>
      </c>
      <c r="F1821" s="97">
        <v>217</v>
      </c>
      <c r="G1821" s="88">
        <f t="shared" si="56"/>
        <v>0</v>
      </c>
      <c r="H1821" s="97">
        <v>0</v>
      </c>
      <c r="I1821" s="97">
        <v>0</v>
      </c>
      <c r="J1821" s="97">
        <v>129</v>
      </c>
      <c r="K1821" s="88">
        <f t="shared" si="57"/>
        <v>0</v>
      </c>
      <c r="L1821" s="97">
        <v>0</v>
      </c>
      <c r="M1821" s="97">
        <v>0</v>
      </c>
      <c r="N1821" s="97">
        <v>138</v>
      </c>
      <c r="O1821" s="97">
        <v>0</v>
      </c>
      <c r="P1821" s="97">
        <v>347</v>
      </c>
      <c r="Q1821" s="97">
        <v>0</v>
      </c>
      <c r="R1821" s="97">
        <v>831</v>
      </c>
      <c r="S1821" s="97">
        <v>0</v>
      </c>
    </row>
    <row r="1822" spans="1:19" ht="12.75" customHeight="1" x14ac:dyDescent="0.2">
      <c r="A1822" s="97" t="s">
        <v>318</v>
      </c>
      <c r="B1822" s="97" t="s">
        <v>5</v>
      </c>
      <c r="C1822" s="97" t="s">
        <v>3</v>
      </c>
      <c r="D1822" s="98">
        <v>2014</v>
      </c>
      <c r="E1822" s="97" t="s">
        <v>6</v>
      </c>
      <c r="F1822" s="97">
        <v>217</v>
      </c>
      <c r="G1822" s="88">
        <f t="shared" si="56"/>
        <v>0</v>
      </c>
      <c r="H1822" s="97">
        <v>0</v>
      </c>
      <c r="I1822" s="97">
        <v>0</v>
      </c>
      <c r="J1822" s="97">
        <v>129</v>
      </c>
      <c r="K1822" s="88">
        <f t="shared" si="57"/>
        <v>0</v>
      </c>
      <c r="L1822" s="97">
        <v>0</v>
      </c>
      <c r="M1822" s="97">
        <v>0</v>
      </c>
      <c r="N1822" s="97">
        <v>138</v>
      </c>
      <c r="O1822" s="97">
        <v>0</v>
      </c>
      <c r="P1822" s="97">
        <v>347</v>
      </c>
      <c r="Q1822" s="97">
        <v>481</v>
      </c>
      <c r="R1822" s="97">
        <v>831</v>
      </c>
      <c r="S1822" s="97">
        <v>481</v>
      </c>
    </row>
    <row r="1823" spans="1:19" ht="12.75" customHeight="1" x14ac:dyDescent="0.2">
      <c r="A1823" t="s">
        <v>318</v>
      </c>
      <c r="B1823" t="s">
        <v>5</v>
      </c>
      <c r="C1823" t="s">
        <v>3</v>
      </c>
      <c r="D1823" s="92">
        <v>2015</v>
      </c>
      <c r="E1823" t="s">
        <v>6</v>
      </c>
      <c r="F1823">
        <v>217</v>
      </c>
      <c r="G1823" s="88">
        <f t="shared" si="56"/>
        <v>0</v>
      </c>
      <c r="H1823">
        <v>0</v>
      </c>
      <c r="I1823">
        <v>0</v>
      </c>
      <c r="J1823">
        <v>129</v>
      </c>
      <c r="K1823" s="88">
        <f t="shared" si="57"/>
        <v>0</v>
      </c>
      <c r="L1823">
        <v>0</v>
      </c>
      <c r="M1823">
        <v>0</v>
      </c>
      <c r="N1823">
        <v>138</v>
      </c>
      <c r="O1823">
        <v>0</v>
      </c>
      <c r="P1823">
        <v>347</v>
      </c>
      <c r="Q1823">
        <v>140</v>
      </c>
      <c r="R1823">
        <v>831</v>
      </c>
      <c r="S1823">
        <v>140</v>
      </c>
    </row>
    <row r="1824" spans="1:19" ht="12.75" customHeight="1" x14ac:dyDescent="0.2">
      <c r="A1824" t="s">
        <v>318</v>
      </c>
      <c r="B1824" t="s">
        <v>5</v>
      </c>
      <c r="C1824" t="s">
        <v>3</v>
      </c>
      <c r="D1824" s="92">
        <v>2016</v>
      </c>
      <c r="E1824" t="s">
        <v>6</v>
      </c>
      <c r="F1824">
        <v>217</v>
      </c>
      <c r="G1824" s="88">
        <f t="shared" si="56"/>
        <v>0</v>
      </c>
      <c r="H1824">
        <v>0</v>
      </c>
      <c r="I1824">
        <v>0</v>
      </c>
      <c r="J1824">
        <v>129</v>
      </c>
      <c r="K1824" s="88">
        <f t="shared" si="57"/>
        <v>0</v>
      </c>
      <c r="L1824">
        <v>0</v>
      </c>
      <c r="M1824">
        <v>0</v>
      </c>
      <c r="N1824">
        <v>138</v>
      </c>
      <c r="O1824">
        <v>0</v>
      </c>
      <c r="P1824">
        <v>347</v>
      </c>
      <c r="Q1824">
        <v>37</v>
      </c>
      <c r="R1824">
        <v>831</v>
      </c>
      <c r="S1824">
        <v>37</v>
      </c>
    </row>
    <row r="1825" spans="1:19" ht="12.75" customHeight="1" x14ac:dyDescent="0.2">
      <c r="A1825" t="s">
        <v>318</v>
      </c>
      <c r="B1825" t="s">
        <v>5</v>
      </c>
      <c r="C1825" t="s">
        <v>3</v>
      </c>
      <c r="D1825" s="92">
        <v>2017</v>
      </c>
      <c r="E1825" t="s">
        <v>6</v>
      </c>
      <c r="F1825">
        <v>217</v>
      </c>
      <c r="G1825" s="88">
        <f t="shared" si="56"/>
        <v>0</v>
      </c>
      <c r="H1825">
        <v>0</v>
      </c>
      <c r="I1825">
        <v>0</v>
      </c>
      <c r="J1825">
        <v>129</v>
      </c>
      <c r="K1825" s="88">
        <f t="shared" si="57"/>
        <v>0</v>
      </c>
      <c r="L1825">
        <v>0</v>
      </c>
      <c r="M1825">
        <v>0</v>
      </c>
      <c r="N1825">
        <v>138</v>
      </c>
      <c r="O1825">
        <v>0</v>
      </c>
      <c r="P1825">
        <v>347</v>
      </c>
      <c r="Q1825">
        <v>2</v>
      </c>
      <c r="R1825">
        <v>831</v>
      </c>
      <c r="S1825">
        <v>2</v>
      </c>
    </row>
    <row r="1826" spans="1:19" ht="12.75" customHeight="1" x14ac:dyDescent="0.2">
      <c r="A1826" t="s">
        <v>319</v>
      </c>
      <c r="B1826" t="s">
        <v>5</v>
      </c>
      <c r="C1826" t="s">
        <v>3</v>
      </c>
      <c r="D1826" s="92">
        <v>2014</v>
      </c>
      <c r="E1826" t="s">
        <v>6</v>
      </c>
      <c r="F1826">
        <v>19</v>
      </c>
      <c r="G1826" s="88">
        <f t="shared" si="56"/>
        <v>0</v>
      </c>
      <c r="H1826">
        <v>0</v>
      </c>
      <c r="I1826">
        <v>0</v>
      </c>
      <c r="J1826">
        <v>12</v>
      </c>
      <c r="K1826" s="88">
        <f t="shared" si="57"/>
        <v>18</v>
      </c>
      <c r="L1826">
        <v>18</v>
      </c>
      <c r="M1826">
        <v>0</v>
      </c>
      <c r="N1826">
        <v>13</v>
      </c>
      <c r="O1826">
        <v>19</v>
      </c>
      <c r="P1826">
        <v>33</v>
      </c>
      <c r="Q1826">
        <v>233</v>
      </c>
      <c r="R1826">
        <v>77</v>
      </c>
      <c r="S1826">
        <v>270</v>
      </c>
    </row>
    <row r="1827" spans="1:19" ht="12.75" customHeight="1" x14ac:dyDescent="0.2">
      <c r="A1827" t="s">
        <v>319</v>
      </c>
      <c r="B1827" t="s">
        <v>5</v>
      </c>
      <c r="C1827" t="s">
        <v>3</v>
      </c>
      <c r="D1827" s="92">
        <v>2015</v>
      </c>
      <c r="E1827" t="s">
        <v>6</v>
      </c>
      <c r="F1827">
        <v>19</v>
      </c>
      <c r="G1827" s="88">
        <f t="shared" si="56"/>
        <v>42</v>
      </c>
      <c r="H1827">
        <v>42</v>
      </c>
      <c r="I1827">
        <v>0</v>
      </c>
      <c r="J1827">
        <v>12</v>
      </c>
      <c r="K1827" s="88">
        <f t="shared" si="57"/>
        <v>43</v>
      </c>
      <c r="L1827">
        <v>43</v>
      </c>
      <c r="M1827">
        <v>0</v>
      </c>
      <c r="N1827">
        <v>13</v>
      </c>
      <c r="O1827">
        <v>0</v>
      </c>
      <c r="P1827">
        <v>33</v>
      </c>
      <c r="Q1827">
        <v>390</v>
      </c>
      <c r="R1827">
        <v>77</v>
      </c>
      <c r="S1827">
        <v>475</v>
      </c>
    </row>
    <row r="1828" spans="1:19" ht="12.75" customHeight="1" x14ac:dyDescent="0.2">
      <c r="A1828" t="s">
        <v>319</v>
      </c>
      <c r="B1828" t="s">
        <v>5</v>
      </c>
      <c r="C1828" t="s">
        <v>3</v>
      </c>
      <c r="D1828" s="92">
        <v>2016</v>
      </c>
      <c r="E1828" t="s">
        <v>6</v>
      </c>
      <c r="F1828">
        <v>19</v>
      </c>
      <c r="G1828" s="88">
        <f t="shared" si="56"/>
        <v>27</v>
      </c>
      <c r="H1828">
        <v>27</v>
      </c>
      <c r="I1828">
        <v>0</v>
      </c>
      <c r="J1828">
        <v>12</v>
      </c>
      <c r="K1828" s="88">
        <f t="shared" si="57"/>
        <v>13</v>
      </c>
      <c r="L1828">
        <v>13</v>
      </c>
      <c r="M1828">
        <v>0</v>
      </c>
      <c r="N1828">
        <v>13</v>
      </c>
      <c r="O1828">
        <v>20</v>
      </c>
      <c r="P1828">
        <v>33</v>
      </c>
      <c r="Q1828">
        <v>589</v>
      </c>
      <c r="R1828">
        <v>77</v>
      </c>
      <c r="S1828">
        <v>649</v>
      </c>
    </row>
    <row r="1829" spans="1:19" ht="12.75" customHeight="1" x14ac:dyDescent="0.2">
      <c r="A1829" t="s">
        <v>319</v>
      </c>
      <c r="B1829" t="s">
        <v>5</v>
      </c>
      <c r="C1829" t="s">
        <v>3</v>
      </c>
      <c r="D1829" s="92">
        <v>2017</v>
      </c>
      <c r="E1829" t="s">
        <v>6</v>
      </c>
      <c r="F1829">
        <v>19</v>
      </c>
      <c r="G1829" s="88">
        <f t="shared" si="56"/>
        <v>0</v>
      </c>
      <c r="H1829">
        <v>0</v>
      </c>
      <c r="I1829">
        <v>0</v>
      </c>
      <c r="J1829">
        <v>12</v>
      </c>
      <c r="K1829" s="88">
        <f t="shared" si="57"/>
        <v>15</v>
      </c>
      <c r="L1829">
        <v>15</v>
      </c>
      <c r="M1829">
        <v>0</v>
      </c>
      <c r="N1829">
        <v>13</v>
      </c>
      <c r="O1829">
        <v>8</v>
      </c>
      <c r="P1829">
        <v>33</v>
      </c>
      <c r="Q1829">
        <v>161</v>
      </c>
      <c r="R1829">
        <v>77</v>
      </c>
      <c r="S1829">
        <v>184</v>
      </c>
    </row>
    <row r="1830" spans="1:19" ht="12.75" customHeight="1" x14ac:dyDescent="0.2">
      <c r="A1830" s="93" t="s">
        <v>320</v>
      </c>
      <c r="B1830" s="93" t="s">
        <v>101</v>
      </c>
      <c r="C1830" s="93" t="s">
        <v>32</v>
      </c>
      <c r="D1830" s="94" t="s">
        <v>1189</v>
      </c>
      <c r="E1830" s="93" t="s">
        <v>6</v>
      </c>
      <c r="F1830" s="95">
        <v>1316</v>
      </c>
      <c r="G1830" s="88">
        <f t="shared" si="56"/>
        <v>0</v>
      </c>
      <c r="H1830" s="95">
        <v>0</v>
      </c>
      <c r="I1830" s="95">
        <v>0</v>
      </c>
      <c r="J1830" s="96">
        <v>923</v>
      </c>
      <c r="K1830" s="88">
        <f t="shared" si="57"/>
        <v>4</v>
      </c>
      <c r="L1830" s="95">
        <v>0</v>
      </c>
      <c r="M1830" s="95">
        <v>4</v>
      </c>
      <c r="N1830" s="95">
        <v>1111</v>
      </c>
      <c r="O1830" s="95">
        <v>106</v>
      </c>
      <c r="P1830" s="93" t="s">
        <v>1475</v>
      </c>
      <c r="Q1830" s="95">
        <v>44</v>
      </c>
      <c r="R1830" s="95">
        <v>5977</v>
      </c>
      <c r="S1830" s="95">
        <v>154</v>
      </c>
    </row>
    <row r="1831" spans="1:19" ht="12.75" customHeight="1" x14ac:dyDescent="0.2">
      <c r="A1831" s="97" t="s">
        <v>320</v>
      </c>
      <c r="B1831" s="97" t="s">
        <v>101</v>
      </c>
      <c r="C1831" s="97" t="s">
        <v>32</v>
      </c>
      <c r="D1831" s="98">
        <v>2013</v>
      </c>
      <c r="E1831" s="97" t="s">
        <v>6</v>
      </c>
      <c r="F1831" s="97">
        <v>1316</v>
      </c>
      <c r="G1831" s="88">
        <f t="shared" si="56"/>
        <v>69</v>
      </c>
      <c r="H1831" s="97">
        <v>69</v>
      </c>
      <c r="I1831" s="97">
        <v>0</v>
      </c>
      <c r="J1831" s="97">
        <v>923</v>
      </c>
      <c r="K1831" s="88">
        <f t="shared" si="57"/>
        <v>0</v>
      </c>
      <c r="L1831" s="97">
        <v>0</v>
      </c>
      <c r="M1831" s="97">
        <v>0</v>
      </c>
      <c r="N1831" s="97">
        <v>1111</v>
      </c>
      <c r="O1831" s="97">
        <v>437</v>
      </c>
      <c r="P1831" s="97">
        <v>2627</v>
      </c>
      <c r="Q1831" s="97">
        <v>76</v>
      </c>
      <c r="R1831" s="97">
        <v>5977</v>
      </c>
      <c r="S1831" s="97">
        <v>582</v>
      </c>
    </row>
    <row r="1832" spans="1:19" ht="12.75" customHeight="1" x14ac:dyDescent="0.2">
      <c r="A1832" s="97" t="s">
        <v>320</v>
      </c>
      <c r="B1832" s="97" t="s">
        <v>101</v>
      </c>
      <c r="C1832" s="97" t="s">
        <v>32</v>
      </c>
      <c r="D1832" s="98">
        <v>2014</v>
      </c>
      <c r="E1832" s="97" t="s">
        <v>6</v>
      </c>
      <c r="F1832" s="97">
        <v>1316</v>
      </c>
      <c r="G1832" s="88">
        <f t="shared" si="56"/>
        <v>0</v>
      </c>
      <c r="H1832" s="97">
        <v>0</v>
      </c>
      <c r="I1832" s="97">
        <v>0</v>
      </c>
      <c r="J1832" s="97">
        <v>923</v>
      </c>
      <c r="K1832" s="88">
        <f t="shared" si="57"/>
        <v>0</v>
      </c>
      <c r="L1832" s="97">
        <v>0</v>
      </c>
      <c r="M1832" s="97">
        <v>0</v>
      </c>
      <c r="N1832" s="97">
        <v>1111</v>
      </c>
      <c r="O1832" s="97">
        <v>42</v>
      </c>
      <c r="P1832" s="97">
        <v>2627</v>
      </c>
      <c r="Q1832" s="97">
        <v>20</v>
      </c>
      <c r="R1832" s="97">
        <v>5977</v>
      </c>
      <c r="S1832" s="97">
        <v>62</v>
      </c>
    </row>
    <row r="1833" spans="1:19" ht="12.75" customHeight="1" x14ac:dyDescent="0.2">
      <c r="A1833" s="97" t="s">
        <v>320</v>
      </c>
      <c r="B1833" s="97" t="s">
        <v>101</v>
      </c>
      <c r="C1833" s="97" t="s">
        <v>32</v>
      </c>
      <c r="D1833" s="98">
        <v>2015</v>
      </c>
      <c r="E1833" s="97" t="s">
        <v>6</v>
      </c>
      <c r="F1833" s="97">
        <v>1316</v>
      </c>
      <c r="G1833" s="88">
        <f t="shared" si="56"/>
        <v>58</v>
      </c>
      <c r="H1833" s="97">
        <v>58</v>
      </c>
      <c r="I1833" s="97">
        <v>0</v>
      </c>
      <c r="J1833" s="97">
        <v>923</v>
      </c>
      <c r="K1833" s="88">
        <f t="shared" si="57"/>
        <v>18</v>
      </c>
      <c r="L1833" s="97">
        <v>18</v>
      </c>
      <c r="M1833" s="97">
        <v>0</v>
      </c>
      <c r="N1833" s="97">
        <v>1111</v>
      </c>
      <c r="O1833" s="97">
        <v>42</v>
      </c>
      <c r="P1833" s="97">
        <v>2627</v>
      </c>
      <c r="Q1833" s="97">
        <v>19</v>
      </c>
      <c r="R1833" s="97">
        <v>5977</v>
      </c>
      <c r="S1833" s="97">
        <v>137</v>
      </c>
    </row>
    <row r="1834" spans="1:19" ht="12.75" customHeight="1" x14ac:dyDescent="0.2">
      <c r="A1834" s="97" t="s">
        <v>320</v>
      </c>
      <c r="B1834" s="97" t="s">
        <v>101</v>
      </c>
      <c r="C1834" s="97" t="s">
        <v>32</v>
      </c>
      <c r="D1834" s="98">
        <v>2016</v>
      </c>
      <c r="E1834" s="97" t="s">
        <v>6</v>
      </c>
      <c r="F1834" s="97">
        <v>1316</v>
      </c>
      <c r="G1834" s="88">
        <f t="shared" si="56"/>
        <v>0</v>
      </c>
      <c r="H1834" s="97">
        <v>0</v>
      </c>
      <c r="I1834" s="97">
        <v>0</v>
      </c>
      <c r="J1834" s="97">
        <v>923</v>
      </c>
      <c r="K1834" s="88">
        <f t="shared" si="57"/>
        <v>0</v>
      </c>
      <c r="L1834" s="97">
        <v>0</v>
      </c>
      <c r="M1834" s="97">
        <v>0</v>
      </c>
      <c r="N1834" s="97">
        <v>1111</v>
      </c>
      <c r="O1834" s="97">
        <v>83</v>
      </c>
      <c r="P1834" s="97">
        <v>2627</v>
      </c>
      <c r="Q1834" s="97">
        <v>20</v>
      </c>
      <c r="R1834" s="97">
        <v>5977</v>
      </c>
      <c r="S1834" s="97">
        <v>103</v>
      </c>
    </row>
    <row r="1835" spans="1:19" ht="12.75" customHeight="1" x14ac:dyDescent="0.2">
      <c r="A1835" s="97" t="s">
        <v>320</v>
      </c>
      <c r="B1835" s="97" t="s">
        <v>101</v>
      </c>
      <c r="C1835" s="97" t="s">
        <v>32</v>
      </c>
      <c r="D1835" s="98">
        <v>2017</v>
      </c>
      <c r="E1835" s="97" t="s">
        <v>6</v>
      </c>
      <c r="F1835" s="97">
        <v>1316</v>
      </c>
      <c r="G1835" s="88">
        <f t="shared" si="56"/>
        <v>0</v>
      </c>
      <c r="H1835" s="97">
        <v>0</v>
      </c>
      <c r="I1835" s="97">
        <v>0</v>
      </c>
      <c r="J1835" s="97">
        <v>923</v>
      </c>
      <c r="K1835" s="88">
        <f t="shared" si="57"/>
        <v>0</v>
      </c>
      <c r="L1835" s="97">
        <v>0</v>
      </c>
      <c r="M1835" s="97">
        <v>0</v>
      </c>
      <c r="N1835" s="97">
        <v>1111</v>
      </c>
      <c r="O1835" s="97">
        <v>125</v>
      </c>
      <c r="P1835" s="97">
        <v>2627</v>
      </c>
      <c r="Q1835" s="97">
        <v>12</v>
      </c>
      <c r="R1835" s="97">
        <v>5977</v>
      </c>
      <c r="S1835" s="97">
        <v>137</v>
      </c>
    </row>
    <row r="1836" spans="1:19" ht="12.75" customHeight="1" x14ac:dyDescent="0.2">
      <c r="A1836" s="93" t="s">
        <v>1086</v>
      </c>
      <c r="B1836" s="93" t="s">
        <v>5</v>
      </c>
      <c r="C1836" s="93" t="s">
        <v>3</v>
      </c>
      <c r="D1836" s="94" t="s">
        <v>1189</v>
      </c>
      <c r="E1836" s="93" t="s">
        <v>6</v>
      </c>
      <c r="F1836" s="95">
        <v>12</v>
      </c>
      <c r="G1836" s="88">
        <f t="shared" si="56"/>
        <v>0</v>
      </c>
      <c r="H1836" s="95">
        <v>0</v>
      </c>
      <c r="I1836" s="95">
        <v>0</v>
      </c>
      <c r="J1836" s="96">
        <v>7</v>
      </c>
      <c r="K1836" s="88">
        <f t="shared" si="57"/>
        <v>0</v>
      </c>
      <c r="L1836" s="95">
        <v>0</v>
      </c>
      <c r="M1836" s="95">
        <v>0</v>
      </c>
      <c r="N1836" s="95">
        <v>8</v>
      </c>
      <c r="O1836" s="95">
        <v>0</v>
      </c>
      <c r="P1836" s="93" t="s">
        <v>1476</v>
      </c>
      <c r="Q1836" s="95">
        <v>2</v>
      </c>
      <c r="R1836" s="95">
        <v>45</v>
      </c>
      <c r="S1836" s="95">
        <v>2</v>
      </c>
    </row>
    <row r="1837" spans="1:19" ht="12.75" customHeight="1" x14ac:dyDescent="0.2">
      <c r="A1837" t="s">
        <v>1086</v>
      </c>
      <c r="B1837" t="s">
        <v>5</v>
      </c>
      <c r="C1837" t="s">
        <v>3</v>
      </c>
      <c r="D1837" s="92">
        <v>2017</v>
      </c>
      <c r="E1837" t="s">
        <v>6</v>
      </c>
      <c r="F1837">
        <v>12</v>
      </c>
      <c r="G1837" s="88">
        <f t="shared" si="56"/>
        <v>0</v>
      </c>
      <c r="H1837">
        <v>0</v>
      </c>
      <c r="I1837">
        <v>0</v>
      </c>
      <c r="J1837">
        <v>7</v>
      </c>
      <c r="K1837" s="88">
        <f t="shared" si="57"/>
        <v>0</v>
      </c>
      <c r="L1837">
        <v>0</v>
      </c>
      <c r="M1837">
        <v>0</v>
      </c>
      <c r="N1837">
        <v>8</v>
      </c>
      <c r="O1837">
        <v>0</v>
      </c>
      <c r="P1837">
        <v>18</v>
      </c>
      <c r="Q1837">
        <v>0</v>
      </c>
      <c r="R1837">
        <v>45</v>
      </c>
      <c r="S1837">
        <v>0</v>
      </c>
    </row>
    <row r="1838" spans="1:19" ht="12.75" customHeight="1" x14ac:dyDescent="0.2">
      <c r="A1838" s="93" t="s">
        <v>1018</v>
      </c>
      <c r="B1838" s="93" t="s">
        <v>12</v>
      </c>
      <c r="C1838" s="93" t="s">
        <v>3</v>
      </c>
      <c r="D1838" s="94" t="s">
        <v>1189</v>
      </c>
      <c r="E1838" s="93" t="s">
        <v>6</v>
      </c>
      <c r="F1838" s="95">
        <v>1</v>
      </c>
      <c r="G1838" s="88">
        <f t="shared" si="56"/>
        <v>2</v>
      </c>
      <c r="H1838" s="95">
        <v>2</v>
      </c>
      <c r="I1838" s="95">
        <v>0</v>
      </c>
      <c r="J1838" s="96">
        <v>1</v>
      </c>
      <c r="K1838" s="88">
        <f t="shared" si="57"/>
        <v>3</v>
      </c>
      <c r="L1838" s="95">
        <v>3</v>
      </c>
      <c r="M1838" s="95">
        <v>0</v>
      </c>
      <c r="N1838" s="95">
        <v>0</v>
      </c>
      <c r="O1838" s="95">
        <v>0</v>
      </c>
      <c r="P1838" s="93" t="s">
        <v>1217</v>
      </c>
      <c r="Q1838" s="95">
        <v>103</v>
      </c>
      <c r="R1838" s="95">
        <v>2</v>
      </c>
      <c r="S1838" s="95">
        <v>108</v>
      </c>
    </row>
    <row r="1839" spans="1:19" ht="12.75" customHeight="1" x14ac:dyDescent="0.2">
      <c r="A1839" t="s">
        <v>1018</v>
      </c>
      <c r="B1839" t="s">
        <v>12</v>
      </c>
      <c r="C1839" t="s">
        <v>3</v>
      </c>
      <c r="D1839" s="92">
        <v>2014</v>
      </c>
      <c r="E1839" t="s">
        <v>6</v>
      </c>
      <c r="F1839">
        <v>1</v>
      </c>
      <c r="G1839" s="88">
        <f t="shared" si="56"/>
        <v>0</v>
      </c>
      <c r="H1839">
        <v>0</v>
      </c>
      <c r="I1839">
        <v>0</v>
      </c>
      <c r="J1839">
        <v>1</v>
      </c>
      <c r="K1839" s="88">
        <f t="shared" si="57"/>
        <v>0</v>
      </c>
      <c r="L1839">
        <v>0</v>
      </c>
      <c r="M1839">
        <v>0</v>
      </c>
      <c r="N1839">
        <v>0</v>
      </c>
      <c r="O1839">
        <v>0</v>
      </c>
      <c r="P1839">
        <v>0</v>
      </c>
      <c r="Q1839">
        <v>18</v>
      </c>
      <c r="R1839">
        <v>2</v>
      </c>
      <c r="S1839">
        <v>18</v>
      </c>
    </row>
    <row r="1840" spans="1:19" ht="12.75" customHeight="1" x14ac:dyDescent="0.2">
      <c r="A1840" t="s">
        <v>1018</v>
      </c>
      <c r="B1840" t="s">
        <v>12</v>
      </c>
      <c r="C1840" t="s">
        <v>3</v>
      </c>
      <c r="D1840" s="92">
        <v>2015</v>
      </c>
      <c r="E1840" t="s">
        <v>6</v>
      </c>
      <c r="F1840">
        <v>1</v>
      </c>
      <c r="G1840" s="88">
        <f t="shared" si="56"/>
        <v>0</v>
      </c>
      <c r="H1840">
        <v>0</v>
      </c>
      <c r="I1840">
        <v>0</v>
      </c>
      <c r="J1840">
        <v>1</v>
      </c>
      <c r="K1840" s="88">
        <f t="shared" si="57"/>
        <v>0</v>
      </c>
      <c r="L1840">
        <v>0</v>
      </c>
      <c r="M1840">
        <v>0</v>
      </c>
      <c r="N1840">
        <v>0</v>
      </c>
      <c r="O1840">
        <v>0</v>
      </c>
      <c r="P1840">
        <v>0</v>
      </c>
      <c r="Q1840">
        <v>81</v>
      </c>
      <c r="R1840">
        <v>2</v>
      </c>
      <c r="S1840">
        <v>81</v>
      </c>
    </row>
    <row r="1841" spans="1:19" ht="12.75" customHeight="1" x14ac:dyDescent="0.2">
      <c r="A1841" t="s">
        <v>1018</v>
      </c>
      <c r="B1841" t="s">
        <v>12</v>
      </c>
      <c r="C1841" t="s">
        <v>3</v>
      </c>
      <c r="D1841" s="92">
        <v>2016</v>
      </c>
      <c r="E1841" t="s">
        <v>6</v>
      </c>
      <c r="F1841">
        <v>1</v>
      </c>
      <c r="G1841" s="88">
        <f t="shared" si="56"/>
        <v>0</v>
      </c>
      <c r="H1841">
        <v>0</v>
      </c>
      <c r="I1841">
        <v>0</v>
      </c>
      <c r="J1841">
        <v>1</v>
      </c>
      <c r="K1841" s="88">
        <f t="shared" si="57"/>
        <v>0</v>
      </c>
      <c r="L1841">
        <v>0</v>
      </c>
      <c r="M1841">
        <v>0</v>
      </c>
      <c r="N1841">
        <v>0</v>
      </c>
      <c r="O1841">
        <v>0</v>
      </c>
      <c r="P1841">
        <v>0</v>
      </c>
      <c r="Q1841">
        <v>9</v>
      </c>
      <c r="R1841">
        <v>2</v>
      </c>
      <c r="S1841">
        <v>9</v>
      </c>
    </row>
    <row r="1842" spans="1:19" ht="12.75" customHeight="1" x14ac:dyDescent="0.2">
      <c r="A1842" t="s">
        <v>1018</v>
      </c>
      <c r="B1842" t="s">
        <v>12</v>
      </c>
      <c r="C1842" t="s">
        <v>3</v>
      </c>
      <c r="D1842" s="92">
        <v>2017</v>
      </c>
      <c r="E1842" t="s">
        <v>6</v>
      </c>
      <c r="F1842">
        <v>1</v>
      </c>
      <c r="G1842" s="88">
        <f t="shared" si="56"/>
        <v>0</v>
      </c>
      <c r="H1842">
        <v>0</v>
      </c>
      <c r="I1842">
        <v>0</v>
      </c>
      <c r="J1842">
        <v>1</v>
      </c>
      <c r="K1842" s="88">
        <f t="shared" si="57"/>
        <v>0</v>
      </c>
      <c r="L1842">
        <v>0</v>
      </c>
      <c r="M1842">
        <v>0</v>
      </c>
      <c r="N1842">
        <v>0</v>
      </c>
      <c r="O1842">
        <v>0</v>
      </c>
      <c r="P1842">
        <v>0</v>
      </c>
      <c r="Q1842">
        <v>80</v>
      </c>
      <c r="R1842">
        <v>2</v>
      </c>
      <c r="S1842">
        <v>80</v>
      </c>
    </row>
    <row r="1843" spans="1:19" ht="12.75" customHeight="1" x14ac:dyDescent="0.2">
      <c r="A1843" s="93" t="s">
        <v>1087</v>
      </c>
      <c r="B1843" s="93" t="s">
        <v>50</v>
      </c>
      <c r="C1843" s="93" t="s">
        <v>3</v>
      </c>
      <c r="D1843" s="94" t="s">
        <v>1189</v>
      </c>
      <c r="E1843" s="93" t="s">
        <v>6</v>
      </c>
      <c r="F1843" s="95">
        <v>57</v>
      </c>
      <c r="G1843" s="88">
        <f t="shared" si="56"/>
        <v>0</v>
      </c>
      <c r="H1843" s="97"/>
      <c r="I1843" s="97"/>
      <c r="J1843" s="96">
        <v>35</v>
      </c>
      <c r="K1843" s="88">
        <f t="shared" si="57"/>
        <v>0</v>
      </c>
      <c r="L1843" s="97"/>
      <c r="M1843" s="97"/>
      <c r="N1843" s="95">
        <v>36</v>
      </c>
      <c r="O1843" s="97"/>
      <c r="P1843" s="93" t="s">
        <v>1477</v>
      </c>
      <c r="Q1843" s="97"/>
      <c r="R1843" s="95">
        <v>233</v>
      </c>
      <c r="S1843" s="97"/>
    </row>
    <row r="1844" spans="1:19" ht="12.75" customHeight="1" x14ac:dyDescent="0.2">
      <c r="A1844" s="97" t="s">
        <v>1087</v>
      </c>
      <c r="B1844" s="97" t="s">
        <v>50</v>
      </c>
      <c r="C1844" s="97" t="s">
        <v>3</v>
      </c>
      <c r="D1844" s="98">
        <v>2013</v>
      </c>
      <c r="E1844" s="97" t="s">
        <v>6</v>
      </c>
      <c r="F1844" s="97">
        <v>57</v>
      </c>
      <c r="G1844" s="88">
        <f t="shared" si="56"/>
        <v>0</v>
      </c>
      <c r="H1844" s="97">
        <v>0</v>
      </c>
      <c r="I1844" s="97">
        <v>0</v>
      </c>
      <c r="J1844" s="97">
        <v>35</v>
      </c>
      <c r="K1844" s="88">
        <f t="shared" si="57"/>
        <v>0</v>
      </c>
      <c r="L1844" s="97">
        <v>0</v>
      </c>
      <c r="M1844" s="97">
        <v>0</v>
      </c>
      <c r="N1844" s="97">
        <v>36</v>
      </c>
      <c r="O1844" s="97">
        <v>0</v>
      </c>
      <c r="P1844" s="97">
        <v>105</v>
      </c>
      <c r="Q1844" s="97">
        <v>0</v>
      </c>
      <c r="R1844" s="97">
        <v>233</v>
      </c>
      <c r="S1844" s="97">
        <v>0</v>
      </c>
    </row>
    <row r="1845" spans="1:19" ht="12.75" customHeight="1" x14ac:dyDescent="0.2">
      <c r="A1845" s="97" t="s">
        <v>1087</v>
      </c>
      <c r="B1845" s="97" t="s">
        <v>50</v>
      </c>
      <c r="C1845" s="97" t="s">
        <v>3</v>
      </c>
      <c r="D1845" s="98">
        <v>2014</v>
      </c>
      <c r="E1845" s="97" t="s">
        <v>6</v>
      </c>
      <c r="F1845" s="97">
        <v>57</v>
      </c>
      <c r="G1845" s="88">
        <f t="shared" si="56"/>
        <v>0</v>
      </c>
      <c r="H1845" s="97">
        <v>0</v>
      </c>
      <c r="I1845" s="97">
        <v>0</v>
      </c>
      <c r="J1845" s="97">
        <v>35</v>
      </c>
      <c r="K1845" s="88">
        <f t="shared" si="57"/>
        <v>0</v>
      </c>
      <c r="L1845" s="97">
        <v>0</v>
      </c>
      <c r="M1845" s="97">
        <v>0</v>
      </c>
      <c r="N1845" s="97">
        <v>36</v>
      </c>
      <c r="O1845" s="97">
        <v>0</v>
      </c>
      <c r="P1845" s="97">
        <v>105</v>
      </c>
      <c r="Q1845" s="97">
        <v>0</v>
      </c>
      <c r="R1845" s="97">
        <v>233</v>
      </c>
      <c r="S1845" s="97">
        <v>0</v>
      </c>
    </row>
    <row r="1846" spans="1:19" ht="12.75" customHeight="1" x14ac:dyDescent="0.2">
      <c r="A1846" s="97" t="s">
        <v>1087</v>
      </c>
      <c r="B1846" s="97" t="s">
        <v>50</v>
      </c>
      <c r="C1846" s="97" t="s">
        <v>3</v>
      </c>
      <c r="D1846" s="98">
        <v>2015</v>
      </c>
      <c r="E1846" s="97" t="s">
        <v>6</v>
      </c>
      <c r="F1846" s="97">
        <v>57</v>
      </c>
      <c r="G1846" s="88">
        <f t="shared" si="56"/>
        <v>0</v>
      </c>
      <c r="H1846" s="97">
        <v>0</v>
      </c>
      <c r="I1846" s="97">
        <v>0</v>
      </c>
      <c r="J1846" s="97">
        <v>35</v>
      </c>
      <c r="K1846" s="88">
        <f t="shared" si="57"/>
        <v>0</v>
      </c>
      <c r="L1846" s="97">
        <v>0</v>
      </c>
      <c r="M1846" s="97">
        <v>0</v>
      </c>
      <c r="N1846" s="97">
        <v>36</v>
      </c>
      <c r="O1846" s="97">
        <v>0</v>
      </c>
      <c r="P1846" s="97">
        <v>105</v>
      </c>
      <c r="Q1846" s="97">
        <v>0</v>
      </c>
      <c r="R1846" s="97">
        <v>233</v>
      </c>
      <c r="S1846" s="97">
        <v>0</v>
      </c>
    </row>
    <row r="1847" spans="1:19" ht="12.75" customHeight="1" x14ac:dyDescent="0.2">
      <c r="A1847" s="97" t="s">
        <v>1087</v>
      </c>
      <c r="B1847" s="97" t="s">
        <v>50</v>
      </c>
      <c r="C1847" s="97" t="s">
        <v>3</v>
      </c>
      <c r="D1847" s="98">
        <v>2016</v>
      </c>
      <c r="E1847" s="97" t="s">
        <v>6</v>
      </c>
      <c r="F1847" s="97">
        <v>57</v>
      </c>
      <c r="G1847" s="88">
        <f t="shared" si="56"/>
        <v>0</v>
      </c>
      <c r="H1847" s="97">
        <v>0</v>
      </c>
      <c r="I1847" s="97">
        <v>0</v>
      </c>
      <c r="J1847" s="97">
        <v>35</v>
      </c>
      <c r="K1847" s="88">
        <f t="shared" si="57"/>
        <v>0</v>
      </c>
      <c r="L1847" s="97">
        <v>0</v>
      </c>
      <c r="M1847" s="97">
        <v>0</v>
      </c>
      <c r="N1847" s="97">
        <v>36</v>
      </c>
      <c r="O1847" s="97">
        <v>0</v>
      </c>
      <c r="P1847" s="97">
        <v>105</v>
      </c>
      <c r="Q1847" s="97">
        <v>0</v>
      </c>
      <c r="R1847" s="97">
        <v>233</v>
      </c>
      <c r="S1847" s="97">
        <v>0</v>
      </c>
    </row>
    <row r="1848" spans="1:19" ht="12.75" customHeight="1" x14ac:dyDescent="0.2">
      <c r="A1848" s="97" t="s">
        <v>1087</v>
      </c>
      <c r="B1848" s="97" t="s">
        <v>50</v>
      </c>
      <c r="C1848" s="97" t="s">
        <v>3</v>
      </c>
      <c r="D1848" s="98">
        <v>2017</v>
      </c>
      <c r="E1848" s="97" t="s">
        <v>6</v>
      </c>
      <c r="F1848" s="97">
        <v>57</v>
      </c>
      <c r="G1848" s="88">
        <f t="shared" si="56"/>
        <v>0</v>
      </c>
      <c r="H1848" s="97">
        <v>0</v>
      </c>
      <c r="I1848" s="97">
        <v>0</v>
      </c>
      <c r="J1848" s="97">
        <v>35</v>
      </c>
      <c r="K1848" s="88">
        <f t="shared" si="57"/>
        <v>0</v>
      </c>
      <c r="L1848" s="97">
        <v>0</v>
      </c>
      <c r="M1848" s="97">
        <v>0</v>
      </c>
      <c r="N1848" s="97">
        <v>36</v>
      </c>
      <c r="O1848" s="97">
        <v>0</v>
      </c>
      <c r="P1848" s="97">
        <v>105</v>
      </c>
      <c r="Q1848" s="97">
        <v>0</v>
      </c>
      <c r="R1848" s="97">
        <v>233</v>
      </c>
      <c r="S1848" s="97">
        <v>0</v>
      </c>
    </row>
    <row r="1849" spans="1:19" ht="12.75" customHeight="1" x14ac:dyDescent="0.2">
      <c r="A1849" s="97" t="s">
        <v>1143</v>
      </c>
      <c r="B1849" s="97" t="s">
        <v>1025</v>
      </c>
      <c r="C1849" s="97" t="s">
        <v>32</v>
      </c>
      <c r="D1849" s="98">
        <v>2017</v>
      </c>
      <c r="E1849" s="97" t="s">
        <v>6</v>
      </c>
      <c r="F1849" s="97">
        <v>110</v>
      </c>
      <c r="G1849" s="88">
        <f t="shared" si="56"/>
        <v>0</v>
      </c>
      <c r="H1849" s="97">
        <v>0</v>
      </c>
      <c r="I1849" s="97">
        <v>0</v>
      </c>
      <c r="J1849" s="97">
        <v>76</v>
      </c>
      <c r="K1849" s="88">
        <f t="shared" si="57"/>
        <v>0</v>
      </c>
      <c r="L1849" s="97">
        <v>0</v>
      </c>
      <c r="M1849" s="97">
        <v>0</v>
      </c>
      <c r="N1849" s="97">
        <v>90</v>
      </c>
      <c r="O1849" s="97">
        <v>0</v>
      </c>
      <c r="P1849" s="97">
        <v>208</v>
      </c>
      <c r="Q1849" s="97">
        <v>0</v>
      </c>
      <c r="R1849" s="97">
        <v>484</v>
      </c>
      <c r="S1849" s="97">
        <v>0</v>
      </c>
    </row>
    <row r="1850" spans="1:19" ht="12.75" customHeight="1" x14ac:dyDescent="0.2">
      <c r="A1850" t="s">
        <v>1002</v>
      </c>
      <c r="B1850" t="s">
        <v>5</v>
      </c>
      <c r="C1850" t="s">
        <v>3</v>
      </c>
      <c r="D1850" s="92">
        <v>2014</v>
      </c>
      <c r="E1850" t="s">
        <v>6</v>
      </c>
      <c r="F1850">
        <v>228</v>
      </c>
      <c r="G1850" s="88">
        <f t="shared" si="56"/>
        <v>0</v>
      </c>
      <c r="H1850">
        <v>0</v>
      </c>
      <c r="I1850">
        <v>0</v>
      </c>
      <c r="J1850">
        <v>135</v>
      </c>
      <c r="K1850" s="88">
        <f t="shared" si="57"/>
        <v>0</v>
      </c>
      <c r="L1850">
        <v>0</v>
      </c>
      <c r="M1850">
        <v>0</v>
      </c>
      <c r="N1850">
        <v>146</v>
      </c>
      <c r="O1850">
        <v>71</v>
      </c>
      <c r="P1850">
        <v>369</v>
      </c>
      <c r="Q1850">
        <v>0</v>
      </c>
      <c r="R1850">
        <v>878</v>
      </c>
      <c r="S1850">
        <v>71</v>
      </c>
    </row>
    <row r="1851" spans="1:19" ht="12.75" customHeight="1" x14ac:dyDescent="0.2">
      <c r="A1851" t="s">
        <v>1002</v>
      </c>
      <c r="B1851" t="s">
        <v>5</v>
      </c>
      <c r="C1851" t="s">
        <v>3</v>
      </c>
      <c r="D1851" s="92">
        <v>2015</v>
      </c>
      <c r="E1851" t="s">
        <v>6</v>
      </c>
      <c r="F1851">
        <v>228</v>
      </c>
      <c r="G1851" s="88">
        <f t="shared" si="56"/>
        <v>0</v>
      </c>
      <c r="H1851">
        <v>0</v>
      </c>
      <c r="I1851">
        <v>0</v>
      </c>
      <c r="J1851">
        <v>135</v>
      </c>
      <c r="K1851" s="88">
        <f t="shared" si="57"/>
        <v>0</v>
      </c>
      <c r="L1851">
        <v>0</v>
      </c>
      <c r="M1851">
        <v>0</v>
      </c>
      <c r="N1851">
        <v>146</v>
      </c>
      <c r="O1851">
        <v>78</v>
      </c>
      <c r="P1851">
        <v>369</v>
      </c>
      <c r="Q1851">
        <v>0</v>
      </c>
      <c r="R1851">
        <v>878</v>
      </c>
      <c r="S1851">
        <v>78</v>
      </c>
    </row>
    <row r="1852" spans="1:19" ht="12.75" customHeight="1" x14ac:dyDescent="0.2">
      <c r="A1852" t="s">
        <v>1002</v>
      </c>
      <c r="B1852" t="s">
        <v>5</v>
      </c>
      <c r="C1852" t="s">
        <v>3</v>
      </c>
      <c r="D1852" s="92">
        <v>2016</v>
      </c>
      <c r="E1852" t="s">
        <v>6</v>
      </c>
      <c r="F1852">
        <v>228</v>
      </c>
      <c r="G1852" s="88">
        <f t="shared" si="56"/>
        <v>0</v>
      </c>
      <c r="H1852">
        <v>0</v>
      </c>
      <c r="I1852">
        <v>0</v>
      </c>
      <c r="J1852">
        <v>135</v>
      </c>
      <c r="K1852" s="88">
        <f t="shared" si="57"/>
        <v>0</v>
      </c>
      <c r="L1852">
        <v>0</v>
      </c>
      <c r="M1852">
        <v>0</v>
      </c>
      <c r="N1852">
        <v>146</v>
      </c>
      <c r="O1852">
        <v>13</v>
      </c>
      <c r="P1852">
        <v>369</v>
      </c>
      <c r="Q1852">
        <v>38</v>
      </c>
      <c r="R1852">
        <v>878</v>
      </c>
      <c r="S1852">
        <v>51</v>
      </c>
    </row>
    <row r="1853" spans="1:19" ht="12.75" customHeight="1" x14ac:dyDescent="0.2">
      <c r="A1853" t="s">
        <v>1002</v>
      </c>
      <c r="B1853" t="s">
        <v>5</v>
      </c>
      <c r="C1853" t="s">
        <v>3</v>
      </c>
      <c r="D1853" s="92">
        <v>2017</v>
      </c>
      <c r="E1853" t="s">
        <v>6</v>
      </c>
      <c r="F1853">
        <v>228</v>
      </c>
      <c r="G1853" s="88">
        <f t="shared" si="56"/>
        <v>0</v>
      </c>
      <c r="H1853">
        <v>0</v>
      </c>
      <c r="I1853">
        <v>0</v>
      </c>
      <c r="J1853">
        <v>135</v>
      </c>
      <c r="K1853" s="88">
        <f t="shared" si="57"/>
        <v>0</v>
      </c>
      <c r="L1853">
        <v>0</v>
      </c>
      <c r="M1853">
        <v>0</v>
      </c>
      <c r="N1853">
        <v>146</v>
      </c>
      <c r="O1853">
        <v>52</v>
      </c>
      <c r="P1853">
        <v>369</v>
      </c>
      <c r="Q1853">
        <v>3</v>
      </c>
      <c r="R1853">
        <v>878</v>
      </c>
      <c r="S1853">
        <v>55</v>
      </c>
    </row>
    <row r="1854" spans="1:19" ht="12.75" customHeight="1" x14ac:dyDescent="0.2">
      <c r="A1854" s="93" t="s">
        <v>321</v>
      </c>
      <c r="B1854" s="93" t="s">
        <v>35</v>
      </c>
      <c r="C1854" s="93" t="s">
        <v>3</v>
      </c>
      <c r="D1854" s="94" t="s">
        <v>1189</v>
      </c>
      <c r="E1854" s="93" t="s">
        <v>6</v>
      </c>
      <c r="F1854" s="95">
        <v>621</v>
      </c>
      <c r="G1854" s="88">
        <f t="shared" si="56"/>
        <v>0</v>
      </c>
      <c r="H1854" s="95">
        <v>0</v>
      </c>
      <c r="I1854" s="95">
        <v>0</v>
      </c>
      <c r="J1854" s="96">
        <v>415</v>
      </c>
      <c r="K1854" s="88">
        <f t="shared" si="57"/>
        <v>14</v>
      </c>
      <c r="L1854" s="95">
        <v>0</v>
      </c>
      <c r="M1854" s="95">
        <v>14</v>
      </c>
      <c r="N1854" s="95">
        <v>461</v>
      </c>
      <c r="O1854" s="95">
        <v>3</v>
      </c>
      <c r="P1854" s="93" t="s">
        <v>1478</v>
      </c>
      <c r="Q1854" s="95">
        <v>39</v>
      </c>
      <c r="R1854" s="95">
        <v>2535</v>
      </c>
      <c r="S1854" s="95">
        <v>56</v>
      </c>
    </row>
    <row r="1855" spans="1:19" ht="12.75" customHeight="1" x14ac:dyDescent="0.2">
      <c r="A1855" t="s">
        <v>321</v>
      </c>
      <c r="B1855" t="s">
        <v>35</v>
      </c>
      <c r="C1855" t="s">
        <v>3</v>
      </c>
      <c r="D1855" s="92">
        <v>2014</v>
      </c>
      <c r="E1855" t="s">
        <v>6</v>
      </c>
      <c r="F1855">
        <v>621</v>
      </c>
      <c r="G1855" s="88">
        <f t="shared" si="56"/>
        <v>0</v>
      </c>
      <c r="H1855">
        <v>0</v>
      </c>
      <c r="I1855">
        <v>0</v>
      </c>
      <c r="J1855">
        <v>415</v>
      </c>
      <c r="K1855" s="88">
        <f t="shared" si="57"/>
        <v>0</v>
      </c>
      <c r="L1855">
        <v>0</v>
      </c>
      <c r="M1855">
        <v>0</v>
      </c>
      <c r="N1855">
        <v>461</v>
      </c>
      <c r="O1855">
        <v>4</v>
      </c>
      <c r="P1855">
        <v>1038</v>
      </c>
      <c r="Q1855">
        <v>307</v>
      </c>
      <c r="R1855">
        <v>2535</v>
      </c>
      <c r="S1855">
        <v>311</v>
      </c>
    </row>
    <row r="1856" spans="1:19" ht="12.75" customHeight="1" x14ac:dyDescent="0.2">
      <c r="A1856" t="s">
        <v>321</v>
      </c>
      <c r="B1856" t="s">
        <v>35</v>
      </c>
      <c r="C1856" t="s">
        <v>3</v>
      </c>
      <c r="D1856" s="92">
        <v>2015</v>
      </c>
      <c r="E1856" t="s">
        <v>6</v>
      </c>
      <c r="F1856">
        <v>621</v>
      </c>
      <c r="G1856" s="88">
        <f t="shared" si="56"/>
        <v>0</v>
      </c>
      <c r="H1856">
        <v>0</v>
      </c>
      <c r="I1856">
        <v>0</v>
      </c>
      <c r="J1856">
        <v>415</v>
      </c>
      <c r="K1856" s="88">
        <f t="shared" si="57"/>
        <v>0</v>
      </c>
      <c r="L1856">
        <v>0</v>
      </c>
      <c r="M1856">
        <v>0</v>
      </c>
      <c r="N1856">
        <v>461</v>
      </c>
      <c r="O1856">
        <v>2</v>
      </c>
      <c r="P1856">
        <v>1038</v>
      </c>
      <c r="Q1856">
        <v>12</v>
      </c>
      <c r="R1856">
        <v>2535</v>
      </c>
      <c r="S1856">
        <v>14</v>
      </c>
    </row>
    <row r="1857" spans="1:19" ht="12.75" customHeight="1" x14ac:dyDescent="0.2">
      <c r="A1857" t="s">
        <v>321</v>
      </c>
      <c r="B1857" t="s">
        <v>35</v>
      </c>
      <c r="C1857" t="s">
        <v>3</v>
      </c>
      <c r="D1857" s="92">
        <v>2016</v>
      </c>
      <c r="E1857" t="s">
        <v>6</v>
      </c>
      <c r="F1857">
        <v>621</v>
      </c>
      <c r="G1857" s="88">
        <f t="shared" si="56"/>
        <v>0</v>
      </c>
      <c r="H1857">
        <v>0</v>
      </c>
      <c r="I1857">
        <v>0</v>
      </c>
      <c r="J1857">
        <v>415</v>
      </c>
      <c r="K1857" s="88">
        <f t="shared" si="57"/>
        <v>0</v>
      </c>
      <c r="L1857">
        <v>0</v>
      </c>
      <c r="M1857">
        <v>0</v>
      </c>
      <c r="N1857">
        <v>461</v>
      </c>
      <c r="O1857">
        <v>9</v>
      </c>
      <c r="P1857">
        <v>1038</v>
      </c>
      <c r="Q1857">
        <v>141</v>
      </c>
      <c r="R1857">
        <v>2535</v>
      </c>
      <c r="S1857">
        <v>150</v>
      </c>
    </row>
    <row r="1858" spans="1:19" ht="12.75" customHeight="1" x14ac:dyDescent="0.2">
      <c r="A1858" t="s">
        <v>321</v>
      </c>
      <c r="B1858" t="s">
        <v>35</v>
      </c>
      <c r="C1858" t="s">
        <v>3</v>
      </c>
      <c r="D1858" s="92">
        <v>2017</v>
      </c>
      <c r="E1858" t="s">
        <v>6</v>
      </c>
      <c r="F1858">
        <v>621</v>
      </c>
      <c r="G1858" s="88">
        <f t="shared" si="56"/>
        <v>0</v>
      </c>
      <c r="H1858">
        <v>0</v>
      </c>
      <c r="I1858">
        <v>0</v>
      </c>
      <c r="J1858">
        <v>415</v>
      </c>
      <c r="K1858" s="88">
        <f t="shared" si="57"/>
        <v>0</v>
      </c>
      <c r="L1858">
        <v>0</v>
      </c>
      <c r="M1858">
        <v>0</v>
      </c>
      <c r="N1858">
        <v>461</v>
      </c>
      <c r="O1858">
        <v>10</v>
      </c>
      <c r="P1858">
        <v>1038</v>
      </c>
      <c r="Q1858">
        <v>110</v>
      </c>
      <c r="R1858">
        <v>2535</v>
      </c>
      <c r="S1858">
        <v>120</v>
      </c>
    </row>
    <row r="1859" spans="1:19" ht="12.75" customHeight="1" x14ac:dyDescent="0.2">
      <c r="A1859" s="93" t="s">
        <v>1479</v>
      </c>
      <c r="B1859" s="93" t="s">
        <v>126</v>
      </c>
      <c r="C1859" s="93" t="s">
        <v>13</v>
      </c>
      <c r="D1859" s="94" t="s">
        <v>1189</v>
      </c>
      <c r="E1859" s="93" t="s">
        <v>6</v>
      </c>
      <c r="F1859" s="95">
        <v>0</v>
      </c>
      <c r="G1859" s="88">
        <f t="shared" ref="G1859:G1920" si="58">H1859+I1859</f>
        <v>0</v>
      </c>
      <c r="H1859" s="95">
        <v>0</v>
      </c>
      <c r="I1859" s="95">
        <v>0</v>
      </c>
      <c r="J1859" s="96">
        <v>0</v>
      </c>
      <c r="K1859" s="88">
        <f t="shared" ref="K1859:K1920" si="59">L1859+M1859</f>
        <v>2</v>
      </c>
      <c r="L1859" s="95">
        <v>0</v>
      </c>
      <c r="M1859" s="95">
        <v>2</v>
      </c>
      <c r="N1859" s="95">
        <v>0</v>
      </c>
      <c r="O1859" s="95">
        <v>0</v>
      </c>
      <c r="P1859" s="93" t="s">
        <v>1217</v>
      </c>
      <c r="Q1859" s="95">
        <v>1</v>
      </c>
      <c r="R1859" s="95">
        <v>0</v>
      </c>
      <c r="S1859" s="95">
        <v>3</v>
      </c>
    </row>
    <row r="1860" spans="1:19" ht="12.75" customHeight="1" x14ac:dyDescent="0.2">
      <c r="A1860" s="97" t="s">
        <v>322</v>
      </c>
      <c r="B1860" s="97" t="s">
        <v>138</v>
      </c>
      <c r="C1860" s="97" t="s">
        <v>13</v>
      </c>
      <c r="D1860" s="98">
        <v>2014</v>
      </c>
      <c r="E1860" s="97" t="s">
        <v>6</v>
      </c>
      <c r="F1860" s="97">
        <v>15</v>
      </c>
      <c r="G1860" s="88">
        <f t="shared" si="58"/>
        <v>0</v>
      </c>
      <c r="H1860" s="97">
        <v>0</v>
      </c>
      <c r="I1860" s="97">
        <v>0</v>
      </c>
      <c r="J1860" s="97">
        <v>11</v>
      </c>
      <c r="K1860" s="88">
        <f t="shared" si="59"/>
        <v>0</v>
      </c>
      <c r="L1860" s="97">
        <v>0</v>
      </c>
      <c r="M1860" s="97">
        <v>0</v>
      </c>
      <c r="N1860" s="97">
        <v>11</v>
      </c>
      <c r="O1860" s="97">
        <v>0</v>
      </c>
      <c r="P1860" s="97">
        <v>26</v>
      </c>
      <c r="Q1860" s="97">
        <v>0</v>
      </c>
      <c r="R1860" s="97">
        <v>63</v>
      </c>
      <c r="S1860" s="97">
        <v>0</v>
      </c>
    </row>
    <row r="1861" spans="1:19" ht="12.75" customHeight="1" x14ac:dyDescent="0.2">
      <c r="A1861" s="97" t="s">
        <v>322</v>
      </c>
      <c r="B1861" s="97" t="s">
        <v>138</v>
      </c>
      <c r="C1861" s="97" t="s">
        <v>13</v>
      </c>
      <c r="D1861" s="98">
        <v>2015</v>
      </c>
      <c r="E1861" s="97" t="s">
        <v>6</v>
      </c>
      <c r="F1861" s="97">
        <v>15</v>
      </c>
      <c r="G1861" s="88">
        <f t="shared" si="58"/>
        <v>49</v>
      </c>
      <c r="H1861" s="97">
        <v>49</v>
      </c>
      <c r="I1861" s="97">
        <v>0</v>
      </c>
      <c r="J1861" s="97">
        <v>11</v>
      </c>
      <c r="K1861" s="88">
        <f t="shared" si="59"/>
        <v>0</v>
      </c>
      <c r="L1861" s="97">
        <v>0</v>
      </c>
      <c r="M1861" s="97">
        <v>0</v>
      </c>
      <c r="N1861" s="97">
        <v>11</v>
      </c>
      <c r="O1861" s="97">
        <v>0</v>
      </c>
      <c r="P1861" s="97">
        <v>26</v>
      </c>
      <c r="Q1861" s="97">
        <v>0</v>
      </c>
      <c r="R1861" s="97">
        <v>63</v>
      </c>
      <c r="S1861" s="97">
        <v>49</v>
      </c>
    </row>
    <row r="1862" spans="1:19" ht="12.75" customHeight="1" x14ac:dyDescent="0.2">
      <c r="A1862" s="97" t="s">
        <v>322</v>
      </c>
      <c r="B1862" s="97" t="s">
        <v>138</v>
      </c>
      <c r="C1862" s="97" t="s">
        <v>13</v>
      </c>
      <c r="D1862" s="98">
        <v>2016</v>
      </c>
      <c r="E1862" s="97" t="s">
        <v>6</v>
      </c>
      <c r="F1862" s="97">
        <v>15</v>
      </c>
      <c r="G1862" s="88">
        <f t="shared" si="58"/>
        <v>0</v>
      </c>
      <c r="H1862" s="97">
        <v>0</v>
      </c>
      <c r="I1862" s="97">
        <v>0</v>
      </c>
      <c r="J1862" s="97">
        <v>11</v>
      </c>
      <c r="K1862" s="88">
        <f t="shared" si="59"/>
        <v>2</v>
      </c>
      <c r="L1862" s="97">
        <v>2</v>
      </c>
      <c r="M1862" s="97">
        <v>0</v>
      </c>
      <c r="N1862" s="97">
        <v>11</v>
      </c>
      <c r="O1862" s="97">
        <v>1</v>
      </c>
      <c r="P1862" s="97">
        <v>26</v>
      </c>
      <c r="Q1862" s="97">
        <v>0</v>
      </c>
      <c r="R1862" s="97">
        <v>63</v>
      </c>
      <c r="S1862" s="97">
        <v>3</v>
      </c>
    </row>
    <row r="1863" spans="1:19" ht="12.75" customHeight="1" x14ac:dyDescent="0.2">
      <c r="A1863" s="97" t="s">
        <v>322</v>
      </c>
      <c r="B1863" s="97" t="s">
        <v>138</v>
      </c>
      <c r="C1863" s="97" t="s">
        <v>13</v>
      </c>
      <c r="D1863" s="98">
        <v>2017</v>
      </c>
      <c r="E1863" s="97" t="s">
        <v>6</v>
      </c>
      <c r="F1863" s="97">
        <v>15</v>
      </c>
      <c r="G1863" s="88">
        <f t="shared" si="58"/>
        <v>0</v>
      </c>
      <c r="H1863" s="97">
        <v>0</v>
      </c>
      <c r="I1863" s="97">
        <v>0</v>
      </c>
      <c r="J1863" s="97">
        <v>11</v>
      </c>
      <c r="K1863" s="88">
        <f t="shared" si="59"/>
        <v>0</v>
      </c>
      <c r="L1863" s="97">
        <v>0</v>
      </c>
      <c r="M1863" s="97">
        <v>0</v>
      </c>
      <c r="N1863" s="97">
        <v>11</v>
      </c>
      <c r="O1863" s="97">
        <v>0</v>
      </c>
      <c r="P1863" s="97">
        <v>26</v>
      </c>
      <c r="Q1863" s="97">
        <v>2</v>
      </c>
      <c r="R1863" s="97">
        <v>63</v>
      </c>
      <c r="S1863" s="97">
        <v>2</v>
      </c>
    </row>
    <row r="1864" spans="1:19" ht="12.75" customHeight="1" x14ac:dyDescent="0.2">
      <c r="A1864" s="93" t="s">
        <v>323</v>
      </c>
      <c r="B1864" s="93" t="s">
        <v>81</v>
      </c>
      <c r="C1864" s="93" t="s">
        <v>8</v>
      </c>
      <c r="D1864" s="94" t="s">
        <v>1189</v>
      </c>
      <c r="E1864" s="93" t="s">
        <v>6</v>
      </c>
      <c r="F1864" s="95">
        <v>120</v>
      </c>
      <c r="G1864" s="88">
        <f t="shared" si="58"/>
        <v>0</v>
      </c>
      <c r="H1864" s="95">
        <v>0</v>
      </c>
      <c r="I1864" s="95">
        <v>0</v>
      </c>
      <c r="J1864" s="96">
        <v>65</v>
      </c>
      <c r="K1864" s="88">
        <f t="shared" si="59"/>
        <v>0</v>
      </c>
      <c r="L1864" s="95">
        <v>0</v>
      </c>
      <c r="M1864" s="95">
        <v>0</v>
      </c>
      <c r="N1864" s="95">
        <v>67</v>
      </c>
      <c r="O1864" s="95">
        <v>0</v>
      </c>
      <c r="P1864" s="93" t="s">
        <v>1480</v>
      </c>
      <c r="Q1864" s="95">
        <v>18</v>
      </c>
      <c r="R1864" s="95">
        <v>440</v>
      </c>
      <c r="S1864" s="95">
        <v>18</v>
      </c>
    </row>
    <row r="1865" spans="1:19" ht="12.75" customHeight="1" x14ac:dyDescent="0.2">
      <c r="A1865" s="97" t="s">
        <v>323</v>
      </c>
      <c r="B1865" s="97" t="s">
        <v>81</v>
      </c>
      <c r="C1865" s="97" t="s">
        <v>8</v>
      </c>
      <c r="D1865" s="98">
        <v>2014</v>
      </c>
      <c r="E1865" s="97" t="s">
        <v>6</v>
      </c>
      <c r="F1865" s="97">
        <v>120</v>
      </c>
      <c r="G1865" s="88">
        <f t="shared" si="58"/>
        <v>0</v>
      </c>
      <c r="H1865" s="97">
        <v>0</v>
      </c>
      <c r="I1865" s="97">
        <v>0</v>
      </c>
      <c r="J1865" s="97">
        <v>65</v>
      </c>
      <c r="K1865" s="88">
        <f t="shared" si="59"/>
        <v>0</v>
      </c>
      <c r="L1865" s="97">
        <v>0</v>
      </c>
      <c r="M1865" s="97">
        <v>0</v>
      </c>
      <c r="N1865" s="97">
        <v>67</v>
      </c>
      <c r="O1865" s="97">
        <v>1</v>
      </c>
      <c r="P1865" s="97">
        <v>188</v>
      </c>
      <c r="Q1865" s="97">
        <v>9</v>
      </c>
      <c r="R1865" s="97">
        <v>440</v>
      </c>
      <c r="S1865" s="97">
        <v>10</v>
      </c>
    </row>
    <row r="1866" spans="1:19" ht="12.75" customHeight="1" x14ac:dyDescent="0.2">
      <c r="A1866" s="97" t="s">
        <v>323</v>
      </c>
      <c r="B1866" s="97" t="s">
        <v>81</v>
      </c>
      <c r="C1866" s="97" t="s">
        <v>8</v>
      </c>
      <c r="D1866" s="98">
        <v>2015</v>
      </c>
      <c r="E1866" s="97" t="s">
        <v>6</v>
      </c>
      <c r="F1866" s="97">
        <v>120</v>
      </c>
      <c r="G1866" s="88">
        <f t="shared" si="58"/>
        <v>0</v>
      </c>
      <c r="H1866" s="97">
        <v>0</v>
      </c>
      <c r="I1866" s="97">
        <v>0</v>
      </c>
      <c r="J1866" s="97">
        <v>65</v>
      </c>
      <c r="K1866" s="88">
        <f t="shared" si="59"/>
        <v>0</v>
      </c>
      <c r="L1866" s="97">
        <v>0</v>
      </c>
      <c r="M1866" s="97">
        <v>0</v>
      </c>
      <c r="N1866" s="97">
        <v>67</v>
      </c>
      <c r="O1866" s="97">
        <v>0</v>
      </c>
      <c r="P1866" s="97">
        <v>188</v>
      </c>
      <c r="Q1866" s="97">
        <v>55</v>
      </c>
      <c r="R1866" s="97">
        <v>440</v>
      </c>
      <c r="S1866" s="97">
        <v>55</v>
      </c>
    </row>
    <row r="1867" spans="1:19" ht="12.75" customHeight="1" x14ac:dyDescent="0.2">
      <c r="A1867" s="97" t="s">
        <v>323</v>
      </c>
      <c r="B1867" s="97" t="s">
        <v>81</v>
      </c>
      <c r="C1867" s="97" t="s">
        <v>8</v>
      </c>
      <c r="D1867" s="98">
        <v>2016</v>
      </c>
      <c r="E1867" s="97" t="s">
        <v>6</v>
      </c>
      <c r="F1867" s="97">
        <v>120</v>
      </c>
      <c r="G1867" s="88">
        <f t="shared" si="58"/>
        <v>0</v>
      </c>
      <c r="H1867" s="97">
        <v>0</v>
      </c>
      <c r="I1867" s="97">
        <v>0</v>
      </c>
      <c r="J1867" s="97">
        <v>65</v>
      </c>
      <c r="K1867" s="88">
        <f t="shared" si="59"/>
        <v>0</v>
      </c>
      <c r="L1867" s="97">
        <v>0</v>
      </c>
      <c r="M1867" s="97">
        <v>0</v>
      </c>
      <c r="N1867" s="97">
        <v>67</v>
      </c>
      <c r="O1867" s="97">
        <v>0</v>
      </c>
      <c r="P1867" s="97">
        <v>188</v>
      </c>
      <c r="Q1867" s="97">
        <v>3</v>
      </c>
      <c r="R1867" s="97">
        <v>440</v>
      </c>
      <c r="S1867" s="97">
        <v>3</v>
      </c>
    </row>
    <row r="1868" spans="1:19" ht="12.75" customHeight="1" x14ac:dyDescent="0.2">
      <c r="A1868" s="97" t="s">
        <v>323</v>
      </c>
      <c r="B1868" s="97" t="s">
        <v>81</v>
      </c>
      <c r="C1868" s="97" t="s">
        <v>8</v>
      </c>
      <c r="D1868" s="98">
        <v>2017</v>
      </c>
      <c r="E1868" s="97" t="s">
        <v>6</v>
      </c>
      <c r="F1868" s="97">
        <v>120</v>
      </c>
      <c r="G1868" s="88">
        <f t="shared" si="58"/>
        <v>0</v>
      </c>
      <c r="H1868" s="97">
        <v>0</v>
      </c>
      <c r="I1868" s="97">
        <v>0</v>
      </c>
      <c r="J1868" s="97">
        <v>65</v>
      </c>
      <c r="K1868" s="88">
        <f t="shared" si="59"/>
        <v>0</v>
      </c>
      <c r="L1868" s="97">
        <v>0</v>
      </c>
      <c r="M1868" s="97">
        <v>0</v>
      </c>
      <c r="N1868" s="97">
        <v>67</v>
      </c>
      <c r="O1868" s="97">
        <v>0</v>
      </c>
      <c r="P1868" s="97">
        <v>188</v>
      </c>
      <c r="Q1868" s="97">
        <v>5</v>
      </c>
      <c r="R1868" s="97">
        <v>440</v>
      </c>
      <c r="S1868" s="97">
        <v>5</v>
      </c>
    </row>
    <row r="1869" spans="1:19" ht="12.75" customHeight="1" x14ac:dyDescent="0.2">
      <c r="A1869" s="93" t="s">
        <v>324</v>
      </c>
      <c r="B1869" s="93" t="s">
        <v>101</v>
      </c>
      <c r="C1869" s="93" t="s">
        <v>32</v>
      </c>
      <c r="D1869" s="94" t="s">
        <v>1189</v>
      </c>
      <c r="E1869" s="93" t="s">
        <v>6</v>
      </c>
      <c r="F1869" s="95">
        <v>76</v>
      </c>
      <c r="G1869" s="88">
        <f t="shared" si="58"/>
        <v>0</v>
      </c>
      <c r="H1869" s="95">
        <v>0</v>
      </c>
      <c r="I1869" s="95">
        <v>0</v>
      </c>
      <c r="J1869" s="96">
        <v>54</v>
      </c>
      <c r="K1869" s="88">
        <f t="shared" si="59"/>
        <v>0</v>
      </c>
      <c r="L1869" s="95">
        <v>0</v>
      </c>
      <c r="M1869" s="95">
        <v>0</v>
      </c>
      <c r="N1869" s="95">
        <v>59</v>
      </c>
      <c r="O1869" s="95">
        <v>0</v>
      </c>
      <c r="P1869" s="93" t="s">
        <v>1481</v>
      </c>
      <c r="Q1869" s="95">
        <v>36</v>
      </c>
      <c r="R1869" s="95">
        <v>319</v>
      </c>
      <c r="S1869" s="95">
        <v>36</v>
      </c>
    </row>
    <row r="1870" spans="1:19" ht="12.75" customHeight="1" x14ac:dyDescent="0.2">
      <c r="A1870" s="97" t="s">
        <v>324</v>
      </c>
      <c r="B1870" s="97" t="s">
        <v>101</v>
      </c>
      <c r="C1870" s="97" t="s">
        <v>32</v>
      </c>
      <c r="D1870" s="98">
        <v>2013</v>
      </c>
      <c r="E1870" s="97" t="s">
        <v>6</v>
      </c>
      <c r="F1870" s="97">
        <v>76</v>
      </c>
      <c r="G1870" s="88">
        <f t="shared" si="58"/>
        <v>0</v>
      </c>
      <c r="H1870" s="97">
        <v>0</v>
      </c>
      <c r="I1870" s="97">
        <v>0</v>
      </c>
      <c r="J1870" s="97">
        <v>54</v>
      </c>
      <c r="K1870" s="88">
        <f t="shared" si="59"/>
        <v>0</v>
      </c>
      <c r="L1870" s="97">
        <v>0</v>
      </c>
      <c r="M1870" s="97">
        <v>0</v>
      </c>
      <c r="N1870" s="97">
        <v>59</v>
      </c>
      <c r="O1870" s="97">
        <v>1</v>
      </c>
      <c r="P1870" s="97">
        <v>130</v>
      </c>
      <c r="Q1870" s="97">
        <v>0</v>
      </c>
      <c r="R1870" s="97">
        <v>319</v>
      </c>
      <c r="S1870" s="97">
        <v>1</v>
      </c>
    </row>
    <row r="1871" spans="1:19" ht="12.75" customHeight="1" x14ac:dyDescent="0.2">
      <c r="A1871" s="97" t="s">
        <v>324</v>
      </c>
      <c r="B1871" s="97" t="s">
        <v>101</v>
      </c>
      <c r="C1871" s="97" t="s">
        <v>32</v>
      </c>
      <c r="D1871" s="98">
        <v>2014</v>
      </c>
      <c r="E1871" s="97" t="s">
        <v>6</v>
      </c>
      <c r="F1871" s="97">
        <v>76</v>
      </c>
      <c r="G1871" s="88">
        <f t="shared" si="58"/>
        <v>0</v>
      </c>
      <c r="H1871" s="97">
        <v>0</v>
      </c>
      <c r="I1871" s="97">
        <v>0</v>
      </c>
      <c r="J1871" s="97">
        <v>54</v>
      </c>
      <c r="K1871" s="88">
        <f t="shared" si="59"/>
        <v>0</v>
      </c>
      <c r="L1871" s="97">
        <v>0</v>
      </c>
      <c r="M1871" s="97">
        <v>0</v>
      </c>
      <c r="N1871" s="97">
        <v>59</v>
      </c>
      <c r="O1871" s="97">
        <v>0</v>
      </c>
      <c r="P1871" s="97">
        <v>130</v>
      </c>
      <c r="Q1871" s="97">
        <v>0</v>
      </c>
      <c r="R1871" s="97">
        <v>319</v>
      </c>
      <c r="S1871" s="97">
        <v>0</v>
      </c>
    </row>
    <row r="1872" spans="1:19" ht="12.75" customHeight="1" x14ac:dyDescent="0.2">
      <c r="A1872" s="97" t="s">
        <v>324</v>
      </c>
      <c r="B1872" s="97" t="s">
        <v>101</v>
      </c>
      <c r="C1872" s="97" t="s">
        <v>32</v>
      </c>
      <c r="D1872" s="98">
        <v>2015</v>
      </c>
      <c r="E1872" s="97" t="s">
        <v>6</v>
      </c>
      <c r="F1872" s="97">
        <v>76</v>
      </c>
      <c r="G1872" s="88">
        <f t="shared" si="58"/>
        <v>0</v>
      </c>
      <c r="H1872" s="97">
        <v>0</v>
      </c>
      <c r="I1872" s="97">
        <v>0</v>
      </c>
      <c r="J1872" s="97">
        <v>54</v>
      </c>
      <c r="K1872" s="88">
        <f t="shared" si="59"/>
        <v>0</v>
      </c>
      <c r="L1872" s="97">
        <v>0</v>
      </c>
      <c r="M1872" s="97">
        <v>0</v>
      </c>
      <c r="N1872" s="97">
        <v>59</v>
      </c>
      <c r="O1872" s="97">
        <v>0</v>
      </c>
      <c r="P1872" s="97">
        <v>130</v>
      </c>
      <c r="Q1872" s="97">
        <v>32</v>
      </c>
      <c r="R1872" s="97">
        <v>319</v>
      </c>
      <c r="S1872" s="97">
        <v>32</v>
      </c>
    </row>
    <row r="1873" spans="1:19" ht="12.75" customHeight="1" x14ac:dyDescent="0.2">
      <c r="A1873" s="97" t="s">
        <v>324</v>
      </c>
      <c r="B1873" s="97" t="s">
        <v>101</v>
      </c>
      <c r="C1873" s="97" t="s">
        <v>32</v>
      </c>
      <c r="D1873" s="98">
        <v>2016</v>
      </c>
      <c r="E1873" s="97" t="s">
        <v>6</v>
      </c>
      <c r="F1873" s="97">
        <v>76</v>
      </c>
      <c r="G1873" s="88">
        <f t="shared" si="58"/>
        <v>0</v>
      </c>
      <c r="H1873" s="97">
        <v>0</v>
      </c>
      <c r="I1873" s="97">
        <v>0</v>
      </c>
      <c r="J1873" s="97">
        <v>54</v>
      </c>
      <c r="K1873" s="88">
        <f t="shared" si="59"/>
        <v>0</v>
      </c>
      <c r="L1873" s="97">
        <v>0</v>
      </c>
      <c r="M1873" s="97">
        <v>0</v>
      </c>
      <c r="N1873" s="97">
        <v>59</v>
      </c>
      <c r="O1873" s="97">
        <v>7</v>
      </c>
      <c r="P1873" s="97">
        <v>130</v>
      </c>
      <c r="Q1873" s="97">
        <v>26</v>
      </c>
      <c r="R1873" s="97">
        <v>319</v>
      </c>
      <c r="S1873" s="97">
        <v>33</v>
      </c>
    </row>
    <row r="1874" spans="1:19" ht="12.75" customHeight="1" x14ac:dyDescent="0.2">
      <c r="A1874" s="97" t="s">
        <v>324</v>
      </c>
      <c r="B1874" s="97" t="s">
        <v>101</v>
      </c>
      <c r="C1874" s="97" t="s">
        <v>32</v>
      </c>
      <c r="D1874" s="98">
        <v>2017</v>
      </c>
      <c r="E1874" s="97" t="s">
        <v>6</v>
      </c>
      <c r="F1874" s="97">
        <v>76</v>
      </c>
      <c r="G1874" s="88">
        <f t="shared" si="58"/>
        <v>0</v>
      </c>
      <c r="H1874" s="97">
        <v>0</v>
      </c>
      <c r="I1874" s="97">
        <v>0</v>
      </c>
      <c r="J1874" s="97">
        <v>54</v>
      </c>
      <c r="K1874" s="88">
        <f t="shared" si="59"/>
        <v>0</v>
      </c>
      <c r="L1874" s="97">
        <v>0</v>
      </c>
      <c r="M1874" s="97">
        <v>0</v>
      </c>
      <c r="N1874" s="97">
        <v>59</v>
      </c>
      <c r="O1874" s="97">
        <v>0</v>
      </c>
      <c r="P1874" s="97">
        <v>130</v>
      </c>
      <c r="Q1874" s="97">
        <v>11</v>
      </c>
      <c r="R1874" s="97">
        <v>319</v>
      </c>
      <c r="S1874" s="97">
        <v>11</v>
      </c>
    </row>
    <row r="1875" spans="1:19" ht="12.75" customHeight="1" x14ac:dyDescent="0.2">
      <c r="A1875" s="97" t="s">
        <v>1140</v>
      </c>
      <c r="B1875" s="97" t="s">
        <v>105</v>
      </c>
      <c r="C1875" s="97" t="s">
        <v>26</v>
      </c>
      <c r="D1875" s="98">
        <v>2015</v>
      </c>
      <c r="E1875" s="97" t="s">
        <v>6</v>
      </c>
      <c r="F1875" s="97">
        <v>24</v>
      </c>
      <c r="G1875" s="88">
        <f t="shared" si="58"/>
        <v>0</v>
      </c>
      <c r="H1875" s="97">
        <v>0</v>
      </c>
      <c r="I1875" s="97">
        <v>0</v>
      </c>
      <c r="J1875" s="97">
        <v>27</v>
      </c>
      <c r="K1875" s="88">
        <f t="shared" si="59"/>
        <v>0</v>
      </c>
      <c r="L1875" s="97">
        <v>0</v>
      </c>
      <c r="M1875" s="97">
        <v>0</v>
      </c>
      <c r="N1875" s="97">
        <v>41</v>
      </c>
      <c r="O1875" s="97">
        <v>6</v>
      </c>
      <c r="P1875" s="97">
        <v>190</v>
      </c>
      <c r="Q1875" s="97">
        <v>0</v>
      </c>
      <c r="R1875" s="97">
        <v>282</v>
      </c>
      <c r="S1875" s="97">
        <v>6</v>
      </c>
    </row>
    <row r="1876" spans="1:19" ht="12.75" customHeight="1" x14ac:dyDescent="0.2">
      <c r="A1876" s="97" t="s">
        <v>1140</v>
      </c>
      <c r="B1876" s="97" t="s">
        <v>105</v>
      </c>
      <c r="C1876" s="97" t="s">
        <v>26</v>
      </c>
      <c r="D1876" s="98">
        <v>2016</v>
      </c>
      <c r="E1876" s="97" t="s">
        <v>6</v>
      </c>
      <c r="F1876" s="97">
        <v>24</v>
      </c>
      <c r="G1876" s="88">
        <f t="shared" si="58"/>
        <v>3</v>
      </c>
      <c r="H1876" s="97">
        <v>0</v>
      </c>
      <c r="I1876" s="97">
        <v>3</v>
      </c>
      <c r="J1876" s="97">
        <v>27</v>
      </c>
      <c r="K1876" s="88">
        <f t="shared" si="59"/>
        <v>3</v>
      </c>
      <c r="L1876" s="97">
        <v>0</v>
      </c>
      <c r="M1876" s="97">
        <v>3</v>
      </c>
      <c r="N1876" s="97">
        <v>41</v>
      </c>
      <c r="O1876" s="97">
        <v>1</v>
      </c>
      <c r="P1876" s="97">
        <v>190</v>
      </c>
      <c r="Q1876" s="97">
        <v>0</v>
      </c>
      <c r="R1876" s="97">
        <v>282</v>
      </c>
      <c r="S1876" s="97">
        <v>7</v>
      </c>
    </row>
    <row r="1877" spans="1:19" ht="12.75" customHeight="1" x14ac:dyDescent="0.2">
      <c r="A1877" s="97" t="s">
        <v>1140</v>
      </c>
      <c r="B1877" s="97" t="s">
        <v>105</v>
      </c>
      <c r="C1877" s="97" t="s">
        <v>26</v>
      </c>
      <c r="D1877" s="98">
        <v>2017</v>
      </c>
      <c r="E1877" s="97" t="s">
        <v>6</v>
      </c>
      <c r="F1877" s="97">
        <v>24</v>
      </c>
      <c r="G1877" s="88">
        <f t="shared" si="58"/>
        <v>2</v>
      </c>
      <c r="H1877" s="97">
        <v>0</v>
      </c>
      <c r="I1877" s="97">
        <v>2</v>
      </c>
      <c r="J1877" s="97">
        <v>27</v>
      </c>
      <c r="K1877" s="88">
        <f t="shared" si="59"/>
        <v>1</v>
      </c>
      <c r="L1877" s="97">
        <v>0</v>
      </c>
      <c r="M1877" s="97">
        <v>1</v>
      </c>
      <c r="N1877" s="97">
        <v>41</v>
      </c>
      <c r="O1877" s="97">
        <v>0</v>
      </c>
      <c r="P1877" s="97">
        <v>190</v>
      </c>
      <c r="Q1877" s="97">
        <v>1</v>
      </c>
      <c r="R1877" s="97">
        <v>282</v>
      </c>
      <c r="S1877" s="97">
        <v>4</v>
      </c>
    </row>
    <row r="1878" spans="1:19" ht="12.75" customHeight="1" x14ac:dyDescent="0.2">
      <c r="A1878" s="93" t="s">
        <v>325</v>
      </c>
      <c r="B1878" s="93" t="s">
        <v>101</v>
      </c>
      <c r="C1878" s="93" t="s">
        <v>32</v>
      </c>
      <c r="D1878" s="94" t="s">
        <v>1189</v>
      </c>
      <c r="E1878" s="93" t="s">
        <v>6</v>
      </c>
      <c r="F1878" s="95">
        <v>390</v>
      </c>
      <c r="G1878" s="88">
        <f t="shared" si="58"/>
        <v>0</v>
      </c>
      <c r="H1878" s="95">
        <v>0</v>
      </c>
      <c r="I1878" s="95">
        <v>0</v>
      </c>
      <c r="J1878" s="96">
        <v>274</v>
      </c>
      <c r="K1878" s="88">
        <f t="shared" si="59"/>
        <v>39</v>
      </c>
      <c r="L1878" s="95">
        <v>39</v>
      </c>
      <c r="M1878" s="95">
        <v>0</v>
      </c>
      <c r="N1878" s="95">
        <v>349</v>
      </c>
      <c r="O1878" s="95">
        <v>38</v>
      </c>
      <c r="P1878" s="93" t="s">
        <v>1482</v>
      </c>
      <c r="Q1878" s="95">
        <v>174</v>
      </c>
      <c r="R1878" s="95">
        <v>1877</v>
      </c>
      <c r="S1878" s="95">
        <v>251</v>
      </c>
    </row>
    <row r="1879" spans="1:19" ht="12.75" customHeight="1" x14ac:dyDescent="0.2">
      <c r="A1879" s="97" t="s">
        <v>325</v>
      </c>
      <c r="B1879" s="97" t="s">
        <v>101</v>
      </c>
      <c r="C1879" s="97" t="s">
        <v>32</v>
      </c>
      <c r="D1879" s="98">
        <v>2013</v>
      </c>
      <c r="E1879" s="97" t="s">
        <v>6</v>
      </c>
      <c r="F1879" s="97">
        <v>390</v>
      </c>
      <c r="G1879" s="88">
        <f t="shared" si="58"/>
        <v>46</v>
      </c>
      <c r="H1879" s="97">
        <v>46</v>
      </c>
      <c r="I1879" s="97">
        <v>0</v>
      </c>
      <c r="J1879" s="97">
        <v>274</v>
      </c>
      <c r="K1879" s="88">
        <f t="shared" si="59"/>
        <v>16</v>
      </c>
      <c r="L1879" s="97">
        <v>16</v>
      </c>
      <c r="M1879" s="97">
        <v>0</v>
      </c>
      <c r="N1879" s="97">
        <v>349</v>
      </c>
      <c r="O1879" s="97">
        <v>1</v>
      </c>
      <c r="P1879" s="97">
        <v>864</v>
      </c>
      <c r="Q1879" s="97">
        <v>97</v>
      </c>
      <c r="R1879" s="97">
        <v>1877</v>
      </c>
      <c r="S1879" s="97">
        <v>160</v>
      </c>
    </row>
    <row r="1880" spans="1:19" ht="12.75" customHeight="1" x14ac:dyDescent="0.2">
      <c r="A1880" s="97" t="s">
        <v>325</v>
      </c>
      <c r="B1880" s="97" t="s">
        <v>101</v>
      </c>
      <c r="C1880" s="97" t="s">
        <v>32</v>
      </c>
      <c r="D1880" s="98">
        <v>2014</v>
      </c>
      <c r="E1880" s="97" t="s">
        <v>6</v>
      </c>
      <c r="F1880" s="97">
        <v>390</v>
      </c>
      <c r="G1880" s="88">
        <f t="shared" si="58"/>
        <v>0</v>
      </c>
      <c r="H1880" s="97">
        <v>0</v>
      </c>
      <c r="I1880" s="97">
        <v>0</v>
      </c>
      <c r="J1880" s="97">
        <v>274</v>
      </c>
      <c r="K1880" s="88">
        <f t="shared" si="59"/>
        <v>0</v>
      </c>
      <c r="L1880" s="97">
        <v>0</v>
      </c>
      <c r="M1880" s="97">
        <v>0</v>
      </c>
      <c r="N1880" s="97">
        <v>349</v>
      </c>
      <c r="O1880" s="97">
        <v>32</v>
      </c>
      <c r="P1880" s="97">
        <v>864</v>
      </c>
      <c r="Q1880" s="97">
        <v>96</v>
      </c>
      <c r="R1880" s="97">
        <v>1877</v>
      </c>
      <c r="S1880" s="97">
        <v>128</v>
      </c>
    </row>
    <row r="1881" spans="1:19" ht="12.75" customHeight="1" x14ac:dyDescent="0.2">
      <c r="A1881" s="97" t="s">
        <v>325</v>
      </c>
      <c r="B1881" s="97" t="s">
        <v>101</v>
      </c>
      <c r="C1881" s="97" t="s">
        <v>32</v>
      </c>
      <c r="D1881" s="98">
        <v>2015</v>
      </c>
      <c r="E1881" s="97" t="s">
        <v>6</v>
      </c>
      <c r="F1881" s="97">
        <v>390</v>
      </c>
      <c r="G1881" s="88">
        <f t="shared" si="58"/>
        <v>0</v>
      </c>
      <c r="H1881" s="97">
        <v>0</v>
      </c>
      <c r="I1881" s="97">
        <v>0</v>
      </c>
      <c r="J1881" s="97">
        <v>274</v>
      </c>
      <c r="K1881" s="88">
        <f t="shared" si="59"/>
        <v>1</v>
      </c>
      <c r="L1881" s="97">
        <v>1</v>
      </c>
      <c r="M1881" s="97">
        <v>0</v>
      </c>
      <c r="N1881" s="97">
        <v>349</v>
      </c>
      <c r="O1881" s="97">
        <v>37</v>
      </c>
      <c r="P1881" s="97">
        <v>864</v>
      </c>
      <c r="Q1881" s="97">
        <v>114</v>
      </c>
      <c r="R1881" s="97">
        <v>1877</v>
      </c>
      <c r="S1881" s="97">
        <v>152</v>
      </c>
    </row>
    <row r="1882" spans="1:19" ht="12.75" customHeight="1" x14ac:dyDescent="0.2">
      <c r="A1882" s="97" t="s">
        <v>325</v>
      </c>
      <c r="B1882" s="97" t="s">
        <v>101</v>
      </c>
      <c r="C1882" s="97" t="s">
        <v>32</v>
      </c>
      <c r="D1882" s="98">
        <v>2016</v>
      </c>
      <c r="E1882" s="97" t="s">
        <v>6</v>
      </c>
      <c r="F1882" s="97">
        <v>390</v>
      </c>
      <c r="G1882" s="88">
        <f t="shared" si="58"/>
        <v>0</v>
      </c>
      <c r="H1882" s="97">
        <v>0</v>
      </c>
      <c r="I1882" s="97">
        <v>0</v>
      </c>
      <c r="J1882" s="97">
        <v>274</v>
      </c>
      <c r="K1882" s="88">
        <f t="shared" si="59"/>
        <v>1</v>
      </c>
      <c r="L1882" s="97">
        <v>1</v>
      </c>
      <c r="M1882" s="97">
        <v>0</v>
      </c>
      <c r="N1882" s="97">
        <v>349</v>
      </c>
      <c r="O1882" s="97">
        <v>67</v>
      </c>
      <c r="P1882" s="97">
        <v>864</v>
      </c>
      <c r="Q1882" s="97">
        <v>199</v>
      </c>
      <c r="R1882" s="97">
        <v>1877</v>
      </c>
      <c r="S1882" s="97">
        <v>267</v>
      </c>
    </row>
    <row r="1883" spans="1:19" ht="12.75" customHeight="1" x14ac:dyDescent="0.2">
      <c r="A1883" s="97" t="s">
        <v>325</v>
      </c>
      <c r="B1883" s="97" t="s">
        <v>101</v>
      </c>
      <c r="C1883" s="97" t="s">
        <v>32</v>
      </c>
      <c r="D1883" s="98">
        <v>2017</v>
      </c>
      <c r="E1883" s="97" t="s">
        <v>6</v>
      </c>
      <c r="F1883" s="97">
        <v>390</v>
      </c>
      <c r="G1883" s="88">
        <f t="shared" si="58"/>
        <v>79</v>
      </c>
      <c r="H1883" s="97">
        <v>79</v>
      </c>
      <c r="I1883" s="97">
        <v>0</v>
      </c>
      <c r="J1883" s="97">
        <v>274</v>
      </c>
      <c r="K1883" s="88">
        <f t="shared" si="59"/>
        <v>0</v>
      </c>
      <c r="L1883" s="97">
        <v>0</v>
      </c>
      <c r="M1883" s="97">
        <v>0</v>
      </c>
      <c r="N1883" s="97">
        <v>349</v>
      </c>
      <c r="O1883" s="97">
        <v>32</v>
      </c>
      <c r="P1883" s="97">
        <v>864</v>
      </c>
      <c r="Q1883" s="97">
        <v>99</v>
      </c>
      <c r="R1883" s="97">
        <v>1877</v>
      </c>
      <c r="S1883" s="97">
        <v>210</v>
      </c>
    </row>
    <row r="1884" spans="1:19" ht="12.75" customHeight="1" x14ac:dyDescent="0.2">
      <c r="A1884" s="93" t="s">
        <v>326</v>
      </c>
      <c r="B1884" s="93" t="s">
        <v>29</v>
      </c>
      <c r="C1884" s="93" t="s">
        <v>8</v>
      </c>
      <c r="D1884" s="94" t="s">
        <v>1189</v>
      </c>
      <c r="E1884" s="93" t="s">
        <v>6</v>
      </c>
      <c r="F1884" s="95">
        <v>23</v>
      </c>
      <c r="G1884" s="88">
        <f t="shared" si="58"/>
        <v>11</v>
      </c>
      <c r="H1884" s="95">
        <v>0</v>
      </c>
      <c r="I1884" s="95">
        <v>11</v>
      </c>
      <c r="J1884" s="96">
        <v>13</v>
      </c>
      <c r="K1884" s="88">
        <f t="shared" si="59"/>
        <v>2</v>
      </c>
      <c r="L1884" s="95">
        <v>0</v>
      </c>
      <c r="M1884" s="95">
        <v>2</v>
      </c>
      <c r="N1884" s="95">
        <v>15</v>
      </c>
      <c r="O1884" s="95">
        <v>1</v>
      </c>
      <c r="P1884" s="93" t="s">
        <v>1483</v>
      </c>
      <c r="Q1884" s="95">
        <v>7</v>
      </c>
      <c r="R1884" s="95">
        <v>62</v>
      </c>
      <c r="S1884" s="95">
        <v>21</v>
      </c>
    </row>
    <row r="1885" spans="1:19" ht="12.75" customHeight="1" x14ac:dyDescent="0.2">
      <c r="A1885" t="s">
        <v>326</v>
      </c>
      <c r="B1885" t="s">
        <v>29</v>
      </c>
      <c r="C1885" t="s">
        <v>8</v>
      </c>
      <c r="D1885" s="92">
        <v>2015</v>
      </c>
      <c r="E1885" t="s">
        <v>6</v>
      </c>
      <c r="F1885">
        <v>23</v>
      </c>
      <c r="G1885" s="88">
        <f t="shared" si="58"/>
        <v>1</v>
      </c>
      <c r="H1885">
        <v>0</v>
      </c>
      <c r="I1885">
        <v>1</v>
      </c>
      <c r="J1885">
        <v>13</v>
      </c>
      <c r="K1885" s="88">
        <f t="shared" si="59"/>
        <v>0</v>
      </c>
      <c r="L1885">
        <v>0</v>
      </c>
      <c r="M1885">
        <v>0</v>
      </c>
      <c r="N1885">
        <v>15</v>
      </c>
      <c r="O1885">
        <v>0</v>
      </c>
      <c r="P1885">
        <v>11</v>
      </c>
      <c r="Q1885">
        <v>4</v>
      </c>
      <c r="R1885">
        <v>62</v>
      </c>
      <c r="S1885">
        <v>5</v>
      </c>
    </row>
    <row r="1886" spans="1:19" ht="12.75" customHeight="1" x14ac:dyDescent="0.2">
      <c r="A1886" t="s">
        <v>326</v>
      </c>
      <c r="B1886" t="s">
        <v>29</v>
      </c>
      <c r="C1886" t="s">
        <v>8</v>
      </c>
      <c r="D1886" s="92">
        <v>2016</v>
      </c>
      <c r="E1886" t="s">
        <v>6</v>
      </c>
      <c r="F1886">
        <v>23</v>
      </c>
      <c r="G1886" s="88">
        <f t="shared" si="58"/>
        <v>5</v>
      </c>
      <c r="H1886">
        <v>0</v>
      </c>
      <c r="I1886">
        <v>5</v>
      </c>
      <c r="J1886">
        <v>13</v>
      </c>
      <c r="K1886" s="88">
        <f t="shared" si="59"/>
        <v>1</v>
      </c>
      <c r="L1886">
        <v>0</v>
      </c>
      <c r="M1886">
        <v>1</v>
      </c>
      <c r="N1886">
        <v>15</v>
      </c>
      <c r="O1886">
        <v>1</v>
      </c>
      <c r="P1886">
        <v>11</v>
      </c>
      <c r="Q1886">
        <v>8</v>
      </c>
      <c r="R1886">
        <v>62</v>
      </c>
      <c r="S1886">
        <v>15</v>
      </c>
    </row>
    <row r="1887" spans="1:19" ht="12.75" customHeight="1" x14ac:dyDescent="0.2">
      <c r="A1887" t="s">
        <v>326</v>
      </c>
      <c r="B1887" t="s">
        <v>29</v>
      </c>
      <c r="C1887" t="s">
        <v>8</v>
      </c>
      <c r="D1887" s="92">
        <v>2017</v>
      </c>
      <c r="E1887" t="s">
        <v>6</v>
      </c>
      <c r="F1887">
        <v>23</v>
      </c>
      <c r="G1887" s="88">
        <f t="shared" si="58"/>
        <v>6</v>
      </c>
      <c r="H1887">
        <v>0</v>
      </c>
      <c r="I1887">
        <v>6</v>
      </c>
      <c r="J1887">
        <v>13</v>
      </c>
      <c r="K1887" s="88">
        <f t="shared" si="59"/>
        <v>1</v>
      </c>
      <c r="L1887">
        <v>0</v>
      </c>
      <c r="M1887">
        <v>1</v>
      </c>
      <c r="N1887">
        <v>15</v>
      </c>
      <c r="O1887">
        <v>1</v>
      </c>
      <c r="P1887">
        <v>11</v>
      </c>
      <c r="Q1887">
        <v>5</v>
      </c>
      <c r="R1887">
        <v>62</v>
      </c>
      <c r="S1887">
        <v>13</v>
      </c>
    </row>
    <row r="1888" spans="1:19" ht="12.75" customHeight="1" x14ac:dyDescent="0.2">
      <c r="A1888" s="93" t="s">
        <v>327</v>
      </c>
      <c r="B1888" s="93" t="s">
        <v>101</v>
      </c>
      <c r="C1888" s="93" t="s">
        <v>32</v>
      </c>
      <c r="D1888" s="94" t="s">
        <v>1189</v>
      </c>
      <c r="E1888" s="93" t="s">
        <v>6</v>
      </c>
      <c r="F1888" s="95">
        <v>427</v>
      </c>
      <c r="G1888" s="88">
        <f t="shared" si="58"/>
        <v>2</v>
      </c>
      <c r="H1888" s="95">
        <v>0</v>
      </c>
      <c r="I1888" s="95">
        <v>2</v>
      </c>
      <c r="J1888" s="96">
        <v>299</v>
      </c>
      <c r="K1888" s="88">
        <f t="shared" si="59"/>
        <v>1</v>
      </c>
      <c r="L1888" s="95">
        <v>0</v>
      </c>
      <c r="M1888" s="95">
        <v>1</v>
      </c>
      <c r="N1888" s="95">
        <v>351</v>
      </c>
      <c r="O1888" s="95">
        <v>8</v>
      </c>
      <c r="P1888" s="93" t="s">
        <v>1484</v>
      </c>
      <c r="Q1888" s="95">
        <v>4</v>
      </c>
      <c r="R1888" s="95">
        <v>1890</v>
      </c>
      <c r="S1888" s="95">
        <v>15</v>
      </c>
    </row>
    <row r="1889" spans="1:19" ht="12.75" customHeight="1" x14ac:dyDescent="0.2">
      <c r="A1889" s="97" t="s">
        <v>327</v>
      </c>
      <c r="B1889" s="97" t="s">
        <v>101</v>
      </c>
      <c r="C1889" s="97" t="s">
        <v>32</v>
      </c>
      <c r="D1889" s="98">
        <v>2014</v>
      </c>
      <c r="E1889" s="97" t="s">
        <v>6</v>
      </c>
      <c r="F1889" s="97">
        <v>427</v>
      </c>
      <c r="G1889" s="88">
        <f t="shared" si="58"/>
        <v>6</v>
      </c>
      <c r="H1889" s="97">
        <v>6</v>
      </c>
      <c r="I1889" s="97">
        <v>0</v>
      </c>
      <c r="J1889" s="97">
        <v>299</v>
      </c>
      <c r="K1889" s="88">
        <f t="shared" si="59"/>
        <v>3</v>
      </c>
      <c r="L1889" s="97">
        <v>3</v>
      </c>
      <c r="M1889" s="97">
        <v>0</v>
      </c>
      <c r="N1889" s="97">
        <v>351</v>
      </c>
      <c r="O1889" s="97">
        <v>4</v>
      </c>
      <c r="P1889" s="97">
        <v>813</v>
      </c>
      <c r="Q1889" s="97">
        <v>10</v>
      </c>
      <c r="R1889" s="97">
        <v>1890</v>
      </c>
      <c r="S1889" s="97">
        <v>23</v>
      </c>
    </row>
    <row r="1890" spans="1:19" ht="12.75" customHeight="1" x14ac:dyDescent="0.2">
      <c r="A1890" s="97" t="s">
        <v>327</v>
      </c>
      <c r="B1890" s="97" t="s">
        <v>101</v>
      </c>
      <c r="C1890" s="97" t="s">
        <v>32</v>
      </c>
      <c r="D1890" s="98">
        <v>2015</v>
      </c>
      <c r="E1890" s="97" t="s">
        <v>6</v>
      </c>
      <c r="F1890" s="97">
        <v>427</v>
      </c>
      <c r="G1890" s="88">
        <f t="shared" si="58"/>
        <v>0</v>
      </c>
      <c r="H1890" s="97">
        <v>0</v>
      </c>
      <c r="I1890" s="97">
        <v>0</v>
      </c>
      <c r="J1890" s="97">
        <v>299</v>
      </c>
      <c r="K1890" s="88">
        <f t="shared" si="59"/>
        <v>1</v>
      </c>
      <c r="L1890" s="97">
        <v>0</v>
      </c>
      <c r="M1890" s="97">
        <v>1</v>
      </c>
      <c r="N1890" s="97">
        <v>351</v>
      </c>
      <c r="O1890" s="97">
        <v>2</v>
      </c>
      <c r="P1890" s="97">
        <v>813</v>
      </c>
      <c r="Q1890" s="97">
        <v>8</v>
      </c>
      <c r="R1890" s="97">
        <v>1890</v>
      </c>
      <c r="S1890" s="97">
        <v>11</v>
      </c>
    </row>
    <row r="1891" spans="1:19" ht="12.75" customHeight="1" x14ac:dyDescent="0.2">
      <c r="A1891" s="97" t="s">
        <v>327</v>
      </c>
      <c r="B1891" s="97" t="s">
        <v>101</v>
      </c>
      <c r="C1891" s="97" t="s">
        <v>32</v>
      </c>
      <c r="D1891" s="98">
        <v>2016</v>
      </c>
      <c r="E1891" s="97" t="s">
        <v>6</v>
      </c>
      <c r="F1891" s="97">
        <v>427</v>
      </c>
      <c r="G1891" s="88">
        <f t="shared" si="58"/>
        <v>40</v>
      </c>
      <c r="H1891" s="97">
        <v>40</v>
      </c>
      <c r="I1891" s="97">
        <v>0</v>
      </c>
      <c r="J1891" s="97">
        <v>299</v>
      </c>
      <c r="K1891" s="88">
        <f t="shared" si="59"/>
        <v>4</v>
      </c>
      <c r="L1891" s="97">
        <v>0</v>
      </c>
      <c r="M1891" s="97">
        <v>4</v>
      </c>
      <c r="N1891" s="97">
        <v>351</v>
      </c>
      <c r="O1891" s="97">
        <v>7</v>
      </c>
      <c r="P1891" s="97">
        <v>813</v>
      </c>
      <c r="Q1891" s="97">
        <v>3</v>
      </c>
      <c r="R1891" s="97">
        <v>1890</v>
      </c>
      <c r="S1891" s="97">
        <v>54</v>
      </c>
    </row>
    <row r="1892" spans="1:19" ht="12.75" customHeight="1" x14ac:dyDescent="0.2">
      <c r="A1892" s="97" t="s">
        <v>327</v>
      </c>
      <c r="B1892" s="97" t="s">
        <v>101</v>
      </c>
      <c r="C1892" s="97" t="s">
        <v>32</v>
      </c>
      <c r="D1892" s="98">
        <v>2017</v>
      </c>
      <c r="E1892" s="97" t="s">
        <v>6</v>
      </c>
      <c r="F1892" s="97">
        <v>427</v>
      </c>
      <c r="G1892" s="88">
        <f t="shared" si="58"/>
        <v>3</v>
      </c>
      <c r="H1892" s="97">
        <v>0</v>
      </c>
      <c r="I1892" s="97">
        <v>3</v>
      </c>
      <c r="J1892" s="97">
        <v>299</v>
      </c>
      <c r="K1892" s="88">
        <f t="shared" si="59"/>
        <v>4</v>
      </c>
      <c r="L1892" s="97">
        <v>0</v>
      </c>
      <c r="M1892" s="97">
        <v>4</v>
      </c>
      <c r="N1892" s="97">
        <v>351</v>
      </c>
      <c r="O1892" s="97">
        <v>3</v>
      </c>
      <c r="P1892" s="97">
        <v>813</v>
      </c>
      <c r="Q1892" s="97">
        <v>0</v>
      </c>
      <c r="R1892" s="97">
        <v>1890</v>
      </c>
      <c r="S1892" s="97">
        <v>10</v>
      </c>
    </row>
    <row r="1893" spans="1:19" ht="12.75" customHeight="1" x14ac:dyDescent="0.2">
      <c r="A1893" s="93" t="s">
        <v>969</v>
      </c>
      <c r="B1893" s="93" t="s">
        <v>12</v>
      </c>
      <c r="C1893" s="93" t="s">
        <v>3</v>
      </c>
      <c r="D1893" s="94" t="s">
        <v>1189</v>
      </c>
      <c r="E1893" s="93" t="s">
        <v>6</v>
      </c>
      <c r="F1893" s="95">
        <v>160</v>
      </c>
      <c r="G1893" s="88">
        <f t="shared" si="58"/>
        <v>2</v>
      </c>
      <c r="H1893" s="95">
        <v>0</v>
      </c>
      <c r="I1893" s="95">
        <v>2</v>
      </c>
      <c r="J1893" s="96">
        <v>113</v>
      </c>
      <c r="K1893" s="88">
        <f t="shared" si="59"/>
        <v>1</v>
      </c>
      <c r="L1893" s="95">
        <v>0</v>
      </c>
      <c r="M1893" s="95">
        <v>1</v>
      </c>
      <c r="N1893" s="95">
        <v>126</v>
      </c>
      <c r="O1893" s="95">
        <v>0</v>
      </c>
      <c r="P1893" s="93" t="s">
        <v>1485</v>
      </c>
      <c r="Q1893" s="95">
        <v>117</v>
      </c>
      <c r="R1893" s="95">
        <v>669</v>
      </c>
      <c r="S1893" s="95">
        <v>120</v>
      </c>
    </row>
    <row r="1894" spans="1:19" ht="12.75" customHeight="1" x14ac:dyDescent="0.2">
      <c r="A1894" t="s">
        <v>969</v>
      </c>
      <c r="B1894" t="s">
        <v>12</v>
      </c>
      <c r="C1894" t="s">
        <v>3</v>
      </c>
      <c r="D1894" s="92">
        <v>2014</v>
      </c>
      <c r="E1894" t="s">
        <v>6</v>
      </c>
      <c r="F1894">
        <v>160</v>
      </c>
      <c r="G1894" s="88">
        <f t="shared" si="58"/>
        <v>4</v>
      </c>
      <c r="H1894">
        <v>0</v>
      </c>
      <c r="I1894">
        <v>4</v>
      </c>
      <c r="J1894">
        <v>113</v>
      </c>
      <c r="K1894" s="88">
        <f t="shared" si="59"/>
        <v>0</v>
      </c>
      <c r="L1894">
        <v>0</v>
      </c>
      <c r="M1894">
        <v>0</v>
      </c>
      <c r="N1894">
        <v>126</v>
      </c>
      <c r="O1894">
        <v>1</v>
      </c>
      <c r="P1894">
        <v>270</v>
      </c>
      <c r="Q1894">
        <v>89</v>
      </c>
      <c r="R1894">
        <v>669</v>
      </c>
      <c r="S1894">
        <v>94</v>
      </c>
    </row>
    <row r="1895" spans="1:19" ht="12.75" customHeight="1" x14ac:dyDescent="0.2">
      <c r="A1895" t="s">
        <v>969</v>
      </c>
      <c r="B1895" t="s">
        <v>12</v>
      </c>
      <c r="C1895" t="s">
        <v>3</v>
      </c>
      <c r="D1895" s="92">
        <v>2015</v>
      </c>
      <c r="E1895" t="s">
        <v>6</v>
      </c>
      <c r="F1895">
        <v>160</v>
      </c>
      <c r="G1895" s="88">
        <f t="shared" si="58"/>
        <v>57</v>
      </c>
      <c r="H1895">
        <v>54</v>
      </c>
      <c r="I1895">
        <v>3</v>
      </c>
      <c r="J1895">
        <v>113</v>
      </c>
      <c r="K1895" s="88">
        <f t="shared" si="59"/>
        <v>14</v>
      </c>
      <c r="L1895">
        <v>14</v>
      </c>
      <c r="M1895">
        <v>0</v>
      </c>
      <c r="N1895">
        <v>126</v>
      </c>
      <c r="O1895">
        <v>14</v>
      </c>
      <c r="P1895">
        <v>270</v>
      </c>
      <c r="Q1895">
        <v>285</v>
      </c>
      <c r="R1895">
        <v>669</v>
      </c>
      <c r="S1895">
        <v>370</v>
      </c>
    </row>
    <row r="1896" spans="1:19" ht="12.75" customHeight="1" x14ac:dyDescent="0.2">
      <c r="A1896" t="s">
        <v>969</v>
      </c>
      <c r="B1896" t="s">
        <v>12</v>
      </c>
      <c r="C1896" t="s">
        <v>3</v>
      </c>
      <c r="D1896" s="92">
        <v>2016</v>
      </c>
      <c r="E1896" t="s">
        <v>6</v>
      </c>
      <c r="F1896">
        <v>160</v>
      </c>
      <c r="G1896" s="88">
        <f t="shared" si="58"/>
        <v>24</v>
      </c>
      <c r="H1896">
        <v>20</v>
      </c>
      <c r="I1896">
        <v>4</v>
      </c>
      <c r="J1896">
        <v>113</v>
      </c>
      <c r="K1896" s="88">
        <f t="shared" si="59"/>
        <v>4</v>
      </c>
      <c r="L1896">
        <v>4</v>
      </c>
      <c r="M1896">
        <v>0</v>
      </c>
      <c r="N1896">
        <v>126</v>
      </c>
      <c r="O1896">
        <v>0</v>
      </c>
      <c r="P1896">
        <v>270</v>
      </c>
      <c r="Q1896">
        <v>130</v>
      </c>
      <c r="R1896">
        <v>669</v>
      </c>
      <c r="S1896">
        <v>158</v>
      </c>
    </row>
    <row r="1897" spans="1:19" ht="12.75" customHeight="1" x14ac:dyDescent="0.2">
      <c r="A1897" s="93" t="s">
        <v>970</v>
      </c>
      <c r="B1897" s="93" t="s">
        <v>16</v>
      </c>
      <c r="C1897" s="93" t="s">
        <v>8</v>
      </c>
      <c r="D1897" s="94" t="s">
        <v>1189</v>
      </c>
      <c r="E1897" s="93" t="s">
        <v>6</v>
      </c>
      <c r="F1897" s="95">
        <v>4</v>
      </c>
      <c r="G1897" s="88">
        <f t="shared" si="58"/>
        <v>0</v>
      </c>
      <c r="H1897" s="95">
        <v>0</v>
      </c>
      <c r="I1897" s="95">
        <v>0</v>
      </c>
      <c r="J1897" s="96">
        <v>2</v>
      </c>
      <c r="K1897" s="88">
        <f t="shared" si="59"/>
        <v>0</v>
      </c>
      <c r="L1897" s="95">
        <v>0</v>
      </c>
      <c r="M1897" s="95">
        <v>0</v>
      </c>
      <c r="N1897" s="95">
        <v>3</v>
      </c>
      <c r="O1897" s="95">
        <v>3</v>
      </c>
      <c r="P1897" s="93" t="s">
        <v>1321</v>
      </c>
      <c r="Q1897" s="95">
        <v>0</v>
      </c>
      <c r="R1897" s="95">
        <v>17</v>
      </c>
      <c r="S1897" s="95">
        <v>3</v>
      </c>
    </row>
    <row r="1898" spans="1:19" ht="12.75" customHeight="1" x14ac:dyDescent="0.2">
      <c r="A1898" t="s">
        <v>970</v>
      </c>
      <c r="B1898" t="s">
        <v>16</v>
      </c>
      <c r="C1898" t="s">
        <v>8</v>
      </c>
      <c r="D1898" s="92">
        <v>2015</v>
      </c>
      <c r="E1898" t="s">
        <v>6</v>
      </c>
      <c r="F1898">
        <v>4</v>
      </c>
      <c r="G1898" s="88">
        <f t="shared" si="58"/>
        <v>1</v>
      </c>
      <c r="H1898">
        <v>1</v>
      </c>
      <c r="I1898">
        <v>0</v>
      </c>
      <c r="J1898">
        <v>2</v>
      </c>
      <c r="K1898" s="88">
        <f t="shared" si="59"/>
        <v>1</v>
      </c>
      <c r="L1898">
        <v>1</v>
      </c>
      <c r="M1898">
        <v>0</v>
      </c>
      <c r="N1898">
        <v>3</v>
      </c>
      <c r="O1898">
        <v>6</v>
      </c>
      <c r="P1898">
        <v>8</v>
      </c>
      <c r="Q1898">
        <v>11</v>
      </c>
      <c r="R1898">
        <v>17</v>
      </c>
      <c r="S1898">
        <v>19</v>
      </c>
    </row>
    <row r="1899" spans="1:19" ht="12.75" customHeight="1" x14ac:dyDescent="0.2">
      <c r="A1899" t="s">
        <v>970</v>
      </c>
      <c r="B1899" t="s">
        <v>16</v>
      </c>
      <c r="C1899" t="s">
        <v>8</v>
      </c>
      <c r="D1899" s="92">
        <v>2016</v>
      </c>
      <c r="E1899" t="s">
        <v>6</v>
      </c>
      <c r="F1899">
        <v>4</v>
      </c>
      <c r="G1899" s="88">
        <f t="shared" si="58"/>
        <v>0</v>
      </c>
      <c r="H1899">
        <v>0</v>
      </c>
      <c r="I1899">
        <v>0</v>
      </c>
      <c r="J1899">
        <v>2</v>
      </c>
      <c r="K1899" s="88">
        <f t="shared" si="59"/>
        <v>0</v>
      </c>
      <c r="L1899">
        <v>0</v>
      </c>
      <c r="M1899">
        <v>0</v>
      </c>
      <c r="N1899">
        <v>3</v>
      </c>
      <c r="O1899">
        <v>1</v>
      </c>
      <c r="P1899">
        <v>8</v>
      </c>
      <c r="Q1899">
        <v>0</v>
      </c>
      <c r="R1899">
        <v>17</v>
      </c>
      <c r="S1899">
        <v>1</v>
      </c>
    </row>
    <row r="1900" spans="1:19" ht="12.75" customHeight="1" x14ac:dyDescent="0.2">
      <c r="A1900" t="s">
        <v>970</v>
      </c>
      <c r="B1900" t="s">
        <v>16</v>
      </c>
      <c r="C1900" t="s">
        <v>8</v>
      </c>
      <c r="D1900" s="92">
        <v>2017</v>
      </c>
      <c r="E1900" t="s">
        <v>6</v>
      </c>
      <c r="F1900">
        <v>4</v>
      </c>
      <c r="G1900" s="88">
        <f t="shared" si="58"/>
        <v>0</v>
      </c>
      <c r="H1900">
        <v>0</v>
      </c>
      <c r="I1900">
        <v>0</v>
      </c>
      <c r="J1900">
        <v>2</v>
      </c>
      <c r="K1900" s="88">
        <f t="shared" si="59"/>
        <v>0</v>
      </c>
      <c r="L1900">
        <v>0</v>
      </c>
      <c r="M1900">
        <v>0</v>
      </c>
      <c r="N1900">
        <v>3</v>
      </c>
      <c r="O1900">
        <v>2</v>
      </c>
      <c r="P1900">
        <v>8</v>
      </c>
      <c r="Q1900">
        <v>3</v>
      </c>
      <c r="R1900">
        <v>17</v>
      </c>
      <c r="S1900">
        <v>5</v>
      </c>
    </row>
    <row r="1901" spans="1:19" ht="12.75" customHeight="1" x14ac:dyDescent="0.2">
      <c r="A1901" s="93" t="s">
        <v>328</v>
      </c>
      <c r="B1901" s="93" t="s">
        <v>108</v>
      </c>
      <c r="C1901" s="93" t="s">
        <v>13</v>
      </c>
      <c r="D1901" s="94" t="s">
        <v>1189</v>
      </c>
      <c r="E1901" s="93" t="s">
        <v>6</v>
      </c>
      <c r="F1901" s="95">
        <v>25</v>
      </c>
      <c r="G1901" s="88">
        <f t="shared" si="58"/>
        <v>0</v>
      </c>
      <c r="H1901" s="95">
        <v>0</v>
      </c>
      <c r="I1901" s="95">
        <v>0</v>
      </c>
      <c r="J1901" s="96">
        <v>17</v>
      </c>
      <c r="K1901" s="88">
        <f t="shared" si="59"/>
        <v>0</v>
      </c>
      <c r="L1901" s="95">
        <v>0</v>
      </c>
      <c r="M1901" s="95">
        <v>0</v>
      </c>
      <c r="N1901" s="95">
        <v>18</v>
      </c>
      <c r="O1901" s="95">
        <v>1</v>
      </c>
      <c r="P1901" s="93" t="s">
        <v>1448</v>
      </c>
      <c r="Q1901" s="95">
        <v>0</v>
      </c>
      <c r="R1901" s="95">
        <v>103</v>
      </c>
      <c r="S1901" s="95">
        <v>1</v>
      </c>
    </row>
    <row r="1902" spans="1:19" ht="12.75" customHeight="1" x14ac:dyDescent="0.2">
      <c r="A1902" s="97" t="s">
        <v>328</v>
      </c>
      <c r="B1902" s="97" t="s">
        <v>108</v>
      </c>
      <c r="C1902" s="97" t="s">
        <v>13</v>
      </c>
      <c r="D1902" s="98">
        <v>2015</v>
      </c>
      <c r="E1902" s="97" t="s">
        <v>6</v>
      </c>
      <c r="F1902" s="97">
        <v>25</v>
      </c>
      <c r="G1902" s="88">
        <f t="shared" si="58"/>
        <v>0</v>
      </c>
      <c r="H1902" s="97">
        <v>0</v>
      </c>
      <c r="I1902" s="97">
        <v>0</v>
      </c>
      <c r="J1902" s="97">
        <v>17</v>
      </c>
      <c r="K1902" s="88">
        <f t="shared" si="59"/>
        <v>0</v>
      </c>
      <c r="L1902" s="97">
        <v>0</v>
      </c>
      <c r="M1902" s="97">
        <v>0</v>
      </c>
      <c r="N1902" s="97">
        <v>18</v>
      </c>
      <c r="O1902" s="97">
        <v>2</v>
      </c>
      <c r="P1902" s="97">
        <v>43</v>
      </c>
      <c r="Q1902" s="97">
        <v>0</v>
      </c>
      <c r="R1902" s="97">
        <v>103</v>
      </c>
      <c r="S1902" s="97">
        <v>2</v>
      </c>
    </row>
    <row r="1903" spans="1:19" ht="12.75" customHeight="1" x14ac:dyDescent="0.2">
      <c r="A1903" s="97" t="s">
        <v>328</v>
      </c>
      <c r="B1903" s="97" t="s">
        <v>108</v>
      </c>
      <c r="C1903" s="97" t="s">
        <v>13</v>
      </c>
      <c r="D1903" s="98">
        <v>2016</v>
      </c>
      <c r="E1903" s="97" t="s">
        <v>6</v>
      </c>
      <c r="F1903" s="97">
        <v>25</v>
      </c>
      <c r="G1903" s="88">
        <f t="shared" si="58"/>
        <v>0</v>
      </c>
      <c r="H1903" s="97">
        <v>0</v>
      </c>
      <c r="I1903" s="97">
        <v>0</v>
      </c>
      <c r="J1903" s="97">
        <v>17</v>
      </c>
      <c r="K1903" s="88">
        <f t="shared" si="59"/>
        <v>0</v>
      </c>
      <c r="L1903" s="97">
        <v>0</v>
      </c>
      <c r="M1903" s="97">
        <v>0</v>
      </c>
      <c r="N1903" s="97">
        <v>18</v>
      </c>
      <c r="O1903" s="97">
        <v>0</v>
      </c>
      <c r="P1903" s="97">
        <v>43</v>
      </c>
      <c r="Q1903" s="97">
        <v>0</v>
      </c>
      <c r="R1903" s="97">
        <v>103</v>
      </c>
      <c r="S1903" s="97">
        <v>0</v>
      </c>
    </row>
    <row r="1904" spans="1:19" ht="12.75" customHeight="1" x14ac:dyDescent="0.2">
      <c r="A1904" s="97" t="s">
        <v>328</v>
      </c>
      <c r="B1904" s="97" t="s">
        <v>108</v>
      </c>
      <c r="C1904" s="97" t="s">
        <v>13</v>
      </c>
      <c r="D1904" s="98">
        <v>2017</v>
      </c>
      <c r="E1904" s="97" t="s">
        <v>6</v>
      </c>
      <c r="F1904" s="97">
        <v>25</v>
      </c>
      <c r="G1904" s="88">
        <f t="shared" si="58"/>
        <v>0</v>
      </c>
      <c r="H1904" s="97">
        <v>0</v>
      </c>
      <c r="I1904" s="97">
        <v>0</v>
      </c>
      <c r="J1904" s="97">
        <v>17</v>
      </c>
      <c r="K1904" s="88">
        <f t="shared" si="59"/>
        <v>0</v>
      </c>
      <c r="L1904" s="97">
        <v>0</v>
      </c>
      <c r="M1904" s="97">
        <v>0</v>
      </c>
      <c r="N1904" s="97">
        <v>18</v>
      </c>
      <c r="O1904" s="97">
        <v>3</v>
      </c>
      <c r="P1904" s="97">
        <v>43</v>
      </c>
      <c r="Q1904" s="97">
        <v>0</v>
      </c>
      <c r="R1904" s="97">
        <v>103</v>
      </c>
      <c r="S1904" s="97">
        <v>3</v>
      </c>
    </row>
    <row r="1905" spans="1:19" ht="12.75" customHeight="1" x14ac:dyDescent="0.2">
      <c r="A1905" s="97" t="s">
        <v>329</v>
      </c>
      <c r="B1905" s="97" t="s">
        <v>177</v>
      </c>
      <c r="C1905" s="97" t="s">
        <v>32</v>
      </c>
      <c r="D1905" s="98">
        <v>2013</v>
      </c>
      <c r="E1905" s="97" t="s">
        <v>6</v>
      </c>
      <c r="F1905" s="97">
        <v>312</v>
      </c>
      <c r="G1905" s="88">
        <f t="shared" si="58"/>
        <v>0</v>
      </c>
      <c r="H1905" s="97">
        <v>0</v>
      </c>
      <c r="I1905" s="97">
        <v>0</v>
      </c>
      <c r="J1905" s="97">
        <v>437</v>
      </c>
      <c r="K1905" s="88">
        <f t="shared" si="59"/>
        <v>0</v>
      </c>
      <c r="L1905" s="97">
        <v>0</v>
      </c>
      <c r="M1905" s="97">
        <v>0</v>
      </c>
      <c r="N1905" s="97">
        <v>498</v>
      </c>
      <c r="O1905" s="97">
        <v>0</v>
      </c>
      <c r="P1905" s="97">
        <v>1120</v>
      </c>
      <c r="Q1905" s="97">
        <v>50</v>
      </c>
      <c r="R1905" s="97">
        <v>2367</v>
      </c>
      <c r="S1905" s="97">
        <v>50</v>
      </c>
    </row>
    <row r="1906" spans="1:19" ht="12.75" customHeight="1" x14ac:dyDescent="0.2">
      <c r="A1906" s="97" t="s">
        <v>329</v>
      </c>
      <c r="B1906" s="97" t="s">
        <v>177</v>
      </c>
      <c r="C1906" s="97" t="s">
        <v>32</v>
      </c>
      <c r="D1906" s="98">
        <v>2014</v>
      </c>
      <c r="E1906" s="97" t="s">
        <v>6</v>
      </c>
      <c r="F1906" s="97">
        <v>312</v>
      </c>
      <c r="G1906" s="88">
        <f t="shared" si="58"/>
        <v>0</v>
      </c>
      <c r="H1906" s="97">
        <v>0</v>
      </c>
      <c r="I1906" s="97">
        <v>0</v>
      </c>
      <c r="J1906" s="97">
        <v>437</v>
      </c>
      <c r="K1906" s="88">
        <f t="shared" si="59"/>
        <v>0</v>
      </c>
      <c r="L1906" s="97">
        <v>0</v>
      </c>
      <c r="M1906" s="97">
        <v>0</v>
      </c>
      <c r="N1906" s="97">
        <v>498</v>
      </c>
      <c r="O1906" s="97">
        <v>5</v>
      </c>
      <c r="P1906" s="97">
        <v>1120</v>
      </c>
      <c r="Q1906" s="97">
        <v>50</v>
      </c>
      <c r="R1906" s="97">
        <v>2367</v>
      </c>
      <c r="S1906" s="97">
        <v>55</v>
      </c>
    </row>
    <row r="1907" spans="1:19" ht="12.75" customHeight="1" x14ac:dyDescent="0.2">
      <c r="A1907" s="97" t="s">
        <v>329</v>
      </c>
      <c r="B1907" s="97" t="s">
        <v>177</v>
      </c>
      <c r="C1907" s="97" t="s">
        <v>32</v>
      </c>
      <c r="D1907" s="98">
        <v>2015</v>
      </c>
      <c r="E1907" s="97" t="s">
        <v>6</v>
      </c>
      <c r="F1907" s="97">
        <v>312</v>
      </c>
      <c r="G1907" s="88">
        <f t="shared" si="58"/>
        <v>0</v>
      </c>
      <c r="H1907" s="97">
        <v>0</v>
      </c>
      <c r="I1907" s="97">
        <v>0</v>
      </c>
      <c r="J1907" s="97">
        <v>437</v>
      </c>
      <c r="K1907" s="88">
        <f t="shared" si="59"/>
        <v>2</v>
      </c>
      <c r="L1907" s="97">
        <v>2</v>
      </c>
      <c r="M1907" s="97">
        <v>0</v>
      </c>
      <c r="N1907" s="97">
        <v>498</v>
      </c>
      <c r="O1907" s="97">
        <v>45</v>
      </c>
      <c r="P1907" s="97">
        <v>1120</v>
      </c>
      <c r="Q1907" s="97">
        <v>0</v>
      </c>
      <c r="R1907" s="97">
        <v>2367</v>
      </c>
      <c r="S1907" s="97">
        <v>47</v>
      </c>
    </row>
    <row r="1908" spans="1:19" ht="12.75" customHeight="1" x14ac:dyDescent="0.2">
      <c r="A1908" s="97" t="s">
        <v>329</v>
      </c>
      <c r="B1908" s="97" t="s">
        <v>177</v>
      </c>
      <c r="C1908" s="97" t="s">
        <v>32</v>
      </c>
      <c r="D1908" s="98">
        <v>2016</v>
      </c>
      <c r="E1908" s="97" t="s">
        <v>6</v>
      </c>
      <c r="F1908" s="97">
        <v>312</v>
      </c>
      <c r="G1908" s="88">
        <f t="shared" si="58"/>
        <v>1</v>
      </c>
      <c r="H1908" s="97">
        <v>1</v>
      </c>
      <c r="I1908" s="97">
        <v>0</v>
      </c>
      <c r="J1908" s="97">
        <v>437</v>
      </c>
      <c r="K1908" s="88">
        <f t="shared" si="59"/>
        <v>5</v>
      </c>
      <c r="L1908" s="97">
        <v>5</v>
      </c>
      <c r="M1908" s="97">
        <v>0</v>
      </c>
      <c r="N1908" s="97">
        <v>498</v>
      </c>
      <c r="O1908" s="97">
        <v>47</v>
      </c>
      <c r="P1908" s="97">
        <v>1120</v>
      </c>
      <c r="Q1908" s="97">
        <v>0</v>
      </c>
      <c r="R1908" s="97">
        <v>2367</v>
      </c>
      <c r="S1908" s="97">
        <v>53</v>
      </c>
    </row>
    <row r="1909" spans="1:19" ht="12.75" customHeight="1" x14ac:dyDescent="0.2">
      <c r="A1909" s="97" t="s">
        <v>329</v>
      </c>
      <c r="B1909" s="97" t="s">
        <v>177</v>
      </c>
      <c r="C1909" s="97" t="s">
        <v>32</v>
      </c>
      <c r="D1909" s="98">
        <v>2017</v>
      </c>
      <c r="E1909" s="97" t="s">
        <v>6</v>
      </c>
      <c r="F1909" s="97">
        <v>312</v>
      </c>
      <c r="G1909" s="88">
        <f t="shared" si="58"/>
        <v>2</v>
      </c>
      <c r="H1909" s="97">
        <v>2</v>
      </c>
      <c r="I1909" s="97">
        <v>0</v>
      </c>
      <c r="J1909" s="97">
        <v>437</v>
      </c>
      <c r="K1909" s="88">
        <f t="shared" si="59"/>
        <v>4</v>
      </c>
      <c r="L1909" s="97">
        <v>4</v>
      </c>
      <c r="M1909" s="97">
        <v>0</v>
      </c>
      <c r="N1909" s="97">
        <v>498</v>
      </c>
      <c r="O1909" s="97">
        <v>38</v>
      </c>
      <c r="P1909" s="97">
        <v>1120</v>
      </c>
      <c r="Q1909" s="97">
        <v>0</v>
      </c>
      <c r="R1909" s="97">
        <v>2367</v>
      </c>
      <c r="S1909" s="97">
        <v>44</v>
      </c>
    </row>
    <row r="1910" spans="1:19" ht="12.75" customHeight="1" x14ac:dyDescent="0.2">
      <c r="A1910" s="97" t="s">
        <v>1024</v>
      </c>
      <c r="B1910" s="97" t="s">
        <v>1025</v>
      </c>
      <c r="C1910" s="97" t="s">
        <v>32</v>
      </c>
      <c r="D1910" s="98">
        <v>2013</v>
      </c>
      <c r="E1910" s="97" t="s">
        <v>6</v>
      </c>
      <c r="F1910" s="97">
        <v>1036</v>
      </c>
      <c r="G1910" s="88">
        <f t="shared" si="58"/>
        <v>0</v>
      </c>
      <c r="H1910" s="97">
        <v>0</v>
      </c>
      <c r="I1910" s="97">
        <v>0</v>
      </c>
      <c r="J1910" s="97">
        <v>727</v>
      </c>
      <c r="K1910" s="88">
        <f t="shared" si="59"/>
        <v>0</v>
      </c>
      <c r="L1910" s="97">
        <v>0</v>
      </c>
      <c r="M1910" s="97">
        <v>0</v>
      </c>
      <c r="N1910" s="97">
        <v>870</v>
      </c>
      <c r="O1910" s="97">
        <v>1</v>
      </c>
      <c r="P1910" s="97">
        <v>2043</v>
      </c>
      <c r="Q1910" s="97">
        <v>85</v>
      </c>
      <c r="R1910" s="97">
        <v>4676</v>
      </c>
      <c r="S1910" s="97">
        <v>86</v>
      </c>
    </row>
    <row r="1911" spans="1:19" ht="12.75" customHeight="1" x14ac:dyDescent="0.2">
      <c r="A1911" s="93" t="s">
        <v>330</v>
      </c>
      <c r="B1911" s="93" t="s">
        <v>2</v>
      </c>
      <c r="C1911" s="93" t="s">
        <v>3</v>
      </c>
      <c r="D1911" s="94" t="s">
        <v>1189</v>
      </c>
      <c r="E1911" s="93" t="s">
        <v>6</v>
      </c>
      <c r="F1911" s="95">
        <v>780</v>
      </c>
      <c r="G1911" s="88">
        <f t="shared" si="58"/>
        <v>19</v>
      </c>
      <c r="H1911" s="95">
        <v>19</v>
      </c>
      <c r="I1911" s="95">
        <v>0</v>
      </c>
      <c r="J1911" s="96">
        <v>636</v>
      </c>
      <c r="K1911" s="88">
        <f t="shared" si="59"/>
        <v>77</v>
      </c>
      <c r="L1911" s="95">
        <v>77</v>
      </c>
      <c r="M1911" s="95">
        <v>0</v>
      </c>
      <c r="N1911" s="95">
        <v>552</v>
      </c>
      <c r="O1911" s="95">
        <v>0</v>
      </c>
      <c r="P1911" s="93" t="s">
        <v>1486</v>
      </c>
      <c r="Q1911" s="95">
        <v>13</v>
      </c>
      <c r="R1911" s="95">
        <v>2819</v>
      </c>
      <c r="S1911" s="95">
        <v>109</v>
      </c>
    </row>
    <row r="1912" spans="1:19" ht="12.75" customHeight="1" x14ac:dyDescent="0.2">
      <c r="A1912" t="s">
        <v>330</v>
      </c>
      <c r="B1912" t="s">
        <v>2</v>
      </c>
      <c r="C1912" t="s">
        <v>3</v>
      </c>
      <c r="D1912" s="92">
        <v>2014</v>
      </c>
      <c r="E1912" t="s">
        <v>6</v>
      </c>
      <c r="F1912">
        <v>780</v>
      </c>
      <c r="G1912" s="88">
        <f t="shared" si="58"/>
        <v>0</v>
      </c>
      <c r="H1912">
        <v>0</v>
      </c>
      <c r="I1912">
        <v>0</v>
      </c>
      <c r="J1912">
        <v>636</v>
      </c>
      <c r="K1912" s="88">
        <f t="shared" si="59"/>
        <v>34</v>
      </c>
      <c r="L1912">
        <v>34</v>
      </c>
      <c r="M1912">
        <v>0</v>
      </c>
      <c r="N1912">
        <v>552</v>
      </c>
      <c r="O1912">
        <v>0</v>
      </c>
      <c r="P1912">
        <v>851</v>
      </c>
      <c r="Q1912">
        <v>32</v>
      </c>
      <c r="R1912">
        <v>2819</v>
      </c>
      <c r="S1912">
        <v>66</v>
      </c>
    </row>
    <row r="1913" spans="1:19" ht="12.75" customHeight="1" x14ac:dyDescent="0.2">
      <c r="A1913" t="s">
        <v>330</v>
      </c>
      <c r="B1913" t="s">
        <v>2</v>
      </c>
      <c r="C1913" t="s">
        <v>3</v>
      </c>
      <c r="D1913" s="92">
        <v>2015</v>
      </c>
      <c r="E1913" t="s">
        <v>6</v>
      </c>
      <c r="F1913">
        <v>780</v>
      </c>
      <c r="G1913" s="88">
        <f t="shared" si="58"/>
        <v>42</v>
      </c>
      <c r="H1913">
        <v>42</v>
      </c>
      <c r="I1913">
        <v>0</v>
      </c>
      <c r="J1913">
        <v>636</v>
      </c>
      <c r="K1913" s="88">
        <f t="shared" si="59"/>
        <v>38</v>
      </c>
      <c r="L1913">
        <v>7</v>
      </c>
      <c r="M1913">
        <v>31</v>
      </c>
      <c r="N1913">
        <v>552</v>
      </c>
      <c r="O1913">
        <v>0</v>
      </c>
      <c r="P1913">
        <v>851</v>
      </c>
      <c r="Q1913">
        <v>111</v>
      </c>
      <c r="R1913">
        <v>2819</v>
      </c>
      <c r="S1913">
        <v>191</v>
      </c>
    </row>
    <row r="1914" spans="1:19" ht="12.75" customHeight="1" x14ac:dyDescent="0.2">
      <c r="A1914" t="s">
        <v>330</v>
      </c>
      <c r="B1914" t="s">
        <v>2</v>
      </c>
      <c r="C1914" t="s">
        <v>3</v>
      </c>
      <c r="D1914" s="92">
        <v>2016</v>
      </c>
      <c r="E1914" t="s">
        <v>6</v>
      </c>
      <c r="F1914">
        <v>780</v>
      </c>
      <c r="G1914" s="88">
        <f t="shared" si="58"/>
        <v>0</v>
      </c>
      <c r="H1914">
        <v>0</v>
      </c>
      <c r="I1914">
        <v>0</v>
      </c>
      <c r="J1914">
        <v>636</v>
      </c>
      <c r="K1914" s="88">
        <f t="shared" si="59"/>
        <v>30</v>
      </c>
      <c r="L1914">
        <v>30</v>
      </c>
      <c r="M1914">
        <v>0</v>
      </c>
      <c r="N1914">
        <v>552</v>
      </c>
      <c r="O1914">
        <v>17</v>
      </c>
      <c r="P1914">
        <v>851</v>
      </c>
      <c r="Q1914">
        <v>102</v>
      </c>
      <c r="R1914">
        <v>2819</v>
      </c>
      <c r="S1914">
        <v>149</v>
      </c>
    </row>
    <row r="1915" spans="1:19" ht="12.75" customHeight="1" x14ac:dyDescent="0.2">
      <c r="A1915" t="s">
        <v>330</v>
      </c>
      <c r="B1915" t="s">
        <v>2</v>
      </c>
      <c r="C1915" t="s">
        <v>3</v>
      </c>
      <c r="D1915" s="92">
        <v>2017</v>
      </c>
      <c r="E1915" t="s">
        <v>6</v>
      </c>
      <c r="F1915">
        <v>780</v>
      </c>
      <c r="G1915" s="88">
        <f t="shared" si="58"/>
        <v>0</v>
      </c>
      <c r="H1915">
        <v>0</v>
      </c>
      <c r="I1915">
        <v>0</v>
      </c>
      <c r="J1915">
        <v>636</v>
      </c>
      <c r="K1915" s="88">
        <f t="shared" si="59"/>
        <v>30</v>
      </c>
      <c r="L1915">
        <v>30</v>
      </c>
      <c r="M1915">
        <v>0</v>
      </c>
      <c r="N1915">
        <v>552</v>
      </c>
      <c r="O1915">
        <v>18</v>
      </c>
      <c r="P1915">
        <v>851</v>
      </c>
      <c r="Q1915">
        <v>9</v>
      </c>
      <c r="R1915">
        <v>2819</v>
      </c>
      <c r="S1915">
        <v>57</v>
      </c>
    </row>
    <row r="1916" spans="1:19" ht="12.75" customHeight="1" x14ac:dyDescent="0.2">
      <c r="A1916" s="93" t="s">
        <v>331</v>
      </c>
      <c r="B1916" s="93" t="s">
        <v>2</v>
      </c>
      <c r="C1916" s="93" t="s">
        <v>3</v>
      </c>
      <c r="D1916" s="94" t="s">
        <v>1189</v>
      </c>
      <c r="E1916" s="93" t="s">
        <v>6</v>
      </c>
      <c r="F1916" s="95">
        <v>209</v>
      </c>
      <c r="G1916" s="88">
        <f t="shared" si="58"/>
        <v>0</v>
      </c>
      <c r="H1916" s="95">
        <v>0</v>
      </c>
      <c r="I1916" s="95">
        <v>0</v>
      </c>
      <c r="J1916" s="96">
        <v>149</v>
      </c>
      <c r="K1916" s="88">
        <f t="shared" si="59"/>
        <v>0</v>
      </c>
      <c r="L1916" s="95">
        <v>0</v>
      </c>
      <c r="M1916" s="95">
        <v>0</v>
      </c>
      <c r="N1916" s="95">
        <v>172</v>
      </c>
      <c r="O1916" s="95">
        <v>0</v>
      </c>
      <c r="P1916" s="93" t="s">
        <v>1487</v>
      </c>
      <c r="Q1916" s="95">
        <v>38</v>
      </c>
      <c r="R1916" s="95">
        <v>930</v>
      </c>
      <c r="S1916" s="95">
        <v>38</v>
      </c>
    </row>
    <row r="1917" spans="1:19" ht="12.75" customHeight="1" x14ac:dyDescent="0.2">
      <c r="A1917" t="s">
        <v>331</v>
      </c>
      <c r="B1917" t="s">
        <v>2</v>
      </c>
      <c r="C1917" t="s">
        <v>3</v>
      </c>
      <c r="D1917" s="92">
        <v>2014</v>
      </c>
      <c r="E1917" t="s">
        <v>6</v>
      </c>
      <c r="F1917">
        <v>209</v>
      </c>
      <c r="G1917" s="88">
        <f t="shared" si="58"/>
        <v>0</v>
      </c>
      <c r="H1917">
        <v>0</v>
      </c>
      <c r="I1917">
        <v>0</v>
      </c>
      <c r="J1917">
        <v>149</v>
      </c>
      <c r="K1917" s="88">
        <f t="shared" si="59"/>
        <v>0</v>
      </c>
      <c r="L1917">
        <v>0</v>
      </c>
      <c r="M1917">
        <v>0</v>
      </c>
      <c r="N1917">
        <v>172</v>
      </c>
      <c r="O1917">
        <v>0</v>
      </c>
      <c r="P1917">
        <v>400</v>
      </c>
      <c r="Q1917">
        <v>18</v>
      </c>
      <c r="R1917">
        <v>930</v>
      </c>
      <c r="S1917">
        <v>18</v>
      </c>
    </row>
    <row r="1918" spans="1:19" ht="12.75" customHeight="1" x14ac:dyDescent="0.2">
      <c r="A1918" t="s">
        <v>331</v>
      </c>
      <c r="B1918" t="s">
        <v>2</v>
      </c>
      <c r="C1918" t="s">
        <v>3</v>
      </c>
      <c r="D1918" s="92">
        <v>2015</v>
      </c>
      <c r="E1918" t="s">
        <v>6</v>
      </c>
      <c r="F1918">
        <v>209</v>
      </c>
      <c r="G1918" s="88">
        <f t="shared" si="58"/>
        <v>0</v>
      </c>
      <c r="H1918">
        <v>0</v>
      </c>
      <c r="I1918">
        <v>0</v>
      </c>
      <c r="J1918">
        <v>149</v>
      </c>
      <c r="K1918" s="88">
        <f t="shared" si="59"/>
        <v>0</v>
      </c>
      <c r="L1918">
        <v>0</v>
      </c>
      <c r="M1918">
        <v>0</v>
      </c>
      <c r="N1918">
        <v>172</v>
      </c>
      <c r="O1918">
        <v>0</v>
      </c>
      <c r="P1918">
        <v>400</v>
      </c>
      <c r="Q1918">
        <v>17</v>
      </c>
      <c r="R1918">
        <v>930</v>
      </c>
      <c r="S1918">
        <v>17</v>
      </c>
    </row>
    <row r="1919" spans="1:19" ht="12.75" customHeight="1" x14ac:dyDescent="0.2">
      <c r="A1919" t="s">
        <v>331</v>
      </c>
      <c r="B1919" t="s">
        <v>2</v>
      </c>
      <c r="C1919" t="s">
        <v>3</v>
      </c>
      <c r="D1919" s="92">
        <v>2016</v>
      </c>
      <c r="E1919" t="s">
        <v>6</v>
      </c>
      <c r="F1919">
        <v>209</v>
      </c>
      <c r="G1919" s="88">
        <f t="shared" si="58"/>
        <v>0</v>
      </c>
      <c r="H1919">
        <v>0</v>
      </c>
      <c r="I1919">
        <v>0</v>
      </c>
      <c r="J1919">
        <v>149</v>
      </c>
      <c r="K1919" s="88">
        <f t="shared" si="59"/>
        <v>0</v>
      </c>
      <c r="L1919">
        <v>0</v>
      </c>
      <c r="M1919">
        <v>0</v>
      </c>
      <c r="N1919">
        <v>172</v>
      </c>
      <c r="O1919">
        <v>0</v>
      </c>
      <c r="P1919">
        <v>400</v>
      </c>
      <c r="Q1919">
        <v>17</v>
      </c>
      <c r="R1919">
        <v>930</v>
      </c>
      <c r="S1919">
        <v>17</v>
      </c>
    </row>
    <row r="1920" spans="1:19" ht="12.75" customHeight="1" x14ac:dyDescent="0.2">
      <c r="A1920" t="s">
        <v>331</v>
      </c>
      <c r="B1920" t="s">
        <v>2</v>
      </c>
      <c r="C1920" t="s">
        <v>3</v>
      </c>
      <c r="D1920" s="92">
        <v>2017</v>
      </c>
      <c r="E1920" t="s">
        <v>6</v>
      </c>
      <c r="F1920">
        <v>209</v>
      </c>
      <c r="G1920" s="88">
        <f t="shared" si="58"/>
        <v>0</v>
      </c>
      <c r="H1920">
        <v>0</v>
      </c>
      <c r="I1920">
        <v>0</v>
      </c>
      <c r="J1920">
        <v>149</v>
      </c>
      <c r="K1920" s="88">
        <f t="shared" si="59"/>
        <v>0</v>
      </c>
      <c r="L1920">
        <v>0</v>
      </c>
      <c r="M1920">
        <v>0</v>
      </c>
      <c r="N1920">
        <v>172</v>
      </c>
      <c r="O1920">
        <v>0</v>
      </c>
      <c r="P1920">
        <v>400</v>
      </c>
      <c r="Q1920">
        <v>37</v>
      </c>
      <c r="R1920">
        <v>930</v>
      </c>
      <c r="S1920">
        <v>37</v>
      </c>
    </row>
  </sheetData>
  <autoFilter ref="A2:S2" xr:uid="{00000000-0009-0000-0000-00000E000000}">
    <sortState xmlns:xlrd2="http://schemas.microsoft.com/office/spreadsheetml/2017/richdata2" ref="A3:X1921">
      <sortCondition ref="A2"/>
    </sortState>
  </autoFilter>
  <pageMargins left="0" right="0" top="0" bottom="0" header="0" footer="0"/>
  <pageSetup paperSize="0" fitToWidth="0" fitToHeight="0" orientation="portrait" horizontalDpi="0" verticalDpi="0" copies="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631"/>
  <sheetViews>
    <sheetView zoomScale="72" zoomScaleNormal="72" workbookViewId="0">
      <pane xSplit="3" ySplit="4" topLeftCell="D5" activePane="bottomRight" state="frozen"/>
      <selection sqref="A1:XFD1048576"/>
      <selection pane="topRight" sqref="A1:XFD1048576"/>
      <selection pane="bottomLeft" sqref="A1:XFD1048576"/>
      <selection pane="bottomRight" activeCell="C12" sqref="C12"/>
    </sheetView>
  </sheetViews>
  <sheetFormatPr defaultColWidth="9.140625" defaultRowHeight="12.75" x14ac:dyDescent="0.2"/>
  <cols>
    <col min="1" max="1" width="9.28515625" style="189" bestFit="1" customWidth="1"/>
    <col min="2" max="2" width="54" style="189" bestFit="1" customWidth="1"/>
    <col min="3" max="3" width="34.42578125" style="189" bestFit="1" customWidth="1"/>
    <col min="4" max="4" width="18.140625" style="189" bestFit="1" customWidth="1"/>
    <col min="5" max="6" width="12.42578125" style="189" bestFit="1" customWidth="1"/>
    <col min="7" max="7" width="20" style="189" bestFit="1" customWidth="1"/>
    <col min="8" max="8" width="15.28515625" style="189" bestFit="1" customWidth="1"/>
    <col min="9" max="9" width="53.28515625" style="189" bestFit="1" customWidth="1"/>
    <col min="10" max="16384" width="9.140625" style="189"/>
  </cols>
  <sheetData>
    <row r="1" spans="1:11" ht="129" customHeight="1" x14ac:dyDescent="0.2">
      <c r="A1" s="289" t="s">
        <v>2028</v>
      </c>
      <c r="B1" s="290"/>
      <c r="C1" s="290"/>
      <c r="D1" s="290"/>
      <c r="E1" s="290"/>
      <c r="F1" s="290"/>
      <c r="G1" s="290"/>
      <c r="H1" s="290"/>
      <c r="I1" s="187"/>
      <c r="J1" s="138"/>
      <c r="K1" s="188"/>
    </row>
    <row r="2" spans="1:11" ht="15" x14ac:dyDescent="0.2">
      <c r="A2" s="255"/>
      <c r="B2" s="261"/>
      <c r="C2" s="261"/>
      <c r="D2" s="262"/>
      <c r="E2" s="262"/>
      <c r="F2" s="262"/>
      <c r="G2" s="262"/>
      <c r="H2" s="262"/>
      <c r="I2" s="190"/>
      <c r="J2" s="188"/>
      <c r="K2" s="188"/>
    </row>
    <row r="3" spans="1:11" ht="14.1" customHeight="1" x14ac:dyDescent="0.25">
      <c r="A3" s="255"/>
      <c r="B3" s="291" t="s">
        <v>2025</v>
      </c>
      <c r="C3" s="292"/>
      <c r="D3" s="288" t="s">
        <v>371</v>
      </c>
      <c r="E3" s="288"/>
      <c r="F3" s="288"/>
      <c r="G3" s="288"/>
      <c r="H3" s="288"/>
      <c r="I3" s="190"/>
      <c r="J3" s="188"/>
      <c r="K3" s="188"/>
    </row>
    <row r="4" spans="1:11" ht="15.75" x14ac:dyDescent="0.25">
      <c r="A4" s="255"/>
      <c r="B4" s="256"/>
      <c r="C4" s="257"/>
      <c r="D4" s="254" t="s">
        <v>372</v>
      </c>
      <c r="E4" s="254" t="s">
        <v>373</v>
      </c>
      <c r="F4" s="254" t="s">
        <v>374</v>
      </c>
      <c r="G4" s="254" t="s">
        <v>375</v>
      </c>
      <c r="H4" s="254" t="s">
        <v>376</v>
      </c>
      <c r="I4" s="190"/>
      <c r="J4" s="188"/>
      <c r="K4" s="188"/>
    </row>
    <row r="5" spans="1:11" ht="15.75" x14ac:dyDescent="0.25">
      <c r="A5" s="291" t="s">
        <v>2026</v>
      </c>
      <c r="B5" s="291"/>
      <c r="C5" s="292"/>
      <c r="D5" s="157">
        <f>+D7+D28+D238+D365+D407+D430+D434+D451+D464+D471+D480+D486+D490+D496+D504+D513+D522+D532+D543+D555+D556+D563+D566+D570+D573+D577+D580+D583+D587+D588+D591+D594+D599+D602+D607+D610+D621+D626+D627</f>
        <v>278424</v>
      </c>
      <c r="E5" s="157">
        <f>+E7+E28+E238+E365+E407+E430+E434+E451+E464+E471+E480+E486+E490+E496+E504+E513+E522+E532+E543+E555+E556+E563+E566+E570+E573+E577+E580+E583+E587+E588+E591+E594+E599+E602+E607+E610+E621+E626+E627</f>
        <v>185525</v>
      </c>
      <c r="F5" s="157">
        <f>+F7+F28+F238+F365+F407+F430+F434+F451+F464+F471+F480+F486+F490+F496+F504+F513+F522+F532+F543+F555+F556+F563+F566+F570+F573+F577+F580+F583+F587+F588+F591+F594+F599+F602+F607+F610+F621+F626+F627</f>
        <v>204917</v>
      </c>
      <c r="G5" s="157">
        <f>+G7+G28+G238+G365+G407+G430+G434+G451+G464+G471+G480+G486+G490+G496+G504+G513+G522+G532+G543+G555+G556+G563+G566+G570+G573+G577+G580+G583+G587+G588+G591+G594+G599+G602+G607+G610+G621+G626+G627</f>
        <v>487906</v>
      </c>
      <c r="H5" s="157">
        <f>+H7+H28+H238+H365+H407+H430+H434+H451+H464+H471+H480+H486+H490+H496+H504+H513+H522+H532+H543+H555+H556+H563+H566+H570+H573+H577+H580+H583+H587+H588+H591+H594+H599+H602+H607+H610+H621+H626+H627</f>
        <v>1156772</v>
      </c>
      <c r="I5" s="191"/>
      <c r="J5" s="192"/>
      <c r="K5" s="192"/>
    </row>
    <row r="6" spans="1:11" ht="20.25" customHeight="1" thickBot="1" x14ac:dyDescent="0.3">
      <c r="A6" s="258"/>
      <c r="B6" s="276" t="s">
        <v>377</v>
      </c>
      <c r="C6" s="277" t="s">
        <v>2024</v>
      </c>
      <c r="D6" s="254" t="s">
        <v>372</v>
      </c>
      <c r="E6" s="254" t="s">
        <v>373</v>
      </c>
      <c r="F6" s="254" t="s">
        <v>2023</v>
      </c>
      <c r="G6" s="254" t="s">
        <v>375</v>
      </c>
      <c r="H6" s="278" t="s">
        <v>376</v>
      </c>
      <c r="I6" s="191"/>
      <c r="J6" s="192"/>
      <c r="K6" s="192"/>
    </row>
    <row r="7" spans="1:11" ht="16.5" thickTop="1" x14ac:dyDescent="0.25">
      <c r="A7" s="255"/>
      <c r="B7" s="158" t="s">
        <v>378</v>
      </c>
      <c r="C7" s="159" t="s">
        <v>2010</v>
      </c>
      <c r="D7" s="160">
        <f>SUM(D9:D27)</f>
        <v>36450</v>
      </c>
      <c r="E7" s="160">
        <f>SUM(E9:E27)</f>
        <v>27700</v>
      </c>
      <c r="F7" s="160">
        <f>SUM(F9:F27)</f>
        <v>30610</v>
      </c>
      <c r="G7" s="160">
        <f>SUM(G9:G27)</f>
        <v>67220</v>
      </c>
      <c r="H7" s="161">
        <f>SUM(D7:G7)</f>
        <v>161980</v>
      </c>
      <c r="I7" s="191"/>
      <c r="J7" s="192"/>
      <c r="K7" s="192"/>
    </row>
    <row r="8" spans="1:11" ht="15.75" x14ac:dyDescent="0.25">
      <c r="A8" s="159" t="s">
        <v>379</v>
      </c>
      <c r="B8" s="156"/>
      <c r="C8" s="162" t="s">
        <v>2011</v>
      </c>
      <c r="D8" s="263"/>
      <c r="E8" s="263"/>
      <c r="F8" s="263"/>
      <c r="G8" s="263"/>
      <c r="H8" s="264"/>
      <c r="I8" s="193"/>
    </row>
    <row r="9" spans="1:11" ht="15" x14ac:dyDescent="0.2">
      <c r="A9" s="154">
        <v>1</v>
      </c>
      <c r="B9" s="155" t="s">
        <v>379</v>
      </c>
      <c r="C9" s="155" t="s">
        <v>380</v>
      </c>
      <c r="D9" s="163">
        <v>912</v>
      </c>
      <c r="E9" s="163">
        <v>693</v>
      </c>
      <c r="F9" s="163">
        <v>1062</v>
      </c>
      <c r="G9" s="163">
        <v>2332</v>
      </c>
      <c r="H9" s="164">
        <f t="shared" ref="H9:H25" si="0">SUM(D9:G9)</f>
        <v>4999</v>
      </c>
      <c r="I9" s="193"/>
    </row>
    <row r="10" spans="1:11" ht="15" x14ac:dyDescent="0.2">
      <c r="A10" s="154">
        <f>A9+1</f>
        <v>2</v>
      </c>
      <c r="B10" s="155" t="s">
        <v>379</v>
      </c>
      <c r="C10" s="155" t="s">
        <v>381</v>
      </c>
      <c r="D10" s="163">
        <v>3209</v>
      </c>
      <c r="E10" s="163">
        <v>2439</v>
      </c>
      <c r="F10" s="163">
        <v>2257</v>
      </c>
      <c r="G10" s="163">
        <v>4956</v>
      </c>
      <c r="H10" s="164">
        <f t="shared" si="0"/>
        <v>12861</v>
      </c>
      <c r="I10" s="193"/>
    </row>
    <row r="11" spans="1:11" ht="15" x14ac:dyDescent="0.2">
      <c r="A11" s="154">
        <f t="shared" ref="A11:A27" si="1">A10+1</f>
        <v>3</v>
      </c>
      <c r="B11" s="155" t="s">
        <v>379</v>
      </c>
      <c r="C11" s="155" t="s">
        <v>382</v>
      </c>
      <c r="D11" s="163">
        <v>13</v>
      </c>
      <c r="E11" s="163">
        <v>9</v>
      </c>
      <c r="F11" s="163">
        <v>9</v>
      </c>
      <c r="G11" s="163">
        <v>19</v>
      </c>
      <c r="H11" s="164">
        <f t="shared" si="0"/>
        <v>50</v>
      </c>
      <c r="I11" s="193"/>
    </row>
    <row r="12" spans="1:11" ht="15" x14ac:dyDescent="0.2">
      <c r="A12" s="154">
        <f t="shared" si="1"/>
        <v>4</v>
      </c>
      <c r="B12" s="155" t="s">
        <v>379</v>
      </c>
      <c r="C12" s="155" t="s">
        <v>383</v>
      </c>
      <c r="D12" s="163">
        <v>7</v>
      </c>
      <c r="E12" s="163">
        <v>5</v>
      </c>
      <c r="F12" s="163">
        <v>15</v>
      </c>
      <c r="G12" s="163">
        <v>34</v>
      </c>
      <c r="H12" s="164">
        <f t="shared" si="0"/>
        <v>61</v>
      </c>
      <c r="I12" s="193"/>
    </row>
    <row r="13" spans="1:11" ht="15" x14ac:dyDescent="0.2">
      <c r="A13" s="154">
        <f t="shared" si="1"/>
        <v>5</v>
      </c>
      <c r="B13" s="155" t="s">
        <v>379</v>
      </c>
      <c r="C13" s="155" t="s">
        <v>384</v>
      </c>
      <c r="D13" s="163">
        <v>1448</v>
      </c>
      <c r="E13" s="163">
        <v>1101</v>
      </c>
      <c r="F13" s="163">
        <v>1019</v>
      </c>
      <c r="G13" s="163">
        <v>2237</v>
      </c>
      <c r="H13" s="164">
        <f t="shared" si="0"/>
        <v>5805</v>
      </c>
      <c r="I13" s="193"/>
    </row>
    <row r="14" spans="1:11" ht="15" x14ac:dyDescent="0.2">
      <c r="A14" s="154">
        <f t="shared" si="1"/>
        <v>6</v>
      </c>
      <c r="B14" s="155" t="s">
        <v>379</v>
      </c>
      <c r="C14" s="155" t="s">
        <v>385</v>
      </c>
      <c r="D14" s="163">
        <v>587</v>
      </c>
      <c r="E14" s="163">
        <v>446</v>
      </c>
      <c r="F14" s="163">
        <v>413</v>
      </c>
      <c r="G14" s="163">
        <v>907</v>
      </c>
      <c r="H14" s="164">
        <f t="shared" si="0"/>
        <v>2353</v>
      </c>
      <c r="I14" s="193"/>
    </row>
    <row r="15" spans="1:11" ht="15" x14ac:dyDescent="0.2">
      <c r="A15" s="154">
        <f t="shared" si="1"/>
        <v>7</v>
      </c>
      <c r="B15" s="155" t="s">
        <v>379</v>
      </c>
      <c r="C15" s="155" t="s">
        <v>386</v>
      </c>
      <c r="D15" s="163">
        <v>1042</v>
      </c>
      <c r="E15" s="163">
        <v>791</v>
      </c>
      <c r="F15" s="163">
        <v>733</v>
      </c>
      <c r="G15" s="163">
        <v>1609</v>
      </c>
      <c r="H15" s="164">
        <f t="shared" si="0"/>
        <v>4175</v>
      </c>
      <c r="I15" s="193"/>
    </row>
    <row r="16" spans="1:11" ht="15" x14ac:dyDescent="0.2">
      <c r="A16" s="154">
        <f t="shared" si="1"/>
        <v>8</v>
      </c>
      <c r="B16" s="155" t="s">
        <v>379</v>
      </c>
      <c r="C16" s="155" t="s">
        <v>387</v>
      </c>
      <c r="D16" s="163">
        <v>63</v>
      </c>
      <c r="E16" s="163">
        <v>48</v>
      </c>
      <c r="F16" s="163">
        <v>45</v>
      </c>
      <c r="G16" s="163">
        <v>98</v>
      </c>
      <c r="H16" s="164">
        <f t="shared" si="0"/>
        <v>254</v>
      </c>
      <c r="I16" s="193"/>
    </row>
    <row r="17" spans="1:9" ht="15" x14ac:dyDescent="0.2">
      <c r="A17" s="154">
        <f t="shared" si="1"/>
        <v>9</v>
      </c>
      <c r="B17" s="155" t="s">
        <v>379</v>
      </c>
      <c r="C17" s="155" t="s">
        <v>388</v>
      </c>
      <c r="D17" s="163">
        <v>430</v>
      </c>
      <c r="E17" s="163">
        <v>326</v>
      </c>
      <c r="F17" s="163">
        <v>302</v>
      </c>
      <c r="G17" s="163">
        <v>664</v>
      </c>
      <c r="H17" s="164">
        <f t="shared" si="0"/>
        <v>1722</v>
      </c>
      <c r="I17" s="193"/>
    </row>
    <row r="18" spans="1:9" ht="15" x14ac:dyDescent="0.2">
      <c r="A18" s="154">
        <f t="shared" si="1"/>
        <v>10</v>
      </c>
      <c r="B18" s="155" t="s">
        <v>379</v>
      </c>
      <c r="C18" s="155" t="s">
        <v>389</v>
      </c>
      <c r="D18" s="163">
        <v>77</v>
      </c>
      <c r="E18" s="163">
        <v>59</v>
      </c>
      <c r="F18" s="163">
        <v>54</v>
      </c>
      <c r="G18" s="163">
        <v>119</v>
      </c>
      <c r="H18" s="164">
        <f t="shared" si="0"/>
        <v>309</v>
      </c>
      <c r="I18" s="193"/>
    </row>
    <row r="19" spans="1:9" ht="15" x14ac:dyDescent="0.2">
      <c r="A19" s="154">
        <f t="shared" si="1"/>
        <v>11</v>
      </c>
      <c r="B19" s="155" t="s">
        <v>379</v>
      </c>
      <c r="C19" s="155" t="s">
        <v>390</v>
      </c>
      <c r="D19" s="163">
        <v>465</v>
      </c>
      <c r="E19" s="163">
        <v>353</v>
      </c>
      <c r="F19" s="163">
        <v>327</v>
      </c>
      <c r="G19" s="163">
        <v>718</v>
      </c>
      <c r="H19" s="164">
        <f t="shared" si="0"/>
        <v>1863</v>
      </c>
      <c r="I19" s="193"/>
    </row>
    <row r="20" spans="1:9" ht="15" x14ac:dyDescent="0.2">
      <c r="A20" s="154">
        <f t="shared" si="1"/>
        <v>12</v>
      </c>
      <c r="B20" s="155" t="s">
        <v>379</v>
      </c>
      <c r="C20" s="155" t="s">
        <v>391</v>
      </c>
      <c r="D20" s="163">
        <v>1549</v>
      </c>
      <c r="E20" s="163">
        <v>1178</v>
      </c>
      <c r="F20" s="163">
        <v>1090</v>
      </c>
      <c r="G20" s="163">
        <v>2393</v>
      </c>
      <c r="H20" s="164">
        <f t="shared" si="0"/>
        <v>6210</v>
      </c>
      <c r="I20" s="193"/>
    </row>
    <row r="21" spans="1:9" ht="15" x14ac:dyDescent="0.2">
      <c r="A21" s="154">
        <f t="shared" si="1"/>
        <v>13</v>
      </c>
      <c r="B21" s="155" t="s">
        <v>379</v>
      </c>
      <c r="C21" s="155" t="s">
        <v>392</v>
      </c>
      <c r="D21" s="163">
        <v>201</v>
      </c>
      <c r="E21" s="163">
        <v>152</v>
      </c>
      <c r="F21" s="163">
        <v>282</v>
      </c>
      <c r="G21" s="163">
        <v>618</v>
      </c>
      <c r="H21" s="164">
        <f t="shared" si="0"/>
        <v>1253</v>
      </c>
      <c r="I21" s="193"/>
    </row>
    <row r="22" spans="1:9" ht="15" x14ac:dyDescent="0.2">
      <c r="A22" s="154">
        <f t="shared" si="1"/>
        <v>14</v>
      </c>
      <c r="B22" s="155" t="s">
        <v>379</v>
      </c>
      <c r="C22" s="155" t="s">
        <v>379</v>
      </c>
      <c r="D22" s="163">
        <v>21977</v>
      </c>
      <c r="E22" s="163">
        <v>16703</v>
      </c>
      <c r="F22" s="163">
        <v>15462</v>
      </c>
      <c r="G22" s="163">
        <v>33954</v>
      </c>
      <c r="H22" s="164">
        <f t="shared" si="0"/>
        <v>88096</v>
      </c>
      <c r="I22" s="193"/>
    </row>
    <row r="23" spans="1:9" ht="15" x14ac:dyDescent="0.2">
      <c r="A23" s="154">
        <f t="shared" si="1"/>
        <v>15</v>
      </c>
      <c r="B23" s="155" t="s">
        <v>379</v>
      </c>
      <c r="C23" s="155" t="s">
        <v>393</v>
      </c>
      <c r="D23" s="163">
        <v>1043</v>
      </c>
      <c r="E23" s="163">
        <v>793</v>
      </c>
      <c r="F23" s="163">
        <v>734</v>
      </c>
      <c r="G23" s="163">
        <v>1613</v>
      </c>
      <c r="H23" s="164">
        <f t="shared" si="0"/>
        <v>4183</v>
      </c>
      <c r="I23" s="193"/>
    </row>
    <row r="24" spans="1:9" ht="15" x14ac:dyDescent="0.2">
      <c r="A24" s="154">
        <f t="shared" si="1"/>
        <v>16</v>
      </c>
      <c r="B24" s="155" t="s">
        <v>379</v>
      </c>
      <c r="C24" s="155" t="s">
        <v>394</v>
      </c>
      <c r="D24" s="163">
        <v>914</v>
      </c>
      <c r="E24" s="163">
        <v>694</v>
      </c>
      <c r="F24" s="163">
        <v>642</v>
      </c>
      <c r="G24" s="163">
        <v>1410</v>
      </c>
      <c r="H24" s="164">
        <f t="shared" si="0"/>
        <v>3660</v>
      </c>
      <c r="I24" s="193"/>
    </row>
    <row r="25" spans="1:9" ht="15" x14ac:dyDescent="0.2">
      <c r="A25" s="154">
        <f t="shared" si="1"/>
        <v>17</v>
      </c>
      <c r="B25" s="155" t="s">
        <v>379</v>
      </c>
      <c r="C25" s="155" t="s">
        <v>395</v>
      </c>
      <c r="D25" s="163">
        <v>85</v>
      </c>
      <c r="E25" s="163">
        <v>65</v>
      </c>
      <c r="F25" s="163">
        <v>59</v>
      </c>
      <c r="G25" s="163">
        <v>131</v>
      </c>
      <c r="H25" s="164">
        <f t="shared" si="0"/>
        <v>340</v>
      </c>
      <c r="I25" s="193"/>
    </row>
    <row r="26" spans="1:9" ht="15" x14ac:dyDescent="0.2">
      <c r="A26" s="154">
        <f t="shared" si="1"/>
        <v>18</v>
      </c>
      <c r="B26" s="155" t="s">
        <v>379</v>
      </c>
      <c r="C26" s="155" t="s">
        <v>396</v>
      </c>
      <c r="D26" s="163">
        <v>343</v>
      </c>
      <c r="E26" s="163">
        <v>260</v>
      </c>
      <c r="F26" s="163">
        <v>241</v>
      </c>
      <c r="G26" s="163">
        <v>530</v>
      </c>
      <c r="H26" s="164">
        <f>SUM(D26:G26)</f>
        <v>1374</v>
      </c>
      <c r="I26" s="193"/>
    </row>
    <row r="27" spans="1:9" ht="15.75" thickBot="1" x14ac:dyDescent="0.25">
      <c r="A27" s="154">
        <f t="shared" si="1"/>
        <v>19</v>
      </c>
      <c r="B27" s="155" t="s">
        <v>379</v>
      </c>
      <c r="C27" s="155" t="s">
        <v>397</v>
      </c>
      <c r="D27" s="163">
        <v>2085</v>
      </c>
      <c r="E27" s="163">
        <v>1585</v>
      </c>
      <c r="F27" s="163">
        <v>5864</v>
      </c>
      <c r="G27" s="163">
        <v>12878</v>
      </c>
      <c r="H27" s="164">
        <f>SUM(D27:G27)</f>
        <v>22412</v>
      </c>
      <c r="I27" s="193"/>
    </row>
    <row r="28" spans="1:9" ht="15.75" x14ac:dyDescent="0.25">
      <c r="A28" s="255"/>
      <c r="B28" s="165" t="s">
        <v>398</v>
      </c>
      <c r="C28" s="166" t="s">
        <v>2012</v>
      </c>
      <c r="D28" s="160">
        <f>SUM(D29:D34)</f>
        <v>100586</v>
      </c>
      <c r="E28" s="160">
        <f>SUM(E29:E34)</f>
        <v>64918</v>
      </c>
      <c r="F28" s="160">
        <f>SUM(F29:F34)</f>
        <v>72021</v>
      </c>
      <c r="G28" s="160">
        <f>SUM(G29:G34)</f>
        <v>174429</v>
      </c>
      <c r="H28" s="161">
        <f>SUM(D28:G28)</f>
        <v>411954</v>
      </c>
      <c r="I28" s="193"/>
    </row>
    <row r="29" spans="1:9" ht="15.75" x14ac:dyDescent="0.25">
      <c r="A29" s="255"/>
      <c r="B29" s="259"/>
      <c r="C29" s="167" t="s">
        <v>399</v>
      </c>
      <c r="D29" s="168">
        <f>D35</f>
        <v>4194</v>
      </c>
      <c r="E29" s="168">
        <f>E35</f>
        <v>2553</v>
      </c>
      <c r="F29" s="168">
        <f>F35</f>
        <v>2546</v>
      </c>
      <c r="G29" s="168">
        <f>G35</f>
        <v>7258</v>
      </c>
      <c r="H29" s="169">
        <f t="shared" ref="H29:H92" si="2">SUM(D29:G29)</f>
        <v>16551</v>
      </c>
      <c r="I29" s="193"/>
    </row>
    <row r="30" spans="1:9" ht="15.75" x14ac:dyDescent="0.25">
      <c r="A30" s="255"/>
      <c r="B30" s="259"/>
      <c r="C30" s="167" t="s">
        <v>400</v>
      </c>
      <c r="D30" s="168">
        <f>D44</f>
        <v>45626</v>
      </c>
      <c r="E30" s="168">
        <f>E44</f>
        <v>27440</v>
      </c>
      <c r="F30" s="168">
        <f>F44</f>
        <v>30011</v>
      </c>
      <c r="G30" s="168">
        <f>G44</f>
        <v>76621</v>
      </c>
      <c r="H30" s="169">
        <f t="shared" si="2"/>
        <v>179698</v>
      </c>
      <c r="I30" s="193"/>
    </row>
    <row r="31" spans="1:9" ht="15.75" x14ac:dyDescent="0.25">
      <c r="A31" s="255"/>
      <c r="B31" s="259"/>
      <c r="C31" s="167" t="s">
        <v>401</v>
      </c>
      <c r="D31" s="168">
        <f>D134</f>
        <v>8734</v>
      </c>
      <c r="E31" s="168">
        <f>E134</f>
        <v>6246</v>
      </c>
      <c r="F31" s="168">
        <f>F134</f>
        <v>6971</v>
      </c>
      <c r="G31" s="168">
        <f>G134</f>
        <v>16015</v>
      </c>
      <c r="H31" s="169">
        <f t="shared" si="2"/>
        <v>37966</v>
      </c>
      <c r="I31" s="193"/>
    </row>
    <row r="32" spans="1:9" ht="15.75" x14ac:dyDescent="0.25">
      <c r="A32" s="255"/>
      <c r="B32" s="259"/>
      <c r="C32" s="167" t="s">
        <v>402</v>
      </c>
      <c r="D32" s="168">
        <f>D170</f>
        <v>24117</v>
      </c>
      <c r="E32" s="168">
        <f>E170</f>
        <v>16319</v>
      </c>
      <c r="F32" s="168">
        <f>F170</f>
        <v>18459</v>
      </c>
      <c r="G32" s="168">
        <f>G170</f>
        <v>42479</v>
      </c>
      <c r="H32" s="169">
        <f t="shared" si="2"/>
        <v>101374</v>
      </c>
      <c r="I32" s="193"/>
    </row>
    <row r="33" spans="1:9" ht="15.75" x14ac:dyDescent="0.25">
      <c r="A33" s="255"/>
      <c r="B33" s="259"/>
      <c r="C33" s="167" t="s">
        <v>403</v>
      </c>
      <c r="D33" s="168">
        <f>D200</f>
        <v>13399</v>
      </c>
      <c r="E33" s="168">
        <f>E200</f>
        <v>9265</v>
      </c>
      <c r="F33" s="168">
        <f>F200</f>
        <v>10490</v>
      </c>
      <c r="G33" s="168">
        <f>G200</f>
        <v>24053</v>
      </c>
      <c r="H33" s="169">
        <f t="shared" si="2"/>
        <v>57207</v>
      </c>
      <c r="I33" s="193"/>
    </row>
    <row r="34" spans="1:9" ht="16.5" thickBot="1" x14ac:dyDescent="0.3">
      <c r="A34" s="255"/>
      <c r="B34" s="260"/>
      <c r="C34" s="170" t="s">
        <v>404</v>
      </c>
      <c r="D34" s="168">
        <f>D226</f>
        <v>4516</v>
      </c>
      <c r="E34" s="168">
        <f>E226</f>
        <v>3095</v>
      </c>
      <c r="F34" s="168">
        <f>F226</f>
        <v>3544</v>
      </c>
      <c r="G34" s="168">
        <f>G226</f>
        <v>8003</v>
      </c>
      <c r="H34" s="169">
        <f t="shared" si="2"/>
        <v>19158</v>
      </c>
      <c r="I34" s="193"/>
    </row>
    <row r="35" spans="1:9" ht="15.75" x14ac:dyDescent="0.25">
      <c r="A35" s="255"/>
      <c r="B35" s="159" t="s">
        <v>405</v>
      </c>
      <c r="C35" s="162" t="s">
        <v>2011</v>
      </c>
      <c r="D35" s="160">
        <f>SUM(D36:D43)</f>
        <v>4194</v>
      </c>
      <c r="E35" s="160">
        <f>SUM(E36:E43)</f>
        <v>2553</v>
      </c>
      <c r="F35" s="160">
        <f>SUM(F36:F43)</f>
        <v>2546</v>
      </c>
      <c r="G35" s="160">
        <f>SUM(G36:G43)</f>
        <v>7258</v>
      </c>
      <c r="H35" s="161">
        <f t="shared" si="2"/>
        <v>16551</v>
      </c>
      <c r="I35" s="193"/>
    </row>
    <row r="36" spans="1:9" ht="15" x14ac:dyDescent="0.2">
      <c r="A36" s="154">
        <f>A27+1</f>
        <v>20</v>
      </c>
      <c r="B36" s="155" t="s">
        <v>405</v>
      </c>
      <c r="C36" s="155" t="s">
        <v>406</v>
      </c>
      <c r="D36" s="163">
        <v>760</v>
      </c>
      <c r="E36" s="163">
        <v>470</v>
      </c>
      <c r="F36" s="163">
        <v>466</v>
      </c>
      <c r="G36" s="163">
        <v>1338</v>
      </c>
      <c r="H36" s="164">
        <f t="shared" si="2"/>
        <v>3034</v>
      </c>
      <c r="I36" s="193"/>
    </row>
    <row r="37" spans="1:9" ht="15" x14ac:dyDescent="0.2">
      <c r="A37" s="154">
        <f>A36+1</f>
        <v>21</v>
      </c>
      <c r="B37" s="155" t="s">
        <v>405</v>
      </c>
      <c r="C37" s="155" t="s">
        <v>407</v>
      </c>
      <c r="D37" s="163">
        <v>817</v>
      </c>
      <c r="E37" s="163">
        <v>489</v>
      </c>
      <c r="F37" s="163">
        <v>490</v>
      </c>
      <c r="G37" s="163">
        <v>1428</v>
      </c>
      <c r="H37" s="164">
        <f t="shared" si="2"/>
        <v>3224</v>
      </c>
      <c r="I37" s="193"/>
    </row>
    <row r="38" spans="1:9" ht="15" x14ac:dyDescent="0.2">
      <c r="A38" s="154">
        <f t="shared" ref="A38:A43" si="3">A37+1</f>
        <v>22</v>
      </c>
      <c r="B38" s="155" t="s">
        <v>405</v>
      </c>
      <c r="C38" s="155" t="s">
        <v>408</v>
      </c>
      <c r="D38" s="163">
        <v>37</v>
      </c>
      <c r="E38" s="163">
        <v>22</v>
      </c>
      <c r="F38" s="163">
        <v>22</v>
      </c>
      <c r="G38" s="163">
        <v>63</v>
      </c>
      <c r="H38" s="164">
        <f t="shared" si="2"/>
        <v>144</v>
      </c>
      <c r="I38" s="193"/>
    </row>
    <row r="39" spans="1:9" ht="15" x14ac:dyDescent="0.2">
      <c r="A39" s="154">
        <f t="shared" si="3"/>
        <v>23</v>
      </c>
      <c r="B39" s="155" t="s">
        <v>405</v>
      </c>
      <c r="C39" s="155" t="s">
        <v>409</v>
      </c>
      <c r="D39" s="163">
        <v>487</v>
      </c>
      <c r="E39" s="163">
        <v>300</v>
      </c>
      <c r="F39" s="163">
        <v>297</v>
      </c>
      <c r="G39" s="163">
        <v>840</v>
      </c>
      <c r="H39" s="164">
        <f t="shared" si="2"/>
        <v>1924</v>
      </c>
      <c r="I39" s="193"/>
    </row>
    <row r="40" spans="1:9" ht="15" x14ac:dyDescent="0.2">
      <c r="A40" s="154">
        <f t="shared" si="3"/>
        <v>24</v>
      </c>
      <c r="B40" s="155" t="s">
        <v>405</v>
      </c>
      <c r="C40" s="155" t="s">
        <v>410</v>
      </c>
      <c r="D40" s="163">
        <v>54</v>
      </c>
      <c r="E40" s="163">
        <v>31</v>
      </c>
      <c r="F40" s="163">
        <v>32</v>
      </c>
      <c r="G40" s="163">
        <v>92</v>
      </c>
      <c r="H40" s="164">
        <f t="shared" si="2"/>
        <v>209</v>
      </c>
      <c r="I40" s="193"/>
    </row>
    <row r="41" spans="1:9" ht="15" x14ac:dyDescent="0.2">
      <c r="A41" s="154">
        <f t="shared" si="3"/>
        <v>25</v>
      </c>
      <c r="B41" s="155" t="s">
        <v>405</v>
      </c>
      <c r="C41" s="155" t="s">
        <v>405</v>
      </c>
      <c r="D41" s="163">
        <v>349</v>
      </c>
      <c r="E41" s="163">
        <v>205</v>
      </c>
      <c r="F41" s="163">
        <v>202</v>
      </c>
      <c r="G41" s="163">
        <v>553</v>
      </c>
      <c r="H41" s="164">
        <f t="shared" si="2"/>
        <v>1309</v>
      </c>
      <c r="I41" s="193"/>
    </row>
    <row r="42" spans="1:9" ht="15" x14ac:dyDescent="0.2">
      <c r="A42" s="154">
        <f t="shared" si="3"/>
        <v>26</v>
      </c>
      <c r="B42" s="155" t="s">
        <v>405</v>
      </c>
      <c r="C42" s="155" t="s">
        <v>411</v>
      </c>
      <c r="D42" s="163">
        <v>57</v>
      </c>
      <c r="E42" s="163">
        <v>35</v>
      </c>
      <c r="F42" s="163">
        <v>36</v>
      </c>
      <c r="G42" s="163">
        <v>105</v>
      </c>
      <c r="H42" s="164">
        <f t="shared" si="2"/>
        <v>233</v>
      </c>
      <c r="I42" s="193"/>
    </row>
    <row r="43" spans="1:9" ht="15" x14ac:dyDescent="0.2">
      <c r="A43" s="154">
        <f t="shared" si="3"/>
        <v>27</v>
      </c>
      <c r="B43" s="155" t="s">
        <v>405</v>
      </c>
      <c r="C43" s="155" t="s">
        <v>397</v>
      </c>
      <c r="D43" s="163">
        <v>1633</v>
      </c>
      <c r="E43" s="163">
        <v>1001</v>
      </c>
      <c r="F43" s="163">
        <v>1001</v>
      </c>
      <c r="G43" s="163">
        <v>2839</v>
      </c>
      <c r="H43" s="164">
        <f>SUM(D43:G43)</f>
        <v>6474</v>
      </c>
      <c r="I43" s="193"/>
    </row>
    <row r="44" spans="1:9" ht="15.75" x14ac:dyDescent="0.25">
      <c r="A44" s="255"/>
      <c r="B44" s="159" t="s">
        <v>412</v>
      </c>
      <c r="C44" s="162" t="s">
        <v>2011</v>
      </c>
      <c r="D44" s="160">
        <f>SUM(D45:D133)</f>
        <v>45626</v>
      </c>
      <c r="E44" s="160">
        <f>SUM(E45:E133)</f>
        <v>27440</v>
      </c>
      <c r="F44" s="160">
        <f>SUM(F45:F133)</f>
        <v>30011</v>
      </c>
      <c r="G44" s="160">
        <f>SUM(G45:G133)</f>
        <v>76621</v>
      </c>
      <c r="H44" s="161">
        <f>SUM(H45:H133)</f>
        <v>179698</v>
      </c>
      <c r="I44" s="193"/>
    </row>
    <row r="45" spans="1:9" ht="15" x14ac:dyDescent="0.2">
      <c r="A45" s="154">
        <f>A43+1</f>
        <v>28</v>
      </c>
      <c r="B45" s="155" t="s">
        <v>412</v>
      </c>
      <c r="C45" s="155" t="s">
        <v>413</v>
      </c>
      <c r="D45" s="163">
        <v>31</v>
      </c>
      <c r="E45" s="163">
        <v>19</v>
      </c>
      <c r="F45" s="163">
        <v>20</v>
      </c>
      <c r="G45" s="163">
        <v>45</v>
      </c>
      <c r="H45" s="164">
        <f t="shared" si="2"/>
        <v>115</v>
      </c>
      <c r="I45" s="193"/>
    </row>
    <row r="46" spans="1:9" ht="15" x14ac:dyDescent="0.2">
      <c r="A46" s="154">
        <f>A45+1</f>
        <v>29</v>
      </c>
      <c r="B46" s="155" t="s">
        <v>412</v>
      </c>
      <c r="C46" s="155" t="s">
        <v>414</v>
      </c>
      <c r="D46" s="163">
        <v>380</v>
      </c>
      <c r="E46" s="163">
        <v>224</v>
      </c>
      <c r="F46" s="163">
        <v>246</v>
      </c>
      <c r="G46" s="163">
        <v>642</v>
      </c>
      <c r="H46" s="164">
        <f t="shared" si="2"/>
        <v>1492</v>
      </c>
      <c r="I46" s="193"/>
    </row>
    <row r="47" spans="1:9" ht="15" x14ac:dyDescent="0.2">
      <c r="A47" s="154">
        <f t="shared" ref="A47:A110" si="4">A46+1</f>
        <v>30</v>
      </c>
      <c r="B47" s="155" t="s">
        <v>412</v>
      </c>
      <c r="C47" s="155" t="s">
        <v>415</v>
      </c>
      <c r="D47" s="163">
        <v>276</v>
      </c>
      <c r="E47" s="163">
        <v>167</v>
      </c>
      <c r="F47" s="163">
        <v>177</v>
      </c>
      <c r="G47" s="163">
        <v>434</v>
      </c>
      <c r="H47" s="164">
        <f t="shared" si="2"/>
        <v>1054</v>
      </c>
      <c r="I47" s="193"/>
    </row>
    <row r="48" spans="1:9" ht="15" x14ac:dyDescent="0.2">
      <c r="A48" s="154">
        <f t="shared" si="4"/>
        <v>31</v>
      </c>
      <c r="B48" s="155" t="s">
        <v>412</v>
      </c>
      <c r="C48" s="155" t="s">
        <v>416</v>
      </c>
      <c r="D48" s="163">
        <v>31</v>
      </c>
      <c r="E48" s="163">
        <v>18</v>
      </c>
      <c r="F48" s="163">
        <v>20</v>
      </c>
      <c r="G48" s="163">
        <v>51</v>
      </c>
      <c r="H48" s="164">
        <f t="shared" si="2"/>
        <v>120</v>
      </c>
      <c r="I48" s="193"/>
    </row>
    <row r="49" spans="1:9" ht="15" x14ac:dyDescent="0.2">
      <c r="A49" s="154">
        <f t="shared" si="4"/>
        <v>32</v>
      </c>
      <c r="B49" s="155" t="s">
        <v>412</v>
      </c>
      <c r="C49" s="155" t="s">
        <v>417</v>
      </c>
      <c r="D49" s="163">
        <v>20</v>
      </c>
      <c r="E49" s="163">
        <v>12</v>
      </c>
      <c r="F49" s="163">
        <v>14</v>
      </c>
      <c r="G49" s="163">
        <v>34</v>
      </c>
      <c r="H49" s="164">
        <f t="shared" si="2"/>
        <v>80</v>
      </c>
      <c r="I49" s="193"/>
    </row>
    <row r="50" spans="1:9" ht="15" x14ac:dyDescent="0.2">
      <c r="A50" s="154">
        <f t="shared" si="4"/>
        <v>33</v>
      </c>
      <c r="B50" s="155" t="s">
        <v>412</v>
      </c>
      <c r="C50" s="155" t="s">
        <v>418</v>
      </c>
      <c r="D50" s="163">
        <v>198</v>
      </c>
      <c r="E50" s="163">
        <v>118</v>
      </c>
      <c r="F50" s="163">
        <v>127</v>
      </c>
      <c r="G50" s="163">
        <v>336</v>
      </c>
      <c r="H50" s="164">
        <f t="shared" si="2"/>
        <v>779</v>
      </c>
      <c r="I50" s="193"/>
    </row>
    <row r="51" spans="1:9" ht="15" x14ac:dyDescent="0.2">
      <c r="A51" s="154">
        <f t="shared" si="4"/>
        <v>34</v>
      </c>
      <c r="B51" s="155" t="s">
        <v>412</v>
      </c>
      <c r="C51" s="155" t="s">
        <v>419</v>
      </c>
      <c r="D51" s="163">
        <v>142</v>
      </c>
      <c r="E51" s="163">
        <v>83</v>
      </c>
      <c r="F51" s="163">
        <v>90</v>
      </c>
      <c r="G51" s="163">
        <v>242</v>
      </c>
      <c r="H51" s="164">
        <f t="shared" si="2"/>
        <v>557</v>
      </c>
      <c r="I51" s="193"/>
    </row>
    <row r="52" spans="1:9" ht="15" x14ac:dyDescent="0.2">
      <c r="A52" s="154">
        <f t="shared" si="4"/>
        <v>35</v>
      </c>
      <c r="B52" s="155" t="s">
        <v>412</v>
      </c>
      <c r="C52" s="155" t="s">
        <v>420</v>
      </c>
      <c r="D52" s="163">
        <v>11</v>
      </c>
      <c r="E52" s="163">
        <v>7</v>
      </c>
      <c r="F52" s="163">
        <v>8</v>
      </c>
      <c r="G52" s="163">
        <v>21</v>
      </c>
      <c r="H52" s="164">
        <f t="shared" si="2"/>
        <v>47</v>
      </c>
      <c r="I52" s="193"/>
    </row>
    <row r="53" spans="1:9" ht="15" x14ac:dyDescent="0.2">
      <c r="A53" s="154">
        <f t="shared" si="4"/>
        <v>36</v>
      </c>
      <c r="B53" s="155" t="s">
        <v>412</v>
      </c>
      <c r="C53" s="155" t="s">
        <v>421</v>
      </c>
      <c r="D53" s="163">
        <v>11</v>
      </c>
      <c r="E53" s="163">
        <v>7</v>
      </c>
      <c r="F53" s="163">
        <v>8</v>
      </c>
      <c r="G53" s="163">
        <v>20</v>
      </c>
      <c r="H53" s="164">
        <f t="shared" si="2"/>
        <v>46</v>
      </c>
      <c r="I53" s="193"/>
    </row>
    <row r="54" spans="1:9" ht="15" x14ac:dyDescent="0.2">
      <c r="A54" s="154">
        <f t="shared" si="4"/>
        <v>37</v>
      </c>
      <c r="B54" s="155" t="s">
        <v>412</v>
      </c>
      <c r="C54" s="155" t="s">
        <v>422</v>
      </c>
      <c r="D54" s="163">
        <v>1</v>
      </c>
      <c r="E54" s="163">
        <v>1</v>
      </c>
      <c r="F54" s="163">
        <v>0</v>
      </c>
      <c r="G54" s="163">
        <v>0</v>
      </c>
      <c r="H54" s="164">
        <f t="shared" si="2"/>
        <v>2</v>
      </c>
      <c r="I54" s="193"/>
    </row>
    <row r="55" spans="1:9" ht="15" x14ac:dyDescent="0.2">
      <c r="A55" s="154">
        <f t="shared" si="4"/>
        <v>38</v>
      </c>
      <c r="B55" s="155" t="s">
        <v>412</v>
      </c>
      <c r="C55" s="155" t="s">
        <v>423</v>
      </c>
      <c r="D55" s="163">
        <v>1</v>
      </c>
      <c r="E55" s="163">
        <v>1</v>
      </c>
      <c r="F55" s="163">
        <v>1</v>
      </c>
      <c r="G55" s="163">
        <v>0</v>
      </c>
      <c r="H55" s="164">
        <f t="shared" si="2"/>
        <v>3</v>
      </c>
      <c r="I55" s="193"/>
    </row>
    <row r="56" spans="1:9" ht="15" x14ac:dyDescent="0.2">
      <c r="A56" s="154">
        <f t="shared" si="4"/>
        <v>39</v>
      </c>
      <c r="B56" s="155" t="s">
        <v>412</v>
      </c>
      <c r="C56" s="155" t="s">
        <v>424</v>
      </c>
      <c r="D56" s="163">
        <v>1</v>
      </c>
      <c r="E56" s="163">
        <v>1</v>
      </c>
      <c r="F56" s="163">
        <v>0</v>
      </c>
      <c r="G56" s="163">
        <v>0</v>
      </c>
      <c r="H56" s="164">
        <f t="shared" si="2"/>
        <v>2</v>
      </c>
      <c r="I56" s="193"/>
    </row>
    <row r="57" spans="1:9" ht="15" x14ac:dyDescent="0.2">
      <c r="A57" s="154">
        <f t="shared" si="4"/>
        <v>40</v>
      </c>
      <c r="B57" s="155" t="s">
        <v>412</v>
      </c>
      <c r="C57" s="155" t="s">
        <v>425</v>
      </c>
      <c r="D57" s="163">
        <v>694</v>
      </c>
      <c r="E57" s="163">
        <v>413</v>
      </c>
      <c r="F57" s="163">
        <v>443</v>
      </c>
      <c r="G57" s="163">
        <v>1134</v>
      </c>
      <c r="H57" s="164">
        <f t="shared" si="2"/>
        <v>2684</v>
      </c>
      <c r="I57" s="193"/>
    </row>
    <row r="58" spans="1:9" ht="15" x14ac:dyDescent="0.2">
      <c r="A58" s="154">
        <f t="shared" si="4"/>
        <v>41</v>
      </c>
      <c r="B58" s="155" t="s">
        <v>412</v>
      </c>
      <c r="C58" s="155" t="s">
        <v>426</v>
      </c>
      <c r="D58" s="163">
        <v>88</v>
      </c>
      <c r="E58" s="163">
        <v>54</v>
      </c>
      <c r="F58" s="163">
        <v>57</v>
      </c>
      <c r="G58" s="163">
        <v>131</v>
      </c>
      <c r="H58" s="164">
        <f t="shared" si="2"/>
        <v>330</v>
      </c>
      <c r="I58" s="193"/>
    </row>
    <row r="59" spans="1:9" ht="15" x14ac:dyDescent="0.2">
      <c r="A59" s="154">
        <f t="shared" si="4"/>
        <v>42</v>
      </c>
      <c r="B59" s="155" t="s">
        <v>412</v>
      </c>
      <c r="C59" s="155" t="s">
        <v>427</v>
      </c>
      <c r="D59" s="163">
        <v>447</v>
      </c>
      <c r="E59" s="163">
        <v>263</v>
      </c>
      <c r="F59" s="163">
        <v>280</v>
      </c>
      <c r="G59" s="163">
        <v>708</v>
      </c>
      <c r="H59" s="164">
        <f t="shared" si="2"/>
        <v>1698</v>
      </c>
      <c r="I59" s="193"/>
    </row>
    <row r="60" spans="1:9" ht="15" x14ac:dyDescent="0.2">
      <c r="A60" s="154">
        <f t="shared" si="4"/>
        <v>43</v>
      </c>
      <c r="B60" s="155" t="s">
        <v>412</v>
      </c>
      <c r="C60" s="155" t="s">
        <v>428</v>
      </c>
      <c r="D60" s="163">
        <v>23</v>
      </c>
      <c r="E60" s="163">
        <v>14</v>
      </c>
      <c r="F60" s="163">
        <v>14</v>
      </c>
      <c r="G60" s="163">
        <v>35</v>
      </c>
      <c r="H60" s="164">
        <f t="shared" si="2"/>
        <v>86</v>
      </c>
      <c r="I60" s="193"/>
    </row>
    <row r="61" spans="1:9" ht="15" x14ac:dyDescent="0.2">
      <c r="A61" s="154">
        <f t="shared" si="4"/>
        <v>44</v>
      </c>
      <c r="B61" s="155" t="s">
        <v>412</v>
      </c>
      <c r="C61" s="155" t="s">
        <v>429</v>
      </c>
      <c r="D61" s="163">
        <v>98</v>
      </c>
      <c r="E61" s="163">
        <v>59</v>
      </c>
      <c r="F61" s="163">
        <v>64</v>
      </c>
      <c r="G61" s="163">
        <v>152</v>
      </c>
      <c r="H61" s="164">
        <f t="shared" si="2"/>
        <v>373</v>
      </c>
      <c r="I61" s="193"/>
    </row>
    <row r="62" spans="1:9" ht="15" x14ac:dyDescent="0.2">
      <c r="A62" s="154">
        <f t="shared" si="4"/>
        <v>45</v>
      </c>
      <c r="B62" s="155" t="s">
        <v>412</v>
      </c>
      <c r="C62" s="155" t="s">
        <v>430</v>
      </c>
      <c r="D62" s="163">
        <v>12</v>
      </c>
      <c r="E62" s="163">
        <v>7</v>
      </c>
      <c r="F62" s="163">
        <v>7</v>
      </c>
      <c r="G62" s="163">
        <v>20</v>
      </c>
      <c r="H62" s="164">
        <f t="shared" si="2"/>
        <v>46</v>
      </c>
      <c r="I62" s="193"/>
    </row>
    <row r="63" spans="1:9" ht="15" x14ac:dyDescent="0.2">
      <c r="A63" s="154">
        <f t="shared" si="4"/>
        <v>46</v>
      </c>
      <c r="B63" s="155" t="s">
        <v>412</v>
      </c>
      <c r="C63" s="155" t="s">
        <v>431</v>
      </c>
      <c r="D63" s="163">
        <v>1</v>
      </c>
      <c r="E63" s="163">
        <v>1</v>
      </c>
      <c r="F63" s="163">
        <v>0</v>
      </c>
      <c r="G63" s="163">
        <v>0</v>
      </c>
      <c r="H63" s="164">
        <f t="shared" si="2"/>
        <v>2</v>
      </c>
      <c r="I63" s="193"/>
    </row>
    <row r="64" spans="1:9" ht="15" x14ac:dyDescent="0.2">
      <c r="A64" s="154">
        <f t="shared" si="4"/>
        <v>47</v>
      </c>
      <c r="B64" s="155" t="s">
        <v>412</v>
      </c>
      <c r="C64" s="155" t="s">
        <v>432</v>
      </c>
      <c r="D64" s="163">
        <v>60</v>
      </c>
      <c r="E64" s="163">
        <v>35</v>
      </c>
      <c r="F64" s="163">
        <v>38</v>
      </c>
      <c r="G64" s="163">
        <v>97</v>
      </c>
      <c r="H64" s="164">
        <f t="shared" si="2"/>
        <v>230</v>
      </c>
      <c r="I64" s="193"/>
    </row>
    <row r="65" spans="1:9" ht="15" x14ac:dyDescent="0.2">
      <c r="A65" s="154">
        <f t="shared" si="4"/>
        <v>48</v>
      </c>
      <c r="B65" s="155" t="s">
        <v>412</v>
      </c>
      <c r="C65" s="155" t="s">
        <v>433</v>
      </c>
      <c r="D65" s="163">
        <v>80</v>
      </c>
      <c r="E65" s="163">
        <v>46</v>
      </c>
      <c r="F65" s="163">
        <v>51</v>
      </c>
      <c r="G65" s="163">
        <v>141</v>
      </c>
      <c r="H65" s="164">
        <f t="shared" si="2"/>
        <v>318</v>
      </c>
      <c r="I65" s="193"/>
    </row>
    <row r="66" spans="1:9" ht="15" x14ac:dyDescent="0.2">
      <c r="A66" s="154">
        <f t="shared" si="4"/>
        <v>49</v>
      </c>
      <c r="B66" s="155" t="s">
        <v>412</v>
      </c>
      <c r="C66" s="155" t="s">
        <v>434</v>
      </c>
      <c r="D66" s="163">
        <v>48</v>
      </c>
      <c r="E66" s="163">
        <v>29</v>
      </c>
      <c r="F66" s="163">
        <v>31</v>
      </c>
      <c r="G66" s="163">
        <v>77</v>
      </c>
      <c r="H66" s="164">
        <f t="shared" si="2"/>
        <v>185</v>
      </c>
      <c r="I66" s="193"/>
    </row>
    <row r="67" spans="1:9" ht="15" x14ac:dyDescent="0.2">
      <c r="A67" s="154">
        <f t="shared" si="4"/>
        <v>50</v>
      </c>
      <c r="B67" s="155" t="s">
        <v>412</v>
      </c>
      <c r="C67" s="155" t="s">
        <v>435</v>
      </c>
      <c r="D67" s="163">
        <v>308</v>
      </c>
      <c r="E67" s="163">
        <v>182</v>
      </c>
      <c r="F67" s="163">
        <v>190</v>
      </c>
      <c r="G67" s="163">
        <v>466</v>
      </c>
      <c r="H67" s="164">
        <f t="shared" si="2"/>
        <v>1146</v>
      </c>
      <c r="I67" s="193"/>
    </row>
    <row r="68" spans="1:9" ht="15" x14ac:dyDescent="0.2">
      <c r="A68" s="154">
        <f t="shared" si="4"/>
        <v>51</v>
      </c>
      <c r="B68" s="155" t="s">
        <v>412</v>
      </c>
      <c r="C68" s="155" t="s">
        <v>436</v>
      </c>
      <c r="D68" s="163">
        <v>210</v>
      </c>
      <c r="E68" s="163">
        <v>123</v>
      </c>
      <c r="F68" s="163">
        <v>135</v>
      </c>
      <c r="G68" s="163">
        <v>346</v>
      </c>
      <c r="H68" s="164">
        <f t="shared" si="2"/>
        <v>814</v>
      </c>
      <c r="I68" s="193"/>
    </row>
    <row r="69" spans="1:9" ht="15" x14ac:dyDescent="0.2">
      <c r="A69" s="154">
        <f t="shared" si="4"/>
        <v>52</v>
      </c>
      <c r="B69" s="155" t="s">
        <v>412</v>
      </c>
      <c r="C69" s="155" t="s">
        <v>437</v>
      </c>
      <c r="D69" s="163">
        <v>87</v>
      </c>
      <c r="E69" s="163">
        <v>53</v>
      </c>
      <c r="F69" s="163">
        <v>55</v>
      </c>
      <c r="G69" s="163">
        <v>142</v>
      </c>
      <c r="H69" s="164">
        <f t="shared" si="2"/>
        <v>337</v>
      </c>
      <c r="I69" s="193"/>
    </row>
    <row r="70" spans="1:9" ht="15" x14ac:dyDescent="0.2">
      <c r="A70" s="154">
        <f t="shared" si="4"/>
        <v>53</v>
      </c>
      <c r="B70" s="155" t="s">
        <v>412</v>
      </c>
      <c r="C70" s="155" t="s">
        <v>438</v>
      </c>
      <c r="D70" s="163">
        <v>529</v>
      </c>
      <c r="E70" s="163">
        <v>315</v>
      </c>
      <c r="F70" s="163">
        <v>352</v>
      </c>
      <c r="G70" s="163">
        <v>946</v>
      </c>
      <c r="H70" s="164">
        <f t="shared" si="2"/>
        <v>2142</v>
      </c>
      <c r="I70" s="193"/>
    </row>
    <row r="71" spans="1:9" ht="15" x14ac:dyDescent="0.2">
      <c r="A71" s="154">
        <f t="shared" si="4"/>
        <v>54</v>
      </c>
      <c r="B71" s="155" t="s">
        <v>412</v>
      </c>
      <c r="C71" s="155" t="s">
        <v>439</v>
      </c>
      <c r="D71" s="163">
        <v>18</v>
      </c>
      <c r="E71" s="163">
        <v>11</v>
      </c>
      <c r="F71" s="163">
        <v>12</v>
      </c>
      <c r="G71" s="163">
        <v>28</v>
      </c>
      <c r="H71" s="164">
        <f t="shared" si="2"/>
        <v>69</v>
      </c>
      <c r="I71" s="193"/>
    </row>
    <row r="72" spans="1:9" ht="15" x14ac:dyDescent="0.2">
      <c r="A72" s="154">
        <f t="shared" si="4"/>
        <v>55</v>
      </c>
      <c r="B72" s="155" t="s">
        <v>412</v>
      </c>
      <c r="C72" s="155" t="s">
        <v>440</v>
      </c>
      <c r="D72" s="163">
        <v>98</v>
      </c>
      <c r="E72" s="163">
        <v>60</v>
      </c>
      <c r="F72" s="163">
        <v>66</v>
      </c>
      <c r="G72" s="163">
        <v>173</v>
      </c>
      <c r="H72" s="164">
        <f t="shared" si="2"/>
        <v>397</v>
      </c>
      <c r="I72" s="193"/>
    </row>
    <row r="73" spans="1:9" ht="15" x14ac:dyDescent="0.2">
      <c r="A73" s="154">
        <f t="shared" si="4"/>
        <v>56</v>
      </c>
      <c r="B73" s="155" t="s">
        <v>412</v>
      </c>
      <c r="C73" s="155" t="s">
        <v>441</v>
      </c>
      <c r="D73" s="163">
        <v>508</v>
      </c>
      <c r="E73" s="163">
        <v>310</v>
      </c>
      <c r="F73" s="163">
        <v>337</v>
      </c>
      <c r="G73" s="163">
        <v>862</v>
      </c>
      <c r="H73" s="164">
        <f t="shared" si="2"/>
        <v>2017</v>
      </c>
      <c r="I73" s="193"/>
    </row>
    <row r="74" spans="1:9" ht="15" x14ac:dyDescent="0.2">
      <c r="A74" s="154">
        <f t="shared" si="4"/>
        <v>57</v>
      </c>
      <c r="B74" s="155" t="s">
        <v>412</v>
      </c>
      <c r="C74" s="155" t="s">
        <v>442</v>
      </c>
      <c r="D74" s="163">
        <v>181</v>
      </c>
      <c r="E74" s="163">
        <v>106</v>
      </c>
      <c r="F74" s="163">
        <v>115</v>
      </c>
      <c r="G74" s="163">
        <v>284</v>
      </c>
      <c r="H74" s="164">
        <f t="shared" si="2"/>
        <v>686</v>
      </c>
      <c r="I74" s="193"/>
    </row>
    <row r="75" spans="1:9" ht="15" x14ac:dyDescent="0.2">
      <c r="A75" s="154">
        <f t="shared" si="4"/>
        <v>58</v>
      </c>
      <c r="B75" s="155" t="s">
        <v>412</v>
      </c>
      <c r="C75" s="155" t="s">
        <v>443</v>
      </c>
      <c r="D75" s="163">
        <v>32</v>
      </c>
      <c r="E75" s="163">
        <v>19</v>
      </c>
      <c r="F75" s="163">
        <v>21</v>
      </c>
      <c r="G75" s="163">
        <v>57</v>
      </c>
      <c r="H75" s="164">
        <f t="shared" si="2"/>
        <v>129</v>
      </c>
      <c r="I75" s="193"/>
    </row>
    <row r="76" spans="1:9" ht="15" x14ac:dyDescent="0.2">
      <c r="A76" s="154">
        <f t="shared" si="4"/>
        <v>59</v>
      </c>
      <c r="B76" s="155" t="s">
        <v>412</v>
      </c>
      <c r="C76" s="155" t="s">
        <v>444</v>
      </c>
      <c r="D76" s="163">
        <v>170</v>
      </c>
      <c r="E76" s="163">
        <v>101</v>
      </c>
      <c r="F76" s="163">
        <v>112</v>
      </c>
      <c r="G76" s="163">
        <v>300</v>
      </c>
      <c r="H76" s="164">
        <f t="shared" si="2"/>
        <v>683</v>
      </c>
      <c r="I76" s="193"/>
    </row>
    <row r="77" spans="1:9" ht="15" x14ac:dyDescent="0.2">
      <c r="A77" s="154">
        <f t="shared" si="4"/>
        <v>60</v>
      </c>
      <c r="B77" s="155" t="s">
        <v>412</v>
      </c>
      <c r="C77" s="155" t="s">
        <v>445</v>
      </c>
      <c r="D77" s="163">
        <v>1</v>
      </c>
      <c r="E77" s="163">
        <v>1</v>
      </c>
      <c r="F77" s="163">
        <v>0</v>
      </c>
      <c r="G77" s="163">
        <v>0</v>
      </c>
      <c r="H77" s="164">
        <f t="shared" si="2"/>
        <v>2</v>
      </c>
      <c r="I77" s="193"/>
    </row>
    <row r="78" spans="1:9" ht="15" x14ac:dyDescent="0.2">
      <c r="A78" s="154">
        <f t="shared" si="4"/>
        <v>61</v>
      </c>
      <c r="B78" s="155" t="s">
        <v>412</v>
      </c>
      <c r="C78" s="155" t="s">
        <v>446</v>
      </c>
      <c r="D78" s="163">
        <v>5</v>
      </c>
      <c r="E78" s="163">
        <v>3</v>
      </c>
      <c r="F78" s="163">
        <v>3</v>
      </c>
      <c r="G78" s="163">
        <v>7</v>
      </c>
      <c r="H78" s="164">
        <f t="shared" si="2"/>
        <v>18</v>
      </c>
      <c r="I78" s="193"/>
    </row>
    <row r="79" spans="1:9" ht="15" x14ac:dyDescent="0.2">
      <c r="A79" s="154">
        <f t="shared" si="4"/>
        <v>62</v>
      </c>
      <c r="B79" s="155" t="s">
        <v>412</v>
      </c>
      <c r="C79" s="155" t="s">
        <v>447</v>
      </c>
      <c r="D79" s="163">
        <v>216</v>
      </c>
      <c r="E79" s="163">
        <v>128</v>
      </c>
      <c r="F79" s="163">
        <v>149</v>
      </c>
      <c r="G79" s="163">
        <v>402</v>
      </c>
      <c r="H79" s="164">
        <f t="shared" si="2"/>
        <v>895</v>
      </c>
      <c r="I79" s="193"/>
    </row>
    <row r="80" spans="1:9" ht="15" x14ac:dyDescent="0.2">
      <c r="A80" s="154">
        <f t="shared" si="4"/>
        <v>63</v>
      </c>
      <c r="B80" s="155" t="s">
        <v>412</v>
      </c>
      <c r="C80" s="155" t="s">
        <v>448</v>
      </c>
      <c r="D80" s="163">
        <v>0</v>
      </c>
      <c r="E80" s="163">
        <v>0</v>
      </c>
      <c r="F80" s="163">
        <v>0</v>
      </c>
      <c r="G80" s="163">
        <v>0</v>
      </c>
      <c r="H80" s="164">
        <f t="shared" si="2"/>
        <v>0</v>
      </c>
      <c r="I80" s="193"/>
    </row>
    <row r="81" spans="1:9" ht="15" x14ac:dyDescent="0.2">
      <c r="A81" s="154">
        <f t="shared" si="4"/>
        <v>64</v>
      </c>
      <c r="B81" s="155" t="s">
        <v>412</v>
      </c>
      <c r="C81" s="155" t="s">
        <v>449</v>
      </c>
      <c r="D81" s="163">
        <v>250</v>
      </c>
      <c r="E81" s="163">
        <v>150</v>
      </c>
      <c r="F81" s="163">
        <v>167</v>
      </c>
      <c r="G81" s="163">
        <v>446</v>
      </c>
      <c r="H81" s="164">
        <f t="shared" si="2"/>
        <v>1013</v>
      </c>
      <c r="I81" s="193"/>
    </row>
    <row r="82" spans="1:9" ht="15" x14ac:dyDescent="0.2">
      <c r="A82" s="154">
        <f t="shared" si="4"/>
        <v>65</v>
      </c>
      <c r="B82" s="155" t="s">
        <v>412</v>
      </c>
      <c r="C82" s="155" t="s">
        <v>450</v>
      </c>
      <c r="D82" s="163">
        <v>4</v>
      </c>
      <c r="E82" s="163">
        <v>2</v>
      </c>
      <c r="F82" s="163">
        <v>2</v>
      </c>
      <c r="G82" s="163">
        <v>7</v>
      </c>
      <c r="H82" s="164">
        <f t="shared" si="2"/>
        <v>15</v>
      </c>
      <c r="I82" s="193"/>
    </row>
    <row r="83" spans="1:9" ht="15" x14ac:dyDescent="0.2">
      <c r="A83" s="154">
        <f t="shared" si="4"/>
        <v>66</v>
      </c>
      <c r="B83" s="155" t="s">
        <v>412</v>
      </c>
      <c r="C83" s="155" t="s">
        <v>451</v>
      </c>
      <c r="D83" s="163">
        <v>30</v>
      </c>
      <c r="E83" s="163">
        <v>18</v>
      </c>
      <c r="F83" s="163">
        <v>20</v>
      </c>
      <c r="G83" s="163">
        <v>44</v>
      </c>
      <c r="H83" s="164">
        <f t="shared" si="2"/>
        <v>112</v>
      </c>
      <c r="I83" s="193"/>
    </row>
    <row r="84" spans="1:9" ht="15" x14ac:dyDescent="0.2">
      <c r="A84" s="154">
        <f t="shared" si="4"/>
        <v>67</v>
      </c>
      <c r="B84" s="155" t="s">
        <v>412</v>
      </c>
      <c r="C84" s="155" t="s">
        <v>452</v>
      </c>
      <c r="D84" s="163">
        <v>32</v>
      </c>
      <c r="E84" s="163">
        <v>19</v>
      </c>
      <c r="F84" s="163">
        <v>21</v>
      </c>
      <c r="G84" s="163">
        <v>47</v>
      </c>
      <c r="H84" s="164">
        <f t="shared" si="2"/>
        <v>119</v>
      </c>
      <c r="I84" s="193"/>
    </row>
    <row r="85" spans="1:9" ht="15" x14ac:dyDescent="0.2">
      <c r="A85" s="154">
        <f t="shared" si="4"/>
        <v>68</v>
      </c>
      <c r="B85" s="155" t="s">
        <v>412</v>
      </c>
      <c r="C85" s="155" t="s">
        <v>453</v>
      </c>
      <c r="D85" s="163">
        <v>62</v>
      </c>
      <c r="E85" s="163">
        <v>37</v>
      </c>
      <c r="F85" s="163">
        <v>40</v>
      </c>
      <c r="G85" s="163">
        <v>96</v>
      </c>
      <c r="H85" s="164">
        <f t="shared" si="2"/>
        <v>235</v>
      </c>
      <c r="I85" s="193"/>
    </row>
    <row r="86" spans="1:9" ht="15" x14ac:dyDescent="0.2">
      <c r="A86" s="154">
        <f t="shared" si="4"/>
        <v>69</v>
      </c>
      <c r="B86" s="155" t="s">
        <v>412</v>
      </c>
      <c r="C86" s="155" t="s">
        <v>454</v>
      </c>
      <c r="D86" s="163">
        <v>208</v>
      </c>
      <c r="E86" s="163">
        <v>121</v>
      </c>
      <c r="F86" s="163">
        <v>135</v>
      </c>
      <c r="G86" s="163">
        <v>354</v>
      </c>
      <c r="H86" s="164">
        <f t="shared" si="2"/>
        <v>818</v>
      </c>
      <c r="I86" s="193"/>
    </row>
    <row r="87" spans="1:9" ht="15" x14ac:dyDescent="0.2">
      <c r="A87" s="154">
        <f t="shared" si="4"/>
        <v>70</v>
      </c>
      <c r="B87" s="155" t="s">
        <v>412</v>
      </c>
      <c r="C87" s="155" t="s">
        <v>455</v>
      </c>
      <c r="D87" s="163">
        <v>147</v>
      </c>
      <c r="E87" s="163">
        <v>88</v>
      </c>
      <c r="F87" s="163">
        <v>94</v>
      </c>
      <c r="G87" s="163">
        <v>233</v>
      </c>
      <c r="H87" s="164">
        <f t="shared" si="2"/>
        <v>562</v>
      </c>
      <c r="I87" s="193"/>
    </row>
    <row r="88" spans="1:9" ht="15" x14ac:dyDescent="0.2">
      <c r="A88" s="154">
        <f t="shared" si="4"/>
        <v>71</v>
      </c>
      <c r="B88" s="155" t="s">
        <v>412</v>
      </c>
      <c r="C88" s="155" t="s">
        <v>456</v>
      </c>
      <c r="D88" s="163">
        <v>107</v>
      </c>
      <c r="E88" s="163">
        <v>63</v>
      </c>
      <c r="F88" s="163">
        <v>67</v>
      </c>
      <c r="G88" s="163">
        <v>166</v>
      </c>
      <c r="H88" s="164">
        <f t="shared" si="2"/>
        <v>403</v>
      </c>
      <c r="I88" s="193"/>
    </row>
    <row r="89" spans="1:9" ht="15" x14ac:dyDescent="0.2">
      <c r="A89" s="154">
        <f t="shared" si="4"/>
        <v>72</v>
      </c>
      <c r="B89" s="155" t="s">
        <v>412</v>
      </c>
      <c r="C89" s="155" t="s">
        <v>457</v>
      </c>
      <c r="D89" s="163">
        <v>627</v>
      </c>
      <c r="E89" s="163">
        <v>384</v>
      </c>
      <c r="F89" s="163">
        <v>413</v>
      </c>
      <c r="G89" s="163">
        <v>1086</v>
      </c>
      <c r="H89" s="164">
        <f t="shared" si="2"/>
        <v>2510</v>
      </c>
      <c r="I89" s="193"/>
    </row>
    <row r="90" spans="1:9" ht="15" x14ac:dyDescent="0.2">
      <c r="A90" s="154">
        <f t="shared" si="4"/>
        <v>73</v>
      </c>
      <c r="B90" s="155" t="s">
        <v>412</v>
      </c>
      <c r="C90" s="155" t="s">
        <v>458</v>
      </c>
      <c r="D90" s="163">
        <v>96</v>
      </c>
      <c r="E90" s="163">
        <v>57</v>
      </c>
      <c r="F90" s="163">
        <v>62</v>
      </c>
      <c r="G90" s="163">
        <v>166</v>
      </c>
      <c r="H90" s="164">
        <f t="shared" si="2"/>
        <v>381</v>
      </c>
      <c r="I90" s="193"/>
    </row>
    <row r="91" spans="1:9" ht="15" x14ac:dyDescent="0.2">
      <c r="A91" s="154">
        <f t="shared" si="4"/>
        <v>74</v>
      </c>
      <c r="B91" s="155" t="s">
        <v>412</v>
      </c>
      <c r="C91" s="155" t="s">
        <v>459</v>
      </c>
      <c r="D91" s="163">
        <v>12</v>
      </c>
      <c r="E91" s="163">
        <v>7</v>
      </c>
      <c r="F91" s="163">
        <v>8</v>
      </c>
      <c r="G91" s="163">
        <v>20</v>
      </c>
      <c r="H91" s="164">
        <f t="shared" si="2"/>
        <v>47</v>
      </c>
      <c r="I91" s="193"/>
    </row>
    <row r="92" spans="1:9" ht="15" x14ac:dyDescent="0.2">
      <c r="A92" s="154">
        <f t="shared" si="4"/>
        <v>75</v>
      </c>
      <c r="B92" s="155" t="s">
        <v>412</v>
      </c>
      <c r="C92" s="155" t="s">
        <v>460</v>
      </c>
      <c r="D92" s="163">
        <v>1773</v>
      </c>
      <c r="E92" s="163">
        <v>1066</v>
      </c>
      <c r="F92" s="163">
        <v>1170</v>
      </c>
      <c r="G92" s="163">
        <v>3039</v>
      </c>
      <c r="H92" s="164">
        <f t="shared" si="2"/>
        <v>7048</v>
      </c>
      <c r="I92" s="193"/>
    </row>
    <row r="93" spans="1:9" ht="15" x14ac:dyDescent="0.2">
      <c r="A93" s="154">
        <f t="shared" si="4"/>
        <v>76</v>
      </c>
      <c r="B93" s="155" t="s">
        <v>412</v>
      </c>
      <c r="C93" s="155" t="s">
        <v>412</v>
      </c>
      <c r="D93" s="163">
        <v>20427</v>
      </c>
      <c r="E93" s="163">
        <v>12435</v>
      </c>
      <c r="F93" s="163">
        <v>13728</v>
      </c>
      <c r="G93" s="163">
        <v>35412</v>
      </c>
      <c r="H93" s="164">
        <f t="shared" ref="H93:H133" si="5">SUM(D93:G93)</f>
        <v>82002</v>
      </c>
      <c r="I93" s="193"/>
    </row>
    <row r="94" spans="1:9" ht="15" x14ac:dyDescent="0.2">
      <c r="A94" s="154">
        <f t="shared" si="4"/>
        <v>77</v>
      </c>
      <c r="B94" s="155" t="s">
        <v>412</v>
      </c>
      <c r="C94" s="155" t="s">
        <v>461</v>
      </c>
      <c r="D94" s="163">
        <v>123</v>
      </c>
      <c r="E94" s="163">
        <v>72</v>
      </c>
      <c r="F94" s="163">
        <v>81</v>
      </c>
      <c r="G94" s="163">
        <v>218</v>
      </c>
      <c r="H94" s="164">
        <f t="shared" si="5"/>
        <v>494</v>
      </c>
      <c r="I94" s="193"/>
    </row>
    <row r="95" spans="1:9" ht="15" x14ac:dyDescent="0.2">
      <c r="A95" s="154">
        <f t="shared" si="4"/>
        <v>78</v>
      </c>
      <c r="B95" s="155" t="s">
        <v>412</v>
      </c>
      <c r="C95" s="155" t="s">
        <v>462</v>
      </c>
      <c r="D95" s="163">
        <v>1</v>
      </c>
      <c r="E95" s="163">
        <v>1</v>
      </c>
      <c r="F95" s="163">
        <v>0</v>
      </c>
      <c r="G95" s="163">
        <v>0</v>
      </c>
      <c r="H95" s="164">
        <f t="shared" si="5"/>
        <v>2</v>
      </c>
      <c r="I95" s="193"/>
    </row>
    <row r="96" spans="1:9" ht="15" x14ac:dyDescent="0.2">
      <c r="A96" s="154">
        <f t="shared" si="4"/>
        <v>79</v>
      </c>
      <c r="B96" s="155" t="s">
        <v>412</v>
      </c>
      <c r="C96" s="155" t="s">
        <v>463</v>
      </c>
      <c r="D96" s="163">
        <v>10</v>
      </c>
      <c r="E96" s="163">
        <v>6</v>
      </c>
      <c r="F96" s="163">
        <v>7</v>
      </c>
      <c r="G96" s="163">
        <v>15</v>
      </c>
      <c r="H96" s="164">
        <f t="shared" si="5"/>
        <v>38</v>
      </c>
      <c r="I96" s="193"/>
    </row>
    <row r="97" spans="1:9" ht="15" x14ac:dyDescent="0.2">
      <c r="A97" s="154">
        <f t="shared" si="4"/>
        <v>80</v>
      </c>
      <c r="B97" s="155" t="s">
        <v>412</v>
      </c>
      <c r="C97" s="155" t="s">
        <v>464</v>
      </c>
      <c r="D97" s="163">
        <v>13</v>
      </c>
      <c r="E97" s="163">
        <v>8</v>
      </c>
      <c r="F97" s="163">
        <v>9</v>
      </c>
      <c r="G97" s="163">
        <v>23</v>
      </c>
      <c r="H97" s="164">
        <f t="shared" si="5"/>
        <v>53</v>
      </c>
      <c r="I97" s="193"/>
    </row>
    <row r="98" spans="1:9" ht="15" x14ac:dyDescent="0.2">
      <c r="A98" s="154">
        <f t="shared" si="4"/>
        <v>81</v>
      </c>
      <c r="B98" s="155" t="s">
        <v>412</v>
      </c>
      <c r="C98" s="155" t="s">
        <v>465</v>
      </c>
      <c r="D98" s="163">
        <v>101</v>
      </c>
      <c r="E98" s="163">
        <v>61</v>
      </c>
      <c r="F98" s="163">
        <v>65</v>
      </c>
      <c r="G98" s="163">
        <v>162</v>
      </c>
      <c r="H98" s="164">
        <f t="shared" si="5"/>
        <v>389</v>
      </c>
      <c r="I98" s="193"/>
    </row>
    <row r="99" spans="1:9" ht="15" x14ac:dyDescent="0.2">
      <c r="A99" s="154">
        <f t="shared" si="4"/>
        <v>82</v>
      </c>
      <c r="B99" s="155" t="s">
        <v>412</v>
      </c>
      <c r="C99" s="155" t="s">
        <v>466</v>
      </c>
      <c r="D99" s="163">
        <v>269</v>
      </c>
      <c r="E99" s="163">
        <v>161</v>
      </c>
      <c r="F99" s="163">
        <v>175</v>
      </c>
      <c r="G99" s="163">
        <v>461</v>
      </c>
      <c r="H99" s="164">
        <f t="shared" si="5"/>
        <v>1066</v>
      </c>
      <c r="I99" s="193"/>
    </row>
    <row r="100" spans="1:9" ht="15" x14ac:dyDescent="0.2">
      <c r="A100" s="154">
        <f t="shared" si="4"/>
        <v>83</v>
      </c>
      <c r="B100" s="155" t="s">
        <v>412</v>
      </c>
      <c r="C100" s="155" t="s">
        <v>467</v>
      </c>
      <c r="D100" s="163">
        <v>205</v>
      </c>
      <c r="E100" s="163">
        <v>123</v>
      </c>
      <c r="F100" s="163">
        <v>137</v>
      </c>
      <c r="G100" s="163">
        <v>350</v>
      </c>
      <c r="H100" s="164">
        <f t="shared" si="5"/>
        <v>815</v>
      </c>
      <c r="I100" s="193"/>
    </row>
    <row r="101" spans="1:9" ht="15" x14ac:dyDescent="0.2">
      <c r="A101" s="154">
        <f t="shared" si="4"/>
        <v>84</v>
      </c>
      <c r="B101" s="155" t="s">
        <v>412</v>
      </c>
      <c r="C101" s="155" t="s">
        <v>468</v>
      </c>
      <c r="D101" s="163">
        <v>52</v>
      </c>
      <c r="E101" s="163">
        <v>31</v>
      </c>
      <c r="F101" s="163">
        <v>33</v>
      </c>
      <c r="G101" s="163">
        <v>85</v>
      </c>
      <c r="H101" s="164">
        <f t="shared" si="5"/>
        <v>201</v>
      </c>
      <c r="I101" s="193"/>
    </row>
    <row r="102" spans="1:9" ht="15" x14ac:dyDescent="0.2">
      <c r="A102" s="154">
        <f t="shared" si="4"/>
        <v>85</v>
      </c>
      <c r="B102" s="155" t="s">
        <v>412</v>
      </c>
      <c r="C102" s="155" t="s">
        <v>469</v>
      </c>
      <c r="D102" s="163">
        <v>1397</v>
      </c>
      <c r="E102" s="163">
        <v>828</v>
      </c>
      <c r="F102" s="163">
        <v>899</v>
      </c>
      <c r="G102" s="163">
        <v>2334</v>
      </c>
      <c r="H102" s="164">
        <f t="shared" si="5"/>
        <v>5458</v>
      </c>
      <c r="I102" s="193"/>
    </row>
    <row r="103" spans="1:9" ht="15" x14ac:dyDescent="0.2">
      <c r="A103" s="154">
        <f t="shared" si="4"/>
        <v>86</v>
      </c>
      <c r="B103" s="155" t="s">
        <v>412</v>
      </c>
      <c r="C103" s="155" t="s">
        <v>470</v>
      </c>
      <c r="D103" s="163">
        <v>4</v>
      </c>
      <c r="E103" s="163">
        <v>3</v>
      </c>
      <c r="F103" s="163">
        <v>3</v>
      </c>
      <c r="G103" s="163">
        <v>6</v>
      </c>
      <c r="H103" s="164">
        <f t="shared" si="5"/>
        <v>16</v>
      </c>
      <c r="I103" s="193"/>
    </row>
    <row r="104" spans="1:9" ht="15" x14ac:dyDescent="0.2">
      <c r="A104" s="154">
        <f t="shared" si="4"/>
        <v>87</v>
      </c>
      <c r="B104" s="155" t="s">
        <v>412</v>
      </c>
      <c r="C104" s="155" t="s">
        <v>471</v>
      </c>
      <c r="D104" s="163">
        <v>26</v>
      </c>
      <c r="E104" s="163">
        <v>16</v>
      </c>
      <c r="F104" s="163">
        <v>17</v>
      </c>
      <c r="G104" s="163">
        <v>46</v>
      </c>
      <c r="H104" s="164">
        <f t="shared" si="5"/>
        <v>105</v>
      </c>
      <c r="I104" s="193"/>
    </row>
    <row r="105" spans="1:9" ht="15" x14ac:dyDescent="0.2">
      <c r="A105" s="154">
        <f t="shared" si="4"/>
        <v>88</v>
      </c>
      <c r="B105" s="155" t="s">
        <v>412</v>
      </c>
      <c r="C105" s="155" t="s">
        <v>472</v>
      </c>
      <c r="D105" s="163">
        <v>340</v>
      </c>
      <c r="E105" s="163">
        <v>207</v>
      </c>
      <c r="F105" s="163">
        <v>224</v>
      </c>
      <c r="G105" s="163">
        <v>561</v>
      </c>
      <c r="H105" s="164">
        <f t="shared" si="5"/>
        <v>1332</v>
      </c>
      <c r="I105" s="193"/>
    </row>
    <row r="106" spans="1:9" ht="15" x14ac:dyDescent="0.2">
      <c r="A106" s="154">
        <f t="shared" si="4"/>
        <v>89</v>
      </c>
      <c r="B106" s="155" t="s">
        <v>412</v>
      </c>
      <c r="C106" s="155" t="s">
        <v>473</v>
      </c>
      <c r="D106" s="163">
        <v>217</v>
      </c>
      <c r="E106" s="163">
        <v>131</v>
      </c>
      <c r="F106" s="163">
        <v>140</v>
      </c>
      <c r="G106" s="163">
        <v>362</v>
      </c>
      <c r="H106" s="164">
        <f t="shared" si="5"/>
        <v>850</v>
      </c>
      <c r="I106" s="193"/>
    </row>
    <row r="107" spans="1:9" ht="15" x14ac:dyDescent="0.2">
      <c r="A107" s="154">
        <f t="shared" si="4"/>
        <v>90</v>
      </c>
      <c r="B107" s="155" t="s">
        <v>412</v>
      </c>
      <c r="C107" s="155" t="s">
        <v>474</v>
      </c>
      <c r="D107" s="163">
        <v>919</v>
      </c>
      <c r="E107" s="163">
        <v>543</v>
      </c>
      <c r="F107" s="163">
        <v>592</v>
      </c>
      <c r="G107" s="163">
        <v>1572</v>
      </c>
      <c r="H107" s="164">
        <f t="shared" si="5"/>
        <v>3626</v>
      </c>
      <c r="I107" s="193"/>
    </row>
    <row r="108" spans="1:9" ht="15" x14ac:dyDescent="0.2">
      <c r="A108" s="154">
        <f t="shared" si="4"/>
        <v>91</v>
      </c>
      <c r="B108" s="155" t="s">
        <v>412</v>
      </c>
      <c r="C108" s="155" t="s">
        <v>475</v>
      </c>
      <c r="D108" s="163">
        <v>8</v>
      </c>
      <c r="E108" s="163">
        <v>5</v>
      </c>
      <c r="F108" s="163">
        <v>5</v>
      </c>
      <c r="G108" s="163">
        <v>13</v>
      </c>
      <c r="H108" s="164">
        <f t="shared" si="5"/>
        <v>31</v>
      </c>
      <c r="I108" s="193"/>
    </row>
    <row r="109" spans="1:9" ht="15" x14ac:dyDescent="0.2">
      <c r="A109" s="154">
        <f t="shared" si="4"/>
        <v>92</v>
      </c>
      <c r="B109" s="155" t="s">
        <v>412</v>
      </c>
      <c r="C109" s="155" t="s">
        <v>476</v>
      </c>
      <c r="D109" s="163">
        <v>372</v>
      </c>
      <c r="E109" s="163">
        <v>223</v>
      </c>
      <c r="F109" s="163">
        <v>238</v>
      </c>
      <c r="G109" s="163">
        <v>564</v>
      </c>
      <c r="H109" s="164">
        <f t="shared" si="5"/>
        <v>1397</v>
      </c>
      <c r="I109" s="193"/>
    </row>
    <row r="110" spans="1:9" ht="15" x14ac:dyDescent="0.2">
      <c r="A110" s="154">
        <f t="shared" si="4"/>
        <v>93</v>
      </c>
      <c r="B110" s="155" t="s">
        <v>412</v>
      </c>
      <c r="C110" s="155" t="s">
        <v>477</v>
      </c>
      <c r="D110" s="163">
        <v>2</v>
      </c>
      <c r="E110" s="163">
        <v>1</v>
      </c>
      <c r="F110" s="163">
        <v>1</v>
      </c>
      <c r="G110" s="163">
        <v>2</v>
      </c>
      <c r="H110" s="164">
        <f t="shared" si="5"/>
        <v>6</v>
      </c>
      <c r="I110" s="193"/>
    </row>
    <row r="111" spans="1:9" ht="15" x14ac:dyDescent="0.2">
      <c r="A111" s="154">
        <f t="shared" ref="A111:A133" si="6">A110+1</f>
        <v>94</v>
      </c>
      <c r="B111" s="155" t="s">
        <v>412</v>
      </c>
      <c r="C111" s="155" t="s">
        <v>478</v>
      </c>
      <c r="D111" s="163">
        <v>1</v>
      </c>
      <c r="E111" s="163">
        <v>1</v>
      </c>
      <c r="F111" s="163">
        <v>1</v>
      </c>
      <c r="G111" s="163">
        <v>2</v>
      </c>
      <c r="H111" s="164">
        <f t="shared" si="5"/>
        <v>5</v>
      </c>
      <c r="I111" s="193"/>
    </row>
    <row r="112" spans="1:9" ht="15" x14ac:dyDescent="0.2">
      <c r="A112" s="154">
        <f t="shared" si="6"/>
        <v>95</v>
      </c>
      <c r="B112" s="155" t="s">
        <v>412</v>
      </c>
      <c r="C112" s="155" t="s">
        <v>479</v>
      </c>
      <c r="D112" s="163">
        <v>153</v>
      </c>
      <c r="E112" s="163">
        <v>88</v>
      </c>
      <c r="F112" s="163">
        <v>99</v>
      </c>
      <c r="G112" s="163">
        <v>262</v>
      </c>
      <c r="H112" s="164">
        <f t="shared" si="5"/>
        <v>602</v>
      </c>
      <c r="I112" s="193"/>
    </row>
    <row r="113" spans="1:9" ht="15" x14ac:dyDescent="0.2">
      <c r="A113" s="154">
        <f t="shared" si="6"/>
        <v>96</v>
      </c>
      <c r="B113" s="155" t="s">
        <v>412</v>
      </c>
      <c r="C113" s="155" t="s">
        <v>480</v>
      </c>
      <c r="D113" s="163">
        <v>121</v>
      </c>
      <c r="E113" s="163">
        <v>72</v>
      </c>
      <c r="F113" s="163">
        <v>77</v>
      </c>
      <c r="G113" s="163">
        <v>193</v>
      </c>
      <c r="H113" s="164">
        <f t="shared" si="5"/>
        <v>463</v>
      </c>
      <c r="I113" s="193"/>
    </row>
    <row r="114" spans="1:9" ht="15" x14ac:dyDescent="0.2">
      <c r="A114" s="154">
        <f t="shared" si="6"/>
        <v>97</v>
      </c>
      <c r="B114" s="155" t="s">
        <v>412</v>
      </c>
      <c r="C114" s="155" t="s">
        <v>481</v>
      </c>
      <c r="D114" s="163">
        <v>55</v>
      </c>
      <c r="E114" s="163">
        <v>32</v>
      </c>
      <c r="F114" s="163">
        <v>35</v>
      </c>
      <c r="G114" s="163">
        <v>95</v>
      </c>
      <c r="H114" s="164">
        <f t="shared" si="5"/>
        <v>217</v>
      </c>
      <c r="I114" s="193"/>
    </row>
    <row r="115" spans="1:9" ht="15" x14ac:dyDescent="0.2">
      <c r="A115" s="154">
        <f t="shared" si="6"/>
        <v>98</v>
      </c>
      <c r="B115" s="155" t="s">
        <v>412</v>
      </c>
      <c r="C115" s="155" t="s">
        <v>482</v>
      </c>
      <c r="D115" s="163">
        <v>236</v>
      </c>
      <c r="E115" s="163">
        <v>142</v>
      </c>
      <c r="F115" s="163">
        <v>154</v>
      </c>
      <c r="G115" s="163">
        <v>398</v>
      </c>
      <c r="H115" s="164">
        <f t="shared" si="5"/>
        <v>930</v>
      </c>
      <c r="I115" s="193"/>
    </row>
    <row r="116" spans="1:9" ht="15" x14ac:dyDescent="0.2">
      <c r="A116" s="154">
        <f t="shared" si="6"/>
        <v>99</v>
      </c>
      <c r="B116" s="155" t="s">
        <v>412</v>
      </c>
      <c r="C116" s="155" t="s">
        <v>483</v>
      </c>
      <c r="D116" s="163">
        <v>1</v>
      </c>
      <c r="E116" s="163">
        <v>1</v>
      </c>
      <c r="F116" s="163">
        <v>0</v>
      </c>
      <c r="G116" s="163">
        <v>0</v>
      </c>
      <c r="H116" s="164">
        <f t="shared" si="5"/>
        <v>2</v>
      </c>
      <c r="I116" s="193"/>
    </row>
    <row r="117" spans="1:9" ht="15" x14ac:dyDescent="0.2">
      <c r="A117" s="154">
        <f t="shared" si="6"/>
        <v>100</v>
      </c>
      <c r="B117" s="155" t="s">
        <v>412</v>
      </c>
      <c r="C117" s="155" t="s">
        <v>484</v>
      </c>
      <c r="D117" s="163">
        <v>2645</v>
      </c>
      <c r="E117" s="163">
        <v>1678</v>
      </c>
      <c r="F117" s="163">
        <v>1532</v>
      </c>
      <c r="G117" s="163">
        <v>5126</v>
      </c>
      <c r="H117" s="164">
        <f t="shared" si="5"/>
        <v>10981</v>
      </c>
      <c r="I117" s="193"/>
    </row>
    <row r="118" spans="1:9" ht="15" x14ac:dyDescent="0.2">
      <c r="A118" s="154">
        <f t="shared" si="6"/>
        <v>101</v>
      </c>
      <c r="B118" s="155" t="s">
        <v>412</v>
      </c>
      <c r="C118" s="155" t="s">
        <v>485</v>
      </c>
      <c r="D118" s="163">
        <v>82</v>
      </c>
      <c r="E118" s="163">
        <v>50</v>
      </c>
      <c r="F118" s="163">
        <v>53</v>
      </c>
      <c r="G118" s="163">
        <v>139</v>
      </c>
      <c r="H118" s="164">
        <f t="shared" si="5"/>
        <v>324</v>
      </c>
      <c r="I118" s="193"/>
    </row>
    <row r="119" spans="1:9" ht="15" x14ac:dyDescent="0.2">
      <c r="A119" s="154">
        <f t="shared" si="6"/>
        <v>102</v>
      </c>
      <c r="B119" s="155" t="s">
        <v>412</v>
      </c>
      <c r="C119" s="155" t="s">
        <v>486</v>
      </c>
      <c r="D119" s="163">
        <v>428</v>
      </c>
      <c r="E119" s="163">
        <v>263</v>
      </c>
      <c r="F119" s="163">
        <v>283</v>
      </c>
      <c r="G119" s="163">
        <v>700</v>
      </c>
      <c r="H119" s="164">
        <f t="shared" si="5"/>
        <v>1674</v>
      </c>
      <c r="I119" s="193"/>
    </row>
    <row r="120" spans="1:9" ht="15" x14ac:dyDescent="0.2">
      <c r="A120" s="154">
        <f t="shared" si="6"/>
        <v>103</v>
      </c>
      <c r="B120" s="155" t="s">
        <v>412</v>
      </c>
      <c r="C120" s="155" t="s">
        <v>487</v>
      </c>
      <c r="D120" s="163">
        <v>14</v>
      </c>
      <c r="E120" s="163">
        <v>9</v>
      </c>
      <c r="F120" s="163">
        <v>9</v>
      </c>
      <c r="G120" s="163">
        <v>23</v>
      </c>
      <c r="H120" s="164">
        <f t="shared" si="5"/>
        <v>55</v>
      </c>
      <c r="I120" s="193"/>
    </row>
    <row r="121" spans="1:9" ht="15" x14ac:dyDescent="0.2">
      <c r="A121" s="154">
        <f t="shared" si="6"/>
        <v>104</v>
      </c>
      <c r="B121" s="155" t="s">
        <v>412</v>
      </c>
      <c r="C121" s="155" t="s">
        <v>488</v>
      </c>
      <c r="D121" s="163">
        <v>44</v>
      </c>
      <c r="E121" s="163">
        <v>27</v>
      </c>
      <c r="F121" s="163">
        <v>28</v>
      </c>
      <c r="G121" s="163">
        <v>70</v>
      </c>
      <c r="H121" s="164">
        <f t="shared" si="5"/>
        <v>169</v>
      </c>
      <c r="I121" s="193"/>
    </row>
    <row r="122" spans="1:9" ht="15" x14ac:dyDescent="0.2">
      <c r="A122" s="154">
        <f t="shared" si="6"/>
        <v>105</v>
      </c>
      <c r="B122" s="155" t="s">
        <v>412</v>
      </c>
      <c r="C122" s="155" t="s">
        <v>489</v>
      </c>
      <c r="D122" s="163">
        <v>43</v>
      </c>
      <c r="E122" s="163">
        <v>25</v>
      </c>
      <c r="F122" s="163">
        <v>28</v>
      </c>
      <c r="G122" s="163">
        <v>76</v>
      </c>
      <c r="H122" s="164">
        <f t="shared" si="5"/>
        <v>172</v>
      </c>
      <c r="I122" s="193"/>
    </row>
    <row r="123" spans="1:9" ht="15" x14ac:dyDescent="0.2">
      <c r="A123" s="154">
        <f t="shared" si="6"/>
        <v>106</v>
      </c>
      <c r="B123" s="155" t="s">
        <v>412</v>
      </c>
      <c r="C123" s="155" t="s">
        <v>490</v>
      </c>
      <c r="D123" s="163">
        <v>314</v>
      </c>
      <c r="E123" s="163">
        <v>185</v>
      </c>
      <c r="F123" s="163">
        <v>205</v>
      </c>
      <c r="G123" s="163">
        <v>558</v>
      </c>
      <c r="H123" s="164">
        <f t="shared" si="5"/>
        <v>1262</v>
      </c>
      <c r="I123" s="193"/>
    </row>
    <row r="124" spans="1:9" ht="15" x14ac:dyDescent="0.2">
      <c r="A124" s="154">
        <f t="shared" si="6"/>
        <v>107</v>
      </c>
      <c r="B124" s="155" t="s">
        <v>412</v>
      </c>
      <c r="C124" s="155" t="s">
        <v>491</v>
      </c>
      <c r="D124" s="163">
        <v>17</v>
      </c>
      <c r="E124" s="163">
        <v>10</v>
      </c>
      <c r="F124" s="163">
        <v>11</v>
      </c>
      <c r="G124" s="163">
        <v>25</v>
      </c>
      <c r="H124" s="164">
        <f t="shared" si="5"/>
        <v>63</v>
      </c>
      <c r="I124" s="193"/>
    </row>
    <row r="125" spans="1:9" ht="15" x14ac:dyDescent="0.2">
      <c r="A125" s="154">
        <f t="shared" si="6"/>
        <v>108</v>
      </c>
      <c r="B125" s="155" t="s">
        <v>412</v>
      </c>
      <c r="C125" s="155" t="s">
        <v>492</v>
      </c>
      <c r="D125" s="163">
        <v>159</v>
      </c>
      <c r="E125" s="163">
        <v>93</v>
      </c>
      <c r="F125" s="163">
        <v>99</v>
      </c>
      <c r="G125" s="163">
        <v>252</v>
      </c>
      <c r="H125" s="164">
        <f t="shared" si="5"/>
        <v>603</v>
      </c>
      <c r="I125" s="193"/>
    </row>
    <row r="126" spans="1:9" ht="15" x14ac:dyDescent="0.2">
      <c r="A126" s="154">
        <f t="shared" si="6"/>
        <v>109</v>
      </c>
      <c r="B126" s="155" t="s">
        <v>412</v>
      </c>
      <c r="C126" s="155" t="s">
        <v>493</v>
      </c>
      <c r="D126" s="163">
        <v>380</v>
      </c>
      <c r="E126" s="163">
        <v>227</v>
      </c>
      <c r="F126" s="163">
        <v>243</v>
      </c>
      <c r="G126" s="163">
        <v>600</v>
      </c>
      <c r="H126" s="164">
        <f t="shared" si="5"/>
        <v>1450</v>
      </c>
      <c r="I126" s="193"/>
    </row>
    <row r="127" spans="1:9" ht="15" x14ac:dyDescent="0.2">
      <c r="A127" s="154">
        <f t="shared" si="6"/>
        <v>110</v>
      </c>
      <c r="B127" s="155" t="s">
        <v>412</v>
      </c>
      <c r="C127" s="155" t="s">
        <v>494</v>
      </c>
      <c r="D127" s="163">
        <v>1</v>
      </c>
      <c r="E127" s="163">
        <v>1</v>
      </c>
      <c r="F127" s="163">
        <v>0</v>
      </c>
      <c r="G127" s="163">
        <v>0</v>
      </c>
      <c r="H127" s="164">
        <f t="shared" si="5"/>
        <v>2</v>
      </c>
      <c r="I127" s="193"/>
    </row>
    <row r="128" spans="1:9" ht="15" x14ac:dyDescent="0.2">
      <c r="A128" s="154">
        <f t="shared" si="6"/>
        <v>111</v>
      </c>
      <c r="B128" s="155" t="s">
        <v>412</v>
      </c>
      <c r="C128" s="155" t="s">
        <v>495</v>
      </c>
      <c r="D128" s="163">
        <v>246</v>
      </c>
      <c r="E128" s="163">
        <v>144</v>
      </c>
      <c r="F128" s="163">
        <v>155</v>
      </c>
      <c r="G128" s="163">
        <v>363</v>
      </c>
      <c r="H128" s="164">
        <f t="shared" si="5"/>
        <v>908</v>
      </c>
      <c r="I128" s="193"/>
    </row>
    <row r="129" spans="1:9" ht="15" x14ac:dyDescent="0.2">
      <c r="A129" s="154">
        <f t="shared" si="6"/>
        <v>112</v>
      </c>
      <c r="B129" s="155" t="s">
        <v>412</v>
      </c>
      <c r="C129" s="155" t="s">
        <v>496</v>
      </c>
      <c r="D129" s="163">
        <v>217</v>
      </c>
      <c r="E129" s="163">
        <v>129</v>
      </c>
      <c r="F129" s="163">
        <v>138</v>
      </c>
      <c r="G129" s="163">
        <v>347</v>
      </c>
      <c r="H129" s="164">
        <f t="shared" si="5"/>
        <v>831</v>
      </c>
      <c r="I129" s="193"/>
    </row>
    <row r="130" spans="1:9" ht="15" x14ac:dyDescent="0.2">
      <c r="A130" s="154">
        <f t="shared" si="6"/>
        <v>113</v>
      </c>
      <c r="B130" s="155" t="s">
        <v>412</v>
      </c>
      <c r="C130" s="155" t="s">
        <v>497</v>
      </c>
      <c r="D130" s="163">
        <v>19</v>
      </c>
      <c r="E130" s="163">
        <v>12</v>
      </c>
      <c r="F130" s="163">
        <v>13</v>
      </c>
      <c r="G130" s="163">
        <v>33</v>
      </c>
      <c r="H130" s="164">
        <f t="shared" si="5"/>
        <v>77</v>
      </c>
      <c r="I130" s="193"/>
    </row>
    <row r="131" spans="1:9" ht="15" x14ac:dyDescent="0.2">
      <c r="A131" s="154">
        <f t="shared" si="6"/>
        <v>114</v>
      </c>
      <c r="B131" s="155" t="s">
        <v>412</v>
      </c>
      <c r="C131" s="155" t="s">
        <v>498</v>
      </c>
      <c r="D131" s="163">
        <v>12</v>
      </c>
      <c r="E131" s="163">
        <v>7</v>
      </c>
      <c r="F131" s="163">
        <v>8</v>
      </c>
      <c r="G131" s="163">
        <v>18</v>
      </c>
      <c r="H131" s="164">
        <f t="shared" si="5"/>
        <v>45</v>
      </c>
      <c r="I131" s="193"/>
    </row>
    <row r="132" spans="1:9" ht="15" x14ac:dyDescent="0.2">
      <c r="A132" s="154">
        <f t="shared" si="6"/>
        <v>115</v>
      </c>
      <c r="B132" s="155" t="s">
        <v>412</v>
      </c>
      <c r="C132" s="155" t="s">
        <v>499</v>
      </c>
      <c r="D132" s="163">
        <v>228</v>
      </c>
      <c r="E132" s="163">
        <v>135</v>
      </c>
      <c r="F132" s="163">
        <v>146</v>
      </c>
      <c r="G132" s="163">
        <v>369</v>
      </c>
      <c r="H132" s="164">
        <f t="shared" si="5"/>
        <v>878</v>
      </c>
      <c r="I132" s="193"/>
    </row>
    <row r="133" spans="1:9" ht="15" x14ac:dyDescent="0.2">
      <c r="A133" s="154">
        <f t="shared" si="6"/>
        <v>116</v>
      </c>
      <c r="B133" s="155" t="s">
        <v>412</v>
      </c>
      <c r="C133" s="155" t="s">
        <v>397</v>
      </c>
      <c r="D133" s="163">
        <v>7359</v>
      </c>
      <c r="E133" s="163">
        <v>4251</v>
      </c>
      <c r="F133" s="163">
        <v>4898</v>
      </c>
      <c r="G133" s="163">
        <v>10749</v>
      </c>
      <c r="H133" s="164">
        <f t="shared" si="5"/>
        <v>27257</v>
      </c>
      <c r="I133" s="193"/>
    </row>
    <row r="134" spans="1:9" ht="15.75" x14ac:dyDescent="0.25">
      <c r="A134" s="255"/>
      <c r="B134" s="159" t="s">
        <v>500</v>
      </c>
      <c r="C134" s="162" t="s">
        <v>2011</v>
      </c>
      <c r="D134" s="160">
        <f>SUM(D135:D169)</f>
        <v>8734</v>
      </c>
      <c r="E134" s="160">
        <f>SUM(E135:E169)</f>
        <v>6246</v>
      </c>
      <c r="F134" s="160">
        <f>SUM(F135:F169)</f>
        <v>6971</v>
      </c>
      <c r="G134" s="160">
        <f>SUM(G135:G169)</f>
        <v>16015</v>
      </c>
      <c r="H134" s="161">
        <f>SUM(D134:G134)</f>
        <v>37966</v>
      </c>
      <c r="I134" s="193"/>
    </row>
    <row r="135" spans="1:9" ht="15" x14ac:dyDescent="0.2">
      <c r="A135" s="154">
        <f>A133+1</f>
        <v>117</v>
      </c>
      <c r="B135" s="155" t="s">
        <v>500</v>
      </c>
      <c r="C135" s="155" t="s">
        <v>501</v>
      </c>
      <c r="D135" s="163">
        <v>9</v>
      </c>
      <c r="E135" s="163">
        <v>7</v>
      </c>
      <c r="F135" s="163">
        <v>7</v>
      </c>
      <c r="G135" s="163">
        <v>16</v>
      </c>
      <c r="H135" s="164">
        <f t="shared" ref="H135:H169" si="7">SUM(D135:G135)</f>
        <v>39</v>
      </c>
      <c r="I135" s="193"/>
    </row>
    <row r="136" spans="1:9" ht="15" x14ac:dyDescent="0.2">
      <c r="A136" s="154">
        <f>A135+1</f>
        <v>118</v>
      </c>
      <c r="B136" s="155" t="s">
        <v>500</v>
      </c>
      <c r="C136" s="155" t="s">
        <v>502</v>
      </c>
      <c r="D136" s="163">
        <v>1256</v>
      </c>
      <c r="E136" s="163">
        <v>907</v>
      </c>
      <c r="F136" s="163">
        <v>1038</v>
      </c>
      <c r="G136" s="163">
        <v>2501</v>
      </c>
      <c r="H136" s="164">
        <f t="shared" si="7"/>
        <v>5702</v>
      </c>
      <c r="I136" s="193"/>
    </row>
    <row r="137" spans="1:9" ht="15" x14ac:dyDescent="0.2">
      <c r="A137" s="154">
        <f t="shared" ref="A137:A169" si="8">A136+1</f>
        <v>119</v>
      </c>
      <c r="B137" s="155" t="s">
        <v>500</v>
      </c>
      <c r="C137" s="155" t="s">
        <v>503</v>
      </c>
      <c r="D137" s="163">
        <v>426</v>
      </c>
      <c r="E137" s="163">
        <v>305</v>
      </c>
      <c r="F137" s="163">
        <v>335</v>
      </c>
      <c r="G137" s="163">
        <v>785</v>
      </c>
      <c r="H137" s="164">
        <f t="shared" si="7"/>
        <v>1851</v>
      </c>
      <c r="I137" s="193"/>
    </row>
    <row r="138" spans="1:9" ht="15" x14ac:dyDescent="0.2">
      <c r="A138" s="154">
        <f t="shared" si="8"/>
        <v>120</v>
      </c>
      <c r="B138" s="155" t="s">
        <v>500</v>
      </c>
      <c r="C138" s="155" t="s">
        <v>504</v>
      </c>
      <c r="D138" s="163">
        <v>76</v>
      </c>
      <c r="E138" s="163">
        <v>53</v>
      </c>
      <c r="F138" s="163">
        <v>62</v>
      </c>
      <c r="G138" s="163">
        <v>148</v>
      </c>
      <c r="H138" s="164">
        <f t="shared" si="7"/>
        <v>339</v>
      </c>
      <c r="I138" s="193"/>
    </row>
    <row r="139" spans="1:9" ht="15" x14ac:dyDescent="0.2">
      <c r="A139" s="154">
        <f t="shared" si="8"/>
        <v>121</v>
      </c>
      <c r="B139" s="155" t="s">
        <v>500</v>
      </c>
      <c r="C139" s="155" t="s">
        <v>505</v>
      </c>
      <c r="D139" s="163">
        <v>1</v>
      </c>
      <c r="E139" s="163">
        <v>1</v>
      </c>
      <c r="F139" s="163">
        <v>0</v>
      </c>
      <c r="G139" s="163">
        <v>0</v>
      </c>
      <c r="H139" s="164">
        <f t="shared" si="7"/>
        <v>2</v>
      </c>
      <c r="I139" s="193"/>
    </row>
    <row r="140" spans="1:9" ht="15" x14ac:dyDescent="0.2">
      <c r="A140" s="154">
        <f t="shared" si="8"/>
        <v>122</v>
      </c>
      <c r="B140" s="155" t="s">
        <v>500</v>
      </c>
      <c r="C140" s="155" t="s">
        <v>506</v>
      </c>
      <c r="D140" s="163">
        <v>71</v>
      </c>
      <c r="E140" s="163">
        <v>50</v>
      </c>
      <c r="F140" s="163">
        <v>56</v>
      </c>
      <c r="G140" s="163">
        <v>131</v>
      </c>
      <c r="H140" s="164">
        <f t="shared" si="7"/>
        <v>308</v>
      </c>
      <c r="I140" s="193"/>
    </row>
    <row r="141" spans="1:9" ht="15" x14ac:dyDescent="0.2">
      <c r="A141" s="154">
        <f t="shared" si="8"/>
        <v>123</v>
      </c>
      <c r="B141" s="155" t="s">
        <v>500</v>
      </c>
      <c r="C141" s="155" t="s">
        <v>507</v>
      </c>
      <c r="D141" s="163">
        <v>76</v>
      </c>
      <c r="E141" s="163">
        <v>53</v>
      </c>
      <c r="F141" s="163">
        <v>61</v>
      </c>
      <c r="G141" s="163">
        <v>137</v>
      </c>
      <c r="H141" s="164">
        <f t="shared" si="7"/>
        <v>327</v>
      </c>
      <c r="I141" s="193"/>
    </row>
    <row r="142" spans="1:9" ht="15" x14ac:dyDescent="0.2">
      <c r="A142" s="154">
        <f t="shared" si="8"/>
        <v>124</v>
      </c>
      <c r="B142" s="155" t="s">
        <v>500</v>
      </c>
      <c r="C142" s="155" t="s">
        <v>508</v>
      </c>
      <c r="D142" s="163">
        <v>83</v>
      </c>
      <c r="E142" s="163">
        <v>59</v>
      </c>
      <c r="F142" s="163">
        <v>65</v>
      </c>
      <c r="G142" s="163">
        <v>151</v>
      </c>
      <c r="H142" s="164">
        <f t="shared" si="7"/>
        <v>358</v>
      </c>
      <c r="I142" s="193"/>
    </row>
    <row r="143" spans="1:9" ht="15" x14ac:dyDescent="0.2">
      <c r="A143" s="154">
        <f t="shared" si="8"/>
        <v>125</v>
      </c>
      <c r="B143" s="155" t="s">
        <v>500</v>
      </c>
      <c r="C143" s="155" t="s">
        <v>509</v>
      </c>
      <c r="D143" s="163">
        <v>411</v>
      </c>
      <c r="E143" s="163">
        <v>299</v>
      </c>
      <c r="F143" s="163">
        <v>337</v>
      </c>
      <c r="G143" s="163">
        <v>794</v>
      </c>
      <c r="H143" s="164">
        <f t="shared" si="7"/>
        <v>1841</v>
      </c>
      <c r="I143" s="193"/>
    </row>
    <row r="144" spans="1:9" ht="15" x14ac:dyDescent="0.2">
      <c r="A144" s="154">
        <f t="shared" si="8"/>
        <v>126</v>
      </c>
      <c r="B144" s="155" t="s">
        <v>500</v>
      </c>
      <c r="C144" s="155" t="s">
        <v>510</v>
      </c>
      <c r="D144" s="163">
        <v>164</v>
      </c>
      <c r="E144" s="163">
        <v>120</v>
      </c>
      <c r="F144" s="163">
        <v>135</v>
      </c>
      <c r="G144" s="163">
        <v>328</v>
      </c>
      <c r="H144" s="164">
        <f t="shared" si="7"/>
        <v>747</v>
      </c>
      <c r="I144" s="193"/>
    </row>
    <row r="145" spans="1:9" ht="15" x14ac:dyDescent="0.2">
      <c r="A145" s="154">
        <f t="shared" si="8"/>
        <v>127</v>
      </c>
      <c r="B145" s="155" t="s">
        <v>500</v>
      </c>
      <c r="C145" s="155" t="s">
        <v>511</v>
      </c>
      <c r="D145" s="163">
        <v>313</v>
      </c>
      <c r="E145" s="163">
        <v>220</v>
      </c>
      <c r="F145" s="163">
        <v>248</v>
      </c>
      <c r="G145" s="163">
        <v>572</v>
      </c>
      <c r="H145" s="164">
        <f t="shared" si="7"/>
        <v>1353</v>
      </c>
      <c r="I145" s="193"/>
    </row>
    <row r="146" spans="1:9" ht="15" x14ac:dyDescent="0.2">
      <c r="A146" s="154">
        <f t="shared" si="8"/>
        <v>128</v>
      </c>
      <c r="B146" s="155" t="s">
        <v>500</v>
      </c>
      <c r="C146" s="155" t="s">
        <v>512</v>
      </c>
      <c r="D146" s="163">
        <v>2817</v>
      </c>
      <c r="E146" s="163">
        <v>2034</v>
      </c>
      <c r="F146" s="163">
        <v>2239</v>
      </c>
      <c r="G146" s="163">
        <v>5059</v>
      </c>
      <c r="H146" s="164">
        <f t="shared" si="7"/>
        <v>12149</v>
      </c>
      <c r="I146" s="193"/>
    </row>
    <row r="147" spans="1:9" ht="15" x14ac:dyDescent="0.2">
      <c r="A147" s="154">
        <f t="shared" si="8"/>
        <v>129</v>
      </c>
      <c r="B147" s="155" t="s">
        <v>500</v>
      </c>
      <c r="C147" s="155" t="s">
        <v>513</v>
      </c>
      <c r="D147" s="163">
        <v>1</v>
      </c>
      <c r="E147" s="163">
        <v>1</v>
      </c>
      <c r="F147" s="163">
        <v>1</v>
      </c>
      <c r="G147" s="163">
        <v>1</v>
      </c>
      <c r="H147" s="164">
        <f t="shared" si="7"/>
        <v>4</v>
      </c>
      <c r="I147" s="193"/>
    </row>
    <row r="148" spans="1:9" ht="15" x14ac:dyDescent="0.2">
      <c r="A148" s="154">
        <f t="shared" si="8"/>
        <v>130</v>
      </c>
      <c r="B148" s="155" t="s">
        <v>500</v>
      </c>
      <c r="C148" s="155" t="s">
        <v>514</v>
      </c>
      <c r="D148" s="163">
        <v>2</v>
      </c>
      <c r="E148" s="163">
        <v>2</v>
      </c>
      <c r="F148" s="163">
        <v>2</v>
      </c>
      <c r="G148" s="163">
        <v>3</v>
      </c>
      <c r="H148" s="164">
        <f t="shared" si="7"/>
        <v>9</v>
      </c>
      <c r="I148" s="193"/>
    </row>
    <row r="149" spans="1:9" ht="15" x14ac:dyDescent="0.2">
      <c r="A149" s="154">
        <f t="shared" si="8"/>
        <v>131</v>
      </c>
      <c r="B149" s="155" t="s">
        <v>500</v>
      </c>
      <c r="C149" s="155" t="s">
        <v>515</v>
      </c>
      <c r="D149" s="163">
        <v>1</v>
      </c>
      <c r="E149" s="163">
        <v>1</v>
      </c>
      <c r="F149" s="163">
        <v>0</v>
      </c>
      <c r="G149" s="163">
        <v>0</v>
      </c>
      <c r="H149" s="164">
        <f t="shared" si="7"/>
        <v>2</v>
      </c>
      <c r="I149" s="193"/>
    </row>
    <row r="150" spans="1:9" ht="15" x14ac:dyDescent="0.2">
      <c r="A150" s="154">
        <f t="shared" si="8"/>
        <v>132</v>
      </c>
      <c r="B150" s="155" t="s">
        <v>500</v>
      </c>
      <c r="C150" s="155" t="s">
        <v>516</v>
      </c>
      <c r="D150" s="163">
        <v>1</v>
      </c>
      <c r="E150" s="163">
        <v>1</v>
      </c>
      <c r="F150" s="163">
        <v>0</v>
      </c>
      <c r="G150" s="163">
        <v>0</v>
      </c>
      <c r="H150" s="164">
        <f t="shared" si="7"/>
        <v>2</v>
      </c>
      <c r="I150" s="193"/>
    </row>
    <row r="151" spans="1:9" ht="15" x14ac:dyDescent="0.2">
      <c r="A151" s="154">
        <f t="shared" si="8"/>
        <v>133</v>
      </c>
      <c r="B151" s="155" t="s">
        <v>500</v>
      </c>
      <c r="C151" s="155" t="s">
        <v>517</v>
      </c>
      <c r="D151" s="163">
        <v>43</v>
      </c>
      <c r="E151" s="163">
        <v>30</v>
      </c>
      <c r="F151" s="163">
        <v>34</v>
      </c>
      <c r="G151" s="163">
        <v>75</v>
      </c>
      <c r="H151" s="164">
        <f t="shared" si="7"/>
        <v>182</v>
      </c>
      <c r="I151" s="193"/>
    </row>
    <row r="152" spans="1:9" ht="15" x14ac:dyDescent="0.2">
      <c r="A152" s="154">
        <f t="shared" si="8"/>
        <v>134</v>
      </c>
      <c r="B152" s="155" t="s">
        <v>500</v>
      </c>
      <c r="C152" s="155" t="s">
        <v>518</v>
      </c>
      <c r="D152" s="163">
        <v>1</v>
      </c>
      <c r="E152" s="163">
        <v>1</v>
      </c>
      <c r="F152" s="163">
        <v>0</v>
      </c>
      <c r="G152" s="163">
        <v>0</v>
      </c>
      <c r="H152" s="164">
        <f t="shared" si="7"/>
        <v>2</v>
      </c>
      <c r="I152" s="193"/>
    </row>
    <row r="153" spans="1:9" ht="15" x14ac:dyDescent="0.2">
      <c r="A153" s="154">
        <f t="shared" si="8"/>
        <v>135</v>
      </c>
      <c r="B153" s="155" t="s">
        <v>500</v>
      </c>
      <c r="C153" s="155" t="s">
        <v>519</v>
      </c>
      <c r="D153" s="163">
        <v>647</v>
      </c>
      <c r="E153" s="163">
        <v>450</v>
      </c>
      <c r="F153" s="163">
        <v>497</v>
      </c>
      <c r="G153" s="163">
        <v>1133</v>
      </c>
      <c r="H153" s="164">
        <f t="shared" si="7"/>
        <v>2727</v>
      </c>
      <c r="I153" s="193"/>
    </row>
    <row r="154" spans="1:9" ht="15" x14ac:dyDescent="0.2">
      <c r="A154" s="154">
        <f t="shared" si="8"/>
        <v>136</v>
      </c>
      <c r="B154" s="155" t="s">
        <v>500</v>
      </c>
      <c r="C154" s="155" t="s">
        <v>520</v>
      </c>
      <c r="D154" s="163">
        <v>14</v>
      </c>
      <c r="E154" s="163">
        <v>10</v>
      </c>
      <c r="F154" s="163">
        <v>11</v>
      </c>
      <c r="G154" s="163">
        <v>26</v>
      </c>
      <c r="H154" s="164">
        <f t="shared" si="7"/>
        <v>61</v>
      </c>
      <c r="I154" s="193"/>
    </row>
    <row r="155" spans="1:9" ht="15" x14ac:dyDescent="0.2">
      <c r="A155" s="154">
        <f t="shared" si="8"/>
        <v>137</v>
      </c>
      <c r="B155" s="155" t="s">
        <v>500</v>
      </c>
      <c r="C155" s="155" t="s">
        <v>521</v>
      </c>
      <c r="D155" s="163">
        <v>42</v>
      </c>
      <c r="E155" s="163">
        <v>29</v>
      </c>
      <c r="F155" s="163">
        <v>33</v>
      </c>
      <c r="G155" s="163">
        <v>73</v>
      </c>
      <c r="H155" s="164">
        <f t="shared" si="7"/>
        <v>177</v>
      </c>
      <c r="I155" s="193"/>
    </row>
    <row r="156" spans="1:9" ht="15" x14ac:dyDescent="0.2">
      <c r="A156" s="154">
        <f t="shared" si="8"/>
        <v>138</v>
      </c>
      <c r="B156" s="155" t="s">
        <v>500</v>
      </c>
      <c r="C156" s="155" t="s">
        <v>522</v>
      </c>
      <c r="D156" s="163">
        <v>1</v>
      </c>
      <c r="E156" s="163">
        <v>1</v>
      </c>
      <c r="F156" s="163">
        <v>1</v>
      </c>
      <c r="G156" s="163">
        <v>2</v>
      </c>
      <c r="H156" s="164">
        <f t="shared" si="7"/>
        <v>5</v>
      </c>
      <c r="I156" s="193"/>
    </row>
    <row r="157" spans="1:9" ht="15" x14ac:dyDescent="0.2">
      <c r="A157" s="154">
        <f t="shared" si="8"/>
        <v>139</v>
      </c>
      <c r="B157" s="155" t="s">
        <v>500</v>
      </c>
      <c r="C157" s="155" t="s">
        <v>500</v>
      </c>
      <c r="D157" s="163">
        <v>83</v>
      </c>
      <c r="E157" s="163">
        <v>59</v>
      </c>
      <c r="F157" s="163">
        <v>66</v>
      </c>
      <c r="G157" s="163">
        <v>155</v>
      </c>
      <c r="H157" s="164">
        <f t="shared" si="7"/>
        <v>363</v>
      </c>
      <c r="I157" s="193"/>
    </row>
    <row r="158" spans="1:9" ht="15" x14ac:dyDescent="0.2">
      <c r="A158" s="154">
        <f t="shared" si="8"/>
        <v>140</v>
      </c>
      <c r="B158" s="155" t="s">
        <v>500</v>
      </c>
      <c r="C158" s="155" t="s">
        <v>523</v>
      </c>
      <c r="D158" s="163">
        <v>112</v>
      </c>
      <c r="E158" s="163">
        <v>81</v>
      </c>
      <c r="F158" s="163">
        <v>90</v>
      </c>
      <c r="G158" s="163">
        <v>209</v>
      </c>
      <c r="H158" s="164">
        <f t="shared" si="7"/>
        <v>492</v>
      </c>
      <c r="I158" s="193"/>
    </row>
    <row r="159" spans="1:9" ht="15" x14ac:dyDescent="0.2">
      <c r="A159" s="154">
        <f t="shared" si="8"/>
        <v>141</v>
      </c>
      <c r="B159" s="155" t="s">
        <v>500</v>
      </c>
      <c r="C159" s="155" t="s">
        <v>524</v>
      </c>
      <c r="D159" s="163">
        <v>1</v>
      </c>
      <c r="E159" s="163">
        <v>1</v>
      </c>
      <c r="F159" s="163">
        <v>0</v>
      </c>
      <c r="G159" s="163">
        <v>0</v>
      </c>
      <c r="H159" s="164">
        <f t="shared" si="7"/>
        <v>2</v>
      </c>
      <c r="I159" s="193"/>
    </row>
    <row r="160" spans="1:9" ht="15" x14ac:dyDescent="0.2">
      <c r="A160" s="154">
        <f t="shared" si="8"/>
        <v>142</v>
      </c>
      <c r="B160" s="155" t="s">
        <v>500</v>
      </c>
      <c r="C160" s="155" t="s">
        <v>525</v>
      </c>
      <c r="D160" s="163">
        <v>134</v>
      </c>
      <c r="E160" s="163">
        <v>95</v>
      </c>
      <c r="F160" s="163">
        <v>108</v>
      </c>
      <c r="G160" s="163">
        <v>244</v>
      </c>
      <c r="H160" s="164">
        <f t="shared" si="7"/>
        <v>581</v>
      </c>
      <c r="I160" s="193"/>
    </row>
    <row r="161" spans="1:9" ht="15" x14ac:dyDescent="0.2">
      <c r="A161" s="154">
        <f t="shared" si="8"/>
        <v>143</v>
      </c>
      <c r="B161" s="155" t="s">
        <v>500</v>
      </c>
      <c r="C161" s="155" t="s">
        <v>526</v>
      </c>
      <c r="D161" s="163">
        <v>147</v>
      </c>
      <c r="E161" s="163">
        <v>104</v>
      </c>
      <c r="F161" s="163">
        <v>120</v>
      </c>
      <c r="G161" s="163">
        <v>267</v>
      </c>
      <c r="H161" s="164">
        <f t="shared" si="7"/>
        <v>638</v>
      </c>
      <c r="I161" s="193"/>
    </row>
    <row r="162" spans="1:9" ht="15" x14ac:dyDescent="0.2">
      <c r="A162" s="154">
        <f t="shared" si="8"/>
        <v>144</v>
      </c>
      <c r="B162" s="155" t="s">
        <v>500</v>
      </c>
      <c r="C162" s="155" t="s">
        <v>527</v>
      </c>
      <c r="D162" s="163">
        <v>45</v>
      </c>
      <c r="E162" s="163">
        <v>32</v>
      </c>
      <c r="F162" s="163">
        <v>37</v>
      </c>
      <c r="G162" s="163">
        <v>90</v>
      </c>
      <c r="H162" s="164">
        <f t="shared" si="7"/>
        <v>204</v>
      </c>
      <c r="I162" s="193"/>
    </row>
    <row r="163" spans="1:9" ht="15" x14ac:dyDescent="0.2">
      <c r="A163" s="154">
        <f t="shared" si="8"/>
        <v>145</v>
      </c>
      <c r="B163" s="155" t="s">
        <v>500</v>
      </c>
      <c r="C163" s="155" t="s">
        <v>528</v>
      </c>
      <c r="D163" s="163">
        <v>1</v>
      </c>
      <c r="E163" s="163">
        <v>1</v>
      </c>
      <c r="F163" s="163">
        <v>0</v>
      </c>
      <c r="G163" s="163">
        <v>0</v>
      </c>
      <c r="H163" s="164">
        <f t="shared" si="7"/>
        <v>2</v>
      </c>
      <c r="I163" s="193"/>
    </row>
    <row r="164" spans="1:9" ht="15" x14ac:dyDescent="0.2">
      <c r="A164" s="154">
        <f t="shared" si="8"/>
        <v>146</v>
      </c>
      <c r="B164" s="155" t="s">
        <v>500</v>
      </c>
      <c r="C164" s="155" t="s">
        <v>529</v>
      </c>
      <c r="D164" s="163">
        <v>68</v>
      </c>
      <c r="E164" s="163">
        <v>49</v>
      </c>
      <c r="F164" s="163">
        <v>56</v>
      </c>
      <c r="G164" s="163">
        <v>140</v>
      </c>
      <c r="H164" s="164">
        <f t="shared" si="7"/>
        <v>313</v>
      </c>
      <c r="I164" s="193"/>
    </row>
    <row r="165" spans="1:9" ht="15" x14ac:dyDescent="0.2">
      <c r="A165" s="154">
        <f t="shared" si="8"/>
        <v>147</v>
      </c>
      <c r="B165" s="155" t="s">
        <v>500</v>
      </c>
      <c r="C165" s="155" t="s">
        <v>530</v>
      </c>
      <c r="D165" s="163">
        <v>283</v>
      </c>
      <c r="E165" s="163">
        <v>195</v>
      </c>
      <c r="F165" s="163">
        <v>224</v>
      </c>
      <c r="G165" s="163">
        <v>525</v>
      </c>
      <c r="H165" s="164">
        <f t="shared" si="7"/>
        <v>1227</v>
      </c>
      <c r="I165" s="193"/>
    </row>
    <row r="166" spans="1:9" ht="15" x14ac:dyDescent="0.2">
      <c r="A166" s="154">
        <f t="shared" si="8"/>
        <v>148</v>
      </c>
      <c r="B166" s="155" t="s">
        <v>500</v>
      </c>
      <c r="C166" s="155" t="s">
        <v>531</v>
      </c>
      <c r="D166" s="163">
        <v>3</v>
      </c>
      <c r="E166" s="163">
        <v>2</v>
      </c>
      <c r="F166" s="163">
        <v>3</v>
      </c>
      <c r="G166" s="163">
        <v>6</v>
      </c>
      <c r="H166" s="164">
        <f t="shared" si="7"/>
        <v>14</v>
      </c>
      <c r="I166" s="193"/>
    </row>
    <row r="167" spans="1:9" ht="15" x14ac:dyDescent="0.2">
      <c r="A167" s="154">
        <f t="shared" si="8"/>
        <v>149</v>
      </c>
      <c r="B167" s="155" t="s">
        <v>500</v>
      </c>
      <c r="C167" s="155" t="s">
        <v>532</v>
      </c>
      <c r="D167" s="163">
        <v>1</v>
      </c>
      <c r="E167" s="163">
        <v>1</v>
      </c>
      <c r="F167" s="163">
        <v>0</v>
      </c>
      <c r="G167" s="163">
        <v>0</v>
      </c>
      <c r="H167" s="164">
        <f t="shared" si="7"/>
        <v>2</v>
      </c>
      <c r="I167" s="193"/>
    </row>
    <row r="168" spans="1:9" ht="15" x14ac:dyDescent="0.2">
      <c r="A168" s="154">
        <f t="shared" si="8"/>
        <v>150</v>
      </c>
      <c r="B168" s="155" t="s">
        <v>500</v>
      </c>
      <c r="C168" s="155" t="s">
        <v>533</v>
      </c>
      <c r="D168" s="163">
        <v>160</v>
      </c>
      <c r="E168" s="163">
        <v>113</v>
      </c>
      <c r="F168" s="163">
        <v>126</v>
      </c>
      <c r="G168" s="163">
        <v>270</v>
      </c>
      <c r="H168" s="164">
        <f t="shared" si="7"/>
        <v>669</v>
      </c>
      <c r="I168" s="193"/>
    </row>
    <row r="169" spans="1:9" ht="15" x14ac:dyDescent="0.2">
      <c r="A169" s="154">
        <f t="shared" si="8"/>
        <v>151</v>
      </c>
      <c r="B169" s="155" t="s">
        <v>500</v>
      </c>
      <c r="C169" s="155" t="s">
        <v>397</v>
      </c>
      <c r="D169" s="163">
        <v>1240</v>
      </c>
      <c r="E169" s="163">
        <v>879</v>
      </c>
      <c r="F169" s="163">
        <v>979</v>
      </c>
      <c r="G169" s="163">
        <v>2174</v>
      </c>
      <c r="H169" s="164">
        <f t="shared" si="7"/>
        <v>5272</v>
      </c>
      <c r="I169" s="193"/>
    </row>
    <row r="170" spans="1:9" ht="15.75" x14ac:dyDescent="0.25">
      <c r="A170" s="255"/>
      <c r="B170" s="159" t="s">
        <v>534</v>
      </c>
      <c r="C170" s="162" t="s">
        <v>2011</v>
      </c>
      <c r="D170" s="160">
        <f>SUM(D171:D199)</f>
        <v>24117</v>
      </c>
      <c r="E170" s="160">
        <f>SUM(E171:E199)</f>
        <v>16319</v>
      </c>
      <c r="F170" s="160">
        <f>SUM(F171:F199)</f>
        <v>18459</v>
      </c>
      <c r="G170" s="160">
        <f>SUM(G171:G199)</f>
        <v>42479</v>
      </c>
      <c r="H170" s="161">
        <f>SUM(D170:G170)</f>
        <v>101374</v>
      </c>
      <c r="I170" s="193"/>
    </row>
    <row r="171" spans="1:9" ht="15" x14ac:dyDescent="0.2">
      <c r="A171" s="154">
        <f>A169+1</f>
        <v>152</v>
      </c>
      <c r="B171" s="155" t="s">
        <v>534</v>
      </c>
      <c r="C171" s="155" t="s">
        <v>535</v>
      </c>
      <c r="D171" s="163">
        <v>872</v>
      </c>
      <c r="E171" s="163">
        <v>593</v>
      </c>
      <c r="F171" s="163">
        <v>685</v>
      </c>
      <c r="G171" s="163">
        <v>1642</v>
      </c>
      <c r="H171" s="164">
        <f t="shared" ref="H171:H199" si="9">SUM(D171:G171)</f>
        <v>3792</v>
      </c>
      <c r="I171" s="193"/>
    </row>
    <row r="172" spans="1:9" ht="15" x14ac:dyDescent="0.2">
      <c r="A172" s="154">
        <f>A171+1</f>
        <v>153</v>
      </c>
      <c r="B172" s="155" t="s">
        <v>534</v>
      </c>
      <c r="C172" s="155" t="s">
        <v>536</v>
      </c>
      <c r="D172" s="163">
        <v>1267</v>
      </c>
      <c r="E172" s="163">
        <v>854</v>
      </c>
      <c r="F172" s="163">
        <v>969</v>
      </c>
      <c r="G172" s="163">
        <v>2160</v>
      </c>
      <c r="H172" s="164">
        <f t="shared" si="9"/>
        <v>5250</v>
      </c>
      <c r="I172" s="193"/>
    </row>
    <row r="173" spans="1:9" ht="15" x14ac:dyDescent="0.2">
      <c r="A173" s="154">
        <f t="shared" ref="A173:A199" si="10">A172+1</f>
        <v>154</v>
      </c>
      <c r="B173" s="155" t="s">
        <v>534</v>
      </c>
      <c r="C173" s="155" t="s">
        <v>537</v>
      </c>
      <c r="D173" s="163">
        <v>91</v>
      </c>
      <c r="E173" s="163">
        <v>64</v>
      </c>
      <c r="F173" s="163">
        <v>75</v>
      </c>
      <c r="G173" s="163">
        <v>172</v>
      </c>
      <c r="H173" s="164">
        <f t="shared" si="9"/>
        <v>402</v>
      </c>
      <c r="I173" s="193"/>
    </row>
    <row r="174" spans="1:9" ht="15" x14ac:dyDescent="0.2">
      <c r="A174" s="154">
        <f t="shared" si="10"/>
        <v>155</v>
      </c>
      <c r="B174" s="155" t="s">
        <v>534</v>
      </c>
      <c r="C174" s="155" t="s">
        <v>538</v>
      </c>
      <c r="D174" s="163">
        <v>543</v>
      </c>
      <c r="E174" s="163">
        <v>383</v>
      </c>
      <c r="F174" s="163">
        <v>433</v>
      </c>
      <c r="G174" s="163">
        <v>982</v>
      </c>
      <c r="H174" s="164">
        <f t="shared" si="9"/>
        <v>2341</v>
      </c>
      <c r="I174" s="193"/>
    </row>
    <row r="175" spans="1:9" ht="15" x14ac:dyDescent="0.2">
      <c r="A175" s="154">
        <f t="shared" si="10"/>
        <v>156</v>
      </c>
      <c r="B175" s="155" t="s">
        <v>534</v>
      </c>
      <c r="C175" s="155" t="s">
        <v>539</v>
      </c>
      <c r="D175" s="163">
        <v>21</v>
      </c>
      <c r="E175" s="163">
        <v>14</v>
      </c>
      <c r="F175" s="163">
        <v>16</v>
      </c>
      <c r="G175" s="163">
        <v>32</v>
      </c>
      <c r="H175" s="164">
        <f t="shared" si="9"/>
        <v>83</v>
      </c>
      <c r="I175" s="193"/>
    </row>
    <row r="176" spans="1:9" ht="15" x14ac:dyDescent="0.2">
      <c r="A176" s="154">
        <f t="shared" si="10"/>
        <v>157</v>
      </c>
      <c r="B176" s="155" t="s">
        <v>534</v>
      </c>
      <c r="C176" s="155" t="s">
        <v>540</v>
      </c>
      <c r="D176" s="163">
        <v>141</v>
      </c>
      <c r="E176" s="163">
        <v>95</v>
      </c>
      <c r="F176" s="163">
        <v>110</v>
      </c>
      <c r="G176" s="163">
        <v>254</v>
      </c>
      <c r="H176" s="164">
        <f t="shared" si="9"/>
        <v>600</v>
      </c>
      <c r="I176" s="193"/>
    </row>
    <row r="177" spans="1:9" ht="15" x14ac:dyDescent="0.2">
      <c r="A177" s="154">
        <f t="shared" si="10"/>
        <v>158</v>
      </c>
      <c r="B177" s="155" t="s">
        <v>534</v>
      </c>
      <c r="C177" s="155" t="s">
        <v>541</v>
      </c>
      <c r="D177" s="163">
        <v>1555</v>
      </c>
      <c r="E177" s="163">
        <v>1059</v>
      </c>
      <c r="F177" s="163">
        <v>1212</v>
      </c>
      <c r="G177" s="163">
        <v>2945</v>
      </c>
      <c r="H177" s="164">
        <f t="shared" si="9"/>
        <v>6771</v>
      </c>
      <c r="I177" s="193"/>
    </row>
    <row r="178" spans="1:9" ht="15" x14ac:dyDescent="0.2">
      <c r="A178" s="154">
        <f t="shared" si="10"/>
        <v>159</v>
      </c>
      <c r="B178" s="155" t="s">
        <v>534</v>
      </c>
      <c r="C178" s="155" t="s">
        <v>542</v>
      </c>
      <c r="D178" s="163">
        <v>192</v>
      </c>
      <c r="E178" s="163">
        <v>128</v>
      </c>
      <c r="F178" s="163">
        <v>142</v>
      </c>
      <c r="G178" s="163">
        <v>308</v>
      </c>
      <c r="H178" s="164">
        <f t="shared" si="9"/>
        <v>770</v>
      </c>
      <c r="I178" s="193"/>
    </row>
    <row r="179" spans="1:9" ht="15" x14ac:dyDescent="0.2">
      <c r="A179" s="154">
        <f t="shared" si="10"/>
        <v>160</v>
      </c>
      <c r="B179" s="155" t="s">
        <v>534</v>
      </c>
      <c r="C179" s="155" t="s">
        <v>543</v>
      </c>
      <c r="D179" s="163">
        <v>946</v>
      </c>
      <c r="E179" s="163">
        <v>661</v>
      </c>
      <c r="F179" s="163">
        <v>772</v>
      </c>
      <c r="G179" s="163">
        <v>1817</v>
      </c>
      <c r="H179" s="164">
        <f t="shared" si="9"/>
        <v>4196</v>
      </c>
      <c r="I179" s="193"/>
    </row>
    <row r="180" spans="1:9" ht="15" x14ac:dyDescent="0.2">
      <c r="A180" s="154">
        <f t="shared" si="10"/>
        <v>161</v>
      </c>
      <c r="B180" s="155" t="s">
        <v>534</v>
      </c>
      <c r="C180" s="171" t="s">
        <v>544</v>
      </c>
      <c r="D180" s="163">
        <v>374</v>
      </c>
      <c r="E180" s="163">
        <v>250</v>
      </c>
      <c r="F180" s="163">
        <v>274</v>
      </c>
      <c r="G180" s="163">
        <v>565</v>
      </c>
      <c r="H180" s="164">
        <f t="shared" si="9"/>
        <v>1463</v>
      </c>
      <c r="I180" s="193"/>
    </row>
    <row r="181" spans="1:9" ht="15" x14ac:dyDescent="0.2">
      <c r="A181" s="154">
        <f t="shared" si="10"/>
        <v>162</v>
      </c>
      <c r="B181" s="155" t="s">
        <v>534</v>
      </c>
      <c r="C181" s="155" t="s">
        <v>545</v>
      </c>
      <c r="D181" s="163">
        <v>134</v>
      </c>
      <c r="E181" s="163">
        <v>96</v>
      </c>
      <c r="F181" s="163">
        <v>112</v>
      </c>
      <c r="G181" s="163">
        <v>262</v>
      </c>
      <c r="H181" s="164">
        <f t="shared" si="9"/>
        <v>604</v>
      </c>
      <c r="I181" s="193"/>
    </row>
    <row r="182" spans="1:9" ht="15" x14ac:dyDescent="0.2">
      <c r="A182" s="154">
        <f t="shared" si="10"/>
        <v>163</v>
      </c>
      <c r="B182" s="155" t="s">
        <v>534</v>
      </c>
      <c r="C182" s="155" t="s">
        <v>546</v>
      </c>
      <c r="D182" s="163">
        <v>40</v>
      </c>
      <c r="E182" s="163">
        <v>27</v>
      </c>
      <c r="F182" s="163">
        <v>31</v>
      </c>
      <c r="G182" s="163">
        <v>62</v>
      </c>
      <c r="H182" s="164">
        <f t="shared" si="9"/>
        <v>160</v>
      </c>
      <c r="I182" s="193"/>
    </row>
    <row r="183" spans="1:9" ht="15" x14ac:dyDescent="0.2">
      <c r="A183" s="154">
        <f t="shared" si="10"/>
        <v>164</v>
      </c>
      <c r="B183" s="155" t="s">
        <v>534</v>
      </c>
      <c r="C183" s="155" t="s">
        <v>547</v>
      </c>
      <c r="D183" s="163">
        <v>714</v>
      </c>
      <c r="E183" s="163">
        <v>487</v>
      </c>
      <c r="F183" s="163">
        <v>553</v>
      </c>
      <c r="G183" s="163">
        <v>1271</v>
      </c>
      <c r="H183" s="164">
        <f t="shared" si="9"/>
        <v>3025</v>
      </c>
      <c r="I183" s="193"/>
    </row>
    <row r="184" spans="1:9" ht="15" x14ac:dyDescent="0.2">
      <c r="A184" s="154">
        <f t="shared" si="10"/>
        <v>165</v>
      </c>
      <c r="B184" s="155" t="s">
        <v>534</v>
      </c>
      <c r="C184" s="155" t="s">
        <v>548</v>
      </c>
      <c r="D184" s="163">
        <v>409</v>
      </c>
      <c r="E184" s="163">
        <v>275</v>
      </c>
      <c r="F184" s="163">
        <v>307</v>
      </c>
      <c r="G184" s="163">
        <v>721</v>
      </c>
      <c r="H184" s="164">
        <f t="shared" si="9"/>
        <v>1712</v>
      </c>
      <c r="I184" s="193"/>
    </row>
    <row r="185" spans="1:9" ht="15" x14ac:dyDescent="0.2">
      <c r="A185" s="154">
        <f t="shared" si="10"/>
        <v>166</v>
      </c>
      <c r="B185" s="155" t="s">
        <v>534</v>
      </c>
      <c r="C185" s="155" t="s">
        <v>549</v>
      </c>
      <c r="D185" s="163">
        <v>91</v>
      </c>
      <c r="E185" s="163">
        <v>61</v>
      </c>
      <c r="F185" s="163">
        <v>66</v>
      </c>
      <c r="G185" s="163">
        <v>146</v>
      </c>
      <c r="H185" s="164">
        <f t="shared" si="9"/>
        <v>364</v>
      </c>
      <c r="I185" s="193"/>
    </row>
    <row r="186" spans="1:9" ht="15" x14ac:dyDescent="0.2">
      <c r="A186" s="154">
        <f t="shared" si="10"/>
        <v>167</v>
      </c>
      <c r="B186" s="155" t="s">
        <v>534</v>
      </c>
      <c r="C186" s="155" t="s">
        <v>550</v>
      </c>
      <c r="D186" s="163">
        <v>1196</v>
      </c>
      <c r="E186" s="163">
        <v>801</v>
      </c>
      <c r="F186" s="163">
        <v>897</v>
      </c>
      <c r="G186" s="163">
        <v>2035</v>
      </c>
      <c r="H186" s="164">
        <f t="shared" si="9"/>
        <v>4929</v>
      </c>
      <c r="I186" s="193"/>
    </row>
    <row r="187" spans="1:9" ht="15" x14ac:dyDescent="0.2">
      <c r="A187" s="154">
        <f t="shared" si="10"/>
        <v>168</v>
      </c>
      <c r="B187" s="155" t="s">
        <v>534</v>
      </c>
      <c r="C187" s="155" t="s">
        <v>551</v>
      </c>
      <c r="D187" s="163">
        <v>1488</v>
      </c>
      <c r="E187" s="163">
        <v>1007</v>
      </c>
      <c r="F187" s="163">
        <v>1140</v>
      </c>
      <c r="G187" s="163">
        <v>2610</v>
      </c>
      <c r="H187" s="164">
        <f t="shared" si="9"/>
        <v>6245</v>
      </c>
      <c r="I187" s="193"/>
    </row>
    <row r="188" spans="1:9" ht="15" x14ac:dyDescent="0.2">
      <c r="A188" s="154">
        <f t="shared" si="10"/>
        <v>169</v>
      </c>
      <c r="B188" s="155" t="s">
        <v>534</v>
      </c>
      <c r="C188" s="155" t="s">
        <v>552</v>
      </c>
      <c r="D188" s="163">
        <v>1500</v>
      </c>
      <c r="E188" s="163">
        <v>993</v>
      </c>
      <c r="F188" s="163">
        <v>1112</v>
      </c>
      <c r="G188" s="163">
        <v>2564</v>
      </c>
      <c r="H188" s="164">
        <f t="shared" si="9"/>
        <v>6169</v>
      </c>
      <c r="I188" s="193"/>
    </row>
    <row r="189" spans="1:9" ht="15" x14ac:dyDescent="0.2">
      <c r="A189" s="154">
        <f t="shared" si="10"/>
        <v>170</v>
      </c>
      <c r="B189" s="155" t="s">
        <v>534</v>
      </c>
      <c r="C189" s="155" t="s">
        <v>553</v>
      </c>
      <c r="D189" s="163">
        <v>395</v>
      </c>
      <c r="E189" s="163">
        <v>262</v>
      </c>
      <c r="F189" s="163">
        <v>289</v>
      </c>
      <c r="G189" s="163">
        <v>627</v>
      </c>
      <c r="H189" s="164">
        <f t="shared" si="9"/>
        <v>1573</v>
      </c>
      <c r="I189" s="193"/>
    </row>
    <row r="190" spans="1:9" ht="15" x14ac:dyDescent="0.2">
      <c r="A190" s="154">
        <f t="shared" si="10"/>
        <v>171</v>
      </c>
      <c r="B190" s="155" t="s">
        <v>534</v>
      </c>
      <c r="C190" s="155" t="s">
        <v>554</v>
      </c>
      <c r="D190" s="163">
        <v>205</v>
      </c>
      <c r="E190" s="163">
        <v>136</v>
      </c>
      <c r="F190" s="163">
        <v>151</v>
      </c>
      <c r="G190" s="163">
        <v>326</v>
      </c>
      <c r="H190" s="164">
        <f t="shared" si="9"/>
        <v>818</v>
      </c>
      <c r="I190" s="193"/>
    </row>
    <row r="191" spans="1:9" ht="15" x14ac:dyDescent="0.2">
      <c r="A191" s="154">
        <f t="shared" si="10"/>
        <v>172</v>
      </c>
      <c r="B191" s="155" t="s">
        <v>534</v>
      </c>
      <c r="C191" s="155" t="s">
        <v>555</v>
      </c>
      <c r="D191" s="163">
        <v>98</v>
      </c>
      <c r="E191" s="163">
        <v>67</v>
      </c>
      <c r="F191" s="163">
        <v>76</v>
      </c>
      <c r="G191" s="163">
        <v>172</v>
      </c>
      <c r="H191" s="164">
        <f t="shared" si="9"/>
        <v>413</v>
      </c>
      <c r="I191" s="193"/>
    </row>
    <row r="192" spans="1:9" ht="15" x14ac:dyDescent="0.2">
      <c r="A192" s="154">
        <f t="shared" si="10"/>
        <v>173</v>
      </c>
      <c r="B192" s="155" t="s">
        <v>534</v>
      </c>
      <c r="C192" s="155" t="s">
        <v>556</v>
      </c>
      <c r="D192" s="163">
        <v>63</v>
      </c>
      <c r="E192" s="163">
        <v>43</v>
      </c>
      <c r="F192" s="163">
        <v>50</v>
      </c>
      <c r="G192" s="163">
        <v>116</v>
      </c>
      <c r="H192" s="164">
        <f t="shared" si="9"/>
        <v>272</v>
      </c>
      <c r="I192" s="193"/>
    </row>
    <row r="193" spans="1:9" ht="15" x14ac:dyDescent="0.2">
      <c r="A193" s="154">
        <f t="shared" si="10"/>
        <v>174</v>
      </c>
      <c r="B193" s="155" t="s">
        <v>534</v>
      </c>
      <c r="C193" s="155" t="s">
        <v>557</v>
      </c>
      <c r="D193" s="163">
        <v>1026</v>
      </c>
      <c r="E193" s="163">
        <v>681</v>
      </c>
      <c r="F193" s="163">
        <v>759</v>
      </c>
      <c r="G193" s="163">
        <v>1814</v>
      </c>
      <c r="H193" s="164">
        <f t="shared" si="9"/>
        <v>4280</v>
      </c>
      <c r="I193" s="193"/>
    </row>
    <row r="194" spans="1:9" ht="15" x14ac:dyDescent="0.2">
      <c r="A194" s="154">
        <f t="shared" si="10"/>
        <v>175</v>
      </c>
      <c r="B194" s="155" t="s">
        <v>534</v>
      </c>
      <c r="C194" s="155" t="s">
        <v>558</v>
      </c>
      <c r="D194" s="163">
        <v>23</v>
      </c>
      <c r="E194" s="163">
        <v>15</v>
      </c>
      <c r="F194" s="163">
        <v>18</v>
      </c>
      <c r="G194" s="163">
        <v>39</v>
      </c>
      <c r="H194" s="164">
        <f t="shared" si="9"/>
        <v>95</v>
      </c>
      <c r="I194" s="193"/>
    </row>
    <row r="195" spans="1:9" ht="15" x14ac:dyDescent="0.2">
      <c r="A195" s="154">
        <f t="shared" si="10"/>
        <v>176</v>
      </c>
      <c r="B195" s="155" t="s">
        <v>534</v>
      </c>
      <c r="C195" s="155" t="s">
        <v>534</v>
      </c>
      <c r="D195" s="163">
        <v>2002</v>
      </c>
      <c r="E195" s="163">
        <v>1336</v>
      </c>
      <c r="F195" s="163">
        <v>1503</v>
      </c>
      <c r="G195" s="163">
        <v>3442</v>
      </c>
      <c r="H195" s="164">
        <f t="shared" si="9"/>
        <v>8283</v>
      </c>
      <c r="I195" s="193"/>
    </row>
    <row r="196" spans="1:9" ht="15" x14ac:dyDescent="0.2">
      <c r="A196" s="154">
        <f t="shared" si="10"/>
        <v>177</v>
      </c>
      <c r="B196" s="155" t="s">
        <v>534</v>
      </c>
      <c r="C196" s="155" t="s">
        <v>559</v>
      </c>
      <c r="D196" s="163">
        <v>562</v>
      </c>
      <c r="E196" s="163">
        <v>394</v>
      </c>
      <c r="F196" s="163">
        <v>441</v>
      </c>
      <c r="G196" s="163">
        <v>1036</v>
      </c>
      <c r="H196" s="164">
        <f t="shared" si="9"/>
        <v>2433</v>
      </c>
      <c r="I196" s="193"/>
    </row>
    <row r="197" spans="1:9" ht="15" x14ac:dyDescent="0.2">
      <c r="A197" s="154">
        <f t="shared" si="10"/>
        <v>178</v>
      </c>
      <c r="B197" s="155" t="s">
        <v>534</v>
      </c>
      <c r="C197" s="155" t="s">
        <v>560</v>
      </c>
      <c r="D197" s="163">
        <v>375</v>
      </c>
      <c r="E197" s="163">
        <v>251</v>
      </c>
      <c r="F197" s="163">
        <v>271</v>
      </c>
      <c r="G197" s="163">
        <v>596</v>
      </c>
      <c r="H197" s="164">
        <f t="shared" si="9"/>
        <v>1493</v>
      </c>
      <c r="I197" s="193"/>
    </row>
    <row r="198" spans="1:9" ht="15" x14ac:dyDescent="0.2">
      <c r="A198" s="154">
        <f t="shared" si="10"/>
        <v>179</v>
      </c>
      <c r="B198" s="155" t="s">
        <v>534</v>
      </c>
      <c r="C198" s="155" t="s">
        <v>561</v>
      </c>
      <c r="D198" s="163">
        <v>621</v>
      </c>
      <c r="E198" s="163">
        <v>415</v>
      </c>
      <c r="F198" s="163">
        <v>461</v>
      </c>
      <c r="G198" s="163">
        <v>1038</v>
      </c>
      <c r="H198" s="164">
        <f t="shared" si="9"/>
        <v>2535</v>
      </c>
      <c r="I198" s="193"/>
    </row>
    <row r="199" spans="1:9" ht="15" x14ac:dyDescent="0.2">
      <c r="A199" s="154">
        <f t="shared" si="10"/>
        <v>180</v>
      </c>
      <c r="B199" s="155" t="s">
        <v>534</v>
      </c>
      <c r="C199" s="155" t="s">
        <v>397</v>
      </c>
      <c r="D199" s="163">
        <v>7173</v>
      </c>
      <c r="E199" s="163">
        <v>4871</v>
      </c>
      <c r="F199" s="163">
        <v>5534</v>
      </c>
      <c r="G199" s="163">
        <v>12725</v>
      </c>
      <c r="H199" s="164">
        <f t="shared" si="9"/>
        <v>30303</v>
      </c>
      <c r="I199" s="193"/>
    </row>
    <row r="200" spans="1:9" ht="15.75" x14ac:dyDescent="0.25">
      <c r="A200" s="255"/>
      <c r="B200" s="159" t="s">
        <v>562</v>
      </c>
      <c r="C200" s="162" t="s">
        <v>2011</v>
      </c>
      <c r="D200" s="160">
        <f>SUM(D201:D225)</f>
        <v>13399</v>
      </c>
      <c r="E200" s="160">
        <f>SUM(E201:E225)</f>
        <v>9265</v>
      </c>
      <c r="F200" s="160">
        <f>SUM(F201:F225)</f>
        <v>10490</v>
      </c>
      <c r="G200" s="160">
        <f>SUM(G201:G225)</f>
        <v>24053</v>
      </c>
      <c r="H200" s="161">
        <f>SUM(D200:G200)</f>
        <v>57207</v>
      </c>
      <c r="I200" s="193"/>
    </row>
    <row r="201" spans="1:9" ht="15" x14ac:dyDescent="0.2">
      <c r="A201" s="154">
        <f>A199+1</f>
        <v>181</v>
      </c>
      <c r="B201" s="155" t="s">
        <v>562</v>
      </c>
      <c r="C201" s="155" t="s">
        <v>563</v>
      </c>
      <c r="D201" s="163">
        <v>633</v>
      </c>
      <c r="E201" s="163">
        <v>459</v>
      </c>
      <c r="F201" s="163">
        <v>513</v>
      </c>
      <c r="G201" s="163">
        <v>1236</v>
      </c>
      <c r="H201" s="164">
        <f t="shared" ref="H201:H225" si="11">SUM(D201:G201)</f>
        <v>2841</v>
      </c>
      <c r="I201" s="193"/>
    </row>
    <row r="202" spans="1:9" ht="15" x14ac:dyDescent="0.2">
      <c r="A202" s="154">
        <f>A201+1</f>
        <v>182</v>
      </c>
      <c r="B202" s="155" t="s">
        <v>562</v>
      </c>
      <c r="C202" s="155" t="s">
        <v>564</v>
      </c>
      <c r="D202" s="163">
        <v>764</v>
      </c>
      <c r="E202" s="163">
        <v>541</v>
      </c>
      <c r="F202" s="163">
        <v>622</v>
      </c>
      <c r="G202" s="163">
        <v>1407</v>
      </c>
      <c r="H202" s="164">
        <f t="shared" si="11"/>
        <v>3334</v>
      </c>
      <c r="I202" s="193"/>
    </row>
    <row r="203" spans="1:9" ht="15" x14ac:dyDescent="0.2">
      <c r="A203" s="154">
        <f t="shared" ref="A203:A225" si="12">A202+1</f>
        <v>183</v>
      </c>
      <c r="B203" s="155" t="s">
        <v>562</v>
      </c>
      <c r="C203" s="155" t="s">
        <v>565</v>
      </c>
      <c r="D203" s="163">
        <v>188</v>
      </c>
      <c r="E203" s="163">
        <v>138</v>
      </c>
      <c r="F203" s="163">
        <v>154</v>
      </c>
      <c r="G203" s="163">
        <v>363</v>
      </c>
      <c r="H203" s="164">
        <f t="shared" si="11"/>
        <v>843</v>
      </c>
      <c r="I203" s="193"/>
    </row>
    <row r="204" spans="1:9" ht="15" x14ac:dyDescent="0.2">
      <c r="A204" s="154">
        <f t="shared" si="12"/>
        <v>184</v>
      </c>
      <c r="B204" s="155" t="s">
        <v>562</v>
      </c>
      <c r="C204" s="155" t="s">
        <v>566</v>
      </c>
      <c r="D204" s="163">
        <v>1</v>
      </c>
      <c r="E204" s="163">
        <v>1</v>
      </c>
      <c r="F204" s="163">
        <v>0</v>
      </c>
      <c r="G204" s="163">
        <v>0</v>
      </c>
      <c r="H204" s="164">
        <f t="shared" si="11"/>
        <v>2</v>
      </c>
      <c r="I204" s="193"/>
    </row>
    <row r="205" spans="1:9" ht="15" x14ac:dyDescent="0.2">
      <c r="A205" s="154">
        <f t="shared" si="12"/>
        <v>185</v>
      </c>
      <c r="B205" s="155" t="s">
        <v>562</v>
      </c>
      <c r="C205" s="155" t="s">
        <v>567</v>
      </c>
      <c r="D205" s="163">
        <v>707</v>
      </c>
      <c r="E205" s="163">
        <v>478</v>
      </c>
      <c r="F205" s="163">
        <v>533</v>
      </c>
      <c r="G205" s="163">
        <v>1176</v>
      </c>
      <c r="H205" s="164">
        <f t="shared" si="11"/>
        <v>2894</v>
      </c>
      <c r="I205" s="193"/>
    </row>
    <row r="206" spans="1:9" ht="15" x14ac:dyDescent="0.2">
      <c r="A206" s="154">
        <f t="shared" si="12"/>
        <v>186</v>
      </c>
      <c r="B206" s="155" t="s">
        <v>562</v>
      </c>
      <c r="C206" s="155" t="s">
        <v>568</v>
      </c>
      <c r="D206" s="163">
        <v>217</v>
      </c>
      <c r="E206" s="163">
        <v>148</v>
      </c>
      <c r="F206" s="163">
        <v>164</v>
      </c>
      <c r="G206" s="163">
        <v>333</v>
      </c>
      <c r="H206" s="164">
        <f t="shared" si="11"/>
        <v>862</v>
      </c>
      <c r="I206" s="193"/>
    </row>
    <row r="207" spans="1:9" ht="15" x14ac:dyDescent="0.2">
      <c r="A207" s="154">
        <f t="shared" si="12"/>
        <v>187</v>
      </c>
      <c r="B207" s="155" t="s">
        <v>562</v>
      </c>
      <c r="C207" s="155" t="s">
        <v>569</v>
      </c>
      <c r="D207" s="163">
        <v>443</v>
      </c>
      <c r="E207" s="163">
        <v>302</v>
      </c>
      <c r="F207" s="163">
        <v>347</v>
      </c>
      <c r="G207" s="163">
        <v>831</v>
      </c>
      <c r="H207" s="164">
        <f t="shared" si="11"/>
        <v>1923</v>
      </c>
      <c r="I207" s="193"/>
    </row>
    <row r="208" spans="1:9" ht="15" x14ac:dyDescent="0.2">
      <c r="A208" s="154">
        <f t="shared" si="12"/>
        <v>188</v>
      </c>
      <c r="B208" s="155" t="s">
        <v>562</v>
      </c>
      <c r="C208" s="155" t="s">
        <v>570</v>
      </c>
      <c r="D208" s="163">
        <v>1442</v>
      </c>
      <c r="E208" s="163">
        <v>974</v>
      </c>
      <c r="F208" s="163">
        <v>1090</v>
      </c>
      <c r="G208" s="163">
        <v>2471</v>
      </c>
      <c r="H208" s="164">
        <f t="shared" si="11"/>
        <v>5977</v>
      </c>
      <c r="I208" s="193"/>
    </row>
    <row r="209" spans="1:9" ht="15" x14ac:dyDescent="0.2">
      <c r="A209" s="154">
        <f t="shared" si="12"/>
        <v>189</v>
      </c>
      <c r="B209" s="155" t="s">
        <v>562</v>
      </c>
      <c r="C209" s="155" t="s">
        <v>571</v>
      </c>
      <c r="D209" s="163">
        <v>28</v>
      </c>
      <c r="E209" s="163">
        <v>19</v>
      </c>
      <c r="F209" s="163">
        <v>22</v>
      </c>
      <c r="G209" s="163">
        <v>49</v>
      </c>
      <c r="H209" s="164">
        <f t="shared" si="11"/>
        <v>118</v>
      </c>
      <c r="I209" s="193"/>
    </row>
    <row r="210" spans="1:9" ht="15" x14ac:dyDescent="0.2">
      <c r="A210" s="154">
        <f t="shared" si="12"/>
        <v>190</v>
      </c>
      <c r="B210" s="155" t="s">
        <v>562</v>
      </c>
      <c r="C210" s="155" t="s">
        <v>572</v>
      </c>
      <c r="D210" s="163">
        <v>398</v>
      </c>
      <c r="E210" s="163">
        <v>274</v>
      </c>
      <c r="F210" s="163">
        <v>314</v>
      </c>
      <c r="G210" s="163">
        <v>729</v>
      </c>
      <c r="H210" s="164">
        <f t="shared" si="11"/>
        <v>1715</v>
      </c>
      <c r="I210" s="193"/>
    </row>
    <row r="211" spans="1:9" ht="15" x14ac:dyDescent="0.2">
      <c r="A211" s="154">
        <f t="shared" si="12"/>
        <v>191</v>
      </c>
      <c r="B211" s="155" t="s">
        <v>562</v>
      </c>
      <c r="C211" s="155" t="s">
        <v>573</v>
      </c>
      <c r="D211" s="163">
        <v>349</v>
      </c>
      <c r="E211" s="163">
        <v>246</v>
      </c>
      <c r="F211" s="163">
        <v>280</v>
      </c>
      <c r="G211" s="163">
        <v>625</v>
      </c>
      <c r="H211" s="164">
        <f t="shared" si="11"/>
        <v>1500</v>
      </c>
      <c r="I211" s="193"/>
    </row>
    <row r="212" spans="1:9" ht="15" x14ac:dyDescent="0.2">
      <c r="A212" s="154">
        <f t="shared" si="12"/>
        <v>192</v>
      </c>
      <c r="B212" s="155" t="s">
        <v>562</v>
      </c>
      <c r="C212" s="155" t="s">
        <v>574</v>
      </c>
      <c r="D212" s="163">
        <v>254</v>
      </c>
      <c r="E212" s="163">
        <v>177</v>
      </c>
      <c r="F212" s="163">
        <v>202</v>
      </c>
      <c r="G212" s="163">
        <v>462</v>
      </c>
      <c r="H212" s="164">
        <f t="shared" si="11"/>
        <v>1095</v>
      </c>
      <c r="I212" s="193"/>
    </row>
    <row r="213" spans="1:9" ht="15" x14ac:dyDescent="0.2">
      <c r="A213" s="154">
        <f t="shared" si="12"/>
        <v>193</v>
      </c>
      <c r="B213" s="155" t="s">
        <v>562</v>
      </c>
      <c r="C213" s="155" t="s">
        <v>575</v>
      </c>
      <c r="D213" s="163">
        <v>164</v>
      </c>
      <c r="E213" s="163">
        <v>114</v>
      </c>
      <c r="F213" s="163">
        <v>125</v>
      </c>
      <c r="G213" s="163">
        <v>294</v>
      </c>
      <c r="H213" s="164">
        <f t="shared" si="11"/>
        <v>697</v>
      </c>
      <c r="I213" s="193"/>
    </row>
    <row r="214" spans="1:9" ht="15" x14ac:dyDescent="0.2">
      <c r="A214" s="154">
        <f t="shared" si="12"/>
        <v>194</v>
      </c>
      <c r="B214" s="155" t="s">
        <v>562</v>
      </c>
      <c r="C214" s="155" t="s">
        <v>576</v>
      </c>
      <c r="D214" s="163">
        <v>38</v>
      </c>
      <c r="E214" s="163">
        <v>29</v>
      </c>
      <c r="F214" s="163">
        <v>34</v>
      </c>
      <c r="G214" s="163">
        <v>80</v>
      </c>
      <c r="H214" s="164">
        <f t="shared" si="11"/>
        <v>181</v>
      </c>
      <c r="I214" s="193"/>
    </row>
    <row r="215" spans="1:9" ht="15" x14ac:dyDescent="0.2">
      <c r="A215" s="154">
        <f t="shared" si="12"/>
        <v>195</v>
      </c>
      <c r="B215" s="155" t="s">
        <v>562</v>
      </c>
      <c r="C215" s="155" t="s">
        <v>577</v>
      </c>
      <c r="D215" s="163">
        <v>2592</v>
      </c>
      <c r="E215" s="163">
        <v>1745</v>
      </c>
      <c r="F215" s="163">
        <v>1977</v>
      </c>
      <c r="G215" s="163">
        <v>4547</v>
      </c>
      <c r="H215" s="164">
        <f t="shared" si="11"/>
        <v>10861</v>
      </c>
      <c r="I215" s="193"/>
    </row>
    <row r="216" spans="1:9" ht="15" x14ac:dyDescent="0.2">
      <c r="A216" s="154">
        <f t="shared" si="12"/>
        <v>196</v>
      </c>
      <c r="B216" s="155" t="s">
        <v>562</v>
      </c>
      <c r="C216" s="155" t="s">
        <v>578</v>
      </c>
      <c r="D216" s="163">
        <v>209</v>
      </c>
      <c r="E216" s="163">
        <v>141</v>
      </c>
      <c r="F216" s="163">
        <v>158</v>
      </c>
      <c r="G216" s="163">
        <v>340</v>
      </c>
      <c r="H216" s="164">
        <f t="shared" si="11"/>
        <v>848</v>
      </c>
      <c r="I216" s="193"/>
    </row>
    <row r="217" spans="1:9" ht="15" x14ac:dyDescent="0.2">
      <c r="A217" s="154">
        <f t="shared" si="12"/>
        <v>197</v>
      </c>
      <c r="B217" s="155" t="s">
        <v>562</v>
      </c>
      <c r="C217" s="155" t="s">
        <v>579</v>
      </c>
      <c r="D217" s="163">
        <v>579</v>
      </c>
      <c r="E217" s="163">
        <v>396</v>
      </c>
      <c r="F217" s="163">
        <v>453</v>
      </c>
      <c r="G217" s="163">
        <v>1001</v>
      </c>
      <c r="H217" s="164">
        <f t="shared" si="11"/>
        <v>2429</v>
      </c>
      <c r="I217" s="193"/>
    </row>
    <row r="218" spans="1:9" ht="15" x14ac:dyDescent="0.2">
      <c r="A218" s="154">
        <f t="shared" si="12"/>
        <v>198</v>
      </c>
      <c r="B218" s="155" t="s">
        <v>562</v>
      </c>
      <c r="C218" s="155" t="s">
        <v>580</v>
      </c>
      <c r="D218" s="163">
        <v>636</v>
      </c>
      <c r="E218" s="163">
        <v>432</v>
      </c>
      <c r="F218" s="163">
        <v>496</v>
      </c>
      <c r="G218" s="163">
        <v>1151</v>
      </c>
      <c r="H218" s="164">
        <f t="shared" si="11"/>
        <v>2715</v>
      </c>
      <c r="I218" s="193"/>
    </row>
    <row r="219" spans="1:9" ht="15" x14ac:dyDescent="0.2">
      <c r="A219" s="154">
        <f t="shared" si="12"/>
        <v>199</v>
      </c>
      <c r="B219" s="155" t="s">
        <v>562</v>
      </c>
      <c r="C219" s="155" t="s">
        <v>562</v>
      </c>
      <c r="D219" s="163">
        <v>980</v>
      </c>
      <c r="E219" s="163">
        <v>696</v>
      </c>
      <c r="F219" s="163">
        <v>808</v>
      </c>
      <c r="G219" s="163">
        <v>1900</v>
      </c>
      <c r="H219" s="164">
        <f t="shared" si="11"/>
        <v>4384</v>
      </c>
      <c r="I219" s="193"/>
    </row>
    <row r="220" spans="1:9" ht="15" x14ac:dyDescent="0.2">
      <c r="A220" s="154">
        <f t="shared" si="12"/>
        <v>200</v>
      </c>
      <c r="B220" s="155" t="s">
        <v>562</v>
      </c>
      <c r="C220" s="155" t="s">
        <v>581</v>
      </c>
      <c r="D220" s="163">
        <v>103</v>
      </c>
      <c r="E220" s="163">
        <v>72</v>
      </c>
      <c r="F220" s="163">
        <v>84</v>
      </c>
      <c r="G220" s="163">
        <v>195</v>
      </c>
      <c r="H220" s="164">
        <f t="shared" si="11"/>
        <v>454</v>
      </c>
      <c r="I220" s="193"/>
    </row>
    <row r="221" spans="1:9" ht="15" x14ac:dyDescent="0.2">
      <c r="A221" s="154">
        <f t="shared" si="12"/>
        <v>201</v>
      </c>
      <c r="B221" s="155" t="s">
        <v>562</v>
      </c>
      <c r="C221" s="155" t="s">
        <v>582</v>
      </c>
      <c r="D221" s="163">
        <v>382</v>
      </c>
      <c r="E221" s="163">
        <v>260</v>
      </c>
      <c r="F221" s="163">
        <v>294</v>
      </c>
      <c r="G221" s="163">
        <v>653</v>
      </c>
      <c r="H221" s="164">
        <f t="shared" si="11"/>
        <v>1589</v>
      </c>
      <c r="I221" s="193"/>
    </row>
    <row r="222" spans="1:9" ht="15" x14ac:dyDescent="0.2">
      <c r="A222" s="154">
        <f t="shared" si="12"/>
        <v>202</v>
      </c>
      <c r="B222" s="155" t="s">
        <v>562</v>
      </c>
      <c r="C222" s="155" t="s">
        <v>583</v>
      </c>
      <c r="D222" s="163">
        <v>1698</v>
      </c>
      <c r="E222" s="163">
        <v>1207</v>
      </c>
      <c r="F222" s="163">
        <v>1342</v>
      </c>
      <c r="G222" s="163">
        <v>3124</v>
      </c>
      <c r="H222" s="164">
        <f t="shared" si="11"/>
        <v>7371</v>
      </c>
      <c r="I222" s="193"/>
    </row>
    <row r="223" spans="1:9" ht="15" x14ac:dyDescent="0.2">
      <c r="A223" s="154">
        <f t="shared" si="12"/>
        <v>203</v>
      </c>
      <c r="B223" s="155" t="s">
        <v>562</v>
      </c>
      <c r="C223" s="155" t="s">
        <v>584</v>
      </c>
      <c r="D223" s="163">
        <v>376</v>
      </c>
      <c r="E223" s="163">
        <v>261</v>
      </c>
      <c r="F223" s="163">
        <v>299</v>
      </c>
      <c r="G223" s="163">
        <v>669</v>
      </c>
      <c r="H223" s="164">
        <f t="shared" si="11"/>
        <v>1605</v>
      </c>
      <c r="I223" s="193"/>
    </row>
    <row r="224" spans="1:9" ht="15" x14ac:dyDescent="0.2">
      <c r="A224" s="154">
        <f t="shared" si="12"/>
        <v>204</v>
      </c>
      <c r="B224" s="155" t="s">
        <v>562</v>
      </c>
      <c r="C224" s="155" t="s">
        <v>585</v>
      </c>
      <c r="D224" s="163">
        <v>209</v>
      </c>
      <c r="E224" s="163">
        <v>149</v>
      </c>
      <c r="F224" s="163">
        <v>172</v>
      </c>
      <c r="G224" s="163">
        <v>400</v>
      </c>
      <c r="H224" s="164">
        <f t="shared" si="11"/>
        <v>930</v>
      </c>
      <c r="I224" s="193"/>
    </row>
    <row r="225" spans="1:9" ht="15" x14ac:dyDescent="0.2">
      <c r="A225" s="154">
        <f t="shared" si="12"/>
        <v>205</v>
      </c>
      <c r="B225" s="155" t="s">
        <v>562</v>
      </c>
      <c r="C225" s="155" t="s">
        <v>397</v>
      </c>
      <c r="D225" s="163">
        <v>9</v>
      </c>
      <c r="E225" s="163">
        <v>6</v>
      </c>
      <c r="F225" s="163">
        <v>7</v>
      </c>
      <c r="G225" s="163">
        <v>17</v>
      </c>
      <c r="H225" s="164">
        <f t="shared" si="11"/>
        <v>39</v>
      </c>
      <c r="I225" s="193"/>
    </row>
    <row r="226" spans="1:9" ht="15.75" x14ac:dyDescent="0.25">
      <c r="A226" s="255"/>
      <c r="B226" s="159" t="s">
        <v>586</v>
      </c>
      <c r="C226" s="162" t="s">
        <v>2011</v>
      </c>
      <c r="D226" s="160">
        <f>SUM(D227:D237)</f>
        <v>4516</v>
      </c>
      <c r="E226" s="160">
        <f>SUM(E227:E237)</f>
        <v>3095</v>
      </c>
      <c r="F226" s="160">
        <f>SUM(F227:F237)</f>
        <v>3544</v>
      </c>
      <c r="G226" s="160">
        <f>SUM(G227:G237)</f>
        <v>8003</v>
      </c>
      <c r="H226" s="161">
        <f>SUM(D226:G226)</f>
        <v>19158</v>
      </c>
      <c r="I226" s="193"/>
    </row>
    <row r="227" spans="1:9" ht="15" x14ac:dyDescent="0.2">
      <c r="A227" s="154">
        <f>A225+1</f>
        <v>206</v>
      </c>
      <c r="B227" s="155" t="s">
        <v>586</v>
      </c>
      <c r="C227" s="155" t="s">
        <v>587</v>
      </c>
      <c r="D227" s="163">
        <v>539</v>
      </c>
      <c r="E227" s="163">
        <v>366</v>
      </c>
      <c r="F227" s="163">
        <v>411</v>
      </c>
      <c r="G227" s="163">
        <v>908</v>
      </c>
      <c r="H227" s="164">
        <f t="shared" ref="H227:H237" si="13">SUM(D227:G227)</f>
        <v>2224</v>
      </c>
      <c r="I227" s="193"/>
    </row>
    <row r="228" spans="1:9" ht="15" x14ac:dyDescent="0.2">
      <c r="A228" s="154">
        <f>A227+1</f>
        <v>207</v>
      </c>
      <c r="B228" s="155" t="s">
        <v>586</v>
      </c>
      <c r="C228" s="155" t="s">
        <v>588</v>
      </c>
      <c r="D228" s="163">
        <v>160</v>
      </c>
      <c r="E228" s="163">
        <v>112</v>
      </c>
      <c r="F228" s="163">
        <v>128</v>
      </c>
      <c r="G228" s="163">
        <v>294</v>
      </c>
      <c r="H228" s="164">
        <f t="shared" si="13"/>
        <v>694</v>
      </c>
      <c r="I228" s="193"/>
    </row>
    <row r="229" spans="1:9" ht="15" x14ac:dyDescent="0.2">
      <c r="A229" s="154">
        <f t="shared" ref="A229:A237" si="14">A228+1</f>
        <v>208</v>
      </c>
      <c r="B229" s="155" t="s">
        <v>586</v>
      </c>
      <c r="C229" s="155" t="s">
        <v>589</v>
      </c>
      <c r="D229" s="163">
        <v>289</v>
      </c>
      <c r="E229" s="163">
        <v>197</v>
      </c>
      <c r="F229" s="163">
        <v>216</v>
      </c>
      <c r="G229" s="163">
        <v>462</v>
      </c>
      <c r="H229" s="164">
        <f t="shared" si="13"/>
        <v>1164</v>
      </c>
      <c r="I229" s="193"/>
    </row>
    <row r="230" spans="1:9" ht="15" x14ac:dyDescent="0.2">
      <c r="A230" s="154">
        <f t="shared" si="14"/>
        <v>209</v>
      </c>
      <c r="B230" s="155" t="s">
        <v>586</v>
      </c>
      <c r="C230" s="155" t="s">
        <v>590</v>
      </c>
      <c r="D230" s="163">
        <v>87</v>
      </c>
      <c r="E230" s="163">
        <v>59</v>
      </c>
      <c r="F230" s="163">
        <v>70</v>
      </c>
      <c r="G230" s="163">
        <v>155</v>
      </c>
      <c r="H230" s="164">
        <f t="shared" si="13"/>
        <v>371</v>
      </c>
      <c r="I230" s="193"/>
    </row>
    <row r="231" spans="1:9" ht="15" x14ac:dyDescent="0.2">
      <c r="A231" s="154">
        <f t="shared" si="14"/>
        <v>210</v>
      </c>
      <c r="B231" s="155" t="s">
        <v>586</v>
      </c>
      <c r="C231" s="155" t="s">
        <v>591</v>
      </c>
      <c r="D231" s="163">
        <v>1688</v>
      </c>
      <c r="E231" s="163">
        <v>1160</v>
      </c>
      <c r="F231" s="163">
        <v>1351</v>
      </c>
      <c r="G231" s="163">
        <v>3102</v>
      </c>
      <c r="H231" s="164">
        <f t="shared" si="13"/>
        <v>7301</v>
      </c>
      <c r="I231" s="193"/>
    </row>
    <row r="232" spans="1:9" ht="15" x14ac:dyDescent="0.2">
      <c r="A232" s="154">
        <f t="shared" si="14"/>
        <v>211</v>
      </c>
      <c r="B232" s="155" t="s">
        <v>586</v>
      </c>
      <c r="C232" s="155" t="s">
        <v>592</v>
      </c>
      <c r="D232" s="163">
        <v>1</v>
      </c>
      <c r="E232" s="163">
        <v>1</v>
      </c>
      <c r="F232" s="163">
        <v>0</v>
      </c>
      <c r="G232" s="163">
        <v>0</v>
      </c>
      <c r="H232" s="164">
        <f t="shared" si="13"/>
        <v>2</v>
      </c>
      <c r="I232" s="193"/>
    </row>
    <row r="233" spans="1:9" ht="15" x14ac:dyDescent="0.2">
      <c r="A233" s="154">
        <f t="shared" si="14"/>
        <v>212</v>
      </c>
      <c r="B233" s="155" t="s">
        <v>586</v>
      </c>
      <c r="C233" s="155" t="s">
        <v>593</v>
      </c>
      <c r="D233" s="163">
        <v>861</v>
      </c>
      <c r="E233" s="163">
        <v>591</v>
      </c>
      <c r="F233" s="163">
        <v>673</v>
      </c>
      <c r="G233" s="163">
        <v>1529</v>
      </c>
      <c r="H233" s="164">
        <f t="shared" si="13"/>
        <v>3654</v>
      </c>
      <c r="I233" s="193"/>
    </row>
    <row r="234" spans="1:9" ht="15" x14ac:dyDescent="0.2">
      <c r="A234" s="154">
        <f t="shared" si="14"/>
        <v>213</v>
      </c>
      <c r="B234" s="155" t="s">
        <v>586</v>
      </c>
      <c r="C234" s="155" t="s">
        <v>594</v>
      </c>
      <c r="D234" s="163">
        <v>288</v>
      </c>
      <c r="E234" s="163">
        <v>201</v>
      </c>
      <c r="F234" s="163">
        <v>241</v>
      </c>
      <c r="G234" s="163">
        <v>555</v>
      </c>
      <c r="H234" s="164">
        <f t="shared" si="13"/>
        <v>1285</v>
      </c>
      <c r="I234" s="193"/>
    </row>
    <row r="235" spans="1:9" ht="15" x14ac:dyDescent="0.2">
      <c r="A235" s="154">
        <f t="shared" si="14"/>
        <v>214</v>
      </c>
      <c r="B235" s="155" t="s">
        <v>586</v>
      </c>
      <c r="C235" s="155" t="s">
        <v>595</v>
      </c>
      <c r="D235" s="163">
        <v>310</v>
      </c>
      <c r="E235" s="163">
        <v>208</v>
      </c>
      <c r="F235" s="163">
        <v>229</v>
      </c>
      <c r="G235" s="163">
        <v>509</v>
      </c>
      <c r="H235" s="164">
        <f t="shared" si="13"/>
        <v>1256</v>
      </c>
      <c r="I235" s="193"/>
    </row>
    <row r="236" spans="1:9" ht="15" x14ac:dyDescent="0.2">
      <c r="A236" s="154">
        <f t="shared" si="14"/>
        <v>215</v>
      </c>
      <c r="B236" s="155" t="s">
        <v>586</v>
      </c>
      <c r="C236" s="155" t="s">
        <v>305</v>
      </c>
      <c r="D236" s="163">
        <v>47</v>
      </c>
      <c r="E236" s="163">
        <v>32</v>
      </c>
      <c r="F236" s="163">
        <v>36</v>
      </c>
      <c r="G236" s="163">
        <v>77</v>
      </c>
      <c r="H236" s="164">
        <f t="shared" si="13"/>
        <v>192</v>
      </c>
      <c r="I236" s="193"/>
    </row>
    <row r="237" spans="1:9" ht="15.75" thickBot="1" x14ac:dyDescent="0.25">
      <c r="A237" s="154">
        <f t="shared" si="14"/>
        <v>216</v>
      </c>
      <c r="B237" s="155" t="s">
        <v>586</v>
      </c>
      <c r="C237" s="155" t="s">
        <v>397</v>
      </c>
      <c r="D237" s="163">
        <v>246</v>
      </c>
      <c r="E237" s="163">
        <v>168</v>
      </c>
      <c r="F237" s="163">
        <v>189</v>
      </c>
      <c r="G237" s="163">
        <v>412</v>
      </c>
      <c r="H237" s="164">
        <f t="shared" si="13"/>
        <v>1015</v>
      </c>
      <c r="I237" s="193"/>
    </row>
    <row r="238" spans="1:9" ht="15.75" x14ac:dyDescent="0.25">
      <c r="A238" s="255"/>
      <c r="B238" s="165" t="s">
        <v>596</v>
      </c>
      <c r="C238" s="172" t="s">
        <v>2013</v>
      </c>
      <c r="D238" s="160">
        <f>SUM(D239:D247)</f>
        <v>46680</v>
      </c>
      <c r="E238" s="160">
        <f>SUM(E239:E247)</f>
        <v>28940</v>
      </c>
      <c r="F238" s="160">
        <f>SUM(F239:F247)</f>
        <v>33420</v>
      </c>
      <c r="G238" s="160">
        <f>SUM(G239:G247)</f>
        <v>78950</v>
      </c>
      <c r="H238" s="161">
        <f>SUM(D238:G238)</f>
        <v>187990</v>
      </c>
      <c r="I238" s="193"/>
    </row>
    <row r="239" spans="1:9" ht="15.75" x14ac:dyDescent="0.25">
      <c r="A239" s="255"/>
      <c r="B239" s="259"/>
      <c r="C239" s="167" t="s">
        <v>597</v>
      </c>
      <c r="D239" s="168">
        <f>D248</f>
        <v>9912</v>
      </c>
      <c r="E239" s="168">
        <f>E248</f>
        <v>6604</v>
      </c>
      <c r="F239" s="168">
        <f>F248</f>
        <v>7924</v>
      </c>
      <c r="G239" s="168">
        <f>G248</f>
        <v>19596</v>
      </c>
      <c r="H239" s="169">
        <f>SUM(D239:G239)</f>
        <v>44036</v>
      </c>
      <c r="I239" s="193"/>
    </row>
    <row r="240" spans="1:9" ht="15.75" x14ac:dyDescent="0.25">
      <c r="A240" s="255"/>
      <c r="B240" s="259"/>
      <c r="C240" s="167" t="s">
        <v>598</v>
      </c>
      <c r="D240" s="168">
        <f>D264</f>
        <v>5264</v>
      </c>
      <c r="E240" s="168">
        <f>E264</f>
        <v>3086</v>
      </c>
      <c r="F240" s="168">
        <f>F264</f>
        <v>3496</v>
      </c>
      <c r="G240" s="168">
        <f>G264</f>
        <v>8784</v>
      </c>
      <c r="H240" s="169">
        <f t="shared" ref="H240:H247" si="15">SUM(D240:G240)</f>
        <v>20630</v>
      </c>
      <c r="I240" s="193"/>
    </row>
    <row r="241" spans="1:9" ht="15.75" x14ac:dyDescent="0.25">
      <c r="A241" s="255"/>
      <c r="B241" s="259"/>
      <c r="C241" s="167" t="s">
        <v>599</v>
      </c>
      <c r="D241" s="168">
        <f>D285</f>
        <v>618</v>
      </c>
      <c r="E241" s="168">
        <f>E285</f>
        <v>367</v>
      </c>
      <c r="F241" s="168">
        <f>F285</f>
        <v>423</v>
      </c>
      <c r="G241" s="168">
        <f>G285</f>
        <v>890</v>
      </c>
      <c r="H241" s="169">
        <f t="shared" si="15"/>
        <v>2298</v>
      </c>
      <c r="I241" s="193"/>
    </row>
    <row r="242" spans="1:9" ht="15.75" x14ac:dyDescent="0.25">
      <c r="A242" s="255"/>
      <c r="B242" s="259"/>
      <c r="C242" s="167" t="s">
        <v>600</v>
      </c>
      <c r="D242" s="168">
        <f>D298</f>
        <v>370</v>
      </c>
      <c r="E242" s="168">
        <f>E298</f>
        <v>199</v>
      </c>
      <c r="F242" s="168">
        <f>F298</f>
        <v>243</v>
      </c>
      <c r="G242" s="168">
        <f>G298</f>
        <v>670</v>
      </c>
      <c r="H242" s="169">
        <f t="shared" si="15"/>
        <v>1482</v>
      </c>
      <c r="I242" s="193"/>
    </row>
    <row r="243" spans="1:9" ht="15.75" x14ac:dyDescent="0.25">
      <c r="A243" s="255"/>
      <c r="B243" s="259"/>
      <c r="C243" s="167" t="s">
        <v>601</v>
      </c>
      <c r="D243" s="168">
        <f t="shared" ref="D243:G244" si="16">D305</f>
        <v>6234</v>
      </c>
      <c r="E243" s="168">
        <f t="shared" si="16"/>
        <v>4639</v>
      </c>
      <c r="F243" s="168">
        <f t="shared" si="16"/>
        <v>5460</v>
      </c>
      <c r="G243" s="168">
        <f t="shared" si="16"/>
        <v>12536</v>
      </c>
      <c r="H243" s="169">
        <f t="shared" si="15"/>
        <v>28869</v>
      </c>
      <c r="I243" s="193"/>
    </row>
    <row r="244" spans="1:9" ht="15.75" x14ac:dyDescent="0.25">
      <c r="A244" s="255"/>
      <c r="B244" s="259"/>
      <c r="C244" s="167" t="s">
        <v>602</v>
      </c>
      <c r="D244" s="168">
        <f t="shared" si="16"/>
        <v>4595</v>
      </c>
      <c r="E244" s="168">
        <f t="shared" si="16"/>
        <v>2507</v>
      </c>
      <c r="F244" s="168">
        <f t="shared" si="16"/>
        <v>2830</v>
      </c>
      <c r="G244" s="168">
        <f t="shared" si="16"/>
        <v>6486</v>
      </c>
      <c r="H244" s="169">
        <f t="shared" si="15"/>
        <v>16418</v>
      </c>
      <c r="I244" s="193"/>
    </row>
    <row r="245" spans="1:9" ht="15.75" x14ac:dyDescent="0.25">
      <c r="A245" s="255"/>
      <c r="B245" s="259"/>
      <c r="C245" s="167" t="s">
        <v>603</v>
      </c>
      <c r="D245" s="168">
        <f>D328</f>
        <v>16158</v>
      </c>
      <c r="E245" s="168">
        <f>E328</f>
        <v>9542</v>
      </c>
      <c r="F245" s="168">
        <f>F328</f>
        <v>10636</v>
      </c>
      <c r="G245" s="168">
        <f>G328</f>
        <v>22500</v>
      </c>
      <c r="H245" s="169">
        <f t="shared" si="15"/>
        <v>58836</v>
      </c>
      <c r="I245" s="193"/>
    </row>
    <row r="246" spans="1:9" ht="15.75" x14ac:dyDescent="0.25">
      <c r="A246" s="255"/>
      <c r="B246" s="259"/>
      <c r="C246" s="167" t="s">
        <v>604</v>
      </c>
      <c r="D246" s="168">
        <f>D345</f>
        <v>1711</v>
      </c>
      <c r="E246" s="168">
        <f>E345</f>
        <v>902</v>
      </c>
      <c r="F246" s="168">
        <f>F345</f>
        <v>1053</v>
      </c>
      <c r="G246" s="168">
        <f>G345</f>
        <v>3311</v>
      </c>
      <c r="H246" s="169">
        <f t="shared" si="15"/>
        <v>6977</v>
      </c>
      <c r="I246" s="193"/>
    </row>
    <row r="247" spans="1:9" ht="16.5" thickBot="1" x14ac:dyDescent="0.3">
      <c r="A247" s="255"/>
      <c r="B247" s="260"/>
      <c r="C247" s="170" t="s">
        <v>605</v>
      </c>
      <c r="D247" s="168">
        <f>D354</f>
        <v>1818</v>
      </c>
      <c r="E247" s="168">
        <f>E354</f>
        <v>1094</v>
      </c>
      <c r="F247" s="168">
        <f>F354</f>
        <v>1355</v>
      </c>
      <c r="G247" s="168">
        <f>G354</f>
        <v>4177</v>
      </c>
      <c r="H247" s="169">
        <f t="shared" si="15"/>
        <v>8444</v>
      </c>
      <c r="I247" s="193"/>
    </row>
    <row r="248" spans="1:9" ht="15.75" x14ac:dyDescent="0.25">
      <c r="A248" s="265"/>
      <c r="B248" s="159" t="s">
        <v>606</v>
      </c>
      <c r="C248" s="162" t="s">
        <v>2011</v>
      </c>
      <c r="D248" s="160">
        <f>SUM(D249:D263)</f>
        <v>9912</v>
      </c>
      <c r="E248" s="160">
        <f>SUM(E249:E263)</f>
        <v>6604</v>
      </c>
      <c r="F248" s="160">
        <f>SUM(F249:F263)</f>
        <v>7924</v>
      </c>
      <c r="G248" s="160">
        <f>SUM(G249:G263)</f>
        <v>19596</v>
      </c>
      <c r="H248" s="161">
        <f>SUM(D248:G248)</f>
        <v>44036</v>
      </c>
      <c r="I248" s="193"/>
    </row>
    <row r="249" spans="1:9" ht="15" x14ac:dyDescent="0.2">
      <c r="A249" s="154">
        <f>A237+1</f>
        <v>217</v>
      </c>
      <c r="B249" s="155" t="s">
        <v>606</v>
      </c>
      <c r="C249" s="155" t="s">
        <v>606</v>
      </c>
      <c r="D249" s="163">
        <v>444</v>
      </c>
      <c r="E249" s="163">
        <v>248</v>
      </c>
      <c r="F249" s="163">
        <v>283</v>
      </c>
      <c r="G249" s="163">
        <v>748</v>
      </c>
      <c r="H249" s="164">
        <f t="shared" ref="H249:H261" si="17">SUM(D249:G249)</f>
        <v>1723</v>
      </c>
      <c r="I249" s="193"/>
    </row>
    <row r="250" spans="1:9" ht="15" x14ac:dyDescent="0.2">
      <c r="A250" s="154">
        <f>A249+1</f>
        <v>218</v>
      </c>
      <c r="B250" s="155" t="s">
        <v>606</v>
      </c>
      <c r="C250" s="155" t="s">
        <v>607</v>
      </c>
      <c r="D250" s="163">
        <v>80</v>
      </c>
      <c r="E250" s="163">
        <v>53</v>
      </c>
      <c r="F250" s="163">
        <v>57</v>
      </c>
      <c r="G250" s="163">
        <v>145</v>
      </c>
      <c r="H250" s="164">
        <f t="shared" si="17"/>
        <v>335</v>
      </c>
      <c r="I250" s="193"/>
    </row>
    <row r="251" spans="1:9" ht="15" x14ac:dyDescent="0.2">
      <c r="A251" s="154">
        <f t="shared" ref="A251:A263" si="18">A250+1</f>
        <v>219</v>
      </c>
      <c r="B251" s="155" t="s">
        <v>606</v>
      </c>
      <c r="C251" s="155" t="s">
        <v>608</v>
      </c>
      <c r="D251" s="163">
        <v>532</v>
      </c>
      <c r="E251" s="163">
        <v>442</v>
      </c>
      <c r="F251" s="163">
        <v>584</v>
      </c>
      <c r="G251" s="163">
        <v>1401</v>
      </c>
      <c r="H251" s="164">
        <f t="shared" si="17"/>
        <v>2959</v>
      </c>
      <c r="I251" s="193"/>
    </row>
    <row r="252" spans="1:9" ht="15" x14ac:dyDescent="0.2">
      <c r="A252" s="154">
        <f t="shared" si="18"/>
        <v>220</v>
      </c>
      <c r="B252" s="155" t="s">
        <v>606</v>
      </c>
      <c r="C252" s="155" t="s">
        <v>609</v>
      </c>
      <c r="D252" s="163">
        <v>796</v>
      </c>
      <c r="E252" s="163">
        <v>446</v>
      </c>
      <c r="F252" s="163">
        <v>425</v>
      </c>
      <c r="G252" s="163">
        <v>618</v>
      </c>
      <c r="H252" s="164">
        <f t="shared" si="17"/>
        <v>2285</v>
      </c>
      <c r="I252" s="193"/>
    </row>
    <row r="253" spans="1:9" ht="15" x14ac:dyDescent="0.2">
      <c r="A253" s="154">
        <f t="shared" si="18"/>
        <v>221</v>
      </c>
      <c r="B253" s="155" t="s">
        <v>606</v>
      </c>
      <c r="C253" s="155" t="s">
        <v>610</v>
      </c>
      <c r="D253" s="163">
        <v>276</v>
      </c>
      <c r="E253" s="163">
        <v>211</v>
      </c>
      <c r="F253" s="163">
        <v>259</v>
      </c>
      <c r="G253" s="163">
        <v>752</v>
      </c>
      <c r="H253" s="164">
        <f t="shared" si="17"/>
        <v>1498</v>
      </c>
      <c r="I253" s="193"/>
    </row>
    <row r="254" spans="1:9" ht="15" x14ac:dyDescent="0.2">
      <c r="A254" s="154">
        <f t="shared" si="18"/>
        <v>222</v>
      </c>
      <c r="B254" s="155" t="s">
        <v>606</v>
      </c>
      <c r="C254" s="155" t="s">
        <v>611</v>
      </c>
      <c r="D254" s="163">
        <v>1714</v>
      </c>
      <c r="E254" s="163">
        <v>926</v>
      </c>
      <c r="F254" s="163">
        <v>978</v>
      </c>
      <c r="G254" s="163">
        <v>1837</v>
      </c>
      <c r="H254" s="164">
        <f t="shared" si="17"/>
        <v>5455</v>
      </c>
      <c r="I254" s="193"/>
    </row>
    <row r="255" spans="1:9" ht="15" x14ac:dyDescent="0.2">
      <c r="A255" s="154">
        <f t="shared" si="18"/>
        <v>223</v>
      </c>
      <c r="B255" s="155" t="s">
        <v>606</v>
      </c>
      <c r="C255" s="155" t="s">
        <v>612</v>
      </c>
      <c r="D255" s="163">
        <v>851</v>
      </c>
      <c r="E255" s="163">
        <v>480</v>
      </c>
      <c r="F255" s="163">
        <v>608</v>
      </c>
      <c r="G255" s="163">
        <v>1981</v>
      </c>
      <c r="H255" s="164">
        <f t="shared" si="17"/>
        <v>3920</v>
      </c>
      <c r="I255" s="193"/>
    </row>
    <row r="256" spans="1:9" ht="15" x14ac:dyDescent="0.2">
      <c r="A256" s="154">
        <f t="shared" si="18"/>
        <v>224</v>
      </c>
      <c r="B256" s="155" t="s">
        <v>606</v>
      </c>
      <c r="C256" s="155" t="s">
        <v>613</v>
      </c>
      <c r="D256" s="163">
        <v>839</v>
      </c>
      <c r="E256" s="163">
        <v>474</v>
      </c>
      <c r="F256" s="163">
        <v>496</v>
      </c>
      <c r="G256" s="163">
        <v>920</v>
      </c>
      <c r="H256" s="164">
        <f t="shared" si="17"/>
        <v>2729</v>
      </c>
      <c r="I256" s="193"/>
    </row>
    <row r="257" spans="1:9" ht="15" x14ac:dyDescent="0.2">
      <c r="A257" s="154">
        <f t="shared" si="18"/>
        <v>225</v>
      </c>
      <c r="B257" s="155" t="s">
        <v>606</v>
      </c>
      <c r="C257" s="155" t="s">
        <v>614</v>
      </c>
      <c r="D257" s="163">
        <v>330</v>
      </c>
      <c r="E257" s="163">
        <v>167</v>
      </c>
      <c r="F257" s="163">
        <v>158</v>
      </c>
      <c r="G257" s="163">
        <v>423</v>
      </c>
      <c r="H257" s="164">
        <f t="shared" si="17"/>
        <v>1078</v>
      </c>
      <c r="I257" s="193"/>
    </row>
    <row r="258" spans="1:9" ht="15" x14ac:dyDescent="0.2">
      <c r="A258" s="154">
        <f t="shared" si="18"/>
        <v>226</v>
      </c>
      <c r="B258" s="155" t="s">
        <v>606</v>
      </c>
      <c r="C258" s="155" t="s">
        <v>615</v>
      </c>
      <c r="D258" s="163">
        <v>2059</v>
      </c>
      <c r="E258" s="163">
        <v>2075</v>
      </c>
      <c r="F258" s="163">
        <v>2815</v>
      </c>
      <c r="G258" s="163">
        <v>7816</v>
      </c>
      <c r="H258" s="164">
        <f t="shared" si="17"/>
        <v>14765</v>
      </c>
      <c r="I258" s="193"/>
    </row>
    <row r="259" spans="1:9" ht="15" x14ac:dyDescent="0.2">
      <c r="A259" s="154">
        <f t="shared" si="18"/>
        <v>227</v>
      </c>
      <c r="B259" s="155" t="s">
        <v>606</v>
      </c>
      <c r="C259" s="155" t="s">
        <v>616</v>
      </c>
      <c r="D259" s="163">
        <v>24</v>
      </c>
      <c r="E259" s="163">
        <v>14</v>
      </c>
      <c r="F259" s="163">
        <v>15</v>
      </c>
      <c r="G259" s="163">
        <v>7</v>
      </c>
      <c r="H259" s="164">
        <f t="shared" si="17"/>
        <v>60</v>
      </c>
      <c r="I259" s="193"/>
    </row>
    <row r="260" spans="1:9" ht="15" x14ac:dyDescent="0.2">
      <c r="A260" s="154">
        <f t="shared" si="18"/>
        <v>228</v>
      </c>
      <c r="B260" s="155" t="s">
        <v>606</v>
      </c>
      <c r="C260" s="155" t="s">
        <v>617</v>
      </c>
      <c r="D260" s="163">
        <v>716</v>
      </c>
      <c r="E260" s="163">
        <v>391</v>
      </c>
      <c r="F260" s="163">
        <v>407</v>
      </c>
      <c r="G260" s="163">
        <v>553</v>
      </c>
      <c r="H260" s="164">
        <f t="shared" si="17"/>
        <v>2067</v>
      </c>
      <c r="I260" s="193"/>
    </row>
    <row r="261" spans="1:9" ht="15" x14ac:dyDescent="0.2">
      <c r="A261" s="154">
        <f t="shared" si="18"/>
        <v>229</v>
      </c>
      <c r="B261" s="155" t="s">
        <v>606</v>
      </c>
      <c r="C261" s="155" t="s">
        <v>618</v>
      </c>
      <c r="D261" s="163">
        <v>504</v>
      </c>
      <c r="E261" s="163">
        <v>270</v>
      </c>
      <c r="F261" s="163">
        <v>352</v>
      </c>
      <c r="G261" s="163">
        <v>1161</v>
      </c>
      <c r="H261" s="164">
        <f t="shared" si="17"/>
        <v>2287</v>
      </c>
      <c r="I261" s="193"/>
    </row>
    <row r="262" spans="1:9" ht="15" x14ac:dyDescent="0.2">
      <c r="A262" s="154">
        <f t="shared" si="18"/>
        <v>230</v>
      </c>
      <c r="B262" s="155" t="s">
        <v>606</v>
      </c>
      <c r="C262" s="155" t="s">
        <v>619</v>
      </c>
      <c r="D262" s="163">
        <v>317</v>
      </c>
      <c r="E262" s="163">
        <v>180</v>
      </c>
      <c r="F262" s="163">
        <v>192</v>
      </c>
      <c r="G262" s="163">
        <v>417</v>
      </c>
      <c r="H262" s="164">
        <f>SUM(D262:G262)</f>
        <v>1106</v>
      </c>
      <c r="I262" s="193"/>
    </row>
    <row r="263" spans="1:9" ht="15" x14ac:dyDescent="0.2">
      <c r="A263" s="154">
        <f t="shared" si="18"/>
        <v>231</v>
      </c>
      <c r="B263" s="155" t="s">
        <v>606</v>
      </c>
      <c r="C263" s="155" t="s">
        <v>397</v>
      </c>
      <c r="D263" s="163">
        <v>430</v>
      </c>
      <c r="E263" s="163">
        <v>227</v>
      </c>
      <c r="F263" s="163">
        <v>295</v>
      </c>
      <c r="G263" s="163">
        <v>817</v>
      </c>
      <c r="H263" s="164">
        <f>SUM(D263:G263)</f>
        <v>1769</v>
      </c>
      <c r="I263" s="193"/>
    </row>
    <row r="264" spans="1:9" ht="15.75" x14ac:dyDescent="0.25">
      <c r="A264" s="255"/>
      <c r="B264" s="159" t="s">
        <v>620</v>
      </c>
      <c r="C264" s="162" t="s">
        <v>2011</v>
      </c>
      <c r="D264" s="160">
        <f>SUM(D265:D284)</f>
        <v>5264</v>
      </c>
      <c r="E264" s="160">
        <f>SUM(E265:E284)</f>
        <v>3086</v>
      </c>
      <c r="F264" s="160">
        <f>SUM(F265:F284)</f>
        <v>3496</v>
      </c>
      <c r="G264" s="160">
        <f>SUM(G265:G284)</f>
        <v>8784</v>
      </c>
      <c r="H264" s="161">
        <f>SUM(D264:G264)</f>
        <v>20630</v>
      </c>
      <c r="I264" s="193"/>
    </row>
    <row r="265" spans="1:9" ht="15" x14ac:dyDescent="0.2">
      <c r="A265" s="154">
        <f>A263+1</f>
        <v>232</v>
      </c>
      <c r="B265" s="155" t="s">
        <v>620</v>
      </c>
      <c r="C265" s="155" t="s">
        <v>621</v>
      </c>
      <c r="D265" s="163">
        <v>349</v>
      </c>
      <c r="E265" s="163">
        <v>205</v>
      </c>
      <c r="F265" s="163">
        <v>214</v>
      </c>
      <c r="G265" s="163">
        <v>680</v>
      </c>
      <c r="H265" s="164">
        <f>SUM(D265:G265)</f>
        <v>1448</v>
      </c>
      <c r="I265" s="193"/>
    </row>
    <row r="266" spans="1:9" ht="15" x14ac:dyDescent="0.2">
      <c r="A266" s="154">
        <f t="shared" ref="A266:A327" si="19">A265+1</f>
        <v>233</v>
      </c>
      <c r="B266" s="155" t="s">
        <v>620</v>
      </c>
      <c r="C266" s="155" t="s">
        <v>622</v>
      </c>
      <c r="D266" s="163">
        <v>234</v>
      </c>
      <c r="E266" s="163">
        <v>124</v>
      </c>
      <c r="F266" s="163">
        <v>123</v>
      </c>
      <c r="G266" s="163">
        <v>279</v>
      </c>
      <c r="H266" s="164">
        <f t="shared" ref="H266:H282" si="20">SUM(D266:G266)</f>
        <v>760</v>
      </c>
      <c r="I266" s="193"/>
    </row>
    <row r="267" spans="1:9" ht="15" x14ac:dyDescent="0.2">
      <c r="A267" s="154">
        <f t="shared" si="19"/>
        <v>234</v>
      </c>
      <c r="B267" s="155" t="s">
        <v>620</v>
      </c>
      <c r="C267" s="155" t="s">
        <v>623</v>
      </c>
      <c r="D267" s="163">
        <v>51</v>
      </c>
      <c r="E267" s="163">
        <v>25</v>
      </c>
      <c r="F267" s="163">
        <v>31</v>
      </c>
      <c r="G267" s="163">
        <v>34</v>
      </c>
      <c r="H267" s="164">
        <f t="shared" si="20"/>
        <v>141</v>
      </c>
      <c r="I267" s="193"/>
    </row>
    <row r="268" spans="1:9" ht="15" x14ac:dyDescent="0.2">
      <c r="A268" s="154">
        <f t="shared" si="19"/>
        <v>235</v>
      </c>
      <c r="B268" s="155" t="s">
        <v>620</v>
      </c>
      <c r="C268" s="155" t="s">
        <v>624</v>
      </c>
      <c r="D268" s="163">
        <v>798</v>
      </c>
      <c r="E268" s="163">
        <v>444</v>
      </c>
      <c r="F268" s="163">
        <v>559</v>
      </c>
      <c r="G268" s="163">
        <v>1677</v>
      </c>
      <c r="H268" s="164">
        <f t="shared" si="20"/>
        <v>3478</v>
      </c>
      <c r="I268" s="193"/>
    </row>
    <row r="269" spans="1:9" ht="15" x14ac:dyDescent="0.2">
      <c r="A269" s="154">
        <f t="shared" si="19"/>
        <v>236</v>
      </c>
      <c r="B269" s="155" t="s">
        <v>620</v>
      </c>
      <c r="C269" s="155" t="s">
        <v>625</v>
      </c>
      <c r="D269" s="163">
        <v>196</v>
      </c>
      <c r="E269" s="163">
        <v>111</v>
      </c>
      <c r="F269" s="163">
        <v>124</v>
      </c>
      <c r="G269" s="163">
        <v>126</v>
      </c>
      <c r="H269" s="164">
        <f t="shared" si="20"/>
        <v>557</v>
      </c>
      <c r="I269" s="193"/>
    </row>
    <row r="270" spans="1:9" ht="15" x14ac:dyDescent="0.2">
      <c r="A270" s="154">
        <f t="shared" si="19"/>
        <v>237</v>
      </c>
      <c r="B270" s="155" t="s">
        <v>620</v>
      </c>
      <c r="C270" s="155" t="s">
        <v>626</v>
      </c>
      <c r="D270" s="163">
        <v>100</v>
      </c>
      <c r="E270" s="163">
        <v>63</v>
      </c>
      <c r="F270" s="163">
        <v>69</v>
      </c>
      <c r="G270" s="163">
        <v>166</v>
      </c>
      <c r="H270" s="164">
        <f t="shared" si="20"/>
        <v>398</v>
      </c>
      <c r="I270" s="193"/>
    </row>
    <row r="271" spans="1:9" ht="15" x14ac:dyDescent="0.2">
      <c r="A271" s="154">
        <f t="shared" si="19"/>
        <v>238</v>
      </c>
      <c r="B271" s="155" t="s">
        <v>620</v>
      </c>
      <c r="C271" s="155" t="s">
        <v>627</v>
      </c>
      <c r="D271" s="163">
        <v>220</v>
      </c>
      <c r="E271" s="163">
        <v>118</v>
      </c>
      <c r="F271" s="163">
        <v>100</v>
      </c>
      <c r="G271" s="163">
        <v>244</v>
      </c>
      <c r="H271" s="164">
        <f t="shared" si="20"/>
        <v>682</v>
      </c>
      <c r="I271" s="193"/>
    </row>
    <row r="272" spans="1:9" ht="15" x14ac:dyDescent="0.2">
      <c r="A272" s="154">
        <f t="shared" si="19"/>
        <v>239</v>
      </c>
      <c r="B272" s="155" t="s">
        <v>620</v>
      </c>
      <c r="C272" s="155" t="s">
        <v>628</v>
      </c>
      <c r="D272" s="163">
        <v>138</v>
      </c>
      <c r="E272" s="163">
        <v>78</v>
      </c>
      <c r="F272" s="163">
        <v>85</v>
      </c>
      <c r="G272" s="163">
        <v>99</v>
      </c>
      <c r="H272" s="164">
        <f t="shared" si="20"/>
        <v>400</v>
      </c>
      <c r="I272" s="193"/>
    </row>
    <row r="273" spans="1:9" ht="15" x14ac:dyDescent="0.2">
      <c r="A273" s="154">
        <f t="shared" si="19"/>
        <v>240</v>
      </c>
      <c r="B273" s="155" t="s">
        <v>620</v>
      </c>
      <c r="C273" s="155" t="s">
        <v>629</v>
      </c>
      <c r="D273" s="163">
        <v>124</v>
      </c>
      <c r="E273" s="163">
        <v>72</v>
      </c>
      <c r="F273" s="163">
        <v>78</v>
      </c>
      <c r="G273" s="163">
        <v>195</v>
      </c>
      <c r="H273" s="164">
        <f t="shared" si="20"/>
        <v>469</v>
      </c>
      <c r="I273" s="193"/>
    </row>
    <row r="274" spans="1:9" ht="15" x14ac:dyDescent="0.2">
      <c r="A274" s="154">
        <f t="shared" si="19"/>
        <v>241</v>
      </c>
      <c r="B274" s="155" t="s">
        <v>620</v>
      </c>
      <c r="C274" s="155" t="s">
        <v>630</v>
      </c>
      <c r="D274" s="163">
        <v>75</v>
      </c>
      <c r="E274" s="163">
        <v>44</v>
      </c>
      <c r="F274" s="163">
        <v>50</v>
      </c>
      <c r="G274" s="163">
        <v>60</v>
      </c>
      <c r="H274" s="164">
        <f t="shared" si="20"/>
        <v>229</v>
      </c>
      <c r="I274" s="193"/>
    </row>
    <row r="275" spans="1:9" ht="15" x14ac:dyDescent="0.2">
      <c r="A275" s="154">
        <f t="shared" si="19"/>
        <v>242</v>
      </c>
      <c r="B275" s="155" t="s">
        <v>620</v>
      </c>
      <c r="C275" s="155" t="s">
        <v>631</v>
      </c>
      <c r="D275" s="163">
        <v>317</v>
      </c>
      <c r="E275" s="163">
        <v>174</v>
      </c>
      <c r="F275" s="163">
        <v>175</v>
      </c>
      <c r="G275" s="163">
        <v>502</v>
      </c>
      <c r="H275" s="164">
        <f t="shared" si="20"/>
        <v>1168</v>
      </c>
      <c r="I275" s="193"/>
    </row>
    <row r="276" spans="1:9" ht="15" x14ac:dyDescent="0.2">
      <c r="A276" s="154">
        <f t="shared" si="19"/>
        <v>243</v>
      </c>
      <c r="B276" s="155" t="s">
        <v>620</v>
      </c>
      <c r="C276" s="155" t="s">
        <v>632</v>
      </c>
      <c r="D276" s="163">
        <v>84</v>
      </c>
      <c r="E276" s="163">
        <v>47</v>
      </c>
      <c r="F276" s="163">
        <v>54</v>
      </c>
      <c r="G276" s="163">
        <v>42</v>
      </c>
      <c r="H276" s="164">
        <f t="shared" si="20"/>
        <v>227</v>
      </c>
      <c r="I276" s="193"/>
    </row>
    <row r="277" spans="1:9" ht="15" x14ac:dyDescent="0.2">
      <c r="A277" s="154">
        <f t="shared" si="19"/>
        <v>244</v>
      </c>
      <c r="B277" s="155" t="s">
        <v>620</v>
      </c>
      <c r="C277" s="155" t="s">
        <v>633</v>
      </c>
      <c r="D277" s="163">
        <v>80</v>
      </c>
      <c r="E277" s="163">
        <v>48</v>
      </c>
      <c r="F277" s="163">
        <v>43</v>
      </c>
      <c r="G277" s="163">
        <v>126</v>
      </c>
      <c r="H277" s="164">
        <f t="shared" si="20"/>
        <v>297</v>
      </c>
      <c r="I277" s="193"/>
    </row>
    <row r="278" spans="1:9" ht="15" x14ac:dyDescent="0.2">
      <c r="A278" s="154">
        <f t="shared" si="19"/>
        <v>245</v>
      </c>
      <c r="B278" s="155" t="s">
        <v>620</v>
      </c>
      <c r="C278" s="155" t="s">
        <v>634</v>
      </c>
      <c r="D278" s="163">
        <v>392</v>
      </c>
      <c r="E278" s="163">
        <v>254</v>
      </c>
      <c r="F278" s="163">
        <v>316</v>
      </c>
      <c r="G278" s="163">
        <v>1063</v>
      </c>
      <c r="H278" s="164">
        <f t="shared" si="20"/>
        <v>2025</v>
      </c>
      <c r="I278" s="193"/>
    </row>
    <row r="279" spans="1:9" ht="15" x14ac:dyDescent="0.2">
      <c r="A279" s="154">
        <f t="shared" si="19"/>
        <v>246</v>
      </c>
      <c r="B279" s="155" t="s">
        <v>620</v>
      </c>
      <c r="C279" s="155" t="s">
        <v>635</v>
      </c>
      <c r="D279" s="163">
        <v>118</v>
      </c>
      <c r="E279" s="163">
        <v>69</v>
      </c>
      <c r="F279" s="163">
        <v>84</v>
      </c>
      <c r="G279" s="163">
        <v>177</v>
      </c>
      <c r="H279" s="164">
        <f t="shared" si="20"/>
        <v>448</v>
      </c>
      <c r="I279" s="193"/>
    </row>
    <row r="280" spans="1:9" ht="15" x14ac:dyDescent="0.2">
      <c r="A280" s="154">
        <f t="shared" si="19"/>
        <v>247</v>
      </c>
      <c r="B280" s="155" t="s">
        <v>620</v>
      </c>
      <c r="C280" s="155" t="s">
        <v>636</v>
      </c>
      <c r="D280" s="163">
        <v>438</v>
      </c>
      <c r="E280" s="163">
        <v>305</v>
      </c>
      <c r="F280" s="163">
        <v>410</v>
      </c>
      <c r="G280" s="163">
        <v>1282</v>
      </c>
      <c r="H280" s="164">
        <f t="shared" si="20"/>
        <v>2435</v>
      </c>
      <c r="I280" s="193"/>
    </row>
    <row r="281" spans="1:9" ht="15" x14ac:dyDescent="0.2">
      <c r="A281" s="154">
        <f t="shared" si="19"/>
        <v>248</v>
      </c>
      <c r="B281" s="155" t="s">
        <v>620</v>
      </c>
      <c r="C281" s="155" t="s">
        <v>637</v>
      </c>
      <c r="D281" s="163">
        <v>56</v>
      </c>
      <c r="E281" s="163">
        <v>53</v>
      </c>
      <c r="F281" s="163">
        <v>75</v>
      </c>
      <c r="G281" s="163">
        <v>265</v>
      </c>
      <c r="H281" s="164">
        <f t="shared" si="20"/>
        <v>449</v>
      </c>
      <c r="I281" s="193"/>
    </row>
    <row r="282" spans="1:9" ht="15" x14ac:dyDescent="0.2">
      <c r="A282" s="154">
        <f t="shared" si="19"/>
        <v>249</v>
      </c>
      <c r="B282" s="155" t="s">
        <v>620</v>
      </c>
      <c r="C282" s="155" t="s">
        <v>638</v>
      </c>
      <c r="D282" s="163">
        <v>516</v>
      </c>
      <c r="E282" s="163">
        <v>279</v>
      </c>
      <c r="F282" s="163">
        <v>282</v>
      </c>
      <c r="G282" s="163">
        <v>340</v>
      </c>
      <c r="H282" s="164">
        <f t="shared" si="20"/>
        <v>1417</v>
      </c>
      <c r="I282" s="193"/>
    </row>
    <row r="283" spans="1:9" ht="15" x14ac:dyDescent="0.2">
      <c r="A283" s="154">
        <f t="shared" si="19"/>
        <v>250</v>
      </c>
      <c r="B283" s="155" t="s">
        <v>620</v>
      </c>
      <c r="C283" s="155" t="s">
        <v>639</v>
      </c>
      <c r="D283" s="163">
        <v>604</v>
      </c>
      <c r="E283" s="163">
        <v>355</v>
      </c>
      <c r="F283" s="163">
        <v>381</v>
      </c>
      <c r="G283" s="163">
        <v>895</v>
      </c>
      <c r="H283" s="164">
        <f>SUM(D283:G283)</f>
        <v>2235</v>
      </c>
      <c r="I283" s="193"/>
    </row>
    <row r="284" spans="1:9" ht="15" x14ac:dyDescent="0.2">
      <c r="A284" s="154">
        <f t="shared" si="19"/>
        <v>251</v>
      </c>
      <c r="B284" s="155" t="s">
        <v>620</v>
      </c>
      <c r="C284" s="155" t="s">
        <v>397</v>
      </c>
      <c r="D284" s="163">
        <v>374</v>
      </c>
      <c r="E284" s="163">
        <v>218</v>
      </c>
      <c r="F284" s="163">
        <v>243</v>
      </c>
      <c r="G284" s="163">
        <v>532</v>
      </c>
      <c r="H284" s="164">
        <f>SUM(D284:G284)</f>
        <v>1367</v>
      </c>
      <c r="I284" s="193"/>
    </row>
    <row r="285" spans="1:9" ht="15.75" x14ac:dyDescent="0.25">
      <c r="A285" s="255"/>
      <c r="B285" s="159" t="s">
        <v>640</v>
      </c>
      <c r="C285" s="162" t="s">
        <v>2011</v>
      </c>
      <c r="D285" s="160">
        <f>SUM(D286:D297)</f>
        <v>618</v>
      </c>
      <c r="E285" s="160">
        <f>SUM(E286:E297)</f>
        <v>367</v>
      </c>
      <c r="F285" s="160">
        <f>SUM(F286:F297)</f>
        <v>423</v>
      </c>
      <c r="G285" s="160">
        <f>SUM(G286:G297)</f>
        <v>890</v>
      </c>
      <c r="H285" s="161">
        <f>SUM(D285:G285)</f>
        <v>2298</v>
      </c>
      <c r="I285" s="193"/>
    </row>
    <row r="286" spans="1:9" ht="15" x14ac:dyDescent="0.2">
      <c r="A286" s="154">
        <f>A284+1</f>
        <v>252</v>
      </c>
      <c r="B286" s="155" t="s">
        <v>640</v>
      </c>
      <c r="C286" s="155" t="s">
        <v>641</v>
      </c>
      <c r="D286" s="163">
        <v>4</v>
      </c>
      <c r="E286" s="163">
        <v>3</v>
      </c>
      <c r="F286" s="163">
        <v>4</v>
      </c>
      <c r="G286" s="163">
        <v>5</v>
      </c>
      <c r="H286" s="164">
        <f t="shared" ref="H286:H295" si="21">SUM(D286:G286)</f>
        <v>16</v>
      </c>
      <c r="I286" s="193"/>
    </row>
    <row r="287" spans="1:9" ht="15" x14ac:dyDescent="0.2">
      <c r="A287" s="154">
        <f t="shared" si="19"/>
        <v>253</v>
      </c>
      <c r="B287" s="155" t="s">
        <v>640</v>
      </c>
      <c r="C287" s="155" t="s">
        <v>642</v>
      </c>
      <c r="D287" s="163">
        <v>22</v>
      </c>
      <c r="E287" s="163">
        <v>13</v>
      </c>
      <c r="F287" s="163">
        <v>13</v>
      </c>
      <c r="G287" s="163">
        <v>24</v>
      </c>
      <c r="H287" s="164">
        <f t="shared" si="21"/>
        <v>72</v>
      </c>
      <c r="I287" s="193"/>
    </row>
    <row r="288" spans="1:9" ht="15" x14ac:dyDescent="0.2">
      <c r="A288" s="154">
        <f t="shared" si="19"/>
        <v>254</v>
      </c>
      <c r="B288" s="155" t="s">
        <v>640</v>
      </c>
      <c r="C288" s="155" t="s">
        <v>643</v>
      </c>
      <c r="D288" s="163">
        <v>16</v>
      </c>
      <c r="E288" s="163">
        <v>11</v>
      </c>
      <c r="F288" s="163">
        <v>11</v>
      </c>
      <c r="G288" s="163">
        <v>23</v>
      </c>
      <c r="H288" s="164">
        <f t="shared" si="21"/>
        <v>61</v>
      </c>
      <c r="I288" s="193"/>
    </row>
    <row r="289" spans="1:9" ht="15" x14ac:dyDescent="0.2">
      <c r="A289" s="154">
        <f t="shared" si="19"/>
        <v>255</v>
      </c>
      <c r="B289" s="155" t="s">
        <v>640</v>
      </c>
      <c r="C289" s="155" t="s">
        <v>644</v>
      </c>
      <c r="D289" s="163">
        <v>40</v>
      </c>
      <c r="E289" s="163">
        <v>20</v>
      </c>
      <c r="F289" s="163">
        <v>21</v>
      </c>
      <c r="G289" s="163">
        <v>51</v>
      </c>
      <c r="H289" s="164">
        <f t="shared" si="21"/>
        <v>132</v>
      </c>
      <c r="I289" s="193"/>
    </row>
    <row r="290" spans="1:9" ht="15" x14ac:dyDescent="0.2">
      <c r="A290" s="154">
        <f t="shared" si="19"/>
        <v>256</v>
      </c>
      <c r="B290" s="155" t="s">
        <v>640</v>
      </c>
      <c r="C290" s="155" t="s">
        <v>645</v>
      </c>
      <c r="D290" s="163">
        <v>41</v>
      </c>
      <c r="E290" s="163">
        <v>24</v>
      </c>
      <c r="F290" s="163">
        <v>26</v>
      </c>
      <c r="G290" s="163">
        <v>38</v>
      </c>
      <c r="H290" s="164">
        <f t="shared" si="21"/>
        <v>129</v>
      </c>
      <c r="I290" s="193"/>
    </row>
    <row r="291" spans="1:9" ht="15" x14ac:dyDescent="0.2">
      <c r="A291" s="154">
        <f t="shared" si="19"/>
        <v>257</v>
      </c>
      <c r="B291" s="155" t="s">
        <v>640</v>
      </c>
      <c r="C291" s="155" t="s">
        <v>646</v>
      </c>
      <c r="D291" s="163">
        <v>111</v>
      </c>
      <c r="E291" s="163">
        <v>65</v>
      </c>
      <c r="F291" s="163">
        <v>72</v>
      </c>
      <c r="G291" s="163">
        <v>167</v>
      </c>
      <c r="H291" s="164">
        <f t="shared" si="21"/>
        <v>415</v>
      </c>
      <c r="I291" s="193"/>
    </row>
    <row r="292" spans="1:9" ht="15" x14ac:dyDescent="0.2">
      <c r="A292" s="154">
        <f t="shared" si="19"/>
        <v>258</v>
      </c>
      <c r="B292" s="155" t="s">
        <v>640</v>
      </c>
      <c r="C292" s="155" t="s">
        <v>647</v>
      </c>
      <c r="D292" s="163">
        <v>6</v>
      </c>
      <c r="E292" s="163">
        <v>4</v>
      </c>
      <c r="F292" s="163">
        <v>4</v>
      </c>
      <c r="G292" s="163">
        <v>4</v>
      </c>
      <c r="H292" s="164">
        <f t="shared" si="21"/>
        <v>18</v>
      </c>
      <c r="I292" s="193"/>
    </row>
    <row r="293" spans="1:9" ht="15" x14ac:dyDescent="0.2">
      <c r="A293" s="154">
        <f t="shared" si="19"/>
        <v>259</v>
      </c>
      <c r="B293" s="155" t="s">
        <v>640</v>
      </c>
      <c r="C293" s="155" t="s">
        <v>648</v>
      </c>
      <c r="D293" s="163">
        <v>33</v>
      </c>
      <c r="E293" s="163">
        <v>17</v>
      </c>
      <c r="F293" s="163">
        <v>19</v>
      </c>
      <c r="G293" s="163">
        <v>37</v>
      </c>
      <c r="H293" s="164">
        <f t="shared" si="21"/>
        <v>106</v>
      </c>
      <c r="I293" s="193"/>
    </row>
    <row r="294" spans="1:9" ht="15" x14ac:dyDescent="0.2">
      <c r="A294" s="154">
        <f t="shared" si="19"/>
        <v>260</v>
      </c>
      <c r="B294" s="155" t="s">
        <v>640</v>
      </c>
      <c r="C294" s="155" t="s">
        <v>649</v>
      </c>
      <c r="D294" s="163">
        <v>240</v>
      </c>
      <c r="E294" s="163">
        <v>148</v>
      </c>
      <c r="F294" s="163">
        <v>181</v>
      </c>
      <c r="G294" s="163">
        <v>438</v>
      </c>
      <c r="H294" s="164">
        <f t="shared" si="21"/>
        <v>1007</v>
      </c>
      <c r="I294" s="193"/>
    </row>
    <row r="295" spans="1:9" ht="15" x14ac:dyDescent="0.2">
      <c r="A295" s="154">
        <f t="shared" si="19"/>
        <v>261</v>
      </c>
      <c r="B295" s="155" t="s">
        <v>640</v>
      </c>
      <c r="C295" s="155" t="s">
        <v>650</v>
      </c>
      <c r="D295" s="163">
        <v>26</v>
      </c>
      <c r="E295" s="163">
        <v>14</v>
      </c>
      <c r="F295" s="163">
        <v>16</v>
      </c>
      <c r="G295" s="163">
        <v>23</v>
      </c>
      <c r="H295" s="164">
        <f t="shared" si="21"/>
        <v>79</v>
      </c>
      <c r="I295" s="193"/>
    </row>
    <row r="296" spans="1:9" ht="15" x14ac:dyDescent="0.2">
      <c r="A296" s="154">
        <f t="shared" si="19"/>
        <v>262</v>
      </c>
      <c r="B296" s="155" t="s">
        <v>640</v>
      </c>
      <c r="C296" s="155" t="s">
        <v>651</v>
      </c>
      <c r="D296" s="163">
        <v>24</v>
      </c>
      <c r="E296" s="163">
        <v>16</v>
      </c>
      <c r="F296" s="163">
        <v>19</v>
      </c>
      <c r="G296" s="163">
        <v>19</v>
      </c>
      <c r="H296" s="164">
        <f>SUM(D296:G296)</f>
        <v>78</v>
      </c>
      <c r="I296" s="193"/>
    </row>
    <row r="297" spans="1:9" ht="15" x14ac:dyDescent="0.2">
      <c r="A297" s="154">
        <f t="shared" si="19"/>
        <v>263</v>
      </c>
      <c r="B297" s="155" t="s">
        <v>640</v>
      </c>
      <c r="C297" s="155" t="s">
        <v>397</v>
      </c>
      <c r="D297" s="163">
        <v>55</v>
      </c>
      <c r="E297" s="163">
        <v>32</v>
      </c>
      <c r="F297" s="163">
        <v>37</v>
      </c>
      <c r="G297" s="163">
        <v>61</v>
      </c>
      <c r="H297" s="164">
        <f>SUM(D297:G297)</f>
        <v>185</v>
      </c>
      <c r="I297" s="193"/>
    </row>
    <row r="298" spans="1:9" ht="15.75" x14ac:dyDescent="0.25">
      <c r="A298" s="255"/>
      <c r="B298" s="159" t="s">
        <v>652</v>
      </c>
      <c r="C298" s="162" t="s">
        <v>2011</v>
      </c>
      <c r="D298" s="160">
        <f>SUM(D299:D304)</f>
        <v>370</v>
      </c>
      <c r="E298" s="160">
        <f>SUM(E299:E304)</f>
        <v>199</v>
      </c>
      <c r="F298" s="160">
        <f>SUM(F299:F304)</f>
        <v>243</v>
      </c>
      <c r="G298" s="160">
        <f>SUM(G299:G304)</f>
        <v>670</v>
      </c>
      <c r="H298" s="161">
        <f>SUM(D298:G298)</f>
        <v>1482</v>
      </c>
      <c r="I298" s="193"/>
    </row>
    <row r="299" spans="1:9" ht="15" x14ac:dyDescent="0.2">
      <c r="A299" s="154">
        <f>A297+1</f>
        <v>264</v>
      </c>
      <c r="B299" s="155" t="s">
        <v>652</v>
      </c>
      <c r="C299" s="155" t="s">
        <v>653</v>
      </c>
      <c r="D299" s="163">
        <v>116</v>
      </c>
      <c r="E299" s="163">
        <v>54</v>
      </c>
      <c r="F299" s="163">
        <v>58</v>
      </c>
      <c r="G299" s="163">
        <v>164</v>
      </c>
      <c r="H299" s="164">
        <f t="shared" ref="H299:H302" si="22">SUM(D299:G299)</f>
        <v>392</v>
      </c>
      <c r="I299" s="193"/>
    </row>
    <row r="300" spans="1:9" ht="15" x14ac:dyDescent="0.2">
      <c r="A300" s="154">
        <f>A299+1</f>
        <v>265</v>
      </c>
      <c r="B300" s="155" t="s">
        <v>652</v>
      </c>
      <c r="C300" s="155" t="s">
        <v>654</v>
      </c>
      <c r="D300" s="163">
        <v>6</v>
      </c>
      <c r="E300" s="163">
        <v>2</v>
      </c>
      <c r="F300" s="163">
        <v>4</v>
      </c>
      <c r="G300" s="163">
        <v>15</v>
      </c>
      <c r="H300" s="164">
        <f t="shared" si="22"/>
        <v>27</v>
      </c>
      <c r="I300" s="193"/>
    </row>
    <row r="301" spans="1:9" ht="15" x14ac:dyDescent="0.2">
      <c r="A301" s="154">
        <f t="shared" ref="A301:A305" si="23">A300+1</f>
        <v>266</v>
      </c>
      <c r="B301" s="155" t="s">
        <v>652</v>
      </c>
      <c r="C301" s="155" t="s">
        <v>652</v>
      </c>
      <c r="D301" s="163">
        <v>185</v>
      </c>
      <c r="E301" s="163">
        <v>106</v>
      </c>
      <c r="F301" s="163">
        <v>141</v>
      </c>
      <c r="G301" s="163">
        <v>403</v>
      </c>
      <c r="H301" s="164">
        <f t="shared" si="22"/>
        <v>835</v>
      </c>
      <c r="I301" s="193"/>
    </row>
    <row r="302" spans="1:9" ht="15" x14ac:dyDescent="0.2">
      <c r="A302" s="154">
        <f t="shared" si="23"/>
        <v>267</v>
      </c>
      <c r="B302" s="155" t="s">
        <v>652</v>
      </c>
      <c r="C302" s="155" t="s">
        <v>655</v>
      </c>
      <c r="D302" s="163">
        <v>8</v>
      </c>
      <c r="E302" s="163">
        <v>5</v>
      </c>
      <c r="F302" s="163">
        <v>5</v>
      </c>
      <c r="G302" s="163">
        <v>13</v>
      </c>
      <c r="H302" s="164">
        <f t="shared" si="22"/>
        <v>31</v>
      </c>
      <c r="I302" s="193"/>
    </row>
    <row r="303" spans="1:9" ht="15" x14ac:dyDescent="0.2">
      <c r="A303" s="154">
        <f t="shared" si="23"/>
        <v>268</v>
      </c>
      <c r="B303" s="155" t="s">
        <v>652</v>
      </c>
      <c r="C303" s="155" t="s">
        <v>656</v>
      </c>
      <c r="D303" s="163">
        <v>4</v>
      </c>
      <c r="E303" s="163">
        <v>2</v>
      </c>
      <c r="F303" s="163">
        <v>3</v>
      </c>
      <c r="G303" s="163">
        <v>8</v>
      </c>
      <c r="H303" s="164">
        <f>SUM(D303:G303)</f>
        <v>17</v>
      </c>
      <c r="I303" s="193"/>
    </row>
    <row r="304" spans="1:9" ht="15" x14ac:dyDescent="0.2">
      <c r="A304" s="154">
        <f t="shared" si="23"/>
        <v>269</v>
      </c>
      <c r="B304" s="155" t="s">
        <v>652</v>
      </c>
      <c r="C304" s="155" t="s">
        <v>397</v>
      </c>
      <c r="D304" s="163">
        <v>51</v>
      </c>
      <c r="E304" s="163">
        <v>30</v>
      </c>
      <c r="F304" s="163">
        <v>32</v>
      </c>
      <c r="G304" s="163">
        <v>67</v>
      </c>
      <c r="H304" s="164">
        <f>SUM(D304:G304)</f>
        <v>180</v>
      </c>
      <c r="I304" s="193"/>
    </row>
    <row r="305" spans="1:9" ht="15.75" x14ac:dyDescent="0.25">
      <c r="A305" s="154">
        <f t="shared" si="23"/>
        <v>270</v>
      </c>
      <c r="B305" s="159" t="s">
        <v>657</v>
      </c>
      <c r="C305" s="162"/>
      <c r="D305" s="173">
        <v>6234</v>
      </c>
      <c r="E305" s="173">
        <v>4639</v>
      </c>
      <c r="F305" s="173">
        <v>5460</v>
      </c>
      <c r="G305" s="173">
        <v>12536</v>
      </c>
      <c r="H305" s="161">
        <f>SUM(D305:G305)</f>
        <v>28869</v>
      </c>
      <c r="I305" s="193"/>
    </row>
    <row r="306" spans="1:9" ht="15.75" x14ac:dyDescent="0.25">
      <c r="A306" s="255"/>
      <c r="B306" s="159" t="s">
        <v>658</v>
      </c>
      <c r="C306" s="162" t="s">
        <v>2011</v>
      </c>
      <c r="D306" s="160">
        <f>SUM(D307:D327)</f>
        <v>4595</v>
      </c>
      <c r="E306" s="160">
        <f>SUM(E307:E327)</f>
        <v>2507</v>
      </c>
      <c r="F306" s="160">
        <f>SUM(F307:F327)</f>
        <v>2830</v>
      </c>
      <c r="G306" s="160">
        <f>SUM(G307:G327)</f>
        <v>6486</v>
      </c>
      <c r="H306" s="161">
        <f>SUM(D306:G306)</f>
        <v>16418</v>
      </c>
      <c r="I306" s="193"/>
    </row>
    <row r="307" spans="1:9" ht="15" x14ac:dyDescent="0.2">
      <c r="A307" s="154">
        <f>A305+1</f>
        <v>271</v>
      </c>
      <c r="B307" s="155" t="s">
        <v>658</v>
      </c>
      <c r="C307" s="155" t="s">
        <v>659</v>
      </c>
      <c r="D307" s="163">
        <v>35</v>
      </c>
      <c r="E307" s="163">
        <v>26</v>
      </c>
      <c r="F307" s="163">
        <v>29</v>
      </c>
      <c r="G307" s="163">
        <v>3</v>
      </c>
      <c r="H307" s="164">
        <f t="shared" ref="H307:H325" si="24">SUM(D307:G307)</f>
        <v>93</v>
      </c>
      <c r="I307" s="193"/>
    </row>
    <row r="308" spans="1:9" ht="15" x14ac:dyDescent="0.2">
      <c r="A308" s="154">
        <f t="shared" si="19"/>
        <v>272</v>
      </c>
      <c r="B308" s="155" t="s">
        <v>658</v>
      </c>
      <c r="C308" s="155" t="s">
        <v>660</v>
      </c>
      <c r="D308" s="163">
        <v>116</v>
      </c>
      <c r="E308" s="163">
        <v>63</v>
      </c>
      <c r="F308" s="163">
        <v>67</v>
      </c>
      <c r="G308" s="163">
        <v>222</v>
      </c>
      <c r="H308" s="164">
        <f t="shared" si="24"/>
        <v>468</v>
      </c>
      <c r="I308" s="193"/>
    </row>
    <row r="309" spans="1:9" ht="15" x14ac:dyDescent="0.2">
      <c r="A309" s="154">
        <f t="shared" si="19"/>
        <v>273</v>
      </c>
      <c r="B309" s="155" t="s">
        <v>658</v>
      </c>
      <c r="C309" s="155" t="s">
        <v>661</v>
      </c>
      <c r="D309" s="163">
        <v>25</v>
      </c>
      <c r="E309" s="163">
        <v>13</v>
      </c>
      <c r="F309" s="163">
        <v>15</v>
      </c>
      <c r="G309" s="163">
        <v>30</v>
      </c>
      <c r="H309" s="164">
        <f t="shared" si="24"/>
        <v>83</v>
      </c>
      <c r="I309" s="193"/>
    </row>
    <row r="310" spans="1:9" ht="15" x14ac:dyDescent="0.2">
      <c r="A310" s="154">
        <f t="shared" si="19"/>
        <v>274</v>
      </c>
      <c r="B310" s="155" t="s">
        <v>658</v>
      </c>
      <c r="C310" s="155" t="s">
        <v>662</v>
      </c>
      <c r="D310" s="163">
        <v>276</v>
      </c>
      <c r="E310" s="163">
        <v>144</v>
      </c>
      <c r="F310" s="163">
        <v>155</v>
      </c>
      <c r="G310" s="163">
        <v>288</v>
      </c>
      <c r="H310" s="164">
        <f t="shared" si="24"/>
        <v>863</v>
      </c>
      <c r="I310" s="193"/>
    </row>
    <row r="311" spans="1:9" ht="15" x14ac:dyDescent="0.2">
      <c r="A311" s="154">
        <f t="shared" si="19"/>
        <v>275</v>
      </c>
      <c r="B311" s="155" t="s">
        <v>658</v>
      </c>
      <c r="C311" s="155" t="s">
        <v>663</v>
      </c>
      <c r="D311" s="163">
        <v>20</v>
      </c>
      <c r="E311" s="163">
        <v>8</v>
      </c>
      <c r="F311" s="163">
        <v>9</v>
      </c>
      <c r="G311" s="163">
        <v>22</v>
      </c>
      <c r="H311" s="164">
        <f t="shared" si="24"/>
        <v>59</v>
      </c>
      <c r="I311" s="193"/>
    </row>
    <row r="312" spans="1:9" ht="15" x14ac:dyDescent="0.2">
      <c r="A312" s="154">
        <f t="shared" si="19"/>
        <v>276</v>
      </c>
      <c r="B312" s="155" t="s">
        <v>658</v>
      </c>
      <c r="C312" s="155" t="s">
        <v>664</v>
      </c>
      <c r="D312" s="163">
        <v>400</v>
      </c>
      <c r="E312" s="163">
        <v>188</v>
      </c>
      <c r="F312" s="163">
        <v>221</v>
      </c>
      <c r="G312" s="163">
        <v>541</v>
      </c>
      <c r="H312" s="164">
        <f t="shared" si="24"/>
        <v>1350</v>
      </c>
      <c r="I312" s="193"/>
    </row>
    <row r="313" spans="1:9" ht="15" x14ac:dyDescent="0.2">
      <c r="A313" s="154">
        <f t="shared" si="19"/>
        <v>277</v>
      </c>
      <c r="B313" s="155" t="s">
        <v>658</v>
      </c>
      <c r="C313" s="155" t="s">
        <v>665</v>
      </c>
      <c r="D313" s="163">
        <v>64</v>
      </c>
      <c r="E313" s="163">
        <v>54</v>
      </c>
      <c r="F313" s="163">
        <v>83</v>
      </c>
      <c r="G313" s="163">
        <v>266</v>
      </c>
      <c r="H313" s="164">
        <f t="shared" si="24"/>
        <v>467</v>
      </c>
      <c r="I313" s="193"/>
    </row>
    <row r="314" spans="1:9" ht="15" x14ac:dyDescent="0.2">
      <c r="A314" s="154">
        <f t="shared" si="19"/>
        <v>278</v>
      </c>
      <c r="B314" s="155" t="s">
        <v>658</v>
      </c>
      <c r="C314" s="155" t="s">
        <v>666</v>
      </c>
      <c r="D314" s="163">
        <v>148</v>
      </c>
      <c r="E314" s="163">
        <v>87</v>
      </c>
      <c r="F314" s="163">
        <v>76</v>
      </c>
      <c r="G314" s="163">
        <v>119</v>
      </c>
      <c r="H314" s="164">
        <f t="shared" si="24"/>
        <v>430</v>
      </c>
      <c r="I314" s="193"/>
    </row>
    <row r="315" spans="1:9" ht="15" x14ac:dyDescent="0.2">
      <c r="A315" s="154">
        <f t="shared" si="19"/>
        <v>279</v>
      </c>
      <c r="B315" s="155" t="s">
        <v>658</v>
      </c>
      <c r="C315" s="155" t="s">
        <v>667</v>
      </c>
      <c r="D315" s="163">
        <v>52</v>
      </c>
      <c r="E315" s="163">
        <v>31</v>
      </c>
      <c r="F315" s="163">
        <v>36</v>
      </c>
      <c r="G315" s="163">
        <v>121</v>
      </c>
      <c r="H315" s="164">
        <f t="shared" si="24"/>
        <v>240</v>
      </c>
      <c r="I315" s="193"/>
    </row>
    <row r="316" spans="1:9" ht="15" x14ac:dyDescent="0.2">
      <c r="A316" s="154">
        <f t="shared" si="19"/>
        <v>280</v>
      </c>
      <c r="B316" s="155" t="s">
        <v>658</v>
      </c>
      <c r="C316" s="155" t="s">
        <v>668</v>
      </c>
      <c r="D316" s="163">
        <v>32</v>
      </c>
      <c r="E316" s="163">
        <v>17</v>
      </c>
      <c r="F316" s="163">
        <v>21</v>
      </c>
      <c r="G316" s="163">
        <v>21</v>
      </c>
      <c r="H316" s="164">
        <f t="shared" si="24"/>
        <v>91</v>
      </c>
      <c r="I316" s="193"/>
    </row>
    <row r="317" spans="1:9" ht="15" x14ac:dyDescent="0.2">
      <c r="A317" s="154">
        <f t="shared" si="19"/>
        <v>281</v>
      </c>
      <c r="B317" s="155" t="s">
        <v>658</v>
      </c>
      <c r="C317" s="155" t="s">
        <v>669</v>
      </c>
      <c r="D317" s="163">
        <v>233</v>
      </c>
      <c r="E317" s="163">
        <v>129</v>
      </c>
      <c r="F317" s="163">
        <v>143</v>
      </c>
      <c r="G317" s="163">
        <v>150</v>
      </c>
      <c r="H317" s="164">
        <f t="shared" si="24"/>
        <v>655</v>
      </c>
      <c r="I317" s="193"/>
    </row>
    <row r="318" spans="1:9" ht="15" x14ac:dyDescent="0.2">
      <c r="A318" s="154">
        <f t="shared" si="19"/>
        <v>282</v>
      </c>
      <c r="B318" s="155" t="s">
        <v>658</v>
      </c>
      <c r="C318" s="155" t="s">
        <v>670</v>
      </c>
      <c r="D318" s="163">
        <v>193</v>
      </c>
      <c r="E318" s="163">
        <v>101</v>
      </c>
      <c r="F318" s="163">
        <v>112</v>
      </c>
      <c r="G318" s="163">
        <v>257</v>
      </c>
      <c r="H318" s="164">
        <f t="shared" si="24"/>
        <v>663</v>
      </c>
      <c r="I318" s="193"/>
    </row>
    <row r="319" spans="1:9" ht="15" x14ac:dyDescent="0.2">
      <c r="A319" s="154">
        <f t="shared" si="19"/>
        <v>283</v>
      </c>
      <c r="B319" s="155" t="s">
        <v>658</v>
      </c>
      <c r="C319" s="155" t="s">
        <v>671</v>
      </c>
      <c r="D319" s="163">
        <v>121</v>
      </c>
      <c r="E319" s="163">
        <v>68</v>
      </c>
      <c r="F319" s="163">
        <v>70</v>
      </c>
      <c r="G319" s="163">
        <v>154</v>
      </c>
      <c r="H319" s="164">
        <f t="shared" si="24"/>
        <v>413</v>
      </c>
      <c r="I319" s="193"/>
    </row>
    <row r="320" spans="1:9" ht="15" x14ac:dyDescent="0.2">
      <c r="A320" s="154">
        <f t="shared" si="19"/>
        <v>284</v>
      </c>
      <c r="B320" s="155" t="s">
        <v>658</v>
      </c>
      <c r="C320" s="155" t="s">
        <v>672</v>
      </c>
      <c r="D320" s="163">
        <v>21</v>
      </c>
      <c r="E320" s="163">
        <v>15</v>
      </c>
      <c r="F320" s="163">
        <v>15</v>
      </c>
      <c r="G320" s="163">
        <v>13</v>
      </c>
      <c r="H320" s="164">
        <f t="shared" si="24"/>
        <v>64</v>
      </c>
      <c r="I320" s="193"/>
    </row>
    <row r="321" spans="1:9" ht="15" x14ac:dyDescent="0.2">
      <c r="A321" s="154">
        <f t="shared" si="19"/>
        <v>285</v>
      </c>
      <c r="B321" s="155" t="s">
        <v>658</v>
      </c>
      <c r="C321" s="155" t="s">
        <v>673</v>
      </c>
      <c r="D321" s="163">
        <v>706</v>
      </c>
      <c r="E321" s="163">
        <v>429</v>
      </c>
      <c r="F321" s="163">
        <v>502</v>
      </c>
      <c r="G321" s="163">
        <v>1152</v>
      </c>
      <c r="H321" s="164">
        <f t="shared" si="24"/>
        <v>2789</v>
      </c>
      <c r="I321" s="193"/>
    </row>
    <row r="322" spans="1:9" ht="15" x14ac:dyDescent="0.2">
      <c r="A322" s="154">
        <f t="shared" si="19"/>
        <v>286</v>
      </c>
      <c r="B322" s="155" t="s">
        <v>658</v>
      </c>
      <c r="C322" s="155" t="s">
        <v>674</v>
      </c>
      <c r="D322" s="163">
        <v>358</v>
      </c>
      <c r="E322" s="163">
        <v>161</v>
      </c>
      <c r="F322" s="163">
        <v>205</v>
      </c>
      <c r="G322" s="163">
        <v>431</v>
      </c>
      <c r="H322" s="164">
        <f t="shared" si="24"/>
        <v>1155</v>
      </c>
      <c r="I322" s="193"/>
    </row>
    <row r="323" spans="1:9" ht="15" x14ac:dyDescent="0.2">
      <c r="A323" s="154">
        <f t="shared" si="19"/>
        <v>287</v>
      </c>
      <c r="B323" s="155" t="s">
        <v>658</v>
      </c>
      <c r="C323" s="155" t="s">
        <v>675</v>
      </c>
      <c r="D323" s="163">
        <v>195</v>
      </c>
      <c r="E323" s="163">
        <v>107</v>
      </c>
      <c r="F323" s="163">
        <v>111</v>
      </c>
      <c r="G323" s="163">
        <v>183</v>
      </c>
      <c r="H323" s="164">
        <f t="shared" si="24"/>
        <v>596</v>
      </c>
      <c r="I323" s="193"/>
    </row>
    <row r="324" spans="1:9" ht="15" x14ac:dyDescent="0.2">
      <c r="A324" s="154">
        <f t="shared" si="19"/>
        <v>288</v>
      </c>
      <c r="B324" s="155" t="s">
        <v>658</v>
      </c>
      <c r="C324" s="155" t="s">
        <v>658</v>
      </c>
      <c r="D324" s="163">
        <v>859</v>
      </c>
      <c r="E324" s="163">
        <v>469</v>
      </c>
      <c r="F324" s="163">
        <v>530</v>
      </c>
      <c r="G324" s="163">
        <v>1242</v>
      </c>
      <c r="H324" s="164">
        <f t="shared" si="24"/>
        <v>3100</v>
      </c>
      <c r="I324" s="193"/>
    </row>
    <row r="325" spans="1:9" ht="15" x14ac:dyDescent="0.2">
      <c r="A325" s="154">
        <f t="shared" si="19"/>
        <v>289</v>
      </c>
      <c r="B325" s="155" t="s">
        <v>658</v>
      </c>
      <c r="C325" s="155" t="s">
        <v>676</v>
      </c>
      <c r="D325" s="163">
        <v>565</v>
      </c>
      <c r="E325" s="163">
        <v>281</v>
      </c>
      <c r="F325" s="163">
        <v>313</v>
      </c>
      <c r="G325" s="163">
        <v>705</v>
      </c>
      <c r="H325" s="164">
        <f t="shared" si="24"/>
        <v>1864</v>
      </c>
      <c r="I325" s="193"/>
    </row>
    <row r="326" spans="1:9" ht="15" x14ac:dyDescent="0.2">
      <c r="A326" s="154">
        <f t="shared" si="19"/>
        <v>290</v>
      </c>
      <c r="B326" s="155" t="s">
        <v>658</v>
      </c>
      <c r="C326" s="155" t="s">
        <v>677</v>
      </c>
      <c r="D326" s="163">
        <v>23</v>
      </c>
      <c r="E326" s="163">
        <v>13</v>
      </c>
      <c r="F326" s="163">
        <v>15</v>
      </c>
      <c r="G326" s="163">
        <v>11</v>
      </c>
      <c r="H326" s="164">
        <f>SUM(D326:G326)</f>
        <v>62</v>
      </c>
      <c r="I326" s="193"/>
    </row>
    <row r="327" spans="1:9" ht="15" x14ac:dyDescent="0.2">
      <c r="A327" s="154">
        <f t="shared" si="19"/>
        <v>291</v>
      </c>
      <c r="B327" s="155" t="s">
        <v>658</v>
      </c>
      <c r="C327" s="155" t="s">
        <v>397</v>
      </c>
      <c r="D327" s="163">
        <v>153</v>
      </c>
      <c r="E327" s="163">
        <v>103</v>
      </c>
      <c r="F327" s="163">
        <v>102</v>
      </c>
      <c r="G327" s="163">
        <v>555</v>
      </c>
      <c r="H327" s="164">
        <f>SUM(D327:G327)</f>
        <v>913</v>
      </c>
      <c r="I327" s="193"/>
    </row>
    <row r="328" spans="1:9" ht="15.75" x14ac:dyDescent="0.25">
      <c r="A328" s="255"/>
      <c r="B328" s="159" t="s">
        <v>678</v>
      </c>
      <c r="C328" s="162" t="s">
        <v>2011</v>
      </c>
      <c r="D328" s="160">
        <f>SUM(D329:D344)</f>
        <v>16158</v>
      </c>
      <c r="E328" s="160">
        <f>SUM(E329:E344)</f>
        <v>9542</v>
      </c>
      <c r="F328" s="160">
        <f>SUM(F329:F344)</f>
        <v>10636</v>
      </c>
      <c r="G328" s="160">
        <f>SUM(G329:G344)</f>
        <v>22500</v>
      </c>
      <c r="H328" s="161">
        <f>SUM(D328:G328)</f>
        <v>58836</v>
      </c>
      <c r="I328" s="193"/>
    </row>
    <row r="329" spans="1:9" ht="15" x14ac:dyDescent="0.2">
      <c r="A329" s="154">
        <f>A327+1</f>
        <v>292</v>
      </c>
      <c r="B329" s="155" t="s">
        <v>678</v>
      </c>
      <c r="C329" s="155" t="s">
        <v>679</v>
      </c>
      <c r="D329" s="163">
        <v>253</v>
      </c>
      <c r="E329" s="163">
        <v>138</v>
      </c>
      <c r="F329" s="163">
        <v>151</v>
      </c>
      <c r="G329" s="163">
        <v>391</v>
      </c>
      <c r="H329" s="164">
        <f t="shared" ref="H329:H342" si="25">SUM(D329:G329)</f>
        <v>933</v>
      </c>
      <c r="I329" s="193"/>
    </row>
    <row r="330" spans="1:9" ht="15" x14ac:dyDescent="0.2">
      <c r="A330" s="154">
        <f t="shared" ref="A330:A383" si="26">A329+1</f>
        <v>293</v>
      </c>
      <c r="B330" s="155" t="s">
        <v>678</v>
      </c>
      <c r="C330" s="155" t="s">
        <v>680</v>
      </c>
      <c r="D330" s="163">
        <v>356</v>
      </c>
      <c r="E330" s="163">
        <v>207</v>
      </c>
      <c r="F330" s="163">
        <v>231</v>
      </c>
      <c r="G330" s="163">
        <v>270</v>
      </c>
      <c r="H330" s="164">
        <f t="shared" si="25"/>
        <v>1064</v>
      </c>
      <c r="I330" s="193"/>
    </row>
    <row r="331" spans="1:9" ht="15" x14ac:dyDescent="0.2">
      <c r="A331" s="154">
        <f t="shared" si="26"/>
        <v>294</v>
      </c>
      <c r="B331" s="155" t="s">
        <v>678</v>
      </c>
      <c r="C331" s="155" t="s">
        <v>681</v>
      </c>
      <c r="D331" s="163">
        <v>236</v>
      </c>
      <c r="E331" s="163">
        <v>160</v>
      </c>
      <c r="F331" s="163">
        <v>217</v>
      </c>
      <c r="G331" s="163">
        <v>475</v>
      </c>
      <c r="H331" s="164">
        <f t="shared" si="25"/>
        <v>1088</v>
      </c>
      <c r="I331" s="193"/>
    </row>
    <row r="332" spans="1:9" ht="15" x14ac:dyDescent="0.2">
      <c r="A332" s="154">
        <f t="shared" si="26"/>
        <v>295</v>
      </c>
      <c r="B332" s="155" t="s">
        <v>678</v>
      </c>
      <c r="C332" s="155" t="s">
        <v>682</v>
      </c>
      <c r="D332" s="163">
        <v>169</v>
      </c>
      <c r="E332" s="163">
        <v>99</v>
      </c>
      <c r="F332" s="163">
        <v>112</v>
      </c>
      <c r="G332" s="163">
        <v>97</v>
      </c>
      <c r="H332" s="164">
        <f t="shared" si="25"/>
        <v>477</v>
      </c>
      <c r="I332" s="193"/>
    </row>
    <row r="333" spans="1:9" ht="15" x14ac:dyDescent="0.2">
      <c r="A333" s="154">
        <f t="shared" si="26"/>
        <v>296</v>
      </c>
      <c r="B333" s="155" t="s">
        <v>678</v>
      </c>
      <c r="C333" s="155" t="s">
        <v>683</v>
      </c>
      <c r="D333" s="163">
        <v>46</v>
      </c>
      <c r="E333" s="163">
        <v>28</v>
      </c>
      <c r="F333" s="163">
        <v>32</v>
      </c>
      <c r="G333" s="163">
        <v>15</v>
      </c>
      <c r="H333" s="164">
        <f t="shared" si="25"/>
        <v>121</v>
      </c>
      <c r="I333" s="193"/>
    </row>
    <row r="334" spans="1:9" ht="15" x14ac:dyDescent="0.2">
      <c r="A334" s="154">
        <f t="shared" si="26"/>
        <v>297</v>
      </c>
      <c r="B334" s="155" t="s">
        <v>678</v>
      </c>
      <c r="C334" s="155" t="s">
        <v>684</v>
      </c>
      <c r="D334" s="163">
        <v>201</v>
      </c>
      <c r="E334" s="163">
        <v>112</v>
      </c>
      <c r="F334" s="163">
        <v>132</v>
      </c>
      <c r="G334" s="163">
        <v>174</v>
      </c>
      <c r="H334" s="164">
        <f t="shared" si="25"/>
        <v>619</v>
      </c>
      <c r="I334" s="193"/>
    </row>
    <row r="335" spans="1:9" ht="15" x14ac:dyDescent="0.2">
      <c r="A335" s="154">
        <f t="shared" si="26"/>
        <v>298</v>
      </c>
      <c r="B335" s="155" t="s">
        <v>678</v>
      </c>
      <c r="C335" s="155" t="s">
        <v>685</v>
      </c>
      <c r="D335" s="163">
        <v>1004</v>
      </c>
      <c r="E335" s="163">
        <v>570</v>
      </c>
      <c r="F335" s="163">
        <v>565</v>
      </c>
      <c r="G335" s="163">
        <v>1151</v>
      </c>
      <c r="H335" s="164">
        <f t="shared" si="25"/>
        <v>3290</v>
      </c>
      <c r="I335" s="193"/>
    </row>
    <row r="336" spans="1:9" ht="15" x14ac:dyDescent="0.2">
      <c r="A336" s="154">
        <f t="shared" si="26"/>
        <v>299</v>
      </c>
      <c r="B336" s="155" t="s">
        <v>678</v>
      </c>
      <c r="C336" s="155" t="s">
        <v>686</v>
      </c>
      <c r="D336" s="163">
        <v>23</v>
      </c>
      <c r="E336" s="163">
        <v>13</v>
      </c>
      <c r="F336" s="163">
        <v>13</v>
      </c>
      <c r="G336" s="163">
        <v>12</v>
      </c>
      <c r="H336" s="164">
        <f t="shared" si="25"/>
        <v>61</v>
      </c>
      <c r="I336" s="193"/>
    </row>
    <row r="337" spans="1:9" ht="15" x14ac:dyDescent="0.2">
      <c r="A337" s="154">
        <f t="shared" si="26"/>
        <v>300</v>
      </c>
      <c r="B337" s="155" t="s">
        <v>678</v>
      </c>
      <c r="C337" s="155" t="s">
        <v>687</v>
      </c>
      <c r="D337" s="163">
        <v>273</v>
      </c>
      <c r="E337" s="163">
        <v>154</v>
      </c>
      <c r="F337" s="163">
        <v>185</v>
      </c>
      <c r="G337" s="163">
        <v>316</v>
      </c>
      <c r="H337" s="164">
        <f t="shared" si="25"/>
        <v>928</v>
      </c>
      <c r="I337" s="193"/>
    </row>
    <row r="338" spans="1:9" ht="15" x14ac:dyDescent="0.2">
      <c r="A338" s="154">
        <f t="shared" si="26"/>
        <v>301</v>
      </c>
      <c r="B338" s="155" t="s">
        <v>678</v>
      </c>
      <c r="C338" s="155" t="s">
        <v>688</v>
      </c>
      <c r="D338" s="163">
        <v>814</v>
      </c>
      <c r="E338" s="163">
        <v>492</v>
      </c>
      <c r="F338" s="163">
        <v>527</v>
      </c>
      <c r="G338" s="163">
        <v>1093</v>
      </c>
      <c r="H338" s="164">
        <f t="shared" si="25"/>
        <v>2926</v>
      </c>
      <c r="I338" s="193"/>
    </row>
    <row r="339" spans="1:9" ht="15" x14ac:dyDescent="0.2">
      <c r="A339" s="154">
        <f t="shared" si="26"/>
        <v>302</v>
      </c>
      <c r="B339" s="155" t="s">
        <v>678</v>
      </c>
      <c r="C339" s="155" t="s">
        <v>689</v>
      </c>
      <c r="D339" s="163">
        <v>691</v>
      </c>
      <c r="E339" s="163">
        <v>432</v>
      </c>
      <c r="F339" s="163">
        <v>278</v>
      </c>
      <c r="G339" s="163">
        <v>587</v>
      </c>
      <c r="H339" s="164">
        <f t="shared" si="25"/>
        <v>1988</v>
      </c>
      <c r="I339" s="193"/>
    </row>
    <row r="340" spans="1:9" ht="15" x14ac:dyDescent="0.2">
      <c r="A340" s="154">
        <f t="shared" si="26"/>
        <v>303</v>
      </c>
      <c r="B340" s="155" t="s">
        <v>678</v>
      </c>
      <c r="C340" s="155" t="s">
        <v>690</v>
      </c>
      <c r="D340" s="163">
        <v>9233</v>
      </c>
      <c r="E340" s="163">
        <v>5428</v>
      </c>
      <c r="F340" s="163">
        <v>6188</v>
      </c>
      <c r="G340" s="163">
        <v>14231</v>
      </c>
      <c r="H340" s="164">
        <f t="shared" si="25"/>
        <v>35080</v>
      </c>
      <c r="I340" s="193"/>
    </row>
    <row r="341" spans="1:9" ht="15" x14ac:dyDescent="0.2">
      <c r="A341" s="154">
        <f t="shared" si="26"/>
        <v>304</v>
      </c>
      <c r="B341" s="155" t="s">
        <v>678</v>
      </c>
      <c r="C341" s="155" t="s">
        <v>678</v>
      </c>
      <c r="D341" s="163">
        <v>1050</v>
      </c>
      <c r="E341" s="163">
        <v>695</v>
      </c>
      <c r="F341" s="163">
        <v>755</v>
      </c>
      <c r="G341" s="163">
        <v>1593</v>
      </c>
      <c r="H341" s="164">
        <f t="shared" si="25"/>
        <v>4093</v>
      </c>
      <c r="I341" s="193"/>
    </row>
    <row r="342" spans="1:9" ht="15" x14ac:dyDescent="0.2">
      <c r="A342" s="154">
        <f t="shared" si="26"/>
        <v>305</v>
      </c>
      <c r="B342" s="155" t="s">
        <v>678</v>
      </c>
      <c r="C342" s="155" t="s">
        <v>691</v>
      </c>
      <c r="D342" s="163">
        <v>147</v>
      </c>
      <c r="E342" s="163">
        <v>95</v>
      </c>
      <c r="F342" s="163">
        <v>104</v>
      </c>
      <c r="G342" s="163">
        <v>93</v>
      </c>
      <c r="H342" s="164">
        <f t="shared" si="25"/>
        <v>439</v>
      </c>
      <c r="I342" s="193"/>
    </row>
    <row r="343" spans="1:9" ht="15" x14ac:dyDescent="0.2">
      <c r="A343" s="154">
        <f t="shared" si="26"/>
        <v>306</v>
      </c>
      <c r="B343" s="155" t="s">
        <v>678</v>
      </c>
      <c r="C343" s="155" t="s">
        <v>692</v>
      </c>
      <c r="D343" s="163">
        <v>1640</v>
      </c>
      <c r="E343" s="163">
        <v>906</v>
      </c>
      <c r="F343" s="163">
        <v>932</v>
      </c>
      <c r="G343" s="163">
        <v>1974</v>
      </c>
      <c r="H343" s="164">
        <f>SUM(D343:G343)</f>
        <v>5452</v>
      </c>
      <c r="I343" s="193"/>
    </row>
    <row r="344" spans="1:9" ht="15" x14ac:dyDescent="0.2">
      <c r="A344" s="154">
        <f t="shared" si="26"/>
        <v>307</v>
      </c>
      <c r="B344" s="155" t="s">
        <v>678</v>
      </c>
      <c r="C344" s="155" t="s">
        <v>397</v>
      </c>
      <c r="D344" s="163">
        <v>22</v>
      </c>
      <c r="E344" s="163">
        <v>13</v>
      </c>
      <c r="F344" s="163">
        <v>214</v>
      </c>
      <c r="G344" s="163">
        <v>28</v>
      </c>
      <c r="H344" s="164">
        <f>SUM(D344:G344)</f>
        <v>277</v>
      </c>
      <c r="I344" s="193"/>
    </row>
    <row r="345" spans="1:9" ht="15.75" x14ac:dyDescent="0.25">
      <c r="A345" s="255"/>
      <c r="B345" s="159" t="s">
        <v>693</v>
      </c>
      <c r="C345" s="162" t="s">
        <v>2011</v>
      </c>
      <c r="D345" s="160">
        <f>SUM(D346:D353)</f>
        <v>1711</v>
      </c>
      <c r="E345" s="160">
        <f>SUM(E346:E353)</f>
        <v>902</v>
      </c>
      <c r="F345" s="160">
        <f>SUM(F346:F353)</f>
        <v>1053</v>
      </c>
      <c r="G345" s="160">
        <f>SUM(G346:G353)</f>
        <v>3311</v>
      </c>
      <c r="H345" s="161">
        <f>SUM(D345:G345)</f>
        <v>6977</v>
      </c>
      <c r="I345" s="193"/>
    </row>
    <row r="346" spans="1:9" ht="15" x14ac:dyDescent="0.2">
      <c r="A346" s="154">
        <f>A344+1</f>
        <v>308</v>
      </c>
      <c r="B346" s="155" t="s">
        <v>693</v>
      </c>
      <c r="C346" s="155" t="s">
        <v>694</v>
      </c>
      <c r="D346" s="163">
        <v>94</v>
      </c>
      <c r="E346" s="163">
        <v>54</v>
      </c>
      <c r="F346" s="163">
        <v>56</v>
      </c>
      <c r="G346" s="163">
        <v>123</v>
      </c>
      <c r="H346" s="164">
        <f t="shared" ref="H346:H351" si="27">SUM(D346:G346)</f>
        <v>327</v>
      </c>
      <c r="I346" s="193"/>
    </row>
    <row r="347" spans="1:9" ht="15" x14ac:dyDescent="0.2">
      <c r="A347" s="154">
        <f t="shared" si="26"/>
        <v>309</v>
      </c>
      <c r="B347" s="155" t="s">
        <v>693</v>
      </c>
      <c r="C347" s="155" t="s">
        <v>695</v>
      </c>
      <c r="D347" s="163">
        <v>50</v>
      </c>
      <c r="E347" s="163">
        <v>24</v>
      </c>
      <c r="F347" s="163">
        <v>30</v>
      </c>
      <c r="G347" s="163">
        <v>93</v>
      </c>
      <c r="H347" s="164">
        <f t="shared" si="27"/>
        <v>197</v>
      </c>
      <c r="I347" s="193"/>
    </row>
    <row r="348" spans="1:9" ht="15" x14ac:dyDescent="0.2">
      <c r="A348" s="154">
        <f t="shared" si="26"/>
        <v>310</v>
      </c>
      <c r="B348" s="155" t="s">
        <v>693</v>
      </c>
      <c r="C348" s="155" t="s">
        <v>696</v>
      </c>
      <c r="D348" s="163">
        <v>779</v>
      </c>
      <c r="E348" s="163">
        <v>404</v>
      </c>
      <c r="F348" s="163">
        <v>456</v>
      </c>
      <c r="G348" s="163">
        <v>1461</v>
      </c>
      <c r="H348" s="164">
        <f t="shared" si="27"/>
        <v>3100</v>
      </c>
      <c r="I348" s="193"/>
    </row>
    <row r="349" spans="1:9" ht="15" x14ac:dyDescent="0.2">
      <c r="A349" s="154">
        <f t="shared" si="26"/>
        <v>311</v>
      </c>
      <c r="B349" s="155" t="s">
        <v>693</v>
      </c>
      <c r="C349" s="155" t="s">
        <v>697</v>
      </c>
      <c r="D349" s="163">
        <v>45</v>
      </c>
      <c r="E349" s="163">
        <v>36</v>
      </c>
      <c r="F349" s="163">
        <v>48</v>
      </c>
      <c r="G349" s="163">
        <v>170</v>
      </c>
      <c r="H349" s="164">
        <f t="shared" si="27"/>
        <v>299</v>
      </c>
      <c r="I349" s="193"/>
    </row>
    <row r="350" spans="1:9" ht="15" x14ac:dyDescent="0.2">
      <c r="A350" s="154">
        <f t="shared" si="26"/>
        <v>312</v>
      </c>
      <c r="B350" s="155" t="s">
        <v>693</v>
      </c>
      <c r="C350" s="155" t="s">
        <v>698</v>
      </c>
      <c r="D350" s="163">
        <v>147</v>
      </c>
      <c r="E350" s="163">
        <v>57</v>
      </c>
      <c r="F350" s="163">
        <v>60</v>
      </c>
      <c r="G350" s="163">
        <v>241</v>
      </c>
      <c r="H350" s="164">
        <f t="shared" si="27"/>
        <v>505</v>
      </c>
      <c r="I350" s="193"/>
    </row>
    <row r="351" spans="1:9" ht="15" x14ac:dyDescent="0.2">
      <c r="A351" s="154">
        <f t="shared" si="26"/>
        <v>313</v>
      </c>
      <c r="B351" s="155" t="s">
        <v>693</v>
      </c>
      <c r="C351" s="155" t="s">
        <v>699</v>
      </c>
      <c r="D351" s="163">
        <v>287</v>
      </c>
      <c r="E351" s="163">
        <v>134</v>
      </c>
      <c r="F351" s="163">
        <v>173</v>
      </c>
      <c r="G351" s="163">
        <v>490</v>
      </c>
      <c r="H351" s="164">
        <f t="shared" si="27"/>
        <v>1084</v>
      </c>
      <c r="I351" s="193"/>
    </row>
    <row r="352" spans="1:9" ht="15" x14ac:dyDescent="0.2">
      <c r="A352" s="154">
        <f t="shared" si="26"/>
        <v>314</v>
      </c>
      <c r="B352" s="155" t="s">
        <v>693</v>
      </c>
      <c r="C352" s="155" t="s">
        <v>700</v>
      </c>
      <c r="D352" s="163">
        <v>283</v>
      </c>
      <c r="E352" s="163">
        <v>178</v>
      </c>
      <c r="F352" s="163">
        <v>211</v>
      </c>
      <c r="G352" s="163">
        <v>690</v>
      </c>
      <c r="H352" s="164">
        <f>SUM(D352:G352)</f>
        <v>1362</v>
      </c>
      <c r="I352" s="193"/>
    </row>
    <row r="353" spans="1:9" ht="15" x14ac:dyDescent="0.2">
      <c r="A353" s="154">
        <f t="shared" si="26"/>
        <v>315</v>
      </c>
      <c r="B353" s="155" t="s">
        <v>693</v>
      </c>
      <c r="C353" s="155" t="s">
        <v>397</v>
      </c>
      <c r="D353" s="163">
        <v>26</v>
      </c>
      <c r="E353" s="163">
        <v>15</v>
      </c>
      <c r="F353" s="163">
        <v>19</v>
      </c>
      <c r="G353" s="163">
        <v>43</v>
      </c>
      <c r="H353" s="164">
        <f>SUM(D353:G353)</f>
        <v>103</v>
      </c>
      <c r="I353" s="193"/>
    </row>
    <row r="354" spans="1:9" ht="15.75" x14ac:dyDescent="0.25">
      <c r="A354" s="255"/>
      <c r="B354" s="159" t="s">
        <v>701</v>
      </c>
      <c r="C354" s="162" t="s">
        <v>2011</v>
      </c>
      <c r="D354" s="160">
        <f>SUM(D355:D364)</f>
        <v>1818</v>
      </c>
      <c r="E354" s="160">
        <f>SUM(E355:E364)</f>
        <v>1094</v>
      </c>
      <c r="F354" s="160">
        <f>SUM(F355:F364)</f>
        <v>1355</v>
      </c>
      <c r="G354" s="160">
        <f>SUM(G355:G364)</f>
        <v>4177</v>
      </c>
      <c r="H354" s="161">
        <f>SUM(D354:G354)</f>
        <v>8444</v>
      </c>
      <c r="I354" s="193"/>
    </row>
    <row r="355" spans="1:9" ht="15" x14ac:dyDescent="0.2">
      <c r="A355" s="154">
        <f>A353+1</f>
        <v>316</v>
      </c>
      <c r="B355" s="155" t="s">
        <v>701</v>
      </c>
      <c r="C355" s="155" t="s">
        <v>702</v>
      </c>
      <c r="D355" s="163">
        <v>39</v>
      </c>
      <c r="E355" s="163">
        <v>29</v>
      </c>
      <c r="F355" s="163">
        <v>31</v>
      </c>
      <c r="G355" s="163">
        <v>112</v>
      </c>
      <c r="H355" s="164">
        <f t="shared" ref="H355:H364" si="28">SUM(D355:G355)</f>
        <v>211</v>
      </c>
      <c r="I355" s="193"/>
    </row>
    <row r="356" spans="1:9" ht="15" x14ac:dyDescent="0.2">
      <c r="A356" s="154">
        <f t="shared" si="26"/>
        <v>317</v>
      </c>
      <c r="B356" s="155" t="s">
        <v>701</v>
      </c>
      <c r="C356" s="155" t="s">
        <v>703</v>
      </c>
      <c r="D356" s="163">
        <v>35</v>
      </c>
      <c r="E356" s="163">
        <v>18</v>
      </c>
      <c r="F356" s="163">
        <v>18</v>
      </c>
      <c r="G356" s="163">
        <v>66</v>
      </c>
      <c r="H356" s="164">
        <f t="shared" si="28"/>
        <v>137</v>
      </c>
      <c r="I356" s="193"/>
    </row>
    <row r="357" spans="1:9" ht="15" x14ac:dyDescent="0.2">
      <c r="A357" s="154">
        <f t="shared" si="26"/>
        <v>318</v>
      </c>
      <c r="B357" s="155" t="s">
        <v>701</v>
      </c>
      <c r="C357" s="155" t="s">
        <v>704</v>
      </c>
      <c r="D357" s="163">
        <v>31</v>
      </c>
      <c r="E357" s="163">
        <v>24</v>
      </c>
      <c r="F357" s="163">
        <v>26</v>
      </c>
      <c r="G357" s="163">
        <v>76</v>
      </c>
      <c r="H357" s="164">
        <f t="shared" si="28"/>
        <v>157</v>
      </c>
      <c r="I357" s="193"/>
    </row>
    <row r="358" spans="1:9" ht="15" x14ac:dyDescent="0.2">
      <c r="A358" s="154">
        <f t="shared" si="26"/>
        <v>319</v>
      </c>
      <c r="B358" s="155" t="s">
        <v>701</v>
      </c>
      <c r="C358" s="155" t="s">
        <v>705</v>
      </c>
      <c r="D358" s="163">
        <v>199</v>
      </c>
      <c r="E358" s="163">
        <v>103</v>
      </c>
      <c r="F358" s="163">
        <v>121</v>
      </c>
      <c r="G358" s="163">
        <v>322</v>
      </c>
      <c r="H358" s="164">
        <f t="shared" si="28"/>
        <v>745</v>
      </c>
      <c r="I358" s="193"/>
    </row>
    <row r="359" spans="1:9" ht="15" x14ac:dyDescent="0.2">
      <c r="A359" s="154">
        <f t="shared" si="26"/>
        <v>320</v>
      </c>
      <c r="B359" s="155" t="s">
        <v>701</v>
      </c>
      <c r="C359" s="155" t="s">
        <v>706</v>
      </c>
      <c r="D359" s="163">
        <v>181</v>
      </c>
      <c r="E359" s="163">
        <v>107</v>
      </c>
      <c r="F359" s="163">
        <v>127</v>
      </c>
      <c r="G359" s="163">
        <v>484</v>
      </c>
      <c r="H359" s="164">
        <f t="shared" si="28"/>
        <v>899</v>
      </c>
      <c r="I359" s="193"/>
    </row>
    <row r="360" spans="1:9" ht="15" x14ac:dyDescent="0.2">
      <c r="A360" s="154">
        <f t="shared" si="26"/>
        <v>321</v>
      </c>
      <c r="B360" s="155" t="s">
        <v>701</v>
      </c>
      <c r="C360" s="155" t="s">
        <v>707</v>
      </c>
      <c r="D360" s="163">
        <v>1041</v>
      </c>
      <c r="E360" s="163">
        <v>671</v>
      </c>
      <c r="F360" s="163">
        <v>759</v>
      </c>
      <c r="G360" s="163">
        <v>2612</v>
      </c>
      <c r="H360" s="164">
        <f t="shared" si="28"/>
        <v>5083</v>
      </c>
      <c r="I360" s="193"/>
    </row>
    <row r="361" spans="1:9" ht="15" x14ac:dyDescent="0.2">
      <c r="A361" s="154">
        <f t="shared" si="26"/>
        <v>322</v>
      </c>
      <c r="B361" s="155" t="s">
        <v>701</v>
      </c>
      <c r="C361" s="155" t="s">
        <v>708</v>
      </c>
      <c r="D361" s="163">
        <v>22</v>
      </c>
      <c r="E361" s="163">
        <v>17</v>
      </c>
      <c r="F361" s="163">
        <v>19</v>
      </c>
      <c r="G361" s="163">
        <v>62</v>
      </c>
      <c r="H361" s="164">
        <f t="shared" si="28"/>
        <v>120</v>
      </c>
      <c r="I361" s="193"/>
    </row>
    <row r="362" spans="1:9" ht="15" x14ac:dyDescent="0.2">
      <c r="A362" s="154">
        <f t="shared" si="26"/>
        <v>323</v>
      </c>
      <c r="B362" s="155" t="s">
        <v>701</v>
      </c>
      <c r="C362" s="155" t="s">
        <v>701</v>
      </c>
      <c r="D362" s="163">
        <v>24</v>
      </c>
      <c r="E362" s="163">
        <v>23</v>
      </c>
      <c r="F362" s="163">
        <v>27</v>
      </c>
      <c r="G362" s="163">
        <v>63</v>
      </c>
      <c r="H362" s="164">
        <f t="shared" si="28"/>
        <v>137</v>
      </c>
      <c r="I362" s="193"/>
    </row>
    <row r="363" spans="1:9" ht="15" x14ac:dyDescent="0.2">
      <c r="A363" s="154">
        <f t="shared" si="26"/>
        <v>324</v>
      </c>
      <c r="B363" s="155" t="s">
        <v>701</v>
      </c>
      <c r="C363" s="155" t="s">
        <v>709</v>
      </c>
      <c r="D363" s="163">
        <v>120</v>
      </c>
      <c r="E363" s="163">
        <v>65</v>
      </c>
      <c r="F363" s="163">
        <v>67</v>
      </c>
      <c r="G363" s="163">
        <v>188</v>
      </c>
      <c r="H363" s="164">
        <f>SUM(D363:G363)</f>
        <v>440</v>
      </c>
      <c r="I363" s="193"/>
    </row>
    <row r="364" spans="1:9" ht="15.75" thickBot="1" x14ac:dyDescent="0.25">
      <c r="A364" s="154">
        <f t="shared" si="26"/>
        <v>325</v>
      </c>
      <c r="B364" s="155" t="s">
        <v>701</v>
      </c>
      <c r="C364" s="155" t="s">
        <v>397</v>
      </c>
      <c r="D364" s="163">
        <v>126</v>
      </c>
      <c r="E364" s="163">
        <v>37</v>
      </c>
      <c r="F364" s="163">
        <v>160</v>
      </c>
      <c r="G364" s="163">
        <v>192</v>
      </c>
      <c r="H364" s="164">
        <f t="shared" si="28"/>
        <v>515</v>
      </c>
      <c r="I364" s="193"/>
    </row>
    <row r="365" spans="1:9" ht="15.75" x14ac:dyDescent="0.25">
      <c r="A365" s="255"/>
      <c r="B365" s="165" t="s">
        <v>710</v>
      </c>
      <c r="C365" s="166" t="s">
        <v>2014</v>
      </c>
      <c r="D365" s="160">
        <f>SUM(D366:D371)</f>
        <v>24560</v>
      </c>
      <c r="E365" s="160">
        <f>SUM(E366:E371)</f>
        <v>17220</v>
      </c>
      <c r="F365" s="160">
        <f>SUM(F366:F371)</f>
        <v>19520</v>
      </c>
      <c r="G365" s="160">
        <f>SUM(G366:G371)</f>
        <v>43670</v>
      </c>
      <c r="H365" s="161">
        <f>SUM(H366:H371)</f>
        <v>104970</v>
      </c>
      <c r="I365" s="193"/>
    </row>
    <row r="366" spans="1:9" ht="15" x14ac:dyDescent="0.2">
      <c r="A366" s="255"/>
      <c r="B366" s="266"/>
      <c r="C366" s="167" t="s">
        <v>711</v>
      </c>
      <c r="D366" s="168">
        <f>SUM(D373:D375)</f>
        <v>1218</v>
      </c>
      <c r="E366" s="168">
        <f>SUM(E373:E375)</f>
        <v>855</v>
      </c>
      <c r="F366" s="168">
        <f>SUM(F373:F375)</f>
        <v>955</v>
      </c>
      <c r="G366" s="168">
        <f>SUM(G373:G375)</f>
        <v>2108</v>
      </c>
      <c r="H366" s="169">
        <f>SUM(H373:H375)</f>
        <v>5136</v>
      </c>
      <c r="I366" s="193"/>
    </row>
    <row r="367" spans="1:9" ht="15" x14ac:dyDescent="0.2">
      <c r="A367" s="255"/>
      <c r="B367" s="266"/>
      <c r="C367" s="167" t="s">
        <v>712</v>
      </c>
      <c r="D367" s="168">
        <f>SUM(D377:D383)</f>
        <v>5749</v>
      </c>
      <c r="E367" s="168">
        <f>SUM(E377:E383)</f>
        <v>4030</v>
      </c>
      <c r="F367" s="168">
        <f>SUM(F377:F383)</f>
        <v>4023</v>
      </c>
      <c r="G367" s="168">
        <f>SUM(G377:G383)</f>
        <v>7823</v>
      </c>
      <c r="H367" s="169">
        <f>SUM(H377:H383)</f>
        <v>21625</v>
      </c>
      <c r="I367" s="193"/>
    </row>
    <row r="368" spans="1:9" ht="15" x14ac:dyDescent="0.2">
      <c r="A368" s="255"/>
      <c r="B368" s="266"/>
      <c r="C368" s="167" t="s">
        <v>713</v>
      </c>
      <c r="D368" s="168">
        <f>SUM(D385:D392)</f>
        <v>13166</v>
      </c>
      <c r="E368" s="168">
        <f>SUM(E385:E392)</f>
        <v>9231</v>
      </c>
      <c r="F368" s="168">
        <f>SUM(F385:F392)</f>
        <v>10858</v>
      </c>
      <c r="G368" s="168">
        <f>SUM(G385:G392)</f>
        <v>25131</v>
      </c>
      <c r="H368" s="169">
        <f>SUM(H385:H392)</f>
        <v>58386</v>
      </c>
      <c r="I368" s="193"/>
    </row>
    <row r="369" spans="1:9" ht="15" x14ac:dyDescent="0.2">
      <c r="A369" s="255"/>
      <c r="B369" s="266"/>
      <c r="C369" s="167" t="s">
        <v>714</v>
      </c>
      <c r="D369" s="168">
        <f>SUM(D394:D396)</f>
        <v>813</v>
      </c>
      <c r="E369" s="168">
        <f>SUM(E394:E396)</f>
        <v>569</v>
      </c>
      <c r="F369" s="168">
        <f>SUM(F394:F396)</f>
        <v>643</v>
      </c>
      <c r="G369" s="168">
        <f>SUM(G394:G396)</f>
        <v>1438</v>
      </c>
      <c r="H369" s="169">
        <f>SUM(H394:H396)</f>
        <v>3463</v>
      </c>
      <c r="I369" s="193"/>
    </row>
    <row r="370" spans="1:9" ht="15" x14ac:dyDescent="0.2">
      <c r="A370" s="255"/>
      <c r="B370" s="266"/>
      <c r="C370" s="167" t="s">
        <v>715</v>
      </c>
      <c r="D370" s="168">
        <f>SUM(D398:D402)</f>
        <v>2457</v>
      </c>
      <c r="E370" s="168">
        <f>SUM(E398:E402)</f>
        <v>1724</v>
      </c>
      <c r="F370" s="168">
        <f>SUM(F398:F402)</f>
        <v>2068</v>
      </c>
      <c r="G370" s="168">
        <f>SUM(G398:G402)</f>
        <v>4880</v>
      </c>
      <c r="H370" s="169">
        <f>SUM(H398:H402)</f>
        <v>11129</v>
      </c>
      <c r="I370" s="193"/>
    </row>
    <row r="371" spans="1:9" ht="15.75" thickBot="1" x14ac:dyDescent="0.25">
      <c r="A371" s="255"/>
      <c r="B371" s="267"/>
      <c r="C371" s="170" t="s">
        <v>716</v>
      </c>
      <c r="D371" s="168">
        <f>SUM(D404:D406)</f>
        <v>1157</v>
      </c>
      <c r="E371" s="168">
        <f>SUM(E404:E406)</f>
        <v>811</v>
      </c>
      <c r="F371" s="168">
        <f>SUM(F404:F406)</f>
        <v>973</v>
      </c>
      <c r="G371" s="168">
        <f>SUM(G404:G406)</f>
        <v>2290</v>
      </c>
      <c r="H371" s="169">
        <f>SUM(H404:H406)</f>
        <v>5231</v>
      </c>
      <c r="I371" s="193"/>
    </row>
    <row r="372" spans="1:9" ht="15.75" x14ac:dyDescent="0.25">
      <c r="A372" s="255"/>
      <c r="B372" s="159" t="str">
        <f>B375</f>
        <v>El Dorado</v>
      </c>
      <c r="C372" s="162" t="s">
        <v>2011</v>
      </c>
      <c r="D372" s="160">
        <f>SUM(D373:D375)</f>
        <v>1218</v>
      </c>
      <c r="E372" s="160">
        <f>SUM(E373:E375)</f>
        <v>855</v>
      </c>
      <c r="F372" s="160">
        <f>SUM(F373:F375)</f>
        <v>955</v>
      </c>
      <c r="G372" s="160">
        <f>SUM(G373:G375)</f>
        <v>2108</v>
      </c>
      <c r="H372" s="161">
        <f>SUM(H373:H375)</f>
        <v>5136</v>
      </c>
      <c r="I372" s="193"/>
    </row>
    <row r="373" spans="1:9" ht="15" x14ac:dyDescent="0.2">
      <c r="A373" s="154">
        <f>A364+1</f>
        <v>326</v>
      </c>
      <c r="B373" s="155" t="s">
        <v>717</v>
      </c>
      <c r="C373" s="155" t="s">
        <v>718</v>
      </c>
      <c r="D373" s="163">
        <v>78</v>
      </c>
      <c r="E373" s="163">
        <v>55</v>
      </c>
      <c r="F373" s="163">
        <v>69</v>
      </c>
      <c r="G373" s="163">
        <v>170</v>
      </c>
      <c r="H373" s="164">
        <f>SUM(D373:G373)</f>
        <v>372</v>
      </c>
      <c r="I373" s="193"/>
    </row>
    <row r="374" spans="1:9" ht="15" x14ac:dyDescent="0.2">
      <c r="A374" s="154">
        <f>A373+1</f>
        <v>327</v>
      </c>
      <c r="B374" s="155" t="s">
        <v>717</v>
      </c>
      <c r="C374" s="155" t="s">
        <v>719</v>
      </c>
      <c r="D374" s="163">
        <v>54</v>
      </c>
      <c r="E374" s="163">
        <v>38</v>
      </c>
      <c r="F374" s="163">
        <v>63</v>
      </c>
      <c r="G374" s="163">
        <v>181</v>
      </c>
      <c r="H374" s="164">
        <f>SUM(D374:G374)</f>
        <v>336</v>
      </c>
      <c r="I374" s="193"/>
    </row>
    <row r="375" spans="1:9" ht="15" x14ac:dyDescent="0.2">
      <c r="A375" s="154">
        <f>A374+1</f>
        <v>328</v>
      </c>
      <c r="B375" s="155" t="s">
        <v>717</v>
      </c>
      <c r="C375" s="155" t="s">
        <v>397</v>
      </c>
      <c r="D375" s="163">
        <v>1086</v>
      </c>
      <c r="E375" s="163">
        <v>762</v>
      </c>
      <c r="F375" s="163">
        <v>823</v>
      </c>
      <c r="G375" s="163">
        <v>1757</v>
      </c>
      <c r="H375" s="164">
        <f>SUM(D375:G375)</f>
        <v>4428</v>
      </c>
      <c r="I375" s="193"/>
    </row>
    <row r="376" spans="1:9" ht="15.75" x14ac:dyDescent="0.25">
      <c r="A376" s="255"/>
      <c r="B376" s="159" t="str">
        <f>B377</f>
        <v>Placer</v>
      </c>
      <c r="C376" s="162" t="s">
        <v>2011</v>
      </c>
      <c r="D376" s="160">
        <f>SUM(D377:D383)</f>
        <v>5749</v>
      </c>
      <c r="E376" s="160">
        <f>SUM(E377:E383)</f>
        <v>4030</v>
      </c>
      <c r="F376" s="160">
        <f>SUM(F377:F383)</f>
        <v>4023</v>
      </c>
      <c r="G376" s="160">
        <f>SUM(G377:G383)</f>
        <v>7823</v>
      </c>
      <c r="H376" s="161">
        <f>SUM(H377:H383)</f>
        <v>21625</v>
      </c>
      <c r="I376" s="193"/>
    </row>
    <row r="377" spans="1:9" ht="15" x14ac:dyDescent="0.2">
      <c r="A377" s="154">
        <f>A375+1</f>
        <v>329</v>
      </c>
      <c r="B377" s="155" t="s">
        <v>720</v>
      </c>
      <c r="C377" s="155" t="s">
        <v>721</v>
      </c>
      <c r="D377" s="163">
        <v>74</v>
      </c>
      <c r="E377" s="163">
        <v>52</v>
      </c>
      <c r="F377" s="163">
        <v>57</v>
      </c>
      <c r="G377" s="163">
        <v>125</v>
      </c>
      <c r="H377" s="164">
        <f t="shared" ref="H377:H381" si="29">SUM(D377:G377)</f>
        <v>308</v>
      </c>
      <c r="I377" s="193"/>
    </row>
    <row r="378" spans="1:9" ht="15" x14ac:dyDescent="0.2">
      <c r="A378" s="154">
        <f t="shared" si="26"/>
        <v>330</v>
      </c>
      <c r="B378" s="155" t="s">
        <v>720</v>
      </c>
      <c r="C378" s="155" t="s">
        <v>722</v>
      </c>
      <c r="D378" s="163">
        <v>10</v>
      </c>
      <c r="E378" s="163">
        <v>7</v>
      </c>
      <c r="F378" s="163">
        <v>10</v>
      </c>
      <c r="G378" s="163">
        <v>24</v>
      </c>
      <c r="H378" s="164">
        <f t="shared" si="29"/>
        <v>51</v>
      </c>
      <c r="I378" s="193"/>
    </row>
    <row r="379" spans="1:9" ht="15" x14ac:dyDescent="0.2">
      <c r="A379" s="154">
        <f t="shared" si="26"/>
        <v>331</v>
      </c>
      <c r="B379" s="155" t="s">
        <v>720</v>
      </c>
      <c r="C379" s="155" t="s">
        <v>723</v>
      </c>
      <c r="D379" s="163">
        <v>953</v>
      </c>
      <c r="E379" s="163">
        <v>668</v>
      </c>
      <c r="F379" s="163">
        <v>705</v>
      </c>
      <c r="G379" s="163">
        <v>1464</v>
      </c>
      <c r="H379" s="164">
        <f t="shared" si="29"/>
        <v>3790</v>
      </c>
      <c r="I379" s="193"/>
    </row>
    <row r="380" spans="1:9" ht="15" x14ac:dyDescent="0.2">
      <c r="A380" s="154">
        <f t="shared" si="26"/>
        <v>332</v>
      </c>
      <c r="B380" s="155" t="s">
        <v>720</v>
      </c>
      <c r="C380" s="155" t="s">
        <v>724</v>
      </c>
      <c r="D380" s="163">
        <v>39</v>
      </c>
      <c r="E380" s="163">
        <v>27</v>
      </c>
      <c r="F380" s="163">
        <v>29</v>
      </c>
      <c r="G380" s="163">
        <v>59</v>
      </c>
      <c r="H380" s="164">
        <f t="shared" si="29"/>
        <v>154</v>
      </c>
      <c r="I380" s="193"/>
    </row>
    <row r="381" spans="1:9" ht="15" x14ac:dyDescent="0.2">
      <c r="A381" s="154">
        <f t="shared" si="26"/>
        <v>333</v>
      </c>
      <c r="B381" s="155" t="s">
        <v>720</v>
      </c>
      <c r="C381" s="155" t="s">
        <v>725</v>
      </c>
      <c r="D381" s="163">
        <v>1040</v>
      </c>
      <c r="E381" s="163">
        <v>729</v>
      </c>
      <c r="F381" s="163">
        <v>709</v>
      </c>
      <c r="G381" s="163">
        <v>1335</v>
      </c>
      <c r="H381" s="164">
        <f t="shared" si="29"/>
        <v>3813</v>
      </c>
      <c r="I381" s="193"/>
    </row>
    <row r="382" spans="1:9" ht="15" x14ac:dyDescent="0.2">
      <c r="A382" s="154">
        <f t="shared" si="26"/>
        <v>334</v>
      </c>
      <c r="B382" s="155" t="s">
        <v>720</v>
      </c>
      <c r="C382" s="155" t="s">
        <v>726</v>
      </c>
      <c r="D382" s="163">
        <v>2268</v>
      </c>
      <c r="E382" s="163">
        <v>1590</v>
      </c>
      <c r="F382" s="163">
        <v>1577</v>
      </c>
      <c r="G382" s="163">
        <v>3043</v>
      </c>
      <c r="H382" s="164">
        <f>SUM(D382:G382)</f>
        <v>8478</v>
      </c>
      <c r="I382" s="193"/>
    </row>
    <row r="383" spans="1:9" ht="15" x14ac:dyDescent="0.2">
      <c r="A383" s="154">
        <f t="shared" si="26"/>
        <v>335</v>
      </c>
      <c r="B383" s="155" t="s">
        <v>720</v>
      </c>
      <c r="C383" s="155" t="s">
        <v>397</v>
      </c>
      <c r="D383" s="163">
        <v>1365</v>
      </c>
      <c r="E383" s="163">
        <v>957</v>
      </c>
      <c r="F383" s="163">
        <v>936</v>
      </c>
      <c r="G383" s="163">
        <v>1773</v>
      </c>
      <c r="H383" s="164">
        <f>SUM(D383:G383)</f>
        <v>5031</v>
      </c>
      <c r="I383" s="193"/>
    </row>
    <row r="384" spans="1:9" ht="15.75" x14ac:dyDescent="0.25">
      <c r="A384" s="255"/>
      <c r="B384" s="159" t="str">
        <f>B385</f>
        <v>Sacramento</v>
      </c>
      <c r="C384" s="162" t="s">
        <v>2011</v>
      </c>
      <c r="D384" s="160">
        <f>SUM(D385:D392)</f>
        <v>13166</v>
      </c>
      <c r="E384" s="160">
        <f>SUM(E385:E392)</f>
        <v>9231</v>
      </c>
      <c r="F384" s="160">
        <f>SUM(F385:F392)</f>
        <v>10858</v>
      </c>
      <c r="G384" s="160">
        <f>SUM(G385:G392)</f>
        <v>25131</v>
      </c>
      <c r="H384" s="161">
        <f>SUM(H385:H392)</f>
        <v>58386</v>
      </c>
      <c r="I384" s="193"/>
    </row>
    <row r="385" spans="1:9" ht="15" x14ac:dyDescent="0.2">
      <c r="A385" s="154">
        <f>A383+1</f>
        <v>336</v>
      </c>
      <c r="B385" s="155" t="s">
        <v>727</v>
      </c>
      <c r="C385" s="155" t="s">
        <v>728</v>
      </c>
      <c r="D385" s="163">
        <v>146</v>
      </c>
      <c r="E385" s="163">
        <v>102</v>
      </c>
      <c r="F385" s="163">
        <v>130</v>
      </c>
      <c r="G385" s="163">
        <v>318</v>
      </c>
      <c r="H385" s="164">
        <f t="shared" ref="H385:H392" si="30">SUM(D385:G385)</f>
        <v>696</v>
      </c>
      <c r="I385" s="193"/>
    </row>
    <row r="386" spans="1:9" ht="15" x14ac:dyDescent="0.2">
      <c r="A386" s="154">
        <f t="shared" ref="A386:A406" si="31">A385+1</f>
        <v>337</v>
      </c>
      <c r="B386" s="155" t="s">
        <v>727</v>
      </c>
      <c r="C386" s="155" t="s">
        <v>729</v>
      </c>
      <c r="D386" s="163">
        <v>2035</v>
      </c>
      <c r="E386" s="163">
        <v>1427</v>
      </c>
      <c r="F386" s="163">
        <v>1377</v>
      </c>
      <c r="G386" s="163">
        <v>2563</v>
      </c>
      <c r="H386" s="164">
        <f t="shared" si="30"/>
        <v>7402</v>
      </c>
      <c r="I386" s="193"/>
    </row>
    <row r="387" spans="1:9" ht="15" x14ac:dyDescent="0.2">
      <c r="A387" s="154">
        <f t="shared" si="31"/>
        <v>338</v>
      </c>
      <c r="B387" s="155" t="s">
        <v>727</v>
      </c>
      <c r="C387" s="155" t="s">
        <v>730</v>
      </c>
      <c r="D387" s="163">
        <v>1218</v>
      </c>
      <c r="E387" s="163">
        <v>854</v>
      </c>
      <c r="F387" s="163">
        <v>862</v>
      </c>
      <c r="G387" s="163">
        <v>1699</v>
      </c>
      <c r="H387" s="164">
        <f t="shared" si="30"/>
        <v>4633</v>
      </c>
      <c r="I387" s="193"/>
    </row>
    <row r="388" spans="1:9" ht="15" x14ac:dyDescent="0.2">
      <c r="A388" s="154">
        <f t="shared" si="31"/>
        <v>339</v>
      </c>
      <c r="B388" s="155" t="s">
        <v>727</v>
      </c>
      <c r="C388" s="155" t="s">
        <v>731</v>
      </c>
      <c r="D388" s="163">
        <v>131</v>
      </c>
      <c r="E388" s="163">
        <v>91</v>
      </c>
      <c r="F388" s="163">
        <v>126</v>
      </c>
      <c r="G388" s="163">
        <v>331</v>
      </c>
      <c r="H388" s="164">
        <f t="shared" si="30"/>
        <v>679</v>
      </c>
      <c r="I388" s="193"/>
    </row>
    <row r="389" spans="1:9" ht="15" x14ac:dyDescent="0.2">
      <c r="A389" s="154">
        <f t="shared" si="31"/>
        <v>340</v>
      </c>
      <c r="B389" s="155" t="s">
        <v>727</v>
      </c>
      <c r="C389" s="155" t="s">
        <v>732</v>
      </c>
      <c r="D389" s="163">
        <v>4</v>
      </c>
      <c r="E389" s="163">
        <v>3</v>
      </c>
      <c r="F389" s="163">
        <v>4</v>
      </c>
      <c r="G389" s="163">
        <v>12</v>
      </c>
      <c r="H389" s="164">
        <f t="shared" si="30"/>
        <v>23</v>
      </c>
      <c r="I389" s="193"/>
    </row>
    <row r="390" spans="1:9" ht="15" x14ac:dyDescent="0.2">
      <c r="A390" s="154">
        <f t="shared" si="31"/>
        <v>341</v>
      </c>
      <c r="B390" s="155" t="s">
        <v>727</v>
      </c>
      <c r="C390" s="155" t="s">
        <v>733</v>
      </c>
      <c r="D390" s="163">
        <v>1539</v>
      </c>
      <c r="E390" s="163">
        <v>1079</v>
      </c>
      <c r="F390" s="163">
        <v>1303</v>
      </c>
      <c r="G390" s="163">
        <v>3087</v>
      </c>
      <c r="H390" s="164">
        <f t="shared" si="30"/>
        <v>7008</v>
      </c>
      <c r="I390" s="193"/>
    </row>
    <row r="391" spans="1:9" ht="15" x14ac:dyDescent="0.2">
      <c r="A391" s="154">
        <f t="shared" si="31"/>
        <v>342</v>
      </c>
      <c r="B391" s="155" t="s">
        <v>727</v>
      </c>
      <c r="C391" s="155" t="s">
        <v>727</v>
      </c>
      <c r="D391" s="163">
        <v>4944</v>
      </c>
      <c r="E391" s="163">
        <v>3467</v>
      </c>
      <c r="F391" s="163">
        <v>4482</v>
      </c>
      <c r="G391" s="163">
        <v>11208</v>
      </c>
      <c r="H391" s="164">
        <f t="shared" si="30"/>
        <v>24101</v>
      </c>
      <c r="I391" s="193"/>
    </row>
    <row r="392" spans="1:9" ht="15" x14ac:dyDescent="0.2">
      <c r="A392" s="154">
        <f t="shared" si="31"/>
        <v>343</v>
      </c>
      <c r="B392" s="155" t="s">
        <v>727</v>
      </c>
      <c r="C392" s="155" t="s">
        <v>397</v>
      </c>
      <c r="D392" s="163">
        <v>3149</v>
      </c>
      <c r="E392" s="163">
        <v>2208</v>
      </c>
      <c r="F392" s="163">
        <v>2574</v>
      </c>
      <c r="G392" s="163">
        <v>5913</v>
      </c>
      <c r="H392" s="164">
        <f t="shared" si="30"/>
        <v>13844</v>
      </c>
      <c r="I392" s="193"/>
    </row>
    <row r="393" spans="1:9" ht="15.75" x14ac:dyDescent="0.25">
      <c r="A393" s="255"/>
      <c r="B393" s="159" t="str">
        <f>B394</f>
        <v>Sutter</v>
      </c>
      <c r="C393" s="162" t="s">
        <v>2011</v>
      </c>
      <c r="D393" s="160">
        <f>SUM(D394:D396)</f>
        <v>813</v>
      </c>
      <c r="E393" s="160">
        <f>SUM(E394:E396)</f>
        <v>569</v>
      </c>
      <c r="F393" s="160">
        <f>SUM(F394:F396)</f>
        <v>643</v>
      </c>
      <c r="G393" s="160">
        <f>SUM(G394:G396)</f>
        <v>1438</v>
      </c>
      <c r="H393" s="161">
        <f>SUM(H394:H396)</f>
        <v>3463</v>
      </c>
      <c r="I393" s="193"/>
    </row>
    <row r="394" spans="1:9" ht="15" x14ac:dyDescent="0.2">
      <c r="A394" s="154">
        <f>A392+1</f>
        <v>344</v>
      </c>
      <c r="B394" s="155" t="s">
        <v>734</v>
      </c>
      <c r="C394" s="155" t="s">
        <v>735</v>
      </c>
      <c r="D394" s="163">
        <v>104</v>
      </c>
      <c r="E394" s="163">
        <v>72</v>
      </c>
      <c r="F394" s="163">
        <v>83</v>
      </c>
      <c r="G394" s="163">
        <v>190</v>
      </c>
      <c r="H394" s="164">
        <f>SUM(D394:G394)</f>
        <v>449</v>
      </c>
      <c r="I394" s="193"/>
    </row>
    <row r="395" spans="1:9" ht="15" x14ac:dyDescent="0.2">
      <c r="A395" s="154">
        <f>A394+1</f>
        <v>345</v>
      </c>
      <c r="B395" s="155" t="s">
        <v>734</v>
      </c>
      <c r="C395" s="155" t="s">
        <v>736</v>
      </c>
      <c r="D395" s="163">
        <v>624</v>
      </c>
      <c r="E395" s="163">
        <v>437</v>
      </c>
      <c r="F395" s="163">
        <v>498</v>
      </c>
      <c r="G395" s="163">
        <v>1120</v>
      </c>
      <c r="H395" s="164">
        <f>SUM(D395:G395)</f>
        <v>2679</v>
      </c>
      <c r="I395" s="193"/>
    </row>
    <row r="396" spans="1:9" ht="15" x14ac:dyDescent="0.2">
      <c r="A396" s="154">
        <f>A395+1</f>
        <v>346</v>
      </c>
      <c r="B396" s="155" t="s">
        <v>734</v>
      </c>
      <c r="C396" s="155" t="s">
        <v>397</v>
      </c>
      <c r="D396" s="163">
        <v>85</v>
      </c>
      <c r="E396" s="163">
        <v>60</v>
      </c>
      <c r="F396" s="163">
        <v>62</v>
      </c>
      <c r="G396" s="163">
        <v>128</v>
      </c>
      <c r="H396" s="164">
        <f>SUM(D396:G396)</f>
        <v>335</v>
      </c>
      <c r="I396" s="193"/>
    </row>
    <row r="397" spans="1:9" ht="15.75" x14ac:dyDescent="0.25">
      <c r="A397" s="255"/>
      <c r="B397" s="159" t="str">
        <f>B398</f>
        <v>Yolo</v>
      </c>
      <c r="C397" s="162" t="s">
        <v>2011</v>
      </c>
      <c r="D397" s="160">
        <f>SUM(D398:D402)</f>
        <v>2457</v>
      </c>
      <c r="E397" s="160">
        <f>SUM(E398:E402)</f>
        <v>1724</v>
      </c>
      <c r="F397" s="160">
        <f>SUM(F398:F402)</f>
        <v>2068</v>
      </c>
      <c r="G397" s="160">
        <f>SUM(G398:G402)</f>
        <v>4880</v>
      </c>
      <c r="H397" s="161">
        <f>SUM(H398:H402)</f>
        <v>11129</v>
      </c>
      <c r="I397" s="193"/>
    </row>
    <row r="398" spans="1:9" ht="15" x14ac:dyDescent="0.2">
      <c r="A398" s="154">
        <f>A396+1</f>
        <v>347</v>
      </c>
      <c r="B398" s="155" t="s">
        <v>737</v>
      </c>
      <c r="C398" s="155" t="s">
        <v>738</v>
      </c>
      <c r="D398" s="163">
        <v>248</v>
      </c>
      <c r="E398" s="163">
        <v>174</v>
      </c>
      <c r="F398" s="163">
        <v>198</v>
      </c>
      <c r="G398" s="163">
        <v>446</v>
      </c>
      <c r="H398" s="164">
        <f>SUM(D398:G398)</f>
        <v>1066</v>
      </c>
      <c r="I398" s="193"/>
    </row>
    <row r="399" spans="1:9" ht="15" x14ac:dyDescent="0.2">
      <c r="A399" s="154">
        <f t="shared" si="31"/>
        <v>348</v>
      </c>
      <c r="B399" s="155" t="s">
        <v>737</v>
      </c>
      <c r="C399" s="155" t="s">
        <v>739</v>
      </c>
      <c r="D399" s="163">
        <v>1316</v>
      </c>
      <c r="E399" s="163">
        <v>923</v>
      </c>
      <c r="F399" s="163">
        <v>1111</v>
      </c>
      <c r="G399" s="163">
        <v>2627</v>
      </c>
      <c r="H399" s="164">
        <f>SUM(D399:G399)</f>
        <v>5977</v>
      </c>
      <c r="I399" s="193"/>
    </row>
    <row r="400" spans="1:9" ht="15" x14ac:dyDescent="0.2">
      <c r="A400" s="154">
        <f t="shared" si="31"/>
        <v>349</v>
      </c>
      <c r="B400" s="155" t="s">
        <v>737</v>
      </c>
      <c r="C400" s="155" t="s">
        <v>740</v>
      </c>
      <c r="D400" s="163">
        <v>76</v>
      </c>
      <c r="E400" s="163">
        <v>54</v>
      </c>
      <c r="F400" s="163">
        <v>59</v>
      </c>
      <c r="G400" s="163">
        <v>130</v>
      </c>
      <c r="H400" s="164">
        <f>SUM(D400:G400)</f>
        <v>319</v>
      </c>
      <c r="I400" s="193"/>
    </row>
    <row r="401" spans="1:9" ht="15" x14ac:dyDescent="0.2">
      <c r="A401" s="154">
        <f t="shared" si="31"/>
        <v>350</v>
      </c>
      <c r="B401" s="155" t="s">
        <v>737</v>
      </c>
      <c r="C401" s="155" t="s">
        <v>741</v>
      </c>
      <c r="D401" s="163">
        <v>390</v>
      </c>
      <c r="E401" s="163">
        <v>274</v>
      </c>
      <c r="F401" s="163">
        <v>349</v>
      </c>
      <c r="G401" s="163">
        <v>864</v>
      </c>
      <c r="H401" s="164">
        <f>SUM(D401:G401)</f>
        <v>1877</v>
      </c>
      <c r="I401" s="193"/>
    </row>
    <row r="402" spans="1:9" ht="15" x14ac:dyDescent="0.2">
      <c r="A402" s="154">
        <f t="shared" si="31"/>
        <v>351</v>
      </c>
      <c r="B402" s="155" t="s">
        <v>737</v>
      </c>
      <c r="C402" s="155" t="s">
        <v>397</v>
      </c>
      <c r="D402" s="163">
        <v>427</v>
      </c>
      <c r="E402" s="163">
        <v>299</v>
      </c>
      <c r="F402" s="163">
        <v>351</v>
      </c>
      <c r="G402" s="163">
        <v>813</v>
      </c>
      <c r="H402" s="164">
        <f>SUM(D402:G402)</f>
        <v>1890</v>
      </c>
      <c r="I402" s="193"/>
    </row>
    <row r="403" spans="1:9" ht="15.75" x14ac:dyDescent="0.25">
      <c r="A403" s="255"/>
      <c r="B403" s="159" t="str">
        <f>B404</f>
        <v>Yuba</v>
      </c>
      <c r="C403" s="162" t="s">
        <v>2011</v>
      </c>
      <c r="D403" s="160">
        <f>SUM(D404:D406)</f>
        <v>1157</v>
      </c>
      <c r="E403" s="160">
        <f>SUM(E404:E406)</f>
        <v>811</v>
      </c>
      <c r="F403" s="160">
        <f>SUM(F404:F406)</f>
        <v>973</v>
      </c>
      <c r="G403" s="160">
        <f>SUM(G404:G406)</f>
        <v>2290</v>
      </c>
      <c r="H403" s="161">
        <f>SUM(H404:H406)</f>
        <v>5231</v>
      </c>
      <c r="I403" s="193"/>
    </row>
    <row r="404" spans="1:9" ht="15" x14ac:dyDescent="0.2">
      <c r="A404" s="154">
        <f>A402+1</f>
        <v>352</v>
      </c>
      <c r="B404" s="155" t="s">
        <v>742</v>
      </c>
      <c r="C404" s="155" t="s">
        <v>743</v>
      </c>
      <c r="D404" s="163">
        <v>12</v>
      </c>
      <c r="E404" s="163">
        <v>8</v>
      </c>
      <c r="F404" s="163">
        <v>13</v>
      </c>
      <c r="G404" s="163">
        <v>39</v>
      </c>
      <c r="H404" s="164">
        <f>SUM(D404:G404)</f>
        <v>72</v>
      </c>
      <c r="I404" s="193"/>
    </row>
    <row r="405" spans="1:9" ht="15" x14ac:dyDescent="0.2">
      <c r="A405" s="154">
        <f t="shared" si="31"/>
        <v>353</v>
      </c>
      <c r="B405" s="155" t="s">
        <v>742</v>
      </c>
      <c r="C405" s="155" t="s">
        <v>744</v>
      </c>
      <c r="D405" s="163">
        <v>109</v>
      </c>
      <c r="E405" s="163">
        <v>76</v>
      </c>
      <c r="F405" s="163">
        <v>90</v>
      </c>
      <c r="G405" s="163">
        <v>208</v>
      </c>
      <c r="H405" s="164">
        <f>SUM(D405:G405)</f>
        <v>483</v>
      </c>
      <c r="I405" s="193"/>
    </row>
    <row r="406" spans="1:9" ht="15.75" thickBot="1" x14ac:dyDescent="0.25">
      <c r="A406" s="154">
        <f t="shared" si="31"/>
        <v>354</v>
      </c>
      <c r="B406" s="155" t="s">
        <v>742</v>
      </c>
      <c r="C406" s="155" t="s">
        <v>397</v>
      </c>
      <c r="D406" s="163">
        <v>1036</v>
      </c>
      <c r="E406" s="163">
        <v>727</v>
      </c>
      <c r="F406" s="163">
        <v>870</v>
      </c>
      <c r="G406" s="163">
        <v>2043</v>
      </c>
      <c r="H406" s="164">
        <f>SUM(D406:G406)</f>
        <v>4676</v>
      </c>
      <c r="I406" s="193"/>
    </row>
    <row r="407" spans="1:9" ht="15.75" x14ac:dyDescent="0.25">
      <c r="A407" s="255"/>
      <c r="B407" s="165" t="s">
        <v>745</v>
      </c>
      <c r="C407" s="166" t="s">
        <v>2015</v>
      </c>
      <c r="D407" s="160">
        <f>D408+D409</f>
        <v>2514</v>
      </c>
      <c r="E407" s="160">
        <f>E408+E409</f>
        <v>1642</v>
      </c>
      <c r="F407" s="160">
        <f>F408+F409</f>
        <v>1903</v>
      </c>
      <c r="G407" s="160">
        <f>G408+G409</f>
        <v>4371</v>
      </c>
      <c r="H407" s="161">
        <f>SUM(D407:G407)</f>
        <v>10430</v>
      </c>
      <c r="I407" s="193"/>
    </row>
    <row r="408" spans="1:9" ht="15.75" x14ac:dyDescent="0.25">
      <c r="A408" s="255"/>
      <c r="B408" s="268"/>
      <c r="C408" s="167" t="s">
        <v>746</v>
      </c>
      <c r="D408" s="168">
        <f>D410</f>
        <v>1780</v>
      </c>
      <c r="E408" s="168">
        <f>E410</f>
        <v>1162</v>
      </c>
      <c r="F408" s="168">
        <f>F410</f>
        <v>1348</v>
      </c>
      <c r="G408" s="168">
        <f>G410</f>
        <v>3096</v>
      </c>
      <c r="H408" s="169">
        <f>H410</f>
        <v>7386</v>
      </c>
      <c r="I408" s="193"/>
    </row>
    <row r="409" spans="1:9" ht="16.5" thickBot="1" x14ac:dyDescent="0.3">
      <c r="A409" s="255"/>
      <c r="B409" s="269"/>
      <c r="C409" s="170" t="s">
        <v>747</v>
      </c>
      <c r="D409" s="168">
        <f>D424</f>
        <v>734</v>
      </c>
      <c r="E409" s="168">
        <f>E424</f>
        <v>480</v>
      </c>
      <c r="F409" s="168">
        <f>F424</f>
        <v>555</v>
      </c>
      <c r="G409" s="168">
        <f>G424</f>
        <v>1275</v>
      </c>
      <c r="H409" s="169">
        <f>H424</f>
        <v>3044</v>
      </c>
      <c r="I409" s="193"/>
    </row>
    <row r="410" spans="1:9" ht="15.75" x14ac:dyDescent="0.25">
      <c r="A410" s="255"/>
      <c r="B410" s="159" t="s">
        <v>748</v>
      </c>
      <c r="C410" s="162" t="s">
        <v>2011</v>
      </c>
      <c r="D410" s="160">
        <f>SUM(D411:D423)</f>
        <v>1780</v>
      </c>
      <c r="E410" s="160">
        <f>SUM(E411:E423)</f>
        <v>1162</v>
      </c>
      <c r="F410" s="160">
        <f>SUM(F411:F423)</f>
        <v>1348</v>
      </c>
      <c r="G410" s="160">
        <f>SUM(G411:G423)</f>
        <v>3096</v>
      </c>
      <c r="H410" s="161">
        <f>SUM(H411:H423)</f>
        <v>7386</v>
      </c>
      <c r="I410" s="193"/>
    </row>
    <row r="411" spans="1:9" ht="15" x14ac:dyDescent="0.2">
      <c r="A411" s="154">
        <f>A406+1</f>
        <v>355</v>
      </c>
      <c r="B411" s="155" t="s">
        <v>748</v>
      </c>
      <c r="C411" s="155" t="s">
        <v>749</v>
      </c>
      <c r="D411" s="174">
        <v>7</v>
      </c>
      <c r="E411" s="174">
        <v>5</v>
      </c>
      <c r="F411" s="174">
        <v>6</v>
      </c>
      <c r="G411" s="174">
        <v>13</v>
      </c>
      <c r="H411" s="175">
        <f>SUM(D411:G411)</f>
        <v>31</v>
      </c>
      <c r="I411" s="193"/>
    </row>
    <row r="412" spans="1:9" ht="15" x14ac:dyDescent="0.2">
      <c r="A412" s="154">
        <f t="shared" ref="A412:A475" si="32">A411+1</f>
        <v>356</v>
      </c>
      <c r="B412" s="155" t="s">
        <v>748</v>
      </c>
      <c r="C412" s="155" t="s">
        <v>750</v>
      </c>
      <c r="D412" s="174">
        <v>7</v>
      </c>
      <c r="E412" s="174">
        <v>4</v>
      </c>
      <c r="F412" s="174">
        <v>5</v>
      </c>
      <c r="G412" s="174">
        <v>11</v>
      </c>
      <c r="H412" s="175">
        <f t="shared" ref="H412:H421" si="33">SUM(D412:G412)</f>
        <v>27</v>
      </c>
      <c r="I412" s="193"/>
    </row>
    <row r="413" spans="1:9" ht="15" x14ac:dyDescent="0.2">
      <c r="A413" s="154">
        <f t="shared" si="32"/>
        <v>357</v>
      </c>
      <c r="B413" s="155" t="s">
        <v>748</v>
      </c>
      <c r="C413" s="155" t="s">
        <v>751</v>
      </c>
      <c r="D413" s="174">
        <v>71</v>
      </c>
      <c r="E413" s="174">
        <v>46</v>
      </c>
      <c r="F413" s="174">
        <v>53</v>
      </c>
      <c r="G413" s="174">
        <v>123</v>
      </c>
      <c r="H413" s="175">
        <f t="shared" si="33"/>
        <v>293</v>
      </c>
      <c r="I413" s="193"/>
    </row>
    <row r="414" spans="1:9" ht="15" x14ac:dyDescent="0.2">
      <c r="A414" s="154">
        <f t="shared" si="32"/>
        <v>358</v>
      </c>
      <c r="B414" s="155" t="s">
        <v>748</v>
      </c>
      <c r="C414" s="155" t="s">
        <v>752</v>
      </c>
      <c r="D414" s="174">
        <v>87</v>
      </c>
      <c r="E414" s="174">
        <v>57</v>
      </c>
      <c r="F414" s="174">
        <v>66</v>
      </c>
      <c r="G414" s="174">
        <v>153</v>
      </c>
      <c r="H414" s="175">
        <f t="shared" si="33"/>
        <v>363</v>
      </c>
      <c r="I414" s="193"/>
    </row>
    <row r="415" spans="1:9" ht="15" x14ac:dyDescent="0.2">
      <c r="A415" s="154">
        <f t="shared" si="32"/>
        <v>359</v>
      </c>
      <c r="B415" s="155" t="s">
        <v>748</v>
      </c>
      <c r="C415" s="155" t="s">
        <v>753</v>
      </c>
      <c r="D415" s="174">
        <v>43</v>
      </c>
      <c r="E415" s="174">
        <v>28</v>
      </c>
      <c r="F415" s="174">
        <v>33</v>
      </c>
      <c r="G415" s="174">
        <v>76</v>
      </c>
      <c r="H415" s="175">
        <f t="shared" si="33"/>
        <v>180</v>
      </c>
      <c r="I415" s="193"/>
    </row>
    <row r="416" spans="1:9" ht="15" x14ac:dyDescent="0.2">
      <c r="A416" s="154">
        <f t="shared" si="32"/>
        <v>360</v>
      </c>
      <c r="B416" s="155" t="s">
        <v>748</v>
      </c>
      <c r="C416" s="155" t="s">
        <v>754</v>
      </c>
      <c r="D416" s="174">
        <v>315</v>
      </c>
      <c r="E416" s="174">
        <v>206</v>
      </c>
      <c r="F416" s="174">
        <v>239</v>
      </c>
      <c r="G416" s="174">
        <v>548</v>
      </c>
      <c r="H416" s="175">
        <f t="shared" si="33"/>
        <v>1308</v>
      </c>
      <c r="I416" s="193"/>
    </row>
    <row r="417" spans="1:10" ht="15" x14ac:dyDescent="0.2">
      <c r="A417" s="154">
        <f t="shared" si="32"/>
        <v>361</v>
      </c>
      <c r="B417" s="155" t="s">
        <v>748</v>
      </c>
      <c r="C417" s="155" t="s">
        <v>748</v>
      </c>
      <c r="D417" s="174">
        <v>157</v>
      </c>
      <c r="E417" s="174">
        <v>102</v>
      </c>
      <c r="F417" s="174">
        <v>119</v>
      </c>
      <c r="G417" s="174">
        <v>272</v>
      </c>
      <c r="H417" s="175">
        <f t="shared" si="33"/>
        <v>650</v>
      </c>
      <c r="I417" s="193"/>
    </row>
    <row r="418" spans="1:10" ht="15" x14ac:dyDescent="0.2">
      <c r="A418" s="154">
        <f t="shared" si="32"/>
        <v>362</v>
      </c>
      <c r="B418" s="155" t="s">
        <v>748</v>
      </c>
      <c r="C418" s="155" t="s">
        <v>755</v>
      </c>
      <c r="D418" s="174">
        <v>28</v>
      </c>
      <c r="E418" s="174">
        <v>18</v>
      </c>
      <c r="F418" s="174">
        <v>21</v>
      </c>
      <c r="G418" s="174">
        <v>48</v>
      </c>
      <c r="H418" s="175">
        <f t="shared" si="33"/>
        <v>115</v>
      </c>
      <c r="I418" s="193"/>
    </row>
    <row r="419" spans="1:10" ht="15" x14ac:dyDescent="0.2">
      <c r="A419" s="154">
        <f t="shared" si="32"/>
        <v>363</v>
      </c>
      <c r="B419" s="155" t="s">
        <v>748</v>
      </c>
      <c r="C419" s="155" t="s">
        <v>756</v>
      </c>
      <c r="D419" s="174">
        <v>537</v>
      </c>
      <c r="E419" s="174">
        <v>351</v>
      </c>
      <c r="F419" s="174">
        <v>407</v>
      </c>
      <c r="G419" s="174">
        <v>934</v>
      </c>
      <c r="H419" s="175">
        <f t="shared" si="33"/>
        <v>2229</v>
      </c>
      <c r="I419" s="193"/>
    </row>
    <row r="420" spans="1:10" ht="15" x14ac:dyDescent="0.2">
      <c r="A420" s="154">
        <f t="shared" si="32"/>
        <v>364</v>
      </c>
      <c r="B420" s="155" t="s">
        <v>748</v>
      </c>
      <c r="C420" s="155" t="s">
        <v>757</v>
      </c>
      <c r="D420" s="174">
        <v>13</v>
      </c>
      <c r="E420" s="174">
        <v>9</v>
      </c>
      <c r="F420" s="174">
        <v>10</v>
      </c>
      <c r="G420" s="174">
        <v>23</v>
      </c>
      <c r="H420" s="175">
        <f t="shared" si="33"/>
        <v>55</v>
      </c>
      <c r="I420" s="193"/>
    </row>
    <row r="421" spans="1:10" ht="15" x14ac:dyDescent="0.2">
      <c r="A421" s="154">
        <f t="shared" si="32"/>
        <v>365</v>
      </c>
      <c r="B421" s="155" t="s">
        <v>748</v>
      </c>
      <c r="C421" s="155" t="s">
        <v>758</v>
      </c>
      <c r="D421" s="174">
        <v>95</v>
      </c>
      <c r="E421" s="174">
        <v>62</v>
      </c>
      <c r="F421" s="174">
        <v>72</v>
      </c>
      <c r="G421" s="174">
        <v>164</v>
      </c>
      <c r="H421" s="175">
        <f t="shared" si="33"/>
        <v>393</v>
      </c>
      <c r="I421" s="193"/>
    </row>
    <row r="422" spans="1:10" ht="15" x14ac:dyDescent="0.2">
      <c r="A422" s="154">
        <f t="shared" si="32"/>
        <v>366</v>
      </c>
      <c r="B422" s="155" t="s">
        <v>748</v>
      </c>
      <c r="C422" s="155" t="s">
        <v>759</v>
      </c>
      <c r="D422" s="174">
        <v>46</v>
      </c>
      <c r="E422" s="174">
        <v>30</v>
      </c>
      <c r="F422" s="174">
        <v>35</v>
      </c>
      <c r="G422" s="174">
        <v>80</v>
      </c>
      <c r="H422" s="175">
        <f>SUM(D422:G422)</f>
        <v>191</v>
      </c>
      <c r="I422" s="193"/>
    </row>
    <row r="423" spans="1:10" ht="15.75" x14ac:dyDescent="0.25">
      <c r="A423" s="154">
        <f t="shared" si="32"/>
        <v>367</v>
      </c>
      <c r="B423" s="155" t="s">
        <v>748</v>
      </c>
      <c r="C423" s="155" t="s">
        <v>397</v>
      </c>
      <c r="D423" s="174">
        <v>374</v>
      </c>
      <c r="E423" s="174">
        <v>244</v>
      </c>
      <c r="F423" s="174">
        <v>282</v>
      </c>
      <c r="G423" s="174">
        <v>651</v>
      </c>
      <c r="H423" s="175">
        <f>SUM(D423:G423)</f>
        <v>1551</v>
      </c>
      <c r="I423" s="253" t="s">
        <v>1105</v>
      </c>
      <c r="J423" s="194" t="s">
        <v>1106</v>
      </c>
    </row>
    <row r="424" spans="1:10" ht="15.75" x14ac:dyDescent="0.25">
      <c r="A424" s="255"/>
      <c r="B424" s="159" t="s">
        <v>760</v>
      </c>
      <c r="C424" s="162" t="s">
        <v>2011</v>
      </c>
      <c r="D424" s="160">
        <f>SUM(D425:D429)</f>
        <v>734</v>
      </c>
      <c r="E424" s="160">
        <f>SUM(E425:E429)</f>
        <v>480</v>
      </c>
      <c r="F424" s="160">
        <f>SUM(F425:F429)</f>
        <v>555</v>
      </c>
      <c r="G424" s="160">
        <f>SUM(G425:G429)</f>
        <v>1275</v>
      </c>
      <c r="H424" s="161">
        <f>SUM(H425:H429)</f>
        <v>3044</v>
      </c>
      <c r="I424" s="193"/>
    </row>
    <row r="425" spans="1:10" ht="15" x14ac:dyDescent="0.2">
      <c r="A425" s="154">
        <f>A423+1</f>
        <v>368</v>
      </c>
      <c r="B425" s="155" t="s">
        <v>760</v>
      </c>
      <c r="C425" s="155" t="s">
        <v>761</v>
      </c>
      <c r="D425" s="174">
        <v>34</v>
      </c>
      <c r="E425" s="174">
        <v>23</v>
      </c>
      <c r="F425" s="174">
        <v>26</v>
      </c>
      <c r="G425" s="174">
        <v>60</v>
      </c>
      <c r="H425" s="164">
        <f>SUM(D425:G425)</f>
        <v>143</v>
      </c>
      <c r="I425" s="193"/>
    </row>
    <row r="426" spans="1:10" ht="15" x14ac:dyDescent="0.2">
      <c r="A426" s="154">
        <f t="shared" si="32"/>
        <v>369</v>
      </c>
      <c r="B426" s="155" t="s">
        <v>760</v>
      </c>
      <c r="C426" s="155" t="s">
        <v>760</v>
      </c>
      <c r="D426" s="174">
        <v>180</v>
      </c>
      <c r="E426" s="174">
        <v>118</v>
      </c>
      <c r="F426" s="174">
        <v>136</v>
      </c>
      <c r="G426" s="174">
        <v>313</v>
      </c>
      <c r="H426" s="164">
        <f>SUM(D426:G426)</f>
        <v>747</v>
      </c>
      <c r="I426" s="193"/>
    </row>
    <row r="427" spans="1:10" ht="15" x14ac:dyDescent="0.2">
      <c r="A427" s="154">
        <f t="shared" si="32"/>
        <v>370</v>
      </c>
      <c r="B427" s="155" t="s">
        <v>760</v>
      </c>
      <c r="C427" s="155" t="s">
        <v>762</v>
      </c>
      <c r="D427" s="174">
        <v>34</v>
      </c>
      <c r="E427" s="174">
        <v>22</v>
      </c>
      <c r="F427" s="174">
        <v>26</v>
      </c>
      <c r="G427" s="174">
        <v>58</v>
      </c>
      <c r="H427" s="164">
        <f>SUM(D427:G427)</f>
        <v>140</v>
      </c>
      <c r="I427" s="193"/>
    </row>
    <row r="428" spans="1:10" ht="15" x14ac:dyDescent="0.2">
      <c r="A428" s="154">
        <f t="shared" si="32"/>
        <v>371</v>
      </c>
      <c r="B428" s="155" t="s">
        <v>760</v>
      </c>
      <c r="C428" s="155" t="s">
        <v>763</v>
      </c>
      <c r="D428" s="174">
        <v>169</v>
      </c>
      <c r="E428" s="174">
        <v>110</v>
      </c>
      <c r="F428" s="174">
        <v>128</v>
      </c>
      <c r="G428" s="174">
        <v>293</v>
      </c>
      <c r="H428" s="164">
        <f>SUM(D428:G428)</f>
        <v>700</v>
      </c>
      <c r="I428" s="193"/>
    </row>
    <row r="429" spans="1:10" ht="16.5" thickBot="1" x14ac:dyDescent="0.3">
      <c r="A429" s="154">
        <f t="shared" si="32"/>
        <v>372</v>
      </c>
      <c r="B429" s="155" t="s">
        <v>760</v>
      </c>
      <c r="C429" s="155" t="s">
        <v>397</v>
      </c>
      <c r="D429" s="174">
        <v>317</v>
      </c>
      <c r="E429" s="174">
        <v>207</v>
      </c>
      <c r="F429" s="174">
        <v>239</v>
      </c>
      <c r="G429" s="174">
        <v>551</v>
      </c>
      <c r="H429" s="164">
        <f>SUM(D429:G429)</f>
        <v>1314</v>
      </c>
      <c r="I429" s="253" t="s">
        <v>1105</v>
      </c>
      <c r="J429" s="194" t="s">
        <v>1106</v>
      </c>
    </row>
    <row r="430" spans="1:10" ht="15.75" x14ac:dyDescent="0.25">
      <c r="A430" s="255"/>
      <c r="B430" s="158" t="s">
        <v>764</v>
      </c>
      <c r="C430" s="166" t="s">
        <v>2015</v>
      </c>
      <c r="D430" s="160">
        <f>SUM(D431:D433)</f>
        <v>520</v>
      </c>
      <c r="E430" s="160">
        <f>SUM(E431:E433)</f>
        <v>315</v>
      </c>
      <c r="F430" s="160">
        <f>SUM(F431:F433)</f>
        <v>430</v>
      </c>
      <c r="G430" s="160">
        <f>SUM(G431:G433)</f>
        <v>929</v>
      </c>
      <c r="H430" s="161">
        <f>SUM(H431:H433)</f>
        <v>2194</v>
      </c>
      <c r="I430" s="193"/>
    </row>
    <row r="431" spans="1:10" ht="15" x14ac:dyDescent="0.2">
      <c r="A431" s="154">
        <f>A429+1</f>
        <v>373</v>
      </c>
      <c r="B431" s="155" t="s">
        <v>765</v>
      </c>
      <c r="C431" s="155" t="s">
        <v>766</v>
      </c>
      <c r="D431" s="174">
        <v>312</v>
      </c>
      <c r="E431" s="174">
        <v>189</v>
      </c>
      <c r="F431" s="174">
        <v>258</v>
      </c>
      <c r="G431" s="174">
        <v>557</v>
      </c>
      <c r="H431" s="164">
        <f>SUM(D431:G431)</f>
        <v>1316</v>
      </c>
      <c r="I431" s="193"/>
    </row>
    <row r="432" spans="1:10" ht="15" x14ac:dyDescent="0.2">
      <c r="A432" s="154">
        <f>A431+1</f>
        <v>374</v>
      </c>
      <c r="B432" s="155" t="s">
        <v>765</v>
      </c>
      <c r="C432" s="155" t="s">
        <v>767</v>
      </c>
      <c r="D432" s="174">
        <v>10</v>
      </c>
      <c r="E432" s="174">
        <v>6</v>
      </c>
      <c r="F432" s="174">
        <v>8</v>
      </c>
      <c r="G432" s="174">
        <v>17</v>
      </c>
      <c r="H432" s="164">
        <v>41</v>
      </c>
      <c r="I432" s="193"/>
    </row>
    <row r="433" spans="1:9" ht="15" x14ac:dyDescent="0.2">
      <c r="A433" s="154">
        <f>A432+1</f>
        <v>375</v>
      </c>
      <c r="B433" s="155" t="s">
        <v>765</v>
      </c>
      <c r="C433" s="155" t="s">
        <v>397</v>
      </c>
      <c r="D433" s="174">
        <v>198</v>
      </c>
      <c r="E433" s="174">
        <v>120</v>
      </c>
      <c r="F433" s="174">
        <v>164</v>
      </c>
      <c r="G433" s="174">
        <v>355</v>
      </c>
      <c r="H433" s="164">
        <v>837</v>
      </c>
      <c r="I433" s="193"/>
    </row>
    <row r="434" spans="1:9" ht="15.75" x14ac:dyDescent="0.25">
      <c r="A434" s="255"/>
      <c r="B434" s="158" t="s">
        <v>768</v>
      </c>
      <c r="C434" s="159" t="s">
        <v>2016</v>
      </c>
      <c r="D434" s="160">
        <f>SUM(D435:D450)</f>
        <v>10535</v>
      </c>
      <c r="E434" s="160">
        <f>SUM(E435:E450)</f>
        <v>6470</v>
      </c>
      <c r="F434" s="160">
        <f>SUM(F435:F450)</f>
        <v>6635</v>
      </c>
      <c r="G434" s="160">
        <f>SUM(G435:G450)</f>
        <v>17830</v>
      </c>
      <c r="H434" s="161">
        <f>SUM(H435:H450)</f>
        <v>41470</v>
      </c>
      <c r="I434" s="193"/>
    </row>
    <row r="435" spans="1:9" ht="15" x14ac:dyDescent="0.2">
      <c r="A435" s="154">
        <f>A433+1</f>
        <v>376</v>
      </c>
      <c r="B435" s="155" t="s">
        <v>769</v>
      </c>
      <c r="C435" s="155" t="s">
        <v>770</v>
      </c>
      <c r="D435" s="174">
        <v>2321</v>
      </c>
      <c r="E435" s="174">
        <v>1145</v>
      </c>
      <c r="F435" s="174">
        <v>1018</v>
      </c>
      <c r="G435" s="174">
        <v>1844</v>
      </c>
      <c r="H435" s="164">
        <f t="shared" ref="H435:H448" si="34">SUM(D435:G435)</f>
        <v>6328</v>
      </c>
      <c r="I435" s="193"/>
    </row>
    <row r="436" spans="1:9" ht="15" x14ac:dyDescent="0.2">
      <c r="A436" s="154">
        <f t="shared" si="32"/>
        <v>377</v>
      </c>
      <c r="B436" s="155" t="s">
        <v>769</v>
      </c>
      <c r="C436" s="155" t="s">
        <v>771</v>
      </c>
      <c r="D436" s="174">
        <v>150</v>
      </c>
      <c r="E436" s="174">
        <v>115</v>
      </c>
      <c r="F436" s="174">
        <v>123</v>
      </c>
      <c r="G436" s="174">
        <v>201</v>
      </c>
      <c r="H436" s="164">
        <f t="shared" si="34"/>
        <v>589</v>
      </c>
      <c r="I436" s="193"/>
    </row>
    <row r="437" spans="1:9" ht="15" x14ac:dyDescent="0.2">
      <c r="A437" s="154">
        <f t="shared" si="32"/>
        <v>378</v>
      </c>
      <c r="B437" s="155" t="s">
        <v>769</v>
      </c>
      <c r="C437" s="155" t="s">
        <v>772</v>
      </c>
      <c r="D437" s="174">
        <v>128</v>
      </c>
      <c r="E437" s="174">
        <v>169</v>
      </c>
      <c r="F437" s="174">
        <v>204</v>
      </c>
      <c r="G437" s="174">
        <v>211</v>
      </c>
      <c r="H437" s="164">
        <f t="shared" si="34"/>
        <v>712</v>
      </c>
      <c r="I437" s="193"/>
    </row>
    <row r="438" spans="1:9" ht="15" x14ac:dyDescent="0.2">
      <c r="A438" s="154">
        <f t="shared" si="32"/>
        <v>379</v>
      </c>
      <c r="B438" s="155" t="s">
        <v>769</v>
      </c>
      <c r="C438" s="155" t="s">
        <v>773</v>
      </c>
      <c r="D438" s="174">
        <v>123</v>
      </c>
      <c r="E438" s="174">
        <v>83</v>
      </c>
      <c r="F438" s="174">
        <v>75</v>
      </c>
      <c r="G438" s="174">
        <v>243</v>
      </c>
      <c r="H438" s="164">
        <f t="shared" si="34"/>
        <v>524</v>
      </c>
      <c r="I438" s="193"/>
    </row>
    <row r="439" spans="1:9" ht="15" x14ac:dyDescent="0.2">
      <c r="A439" s="154">
        <f t="shared" si="32"/>
        <v>380</v>
      </c>
      <c r="B439" s="155" t="s">
        <v>769</v>
      </c>
      <c r="C439" s="155" t="s">
        <v>769</v>
      </c>
      <c r="D439" s="174">
        <v>5666</v>
      </c>
      <c r="E439" s="174">
        <v>3289</v>
      </c>
      <c r="F439" s="174">
        <v>3571</v>
      </c>
      <c r="G439" s="174">
        <v>11039</v>
      </c>
      <c r="H439" s="164">
        <f t="shared" si="34"/>
        <v>23565</v>
      </c>
      <c r="I439" s="193"/>
    </row>
    <row r="440" spans="1:9" ht="15" x14ac:dyDescent="0.2">
      <c r="A440" s="154">
        <f t="shared" si="32"/>
        <v>381</v>
      </c>
      <c r="B440" s="155" t="s">
        <v>769</v>
      </c>
      <c r="C440" s="155" t="s">
        <v>774</v>
      </c>
      <c r="D440" s="174">
        <v>87</v>
      </c>
      <c r="E440" s="174">
        <v>107</v>
      </c>
      <c r="F440" s="174">
        <v>106</v>
      </c>
      <c r="G440" s="174">
        <v>124</v>
      </c>
      <c r="H440" s="164">
        <f t="shared" si="34"/>
        <v>424</v>
      </c>
      <c r="I440" s="193"/>
    </row>
    <row r="441" spans="1:9" ht="15" x14ac:dyDescent="0.2">
      <c r="A441" s="154">
        <f t="shared" si="32"/>
        <v>382</v>
      </c>
      <c r="B441" s="155" t="s">
        <v>769</v>
      </c>
      <c r="C441" s="155" t="s">
        <v>775</v>
      </c>
      <c r="D441" s="174">
        <v>238</v>
      </c>
      <c r="E441" s="174">
        <v>211</v>
      </c>
      <c r="F441" s="174">
        <v>202</v>
      </c>
      <c r="G441" s="174">
        <v>258</v>
      </c>
      <c r="H441" s="164">
        <f t="shared" si="34"/>
        <v>909</v>
      </c>
      <c r="I441" s="193"/>
    </row>
    <row r="442" spans="1:9" ht="15" x14ac:dyDescent="0.2">
      <c r="A442" s="154">
        <f t="shared" si="32"/>
        <v>383</v>
      </c>
      <c r="B442" s="155" t="s">
        <v>769</v>
      </c>
      <c r="C442" s="155" t="s">
        <v>776</v>
      </c>
      <c r="D442" s="174">
        <v>113</v>
      </c>
      <c r="E442" s="174">
        <v>70</v>
      </c>
      <c r="F442" s="174">
        <v>60</v>
      </c>
      <c r="G442" s="174">
        <v>131</v>
      </c>
      <c r="H442" s="164">
        <f t="shared" si="34"/>
        <v>374</v>
      </c>
      <c r="I442" s="193"/>
    </row>
    <row r="443" spans="1:9" ht="15" x14ac:dyDescent="0.2">
      <c r="A443" s="154">
        <f t="shared" si="32"/>
        <v>384</v>
      </c>
      <c r="B443" s="155" t="s">
        <v>769</v>
      </c>
      <c r="C443" s="155" t="s">
        <v>777</v>
      </c>
      <c r="D443" s="174">
        <v>80</v>
      </c>
      <c r="E443" s="174">
        <v>56</v>
      </c>
      <c r="F443" s="174">
        <v>77</v>
      </c>
      <c r="G443" s="174">
        <v>341</v>
      </c>
      <c r="H443" s="164">
        <f t="shared" si="34"/>
        <v>554</v>
      </c>
      <c r="I443" s="193"/>
    </row>
    <row r="444" spans="1:9" ht="15" x14ac:dyDescent="0.2">
      <c r="A444" s="154">
        <f t="shared" si="32"/>
        <v>385</v>
      </c>
      <c r="B444" s="155" t="s">
        <v>769</v>
      </c>
      <c r="C444" s="155" t="s">
        <v>778</v>
      </c>
      <c r="D444" s="174">
        <v>111</v>
      </c>
      <c r="E444" s="174">
        <v>86</v>
      </c>
      <c r="F444" s="174">
        <v>105</v>
      </c>
      <c r="G444" s="174">
        <v>367</v>
      </c>
      <c r="H444" s="164">
        <f t="shared" si="34"/>
        <v>669</v>
      </c>
      <c r="I444" s="193"/>
    </row>
    <row r="445" spans="1:9" ht="15" x14ac:dyDescent="0.2">
      <c r="A445" s="154">
        <f t="shared" si="32"/>
        <v>386</v>
      </c>
      <c r="B445" s="155" t="s">
        <v>769</v>
      </c>
      <c r="C445" s="155" t="s">
        <v>779</v>
      </c>
      <c r="D445" s="174">
        <v>110</v>
      </c>
      <c r="E445" s="174">
        <v>82</v>
      </c>
      <c r="F445" s="174">
        <v>77</v>
      </c>
      <c r="G445" s="174">
        <v>319</v>
      </c>
      <c r="H445" s="164">
        <f t="shared" si="34"/>
        <v>588</v>
      </c>
      <c r="I445" s="193"/>
    </row>
    <row r="446" spans="1:9" ht="15" x14ac:dyDescent="0.2">
      <c r="A446" s="154">
        <f t="shared" si="32"/>
        <v>387</v>
      </c>
      <c r="B446" s="155" t="s">
        <v>769</v>
      </c>
      <c r="C446" s="155" t="s">
        <v>780</v>
      </c>
      <c r="D446" s="174">
        <v>393</v>
      </c>
      <c r="E446" s="174">
        <v>204</v>
      </c>
      <c r="F446" s="174">
        <v>161</v>
      </c>
      <c r="G446" s="174">
        <v>553</v>
      </c>
      <c r="H446" s="164">
        <f t="shared" si="34"/>
        <v>1311</v>
      </c>
      <c r="I446" s="193"/>
    </row>
    <row r="447" spans="1:9" ht="15" x14ac:dyDescent="0.2">
      <c r="A447" s="154">
        <f t="shared" si="32"/>
        <v>388</v>
      </c>
      <c r="B447" s="155" t="s">
        <v>769</v>
      </c>
      <c r="C447" s="155" t="s">
        <v>781</v>
      </c>
      <c r="D447" s="174">
        <v>103</v>
      </c>
      <c r="E447" s="174">
        <v>36</v>
      </c>
      <c r="F447" s="174">
        <v>35</v>
      </c>
      <c r="G447" s="174">
        <v>204</v>
      </c>
      <c r="H447" s="164">
        <f t="shared" si="34"/>
        <v>378</v>
      </c>
      <c r="I447" s="193"/>
    </row>
    <row r="448" spans="1:9" ht="15" x14ac:dyDescent="0.2">
      <c r="A448" s="154">
        <f t="shared" si="32"/>
        <v>389</v>
      </c>
      <c r="B448" s="155" t="s">
        <v>769</v>
      </c>
      <c r="C448" s="155" t="s">
        <v>782</v>
      </c>
      <c r="D448" s="174">
        <v>312</v>
      </c>
      <c r="E448" s="174">
        <v>175</v>
      </c>
      <c r="F448" s="174">
        <v>163</v>
      </c>
      <c r="G448" s="174">
        <v>568</v>
      </c>
      <c r="H448" s="164">
        <f t="shared" si="34"/>
        <v>1218</v>
      </c>
      <c r="I448" s="193"/>
    </row>
    <row r="449" spans="1:9" ht="15" x14ac:dyDescent="0.2">
      <c r="A449" s="154">
        <f t="shared" si="32"/>
        <v>390</v>
      </c>
      <c r="B449" s="155" t="s">
        <v>769</v>
      </c>
      <c r="C449" s="155" t="s">
        <v>783</v>
      </c>
      <c r="D449" s="174">
        <v>140</v>
      </c>
      <c r="E449" s="174">
        <v>115</v>
      </c>
      <c r="F449" s="174">
        <v>69</v>
      </c>
      <c r="G449" s="174">
        <v>281</v>
      </c>
      <c r="H449" s="164">
        <f>SUM(D449:G449)</f>
        <v>605</v>
      </c>
      <c r="I449" s="193"/>
    </row>
    <row r="450" spans="1:9" ht="15" x14ac:dyDescent="0.2">
      <c r="A450" s="154">
        <f t="shared" si="32"/>
        <v>391</v>
      </c>
      <c r="B450" s="155" t="s">
        <v>769</v>
      </c>
      <c r="C450" s="155" t="s">
        <v>397</v>
      </c>
      <c r="D450" s="174">
        <v>460</v>
      </c>
      <c r="E450" s="174">
        <v>527</v>
      </c>
      <c r="F450" s="174">
        <v>589</v>
      </c>
      <c r="G450" s="174">
        <v>1146</v>
      </c>
      <c r="H450" s="164">
        <f>SUM(D450:G450)</f>
        <v>2722</v>
      </c>
      <c r="I450" s="193"/>
    </row>
    <row r="451" spans="1:9" ht="15.75" x14ac:dyDescent="0.25">
      <c r="A451" s="255"/>
      <c r="B451" s="158" t="s">
        <v>784</v>
      </c>
      <c r="C451" s="159" t="s">
        <v>2016</v>
      </c>
      <c r="D451" s="160">
        <f>SUM(D452:D463)</f>
        <v>16851</v>
      </c>
      <c r="E451" s="160">
        <f>SUM(E452:E463)</f>
        <v>10554</v>
      </c>
      <c r="F451" s="160">
        <f>SUM(F452:F463)</f>
        <v>11234</v>
      </c>
      <c r="G451" s="160">
        <f>SUM(G452:G463)</f>
        <v>29034</v>
      </c>
      <c r="H451" s="161">
        <f>SUM(H452:H463)</f>
        <v>67673</v>
      </c>
      <c r="I451" s="193"/>
    </row>
    <row r="452" spans="1:9" ht="15" x14ac:dyDescent="0.2">
      <c r="A452" s="154">
        <f>A450+1</f>
        <v>392</v>
      </c>
      <c r="B452" s="155" t="s">
        <v>785</v>
      </c>
      <c r="C452" s="155" t="s">
        <v>786</v>
      </c>
      <c r="D452" s="174">
        <v>398</v>
      </c>
      <c r="E452" s="174">
        <v>239</v>
      </c>
      <c r="F452" s="174">
        <v>183</v>
      </c>
      <c r="G452" s="174">
        <v>349</v>
      </c>
      <c r="H452" s="164">
        <f t="shared" ref="H452:H461" si="35">SUM(D452:G452)</f>
        <v>1169</v>
      </c>
      <c r="I452" s="193"/>
    </row>
    <row r="453" spans="1:9" ht="15" x14ac:dyDescent="0.2">
      <c r="A453" s="154">
        <f t="shared" si="32"/>
        <v>393</v>
      </c>
      <c r="B453" s="155" t="s">
        <v>785</v>
      </c>
      <c r="C453" s="155" t="s">
        <v>787</v>
      </c>
      <c r="D453" s="174">
        <v>9706</v>
      </c>
      <c r="E453" s="174">
        <v>5800</v>
      </c>
      <c r="F453" s="174">
        <v>6453</v>
      </c>
      <c r="G453" s="174">
        <v>14331</v>
      </c>
      <c r="H453" s="164">
        <f t="shared" si="35"/>
        <v>36290</v>
      </c>
      <c r="I453" s="193"/>
    </row>
    <row r="454" spans="1:9" ht="15" x14ac:dyDescent="0.2">
      <c r="A454" s="154">
        <f t="shared" si="32"/>
        <v>394</v>
      </c>
      <c r="B454" s="155" t="s">
        <v>785</v>
      </c>
      <c r="C454" s="155" t="s">
        <v>788</v>
      </c>
      <c r="D454" s="174">
        <v>254</v>
      </c>
      <c r="E454" s="174">
        <v>131</v>
      </c>
      <c r="F454" s="174">
        <v>155</v>
      </c>
      <c r="G454" s="174">
        <v>726</v>
      </c>
      <c r="H454" s="164">
        <f t="shared" si="35"/>
        <v>1266</v>
      </c>
      <c r="I454" s="193"/>
    </row>
    <row r="455" spans="1:9" ht="15" x14ac:dyDescent="0.2">
      <c r="A455" s="154">
        <f t="shared" si="32"/>
        <v>395</v>
      </c>
      <c r="B455" s="155" t="s">
        <v>785</v>
      </c>
      <c r="C455" s="155" t="s">
        <v>789</v>
      </c>
      <c r="D455" s="174">
        <v>396</v>
      </c>
      <c r="E455" s="174">
        <v>277</v>
      </c>
      <c r="F455" s="174">
        <v>243</v>
      </c>
      <c r="G455" s="174">
        <v>546</v>
      </c>
      <c r="H455" s="164">
        <f t="shared" si="35"/>
        <v>1462</v>
      </c>
      <c r="I455" s="193"/>
    </row>
    <row r="456" spans="1:9" ht="15" x14ac:dyDescent="0.2">
      <c r="A456" s="154">
        <f t="shared" si="32"/>
        <v>396</v>
      </c>
      <c r="B456" s="155" t="s">
        <v>785</v>
      </c>
      <c r="C456" s="155" t="s">
        <v>790</v>
      </c>
      <c r="D456" s="174">
        <v>11</v>
      </c>
      <c r="E456" s="174">
        <v>5</v>
      </c>
      <c r="F456" s="174">
        <v>6</v>
      </c>
      <c r="G456" s="174">
        <v>14</v>
      </c>
      <c r="H456" s="164">
        <f t="shared" si="35"/>
        <v>36</v>
      </c>
      <c r="I456" s="193"/>
    </row>
    <row r="457" spans="1:9" ht="15" x14ac:dyDescent="0.2">
      <c r="A457" s="154">
        <f t="shared" si="32"/>
        <v>397</v>
      </c>
      <c r="B457" s="155" t="s">
        <v>785</v>
      </c>
      <c r="C457" s="155" t="s">
        <v>791</v>
      </c>
      <c r="D457" s="174">
        <v>93</v>
      </c>
      <c r="E457" s="174">
        <v>73</v>
      </c>
      <c r="F457" s="174">
        <v>66</v>
      </c>
      <c r="G457" s="174">
        <v>79</v>
      </c>
      <c r="H457" s="164">
        <f t="shared" si="35"/>
        <v>311</v>
      </c>
      <c r="I457" s="193"/>
    </row>
    <row r="458" spans="1:9" ht="15" x14ac:dyDescent="0.2">
      <c r="A458" s="154">
        <f t="shared" si="32"/>
        <v>398</v>
      </c>
      <c r="B458" s="155" t="s">
        <v>785</v>
      </c>
      <c r="C458" s="155" t="s">
        <v>792</v>
      </c>
      <c r="D458" s="174">
        <v>159</v>
      </c>
      <c r="E458" s="174">
        <v>131</v>
      </c>
      <c r="F458" s="174">
        <v>207</v>
      </c>
      <c r="G458" s="174">
        <v>848</v>
      </c>
      <c r="H458" s="164">
        <f t="shared" si="35"/>
        <v>1345</v>
      </c>
      <c r="I458" s="193"/>
    </row>
    <row r="459" spans="1:9" ht="15" x14ac:dyDescent="0.2">
      <c r="A459" s="154">
        <f t="shared" si="32"/>
        <v>399</v>
      </c>
      <c r="B459" s="155" t="s">
        <v>785</v>
      </c>
      <c r="C459" s="155" t="s">
        <v>793</v>
      </c>
      <c r="D459" s="174">
        <v>417</v>
      </c>
      <c r="E459" s="174">
        <v>426</v>
      </c>
      <c r="F459" s="174">
        <v>397</v>
      </c>
      <c r="G459" s="174">
        <v>796</v>
      </c>
      <c r="H459" s="164">
        <f t="shared" si="35"/>
        <v>2036</v>
      </c>
      <c r="I459" s="193"/>
    </row>
    <row r="460" spans="1:9" ht="15" x14ac:dyDescent="0.2">
      <c r="A460" s="154">
        <f t="shared" si="32"/>
        <v>400</v>
      </c>
      <c r="B460" s="155" t="s">
        <v>785</v>
      </c>
      <c r="C460" s="155" t="s">
        <v>794</v>
      </c>
      <c r="D460" s="174">
        <v>52</v>
      </c>
      <c r="E460" s="174">
        <v>26</v>
      </c>
      <c r="F460" s="174">
        <v>30</v>
      </c>
      <c r="G460" s="174">
        <v>146</v>
      </c>
      <c r="H460" s="164">
        <f t="shared" si="35"/>
        <v>254</v>
      </c>
      <c r="I460" s="193"/>
    </row>
    <row r="461" spans="1:9" ht="15" x14ac:dyDescent="0.2">
      <c r="A461" s="154">
        <f t="shared" si="32"/>
        <v>401</v>
      </c>
      <c r="B461" s="155" t="s">
        <v>785</v>
      </c>
      <c r="C461" s="155" t="s">
        <v>795</v>
      </c>
      <c r="D461" s="174">
        <v>127</v>
      </c>
      <c r="E461" s="174">
        <v>64</v>
      </c>
      <c r="F461" s="174">
        <v>88</v>
      </c>
      <c r="G461" s="174">
        <v>216</v>
      </c>
      <c r="H461" s="164">
        <f t="shared" si="35"/>
        <v>495</v>
      </c>
      <c r="I461" s="193"/>
    </row>
    <row r="462" spans="1:9" ht="15" x14ac:dyDescent="0.2">
      <c r="A462" s="154">
        <f t="shared" si="32"/>
        <v>402</v>
      </c>
      <c r="B462" s="155" t="s">
        <v>785</v>
      </c>
      <c r="C462" s="155" t="s">
        <v>796</v>
      </c>
      <c r="D462" s="174">
        <v>350</v>
      </c>
      <c r="E462" s="174">
        <v>275</v>
      </c>
      <c r="F462" s="174">
        <v>280</v>
      </c>
      <c r="G462" s="174">
        <v>521</v>
      </c>
      <c r="H462" s="164">
        <f>SUM(D462:G462)</f>
        <v>1426</v>
      </c>
      <c r="I462" s="193"/>
    </row>
    <row r="463" spans="1:9" ht="15" x14ac:dyDescent="0.2">
      <c r="A463" s="154">
        <f t="shared" si="32"/>
        <v>403</v>
      </c>
      <c r="B463" s="155" t="s">
        <v>785</v>
      </c>
      <c r="C463" s="155" t="s">
        <v>397</v>
      </c>
      <c r="D463" s="174">
        <v>4888</v>
      </c>
      <c r="E463" s="174">
        <v>3107</v>
      </c>
      <c r="F463" s="174">
        <v>3126</v>
      </c>
      <c r="G463" s="174">
        <v>10462</v>
      </c>
      <c r="H463" s="164">
        <f>SUM(D463:G463)</f>
        <v>21583</v>
      </c>
      <c r="I463" s="193"/>
    </row>
    <row r="464" spans="1:9" ht="15.75" x14ac:dyDescent="0.25">
      <c r="A464" s="255"/>
      <c r="B464" s="158" t="s">
        <v>797</v>
      </c>
      <c r="C464" s="159" t="s">
        <v>2017</v>
      </c>
      <c r="D464" s="160">
        <f>SUM(D465:D470)</f>
        <v>2495</v>
      </c>
      <c r="E464" s="160">
        <f>SUM(E465:E470)</f>
        <v>1720</v>
      </c>
      <c r="F464" s="160">
        <f>SUM(F465:F470)</f>
        <v>1710</v>
      </c>
      <c r="G464" s="160">
        <f>SUM(G465:G470)</f>
        <v>4395</v>
      </c>
      <c r="H464" s="161">
        <f>SUM(D464:G464)</f>
        <v>10320</v>
      </c>
      <c r="I464" s="193"/>
    </row>
    <row r="465" spans="1:9" ht="15" x14ac:dyDescent="0.2">
      <c r="A465" s="154">
        <f>A463+1</f>
        <v>404</v>
      </c>
      <c r="B465" s="155" t="s">
        <v>798</v>
      </c>
      <c r="C465" s="155" t="s">
        <v>799</v>
      </c>
      <c r="D465" s="174">
        <v>48</v>
      </c>
      <c r="E465" s="174">
        <v>30</v>
      </c>
      <c r="F465" s="174">
        <v>24</v>
      </c>
      <c r="G465" s="174">
        <v>82</v>
      </c>
      <c r="H465" s="164">
        <f t="shared" ref="H465:H468" si="36">SUM(D465:G465)</f>
        <v>184</v>
      </c>
      <c r="I465" s="193"/>
    </row>
    <row r="466" spans="1:9" ht="15" x14ac:dyDescent="0.2">
      <c r="A466" s="154">
        <f>A465+1</f>
        <v>405</v>
      </c>
      <c r="B466" s="155" t="s">
        <v>798</v>
      </c>
      <c r="C466" s="155" t="s">
        <v>800</v>
      </c>
      <c r="D466" s="163">
        <v>974</v>
      </c>
      <c r="E466" s="163">
        <v>643</v>
      </c>
      <c r="F466" s="163">
        <v>708</v>
      </c>
      <c r="G466" s="163">
        <v>1638</v>
      </c>
      <c r="H466" s="164">
        <f t="shared" si="36"/>
        <v>3963</v>
      </c>
      <c r="I466" s="193"/>
    </row>
    <row r="467" spans="1:9" ht="15" x14ac:dyDescent="0.2">
      <c r="A467" s="154">
        <f t="shared" ref="A467:A470" si="37">A466+1</f>
        <v>406</v>
      </c>
      <c r="B467" s="155" t="s">
        <v>798</v>
      </c>
      <c r="C467" s="155" t="s">
        <v>801</v>
      </c>
      <c r="D467" s="163">
        <v>231</v>
      </c>
      <c r="E467" s="163">
        <v>118</v>
      </c>
      <c r="F467" s="163">
        <v>99</v>
      </c>
      <c r="G467" s="163">
        <v>321</v>
      </c>
      <c r="H467" s="164">
        <f t="shared" si="36"/>
        <v>769</v>
      </c>
      <c r="I467" s="193"/>
    </row>
    <row r="468" spans="1:9" ht="15" x14ac:dyDescent="0.2">
      <c r="A468" s="154">
        <f t="shared" si="37"/>
        <v>407</v>
      </c>
      <c r="B468" s="155" t="s">
        <v>798</v>
      </c>
      <c r="C468" s="155" t="s">
        <v>802</v>
      </c>
      <c r="D468" s="163">
        <v>419</v>
      </c>
      <c r="E468" s="163">
        <v>284</v>
      </c>
      <c r="F468" s="163">
        <v>306</v>
      </c>
      <c r="G468" s="163">
        <v>784</v>
      </c>
      <c r="H468" s="164">
        <f t="shared" si="36"/>
        <v>1793</v>
      </c>
      <c r="I468" s="193"/>
    </row>
    <row r="469" spans="1:9" ht="15" x14ac:dyDescent="0.2">
      <c r="A469" s="154">
        <f t="shared" si="37"/>
        <v>408</v>
      </c>
      <c r="B469" s="155" t="s">
        <v>798</v>
      </c>
      <c r="C469" s="155" t="s">
        <v>803</v>
      </c>
      <c r="D469" s="163">
        <v>141</v>
      </c>
      <c r="E469" s="163">
        <v>100</v>
      </c>
      <c r="F469" s="163">
        <v>93</v>
      </c>
      <c r="G469" s="163">
        <v>303</v>
      </c>
      <c r="H469" s="164">
        <f>SUM(D469:G469)</f>
        <v>637</v>
      </c>
      <c r="I469" s="193"/>
    </row>
    <row r="470" spans="1:9" ht="15" x14ac:dyDescent="0.2">
      <c r="A470" s="154">
        <f t="shared" si="37"/>
        <v>409</v>
      </c>
      <c r="B470" s="155" t="s">
        <v>798</v>
      </c>
      <c r="C470" s="155" t="s">
        <v>397</v>
      </c>
      <c r="D470" s="163">
        <v>682</v>
      </c>
      <c r="E470" s="163">
        <v>545</v>
      </c>
      <c r="F470" s="163">
        <v>480</v>
      </c>
      <c r="G470" s="163">
        <v>1267</v>
      </c>
      <c r="H470" s="164">
        <f>SUM(D470:G470)</f>
        <v>2974</v>
      </c>
      <c r="I470" s="193"/>
    </row>
    <row r="471" spans="1:9" ht="15.75" x14ac:dyDescent="0.25">
      <c r="A471" s="255"/>
      <c r="B471" s="158" t="s">
        <v>804</v>
      </c>
      <c r="C471" s="159" t="s">
        <v>2018</v>
      </c>
      <c r="D471" s="160">
        <f>SUM(D472:D479)</f>
        <v>500</v>
      </c>
      <c r="E471" s="160">
        <f>SUM(E472:E479)</f>
        <v>320</v>
      </c>
      <c r="F471" s="160">
        <f>SUM(F472:F479)</f>
        <v>350</v>
      </c>
      <c r="G471" s="160">
        <f>SUM(G472:G479)</f>
        <v>890</v>
      </c>
      <c r="H471" s="161">
        <f>SUM(H472:H479)</f>
        <v>2060</v>
      </c>
      <c r="I471" s="193"/>
    </row>
    <row r="472" spans="1:9" ht="15" x14ac:dyDescent="0.2">
      <c r="A472" s="154">
        <f>A470+1</f>
        <v>410</v>
      </c>
      <c r="B472" s="155" t="s">
        <v>805</v>
      </c>
      <c r="C472" s="155" t="s">
        <v>806</v>
      </c>
      <c r="D472" s="163">
        <v>85</v>
      </c>
      <c r="E472" s="163">
        <v>56</v>
      </c>
      <c r="F472" s="163">
        <v>62</v>
      </c>
      <c r="G472" s="163">
        <v>160</v>
      </c>
      <c r="H472" s="164">
        <f t="shared" ref="H472:H477" si="38">SUM(D472:G472)</f>
        <v>363</v>
      </c>
      <c r="I472" s="193"/>
    </row>
    <row r="473" spans="1:9" ht="15" x14ac:dyDescent="0.2">
      <c r="A473" s="154">
        <f t="shared" si="32"/>
        <v>411</v>
      </c>
      <c r="B473" s="155" t="s">
        <v>805</v>
      </c>
      <c r="C473" s="155" t="s">
        <v>807</v>
      </c>
      <c r="D473" s="163">
        <v>4</v>
      </c>
      <c r="E473" s="163">
        <v>1</v>
      </c>
      <c r="F473" s="163">
        <v>2</v>
      </c>
      <c r="G473" s="163">
        <v>4</v>
      </c>
      <c r="H473" s="164">
        <f t="shared" si="38"/>
        <v>11</v>
      </c>
      <c r="I473" s="193"/>
    </row>
    <row r="474" spans="1:9" ht="15" x14ac:dyDescent="0.2">
      <c r="A474" s="154">
        <f t="shared" si="32"/>
        <v>412</v>
      </c>
      <c r="B474" s="155" t="s">
        <v>805</v>
      </c>
      <c r="C474" s="155" t="s">
        <v>808</v>
      </c>
      <c r="D474" s="163">
        <v>145</v>
      </c>
      <c r="E474" s="163">
        <v>96</v>
      </c>
      <c r="F474" s="163">
        <v>104</v>
      </c>
      <c r="G474" s="163">
        <v>264</v>
      </c>
      <c r="H474" s="164">
        <f t="shared" si="38"/>
        <v>609</v>
      </c>
      <c r="I474" s="193"/>
    </row>
    <row r="475" spans="1:9" ht="15" x14ac:dyDescent="0.2">
      <c r="A475" s="154">
        <f t="shared" si="32"/>
        <v>413</v>
      </c>
      <c r="B475" s="155" t="s">
        <v>805</v>
      </c>
      <c r="C475" s="155" t="s">
        <v>809</v>
      </c>
      <c r="D475" s="163">
        <v>6</v>
      </c>
      <c r="E475" s="163">
        <v>3</v>
      </c>
      <c r="F475" s="163">
        <v>4</v>
      </c>
      <c r="G475" s="163">
        <v>8</v>
      </c>
      <c r="H475" s="164">
        <f t="shared" si="38"/>
        <v>21</v>
      </c>
      <c r="I475" s="193"/>
    </row>
    <row r="476" spans="1:9" ht="15" x14ac:dyDescent="0.2">
      <c r="A476" s="154">
        <f t="shared" ref="A476:A479" si="39">A475+1</f>
        <v>414</v>
      </c>
      <c r="B476" s="155" t="s">
        <v>805</v>
      </c>
      <c r="C476" s="155" t="s">
        <v>810</v>
      </c>
      <c r="D476" s="163">
        <v>39</v>
      </c>
      <c r="E476" s="163">
        <v>24</v>
      </c>
      <c r="F476" s="163">
        <v>27</v>
      </c>
      <c r="G476" s="163">
        <v>71</v>
      </c>
      <c r="H476" s="164">
        <f t="shared" si="38"/>
        <v>161</v>
      </c>
      <c r="I476" s="193"/>
    </row>
    <row r="477" spans="1:9" ht="15" x14ac:dyDescent="0.2">
      <c r="A477" s="154">
        <f t="shared" si="39"/>
        <v>415</v>
      </c>
      <c r="B477" s="155" t="s">
        <v>805</v>
      </c>
      <c r="C477" s="155" t="s">
        <v>811</v>
      </c>
      <c r="D477" s="163">
        <v>8</v>
      </c>
      <c r="E477" s="163">
        <v>4</v>
      </c>
      <c r="F477" s="163">
        <v>4</v>
      </c>
      <c r="G477" s="163">
        <v>15</v>
      </c>
      <c r="H477" s="164">
        <f t="shared" si="38"/>
        <v>31</v>
      </c>
      <c r="I477" s="193"/>
    </row>
    <row r="478" spans="1:9" ht="15" x14ac:dyDescent="0.2">
      <c r="A478" s="154">
        <f t="shared" si="39"/>
        <v>416</v>
      </c>
      <c r="B478" s="155" t="s">
        <v>805</v>
      </c>
      <c r="C478" s="155" t="s">
        <v>812</v>
      </c>
      <c r="D478" s="163">
        <v>1</v>
      </c>
      <c r="E478" s="163">
        <v>1</v>
      </c>
      <c r="F478" s="163">
        <v>1</v>
      </c>
      <c r="G478" s="163">
        <v>2</v>
      </c>
      <c r="H478" s="164">
        <f>SUM(D478:G478)</f>
        <v>5</v>
      </c>
      <c r="I478" s="193"/>
    </row>
    <row r="479" spans="1:9" ht="15" x14ac:dyDescent="0.2">
      <c r="A479" s="154">
        <f t="shared" si="39"/>
        <v>417</v>
      </c>
      <c r="B479" s="155" t="s">
        <v>805</v>
      </c>
      <c r="C479" s="155" t="s">
        <v>397</v>
      </c>
      <c r="D479" s="163">
        <v>212</v>
      </c>
      <c r="E479" s="163">
        <v>135</v>
      </c>
      <c r="F479" s="163">
        <v>146</v>
      </c>
      <c r="G479" s="163">
        <v>366</v>
      </c>
      <c r="H479" s="164">
        <f>SUM(D479:G479)</f>
        <v>859</v>
      </c>
      <c r="I479" s="193"/>
    </row>
    <row r="480" spans="1:9" ht="15.75" x14ac:dyDescent="0.25">
      <c r="A480" s="255"/>
      <c r="B480" s="158" t="s">
        <v>813</v>
      </c>
      <c r="C480" s="159" t="s">
        <v>2019</v>
      </c>
      <c r="D480" s="160">
        <f>SUM(D481:D485)</f>
        <v>2320</v>
      </c>
      <c r="E480" s="160">
        <f>SUM(E481:E485)</f>
        <v>1735</v>
      </c>
      <c r="F480" s="160">
        <f>SUM(F481:F485)</f>
        <v>1830</v>
      </c>
      <c r="G480" s="160">
        <f>SUM(G481:G485)</f>
        <v>4335</v>
      </c>
      <c r="H480" s="161">
        <f>SUM(H481:H485)</f>
        <v>10220</v>
      </c>
      <c r="I480" s="193"/>
    </row>
    <row r="481" spans="1:9" ht="15" x14ac:dyDescent="0.2">
      <c r="A481" s="154">
        <f>A479+1</f>
        <v>418</v>
      </c>
      <c r="B481" s="155" t="s">
        <v>814</v>
      </c>
      <c r="C481" s="155" t="s">
        <v>815</v>
      </c>
      <c r="D481" s="174">
        <v>145</v>
      </c>
      <c r="E481" s="174">
        <v>108</v>
      </c>
      <c r="F481" s="174">
        <v>115</v>
      </c>
      <c r="G481" s="174">
        <v>271</v>
      </c>
      <c r="H481" s="164">
        <f>SUM(D481:G481)</f>
        <v>639</v>
      </c>
      <c r="I481" s="193"/>
    </row>
    <row r="482" spans="1:9" ht="15" x14ac:dyDescent="0.2">
      <c r="A482" s="154">
        <f t="shared" ref="A482:A531" si="40">A481+1</f>
        <v>419</v>
      </c>
      <c r="B482" s="155" t="s">
        <v>814</v>
      </c>
      <c r="C482" s="155" t="s">
        <v>816</v>
      </c>
      <c r="D482" s="174">
        <v>215</v>
      </c>
      <c r="E482" s="174">
        <v>161</v>
      </c>
      <c r="F482" s="174">
        <v>169</v>
      </c>
      <c r="G482" s="174">
        <v>401</v>
      </c>
      <c r="H482" s="164">
        <f>SUM(D482:G482)</f>
        <v>946</v>
      </c>
      <c r="I482" s="193"/>
    </row>
    <row r="483" spans="1:9" ht="15" x14ac:dyDescent="0.2">
      <c r="A483" s="154">
        <f t="shared" si="40"/>
        <v>420</v>
      </c>
      <c r="B483" s="155" t="s">
        <v>814</v>
      </c>
      <c r="C483" s="155" t="s">
        <v>817</v>
      </c>
      <c r="D483" s="176">
        <v>1097</v>
      </c>
      <c r="E483" s="174">
        <v>821</v>
      </c>
      <c r="F483" s="174">
        <v>865</v>
      </c>
      <c r="G483" s="176">
        <v>2049</v>
      </c>
      <c r="H483" s="164">
        <f>SUM(D483:G483)</f>
        <v>4832</v>
      </c>
      <c r="I483" s="193"/>
    </row>
    <row r="484" spans="1:9" ht="15" x14ac:dyDescent="0.2">
      <c r="A484" s="154">
        <f t="shared" si="40"/>
        <v>421</v>
      </c>
      <c r="B484" s="155" t="s">
        <v>814</v>
      </c>
      <c r="C484" s="155" t="s">
        <v>818</v>
      </c>
      <c r="D484" s="174">
        <v>677</v>
      </c>
      <c r="E484" s="174">
        <v>507</v>
      </c>
      <c r="F484" s="174">
        <v>534</v>
      </c>
      <c r="G484" s="176">
        <v>1267</v>
      </c>
      <c r="H484" s="164">
        <f>SUM(D484:G484)</f>
        <v>2985</v>
      </c>
      <c r="I484" s="193"/>
    </row>
    <row r="485" spans="1:9" ht="15" x14ac:dyDescent="0.2">
      <c r="A485" s="154">
        <f t="shared" si="40"/>
        <v>422</v>
      </c>
      <c r="B485" s="155" t="s">
        <v>814</v>
      </c>
      <c r="C485" s="155" t="s">
        <v>397</v>
      </c>
      <c r="D485" s="174">
        <v>186</v>
      </c>
      <c r="E485" s="174">
        <v>138</v>
      </c>
      <c r="F485" s="174">
        <v>147</v>
      </c>
      <c r="G485" s="174">
        <v>347</v>
      </c>
      <c r="H485" s="164">
        <f>SUM(D485:G485)</f>
        <v>818</v>
      </c>
      <c r="I485" s="193"/>
    </row>
    <row r="486" spans="1:9" ht="15.75" x14ac:dyDescent="0.25">
      <c r="A486" s="255"/>
      <c r="B486" s="158" t="s">
        <v>819</v>
      </c>
      <c r="C486" s="159" t="s">
        <v>2018</v>
      </c>
      <c r="D486" s="160">
        <f>SUM(D487:D489)</f>
        <v>510</v>
      </c>
      <c r="E486" s="160">
        <f>SUM(E487:E489)</f>
        <v>320</v>
      </c>
      <c r="F486" s="160">
        <f>SUM(F487:F489)</f>
        <v>370</v>
      </c>
      <c r="G486" s="160">
        <f>SUM(G487:G489)</f>
        <v>870</v>
      </c>
      <c r="H486" s="161">
        <f>SUM(H487:H489)</f>
        <v>2070</v>
      </c>
      <c r="I486" s="193"/>
    </row>
    <row r="487" spans="1:9" ht="15" x14ac:dyDescent="0.2">
      <c r="A487" s="154">
        <f>A485+1</f>
        <v>423</v>
      </c>
      <c r="B487" s="155" t="s">
        <v>820</v>
      </c>
      <c r="C487" s="155" t="s">
        <v>821</v>
      </c>
      <c r="D487" s="163">
        <v>108</v>
      </c>
      <c r="E487" s="163">
        <v>67</v>
      </c>
      <c r="F487" s="163">
        <v>87</v>
      </c>
      <c r="G487" s="163">
        <v>205</v>
      </c>
      <c r="H487" s="164">
        <f>SUM(D487:G487)</f>
        <v>467</v>
      </c>
      <c r="I487" s="193"/>
    </row>
    <row r="488" spans="1:9" ht="15" x14ac:dyDescent="0.2">
      <c r="A488" s="154">
        <f>A487+1</f>
        <v>424</v>
      </c>
      <c r="B488" s="155" t="s">
        <v>820</v>
      </c>
      <c r="C488" s="155" t="s">
        <v>822</v>
      </c>
      <c r="D488" s="163">
        <v>34</v>
      </c>
      <c r="E488" s="163">
        <v>22</v>
      </c>
      <c r="F488" s="163">
        <v>27</v>
      </c>
      <c r="G488" s="163">
        <v>64</v>
      </c>
      <c r="H488" s="164">
        <f>SUM(D488:G488)</f>
        <v>147</v>
      </c>
      <c r="I488" s="193"/>
    </row>
    <row r="489" spans="1:9" ht="15" x14ac:dyDescent="0.2">
      <c r="A489" s="154">
        <f>A488+1</f>
        <v>425</v>
      </c>
      <c r="B489" s="155" t="s">
        <v>820</v>
      </c>
      <c r="C489" s="155" t="s">
        <v>397</v>
      </c>
      <c r="D489" s="163">
        <v>368</v>
      </c>
      <c r="E489" s="163">
        <v>231</v>
      </c>
      <c r="F489" s="163">
        <v>256</v>
      </c>
      <c r="G489" s="163">
        <v>601</v>
      </c>
      <c r="H489" s="164">
        <f>SUM(D489:G489)</f>
        <v>1456</v>
      </c>
      <c r="I489" s="193"/>
    </row>
    <row r="490" spans="1:9" ht="15.75" x14ac:dyDescent="0.25">
      <c r="A490" s="255"/>
      <c r="B490" s="158" t="s">
        <v>823</v>
      </c>
      <c r="C490" s="159" t="s">
        <v>2018</v>
      </c>
      <c r="D490" s="160">
        <f>SUM(D491:D495)</f>
        <v>60</v>
      </c>
      <c r="E490" s="160">
        <f>SUM(E491:E495)</f>
        <v>40</v>
      </c>
      <c r="F490" s="160">
        <f>SUM(F491:F495)</f>
        <v>40</v>
      </c>
      <c r="G490" s="160">
        <f>SUM(G491:G495)</f>
        <v>110</v>
      </c>
      <c r="H490" s="161">
        <f>SUM(H491:H495)</f>
        <v>250</v>
      </c>
      <c r="I490" s="193"/>
    </row>
    <row r="491" spans="1:9" ht="15" x14ac:dyDescent="0.2">
      <c r="A491" s="154">
        <f>A489+1</f>
        <v>426</v>
      </c>
      <c r="B491" s="155" t="s">
        <v>824</v>
      </c>
      <c r="C491" s="155" t="s">
        <v>825</v>
      </c>
      <c r="D491" s="163">
        <v>5</v>
      </c>
      <c r="E491" s="163">
        <v>3</v>
      </c>
      <c r="F491" s="163">
        <v>3</v>
      </c>
      <c r="G491" s="163">
        <v>9</v>
      </c>
      <c r="H491" s="164">
        <f>SUM(D491:G491)</f>
        <v>20</v>
      </c>
      <c r="I491" s="193"/>
    </row>
    <row r="492" spans="1:9" ht="15" x14ac:dyDescent="0.2">
      <c r="A492" s="154">
        <f>A491+1</f>
        <v>427</v>
      </c>
      <c r="B492" s="155" t="s">
        <v>824</v>
      </c>
      <c r="C492" s="155" t="s">
        <v>826</v>
      </c>
      <c r="D492" s="163">
        <v>1</v>
      </c>
      <c r="E492" s="163">
        <v>1</v>
      </c>
      <c r="F492" s="163">
        <v>1</v>
      </c>
      <c r="G492" s="163">
        <v>1</v>
      </c>
      <c r="H492" s="164">
        <f>SUM(D492:G492)</f>
        <v>4</v>
      </c>
      <c r="I492" s="193"/>
    </row>
    <row r="493" spans="1:9" ht="15" x14ac:dyDescent="0.2">
      <c r="A493" s="154">
        <f t="shared" ref="A493:A495" si="41">A492+1</f>
        <v>428</v>
      </c>
      <c r="B493" s="155" t="s">
        <v>824</v>
      </c>
      <c r="C493" s="155" t="s">
        <v>827</v>
      </c>
      <c r="D493" s="163">
        <v>11</v>
      </c>
      <c r="E493" s="163">
        <v>7</v>
      </c>
      <c r="F493" s="163">
        <v>7</v>
      </c>
      <c r="G493" s="163">
        <v>20</v>
      </c>
      <c r="H493" s="164">
        <f>SUM(D493:G493)</f>
        <v>45</v>
      </c>
      <c r="I493" s="193"/>
    </row>
    <row r="494" spans="1:9" ht="15" x14ac:dyDescent="0.2">
      <c r="A494" s="154">
        <f t="shared" si="41"/>
        <v>429</v>
      </c>
      <c r="B494" s="155" t="s">
        <v>824</v>
      </c>
      <c r="C494" s="155" t="s">
        <v>828</v>
      </c>
      <c r="D494" s="163">
        <v>3</v>
      </c>
      <c r="E494" s="163">
        <v>2</v>
      </c>
      <c r="F494" s="163">
        <v>2</v>
      </c>
      <c r="G494" s="163">
        <v>6</v>
      </c>
      <c r="H494" s="164">
        <f>SUM(D494:G494)</f>
        <v>13</v>
      </c>
      <c r="I494" s="193"/>
    </row>
    <row r="495" spans="1:9" ht="15" x14ac:dyDescent="0.2">
      <c r="A495" s="154">
        <f t="shared" si="41"/>
        <v>430</v>
      </c>
      <c r="B495" s="155" t="s">
        <v>824</v>
      </c>
      <c r="C495" s="155" t="s">
        <v>397</v>
      </c>
      <c r="D495" s="163">
        <v>40</v>
      </c>
      <c r="E495" s="163">
        <v>27</v>
      </c>
      <c r="F495" s="163">
        <v>27</v>
      </c>
      <c r="G495" s="163">
        <v>74</v>
      </c>
      <c r="H495" s="164">
        <f>SUM(D495:G495)</f>
        <v>168</v>
      </c>
      <c r="I495" s="193"/>
    </row>
    <row r="496" spans="1:9" ht="15.75" x14ac:dyDescent="0.25">
      <c r="A496" s="255"/>
      <c r="B496" s="158" t="s">
        <v>829</v>
      </c>
      <c r="C496" s="159" t="s">
        <v>2015</v>
      </c>
      <c r="D496" s="160">
        <f>SUM(D497:D503)</f>
        <v>3850</v>
      </c>
      <c r="E496" s="160">
        <f>SUM(E497:E503)</f>
        <v>2740</v>
      </c>
      <c r="F496" s="160">
        <f>SUM(F497:F503)</f>
        <v>2535</v>
      </c>
      <c r="G496" s="160">
        <f>SUM(G497:G503)</f>
        <v>6725</v>
      </c>
      <c r="H496" s="161">
        <f>SUM(H497:H503)</f>
        <v>15850</v>
      </c>
      <c r="I496" s="193"/>
    </row>
    <row r="497" spans="1:9" ht="15" x14ac:dyDescent="0.2">
      <c r="A497" s="154">
        <f>A495+1</f>
        <v>431</v>
      </c>
      <c r="B497" s="155" t="s">
        <v>830</v>
      </c>
      <c r="C497" s="155" t="s">
        <v>831</v>
      </c>
      <c r="D497" s="177">
        <v>429</v>
      </c>
      <c r="E497" s="177">
        <v>307</v>
      </c>
      <c r="F497" s="177">
        <v>281</v>
      </c>
      <c r="G497" s="177">
        <v>748</v>
      </c>
      <c r="H497" s="164">
        <f t="shared" ref="H497:H503" si="42">SUM(D497:G497)</f>
        <v>1765</v>
      </c>
      <c r="I497" s="193"/>
    </row>
    <row r="498" spans="1:9" ht="15" x14ac:dyDescent="0.2">
      <c r="A498" s="154">
        <f t="shared" si="40"/>
        <v>432</v>
      </c>
      <c r="B498" s="155" t="s">
        <v>830</v>
      </c>
      <c r="C498" s="155" t="s">
        <v>832</v>
      </c>
      <c r="D498" s="177">
        <v>71</v>
      </c>
      <c r="E498" s="177">
        <v>27</v>
      </c>
      <c r="F498" s="177">
        <v>47</v>
      </c>
      <c r="G498" s="177">
        <v>124</v>
      </c>
      <c r="H498" s="164">
        <f t="shared" si="42"/>
        <v>269</v>
      </c>
      <c r="I498" s="193"/>
    </row>
    <row r="499" spans="1:9" ht="15" x14ac:dyDescent="0.2">
      <c r="A499" s="154">
        <f t="shared" si="40"/>
        <v>433</v>
      </c>
      <c r="B499" s="155" t="s">
        <v>830</v>
      </c>
      <c r="C499" s="155" t="s">
        <v>833</v>
      </c>
      <c r="D499" s="177">
        <v>61</v>
      </c>
      <c r="E499" s="177">
        <v>56</v>
      </c>
      <c r="F499" s="177">
        <v>51</v>
      </c>
      <c r="G499" s="177">
        <v>136</v>
      </c>
      <c r="H499" s="164">
        <f t="shared" si="42"/>
        <v>304</v>
      </c>
      <c r="I499" s="193"/>
    </row>
    <row r="500" spans="1:9" ht="15" x14ac:dyDescent="0.2">
      <c r="A500" s="154">
        <f t="shared" si="40"/>
        <v>434</v>
      </c>
      <c r="B500" s="155" t="s">
        <v>830</v>
      </c>
      <c r="C500" s="155" t="s">
        <v>834</v>
      </c>
      <c r="D500" s="177">
        <v>249</v>
      </c>
      <c r="E500" s="177">
        <v>178</v>
      </c>
      <c r="F500" s="177">
        <v>163</v>
      </c>
      <c r="G500" s="177">
        <v>435</v>
      </c>
      <c r="H500" s="164">
        <f t="shared" si="42"/>
        <v>1025</v>
      </c>
      <c r="I500" s="193"/>
    </row>
    <row r="501" spans="1:9" ht="15" x14ac:dyDescent="0.2">
      <c r="A501" s="154">
        <f t="shared" si="40"/>
        <v>435</v>
      </c>
      <c r="B501" s="155" t="s">
        <v>830</v>
      </c>
      <c r="C501" s="155" t="s">
        <v>835</v>
      </c>
      <c r="D501" s="177">
        <v>604</v>
      </c>
      <c r="E501" s="177">
        <v>431</v>
      </c>
      <c r="F501" s="177">
        <v>396</v>
      </c>
      <c r="G501" s="177">
        <v>1049</v>
      </c>
      <c r="H501" s="164">
        <f t="shared" si="42"/>
        <v>2480</v>
      </c>
      <c r="I501" s="193"/>
    </row>
    <row r="502" spans="1:9" ht="15" x14ac:dyDescent="0.2">
      <c r="A502" s="154">
        <f t="shared" si="40"/>
        <v>436</v>
      </c>
      <c r="B502" s="155" t="s">
        <v>830</v>
      </c>
      <c r="C502" s="155" t="s">
        <v>830</v>
      </c>
      <c r="D502" s="177">
        <v>1351</v>
      </c>
      <c r="E502" s="177">
        <v>966</v>
      </c>
      <c r="F502" s="177">
        <v>886</v>
      </c>
      <c r="G502" s="177">
        <v>2348</v>
      </c>
      <c r="H502" s="164">
        <f t="shared" si="42"/>
        <v>5551</v>
      </c>
      <c r="I502" s="193"/>
    </row>
    <row r="503" spans="1:9" ht="15" x14ac:dyDescent="0.2">
      <c r="A503" s="154">
        <f t="shared" si="40"/>
        <v>437</v>
      </c>
      <c r="B503" s="155" t="s">
        <v>830</v>
      </c>
      <c r="C503" s="155" t="s">
        <v>397</v>
      </c>
      <c r="D503" s="177">
        <v>1085</v>
      </c>
      <c r="E503" s="177">
        <v>775</v>
      </c>
      <c r="F503" s="177">
        <v>711</v>
      </c>
      <c r="G503" s="177">
        <v>1885</v>
      </c>
      <c r="H503" s="164">
        <f t="shared" si="42"/>
        <v>4456</v>
      </c>
      <c r="I503" s="193"/>
    </row>
    <row r="504" spans="1:9" ht="15.75" x14ac:dyDescent="0.25">
      <c r="A504" s="255"/>
      <c r="B504" s="158" t="s">
        <v>836</v>
      </c>
      <c r="C504" s="159" t="s">
        <v>2015</v>
      </c>
      <c r="D504" s="160">
        <f>SUM(D505:D512)</f>
        <v>9485</v>
      </c>
      <c r="E504" s="160">
        <f>SUM(E505:E512)</f>
        <v>6500</v>
      </c>
      <c r="F504" s="160">
        <f>SUM(F505:F512)</f>
        <v>7065</v>
      </c>
      <c r="G504" s="160">
        <f>SUM(G505:G512)</f>
        <v>17310</v>
      </c>
      <c r="H504" s="161">
        <f>SUM(H505:H512)</f>
        <v>40360</v>
      </c>
      <c r="I504" s="193"/>
    </row>
    <row r="505" spans="1:9" ht="15" x14ac:dyDescent="0.2">
      <c r="A505" s="154">
        <f>A503+1</f>
        <v>438</v>
      </c>
      <c r="B505" s="155" t="s">
        <v>781</v>
      </c>
      <c r="C505" s="155" t="s">
        <v>837</v>
      </c>
      <c r="D505" s="177">
        <v>103</v>
      </c>
      <c r="E505" s="177">
        <v>66</v>
      </c>
      <c r="F505" s="177">
        <v>64</v>
      </c>
      <c r="G505" s="177">
        <v>192</v>
      </c>
      <c r="H505" s="164">
        <f t="shared" ref="H505:H510" si="43">SUM(D505:G505)</f>
        <v>425</v>
      </c>
      <c r="I505" s="193"/>
    </row>
    <row r="506" spans="1:9" ht="15" x14ac:dyDescent="0.2">
      <c r="A506" s="154">
        <f t="shared" si="40"/>
        <v>439</v>
      </c>
      <c r="B506" s="155" t="s">
        <v>781</v>
      </c>
      <c r="C506" s="155" t="s">
        <v>838</v>
      </c>
      <c r="D506" s="177">
        <v>1019</v>
      </c>
      <c r="E506" s="177">
        <v>759</v>
      </c>
      <c r="F506" s="177">
        <v>957</v>
      </c>
      <c r="G506" s="177">
        <v>2421</v>
      </c>
      <c r="H506" s="164">
        <f t="shared" si="43"/>
        <v>5156</v>
      </c>
      <c r="I506" s="193"/>
    </row>
    <row r="507" spans="1:9" ht="15" x14ac:dyDescent="0.2">
      <c r="A507" s="154">
        <f t="shared" si="40"/>
        <v>440</v>
      </c>
      <c r="B507" s="155" t="s">
        <v>781</v>
      </c>
      <c r="C507" s="155" t="s">
        <v>839</v>
      </c>
      <c r="D507" s="177">
        <v>497</v>
      </c>
      <c r="E507" s="177">
        <v>331</v>
      </c>
      <c r="F507" s="177">
        <v>333</v>
      </c>
      <c r="G507" s="177">
        <v>770</v>
      </c>
      <c r="H507" s="164">
        <f t="shared" si="43"/>
        <v>1931</v>
      </c>
      <c r="I507" s="193"/>
    </row>
    <row r="508" spans="1:9" ht="15" x14ac:dyDescent="0.2">
      <c r="A508" s="154">
        <f t="shared" si="40"/>
        <v>441</v>
      </c>
      <c r="B508" s="155" t="s">
        <v>781</v>
      </c>
      <c r="C508" s="155" t="s">
        <v>840</v>
      </c>
      <c r="D508" s="177">
        <v>925</v>
      </c>
      <c r="E508" s="177">
        <v>693</v>
      </c>
      <c r="F508" s="177">
        <v>825</v>
      </c>
      <c r="G508" s="177">
        <v>1958</v>
      </c>
      <c r="H508" s="164">
        <f t="shared" si="43"/>
        <v>4401</v>
      </c>
      <c r="I508" s="193"/>
    </row>
    <row r="509" spans="1:9" ht="15" x14ac:dyDescent="0.2">
      <c r="A509" s="154">
        <f t="shared" si="40"/>
        <v>442</v>
      </c>
      <c r="B509" s="155" t="s">
        <v>781</v>
      </c>
      <c r="C509" s="155" t="s">
        <v>841</v>
      </c>
      <c r="D509" s="177">
        <v>308</v>
      </c>
      <c r="E509" s="177">
        <v>215</v>
      </c>
      <c r="F509" s="177">
        <v>231</v>
      </c>
      <c r="G509" s="177">
        <v>726</v>
      </c>
      <c r="H509" s="164">
        <f t="shared" si="43"/>
        <v>1480</v>
      </c>
      <c r="I509" s="193"/>
    </row>
    <row r="510" spans="1:9" ht="15" x14ac:dyDescent="0.2">
      <c r="A510" s="154">
        <f t="shared" si="40"/>
        <v>443</v>
      </c>
      <c r="B510" s="155" t="s">
        <v>781</v>
      </c>
      <c r="C510" s="155" t="s">
        <v>842</v>
      </c>
      <c r="D510" s="177">
        <v>3157</v>
      </c>
      <c r="E510" s="177">
        <v>2004</v>
      </c>
      <c r="F510" s="177">
        <v>2103</v>
      </c>
      <c r="G510" s="177">
        <v>4560</v>
      </c>
      <c r="H510" s="164">
        <f t="shared" si="43"/>
        <v>11824</v>
      </c>
      <c r="I510" s="193"/>
    </row>
    <row r="511" spans="1:9" ht="15" x14ac:dyDescent="0.2">
      <c r="A511" s="154">
        <f t="shared" si="40"/>
        <v>444</v>
      </c>
      <c r="B511" s="155" t="s">
        <v>781</v>
      </c>
      <c r="C511" s="155" t="s">
        <v>843</v>
      </c>
      <c r="D511" s="177">
        <v>980</v>
      </c>
      <c r="E511" s="177">
        <v>705</v>
      </c>
      <c r="F511" s="177">
        <v>828</v>
      </c>
      <c r="G511" s="177">
        <v>2463</v>
      </c>
      <c r="H511" s="164">
        <f>SUM(D511:G511)</f>
        <v>4976</v>
      </c>
      <c r="I511" s="193"/>
    </row>
    <row r="512" spans="1:9" ht="15" x14ac:dyDescent="0.2">
      <c r="A512" s="154">
        <f t="shared" si="40"/>
        <v>445</v>
      </c>
      <c r="B512" s="155" t="s">
        <v>781</v>
      </c>
      <c r="C512" s="155" t="s">
        <v>397</v>
      </c>
      <c r="D512" s="177">
        <v>2496</v>
      </c>
      <c r="E512" s="177">
        <v>1727</v>
      </c>
      <c r="F512" s="177">
        <v>1724</v>
      </c>
      <c r="G512" s="177">
        <v>4220</v>
      </c>
      <c r="H512" s="164">
        <f>SUM(D512:G512)</f>
        <v>10167</v>
      </c>
      <c r="I512" s="193"/>
    </row>
    <row r="513" spans="1:9" ht="15.75" x14ac:dyDescent="0.25">
      <c r="A513" s="255"/>
      <c r="B513" s="158" t="s">
        <v>844</v>
      </c>
      <c r="C513" s="159" t="s">
        <v>2018</v>
      </c>
      <c r="D513" s="160">
        <f>SUM(D514:D521)</f>
        <v>1020</v>
      </c>
      <c r="E513" s="160">
        <f>SUM(E514:E521)</f>
        <v>641</v>
      </c>
      <c r="F513" s="160">
        <f>SUM(F514:F521)</f>
        <v>720</v>
      </c>
      <c r="G513" s="160">
        <f>SUM(G514:G521)</f>
        <v>1710</v>
      </c>
      <c r="H513" s="161">
        <f>SUM(H514:H521)</f>
        <v>4091</v>
      </c>
      <c r="I513" s="193"/>
    </row>
    <row r="514" spans="1:9" ht="15" x14ac:dyDescent="0.2">
      <c r="A514" s="154">
        <f>A512+1</f>
        <v>446</v>
      </c>
      <c r="B514" s="155" t="s">
        <v>845</v>
      </c>
      <c r="C514" s="155" t="s">
        <v>846</v>
      </c>
      <c r="D514" s="163">
        <v>60</v>
      </c>
      <c r="E514" s="163">
        <v>38</v>
      </c>
      <c r="F514" s="163">
        <v>43</v>
      </c>
      <c r="G514" s="163">
        <v>101</v>
      </c>
      <c r="H514" s="164">
        <f t="shared" ref="H514:H521" si="44">SUM(D514:G514)</f>
        <v>242</v>
      </c>
      <c r="I514" s="193"/>
    </row>
    <row r="515" spans="1:9" ht="15" x14ac:dyDescent="0.2">
      <c r="A515" s="154">
        <f t="shared" si="40"/>
        <v>447</v>
      </c>
      <c r="B515" s="155" t="s">
        <v>845</v>
      </c>
      <c r="C515" s="155" t="s">
        <v>847</v>
      </c>
      <c r="D515" s="163">
        <v>98</v>
      </c>
      <c r="E515" s="163">
        <v>62</v>
      </c>
      <c r="F515" s="163">
        <v>69</v>
      </c>
      <c r="G515" s="163">
        <v>164</v>
      </c>
      <c r="H515" s="164">
        <f t="shared" si="44"/>
        <v>393</v>
      </c>
      <c r="I515" s="193"/>
    </row>
    <row r="516" spans="1:9" ht="15" x14ac:dyDescent="0.2">
      <c r="A516" s="154">
        <f t="shared" si="40"/>
        <v>448</v>
      </c>
      <c r="B516" s="155" t="s">
        <v>845</v>
      </c>
      <c r="C516" s="155" t="s">
        <v>848</v>
      </c>
      <c r="D516" s="163">
        <v>41</v>
      </c>
      <c r="E516" s="163">
        <v>26</v>
      </c>
      <c r="F516" s="163">
        <v>29</v>
      </c>
      <c r="G516" s="163">
        <v>69</v>
      </c>
      <c r="H516" s="164">
        <f t="shared" si="44"/>
        <v>165</v>
      </c>
      <c r="I516" s="193"/>
    </row>
    <row r="517" spans="1:9" ht="15" x14ac:dyDescent="0.2">
      <c r="A517" s="154">
        <f t="shared" si="40"/>
        <v>449</v>
      </c>
      <c r="B517" s="155" t="s">
        <v>845</v>
      </c>
      <c r="C517" s="155" t="s">
        <v>849</v>
      </c>
      <c r="D517" s="163">
        <v>39</v>
      </c>
      <c r="E517" s="163">
        <v>24</v>
      </c>
      <c r="F517" s="163">
        <v>27</v>
      </c>
      <c r="G517" s="163">
        <v>65</v>
      </c>
      <c r="H517" s="164">
        <f t="shared" si="44"/>
        <v>155</v>
      </c>
      <c r="I517" s="193"/>
    </row>
    <row r="518" spans="1:9" ht="15" x14ac:dyDescent="0.2">
      <c r="A518" s="154">
        <f t="shared" si="40"/>
        <v>450</v>
      </c>
      <c r="B518" s="155" t="s">
        <v>845</v>
      </c>
      <c r="C518" s="155" t="s">
        <v>850</v>
      </c>
      <c r="D518" s="163">
        <v>123</v>
      </c>
      <c r="E518" s="163">
        <v>77</v>
      </c>
      <c r="F518" s="163">
        <v>87</v>
      </c>
      <c r="G518" s="163">
        <v>206</v>
      </c>
      <c r="H518" s="164">
        <f t="shared" si="44"/>
        <v>493</v>
      </c>
      <c r="I518" s="193"/>
    </row>
    <row r="519" spans="1:9" ht="15" x14ac:dyDescent="0.2">
      <c r="A519" s="154">
        <f t="shared" si="40"/>
        <v>451</v>
      </c>
      <c r="B519" s="155" t="s">
        <v>845</v>
      </c>
      <c r="C519" s="155" t="s">
        <v>851</v>
      </c>
      <c r="D519" s="163">
        <v>38</v>
      </c>
      <c r="E519" s="163">
        <v>24</v>
      </c>
      <c r="F519" s="163">
        <v>27</v>
      </c>
      <c r="G519" s="163">
        <v>64</v>
      </c>
      <c r="H519" s="164">
        <f t="shared" si="44"/>
        <v>153</v>
      </c>
      <c r="I519" s="193"/>
    </row>
    <row r="520" spans="1:9" ht="15" x14ac:dyDescent="0.2">
      <c r="A520" s="154">
        <f t="shared" si="40"/>
        <v>452</v>
      </c>
      <c r="B520" s="155" t="s">
        <v>845</v>
      </c>
      <c r="C520" s="155" t="s">
        <v>845</v>
      </c>
      <c r="D520" s="163">
        <v>285</v>
      </c>
      <c r="E520" s="163">
        <v>179</v>
      </c>
      <c r="F520" s="163">
        <v>201</v>
      </c>
      <c r="G520" s="163">
        <v>478</v>
      </c>
      <c r="H520" s="164">
        <f t="shared" si="44"/>
        <v>1143</v>
      </c>
      <c r="I520" s="193"/>
    </row>
    <row r="521" spans="1:9" ht="15" x14ac:dyDescent="0.2">
      <c r="A521" s="154">
        <f t="shared" si="40"/>
        <v>453</v>
      </c>
      <c r="B521" s="155" t="s">
        <v>845</v>
      </c>
      <c r="C521" s="155" t="s">
        <v>397</v>
      </c>
      <c r="D521" s="163">
        <v>336</v>
      </c>
      <c r="E521" s="163">
        <v>211</v>
      </c>
      <c r="F521" s="163">
        <v>237</v>
      </c>
      <c r="G521" s="163">
        <v>563</v>
      </c>
      <c r="H521" s="164">
        <f t="shared" si="44"/>
        <v>1347</v>
      </c>
      <c r="I521" s="193"/>
    </row>
    <row r="522" spans="1:9" ht="15.75" x14ac:dyDescent="0.25">
      <c r="A522" s="255"/>
      <c r="B522" s="156" t="s">
        <v>852</v>
      </c>
      <c r="C522" s="159" t="s">
        <v>2020</v>
      </c>
      <c r="D522" s="160">
        <f>SUM(D523:D531)</f>
        <v>2626</v>
      </c>
      <c r="E522" s="160">
        <f>SUM(E523:E531)</f>
        <v>1810</v>
      </c>
      <c r="F522" s="160">
        <f>SUM(F523:F531)</f>
        <v>2049</v>
      </c>
      <c r="G522" s="160">
        <f>SUM(G523:G531)</f>
        <v>4545</v>
      </c>
      <c r="H522" s="161">
        <f>SUM(H523:H531)</f>
        <v>11030</v>
      </c>
      <c r="I522" s="193"/>
    </row>
    <row r="523" spans="1:9" ht="15" x14ac:dyDescent="0.2">
      <c r="A523" s="154">
        <f>A521+1</f>
        <v>454</v>
      </c>
      <c r="B523" s="155" t="s">
        <v>853</v>
      </c>
      <c r="C523" s="155" t="s">
        <v>854</v>
      </c>
      <c r="D523" s="178">
        <v>66</v>
      </c>
      <c r="E523" s="178">
        <v>44</v>
      </c>
      <c r="F523" s="178">
        <v>41</v>
      </c>
      <c r="G523" s="178">
        <v>124</v>
      </c>
      <c r="H523" s="164">
        <f t="shared" ref="H523:H529" si="45">SUM(D523:G523)</f>
        <v>275</v>
      </c>
      <c r="I523" s="193"/>
    </row>
    <row r="524" spans="1:9" ht="15" x14ac:dyDescent="0.2">
      <c r="A524" s="154">
        <f t="shared" si="40"/>
        <v>455</v>
      </c>
      <c r="B524" s="155" t="s">
        <v>853</v>
      </c>
      <c r="C524" s="155" t="s">
        <v>855</v>
      </c>
      <c r="D524" s="178">
        <v>39</v>
      </c>
      <c r="E524" s="178">
        <v>26</v>
      </c>
      <c r="F524" s="178">
        <v>34</v>
      </c>
      <c r="G524" s="178">
        <v>64</v>
      </c>
      <c r="H524" s="164">
        <f t="shared" si="45"/>
        <v>163</v>
      </c>
      <c r="I524" s="193"/>
    </row>
    <row r="525" spans="1:9" ht="15" x14ac:dyDescent="0.2">
      <c r="A525" s="154">
        <f t="shared" si="40"/>
        <v>456</v>
      </c>
      <c r="B525" s="155" t="s">
        <v>853</v>
      </c>
      <c r="C525" s="155" t="s">
        <v>856</v>
      </c>
      <c r="D525" s="178">
        <v>235</v>
      </c>
      <c r="E525" s="178">
        <v>157</v>
      </c>
      <c r="F525" s="178">
        <v>174</v>
      </c>
      <c r="G525" s="178">
        <v>413</v>
      </c>
      <c r="H525" s="164">
        <f t="shared" si="45"/>
        <v>979</v>
      </c>
      <c r="I525" s="193"/>
    </row>
    <row r="526" spans="1:9" ht="15" x14ac:dyDescent="0.2">
      <c r="A526" s="154">
        <f t="shared" si="40"/>
        <v>457</v>
      </c>
      <c r="B526" s="155" t="s">
        <v>853</v>
      </c>
      <c r="C526" s="155" t="s">
        <v>857</v>
      </c>
      <c r="D526" s="178">
        <v>12</v>
      </c>
      <c r="E526" s="178">
        <v>8</v>
      </c>
      <c r="F526" s="178">
        <v>13</v>
      </c>
      <c r="G526" s="178">
        <v>16</v>
      </c>
      <c r="H526" s="164">
        <f t="shared" si="45"/>
        <v>49</v>
      </c>
      <c r="I526" s="193"/>
    </row>
    <row r="527" spans="1:9" ht="15" x14ac:dyDescent="0.2">
      <c r="A527" s="154">
        <f t="shared" si="40"/>
        <v>458</v>
      </c>
      <c r="B527" s="155" t="s">
        <v>853</v>
      </c>
      <c r="C527" s="155" t="s">
        <v>858</v>
      </c>
      <c r="D527" s="178">
        <v>126</v>
      </c>
      <c r="E527" s="178">
        <v>84</v>
      </c>
      <c r="F527" s="178">
        <v>95</v>
      </c>
      <c r="G527" s="178">
        <v>221</v>
      </c>
      <c r="H527" s="164">
        <f t="shared" si="45"/>
        <v>526</v>
      </c>
      <c r="I527" s="193"/>
    </row>
    <row r="528" spans="1:9" ht="15" x14ac:dyDescent="0.2">
      <c r="A528" s="154">
        <f t="shared" si="40"/>
        <v>459</v>
      </c>
      <c r="B528" s="155" t="s">
        <v>853</v>
      </c>
      <c r="C528" s="155" t="s">
        <v>853</v>
      </c>
      <c r="D528" s="178">
        <v>962</v>
      </c>
      <c r="E528" s="178">
        <v>701</v>
      </c>
      <c r="F528" s="178">
        <v>820</v>
      </c>
      <c r="G528" s="178">
        <v>1617</v>
      </c>
      <c r="H528" s="164">
        <f t="shared" si="45"/>
        <v>4100</v>
      </c>
      <c r="I528" s="193"/>
    </row>
    <row r="529" spans="1:10" ht="15" x14ac:dyDescent="0.2">
      <c r="A529" s="154">
        <f t="shared" si="40"/>
        <v>460</v>
      </c>
      <c r="B529" s="155" t="s">
        <v>853</v>
      </c>
      <c r="C529" s="155" t="s">
        <v>859</v>
      </c>
      <c r="D529" s="178">
        <v>985</v>
      </c>
      <c r="E529" s="178">
        <v>656</v>
      </c>
      <c r="F529" s="178">
        <v>730</v>
      </c>
      <c r="G529" s="178">
        <v>1731</v>
      </c>
      <c r="H529" s="164">
        <f t="shared" si="45"/>
        <v>4102</v>
      </c>
      <c r="I529" s="193"/>
    </row>
    <row r="530" spans="1:10" ht="15" x14ac:dyDescent="0.2">
      <c r="A530" s="154">
        <f t="shared" si="40"/>
        <v>461</v>
      </c>
      <c r="B530" s="171" t="s">
        <v>853</v>
      </c>
      <c r="C530" s="155" t="s">
        <v>860</v>
      </c>
      <c r="D530" s="178">
        <v>42</v>
      </c>
      <c r="E530" s="178">
        <v>28</v>
      </c>
      <c r="F530" s="178">
        <v>30</v>
      </c>
      <c r="G530" s="178">
        <v>75</v>
      </c>
      <c r="H530" s="164">
        <f>SUM(D530:G530)</f>
        <v>175</v>
      </c>
      <c r="I530" s="193"/>
    </row>
    <row r="531" spans="1:10" ht="15" x14ac:dyDescent="0.2">
      <c r="A531" s="154">
        <f t="shared" si="40"/>
        <v>462</v>
      </c>
      <c r="B531" s="155" t="s">
        <v>853</v>
      </c>
      <c r="C531" s="155" t="s">
        <v>397</v>
      </c>
      <c r="D531" s="178">
        <v>159</v>
      </c>
      <c r="E531" s="178">
        <v>106</v>
      </c>
      <c r="F531" s="178">
        <v>112</v>
      </c>
      <c r="G531" s="178">
        <v>284</v>
      </c>
      <c r="H531" s="164">
        <f>SUM(D531:G531)</f>
        <v>661</v>
      </c>
      <c r="I531" s="253" t="s">
        <v>1107</v>
      </c>
      <c r="J531" s="195" t="s">
        <v>1108</v>
      </c>
    </row>
    <row r="532" spans="1:10" ht="15.75" x14ac:dyDescent="0.25">
      <c r="A532" s="255"/>
      <c r="B532" s="158" t="s">
        <v>861</v>
      </c>
      <c r="C532" s="159" t="s">
        <v>2021</v>
      </c>
      <c r="D532" s="160">
        <f>SUM(D533:D542)</f>
        <v>5225</v>
      </c>
      <c r="E532" s="160">
        <f>SUM(E533:E542)</f>
        <v>3350</v>
      </c>
      <c r="F532" s="160">
        <f>SUM(F533:F542)</f>
        <v>3670</v>
      </c>
      <c r="G532" s="160">
        <f>SUM(G533:G542)</f>
        <v>9085</v>
      </c>
      <c r="H532" s="161">
        <f>SUM(H533:H542)</f>
        <v>21330</v>
      </c>
      <c r="I532" s="193"/>
    </row>
    <row r="533" spans="1:10" ht="15" x14ac:dyDescent="0.2">
      <c r="A533" s="154">
        <f>A531+1</f>
        <v>463</v>
      </c>
      <c r="B533" s="155" t="s">
        <v>862</v>
      </c>
      <c r="C533" s="155" t="s">
        <v>863</v>
      </c>
      <c r="D533" s="179">
        <v>622</v>
      </c>
      <c r="E533" s="179">
        <v>399</v>
      </c>
      <c r="F533" s="179">
        <v>446</v>
      </c>
      <c r="G533" s="179">
        <v>1104</v>
      </c>
      <c r="H533" s="164">
        <f t="shared" ref="H533:H540" si="46">SUM(D533:G533)</f>
        <v>2571</v>
      </c>
      <c r="I533" s="193"/>
    </row>
    <row r="534" spans="1:10" ht="15" x14ac:dyDescent="0.2">
      <c r="A534" s="154">
        <f t="shared" ref="A534:A597" si="47">A533+1</f>
        <v>464</v>
      </c>
      <c r="B534" s="155" t="s">
        <v>862</v>
      </c>
      <c r="C534" s="155" t="s">
        <v>864</v>
      </c>
      <c r="D534" s="179">
        <v>53</v>
      </c>
      <c r="E534" s="179">
        <v>34</v>
      </c>
      <c r="F534" s="179">
        <v>38</v>
      </c>
      <c r="G534" s="179">
        <v>93</v>
      </c>
      <c r="H534" s="164">
        <f t="shared" si="46"/>
        <v>218</v>
      </c>
      <c r="I534" s="193"/>
    </row>
    <row r="535" spans="1:10" ht="15" x14ac:dyDescent="0.2">
      <c r="A535" s="154">
        <f t="shared" si="47"/>
        <v>465</v>
      </c>
      <c r="B535" s="155" t="s">
        <v>862</v>
      </c>
      <c r="C535" s="155" t="s">
        <v>865</v>
      </c>
      <c r="D535" s="179">
        <v>1546</v>
      </c>
      <c r="E535" s="179">
        <v>991</v>
      </c>
      <c r="F535" s="179">
        <v>1100</v>
      </c>
      <c r="G535" s="179">
        <v>2724</v>
      </c>
      <c r="H535" s="164">
        <f t="shared" si="46"/>
        <v>6361</v>
      </c>
      <c r="I535" s="193"/>
    </row>
    <row r="536" spans="1:10" ht="15" x14ac:dyDescent="0.2">
      <c r="A536" s="154">
        <f t="shared" si="47"/>
        <v>466</v>
      </c>
      <c r="B536" s="155" t="s">
        <v>862</v>
      </c>
      <c r="C536" s="155" t="s">
        <v>866</v>
      </c>
      <c r="D536" s="179">
        <v>186</v>
      </c>
      <c r="E536" s="179">
        <v>119</v>
      </c>
      <c r="F536" s="179">
        <v>136</v>
      </c>
      <c r="G536" s="179">
        <v>337</v>
      </c>
      <c r="H536" s="164">
        <f t="shared" si="46"/>
        <v>778</v>
      </c>
      <c r="I536" s="193"/>
    </row>
    <row r="537" spans="1:10" ht="15" x14ac:dyDescent="0.2">
      <c r="A537" s="154">
        <f t="shared" si="47"/>
        <v>467</v>
      </c>
      <c r="B537" s="155" t="s">
        <v>862</v>
      </c>
      <c r="C537" s="155" t="s">
        <v>867</v>
      </c>
      <c r="D537" s="179">
        <v>315</v>
      </c>
      <c r="E537" s="179">
        <v>202</v>
      </c>
      <c r="F537" s="179">
        <v>210</v>
      </c>
      <c r="G537" s="179">
        <v>520</v>
      </c>
      <c r="H537" s="164">
        <f t="shared" si="46"/>
        <v>1247</v>
      </c>
      <c r="I537" s="193"/>
    </row>
    <row r="538" spans="1:10" ht="15" x14ac:dyDescent="0.2">
      <c r="A538" s="154">
        <f t="shared" si="47"/>
        <v>468</v>
      </c>
      <c r="B538" s="155" t="s">
        <v>862</v>
      </c>
      <c r="C538" s="155" t="s">
        <v>868</v>
      </c>
      <c r="D538" s="179">
        <v>636</v>
      </c>
      <c r="E538" s="179">
        <v>408</v>
      </c>
      <c r="F538" s="179">
        <v>416</v>
      </c>
      <c r="G538" s="179">
        <v>1031</v>
      </c>
      <c r="H538" s="164">
        <f t="shared" si="46"/>
        <v>2491</v>
      </c>
      <c r="I538" s="193"/>
    </row>
    <row r="539" spans="1:10" ht="15" x14ac:dyDescent="0.2">
      <c r="A539" s="154">
        <f t="shared" si="47"/>
        <v>469</v>
      </c>
      <c r="B539" s="155" t="s">
        <v>862</v>
      </c>
      <c r="C539" s="155" t="s">
        <v>869</v>
      </c>
      <c r="D539" s="179">
        <v>321</v>
      </c>
      <c r="E539" s="179">
        <v>206</v>
      </c>
      <c r="F539" s="179">
        <v>217</v>
      </c>
      <c r="G539" s="179">
        <v>536</v>
      </c>
      <c r="H539" s="164">
        <f t="shared" si="46"/>
        <v>1280</v>
      </c>
      <c r="I539" s="193"/>
    </row>
    <row r="540" spans="1:10" ht="15" x14ac:dyDescent="0.2">
      <c r="A540" s="154">
        <f t="shared" si="47"/>
        <v>470</v>
      </c>
      <c r="B540" s="155" t="s">
        <v>862</v>
      </c>
      <c r="C540" s="155" t="s">
        <v>870</v>
      </c>
      <c r="D540" s="179">
        <v>877</v>
      </c>
      <c r="E540" s="179">
        <v>562</v>
      </c>
      <c r="F540" s="179">
        <v>627</v>
      </c>
      <c r="G540" s="179">
        <v>1552</v>
      </c>
      <c r="H540" s="164">
        <f t="shared" si="46"/>
        <v>3618</v>
      </c>
      <c r="I540" s="193"/>
    </row>
    <row r="541" spans="1:10" ht="15" x14ac:dyDescent="0.2">
      <c r="A541" s="154">
        <f t="shared" si="47"/>
        <v>471</v>
      </c>
      <c r="B541" s="155" t="s">
        <v>862</v>
      </c>
      <c r="C541" s="155" t="s">
        <v>871</v>
      </c>
      <c r="D541" s="179">
        <v>131</v>
      </c>
      <c r="E541" s="179">
        <v>84</v>
      </c>
      <c r="F541" s="179">
        <v>89</v>
      </c>
      <c r="G541" s="179">
        <v>221</v>
      </c>
      <c r="H541" s="164">
        <f>SUM(D541:G541)</f>
        <v>525</v>
      </c>
      <c r="I541" s="193"/>
    </row>
    <row r="542" spans="1:10" ht="15" x14ac:dyDescent="0.2">
      <c r="A542" s="154">
        <f t="shared" si="47"/>
        <v>472</v>
      </c>
      <c r="B542" s="155" t="s">
        <v>862</v>
      </c>
      <c r="C542" s="155" t="s">
        <v>397</v>
      </c>
      <c r="D542" s="179">
        <v>538</v>
      </c>
      <c r="E542" s="179">
        <v>345</v>
      </c>
      <c r="F542" s="179">
        <v>391</v>
      </c>
      <c r="G542" s="179">
        <v>967</v>
      </c>
      <c r="H542" s="164">
        <f>SUM(D542:G542)</f>
        <v>2241</v>
      </c>
      <c r="I542" s="193"/>
    </row>
    <row r="543" spans="1:10" ht="15.75" x14ac:dyDescent="0.25">
      <c r="A543" s="255"/>
      <c r="B543" s="158" t="s">
        <v>872</v>
      </c>
      <c r="C543" s="159" t="s">
        <v>2021</v>
      </c>
      <c r="D543" s="160">
        <f>SUM(D544:D552)</f>
        <v>6215</v>
      </c>
      <c r="E543" s="160">
        <f>SUM(E544:E552)</f>
        <v>4655</v>
      </c>
      <c r="F543" s="160">
        <f>SUM(F544:F552)</f>
        <v>4575</v>
      </c>
      <c r="G543" s="160">
        <f>SUM(G544:G552)</f>
        <v>11465</v>
      </c>
      <c r="H543" s="161">
        <f>SUM(H544:H552)</f>
        <v>26910</v>
      </c>
      <c r="I543" s="193"/>
    </row>
    <row r="544" spans="1:10" ht="15" x14ac:dyDescent="0.2">
      <c r="A544" s="154">
        <f>A542+1</f>
        <v>473</v>
      </c>
      <c r="B544" s="155" t="s">
        <v>873</v>
      </c>
      <c r="C544" s="155" t="s">
        <v>874</v>
      </c>
      <c r="D544" s="179">
        <v>211</v>
      </c>
      <c r="E544" s="179">
        <v>163</v>
      </c>
      <c r="F544" s="179">
        <v>121</v>
      </c>
      <c r="G544" s="179">
        <v>470</v>
      </c>
      <c r="H544" s="164">
        <f t="shared" ref="H544:H550" si="48">SUM(D544:G544)</f>
        <v>965</v>
      </c>
      <c r="I544" s="193"/>
    </row>
    <row r="545" spans="1:9" ht="15" x14ac:dyDescent="0.2">
      <c r="A545" s="154">
        <f t="shared" si="47"/>
        <v>474</v>
      </c>
      <c r="B545" s="155" t="s">
        <v>873</v>
      </c>
      <c r="C545" s="155" t="s">
        <v>875</v>
      </c>
      <c r="D545" s="179">
        <v>143</v>
      </c>
      <c r="E545" s="179">
        <v>125</v>
      </c>
      <c r="F545" s="179">
        <v>85</v>
      </c>
      <c r="G545" s="179">
        <v>272</v>
      </c>
      <c r="H545" s="164">
        <f t="shared" si="48"/>
        <v>625</v>
      </c>
      <c r="I545" s="193"/>
    </row>
    <row r="546" spans="1:9" ht="15" x14ac:dyDescent="0.2">
      <c r="A546" s="154">
        <f t="shared" si="47"/>
        <v>475</v>
      </c>
      <c r="B546" s="155" t="s">
        <v>873</v>
      </c>
      <c r="C546" s="155" t="s">
        <v>876</v>
      </c>
      <c r="D546" s="179">
        <v>74</v>
      </c>
      <c r="E546" s="179">
        <v>65</v>
      </c>
      <c r="F546" s="179">
        <v>68</v>
      </c>
      <c r="G546" s="179">
        <v>259</v>
      </c>
      <c r="H546" s="164">
        <f t="shared" si="48"/>
        <v>466</v>
      </c>
      <c r="I546" s="193"/>
    </row>
    <row r="547" spans="1:9" ht="15" x14ac:dyDescent="0.2">
      <c r="A547" s="154">
        <f t="shared" si="47"/>
        <v>476</v>
      </c>
      <c r="B547" s="155" t="s">
        <v>873</v>
      </c>
      <c r="C547" s="155" t="s">
        <v>877</v>
      </c>
      <c r="D547" s="179">
        <v>80</v>
      </c>
      <c r="E547" s="179">
        <v>80</v>
      </c>
      <c r="F547" s="179">
        <v>82</v>
      </c>
      <c r="G547" s="179">
        <v>348</v>
      </c>
      <c r="H547" s="164">
        <f t="shared" si="48"/>
        <v>590</v>
      </c>
      <c r="I547" s="193"/>
    </row>
    <row r="548" spans="1:9" ht="15" x14ac:dyDescent="0.2">
      <c r="A548" s="154">
        <f t="shared" si="47"/>
        <v>477</v>
      </c>
      <c r="B548" s="155" t="s">
        <v>873</v>
      </c>
      <c r="C548" s="155" t="s">
        <v>878</v>
      </c>
      <c r="D548" s="179">
        <v>623</v>
      </c>
      <c r="E548" s="179">
        <v>576</v>
      </c>
      <c r="F548" s="179">
        <v>566</v>
      </c>
      <c r="G548" s="179">
        <v>1431</v>
      </c>
      <c r="H548" s="164">
        <f t="shared" si="48"/>
        <v>3196</v>
      </c>
      <c r="I548" s="193"/>
    </row>
    <row r="549" spans="1:9" ht="15" x14ac:dyDescent="0.2">
      <c r="A549" s="154">
        <f t="shared" si="47"/>
        <v>478</v>
      </c>
      <c r="B549" s="155" t="s">
        <v>873</v>
      </c>
      <c r="C549" s="155" t="s">
        <v>873</v>
      </c>
      <c r="D549" s="179">
        <v>920</v>
      </c>
      <c r="E549" s="179">
        <v>609</v>
      </c>
      <c r="F549" s="179">
        <v>613</v>
      </c>
      <c r="G549" s="179">
        <v>1452</v>
      </c>
      <c r="H549" s="164">
        <f t="shared" si="48"/>
        <v>3594</v>
      </c>
      <c r="I549" s="193"/>
    </row>
    <row r="550" spans="1:9" ht="15" x14ac:dyDescent="0.2">
      <c r="A550" s="154">
        <f t="shared" si="47"/>
        <v>479</v>
      </c>
      <c r="B550" s="155" t="s">
        <v>873</v>
      </c>
      <c r="C550" s="155" t="s">
        <v>879</v>
      </c>
      <c r="D550" s="179">
        <v>2616</v>
      </c>
      <c r="E550" s="179">
        <v>1931</v>
      </c>
      <c r="F550" s="179">
        <v>1802</v>
      </c>
      <c r="G550" s="179">
        <v>3672</v>
      </c>
      <c r="H550" s="164">
        <f t="shared" si="48"/>
        <v>10021</v>
      </c>
      <c r="I550" s="193"/>
    </row>
    <row r="551" spans="1:9" ht="15" x14ac:dyDescent="0.2">
      <c r="A551" s="154">
        <f t="shared" si="47"/>
        <v>480</v>
      </c>
      <c r="B551" s="155" t="s">
        <v>873</v>
      </c>
      <c r="C551" s="155" t="s">
        <v>880</v>
      </c>
      <c r="D551" s="179">
        <v>71</v>
      </c>
      <c r="E551" s="179">
        <v>41</v>
      </c>
      <c r="F551" s="179">
        <v>69</v>
      </c>
      <c r="G551" s="179">
        <v>191</v>
      </c>
      <c r="H551" s="164">
        <f>SUM(D551:G551)</f>
        <v>372</v>
      </c>
      <c r="I551" s="193"/>
    </row>
    <row r="552" spans="1:9" ht="15" x14ac:dyDescent="0.2">
      <c r="A552" s="154">
        <f t="shared" si="47"/>
        <v>481</v>
      </c>
      <c r="B552" s="155" t="s">
        <v>873</v>
      </c>
      <c r="C552" s="155" t="s">
        <v>397</v>
      </c>
      <c r="D552" s="179">
        <v>1477</v>
      </c>
      <c r="E552" s="179">
        <v>1065</v>
      </c>
      <c r="F552" s="179">
        <v>1169</v>
      </c>
      <c r="G552" s="179">
        <v>3370</v>
      </c>
      <c r="H552" s="164">
        <f>SUM(D552:G552)</f>
        <v>7081</v>
      </c>
      <c r="I552" s="193"/>
    </row>
    <row r="553" spans="1:9" ht="15.75" x14ac:dyDescent="0.25">
      <c r="A553" s="255"/>
      <c r="B553" s="270"/>
      <c r="C553" s="271"/>
      <c r="D553" s="272"/>
      <c r="E553" s="272"/>
      <c r="F553" s="272"/>
      <c r="G553" s="272"/>
      <c r="H553" s="273"/>
      <c r="I553" s="193"/>
    </row>
    <row r="554" spans="1:9" ht="15.75" x14ac:dyDescent="0.25">
      <c r="A554" s="255"/>
      <c r="B554" s="156" t="s">
        <v>2027</v>
      </c>
      <c r="C554" s="261"/>
      <c r="D554" s="274"/>
      <c r="E554" s="274"/>
      <c r="F554" s="274"/>
      <c r="G554" s="274"/>
      <c r="H554" s="275"/>
      <c r="I554" s="193"/>
    </row>
    <row r="555" spans="1:9" ht="15.75" x14ac:dyDescent="0.25">
      <c r="A555" s="154">
        <f>A552+1</f>
        <v>482</v>
      </c>
      <c r="B555" s="159" t="s">
        <v>881</v>
      </c>
      <c r="C555" s="159" t="s">
        <v>2018</v>
      </c>
      <c r="D555" s="163">
        <v>7</v>
      </c>
      <c r="E555" s="163">
        <v>6</v>
      </c>
      <c r="F555" s="163">
        <v>6</v>
      </c>
      <c r="G555" s="163">
        <v>11</v>
      </c>
      <c r="H555" s="161">
        <f>SUM(D555:G555)</f>
        <v>30</v>
      </c>
      <c r="I555" s="193"/>
    </row>
    <row r="556" spans="1:9" ht="15.75" x14ac:dyDescent="0.25">
      <c r="A556" s="255"/>
      <c r="B556" s="158" t="s">
        <v>882</v>
      </c>
      <c r="C556" s="159" t="s">
        <v>2018</v>
      </c>
      <c r="D556" s="160">
        <f>SUM(D557:D562)</f>
        <v>21</v>
      </c>
      <c r="E556" s="160">
        <f>SUM(E557:E562)</f>
        <v>17</v>
      </c>
      <c r="F556" s="160">
        <f>SUM(F557:F562)</f>
        <v>19</v>
      </c>
      <c r="G556" s="160">
        <f>SUM(G557:G562)</f>
        <v>43</v>
      </c>
      <c r="H556" s="161">
        <f>SUM(H557:H562)</f>
        <v>100</v>
      </c>
      <c r="I556" s="193"/>
    </row>
    <row r="557" spans="1:9" ht="15" x14ac:dyDescent="0.2">
      <c r="A557" s="154">
        <f>A555+1</f>
        <v>483</v>
      </c>
      <c r="B557" s="155" t="s">
        <v>882</v>
      </c>
      <c r="C557" s="155" t="s">
        <v>883</v>
      </c>
      <c r="D557" s="163">
        <v>1</v>
      </c>
      <c r="E557" s="163">
        <v>1</v>
      </c>
      <c r="F557" s="163">
        <v>0</v>
      </c>
      <c r="G557" s="163">
        <v>0</v>
      </c>
      <c r="H557" s="164">
        <f t="shared" ref="H557:H560" si="49">SUM(D557:G557)</f>
        <v>2</v>
      </c>
      <c r="I557" s="193"/>
    </row>
    <row r="558" spans="1:9" ht="15" x14ac:dyDescent="0.2">
      <c r="A558" s="154">
        <f>A557+1</f>
        <v>484</v>
      </c>
      <c r="B558" s="155" t="s">
        <v>882</v>
      </c>
      <c r="C558" s="155" t="s">
        <v>884</v>
      </c>
      <c r="D558" s="163">
        <v>3</v>
      </c>
      <c r="E558" s="163">
        <v>3</v>
      </c>
      <c r="F558" s="163">
        <v>3</v>
      </c>
      <c r="G558" s="163">
        <v>7</v>
      </c>
      <c r="H558" s="164">
        <f t="shared" si="49"/>
        <v>16</v>
      </c>
      <c r="I558" s="193"/>
    </row>
    <row r="559" spans="1:9" ht="15" x14ac:dyDescent="0.2">
      <c r="A559" s="154">
        <f t="shared" ref="A559:A562" si="50">A558+1</f>
        <v>485</v>
      </c>
      <c r="B559" s="155" t="s">
        <v>882</v>
      </c>
      <c r="C559" s="155" t="s">
        <v>885</v>
      </c>
      <c r="D559" s="163">
        <v>4</v>
      </c>
      <c r="E559" s="163">
        <v>3</v>
      </c>
      <c r="F559" s="163">
        <v>4</v>
      </c>
      <c r="G559" s="163">
        <v>8</v>
      </c>
      <c r="H559" s="164">
        <f t="shared" si="49"/>
        <v>19</v>
      </c>
      <c r="I559" s="193"/>
    </row>
    <row r="560" spans="1:9" ht="15" x14ac:dyDescent="0.2">
      <c r="A560" s="154">
        <f t="shared" si="50"/>
        <v>486</v>
      </c>
      <c r="B560" s="155" t="s">
        <v>882</v>
      </c>
      <c r="C560" s="155" t="s">
        <v>886</v>
      </c>
      <c r="D560" s="163">
        <v>1</v>
      </c>
      <c r="E560" s="163">
        <v>1</v>
      </c>
      <c r="F560" s="163">
        <v>1</v>
      </c>
      <c r="G560" s="163">
        <v>1</v>
      </c>
      <c r="H560" s="164">
        <f t="shared" si="49"/>
        <v>4</v>
      </c>
      <c r="I560" s="193"/>
    </row>
    <row r="561" spans="1:9" ht="15" x14ac:dyDescent="0.2">
      <c r="A561" s="154">
        <f t="shared" si="50"/>
        <v>487</v>
      </c>
      <c r="B561" s="155" t="s">
        <v>882</v>
      </c>
      <c r="C561" s="155" t="s">
        <v>887</v>
      </c>
      <c r="D561" s="163">
        <v>2</v>
      </c>
      <c r="E561" s="163">
        <v>2</v>
      </c>
      <c r="F561" s="163">
        <v>2</v>
      </c>
      <c r="G561" s="163">
        <v>4</v>
      </c>
      <c r="H561" s="164">
        <f>SUM(D561:G561)</f>
        <v>10</v>
      </c>
      <c r="I561" s="193"/>
    </row>
    <row r="562" spans="1:9" ht="15" x14ac:dyDescent="0.2">
      <c r="A562" s="154">
        <f t="shared" si="50"/>
        <v>488</v>
      </c>
      <c r="B562" s="155" t="s">
        <v>882</v>
      </c>
      <c r="C562" s="155" t="s">
        <v>397</v>
      </c>
      <c r="D562" s="163">
        <v>10</v>
      </c>
      <c r="E562" s="163">
        <v>7</v>
      </c>
      <c r="F562" s="163">
        <v>9</v>
      </c>
      <c r="G562" s="163">
        <v>23</v>
      </c>
      <c r="H562" s="164">
        <f>SUM(D562:G562)</f>
        <v>49</v>
      </c>
      <c r="I562" s="193"/>
    </row>
    <row r="563" spans="1:9" ht="15.75" x14ac:dyDescent="0.25">
      <c r="A563" s="255"/>
      <c r="B563" s="158" t="s">
        <v>888</v>
      </c>
      <c r="C563" s="159" t="s">
        <v>2018</v>
      </c>
      <c r="D563" s="168">
        <f>D564+D565</f>
        <v>280</v>
      </c>
      <c r="E563" s="168">
        <f>E564+E565</f>
        <v>200</v>
      </c>
      <c r="F563" s="168">
        <f>F564+F565</f>
        <v>220</v>
      </c>
      <c r="G563" s="168">
        <f>G564+G565</f>
        <v>540</v>
      </c>
      <c r="H563" s="161">
        <f>H564+H565</f>
        <v>1240</v>
      </c>
      <c r="I563" s="193"/>
    </row>
    <row r="564" spans="1:9" ht="15" x14ac:dyDescent="0.2">
      <c r="A564" s="154">
        <f>A562+1</f>
        <v>489</v>
      </c>
      <c r="B564" s="155" t="s">
        <v>888</v>
      </c>
      <c r="C564" s="155" t="s">
        <v>889</v>
      </c>
      <c r="D564" s="163">
        <v>39</v>
      </c>
      <c r="E564" s="163">
        <v>25</v>
      </c>
      <c r="F564" s="163">
        <v>28</v>
      </c>
      <c r="G564" s="163">
        <v>69</v>
      </c>
      <c r="H564" s="164">
        <f>SUM(D564:G564)</f>
        <v>161</v>
      </c>
      <c r="I564" s="193"/>
    </row>
    <row r="565" spans="1:9" ht="15" x14ac:dyDescent="0.2">
      <c r="A565" s="154">
        <f t="shared" si="47"/>
        <v>490</v>
      </c>
      <c r="B565" s="155" t="s">
        <v>888</v>
      </c>
      <c r="C565" s="155" t="s">
        <v>397</v>
      </c>
      <c r="D565" s="163">
        <v>241</v>
      </c>
      <c r="E565" s="163">
        <v>175</v>
      </c>
      <c r="F565" s="163">
        <v>192</v>
      </c>
      <c r="G565" s="163">
        <v>471</v>
      </c>
      <c r="H565" s="164">
        <f>SUM(D565:G565)</f>
        <v>1079</v>
      </c>
      <c r="I565" s="193"/>
    </row>
    <row r="566" spans="1:9" ht="15.75" x14ac:dyDescent="0.25">
      <c r="A566" s="255"/>
      <c r="B566" s="158" t="s">
        <v>890</v>
      </c>
      <c r="C566" s="159" t="s">
        <v>2018</v>
      </c>
      <c r="D566" s="160">
        <f>SUM(D567:D569)</f>
        <v>255</v>
      </c>
      <c r="E566" s="160">
        <f>SUM(E567:E569)</f>
        <v>205</v>
      </c>
      <c r="F566" s="160">
        <f>SUM(F567:F569)</f>
        <v>210</v>
      </c>
      <c r="G566" s="160">
        <f>SUM(G567:G569)</f>
        <v>490</v>
      </c>
      <c r="H566" s="161">
        <f>SUM(H567:H569)</f>
        <v>1160</v>
      </c>
      <c r="I566" s="193"/>
    </row>
    <row r="567" spans="1:9" ht="15" x14ac:dyDescent="0.2">
      <c r="A567" s="154">
        <f>A565+1</f>
        <v>491</v>
      </c>
      <c r="B567" s="155" t="s">
        <v>890</v>
      </c>
      <c r="C567" s="155" t="s">
        <v>890</v>
      </c>
      <c r="D567" s="163">
        <v>79</v>
      </c>
      <c r="E567" s="163">
        <v>64</v>
      </c>
      <c r="F567" s="163">
        <v>61</v>
      </c>
      <c r="G567" s="163">
        <v>150</v>
      </c>
      <c r="H567" s="164">
        <f>SUM(D567:G567)</f>
        <v>354</v>
      </c>
      <c r="I567" s="193"/>
    </row>
    <row r="568" spans="1:9" ht="15" x14ac:dyDescent="0.2">
      <c r="A568" s="154">
        <f>A567+1</f>
        <v>492</v>
      </c>
      <c r="B568" s="155" t="s">
        <v>890</v>
      </c>
      <c r="C568" s="155" t="s">
        <v>891</v>
      </c>
      <c r="D568" s="163">
        <v>69</v>
      </c>
      <c r="E568" s="163">
        <v>50</v>
      </c>
      <c r="F568" s="163">
        <v>58</v>
      </c>
      <c r="G568" s="163">
        <v>130</v>
      </c>
      <c r="H568" s="164">
        <f>SUM(D568:G568)</f>
        <v>307</v>
      </c>
      <c r="I568" s="193"/>
    </row>
    <row r="569" spans="1:9" ht="15" x14ac:dyDescent="0.2">
      <c r="A569" s="154">
        <f>A568+1</f>
        <v>493</v>
      </c>
      <c r="B569" s="155" t="s">
        <v>890</v>
      </c>
      <c r="C569" s="155" t="s">
        <v>397</v>
      </c>
      <c r="D569" s="163">
        <v>107</v>
      </c>
      <c r="E569" s="163">
        <v>91</v>
      </c>
      <c r="F569" s="163">
        <v>91</v>
      </c>
      <c r="G569" s="163">
        <v>210</v>
      </c>
      <c r="H569" s="164">
        <f>SUM(D569:G569)</f>
        <v>499</v>
      </c>
      <c r="I569" s="193"/>
    </row>
    <row r="570" spans="1:9" ht="15.75" x14ac:dyDescent="0.25">
      <c r="A570" s="255"/>
      <c r="B570" s="158" t="s">
        <v>892</v>
      </c>
      <c r="C570" s="159" t="s">
        <v>2018</v>
      </c>
      <c r="D570" s="160">
        <f>D571+D572</f>
        <v>80</v>
      </c>
      <c r="E570" s="160">
        <f>E571+E572</f>
        <v>50</v>
      </c>
      <c r="F570" s="160">
        <f>F571+F572</f>
        <v>40</v>
      </c>
      <c r="G570" s="160">
        <f>G571+G572</f>
        <v>140</v>
      </c>
      <c r="H570" s="161">
        <f>H571+H572</f>
        <v>310</v>
      </c>
      <c r="I570" s="193"/>
    </row>
    <row r="571" spans="1:9" ht="15" x14ac:dyDescent="0.2">
      <c r="A571" s="154">
        <f>A569+1</f>
        <v>494</v>
      </c>
      <c r="B571" s="155" t="s">
        <v>892</v>
      </c>
      <c r="C571" s="155" t="s">
        <v>893</v>
      </c>
      <c r="D571" s="163">
        <v>20</v>
      </c>
      <c r="E571" s="163">
        <v>13</v>
      </c>
      <c r="F571" s="163">
        <v>10</v>
      </c>
      <c r="G571" s="163">
        <v>34</v>
      </c>
      <c r="H571" s="164">
        <f>SUM(D571:G571)</f>
        <v>77</v>
      </c>
      <c r="I571" s="193"/>
    </row>
    <row r="572" spans="1:9" ht="15" x14ac:dyDescent="0.2">
      <c r="A572" s="154">
        <f t="shared" si="47"/>
        <v>495</v>
      </c>
      <c r="B572" s="155" t="s">
        <v>892</v>
      </c>
      <c r="C572" s="155" t="s">
        <v>397</v>
      </c>
      <c r="D572" s="163">
        <v>60</v>
      </c>
      <c r="E572" s="163">
        <v>37</v>
      </c>
      <c r="F572" s="163">
        <v>30</v>
      </c>
      <c r="G572" s="163">
        <v>106</v>
      </c>
      <c r="H572" s="164">
        <f>SUM(D572:G572)</f>
        <v>233</v>
      </c>
      <c r="I572" s="193"/>
    </row>
    <row r="573" spans="1:9" ht="15.75" x14ac:dyDescent="0.25">
      <c r="A573" s="255"/>
      <c r="B573" s="158" t="s">
        <v>894</v>
      </c>
      <c r="C573" s="159" t="s">
        <v>2018</v>
      </c>
      <c r="D573" s="160">
        <f>SUM(D574:D576)</f>
        <v>60</v>
      </c>
      <c r="E573" s="160">
        <f>SUM(E574:E576)</f>
        <v>40</v>
      </c>
      <c r="F573" s="160">
        <f>SUM(F574:F576)</f>
        <v>50</v>
      </c>
      <c r="G573" s="160">
        <f>SUM(G574:G576)</f>
        <v>110</v>
      </c>
      <c r="H573" s="161">
        <f>SUM(H574:H576)</f>
        <v>260</v>
      </c>
      <c r="I573" s="193"/>
    </row>
    <row r="574" spans="1:9" ht="15" x14ac:dyDescent="0.2">
      <c r="A574" s="154">
        <f>A572+1</f>
        <v>496</v>
      </c>
      <c r="B574" s="155" t="s">
        <v>894</v>
      </c>
      <c r="C574" s="155" t="s">
        <v>895</v>
      </c>
      <c r="D574" s="163">
        <v>20</v>
      </c>
      <c r="E574" s="163">
        <v>10</v>
      </c>
      <c r="F574" s="163">
        <v>14</v>
      </c>
      <c r="G574" s="163">
        <v>36</v>
      </c>
      <c r="H574" s="164">
        <f>SUM(D574:G574)</f>
        <v>80</v>
      </c>
      <c r="I574" s="193"/>
    </row>
    <row r="575" spans="1:9" ht="15" x14ac:dyDescent="0.2">
      <c r="A575" s="154">
        <f>A574+1</f>
        <v>497</v>
      </c>
      <c r="B575" s="155" t="s">
        <v>894</v>
      </c>
      <c r="C575" s="155" t="s">
        <v>896</v>
      </c>
      <c r="D575" s="163">
        <v>15</v>
      </c>
      <c r="E575" s="163">
        <v>11</v>
      </c>
      <c r="F575" s="163">
        <v>11</v>
      </c>
      <c r="G575" s="163">
        <v>26</v>
      </c>
      <c r="H575" s="164">
        <f>SUM(D575:G575)</f>
        <v>63</v>
      </c>
      <c r="I575" s="193"/>
    </row>
    <row r="576" spans="1:9" ht="15" x14ac:dyDescent="0.2">
      <c r="A576" s="154">
        <f t="shared" ref="A576" si="51">A575+1</f>
        <v>498</v>
      </c>
      <c r="B576" s="155" t="s">
        <v>894</v>
      </c>
      <c r="C576" s="155" t="s">
        <v>397</v>
      </c>
      <c r="D576" s="163">
        <v>25</v>
      </c>
      <c r="E576" s="163">
        <v>19</v>
      </c>
      <c r="F576" s="163">
        <v>25</v>
      </c>
      <c r="G576" s="163">
        <v>48</v>
      </c>
      <c r="H576" s="164">
        <f>SUM(D576:G576)</f>
        <v>117</v>
      </c>
      <c r="I576" s="193"/>
    </row>
    <row r="577" spans="1:9" ht="15.75" x14ac:dyDescent="0.25">
      <c r="A577" s="255"/>
      <c r="B577" s="158" t="s">
        <v>897</v>
      </c>
      <c r="C577" s="159" t="s">
        <v>2018</v>
      </c>
      <c r="D577" s="160">
        <f>D578+D579</f>
        <v>50</v>
      </c>
      <c r="E577" s="160">
        <f>E578+E579</f>
        <v>35</v>
      </c>
      <c r="F577" s="160">
        <f>F578+F579</f>
        <v>40</v>
      </c>
      <c r="G577" s="160">
        <f>G578+G579</f>
        <v>100</v>
      </c>
      <c r="H577" s="161">
        <f>H578+H579</f>
        <v>225</v>
      </c>
      <c r="I577" s="193"/>
    </row>
    <row r="578" spans="1:9" ht="15" x14ac:dyDescent="0.2">
      <c r="A578" s="154">
        <f>A576+1</f>
        <v>499</v>
      </c>
      <c r="B578" s="155" t="s">
        <v>897</v>
      </c>
      <c r="C578" s="155" t="s">
        <v>898</v>
      </c>
      <c r="D578" s="163">
        <v>15</v>
      </c>
      <c r="E578" s="163">
        <v>10</v>
      </c>
      <c r="F578" s="163">
        <v>12</v>
      </c>
      <c r="G578" s="163">
        <v>28</v>
      </c>
      <c r="H578" s="164">
        <f>SUM(D578:G578)</f>
        <v>65</v>
      </c>
      <c r="I578" s="193"/>
    </row>
    <row r="579" spans="1:9" ht="15" x14ac:dyDescent="0.2">
      <c r="A579" s="154">
        <f t="shared" si="47"/>
        <v>500</v>
      </c>
      <c r="B579" s="155" t="s">
        <v>897</v>
      </c>
      <c r="C579" s="155" t="s">
        <v>397</v>
      </c>
      <c r="D579" s="163">
        <v>35</v>
      </c>
      <c r="E579" s="163">
        <v>25</v>
      </c>
      <c r="F579" s="163">
        <v>28</v>
      </c>
      <c r="G579" s="163">
        <v>72</v>
      </c>
      <c r="H579" s="164">
        <f>SUM(D579:G579)</f>
        <v>160</v>
      </c>
      <c r="I579" s="193"/>
    </row>
    <row r="580" spans="1:9" ht="15.75" x14ac:dyDescent="0.25">
      <c r="A580" s="255"/>
      <c r="B580" s="158" t="s">
        <v>899</v>
      </c>
      <c r="C580" s="159" t="s">
        <v>2018</v>
      </c>
      <c r="D580" s="160">
        <f>D582+D581</f>
        <v>18</v>
      </c>
      <c r="E580" s="160">
        <f>E582+E581</f>
        <v>9</v>
      </c>
      <c r="F580" s="160">
        <f>F582+F581</f>
        <v>13</v>
      </c>
      <c r="G580" s="160">
        <f>G582+G581</f>
        <v>30</v>
      </c>
      <c r="H580" s="161">
        <f>H582+H581</f>
        <v>70</v>
      </c>
      <c r="I580" s="193"/>
    </row>
    <row r="581" spans="1:9" ht="15" x14ac:dyDescent="0.2">
      <c r="A581" s="154">
        <f>A579+1</f>
        <v>501</v>
      </c>
      <c r="B581" s="155" t="s">
        <v>899</v>
      </c>
      <c r="C581" s="155" t="s">
        <v>900</v>
      </c>
      <c r="D581" s="163">
        <v>8</v>
      </c>
      <c r="E581" s="163">
        <v>4</v>
      </c>
      <c r="F581" s="163">
        <v>6</v>
      </c>
      <c r="G581" s="163">
        <v>12</v>
      </c>
      <c r="H581" s="164">
        <f>SUM(D581:G581)</f>
        <v>30</v>
      </c>
      <c r="I581" s="193"/>
    </row>
    <row r="582" spans="1:9" ht="15" x14ac:dyDescent="0.2">
      <c r="A582" s="154">
        <f>A581+1</f>
        <v>502</v>
      </c>
      <c r="B582" s="155" t="s">
        <v>899</v>
      </c>
      <c r="C582" s="155" t="s">
        <v>397</v>
      </c>
      <c r="D582" s="163">
        <v>10</v>
      </c>
      <c r="E582" s="163">
        <v>5</v>
      </c>
      <c r="F582" s="163">
        <v>7</v>
      </c>
      <c r="G582" s="163">
        <v>18</v>
      </c>
      <c r="H582" s="164">
        <f>SUM(D582:G582)</f>
        <v>40</v>
      </c>
      <c r="I582" s="193"/>
    </row>
    <row r="583" spans="1:9" ht="15.75" x14ac:dyDescent="0.25">
      <c r="A583" s="255"/>
      <c r="B583" s="158" t="s">
        <v>2022</v>
      </c>
      <c r="C583" s="159" t="s">
        <v>2015</v>
      </c>
      <c r="D583" s="160">
        <f>SUM(D584:D586)</f>
        <v>2890</v>
      </c>
      <c r="E583" s="160">
        <f>SUM(E584:E586)</f>
        <v>2230</v>
      </c>
      <c r="F583" s="160">
        <f>SUM(F584:F586)</f>
        <v>2310</v>
      </c>
      <c r="G583" s="160">
        <f>SUM(G584:G586)</f>
        <v>5465</v>
      </c>
      <c r="H583" s="161">
        <f>SUM(H584:H586)</f>
        <v>12895</v>
      </c>
      <c r="I583" s="193"/>
    </row>
    <row r="584" spans="1:9" ht="15" x14ac:dyDescent="0.2">
      <c r="A584" s="154">
        <f>A582+1</f>
        <v>503</v>
      </c>
      <c r="B584" s="155" t="s">
        <v>901</v>
      </c>
      <c r="C584" s="155" t="s">
        <v>902</v>
      </c>
      <c r="D584" s="180">
        <v>253</v>
      </c>
      <c r="E584" s="180">
        <v>190</v>
      </c>
      <c r="F584" s="180">
        <v>204</v>
      </c>
      <c r="G584" s="180">
        <v>467</v>
      </c>
      <c r="H584" s="164">
        <f>SUM(D584:G584)</f>
        <v>1114</v>
      </c>
      <c r="I584" s="193"/>
    </row>
    <row r="585" spans="1:9" ht="15" x14ac:dyDescent="0.2">
      <c r="A585" s="154">
        <f>A584+1</f>
        <v>504</v>
      </c>
      <c r="B585" s="155" t="s">
        <v>901</v>
      </c>
      <c r="C585" s="155" t="s">
        <v>901</v>
      </c>
      <c r="D585" s="181">
        <v>1352</v>
      </c>
      <c r="E585" s="181">
        <v>1056</v>
      </c>
      <c r="F585" s="181">
        <v>1091</v>
      </c>
      <c r="G585" s="181">
        <v>2600</v>
      </c>
      <c r="H585" s="164">
        <f>SUM(D585:G585)</f>
        <v>6099</v>
      </c>
      <c r="I585" s="193"/>
    </row>
    <row r="586" spans="1:9" ht="15" x14ac:dyDescent="0.2">
      <c r="A586" s="154">
        <f t="shared" ref="A586:A587" si="52">A585+1</f>
        <v>505</v>
      </c>
      <c r="B586" s="155" t="s">
        <v>901</v>
      </c>
      <c r="C586" s="155" t="s">
        <v>397</v>
      </c>
      <c r="D586" s="181">
        <v>1285</v>
      </c>
      <c r="E586" s="180">
        <v>984</v>
      </c>
      <c r="F586" s="181">
        <v>1015</v>
      </c>
      <c r="G586" s="181">
        <v>2398</v>
      </c>
      <c r="H586" s="164">
        <f>SUM(D586:G586)</f>
        <v>5682</v>
      </c>
      <c r="I586" s="193"/>
    </row>
    <row r="587" spans="1:9" ht="15.75" x14ac:dyDescent="0.25">
      <c r="A587" s="154">
        <f t="shared" si="52"/>
        <v>506</v>
      </c>
      <c r="B587" s="159" t="s">
        <v>903</v>
      </c>
      <c r="C587" s="159" t="s">
        <v>2018</v>
      </c>
      <c r="D587" s="163">
        <v>265</v>
      </c>
      <c r="E587" s="163">
        <v>130</v>
      </c>
      <c r="F587" s="163">
        <v>180</v>
      </c>
      <c r="G587" s="163">
        <v>420</v>
      </c>
      <c r="H587" s="161">
        <f>SUM(D587:G587)</f>
        <v>995</v>
      </c>
      <c r="I587" s="193"/>
    </row>
    <row r="588" spans="1:9" ht="15.75" x14ac:dyDescent="0.25">
      <c r="A588" s="255"/>
      <c r="B588" s="158" t="s">
        <v>904</v>
      </c>
      <c r="C588" s="159" t="s">
        <v>2018</v>
      </c>
      <c r="D588" s="160">
        <f>SUM(D589:D590)</f>
        <v>3</v>
      </c>
      <c r="E588" s="160">
        <f>SUM(E589:E590)</f>
        <v>3</v>
      </c>
      <c r="F588" s="160">
        <f>SUM(F589:F590)</f>
        <v>2</v>
      </c>
      <c r="G588" s="160">
        <f>SUM(G589:G590)</f>
        <v>7</v>
      </c>
      <c r="H588" s="161">
        <f>SUM(H589:H590)</f>
        <v>15</v>
      </c>
      <c r="I588" s="193"/>
    </row>
    <row r="589" spans="1:9" ht="15" x14ac:dyDescent="0.2">
      <c r="A589" s="154">
        <f>A587+1</f>
        <v>507</v>
      </c>
      <c r="B589" s="155" t="s">
        <v>904</v>
      </c>
      <c r="C589" s="155" t="s">
        <v>905</v>
      </c>
      <c r="D589" s="163">
        <v>1</v>
      </c>
      <c r="E589" s="163">
        <v>1</v>
      </c>
      <c r="F589" s="163">
        <v>1</v>
      </c>
      <c r="G589" s="163">
        <v>2</v>
      </c>
      <c r="H589" s="164">
        <f>SUM(D589:G589)</f>
        <v>5</v>
      </c>
      <c r="I589" s="193"/>
    </row>
    <row r="590" spans="1:9" ht="15" x14ac:dyDescent="0.2">
      <c r="A590" s="154">
        <f t="shared" si="47"/>
        <v>508</v>
      </c>
      <c r="B590" s="155" t="s">
        <v>904</v>
      </c>
      <c r="C590" s="155" t="s">
        <v>397</v>
      </c>
      <c r="D590" s="163">
        <v>2</v>
      </c>
      <c r="E590" s="163">
        <v>2</v>
      </c>
      <c r="F590" s="163">
        <v>1</v>
      </c>
      <c r="G590" s="163">
        <v>5</v>
      </c>
      <c r="H590" s="164">
        <f>SUM(D590:G590)</f>
        <v>10</v>
      </c>
      <c r="I590" s="193"/>
    </row>
    <row r="591" spans="1:9" ht="15.75" x14ac:dyDescent="0.25">
      <c r="A591" s="255"/>
      <c r="B591" s="158" t="s">
        <v>906</v>
      </c>
      <c r="C591" s="159" t="s">
        <v>2018</v>
      </c>
      <c r="D591" s="160">
        <f>SUM(D592:D593)</f>
        <v>28</v>
      </c>
      <c r="E591" s="160">
        <f>SUM(E592:E593)</f>
        <v>19</v>
      </c>
      <c r="F591" s="160">
        <f>SUM(F592:F593)</f>
        <v>23</v>
      </c>
      <c r="G591" s="160">
        <f>SUM(G592:G593)</f>
        <v>50</v>
      </c>
      <c r="H591" s="161">
        <f>SUM(H592:H593)</f>
        <v>120</v>
      </c>
      <c r="I591" s="193"/>
    </row>
    <row r="592" spans="1:9" ht="15" x14ac:dyDescent="0.2">
      <c r="A592" s="154">
        <f>A590+1</f>
        <v>509</v>
      </c>
      <c r="B592" s="155" t="s">
        <v>906</v>
      </c>
      <c r="C592" s="155" t="s">
        <v>907</v>
      </c>
      <c r="D592" s="163">
        <v>17</v>
      </c>
      <c r="E592" s="163">
        <v>12</v>
      </c>
      <c r="F592" s="163">
        <v>14</v>
      </c>
      <c r="G592" s="163">
        <v>31</v>
      </c>
      <c r="H592" s="164">
        <f>SUM(D592:G592)</f>
        <v>74</v>
      </c>
      <c r="I592" s="193"/>
    </row>
    <row r="593" spans="1:9" ht="15" x14ac:dyDescent="0.2">
      <c r="A593" s="154">
        <f t="shared" si="47"/>
        <v>510</v>
      </c>
      <c r="B593" s="155" t="s">
        <v>906</v>
      </c>
      <c r="C593" s="155" t="s">
        <v>397</v>
      </c>
      <c r="D593" s="163">
        <v>11</v>
      </c>
      <c r="E593" s="163">
        <v>7</v>
      </c>
      <c r="F593" s="163">
        <v>9</v>
      </c>
      <c r="G593" s="163">
        <v>19</v>
      </c>
      <c r="H593" s="164">
        <f>SUM(D593:G593)</f>
        <v>46</v>
      </c>
      <c r="I593" s="193"/>
    </row>
    <row r="594" spans="1:9" ht="15.75" x14ac:dyDescent="0.25">
      <c r="A594" s="255"/>
      <c r="B594" s="158" t="s">
        <v>908</v>
      </c>
      <c r="C594" s="159" t="s">
        <v>2018</v>
      </c>
      <c r="D594" s="160">
        <f>SUM(D595:D598)</f>
        <v>423</v>
      </c>
      <c r="E594" s="160">
        <f>SUM(E595:E598)</f>
        <v>303</v>
      </c>
      <c r="F594" s="160">
        <f>SUM(F595:F598)</f>
        <v>344</v>
      </c>
      <c r="G594" s="160">
        <f>SUM(G595:G598)</f>
        <v>769</v>
      </c>
      <c r="H594" s="161">
        <f>SUM(H595:H598)</f>
        <v>1839</v>
      </c>
      <c r="I594" s="193"/>
    </row>
    <row r="595" spans="1:9" ht="15" x14ac:dyDescent="0.2">
      <c r="A595" s="154">
        <f>A593+1</f>
        <v>511</v>
      </c>
      <c r="B595" s="155" t="s">
        <v>908</v>
      </c>
      <c r="C595" s="155" t="s">
        <v>909</v>
      </c>
      <c r="D595" s="163">
        <v>122</v>
      </c>
      <c r="E595" s="163">
        <v>88</v>
      </c>
      <c r="F595" s="163">
        <v>100</v>
      </c>
      <c r="G595" s="163">
        <v>220</v>
      </c>
      <c r="H595" s="164">
        <f>SUM(D595:G595)</f>
        <v>530</v>
      </c>
      <c r="I595" s="193"/>
    </row>
    <row r="596" spans="1:9" ht="15" x14ac:dyDescent="0.2">
      <c r="A596" s="154">
        <f t="shared" si="47"/>
        <v>512</v>
      </c>
      <c r="B596" s="155" t="s">
        <v>908</v>
      </c>
      <c r="C596" s="155" t="s">
        <v>910</v>
      </c>
      <c r="D596" s="163">
        <v>19</v>
      </c>
      <c r="E596" s="163">
        <v>14</v>
      </c>
      <c r="F596" s="163">
        <v>16</v>
      </c>
      <c r="G596" s="163">
        <v>36</v>
      </c>
      <c r="H596" s="164">
        <f>SUM(D596:G596)</f>
        <v>85</v>
      </c>
      <c r="I596" s="193"/>
    </row>
    <row r="597" spans="1:9" ht="15" x14ac:dyDescent="0.2">
      <c r="A597" s="154">
        <f t="shared" si="47"/>
        <v>513</v>
      </c>
      <c r="B597" s="155" t="s">
        <v>908</v>
      </c>
      <c r="C597" s="155" t="s">
        <v>911</v>
      </c>
      <c r="D597" s="163">
        <v>108</v>
      </c>
      <c r="E597" s="163">
        <v>75</v>
      </c>
      <c r="F597" s="163">
        <v>78</v>
      </c>
      <c r="G597" s="163">
        <v>199</v>
      </c>
      <c r="H597" s="164">
        <f>SUM(D597:G597)</f>
        <v>460</v>
      </c>
      <c r="I597" s="193"/>
    </row>
    <row r="598" spans="1:9" ht="15" x14ac:dyDescent="0.2">
      <c r="A598" s="154">
        <f t="shared" ref="A598" si="53">A597+1</f>
        <v>514</v>
      </c>
      <c r="B598" s="155" t="s">
        <v>908</v>
      </c>
      <c r="C598" s="155" t="s">
        <v>397</v>
      </c>
      <c r="D598" s="163">
        <v>174</v>
      </c>
      <c r="E598" s="163">
        <v>126</v>
      </c>
      <c r="F598" s="163">
        <v>150</v>
      </c>
      <c r="G598" s="163">
        <v>314</v>
      </c>
      <c r="H598" s="164">
        <f>SUM(D598:G598)</f>
        <v>764</v>
      </c>
      <c r="I598" s="193"/>
    </row>
    <row r="599" spans="1:9" ht="15.75" x14ac:dyDescent="0.25">
      <c r="A599" s="255"/>
      <c r="B599" s="158" t="s">
        <v>912</v>
      </c>
      <c r="C599" s="159" t="s">
        <v>2018</v>
      </c>
      <c r="D599" s="160">
        <f>SUM(D600:D601)</f>
        <v>15</v>
      </c>
      <c r="E599" s="160">
        <f t="shared" ref="E599:G599" si="54">SUM(E600:E601)</f>
        <v>10</v>
      </c>
      <c r="F599" s="160">
        <f t="shared" si="54"/>
        <v>15</v>
      </c>
      <c r="G599" s="160">
        <f t="shared" si="54"/>
        <v>30</v>
      </c>
      <c r="H599" s="161">
        <f>SUM(H600:H601)</f>
        <v>70</v>
      </c>
      <c r="I599" s="193"/>
    </row>
    <row r="600" spans="1:9" ht="15" x14ac:dyDescent="0.2">
      <c r="A600" s="154">
        <f>A598+1</f>
        <v>515</v>
      </c>
      <c r="B600" s="155" t="s">
        <v>912</v>
      </c>
      <c r="C600" s="155" t="s">
        <v>913</v>
      </c>
      <c r="D600" s="163">
        <v>3</v>
      </c>
      <c r="E600" s="163">
        <v>2</v>
      </c>
      <c r="F600" s="163">
        <v>3</v>
      </c>
      <c r="G600" s="163">
        <v>5</v>
      </c>
      <c r="H600" s="164">
        <f>SUM(D600:G600)</f>
        <v>13</v>
      </c>
      <c r="I600" s="193"/>
    </row>
    <row r="601" spans="1:9" ht="15" x14ac:dyDescent="0.2">
      <c r="A601" s="154">
        <f t="shared" ref="A601" si="55">A600+1</f>
        <v>516</v>
      </c>
      <c r="B601" s="155" t="s">
        <v>912</v>
      </c>
      <c r="C601" s="155" t="s">
        <v>397</v>
      </c>
      <c r="D601" s="163">
        <v>12</v>
      </c>
      <c r="E601" s="163">
        <v>8</v>
      </c>
      <c r="F601" s="163">
        <v>12</v>
      </c>
      <c r="G601" s="163">
        <v>25</v>
      </c>
      <c r="H601" s="164">
        <f>SUM(D601:G601)</f>
        <v>57</v>
      </c>
      <c r="I601" s="193"/>
    </row>
    <row r="602" spans="1:9" ht="15.75" x14ac:dyDescent="0.25">
      <c r="A602" s="255"/>
      <c r="B602" s="158" t="s">
        <v>914</v>
      </c>
      <c r="C602" s="159" t="s">
        <v>2018</v>
      </c>
      <c r="D602" s="160">
        <f>SUM(D603:D606)</f>
        <v>540</v>
      </c>
      <c r="E602" s="160">
        <f>SUM(E603:E606)</f>
        <v>340</v>
      </c>
      <c r="F602" s="160">
        <f>SUM(F603:F606)</f>
        <v>380</v>
      </c>
      <c r="G602" s="160">
        <f>SUM(G603:G606)</f>
        <v>940</v>
      </c>
      <c r="H602" s="161">
        <f>SUM(H603:H606)</f>
        <v>2200</v>
      </c>
      <c r="I602" s="193"/>
    </row>
    <row r="603" spans="1:9" ht="15" x14ac:dyDescent="0.2">
      <c r="A603" s="154">
        <f>A601+1</f>
        <v>517</v>
      </c>
      <c r="B603" s="155" t="s">
        <v>914</v>
      </c>
      <c r="C603" s="155" t="s">
        <v>915</v>
      </c>
      <c r="D603" s="163">
        <v>32</v>
      </c>
      <c r="E603" s="163">
        <v>21</v>
      </c>
      <c r="F603" s="163">
        <v>24</v>
      </c>
      <c r="G603" s="163">
        <v>59</v>
      </c>
      <c r="H603" s="164">
        <f>SUM(D603:G603)</f>
        <v>136</v>
      </c>
      <c r="I603" s="193"/>
    </row>
    <row r="604" spans="1:9" ht="15" x14ac:dyDescent="0.2">
      <c r="A604" s="154">
        <f t="shared" ref="A604:A606" si="56">A603+1</f>
        <v>518</v>
      </c>
      <c r="B604" s="155" t="s">
        <v>914</v>
      </c>
      <c r="C604" s="155" t="s">
        <v>916</v>
      </c>
      <c r="D604" s="163">
        <v>287</v>
      </c>
      <c r="E604" s="163">
        <v>181</v>
      </c>
      <c r="F604" s="163">
        <v>205</v>
      </c>
      <c r="G604" s="163">
        <v>502</v>
      </c>
      <c r="H604" s="164">
        <f>SUM(D604:G604)</f>
        <v>1175</v>
      </c>
      <c r="I604" s="193"/>
    </row>
    <row r="605" spans="1:9" ht="15" x14ac:dyDescent="0.2">
      <c r="A605" s="154">
        <f t="shared" si="56"/>
        <v>519</v>
      </c>
      <c r="B605" s="155" t="s">
        <v>914</v>
      </c>
      <c r="C605" s="155" t="s">
        <v>917</v>
      </c>
      <c r="D605" s="163">
        <v>32</v>
      </c>
      <c r="E605" s="163">
        <v>21</v>
      </c>
      <c r="F605" s="163">
        <v>23</v>
      </c>
      <c r="G605" s="163">
        <v>58</v>
      </c>
      <c r="H605" s="164">
        <f>SUM(D605:G605)</f>
        <v>134</v>
      </c>
      <c r="I605" s="193"/>
    </row>
    <row r="606" spans="1:9" ht="15" x14ac:dyDescent="0.2">
      <c r="A606" s="154">
        <f t="shared" si="56"/>
        <v>520</v>
      </c>
      <c r="B606" s="155" t="s">
        <v>914</v>
      </c>
      <c r="C606" s="155" t="s">
        <v>397</v>
      </c>
      <c r="D606" s="163">
        <v>189</v>
      </c>
      <c r="E606" s="163">
        <v>117</v>
      </c>
      <c r="F606" s="163">
        <v>128</v>
      </c>
      <c r="G606" s="163">
        <v>321</v>
      </c>
      <c r="H606" s="164">
        <f>SUM(D606:G606)</f>
        <v>755</v>
      </c>
      <c r="I606" s="193"/>
    </row>
    <row r="607" spans="1:9" ht="15.75" x14ac:dyDescent="0.25">
      <c r="A607" s="255"/>
      <c r="B607" s="158" t="s">
        <v>918</v>
      </c>
      <c r="C607" s="159" t="s">
        <v>2018</v>
      </c>
      <c r="D607" s="160">
        <f>SUM(D608:D609)</f>
        <v>2</v>
      </c>
      <c r="E607" s="160">
        <f>SUM(E608:E609)</f>
        <v>2</v>
      </c>
      <c r="F607" s="160">
        <f>SUM(F608:F609)</f>
        <v>1</v>
      </c>
      <c r="G607" s="160">
        <f>SUM(G608:G609)</f>
        <v>1</v>
      </c>
      <c r="H607" s="161">
        <f>SUM(H608:H609)</f>
        <v>6</v>
      </c>
      <c r="I607" s="193"/>
    </row>
    <row r="608" spans="1:9" ht="15" x14ac:dyDescent="0.2">
      <c r="A608" s="154">
        <f>A606+1</f>
        <v>521</v>
      </c>
      <c r="B608" s="155" t="s">
        <v>918</v>
      </c>
      <c r="C608" s="155" t="s">
        <v>919</v>
      </c>
      <c r="D608" s="163">
        <v>1</v>
      </c>
      <c r="E608" s="163">
        <v>1</v>
      </c>
      <c r="F608" s="163">
        <v>1</v>
      </c>
      <c r="G608" s="163">
        <v>1</v>
      </c>
      <c r="H608" s="164">
        <f>SUM(D608:G608)</f>
        <v>4</v>
      </c>
      <c r="I608" s="193"/>
    </row>
    <row r="609" spans="1:9" ht="15" x14ac:dyDescent="0.2">
      <c r="A609" s="154">
        <f t="shared" ref="A609:A629" si="57">A608+1</f>
        <v>522</v>
      </c>
      <c r="B609" s="155" t="s">
        <v>918</v>
      </c>
      <c r="C609" s="155" t="s">
        <v>397</v>
      </c>
      <c r="D609" s="163">
        <v>1</v>
      </c>
      <c r="E609" s="163">
        <v>1</v>
      </c>
      <c r="F609" s="163">
        <v>0</v>
      </c>
      <c r="G609" s="163">
        <v>0</v>
      </c>
      <c r="H609" s="164">
        <f>SUM(D609:G609)</f>
        <v>2</v>
      </c>
      <c r="I609" s="193"/>
    </row>
    <row r="610" spans="1:9" ht="15.75" x14ac:dyDescent="0.25">
      <c r="A610" s="255"/>
      <c r="B610" s="158" t="s">
        <v>920</v>
      </c>
      <c r="C610" s="159" t="s">
        <v>2018</v>
      </c>
      <c r="D610" s="160">
        <f>SUM(D611:D620)</f>
        <v>133</v>
      </c>
      <c r="E610" s="160">
        <f>SUM(E611:E620)</f>
        <v>84</v>
      </c>
      <c r="F610" s="160">
        <f>SUM(F611:F620)</f>
        <v>90</v>
      </c>
      <c r="G610" s="160">
        <f>SUM(G611:G620)</f>
        <v>223</v>
      </c>
      <c r="H610" s="161">
        <f>SUM(H611:H620)</f>
        <v>530</v>
      </c>
      <c r="I610" s="193"/>
    </row>
    <row r="611" spans="1:9" ht="15" x14ac:dyDescent="0.2">
      <c r="A611" s="154">
        <f>A609+1</f>
        <v>523</v>
      </c>
      <c r="B611" s="155" t="s">
        <v>920</v>
      </c>
      <c r="C611" s="155" t="s">
        <v>921</v>
      </c>
      <c r="D611" s="163">
        <v>3</v>
      </c>
      <c r="E611" s="163">
        <v>2</v>
      </c>
      <c r="F611" s="163">
        <v>2</v>
      </c>
      <c r="G611" s="163">
        <v>5</v>
      </c>
      <c r="H611" s="164">
        <f t="shared" ref="H611:H618" si="58">SUM(D611:G611)</f>
        <v>12</v>
      </c>
      <c r="I611" s="193"/>
    </row>
    <row r="612" spans="1:9" ht="15" x14ac:dyDescent="0.2">
      <c r="A612" s="154">
        <f t="shared" si="57"/>
        <v>524</v>
      </c>
      <c r="B612" s="155" t="s">
        <v>920</v>
      </c>
      <c r="C612" s="155" t="s">
        <v>922</v>
      </c>
      <c r="D612" s="163">
        <v>6</v>
      </c>
      <c r="E612" s="163">
        <v>4</v>
      </c>
      <c r="F612" s="163">
        <v>4</v>
      </c>
      <c r="G612" s="163">
        <v>9</v>
      </c>
      <c r="H612" s="164">
        <f t="shared" si="58"/>
        <v>23</v>
      </c>
      <c r="I612" s="193"/>
    </row>
    <row r="613" spans="1:9" ht="15" x14ac:dyDescent="0.2">
      <c r="A613" s="154">
        <f t="shared" si="57"/>
        <v>525</v>
      </c>
      <c r="B613" s="155" t="s">
        <v>920</v>
      </c>
      <c r="C613" s="155" t="s">
        <v>923</v>
      </c>
      <c r="D613" s="163">
        <v>3</v>
      </c>
      <c r="E613" s="163">
        <v>2</v>
      </c>
      <c r="F613" s="163">
        <v>2</v>
      </c>
      <c r="G613" s="163">
        <v>3</v>
      </c>
      <c r="H613" s="164">
        <f t="shared" si="58"/>
        <v>10</v>
      </c>
      <c r="I613" s="193"/>
    </row>
    <row r="614" spans="1:9" ht="15" x14ac:dyDescent="0.2">
      <c r="A614" s="154">
        <f t="shared" si="57"/>
        <v>526</v>
      </c>
      <c r="B614" s="155" t="s">
        <v>920</v>
      </c>
      <c r="C614" s="155" t="s">
        <v>924</v>
      </c>
      <c r="D614" s="163">
        <v>2</v>
      </c>
      <c r="E614" s="163">
        <v>1</v>
      </c>
      <c r="F614" s="163">
        <v>2</v>
      </c>
      <c r="G614" s="163">
        <v>4</v>
      </c>
      <c r="H614" s="164">
        <f t="shared" si="58"/>
        <v>9</v>
      </c>
      <c r="I614" s="193"/>
    </row>
    <row r="615" spans="1:9" ht="15" x14ac:dyDescent="0.2">
      <c r="A615" s="154">
        <f t="shared" si="57"/>
        <v>527</v>
      </c>
      <c r="B615" s="155" t="s">
        <v>920</v>
      </c>
      <c r="C615" s="155" t="s">
        <v>925</v>
      </c>
      <c r="D615" s="163">
        <v>5</v>
      </c>
      <c r="E615" s="163">
        <v>3</v>
      </c>
      <c r="F615" s="163">
        <v>3</v>
      </c>
      <c r="G615" s="163">
        <v>8</v>
      </c>
      <c r="H615" s="164">
        <f t="shared" si="58"/>
        <v>19</v>
      </c>
      <c r="I615" s="193"/>
    </row>
    <row r="616" spans="1:9" ht="15" x14ac:dyDescent="0.2">
      <c r="A616" s="154">
        <f t="shared" si="57"/>
        <v>528</v>
      </c>
      <c r="B616" s="155" t="s">
        <v>920</v>
      </c>
      <c r="C616" s="155" t="s">
        <v>926</v>
      </c>
      <c r="D616" s="163">
        <v>11</v>
      </c>
      <c r="E616" s="163">
        <v>7</v>
      </c>
      <c r="F616" s="163">
        <v>8</v>
      </c>
      <c r="G616" s="163">
        <v>19</v>
      </c>
      <c r="H616" s="164">
        <f t="shared" si="58"/>
        <v>45</v>
      </c>
      <c r="I616" s="193"/>
    </row>
    <row r="617" spans="1:9" ht="15" x14ac:dyDescent="0.2">
      <c r="A617" s="154">
        <f t="shared" si="57"/>
        <v>529</v>
      </c>
      <c r="B617" s="155" t="s">
        <v>920</v>
      </c>
      <c r="C617" s="155" t="s">
        <v>927</v>
      </c>
      <c r="D617" s="163">
        <v>3</v>
      </c>
      <c r="E617" s="163">
        <v>2</v>
      </c>
      <c r="F617" s="163">
        <v>2</v>
      </c>
      <c r="G617" s="163">
        <v>6</v>
      </c>
      <c r="H617" s="164">
        <f t="shared" si="58"/>
        <v>13</v>
      </c>
      <c r="I617" s="193"/>
    </row>
    <row r="618" spans="1:9" ht="15" x14ac:dyDescent="0.2">
      <c r="A618" s="154">
        <f t="shared" si="57"/>
        <v>530</v>
      </c>
      <c r="B618" s="155" t="s">
        <v>920</v>
      </c>
      <c r="C618" s="155" t="s">
        <v>928</v>
      </c>
      <c r="D618" s="163">
        <v>10</v>
      </c>
      <c r="E618" s="163">
        <v>6</v>
      </c>
      <c r="F618" s="163">
        <v>6</v>
      </c>
      <c r="G618" s="163">
        <v>16</v>
      </c>
      <c r="H618" s="164">
        <f t="shared" si="58"/>
        <v>38</v>
      </c>
      <c r="I618" s="193"/>
    </row>
    <row r="619" spans="1:9" ht="15" x14ac:dyDescent="0.2">
      <c r="A619" s="154">
        <f t="shared" si="57"/>
        <v>531</v>
      </c>
      <c r="B619" s="155" t="s">
        <v>920</v>
      </c>
      <c r="C619" s="155" t="s">
        <v>929</v>
      </c>
      <c r="D619" s="163">
        <v>25</v>
      </c>
      <c r="E619" s="163">
        <v>17</v>
      </c>
      <c r="F619" s="163">
        <v>18</v>
      </c>
      <c r="G619" s="163">
        <v>43</v>
      </c>
      <c r="H619" s="164">
        <f>SUM(D619:G619)</f>
        <v>103</v>
      </c>
      <c r="I619" s="193"/>
    </row>
    <row r="620" spans="1:9" ht="15" x14ac:dyDescent="0.2">
      <c r="A620" s="154">
        <f t="shared" si="57"/>
        <v>532</v>
      </c>
      <c r="B620" s="155" t="s">
        <v>920</v>
      </c>
      <c r="C620" s="155" t="s">
        <v>397</v>
      </c>
      <c r="D620" s="163">
        <v>65</v>
      </c>
      <c r="E620" s="163">
        <v>40</v>
      </c>
      <c r="F620" s="163">
        <v>43</v>
      </c>
      <c r="G620" s="163">
        <v>110</v>
      </c>
      <c r="H620" s="164">
        <f>SUM(D620:G620)</f>
        <v>258</v>
      </c>
      <c r="I620" s="193"/>
    </row>
    <row r="621" spans="1:9" ht="15.75" x14ac:dyDescent="0.25">
      <c r="A621" s="255"/>
      <c r="B621" s="158" t="s">
        <v>930</v>
      </c>
      <c r="C621" s="159" t="s">
        <v>2018</v>
      </c>
      <c r="D621" s="160">
        <f>SUM(D622:D625)</f>
        <v>225</v>
      </c>
      <c r="E621" s="160">
        <f>SUM(E622:E625)</f>
        <v>160</v>
      </c>
      <c r="F621" s="160">
        <f>SUM(F622:F625)</f>
        <v>185</v>
      </c>
      <c r="G621" s="160">
        <f>SUM(G622:G625)</f>
        <v>425</v>
      </c>
      <c r="H621" s="161">
        <f>SUM(H622:H625)</f>
        <v>995</v>
      </c>
      <c r="I621" s="193"/>
    </row>
    <row r="622" spans="1:9" ht="15" x14ac:dyDescent="0.2">
      <c r="A622" s="154">
        <f>A620+1</f>
        <v>533</v>
      </c>
      <c r="B622" s="155" t="s">
        <v>930</v>
      </c>
      <c r="C622" s="155" t="s">
        <v>931</v>
      </c>
      <c r="D622" s="163">
        <v>38</v>
      </c>
      <c r="E622" s="163">
        <v>30</v>
      </c>
      <c r="F622" s="163">
        <v>33</v>
      </c>
      <c r="G622" s="163">
        <v>75</v>
      </c>
      <c r="H622" s="164">
        <f>SUM(D622:G622)</f>
        <v>176</v>
      </c>
      <c r="I622" s="193"/>
    </row>
    <row r="623" spans="1:9" ht="15" x14ac:dyDescent="0.2">
      <c r="A623" s="154">
        <f t="shared" si="57"/>
        <v>534</v>
      </c>
      <c r="B623" s="155" t="s">
        <v>930</v>
      </c>
      <c r="C623" s="155" t="s">
        <v>932</v>
      </c>
      <c r="D623" s="163">
        <v>73</v>
      </c>
      <c r="E623" s="163">
        <v>52</v>
      </c>
      <c r="F623" s="163">
        <v>61</v>
      </c>
      <c r="G623" s="163">
        <v>137</v>
      </c>
      <c r="H623" s="164">
        <f>SUM(D623:G623)</f>
        <v>323</v>
      </c>
      <c r="I623" s="193"/>
    </row>
    <row r="624" spans="1:9" ht="15" x14ac:dyDescent="0.2">
      <c r="A624" s="154">
        <f t="shared" si="57"/>
        <v>535</v>
      </c>
      <c r="B624" s="155" t="s">
        <v>930</v>
      </c>
      <c r="C624" s="155" t="s">
        <v>933</v>
      </c>
      <c r="D624" s="163">
        <v>2</v>
      </c>
      <c r="E624" s="163">
        <v>2</v>
      </c>
      <c r="F624" s="163">
        <v>2</v>
      </c>
      <c r="G624" s="163">
        <v>4</v>
      </c>
      <c r="H624" s="164">
        <f>SUM(D624:G624)</f>
        <v>10</v>
      </c>
      <c r="I624" s="193"/>
    </row>
    <row r="625" spans="1:9" ht="15" x14ac:dyDescent="0.2">
      <c r="A625" s="154">
        <f t="shared" si="57"/>
        <v>536</v>
      </c>
      <c r="B625" s="155" t="s">
        <v>930</v>
      </c>
      <c r="C625" s="155" t="s">
        <v>397</v>
      </c>
      <c r="D625" s="163">
        <v>112</v>
      </c>
      <c r="E625" s="163">
        <v>76</v>
      </c>
      <c r="F625" s="163">
        <v>89</v>
      </c>
      <c r="G625" s="163">
        <v>209</v>
      </c>
      <c r="H625" s="164">
        <f>SUM(D625:G625)</f>
        <v>486</v>
      </c>
      <c r="I625" s="193"/>
    </row>
    <row r="626" spans="1:9" ht="15.75" x14ac:dyDescent="0.25">
      <c r="A626" s="154">
        <f t="shared" si="57"/>
        <v>537</v>
      </c>
      <c r="B626" s="159" t="s">
        <v>934</v>
      </c>
      <c r="C626" s="159" t="s">
        <v>2018</v>
      </c>
      <c r="D626" s="163">
        <v>2</v>
      </c>
      <c r="E626" s="163">
        <v>2</v>
      </c>
      <c r="F626" s="163">
        <v>2</v>
      </c>
      <c r="G626" s="163">
        <v>4</v>
      </c>
      <c r="H626" s="161">
        <f>SUM(D626:G626)</f>
        <v>10</v>
      </c>
      <c r="I626" s="193"/>
    </row>
    <row r="627" spans="1:9" ht="15.75" x14ac:dyDescent="0.25">
      <c r="A627" s="255"/>
      <c r="B627" s="158" t="s">
        <v>935</v>
      </c>
      <c r="C627" s="159" t="s">
        <v>2018</v>
      </c>
      <c r="D627" s="160">
        <f>D628+D629</f>
        <v>125</v>
      </c>
      <c r="E627" s="160">
        <f>E628+E629</f>
        <v>90</v>
      </c>
      <c r="F627" s="160">
        <f>F628+F629</f>
        <v>100</v>
      </c>
      <c r="G627" s="160">
        <f>G628+G629</f>
        <v>235</v>
      </c>
      <c r="H627" s="161">
        <f>H628+H629</f>
        <v>550</v>
      </c>
      <c r="I627" s="193"/>
    </row>
    <row r="628" spans="1:9" ht="15" x14ac:dyDescent="0.2">
      <c r="A628" s="154">
        <f>A626+1</f>
        <v>538</v>
      </c>
      <c r="B628" s="155" t="s">
        <v>935</v>
      </c>
      <c r="C628" s="155" t="s">
        <v>936</v>
      </c>
      <c r="D628" s="163">
        <v>23</v>
      </c>
      <c r="E628" s="163">
        <v>16</v>
      </c>
      <c r="F628" s="163">
        <v>19</v>
      </c>
      <c r="G628" s="163">
        <v>42</v>
      </c>
      <c r="H628" s="164">
        <f>SUM(D628:G628)</f>
        <v>100</v>
      </c>
      <c r="I628" s="193"/>
    </row>
    <row r="629" spans="1:9" ht="15" x14ac:dyDescent="0.2">
      <c r="A629" s="154">
        <f t="shared" si="57"/>
        <v>539</v>
      </c>
      <c r="B629" s="155" t="s">
        <v>935</v>
      </c>
      <c r="C629" s="155" t="s">
        <v>397</v>
      </c>
      <c r="D629" s="163">
        <v>102</v>
      </c>
      <c r="E629" s="163">
        <v>74</v>
      </c>
      <c r="F629" s="163">
        <v>81</v>
      </c>
      <c r="G629" s="163">
        <v>193</v>
      </c>
      <c r="H629" s="164">
        <f>SUM(D629:G629)</f>
        <v>450</v>
      </c>
      <c r="I629" s="193"/>
    </row>
    <row r="630" spans="1:9" ht="15.75" x14ac:dyDescent="0.25">
      <c r="A630" s="255"/>
      <c r="B630" s="256"/>
      <c r="C630" s="182" t="s">
        <v>937</v>
      </c>
      <c r="D630" s="183">
        <f>+D627+D626+D621+D610+D607+D602+D599+D594+D591+D588+D587+D583+D580+D577+D573+D570+D566+D563+D556+D555</f>
        <v>5422</v>
      </c>
      <c r="E630" s="183">
        <f>+E627+E626+E621+E610+E607+E602+E599+E594+E591+E588+E587+E583+E580+E577+E573+E570+E566+E563+E556+E555</f>
        <v>3935</v>
      </c>
      <c r="F630" s="183">
        <f>+F627+F626+F621+F610+F607+F602+F599+F594+F591+F588+F587+F583+F580+F577+F573+F570+F566+F563+F556+F555</f>
        <v>4230</v>
      </c>
      <c r="G630" s="183">
        <f>+G627+G626+G621+G610+G607+G602+G599+G594+G591+G588+G587+G583+G580+G577+G573+G570+G566+G563+G556+G555</f>
        <v>10033</v>
      </c>
      <c r="H630" s="184">
        <f>SUM(D630:G630)</f>
        <v>23620</v>
      </c>
      <c r="I630" s="193"/>
    </row>
    <row r="631" spans="1:9" ht="15.75" x14ac:dyDescent="0.25">
      <c r="A631" s="255"/>
      <c r="B631" s="156" t="s">
        <v>938</v>
      </c>
      <c r="C631" s="261"/>
      <c r="D631" s="185">
        <f>D630+D543+D532+D522+D513+D504+D496+D490+D486+D480+D471+D464+D451+D434+D430+D407+D365+D238+D28+D7</f>
        <v>278424</v>
      </c>
      <c r="E631" s="185">
        <f>E630+E543+E532+E522+E513+E504+E496+E490+E486+E480+E471+E464+E451+E434+E430+E407+E365+E238+E28+E7</f>
        <v>185525</v>
      </c>
      <c r="F631" s="185">
        <f>F630+F543+F532+F522+F513+F504+F496+F490+F486+F480+F471+F464+F451+F434+F430+F407+F365+F238+F28+F7</f>
        <v>204917</v>
      </c>
      <c r="G631" s="185">
        <f>G630+G543+G532+G522+G513+G504+G496+G490+G486+G480+G471+G464+G451+G434+G430+G407+G365+G238+G28+G7</f>
        <v>487906</v>
      </c>
      <c r="H631" s="186">
        <f>SUM(D631:G631)</f>
        <v>1156772</v>
      </c>
      <c r="I631" s="196"/>
    </row>
  </sheetData>
  <sheetProtection algorithmName="SHA-512" hashValue="AtPScSDHEJ/KoFOI+daW3TX2CUacoIa4JXbLuqrrySfqL9NQ65g8XvlH1yRc02NcTl5Xjm2vuSCqzpbTKVKWKw==" saltValue="k0/5E3DODNORQos3r9uB8A==" spinCount="100000" sheet="1" objects="1" scenarios="1" selectLockedCells="1"/>
  <mergeCells count="4">
    <mergeCell ref="D3:H3"/>
    <mergeCell ref="A1:H1"/>
    <mergeCell ref="A5:C5"/>
    <mergeCell ref="B3:C3"/>
  </mergeCells>
  <hyperlinks>
    <hyperlink ref="J531" r:id="rId1" xr:uid="{00000000-0004-0000-0F00-000000000000}"/>
  </hyperlinks>
  <pageMargins left="0.7" right="0.7" top="0.75" bottom="0.75" header="0.3" footer="0.3"/>
  <pageSetup scale="48" fitToHeight="0" orientation="landscape"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415"/>
  <sheetViews>
    <sheetView topLeftCell="G7" workbookViewId="0">
      <selection activeCell="D4" sqref="D4"/>
    </sheetView>
  </sheetViews>
  <sheetFormatPr defaultRowHeight="12.75" x14ac:dyDescent="0.2"/>
  <cols>
    <col min="1" max="1" width="17.85546875" bestFit="1" customWidth="1"/>
    <col min="2" max="2" width="21.42578125" bestFit="1" customWidth="1"/>
    <col min="3" max="3" width="26.28515625" bestFit="1" customWidth="1"/>
  </cols>
  <sheetData>
    <row r="1" spans="1:27" s="2" customFormat="1" ht="204" customHeight="1" x14ac:dyDescent="0.2">
      <c r="A1" s="5"/>
      <c r="B1" s="5"/>
      <c r="C1" s="5"/>
      <c r="D1" s="282" t="s">
        <v>1103</v>
      </c>
      <c r="E1" s="283"/>
      <c r="F1" s="283"/>
      <c r="G1" s="283"/>
      <c r="H1" s="283"/>
      <c r="I1" s="283"/>
      <c r="J1" s="283"/>
      <c r="K1" s="283"/>
      <c r="L1" s="283"/>
      <c r="M1" s="283"/>
      <c r="N1" s="283"/>
      <c r="O1" s="283"/>
      <c r="P1" s="8"/>
      <c r="Q1" s="8"/>
      <c r="R1" s="8"/>
      <c r="S1" s="5"/>
      <c r="T1" s="8"/>
      <c r="U1" s="8"/>
      <c r="V1" s="8"/>
      <c r="W1" s="5"/>
      <c r="X1" s="8"/>
      <c r="Y1" s="8"/>
      <c r="Z1" s="8"/>
    </row>
    <row r="2" spans="1:27" s="7" customFormat="1" ht="232.5" customHeight="1" x14ac:dyDescent="0.2">
      <c r="A2" s="284" t="s">
        <v>971</v>
      </c>
      <c r="B2" s="284"/>
      <c r="C2" s="284"/>
      <c r="D2" s="12" t="s">
        <v>973</v>
      </c>
      <c r="E2" s="13" t="s">
        <v>1088</v>
      </c>
      <c r="F2" s="13" t="s">
        <v>1089</v>
      </c>
      <c r="G2" s="13" t="s">
        <v>1090</v>
      </c>
      <c r="H2" s="13" t="s">
        <v>974</v>
      </c>
      <c r="I2" s="14" t="s">
        <v>1091</v>
      </c>
      <c r="J2" s="15" t="s">
        <v>975</v>
      </c>
      <c r="K2" s="13" t="s">
        <v>1092</v>
      </c>
      <c r="L2" s="13" t="s">
        <v>1093</v>
      </c>
      <c r="M2" s="13" t="s">
        <v>1094</v>
      </c>
      <c r="N2" s="13" t="s">
        <v>976</v>
      </c>
      <c r="O2" s="14" t="s">
        <v>1095</v>
      </c>
      <c r="P2" s="16" t="s">
        <v>977</v>
      </c>
      <c r="Q2" s="13" t="s">
        <v>1096</v>
      </c>
      <c r="R2" s="13" t="s">
        <v>978</v>
      </c>
      <c r="S2" s="14" t="s">
        <v>1097</v>
      </c>
      <c r="T2" s="17" t="s">
        <v>979</v>
      </c>
      <c r="U2" s="13" t="s">
        <v>1098</v>
      </c>
      <c r="V2" s="13" t="s">
        <v>980</v>
      </c>
      <c r="W2" s="14" t="s">
        <v>1099</v>
      </c>
      <c r="X2" s="13" t="s">
        <v>981</v>
      </c>
      <c r="Y2" s="13" t="s">
        <v>982</v>
      </c>
      <c r="Z2" s="13" t="s">
        <v>983</v>
      </c>
    </row>
    <row r="3" spans="1:27" s="28" customFormat="1" ht="65.25" customHeight="1" x14ac:dyDescent="0.2">
      <c r="A3" s="18" t="s">
        <v>1</v>
      </c>
      <c r="B3" s="18" t="s">
        <v>972</v>
      </c>
      <c r="C3" s="18" t="s">
        <v>0</v>
      </c>
      <c r="D3" s="19" t="s">
        <v>334</v>
      </c>
      <c r="E3" s="19" t="s">
        <v>333</v>
      </c>
      <c r="F3" s="19" t="s">
        <v>365</v>
      </c>
      <c r="G3" s="19" t="s">
        <v>366</v>
      </c>
      <c r="H3" s="19" t="s">
        <v>367</v>
      </c>
      <c r="I3" s="20" t="s">
        <v>341</v>
      </c>
      <c r="J3" s="21" t="s">
        <v>335</v>
      </c>
      <c r="K3" s="21" t="s">
        <v>336</v>
      </c>
      <c r="L3" s="21" t="s">
        <v>368</v>
      </c>
      <c r="M3" s="21" t="s">
        <v>369</v>
      </c>
      <c r="N3" s="21" t="s">
        <v>337</v>
      </c>
      <c r="O3" s="22" t="s">
        <v>340</v>
      </c>
      <c r="P3" s="23" t="s">
        <v>338</v>
      </c>
      <c r="Q3" s="23" t="s">
        <v>339</v>
      </c>
      <c r="R3" s="23" t="s">
        <v>345</v>
      </c>
      <c r="S3" s="24" t="s">
        <v>342</v>
      </c>
      <c r="T3" s="25" t="s">
        <v>343</v>
      </c>
      <c r="U3" s="25" t="s">
        <v>344</v>
      </c>
      <c r="V3" s="25" t="s">
        <v>346</v>
      </c>
      <c r="W3" s="26" t="s">
        <v>347</v>
      </c>
      <c r="X3" s="1" t="s">
        <v>348</v>
      </c>
      <c r="Y3" s="1" t="s">
        <v>349</v>
      </c>
      <c r="Z3" s="1" t="s">
        <v>350</v>
      </c>
      <c r="AA3" s="27"/>
    </row>
    <row r="4" spans="1:27" s="2" customFormat="1" x14ac:dyDescent="0.2">
      <c r="A4" s="2" t="s">
        <v>7</v>
      </c>
      <c r="B4" s="2" t="s">
        <v>8</v>
      </c>
      <c r="C4" s="10" t="s">
        <v>7</v>
      </c>
      <c r="D4" s="9">
        <v>444</v>
      </c>
      <c r="E4" s="9">
        <v>54</v>
      </c>
      <c r="F4" s="9">
        <v>54</v>
      </c>
      <c r="G4" s="9">
        <v>0</v>
      </c>
      <c r="H4" s="9">
        <f t="shared" ref="H4:H67" si="0">IF(D4-E4&gt;0,D4-E4,0)</f>
        <v>390</v>
      </c>
      <c r="I4" s="3">
        <f t="shared" ref="I4:I67" si="1">E4/D4</f>
        <v>0.12162162162162163</v>
      </c>
      <c r="J4" s="9">
        <v>248</v>
      </c>
      <c r="K4" s="9">
        <v>40</v>
      </c>
      <c r="L4" s="9">
        <v>40</v>
      </c>
      <c r="M4" s="9">
        <v>0</v>
      </c>
      <c r="N4" s="4">
        <f t="shared" ref="N4:N67" si="2">IF(J4-K4&gt;0,J4-K4,0)</f>
        <v>208</v>
      </c>
      <c r="O4" s="3">
        <f t="shared" ref="O4:O67" si="3">K4/J4</f>
        <v>0.16129032258064516</v>
      </c>
      <c r="P4" s="9">
        <v>283</v>
      </c>
      <c r="Q4" s="9">
        <v>26</v>
      </c>
      <c r="R4" s="4">
        <f t="shared" ref="R4:R67" si="4">IF(P4-Q4&gt;0,P4-Q4,0)</f>
        <v>257</v>
      </c>
      <c r="S4" s="3">
        <f t="shared" ref="S4:S67" si="5">Q4/P4</f>
        <v>9.187279151943463E-2</v>
      </c>
      <c r="T4" s="9">
        <v>748</v>
      </c>
      <c r="U4" s="9">
        <v>319</v>
      </c>
      <c r="V4" s="4">
        <f t="shared" ref="V4:V67" si="6">IF(T4-U4&gt;0,T4-U4,0)</f>
        <v>429</v>
      </c>
      <c r="W4" s="3">
        <f t="shared" ref="W4:W67" si="7">U4/T4</f>
        <v>0.4264705882352941</v>
      </c>
      <c r="X4" s="9">
        <v>1723</v>
      </c>
      <c r="Y4" s="9">
        <v>439</v>
      </c>
      <c r="Z4" s="4">
        <f t="shared" ref="Z4:Z67" si="8">H4+N4+R4+V4</f>
        <v>1284</v>
      </c>
      <c r="AA4"/>
    </row>
    <row r="5" spans="1:27" s="2" customFormat="1" ht="12.75" customHeight="1" x14ac:dyDescent="0.2">
      <c r="A5" s="2" t="s">
        <v>7</v>
      </c>
      <c r="B5" s="2" t="s">
        <v>8</v>
      </c>
      <c r="C5" s="10" t="s">
        <v>9</v>
      </c>
      <c r="D5" s="9">
        <v>430</v>
      </c>
      <c r="E5" s="9">
        <v>120</v>
      </c>
      <c r="F5" s="9">
        <v>120</v>
      </c>
      <c r="G5" s="9">
        <v>0</v>
      </c>
      <c r="H5" s="9">
        <f t="shared" si="0"/>
        <v>310</v>
      </c>
      <c r="I5" s="3">
        <f t="shared" si="1"/>
        <v>0.27906976744186046</v>
      </c>
      <c r="J5" s="9">
        <v>227</v>
      </c>
      <c r="K5" s="9">
        <v>79</v>
      </c>
      <c r="L5" s="9">
        <v>73</v>
      </c>
      <c r="M5" s="9">
        <v>6</v>
      </c>
      <c r="N5" s="4">
        <f t="shared" si="2"/>
        <v>148</v>
      </c>
      <c r="O5" s="3">
        <f t="shared" si="3"/>
        <v>0.34801762114537443</v>
      </c>
      <c r="P5" s="9">
        <v>295</v>
      </c>
      <c r="Q5" s="9">
        <v>35</v>
      </c>
      <c r="R5" s="4">
        <f t="shared" si="4"/>
        <v>260</v>
      </c>
      <c r="S5" s="3">
        <f t="shared" si="5"/>
        <v>0.11864406779661017</v>
      </c>
      <c r="T5" s="9">
        <v>817</v>
      </c>
      <c r="U5" s="9">
        <v>70</v>
      </c>
      <c r="V5" s="4">
        <f t="shared" si="6"/>
        <v>747</v>
      </c>
      <c r="W5" s="3">
        <f t="shared" si="7"/>
        <v>8.5679314565483472E-2</v>
      </c>
      <c r="X5" s="9">
        <v>1769</v>
      </c>
      <c r="Y5" s="9">
        <v>304</v>
      </c>
      <c r="Z5" s="4">
        <f t="shared" si="8"/>
        <v>1465</v>
      </c>
      <c r="AA5"/>
    </row>
    <row r="6" spans="1:27" s="2" customFormat="1" ht="12.75" customHeight="1" x14ac:dyDescent="0.2">
      <c r="A6" s="2" t="s">
        <v>7</v>
      </c>
      <c r="B6" s="2" t="s">
        <v>8</v>
      </c>
      <c r="C6" s="10" t="s">
        <v>1008</v>
      </c>
      <c r="D6" s="9">
        <v>80</v>
      </c>
      <c r="E6" s="9">
        <v>0</v>
      </c>
      <c r="F6" s="9">
        <v>0</v>
      </c>
      <c r="G6" s="9">
        <v>0</v>
      </c>
      <c r="H6" s="9">
        <f t="shared" si="0"/>
        <v>80</v>
      </c>
      <c r="I6" s="3">
        <f t="shared" si="1"/>
        <v>0</v>
      </c>
      <c r="J6" s="9">
        <v>53</v>
      </c>
      <c r="K6" s="9">
        <v>0</v>
      </c>
      <c r="L6" s="9">
        <v>0</v>
      </c>
      <c r="M6" s="9">
        <v>0</v>
      </c>
      <c r="N6" s="4">
        <f t="shared" si="2"/>
        <v>53</v>
      </c>
      <c r="O6" s="3">
        <f t="shared" si="3"/>
        <v>0</v>
      </c>
      <c r="P6" s="9">
        <v>57</v>
      </c>
      <c r="Q6" s="9">
        <v>4</v>
      </c>
      <c r="R6" s="4">
        <f t="shared" si="4"/>
        <v>53</v>
      </c>
      <c r="S6" s="3">
        <f t="shared" si="5"/>
        <v>7.0175438596491224E-2</v>
      </c>
      <c r="T6" s="9">
        <v>145</v>
      </c>
      <c r="U6" s="9">
        <v>194</v>
      </c>
      <c r="V6" s="4">
        <f t="shared" si="6"/>
        <v>0</v>
      </c>
      <c r="W6" s="3">
        <f t="shared" si="7"/>
        <v>1.3379310344827586</v>
      </c>
      <c r="X6" s="9">
        <v>335</v>
      </c>
      <c r="Y6" s="9">
        <v>198</v>
      </c>
      <c r="Z6" s="4">
        <f t="shared" si="8"/>
        <v>186</v>
      </c>
      <c r="AA6"/>
    </row>
    <row r="7" spans="1:27" s="2" customFormat="1" ht="12.75" customHeight="1" x14ac:dyDescent="0.2">
      <c r="A7" s="2" t="s">
        <v>7</v>
      </c>
      <c r="B7" s="2" t="s">
        <v>8</v>
      </c>
      <c r="C7" s="10" t="s">
        <v>43</v>
      </c>
      <c r="D7" s="9">
        <v>532</v>
      </c>
      <c r="E7" s="9">
        <v>85</v>
      </c>
      <c r="F7" s="9">
        <v>85</v>
      </c>
      <c r="G7" s="9">
        <v>0</v>
      </c>
      <c r="H7" s="9">
        <f t="shared" si="0"/>
        <v>447</v>
      </c>
      <c r="I7" s="3">
        <f t="shared" si="1"/>
        <v>0.15977443609022557</v>
      </c>
      <c r="J7" s="9">
        <v>442</v>
      </c>
      <c r="K7" s="9">
        <v>17</v>
      </c>
      <c r="L7" s="9">
        <v>17</v>
      </c>
      <c r="M7" s="9">
        <v>0</v>
      </c>
      <c r="N7" s="4">
        <f t="shared" si="2"/>
        <v>425</v>
      </c>
      <c r="O7" s="3">
        <f t="shared" si="3"/>
        <v>3.8461538461538464E-2</v>
      </c>
      <c r="P7" s="9">
        <v>584</v>
      </c>
      <c r="Q7" s="9">
        <v>132</v>
      </c>
      <c r="R7" s="4">
        <f t="shared" si="4"/>
        <v>452</v>
      </c>
      <c r="S7" s="3">
        <f t="shared" si="5"/>
        <v>0.22602739726027396</v>
      </c>
      <c r="T7" s="9">
        <v>1401</v>
      </c>
      <c r="U7" s="9">
        <v>800</v>
      </c>
      <c r="V7" s="4">
        <f t="shared" si="6"/>
        <v>601</v>
      </c>
      <c r="W7" s="3">
        <f t="shared" si="7"/>
        <v>0.57102069950035694</v>
      </c>
      <c r="X7" s="9">
        <v>2959</v>
      </c>
      <c r="Y7" s="9">
        <v>1034</v>
      </c>
      <c r="Z7" s="4">
        <f t="shared" si="8"/>
        <v>1925</v>
      </c>
      <c r="AA7"/>
    </row>
    <row r="8" spans="1:27" s="2" customFormat="1" ht="12.75" customHeight="1" x14ac:dyDescent="0.2">
      <c r="A8" s="2" t="s">
        <v>7</v>
      </c>
      <c r="B8" s="2" t="s">
        <v>8</v>
      </c>
      <c r="C8" s="10" t="s">
        <v>110</v>
      </c>
      <c r="D8" s="9">
        <v>796</v>
      </c>
      <c r="E8" s="9">
        <v>26</v>
      </c>
      <c r="F8" s="9">
        <v>26</v>
      </c>
      <c r="G8" s="9">
        <v>0</v>
      </c>
      <c r="H8" s="9">
        <f t="shared" si="0"/>
        <v>770</v>
      </c>
      <c r="I8" s="3">
        <f t="shared" si="1"/>
        <v>3.2663316582914576E-2</v>
      </c>
      <c r="J8" s="9">
        <v>446</v>
      </c>
      <c r="K8" s="9">
        <v>39</v>
      </c>
      <c r="L8" s="9">
        <v>39</v>
      </c>
      <c r="M8" s="9">
        <v>0</v>
      </c>
      <c r="N8" s="4">
        <f t="shared" si="2"/>
        <v>407</v>
      </c>
      <c r="O8" s="3">
        <f t="shared" si="3"/>
        <v>8.744394618834081E-2</v>
      </c>
      <c r="P8" s="9">
        <v>425</v>
      </c>
      <c r="Q8" s="9">
        <v>14</v>
      </c>
      <c r="R8" s="4">
        <f t="shared" si="4"/>
        <v>411</v>
      </c>
      <c r="S8" s="3">
        <f t="shared" si="5"/>
        <v>3.2941176470588238E-2</v>
      </c>
      <c r="T8" s="9">
        <v>618</v>
      </c>
      <c r="U8" s="9">
        <v>2638</v>
      </c>
      <c r="V8" s="4">
        <f t="shared" si="6"/>
        <v>0</v>
      </c>
      <c r="W8" s="3">
        <f t="shared" si="7"/>
        <v>4.2686084142394822</v>
      </c>
      <c r="X8" s="9">
        <v>2285</v>
      </c>
      <c r="Y8" s="9">
        <v>2717</v>
      </c>
      <c r="Z8" s="4">
        <f t="shared" si="8"/>
        <v>1588</v>
      </c>
      <c r="AA8"/>
    </row>
    <row r="9" spans="1:27" s="2" customFormat="1" ht="12.75" customHeight="1" x14ac:dyDescent="0.2">
      <c r="A9" s="2" t="s">
        <v>7</v>
      </c>
      <c r="B9" s="2" t="s">
        <v>8</v>
      </c>
      <c r="C9" s="10" t="s">
        <v>118</v>
      </c>
      <c r="D9" s="9">
        <v>276</v>
      </c>
      <c r="E9" s="9">
        <v>86</v>
      </c>
      <c r="F9" s="9">
        <v>86</v>
      </c>
      <c r="G9" s="9">
        <v>0</v>
      </c>
      <c r="H9" s="9">
        <f t="shared" si="0"/>
        <v>190</v>
      </c>
      <c r="I9" s="3">
        <f t="shared" si="1"/>
        <v>0.31159420289855072</v>
      </c>
      <c r="J9" s="9">
        <v>211</v>
      </c>
      <c r="K9" s="9">
        <v>16</v>
      </c>
      <c r="L9" s="9">
        <v>16</v>
      </c>
      <c r="M9" s="9">
        <v>0</v>
      </c>
      <c r="N9" s="4">
        <f t="shared" si="2"/>
        <v>195</v>
      </c>
      <c r="O9" s="3">
        <f t="shared" si="3"/>
        <v>7.582938388625593E-2</v>
      </c>
      <c r="P9" s="9">
        <v>259</v>
      </c>
      <c r="Q9" s="9">
        <v>21</v>
      </c>
      <c r="R9" s="4">
        <f t="shared" si="4"/>
        <v>238</v>
      </c>
      <c r="S9" s="3">
        <f t="shared" si="5"/>
        <v>8.1081081081081086E-2</v>
      </c>
      <c r="T9" s="9">
        <v>752</v>
      </c>
      <c r="U9" s="9">
        <v>380</v>
      </c>
      <c r="V9" s="4">
        <f t="shared" si="6"/>
        <v>372</v>
      </c>
      <c r="W9" s="3">
        <f t="shared" si="7"/>
        <v>0.50531914893617025</v>
      </c>
      <c r="X9" s="9">
        <v>1498</v>
      </c>
      <c r="Y9" s="9">
        <v>503</v>
      </c>
      <c r="Z9" s="4">
        <f t="shared" si="8"/>
        <v>995</v>
      </c>
      <c r="AA9"/>
    </row>
    <row r="10" spans="1:27" s="2" customFormat="1" ht="12.75" customHeight="1" x14ac:dyDescent="0.2">
      <c r="A10" s="2" t="s">
        <v>7</v>
      </c>
      <c r="B10" s="2" t="s">
        <v>8</v>
      </c>
      <c r="C10" s="10" t="s">
        <v>129</v>
      </c>
      <c r="D10" s="9">
        <v>1714</v>
      </c>
      <c r="E10" s="9">
        <v>283</v>
      </c>
      <c r="F10" s="9">
        <v>283</v>
      </c>
      <c r="G10" s="9">
        <v>0</v>
      </c>
      <c r="H10" s="9">
        <f t="shared" si="0"/>
        <v>1431</v>
      </c>
      <c r="I10" s="3">
        <f t="shared" si="1"/>
        <v>0.16511085180863477</v>
      </c>
      <c r="J10" s="9">
        <v>926</v>
      </c>
      <c r="K10" s="9">
        <v>249</v>
      </c>
      <c r="L10" s="9">
        <v>249</v>
      </c>
      <c r="M10" s="9">
        <v>0</v>
      </c>
      <c r="N10" s="4">
        <f t="shared" si="2"/>
        <v>677</v>
      </c>
      <c r="O10" s="3">
        <f t="shared" si="3"/>
        <v>0.2688984881209503</v>
      </c>
      <c r="P10" s="9">
        <v>978</v>
      </c>
      <c r="Q10" s="9">
        <v>0</v>
      </c>
      <c r="R10" s="4">
        <f t="shared" si="4"/>
        <v>978</v>
      </c>
      <c r="S10" s="3">
        <f t="shared" si="5"/>
        <v>0</v>
      </c>
      <c r="T10" s="9">
        <v>1837</v>
      </c>
      <c r="U10" s="9">
        <v>2573</v>
      </c>
      <c r="V10" s="4">
        <f t="shared" si="6"/>
        <v>0</v>
      </c>
      <c r="W10" s="3">
        <f t="shared" si="7"/>
        <v>1.4006532389765922</v>
      </c>
      <c r="X10" s="9">
        <v>5455</v>
      </c>
      <c r="Y10" s="9">
        <v>3105</v>
      </c>
      <c r="Z10" s="4">
        <f t="shared" si="8"/>
        <v>3086</v>
      </c>
      <c r="AA10"/>
    </row>
    <row r="11" spans="1:27" s="2" customFormat="1" ht="12.75" customHeight="1" x14ac:dyDescent="0.2">
      <c r="A11" s="2" t="s">
        <v>7</v>
      </c>
      <c r="B11" s="2" t="s">
        <v>8</v>
      </c>
      <c r="C11" s="10" t="s">
        <v>145</v>
      </c>
      <c r="D11" s="9">
        <v>851</v>
      </c>
      <c r="E11" s="9">
        <v>40</v>
      </c>
      <c r="F11" s="9">
        <v>40</v>
      </c>
      <c r="G11" s="9">
        <v>0</v>
      </c>
      <c r="H11" s="9">
        <f t="shared" si="0"/>
        <v>811</v>
      </c>
      <c r="I11" s="3">
        <f t="shared" si="1"/>
        <v>4.700352526439483E-2</v>
      </c>
      <c r="J11" s="9">
        <v>480</v>
      </c>
      <c r="K11" s="9">
        <v>19</v>
      </c>
      <c r="L11" s="9">
        <v>19</v>
      </c>
      <c r="M11" s="9">
        <v>0</v>
      </c>
      <c r="N11" s="4">
        <f t="shared" si="2"/>
        <v>461</v>
      </c>
      <c r="O11" s="3">
        <f t="shared" si="3"/>
        <v>3.9583333333333331E-2</v>
      </c>
      <c r="P11" s="9">
        <v>608</v>
      </c>
      <c r="Q11" s="9">
        <v>0</v>
      </c>
      <c r="R11" s="4">
        <f t="shared" si="4"/>
        <v>608</v>
      </c>
      <c r="S11" s="3">
        <f t="shared" si="5"/>
        <v>0</v>
      </c>
      <c r="T11" s="9">
        <v>1981</v>
      </c>
      <c r="U11" s="9">
        <v>728</v>
      </c>
      <c r="V11" s="4">
        <f t="shared" si="6"/>
        <v>1253</v>
      </c>
      <c r="W11" s="3">
        <f t="shared" si="7"/>
        <v>0.36749116607773852</v>
      </c>
      <c r="X11" s="9">
        <v>3920</v>
      </c>
      <c r="Y11" s="9">
        <v>787</v>
      </c>
      <c r="Z11" s="4">
        <f t="shared" si="8"/>
        <v>3133</v>
      </c>
      <c r="AA11"/>
    </row>
    <row r="12" spans="1:27" s="2" customFormat="1" ht="12.75" customHeight="1" x14ac:dyDescent="0.2">
      <c r="A12" s="2" t="s">
        <v>7</v>
      </c>
      <c r="B12" s="2" t="s">
        <v>8</v>
      </c>
      <c r="C12" s="10" t="s">
        <v>178</v>
      </c>
      <c r="D12" s="9">
        <v>839</v>
      </c>
      <c r="E12" s="9">
        <v>52</v>
      </c>
      <c r="F12" s="9">
        <v>52</v>
      </c>
      <c r="G12" s="9">
        <v>0</v>
      </c>
      <c r="H12" s="9">
        <f t="shared" si="0"/>
        <v>787</v>
      </c>
      <c r="I12" s="3">
        <f t="shared" si="1"/>
        <v>6.197854588796186E-2</v>
      </c>
      <c r="J12" s="9">
        <v>474</v>
      </c>
      <c r="K12" s="9">
        <v>43</v>
      </c>
      <c r="L12" s="9">
        <v>31</v>
      </c>
      <c r="M12" s="9">
        <v>12</v>
      </c>
      <c r="N12" s="4">
        <f t="shared" si="2"/>
        <v>431</v>
      </c>
      <c r="O12" s="3">
        <f t="shared" si="3"/>
        <v>9.0717299578059074E-2</v>
      </c>
      <c r="P12" s="9">
        <v>496</v>
      </c>
      <c r="Q12" s="9">
        <v>439</v>
      </c>
      <c r="R12" s="4">
        <f t="shared" si="4"/>
        <v>57</v>
      </c>
      <c r="S12" s="3">
        <f t="shared" si="5"/>
        <v>0.88508064516129037</v>
      </c>
      <c r="T12" s="9">
        <v>920</v>
      </c>
      <c r="U12" s="9">
        <v>826</v>
      </c>
      <c r="V12" s="4">
        <f t="shared" si="6"/>
        <v>94</v>
      </c>
      <c r="W12" s="3">
        <f t="shared" si="7"/>
        <v>0.89782608695652177</v>
      </c>
      <c r="X12" s="9">
        <v>2729</v>
      </c>
      <c r="Y12" s="9">
        <v>1360</v>
      </c>
      <c r="Z12" s="4">
        <f t="shared" si="8"/>
        <v>1369</v>
      </c>
      <c r="AA12"/>
    </row>
    <row r="13" spans="1:27" s="2" customFormat="1" ht="12.75" customHeight="1" x14ac:dyDescent="0.2">
      <c r="A13" s="2" t="s">
        <v>7</v>
      </c>
      <c r="B13" s="2" t="s">
        <v>8</v>
      </c>
      <c r="C13" s="10" t="s">
        <v>210</v>
      </c>
      <c r="D13" s="9">
        <v>330</v>
      </c>
      <c r="E13" s="9">
        <v>0</v>
      </c>
      <c r="F13" s="9">
        <v>0</v>
      </c>
      <c r="G13" s="9">
        <v>0</v>
      </c>
      <c r="H13" s="9">
        <f t="shared" si="0"/>
        <v>330</v>
      </c>
      <c r="I13" s="3">
        <f t="shared" si="1"/>
        <v>0</v>
      </c>
      <c r="J13" s="9">
        <v>167</v>
      </c>
      <c r="K13" s="9">
        <v>0</v>
      </c>
      <c r="L13" s="9">
        <v>0</v>
      </c>
      <c r="M13" s="9">
        <v>0</v>
      </c>
      <c r="N13" s="4">
        <f t="shared" si="2"/>
        <v>167</v>
      </c>
      <c r="O13" s="3">
        <f t="shared" si="3"/>
        <v>0</v>
      </c>
      <c r="P13" s="9">
        <v>158</v>
      </c>
      <c r="Q13" s="9">
        <v>36</v>
      </c>
      <c r="R13" s="4">
        <f t="shared" si="4"/>
        <v>122</v>
      </c>
      <c r="S13" s="3">
        <f t="shared" si="5"/>
        <v>0.22784810126582278</v>
      </c>
      <c r="T13" s="9">
        <v>423</v>
      </c>
      <c r="U13" s="9">
        <v>54</v>
      </c>
      <c r="V13" s="4">
        <f t="shared" si="6"/>
        <v>369</v>
      </c>
      <c r="W13" s="3">
        <f t="shared" si="7"/>
        <v>0.1276595744680851</v>
      </c>
      <c r="X13" s="9">
        <v>1078</v>
      </c>
      <c r="Y13" s="9">
        <v>90</v>
      </c>
      <c r="Z13" s="4">
        <f t="shared" si="8"/>
        <v>988</v>
      </c>
      <c r="AA13"/>
    </row>
    <row r="14" spans="1:27" s="2" customFormat="1" ht="12.75" customHeight="1" x14ac:dyDescent="0.2">
      <c r="A14" s="2" t="s">
        <v>7</v>
      </c>
      <c r="B14" s="2" t="s">
        <v>8</v>
      </c>
      <c r="C14" s="10" t="s">
        <v>213</v>
      </c>
      <c r="D14" s="9">
        <v>2059</v>
      </c>
      <c r="E14" s="9">
        <v>371</v>
      </c>
      <c r="F14" s="9">
        <v>371</v>
      </c>
      <c r="G14" s="9">
        <v>0</v>
      </c>
      <c r="H14" s="9">
        <f t="shared" si="0"/>
        <v>1688</v>
      </c>
      <c r="I14" s="3">
        <f t="shared" si="1"/>
        <v>0.18018455560951918</v>
      </c>
      <c r="J14" s="9">
        <v>2075</v>
      </c>
      <c r="K14" s="9">
        <v>109</v>
      </c>
      <c r="L14" s="9">
        <v>109</v>
      </c>
      <c r="M14" s="9">
        <v>0</v>
      </c>
      <c r="N14" s="4">
        <f t="shared" si="2"/>
        <v>1966</v>
      </c>
      <c r="O14" s="3">
        <f t="shared" si="3"/>
        <v>5.2530120481927713E-2</v>
      </c>
      <c r="P14" s="9">
        <v>2815</v>
      </c>
      <c r="Q14" s="9">
        <v>11</v>
      </c>
      <c r="R14" s="4">
        <f t="shared" si="4"/>
        <v>2804</v>
      </c>
      <c r="S14" s="3">
        <f t="shared" si="5"/>
        <v>3.9076376554174064E-3</v>
      </c>
      <c r="T14" s="9">
        <v>7816</v>
      </c>
      <c r="U14" s="9">
        <v>6744</v>
      </c>
      <c r="V14" s="4">
        <f t="shared" si="6"/>
        <v>1072</v>
      </c>
      <c r="W14" s="3">
        <f t="shared" si="7"/>
        <v>0.86284544524053219</v>
      </c>
      <c r="X14" s="9">
        <v>14765</v>
      </c>
      <c r="Y14" s="9">
        <v>7235</v>
      </c>
      <c r="Z14" s="4">
        <f t="shared" si="8"/>
        <v>7530</v>
      </c>
      <c r="AA14"/>
    </row>
    <row r="15" spans="1:27" s="2" customFormat="1" ht="12.75" customHeight="1" x14ac:dyDescent="0.2">
      <c r="A15" s="2" t="s">
        <v>7</v>
      </c>
      <c r="B15" s="2" t="s">
        <v>8</v>
      </c>
      <c r="C15" s="10" t="s">
        <v>958</v>
      </c>
      <c r="D15" s="9">
        <v>24</v>
      </c>
      <c r="E15" s="9">
        <v>3</v>
      </c>
      <c r="F15" s="9">
        <v>3</v>
      </c>
      <c r="G15" s="9">
        <v>0</v>
      </c>
      <c r="H15" s="9">
        <f t="shared" si="0"/>
        <v>21</v>
      </c>
      <c r="I15" s="3">
        <f t="shared" si="1"/>
        <v>0.125</v>
      </c>
      <c r="J15" s="9">
        <v>14</v>
      </c>
      <c r="K15" s="9">
        <v>2</v>
      </c>
      <c r="L15" s="9">
        <v>0</v>
      </c>
      <c r="M15" s="9">
        <v>2</v>
      </c>
      <c r="N15" s="4">
        <f t="shared" si="2"/>
        <v>12</v>
      </c>
      <c r="O15" s="3">
        <f t="shared" si="3"/>
        <v>0.14285714285714285</v>
      </c>
      <c r="P15" s="9">
        <v>15</v>
      </c>
      <c r="Q15" s="9">
        <v>3</v>
      </c>
      <c r="R15" s="4">
        <f t="shared" si="4"/>
        <v>12</v>
      </c>
      <c r="S15" s="3">
        <f t="shared" si="5"/>
        <v>0.2</v>
      </c>
      <c r="T15" s="9">
        <v>7</v>
      </c>
      <c r="U15" s="9">
        <v>4</v>
      </c>
      <c r="V15" s="4">
        <f t="shared" si="6"/>
        <v>3</v>
      </c>
      <c r="W15" s="3">
        <f t="shared" si="7"/>
        <v>0.5714285714285714</v>
      </c>
      <c r="X15" s="9">
        <v>60</v>
      </c>
      <c r="Y15" s="9">
        <v>12</v>
      </c>
      <c r="Z15" s="4">
        <f t="shared" si="8"/>
        <v>48</v>
      </c>
      <c r="AA15"/>
    </row>
    <row r="16" spans="1:27" s="2" customFormat="1" ht="12.75" customHeight="1" x14ac:dyDescent="0.2">
      <c r="A16" s="2" t="s">
        <v>7</v>
      </c>
      <c r="B16" s="2" t="s">
        <v>8</v>
      </c>
      <c r="C16" s="10" t="s">
        <v>240</v>
      </c>
      <c r="D16" s="9">
        <v>716</v>
      </c>
      <c r="E16" s="9">
        <v>220</v>
      </c>
      <c r="F16" s="9">
        <v>220</v>
      </c>
      <c r="G16" s="9">
        <v>0</v>
      </c>
      <c r="H16" s="9">
        <f t="shared" si="0"/>
        <v>496</v>
      </c>
      <c r="I16" s="3">
        <f t="shared" si="1"/>
        <v>0.30726256983240224</v>
      </c>
      <c r="J16" s="9">
        <v>391</v>
      </c>
      <c r="K16" s="9">
        <v>44</v>
      </c>
      <c r="L16" s="9">
        <v>43</v>
      </c>
      <c r="M16" s="9">
        <v>1</v>
      </c>
      <c r="N16" s="4">
        <f t="shared" si="2"/>
        <v>347</v>
      </c>
      <c r="O16" s="3">
        <f t="shared" si="3"/>
        <v>0.11253196930946291</v>
      </c>
      <c r="P16" s="9">
        <v>407</v>
      </c>
      <c r="Q16" s="9">
        <v>15</v>
      </c>
      <c r="R16" s="4">
        <f t="shared" si="4"/>
        <v>392</v>
      </c>
      <c r="S16" s="3">
        <f t="shared" si="5"/>
        <v>3.6855036855036855E-2</v>
      </c>
      <c r="T16" s="9">
        <v>553</v>
      </c>
      <c r="U16" s="9">
        <v>1432</v>
      </c>
      <c r="V16" s="4">
        <f t="shared" si="6"/>
        <v>0</v>
      </c>
      <c r="W16" s="3">
        <f t="shared" si="7"/>
        <v>2.5895117540687163</v>
      </c>
      <c r="X16" s="9">
        <v>2067</v>
      </c>
      <c r="Y16" s="9">
        <v>1711</v>
      </c>
      <c r="Z16" s="4">
        <f t="shared" si="8"/>
        <v>1235</v>
      </c>
      <c r="AA16"/>
    </row>
    <row r="17" spans="1:27" s="2" customFormat="1" ht="12.75" customHeight="1" x14ac:dyDescent="0.2">
      <c r="A17" s="2" t="s">
        <v>7</v>
      </c>
      <c r="B17" s="2" t="s">
        <v>8</v>
      </c>
      <c r="C17" s="10" t="s">
        <v>273</v>
      </c>
      <c r="D17" s="9">
        <v>504</v>
      </c>
      <c r="E17" s="9">
        <v>109</v>
      </c>
      <c r="F17" s="9">
        <v>109</v>
      </c>
      <c r="G17" s="9">
        <v>0</v>
      </c>
      <c r="H17" s="9">
        <f t="shared" si="0"/>
        <v>395</v>
      </c>
      <c r="I17" s="3">
        <f t="shared" si="1"/>
        <v>0.21626984126984128</v>
      </c>
      <c r="J17" s="9">
        <v>270</v>
      </c>
      <c r="K17" s="9">
        <v>88</v>
      </c>
      <c r="L17" s="9">
        <v>88</v>
      </c>
      <c r="M17" s="9">
        <v>0</v>
      </c>
      <c r="N17" s="4">
        <f t="shared" si="2"/>
        <v>182</v>
      </c>
      <c r="O17" s="3">
        <f t="shared" si="3"/>
        <v>0.32592592592592595</v>
      </c>
      <c r="P17" s="9">
        <v>352</v>
      </c>
      <c r="Q17" s="9">
        <v>0</v>
      </c>
      <c r="R17" s="4">
        <f t="shared" si="4"/>
        <v>352</v>
      </c>
      <c r="S17" s="3">
        <f t="shared" si="5"/>
        <v>0</v>
      </c>
      <c r="T17" s="9">
        <v>1161</v>
      </c>
      <c r="U17" s="9">
        <v>16</v>
      </c>
      <c r="V17" s="4">
        <f t="shared" si="6"/>
        <v>1145</v>
      </c>
      <c r="W17" s="3">
        <f t="shared" si="7"/>
        <v>1.3781223083548665E-2</v>
      </c>
      <c r="X17" s="9">
        <v>2287</v>
      </c>
      <c r="Y17" s="9">
        <v>213</v>
      </c>
      <c r="Z17" s="4">
        <f t="shared" si="8"/>
        <v>2074</v>
      </c>
      <c r="AA17"/>
    </row>
    <row r="18" spans="1:27" s="2" customFormat="1" ht="12.75" customHeight="1" x14ac:dyDescent="0.2">
      <c r="A18" s="2" t="s">
        <v>7</v>
      </c>
      <c r="B18" s="2" t="s">
        <v>8</v>
      </c>
      <c r="C18" s="10" t="s">
        <v>311</v>
      </c>
      <c r="D18" s="9">
        <v>317</v>
      </c>
      <c r="E18" s="9">
        <v>0</v>
      </c>
      <c r="F18" s="9">
        <v>0</v>
      </c>
      <c r="G18" s="9">
        <v>0</v>
      </c>
      <c r="H18" s="9">
        <f t="shared" si="0"/>
        <v>317</v>
      </c>
      <c r="I18" s="3">
        <f t="shared" si="1"/>
        <v>0</v>
      </c>
      <c r="J18" s="9">
        <v>264</v>
      </c>
      <c r="K18" s="9">
        <v>0</v>
      </c>
      <c r="L18" s="9">
        <v>0</v>
      </c>
      <c r="M18" s="9">
        <v>0</v>
      </c>
      <c r="N18" s="4">
        <f t="shared" si="2"/>
        <v>264</v>
      </c>
      <c r="O18" s="3">
        <f t="shared" si="3"/>
        <v>0</v>
      </c>
      <c r="P18" s="9">
        <v>192</v>
      </c>
      <c r="Q18" s="9">
        <v>253</v>
      </c>
      <c r="R18" s="4">
        <f t="shared" si="4"/>
        <v>0</v>
      </c>
      <c r="S18" s="3">
        <f t="shared" si="5"/>
        <v>1.3177083333333333</v>
      </c>
      <c r="T18" s="9">
        <v>417</v>
      </c>
      <c r="U18" s="9">
        <v>75</v>
      </c>
      <c r="V18" s="4">
        <f t="shared" si="6"/>
        <v>342</v>
      </c>
      <c r="W18" s="3">
        <f t="shared" si="7"/>
        <v>0.17985611510791366</v>
      </c>
      <c r="X18" s="9">
        <v>1190</v>
      </c>
      <c r="Y18" s="9">
        <v>328</v>
      </c>
      <c r="Z18" s="4">
        <f t="shared" si="8"/>
        <v>923</v>
      </c>
      <c r="AA18"/>
    </row>
    <row r="19" spans="1:27" s="2" customFormat="1" ht="12.75" customHeight="1" x14ac:dyDescent="0.2">
      <c r="A19" s="2" t="s">
        <v>1027</v>
      </c>
      <c r="B19" s="2" t="s">
        <v>13</v>
      </c>
      <c r="C19" s="10" t="s">
        <v>1026</v>
      </c>
      <c r="D19" s="9">
        <v>7</v>
      </c>
      <c r="E19" s="9">
        <v>0</v>
      </c>
      <c r="F19" s="9">
        <v>0</v>
      </c>
      <c r="G19" s="9">
        <v>0</v>
      </c>
      <c r="H19" s="9">
        <f t="shared" si="0"/>
        <v>7</v>
      </c>
      <c r="I19" s="3">
        <f t="shared" si="1"/>
        <v>0</v>
      </c>
      <c r="J19" s="9">
        <v>6</v>
      </c>
      <c r="K19" s="9">
        <v>2</v>
      </c>
      <c r="L19" s="9">
        <v>0</v>
      </c>
      <c r="M19" s="9">
        <v>2</v>
      </c>
      <c r="N19" s="4">
        <f t="shared" si="2"/>
        <v>4</v>
      </c>
      <c r="O19" s="3">
        <f t="shared" si="3"/>
        <v>0.33333333333333331</v>
      </c>
      <c r="P19" s="9">
        <v>6</v>
      </c>
      <c r="Q19" s="9">
        <v>4</v>
      </c>
      <c r="R19" s="4">
        <f t="shared" si="4"/>
        <v>2</v>
      </c>
      <c r="S19" s="3">
        <f t="shared" si="5"/>
        <v>0.66666666666666663</v>
      </c>
      <c r="T19" s="9">
        <v>11</v>
      </c>
      <c r="U19" s="9">
        <v>10</v>
      </c>
      <c r="V19" s="4">
        <f t="shared" si="6"/>
        <v>1</v>
      </c>
      <c r="W19" s="3">
        <f t="shared" si="7"/>
        <v>0.90909090909090906</v>
      </c>
      <c r="X19" s="9">
        <v>30</v>
      </c>
      <c r="Y19" s="9">
        <v>16</v>
      </c>
      <c r="Z19" s="4">
        <f t="shared" si="8"/>
        <v>14</v>
      </c>
      <c r="AA19"/>
    </row>
    <row r="20" spans="1:27" s="2" customFormat="1" ht="12.75" customHeight="1" x14ac:dyDescent="0.2">
      <c r="A20" s="2" t="s">
        <v>14</v>
      </c>
      <c r="B20" s="2" t="s">
        <v>13</v>
      </c>
      <c r="C20" s="10" t="s">
        <v>162</v>
      </c>
      <c r="D20" s="9">
        <v>4</v>
      </c>
      <c r="E20" s="9">
        <v>0</v>
      </c>
      <c r="F20" s="9">
        <v>0</v>
      </c>
      <c r="G20" s="9">
        <v>0</v>
      </c>
      <c r="H20" s="9">
        <f t="shared" si="0"/>
        <v>4</v>
      </c>
      <c r="I20" s="3">
        <f t="shared" si="1"/>
        <v>0</v>
      </c>
      <c r="J20" s="9">
        <v>3</v>
      </c>
      <c r="K20" s="9">
        <v>0</v>
      </c>
      <c r="L20" s="9">
        <v>0</v>
      </c>
      <c r="M20" s="9">
        <v>0</v>
      </c>
      <c r="N20" s="4">
        <f t="shared" si="2"/>
        <v>3</v>
      </c>
      <c r="O20" s="3">
        <f t="shared" si="3"/>
        <v>0</v>
      </c>
      <c r="P20" s="9">
        <v>4</v>
      </c>
      <c r="Q20" s="9">
        <v>29</v>
      </c>
      <c r="R20" s="4">
        <f t="shared" si="4"/>
        <v>0</v>
      </c>
      <c r="S20" s="3">
        <f t="shared" si="5"/>
        <v>7.25</v>
      </c>
      <c r="T20" s="9">
        <v>8</v>
      </c>
      <c r="U20" s="9">
        <v>0</v>
      </c>
      <c r="V20" s="4">
        <f t="shared" si="6"/>
        <v>8</v>
      </c>
      <c r="W20" s="3">
        <f t="shared" si="7"/>
        <v>0</v>
      </c>
      <c r="X20" s="9">
        <v>19</v>
      </c>
      <c r="Y20" s="9">
        <v>29</v>
      </c>
      <c r="Z20" s="4">
        <f t="shared" si="8"/>
        <v>15</v>
      </c>
      <c r="AA20"/>
    </row>
    <row r="21" spans="1:27" s="2" customFormat="1" ht="12.75" customHeight="1" x14ac:dyDescent="0.2">
      <c r="A21" s="2" t="s">
        <v>14</v>
      </c>
      <c r="B21" s="2" t="s">
        <v>13</v>
      </c>
      <c r="C21" s="10" t="s">
        <v>300</v>
      </c>
      <c r="D21" s="9">
        <v>2</v>
      </c>
      <c r="E21" s="9">
        <v>0</v>
      </c>
      <c r="F21" s="9">
        <v>0</v>
      </c>
      <c r="G21" s="9">
        <v>0</v>
      </c>
      <c r="H21" s="9">
        <f t="shared" si="0"/>
        <v>2</v>
      </c>
      <c r="I21" s="3">
        <f t="shared" si="1"/>
        <v>0</v>
      </c>
      <c r="J21" s="9">
        <v>2</v>
      </c>
      <c r="K21" s="9">
        <v>0</v>
      </c>
      <c r="L21" s="9">
        <v>0</v>
      </c>
      <c r="M21" s="9">
        <v>0</v>
      </c>
      <c r="N21" s="4">
        <f t="shared" si="2"/>
        <v>2</v>
      </c>
      <c r="O21" s="3">
        <f t="shared" si="3"/>
        <v>0</v>
      </c>
      <c r="P21" s="9">
        <v>2</v>
      </c>
      <c r="Q21" s="9">
        <v>20</v>
      </c>
      <c r="R21" s="4">
        <f t="shared" si="4"/>
        <v>0</v>
      </c>
      <c r="S21" s="3">
        <f t="shared" si="5"/>
        <v>10</v>
      </c>
      <c r="T21" s="9">
        <v>4</v>
      </c>
      <c r="U21" s="9">
        <v>12</v>
      </c>
      <c r="V21" s="4">
        <f t="shared" si="6"/>
        <v>0</v>
      </c>
      <c r="W21" s="3">
        <f t="shared" si="7"/>
        <v>3</v>
      </c>
      <c r="X21" s="9">
        <v>10</v>
      </c>
      <c r="Y21" s="9">
        <v>32</v>
      </c>
      <c r="Z21" s="4">
        <f t="shared" si="8"/>
        <v>4</v>
      </c>
      <c r="AA21"/>
    </row>
    <row r="22" spans="1:27" s="2" customFormat="1" ht="12.75" customHeight="1" x14ac:dyDescent="0.2">
      <c r="A22" s="2" t="s">
        <v>46</v>
      </c>
      <c r="B22" s="2" t="s">
        <v>47</v>
      </c>
      <c r="C22" s="10" t="s">
        <v>45</v>
      </c>
      <c r="D22" s="9">
        <v>48</v>
      </c>
      <c r="E22" s="9">
        <v>26</v>
      </c>
      <c r="F22" s="9">
        <v>26</v>
      </c>
      <c r="G22" s="9">
        <v>0</v>
      </c>
      <c r="H22" s="9">
        <f t="shared" si="0"/>
        <v>22</v>
      </c>
      <c r="I22" s="3">
        <f t="shared" si="1"/>
        <v>0.54166666666666663</v>
      </c>
      <c r="J22" s="9">
        <v>30</v>
      </c>
      <c r="K22" s="9">
        <v>30</v>
      </c>
      <c r="L22" s="9">
        <v>30</v>
      </c>
      <c r="M22" s="9">
        <v>0</v>
      </c>
      <c r="N22" s="4">
        <f t="shared" si="2"/>
        <v>0</v>
      </c>
      <c r="O22" s="3">
        <f t="shared" si="3"/>
        <v>1</v>
      </c>
      <c r="P22" s="9">
        <v>24</v>
      </c>
      <c r="Q22" s="9">
        <v>0</v>
      </c>
      <c r="R22" s="4">
        <f t="shared" si="4"/>
        <v>24</v>
      </c>
      <c r="S22" s="3">
        <f t="shared" si="5"/>
        <v>0</v>
      </c>
      <c r="T22" s="9">
        <v>82</v>
      </c>
      <c r="U22" s="9">
        <v>0</v>
      </c>
      <c r="V22" s="4">
        <f t="shared" si="6"/>
        <v>82</v>
      </c>
      <c r="W22" s="3">
        <f t="shared" si="7"/>
        <v>0</v>
      </c>
      <c r="X22" s="9">
        <v>184</v>
      </c>
      <c r="Y22" s="9">
        <v>56</v>
      </c>
      <c r="Z22" s="4">
        <f t="shared" si="8"/>
        <v>128</v>
      </c>
      <c r="AA22"/>
    </row>
    <row r="23" spans="1:27" s="2" customFormat="1" ht="12.75" customHeight="1" x14ac:dyDescent="0.2">
      <c r="A23" s="2" t="s">
        <v>46</v>
      </c>
      <c r="B23" s="2" t="s">
        <v>47</v>
      </c>
      <c r="C23" s="10" t="s">
        <v>1037</v>
      </c>
      <c r="D23" s="9">
        <v>682</v>
      </c>
      <c r="E23" s="9">
        <v>0</v>
      </c>
      <c r="F23" s="9">
        <v>0</v>
      </c>
      <c r="G23" s="9">
        <v>0</v>
      </c>
      <c r="H23" s="9">
        <f t="shared" si="0"/>
        <v>682</v>
      </c>
      <c r="I23" s="3">
        <f t="shared" si="1"/>
        <v>0</v>
      </c>
      <c r="J23" s="9">
        <v>545</v>
      </c>
      <c r="K23" s="9">
        <v>8</v>
      </c>
      <c r="L23" s="9">
        <v>8</v>
      </c>
      <c r="M23" s="9">
        <v>0</v>
      </c>
      <c r="N23" s="4">
        <f t="shared" si="2"/>
        <v>537</v>
      </c>
      <c r="O23" s="3">
        <f t="shared" si="3"/>
        <v>1.4678899082568808E-2</v>
      </c>
      <c r="P23" s="9">
        <v>480</v>
      </c>
      <c r="Q23" s="9">
        <v>33</v>
      </c>
      <c r="R23" s="4">
        <f t="shared" si="4"/>
        <v>447</v>
      </c>
      <c r="S23" s="3">
        <f t="shared" si="5"/>
        <v>6.8750000000000006E-2</v>
      </c>
      <c r="T23" s="9">
        <v>1267</v>
      </c>
      <c r="U23" s="9">
        <v>207</v>
      </c>
      <c r="V23" s="4">
        <f t="shared" si="6"/>
        <v>1060</v>
      </c>
      <c r="W23" s="3">
        <f t="shared" si="7"/>
        <v>0.1633780584056827</v>
      </c>
      <c r="X23" s="9">
        <v>2974</v>
      </c>
      <c r="Y23" s="9">
        <v>248</v>
      </c>
      <c r="Z23" s="4">
        <f t="shared" si="8"/>
        <v>2726</v>
      </c>
      <c r="AA23"/>
    </row>
    <row r="24" spans="1:27" s="2" customFormat="1" ht="12.75" customHeight="1" x14ac:dyDescent="0.2">
      <c r="A24" s="2" t="s">
        <v>46</v>
      </c>
      <c r="B24" s="2" t="s">
        <v>47</v>
      </c>
      <c r="C24" s="10" t="s">
        <v>73</v>
      </c>
      <c r="D24" s="9">
        <v>974</v>
      </c>
      <c r="E24" s="9">
        <v>15</v>
      </c>
      <c r="F24" s="9">
        <v>15</v>
      </c>
      <c r="G24" s="9">
        <v>0</v>
      </c>
      <c r="H24" s="9">
        <f t="shared" si="0"/>
        <v>959</v>
      </c>
      <c r="I24" s="3">
        <f t="shared" si="1"/>
        <v>1.5400410677618069E-2</v>
      </c>
      <c r="J24" s="9">
        <v>643</v>
      </c>
      <c r="K24" s="9">
        <v>5</v>
      </c>
      <c r="L24" s="9">
        <v>5</v>
      </c>
      <c r="M24" s="9">
        <v>0</v>
      </c>
      <c r="N24" s="4">
        <f t="shared" si="2"/>
        <v>638</v>
      </c>
      <c r="O24" s="3">
        <f t="shared" si="3"/>
        <v>7.7760497667185074E-3</v>
      </c>
      <c r="P24" s="9">
        <v>708</v>
      </c>
      <c r="Q24" s="9">
        <v>324</v>
      </c>
      <c r="R24" s="4">
        <f t="shared" si="4"/>
        <v>384</v>
      </c>
      <c r="S24" s="3">
        <f t="shared" si="5"/>
        <v>0.4576271186440678</v>
      </c>
      <c r="T24" s="9">
        <v>1638</v>
      </c>
      <c r="U24" s="9">
        <v>1333</v>
      </c>
      <c r="V24" s="4">
        <f t="shared" si="6"/>
        <v>305</v>
      </c>
      <c r="W24" s="3">
        <f t="shared" si="7"/>
        <v>0.81379731379731379</v>
      </c>
      <c r="X24" s="9">
        <v>3963</v>
      </c>
      <c r="Y24" s="9">
        <v>1677</v>
      </c>
      <c r="Z24" s="4">
        <f t="shared" si="8"/>
        <v>2286</v>
      </c>
      <c r="AA24"/>
    </row>
    <row r="25" spans="1:27" s="2" customFormat="1" ht="12.75" customHeight="1" x14ac:dyDescent="0.2">
      <c r="A25" s="2" t="s">
        <v>46</v>
      </c>
      <c r="B25" s="2" t="s">
        <v>47</v>
      </c>
      <c r="C25" s="10" t="s">
        <v>221</v>
      </c>
      <c r="D25" s="9">
        <v>419</v>
      </c>
      <c r="E25" s="9">
        <v>10</v>
      </c>
      <c r="F25" s="9">
        <v>0</v>
      </c>
      <c r="G25" s="9">
        <v>10</v>
      </c>
      <c r="H25" s="9">
        <f t="shared" si="0"/>
        <v>409</v>
      </c>
      <c r="I25" s="3">
        <f t="shared" si="1"/>
        <v>2.386634844868735E-2</v>
      </c>
      <c r="J25" s="9">
        <v>284</v>
      </c>
      <c r="K25" s="9">
        <v>67</v>
      </c>
      <c r="L25" s="9">
        <v>50</v>
      </c>
      <c r="M25" s="9">
        <v>17</v>
      </c>
      <c r="N25" s="4">
        <f t="shared" si="2"/>
        <v>217</v>
      </c>
      <c r="O25" s="3">
        <f t="shared" si="3"/>
        <v>0.23591549295774647</v>
      </c>
      <c r="P25" s="9">
        <v>306</v>
      </c>
      <c r="Q25" s="9">
        <v>0</v>
      </c>
      <c r="R25" s="4">
        <f t="shared" si="4"/>
        <v>306</v>
      </c>
      <c r="S25" s="3">
        <f t="shared" si="5"/>
        <v>0</v>
      </c>
      <c r="T25" s="9">
        <v>784</v>
      </c>
      <c r="U25" s="9">
        <v>29</v>
      </c>
      <c r="V25" s="4">
        <f t="shared" si="6"/>
        <v>755</v>
      </c>
      <c r="W25" s="3">
        <f t="shared" si="7"/>
        <v>3.6989795918367346E-2</v>
      </c>
      <c r="X25" s="9">
        <v>1793</v>
      </c>
      <c r="Y25" s="9">
        <v>106</v>
      </c>
      <c r="Z25" s="4">
        <f t="shared" si="8"/>
        <v>1687</v>
      </c>
      <c r="AA25"/>
    </row>
    <row r="26" spans="1:27" s="2" customFormat="1" ht="12.75" customHeight="1" x14ac:dyDescent="0.2">
      <c r="A26" s="2" t="s">
        <v>46</v>
      </c>
      <c r="B26" s="2" t="s">
        <v>47</v>
      </c>
      <c r="C26" s="10" t="s">
        <v>228</v>
      </c>
      <c r="D26" s="9">
        <v>141</v>
      </c>
      <c r="E26" s="9">
        <v>0</v>
      </c>
      <c r="F26" s="9">
        <v>0</v>
      </c>
      <c r="G26" s="9">
        <v>0</v>
      </c>
      <c r="H26" s="9">
        <f t="shared" si="0"/>
        <v>141</v>
      </c>
      <c r="I26" s="3">
        <f t="shared" si="1"/>
        <v>0</v>
      </c>
      <c r="J26" s="9">
        <v>100</v>
      </c>
      <c r="K26" s="9">
        <v>10</v>
      </c>
      <c r="L26" s="9">
        <v>10</v>
      </c>
      <c r="M26" s="9">
        <v>0</v>
      </c>
      <c r="N26" s="4">
        <f t="shared" si="2"/>
        <v>90</v>
      </c>
      <c r="O26" s="3">
        <f t="shared" si="3"/>
        <v>0.1</v>
      </c>
      <c r="P26" s="9">
        <v>93</v>
      </c>
      <c r="Q26" s="9">
        <v>8</v>
      </c>
      <c r="R26" s="4">
        <f t="shared" si="4"/>
        <v>85</v>
      </c>
      <c r="S26" s="3">
        <f t="shared" si="5"/>
        <v>8.6021505376344093E-2</v>
      </c>
      <c r="T26" s="9">
        <v>303</v>
      </c>
      <c r="U26" s="9">
        <v>42</v>
      </c>
      <c r="V26" s="4">
        <f t="shared" si="6"/>
        <v>261</v>
      </c>
      <c r="W26" s="3">
        <f t="shared" si="7"/>
        <v>0.13861386138613863</v>
      </c>
      <c r="X26" s="9">
        <v>637</v>
      </c>
      <c r="Y26" s="9">
        <v>60</v>
      </c>
      <c r="Z26" s="4">
        <f t="shared" si="8"/>
        <v>577</v>
      </c>
      <c r="AA26"/>
    </row>
    <row r="27" spans="1:27" s="2" customFormat="1" ht="12.75" customHeight="1" x14ac:dyDescent="0.2">
      <c r="A27" s="2" t="s">
        <v>1039</v>
      </c>
      <c r="B27" s="2" t="s">
        <v>13</v>
      </c>
      <c r="C27" s="10" t="s">
        <v>1038</v>
      </c>
      <c r="D27" s="9">
        <v>241</v>
      </c>
      <c r="E27" s="9">
        <v>99</v>
      </c>
      <c r="F27" s="9">
        <v>0</v>
      </c>
      <c r="G27" s="9">
        <v>99</v>
      </c>
      <c r="H27" s="9">
        <f t="shared" si="0"/>
        <v>142</v>
      </c>
      <c r="I27" s="3">
        <f t="shared" si="1"/>
        <v>0.41078838174273857</v>
      </c>
      <c r="J27" s="9">
        <v>175</v>
      </c>
      <c r="K27" s="9">
        <v>91</v>
      </c>
      <c r="L27" s="9">
        <v>0</v>
      </c>
      <c r="M27" s="9">
        <v>91</v>
      </c>
      <c r="N27" s="4">
        <f t="shared" si="2"/>
        <v>84</v>
      </c>
      <c r="O27" s="3">
        <f t="shared" si="3"/>
        <v>0.52</v>
      </c>
      <c r="P27" s="9">
        <v>192</v>
      </c>
      <c r="Q27" s="9">
        <v>195</v>
      </c>
      <c r="R27" s="4">
        <f t="shared" si="4"/>
        <v>0</v>
      </c>
      <c r="S27" s="3">
        <f t="shared" si="5"/>
        <v>1.015625</v>
      </c>
      <c r="T27" s="9">
        <v>471</v>
      </c>
      <c r="U27" s="9">
        <v>212</v>
      </c>
      <c r="V27" s="4">
        <f t="shared" si="6"/>
        <v>259</v>
      </c>
      <c r="W27" s="3">
        <f t="shared" si="7"/>
        <v>0.45010615711252655</v>
      </c>
      <c r="X27" s="9">
        <v>1079</v>
      </c>
      <c r="Y27" s="9">
        <v>597</v>
      </c>
      <c r="Z27" s="4">
        <f t="shared" si="8"/>
        <v>485</v>
      </c>
      <c r="AA27"/>
    </row>
    <row r="28" spans="1:27" s="2" customFormat="1" ht="12.75" customHeight="1" x14ac:dyDescent="0.2">
      <c r="A28" s="2" t="s">
        <v>1011</v>
      </c>
      <c r="B28" s="2" t="s">
        <v>13</v>
      </c>
      <c r="C28" s="10" t="s">
        <v>1010</v>
      </c>
      <c r="D28" s="9">
        <v>107</v>
      </c>
      <c r="E28" s="9">
        <v>5</v>
      </c>
      <c r="F28" s="9">
        <v>1</v>
      </c>
      <c r="G28" s="9">
        <v>4</v>
      </c>
      <c r="H28" s="9">
        <f t="shared" si="0"/>
        <v>102</v>
      </c>
      <c r="I28" s="3">
        <f t="shared" si="1"/>
        <v>4.6728971962616821E-2</v>
      </c>
      <c r="J28" s="9">
        <v>91</v>
      </c>
      <c r="K28" s="9">
        <v>5</v>
      </c>
      <c r="L28" s="9">
        <v>0</v>
      </c>
      <c r="M28" s="9">
        <v>5</v>
      </c>
      <c r="N28" s="4">
        <f t="shared" si="2"/>
        <v>86</v>
      </c>
      <c r="O28" s="3">
        <f t="shared" si="3"/>
        <v>5.4945054945054944E-2</v>
      </c>
      <c r="P28" s="9">
        <v>91</v>
      </c>
      <c r="Q28" s="9">
        <v>69</v>
      </c>
      <c r="R28" s="4">
        <f t="shared" si="4"/>
        <v>22</v>
      </c>
      <c r="S28" s="3">
        <f t="shared" si="5"/>
        <v>0.75824175824175821</v>
      </c>
      <c r="T28" s="9">
        <v>210</v>
      </c>
      <c r="U28" s="9">
        <v>46</v>
      </c>
      <c r="V28" s="4">
        <f t="shared" si="6"/>
        <v>164</v>
      </c>
      <c r="W28" s="3">
        <f t="shared" si="7"/>
        <v>0.21904761904761905</v>
      </c>
      <c r="X28" s="9">
        <v>499</v>
      </c>
      <c r="Y28" s="9">
        <v>125</v>
      </c>
      <c r="Z28" s="4">
        <f t="shared" si="8"/>
        <v>374</v>
      </c>
      <c r="AA28"/>
    </row>
    <row r="29" spans="1:27" s="2" customFormat="1" ht="12.75" customHeight="1" x14ac:dyDescent="0.2">
      <c r="A29" s="2" t="s">
        <v>21</v>
      </c>
      <c r="B29" s="2" t="s">
        <v>8</v>
      </c>
      <c r="C29" s="10" t="s">
        <v>20</v>
      </c>
      <c r="D29" s="9">
        <v>349</v>
      </c>
      <c r="E29" s="9">
        <v>87</v>
      </c>
      <c r="F29" s="9">
        <v>86</v>
      </c>
      <c r="G29" s="9">
        <v>1</v>
      </c>
      <c r="H29" s="9">
        <f t="shared" si="0"/>
        <v>262</v>
      </c>
      <c r="I29" s="3">
        <f t="shared" si="1"/>
        <v>0.24928366762177651</v>
      </c>
      <c r="J29" s="9">
        <v>205</v>
      </c>
      <c r="K29" s="9">
        <v>0</v>
      </c>
      <c r="L29" s="9">
        <v>0</v>
      </c>
      <c r="M29" s="9">
        <v>0</v>
      </c>
      <c r="N29" s="4">
        <f t="shared" si="2"/>
        <v>205</v>
      </c>
      <c r="O29" s="3">
        <f t="shared" si="3"/>
        <v>0</v>
      </c>
      <c r="P29" s="9">
        <v>214</v>
      </c>
      <c r="Q29" s="9">
        <v>77</v>
      </c>
      <c r="R29" s="4">
        <f t="shared" si="4"/>
        <v>137</v>
      </c>
      <c r="S29" s="3">
        <f t="shared" si="5"/>
        <v>0.35981308411214952</v>
      </c>
      <c r="T29" s="9">
        <v>680</v>
      </c>
      <c r="U29" s="9">
        <v>304</v>
      </c>
      <c r="V29" s="4">
        <f t="shared" si="6"/>
        <v>376</v>
      </c>
      <c r="W29" s="3">
        <f t="shared" si="7"/>
        <v>0.44705882352941179</v>
      </c>
      <c r="X29" s="9">
        <v>1448</v>
      </c>
      <c r="Y29" s="9">
        <v>468</v>
      </c>
      <c r="Z29" s="4">
        <f t="shared" si="8"/>
        <v>980</v>
      </c>
      <c r="AA29"/>
    </row>
    <row r="30" spans="1:27" s="2" customFormat="1" ht="12.75" customHeight="1" x14ac:dyDescent="0.2">
      <c r="A30" s="2" t="s">
        <v>21</v>
      </c>
      <c r="B30" s="2" t="s">
        <v>8</v>
      </c>
      <c r="C30" s="10" t="s">
        <v>52</v>
      </c>
      <c r="D30" s="9">
        <v>234</v>
      </c>
      <c r="E30" s="9">
        <v>3</v>
      </c>
      <c r="F30" s="9">
        <v>3</v>
      </c>
      <c r="G30" s="9">
        <v>0</v>
      </c>
      <c r="H30" s="9">
        <f t="shared" si="0"/>
        <v>231</v>
      </c>
      <c r="I30" s="3">
        <f t="shared" si="1"/>
        <v>1.282051282051282E-2</v>
      </c>
      <c r="J30" s="9">
        <v>124</v>
      </c>
      <c r="K30" s="9">
        <v>10</v>
      </c>
      <c r="L30" s="9">
        <v>10</v>
      </c>
      <c r="M30" s="9">
        <v>0</v>
      </c>
      <c r="N30" s="4">
        <f t="shared" si="2"/>
        <v>114</v>
      </c>
      <c r="O30" s="3">
        <f t="shared" si="3"/>
        <v>8.0645161290322578E-2</v>
      </c>
      <c r="P30" s="9">
        <v>123</v>
      </c>
      <c r="Q30" s="9">
        <v>6</v>
      </c>
      <c r="R30" s="4">
        <f t="shared" si="4"/>
        <v>117</v>
      </c>
      <c r="S30" s="3">
        <f t="shared" si="5"/>
        <v>4.878048780487805E-2</v>
      </c>
      <c r="T30" s="9">
        <v>279</v>
      </c>
      <c r="U30" s="9">
        <v>1907</v>
      </c>
      <c r="V30" s="4">
        <f t="shared" si="6"/>
        <v>0</v>
      </c>
      <c r="W30" s="3">
        <f t="shared" si="7"/>
        <v>6.8351254480286743</v>
      </c>
      <c r="X30" s="9">
        <v>760</v>
      </c>
      <c r="Y30" s="9">
        <v>1926</v>
      </c>
      <c r="Z30" s="4">
        <f t="shared" si="8"/>
        <v>462</v>
      </c>
      <c r="AA30"/>
    </row>
    <row r="31" spans="1:27" s="2" customFormat="1" ht="12.75" customHeight="1" x14ac:dyDescent="0.2">
      <c r="A31" s="2" t="s">
        <v>21</v>
      </c>
      <c r="B31" s="2" t="s">
        <v>8</v>
      </c>
      <c r="C31" s="10" t="s">
        <v>79</v>
      </c>
      <c r="D31" s="9">
        <v>51</v>
      </c>
      <c r="E31" s="9">
        <v>0</v>
      </c>
      <c r="F31" s="9">
        <v>0</v>
      </c>
      <c r="G31" s="9">
        <v>0</v>
      </c>
      <c r="H31" s="9">
        <f t="shared" si="0"/>
        <v>51</v>
      </c>
      <c r="I31" s="3">
        <f t="shared" si="1"/>
        <v>0</v>
      </c>
      <c r="J31" s="9">
        <v>25</v>
      </c>
      <c r="K31" s="9">
        <v>2</v>
      </c>
      <c r="L31" s="9">
        <v>0</v>
      </c>
      <c r="M31" s="9">
        <v>2</v>
      </c>
      <c r="N31" s="4">
        <f t="shared" si="2"/>
        <v>23</v>
      </c>
      <c r="O31" s="3">
        <f t="shared" si="3"/>
        <v>0.08</v>
      </c>
      <c r="P31" s="9">
        <v>31</v>
      </c>
      <c r="Q31" s="9">
        <v>0</v>
      </c>
      <c r="R31" s="4">
        <f t="shared" si="4"/>
        <v>31</v>
      </c>
      <c r="S31" s="3">
        <f t="shared" si="5"/>
        <v>0</v>
      </c>
      <c r="T31" s="9">
        <v>34</v>
      </c>
      <c r="U31" s="9">
        <v>8</v>
      </c>
      <c r="V31" s="4">
        <f t="shared" si="6"/>
        <v>26</v>
      </c>
      <c r="W31" s="3">
        <f t="shared" si="7"/>
        <v>0.23529411764705882</v>
      </c>
      <c r="X31" s="9">
        <v>141</v>
      </c>
      <c r="Y31" s="9">
        <v>10</v>
      </c>
      <c r="Z31" s="4">
        <f t="shared" si="8"/>
        <v>131</v>
      </c>
      <c r="AA31"/>
    </row>
    <row r="32" spans="1:27" s="2" customFormat="1" ht="12.75" customHeight="1" x14ac:dyDescent="0.2">
      <c r="A32" s="2" t="s">
        <v>21</v>
      </c>
      <c r="B32" s="2" t="s">
        <v>8</v>
      </c>
      <c r="C32" s="10" t="s">
        <v>88</v>
      </c>
      <c r="D32" s="9">
        <v>798</v>
      </c>
      <c r="E32" s="9">
        <v>19</v>
      </c>
      <c r="F32" s="9">
        <v>19</v>
      </c>
      <c r="G32" s="9">
        <v>0</v>
      </c>
      <c r="H32" s="9">
        <f t="shared" si="0"/>
        <v>779</v>
      </c>
      <c r="I32" s="3">
        <f t="shared" si="1"/>
        <v>2.3809523809523808E-2</v>
      </c>
      <c r="J32" s="9">
        <v>444</v>
      </c>
      <c r="K32" s="9">
        <v>3</v>
      </c>
      <c r="L32" s="9">
        <v>3</v>
      </c>
      <c r="M32" s="9">
        <v>0</v>
      </c>
      <c r="N32" s="4">
        <f t="shared" si="2"/>
        <v>441</v>
      </c>
      <c r="O32" s="3">
        <f t="shared" si="3"/>
        <v>6.7567567567567571E-3</v>
      </c>
      <c r="P32" s="9">
        <v>559</v>
      </c>
      <c r="Q32" s="9">
        <v>4</v>
      </c>
      <c r="R32" s="4">
        <f t="shared" si="4"/>
        <v>555</v>
      </c>
      <c r="S32" s="3">
        <f t="shared" si="5"/>
        <v>7.1556350626118068E-3</v>
      </c>
      <c r="T32" s="9">
        <v>1677</v>
      </c>
      <c r="U32" s="9">
        <v>156</v>
      </c>
      <c r="V32" s="4">
        <f t="shared" si="6"/>
        <v>1521</v>
      </c>
      <c r="W32" s="3">
        <f t="shared" si="7"/>
        <v>9.3023255813953487E-2</v>
      </c>
      <c r="X32" s="9">
        <v>3478</v>
      </c>
      <c r="Y32" s="9">
        <v>182</v>
      </c>
      <c r="Z32" s="4">
        <f t="shared" si="8"/>
        <v>3296</v>
      </c>
      <c r="AA32"/>
    </row>
    <row r="33" spans="1:27" s="2" customFormat="1" ht="12.75" customHeight="1" x14ac:dyDescent="0.2">
      <c r="A33" s="2" t="s">
        <v>21</v>
      </c>
      <c r="B33" s="2" t="s">
        <v>8</v>
      </c>
      <c r="C33" s="10" t="s">
        <v>89</v>
      </c>
      <c r="D33" s="9">
        <v>374</v>
      </c>
      <c r="E33" s="9">
        <v>0</v>
      </c>
      <c r="F33" s="9">
        <v>0</v>
      </c>
      <c r="G33" s="9">
        <v>0</v>
      </c>
      <c r="H33" s="9">
        <f t="shared" si="0"/>
        <v>374</v>
      </c>
      <c r="I33" s="3">
        <f t="shared" si="1"/>
        <v>0</v>
      </c>
      <c r="J33" s="9">
        <v>218</v>
      </c>
      <c r="K33" s="9">
        <v>11</v>
      </c>
      <c r="L33" s="9">
        <v>3</v>
      </c>
      <c r="M33" s="9">
        <v>8</v>
      </c>
      <c r="N33" s="4">
        <f t="shared" si="2"/>
        <v>207</v>
      </c>
      <c r="O33" s="3">
        <f t="shared" si="3"/>
        <v>5.0458715596330278E-2</v>
      </c>
      <c r="P33" s="9">
        <v>243</v>
      </c>
      <c r="Q33" s="9">
        <v>124</v>
      </c>
      <c r="R33" s="4">
        <f t="shared" si="4"/>
        <v>119</v>
      </c>
      <c r="S33" s="3">
        <f t="shared" si="5"/>
        <v>0.51028806584362141</v>
      </c>
      <c r="T33" s="9">
        <v>532</v>
      </c>
      <c r="U33" s="9">
        <v>721</v>
      </c>
      <c r="V33" s="4">
        <f t="shared" si="6"/>
        <v>0</v>
      </c>
      <c r="W33" s="3">
        <f t="shared" si="7"/>
        <v>1.3552631578947369</v>
      </c>
      <c r="X33" s="9">
        <v>1367</v>
      </c>
      <c r="Y33" s="9">
        <v>856</v>
      </c>
      <c r="Z33" s="4">
        <f t="shared" si="8"/>
        <v>700</v>
      </c>
      <c r="AA33"/>
    </row>
    <row r="34" spans="1:27" s="2" customFormat="1" ht="12.75" customHeight="1" x14ac:dyDescent="0.2">
      <c r="A34" s="2" t="s">
        <v>21</v>
      </c>
      <c r="B34" s="2" t="s">
        <v>8</v>
      </c>
      <c r="C34" s="10" t="s">
        <v>1012</v>
      </c>
      <c r="D34" s="9">
        <v>196</v>
      </c>
      <c r="E34" s="9">
        <v>0</v>
      </c>
      <c r="F34" s="9">
        <v>0</v>
      </c>
      <c r="G34" s="9">
        <v>0</v>
      </c>
      <c r="H34" s="9">
        <f t="shared" si="0"/>
        <v>196</v>
      </c>
      <c r="I34" s="3">
        <f t="shared" si="1"/>
        <v>0</v>
      </c>
      <c r="J34" s="9">
        <v>111</v>
      </c>
      <c r="K34" s="9">
        <v>8</v>
      </c>
      <c r="L34" s="9">
        <v>2</v>
      </c>
      <c r="M34" s="9">
        <v>6</v>
      </c>
      <c r="N34" s="4">
        <f t="shared" si="2"/>
        <v>103</v>
      </c>
      <c r="O34" s="3">
        <f t="shared" si="3"/>
        <v>7.2072072072072071E-2</v>
      </c>
      <c r="P34" s="9">
        <v>124</v>
      </c>
      <c r="Q34" s="9">
        <v>24</v>
      </c>
      <c r="R34" s="4">
        <f t="shared" si="4"/>
        <v>100</v>
      </c>
      <c r="S34" s="3">
        <f t="shared" si="5"/>
        <v>0.19354838709677419</v>
      </c>
      <c r="T34" s="9">
        <v>126</v>
      </c>
      <c r="U34" s="9">
        <v>173</v>
      </c>
      <c r="V34" s="4">
        <f t="shared" si="6"/>
        <v>0</v>
      </c>
      <c r="W34" s="3">
        <f t="shared" si="7"/>
        <v>1.373015873015873</v>
      </c>
      <c r="X34" s="9">
        <v>557</v>
      </c>
      <c r="Y34" s="9">
        <v>205</v>
      </c>
      <c r="Z34" s="4">
        <f t="shared" si="8"/>
        <v>399</v>
      </c>
      <c r="AA34"/>
    </row>
    <row r="35" spans="1:27" s="2" customFormat="1" ht="12.75" customHeight="1" x14ac:dyDescent="0.2">
      <c r="A35" s="2" t="s">
        <v>21</v>
      </c>
      <c r="B35" s="2" t="s">
        <v>8</v>
      </c>
      <c r="C35" s="10" t="s">
        <v>114</v>
      </c>
      <c r="D35" s="9">
        <v>100</v>
      </c>
      <c r="E35" s="9">
        <v>118</v>
      </c>
      <c r="F35" s="9">
        <v>118</v>
      </c>
      <c r="G35" s="9">
        <v>0</v>
      </c>
      <c r="H35" s="9">
        <f t="shared" si="0"/>
        <v>0</v>
      </c>
      <c r="I35" s="3">
        <f t="shared" si="1"/>
        <v>1.18</v>
      </c>
      <c r="J35" s="9">
        <v>63</v>
      </c>
      <c r="K35" s="9">
        <v>6</v>
      </c>
      <c r="L35" s="9">
        <v>6</v>
      </c>
      <c r="M35" s="9">
        <v>0</v>
      </c>
      <c r="N35" s="4">
        <f t="shared" si="2"/>
        <v>57</v>
      </c>
      <c r="O35" s="3">
        <f t="shared" si="3"/>
        <v>9.5238095238095233E-2</v>
      </c>
      <c r="P35" s="9">
        <v>69</v>
      </c>
      <c r="Q35" s="9">
        <v>26</v>
      </c>
      <c r="R35" s="4">
        <f t="shared" si="4"/>
        <v>43</v>
      </c>
      <c r="S35" s="3">
        <f t="shared" si="5"/>
        <v>0.37681159420289856</v>
      </c>
      <c r="T35" s="9">
        <v>166</v>
      </c>
      <c r="U35" s="9">
        <v>249</v>
      </c>
      <c r="V35" s="4">
        <f t="shared" si="6"/>
        <v>0</v>
      </c>
      <c r="W35" s="3">
        <f t="shared" si="7"/>
        <v>1.5</v>
      </c>
      <c r="X35" s="9">
        <v>398</v>
      </c>
      <c r="Y35" s="9">
        <v>399</v>
      </c>
      <c r="Z35" s="4">
        <f t="shared" si="8"/>
        <v>100</v>
      </c>
      <c r="AA35"/>
    </row>
    <row r="36" spans="1:27" s="2" customFormat="1" ht="12.75" customHeight="1" x14ac:dyDescent="0.2">
      <c r="A36" s="2" t="s">
        <v>21</v>
      </c>
      <c r="B36" s="2" t="s">
        <v>8</v>
      </c>
      <c r="C36" s="10" t="s">
        <v>148</v>
      </c>
      <c r="D36" s="9">
        <v>220</v>
      </c>
      <c r="E36" s="9">
        <v>0</v>
      </c>
      <c r="F36" s="9">
        <v>0</v>
      </c>
      <c r="G36" s="9">
        <v>0</v>
      </c>
      <c r="H36" s="9">
        <f t="shared" si="0"/>
        <v>220</v>
      </c>
      <c r="I36" s="3">
        <f t="shared" si="1"/>
        <v>0</v>
      </c>
      <c r="J36" s="9">
        <v>118</v>
      </c>
      <c r="K36" s="9">
        <v>1</v>
      </c>
      <c r="L36" s="9">
        <v>0</v>
      </c>
      <c r="M36" s="9">
        <v>1</v>
      </c>
      <c r="N36" s="4">
        <f t="shared" si="2"/>
        <v>117</v>
      </c>
      <c r="O36" s="3">
        <f t="shared" si="3"/>
        <v>8.4745762711864406E-3</v>
      </c>
      <c r="P36" s="9">
        <v>100</v>
      </c>
      <c r="Q36" s="9">
        <v>0</v>
      </c>
      <c r="R36" s="4">
        <f t="shared" si="4"/>
        <v>100</v>
      </c>
      <c r="S36" s="3">
        <f t="shared" si="5"/>
        <v>0</v>
      </c>
      <c r="T36" s="9">
        <v>244</v>
      </c>
      <c r="U36" s="9">
        <v>261</v>
      </c>
      <c r="V36" s="4">
        <f t="shared" si="6"/>
        <v>0</v>
      </c>
      <c r="W36" s="3">
        <f t="shared" si="7"/>
        <v>1.069672131147541</v>
      </c>
      <c r="X36" s="9">
        <v>682</v>
      </c>
      <c r="Y36" s="9">
        <v>262</v>
      </c>
      <c r="Z36" s="4">
        <f t="shared" si="8"/>
        <v>437</v>
      </c>
      <c r="AA36"/>
    </row>
    <row r="37" spans="1:27" s="2" customFormat="1" ht="12.75" customHeight="1" x14ac:dyDescent="0.2">
      <c r="A37" s="2" t="s">
        <v>21</v>
      </c>
      <c r="B37" s="2" t="s">
        <v>8</v>
      </c>
      <c r="C37" s="10" t="s">
        <v>167</v>
      </c>
      <c r="D37" s="9">
        <v>138</v>
      </c>
      <c r="E37" s="9">
        <v>2</v>
      </c>
      <c r="F37" s="9">
        <v>2</v>
      </c>
      <c r="G37" s="9">
        <v>0</v>
      </c>
      <c r="H37" s="9">
        <f t="shared" si="0"/>
        <v>136</v>
      </c>
      <c r="I37" s="3">
        <f t="shared" si="1"/>
        <v>1.4492753623188406E-2</v>
      </c>
      <c r="J37" s="9">
        <v>78</v>
      </c>
      <c r="K37" s="9">
        <v>3</v>
      </c>
      <c r="L37" s="9">
        <v>3</v>
      </c>
      <c r="M37" s="9">
        <v>0</v>
      </c>
      <c r="N37" s="4">
        <f t="shared" si="2"/>
        <v>75</v>
      </c>
      <c r="O37" s="3">
        <f t="shared" si="3"/>
        <v>3.8461538461538464E-2</v>
      </c>
      <c r="P37" s="9">
        <v>85</v>
      </c>
      <c r="Q37" s="9">
        <v>43</v>
      </c>
      <c r="R37" s="4">
        <f t="shared" si="4"/>
        <v>42</v>
      </c>
      <c r="S37" s="3">
        <f t="shared" si="5"/>
        <v>0.50588235294117645</v>
      </c>
      <c r="T37" s="9">
        <v>99</v>
      </c>
      <c r="U37" s="9">
        <v>347</v>
      </c>
      <c r="V37" s="4">
        <f t="shared" si="6"/>
        <v>0</v>
      </c>
      <c r="W37" s="3">
        <f t="shared" si="7"/>
        <v>3.5050505050505052</v>
      </c>
      <c r="X37" s="9">
        <v>400</v>
      </c>
      <c r="Y37" s="9">
        <v>395</v>
      </c>
      <c r="Z37" s="4">
        <f t="shared" si="8"/>
        <v>253</v>
      </c>
      <c r="AA37"/>
    </row>
    <row r="38" spans="1:27" s="2" customFormat="1" ht="12.75" customHeight="1" x14ac:dyDescent="0.2">
      <c r="A38" s="2" t="s">
        <v>21</v>
      </c>
      <c r="B38" s="2" t="s">
        <v>8</v>
      </c>
      <c r="C38" s="10" t="s">
        <v>1019</v>
      </c>
      <c r="D38" s="9">
        <v>124</v>
      </c>
      <c r="E38" s="9">
        <v>0</v>
      </c>
      <c r="F38" s="9">
        <v>0</v>
      </c>
      <c r="G38" s="9">
        <v>0</v>
      </c>
      <c r="H38" s="9">
        <f t="shared" si="0"/>
        <v>124</v>
      </c>
      <c r="I38" s="3">
        <f t="shared" si="1"/>
        <v>0</v>
      </c>
      <c r="J38" s="9">
        <v>72</v>
      </c>
      <c r="K38" s="9">
        <v>0</v>
      </c>
      <c r="L38" s="9">
        <v>0</v>
      </c>
      <c r="M38" s="9">
        <v>0</v>
      </c>
      <c r="N38" s="4">
        <f t="shared" si="2"/>
        <v>72</v>
      </c>
      <c r="O38" s="3">
        <f t="shared" si="3"/>
        <v>0</v>
      </c>
      <c r="P38" s="9">
        <v>78</v>
      </c>
      <c r="Q38" s="9">
        <v>1</v>
      </c>
      <c r="R38" s="4">
        <f t="shared" si="4"/>
        <v>77</v>
      </c>
      <c r="S38" s="3">
        <f t="shared" si="5"/>
        <v>1.282051282051282E-2</v>
      </c>
      <c r="T38" s="9">
        <v>195</v>
      </c>
      <c r="U38" s="9">
        <v>40</v>
      </c>
      <c r="V38" s="4">
        <f t="shared" si="6"/>
        <v>155</v>
      </c>
      <c r="W38" s="3">
        <f t="shared" si="7"/>
        <v>0.20512820512820512</v>
      </c>
      <c r="X38" s="9">
        <v>469</v>
      </c>
      <c r="Y38" s="9">
        <v>41</v>
      </c>
      <c r="Z38" s="4">
        <f t="shared" si="8"/>
        <v>428</v>
      </c>
      <c r="AA38"/>
    </row>
    <row r="39" spans="1:27" s="2" customFormat="1" ht="12.75" customHeight="1" x14ac:dyDescent="0.2">
      <c r="A39" s="2" t="s">
        <v>21</v>
      </c>
      <c r="B39" s="2" t="s">
        <v>8</v>
      </c>
      <c r="C39" s="10" t="s">
        <v>202</v>
      </c>
      <c r="D39" s="9">
        <v>75</v>
      </c>
      <c r="E39" s="9">
        <v>0</v>
      </c>
      <c r="F39" s="9">
        <v>0</v>
      </c>
      <c r="G39" s="9">
        <v>0</v>
      </c>
      <c r="H39" s="9">
        <f t="shared" si="0"/>
        <v>75</v>
      </c>
      <c r="I39" s="3">
        <f t="shared" si="1"/>
        <v>0</v>
      </c>
      <c r="J39" s="9">
        <v>44</v>
      </c>
      <c r="K39" s="9">
        <v>0</v>
      </c>
      <c r="L39" s="9">
        <v>0</v>
      </c>
      <c r="M39" s="9">
        <v>0</v>
      </c>
      <c r="N39" s="4">
        <f t="shared" si="2"/>
        <v>44</v>
      </c>
      <c r="O39" s="3">
        <f t="shared" si="3"/>
        <v>0</v>
      </c>
      <c r="P39" s="9">
        <v>50</v>
      </c>
      <c r="Q39" s="9">
        <v>0</v>
      </c>
      <c r="R39" s="4">
        <f t="shared" si="4"/>
        <v>50</v>
      </c>
      <c r="S39" s="3">
        <f t="shared" si="5"/>
        <v>0</v>
      </c>
      <c r="T39" s="9">
        <v>60</v>
      </c>
      <c r="U39" s="9">
        <v>44</v>
      </c>
      <c r="V39" s="4">
        <f t="shared" si="6"/>
        <v>16</v>
      </c>
      <c r="W39" s="3">
        <f t="shared" si="7"/>
        <v>0.73333333333333328</v>
      </c>
      <c r="X39" s="9">
        <v>229</v>
      </c>
      <c r="Y39" s="9">
        <v>44</v>
      </c>
      <c r="Z39" s="4">
        <f t="shared" si="8"/>
        <v>185</v>
      </c>
      <c r="AA39"/>
    </row>
    <row r="40" spans="1:27" s="2" customFormat="1" ht="12.75" customHeight="1" x14ac:dyDescent="0.2">
      <c r="A40" s="2" t="s">
        <v>21</v>
      </c>
      <c r="B40" s="2" t="s">
        <v>8</v>
      </c>
      <c r="C40" s="10" t="s">
        <v>214</v>
      </c>
      <c r="D40" s="9">
        <v>297</v>
      </c>
      <c r="E40" s="9">
        <v>8</v>
      </c>
      <c r="F40" s="9">
        <v>8</v>
      </c>
      <c r="G40" s="9">
        <v>0</v>
      </c>
      <c r="H40" s="9">
        <f t="shared" si="0"/>
        <v>289</v>
      </c>
      <c r="I40" s="3">
        <f t="shared" si="1"/>
        <v>2.6936026936026935E-2</v>
      </c>
      <c r="J40" s="9">
        <v>163</v>
      </c>
      <c r="K40" s="9">
        <v>66</v>
      </c>
      <c r="L40" s="9">
        <v>66</v>
      </c>
      <c r="M40" s="9">
        <v>0</v>
      </c>
      <c r="N40" s="4">
        <f t="shared" si="2"/>
        <v>97</v>
      </c>
      <c r="O40" s="3">
        <f t="shared" si="3"/>
        <v>0.40490797546012269</v>
      </c>
      <c r="P40" s="9">
        <v>142</v>
      </c>
      <c r="Q40" s="9">
        <v>209</v>
      </c>
      <c r="R40" s="4">
        <f t="shared" si="4"/>
        <v>0</v>
      </c>
      <c r="S40" s="3">
        <f t="shared" si="5"/>
        <v>1.471830985915493</v>
      </c>
      <c r="T40" s="9">
        <v>446</v>
      </c>
      <c r="U40" s="9">
        <v>489</v>
      </c>
      <c r="V40" s="4">
        <f t="shared" si="6"/>
        <v>0</v>
      </c>
      <c r="W40" s="3">
        <f t="shared" si="7"/>
        <v>1.0964125560538116</v>
      </c>
      <c r="X40" s="9">
        <v>1048</v>
      </c>
      <c r="Y40" s="9">
        <v>772</v>
      </c>
      <c r="Z40" s="4">
        <f t="shared" si="8"/>
        <v>386</v>
      </c>
      <c r="AA40"/>
    </row>
    <row r="41" spans="1:27" s="2" customFormat="1" ht="12.75" customHeight="1" x14ac:dyDescent="0.2">
      <c r="A41" s="2" t="s">
        <v>21</v>
      </c>
      <c r="B41" s="2" t="s">
        <v>8</v>
      </c>
      <c r="C41" s="10" t="s">
        <v>219</v>
      </c>
      <c r="D41" s="9">
        <v>84</v>
      </c>
      <c r="E41" s="9">
        <v>0</v>
      </c>
      <c r="F41" s="9">
        <v>0</v>
      </c>
      <c r="G41" s="9">
        <v>0</v>
      </c>
      <c r="H41" s="9">
        <f t="shared" si="0"/>
        <v>84</v>
      </c>
      <c r="I41" s="3">
        <f t="shared" si="1"/>
        <v>0</v>
      </c>
      <c r="J41" s="9">
        <v>47</v>
      </c>
      <c r="K41" s="9">
        <v>0</v>
      </c>
      <c r="L41" s="9">
        <v>0</v>
      </c>
      <c r="M41" s="9">
        <v>0</v>
      </c>
      <c r="N41" s="4">
        <f t="shared" si="2"/>
        <v>47</v>
      </c>
      <c r="O41" s="3">
        <f t="shared" si="3"/>
        <v>0</v>
      </c>
      <c r="P41" s="9">
        <v>49</v>
      </c>
      <c r="Q41" s="9">
        <v>23</v>
      </c>
      <c r="R41" s="4">
        <f t="shared" si="4"/>
        <v>26</v>
      </c>
      <c r="S41" s="3">
        <f t="shared" si="5"/>
        <v>0.46938775510204084</v>
      </c>
      <c r="T41" s="9">
        <v>116</v>
      </c>
      <c r="U41" s="9">
        <v>175</v>
      </c>
      <c r="V41" s="4">
        <f t="shared" si="6"/>
        <v>0</v>
      </c>
      <c r="W41" s="3">
        <f t="shared" si="7"/>
        <v>1.5086206896551724</v>
      </c>
      <c r="X41" s="9">
        <v>296</v>
      </c>
      <c r="Y41" s="9">
        <v>198</v>
      </c>
      <c r="Z41" s="4">
        <f t="shared" si="8"/>
        <v>157</v>
      </c>
      <c r="AA41"/>
    </row>
    <row r="42" spans="1:27" s="2" customFormat="1" ht="12.75" customHeight="1" x14ac:dyDescent="0.2">
      <c r="A42" s="2" t="s">
        <v>21</v>
      </c>
      <c r="B42" s="2" t="s">
        <v>8</v>
      </c>
      <c r="C42" s="10" t="s">
        <v>235</v>
      </c>
      <c r="D42" s="9">
        <v>80</v>
      </c>
      <c r="E42" s="9">
        <v>0</v>
      </c>
      <c r="F42" s="9">
        <v>0</v>
      </c>
      <c r="G42" s="9">
        <v>0</v>
      </c>
      <c r="H42" s="9">
        <f t="shared" si="0"/>
        <v>80</v>
      </c>
      <c r="I42" s="3">
        <f t="shared" si="1"/>
        <v>0</v>
      </c>
      <c r="J42" s="9">
        <v>48</v>
      </c>
      <c r="K42" s="9">
        <v>0</v>
      </c>
      <c r="L42" s="9">
        <v>0</v>
      </c>
      <c r="M42" s="9">
        <v>0</v>
      </c>
      <c r="N42" s="4">
        <f t="shared" si="2"/>
        <v>48</v>
      </c>
      <c r="O42" s="3">
        <f t="shared" si="3"/>
        <v>0</v>
      </c>
      <c r="P42" s="9">
        <v>43</v>
      </c>
      <c r="Q42" s="9">
        <v>1</v>
      </c>
      <c r="R42" s="4">
        <f t="shared" si="4"/>
        <v>42</v>
      </c>
      <c r="S42" s="3">
        <f t="shared" si="5"/>
        <v>2.3255813953488372E-2</v>
      </c>
      <c r="T42" s="9">
        <v>126</v>
      </c>
      <c r="U42" s="9">
        <v>4</v>
      </c>
      <c r="V42" s="4">
        <f t="shared" si="6"/>
        <v>122</v>
      </c>
      <c r="W42" s="3">
        <f t="shared" si="7"/>
        <v>3.1746031746031744E-2</v>
      </c>
      <c r="X42" s="9">
        <v>297</v>
      </c>
      <c r="Y42" s="9">
        <v>5</v>
      </c>
      <c r="Z42" s="4">
        <f t="shared" si="8"/>
        <v>292</v>
      </c>
      <c r="AA42"/>
    </row>
    <row r="43" spans="1:27" s="2" customFormat="1" ht="12.75" customHeight="1" x14ac:dyDescent="0.2">
      <c r="A43" s="2" t="s">
        <v>21</v>
      </c>
      <c r="B43" s="2" t="s">
        <v>8</v>
      </c>
      <c r="C43" s="10" t="s">
        <v>236</v>
      </c>
      <c r="D43" s="9">
        <v>392</v>
      </c>
      <c r="E43" s="9">
        <v>23</v>
      </c>
      <c r="F43" s="9">
        <v>23</v>
      </c>
      <c r="G43" s="9">
        <v>0</v>
      </c>
      <c r="H43" s="9">
        <f t="shared" si="0"/>
        <v>369</v>
      </c>
      <c r="I43" s="3">
        <f t="shared" si="1"/>
        <v>5.8673469387755105E-2</v>
      </c>
      <c r="J43" s="9">
        <v>254</v>
      </c>
      <c r="K43" s="9">
        <v>217</v>
      </c>
      <c r="L43" s="9">
        <v>217</v>
      </c>
      <c r="M43" s="9">
        <v>0</v>
      </c>
      <c r="N43" s="4">
        <f t="shared" si="2"/>
        <v>37</v>
      </c>
      <c r="O43" s="3">
        <f t="shared" si="3"/>
        <v>0.85433070866141736</v>
      </c>
      <c r="P43" s="9">
        <v>316</v>
      </c>
      <c r="Q43" s="9">
        <v>366</v>
      </c>
      <c r="R43" s="4">
        <f t="shared" si="4"/>
        <v>0</v>
      </c>
      <c r="S43" s="3">
        <f t="shared" si="5"/>
        <v>1.1582278481012658</v>
      </c>
      <c r="T43" s="9">
        <v>1063</v>
      </c>
      <c r="U43" s="9">
        <v>570</v>
      </c>
      <c r="V43" s="4">
        <f t="shared" si="6"/>
        <v>493</v>
      </c>
      <c r="W43" s="3">
        <f t="shared" si="7"/>
        <v>0.53621825023518344</v>
      </c>
      <c r="X43" s="9">
        <v>2025</v>
      </c>
      <c r="Y43" s="9">
        <v>1176</v>
      </c>
      <c r="Z43" s="4">
        <f t="shared" si="8"/>
        <v>899</v>
      </c>
      <c r="AA43"/>
    </row>
    <row r="44" spans="1:27" s="2" customFormat="1" ht="12.75" customHeight="1" x14ac:dyDescent="0.2">
      <c r="A44" s="2" t="s">
        <v>21</v>
      </c>
      <c r="B44" s="2" t="s">
        <v>8</v>
      </c>
      <c r="C44" s="10" t="s">
        <v>239</v>
      </c>
      <c r="D44" s="9">
        <v>118</v>
      </c>
      <c r="E44" s="9">
        <v>0</v>
      </c>
      <c r="F44" s="9">
        <v>0</v>
      </c>
      <c r="G44" s="9">
        <v>0</v>
      </c>
      <c r="H44" s="9">
        <f t="shared" si="0"/>
        <v>118</v>
      </c>
      <c r="I44" s="3">
        <f t="shared" si="1"/>
        <v>0</v>
      </c>
      <c r="J44" s="9">
        <v>69</v>
      </c>
      <c r="K44" s="9">
        <v>0</v>
      </c>
      <c r="L44" s="9">
        <v>0</v>
      </c>
      <c r="M44" s="9">
        <v>0</v>
      </c>
      <c r="N44" s="4">
        <f t="shared" si="2"/>
        <v>69</v>
      </c>
      <c r="O44" s="3">
        <f t="shared" si="3"/>
        <v>0</v>
      </c>
      <c r="P44" s="9">
        <v>84</v>
      </c>
      <c r="Q44" s="9">
        <v>4</v>
      </c>
      <c r="R44" s="4">
        <f t="shared" si="4"/>
        <v>80</v>
      </c>
      <c r="S44" s="3">
        <f t="shared" si="5"/>
        <v>4.7619047619047616E-2</v>
      </c>
      <c r="T44" s="9">
        <v>177</v>
      </c>
      <c r="U44" s="9">
        <v>21</v>
      </c>
      <c r="V44" s="4">
        <f t="shared" si="6"/>
        <v>156</v>
      </c>
      <c r="W44" s="3">
        <f t="shared" si="7"/>
        <v>0.11864406779661017</v>
      </c>
      <c r="X44" s="9">
        <v>448</v>
      </c>
      <c r="Y44" s="9">
        <v>25</v>
      </c>
      <c r="Z44" s="4">
        <f t="shared" si="8"/>
        <v>423</v>
      </c>
      <c r="AA44"/>
    </row>
    <row r="45" spans="1:27" s="2" customFormat="1" ht="12.75" customHeight="1" x14ac:dyDescent="0.2">
      <c r="A45" s="2" t="s">
        <v>21</v>
      </c>
      <c r="B45" s="2" t="s">
        <v>8</v>
      </c>
      <c r="C45" s="10" t="s">
        <v>251</v>
      </c>
      <c r="D45" s="9">
        <v>438</v>
      </c>
      <c r="E45" s="9">
        <v>0</v>
      </c>
      <c r="F45" s="9">
        <v>0</v>
      </c>
      <c r="G45" s="9">
        <v>0</v>
      </c>
      <c r="H45" s="9">
        <f t="shared" si="0"/>
        <v>438</v>
      </c>
      <c r="I45" s="3">
        <f t="shared" si="1"/>
        <v>0</v>
      </c>
      <c r="J45" s="9">
        <v>305</v>
      </c>
      <c r="K45" s="9">
        <v>79</v>
      </c>
      <c r="L45" s="9">
        <v>79</v>
      </c>
      <c r="M45" s="9">
        <v>0</v>
      </c>
      <c r="N45" s="4">
        <f t="shared" si="2"/>
        <v>226</v>
      </c>
      <c r="O45" s="3">
        <f t="shared" si="3"/>
        <v>0.25901639344262295</v>
      </c>
      <c r="P45" s="9">
        <v>410</v>
      </c>
      <c r="Q45" s="9">
        <v>0</v>
      </c>
      <c r="R45" s="4">
        <f t="shared" si="4"/>
        <v>410</v>
      </c>
      <c r="S45" s="3">
        <f t="shared" si="5"/>
        <v>0</v>
      </c>
      <c r="T45" s="9">
        <v>1282</v>
      </c>
      <c r="U45" s="9">
        <v>168</v>
      </c>
      <c r="V45" s="4">
        <f t="shared" si="6"/>
        <v>1114</v>
      </c>
      <c r="W45" s="3">
        <f t="shared" si="7"/>
        <v>0.13104524180967239</v>
      </c>
      <c r="X45" s="9">
        <v>2435</v>
      </c>
      <c r="Y45" s="9">
        <v>247</v>
      </c>
      <c r="Z45" s="4">
        <f t="shared" si="8"/>
        <v>2188</v>
      </c>
      <c r="AA45"/>
    </row>
    <row r="46" spans="1:27" s="2" customFormat="1" ht="12.75" customHeight="1" x14ac:dyDescent="0.2">
      <c r="A46" s="2" t="s">
        <v>21</v>
      </c>
      <c r="B46" s="2" t="s">
        <v>8</v>
      </c>
      <c r="C46" s="10" t="s">
        <v>276</v>
      </c>
      <c r="D46" s="9">
        <v>160</v>
      </c>
      <c r="E46" s="9">
        <v>0</v>
      </c>
      <c r="F46" s="9">
        <v>0</v>
      </c>
      <c r="G46" s="9">
        <v>0</v>
      </c>
      <c r="H46" s="9">
        <f t="shared" si="0"/>
        <v>160</v>
      </c>
      <c r="I46" s="3">
        <f t="shared" si="1"/>
        <v>0</v>
      </c>
      <c r="J46" s="9">
        <v>97</v>
      </c>
      <c r="K46" s="9">
        <v>3</v>
      </c>
      <c r="L46" s="9">
        <v>3</v>
      </c>
      <c r="M46" s="9">
        <v>0</v>
      </c>
      <c r="N46" s="4">
        <f t="shared" si="2"/>
        <v>94</v>
      </c>
      <c r="O46" s="3">
        <f t="shared" si="3"/>
        <v>3.0927835051546393E-2</v>
      </c>
      <c r="P46" s="9">
        <v>93</v>
      </c>
      <c r="Q46" s="9">
        <v>9</v>
      </c>
      <c r="R46" s="4">
        <f t="shared" si="4"/>
        <v>84</v>
      </c>
      <c r="S46" s="3">
        <f t="shared" si="5"/>
        <v>9.6774193548387094E-2</v>
      </c>
      <c r="T46" s="9">
        <v>100</v>
      </c>
      <c r="U46" s="9">
        <v>29</v>
      </c>
      <c r="V46" s="4">
        <f t="shared" si="6"/>
        <v>71</v>
      </c>
      <c r="W46" s="3">
        <f t="shared" si="7"/>
        <v>0.28999999999999998</v>
      </c>
      <c r="X46" s="9">
        <v>450</v>
      </c>
      <c r="Y46" s="9">
        <v>41</v>
      </c>
      <c r="Z46" s="4">
        <f t="shared" si="8"/>
        <v>409</v>
      </c>
      <c r="AA46"/>
    </row>
    <row r="47" spans="1:27" s="2" customFormat="1" ht="12.75" customHeight="1" x14ac:dyDescent="0.2">
      <c r="A47" s="2" t="s">
        <v>21</v>
      </c>
      <c r="B47" s="2" t="s">
        <v>8</v>
      </c>
      <c r="C47" s="10" t="s">
        <v>278</v>
      </c>
      <c r="D47" s="9">
        <v>516</v>
      </c>
      <c r="E47" s="9">
        <v>20</v>
      </c>
      <c r="F47" s="9">
        <v>20</v>
      </c>
      <c r="G47" s="9">
        <v>0</v>
      </c>
      <c r="H47" s="9">
        <f t="shared" si="0"/>
        <v>496</v>
      </c>
      <c r="I47" s="3">
        <f t="shared" si="1"/>
        <v>3.875968992248062E-2</v>
      </c>
      <c r="J47" s="9">
        <v>279</v>
      </c>
      <c r="K47" s="9">
        <v>82</v>
      </c>
      <c r="L47" s="9">
        <v>82</v>
      </c>
      <c r="M47" s="9">
        <v>0</v>
      </c>
      <c r="N47" s="4">
        <f t="shared" si="2"/>
        <v>197</v>
      </c>
      <c r="O47" s="3">
        <f t="shared" si="3"/>
        <v>0.29390681003584229</v>
      </c>
      <c r="P47" s="9">
        <v>282</v>
      </c>
      <c r="Q47" s="9">
        <v>169</v>
      </c>
      <c r="R47" s="4">
        <f t="shared" si="4"/>
        <v>113</v>
      </c>
      <c r="S47" s="3">
        <f t="shared" si="5"/>
        <v>0.599290780141844</v>
      </c>
      <c r="T47" s="9">
        <v>340</v>
      </c>
      <c r="U47" s="9">
        <v>1408</v>
      </c>
      <c r="V47" s="4">
        <f t="shared" si="6"/>
        <v>0</v>
      </c>
      <c r="W47" s="3">
        <f t="shared" si="7"/>
        <v>4.1411764705882357</v>
      </c>
      <c r="X47" s="9">
        <v>1417</v>
      </c>
      <c r="Y47" s="9">
        <v>1679</v>
      </c>
      <c r="Z47" s="4">
        <f t="shared" si="8"/>
        <v>806</v>
      </c>
      <c r="AA47"/>
    </row>
    <row r="48" spans="1:27" s="2" customFormat="1" ht="12.75" customHeight="1" x14ac:dyDescent="0.2">
      <c r="A48" s="2" t="s">
        <v>21</v>
      </c>
      <c r="B48" s="2" t="s">
        <v>8</v>
      </c>
      <c r="C48" s="10" t="s">
        <v>968</v>
      </c>
      <c r="D48" s="9">
        <v>604</v>
      </c>
      <c r="E48" s="9">
        <v>42</v>
      </c>
      <c r="F48" s="9">
        <v>42</v>
      </c>
      <c r="G48" s="9">
        <v>0</v>
      </c>
      <c r="H48" s="9">
        <f t="shared" si="0"/>
        <v>562</v>
      </c>
      <c r="I48" s="3">
        <f t="shared" si="1"/>
        <v>6.9536423841059597E-2</v>
      </c>
      <c r="J48" s="9">
        <v>355</v>
      </c>
      <c r="K48" s="9">
        <v>16</v>
      </c>
      <c r="L48" s="9">
        <v>16</v>
      </c>
      <c r="M48" s="9">
        <v>0</v>
      </c>
      <c r="N48" s="4">
        <f t="shared" si="2"/>
        <v>339</v>
      </c>
      <c r="O48" s="3">
        <f t="shared" si="3"/>
        <v>4.507042253521127E-2</v>
      </c>
      <c r="P48" s="9">
        <v>381</v>
      </c>
      <c r="Q48" s="9">
        <v>18</v>
      </c>
      <c r="R48" s="4">
        <f t="shared" si="4"/>
        <v>363</v>
      </c>
      <c r="S48" s="3">
        <f t="shared" si="5"/>
        <v>4.7244094488188976E-2</v>
      </c>
      <c r="T48" s="9">
        <v>895</v>
      </c>
      <c r="U48" s="9">
        <v>511</v>
      </c>
      <c r="V48" s="4">
        <f t="shared" si="6"/>
        <v>384</v>
      </c>
      <c r="W48" s="3">
        <f t="shared" si="7"/>
        <v>0.57094972067039107</v>
      </c>
      <c r="X48" s="9">
        <v>2235</v>
      </c>
      <c r="Y48" s="9">
        <v>587</v>
      </c>
      <c r="Z48" s="4">
        <f t="shared" si="8"/>
        <v>1648</v>
      </c>
      <c r="AA48"/>
    </row>
    <row r="49" spans="1:27" s="2" customFormat="1" ht="12.75" customHeight="1" x14ac:dyDescent="0.2">
      <c r="A49" s="2" t="s">
        <v>95</v>
      </c>
      <c r="B49" s="2" t="s">
        <v>13</v>
      </c>
      <c r="C49" s="10" t="s">
        <v>102</v>
      </c>
      <c r="D49" s="9">
        <v>60</v>
      </c>
      <c r="E49" s="9">
        <v>19</v>
      </c>
      <c r="F49" s="9">
        <v>0</v>
      </c>
      <c r="G49" s="9">
        <v>19</v>
      </c>
      <c r="H49" s="9">
        <f t="shared" si="0"/>
        <v>41</v>
      </c>
      <c r="I49" s="3">
        <f t="shared" si="1"/>
        <v>0.31666666666666665</v>
      </c>
      <c r="J49" s="9">
        <v>37</v>
      </c>
      <c r="K49" s="9">
        <v>13</v>
      </c>
      <c r="L49" s="9">
        <v>1</v>
      </c>
      <c r="M49" s="9">
        <v>12</v>
      </c>
      <c r="N49" s="4">
        <f t="shared" si="2"/>
        <v>24</v>
      </c>
      <c r="O49" s="3">
        <f t="shared" si="3"/>
        <v>0.35135135135135137</v>
      </c>
      <c r="P49" s="9">
        <v>30</v>
      </c>
      <c r="Q49" s="9">
        <v>14</v>
      </c>
      <c r="R49" s="4">
        <f t="shared" si="4"/>
        <v>16</v>
      </c>
      <c r="S49" s="3">
        <f t="shared" si="5"/>
        <v>0.46666666666666667</v>
      </c>
      <c r="T49" s="9">
        <v>106</v>
      </c>
      <c r="U49" s="9">
        <v>52</v>
      </c>
      <c r="V49" s="4">
        <f t="shared" si="6"/>
        <v>54</v>
      </c>
      <c r="W49" s="3">
        <f t="shared" si="7"/>
        <v>0.49056603773584906</v>
      </c>
      <c r="X49" s="9">
        <v>233</v>
      </c>
      <c r="Y49" s="9">
        <v>98</v>
      </c>
      <c r="Z49" s="4">
        <f t="shared" si="8"/>
        <v>135</v>
      </c>
      <c r="AA49"/>
    </row>
    <row r="50" spans="1:27" s="2" customFormat="1" ht="12.75" customHeight="1" x14ac:dyDescent="0.2">
      <c r="A50" s="2" t="s">
        <v>116</v>
      </c>
      <c r="B50" s="2" t="s">
        <v>32</v>
      </c>
      <c r="C50" s="10" t="s">
        <v>115</v>
      </c>
      <c r="D50" s="9">
        <v>1086</v>
      </c>
      <c r="E50" s="9">
        <v>59</v>
      </c>
      <c r="F50" s="9">
        <v>59</v>
      </c>
      <c r="G50" s="9">
        <v>0</v>
      </c>
      <c r="H50" s="9">
        <f t="shared" si="0"/>
        <v>1027</v>
      </c>
      <c r="I50" s="3">
        <f t="shared" si="1"/>
        <v>5.432780847145488E-2</v>
      </c>
      <c r="J50" s="9">
        <v>762</v>
      </c>
      <c r="K50" s="9">
        <v>253</v>
      </c>
      <c r="L50" s="9">
        <v>225</v>
      </c>
      <c r="M50" s="9">
        <v>28</v>
      </c>
      <c r="N50" s="4">
        <f t="shared" si="2"/>
        <v>509</v>
      </c>
      <c r="O50" s="3">
        <f t="shared" si="3"/>
        <v>0.33202099737532809</v>
      </c>
      <c r="P50" s="9">
        <v>823</v>
      </c>
      <c r="Q50" s="9">
        <v>47</v>
      </c>
      <c r="R50" s="4">
        <f t="shared" si="4"/>
        <v>776</v>
      </c>
      <c r="S50" s="3">
        <f t="shared" si="5"/>
        <v>5.7108140947752128E-2</v>
      </c>
      <c r="T50" s="9">
        <v>1757</v>
      </c>
      <c r="U50" s="9">
        <v>2893</v>
      </c>
      <c r="V50" s="4">
        <f t="shared" si="6"/>
        <v>0</v>
      </c>
      <c r="W50" s="3">
        <f t="shared" si="7"/>
        <v>1.6465566306203756</v>
      </c>
      <c r="X50" s="9">
        <v>4428</v>
      </c>
      <c r="Y50" s="9">
        <v>3252</v>
      </c>
      <c r="Z50" s="4">
        <f t="shared" si="8"/>
        <v>2312</v>
      </c>
      <c r="AA50"/>
    </row>
    <row r="51" spans="1:27" s="2" customFormat="1" ht="12.75" customHeight="1" x14ac:dyDescent="0.2">
      <c r="A51" s="2" t="s">
        <v>116</v>
      </c>
      <c r="B51" s="2" t="s">
        <v>32</v>
      </c>
      <c r="C51" s="10" t="s">
        <v>959</v>
      </c>
      <c r="D51" s="9">
        <v>78</v>
      </c>
      <c r="E51" s="9">
        <v>0</v>
      </c>
      <c r="F51" s="9">
        <v>0</v>
      </c>
      <c r="G51" s="9">
        <v>0</v>
      </c>
      <c r="H51" s="9">
        <f t="shared" si="0"/>
        <v>78</v>
      </c>
      <c r="I51" s="3">
        <f t="shared" si="1"/>
        <v>0</v>
      </c>
      <c r="J51" s="9">
        <v>55</v>
      </c>
      <c r="K51" s="9">
        <v>0</v>
      </c>
      <c r="L51" s="9">
        <v>0</v>
      </c>
      <c r="M51" s="9">
        <v>0</v>
      </c>
      <c r="N51" s="4">
        <f t="shared" si="2"/>
        <v>55</v>
      </c>
      <c r="O51" s="3">
        <f t="shared" si="3"/>
        <v>0</v>
      </c>
      <c r="P51" s="9">
        <v>69</v>
      </c>
      <c r="Q51" s="9">
        <v>51</v>
      </c>
      <c r="R51" s="4">
        <f t="shared" si="4"/>
        <v>18</v>
      </c>
      <c r="S51" s="3">
        <f t="shared" si="5"/>
        <v>0.73913043478260865</v>
      </c>
      <c r="T51" s="9">
        <v>170</v>
      </c>
      <c r="U51" s="9">
        <v>122</v>
      </c>
      <c r="V51" s="4">
        <f t="shared" si="6"/>
        <v>48</v>
      </c>
      <c r="W51" s="3">
        <f t="shared" si="7"/>
        <v>0.71764705882352942</v>
      </c>
      <c r="X51" s="9">
        <v>372</v>
      </c>
      <c r="Y51" s="9">
        <v>173</v>
      </c>
      <c r="Z51" s="4">
        <f t="shared" si="8"/>
        <v>199</v>
      </c>
      <c r="AA51"/>
    </row>
    <row r="52" spans="1:27" s="2" customFormat="1" ht="12.75" customHeight="1" x14ac:dyDescent="0.2">
      <c r="A52" s="2" t="s">
        <v>116</v>
      </c>
      <c r="B52" s="2" t="s">
        <v>47</v>
      </c>
      <c r="C52" s="10" t="s">
        <v>1080</v>
      </c>
      <c r="D52" s="9">
        <v>54</v>
      </c>
      <c r="E52" s="9">
        <v>0</v>
      </c>
      <c r="F52" s="9">
        <v>0</v>
      </c>
      <c r="G52" s="9">
        <v>0</v>
      </c>
      <c r="H52" s="9">
        <f t="shared" si="0"/>
        <v>54</v>
      </c>
      <c r="I52" s="3">
        <f t="shared" si="1"/>
        <v>0</v>
      </c>
      <c r="J52" s="9">
        <v>38</v>
      </c>
      <c r="K52" s="9">
        <v>0</v>
      </c>
      <c r="L52" s="9">
        <v>0</v>
      </c>
      <c r="M52" s="9">
        <v>0</v>
      </c>
      <c r="N52" s="4">
        <f t="shared" si="2"/>
        <v>38</v>
      </c>
      <c r="O52" s="3">
        <f t="shared" si="3"/>
        <v>0</v>
      </c>
      <c r="P52" s="9">
        <v>63</v>
      </c>
      <c r="Q52" s="9">
        <v>4</v>
      </c>
      <c r="R52" s="4">
        <f t="shared" si="4"/>
        <v>59</v>
      </c>
      <c r="S52" s="3">
        <f t="shared" si="5"/>
        <v>6.3492063492063489E-2</v>
      </c>
      <c r="T52" s="9">
        <v>181</v>
      </c>
      <c r="U52" s="9">
        <v>35</v>
      </c>
      <c r="V52" s="4">
        <f t="shared" si="6"/>
        <v>146</v>
      </c>
      <c r="W52" s="3">
        <f t="shared" si="7"/>
        <v>0.19337016574585636</v>
      </c>
      <c r="X52" s="9">
        <v>336</v>
      </c>
      <c r="Y52" s="9">
        <v>39</v>
      </c>
      <c r="Z52" s="4">
        <f t="shared" si="8"/>
        <v>297</v>
      </c>
      <c r="AA52"/>
    </row>
    <row r="53" spans="1:27" s="2" customFormat="1" ht="12.75" customHeight="1" x14ac:dyDescent="0.2">
      <c r="A53" s="2" t="s">
        <v>82</v>
      </c>
      <c r="B53" s="2" t="s">
        <v>26</v>
      </c>
      <c r="C53" s="10" t="s">
        <v>1044</v>
      </c>
      <c r="D53" s="9">
        <v>2321</v>
      </c>
      <c r="E53" s="9">
        <v>0</v>
      </c>
      <c r="F53" s="9">
        <v>0</v>
      </c>
      <c r="G53" s="9">
        <v>0</v>
      </c>
      <c r="H53" s="9">
        <f t="shared" si="0"/>
        <v>2321</v>
      </c>
      <c r="I53" s="3">
        <f t="shared" si="1"/>
        <v>0</v>
      </c>
      <c r="J53" s="9">
        <v>1145</v>
      </c>
      <c r="K53" s="9">
        <v>25</v>
      </c>
      <c r="L53" s="9">
        <v>25</v>
      </c>
      <c r="M53" s="9">
        <v>0</v>
      </c>
      <c r="N53" s="4">
        <f t="shared" si="2"/>
        <v>1120</v>
      </c>
      <c r="O53" s="3">
        <f t="shared" si="3"/>
        <v>2.1834061135371178E-2</v>
      </c>
      <c r="P53" s="9">
        <v>1018</v>
      </c>
      <c r="Q53" s="9">
        <v>1331</v>
      </c>
      <c r="R53" s="4">
        <f t="shared" si="4"/>
        <v>0</v>
      </c>
      <c r="S53" s="3">
        <f t="shared" si="5"/>
        <v>1.3074656188605107</v>
      </c>
      <c r="T53" s="9">
        <v>1844</v>
      </c>
      <c r="U53" s="9">
        <v>2527</v>
      </c>
      <c r="V53" s="4">
        <f t="shared" si="6"/>
        <v>0</v>
      </c>
      <c r="W53" s="3">
        <f t="shared" si="7"/>
        <v>1.3703904555314534</v>
      </c>
      <c r="X53" s="9">
        <v>6328</v>
      </c>
      <c r="Y53" s="9">
        <v>3883</v>
      </c>
      <c r="Z53" s="4">
        <f t="shared" si="8"/>
        <v>3441</v>
      </c>
      <c r="AA53"/>
    </row>
    <row r="54" spans="1:27" s="2" customFormat="1" ht="12.75" customHeight="1" x14ac:dyDescent="0.2">
      <c r="A54" s="2" t="s">
        <v>82</v>
      </c>
      <c r="B54" s="2" t="s">
        <v>26</v>
      </c>
      <c r="C54" s="10" t="s">
        <v>84</v>
      </c>
      <c r="D54" s="9">
        <v>150</v>
      </c>
      <c r="E54" s="9">
        <v>36</v>
      </c>
      <c r="F54" s="9">
        <v>36</v>
      </c>
      <c r="G54" s="9">
        <v>0</v>
      </c>
      <c r="H54" s="9">
        <f t="shared" si="0"/>
        <v>114</v>
      </c>
      <c r="I54" s="3">
        <f t="shared" si="1"/>
        <v>0.24</v>
      </c>
      <c r="J54" s="9">
        <v>115</v>
      </c>
      <c r="K54" s="9">
        <v>32</v>
      </c>
      <c r="L54" s="9">
        <v>32</v>
      </c>
      <c r="M54" s="9">
        <v>0</v>
      </c>
      <c r="N54" s="4">
        <f t="shared" si="2"/>
        <v>83</v>
      </c>
      <c r="O54" s="3">
        <f t="shared" si="3"/>
        <v>0.27826086956521739</v>
      </c>
      <c r="P54" s="9">
        <v>123</v>
      </c>
      <c r="Q54" s="9">
        <v>27</v>
      </c>
      <c r="R54" s="4">
        <f t="shared" si="4"/>
        <v>96</v>
      </c>
      <c r="S54" s="3">
        <f t="shared" si="5"/>
        <v>0.21951219512195122</v>
      </c>
      <c r="T54" s="9">
        <v>201</v>
      </c>
      <c r="U54" s="9">
        <v>54</v>
      </c>
      <c r="V54" s="4">
        <f t="shared" si="6"/>
        <v>147</v>
      </c>
      <c r="W54" s="3">
        <f t="shared" si="7"/>
        <v>0.26865671641791045</v>
      </c>
      <c r="X54" s="9">
        <v>589</v>
      </c>
      <c r="Y54" s="9">
        <v>149</v>
      </c>
      <c r="Z54" s="4">
        <f t="shared" si="8"/>
        <v>440</v>
      </c>
      <c r="AA54"/>
    </row>
    <row r="55" spans="1:27" s="2" customFormat="1" ht="12.75" customHeight="1" x14ac:dyDescent="0.2">
      <c r="A55" s="2" t="s">
        <v>82</v>
      </c>
      <c r="B55" s="2" t="s">
        <v>26</v>
      </c>
      <c r="C55" s="10" t="s">
        <v>82</v>
      </c>
      <c r="D55" s="9">
        <v>7971</v>
      </c>
      <c r="E55" s="9">
        <v>313</v>
      </c>
      <c r="F55" s="9">
        <v>313</v>
      </c>
      <c r="G55" s="9">
        <v>0</v>
      </c>
      <c r="H55" s="9">
        <f t="shared" si="0"/>
        <v>7658</v>
      </c>
      <c r="I55" s="3">
        <f t="shared" si="1"/>
        <v>3.9267344122443856E-2</v>
      </c>
      <c r="J55" s="9">
        <v>5736</v>
      </c>
      <c r="K55" s="9">
        <v>280</v>
      </c>
      <c r="L55" s="9">
        <v>280</v>
      </c>
      <c r="M55" s="9">
        <v>0</v>
      </c>
      <c r="N55" s="4">
        <f t="shared" si="2"/>
        <v>5456</v>
      </c>
      <c r="O55" s="3">
        <f t="shared" si="3"/>
        <v>4.8814504881450491E-2</v>
      </c>
      <c r="P55" s="9">
        <v>3228</v>
      </c>
      <c r="Q55" s="9">
        <v>1505</v>
      </c>
      <c r="R55" s="4">
        <f t="shared" si="4"/>
        <v>1723</v>
      </c>
      <c r="S55" s="3">
        <f t="shared" si="5"/>
        <v>0.46623296158612143</v>
      </c>
      <c r="T55" s="9">
        <v>10116</v>
      </c>
      <c r="U55" s="9">
        <v>3927</v>
      </c>
      <c r="V55" s="4">
        <f t="shared" si="6"/>
        <v>6189</v>
      </c>
      <c r="W55" s="3">
        <f t="shared" si="7"/>
        <v>0.38819691577698695</v>
      </c>
      <c r="X55" s="9">
        <v>27051</v>
      </c>
      <c r="Y55" s="9">
        <v>6025</v>
      </c>
      <c r="Z55" s="4">
        <f t="shared" si="8"/>
        <v>21026</v>
      </c>
      <c r="AA55"/>
    </row>
    <row r="56" spans="1:27" s="2" customFormat="1" ht="12.75" customHeight="1" x14ac:dyDescent="0.2">
      <c r="A56" s="2" t="s">
        <v>82</v>
      </c>
      <c r="B56" s="2" t="s">
        <v>26</v>
      </c>
      <c r="C56" s="10" t="s">
        <v>130</v>
      </c>
      <c r="D56" s="9">
        <v>460</v>
      </c>
      <c r="E56" s="9">
        <v>0</v>
      </c>
      <c r="F56" s="9">
        <v>0</v>
      </c>
      <c r="G56" s="9">
        <v>0</v>
      </c>
      <c r="H56" s="9">
        <f t="shared" si="0"/>
        <v>460</v>
      </c>
      <c r="I56" s="3">
        <f t="shared" si="1"/>
        <v>0</v>
      </c>
      <c r="J56" s="9">
        <v>527</v>
      </c>
      <c r="K56" s="9">
        <v>0</v>
      </c>
      <c r="L56" s="9">
        <v>0</v>
      </c>
      <c r="M56" s="9">
        <v>0</v>
      </c>
      <c r="N56" s="4">
        <f t="shared" si="2"/>
        <v>527</v>
      </c>
      <c r="O56" s="3">
        <f t="shared" si="3"/>
        <v>0</v>
      </c>
      <c r="P56" s="9">
        <v>589</v>
      </c>
      <c r="Q56" s="9">
        <v>219</v>
      </c>
      <c r="R56" s="4">
        <f t="shared" si="4"/>
        <v>370</v>
      </c>
      <c r="S56" s="3">
        <f t="shared" si="5"/>
        <v>0.37181663837011886</v>
      </c>
      <c r="T56" s="9">
        <v>1146</v>
      </c>
      <c r="U56" s="9">
        <v>271</v>
      </c>
      <c r="V56" s="4">
        <f t="shared" si="6"/>
        <v>875</v>
      </c>
      <c r="W56" s="3">
        <f t="shared" si="7"/>
        <v>0.23647469458987783</v>
      </c>
      <c r="X56" s="9">
        <v>2722</v>
      </c>
      <c r="Y56" s="9">
        <v>490</v>
      </c>
      <c r="Z56" s="4">
        <f t="shared" si="8"/>
        <v>2232</v>
      </c>
      <c r="AA56"/>
    </row>
    <row r="57" spans="1:27" s="2" customFormat="1" ht="12.75" customHeight="1" x14ac:dyDescent="0.2">
      <c r="A57" s="2" t="s">
        <v>82</v>
      </c>
      <c r="B57" s="2" t="s">
        <v>26</v>
      </c>
      <c r="C57" s="10" t="s">
        <v>155</v>
      </c>
      <c r="D57" s="9">
        <v>87</v>
      </c>
      <c r="E57" s="9">
        <v>0</v>
      </c>
      <c r="F57" s="9">
        <v>0</v>
      </c>
      <c r="G57" s="9">
        <v>0</v>
      </c>
      <c r="H57" s="9">
        <f t="shared" si="0"/>
        <v>87</v>
      </c>
      <c r="I57" s="3">
        <f t="shared" si="1"/>
        <v>0</v>
      </c>
      <c r="J57" s="9">
        <v>107</v>
      </c>
      <c r="K57" s="9">
        <v>0</v>
      </c>
      <c r="L57" s="9">
        <v>0</v>
      </c>
      <c r="M57" s="9">
        <v>0</v>
      </c>
      <c r="N57" s="4">
        <f t="shared" si="2"/>
        <v>107</v>
      </c>
      <c r="O57" s="3">
        <f t="shared" si="3"/>
        <v>0</v>
      </c>
      <c r="P57" s="9">
        <v>106</v>
      </c>
      <c r="Q57" s="9">
        <v>0</v>
      </c>
      <c r="R57" s="4">
        <f t="shared" si="4"/>
        <v>106</v>
      </c>
      <c r="S57" s="3">
        <f t="shared" si="5"/>
        <v>0</v>
      </c>
      <c r="T57" s="9">
        <v>124</v>
      </c>
      <c r="U57" s="9">
        <v>0</v>
      </c>
      <c r="V57" s="4">
        <f t="shared" si="6"/>
        <v>124</v>
      </c>
      <c r="W57" s="3">
        <f t="shared" si="7"/>
        <v>0</v>
      </c>
      <c r="X57" s="9">
        <v>424</v>
      </c>
      <c r="Y57" s="9">
        <v>0</v>
      </c>
      <c r="Z57" s="4">
        <f t="shared" si="8"/>
        <v>424</v>
      </c>
      <c r="AA57"/>
    </row>
    <row r="58" spans="1:27" s="2" customFormat="1" ht="12.75" customHeight="1" x14ac:dyDescent="0.2">
      <c r="A58" s="2" t="s">
        <v>82</v>
      </c>
      <c r="B58" s="2" t="s">
        <v>26</v>
      </c>
      <c r="C58" s="10" t="s">
        <v>230</v>
      </c>
      <c r="D58" s="9">
        <v>110</v>
      </c>
      <c r="E58" s="9">
        <v>109</v>
      </c>
      <c r="F58" s="9">
        <v>91</v>
      </c>
      <c r="G58" s="9">
        <v>18</v>
      </c>
      <c r="H58" s="9">
        <f t="shared" si="0"/>
        <v>1</v>
      </c>
      <c r="I58" s="3">
        <f t="shared" si="1"/>
        <v>0.99090909090909096</v>
      </c>
      <c r="J58" s="9">
        <v>82</v>
      </c>
      <c r="K58" s="9">
        <v>6</v>
      </c>
      <c r="L58" s="9">
        <v>2</v>
      </c>
      <c r="M58" s="9">
        <v>4</v>
      </c>
      <c r="N58" s="4">
        <f t="shared" si="2"/>
        <v>76</v>
      </c>
      <c r="O58" s="3">
        <f t="shared" si="3"/>
        <v>7.3170731707317069E-2</v>
      </c>
      <c r="P58" s="9">
        <v>77</v>
      </c>
      <c r="Q58" s="9">
        <v>3</v>
      </c>
      <c r="R58" s="4">
        <f t="shared" si="4"/>
        <v>74</v>
      </c>
      <c r="S58" s="3">
        <f t="shared" si="5"/>
        <v>3.896103896103896E-2</v>
      </c>
      <c r="T58" s="9">
        <v>0</v>
      </c>
      <c r="U58" s="9">
        <v>0</v>
      </c>
      <c r="V58" s="4">
        <f t="shared" si="6"/>
        <v>0</v>
      </c>
      <c r="W58" s="3" t="e">
        <f t="shared" si="7"/>
        <v>#DIV/0!</v>
      </c>
      <c r="X58" s="9">
        <v>269</v>
      </c>
      <c r="Y58" s="9">
        <v>118</v>
      </c>
      <c r="Z58" s="4">
        <f t="shared" si="8"/>
        <v>151</v>
      </c>
      <c r="AA58"/>
    </row>
    <row r="59" spans="1:27" s="2" customFormat="1" ht="12.75" customHeight="1" x14ac:dyDescent="0.2">
      <c r="A59" s="2" t="s">
        <v>82</v>
      </c>
      <c r="B59" s="2" t="s">
        <v>26</v>
      </c>
      <c r="C59" s="10" t="s">
        <v>249</v>
      </c>
      <c r="D59" s="9">
        <v>393</v>
      </c>
      <c r="E59" s="9">
        <v>55</v>
      </c>
      <c r="F59" s="9">
        <v>55</v>
      </c>
      <c r="G59" s="9">
        <v>0</v>
      </c>
      <c r="H59" s="9">
        <f t="shared" si="0"/>
        <v>338</v>
      </c>
      <c r="I59" s="3">
        <f t="shared" si="1"/>
        <v>0.13994910941475827</v>
      </c>
      <c r="J59" s="9">
        <v>204</v>
      </c>
      <c r="K59" s="9">
        <v>0</v>
      </c>
      <c r="L59" s="9">
        <v>0</v>
      </c>
      <c r="M59" s="9">
        <v>0</v>
      </c>
      <c r="N59" s="4">
        <f t="shared" si="2"/>
        <v>204</v>
      </c>
      <c r="O59" s="3">
        <f t="shared" si="3"/>
        <v>0</v>
      </c>
      <c r="P59" s="9">
        <v>161</v>
      </c>
      <c r="Q59" s="9">
        <v>15</v>
      </c>
      <c r="R59" s="4">
        <f t="shared" si="4"/>
        <v>146</v>
      </c>
      <c r="S59" s="3">
        <f t="shared" si="5"/>
        <v>9.3167701863354033E-2</v>
      </c>
      <c r="T59" s="9">
        <v>553</v>
      </c>
      <c r="U59" s="9">
        <v>6</v>
      </c>
      <c r="V59" s="4">
        <f t="shared" si="6"/>
        <v>547</v>
      </c>
      <c r="W59" s="3">
        <f t="shared" si="7"/>
        <v>1.0849909584086799E-2</v>
      </c>
      <c r="X59" s="9">
        <v>1311</v>
      </c>
      <c r="Y59" s="9">
        <v>76</v>
      </c>
      <c r="Z59" s="4">
        <f t="shared" si="8"/>
        <v>1235</v>
      </c>
      <c r="AA59"/>
    </row>
    <row r="60" spans="1:27" s="2" customFormat="1" ht="12.75" customHeight="1" x14ac:dyDescent="0.2">
      <c r="A60" s="2" t="s">
        <v>82</v>
      </c>
      <c r="B60" s="2" t="s">
        <v>26</v>
      </c>
      <c r="C60" s="10" t="s">
        <v>965</v>
      </c>
      <c r="D60" s="9">
        <v>312</v>
      </c>
      <c r="E60" s="9">
        <v>0</v>
      </c>
      <c r="F60" s="9">
        <v>0</v>
      </c>
      <c r="G60" s="9">
        <v>0</v>
      </c>
      <c r="H60" s="9">
        <f t="shared" si="0"/>
        <v>312</v>
      </c>
      <c r="I60" s="3">
        <f t="shared" si="1"/>
        <v>0</v>
      </c>
      <c r="J60" s="9">
        <v>175</v>
      </c>
      <c r="K60" s="9">
        <v>0</v>
      </c>
      <c r="L60" s="9">
        <v>0</v>
      </c>
      <c r="M60" s="9">
        <v>0</v>
      </c>
      <c r="N60" s="4">
        <f t="shared" si="2"/>
        <v>175</v>
      </c>
      <c r="O60" s="3">
        <f t="shared" si="3"/>
        <v>0</v>
      </c>
      <c r="P60" s="9">
        <v>163</v>
      </c>
      <c r="Q60" s="9">
        <v>0</v>
      </c>
      <c r="R60" s="4">
        <f t="shared" si="4"/>
        <v>163</v>
      </c>
      <c r="S60" s="3">
        <f t="shared" si="5"/>
        <v>0</v>
      </c>
      <c r="T60" s="9">
        <v>568</v>
      </c>
      <c r="U60" s="9">
        <v>0</v>
      </c>
      <c r="V60" s="4">
        <f t="shared" si="6"/>
        <v>568</v>
      </c>
      <c r="W60" s="3">
        <f t="shared" si="7"/>
        <v>0</v>
      </c>
      <c r="X60" s="9">
        <v>1218</v>
      </c>
      <c r="Y60" s="9">
        <v>0</v>
      </c>
      <c r="Z60" s="4">
        <f t="shared" si="8"/>
        <v>1218</v>
      </c>
      <c r="AA60"/>
    </row>
    <row r="61" spans="1:27" s="2" customFormat="1" ht="12.75" customHeight="1" x14ac:dyDescent="0.2">
      <c r="A61" s="2" t="s">
        <v>138</v>
      </c>
      <c r="B61" s="2" t="s">
        <v>13</v>
      </c>
      <c r="C61" s="10" t="s">
        <v>220</v>
      </c>
      <c r="D61" s="9">
        <v>20</v>
      </c>
      <c r="E61" s="9">
        <v>0</v>
      </c>
      <c r="F61" s="9">
        <v>0</v>
      </c>
      <c r="G61" s="9">
        <v>0</v>
      </c>
      <c r="H61" s="9">
        <f t="shared" si="0"/>
        <v>20</v>
      </c>
      <c r="I61" s="3">
        <f t="shared" si="1"/>
        <v>0</v>
      </c>
      <c r="J61" s="9">
        <v>10</v>
      </c>
      <c r="K61" s="9">
        <v>39</v>
      </c>
      <c r="L61" s="9">
        <v>39</v>
      </c>
      <c r="M61" s="9">
        <v>0</v>
      </c>
      <c r="N61" s="4">
        <f t="shared" si="2"/>
        <v>0</v>
      </c>
      <c r="O61" s="3">
        <f t="shared" si="3"/>
        <v>3.9</v>
      </c>
      <c r="P61" s="9">
        <v>14</v>
      </c>
      <c r="Q61" s="9">
        <v>22</v>
      </c>
      <c r="R61" s="4">
        <f t="shared" si="4"/>
        <v>0</v>
      </c>
      <c r="S61" s="3">
        <f t="shared" si="5"/>
        <v>1.5714285714285714</v>
      </c>
      <c r="T61" s="9">
        <v>36</v>
      </c>
      <c r="U61" s="9">
        <v>0</v>
      </c>
      <c r="V61" s="4">
        <f t="shared" si="6"/>
        <v>36</v>
      </c>
      <c r="W61" s="3">
        <f t="shared" si="7"/>
        <v>0</v>
      </c>
      <c r="X61" s="9">
        <v>80</v>
      </c>
      <c r="Y61" s="9">
        <v>61</v>
      </c>
      <c r="Z61" s="4">
        <f t="shared" si="8"/>
        <v>56</v>
      </c>
      <c r="AA61"/>
    </row>
    <row r="62" spans="1:27" s="2" customFormat="1" ht="12.75" customHeight="1" x14ac:dyDescent="0.2">
      <c r="A62" s="2" t="s">
        <v>138</v>
      </c>
      <c r="B62" s="2" t="s">
        <v>13</v>
      </c>
      <c r="C62" s="10" t="s">
        <v>322</v>
      </c>
      <c r="D62" s="9">
        <v>15</v>
      </c>
      <c r="E62" s="9">
        <v>49</v>
      </c>
      <c r="F62" s="9">
        <v>49</v>
      </c>
      <c r="G62" s="9">
        <v>0</v>
      </c>
      <c r="H62" s="9">
        <f t="shared" si="0"/>
        <v>0</v>
      </c>
      <c r="I62" s="3">
        <f t="shared" si="1"/>
        <v>3.2666666666666666</v>
      </c>
      <c r="J62" s="9">
        <v>11</v>
      </c>
      <c r="K62" s="9">
        <v>2</v>
      </c>
      <c r="L62" s="9">
        <v>2</v>
      </c>
      <c r="M62" s="9">
        <v>0</v>
      </c>
      <c r="N62" s="4">
        <f t="shared" si="2"/>
        <v>9</v>
      </c>
      <c r="O62" s="3">
        <f t="shared" si="3"/>
        <v>0.18181818181818182</v>
      </c>
      <c r="P62" s="9">
        <v>11</v>
      </c>
      <c r="Q62" s="9">
        <v>1</v>
      </c>
      <c r="R62" s="4">
        <f t="shared" si="4"/>
        <v>10</v>
      </c>
      <c r="S62" s="3">
        <f t="shared" si="5"/>
        <v>9.0909090909090912E-2</v>
      </c>
      <c r="T62" s="9">
        <v>26</v>
      </c>
      <c r="U62" s="9">
        <v>2</v>
      </c>
      <c r="V62" s="4">
        <f t="shared" si="6"/>
        <v>24</v>
      </c>
      <c r="W62" s="3">
        <f t="shared" si="7"/>
        <v>7.6923076923076927E-2</v>
      </c>
      <c r="X62" s="9">
        <v>63</v>
      </c>
      <c r="Y62" s="9">
        <v>54</v>
      </c>
      <c r="Z62" s="4">
        <f t="shared" si="8"/>
        <v>43</v>
      </c>
      <c r="AA62"/>
    </row>
    <row r="63" spans="1:27" s="2" customFormat="1" ht="12.75" customHeight="1" x14ac:dyDescent="0.2">
      <c r="A63" s="2" t="s">
        <v>23</v>
      </c>
      <c r="B63" s="2" t="s">
        <v>13</v>
      </c>
      <c r="C63" s="10" t="s">
        <v>1009</v>
      </c>
      <c r="D63" s="9">
        <v>85</v>
      </c>
      <c r="E63" s="9">
        <v>43</v>
      </c>
      <c r="F63" s="9">
        <v>43</v>
      </c>
      <c r="G63" s="9">
        <v>0</v>
      </c>
      <c r="H63" s="9">
        <f t="shared" si="0"/>
        <v>42</v>
      </c>
      <c r="I63" s="3">
        <f t="shared" si="1"/>
        <v>0.50588235294117645</v>
      </c>
      <c r="J63" s="9">
        <v>56</v>
      </c>
      <c r="K63" s="9">
        <v>5</v>
      </c>
      <c r="L63" s="9">
        <v>5</v>
      </c>
      <c r="M63" s="9">
        <v>0</v>
      </c>
      <c r="N63" s="4">
        <f t="shared" si="2"/>
        <v>51</v>
      </c>
      <c r="O63" s="3">
        <f t="shared" si="3"/>
        <v>8.9285714285714288E-2</v>
      </c>
      <c r="P63" s="9">
        <v>62</v>
      </c>
      <c r="Q63" s="9">
        <v>218</v>
      </c>
      <c r="R63" s="4">
        <f t="shared" si="4"/>
        <v>0</v>
      </c>
      <c r="S63" s="3">
        <f t="shared" si="5"/>
        <v>3.5161290322580645</v>
      </c>
      <c r="T63" s="9">
        <v>160</v>
      </c>
      <c r="U63" s="9">
        <v>21</v>
      </c>
      <c r="V63" s="4">
        <f t="shared" si="6"/>
        <v>139</v>
      </c>
      <c r="W63" s="3">
        <f t="shared" si="7"/>
        <v>0.13125000000000001</v>
      </c>
      <c r="X63" s="9">
        <v>363</v>
      </c>
      <c r="Y63" s="9">
        <v>287</v>
      </c>
      <c r="Z63" s="4">
        <f t="shared" si="8"/>
        <v>232</v>
      </c>
      <c r="AA63"/>
    </row>
    <row r="64" spans="1:27" s="2" customFormat="1" ht="12.75" customHeight="1" x14ac:dyDescent="0.2">
      <c r="A64" s="2" t="s">
        <v>23</v>
      </c>
      <c r="B64" s="2" t="s">
        <v>13</v>
      </c>
      <c r="C64" s="10" t="s">
        <v>121</v>
      </c>
      <c r="D64" s="9">
        <v>145</v>
      </c>
      <c r="E64" s="9">
        <v>0</v>
      </c>
      <c r="F64" s="9">
        <v>0</v>
      </c>
      <c r="G64" s="9">
        <v>0</v>
      </c>
      <c r="H64" s="9">
        <f t="shared" si="0"/>
        <v>145</v>
      </c>
      <c r="I64" s="3">
        <f t="shared" si="1"/>
        <v>0</v>
      </c>
      <c r="J64" s="9">
        <v>96</v>
      </c>
      <c r="K64" s="9">
        <v>55</v>
      </c>
      <c r="L64" s="9">
        <v>49</v>
      </c>
      <c r="M64" s="9">
        <v>6</v>
      </c>
      <c r="N64" s="4">
        <f t="shared" si="2"/>
        <v>41</v>
      </c>
      <c r="O64" s="3">
        <f t="shared" si="3"/>
        <v>0.57291666666666663</v>
      </c>
      <c r="P64" s="9">
        <v>104</v>
      </c>
      <c r="Q64" s="9">
        <v>8</v>
      </c>
      <c r="R64" s="4">
        <f t="shared" si="4"/>
        <v>96</v>
      </c>
      <c r="S64" s="3">
        <f t="shared" si="5"/>
        <v>7.6923076923076927E-2</v>
      </c>
      <c r="T64" s="9">
        <v>264</v>
      </c>
      <c r="U64" s="9">
        <v>41</v>
      </c>
      <c r="V64" s="4">
        <f t="shared" si="6"/>
        <v>223</v>
      </c>
      <c r="W64" s="3">
        <f t="shared" si="7"/>
        <v>0.1553030303030303</v>
      </c>
      <c r="X64" s="9">
        <v>609</v>
      </c>
      <c r="Y64" s="9">
        <v>104</v>
      </c>
      <c r="Z64" s="4">
        <f t="shared" si="8"/>
        <v>505</v>
      </c>
      <c r="AA64"/>
    </row>
    <row r="65" spans="1:27" s="2" customFormat="1" ht="12.75" customHeight="1" x14ac:dyDescent="0.2">
      <c r="A65" s="2" t="s">
        <v>23</v>
      </c>
      <c r="B65" s="2" t="s">
        <v>13</v>
      </c>
      <c r="C65" s="10" t="s">
        <v>154</v>
      </c>
      <c r="D65" s="9">
        <v>211</v>
      </c>
      <c r="E65" s="9">
        <v>31</v>
      </c>
      <c r="F65" s="9">
        <v>0</v>
      </c>
      <c r="G65" s="9">
        <v>31</v>
      </c>
      <c r="H65" s="9">
        <f t="shared" si="0"/>
        <v>180</v>
      </c>
      <c r="I65" s="3">
        <f t="shared" si="1"/>
        <v>0.14691943127962084</v>
      </c>
      <c r="J65" s="9">
        <v>136</v>
      </c>
      <c r="K65" s="9">
        <v>43</v>
      </c>
      <c r="L65" s="9">
        <v>0</v>
      </c>
      <c r="M65" s="9">
        <v>43</v>
      </c>
      <c r="N65" s="4">
        <f t="shared" si="2"/>
        <v>93</v>
      </c>
      <c r="O65" s="3">
        <f t="shared" si="3"/>
        <v>0.31617647058823528</v>
      </c>
      <c r="P65" s="9">
        <v>146</v>
      </c>
      <c r="Q65" s="9">
        <v>195</v>
      </c>
      <c r="R65" s="4">
        <f t="shared" si="4"/>
        <v>0</v>
      </c>
      <c r="S65" s="3">
        <f t="shared" si="5"/>
        <v>1.3356164383561644</v>
      </c>
      <c r="T65" s="9">
        <v>890</v>
      </c>
      <c r="U65" s="9">
        <v>161</v>
      </c>
      <c r="V65" s="4">
        <f t="shared" si="6"/>
        <v>729</v>
      </c>
      <c r="W65" s="3">
        <f t="shared" si="7"/>
        <v>0.18089887640449437</v>
      </c>
      <c r="X65" s="9">
        <v>1383</v>
      </c>
      <c r="Y65" s="9">
        <v>430</v>
      </c>
      <c r="Z65" s="4">
        <f t="shared" si="8"/>
        <v>1002</v>
      </c>
      <c r="AA65"/>
    </row>
    <row r="66" spans="1:27" s="2" customFormat="1" ht="12.75" customHeight="1" x14ac:dyDescent="0.2">
      <c r="A66" s="2" t="s">
        <v>50</v>
      </c>
      <c r="B66" s="2" t="s">
        <v>3</v>
      </c>
      <c r="C66" s="10" t="s">
        <v>49</v>
      </c>
      <c r="D66" s="9">
        <v>756</v>
      </c>
      <c r="E66" s="9">
        <v>39</v>
      </c>
      <c r="F66" s="9">
        <v>37</v>
      </c>
      <c r="G66" s="9">
        <v>2</v>
      </c>
      <c r="H66" s="9">
        <f t="shared" si="0"/>
        <v>717</v>
      </c>
      <c r="I66" s="3">
        <f t="shared" si="1"/>
        <v>5.1587301587301584E-2</v>
      </c>
      <c r="J66" s="9">
        <v>511</v>
      </c>
      <c r="K66" s="9">
        <v>53</v>
      </c>
      <c r="L66" s="9">
        <v>51</v>
      </c>
      <c r="M66" s="9">
        <v>2</v>
      </c>
      <c r="N66" s="4">
        <f t="shared" si="2"/>
        <v>458</v>
      </c>
      <c r="O66" s="3">
        <f t="shared" si="3"/>
        <v>0.10371819960861056</v>
      </c>
      <c r="P66" s="9">
        <v>494</v>
      </c>
      <c r="Q66" s="9">
        <v>94</v>
      </c>
      <c r="R66" s="4">
        <f t="shared" si="4"/>
        <v>400</v>
      </c>
      <c r="S66" s="3">
        <f t="shared" si="5"/>
        <v>0.19028340080971659</v>
      </c>
      <c r="T66" s="9">
        <v>1326</v>
      </c>
      <c r="U66" s="9">
        <v>9</v>
      </c>
      <c r="V66" s="4">
        <f t="shared" si="6"/>
        <v>1317</v>
      </c>
      <c r="W66" s="3">
        <f t="shared" si="7"/>
        <v>6.7873303167420816E-3</v>
      </c>
      <c r="X66" s="9">
        <v>3087</v>
      </c>
      <c r="Y66" s="9">
        <v>195</v>
      </c>
      <c r="Z66" s="4">
        <f t="shared" si="8"/>
        <v>2892</v>
      </c>
      <c r="AA66"/>
    </row>
    <row r="67" spans="1:27" s="2" customFormat="1" ht="12.75" customHeight="1" x14ac:dyDescent="0.2">
      <c r="A67" s="2" t="s">
        <v>50</v>
      </c>
      <c r="B67" s="2" t="s">
        <v>3</v>
      </c>
      <c r="C67" s="10" t="s">
        <v>1041</v>
      </c>
      <c r="D67" s="9">
        <v>37</v>
      </c>
      <c r="E67" s="9">
        <v>0</v>
      </c>
      <c r="F67" s="9">
        <v>0</v>
      </c>
      <c r="G67" s="9">
        <v>0</v>
      </c>
      <c r="H67" s="9">
        <f t="shared" si="0"/>
        <v>37</v>
      </c>
      <c r="I67" s="3">
        <f t="shared" si="1"/>
        <v>0</v>
      </c>
      <c r="J67" s="9">
        <v>22</v>
      </c>
      <c r="K67" s="9">
        <v>0</v>
      </c>
      <c r="L67" s="9">
        <v>0</v>
      </c>
      <c r="M67" s="9">
        <v>0</v>
      </c>
      <c r="N67" s="4">
        <f t="shared" si="2"/>
        <v>22</v>
      </c>
      <c r="O67" s="3">
        <f t="shared" si="3"/>
        <v>0</v>
      </c>
      <c r="P67" s="9">
        <v>22</v>
      </c>
      <c r="Q67" s="9">
        <v>0</v>
      </c>
      <c r="R67" s="4">
        <f t="shared" si="4"/>
        <v>22</v>
      </c>
      <c r="S67" s="3">
        <f t="shared" si="5"/>
        <v>0</v>
      </c>
      <c r="T67" s="9">
        <v>63</v>
      </c>
      <c r="U67" s="9">
        <v>0</v>
      </c>
      <c r="V67" s="4">
        <f t="shared" si="6"/>
        <v>63</v>
      </c>
      <c r="W67" s="3">
        <f t="shared" si="7"/>
        <v>0</v>
      </c>
      <c r="X67" s="9">
        <v>144</v>
      </c>
      <c r="Y67" s="9">
        <v>0</v>
      </c>
      <c r="Z67" s="4">
        <f t="shared" si="8"/>
        <v>144</v>
      </c>
      <c r="AA67"/>
    </row>
    <row r="68" spans="1:27" s="2" customFormat="1" ht="12.75" customHeight="1" x14ac:dyDescent="0.2">
      <c r="A68" s="2" t="s">
        <v>50</v>
      </c>
      <c r="B68" s="2" t="s">
        <v>3</v>
      </c>
      <c r="C68" s="10" t="s">
        <v>113</v>
      </c>
      <c r="D68" s="9">
        <v>487</v>
      </c>
      <c r="E68" s="9">
        <v>0</v>
      </c>
      <c r="F68" s="9">
        <v>0</v>
      </c>
      <c r="G68" s="9">
        <v>0</v>
      </c>
      <c r="H68" s="9">
        <f t="shared" ref="H68:H131" si="9">IF(D68-E68&gt;0,D68-E68,0)</f>
        <v>487</v>
      </c>
      <c r="I68" s="3">
        <f t="shared" ref="I68:I131" si="10">E68/D68</f>
        <v>0</v>
      </c>
      <c r="J68" s="9">
        <v>300</v>
      </c>
      <c r="K68" s="9">
        <v>81</v>
      </c>
      <c r="L68" s="9">
        <v>14</v>
      </c>
      <c r="M68" s="9">
        <v>67</v>
      </c>
      <c r="N68" s="4">
        <f t="shared" ref="N68:N131" si="11">IF(J68-K68&gt;0,J68-K68,0)</f>
        <v>219</v>
      </c>
      <c r="O68" s="3">
        <f t="shared" ref="O68:O131" si="12">K68/J68</f>
        <v>0.27</v>
      </c>
      <c r="P68" s="9">
        <v>297</v>
      </c>
      <c r="Q68" s="9">
        <v>91</v>
      </c>
      <c r="R68" s="4">
        <f t="shared" ref="R68:R131" si="13">IF(P68-Q68&gt;0,P68-Q68,0)</f>
        <v>206</v>
      </c>
      <c r="S68" s="3">
        <f t="shared" ref="S68:S131" si="14">Q68/P68</f>
        <v>0.30639730639730639</v>
      </c>
      <c r="T68" s="9">
        <v>840</v>
      </c>
      <c r="U68" s="9">
        <v>58</v>
      </c>
      <c r="V68" s="4">
        <f t="shared" ref="V68:V131" si="15">IF(T68-U68&gt;0,T68-U68,0)</f>
        <v>782</v>
      </c>
      <c r="W68" s="3">
        <f t="shared" ref="W68:W131" si="16">U68/T68</f>
        <v>6.9047619047619052E-2</v>
      </c>
      <c r="X68" s="9">
        <v>1924</v>
      </c>
      <c r="Y68" s="9">
        <v>230</v>
      </c>
      <c r="Z68" s="4">
        <f t="shared" ref="Z68:Z131" si="17">H68+N68+R68+V68</f>
        <v>1694</v>
      </c>
      <c r="AA68"/>
    </row>
    <row r="69" spans="1:27" s="2" customFormat="1" ht="12.75" customHeight="1" x14ac:dyDescent="0.2">
      <c r="A69" s="2" t="s">
        <v>50</v>
      </c>
      <c r="B69" s="2" t="s">
        <v>3</v>
      </c>
      <c r="C69" s="10" t="s">
        <v>1051</v>
      </c>
      <c r="D69" s="9">
        <v>54</v>
      </c>
      <c r="E69" s="9">
        <v>0</v>
      </c>
      <c r="F69" s="9">
        <v>0</v>
      </c>
      <c r="G69" s="9">
        <v>0</v>
      </c>
      <c r="H69" s="9">
        <f t="shared" si="9"/>
        <v>54</v>
      </c>
      <c r="I69" s="3">
        <f t="shared" si="10"/>
        <v>0</v>
      </c>
      <c r="J69" s="9">
        <v>31</v>
      </c>
      <c r="K69" s="9">
        <v>1</v>
      </c>
      <c r="L69" s="9">
        <v>0</v>
      </c>
      <c r="M69" s="9">
        <v>1</v>
      </c>
      <c r="N69" s="4">
        <f t="shared" si="11"/>
        <v>30</v>
      </c>
      <c r="O69" s="3">
        <f t="shared" si="12"/>
        <v>3.2258064516129031E-2</v>
      </c>
      <c r="P69" s="9">
        <v>32</v>
      </c>
      <c r="Q69" s="9">
        <v>1</v>
      </c>
      <c r="R69" s="4">
        <f t="shared" si="13"/>
        <v>31</v>
      </c>
      <c r="S69" s="3">
        <f t="shared" si="14"/>
        <v>3.125E-2</v>
      </c>
      <c r="T69" s="9">
        <v>92</v>
      </c>
      <c r="U69" s="9">
        <v>1</v>
      </c>
      <c r="V69" s="4">
        <f t="shared" si="15"/>
        <v>91</v>
      </c>
      <c r="W69" s="3">
        <f t="shared" si="16"/>
        <v>1.0869565217391304E-2</v>
      </c>
      <c r="X69" s="9">
        <v>209</v>
      </c>
      <c r="Y69" s="9">
        <v>3</v>
      </c>
      <c r="Z69" s="4">
        <f t="shared" si="17"/>
        <v>206</v>
      </c>
      <c r="AA69"/>
    </row>
    <row r="70" spans="1:27" s="2" customFormat="1" ht="12.75" customHeight="1" x14ac:dyDescent="0.2">
      <c r="A70" s="2" t="s">
        <v>50</v>
      </c>
      <c r="B70" s="2" t="s">
        <v>3</v>
      </c>
      <c r="C70" s="10" t="s">
        <v>50</v>
      </c>
      <c r="D70" s="9">
        <v>349</v>
      </c>
      <c r="E70" s="9">
        <v>56</v>
      </c>
      <c r="F70" s="9">
        <v>56</v>
      </c>
      <c r="G70" s="9">
        <v>0</v>
      </c>
      <c r="H70" s="9">
        <f t="shared" si="9"/>
        <v>293</v>
      </c>
      <c r="I70" s="3">
        <f t="shared" si="10"/>
        <v>0.16045845272206305</v>
      </c>
      <c r="J70" s="9">
        <v>205</v>
      </c>
      <c r="K70" s="9">
        <v>10</v>
      </c>
      <c r="L70" s="9">
        <v>10</v>
      </c>
      <c r="M70" s="9">
        <v>0</v>
      </c>
      <c r="N70" s="4">
        <f t="shared" si="11"/>
        <v>195</v>
      </c>
      <c r="O70" s="3">
        <f t="shared" si="12"/>
        <v>4.878048780487805E-2</v>
      </c>
      <c r="P70" s="9">
        <v>202</v>
      </c>
      <c r="Q70" s="9">
        <v>426</v>
      </c>
      <c r="R70" s="4">
        <f t="shared" si="13"/>
        <v>0</v>
      </c>
      <c r="S70" s="3">
        <f t="shared" si="14"/>
        <v>2.108910891089109</v>
      </c>
      <c r="T70" s="9">
        <v>553</v>
      </c>
      <c r="U70" s="9">
        <v>111</v>
      </c>
      <c r="V70" s="4">
        <f t="shared" si="15"/>
        <v>442</v>
      </c>
      <c r="W70" s="3">
        <f t="shared" si="16"/>
        <v>0.2007233273056058</v>
      </c>
      <c r="X70" s="9">
        <v>1309</v>
      </c>
      <c r="Y70" s="9">
        <v>603</v>
      </c>
      <c r="Z70" s="4">
        <f t="shared" si="17"/>
        <v>930</v>
      </c>
      <c r="AA70"/>
    </row>
    <row r="71" spans="1:27" s="2" customFormat="1" ht="12.75" customHeight="1" x14ac:dyDescent="0.2">
      <c r="A71" s="2" t="s">
        <v>50</v>
      </c>
      <c r="B71" s="2" t="s">
        <v>3</v>
      </c>
      <c r="C71" s="10" t="s">
        <v>1014</v>
      </c>
      <c r="D71" s="9">
        <v>57</v>
      </c>
      <c r="E71" s="9">
        <v>0</v>
      </c>
      <c r="F71" s="9">
        <v>0</v>
      </c>
      <c r="G71" s="9">
        <v>0</v>
      </c>
      <c r="H71" s="9">
        <f t="shared" si="9"/>
        <v>57</v>
      </c>
      <c r="I71" s="3">
        <f t="shared" si="10"/>
        <v>0</v>
      </c>
      <c r="J71" s="9">
        <v>35</v>
      </c>
      <c r="K71" s="9">
        <v>0</v>
      </c>
      <c r="L71" s="9">
        <v>0</v>
      </c>
      <c r="M71" s="9">
        <v>0</v>
      </c>
      <c r="N71" s="4">
        <f t="shared" si="11"/>
        <v>35</v>
      </c>
      <c r="O71" s="3">
        <f t="shared" si="12"/>
        <v>0</v>
      </c>
      <c r="P71" s="9">
        <v>36</v>
      </c>
      <c r="Q71" s="9">
        <v>37</v>
      </c>
      <c r="R71" s="4">
        <f t="shared" si="13"/>
        <v>0</v>
      </c>
      <c r="S71" s="3">
        <f t="shared" si="14"/>
        <v>1.0277777777777777</v>
      </c>
      <c r="T71" s="9">
        <v>105</v>
      </c>
      <c r="U71" s="9">
        <v>0</v>
      </c>
      <c r="V71" s="4">
        <f t="shared" si="15"/>
        <v>105</v>
      </c>
      <c r="W71" s="3">
        <f t="shared" si="16"/>
        <v>0</v>
      </c>
      <c r="X71" s="9">
        <v>233</v>
      </c>
      <c r="Y71" s="9">
        <v>37</v>
      </c>
      <c r="Z71" s="4">
        <f t="shared" si="17"/>
        <v>197</v>
      </c>
      <c r="AA71"/>
    </row>
    <row r="72" spans="1:27" s="2" customFormat="1" ht="12.75" customHeight="1" x14ac:dyDescent="0.2">
      <c r="A72" s="2" t="s">
        <v>50</v>
      </c>
      <c r="B72" s="2" t="s">
        <v>3</v>
      </c>
      <c r="C72" s="10" t="s">
        <v>1087</v>
      </c>
      <c r="D72" s="9">
        <v>57</v>
      </c>
      <c r="E72" s="9">
        <v>0</v>
      </c>
      <c r="F72" s="9">
        <v>0</v>
      </c>
      <c r="G72" s="9">
        <v>0</v>
      </c>
      <c r="H72" s="9">
        <f t="shared" si="9"/>
        <v>57</v>
      </c>
      <c r="I72" s="3">
        <f t="shared" si="10"/>
        <v>0</v>
      </c>
      <c r="J72" s="9">
        <v>35</v>
      </c>
      <c r="K72" s="9">
        <v>0</v>
      </c>
      <c r="L72" s="9">
        <v>0</v>
      </c>
      <c r="M72" s="9">
        <v>0</v>
      </c>
      <c r="N72" s="4">
        <f t="shared" si="11"/>
        <v>35</v>
      </c>
      <c r="O72" s="3">
        <f t="shared" si="12"/>
        <v>0</v>
      </c>
      <c r="P72" s="9">
        <v>36</v>
      </c>
      <c r="Q72" s="9">
        <v>0</v>
      </c>
      <c r="R72" s="4">
        <f t="shared" si="13"/>
        <v>36</v>
      </c>
      <c r="S72" s="3">
        <f t="shared" si="14"/>
        <v>0</v>
      </c>
      <c r="T72" s="9">
        <v>105</v>
      </c>
      <c r="U72" s="9">
        <v>0</v>
      </c>
      <c r="V72" s="4">
        <f t="shared" si="15"/>
        <v>105</v>
      </c>
      <c r="W72" s="3">
        <f t="shared" si="16"/>
        <v>0</v>
      </c>
      <c r="X72" s="9">
        <v>233</v>
      </c>
      <c r="Y72" s="9">
        <v>0</v>
      </c>
      <c r="Z72" s="4">
        <f t="shared" si="17"/>
        <v>233</v>
      </c>
      <c r="AA72"/>
    </row>
    <row r="73" spans="1:27" s="2" customFormat="1" ht="12.75" customHeight="1" x14ac:dyDescent="0.2">
      <c r="A73" s="2" t="s">
        <v>48</v>
      </c>
      <c r="B73" s="2" t="s">
        <v>13</v>
      </c>
      <c r="C73" s="10" t="s">
        <v>996</v>
      </c>
      <c r="D73" s="9">
        <v>15</v>
      </c>
      <c r="E73" s="9">
        <v>0</v>
      </c>
      <c r="F73" s="9">
        <v>0</v>
      </c>
      <c r="G73" s="9">
        <v>0</v>
      </c>
      <c r="H73" s="9">
        <f t="shared" si="9"/>
        <v>15</v>
      </c>
      <c r="I73" s="3">
        <f t="shared" si="10"/>
        <v>0</v>
      </c>
      <c r="J73" s="9">
        <v>10</v>
      </c>
      <c r="K73" s="9">
        <v>1</v>
      </c>
      <c r="L73" s="9">
        <v>1</v>
      </c>
      <c r="M73" s="9">
        <v>0</v>
      </c>
      <c r="N73" s="4">
        <f t="shared" si="11"/>
        <v>9</v>
      </c>
      <c r="O73" s="3">
        <f t="shared" si="12"/>
        <v>0.1</v>
      </c>
      <c r="P73" s="9">
        <v>12</v>
      </c>
      <c r="Q73" s="9">
        <v>8</v>
      </c>
      <c r="R73" s="4">
        <f t="shared" si="13"/>
        <v>4</v>
      </c>
      <c r="S73" s="3">
        <f t="shared" si="14"/>
        <v>0.66666666666666663</v>
      </c>
      <c r="T73" s="9">
        <v>28</v>
      </c>
      <c r="U73" s="9">
        <v>0</v>
      </c>
      <c r="V73" s="4">
        <f t="shared" si="15"/>
        <v>28</v>
      </c>
      <c r="W73" s="3">
        <f t="shared" si="16"/>
        <v>0</v>
      </c>
      <c r="X73" s="9">
        <v>65</v>
      </c>
      <c r="Y73" s="9">
        <v>9</v>
      </c>
      <c r="Z73" s="4">
        <f t="shared" si="17"/>
        <v>56</v>
      </c>
      <c r="AA73"/>
    </row>
    <row r="74" spans="1:27" s="2" customFormat="1" ht="12.75" customHeight="1" x14ac:dyDescent="0.2">
      <c r="A74" s="2" t="s">
        <v>48</v>
      </c>
      <c r="B74" s="2" t="s">
        <v>13</v>
      </c>
      <c r="C74" s="10" t="s">
        <v>160</v>
      </c>
      <c r="D74" s="9">
        <v>35</v>
      </c>
      <c r="E74" s="9">
        <v>0</v>
      </c>
      <c r="F74" s="9">
        <v>0</v>
      </c>
      <c r="G74" s="9">
        <v>0</v>
      </c>
      <c r="H74" s="9">
        <f t="shared" si="9"/>
        <v>35</v>
      </c>
      <c r="I74" s="3">
        <f t="shared" si="10"/>
        <v>0</v>
      </c>
      <c r="J74" s="9">
        <v>25</v>
      </c>
      <c r="K74" s="9">
        <v>0</v>
      </c>
      <c r="L74" s="9">
        <v>0</v>
      </c>
      <c r="M74" s="9">
        <v>0</v>
      </c>
      <c r="N74" s="4">
        <f t="shared" si="11"/>
        <v>25</v>
      </c>
      <c r="O74" s="3">
        <f t="shared" si="12"/>
        <v>0</v>
      </c>
      <c r="P74" s="9">
        <v>28</v>
      </c>
      <c r="Q74" s="9">
        <v>0</v>
      </c>
      <c r="R74" s="4">
        <f t="shared" si="13"/>
        <v>28</v>
      </c>
      <c r="S74" s="3">
        <f t="shared" si="14"/>
        <v>0</v>
      </c>
      <c r="T74" s="9">
        <v>72</v>
      </c>
      <c r="U74" s="9">
        <v>21</v>
      </c>
      <c r="V74" s="4">
        <f t="shared" si="15"/>
        <v>51</v>
      </c>
      <c r="W74" s="3">
        <f t="shared" si="16"/>
        <v>0.29166666666666669</v>
      </c>
      <c r="X74" s="9">
        <v>160</v>
      </c>
      <c r="Y74" s="9">
        <v>21</v>
      </c>
      <c r="Z74" s="4">
        <f t="shared" si="17"/>
        <v>139</v>
      </c>
      <c r="AA74"/>
    </row>
    <row r="75" spans="1:27" s="2" customFormat="1" ht="12.75" customHeight="1" x14ac:dyDescent="0.2">
      <c r="A75" s="2" t="s">
        <v>25</v>
      </c>
      <c r="B75" s="2" t="s">
        <v>26</v>
      </c>
      <c r="C75" s="10" t="s">
        <v>995</v>
      </c>
      <c r="D75" s="9">
        <v>398</v>
      </c>
      <c r="E75" s="9">
        <v>0</v>
      </c>
      <c r="F75" s="9">
        <v>0</v>
      </c>
      <c r="G75" s="9">
        <v>0</v>
      </c>
      <c r="H75" s="9">
        <f t="shared" si="9"/>
        <v>398</v>
      </c>
      <c r="I75" s="3">
        <f t="shared" si="10"/>
        <v>0</v>
      </c>
      <c r="J75" s="9">
        <v>239</v>
      </c>
      <c r="K75" s="9">
        <v>56</v>
      </c>
      <c r="L75" s="9">
        <v>20</v>
      </c>
      <c r="M75" s="9">
        <v>36</v>
      </c>
      <c r="N75" s="4">
        <f t="shared" si="11"/>
        <v>183</v>
      </c>
      <c r="O75" s="3">
        <f t="shared" si="12"/>
        <v>0.23430962343096234</v>
      </c>
      <c r="P75" s="9">
        <v>183</v>
      </c>
      <c r="Q75" s="9">
        <v>168</v>
      </c>
      <c r="R75" s="4">
        <f t="shared" si="13"/>
        <v>15</v>
      </c>
      <c r="S75" s="3">
        <f t="shared" si="14"/>
        <v>0.91803278688524592</v>
      </c>
      <c r="T75" s="9">
        <v>349</v>
      </c>
      <c r="U75" s="9">
        <v>0</v>
      </c>
      <c r="V75" s="4">
        <f t="shared" si="15"/>
        <v>349</v>
      </c>
      <c r="W75" s="3">
        <f t="shared" si="16"/>
        <v>0</v>
      </c>
      <c r="X75" s="9">
        <v>1169</v>
      </c>
      <c r="Y75" s="9">
        <v>224</v>
      </c>
      <c r="Z75" s="4">
        <f t="shared" si="17"/>
        <v>945</v>
      </c>
      <c r="AA75"/>
    </row>
    <row r="76" spans="1:27" s="2" customFormat="1" ht="12.75" customHeight="1" x14ac:dyDescent="0.2">
      <c r="A76" s="2" t="s">
        <v>25</v>
      </c>
      <c r="B76" s="2" t="s">
        <v>26</v>
      </c>
      <c r="C76" s="10" t="s">
        <v>1034</v>
      </c>
      <c r="D76" s="9">
        <v>9706</v>
      </c>
      <c r="E76" s="9">
        <v>182</v>
      </c>
      <c r="F76" s="9">
        <v>182</v>
      </c>
      <c r="G76" s="9">
        <v>0</v>
      </c>
      <c r="H76" s="9">
        <f t="shared" si="9"/>
        <v>9524</v>
      </c>
      <c r="I76" s="3">
        <f t="shared" si="10"/>
        <v>1.8751287863177417E-2</v>
      </c>
      <c r="J76" s="9">
        <v>5800</v>
      </c>
      <c r="K76" s="9">
        <v>76</v>
      </c>
      <c r="L76" s="9">
        <v>76</v>
      </c>
      <c r="M76" s="9">
        <v>0</v>
      </c>
      <c r="N76" s="4">
        <f t="shared" si="11"/>
        <v>5724</v>
      </c>
      <c r="O76" s="3">
        <f t="shared" si="12"/>
        <v>1.3103448275862069E-2</v>
      </c>
      <c r="P76" s="9">
        <v>6453</v>
      </c>
      <c r="Q76" s="9">
        <v>4388</v>
      </c>
      <c r="R76" s="4">
        <f t="shared" si="13"/>
        <v>2065</v>
      </c>
      <c r="S76" s="3">
        <f t="shared" si="14"/>
        <v>0.67999380133271348</v>
      </c>
      <c r="T76" s="9">
        <v>14331</v>
      </c>
      <c r="U76" s="9">
        <v>3117</v>
      </c>
      <c r="V76" s="4">
        <f t="shared" si="15"/>
        <v>11214</v>
      </c>
      <c r="W76" s="3">
        <f t="shared" si="16"/>
        <v>0.217500523341009</v>
      </c>
      <c r="X76" s="9">
        <v>36290</v>
      </c>
      <c r="Y76" s="9">
        <v>7763</v>
      </c>
      <c r="Z76" s="4">
        <f t="shared" si="17"/>
        <v>28527</v>
      </c>
      <c r="AA76"/>
    </row>
    <row r="77" spans="1:27" s="2" customFormat="1" ht="12.75" customHeight="1" x14ac:dyDescent="0.2">
      <c r="A77" s="2" t="s">
        <v>25</v>
      </c>
      <c r="B77" s="2" t="s">
        <v>26</v>
      </c>
      <c r="C77" s="10" t="s">
        <v>103</v>
      </c>
      <c r="D77" s="9">
        <v>395</v>
      </c>
      <c r="E77" s="9">
        <v>0</v>
      </c>
      <c r="F77" s="9">
        <v>0</v>
      </c>
      <c r="G77" s="9">
        <v>0</v>
      </c>
      <c r="H77" s="9">
        <f t="shared" si="9"/>
        <v>395</v>
      </c>
      <c r="I77" s="3">
        <f t="shared" si="10"/>
        <v>0</v>
      </c>
      <c r="J77" s="9">
        <v>277</v>
      </c>
      <c r="K77" s="9">
        <v>0</v>
      </c>
      <c r="L77" s="9">
        <v>0</v>
      </c>
      <c r="M77" s="9">
        <v>0</v>
      </c>
      <c r="N77" s="4">
        <f t="shared" si="11"/>
        <v>277</v>
      </c>
      <c r="O77" s="3">
        <f t="shared" si="12"/>
        <v>0</v>
      </c>
      <c r="P77" s="9">
        <v>243</v>
      </c>
      <c r="Q77" s="9">
        <v>55</v>
      </c>
      <c r="R77" s="4">
        <f t="shared" si="13"/>
        <v>188</v>
      </c>
      <c r="S77" s="3">
        <f t="shared" si="14"/>
        <v>0.22633744855967078</v>
      </c>
      <c r="T77" s="9">
        <v>546</v>
      </c>
      <c r="U77" s="9">
        <v>22</v>
      </c>
      <c r="V77" s="4">
        <f t="shared" si="15"/>
        <v>524</v>
      </c>
      <c r="W77" s="3">
        <f t="shared" si="16"/>
        <v>4.0293040293040296E-2</v>
      </c>
      <c r="X77" s="9">
        <v>1461</v>
      </c>
      <c r="Y77" s="9">
        <v>77</v>
      </c>
      <c r="Z77" s="4">
        <f t="shared" si="17"/>
        <v>1384</v>
      </c>
      <c r="AA77"/>
    </row>
    <row r="78" spans="1:27" s="2" customFormat="1" ht="12.75" customHeight="1" x14ac:dyDescent="0.2">
      <c r="A78" s="2" t="s">
        <v>25</v>
      </c>
      <c r="B78" s="2" t="s">
        <v>26</v>
      </c>
      <c r="C78" s="10" t="s">
        <v>370</v>
      </c>
      <c r="D78" s="9">
        <v>4888</v>
      </c>
      <c r="E78" s="9">
        <v>103</v>
      </c>
      <c r="F78" s="9">
        <v>103</v>
      </c>
      <c r="G78" s="9">
        <v>0</v>
      </c>
      <c r="H78" s="9">
        <f t="shared" si="9"/>
        <v>4785</v>
      </c>
      <c r="I78" s="3">
        <f t="shared" si="10"/>
        <v>2.1072013093289689E-2</v>
      </c>
      <c r="J78" s="9">
        <v>3107</v>
      </c>
      <c r="K78" s="9">
        <v>57</v>
      </c>
      <c r="L78" s="9">
        <v>57</v>
      </c>
      <c r="M78" s="9">
        <v>0</v>
      </c>
      <c r="N78" s="4">
        <f t="shared" si="11"/>
        <v>3050</v>
      </c>
      <c r="O78" s="3">
        <f t="shared" si="12"/>
        <v>1.8345671065336338E-2</v>
      </c>
      <c r="P78" s="9">
        <v>3126</v>
      </c>
      <c r="Q78" s="9">
        <v>0</v>
      </c>
      <c r="R78" s="4">
        <f t="shared" si="13"/>
        <v>3126</v>
      </c>
      <c r="S78" s="3">
        <f t="shared" si="14"/>
        <v>0</v>
      </c>
      <c r="T78" s="9">
        <v>10462</v>
      </c>
      <c r="U78" s="9">
        <v>3</v>
      </c>
      <c r="V78" s="4">
        <f t="shared" si="15"/>
        <v>10459</v>
      </c>
      <c r="W78" s="3">
        <f t="shared" si="16"/>
        <v>2.8675205505639459E-4</v>
      </c>
      <c r="X78" s="9">
        <v>21583</v>
      </c>
      <c r="Y78" s="9">
        <v>163</v>
      </c>
      <c r="Z78" s="4">
        <f t="shared" si="17"/>
        <v>21420</v>
      </c>
      <c r="AA78"/>
    </row>
    <row r="79" spans="1:27" s="2" customFormat="1" ht="12.75" customHeight="1" x14ac:dyDescent="0.2">
      <c r="A79" s="2" t="s">
        <v>25</v>
      </c>
      <c r="B79" s="2" t="s">
        <v>26</v>
      </c>
      <c r="C79" s="10" t="s">
        <v>191</v>
      </c>
      <c r="D79" s="9">
        <v>188</v>
      </c>
      <c r="E79" s="9">
        <v>6</v>
      </c>
      <c r="F79" s="9">
        <v>0</v>
      </c>
      <c r="G79" s="9">
        <v>6</v>
      </c>
      <c r="H79" s="9">
        <f t="shared" si="9"/>
        <v>182</v>
      </c>
      <c r="I79" s="3">
        <f t="shared" si="10"/>
        <v>3.1914893617021274E-2</v>
      </c>
      <c r="J79" s="9">
        <v>158</v>
      </c>
      <c r="K79" s="9">
        <v>6</v>
      </c>
      <c r="L79" s="9">
        <v>0</v>
      </c>
      <c r="M79" s="9">
        <v>6</v>
      </c>
      <c r="N79" s="4">
        <f t="shared" si="11"/>
        <v>152</v>
      </c>
      <c r="O79" s="3">
        <f t="shared" si="12"/>
        <v>3.7974683544303799E-2</v>
      </c>
      <c r="P79" s="9">
        <v>141</v>
      </c>
      <c r="Q79" s="9">
        <v>7</v>
      </c>
      <c r="R79" s="4">
        <f t="shared" si="13"/>
        <v>134</v>
      </c>
      <c r="S79" s="3">
        <f t="shared" si="14"/>
        <v>4.9645390070921988E-2</v>
      </c>
      <c r="T79" s="9">
        <v>318</v>
      </c>
      <c r="U79" s="9">
        <v>0</v>
      </c>
      <c r="V79" s="4">
        <f t="shared" si="15"/>
        <v>318</v>
      </c>
      <c r="W79" s="3">
        <f t="shared" si="16"/>
        <v>0</v>
      </c>
      <c r="X79" s="9">
        <v>805</v>
      </c>
      <c r="Y79" s="9">
        <v>19</v>
      </c>
      <c r="Z79" s="4">
        <f t="shared" si="17"/>
        <v>786</v>
      </c>
      <c r="AA79"/>
    </row>
    <row r="80" spans="1:27" s="2" customFormat="1" ht="12.75" customHeight="1" x14ac:dyDescent="0.2">
      <c r="A80" s="2" t="s">
        <v>25</v>
      </c>
      <c r="B80" s="2" t="s">
        <v>26</v>
      </c>
      <c r="C80" s="10" t="s">
        <v>301</v>
      </c>
      <c r="D80" s="9">
        <v>52</v>
      </c>
      <c r="E80" s="9">
        <v>0</v>
      </c>
      <c r="F80" s="9">
        <v>0</v>
      </c>
      <c r="G80" s="9">
        <v>0</v>
      </c>
      <c r="H80" s="9">
        <f t="shared" si="9"/>
        <v>52</v>
      </c>
      <c r="I80" s="3">
        <f t="shared" si="10"/>
        <v>0</v>
      </c>
      <c r="J80" s="9">
        <v>26</v>
      </c>
      <c r="K80" s="9">
        <v>0</v>
      </c>
      <c r="L80" s="9">
        <v>0</v>
      </c>
      <c r="M80" s="9">
        <v>0</v>
      </c>
      <c r="N80" s="4">
        <f t="shared" si="11"/>
        <v>26</v>
      </c>
      <c r="O80" s="3">
        <f t="shared" si="12"/>
        <v>0</v>
      </c>
      <c r="P80" s="9">
        <v>30</v>
      </c>
      <c r="Q80" s="9">
        <v>3</v>
      </c>
      <c r="R80" s="4">
        <f t="shared" si="13"/>
        <v>27</v>
      </c>
      <c r="S80" s="3">
        <f t="shared" si="14"/>
        <v>0.1</v>
      </c>
      <c r="T80" s="9">
        <v>146</v>
      </c>
      <c r="U80" s="9">
        <v>32</v>
      </c>
      <c r="V80" s="4">
        <f t="shared" si="15"/>
        <v>114</v>
      </c>
      <c r="W80" s="3">
        <f t="shared" si="16"/>
        <v>0.21917808219178081</v>
      </c>
      <c r="X80" s="9">
        <v>254</v>
      </c>
      <c r="Y80" s="9">
        <v>35</v>
      </c>
      <c r="Z80" s="4">
        <f t="shared" si="17"/>
        <v>219</v>
      </c>
      <c r="AA80"/>
    </row>
    <row r="81" spans="1:27" s="2" customFormat="1" ht="12.75" customHeight="1" x14ac:dyDescent="0.2">
      <c r="A81" s="2" t="s">
        <v>25</v>
      </c>
      <c r="B81" s="2" t="s">
        <v>26</v>
      </c>
      <c r="C81" s="10" t="s">
        <v>1000</v>
      </c>
      <c r="D81" s="9">
        <v>350</v>
      </c>
      <c r="E81" s="9">
        <v>0</v>
      </c>
      <c r="F81" s="9">
        <v>0</v>
      </c>
      <c r="G81" s="9">
        <v>0</v>
      </c>
      <c r="H81" s="9">
        <f t="shared" si="9"/>
        <v>350</v>
      </c>
      <c r="I81" s="3">
        <f t="shared" si="10"/>
        <v>0</v>
      </c>
      <c r="J81" s="9">
        <v>275</v>
      </c>
      <c r="K81" s="9">
        <v>61</v>
      </c>
      <c r="L81" s="9">
        <v>0</v>
      </c>
      <c r="M81" s="9">
        <v>61</v>
      </c>
      <c r="N81" s="4">
        <f t="shared" si="11"/>
        <v>214</v>
      </c>
      <c r="O81" s="3">
        <f t="shared" si="12"/>
        <v>0.22181818181818183</v>
      </c>
      <c r="P81" s="9">
        <v>280</v>
      </c>
      <c r="Q81" s="9">
        <v>4</v>
      </c>
      <c r="R81" s="4">
        <f t="shared" si="13"/>
        <v>276</v>
      </c>
      <c r="S81" s="3">
        <f t="shared" si="14"/>
        <v>1.4285714285714285E-2</v>
      </c>
      <c r="T81" s="9">
        <v>521</v>
      </c>
      <c r="U81" s="9">
        <v>204</v>
      </c>
      <c r="V81" s="4">
        <f t="shared" si="15"/>
        <v>317</v>
      </c>
      <c r="W81" s="3">
        <f t="shared" si="16"/>
        <v>0.39155470249520152</v>
      </c>
      <c r="X81" s="9">
        <v>1426</v>
      </c>
      <c r="Y81" s="9">
        <v>269</v>
      </c>
      <c r="Z81" s="4">
        <f t="shared" si="17"/>
        <v>1157</v>
      </c>
      <c r="AA81"/>
    </row>
    <row r="82" spans="1:27" s="2" customFormat="1" ht="12.75" customHeight="1" x14ac:dyDescent="0.2">
      <c r="A82" s="2" t="s">
        <v>1033</v>
      </c>
      <c r="B82" s="2" t="s">
        <v>953</v>
      </c>
      <c r="C82" s="10" t="s">
        <v>1032</v>
      </c>
      <c r="D82" s="9">
        <v>72</v>
      </c>
      <c r="E82" s="9">
        <v>0</v>
      </c>
      <c r="F82" s="9">
        <v>0</v>
      </c>
      <c r="G82" s="9">
        <v>0</v>
      </c>
      <c r="H82" s="9">
        <f t="shared" si="9"/>
        <v>72</v>
      </c>
      <c r="I82" s="3">
        <f t="shared" si="10"/>
        <v>0</v>
      </c>
      <c r="J82" s="9">
        <v>108</v>
      </c>
      <c r="K82" s="9">
        <v>2</v>
      </c>
      <c r="L82" s="9">
        <v>2</v>
      </c>
      <c r="M82" s="9">
        <v>0</v>
      </c>
      <c r="N82" s="4">
        <f t="shared" si="11"/>
        <v>106</v>
      </c>
      <c r="O82" s="3">
        <f t="shared" si="12"/>
        <v>1.8518518518518517E-2</v>
      </c>
      <c r="P82" s="9">
        <v>115</v>
      </c>
      <c r="Q82" s="9">
        <v>6</v>
      </c>
      <c r="R82" s="4">
        <f t="shared" si="13"/>
        <v>109</v>
      </c>
      <c r="S82" s="3">
        <f t="shared" si="14"/>
        <v>5.2173913043478258E-2</v>
      </c>
      <c r="T82" s="9">
        <v>115</v>
      </c>
      <c r="U82" s="9">
        <v>0</v>
      </c>
      <c r="V82" s="4">
        <f t="shared" si="15"/>
        <v>115</v>
      </c>
      <c r="W82" s="3">
        <f t="shared" si="16"/>
        <v>0</v>
      </c>
      <c r="X82" s="9">
        <v>410</v>
      </c>
      <c r="Y82" s="9">
        <v>8</v>
      </c>
      <c r="Z82" s="4">
        <f t="shared" si="17"/>
        <v>402</v>
      </c>
      <c r="AA82"/>
    </row>
    <row r="83" spans="1:27" s="2" customFormat="1" ht="12.75" customHeight="1" x14ac:dyDescent="0.2">
      <c r="A83" s="2" t="s">
        <v>1033</v>
      </c>
      <c r="B83" s="2" t="s">
        <v>953</v>
      </c>
      <c r="C83" s="10" t="s">
        <v>1054</v>
      </c>
      <c r="D83" s="9">
        <v>186</v>
      </c>
      <c r="E83" s="9">
        <v>0</v>
      </c>
      <c r="F83" s="9">
        <v>0</v>
      </c>
      <c r="G83" s="9">
        <v>0</v>
      </c>
      <c r="H83" s="9">
        <f t="shared" si="9"/>
        <v>186</v>
      </c>
      <c r="I83" s="3">
        <f t="shared" si="10"/>
        <v>0</v>
      </c>
      <c r="J83" s="9">
        <v>138</v>
      </c>
      <c r="K83" s="9">
        <v>8</v>
      </c>
      <c r="L83" s="9">
        <v>8</v>
      </c>
      <c r="M83" s="9">
        <v>0</v>
      </c>
      <c r="N83" s="4">
        <f t="shared" si="11"/>
        <v>130</v>
      </c>
      <c r="O83" s="3">
        <f t="shared" si="12"/>
        <v>5.7971014492753624E-2</v>
      </c>
      <c r="P83" s="9">
        <v>147</v>
      </c>
      <c r="Q83" s="9">
        <v>1</v>
      </c>
      <c r="R83" s="4">
        <f t="shared" si="13"/>
        <v>146</v>
      </c>
      <c r="S83" s="3">
        <f t="shared" si="14"/>
        <v>6.8027210884353739E-3</v>
      </c>
      <c r="T83" s="9">
        <v>347</v>
      </c>
      <c r="U83" s="9">
        <v>8</v>
      </c>
      <c r="V83" s="4">
        <f t="shared" si="15"/>
        <v>339</v>
      </c>
      <c r="W83" s="3">
        <f t="shared" si="16"/>
        <v>2.3054755043227664E-2</v>
      </c>
      <c r="X83" s="9">
        <v>818</v>
      </c>
      <c r="Y83" s="9">
        <v>17</v>
      </c>
      <c r="Z83" s="4">
        <f t="shared" si="17"/>
        <v>801</v>
      </c>
      <c r="AA83"/>
    </row>
    <row r="84" spans="1:27" s="2" customFormat="1" ht="12.75" customHeight="1" x14ac:dyDescent="0.2">
      <c r="A84" s="2" t="s">
        <v>1059</v>
      </c>
      <c r="B84" s="2" t="s">
        <v>13</v>
      </c>
      <c r="C84" s="10" t="s">
        <v>1058</v>
      </c>
      <c r="D84" s="9">
        <v>38</v>
      </c>
      <c r="E84" s="9">
        <v>0</v>
      </c>
      <c r="F84" s="9">
        <v>0</v>
      </c>
      <c r="G84" s="9">
        <v>0</v>
      </c>
      <c r="H84" s="9">
        <f t="shared" si="9"/>
        <v>38</v>
      </c>
      <c r="I84" s="3">
        <f t="shared" si="10"/>
        <v>0</v>
      </c>
      <c r="J84" s="9">
        <v>24</v>
      </c>
      <c r="K84" s="9">
        <v>0</v>
      </c>
      <c r="L84" s="9">
        <v>0</v>
      </c>
      <c r="M84" s="9">
        <v>0</v>
      </c>
      <c r="N84" s="4">
        <f t="shared" si="11"/>
        <v>24</v>
      </c>
      <c r="O84" s="3">
        <f t="shared" si="12"/>
        <v>0</v>
      </c>
      <c r="P84" s="9">
        <v>27</v>
      </c>
      <c r="Q84" s="9">
        <v>0</v>
      </c>
      <c r="R84" s="4">
        <f t="shared" si="13"/>
        <v>27</v>
      </c>
      <c r="S84" s="3">
        <f t="shared" si="14"/>
        <v>0</v>
      </c>
      <c r="T84" s="9">
        <v>64</v>
      </c>
      <c r="U84" s="9">
        <v>4</v>
      </c>
      <c r="V84" s="4">
        <f t="shared" si="15"/>
        <v>60</v>
      </c>
      <c r="W84" s="3">
        <f t="shared" si="16"/>
        <v>6.25E-2</v>
      </c>
      <c r="X84" s="9">
        <v>153</v>
      </c>
      <c r="Y84" s="9">
        <v>4</v>
      </c>
      <c r="Z84" s="4">
        <f t="shared" si="17"/>
        <v>149</v>
      </c>
      <c r="AA84"/>
    </row>
    <row r="85" spans="1:27" s="2" customFormat="1" ht="12.75" customHeight="1" x14ac:dyDescent="0.2">
      <c r="A85" s="2" t="s">
        <v>5</v>
      </c>
      <c r="B85" s="2" t="s">
        <v>3</v>
      </c>
      <c r="C85" s="10" t="s">
        <v>4</v>
      </c>
      <c r="D85" s="9">
        <v>31</v>
      </c>
      <c r="E85" s="9">
        <v>0</v>
      </c>
      <c r="F85" s="9">
        <v>0</v>
      </c>
      <c r="G85" s="9">
        <v>0</v>
      </c>
      <c r="H85" s="9">
        <f t="shared" si="9"/>
        <v>31</v>
      </c>
      <c r="I85" s="3">
        <f t="shared" si="10"/>
        <v>0</v>
      </c>
      <c r="J85" s="9">
        <v>19</v>
      </c>
      <c r="K85" s="9">
        <v>0</v>
      </c>
      <c r="L85" s="9">
        <v>0</v>
      </c>
      <c r="M85" s="9">
        <v>0</v>
      </c>
      <c r="N85" s="4">
        <f t="shared" si="11"/>
        <v>19</v>
      </c>
      <c r="O85" s="3">
        <f t="shared" si="12"/>
        <v>0</v>
      </c>
      <c r="P85" s="9">
        <v>20</v>
      </c>
      <c r="Q85" s="9">
        <v>0</v>
      </c>
      <c r="R85" s="4">
        <f t="shared" si="13"/>
        <v>20</v>
      </c>
      <c r="S85" s="3">
        <f t="shared" si="14"/>
        <v>0</v>
      </c>
      <c r="T85" s="9">
        <v>45</v>
      </c>
      <c r="U85" s="9">
        <v>41</v>
      </c>
      <c r="V85" s="4">
        <f t="shared" si="15"/>
        <v>4</v>
      </c>
      <c r="W85" s="3">
        <f t="shared" si="16"/>
        <v>0.91111111111111109</v>
      </c>
      <c r="X85" s="9">
        <v>115</v>
      </c>
      <c r="Y85" s="9">
        <v>41</v>
      </c>
      <c r="Z85" s="4">
        <f t="shared" si="17"/>
        <v>74</v>
      </c>
      <c r="AA85"/>
    </row>
    <row r="86" spans="1:27" s="2" customFormat="1" ht="12.75" customHeight="1" x14ac:dyDescent="0.2">
      <c r="A86" s="2" t="s">
        <v>5</v>
      </c>
      <c r="B86" s="2" t="s">
        <v>3</v>
      </c>
      <c r="C86" s="10" t="s">
        <v>10</v>
      </c>
      <c r="D86" s="9">
        <v>380</v>
      </c>
      <c r="E86" s="9">
        <v>0</v>
      </c>
      <c r="F86" s="9">
        <v>0</v>
      </c>
      <c r="G86" s="9">
        <v>0</v>
      </c>
      <c r="H86" s="9">
        <f t="shared" si="9"/>
        <v>380</v>
      </c>
      <c r="I86" s="3">
        <f t="shared" si="10"/>
        <v>0</v>
      </c>
      <c r="J86" s="9">
        <v>224</v>
      </c>
      <c r="K86" s="9">
        <v>8</v>
      </c>
      <c r="L86" s="9">
        <v>8</v>
      </c>
      <c r="M86" s="9">
        <v>0</v>
      </c>
      <c r="N86" s="4">
        <f t="shared" si="11"/>
        <v>216</v>
      </c>
      <c r="O86" s="3">
        <f t="shared" si="12"/>
        <v>3.5714285714285712E-2</v>
      </c>
      <c r="P86" s="9">
        <v>246</v>
      </c>
      <c r="Q86" s="9">
        <v>3</v>
      </c>
      <c r="R86" s="4">
        <f t="shared" si="13"/>
        <v>243</v>
      </c>
      <c r="S86" s="3">
        <f t="shared" si="14"/>
        <v>1.2195121951219513E-2</v>
      </c>
      <c r="T86" s="9">
        <v>642</v>
      </c>
      <c r="U86" s="9">
        <v>141</v>
      </c>
      <c r="V86" s="4">
        <f t="shared" si="15"/>
        <v>501</v>
      </c>
      <c r="W86" s="3">
        <f t="shared" si="16"/>
        <v>0.21962616822429906</v>
      </c>
      <c r="X86" s="9">
        <v>1492</v>
      </c>
      <c r="Y86" s="9">
        <v>152</v>
      </c>
      <c r="Z86" s="4">
        <f t="shared" si="17"/>
        <v>1340</v>
      </c>
      <c r="AA86"/>
    </row>
    <row r="87" spans="1:27" s="2" customFormat="1" ht="12.75" customHeight="1" x14ac:dyDescent="0.2">
      <c r="A87" s="2" t="s">
        <v>5</v>
      </c>
      <c r="B87" s="2" t="s">
        <v>3</v>
      </c>
      <c r="C87" s="10" t="s">
        <v>1028</v>
      </c>
      <c r="D87" s="9">
        <v>276</v>
      </c>
      <c r="E87" s="9">
        <v>0</v>
      </c>
      <c r="F87" s="9">
        <v>0</v>
      </c>
      <c r="G87" s="9">
        <v>0</v>
      </c>
      <c r="H87" s="9">
        <f t="shared" si="9"/>
        <v>276</v>
      </c>
      <c r="I87" s="3">
        <f t="shared" si="10"/>
        <v>0</v>
      </c>
      <c r="J87" s="9">
        <v>167</v>
      </c>
      <c r="K87" s="9">
        <v>0</v>
      </c>
      <c r="L87" s="9">
        <v>0</v>
      </c>
      <c r="M87" s="9">
        <v>0</v>
      </c>
      <c r="N87" s="4">
        <f t="shared" si="11"/>
        <v>167</v>
      </c>
      <c r="O87" s="3">
        <f t="shared" si="12"/>
        <v>0</v>
      </c>
      <c r="P87" s="9">
        <v>177</v>
      </c>
      <c r="Q87" s="9">
        <v>38</v>
      </c>
      <c r="R87" s="4">
        <f t="shared" si="13"/>
        <v>139</v>
      </c>
      <c r="S87" s="3">
        <f t="shared" si="14"/>
        <v>0.21468926553672316</v>
      </c>
      <c r="T87" s="9">
        <v>424</v>
      </c>
      <c r="U87" s="9">
        <v>101</v>
      </c>
      <c r="V87" s="4">
        <f t="shared" si="15"/>
        <v>323</v>
      </c>
      <c r="W87" s="3">
        <f t="shared" si="16"/>
        <v>0.23820754716981132</v>
      </c>
      <c r="X87" s="9">
        <v>1044</v>
      </c>
      <c r="Y87" s="9">
        <v>139</v>
      </c>
      <c r="Z87" s="4">
        <f t="shared" si="17"/>
        <v>905</v>
      </c>
      <c r="AA87"/>
    </row>
    <row r="88" spans="1:27" s="2" customFormat="1" ht="12.75" customHeight="1" x14ac:dyDescent="0.2">
      <c r="A88" s="2" t="s">
        <v>5</v>
      </c>
      <c r="B88" s="2" t="s">
        <v>3</v>
      </c>
      <c r="C88" s="10" t="s">
        <v>1030</v>
      </c>
      <c r="D88" s="9">
        <v>31</v>
      </c>
      <c r="E88" s="9">
        <v>0</v>
      </c>
      <c r="F88" s="9">
        <v>0</v>
      </c>
      <c r="G88" s="9">
        <v>0</v>
      </c>
      <c r="H88" s="9">
        <f t="shared" si="9"/>
        <v>31</v>
      </c>
      <c r="I88" s="3">
        <f t="shared" si="10"/>
        <v>0</v>
      </c>
      <c r="J88" s="9">
        <v>18</v>
      </c>
      <c r="K88" s="9">
        <v>0</v>
      </c>
      <c r="L88" s="9">
        <v>0</v>
      </c>
      <c r="M88" s="9">
        <v>0</v>
      </c>
      <c r="N88" s="4">
        <f t="shared" si="11"/>
        <v>18</v>
      </c>
      <c r="O88" s="3">
        <f t="shared" si="12"/>
        <v>0</v>
      </c>
      <c r="P88" s="9">
        <v>20</v>
      </c>
      <c r="Q88" s="9">
        <v>0</v>
      </c>
      <c r="R88" s="4">
        <f t="shared" si="13"/>
        <v>20</v>
      </c>
      <c r="S88" s="3">
        <f t="shared" si="14"/>
        <v>0</v>
      </c>
      <c r="T88" s="9">
        <v>51</v>
      </c>
      <c r="U88" s="9">
        <v>55</v>
      </c>
      <c r="V88" s="4">
        <f t="shared" si="15"/>
        <v>0</v>
      </c>
      <c r="W88" s="3">
        <f t="shared" si="16"/>
        <v>1.0784313725490196</v>
      </c>
      <c r="X88" s="9">
        <v>120</v>
      </c>
      <c r="Y88" s="9">
        <v>55</v>
      </c>
      <c r="Z88" s="4">
        <f t="shared" si="17"/>
        <v>69</v>
      </c>
      <c r="AA88"/>
    </row>
    <row r="89" spans="1:27" s="2" customFormat="1" ht="12.75" customHeight="1" x14ac:dyDescent="0.2">
      <c r="A89" s="2" t="s">
        <v>5</v>
      </c>
      <c r="B89" s="2" t="s">
        <v>3</v>
      </c>
      <c r="C89" s="10" t="s">
        <v>1031</v>
      </c>
      <c r="D89" s="9">
        <v>20</v>
      </c>
      <c r="E89" s="9">
        <v>0</v>
      </c>
      <c r="F89" s="9">
        <v>0</v>
      </c>
      <c r="G89" s="9">
        <v>0</v>
      </c>
      <c r="H89" s="9">
        <f t="shared" si="9"/>
        <v>20</v>
      </c>
      <c r="I89" s="3">
        <f t="shared" si="10"/>
        <v>0</v>
      </c>
      <c r="J89" s="9">
        <v>12</v>
      </c>
      <c r="K89" s="9">
        <v>0</v>
      </c>
      <c r="L89" s="9">
        <v>0</v>
      </c>
      <c r="M89" s="9">
        <v>0</v>
      </c>
      <c r="N89" s="4">
        <f t="shared" si="11"/>
        <v>12</v>
      </c>
      <c r="O89" s="3">
        <f t="shared" si="12"/>
        <v>0</v>
      </c>
      <c r="P89" s="9">
        <v>14</v>
      </c>
      <c r="Q89" s="9">
        <v>0</v>
      </c>
      <c r="R89" s="4">
        <f t="shared" si="13"/>
        <v>14</v>
      </c>
      <c r="S89" s="3">
        <f t="shared" si="14"/>
        <v>0</v>
      </c>
      <c r="T89" s="9">
        <v>34</v>
      </c>
      <c r="U89" s="9">
        <v>4</v>
      </c>
      <c r="V89" s="4">
        <f t="shared" si="15"/>
        <v>30</v>
      </c>
      <c r="W89" s="3">
        <f t="shared" si="16"/>
        <v>0.11764705882352941</v>
      </c>
      <c r="X89" s="9">
        <v>80</v>
      </c>
      <c r="Y89" s="9">
        <v>4</v>
      </c>
      <c r="Z89" s="4">
        <f t="shared" si="17"/>
        <v>76</v>
      </c>
      <c r="AA89"/>
    </row>
    <row r="90" spans="1:27" s="2" customFormat="1" ht="12.75" customHeight="1" x14ac:dyDescent="0.2">
      <c r="A90" s="2" t="s">
        <v>5</v>
      </c>
      <c r="B90" s="2" t="s">
        <v>3</v>
      </c>
      <c r="C90" s="10" t="s">
        <v>33</v>
      </c>
      <c r="D90" s="9">
        <v>142</v>
      </c>
      <c r="E90" s="9">
        <v>47</v>
      </c>
      <c r="F90" s="9">
        <v>47</v>
      </c>
      <c r="G90" s="9">
        <v>0</v>
      </c>
      <c r="H90" s="9">
        <f t="shared" si="9"/>
        <v>95</v>
      </c>
      <c r="I90" s="3">
        <f t="shared" si="10"/>
        <v>0.33098591549295775</v>
      </c>
      <c r="J90" s="9">
        <v>83</v>
      </c>
      <c r="K90" s="9">
        <v>17</v>
      </c>
      <c r="L90" s="9">
        <v>17</v>
      </c>
      <c r="M90" s="9">
        <v>0</v>
      </c>
      <c r="N90" s="4">
        <f t="shared" si="11"/>
        <v>66</v>
      </c>
      <c r="O90" s="3">
        <f t="shared" si="12"/>
        <v>0.20481927710843373</v>
      </c>
      <c r="P90" s="9">
        <v>90</v>
      </c>
      <c r="Q90" s="9">
        <v>1</v>
      </c>
      <c r="R90" s="4">
        <f t="shared" si="13"/>
        <v>89</v>
      </c>
      <c r="S90" s="3">
        <f t="shared" si="14"/>
        <v>1.1111111111111112E-2</v>
      </c>
      <c r="T90" s="9">
        <v>242</v>
      </c>
      <c r="U90" s="9">
        <v>127</v>
      </c>
      <c r="V90" s="4">
        <f t="shared" si="15"/>
        <v>115</v>
      </c>
      <c r="W90" s="3">
        <f t="shared" si="16"/>
        <v>0.52479338842975209</v>
      </c>
      <c r="X90" s="9">
        <v>557</v>
      </c>
      <c r="Y90" s="9">
        <v>192</v>
      </c>
      <c r="Z90" s="4">
        <f t="shared" si="17"/>
        <v>365</v>
      </c>
      <c r="AA90"/>
    </row>
    <row r="91" spans="1:27" s="2" customFormat="1" ht="12.75" customHeight="1" x14ac:dyDescent="0.2">
      <c r="A91" s="2" t="s">
        <v>5</v>
      </c>
      <c r="B91" s="2" t="s">
        <v>3</v>
      </c>
      <c r="C91" s="10" t="s">
        <v>36</v>
      </c>
      <c r="D91" s="9">
        <v>11</v>
      </c>
      <c r="E91" s="9">
        <v>65</v>
      </c>
      <c r="F91" s="9">
        <v>65</v>
      </c>
      <c r="G91" s="9">
        <v>0</v>
      </c>
      <c r="H91" s="9">
        <f t="shared" si="9"/>
        <v>0</v>
      </c>
      <c r="I91" s="3">
        <f t="shared" si="10"/>
        <v>5.9090909090909092</v>
      </c>
      <c r="J91" s="9">
        <v>7</v>
      </c>
      <c r="K91" s="9">
        <v>0</v>
      </c>
      <c r="L91" s="9">
        <v>0</v>
      </c>
      <c r="M91" s="9">
        <v>0</v>
      </c>
      <c r="N91" s="4">
        <f t="shared" si="11"/>
        <v>7</v>
      </c>
      <c r="O91" s="3">
        <f t="shared" si="12"/>
        <v>0</v>
      </c>
      <c r="P91" s="9">
        <v>8</v>
      </c>
      <c r="Q91" s="9">
        <v>3</v>
      </c>
      <c r="R91" s="4">
        <f t="shared" si="13"/>
        <v>5</v>
      </c>
      <c r="S91" s="3">
        <f t="shared" si="14"/>
        <v>0.375</v>
      </c>
      <c r="T91" s="9">
        <v>21</v>
      </c>
      <c r="U91" s="9">
        <v>72</v>
      </c>
      <c r="V91" s="4">
        <f t="shared" si="15"/>
        <v>0</v>
      </c>
      <c r="W91" s="3">
        <f t="shared" si="16"/>
        <v>3.4285714285714284</v>
      </c>
      <c r="X91" s="9">
        <v>47</v>
      </c>
      <c r="Y91" s="9">
        <v>140</v>
      </c>
      <c r="Z91" s="4">
        <f t="shared" si="17"/>
        <v>12</v>
      </c>
      <c r="AA91"/>
    </row>
    <row r="92" spans="1:27" s="2" customFormat="1" ht="12.75" customHeight="1" x14ac:dyDescent="0.2">
      <c r="A92" s="2" t="s">
        <v>5</v>
      </c>
      <c r="B92" s="2" t="s">
        <v>3</v>
      </c>
      <c r="C92" s="10" t="s">
        <v>1036</v>
      </c>
      <c r="D92" s="9">
        <v>11</v>
      </c>
      <c r="E92" s="9">
        <v>0</v>
      </c>
      <c r="F92" s="9">
        <v>0</v>
      </c>
      <c r="G92" s="9">
        <v>0</v>
      </c>
      <c r="H92" s="9">
        <f t="shared" si="9"/>
        <v>11</v>
      </c>
      <c r="I92" s="3">
        <f t="shared" si="10"/>
        <v>0</v>
      </c>
      <c r="J92" s="9">
        <v>7</v>
      </c>
      <c r="K92" s="9">
        <v>0</v>
      </c>
      <c r="L92" s="9">
        <v>0</v>
      </c>
      <c r="M92" s="9">
        <v>0</v>
      </c>
      <c r="N92" s="4">
        <f t="shared" si="11"/>
        <v>7</v>
      </c>
      <c r="O92" s="3">
        <f t="shared" si="12"/>
        <v>0</v>
      </c>
      <c r="P92" s="9">
        <v>8</v>
      </c>
      <c r="Q92" s="9">
        <v>10</v>
      </c>
      <c r="R92" s="4">
        <f t="shared" si="13"/>
        <v>0</v>
      </c>
      <c r="S92" s="3">
        <f t="shared" si="14"/>
        <v>1.25</v>
      </c>
      <c r="T92" s="9">
        <v>20</v>
      </c>
      <c r="U92" s="9">
        <v>17</v>
      </c>
      <c r="V92" s="4">
        <f t="shared" si="15"/>
        <v>3</v>
      </c>
      <c r="W92" s="3">
        <f t="shared" si="16"/>
        <v>0.85</v>
      </c>
      <c r="X92" s="9">
        <v>46</v>
      </c>
      <c r="Y92" s="9">
        <v>27</v>
      </c>
      <c r="Z92" s="4">
        <f t="shared" si="17"/>
        <v>21</v>
      </c>
      <c r="AA92"/>
    </row>
    <row r="93" spans="1:27" s="2" customFormat="1" ht="12.75" customHeight="1" x14ac:dyDescent="0.2">
      <c r="A93" s="2" t="s">
        <v>5</v>
      </c>
      <c r="B93" s="2" t="s">
        <v>3</v>
      </c>
      <c r="C93" s="10" t="s">
        <v>37</v>
      </c>
      <c r="D93" s="9">
        <v>263</v>
      </c>
      <c r="E93" s="9">
        <v>0</v>
      </c>
      <c r="F93" s="9">
        <v>0</v>
      </c>
      <c r="G93" s="9">
        <v>0</v>
      </c>
      <c r="H93" s="9">
        <f t="shared" si="9"/>
        <v>263</v>
      </c>
      <c r="I93" s="3">
        <f t="shared" si="10"/>
        <v>0</v>
      </c>
      <c r="J93" s="9">
        <v>164</v>
      </c>
      <c r="K93" s="9">
        <v>6</v>
      </c>
      <c r="L93" s="9">
        <v>6</v>
      </c>
      <c r="M93" s="9">
        <v>0</v>
      </c>
      <c r="N93" s="4">
        <f t="shared" si="11"/>
        <v>158</v>
      </c>
      <c r="O93" s="3">
        <f t="shared" si="12"/>
        <v>3.6585365853658534E-2</v>
      </c>
      <c r="P93" s="9">
        <v>178</v>
      </c>
      <c r="Q93" s="9">
        <v>6</v>
      </c>
      <c r="R93" s="4">
        <f t="shared" si="13"/>
        <v>172</v>
      </c>
      <c r="S93" s="3">
        <f t="shared" si="14"/>
        <v>3.3707865168539325E-2</v>
      </c>
      <c r="T93" s="9">
        <v>462</v>
      </c>
      <c r="U93" s="9">
        <v>242</v>
      </c>
      <c r="V93" s="4">
        <f t="shared" si="15"/>
        <v>220</v>
      </c>
      <c r="W93" s="3">
        <f t="shared" si="16"/>
        <v>0.52380952380952384</v>
      </c>
      <c r="X93" s="9">
        <v>1067</v>
      </c>
      <c r="Y93" s="9">
        <v>254</v>
      </c>
      <c r="Z93" s="4">
        <f t="shared" si="17"/>
        <v>813</v>
      </c>
      <c r="AA93"/>
    </row>
    <row r="94" spans="1:27" s="2" customFormat="1" ht="12.75" customHeight="1" x14ac:dyDescent="0.2">
      <c r="A94" s="2" t="s">
        <v>5</v>
      </c>
      <c r="B94" s="2" t="s">
        <v>3</v>
      </c>
      <c r="C94" s="10" t="s">
        <v>44</v>
      </c>
      <c r="D94" s="9">
        <v>1</v>
      </c>
      <c r="E94" s="9">
        <v>4</v>
      </c>
      <c r="F94" s="9">
        <v>2</v>
      </c>
      <c r="G94" s="9">
        <v>2</v>
      </c>
      <c r="H94" s="9">
        <f t="shared" si="9"/>
        <v>0</v>
      </c>
      <c r="I94" s="3">
        <f t="shared" si="10"/>
        <v>4</v>
      </c>
      <c r="J94" s="9">
        <v>1</v>
      </c>
      <c r="K94" s="9">
        <v>3</v>
      </c>
      <c r="L94" s="9">
        <v>3</v>
      </c>
      <c r="M94" s="9">
        <v>0</v>
      </c>
      <c r="N94" s="4">
        <f t="shared" si="11"/>
        <v>0</v>
      </c>
      <c r="O94" s="3">
        <f t="shared" si="12"/>
        <v>3</v>
      </c>
      <c r="P94" s="9">
        <v>1</v>
      </c>
      <c r="Q94" s="9">
        <v>2</v>
      </c>
      <c r="R94" s="4">
        <f t="shared" si="13"/>
        <v>0</v>
      </c>
      <c r="S94" s="3">
        <f t="shared" si="14"/>
        <v>2</v>
      </c>
      <c r="T94" s="9">
        <v>0</v>
      </c>
      <c r="U94" s="9">
        <v>91</v>
      </c>
      <c r="V94" s="4">
        <f t="shared" si="15"/>
        <v>0</v>
      </c>
      <c r="W94" s="3" t="e">
        <f t="shared" si="16"/>
        <v>#DIV/0!</v>
      </c>
      <c r="X94" s="9">
        <v>3</v>
      </c>
      <c r="Y94" s="9">
        <v>100</v>
      </c>
      <c r="Z94" s="4">
        <f t="shared" si="17"/>
        <v>0</v>
      </c>
      <c r="AA94"/>
    </row>
    <row r="95" spans="1:27" s="2" customFormat="1" ht="12.75" customHeight="1" x14ac:dyDescent="0.2">
      <c r="A95" s="2" t="s">
        <v>5</v>
      </c>
      <c r="B95" s="2" t="s">
        <v>3</v>
      </c>
      <c r="C95" s="10" t="s">
        <v>58</v>
      </c>
      <c r="D95" s="9">
        <v>694</v>
      </c>
      <c r="E95" s="9">
        <v>11</v>
      </c>
      <c r="F95" s="9">
        <v>11</v>
      </c>
      <c r="G95" s="9">
        <v>0</v>
      </c>
      <c r="H95" s="9">
        <f t="shared" si="9"/>
        <v>683</v>
      </c>
      <c r="I95" s="3">
        <f t="shared" si="10"/>
        <v>1.5850144092219021E-2</v>
      </c>
      <c r="J95" s="9">
        <v>413</v>
      </c>
      <c r="K95" s="9">
        <v>0</v>
      </c>
      <c r="L95" s="9">
        <v>0</v>
      </c>
      <c r="M95" s="9">
        <v>0</v>
      </c>
      <c r="N95" s="4">
        <f t="shared" si="11"/>
        <v>413</v>
      </c>
      <c r="O95" s="3">
        <f t="shared" si="12"/>
        <v>0</v>
      </c>
      <c r="P95" s="9">
        <v>443</v>
      </c>
      <c r="Q95" s="9">
        <v>0</v>
      </c>
      <c r="R95" s="4">
        <f t="shared" si="13"/>
        <v>443</v>
      </c>
      <c r="S95" s="3">
        <f t="shared" si="14"/>
        <v>0</v>
      </c>
      <c r="T95" s="9">
        <v>1134</v>
      </c>
      <c r="U95" s="9">
        <v>325</v>
      </c>
      <c r="V95" s="4">
        <f t="shared" si="15"/>
        <v>809</v>
      </c>
      <c r="W95" s="3">
        <f t="shared" si="16"/>
        <v>0.28659611992945327</v>
      </c>
      <c r="X95" s="9">
        <v>2684</v>
      </c>
      <c r="Y95" s="9">
        <v>336</v>
      </c>
      <c r="Z95" s="4">
        <f t="shared" si="17"/>
        <v>2348</v>
      </c>
      <c r="AA95"/>
    </row>
    <row r="96" spans="1:27" s="2" customFormat="1" ht="12.75" customHeight="1" x14ac:dyDescent="0.2">
      <c r="A96" s="2" t="s">
        <v>5</v>
      </c>
      <c r="B96" s="2" t="s">
        <v>3</v>
      </c>
      <c r="C96" s="10" t="s">
        <v>60</v>
      </c>
      <c r="D96" s="9">
        <v>88</v>
      </c>
      <c r="E96" s="9">
        <v>8</v>
      </c>
      <c r="F96" s="9">
        <v>8</v>
      </c>
      <c r="G96" s="9">
        <v>0</v>
      </c>
      <c r="H96" s="9">
        <f t="shared" si="9"/>
        <v>80</v>
      </c>
      <c r="I96" s="3">
        <f t="shared" si="10"/>
        <v>9.0909090909090912E-2</v>
      </c>
      <c r="J96" s="9">
        <v>54</v>
      </c>
      <c r="K96" s="9">
        <v>0</v>
      </c>
      <c r="L96" s="9">
        <v>0</v>
      </c>
      <c r="M96" s="9">
        <v>0</v>
      </c>
      <c r="N96" s="4">
        <f t="shared" si="11"/>
        <v>54</v>
      </c>
      <c r="O96" s="3">
        <f t="shared" si="12"/>
        <v>0</v>
      </c>
      <c r="P96" s="9">
        <v>57</v>
      </c>
      <c r="Q96" s="9">
        <v>7</v>
      </c>
      <c r="R96" s="4">
        <f t="shared" si="13"/>
        <v>50</v>
      </c>
      <c r="S96" s="3">
        <f t="shared" si="14"/>
        <v>0.12280701754385964</v>
      </c>
      <c r="T96" s="9">
        <v>131</v>
      </c>
      <c r="U96" s="9">
        <v>91</v>
      </c>
      <c r="V96" s="4">
        <f t="shared" si="15"/>
        <v>40</v>
      </c>
      <c r="W96" s="3">
        <f t="shared" si="16"/>
        <v>0.69465648854961837</v>
      </c>
      <c r="X96" s="9">
        <v>330</v>
      </c>
      <c r="Y96" s="9">
        <v>106</v>
      </c>
      <c r="Z96" s="4">
        <f t="shared" si="17"/>
        <v>224</v>
      </c>
      <c r="AA96"/>
    </row>
    <row r="97" spans="1:27" s="2" customFormat="1" ht="12.75" customHeight="1" x14ac:dyDescent="0.2">
      <c r="A97" s="2" t="s">
        <v>5</v>
      </c>
      <c r="B97" s="2" t="s">
        <v>3</v>
      </c>
      <c r="C97" s="10" t="s">
        <v>70</v>
      </c>
      <c r="D97" s="9">
        <v>447</v>
      </c>
      <c r="E97" s="9">
        <v>39</v>
      </c>
      <c r="F97" s="9">
        <v>39</v>
      </c>
      <c r="G97" s="9">
        <v>0</v>
      </c>
      <c r="H97" s="9">
        <f t="shared" si="9"/>
        <v>408</v>
      </c>
      <c r="I97" s="3">
        <f t="shared" si="10"/>
        <v>8.7248322147651006E-2</v>
      </c>
      <c r="J97" s="9">
        <v>263</v>
      </c>
      <c r="K97" s="9">
        <v>56</v>
      </c>
      <c r="L97" s="9">
        <v>56</v>
      </c>
      <c r="M97" s="9">
        <v>0</v>
      </c>
      <c r="N97" s="4">
        <f t="shared" si="11"/>
        <v>207</v>
      </c>
      <c r="O97" s="3">
        <f t="shared" si="12"/>
        <v>0.21292775665399238</v>
      </c>
      <c r="P97" s="9">
        <v>280</v>
      </c>
      <c r="Q97" s="9">
        <v>130</v>
      </c>
      <c r="R97" s="4">
        <f t="shared" si="13"/>
        <v>150</v>
      </c>
      <c r="S97" s="3">
        <f t="shared" si="14"/>
        <v>0.4642857142857143</v>
      </c>
      <c r="T97" s="9">
        <v>708</v>
      </c>
      <c r="U97" s="9">
        <v>83</v>
      </c>
      <c r="V97" s="4">
        <f t="shared" si="15"/>
        <v>625</v>
      </c>
      <c r="W97" s="3">
        <f t="shared" si="16"/>
        <v>0.1172316384180791</v>
      </c>
      <c r="X97" s="9">
        <v>1698</v>
      </c>
      <c r="Y97" s="9">
        <v>308</v>
      </c>
      <c r="Z97" s="4">
        <f t="shared" si="17"/>
        <v>1390</v>
      </c>
      <c r="AA97"/>
    </row>
    <row r="98" spans="1:27" s="2" customFormat="1" ht="12.75" customHeight="1" x14ac:dyDescent="0.2">
      <c r="A98" s="2" t="s">
        <v>5</v>
      </c>
      <c r="B98" s="2" t="s">
        <v>3</v>
      </c>
      <c r="C98" s="10" t="s">
        <v>1042</v>
      </c>
      <c r="D98" s="9">
        <v>23</v>
      </c>
      <c r="E98" s="9">
        <v>0</v>
      </c>
      <c r="F98" s="9">
        <v>0</v>
      </c>
      <c r="G98" s="9">
        <v>0</v>
      </c>
      <c r="H98" s="9">
        <f t="shared" si="9"/>
        <v>23</v>
      </c>
      <c r="I98" s="3">
        <f t="shared" si="10"/>
        <v>0</v>
      </c>
      <c r="J98" s="9">
        <v>14</v>
      </c>
      <c r="K98" s="9">
        <v>0</v>
      </c>
      <c r="L98" s="9">
        <v>0</v>
      </c>
      <c r="M98" s="9">
        <v>0</v>
      </c>
      <c r="N98" s="4">
        <f t="shared" si="11"/>
        <v>14</v>
      </c>
      <c r="O98" s="3">
        <f t="shared" si="12"/>
        <v>0</v>
      </c>
      <c r="P98" s="9">
        <v>14</v>
      </c>
      <c r="Q98" s="9">
        <v>0</v>
      </c>
      <c r="R98" s="4">
        <f t="shared" si="13"/>
        <v>14</v>
      </c>
      <c r="S98" s="3">
        <f t="shared" si="14"/>
        <v>0</v>
      </c>
      <c r="T98" s="9">
        <v>35</v>
      </c>
      <c r="U98" s="9">
        <v>355</v>
      </c>
      <c r="V98" s="4">
        <f t="shared" si="15"/>
        <v>0</v>
      </c>
      <c r="W98" s="3">
        <f t="shared" si="16"/>
        <v>10.142857142857142</v>
      </c>
      <c r="X98" s="9">
        <v>86</v>
      </c>
      <c r="Y98" s="9">
        <v>355</v>
      </c>
      <c r="Z98" s="4">
        <f t="shared" si="17"/>
        <v>51</v>
      </c>
      <c r="AA98"/>
    </row>
    <row r="99" spans="1:27" s="2" customFormat="1" ht="12.75" customHeight="1" x14ac:dyDescent="0.2">
      <c r="A99" s="2" t="s">
        <v>5</v>
      </c>
      <c r="B99" s="2" t="s">
        <v>3</v>
      </c>
      <c r="C99" s="10" t="s">
        <v>1043</v>
      </c>
      <c r="D99" s="9">
        <v>98</v>
      </c>
      <c r="E99" s="9">
        <v>0</v>
      </c>
      <c r="F99" s="9">
        <v>0</v>
      </c>
      <c r="G99" s="9">
        <v>0</v>
      </c>
      <c r="H99" s="9">
        <f t="shared" si="9"/>
        <v>98</v>
      </c>
      <c r="I99" s="3">
        <f t="shared" si="10"/>
        <v>0</v>
      </c>
      <c r="J99" s="9">
        <v>59</v>
      </c>
      <c r="K99" s="9">
        <v>0</v>
      </c>
      <c r="L99" s="9">
        <v>0</v>
      </c>
      <c r="M99" s="9">
        <v>0</v>
      </c>
      <c r="N99" s="4">
        <f t="shared" si="11"/>
        <v>59</v>
      </c>
      <c r="O99" s="3">
        <f t="shared" si="12"/>
        <v>0</v>
      </c>
      <c r="P99" s="9">
        <v>64</v>
      </c>
      <c r="Q99" s="9">
        <v>16</v>
      </c>
      <c r="R99" s="4">
        <f t="shared" si="13"/>
        <v>48</v>
      </c>
      <c r="S99" s="3">
        <f t="shared" si="14"/>
        <v>0.25</v>
      </c>
      <c r="T99" s="9">
        <v>152</v>
      </c>
      <c r="U99" s="9">
        <v>316</v>
      </c>
      <c r="V99" s="4">
        <f t="shared" si="15"/>
        <v>0</v>
      </c>
      <c r="W99" s="3">
        <f t="shared" si="16"/>
        <v>2.0789473684210527</v>
      </c>
      <c r="X99" s="9">
        <v>373</v>
      </c>
      <c r="Y99" s="9">
        <v>332</v>
      </c>
      <c r="Z99" s="4">
        <f t="shared" si="17"/>
        <v>205</v>
      </c>
      <c r="AA99"/>
    </row>
    <row r="100" spans="1:27" s="2" customFormat="1" ht="12.75" customHeight="1" x14ac:dyDescent="0.2">
      <c r="A100" s="2" t="s">
        <v>5</v>
      </c>
      <c r="B100" s="2" t="s">
        <v>3</v>
      </c>
      <c r="C100" s="10" t="s">
        <v>96</v>
      </c>
      <c r="D100" s="9">
        <v>94</v>
      </c>
      <c r="E100" s="9">
        <v>0</v>
      </c>
      <c r="F100" s="9">
        <v>0</v>
      </c>
      <c r="G100" s="9">
        <v>0</v>
      </c>
      <c r="H100" s="9">
        <f t="shared" si="9"/>
        <v>94</v>
      </c>
      <c r="I100" s="3">
        <f t="shared" si="10"/>
        <v>0</v>
      </c>
      <c r="J100" s="9">
        <v>60</v>
      </c>
      <c r="K100" s="9">
        <v>0</v>
      </c>
      <c r="L100" s="9">
        <v>0</v>
      </c>
      <c r="M100" s="9">
        <v>0</v>
      </c>
      <c r="N100" s="4">
        <f t="shared" si="11"/>
        <v>60</v>
      </c>
      <c r="O100" s="3">
        <f t="shared" si="12"/>
        <v>0</v>
      </c>
      <c r="P100" s="9">
        <v>67</v>
      </c>
      <c r="Q100" s="9">
        <v>0</v>
      </c>
      <c r="R100" s="4">
        <f t="shared" si="13"/>
        <v>67</v>
      </c>
      <c r="S100" s="3">
        <f t="shared" si="14"/>
        <v>0</v>
      </c>
      <c r="T100" s="9">
        <v>180</v>
      </c>
      <c r="U100" s="9">
        <v>0</v>
      </c>
      <c r="V100" s="4">
        <f t="shared" si="15"/>
        <v>180</v>
      </c>
      <c r="W100" s="3">
        <f t="shared" si="16"/>
        <v>0</v>
      </c>
      <c r="X100" s="9">
        <v>401</v>
      </c>
      <c r="Y100" s="9">
        <v>0</v>
      </c>
      <c r="Z100" s="4">
        <f t="shared" si="17"/>
        <v>401</v>
      </c>
      <c r="AA100"/>
    </row>
    <row r="101" spans="1:27" s="2" customFormat="1" ht="12.75" customHeight="1" x14ac:dyDescent="0.2">
      <c r="A101" s="2" t="s">
        <v>5</v>
      </c>
      <c r="B101" s="2" t="s">
        <v>3</v>
      </c>
      <c r="C101" s="10" t="s">
        <v>1047</v>
      </c>
      <c r="D101" s="9">
        <v>308</v>
      </c>
      <c r="E101" s="9">
        <v>0</v>
      </c>
      <c r="F101" s="9">
        <v>0</v>
      </c>
      <c r="G101" s="9">
        <v>0</v>
      </c>
      <c r="H101" s="9">
        <f t="shared" si="9"/>
        <v>308</v>
      </c>
      <c r="I101" s="3">
        <f t="shared" si="10"/>
        <v>0</v>
      </c>
      <c r="J101" s="9">
        <v>182</v>
      </c>
      <c r="K101" s="9">
        <v>0</v>
      </c>
      <c r="L101" s="9">
        <v>0</v>
      </c>
      <c r="M101" s="9">
        <v>0</v>
      </c>
      <c r="N101" s="4">
        <f t="shared" si="11"/>
        <v>182</v>
      </c>
      <c r="O101" s="3">
        <f t="shared" si="12"/>
        <v>0</v>
      </c>
      <c r="P101" s="9">
        <v>190</v>
      </c>
      <c r="Q101" s="9">
        <v>0</v>
      </c>
      <c r="R101" s="4">
        <f t="shared" si="13"/>
        <v>190</v>
      </c>
      <c r="S101" s="3">
        <f t="shared" si="14"/>
        <v>0</v>
      </c>
      <c r="T101" s="9">
        <v>466</v>
      </c>
      <c r="U101" s="9">
        <v>271</v>
      </c>
      <c r="V101" s="4">
        <f t="shared" si="15"/>
        <v>195</v>
      </c>
      <c r="W101" s="3">
        <f t="shared" si="16"/>
        <v>0.58154506437768239</v>
      </c>
      <c r="X101" s="9">
        <v>1146</v>
      </c>
      <c r="Y101" s="9">
        <v>271</v>
      </c>
      <c r="Z101" s="4">
        <f t="shared" si="17"/>
        <v>875</v>
      </c>
      <c r="AA101"/>
    </row>
    <row r="102" spans="1:27" s="2" customFormat="1" ht="12.75" customHeight="1" x14ac:dyDescent="0.2">
      <c r="A102" s="2" t="s">
        <v>5</v>
      </c>
      <c r="B102" s="2" t="s">
        <v>3</v>
      </c>
      <c r="C102" s="10" t="s">
        <v>998</v>
      </c>
      <c r="D102" s="9">
        <v>210</v>
      </c>
      <c r="E102" s="9">
        <v>0</v>
      </c>
      <c r="F102" s="9">
        <v>0</v>
      </c>
      <c r="G102" s="9">
        <v>0</v>
      </c>
      <c r="H102" s="9">
        <f t="shared" si="9"/>
        <v>210</v>
      </c>
      <c r="I102" s="3">
        <f t="shared" si="10"/>
        <v>0</v>
      </c>
      <c r="J102" s="9">
        <v>123</v>
      </c>
      <c r="K102" s="9">
        <v>6</v>
      </c>
      <c r="L102" s="9">
        <v>6</v>
      </c>
      <c r="M102" s="9">
        <v>0</v>
      </c>
      <c r="N102" s="4">
        <f t="shared" si="11"/>
        <v>117</v>
      </c>
      <c r="O102" s="3">
        <f t="shared" si="12"/>
        <v>4.878048780487805E-2</v>
      </c>
      <c r="P102" s="9">
        <v>135</v>
      </c>
      <c r="Q102" s="9">
        <v>70</v>
      </c>
      <c r="R102" s="4">
        <f t="shared" si="13"/>
        <v>65</v>
      </c>
      <c r="S102" s="3">
        <f t="shared" si="14"/>
        <v>0.51851851851851849</v>
      </c>
      <c r="T102" s="9">
        <v>346</v>
      </c>
      <c r="U102" s="9">
        <v>69</v>
      </c>
      <c r="V102" s="4">
        <f t="shared" si="15"/>
        <v>277</v>
      </c>
      <c r="W102" s="3">
        <f t="shared" si="16"/>
        <v>0.19942196531791909</v>
      </c>
      <c r="X102" s="9">
        <v>814</v>
      </c>
      <c r="Y102" s="9">
        <v>145</v>
      </c>
      <c r="Z102" s="4">
        <f t="shared" si="17"/>
        <v>669</v>
      </c>
      <c r="AA102"/>
    </row>
    <row r="103" spans="1:27" s="2" customFormat="1" ht="12.75" customHeight="1" x14ac:dyDescent="0.2">
      <c r="A103" s="2" t="s">
        <v>5</v>
      </c>
      <c r="B103" s="2" t="s">
        <v>3</v>
      </c>
      <c r="C103" s="10" t="s">
        <v>109</v>
      </c>
      <c r="D103" s="9">
        <v>87</v>
      </c>
      <c r="E103" s="9">
        <v>42</v>
      </c>
      <c r="F103" s="9">
        <v>42</v>
      </c>
      <c r="G103" s="9">
        <v>0</v>
      </c>
      <c r="H103" s="9">
        <f t="shared" si="9"/>
        <v>45</v>
      </c>
      <c r="I103" s="3">
        <f t="shared" si="10"/>
        <v>0.48275862068965519</v>
      </c>
      <c r="J103" s="9">
        <v>53</v>
      </c>
      <c r="K103" s="9">
        <v>1</v>
      </c>
      <c r="L103" s="9">
        <v>1</v>
      </c>
      <c r="M103" s="9">
        <v>0</v>
      </c>
      <c r="N103" s="4">
        <f t="shared" si="11"/>
        <v>52</v>
      </c>
      <c r="O103" s="3">
        <f t="shared" si="12"/>
        <v>1.8867924528301886E-2</v>
      </c>
      <c r="P103" s="9">
        <v>55</v>
      </c>
      <c r="Q103" s="9">
        <v>3</v>
      </c>
      <c r="R103" s="4">
        <f t="shared" si="13"/>
        <v>52</v>
      </c>
      <c r="S103" s="3">
        <f t="shared" si="14"/>
        <v>5.4545454545454543E-2</v>
      </c>
      <c r="T103" s="9">
        <v>142</v>
      </c>
      <c r="U103" s="9">
        <v>1</v>
      </c>
      <c r="V103" s="4">
        <f t="shared" si="15"/>
        <v>141</v>
      </c>
      <c r="W103" s="3">
        <f t="shared" si="16"/>
        <v>7.0422535211267607E-3</v>
      </c>
      <c r="X103" s="9">
        <v>337</v>
      </c>
      <c r="Y103" s="9">
        <v>47</v>
      </c>
      <c r="Z103" s="4">
        <f t="shared" si="17"/>
        <v>290</v>
      </c>
      <c r="AA103"/>
    </row>
    <row r="104" spans="1:27" s="2" customFormat="1" ht="12.75" customHeight="1" x14ac:dyDescent="0.2">
      <c r="A104" s="2" t="s">
        <v>5</v>
      </c>
      <c r="B104" s="2" t="s">
        <v>3</v>
      </c>
      <c r="C104" s="10" t="s">
        <v>999</v>
      </c>
      <c r="D104" s="9">
        <v>529</v>
      </c>
      <c r="E104" s="9">
        <v>241</v>
      </c>
      <c r="F104" s="9">
        <v>241</v>
      </c>
      <c r="G104" s="9">
        <v>0</v>
      </c>
      <c r="H104" s="9">
        <f t="shared" si="9"/>
        <v>288</v>
      </c>
      <c r="I104" s="3">
        <f t="shared" si="10"/>
        <v>0.45557655954631382</v>
      </c>
      <c r="J104" s="9">
        <v>315</v>
      </c>
      <c r="K104" s="9">
        <v>36</v>
      </c>
      <c r="L104" s="9">
        <v>36</v>
      </c>
      <c r="M104" s="9">
        <v>0</v>
      </c>
      <c r="N104" s="4">
        <f t="shared" si="11"/>
        <v>279</v>
      </c>
      <c r="O104" s="3">
        <f t="shared" si="12"/>
        <v>0.11428571428571428</v>
      </c>
      <c r="P104" s="9">
        <v>352</v>
      </c>
      <c r="Q104" s="9">
        <v>2</v>
      </c>
      <c r="R104" s="4">
        <f t="shared" si="13"/>
        <v>350</v>
      </c>
      <c r="S104" s="3">
        <f t="shared" si="14"/>
        <v>5.681818181818182E-3</v>
      </c>
      <c r="T104" s="9">
        <v>946</v>
      </c>
      <c r="U104" s="9">
        <v>254</v>
      </c>
      <c r="V104" s="4">
        <f t="shared" si="15"/>
        <v>692</v>
      </c>
      <c r="W104" s="3">
        <f t="shared" si="16"/>
        <v>0.26849894291754756</v>
      </c>
      <c r="X104" s="9">
        <v>2142</v>
      </c>
      <c r="Y104" s="9">
        <v>533</v>
      </c>
      <c r="Z104" s="4">
        <f t="shared" si="17"/>
        <v>1609</v>
      </c>
      <c r="AA104"/>
    </row>
    <row r="105" spans="1:27" s="2" customFormat="1" ht="12.75" customHeight="1" x14ac:dyDescent="0.2">
      <c r="A105" s="2" t="s">
        <v>5</v>
      </c>
      <c r="B105" s="2" t="s">
        <v>3</v>
      </c>
      <c r="C105" s="10" t="s">
        <v>134</v>
      </c>
      <c r="D105" s="9">
        <v>98</v>
      </c>
      <c r="E105" s="9">
        <v>0</v>
      </c>
      <c r="F105" s="9">
        <v>0</v>
      </c>
      <c r="G105" s="9">
        <v>0</v>
      </c>
      <c r="H105" s="9">
        <f t="shared" si="9"/>
        <v>98</v>
      </c>
      <c r="I105" s="3">
        <f t="shared" si="10"/>
        <v>0</v>
      </c>
      <c r="J105" s="9">
        <v>60</v>
      </c>
      <c r="K105" s="9">
        <v>0</v>
      </c>
      <c r="L105" s="9">
        <v>0</v>
      </c>
      <c r="M105" s="9">
        <v>0</v>
      </c>
      <c r="N105" s="4">
        <f t="shared" si="11"/>
        <v>60</v>
      </c>
      <c r="O105" s="3">
        <f t="shared" si="12"/>
        <v>0</v>
      </c>
      <c r="P105" s="9">
        <v>66</v>
      </c>
      <c r="Q105" s="9">
        <v>54</v>
      </c>
      <c r="R105" s="4">
        <f t="shared" si="13"/>
        <v>12</v>
      </c>
      <c r="S105" s="3">
        <f t="shared" si="14"/>
        <v>0.81818181818181823</v>
      </c>
      <c r="T105" s="9">
        <v>173</v>
      </c>
      <c r="U105" s="9">
        <v>181</v>
      </c>
      <c r="V105" s="4">
        <f t="shared" si="15"/>
        <v>0</v>
      </c>
      <c r="W105" s="3">
        <f t="shared" si="16"/>
        <v>1.046242774566474</v>
      </c>
      <c r="X105" s="9">
        <v>397</v>
      </c>
      <c r="Y105" s="9">
        <v>235</v>
      </c>
      <c r="Z105" s="4">
        <f t="shared" si="17"/>
        <v>170</v>
      </c>
      <c r="AA105"/>
    </row>
    <row r="106" spans="1:27" s="2" customFormat="1" ht="12.75" customHeight="1" x14ac:dyDescent="0.2">
      <c r="A106" s="2" t="s">
        <v>5</v>
      </c>
      <c r="B106" s="2" t="s">
        <v>3</v>
      </c>
      <c r="C106" s="10" t="s">
        <v>136</v>
      </c>
      <c r="D106" s="9">
        <v>508</v>
      </c>
      <c r="E106" s="9">
        <v>88</v>
      </c>
      <c r="F106" s="9">
        <v>88</v>
      </c>
      <c r="G106" s="9">
        <v>0</v>
      </c>
      <c r="H106" s="9">
        <f t="shared" si="9"/>
        <v>420</v>
      </c>
      <c r="I106" s="3">
        <f t="shared" si="10"/>
        <v>0.17322834645669291</v>
      </c>
      <c r="J106" s="9">
        <v>310</v>
      </c>
      <c r="K106" s="9">
        <v>97</v>
      </c>
      <c r="L106" s="9">
        <v>97</v>
      </c>
      <c r="M106" s="9">
        <v>0</v>
      </c>
      <c r="N106" s="4">
        <f t="shared" si="11"/>
        <v>213</v>
      </c>
      <c r="O106" s="3">
        <f t="shared" si="12"/>
        <v>0.31290322580645163</v>
      </c>
      <c r="P106" s="9">
        <v>337</v>
      </c>
      <c r="Q106" s="9">
        <v>1</v>
      </c>
      <c r="R106" s="4">
        <f t="shared" si="13"/>
        <v>336</v>
      </c>
      <c r="S106" s="3">
        <f t="shared" si="14"/>
        <v>2.967359050445104E-3</v>
      </c>
      <c r="T106" s="9">
        <v>862</v>
      </c>
      <c r="U106" s="9">
        <v>3105</v>
      </c>
      <c r="V106" s="4">
        <f t="shared" si="15"/>
        <v>0</v>
      </c>
      <c r="W106" s="3">
        <f t="shared" si="16"/>
        <v>3.6020881670533642</v>
      </c>
      <c r="X106" s="9">
        <v>2017</v>
      </c>
      <c r="Y106" s="9">
        <v>3291</v>
      </c>
      <c r="Z106" s="4">
        <f t="shared" si="17"/>
        <v>969</v>
      </c>
      <c r="AA106"/>
    </row>
    <row r="107" spans="1:27" s="2" customFormat="1" ht="12.75" customHeight="1" x14ac:dyDescent="0.2">
      <c r="A107" s="2" t="s">
        <v>5</v>
      </c>
      <c r="B107" s="2" t="s">
        <v>3</v>
      </c>
      <c r="C107" s="10" t="s">
        <v>137</v>
      </c>
      <c r="D107" s="9">
        <v>171</v>
      </c>
      <c r="E107" s="9">
        <v>0</v>
      </c>
      <c r="F107" s="9">
        <v>0</v>
      </c>
      <c r="G107" s="9">
        <v>0</v>
      </c>
      <c r="H107" s="9">
        <f t="shared" si="9"/>
        <v>171</v>
      </c>
      <c r="I107" s="3">
        <f t="shared" si="10"/>
        <v>0</v>
      </c>
      <c r="J107" s="9">
        <v>100</v>
      </c>
      <c r="K107" s="9">
        <v>0</v>
      </c>
      <c r="L107" s="9">
        <v>0</v>
      </c>
      <c r="M107" s="9">
        <v>0</v>
      </c>
      <c r="N107" s="4">
        <f t="shared" si="11"/>
        <v>100</v>
      </c>
      <c r="O107" s="3">
        <f t="shared" si="12"/>
        <v>0</v>
      </c>
      <c r="P107" s="9">
        <v>108</v>
      </c>
      <c r="Q107" s="9">
        <v>0</v>
      </c>
      <c r="R107" s="4">
        <f t="shared" si="13"/>
        <v>108</v>
      </c>
      <c r="S107" s="3">
        <f t="shared" si="14"/>
        <v>0</v>
      </c>
      <c r="T107" s="9">
        <v>307</v>
      </c>
      <c r="U107" s="9">
        <v>483</v>
      </c>
      <c r="V107" s="4">
        <f t="shared" si="15"/>
        <v>0</v>
      </c>
      <c r="W107" s="3">
        <f t="shared" si="16"/>
        <v>1.5732899022801303</v>
      </c>
      <c r="X107" s="9">
        <v>686</v>
      </c>
      <c r="Y107" s="9">
        <v>483</v>
      </c>
      <c r="Z107" s="4">
        <f t="shared" si="17"/>
        <v>379</v>
      </c>
      <c r="AA107"/>
    </row>
    <row r="108" spans="1:27" s="2" customFormat="1" ht="12.75" customHeight="1" x14ac:dyDescent="0.2">
      <c r="A108" s="2" t="s">
        <v>5</v>
      </c>
      <c r="B108" s="2" t="s">
        <v>3</v>
      </c>
      <c r="C108" s="10" t="s">
        <v>1013</v>
      </c>
      <c r="D108" s="9">
        <v>170</v>
      </c>
      <c r="E108" s="9">
        <v>0</v>
      </c>
      <c r="F108" s="9">
        <v>0</v>
      </c>
      <c r="G108" s="9">
        <v>0</v>
      </c>
      <c r="H108" s="9">
        <f t="shared" si="9"/>
        <v>170</v>
      </c>
      <c r="I108" s="3">
        <f t="shared" si="10"/>
        <v>0</v>
      </c>
      <c r="J108" s="9">
        <v>101</v>
      </c>
      <c r="K108" s="9">
        <v>127</v>
      </c>
      <c r="L108" s="9">
        <v>127</v>
      </c>
      <c r="M108" s="9">
        <v>0</v>
      </c>
      <c r="N108" s="4">
        <f t="shared" si="11"/>
        <v>0</v>
      </c>
      <c r="O108" s="3">
        <f t="shared" si="12"/>
        <v>1.2574257425742574</v>
      </c>
      <c r="P108" s="9">
        <v>112</v>
      </c>
      <c r="Q108" s="9">
        <v>39</v>
      </c>
      <c r="R108" s="4">
        <f t="shared" si="13"/>
        <v>73</v>
      </c>
      <c r="S108" s="3">
        <f t="shared" si="14"/>
        <v>0.3482142857142857</v>
      </c>
      <c r="T108" s="9">
        <v>300</v>
      </c>
      <c r="U108" s="9">
        <v>361</v>
      </c>
      <c r="V108" s="4">
        <f t="shared" si="15"/>
        <v>0</v>
      </c>
      <c r="W108" s="3">
        <f t="shared" si="16"/>
        <v>1.2033333333333334</v>
      </c>
      <c r="X108" s="9">
        <v>683</v>
      </c>
      <c r="Y108" s="9">
        <v>527</v>
      </c>
      <c r="Z108" s="4">
        <f t="shared" si="17"/>
        <v>243</v>
      </c>
      <c r="AA108"/>
    </row>
    <row r="109" spans="1:27" s="2" customFormat="1" ht="12.75" customHeight="1" x14ac:dyDescent="0.2">
      <c r="A109" s="2" t="s">
        <v>5</v>
      </c>
      <c r="B109" s="2" t="s">
        <v>3</v>
      </c>
      <c r="C109" s="10" t="s">
        <v>159</v>
      </c>
      <c r="D109" s="9">
        <v>250</v>
      </c>
      <c r="E109" s="9">
        <v>39</v>
      </c>
      <c r="F109" s="9">
        <v>39</v>
      </c>
      <c r="G109" s="9">
        <v>0</v>
      </c>
      <c r="H109" s="9">
        <f t="shared" si="9"/>
        <v>211</v>
      </c>
      <c r="I109" s="3">
        <f t="shared" si="10"/>
        <v>0.156</v>
      </c>
      <c r="J109" s="9">
        <v>150</v>
      </c>
      <c r="K109" s="9">
        <v>1</v>
      </c>
      <c r="L109" s="9">
        <v>1</v>
      </c>
      <c r="M109" s="9">
        <v>0</v>
      </c>
      <c r="N109" s="4">
        <f t="shared" si="11"/>
        <v>149</v>
      </c>
      <c r="O109" s="3">
        <f t="shared" si="12"/>
        <v>6.6666666666666671E-3</v>
      </c>
      <c r="P109" s="9">
        <v>167</v>
      </c>
      <c r="Q109" s="9">
        <v>0</v>
      </c>
      <c r="R109" s="4">
        <f t="shared" si="13"/>
        <v>167</v>
      </c>
      <c r="S109" s="3">
        <f t="shared" si="14"/>
        <v>0</v>
      </c>
      <c r="T109" s="9">
        <v>446</v>
      </c>
      <c r="U109" s="9">
        <v>33</v>
      </c>
      <c r="V109" s="4">
        <f t="shared" si="15"/>
        <v>413</v>
      </c>
      <c r="W109" s="3">
        <f t="shared" si="16"/>
        <v>7.3991031390134535E-2</v>
      </c>
      <c r="X109" s="9">
        <v>1013</v>
      </c>
      <c r="Y109" s="9">
        <v>73</v>
      </c>
      <c r="Z109" s="4">
        <f t="shared" si="17"/>
        <v>940</v>
      </c>
      <c r="AA109"/>
    </row>
    <row r="110" spans="1:27" s="2" customFormat="1" ht="12.75" customHeight="1" x14ac:dyDescent="0.2">
      <c r="A110" s="2" t="s">
        <v>5</v>
      </c>
      <c r="B110" s="2" t="s">
        <v>3</v>
      </c>
      <c r="C110" s="10" t="s">
        <v>1052</v>
      </c>
      <c r="D110" s="9">
        <v>4</v>
      </c>
      <c r="E110" s="9">
        <v>3</v>
      </c>
      <c r="F110" s="9">
        <v>3</v>
      </c>
      <c r="G110" s="9">
        <v>0</v>
      </c>
      <c r="H110" s="9">
        <f t="shared" si="9"/>
        <v>1</v>
      </c>
      <c r="I110" s="3">
        <f t="shared" si="10"/>
        <v>0.75</v>
      </c>
      <c r="J110" s="9">
        <v>2</v>
      </c>
      <c r="K110" s="9">
        <v>2</v>
      </c>
      <c r="L110" s="9">
        <v>2</v>
      </c>
      <c r="M110" s="9">
        <v>0</v>
      </c>
      <c r="N110" s="4">
        <f t="shared" si="11"/>
        <v>0</v>
      </c>
      <c r="O110" s="3">
        <f t="shared" si="12"/>
        <v>1</v>
      </c>
      <c r="P110" s="9">
        <v>2</v>
      </c>
      <c r="Q110" s="9">
        <v>4</v>
      </c>
      <c r="R110" s="4">
        <f t="shared" si="13"/>
        <v>0</v>
      </c>
      <c r="S110" s="3">
        <f t="shared" si="14"/>
        <v>2</v>
      </c>
      <c r="T110" s="9">
        <v>7</v>
      </c>
      <c r="U110" s="9">
        <v>0</v>
      </c>
      <c r="V110" s="4">
        <f t="shared" si="15"/>
        <v>7</v>
      </c>
      <c r="W110" s="3">
        <f t="shared" si="16"/>
        <v>0</v>
      </c>
      <c r="X110" s="9">
        <v>15</v>
      </c>
      <c r="Y110" s="9">
        <v>9</v>
      </c>
      <c r="Z110" s="4">
        <f t="shared" si="17"/>
        <v>8</v>
      </c>
      <c r="AA110"/>
    </row>
    <row r="111" spans="1:27" s="2" customFormat="1" ht="12.75" customHeight="1" x14ac:dyDescent="0.2">
      <c r="A111" s="2" t="s">
        <v>5</v>
      </c>
      <c r="B111" s="2" t="s">
        <v>3</v>
      </c>
      <c r="C111" s="10" t="s">
        <v>163</v>
      </c>
      <c r="D111" s="9">
        <v>92</v>
      </c>
      <c r="E111" s="9">
        <v>0</v>
      </c>
      <c r="F111" s="9">
        <v>0</v>
      </c>
      <c r="G111" s="9">
        <v>0</v>
      </c>
      <c r="H111" s="9">
        <f t="shared" si="9"/>
        <v>92</v>
      </c>
      <c r="I111" s="3">
        <f t="shared" si="10"/>
        <v>0</v>
      </c>
      <c r="J111" s="9">
        <v>57</v>
      </c>
      <c r="K111" s="9">
        <v>0</v>
      </c>
      <c r="L111" s="9">
        <v>0</v>
      </c>
      <c r="M111" s="9">
        <v>0</v>
      </c>
      <c r="N111" s="4">
        <f t="shared" si="11"/>
        <v>57</v>
      </c>
      <c r="O111" s="3">
        <f t="shared" si="12"/>
        <v>0</v>
      </c>
      <c r="P111" s="9">
        <v>62</v>
      </c>
      <c r="Q111" s="9">
        <v>0</v>
      </c>
      <c r="R111" s="4">
        <f t="shared" si="13"/>
        <v>62</v>
      </c>
      <c r="S111" s="3">
        <f t="shared" si="14"/>
        <v>0</v>
      </c>
      <c r="T111" s="9">
        <v>132</v>
      </c>
      <c r="U111" s="9">
        <v>34</v>
      </c>
      <c r="V111" s="4">
        <f t="shared" si="15"/>
        <v>98</v>
      </c>
      <c r="W111" s="3">
        <f t="shared" si="16"/>
        <v>0.25757575757575757</v>
      </c>
      <c r="X111" s="9">
        <v>343</v>
      </c>
      <c r="Y111" s="9">
        <v>34</v>
      </c>
      <c r="Z111" s="4">
        <f t="shared" si="17"/>
        <v>309</v>
      </c>
      <c r="AA111"/>
    </row>
    <row r="112" spans="1:27" s="2" customFormat="1" ht="12.75" customHeight="1" x14ac:dyDescent="0.2">
      <c r="A112" s="2" t="s">
        <v>5</v>
      </c>
      <c r="B112" s="2" t="s">
        <v>3</v>
      </c>
      <c r="C112" s="10" t="s">
        <v>1055</v>
      </c>
      <c r="D112" s="9">
        <v>147</v>
      </c>
      <c r="E112" s="9">
        <v>1</v>
      </c>
      <c r="F112" s="9">
        <v>1</v>
      </c>
      <c r="G112" s="9">
        <v>0</v>
      </c>
      <c r="H112" s="9">
        <f t="shared" si="9"/>
        <v>146</v>
      </c>
      <c r="I112" s="3">
        <f t="shared" si="10"/>
        <v>6.8027210884353739E-3</v>
      </c>
      <c r="J112" s="9">
        <v>88</v>
      </c>
      <c r="K112" s="9">
        <v>0</v>
      </c>
      <c r="L112" s="9">
        <v>0</v>
      </c>
      <c r="M112" s="9">
        <v>0</v>
      </c>
      <c r="N112" s="4">
        <f t="shared" si="11"/>
        <v>88</v>
      </c>
      <c r="O112" s="3">
        <f t="shared" si="12"/>
        <v>0</v>
      </c>
      <c r="P112" s="9">
        <v>94</v>
      </c>
      <c r="Q112" s="9">
        <v>0</v>
      </c>
      <c r="R112" s="4">
        <f t="shared" si="13"/>
        <v>94</v>
      </c>
      <c r="S112" s="3">
        <f t="shared" si="14"/>
        <v>0</v>
      </c>
      <c r="T112" s="9">
        <v>233</v>
      </c>
      <c r="U112" s="9">
        <v>20</v>
      </c>
      <c r="V112" s="4">
        <f t="shared" si="15"/>
        <v>213</v>
      </c>
      <c r="W112" s="3">
        <f t="shared" si="16"/>
        <v>8.5836909871244635E-2</v>
      </c>
      <c r="X112" s="9">
        <v>562</v>
      </c>
      <c r="Y112" s="9">
        <v>21</v>
      </c>
      <c r="Z112" s="4">
        <f t="shared" si="17"/>
        <v>541</v>
      </c>
      <c r="AA112"/>
    </row>
    <row r="113" spans="1:27" s="2" customFormat="1" ht="12.75" customHeight="1" x14ac:dyDescent="0.2">
      <c r="A113" s="2" t="s">
        <v>5</v>
      </c>
      <c r="B113" s="2" t="s">
        <v>3</v>
      </c>
      <c r="C113" s="10" t="s">
        <v>172</v>
      </c>
      <c r="D113" s="9">
        <v>107</v>
      </c>
      <c r="E113" s="9">
        <v>0</v>
      </c>
      <c r="F113" s="9">
        <v>0</v>
      </c>
      <c r="G113" s="9">
        <v>0</v>
      </c>
      <c r="H113" s="9">
        <f t="shared" si="9"/>
        <v>107</v>
      </c>
      <c r="I113" s="3">
        <f t="shared" si="10"/>
        <v>0</v>
      </c>
      <c r="J113" s="9">
        <v>63</v>
      </c>
      <c r="K113" s="9">
        <v>0</v>
      </c>
      <c r="L113" s="9">
        <v>0</v>
      </c>
      <c r="M113" s="9">
        <v>0</v>
      </c>
      <c r="N113" s="4">
        <f t="shared" si="11"/>
        <v>63</v>
      </c>
      <c r="O113" s="3">
        <f t="shared" si="12"/>
        <v>0</v>
      </c>
      <c r="P113" s="9">
        <v>67</v>
      </c>
      <c r="Q113" s="9">
        <v>0</v>
      </c>
      <c r="R113" s="4">
        <f t="shared" si="13"/>
        <v>67</v>
      </c>
      <c r="S113" s="3">
        <f t="shared" si="14"/>
        <v>0</v>
      </c>
      <c r="T113" s="9">
        <v>166</v>
      </c>
      <c r="U113" s="9">
        <v>119</v>
      </c>
      <c r="V113" s="4">
        <f t="shared" si="15"/>
        <v>47</v>
      </c>
      <c r="W113" s="3">
        <f t="shared" si="16"/>
        <v>0.7168674698795181</v>
      </c>
      <c r="X113" s="9">
        <v>403</v>
      </c>
      <c r="Y113" s="9">
        <v>119</v>
      </c>
      <c r="Z113" s="4">
        <f t="shared" si="17"/>
        <v>284</v>
      </c>
      <c r="AA113"/>
    </row>
    <row r="114" spans="1:27" s="2" customFormat="1" ht="12.75" customHeight="1" x14ac:dyDescent="0.2">
      <c r="A114" s="2" t="s">
        <v>5</v>
      </c>
      <c r="B114" s="2" t="s">
        <v>3</v>
      </c>
      <c r="C114" s="10" t="s">
        <v>1060</v>
      </c>
      <c r="D114" s="9">
        <v>96</v>
      </c>
      <c r="E114" s="9">
        <v>0</v>
      </c>
      <c r="F114" s="9">
        <v>0</v>
      </c>
      <c r="G114" s="9">
        <v>0</v>
      </c>
      <c r="H114" s="9">
        <f t="shared" si="9"/>
        <v>96</v>
      </c>
      <c r="I114" s="3">
        <f t="shared" si="10"/>
        <v>0</v>
      </c>
      <c r="J114" s="9">
        <v>57</v>
      </c>
      <c r="K114" s="9">
        <v>0</v>
      </c>
      <c r="L114" s="9">
        <v>0</v>
      </c>
      <c r="M114" s="9">
        <v>0</v>
      </c>
      <c r="N114" s="4">
        <f t="shared" si="11"/>
        <v>57</v>
      </c>
      <c r="O114" s="3">
        <f t="shared" si="12"/>
        <v>0</v>
      </c>
      <c r="P114" s="9">
        <v>62</v>
      </c>
      <c r="Q114" s="9">
        <v>0</v>
      </c>
      <c r="R114" s="4">
        <f t="shared" si="13"/>
        <v>62</v>
      </c>
      <c r="S114" s="3">
        <f t="shared" si="14"/>
        <v>0</v>
      </c>
      <c r="T114" s="9">
        <v>166</v>
      </c>
      <c r="U114" s="9">
        <v>21</v>
      </c>
      <c r="V114" s="4">
        <f t="shared" si="15"/>
        <v>145</v>
      </c>
      <c r="W114" s="3">
        <f t="shared" si="16"/>
        <v>0.12650602409638553</v>
      </c>
      <c r="X114" s="9">
        <v>381</v>
      </c>
      <c r="Y114" s="9">
        <v>21</v>
      </c>
      <c r="Z114" s="4">
        <f t="shared" si="17"/>
        <v>360</v>
      </c>
      <c r="AA114"/>
    </row>
    <row r="115" spans="1:27" s="2" customFormat="1" ht="12.75" customHeight="1" x14ac:dyDescent="0.2">
      <c r="A115" s="2" t="s">
        <v>5</v>
      </c>
      <c r="B115" s="2" t="s">
        <v>3</v>
      </c>
      <c r="C115" s="10" t="s">
        <v>179</v>
      </c>
      <c r="D115" s="9">
        <v>12</v>
      </c>
      <c r="E115" s="9">
        <v>0</v>
      </c>
      <c r="F115" s="9">
        <v>0</v>
      </c>
      <c r="G115" s="9">
        <v>0</v>
      </c>
      <c r="H115" s="9">
        <f t="shared" si="9"/>
        <v>12</v>
      </c>
      <c r="I115" s="3">
        <f t="shared" si="10"/>
        <v>0</v>
      </c>
      <c r="J115" s="9">
        <v>7</v>
      </c>
      <c r="K115" s="9">
        <v>6</v>
      </c>
      <c r="L115" s="9">
        <v>0</v>
      </c>
      <c r="M115" s="9">
        <v>6</v>
      </c>
      <c r="N115" s="4">
        <f t="shared" si="11"/>
        <v>1</v>
      </c>
      <c r="O115" s="3">
        <f t="shared" si="12"/>
        <v>0.8571428571428571</v>
      </c>
      <c r="P115" s="9">
        <v>8</v>
      </c>
      <c r="Q115" s="9">
        <v>34</v>
      </c>
      <c r="R115" s="4">
        <f t="shared" si="13"/>
        <v>0</v>
      </c>
      <c r="S115" s="3">
        <f t="shared" si="14"/>
        <v>4.25</v>
      </c>
      <c r="T115" s="9">
        <v>20</v>
      </c>
      <c r="U115" s="9">
        <v>17</v>
      </c>
      <c r="V115" s="4">
        <f t="shared" si="15"/>
        <v>3</v>
      </c>
      <c r="W115" s="3">
        <f t="shared" si="16"/>
        <v>0.85</v>
      </c>
      <c r="X115" s="9">
        <v>47</v>
      </c>
      <c r="Y115" s="9">
        <v>57</v>
      </c>
      <c r="Z115" s="4">
        <f t="shared" si="17"/>
        <v>16</v>
      </c>
      <c r="AA115"/>
    </row>
    <row r="116" spans="1:27" s="2" customFormat="1" ht="12.75" customHeight="1" x14ac:dyDescent="0.2">
      <c r="A116" s="2" t="s">
        <v>5</v>
      </c>
      <c r="B116" s="2" t="s">
        <v>3</v>
      </c>
      <c r="C116" s="10" t="s">
        <v>181</v>
      </c>
      <c r="D116" s="9">
        <v>1773</v>
      </c>
      <c r="E116" s="9">
        <v>295</v>
      </c>
      <c r="F116" s="9">
        <v>295</v>
      </c>
      <c r="G116" s="9">
        <v>0</v>
      </c>
      <c r="H116" s="9">
        <f t="shared" si="9"/>
        <v>1478</v>
      </c>
      <c r="I116" s="3">
        <f t="shared" si="10"/>
        <v>0.16638465877044556</v>
      </c>
      <c r="J116" s="9">
        <v>1066</v>
      </c>
      <c r="K116" s="9">
        <v>26</v>
      </c>
      <c r="L116" s="9">
        <v>26</v>
      </c>
      <c r="M116" s="9">
        <v>0</v>
      </c>
      <c r="N116" s="4">
        <f t="shared" si="11"/>
        <v>1040</v>
      </c>
      <c r="O116" s="3">
        <f t="shared" si="12"/>
        <v>2.4390243902439025E-2</v>
      </c>
      <c r="P116" s="9">
        <v>1170</v>
      </c>
      <c r="Q116" s="9">
        <v>0</v>
      </c>
      <c r="R116" s="4">
        <f t="shared" si="13"/>
        <v>1170</v>
      </c>
      <c r="S116" s="3">
        <f t="shared" si="14"/>
        <v>0</v>
      </c>
      <c r="T116" s="9">
        <v>3039</v>
      </c>
      <c r="U116" s="9">
        <v>1329</v>
      </c>
      <c r="V116" s="4">
        <f t="shared" si="15"/>
        <v>1710</v>
      </c>
      <c r="W116" s="3">
        <f t="shared" si="16"/>
        <v>0.43731490621915103</v>
      </c>
      <c r="X116" s="9">
        <v>7048</v>
      </c>
      <c r="Y116" s="9">
        <v>1650</v>
      </c>
      <c r="Z116" s="4">
        <f t="shared" si="17"/>
        <v>5398</v>
      </c>
      <c r="AA116"/>
    </row>
    <row r="117" spans="1:27" s="2" customFormat="1" ht="12.75" customHeight="1" x14ac:dyDescent="0.2">
      <c r="A117" s="2" t="s">
        <v>5</v>
      </c>
      <c r="B117" s="2" t="s">
        <v>3</v>
      </c>
      <c r="C117" s="10" t="s">
        <v>5</v>
      </c>
      <c r="D117" s="9">
        <v>20427</v>
      </c>
      <c r="E117" s="9">
        <v>3164</v>
      </c>
      <c r="F117" s="9">
        <v>3164</v>
      </c>
      <c r="G117" s="9">
        <v>0</v>
      </c>
      <c r="H117" s="9">
        <f t="shared" si="9"/>
        <v>17263</v>
      </c>
      <c r="I117" s="3">
        <f t="shared" si="10"/>
        <v>0.15489303372986732</v>
      </c>
      <c r="J117" s="9">
        <v>12435</v>
      </c>
      <c r="K117" s="9">
        <v>2262</v>
      </c>
      <c r="L117" s="9">
        <v>2262</v>
      </c>
      <c r="M117" s="9">
        <v>0</v>
      </c>
      <c r="N117" s="4">
        <f t="shared" si="11"/>
        <v>10173</v>
      </c>
      <c r="O117" s="3">
        <f t="shared" si="12"/>
        <v>0.18190591073582629</v>
      </c>
      <c r="P117" s="9">
        <v>13728</v>
      </c>
      <c r="Q117" s="9">
        <v>262</v>
      </c>
      <c r="R117" s="4">
        <f t="shared" si="13"/>
        <v>13466</v>
      </c>
      <c r="S117" s="3">
        <f t="shared" si="14"/>
        <v>1.9085081585081584E-2</v>
      </c>
      <c r="T117" s="9">
        <v>35412</v>
      </c>
      <c r="U117" s="9">
        <v>54151</v>
      </c>
      <c r="V117" s="4">
        <f t="shared" si="15"/>
        <v>0</v>
      </c>
      <c r="W117" s="3">
        <f t="shared" si="16"/>
        <v>1.5291709025189202</v>
      </c>
      <c r="X117" s="9">
        <v>82002</v>
      </c>
      <c r="Y117" s="9">
        <v>59839</v>
      </c>
      <c r="Z117" s="4">
        <f t="shared" si="17"/>
        <v>40902</v>
      </c>
      <c r="AA117"/>
    </row>
    <row r="118" spans="1:27" s="2" customFormat="1" ht="12.75" customHeight="1" x14ac:dyDescent="0.2">
      <c r="A118" s="2" t="s">
        <v>5</v>
      </c>
      <c r="B118" s="2" t="s">
        <v>3</v>
      </c>
      <c r="C118" s="10" t="s">
        <v>182</v>
      </c>
      <c r="D118" s="9">
        <v>7841</v>
      </c>
      <c r="E118" s="9">
        <v>580</v>
      </c>
      <c r="F118" s="9">
        <v>580</v>
      </c>
      <c r="G118" s="9">
        <v>0</v>
      </c>
      <c r="H118" s="9">
        <f t="shared" si="9"/>
        <v>7261</v>
      </c>
      <c r="I118" s="3">
        <f t="shared" si="10"/>
        <v>7.3970156867746467E-2</v>
      </c>
      <c r="J118" s="9">
        <v>4644</v>
      </c>
      <c r="K118" s="9">
        <v>108</v>
      </c>
      <c r="L118" s="9">
        <v>108</v>
      </c>
      <c r="M118" s="9">
        <v>0</v>
      </c>
      <c r="N118" s="4">
        <f t="shared" si="11"/>
        <v>4536</v>
      </c>
      <c r="O118" s="3">
        <f t="shared" si="12"/>
        <v>2.3255813953488372E-2</v>
      </c>
      <c r="P118" s="9">
        <v>5052</v>
      </c>
      <c r="Q118" s="9">
        <v>0</v>
      </c>
      <c r="R118" s="4">
        <f t="shared" si="13"/>
        <v>5052</v>
      </c>
      <c r="S118" s="3">
        <f t="shared" si="14"/>
        <v>0</v>
      </c>
      <c r="T118" s="9">
        <v>12562</v>
      </c>
      <c r="U118" s="9">
        <v>3545</v>
      </c>
      <c r="V118" s="4">
        <f t="shared" si="15"/>
        <v>9017</v>
      </c>
      <c r="W118" s="3">
        <f t="shared" si="16"/>
        <v>0.28220028657857027</v>
      </c>
      <c r="X118" s="9">
        <v>30099</v>
      </c>
      <c r="Y118" s="9">
        <v>4233</v>
      </c>
      <c r="Z118" s="4">
        <f t="shared" si="17"/>
        <v>25866</v>
      </c>
      <c r="AA118"/>
    </row>
    <row r="119" spans="1:27" s="2" customFormat="1" ht="12.75" customHeight="1" x14ac:dyDescent="0.2">
      <c r="A119" s="2" t="s">
        <v>5</v>
      </c>
      <c r="B119" s="2" t="s">
        <v>3</v>
      </c>
      <c r="C119" s="10" t="s">
        <v>185</v>
      </c>
      <c r="D119" s="9">
        <v>1</v>
      </c>
      <c r="E119" s="9">
        <v>0</v>
      </c>
      <c r="F119" s="9">
        <v>0</v>
      </c>
      <c r="G119" s="9">
        <v>0</v>
      </c>
      <c r="H119" s="9">
        <f t="shared" si="9"/>
        <v>1</v>
      </c>
      <c r="I119" s="3">
        <f t="shared" si="10"/>
        <v>0</v>
      </c>
      <c r="J119" s="9">
        <v>1</v>
      </c>
      <c r="K119" s="9">
        <v>0</v>
      </c>
      <c r="L119" s="9">
        <v>0</v>
      </c>
      <c r="M119" s="9">
        <v>0</v>
      </c>
      <c r="N119" s="4">
        <f t="shared" si="11"/>
        <v>1</v>
      </c>
      <c r="O119" s="3">
        <f t="shared" si="12"/>
        <v>0</v>
      </c>
      <c r="P119" s="9">
        <v>0</v>
      </c>
      <c r="Q119" s="9">
        <v>0</v>
      </c>
      <c r="R119" s="4">
        <f t="shared" si="13"/>
        <v>0</v>
      </c>
      <c r="S119" s="3" t="e">
        <f t="shared" si="14"/>
        <v>#DIV/0!</v>
      </c>
      <c r="T119" s="9">
        <v>0</v>
      </c>
      <c r="U119" s="9">
        <v>49</v>
      </c>
      <c r="V119" s="4">
        <f t="shared" si="15"/>
        <v>0</v>
      </c>
      <c r="W119" s="3" t="e">
        <f t="shared" si="16"/>
        <v>#DIV/0!</v>
      </c>
      <c r="X119" s="9">
        <v>2</v>
      </c>
      <c r="Y119" s="9">
        <v>49</v>
      </c>
      <c r="Z119" s="4">
        <f t="shared" si="17"/>
        <v>2</v>
      </c>
      <c r="AA119"/>
    </row>
    <row r="120" spans="1:27" s="2" customFormat="1" ht="12.75" customHeight="1" x14ac:dyDescent="0.2">
      <c r="A120" s="2" t="s">
        <v>5</v>
      </c>
      <c r="B120" s="2" t="s">
        <v>3</v>
      </c>
      <c r="C120" s="10" t="s">
        <v>198</v>
      </c>
      <c r="D120" s="9">
        <v>142</v>
      </c>
      <c r="E120" s="9">
        <v>0</v>
      </c>
      <c r="F120" s="9">
        <v>0</v>
      </c>
      <c r="G120" s="9">
        <v>0</v>
      </c>
      <c r="H120" s="9">
        <f t="shared" si="9"/>
        <v>142</v>
      </c>
      <c r="I120" s="3">
        <f t="shared" si="10"/>
        <v>0</v>
      </c>
      <c r="J120" s="9">
        <v>88</v>
      </c>
      <c r="K120" s="9">
        <v>0</v>
      </c>
      <c r="L120" s="9">
        <v>0</v>
      </c>
      <c r="M120" s="9">
        <v>0</v>
      </c>
      <c r="N120" s="4">
        <f t="shared" si="11"/>
        <v>88</v>
      </c>
      <c r="O120" s="3">
        <f t="shared" si="12"/>
        <v>0</v>
      </c>
      <c r="P120" s="9">
        <v>96</v>
      </c>
      <c r="Q120" s="9">
        <v>4</v>
      </c>
      <c r="R120" s="4">
        <f t="shared" si="13"/>
        <v>92</v>
      </c>
      <c r="S120" s="3">
        <f t="shared" si="14"/>
        <v>4.1666666666666664E-2</v>
      </c>
      <c r="T120" s="9">
        <v>241</v>
      </c>
      <c r="U120" s="9">
        <v>510</v>
      </c>
      <c r="V120" s="4">
        <f t="shared" si="15"/>
        <v>0</v>
      </c>
      <c r="W120" s="3">
        <f t="shared" si="16"/>
        <v>2.1161825726141079</v>
      </c>
      <c r="X120" s="9">
        <v>567</v>
      </c>
      <c r="Y120" s="9">
        <v>514</v>
      </c>
      <c r="Z120" s="4">
        <f t="shared" si="17"/>
        <v>322</v>
      </c>
      <c r="AA120"/>
    </row>
    <row r="121" spans="1:27" s="2" customFormat="1" ht="12.75" customHeight="1" x14ac:dyDescent="0.2">
      <c r="A121" s="2" t="s">
        <v>5</v>
      </c>
      <c r="B121" s="2" t="s">
        <v>3</v>
      </c>
      <c r="C121" s="10" t="s">
        <v>1066</v>
      </c>
      <c r="D121" s="9">
        <v>205</v>
      </c>
      <c r="E121" s="9">
        <v>0</v>
      </c>
      <c r="F121" s="9">
        <v>0</v>
      </c>
      <c r="G121" s="9">
        <v>0</v>
      </c>
      <c r="H121" s="9">
        <f t="shared" si="9"/>
        <v>205</v>
      </c>
      <c r="I121" s="3">
        <f t="shared" si="10"/>
        <v>0</v>
      </c>
      <c r="J121" s="9">
        <v>123</v>
      </c>
      <c r="K121" s="9">
        <v>0</v>
      </c>
      <c r="L121" s="9">
        <v>0</v>
      </c>
      <c r="M121" s="9">
        <v>0</v>
      </c>
      <c r="N121" s="4">
        <f t="shared" si="11"/>
        <v>123</v>
      </c>
      <c r="O121" s="3">
        <f t="shared" si="12"/>
        <v>0</v>
      </c>
      <c r="P121" s="9">
        <v>137</v>
      </c>
      <c r="Q121" s="9">
        <v>0</v>
      </c>
      <c r="R121" s="4">
        <f t="shared" si="13"/>
        <v>137</v>
      </c>
      <c r="S121" s="3">
        <f t="shared" si="14"/>
        <v>0</v>
      </c>
      <c r="T121" s="9">
        <v>350</v>
      </c>
      <c r="U121" s="9">
        <v>14</v>
      </c>
      <c r="V121" s="4">
        <f t="shared" si="15"/>
        <v>336</v>
      </c>
      <c r="W121" s="3">
        <f t="shared" si="16"/>
        <v>0.04</v>
      </c>
      <c r="X121" s="9">
        <v>815</v>
      </c>
      <c r="Y121" s="9">
        <v>14</v>
      </c>
      <c r="Z121" s="4">
        <f t="shared" si="17"/>
        <v>801</v>
      </c>
      <c r="AA121"/>
    </row>
    <row r="122" spans="1:27" s="2" customFormat="1" ht="12.75" customHeight="1" x14ac:dyDescent="0.2">
      <c r="A122" s="2" t="s">
        <v>5</v>
      </c>
      <c r="B122" s="2" t="s">
        <v>3</v>
      </c>
      <c r="C122" s="10" t="s">
        <v>211</v>
      </c>
      <c r="D122" s="9">
        <v>52</v>
      </c>
      <c r="E122" s="9">
        <v>1</v>
      </c>
      <c r="F122" s="9">
        <v>0</v>
      </c>
      <c r="G122" s="9">
        <v>1</v>
      </c>
      <c r="H122" s="9">
        <f t="shared" si="9"/>
        <v>51</v>
      </c>
      <c r="I122" s="3">
        <f t="shared" si="10"/>
        <v>1.9230769230769232E-2</v>
      </c>
      <c r="J122" s="9">
        <v>31</v>
      </c>
      <c r="K122" s="9">
        <v>0</v>
      </c>
      <c r="L122" s="9">
        <v>0</v>
      </c>
      <c r="M122" s="9">
        <v>0</v>
      </c>
      <c r="N122" s="4">
        <f t="shared" si="11"/>
        <v>31</v>
      </c>
      <c r="O122" s="3">
        <f t="shared" si="12"/>
        <v>0</v>
      </c>
      <c r="P122" s="9">
        <v>33</v>
      </c>
      <c r="Q122" s="9">
        <v>15</v>
      </c>
      <c r="R122" s="4">
        <f t="shared" si="13"/>
        <v>18</v>
      </c>
      <c r="S122" s="3">
        <f t="shared" si="14"/>
        <v>0.45454545454545453</v>
      </c>
      <c r="T122" s="9">
        <v>85</v>
      </c>
      <c r="U122" s="9">
        <v>60</v>
      </c>
      <c r="V122" s="4">
        <f t="shared" si="15"/>
        <v>25</v>
      </c>
      <c r="W122" s="3">
        <f t="shared" si="16"/>
        <v>0.70588235294117652</v>
      </c>
      <c r="X122" s="9">
        <v>201</v>
      </c>
      <c r="Y122" s="9">
        <v>76</v>
      </c>
      <c r="Z122" s="4">
        <f t="shared" si="17"/>
        <v>125</v>
      </c>
      <c r="AA122"/>
    </row>
    <row r="123" spans="1:27" s="2" customFormat="1" ht="12.75" customHeight="1" x14ac:dyDescent="0.2">
      <c r="A123" s="2" t="s">
        <v>5</v>
      </c>
      <c r="B123" s="2" t="s">
        <v>3</v>
      </c>
      <c r="C123" s="10" t="s">
        <v>226</v>
      </c>
      <c r="D123" s="9">
        <v>1395</v>
      </c>
      <c r="E123" s="9">
        <v>91</v>
      </c>
      <c r="F123" s="9">
        <v>91</v>
      </c>
      <c r="G123" s="9">
        <v>0</v>
      </c>
      <c r="H123" s="9">
        <f t="shared" si="9"/>
        <v>1304</v>
      </c>
      <c r="I123" s="3">
        <f t="shared" si="10"/>
        <v>6.5232974910394259E-2</v>
      </c>
      <c r="J123" s="9">
        <v>827</v>
      </c>
      <c r="K123" s="9">
        <v>70</v>
      </c>
      <c r="L123" s="9">
        <v>70</v>
      </c>
      <c r="M123" s="9">
        <v>0</v>
      </c>
      <c r="N123" s="4">
        <f t="shared" si="11"/>
        <v>757</v>
      </c>
      <c r="O123" s="3">
        <f t="shared" si="12"/>
        <v>8.4643288996372426E-2</v>
      </c>
      <c r="P123" s="9">
        <v>898</v>
      </c>
      <c r="Q123" s="9">
        <v>86</v>
      </c>
      <c r="R123" s="4">
        <f t="shared" si="13"/>
        <v>812</v>
      </c>
      <c r="S123" s="3">
        <f t="shared" si="14"/>
        <v>9.5768374164810696E-2</v>
      </c>
      <c r="T123" s="9">
        <v>2332</v>
      </c>
      <c r="U123" s="9">
        <v>137</v>
      </c>
      <c r="V123" s="4">
        <f t="shared" si="15"/>
        <v>2195</v>
      </c>
      <c r="W123" s="3">
        <f t="shared" si="16"/>
        <v>5.8747855917667235E-2</v>
      </c>
      <c r="X123" s="9">
        <v>5452</v>
      </c>
      <c r="Y123" s="9">
        <v>384</v>
      </c>
      <c r="Z123" s="4">
        <f t="shared" si="17"/>
        <v>5068</v>
      </c>
      <c r="AA123"/>
    </row>
    <row r="124" spans="1:27" s="2" customFormat="1" ht="12.75" customHeight="1" x14ac:dyDescent="0.2">
      <c r="A124" s="2" t="s">
        <v>5</v>
      </c>
      <c r="B124" s="2" t="s">
        <v>3</v>
      </c>
      <c r="C124" s="10" t="s">
        <v>229</v>
      </c>
      <c r="D124" s="9">
        <v>26</v>
      </c>
      <c r="E124" s="9">
        <v>0</v>
      </c>
      <c r="F124" s="9">
        <v>0</v>
      </c>
      <c r="G124" s="9">
        <v>0</v>
      </c>
      <c r="H124" s="9">
        <f t="shared" si="9"/>
        <v>26</v>
      </c>
      <c r="I124" s="3">
        <f t="shared" si="10"/>
        <v>0</v>
      </c>
      <c r="J124" s="9">
        <v>16</v>
      </c>
      <c r="K124" s="9">
        <v>0</v>
      </c>
      <c r="L124" s="9">
        <v>0</v>
      </c>
      <c r="M124" s="9">
        <v>0</v>
      </c>
      <c r="N124" s="4">
        <f t="shared" si="11"/>
        <v>16</v>
      </c>
      <c r="O124" s="3">
        <f t="shared" si="12"/>
        <v>0</v>
      </c>
      <c r="P124" s="9">
        <v>17</v>
      </c>
      <c r="Q124" s="9">
        <v>0</v>
      </c>
      <c r="R124" s="4">
        <f t="shared" si="13"/>
        <v>17</v>
      </c>
      <c r="S124" s="3">
        <f t="shared" si="14"/>
        <v>0</v>
      </c>
      <c r="T124" s="9">
        <v>46</v>
      </c>
      <c r="U124" s="9">
        <v>11</v>
      </c>
      <c r="V124" s="4">
        <f t="shared" si="15"/>
        <v>35</v>
      </c>
      <c r="W124" s="3">
        <f t="shared" si="16"/>
        <v>0.2391304347826087</v>
      </c>
      <c r="X124" s="9">
        <v>105</v>
      </c>
      <c r="Y124" s="9">
        <v>11</v>
      </c>
      <c r="Z124" s="4">
        <f t="shared" si="17"/>
        <v>94</v>
      </c>
      <c r="AA124"/>
    </row>
    <row r="125" spans="1:27" s="2" customFormat="1" ht="12.75" customHeight="1" x14ac:dyDescent="0.2">
      <c r="A125" s="2" t="s">
        <v>5</v>
      </c>
      <c r="B125" s="2" t="s">
        <v>3</v>
      </c>
      <c r="C125" s="10" t="s">
        <v>231</v>
      </c>
      <c r="D125" s="9">
        <v>340</v>
      </c>
      <c r="E125" s="9">
        <v>144</v>
      </c>
      <c r="F125" s="9">
        <v>144</v>
      </c>
      <c r="G125" s="9">
        <v>0</v>
      </c>
      <c r="H125" s="9">
        <f t="shared" si="9"/>
        <v>196</v>
      </c>
      <c r="I125" s="3">
        <f t="shared" si="10"/>
        <v>0.42352941176470588</v>
      </c>
      <c r="J125" s="9">
        <v>207</v>
      </c>
      <c r="K125" s="9">
        <v>38</v>
      </c>
      <c r="L125" s="9">
        <v>38</v>
      </c>
      <c r="M125" s="9">
        <v>0</v>
      </c>
      <c r="N125" s="4">
        <f t="shared" si="11"/>
        <v>169</v>
      </c>
      <c r="O125" s="3">
        <f t="shared" si="12"/>
        <v>0.18357487922705315</v>
      </c>
      <c r="P125" s="9">
        <v>224</v>
      </c>
      <c r="Q125" s="9">
        <v>45</v>
      </c>
      <c r="R125" s="4">
        <f t="shared" si="13"/>
        <v>179</v>
      </c>
      <c r="S125" s="3">
        <f t="shared" si="14"/>
        <v>0.20089285714285715</v>
      </c>
      <c r="T125" s="9">
        <v>561</v>
      </c>
      <c r="U125" s="9">
        <v>1565</v>
      </c>
      <c r="V125" s="4">
        <f t="shared" si="15"/>
        <v>0</v>
      </c>
      <c r="W125" s="3">
        <f t="shared" si="16"/>
        <v>2.7896613190730837</v>
      </c>
      <c r="X125" s="9">
        <v>1332</v>
      </c>
      <c r="Y125" s="9">
        <v>1792</v>
      </c>
      <c r="Z125" s="4">
        <f t="shared" si="17"/>
        <v>544</v>
      </c>
      <c r="AA125"/>
    </row>
    <row r="126" spans="1:27" s="2" customFormat="1" ht="12.75" customHeight="1" x14ac:dyDescent="0.2">
      <c r="A126" s="2" t="s">
        <v>5</v>
      </c>
      <c r="B126" s="2" t="s">
        <v>3</v>
      </c>
      <c r="C126" s="10" t="s">
        <v>246</v>
      </c>
      <c r="D126" s="9">
        <v>8</v>
      </c>
      <c r="E126" s="9">
        <v>5</v>
      </c>
      <c r="F126" s="9">
        <v>5</v>
      </c>
      <c r="G126" s="9">
        <v>0</v>
      </c>
      <c r="H126" s="9">
        <f t="shared" si="9"/>
        <v>3</v>
      </c>
      <c r="I126" s="3">
        <f t="shared" si="10"/>
        <v>0.625</v>
      </c>
      <c r="J126" s="9">
        <v>5</v>
      </c>
      <c r="K126" s="9">
        <v>0</v>
      </c>
      <c r="L126" s="9">
        <v>0</v>
      </c>
      <c r="M126" s="9">
        <v>0</v>
      </c>
      <c r="N126" s="4">
        <f t="shared" si="11"/>
        <v>5</v>
      </c>
      <c r="O126" s="3">
        <f t="shared" si="12"/>
        <v>0</v>
      </c>
      <c r="P126" s="9">
        <v>5</v>
      </c>
      <c r="Q126" s="9">
        <v>0</v>
      </c>
      <c r="R126" s="4">
        <f t="shared" si="13"/>
        <v>5</v>
      </c>
      <c r="S126" s="3">
        <f t="shared" si="14"/>
        <v>0</v>
      </c>
      <c r="T126" s="9">
        <v>13</v>
      </c>
      <c r="U126" s="9">
        <v>82</v>
      </c>
      <c r="V126" s="4">
        <f t="shared" si="15"/>
        <v>0</v>
      </c>
      <c r="W126" s="3">
        <f t="shared" si="16"/>
        <v>6.3076923076923075</v>
      </c>
      <c r="X126" s="9">
        <v>31</v>
      </c>
      <c r="Y126" s="9">
        <v>87</v>
      </c>
      <c r="Z126" s="4">
        <f t="shared" si="17"/>
        <v>13</v>
      </c>
      <c r="AA126"/>
    </row>
    <row r="127" spans="1:27" s="2" customFormat="1" ht="12.75" customHeight="1" x14ac:dyDescent="0.2">
      <c r="A127" s="2" t="s">
        <v>5</v>
      </c>
      <c r="B127" s="2" t="s">
        <v>3</v>
      </c>
      <c r="C127" s="10" t="s">
        <v>1075</v>
      </c>
      <c r="D127" s="9">
        <v>372</v>
      </c>
      <c r="E127" s="9">
        <v>0</v>
      </c>
      <c r="F127" s="9">
        <v>0</v>
      </c>
      <c r="G127" s="9">
        <v>0</v>
      </c>
      <c r="H127" s="9">
        <f t="shared" si="9"/>
        <v>372</v>
      </c>
      <c r="I127" s="3">
        <f t="shared" si="10"/>
        <v>0</v>
      </c>
      <c r="J127" s="9">
        <v>223</v>
      </c>
      <c r="K127" s="9">
        <v>0</v>
      </c>
      <c r="L127" s="9">
        <v>0</v>
      </c>
      <c r="M127" s="9">
        <v>0</v>
      </c>
      <c r="N127" s="4">
        <f t="shared" si="11"/>
        <v>223</v>
      </c>
      <c r="O127" s="3">
        <f t="shared" si="12"/>
        <v>0</v>
      </c>
      <c r="P127" s="9">
        <v>238</v>
      </c>
      <c r="Q127" s="9">
        <v>0</v>
      </c>
      <c r="R127" s="4">
        <f t="shared" si="13"/>
        <v>238</v>
      </c>
      <c r="S127" s="3">
        <f t="shared" si="14"/>
        <v>0</v>
      </c>
      <c r="T127" s="9">
        <v>564</v>
      </c>
      <c r="U127" s="9">
        <v>124</v>
      </c>
      <c r="V127" s="4">
        <f t="shared" si="15"/>
        <v>440</v>
      </c>
      <c r="W127" s="3">
        <f t="shared" si="16"/>
        <v>0.21985815602836881</v>
      </c>
      <c r="X127" s="9">
        <v>1397</v>
      </c>
      <c r="Y127" s="9">
        <v>124</v>
      </c>
      <c r="Z127" s="4">
        <f t="shared" si="17"/>
        <v>1273</v>
      </c>
      <c r="AA127"/>
    </row>
    <row r="128" spans="1:27" s="2" customFormat="1" ht="12.75" customHeight="1" x14ac:dyDescent="0.2">
      <c r="A128" s="2" t="s">
        <v>5</v>
      </c>
      <c r="B128" s="2" t="s">
        <v>3</v>
      </c>
      <c r="C128" s="10" t="s">
        <v>256</v>
      </c>
      <c r="D128" s="9">
        <v>153</v>
      </c>
      <c r="E128" s="9">
        <v>0</v>
      </c>
      <c r="F128" s="9">
        <v>0</v>
      </c>
      <c r="G128" s="9">
        <v>0</v>
      </c>
      <c r="H128" s="9">
        <f t="shared" si="9"/>
        <v>153</v>
      </c>
      <c r="I128" s="3">
        <f t="shared" si="10"/>
        <v>0</v>
      </c>
      <c r="J128" s="9">
        <v>88</v>
      </c>
      <c r="K128" s="9">
        <v>0</v>
      </c>
      <c r="L128" s="9">
        <v>0</v>
      </c>
      <c r="M128" s="9">
        <v>0</v>
      </c>
      <c r="N128" s="4">
        <f t="shared" si="11"/>
        <v>88</v>
      </c>
      <c r="O128" s="3">
        <f t="shared" si="12"/>
        <v>0</v>
      </c>
      <c r="P128" s="9">
        <v>99</v>
      </c>
      <c r="Q128" s="9">
        <v>0</v>
      </c>
      <c r="R128" s="4">
        <f t="shared" si="13"/>
        <v>99</v>
      </c>
      <c r="S128" s="3">
        <f t="shared" si="14"/>
        <v>0</v>
      </c>
      <c r="T128" s="9">
        <v>262</v>
      </c>
      <c r="U128" s="9">
        <v>0</v>
      </c>
      <c r="V128" s="4">
        <f t="shared" si="15"/>
        <v>262</v>
      </c>
      <c r="W128" s="3">
        <f t="shared" si="16"/>
        <v>0</v>
      </c>
      <c r="X128" s="9">
        <v>602</v>
      </c>
      <c r="Y128" s="9">
        <v>0</v>
      </c>
      <c r="Z128" s="4">
        <f t="shared" si="17"/>
        <v>602</v>
      </c>
      <c r="AA128"/>
    </row>
    <row r="129" spans="1:27" s="2" customFormat="1" ht="12.75" customHeight="1" x14ac:dyDescent="0.2">
      <c r="A129" s="2" t="s">
        <v>5</v>
      </c>
      <c r="B129" s="2" t="s">
        <v>3</v>
      </c>
      <c r="C129" s="10" t="s">
        <v>266</v>
      </c>
      <c r="D129" s="9">
        <v>121</v>
      </c>
      <c r="E129" s="9">
        <v>0</v>
      </c>
      <c r="F129" s="9">
        <v>0</v>
      </c>
      <c r="G129" s="9">
        <v>0</v>
      </c>
      <c r="H129" s="9">
        <f t="shared" si="9"/>
        <v>121</v>
      </c>
      <c r="I129" s="3">
        <f t="shared" si="10"/>
        <v>0</v>
      </c>
      <c r="J129" s="9">
        <v>72</v>
      </c>
      <c r="K129" s="9">
        <v>0</v>
      </c>
      <c r="L129" s="9">
        <v>0</v>
      </c>
      <c r="M129" s="9">
        <v>0</v>
      </c>
      <c r="N129" s="4">
        <f t="shared" si="11"/>
        <v>72</v>
      </c>
      <c r="O129" s="3">
        <f t="shared" si="12"/>
        <v>0</v>
      </c>
      <c r="P129" s="9">
        <v>77</v>
      </c>
      <c r="Q129" s="9">
        <v>0</v>
      </c>
      <c r="R129" s="4">
        <f t="shared" si="13"/>
        <v>77</v>
      </c>
      <c r="S129" s="3">
        <f t="shared" si="14"/>
        <v>0</v>
      </c>
      <c r="T129" s="9">
        <v>193</v>
      </c>
      <c r="U129" s="9">
        <v>35</v>
      </c>
      <c r="V129" s="4">
        <f t="shared" si="15"/>
        <v>158</v>
      </c>
      <c r="W129" s="3">
        <f t="shared" si="16"/>
        <v>0.18134715025906736</v>
      </c>
      <c r="X129" s="9">
        <v>463</v>
      </c>
      <c r="Y129" s="9">
        <v>35</v>
      </c>
      <c r="Z129" s="4">
        <f t="shared" si="17"/>
        <v>428</v>
      </c>
      <c r="AA129"/>
    </row>
    <row r="130" spans="1:27" s="2" customFormat="1" ht="12.75" customHeight="1" x14ac:dyDescent="0.2">
      <c r="A130" s="2" t="s">
        <v>5</v>
      </c>
      <c r="B130" s="2" t="s">
        <v>3</v>
      </c>
      <c r="C130" s="10" t="s">
        <v>267</v>
      </c>
      <c r="D130" s="9">
        <v>55</v>
      </c>
      <c r="E130" s="9">
        <v>28</v>
      </c>
      <c r="F130" s="9">
        <v>28</v>
      </c>
      <c r="G130" s="9">
        <v>0</v>
      </c>
      <c r="H130" s="9">
        <f t="shared" si="9"/>
        <v>27</v>
      </c>
      <c r="I130" s="3">
        <f t="shared" si="10"/>
        <v>0.50909090909090904</v>
      </c>
      <c r="J130" s="9">
        <v>32</v>
      </c>
      <c r="K130" s="9">
        <v>14</v>
      </c>
      <c r="L130" s="9">
        <v>4</v>
      </c>
      <c r="M130" s="9">
        <v>10</v>
      </c>
      <c r="N130" s="4">
        <f t="shared" si="11"/>
        <v>18</v>
      </c>
      <c r="O130" s="3">
        <f t="shared" si="12"/>
        <v>0.4375</v>
      </c>
      <c r="P130" s="9">
        <v>35</v>
      </c>
      <c r="Q130" s="9">
        <v>0</v>
      </c>
      <c r="R130" s="4">
        <f t="shared" si="13"/>
        <v>35</v>
      </c>
      <c r="S130" s="3">
        <f t="shared" si="14"/>
        <v>0</v>
      </c>
      <c r="T130" s="9">
        <v>95</v>
      </c>
      <c r="U130" s="9">
        <v>36</v>
      </c>
      <c r="V130" s="4">
        <f t="shared" si="15"/>
        <v>59</v>
      </c>
      <c r="W130" s="3">
        <f t="shared" si="16"/>
        <v>0.37894736842105264</v>
      </c>
      <c r="X130" s="9">
        <v>217</v>
      </c>
      <c r="Y130" s="9">
        <v>78</v>
      </c>
      <c r="Z130" s="4">
        <f t="shared" si="17"/>
        <v>139</v>
      </c>
      <c r="AA130"/>
    </row>
    <row r="131" spans="1:27" s="2" customFormat="1" ht="12.75" customHeight="1" x14ac:dyDescent="0.2">
      <c r="A131" s="2" t="s">
        <v>5</v>
      </c>
      <c r="B131" s="2" t="s">
        <v>3</v>
      </c>
      <c r="C131" s="10" t="s">
        <v>269</v>
      </c>
      <c r="D131" s="9">
        <v>236</v>
      </c>
      <c r="E131" s="9">
        <v>1</v>
      </c>
      <c r="F131" s="9">
        <v>0</v>
      </c>
      <c r="G131" s="9">
        <v>1</v>
      </c>
      <c r="H131" s="9">
        <f t="shared" si="9"/>
        <v>235</v>
      </c>
      <c r="I131" s="3">
        <f t="shared" si="10"/>
        <v>4.2372881355932203E-3</v>
      </c>
      <c r="J131" s="9">
        <v>142</v>
      </c>
      <c r="K131" s="9">
        <v>0</v>
      </c>
      <c r="L131" s="9">
        <v>0</v>
      </c>
      <c r="M131" s="9">
        <v>0</v>
      </c>
      <c r="N131" s="4">
        <f t="shared" si="11"/>
        <v>142</v>
      </c>
      <c r="O131" s="3">
        <f t="shared" si="12"/>
        <v>0</v>
      </c>
      <c r="P131" s="9">
        <v>154</v>
      </c>
      <c r="Q131" s="9">
        <v>60</v>
      </c>
      <c r="R131" s="4">
        <f t="shared" si="13"/>
        <v>94</v>
      </c>
      <c r="S131" s="3">
        <f t="shared" si="14"/>
        <v>0.38961038961038963</v>
      </c>
      <c r="T131" s="9">
        <v>398</v>
      </c>
      <c r="U131" s="9">
        <v>81</v>
      </c>
      <c r="V131" s="4">
        <f t="shared" si="15"/>
        <v>317</v>
      </c>
      <c r="W131" s="3">
        <f t="shared" si="16"/>
        <v>0.20351758793969849</v>
      </c>
      <c r="X131" s="9">
        <v>930</v>
      </c>
      <c r="Y131" s="9">
        <v>142</v>
      </c>
      <c r="Z131" s="4">
        <f t="shared" si="17"/>
        <v>788</v>
      </c>
      <c r="AA131"/>
    </row>
    <row r="132" spans="1:27" s="2" customFormat="1" ht="12.75" customHeight="1" x14ac:dyDescent="0.2">
      <c r="A132" s="2" t="s">
        <v>5</v>
      </c>
      <c r="B132" s="2" t="s">
        <v>3</v>
      </c>
      <c r="C132" s="10" t="s">
        <v>275</v>
      </c>
      <c r="D132" s="9">
        <v>7</v>
      </c>
      <c r="E132" s="9">
        <v>1</v>
      </c>
      <c r="F132" s="9">
        <v>1</v>
      </c>
      <c r="G132" s="9">
        <v>0</v>
      </c>
      <c r="H132" s="9">
        <f t="shared" ref="H132:H195" si="18">IF(D132-E132&gt;0,D132-E132,0)</f>
        <v>6</v>
      </c>
      <c r="I132" s="3">
        <f t="shared" ref="I132:I195" si="19">E132/D132</f>
        <v>0.14285714285714285</v>
      </c>
      <c r="J132" s="9">
        <v>5</v>
      </c>
      <c r="K132" s="9">
        <v>0</v>
      </c>
      <c r="L132" s="9">
        <v>0</v>
      </c>
      <c r="M132" s="9">
        <v>0</v>
      </c>
      <c r="N132" s="4">
        <f t="shared" ref="N132:N195" si="20">IF(J132-K132&gt;0,J132-K132,0)</f>
        <v>5</v>
      </c>
      <c r="O132" s="3">
        <f t="shared" ref="O132:O195" si="21">K132/J132</f>
        <v>0</v>
      </c>
      <c r="P132" s="9">
        <v>5</v>
      </c>
      <c r="Q132" s="9">
        <v>4</v>
      </c>
      <c r="R132" s="4">
        <f t="shared" ref="R132:R195" si="22">IF(P132-Q132&gt;0,P132-Q132,0)</f>
        <v>1</v>
      </c>
      <c r="S132" s="3">
        <f t="shared" ref="S132:S195" si="23">Q132/P132</f>
        <v>0.8</v>
      </c>
      <c r="T132" s="9">
        <v>0</v>
      </c>
      <c r="U132" s="9">
        <v>24</v>
      </c>
      <c r="V132" s="4">
        <f t="shared" ref="V132:V195" si="24">IF(T132-U132&gt;0,T132-U132,0)</f>
        <v>0</v>
      </c>
      <c r="W132" s="3" t="e">
        <f t="shared" ref="W132:W195" si="25">U132/T132</f>
        <v>#DIV/0!</v>
      </c>
      <c r="X132" s="9">
        <v>17</v>
      </c>
      <c r="Y132" s="9">
        <v>29</v>
      </c>
      <c r="Z132" s="4">
        <f t="shared" ref="Z132:Z195" si="26">H132+N132+R132+V132</f>
        <v>12</v>
      </c>
      <c r="AA132"/>
    </row>
    <row r="133" spans="1:27" s="2" customFormat="1" ht="12.75" customHeight="1" x14ac:dyDescent="0.2">
      <c r="A133" s="2" t="s">
        <v>5</v>
      </c>
      <c r="B133" s="2" t="s">
        <v>3</v>
      </c>
      <c r="C133" s="10" t="s">
        <v>283</v>
      </c>
      <c r="D133" s="9">
        <v>82</v>
      </c>
      <c r="E133" s="9">
        <v>0</v>
      </c>
      <c r="F133" s="9">
        <v>0</v>
      </c>
      <c r="G133" s="9">
        <v>0</v>
      </c>
      <c r="H133" s="9">
        <f t="shared" si="18"/>
        <v>82</v>
      </c>
      <c r="I133" s="3">
        <f t="shared" si="19"/>
        <v>0</v>
      </c>
      <c r="J133" s="9">
        <v>50</v>
      </c>
      <c r="K133" s="9">
        <v>1</v>
      </c>
      <c r="L133" s="9">
        <v>0</v>
      </c>
      <c r="M133" s="9">
        <v>1</v>
      </c>
      <c r="N133" s="4">
        <f t="shared" si="20"/>
        <v>49</v>
      </c>
      <c r="O133" s="3">
        <f t="shared" si="21"/>
        <v>0.02</v>
      </c>
      <c r="P133" s="9">
        <v>53</v>
      </c>
      <c r="Q133" s="9">
        <v>0</v>
      </c>
      <c r="R133" s="4">
        <f t="shared" si="22"/>
        <v>53</v>
      </c>
      <c r="S133" s="3">
        <f t="shared" si="23"/>
        <v>0</v>
      </c>
      <c r="T133" s="9">
        <v>139</v>
      </c>
      <c r="U133" s="9">
        <v>221</v>
      </c>
      <c r="V133" s="4">
        <f t="shared" si="24"/>
        <v>0</v>
      </c>
      <c r="W133" s="3">
        <f t="shared" si="25"/>
        <v>1.5899280575539569</v>
      </c>
      <c r="X133" s="9">
        <v>324</v>
      </c>
      <c r="Y133" s="9">
        <v>222</v>
      </c>
      <c r="Z133" s="4">
        <f t="shared" si="26"/>
        <v>184</v>
      </c>
      <c r="AA133"/>
    </row>
    <row r="134" spans="1:27" s="2" customFormat="1" ht="12.75" customHeight="1" x14ac:dyDescent="0.2">
      <c r="A134" s="2" t="s">
        <v>5</v>
      </c>
      <c r="B134" s="2" t="s">
        <v>3</v>
      </c>
      <c r="C134" s="10" t="s">
        <v>1021</v>
      </c>
      <c r="D134" s="9">
        <v>428</v>
      </c>
      <c r="E134" s="9">
        <v>303</v>
      </c>
      <c r="F134" s="9">
        <v>303</v>
      </c>
      <c r="G134" s="9">
        <v>0</v>
      </c>
      <c r="H134" s="9">
        <f t="shared" si="18"/>
        <v>125</v>
      </c>
      <c r="I134" s="3">
        <f t="shared" si="19"/>
        <v>0.70794392523364491</v>
      </c>
      <c r="J134" s="9">
        <v>263</v>
      </c>
      <c r="K134" s="9">
        <v>124</v>
      </c>
      <c r="L134" s="9">
        <v>124</v>
      </c>
      <c r="M134" s="9">
        <v>0</v>
      </c>
      <c r="N134" s="4">
        <f t="shared" si="20"/>
        <v>139</v>
      </c>
      <c r="O134" s="3">
        <f t="shared" si="21"/>
        <v>0.47148288973384028</v>
      </c>
      <c r="P134" s="9">
        <v>283</v>
      </c>
      <c r="Q134" s="9">
        <v>26</v>
      </c>
      <c r="R134" s="4">
        <f t="shared" si="22"/>
        <v>257</v>
      </c>
      <c r="S134" s="3">
        <f t="shared" si="23"/>
        <v>9.187279151943463E-2</v>
      </c>
      <c r="T134" s="9">
        <v>700</v>
      </c>
      <c r="U134" s="9">
        <v>1222</v>
      </c>
      <c r="V134" s="4">
        <f t="shared" si="24"/>
        <v>0</v>
      </c>
      <c r="W134" s="3">
        <f t="shared" si="25"/>
        <v>1.7457142857142858</v>
      </c>
      <c r="X134" s="9">
        <v>1674</v>
      </c>
      <c r="Y134" s="9">
        <v>1675</v>
      </c>
      <c r="Z134" s="4">
        <f t="shared" si="26"/>
        <v>521</v>
      </c>
      <c r="AA134"/>
    </row>
    <row r="135" spans="1:27" s="2" customFormat="1" ht="12.75" customHeight="1" x14ac:dyDescent="0.2">
      <c r="A135" s="2" t="s">
        <v>5</v>
      </c>
      <c r="B135" s="2" t="s">
        <v>3</v>
      </c>
      <c r="C135" s="10" t="s">
        <v>1079</v>
      </c>
      <c r="D135" s="9">
        <v>14</v>
      </c>
      <c r="E135" s="9">
        <v>2</v>
      </c>
      <c r="F135" s="9">
        <v>0</v>
      </c>
      <c r="G135" s="9">
        <v>2</v>
      </c>
      <c r="H135" s="9">
        <f t="shared" si="18"/>
        <v>12</v>
      </c>
      <c r="I135" s="3">
        <f t="shared" si="19"/>
        <v>0.14285714285714285</v>
      </c>
      <c r="J135" s="9">
        <v>9</v>
      </c>
      <c r="K135" s="9">
        <v>7</v>
      </c>
      <c r="L135" s="9">
        <v>0</v>
      </c>
      <c r="M135" s="9">
        <v>7</v>
      </c>
      <c r="N135" s="4">
        <f t="shared" si="20"/>
        <v>2</v>
      </c>
      <c r="O135" s="3">
        <f t="shared" si="21"/>
        <v>0.77777777777777779</v>
      </c>
      <c r="P135" s="9">
        <v>9</v>
      </c>
      <c r="Q135" s="9">
        <v>3</v>
      </c>
      <c r="R135" s="4">
        <f t="shared" si="22"/>
        <v>6</v>
      </c>
      <c r="S135" s="3">
        <f t="shared" si="23"/>
        <v>0.33333333333333331</v>
      </c>
      <c r="T135" s="9">
        <v>23</v>
      </c>
      <c r="U135" s="9">
        <v>82</v>
      </c>
      <c r="V135" s="4">
        <f t="shared" si="24"/>
        <v>0</v>
      </c>
      <c r="W135" s="3">
        <f t="shared" si="25"/>
        <v>3.5652173913043477</v>
      </c>
      <c r="X135" s="9">
        <v>55</v>
      </c>
      <c r="Y135" s="9">
        <v>94</v>
      </c>
      <c r="Z135" s="4">
        <f t="shared" si="26"/>
        <v>20</v>
      </c>
      <c r="AA135"/>
    </row>
    <row r="136" spans="1:27" s="2" customFormat="1" ht="12.75" customHeight="1" x14ac:dyDescent="0.2">
      <c r="A136" s="2" t="s">
        <v>5</v>
      </c>
      <c r="B136" s="2" t="s">
        <v>3</v>
      </c>
      <c r="C136" s="10" t="s">
        <v>289</v>
      </c>
      <c r="D136" s="9">
        <v>44</v>
      </c>
      <c r="E136" s="9">
        <v>44</v>
      </c>
      <c r="F136" s="9">
        <v>44</v>
      </c>
      <c r="G136" s="9">
        <v>0</v>
      </c>
      <c r="H136" s="9">
        <f t="shared" si="18"/>
        <v>0</v>
      </c>
      <c r="I136" s="3">
        <f t="shared" si="19"/>
        <v>1</v>
      </c>
      <c r="J136" s="9">
        <v>27</v>
      </c>
      <c r="K136" s="9">
        <v>27</v>
      </c>
      <c r="L136" s="9">
        <v>27</v>
      </c>
      <c r="M136" s="9">
        <v>0</v>
      </c>
      <c r="N136" s="4">
        <f t="shared" si="20"/>
        <v>0</v>
      </c>
      <c r="O136" s="3">
        <f t="shared" si="21"/>
        <v>1</v>
      </c>
      <c r="P136" s="9">
        <v>28</v>
      </c>
      <c r="Q136" s="9">
        <v>19</v>
      </c>
      <c r="R136" s="4">
        <f t="shared" si="22"/>
        <v>9</v>
      </c>
      <c r="S136" s="3">
        <f t="shared" si="23"/>
        <v>0.6785714285714286</v>
      </c>
      <c r="T136" s="9">
        <v>70</v>
      </c>
      <c r="U136" s="9">
        <v>28</v>
      </c>
      <c r="V136" s="4">
        <f t="shared" si="24"/>
        <v>42</v>
      </c>
      <c r="W136" s="3">
        <f t="shared" si="25"/>
        <v>0.4</v>
      </c>
      <c r="X136" s="9">
        <v>169</v>
      </c>
      <c r="Y136" s="9">
        <v>118</v>
      </c>
      <c r="Z136" s="4">
        <f t="shared" si="26"/>
        <v>51</v>
      </c>
      <c r="AA136"/>
    </row>
    <row r="137" spans="1:27" s="2" customFormat="1" ht="12.75" customHeight="1" x14ac:dyDescent="0.2">
      <c r="A137" s="2" t="s">
        <v>5</v>
      </c>
      <c r="B137" s="2" t="s">
        <v>3</v>
      </c>
      <c r="C137" s="10" t="s">
        <v>1081</v>
      </c>
      <c r="D137" s="9">
        <v>17</v>
      </c>
      <c r="E137" s="9">
        <v>0</v>
      </c>
      <c r="F137" s="9">
        <v>0</v>
      </c>
      <c r="G137" s="9">
        <v>0</v>
      </c>
      <c r="H137" s="9">
        <f t="shared" si="18"/>
        <v>17</v>
      </c>
      <c r="I137" s="3">
        <f t="shared" si="19"/>
        <v>0</v>
      </c>
      <c r="J137" s="9">
        <v>10</v>
      </c>
      <c r="K137" s="9">
        <v>0</v>
      </c>
      <c r="L137" s="9">
        <v>0</v>
      </c>
      <c r="M137" s="9">
        <v>0</v>
      </c>
      <c r="N137" s="4">
        <f t="shared" si="20"/>
        <v>10</v>
      </c>
      <c r="O137" s="3">
        <f t="shared" si="21"/>
        <v>0</v>
      </c>
      <c r="P137" s="9">
        <v>11</v>
      </c>
      <c r="Q137" s="9">
        <v>1</v>
      </c>
      <c r="R137" s="4">
        <f t="shared" si="22"/>
        <v>10</v>
      </c>
      <c r="S137" s="3">
        <f t="shared" si="23"/>
        <v>9.0909090909090912E-2</v>
      </c>
      <c r="T137" s="9">
        <v>25</v>
      </c>
      <c r="U137" s="9">
        <v>75</v>
      </c>
      <c r="V137" s="4">
        <f t="shared" si="24"/>
        <v>0</v>
      </c>
      <c r="W137" s="3">
        <f t="shared" si="25"/>
        <v>3</v>
      </c>
      <c r="X137" s="9">
        <v>63</v>
      </c>
      <c r="Y137" s="9">
        <v>76</v>
      </c>
      <c r="Z137" s="4">
        <f t="shared" si="26"/>
        <v>37</v>
      </c>
      <c r="AA137"/>
    </row>
    <row r="138" spans="1:27" s="2" customFormat="1" ht="12.75" customHeight="1" x14ac:dyDescent="0.2">
      <c r="A138" s="2" t="s">
        <v>5</v>
      </c>
      <c r="B138" s="2" t="s">
        <v>3</v>
      </c>
      <c r="C138" s="10" t="s">
        <v>1082</v>
      </c>
      <c r="D138" s="9">
        <v>380</v>
      </c>
      <c r="E138" s="9">
        <v>0</v>
      </c>
      <c r="F138" s="9">
        <v>0</v>
      </c>
      <c r="G138" s="9">
        <v>0</v>
      </c>
      <c r="H138" s="9">
        <f t="shared" si="18"/>
        <v>380</v>
      </c>
      <c r="I138" s="3">
        <f t="shared" si="19"/>
        <v>0</v>
      </c>
      <c r="J138" s="9">
        <v>227</v>
      </c>
      <c r="K138" s="9">
        <v>0</v>
      </c>
      <c r="L138" s="9">
        <v>0</v>
      </c>
      <c r="M138" s="9">
        <v>0</v>
      </c>
      <c r="N138" s="4">
        <f t="shared" si="20"/>
        <v>227</v>
      </c>
      <c r="O138" s="3">
        <f t="shared" si="21"/>
        <v>0</v>
      </c>
      <c r="P138" s="9">
        <v>243</v>
      </c>
      <c r="Q138" s="9">
        <v>5</v>
      </c>
      <c r="R138" s="4">
        <f t="shared" si="22"/>
        <v>238</v>
      </c>
      <c r="S138" s="3">
        <f t="shared" si="23"/>
        <v>2.0576131687242798E-2</v>
      </c>
      <c r="T138" s="9">
        <v>600</v>
      </c>
      <c r="U138" s="9">
        <v>91</v>
      </c>
      <c r="V138" s="4">
        <f t="shared" si="24"/>
        <v>509</v>
      </c>
      <c r="W138" s="3">
        <f t="shared" si="25"/>
        <v>0.15166666666666667</v>
      </c>
      <c r="X138" s="9">
        <v>1450</v>
      </c>
      <c r="Y138" s="9">
        <v>96</v>
      </c>
      <c r="Z138" s="4">
        <f t="shared" si="26"/>
        <v>1354</v>
      </c>
      <c r="AA138"/>
    </row>
    <row r="139" spans="1:27" s="2" customFormat="1" ht="12.75" customHeight="1" x14ac:dyDescent="0.2">
      <c r="A139" s="2" t="s">
        <v>5</v>
      </c>
      <c r="B139" s="2" t="s">
        <v>3</v>
      </c>
      <c r="C139" s="10" t="s">
        <v>317</v>
      </c>
      <c r="D139" s="9">
        <v>246</v>
      </c>
      <c r="E139" s="9">
        <v>0</v>
      </c>
      <c r="F139" s="9">
        <v>0</v>
      </c>
      <c r="G139" s="9">
        <v>0</v>
      </c>
      <c r="H139" s="9">
        <f t="shared" si="18"/>
        <v>246</v>
      </c>
      <c r="I139" s="3">
        <f t="shared" si="19"/>
        <v>0</v>
      </c>
      <c r="J139" s="9">
        <v>144</v>
      </c>
      <c r="K139" s="9">
        <v>0</v>
      </c>
      <c r="L139" s="9">
        <v>0</v>
      </c>
      <c r="M139" s="9">
        <v>0</v>
      </c>
      <c r="N139" s="4">
        <f t="shared" si="20"/>
        <v>144</v>
      </c>
      <c r="O139" s="3">
        <f t="shared" si="21"/>
        <v>0</v>
      </c>
      <c r="P139" s="9">
        <v>155</v>
      </c>
      <c r="Q139" s="9">
        <v>1</v>
      </c>
      <c r="R139" s="4">
        <f t="shared" si="22"/>
        <v>154</v>
      </c>
      <c r="S139" s="3">
        <f t="shared" si="23"/>
        <v>6.4516129032258064E-3</v>
      </c>
      <c r="T139" s="9">
        <v>363</v>
      </c>
      <c r="U139" s="9">
        <v>424</v>
      </c>
      <c r="V139" s="4">
        <f t="shared" si="24"/>
        <v>0</v>
      </c>
      <c r="W139" s="3">
        <f t="shared" si="25"/>
        <v>1.1680440771349863</v>
      </c>
      <c r="X139" s="9">
        <v>908</v>
      </c>
      <c r="Y139" s="9">
        <v>425</v>
      </c>
      <c r="Z139" s="4">
        <f t="shared" si="26"/>
        <v>544</v>
      </c>
      <c r="AA139"/>
    </row>
    <row r="140" spans="1:27" s="2" customFormat="1" ht="12.75" customHeight="1" x14ac:dyDescent="0.2">
      <c r="A140" s="2" t="s">
        <v>5</v>
      </c>
      <c r="B140" s="2" t="s">
        <v>3</v>
      </c>
      <c r="C140" s="10" t="s">
        <v>318</v>
      </c>
      <c r="D140" s="9">
        <v>217</v>
      </c>
      <c r="E140" s="9">
        <v>0</v>
      </c>
      <c r="F140" s="9">
        <v>0</v>
      </c>
      <c r="G140" s="9">
        <v>0</v>
      </c>
      <c r="H140" s="9">
        <f t="shared" si="18"/>
        <v>217</v>
      </c>
      <c r="I140" s="3">
        <f t="shared" si="19"/>
        <v>0</v>
      </c>
      <c r="J140" s="9">
        <v>129</v>
      </c>
      <c r="K140" s="9">
        <v>0</v>
      </c>
      <c r="L140" s="9">
        <v>0</v>
      </c>
      <c r="M140" s="9">
        <v>0</v>
      </c>
      <c r="N140" s="4">
        <f t="shared" si="20"/>
        <v>129</v>
      </c>
      <c r="O140" s="3">
        <f t="shared" si="21"/>
        <v>0</v>
      </c>
      <c r="P140" s="9">
        <v>138</v>
      </c>
      <c r="Q140" s="9">
        <v>0</v>
      </c>
      <c r="R140" s="4">
        <f t="shared" si="22"/>
        <v>138</v>
      </c>
      <c r="S140" s="3">
        <f t="shared" si="23"/>
        <v>0</v>
      </c>
      <c r="T140" s="9">
        <v>347</v>
      </c>
      <c r="U140" s="9">
        <v>660</v>
      </c>
      <c r="V140" s="4">
        <f t="shared" si="24"/>
        <v>0</v>
      </c>
      <c r="W140" s="3">
        <f t="shared" si="25"/>
        <v>1.9020172910662825</v>
      </c>
      <c r="X140" s="9">
        <v>831</v>
      </c>
      <c r="Y140" s="9">
        <v>660</v>
      </c>
      <c r="Z140" s="4">
        <f t="shared" si="26"/>
        <v>484</v>
      </c>
      <c r="AA140"/>
    </row>
    <row r="141" spans="1:27" s="2" customFormat="1" ht="12.75" customHeight="1" x14ac:dyDescent="0.2">
      <c r="A141" s="2" t="s">
        <v>5</v>
      </c>
      <c r="B141" s="2" t="s">
        <v>3</v>
      </c>
      <c r="C141" s="10" t="s">
        <v>319</v>
      </c>
      <c r="D141" s="9">
        <v>19</v>
      </c>
      <c r="E141" s="9">
        <v>69</v>
      </c>
      <c r="F141" s="9">
        <v>69</v>
      </c>
      <c r="G141" s="9">
        <v>0</v>
      </c>
      <c r="H141" s="9">
        <f t="shared" si="18"/>
        <v>0</v>
      </c>
      <c r="I141" s="3">
        <f t="shared" si="19"/>
        <v>3.6315789473684212</v>
      </c>
      <c r="J141" s="9">
        <v>12</v>
      </c>
      <c r="K141" s="9">
        <v>89</v>
      </c>
      <c r="L141" s="9">
        <v>89</v>
      </c>
      <c r="M141" s="9">
        <v>0</v>
      </c>
      <c r="N141" s="4">
        <f t="shared" si="20"/>
        <v>0</v>
      </c>
      <c r="O141" s="3">
        <f t="shared" si="21"/>
        <v>7.416666666666667</v>
      </c>
      <c r="P141" s="9">
        <v>13</v>
      </c>
      <c r="Q141" s="9">
        <v>47</v>
      </c>
      <c r="R141" s="4">
        <f t="shared" si="22"/>
        <v>0</v>
      </c>
      <c r="S141" s="3">
        <f t="shared" si="23"/>
        <v>3.6153846153846154</v>
      </c>
      <c r="T141" s="9">
        <v>33</v>
      </c>
      <c r="U141" s="9">
        <v>1373</v>
      </c>
      <c r="V141" s="4">
        <f t="shared" si="24"/>
        <v>0</v>
      </c>
      <c r="W141" s="3">
        <f t="shared" si="25"/>
        <v>41.606060606060609</v>
      </c>
      <c r="X141" s="9">
        <v>77</v>
      </c>
      <c r="Y141" s="9">
        <v>1578</v>
      </c>
      <c r="Z141" s="4">
        <f t="shared" si="26"/>
        <v>0</v>
      </c>
      <c r="AA141"/>
    </row>
    <row r="142" spans="1:27" s="2" customFormat="1" ht="12.75" customHeight="1" x14ac:dyDescent="0.2">
      <c r="A142" s="2" t="s">
        <v>5</v>
      </c>
      <c r="B142" s="2" t="s">
        <v>3</v>
      </c>
      <c r="C142" s="10" t="s">
        <v>1086</v>
      </c>
      <c r="D142" s="9">
        <v>26</v>
      </c>
      <c r="E142" s="9">
        <v>0</v>
      </c>
      <c r="F142" s="9">
        <v>0</v>
      </c>
      <c r="G142" s="9">
        <v>0</v>
      </c>
      <c r="H142" s="9">
        <f t="shared" si="18"/>
        <v>26</v>
      </c>
      <c r="I142" s="3">
        <f t="shared" si="19"/>
        <v>0</v>
      </c>
      <c r="J142" s="9">
        <v>16</v>
      </c>
      <c r="K142" s="9">
        <v>0</v>
      </c>
      <c r="L142" s="9">
        <v>0</v>
      </c>
      <c r="M142" s="9">
        <v>0</v>
      </c>
      <c r="N142" s="4">
        <f t="shared" si="20"/>
        <v>16</v>
      </c>
      <c r="O142" s="3">
        <f t="shared" si="21"/>
        <v>0</v>
      </c>
      <c r="P142" s="9">
        <v>17</v>
      </c>
      <c r="Q142" s="9">
        <v>0</v>
      </c>
      <c r="R142" s="4">
        <f t="shared" si="22"/>
        <v>17</v>
      </c>
      <c r="S142" s="3">
        <f t="shared" si="23"/>
        <v>0</v>
      </c>
      <c r="T142" s="9">
        <v>38</v>
      </c>
      <c r="U142" s="9">
        <v>0</v>
      </c>
      <c r="V142" s="4">
        <f t="shared" si="24"/>
        <v>38</v>
      </c>
      <c r="W142" s="3">
        <f t="shared" si="25"/>
        <v>0</v>
      </c>
      <c r="X142" s="9">
        <v>97</v>
      </c>
      <c r="Y142" s="9">
        <v>0</v>
      </c>
      <c r="Z142" s="4">
        <f t="shared" si="26"/>
        <v>97</v>
      </c>
      <c r="AA142"/>
    </row>
    <row r="143" spans="1:27" s="2" customFormat="1" ht="12.75" customHeight="1" x14ac:dyDescent="0.2">
      <c r="A143" s="2" t="s">
        <v>5</v>
      </c>
      <c r="B143" s="2" t="s">
        <v>3</v>
      </c>
      <c r="C143" s="10" t="s">
        <v>1002</v>
      </c>
      <c r="D143" s="9">
        <v>228</v>
      </c>
      <c r="E143" s="9">
        <v>0</v>
      </c>
      <c r="F143" s="9">
        <v>0</v>
      </c>
      <c r="G143" s="9">
        <v>0</v>
      </c>
      <c r="H143" s="9">
        <f t="shared" si="18"/>
        <v>228</v>
      </c>
      <c r="I143" s="3">
        <f t="shared" si="19"/>
        <v>0</v>
      </c>
      <c r="J143" s="9">
        <v>135</v>
      </c>
      <c r="K143" s="9">
        <v>0</v>
      </c>
      <c r="L143" s="9">
        <v>0</v>
      </c>
      <c r="M143" s="9">
        <v>0</v>
      </c>
      <c r="N143" s="4">
        <f t="shared" si="20"/>
        <v>135</v>
      </c>
      <c r="O143" s="3">
        <f t="shared" si="21"/>
        <v>0</v>
      </c>
      <c r="P143" s="9">
        <v>146</v>
      </c>
      <c r="Q143" s="9">
        <v>214</v>
      </c>
      <c r="R143" s="4">
        <f t="shared" si="22"/>
        <v>0</v>
      </c>
      <c r="S143" s="3">
        <f t="shared" si="23"/>
        <v>1.4657534246575343</v>
      </c>
      <c r="T143" s="9">
        <v>369</v>
      </c>
      <c r="U143" s="9">
        <v>41</v>
      </c>
      <c r="V143" s="4">
        <f t="shared" si="24"/>
        <v>328</v>
      </c>
      <c r="W143" s="3">
        <f t="shared" si="25"/>
        <v>0.1111111111111111</v>
      </c>
      <c r="X143" s="9">
        <v>878</v>
      </c>
      <c r="Y143" s="9">
        <v>255</v>
      </c>
      <c r="Z143" s="4">
        <f t="shared" si="26"/>
        <v>691</v>
      </c>
      <c r="AA143"/>
    </row>
    <row r="144" spans="1:27" s="2" customFormat="1" ht="12.75" customHeight="1" x14ac:dyDescent="0.2">
      <c r="A144" s="11" t="s">
        <v>76</v>
      </c>
      <c r="B144" s="11" t="s">
        <v>953</v>
      </c>
      <c r="C144" s="10" t="s">
        <v>76</v>
      </c>
      <c r="D144" s="9">
        <v>1352</v>
      </c>
      <c r="E144" s="9">
        <v>23</v>
      </c>
      <c r="F144" s="9">
        <v>17</v>
      </c>
      <c r="G144" s="9">
        <v>6</v>
      </c>
      <c r="H144" s="9">
        <f t="shared" si="18"/>
        <v>1329</v>
      </c>
      <c r="I144" s="3">
        <f t="shared" si="19"/>
        <v>1.7011834319526627E-2</v>
      </c>
      <c r="J144" s="9">
        <v>1056</v>
      </c>
      <c r="K144" s="9">
        <v>309</v>
      </c>
      <c r="L144" s="9">
        <v>253</v>
      </c>
      <c r="M144" s="9">
        <v>56</v>
      </c>
      <c r="N144" s="4">
        <f t="shared" si="20"/>
        <v>747</v>
      </c>
      <c r="O144" s="3">
        <f t="shared" si="21"/>
        <v>0.29261363636363635</v>
      </c>
      <c r="P144" s="9">
        <v>1091</v>
      </c>
      <c r="Q144" s="9">
        <v>181</v>
      </c>
      <c r="R144" s="4">
        <f t="shared" si="22"/>
        <v>910</v>
      </c>
      <c r="S144" s="3">
        <f t="shared" si="23"/>
        <v>0.16590284142988085</v>
      </c>
      <c r="T144" s="9">
        <v>2600</v>
      </c>
      <c r="U144" s="9">
        <v>6</v>
      </c>
      <c r="V144" s="4">
        <f t="shared" si="24"/>
        <v>2594</v>
      </c>
      <c r="W144" s="3">
        <f t="shared" si="25"/>
        <v>2.3076923076923079E-3</v>
      </c>
      <c r="X144" s="9">
        <v>6099</v>
      </c>
      <c r="Y144" s="9">
        <v>519</v>
      </c>
      <c r="Z144" s="4">
        <f t="shared" si="26"/>
        <v>5580</v>
      </c>
      <c r="AA144"/>
    </row>
    <row r="145" spans="1:27" s="2" customFormat="1" ht="12.75" customHeight="1" x14ac:dyDescent="0.2">
      <c r="A145" s="11" t="s">
        <v>76</v>
      </c>
      <c r="B145" s="11" t="s">
        <v>953</v>
      </c>
      <c r="C145" s="10" t="s">
        <v>184</v>
      </c>
      <c r="D145" s="9">
        <v>1285</v>
      </c>
      <c r="E145" s="9">
        <v>0</v>
      </c>
      <c r="F145" s="9">
        <v>0</v>
      </c>
      <c r="G145" s="9">
        <v>0</v>
      </c>
      <c r="H145" s="9">
        <f t="shared" si="18"/>
        <v>1285</v>
      </c>
      <c r="I145" s="3">
        <f t="shared" si="19"/>
        <v>0</v>
      </c>
      <c r="J145" s="9">
        <v>1056</v>
      </c>
      <c r="K145" s="9">
        <v>31</v>
      </c>
      <c r="L145" s="9">
        <v>20</v>
      </c>
      <c r="M145" s="9">
        <v>11</v>
      </c>
      <c r="N145" s="4">
        <f t="shared" si="20"/>
        <v>1025</v>
      </c>
      <c r="O145" s="3">
        <f t="shared" si="21"/>
        <v>2.9356060606060608E-2</v>
      </c>
      <c r="P145" s="9">
        <v>1091</v>
      </c>
      <c r="Q145" s="9">
        <v>0</v>
      </c>
      <c r="R145" s="4">
        <f t="shared" si="22"/>
        <v>1091</v>
      </c>
      <c r="S145" s="3">
        <f t="shared" si="23"/>
        <v>0</v>
      </c>
      <c r="T145" s="9">
        <v>0</v>
      </c>
      <c r="U145" s="9">
        <v>148</v>
      </c>
      <c r="V145" s="4">
        <f t="shared" si="24"/>
        <v>0</v>
      </c>
      <c r="W145" s="3" t="e">
        <f t="shared" si="25"/>
        <v>#DIV/0!</v>
      </c>
      <c r="X145" s="9">
        <v>3432</v>
      </c>
      <c r="Y145" s="9">
        <v>179</v>
      </c>
      <c r="Z145" s="4">
        <f t="shared" si="26"/>
        <v>3401</v>
      </c>
      <c r="AA145"/>
    </row>
    <row r="146" spans="1:27" s="2" customFormat="1" ht="12.75" customHeight="1" x14ac:dyDescent="0.2">
      <c r="A146" s="2" t="s">
        <v>40</v>
      </c>
      <c r="B146" s="2" t="s">
        <v>8</v>
      </c>
      <c r="C146" s="10" t="s">
        <v>39</v>
      </c>
      <c r="D146" s="9">
        <v>4</v>
      </c>
      <c r="E146" s="9">
        <v>0</v>
      </c>
      <c r="F146" s="9">
        <v>0</v>
      </c>
      <c r="G146" s="9">
        <v>0</v>
      </c>
      <c r="H146" s="9">
        <f t="shared" si="18"/>
        <v>4</v>
      </c>
      <c r="I146" s="3">
        <f t="shared" si="19"/>
        <v>0</v>
      </c>
      <c r="J146" s="9">
        <v>3</v>
      </c>
      <c r="K146" s="9">
        <v>0</v>
      </c>
      <c r="L146" s="9">
        <v>0</v>
      </c>
      <c r="M146" s="9">
        <v>0</v>
      </c>
      <c r="N146" s="4">
        <f t="shared" si="20"/>
        <v>3</v>
      </c>
      <c r="O146" s="3">
        <f t="shared" si="21"/>
        <v>0</v>
      </c>
      <c r="P146" s="9">
        <v>4</v>
      </c>
      <c r="Q146" s="9">
        <v>3</v>
      </c>
      <c r="R146" s="4">
        <f t="shared" si="22"/>
        <v>1</v>
      </c>
      <c r="S146" s="3">
        <f t="shared" si="23"/>
        <v>0.75</v>
      </c>
      <c r="T146" s="9">
        <v>5</v>
      </c>
      <c r="U146" s="9">
        <v>1</v>
      </c>
      <c r="V146" s="4">
        <f t="shared" si="24"/>
        <v>4</v>
      </c>
      <c r="W146" s="3">
        <f t="shared" si="25"/>
        <v>0.2</v>
      </c>
      <c r="X146" s="9">
        <v>16</v>
      </c>
      <c r="Y146" s="9">
        <v>4</v>
      </c>
      <c r="Z146" s="4">
        <f t="shared" si="26"/>
        <v>12</v>
      </c>
      <c r="AA146"/>
    </row>
    <row r="147" spans="1:27" s="2" customFormat="1" ht="12.75" customHeight="1" x14ac:dyDescent="0.2">
      <c r="A147" s="2" t="s">
        <v>40</v>
      </c>
      <c r="B147" s="2" t="s">
        <v>8</v>
      </c>
      <c r="C147" s="10" t="s">
        <v>93</v>
      </c>
      <c r="D147" s="9">
        <v>22</v>
      </c>
      <c r="E147" s="9">
        <v>7</v>
      </c>
      <c r="F147" s="9">
        <v>7</v>
      </c>
      <c r="G147" s="9">
        <v>0</v>
      </c>
      <c r="H147" s="9">
        <f t="shared" si="18"/>
        <v>15</v>
      </c>
      <c r="I147" s="3">
        <f t="shared" si="19"/>
        <v>0.31818181818181818</v>
      </c>
      <c r="J147" s="9">
        <v>13</v>
      </c>
      <c r="K147" s="9">
        <v>13</v>
      </c>
      <c r="L147" s="9">
        <v>13</v>
      </c>
      <c r="M147" s="9">
        <v>0</v>
      </c>
      <c r="N147" s="4">
        <f t="shared" si="20"/>
        <v>0</v>
      </c>
      <c r="O147" s="3">
        <f t="shared" si="21"/>
        <v>1</v>
      </c>
      <c r="P147" s="9">
        <v>13</v>
      </c>
      <c r="Q147" s="9">
        <v>5</v>
      </c>
      <c r="R147" s="4">
        <f t="shared" si="22"/>
        <v>8</v>
      </c>
      <c r="S147" s="3">
        <f t="shared" si="23"/>
        <v>0.38461538461538464</v>
      </c>
      <c r="T147" s="9">
        <v>24</v>
      </c>
      <c r="U147" s="9">
        <v>179</v>
      </c>
      <c r="V147" s="4">
        <f t="shared" si="24"/>
        <v>0</v>
      </c>
      <c r="W147" s="3">
        <f t="shared" si="25"/>
        <v>7.458333333333333</v>
      </c>
      <c r="X147" s="9">
        <v>72</v>
      </c>
      <c r="Y147" s="9">
        <v>204</v>
      </c>
      <c r="Z147" s="4">
        <f t="shared" si="26"/>
        <v>23</v>
      </c>
      <c r="AA147"/>
    </row>
    <row r="148" spans="1:27" s="2" customFormat="1" ht="12.75" customHeight="1" x14ac:dyDescent="0.2">
      <c r="A148" s="2" t="s">
        <v>40</v>
      </c>
      <c r="B148" s="2" t="s">
        <v>8</v>
      </c>
      <c r="C148" s="10" t="s">
        <v>122</v>
      </c>
      <c r="D148" s="9">
        <v>16</v>
      </c>
      <c r="E148" s="9">
        <v>1</v>
      </c>
      <c r="F148" s="9">
        <v>1</v>
      </c>
      <c r="G148" s="9">
        <v>0</v>
      </c>
      <c r="H148" s="9">
        <f t="shared" si="18"/>
        <v>15</v>
      </c>
      <c r="I148" s="3">
        <f t="shared" si="19"/>
        <v>6.25E-2</v>
      </c>
      <c r="J148" s="9">
        <v>11</v>
      </c>
      <c r="K148" s="9">
        <v>1</v>
      </c>
      <c r="L148" s="9">
        <v>1</v>
      </c>
      <c r="M148" s="9">
        <v>0</v>
      </c>
      <c r="N148" s="4">
        <f t="shared" si="20"/>
        <v>10</v>
      </c>
      <c r="O148" s="3">
        <f t="shared" si="21"/>
        <v>9.0909090909090912E-2</v>
      </c>
      <c r="P148" s="9">
        <v>11</v>
      </c>
      <c r="Q148" s="9">
        <v>1</v>
      </c>
      <c r="R148" s="4">
        <f t="shared" si="22"/>
        <v>10</v>
      </c>
      <c r="S148" s="3">
        <f t="shared" si="23"/>
        <v>9.0909090909090912E-2</v>
      </c>
      <c r="T148" s="9">
        <v>23</v>
      </c>
      <c r="U148" s="9">
        <v>10</v>
      </c>
      <c r="V148" s="4">
        <f t="shared" si="24"/>
        <v>13</v>
      </c>
      <c r="W148" s="3">
        <f t="shared" si="25"/>
        <v>0.43478260869565216</v>
      </c>
      <c r="X148" s="9">
        <v>61</v>
      </c>
      <c r="Y148" s="9">
        <v>13</v>
      </c>
      <c r="Z148" s="4">
        <f t="shared" si="26"/>
        <v>48</v>
      </c>
      <c r="AA148"/>
    </row>
    <row r="149" spans="1:27" s="2" customFormat="1" ht="12.75" customHeight="1" x14ac:dyDescent="0.2">
      <c r="A149" s="2" t="s">
        <v>40</v>
      </c>
      <c r="B149" s="2" t="s">
        <v>8</v>
      </c>
      <c r="C149" s="10" t="s">
        <v>173</v>
      </c>
      <c r="D149" s="9">
        <v>40</v>
      </c>
      <c r="E149" s="9">
        <v>3</v>
      </c>
      <c r="F149" s="9">
        <v>3</v>
      </c>
      <c r="G149" s="9">
        <v>0</v>
      </c>
      <c r="H149" s="9">
        <f t="shared" si="18"/>
        <v>37</v>
      </c>
      <c r="I149" s="3">
        <f t="shared" si="19"/>
        <v>7.4999999999999997E-2</v>
      </c>
      <c r="J149" s="9">
        <v>20</v>
      </c>
      <c r="K149" s="9">
        <v>10</v>
      </c>
      <c r="L149" s="9">
        <v>9</v>
      </c>
      <c r="M149" s="9">
        <v>1</v>
      </c>
      <c r="N149" s="4">
        <f t="shared" si="20"/>
        <v>10</v>
      </c>
      <c r="O149" s="3">
        <f t="shared" si="21"/>
        <v>0.5</v>
      </c>
      <c r="P149" s="9">
        <v>21</v>
      </c>
      <c r="Q149" s="9">
        <v>9</v>
      </c>
      <c r="R149" s="4">
        <f t="shared" si="22"/>
        <v>12</v>
      </c>
      <c r="S149" s="3">
        <f t="shared" si="23"/>
        <v>0.42857142857142855</v>
      </c>
      <c r="T149" s="9">
        <v>51</v>
      </c>
      <c r="U149" s="9">
        <v>86</v>
      </c>
      <c r="V149" s="4">
        <f t="shared" si="24"/>
        <v>0</v>
      </c>
      <c r="W149" s="3">
        <f t="shared" si="25"/>
        <v>1.6862745098039216</v>
      </c>
      <c r="X149" s="9">
        <v>132</v>
      </c>
      <c r="Y149" s="9">
        <v>108</v>
      </c>
      <c r="Z149" s="4">
        <f t="shared" si="26"/>
        <v>59</v>
      </c>
      <c r="AA149"/>
    </row>
    <row r="150" spans="1:27" s="2" customFormat="1" ht="12.75" customHeight="1" x14ac:dyDescent="0.2">
      <c r="A150" s="2" t="s">
        <v>40</v>
      </c>
      <c r="B150" s="2" t="s">
        <v>8</v>
      </c>
      <c r="C150" s="10" t="s">
        <v>188</v>
      </c>
      <c r="D150" s="9">
        <v>55</v>
      </c>
      <c r="E150" s="9">
        <v>11</v>
      </c>
      <c r="F150" s="9">
        <v>7</v>
      </c>
      <c r="G150" s="9">
        <v>4</v>
      </c>
      <c r="H150" s="9">
        <f t="shared" si="18"/>
        <v>44</v>
      </c>
      <c r="I150" s="3">
        <f t="shared" si="19"/>
        <v>0.2</v>
      </c>
      <c r="J150" s="9">
        <v>32</v>
      </c>
      <c r="K150" s="9">
        <v>19</v>
      </c>
      <c r="L150" s="9">
        <v>7</v>
      </c>
      <c r="M150" s="9">
        <v>12</v>
      </c>
      <c r="N150" s="4">
        <f t="shared" si="20"/>
        <v>13</v>
      </c>
      <c r="O150" s="3">
        <f t="shared" si="21"/>
        <v>0.59375</v>
      </c>
      <c r="P150" s="9">
        <v>37</v>
      </c>
      <c r="Q150" s="9">
        <v>16</v>
      </c>
      <c r="R150" s="4">
        <f t="shared" si="22"/>
        <v>21</v>
      </c>
      <c r="S150" s="3">
        <f t="shared" si="23"/>
        <v>0.43243243243243246</v>
      </c>
      <c r="T150" s="9">
        <v>61</v>
      </c>
      <c r="U150" s="9">
        <v>99</v>
      </c>
      <c r="V150" s="4">
        <f t="shared" si="24"/>
        <v>0</v>
      </c>
      <c r="W150" s="3">
        <f t="shared" si="25"/>
        <v>1.6229508196721312</v>
      </c>
      <c r="X150" s="9">
        <v>185</v>
      </c>
      <c r="Y150" s="9">
        <v>145</v>
      </c>
      <c r="Z150" s="4">
        <f t="shared" si="26"/>
        <v>78</v>
      </c>
      <c r="AA150"/>
    </row>
    <row r="151" spans="1:27" s="2" customFormat="1" ht="12.75" customHeight="1" x14ac:dyDescent="0.2">
      <c r="A151" s="2" t="s">
        <v>40</v>
      </c>
      <c r="B151" s="2" t="s">
        <v>8</v>
      </c>
      <c r="C151" s="10" t="s">
        <v>194</v>
      </c>
      <c r="D151" s="9">
        <v>41</v>
      </c>
      <c r="E151" s="9">
        <v>19</v>
      </c>
      <c r="F151" s="9">
        <v>2</v>
      </c>
      <c r="G151" s="9">
        <v>17</v>
      </c>
      <c r="H151" s="9">
        <f t="shared" si="18"/>
        <v>22</v>
      </c>
      <c r="I151" s="3">
        <f t="shared" si="19"/>
        <v>0.46341463414634149</v>
      </c>
      <c r="J151" s="9">
        <v>24</v>
      </c>
      <c r="K151" s="9">
        <v>21</v>
      </c>
      <c r="L151" s="9">
        <v>0</v>
      </c>
      <c r="M151" s="9">
        <v>21</v>
      </c>
      <c r="N151" s="4">
        <f t="shared" si="20"/>
        <v>3</v>
      </c>
      <c r="O151" s="3">
        <f t="shared" si="21"/>
        <v>0.875</v>
      </c>
      <c r="P151" s="9">
        <v>26</v>
      </c>
      <c r="Q151" s="9">
        <v>10</v>
      </c>
      <c r="R151" s="4">
        <f t="shared" si="22"/>
        <v>16</v>
      </c>
      <c r="S151" s="3">
        <f t="shared" si="23"/>
        <v>0.38461538461538464</v>
      </c>
      <c r="T151" s="9">
        <v>38</v>
      </c>
      <c r="U151" s="9">
        <v>18</v>
      </c>
      <c r="V151" s="4">
        <f t="shared" si="24"/>
        <v>20</v>
      </c>
      <c r="W151" s="3">
        <f t="shared" si="25"/>
        <v>0.47368421052631576</v>
      </c>
      <c r="X151" s="9">
        <v>129</v>
      </c>
      <c r="Y151" s="9">
        <v>68</v>
      </c>
      <c r="Z151" s="4">
        <f t="shared" si="26"/>
        <v>61</v>
      </c>
      <c r="AA151"/>
    </row>
    <row r="152" spans="1:27" s="2" customFormat="1" ht="12.75" customHeight="1" x14ac:dyDescent="0.2">
      <c r="A152" s="2" t="s">
        <v>40</v>
      </c>
      <c r="B152" s="2" t="s">
        <v>8</v>
      </c>
      <c r="C152" s="10" t="s">
        <v>212</v>
      </c>
      <c r="D152" s="9">
        <v>111</v>
      </c>
      <c r="E152" s="9">
        <v>20</v>
      </c>
      <c r="F152" s="9">
        <v>18</v>
      </c>
      <c r="G152" s="9">
        <v>2</v>
      </c>
      <c r="H152" s="9">
        <f t="shared" si="18"/>
        <v>91</v>
      </c>
      <c r="I152" s="3">
        <f t="shared" si="19"/>
        <v>0.18018018018018017</v>
      </c>
      <c r="J152" s="9">
        <v>65</v>
      </c>
      <c r="K152" s="9">
        <v>13</v>
      </c>
      <c r="L152" s="9">
        <v>12</v>
      </c>
      <c r="M152" s="9">
        <v>1</v>
      </c>
      <c r="N152" s="4">
        <f t="shared" si="20"/>
        <v>52</v>
      </c>
      <c r="O152" s="3">
        <f t="shared" si="21"/>
        <v>0.2</v>
      </c>
      <c r="P152" s="9">
        <v>72</v>
      </c>
      <c r="Q152" s="9">
        <v>2</v>
      </c>
      <c r="R152" s="4">
        <f t="shared" si="22"/>
        <v>70</v>
      </c>
      <c r="S152" s="3">
        <f t="shared" si="23"/>
        <v>2.7777777777777776E-2</v>
      </c>
      <c r="T152" s="9">
        <v>167</v>
      </c>
      <c r="U152" s="9">
        <v>45</v>
      </c>
      <c r="V152" s="4">
        <f t="shared" si="24"/>
        <v>122</v>
      </c>
      <c r="W152" s="3">
        <f t="shared" si="25"/>
        <v>0.26946107784431139</v>
      </c>
      <c r="X152" s="9">
        <v>415</v>
      </c>
      <c r="Y152" s="9">
        <v>80</v>
      </c>
      <c r="Z152" s="4">
        <f t="shared" si="26"/>
        <v>335</v>
      </c>
      <c r="AA152"/>
    </row>
    <row r="153" spans="1:27" s="2" customFormat="1" ht="12.75" customHeight="1" x14ac:dyDescent="0.2">
      <c r="A153" s="2" t="s">
        <v>40</v>
      </c>
      <c r="B153" s="2" t="s">
        <v>8</v>
      </c>
      <c r="C153" s="10" t="s">
        <v>258</v>
      </c>
      <c r="D153" s="9">
        <v>6</v>
      </c>
      <c r="E153" s="9">
        <v>2</v>
      </c>
      <c r="F153" s="9">
        <v>2</v>
      </c>
      <c r="G153" s="9">
        <v>0</v>
      </c>
      <c r="H153" s="9">
        <f t="shared" si="18"/>
        <v>4</v>
      </c>
      <c r="I153" s="3">
        <f t="shared" si="19"/>
        <v>0.33333333333333331</v>
      </c>
      <c r="J153" s="9">
        <v>4</v>
      </c>
      <c r="K153" s="9">
        <v>0</v>
      </c>
      <c r="L153" s="9">
        <v>0</v>
      </c>
      <c r="M153" s="9">
        <v>0</v>
      </c>
      <c r="N153" s="4">
        <f t="shared" si="20"/>
        <v>4</v>
      </c>
      <c r="O153" s="3">
        <f t="shared" si="21"/>
        <v>0</v>
      </c>
      <c r="P153" s="9">
        <v>4</v>
      </c>
      <c r="Q153" s="9">
        <v>2</v>
      </c>
      <c r="R153" s="4">
        <f t="shared" si="22"/>
        <v>2</v>
      </c>
      <c r="S153" s="3">
        <f t="shared" si="23"/>
        <v>0.5</v>
      </c>
      <c r="T153" s="9">
        <v>4</v>
      </c>
      <c r="U153" s="9">
        <v>1</v>
      </c>
      <c r="V153" s="4">
        <f t="shared" si="24"/>
        <v>3</v>
      </c>
      <c r="W153" s="3">
        <f t="shared" si="25"/>
        <v>0.25</v>
      </c>
      <c r="X153" s="9">
        <v>18</v>
      </c>
      <c r="Y153" s="9">
        <v>5</v>
      </c>
      <c r="Z153" s="4">
        <f t="shared" si="26"/>
        <v>13</v>
      </c>
      <c r="AA153"/>
    </row>
    <row r="154" spans="1:27" s="2" customFormat="1" ht="12.75" customHeight="1" x14ac:dyDescent="0.2">
      <c r="A154" s="2" t="s">
        <v>40</v>
      </c>
      <c r="B154" s="2" t="s">
        <v>8</v>
      </c>
      <c r="C154" s="10" t="s">
        <v>261</v>
      </c>
      <c r="D154" s="9">
        <v>33</v>
      </c>
      <c r="E154" s="9">
        <v>11</v>
      </c>
      <c r="F154" s="9">
        <v>10</v>
      </c>
      <c r="G154" s="9">
        <v>1</v>
      </c>
      <c r="H154" s="9">
        <f t="shared" si="18"/>
        <v>22</v>
      </c>
      <c r="I154" s="3">
        <f t="shared" si="19"/>
        <v>0.33333333333333331</v>
      </c>
      <c r="J154" s="9">
        <v>17</v>
      </c>
      <c r="K154" s="9">
        <v>18</v>
      </c>
      <c r="L154" s="9">
        <v>18</v>
      </c>
      <c r="M154" s="9">
        <v>0</v>
      </c>
      <c r="N154" s="4">
        <f t="shared" si="20"/>
        <v>0</v>
      </c>
      <c r="O154" s="3">
        <f t="shared" si="21"/>
        <v>1.0588235294117647</v>
      </c>
      <c r="P154" s="9">
        <v>19</v>
      </c>
      <c r="Q154" s="9">
        <v>7</v>
      </c>
      <c r="R154" s="4">
        <f t="shared" si="22"/>
        <v>12</v>
      </c>
      <c r="S154" s="3">
        <f t="shared" si="23"/>
        <v>0.36842105263157893</v>
      </c>
      <c r="T154" s="9">
        <v>37</v>
      </c>
      <c r="U154" s="9">
        <v>10</v>
      </c>
      <c r="V154" s="4">
        <f t="shared" si="24"/>
        <v>27</v>
      </c>
      <c r="W154" s="3">
        <f t="shared" si="25"/>
        <v>0.27027027027027029</v>
      </c>
      <c r="X154" s="9">
        <v>106</v>
      </c>
      <c r="Y154" s="9">
        <v>46</v>
      </c>
      <c r="Z154" s="4">
        <f t="shared" si="26"/>
        <v>61</v>
      </c>
      <c r="AA154"/>
    </row>
    <row r="155" spans="1:27" s="2" customFormat="1" ht="12.75" customHeight="1" x14ac:dyDescent="0.2">
      <c r="A155" s="2" t="s">
        <v>40</v>
      </c>
      <c r="B155" s="2" t="s">
        <v>8</v>
      </c>
      <c r="C155" s="10" t="s">
        <v>277</v>
      </c>
      <c r="D155" s="9">
        <v>240</v>
      </c>
      <c r="E155" s="9">
        <v>3</v>
      </c>
      <c r="F155" s="9">
        <v>3</v>
      </c>
      <c r="G155" s="9">
        <v>0</v>
      </c>
      <c r="H155" s="9">
        <f t="shared" si="18"/>
        <v>237</v>
      </c>
      <c r="I155" s="3">
        <f t="shared" si="19"/>
        <v>1.2500000000000001E-2</v>
      </c>
      <c r="J155" s="9">
        <v>148</v>
      </c>
      <c r="K155" s="9">
        <v>27</v>
      </c>
      <c r="L155" s="9">
        <v>16</v>
      </c>
      <c r="M155" s="9">
        <v>11</v>
      </c>
      <c r="N155" s="4">
        <f t="shared" si="20"/>
        <v>121</v>
      </c>
      <c r="O155" s="3">
        <f t="shared" si="21"/>
        <v>0.18243243243243243</v>
      </c>
      <c r="P155" s="9">
        <v>181</v>
      </c>
      <c r="Q155" s="9">
        <v>10</v>
      </c>
      <c r="R155" s="4">
        <f t="shared" si="22"/>
        <v>171</v>
      </c>
      <c r="S155" s="3">
        <f t="shared" si="23"/>
        <v>5.5248618784530384E-2</v>
      </c>
      <c r="T155" s="9">
        <v>438</v>
      </c>
      <c r="U155" s="9">
        <v>151</v>
      </c>
      <c r="V155" s="4">
        <f t="shared" si="24"/>
        <v>287</v>
      </c>
      <c r="W155" s="3">
        <f t="shared" si="25"/>
        <v>0.34474885844748859</v>
      </c>
      <c r="X155" s="9">
        <v>1007</v>
      </c>
      <c r="Y155" s="9">
        <v>191</v>
      </c>
      <c r="Z155" s="4">
        <f t="shared" si="26"/>
        <v>816</v>
      </c>
      <c r="AA155"/>
    </row>
    <row r="156" spans="1:27" s="2" customFormat="1" ht="12.75" customHeight="1" x14ac:dyDescent="0.2">
      <c r="A156" s="2" t="s">
        <v>40</v>
      </c>
      <c r="B156" s="2" t="s">
        <v>8</v>
      </c>
      <c r="C156" s="10" t="s">
        <v>287</v>
      </c>
      <c r="D156" s="9">
        <v>26</v>
      </c>
      <c r="E156" s="9">
        <v>10</v>
      </c>
      <c r="F156" s="9">
        <v>2</v>
      </c>
      <c r="G156" s="9">
        <v>8</v>
      </c>
      <c r="H156" s="9">
        <f t="shared" si="18"/>
        <v>16</v>
      </c>
      <c r="I156" s="3">
        <f t="shared" si="19"/>
        <v>0.38461538461538464</v>
      </c>
      <c r="J156" s="9">
        <v>14</v>
      </c>
      <c r="K156" s="9">
        <v>17</v>
      </c>
      <c r="L156" s="9">
        <v>1</v>
      </c>
      <c r="M156" s="9">
        <v>16</v>
      </c>
      <c r="N156" s="4">
        <f t="shared" si="20"/>
        <v>0</v>
      </c>
      <c r="O156" s="3">
        <f t="shared" si="21"/>
        <v>1.2142857142857142</v>
      </c>
      <c r="P156" s="9">
        <v>16</v>
      </c>
      <c r="Q156" s="9">
        <v>4</v>
      </c>
      <c r="R156" s="4">
        <f t="shared" si="22"/>
        <v>12</v>
      </c>
      <c r="S156" s="3">
        <f t="shared" si="23"/>
        <v>0.25</v>
      </c>
      <c r="T156" s="9">
        <v>23</v>
      </c>
      <c r="U156" s="9">
        <v>5</v>
      </c>
      <c r="V156" s="4">
        <f t="shared" si="24"/>
        <v>18</v>
      </c>
      <c r="W156" s="3">
        <f t="shared" si="25"/>
        <v>0.21739130434782608</v>
      </c>
      <c r="X156" s="9">
        <v>79</v>
      </c>
      <c r="Y156" s="9">
        <v>36</v>
      </c>
      <c r="Z156" s="4">
        <f t="shared" si="26"/>
        <v>46</v>
      </c>
      <c r="AA156"/>
    </row>
    <row r="157" spans="1:27" s="2" customFormat="1" ht="12.75" customHeight="1" x14ac:dyDescent="0.2">
      <c r="A157" s="2" t="s">
        <v>40</v>
      </c>
      <c r="B157" s="2" t="s">
        <v>8</v>
      </c>
      <c r="C157" s="10" t="s">
        <v>306</v>
      </c>
      <c r="D157" s="9">
        <v>24</v>
      </c>
      <c r="E157" s="9">
        <v>0</v>
      </c>
      <c r="F157" s="9">
        <v>0</v>
      </c>
      <c r="G157" s="9">
        <v>0</v>
      </c>
      <c r="H157" s="9">
        <f t="shared" si="18"/>
        <v>24</v>
      </c>
      <c r="I157" s="3">
        <f t="shared" si="19"/>
        <v>0</v>
      </c>
      <c r="J157" s="9">
        <v>16</v>
      </c>
      <c r="K157" s="9">
        <v>0</v>
      </c>
      <c r="L157" s="9">
        <v>0</v>
      </c>
      <c r="M157" s="9">
        <v>0</v>
      </c>
      <c r="N157" s="4">
        <f t="shared" si="20"/>
        <v>16</v>
      </c>
      <c r="O157" s="3">
        <f t="shared" si="21"/>
        <v>0</v>
      </c>
      <c r="P157" s="9">
        <v>19</v>
      </c>
      <c r="Q157" s="9">
        <v>0</v>
      </c>
      <c r="R157" s="4">
        <f t="shared" si="22"/>
        <v>19</v>
      </c>
      <c r="S157" s="3">
        <f t="shared" si="23"/>
        <v>0</v>
      </c>
      <c r="T157" s="9">
        <v>19</v>
      </c>
      <c r="U157" s="9">
        <v>11</v>
      </c>
      <c r="V157" s="4">
        <f t="shared" si="24"/>
        <v>8</v>
      </c>
      <c r="W157" s="3">
        <f t="shared" si="25"/>
        <v>0.57894736842105265</v>
      </c>
      <c r="X157" s="9">
        <v>78</v>
      </c>
      <c r="Y157" s="9">
        <v>11</v>
      </c>
      <c r="Z157" s="4">
        <f t="shared" si="26"/>
        <v>67</v>
      </c>
      <c r="AA157"/>
    </row>
    <row r="158" spans="1:27" s="2" customFormat="1" ht="12.75" customHeight="1" x14ac:dyDescent="0.2">
      <c r="A158" s="2" t="s">
        <v>190</v>
      </c>
      <c r="B158" s="2" t="s">
        <v>13</v>
      </c>
      <c r="C158" s="10" t="s">
        <v>189</v>
      </c>
      <c r="D158" s="9">
        <v>265</v>
      </c>
      <c r="E158" s="9">
        <v>0</v>
      </c>
      <c r="F158" s="9">
        <v>0</v>
      </c>
      <c r="G158" s="9">
        <v>0</v>
      </c>
      <c r="H158" s="9">
        <f t="shared" si="18"/>
        <v>265</v>
      </c>
      <c r="I158" s="3">
        <f t="shared" si="19"/>
        <v>0</v>
      </c>
      <c r="J158" s="9">
        <v>130</v>
      </c>
      <c r="K158" s="9">
        <v>0</v>
      </c>
      <c r="L158" s="9">
        <v>0</v>
      </c>
      <c r="M158" s="9">
        <v>0</v>
      </c>
      <c r="N158" s="4">
        <f t="shared" si="20"/>
        <v>130</v>
      </c>
      <c r="O158" s="3">
        <f t="shared" si="21"/>
        <v>0</v>
      </c>
      <c r="P158" s="9">
        <v>180</v>
      </c>
      <c r="Q158" s="9">
        <v>126</v>
      </c>
      <c r="R158" s="4">
        <f t="shared" si="22"/>
        <v>54</v>
      </c>
      <c r="S158" s="3">
        <f t="shared" si="23"/>
        <v>0.7</v>
      </c>
      <c r="T158" s="9">
        <v>420</v>
      </c>
      <c r="U158" s="9">
        <v>61</v>
      </c>
      <c r="V158" s="4">
        <f t="shared" si="24"/>
        <v>359</v>
      </c>
      <c r="W158" s="3">
        <f t="shared" si="25"/>
        <v>0.14523809523809525</v>
      </c>
      <c r="X158" s="9">
        <v>995</v>
      </c>
      <c r="Y158" s="9">
        <v>187</v>
      </c>
      <c r="Z158" s="4">
        <f t="shared" si="26"/>
        <v>808</v>
      </c>
      <c r="AA158"/>
    </row>
    <row r="159" spans="1:27" s="2" customFormat="1" ht="12.75" customHeight="1" x14ac:dyDescent="0.2">
      <c r="A159" s="2" t="s">
        <v>126</v>
      </c>
      <c r="B159" s="2" t="s">
        <v>13</v>
      </c>
      <c r="C159" s="10" t="s">
        <v>125</v>
      </c>
      <c r="D159" s="9">
        <v>5</v>
      </c>
      <c r="E159" s="9">
        <v>0</v>
      </c>
      <c r="F159" s="9">
        <v>0</v>
      </c>
      <c r="G159" s="9">
        <v>0</v>
      </c>
      <c r="H159" s="9">
        <f t="shared" si="18"/>
        <v>5</v>
      </c>
      <c r="I159" s="3">
        <f t="shared" si="19"/>
        <v>0</v>
      </c>
      <c r="J159" s="9">
        <v>5</v>
      </c>
      <c r="K159" s="9">
        <v>2</v>
      </c>
      <c r="L159" s="9">
        <v>2</v>
      </c>
      <c r="M159" s="9">
        <v>0</v>
      </c>
      <c r="N159" s="4">
        <f t="shared" si="20"/>
        <v>3</v>
      </c>
      <c r="O159" s="3">
        <f t="shared" si="21"/>
        <v>0.4</v>
      </c>
      <c r="P159" s="9">
        <v>3</v>
      </c>
      <c r="Q159" s="9">
        <v>0</v>
      </c>
      <c r="R159" s="4">
        <f t="shared" si="22"/>
        <v>3</v>
      </c>
      <c r="S159" s="3">
        <f t="shared" si="23"/>
        <v>0</v>
      </c>
      <c r="T159" s="9">
        <v>9</v>
      </c>
      <c r="U159" s="9">
        <v>3</v>
      </c>
      <c r="V159" s="4">
        <f t="shared" si="24"/>
        <v>6</v>
      </c>
      <c r="W159" s="3">
        <f t="shared" si="25"/>
        <v>0.33333333333333331</v>
      </c>
      <c r="X159" s="9">
        <v>22</v>
      </c>
      <c r="Y159" s="9">
        <v>5</v>
      </c>
      <c r="Z159" s="4">
        <f t="shared" si="26"/>
        <v>17</v>
      </c>
      <c r="AA159"/>
    </row>
    <row r="160" spans="1:27" s="2" customFormat="1" ht="12.75" customHeight="1" x14ac:dyDescent="0.2">
      <c r="A160" s="2" t="s">
        <v>126</v>
      </c>
      <c r="B160" s="2" t="s">
        <v>13</v>
      </c>
      <c r="C160" s="10" t="s">
        <v>192</v>
      </c>
      <c r="D160" s="9">
        <v>40</v>
      </c>
      <c r="E160" s="9">
        <v>0</v>
      </c>
      <c r="F160" s="9">
        <v>0</v>
      </c>
      <c r="G160" s="9">
        <v>0</v>
      </c>
      <c r="H160" s="9">
        <f t="shared" si="18"/>
        <v>40</v>
      </c>
      <c r="I160" s="3">
        <f t="shared" si="19"/>
        <v>0</v>
      </c>
      <c r="J160" s="9">
        <v>27</v>
      </c>
      <c r="K160" s="9">
        <v>0</v>
      </c>
      <c r="L160" s="9">
        <v>0</v>
      </c>
      <c r="M160" s="9">
        <v>0</v>
      </c>
      <c r="N160" s="4">
        <f t="shared" si="20"/>
        <v>27</v>
      </c>
      <c r="O160" s="3">
        <f t="shared" si="21"/>
        <v>0</v>
      </c>
      <c r="P160" s="9">
        <v>27</v>
      </c>
      <c r="Q160" s="9">
        <v>56</v>
      </c>
      <c r="R160" s="4">
        <f t="shared" si="22"/>
        <v>0</v>
      </c>
      <c r="S160" s="3">
        <f t="shared" si="23"/>
        <v>2.074074074074074</v>
      </c>
      <c r="T160" s="9">
        <v>74</v>
      </c>
      <c r="U160" s="9">
        <v>52</v>
      </c>
      <c r="V160" s="4">
        <f t="shared" si="24"/>
        <v>22</v>
      </c>
      <c r="W160" s="3">
        <f t="shared" si="25"/>
        <v>0.70270270270270274</v>
      </c>
      <c r="X160" s="9">
        <v>168</v>
      </c>
      <c r="Y160" s="9">
        <v>108</v>
      </c>
      <c r="Z160" s="4">
        <f t="shared" si="26"/>
        <v>89</v>
      </c>
      <c r="AA160"/>
    </row>
    <row r="161" spans="1:27" s="2" customFormat="1" ht="12.75" customHeight="1" x14ac:dyDescent="0.2">
      <c r="A161" s="2" t="s">
        <v>126</v>
      </c>
      <c r="B161" s="2" t="s">
        <v>13</v>
      </c>
      <c r="C161" s="10" t="s">
        <v>1070</v>
      </c>
      <c r="D161" s="9">
        <v>1</v>
      </c>
      <c r="E161" s="9">
        <v>0</v>
      </c>
      <c r="F161" s="9">
        <v>0</v>
      </c>
      <c r="G161" s="9">
        <v>0</v>
      </c>
      <c r="H161" s="9">
        <f t="shared" si="18"/>
        <v>1</v>
      </c>
      <c r="I161" s="3">
        <f t="shared" si="19"/>
        <v>0</v>
      </c>
      <c r="J161" s="9">
        <v>1</v>
      </c>
      <c r="K161" s="9">
        <v>0</v>
      </c>
      <c r="L161" s="9">
        <v>0</v>
      </c>
      <c r="M161" s="9">
        <v>0</v>
      </c>
      <c r="N161" s="4">
        <f t="shared" si="20"/>
        <v>1</v>
      </c>
      <c r="O161" s="3">
        <f t="shared" si="21"/>
        <v>0</v>
      </c>
      <c r="P161" s="9">
        <v>1</v>
      </c>
      <c r="Q161" s="9">
        <v>2</v>
      </c>
      <c r="R161" s="4">
        <f t="shared" si="22"/>
        <v>0</v>
      </c>
      <c r="S161" s="3">
        <f t="shared" si="23"/>
        <v>2</v>
      </c>
      <c r="T161" s="9">
        <v>1</v>
      </c>
      <c r="U161" s="9">
        <v>0</v>
      </c>
      <c r="V161" s="4">
        <f t="shared" si="24"/>
        <v>1</v>
      </c>
      <c r="W161" s="3">
        <f t="shared" si="25"/>
        <v>0</v>
      </c>
      <c r="X161" s="9">
        <v>4</v>
      </c>
      <c r="Y161" s="9">
        <v>2</v>
      </c>
      <c r="Z161" s="4">
        <f t="shared" si="26"/>
        <v>3</v>
      </c>
      <c r="AA161"/>
    </row>
    <row r="162" spans="1:27" s="2" customFormat="1" ht="12.75" customHeight="1" x14ac:dyDescent="0.2">
      <c r="A162" s="2" t="s">
        <v>126</v>
      </c>
      <c r="B162" s="2" t="s">
        <v>13</v>
      </c>
      <c r="C162" s="10" t="s">
        <v>310</v>
      </c>
      <c r="D162" s="9">
        <v>11</v>
      </c>
      <c r="E162" s="9">
        <v>31</v>
      </c>
      <c r="F162" s="9">
        <v>31</v>
      </c>
      <c r="G162" s="9">
        <v>0</v>
      </c>
      <c r="H162" s="9">
        <f t="shared" si="18"/>
        <v>0</v>
      </c>
      <c r="I162" s="3">
        <f t="shared" si="19"/>
        <v>2.8181818181818183</v>
      </c>
      <c r="J162" s="9">
        <v>7</v>
      </c>
      <c r="K162" s="9">
        <v>10</v>
      </c>
      <c r="L162" s="9">
        <v>10</v>
      </c>
      <c r="M162" s="9">
        <v>0</v>
      </c>
      <c r="N162" s="4">
        <f t="shared" si="20"/>
        <v>0</v>
      </c>
      <c r="O162" s="3">
        <f t="shared" si="21"/>
        <v>1.4285714285714286</v>
      </c>
      <c r="P162" s="9">
        <v>7</v>
      </c>
      <c r="Q162" s="9">
        <v>0</v>
      </c>
      <c r="R162" s="4">
        <f t="shared" si="22"/>
        <v>7</v>
      </c>
      <c r="S162" s="3">
        <f t="shared" si="23"/>
        <v>0</v>
      </c>
      <c r="T162" s="9">
        <v>20</v>
      </c>
      <c r="U162" s="9">
        <v>16</v>
      </c>
      <c r="V162" s="4">
        <f t="shared" si="24"/>
        <v>4</v>
      </c>
      <c r="W162" s="3">
        <f t="shared" si="25"/>
        <v>0.8</v>
      </c>
      <c r="X162" s="9">
        <v>45</v>
      </c>
      <c r="Y162" s="9">
        <v>57</v>
      </c>
      <c r="Z162" s="4">
        <f t="shared" si="26"/>
        <v>11</v>
      </c>
      <c r="AA162"/>
    </row>
    <row r="163" spans="1:27" s="2" customFormat="1" ht="12.75" customHeight="1" x14ac:dyDescent="0.2">
      <c r="A163" s="2" t="s">
        <v>949</v>
      </c>
      <c r="B163" s="2" t="s">
        <v>950</v>
      </c>
      <c r="C163" s="10" t="s">
        <v>948</v>
      </c>
      <c r="D163" s="9">
        <v>247</v>
      </c>
      <c r="E163" s="9">
        <v>0</v>
      </c>
      <c r="F163" s="9">
        <v>0</v>
      </c>
      <c r="G163" s="9">
        <v>0</v>
      </c>
      <c r="H163" s="9">
        <f t="shared" si="18"/>
        <v>247</v>
      </c>
      <c r="I163" s="3">
        <f t="shared" si="19"/>
        <v>0</v>
      </c>
      <c r="J163" s="9">
        <v>178</v>
      </c>
      <c r="K163" s="9">
        <v>5</v>
      </c>
      <c r="L163" s="9">
        <v>5</v>
      </c>
      <c r="M163" s="9">
        <v>0</v>
      </c>
      <c r="N163" s="4">
        <f t="shared" si="20"/>
        <v>173</v>
      </c>
      <c r="O163" s="3">
        <f t="shared" si="21"/>
        <v>2.8089887640449437E-2</v>
      </c>
      <c r="P163" s="9">
        <v>163</v>
      </c>
      <c r="Q163" s="9">
        <v>0</v>
      </c>
      <c r="R163" s="4">
        <f t="shared" si="22"/>
        <v>163</v>
      </c>
      <c r="S163" s="3">
        <f t="shared" si="23"/>
        <v>0</v>
      </c>
      <c r="T163" s="9">
        <v>435</v>
      </c>
      <c r="U163" s="9">
        <v>103</v>
      </c>
      <c r="V163" s="4">
        <f t="shared" si="24"/>
        <v>332</v>
      </c>
      <c r="W163" s="3">
        <f t="shared" si="25"/>
        <v>0.23678160919540231</v>
      </c>
      <c r="X163" s="9">
        <v>1023</v>
      </c>
      <c r="Y163" s="9">
        <v>108</v>
      </c>
      <c r="Z163" s="4">
        <f t="shared" si="26"/>
        <v>915</v>
      </c>
      <c r="AA163"/>
    </row>
    <row r="164" spans="1:27" s="2" customFormat="1" ht="12.75" customHeight="1" x14ac:dyDescent="0.2">
      <c r="A164" s="2" t="s">
        <v>949</v>
      </c>
      <c r="B164" s="2" t="s">
        <v>950</v>
      </c>
      <c r="C164" s="10" t="s">
        <v>952</v>
      </c>
      <c r="D164" s="9">
        <v>604</v>
      </c>
      <c r="E164" s="9">
        <v>41</v>
      </c>
      <c r="F164" s="9">
        <v>41</v>
      </c>
      <c r="G164" s="9">
        <v>0</v>
      </c>
      <c r="H164" s="9">
        <f t="shared" si="18"/>
        <v>563</v>
      </c>
      <c r="I164" s="3">
        <f t="shared" si="19"/>
        <v>6.7880794701986755E-2</v>
      </c>
      <c r="J164" s="9">
        <v>431</v>
      </c>
      <c r="K164" s="9">
        <v>21</v>
      </c>
      <c r="L164" s="9">
        <v>21</v>
      </c>
      <c r="M164" s="9">
        <v>0</v>
      </c>
      <c r="N164" s="4">
        <f t="shared" si="20"/>
        <v>410</v>
      </c>
      <c r="O164" s="3">
        <f t="shared" si="21"/>
        <v>4.8723897911832945E-2</v>
      </c>
      <c r="P164" s="9">
        <v>306</v>
      </c>
      <c r="Q164" s="9">
        <v>7</v>
      </c>
      <c r="R164" s="4">
        <f t="shared" si="22"/>
        <v>299</v>
      </c>
      <c r="S164" s="3">
        <f t="shared" si="23"/>
        <v>2.2875816993464051E-2</v>
      </c>
      <c r="T164" s="9">
        <v>1049</v>
      </c>
      <c r="U164" s="9">
        <v>217</v>
      </c>
      <c r="V164" s="4">
        <f t="shared" si="24"/>
        <v>832</v>
      </c>
      <c r="W164" s="3">
        <f t="shared" si="25"/>
        <v>0.20686367969494757</v>
      </c>
      <c r="X164" s="9">
        <v>2390</v>
      </c>
      <c r="Y164" s="9">
        <v>286</v>
      </c>
      <c r="Z164" s="4">
        <f t="shared" si="26"/>
        <v>2104</v>
      </c>
      <c r="AA164"/>
    </row>
    <row r="165" spans="1:27" s="2" customFormat="1" ht="12.75" customHeight="1" x14ac:dyDescent="0.2">
      <c r="A165" s="2" t="s">
        <v>949</v>
      </c>
      <c r="B165" s="2" t="s">
        <v>950</v>
      </c>
      <c r="C165" s="10" t="s">
        <v>949</v>
      </c>
      <c r="D165" s="9">
        <v>1085</v>
      </c>
      <c r="E165" s="9">
        <v>0</v>
      </c>
      <c r="F165" s="9">
        <v>0</v>
      </c>
      <c r="G165" s="9">
        <v>0</v>
      </c>
      <c r="H165" s="9">
        <f t="shared" si="18"/>
        <v>1085</v>
      </c>
      <c r="I165" s="3">
        <f t="shared" si="19"/>
        <v>0</v>
      </c>
      <c r="J165" s="9">
        <v>775</v>
      </c>
      <c r="K165" s="9">
        <v>0</v>
      </c>
      <c r="L165" s="9">
        <v>0</v>
      </c>
      <c r="M165" s="9">
        <v>0</v>
      </c>
      <c r="N165" s="4">
        <f t="shared" si="20"/>
        <v>775</v>
      </c>
      <c r="O165" s="3">
        <f t="shared" si="21"/>
        <v>0</v>
      </c>
      <c r="P165" s="9">
        <v>711</v>
      </c>
      <c r="Q165" s="9">
        <v>145</v>
      </c>
      <c r="R165" s="4">
        <f t="shared" si="22"/>
        <v>566</v>
      </c>
      <c r="S165" s="3">
        <f t="shared" si="23"/>
        <v>0.20393811533052039</v>
      </c>
      <c r="T165" s="9">
        <v>1885</v>
      </c>
      <c r="U165" s="9">
        <v>82</v>
      </c>
      <c r="V165" s="4">
        <f t="shared" si="24"/>
        <v>1803</v>
      </c>
      <c r="W165" s="3">
        <f t="shared" si="25"/>
        <v>4.3501326259946953E-2</v>
      </c>
      <c r="X165" s="9">
        <v>4456</v>
      </c>
      <c r="Y165" s="9">
        <v>227</v>
      </c>
      <c r="Z165" s="4">
        <f t="shared" si="26"/>
        <v>4229</v>
      </c>
      <c r="AA165"/>
    </row>
    <row r="166" spans="1:27" s="2" customFormat="1" ht="12.75" customHeight="1" x14ac:dyDescent="0.2">
      <c r="A166" s="2" t="s">
        <v>949</v>
      </c>
      <c r="B166" s="2" t="s">
        <v>950</v>
      </c>
      <c r="C166" s="10" t="s">
        <v>1005</v>
      </c>
      <c r="D166" s="9">
        <v>1085</v>
      </c>
      <c r="E166" s="9">
        <v>0</v>
      </c>
      <c r="F166" s="9">
        <v>0</v>
      </c>
      <c r="G166" s="9">
        <v>0</v>
      </c>
      <c r="H166" s="9">
        <f t="shared" si="18"/>
        <v>1085</v>
      </c>
      <c r="I166" s="3">
        <f t="shared" si="19"/>
        <v>0</v>
      </c>
      <c r="J166" s="9">
        <v>775</v>
      </c>
      <c r="K166" s="9">
        <v>0</v>
      </c>
      <c r="L166" s="9">
        <v>0</v>
      </c>
      <c r="M166" s="9">
        <v>0</v>
      </c>
      <c r="N166" s="4">
        <f t="shared" si="20"/>
        <v>775</v>
      </c>
      <c r="O166" s="3">
        <f t="shared" si="21"/>
        <v>0</v>
      </c>
      <c r="P166" s="9">
        <v>711</v>
      </c>
      <c r="Q166" s="9">
        <v>89</v>
      </c>
      <c r="R166" s="4">
        <f t="shared" si="22"/>
        <v>622</v>
      </c>
      <c r="S166" s="3">
        <f t="shared" si="23"/>
        <v>0.12517580872011252</v>
      </c>
      <c r="T166" s="9">
        <v>1885</v>
      </c>
      <c r="U166" s="9">
        <v>255</v>
      </c>
      <c r="V166" s="4">
        <f t="shared" si="24"/>
        <v>1630</v>
      </c>
      <c r="W166" s="3">
        <f t="shared" si="25"/>
        <v>0.13527851458885942</v>
      </c>
      <c r="X166" s="9">
        <v>4456</v>
      </c>
      <c r="Y166" s="9">
        <v>344</v>
      </c>
      <c r="Z166" s="4">
        <f t="shared" si="26"/>
        <v>4112</v>
      </c>
      <c r="AA166"/>
    </row>
    <row r="167" spans="1:27" s="2" customFormat="1" ht="12.75" customHeight="1" x14ac:dyDescent="0.2">
      <c r="A167" s="2" t="s">
        <v>187</v>
      </c>
      <c r="B167" s="2" t="s">
        <v>13</v>
      </c>
      <c r="C167" s="10" t="s">
        <v>186</v>
      </c>
      <c r="D167" s="9">
        <v>17</v>
      </c>
      <c r="E167" s="9">
        <v>0</v>
      </c>
      <c r="F167" s="9">
        <v>0</v>
      </c>
      <c r="G167" s="9">
        <v>0</v>
      </c>
      <c r="H167" s="9">
        <f t="shared" si="18"/>
        <v>17</v>
      </c>
      <c r="I167" s="3">
        <f t="shared" si="19"/>
        <v>0</v>
      </c>
      <c r="J167" s="9">
        <v>12</v>
      </c>
      <c r="K167" s="9">
        <v>0</v>
      </c>
      <c r="L167" s="9">
        <v>0</v>
      </c>
      <c r="M167" s="9">
        <v>0</v>
      </c>
      <c r="N167" s="4">
        <f t="shared" si="20"/>
        <v>12</v>
      </c>
      <c r="O167" s="3">
        <f t="shared" si="21"/>
        <v>0</v>
      </c>
      <c r="P167" s="9">
        <v>14</v>
      </c>
      <c r="Q167" s="9">
        <v>0</v>
      </c>
      <c r="R167" s="4">
        <f t="shared" si="22"/>
        <v>14</v>
      </c>
      <c r="S167" s="3">
        <f t="shared" si="23"/>
        <v>0</v>
      </c>
      <c r="T167" s="9">
        <v>31</v>
      </c>
      <c r="U167" s="9">
        <v>71</v>
      </c>
      <c r="V167" s="4">
        <f t="shared" si="24"/>
        <v>0</v>
      </c>
      <c r="W167" s="3">
        <f t="shared" si="25"/>
        <v>2.2903225806451615</v>
      </c>
      <c r="X167" s="9">
        <v>74</v>
      </c>
      <c r="Y167" s="9">
        <v>71</v>
      </c>
      <c r="Z167" s="4">
        <f t="shared" si="26"/>
        <v>43</v>
      </c>
      <c r="AA167"/>
    </row>
    <row r="168" spans="1:27" s="2" customFormat="1" ht="12.75" customHeight="1" x14ac:dyDescent="0.2">
      <c r="A168" s="2" t="s">
        <v>187</v>
      </c>
      <c r="B168" s="2" t="s">
        <v>13</v>
      </c>
      <c r="C168" s="10" t="s">
        <v>1015</v>
      </c>
      <c r="D168" s="9">
        <v>11</v>
      </c>
      <c r="E168" s="9">
        <v>0</v>
      </c>
      <c r="F168" s="9">
        <v>0</v>
      </c>
      <c r="G168" s="9">
        <v>0</v>
      </c>
      <c r="H168" s="9">
        <f t="shared" si="18"/>
        <v>11</v>
      </c>
      <c r="I168" s="3">
        <f t="shared" si="19"/>
        <v>0</v>
      </c>
      <c r="J168" s="9">
        <v>7</v>
      </c>
      <c r="K168" s="9">
        <v>13</v>
      </c>
      <c r="L168" s="9">
        <v>0</v>
      </c>
      <c r="M168" s="9">
        <v>13</v>
      </c>
      <c r="N168" s="4">
        <f t="shared" si="20"/>
        <v>0</v>
      </c>
      <c r="O168" s="3">
        <f t="shared" si="21"/>
        <v>1.8571428571428572</v>
      </c>
      <c r="P168" s="9">
        <v>9</v>
      </c>
      <c r="Q168" s="9">
        <v>44</v>
      </c>
      <c r="R168" s="4">
        <f t="shared" si="22"/>
        <v>0</v>
      </c>
      <c r="S168" s="3">
        <f t="shared" si="23"/>
        <v>4.8888888888888893</v>
      </c>
      <c r="T168" s="9">
        <v>19</v>
      </c>
      <c r="U168" s="9">
        <v>37</v>
      </c>
      <c r="V168" s="4">
        <f t="shared" si="24"/>
        <v>0</v>
      </c>
      <c r="W168" s="3">
        <f t="shared" si="25"/>
        <v>1.9473684210526316</v>
      </c>
      <c r="X168" s="9">
        <v>46</v>
      </c>
      <c r="Y168" s="9">
        <v>94</v>
      </c>
      <c r="Z168" s="4">
        <f t="shared" si="26"/>
        <v>11</v>
      </c>
      <c r="AA168"/>
    </row>
    <row r="169" spans="1:27" s="2" customFormat="1" ht="12.75" customHeight="1" x14ac:dyDescent="0.2">
      <c r="A169" s="2" t="s">
        <v>68</v>
      </c>
      <c r="B169" s="2" t="s">
        <v>26</v>
      </c>
      <c r="C169" s="10" t="s">
        <v>1053</v>
      </c>
      <c r="D169" s="9">
        <v>43</v>
      </c>
      <c r="E169" s="9">
        <v>0</v>
      </c>
      <c r="F169" s="9">
        <v>0</v>
      </c>
      <c r="G169" s="9">
        <v>0</v>
      </c>
      <c r="H169" s="9">
        <f t="shared" si="18"/>
        <v>43</v>
      </c>
      <c r="I169" s="3">
        <f t="shared" si="19"/>
        <v>0</v>
      </c>
      <c r="J169" s="9">
        <v>28</v>
      </c>
      <c r="K169" s="9">
        <v>6</v>
      </c>
      <c r="L169" s="9">
        <v>6</v>
      </c>
      <c r="M169" s="9">
        <v>0</v>
      </c>
      <c r="N169" s="4">
        <f t="shared" si="20"/>
        <v>22</v>
      </c>
      <c r="O169" s="3">
        <f t="shared" si="21"/>
        <v>0.21428571428571427</v>
      </c>
      <c r="P169" s="9">
        <v>33</v>
      </c>
      <c r="Q169" s="9">
        <v>6</v>
      </c>
      <c r="R169" s="4">
        <f t="shared" si="22"/>
        <v>27</v>
      </c>
      <c r="S169" s="3">
        <f t="shared" si="23"/>
        <v>0.18181818181818182</v>
      </c>
      <c r="T169" s="9">
        <v>76</v>
      </c>
      <c r="U169" s="9">
        <v>86</v>
      </c>
      <c r="V169" s="4">
        <f t="shared" si="24"/>
        <v>0</v>
      </c>
      <c r="W169" s="3">
        <f t="shared" si="25"/>
        <v>1.131578947368421</v>
      </c>
      <c r="X169" s="9">
        <v>180</v>
      </c>
      <c r="Y169" s="9">
        <v>98</v>
      </c>
      <c r="Z169" s="4">
        <f t="shared" si="26"/>
        <v>92</v>
      </c>
      <c r="AA169"/>
    </row>
    <row r="170" spans="1:27" s="2" customFormat="1" ht="12.75" customHeight="1" x14ac:dyDescent="0.2">
      <c r="A170" s="2" t="s">
        <v>68</v>
      </c>
      <c r="B170" s="2" t="s">
        <v>26</v>
      </c>
      <c r="C170" s="10" t="s">
        <v>1064</v>
      </c>
      <c r="D170" s="9">
        <v>315</v>
      </c>
      <c r="E170" s="9">
        <v>42</v>
      </c>
      <c r="F170" s="9">
        <v>1</v>
      </c>
      <c r="G170" s="9">
        <v>41</v>
      </c>
      <c r="H170" s="9">
        <f t="shared" si="18"/>
        <v>273</v>
      </c>
      <c r="I170" s="3">
        <f t="shared" si="19"/>
        <v>0.13333333333333333</v>
      </c>
      <c r="J170" s="9">
        <v>206</v>
      </c>
      <c r="K170" s="9">
        <v>6</v>
      </c>
      <c r="L170" s="9">
        <v>1</v>
      </c>
      <c r="M170" s="9">
        <v>5</v>
      </c>
      <c r="N170" s="4">
        <f t="shared" si="20"/>
        <v>200</v>
      </c>
      <c r="O170" s="3">
        <f t="shared" si="21"/>
        <v>2.9126213592233011E-2</v>
      </c>
      <c r="P170" s="9">
        <v>239</v>
      </c>
      <c r="Q170" s="9">
        <v>147</v>
      </c>
      <c r="R170" s="4">
        <f t="shared" si="22"/>
        <v>92</v>
      </c>
      <c r="S170" s="3">
        <f t="shared" si="23"/>
        <v>0.61506276150627615</v>
      </c>
      <c r="T170" s="9">
        <v>548</v>
      </c>
      <c r="U170" s="9">
        <v>22</v>
      </c>
      <c r="V170" s="4">
        <f t="shared" si="24"/>
        <v>526</v>
      </c>
      <c r="W170" s="3">
        <f t="shared" si="25"/>
        <v>4.0145985401459854E-2</v>
      </c>
      <c r="X170" s="9">
        <v>1308</v>
      </c>
      <c r="Y170" s="9">
        <v>217</v>
      </c>
      <c r="Z170" s="4">
        <f t="shared" si="26"/>
        <v>1091</v>
      </c>
      <c r="AA170"/>
    </row>
    <row r="171" spans="1:27" s="2" customFormat="1" ht="12.75" customHeight="1" x14ac:dyDescent="0.2">
      <c r="A171" s="2" t="s">
        <v>68</v>
      </c>
      <c r="B171" s="2" t="s">
        <v>26</v>
      </c>
      <c r="C171" s="10" t="s">
        <v>68</v>
      </c>
      <c r="D171" s="9">
        <v>157</v>
      </c>
      <c r="E171" s="9">
        <v>0</v>
      </c>
      <c r="F171" s="9">
        <v>0</v>
      </c>
      <c r="G171" s="9">
        <v>0</v>
      </c>
      <c r="H171" s="9">
        <f t="shared" si="18"/>
        <v>157</v>
      </c>
      <c r="I171" s="3">
        <f t="shared" si="19"/>
        <v>0</v>
      </c>
      <c r="J171" s="9">
        <v>102</v>
      </c>
      <c r="K171" s="9">
        <v>0</v>
      </c>
      <c r="L171" s="9">
        <v>0</v>
      </c>
      <c r="M171" s="9">
        <v>0</v>
      </c>
      <c r="N171" s="4">
        <f t="shared" si="20"/>
        <v>102</v>
      </c>
      <c r="O171" s="3">
        <f t="shared" si="21"/>
        <v>0</v>
      </c>
      <c r="P171" s="9">
        <v>119</v>
      </c>
      <c r="Q171" s="9">
        <v>0</v>
      </c>
      <c r="R171" s="4">
        <f t="shared" si="22"/>
        <v>119</v>
      </c>
      <c r="S171" s="3">
        <f t="shared" si="23"/>
        <v>0</v>
      </c>
      <c r="T171" s="9">
        <v>272</v>
      </c>
      <c r="U171" s="9">
        <v>4</v>
      </c>
      <c r="V171" s="4">
        <f t="shared" si="24"/>
        <v>268</v>
      </c>
      <c r="W171" s="3">
        <f t="shared" si="25"/>
        <v>1.4705882352941176E-2</v>
      </c>
      <c r="X171" s="9">
        <v>650</v>
      </c>
      <c r="Y171" s="9">
        <v>4</v>
      </c>
      <c r="Z171" s="4">
        <f t="shared" si="26"/>
        <v>646</v>
      </c>
      <c r="AA171"/>
    </row>
    <row r="172" spans="1:27" s="2" customFormat="1" ht="12.75" customHeight="1" x14ac:dyDescent="0.2">
      <c r="A172" s="2" t="s">
        <v>68</v>
      </c>
      <c r="B172" s="2" t="s">
        <v>26</v>
      </c>
      <c r="C172" s="10" t="s">
        <v>200</v>
      </c>
      <c r="D172" s="9">
        <v>374</v>
      </c>
      <c r="E172" s="9">
        <v>37</v>
      </c>
      <c r="F172" s="9">
        <v>37</v>
      </c>
      <c r="G172" s="9">
        <v>0</v>
      </c>
      <c r="H172" s="9">
        <f t="shared" si="18"/>
        <v>337</v>
      </c>
      <c r="I172" s="3">
        <f t="shared" si="19"/>
        <v>9.8930481283422467E-2</v>
      </c>
      <c r="J172" s="9">
        <v>244</v>
      </c>
      <c r="K172" s="9">
        <v>6</v>
      </c>
      <c r="L172" s="9">
        <v>6</v>
      </c>
      <c r="M172" s="9">
        <v>0</v>
      </c>
      <c r="N172" s="4">
        <f t="shared" si="20"/>
        <v>238</v>
      </c>
      <c r="O172" s="3">
        <f t="shared" si="21"/>
        <v>2.4590163934426229E-2</v>
      </c>
      <c r="P172" s="9">
        <v>282</v>
      </c>
      <c r="Q172" s="9">
        <v>0</v>
      </c>
      <c r="R172" s="4">
        <f t="shared" si="22"/>
        <v>282</v>
      </c>
      <c r="S172" s="3">
        <f t="shared" si="23"/>
        <v>0</v>
      </c>
      <c r="T172" s="9">
        <v>651</v>
      </c>
      <c r="U172" s="9">
        <v>383</v>
      </c>
      <c r="V172" s="4">
        <f t="shared" si="24"/>
        <v>268</v>
      </c>
      <c r="W172" s="3">
        <f t="shared" si="25"/>
        <v>0.58832565284178184</v>
      </c>
      <c r="X172" s="9">
        <v>1551</v>
      </c>
      <c r="Y172" s="9">
        <v>426</v>
      </c>
      <c r="Z172" s="4">
        <f t="shared" si="26"/>
        <v>1125</v>
      </c>
      <c r="AA172"/>
    </row>
    <row r="173" spans="1:27" s="2" customFormat="1" ht="12.75" customHeight="1" x14ac:dyDescent="0.2">
      <c r="A173" s="2" t="s">
        <v>68</v>
      </c>
      <c r="B173" s="2" t="s">
        <v>26</v>
      </c>
      <c r="C173" s="10" t="s">
        <v>1069</v>
      </c>
      <c r="D173" s="9">
        <v>28</v>
      </c>
      <c r="E173" s="9">
        <v>0</v>
      </c>
      <c r="F173" s="9">
        <v>0</v>
      </c>
      <c r="G173" s="9">
        <v>0</v>
      </c>
      <c r="H173" s="9">
        <f t="shared" si="18"/>
        <v>28</v>
      </c>
      <c r="I173" s="3">
        <f t="shared" si="19"/>
        <v>0</v>
      </c>
      <c r="J173" s="9">
        <v>18</v>
      </c>
      <c r="K173" s="9">
        <v>0</v>
      </c>
      <c r="L173" s="9">
        <v>0</v>
      </c>
      <c r="M173" s="9">
        <v>0</v>
      </c>
      <c r="N173" s="4">
        <f t="shared" si="20"/>
        <v>18</v>
      </c>
      <c r="O173" s="3">
        <f t="shared" si="21"/>
        <v>0</v>
      </c>
      <c r="P173" s="9">
        <v>21</v>
      </c>
      <c r="Q173" s="9">
        <v>0</v>
      </c>
      <c r="R173" s="4">
        <f t="shared" si="22"/>
        <v>21</v>
      </c>
      <c r="S173" s="3">
        <f t="shared" si="23"/>
        <v>0</v>
      </c>
      <c r="T173" s="9">
        <v>48</v>
      </c>
      <c r="U173" s="9">
        <v>5</v>
      </c>
      <c r="V173" s="4">
        <f t="shared" si="24"/>
        <v>43</v>
      </c>
      <c r="W173" s="3">
        <f t="shared" si="25"/>
        <v>0.10416666666666667</v>
      </c>
      <c r="X173" s="9">
        <v>115</v>
      </c>
      <c r="Y173" s="9">
        <v>5</v>
      </c>
      <c r="Z173" s="4">
        <f t="shared" si="26"/>
        <v>110</v>
      </c>
      <c r="AA173"/>
    </row>
    <row r="174" spans="1:27" s="2" customFormat="1" ht="12.75" customHeight="1" x14ac:dyDescent="0.2">
      <c r="A174" s="2" t="s">
        <v>68</v>
      </c>
      <c r="B174" s="2" t="s">
        <v>26</v>
      </c>
      <c r="C174" s="10" t="s">
        <v>1016</v>
      </c>
      <c r="D174" s="9">
        <v>517</v>
      </c>
      <c r="E174" s="9">
        <v>74</v>
      </c>
      <c r="F174" s="9">
        <v>74</v>
      </c>
      <c r="G174" s="9">
        <v>0</v>
      </c>
      <c r="H174" s="9">
        <f t="shared" si="18"/>
        <v>443</v>
      </c>
      <c r="I174" s="3">
        <f t="shared" si="19"/>
        <v>0.14313346228239845</v>
      </c>
      <c r="J174" s="9">
        <v>330</v>
      </c>
      <c r="K174" s="9">
        <v>16</v>
      </c>
      <c r="L174" s="9">
        <v>16</v>
      </c>
      <c r="M174" s="9">
        <v>0</v>
      </c>
      <c r="N174" s="4">
        <f t="shared" si="20"/>
        <v>314</v>
      </c>
      <c r="O174" s="3">
        <f t="shared" si="21"/>
        <v>4.8484848484848485E-2</v>
      </c>
      <c r="P174" s="9">
        <v>400</v>
      </c>
      <c r="Q174" s="9">
        <v>4</v>
      </c>
      <c r="R174" s="4">
        <f t="shared" si="22"/>
        <v>396</v>
      </c>
      <c r="S174" s="3">
        <f t="shared" si="23"/>
        <v>0.01</v>
      </c>
      <c r="T174" s="9">
        <v>846</v>
      </c>
      <c r="U174" s="9">
        <v>130</v>
      </c>
      <c r="V174" s="4">
        <f t="shared" si="24"/>
        <v>716</v>
      </c>
      <c r="W174" s="3">
        <f t="shared" si="25"/>
        <v>0.15366430260047281</v>
      </c>
      <c r="X174" s="9">
        <v>2093</v>
      </c>
      <c r="Y174" s="9">
        <v>224</v>
      </c>
      <c r="Z174" s="4">
        <f t="shared" si="26"/>
        <v>1869</v>
      </c>
      <c r="AA174"/>
    </row>
    <row r="175" spans="1:27" s="2" customFormat="1" ht="12.75" customHeight="1" x14ac:dyDescent="0.2">
      <c r="A175" s="2" t="s">
        <v>16</v>
      </c>
      <c r="B175" s="2" t="s">
        <v>8</v>
      </c>
      <c r="C175" s="10" t="s">
        <v>15</v>
      </c>
      <c r="D175" s="9">
        <v>116</v>
      </c>
      <c r="E175" s="9">
        <v>49</v>
      </c>
      <c r="F175" s="9">
        <v>49</v>
      </c>
      <c r="G175" s="9">
        <v>0</v>
      </c>
      <c r="H175" s="9">
        <f t="shared" si="18"/>
        <v>67</v>
      </c>
      <c r="I175" s="3">
        <f t="shared" si="19"/>
        <v>0.42241379310344829</v>
      </c>
      <c r="J175" s="9">
        <v>54</v>
      </c>
      <c r="K175" s="9">
        <v>29</v>
      </c>
      <c r="L175" s="9">
        <v>29</v>
      </c>
      <c r="M175" s="9">
        <v>0</v>
      </c>
      <c r="N175" s="4">
        <f t="shared" si="20"/>
        <v>25</v>
      </c>
      <c r="O175" s="3">
        <f t="shared" si="21"/>
        <v>0.53703703703703709</v>
      </c>
      <c r="P175" s="9">
        <v>58</v>
      </c>
      <c r="Q175" s="9">
        <v>281</v>
      </c>
      <c r="R175" s="4">
        <f t="shared" si="22"/>
        <v>0</v>
      </c>
      <c r="S175" s="3">
        <f t="shared" si="23"/>
        <v>4.8448275862068968</v>
      </c>
      <c r="T175" s="9">
        <v>164</v>
      </c>
      <c r="U175" s="9">
        <v>148</v>
      </c>
      <c r="V175" s="4">
        <f t="shared" si="24"/>
        <v>16</v>
      </c>
      <c r="W175" s="3">
        <f t="shared" si="25"/>
        <v>0.90243902439024393</v>
      </c>
      <c r="X175" s="9">
        <v>392</v>
      </c>
      <c r="Y175" s="9">
        <v>507</v>
      </c>
      <c r="Z175" s="4">
        <f t="shared" si="26"/>
        <v>108</v>
      </c>
      <c r="AA175"/>
    </row>
    <row r="176" spans="1:27" s="2" customFormat="1" ht="12.75" customHeight="1" x14ac:dyDescent="0.2">
      <c r="A176" s="2" t="s">
        <v>16</v>
      </c>
      <c r="B176" s="2" t="s">
        <v>8</v>
      </c>
      <c r="C176" s="10" t="s">
        <v>1003</v>
      </c>
      <c r="D176" s="9">
        <v>6</v>
      </c>
      <c r="E176" s="9">
        <v>23</v>
      </c>
      <c r="F176" s="9">
        <v>23</v>
      </c>
      <c r="G176" s="9">
        <v>0</v>
      </c>
      <c r="H176" s="9">
        <f t="shared" si="18"/>
        <v>0</v>
      </c>
      <c r="I176" s="3">
        <f t="shared" si="19"/>
        <v>3.8333333333333335</v>
      </c>
      <c r="J176" s="9">
        <v>2</v>
      </c>
      <c r="K176" s="9">
        <v>7</v>
      </c>
      <c r="L176" s="9">
        <v>6</v>
      </c>
      <c r="M176" s="9">
        <v>1</v>
      </c>
      <c r="N176" s="4">
        <f t="shared" si="20"/>
        <v>0</v>
      </c>
      <c r="O176" s="3">
        <f t="shared" si="21"/>
        <v>3.5</v>
      </c>
      <c r="P176" s="9">
        <v>4</v>
      </c>
      <c r="Q176" s="9">
        <v>3</v>
      </c>
      <c r="R176" s="4">
        <f t="shared" si="22"/>
        <v>1</v>
      </c>
      <c r="S176" s="3">
        <f t="shared" si="23"/>
        <v>0.75</v>
      </c>
      <c r="T176" s="9">
        <v>15</v>
      </c>
      <c r="U176" s="9">
        <v>30</v>
      </c>
      <c r="V176" s="4">
        <f t="shared" si="24"/>
        <v>0</v>
      </c>
      <c r="W176" s="3">
        <f t="shared" si="25"/>
        <v>2</v>
      </c>
      <c r="X176" s="9">
        <v>27</v>
      </c>
      <c r="Y176" s="9">
        <v>63</v>
      </c>
      <c r="Z176" s="4">
        <f t="shared" si="26"/>
        <v>1</v>
      </c>
      <c r="AA176"/>
    </row>
    <row r="177" spans="1:27" s="2" customFormat="1" ht="12.75" customHeight="1" x14ac:dyDescent="0.2">
      <c r="A177" s="2" t="s">
        <v>16</v>
      </c>
      <c r="B177" s="2" t="s">
        <v>8</v>
      </c>
      <c r="C177" s="10" t="s">
        <v>16</v>
      </c>
      <c r="D177" s="9">
        <v>185</v>
      </c>
      <c r="E177" s="9">
        <v>0</v>
      </c>
      <c r="F177" s="9">
        <v>0</v>
      </c>
      <c r="G177" s="9">
        <v>0</v>
      </c>
      <c r="H177" s="9">
        <f t="shared" si="18"/>
        <v>185</v>
      </c>
      <c r="I177" s="3">
        <f t="shared" si="19"/>
        <v>0</v>
      </c>
      <c r="J177" s="9">
        <v>106</v>
      </c>
      <c r="K177" s="9">
        <v>7</v>
      </c>
      <c r="L177" s="9">
        <v>7</v>
      </c>
      <c r="M177" s="9">
        <v>0</v>
      </c>
      <c r="N177" s="4">
        <f t="shared" si="20"/>
        <v>99</v>
      </c>
      <c r="O177" s="3">
        <f t="shared" si="21"/>
        <v>6.6037735849056603E-2</v>
      </c>
      <c r="P177" s="9">
        <v>141</v>
      </c>
      <c r="Q177" s="9">
        <v>4</v>
      </c>
      <c r="R177" s="4">
        <f t="shared" si="22"/>
        <v>137</v>
      </c>
      <c r="S177" s="3">
        <f t="shared" si="23"/>
        <v>2.8368794326241134E-2</v>
      </c>
      <c r="T177" s="9">
        <v>403</v>
      </c>
      <c r="U177" s="9">
        <v>172</v>
      </c>
      <c r="V177" s="4">
        <f t="shared" si="24"/>
        <v>231</v>
      </c>
      <c r="W177" s="3">
        <f t="shared" si="25"/>
        <v>0.42679900744416871</v>
      </c>
      <c r="X177" s="9">
        <v>835</v>
      </c>
      <c r="Y177" s="9">
        <v>183</v>
      </c>
      <c r="Z177" s="4">
        <f t="shared" si="26"/>
        <v>652</v>
      </c>
      <c r="AA177"/>
    </row>
    <row r="178" spans="1:27" s="2" customFormat="1" ht="12.75" customHeight="1" x14ac:dyDescent="0.2">
      <c r="A178" s="2" t="s">
        <v>16</v>
      </c>
      <c r="B178" s="2" t="s">
        <v>8</v>
      </c>
      <c r="C178" s="10" t="s">
        <v>1067</v>
      </c>
      <c r="D178" s="9">
        <v>51</v>
      </c>
      <c r="E178" s="9">
        <v>0</v>
      </c>
      <c r="F178" s="9">
        <v>0</v>
      </c>
      <c r="G178" s="9">
        <v>0</v>
      </c>
      <c r="H178" s="9">
        <f t="shared" si="18"/>
        <v>51</v>
      </c>
      <c r="I178" s="3">
        <f t="shared" si="19"/>
        <v>0</v>
      </c>
      <c r="J178" s="9">
        <v>30</v>
      </c>
      <c r="K178" s="9">
        <v>1</v>
      </c>
      <c r="L178" s="9">
        <v>0</v>
      </c>
      <c r="M178" s="9">
        <v>1</v>
      </c>
      <c r="N178" s="4">
        <f t="shared" si="20"/>
        <v>29</v>
      </c>
      <c r="O178" s="3">
        <f t="shared" si="21"/>
        <v>3.3333333333333333E-2</v>
      </c>
      <c r="P178" s="9">
        <v>32</v>
      </c>
      <c r="Q178" s="9">
        <v>46</v>
      </c>
      <c r="R178" s="4">
        <f t="shared" si="22"/>
        <v>0</v>
      </c>
      <c r="S178" s="3">
        <f t="shared" si="23"/>
        <v>1.4375</v>
      </c>
      <c r="T178" s="9">
        <v>67</v>
      </c>
      <c r="U178" s="9">
        <v>56</v>
      </c>
      <c r="V178" s="4">
        <f t="shared" si="24"/>
        <v>11</v>
      </c>
      <c r="W178" s="3">
        <f t="shared" si="25"/>
        <v>0.83582089552238803</v>
      </c>
      <c r="X178" s="9">
        <v>180</v>
      </c>
      <c r="Y178" s="9">
        <v>103</v>
      </c>
      <c r="Z178" s="4">
        <f t="shared" si="26"/>
        <v>91</v>
      </c>
      <c r="AA178"/>
    </row>
    <row r="179" spans="1:27" s="2" customFormat="1" ht="12.75" customHeight="1" x14ac:dyDescent="0.2">
      <c r="A179" s="2" t="s">
        <v>16</v>
      </c>
      <c r="B179" s="2" t="s">
        <v>8</v>
      </c>
      <c r="C179" s="10" t="s">
        <v>260</v>
      </c>
      <c r="D179" s="9">
        <v>8</v>
      </c>
      <c r="E179" s="9">
        <v>0</v>
      </c>
      <c r="F179" s="9">
        <v>0</v>
      </c>
      <c r="G179" s="9">
        <v>0</v>
      </c>
      <c r="H179" s="9">
        <f t="shared" si="18"/>
        <v>8</v>
      </c>
      <c r="I179" s="3">
        <f t="shared" si="19"/>
        <v>0</v>
      </c>
      <c r="J179" s="9">
        <v>5</v>
      </c>
      <c r="K179" s="9">
        <v>8</v>
      </c>
      <c r="L179" s="9">
        <v>8</v>
      </c>
      <c r="M179" s="9">
        <v>0</v>
      </c>
      <c r="N179" s="4">
        <f t="shared" si="20"/>
        <v>0</v>
      </c>
      <c r="O179" s="3">
        <f t="shared" si="21"/>
        <v>1.6</v>
      </c>
      <c r="P179" s="9">
        <v>5</v>
      </c>
      <c r="Q179" s="9">
        <v>4</v>
      </c>
      <c r="R179" s="4">
        <f t="shared" si="22"/>
        <v>1</v>
      </c>
      <c r="S179" s="3">
        <f t="shared" si="23"/>
        <v>0.8</v>
      </c>
      <c r="T179" s="9">
        <v>13</v>
      </c>
      <c r="U179" s="9">
        <v>40</v>
      </c>
      <c r="V179" s="4">
        <f t="shared" si="24"/>
        <v>0</v>
      </c>
      <c r="W179" s="3">
        <f t="shared" si="25"/>
        <v>3.0769230769230771</v>
      </c>
      <c r="X179" s="9">
        <v>31</v>
      </c>
      <c r="Y179" s="9">
        <v>52</v>
      </c>
      <c r="Z179" s="4">
        <f t="shared" si="26"/>
        <v>9</v>
      </c>
      <c r="AA179"/>
    </row>
    <row r="180" spans="1:27" s="2" customFormat="1" ht="12.75" customHeight="1" x14ac:dyDescent="0.2">
      <c r="A180" s="2" t="s">
        <v>16</v>
      </c>
      <c r="B180" s="2" t="s">
        <v>8</v>
      </c>
      <c r="C180" s="10" t="s">
        <v>970</v>
      </c>
      <c r="D180" s="9">
        <v>4</v>
      </c>
      <c r="E180" s="9">
        <v>1</v>
      </c>
      <c r="F180" s="9">
        <v>1</v>
      </c>
      <c r="G180" s="9">
        <v>0</v>
      </c>
      <c r="H180" s="9">
        <f t="shared" si="18"/>
        <v>3</v>
      </c>
      <c r="I180" s="3">
        <f t="shared" si="19"/>
        <v>0.25</v>
      </c>
      <c r="J180" s="9">
        <v>2</v>
      </c>
      <c r="K180" s="9">
        <v>1</v>
      </c>
      <c r="L180" s="9">
        <v>1</v>
      </c>
      <c r="M180" s="9">
        <v>0</v>
      </c>
      <c r="N180" s="4">
        <f t="shared" si="20"/>
        <v>1</v>
      </c>
      <c r="O180" s="3">
        <f t="shared" si="21"/>
        <v>0.5</v>
      </c>
      <c r="P180" s="9">
        <v>3</v>
      </c>
      <c r="Q180" s="9">
        <v>9</v>
      </c>
      <c r="R180" s="4">
        <f t="shared" si="22"/>
        <v>0</v>
      </c>
      <c r="S180" s="3">
        <f t="shared" si="23"/>
        <v>3</v>
      </c>
      <c r="T180" s="9">
        <v>8</v>
      </c>
      <c r="U180" s="9">
        <v>14</v>
      </c>
      <c r="V180" s="4">
        <f t="shared" si="24"/>
        <v>0</v>
      </c>
      <c r="W180" s="3">
        <f t="shared" si="25"/>
        <v>1.75</v>
      </c>
      <c r="X180" s="9">
        <v>17</v>
      </c>
      <c r="Y180" s="9">
        <v>25</v>
      </c>
      <c r="Z180" s="4">
        <f t="shared" si="26"/>
        <v>4</v>
      </c>
      <c r="AA180"/>
    </row>
    <row r="181" spans="1:27" s="2" customFormat="1" ht="12.75" customHeight="1" x14ac:dyDescent="0.2">
      <c r="A181" s="2" t="s">
        <v>142</v>
      </c>
      <c r="B181" s="2" t="s">
        <v>13</v>
      </c>
      <c r="C181" s="10" t="s">
        <v>141</v>
      </c>
      <c r="D181" s="9">
        <v>122</v>
      </c>
      <c r="E181" s="9">
        <v>15</v>
      </c>
      <c r="F181" s="9">
        <v>15</v>
      </c>
      <c r="G181" s="9">
        <v>0</v>
      </c>
      <c r="H181" s="9">
        <f t="shared" si="18"/>
        <v>107</v>
      </c>
      <c r="I181" s="3">
        <f t="shared" si="19"/>
        <v>0.12295081967213115</v>
      </c>
      <c r="J181" s="9">
        <v>88</v>
      </c>
      <c r="K181" s="9">
        <v>76</v>
      </c>
      <c r="L181" s="9">
        <v>72</v>
      </c>
      <c r="M181" s="9">
        <v>4</v>
      </c>
      <c r="N181" s="4">
        <f t="shared" si="20"/>
        <v>12</v>
      </c>
      <c r="O181" s="3">
        <f t="shared" si="21"/>
        <v>0.86363636363636365</v>
      </c>
      <c r="P181" s="9">
        <v>100</v>
      </c>
      <c r="Q181" s="9">
        <v>2</v>
      </c>
      <c r="R181" s="4">
        <f t="shared" si="22"/>
        <v>98</v>
      </c>
      <c r="S181" s="3">
        <f t="shared" si="23"/>
        <v>0.02</v>
      </c>
      <c r="T181" s="9">
        <v>220</v>
      </c>
      <c r="U181" s="9">
        <v>43</v>
      </c>
      <c r="V181" s="4">
        <f t="shared" si="24"/>
        <v>177</v>
      </c>
      <c r="W181" s="3">
        <f t="shared" si="25"/>
        <v>0.19545454545454546</v>
      </c>
      <c r="X181" s="9">
        <v>530</v>
      </c>
      <c r="Y181" s="9">
        <v>136</v>
      </c>
      <c r="Z181" s="4">
        <f t="shared" si="26"/>
        <v>394</v>
      </c>
      <c r="AA181"/>
    </row>
    <row r="182" spans="1:27" s="2" customFormat="1" ht="12.75" customHeight="1" x14ac:dyDescent="0.2">
      <c r="A182" s="2" t="s">
        <v>142</v>
      </c>
      <c r="B182" s="2" t="s">
        <v>13</v>
      </c>
      <c r="C182" s="10" t="s">
        <v>209</v>
      </c>
      <c r="D182" s="9">
        <v>174</v>
      </c>
      <c r="E182" s="9">
        <v>49</v>
      </c>
      <c r="F182" s="9">
        <v>41</v>
      </c>
      <c r="G182" s="9">
        <v>8</v>
      </c>
      <c r="H182" s="9">
        <f t="shared" si="18"/>
        <v>125</v>
      </c>
      <c r="I182" s="3">
        <f t="shared" si="19"/>
        <v>0.28160919540229884</v>
      </c>
      <c r="J182" s="9">
        <v>126</v>
      </c>
      <c r="K182" s="9">
        <v>73</v>
      </c>
      <c r="L182" s="9">
        <v>55</v>
      </c>
      <c r="M182" s="9">
        <v>18</v>
      </c>
      <c r="N182" s="4">
        <f t="shared" si="20"/>
        <v>53</v>
      </c>
      <c r="O182" s="3">
        <f t="shared" si="21"/>
        <v>0.57936507936507942</v>
      </c>
      <c r="P182" s="9">
        <v>150</v>
      </c>
      <c r="Q182" s="9">
        <v>110</v>
      </c>
      <c r="R182" s="4">
        <f t="shared" si="22"/>
        <v>40</v>
      </c>
      <c r="S182" s="3">
        <f t="shared" si="23"/>
        <v>0.73333333333333328</v>
      </c>
      <c r="T182" s="9">
        <v>314</v>
      </c>
      <c r="U182" s="9">
        <v>259</v>
      </c>
      <c r="V182" s="4">
        <f t="shared" si="24"/>
        <v>55</v>
      </c>
      <c r="W182" s="3">
        <f t="shared" si="25"/>
        <v>0.82484076433121023</v>
      </c>
      <c r="X182" s="9">
        <v>764</v>
      </c>
      <c r="Y182" s="9">
        <v>491</v>
      </c>
      <c r="Z182" s="4">
        <f t="shared" si="26"/>
        <v>273</v>
      </c>
      <c r="AA182"/>
    </row>
    <row r="183" spans="1:27" s="2" customFormat="1" ht="12.75" customHeight="1" x14ac:dyDescent="0.2">
      <c r="A183" s="2" t="s">
        <v>142</v>
      </c>
      <c r="B183" s="2" t="s">
        <v>13</v>
      </c>
      <c r="C183" s="10" t="s">
        <v>1022</v>
      </c>
      <c r="D183" s="9">
        <v>305</v>
      </c>
      <c r="E183" s="9">
        <v>0</v>
      </c>
      <c r="F183" s="9">
        <v>0</v>
      </c>
      <c r="G183" s="9">
        <v>0</v>
      </c>
      <c r="H183" s="9">
        <f t="shared" si="18"/>
        <v>305</v>
      </c>
      <c r="I183" s="3">
        <f t="shared" si="19"/>
        <v>0</v>
      </c>
      <c r="J183" s="9">
        <v>230</v>
      </c>
      <c r="K183" s="9">
        <v>0</v>
      </c>
      <c r="L183" s="9">
        <v>0</v>
      </c>
      <c r="M183" s="9">
        <v>0</v>
      </c>
      <c r="N183" s="4">
        <f t="shared" si="20"/>
        <v>230</v>
      </c>
      <c r="O183" s="3">
        <f t="shared" si="21"/>
        <v>0</v>
      </c>
      <c r="P183" s="9">
        <v>248</v>
      </c>
      <c r="Q183" s="9">
        <v>0</v>
      </c>
      <c r="R183" s="4">
        <f t="shared" si="22"/>
        <v>248</v>
      </c>
      <c r="S183" s="3">
        <f t="shared" si="23"/>
        <v>0</v>
      </c>
      <c r="T183" s="9">
        <v>476</v>
      </c>
      <c r="U183" s="9">
        <v>391</v>
      </c>
      <c r="V183" s="4">
        <f t="shared" si="24"/>
        <v>85</v>
      </c>
      <c r="W183" s="3">
        <f t="shared" si="25"/>
        <v>0.8214285714285714</v>
      </c>
      <c r="X183" s="9">
        <v>1259</v>
      </c>
      <c r="Y183" s="9">
        <v>391</v>
      </c>
      <c r="Z183" s="4">
        <f t="shared" si="26"/>
        <v>868</v>
      </c>
      <c r="AA183"/>
    </row>
    <row r="184" spans="1:27" s="2" customFormat="1" ht="12.75" customHeight="1" x14ac:dyDescent="0.2">
      <c r="A184" s="2" t="s">
        <v>12</v>
      </c>
      <c r="B184" s="2" t="s">
        <v>3</v>
      </c>
      <c r="C184" s="10" t="s">
        <v>11</v>
      </c>
      <c r="D184" s="9">
        <v>210</v>
      </c>
      <c r="E184" s="9">
        <v>83</v>
      </c>
      <c r="F184" s="9">
        <v>83</v>
      </c>
      <c r="G184" s="9">
        <v>0</v>
      </c>
      <c r="H184" s="9">
        <f t="shared" si="18"/>
        <v>127</v>
      </c>
      <c r="I184" s="3">
        <f t="shared" si="19"/>
        <v>0.39523809523809522</v>
      </c>
      <c r="J184" s="9">
        <v>80</v>
      </c>
      <c r="K184" s="9">
        <v>335</v>
      </c>
      <c r="L184" s="9">
        <v>335</v>
      </c>
      <c r="M184" s="9">
        <v>0</v>
      </c>
      <c r="N184" s="4">
        <f t="shared" si="20"/>
        <v>0</v>
      </c>
      <c r="O184" s="3">
        <f t="shared" si="21"/>
        <v>4.1875</v>
      </c>
      <c r="P184" s="9">
        <v>7</v>
      </c>
      <c r="Q184" s="9">
        <v>839</v>
      </c>
      <c r="R184" s="4">
        <f t="shared" si="22"/>
        <v>0</v>
      </c>
      <c r="S184" s="3">
        <f t="shared" si="23"/>
        <v>119.85714285714286</v>
      </c>
      <c r="T184" s="9">
        <v>18</v>
      </c>
      <c r="U184" s="9">
        <v>0</v>
      </c>
      <c r="V184" s="4">
        <f t="shared" si="24"/>
        <v>18</v>
      </c>
      <c r="W184" s="3">
        <f t="shared" si="25"/>
        <v>0</v>
      </c>
      <c r="X184" s="9">
        <v>315</v>
      </c>
      <c r="Y184" s="9">
        <v>1257</v>
      </c>
      <c r="Z184" s="4">
        <f t="shared" si="26"/>
        <v>145</v>
      </c>
      <c r="AA184"/>
    </row>
    <row r="185" spans="1:27" s="2" customFormat="1" ht="12.75" customHeight="1" x14ac:dyDescent="0.2">
      <c r="A185" s="2" t="s">
        <v>12</v>
      </c>
      <c r="B185" s="2" t="s">
        <v>3</v>
      </c>
      <c r="C185" s="10" t="s">
        <v>17</v>
      </c>
      <c r="D185" s="9">
        <v>1256</v>
      </c>
      <c r="E185" s="9">
        <v>71</v>
      </c>
      <c r="F185" s="9">
        <v>71</v>
      </c>
      <c r="G185" s="9">
        <v>0</v>
      </c>
      <c r="H185" s="9">
        <f t="shared" si="18"/>
        <v>1185</v>
      </c>
      <c r="I185" s="3">
        <f t="shared" si="19"/>
        <v>5.6528662420382167E-2</v>
      </c>
      <c r="J185" s="9">
        <v>907</v>
      </c>
      <c r="K185" s="9">
        <v>22</v>
      </c>
      <c r="L185" s="9">
        <v>22</v>
      </c>
      <c r="M185" s="9">
        <v>0</v>
      </c>
      <c r="N185" s="4">
        <f t="shared" si="20"/>
        <v>885</v>
      </c>
      <c r="O185" s="3">
        <f t="shared" si="21"/>
        <v>2.4255788313120176E-2</v>
      </c>
      <c r="P185" s="9">
        <v>1038</v>
      </c>
      <c r="Q185" s="9">
        <v>44</v>
      </c>
      <c r="R185" s="4">
        <f t="shared" si="22"/>
        <v>994</v>
      </c>
      <c r="S185" s="3">
        <f t="shared" si="23"/>
        <v>4.238921001926782E-2</v>
      </c>
      <c r="T185" s="9">
        <v>2501</v>
      </c>
      <c r="U185" s="9">
        <v>5290</v>
      </c>
      <c r="V185" s="4">
        <f t="shared" si="24"/>
        <v>0</v>
      </c>
      <c r="W185" s="3">
        <f t="shared" si="25"/>
        <v>2.1151539384246303</v>
      </c>
      <c r="X185" s="9">
        <v>5702</v>
      </c>
      <c r="Y185" s="9">
        <v>5427</v>
      </c>
      <c r="Z185" s="4">
        <f t="shared" si="26"/>
        <v>3064</v>
      </c>
      <c r="AA185"/>
    </row>
    <row r="186" spans="1:27" s="2" customFormat="1" ht="12.75" customHeight="1" x14ac:dyDescent="0.2">
      <c r="A186" s="2" t="s">
        <v>12</v>
      </c>
      <c r="B186" s="2" t="s">
        <v>3</v>
      </c>
      <c r="C186" s="10" t="s">
        <v>51</v>
      </c>
      <c r="D186" s="9">
        <v>436</v>
      </c>
      <c r="E186" s="9">
        <v>0</v>
      </c>
      <c r="F186" s="9">
        <v>0</v>
      </c>
      <c r="G186" s="9">
        <v>0</v>
      </c>
      <c r="H186" s="9">
        <f t="shared" si="18"/>
        <v>436</v>
      </c>
      <c r="I186" s="3">
        <f t="shared" si="19"/>
        <v>0</v>
      </c>
      <c r="J186" s="9">
        <v>305</v>
      </c>
      <c r="K186" s="9">
        <v>0</v>
      </c>
      <c r="L186" s="9">
        <v>0</v>
      </c>
      <c r="M186" s="9">
        <v>0</v>
      </c>
      <c r="N186" s="4">
        <f t="shared" si="20"/>
        <v>305</v>
      </c>
      <c r="O186" s="3">
        <f t="shared" si="21"/>
        <v>0</v>
      </c>
      <c r="P186" s="9">
        <v>335</v>
      </c>
      <c r="Q186" s="9">
        <v>21</v>
      </c>
      <c r="R186" s="4">
        <f t="shared" si="22"/>
        <v>314</v>
      </c>
      <c r="S186" s="3">
        <f t="shared" si="23"/>
        <v>6.2686567164179099E-2</v>
      </c>
      <c r="T186" s="9">
        <v>785</v>
      </c>
      <c r="U186" s="9">
        <v>862</v>
      </c>
      <c r="V186" s="4">
        <f t="shared" si="24"/>
        <v>0</v>
      </c>
      <c r="W186" s="3">
        <f t="shared" si="25"/>
        <v>1.0980891719745223</v>
      </c>
      <c r="X186" s="9">
        <v>1861</v>
      </c>
      <c r="Y186" s="9">
        <v>883</v>
      </c>
      <c r="Z186" s="4">
        <f t="shared" si="26"/>
        <v>1055</v>
      </c>
      <c r="AA186"/>
    </row>
    <row r="187" spans="1:27" s="2" customFormat="1" ht="12.75" customHeight="1" x14ac:dyDescent="0.2">
      <c r="A187" s="2" t="s">
        <v>12</v>
      </c>
      <c r="B187" s="2" t="s">
        <v>3</v>
      </c>
      <c r="C187" s="10" t="s">
        <v>57</v>
      </c>
      <c r="D187" s="9">
        <v>76</v>
      </c>
      <c r="E187" s="9">
        <v>0</v>
      </c>
      <c r="F187" s="9">
        <v>0</v>
      </c>
      <c r="G187" s="9">
        <v>0</v>
      </c>
      <c r="H187" s="9">
        <f t="shared" si="18"/>
        <v>76</v>
      </c>
      <c r="I187" s="3">
        <f t="shared" si="19"/>
        <v>0</v>
      </c>
      <c r="J187" s="9">
        <v>53</v>
      </c>
      <c r="K187" s="9">
        <v>0</v>
      </c>
      <c r="L187" s="9">
        <v>0</v>
      </c>
      <c r="M187" s="9">
        <v>0</v>
      </c>
      <c r="N187" s="4">
        <f t="shared" si="20"/>
        <v>53</v>
      </c>
      <c r="O187" s="3">
        <f t="shared" si="21"/>
        <v>0</v>
      </c>
      <c r="P187" s="9">
        <v>62</v>
      </c>
      <c r="Q187" s="9">
        <v>0</v>
      </c>
      <c r="R187" s="4">
        <f t="shared" si="22"/>
        <v>62</v>
      </c>
      <c r="S187" s="3">
        <f t="shared" si="23"/>
        <v>0</v>
      </c>
      <c r="T187" s="9">
        <v>148</v>
      </c>
      <c r="U187" s="9">
        <v>26</v>
      </c>
      <c r="V187" s="4">
        <f t="shared" si="24"/>
        <v>122</v>
      </c>
      <c r="W187" s="3">
        <f t="shared" si="25"/>
        <v>0.17567567567567569</v>
      </c>
      <c r="X187" s="9">
        <v>339</v>
      </c>
      <c r="Y187" s="9">
        <v>26</v>
      </c>
      <c r="Z187" s="4">
        <f t="shared" si="26"/>
        <v>313</v>
      </c>
      <c r="AA187"/>
    </row>
    <row r="188" spans="1:27" s="2" customFormat="1" ht="12.75" customHeight="1" x14ac:dyDescent="0.2">
      <c r="A188" s="2" t="s">
        <v>12</v>
      </c>
      <c r="B188" s="2" t="s">
        <v>3</v>
      </c>
      <c r="C188" s="10" t="s">
        <v>94</v>
      </c>
      <c r="D188" s="9">
        <v>1</v>
      </c>
      <c r="E188" s="9">
        <v>0</v>
      </c>
      <c r="F188" s="9">
        <v>0</v>
      </c>
      <c r="G188" s="9">
        <v>0</v>
      </c>
      <c r="H188" s="9">
        <f t="shared" si="18"/>
        <v>1</v>
      </c>
      <c r="I188" s="3">
        <f t="shared" si="19"/>
        <v>0</v>
      </c>
      <c r="J188" s="9">
        <v>1</v>
      </c>
      <c r="K188" s="9">
        <v>0</v>
      </c>
      <c r="L188" s="9">
        <v>0</v>
      </c>
      <c r="M188" s="9">
        <v>0</v>
      </c>
      <c r="N188" s="4">
        <f t="shared" si="20"/>
        <v>1</v>
      </c>
      <c r="O188" s="3">
        <f t="shared" si="21"/>
        <v>0</v>
      </c>
      <c r="P188" s="9">
        <v>0</v>
      </c>
      <c r="Q188" s="9">
        <v>50</v>
      </c>
      <c r="R188" s="4">
        <f t="shared" si="22"/>
        <v>0</v>
      </c>
      <c r="S188" s="3" t="e">
        <f t="shared" si="23"/>
        <v>#DIV/0!</v>
      </c>
      <c r="T188" s="9">
        <v>0</v>
      </c>
      <c r="U188" s="9">
        <v>518</v>
      </c>
      <c r="V188" s="4">
        <f t="shared" si="24"/>
        <v>0</v>
      </c>
      <c r="W188" s="3" t="e">
        <f t="shared" si="25"/>
        <v>#DIV/0!</v>
      </c>
      <c r="X188" s="9">
        <v>2</v>
      </c>
      <c r="Y188" s="9">
        <v>568</v>
      </c>
      <c r="Z188" s="4">
        <f t="shared" si="26"/>
        <v>2</v>
      </c>
      <c r="AA188"/>
    </row>
    <row r="189" spans="1:27" s="2" customFormat="1" ht="12.75" customHeight="1" x14ac:dyDescent="0.2">
      <c r="A189" s="2" t="s">
        <v>12</v>
      </c>
      <c r="B189" s="2" t="s">
        <v>3</v>
      </c>
      <c r="C189" s="10" t="s">
        <v>1045</v>
      </c>
      <c r="D189" s="9">
        <v>71</v>
      </c>
      <c r="E189" s="9">
        <v>9</v>
      </c>
      <c r="F189" s="9">
        <v>9</v>
      </c>
      <c r="G189" s="9">
        <v>0</v>
      </c>
      <c r="H189" s="9">
        <f t="shared" si="18"/>
        <v>62</v>
      </c>
      <c r="I189" s="3">
        <f t="shared" si="19"/>
        <v>0.12676056338028169</v>
      </c>
      <c r="J189" s="9">
        <v>50</v>
      </c>
      <c r="K189" s="9">
        <v>8</v>
      </c>
      <c r="L189" s="9">
        <v>8</v>
      </c>
      <c r="M189" s="9">
        <v>0</v>
      </c>
      <c r="N189" s="4">
        <f t="shared" si="20"/>
        <v>42</v>
      </c>
      <c r="O189" s="3">
        <f t="shared" si="21"/>
        <v>0.16</v>
      </c>
      <c r="P189" s="9">
        <v>56</v>
      </c>
      <c r="Q189" s="9">
        <v>6</v>
      </c>
      <c r="R189" s="4">
        <f t="shared" si="22"/>
        <v>50</v>
      </c>
      <c r="S189" s="3">
        <f t="shared" si="23"/>
        <v>0.10714285714285714</v>
      </c>
      <c r="T189" s="9">
        <v>131</v>
      </c>
      <c r="U189" s="9">
        <v>320</v>
      </c>
      <c r="V189" s="4">
        <f t="shared" si="24"/>
        <v>0</v>
      </c>
      <c r="W189" s="3">
        <f t="shared" si="25"/>
        <v>2.4427480916030535</v>
      </c>
      <c r="X189" s="9">
        <v>308</v>
      </c>
      <c r="Y189" s="9">
        <v>343</v>
      </c>
      <c r="Z189" s="4">
        <f t="shared" si="26"/>
        <v>154</v>
      </c>
      <c r="AA189"/>
    </row>
    <row r="190" spans="1:27" s="2" customFormat="1" ht="12.75" customHeight="1" x14ac:dyDescent="0.2">
      <c r="A190" s="2" t="s">
        <v>12</v>
      </c>
      <c r="B190" s="2" t="s">
        <v>3</v>
      </c>
      <c r="C190" s="10" t="s">
        <v>99</v>
      </c>
      <c r="D190" s="9">
        <v>76</v>
      </c>
      <c r="E190" s="9">
        <v>0</v>
      </c>
      <c r="F190" s="9">
        <v>0</v>
      </c>
      <c r="G190" s="9">
        <v>0</v>
      </c>
      <c r="H190" s="9">
        <f t="shared" si="18"/>
        <v>76</v>
      </c>
      <c r="I190" s="3">
        <f t="shared" si="19"/>
        <v>0</v>
      </c>
      <c r="J190" s="9">
        <v>53</v>
      </c>
      <c r="K190" s="9">
        <v>0</v>
      </c>
      <c r="L190" s="9">
        <v>0</v>
      </c>
      <c r="M190" s="9">
        <v>0</v>
      </c>
      <c r="N190" s="4">
        <f t="shared" si="20"/>
        <v>53</v>
      </c>
      <c r="O190" s="3">
        <f t="shared" si="21"/>
        <v>0</v>
      </c>
      <c r="P190" s="9">
        <v>61</v>
      </c>
      <c r="Q190" s="9">
        <v>17</v>
      </c>
      <c r="R190" s="4">
        <f t="shared" si="22"/>
        <v>44</v>
      </c>
      <c r="S190" s="3">
        <f t="shared" si="23"/>
        <v>0.27868852459016391</v>
      </c>
      <c r="T190" s="9">
        <v>137</v>
      </c>
      <c r="U190" s="9">
        <v>142</v>
      </c>
      <c r="V190" s="4">
        <f t="shared" si="24"/>
        <v>0</v>
      </c>
      <c r="W190" s="3">
        <f t="shared" si="25"/>
        <v>1.0364963503649636</v>
      </c>
      <c r="X190" s="9">
        <v>327</v>
      </c>
      <c r="Y190" s="9">
        <v>159</v>
      </c>
      <c r="Z190" s="4">
        <f t="shared" si="26"/>
        <v>173</v>
      </c>
      <c r="AA190"/>
    </row>
    <row r="191" spans="1:27" s="2" customFormat="1" ht="12.75" customHeight="1" x14ac:dyDescent="0.2">
      <c r="A191" s="2" t="s">
        <v>12</v>
      </c>
      <c r="B191" s="2" t="s">
        <v>3</v>
      </c>
      <c r="C191" s="10" t="s">
        <v>128</v>
      </c>
      <c r="D191" s="9">
        <v>83</v>
      </c>
      <c r="E191" s="9">
        <v>0</v>
      </c>
      <c r="F191" s="9">
        <v>0</v>
      </c>
      <c r="G191" s="9">
        <v>0</v>
      </c>
      <c r="H191" s="9">
        <f t="shared" si="18"/>
        <v>83</v>
      </c>
      <c r="I191" s="3">
        <f t="shared" si="19"/>
        <v>0</v>
      </c>
      <c r="J191" s="9">
        <v>59</v>
      </c>
      <c r="K191" s="9">
        <v>0</v>
      </c>
      <c r="L191" s="9">
        <v>0</v>
      </c>
      <c r="M191" s="9">
        <v>0</v>
      </c>
      <c r="N191" s="4">
        <f t="shared" si="20"/>
        <v>59</v>
      </c>
      <c r="O191" s="3">
        <f t="shared" si="21"/>
        <v>0</v>
      </c>
      <c r="P191" s="9">
        <v>65</v>
      </c>
      <c r="Q191" s="9">
        <v>6</v>
      </c>
      <c r="R191" s="4">
        <f t="shared" si="22"/>
        <v>59</v>
      </c>
      <c r="S191" s="3">
        <f t="shared" si="23"/>
        <v>9.2307692307692313E-2</v>
      </c>
      <c r="T191" s="9">
        <v>151</v>
      </c>
      <c r="U191" s="9">
        <v>30</v>
      </c>
      <c r="V191" s="4">
        <f t="shared" si="24"/>
        <v>121</v>
      </c>
      <c r="W191" s="3">
        <f t="shared" si="25"/>
        <v>0.19867549668874171</v>
      </c>
      <c r="X191" s="9">
        <v>358</v>
      </c>
      <c r="Y191" s="9">
        <v>36</v>
      </c>
      <c r="Z191" s="4">
        <f t="shared" si="26"/>
        <v>322</v>
      </c>
      <c r="AA191"/>
    </row>
    <row r="192" spans="1:27" s="2" customFormat="1" ht="12.75" customHeight="1" x14ac:dyDescent="0.2">
      <c r="A192" s="2" t="s">
        <v>12</v>
      </c>
      <c r="B192" s="2" t="s">
        <v>3</v>
      </c>
      <c r="C192" s="10" t="s">
        <v>131</v>
      </c>
      <c r="D192" s="9">
        <v>411</v>
      </c>
      <c r="E192" s="9">
        <v>176</v>
      </c>
      <c r="F192" s="9">
        <v>28</v>
      </c>
      <c r="G192" s="9">
        <v>148</v>
      </c>
      <c r="H192" s="9">
        <f t="shared" si="18"/>
        <v>235</v>
      </c>
      <c r="I192" s="3">
        <f t="shared" si="19"/>
        <v>0.42822384428223842</v>
      </c>
      <c r="J192" s="9">
        <v>299</v>
      </c>
      <c r="K192" s="9">
        <v>85</v>
      </c>
      <c r="L192" s="9">
        <v>85</v>
      </c>
      <c r="M192" s="9">
        <v>0</v>
      </c>
      <c r="N192" s="4">
        <f t="shared" si="20"/>
        <v>214</v>
      </c>
      <c r="O192" s="3">
        <f t="shared" si="21"/>
        <v>0.28428093645484948</v>
      </c>
      <c r="P192" s="9">
        <v>337</v>
      </c>
      <c r="Q192" s="9">
        <v>11</v>
      </c>
      <c r="R192" s="4">
        <f t="shared" si="22"/>
        <v>326</v>
      </c>
      <c r="S192" s="3">
        <f t="shared" si="23"/>
        <v>3.2640949554896145E-2</v>
      </c>
      <c r="T192" s="9">
        <v>794</v>
      </c>
      <c r="U192" s="9">
        <v>781</v>
      </c>
      <c r="V192" s="4">
        <f t="shared" si="24"/>
        <v>13</v>
      </c>
      <c r="W192" s="3">
        <f t="shared" si="25"/>
        <v>0.98362720403022674</v>
      </c>
      <c r="X192" s="9">
        <v>1841</v>
      </c>
      <c r="Y192" s="9">
        <v>1053</v>
      </c>
      <c r="Z192" s="4">
        <f t="shared" si="26"/>
        <v>788</v>
      </c>
      <c r="AA192"/>
    </row>
    <row r="193" spans="1:27" s="2" customFormat="1" ht="12.75" customHeight="1" x14ac:dyDescent="0.2">
      <c r="A193" s="2" t="s">
        <v>12</v>
      </c>
      <c r="B193" s="2" t="s">
        <v>3</v>
      </c>
      <c r="C193" s="10" t="s">
        <v>133</v>
      </c>
      <c r="D193" s="9">
        <v>164</v>
      </c>
      <c r="E193" s="9">
        <v>13</v>
      </c>
      <c r="F193" s="9">
        <v>13</v>
      </c>
      <c r="G193" s="9">
        <v>0</v>
      </c>
      <c r="H193" s="9">
        <f t="shared" si="18"/>
        <v>151</v>
      </c>
      <c r="I193" s="3">
        <f t="shared" si="19"/>
        <v>7.926829268292683E-2</v>
      </c>
      <c r="J193" s="9">
        <v>120</v>
      </c>
      <c r="K193" s="9">
        <v>47</v>
      </c>
      <c r="L193" s="9">
        <v>47</v>
      </c>
      <c r="M193" s="9">
        <v>0</v>
      </c>
      <c r="N193" s="4">
        <f t="shared" si="20"/>
        <v>73</v>
      </c>
      <c r="O193" s="3">
        <f t="shared" si="21"/>
        <v>0.39166666666666666</v>
      </c>
      <c r="P193" s="9">
        <v>135</v>
      </c>
      <c r="Q193" s="9">
        <v>79</v>
      </c>
      <c r="R193" s="4">
        <f t="shared" si="22"/>
        <v>56</v>
      </c>
      <c r="S193" s="3">
        <f t="shared" si="23"/>
        <v>0.58518518518518514</v>
      </c>
      <c r="T193" s="9">
        <v>328</v>
      </c>
      <c r="U193" s="9">
        <v>102</v>
      </c>
      <c r="V193" s="4">
        <f t="shared" si="24"/>
        <v>226</v>
      </c>
      <c r="W193" s="3">
        <f t="shared" si="25"/>
        <v>0.31097560975609756</v>
      </c>
      <c r="X193" s="9">
        <v>747</v>
      </c>
      <c r="Y193" s="9">
        <v>241</v>
      </c>
      <c r="Z193" s="4">
        <f t="shared" si="26"/>
        <v>506</v>
      </c>
      <c r="AA193"/>
    </row>
    <row r="194" spans="1:27" s="2" customFormat="1" ht="12.75" customHeight="1" x14ac:dyDescent="0.2">
      <c r="A194" s="2" t="s">
        <v>12</v>
      </c>
      <c r="B194" s="2" t="s">
        <v>3</v>
      </c>
      <c r="C194" s="10" t="s">
        <v>161</v>
      </c>
      <c r="D194" s="9">
        <v>2817</v>
      </c>
      <c r="E194" s="9">
        <v>907</v>
      </c>
      <c r="F194" s="9">
        <v>907</v>
      </c>
      <c r="G194" s="9">
        <v>0</v>
      </c>
      <c r="H194" s="9">
        <f t="shared" si="18"/>
        <v>1910</v>
      </c>
      <c r="I194" s="3">
        <f t="shared" si="19"/>
        <v>0.32197373091941783</v>
      </c>
      <c r="J194" s="9">
        <v>2034</v>
      </c>
      <c r="K194" s="9">
        <v>3</v>
      </c>
      <c r="L194" s="9">
        <v>3</v>
      </c>
      <c r="M194" s="9">
        <v>0</v>
      </c>
      <c r="N194" s="4">
        <f t="shared" si="20"/>
        <v>2031</v>
      </c>
      <c r="O194" s="3">
        <f t="shared" si="21"/>
        <v>1.4749262536873156E-3</v>
      </c>
      <c r="P194" s="9">
        <v>2239</v>
      </c>
      <c r="Q194" s="9">
        <v>12973</v>
      </c>
      <c r="R194" s="4">
        <f t="shared" si="22"/>
        <v>0</v>
      </c>
      <c r="S194" s="3">
        <f t="shared" si="23"/>
        <v>5.7941045109423852</v>
      </c>
      <c r="T194" s="9">
        <v>5059</v>
      </c>
      <c r="U194" s="9">
        <v>8682</v>
      </c>
      <c r="V194" s="4">
        <f t="shared" si="24"/>
        <v>0</v>
      </c>
      <c r="W194" s="3">
        <f t="shared" si="25"/>
        <v>1.7161494366475587</v>
      </c>
      <c r="X194" s="9">
        <v>12149</v>
      </c>
      <c r="Y194" s="9">
        <v>22565</v>
      </c>
      <c r="Z194" s="4">
        <f t="shared" si="26"/>
        <v>3941</v>
      </c>
      <c r="AA194"/>
    </row>
    <row r="195" spans="1:27" s="2" customFormat="1" ht="12.75" customHeight="1" x14ac:dyDescent="0.2">
      <c r="A195" s="2" t="s">
        <v>12</v>
      </c>
      <c r="B195" s="2" t="s">
        <v>3</v>
      </c>
      <c r="C195" s="10" t="s">
        <v>164</v>
      </c>
      <c r="D195" s="9">
        <v>1</v>
      </c>
      <c r="E195" s="9">
        <v>0</v>
      </c>
      <c r="F195" s="9">
        <v>0</v>
      </c>
      <c r="G195" s="9">
        <v>0</v>
      </c>
      <c r="H195" s="9">
        <f t="shared" si="18"/>
        <v>1</v>
      </c>
      <c r="I195" s="3">
        <f t="shared" si="19"/>
        <v>0</v>
      </c>
      <c r="J195" s="9">
        <v>77</v>
      </c>
      <c r="K195" s="9">
        <v>3</v>
      </c>
      <c r="L195" s="9">
        <v>3</v>
      </c>
      <c r="M195" s="9">
        <v>0</v>
      </c>
      <c r="N195" s="4">
        <f t="shared" si="20"/>
        <v>74</v>
      </c>
      <c r="O195" s="3">
        <f t="shared" si="21"/>
        <v>3.896103896103896E-2</v>
      </c>
      <c r="P195" s="9">
        <v>1</v>
      </c>
      <c r="Q195" s="9">
        <v>11</v>
      </c>
      <c r="R195" s="4">
        <f t="shared" si="22"/>
        <v>0</v>
      </c>
      <c r="S195" s="3">
        <f t="shared" si="23"/>
        <v>11</v>
      </c>
      <c r="T195" s="9">
        <v>1</v>
      </c>
      <c r="U195" s="9">
        <v>22</v>
      </c>
      <c r="V195" s="4">
        <f t="shared" si="24"/>
        <v>0</v>
      </c>
      <c r="W195" s="3">
        <f t="shared" si="25"/>
        <v>22</v>
      </c>
      <c r="X195" s="9">
        <v>80</v>
      </c>
      <c r="Y195" s="9">
        <v>36</v>
      </c>
      <c r="Z195" s="4">
        <f t="shared" si="26"/>
        <v>75</v>
      </c>
      <c r="AA195"/>
    </row>
    <row r="196" spans="1:27" s="2" customFormat="1" ht="12.75" customHeight="1" x14ac:dyDescent="0.2">
      <c r="A196" s="2" t="s">
        <v>12</v>
      </c>
      <c r="B196" s="2" t="s">
        <v>3</v>
      </c>
      <c r="C196" s="10" t="s">
        <v>166</v>
      </c>
      <c r="D196" s="9">
        <v>2</v>
      </c>
      <c r="E196" s="9">
        <v>0</v>
      </c>
      <c r="F196" s="9">
        <v>0</v>
      </c>
      <c r="G196" s="9">
        <v>0</v>
      </c>
      <c r="H196" s="9">
        <f t="shared" ref="H196:H259" si="27">IF(D196-E196&gt;0,D196-E196,0)</f>
        <v>2</v>
      </c>
      <c r="I196" s="3">
        <f t="shared" ref="I196:I259" si="28">E196/D196</f>
        <v>0</v>
      </c>
      <c r="J196" s="9">
        <v>2</v>
      </c>
      <c r="K196" s="9">
        <v>0</v>
      </c>
      <c r="L196" s="9">
        <v>0</v>
      </c>
      <c r="M196" s="9">
        <v>0</v>
      </c>
      <c r="N196" s="4">
        <f t="shared" ref="N196:N259" si="29">IF(J196-K196&gt;0,J196-K196,0)</f>
        <v>2</v>
      </c>
      <c r="O196" s="3">
        <f t="shared" ref="O196:O259" si="30">K196/J196</f>
        <v>0</v>
      </c>
      <c r="P196" s="9">
        <v>2</v>
      </c>
      <c r="Q196" s="9">
        <v>0</v>
      </c>
      <c r="R196" s="4">
        <f t="shared" ref="R196:R259" si="31">IF(P196-Q196&gt;0,P196-Q196,0)</f>
        <v>2</v>
      </c>
      <c r="S196" s="3">
        <f t="shared" ref="S196:S259" si="32">Q196/P196</f>
        <v>0</v>
      </c>
      <c r="T196" s="9">
        <v>3</v>
      </c>
      <c r="U196" s="9">
        <v>0</v>
      </c>
      <c r="V196" s="4">
        <f t="shared" ref="V196:V259" si="33">IF(T196-U196&gt;0,T196-U196,0)</f>
        <v>3</v>
      </c>
      <c r="W196" s="3">
        <f t="shared" ref="W196:W259" si="34">U196/T196</f>
        <v>0</v>
      </c>
      <c r="X196" s="9">
        <v>9</v>
      </c>
      <c r="Y196" s="9">
        <v>0</v>
      </c>
      <c r="Z196" s="4">
        <f t="shared" ref="Z196:Z259" si="35">H196+N196+R196+V196</f>
        <v>9</v>
      </c>
      <c r="AA196"/>
    </row>
    <row r="197" spans="1:27" s="2" customFormat="1" ht="12.75" customHeight="1" x14ac:dyDescent="0.2">
      <c r="A197" s="2" t="s">
        <v>12</v>
      </c>
      <c r="B197" s="2" t="s">
        <v>3</v>
      </c>
      <c r="C197" s="10" t="s">
        <v>168</v>
      </c>
      <c r="D197" s="9">
        <v>1</v>
      </c>
      <c r="E197" s="9">
        <v>0</v>
      </c>
      <c r="F197" s="9">
        <v>0</v>
      </c>
      <c r="G197" s="9">
        <v>0</v>
      </c>
      <c r="H197" s="9">
        <f t="shared" si="27"/>
        <v>1</v>
      </c>
      <c r="I197" s="3">
        <f t="shared" si="28"/>
        <v>0</v>
      </c>
      <c r="J197" s="9">
        <v>1</v>
      </c>
      <c r="K197" s="9">
        <v>1</v>
      </c>
      <c r="L197" s="9">
        <v>1</v>
      </c>
      <c r="M197" s="9">
        <v>0</v>
      </c>
      <c r="N197" s="4">
        <f t="shared" si="29"/>
        <v>0</v>
      </c>
      <c r="O197" s="3">
        <f t="shared" si="30"/>
        <v>1</v>
      </c>
      <c r="P197" s="9">
        <v>0</v>
      </c>
      <c r="Q197" s="9">
        <v>7</v>
      </c>
      <c r="R197" s="4">
        <f t="shared" si="31"/>
        <v>0</v>
      </c>
      <c r="S197" s="3" t="e">
        <f t="shared" si="32"/>
        <v>#DIV/0!</v>
      </c>
      <c r="T197" s="9">
        <v>0</v>
      </c>
      <c r="U197" s="9">
        <v>57</v>
      </c>
      <c r="V197" s="4">
        <f t="shared" si="33"/>
        <v>0</v>
      </c>
      <c r="W197" s="3" t="e">
        <f t="shared" si="34"/>
        <v>#DIV/0!</v>
      </c>
      <c r="X197" s="9">
        <v>2</v>
      </c>
      <c r="Y197" s="9">
        <v>65</v>
      </c>
      <c r="Z197" s="4">
        <f t="shared" si="35"/>
        <v>1</v>
      </c>
      <c r="AA197"/>
    </row>
    <row r="198" spans="1:27" s="2" customFormat="1" ht="12.75" customHeight="1" x14ac:dyDescent="0.2">
      <c r="A198" s="2" t="s">
        <v>12</v>
      </c>
      <c r="B198" s="2" t="s">
        <v>3</v>
      </c>
      <c r="C198" s="10" t="s">
        <v>169</v>
      </c>
      <c r="D198" s="9">
        <v>1</v>
      </c>
      <c r="E198" s="9">
        <v>0</v>
      </c>
      <c r="F198" s="9">
        <v>0</v>
      </c>
      <c r="G198" s="9">
        <v>0</v>
      </c>
      <c r="H198" s="9">
        <f t="shared" si="27"/>
        <v>1</v>
      </c>
      <c r="I198" s="3">
        <f t="shared" si="28"/>
        <v>0</v>
      </c>
      <c r="J198" s="9">
        <v>1</v>
      </c>
      <c r="K198" s="9">
        <v>0</v>
      </c>
      <c r="L198" s="9">
        <v>0</v>
      </c>
      <c r="M198" s="9">
        <v>0</v>
      </c>
      <c r="N198" s="4">
        <f t="shared" si="29"/>
        <v>1</v>
      </c>
      <c r="O198" s="3">
        <f t="shared" si="30"/>
        <v>0</v>
      </c>
      <c r="P198" s="9">
        <v>0</v>
      </c>
      <c r="Q198" s="9">
        <v>292</v>
      </c>
      <c r="R198" s="4">
        <f t="shared" si="31"/>
        <v>0</v>
      </c>
      <c r="S198" s="3" t="e">
        <f t="shared" si="32"/>
        <v>#DIV/0!</v>
      </c>
      <c r="T198" s="9">
        <v>0</v>
      </c>
      <c r="U198" s="9">
        <v>2</v>
      </c>
      <c r="V198" s="4">
        <f t="shared" si="33"/>
        <v>0</v>
      </c>
      <c r="W198" s="3" t="e">
        <f t="shared" si="34"/>
        <v>#DIV/0!</v>
      </c>
      <c r="X198" s="9">
        <v>2</v>
      </c>
      <c r="Y198" s="9">
        <v>294</v>
      </c>
      <c r="Z198" s="4">
        <f t="shared" si="35"/>
        <v>2</v>
      </c>
      <c r="AA198"/>
    </row>
    <row r="199" spans="1:27" s="2" customFormat="1" ht="12.75" customHeight="1" x14ac:dyDescent="0.2">
      <c r="A199" s="2" t="s">
        <v>12</v>
      </c>
      <c r="B199" s="2" t="s">
        <v>3</v>
      </c>
      <c r="C199" s="10" t="s">
        <v>1056</v>
      </c>
      <c r="D199" s="9">
        <v>43</v>
      </c>
      <c r="E199" s="9">
        <v>32</v>
      </c>
      <c r="F199" s="9">
        <v>32</v>
      </c>
      <c r="G199" s="9">
        <v>0</v>
      </c>
      <c r="H199" s="9">
        <f t="shared" si="27"/>
        <v>11</v>
      </c>
      <c r="I199" s="3">
        <f t="shared" si="28"/>
        <v>0.7441860465116279</v>
      </c>
      <c r="J199" s="9">
        <v>30</v>
      </c>
      <c r="K199" s="9">
        <v>38</v>
      </c>
      <c r="L199" s="9">
        <v>38</v>
      </c>
      <c r="M199" s="9">
        <v>0</v>
      </c>
      <c r="N199" s="4">
        <f t="shared" si="29"/>
        <v>0</v>
      </c>
      <c r="O199" s="3">
        <f t="shared" si="30"/>
        <v>1.2666666666666666</v>
      </c>
      <c r="P199" s="9">
        <v>34</v>
      </c>
      <c r="Q199" s="9">
        <v>2</v>
      </c>
      <c r="R199" s="4">
        <f t="shared" si="31"/>
        <v>32</v>
      </c>
      <c r="S199" s="3">
        <f t="shared" si="32"/>
        <v>5.8823529411764705E-2</v>
      </c>
      <c r="T199" s="9">
        <v>75</v>
      </c>
      <c r="U199" s="9">
        <v>1150</v>
      </c>
      <c r="V199" s="4">
        <f t="shared" si="33"/>
        <v>0</v>
      </c>
      <c r="W199" s="3">
        <f t="shared" si="34"/>
        <v>15.333333333333334</v>
      </c>
      <c r="X199" s="9">
        <v>182</v>
      </c>
      <c r="Y199" s="9">
        <v>1222</v>
      </c>
      <c r="Z199" s="4">
        <f t="shared" si="35"/>
        <v>43</v>
      </c>
      <c r="AA199"/>
    </row>
    <row r="200" spans="1:27" s="2" customFormat="1" ht="12.75" customHeight="1" x14ac:dyDescent="0.2">
      <c r="A200" s="2" t="s">
        <v>12</v>
      </c>
      <c r="B200" s="2" t="s">
        <v>3</v>
      </c>
      <c r="C200" s="10" t="s">
        <v>1057</v>
      </c>
      <c r="D200" s="9">
        <v>1</v>
      </c>
      <c r="E200" s="9">
        <v>0</v>
      </c>
      <c r="F200" s="9">
        <v>0</v>
      </c>
      <c r="G200" s="9">
        <v>0</v>
      </c>
      <c r="H200" s="9">
        <f t="shared" si="27"/>
        <v>1</v>
      </c>
      <c r="I200" s="3">
        <f t="shared" si="28"/>
        <v>0</v>
      </c>
      <c r="J200" s="9">
        <v>1</v>
      </c>
      <c r="K200" s="9">
        <v>0</v>
      </c>
      <c r="L200" s="9">
        <v>0</v>
      </c>
      <c r="M200" s="9">
        <v>0</v>
      </c>
      <c r="N200" s="4">
        <f t="shared" si="29"/>
        <v>1</v>
      </c>
      <c r="O200" s="3">
        <f t="shared" si="30"/>
        <v>0</v>
      </c>
      <c r="P200" s="9">
        <v>0</v>
      </c>
      <c r="Q200" s="9">
        <v>0</v>
      </c>
      <c r="R200" s="4">
        <f t="shared" si="31"/>
        <v>0</v>
      </c>
      <c r="S200" s="3" t="e">
        <f t="shared" si="32"/>
        <v>#DIV/0!</v>
      </c>
      <c r="T200" s="9">
        <v>0</v>
      </c>
      <c r="U200" s="9">
        <v>0</v>
      </c>
      <c r="V200" s="4">
        <f t="shared" si="33"/>
        <v>0</v>
      </c>
      <c r="W200" s="3" t="e">
        <f t="shared" si="34"/>
        <v>#DIV/0!</v>
      </c>
      <c r="X200" s="9">
        <v>2</v>
      </c>
      <c r="Y200" s="9">
        <v>0</v>
      </c>
      <c r="Z200" s="4">
        <f t="shared" si="35"/>
        <v>2</v>
      </c>
      <c r="AA200"/>
    </row>
    <row r="201" spans="1:27" s="2" customFormat="1" ht="12.75" customHeight="1" x14ac:dyDescent="0.2">
      <c r="A201" s="2" t="s">
        <v>12</v>
      </c>
      <c r="B201" s="2" t="s">
        <v>3</v>
      </c>
      <c r="C201" s="10" t="s">
        <v>171</v>
      </c>
      <c r="D201" s="9">
        <v>647</v>
      </c>
      <c r="E201" s="9">
        <v>0</v>
      </c>
      <c r="F201" s="9">
        <v>0</v>
      </c>
      <c r="G201" s="9">
        <v>0</v>
      </c>
      <c r="H201" s="9">
        <f t="shared" si="27"/>
        <v>647</v>
      </c>
      <c r="I201" s="3">
        <f t="shared" si="28"/>
        <v>0</v>
      </c>
      <c r="J201" s="9">
        <v>450</v>
      </c>
      <c r="K201" s="9">
        <v>0</v>
      </c>
      <c r="L201" s="9">
        <v>0</v>
      </c>
      <c r="M201" s="9">
        <v>0</v>
      </c>
      <c r="N201" s="4">
        <f t="shared" si="29"/>
        <v>450</v>
      </c>
      <c r="O201" s="3">
        <f t="shared" si="30"/>
        <v>0</v>
      </c>
      <c r="P201" s="9">
        <v>497</v>
      </c>
      <c r="Q201" s="9">
        <v>201</v>
      </c>
      <c r="R201" s="4">
        <f t="shared" si="31"/>
        <v>296</v>
      </c>
      <c r="S201" s="3">
        <f t="shared" si="32"/>
        <v>0.40442655935613681</v>
      </c>
      <c r="T201" s="9">
        <v>1133</v>
      </c>
      <c r="U201" s="9">
        <v>2387</v>
      </c>
      <c r="V201" s="4">
        <f t="shared" si="33"/>
        <v>0</v>
      </c>
      <c r="W201" s="3">
        <f t="shared" si="34"/>
        <v>2.1067961165048543</v>
      </c>
      <c r="X201" s="9">
        <v>2727</v>
      </c>
      <c r="Y201" s="9">
        <v>2588</v>
      </c>
      <c r="Z201" s="4">
        <f t="shared" si="35"/>
        <v>1393</v>
      </c>
      <c r="AA201"/>
    </row>
    <row r="202" spans="1:27" s="2" customFormat="1" ht="12.75" customHeight="1" x14ac:dyDescent="0.2">
      <c r="A202" s="2" t="s">
        <v>12</v>
      </c>
      <c r="B202" s="2" t="s">
        <v>3</v>
      </c>
      <c r="C202" s="10" t="s">
        <v>1062</v>
      </c>
      <c r="D202" s="9">
        <v>14</v>
      </c>
      <c r="E202" s="9">
        <v>0</v>
      </c>
      <c r="F202" s="9">
        <v>0</v>
      </c>
      <c r="G202" s="9">
        <v>0</v>
      </c>
      <c r="H202" s="9">
        <f t="shared" si="27"/>
        <v>14</v>
      </c>
      <c r="I202" s="3">
        <f t="shared" si="28"/>
        <v>0</v>
      </c>
      <c r="J202" s="9">
        <v>10</v>
      </c>
      <c r="K202" s="9">
        <v>0</v>
      </c>
      <c r="L202" s="9">
        <v>0</v>
      </c>
      <c r="M202" s="9">
        <v>0</v>
      </c>
      <c r="N202" s="4">
        <f t="shared" si="29"/>
        <v>10</v>
      </c>
      <c r="O202" s="3">
        <f t="shared" si="30"/>
        <v>0</v>
      </c>
      <c r="P202" s="9">
        <v>11</v>
      </c>
      <c r="Q202" s="9">
        <v>0</v>
      </c>
      <c r="R202" s="4">
        <f t="shared" si="31"/>
        <v>11</v>
      </c>
      <c r="S202" s="3">
        <f t="shared" si="32"/>
        <v>0</v>
      </c>
      <c r="T202" s="9">
        <v>26</v>
      </c>
      <c r="U202" s="9">
        <v>5</v>
      </c>
      <c r="V202" s="4">
        <f t="shared" si="33"/>
        <v>21</v>
      </c>
      <c r="W202" s="3">
        <f t="shared" si="34"/>
        <v>0.19230769230769232</v>
      </c>
      <c r="X202" s="9">
        <v>61</v>
      </c>
      <c r="Y202" s="9">
        <v>5</v>
      </c>
      <c r="Z202" s="4">
        <f t="shared" si="35"/>
        <v>56</v>
      </c>
      <c r="AA202"/>
    </row>
    <row r="203" spans="1:27" s="2" customFormat="1" ht="12.75" customHeight="1" x14ac:dyDescent="0.2">
      <c r="A203" s="2" t="s">
        <v>12</v>
      </c>
      <c r="B203" s="2" t="s">
        <v>3</v>
      </c>
      <c r="C203" s="10" t="s">
        <v>196</v>
      </c>
      <c r="D203" s="9">
        <v>42</v>
      </c>
      <c r="E203" s="9">
        <v>13</v>
      </c>
      <c r="F203" s="9">
        <v>13</v>
      </c>
      <c r="G203" s="9">
        <v>0</v>
      </c>
      <c r="H203" s="9">
        <f t="shared" si="27"/>
        <v>29</v>
      </c>
      <c r="I203" s="3">
        <f t="shared" si="28"/>
        <v>0.30952380952380953</v>
      </c>
      <c r="J203" s="9">
        <v>29</v>
      </c>
      <c r="K203" s="9">
        <v>28</v>
      </c>
      <c r="L203" s="9">
        <v>28</v>
      </c>
      <c r="M203" s="9">
        <v>0</v>
      </c>
      <c r="N203" s="4">
        <f t="shared" si="29"/>
        <v>1</v>
      </c>
      <c r="O203" s="3">
        <f t="shared" si="30"/>
        <v>0.96551724137931039</v>
      </c>
      <c r="P203" s="9">
        <v>33</v>
      </c>
      <c r="Q203" s="9">
        <v>16</v>
      </c>
      <c r="R203" s="4">
        <f t="shared" si="31"/>
        <v>17</v>
      </c>
      <c r="S203" s="3">
        <f t="shared" si="32"/>
        <v>0.48484848484848486</v>
      </c>
      <c r="T203" s="9">
        <v>73</v>
      </c>
      <c r="U203" s="9">
        <v>805</v>
      </c>
      <c r="V203" s="4">
        <f t="shared" si="33"/>
        <v>0</v>
      </c>
      <c r="W203" s="3">
        <f t="shared" si="34"/>
        <v>11.027397260273972</v>
      </c>
      <c r="X203" s="9">
        <v>177</v>
      </c>
      <c r="Y203" s="9">
        <v>862</v>
      </c>
      <c r="Z203" s="4">
        <f t="shared" si="35"/>
        <v>47</v>
      </c>
      <c r="AA203"/>
    </row>
    <row r="204" spans="1:27" s="2" customFormat="1" ht="12.75" customHeight="1" x14ac:dyDescent="0.2">
      <c r="A204" s="2" t="s">
        <v>12</v>
      </c>
      <c r="B204" s="2" t="s">
        <v>3</v>
      </c>
      <c r="C204" s="10" t="s">
        <v>956</v>
      </c>
      <c r="D204" s="9">
        <v>1</v>
      </c>
      <c r="E204" s="9">
        <v>0</v>
      </c>
      <c r="F204" s="9">
        <v>0</v>
      </c>
      <c r="G204" s="9">
        <v>0</v>
      </c>
      <c r="H204" s="9">
        <f t="shared" si="27"/>
        <v>1</v>
      </c>
      <c r="I204" s="3">
        <f t="shared" si="28"/>
        <v>0</v>
      </c>
      <c r="J204" s="9">
        <v>1</v>
      </c>
      <c r="K204" s="9">
        <v>0</v>
      </c>
      <c r="L204" s="9">
        <v>0</v>
      </c>
      <c r="M204" s="9">
        <v>0</v>
      </c>
      <c r="N204" s="4">
        <f t="shared" si="29"/>
        <v>1</v>
      </c>
      <c r="O204" s="3">
        <f t="shared" si="30"/>
        <v>0</v>
      </c>
      <c r="P204" s="9">
        <v>1</v>
      </c>
      <c r="Q204" s="9">
        <v>0</v>
      </c>
      <c r="R204" s="4">
        <f t="shared" si="31"/>
        <v>1</v>
      </c>
      <c r="S204" s="3">
        <f t="shared" si="32"/>
        <v>0</v>
      </c>
      <c r="T204" s="9">
        <v>2</v>
      </c>
      <c r="U204" s="9">
        <v>1214</v>
      </c>
      <c r="V204" s="4">
        <f t="shared" si="33"/>
        <v>0</v>
      </c>
      <c r="W204" s="3">
        <f t="shared" si="34"/>
        <v>607</v>
      </c>
      <c r="X204" s="9">
        <v>5</v>
      </c>
      <c r="Y204" s="9">
        <v>1214</v>
      </c>
      <c r="Z204" s="4">
        <f t="shared" si="35"/>
        <v>3</v>
      </c>
      <c r="AA204"/>
    </row>
    <row r="205" spans="1:27" s="2" customFormat="1" ht="12.75" customHeight="1" x14ac:dyDescent="0.2">
      <c r="A205" s="2" t="s">
        <v>12</v>
      </c>
      <c r="B205" s="2" t="s">
        <v>3</v>
      </c>
      <c r="C205" s="10" t="s">
        <v>12</v>
      </c>
      <c r="D205" s="9">
        <v>83</v>
      </c>
      <c r="E205" s="9">
        <v>0</v>
      </c>
      <c r="F205" s="9">
        <v>0</v>
      </c>
      <c r="G205" s="9">
        <v>0</v>
      </c>
      <c r="H205" s="9">
        <f t="shared" si="27"/>
        <v>83</v>
      </c>
      <c r="I205" s="3">
        <f t="shared" si="28"/>
        <v>0</v>
      </c>
      <c r="J205" s="9">
        <v>59</v>
      </c>
      <c r="K205" s="9">
        <v>1</v>
      </c>
      <c r="L205" s="9">
        <v>1</v>
      </c>
      <c r="M205" s="9">
        <v>0</v>
      </c>
      <c r="N205" s="4">
        <f t="shared" si="29"/>
        <v>58</v>
      </c>
      <c r="O205" s="3">
        <f t="shared" si="30"/>
        <v>1.6949152542372881E-2</v>
      </c>
      <c r="P205" s="9">
        <v>66</v>
      </c>
      <c r="Q205" s="9">
        <v>8</v>
      </c>
      <c r="R205" s="4">
        <f t="shared" si="31"/>
        <v>58</v>
      </c>
      <c r="S205" s="3">
        <f t="shared" si="32"/>
        <v>0.12121212121212122</v>
      </c>
      <c r="T205" s="9">
        <v>155</v>
      </c>
      <c r="U205" s="9">
        <v>7</v>
      </c>
      <c r="V205" s="4">
        <f t="shared" si="33"/>
        <v>148</v>
      </c>
      <c r="W205" s="3">
        <f t="shared" si="34"/>
        <v>4.5161290322580643E-2</v>
      </c>
      <c r="X205" s="9">
        <v>363</v>
      </c>
      <c r="Y205" s="9">
        <v>16</v>
      </c>
      <c r="Z205" s="4">
        <f t="shared" si="35"/>
        <v>347</v>
      </c>
      <c r="AA205"/>
    </row>
    <row r="206" spans="1:27" s="2" customFormat="1" ht="12.75" customHeight="1" x14ac:dyDescent="0.2">
      <c r="A206" s="2" t="s">
        <v>12</v>
      </c>
      <c r="B206" s="2" t="s">
        <v>3</v>
      </c>
      <c r="C206" s="10" t="s">
        <v>218</v>
      </c>
      <c r="D206" s="9">
        <v>1240</v>
      </c>
      <c r="E206" s="9">
        <v>81</v>
      </c>
      <c r="F206" s="9">
        <v>81</v>
      </c>
      <c r="G206" s="9">
        <v>0</v>
      </c>
      <c r="H206" s="9">
        <f t="shared" si="27"/>
        <v>1159</v>
      </c>
      <c r="I206" s="3">
        <f t="shared" si="28"/>
        <v>6.5322580645161291E-2</v>
      </c>
      <c r="J206" s="9">
        <v>879</v>
      </c>
      <c r="K206" s="9">
        <v>151</v>
      </c>
      <c r="L206" s="9">
        <v>151</v>
      </c>
      <c r="M206" s="9">
        <v>0</v>
      </c>
      <c r="N206" s="4">
        <f t="shared" si="29"/>
        <v>728</v>
      </c>
      <c r="O206" s="3">
        <f t="shared" si="30"/>
        <v>0.17178612059158135</v>
      </c>
      <c r="P206" s="9">
        <v>979</v>
      </c>
      <c r="Q206" s="9">
        <v>180</v>
      </c>
      <c r="R206" s="4">
        <f t="shared" si="31"/>
        <v>799</v>
      </c>
      <c r="S206" s="3">
        <f t="shared" si="32"/>
        <v>0.18386108273748722</v>
      </c>
      <c r="T206" s="9">
        <v>2174</v>
      </c>
      <c r="U206" s="9">
        <v>3283</v>
      </c>
      <c r="V206" s="4">
        <f t="shared" si="33"/>
        <v>0</v>
      </c>
      <c r="W206" s="3">
        <f t="shared" si="34"/>
        <v>1.5101195952161914</v>
      </c>
      <c r="X206" s="9">
        <v>5272</v>
      </c>
      <c r="Y206" s="9">
        <v>3695</v>
      </c>
      <c r="Z206" s="4">
        <f t="shared" si="35"/>
        <v>2686</v>
      </c>
      <c r="AA206"/>
    </row>
    <row r="207" spans="1:27" s="2" customFormat="1" ht="12.75" customHeight="1" x14ac:dyDescent="0.2">
      <c r="A207" s="2" t="s">
        <v>12</v>
      </c>
      <c r="B207" s="2" t="s">
        <v>3</v>
      </c>
      <c r="C207" s="10" t="s">
        <v>237</v>
      </c>
      <c r="D207" s="9">
        <v>112</v>
      </c>
      <c r="E207" s="9">
        <v>0</v>
      </c>
      <c r="F207" s="9">
        <v>0</v>
      </c>
      <c r="G207" s="9">
        <v>0</v>
      </c>
      <c r="H207" s="9">
        <f t="shared" si="27"/>
        <v>112</v>
      </c>
      <c r="I207" s="3">
        <f t="shared" si="28"/>
        <v>0</v>
      </c>
      <c r="J207" s="9">
        <v>81</v>
      </c>
      <c r="K207" s="9">
        <v>0</v>
      </c>
      <c r="L207" s="9">
        <v>0</v>
      </c>
      <c r="M207" s="9">
        <v>0</v>
      </c>
      <c r="N207" s="4">
        <f t="shared" si="29"/>
        <v>81</v>
      </c>
      <c r="O207" s="3">
        <f t="shared" si="30"/>
        <v>0</v>
      </c>
      <c r="P207" s="9">
        <v>90</v>
      </c>
      <c r="Q207" s="9">
        <v>31</v>
      </c>
      <c r="R207" s="4">
        <f t="shared" si="31"/>
        <v>59</v>
      </c>
      <c r="S207" s="3">
        <f t="shared" si="32"/>
        <v>0.34444444444444444</v>
      </c>
      <c r="T207" s="9">
        <v>209</v>
      </c>
      <c r="U207" s="9">
        <v>112</v>
      </c>
      <c r="V207" s="4">
        <f t="shared" si="33"/>
        <v>97</v>
      </c>
      <c r="W207" s="3">
        <f t="shared" si="34"/>
        <v>0.53588516746411485</v>
      </c>
      <c r="X207" s="9">
        <v>492</v>
      </c>
      <c r="Y207" s="9">
        <v>143</v>
      </c>
      <c r="Z207" s="4">
        <f t="shared" si="35"/>
        <v>349</v>
      </c>
      <c r="AA207"/>
    </row>
    <row r="208" spans="1:27" s="2" customFormat="1" ht="12.75" customHeight="1" x14ac:dyDescent="0.2">
      <c r="A208" s="2" t="s">
        <v>12</v>
      </c>
      <c r="B208" s="2" t="s">
        <v>3</v>
      </c>
      <c r="C208" s="10" t="s">
        <v>1073</v>
      </c>
      <c r="D208" s="9">
        <v>1</v>
      </c>
      <c r="E208" s="9">
        <v>0</v>
      </c>
      <c r="F208" s="9">
        <v>0</v>
      </c>
      <c r="G208" s="9">
        <v>0</v>
      </c>
      <c r="H208" s="9">
        <f t="shared" si="27"/>
        <v>1</v>
      </c>
      <c r="I208" s="3">
        <f t="shared" si="28"/>
        <v>0</v>
      </c>
      <c r="J208" s="9">
        <v>1</v>
      </c>
      <c r="K208" s="9">
        <v>0</v>
      </c>
      <c r="L208" s="9">
        <v>0</v>
      </c>
      <c r="M208" s="9">
        <v>0</v>
      </c>
      <c r="N208" s="4">
        <f t="shared" si="29"/>
        <v>1</v>
      </c>
      <c r="O208" s="3">
        <f t="shared" si="30"/>
        <v>0</v>
      </c>
      <c r="P208" s="9">
        <v>0</v>
      </c>
      <c r="Q208" s="9">
        <v>0</v>
      </c>
      <c r="R208" s="4">
        <f t="shared" si="31"/>
        <v>0</v>
      </c>
      <c r="S208" s="3" t="e">
        <f t="shared" si="32"/>
        <v>#DIV/0!</v>
      </c>
      <c r="T208" s="9">
        <v>0</v>
      </c>
      <c r="U208" s="9">
        <v>0</v>
      </c>
      <c r="V208" s="4">
        <f t="shared" si="33"/>
        <v>0</v>
      </c>
      <c r="W208" s="3" t="e">
        <f t="shared" si="34"/>
        <v>#DIV/0!</v>
      </c>
      <c r="X208" s="9">
        <v>2</v>
      </c>
      <c r="Y208" s="9">
        <v>0</v>
      </c>
      <c r="Z208" s="4">
        <f t="shared" si="35"/>
        <v>2</v>
      </c>
      <c r="AA208"/>
    </row>
    <row r="209" spans="1:27" s="2" customFormat="1" ht="12.75" customHeight="1" x14ac:dyDescent="0.2">
      <c r="A209" s="2" t="s">
        <v>12</v>
      </c>
      <c r="B209" s="2" t="s">
        <v>3</v>
      </c>
      <c r="C209" s="10" t="s">
        <v>1076</v>
      </c>
      <c r="D209" s="9">
        <v>134</v>
      </c>
      <c r="E209" s="9">
        <v>65</v>
      </c>
      <c r="F209" s="9">
        <v>65</v>
      </c>
      <c r="G209" s="9">
        <v>0</v>
      </c>
      <c r="H209" s="9">
        <f t="shared" si="27"/>
        <v>69</v>
      </c>
      <c r="I209" s="3">
        <f t="shared" si="28"/>
        <v>0.48507462686567165</v>
      </c>
      <c r="J209" s="9">
        <v>95</v>
      </c>
      <c r="K209" s="9">
        <v>28</v>
      </c>
      <c r="L209" s="9">
        <v>28</v>
      </c>
      <c r="M209" s="9">
        <v>0</v>
      </c>
      <c r="N209" s="4">
        <f t="shared" si="29"/>
        <v>67</v>
      </c>
      <c r="O209" s="3">
        <f t="shared" si="30"/>
        <v>0.29473684210526313</v>
      </c>
      <c r="P209" s="9">
        <v>108</v>
      </c>
      <c r="Q209" s="9">
        <v>7</v>
      </c>
      <c r="R209" s="4">
        <f t="shared" si="31"/>
        <v>101</v>
      </c>
      <c r="S209" s="3">
        <f t="shared" si="32"/>
        <v>6.4814814814814811E-2</v>
      </c>
      <c r="T209" s="9">
        <v>244</v>
      </c>
      <c r="U209" s="9">
        <v>416</v>
      </c>
      <c r="V209" s="4">
        <f t="shared" si="33"/>
        <v>0</v>
      </c>
      <c r="W209" s="3">
        <f t="shared" si="34"/>
        <v>1.7049180327868851</v>
      </c>
      <c r="X209" s="9">
        <v>581</v>
      </c>
      <c r="Y209" s="9">
        <v>516</v>
      </c>
      <c r="Z209" s="4">
        <f t="shared" si="35"/>
        <v>237</v>
      </c>
      <c r="AA209"/>
    </row>
    <row r="210" spans="1:27" s="2" customFormat="1" ht="12.75" customHeight="1" x14ac:dyDescent="0.2">
      <c r="A210" s="2" t="s">
        <v>12</v>
      </c>
      <c r="B210" s="2" t="s">
        <v>3</v>
      </c>
      <c r="C210" s="10" t="s">
        <v>272</v>
      </c>
      <c r="D210" s="9">
        <v>147</v>
      </c>
      <c r="E210" s="9">
        <v>0</v>
      </c>
      <c r="F210" s="9">
        <v>0</v>
      </c>
      <c r="G210" s="9">
        <v>0</v>
      </c>
      <c r="H210" s="9">
        <f t="shared" si="27"/>
        <v>147</v>
      </c>
      <c r="I210" s="3">
        <f t="shared" si="28"/>
        <v>0</v>
      </c>
      <c r="J210" s="9">
        <v>104</v>
      </c>
      <c r="K210" s="9">
        <v>2</v>
      </c>
      <c r="L210" s="9">
        <v>2</v>
      </c>
      <c r="M210" s="9">
        <v>0</v>
      </c>
      <c r="N210" s="4">
        <f t="shared" si="29"/>
        <v>102</v>
      </c>
      <c r="O210" s="3">
        <f t="shared" si="30"/>
        <v>1.9230769230769232E-2</v>
      </c>
      <c r="P210" s="9">
        <v>120</v>
      </c>
      <c r="Q210" s="9">
        <v>2</v>
      </c>
      <c r="R210" s="4">
        <f t="shared" si="31"/>
        <v>118</v>
      </c>
      <c r="S210" s="3">
        <f t="shared" si="32"/>
        <v>1.6666666666666666E-2</v>
      </c>
      <c r="T210" s="9">
        <v>267</v>
      </c>
      <c r="U210" s="9">
        <v>351</v>
      </c>
      <c r="V210" s="4">
        <f t="shared" si="33"/>
        <v>0</v>
      </c>
      <c r="W210" s="3">
        <f t="shared" si="34"/>
        <v>1.3146067415730338</v>
      </c>
      <c r="X210" s="9">
        <v>638</v>
      </c>
      <c r="Y210" s="9">
        <v>355</v>
      </c>
      <c r="Z210" s="4">
        <f t="shared" si="35"/>
        <v>367</v>
      </c>
      <c r="AA210"/>
    </row>
    <row r="211" spans="1:27" s="2" customFormat="1" ht="12.75" customHeight="1" x14ac:dyDescent="0.2">
      <c r="A211" s="2" t="s">
        <v>12</v>
      </c>
      <c r="B211" s="2" t="s">
        <v>3</v>
      </c>
      <c r="C211" s="10" t="s">
        <v>279</v>
      </c>
      <c r="D211" s="9">
        <v>156</v>
      </c>
      <c r="E211" s="9">
        <v>69</v>
      </c>
      <c r="F211" s="9">
        <v>69</v>
      </c>
      <c r="G211" s="9">
        <v>0</v>
      </c>
      <c r="H211" s="9">
        <f t="shared" si="27"/>
        <v>87</v>
      </c>
      <c r="I211" s="3">
        <f t="shared" si="28"/>
        <v>0.44230769230769229</v>
      </c>
      <c r="J211" s="9">
        <v>122</v>
      </c>
      <c r="K211" s="9">
        <v>52</v>
      </c>
      <c r="L211" s="9">
        <v>52</v>
      </c>
      <c r="M211" s="9">
        <v>0</v>
      </c>
      <c r="N211" s="4">
        <f t="shared" si="29"/>
        <v>70</v>
      </c>
      <c r="O211" s="3">
        <f t="shared" si="30"/>
        <v>0.42622950819672129</v>
      </c>
      <c r="P211" s="9">
        <v>37</v>
      </c>
      <c r="Q211" s="9">
        <v>24</v>
      </c>
      <c r="R211" s="4">
        <f t="shared" si="31"/>
        <v>13</v>
      </c>
      <c r="S211" s="3">
        <f t="shared" si="32"/>
        <v>0.64864864864864868</v>
      </c>
      <c r="T211" s="9">
        <v>90</v>
      </c>
      <c r="U211" s="9">
        <v>769</v>
      </c>
      <c r="V211" s="4">
        <f t="shared" si="33"/>
        <v>0</v>
      </c>
      <c r="W211" s="3">
        <f t="shared" si="34"/>
        <v>8.5444444444444443</v>
      </c>
      <c r="X211" s="9">
        <v>405</v>
      </c>
      <c r="Y211" s="9">
        <v>914</v>
      </c>
      <c r="Z211" s="4">
        <f t="shared" si="35"/>
        <v>170</v>
      </c>
      <c r="AA211"/>
    </row>
    <row r="212" spans="1:27" s="2" customFormat="1" ht="12.75" customHeight="1" x14ac:dyDescent="0.2">
      <c r="A212" s="2" t="s">
        <v>12</v>
      </c>
      <c r="B212" s="2" t="s">
        <v>3</v>
      </c>
      <c r="C212" s="10" t="s">
        <v>297</v>
      </c>
      <c r="D212" s="9">
        <v>68</v>
      </c>
      <c r="E212" s="9">
        <v>0</v>
      </c>
      <c r="F212" s="9">
        <v>0</v>
      </c>
      <c r="G212" s="9">
        <v>0</v>
      </c>
      <c r="H212" s="9">
        <f t="shared" si="27"/>
        <v>68</v>
      </c>
      <c r="I212" s="3">
        <f t="shared" si="28"/>
        <v>0</v>
      </c>
      <c r="J212" s="9">
        <v>49</v>
      </c>
      <c r="K212" s="9">
        <v>0</v>
      </c>
      <c r="L212" s="9">
        <v>0</v>
      </c>
      <c r="M212" s="9">
        <v>0</v>
      </c>
      <c r="N212" s="4">
        <f t="shared" si="29"/>
        <v>49</v>
      </c>
      <c r="O212" s="3">
        <f t="shared" si="30"/>
        <v>0</v>
      </c>
      <c r="P212" s="9">
        <v>56</v>
      </c>
      <c r="Q212" s="9">
        <v>2</v>
      </c>
      <c r="R212" s="4">
        <f t="shared" si="31"/>
        <v>54</v>
      </c>
      <c r="S212" s="3">
        <f t="shared" si="32"/>
        <v>3.5714285714285712E-2</v>
      </c>
      <c r="T212" s="9">
        <v>140</v>
      </c>
      <c r="U212" s="9">
        <v>94</v>
      </c>
      <c r="V212" s="4">
        <f t="shared" si="33"/>
        <v>46</v>
      </c>
      <c r="W212" s="3">
        <f t="shared" si="34"/>
        <v>0.67142857142857137</v>
      </c>
      <c r="X212" s="9">
        <v>313</v>
      </c>
      <c r="Y212" s="9">
        <v>96</v>
      </c>
      <c r="Z212" s="4">
        <f t="shared" si="35"/>
        <v>217</v>
      </c>
      <c r="AA212"/>
    </row>
    <row r="213" spans="1:27" s="2" customFormat="1" ht="12.75" customHeight="1" x14ac:dyDescent="0.2">
      <c r="A213" s="2" t="s">
        <v>12</v>
      </c>
      <c r="B213" s="2" t="s">
        <v>3</v>
      </c>
      <c r="C213" s="10" t="s">
        <v>309</v>
      </c>
      <c r="D213" s="9">
        <v>283</v>
      </c>
      <c r="E213" s="9">
        <v>90</v>
      </c>
      <c r="F213" s="9">
        <v>90</v>
      </c>
      <c r="G213" s="9">
        <v>0</v>
      </c>
      <c r="H213" s="9">
        <f t="shared" si="27"/>
        <v>193</v>
      </c>
      <c r="I213" s="3">
        <f t="shared" si="28"/>
        <v>0.31802120141342755</v>
      </c>
      <c r="J213" s="9">
        <v>195</v>
      </c>
      <c r="K213" s="9">
        <v>73</v>
      </c>
      <c r="L213" s="9">
        <v>73</v>
      </c>
      <c r="M213" s="9">
        <v>0</v>
      </c>
      <c r="N213" s="4">
        <f t="shared" si="29"/>
        <v>122</v>
      </c>
      <c r="O213" s="3">
        <f t="shared" si="30"/>
        <v>0.37435897435897436</v>
      </c>
      <c r="P213" s="9">
        <v>224</v>
      </c>
      <c r="Q213" s="9">
        <v>101</v>
      </c>
      <c r="R213" s="4">
        <f t="shared" si="31"/>
        <v>123</v>
      </c>
      <c r="S213" s="3">
        <f t="shared" si="32"/>
        <v>0.45089285714285715</v>
      </c>
      <c r="T213" s="9">
        <v>525</v>
      </c>
      <c r="U213" s="9">
        <v>906</v>
      </c>
      <c r="V213" s="4">
        <f t="shared" si="33"/>
        <v>0</v>
      </c>
      <c r="W213" s="3">
        <f t="shared" si="34"/>
        <v>1.7257142857142858</v>
      </c>
      <c r="X213" s="9">
        <v>1227</v>
      </c>
      <c r="Y213" s="9">
        <v>1170</v>
      </c>
      <c r="Z213" s="4">
        <f t="shared" si="35"/>
        <v>438</v>
      </c>
      <c r="AA213"/>
    </row>
    <row r="214" spans="1:27" s="2" customFormat="1" ht="12.75" customHeight="1" x14ac:dyDescent="0.2">
      <c r="A214" s="2" t="s">
        <v>12</v>
      </c>
      <c r="B214" s="2" t="s">
        <v>3</v>
      </c>
      <c r="C214" s="10" t="s">
        <v>1084</v>
      </c>
      <c r="D214" s="9">
        <v>3</v>
      </c>
      <c r="E214" s="9">
        <v>0</v>
      </c>
      <c r="F214" s="9">
        <v>0</v>
      </c>
      <c r="G214" s="9">
        <v>0</v>
      </c>
      <c r="H214" s="9">
        <f t="shared" si="27"/>
        <v>3</v>
      </c>
      <c r="I214" s="3">
        <f t="shared" si="28"/>
        <v>0</v>
      </c>
      <c r="J214" s="9">
        <v>2</v>
      </c>
      <c r="K214" s="9">
        <v>0</v>
      </c>
      <c r="L214" s="9">
        <v>0</v>
      </c>
      <c r="M214" s="9">
        <v>0</v>
      </c>
      <c r="N214" s="4">
        <f t="shared" si="29"/>
        <v>2</v>
      </c>
      <c r="O214" s="3">
        <f t="shared" si="30"/>
        <v>0</v>
      </c>
      <c r="P214" s="9">
        <v>3</v>
      </c>
      <c r="Q214" s="9">
        <v>0</v>
      </c>
      <c r="R214" s="4">
        <f t="shared" si="31"/>
        <v>3</v>
      </c>
      <c r="S214" s="3">
        <f t="shared" si="32"/>
        <v>0</v>
      </c>
      <c r="T214" s="9">
        <v>6</v>
      </c>
      <c r="U214" s="9">
        <v>1</v>
      </c>
      <c r="V214" s="4">
        <f t="shared" si="33"/>
        <v>5</v>
      </c>
      <c r="W214" s="3">
        <f t="shared" si="34"/>
        <v>0.16666666666666666</v>
      </c>
      <c r="X214" s="9">
        <v>14</v>
      </c>
      <c r="Y214" s="9">
        <v>1</v>
      </c>
      <c r="Z214" s="4">
        <f t="shared" si="35"/>
        <v>13</v>
      </c>
      <c r="AA214"/>
    </row>
    <row r="215" spans="1:27" s="2" customFormat="1" ht="12.75" customHeight="1" x14ac:dyDescent="0.2">
      <c r="A215" s="2" t="s">
        <v>12</v>
      </c>
      <c r="B215" s="2" t="s">
        <v>3</v>
      </c>
      <c r="C215" s="10" t="s">
        <v>1018</v>
      </c>
      <c r="D215" s="9">
        <v>1</v>
      </c>
      <c r="E215" s="9">
        <v>0</v>
      </c>
      <c r="F215" s="9">
        <v>0</v>
      </c>
      <c r="G215" s="9">
        <v>0</v>
      </c>
      <c r="H215" s="9">
        <f t="shared" si="27"/>
        <v>1</v>
      </c>
      <c r="I215" s="3">
        <f t="shared" si="28"/>
        <v>0</v>
      </c>
      <c r="J215" s="9">
        <v>1</v>
      </c>
      <c r="K215" s="9">
        <v>0</v>
      </c>
      <c r="L215" s="9">
        <v>0</v>
      </c>
      <c r="M215" s="9">
        <v>0</v>
      </c>
      <c r="N215" s="4">
        <f t="shared" si="29"/>
        <v>1</v>
      </c>
      <c r="O215" s="3">
        <f t="shared" si="30"/>
        <v>0</v>
      </c>
      <c r="P215" s="9">
        <v>0</v>
      </c>
      <c r="Q215" s="9">
        <v>0</v>
      </c>
      <c r="R215" s="4">
        <f t="shared" si="31"/>
        <v>0</v>
      </c>
      <c r="S215" s="3" t="e">
        <f t="shared" si="32"/>
        <v>#DIV/0!</v>
      </c>
      <c r="T215" s="9">
        <v>0</v>
      </c>
      <c r="U215" s="9">
        <v>108</v>
      </c>
      <c r="V215" s="4">
        <f t="shared" si="33"/>
        <v>0</v>
      </c>
      <c r="W215" s="3" t="e">
        <f t="shared" si="34"/>
        <v>#DIV/0!</v>
      </c>
      <c r="X215" s="9">
        <v>2</v>
      </c>
      <c r="Y215" s="9">
        <v>108</v>
      </c>
      <c r="Z215" s="4">
        <f t="shared" si="35"/>
        <v>2</v>
      </c>
      <c r="AA215"/>
    </row>
    <row r="216" spans="1:27" s="2" customFormat="1" ht="12.75" customHeight="1" x14ac:dyDescent="0.2">
      <c r="A216" s="2" t="s">
        <v>12</v>
      </c>
      <c r="B216" s="2" t="s">
        <v>3</v>
      </c>
      <c r="C216" s="10" t="s">
        <v>969</v>
      </c>
      <c r="D216" s="9">
        <v>160</v>
      </c>
      <c r="E216" s="9">
        <v>54</v>
      </c>
      <c r="F216" s="9">
        <v>54</v>
      </c>
      <c r="G216" s="9">
        <v>0</v>
      </c>
      <c r="H216" s="9">
        <f t="shared" si="27"/>
        <v>106</v>
      </c>
      <c r="I216" s="3">
        <f t="shared" si="28"/>
        <v>0.33750000000000002</v>
      </c>
      <c r="J216" s="9">
        <v>113</v>
      </c>
      <c r="K216" s="9">
        <v>14</v>
      </c>
      <c r="L216" s="9">
        <v>14</v>
      </c>
      <c r="M216" s="9">
        <v>0</v>
      </c>
      <c r="N216" s="4">
        <f t="shared" si="29"/>
        <v>99</v>
      </c>
      <c r="O216" s="3">
        <f t="shared" si="30"/>
        <v>0.12389380530973451</v>
      </c>
      <c r="P216" s="9">
        <v>126</v>
      </c>
      <c r="Q216" s="9">
        <v>0</v>
      </c>
      <c r="R216" s="4">
        <f t="shared" si="31"/>
        <v>126</v>
      </c>
      <c r="S216" s="3">
        <f t="shared" si="32"/>
        <v>0</v>
      </c>
      <c r="T216" s="9">
        <v>270</v>
      </c>
      <c r="U216" s="9">
        <v>126</v>
      </c>
      <c r="V216" s="4">
        <f t="shared" si="33"/>
        <v>144</v>
      </c>
      <c r="W216" s="3">
        <f t="shared" si="34"/>
        <v>0.46666666666666667</v>
      </c>
      <c r="X216" s="9">
        <v>669</v>
      </c>
      <c r="Y216" s="9">
        <v>194</v>
      </c>
      <c r="Z216" s="4">
        <f t="shared" si="35"/>
        <v>475</v>
      </c>
      <c r="AA216"/>
    </row>
    <row r="217" spans="1:27" s="2" customFormat="1" ht="12.75" customHeight="1" x14ac:dyDescent="0.2">
      <c r="A217" s="2" t="s">
        <v>31</v>
      </c>
      <c r="B217" s="2" t="s">
        <v>32</v>
      </c>
      <c r="C217" s="10" t="s">
        <v>30</v>
      </c>
      <c r="D217" s="9">
        <v>74</v>
      </c>
      <c r="E217" s="9">
        <v>0</v>
      </c>
      <c r="F217" s="9">
        <v>0</v>
      </c>
      <c r="G217" s="9">
        <v>0</v>
      </c>
      <c r="H217" s="9">
        <f t="shared" si="27"/>
        <v>74</v>
      </c>
      <c r="I217" s="3">
        <f t="shared" si="28"/>
        <v>0</v>
      </c>
      <c r="J217" s="9">
        <v>52</v>
      </c>
      <c r="K217" s="9">
        <v>0</v>
      </c>
      <c r="L217" s="9">
        <v>0</v>
      </c>
      <c r="M217" s="9">
        <v>0</v>
      </c>
      <c r="N217" s="4">
        <f t="shared" si="29"/>
        <v>52</v>
      </c>
      <c r="O217" s="3">
        <f t="shared" si="30"/>
        <v>0</v>
      </c>
      <c r="P217" s="9">
        <v>57</v>
      </c>
      <c r="Q217" s="9">
        <v>33</v>
      </c>
      <c r="R217" s="4">
        <f t="shared" si="31"/>
        <v>24</v>
      </c>
      <c r="S217" s="3">
        <f t="shared" si="32"/>
        <v>0.57894736842105265</v>
      </c>
      <c r="T217" s="9">
        <v>125</v>
      </c>
      <c r="U217" s="9">
        <v>63</v>
      </c>
      <c r="V217" s="4">
        <f t="shared" si="33"/>
        <v>62</v>
      </c>
      <c r="W217" s="3">
        <f t="shared" si="34"/>
        <v>0.504</v>
      </c>
      <c r="X217" s="9">
        <v>308</v>
      </c>
      <c r="Y217" s="9">
        <v>96</v>
      </c>
      <c r="Z217" s="4">
        <f t="shared" si="35"/>
        <v>212</v>
      </c>
      <c r="AA217"/>
    </row>
    <row r="218" spans="1:27" s="2" customFormat="1" ht="12.75" customHeight="1" x14ac:dyDescent="0.2">
      <c r="A218" s="2" t="s">
        <v>31</v>
      </c>
      <c r="B218" s="2" t="s">
        <v>32</v>
      </c>
      <c r="C218" s="10" t="s">
        <v>85</v>
      </c>
      <c r="D218" s="9">
        <v>11</v>
      </c>
      <c r="E218" s="9">
        <v>0</v>
      </c>
      <c r="F218" s="9">
        <v>0</v>
      </c>
      <c r="G218" s="9">
        <v>0</v>
      </c>
      <c r="H218" s="9">
        <f t="shared" si="27"/>
        <v>11</v>
      </c>
      <c r="I218" s="3">
        <f t="shared" si="28"/>
        <v>0</v>
      </c>
      <c r="J218" s="9">
        <v>10</v>
      </c>
      <c r="K218" s="9">
        <v>0</v>
      </c>
      <c r="L218" s="9">
        <v>0</v>
      </c>
      <c r="M218" s="9">
        <v>0</v>
      </c>
      <c r="N218" s="4">
        <f t="shared" si="29"/>
        <v>10</v>
      </c>
      <c r="O218" s="3">
        <f t="shared" si="30"/>
        <v>0</v>
      </c>
      <c r="P218" s="9">
        <v>12</v>
      </c>
      <c r="Q218" s="9">
        <v>0</v>
      </c>
      <c r="R218" s="4">
        <f t="shared" si="31"/>
        <v>12</v>
      </c>
      <c r="S218" s="3">
        <f t="shared" si="32"/>
        <v>0</v>
      </c>
      <c r="T218" s="9">
        <v>36</v>
      </c>
      <c r="U218" s="9">
        <v>0</v>
      </c>
      <c r="V218" s="4">
        <f t="shared" si="33"/>
        <v>36</v>
      </c>
      <c r="W218" s="3">
        <f t="shared" si="34"/>
        <v>0</v>
      </c>
      <c r="X218" s="9">
        <v>69</v>
      </c>
      <c r="Y218" s="9">
        <v>0</v>
      </c>
      <c r="Z218" s="4">
        <f t="shared" si="35"/>
        <v>69</v>
      </c>
      <c r="AA218"/>
    </row>
    <row r="219" spans="1:27" s="2" customFormat="1" ht="12.75" customHeight="1" x14ac:dyDescent="0.2">
      <c r="A219" s="2" t="s">
        <v>31</v>
      </c>
      <c r="B219" s="2" t="s">
        <v>32</v>
      </c>
      <c r="C219" s="10" t="s">
        <v>947</v>
      </c>
      <c r="D219" s="9">
        <v>953</v>
      </c>
      <c r="E219" s="9">
        <v>0</v>
      </c>
      <c r="F219" s="9">
        <v>0</v>
      </c>
      <c r="G219" s="9">
        <v>0</v>
      </c>
      <c r="H219" s="9">
        <f t="shared" si="27"/>
        <v>953</v>
      </c>
      <c r="I219" s="3">
        <f t="shared" si="28"/>
        <v>0</v>
      </c>
      <c r="J219" s="9">
        <v>668</v>
      </c>
      <c r="K219" s="9">
        <v>0</v>
      </c>
      <c r="L219" s="9">
        <v>0</v>
      </c>
      <c r="M219" s="9">
        <v>0</v>
      </c>
      <c r="N219" s="4">
        <f t="shared" si="29"/>
        <v>668</v>
      </c>
      <c r="O219" s="3">
        <f t="shared" si="30"/>
        <v>0</v>
      </c>
      <c r="P219" s="9">
        <v>705</v>
      </c>
      <c r="Q219" s="9">
        <v>4</v>
      </c>
      <c r="R219" s="4">
        <f t="shared" si="31"/>
        <v>701</v>
      </c>
      <c r="S219" s="3">
        <f t="shared" si="32"/>
        <v>5.6737588652482273E-3</v>
      </c>
      <c r="T219" s="9">
        <v>1464</v>
      </c>
      <c r="U219" s="9">
        <v>1206</v>
      </c>
      <c r="V219" s="4">
        <f t="shared" si="33"/>
        <v>258</v>
      </c>
      <c r="W219" s="3">
        <f t="shared" si="34"/>
        <v>0.82377049180327866</v>
      </c>
      <c r="X219" s="9">
        <v>3790</v>
      </c>
      <c r="Y219" s="9">
        <v>1210</v>
      </c>
      <c r="Z219" s="4">
        <f t="shared" si="35"/>
        <v>2580</v>
      </c>
      <c r="AA219"/>
    </row>
    <row r="220" spans="1:27" s="2" customFormat="1" ht="12.75" customHeight="1" x14ac:dyDescent="0.2">
      <c r="A220" s="2" t="s">
        <v>31</v>
      </c>
      <c r="B220" s="2" t="s">
        <v>32</v>
      </c>
      <c r="C220" s="10" t="s">
        <v>1061</v>
      </c>
      <c r="D220" s="9">
        <v>83</v>
      </c>
      <c r="E220" s="9">
        <v>0</v>
      </c>
      <c r="F220" s="9">
        <v>0</v>
      </c>
      <c r="G220" s="9">
        <v>0</v>
      </c>
      <c r="H220" s="9">
        <f t="shared" si="27"/>
        <v>83</v>
      </c>
      <c r="I220" s="3">
        <f t="shared" si="28"/>
        <v>0</v>
      </c>
      <c r="J220" s="9">
        <v>46</v>
      </c>
      <c r="K220" s="9">
        <v>0</v>
      </c>
      <c r="L220" s="9">
        <v>0</v>
      </c>
      <c r="M220" s="9">
        <v>0</v>
      </c>
      <c r="N220" s="4">
        <f t="shared" si="29"/>
        <v>46</v>
      </c>
      <c r="O220" s="3">
        <f t="shared" si="30"/>
        <v>0</v>
      </c>
      <c r="P220" s="9">
        <v>55</v>
      </c>
      <c r="Q220" s="9">
        <v>1</v>
      </c>
      <c r="R220" s="4">
        <f t="shared" si="31"/>
        <v>54</v>
      </c>
      <c r="S220" s="3">
        <f t="shared" si="32"/>
        <v>1.8181818181818181E-2</v>
      </c>
      <c r="T220" s="9">
        <v>59</v>
      </c>
      <c r="U220" s="9">
        <v>11</v>
      </c>
      <c r="V220" s="4">
        <f t="shared" si="33"/>
        <v>48</v>
      </c>
      <c r="W220" s="3">
        <f t="shared" si="34"/>
        <v>0.1864406779661017</v>
      </c>
      <c r="X220" s="9">
        <v>243</v>
      </c>
      <c r="Y220" s="9">
        <v>12</v>
      </c>
      <c r="Z220" s="4">
        <f t="shared" si="35"/>
        <v>231</v>
      </c>
      <c r="AA220"/>
    </row>
    <row r="221" spans="1:27" s="2" customFormat="1" ht="12.75" customHeight="1" x14ac:dyDescent="0.2">
      <c r="A221" s="2" t="s">
        <v>31</v>
      </c>
      <c r="B221" s="2" t="s">
        <v>32</v>
      </c>
      <c r="C221" s="10" t="s">
        <v>238</v>
      </c>
      <c r="D221" s="9">
        <v>1365</v>
      </c>
      <c r="E221" s="9">
        <v>36</v>
      </c>
      <c r="F221" s="9">
        <v>36</v>
      </c>
      <c r="G221" s="9">
        <v>0</v>
      </c>
      <c r="H221" s="9">
        <f t="shared" si="27"/>
        <v>1329</v>
      </c>
      <c r="I221" s="3">
        <f t="shared" si="28"/>
        <v>2.6373626373626374E-2</v>
      </c>
      <c r="J221" s="9">
        <v>957</v>
      </c>
      <c r="K221" s="9">
        <v>85</v>
      </c>
      <c r="L221" s="9">
        <v>41</v>
      </c>
      <c r="M221" s="9">
        <v>44</v>
      </c>
      <c r="N221" s="4">
        <f t="shared" si="29"/>
        <v>872</v>
      </c>
      <c r="O221" s="3">
        <f t="shared" si="30"/>
        <v>8.8819226750261229E-2</v>
      </c>
      <c r="P221" s="9">
        <v>936</v>
      </c>
      <c r="Q221" s="9">
        <v>67</v>
      </c>
      <c r="R221" s="4">
        <f t="shared" si="31"/>
        <v>869</v>
      </c>
      <c r="S221" s="3">
        <f t="shared" si="32"/>
        <v>7.1581196581196577E-2</v>
      </c>
      <c r="T221" s="9">
        <v>1773</v>
      </c>
      <c r="U221" s="9">
        <v>1466</v>
      </c>
      <c r="V221" s="4">
        <f t="shared" si="33"/>
        <v>307</v>
      </c>
      <c r="W221" s="3">
        <f t="shared" si="34"/>
        <v>0.82684715172024814</v>
      </c>
      <c r="X221" s="9">
        <v>5031</v>
      </c>
      <c r="Y221" s="9">
        <v>1654</v>
      </c>
      <c r="Z221" s="4">
        <f t="shared" si="35"/>
        <v>3377</v>
      </c>
      <c r="AA221"/>
    </row>
    <row r="222" spans="1:27" s="2" customFormat="1" ht="12.75" customHeight="1" x14ac:dyDescent="0.2">
      <c r="A222" s="2" t="s">
        <v>31</v>
      </c>
      <c r="B222" s="2" t="s">
        <v>32</v>
      </c>
      <c r="C222" s="10" t="s">
        <v>254</v>
      </c>
      <c r="D222" s="9">
        <v>1040</v>
      </c>
      <c r="E222" s="9">
        <v>0</v>
      </c>
      <c r="F222" s="9">
        <v>0</v>
      </c>
      <c r="G222" s="9">
        <v>0</v>
      </c>
      <c r="H222" s="9">
        <f t="shared" si="27"/>
        <v>1040</v>
      </c>
      <c r="I222" s="3">
        <f t="shared" si="28"/>
        <v>0</v>
      </c>
      <c r="J222" s="9">
        <v>729</v>
      </c>
      <c r="K222" s="9">
        <v>0</v>
      </c>
      <c r="L222" s="9">
        <v>0</v>
      </c>
      <c r="M222" s="9">
        <v>0</v>
      </c>
      <c r="N222" s="4">
        <f t="shared" si="29"/>
        <v>729</v>
      </c>
      <c r="O222" s="3">
        <f t="shared" si="30"/>
        <v>0</v>
      </c>
      <c r="P222" s="9">
        <v>709</v>
      </c>
      <c r="Q222" s="9">
        <v>787</v>
      </c>
      <c r="R222" s="4">
        <f t="shared" si="31"/>
        <v>0</v>
      </c>
      <c r="S222" s="3">
        <f t="shared" si="32"/>
        <v>1.1100141043723555</v>
      </c>
      <c r="T222" s="9">
        <v>1335</v>
      </c>
      <c r="U222" s="9">
        <v>1667</v>
      </c>
      <c r="V222" s="4">
        <f t="shared" si="33"/>
        <v>0</v>
      </c>
      <c r="W222" s="3">
        <f t="shared" si="34"/>
        <v>1.2486891385767791</v>
      </c>
      <c r="X222" s="9">
        <v>3813</v>
      </c>
      <c r="Y222" s="9">
        <v>2454</v>
      </c>
      <c r="Z222" s="4">
        <f t="shared" si="35"/>
        <v>1769</v>
      </c>
      <c r="AA222"/>
    </row>
    <row r="223" spans="1:27" s="2" customFormat="1" ht="12.75" customHeight="1" x14ac:dyDescent="0.2">
      <c r="A223" s="2" t="s">
        <v>31</v>
      </c>
      <c r="B223" s="2" t="s">
        <v>32</v>
      </c>
      <c r="C223" s="10" t="s">
        <v>257</v>
      </c>
      <c r="D223" s="9">
        <v>2268</v>
      </c>
      <c r="E223" s="9">
        <v>94</v>
      </c>
      <c r="F223" s="9">
        <v>94</v>
      </c>
      <c r="G223" s="9">
        <v>0</v>
      </c>
      <c r="H223" s="9">
        <f t="shared" si="27"/>
        <v>2174</v>
      </c>
      <c r="I223" s="3">
        <f t="shared" si="28"/>
        <v>4.1446208112874777E-2</v>
      </c>
      <c r="J223" s="9">
        <v>1590</v>
      </c>
      <c r="K223" s="9">
        <v>29</v>
      </c>
      <c r="L223" s="9">
        <v>29</v>
      </c>
      <c r="M223" s="9">
        <v>0</v>
      </c>
      <c r="N223" s="4">
        <f t="shared" si="29"/>
        <v>1561</v>
      </c>
      <c r="O223" s="3">
        <f t="shared" si="30"/>
        <v>1.8238993710691823E-2</v>
      </c>
      <c r="P223" s="9">
        <v>1577</v>
      </c>
      <c r="Q223" s="9">
        <v>2174</v>
      </c>
      <c r="R223" s="4">
        <f t="shared" si="31"/>
        <v>0</v>
      </c>
      <c r="S223" s="3">
        <f t="shared" si="32"/>
        <v>1.3785668991756499</v>
      </c>
      <c r="T223" s="9">
        <v>3043</v>
      </c>
      <c r="U223" s="9">
        <v>2489</v>
      </c>
      <c r="V223" s="4">
        <f t="shared" si="33"/>
        <v>554</v>
      </c>
      <c r="W223" s="3">
        <f t="shared" si="34"/>
        <v>0.81794281958593495</v>
      </c>
      <c r="X223" s="9">
        <v>8478</v>
      </c>
      <c r="Y223" s="9">
        <v>4786</v>
      </c>
      <c r="Z223" s="4">
        <f t="shared" si="35"/>
        <v>4289</v>
      </c>
      <c r="AA223"/>
    </row>
    <row r="224" spans="1:27" s="2" customFormat="1" ht="12.75" customHeight="1" x14ac:dyDescent="0.2">
      <c r="A224" s="2" t="s">
        <v>961</v>
      </c>
      <c r="B224" s="2" t="s">
        <v>13</v>
      </c>
      <c r="C224" s="10" t="s">
        <v>960</v>
      </c>
      <c r="D224" s="9">
        <v>12</v>
      </c>
      <c r="E224" s="9">
        <v>0</v>
      </c>
      <c r="F224" s="9">
        <v>0</v>
      </c>
      <c r="G224" s="9">
        <v>0</v>
      </c>
      <c r="H224" s="9">
        <f t="shared" si="27"/>
        <v>12</v>
      </c>
      <c r="I224" s="3">
        <f t="shared" si="28"/>
        <v>0</v>
      </c>
      <c r="J224" s="9">
        <v>8</v>
      </c>
      <c r="K224" s="9">
        <v>0</v>
      </c>
      <c r="L224" s="9">
        <v>0</v>
      </c>
      <c r="M224" s="9">
        <v>0</v>
      </c>
      <c r="N224" s="4">
        <f t="shared" si="29"/>
        <v>8</v>
      </c>
      <c r="O224" s="3">
        <f t="shared" si="30"/>
        <v>0</v>
      </c>
      <c r="P224" s="9">
        <v>12</v>
      </c>
      <c r="Q224" s="9">
        <v>19</v>
      </c>
      <c r="R224" s="4">
        <f t="shared" si="31"/>
        <v>0</v>
      </c>
      <c r="S224" s="3">
        <f t="shared" si="32"/>
        <v>1.5833333333333333</v>
      </c>
      <c r="T224" s="9">
        <v>25</v>
      </c>
      <c r="U224" s="9">
        <v>59</v>
      </c>
      <c r="V224" s="4">
        <f t="shared" si="33"/>
        <v>0</v>
      </c>
      <c r="W224" s="3">
        <f t="shared" si="34"/>
        <v>2.36</v>
      </c>
      <c r="X224" s="9">
        <v>57</v>
      </c>
      <c r="Y224" s="9">
        <v>78</v>
      </c>
      <c r="Z224" s="4">
        <f t="shared" si="35"/>
        <v>20</v>
      </c>
      <c r="AA224"/>
    </row>
    <row r="225" spans="1:27" s="2" customFormat="1" ht="12.75" customHeight="1" x14ac:dyDescent="0.2">
      <c r="A225" s="2" t="s">
        <v>35</v>
      </c>
      <c r="B225" s="2" t="s">
        <v>3</v>
      </c>
      <c r="C225" s="10" t="s">
        <v>34</v>
      </c>
      <c r="D225" s="9">
        <v>872</v>
      </c>
      <c r="E225" s="9">
        <v>0</v>
      </c>
      <c r="F225" s="9">
        <v>0</v>
      </c>
      <c r="G225" s="9">
        <v>0</v>
      </c>
      <c r="H225" s="9">
        <f t="shared" si="27"/>
        <v>872</v>
      </c>
      <c r="I225" s="3">
        <f t="shared" si="28"/>
        <v>0</v>
      </c>
      <c r="J225" s="9">
        <v>593</v>
      </c>
      <c r="K225" s="9">
        <v>0</v>
      </c>
      <c r="L225" s="9">
        <v>0</v>
      </c>
      <c r="M225" s="9">
        <v>0</v>
      </c>
      <c r="N225" s="4">
        <f t="shared" si="29"/>
        <v>593</v>
      </c>
      <c r="O225" s="3">
        <f t="shared" si="30"/>
        <v>0</v>
      </c>
      <c r="P225" s="9">
        <v>685</v>
      </c>
      <c r="Q225" s="9">
        <v>0</v>
      </c>
      <c r="R225" s="4">
        <f t="shared" si="31"/>
        <v>685</v>
      </c>
      <c r="S225" s="3">
        <f t="shared" si="32"/>
        <v>0</v>
      </c>
      <c r="T225" s="9">
        <v>1642</v>
      </c>
      <c r="U225" s="9">
        <v>0</v>
      </c>
      <c r="V225" s="4">
        <f t="shared" si="33"/>
        <v>1642</v>
      </c>
      <c r="W225" s="3">
        <f t="shared" si="34"/>
        <v>0</v>
      </c>
      <c r="X225" s="9">
        <v>3792</v>
      </c>
      <c r="Y225" s="9">
        <v>0</v>
      </c>
      <c r="Z225" s="4">
        <f t="shared" si="35"/>
        <v>3792</v>
      </c>
      <c r="AA225"/>
    </row>
    <row r="226" spans="1:27" s="2" customFormat="1" ht="12.75" customHeight="1" x14ac:dyDescent="0.2">
      <c r="A226" s="2" t="s">
        <v>35</v>
      </c>
      <c r="B226" s="2" t="s">
        <v>3</v>
      </c>
      <c r="C226" s="10" t="s">
        <v>1035</v>
      </c>
      <c r="D226" s="9">
        <v>1264</v>
      </c>
      <c r="E226" s="9">
        <v>0</v>
      </c>
      <c r="F226" s="9">
        <v>0</v>
      </c>
      <c r="G226" s="9">
        <v>0</v>
      </c>
      <c r="H226" s="9">
        <f t="shared" si="27"/>
        <v>1264</v>
      </c>
      <c r="I226" s="3">
        <f t="shared" si="28"/>
        <v>0</v>
      </c>
      <c r="J226" s="9">
        <v>854</v>
      </c>
      <c r="K226" s="9">
        <v>0</v>
      </c>
      <c r="L226" s="9">
        <v>0</v>
      </c>
      <c r="M226" s="9">
        <v>0</v>
      </c>
      <c r="N226" s="4">
        <f t="shared" si="29"/>
        <v>854</v>
      </c>
      <c r="O226" s="3">
        <f t="shared" si="30"/>
        <v>0</v>
      </c>
      <c r="P226" s="9">
        <v>969</v>
      </c>
      <c r="Q226" s="9">
        <v>323</v>
      </c>
      <c r="R226" s="4">
        <f t="shared" si="31"/>
        <v>646</v>
      </c>
      <c r="S226" s="3">
        <f t="shared" si="32"/>
        <v>0.33333333333333331</v>
      </c>
      <c r="T226" s="9">
        <v>2160</v>
      </c>
      <c r="U226" s="9">
        <v>423</v>
      </c>
      <c r="V226" s="4">
        <f t="shared" si="33"/>
        <v>1737</v>
      </c>
      <c r="W226" s="3">
        <f t="shared" si="34"/>
        <v>0.19583333333333333</v>
      </c>
      <c r="X226" s="9">
        <v>5247</v>
      </c>
      <c r="Y226" s="9">
        <v>746</v>
      </c>
      <c r="Z226" s="4">
        <f t="shared" si="35"/>
        <v>4501</v>
      </c>
      <c r="AA226"/>
    </row>
    <row r="227" spans="1:27" s="2" customFormat="1" ht="12.75" customHeight="1" x14ac:dyDescent="0.2">
      <c r="A227" s="2" t="s">
        <v>35</v>
      </c>
      <c r="B227" s="2" t="s">
        <v>3</v>
      </c>
      <c r="C227" s="10" t="s">
        <v>1040</v>
      </c>
      <c r="D227" s="9">
        <v>543</v>
      </c>
      <c r="E227" s="9">
        <v>0</v>
      </c>
      <c r="F227" s="9">
        <v>0</v>
      </c>
      <c r="G227" s="9">
        <v>0</v>
      </c>
      <c r="H227" s="9">
        <f t="shared" si="27"/>
        <v>543</v>
      </c>
      <c r="I227" s="3">
        <f t="shared" si="28"/>
        <v>0</v>
      </c>
      <c r="J227" s="9">
        <v>383</v>
      </c>
      <c r="K227" s="9">
        <v>0</v>
      </c>
      <c r="L227" s="9">
        <v>0</v>
      </c>
      <c r="M227" s="9">
        <v>0</v>
      </c>
      <c r="N227" s="4">
        <f t="shared" si="29"/>
        <v>383</v>
      </c>
      <c r="O227" s="3">
        <f t="shared" si="30"/>
        <v>0</v>
      </c>
      <c r="P227" s="9">
        <v>433</v>
      </c>
      <c r="Q227" s="9">
        <v>0</v>
      </c>
      <c r="R227" s="4">
        <f t="shared" si="31"/>
        <v>433</v>
      </c>
      <c r="S227" s="3">
        <f t="shared" si="32"/>
        <v>0</v>
      </c>
      <c r="T227" s="9">
        <v>982</v>
      </c>
      <c r="U227" s="9">
        <v>273</v>
      </c>
      <c r="V227" s="4">
        <f t="shared" si="33"/>
        <v>709</v>
      </c>
      <c r="W227" s="3">
        <f t="shared" si="34"/>
        <v>0.27800407331975557</v>
      </c>
      <c r="X227" s="9">
        <v>2341</v>
      </c>
      <c r="Y227" s="9">
        <v>273</v>
      </c>
      <c r="Z227" s="4">
        <f t="shared" si="35"/>
        <v>2068</v>
      </c>
      <c r="AA227"/>
    </row>
    <row r="228" spans="1:27" s="2" customFormat="1" ht="12.75" customHeight="1" x14ac:dyDescent="0.2">
      <c r="A228" s="2" t="s">
        <v>35</v>
      </c>
      <c r="B228" s="2" t="s">
        <v>3</v>
      </c>
      <c r="C228" s="10" t="s">
        <v>71</v>
      </c>
      <c r="D228" s="9">
        <v>141</v>
      </c>
      <c r="E228" s="9">
        <v>0</v>
      </c>
      <c r="F228" s="9">
        <v>0</v>
      </c>
      <c r="G228" s="9">
        <v>0</v>
      </c>
      <c r="H228" s="9">
        <f t="shared" si="27"/>
        <v>141</v>
      </c>
      <c r="I228" s="3">
        <f t="shared" si="28"/>
        <v>0</v>
      </c>
      <c r="J228" s="9">
        <v>95</v>
      </c>
      <c r="K228" s="9">
        <v>0</v>
      </c>
      <c r="L228" s="9">
        <v>0</v>
      </c>
      <c r="M228" s="9">
        <v>0</v>
      </c>
      <c r="N228" s="4">
        <f t="shared" si="29"/>
        <v>95</v>
      </c>
      <c r="O228" s="3">
        <f t="shared" si="30"/>
        <v>0</v>
      </c>
      <c r="P228" s="9">
        <v>110</v>
      </c>
      <c r="Q228" s="9">
        <v>122</v>
      </c>
      <c r="R228" s="4">
        <f t="shared" si="31"/>
        <v>0</v>
      </c>
      <c r="S228" s="3">
        <f t="shared" si="32"/>
        <v>1.1090909090909091</v>
      </c>
      <c r="T228" s="9">
        <v>254</v>
      </c>
      <c r="U228" s="9">
        <v>3</v>
      </c>
      <c r="V228" s="4">
        <f t="shared" si="33"/>
        <v>251</v>
      </c>
      <c r="W228" s="3">
        <f t="shared" si="34"/>
        <v>1.1811023622047244E-2</v>
      </c>
      <c r="X228" s="9">
        <v>600</v>
      </c>
      <c r="Y228" s="9">
        <v>125</v>
      </c>
      <c r="Z228" s="4">
        <f t="shared" si="35"/>
        <v>487</v>
      </c>
      <c r="AA228"/>
    </row>
    <row r="229" spans="1:27" s="2" customFormat="1" ht="12.75" customHeight="1" x14ac:dyDescent="0.2">
      <c r="A229" s="2" t="s">
        <v>35</v>
      </c>
      <c r="B229" s="2" t="s">
        <v>3</v>
      </c>
      <c r="C229" s="10" t="s">
        <v>83</v>
      </c>
      <c r="D229" s="9">
        <v>768</v>
      </c>
      <c r="E229" s="9">
        <v>78</v>
      </c>
      <c r="F229" s="9">
        <v>78</v>
      </c>
      <c r="G229" s="9">
        <v>0</v>
      </c>
      <c r="H229" s="9">
        <f t="shared" si="27"/>
        <v>690</v>
      </c>
      <c r="I229" s="3">
        <f t="shared" si="28"/>
        <v>0.1015625</v>
      </c>
      <c r="J229" s="9">
        <v>558</v>
      </c>
      <c r="K229" s="9">
        <v>51</v>
      </c>
      <c r="L229" s="9">
        <v>51</v>
      </c>
      <c r="M229" s="9">
        <v>0</v>
      </c>
      <c r="N229" s="4">
        <f t="shared" si="29"/>
        <v>507</v>
      </c>
      <c r="O229" s="3">
        <f t="shared" si="30"/>
        <v>9.1397849462365593E-2</v>
      </c>
      <c r="P229" s="9">
        <v>628</v>
      </c>
      <c r="Q229" s="9">
        <v>0</v>
      </c>
      <c r="R229" s="4">
        <f t="shared" si="31"/>
        <v>628</v>
      </c>
      <c r="S229" s="3">
        <f t="shared" si="32"/>
        <v>0</v>
      </c>
      <c r="T229" s="9">
        <v>0</v>
      </c>
      <c r="U229" s="9">
        <v>88</v>
      </c>
      <c r="V229" s="4">
        <f t="shared" si="33"/>
        <v>0</v>
      </c>
      <c r="W229" s="3" t="e">
        <f t="shared" si="34"/>
        <v>#DIV/0!</v>
      </c>
      <c r="X229" s="9">
        <v>1954</v>
      </c>
      <c r="Y229" s="9">
        <v>217</v>
      </c>
      <c r="Z229" s="4">
        <f t="shared" si="35"/>
        <v>1825</v>
      </c>
      <c r="AA229"/>
    </row>
    <row r="230" spans="1:27" s="2" customFormat="1" ht="12.75" customHeight="1" x14ac:dyDescent="0.2">
      <c r="A230" s="2" t="s">
        <v>35</v>
      </c>
      <c r="B230" s="2" t="s">
        <v>3</v>
      </c>
      <c r="C230" s="10" t="s">
        <v>91</v>
      </c>
      <c r="D230" s="9">
        <v>192</v>
      </c>
      <c r="E230" s="9">
        <v>53</v>
      </c>
      <c r="F230" s="9">
        <v>53</v>
      </c>
      <c r="G230" s="9">
        <v>0</v>
      </c>
      <c r="H230" s="9">
        <f t="shared" si="27"/>
        <v>139</v>
      </c>
      <c r="I230" s="3">
        <f t="shared" si="28"/>
        <v>0.27604166666666669</v>
      </c>
      <c r="J230" s="9">
        <v>128</v>
      </c>
      <c r="K230" s="9">
        <v>18</v>
      </c>
      <c r="L230" s="9">
        <v>18</v>
      </c>
      <c r="M230" s="9">
        <v>0</v>
      </c>
      <c r="N230" s="4">
        <f t="shared" si="29"/>
        <v>110</v>
      </c>
      <c r="O230" s="3">
        <f t="shared" si="30"/>
        <v>0.140625</v>
      </c>
      <c r="P230" s="9">
        <v>142</v>
      </c>
      <c r="Q230" s="9">
        <v>66</v>
      </c>
      <c r="R230" s="4">
        <f t="shared" si="31"/>
        <v>76</v>
      </c>
      <c r="S230" s="3">
        <f t="shared" si="32"/>
        <v>0.46478873239436619</v>
      </c>
      <c r="T230" s="9">
        <v>308</v>
      </c>
      <c r="U230" s="9">
        <v>1396</v>
      </c>
      <c r="V230" s="4">
        <f t="shared" si="33"/>
        <v>0</v>
      </c>
      <c r="W230" s="3">
        <f t="shared" si="34"/>
        <v>4.5324675324675328</v>
      </c>
      <c r="X230" s="9">
        <v>770</v>
      </c>
      <c r="Y230" s="9">
        <v>1533</v>
      </c>
      <c r="Z230" s="4">
        <f t="shared" si="35"/>
        <v>325</v>
      </c>
      <c r="AA230"/>
    </row>
    <row r="231" spans="1:27" s="2" customFormat="1" ht="12.75" customHeight="1" x14ac:dyDescent="0.2">
      <c r="A231" s="2" t="s">
        <v>35</v>
      </c>
      <c r="B231" s="2" t="s">
        <v>3</v>
      </c>
      <c r="C231" s="10" t="s">
        <v>1046</v>
      </c>
      <c r="D231" s="9">
        <v>946</v>
      </c>
      <c r="E231" s="9">
        <v>43</v>
      </c>
      <c r="F231" s="9">
        <v>0</v>
      </c>
      <c r="G231" s="9">
        <v>43</v>
      </c>
      <c r="H231" s="9">
        <f t="shared" si="27"/>
        <v>903</v>
      </c>
      <c r="I231" s="3">
        <f t="shared" si="28"/>
        <v>4.5454545454545456E-2</v>
      </c>
      <c r="J231" s="9">
        <v>661</v>
      </c>
      <c r="K231" s="9">
        <v>0</v>
      </c>
      <c r="L231" s="9">
        <v>0</v>
      </c>
      <c r="M231" s="9">
        <v>0</v>
      </c>
      <c r="N231" s="4">
        <f t="shared" si="29"/>
        <v>661</v>
      </c>
      <c r="O231" s="3">
        <f t="shared" si="30"/>
        <v>0</v>
      </c>
      <c r="P231" s="9">
        <v>772</v>
      </c>
      <c r="Q231" s="9">
        <v>0</v>
      </c>
      <c r="R231" s="4">
        <f t="shared" si="31"/>
        <v>772</v>
      </c>
      <c r="S231" s="3">
        <f t="shared" si="32"/>
        <v>0</v>
      </c>
      <c r="T231" s="9">
        <v>1817</v>
      </c>
      <c r="U231" s="9">
        <v>0</v>
      </c>
      <c r="V231" s="4">
        <f t="shared" si="33"/>
        <v>1817</v>
      </c>
      <c r="W231" s="3">
        <f t="shared" si="34"/>
        <v>0</v>
      </c>
      <c r="X231" s="9">
        <v>4196</v>
      </c>
      <c r="Y231" s="9">
        <v>43</v>
      </c>
      <c r="Z231" s="4">
        <f t="shared" si="35"/>
        <v>4153</v>
      </c>
      <c r="AA231"/>
    </row>
    <row r="232" spans="1:27" s="2" customFormat="1" ht="12.75" customHeight="1" x14ac:dyDescent="0.2">
      <c r="A232" s="2" t="s">
        <v>35</v>
      </c>
      <c r="B232" s="2" t="s">
        <v>3</v>
      </c>
      <c r="C232" s="10" t="s">
        <v>1048</v>
      </c>
      <c r="D232" s="9">
        <v>374</v>
      </c>
      <c r="E232" s="9">
        <v>0</v>
      </c>
      <c r="F232" s="9">
        <v>0</v>
      </c>
      <c r="G232" s="9">
        <v>0</v>
      </c>
      <c r="H232" s="9">
        <f t="shared" si="27"/>
        <v>374</v>
      </c>
      <c r="I232" s="3">
        <f t="shared" si="28"/>
        <v>0</v>
      </c>
      <c r="J232" s="9">
        <v>250</v>
      </c>
      <c r="K232" s="9">
        <v>0</v>
      </c>
      <c r="L232" s="9">
        <v>0</v>
      </c>
      <c r="M232" s="9">
        <v>0</v>
      </c>
      <c r="N232" s="4">
        <f t="shared" si="29"/>
        <v>250</v>
      </c>
      <c r="O232" s="3">
        <f t="shared" si="30"/>
        <v>0</v>
      </c>
      <c r="P232" s="9">
        <v>274</v>
      </c>
      <c r="Q232" s="9">
        <v>0</v>
      </c>
      <c r="R232" s="4">
        <f t="shared" si="31"/>
        <v>274</v>
      </c>
      <c r="S232" s="3">
        <f t="shared" si="32"/>
        <v>0</v>
      </c>
      <c r="T232" s="9">
        <v>565</v>
      </c>
      <c r="U232" s="9">
        <v>1483</v>
      </c>
      <c r="V232" s="4">
        <f t="shared" si="33"/>
        <v>0</v>
      </c>
      <c r="W232" s="3">
        <f t="shared" si="34"/>
        <v>2.6247787610619469</v>
      </c>
      <c r="X232" s="9">
        <v>1463</v>
      </c>
      <c r="Y232" s="9">
        <v>1483</v>
      </c>
      <c r="Z232" s="4">
        <f t="shared" si="35"/>
        <v>898</v>
      </c>
      <c r="AA232"/>
    </row>
    <row r="233" spans="1:27" s="2" customFormat="1" ht="12.75" customHeight="1" x14ac:dyDescent="0.2">
      <c r="A233" s="2" t="s">
        <v>35</v>
      </c>
      <c r="B233" s="2" t="s">
        <v>3</v>
      </c>
      <c r="C233" s="10" t="s">
        <v>147</v>
      </c>
      <c r="D233" s="9">
        <v>134</v>
      </c>
      <c r="E233" s="9">
        <v>0</v>
      </c>
      <c r="F233" s="9">
        <v>0</v>
      </c>
      <c r="G233" s="9">
        <v>0</v>
      </c>
      <c r="H233" s="9">
        <f t="shared" si="27"/>
        <v>134</v>
      </c>
      <c r="I233" s="3">
        <f t="shared" si="28"/>
        <v>0</v>
      </c>
      <c r="J233" s="9">
        <v>96</v>
      </c>
      <c r="K233" s="9">
        <v>46</v>
      </c>
      <c r="L233" s="9">
        <v>41</v>
      </c>
      <c r="M233" s="9">
        <v>5</v>
      </c>
      <c r="N233" s="4">
        <f t="shared" si="29"/>
        <v>50</v>
      </c>
      <c r="O233" s="3">
        <f t="shared" si="30"/>
        <v>0.47916666666666669</v>
      </c>
      <c r="P233" s="9">
        <v>112</v>
      </c>
      <c r="Q233" s="9">
        <v>217</v>
      </c>
      <c r="R233" s="4">
        <f t="shared" si="31"/>
        <v>0</v>
      </c>
      <c r="S233" s="3">
        <f t="shared" si="32"/>
        <v>1.9375</v>
      </c>
      <c r="T233" s="9">
        <v>262</v>
      </c>
      <c r="U233" s="9">
        <v>69</v>
      </c>
      <c r="V233" s="4">
        <f t="shared" si="33"/>
        <v>193</v>
      </c>
      <c r="W233" s="3">
        <f t="shared" si="34"/>
        <v>0.26335877862595419</v>
      </c>
      <c r="X233" s="9">
        <v>604</v>
      </c>
      <c r="Y233" s="9">
        <v>332</v>
      </c>
      <c r="Z233" s="4">
        <f t="shared" si="35"/>
        <v>377</v>
      </c>
      <c r="AA233"/>
    </row>
    <row r="234" spans="1:27" s="2" customFormat="1" ht="12.75" customHeight="1" x14ac:dyDescent="0.2">
      <c r="A234" s="2" t="s">
        <v>35</v>
      </c>
      <c r="B234" s="2" t="s">
        <v>3</v>
      </c>
      <c r="C234" s="10" t="s">
        <v>157</v>
      </c>
      <c r="D234" s="9">
        <v>40</v>
      </c>
      <c r="E234" s="9">
        <v>0</v>
      </c>
      <c r="F234" s="9">
        <v>0</v>
      </c>
      <c r="G234" s="9">
        <v>0</v>
      </c>
      <c r="H234" s="9">
        <f t="shared" si="27"/>
        <v>40</v>
      </c>
      <c r="I234" s="3">
        <f t="shared" si="28"/>
        <v>0</v>
      </c>
      <c r="J234" s="9">
        <v>27</v>
      </c>
      <c r="K234" s="9">
        <v>0</v>
      </c>
      <c r="L234" s="9">
        <v>0</v>
      </c>
      <c r="M234" s="9">
        <v>0</v>
      </c>
      <c r="N234" s="4">
        <f t="shared" si="29"/>
        <v>27</v>
      </c>
      <c r="O234" s="3">
        <f t="shared" si="30"/>
        <v>0</v>
      </c>
      <c r="P234" s="9">
        <v>31</v>
      </c>
      <c r="Q234" s="9">
        <v>0</v>
      </c>
      <c r="R234" s="4">
        <f t="shared" si="31"/>
        <v>31</v>
      </c>
      <c r="S234" s="3">
        <f t="shared" si="32"/>
        <v>0</v>
      </c>
      <c r="T234" s="9">
        <v>62</v>
      </c>
      <c r="U234" s="9">
        <v>119</v>
      </c>
      <c r="V234" s="4">
        <f t="shared" si="33"/>
        <v>0</v>
      </c>
      <c r="W234" s="3">
        <f t="shared" si="34"/>
        <v>1.9193548387096775</v>
      </c>
      <c r="X234" s="9">
        <v>160</v>
      </c>
      <c r="Y234" s="9">
        <v>119</v>
      </c>
      <c r="Z234" s="4">
        <f t="shared" si="35"/>
        <v>98</v>
      </c>
      <c r="AA234"/>
    </row>
    <row r="235" spans="1:27" s="2" customFormat="1" ht="12.75" customHeight="1" x14ac:dyDescent="0.2">
      <c r="A235" s="2" t="s">
        <v>35</v>
      </c>
      <c r="B235" s="2" t="s">
        <v>3</v>
      </c>
      <c r="C235" s="10" t="s">
        <v>158</v>
      </c>
      <c r="D235" s="9">
        <v>714</v>
      </c>
      <c r="E235" s="9">
        <v>84</v>
      </c>
      <c r="F235" s="9">
        <v>84</v>
      </c>
      <c r="G235" s="9">
        <v>0</v>
      </c>
      <c r="H235" s="9">
        <f t="shared" si="27"/>
        <v>630</v>
      </c>
      <c r="I235" s="3">
        <f t="shared" si="28"/>
        <v>0.11764705882352941</v>
      </c>
      <c r="J235" s="9">
        <v>487</v>
      </c>
      <c r="K235" s="9">
        <v>0</v>
      </c>
      <c r="L235" s="9">
        <v>0</v>
      </c>
      <c r="M235" s="9">
        <v>0</v>
      </c>
      <c r="N235" s="4">
        <f t="shared" si="29"/>
        <v>487</v>
      </c>
      <c r="O235" s="3">
        <f t="shared" si="30"/>
        <v>0</v>
      </c>
      <c r="P235" s="9">
        <v>553</v>
      </c>
      <c r="Q235" s="9">
        <v>1</v>
      </c>
      <c r="R235" s="4">
        <f t="shared" si="31"/>
        <v>552</v>
      </c>
      <c r="S235" s="3">
        <f t="shared" si="32"/>
        <v>1.8083182640144665E-3</v>
      </c>
      <c r="T235" s="9">
        <v>1271</v>
      </c>
      <c r="U235" s="9">
        <v>1161</v>
      </c>
      <c r="V235" s="4">
        <f t="shared" si="33"/>
        <v>110</v>
      </c>
      <c r="W235" s="3">
        <f t="shared" si="34"/>
        <v>0.91345397324940991</v>
      </c>
      <c r="X235" s="9">
        <v>3025</v>
      </c>
      <c r="Y235" s="9">
        <v>1246</v>
      </c>
      <c r="Z235" s="4">
        <f t="shared" si="35"/>
        <v>1779</v>
      </c>
      <c r="AA235"/>
    </row>
    <row r="236" spans="1:27" s="2" customFormat="1" ht="12.75" customHeight="1" x14ac:dyDescent="0.2">
      <c r="A236" s="2" t="s">
        <v>35</v>
      </c>
      <c r="B236" s="2" t="s">
        <v>3</v>
      </c>
      <c r="C236" s="10" t="s">
        <v>170</v>
      </c>
      <c r="D236" s="9">
        <v>978</v>
      </c>
      <c r="E236" s="9">
        <v>2</v>
      </c>
      <c r="F236" s="9">
        <v>0</v>
      </c>
      <c r="G236" s="9">
        <v>2</v>
      </c>
      <c r="H236" s="9">
        <f t="shared" si="27"/>
        <v>976</v>
      </c>
      <c r="I236" s="3">
        <f t="shared" si="28"/>
        <v>2.0449897750511249E-3</v>
      </c>
      <c r="J236" s="9">
        <v>639</v>
      </c>
      <c r="K236" s="9">
        <v>0</v>
      </c>
      <c r="L236" s="9">
        <v>0</v>
      </c>
      <c r="M236" s="9">
        <v>0</v>
      </c>
      <c r="N236" s="4">
        <f t="shared" si="29"/>
        <v>639</v>
      </c>
      <c r="O236" s="3">
        <f t="shared" si="30"/>
        <v>0</v>
      </c>
      <c r="P236" s="9">
        <v>829</v>
      </c>
      <c r="Q236" s="9">
        <v>673</v>
      </c>
      <c r="R236" s="4">
        <f t="shared" si="31"/>
        <v>156</v>
      </c>
      <c r="S236" s="3">
        <f t="shared" si="32"/>
        <v>0.81182147165259344</v>
      </c>
      <c r="T236" s="9">
        <v>1317</v>
      </c>
      <c r="U236" s="9">
        <v>695</v>
      </c>
      <c r="V236" s="4">
        <f t="shared" si="33"/>
        <v>622</v>
      </c>
      <c r="W236" s="3">
        <f t="shared" si="34"/>
        <v>0.52771450265755504</v>
      </c>
      <c r="X236" s="9">
        <v>3763</v>
      </c>
      <c r="Y236" s="9">
        <v>1370</v>
      </c>
      <c r="Z236" s="4">
        <f t="shared" si="35"/>
        <v>2393</v>
      </c>
      <c r="AA236"/>
    </row>
    <row r="237" spans="1:27" s="2" customFormat="1" ht="12.75" customHeight="1" x14ac:dyDescent="0.2">
      <c r="A237" s="2" t="s">
        <v>35</v>
      </c>
      <c r="B237" s="2" t="s">
        <v>3</v>
      </c>
      <c r="C237" s="10" t="s">
        <v>193</v>
      </c>
      <c r="D237" s="9">
        <v>1488</v>
      </c>
      <c r="E237" s="9">
        <v>11</v>
      </c>
      <c r="F237" s="9">
        <v>0</v>
      </c>
      <c r="G237" s="9">
        <v>11</v>
      </c>
      <c r="H237" s="9">
        <f t="shared" si="27"/>
        <v>1477</v>
      </c>
      <c r="I237" s="3">
        <f t="shared" si="28"/>
        <v>7.3924731182795703E-3</v>
      </c>
      <c r="J237" s="9">
        <v>1007</v>
      </c>
      <c r="K237" s="9">
        <v>12</v>
      </c>
      <c r="L237" s="9">
        <v>0</v>
      </c>
      <c r="M237" s="9">
        <v>12</v>
      </c>
      <c r="N237" s="4">
        <f t="shared" si="29"/>
        <v>995</v>
      </c>
      <c r="O237" s="3">
        <f t="shared" si="30"/>
        <v>1.1916583912611719E-2</v>
      </c>
      <c r="P237" s="9">
        <v>1140</v>
      </c>
      <c r="Q237" s="9">
        <v>703</v>
      </c>
      <c r="R237" s="4">
        <f t="shared" si="31"/>
        <v>437</v>
      </c>
      <c r="S237" s="3">
        <f t="shared" si="32"/>
        <v>0.6166666666666667</v>
      </c>
      <c r="T237" s="9">
        <v>2610</v>
      </c>
      <c r="U237" s="9">
        <v>1259</v>
      </c>
      <c r="V237" s="4">
        <f t="shared" si="33"/>
        <v>1351</v>
      </c>
      <c r="W237" s="3">
        <f t="shared" si="34"/>
        <v>0.48237547892720306</v>
      </c>
      <c r="X237" s="9">
        <v>6245</v>
      </c>
      <c r="Y237" s="9">
        <v>1985</v>
      </c>
      <c r="Z237" s="4">
        <f t="shared" si="35"/>
        <v>4260</v>
      </c>
      <c r="AA237"/>
    </row>
    <row r="238" spans="1:27" s="2" customFormat="1" ht="12.75" customHeight="1" x14ac:dyDescent="0.2">
      <c r="A238" s="2" t="s">
        <v>35</v>
      </c>
      <c r="B238" s="2" t="s">
        <v>3</v>
      </c>
      <c r="C238" s="10" t="s">
        <v>203</v>
      </c>
      <c r="D238" s="9">
        <v>1500</v>
      </c>
      <c r="E238" s="9">
        <v>0</v>
      </c>
      <c r="F238" s="9">
        <v>0</v>
      </c>
      <c r="G238" s="9">
        <v>0</v>
      </c>
      <c r="H238" s="9">
        <f t="shared" si="27"/>
        <v>1500</v>
      </c>
      <c r="I238" s="3">
        <f t="shared" si="28"/>
        <v>0</v>
      </c>
      <c r="J238" s="9">
        <v>993</v>
      </c>
      <c r="K238" s="9">
        <v>0</v>
      </c>
      <c r="L238" s="9">
        <v>0</v>
      </c>
      <c r="M238" s="9">
        <v>0</v>
      </c>
      <c r="N238" s="4">
        <f t="shared" si="29"/>
        <v>993</v>
      </c>
      <c r="O238" s="3">
        <f t="shared" si="30"/>
        <v>0</v>
      </c>
      <c r="P238" s="9">
        <v>1112</v>
      </c>
      <c r="Q238" s="9">
        <v>84</v>
      </c>
      <c r="R238" s="4">
        <f t="shared" si="31"/>
        <v>1028</v>
      </c>
      <c r="S238" s="3">
        <f t="shared" si="32"/>
        <v>7.5539568345323743E-2</v>
      </c>
      <c r="T238" s="9">
        <v>2564</v>
      </c>
      <c r="U238" s="9">
        <v>537</v>
      </c>
      <c r="V238" s="4">
        <f t="shared" si="33"/>
        <v>2027</v>
      </c>
      <c r="W238" s="3">
        <f t="shared" si="34"/>
        <v>0.20943837753510142</v>
      </c>
      <c r="X238" s="9">
        <v>6169</v>
      </c>
      <c r="Y238" s="9">
        <v>621</v>
      </c>
      <c r="Z238" s="4">
        <f t="shared" si="35"/>
        <v>5548</v>
      </c>
      <c r="AA238"/>
    </row>
    <row r="239" spans="1:27" s="2" customFormat="1" ht="12.75" customHeight="1" x14ac:dyDescent="0.2">
      <c r="A239" s="2" t="s">
        <v>35</v>
      </c>
      <c r="B239" s="2" t="s">
        <v>3</v>
      </c>
      <c r="C239" s="10" t="s">
        <v>207</v>
      </c>
      <c r="D239" s="9">
        <v>395</v>
      </c>
      <c r="E239" s="9">
        <v>0</v>
      </c>
      <c r="F239" s="9">
        <v>0</v>
      </c>
      <c r="G239" s="9">
        <v>0</v>
      </c>
      <c r="H239" s="9">
        <f t="shared" si="27"/>
        <v>395</v>
      </c>
      <c r="I239" s="3">
        <f t="shared" si="28"/>
        <v>0</v>
      </c>
      <c r="J239" s="9">
        <v>262</v>
      </c>
      <c r="K239" s="9">
        <v>0</v>
      </c>
      <c r="L239" s="9">
        <v>0</v>
      </c>
      <c r="M239" s="9">
        <v>0</v>
      </c>
      <c r="N239" s="4">
        <f t="shared" si="29"/>
        <v>262</v>
      </c>
      <c r="O239" s="3">
        <f t="shared" si="30"/>
        <v>0</v>
      </c>
      <c r="P239" s="9">
        <v>289</v>
      </c>
      <c r="Q239" s="9">
        <v>0</v>
      </c>
      <c r="R239" s="4">
        <f t="shared" si="31"/>
        <v>289</v>
      </c>
      <c r="S239" s="3">
        <f t="shared" si="32"/>
        <v>0</v>
      </c>
      <c r="T239" s="9">
        <v>627</v>
      </c>
      <c r="U239" s="9">
        <v>14</v>
      </c>
      <c r="V239" s="4">
        <f t="shared" si="33"/>
        <v>613</v>
      </c>
      <c r="W239" s="3">
        <f t="shared" si="34"/>
        <v>2.2328548644338118E-2</v>
      </c>
      <c r="X239" s="9">
        <v>1573</v>
      </c>
      <c r="Y239" s="9">
        <v>14</v>
      </c>
      <c r="Z239" s="4">
        <f t="shared" si="35"/>
        <v>1559</v>
      </c>
      <c r="AA239"/>
    </row>
    <row r="240" spans="1:27" s="2" customFormat="1" ht="12.75" customHeight="1" x14ac:dyDescent="0.2">
      <c r="A240" s="2" t="s">
        <v>35</v>
      </c>
      <c r="B240" s="2" t="s">
        <v>3</v>
      </c>
      <c r="C240" s="10" t="s">
        <v>1068</v>
      </c>
      <c r="D240" s="9">
        <v>103</v>
      </c>
      <c r="E240" s="9">
        <v>0</v>
      </c>
      <c r="F240" s="9">
        <v>0</v>
      </c>
      <c r="G240" s="9">
        <v>0</v>
      </c>
      <c r="H240" s="9">
        <f t="shared" si="27"/>
        <v>103</v>
      </c>
      <c r="I240" s="3">
        <f t="shared" si="28"/>
        <v>0</v>
      </c>
      <c r="J240" s="9">
        <v>102</v>
      </c>
      <c r="K240" s="9">
        <v>0</v>
      </c>
      <c r="L240" s="9">
        <v>0</v>
      </c>
      <c r="M240" s="9">
        <v>0</v>
      </c>
      <c r="N240" s="4">
        <f t="shared" si="29"/>
        <v>102</v>
      </c>
      <c r="O240" s="3">
        <f t="shared" si="30"/>
        <v>0</v>
      </c>
      <c r="P240" s="9">
        <v>136</v>
      </c>
      <c r="Q240" s="9">
        <v>0</v>
      </c>
      <c r="R240" s="4">
        <f t="shared" si="31"/>
        <v>136</v>
      </c>
      <c r="S240" s="3">
        <f t="shared" si="32"/>
        <v>0</v>
      </c>
      <c r="T240" s="9">
        <v>151</v>
      </c>
      <c r="U240" s="9">
        <v>2</v>
      </c>
      <c r="V240" s="4">
        <f t="shared" si="33"/>
        <v>149</v>
      </c>
      <c r="W240" s="3">
        <f t="shared" si="34"/>
        <v>1.3245033112582781E-2</v>
      </c>
      <c r="X240" s="9">
        <v>492</v>
      </c>
      <c r="Y240" s="9">
        <v>2</v>
      </c>
      <c r="Z240" s="4">
        <f t="shared" si="35"/>
        <v>490</v>
      </c>
      <c r="AA240"/>
    </row>
    <row r="241" spans="1:27" s="2" customFormat="1" ht="12.75" customHeight="1" x14ac:dyDescent="0.2">
      <c r="A241" s="2" t="s">
        <v>35</v>
      </c>
      <c r="B241" s="2" t="s">
        <v>3</v>
      </c>
      <c r="C241" s="10" t="s">
        <v>224</v>
      </c>
      <c r="D241" s="9">
        <v>1105</v>
      </c>
      <c r="E241" s="9">
        <v>38</v>
      </c>
      <c r="F241" s="9">
        <v>38</v>
      </c>
      <c r="G241" s="9">
        <v>0</v>
      </c>
      <c r="H241" s="9">
        <f t="shared" si="27"/>
        <v>1067</v>
      </c>
      <c r="I241" s="3">
        <f t="shared" si="28"/>
        <v>3.4389140271493215E-2</v>
      </c>
      <c r="J241" s="9">
        <v>759</v>
      </c>
      <c r="K241" s="9">
        <v>36</v>
      </c>
      <c r="L241" s="9">
        <v>36</v>
      </c>
      <c r="M241" s="9">
        <v>0</v>
      </c>
      <c r="N241" s="4">
        <f t="shared" si="29"/>
        <v>723</v>
      </c>
      <c r="O241" s="3">
        <f t="shared" si="30"/>
        <v>4.7430830039525688E-2</v>
      </c>
      <c r="P241" s="9">
        <v>847</v>
      </c>
      <c r="Q241" s="9">
        <v>0</v>
      </c>
      <c r="R241" s="4">
        <f t="shared" si="31"/>
        <v>847</v>
      </c>
      <c r="S241" s="3">
        <f t="shared" si="32"/>
        <v>0</v>
      </c>
      <c r="T241" s="9">
        <v>1875</v>
      </c>
      <c r="U241" s="9">
        <v>395</v>
      </c>
      <c r="V241" s="4">
        <f t="shared" si="33"/>
        <v>1480</v>
      </c>
      <c r="W241" s="3">
        <f t="shared" si="34"/>
        <v>0.21066666666666667</v>
      </c>
      <c r="X241" s="9">
        <v>4586</v>
      </c>
      <c r="Y241" s="9">
        <v>469</v>
      </c>
      <c r="Z241" s="4">
        <f t="shared" si="35"/>
        <v>4117</v>
      </c>
      <c r="AA241"/>
    </row>
    <row r="242" spans="1:27" s="2" customFormat="1" ht="12.75" customHeight="1" x14ac:dyDescent="0.2">
      <c r="A242" s="2" t="s">
        <v>35</v>
      </c>
      <c r="B242" s="2" t="s">
        <v>3</v>
      </c>
      <c r="C242" s="10" t="s">
        <v>225</v>
      </c>
      <c r="D242" s="9">
        <v>523</v>
      </c>
      <c r="E242" s="9">
        <v>0</v>
      </c>
      <c r="F242" s="9">
        <v>0</v>
      </c>
      <c r="G242" s="9">
        <v>0</v>
      </c>
      <c r="H242" s="9">
        <f t="shared" si="27"/>
        <v>523</v>
      </c>
      <c r="I242" s="3">
        <f t="shared" si="28"/>
        <v>0</v>
      </c>
      <c r="J242" s="9">
        <v>366</v>
      </c>
      <c r="K242" s="9">
        <v>0</v>
      </c>
      <c r="L242" s="9">
        <v>0</v>
      </c>
      <c r="M242" s="9">
        <v>0</v>
      </c>
      <c r="N242" s="4">
        <f t="shared" si="29"/>
        <v>366</v>
      </c>
      <c r="O242" s="3">
        <f t="shared" si="30"/>
        <v>0</v>
      </c>
      <c r="P242" s="9">
        <v>421</v>
      </c>
      <c r="Q242" s="9">
        <v>0</v>
      </c>
      <c r="R242" s="4">
        <f t="shared" si="31"/>
        <v>421</v>
      </c>
      <c r="S242" s="3">
        <f t="shared" si="32"/>
        <v>0</v>
      </c>
      <c r="T242" s="9">
        <v>951</v>
      </c>
      <c r="U242" s="9">
        <v>770</v>
      </c>
      <c r="V242" s="4">
        <f t="shared" si="33"/>
        <v>181</v>
      </c>
      <c r="W242" s="3">
        <f t="shared" si="34"/>
        <v>0.80967402733964244</v>
      </c>
      <c r="X242" s="9">
        <v>2261</v>
      </c>
      <c r="Y242" s="9">
        <v>770</v>
      </c>
      <c r="Z242" s="4">
        <f t="shared" si="35"/>
        <v>1491</v>
      </c>
      <c r="AA242"/>
    </row>
    <row r="243" spans="1:27" s="2" customFormat="1" ht="12.75" customHeight="1" x14ac:dyDescent="0.2">
      <c r="A243" s="2" t="s">
        <v>35</v>
      </c>
      <c r="B243" s="2" t="s">
        <v>3</v>
      </c>
      <c r="C243" s="10" t="s">
        <v>233</v>
      </c>
      <c r="D243" s="9">
        <v>1026</v>
      </c>
      <c r="E243" s="9">
        <v>359</v>
      </c>
      <c r="F243" s="9">
        <v>359</v>
      </c>
      <c r="G243" s="9">
        <v>0</v>
      </c>
      <c r="H243" s="9">
        <f t="shared" si="27"/>
        <v>667</v>
      </c>
      <c r="I243" s="3">
        <f t="shared" si="28"/>
        <v>0.34990253411306044</v>
      </c>
      <c r="J243" s="9">
        <v>681</v>
      </c>
      <c r="K243" s="9">
        <v>0</v>
      </c>
      <c r="L243" s="9">
        <v>0</v>
      </c>
      <c r="M243" s="9">
        <v>0</v>
      </c>
      <c r="N243" s="4">
        <f t="shared" si="29"/>
        <v>681</v>
      </c>
      <c r="O243" s="3">
        <f t="shared" si="30"/>
        <v>0</v>
      </c>
      <c r="P243" s="9">
        <v>759</v>
      </c>
      <c r="Q243" s="9">
        <v>222</v>
      </c>
      <c r="R243" s="4">
        <f t="shared" si="31"/>
        <v>537</v>
      </c>
      <c r="S243" s="3">
        <f t="shared" si="32"/>
        <v>0.29249011857707508</v>
      </c>
      <c r="T243" s="9">
        <v>1814</v>
      </c>
      <c r="U243" s="9">
        <v>923</v>
      </c>
      <c r="V243" s="4">
        <f t="shared" si="33"/>
        <v>891</v>
      </c>
      <c r="W243" s="3">
        <f t="shared" si="34"/>
        <v>0.50882028665931645</v>
      </c>
      <c r="X243" s="9">
        <v>4280</v>
      </c>
      <c r="Y243" s="9">
        <v>1504</v>
      </c>
      <c r="Z243" s="4">
        <f t="shared" si="35"/>
        <v>2776</v>
      </c>
      <c r="AA243"/>
    </row>
    <row r="244" spans="1:27" s="2" customFormat="1" ht="12.75" customHeight="1" x14ac:dyDescent="0.2">
      <c r="A244" s="2" t="s">
        <v>35</v>
      </c>
      <c r="B244" s="2" t="s">
        <v>3</v>
      </c>
      <c r="C244" s="10" t="s">
        <v>1072</v>
      </c>
      <c r="D244" s="9">
        <v>23</v>
      </c>
      <c r="E244" s="9">
        <v>0</v>
      </c>
      <c r="F244" s="9">
        <v>0</v>
      </c>
      <c r="G244" s="9">
        <v>0</v>
      </c>
      <c r="H244" s="9">
        <f t="shared" si="27"/>
        <v>23</v>
      </c>
      <c r="I244" s="3">
        <f t="shared" si="28"/>
        <v>0</v>
      </c>
      <c r="J244" s="9">
        <v>15</v>
      </c>
      <c r="K244" s="9">
        <v>0</v>
      </c>
      <c r="L244" s="9">
        <v>0</v>
      </c>
      <c r="M244" s="9">
        <v>0</v>
      </c>
      <c r="N244" s="4">
        <f t="shared" si="29"/>
        <v>15</v>
      </c>
      <c r="O244" s="3">
        <f t="shared" si="30"/>
        <v>0</v>
      </c>
      <c r="P244" s="9">
        <v>18</v>
      </c>
      <c r="Q244" s="9">
        <v>1</v>
      </c>
      <c r="R244" s="4">
        <f t="shared" si="31"/>
        <v>17</v>
      </c>
      <c r="S244" s="3">
        <f t="shared" si="32"/>
        <v>5.5555555555555552E-2</v>
      </c>
      <c r="T244" s="9">
        <v>39</v>
      </c>
      <c r="U244" s="9">
        <v>36</v>
      </c>
      <c r="V244" s="4">
        <f t="shared" si="33"/>
        <v>3</v>
      </c>
      <c r="W244" s="3">
        <f t="shared" si="34"/>
        <v>0.92307692307692313</v>
      </c>
      <c r="X244" s="9">
        <v>95</v>
      </c>
      <c r="Y244" s="9">
        <v>37</v>
      </c>
      <c r="Z244" s="4">
        <f t="shared" si="35"/>
        <v>58</v>
      </c>
      <c r="AA244"/>
    </row>
    <row r="245" spans="1:27" s="2" customFormat="1" ht="12.75" customHeight="1" x14ac:dyDescent="0.2">
      <c r="A245" s="2" t="s">
        <v>35</v>
      </c>
      <c r="B245" s="2" t="s">
        <v>3</v>
      </c>
      <c r="C245" s="10" t="s">
        <v>35</v>
      </c>
      <c r="D245" s="9">
        <v>2002</v>
      </c>
      <c r="E245" s="9">
        <v>0</v>
      </c>
      <c r="F245" s="9">
        <v>0</v>
      </c>
      <c r="G245" s="9">
        <v>0</v>
      </c>
      <c r="H245" s="9">
        <f t="shared" si="27"/>
        <v>2002</v>
      </c>
      <c r="I245" s="3">
        <f t="shared" si="28"/>
        <v>0</v>
      </c>
      <c r="J245" s="9">
        <v>1336</v>
      </c>
      <c r="K245" s="9">
        <v>0</v>
      </c>
      <c r="L245" s="9">
        <v>0</v>
      </c>
      <c r="M245" s="9">
        <v>0</v>
      </c>
      <c r="N245" s="4">
        <f t="shared" si="29"/>
        <v>1336</v>
      </c>
      <c r="O245" s="3">
        <f t="shared" si="30"/>
        <v>0</v>
      </c>
      <c r="P245" s="9">
        <v>1503</v>
      </c>
      <c r="Q245" s="9">
        <v>12</v>
      </c>
      <c r="R245" s="4">
        <f t="shared" si="31"/>
        <v>1491</v>
      </c>
      <c r="S245" s="3">
        <f t="shared" si="32"/>
        <v>7.9840319361277438E-3</v>
      </c>
      <c r="T245" s="9">
        <v>3442</v>
      </c>
      <c r="U245" s="9">
        <v>70</v>
      </c>
      <c r="V245" s="4">
        <f t="shared" si="33"/>
        <v>3372</v>
      </c>
      <c r="W245" s="3">
        <f t="shared" si="34"/>
        <v>2.0337013364323069E-2</v>
      </c>
      <c r="X245" s="9">
        <v>8283</v>
      </c>
      <c r="Y245" s="9">
        <v>82</v>
      </c>
      <c r="Z245" s="4">
        <f t="shared" si="35"/>
        <v>8201</v>
      </c>
      <c r="AA245"/>
    </row>
    <row r="246" spans="1:27" s="2" customFormat="1" ht="12.75" customHeight="1" x14ac:dyDescent="0.2">
      <c r="A246" s="2" t="s">
        <v>35</v>
      </c>
      <c r="B246" s="2" t="s">
        <v>3</v>
      </c>
      <c r="C246" s="10" t="s">
        <v>253</v>
      </c>
      <c r="D246" s="9">
        <v>7173</v>
      </c>
      <c r="E246" s="9">
        <v>164</v>
      </c>
      <c r="F246" s="9">
        <v>155</v>
      </c>
      <c r="G246" s="9">
        <v>9</v>
      </c>
      <c r="H246" s="9">
        <f t="shared" si="27"/>
        <v>7009</v>
      </c>
      <c r="I246" s="3">
        <f t="shared" si="28"/>
        <v>2.2863515962637668E-2</v>
      </c>
      <c r="J246" s="9">
        <v>4871</v>
      </c>
      <c r="K246" s="9">
        <v>82</v>
      </c>
      <c r="L246" s="9">
        <v>82</v>
      </c>
      <c r="M246" s="9">
        <v>0</v>
      </c>
      <c r="N246" s="4">
        <f t="shared" si="29"/>
        <v>4789</v>
      </c>
      <c r="O246" s="3">
        <f t="shared" si="30"/>
        <v>1.6834325600492712E-2</v>
      </c>
      <c r="P246" s="9">
        <v>5534</v>
      </c>
      <c r="Q246" s="9">
        <v>1033</v>
      </c>
      <c r="R246" s="4">
        <f t="shared" si="31"/>
        <v>4501</v>
      </c>
      <c r="S246" s="3">
        <f t="shared" si="32"/>
        <v>0.18666425731839537</v>
      </c>
      <c r="T246" s="9">
        <v>12725</v>
      </c>
      <c r="U246" s="9">
        <v>2000</v>
      </c>
      <c r="V246" s="4">
        <f t="shared" si="33"/>
        <v>10725</v>
      </c>
      <c r="W246" s="3">
        <f t="shared" si="34"/>
        <v>0.15717092337917485</v>
      </c>
      <c r="X246" s="9">
        <v>30303</v>
      </c>
      <c r="Y246" s="9">
        <v>3279</v>
      </c>
      <c r="Z246" s="4">
        <f t="shared" si="35"/>
        <v>27024</v>
      </c>
      <c r="AA246"/>
    </row>
    <row r="247" spans="1:27" s="2" customFormat="1" ht="12.75" customHeight="1" x14ac:dyDescent="0.2">
      <c r="A247" s="2" t="s">
        <v>35</v>
      </c>
      <c r="B247" s="2" t="s">
        <v>3</v>
      </c>
      <c r="C247" s="10" t="s">
        <v>270</v>
      </c>
      <c r="D247" s="9">
        <v>562</v>
      </c>
      <c r="E247" s="9">
        <v>0</v>
      </c>
      <c r="F247" s="9">
        <v>0</v>
      </c>
      <c r="G247" s="9">
        <v>0</v>
      </c>
      <c r="H247" s="9">
        <f t="shared" si="27"/>
        <v>562</v>
      </c>
      <c r="I247" s="3">
        <f t="shared" si="28"/>
        <v>0</v>
      </c>
      <c r="J247" s="9">
        <v>394</v>
      </c>
      <c r="K247" s="9">
        <v>0</v>
      </c>
      <c r="L247" s="9">
        <v>0</v>
      </c>
      <c r="M247" s="9">
        <v>0</v>
      </c>
      <c r="N247" s="4">
        <f t="shared" si="29"/>
        <v>394</v>
      </c>
      <c r="O247" s="3">
        <f t="shared" si="30"/>
        <v>0</v>
      </c>
      <c r="P247" s="9">
        <v>441</v>
      </c>
      <c r="Q247" s="9">
        <v>8</v>
      </c>
      <c r="R247" s="4">
        <f t="shared" si="31"/>
        <v>433</v>
      </c>
      <c r="S247" s="3">
        <f t="shared" si="32"/>
        <v>1.8140589569160998E-2</v>
      </c>
      <c r="T247" s="9">
        <v>1036</v>
      </c>
      <c r="U247" s="9">
        <v>318</v>
      </c>
      <c r="V247" s="4">
        <f t="shared" si="33"/>
        <v>718</v>
      </c>
      <c r="W247" s="3">
        <f t="shared" si="34"/>
        <v>0.30694980694980695</v>
      </c>
      <c r="X247" s="9">
        <v>2433</v>
      </c>
      <c r="Y247" s="9">
        <v>326</v>
      </c>
      <c r="Z247" s="4">
        <f t="shared" si="35"/>
        <v>2107</v>
      </c>
      <c r="AA247"/>
    </row>
    <row r="248" spans="1:27" s="2" customFormat="1" ht="12.75" customHeight="1" x14ac:dyDescent="0.2">
      <c r="A248" s="2" t="s">
        <v>35</v>
      </c>
      <c r="B248" s="2" t="s">
        <v>3</v>
      </c>
      <c r="C248" s="10" t="s">
        <v>303</v>
      </c>
      <c r="D248" s="9">
        <v>375</v>
      </c>
      <c r="E248" s="9">
        <v>15</v>
      </c>
      <c r="F248" s="9">
        <v>15</v>
      </c>
      <c r="G248" s="9">
        <v>0</v>
      </c>
      <c r="H248" s="9">
        <f t="shared" si="27"/>
        <v>360</v>
      </c>
      <c r="I248" s="3">
        <f t="shared" si="28"/>
        <v>0.04</v>
      </c>
      <c r="J248" s="9">
        <v>251</v>
      </c>
      <c r="K248" s="9">
        <v>0</v>
      </c>
      <c r="L248" s="9">
        <v>0</v>
      </c>
      <c r="M248" s="9">
        <v>0</v>
      </c>
      <c r="N248" s="4">
        <f t="shared" si="29"/>
        <v>251</v>
      </c>
      <c r="O248" s="3">
        <f t="shared" si="30"/>
        <v>0</v>
      </c>
      <c r="P248" s="9">
        <v>271</v>
      </c>
      <c r="Q248" s="9">
        <v>15</v>
      </c>
      <c r="R248" s="4">
        <f t="shared" si="31"/>
        <v>256</v>
      </c>
      <c r="S248" s="3">
        <f t="shared" si="32"/>
        <v>5.5350553505535055E-2</v>
      </c>
      <c r="T248" s="9">
        <v>596</v>
      </c>
      <c r="U248" s="9">
        <v>690</v>
      </c>
      <c r="V248" s="4">
        <f t="shared" si="33"/>
        <v>0</v>
      </c>
      <c r="W248" s="3">
        <f t="shared" si="34"/>
        <v>1.1577181208053691</v>
      </c>
      <c r="X248" s="9">
        <v>1493</v>
      </c>
      <c r="Y248" s="9">
        <v>720</v>
      </c>
      <c r="Z248" s="4">
        <f t="shared" si="35"/>
        <v>867</v>
      </c>
      <c r="AA248"/>
    </row>
    <row r="249" spans="1:27" s="2" customFormat="1" ht="12.75" customHeight="1" x14ac:dyDescent="0.2">
      <c r="A249" s="2" t="s">
        <v>35</v>
      </c>
      <c r="B249" s="2" t="s">
        <v>3</v>
      </c>
      <c r="C249" s="10" t="s">
        <v>321</v>
      </c>
      <c r="D249" s="9">
        <v>621</v>
      </c>
      <c r="E249" s="9">
        <v>0</v>
      </c>
      <c r="F249" s="9">
        <v>0</v>
      </c>
      <c r="G249" s="9">
        <v>0</v>
      </c>
      <c r="H249" s="9">
        <f t="shared" si="27"/>
        <v>621</v>
      </c>
      <c r="I249" s="3">
        <f t="shared" si="28"/>
        <v>0</v>
      </c>
      <c r="J249" s="9">
        <v>415</v>
      </c>
      <c r="K249" s="9">
        <v>0</v>
      </c>
      <c r="L249" s="9">
        <v>0</v>
      </c>
      <c r="M249" s="9">
        <v>0</v>
      </c>
      <c r="N249" s="4">
        <f t="shared" si="29"/>
        <v>415</v>
      </c>
      <c r="O249" s="3">
        <f t="shared" si="30"/>
        <v>0</v>
      </c>
      <c r="P249" s="9">
        <v>461</v>
      </c>
      <c r="Q249" s="9">
        <v>25</v>
      </c>
      <c r="R249" s="4">
        <f t="shared" si="31"/>
        <v>436</v>
      </c>
      <c r="S249" s="3">
        <f t="shared" si="32"/>
        <v>5.4229934924078092E-2</v>
      </c>
      <c r="T249" s="9">
        <v>1038</v>
      </c>
      <c r="U249" s="9">
        <v>570</v>
      </c>
      <c r="V249" s="4">
        <f t="shared" si="33"/>
        <v>468</v>
      </c>
      <c r="W249" s="3">
        <f t="shared" si="34"/>
        <v>0.54913294797687862</v>
      </c>
      <c r="X249" s="9">
        <v>2535</v>
      </c>
      <c r="Y249" s="9">
        <v>595</v>
      </c>
      <c r="Z249" s="4">
        <f t="shared" si="35"/>
        <v>1940</v>
      </c>
      <c r="AA249"/>
    </row>
    <row r="250" spans="1:27" s="2" customFormat="1" ht="12.75" customHeight="1" x14ac:dyDescent="0.2">
      <c r="A250" s="2" t="s">
        <v>78</v>
      </c>
      <c r="B250" s="2" t="s">
        <v>32</v>
      </c>
      <c r="C250" s="10" t="s">
        <v>997</v>
      </c>
      <c r="D250" s="9">
        <v>146</v>
      </c>
      <c r="E250" s="9">
        <v>1</v>
      </c>
      <c r="F250" s="9">
        <v>0</v>
      </c>
      <c r="G250" s="9">
        <v>1</v>
      </c>
      <c r="H250" s="9">
        <f t="shared" si="27"/>
        <v>145</v>
      </c>
      <c r="I250" s="3">
        <f t="shared" si="28"/>
        <v>6.8493150684931503E-3</v>
      </c>
      <c r="J250" s="9">
        <v>102</v>
      </c>
      <c r="K250" s="9">
        <v>4</v>
      </c>
      <c r="L250" s="9">
        <v>3</v>
      </c>
      <c r="M250" s="9">
        <v>1</v>
      </c>
      <c r="N250" s="4">
        <f t="shared" si="29"/>
        <v>98</v>
      </c>
      <c r="O250" s="3">
        <f t="shared" si="30"/>
        <v>3.9215686274509803E-2</v>
      </c>
      <c r="P250" s="9">
        <v>130</v>
      </c>
      <c r="Q250" s="9">
        <v>24</v>
      </c>
      <c r="R250" s="4">
        <f t="shared" si="31"/>
        <v>106</v>
      </c>
      <c r="S250" s="3">
        <f t="shared" si="32"/>
        <v>0.18461538461538463</v>
      </c>
      <c r="T250" s="9">
        <v>318</v>
      </c>
      <c r="U250" s="9">
        <v>61</v>
      </c>
      <c r="V250" s="4">
        <f t="shared" si="33"/>
        <v>257</v>
      </c>
      <c r="W250" s="3">
        <f t="shared" si="34"/>
        <v>0.1918238993710692</v>
      </c>
      <c r="X250" s="9">
        <v>696</v>
      </c>
      <c r="Y250" s="9">
        <v>90</v>
      </c>
      <c r="Z250" s="4">
        <f t="shared" si="35"/>
        <v>606</v>
      </c>
      <c r="AA250"/>
    </row>
    <row r="251" spans="1:27" s="2" customFormat="1" ht="12.75" customHeight="1" x14ac:dyDescent="0.2">
      <c r="A251" s="2" t="s">
        <v>78</v>
      </c>
      <c r="B251" s="2" t="s">
        <v>32</v>
      </c>
      <c r="C251" s="10" t="s">
        <v>117</v>
      </c>
      <c r="D251" s="9">
        <v>2035</v>
      </c>
      <c r="E251" s="9">
        <v>84</v>
      </c>
      <c r="F251" s="9">
        <v>84</v>
      </c>
      <c r="G251" s="9">
        <v>0</v>
      </c>
      <c r="H251" s="9">
        <f t="shared" si="27"/>
        <v>1951</v>
      </c>
      <c r="I251" s="3">
        <f t="shared" si="28"/>
        <v>4.1277641277641275E-2</v>
      </c>
      <c r="J251" s="9">
        <v>1427</v>
      </c>
      <c r="K251" s="9">
        <v>76</v>
      </c>
      <c r="L251" s="9">
        <v>76</v>
      </c>
      <c r="M251" s="9">
        <v>0</v>
      </c>
      <c r="N251" s="4">
        <f t="shared" si="29"/>
        <v>1351</v>
      </c>
      <c r="O251" s="3">
        <f t="shared" si="30"/>
        <v>5.3258584442887176E-2</v>
      </c>
      <c r="P251" s="9">
        <v>1377</v>
      </c>
      <c r="Q251" s="9">
        <v>271</v>
      </c>
      <c r="R251" s="4">
        <f t="shared" si="31"/>
        <v>1106</v>
      </c>
      <c r="S251" s="3">
        <f t="shared" si="32"/>
        <v>0.19680464778503995</v>
      </c>
      <c r="T251" s="9">
        <v>2563</v>
      </c>
      <c r="U251" s="9">
        <v>2203</v>
      </c>
      <c r="V251" s="4">
        <f t="shared" si="33"/>
        <v>360</v>
      </c>
      <c r="W251" s="3">
        <f t="shared" si="34"/>
        <v>0.85953960202887236</v>
      </c>
      <c r="X251" s="9">
        <v>7402</v>
      </c>
      <c r="Y251" s="9">
        <v>2634</v>
      </c>
      <c r="Z251" s="4">
        <f t="shared" si="35"/>
        <v>4768</v>
      </c>
      <c r="AA251"/>
    </row>
    <row r="252" spans="1:27" s="2" customFormat="1" ht="12.75" customHeight="1" x14ac:dyDescent="0.2">
      <c r="A252" s="2" t="s">
        <v>78</v>
      </c>
      <c r="B252" s="2" t="s">
        <v>32</v>
      </c>
      <c r="C252" s="10" t="s">
        <v>123</v>
      </c>
      <c r="D252" s="9">
        <v>1218</v>
      </c>
      <c r="E252" s="9">
        <v>6</v>
      </c>
      <c r="F252" s="9">
        <v>6</v>
      </c>
      <c r="G252" s="9">
        <v>0</v>
      </c>
      <c r="H252" s="9">
        <f t="shared" si="27"/>
        <v>1212</v>
      </c>
      <c r="I252" s="3">
        <f t="shared" si="28"/>
        <v>4.9261083743842365E-3</v>
      </c>
      <c r="J252" s="9">
        <v>854</v>
      </c>
      <c r="K252" s="9">
        <v>0</v>
      </c>
      <c r="L252" s="9">
        <v>0</v>
      </c>
      <c r="M252" s="9">
        <v>0</v>
      </c>
      <c r="N252" s="4">
        <f t="shared" si="29"/>
        <v>854</v>
      </c>
      <c r="O252" s="3">
        <f t="shared" si="30"/>
        <v>0</v>
      </c>
      <c r="P252" s="9">
        <v>862</v>
      </c>
      <c r="Q252" s="9">
        <v>582</v>
      </c>
      <c r="R252" s="4">
        <f t="shared" si="31"/>
        <v>280</v>
      </c>
      <c r="S252" s="3">
        <f t="shared" si="32"/>
        <v>0.67517401392111365</v>
      </c>
      <c r="T252" s="9">
        <v>1699</v>
      </c>
      <c r="U252" s="9">
        <v>924</v>
      </c>
      <c r="V252" s="4">
        <f t="shared" si="33"/>
        <v>775</v>
      </c>
      <c r="W252" s="3">
        <f t="shared" si="34"/>
        <v>0.54384932313125367</v>
      </c>
      <c r="X252" s="9">
        <v>4633</v>
      </c>
      <c r="Y252" s="9">
        <v>1512</v>
      </c>
      <c r="Z252" s="4">
        <f t="shared" si="35"/>
        <v>3121</v>
      </c>
      <c r="AA252"/>
    </row>
    <row r="253" spans="1:27" s="2" customFormat="1" ht="12.75" customHeight="1" x14ac:dyDescent="0.2">
      <c r="A253" s="2" t="s">
        <v>78</v>
      </c>
      <c r="B253" s="2" t="s">
        <v>32</v>
      </c>
      <c r="C253" s="10" t="s">
        <v>132</v>
      </c>
      <c r="D253" s="9">
        <v>131</v>
      </c>
      <c r="E253" s="9">
        <v>0</v>
      </c>
      <c r="F253" s="9">
        <v>0</v>
      </c>
      <c r="G253" s="9">
        <v>0</v>
      </c>
      <c r="H253" s="9">
        <f t="shared" si="27"/>
        <v>131</v>
      </c>
      <c r="I253" s="3">
        <f t="shared" si="28"/>
        <v>0</v>
      </c>
      <c r="J253" s="9">
        <v>91</v>
      </c>
      <c r="K253" s="9">
        <v>0</v>
      </c>
      <c r="L253" s="9">
        <v>0</v>
      </c>
      <c r="M253" s="9">
        <v>0</v>
      </c>
      <c r="N253" s="4">
        <f t="shared" si="29"/>
        <v>91</v>
      </c>
      <c r="O253" s="3">
        <f t="shared" si="30"/>
        <v>0</v>
      </c>
      <c r="P253" s="9">
        <v>126</v>
      </c>
      <c r="Q253" s="9">
        <v>0</v>
      </c>
      <c r="R253" s="4">
        <f t="shared" si="31"/>
        <v>126</v>
      </c>
      <c r="S253" s="3">
        <f t="shared" si="32"/>
        <v>0</v>
      </c>
      <c r="T253" s="9">
        <v>331</v>
      </c>
      <c r="U253" s="9">
        <v>320</v>
      </c>
      <c r="V253" s="4">
        <f t="shared" si="33"/>
        <v>11</v>
      </c>
      <c r="W253" s="3">
        <f t="shared" si="34"/>
        <v>0.96676737160120851</v>
      </c>
      <c r="X253" s="9">
        <v>679</v>
      </c>
      <c r="Y253" s="9">
        <v>320</v>
      </c>
      <c r="Z253" s="4">
        <f t="shared" si="35"/>
        <v>359</v>
      </c>
      <c r="AA253"/>
    </row>
    <row r="254" spans="1:27" s="2" customFormat="1" ht="12.75" customHeight="1" x14ac:dyDescent="0.2">
      <c r="A254" s="2" t="s">
        <v>78</v>
      </c>
      <c r="B254" s="2" t="s">
        <v>32</v>
      </c>
      <c r="C254" s="10" t="s">
        <v>244</v>
      </c>
      <c r="D254" s="9">
        <v>1540</v>
      </c>
      <c r="E254" s="9">
        <v>100</v>
      </c>
      <c r="F254" s="9">
        <v>100</v>
      </c>
      <c r="G254" s="9">
        <v>0</v>
      </c>
      <c r="H254" s="9">
        <f t="shared" si="27"/>
        <v>1440</v>
      </c>
      <c r="I254" s="3">
        <f t="shared" si="28"/>
        <v>6.4935064935064929E-2</v>
      </c>
      <c r="J254" s="9">
        <v>1079</v>
      </c>
      <c r="K254" s="9">
        <v>0</v>
      </c>
      <c r="L254" s="9">
        <v>0</v>
      </c>
      <c r="M254" s="9">
        <v>0</v>
      </c>
      <c r="N254" s="4">
        <f t="shared" si="29"/>
        <v>1079</v>
      </c>
      <c r="O254" s="3">
        <f t="shared" si="30"/>
        <v>0</v>
      </c>
      <c r="P254" s="9">
        <v>1303</v>
      </c>
      <c r="Q254" s="9">
        <v>110</v>
      </c>
      <c r="R254" s="4">
        <f t="shared" si="31"/>
        <v>1193</v>
      </c>
      <c r="S254" s="3">
        <f t="shared" si="32"/>
        <v>8.4420567920184195E-2</v>
      </c>
      <c r="T254" s="9">
        <v>3087</v>
      </c>
      <c r="U254" s="9">
        <v>1623</v>
      </c>
      <c r="V254" s="4">
        <f t="shared" si="33"/>
        <v>1464</v>
      </c>
      <c r="W254" s="3">
        <f t="shared" si="34"/>
        <v>0.52575315840621961</v>
      </c>
      <c r="X254" s="9">
        <v>7009</v>
      </c>
      <c r="Y254" s="9">
        <v>1833</v>
      </c>
      <c r="Z254" s="4">
        <f t="shared" si="35"/>
        <v>5176</v>
      </c>
      <c r="AA254"/>
    </row>
    <row r="255" spans="1:27" s="2" customFormat="1" ht="12.75" customHeight="1" x14ac:dyDescent="0.2">
      <c r="A255" s="2" t="s">
        <v>78</v>
      </c>
      <c r="B255" s="2" t="s">
        <v>32</v>
      </c>
      <c r="C255" s="10" t="s">
        <v>78</v>
      </c>
      <c r="D255" s="9">
        <v>3149</v>
      </c>
      <c r="E255" s="9">
        <v>197</v>
      </c>
      <c r="F255" s="9">
        <v>140</v>
      </c>
      <c r="G255" s="9">
        <v>57</v>
      </c>
      <c r="H255" s="9">
        <f t="shared" si="27"/>
        <v>2952</v>
      </c>
      <c r="I255" s="3">
        <f t="shared" si="28"/>
        <v>6.255954271197206E-2</v>
      </c>
      <c r="J255" s="9">
        <v>2208</v>
      </c>
      <c r="K255" s="9">
        <v>355</v>
      </c>
      <c r="L255" s="9">
        <v>146</v>
      </c>
      <c r="M255" s="9">
        <v>209</v>
      </c>
      <c r="N255" s="4">
        <f t="shared" si="29"/>
        <v>1853</v>
      </c>
      <c r="O255" s="3">
        <f t="shared" si="30"/>
        <v>0.16077898550724637</v>
      </c>
      <c r="P255" s="9">
        <v>2574</v>
      </c>
      <c r="Q255" s="9">
        <v>1726</v>
      </c>
      <c r="R255" s="4">
        <f t="shared" si="31"/>
        <v>848</v>
      </c>
      <c r="S255" s="3">
        <f t="shared" si="32"/>
        <v>0.67055167055167053</v>
      </c>
      <c r="T255" s="9">
        <v>5913</v>
      </c>
      <c r="U255" s="9">
        <v>1082</v>
      </c>
      <c r="V255" s="4">
        <f t="shared" si="33"/>
        <v>4831</v>
      </c>
      <c r="W255" s="3">
        <f t="shared" si="34"/>
        <v>0.18298663960764416</v>
      </c>
      <c r="X255" s="9">
        <v>13844</v>
      </c>
      <c r="Y255" s="9">
        <v>3360</v>
      </c>
      <c r="Z255" s="4">
        <f t="shared" si="35"/>
        <v>10484</v>
      </c>
      <c r="AA255"/>
    </row>
    <row r="256" spans="1:27" s="2" customFormat="1" ht="12.75" customHeight="1" x14ac:dyDescent="0.2">
      <c r="A256" s="2" t="s">
        <v>78</v>
      </c>
      <c r="B256" s="2" t="s">
        <v>32</v>
      </c>
      <c r="C256" s="10" t="s">
        <v>259</v>
      </c>
      <c r="D256" s="9">
        <v>3149</v>
      </c>
      <c r="E256" s="9">
        <v>0</v>
      </c>
      <c r="F256" s="9">
        <v>0</v>
      </c>
      <c r="G256" s="9">
        <v>0</v>
      </c>
      <c r="H256" s="9">
        <f t="shared" si="27"/>
        <v>3149</v>
      </c>
      <c r="I256" s="3">
        <f t="shared" si="28"/>
        <v>0</v>
      </c>
      <c r="J256" s="9">
        <v>2208</v>
      </c>
      <c r="K256" s="9">
        <v>0</v>
      </c>
      <c r="L256" s="9">
        <v>0</v>
      </c>
      <c r="M256" s="9">
        <v>0</v>
      </c>
      <c r="N256" s="4">
        <f t="shared" si="29"/>
        <v>2208</v>
      </c>
      <c r="O256" s="3">
        <f t="shared" si="30"/>
        <v>0</v>
      </c>
      <c r="P256" s="9">
        <v>2574</v>
      </c>
      <c r="Q256" s="9">
        <v>377</v>
      </c>
      <c r="R256" s="4">
        <f t="shared" si="31"/>
        <v>2197</v>
      </c>
      <c r="S256" s="3">
        <f t="shared" si="32"/>
        <v>0.14646464646464646</v>
      </c>
      <c r="T256" s="9">
        <v>5913</v>
      </c>
      <c r="U256" s="9">
        <v>690</v>
      </c>
      <c r="V256" s="4">
        <f t="shared" si="33"/>
        <v>5223</v>
      </c>
      <c r="W256" s="3">
        <f t="shared" si="34"/>
        <v>0.11669203450025367</v>
      </c>
      <c r="X256" s="9">
        <v>13844</v>
      </c>
      <c r="Y256" s="9">
        <v>1067</v>
      </c>
      <c r="Z256" s="4">
        <f t="shared" si="35"/>
        <v>12777</v>
      </c>
      <c r="AA256"/>
    </row>
    <row r="257" spans="1:27" s="2" customFormat="1" ht="12.75" customHeight="1" x14ac:dyDescent="0.2">
      <c r="A257" s="2" t="s">
        <v>152</v>
      </c>
      <c r="B257" s="2" t="s">
        <v>26</v>
      </c>
      <c r="C257" s="10" t="s">
        <v>151</v>
      </c>
      <c r="D257" s="9">
        <v>671</v>
      </c>
      <c r="E257" s="9">
        <v>0</v>
      </c>
      <c r="F257" s="9">
        <v>0</v>
      </c>
      <c r="G257" s="9">
        <v>0</v>
      </c>
      <c r="H257" s="9">
        <f t="shared" si="27"/>
        <v>671</v>
      </c>
      <c r="I257" s="3">
        <f t="shared" si="28"/>
        <v>0</v>
      </c>
      <c r="J257" s="9">
        <v>518</v>
      </c>
      <c r="K257" s="9">
        <v>0</v>
      </c>
      <c r="L257" s="9">
        <v>0</v>
      </c>
      <c r="M257" s="9">
        <v>0</v>
      </c>
      <c r="N257" s="4">
        <f t="shared" si="29"/>
        <v>518</v>
      </c>
      <c r="O257" s="3">
        <f t="shared" si="30"/>
        <v>0</v>
      </c>
      <c r="P257" s="9">
        <v>610</v>
      </c>
      <c r="Q257" s="9">
        <v>103</v>
      </c>
      <c r="R257" s="4">
        <f t="shared" si="31"/>
        <v>507</v>
      </c>
      <c r="S257" s="3">
        <f t="shared" si="32"/>
        <v>0.16885245901639345</v>
      </c>
      <c r="T257" s="9">
        <v>1251</v>
      </c>
      <c r="U257" s="9">
        <v>374</v>
      </c>
      <c r="V257" s="4">
        <f t="shared" si="33"/>
        <v>877</v>
      </c>
      <c r="W257" s="3">
        <f t="shared" si="34"/>
        <v>0.29896083133493206</v>
      </c>
      <c r="X257" s="9">
        <v>3050</v>
      </c>
      <c r="Y257" s="9">
        <v>477</v>
      </c>
      <c r="Z257" s="4">
        <f t="shared" si="35"/>
        <v>2573</v>
      </c>
      <c r="AA257"/>
    </row>
    <row r="258" spans="1:27" s="2" customFormat="1" ht="12.75" customHeight="1" x14ac:dyDescent="0.2">
      <c r="A258" s="2" t="s">
        <v>152</v>
      </c>
      <c r="B258" s="2" t="s">
        <v>26</v>
      </c>
      <c r="C258" s="10" t="s">
        <v>262</v>
      </c>
      <c r="D258" s="9">
        <v>10</v>
      </c>
      <c r="E258" s="9">
        <v>0</v>
      </c>
      <c r="F258" s="9">
        <v>0</v>
      </c>
      <c r="G258" s="9">
        <v>0</v>
      </c>
      <c r="H258" s="9">
        <f t="shared" si="27"/>
        <v>10</v>
      </c>
      <c r="I258" s="3">
        <f t="shared" si="28"/>
        <v>0</v>
      </c>
      <c r="J258" s="9">
        <v>6</v>
      </c>
      <c r="K258" s="9">
        <v>0</v>
      </c>
      <c r="L258" s="9">
        <v>0</v>
      </c>
      <c r="M258" s="9">
        <v>0</v>
      </c>
      <c r="N258" s="4">
        <f t="shared" si="29"/>
        <v>6</v>
      </c>
      <c r="O258" s="3">
        <f t="shared" si="30"/>
        <v>0</v>
      </c>
      <c r="P258" s="9">
        <v>8</v>
      </c>
      <c r="Q258" s="9">
        <v>2</v>
      </c>
      <c r="R258" s="4">
        <f t="shared" si="31"/>
        <v>6</v>
      </c>
      <c r="S258" s="3">
        <f t="shared" si="32"/>
        <v>0.25</v>
      </c>
      <c r="T258" s="9">
        <v>17</v>
      </c>
      <c r="U258" s="9">
        <v>17</v>
      </c>
      <c r="V258" s="4">
        <f t="shared" si="33"/>
        <v>0</v>
      </c>
      <c r="W258" s="3">
        <f t="shared" si="34"/>
        <v>1</v>
      </c>
      <c r="X258" s="9">
        <v>41</v>
      </c>
      <c r="Y258" s="9">
        <v>19</v>
      </c>
      <c r="Z258" s="4">
        <f t="shared" si="35"/>
        <v>22</v>
      </c>
      <c r="AA258"/>
    </row>
    <row r="259" spans="1:27" s="2" customFormat="1" ht="12.75" customHeight="1" x14ac:dyDescent="0.2">
      <c r="A259" s="2" t="s">
        <v>2</v>
      </c>
      <c r="B259" s="2" t="s">
        <v>3</v>
      </c>
      <c r="C259" s="10" t="s">
        <v>22</v>
      </c>
      <c r="D259" s="9">
        <v>764</v>
      </c>
      <c r="E259" s="9">
        <v>0</v>
      </c>
      <c r="F259" s="9">
        <v>0</v>
      </c>
      <c r="G259" s="9">
        <v>0</v>
      </c>
      <c r="H259" s="9">
        <f t="shared" si="27"/>
        <v>764</v>
      </c>
      <c r="I259" s="3">
        <f t="shared" si="28"/>
        <v>0</v>
      </c>
      <c r="J259" s="9">
        <v>541</v>
      </c>
      <c r="K259" s="9">
        <v>0</v>
      </c>
      <c r="L259" s="9">
        <v>0</v>
      </c>
      <c r="M259" s="9">
        <v>0</v>
      </c>
      <c r="N259" s="4">
        <f t="shared" si="29"/>
        <v>541</v>
      </c>
      <c r="O259" s="3">
        <f t="shared" si="30"/>
        <v>0</v>
      </c>
      <c r="P259" s="9">
        <v>622</v>
      </c>
      <c r="Q259" s="9">
        <v>0</v>
      </c>
      <c r="R259" s="4">
        <f t="shared" si="31"/>
        <v>622</v>
      </c>
      <c r="S259" s="3">
        <f t="shared" si="32"/>
        <v>0</v>
      </c>
      <c r="T259" s="9">
        <v>1407</v>
      </c>
      <c r="U259" s="9">
        <v>0</v>
      </c>
      <c r="V259" s="4">
        <f t="shared" si="33"/>
        <v>1407</v>
      </c>
      <c r="W259" s="3">
        <f t="shared" si="34"/>
        <v>0</v>
      </c>
      <c r="X259" s="9">
        <v>3334</v>
      </c>
      <c r="Y259" s="9">
        <v>0</v>
      </c>
      <c r="Z259" s="4">
        <f t="shared" si="35"/>
        <v>3334</v>
      </c>
      <c r="AA259"/>
    </row>
    <row r="260" spans="1:27" s="2" customFormat="1" ht="12.75" customHeight="1" x14ac:dyDescent="0.2">
      <c r="A260" s="2" t="s">
        <v>2</v>
      </c>
      <c r="B260" s="2" t="s">
        <v>3</v>
      </c>
      <c r="C260" s="10" t="s">
        <v>939</v>
      </c>
      <c r="D260" s="9">
        <v>188</v>
      </c>
      <c r="E260" s="9">
        <v>0</v>
      </c>
      <c r="F260" s="9">
        <v>0</v>
      </c>
      <c r="G260" s="9">
        <v>0</v>
      </c>
      <c r="H260" s="9">
        <f t="shared" ref="H260:H323" si="36">IF(D260-E260&gt;0,D260-E260,0)</f>
        <v>188</v>
      </c>
      <c r="I260" s="3">
        <f t="shared" ref="I260:I323" si="37">E260/D260</f>
        <v>0</v>
      </c>
      <c r="J260" s="9">
        <v>138</v>
      </c>
      <c r="K260" s="9">
        <v>0</v>
      </c>
      <c r="L260" s="9">
        <v>0</v>
      </c>
      <c r="M260" s="9">
        <v>0</v>
      </c>
      <c r="N260" s="4">
        <f t="shared" ref="N260:N323" si="38">IF(J260-K260&gt;0,J260-K260,0)</f>
        <v>138</v>
      </c>
      <c r="O260" s="3">
        <f t="shared" ref="O260:O323" si="39">K260/J260</f>
        <v>0</v>
      </c>
      <c r="P260" s="9">
        <v>154</v>
      </c>
      <c r="Q260" s="9">
        <v>2</v>
      </c>
      <c r="R260" s="4">
        <f t="shared" ref="R260:R323" si="40">IF(P260-Q260&gt;0,P260-Q260,0)</f>
        <v>152</v>
      </c>
      <c r="S260" s="3">
        <f t="shared" ref="S260:S323" si="41">Q260/P260</f>
        <v>1.2987012987012988E-2</v>
      </c>
      <c r="T260" s="9">
        <v>363</v>
      </c>
      <c r="U260" s="9">
        <v>1</v>
      </c>
      <c r="V260" s="4">
        <f t="shared" ref="V260:V323" si="42">IF(T260-U260&gt;0,T260-U260,0)</f>
        <v>362</v>
      </c>
      <c r="W260" s="3">
        <f t="shared" ref="W260:W323" si="43">U260/T260</f>
        <v>2.7548209366391185E-3</v>
      </c>
      <c r="X260" s="9">
        <v>843</v>
      </c>
      <c r="Y260" s="9">
        <v>3</v>
      </c>
      <c r="Z260" s="4">
        <f t="shared" ref="Z260:Z323" si="44">H260+N260+R260+V260</f>
        <v>840</v>
      </c>
      <c r="AA260"/>
    </row>
    <row r="261" spans="1:27" s="2" customFormat="1" ht="12.75" customHeight="1" x14ac:dyDescent="0.2">
      <c r="A261" s="2" t="s">
        <v>2</v>
      </c>
      <c r="B261" s="2" t="s">
        <v>3</v>
      </c>
      <c r="C261" s="10" t="s">
        <v>74</v>
      </c>
      <c r="D261" s="9">
        <v>739</v>
      </c>
      <c r="E261" s="9">
        <v>135</v>
      </c>
      <c r="F261" s="9">
        <v>135</v>
      </c>
      <c r="G261" s="9">
        <v>0</v>
      </c>
      <c r="H261" s="9">
        <f t="shared" si="36"/>
        <v>604</v>
      </c>
      <c r="I261" s="3">
        <f t="shared" si="37"/>
        <v>0.18267929634641408</v>
      </c>
      <c r="J261" s="9">
        <v>513</v>
      </c>
      <c r="K261" s="9">
        <v>0</v>
      </c>
      <c r="L261" s="9">
        <v>0</v>
      </c>
      <c r="M261" s="9">
        <v>0</v>
      </c>
      <c r="N261" s="4">
        <f t="shared" si="38"/>
        <v>513</v>
      </c>
      <c r="O261" s="3">
        <f t="shared" si="39"/>
        <v>0</v>
      </c>
      <c r="P261" s="9">
        <v>581</v>
      </c>
      <c r="Q261" s="9">
        <v>0</v>
      </c>
      <c r="R261" s="4">
        <f t="shared" si="40"/>
        <v>581</v>
      </c>
      <c r="S261" s="3">
        <f t="shared" si="41"/>
        <v>0</v>
      </c>
      <c r="T261" s="9">
        <v>833</v>
      </c>
      <c r="U261" s="9">
        <v>1314</v>
      </c>
      <c r="V261" s="4">
        <f t="shared" si="42"/>
        <v>0</v>
      </c>
      <c r="W261" s="3">
        <f t="shared" si="43"/>
        <v>1.5774309723889557</v>
      </c>
      <c r="X261" s="9">
        <v>2666</v>
      </c>
      <c r="Y261" s="9">
        <v>1449</v>
      </c>
      <c r="Z261" s="4">
        <f t="shared" si="44"/>
        <v>1698</v>
      </c>
      <c r="AA261"/>
    </row>
    <row r="262" spans="1:27" s="2" customFormat="1" ht="12.75" customHeight="1" x14ac:dyDescent="0.2">
      <c r="A262" s="2" t="s">
        <v>2</v>
      </c>
      <c r="B262" s="2" t="s">
        <v>3</v>
      </c>
      <c r="C262" s="10" t="s">
        <v>75</v>
      </c>
      <c r="D262" s="9">
        <v>217</v>
      </c>
      <c r="E262" s="9">
        <v>0</v>
      </c>
      <c r="F262" s="9">
        <v>0</v>
      </c>
      <c r="G262" s="9">
        <v>0</v>
      </c>
      <c r="H262" s="9">
        <f t="shared" si="36"/>
        <v>217</v>
      </c>
      <c r="I262" s="3">
        <f t="shared" si="37"/>
        <v>0</v>
      </c>
      <c r="J262" s="9">
        <v>148</v>
      </c>
      <c r="K262" s="9">
        <v>0</v>
      </c>
      <c r="L262" s="9">
        <v>0</v>
      </c>
      <c r="M262" s="9">
        <v>0</v>
      </c>
      <c r="N262" s="4">
        <f t="shared" si="38"/>
        <v>148</v>
      </c>
      <c r="O262" s="3">
        <f t="shared" si="39"/>
        <v>0</v>
      </c>
      <c r="P262" s="9">
        <v>164</v>
      </c>
      <c r="Q262" s="9">
        <v>1322</v>
      </c>
      <c r="R262" s="4">
        <f t="shared" si="40"/>
        <v>0</v>
      </c>
      <c r="S262" s="3">
        <f t="shared" si="41"/>
        <v>8.0609756097560972</v>
      </c>
      <c r="T262" s="9">
        <v>333</v>
      </c>
      <c r="U262" s="9">
        <v>588</v>
      </c>
      <c r="V262" s="4">
        <f t="shared" si="42"/>
        <v>0</v>
      </c>
      <c r="W262" s="3">
        <f t="shared" si="43"/>
        <v>1.7657657657657657</v>
      </c>
      <c r="X262" s="9">
        <v>862</v>
      </c>
      <c r="Y262" s="9">
        <v>1910</v>
      </c>
      <c r="Z262" s="4">
        <f t="shared" si="44"/>
        <v>365</v>
      </c>
      <c r="AA262"/>
    </row>
    <row r="263" spans="1:27" s="2" customFormat="1" ht="12.75" customHeight="1" x14ac:dyDescent="0.2">
      <c r="A263" s="2" t="s">
        <v>2</v>
      </c>
      <c r="B263" s="2" t="s">
        <v>3</v>
      </c>
      <c r="C263" s="10" t="s">
        <v>87</v>
      </c>
      <c r="D263" s="9">
        <v>443</v>
      </c>
      <c r="E263" s="9">
        <v>0</v>
      </c>
      <c r="F263" s="9">
        <v>0</v>
      </c>
      <c r="G263" s="9">
        <v>0</v>
      </c>
      <c r="H263" s="9">
        <f t="shared" si="36"/>
        <v>443</v>
      </c>
      <c r="I263" s="3">
        <f t="shared" si="37"/>
        <v>0</v>
      </c>
      <c r="J263" s="9">
        <v>302</v>
      </c>
      <c r="K263" s="9">
        <v>0</v>
      </c>
      <c r="L263" s="9">
        <v>0</v>
      </c>
      <c r="M263" s="9">
        <v>0</v>
      </c>
      <c r="N263" s="4">
        <f t="shared" si="38"/>
        <v>302</v>
      </c>
      <c r="O263" s="3">
        <f t="shared" si="39"/>
        <v>0</v>
      </c>
      <c r="P263" s="9">
        <v>347</v>
      </c>
      <c r="Q263" s="9">
        <v>13</v>
      </c>
      <c r="R263" s="4">
        <f t="shared" si="40"/>
        <v>334</v>
      </c>
      <c r="S263" s="3">
        <f t="shared" si="41"/>
        <v>3.7463976945244955E-2</v>
      </c>
      <c r="T263" s="9">
        <v>831</v>
      </c>
      <c r="U263" s="9">
        <v>58</v>
      </c>
      <c r="V263" s="4">
        <f t="shared" si="42"/>
        <v>773</v>
      </c>
      <c r="W263" s="3">
        <f t="shared" si="43"/>
        <v>6.9795427196149215E-2</v>
      </c>
      <c r="X263" s="9">
        <v>1923</v>
      </c>
      <c r="Y263" s="9">
        <v>71</v>
      </c>
      <c r="Z263" s="4">
        <f t="shared" si="44"/>
        <v>1852</v>
      </c>
      <c r="AA263"/>
    </row>
    <row r="264" spans="1:27" s="2" customFormat="1" ht="12.75" customHeight="1" x14ac:dyDescent="0.2">
      <c r="A264" s="2" t="s">
        <v>2</v>
      </c>
      <c r="B264" s="2" t="s">
        <v>3</v>
      </c>
      <c r="C264" s="10" t="s">
        <v>124</v>
      </c>
      <c r="D264" s="9">
        <v>1442</v>
      </c>
      <c r="E264" s="9">
        <v>63</v>
      </c>
      <c r="F264" s="9">
        <v>63</v>
      </c>
      <c r="G264" s="9">
        <v>0</v>
      </c>
      <c r="H264" s="9">
        <f t="shared" si="36"/>
        <v>1379</v>
      </c>
      <c r="I264" s="3">
        <f t="shared" si="37"/>
        <v>4.3689320388349516E-2</v>
      </c>
      <c r="J264" s="9">
        <v>974</v>
      </c>
      <c r="K264" s="9">
        <v>147</v>
      </c>
      <c r="L264" s="9">
        <v>147</v>
      </c>
      <c r="M264" s="9">
        <v>0</v>
      </c>
      <c r="N264" s="4">
        <f t="shared" si="38"/>
        <v>827</v>
      </c>
      <c r="O264" s="3">
        <f t="shared" si="39"/>
        <v>0.15092402464065707</v>
      </c>
      <c r="P264" s="9">
        <v>1090</v>
      </c>
      <c r="Q264" s="9">
        <v>0</v>
      </c>
      <c r="R264" s="4">
        <f t="shared" si="40"/>
        <v>1090</v>
      </c>
      <c r="S264" s="3">
        <f t="shared" si="41"/>
        <v>0</v>
      </c>
      <c r="T264" s="9">
        <v>2471</v>
      </c>
      <c r="U264" s="9">
        <v>1505</v>
      </c>
      <c r="V264" s="4">
        <f t="shared" si="42"/>
        <v>966</v>
      </c>
      <c r="W264" s="3">
        <f t="shared" si="43"/>
        <v>0.60906515580736542</v>
      </c>
      <c r="X264" s="9">
        <v>5977</v>
      </c>
      <c r="Y264" s="9">
        <v>1715</v>
      </c>
      <c r="Z264" s="4">
        <f t="shared" si="44"/>
        <v>4262</v>
      </c>
      <c r="AA264"/>
    </row>
    <row r="265" spans="1:27" s="2" customFormat="1" ht="12.75" customHeight="1" x14ac:dyDescent="0.2">
      <c r="A265" s="2" t="s">
        <v>2</v>
      </c>
      <c r="B265" s="2" t="s">
        <v>3</v>
      </c>
      <c r="C265" s="10" t="s">
        <v>140</v>
      </c>
      <c r="D265" s="9">
        <v>28</v>
      </c>
      <c r="E265" s="9">
        <v>0</v>
      </c>
      <c r="F265" s="9">
        <v>0</v>
      </c>
      <c r="G265" s="9">
        <v>0</v>
      </c>
      <c r="H265" s="9">
        <f t="shared" si="36"/>
        <v>28</v>
      </c>
      <c r="I265" s="3">
        <f t="shared" si="37"/>
        <v>0</v>
      </c>
      <c r="J265" s="9">
        <v>19</v>
      </c>
      <c r="K265" s="9">
        <v>0</v>
      </c>
      <c r="L265" s="9">
        <v>0</v>
      </c>
      <c r="M265" s="9">
        <v>0</v>
      </c>
      <c r="N265" s="4">
        <f t="shared" si="38"/>
        <v>19</v>
      </c>
      <c r="O265" s="3">
        <f t="shared" si="39"/>
        <v>0</v>
      </c>
      <c r="P265" s="9">
        <v>22</v>
      </c>
      <c r="Q265" s="9">
        <v>1</v>
      </c>
      <c r="R265" s="4">
        <f t="shared" si="40"/>
        <v>21</v>
      </c>
      <c r="S265" s="3">
        <f t="shared" si="41"/>
        <v>4.5454545454545456E-2</v>
      </c>
      <c r="T265" s="9">
        <v>49</v>
      </c>
      <c r="U265" s="9">
        <v>21</v>
      </c>
      <c r="V265" s="4">
        <f t="shared" si="42"/>
        <v>28</v>
      </c>
      <c r="W265" s="3">
        <f t="shared" si="43"/>
        <v>0.42857142857142855</v>
      </c>
      <c r="X265" s="9">
        <v>118</v>
      </c>
      <c r="Y265" s="9">
        <v>22</v>
      </c>
      <c r="Z265" s="4">
        <f t="shared" si="44"/>
        <v>96</v>
      </c>
      <c r="AA265"/>
    </row>
    <row r="266" spans="1:27" s="2" customFormat="1" ht="12.75" customHeight="1" x14ac:dyDescent="0.2">
      <c r="A266" s="2" t="s">
        <v>2</v>
      </c>
      <c r="B266" s="2" t="s">
        <v>3</v>
      </c>
      <c r="C266" s="10" t="s">
        <v>149</v>
      </c>
      <c r="D266" s="9">
        <v>398</v>
      </c>
      <c r="E266" s="9">
        <v>0</v>
      </c>
      <c r="F266" s="9">
        <v>0</v>
      </c>
      <c r="G266" s="9">
        <v>0</v>
      </c>
      <c r="H266" s="9">
        <f t="shared" si="36"/>
        <v>398</v>
      </c>
      <c r="I266" s="3">
        <f t="shared" si="37"/>
        <v>0</v>
      </c>
      <c r="J266" s="9">
        <v>274</v>
      </c>
      <c r="K266" s="9">
        <v>20</v>
      </c>
      <c r="L266" s="9">
        <v>20</v>
      </c>
      <c r="M266" s="9">
        <v>0</v>
      </c>
      <c r="N266" s="4">
        <f t="shared" si="38"/>
        <v>254</v>
      </c>
      <c r="O266" s="3">
        <f t="shared" si="39"/>
        <v>7.2992700729927001E-2</v>
      </c>
      <c r="P266" s="9">
        <v>314</v>
      </c>
      <c r="Q266" s="9">
        <v>157</v>
      </c>
      <c r="R266" s="4">
        <f t="shared" si="40"/>
        <v>157</v>
      </c>
      <c r="S266" s="3">
        <f t="shared" si="41"/>
        <v>0.5</v>
      </c>
      <c r="T266" s="9">
        <v>729</v>
      </c>
      <c r="U266" s="9">
        <v>500</v>
      </c>
      <c r="V266" s="4">
        <f t="shared" si="42"/>
        <v>229</v>
      </c>
      <c r="W266" s="3">
        <f t="shared" si="43"/>
        <v>0.68587105624142664</v>
      </c>
      <c r="X266" s="9">
        <v>1715</v>
      </c>
      <c r="Y266" s="9">
        <v>677</v>
      </c>
      <c r="Z266" s="4">
        <f t="shared" si="44"/>
        <v>1038</v>
      </c>
      <c r="AA266"/>
    </row>
    <row r="267" spans="1:27" s="2" customFormat="1" ht="12.75" customHeight="1" x14ac:dyDescent="0.2">
      <c r="A267" s="2" t="s">
        <v>2</v>
      </c>
      <c r="B267" s="2" t="s">
        <v>3</v>
      </c>
      <c r="C267" s="10" t="s">
        <v>150</v>
      </c>
      <c r="D267" s="9">
        <v>759</v>
      </c>
      <c r="E267" s="9">
        <v>0</v>
      </c>
      <c r="F267" s="9">
        <v>0</v>
      </c>
      <c r="G267" s="9">
        <v>0</v>
      </c>
      <c r="H267" s="9">
        <f t="shared" si="36"/>
        <v>759</v>
      </c>
      <c r="I267" s="3">
        <f t="shared" si="37"/>
        <v>0</v>
      </c>
      <c r="J267" s="9">
        <v>726</v>
      </c>
      <c r="K267" s="9">
        <v>0</v>
      </c>
      <c r="L267" s="9">
        <v>0</v>
      </c>
      <c r="M267" s="9">
        <v>0</v>
      </c>
      <c r="N267" s="4">
        <f t="shared" si="38"/>
        <v>726</v>
      </c>
      <c r="O267" s="3">
        <f t="shared" si="39"/>
        <v>0</v>
      </c>
      <c r="P267" s="9">
        <v>409</v>
      </c>
      <c r="Q267" s="9">
        <v>16</v>
      </c>
      <c r="R267" s="4">
        <f t="shared" si="40"/>
        <v>393</v>
      </c>
      <c r="S267" s="3">
        <f t="shared" si="41"/>
        <v>3.9119804400977995E-2</v>
      </c>
      <c r="T267" s="9">
        <v>890</v>
      </c>
      <c r="U267" s="9">
        <v>97</v>
      </c>
      <c r="V267" s="4">
        <f t="shared" si="42"/>
        <v>793</v>
      </c>
      <c r="W267" s="3">
        <f t="shared" si="43"/>
        <v>0.10898876404494381</v>
      </c>
      <c r="X267" s="9">
        <v>2784</v>
      </c>
      <c r="Y267" s="9">
        <v>113</v>
      </c>
      <c r="Z267" s="4">
        <f t="shared" si="44"/>
        <v>2671</v>
      </c>
      <c r="AA267"/>
    </row>
    <row r="268" spans="1:27" s="2" customFormat="1" ht="12.75" customHeight="1" x14ac:dyDescent="0.2">
      <c r="A268" s="2" t="s">
        <v>2</v>
      </c>
      <c r="B268" s="2" t="s">
        <v>3</v>
      </c>
      <c r="C268" s="10" t="s">
        <v>217</v>
      </c>
      <c r="D268" s="9">
        <v>2592</v>
      </c>
      <c r="E268" s="9">
        <v>0</v>
      </c>
      <c r="F268" s="9">
        <v>0</v>
      </c>
      <c r="G268" s="9">
        <v>0</v>
      </c>
      <c r="H268" s="9">
        <f t="shared" si="36"/>
        <v>2592</v>
      </c>
      <c r="I268" s="3">
        <f t="shared" si="37"/>
        <v>0</v>
      </c>
      <c r="J268" s="9">
        <v>1745</v>
      </c>
      <c r="K268" s="9">
        <v>0</v>
      </c>
      <c r="L268" s="9">
        <v>0</v>
      </c>
      <c r="M268" s="9">
        <v>0</v>
      </c>
      <c r="N268" s="4">
        <f t="shared" si="38"/>
        <v>1745</v>
      </c>
      <c r="O268" s="3">
        <f t="shared" si="39"/>
        <v>0</v>
      </c>
      <c r="P268" s="9">
        <v>1977</v>
      </c>
      <c r="Q268" s="9">
        <v>1362</v>
      </c>
      <c r="R268" s="4">
        <f t="shared" si="40"/>
        <v>615</v>
      </c>
      <c r="S268" s="3">
        <f t="shared" si="41"/>
        <v>0.68892261001517452</v>
      </c>
      <c r="T268" s="9">
        <v>4547</v>
      </c>
      <c r="U268" s="9">
        <v>2006</v>
      </c>
      <c r="V268" s="4">
        <f t="shared" si="42"/>
        <v>2541</v>
      </c>
      <c r="W268" s="3">
        <f t="shared" si="43"/>
        <v>0.44117000219925223</v>
      </c>
      <c r="X268" s="9">
        <v>10861</v>
      </c>
      <c r="Y268" s="9">
        <v>3368</v>
      </c>
      <c r="Z268" s="4">
        <f t="shared" si="44"/>
        <v>7493</v>
      </c>
      <c r="AA268"/>
    </row>
    <row r="269" spans="1:27" s="2" customFormat="1" ht="12.75" customHeight="1" x14ac:dyDescent="0.2">
      <c r="A269" s="2" t="s">
        <v>2</v>
      </c>
      <c r="B269" s="2" t="s">
        <v>3</v>
      </c>
      <c r="C269" s="10" t="s">
        <v>245</v>
      </c>
      <c r="D269" s="9">
        <v>209</v>
      </c>
      <c r="E269" s="9">
        <v>18</v>
      </c>
      <c r="F269" s="9">
        <v>18</v>
      </c>
      <c r="G269" s="9">
        <v>0</v>
      </c>
      <c r="H269" s="9">
        <f t="shared" si="36"/>
        <v>191</v>
      </c>
      <c r="I269" s="3">
        <f t="shared" si="37"/>
        <v>8.6124401913875603E-2</v>
      </c>
      <c r="J269" s="9">
        <v>141</v>
      </c>
      <c r="K269" s="9">
        <v>11</v>
      </c>
      <c r="L269" s="9">
        <v>11</v>
      </c>
      <c r="M269" s="9">
        <v>0</v>
      </c>
      <c r="N269" s="4">
        <f t="shared" si="38"/>
        <v>130</v>
      </c>
      <c r="O269" s="3">
        <f t="shared" si="39"/>
        <v>7.8014184397163122E-2</v>
      </c>
      <c r="P269" s="9">
        <v>158</v>
      </c>
      <c r="Q269" s="9">
        <v>31</v>
      </c>
      <c r="R269" s="4">
        <f t="shared" si="40"/>
        <v>127</v>
      </c>
      <c r="S269" s="3">
        <f t="shared" si="41"/>
        <v>0.19620253164556961</v>
      </c>
      <c r="T269" s="9">
        <v>340</v>
      </c>
      <c r="U269" s="9">
        <v>1280</v>
      </c>
      <c r="V269" s="4">
        <f t="shared" si="42"/>
        <v>0</v>
      </c>
      <c r="W269" s="3">
        <f t="shared" si="43"/>
        <v>3.7647058823529411</v>
      </c>
      <c r="X269" s="9">
        <v>848</v>
      </c>
      <c r="Y269" s="9">
        <v>1340</v>
      </c>
      <c r="Z269" s="4">
        <f t="shared" si="44"/>
        <v>448</v>
      </c>
      <c r="AA269"/>
    </row>
    <row r="270" spans="1:27" s="2" customFormat="1" ht="12.75" customHeight="1" x14ac:dyDescent="0.2">
      <c r="A270" s="2" t="s">
        <v>2</v>
      </c>
      <c r="B270" s="2" t="s">
        <v>3</v>
      </c>
      <c r="C270" s="10" t="s">
        <v>1074</v>
      </c>
      <c r="D270" s="9">
        <v>579</v>
      </c>
      <c r="E270" s="9">
        <v>0</v>
      </c>
      <c r="F270" s="9">
        <v>0</v>
      </c>
      <c r="G270" s="9">
        <v>0</v>
      </c>
      <c r="H270" s="9">
        <f t="shared" si="36"/>
        <v>579</v>
      </c>
      <c r="I270" s="3">
        <f t="shared" si="37"/>
        <v>0</v>
      </c>
      <c r="J270" s="9">
        <v>396</v>
      </c>
      <c r="K270" s="9">
        <v>0</v>
      </c>
      <c r="L270" s="9">
        <v>0</v>
      </c>
      <c r="M270" s="9">
        <v>0</v>
      </c>
      <c r="N270" s="4">
        <f t="shared" si="38"/>
        <v>396</v>
      </c>
      <c r="O270" s="3">
        <f t="shared" si="39"/>
        <v>0</v>
      </c>
      <c r="P270" s="9">
        <v>453</v>
      </c>
      <c r="Q270" s="9">
        <v>4</v>
      </c>
      <c r="R270" s="4">
        <f t="shared" si="40"/>
        <v>449</v>
      </c>
      <c r="S270" s="3">
        <f t="shared" si="41"/>
        <v>8.8300220750551876E-3</v>
      </c>
      <c r="T270" s="9">
        <v>1001</v>
      </c>
      <c r="U270" s="9">
        <v>263</v>
      </c>
      <c r="V270" s="4">
        <f t="shared" si="42"/>
        <v>738</v>
      </c>
      <c r="W270" s="3">
        <f t="shared" si="43"/>
        <v>0.26273726273726272</v>
      </c>
      <c r="X270" s="9">
        <v>2429</v>
      </c>
      <c r="Y270" s="9">
        <v>267</v>
      </c>
      <c r="Z270" s="4">
        <f t="shared" si="44"/>
        <v>2162</v>
      </c>
      <c r="AA270"/>
    </row>
    <row r="271" spans="1:27" s="2" customFormat="1" ht="12.75" customHeight="1" x14ac:dyDescent="0.2">
      <c r="A271" s="2" t="s">
        <v>2</v>
      </c>
      <c r="B271" s="2" t="s">
        <v>3</v>
      </c>
      <c r="C271" s="10" t="s">
        <v>250</v>
      </c>
      <c r="D271" s="9">
        <v>1023</v>
      </c>
      <c r="E271" s="9">
        <v>0</v>
      </c>
      <c r="F271" s="9">
        <v>0</v>
      </c>
      <c r="G271" s="9">
        <v>0</v>
      </c>
      <c r="H271" s="9">
        <f t="shared" si="36"/>
        <v>1023</v>
      </c>
      <c r="I271" s="3">
        <f t="shared" si="37"/>
        <v>0</v>
      </c>
      <c r="J271" s="9">
        <v>700</v>
      </c>
      <c r="K271" s="9">
        <v>0</v>
      </c>
      <c r="L271" s="9">
        <v>0</v>
      </c>
      <c r="M271" s="9">
        <v>0</v>
      </c>
      <c r="N271" s="4">
        <f t="shared" si="38"/>
        <v>700</v>
      </c>
      <c r="O271" s="3">
        <f t="shared" si="39"/>
        <v>0</v>
      </c>
      <c r="P271" s="9">
        <v>812</v>
      </c>
      <c r="Q271" s="9">
        <v>0</v>
      </c>
      <c r="R271" s="4">
        <f t="shared" si="40"/>
        <v>812</v>
      </c>
      <c r="S271" s="3">
        <f t="shared" si="41"/>
        <v>0</v>
      </c>
      <c r="T271" s="9">
        <v>1788</v>
      </c>
      <c r="U271" s="9">
        <v>84</v>
      </c>
      <c r="V271" s="4">
        <f t="shared" si="42"/>
        <v>1704</v>
      </c>
      <c r="W271" s="3">
        <f t="shared" si="43"/>
        <v>4.6979865771812082E-2</v>
      </c>
      <c r="X271" s="9">
        <v>4323</v>
      </c>
      <c r="Y271" s="9">
        <v>84</v>
      </c>
      <c r="Z271" s="4">
        <f t="shared" si="44"/>
        <v>4239</v>
      </c>
      <c r="AA271"/>
    </row>
    <row r="272" spans="1:27" s="2" customFormat="1" ht="12.75" customHeight="1" x14ac:dyDescent="0.2">
      <c r="A272" s="2" t="s">
        <v>2</v>
      </c>
      <c r="B272" s="2" t="s">
        <v>3</v>
      </c>
      <c r="C272" s="10" t="s">
        <v>2</v>
      </c>
      <c r="D272" s="9">
        <v>980</v>
      </c>
      <c r="E272" s="9">
        <v>57</v>
      </c>
      <c r="F272" s="9">
        <v>57</v>
      </c>
      <c r="G272" s="9">
        <v>0</v>
      </c>
      <c r="H272" s="9">
        <f t="shared" si="36"/>
        <v>923</v>
      </c>
      <c r="I272" s="3">
        <f t="shared" si="37"/>
        <v>5.8163265306122446E-2</v>
      </c>
      <c r="J272" s="9">
        <v>696</v>
      </c>
      <c r="K272" s="9">
        <v>18</v>
      </c>
      <c r="L272" s="9">
        <v>18</v>
      </c>
      <c r="M272" s="9">
        <v>0</v>
      </c>
      <c r="N272" s="4">
        <f t="shared" si="38"/>
        <v>678</v>
      </c>
      <c r="O272" s="3">
        <f t="shared" si="39"/>
        <v>2.5862068965517241E-2</v>
      </c>
      <c r="P272" s="9">
        <v>808</v>
      </c>
      <c r="Q272" s="9">
        <v>12</v>
      </c>
      <c r="R272" s="4">
        <f t="shared" si="40"/>
        <v>796</v>
      </c>
      <c r="S272" s="3">
        <f t="shared" si="41"/>
        <v>1.4851485148514851E-2</v>
      </c>
      <c r="T272" s="9">
        <v>1900</v>
      </c>
      <c r="U272" s="9">
        <v>90</v>
      </c>
      <c r="V272" s="4">
        <f t="shared" si="42"/>
        <v>1810</v>
      </c>
      <c r="W272" s="3">
        <f t="shared" si="43"/>
        <v>4.736842105263158E-2</v>
      </c>
      <c r="X272" s="9">
        <v>4384</v>
      </c>
      <c r="Y272" s="9">
        <v>177</v>
      </c>
      <c r="Z272" s="4">
        <f t="shared" si="44"/>
        <v>4207</v>
      </c>
      <c r="AA272"/>
    </row>
    <row r="273" spans="1:27" s="2" customFormat="1" ht="12.75" customHeight="1" x14ac:dyDescent="0.2">
      <c r="A273" s="2" t="s">
        <v>2</v>
      </c>
      <c r="B273" s="2" t="s">
        <v>3</v>
      </c>
      <c r="C273" s="10" t="s">
        <v>1020</v>
      </c>
      <c r="D273" s="9">
        <v>9</v>
      </c>
      <c r="E273" s="9">
        <v>116</v>
      </c>
      <c r="F273" s="9">
        <v>51</v>
      </c>
      <c r="G273" s="9">
        <v>65</v>
      </c>
      <c r="H273" s="9">
        <f t="shared" si="36"/>
        <v>0</v>
      </c>
      <c r="I273" s="3">
        <f t="shared" si="37"/>
        <v>12.888888888888889</v>
      </c>
      <c r="J273" s="9">
        <v>6</v>
      </c>
      <c r="K273" s="9">
        <v>432</v>
      </c>
      <c r="L273" s="9">
        <v>23</v>
      </c>
      <c r="M273" s="9">
        <v>409</v>
      </c>
      <c r="N273" s="4">
        <f t="shared" si="38"/>
        <v>0</v>
      </c>
      <c r="O273" s="3">
        <f t="shared" si="39"/>
        <v>72</v>
      </c>
      <c r="P273" s="9">
        <v>7</v>
      </c>
      <c r="Q273" s="9">
        <v>403</v>
      </c>
      <c r="R273" s="4">
        <f t="shared" si="40"/>
        <v>0</v>
      </c>
      <c r="S273" s="3">
        <f t="shared" si="41"/>
        <v>57.571428571428569</v>
      </c>
      <c r="T273" s="9">
        <v>17</v>
      </c>
      <c r="U273" s="9">
        <v>487</v>
      </c>
      <c r="V273" s="4">
        <f t="shared" si="42"/>
        <v>0</v>
      </c>
      <c r="W273" s="3">
        <f t="shared" si="43"/>
        <v>28.647058823529413</v>
      </c>
      <c r="X273" s="9">
        <v>39</v>
      </c>
      <c r="Y273" s="9">
        <v>1438</v>
      </c>
      <c r="Z273" s="4">
        <f t="shared" si="44"/>
        <v>0</v>
      </c>
      <c r="AA273"/>
    </row>
    <row r="274" spans="1:27" s="2" customFormat="1" ht="12.75" customHeight="1" x14ac:dyDescent="0.2">
      <c r="A274" s="2" t="s">
        <v>2</v>
      </c>
      <c r="B274" s="2" t="s">
        <v>3</v>
      </c>
      <c r="C274" s="10" t="s">
        <v>312</v>
      </c>
      <c r="D274" s="9">
        <v>382</v>
      </c>
      <c r="E274" s="9">
        <v>0</v>
      </c>
      <c r="F274" s="9">
        <v>0</v>
      </c>
      <c r="G274" s="9">
        <v>0</v>
      </c>
      <c r="H274" s="9">
        <f t="shared" si="36"/>
        <v>382</v>
      </c>
      <c r="I274" s="3">
        <f t="shared" si="37"/>
        <v>0</v>
      </c>
      <c r="J274" s="9">
        <v>260</v>
      </c>
      <c r="K274" s="9">
        <v>0</v>
      </c>
      <c r="L274" s="9">
        <v>0</v>
      </c>
      <c r="M274" s="9">
        <v>0</v>
      </c>
      <c r="N274" s="4">
        <f t="shared" si="38"/>
        <v>260</v>
      </c>
      <c r="O274" s="3">
        <f t="shared" si="39"/>
        <v>0</v>
      </c>
      <c r="P274" s="9">
        <v>294</v>
      </c>
      <c r="Q274" s="9">
        <v>0</v>
      </c>
      <c r="R274" s="4">
        <f t="shared" si="40"/>
        <v>294</v>
      </c>
      <c r="S274" s="3">
        <f t="shared" si="41"/>
        <v>0</v>
      </c>
      <c r="T274" s="9">
        <v>653</v>
      </c>
      <c r="U274" s="9">
        <v>302</v>
      </c>
      <c r="V274" s="4">
        <f t="shared" si="42"/>
        <v>351</v>
      </c>
      <c r="W274" s="3">
        <f t="shared" si="43"/>
        <v>0.46248085758039814</v>
      </c>
      <c r="X274" s="9">
        <v>1589</v>
      </c>
      <c r="Y274" s="9">
        <v>302</v>
      </c>
      <c r="Z274" s="4">
        <f t="shared" si="44"/>
        <v>1287</v>
      </c>
      <c r="AA274"/>
    </row>
    <row r="275" spans="1:27" s="2" customFormat="1" ht="12.75" customHeight="1" x14ac:dyDescent="0.2">
      <c r="A275" s="2" t="s">
        <v>2</v>
      </c>
      <c r="B275" s="2" t="s">
        <v>3</v>
      </c>
      <c r="C275" s="10" t="s">
        <v>330</v>
      </c>
      <c r="D275" s="9">
        <v>780</v>
      </c>
      <c r="E275" s="9">
        <v>42</v>
      </c>
      <c r="F275" s="9">
        <v>42</v>
      </c>
      <c r="G275" s="9">
        <v>0</v>
      </c>
      <c r="H275" s="9">
        <f t="shared" si="36"/>
        <v>738</v>
      </c>
      <c r="I275" s="3">
        <f t="shared" si="37"/>
        <v>5.3846153846153849E-2</v>
      </c>
      <c r="J275" s="9">
        <v>636</v>
      </c>
      <c r="K275" s="9">
        <v>132</v>
      </c>
      <c r="L275" s="9">
        <v>101</v>
      </c>
      <c r="M275" s="9">
        <v>31</v>
      </c>
      <c r="N275" s="4">
        <f t="shared" si="38"/>
        <v>504</v>
      </c>
      <c r="O275" s="3">
        <f t="shared" si="39"/>
        <v>0.20754716981132076</v>
      </c>
      <c r="P275" s="9">
        <v>552</v>
      </c>
      <c r="Q275" s="9">
        <v>35</v>
      </c>
      <c r="R275" s="4">
        <f t="shared" si="40"/>
        <v>517</v>
      </c>
      <c r="S275" s="3">
        <f t="shared" si="41"/>
        <v>6.3405797101449279E-2</v>
      </c>
      <c r="T275" s="9">
        <v>851</v>
      </c>
      <c r="U275" s="9">
        <v>254</v>
      </c>
      <c r="V275" s="4">
        <f t="shared" si="42"/>
        <v>597</v>
      </c>
      <c r="W275" s="3">
        <f t="shared" si="43"/>
        <v>0.29847238542890719</v>
      </c>
      <c r="X275" s="9">
        <v>2819</v>
      </c>
      <c r="Y275" s="9">
        <v>463</v>
      </c>
      <c r="Z275" s="4">
        <f t="shared" si="44"/>
        <v>2356</v>
      </c>
      <c r="AA275"/>
    </row>
    <row r="276" spans="1:27" s="2" customFormat="1" ht="12.75" customHeight="1" x14ac:dyDescent="0.2">
      <c r="A276" s="2" t="s">
        <v>2</v>
      </c>
      <c r="B276" s="2" t="s">
        <v>3</v>
      </c>
      <c r="C276" s="10" t="s">
        <v>331</v>
      </c>
      <c r="D276" s="9">
        <v>209</v>
      </c>
      <c r="E276" s="9">
        <v>0</v>
      </c>
      <c r="F276" s="9">
        <v>0</v>
      </c>
      <c r="G276" s="9">
        <v>0</v>
      </c>
      <c r="H276" s="9">
        <f t="shared" si="36"/>
        <v>209</v>
      </c>
      <c r="I276" s="3">
        <f t="shared" si="37"/>
        <v>0</v>
      </c>
      <c r="J276" s="9">
        <v>149</v>
      </c>
      <c r="K276" s="9">
        <v>0</v>
      </c>
      <c r="L276" s="9">
        <v>0</v>
      </c>
      <c r="M276" s="9">
        <v>0</v>
      </c>
      <c r="N276" s="4">
        <f t="shared" si="38"/>
        <v>149</v>
      </c>
      <c r="O276" s="3">
        <f t="shared" si="39"/>
        <v>0</v>
      </c>
      <c r="P276" s="9">
        <v>172</v>
      </c>
      <c r="Q276" s="9">
        <v>0</v>
      </c>
      <c r="R276" s="4">
        <f t="shared" si="40"/>
        <v>172</v>
      </c>
      <c r="S276" s="3">
        <f t="shared" si="41"/>
        <v>0</v>
      </c>
      <c r="T276" s="9">
        <v>400</v>
      </c>
      <c r="U276" s="9">
        <v>89</v>
      </c>
      <c r="V276" s="4">
        <f t="shared" si="42"/>
        <v>311</v>
      </c>
      <c r="W276" s="3">
        <f t="shared" si="43"/>
        <v>0.2225</v>
      </c>
      <c r="X276" s="9">
        <v>930</v>
      </c>
      <c r="Y276" s="9">
        <v>89</v>
      </c>
      <c r="Z276" s="4">
        <f t="shared" si="44"/>
        <v>841</v>
      </c>
      <c r="AA276"/>
    </row>
    <row r="277" spans="1:27" s="2" customFormat="1" ht="12.75" customHeight="1" x14ac:dyDescent="0.2">
      <c r="A277" s="2" t="s">
        <v>66</v>
      </c>
      <c r="B277" s="2" t="s">
        <v>67</v>
      </c>
      <c r="C277" s="10" t="s">
        <v>65</v>
      </c>
      <c r="D277" s="9">
        <v>912</v>
      </c>
      <c r="E277" s="9">
        <v>42</v>
      </c>
      <c r="F277" s="9">
        <v>42</v>
      </c>
      <c r="G277" s="9">
        <v>0</v>
      </c>
      <c r="H277" s="9">
        <f t="shared" si="36"/>
        <v>870</v>
      </c>
      <c r="I277" s="3">
        <f t="shared" si="37"/>
        <v>4.6052631578947366E-2</v>
      </c>
      <c r="J277" s="9">
        <v>693</v>
      </c>
      <c r="K277" s="9">
        <v>218</v>
      </c>
      <c r="L277" s="9">
        <v>215</v>
      </c>
      <c r="M277" s="9">
        <v>3</v>
      </c>
      <c r="N277" s="4">
        <f t="shared" si="38"/>
        <v>475</v>
      </c>
      <c r="O277" s="3">
        <f t="shared" si="39"/>
        <v>0.31457431457431456</v>
      </c>
      <c r="P277" s="9">
        <v>1062</v>
      </c>
      <c r="Q277" s="9">
        <v>229</v>
      </c>
      <c r="R277" s="4">
        <f t="shared" si="40"/>
        <v>833</v>
      </c>
      <c r="S277" s="3">
        <f t="shared" si="41"/>
        <v>0.21563088512241055</v>
      </c>
      <c r="T277" s="9">
        <v>2332</v>
      </c>
      <c r="U277" s="9">
        <v>2634</v>
      </c>
      <c r="V277" s="4">
        <f t="shared" si="42"/>
        <v>0</v>
      </c>
      <c r="W277" s="3">
        <f t="shared" si="43"/>
        <v>1.1295025728987993</v>
      </c>
      <c r="X277" s="9">
        <v>4999</v>
      </c>
      <c r="Y277" s="9">
        <v>3123</v>
      </c>
      <c r="Z277" s="4">
        <f t="shared" si="44"/>
        <v>2178</v>
      </c>
      <c r="AA277"/>
    </row>
    <row r="278" spans="1:27" s="2" customFormat="1" ht="12.75" customHeight="1" x14ac:dyDescent="0.2">
      <c r="A278" s="2" t="s">
        <v>66</v>
      </c>
      <c r="B278" s="2" t="s">
        <v>67</v>
      </c>
      <c r="C278" s="10" t="s">
        <v>77</v>
      </c>
      <c r="D278" s="9">
        <v>3209</v>
      </c>
      <c r="E278" s="9">
        <v>115</v>
      </c>
      <c r="F278" s="9">
        <v>115</v>
      </c>
      <c r="G278" s="9">
        <v>0</v>
      </c>
      <c r="H278" s="9">
        <f t="shared" si="36"/>
        <v>3094</v>
      </c>
      <c r="I278" s="3">
        <f t="shared" si="37"/>
        <v>3.5836709255219694E-2</v>
      </c>
      <c r="J278" s="9">
        <v>2439</v>
      </c>
      <c r="K278" s="9">
        <v>565</v>
      </c>
      <c r="L278" s="9">
        <v>565</v>
      </c>
      <c r="M278" s="9">
        <v>0</v>
      </c>
      <c r="N278" s="4">
        <f t="shared" si="38"/>
        <v>1874</v>
      </c>
      <c r="O278" s="3">
        <f t="shared" si="39"/>
        <v>0.23165231652316523</v>
      </c>
      <c r="P278" s="9">
        <v>2257</v>
      </c>
      <c r="Q278" s="9">
        <v>328</v>
      </c>
      <c r="R278" s="4">
        <f t="shared" si="40"/>
        <v>1929</v>
      </c>
      <c r="S278" s="3">
        <f t="shared" si="41"/>
        <v>0.14532565352237484</v>
      </c>
      <c r="T278" s="9">
        <v>4956</v>
      </c>
      <c r="U278" s="9">
        <v>5837</v>
      </c>
      <c r="V278" s="4">
        <f t="shared" si="42"/>
        <v>0</v>
      </c>
      <c r="W278" s="3">
        <f t="shared" si="43"/>
        <v>1.1777643260694108</v>
      </c>
      <c r="X278" s="9">
        <v>12861</v>
      </c>
      <c r="Y278" s="9">
        <v>6845</v>
      </c>
      <c r="Z278" s="4">
        <f t="shared" si="44"/>
        <v>6897</v>
      </c>
      <c r="AA278"/>
    </row>
    <row r="279" spans="1:27" s="2" customFormat="1" ht="12.75" customHeight="1" x14ac:dyDescent="0.2">
      <c r="A279" s="2" t="s">
        <v>66</v>
      </c>
      <c r="B279" s="2" t="s">
        <v>67</v>
      </c>
      <c r="C279" s="10" t="s">
        <v>92</v>
      </c>
      <c r="D279" s="9">
        <v>13</v>
      </c>
      <c r="E279" s="9">
        <v>0</v>
      </c>
      <c r="F279" s="9">
        <v>0</v>
      </c>
      <c r="G279" s="9">
        <v>0</v>
      </c>
      <c r="H279" s="9">
        <f t="shared" si="36"/>
        <v>13</v>
      </c>
      <c r="I279" s="3">
        <f t="shared" si="37"/>
        <v>0</v>
      </c>
      <c r="J279" s="9">
        <v>9</v>
      </c>
      <c r="K279" s="9">
        <v>0</v>
      </c>
      <c r="L279" s="9">
        <v>0</v>
      </c>
      <c r="M279" s="9">
        <v>0</v>
      </c>
      <c r="N279" s="4">
        <f t="shared" si="38"/>
        <v>9</v>
      </c>
      <c r="O279" s="3">
        <f t="shared" si="39"/>
        <v>0</v>
      </c>
      <c r="P279" s="9">
        <v>9</v>
      </c>
      <c r="Q279" s="9">
        <v>0</v>
      </c>
      <c r="R279" s="4">
        <f t="shared" si="40"/>
        <v>9</v>
      </c>
      <c r="S279" s="3">
        <f t="shared" si="41"/>
        <v>0</v>
      </c>
      <c r="T279" s="9">
        <v>19</v>
      </c>
      <c r="U279" s="9">
        <v>302</v>
      </c>
      <c r="V279" s="4">
        <f t="shared" si="42"/>
        <v>0</v>
      </c>
      <c r="W279" s="3">
        <f t="shared" si="43"/>
        <v>15.894736842105264</v>
      </c>
      <c r="X279" s="9">
        <v>50</v>
      </c>
      <c r="Y279" s="9">
        <v>302</v>
      </c>
      <c r="Z279" s="4">
        <f t="shared" si="44"/>
        <v>31</v>
      </c>
      <c r="AA279"/>
    </row>
    <row r="280" spans="1:27" s="2" customFormat="1" ht="12.75" customHeight="1" x14ac:dyDescent="0.2">
      <c r="A280" s="2" t="s">
        <v>66</v>
      </c>
      <c r="B280" s="2" t="s">
        <v>67</v>
      </c>
      <c r="C280" s="10" t="s">
        <v>944</v>
      </c>
      <c r="D280" s="9">
        <v>7</v>
      </c>
      <c r="E280" s="9">
        <v>0</v>
      </c>
      <c r="F280" s="9">
        <v>0</v>
      </c>
      <c r="G280" s="9">
        <v>0</v>
      </c>
      <c r="H280" s="9">
        <f t="shared" si="36"/>
        <v>7</v>
      </c>
      <c r="I280" s="3">
        <f t="shared" si="37"/>
        <v>0</v>
      </c>
      <c r="J280" s="9">
        <v>5</v>
      </c>
      <c r="K280" s="9">
        <v>0</v>
      </c>
      <c r="L280" s="9">
        <v>0</v>
      </c>
      <c r="M280" s="9">
        <v>0</v>
      </c>
      <c r="N280" s="4">
        <f t="shared" si="38"/>
        <v>5</v>
      </c>
      <c r="O280" s="3">
        <f t="shared" si="39"/>
        <v>0</v>
      </c>
      <c r="P280" s="9">
        <v>15</v>
      </c>
      <c r="Q280" s="9">
        <v>0</v>
      </c>
      <c r="R280" s="4">
        <f t="shared" si="40"/>
        <v>15</v>
      </c>
      <c r="S280" s="3">
        <f t="shared" si="41"/>
        <v>0</v>
      </c>
      <c r="T280" s="9">
        <v>34</v>
      </c>
      <c r="U280" s="9">
        <v>32</v>
      </c>
      <c r="V280" s="4">
        <f t="shared" si="42"/>
        <v>2</v>
      </c>
      <c r="W280" s="3">
        <f t="shared" si="43"/>
        <v>0.94117647058823528</v>
      </c>
      <c r="X280" s="9">
        <v>61</v>
      </c>
      <c r="Y280" s="9">
        <v>32</v>
      </c>
      <c r="Z280" s="4">
        <f t="shared" si="44"/>
        <v>29</v>
      </c>
      <c r="AA280"/>
    </row>
    <row r="281" spans="1:27" s="2" customFormat="1" ht="12.75" customHeight="1" x14ac:dyDescent="0.2">
      <c r="A281" s="2" t="s">
        <v>66</v>
      </c>
      <c r="B281" s="2" t="s">
        <v>67</v>
      </c>
      <c r="C281" s="10" t="s">
        <v>112</v>
      </c>
      <c r="D281" s="9">
        <v>1448</v>
      </c>
      <c r="E281" s="9">
        <v>48</v>
      </c>
      <c r="F281" s="9">
        <v>48</v>
      </c>
      <c r="G281" s="9">
        <v>0</v>
      </c>
      <c r="H281" s="9">
        <f t="shared" si="36"/>
        <v>1400</v>
      </c>
      <c r="I281" s="3">
        <f t="shared" si="37"/>
        <v>3.3149171270718231E-2</v>
      </c>
      <c r="J281" s="9">
        <v>1101</v>
      </c>
      <c r="K281" s="9">
        <v>9</v>
      </c>
      <c r="L281" s="9">
        <v>9</v>
      </c>
      <c r="M281" s="9">
        <v>0</v>
      </c>
      <c r="N281" s="4">
        <f t="shared" si="38"/>
        <v>1092</v>
      </c>
      <c r="O281" s="3">
        <f t="shared" si="39"/>
        <v>8.1743869209809257E-3</v>
      </c>
      <c r="P281" s="9">
        <v>1019</v>
      </c>
      <c r="Q281" s="9">
        <v>34</v>
      </c>
      <c r="R281" s="4">
        <f t="shared" si="40"/>
        <v>985</v>
      </c>
      <c r="S281" s="3">
        <f t="shared" si="41"/>
        <v>3.3366045142296366E-2</v>
      </c>
      <c r="T281" s="9">
        <v>2237</v>
      </c>
      <c r="U281" s="9">
        <v>188</v>
      </c>
      <c r="V281" s="4">
        <f t="shared" si="42"/>
        <v>2049</v>
      </c>
      <c r="W281" s="3">
        <f t="shared" si="43"/>
        <v>8.4041126508717034E-2</v>
      </c>
      <c r="X281" s="9">
        <v>5805</v>
      </c>
      <c r="Y281" s="9">
        <v>279</v>
      </c>
      <c r="Z281" s="4">
        <f t="shared" si="44"/>
        <v>5526</v>
      </c>
      <c r="AA281"/>
    </row>
    <row r="282" spans="1:27" s="2" customFormat="1" ht="12.75" customHeight="1" x14ac:dyDescent="0.2">
      <c r="A282" s="2" t="s">
        <v>66</v>
      </c>
      <c r="B282" s="2" t="s">
        <v>67</v>
      </c>
      <c r="C282" s="10" t="s">
        <v>119</v>
      </c>
      <c r="D282" s="9">
        <v>587</v>
      </c>
      <c r="E282" s="9">
        <v>37</v>
      </c>
      <c r="F282" s="9">
        <v>36</v>
      </c>
      <c r="G282" s="9">
        <v>1</v>
      </c>
      <c r="H282" s="9">
        <f t="shared" si="36"/>
        <v>550</v>
      </c>
      <c r="I282" s="3">
        <f t="shared" si="37"/>
        <v>6.3032367972742753E-2</v>
      </c>
      <c r="J282" s="9">
        <v>446</v>
      </c>
      <c r="K282" s="9">
        <v>24</v>
      </c>
      <c r="L282" s="9">
        <v>23</v>
      </c>
      <c r="M282" s="9">
        <v>1</v>
      </c>
      <c r="N282" s="4">
        <f t="shared" si="38"/>
        <v>422</v>
      </c>
      <c r="O282" s="3">
        <f t="shared" si="39"/>
        <v>5.3811659192825115E-2</v>
      </c>
      <c r="P282" s="9">
        <v>413</v>
      </c>
      <c r="Q282" s="9">
        <v>4</v>
      </c>
      <c r="R282" s="4">
        <f t="shared" si="40"/>
        <v>409</v>
      </c>
      <c r="S282" s="3">
        <f t="shared" si="41"/>
        <v>9.6852300242130755E-3</v>
      </c>
      <c r="T282" s="9">
        <v>907</v>
      </c>
      <c r="U282" s="9">
        <v>784</v>
      </c>
      <c r="V282" s="4">
        <f t="shared" si="42"/>
        <v>123</v>
      </c>
      <c r="W282" s="3">
        <f t="shared" si="43"/>
        <v>0.86438809261300997</v>
      </c>
      <c r="X282" s="9">
        <v>2353</v>
      </c>
      <c r="Y282" s="9">
        <v>849</v>
      </c>
      <c r="Z282" s="4">
        <f t="shared" si="44"/>
        <v>1504</v>
      </c>
      <c r="AA282"/>
    </row>
    <row r="283" spans="1:27" s="2" customFormat="1" ht="12.75" customHeight="1" x14ac:dyDescent="0.2">
      <c r="A283" s="2" t="s">
        <v>66</v>
      </c>
      <c r="B283" s="2" t="s">
        <v>67</v>
      </c>
      <c r="C283" s="10" t="s">
        <v>120</v>
      </c>
      <c r="D283" s="9">
        <v>1042</v>
      </c>
      <c r="E283" s="9">
        <v>92</v>
      </c>
      <c r="F283" s="9">
        <v>92</v>
      </c>
      <c r="G283" s="9">
        <v>0</v>
      </c>
      <c r="H283" s="9">
        <f t="shared" si="36"/>
        <v>950</v>
      </c>
      <c r="I283" s="3">
        <f t="shared" si="37"/>
        <v>8.829174664107485E-2</v>
      </c>
      <c r="J283" s="9">
        <v>791</v>
      </c>
      <c r="K283" s="9">
        <v>89</v>
      </c>
      <c r="L283" s="9">
        <v>89</v>
      </c>
      <c r="M283" s="9">
        <v>0</v>
      </c>
      <c r="N283" s="4">
        <f t="shared" si="38"/>
        <v>702</v>
      </c>
      <c r="O283" s="3">
        <f t="shared" si="39"/>
        <v>0.1125158027812895</v>
      </c>
      <c r="P283" s="9">
        <v>733</v>
      </c>
      <c r="Q283" s="9">
        <v>13</v>
      </c>
      <c r="R283" s="4">
        <f t="shared" si="40"/>
        <v>720</v>
      </c>
      <c r="S283" s="3">
        <f t="shared" si="41"/>
        <v>1.7735334242837655E-2</v>
      </c>
      <c r="T283" s="9">
        <v>1609</v>
      </c>
      <c r="U283" s="9">
        <v>1133</v>
      </c>
      <c r="V283" s="4">
        <f t="shared" si="42"/>
        <v>476</v>
      </c>
      <c r="W283" s="3">
        <f t="shared" si="43"/>
        <v>0.70416407706650097</v>
      </c>
      <c r="X283" s="9">
        <v>4175</v>
      </c>
      <c r="Y283" s="9">
        <v>1327</v>
      </c>
      <c r="Z283" s="4">
        <f t="shared" si="44"/>
        <v>2848</v>
      </c>
      <c r="AA283"/>
    </row>
    <row r="284" spans="1:27" s="2" customFormat="1" ht="12.75" customHeight="1" x14ac:dyDescent="0.2">
      <c r="A284" s="2" t="s">
        <v>66</v>
      </c>
      <c r="B284" s="2" t="s">
        <v>67</v>
      </c>
      <c r="C284" s="10" t="s">
        <v>156</v>
      </c>
      <c r="D284" s="9">
        <v>63</v>
      </c>
      <c r="E284" s="9">
        <v>3</v>
      </c>
      <c r="F284" s="9">
        <v>3</v>
      </c>
      <c r="G284" s="9">
        <v>0</v>
      </c>
      <c r="H284" s="9">
        <f t="shared" si="36"/>
        <v>60</v>
      </c>
      <c r="I284" s="3">
        <f t="shared" si="37"/>
        <v>4.7619047619047616E-2</v>
      </c>
      <c r="J284" s="9">
        <v>48</v>
      </c>
      <c r="K284" s="9">
        <v>26</v>
      </c>
      <c r="L284" s="9">
        <v>26</v>
      </c>
      <c r="M284" s="9">
        <v>0</v>
      </c>
      <c r="N284" s="4">
        <f t="shared" si="38"/>
        <v>22</v>
      </c>
      <c r="O284" s="3">
        <f t="shared" si="39"/>
        <v>0.54166666666666663</v>
      </c>
      <c r="P284" s="9">
        <v>45</v>
      </c>
      <c r="Q284" s="9">
        <v>5</v>
      </c>
      <c r="R284" s="4">
        <f t="shared" si="40"/>
        <v>40</v>
      </c>
      <c r="S284" s="3">
        <f t="shared" si="41"/>
        <v>0.1111111111111111</v>
      </c>
      <c r="T284" s="9">
        <v>98</v>
      </c>
      <c r="U284" s="9">
        <v>185</v>
      </c>
      <c r="V284" s="4">
        <f t="shared" si="42"/>
        <v>0</v>
      </c>
      <c r="W284" s="3">
        <f t="shared" si="43"/>
        <v>1.8877551020408163</v>
      </c>
      <c r="X284" s="9">
        <v>254</v>
      </c>
      <c r="Y284" s="9">
        <v>219</v>
      </c>
      <c r="Z284" s="4">
        <f t="shared" si="44"/>
        <v>122</v>
      </c>
      <c r="AA284"/>
    </row>
    <row r="285" spans="1:27" s="2" customFormat="1" ht="12.75" customHeight="1" x14ac:dyDescent="0.2">
      <c r="A285" s="2" t="s">
        <v>66</v>
      </c>
      <c r="B285" s="2" t="s">
        <v>67</v>
      </c>
      <c r="C285" s="10" t="s">
        <v>165</v>
      </c>
      <c r="D285" s="9">
        <v>430</v>
      </c>
      <c r="E285" s="9">
        <v>0</v>
      </c>
      <c r="F285" s="9">
        <v>0</v>
      </c>
      <c r="G285" s="9">
        <v>0</v>
      </c>
      <c r="H285" s="9">
        <f t="shared" si="36"/>
        <v>430</v>
      </c>
      <c r="I285" s="3">
        <f t="shared" si="37"/>
        <v>0</v>
      </c>
      <c r="J285" s="9">
        <v>326</v>
      </c>
      <c r="K285" s="9">
        <v>9</v>
      </c>
      <c r="L285" s="9">
        <v>2</v>
      </c>
      <c r="M285" s="9">
        <v>7</v>
      </c>
      <c r="N285" s="4">
        <f t="shared" si="38"/>
        <v>317</v>
      </c>
      <c r="O285" s="3">
        <f t="shared" si="39"/>
        <v>2.7607361963190184E-2</v>
      </c>
      <c r="P285" s="9">
        <v>302</v>
      </c>
      <c r="Q285" s="9">
        <v>0</v>
      </c>
      <c r="R285" s="4">
        <f t="shared" si="40"/>
        <v>302</v>
      </c>
      <c r="S285" s="3">
        <f t="shared" si="41"/>
        <v>0</v>
      </c>
      <c r="T285" s="9">
        <v>664</v>
      </c>
      <c r="U285" s="9">
        <v>536</v>
      </c>
      <c r="V285" s="4">
        <f t="shared" si="42"/>
        <v>128</v>
      </c>
      <c r="W285" s="3">
        <f t="shared" si="43"/>
        <v>0.80722891566265065</v>
      </c>
      <c r="X285" s="9">
        <v>1722</v>
      </c>
      <c r="Y285" s="9">
        <v>545</v>
      </c>
      <c r="Z285" s="4">
        <f t="shared" si="44"/>
        <v>1177</v>
      </c>
      <c r="AA285"/>
    </row>
    <row r="286" spans="1:27" s="2" customFormat="1" ht="12.75" customHeight="1" x14ac:dyDescent="0.2">
      <c r="A286" s="2" t="s">
        <v>66</v>
      </c>
      <c r="B286" s="2" t="s">
        <v>67</v>
      </c>
      <c r="C286" s="10" t="s">
        <v>174</v>
      </c>
      <c r="D286" s="9">
        <v>77</v>
      </c>
      <c r="E286" s="9">
        <v>90</v>
      </c>
      <c r="F286" s="9">
        <v>90</v>
      </c>
      <c r="G286" s="9">
        <v>0</v>
      </c>
      <c r="H286" s="9">
        <f t="shared" si="36"/>
        <v>0</v>
      </c>
      <c r="I286" s="3">
        <f t="shared" si="37"/>
        <v>1.1688311688311688</v>
      </c>
      <c r="J286" s="9">
        <v>59</v>
      </c>
      <c r="K286" s="9">
        <v>93</v>
      </c>
      <c r="L286" s="9">
        <v>93</v>
      </c>
      <c r="M286" s="9">
        <v>0</v>
      </c>
      <c r="N286" s="4">
        <f t="shared" si="38"/>
        <v>0</v>
      </c>
      <c r="O286" s="3">
        <f t="shared" si="39"/>
        <v>1.576271186440678</v>
      </c>
      <c r="P286" s="9">
        <v>54</v>
      </c>
      <c r="Q286" s="9">
        <v>35</v>
      </c>
      <c r="R286" s="4">
        <f t="shared" si="40"/>
        <v>19</v>
      </c>
      <c r="S286" s="3">
        <f t="shared" si="41"/>
        <v>0.64814814814814814</v>
      </c>
      <c r="T286" s="9">
        <v>119</v>
      </c>
      <c r="U286" s="9">
        <v>103</v>
      </c>
      <c r="V286" s="4">
        <f t="shared" si="42"/>
        <v>16</v>
      </c>
      <c r="W286" s="3">
        <f t="shared" si="43"/>
        <v>0.86554621848739499</v>
      </c>
      <c r="X286" s="9">
        <v>309</v>
      </c>
      <c r="Y286" s="9">
        <v>321</v>
      </c>
      <c r="Z286" s="4">
        <f t="shared" si="44"/>
        <v>35</v>
      </c>
      <c r="AA286"/>
    </row>
    <row r="287" spans="1:27" s="2" customFormat="1" ht="12.75" customHeight="1" x14ac:dyDescent="0.2">
      <c r="A287" s="2" t="s">
        <v>66</v>
      </c>
      <c r="B287" s="2" t="s">
        <v>67</v>
      </c>
      <c r="C287" s="10" t="s">
        <v>208</v>
      </c>
      <c r="D287" s="9">
        <v>465</v>
      </c>
      <c r="E287" s="9">
        <v>45</v>
      </c>
      <c r="F287" s="9">
        <v>45</v>
      </c>
      <c r="G287" s="9">
        <v>0</v>
      </c>
      <c r="H287" s="9">
        <f t="shared" si="36"/>
        <v>420</v>
      </c>
      <c r="I287" s="3">
        <f t="shared" si="37"/>
        <v>9.6774193548387094E-2</v>
      </c>
      <c r="J287" s="9">
        <v>353</v>
      </c>
      <c r="K287" s="9">
        <v>116</v>
      </c>
      <c r="L287" s="9">
        <v>116</v>
      </c>
      <c r="M287" s="9">
        <v>0</v>
      </c>
      <c r="N287" s="4">
        <f t="shared" si="38"/>
        <v>237</v>
      </c>
      <c r="O287" s="3">
        <f t="shared" si="39"/>
        <v>0.32861189801699719</v>
      </c>
      <c r="P287" s="9">
        <v>327</v>
      </c>
      <c r="Q287" s="9">
        <v>163</v>
      </c>
      <c r="R287" s="4">
        <f t="shared" si="40"/>
        <v>164</v>
      </c>
      <c r="S287" s="3">
        <f t="shared" si="41"/>
        <v>0.49847094801223241</v>
      </c>
      <c r="T287" s="9">
        <v>718</v>
      </c>
      <c r="U287" s="9">
        <v>245</v>
      </c>
      <c r="V287" s="4">
        <f t="shared" si="42"/>
        <v>473</v>
      </c>
      <c r="W287" s="3">
        <f t="shared" si="43"/>
        <v>0.34122562674094709</v>
      </c>
      <c r="X287" s="9">
        <v>1863</v>
      </c>
      <c r="Y287" s="9">
        <v>569</v>
      </c>
      <c r="Z287" s="4">
        <f t="shared" si="44"/>
        <v>1294</v>
      </c>
      <c r="AA287"/>
    </row>
    <row r="288" spans="1:27" s="2" customFormat="1" ht="12.75" customHeight="1" x14ac:dyDescent="0.2">
      <c r="A288" s="2" t="s">
        <v>66</v>
      </c>
      <c r="B288" s="2" t="s">
        <v>67</v>
      </c>
      <c r="C288" s="10" t="s">
        <v>215</v>
      </c>
      <c r="D288" s="9">
        <v>1549</v>
      </c>
      <c r="E288" s="9">
        <v>310</v>
      </c>
      <c r="F288" s="9">
        <v>287</v>
      </c>
      <c r="G288" s="9">
        <v>23</v>
      </c>
      <c r="H288" s="9">
        <f t="shared" si="36"/>
        <v>1239</v>
      </c>
      <c r="I288" s="3">
        <f t="shared" si="37"/>
        <v>0.2001291155584248</v>
      </c>
      <c r="J288" s="9">
        <v>1178</v>
      </c>
      <c r="K288" s="9">
        <v>174</v>
      </c>
      <c r="L288" s="9">
        <v>172</v>
      </c>
      <c r="M288" s="9">
        <v>2</v>
      </c>
      <c r="N288" s="4">
        <f t="shared" si="38"/>
        <v>1004</v>
      </c>
      <c r="O288" s="3">
        <f t="shared" si="39"/>
        <v>0.14770797962648557</v>
      </c>
      <c r="P288" s="9">
        <v>1090</v>
      </c>
      <c r="Q288" s="9">
        <v>149</v>
      </c>
      <c r="R288" s="4">
        <f t="shared" si="40"/>
        <v>941</v>
      </c>
      <c r="S288" s="3">
        <f t="shared" si="41"/>
        <v>0.13669724770642203</v>
      </c>
      <c r="T288" s="9">
        <v>2393</v>
      </c>
      <c r="U288" s="9">
        <v>566</v>
      </c>
      <c r="V288" s="4">
        <f t="shared" si="42"/>
        <v>1827</v>
      </c>
      <c r="W288" s="3">
        <f t="shared" si="43"/>
        <v>0.23652319264521521</v>
      </c>
      <c r="X288" s="9">
        <v>6210</v>
      </c>
      <c r="Y288" s="9">
        <v>1199</v>
      </c>
      <c r="Z288" s="4">
        <f t="shared" si="44"/>
        <v>5011</v>
      </c>
      <c r="AA288"/>
    </row>
    <row r="289" spans="1:27" s="2" customFormat="1" ht="12.75" customHeight="1" x14ac:dyDescent="0.2">
      <c r="A289" s="2" t="s">
        <v>66</v>
      </c>
      <c r="B289" s="2" t="s">
        <v>67</v>
      </c>
      <c r="C289" s="10" t="s">
        <v>243</v>
      </c>
      <c r="D289" s="9">
        <v>201</v>
      </c>
      <c r="E289" s="9">
        <v>26</v>
      </c>
      <c r="F289" s="9">
        <v>26</v>
      </c>
      <c r="G289" s="9">
        <v>0</v>
      </c>
      <c r="H289" s="9">
        <f t="shared" si="36"/>
        <v>175</v>
      </c>
      <c r="I289" s="3">
        <f t="shared" si="37"/>
        <v>0.12935323383084577</v>
      </c>
      <c r="J289" s="9">
        <v>152</v>
      </c>
      <c r="K289" s="9">
        <v>26</v>
      </c>
      <c r="L289" s="9">
        <v>26</v>
      </c>
      <c r="M289" s="9">
        <v>0</v>
      </c>
      <c r="N289" s="4">
        <f t="shared" si="38"/>
        <v>126</v>
      </c>
      <c r="O289" s="3">
        <f t="shared" si="39"/>
        <v>0.17105263157894737</v>
      </c>
      <c r="P289" s="9">
        <v>282</v>
      </c>
      <c r="Q289" s="9">
        <v>0</v>
      </c>
      <c r="R289" s="4">
        <f t="shared" si="40"/>
        <v>282</v>
      </c>
      <c r="S289" s="3">
        <f t="shared" si="41"/>
        <v>0</v>
      </c>
      <c r="T289" s="9">
        <v>618</v>
      </c>
      <c r="U289" s="9">
        <v>127</v>
      </c>
      <c r="V289" s="4">
        <f t="shared" si="42"/>
        <v>491</v>
      </c>
      <c r="W289" s="3">
        <f t="shared" si="43"/>
        <v>0.20550161812297735</v>
      </c>
      <c r="X289" s="9">
        <v>1253</v>
      </c>
      <c r="Y289" s="9">
        <v>179</v>
      </c>
      <c r="Z289" s="4">
        <f t="shared" si="44"/>
        <v>1074</v>
      </c>
      <c r="AA289"/>
    </row>
    <row r="290" spans="1:27" s="2" customFormat="1" ht="12.75" customHeight="1" x14ac:dyDescent="0.2">
      <c r="A290" s="2" t="s">
        <v>66</v>
      </c>
      <c r="B290" s="2" t="s">
        <v>67</v>
      </c>
      <c r="C290" s="10" t="s">
        <v>66</v>
      </c>
      <c r="D290" s="9">
        <v>21977</v>
      </c>
      <c r="E290" s="9">
        <v>1530</v>
      </c>
      <c r="F290" s="9">
        <v>1530</v>
      </c>
      <c r="G290" s="9">
        <v>0</v>
      </c>
      <c r="H290" s="9">
        <f t="shared" si="36"/>
        <v>20447</v>
      </c>
      <c r="I290" s="3">
        <f t="shared" si="37"/>
        <v>6.9618237248032039E-2</v>
      </c>
      <c r="J290" s="9">
        <v>16703</v>
      </c>
      <c r="K290" s="9">
        <v>2099</v>
      </c>
      <c r="L290" s="9">
        <v>2093</v>
      </c>
      <c r="M290" s="9">
        <v>6</v>
      </c>
      <c r="N290" s="4">
        <f t="shared" si="38"/>
        <v>14604</v>
      </c>
      <c r="O290" s="3">
        <f t="shared" si="39"/>
        <v>0.12566604801532658</v>
      </c>
      <c r="P290" s="9">
        <v>15462</v>
      </c>
      <c r="Q290" s="9">
        <v>4</v>
      </c>
      <c r="R290" s="4">
        <f t="shared" si="40"/>
        <v>15458</v>
      </c>
      <c r="S290" s="3">
        <f t="shared" si="41"/>
        <v>2.5869874531108522E-4</v>
      </c>
      <c r="T290" s="9">
        <v>33954</v>
      </c>
      <c r="U290" s="9">
        <v>25300</v>
      </c>
      <c r="V290" s="4">
        <f t="shared" si="42"/>
        <v>8654</v>
      </c>
      <c r="W290" s="3">
        <f t="shared" si="43"/>
        <v>0.74512575837898332</v>
      </c>
      <c r="X290" s="9">
        <v>88096</v>
      </c>
      <c r="Y290" s="9">
        <v>28933</v>
      </c>
      <c r="Z290" s="4">
        <f t="shared" si="44"/>
        <v>59163</v>
      </c>
      <c r="AA290"/>
    </row>
    <row r="291" spans="1:27" s="2" customFormat="1" ht="12.75" customHeight="1" x14ac:dyDescent="0.2">
      <c r="A291" s="2" t="s">
        <v>66</v>
      </c>
      <c r="B291" s="2" t="s">
        <v>67</v>
      </c>
      <c r="C291" s="10" t="s">
        <v>265</v>
      </c>
      <c r="D291" s="9">
        <v>2085</v>
      </c>
      <c r="E291" s="9">
        <v>25</v>
      </c>
      <c r="F291" s="9">
        <v>25</v>
      </c>
      <c r="G291" s="9">
        <v>0</v>
      </c>
      <c r="H291" s="9">
        <f t="shared" si="36"/>
        <v>2060</v>
      </c>
      <c r="I291" s="3">
        <f t="shared" si="37"/>
        <v>1.1990407673860911E-2</v>
      </c>
      <c r="J291" s="9">
        <v>1585</v>
      </c>
      <c r="K291" s="9">
        <v>272</v>
      </c>
      <c r="L291" s="9">
        <v>220</v>
      </c>
      <c r="M291" s="9">
        <v>52</v>
      </c>
      <c r="N291" s="4">
        <f t="shared" si="38"/>
        <v>1313</v>
      </c>
      <c r="O291" s="3">
        <f t="shared" si="39"/>
        <v>0.17160883280757097</v>
      </c>
      <c r="P291" s="9">
        <v>5864</v>
      </c>
      <c r="Q291" s="9">
        <v>790</v>
      </c>
      <c r="R291" s="4">
        <f t="shared" si="40"/>
        <v>5074</v>
      </c>
      <c r="S291" s="3">
        <f t="shared" si="41"/>
        <v>0.13472032742155526</v>
      </c>
      <c r="T291" s="9">
        <v>12878</v>
      </c>
      <c r="U291" s="9">
        <v>3327</v>
      </c>
      <c r="V291" s="4">
        <f t="shared" si="42"/>
        <v>9551</v>
      </c>
      <c r="W291" s="3">
        <f t="shared" si="43"/>
        <v>0.25834756949836929</v>
      </c>
      <c r="X291" s="9">
        <v>22412</v>
      </c>
      <c r="Y291" s="9">
        <v>4414</v>
      </c>
      <c r="Z291" s="4">
        <f t="shared" si="44"/>
        <v>17998</v>
      </c>
      <c r="AA291"/>
    </row>
    <row r="292" spans="1:27" s="2" customFormat="1" ht="12.75" customHeight="1" x14ac:dyDescent="0.2">
      <c r="A292" s="2" t="s">
        <v>66</v>
      </c>
      <c r="B292" s="2" t="s">
        <v>67</v>
      </c>
      <c r="C292" s="10" t="s">
        <v>274</v>
      </c>
      <c r="D292" s="9">
        <v>1043</v>
      </c>
      <c r="E292" s="9">
        <v>218</v>
      </c>
      <c r="F292" s="9">
        <v>218</v>
      </c>
      <c r="G292" s="9">
        <v>0</v>
      </c>
      <c r="H292" s="9">
        <f t="shared" si="36"/>
        <v>825</v>
      </c>
      <c r="I292" s="3">
        <f t="shared" si="37"/>
        <v>0.20901246404602108</v>
      </c>
      <c r="J292" s="9">
        <v>793</v>
      </c>
      <c r="K292" s="9">
        <v>115</v>
      </c>
      <c r="L292" s="9">
        <v>115</v>
      </c>
      <c r="M292" s="9">
        <v>0</v>
      </c>
      <c r="N292" s="4">
        <f t="shared" si="38"/>
        <v>678</v>
      </c>
      <c r="O292" s="3">
        <f t="shared" si="39"/>
        <v>0.1450189155107188</v>
      </c>
      <c r="P292" s="9">
        <v>734</v>
      </c>
      <c r="Q292" s="9">
        <v>64</v>
      </c>
      <c r="R292" s="4">
        <f t="shared" si="40"/>
        <v>670</v>
      </c>
      <c r="S292" s="3">
        <f t="shared" si="41"/>
        <v>8.7193460490463212E-2</v>
      </c>
      <c r="T292" s="9">
        <v>1613</v>
      </c>
      <c r="U292" s="9">
        <v>3033</v>
      </c>
      <c r="V292" s="4">
        <f t="shared" si="42"/>
        <v>0</v>
      </c>
      <c r="W292" s="3">
        <f t="shared" si="43"/>
        <v>1.8803471791692499</v>
      </c>
      <c r="X292" s="9">
        <v>4183</v>
      </c>
      <c r="Y292" s="9">
        <v>3430</v>
      </c>
      <c r="Z292" s="4">
        <f t="shared" si="44"/>
        <v>2173</v>
      </c>
      <c r="AA292"/>
    </row>
    <row r="293" spans="1:27" s="2" customFormat="1" ht="12.75" customHeight="1" x14ac:dyDescent="0.2">
      <c r="A293" s="2" t="s">
        <v>66</v>
      </c>
      <c r="B293" s="2" t="s">
        <v>67</v>
      </c>
      <c r="C293" s="10" t="s">
        <v>286</v>
      </c>
      <c r="D293" s="9">
        <v>914</v>
      </c>
      <c r="E293" s="9">
        <v>10</v>
      </c>
      <c r="F293" s="9">
        <v>10</v>
      </c>
      <c r="G293" s="9">
        <v>0</v>
      </c>
      <c r="H293" s="9">
        <f t="shared" si="36"/>
        <v>904</v>
      </c>
      <c r="I293" s="3">
        <f t="shared" si="37"/>
        <v>1.0940919037199124E-2</v>
      </c>
      <c r="J293" s="9">
        <v>694</v>
      </c>
      <c r="K293" s="9">
        <v>43</v>
      </c>
      <c r="L293" s="9">
        <v>37</v>
      </c>
      <c r="M293" s="9">
        <v>6</v>
      </c>
      <c r="N293" s="4">
        <f t="shared" si="38"/>
        <v>651</v>
      </c>
      <c r="O293" s="3">
        <f t="shared" si="39"/>
        <v>6.1959654178674349E-2</v>
      </c>
      <c r="P293" s="9">
        <v>642</v>
      </c>
      <c r="Q293" s="9">
        <v>96</v>
      </c>
      <c r="R293" s="4">
        <f t="shared" si="40"/>
        <v>546</v>
      </c>
      <c r="S293" s="3">
        <f t="shared" si="41"/>
        <v>0.14953271028037382</v>
      </c>
      <c r="T293" s="9">
        <v>1410</v>
      </c>
      <c r="U293" s="9">
        <v>726</v>
      </c>
      <c r="V293" s="4">
        <f t="shared" si="42"/>
        <v>684</v>
      </c>
      <c r="W293" s="3">
        <f t="shared" si="43"/>
        <v>0.51489361702127656</v>
      </c>
      <c r="X293" s="9">
        <v>3660</v>
      </c>
      <c r="Y293" s="9">
        <v>875</v>
      </c>
      <c r="Z293" s="4">
        <f t="shared" si="44"/>
        <v>2785</v>
      </c>
      <c r="AA293"/>
    </row>
    <row r="294" spans="1:27" s="2" customFormat="1" ht="12.75" customHeight="1" x14ac:dyDescent="0.2">
      <c r="A294" s="2" t="s">
        <v>66</v>
      </c>
      <c r="B294" s="2" t="s">
        <v>67</v>
      </c>
      <c r="C294" s="10" t="s">
        <v>291</v>
      </c>
      <c r="D294" s="9">
        <v>85</v>
      </c>
      <c r="E294" s="9">
        <v>0</v>
      </c>
      <c r="F294" s="9">
        <v>0</v>
      </c>
      <c r="G294" s="9">
        <v>0</v>
      </c>
      <c r="H294" s="9">
        <f t="shared" si="36"/>
        <v>85</v>
      </c>
      <c r="I294" s="3">
        <f t="shared" si="37"/>
        <v>0</v>
      </c>
      <c r="J294" s="9">
        <v>65</v>
      </c>
      <c r="K294" s="9">
        <v>5</v>
      </c>
      <c r="L294" s="9">
        <v>4</v>
      </c>
      <c r="M294" s="9">
        <v>1</v>
      </c>
      <c r="N294" s="4">
        <f t="shared" si="38"/>
        <v>60</v>
      </c>
      <c r="O294" s="3">
        <f t="shared" si="39"/>
        <v>7.6923076923076927E-2</v>
      </c>
      <c r="P294" s="9">
        <v>59</v>
      </c>
      <c r="Q294" s="9">
        <v>3</v>
      </c>
      <c r="R294" s="4">
        <f t="shared" si="40"/>
        <v>56</v>
      </c>
      <c r="S294" s="3">
        <f t="shared" si="41"/>
        <v>5.0847457627118647E-2</v>
      </c>
      <c r="T294" s="9">
        <v>131</v>
      </c>
      <c r="U294" s="9">
        <v>36</v>
      </c>
      <c r="V294" s="4">
        <f t="shared" si="42"/>
        <v>95</v>
      </c>
      <c r="W294" s="3">
        <f t="shared" si="43"/>
        <v>0.27480916030534353</v>
      </c>
      <c r="X294" s="9">
        <v>340</v>
      </c>
      <c r="Y294" s="9">
        <v>44</v>
      </c>
      <c r="Z294" s="4">
        <f t="shared" si="44"/>
        <v>296</v>
      </c>
      <c r="AA294"/>
    </row>
    <row r="295" spans="1:27" s="2" customFormat="1" ht="12.75" customHeight="1" x14ac:dyDescent="0.2">
      <c r="A295" s="2" t="s">
        <v>66</v>
      </c>
      <c r="B295" s="2" t="s">
        <v>67</v>
      </c>
      <c r="C295" s="10" t="s">
        <v>316</v>
      </c>
      <c r="D295" s="9">
        <v>343</v>
      </c>
      <c r="E295" s="9">
        <v>96</v>
      </c>
      <c r="F295" s="9">
        <v>96</v>
      </c>
      <c r="G295" s="9">
        <v>0</v>
      </c>
      <c r="H295" s="9">
        <f t="shared" si="36"/>
        <v>247</v>
      </c>
      <c r="I295" s="3">
        <f t="shared" si="37"/>
        <v>0.27988338192419826</v>
      </c>
      <c r="J295" s="9">
        <v>260</v>
      </c>
      <c r="K295" s="9">
        <v>54</v>
      </c>
      <c r="L295" s="9">
        <v>54</v>
      </c>
      <c r="M295" s="9">
        <v>0</v>
      </c>
      <c r="N295" s="4">
        <f t="shared" si="38"/>
        <v>206</v>
      </c>
      <c r="O295" s="3">
        <f t="shared" si="39"/>
        <v>0.2076923076923077</v>
      </c>
      <c r="P295" s="9">
        <v>241</v>
      </c>
      <c r="Q295" s="9">
        <v>1</v>
      </c>
      <c r="R295" s="4">
        <f t="shared" si="40"/>
        <v>240</v>
      </c>
      <c r="S295" s="3">
        <f t="shared" si="41"/>
        <v>4.1493775933609959E-3</v>
      </c>
      <c r="T295" s="9">
        <v>530</v>
      </c>
      <c r="U295" s="9">
        <v>1547</v>
      </c>
      <c r="V295" s="4">
        <f t="shared" si="42"/>
        <v>0</v>
      </c>
      <c r="W295" s="3">
        <f t="shared" si="43"/>
        <v>2.918867924528302</v>
      </c>
      <c r="X295" s="9">
        <v>1374</v>
      </c>
      <c r="Y295" s="9">
        <v>1698</v>
      </c>
      <c r="Z295" s="4">
        <f t="shared" si="44"/>
        <v>693</v>
      </c>
      <c r="AA295"/>
    </row>
    <row r="296" spans="1:27" s="2" customFormat="1" ht="12.75" customHeight="1" x14ac:dyDescent="0.2">
      <c r="A296" s="2" t="s">
        <v>268</v>
      </c>
      <c r="B296" s="2" t="s">
        <v>8</v>
      </c>
      <c r="C296" s="10" t="s">
        <v>268</v>
      </c>
      <c r="D296" s="9">
        <v>6234</v>
      </c>
      <c r="E296" s="9">
        <v>1279</v>
      </c>
      <c r="F296" s="9">
        <v>1279</v>
      </c>
      <c r="G296" s="9">
        <v>0</v>
      </c>
      <c r="H296" s="9">
        <f t="shared" si="36"/>
        <v>4955</v>
      </c>
      <c r="I296" s="3">
        <f t="shared" si="37"/>
        <v>0.20516522297080525</v>
      </c>
      <c r="J296" s="9">
        <v>4639</v>
      </c>
      <c r="K296" s="9">
        <v>1461</v>
      </c>
      <c r="L296" s="9">
        <v>1461</v>
      </c>
      <c r="M296" s="9">
        <v>0</v>
      </c>
      <c r="N296" s="4">
        <f t="shared" si="38"/>
        <v>3178</v>
      </c>
      <c r="O296" s="3">
        <f t="shared" si="39"/>
        <v>0.31493856434576417</v>
      </c>
      <c r="P296" s="9">
        <v>5460</v>
      </c>
      <c r="Q296" s="9">
        <v>548</v>
      </c>
      <c r="R296" s="4">
        <f t="shared" si="40"/>
        <v>4912</v>
      </c>
      <c r="S296" s="3">
        <f t="shared" si="41"/>
        <v>0.10036630036630037</v>
      </c>
      <c r="T296" s="9">
        <v>12536</v>
      </c>
      <c r="U296" s="9">
        <v>9803</v>
      </c>
      <c r="V296" s="4">
        <f t="shared" si="42"/>
        <v>2733</v>
      </c>
      <c r="W296" s="3">
        <f t="shared" si="43"/>
        <v>0.7819878749202297</v>
      </c>
      <c r="X296" s="9">
        <v>28869</v>
      </c>
      <c r="Y296" s="9">
        <v>13091</v>
      </c>
      <c r="Z296" s="4">
        <f t="shared" si="44"/>
        <v>15778</v>
      </c>
      <c r="AA296"/>
    </row>
    <row r="297" spans="1:27" s="2" customFormat="1" ht="12.75" customHeight="1" x14ac:dyDescent="0.2">
      <c r="A297" s="2" t="s">
        <v>946</v>
      </c>
      <c r="B297" s="2" t="s">
        <v>26</v>
      </c>
      <c r="C297" s="10" t="s">
        <v>945</v>
      </c>
      <c r="D297" s="9">
        <v>1019</v>
      </c>
      <c r="E297" s="9">
        <v>0</v>
      </c>
      <c r="F297" s="9">
        <v>0</v>
      </c>
      <c r="G297" s="9">
        <v>0</v>
      </c>
      <c r="H297" s="9">
        <f t="shared" si="36"/>
        <v>1019</v>
      </c>
      <c r="I297" s="3">
        <f t="shared" si="37"/>
        <v>0</v>
      </c>
      <c r="J297" s="9">
        <v>759</v>
      </c>
      <c r="K297" s="9">
        <v>0</v>
      </c>
      <c r="L297" s="9">
        <v>0</v>
      </c>
      <c r="M297" s="9">
        <v>0</v>
      </c>
      <c r="N297" s="4">
        <f t="shared" si="38"/>
        <v>759</v>
      </c>
      <c r="O297" s="3">
        <f t="shared" si="39"/>
        <v>0</v>
      </c>
      <c r="P297" s="9">
        <v>957</v>
      </c>
      <c r="Q297" s="9">
        <v>0</v>
      </c>
      <c r="R297" s="4">
        <f t="shared" si="40"/>
        <v>957</v>
      </c>
      <c r="S297" s="3">
        <f t="shared" si="41"/>
        <v>0</v>
      </c>
      <c r="T297" s="9">
        <v>2421</v>
      </c>
      <c r="U297" s="9">
        <v>467</v>
      </c>
      <c r="V297" s="4">
        <f t="shared" si="42"/>
        <v>1954</v>
      </c>
      <c r="W297" s="3">
        <f t="shared" si="43"/>
        <v>0.19289549772821149</v>
      </c>
      <c r="X297" s="9">
        <v>5156</v>
      </c>
      <c r="Y297" s="9">
        <v>467</v>
      </c>
      <c r="Z297" s="4">
        <f t="shared" si="44"/>
        <v>4689</v>
      </c>
      <c r="AA297"/>
    </row>
    <row r="298" spans="1:27" s="2" customFormat="1" ht="12.75" customHeight="1" x14ac:dyDescent="0.2">
      <c r="A298" s="2" t="s">
        <v>946</v>
      </c>
      <c r="B298" s="2" t="s">
        <v>26</v>
      </c>
      <c r="C298" s="10" t="s">
        <v>1077</v>
      </c>
      <c r="D298" s="9">
        <v>46</v>
      </c>
      <c r="E298" s="9">
        <v>0</v>
      </c>
      <c r="F298" s="9">
        <v>0</v>
      </c>
      <c r="G298" s="9">
        <v>0</v>
      </c>
      <c r="H298" s="9">
        <f t="shared" si="36"/>
        <v>46</v>
      </c>
      <c r="I298" s="3">
        <f t="shared" si="37"/>
        <v>0</v>
      </c>
      <c r="J298" s="9">
        <v>28</v>
      </c>
      <c r="K298" s="9">
        <v>70</v>
      </c>
      <c r="L298" s="9">
        <v>70</v>
      </c>
      <c r="M298" s="9">
        <v>0</v>
      </c>
      <c r="N298" s="4">
        <f t="shared" si="38"/>
        <v>0</v>
      </c>
      <c r="O298" s="3">
        <f t="shared" si="39"/>
        <v>2.5</v>
      </c>
      <c r="P298" s="9">
        <v>32</v>
      </c>
      <c r="Q298" s="9">
        <v>93</v>
      </c>
      <c r="R298" s="4">
        <f t="shared" si="40"/>
        <v>0</v>
      </c>
      <c r="S298" s="3">
        <f t="shared" si="41"/>
        <v>2.90625</v>
      </c>
      <c r="T298" s="9">
        <v>15</v>
      </c>
      <c r="U298" s="9">
        <v>180</v>
      </c>
      <c r="V298" s="4">
        <f t="shared" si="42"/>
        <v>0</v>
      </c>
      <c r="W298" s="3">
        <f t="shared" si="43"/>
        <v>12</v>
      </c>
      <c r="X298" s="9">
        <v>121</v>
      </c>
      <c r="Y298" s="9">
        <v>343</v>
      </c>
      <c r="Z298" s="4">
        <f t="shared" si="44"/>
        <v>46</v>
      </c>
      <c r="AA298"/>
    </row>
    <row r="299" spans="1:27" s="2" customFormat="1" ht="12.75" customHeight="1" x14ac:dyDescent="0.2">
      <c r="A299" s="2" t="s">
        <v>946</v>
      </c>
      <c r="B299" s="2" t="s">
        <v>26</v>
      </c>
      <c r="C299" s="10" t="s">
        <v>1083</v>
      </c>
      <c r="D299" s="9">
        <v>980</v>
      </c>
      <c r="E299" s="9">
        <v>0</v>
      </c>
      <c r="F299" s="9">
        <v>0</v>
      </c>
      <c r="G299" s="9">
        <v>0</v>
      </c>
      <c r="H299" s="9">
        <f t="shared" si="36"/>
        <v>980</v>
      </c>
      <c r="I299" s="3">
        <f t="shared" si="37"/>
        <v>0</v>
      </c>
      <c r="J299" s="9">
        <v>705</v>
      </c>
      <c r="K299" s="9">
        <v>0</v>
      </c>
      <c r="L299" s="9">
        <v>0</v>
      </c>
      <c r="M299" s="9">
        <v>0</v>
      </c>
      <c r="N299" s="4">
        <f t="shared" si="38"/>
        <v>705</v>
      </c>
      <c r="O299" s="3">
        <f t="shared" si="39"/>
        <v>0</v>
      </c>
      <c r="P299" s="9">
        <v>828</v>
      </c>
      <c r="Q299" s="9">
        <v>3</v>
      </c>
      <c r="R299" s="4">
        <f t="shared" si="40"/>
        <v>825</v>
      </c>
      <c r="S299" s="3">
        <f t="shared" si="41"/>
        <v>3.6231884057971015E-3</v>
      </c>
      <c r="T299" s="9">
        <v>2463</v>
      </c>
      <c r="U299" s="9">
        <v>301</v>
      </c>
      <c r="V299" s="4">
        <f t="shared" si="42"/>
        <v>2162</v>
      </c>
      <c r="W299" s="3">
        <f t="shared" si="43"/>
        <v>0.122208688591149</v>
      </c>
      <c r="X299" s="9">
        <v>4976</v>
      </c>
      <c r="Y299" s="9">
        <v>304</v>
      </c>
      <c r="Z299" s="4">
        <f t="shared" si="44"/>
        <v>4672</v>
      </c>
      <c r="AA299"/>
    </row>
    <row r="300" spans="1:27" s="2" customFormat="1" ht="12.75" customHeight="1" x14ac:dyDescent="0.2">
      <c r="A300" s="2" t="s">
        <v>24</v>
      </c>
      <c r="B300" s="2" t="s">
        <v>13</v>
      </c>
      <c r="C300" s="10" t="s">
        <v>1029</v>
      </c>
      <c r="D300" s="9">
        <v>60</v>
      </c>
      <c r="E300" s="9">
        <v>0</v>
      </c>
      <c r="F300" s="9">
        <v>0</v>
      </c>
      <c r="G300" s="9">
        <v>0</v>
      </c>
      <c r="H300" s="9">
        <f t="shared" si="36"/>
        <v>60</v>
      </c>
      <c r="I300" s="3">
        <f t="shared" si="37"/>
        <v>0</v>
      </c>
      <c r="J300" s="9">
        <v>38</v>
      </c>
      <c r="K300" s="9">
        <v>4</v>
      </c>
      <c r="L300" s="9">
        <v>0</v>
      </c>
      <c r="M300" s="9">
        <v>4</v>
      </c>
      <c r="N300" s="4">
        <f t="shared" si="38"/>
        <v>34</v>
      </c>
      <c r="O300" s="3">
        <f t="shared" si="39"/>
        <v>0.10526315789473684</v>
      </c>
      <c r="P300" s="9">
        <v>43</v>
      </c>
      <c r="Q300" s="9">
        <v>0</v>
      </c>
      <c r="R300" s="4">
        <f t="shared" si="40"/>
        <v>43</v>
      </c>
      <c r="S300" s="3">
        <f t="shared" si="41"/>
        <v>0</v>
      </c>
      <c r="T300" s="9">
        <v>101</v>
      </c>
      <c r="U300" s="9">
        <v>37</v>
      </c>
      <c r="V300" s="4">
        <f t="shared" si="42"/>
        <v>64</v>
      </c>
      <c r="W300" s="3">
        <f t="shared" si="43"/>
        <v>0.36633663366336633</v>
      </c>
      <c r="X300" s="9">
        <v>242</v>
      </c>
      <c r="Y300" s="9">
        <v>41</v>
      </c>
      <c r="Z300" s="4">
        <f t="shared" si="44"/>
        <v>201</v>
      </c>
      <c r="AA300"/>
    </row>
    <row r="301" spans="1:27" s="2" customFormat="1" ht="12.75" customHeight="1" x14ac:dyDescent="0.2">
      <c r="A301" s="2" t="s">
        <v>24</v>
      </c>
      <c r="B301" s="2" t="s">
        <v>13</v>
      </c>
      <c r="C301" s="10" t="s">
        <v>27</v>
      </c>
      <c r="D301" s="9">
        <v>98</v>
      </c>
      <c r="E301" s="9">
        <v>48</v>
      </c>
      <c r="F301" s="9">
        <v>48</v>
      </c>
      <c r="G301" s="9">
        <v>0</v>
      </c>
      <c r="H301" s="9">
        <f t="shared" si="36"/>
        <v>50</v>
      </c>
      <c r="I301" s="3">
        <f t="shared" si="37"/>
        <v>0.48979591836734693</v>
      </c>
      <c r="J301" s="9">
        <v>62</v>
      </c>
      <c r="K301" s="9">
        <v>26</v>
      </c>
      <c r="L301" s="9">
        <v>26</v>
      </c>
      <c r="M301" s="9">
        <v>0</v>
      </c>
      <c r="N301" s="4">
        <f t="shared" si="38"/>
        <v>36</v>
      </c>
      <c r="O301" s="3">
        <f t="shared" si="39"/>
        <v>0.41935483870967744</v>
      </c>
      <c r="P301" s="9">
        <v>69</v>
      </c>
      <c r="Q301" s="9">
        <v>163</v>
      </c>
      <c r="R301" s="4">
        <f t="shared" si="40"/>
        <v>0</v>
      </c>
      <c r="S301" s="3">
        <f t="shared" si="41"/>
        <v>2.36231884057971</v>
      </c>
      <c r="T301" s="9">
        <v>164</v>
      </c>
      <c r="U301" s="9">
        <v>156</v>
      </c>
      <c r="V301" s="4">
        <f t="shared" si="42"/>
        <v>8</v>
      </c>
      <c r="W301" s="3">
        <f t="shared" si="43"/>
        <v>0.95121951219512191</v>
      </c>
      <c r="X301" s="9">
        <v>393</v>
      </c>
      <c r="Y301" s="9">
        <v>393</v>
      </c>
      <c r="Z301" s="4">
        <f t="shared" si="44"/>
        <v>94</v>
      </c>
      <c r="AA301"/>
    </row>
    <row r="302" spans="1:27" s="2" customFormat="1" ht="12.75" customHeight="1" x14ac:dyDescent="0.2">
      <c r="A302" s="2" t="s">
        <v>24</v>
      </c>
      <c r="B302" s="2" t="s">
        <v>13</v>
      </c>
      <c r="C302" s="10" t="s">
        <v>143</v>
      </c>
      <c r="D302" s="9">
        <v>41</v>
      </c>
      <c r="E302" s="9">
        <v>0</v>
      </c>
      <c r="F302" s="9">
        <v>0</v>
      </c>
      <c r="G302" s="9">
        <v>0</v>
      </c>
      <c r="H302" s="9">
        <f t="shared" si="36"/>
        <v>41</v>
      </c>
      <c r="I302" s="3">
        <f t="shared" si="37"/>
        <v>0</v>
      </c>
      <c r="J302" s="9">
        <v>26</v>
      </c>
      <c r="K302" s="9">
        <v>5</v>
      </c>
      <c r="L302" s="9">
        <v>5</v>
      </c>
      <c r="M302" s="9">
        <v>0</v>
      </c>
      <c r="N302" s="4">
        <f t="shared" si="38"/>
        <v>21</v>
      </c>
      <c r="O302" s="3">
        <f t="shared" si="39"/>
        <v>0.19230769230769232</v>
      </c>
      <c r="P302" s="9">
        <v>29</v>
      </c>
      <c r="Q302" s="9">
        <v>0</v>
      </c>
      <c r="R302" s="4">
        <f t="shared" si="40"/>
        <v>29</v>
      </c>
      <c r="S302" s="3">
        <f t="shared" si="41"/>
        <v>0</v>
      </c>
      <c r="T302" s="9">
        <v>69</v>
      </c>
      <c r="U302" s="9">
        <v>80</v>
      </c>
      <c r="V302" s="4">
        <f t="shared" si="42"/>
        <v>0</v>
      </c>
      <c r="W302" s="3">
        <f t="shared" si="43"/>
        <v>1.1594202898550725</v>
      </c>
      <c r="X302" s="9">
        <v>165</v>
      </c>
      <c r="Y302" s="9">
        <v>85</v>
      </c>
      <c r="Z302" s="4">
        <f t="shared" si="44"/>
        <v>91</v>
      </c>
      <c r="AA302"/>
    </row>
    <row r="303" spans="1:27" s="2" customFormat="1" ht="12.75" customHeight="1" x14ac:dyDescent="0.2">
      <c r="A303" s="2" t="s">
        <v>24</v>
      </c>
      <c r="B303" s="2" t="s">
        <v>13</v>
      </c>
      <c r="C303" s="10" t="s">
        <v>232</v>
      </c>
      <c r="D303" s="9">
        <v>123</v>
      </c>
      <c r="E303" s="9">
        <v>157</v>
      </c>
      <c r="F303" s="9">
        <v>157</v>
      </c>
      <c r="G303" s="9">
        <v>0</v>
      </c>
      <c r="H303" s="9">
        <f t="shared" si="36"/>
        <v>0</v>
      </c>
      <c r="I303" s="3">
        <f t="shared" si="37"/>
        <v>1.2764227642276422</v>
      </c>
      <c r="J303" s="9">
        <v>77</v>
      </c>
      <c r="K303" s="9">
        <v>67</v>
      </c>
      <c r="L303" s="9">
        <v>67</v>
      </c>
      <c r="M303" s="9">
        <v>0</v>
      </c>
      <c r="N303" s="4">
        <f t="shared" si="38"/>
        <v>10</v>
      </c>
      <c r="O303" s="3">
        <f t="shared" si="39"/>
        <v>0.87012987012987009</v>
      </c>
      <c r="P303" s="9">
        <v>87</v>
      </c>
      <c r="Q303" s="9">
        <v>196</v>
      </c>
      <c r="R303" s="4">
        <f t="shared" si="40"/>
        <v>0</v>
      </c>
      <c r="S303" s="3">
        <f t="shared" si="41"/>
        <v>2.2528735632183907</v>
      </c>
      <c r="T303" s="9">
        <v>205</v>
      </c>
      <c r="U303" s="9">
        <v>176</v>
      </c>
      <c r="V303" s="4">
        <f t="shared" si="42"/>
        <v>29</v>
      </c>
      <c r="W303" s="3">
        <f t="shared" si="43"/>
        <v>0.85853658536585364</v>
      </c>
      <c r="X303" s="9">
        <v>492</v>
      </c>
      <c r="Y303" s="9">
        <v>596</v>
      </c>
      <c r="Z303" s="4">
        <f t="shared" si="44"/>
        <v>39</v>
      </c>
      <c r="AA303"/>
    </row>
    <row r="304" spans="1:27" s="2" customFormat="1" ht="12.75" customHeight="1" x14ac:dyDescent="0.2">
      <c r="A304" s="2" t="s">
        <v>24</v>
      </c>
      <c r="B304" s="2" t="s">
        <v>13</v>
      </c>
      <c r="C304" s="10" t="s">
        <v>24</v>
      </c>
      <c r="D304" s="9">
        <v>285</v>
      </c>
      <c r="E304" s="9">
        <v>73</v>
      </c>
      <c r="F304" s="9">
        <v>73</v>
      </c>
      <c r="G304" s="9">
        <v>0</v>
      </c>
      <c r="H304" s="9">
        <f t="shared" si="36"/>
        <v>212</v>
      </c>
      <c r="I304" s="3">
        <f t="shared" si="37"/>
        <v>0.256140350877193</v>
      </c>
      <c r="J304" s="9">
        <v>179</v>
      </c>
      <c r="K304" s="9">
        <v>44</v>
      </c>
      <c r="L304" s="9">
        <v>44</v>
      </c>
      <c r="M304" s="9">
        <v>0</v>
      </c>
      <c r="N304" s="4">
        <f t="shared" si="38"/>
        <v>135</v>
      </c>
      <c r="O304" s="3">
        <f t="shared" si="39"/>
        <v>0.24581005586592178</v>
      </c>
      <c r="P304" s="9">
        <v>202</v>
      </c>
      <c r="Q304" s="9">
        <v>15</v>
      </c>
      <c r="R304" s="4">
        <f t="shared" si="40"/>
        <v>187</v>
      </c>
      <c r="S304" s="3">
        <f t="shared" si="41"/>
        <v>7.4257425742574254E-2</v>
      </c>
      <c r="T304" s="9">
        <v>478</v>
      </c>
      <c r="U304" s="9">
        <v>409</v>
      </c>
      <c r="V304" s="4">
        <f t="shared" si="42"/>
        <v>69</v>
      </c>
      <c r="W304" s="3">
        <f t="shared" si="43"/>
        <v>0.85564853556485354</v>
      </c>
      <c r="X304" s="9">
        <v>1144</v>
      </c>
      <c r="Y304" s="9">
        <v>541</v>
      </c>
      <c r="Z304" s="4">
        <f t="shared" si="44"/>
        <v>603</v>
      </c>
      <c r="AA304"/>
    </row>
    <row r="305" spans="1:27" s="2" customFormat="1" ht="12.75" customHeight="1" x14ac:dyDescent="0.2">
      <c r="A305" s="2" t="s">
        <v>24</v>
      </c>
      <c r="B305" s="2" t="s">
        <v>13</v>
      </c>
      <c r="C305" s="10" t="s">
        <v>1078</v>
      </c>
      <c r="D305" s="9">
        <v>336</v>
      </c>
      <c r="E305" s="9">
        <v>40</v>
      </c>
      <c r="F305" s="9">
        <v>20</v>
      </c>
      <c r="G305" s="9">
        <v>20</v>
      </c>
      <c r="H305" s="9">
        <f t="shared" si="36"/>
        <v>296</v>
      </c>
      <c r="I305" s="3">
        <f t="shared" si="37"/>
        <v>0.11904761904761904</v>
      </c>
      <c r="J305" s="9">
        <v>211</v>
      </c>
      <c r="K305" s="9">
        <v>72</v>
      </c>
      <c r="L305" s="9">
        <v>47</v>
      </c>
      <c r="M305" s="9">
        <v>25</v>
      </c>
      <c r="N305" s="4">
        <f t="shared" si="38"/>
        <v>139</v>
      </c>
      <c r="O305" s="3">
        <f t="shared" si="39"/>
        <v>0.34123222748815168</v>
      </c>
      <c r="P305" s="9">
        <v>237</v>
      </c>
      <c r="Q305" s="9">
        <v>142</v>
      </c>
      <c r="R305" s="4">
        <f t="shared" si="40"/>
        <v>95</v>
      </c>
      <c r="S305" s="3">
        <f t="shared" si="41"/>
        <v>0.59915611814345993</v>
      </c>
      <c r="T305" s="9">
        <v>563</v>
      </c>
      <c r="U305" s="9">
        <v>1224</v>
      </c>
      <c r="V305" s="4">
        <f t="shared" si="42"/>
        <v>0</v>
      </c>
      <c r="W305" s="3">
        <f t="shared" si="43"/>
        <v>2.1740674955595027</v>
      </c>
      <c r="X305" s="9">
        <v>1347</v>
      </c>
      <c r="Y305" s="9">
        <v>1478</v>
      </c>
      <c r="Z305" s="4">
        <f t="shared" si="44"/>
        <v>530</v>
      </c>
      <c r="AA305"/>
    </row>
    <row r="306" spans="1:27" s="2" customFormat="1" ht="12.75" customHeight="1" x14ac:dyDescent="0.2">
      <c r="A306" s="2" t="s">
        <v>29</v>
      </c>
      <c r="B306" s="2" t="s">
        <v>8</v>
      </c>
      <c r="C306" s="10" t="s">
        <v>28</v>
      </c>
      <c r="D306" s="9">
        <v>35</v>
      </c>
      <c r="E306" s="9">
        <v>17</v>
      </c>
      <c r="F306" s="9">
        <v>12</v>
      </c>
      <c r="G306" s="9">
        <v>5</v>
      </c>
      <c r="H306" s="9">
        <f t="shared" si="36"/>
        <v>18</v>
      </c>
      <c r="I306" s="3">
        <f t="shared" si="37"/>
        <v>0.48571428571428571</v>
      </c>
      <c r="J306" s="9">
        <v>26</v>
      </c>
      <c r="K306" s="9">
        <v>3</v>
      </c>
      <c r="L306" s="9">
        <v>0</v>
      </c>
      <c r="M306" s="9">
        <v>3</v>
      </c>
      <c r="N306" s="4">
        <f t="shared" si="38"/>
        <v>23</v>
      </c>
      <c r="O306" s="3">
        <f t="shared" si="39"/>
        <v>0.11538461538461539</v>
      </c>
      <c r="P306" s="9">
        <v>29</v>
      </c>
      <c r="Q306" s="9">
        <v>2</v>
      </c>
      <c r="R306" s="4">
        <f t="shared" si="40"/>
        <v>27</v>
      </c>
      <c r="S306" s="3">
        <f t="shared" si="41"/>
        <v>6.8965517241379309E-2</v>
      </c>
      <c r="T306" s="9">
        <v>3</v>
      </c>
      <c r="U306" s="9">
        <v>5</v>
      </c>
      <c r="V306" s="4">
        <f t="shared" si="42"/>
        <v>0</v>
      </c>
      <c r="W306" s="3">
        <f t="shared" si="43"/>
        <v>1.6666666666666667</v>
      </c>
      <c r="X306" s="9">
        <v>93</v>
      </c>
      <c r="Y306" s="9">
        <v>27</v>
      </c>
      <c r="Z306" s="4">
        <f t="shared" si="44"/>
        <v>68</v>
      </c>
      <c r="AA306"/>
    </row>
    <row r="307" spans="1:27" s="2" customFormat="1" ht="12.75" customHeight="1" x14ac:dyDescent="0.2">
      <c r="A307" s="2" t="s">
        <v>29</v>
      </c>
      <c r="B307" s="2" t="s">
        <v>8</v>
      </c>
      <c r="C307" s="10" t="s">
        <v>38</v>
      </c>
      <c r="D307" s="9">
        <v>116</v>
      </c>
      <c r="E307" s="9">
        <v>0</v>
      </c>
      <c r="F307" s="9">
        <v>0</v>
      </c>
      <c r="G307" s="9">
        <v>0</v>
      </c>
      <c r="H307" s="9">
        <f t="shared" si="36"/>
        <v>116</v>
      </c>
      <c r="I307" s="3">
        <f t="shared" si="37"/>
        <v>0</v>
      </c>
      <c r="J307" s="9">
        <v>63</v>
      </c>
      <c r="K307" s="9">
        <v>0</v>
      </c>
      <c r="L307" s="9">
        <v>0</v>
      </c>
      <c r="M307" s="9">
        <v>0</v>
      </c>
      <c r="N307" s="4">
        <f t="shared" si="38"/>
        <v>63</v>
      </c>
      <c r="O307" s="3">
        <f t="shared" si="39"/>
        <v>0</v>
      </c>
      <c r="P307" s="9">
        <v>67</v>
      </c>
      <c r="Q307" s="9">
        <v>4</v>
      </c>
      <c r="R307" s="4">
        <f t="shared" si="40"/>
        <v>63</v>
      </c>
      <c r="S307" s="3">
        <f t="shared" si="41"/>
        <v>5.9701492537313432E-2</v>
      </c>
      <c r="T307" s="9">
        <v>222</v>
      </c>
      <c r="U307" s="9">
        <v>141</v>
      </c>
      <c r="V307" s="4">
        <f t="shared" si="42"/>
        <v>81</v>
      </c>
      <c r="W307" s="3">
        <f t="shared" si="43"/>
        <v>0.63513513513513509</v>
      </c>
      <c r="X307" s="9">
        <v>468</v>
      </c>
      <c r="Y307" s="9">
        <v>145</v>
      </c>
      <c r="Z307" s="4">
        <f t="shared" si="44"/>
        <v>323</v>
      </c>
      <c r="AA307"/>
    </row>
    <row r="308" spans="1:27" s="2" customFormat="1" ht="12.75" customHeight="1" x14ac:dyDescent="0.2">
      <c r="A308" s="2" t="s">
        <v>29</v>
      </c>
      <c r="B308" s="2" t="s">
        <v>8</v>
      </c>
      <c r="C308" s="10" t="s">
        <v>53</v>
      </c>
      <c r="D308" s="9">
        <v>114</v>
      </c>
      <c r="E308" s="9">
        <v>0</v>
      </c>
      <c r="F308" s="9">
        <v>0</v>
      </c>
      <c r="G308" s="9">
        <v>0</v>
      </c>
      <c r="H308" s="9">
        <f t="shared" si="36"/>
        <v>114</v>
      </c>
      <c r="I308" s="3">
        <f t="shared" si="37"/>
        <v>0</v>
      </c>
      <c r="J308" s="9">
        <v>67</v>
      </c>
      <c r="K308" s="9">
        <v>0</v>
      </c>
      <c r="L308" s="9">
        <v>0</v>
      </c>
      <c r="M308" s="9">
        <v>0</v>
      </c>
      <c r="N308" s="4">
        <f t="shared" si="38"/>
        <v>67</v>
      </c>
      <c r="O308" s="3">
        <f t="shared" si="39"/>
        <v>0</v>
      </c>
      <c r="P308" s="9">
        <v>82</v>
      </c>
      <c r="Q308" s="9">
        <v>8</v>
      </c>
      <c r="R308" s="4">
        <f t="shared" si="40"/>
        <v>74</v>
      </c>
      <c r="S308" s="3">
        <f t="shared" si="41"/>
        <v>9.7560975609756101E-2</v>
      </c>
      <c r="T308" s="9">
        <v>30</v>
      </c>
      <c r="U308" s="9">
        <v>48</v>
      </c>
      <c r="V308" s="4">
        <f t="shared" si="42"/>
        <v>0</v>
      </c>
      <c r="W308" s="3">
        <f t="shared" si="43"/>
        <v>1.6</v>
      </c>
      <c r="X308" s="9">
        <v>293</v>
      </c>
      <c r="Y308" s="9">
        <v>56</v>
      </c>
      <c r="Z308" s="4">
        <f t="shared" si="44"/>
        <v>255</v>
      </c>
      <c r="AA308"/>
    </row>
    <row r="309" spans="1:27" s="2" customFormat="1" ht="12.75" customHeight="1" x14ac:dyDescent="0.2">
      <c r="A309" s="2" t="s">
        <v>29</v>
      </c>
      <c r="B309" s="2" t="s">
        <v>8</v>
      </c>
      <c r="C309" s="10" t="s">
        <v>59</v>
      </c>
      <c r="D309" s="9">
        <v>138</v>
      </c>
      <c r="E309" s="9">
        <v>0</v>
      </c>
      <c r="F309" s="9">
        <v>0</v>
      </c>
      <c r="G309" s="9">
        <v>0</v>
      </c>
      <c r="H309" s="9">
        <f t="shared" si="36"/>
        <v>138</v>
      </c>
      <c r="I309" s="3">
        <f t="shared" si="37"/>
        <v>0</v>
      </c>
      <c r="J309" s="9">
        <v>138</v>
      </c>
      <c r="K309" s="9">
        <v>0</v>
      </c>
      <c r="L309" s="9">
        <v>0</v>
      </c>
      <c r="M309" s="9">
        <v>0</v>
      </c>
      <c r="N309" s="4">
        <f t="shared" si="38"/>
        <v>138</v>
      </c>
      <c r="O309" s="3">
        <f t="shared" si="39"/>
        <v>0</v>
      </c>
      <c r="P309" s="9">
        <v>144</v>
      </c>
      <c r="Q309" s="9">
        <v>3</v>
      </c>
      <c r="R309" s="4">
        <f t="shared" si="40"/>
        <v>141</v>
      </c>
      <c r="S309" s="3">
        <f t="shared" si="41"/>
        <v>2.0833333333333332E-2</v>
      </c>
      <c r="T309" s="9">
        <v>155</v>
      </c>
      <c r="U309" s="9">
        <v>151</v>
      </c>
      <c r="V309" s="4">
        <f t="shared" si="42"/>
        <v>4</v>
      </c>
      <c r="W309" s="3">
        <f t="shared" si="43"/>
        <v>0.97419354838709682</v>
      </c>
      <c r="X309" s="9">
        <v>575</v>
      </c>
      <c r="Y309" s="9">
        <v>154</v>
      </c>
      <c r="Z309" s="4">
        <f t="shared" si="44"/>
        <v>421</v>
      </c>
      <c r="AA309"/>
    </row>
    <row r="310" spans="1:27" s="2" customFormat="1" ht="12.75" customHeight="1" x14ac:dyDescent="0.2">
      <c r="A310" s="2" t="s">
        <v>29</v>
      </c>
      <c r="B310" s="2" t="s">
        <v>8</v>
      </c>
      <c r="C310" s="10" t="s">
        <v>86</v>
      </c>
      <c r="D310" s="9">
        <v>20</v>
      </c>
      <c r="E310" s="9">
        <v>0</v>
      </c>
      <c r="F310" s="9">
        <v>0</v>
      </c>
      <c r="G310" s="9">
        <v>0</v>
      </c>
      <c r="H310" s="9">
        <f t="shared" si="36"/>
        <v>20</v>
      </c>
      <c r="I310" s="3">
        <f t="shared" si="37"/>
        <v>0</v>
      </c>
      <c r="J310" s="9">
        <v>8</v>
      </c>
      <c r="K310" s="9">
        <v>0</v>
      </c>
      <c r="L310" s="9">
        <v>0</v>
      </c>
      <c r="M310" s="9">
        <v>0</v>
      </c>
      <c r="N310" s="4">
        <f t="shared" si="38"/>
        <v>8</v>
      </c>
      <c r="O310" s="3">
        <f t="shared" si="39"/>
        <v>0</v>
      </c>
      <c r="P310" s="9">
        <v>9</v>
      </c>
      <c r="Q310" s="9">
        <v>0</v>
      </c>
      <c r="R310" s="4">
        <f t="shared" si="40"/>
        <v>9</v>
      </c>
      <c r="S310" s="3">
        <f t="shared" si="41"/>
        <v>0</v>
      </c>
      <c r="T310" s="9">
        <v>22</v>
      </c>
      <c r="U310" s="9">
        <v>6</v>
      </c>
      <c r="V310" s="4">
        <f t="shared" si="42"/>
        <v>16</v>
      </c>
      <c r="W310" s="3">
        <f t="shared" si="43"/>
        <v>0.27272727272727271</v>
      </c>
      <c r="X310" s="9">
        <v>59</v>
      </c>
      <c r="Y310" s="9">
        <v>6</v>
      </c>
      <c r="Z310" s="4">
        <f t="shared" si="44"/>
        <v>53</v>
      </c>
      <c r="AA310"/>
    </row>
    <row r="311" spans="1:27" s="2" customFormat="1" ht="12.75" customHeight="1" x14ac:dyDescent="0.2">
      <c r="A311" s="2" t="s">
        <v>29</v>
      </c>
      <c r="B311" s="2" t="s">
        <v>8</v>
      </c>
      <c r="C311" s="10" t="s">
        <v>98</v>
      </c>
      <c r="D311" s="9">
        <v>400</v>
      </c>
      <c r="E311" s="9">
        <v>59</v>
      </c>
      <c r="F311" s="9">
        <v>59</v>
      </c>
      <c r="G311" s="9">
        <v>0</v>
      </c>
      <c r="H311" s="9">
        <f t="shared" si="36"/>
        <v>341</v>
      </c>
      <c r="I311" s="3">
        <f t="shared" si="37"/>
        <v>0.14749999999999999</v>
      </c>
      <c r="J311" s="9">
        <v>188</v>
      </c>
      <c r="K311" s="9">
        <v>222</v>
      </c>
      <c r="L311" s="9">
        <v>205</v>
      </c>
      <c r="M311" s="9">
        <v>17</v>
      </c>
      <c r="N311" s="4">
        <f t="shared" si="38"/>
        <v>0</v>
      </c>
      <c r="O311" s="3">
        <f t="shared" si="39"/>
        <v>1.1808510638297873</v>
      </c>
      <c r="P311" s="9">
        <v>221</v>
      </c>
      <c r="Q311" s="9">
        <v>59</v>
      </c>
      <c r="R311" s="4">
        <f t="shared" si="40"/>
        <v>162</v>
      </c>
      <c r="S311" s="3">
        <f t="shared" si="41"/>
        <v>0.2669683257918552</v>
      </c>
      <c r="T311" s="9">
        <v>541</v>
      </c>
      <c r="U311" s="9">
        <v>256</v>
      </c>
      <c r="V311" s="4">
        <f t="shared" si="42"/>
        <v>285</v>
      </c>
      <c r="W311" s="3">
        <f t="shared" si="43"/>
        <v>0.47319778188539741</v>
      </c>
      <c r="X311" s="9">
        <v>1350</v>
      </c>
      <c r="Y311" s="9">
        <v>596</v>
      </c>
      <c r="Z311" s="4">
        <f t="shared" si="44"/>
        <v>788</v>
      </c>
      <c r="AA311"/>
    </row>
    <row r="312" spans="1:27" s="2" customFormat="1" ht="12.75" customHeight="1" x14ac:dyDescent="0.2">
      <c r="A312" s="2" t="s">
        <v>29</v>
      </c>
      <c r="B312" s="2" t="s">
        <v>8</v>
      </c>
      <c r="C312" s="10" t="s">
        <v>111</v>
      </c>
      <c r="D312" s="9">
        <v>64</v>
      </c>
      <c r="E312" s="9">
        <v>16</v>
      </c>
      <c r="F312" s="9">
        <v>16</v>
      </c>
      <c r="G312" s="9">
        <v>0</v>
      </c>
      <c r="H312" s="9">
        <f t="shared" si="36"/>
        <v>48</v>
      </c>
      <c r="I312" s="3">
        <f t="shared" si="37"/>
        <v>0.25</v>
      </c>
      <c r="J312" s="9">
        <v>54</v>
      </c>
      <c r="K312" s="9">
        <v>32</v>
      </c>
      <c r="L312" s="9">
        <v>32</v>
      </c>
      <c r="M312" s="9">
        <v>0</v>
      </c>
      <c r="N312" s="4">
        <f t="shared" si="38"/>
        <v>22</v>
      </c>
      <c r="O312" s="3">
        <f t="shared" si="39"/>
        <v>0.59259259259259256</v>
      </c>
      <c r="P312" s="9">
        <v>83</v>
      </c>
      <c r="Q312" s="9">
        <v>33</v>
      </c>
      <c r="R312" s="4">
        <f t="shared" si="40"/>
        <v>50</v>
      </c>
      <c r="S312" s="3">
        <f t="shared" si="41"/>
        <v>0.39759036144578314</v>
      </c>
      <c r="T312" s="9">
        <v>266</v>
      </c>
      <c r="U312" s="9">
        <v>5</v>
      </c>
      <c r="V312" s="4">
        <f t="shared" si="42"/>
        <v>261</v>
      </c>
      <c r="W312" s="3">
        <f t="shared" si="43"/>
        <v>1.8796992481203006E-2</v>
      </c>
      <c r="X312" s="9">
        <v>467</v>
      </c>
      <c r="Y312" s="9">
        <v>86</v>
      </c>
      <c r="Z312" s="4">
        <f t="shared" si="44"/>
        <v>381</v>
      </c>
      <c r="AA312"/>
    </row>
    <row r="313" spans="1:27" s="2" customFormat="1" ht="12.75" customHeight="1" x14ac:dyDescent="0.2">
      <c r="A313" s="2" t="s">
        <v>29</v>
      </c>
      <c r="B313" s="2" t="s">
        <v>8</v>
      </c>
      <c r="C313" s="10" t="s">
        <v>127</v>
      </c>
      <c r="D313" s="9">
        <v>148</v>
      </c>
      <c r="E313" s="9">
        <v>84</v>
      </c>
      <c r="F313" s="9">
        <v>83</v>
      </c>
      <c r="G313" s="9">
        <v>1</v>
      </c>
      <c r="H313" s="9">
        <f t="shared" si="36"/>
        <v>64</v>
      </c>
      <c r="I313" s="3">
        <f t="shared" si="37"/>
        <v>0.56756756756756754</v>
      </c>
      <c r="J313" s="9">
        <v>87</v>
      </c>
      <c r="K313" s="9">
        <v>49</v>
      </c>
      <c r="L313" s="9">
        <v>49</v>
      </c>
      <c r="M313" s="9">
        <v>0</v>
      </c>
      <c r="N313" s="4">
        <f t="shared" si="38"/>
        <v>38</v>
      </c>
      <c r="O313" s="3">
        <f t="shared" si="39"/>
        <v>0.56321839080459768</v>
      </c>
      <c r="P313" s="9">
        <v>76</v>
      </c>
      <c r="Q313" s="9">
        <v>14</v>
      </c>
      <c r="R313" s="4">
        <f t="shared" si="40"/>
        <v>62</v>
      </c>
      <c r="S313" s="3">
        <f t="shared" si="41"/>
        <v>0.18421052631578946</v>
      </c>
      <c r="T313" s="9">
        <v>119</v>
      </c>
      <c r="U313" s="9">
        <v>637</v>
      </c>
      <c r="V313" s="4">
        <f t="shared" si="42"/>
        <v>0</v>
      </c>
      <c r="W313" s="3">
        <f t="shared" si="43"/>
        <v>5.3529411764705879</v>
      </c>
      <c r="X313" s="9">
        <v>430</v>
      </c>
      <c r="Y313" s="9">
        <v>784</v>
      </c>
      <c r="Z313" s="4">
        <f t="shared" si="44"/>
        <v>164</v>
      </c>
      <c r="AA313"/>
    </row>
    <row r="314" spans="1:27" s="2" customFormat="1" ht="12.75" customHeight="1" x14ac:dyDescent="0.2">
      <c r="A314" s="2" t="s">
        <v>29</v>
      </c>
      <c r="B314" s="2" t="s">
        <v>8</v>
      </c>
      <c r="C314" s="10" t="s">
        <v>144</v>
      </c>
      <c r="D314" s="9">
        <v>52</v>
      </c>
      <c r="E314" s="9">
        <v>52</v>
      </c>
      <c r="F314" s="9">
        <v>52</v>
      </c>
      <c r="G314" s="9">
        <v>0</v>
      </c>
      <c r="H314" s="9">
        <f t="shared" si="36"/>
        <v>0</v>
      </c>
      <c r="I314" s="3">
        <f t="shared" si="37"/>
        <v>1</v>
      </c>
      <c r="J314" s="9">
        <v>31</v>
      </c>
      <c r="K314" s="9">
        <v>3</v>
      </c>
      <c r="L314" s="9">
        <v>3</v>
      </c>
      <c r="M314" s="9">
        <v>0</v>
      </c>
      <c r="N314" s="4">
        <f t="shared" si="38"/>
        <v>28</v>
      </c>
      <c r="O314" s="3">
        <f t="shared" si="39"/>
        <v>9.6774193548387094E-2</v>
      </c>
      <c r="P314" s="9">
        <v>36</v>
      </c>
      <c r="Q314" s="9">
        <v>9</v>
      </c>
      <c r="R314" s="4">
        <f t="shared" si="40"/>
        <v>27</v>
      </c>
      <c r="S314" s="3">
        <f t="shared" si="41"/>
        <v>0.25</v>
      </c>
      <c r="T314" s="9">
        <v>121</v>
      </c>
      <c r="U314" s="9">
        <v>35</v>
      </c>
      <c r="V314" s="4">
        <f t="shared" si="42"/>
        <v>86</v>
      </c>
      <c r="W314" s="3">
        <f t="shared" si="43"/>
        <v>0.28925619834710742</v>
      </c>
      <c r="X314" s="9">
        <v>240</v>
      </c>
      <c r="Y314" s="9">
        <v>99</v>
      </c>
      <c r="Z314" s="4">
        <f t="shared" si="44"/>
        <v>141</v>
      </c>
      <c r="AA314"/>
    </row>
    <row r="315" spans="1:27" s="2" customFormat="1" ht="12.75" customHeight="1" x14ac:dyDescent="0.2">
      <c r="A315" s="2" t="s">
        <v>29</v>
      </c>
      <c r="B315" s="2" t="s">
        <v>8</v>
      </c>
      <c r="C315" s="10" t="s">
        <v>1006</v>
      </c>
      <c r="D315" s="9">
        <v>32</v>
      </c>
      <c r="E315" s="9">
        <v>28</v>
      </c>
      <c r="F315" s="9">
        <v>0</v>
      </c>
      <c r="G315" s="9">
        <v>28</v>
      </c>
      <c r="H315" s="9">
        <f t="shared" si="36"/>
        <v>4</v>
      </c>
      <c r="I315" s="3">
        <f t="shared" si="37"/>
        <v>0.875</v>
      </c>
      <c r="J315" s="9">
        <v>17</v>
      </c>
      <c r="K315" s="9">
        <v>13</v>
      </c>
      <c r="L315" s="9">
        <v>0</v>
      </c>
      <c r="M315" s="9">
        <v>13</v>
      </c>
      <c r="N315" s="4">
        <f t="shared" si="38"/>
        <v>4</v>
      </c>
      <c r="O315" s="3">
        <f t="shared" si="39"/>
        <v>0.76470588235294112</v>
      </c>
      <c r="P315" s="9">
        <v>21</v>
      </c>
      <c r="Q315" s="9">
        <v>16</v>
      </c>
      <c r="R315" s="4">
        <f t="shared" si="40"/>
        <v>5</v>
      </c>
      <c r="S315" s="3">
        <f t="shared" si="41"/>
        <v>0.76190476190476186</v>
      </c>
      <c r="T315" s="9">
        <v>21</v>
      </c>
      <c r="U315" s="9">
        <v>10</v>
      </c>
      <c r="V315" s="4">
        <f t="shared" si="42"/>
        <v>11</v>
      </c>
      <c r="W315" s="3">
        <f t="shared" si="43"/>
        <v>0.47619047619047616</v>
      </c>
      <c r="X315" s="9">
        <v>91</v>
      </c>
      <c r="Y315" s="9">
        <v>67</v>
      </c>
      <c r="Z315" s="4">
        <f t="shared" si="44"/>
        <v>24</v>
      </c>
      <c r="AA315"/>
    </row>
    <row r="316" spans="1:27" s="2" customFormat="1" ht="12.75" customHeight="1" x14ac:dyDescent="0.2">
      <c r="A316" s="2" t="s">
        <v>29</v>
      </c>
      <c r="B316" s="2" t="s">
        <v>8</v>
      </c>
      <c r="C316" s="10" t="s">
        <v>954</v>
      </c>
      <c r="D316" s="9">
        <v>233</v>
      </c>
      <c r="E316" s="9">
        <v>138</v>
      </c>
      <c r="F316" s="9">
        <v>126</v>
      </c>
      <c r="G316" s="9">
        <v>12</v>
      </c>
      <c r="H316" s="9">
        <f t="shared" si="36"/>
        <v>95</v>
      </c>
      <c r="I316" s="3">
        <f t="shared" si="37"/>
        <v>0.59227467811158796</v>
      </c>
      <c r="J316" s="9">
        <v>129</v>
      </c>
      <c r="K316" s="9">
        <v>32</v>
      </c>
      <c r="L316" s="9">
        <v>22</v>
      </c>
      <c r="M316" s="9">
        <v>10</v>
      </c>
      <c r="N316" s="4">
        <f t="shared" si="38"/>
        <v>97</v>
      </c>
      <c r="O316" s="3">
        <f t="shared" si="39"/>
        <v>0.24806201550387597</v>
      </c>
      <c r="P316" s="9">
        <v>143</v>
      </c>
      <c r="Q316" s="9">
        <v>1</v>
      </c>
      <c r="R316" s="4">
        <f t="shared" si="40"/>
        <v>142</v>
      </c>
      <c r="S316" s="3">
        <f t="shared" si="41"/>
        <v>6.993006993006993E-3</v>
      </c>
      <c r="T316" s="9">
        <v>150</v>
      </c>
      <c r="U316" s="9">
        <v>749</v>
      </c>
      <c r="V316" s="4">
        <f t="shared" si="42"/>
        <v>0</v>
      </c>
      <c r="W316" s="3">
        <f t="shared" si="43"/>
        <v>4.9933333333333332</v>
      </c>
      <c r="X316" s="9">
        <v>655</v>
      </c>
      <c r="Y316" s="9">
        <v>920</v>
      </c>
      <c r="Z316" s="4">
        <f t="shared" si="44"/>
        <v>334</v>
      </c>
      <c r="AA316"/>
    </row>
    <row r="317" spans="1:27" s="2" customFormat="1" ht="12.75" customHeight="1" x14ac:dyDescent="0.2">
      <c r="A317" s="2" t="s">
        <v>29</v>
      </c>
      <c r="B317" s="2" t="s">
        <v>8</v>
      </c>
      <c r="C317" s="10" t="s">
        <v>955</v>
      </c>
      <c r="D317" s="9">
        <v>193</v>
      </c>
      <c r="E317" s="9">
        <v>0</v>
      </c>
      <c r="F317" s="9">
        <v>0</v>
      </c>
      <c r="G317" s="9">
        <v>0</v>
      </c>
      <c r="H317" s="9">
        <f t="shared" si="36"/>
        <v>193</v>
      </c>
      <c r="I317" s="3">
        <f t="shared" si="37"/>
        <v>0</v>
      </c>
      <c r="J317" s="9">
        <v>101</v>
      </c>
      <c r="K317" s="9">
        <v>0</v>
      </c>
      <c r="L317" s="9">
        <v>0</v>
      </c>
      <c r="M317" s="9">
        <v>0</v>
      </c>
      <c r="N317" s="4">
        <f t="shared" si="38"/>
        <v>101</v>
      </c>
      <c r="O317" s="3">
        <f t="shared" si="39"/>
        <v>0</v>
      </c>
      <c r="P317" s="9">
        <v>112</v>
      </c>
      <c r="Q317" s="9">
        <v>0</v>
      </c>
      <c r="R317" s="4">
        <f t="shared" si="40"/>
        <v>112</v>
      </c>
      <c r="S317" s="3">
        <f t="shared" si="41"/>
        <v>0</v>
      </c>
      <c r="T317" s="9">
        <v>257</v>
      </c>
      <c r="U317" s="9">
        <v>3</v>
      </c>
      <c r="V317" s="4">
        <f t="shared" si="42"/>
        <v>254</v>
      </c>
      <c r="W317" s="3">
        <f t="shared" si="43"/>
        <v>1.1673151750972763E-2</v>
      </c>
      <c r="X317" s="9">
        <v>663</v>
      </c>
      <c r="Y317" s="9">
        <v>3</v>
      </c>
      <c r="Z317" s="4">
        <f t="shared" si="44"/>
        <v>660</v>
      </c>
      <c r="AA317"/>
    </row>
    <row r="318" spans="1:27" s="2" customFormat="1" ht="12.75" customHeight="1" x14ac:dyDescent="0.2">
      <c r="A318" s="2" t="s">
        <v>29</v>
      </c>
      <c r="B318" s="2" t="s">
        <v>8</v>
      </c>
      <c r="C318" s="10" t="s">
        <v>223</v>
      </c>
      <c r="D318" s="9">
        <v>121</v>
      </c>
      <c r="E318" s="9">
        <v>0</v>
      </c>
      <c r="F318" s="9">
        <v>0</v>
      </c>
      <c r="G318" s="9">
        <v>0</v>
      </c>
      <c r="H318" s="9">
        <f t="shared" si="36"/>
        <v>121</v>
      </c>
      <c r="I318" s="3">
        <f t="shared" si="37"/>
        <v>0</v>
      </c>
      <c r="J318" s="9">
        <v>68</v>
      </c>
      <c r="K318" s="9">
        <v>0</v>
      </c>
      <c r="L318" s="9">
        <v>0</v>
      </c>
      <c r="M318" s="9">
        <v>0</v>
      </c>
      <c r="N318" s="4">
        <f t="shared" si="38"/>
        <v>68</v>
      </c>
      <c r="O318" s="3">
        <f t="shared" si="39"/>
        <v>0</v>
      </c>
      <c r="P318" s="9">
        <v>70</v>
      </c>
      <c r="Q318" s="9">
        <v>6</v>
      </c>
      <c r="R318" s="4">
        <f t="shared" si="40"/>
        <v>64</v>
      </c>
      <c r="S318" s="3">
        <f t="shared" si="41"/>
        <v>8.5714285714285715E-2</v>
      </c>
      <c r="T318" s="9">
        <v>154</v>
      </c>
      <c r="U318" s="9">
        <v>24</v>
      </c>
      <c r="V318" s="4">
        <f t="shared" si="42"/>
        <v>130</v>
      </c>
      <c r="W318" s="3">
        <f t="shared" si="43"/>
        <v>0.15584415584415584</v>
      </c>
      <c r="X318" s="9">
        <v>413</v>
      </c>
      <c r="Y318" s="9">
        <v>30</v>
      </c>
      <c r="Z318" s="4">
        <f t="shared" si="44"/>
        <v>383</v>
      </c>
      <c r="AA318"/>
    </row>
    <row r="319" spans="1:27" s="2" customFormat="1" ht="12.75" customHeight="1" x14ac:dyDescent="0.2">
      <c r="A319" s="2" t="s">
        <v>29</v>
      </c>
      <c r="B319" s="2" t="s">
        <v>8</v>
      </c>
      <c r="C319" s="10" t="s">
        <v>242</v>
      </c>
      <c r="D319" s="9">
        <v>21</v>
      </c>
      <c r="E319" s="9">
        <v>0</v>
      </c>
      <c r="F319" s="9">
        <v>0</v>
      </c>
      <c r="G319" s="9">
        <v>0</v>
      </c>
      <c r="H319" s="9">
        <f t="shared" si="36"/>
        <v>21</v>
      </c>
      <c r="I319" s="3">
        <f t="shared" si="37"/>
        <v>0</v>
      </c>
      <c r="J319" s="9">
        <v>15</v>
      </c>
      <c r="K319" s="9">
        <v>0</v>
      </c>
      <c r="L319" s="9">
        <v>0</v>
      </c>
      <c r="M319" s="9">
        <v>0</v>
      </c>
      <c r="N319" s="4">
        <f t="shared" si="38"/>
        <v>15</v>
      </c>
      <c r="O319" s="3">
        <f t="shared" si="39"/>
        <v>0</v>
      </c>
      <c r="P319" s="9">
        <v>15</v>
      </c>
      <c r="Q319" s="9">
        <v>3</v>
      </c>
      <c r="R319" s="4">
        <f t="shared" si="40"/>
        <v>12</v>
      </c>
      <c r="S319" s="3">
        <f t="shared" si="41"/>
        <v>0.2</v>
      </c>
      <c r="T319" s="9">
        <v>13</v>
      </c>
      <c r="U319" s="9">
        <v>22</v>
      </c>
      <c r="V319" s="4">
        <f t="shared" si="42"/>
        <v>0</v>
      </c>
      <c r="W319" s="3">
        <f t="shared" si="43"/>
        <v>1.6923076923076923</v>
      </c>
      <c r="X319" s="9">
        <v>64</v>
      </c>
      <c r="Y319" s="9">
        <v>25</v>
      </c>
      <c r="Z319" s="4">
        <f t="shared" si="44"/>
        <v>48</v>
      </c>
      <c r="AA319"/>
    </row>
    <row r="320" spans="1:27" s="2" customFormat="1" ht="12.75" customHeight="1" x14ac:dyDescent="0.2">
      <c r="A320" s="2" t="s">
        <v>29</v>
      </c>
      <c r="B320" s="2" t="s">
        <v>8</v>
      </c>
      <c r="C320" s="10" t="s">
        <v>962</v>
      </c>
      <c r="D320" s="9">
        <v>706</v>
      </c>
      <c r="E320" s="9">
        <v>7</v>
      </c>
      <c r="F320" s="9">
        <v>7</v>
      </c>
      <c r="G320" s="9">
        <v>0</v>
      </c>
      <c r="H320" s="9">
        <f t="shared" si="36"/>
        <v>699</v>
      </c>
      <c r="I320" s="3">
        <f t="shared" si="37"/>
        <v>9.9150141643059488E-3</v>
      </c>
      <c r="J320" s="9">
        <v>429</v>
      </c>
      <c r="K320" s="9">
        <v>54</v>
      </c>
      <c r="L320" s="9">
        <v>36</v>
      </c>
      <c r="M320" s="9">
        <v>18</v>
      </c>
      <c r="N320" s="4">
        <f t="shared" si="38"/>
        <v>375</v>
      </c>
      <c r="O320" s="3">
        <f t="shared" si="39"/>
        <v>0.12587412587412589</v>
      </c>
      <c r="P320" s="9">
        <v>502</v>
      </c>
      <c r="Q320" s="9">
        <v>0</v>
      </c>
      <c r="R320" s="4">
        <f t="shared" si="40"/>
        <v>502</v>
      </c>
      <c r="S320" s="3">
        <f t="shared" si="41"/>
        <v>0</v>
      </c>
      <c r="T320" s="9">
        <v>1152</v>
      </c>
      <c r="U320" s="9">
        <v>1374</v>
      </c>
      <c r="V320" s="4">
        <f t="shared" si="42"/>
        <v>0</v>
      </c>
      <c r="W320" s="3">
        <f t="shared" si="43"/>
        <v>1.1927083333333333</v>
      </c>
      <c r="X320" s="9">
        <v>2789</v>
      </c>
      <c r="Y320" s="9">
        <v>1435</v>
      </c>
      <c r="Z320" s="4">
        <f t="shared" si="44"/>
        <v>1576</v>
      </c>
      <c r="AA320"/>
    </row>
    <row r="321" spans="1:27" s="2" customFormat="1" ht="12.75" customHeight="1" x14ac:dyDescent="0.2">
      <c r="A321" s="2" t="s">
        <v>29</v>
      </c>
      <c r="B321" s="2" t="s">
        <v>8</v>
      </c>
      <c r="C321" s="10" t="s">
        <v>263</v>
      </c>
      <c r="D321" s="9">
        <v>358</v>
      </c>
      <c r="E321" s="9">
        <v>0</v>
      </c>
      <c r="F321" s="9">
        <v>0</v>
      </c>
      <c r="G321" s="9">
        <v>0</v>
      </c>
      <c r="H321" s="9">
        <f t="shared" si="36"/>
        <v>358</v>
      </c>
      <c r="I321" s="3">
        <f t="shared" si="37"/>
        <v>0</v>
      </c>
      <c r="J321" s="9">
        <v>161</v>
      </c>
      <c r="K321" s="9">
        <v>18</v>
      </c>
      <c r="L321" s="9">
        <v>18</v>
      </c>
      <c r="M321" s="9">
        <v>0</v>
      </c>
      <c r="N321" s="4">
        <f t="shared" si="38"/>
        <v>143</v>
      </c>
      <c r="O321" s="3">
        <f t="shared" si="39"/>
        <v>0.11180124223602485</v>
      </c>
      <c r="P321" s="9">
        <v>205</v>
      </c>
      <c r="Q321" s="9">
        <v>42</v>
      </c>
      <c r="R321" s="4">
        <f t="shared" si="40"/>
        <v>163</v>
      </c>
      <c r="S321" s="3">
        <f t="shared" si="41"/>
        <v>0.20487804878048779</v>
      </c>
      <c r="T321" s="9">
        <v>431</v>
      </c>
      <c r="U321" s="9">
        <v>53</v>
      </c>
      <c r="V321" s="4">
        <f t="shared" si="42"/>
        <v>378</v>
      </c>
      <c r="W321" s="3">
        <f t="shared" si="43"/>
        <v>0.12296983758700696</v>
      </c>
      <c r="X321" s="9">
        <v>1155</v>
      </c>
      <c r="Y321" s="9">
        <v>113</v>
      </c>
      <c r="Z321" s="4">
        <f t="shared" si="44"/>
        <v>1042</v>
      </c>
      <c r="AA321"/>
    </row>
    <row r="322" spans="1:27" s="2" customFormat="1" ht="12.75" customHeight="1" x14ac:dyDescent="0.2">
      <c r="A322" s="2" t="s">
        <v>29</v>
      </c>
      <c r="B322" s="2" t="s">
        <v>8</v>
      </c>
      <c r="C322" s="10" t="s">
        <v>963</v>
      </c>
      <c r="D322" s="9">
        <v>195</v>
      </c>
      <c r="E322" s="9">
        <v>3</v>
      </c>
      <c r="F322" s="9">
        <v>3</v>
      </c>
      <c r="G322" s="9">
        <v>0</v>
      </c>
      <c r="H322" s="9">
        <f t="shared" si="36"/>
        <v>192</v>
      </c>
      <c r="I322" s="3">
        <f t="shared" si="37"/>
        <v>1.5384615384615385E-2</v>
      </c>
      <c r="J322" s="9">
        <v>107</v>
      </c>
      <c r="K322" s="9">
        <v>12</v>
      </c>
      <c r="L322" s="9">
        <v>12</v>
      </c>
      <c r="M322" s="9">
        <v>0</v>
      </c>
      <c r="N322" s="4">
        <f t="shared" si="38"/>
        <v>95</v>
      </c>
      <c r="O322" s="3">
        <f t="shared" si="39"/>
        <v>0.11214953271028037</v>
      </c>
      <c r="P322" s="9">
        <v>111</v>
      </c>
      <c r="Q322" s="9">
        <v>9</v>
      </c>
      <c r="R322" s="4">
        <f t="shared" si="40"/>
        <v>102</v>
      </c>
      <c r="S322" s="3">
        <f t="shared" si="41"/>
        <v>8.1081081081081086E-2</v>
      </c>
      <c r="T322" s="9">
        <v>183</v>
      </c>
      <c r="U322" s="9">
        <v>280</v>
      </c>
      <c r="V322" s="4">
        <f t="shared" si="42"/>
        <v>0</v>
      </c>
      <c r="W322" s="3">
        <f t="shared" si="43"/>
        <v>1.5300546448087431</v>
      </c>
      <c r="X322" s="9">
        <v>596</v>
      </c>
      <c r="Y322" s="9">
        <v>304</v>
      </c>
      <c r="Z322" s="4">
        <f t="shared" si="44"/>
        <v>389</v>
      </c>
      <c r="AA322"/>
    </row>
    <row r="323" spans="1:27" s="2" customFormat="1" ht="12.75" customHeight="1" x14ac:dyDescent="0.2">
      <c r="A323" s="2" t="s">
        <v>29</v>
      </c>
      <c r="B323" s="2" t="s">
        <v>8</v>
      </c>
      <c r="C323" s="10" t="s">
        <v>29</v>
      </c>
      <c r="D323" s="9">
        <v>859</v>
      </c>
      <c r="E323" s="9">
        <v>49</v>
      </c>
      <c r="F323" s="9">
        <v>49</v>
      </c>
      <c r="G323" s="9">
        <v>0</v>
      </c>
      <c r="H323" s="9">
        <f t="shared" si="36"/>
        <v>810</v>
      </c>
      <c r="I323" s="3">
        <f t="shared" si="37"/>
        <v>5.7043073341094298E-2</v>
      </c>
      <c r="J323" s="9">
        <v>469</v>
      </c>
      <c r="K323" s="9">
        <v>26</v>
      </c>
      <c r="L323" s="9">
        <v>26</v>
      </c>
      <c r="M323" s="9">
        <v>0</v>
      </c>
      <c r="N323" s="4">
        <f t="shared" si="38"/>
        <v>443</v>
      </c>
      <c r="O323" s="3">
        <f t="shared" si="39"/>
        <v>5.5437100213219619E-2</v>
      </c>
      <c r="P323" s="9">
        <v>530</v>
      </c>
      <c r="Q323" s="9">
        <v>94</v>
      </c>
      <c r="R323" s="4">
        <f t="shared" si="40"/>
        <v>436</v>
      </c>
      <c r="S323" s="3">
        <f t="shared" si="41"/>
        <v>0.17735849056603772</v>
      </c>
      <c r="T323" s="9">
        <v>1242</v>
      </c>
      <c r="U323" s="9">
        <v>1076</v>
      </c>
      <c r="V323" s="4">
        <f t="shared" si="42"/>
        <v>166</v>
      </c>
      <c r="W323" s="3">
        <f t="shared" si="43"/>
        <v>0.86634460547504022</v>
      </c>
      <c r="X323" s="9">
        <v>3100</v>
      </c>
      <c r="Y323" s="9">
        <v>1245</v>
      </c>
      <c r="Z323" s="4">
        <f t="shared" si="44"/>
        <v>1855</v>
      </c>
      <c r="AA323"/>
    </row>
    <row r="324" spans="1:27" s="2" customFormat="1" ht="12.75" customHeight="1" x14ac:dyDescent="0.2">
      <c r="A324" s="2" t="s">
        <v>29</v>
      </c>
      <c r="B324" s="2" t="s">
        <v>8</v>
      </c>
      <c r="C324" s="10" t="s">
        <v>964</v>
      </c>
      <c r="D324" s="9">
        <v>153</v>
      </c>
      <c r="E324" s="9">
        <v>1</v>
      </c>
      <c r="F324" s="9">
        <v>0</v>
      </c>
      <c r="G324" s="9">
        <v>1</v>
      </c>
      <c r="H324" s="9">
        <f t="shared" ref="H324:H387" si="45">IF(D324-E324&gt;0,D324-E324,0)</f>
        <v>152</v>
      </c>
      <c r="I324" s="3">
        <f t="shared" ref="I324:I387" si="46">E324/D324</f>
        <v>6.5359477124183009E-3</v>
      </c>
      <c r="J324" s="9">
        <v>103</v>
      </c>
      <c r="K324" s="9">
        <v>12</v>
      </c>
      <c r="L324" s="9">
        <v>7</v>
      </c>
      <c r="M324" s="9">
        <v>5</v>
      </c>
      <c r="N324" s="4">
        <f t="shared" ref="N324:N387" si="47">IF(J324-K324&gt;0,J324-K324,0)</f>
        <v>91</v>
      </c>
      <c r="O324" s="3">
        <f t="shared" ref="O324:O387" si="48">K324/J324</f>
        <v>0.11650485436893204</v>
      </c>
      <c r="P324" s="9">
        <v>102</v>
      </c>
      <c r="Q324" s="9">
        <v>17</v>
      </c>
      <c r="R324" s="4">
        <f t="shared" ref="R324:R387" si="49">IF(P324-Q324&gt;0,P324-Q324,0)</f>
        <v>85</v>
      </c>
      <c r="S324" s="3">
        <f t="shared" ref="S324:S387" si="50">Q324/P324</f>
        <v>0.16666666666666666</v>
      </c>
      <c r="T324" s="9">
        <v>555</v>
      </c>
      <c r="U324" s="9">
        <v>147</v>
      </c>
      <c r="V324" s="4">
        <f t="shared" ref="V324:V387" si="51">IF(T324-U324&gt;0,T324-U324,0)</f>
        <v>408</v>
      </c>
      <c r="W324" s="3">
        <f t="shared" ref="W324:W387" si="52">U324/T324</f>
        <v>0.26486486486486488</v>
      </c>
      <c r="X324" s="9">
        <v>913</v>
      </c>
      <c r="Y324" s="9">
        <v>177</v>
      </c>
      <c r="Z324" s="4">
        <f t="shared" ref="Z324:Z387" si="53">H324+N324+R324+V324</f>
        <v>736</v>
      </c>
      <c r="AA324"/>
    </row>
    <row r="325" spans="1:27" s="2" customFormat="1" ht="12.75" customHeight="1" x14ac:dyDescent="0.2">
      <c r="A325" s="2" t="s">
        <v>29</v>
      </c>
      <c r="B325" s="2" t="s">
        <v>8</v>
      </c>
      <c r="C325" s="10" t="s">
        <v>295</v>
      </c>
      <c r="D325" s="9">
        <v>565</v>
      </c>
      <c r="E325" s="9">
        <v>80</v>
      </c>
      <c r="F325" s="9">
        <v>80</v>
      </c>
      <c r="G325" s="9">
        <v>0</v>
      </c>
      <c r="H325" s="9">
        <f t="shared" si="45"/>
        <v>485</v>
      </c>
      <c r="I325" s="3">
        <f t="shared" si="46"/>
        <v>0.1415929203539823</v>
      </c>
      <c r="J325" s="9">
        <v>281</v>
      </c>
      <c r="K325" s="9">
        <v>4</v>
      </c>
      <c r="L325" s="9">
        <v>4</v>
      </c>
      <c r="M325" s="9">
        <v>0</v>
      </c>
      <c r="N325" s="4">
        <f t="shared" si="47"/>
        <v>277</v>
      </c>
      <c r="O325" s="3">
        <f t="shared" si="48"/>
        <v>1.4234875444839857E-2</v>
      </c>
      <c r="P325" s="9">
        <v>313</v>
      </c>
      <c r="Q325" s="9">
        <v>28</v>
      </c>
      <c r="R325" s="4">
        <f t="shared" si="49"/>
        <v>285</v>
      </c>
      <c r="S325" s="3">
        <f t="shared" si="50"/>
        <v>8.9456869009584661E-2</v>
      </c>
      <c r="T325" s="9">
        <v>705</v>
      </c>
      <c r="U325" s="9">
        <v>403</v>
      </c>
      <c r="V325" s="4">
        <f t="shared" si="51"/>
        <v>302</v>
      </c>
      <c r="W325" s="3">
        <f t="shared" si="52"/>
        <v>0.57163120567375891</v>
      </c>
      <c r="X325" s="9">
        <v>1864</v>
      </c>
      <c r="Y325" s="9">
        <v>515</v>
      </c>
      <c r="Z325" s="4">
        <f t="shared" si="53"/>
        <v>1349</v>
      </c>
      <c r="AA325"/>
    </row>
    <row r="326" spans="1:27" s="2" customFormat="1" ht="12.75" customHeight="1" x14ac:dyDescent="0.2">
      <c r="A326" s="2" t="s">
        <v>29</v>
      </c>
      <c r="B326" s="2" t="s">
        <v>8</v>
      </c>
      <c r="C326" s="10" t="s">
        <v>326</v>
      </c>
      <c r="D326" s="9">
        <v>23</v>
      </c>
      <c r="E326" s="9">
        <v>12</v>
      </c>
      <c r="F326" s="9">
        <v>0</v>
      </c>
      <c r="G326" s="9">
        <v>12</v>
      </c>
      <c r="H326" s="9">
        <f t="shared" si="45"/>
        <v>11</v>
      </c>
      <c r="I326" s="3">
        <f t="shared" si="46"/>
        <v>0.52173913043478259</v>
      </c>
      <c r="J326" s="9">
        <v>13</v>
      </c>
      <c r="K326" s="9">
        <v>2</v>
      </c>
      <c r="L326" s="9">
        <v>0</v>
      </c>
      <c r="M326" s="9">
        <v>2</v>
      </c>
      <c r="N326" s="4">
        <f t="shared" si="47"/>
        <v>11</v>
      </c>
      <c r="O326" s="3">
        <f t="shared" si="48"/>
        <v>0.15384615384615385</v>
      </c>
      <c r="P326" s="9">
        <v>15</v>
      </c>
      <c r="Q326" s="9">
        <v>2</v>
      </c>
      <c r="R326" s="4">
        <f t="shared" si="49"/>
        <v>13</v>
      </c>
      <c r="S326" s="3">
        <f t="shared" si="50"/>
        <v>0.13333333333333333</v>
      </c>
      <c r="T326" s="9">
        <v>11</v>
      </c>
      <c r="U326" s="9">
        <v>17</v>
      </c>
      <c r="V326" s="4">
        <f t="shared" si="51"/>
        <v>0</v>
      </c>
      <c r="W326" s="3">
        <f t="shared" si="52"/>
        <v>1.5454545454545454</v>
      </c>
      <c r="X326" s="9">
        <v>62</v>
      </c>
      <c r="Y326" s="9">
        <v>33</v>
      </c>
      <c r="Z326" s="4">
        <f t="shared" si="53"/>
        <v>35</v>
      </c>
      <c r="AA326"/>
    </row>
    <row r="327" spans="1:27" s="2" customFormat="1" ht="12.75" customHeight="1" x14ac:dyDescent="0.2">
      <c r="A327" s="2" t="s">
        <v>55</v>
      </c>
      <c r="B327" s="2" t="s">
        <v>56</v>
      </c>
      <c r="C327" s="10" t="s">
        <v>54</v>
      </c>
      <c r="D327" s="9">
        <v>66</v>
      </c>
      <c r="E327" s="9">
        <v>5</v>
      </c>
      <c r="F327" s="9">
        <v>5</v>
      </c>
      <c r="G327" s="9">
        <v>0</v>
      </c>
      <c r="H327" s="9">
        <f t="shared" si="45"/>
        <v>61</v>
      </c>
      <c r="I327" s="3">
        <f t="shared" si="46"/>
        <v>7.575757575757576E-2</v>
      </c>
      <c r="J327" s="9">
        <v>44</v>
      </c>
      <c r="K327" s="9">
        <v>4</v>
      </c>
      <c r="L327" s="9">
        <v>4</v>
      </c>
      <c r="M327" s="9">
        <v>0</v>
      </c>
      <c r="N327" s="4">
        <f t="shared" si="47"/>
        <v>40</v>
      </c>
      <c r="O327" s="3">
        <f t="shared" si="48"/>
        <v>9.0909090909090912E-2</v>
      </c>
      <c r="P327" s="9">
        <v>41</v>
      </c>
      <c r="Q327" s="9">
        <v>61</v>
      </c>
      <c r="R327" s="4">
        <f t="shared" si="49"/>
        <v>0</v>
      </c>
      <c r="S327" s="3">
        <f t="shared" si="50"/>
        <v>1.4878048780487805</v>
      </c>
      <c r="T327" s="9">
        <v>124</v>
      </c>
      <c r="U327" s="9">
        <v>89</v>
      </c>
      <c r="V327" s="4">
        <f t="shared" si="51"/>
        <v>35</v>
      </c>
      <c r="W327" s="3">
        <f t="shared" si="52"/>
        <v>0.717741935483871</v>
      </c>
      <c r="X327" s="9">
        <v>275</v>
      </c>
      <c r="Y327" s="9">
        <v>159</v>
      </c>
      <c r="Z327" s="4">
        <f t="shared" si="53"/>
        <v>136</v>
      </c>
      <c r="AA327"/>
    </row>
    <row r="328" spans="1:27" s="2" customFormat="1" ht="12.75" customHeight="1" x14ac:dyDescent="0.2">
      <c r="A328" s="2" t="s">
        <v>55</v>
      </c>
      <c r="B328" s="2" t="s">
        <v>56</v>
      </c>
      <c r="C328" s="10" t="s">
        <v>69</v>
      </c>
      <c r="D328" s="9">
        <v>39</v>
      </c>
      <c r="E328" s="9">
        <v>33</v>
      </c>
      <c r="F328" s="9">
        <v>33</v>
      </c>
      <c r="G328" s="9">
        <v>0</v>
      </c>
      <c r="H328" s="9">
        <f t="shared" si="45"/>
        <v>6</v>
      </c>
      <c r="I328" s="3">
        <f t="shared" si="46"/>
        <v>0.84615384615384615</v>
      </c>
      <c r="J328" s="9">
        <v>26</v>
      </c>
      <c r="K328" s="9">
        <v>12</v>
      </c>
      <c r="L328" s="9">
        <v>12</v>
      </c>
      <c r="M328" s="9">
        <v>0</v>
      </c>
      <c r="N328" s="4">
        <f t="shared" si="47"/>
        <v>14</v>
      </c>
      <c r="O328" s="3">
        <f t="shared" si="48"/>
        <v>0.46153846153846156</v>
      </c>
      <c r="P328" s="9">
        <v>34</v>
      </c>
      <c r="Q328" s="9">
        <v>0</v>
      </c>
      <c r="R328" s="4">
        <f t="shared" si="49"/>
        <v>34</v>
      </c>
      <c r="S328" s="3">
        <f t="shared" si="50"/>
        <v>0</v>
      </c>
      <c r="T328" s="9">
        <v>64</v>
      </c>
      <c r="U328" s="9">
        <v>51</v>
      </c>
      <c r="V328" s="4">
        <f t="shared" si="51"/>
        <v>13</v>
      </c>
      <c r="W328" s="3">
        <f t="shared" si="52"/>
        <v>0.796875</v>
      </c>
      <c r="X328" s="9">
        <v>163</v>
      </c>
      <c r="Y328" s="9">
        <v>96</v>
      </c>
      <c r="Z328" s="4">
        <f t="shared" si="53"/>
        <v>67</v>
      </c>
      <c r="AA328"/>
    </row>
    <row r="329" spans="1:27" s="2" customFormat="1" ht="12.75" customHeight="1" x14ac:dyDescent="0.2">
      <c r="A329" s="2" t="s">
        <v>55</v>
      </c>
      <c r="B329" s="2" t="s">
        <v>56</v>
      </c>
      <c r="C329" s="10" t="s">
        <v>139</v>
      </c>
      <c r="D329" s="9">
        <v>235</v>
      </c>
      <c r="E329" s="9">
        <v>0</v>
      </c>
      <c r="F329" s="9">
        <v>0</v>
      </c>
      <c r="G329" s="9">
        <v>0</v>
      </c>
      <c r="H329" s="9">
        <f t="shared" si="45"/>
        <v>235</v>
      </c>
      <c r="I329" s="3">
        <f t="shared" si="46"/>
        <v>0</v>
      </c>
      <c r="J329" s="9">
        <v>157</v>
      </c>
      <c r="K329" s="9">
        <v>0</v>
      </c>
      <c r="L329" s="9">
        <v>0</v>
      </c>
      <c r="M329" s="9">
        <v>0</v>
      </c>
      <c r="N329" s="4">
        <f t="shared" si="47"/>
        <v>157</v>
      </c>
      <c r="O329" s="3">
        <f t="shared" si="48"/>
        <v>0</v>
      </c>
      <c r="P329" s="9">
        <v>174</v>
      </c>
      <c r="Q329" s="9">
        <v>5</v>
      </c>
      <c r="R329" s="4">
        <f t="shared" si="49"/>
        <v>169</v>
      </c>
      <c r="S329" s="3">
        <f t="shared" si="50"/>
        <v>2.8735632183908046E-2</v>
      </c>
      <c r="T329" s="9">
        <v>413</v>
      </c>
      <c r="U329" s="9">
        <v>564</v>
      </c>
      <c r="V329" s="4">
        <f t="shared" si="51"/>
        <v>0</v>
      </c>
      <c r="W329" s="3">
        <f t="shared" si="52"/>
        <v>1.3656174334140436</v>
      </c>
      <c r="X329" s="9">
        <v>979</v>
      </c>
      <c r="Y329" s="9">
        <v>569</v>
      </c>
      <c r="Z329" s="4">
        <f t="shared" si="53"/>
        <v>561</v>
      </c>
      <c r="AA329"/>
    </row>
    <row r="330" spans="1:27" s="2" customFormat="1" ht="12.75" customHeight="1" x14ac:dyDescent="0.2">
      <c r="A330" s="2" t="s">
        <v>55</v>
      </c>
      <c r="B330" s="2" t="s">
        <v>56</v>
      </c>
      <c r="C330" s="10" t="s">
        <v>180</v>
      </c>
      <c r="D330" s="9">
        <v>127</v>
      </c>
      <c r="E330" s="9">
        <v>0</v>
      </c>
      <c r="F330" s="9">
        <v>0</v>
      </c>
      <c r="G330" s="9">
        <v>0</v>
      </c>
      <c r="H330" s="9">
        <f t="shared" si="45"/>
        <v>127</v>
      </c>
      <c r="I330" s="3">
        <f t="shared" si="46"/>
        <v>0</v>
      </c>
      <c r="J330" s="9">
        <v>85</v>
      </c>
      <c r="K330" s="9">
        <v>0</v>
      </c>
      <c r="L330" s="9">
        <v>0</v>
      </c>
      <c r="M330" s="9">
        <v>0</v>
      </c>
      <c r="N330" s="4">
        <f t="shared" si="47"/>
        <v>85</v>
      </c>
      <c r="O330" s="3">
        <f t="shared" si="48"/>
        <v>0</v>
      </c>
      <c r="P330" s="9">
        <v>95</v>
      </c>
      <c r="Q330" s="9">
        <v>44</v>
      </c>
      <c r="R330" s="4">
        <f t="shared" si="49"/>
        <v>51</v>
      </c>
      <c r="S330" s="3">
        <f t="shared" si="50"/>
        <v>0.4631578947368421</v>
      </c>
      <c r="T330" s="9">
        <v>220</v>
      </c>
      <c r="U330" s="9">
        <v>4</v>
      </c>
      <c r="V330" s="4">
        <f t="shared" si="51"/>
        <v>216</v>
      </c>
      <c r="W330" s="3">
        <f t="shared" si="52"/>
        <v>1.8181818181818181E-2</v>
      </c>
      <c r="X330" s="9">
        <v>527</v>
      </c>
      <c r="Y330" s="9">
        <v>48</v>
      </c>
      <c r="Z330" s="4">
        <f t="shared" si="53"/>
        <v>479</v>
      </c>
      <c r="AA330"/>
    </row>
    <row r="331" spans="1:27" s="2" customFormat="1" ht="12.75" customHeight="1" x14ac:dyDescent="0.2">
      <c r="A331" s="2" t="s">
        <v>55</v>
      </c>
      <c r="B331" s="2" t="s">
        <v>56</v>
      </c>
      <c r="C331" s="10" t="s">
        <v>55</v>
      </c>
      <c r="D331" s="9">
        <v>962</v>
      </c>
      <c r="E331" s="9">
        <v>61</v>
      </c>
      <c r="F331" s="9">
        <v>61</v>
      </c>
      <c r="G331" s="9">
        <v>0</v>
      </c>
      <c r="H331" s="9">
        <f t="shared" si="45"/>
        <v>901</v>
      </c>
      <c r="I331" s="3">
        <f t="shared" si="46"/>
        <v>6.3409563409563413E-2</v>
      </c>
      <c r="J331" s="9">
        <v>701</v>
      </c>
      <c r="K331" s="9">
        <v>36</v>
      </c>
      <c r="L331" s="9">
        <v>36</v>
      </c>
      <c r="M331" s="9">
        <v>0</v>
      </c>
      <c r="N331" s="4">
        <f t="shared" si="47"/>
        <v>665</v>
      </c>
      <c r="O331" s="3">
        <f t="shared" si="48"/>
        <v>5.1355206847360911E-2</v>
      </c>
      <c r="P331" s="9">
        <v>820</v>
      </c>
      <c r="Q331" s="9">
        <v>0</v>
      </c>
      <c r="R331" s="4">
        <f t="shared" si="49"/>
        <v>820</v>
      </c>
      <c r="S331" s="3">
        <f t="shared" si="50"/>
        <v>0</v>
      </c>
      <c r="T331" s="9">
        <v>1617</v>
      </c>
      <c r="U331" s="9">
        <v>339</v>
      </c>
      <c r="V331" s="4">
        <f t="shared" si="51"/>
        <v>1278</v>
      </c>
      <c r="W331" s="3">
        <f t="shared" si="52"/>
        <v>0.20964749536178107</v>
      </c>
      <c r="X331" s="9">
        <v>4100</v>
      </c>
      <c r="Y331" s="9">
        <v>436</v>
      </c>
      <c r="Z331" s="4">
        <f t="shared" si="53"/>
        <v>3664</v>
      </c>
      <c r="AA331"/>
    </row>
    <row r="332" spans="1:27" s="2" customFormat="1" ht="12.75" customHeight="1" x14ac:dyDescent="0.2">
      <c r="A332" s="2" t="s">
        <v>55</v>
      </c>
      <c r="B332" s="2" t="s">
        <v>56</v>
      </c>
      <c r="C332" s="10" t="s">
        <v>280</v>
      </c>
      <c r="D332" s="9">
        <v>159</v>
      </c>
      <c r="E332" s="9">
        <v>57</v>
      </c>
      <c r="F332" s="9">
        <v>57</v>
      </c>
      <c r="G332" s="9">
        <v>0</v>
      </c>
      <c r="H332" s="9">
        <f t="shared" si="45"/>
        <v>102</v>
      </c>
      <c r="I332" s="3">
        <f t="shared" si="46"/>
        <v>0.35849056603773582</v>
      </c>
      <c r="J332" s="9">
        <v>106</v>
      </c>
      <c r="K332" s="9">
        <v>49</v>
      </c>
      <c r="L332" s="9">
        <v>36</v>
      </c>
      <c r="M332" s="9">
        <v>13</v>
      </c>
      <c r="N332" s="4">
        <f t="shared" si="47"/>
        <v>57</v>
      </c>
      <c r="O332" s="3">
        <f t="shared" si="48"/>
        <v>0.46226415094339623</v>
      </c>
      <c r="P332" s="9">
        <v>112</v>
      </c>
      <c r="Q332" s="9">
        <v>170</v>
      </c>
      <c r="R332" s="4">
        <f t="shared" si="49"/>
        <v>0</v>
      </c>
      <c r="S332" s="3">
        <f t="shared" si="50"/>
        <v>1.5178571428571428</v>
      </c>
      <c r="T332" s="9">
        <v>284</v>
      </c>
      <c r="U332" s="9">
        <v>350</v>
      </c>
      <c r="V332" s="4">
        <f t="shared" si="51"/>
        <v>0</v>
      </c>
      <c r="W332" s="3">
        <f t="shared" si="52"/>
        <v>1.232394366197183</v>
      </c>
      <c r="X332" s="9">
        <v>661</v>
      </c>
      <c r="Y332" s="9">
        <v>626</v>
      </c>
      <c r="Z332" s="4">
        <f t="shared" si="53"/>
        <v>159</v>
      </c>
      <c r="AA332"/>
    </row>
    <row r="333" spans="1:27" s="2" customFormat="1" ht="12.75" customHeight="1" x14ac:dyDescent="0.2">
      <c r="A333" s="2" t="s">
        <v>55</v>
      </c>
      <c r="B333" s="2" t="s">
        <v>56</v>
      </c>
      <c r="C333" s="10" t="s">
        <v>284</v>
      </c>
      <c r="D333" s="9">
        <v>985</v>
      </c>
      <c r="E333" s="9">
        <v>27</v>
      </c>
      <c r="F333" s="9">
        <v>27</v>
      </c>
      <c r="G333" s="9">
        <v>0</v>
      </c>
      <c r="H333" s="9">
        <f t="shared" si="45"/>
        <v>958</v>
      </c>
      <c r="I333" s="3">
        <f t="shared" si="46"/>
        <v>2.7411167512690356E-2</v>
      </c>
      <c r="J333" s="9">
        <v>656</v>
      </c>
      <c r="K333" s="9">
        <v>59</v>
      </c>
      <c r="L333" s="9">
        <v>59</v>
      </c>
      <c r="M333" s="9">
        <v>0</v>
      </c>
      <c r="N333" s="4">
        <f t="shared" si="47"/>
        <v>597</v>
      </c>
      <c r="O333" s="3">
        <f t="shared" si="48"/>
        <v>8.9939024390243899E-2</v>
      </c>
      <c r="P333" s="9">
        <v>730</v>
      </c>
      <c r="Q333" s="9">
        <v>975</v>
      </c>
      <c r="R333" s="4">
        <f t="shared" si="49"/>
        <v>0</v>
      </c>
      <c r="S333" s="3">
        <f t="shared" si="50"/>
        <v>1.3356164383561644</v>
      </c>
      <c r="T333" s="9">
        <v>1731</v>
      </c>
      <c r="U333" s="9">
        <v>616</v>
      </c>
      <c r="V333" s="4">
        <f t="shared" si="51"/>
        <v>1115</v>
      </c>
      <c r="W333" s="3">
        <f t="shared" si="52"/>
        <v>0.35586366262276142</v>
      </c>
      <c r="X333" s="9">
        <v>4102</v>
      </c>
      <c r="Y333" s="9">
        <v>1677</v>
      </c>
      <c r="Z333" s="4">
        <f t="shared" si="53"/>
        <v>2670</v>
      </c>
      <c r="AA333"/>
    </row>
    <row r="334" spans="1:27" s="2" customFormat="1" ht="12.75" customHeight="1" x14ac:dyDescent="0.2">
      <c r="A334" s="2" t="s">
        <v>62</v>
      </c>
      <c r="B334" s="2" t="s">
        <v>8</v>
      </c>
      <c r="C334" s="10" t="s">
        <v>941</v>
      </c>
      <c r="D334" s="9">
        <v>253</v>
      </c>
      <c r="E334" s="9">
        <v>9</v>
      </c>
      <c r="F334" s="9">
        <v>9</v>
      </c>
      <c r="G334" s="9">
        <v>0</v>
      </c>
      <c r="H334" s="9">
        <f t="shared" si="45"/>
        <v>244</v>
      </c>
      <c r="I334" s="3">
        <f t="shared" si="46"/>
        <v>3.5573122529644272E-2</v>
      </c>
      <c r="J334" s="9">
        <v>138</v>
      </c>
      <c r="K334" s="9">
        <v>2</v>
      </c>
      <c r="L334" s="9">
        <v>2</v>
      </c>
      <c r="M334" s="9">
        <v>0</v>
      </c>
      <c r="N334" s="4">
        <f t="shared" si="47"/>
        <v>136</v>
      </c>
      <c r="O334" s="3">
        <f t="shared" si="48"/>
        <v>1.4492753623188406E-2</v>
      </c>
      <c r="P334" s="9">
        <v>151</v>
      </c>
      <c r="Q334" s="9">
        <v>6</v>
      </c>
      <c r="R334" s="4">
        <f t="shared" si="49"/>
        <v>145</v>
      </c>
      <c r="S334" s="3">
        <f t="shared" si="50"/>
        <v>3.9735099337748346E-2</v>
      </c>
      <c r="T334" s="9">
        <v>391</v>
      </c>
      <c r="U334" s="9">
        <v>286</v>
      </c>
      <c r="V334" s="4">
        <f t="shared" si="51"/>
        <v>105</v>
      </c>
      <c r="W334" s="3">
        <f t="shared" si="52"/>
        <v>0.73145780051150899</v>
      </c>
      <c r="X334" s="9">
        <v>933</v>
      </c>
      <c r="Y334" s="9">
        <v>303</v>
      </c>
      <c r="Z334" s="4">
        <f t="shared" si="53"/>
        <v>630</v>
      </c>
      <c r="AA334"/>
    </row>
    <row r="335" spans="1:27" s="2" customFormat="1" ht="12.75" customHeight="1" x14ac:dyDescent="0.2">
      <c r="A335" s="2" t="s">
        <v>62</v>
      </c>
      <c r="B335" s="2" t="s">
        <v>8</v>
      </c>
      <c r="C335" s="10" t="s">
        <v>97</v>
      </c>
      <c r="D335" s="9">
        <v>356</v>
      </c>
      <c r="E335" s="9">
        <v>0</v>
      </c>
      <c r="F335" s="9">
        <v>0</v>
      </c>
      <c r="G335" s="9">
        <v>0</v>
      </c>
      <c r="H335" s="9">
        <f t="shared" si="45"/>
        <v>356</v>
      </c>
      <c r="I335" s="3">
        <f t="shared" si="46"/>
        <v>0</v>
      </c>
      <c r="J335" s="9">
        <v>207</v>
      </c>
      <c r="K335" s="9">
        <v>0</v>
      </c>
      <c r="L335" s="9">
        <v>0</v>
      </c>
      <c r="M335" s="9">
        <v>0</v>
      </c>
      <c r="N335" s="4">
        <f t="shared" si="47"/>
        <v>207</v>
      </c>
      <c r="O335" s="3">
        <f t="shared" si="48"/>
        <v>0</v>
      </c>
      <c r="P335" s="9">
        <v>231</v>
      </c>
      <c r="Q335" s="9">
        <v>38</v>
      </c>
      <c r="R335" s="4">
        <f t="shared" si="49"/>
        <v>193</v>
      </c>
      <c r="S335" s="3">
        <f t="shared" si="50"/>
        <v>0.16450216450216451</v>
      </c>
      <c r="T335" s="9">
        <v>270</v>
      </c>
      <c r="U335" s="9">
        <v>188</v>
      </c>
      <c r="V335" s="4">
        <f t="shared" si="51"/>
        <v>82</v>
      </c>
      <c r="W335" s="3">
        <f t="shared" si="52"/>
        <v>0.6962962962962963</v>
      </c>
      <c r="X335" s="9">
        <v>1064</v>
      </c>
      <c r="Y335" s="9">
        <v>226</v>
      </c>
      <c r="Z335" s="4">
        <f t="shared" si="53"/>
        <v>838</v>
      </c>
      <c r="AA335"/>
    </row>
    <row r="336" spans="1:27" s="2" customFormat="1" ht="12.75" customHeight="1" x14ac:dyDescent="0.2">
      <c r="A336" s="2" t="s">
        <v>62</v>
      </c>
      <c r="B336" s="2" t="s">
        <v>8</v>
      </c>
      <c r="C336" s="10" t="s">
        <v>135</v>
      </c>
      <c r="D336" s="9">
        <v>118</v>
      </c>
      <c r="E336" s="9">
        <v>26</v>
      </c>
      <c r="F336" s="9">
        <v>26</v>
      </c>
      <c r="G336" s="9">
        <v>0</v>
      </c>
      <c r="H336" s="9">
        <f t="shared" si="45"/>
        <v>92</v>
      </c>
      <c r="I336" s="3">
        <f t="shared" si="46"/>
        <v>0.22033898305084745</v>
      </c>
      <c r="J336" s="9">
        <v>160</v>
      </c>
      <c r="K336" s="9">
        <v>449</v>
      </c>
      <c r="L336" s="9">
        <v>449</v>
      </c>
      <c r="M336" s="9">
        <v>0</v>
      </c>
      <c r="N336" s="4">
        <f t="shared" si="47"/>
        <v>0</v>
      </c>
      <c r="O336" s="3">
        <f t="shared" si="48"/>
        <v>2.8062499999999999</v>
      </c>
      <c r="P336" s="9">
        <v>217</v>
      </c>
      <c r="Q336" s="9">
        <v>14</v>
      </c>
      <c r="R336" s="4">
        <f t="shared" si="49"/>
        <v>203</v>
      </c>
      <c r="S336" s="3">
        <f t="shared" si="50"/>
        <v>6.4516129032258063E-2</v>
      </c>
      <c r="T336" s="9">
        <v>475</v>
      </c>
      <c r="U336" s="9">
        <v>970</v>
      </c>
      <c r="V336" s="4">
        <f t="shared" si="51"/>
        <v>0</v>
      </c>
      <c r="W336" s="3">
        <f t="shared" si="52"/>
        <v>2.0421052631578949</v>
      </c>
      <c r="X336" s="9">
        <v>970</v>
      </c>
      <c r="Y336" s="9">
        <v>1459</v>
      </c>
      <c r="Z336" s="4">
        <f t="shared" si="53"/>
        <v>295</v>
      </c>
      <c r="AA336"/>
    </row>
    <row r="337" spans="1:27" s="2" customFormat="1" ht="12.75" customHeight="1" x14ac:dyDescent="0.2">
      <c r="A337" s="2" t="s">
        <v>62</v>
      </c>
      <c r="B337" s="2" t="s">
        <v>8</v>
      </c>
      <c r="C337" s="10" t="s">
        <v>951</v>
      </c>
      <c r="D337" s="9">
        <v>169</v>
      </c>
      <c r="E337" s="9">
        <v>2</v>
      </c>
      <c r="F337" s="9">
        <v>2</v>
      </c>
      <c r="G337" s="9">
        <v>0</v>
      </c>
      <c r="H337" s="9">
        <f t="shared" si="45"/>
        <v>167</v>
      </c>
      <c r="I337" s="3">
        <f t="shared" si="46"/>
        <v>1.1834319526627219E-2</v>
      </c>
      <c r="J337" s="9">
        <v>99</v>
      </c>
      <c r="K337" s="9">
        <v>18</v>
      </c>
      <c r="L337" s="9">
        <v>18</v>
      </c>
      <c r="M337" s="9">
        <v>0</v>
      </c>
      <c r="N337" s="4">
        <f t="shared" si="47"/>
        <v>81</v>
      </c>
      <c r="O337" s="3">
        <f t="shared" si="48"/>
        <v>0.18181818181818182</v>
      </c>
      <c r="P337" s="9">
        <v>112</v>
      </c>
      <c r="Q337" s="9">
        <v>1</v>
      </c>
      <c r="R337" s="4">
        <f t="shared" si="49"/>
        <v>111</v>
      </c>
      <c r="S337" s="3">
        <f t="shared" si="50"/>
        <v>8.9285714285714281E-3</v>
      </c>
      <c r="T337" s="9">
        <v>97</v>
      </c>
      <c r="U337" s="9">
        <v>319</v>
      </c>
      <c r="V337" s="4">
        <f t="shared" si="51"/>
        <v>0</v>
      </c>
      <c r="W337" s="3">
        <f t="shared" si="52"/>
        <v>3.2886597938144329</v>
      </c>
      <c r="X337" s="9">
        <v>477</v>
      </c>
      <c r="Y337" s="9">
        <v>340</v>
      </c>
      <c r="Z337" s="4">
        <f t="shared" si="53"/>
        <v>359</v>
      </c>
      <c r="AA337"/>
    </row>
    <row r="338" spans="1:27" s="2" customFormat="1" ht="12.75" customHeight="1" x14ac:dyDescent="0.2">
      <c r="A338" s="2" t="s">
        <v>62</v>
      </c>
      <c r="B338" s="2" t="s">
        <v>8</v>
      </c>
      <c r="C338" s="10" t="s">
        <v>1063</v>
      </c>
      <c r="D338" s="9">
        <v>2496</v>
      </c>
      <c r="E338" s="9">
        <v>5</v>
      </c>
      <c r="F338" s="9">
        <v>5</v>
      </c>
      <c r="G338" s="9">
        <v>0</v>
      </c>
      <c r="H338" s="9">
        <f t="shared" si="45"/>
        <v>2491</v>
      </c>
      <c r="I338" s="3">
        <f t="shared" si="46"/>
        <v>2.003205128205128E-3</v>
      </c>
      <c r="J338" s="9">
        <v>1727</v>
      </c>
      <c r="K338" s="9">
        <v>2</v>
      </c>
      <c r="L338" s="9">
        <v>2</v>
      </c>
      <c r="M338" s="9">
        <v>0</v>
      </c>
      <c r="N338" s="4">
        <f t="shared" si="47"/>
        <v>1725</v>
      </c>
      <c r="O338" s="3">
        <f t="shared" si="48"/>
        <v>1.1580775911986102E-3</v>
      </c>
      <c r="P338" s="9">
        <v>1724</v>
      </c>
      <c r="Q338" s="9">
        <v>2</v>
      </c>
      <c r="R338" s="4">
        <f t="shared" si="49"/>
        <v>1722</v>
      </c>
      <c r="S338" s="3">
        <f t="shared" si="50"/>
        <v>1.1600928074245939E-3</v>
      </c>
      <c r="T338" s="9">
        <v>4220</v>
      </c>
      <c r="U338" s="9">
        <v>4</v>
      </c>
      <c r="V338" s="4">
        <f t="shared" si="51"/>
        <v>4216</v>
      </c>
      <c r="W338" s="3">
        <f t="shared" si="52"/>
        <v>9.4786729857819908E-4</v>
      </c>
      <c r="X338" s="9">
        <v>10167</v>
      </c>
      <c r="Y338" s="9">
        <v>13</v>
      </c>
      <c r="Z338" s="4">
        <f t="shared" si="53"/>
        <v>10154</v>
      </c>
      <c r="AA338"/>
    </row>
    <row r="339" spans="1:27" s="2" customFormat="1" ht="12.75" customHeight="1" x14ac:dyDescent="0.2">
      <c r="A339" s="2" t="s">
        <v>62</v>
      </c>
      <c r="B339" s="2" t="s">
        <v>8</v>
      </c>
      <c r="C339" s="10" t="s">
        <v>183</v>
      </c>
      <c r="D339" s="9">
        <v>201</v>
      </c>
      <c r="E339" s="9">
        <v>0</v>
      </c>
      <c r="F339" s="9">
        <v>0</v>
      </c>
      <c r="G339" s="9">
        <v>0</v>
      </c>
      <c r="H339" s="9">
        <f t="shared" si="45"/>
        <v>201</v>
      </c>
      <c r="I339" s="3">
        <f t="shared" si="46"/>
        <v>0</v>
      </c>
      <c r="J339" s="9">
        <v>112</v>
      </c>
      <c r="K339" s="9">
        <v>2</v>
      </c>
      <c r="L339" s="9">
        <v>2</v>
      </c>
      <c r="M339" s="9">
        <v>0</v>
      </c>
      <c r="N339" s="4">
        <f t="shared" si="47"/>
        <v>110</v>
      </c>
      <c r="O339" s="3">
        <f t="shared" si="48"/>
        <v>1.7857142857142856E-2</v>
      </c>
      <c r="P339" s="9">
        <v>132</v>
      </c>
      <c r="Q339" s="9">
        <v>9</v>
      </c>
      <c r="R339" s="4">
        <f t="shared" si="49"/>
        <v>123</v>
      </c>
      <c r="S339" s="3">
        <f t="shared" si="50"/>
        <v>6.8181818181818177E-2</v>
      </c>
      <c r="T339" s="9">
        <v>174</v>
      </c>
      <c r="U339" s="9">
        <v>69</v>
      </c>
      <c r="V339" s="4">
        <f t="shared" si="51"/>
        <v>105</v>
      </c>
      <c r="W339" s="3">
        <f t="shared" si="52"/>
        <v>0.39655172413793105</v>
      </c>
      <c r="X339" s="9">
        <v>619</v>
      </c>
      <c r="Y339" s="9">
        <v>80</v>
      </c>
      <c r="Z339" s="4">
        <f t="shared" si="53"/>
        <v>539</v>
      </c>
      <c r="AA339"/>
    </row>
    <row r="340" spans="1:27" s="2" customFormat="1" ht="12.75" customHeight="1" x14ac:dyDescent="0.2">
      <c r="A340" s="2" t="s">
        <v>62</v>
      </c>
      <c r="B340" s="2" t="s">
        <v>8</v>
      </c>
      <c r="C340" s="10" t="s">
        <v>195</v>
      </c>
      <c r="D340" s="9">
        <v>1004</v>
      </c>
      <c r="E340" s="9">
        <v>0</v>
      </c>
      <c r="F340" s="9">
        <v>0</v>
      </c>
      <c r="G340" s="9">
        <v>0</v>
      </c>
      <c r="H340" s="9">
        <f t="shared" si="45"/>
        <v>1004</v>
      </c>
      <c r="I340" s="3">
        <f t="shared" si="46"/>
        <v>0</v>
      </c>
      <c r="J340" s="9">
        <v>570</v>
      </c>
      <c r="K340" s="9">
        <v>0</v>
      </c>
      <c r="L340" s="9">
        <v>0</v>
      </c>
      <c r="M340" s="9">
        <v>0</v>
      </c>
      <c r="N340" s="4">
        <f t="shared" si="47"/>
        <v>570</v>
      </c>
      <c r="O340" s="3">
        <f t="shared" si="48"/>
        <v>0</v>
      </c>
      <c r="P340" s="9">
        <v>565</v>
      </c>
      <c r="Q340" s="9">
        <v>0</v>
      </c>
      <c r="R340" s="4">
        <f t="shared" si="49"/>
        <v>565</v>
      </c>
      <c r="S340" s="3">
        <f t="shared" si="50"/>
        <v>0</v>
      </c>
      <c r="T340" s="9">
        <v>1151</v>
      </c>
      <c r="U340" s="9">
        <v>1304</v>
      </c>
      <c r="V340" s="4">
        <f t="shared" si="51"/>
        <v>0</v>
      </c>
      <c r="W340" s="3">
        <f t="shared" si="52"/>
        <v>1.1329278887923544</v>
      </c>
      <c r="X340" s="9">
        <v>3290</v>
      </c>
      <c r="Y340" s="9">
        <v>1304</v>
      </c>
      <c r="Z340" s="4">
        <f t="shared" si="53"/>
        <v>2139</v>
      </c>
      <c r="AA340"/>
    </row>
    <row r="341" spans="1:27" s="2" customFormat="1" ht="12.75" customHeight="1" x14ac:dyDescent="0.2">
      <c r="A341" s="2" t="s">
        <v>62</v>
      </c>
      <c r="B341" s="2" t="s">
        <v>8</v>
      </c>
      <c r="C341" s="10" t="s">
        <v>199</v>
      </c>
      <c r="D341" s="9">
        <v>23</v>
      </c>
      <c r="E341" s="9">
        <v>21</v>
      </c>
      <c r="F341" s="9">
        <v>5</v>
      </c>
      <c r="G341" s="9">
        <v>16</v>
      </c>
      <c r="H341" s="9">
        <f t="shared" si="45"/>
        <v>2</v>
      </c>
      <c r="I341" s="3">
        <f t="shared" si="46"/>
        <v>0.91304347826086951</v>
      </c>
      <c r="J341" s="9">
        <v>12</v>
      </c>
      <c r="K341" s="9">
        <v>1</v>
      </c>
      <c r="L341" s="9">
        <v>1</v>
      </c>
      <c r="M341" s="9">
        <v>0</v>
      </c>
      <c r="N341" s="4">
        <f t="shared" si="47"/>
        <v>11</v>
      </c>
      <c r="O341" s="3">
        <f t="shared" si="48"/>
        <v>8.3333333333333329E-2</v>
      </c>
      <c r="P341" s="9">
        <v>13</v>
      </c>
      <c r="Q341" s="9">
        <v>1</v>
      </c>
      <c r="R341" s="4">
        <f t="shared" si="49"/>
        <v>12</v>
      </c>
      <c r="S341" s="3">
        <f t="shared" si="50"/>
        <v>7.6923076923076927E-2</v>
      </c>
      <c r="T341" s="9">
        <v>8</v>
      </c>
      <c r="U341" s="9">
        <v>18</v>
      </c>
      <c r="V341" s="4">
        <f t="shared" si="51"/>
        <v>0</v>
      </c>
      <c r="W341" s="3">
        <f t="shared" si="52"/>
        <v>2.25</v>
      </c>
      <c r="X341" s="9">
        <v>56</v>
      </c>
      <c r="Y341" s="9">
        <v>41</v>
      </c>
      <c r="Z341" s="4">
        <f t="shared" si="53"/>
        <v>25</v>
      </c>
      <c r="AA341"/>
    </row>
    <row r="342" spans="1:27" s="2" customFormat="1" ht="12.75" customHeight="1" x14ac:dyDescent="0.2">
      <c r="A342" s="2" t="s">
        <v>62</v>
      </c>
      <c r="B342" s="2" t="s">
        <v>8</v>
      </c>
      <c r="C342" s="10" t="s">
        <v>204</v>
      </c>
      <c r="D342" s="9">
        <v>273</v>
      </c>
      <c r="E342" s="9">
        <v>41</v>
      </c>
      <c r="F342" s="9">
        <v>41</v>
      </c>
      <c r="G342" s="9">
        <v>0</v>
      </c>
      <c r="H342" s="9">
        <f t="shared" si="45"/>
        <v>232</v>
      </c>
      <c r="I342" s="3">
        <f t="shared" si="46"/>
        <v>0.15018315018315018</v>
      </c>
      <c r="J342" s="9">
        <v>154</v>
      </c>
      <c r="K342" s="9">
        <v>180</v>
      </c>
      <c r="L342" s="9">
        <v>153</v>
      </c>
      <c r="M342" s="9">
        <v>27</v>
      </c>
      <c r="N342" s="4">
        <f t="shared" si="47"/>
        <v>0</v>
      </c>
      <c r="O342" s="3">
        <f t="shared" si="48"/>
        <v>1.1688311688311688</v>
      </c>
      <c r="P342" s="9">
        <v>185</v>
      </c>
      <c r="Q342" s="9">
        <v>25</v>
      </c>
      <c r="R342" s="4">
        <f t="shared" si="49"/>
        <v>160</v>
      </c>
      <c r="S342" s="3">
        <f t="shared" si="50"/>
        <v>0.13513513513513514</v>
      </c>
      <c r="T342" s="9">
        <v>316</v>
      </c>
      <c r="U342" s="9">
        <v>1158</v>
      </c>
      <c r="V342" s="4">
        <f t="shared" si="51"/>
        <v>0</v>
      </c>
      <c r="W342" s="3">
        <f t="shared" si="52"/>
        <v>3.6645569620253164</v>
      </c>
      <c r="X342" s="9">
        <v>928</v>
      </c>
      <c r="Y342" s="9">
        <v>1404</v>
      </c>
      <c r="Z342" s="4">
        <f t="shared" si="53"/>
        <v>392</v>
      </c>
      <c r="AA342"/>
    </row>
    <row r="343" spans="1:27" s="2" customFormat="1" ht="12.75" customHeight="1" x14ac:dyDescent="0.2">
      <c r="A343" s="2" t="s">
        <v>62</v>
      </c>
      <c r="B343" s="2" t="s">
        <v>8</v>
      </c>
      <c r="C343" s="10" t="s">
        <v>206</v>
      </c>
      <c r="D343" s="9">
        <v>814</v>
      </c>
      <c r="E343" s="9">
        <v>141</v>
      </c>
      <c r="F343" s="9">
        <v>141</v>
      </c>
      <c r="G343" s="9">
        <v>0</v>
      </c>
      <c r="H343" s="9">
        <f t="shared" si="45"/>
        <v>673</v>
      </c>
      <c r="I343" s="3">
        <f t="shared" si="46"/>
        <v>0.17321867321867321</v>
      </c>
      <c r="J343" s="9">
        <v>492</v>
      </c>
      <c r="K343" s="9">
        <v>160</v>
      </c>
      <c r="L343" s="9">
        <v>159</v>
      </c>
      <c r="M343" s="9">
        <v>1</v>
      </c>
      <c r="N343" s="4">
        <f t="shared" si="47"/>
        <v>332</v>
      </c>
      <c r="O343" s="3">
        <f t="shared" si="48"/>
        <v>0.32520325203252032</v>
      </c>
      <c r="P343" s="9">
        <v>527</v>
      </c>
      <c r="Q343" s="9">
        <v>0</v>
      </c>
      <c r="R343" s="4">
        <f t="shared" si="49"/>
        <v>527</v>
      </c>
      <c r="S343" s="3">
        <f t="shared" si="50"/>
        <v>0</v>
      </c>
      <c r="T343" s="9">
        <v>1093</v>
      </c>
      <c r="U343" s="9">
        <v>2670</v>
      </c>
      <c r="V343" s="4">
        <f t="shared" si="51"/>
        <v>0</v>
      </c>
      <c r="W343" s="3">
        <f t="shared" si="52"/>
        <v>2.4428179322964318</v>
      </c>
      <c r="X343" s="9">
        <v>2926</v>
      </c>
      <c r="Y343" s="9">
        <v>2971</v>
      </c>
      <c r="Z343" s="4">
        <f t="shared" si="53"/>
        <v>1532</v>
      </c>
      <c r="AA343"/>
    </row>
    <row r="344" spans="1:27" s="2" customFormat="1" ht="12.75" customHeight="1" x14ac:dyDescent="0.2">
      <c r="A344" s="2" t="s">
        <v>62</v>
      </c>
      <c r="B344" s="2" t="s">
        <v>8</v>
      </c>
      <c r="C344" s="10" t="s">
        <v>227</v>
      </c>
      <c r="D344" s="9">
        <v>691</v>
      </c>
      <c r="E344" s="9">
        <v>43</v>
      </c>
      <c r="F344" s="9">
        <v>43</v>
      </c>
      <c r="G344" s="9">
        <v>0</v>
      </c>
      <c r="H344" s="9">
        <f t="shared" si="45"/>
        <v>648</v>
      </c>
      <c r="I344" s="3">
        <f t="shared" si="46"/>
        <v>6.2228654124457307E-2</v>
      </c>
      <c r="J344" s="9">
        <v>432</v>
      </c>
      <c r="K344" s="9">
        <v>58</v>
      </c>
      <c r="L344" s="9">
        <v>58</v>
      </c>
      <c r="M344" s="9">
        <v>0</v>
      </c>
      <c r="N344" s="4">
        <f t="shared" si="47"/>
        <v>374</v>
      </c>
      <c r="O344" s="3">
        <f t="shared" si="48"/>
        <v>0.13425925925925927</v>
      </c>
      <c r="P344" s="9">
        <v>278</v>
      </c>
      <c r="Q344" s="9">
        <v>42</v>
      </c>
      <c r="R344" s="4">
        <f t="shared" si="49"/>
        <v>236</v>
      </c>
      <c r="S344" s="3">
        <f t="shared" si="50"/>
        <v>0.15107913669064749</v>
      </c>
      <c r="T344" s="9">
        <v>587</v>
      </c>
      <c r="U344" s="9">
        <v>250</v>
      </c>
      <c r="V344" s="4">
        <f t="shared" si="51"/>
        <v>337</v>
      </c>
      <c r="W344" s="3">
        <f t="shared" si="52"/>
        <v>0.42589437819420783</v>
      </c>
      <c r="X344" s="9">
        <v>1988</v>
      </c>
      <c r="Y344" s="9">
        <v>393</v>
      </c>
      <c r="Z344" s="4">
        <f t="shared" si="53"/>
        <v>1595</v>
      </c>
      <c r="AA344"/>
    </row>
    <row r="345" spans="1:27" s="2" customFormat="1" ht="12.75" customHeight="1" x14ac:dyDescent="0.2">
      <c r="A345" s="2" t="s">
        <v>62</v>
      </c>
      <c r="B345" s="2" t="s">
        <v>8</v>
      </c>
      <c r="C345" s="10" t="s">
        <v>271</v>
      </c>
      <c r="D345" s="9">
        <v>9233</v>
      </c>
      <c r="E345" s="9">
        <v>849</v>
      </c>
      <c r="F345" s="9">
        <v>849</v>
      </c>
      <c r="G345" s="9">
        <v>0</v>
      </c>
      <c r="H345" s="9">
        <f t="shared" si="45"/>
        <v>8384</v>
      </c>
      <c r="I345" s="3">
        <f t="shared" si="46"/>
        <v>9.1952778078631003E-2</v>
      </c>
      <c r="J345" s="9">
        <v>5428</v>
      </c>
      <c r="K345" s="9">
        <v>231</v>
      </c>
      <c r="L345" s="9">
        <v>231</v>
      </c>
      <c r="M345" s="9">
        <v>0</v>
      </c>
      <c r="N345" s="4">
        <f t="shared" si="47"/>
        <v>5197</v>
      </c>
      <c r="O345" s="3">
        <f t="shared" si="48"/>
        <v>4.2557111274871037E-2</v>
      </c>
      <c r="P345" s="9">
        <v>6188</v>
      </c>
      <c r="Q345" s="9">
        <v>285</v>
      </c>
      <c r="R345" s="4">
        <f t="shared" si="49"/>
        <v>5903</v>
      </c>
      <c r="S345" s="3">
        <f t="shared" si="50"/>
        <v>4.6056884292178413E-2</v>
      </c>
      <c r="T345" s="9">
        <v>14231</v>
      </c>
      <c r="U345" s="9">
        <v>10293</v>
      </c>
      <c r="V345" s="4">
        <f t="shared" si="51"/>
        <v>3938</v>
      </c>
      <c r="W345" s="3">
        <f t="shared" si="52"/>
        <v>0.72328016302438336</v>
      </c>
      <c r="X345" s="9">
        <v>35080</v>
      </c>
      <c r="Y345" s="9">
        <v>11658</v>
      </c>
      <c r="Z345" s="4">
        <f t="shared" si="53"/>
        <v>23422</v>
      </c>
      <c r="AA345"/>
    </row>
    <row r="346" spans="1:27" s="2" customFormat="1" ht="12.75" customHeight="1" x14ac:dyDescent="0.2">
      <c r="A346" s="2" t="s">
        <v>62</v>
      </c>
      <c r="B346" s="2" t="s">
        <v>8</v>
      </c>
      <c r="C346" s="10" t="s">
        <v>62</v>
      </c>
      <c r="D346" s="9">
        <v>525</v>
      </c>
      <c r="E346" s="9">
        <v>1</v>
      </c>
      <c r="F346" s="9">
        <v>1</v>
      </c>
      <c r="G346" s="9">
        <v>0</v>
      </c>
      <c r="H346" s="9">
        <f t="shared" si="45"/>
        <v>524</v>
      </c>
      <c r="I346" s="3">
        <f t="shared" si="46"/>
        <v>1.9047619047619048E-3</v>
      </c>
      <c r="J346" s="9">
        <v>525</v>
      </c>
      <c r="K346" s="9">
        <v>1</v>
      </c>
      <c r="L346" s="9">
        <v>1</v>
      </c>
      <c r="M346" s="9">
        <v>0</v>
      </c>
      <c r="N346" s="4">
        <f t="shared" si="47"/>
        <v>524</v>
      </c>
      <c r="O346" s="3">
        <f t="shared" si="48"/>
        <v>1.9047619047619048E-3</v>
      </c>
      <c r="P346" s="9">
        <v>695</v>
      </c>
      <c r="Q346" s="9">
        <v>41</v>
      </c>
      <c r="R346" s="4">
        <f t="shared" si="49"/>
        <v>654</v>
      </c>
      <c r="S346" s="3">
        <f t="shared" si="50"/>
        <v>5.8992805755395686E-2</v>
      </c>
      <c r="T346" s="9">
        <v>755</v>
      </c>
      <c r="U346" s="9">
        <v>2220</v>
      </c>
      <c r="V346" s="4">
        <f t="shared" si="51"/>
        <v>0</v>
      </c>
      <c r="W346" s="3">
        <f t="shared" si="52"/>
        <v>2.9403973509933774</v>
      </c>
      <c r="X346" s="9">
        <v>2500</v>
      </c>
      <c r="Y346" s="9">
        <v>2263</v>
      </c>
      <c r="Z346" s="4">
        <f t="shared" si="53"/>
        <v>1702</v>
      </c>
      <c r="AA346"/>
    </row>
    <row r="347" spans="1:27" s="2" customFormat="1" ht="12.75" customHeight="1" x14ac:dyDescent="0.2">
      <c r="A347" s="2" t="s">
        <v>62</v>
      </c>
      <c r="B347" s="2" t="s">
        <v>8</v>
      </c>
      <c r="C347" s="10" t="s">
        <v>281</v>
      </c>
      <c r="D347" s="9">
        <v>22</v>
      </c>
      <c r="E347" s="9">
        <v>42</v>
      </c>
      <c r="F347" s="9">
        <v>29</v>
      </c>
      <c r="G347" s="9">
        <v>13</v>
      </c>
      <c r="H347" s="9">
        <f t="shared" si="45"/>
        <v>0</v>
      </c>
      <c r="I347" s="3">
        <f t="shared" si="46"/>
        <v>1.9090909090909092</v>
      </c>
      <c r="J347" s="9">
        <v>13</v>
      </c>
      <c r="K347" s="9">
        <v>0</v>
      </c>
      <c r="L347" s="9">
        <v>0</v>
      </c>
      <c r="M347" s="9">
        <v>0</v>
      </c>
      <c r="N347" s="4">
        <f t="shared" si="47"/>
        <v>13</v>
      </c>
      <c r="O347" s="3">
        <f t="shared" si="48"/>
        <v>0</v>
      </c>
      <c r="P347" s="9">
        <v>214</v>
      </c>
      <c r="Q347" s="9">
        <v>0</v>
      </c>
      <c r="R347" s="4">
        <f t="shared" si="49"/>
        <v>214</v>
      </c>
      <c r="S347" s="3">
        <f t="shared" si="50"/>
        <v>0</v>
      </c>
      <c r="T347" s="9">
        <v>28</v>
      </c>
      <c r="U347" s="9">
        <v>227</v>
      </c>
      <c r="V347" s="4">
        <f t="shared" si="51"/>
        <v>0</v>
      </c>
      <c r="W347" s="3">
        <f t="shared" si="52"/>
        <v>8.1071428571428577</v>
      </c>
      <c r="X347" s="9">
        <v>277</v>
      </c>
      <c r="Y347" s="9">
        <v>269</v>
      </c>
      <c r="Z347" s="4">
        <f t="shared" si="53"/>
        <v>227</v>
      </c>
      <c r="AA347"/>
    </row>
    <row r="348" spans="1:27" s="2" customFormat="1" ht="12.75" customHeight="1" x14ac:dyDescent="0.2">
      <c r="A348" s="2" t="s">
        <v>62</v>
      </c>
      <c r="B348" s="2" t="s">
        <v>8</v>
      </c>
      <c r="C348" s="10" t="s">
        <v>1017</v>
      </c>
      <c r="D348" s="9">
        <v>147</v>
      </c>
      <c r="E348" s="9">
        <v>0</v>
      </c>
      <c r="F348" s="9">
        <v>0</v>
      </c>
      <c r="G348" s="9">
        <v>0</v>
      </c>
      <c r="H348" s="9">
        <f t="shared" si="45"/>
        <v>147</v>
      </c>
      <c r="I348" s="3">
        <f t="shared" si="46"/>
        <v>0</v>
      </c>
      <c r="J348" s="9">
        <v>95</v>
      </c>
      <c r="K348" s="9">
        <v>32</v>
      </c>
      <c r="L348" s="9">
        <v>32</v>
      </c>
      <c r="M348" s="9">
        <v>0</v>
      </c>
      <c r="N348" s="4">
        <f t="shared" si="47"/>
        <v>63</v>
      </c>
      <c r="O348" s="3">
        <f t="shared" si="48"/>
        <v>0.33684210526315789</v>
      </c>
      <c r="P348" s="9">
        <v>104</v>
      </c>
      <c r="Q348" s="9">
        <v>6</v>
      </c>
      <c r="R348" s="4">
        <f t="shared" si="49"/>
        <v>98</v>
      </c>
      <c r="S348" s="3">
        <f t="shared" si="50"/>
        <v>5.7692307692307696E-2</v>
      </c>
      <c r="T348" s="9">
        <v>93</v>
      </c>
      <c r="U348" s="9">
        <v>19</v>
      </c>
      <c r="V348" s="4">
        <f t="shared" si="51"/>
        <v>74</v>
      </c>
      <c r="W348" s="3">
        <f t="shared" si="52"/>
        <v>0.20430107526881722</v>
      </c>
      <c r="X348" s="9">
        <v>439</v>
      </c>
      <c r="Y348" s="9">
        <v>57</v>
      </c>
      <c r="Z348" s="4">
        <f t="shared" si="53"/>
        <v>382</v>
      </c>
      <c r="AA348"/>
    </row>
    <row r="349" spans="1:27" s="2" customFormat="1" ht="12.75" customHeight="1" x14ac:dyDescent="0.2">
      <c r="A349" s="2" t="s">
        <v>62</v>
      </c>
      <c r="B349" s="2" t="s">
        <v>8</v>
      </c>
      <c r="C349" s="10" t="s">
        <v>299</v>
      </c>
      <c r="D349" s="9">
        <v>1640</v>
      </c>
      <c r="E349" s="9">
        <v>89</v>
      </c>
      <c r="F349" s="9">
        <v>89</v>
      </c>
      <c r="G349" s="9">
        <v>0</v>
      </c>
      <c r="H349" s="9">
        <f t="shared" si="45"/>
        <v>1551</v>
      </c>
      <c r="I349" s="3">
        <f t="shared" si="46"/>
        <v>5.4268292682926829E-2</v>
      </c>
      <c r="J349" s="9">
        <v>906</v>
      </c>
      <c r="K349" s="9">
        <v>21</v>
      </c>
      <c r="L349" s="9">
        <v>21</v>
      </c>
      <c r="M349" s="9">
        <v>0</v>
      </c>
      <c r="N349" s="4">
        <f t="shared" si="47"/>
        <v>885</v>
      </c>
      <c r="O349" s="3">
        <f t="shared" si="48"/>
        <v>2.3178807947019868E-2</v>
      </c>
      <c r="P349" s="9">
        <v>932</v>
      </c>
      <c r="Q349" s="9">
        <v>79</v>
      </c>
      <c r="R349" s="4">
        <f t="shared" si="49"/>
        <v>853</v>
      </c>
      <c r="S349" s="3">
        <f t="shared" si="50"/>
        <v>8.4763948497854083E-2</v>
      </c>
      <c r="T349" s="9">
        <v>1974</v>
      </c>
      <c r="U349" s="9">
        <v>1376</v>
      </c>
      <c r="V349" s="4">
        <f t="shared" si="51"/>
        <v>598</v>
      </c>
      <c r="W349" s="3">
        <f t="shared" si="52"/>
        <v>0.69706180344478219</v>
      </c>
      <c r="X349" s="9">
        <v>5452</v>
      </c>
      <c r="Y349" s="9">
        <v>1565</v>
      </c>
      <c r="Z349" s="4">
        <f t="shared" si="53"/>
        <v>3887</v>
      </c>
      <c r="AA349"/>
    </row>
    <row r="350" spans="1:27" s="2" customFormat="1" ht="12.75" customHeight="1" x14ac:dyDescent="0.2">
      <c r="A350" s="2" t="s">
        <v>64</v>
      </c>
      <c r="B350" s="2" t="s">
        <v>26</v>
      </c>
      <c r="C350" s="10" t="s">
        <v>63</v>
      </c>
      <c r="D350" s="9">
        <v>34</v>
      </c>
      <c r="E350" s="9">
        <v>0</v>
      </c>
      <c r="F350" s="9">
        <v>0</v>
      </c>
      <c r="G350" s="9">
        <v>0</v>
      </c>
      <c r="H350" s="9">
        <f t="shared" si="45"/>
        <v>34</v>
      </c>
      <c r="I350" s="3">
        <f t="shared" si="46"/>
        <v>0</v>
      </c>
      <c r="J350" s="9">
        <v>23</v>
      </c>
      <c r="K350" s="9">
        <v>0</v>
      </c>
      <c r="L350" s="9">
        <v>0</v>
      </c>
      <c r="M350" s="9">
        <v>0</v>
      </c>
      <c r="N350" s="4">
        <f t="shared" si="47"/>
        <v>23</v>
      </c>
      <c r="O350" s="3">
        <f t="shared" si="48"/>
        <v>0</v>
      </c>
      <c r="P350" s="9">
        <v>26</v>
      </c>
      <c r="Q350" s="9">
        <v>1</v>
      </c>
      <c r="R350" s="4">
        <f t="shared" si="49"/>
        <v>25</v>
      </c>
      <c r="S350" s="3">
        <f t="shared" si="50"/>
        <v>3.8461538461538464E-2</v>
      </c>
      <c r="T350" s="9">
        <v>60</v>
      </c>
      <c r="U350" s="9">
        <v>23</v>
      </c>
      <c r="V350" s="4">
        <f t="shared" si="51"/>
        <v>37</v>
      </c>
      <c r="W350" s="3">
        <f t="shared" si="52"/>
        <v>0.38333333333333336</v>
      </c>
      <c r="X350" s="9">
        <v>143</v>
      </c>
      <c r="Y350" s="9">
        <v>24</v>
      </c>
      <c r="Z350" s="4">
        <f t="shared" si="53"/>
        <v>119</v>
      </c>
      <c r="AA350"/>
    </row>
    <row r="351" spans="1:27" s="2" customFormat="1" ht="12.75" customHeight="1" x14ac:dyDescent="0.2">
      <c r="A351" s="2" t="s">
        <v>64</v>
      </c>
      <c r="B351" s="2" t="s">
        <v>26</v>
      </c>
      <c r="C351" s="10" t="s">
        <v>64</v>
      </c>
      <c r="D351" s="9">
        <v>180</v>
      </c>
      <c r="E351" s="9">
        <v>6</v>
      </c>
      <c r="F351" s="9">
        <v>6</v>
      </c>
      <c r="G351" s="9">
        <v>0</v>
      </c>
      <c r="H351" s="9">
        <f t="shared" si="45"/>
        <v>174</v>
      </c>
      <c r="I351" s="3">
        <f t="shared" si="46"/>
        <v>3.3333333333333333E-2</v>
      </c>
      <c r="J351" s="9">
        <v>118</v>
      </c>
      <c r="K351" s="9">
        <v>35</v>
      </c>
      <c r="L351" s="9">
        <v>35</v>
      </c>
      <c r="M351" s="9">
        <v>0</v>
      </c>
      <c r="N351" s="4">
        <f t="shared" si="47"/>
        <v>83</v>
      </c>
      <c r="O351" s="3">
        <f t="shared" si="48"/>
        <v>0.29661016949152541</v>
      </c>
      <c r="P351" s="9">
        <v>136</v>
      </c>
      <c r="Q351" s="9">
        <v>192</v>
      </c>
      <c r="R351" s="4">
        <f t="shared" si="49"/>
        <v>0</v>
      </c>
      <c r="S351" s="3">
        <f t="shared" si="50"/>
        <v>1.411764705882353</v>
      </c>
      <c r="T351" s="9">
        <v>313</v>
      </c>
      <c r="U351" s="9">
        <v>247</v>
      </c>
      <c r="V351" s="4">
        <f t="shared" si="51"/>
        <v>66</v>
      </c>
      <c r="W351" s="3">
        <f t="shared" si="52"/>
        <v>0.78913738019169333</v>
      </c>
      <c r="X351" s="9">
        <v>747</v>
      </c>
      <c r="Y351" s="9">
        <v>480</v>
      </c>
      <c r="Z351" s="4">
        <f t="shared" si="53"/>
        <v>323</v>
      </c>
      <c r="AA351"/>
    </row>
    <row r="352" spans="1:27" s="2" customFormat="1" ht="12.75" customHeight="1" x14ac:dyDescent="0.2">
      <c r="A352" s="2" t="s">
        <v>64</v>
      </c>
      <c r="B352" s="2" t="s">
        <v>26</v>
      </c>
      <c r="C352" s="10" t="s">
        <v>282</v>
      </c>
      <c r="D352" s="9">
        <v>317</v>
      </c>
      <c r="E352" s="9">
        <v>42</v>
      </c>
      <c r="F352" s="9">
        <v>42</v>
      </c>
      <c r="G352" s="9">
        <v>0</v>
      </c>
      <c r="H352" s="9">
        <f t="shared" si="45"/>
        <v>275</v>
      </c>
      <c r="I352" s="3">
        <f t="shared" si="46"/>
        <v>0.13249211356466878</v>
      </c>
      <c r="J352" s="9">
        <v>207</v>
      </c>
      <c r="K352" s="9">
        <v>23</v>
      </c>
      <c r="L352" s="9">
        <v>23</v>
      </c>
      <c r="M352" s="9">
        <v>0</v>
      </c>
      <c r="N352" s="4">
        <f t="shared" si="47"/>
        <v>184</v>
      </c>
      <c r="O352" s="3">
        <f t="shared" si="48"/>
        <v>0.1111111111111111</v>
      </c>
      <c r="P352" s="9">
        <v>239</v>
      </c>
      <c r="Q352" s="9">
        <v>116</v>
      </c>
      <c r="R352" s="4">
        <f t="shared" si="49"/>
        <v>123</v>
      </c>
      <c r="S352" s="3">
        <f t="shared" si="50"/>
        <v>0.48535564853556484</v>
      </c>
      <c r="T352" s="9">
        <v>551</v>
      </c>
      <c r="U352" s="9">
        <v>99</v>
      </c>
      <c r="V352" s="4">
        <f t="shared" si="51"/>
        <v>452</v>
      </c>
      <c r="W352" s="3">
        <f t="shared" si="52"/>
        <v>0.17967332123411978</v>
      </c>
      <c r="X352" s="9">
        <v>1314</v>
      </c>
      <c r="Y352" s="9">
        <v>280</v>
      </c>
      <c r="Z352" s="4">
        <f t="shared" si="53"/>
        <v>1034</v>
      </c>
      <c r="AA352"/>
    </row>
    <row r="353" spans="1:27" s="2" customFormat="1" ht="12.75" customHeight="1" x14ac:dyDescent="0.2">
      <c r="A353" s="2" t="s">
        <v>64</v>
      </c>
      <c r="B353" s="2" t="s">
        <v>26</v>
      </c>
      <c r="C353" s="10" t="s">
        <v>1085</v>
      </c>
      <c r="D353" s="9">
        <v>169</v>
      </c>
      <c r="E353" s="9">
        <v>21</v>
      </c>
      <c r="F353" s="9">
        <v>21</v>
      </c>
      <c r="G353" s="9">
        <v>0</v>
      </c>
      <c r="H353" s="9">
        <f t="shared" si="45"/>
        <v>148</v>
      </c>
      <c r="I353" s="3">
        <f t="shared" si="46"/>
        <v>0.1242603550295858</v>
      </c>
      <c r="J353" s="9">
        <v>110</v>
      </c>
      <c r="K353" s="9">
        <v>5</v>
      </c>
      <c r="L353" s="9">
        <v>5</v>
      </c>
      <c r="M353" s="9">
        <v>0</v>
      </c>
      <c r="N353" s="4">
        <f t="shared" si="47"/>
        <v>105</v>
      </c>
      <c r="O353" s="3">
        <f t="shared" si="48"/>
        <v>4.5454545454545456E-2</v>
      </c>
      <c r="P353" s="9">
        <v>128</v>
      </c>
      <c r="Q353" s="9">
        <v>11</v>
      </c>
      <c r="R353" s="4">
        <f t="shared" si="49"/>
        <v>117</v>
      </c>
      <c r="S353" s="3">
        <f t="shared" si="50"/>
        <v>8.59375E-2</v>
      </c>
      <c r="T353" s="9">
        <v>293</v>
      </c>
      <c r="U353" s="9">
        <v>130</v>
      </c>
      <c r="V353" s="4">
        <f t="shared" si="51"/>
        <v>163</v>
      </c>
      <c r="W353" s="3">
        <f t="shared" si="52"/>
        <v>0.44368600682593856</v>
      </c>
      <c r="X353" s="9">
        <v>700</v>
      </c>
      <c r="Y353" s="9">
        <v>167</v>
      </c>
      <c r="Z353" s="4">
        <f t="shared" si="53"/>
        <v>533</v>
      </c>
      <c r="AA353"/>
    </row>
    <row r="354" spans="1:27" s="2" customFormat="1" ht="12.75" customHeight="1" x14ac:dyDescent="0.2">
      <c r="A354" s="2" t="s">
        <v>19</v>
      </c>
      <c r="B354" s="2" t="s">
        <v>13</v>
      </c>
      <c r="C354" s="10" t="s">
        <v>18</v>
      </c>
      <c r="D354" s="9">
        <v>32</v>
      </c>
      <c r="E354" s="9">
        <v>23</v>
      </c>
      <c r="F354" s="9">
        <v>23</v>
      </c>
      <c r="G354" s="9">
        <v>0</v>
      </c>
      <c r="H354" s="9">
        <f t="shared" si="45"/>
        <v>9</v>
      </c>
      <c r="I354" s="3">
        <f t="shared" si="46"/>
        <v>0.71875</v>
      </c>
      <c r="J354" s="9">
        <v>21</v>
      </c>
      <c r="K354" s="9">
        <v>19</v>
      </c>
      <c r="L354" s="9">
        <v>19</v>
      </c>
      <c r="M354" s="9">
        <v>0</v>
      </c>
      <c r="N354" s="4">
        <f t="shared" si="47"/>
        <v>2</v>
      </c>
      <c r="O354" s="3">
        <f t="shared" si="48"/>
        <v>0.90476190476190477</v>
      </c>
      <c r="P354" s="9">
        <v>24</v>
      </c>
      <c r="Q354" s="9">
        <v>92</v>
      </c>
      <c r="R354" s="4">
        <f t="shared" si="49"/>
        <v>0</v>
      </c>
      <c r="S354" s="3">
        <f t="shared" si="50"/>
        <v>3.8333333333333335</v>
      </c>
      <c r="T354" s="9">
        <v>59</v>
      </c>
      <c r="U354" s="9">
        <v>33</v>
      </c>
      <c r="V354" s="4">
        <f t="shared" si="51"/>
        <v>26</v>
      </c>
      <c r="W354" s="3">
        <f t="shared" si="52"/>
        <v>0.55932203389830504</v>
      </c>
      <c r="X354" s="9">
        <v>136</v>
      </c>
      <c r="Y354" s="9">
        <v>167</v>
      </c>
      <c r="Z354" s="4">
        <f t="shared" si="53"/>
        <v>37</v>
      </c>
      <c r="AA354"/>
    </row>
    <row r="355" spans="1:27" s="2" customFormat="1" ht="12.75" customHeight="1" x14ac:dyDescent="0.2">
      <c r="A355" s="2" t="s">
        <v>19</v>
      </c>
      <c r="B355" s="2" t="s">
        <v>13</v>
      </c>
      <c r="C355" s="10" t="s">
        <v>248</v>
      </c>
      <c r="D355" s="9">
        <v>1785</v>
      </c>
      <c r="E355" s="9">
        <v>35</v>
      </c>
      <c r="F355" s="9">
        <v>35</v>
      </c>
      <c r="G355" s="9">
        <v>0</v>
      </c>
      <c r="H355" s="9">
        <f t="shared" si="45"/>
        <v>1750</v>
      </c>
      <c r="I355" s="3">
        <f t="shared" si="46"/>
        <v>1.9607843137254902E-2</v>
      </c>
      <c r="J355" s="9">
        <v>1240</v>
      </c>
      <c r="K355" s="9">
        <v>50</v>
      </c>
      <c r="L355" s="9">
        <v>50</v>
      </c>
      <c r="M355" s="9">
        <v>0</v>
      </c>
      <c r="N355" s="4">
        <f t="shared" si="47"/>
        <v>1190</v>
      </c>
      <c r="O355" s="3">
        <f t="shared" si="48"/>
        <v>4.0322580645161289E-2</v>
      </c>
      <c r="P355" s="9">
        <v>1298</v>
      </c>
      <c r="Q355" s="9">
        <v>103</v>
      </c>
      <c r="R355" s="4">
        <f t="shared" si="49"/>
        <v>1195</v>
      </c>
      <c r="S355" s="3">
        <f t="shared" si="50"/>
        <v>7.9352850539291211E-2</v>
      </c>
      <c r="T355" s="9">
        <v>2761</v>
      </c>
      <c r="U355" s="9">
        <v>520</v>
      </c>
      <c r="V355" s="4">
        <f t="shared" si="51"/>
        <v>2241</v>
      </c>
      <c r="W355" s="3">
        <f t="shared" si="52"/>
        <v>0.18833755885548714</v>
      </c>
      <c r="X355" s="9">
        <v>7084</v>
      </c>
      <c r="Y355" s="9">
        <v>708</v>
      </c>
      <c r="Z355" s="4">
        <f t="shared" si="53"/>
        <v>6376</v>
      </c>
      <c r="AA355"/>
    </row>
    <row r="356" spans="1:27" s="2" customFormat="1" ht="12.75" customHeight="1" x14ac:dyDescent="0.2">
      <c r="A356" s="2" t="s">
        <v>19</v>
      </c>
      <c r="B356" s="2" t="s">
        <v>13</v>
      </c>
      <c r="C356" s="2" t="s">
        <v>1102</v>
      </c>
      <c r="D356" s="4">
        <v>189</v>
      </c>
      <c r="E356" s="4">
        <v>4</v>
      </c>
      <c r="F356" s="4">
        <v>0</v>
      </c>
      <c r="G356" s="4">
        <v>4</v>
      </c>
      <c r="H356" s="9">
        <f t="shared" si="45"/>
        <v>185</v>
      </c>
      <c r="I356" s="3">
        <f t="shared" si="46"/>
        <v>2.1164021164021163E-2</v>
      </c>
      <c r="J356" s="4">
        <v>117</v>
      </c>
      <c r="K356" s="4">
        <v>9</v>
      </c>
      <c r="L356" s="4">
        <v>0</v>
      </c>
      <c r="M356" s="4">
        <v>9</v>
      </c>
      <c r="N356" s="4">
        <f t="shared" si="47"/>
        <v>108</v>
      </c>
      <c r="O356" s="3">
        <f t="shared" si="48"/>
        <v>7.6923076923076927E-2</v>
      </c>
      <c r="P356" s="4">
        <v>128</v>
      </c>
      <c r="Q356" s="4">
        <v>132</v>
      </c>
      <c r="R356" s="4">
        <f t="shared" si="49"/>
        <v>0</v>
      </c>
      <c r="S356" s="3">
        <f t="shared" si="50"/>
        <v>1.03125</v>
      </c>
      <c r="T356" s="4">
        <v>321</v>
      </c>
      <c r="U356" s="4">
        <v>1</v>
      </c>
      <c r="V356" s="4">
        <f t="shared" si="51"/>
        <v>320</v>
      </c>
      <c r="W356" s="3">
        <f t="shared" si="52"/>
        <v>3.1152647975077881E-3</v>
      </c>
      <c r="X356" s="4">
        <v>755</v>
      </c>
      <c r="Y356" s="4">
        <v>146</v>
      </c>
      <c r="Z356" s="4">
        <f t="shared" si="53"/>
        <v>613</v>
      </c>
      <c r="AA356"/>
    </row>
    <row r="357" spans="1:27" s="2" customFormat="1" ht="12.75" customHeight="1" x14ac:dyDescent="0.2">
      <c r="A357" s="2" t="s">
        <v>19</v>
      </c>
      <c r="B357" s="2" t="s">
        <v>13</v>
      </c>
      <c r="C357" s="10" t="s">
        <v>288</v>
      </c>
      <c r="D357" s="9">
        <v>32</v>
      </c>
      <c r="E357" s="9">
        <v>9</v>
      </c>
      <c r="F357" s="9">
        <v>9</v>
      </c>
      <c r="G357" s="9">
        <v>0</v>
      </c>
      <c r="H357" s="9">
        <f t="shared" si="45"/>
        <v>23</v>
      </c>
      <c r="I357" s="3">
        <f t="shared" si="46"/>
        <v>0.28125</v>
      </c>
      <c r="J357" s="9">
        <v>21</v>
      </c>
      <c r="K357" s="9">
        <v>17</v>
      </c>
      <c r="L357" s="9">
        <v>14</v>
      </c>
      <c r="M357" s="9">
        <v>3</v>
      </c>
      <c r="N357" s="4">
        <f t="shared" si="47"/>
        <v>4</v>
      </c>
      <c r="O357" s="3">
        <f t="shared" si="48"/>
        <v>0.80952380952380953</v>
      </c>
      <c r="P357" s="9">
        <v>23</v>
      </c>
      <c r="Q357" s="9">
        <v>37</v>
      </c>
      <c r="R357" s="4">
        <f t="shared" si="49"/>
        <v>0</v>
      </c>
      <c r="S357" s="3">
        <f t="shared" si="50"/>
        <v>1.6086956521739131</v>
      </c>
      <c r="T357" s="9">
        <v>58</v>
      </c>
      <c r="U357" s="9">
        <v>2</v>
      </c>
      <c r="V357" s="4">
        <f t="shared" si="51"/>
        <v>56</v>
      </c>
      <c r="W357" s="3">
        <f t="shared" si="52"/>
        <v>3.4482758620689655E-2</v>
      </c>
      <c r="X357" s="9">
        <v>134</v>
      </c>
      <c r="Y357" s="9">
        <v>65</v>
      </c>
      <c r="Z357" s="4">
        <f t="shared" si="53"/>
        <v>83</v>
      </c>
      <c r="AA357"/>
    </row>
    <row r="358" spans="1:27" s="2" customFormat="1" ht="12.75" customHeight="1" x14ac:dyDescent="0.2">
      <c r="A358" s="2" t="s">
        <v>108</v>
      </c>
      <c r="B358" s="2" t="s">
        <v>13</v>
      </c>
      <c r="C358" s="10" t="s">
        <v>107</v>
      </c>
      <c r="D358" s="9">
        <v>3</v>
      </c>
      <c r="E358" s="9">
        <v>0</v>
      </c>
      <c r="F358" s="9">
        <v>0</v>
      </c>
      <c r="G358" s="9">
        <v>0</v>
      </c>
      <c r="H358" s="9">
        <f t="shared" si="45"/>
        <v>3</v>
      </c>
      <c r="I358" s="3">
        <f t="shared" si="46"/>
        <v>0</v>
      </c>
      <c r="J358" s="9">
        <v>2</v>
      </c>
      <c r="K358" s="9">
        <v>1</v>
      </c>
      <c r="L358" s="9">
        <v>1</v>
      </c>
      <c r="M358" s="9">
        <v>0</v>
      </c>
      <c r="N358" s="4">
        <f t="shared" si="47"/>
        <v>1</v>
      </c>
      <c r="O358" s="3">
        <f t="shared" si="48"/>
        <v>0.5</v>
      </c>
      <c r="P358" s="9">
        <v>2</v>
      </c>
      <c r="Q358" s="9">
        <v>1</v>
      </c>
      <c r="R358" s="4">
        <f t="shared" si="49"/>
        <v>1</v>
      </c>
      <c r="S358" s="3">
        <f t="shared" si="50"/>
        <v>0.5</v>
      </c>
      <c r="T358" s="9">
        <v>5</v>
      </c>
      <c r="U358" s="9">
        <v>0</v>
      </c>
      <c r="V358" s="4">
        <f t="shared" si="51"/>
        <v>5</v>
      </c>
      <c r="W358" s="3">
        <f t="shared" si="52"/>
        <v>0</v>
      </c>
      <c r="X358" s="9">
        <v>12</v>
      </c>
      <c r="Y358" s="9">
        <v>2</v>
      </c>
      <c r="Z358" s="4">
        <f t="shared" si="53"/>
        <v>10</v>
      </c>
      <c r="AA358"/>
    </row>
    <row r="359" spans="1:27" s="2" customFormat="1" ht="12.75" customHeight="1" x14ac:dyDescent="0.2">
      <c r="A359" s="2" t="s">
        <v>108</v>
      </c>
      <c r="B359" s="2" t="s">
        <v>13</v>
      </c>
      <c r="C359" s="10" t="s">
        <v>1049</v>
      </c>
      <c r="D359" s="9">
        <v>3</v>
      </c>
      <c r="E359" s="9">
        <v>0</v>
      </c>
      <c r="F359" s="9">
        <v>0</v>
      </c>
      <c r="G359" s="9">
        <v>0</v>
      </c>
      <c r="H359" s="9">
        <f t="shared" si="45"/>
        <v>3</v>
      </c>
      <c r="I359" s="3">
        <f t="shared" si="46"/>
        <v>0</v>
      </c>
      <c r="J359" s="9">
        <v>2</v>
      </c>
      <c r="K359" s="9">
        <v>0</v>
      </c>
      <c r="L359" s="9">
        <v>0</v>
      </c>
      <c r="M359" s="9">
        <v>0</v>
      </c>
      <c r="N359" s="4">
        <f t="shared" si="47"/>
        <v>2</v>
      </c>
      <c r="O359" s="3">
        <f t="shared" si="48"/>
        <v>0</v>
      </c>
      <c r="P359" s="9">
        <v>2</v>
      </c>
      <c r="Q359" s="9">
        <v>1</v>
      </c>
      <c r="R359" s="4">
        <f t="shared" si="49"/>
        <v>1</v>
      </c>
      <c r="S359" s="3">
        <f t="shared" si="50"/>
        <v>0.5</v>
      </c>
      <c r="T359" s="9">
        <v>3</v>
      </c>
      <c r="U359" s="9">
        <v>0</v>
      </c>
      <c r="V359" s="4">
        <f t="shared" si="51"/>
        <v>3</v>
      </c>
      <c r="W359" s="3">
        <f t="shared" si="52"/>
        <v>0</v>
      </c>
      <c r="X359" s="9">
        <v>10</v>
      </c>
      <c r="Y359" s="9">
        <v>1</v>
      </c>
      <c r="Z359" s="4">
        <f t="shared" si="53"/>
        <v>9</v>
      </c>
      <c r="AA359"/>
    </row>
    <row r="360" spans="1:27" s="2" customFormat="1" ht="12.75" customHeight="1" x14ac:dyDescent="0.2">
      <c r="A360" s="2" t="s">
        <v>108</v>
      </c>
      <c r="B360" s="2" t="s">
        <v>13</v>
      </c>
      <c r="C360" s="10" t="s">
        <v>1065</v>
      </c>
      <c r="D360" s="9">
        <v>5</v>
      </c>
      <c r="E360" s="9">
        <v>0</v>
      </c>
      <c r="F360" s="9">
        <v>0</v>
      </c>
      <c r="G360" s="9">
        <v>0</v>
      </c>
      <c r="H360" s="9">
        <f t="shared" si="45"/>
        <v>5</v>
      </c>
      <c r="I360" s="3">
        <f t="shared" si="46"/>
        <v>0</v>
      </c>
      <c r="J360" s="9">
        <v>3</v>
      </c>
      <c r="K360" s="9">
        <v>0</v>
      </c>
      <c r="L360" s="9">
        <v>0</v>
      </c>
      <c r="M360" s="9">
        <v>0</v>
      </c>
      <c r="N360" s="4">
        <f t="shared" si="47"/>
        <v>3</v>
      </c>
      <c r="O360" s="3">
        <f t="shared" si="48"/>
        <v>0</v>
      </c>
      <c r="P360" s="9">
        <v>3</v>
      </c>
      <c r="Q360" s="9">
        <v>0</v>
      </c>
      <c r="R360" s="4">
        <f t="shared" si="49"/>
        <v>3</v>
      </c>
      <c r="S360" s="3">
        <f t="shared" si="50"/>
        <v>0</v>
      </c>
      <c r="T360" s="9">
        <v>8</v>
      </c>
      <c r="U360" s="9">
        <v>0</v>
      </c>
      <c r="V360" s="4">
        <f t="shared" si="51"/>
        <v>8</v>
      </c>
      <c r="W360" s="3">
        <f t="shared" si="52"/>
        <v>0</v>
      </c>
      <c r="X360" s="9">
        <v>19</v>
      </c>
      <c r="Y360" s="9">
        <v>0</v>
      </c>
      <c r="Z360" s="4">
        <f t="shared" si="53"/>
        <v>19</v>
      </c>
      <c r="AA360"/>
    </row>
    <row r="361" spans="1:27" s="2" customFormat="1" ht="12.75" customHeight="1" x14ac:dyDescent="0.2">
      <c r="A361" s="2" t="s">
        <v>108</v>
      </c>
      <c r="B361" s="2" t="s">
        <v>13</v>
      </c>
      <c r="C361" s="10" t="s">
        <v>205</v>
      </c>
      <c r="D361" s="9">
        <v>11</v>
      </c>
      <c r="E361" s="9">
        <v>0</v>
      </c>
      <c r="F361" s="9">
        <v>0</v>
      </c>
      <c r="G361" s="9">
        <v>0</v>
      </c>
      <c r="H361" s="9">
        <f t="shared" si="45"/>
        <v>11</v>
      </c>
      <c r="I361" s="3">
        <f t="shared" si="46"/>
        <v>0</v>
      </c>
      <c r="J361" s="9">
        <v>7</v>
      </c>
      <c r="K361" s="9">
        <v>0</v>
      </c>
      <c r="L361" s="9">
        <v>0</v>
      </c>
      <c r="M361" s="9">
        <v>0</v>
      </c>
      <c r="N361" s="4">
        <f t="shared" si="47"/>
        <v>7</v>
      </c>
      <c r="O361" s="3">
        <f t="shared" si="48"/>
        <v>0</v>
      </c>
      <c r="P361" s="9">
        <v>8</v>
      </c>
      <c r="Q361" s="9">
        <v>0</v>
      </c>
      <c r="R361" s="4">
        <f t="shared" si="49"/>
        <v>8</v>
      </c>
      <c r="S361" s="3">
        <f t="shared" si="50"/>
        <v>0</v>
      </c>
      <c r="T361" s="9">
        <v>19</v>
      </c>
      <c r="U361" s="9">
        <v>1</v>
      </c>
      <c r="V361" s="4">
        <f t="shared" si="51"/>
        <v>18</v>
      </c>
      <c r="W361" s="3">
        <f t="shared" si="52"/>
        <v>5.2631578947368418E-2</v>
      </c>
      <c r="X361" s="9">
        <v>45</v>
      </c>
      <c r="Y361" s="9">
        <v>1</v>
      </c>
      <c r="Z361" s="4">
        <f t="shared" si="53"/>
        <v>44</v>
      </c>
      <c r="AA361"/>
    </row>
    <row r="362" spans="1:27" s="2" customFormat="1" ht="12.75" customHeight="1" x14ac:dyDescent="0.2">
      <c r="A362" s="2" t="s">
        <v>108</v>
      </c>
      <c r="B362" s="2" t="s">
        <v>13</v>
      </c>
      <c r="C362" s="10" t="s">
        <v>328</v>
      </c>
      <c r="D362" s="9">
        <v>25</v>
      </c>
      <c r="E362" s="9">
        <v>0</v>
      </c>
      <c r="F362" s="9">
        <v>0</v>
      </c>
      <c r="G362" s="9">
        <v>0</v>
      </c>
      <c r="H362" s="9">
        <f t="shared" si="45"/>
        <v>25</v>
      </c>
      <c r="I362" s="3">
        <f t="shared" si="46"/>
        <v>0</v>
      </c>
      <c r="J362" s="9">
        <v>17</v>
      </c>
      <c r="K362" s="9">
        <v>0</v>
      </c>
      <c r="L362" s="9">
        <v>0</v>
      </c>
      <c r="M362" s="9">
        <v>0</v>
      </c>
      <c r="N362" s="4">
        <f t="shared" si="47"/>
        <v>17</v>
      </c>
      <c r="O362" s="3">
        <f t="shared" si="48"/>
        <v>0</v>
      </c>
      <c r="P362" s="9">
        <v>18</v>
      </c>
      <c r="Q362" s="9">
        <v>5</v>
      </c>
      <c r="R362" s="4">
        <f t="shared" si="49"/>
        <v>13</v>
      </c>
      <c r="S362" s="3">
        <f t="shared" si="50"/>
        <v>0.27777777777777779</v>
      </c>
      <c r="T362" s="9">
        <v>43</v>
      </c>
      <c r="U362" s="9">
        <v>0</v>
      </c>
      <c r="V362" s="4">
        <f t="shared" si="51"/>
        <v>43</v>
      </c>
      <c r="W362" s="3">
        <f t="shared" si="52"/>
        <v>0</v>
      </c>
      <c r="X362" s="9">
        <v>103</v>
      </c>
      <c r="Y362" s="9">
        <v>5</v>
      </c>
      <c r="Z362" s="4">
        <f t="shared" si="53"/>
        <v>98</v>
      </c>
      <c r="AA362"/>
    </row>
    <row r="363" spans="1:27" s="2" customFormat="1" ht="12.75" customHeight="1" x14ac:dyDescent="0.2">
      <c r="A363" s="2" t="s">
        <v>42</v>
      </c>
      <c r="B363" s="2" t="s">
        <v>8</v>
      </c>
      <c r="C363" s="10" t="s">
        <v>41</v>
      </c>
      <c r="D363" s="9">
        <v>94</v>
      </c>
      <c r="E363" s="9">
        <v>1</v>
      </c>
      <c r="F363" s="9">
        <v>1</v>
      </c>
      <c r="G363" s="9">
        <v>0</v>
      </c>
      <c r="H363" s="9">
        <f t="shared" si="45"/>
        <v>93</v>
      </c>
      <c r="I363" s="3">
        <f t="shared" si="46"/>
        <v>1.0638297872340425E-2</v>
      </c>
      <c r="J363" s="9">
        <v>54</v>
      </c>
      <c r="K363" s="9">
        <v>3</v>
      </c>
      <c r="L363" s="9">
        <v>3</v>
      </c>
      <c r="M363" s="9">
        <v>0</v>
      </c>
      <c r="N363" s="4">
        <f t="shared" si="47"/>
        <v>51</v>
      </c>
      <c r="O363" s="3">
        <f t="shared" si="48"/>
        <v>5.5555555555555552E-2</v>
      </c>
      <c r="P363" s="9">
        <v>56</v>
      </c>
      <c r="Q363" s="9">
        <v>0</v>
      </c>
      <c r="R363" s="4">
        <f t="shared" si="49"/>
        <v>56</v>
      </c>
      <c r="S363" s="3">
        <f t="shared" si="50"/>
        <v>0</v>
      </c>
      <c r="T363" s="9">
        <v>123</v>
      </c>
      <c r="U363" s="9">
        <v>15</v>
      </c>
      <c r="V363" s="4">
        <f t="shared" si="51"/>
        <v>108</v>
      </c>
      <c r="W363" s="3">
        <f t="shared" si="52"/>
        <v>0.12195121951219512</v>
      </c>
      <c r="X363" s="9">
        <v>327</v>
      </c>
      <c r="Y363" s="9">
        <v>19</v>
      </c>
      <c r="Z363" s="4">
        <f t="shared" si="53"/>
        <v>308</v>
      </c>
      <c r="AA363"/>
    </row>
    <row r="364" spans="1:27" s="2" customFormat="1" ht="12.75" customHeight="1" x14ac:dyDescent="0.2">
      <c r="A364" s="2" t="s">
        <v>42</v>
      </c>
      <c r="B364" s="2" t="s">
        <v>8</v>
      </c>
      <c r="C364" s="10" t="s">
        <v>106</v>
      </c>
      <c r="D364" s="9">
        <v>50</v>
      </c>
      <c r="E364" s="9">
        <v>0</v>
      </c>
      <c r="F364" s="9">
        <v>0</v>
      </c>
      <c r="G364" s="9">
        <v>0</v>
      </c>
      <c r="H364" s="9">
        <f t="shared" si="45"/>
        <v>50</v>
      </c>
      <c r="I364" s="3">
        <f t="shared" si="46"/>
        <v>0</v>
      </c>
      <c r="J364" s="9">
        <v>24</v>
      </c>
      <c r="K364" s="9">
        <v>54</v>
      </c>
      <c r="L364" s="9">
        <v>54</v>
      </c>
      <c r="M364" s="9">
        <v>0</v>
      </c>
      <c r="N364" s="4">
        <f t="shared" si="47"/>
        <v>0</v>
      </c>
      <c r="O364" s="3">
        <f t="shared" si="48"/>
        <v>2.25</v>
      </c>
      <c r="P364" s="9">
        <v>30</v>
      </c>
      <c r="Q364" s="9">
        <v>59</v>
      </c>
      <c r="R364" s="4">
        <f t="shared" si="49"/>
        <v>0</v>
      </c>
      <c r="S364" s="3">
        <f t="shared" si="50"/>
        <v>1.9666666666666666</v>
      </c>
      <c r="T364" s="9">
        <v>93</v>
      </c>
      <c r="U364" s="9">
        <v>147</v>
      </c>
      <c r="V364" s="4">
        <f t="shared" si="51"/>
        <v>0</v>
      </c>
      <c r="W364" s="3">
        <f t="shared" si="52"/>
        <v>1.5806451612903225</v>
      </c>
      <c r="X364" s="9">
        <v>197</v>
      </c>
      <c r="Y364" s="9">
        <v>260</v>
      </c>
      <c r="Z364" s="4">
        <f t="shared" si="53"/>
        <v>50</v>
      </c>
      <c r="AA364"/>
    </row>
    <row r="365" spans="1:27" s="2" customFormat="1" ht="12.75" customHeight="1" x14ac:dyDescent="0.2">
      <c r="A365" s="2" t="s">
        <v>42</v>
      </c>
      <c r="B365" s="2" t="s">
        <v>8</v>
      </c>
      <c r="C365" s="10" t="s">
        <v>1004</v>
      </c>
      <c r="D365" s="9">
        <v>779</v>
      </c>
      <c r="E365" s="9">
        <v>0</v>
      </c>
      <c r="F365" s="9">
        <v>0</v>
      </c>
      <c r="G365" s="9">
        <v>0</v>
      </c>
      <c r="H365" s="9">
        <f t="shared" si="45"/>
        <v>779</v>
      </c>
      <c r="I365" s="3">
        <f t="shared" si="46"/>
        <v>0</v>
      </c>
      <c r="J365" s="9">
        <v>404</v>
      </c>
      <c r="K365" s="9">
        <v>0</v>
      </c>
      <c r="L365" s="9">
        <v>0</v>
      </c>
      <c r="M365" s="9">
        <v>0</v>
      </c>
      <c r="N365" s="4">
        <f t="shared" si="47"/>
        <v>404</v>
      </c>
      <c r="O365" s="3">
        <f t="shared" si="48"/>
        <v>0</v>
      </c>
      <c r="P365" s="9">
        <v>456</v>
      </c>
      <c r="Q365" s="9">
        <v>360</v>
      </c>
      <c r="R365" s="4">
        <f t="shared" si="49"/>
        <v>96</v>
      </c>
      <c r="S365" s="3">
        <f t="shared" si="50"/>
        <v>0.78947368421052633</v>
      </c>
      <c r="T365" s="9">
        <v>1461</v>
      </c>
      <c r="U365" s="9">
        <v>1402</v>
      </c>
      <c r="V365" s="4">
        <f t="shared" si="51"/>
        <v>59</v>
      </c>
      <c r="W365" s="3">
        <f t="shared" si="52"/>
        <v>0.95961670088980155</v>
      </c>
      <c r="X365" s="9">
        <v>3100</v>
      </c>
      <c r="Y365" s="9">
        <v>1762</v>
      </c>
      <c r="Z365" s="4">
        <f t="shared" si="53"/>
        <v>1338</v>
      </c>
      <c r="AA365"/>
    </row>
    <row r="366" spans="1:27" s="2" customFormat="1" ht="12.75" customHeight="1" x14ac:dyDescent="0.2">
      <c r="A366" s="2" t="s">
        <v>42</v>
      </c>
      <c r="B366" s="2" t="s">
        <v>8</v>
      </c>
      <c r="C366" s="10" t="s">
        <v>967</v>
      </c>
      <c r="D366" s="9">
        <v>26</v>
      </c>
      <c r="E366" s="9">
        <v>4</v>
      </c>
      <c r="F366" s="9">
        <v>4</v>
      </c>
      <c r="G366" s="9">
        <v>0</v>
      </c>
      <c r="H366" s="9">
        <f t="shared" si="45"/>
        <v>22</v>
      </c>
      <c r="I366" s="3">
        <f t="shared" si="46"/>
        <v>0.15384615384615385</v>
      </c>
      <c r="J366" s="9">
        <v>15</v>
      </c>
      <c r="K366" s="9">
        <v>38</v>
      </c>
      <c r="L366" s="9">
        <v>32</v>
      </c>
      <c r="M366" s="9">
        <v>6</v>
      </c>
      <c r="N366" s="4">
        <f t="shared" si="47"/>
        <v>0</v>
      </c>
      <c r="O366" s="3">
        <f t="shared" si="48"/>
        <v>2.5333333333333332</v>
      </c>
      <c r="P366" s="9">
        <v>19</v>
      </c>
      <c r="Q366" s="9">
        <v>19</v>
      </c>
      <c r="R366" s="4">
        <f t="shared" si="49"/>
        <v>0</v>
      </c>
      <c r="S366" s="3">
        <f t="shared" si="50"/>
        <v>1</v>
      </c>
      <c r="T366" s="9">
        <v>43</v>
      </c>
      <c r="U366" s="9">
        <v>46</v>
      </c>
      <c r="V366" s="4">
        <f t="shared" si="51"/>
        <v>0</v>
      </c>
      <c r="W366" s="3">
        <f t="shared" si="52"/>
        <v>1.069767441860465</v>
      </c>
      <c r="X366" s="9">
        <v>103</v>
      </c>
      <c r="Y366" s="9">
        <v>107</v>
      </c>
      <c r="Z366" s="4">
        <f t="shared" si="53"/>
        <v>22</v>
      </c>
      <c r="AA366"/>
    </row>
    <row r="367" spans="1:27" s="2" customFormat="1" ht="12.75" customHeight="1" x14ac:dyDescent="0.2">
      <c r="A367" s="2" t="s">
        <v>42</v>
      </c>
      <c r="B367" s="2" t="s">
        <v>8</v>
      </c>
      <c r="C367" s="10" t="s">
        <v>298</v>
      </c>
      <c r="D367" s="9">
        <v>147</v>
      </c>
      <c r="E367" s="9">
        <v>0</v>
      </c>
      <c r="F367" s="9">
        <v>0</v>
      </c>
      <c r="G367" s="9">
        <v>0</v>
      </c>
      <c r="H367" s="9">
        <f t="shared" si="45"/>
        <v>147</v>
      </c>
      <c r="I367" s="3">
        <f t="shared" si="46"/>
        <v>0</v>
      </c>
      <c r="J367" s="9">
        <v>57</v>
      </c>
      <c r="K367" s="9">
        <v>0</v>
      </c>
      <c r="L367" s="9">
        <v>0</v>
      </c>
      <c r="M367" s="9">
        <v>0</v>
      </c>
      <c r="N367" s="4">
        <f t="shared" si="47"/>
        <v>57</v>
      </c>
      <c r="O367" s="3">
        <f t="shared" si="48"/>
        <v>0</v>
      </c>
      <c r="P367" s="9">
        <v>60</v>
      </c>
      <c r="Q367" s="9">
        <v>0</v>
      </c>
      <c r="R367" s="4">
        <f t="shared" si="49"/>
        <v>60</v>
      </c>
      <c r="S367" s="3">
        <f t="shared" si="50"/>
        <v>0</v>
      </c>
      <c r="T367" s="9">
        <v>241</v>
      </c>
      <c r="U367" s="9">
        <v>79</v>
      </c>
      <c r="V367" s="4">
        <f t="shared" si="51"/>
        <v>162</v>
      </c>
      <c r="W367" s="3">
        <f t="shared" si="52"/>
        <v>0.32780082987551867</v>
      </c>
      <c r="X367" s="9">
        <v>505</v>
      </c>
      <c r="Y367" s="9">
        <v>79</v>
      </c>
      <c r="Z367" s="4">
        <f t="shared" si="53"/>
        <v>426</v>
      </c>
      <c r="AA367"/>
    </row>
    <row r="368" spans="1:27" s="2" customFormat="1" ht="12.75" customHeight="1" x14ac:dyDescent="0.2">
      <c r="A368" s="2" t="s">
        <v>42</v>
      </c>
      <c r="B368" s="2" t="s">
        <v>8</v>
      </c>
      <c r="C368" s="10" t="s">
        <v>313</v>
      </c>
      <c r="D368" s="9">
        <v>287</v>
      </c>
      <c r="E368" s="9">
        <v>14</v>
      </c>
      <c r="F368" s="9">
        <v>14</v>
      </c>
      <c r="G368" s="9">
        <v>0</v>
      </c>
      <c r="H368" s="9">
        <f t="shared" si="45"/>
        <v>273</v>
      </c>
      <c r="I368" s="3">
        <f t="shared" si="46"/>
        <v>4.878048780487805E-2</v>
      </c>
      <c r="J368" s="9">
        <v>134</v>
      </c>
      <c r="K368" s="9">
        <v>26</v>
      </c>
      <c r="L368" s="9">
        <v>24</v>
      </c>
      <c r="M368" s="9">
        <v>2</v>
      </c>
      <c r="N368" s="4">
        <f t="shared" si="47"/>
        <v>108</v>
      </c>
      <c r="O368" s="3">
        <f t="shared" si="48"/>
        <v>0.19402985074626866</v>
      </c>
      <c r="P368" s="9">
        <v>173</v>
      </c>
      <c r="Q368" s="9">
        <v>532</v>
      </c>
      <c r="R368" s="4">
        <f t="shared" si="49"/>
        <v>0</v>
      </c>
      <c r="S368" s="3">
        <f t="shared" si="50"/>
        <v>3.0751445086705202</v>
      </c>
      <c r="T368" s="9">
        <v>490</v>
      </c>
      <c r="U368" s="9">
        <v>452</v>
      </c>
      <c r="V368" s="4">
        <f t="shared" si="51"/>
        <v>38</v>
      </c>
      <c r="W368" s="3">
        <f t="shared" si="52"/>
        <v>0.92244897959183669</v>
      </c>
      <c r="X368" s="9">
        <v>1084</v>
      </c>
      <c r="Y368" s="9">
        <v>1024</v>
      </c>
      <c r="Z368" s="4">
        <f t="shared" si="53"/>
        <v>419</v>
      </c>
      <c r="AA368"/>
    </row>
    <row r="369" spans="1:27" s="2" customFormat="1" ht="12.75" customHeight="1" x14ac:dyDescent="0.2">
      <c r="A369" s="2" t="s">
        <v>42</v>
      </c>
      <c r="B369" s="2" t="s">
        <v>8</v>
      </c>
      <c r="C369" s="10" t="s">
        <v>1023</v>
      </c>
      <c r="D369" s="9">
        <v>283</v>
      </c>
      <c r="E369" s="9">
        <v>0</v>
      </c>
      <c r="F369" s="9">
        <v>0</v>
      </c>
      <c r="G369" s="9">
        <v>0</v>
      </c>
      <c r="H369" s="9">
        <f t="shared" si="45"/>
        <v>283</v>
      </c>
      <c r="I369" s="3">
        <f t="shared" si="46"/>
        <v>0</v>
      </c>
      <c r="J369" s="9">
        <v>178</v>
      </c>
      <c r="K369" s="9">
        <v>0</v>
      </c>
      <c r="L369" s="9">
        <v>0</v>
      </c>
      <c r="M369" s="9">
        <v>0</v>
      </c>
      <c r="N369" s="4">
        <f t="shared" si="47"/>
        <v>178</v>
      </c>
      <c r="O369" s="3">
        <f t="shared" si="48"/>
        <v>0</v>
      </c>
      <c r="P369" s="9">
        <v>211</v>
      </c>
      <c r="Q369" s="9">
        <v>0</v>
      </c>
      <c r="R369" s="4">
        <f t="shared" si="49"/>
        <v>211</v>
      </c>
      <c r="S369" s="3">
        <f t="shared" si="50"/>
        <v>0</v>
      </c>
      <c r="T369" s="9">
        <v>690</v>
      </c>
      <c r="U369" s="9">
        <v>91</v>
      </c>
      <c r="V369" s="4">
        <f t="shared" si="51"/>
        <v>599</v>
      </c>
      <c r="W369" s="3">
        <f t="shared" si="52"/>
        <v>0.13188405797101449</v>
      </c>
      <c r="X369" s="9">
        <v>1362</v>
      </c>
      <c r="Y369" s="9">
        <v>91</v>
      </c>
      <c r="Z369" s="4">
        <f t="shared" si="53"/>
        <v>1271</v>
      </c>
      <c r="AA369"/>
    </row>
    <row r="370" spans="1:27" s="2" customFormat="1" ht="12.75" customHeight="1" x14ac:dyDescent="0.2">
      <c r="A370" s="2" t="s">
        <v>81</v>
      </c>
      <c r="B370" s="2" t="s">
        <v>8</v>
      </c>
      <c r="C370" s="10" t="s">
        <v>80</v>
      </c>
      <c r="D370" s="9">
        <v>39</v>
      </c>
      <c r="E370" s="9">
        <v>25</v>
      </c>
      <c r="F370" s="9">
        <v>25</v>
      </c>
      <c r="G370" s="9">
        <v>0</v>
      </c>
      <c r="H370" s="9">
        <f t="shared" si="45"/>
        <v>14</v>
      </c>
      <c r="I370" s="3">
        <f t="shared" si="46"/>
        <v>0.64102564102564108</v>
      </c>
      <c r="J370" s="9">
        <v>29</v>
      </c>
      <c r="K370" s="9">
        <v>7</v>
      </c>
      <c r="L370" s="9">
        <v>7</v>
      </c>
      <c r="M370" s="9">
        <v>0</v>
      </c>
      <c r="N370" s="4">
        <f t="shared" si="47"/>
        <v>22</v>
      </c>
      <c r="O370" s="3">
        <f t="shared" si="48"/>
        <v>0.2413793103448276</v>
      </c>
      <c r="P370" s="9">
        <v>31</v>
      </c>
      <c r="Q370" s="9">
        <v>5</v>
      </c>
      <c r="R370" s="4">
        <f t="shared" si="49"/>
        <v>26</v>
      </c>
      <c r="S370" s="3">
        <f t="shared" si="50"/>
        <v>0.16129032258064516</v>
      </c>
      <c r="T370" s="9">
        <v>122</v>
      </c>
      <c r="U370" s="9">
        <v>35</v>
      </c>
      <c r="V370" s="4">
        <f t="shared" si="51"/>
        <v>87</v>
      </c>
      <c r="W370" s="3">
        <f t="shared" si="52"/>
        <v>0.28688524590163933</v>
      </c>
      <c r="X370" s="9">
        <v>221</v>
      </c>
      <c r="Y370" s="9">
        <v>72</v>
      </c>
      <c r="Z370" s="4">
        <f t="shared" si="53"/>
        <v>149</v>
      </c>
      <c r="AA370"/>
    </row>
    <row r="371" spans="1:27" s="2" customFormat="1" ht="12.75" customHeight="1" x14ac:dyDescent="0.2">
      <c r="A371" s="2" t="s">
        <v>81</v>
      </c>
      <c r="B371" s="2" t="s">
        <v>8</v>
      </c>
      <c r="C371" s="10" t="s">
        <v>943</v>
      </c>
      <c r="D371" s="9">
        <v>35</v>
      </c>
      <c r="E371" s="9">
        <v>4</v>
      </c>
      <c r="F371" s="9">
        <v>4</v>
      </c>
      <c r="G371" s="9">
        <v>0</v>
      </c>
      <c r="H371" s="9">
        <f t="shared" si="45"/>
        <v>31</v>
      </c>
      <c r="I371" s="3">
        <f t="shared" si="46"/>
        <v>0.11428571428571428</v>
      </c>
      <c r="J371" s="9">
        <v>18</v>
      </c>
      <c r="K371" s="9">
        <v>13</v>
      </c>
      <c r="L371" s="9">
        <v>3</v>
      </c>
      <c r="M371" s="9">
        <v>10</v>
      </c>
      <c r="N371" s="4">
        <f t="shared" si="47"/>
        <v>5</v>
      </c>
      <c r="O371" s="3">
        <f t="shared" si="48"/>
        <v>0.72222222222222221</v>
      </c>
      <c r="P371" s="9">
        <v>18</v>
      </c>
      <c r="Q371" s="9">
        <v>11</v>
      </c>
      <c r="R371" s="4">
        <f t="shared" si="49"/>
        <v>7</v>
      </c>
      <c r="S371" s="3">
        <f t="shared" si="50"/>
        <v>0.61111111111111116</v>
      </c>
      <c r="T371" s="9">
        <v>66</v>
      </c>
      <c r="U371" s="9">
        <v>38</v>
      </c>
      <c r="V371" s="4">
        <f t="shared" si="51"/>
        <v>28</v>
      </c>
      <c r="W371" s="3">
        <f t="shared" si="52"/>
        <v>0.5757575757575758</v>
      </c>
      <c r="X371" s="9">
        <v>137</v>
      </c>
      <c r="Y371" s="9">
        <v>66</v>
      </c>
      <c r="Z371" s="4">
        <f t="shared" si="53"/>
        <v>71</v>
      </c>
      <c r="AA371"/>
    </row>
    <row r="372" spans="1:27" s="2" customFormat="1" ht="12.75" customHeight="1" x14ac:dyDescent="0.2">
      <c r="A372" s="2" t="s">
        <v>81</v>
      </c>
      <c r="B372" s="2" t="s">
        <v>8</v>
      </c>
      <c r="C372" s="10" t="s">
        <v>146</v>
      </c>
      <c r="D372" s="9">
        <v>31</v>
      </c>
      <c r="E372" s="9">
        <v>12</v>
      </c>
      <c r="F372" s="9">
        <v>12</v>
      </c>
      <c r="G372" s="9">
        <v>0</v>
      </c>
      <c r="H372" s="9">
        <f t="shared" si="45"/>
        <v>19</v>
      </c>
      <c r="I372" s="3">
        <f t="shared" si="46"/>
        <v>0.38709677419354838</v>
      </c>
      <c r="J372" s="9">
        <v>24</v>
      </c>
      <c r="K372" s="9">
        <v>21</v>
      </c>
      <c r="L372" s="9">
        <v>21</v>
      </c>
      <c r="M372" s="9">
        <v>0</v>
      </c>
      <c r="N372" s="4">
        <f t="shared" si="47"/>
        <v>3</v>
      </c>
      <c r="O372" s="3">
        <f t="shared" si="48"/>
        <v>0.875</v>
      </c>
      <c r="P372" s="9">
        <v>26</v>
      </c>
      <c r="Q372" s="9">
        <v>42</v>
      </c>
      <c r="R372" s="4">
        <f t="shared" si="49"/>
        <v>0</v>
      </c>
      <c r="S372" s="3">
        <f t="shared" si="50"/>
        <v>1.6153846153846154</v>
      </c>
      <c r="T372" s="9">
        <v>76</v>
      </c>
      <c r="U372" s="9">
        <v>110</v>
      </c>
      <c r="V372" s="4">
        <f t="shared" si="51"/>
        <v>0</v>
      </c>
      <c r="W372" s="3">
        <f t="shared" si="52"/>
        <v>1.4473684210526316</v>
      </c>
      <c r="X372" s="9">
        <v>157</v>
      </c>
      <c r="Y372" s="9">
        <v>185</v>
      </c>
      <c r="Z372" s="4">
        <f t="shared" si="53"/>
        <v>22</v>
      </c>
      <c r="AA372"/>
    </row>
    <row r="373" spans="1:27" s="2" customFormat="1" ht="12.75" customHeight="1" x14ac:dyDescent="0.2">
      <c r="A373" s="2" t="s">
        <v>81</v>
      </c>
      <c r="B373" s="2" t="s">
        <v>8</v>
      </c>
      <c r="C373" s="10" t="s">
        <v>234</v>
      </c>
      <c r="D373" s="9">
        <v>199</v>
      </c>
      <c r="E373" s="9">
        <v>9</v>
      </c>
      <c r="F373" s="9">
        <v>9</v>
      </c>
      <c r="G373" s="9">
        <v>0</v>
      </c>
      <c r="H373" s="9">
        <f t="shared" si="45"/>
        <v>190</v>
      </c>
      <c r="I373" s="3">
        <f t="shared" si="46"/>
        <v>4.5226130653266333E-2</v>
      </c>
      <c r="J373" s="9">
        <v>103</v>
      </c>
      <c r="K373" s="9">
        <v>14</v>
      </c>
      <c r="L373" s="9">
        <v>14</v>
      </c>
      <c r="M373" s="9">
        <v>0</v>
      </c>
      <c r="N373" s="4">
        <f t="shared" si="47"/>
        <v>89</v>
      </c>
      <c r="O373" s="3">
        <f t="shared" si="48"/>
        <v>0.13592233009708737</v>
      </c>
      <c r="P373" s="9">
        <v>121</v>
      </c>
      <c r="Q373" s="9">
        <v>24</v>
      </c>
      <c r="R373" s="4">
        <f t="shared" si="49"/>
        <v>97</v>
      </c>
      <c r="S373" s="3">
        <f t="shared" si="50"/>
        <v>0.19834710743801653</v>
      </c>
      <c r="T373" s="9">
        <v>322</v>
      </c>
      <c r="U373" s="9">
        <v>591</v>
      </c>
      <c r="V373" s="4">
        <f t="shared" si="51"/>
        <v>0</v>
      </c>
      <c r="W373" s="3">
        <f t="shared" si="52"/>
        <v>1.8354037267080745</v>
      </c>
      <c r="X373" s="9">
        <v>745</v>
      </c>
      <c r="Y373" s="9">
        <v>638</v>
      </c>
      <c r="Z373" s="4">
        <f t="shared" si="53"/>
        <v>376</v>
      </c>
      <c r="AA373"/>
    </row>
    <row r="374" spans="1:27" s="2" customFormat="1" ht="12.75" customHeight="1" x14ac:dyDescent="0.2">
      <c r="A374" s="2" t="s">
        <v>81</v>
      </c>
      <c r="B374" s="2" t="s">
        <v>8</v>
      </c>
      <c r="C374" s="10" t="s">
        <v>255</v>
      </c>
      <c r="D374" s="9">
        <v>181</v>
      </c>
      <c r="E374" s="9">
        <v>0</v>
      </c>
      <c r="F374" s="9">
        <v>0</v>
      </c>
      <c r="G374" s="9">
        <v>0</v>
      </c>
      <c r="H374" s="9">
        <f t="shared" si="45"/>
        <v>181</v>
      </c>
      <c r="I374" s="3">
        <f t="shared" si="46"/>
        <v>0</v>
      </c>
      <c r="J374" s="9">
        <v>107</v>
      </c>
      <c r="K374" s="9">
        <v>0</v>
      </c>
      <c r="L374" s="9">
        <v>0</v>
      </c>
      <c r="M374" s="9">
        <v>0</v>
      </c>
      <c r="N374" s="4">
        <f t="shared" si="47"/>
        <v>107</v>
      </c>
      <c r="O374" s="3">
        <f t="shared" si="48"/>
        <v>0</v>
      </c>
      <c r="P374" s="9">
        <v>127</v>
      </c>
      <c r="Q374" s="9">
        <v>14</v>
      </c>
      <c r="R374" s="4">
        <f t="shared" si="49"/>
        <v>113</v>
      </c>
      <c r="S374" s="3">
        <f t="shared" si="50"/>
        <v>0.11023622047244094</v>
      </c>
      <c r="T374" s="9">
        <v>484</v>
      </c>
      <c r="U374" s="9">
        <v>379</v>
      </c>
      <c r="V374" s="4">
        <f t="shared" si="51"/>
        <v>105</v>
      </c>
      <c r="W374" s="3">
        <f t="shared" si="52"/>
        <v>0.78305785123966942</v>
      </c>
      <c r="X374" s="9">
        <v>899</v>
      </c>
      <c r="Y374" s="9">
        <v>393</v>
      </c>
      <c r="Z374" s="4">
        <f t="shared" si="53"/>
        <v>506</v>
      </c>
      <c r="AA374"/>
    </row>
    <row r="375" spans="1:27" s="2" customFormat="1" ht="12.75" customHeight="1" x14ac:dyDescent="0.2">
      <c r="A375" s="2" t="s">
        <v>81</v>
      </c>
      <c r="B375" s="2" t="s">
        <v>8</v>
      </c>
      <c r="C375" s="10" t="s">
        <v>285</v>
      </c>
      <c r="D375" s="9">
        <v>1041</v>
      </c>
      <c r="E375" s="9">
        <v>105</v>
      </c>
      <c r="F375" s="9">
        <v>105</v>
      </c>
      <c r="G375" s="9">
        <v>0</v>
      </c>
      <c r="H375" s="9">
        <f t="shared" si="45"/>
        <v>936</v>
      </c>
      <c r="I375" s="3">
        <f t="shared" si="46"/>
        <v>0.10086455331412104</v>
      </c>
      <c r="J375" s="9">
        <v>671</v>
      </c>
      <c r="K375" s="9">
        <v>139</v>
      </c>
      <c r="L375" s="9">
        <v>139</v>
      </c>
      <c r="M375" s="9">
        <v>0</v>
      </c>
      <c r="N375" s="4">
        <f t="shared" si="47"/>
        <v>532</v>
      </c>
      <c r="O375" s="3">
        <f t="shared" si="48"/>
        <v>0.20715350223546944</v>
      </c>
      <c r="P375" s="9">
        <v>759</v>
      </c>
      <c r="Q375" s="9">
        <v>50</v>
      </c>
      <c r="R375" s="4">
        <f t="shared" si="49"/>
        <v>709</v>
      </c>
      <c r="S375" s="3">
        <f t="shared" si="50"/>
        <v>6.5876152832674575E-2</v>
      </c>
      <c r="T375" s="9">
        <v>2612</v>
      </c>
      <c r="U375" s="9">
        <v>732</v>
      </c>
      <c r="V375" s="4">
        <f t="shared" si="51"/>
        <v>1880</v>
      </c>
      <c r="W375" s="3">
        <f t="shared" si="52"/>
        <v>0.28024502297090353</v>
      </c>
      <c r="X375" s="9">
        <v>5083</v>
      </c>
      <c r="Y375" s="9">
        <v>1026</v>
      </c>
      <c r="Z375" s="4">
        <f t="shared" si="53"/>
        <v>4057</v>
      </c>
      <c r="AA375"/>
    </row>
    <row r="376" spans="1:27" s="2" customFormat="1" ht="12.75" customHeight="1" x14ac:dyDescent="0.2">
      <c r="A376" s="2" t="s">
        <v>81</v>
      </c>
      <c r="B376" s="2" t="s">
        <v>8</v>
      </c>
      <c r="C376" s="10" t="s">
        <v>966</v>
      </c>
      <c r="D376" s="9">
        <v>32</v>
      </c>
      <c r="E376" s="9">
        <v>0</v>
      </c>
      <c r="F376" s="9">
        <v>0</v>
      </c>
      <c r="G376" s="9">
        <v>0</v>
      </c>
      <c r="H376" s="9">
        <f t="shared" si="45"/>
        <v>32</v>
      </c>
      <c r="I376" s="3">
        <f t="shared" si="46"/>
        <v>0</v>
      </c>
      <c r="J376" s="9">
        <v>28</v>
      </c>
      <c r="K376" s="9">
        <v>3</v>
      </c>
      <c r="L376" s="9">
        <v>3</v>
      </c>
      <c r="M376" s="9">
        <v>0</v>
      </c>
      <c r="N376" s="4">
        <f t="shared" si="47"/>
        <v>25</v>
      </c>
      <c r="O376" s="3">
        <f t="shared" si="48"/>
        <v>0.10714285714285714</v>
      </c>
      <c r="P376" s="9">
        <v>29</v>
      </c>
      <c r="Q376" s="9">
        <v>15</v>
      </c>
      <c r="R376" s="4">
        <f t="shared" si="49"/>
        <v>14</v>
      </c>
      <c r="S376" s="3">
        <f t="shared" si="50"/>
        <v>0.51724137931034486</v>
      </c>
      <c r="T376" s="9">
        <v>87</v>
      </c>
      <c r="U376" s="9">
        <v>19</v>
      </c>
      <c r="V376" s="4">
        <f t="shared" si="51"/>
        <v>68</v>
      </c>
      <c r="W376" s="3">
        <f t="shared" si="52"/>
        <v>0.21839080459770116</v>
      </c>
      <c r="X376" s="9">
        <v>176</v>
      </c>
      <c r="Y376" s="9">
        <v>37</v>
      </c>
      <c r="Z376" s="4">
        <f t="shared" si="53"/>
        <v>139</v>
      </c>
      <c r="AA376"/>
    </row>
    <row r="377" spans="1:27" s="2" customFormat="1" ht="12.75" customHeight="1" x14ac:dyDescent="0.2">
      <c r="A377" s="2" t="s">
        <v>81</v>
      </c>
      <c r="B377" s="2" t="s">
        <v>8</v>
      </c>
      <c r="C377" s="10" t="s">
        <v>81</v>
      </c>
      <c r="D377" s="9">
        <v>24</v>
      </c>
      <c r="E377" s="9">
        <v>0</v>
      </c>
      <c r="F377" s="9">
        <v>0</v>
      </c>
      <c r="G377" s="9">
        <v>0</v>
      </c>
      <c r="H377" s="9">
        <f t="shared" si="45"/>
        <v>24</v>
      </c>
      <c r="I377" s="3">
        <f t="shared" si="46"/>
        <v>0</v>
      </c>
      <c r="J377" s="9">
        <v>23</v>
      </c>
      <c r="K377" s="9">
        <v>0</v>
      </c>
      <c r="L377" s="9">
        <v>0</v>
      </c>
      <c r="M377" s="9">
        <v>0</v>
      </c>
      <c r="N377" s="4">
        <f t="shared" si="47"/>
        <v>23</v>
      </c>
      <c r="O377" s="3">
        <f t="shared" si="48"/>
        <v>0</v>
      </c>
      <c r="P377" s="9">
        <v>27</v>
      </c>
      <c r="Q377" s="9">
        <v>1</v>
      </c>
      <c r="R377" s="4">
        <f t="shared" si="49"/>
        <v>26</v>
      </c>
      <c r="S377" s="3">
        <f t="shared" si="50"/>
        <v>3.7037037037037035E-2</v>
      </c>
      <c r="T377" s="9">
        <v>63</v>
      </c>
      <c r="U377" s="9">
        <v>21</v>
      </c>
      <c r="V377" s="4">
        <f t="shared" si="51"/>
        <v>42</v>
      </c>
      <c r="W377" s="3">
        <f t="shared" si="52"/>
        <v>0.33333333333333331</v>
      </c>
      <c r="X377" s="9">
        <v>137</v>
      </c>
      <c r="Y377" s="9">
        <v>22</v>
      </c>
      <c r="Z377" s="4">
        <f t="shared" si="53"/>
        <v>115</v>
      </c>
      <c r="AA377"/>
    </row>
    <row r="378" spans="1:27" s="2" customFormat="1" ht="12.75" customHeight="1" x14ac:dyDescent="0.2">
      <c r="A378" s="2" t="s">
        <v>81</v>
      </c>
      <c r="B378" s="2" t="s">
        <v>8</v>
      </c>
      <c r="C378" s="10" t="s">
        <v>292</v>
      </c>
      <c r="D378" s="9">
        <v>126</v>
      </c>
      <c r="E378" s="9">
        <v>103</v>
      </c>
      <c r="F378" s="9">
        <v>103</v>
      </c>
      <c r="G378" s="9">
        <v>0</v>
      </c>
      <c r="H378" s="9">
        <f t="shared" si="45"/>
        <v>23</v>
      </c>
      <c r="I378" s="3">
        <f t="shared" si="46"/>
        <v>0.81746031746031744</v>
      </c>
      <c r="J378" s="9">
        <v>37</v>
      </c>
      <c r="K378" s="9">
        <v>81</v>
      </c>
      <c r="L378" s="9">
        <v>80</v>
      </c>
      <c r="M378" s="9">
        <v>1</v>
      </c>
      <c r="N378" s="4">
        <f t="shared" si="47"/>
        <v>0</v>
      </c>
      <c r="O378" s="3">
        <f t="shared" si="48"/>
        <v>2.189189189189189</v>
      </c>
      <c r="P378" s="9">
        <v>160</v>
      </c>
      <c r="Q378" s="9">
        <v>188</v>
      </c>
      <c r="R378" s="4">
        <f t="shared" si="49"/>
        <v>0</v>
      </c>
      <c r="S378" s="3">
        <f t="shared" si="50"/>
        <v>1.175</v>
      </c>
      <c r="T378" s="9">
        <v>192</v>
      </c>
      <c r="U378" s="9">
        <v>452</v>
      </c>
      <c r="V378" s="4">
        <f t="shared" si="51"/>
        <v>0</v>
      </c>
      <c r="W378" s="3">
        <f t="shared" si="52"/>
        <v>2.3541666666666665</v>
      </c>
      <c r="X378" s="9">
        <v>515</v>
      </c>
      <c r="Y378" s="9">
        <v>824</v>
      </c>
      <c r="Z378" s="4">
        <f t="shared" si="53"/>
        <v>23</v>
      </c>
      <c r="AA378"/>
    </row>
    <row r="379" spans="1:27" s="2" customFormat="1" ht="12.75" customHeight="1" x14ac:dyDescent="0.2">
      <c r="A379" s="2" t="s">
        <v>81</v>
      </c>
      <c r="B379" s="2" t="s">
        <v>8</v>
      </c>
      <c r="C379" s="10" t="s">
        <v>323</v>
      </c>
      <c r="D379" s="9">
        <v>120</v>
      </c>
      <c r="E379" s="9">
        <v>0</v>
      </c>
      <c r="F379" s="9">
        <v>0</v>
      </c>
      <c r="G379" s="9">
        <v>0</v>
      </c>
      <c r="H379" s="9">
        <f t="shared" si="45"/>
        <v>120</v>
      </c>
      <c r="I379" s="3">
        <f t="shared" si="46"/>
        <v>0</v>
      </c>
      <c r="J379" s="9">
        <v>65</v>
      </c>
      <c r="K379" s="9">
        <v>0</v>
      </c>
      <c r="L379" s="9">
        <v>0</v>
      </c>
      <c r="M379" s="9">
        <v>0</v>
      </c>
      <c r="N379" s="4">
        <f t="shared" si="47"/>
        <v>65</v>
      </c>
      <c r="O379" s="3">
        <f t="shared" si="48"/>
        <v>0</v>
      </c>
      <c r="P379" s="9">
        <v>67</v>
      </c>
      <c r="Q379" s="9">
        <v>1</v>
      </c>
      <c r="R379" s="4">
        <f t="shared" si="49"/>
        <v>66</v>
      </c>
      <c r="S379" s="3">
        <f t="shared" si="50"/>
        <v>1.4925373134328358E-2</v>
      </c>
      <c r="T379" s="9">
        <v>188</v>
      </c>
      <c r="U379" s="9">
        <v>72</v>
      </c>
      <c r="V379" s="4">
        <f t="shared" si="51"/>
        <v>116</v>
      </c>
      <c r="W379" s="3">
        <f t="shared" si="52"/>
        <v>0.38297872340425532</v>
      </c>
      <c r="X379" s="9">
        <v>440</v>
      </c>
      <c r="Y379" s="9">
        <v>73</v>
      </c>
      <c r="Z379" s="4">
        <f t="shared" si="53"/>
        <v>367</v>
      </c>
      <c r="AA379"/>
    </row>
    <row r="380" spans="1:27" s="2" customFormat="1" ht="12.75" customHeight="1" x14ac:dyDescent="0.2">
      <c r="A380" s="2" t="s">
        <v>72</v>
      </c>
      <c r="B380" s="2" t="s">
        <v>26</v>
      </c>
      <c r="C380" s="10" t="s">
        <v>942</v>
      </c>
      <c r="D380" s="9">
        <v>622</v>
      </c>
      <c r="E380" s="9">
        <v>0</v>
      </c>
      <c r="F380" s="9">
        <v>0</v>
      </c>
      <c r="G380" s="9">
        <v>0</v>
      </c>
      <c r="H380" s="9">
        <f t="shared" si="45"/>
        <v>622</v>
      </c>
      <c r="I380" s="3">
        <f t="shared" si="46"/>
        <v>0</v>
      </c>
      <c r="J380" s="9">
        <v>399</v>
      </c>
      <c r="K380" s="9">
        <v>0</v>
      </c>
      <c r="L380" s="9">
        <v>0</v>
      </c>
      <c r="M380" s="9">
        <v>0</v>
      </c>
      <c r="N380" s="4">
        <f t="shared" si="47"/>
        <v>399</v>
      </c>
      <c r="O380" s="3">
        <f t="shared" si="48"/>
        <v>0</v>
      </c>
      <c r="P380" s="9">
        <v>446</v>
      </c>
      <c r="Q380" s="9">
        <v>5</v>
      </c>
      <c r="R380" s="4">
        <f t="shared" si="49"/>
        <v>441</v>
      </c>
      <c r="S380" s="3">
        <f t="shared" si="50"/>
        <v>1.1210762331838564E-2</v>
      </c>
      <c r="T380" s="9">
        <v>1104</v>
      </c>
      <c r="U380" s="9">
        <v>0</v>
      </c>
      <c r="V380" s="4">
        <f t="shared" si="51"/>
        <v>1104</v>
      </c>
      <c r="W380" s="3">
        <f t="shared" si="52"/>
        <v>0</v>
      </c>
      <c r="X380" s="9">
        <v>2571</v>
      </c>
      <c r="Y380" s="9">
        <v>5</v>
      </c>
      <c r="Z380" s="4">
        <f t="shared" si="53"/>
        <v>2566</v>
      </c>
      <c r="AA380"/>
    </row>
    <row r="381" spans="1:27" s="2" customFormat="1" ht="12.75" customHeight="1" x14ac:dyDescent="0.2">
      <c r="A381" s="2" t="s">
        <v>72</v>
      </c>
      <c r="B381" s="2" t="s">
        <v>26</v>
      </c>
      <c r="C381" s="10" t="s">
        <v>153</v>
      </c>
      <c r="D381" s="9">
        <v>53</v>
      </c>
      <c r="E381" s="9">
        <v>0</v>
      </c>
      <c r="F381" s="9">
        <v>0</v>
      </c>
      <c r="G381" s="9">
        <v>0</v>
      </c>
      <c r="H381" s="9">
        <f t="shared" si="45"/>
        <v>53</v>
      </c>
      <c r="I381" s="3">
        <f t="shared" si="46"/>
        <v>0</v>
      </c>
      <c r="J381" s="9">
        <v>34</v>
      </c>
      <c r="K381" s="9">
        <v>0</v>
      </c>
      <c r="L381" s="9">
        <v>0</v>
      </c>
      <c r="M381" s="9">
        <v>0</v>
      </c>
      <c r="N381" s="4">
        <f t="shared" si="47"/>
        <v>34</v>
      </c>
      <c r="O381" s="3">
        <f t="shared" si="48"/>
        <v>0</v>
      </c>
      <c r="P381" s="9">
        <v>38</v>
      </c>
      <c r="Q381" s="9">
        <v>0</v>
      </c>
      <c r="R381" s="4">
        <f t="shared" si="49"/>
        <v>38</v>
      </c>
      <c r="S381" s="3">
        <f t="shared" si="50"/>
        <v>0</v>
      </c>
      <c r="T381" s="9">
        <v>93</v>
      </c>
      <c r="U381" s="9">
        <v>48</v>
      </c>
      <c r="V381" s="4">
        <f t="shared" si="51"/>
        <v>45</v>
      </c>
      <c r="W381" s="3">
        <f t="shared" si="52"/>
        <v>0.5161290322580645</v>
      </c>
      <c r="X381" s="9">
        <v>218</v>
      </c>
      <c r="Y381" s="9">
        <v>48</v>
      </c>
      <c r="Z381" s="4">
        <f t="shared" si="53"/>
        <v>170</v>
      </c>
      <c r="AA381"/>
    </row>
    <row r="382" spans="1:27" s="2" customFormat="1" ht="12.75" customHeight="1" x14ac:dyDescent="0.2">
      <c r="A382" s="2" t="s">
        <v>72</v>
      </c>
      <c r="B382" s="2" t="s">
        <v>26</v>
      </c>
      <c r="C382" s="10" t="s">
        <v>197</v>
      </c>
      <c r="D382" s="9">
        <v>2574</v>
      </c>
      <c r="E382" s="9">
        <v>0</v>
      </c>
      <c r="F382" s="9">
        <v>0</v>
      </c>
      <c r="G382" s="9">
        <v>0</v>
      </c>
      <c r="H382" s="9">
        <f t="shared" si="45"/>
        <v>2574</v>
      </c>
      <c r="I382" s="3">
        <f t="shared" si="46"/>
        <v>0</v>
      </c>
      <c r="J382" s="9">
        <v>1783</v>
      </c>
      <c r="K382" s="9">
        <v>50</v>
      </c>
      <c r="L382" s="9">
        <v>50</v>
      </c>
      <c r="M382" s="9">
        <v>0</v>
      </c>
      <c r="N382" s="4">
        <f t="shared" si="47"/>
        <v>1733</v>
      </c>
      <c r="O382" s="3">
        <f t="shared" si="48"/>
        <v>2.8042624789680313E-2</v>
      </c>
      <c r="P382" s="9">
        <v>2122</v>
      </c>
      <c r="Q382" s="9">
        <v>59</v>
      </c>
      <c r="R382" s="4">
        <f t="shared" si="49"/>
        <v>2063</v>
      </c>
      <c r="S382" s="3">
        <f t="shared" si="50"/>
        <v>2.7803958529688973E-2</v>
      </c>
      <c r="T382" s="9">
        <v>3796</v>
      </c>
      <c r="U382" s="9">
        <v>305</v>
      </c>
      <c r="V382" s="4">
        <f t="shared" si="51"/>
        <v>3491</v>
      </c>
      <c r="W382" s="3">
        <f t="shared" si="52"/>
        <v>8.0347734457323502E-2</v>
      </c>
      <c r="X382" s="9">
        <v>10275</v>
      </c>
      <c r="Y382" s="9">
        <v>414</v>
      </c>
      <c r="Z382" s="4">
        <f t="shared" si="53"/>
        <v>9861</v>
      </c>
      <c r="AA382"/>
    </row>
    <row r="383" spans="1:27" s="2" customFormat="1" ht="12.75" customHeight="1" x14ac:dyDescent="0.2">
      <c r="A383" s="2" t="s">
        <v>72</v>
      </c>
      <c r="B383" s="2" t="s">
        <v>26</v>
      </c>
      <c r="C383" s="10" t="s">
        <v>957</v>
      </c>
      <c r="D383" s="9">
        <v>315</v>
      </c>
      <c r="E383" s="9">
        <v>0</v>
      </c>
      <c r="F383" s="9">
        <v>0</v>
      </c>
      <c r="G383" s="9">
        <v>0</v>
      </c>
      <c r="H383" s="9">
        <f t="shared" si="45"/>
        <v>315</v>
      </c>
      <c r="I383" s="3">
        <f t="shared" si="46"/>
        <v>0</v>
      </c>
      <c r="J383" s="9">
        <v>202</v>
      </c>
      <c r="K383" s="9">
        <v>0</v>
      </c>
      <c r="L383" s="9">
        <v>0</v>
      </c>
      <c r="M383" s="9">
        <v>0</v>
      </c>
      <c r="N383" s="4">
        <f t="shared" si="47"/>
        <v>202</v>
      </c>
      <c r="O383" s="3">
        <f t="shared" si="48"/>
        <v>0</v>
      </c>
      <c r="P383" s="9">
        <v>210</v>
      </c>
      <c r="Q383" s="9">
        <v>80</v>
      </c>
      <c r="R383" s="4">
        <f t="shared" si="49"/>
        <v>130</v>
      </c>
      <c r="S383" s="3">
        <f t="shared" si="50"/>
        <v>0.38095238095238093</v>
      </c>
      <c r="T383" s="9">
        <v>520</v>
      </c>
      <c r="U383" s="9">
        <v>135</v>
      </c>
      <c r="V383" s="4">
        <f t="shared" si="51"/>
        <v>385</v>
      </c>
      <c r="W383" s="3">
        <f t="shared" si="52"/>
        <v>0.25961538461538464</v>
      </c>
      <c r="X383" s="9">
        <v>1247</v>
      </c>
      <c r="Y383" s="9">
        <v>215</v>
      </c>
      <c r="Z383" s="4">
        <f t="shared" si="53"/>
        <v>1032</v>
      </c>
      <c r="AA383"/>
    </row>
    <row r="384" spans="1:27" s="2" customFormat="1" ht="12.75" customHeight="1" x14ac:dyDescent="0.2">
      <c r="A384" s="2" t="s">
        <v>72</v>
      </c>
      <c r="B384" s="2" t="s">
        <v>26</v>
      </c>
      <c r="C384" s="10" t="s">
        <v>252</v>
      </c>
      <c r="D384" s="9">
        <v>321</v>
      </c>
      <c r="E384" s="9">
        <v>33</v>
      </c>
      <c r="F384" s="9">
        <v>33</v>
      </c>
      <c r="G384" s="9">
        <v>0</v>
      </c>
      <c r="H384" s="9">
        <f t="shared" si="45"/>
        <v>288</v>
      </c>
      <c r="I384" s="3">
        <f t="shared" si="46"/>
        <v>0.10280373831775701</v>
      </c>
      <c r="J384" s="9">
        <v>206</v>
      </c>
      <c r="K384" s="9">
        <v>38</v>
      </c>
      <c r="L384" s="9">
        <v>38</v>
      </c>
      <c r="M384" s="9">
        <v>0</v>
      </c>
      <c r="N384" s="4">
        <f t="shared" si="47"/>
        <v>168</v>
      </c>
      <c r="O384" s="3">
        <f t="shared" si="48"/>
        <v>0.18446601941747573</v>
      </c>
      <c r="P384" s="9">
        <v>217</v>
      </c>
      <c r="Q384" s="9">
        <v>0</v>
      </c>
      <c r="R384" s="4">
        <f t="shared" si="49"/>
        <v>217</v>
      </c>
      <c r="S384" s="3">
        <f t="shared" si="50"/>
        <v>0</v>
      </c>
      <c r="T384" s="9">
        <v>536</v>
      </c>
      <c r="U384" s="9">
        <v>65</v>
      </c>
      <c r="V384" s="4">
        <f t="shared" si="51"/>
        <v>471</v>
      </c>
      <c r="W384" s="3">
        <f t="shared" si="52"/>
        <v>0.12126865671641791</v>
      </c>
      <c r="X384" s="9">
        <v>1280</v>
      </c>
      <c r="Y384" s="9">
        <v>136</v>
      </c>
      <c r="Z384" s="4">
        <f t="shared" si="53"/>
        <v>1144</v>
      </c>
      <c r="AA384"/>
    </row>
    <row r="385" spans="1:27" s="2" customFormat="1" ht="12.75" customHeight="1" x14ac:dyDescent="0.2">
      <c r="A385" s="2" t="s">
        <v>72</v>
      </c>
      <c r="B385" s="2" t="s">
        <v>26</v>
      </c>
      <c r="C385" s="10" t="s">
        <v>296</v>
      </c>
      <c r="D385" s="9">
        <v>538</v>
      </c>
      <c r="E385" s="9">
        <v>0</v>
      </c>
      <c r="F385" s="9">
        <v>0</v>
      </c>
      <c r="G385" s="9">
        <v>0</v>
      </c>
      <c r="H385" s="9">
        <f t="shared" si="45"/>
        <v>538</v>
      </c>
      <c r="I385" s="3">
        <f t="shared" si="46"/>
        <v>0</v>
      </c>
      <c r="J385" s="9">
        <v>345</v>
      </c>
      <c r="K385" s="9">
        <v>10</v>
      </c>
      <c r="L385" s="9">
        <v>0</v>
      </c>
      <c r="M385" s="9">
        <v>10</v>
      </c>
      <c r="N385" s="4">
        <f t="shared" si="47"/>
        <v>335</v>
      </c>
      <c r="O385" s="3">
        <f t="shared" si="48"/>
        <v>2.8985507246376812E-2</v>
      </c>
      <c r="P385" s="9">
        <v>391</v>
      </c>
      <c r="Q385" s="9">
        <v>44</v>
      </c>
      <c r="R385" s="4">
        <f t="shared" si="49"/>
        <v>347</v>
      </c>
      <c r="S385" s="3">
        <f t="shared" si="50"/>
        <v>0.11253196930946291</v>
      </c>
      <c r="T385" s="9">
        <v>967</v>
      </c>
      <c r="U385" s="9">
        <v>317</v>
      </c>
      <c r="V385" s="4">
        <f t="shared" si="51"/>
        <v>650</v>
      </c>
      <c r="W385" s="3">
        <f t="shared" si="52"/>
        <v>0.32781799379524301</v>
      </c>
      <c r="X385" s="9">
        <v>2241</v>
      </c>
      <c r="Y385" s="9">
        <v>371</v>
      </c>
      <c r="Z385" s="4">
        <f t="shared" si="53"/>
        <v>1870</v>
      </c>
      <c r="AA385"/>
    </row>
    <row r="386" spans="1:27" s="2" customFormat="1" ht="12.75" customHeight="1" x14ac:dyDescent="0.2">
      <c r="A386" s="2" t="s">
        <v>72</v>
      </c>
      <c r="B386" s="2" t="s">
        <v>26</v>
      </c>
      <c r="C386" s="10" t="s">
        <v>308</v>
      </c>
      <c r="D386" s="9">
        <v>877</v>
      </c>
      <c r="E386" s="9">
        <v>2</v>
      </c>
      <c r="F386" s="9">
        <v>2</v>
      </c>
      <c r="G386" s="9">
        <v>0</v>
      </c>
      <c r="H386" s="9">
        <f t="shared" si="45"/>
        <v>875</v>
      </c>
      <c r="I386" s="3">
        <f t="shared" si="46"/>
        <v>2.2805017103762829E-3</v>
      </c>
      <c r="J386" s="9">
        <v>562</v>
      </c>
      <c r="K386" s="9">
        <v>123</v>
      </c>
      <c r="L386" s="9">
        <v>123</v>
      </c>
      <c r="M386" s="9">
        <v>0</v>
      </c>
      <c r="N386" s="4">
        <f t="shared" si="47"/>
        <v>439</v>
      </c>
      <c r="O386" s="3">
        <f t="shared" si="48"/>
        <v>0.2188612099644128</v>
      </c>
      <c r="P386" s="9">
        <v>627</v>
      </c>
      <c r="Q386" s="9">
        <v>591</v>
      </c>
      <c r="R386" s="4">
        <f t="shared" si="49"/>
        <v>36</v>
      </c>
      <c r="S386" s="3">
        <f t="shared" si="50"/>
        <v>0.9425837320574163</v>
      </c>
      <c r="T386" s="9">
        <v>1552</v>
      </c>
      <c r="U386" s="9">
        <v>46</v>
      </c>
      <c r="V386" s="4">
        <f t="shared" si="51"/>
        <v>1506</v>
      </c>
      <c r="W386" s="3">
        <f t="shared" si="52"/>
        <v>2.9639175257731958E-2</v>
      </c>
      <c r="X386" s="9">
        <v>3618</v>
      </c>
      <c r="Y386" s="9">
        <v>762</v>
      </c>
      <c r="Z386" s="4">
        <f t="shared" si="53"/>
        <v>2856</v>
      </c>
      <c r="AA386"/>
    </row>
    <row r="387" spans="1:27" s="2" customFormat="1" ht="12.75" customHeight="1" x14ac:dyDescent="0.2">
      <c r="A387" s="2" t="s">
        <v>177</v>
      </c>
      <c r="B387" s="2" t="s">
        <v>32</v>
      </c>
      <c r="C387" s="10" t="s">
        <v>176</v>
      </c>
      <c r="D387" s="9">
        <v>52</v>
      </c>
      <c r="E387" s="9">
        <v>46</v>
      </c>
      <c r="F387" s="9">
        <v>46</v>
      </c>
      <c r="G387" s="9">
        <v>0</v>
      </c>
      <c r="H387" s="9">
        <f t="shared" si="45"/>
        <v>6</v>
      </c>
      <c r="I387" s="3">
        <f t="shared" si="46"/>
        <v>0.88461538461538458</v>
      </c>
      <c r="J387" s="9">
        <v>72</v>
      </c>
      <c r="K387" s="9">
        <v>37</v>
      </c>
      <c r="L387" s="9">
        <v>37</v>
      </c>
      <c r="M387" s="9">
        <v>0</v>
      </c>
      <c r="N387" s="4">
        <f t="shared" si="47"/>
        <v>35</v>
      </c>
      <c r="O387" s="3">
        <f t="shared" si="48"/>
        <v>0.51388888888888884</v>
      </c>
      <c r="P387" s="9">
        <v>83</v>
      </c>
      <c r="Q387" s="9">
        <v>3</v>
      </c>
      <c r="R387" s="4">
        <f t="shared" si="49"/>
        <v>80</v>
      </c>
      <c r="S387" s="3">
        <f t="shared" si="50"/>
        <v>3.614457831325301E-2</v>
      </c>
      <c r="T387" s="9">
        <v>190</v>
      </c>
      <c r="U387" s="9">
        <v>5</v>
      </c>
      <c r="V387" s="4">
        <f t="shared" si="51"/>
        <v>185</v>
      </c>
      <c r="W387" s="3">
        <f t="shared" si="52"/>
        <v>2.6315789473684209E-2</v>
      </c>
      <c r="X387" s="9">
        <v>397</v>
      </c>
      <c r="Y387" s="9">
        <v>91</v>
      </c>
      <c r="Z387" s="4">
        <f t="shared" si="53"/>
        <v>306</v>
      </c>
      <c r="AA387"/>
    </row>
    <row r="388" spans="1:27" s="2" customFormat="1" ht="12.75" customHeight="1" x14ac:dyDescent="0.2">
      <c r="A388" s="2" t="s">
        <v>177</v>
      </c>
      <c r="B388" s="2" t="s">
        <v>32</v>
      </c>
      <c r="C388" s="10" t="s">
        <v>329</v>
      </c>
      <c r="D388" s="9">
        <v>312</v>
      </c>
      <c r="E388" s="9">
        <v>3</v>
      </c>
      <c r="F388" s="9">
        <v>3</v>
      </c>
      <c r="G388" s="9">
        <v>0</v>
      </c>
      <c r="H388" s="9">
        <f t="shared" ref="H388:H415" si="54">IF(D388-E388&gt;0,D388-E388,0)</f>
        <v>309</v>
      </c>
      <c r="I388" s="3">
        <f t="shared" ref="I388:I415" si="55">E388/D388</f>
        <v>9.6153846153846159E-3</v>
      </c>
      <c r="J388" s="9">
        <v>437</v>
      </c>
      <c r="K388" s="9">
        <v>11</v>
      </c>
      <c r="L388" s="9">
        <v>11</v>
      </c>
      <c r="M388" s="9">
        <v>0</v>
      </c>
      <c r="N388" s="4">
        <f t="shared" ref="N388:N415" si="56">IF(J388-K388&gt;0,J388-K388,0)</f>
        <v>426</v>
      </c>
      <c r="O388" s="3">
        <f t="shared" ref="O388:O415" si="57">K388/J388</f>
        <v>2.5171624713958809E-2</v>
      </c>
      <c r="P388" s="9">
        <v>498</v>
      </c>
      <c r="Q388" s="9">
        <v>135</v>
      </c>
      <c r="R388" s="4">
        <f t="shared" ref="R388:R415" si="58">IF(P388-Q388&gt;0,P388-Q388,0)</f>
        <v>363</v>
      </c>
      <c r="S388" s="3">
        <f t="shared" ref="S388:S415" si="59">Q388/P388</f>
        <v>0.27108433734939757</v>
      </c>
      <c r="T388" s="9">
        <v>1120</v>
      </c>
      <c r="U388" s="9">
        <v>100</v>
      </c>
      <c r="V388" s="4">
        <f t="shared" ref="V388:V415" si="60">IF(T388-U388&gt;0,T388-U388,0)</f>
        <v>1020</v>
      </c>
      <c r="W388" s="3">
        <f t="shared" ref="W388:W415" si="61">U388/T388</f>
        <v>8.9285714285714288E-2</v>
      </c>
      <c r="X388" s="9">
        <v>2367</v>
      </c>
      <c r="Y388" s="9">
        <v>249</v>
      </c>
      <c r="Z388" s="4">
        <f t="shared" ref="Z388:Z415" si="62">H388+N388+R388+V388</f>
        <v>2118</v>
      </c>
      <c r="AA388"/>
    </row>
    <row r="389" spans="1:27" s="2" customFormat="1" ht="12.75" customHeight="1" x14ac:dyDescent="0.2">
      <c r="A389" s="2" t="s">
        <v>90</v>
      </c>
      <c r="B389" s="2" t="s">
        <v>13</v>
      </c>
      <c r="C389" s="10" t="s">
        <v>247</v>
      </c>
      <c r="D389" s="9">
        <v>73</v>
      </c>
      <c r="E389" s="9">
        <v>0</v>
      </c>
      <c r="F389" s="9">
        <v>0</v>
      </c>
      <c r="G389" s="9">
        <v>0</v>
      </c>
      <c r="H389" s="9">
        <f t="shared" si="54"/>
        <v>73</v>
      </c>
      <c r="I389" s="3">
        <f t="shared" si="55"/>
        <v>0</v>
      </c>
      <c r="J389" s="9">
        <v>52</v>
      </c>
      <c r="K389" s="9">
        <v>44</v>
      </c>
      <c r="L389" s="9">
        <v>26</v>
      </c>
      <c r="M389" s="9">
        <v>18</v>
      </c>
      <c r="N389" s="4">
        <f t="shared" si="56"/>
        <v>8</v>
      </c>
      <c r="O389" s="3">
        <f t="shared" si="57"/>
        <v>0.84615384615384615</v>
      </c>
      <c r="P389" s="9">
        <v>61</v>
      </c>
      <c r="Q389" s="9">
        <v>26</v>
      </c>
      <c r="R389" s="4">
        <f t="shared" si="58"/>
        <v>35</v>
      </c>
      <c r="S389" s="3">
        <f t="shared" si="59"/>
        <v>0.42622950819672129</v>
      </c>
      <c r="T389" s="9">
        <v>137</v>
      </c>
      <c r="U389" s="9">
        <v>0</v>
      </c>
      <c r="V389" s="4">
        <f t="shared" si="60"/>
        <v>137</v>
      </c>
      <c r="W389" s="3">
        <f t="shared" si="61"/>
        <v>0</v>
      </c>
      <c r="X389" s="9">
        <v>323</v>
      </c>
      <c r="Y389" s="9">
        <v>70</v>
      </c>
      <c r="Z389" s="4">
        <f t="shared" si="62"/>
        <v>253</v>
      </c>
      <c r="AA389"/>
    </row>
    <row r="390" spans="1:27" s="2" customFormat="1" ht="12.75" customHeight="1" x14ac:dyDescent="0.2">
      <c r="A390" s="2" t="s">
        <v>90</v>
      </c>
      <c r="B390" s="2" t="s">
        <v>13</v>
      </c>
      <c r="C390" s="10" t="s">
        <v>90</v>
      </c>
      <c r="D390" s="9">
        <v>2</v>
      </c>
      <c r="E390" s="9">
        <v>0</v>
      </c>
      <c r="F390" s="9">
        <v>0</v>
      </c>
      <c r="G390" s="9">
        <v>0</v>
      </c>
      <c r="H390" s="9">
        <f t="shared" si="54"/>
        <v>2</v>
      </c>
      <c r="I390" s="3">
        <f t="shared" si="55"/>
        <v>0</v>
      </c>
      <c r="J390" s="9">
        <v>2</v>
      </c>
      <c r="K390" s="9">
        <v>0</v>
      </c>
      <c r="L390" s="9">
        <v>0</v>
      </c>
      <c r="M390" s="9">
        <v>0</v>
      </c>
      <c r="N390" s="4">
        <f t="shared" si="56"/>
        <v>2</v>
      </c>
      <c r="O390" s="3">
        <f t="shared" si="57"/>
        <v>0</v>
      </c>
      <c r="P390" s="9">
        <v>2</v>
      </c>
      <c r="Q390" s="9">
        <v>0</v>
      </c>
      <c r="R390" s="4">
        <f t="shared" si="58"/>
        <v>2</v>
      </c>
      <c r="S390" s="3">
        <f t="shared" si="59"/>
        <v>0</v>
      </c>
      <c r="T390" s="9">
        <v>4</v>
      </c>
      <c r="U390" s="9">
        <v>0</v>
      </c>
      <c r="V390" s="4">
        <f t="shared" si="60"/>
        <v>4</v>
      </c>
      <c r="W390" s="3">
        <f t="shared" si="61"/>
        <v>0</v>
      </c>
      <c r="X390" s="9">
        <v>10</v>
      </c>
      <c r="Y390" s="9">
        <v>0</v>
      </c>
      <c r="Z390" s="4">
        <f t="shared" si="62"/>
        <v>10</v>
      </c>
      <c r="AA390"/>
    </row>
    <row r="391" spans="1:27" s="2" customFormat="1" ht="12.75" customHeight="1" x14ac:dyDescent="0.2">
      <c r="A391" s="2" t="s">
        <v>90</v>
      </c>
      <c r="B391" s="2" t="s">
        <v>13</v>
      </c>
      <c r="C391" s="10" t="s">
        <v>302</v>
      </c>
      <c r="D391" s="9">
        <v>112</v>
      </c>
      <c r="E391" s="9">
        <v>16</v>
      </c>
      <c r="F391" s="9">
        <v>0</v>
      </c>
      <c r="G391" s="9">
        <v>16</v>
      </c>
      <c r="H391" s="9">
        <f t="shared" si="54"/>
        <v>96</v>
      </c>
      <c r="I391" s="3">
        <f t="shared" si="55"/>
        <v>0.14285714285714285</v>
      </c>
      <c r="J391" s="9">
        <v>76</v>
      </c>
      <c r="K391" s="9">
        <v>70</v>
      </c>
      <c r="L391" s="9">
        <v>23</v>
      </c>
      <c r="M391" s="9">
        <v>47</v>
      </c>
      <c r="N391" s="4">
        <f t="shared" si="56"/>
        <v>6</v>
      </c>
      <c r="O391" s="3">
        <f t="shared" si="57"/>
        <v>0.92105263157894735</v>
      </c>
      <c r="P391" s="9">
        <v>89</v>
      </c>
      <c r="Q391" s="9">
        <v>69</v>
      </c>
      <c r="R391" s="4">
        <f t="shared" si="58"/>
        <v>20</v>
      </c>
      <c r="S391" s="3">
        <f t="shared" si="59"/>
        <v>0.7752808988764045</v>
      </c>
      <c r="T391" s="9">
        <v>209</v>
      </c>
      <c r="U391" s="9">
        <v>52</v>
      </c>
      <c r="V391" s="4">
        <f t="shared" si="60"/>
        <v>157</v>
      </c>
      <c r="W391" s="3">
        <f t="shared" si="61"/>
        <v>0.24880382775119617</v>
      </c>
      <c r="X391" s="9">
        <v>486</v>
      </c>
      <c r="Y391" s="9">
        <v>207</v>
      </c>
      <c r="Z391" s="4">
        <f t="shared" si="62"/>
        <v>279</v>
      </c>
      <c r="AA391"/>
    </row>
    <row r="392" spans="1:27" s="2" customFormat="1" ht="12.75" customHeight="1" x14ac:dyDescent="0.2">
      <c r="A392" s="2" t="s">
        <v>105</v>
      </c>
      <c r="B392" s="2" t="s">
        <v>26</v>
      </c>
      <c r="C392" s="10" t="s">
        <v>104</v>
      </c>
      <c r="D392" s="9">
        <v>211</v>
      </c>
      <c r="E392" s="9">
        <v>0</v>
      </c>
      <c r="F392" s="9">
        <v>0</v>
      </c>
      <c r="G392" s="9">
        <v>0</v>
      </c>
      <c r="H392" s="9">
        <f t="shared" si="54"/>
        <v>211</v>
      </c>
      <c r="I392" s="3">
        <f t="shared" si="55"/>
        <v>0</v>
      </c>
      <c r="J392" s="9">
        <v>163</v>
      </c>
      <c r="K392" s="9">
        <v>64</v>
      </c>
      <c r="L392" s="9">
        <v>0</v>
      </c>
      <c r="M392" s="9">
        <v>64</v>
      </c>
      <c r="N392" s="4">
        <f t="shared" si="56"/>
        <v>99</v>
      </c>
      <c r="O392" s="3">
        <f t="shared" si="57"/>
        <v>0.39263803680981596</v>
      </c>
      <c r="P392" s="9">
        <v>121</v>
      </c>
      <c r="Q392" s="9">
        <v>50</v>
      </c>
      <c r="R392" s="4">
        <f t="shared" si="58"/>
        <v>71</v>
      </c>
      <c r="S392" s="3">
        <f t="shared" si="59"/>
        <v>0.41322314049586778</v>
      </c>
      <c r="T392" s="9">
        <v>470</v>
      </c>
      <c r="U392" s="9">
        <v>0</v>
      </c>
      <c r="V392" s="4">
        <f t="shared" si="60"/>
        <v>470</v>
      </c>
      <c r="W392" s="3">
        <f t="shared" si="61"/>
        <v>0</v>
      </c>
      <c r="X392" s="9">
        <v>965</v>
      </c>
      <c r="Y392" s="9">
        <v>114</v>
      </c>
      <c r="Z392" s="4">
        <f t="shared" si="62"/>
        <v>851</v>
      </c>
      <c r="AA392"/>
    </row>
    <row r="393" spans="1:27" s="2" customFormat="1" ht="12.75" customHeight="1" x14ac:dyDescent="0.2">
      <c r="A393" s="2" t="s">
        <v>105</v>
      </c>
      <c r="B393" s="2" t="s">
        <v>26</v>
      </c>
      <c r="C393" s="10" t="s">
        <v>1050</v>
      </c>
      <c r="D393" s="9">
        <v>143</v>
      </c>
      <c r="E393" s="9">
        <v>0</v>
      </c>
      <c r="F393" s="9">
        <v>0</v>
      </c>
      <c r="G393" s="9">
        <v>0</v>
      </c>
      <c r="H393" s="9">
        <f t="shared" si="54"/>
        <v>143</v>
      </c>
      <c r="I393" s="3">
        <f t="shared" si="55"/>
        <v>0</v>
      </c>
      <c r="J393" s="9">
        <v>125</v>
      </c>
      <c r="K393" s="9">
        <v>2</v>
      </c>
      <c r="L393" s="9">
        <v>0</v>
      </c>
      <c r="M393" s="9">
        <v>2</v>
      </c>
      <c r="N393" s="4">
        <f t="shared" si="56"/>
        <v>123</v>
      </c>
      <c r="O393" s="3">
        <f t="shared" si="57"/>
        <v>1.6E-2</v>
      </c>
      <c r="P393" s="9">
        <v>85</v>
      </c>
      <c r="Q393" s="9">
        <v>2</v>
      </c>
      <c r="R393" s="4">
        <f t="shared" si="58"/>
        <v>83</v>
      </c>
      <c r="S393" s="3">
        <f t="shared" si="59"/>
        <v>2.3529411764705882E-2</v>
      </c>
      <c r="T393" s="9">
        <v>272</v>
      </c>
      <c r="U393" s="9">
        <v>6</v>
      </c>
      <c r="V393" s="4">
        <f t="shared" si="60"/>
        <v>266</v>
      </c>
      <c r="W393" s="3">
        <f t="shared" si="61"/>
        <v>2.2058823529411766E-2</v>
      </c>
      <c r="X393" s="9">
        <v>625</v>
      </c>
      <c r="Y393" s="9">
        <v>10</v>
      </c>
      <c r="Z393" s="4">
        <f t="shared" si="62"/>
        <v>615</v>
      </c>
      <c r="AA393"/>
    </row>
    <row r="394" spans="1:27" s="2" customFormat="1" ht="12.75" customHeight="1" x14ac:dyDescent="0.2">
      <c r="A394" s="2" t="s">
        <v>105</v>
      </c>
      <c r="B394" s="2" t="s">
        <v>26</v>
      </c>
      <c r="C394" s="10" t="s">
        <v>175</v>
      </c>
      <c r="D394" s="9">
        <v>80</v>
      </c>
      <c r="E394" s="9">
        <v>40</v>
      </c>
      <c r="F394" s="9">
        <v>39</v>
      </c>
      <c r="G394" s="9">
        <v>1</v>
      </c>
      <c r="H394" s="9">
        <f t="shared" si="54"/>
        <v>40</v>
      </c>
      <c r="I394" s="3">
        <f t="shared" si="55"/>
        <v>0.5</v>
      </c>
      <c r="J394" s="9">
        <v>80</v>
      </c>
      <c r="K394" s="9">
        <v>67</v>
      </c>
      <c r="L394" s="9">
        <v>65</v>
      </c>
      <c r="M394" s="9">
        <v>2</v>
      </c>
      <c r="N394" s="4">
        <f t="shared" si="56"/>
        <v>13</v>
      </c>
      <c r="O394" s="3">
        <f t="shared" si="57"/>
        <v>0.83750000000000002</v>
      </c>
      <c r="P394" s="9">
        <v>82</v>
      </c>
      <c r="Q394" s="9">
        <v>27</v>
      </c>
      <c r="R394" s="4">
        <f t="shared" si="58"/>
        <v>55</v>
      </c>
      <c r="S394" s="3">
        <f t="shared" si="59"/>
        <v>0.32926829268292684</v>
      </c>
      <c r="T394" s="9">
        <v>348</v>
      </c>
      <c r="U394" s="9">
        <v>10</v>
      </c>
      <c r="V394" s="4">
        <f t="shared" si="60"/>
        <v>338</v>
      </c>
      <c r="W394" s="3">
        <f t="shared" si="61"/>
        <v>2.8735632183908046E-2</v>
      </c>
      <c r="X394" s="9">
        <v>590</v>
      </c>
      <c r="Y394" s="9">
        <v>144</v>
      </c>
      <c r="Z394" s="4">
        <f t="shared" si="62"/>
        <v>446</v>
      </c>
      <c r="AA394"/>
    </row>
    <row r="395" spans="1:27" s="2" customFormat="1" ht="12.75" customHeight="1" x14ac:dyDescent="0.2">
      <c r="A395" s="2" t="s">
        <v>105</v>
      </c>
      <c r="B395" s="2" t="s">
        <v>26</v>
      </c>
      <c r="C395" s="10" t="s">
        <v>241</v>
      </c>
      <c r="D395" s="9">
        <v>1224</v>
      </c>
      <c r="E395" s="9">
        <v>0</v>
      </c>
      <c r="F395" s="9">
        <v>0</v>
      </c>
      <c r="G395" s="9">
        <v>0</v>
      </c>
      <c r="H395" s="9">
        <f t="shared" si="54"/>
        <v>1224</v>
      </c>
      <c r="I395" s="3">
        <f t="shared" si="55"/>
        <v>0</v>
      </c>
      <c r="J395" s="9">
        <v>862</v>
      </c>
      <c r="K395" s="9">
        <v>7</v>
      </c>
      <c r="L395" s="9">
        <v>7</v>
      </c>
      <c r="M395" s="9">
        <v>0</v>
      </c>
      <c r="N395" s="4">
        <f t="shared" si="56"/>
        <v>855</v>
      </c>
      <c r="O395" s="3">
        <f t="shared" si="57"/>
        <v>8.1206496519721574E-3</v>
      </c>
      <c r="P395" s="9">
        <v>979</v>
      </c>
      <c r="Q395" s="9">
        <v>152</v>
      </c>
      <c r="R395" s="4">
        <f t="shared" si="58"/>
        <v>827</v>
      </c>
      <c r="S395" s="3">
        <f t="shared" si="59"/>
        <v>0.15526046986721145</v>
      </c>
      <c r="T395" s="9">
        <v>2409</v>
      </c>
      <c r="U395" s="9">
        <v>11</v>
      </c>
      <c r="V395" s="4">
        <f t="shared" si="60"/>
        <v>2398</v>
      </c>
      <c r="W395" s="3">
        <f t="shared" si="61"/>
        <v>4.5662100456621002E-3</v>
      </c>
      <c r="X395" s="9">
        <v>5474</v>
      </c>
      <c r="Y395" s="9">
        <v>170</v>
      </c>
      <c r="Z395" s="4">
        <f t="shared" si="62"/>
        <v>5304</v>
      </c>
      <c r="AA395"/>
    </row>
    <row r="396" spans="1:27" s="2" customFormat="1" ht="12.75" customHeight="1" x14ac:dyDescent="0.2">
      <c r="A396" s="2" t="s">
        <v>105</v>
      </c>
      <c r="B396" s="2" t="s">
        <v>26</v>
      </c>
      <c r="C396" s="10" t="s">
        <v>105</v>
      </c>
      <c r="D396" s="9">
        <v>920</v>
      </c>
      <c r="E396" s="9">
        <v>0</v>
      </c>
      <c r="F396" s="9">
        <v>0</v>
      </c>
      <c r="G396" s="9">
        <v>0</v>
      </c>
      <c r="H396" s="9">
        <f t="shared" si="54"/>
        <v>920</v>
      </c>
      <c r="I396" s="3">
        <f t="shared" si="55"/>
        <v>0</v>
      </c>
      <c r="J396" s="9">
        <v>609</v>
      </c>
      <c r="K396" s="9">
        <v>7</v>
      </c>
      <c r="L396" s="9">
        <v>7</v>
      </c>
      <c r="M396" s="9">
        <v>0</v>
      </c>
      <c r="N396" s="4">
        <f t="shared" si="56"/>
        <v>602</v>
      </c>
      <c r="O396" s="3">
        <f t="shared" si="57"/>
        <v>1.1494252873563218E-2</v>
      </c>
      <c r="P396" s="9">
        <v>613</v>
      </c>
      <c r="Q396" s="9">
        <v>0</v>
      </c>
      <c r="R396" s="4">
        <f t="shared" si="58"/>
        <v>613</v>
      </c>
      <c r="S396" s="3">
        <f t="shared" si="59"/>
        <v>0</v>
      </c>
      <c r="T396" s="9">
        <v>1452</v>
      </c>
      <c r="U396" s="9">
        <v>354</v>
      </c>
      <c r="V396" s="4">
        <f t="shared" si="60"/>
        <v>1098</v>
      </c>
      <c r="W396" s="3">
        <f t="shared" si="61"/>
        <v>0.24380165289256198</v>
      </c>
      <c r="X396" s="9">
        <v>3594</v>
      </c>
      <c r="Y396" s="9">
        <v>361</v>
      </c>
      <c r="Z396" s="4">
        <f t="shared" si="62"/>
        <v>3233</v>
      </c>
      <c r="AA396"/>
    </row>
    <row r="397" spans="1:27" s="2" customFormat="1" ht="12.75" customHeight="1" x14ac:dyDescent="0.2">
      <c r="A397" s="2" t="s">
        <v>105</v>
      </c>
      <c r="B397" s="2" t="s">
        <v>26</v>
      </c>
      <c r="C397" s="10" t="s">
        <v>1001</v>
      </c>
      <c r="D397" s="9">
        <v>1477</v>
      </c>
      <c r="E397" s="9">
        <v>155</v>
      </c>
      <c r="F397" s="9">
        <v>0</v>
      </c>
      <c r="G397" s="9">
        <v>155</v>
      </c>
      <c r="H397" s="9">
        <f t="shared" si="54"/>
        <v>1322</v>
      </c>
      <c r="I397" s="3">
        <f t="shared" si="55"/>
        <v>0.1049424509140149</v>
      </c>
      <c r="J397" s="9">
        <v>1065</v>
      </c>
      <c r="K397" s="9">
        <v>174</v>
      </c>
      <c r="L397" s="9">
        <v>0</v>
      </c>
      <c r="M397" s="9">
        <v>174</v>
      </c>
      <c r="N397" s="4">
        <f t="shared" si="56"/>
        <v>891</v>
      </c>
      <c r="O397" s="3">
        <f t="shared" si="57"/>
        <v>0.16338028169014085</v>
      </c>
      <c r="P397" s="9">
        <v>1169</v>
      </c>
      <c r="Q397" s="9">
        <v>98</v>
      </c>
      <c r="R397" s="4">
        <f t="shared" si="58"/>
        <v>1071</v>
      </c>
      <c r="S397" s="3">
        <f t="shared" si="59"/>
        <v>8.3832335329341312E-2</v>
      </c>
      <c r="T397" s="9">
        <v>3370</v>
      </c>
      <c r="U397" s="9">
        <v>94</v>
      </c>
      <c r="V397" s="4">
        <f t="shared" si="60"/>
        <v>3276</v>
      </c>
      <c r="W397" s="3">
        <f t="shared" si="61"/>
        <v>2.7893175074183978E-2</v>
      </c>
      <c r="X397" s="9">
        <v>7081</v>
      </c>
      <c r="Y397" s="9">
        <v>521</v>
      </c>
      <c r="Z397" s="4">
        <f t="shared" si="62"/>
        <v>6560</v>
      </c>
      <c r="AA397"/>
    </row>
    <row r="398" spans="1:27" s="2" customFormat="1" ht="12.75" customHeight="1" x14ac:dyDescent="0.2">
      <c r="A398" s="2" t="s">
        <v>105</v>
      </c>
      <c r="B398" s="2" t="s">
        <v>26</v>
      </c>
      <c r="C398" s="10" t="s">
        <v>315</v>
      </c>
      <c r="D398" s="9">
        <v>2616</v>
      </c>
      <c r="E398" s="9">
        <v>89</v>
      </c>
      <c r="F398" s="9">
        <v>47</v>
      </c>
      <c r="G398" s="9">
        <v>42</v>
      </c>
      <c r="H398" s="9">
        <f t="shared" si="54"/>
        <v>2527</v>
      </c>
      <c r="I398" s="3">
        <f t="shared" si="55"/>
        <v>3.4021406727828746E-2</v>
      </c>
      <c r="J398" s="9">
        <v>1931</v>
      </c>
      <c r="K398" s="9">
        <v>296</v>
      </c>
      <c r="L398" s="9">
        <v>178</v>
      </c>
      <c r="M398" s="9">
        <v>118</v>
      </c>
      <c r="N398" s="4">
        <f t="shared" si="56"/>
        <v>1635</v>
      </c>
      <c r="O398" s="3">
        <f t="shared" si="57"/>
        <v>0.1532884515794925</v>
      </c>
      <c r="P398" s="9">
        <v>1802</v>
      </c>
      <c r="Q398" s="9">
        <v>440</v>
      </c>
      <c r="R398" s="4">
        <f t="shared" si="58"/>
        <v>1362</v>
      </c>
      <c r="S398" s="3">
        <f t="shared" si="59"/>
        <v>0.24417314095449499</v>
      </c>
      <c r="T398" s="9">
        <v>3672</v>
      </c>
      <c r="U398" s="9">
        <v>1016</v>
      </c>
      <c r="V398" s="4">
        <f t="shared" si="60"/>
        <v>2656</v>
      </c>
      <c r="W398" s="3">
        <f t="shared" si="61"/>
        <v>0.27668845315904139</v>
      </c>
      <c r="X398" s="9">
        <v>10021</v>
      </c>
      <c r="Y398" s="9">
        <v>1841</v>
      </c>
      <c r="Z398" s="4">
        <f t="shared" si="62"/>
        <v>8180</v>
      </c>
      <c r="AA398"/>
    </row>
    <row r="399" spans="1:27" s="2" customFormat="1" ht="12.75" customHeight="1" x14ac:dyDescent="0.2">
      <c r="A399" s="2" t="s">
        <v>294</v>
      </c>
      <c r="B399" s="2" t="s">
        <v>13</v>
      </c>
      <c r="C399" s="10" t="s">
        <v>293</v>
      </c>
      <c r="D399" s="9">
        <v>23</v>
      </c>
      <c r="E399" s="9">
        <v>0</v>
      </c>
      <c r="F399" s="9">
        <v>0</v>
      </c>
      <c r="G399" s="9">
        <v>0</v>
      </c>
      <c r="H399" s="9">
        <f t="shared" si="54"/>
        <v>23</v>
      </c>
      <c r="I399" s="3">
        <f t="shared" si="55"/>
        <v>0</v>
      </c>
      <c r="J399" s="9">
        <v>16</v>
      </c>
      <c r="K399" s="9">
        <v>10</v>
      </c>
      <c r="L399" s="9">
        <v>8</v>
      </c>
      <c r="M399" s="9">
        <v>2</v>
      </c>
      <c r="N399" s="4">
        <f t="shared" si="56"/>
        <v>6</v>
      </c>
      <c r="O399" s="3">
        <f t="shared" si="57"/>
        <v>0.625</v>
      </c>
      <c r="P399" s="9">
        <v>19</v>
      </c>
      <c r="Q399" s="9">
        <v>7</v>
      </c>
      <c r="R399" s="4">
        <f t="shared" si="58"/>
        <v>12</v>
      </c>
      <c r="S399" s="3">
        <f t="shared" si="59"/>
        <v>0.36842105263157893</v>
      </c>
      <c r="T399" s="9">
        <v>42</v>
      </c>
      <c r="U399" s="9">
        <v>4</v>
      </c>
      <c r="V399" s="4">
        <f t="shared" si="60"/>
        <v>38</v>
      </c>
      <c r="W399" s="3">
        <f t="shared" si="61"/>
        <v>9.5238095238095233E-2</v>
      </c>
      <c r="X399" s="9">
        <v>100</v>
      </c>
      <c r="Y399" s="9">
        <v>21</v>
      </c>
      <c r="Z399" s="4">
        <f t="shared" si="62"/>
        <v>79</v>
      </c>
      <c r="AA399"/>
    </row>
    <row r="400" spans="1:27" s="2" customFormat="1" ht="12.75" customHeight="1" x14ac:dyDescent="0.2">
      <c r="A400" s="2" t="s">
        <v>294</v>
      </c>
      <c r="B400" s="2" t="s">
        <v>13</v>
      </c>
      <c r="C400" s="10" t="s">
        <v>307</v>
      </c>
      <c r="D400" s="9">
        <v>102</v>
      </c>
      <c r="E400" s="9">
        <v>0</v>
      </c>
      <c r="F400" s="9">
        <v>0</v>
      </c>
      <c r="G400" s="9">
        <v>0</v>
      </c>
      <c r="H400" s="9">
        <f t="shared" si="54"/>
        <v>102</v>
      </c>
      <c r="I400" s="3">
        <f t="shared" si="55"/>
        <v>0</v>
      </c>
      <c r="J400" s="9">
        <v>74</v>
      </c>
      <c r="K400" s="9">
        <v>6</v>
      </c>
      <c r="L400" s="9">
        <v>6</v>
      </c>
      <c r="M400" s="9">
        <v>0</v>
      </c>
      <c r="N400" s="4">
        <f t="shared" si="56"/>
        <v>68</v>
      </c>
      <c r="O400" s="3">
        <f t="shared" si="57"/>
        <v>8.1081081081081086E-2</v>
      </c>
      <c r="P400" s="9">
        <v>81</v>
      </c>
      <c r="Q400" s="9">
        <v>0</v>
      </c>
      <c r="R400" s="4">
        <f t="shared" si="58"/>
        <v>81</v>
      </c>
      <c r="S400" s="3">
        <f t="shared" si="59"/>
        <v>0</v>
      </c>
      <c r="T400" s="9">
        <v>193</v>
      </c>
      <c r="U400" s="9">
        <v>104</v>
      </c>
      <c r="V400" s="4">
        <f t="shared" si="60"/>
        <v>89</v>
      </c>
      <c r="W400" s="3">
        <f t="shared" si="61"/>
        <v>0.53886010362694303</v>
      </c>
      <c r="X400" s="9">
        <v>450</v>
      </c>
      <c r="Y400" s="9">
        <v>110</v>
      </c>
      <c r="Z400" s="4">
        <f t="shared" si="62"/>
        <v>340</v>
      </c>
      <c r="AA400"/>
    </row>
    <row r="401" spans="1:27" s="2" customFormat="1" ht="12.75" customHeight="1" x14ac:dyDescent="0.2">
      <c r="A401" s="2" t="s">
        <v>61</v>
      </c>
      <c r="B401" s="2" t="s">
        <v>3</v>
      </c>
      <c r="C401" s="10" t="s">
        <v>940</v>
      </c>
      <c r="D401" s="9">
        <v>539</v>
      </c>
      <c r="E401" s="9">
        <v>139</v>
      </c>
      <c r="F401" s="9">
        <v>139</v>
      </c>
      <c r="G401" s="9">
        <v>0</v>
      </c>
      <c r="H401" s="9">
        <f t="shared" si="54"/>
        <v>400</v>
      </c>
      <c r="I401" s="3">
        <f t="shared" si="55"/>
        <v>0.25788497217068646</v>
      </c>
      <c r="J401" s="9">
        <v>366</v>
      </c>
      <c r="K401" s="9">
        <v>122</v>
      </c>
      <c r="L401" s="9">
        <v>122</v>
      </c>
      <c r="M401" s="9">
        <v>0</v>
      </c>
      <c r="N401" s="4">
        <f t="shared" si="56"/>
        <v>244</v>
      </c>
      <c r="O401" s="3">
        <f t="shared" si="57"/>
        <v>0.33333333333333331</v>
      </c>
      <c r="P401" s="9">
        <v>411</v>
      </c>
      <c r="Q401" s="9">
        <v>414</v>
      </c>
      <c r="R401" s="4">
        <f t="shared" si="58"/>
        <v>0</v>
      </c>
      <c r="S401" s="3">
        <f t="shared" si="59"/>
        <v>1.0072992700729928</v>
      </c>
      <c r="T401" s="9">
        <v>908</v>
      </c>
      <c r="U401" s="9">
        <v>828</v>
      </c>
      <c r="V401" s="4">
        <f t="shared" si="60"/>
        <v>80</v>
      </c>
      <c r="W401" s="3">
        <f t="shared" si="61"/>
        <v>0.91189427312775329</v>
      </c>
      <c r="X401" s="9">
        <v>2224</v>
      </c>
      <c r="Y401" s="9">
        <v>1503</v>
      </c>
      <c r="Z401" s="4">
        <f t="shared" si="62"/>
        <v>724</v>
      </c>
      <c r="AA401"/>
    </row>
    <row r="402" spans="1:27" s="2" customFormat="1" ht="12.75" customHeight="1" x14ac:dyDescent="0.2">
      <c r="A402" s="2" t="s">
        <v>61</v>
      </c>
      <c r="B402" s="2" t="s">
        <v>3</v>
      </c>
      <c r="C402" s="10" t="s">
        <v>201</v>
      </c>
      <c r="D402" s="9">
        <v>289</v>
      </c>
      <c r="E402" s="9">
        <v>5</v>
      </c>
      <c r="F402" s="9">
        <v>5</v>
      </c>
      <c r="G402" s="9">
        <v>0</v>
      </c>
      <c r="H402" s="9">
        <f t="shared" si="54"/>
        <v>284</v>
      </c>
      <c r="I402" s="3">
        <f t="shared" si="55"/>
        <v>1.7301038062283738E-2</v>
      </c>
      <c r="J402" s="9">
        <v>197</v>
      </c>
      <c r="K402" s="9">
        <v>18</v>
      </c>
      <c r="L402" s="9">
        <v>18</v>
      </c>
      <c r="M402" s="9">
        <v>0</v>
      </c>
      <c r="N402" s="4">
        <f t="shared" si="56"/>
        <v>179</v>
      </c>
      <c r="O402" s="3">
        <f t="shared" si="57"/>
        <v>9.1370558375634514E-2</v>
      </c>
      <c r="P402" s="9">
        <v>216</v>
      </c>
      <c r="Q402" s="9">
        <v>18</v>
      </c>
      <c r="R402" s="4">
        <f t="shared" si="58"/>
        <v>198</v>
      </c>
      <c r="S402" s="3">
        <f t="shared" si="59"/>
        <v>8.3333333333333329E-2</v>
      </c>
      <c r="T402" s="9">
        <v>462</v>
      </c>
      <c r="U402" s="9">
        <v>623</v>
      </c>
      <c r="V402" s="4">
        <f t="shared" si="60"/>
        <v>0</v>
      </c>
      <c r="W402" s="3">
        <f t="shared" si="61"/>
        <v>1.3484848484848484</v>
      </c>
      <c r="X402" s="9">
        <v>1164</v>
      </c>
      <c r="Y402" s="9">
        <v>664</v>
      </c>
      <c r="Z402" s="4">
        <f t="shared" si="62"/>
        <v>661</v>
      </c>
      <c r="AA402"/>
    </row>
    <row r="403" spans="1:27" s="2" customFormat="1" ht="12.75" customHeight="1" x14ac:dyDescent="0.2">
      <c r="A403" s="2" t="s">
        <v>61</v>
      </c>
      <c r="B403" s="2" t="s">
        <v>3</v>
      </c>
      <c r="C403" s="10" t="s">
        <v>216</v>
      </c>
      <c r="D403" s="9">
        <v>87</v>
      </c>
      <c r="E403" s="9">
        <v>0</v>
      </c>
      <c r="F403" s="9">
        <v>0</v>
      </c>
      <c r="G403" s="9">
        <v>0</v>
      </c>
      <c r="H403" s="9">
        <f t="shared" si="54"/>
        <v>87</v>
      </c>
      <c r="I403" s="3">
        <f t="shared" si="55"/>
        <v>0</v>
      </c>
      <c r="J403" s="9">
        <v>59</v>
      </c>
      <c r="K403" s="9">
        <v>0</v>
      </c>
      <c r="L403" s="9">
        <v>0</v>
      </c>
      <c r="M403" s="9">
        <v>0</v>
      </c>
      <c r="N403" s="4">
        <f t="shared" si="56"/>
        <v>59</v>
      </c>
      <c r="O403" s="3">
        <f t="shared" si="57"/>
        <v>0</v>
      </c>
      <c r="P403" s="9">
        <v>70</v>
      </c>
      <c r="Q403" s="9">
        <v>13</v>
      </c>
      <c r="R403" s="4">
        <f t="shared" si="58"/>
        <v>57</v>
      </c>
      <c r="S403" s="3">
        <f t="shared" si="59"/>
        <v>0.18571428571428572</v>
      </c>
      <c r="T403" s="9">
        <v>155</v>
      </c>
      <c r="U403" s="9">
        <v>10</v>
      </c>
      <c r="V403" s="4">
        <f t="shared" si="60"/>
        <v>145</v>
      </c>
      <c r="W403" s="3">
        <f t="shared" si="61"/>
        <v>6.4516129032258063E-2</v>
      </c>
      <c r="X403" s="9">
        <v>371</v>
      </c>
      <c r="Y403" s="9">
        <v>23</v>
      </c>
      <c r="Z403" s="4">
        <f t="shared" si="62"/>
        <v>348</v>
      </c>
      <c r="AA403"/>
    </row>
    <row r="404" spans="1:27" s="2" customFormat="1" ht="12.75" customHeight="1" x14ac:dyDescent="0.2">
      <c r="A404" s="2" t="s">
        <v>61</v>
      </c>
      <c r="B404" s="2" t="s">
        <v>3</v>
      </c>
      <c r="C404" s="10" t="s">
        <v>222</v>
      </c>
      <c r="D404" s="9">
        <v>844</v>
      </c>
      <c r="E404" s="9">
        <v>128</v>
      </c>
      <c r="F404" s="9">
        <v>128</v>
      </c>
      <c r="G404" s="9">
        <v>0</v>
      </c>
      <c r="H404" s="9">
        <f t="shared" si="54"/>
        <v>716</v>
      </c>
      <c r="I404" s="3">
        <f t="shared" si="55"/>
        <v>0.15165876777251186</v>
      </c>
      <c r="J404" s="9">
        <v>1160</v>
      </c>
      <c r="K404" s="9">
        <v>508</v>
      </c>
      <c r="L404" s="9">
        <v>419</v>
      </c>
      <c r="M404" s="9">
        <v>89</v>
      </c>
      <c r="N404" s="4">
        <f t="shared" si="56"/>
        <v>652</v>
      </c>
      <c r="O404" s="3">
        <f t="shared" si="57"/>
        <v>0.43793103448275861</v>
      </c>
      <c r="P404" s="9">
        <v>1351</v>
      </c>
      <c r="Q404" s="9">
        <v>375</v>
      </c>
      <c r="R404" s="4">
        <f t="shared" si="58"/>
        <v>976</v>
      </c>
      <c r="S404" s="3">
        <f t="shared" si="59"/>
        <v>0.27757216876387864</v>
      </c>
      <c r="T404" s="9">
        <v>3102</v>
      </c>
      <c r="U404" s="9">
        <v>262</v>
      </c>
      <c r="V404" s="4">
        <f t="shared" si="60"/>
        <v>2840</v>
      </c>
      <c r="W404" s="3">
        <f t="shared" si="61"/>
        <v>8.4461637653127017E-2</v>
      </c>
      <c r="X404" s="9">
        <v>6457</v>
      </c>
      <c r="Y404" s="9">
        <v>1273</v>
      </c>
      <c r="Z404" s="4">
        <f t="shared" si="62"/>
        <v>5184</v>
      </c>
      <c r="AA404"/>
    </row>
    <row r="405" spans="1:27" s="2" customFormat="1" ht="12.75" customHeight="1" x14ac:dyDescent="0.2">
      <c r="A405" s="2" t="s">
        <v>61</v>
      </c>
      <c r="B405" s="2" t="s">
        <v>3</v>
      </c>
      <c r="C405" s="10" t="s">
        <v>1071</v>
      </c>
      <c r="D405" s="9">
        <v>1</v>
      </c>
      <c r="E405" s="9">
        <v>0</v>
      </c>
      <c r="F405" s="9">
        <v>0</v>
      </c>
      <c r="G405" s="9">
        <v>0</v>
      </c>
      <c r="H405" s="9">
        <f t="shared" si="54"/>
        <v>1</v>
      </c>
      <c r="I405" s="3">
        <f t="shared" si="55"/>
        <v>0</v>
      </c>
      <c r="J405" s="9">
        <v>1</v>
      </c>
      <c r="K405" s="9">
        <v>0</v>
      </c>
      <c r="L405" s="9">
        <v>0</v>
      </c>
      <c r="M405" s="9">
        <v>0</v>
      </c>
      <c r="N405" s="4">
        <f t="shared" si="56"/>
        <v>1</v>
      </c>
      <c r="O405" s="3">
        <f t="shared" si="57"/>
        <v>0</v>
      </c>
      <c r="P405" s="9">
        <v>0</v>
      </c>
      <c r="Q405" s="9">
        <v>0</v>
      </c>
      <c r="R405" s="4">
        <f t="shared" si="58"/>
        <v>0</v>
      </c>
      <c r="S405" s="3" t="e">
        <f t="shared" si="59"/>
        <v>#DIV/0!</v>
      </c>
      <c r="T405" s="9">
        <v>0</v>
      </c>
      <c r="U405" s="9">
        <v>0</v>
      </c>
      <c r="V405" s="4">
        <f t="shared" si="60"/>
        <v>0</v>
      </c>
      <c r="W405" s="3" t="e">
        <f t="shared" si="61"/>
        <v>#DIV/0!</v>
      </c>
      <c r="X405" s="9">
        <v>2</v>
      </c>
      <c r="Y405" s="9">
        <v>0</v>
      </c>
      <c r="Z405" s="4">
        <f t="shared" si="62"/>
        <v>2</v>
      </c>
      <c r="AA405"/>
    </row>
    <row r="406" spans="1:27" s="2" customFormat="1" ht="12.75" customHeight="1" x14ac:dyDescent="0.2">
      <c r="A406" s="2" t="s">
        <v>61</v>
      </c>
      <c r="B406" s="2" t="s">
        <v>3</v>
      </c>
      <c r="C406" s="10" t="s">
        <v>264</v>
      </c>
      <c r="D406" s="9">
        <v>861</v>
      </c>
      <c r="E406" s="9">
        <v>113</v>
      </c>
      <c r="F406" s="9">
        <v>113</v>
      </c>
      <c r="G406" s="9">
        <v>0</v>
      </c>
      <c r="H406" s="9">
        <f t="shared" si="54"/>
        <v>748</v>
      </c>
      <c r="I406" s="3">
        <f t="shared" si="55"/>
        <v>0.13124274099883856</v>
      </c>
      <c r="J406" s="9">
        <v>591</v>
      </c>
      <c r="K406" s="9">
        <v>46</v>
      </c>
      <c r="L406" s="9">
        <v>46</v>
      </c>
      <c r="M406" s="9">
        <v>0</v>
      </c>
      <c r="N406" s="4">
        <f t="shared" si="56"/>
        <v>545</v>
      </c>
      <c r="O406" s="3">
        <f t="shared" si="57"/>
        <v>7.7834179357021999E-2</v>
      </c>
      <c r="P406" s="9">
        <v>673</v>
      </c>
      <c r="Q406" s="9">
        <v>62</v>
      </c>
      <c r="R406" s="4">
        <f t="shared" si="58"/>
        <v>611</v>
      </c>
      <c r="S406" s="3">
        <f t="shared" si="59"/>
        <v>9.2124814264487376E-2</v>
      </c>
      <c r="T406" s="9">
        <v>1529</v>
      </c>
      <c r="U406" s="9">
        <v>1013</v>
      </c>
      <c r="V406" s="4">
        <f t="shared" si="60"/>
        <v>516</v>
      </c>
      <c r="W406" s="3">
        <f t="shared" si="61"/>
        <v>0.66252452583387833</v>
      </c>
      <c r="X406" s="9">
        <v>3654</v>
      </c>
      <c r="Y406" s="9">
        <v>1234</v>
      </c>
      <c r="Z406" s="4">
        <f t="shared" si="62"/>
        <v>2420</v>
      </c>
      <c r="AA406"/>
    </row>
    <row r="407" spans="1:27" s="2" customFormat="1" ht="12.75" customHeight="1" x14ac:dyDescent="0.2">
      <c r="A407" s="2" t="s">
        <v>61</v>
      </c>
      <c r="B407" s="2" t="s">
        <v>3</v>
      </c>
      <c r="C407" s="10" t="s">
        <v>290</v>
      </c>
      <c r="D407" s="9">
        <v>310</v>
      </c>
      <c r="E407" s="9">
        <v>0</v>
      </c>
      <c r="F407" s="9">
        <v>0</v>
      </c>
      <c r="G407" s="9">
        <v>0</v>
      </c>
      <c r="H407" s="9">
        <f t="shared" si="54"/>
        <v>310</v>
      </c>
      <c r="I407" s="3">
        <f t="shared" si="55"/>
        <v>0</v>
      </c>
      <c r="J407" s="9">
        <v>208</v>
      </c>
      <c r="K407" s="9">
        <v>1</v>
      </c>
      <c r="L407" s="9">
        <v>1</v>
      </c>
      <c r="M407" s="9">
        <v>0</v>
      </c>
      <c r="N407" s="4">
        <f t="shared" si="56"/>
        <v>207</v>
      </c>
      <c r="O407" s="3">
        <f t="shared" si="57"/>
        <v>4.807692307692308E-3</v>
      </c>
      <c r="P407" s="9">
        <v>229</v>
      </c>
      <c r="Q407" s="9">
        <v>15</v>
      </c>
      <c r="R407" s="4">
        <f t="shared" si="58"/>
        <v>214</v>
      </c>
      <c r="S407" s="3">
        <f t="shared" si="59"/>
        <v>6.5502183406113537E-2</v>
      </c>
      <c r="T407" s="9">
        <v>509</v>
      </c>
      <c r="U407" s="9">
        <v>247</v>
      </c>
      <c r="V407" s="4">
        <f t="shared" si="60"/>
        <v>262</v>
      </c>
      <c r="W407" s="3">
        <f t="shared" si="61"/>
        <v>0.48526522593320237</v>
      </c>
      <c r="X407" s="9">
        <v>1256</v>
      </c>
      <c r="Y407" s="9">
        <v>263</v>
      </c>
      <c r="Z407" s="4">
        <f t="shared" si="62"/>
        <v>993</v>
      </c>
      <c r="AA407"/>
    </row>
    <row r="408" spans="1:27" s="2" customFormat="1" ht="12.75" customHeight="1" x14ac:dyDescent="0.2">
      <c r="A408" s="2" t="s">
        <v>61</v>
      </c>
      <c r="B408" s="2" t="s">
        <v>3</v>
      </c>
      <c r="C408" s="10" t="s">
        <v>304</v>
      </c>
      <c r="D408" s="9">
        <v>84</v>
      </c>
      <c r="E408" s="9">
        <v>17</v>
      </c>
      <c r="F408" s="9">
        <v>17</v>
      </c>
      <c r="G408" s="9">
        <v>0</v>
      </c>
      <c r="H408" s="9">
        <f t="shared" si="54"/>
        <v>67</v>
      </c>
      <c r="I408" s="3">
        <f t="shared" si="55"/>
        <v>0.20238095238095238</v>
      </c>
      <c r="J408" s="9">
        <v>58</v>
      </c>
      <c r="K408" s="9">
        <v>2</v>
      </c>
      <c r="L408" s="9">
        <v>2</v>
      </c>
      <c r="M408" s="9">
        <v>0</v>
      </c>
      <c r="N408" s="4">
        <f t="shared" si="56"/>
        <v>56</v>
      </c>
      <c r="O408" s="3">
        <f t="shared" si="57"/>
        <v>3.4482758620689655E-2</v>
      </c>
      <c r="P408" s="9">
        <v>36</v>
      </c>
      <c r="Q408" s="9">
        <v>89</v>
      </c>
      <c r="R408" s="4">
        <f t="shared" si="58"/>
        <v>0</v>
      </c>
      <c r="S408" s="3">
        <f t="shared" si="59"/>
        <v>2.4722222222222223</v>
      </c>
      <c r="T408" s="9">
        <v>77</v>
      </c>
      <c r="U408" s="9">
        <v>220</v>
      </c>
      <c r="V408" s="4">
        <f t="shared" si="60"/>
        <v>0</v>
      </c>
      <c r="W408" s="3">
        <f t="shared" si="61"/>
        <v>2.8571428571428572</v>
      </c>
      <c r="X408" s="9">
        <v>255</v>
      </c>
      <c r="Y408" s="9">
        <v>328</v>
      </c>
      <c r="Z408" s="4">
        <f t="shared" si="62"/>
        <v>123</v>
      </c>
      <c r="AA408"/>
    </row>
    <row r="409" spans="1:27" s="2" customFormat="1" ht="12.75" customHeight="1" x14ac:dyDescent="0.2">
      <c r="A409" s="2" t="s">
        <v>61</v>
      </c>
      <c r="B409" s="2" t="s">
        <v>3</v>
      </c>
      <c r="C409" s="10" t="s">
        <v>314</v>
      </c>
      <c r="D409" s="9">
        <v>246</v>
      </c>
      <c r="E409" s="9">
        <v>26</v>
      </c>
      <c r="F409" s="9">
        <v>0</v>
      </c>
      <c r="G409" s="9">
        <v>26</v>
      </c>
      <c r="H409" s="9">
        <f t="shared" si="54"/>
        <v>220</v>
      </c>
      <c r="I409" s="3">
        <f t="shared" si="55"/>
        <v>0.10569105691056911</v>
      </c>
      <c r="J409" s="9">
        <v>168</v>
      </c>
      <c r="K409" s="9">
        <v>39</v>
      </c>
      <c r="L409" s="9">
        <v>0</v>
      </c>
      <c r="M409" s="9">
        <v>39</v>
      </c>
      <c r="N409" s="4">
        <f t="shared" si="56"/>
        <v>129</v>
      </c>
      <c r="O409" s="3">
        <f t="shared" si="57"/>
        <v>0.23214285714285715</v>
      </c>
      <c r="P409" s="9">
        <v>189</v>
      </c>
      <c r="Q409" s="9">
        <v>47</v>
      </c>
      <c r="R409" s="4">
        <f t="shared" si="58"/>
        <v>142</v>
      </c>
      <c r="S409" s="3">
        <f t="shared" si="59"/>
        <v>0.24867724867724866</v>
      </c>
      <c r="T409" s="9">
        <v>412</v>
      </c>
      <c r="U409" s="9">
        <v>117</v>
      </c>
      <c r="V409" s="4">
        <f t="shared" si="60"/>
        <v>295</v>
      </c>
      <c r="W409" s="3">
        <f t="shared" si="61"/>
        <v>0.28398058252427183</v>
      </c>
      <c r="X409" s="9">
        <v>1015</v>
      </c>
      <c r="Y409" s="9">
        <v>229</v>
      </c>
      <c r="Z409" s="4">
        <f t="shared" si="62"/>
        <v>786</v>
      </c>
      <c r="AA409"/>
    </row>
    <row r="410" spans="1:27" s="2" customFormat="1" ht="12.75" customHeight="1" x14ac:dyDescent="0.2">
      <c r="A410" s="2" t="s">
        <v>101</v>
      </c>
      <c r="B410" s="2" t="s">
        <v>32</v>
      </c>
      <c r="C410" s="10" t="s">
        <v>100</v>
      </c>
      <c r="D410" s="9">
        <v>248</v>
      </c>
      <c r="E410" s="9">
        <v>43</v>
      </c>
      <c r="F410" s="9">
        <v>43</v>
      </c>
      <c r="G410" s="9">
        <v>0</v>
      </c>
      <c r="H410" s="9">
        <f t="shared" si="54"/>
        <v>205</v>
      </c>
      <c r="I410" s="3">
        <f t="shared" si="55"/>
        <v>0.17338709677419356</v>
      </c>
      <c r="J410" s="9">
        <v>174</v>
      </c>
      <c r="K410" s="9">
        <v>50</v>
      </c>
      <c r="L410" s="9">
        <v>29</v>
      </c>
      <c r="M410" s="9">
        <v>21</v>
      </c>
      <c r="N410" s="4">
        <f t="shared" si="56"/>
        <v>124</v>
      </c>
      <c r="O410" s="3">
        <f t="shared" si="57"/>
        <v>0.28735632183908044</v>
      </c>
      <c r="P410" s="9">
        <v>198</v>
      </c>
      <c r="Q410" s="9">
        <v>52</v>
      </c>
      <c r="R410" s="4">
        <f t="shared" si="58"/>
        <v>146</v>
      </c>
      <c r="S410" s="3">
        <f t="shared" si="59"/>
        <v>0.26262626262626265</v>
      </c>
      <c r="T410" s="9">
        <v>446</v>
      </c>
      <c r="U410" s="9">
        <v>509</v>
      </c>
      <c r="V410" s="4">
        <f t="shared" si="60"/>
        <v>0</v>
      </c>
      <c r="W410" s="3">
        <f t="shared" si="61"/>
        <v>1.141255605381166</v>
      </c>
      <c r="X410" s="9">
        <v>1066</v>
      </c>
      <c r="Y410" s="9">
        <v>654</v>
      </c>
      <c r="Z410" s="4">
        <f t="shared" si="62"/>
        <v>475</v>
      </c>
      <c r="AA410"/>
    </row>
    <row r="411" spans="1:27" s="2" customFormat="1" ht="12.75" customHeight="1" x14ac:dyDescent="0.2">
      <c r="A411" s="2" t="s">
        <v>101</v>
      </c>
      <c r="B411" s="2" t="s">
        <v>32</v>
      </c>
      <c r="C411" s="10" t="s">
        <v>320</v>
      </c>
      <c r="D411" s="9">
        <v>1316</v>
      </c>
      <c r="E411" s="9">
        <v>127</v>
      </c>
      <c r="F411" s="9">
        <v>127</v>
      </c>
      <c r="G411" s="9">
        <v>0</v>
      </c>
      <c r="H411" s="9">
        <f t="shared" si="54"/>
        <v>1189</v>
      </c>
      <c r="I411" s="3">
        <f t="shared" si="55"/>
        <v>9.6504559270516724E-2</v>
      </c>
      <c r="J411" s="9">
        <v>923</v>
      </c>
      <c r="K411" s="9">
        <v>18</v>
      </c>
      <c r="L411" s="9">
        <v>18</v>
      </c>
      <c r="M411" s="9">
        <v>0</v>
      </c>
      <c r="N411" s="4">
        <f t="shared" si="56"/>
        <v>905</v>
      </c>
      <c r="O411" s="3">
        <f t="shared" si="57"/>
        <v>1.9501625135427952E-2</v>
      </c>
      <c r="P411" s="9">
        <v>1111</v>
      </c>
      <c r="Q411" s="9">
        <v>729</v>
      </c>
      <c r="R411" s="4">
        <f t="shared" si="58"/>
        <v>382</v>
      </c>
      <c r="S411" s="3">
        <f t="shared" si="59"/>
        <v>0.65616561656165617</v>
      </c>
      <c r="T411" s="9">
        <v>2627</v>
      </c>
      <c r="U411" s="9">
        <v>147</v>
      </c>
      <c r="V411" s="4">
        <f t="shared" si="60"/>
        <v>2480</v>
      </c>
      <c r="W411" s="3">
        <f t="shared" si="61"/>
        <v>5.5957365816520749E-2</v>
      </c>
      <c r="X411" s="9">
        <v>5977</v>
      </c>
      <c r="Y411" s="9">
        <v>1021</v>
      </c>
      <c r="Z411" s="4">
        <f t="shared" si="62"/>
        <v>4956</v>
      </c>
      <c r="AA411"/>
    </row>
    <row r="412" spans="1:27" s="2" customFormat="1" ht="12.75" customHeight="1" x14ac:dyDescent="0.2">
      <c r="A412" s="2" t="s">
        <v>101</v>
      </c>
      <c r="B412" s="2" t="s">
        <v>32</v>
      </c>
      <c r="C412" s="10" t="s">
        <v>324</v>
      </c>
      <c r="D412" s="9">
        <v>76</v>
      </c>
      <c r="E412" s="9">
        <v>0</v>
      </c>
      <c r="F412" s="9">
        <v>0</v>
      </c>
      <c r="G412" s="9">
        <v>0</v>
      </c>
      <c r="H412" s="9">
        <f t="shared" si="54"/>
        <v>76</v>
      </c>
      <c r="I412" s="3">
        <f t="shared" si="55"/>
        <v>0</v>
      </c>
      <c r="J412" s="9">
        <v>54</v>
      </c>
      <c r="K412" s="9">
        <v>0</v>
      </c>
      <c r="L412" s="9">
        <v>0</v>
      </c>
      <c r="M412" s="9">
        <v>0</v>
      </c>
      <c r="N412" s="4">
        <f t="shared" si="56"/>
        <v>54</v>
      </c>
      <c r="O412" s="3">
        <f t="shared" si="57"/>
        <v>0</v>
      </c>
      <c r="P412" s="9">
        <v>59</v>
      </c>
      <c r="Q412" s="9">
        <v>8</v>
      </c>
      <c r="R412" s="4">
        <f t="shared" si="58"/>
        <v>51</v>
      </c>
      <c r="S412" s="3">
        <f t="shared" si="59"/>
        <v>0.13559322033898305</v>
      </c>
      <c r="T412" s="9">
        <v>130</v>
      </c>
      <c r="U412" s="9">
        <v>69</v>
      </c>
      <c r="V412" s="4">
        <f t="shared" si="60"/>
        <v>61</v>
      </c>
      <c r="W412" s="3">
        <f t="shared" si="61"/>
        <v>0.53076923076923077</v>
      </c>
      <c r="X412" s="9">
        <v>319</v>
      </c>
      <c r="Y412" s="9">
        <v>77</v>
      </c>
      <c r="Z412" s="4">
        <f t="shared" si="62"/>
        <v>242</v>
      </c>
      <c r="AA412"/>
    </row>
    <row r="413" spans="1:27" s="2" customFormat="1" ht="12.75" customHeight="1" x14ac:dyDescent="0.2">
      <c r="A413" s="2" t="s">
        <v>101</v>
      </c>
      <c r="B413" s="2" t="s">
        <v>32</v>
      </c>
      <c r="C413" s="10" t="s">
        <v>325</v>
      </c>
      <c r="D413" s="9">
        <v>390</v>
      </c>
      <c r="E413" s="9">
        <v>46</v>
      </c>
      <c r="F413" s="9">
        <v>46</v>
      </c>
      <c r="G413" s="9">
        <v>0</v>
      </c>
      <c r="H413" s="9">
        <f t="shared" si="54"/>
        <v>344</v>
      </c>
      <c r="I413" s="3">
        <f t="shared" si="55"/>
        <v>0.11794871794871795</v>
      </c>
      <c r="J413" s="9">
        <v>274</v>
      </c>
      <c r="K413" s="9">
        <v>18</v>
      </c>
      <c r="L413" s="9">
        <v>18</v>
      </c>
      <c r="M413" s="9">
        <v>0</v>
      </c>
      <c r="N413" s="4">
        <f t="shared" si="56"/>
        <v>256</v>
      </c>
      <c r="O413" s="3">
        <f t="shared" si="57"/>
        <v>6.569343065693431E-2</v>
      </c>
      <c r="P413" s="9">
        <v>349</v>
      </c>
      <c r="Q413" s="9">
        <v>137</v>
      </c>
      <c r="R413" s="4">
        <f t="shared" si="58"/>
        <v>212</v>
      </c>
      <c r="S413" s="3">
        <f t="shared" si="59"/>
        <v>0.39255014326647564</v>
      </c>
      <c r="T413" s="9">
        <v>864</v>
      </c>
      <c r="U413" s="9">
        <v>506</v>
      </c>
      <c r="V413" s="4">
        <f t="shared" si="60"/>
        <v>358</v>
      </c>
      <c r="W413" s="3">
        <f t="shared" si="61"/>
        <v>0.58564814814814814</v>
      </c>
      <c r="X413" s="9">
        <v>1877</v>
      </c>
      <c r="Y413" s="9">
        <v>707</v>
      </c>
      <c r="Z413" s="4">
        <f t="shared" si="62"/>
        <v>1170</v>
      </c>
      <c r="AA413"/>
    </row>
    <row r="414" spans="1:27" s="2" customFormat="1" ht="12.75" customHeight="1" x14ac:dyDescent="0.2">
      <c r="A414" s="2" t="s">
        <v>101</v>
      </c>
      <c r="B414" s="2" t="s">
        <v>32</v>
      </c>
      <c r="C414" s="10" t="s">
        <v>327</v>
      </c>
      <c r="D414" s="9">
        <v>427</v>
      </c>
      <c r="E414" s="9">
        <v>49</v>
      </c>
      <c r="F414" s="9">
        <v>46</v>
      </c>
      <c r="G414" s="9">
        <v>3</v>
      </c>
      <c r="H414" s="9">
        <f t="shared" si="54"/>
        <v>378</v>
      </c>
      <c r="I414" s="3">
        <f t="shared" si="55"/>
        <v>0.11475409836065574</v>
      </c>
      <c r="J414" s="9">
        <v>299</v>
      </c>
      <c r="K414" s="9">
        <v>12</v>
      </c>
      <c r="L414" s="9">
        <v>3</v>
      </c>
      <c r="M414" s="9">
        <v>9</v>
      </c>
      <c r="N414" s="4">
        <f t="shared" si="56"/>
        <v>287</v>
      </c>
      <c r="O414" s="3">
        <f t="shared" si="57"/>
        <v>4.0133779264214048E-2</v>
      </c>
      <c r="P414" s="9">
        <v>351</v>
      </c>
      <c r="Q414" s="9">
        <v>16</v>
      </c>
      <c r="R414" s="4">
        <f t="shared" si="58"/>
        <v>335</v>
      </c>
      <c r="S414" s="3">
        <f t="shared" si="59"/>
        <v>4.5584045584045586E-2</v>
      </c>
      <c r="T414" s="9">
        <v>813</v>
      </c>
      <c r="U414" s="9">
        <v>21</v>
      </c>
      <c r="V414" s="4">
        <f t="shared" si="60"/>
        <v>792</v>
      </c>
      <c r="W414" s="3">
        <f t="shared" si="61"/>
        <v>2.5830258302583026E-2</v>
      </c>
      <c r="X414" s="9">
        <v>1890</v>
      </c>
      <c r="Y414" s="9">
        <v>98</v>
      </c>
      <c r="Z414" s="4">
        <f t="shared" si="62"/>
        <v>1792</v>
      </c>
      <c r="AA414"/>
    </row>
    <row r="415" spans="1:27" s="2" customFormat="1" x14ac:dyDescent="0.2">
      <c r="A415" s="2" t="s">
        <v>1025</v>
      </c>
      <c r="B415" s="2" t="s">
        <v>32</v>
      </c>
      <c r="C415" s="10" t="s">
        <v>1024</v>
      </c>
      <c r="D415" s="9">
        <v>1036</v>
      </c>
      <c r="E415" s="9">
        <v>0</v>
      </c>
      <c r="F415" s="9">
        <v>0</v>
      </c>
      <c r="G415" s="9">
        <v>0</v>
      </c>
      <c r="H415" s="9">
        <f t="shared" si="54"/>
        <v>1036</v>
      </c>
      <c r="I415" s="3">
        <f t="shared" si="55"/>
        <v>0</v>
      </c>
      <c r="J415" s="9">
        <v>727</v>
      </c>
      <c r="K415" s="9">
        <v>0</v>
      </c>
      <c r="L415" s="9">
        <v>0</v>
      </c>
      <c r="M415" s="9">
        <v>0</v>
      </c>
      <c r="N415" s="4">
        <f t="shared" si="56"/>
        <v>727</v>
      </c>
      <c r="O415" s="3">
        <f t="shared" si="57"/>
        <v>0</v>
      </c>
      <c r="P415" s="9">
        <v>870</v>
      </c>
      <c r="Q415" s="9">
        <v>1</v>
      </c>
      <c r="R415" s="4">
        <f t="shared" si="58"/>
        <v>869</v>
      </c>
      <c r="S415" s="3">
        <f t="shared" si="59"/>
        <v>1.1494252873563218E-3</v>
      </c>
      <c r="T415" s="9">
        <v>2043</v>
      </c>
      <c r="U415" s="9">
        <v>85</v>
      </c>
      <c r="V415" s="4">
        <f t="shared" si="60"/>
        <v>1958</v>
      </c>
      <c r="W415" s="3">
        <f t="shared" si="61"/>
        <v>4.1605482134116495E-2</v>
      </c>
      <c r="X415" s="9">
        <v>4676</v>
      </c>
      <c r="Y415" s="9">
        <v>86</v>
      </c>
      <c r="Z415" s="4">
        <f t="shared" si="62"/>
        <v>4590</v>
      </c>
      <c r="AA415"/>
    </row>
  </sheetData>
  <autoFilter ref="A3:AA415" xr:uid="{00000000-0009-0000-0000-000001000000}">
    <sortState xmlns:xlrd2="http://schemas.microsoft.com/office/spreadsheetml/2017/richdata2" ref="A4:AA415">
      <sortCondition ref="A3:A414"/>
    </sortState>
  </autoFilter>
  <mergeCells count="2">
    <mergeCell ref="D1:O1"/>
    <mergeCell ref="A2:C2"/>
  </mergeCells>
  <conditionalFormatting sqref="H4:H415 N4:N415 R4:R415 V4:V415 Z4:Z415">
    <cfRule type="cellIs" dxfId="72" priority="14" stopIfTrue="1" operator="equal">
      <formula>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415"/>
  <sheetViews>
    <sheetView topLeftCell="A2" workbookViewId="0">
      <selection activeCell="D4" sqref="D4"/>
    </sheetView>
  </sheetViews>
  <sheetFormatPr defaultRowHeight="12.75" x14ac:dyDescent="0.2"/>
  <cols>
    <col min="1" max="1" width="21.28515625" customWidth="1"/>
    <col min="2" max="2" width="27.28515625" customWidth="1"/>
    <col min="3" max="3" width="18.5703125" customWidth="1"/>
  </cols>
  <sheetData>
    <row r="1" spans="1:27" s="2" customFormat="1" ht="204" customHeight="1" x14ac:dyDescent="0.2">
      <c r="A1" s="5"/>
      <c r="B1" s="5"/>
      <c r="C1" s="5"/>
      <c r="D1" s="282" t="s">
        <v>1103</v>
      </c>
      <c r="E1" s="283"/>
      <c r="F1" s="283"/>
      <c r="G1" s="283"/>
      <c r="H1" s="283"/>
      <c r="I1" s="283"/>
      <c r="J1" s="283"/>
      <c r="K1" s="283"/>
      <c r="L1" s="283"/>
      <c r="M1" s="283"/>
      <c r="N1" s="283"/>
      <c r="O1" s="283"/>
      <c r="P1" s="8"/>
      <c r="Q1" s="8"/>
      <c r="R1" s="8"/>
      <c r="S1" s="5"/>
      <c r="T1" s="8"/>
      <c r="U1" s="8"/>
      <c r="V1" s="8"/>
      <c r="W1" s="5"/>
      <c r="X1" s="8"/>
      <c r="Y1" s="8"/>
      <c r="Z1" s="8"/>
    </row>
    <row r="2" spans="1:27" s="7" customFormat="1" ht="232.5" customHeight="1" x14ac:dyDescent="0.2">
      <c r="A2" s="284" t="s">
        <v>971</v>
      </c>
      <c r="B2" s="284"/>
      <c r="C2" s="284"/>
      <c r="D2" s="12" t="s">
        <v>973</v>
      </c>
      <c r="E2" s="13" t="s">
        <v>1088</v>
      </c>
      <c r="F2" s="13" t="s">
        <v>1089</v>
      </c>
      <c r="G2" s="13" t="s">
        <v>1090</v>
      </c>
      <c r="H2" s="13" t="s">
        <v>974</v>
      </c>
      <c r="I2" s="33" t="s">
        <v>1091</v>
      </c>
      <c r="J2" s="15" t="s">
        <v>975</v>
      </c>
      <c r="K2" s="13" t="s">
        <v>1092</v>
      </c>
      <c r="L2" s="13" t="s">
        <v>1093</v>
      </c>
      <c r="M2" s="13" t="s">
        <v>1094</v>
      </c>
      <c r="N2" s="13" t="s">
        <v>976</v>
      </c>
      <c r="O2" s="33" t="s">
        <v>1095</v>
      </c>
      <c r="P2" s="16" t="s">
        <v>977</v>
      </c>
      <c r="Q2" s="13" t="s">
        <v>1096</v>
      </c>
      <c r="R2" s="13" t="s">
        <v>978</v>
      </c>
      <c r="S2" s="33" t="s">
        <v>1097</v>
      </c>
      <c r="T2" s="17" t="s">
        <v>979</v>
      </c>
      <c r="U2" s="13" t="s">
        <v>1098</v>
      </c>
      <c r="V2" s="33" t="s">
        <v>980</v>
      </c>
      <c r="W2" s="33" t="s">
        <v>1099</v>
      </c>
      <c r="X2" s="13" t="s">
        <v>981</v>
      </c>
      <c r="Y2" s="13" t="s">
        <v>982</v>
      </c>
      <c r="Z2" s="13" t="s">
        <v>983</v>
      </c>
    </row>
    <row r="3" spans="1:27" s="28" customFormat="1" ht="65.25" customHeight="1" x14ac:dyDescent="0.2">
      <c r="A3" s="18" t="s">
        <v>1</v>
      </c>
      <c r="B3" s="18" t="s">
        <v>972</v>
      </c>
      <c r="C3" s="18" t="s">
        <v>0</v>
      </c>
      <c r="D3" s="19" t="s">
        <v>334</v>
      </c>
      <c r="E3" s="19" t="s">
        <v>333</v>
      </c>
      <c r="F3" s="19" t="s">
        <v>365</v>
      </c>
      <c r="G3" s="19" t="s">
        <v>366</v>
      </c>
      <c r="H3" s="19" t="s">
        <v>367</v>
      </c>
      <c r="I3" s="20" t="s">
        <v>341</v>
      </c>
      <c r="J3" s="21" t="s">
        <v>335</v>
      </c>
      <c r="K3" s="21" t="s">
        <v>336</v>
      </c>
      <c r="L3" s="21" t="s">
        <v>368</v>
      </c>
      <c r="M3" s="21" t="s">
        <v>369</v>
      </c>
      <c r="N3" s="21" t="s">
        <v>337</v>
      </c>
      <c r="O3" s="22" t="s">
        <v>340</v>
      </c>
      <c r="P3" s="23" t="s">
        <v>338</v>
      </c>
      <c r="Q3" s="23" t="s">
        <v>339</v>
      </c>
      <c r="R3" s="23" t="s">
        <v>345</v>
      </c>
      <c r="S3" s="24" t="s">
        <v>342</v>
      </c>
      <c r="T3" s="25" t="s">
        <v>343</v>
      </c>
      <c r="U3" s="25" t="s">
        <v>344</v>
      </c>
      <c r="V3" s="25" t="s">
        <v>346</v>
      </c>
      <c r="W3" s="26" t="s">
        <v>347</v>
      </c>
      <c r="X3" s="1" t="s">
        <v>348</v>
      </c>
      <c r="Y3" s="1" t="s">
        <v>349</v>
      </c>
      <c r="Z3" s="1" t="s">
        <v>350</v>
      </c>
      <c r="AA3" s="27"/>
    </row>
    <row r="4" spans="1:27" s="2" customFormat="1" x14ac:dyDescent="0.2">
      <c r="A4" s="2" t="s">
        <v>7</v>
      </c>
      <c r="B4" s="2" t="s">
        <v>8</v>
      </c>
      <c r="C4" s="10" t="s">
        <v>7</v>
      </c>
      <c r="D4" s="65">
        <f>VLOOKUP(C4,'5th Cycle APR Raw Data-Last'!$A$3:$S$1377,6,FALSE)</f>
        <v>444</v>
      </c>
      <c r="E4" s="65">
        <f>SUMIF('5th Cycle APR Raw Data-Last'!$A$3:$A$1377,'5th Cycle Summary-Final2'!$C4,'5th Cycle APR Raw Data-Last'!G$3:G$1377)</f>
        <v>54</v>
      </c>
      <c r="F4" s="65">
        <f>SUMIF('5th Cycle APR Raw Data-Last'!$A$3:$A$1377,'5th Cycle Summary-Final2'!$C4,'5th Cycle APR Raw Data-Last'!H$3:H$1377)</f>
        <v>54</v>
      </c>
      <c r="G4" s="65">
        <f>SUMIF('5th Cycle APR Raw Data-Last'!$A$3:$A$1377,'5th Cycle Summary-Final2'!$C4,'5th Cycle APR Raw Data-Last'!I$3:I$1377)</f>
        <v>0</v>
      </c>
      <c r="H4" s="65">
        <f>IF(D4-E4&gt;0,D4-E4,0)</f>
        <v>390</v>
      </c>
      <c r="I4" s="66">
        <f>E4/D4</f>
        <v>0.12162162162162163</v>
      </c>
      <c r="J4" s="65">
        <f>VLOOKUP(C4,'5th Cycle APR Raw Data-Last'!$A$3:$S$1377,10,FALSE)</f>
        <v>248</v>
      </c>
      <c r="K4" s="65">
        <f>SUMIF('5th Cycle APR Raw Data-Last'!$A$3:$A$1377,'5th Cycle Summary-Final2'!$C4,'5th Cycle APR Raw Data-Last'!K$3:K$1377)</f>
        <v>40</v>
      </c>
      <c r="L4" s="65">
        <f>SUMIF('5th Cycle APR Raw Data-Last'!$A$3:$A$1377,'5th Cycle Summary-Final2'!$C4,'5th Cycle APR Raw Data-Last'!L$3:L$1377)</f>
        <v>40</v>
      </c>
      <c r="M4" s="65">
        <f>SUMIF('5th Cycle APR Raw Data-Last'!$A$3:$A$1377,'5th Cycle Summary-Final2'!$C4,'5th Cycle APR Raw Data-Last'!M$3:M$1377)</f>
        <v>0</v>
      </c>
      <c r="N4" s="65">
        <f>IF(J4-K4&gt;0,J4-K4,0)</f>
        <v>208</v>
      </c>
      <c r="O4" s="66">
        <f t="shared" ref="O4:O67" si="0">K4/J4</f>
        <v>0.16129032258064516</v>
      </c>
      <c r="P4" s="65">
        <f>VLOOKUP(C4,'5th Cycle APR Raw Data-Last'!$A$3:$S$1377,14,FALSE)</f>
        <v>283</v>
      </c>
      <c r="Q4" s="65">
        <f>SUMIF('5th Cycle APR Raw Data-Last'!$A$3:$A$1377,'5th Cycle Summary-Final2'!$C4,'5th Cycle APR Raw Data-Last'!$O$3:$O$1377)</f>
        <v>26</v>
      </c>
      <c r="R4" s="65">
        <f t="shared" ref="R4:R67" si="1">IF(P4-Q4&gt;0,P4-Q4,0)</f>
        <v>257</v>
      </c>
      <c r="S4" s="66">
        <f t="shared" ref="S4:S67" si="2">Q4/P4</f>
        <v>9.187279151943463E-2</v>
      </c>
      <c r="T4" s="65">
        <f>VLOOKUP(C4,'5th Cycle APR Raw Data-Last'!$A$3:$S$1377,16,FALSE)</f>
        <v>748</v>
      </c>
      <c r="U4" s="65">
        <f>SUMIF('5th Cycle APR Raw Data-Last'!$A$3:$A$1377,'5th Cycle Summary-Final2'!$C4,'5th Cycle APR Raw Data-Last'!$Q$3:$Q$1377)</f>
        <v>319</v>
      </c>
      <c r="V4" s="65">
        <f t="shared" ref="V4:V67" si="3">IF(T4-U4&gt;0,T4-U4,0)</f>
        <v>429</v>
      </c>
      <c r="W4" s="66">
        <f t="shared" ref="W4:W67" si="4">U4/T4</f>
        <v>0.4264705882352941</v>
      </c>
      <c r="X4" s="65">
        <f>VLOOKUP(C4,'5th Cycle APR Raw Data-Last'!$A$3:$S$1377,18,FALSE)</f>
        <v>1723</v>
      </c>
      <c r="Y4" s="65">
        <f>SUMIF('5th Cycle APR Raw Data-Last'!$A$3:$A$1377,'5th Cycle Summary-Final2'!$C4,'5th Cycle APR Raw Data-Last'!$S$3:$S$1377)</f>
        <v>439</v>
      </c>
      <c r="Z4" s="65">
        <f t="shared" ref="Z4:Z67" si="5">H4+N4+R4+V4</f>
        <v>1284</v>
      </c>
      <c r="AA4"/>
    </row>
    <row r="5" spans="1:27" s="2" customFormat="1" ht="12.75" customHeight="1" x14ac:dyDescent="0.2">
      <c r="A5" s="2" t="s">
        <v>7</v>
      </c>
      <c r="B5" s="2" t="s">
        <v>8</v>
      </c>
      <c r="C5" s="10" t="s">
        <v>9</v>
      </c>
      <c r="D5" s="65">
        <f>VLOOKUP(C5,'5th Cycle APR Raw Data-Last'!$A$3:$S$1377,6,FALSE)</f>
        <v>430</v>
      </c>
      <c r="E5" s="65">
        <f>SUMIF('5th Cycle APR Raw Data-Last'!$A$3:$A$1377,'5th Cycle Summary-Final2'!$C5,'5th Cycle APR Raw Data-Last'!G$3:G$1377)</f>
        <v>120</v>
      </c>
      <c r="F5" s="65">
        <f>SUMIF('5th Cycle APR Raw Data-Last'!$A$3:$A$1377,'5th Cycle Summary-Final2'!$C5,'5th Cycle APR Raw Data-Last'!H$3:H$1377)</f>
        <v>120</v>
      </c>
      <c r="G5" s="65">
        <f>SUMIF('5th Cycle APR Raw Data-Last'!$A$3:$A$1377,'5th Cycle Summary-Final2'!$C5,'5th Cycle APR Raw Data-Last'!I$3:I$1377)</f>
        <v>0</v>
      </c>
      <c r="H5" s="65">
        <f t="shared" ref="H5:H68" si="6">IF(D5-E5&gt;0,D5-E5,0)</f>
        <v>310</v>
      </c>
      <c r="I5" s="66">
        <f t="shared" ref="I5:I68" si="7">E5/D5</f>
        <v>0.27906976744186046</v>
      </c>
      <c r="J5" s="65">
        <f>VLOOKUP(C5,'5th Cycle APR Raw Data-Last'!$A$3:$S$1377,10,FALSE)</f>
        <v>227</v>
      </c>
      <c r="K5" s="65">
        <f>SUMIF('5th Cycle APR Raw Data-Last'!$A$3:$A$1377,'5th Cycle Summary-Final2'!$C5,'5th Cycle APR Raw Data-Last'!K$3:K$1377)</f>
        <v>79</v>
      </c>
      <c r="L5" s="65">
        <f>SUMIF('5th Cycle APR Raw Data-Last'!$A$3:$A$1377,'5th Cycle Summary-Final2'!$C5,'5th Cycle APR Raw Data-Last'!L$3:L$1377)</f>
        <v>73</v>
      </c>
      <c r="M5" s="65">
        <f>SUMIF('5th Cycle APR Raw Data-Last'!$A$3:$A$1377,'5th Cycle Summary-Final2'!$C5,'5th Cycle APR Raw Data-Last'!M$3:M$1377)</f>
        <v>6</v>
      </c>
      <c r="N5" s="65">
        <f t="shared" ref="N5:N68" si="8">IF(J5-K5&gt;0,J5-K5,0)</f>
        <v>148</v>
      </c>
      <c r="O5" s="66">
        <f t="shared" si="0"/>
        <v>0.34801762114537443</v>
      </c>
      <c r="P5" s="65">
        <f>VLOOKUP(C5,'5th Cycle APR Raw Data-Last'!$A$3:$S$1377,14,FALSE)</f>
        <v>295</v>
      </c>
      <c r="Q5" s="65">
        <f>SUMIF('5th Cycle APR Raw Data-Last'!$A$3:$A$1377,'5th Cycle Summary-Final2'!$C5,'5th Cycle APR Raw Data-Last'!$O$3:$O$1377)</f>
        <v>35</v>
      </c>
      <c r="R5" s="65">
        <f t="shared" si="1"/>
        <v>260</v>
      </c>
      <c r="S5" s="66">
        <f t="shared" si="2"/>
        <v>0.11864406779661017</v>
      </c>
      <c r="T5" s="65">
        <f>VLOOKUP(C5,'5th Cycle APR Raw Data-Last'!$A$3:$S$1377,16,FALSE)</f>
        <v>817</v>
      </c>
      <c r="U5" s="65">
        <f>SUMIF('5th Cycle APR Raw Data-Last'!$A$3:$A$1377,'5th Cycle Summary-Final2'!$C5,'5th Cycle APR Raw Data-Last'!$Q$3:$Q$1377)</f>
        <v>70</v>
      </c>
      <c r="V5" s="65">
        <f t="shared" si="3"/>
        <v>747</v>
      </c>
      <c r="W5" s="66">
        <f t="shared" si="4"/>
        <v>8.5679314565483472E-2</v>
      </c>
      <c r="X5" s="65">
        <f>VLOOKUP(C5,'5th Cycle APR Raw Data-Last'!$A$3:$S$1377,18,FALSE)</f>
        <v>1769</v>
      </c>
      <c r="Y5" s="65">
        <f>SUMIF('5th Cycle APR Raw Data-Last'!$A$3:$A$1377,'5th Cycle Summary-Final2'!$C5,'5th Cycle APR Raw Data-Last'!$S$3:$S$1377)</f>
        <v>304</v>
      </c>
      <c r="Z5" s="65">
        <f t="shared" si="5"/>
        <v>1465</v>
      </c>
      <c r="AA5"/>
    </row>
    <row r="6" spans="1:27" s="2" customFormat="1" ht="12.75" customHeight="1" x14ac:dyDescent="0.2">
      <c r="A6" s="2" t="s">
        <v>7</v>
      </c>
      <c r="B6" s="2" t="s">
        <v>8</v>
      </c>
      <c r="C6" s="10" t="s">
        <v>1008</v>
      </c>
      <c r="D6" s="65">
        <f>VLOOKUP(C6,'5th Cycle APR Raw Data-Last'!$A$3:$S$1377,6,FALSE)</f>
        <v>80</v>
      </c>
      <c r="E6" s="65">
        <f>SUMIF('5th Cycle APR Raw Data-Last'!$A$3:$A$1377,'5th Cycle Summary-Final2'!$C6,'5th Cycle APR Raw Data-Last'!G$3:G$1377)</f>
        <v>0</v>
      </c>
      <c r="F6" s="65">
        <f>SUMIF('5th Cycle APR Raw Data-Last'!$A$3:$A$1377,'5th Cycle Summary-Final2'!$C6,'5th Cycle APR Raw Data-Last'!H$3:H$1377)</f>
        <v>0</v>
      </c>
      <c r="G6" s="65">
        <f>SUMIF('5th Cycle APR Raw Data-Last'!$A$3:$A$1377,'5th Cycle Summary-Final2'!$C6,'5th Cycle APR Raw Data-Last'!I$3:I$1377)</f>
        <v>0</v>
      </c>
      <c r="H6" s="65">
        <f t="shared" si="6"/>
        <v>80</v>
      </c>
      <c r="I6" s="66">
        <f t="shared" si="7"/>
        <v>0</v>
      </c>
      <c r="J6" s="65">
        <f>VLOOKUP(C6,'5th Cycle APR Raw Data-Last'!$A$3:$S$1377,10,FALSE)</f>
        <v>53</v>
      </c>
      <c r="K6" s="65">
        <f>SUMIF('5th Cycle APR Raw Data-Last'!$A$3:$A$1377,'5th Cycle Summary-Final2'!$C6,'5th Cycle APR Raw Data-Last'!K$3:K$1377)</f>
        <v>0</v>
      </c>
      <c r="L6" s="65">
        <f>SUMIF('5th Cycle APR Raw Data-Last'!$A$3:$A$1377,'5th Cycle Summary-Final2'!$C6,'5th Cycle APR Raw Data-Last'!L$3:L$1377)</f>
        <v>0</v>
      </c>
      <c r="M6" s="65">
        <f>SUMIF('5th Cycle APR Raw Data-Last'!$A$3:$A$1377,'5th Cycle Summary-Final2'!$C6,'5th Cycle APR Raw Data-Last'!M$3:M$1377)</f>
        <v>0</v>
      </c>
      <c r="N6" s="65">
        <f t="shared" si="8"/>
        <v>53</v>
      </c>
      <c r="O6" s="66">
        <f t="shared" si="0"/>
        <v>0</v>
      </c>
      <c r="P6" s="65">
        <f>VLOOKUP(C6,'5th Cycle APR Raw Data-Last'!$A$3:$S$1377,14,FALSE)</f>
        <v>57</v>
      </c>
      <c r="Q6" s="65">
        <f>SUMIF('5th Cycle APR Raw Data-Last'!$A$3:$A$1377,'5th Cycle Summary-Final2'!$C6,'5th Cycle APR Raw Data-Last'!$O$3:$O$1377)</f>
        <v>4</v>
      </c>
      <c r="R6" s="65">
        <f t="shared" si="1"/>
        <v>53</v>
      </c>
      <c r="S6" s="66">
        <f t="shared" si="2"/>
        <v>7.0175438596491224E-2</v>
      </c>
      <c r="T6" s="65">
        <f>VLOOKUP(C6,'5th Cycle APR Raw Data-Last'!$A$3:$S$1377,16,FALSE)</f>
        <v>145</v>
      </c>
      <c r="U6" s="65">
        <f>SUMIF('5th Cycle APR Raw Data-Last'!$A$3:$A$1377,'5th Cycle Summary-Final2'!$C6,'5th Cycle APR Raw Data-Last'!$Q$3:$Q$1377)</f>
        <v>194</v>
      </c>
      <c r="V6" s="65">
        <f t="shared" si="3"/>
        <v>0</v>
      </c>
      <c r="W6" s="66">
        <f t="shared" si="4"/>
        <v>1.3379310344827586</v>
      </c>
      <c r="X6" s="65">
        <f>VLOOKUP(C6,'5th Cycle APR Raw Data-Last'!$A$3:$S$1377,18,FALSE)</f>
        <v>335</v>
      </c>
      <c r="Y6" s="65">
        <f>SUMIF('5th Cycle APR Raw Data-Last'!$A$3:$A$1377,'5th Cycle Summary-Final2'!$C6,'5th Cycle APR Raw Data-Last'!$S$3:$S$1377)</f>
        <v>198</v>
      </c>
      <c r="Z6" s="65">
        <f t="shared" si="5"/>
        <v>186</v>
      </c>
      <c r="AA6"/>
    </row>
    <row r="7" spans="1:27" s="2" customFormat="1" ht="12.75" customHeight="1" x14ac:dyDescent="0.2">
      <c r="A7" s="2" t="s">
        <v>7</v>
      </c>
      <c r="B7" s="2" t="s">
        <v>8</v>
      </c>
      <c r="C7" s="10" t="s">
        <v>43</v>
      </c>
      <c r="D7" s="65">
        <f>VLOOKUP(C7,'5th Cycle APR Raw Data-Last'!$A$3:$S$1377,6,FALSE)</f>
        <v>532</v>
      </c>
      <c r="E7" s="65">
        <f>SUMIF('5th Cycle APR Raw Data-Last'!$A$3:$A$1377,'5th Cycle Summary-Final2'!$C7,'5th Cycle APR Raw Data-Last'!G$3:G$1377)</f>
        <v>85</v>
      </c>
      <c r="F7" s="65">
        <f>SUMIF('5th Cycle APR Raw Data-Last'!$A$3:$A$1377,'5th Cycle Summary-Final2'!$C7,'5th Cycle APR Raw Data-Last'!H$3:H$1377)</f>
        <v>85</v>
      </c>
      <c r="G7" s="65">
        <f>SUMIF('5th Cycle APR Raw Data-Last'!$A$3:$A$1377,'5th Cycle Summary-Final2'!$C7,'5th Cycle APR Raw Data-Last'!I$3:I$1377)</f>
        <v>0</v>
      </c>
      <c r="H7" s="65">
        <f t="shared" si="6"/>
        <v>447</v>
      </c>
      <c r="I7" s="66">
        <f t="shared" si="7"/>
        <v>0.15977443609022557</v>
      </c>
      <c r="J7" s="65">
        <f>VLOOKUP(C7,'5th Cycle APR Raw Data-Last'!$A$3:$S$1377,10,FALSE)</f>
        <v>442</v>
      </c>
      <c r="K7" s="65">
        <f>SUMIF('5th Cycle APR Raw Data-Last'!$A$3:$A$1377,'5th Cycle Summary-Final2'!$C7,'5th Cycle APR Raw Data-Last'!K$3:K$1377)</f>
        <v>17</v>
      </c>
      <c r="L7" s="65">
        <f>SUMIF('5th Cycle APR Raw Data-Last'!$A$3:$A$1377,'5th Cycle Summary-Final2'!$C7,'5th Cycle APR Raw Data-Last'!L$3:L$1377)</f>
        <v>17</v>
      </c>
      <c r="M7" s="65">
        <f>SUMIF('5th Cycle APR Raw Data-Last'!$A$3:$A$1377,'5th Cycle Summary-Final2'!$C7,'5th Cycle APR Raw Data-Last'!M$3:M$1377)</f>
        <v>0</v>
      </c>
      <c r="N7" s="65">
        <f t="shared" si="8"/>
        <v>425</v>
      </c>
      <c r="O7" s="66">
        <f t="shared" si="0"/>
        <v>3.8461538461538464E-2</v>
      </c>
      <c r="P7" s="65">
        <f>VLOOKUP(C7,'5th Cycle APR Raw Data-Last'!$A$3:$S$1377,14,FALSE)</f>
        <v>584</v>
      </c>
      <c r="Q7" s="65">
        <f>SUMIF('5th Cycle APR Raw Data-Last'!$A$3:$A$1377,'5th Cycle Summary-Final2'!$C7,'5th Cycle APR Raw Data-Last'!$O$3:$O$1377)</f>
        <v>132</v>
      </c>
      <c r="R7" s="65">
        <f t="shared" si="1"/>
        <v>452</v>
      </c>
      <c r="S7" s="66">
        <f t="shared" si="2"/>
        <v>0.22602739726027396</v>
      </c>
      <c r="T7" s="65">
        <f>VLOOKUP(C7,'5th Cycle APR Raw Data-Last'!$A$3:$S$1377,16,FALSE)</f>
        <v>1401</v>
      </c>
      <c r="U7" s="65">
        <f>SUMIF('5th Cycle APR Raw Data-Last'!$A$3:$A$1377,'5th Cycle Summary-Final2'!$C7,'5th Cycle APR Raw Data-Last'!$Q$3:$Q$1377)</f>
        <v>800</v>
      </c>
      <c r="V7" s="65">
        <f t="shared" si="3"/>
        <v>601</v>
      </c>
      <c r="W7" s="66">
        <f t="shared" si="4"/>
        <v>0.57102069950035694</v>
      </c>
      <c r="X7" s="65">
        <f>VLOOKUP(C7,'5th Cycle APR Raw Data-Last'!$A$3:$S$1377,18,FALSE)</f>
        <v>2959</v>
      </c>
      <c r="Y7" s="65">
        <f>SUMIF('5th Cycle APR Raw Data-Last'!$A$3:$A$1377,'5th Cycle Summary-Final2'!$C7,'5th Cycle APR Raw Data-Last'!$S$3:$S$1377)</f>
        <v>1034</v>
      </c>
      <c r="Z7" s="65">
        <f t="shared" si="5"/>
        <v>1925</v>
      </c>
      <c r="AA7"/>
    </row>
    <row r="8" spans="1:27" s="2" customFormat="1" ht="12.75" customHeight="1" x14ac:dyDescent="0.2">
      <c r="A8" s="2" t="s">
        <v>7</v>
      </c>
      <c r="B8" s="2" t="s">
        <v>8</v>
      </c>
      <c r="C8" s="10" t="s">
        <v>110</v>
      </c>
      <c r="D8" s="65">
        <f>VLOOKUP(C8,'5th Cycle APR Raw Data-Last'!$A$3:$S$1377,6,FALSE)</f>
        <v>796</v>
      </c>
      <c r="E8" s="65">
        <f>SUMIF('5th Cycle APR Raw Data-Last'!$A$3:$A$1377,'5th Cycle Summary-Final2'!$C8,'5th Cycle APR Raw Data-Last'!G$3:G$1377)</f>
        <v>26</v>
      </c>
      <c r="F8" s="65">
        <f>SUMIF('5th Cycle APR Raw Data-Last'!$A$3:$A$1377,'5th Cycle Summary-Final2'!$C8,'5th Cycle APR Raw Data-Last'!H$3:H$1377)</f>
        <v>26</v>
      </c>
      <c r="G8" s="65">
        <f>SUMIF('5th Cycle APR Raw Data-Last'!$A$3:$A$1377,'5th Cycle Summary-Final2'!$C8,'5th Cycle APR Raw Data-Last'!I$3:I$1377)</f>
        <v>0</v>
      </c>
      <c r="H8" s="65">
        <f t="shared" si="6"/>
        <v>770</v>
      </c>
      <c r="I8" s="66">
        <f t="shared" si="7"/>
        <v>3.2663316582914576E-2</v>
      </c>
      <c r="J8" s="65">
        <f>VLOOKUP(C8,'5th Cycle APR Raw Data-Last'!$A$3:$S$1377,10,FALSE)</f>
        <v>446</v>
      </c>
      <c r="K8" s="65">
        <f>SUMIF('5th Cycle APR Raw Data-Last'!$A$3:$A$1377,'5th Cycle Summary-Final2'!$C8,'5th Cycle APR Raw Data-Last'!K$3:K$1377)</f>
        <v>39</v>
      </c>
      <c r="L8" s="65">
        <f>SUMIF('5th Cycle APR Raw Data-Last'!$A$3:$A$1377,'5th Cycle Summary-Final2'!$C8,'5th Cycle APR Raw Data-Last'!L$3:L$1377)</f>
        <v>39</v>
      </c>
      <c r="M8" s="65">
        <f>SUMIF('5th Cycle APR Raw Data-Last'!$A$3:$A$1377,'5th Cycle Summary-Final2'!$C8,'5th Cycle APR Raw Data-Last'!M$3:M$1377)</f>
        <v>0</v>
      </c>
      <c r="N8" s="65">
        <f t="shared" si="8"/>
        <v>407</v>
      </c>
      <c r="O8" s="66">
        <f t="shared" si="0"/>
        <v>8.744394618834081E-2</v>
      </c>
      <c r="P8" s="65">
        <f>VLOOKUP(C8,'5th Cycle APR Raw Data-Last'!$A$3:$S$1377,14,FALSE)</f>
        <v>425</v>
      </c>
      <c r="Q8" s="65">
        <f>SUMIF('5th Cycle APR Raw Data-Last'!$A$3:$A$1377,'5th Cycle Summary-Final2'!$C8,'5th Cycle APR Raw Data-Last'!$O$3:$O$1377)</f>
        <v>14</v>
      </c>
      <c r="R8" s="65">
        <f t="shared" si="1"/>
        <v>411</v>
      </c>
      <c r="S8" s="66">
        <f t="shared" si="2"/>
        <v>3.2941176470588238E-2</v>
      </c>
      <c r="T8" s="65">
        <f>VLOOKUP(C8,'5th Cycle APR Raw Data-Last'!$A$3:$S$1377,16,FALSE)</f>
        <v>618</v>
      </c>
      <c r="U8" s="65">
        <f>SUMIF('5th Cycle APR Raw Data-Last'!$A$3:$A$1377,'5th Cycle Summary-Final2'!$C8,'5th Cycle APR Raw Data-Last'!$Q$3:$Q$1377)</f>
        <v>2638</v>
      </c>
      <c r="V8" s="65">
        <f t="shared" si="3"/>
        <v>0</v>
      </c>
      <c r="W8" s="66">
        <f t="shared" si="4"/>
        <v>4.2686084142394822</v>
      </c>
      <c r="X8" s="65">
        <f>VLOOKUP(C8,'5th Cycle APR Raw Data-Last'!$A$3:$S$1377,18,FALSE)</f>
        <v>2285</v>
      </c>
      <c r="Y8" s="65">
        <f>SUMIF('5th Cycle APR Raw Data-Last'!$A$3:$A$1377,'5th Cycle Summary-Final2'!$C8,'5th Cycle APR Raw Data-Last'!$S$3:$S$1377)</f>
        <v>2717</v>
      </c>
      <c r="Z8" s="65">
        <f t="shared" si="5"/>
        <v>1588</v>
      </c>
      <c r="AA8"/>
    </row>
    <row r="9" spans="1:27" s="2" customFormat="1" ht="12.75" customHeight="1" x14ac:dyDescent="0.2">
      <c r="A9" s="2" t="s">
        <v>7</v>
      </c>
      <c r="B9" s="2" t="s">
        <v>8</v>
      </c>
      <c r="C9" s="10" t="s">
        <v>118</v>
      </c>
      <c r="D9" s="65">
        <f>VLOOKUP(C9,'5th Cycle APR Raw Data-Last'!$A$3:$S$1377,6,FALSE)</f>
        <v>276</v>
      </c>
      <c r="E9" s="65">
        <f>SUMIF('5th Cycle APR Raw Data-Last'!$A$3:$A$1377,'5th Cycle Summary-Final2'!$C9,'5th Cycle APR Raw Data-Last'!G$3:G$1377)</f>
        <v>86</v>
      </c>
      <c r="F9" s="65">
        <f>SUMIF('5th Cycle APR Raw Data-Last'!$A$3:$A$1377,'5th Cycle Summary-Final2'!$C9,'5th Cycle APR Raw Data-Last'!H$3:H$1377)</f>
        <v>86</v>
      </c>
      <c r="G9" s="65">
        <f>SUMIF('5th Cycle APR Raw Data-Last'!$A$3:$A$1377,'5th Cycle Summary-Final2'!$C9,'5th Cycle APR Raw Data-Last'!I$3:I$1377)</f>
        <v>0</v>
      </c>
      <c r="H9" s="65">
        <f t="shared" si="6"/>
        <v>190</v>
      </c>
      <c r="I9" s="66">
        <f t="shared" si="7"/>
        <v>0.31159420289855072</v>
      </c>
      <c r="J9" s="65">
        <f>VLOOKUP(C9,'5th Cycle APR Raw Data-Last'!$A$3:$S$1377,10,FALSE)</f>
        <v>211</v>
      </c>
      <c r="K9" s="65">
        <f>SUMIF('5th Cycle APR Raw Data-Last'!$A$3:$A$1377,'5th Cycle Summary-Final2'!$C9,'5th Cycle APR Raw Data-Last'!K$3:K$1377)</f>
        <v>16</v>
      </c>
      <c r="L9" s="65">
        <f>SUMIF('5th Cycle APR Raw Data-Last'!$A$3:$A$1377,'5th Cycle Summary-Final2'!$C9,'5th Cycle APR Raw Data-Last'!L$3:L$1377)</f>
        <v>16</v>
      </c>
      <c r="M9" s="65">
        <f>SUMIF('5th Cycle APR Raw Data-Last'!$A$3:$A$1377,'5th Cycle Summary-Final2'!$C9,'5th Cycle APR Raw Data-Last'!M$3:M$1377)</f>
        <v>0</v>
      </c>
      <c r="N9" s="65">
        <f t="shared" si="8"/>
        <v>195</v>
      </c>
      <c r="O9" s="66">
        <f t="shared" si="0"/>
        <v>7.582938388625593E-2</v>
      </c>
      <c r="P9" s="65">
        <f>VLOOKUP(C9,'5th Cycle APR Raw Data-Last'!$A$3:$S$1377,14,FALSE)</f>
        <v>259</v>
      </c>
      <c r="Q9" s="65">
        <f>SUMIF('5th Cycle APR Raw Data-Last'!$A$3:$A$1377,'5th Cycle Summary-Final2'!$C9,'5th Cycle APR Raw Data-Last'!$O$3:$O$1377)</f>
        <v>21</v>
      </c>
      <c r="R9" s="65">
        <f t="shared" si="1"/>
        <v>238</v>
      </c>
      <c r="S9" s="66">
        <f t="shared" si="2"/>
        <v>8.1081081081081086E-2</v>
      </c>
      <c r="T9" s="65">
        <f>VLOOKUP(C9,'5th Cycle APR Raw Data-Last'!$A$3:$S$1377,16,FALSE)</f>
        <v>752</v>
      </c>
      <c r="U9" s="65">
        <f>SUMIF('5th Cycle APR Raw Data-Last'!$A$3:$A$1377,'5th Cycle Summary-Final2'!$C9,'5th Cycle APR Raw Data-Last'!$Q$3:$Q$1377)</f>
        <v>380</v>
      </c>
      <c r="V9" s="65">
        <f t="shared" si="3"/>
        <v>372</v>
      </c>
      <c r="W9" s="66">
        <f t="shared" si="4"/>
        <v>0.50531914893617025</v>
      </c>
      <c r="X9" s="65">
        <f>VLOOKUP(C9,'5th Cycle APR Raw Data-Last'!$A$3:$S$1377,18,FALSE)</f>
        <v>1498</v>
      </c>
      <c r="Y9" s="65">
        <f>SUMIF('5th Cycle APR Raw Data-Last'!$A$3:$A$1377,'5th Cycle Summary-Final2'!$C9,'5th Cycle APR Raw Data-Last'!$S$3:$S$1377)</f>
        <v>503</v>
      </c>
      <c r="Z9" s="65">
        <f t="shared" si="5"/>
        <v>995</v>
      </c>
      <c r="AA9"/>
    </row>
    <row r="10" spans="1:27" s="2" customFormat="1" ht="12.75" customHeight="1" x14ac:dyDescent="0.2">
      <c r="A10" s="2" t="s">
        <v>7</v>
      </c>
      <c r="B10" s="2" t="s">
        <v>8</v>
      </c>
      <c r="C10" s="10" t="s">
        <v>129</v>
      </c>
      <c r="D10" s="65">
        <f>VLOOKUP(C10,'5th Cycle APR Raw Data-Last'!$A$3:$S$1377,6,FALSE)</f>
        <v>1714</v>
      </c>
      <c r="E10" s="65">
        <f>SUMIF('5th Cycle APR Raw Data-Last'!$A$3:$A$1377,'5th Cycle Summary-Final2'!$C10,'5th Cycle APR Raw Data-Last'!G$3:G$1377)</f>
        <v>283</v>
      </c>
      <c r="F10" s="65">
        <f>SUMIF('5th Cycle APR Raw Data-Last'!$A$3:$A$1377,'5th Cycle Summary-Final2'!$C10,'5th Cycle APR Raw Data-Last'!H$3:H$1377)</f>
        <v>283</v>
      </c>
      <c r="G10" s="65">
        <f>SUMIF('5th Cycle APR Raw Data-Last'!$A$3:$A$1377,'5th Cycle Summary-Final2'!$C10,'5th Cycle APR Raw Data-Last'!I$3:I$1377)</f>
        <v>0</v>
      </c>
      <c r="H10" s="65">
        <f t="shared" si="6"/>
        <v>1431</v>
      </c>
      <c r="I10" s="66">
        <f t="shared" si="7"/>
        <v>0.16511085180863477</v>
      </c>
      <c r="J10" s="65">
        <f>VLOOKUP(C10,'5th Cycle APR Raw Data-Last'!$A$3:$S$1377,10,FALSE)</f>
        <v>926</v>
      </c>
      <c r="K10" s="65">
        <f>SUMIF('5th Cycle APR Raw Data-Last'!$A$3:$A$1377,'5th Cycle Summary-Final2'!$C10,'5th Cycle APR Raw Data-Last'!K$3:K$1377)</f>
        <v>249</v>
      </c>
      <c r="L10" s="65">
        <f>SUMIF('5th Cycle APR Raw Data-Last'!$A$3:$A$1377,'5th Cycle Summary-Final2'!$C10,'5th Cycle APR Raw Data-Last'!L$3:L$1377)</f>
        <v>249</v>
      </c>
      <c r="M10" s="65">
        <f>SUMIF('5th Cycle APR Raw Data-Last'!$A$3:$A$1377,'5th Cycle Summary-Final2'!$C10,'5th Cycle APR Raw Data-Last'!M$3:M$1377)</f>
        <v>0</v>
      </c>
      <c r="N10" s="65">
        <f t="shared" si="8"/>
        <v>677</v>
      </c>
      <c r="O10" s="66">
        <f t="shared" si="0"/>
        <v>0.2688984881209503</v>
      </c>
      <c r="P10" s="65">
        <f>VLOOKUP(C10,'5th Cycle APR Raw Data-Last'!$A$3:$S$1377,14,FALSE)</f>
        <v>978</v>
      </c>
      <c r="Q10" s="65">
        <f>SUMIF('5th Cycle APR Raw Data-Last'!$A$3:$A$1377,'5th Cycle Summary-Final2'!$C10,'5th Cycle APR Raw Data-Last'!$O$3:$O$1377)</f>
        <v>0</v>
      </c>
      <c r="R10" s="65">
        <f t="shared" si="1"/>
        <v>978</v>
      </c>
      <c r="S10" s="66">
        <f t="shared" si="2"/>
        <v>0</v>
      </c>
      <c r="T10" s="65">
        <f>VLOOKUP(C10,'5th Cycle APR Raw Data-Last'!$A$3:$S$1377,16,FALSE)</f>
        <v>1837</v>
      </c>
      <c r="U10" s="65">
        <f>SUMIF('5th Cycle APR Raw Data-Last'!$A$3:$A$1377,'5th Cycle Summary-Final2'!$C10,'5th Cycle APR Raw Data-Last'!$Q$3:$Q$1377)</f>
        <v>2573</v>
      </c>
      <c r="V10" s="65">
        <f t="shared" si="3"/>
        <v>0</v>
      </c>
      <c r="W10" s="66">
        <f t="shared" si="4"/>
        <v>1.4006532389765922</v>
      </c>
      <c r="X10" s="65">
        <f>VLOOKUP(C10,'5th Cycle APR Raw Data-Last'!$A$3:$S$1377,18,FALSE)</f>
        <v>5455</v>
      </c>
      <c r="Y10" s="65">
        <f>SUMIF('5th Cycle APR Raw Data-Last'!$A$3:$A$1377,'5th Cycle Summary-Final2'!$C10,'5th Cycle APR Raw Data-Last'!$S$3:$S$1377)</f>
        <v>3105</v>
      </c>
      <c r="Z10" s="65">
        <f t="shared" si="5"/>
        <v>3086</v>
      </c>
      <c r="AA10"/>
    </row>
    <row r="11" spans="1:27" s="2" customFormat="1" ht="12.75" customHeight="1" x14ac:dyDescent="0.2">
      <c r="A11" s="2" t="s">
        <v>7</v>
      </c>
      <c r="B11" s="2" t="s">
        <v>8</v>
      </c>
      <c r="C11" s="10" t="s">
        <v>145</v>
      </c>
      <c r="D11" s="65">
        <f>VLOOKUP(C11,'5th Cycle APR Raw Data-Last'!$A$3:$S$1377,6,FALSE)</f>
        <v>851</v>
      </c>
      <c r="E11" s="65">
        <f>SUMIF('5th Cycle APR Raw Data-Last'!$A$3:$A$1377,'5th Cycle Summary-Final2'!$C11,'5th Cycle APR Raw Data-Last'!G$3:G$1377)</f>
        <v>40</v>
      </c>
      <c r="F11" s="65">
        <f>SUMIF('5th Cycle APR Raw Data-Last'!$A$3:$A$1377,'5th Cycle Summary-Final2'!$C11,'5th Cycle APR Raw Data-Last'!H$3:H$1377)</f>
        <v>40</v>
      </c>
      <c r="G11" s="65">
        <f>SUMIF('5th Cycle APR Raw Data-Last'!$A$3:$A$1377,'5th Cycle Summary-Final2'!$C11,'5th Cycle APR Raw Data-Last'!I$3:I$1377)</f>
        <v>0</v>
      </c>
      <c r="H11" s="65">
        <f t="shared" si="6"/>
        <v>811</v>
      </c>
      <c r="I11" s="66">
        <f t="shared" si="7"/>
        <v>4.700352526439483E-2</v>
      </c>
      <c r="J11" s="65">
        <f>VLOOKUP(C11,'5th Cycle APR Raw Data-Last'!$A$3:$S$1377,10,FALSE)</f>
        <v>480</v>
      </c>
      <c r="K11" s="65">
        <f>SUMIF('5th Cycle APR Raw Data-Last'!$A$3:$A$1377,'5th Cycle Summary-Final2'!$C11,'5th Cycle APR Raw Data-Last'!K$3:K$1377)</f>
        <v>19</v>
      </c>
      <c r="L11" s="65">
        <f>SUMIF('5th Cycle APR Raw Data-Last'!$A$3:$A$1377,'5th Cycle Summary-Final2'!$C11,'5th Cycle APR Raw Data-Last'!L$3:L$1377)</f>
        <v>19</v>
      </c>
      <c r="M11" s="65">
        <f>SUMIF('5th Cycle APR Raw Data-Last'!$A$3:$A$1377,'5th Cycle Summary-Final2'!$C11,'5th Cycle APR Raw Data-Last'!M$3:M$1377)</f>
        <v>0</v>
      </c>
      <c r="N11" s="65">
        <f t="shared" si="8"/>
        <v>461</v>
      </c>
      <c r="O11" s="66">
        <f t="shared" si="0"/>
        <v>3.9583333333333331E-2</v>
      </c>
      <c r="P11" s="65">
        <f>VLOOKUP(C11,'5th Cycle APR Raw Data-Last'!$A$3:$S$1377,14,FALSE)</f>
        <v>608</v>
      </c>
      <c r="Q11" s="65">
        <f>SUMIF('5th Cycle APR Raw Data-Last'!$A$3:$A$1377,'5th Cycle Summary-Final2'!$C11,'5th Cycle APR Raw Data-Last'!$O$3:$O$1377)</f>
        <v>0</v>
      </c>
      <c r="R11" s="65">
        <f t="shared" si="1"/>
        <v>608</v>
      </c>
      <c r="S11" s="66">
        <f t="shared" si="2"/>
        <v>0</v>
      </c>
      <c r="T11" s="65">
        <f>VLOOKUP(C11,'5th Cycle APR Raw Data-Last'!$A$3:$S$1377,16,FALSE)</f>
        <v>1981</v>
      </c>
      <c r="U11" s="65">
        <f>SUMIF('5th Cycle APR Raw Data-Last'!$A$3:$A$1377,'5th Cycle Summary-Final2'!$C11,'5th Cycle APR Raw Data-Last'!$Q$3:$Q$1377)</f>
        <v>728</v>
      </c>
      <c r="V11" s="65">
        <f t="shared" si="3"/>
        <v>1253</v>
      </c>
      <c r="W11" s="66">
        <f t="shared" si="4"/>
        <v>0.36749116607773852</v>
      </c>
      <c r="X11" s="65">
        <f>VLOOKUP(C11,'5th Cycle APR Raw Data-Last'!$A$3:$S$1377,18,FALSE)</f>
        <v>3920</v>
      </c>
      <c r="Y11" s="65">
        <f>SUMIF('5th Cycle APR Raw Data-Last'!$A$3:$A$1377,'5th Cycle Summary-Final2'!$C11,'5th Cycle APR Raw Data-Last'!$S$3:$S$1377)</f>
        <v>787</v>
      </c>
      <c r="Z11" s="65">
        <f t="shared" si="5"/>
        <v>3133</v>
      </c>
      <c r="AA11"/>
    </row>
    <row r="12" spans="1:27" s="2" customFormat="1" ht="12.75" customHeight="1" x14ac:dyDescent="0.2">
      <c r="A12" s="2" t="s">
        <v>7</v>
      </c>
      <c r="B12" s="2" t="s">
        <v>8</v>
      </c>
      <c r="C12" s="10" t="s">
        <v>178</v>
      </c>
      <c r="D12" s="65">
        <f>VLOOKUP(C12,'5th Cycle APR Raw Data-Last'!$A$3:$S$1377,6,FALSE)</f>
        <v>839</v>
      </c>
      <c r="E12" s="65">
        <f>SUMIF('5th Cycle APR Raw Data-Last'!$A$3:$A$1377,'5th Cycle Summary-Final2'!$C12,'5th Cycle APR Raw Data-Last'!G$3:G$1377)</f>
        <v>52</v>
      </c>
      <c r="F12" s="65">
        <f>SUMIF('5th Cycle APR Raw Data-Last'!$A$3:$A$1377,'5th Cycle Summary-Final2'!$C12,'5th Cycle APR Raw Data-Last'!H$3:H$1377)</f>
        <v>52</v>
      </c>
      <c r="G12" s="65">
        <f>SUMIF('5th Cycle APR Raw Data-Last'!$A$3:$A$1377,'5th Cycle Summary-Final2'!$C12,'5th Cycle APR Raw Data-Last'!I$3:I$1377)</f>
        <v>0</v>
      </c>
      <c r="H12" s="65">
        <f t="shared" si="6"/>
        <v>787</v>
      </c>
      <c r="I12" s="66">
        <f t="shared" si="7"/>
        <v>6.197854588796186E-2</v>
      </c>
      <c r="J12" s="65">
        <f>VLOOKUP(C12,'5th Cycle APR Raw Data-Last'!$A$3:$S$1377,10,FALSE)</f>
        <v>474</v>
      </c>
      <c r="K12" s="65">
        <f>SUMIF('5th Cycle APR Raw Data-Last'!$A$3:$A$1377,'5th Cycle Summary-Final2'!$C12,'5th Cycle APR Raw Data-Last'!K$3:K$1377)</f>
        <v>43</v>
      </c>
      <c r="L12" s="65">
        <f>SUMIF('5th Cycle APR Raw Data-Last'!$A$3:$A$1377,'5th Cycle Summary-Final2'!$C12,'5th Cycle APR Raw Data-Last'!L$3:L$1377)</f>
        <v>31</v>
      </c>
      <c r="M12" s="65">
        <f>SUMIF('5th Cycle APR Raw Data-Last'!$A$3:$A$1377,'5th Cycle Summary-Final2'!$C12,'5th Cycle APR Raw Data-Last'!M$3:M$1377)</f>
        <v>12</v>
      </c>
      <c r="N12" s="65">
        <f t="shared" si="8"/>
        <v>431</v>
      </c>
      <c r="O12" s="66">
        <f t="shared" si="0"/>
        <v>9.0717299578059074E-2</v>
      </c>
      <c r="P12" s="65">
        <f>VLOOKUP(C12,'5th Cycle APR Raw Data-Last'!$A$3:$S$1377,14,FALSE)</f>
        <v>496</v>
      </c>
      <c r="Q12" s="65">
        <f>SUMIF('5th Cycle APR Raw Data-Last'!$A$3:$A$1377,'5th Cycle Summary-Final2'!$C12,'5th Cycle APR Raw Data-Last'!$O$3:$O$1377)</f>
        <v>439</v>
      </c>
      <c r="R12" s="65">
        <f t="shared" si="1"/>
        <v>57</v>
      </c>
      <c r="S12" s="66">
        <f t="shared" si="2"/>
        <v>0.88508064516129037</v>
      </c>
      <c r="T12" s="65">
        <f>VLOOKUP(C12,'5th Cycle APR Raw Data-Last'!$A$3:$S$1377,16,FALSE)</f>
        <v>920</v>
      </c>
      <c r="U12" s="65">
        <f>SUMIF('5th Cycle APR Raw Data-Last'!$A$3:$A$1377,'5th Cycle Summary-Final2'!$C12,'5th Cycle APR Raw Data-Last'!$Q$3:$Q$1377)</f>
        <v>826</v>
      </c>
      <c r="V12" s="65">
        <f t="shared" si="3"/>
        <v>94</v>
      </c>
      <c r="W12" s="66">
        <f t="shared" si="4"/>
        <v>0.89782608695652177</v>
      </c>
      <c r="X12" s="65">
        <f>VLOOKUP(C12,'5th Cycle APR Raw Data-Last'!$A$3:$S$1377,18,FALSE)</f>
        <v>2729</v>
      </c>
      <c r="Y12" s="65">
        <f>SUMIF('5th Cycle APR Raw Data-Last'!$A$3:$A$1377,'5th Cycle Summary-Final2'!$C12,'5th Cycle APR Raw Data-Last'!$S$3:$S$1377)</f>
        <v>1360</v>
      </c>
      <c r="Z12" s="65">
        <f t="shared" si="5"/>
        <v>1369</v>
      </c>
      <c r="AA12"/>
    </row>
    <row r="13" spans="1:27" s="2" customFormat="1" ht="12.75" customHeight="1" x14ac:dyDescent="0.2">
      <c r="A13" s="2" t="s">
        <v>7</v>
      </c>
      <c r="B13" s="2" t="s">
        <v>8</v>
      </c>
      <c r="C13" s="10" t="s">
        <v>210</v>
      </c>
      <c r="D13" s="65">
        <f>VLOOKUP(C13,'5th Cycle APR Raw Data-Last'!$A$3:$S$1377,6,FALSE)</f>
        <v>330</v>
      </c>
      <c r="E13" s="65">
        <f>SUMIF('5th Cycle APR Raw Data-Last'!$A$3:$A$1377,'5th Cycle Summary-Final2'!$C13,'5th Cycle APR Raw Data-Last'!G$3:G$1377)</f>
        <v>0</v>
      </c>
      <c r="F13" s="65">
        <f>SUMIF('5th Cycle APR Raw Data-Last'!$A$3:$A$1377,'5th Cycle Summary-Final2'!$C13,'5th Cycle APR Raw Data-Last'!H$3:H$1377)</f>
        <v>0</v>
      </c>
      <c r="G13" s="65">
        <f>SUMIF('5th Cycle APR Raw Data-Last'!$A$3:$A$1377,'5th Cycle Summary-Final2'!$C13,'5th Cycle APR Raw Data-Last'!I$3:I$1377)</f>
        <v>0</v>
      </c>
      <c r="H13" s="65">
        <f t="shared" si="6"/>
        <v>330</v>
      </c>
      <c r="I13" s="66">
        <f t="shared" si="7"/>
        <v>0</v>
      </c>
      <c r="J13" s="65">
        <f>VLOOKUP(C13,'5th Cycle APR Raw Data-Last'!$A$3:$S$1377,10,FALSE)</f>
        <v>167</v>
      </c>
      <c r="K13" s="65">
        <f>SUMIF('5th Cycle APR Raw Data-Last'!$A$3:$A$1377,'5th Cycle Summary-Final2'!$C13,'5th Cycle APR Raw Data-Last'!K$3:K$1377)</f>
        <v>0</v>
      </c>
      <c r="L13" s="65">
        <f>SUMIF('5th Cycle APR Raw Data-Last'!$A$3:$A$1377,'5th Cycle Summary-Final2'!$C13,'5th Cycle APR Raw Data-Last'!L$3:L$1377)</f>
        <v>0</v>
      </c>
      <c r="M13" s="65">
        <f>SUMIF('5th Cycle APR Raw Data-Last'!$A$3:$A$1377,'5th Cycle Summary-Final2'!$C13,'5th Cycle APR Raw Data-Last'!M$3:M$1377)</f>
        <v>0</v>
      </c>
      <c r="N13" s="65">
        <f t="shared" si="8"/>
        <v>167</v>
      </c>
      <c r="O13" s="66">
        <f t="shared" si="0"/>
        <v>0</v>
      </c>
      <c r="P13" s="65">
        <f>VLOOKUP(C13,'5th Cycle APR Raw Data-Last'!$A$3:$S$1377,14,FALSE)</f>
        <v>158</v>
      </c>
      <c r="Q13" s="65">
        <f>SUMIF('5th Cycle APR Raw Data-Last'!$A$3:$A$1377,'5th Cycle Summary-Final2'!$C13,'5th Cycle APR Raw Data-Last'!$O$3:$O$1377)</f>
        <v>36</v>
      </c>
      <c r="R13" s="65">
        <f t="shared" si="1"/>
        <v>122</v>
      </c>
      <c r="S13" s="66">
        <f t="shared" si="2"/>
        <v>0.22784810126582278</v>
      </c>
      <c r="T13" s="65">
        <f>VLOOKUP(C13,'5th Cycle APR Raw Data-Last'!$A$3:$S$1377,16,FALSE)</f>
        <v>423</v>
      </c>
      <c r="U13" s="65">
        <f>SUMIF('5th Cycle APR Raw Data-Last'!$A$3:$A$1377,'5th Cycle Summary-Final2'!$C13,'5th Cycle APR Raw Data-Last'!$Q$3:$Q$1377)</f>
        <v>54</v>
      </c>
      <c r="V13" s="65">
        <f t="shared" si="3"/>
        <v>369</v>
      </c>
      <c r="W13" s="66">
        <f t="shared" si="4"/>
        <v>0.1276595744680851</v>
      </c>
      <c r="X13" s="65">
        <f>VLOOKUP(C13,'5th Cycle APR Raw Data-Last'!$A$3:$S$1377,18,FALSE)</f>
        <v>1078</v>
      </c>
      <c r="Y13" s="65">
        <f>SUMIF('5th Cycle APR Raw Data-Last'!$A$3:$A$1377,'5th Cycle Summary-Final2'!$C13,'5th Cycle APR Raw Data-Last'!$S$3:$S$1377)</f>
        <v>90</v>
      </c>
      <c r="Z13" s="65">
        <f t="shared" si="5"/>
        <v>988</v>
      </c>
      <c r="AA13"/>
    </row>
    <row r="14" spans="1:27" s="2" customFormat="1" ht="12.75" customHeight="1" x14ac:dyDescent="0.2">
      <c r="A14" s="2" t="s">
        <v>7</v>
      </c>
      <c r="B14" s="2" t="s">
        <v>8</v>
      </c>
      <c r="C14" s="10" t="s">
        <v>213</v>
      </c>
      <c r="D14" s="65">
        <f>VLOOKUP(C14,'5th Cycle APR Raw Data-Last'!$A$3:$S$1377,6,FALSE)</f>
        <v>2059</v>
      </c>
      <c r="E14" s="65">
        <f>SUMIF('5th Cycle APR Raw Data-Last'!$A$3:$A$1377,'5th Cycle Summary-Final2'!$C14,'5th Cycle APR Raw Data-Last'!G$3:G$1377)</f>
        <v>371</v>
      </c>
      <c r="F14" s="65">
        <f>SUMIF('5th Cycle APR Raw Data-Last'!$A$3:$A$1377,'5th Cycle Summary-Final2'!$C14,'5th Cycle APR Raw Data-Last'!H$3:H$1377)</f>
        <v>371</v>
      </c>
      <c r="G14" s="65">
        <f>SUMIF('5th Cycle APR Raw Data-Last'!$A$3:$A$1377,'5th Cycle Summary-Final2'!$C14,'5th Cycle APR Raw Data-Last'!I$3:I$1377)</f>
        <v>0</v>
      </c>
      <c r="H14" s="65">
        <f t="shared" si="6"/>
        <v>1688</v>
      </c>
      <c r="I14" s="66">
        <f t="shared" si="7"/>
        <v>0.18018455560951918</v>
      </c>
      <c r="J14" s="65">
        <f>VLOOKUP(C14,'5th Cycle APR Raw Data-Last'!$A$3:$S$1377,10,FALSE)</f>
        <v>2075</v>
      </c>
      <c r="K14" s="65">
        <f>SUMIF('5th Cycle APR Raw Data-Last'!$A$3:$A$1377,'5th Cycle Summary-Final2'!$C14,'5th Cycle APR Raw Data-Last'!K$3:K$1377)</f>
        <v>109</v>
      </c>
      <c r="L14" s="65">
        <f>SUMIF('5th Cycle APR Raw Data-Last'!$A$3:$A$1377,'5th Cycle Summary-Final2'!$C14,'5th Cycle APR Raw Data-Last'!L$3:L$1377)</f>
        <v>109</v>
      </c>
      <c r="M14" s="65">
        <f>SUMIF('5th Cycle APR Raw Data-Last'!$A$3:$A$1377,'5th Cycle Summary-Final2'!$C14,'5th Cycle APR Raw Data-Last'!M$3:M$1377)</f>
        <v>0</v>
      </c>
      <c r="N14" s="65">
        <f t="shared" si="8"/>
        <v>1966</v>
      </c>
      <c r="O14" s="66">
        <f t="shared" si="0"/>
        <v>5.2530120481927713E-2</v>
      </c>
      <c r="P14" s="65">
        <f>VLOOKUP(C14,'5th Cycle APR Raw Data-Last'!$A$3:$S$1377,14,FALSE)</f>
        <v>2815</v>
      </c>
      <c r="Q14" s="65">
        <f>SUMIF('5th Cycle APR Raw Data-Last'!$A$3:$A$1377,'5th Cycle Summary-Final2'!$C14,'5th Cycle APR Raw Data-Last'!$O$3:$O$1377)</f>
        <v>11</v>
      </c>
      <c r="R14" s="65">
        <f t="shared" si="1"/>
        <v>2804</v>
      </c>
      <c r="S14" s="66">
        <f t="shared" si="2"/>
        <v>3.9076376554174064E-3</v>
      </c>
      <c r="T14" s="65">
        <f>VLOOKUP(C14,'5th Cycle APR Raw Data-Last'!$A$3:$S$1377,16,FALSE)</f>
        <v>7816</v>
      </c>
      <c r="U14" s="65">
        <f>SUMIF('5th Cycle APR Raw Data-Last'!$A$3:$A$1377,'5th Cycle Summary-Final2'!$C14,'5th Cycle APR Raw Data-Last'!$Q$3:$Q$1377)</f>
        <v>6685</v>
      </c>
      <c r="V14" s="65">
        <f t="shared" si="3"/>
        <v>1131</v>
      </c>
      <c r="W14" s="66">
        <f t="shared" si="4"/>
        <v>0.85529682702149434</v>
      </c>
      <c r="X14" s="65">
        <f>VLOOKUP(C14,'5th Cycle APR Raw Data-Last'!$A$3:$S$1377,18,FALSE)</f>
        <v>14765</v>
      </c>
      <c r="Y14" s="65">
        <f>SUMIF('5th Cycle APR Raw Data-Last'!$A$3:$A$1377,'5th Cycle Summary-Final2'!$C14,'5th Cycle APR Raw Data-Last'!$S$3:$S$1377)</f>
        <v>7176</v>
      </c>
      <c r="Z14" s="65">
        <f t="shared" si="5"/>
        <v>7589</v>
      </c>
      <c r="AA14"/>
    </row>
    <row r="15" spans="1:27" s="2" customFormat="1" ht="12.75" customHeight="1" x14ac:dyDescent="0.2">
      <c r="A15" s="2" t="s">
        <v>7</v>
      </c>
      <c r="B15" s="2" t="s">
        <v>8</v>
      </c>
      <c r="C15" s="10" t="s">
        <v>958</v>
      </c>
      <c r="D15" s="65">
        <f>VLOOKUP(C15,'5th Cycle APR Raw Data-Last'!$A$3:$S$1377,6,FALSE)</f>
        <v>24</v>
      </c>
      <c r="E15" s="65">
        <f>SUMIF('5th Cycle APR Raw Data-Last'!$A$3:$A$1377,'5th Cycle Summary-Final2'!$C15,'5th Cycle APR Raw Data-Last'!G$3:G$1377)</f>
        <v>3</v>
      </c>
      <c r="F15" s="65">
        <f>SUMIF('5th Cycle APR Raw Data-Last'!$A$3:$A$1377,'5th Cycle Summary-Final2'!$C15,'5th Cycle APR Raw Data-Last'!H$3:H$1377)</f>
        <v>3</v>
      </c>
      <c r="G15" s="65">
        <f>SUMIF('5th Cycle APR Raw Data-Last'!$A$3:$A$1377,'5th Cycle Summary-Final2'!$C15,'5th Cycle APR Raw Data-Last'!I$3:I$1377)</f>
        <v>0</v>
      </c>
      <c r="H15" s="65">
        <f t="shared" si="6"/>
        <v>21</v>
      </c>
      <c r="I15" s="66">
        <f t="shared" si="7"/>
        <v>0.125</v>
      </c>
      <c r="J15" s="65">
        <f>VLOOKUP(C15,'5th Cycle APR Raw Data-Last'!$A$3:$S$1377,10,FALSE)</f>
        <v>14</v>
      </c>
      <c r="K15" s="65">
        <f>SUMIF('5th Cycle APR Raw Data-Last'!$A$3:$A$1377,'5th Cycle Summary-Final2'!$C15,'5th Cycle APR Raw Data-Last'!K$3:K$1377)</f>
        <v>2</v>
      </c>
      <c r="L15" s="65">
        <f>SUMIF('5th Cycle APR Raw Data-Last'!$A$3:$A$1377,'5th Cycle Summary-Final2'!$C15,'5th Cycle APR Raw Data-Last'!L$3:L$1377)</f>
        <v>0</v>
      </c>
      <c r="M15" s="65">
        <f>SUMIF('5th Cycle APR Raw Data-Last'!$A$3:$A$1377,'5th Cycle Summary-Final2'!$C15,'5th Cycle APR Raw Data-Last'!M$3:M$1377)</f>
        <v>2</v>
      </c>
      <c r="N15" s="65">
        <f t="shared" si="8"/>
        <v>12</v>
      </c>
      <c r="O15" s="66">
        <f t="shared" si="0"/>
        <v>0.14285714285714285</v>
      </c>
      <c r="P15" s="65">
        <f>VLOOKUP(C15,'5th Cycle APR Raw Data-Last'!$A$3:$S$1377,14,FALSE)</f>
        <v>15</v>
      </c>
      <c r="Q15" s="65">
        <f>SUMIF('5th Cycle APR Raw Data-Last'!$A$3:$A$1377,'5th Cycle Summary-Final2'!$C15,'5th Cycle APR Raw Data-Last'!$O$3:$O$1377)</f>
        <v>3</v>
      </c>
      <c r="R15" s="65">
        <f t="shared" si="1"/>
        <v>12</v>
      </c>
      <c r="S15" s="66">
        <f t="shared" si="2"/>
        <v>0.2</v>
      </c>
      <c r="T15" s="65">
        <f>VLOOKUP(C15,'5th Cycle APR Raw Data-Last'!$A$3:$S$1377,16,FALSE)</f>
        <v>7</v>
      </c>
      <c r="U15" s="65">
        <f>SUMIF('5th Cycle APR Raw Data-Last'!$A$3:$A$1377,'5th Cycle Summary-Final2'!$C15,'5th Cycle APR Raw Data-Last'!$Q$3:$Q$1377)</f>
        <v>4</v>
      </c>
      <c r="V15" s="65">
        <f t="shared" si="3"/>
        <v>3</v>
      </c>
      <c r="W15" s="66">
        <f t="shared" si="4"/>
        <v>0.5714285714285714</v>
      </c>
      <c r="X15" s="65">
        <f>VLOOKUP(C15,'5th Cycle APR Raw Data-Last'!$A$3:$S$1377,18,FALSE)</f>
        <v>60</v>
      </c>
      <c r="Y15" s="65">
        <f>SUMIF('5th Cycle APR Raw Data-Last'!$A$3:$A$1377,'5th Cycle Summary-Final2'!$C15,'5th Cycle APR Raw Data-Last'!$S$3:$S$1377)</f>
        <v>12</v>
      </c>
      <c r="Z15" s="65">
        <f t="shared" si="5"/>
        <v>48</v>
      </c>
      <c r="AA15"/>
    </row>
    <row r="16" spans="1:27" s="2" customFormat="1" ht="12.75" customHeight="1" x14ac:dyDescent="0.2">
      <c r="A16" s="2" t="s">
        <v>7</v>
      </c>
      <c r="B16" s="2" t="s">
        <v>8</v>
      </c>
      <c r="C16" s="10" t="s">
        <v>240</v>
      </c>
      <c r="D16" s="65">
        <f>VLOOKUP(C16,'5th Cycle APR Raw Data-Last'!$A$3:$S$1377,6,FALSE)</f>
        <v>716</v>
      </c>
      <c r="E16" s="65">
        <f>SUMIF('5th Cycle APR Raw Data-Last'!$A$3:$A$1377,'5th Cycle Summary-Final2'!$C16,'5th Cycle APR Raw Data-Last'!G$3:G$1377)</f>
        <v>220</v>
      </c>
      <c r="F16" s="65">
        <f>SUMIF('5th Cycle APR Raw Data-Last'!$A$3:$A$1377,'5th Cycle Summary-Final2'!$C16,'5th Cycle APR Raw Data-Last'!H$3:H$1377)</f>
        <v>220</v>
      </c>
      <c r="G16" s="65">
        <f>SUMIF('5th Cycle APR Raw Data-Last'!$A$3:$A$1377,'5th Cycle Summary-Final2'!$C16,'5th Cycle APR Raw Data-Last'!I$3:I$1377)</f>
        <v>0</v>
      </c>
      <c r="H16" s="65">
        <f t="shared" si="6"/>
        <v>496</v>
      </c>
      <c r="I16" s="66">
        <f t="shared" si="7"/>
        <v>0.30726256983240224</v>
      </c>
      <c r="J16" s="65">
        <f>VLOOKUP(C16,'5th Cycle APR Raw Data-Last'!$A$3:$S$1377,10,FALSE)</f>
        <v>391</v>
      </c>
      <c r="K16" s="65">
        <f>SUMIF('5th Cycle APR Raw Data-Last'!$A$3:$A$1377,'5th Cycle Summary-Final2'!$C16,'5th Cycle APR Raw Data-Last'!K$3:K$1377)</f>
        <v>44</v>
      </c>
      <c r="L16" s="65">
        <f>SUMIF('5th Cycle APR Raw Data-Last'!$A$3:$A$1377,'5th Cycle Summary-Final2'!$C16,'5th Cycle APR Raw Data-Last'!L$3:L$1377)</f>
        <v>43</v>
      </c>
      <c r="M16" s="65">
        <f>SUMIF('5th Cycle APR Raw Data-Last'!$A$3:$A$1377,'5th Cycle Summary-Final2'!$C16,'5th Cycle APR Raw Data-Last'!M$3:M$1377)</f>
        <v>1</v>
      </c>
      <c r="N16" s="65">
        <f t="shared" si="8"/>
        <v>347</v>
      </c>
      <c r="O16" s="66">
        <f t="shared" si="0"/>
        <v>0.11253196930946291</v>
      </c>
      <c r="P16" s="65">
        <f>VLOOKUP(C16,'5th Cycle APR Raw Data-Last'!$A$3:$S$1377,14,FALSE)</f>
        <v>407</v>
      </c>
      <c r="Q16" s="65">
        <f>SUMIF('5th Cycle APR Raw Data-Last'!$A$3:$A$1377,'5th Cycle Summary-Final2'!$C16,'5th Cycle APR Raw Data-Last'!$O$3:$O$1377)</f>
        <v>15</v>
      </c>
      <c r="R16" s="65">
        <f t="shared" si="1"/>
        <v>392</v>
      </c>
      <c r="S16" s="66">
        <f t="shared" si="2"/>
        <v>3.6855036855036855E-2</v>
      </c>
      <c r="T16" s="65">
        <f>VLOOKUP(C16,'5th Cycle APR Raw Data-Last'!$A$3:$S$1377,16,FALSE)</f>
        <v>553</v>
      </c>
      <c r="U16" s="65">
        <f>SUMIF('5th Cycle APR Raw Data-Last'!$A$3:$A$1377,'5th Cycle Summary-Final2'!$C16,'5th Cycle APR Raw Data-Last'!$Q$3:$Q$1377)</f>
        <v>1432</v>
      </c>
      <c r="V16" s="65">
        <f t="shared" si="3"/>
        <v>0</v>
      </c>
      <c r="W16" s="66">
        <f t="shared" si="4"/>
        <v>2.5895117540687163</v>
      </c>
      <c r="X16" s="65">
        <f>VLOOKUP(C16,'5th Cycle APR Raw Data-Last'!$A$3:$S$1377,18,FALSE)</f>
        <v>2067</v>
      </c>
      <c r="Y16" s="65">
        <f>SUMIF('5th Cycle APR Raw Data-Last'!$A$3:$A$1377,'5th Cycle Summary-Final2'!$C16,'5th Cycle APR Raw Data-Last'!$S$3:$S$1377)</f>
        <v>1711</v>
      </c>
      <c r="Z16" s="65">
        <f t="shared" si="5"/>
        <v>1235</v>
      </c>
      <c r="AA16"/>
    </row>
    <row r="17" spans="1:27" s="2" customFormat="1" ht="12.75" customHeight="1" x14ac:dyDescent="0.2">
      <c r="A17" s="2" t="s">
        <v>7</v>
      </c>
      <c r="B17" s="2" t="s">
        <v>8</v>
      </c>
      <c r="C17" s="10" t="s">
        <v>273</v>
      </c>
      <c r="D17" s="65">
        <f>VLOOKUP(C17,'5th Cycle APR Raw Data-Last'!$A$3:$S$1377,6,FALSE)</f>
        <v>504</v>
      </c>
      <c r="E17" s="65">
        <f>SUMIF('5th Cycle APR Raw Data-Last'!$A$3:$A$1377,'5th Cycle Summary-Final2'!$C17,'5th Cycle APR Raw Data-Last'!G$3:G$1377)</f>
        <v>109</v>
      </c>
      <c r="F17" s="65">
        <f>SUMIF('5th Cycle APR Raw Data-Last'!$A$3:$A$1377,'5th Cycle Summary-Final2'!$C17,'5th Cycle APR Raw Data-Last'!H$3:H$1377)</f>
        <v>109</v>
      </c>
      <c r="G17" s="65">
        <f>SUMIF('5th Cycle APR Raw Data-Last'!$A$3:$A$1377,'5th Cycle Summary-Final2'!$C17,'5th Cycle APR Raw Data-Last'!I$3:I$1377)</f>
        <v>0</v>
      </c>
      <c r="H17" s="65">
        <f t="shared" si="6"/>
        <v>395</v>
      </c>
      <c r="I17" s="66">
        <f t="shared" si="7"/>
        <v>0.21626984126984128</v>
      </c>
      <c r="J17" s="65">
        <f>VLOOKUP(C17,'5th Cycle APR Raw Data-Last'!$A$3:$S$1377,10,FALSE)</f>
        <v>270</v>
      </c>
      <c r="K17" s="65">
        <f>SUMIF('5th Cycle APR Raw Data-Last'!$A$3:$A$1377,'5th Cycle Summary-Final2'!$C17,'5th Cycle APR Raw Data-Last'!K$3:K$1377)</f>
        <v>88</v>
      </c>
      <c r="L17" s="65">
        <f>SUMIF('5th Cycle APR Raw Data-Last'!$A$3:$A$1377,'5th Cycle Summary-Final2'!$C17,'5th Cycle APR Raw Data-Last'!L$3:L$1377)</f>
        <v>88</v>
      </c>
      <c r="M17" s="65">
        <f>SUMIF('5th Cycle APR Raw Data-Last'!$A$3:$A$1377,'5th Cycle Summary-Final2'!$C17,'5th Cycle APR Raw Data-Last'!M$3:M$1377)</f>
        <v>0</v>
      </c>
      <c r="N17" s="65">
        <f t="shared" si="8"/>
        <v>182</v>
      </c>
      <c r="O17" s="66">
        <f t="shared" si="0"/>
        <v>0.32592592592592595</v>
      </c>
      <c r="P17" s="65">
        <f>VLOOKUP(C17,'5th Cycle APR Raw Data-Last'!$A$3:$S$1377,14,FALSE)</f>
        <v>352</v>
      </c>
      <c r="Q17" s="65">
        <f>SUMIF('5th Cycle APR Raw Data-Last'!$A$3:$A$1377,'5th Cycle Summary-Final2'!$C17,'5th Cycle APR Raw Data-Last'!$O$3:$O$1377)</f>
        <v>0</v>
      </c>
      <c r="R17" s="65">
        <f t="shared" si="1"/>
        <v>352</v>
      </c>
      <c r="S17" s="66">
        <f t="shared" si="2"/>
        <v>0</v>
      </c>
      <c r="T17" s="65">
        <f>VLOOKUP(C17,'5th Cycle APR Raw Data-Last'!$A$3:$S$1377,16,FALSE)</f>
        <v>1161</v>
      </c>
      <c r="U17" s="65">
        <f>SUMIF('5th Cycle APR Raw Data-Last'!$A$3:$A$1377,'5th Cycle Summary-Final2'!$C17,'5th Cycle APR Raw Data-Last'!$Q$3:$Q$1377)</f>
        <v>16</v>
      </c>
      <c r="V17" s="65">
        <f t="shared" si="3"/>
        <v>1145</v>
      </c>
      <c r="W17" s="66">
        <f t="shared" si="4"/>
        <v>1.3781223083548665E-2</v>
      </c>
      <c r="X17" s="65">
        <f>VLOOKUP(C17,'5th Cycle APR Raw Data-Last'!$A$3:$S$1377,18,FALSE)</f>
        <v>2287</v>
      </c>
      <c r="Y17" s="65">
        <f>SUMIF('5th Cycle APR Raw Data-Last'!$A$3:$A$1377,'5th Cycle Summary-Final2'!$C17,'5th Cycle APR Raw Data-Last'!$S$3:$S$1377)</f>
        <v>213</v>
      </c>
      <c r="Z17" s="65">
        <f t="shared" si="5"/>
        <v>2074</v>
      </c>
      <c r="AA17"/>
    </row>
    <row r="18" spans="1:27" s="2" customFormat="1" ht="12.75" customHeight="1" x14ac:dyDescent="0.2">
      <c r="A18" s="2" t="s">
        <v>7</v>
      </c>
      <c r="B18" s="2" t="s">
        <v>8</v>
      </c>
      <c r="C18" s="10" t="s">
        <v>311</v>
      </c>
      <c r="D18" s="65">
        <f>VLOOKUP(C18,'5th Cycle APR Raw Data-Last'!$A$3:$S$1377,6,FALSE)</f>
        <v>317</v>
      </c>
      <c r="E18" s="65">
        <f>SUMIF('5th Cycle APR Raw Data-Last'!$A$3:$A$1377,'5th Cycle Summary-Final2'!$C18,'5th Cycle APR Raw Data-Last'!G$3:G$1377)</f>
        <v>0</v>
      </c>
      <c r="F18" s="65">
        <f>SUMIF('5th Cycle APR Raw Data-Last'!$A$3:$A$1377,'5th Cycle Summary-Final2'!$C18,'5th Cycle APR Raw Data-Last'!H$3:H$1377)</f>
        <v>0</v>
      </c>
      <c r="G18" s="65">
        <f>SUMIF('5th Cycle APR Raw Data-Last'!$A$3:$A$1377,'5th Cycle Summary-Final2'!$C18,'5th Cycle APR Raw Data-Last'!I$3:I$1377)</f>
        <v>0</v>
      </c>
      <c r="H18" s="65">
        <f t="shared" si="6"/>
        <v>317</v>
      </c>
      <c r="I18" s="66">
        <f t="shared" si="7"/>
        <v>0</v>
      </c>
      <c r="J18" s="65">
        <f>VLOOKUP(C18,'5th Cycle APR Raw Data-Last'!$A$3:$S$1377,10,FALSE)</f>
        <v>264</v>
      </c>
      <c r="K18" s="65">
        <f>SUMIF('5th Cycle APR Raw Data-Last'!$A$3:$A$1377,'5th Cycle Summary-Final2'!$C18,'5th Cycle APR Raw Data-Last'!K$3:K$1377)</f>
        <v>0</v>
      </c>
      <c r="L18" s="65">
        <f>SUMIF('5th Cycle APR Raw Data-Last'!$A$3:$A$1377,'5th Cycle Summary-Final2'!$C18,'5th Cycle APR Raw Data-Last'!L$3:L$1377)</f>
        <v>0</v>
      </c>
      <c r="M18" s="65">
        <f>SUMIF('5th Cycle APR Raw Data-Last'!$A$3:$A$1377,'5th Cycle Summary-Final2'!$C18,'5th Cycle APR Raw Data-Last'!M$3:M$1377)</f>
        <v>0</v>
      </c>
      <c r="N18" s="65">
        <f t="shared" si="8"/>
        <v>264</v>
      </c>
      <c r="O18" s="66">
        <f t="shared" si="0"/>
        <v>0</v>
      </c>
      <c r="P18" s="65">
        <f>VLOOKUP(C18,'5th Cycle APR Raw Data-Last'!$A$3:$S$1377,14,FALSE)</f>
        <v>192</v>
      </c>
      <c r="Q18" s="65">
        <f>SUMIF('5th Cycle APR Raw Data-Last'!$A$3:$A$1377,'5th Cycle Summary-Final2'!$C18,'5th Cycle APR Raw Data-Last'!$O$3:$O$1377)</f>
        <v>253</v>
      </c>
      <c r="R18" s="65">
        <f t="shared" si="1"/>
        <v>0</v>
      </c>
      <c r="S18" s="66">
        <f t="shared" si="2"/>
        <v>1.3177083333333333</v>
      </c>
      <c r="T18" s="65">
        <f>VLOOKUP(C18,'5th Cycle APR Raw Data-Last'!$A$3:$S$1377,16,FALSE)</f>
        <v>417</v>
      </c>
      <c r="U18" s="65">
        <f>SUMIF('5th Cycle APR Raw Data-Last'!$A$3:$A$1377,'5th Cycle Summary-Final2'!$C18,'5th Cycle APR Raw Data-Last'!$Q$3:$Q$1377)</f>
        <v>75</v>
      </c>
      <c r="V18" s="65">
        <f t="shared" si="3"/>
        <v>342</v>
      </c>
      <c r="W18" s="66">
        <f t="shared" si="4"/>
        <v>0.17985611510791366</v>
      </c>
      <c r="X18" s="65">
        <f>VLOOKUP(C18,'5th Cycle APR Raw Data-Last'!$A$3:$S$1377,18,FALSE)</f>
        <v>1190</v>
      </c>
      <c r="Y18" s="65">
        <f>SUMIF('5th Cycle APR Raw Data-Last'!$A$3:$A$1377,'5th Cycle Summary-Final2'!$C18,'5th Cycle APR Raw Data-Last'!$S$3:$S$1377)</f>
        <v>328</v>
      </c>
      <c r="Z18" s="65">
        <f t="shared" si="5"/>
        <v>923</v>
      </c>
      <c r="AA18"/>
    </row>
    <row r="19" spans="1:27" s="2" customFormat="1" ht="12.75" customHeight="1" x14ac:dyDescent="0.2">
      <c r="A19" s="2" t="s">
        <v>1027</v>
      </c>
      <c r="B19" s="2" t="s">
        <v>13</v>
      </c>
      <c r="C19" s="10" t="s">
        <v>1026</v>
      </c>
      <c r="D19" s="65">
        <f>VLOOKUP(C19,'5th Cycle APR Raw Data-Last'!$A$3:$S$1377,6,FALSE)</f>
        <v>7</v>
      </c>
      <c r="E19" s="65">
        <f>SUMIF('5th Cycle APR Raw Data-Last'!$A$3:$A$1377,'5th Cycle Summary-Final2'!$C19,'5th Cycle APR Raw Data-Last'!G$3:G$1377)</f>
        <v>0</v>
      </c>
      <c r="F19" s="65">
        <f>SUMIF('5th Cycle APR Raw Data-Last'!$A$3:$A$1377,'5th Cycle Summary-Final2'!$C19,'5th Cycle APR Raw Data-Last'!H$3:H$1377)</f>
        <v>0</v>
      </c>
      <c r="G19" s="65">
        <f>SUMIF('5th Cycle APR Raw Data-Last'!$A$3:$A$1377,'5th Cycle Summary-Final2'!$C19,'5th Cycle APR Raw Data-Last'!I$3:I$1377)</f>
        <v>0</v>
      </c>
      <c r="H19" s="65">
        <f t="shared" si="6"/>
        <v>7</v>
      </c>
      <c r="I19" s="66">
        <f t="shared" si="7"/>
        <v>0</v>
      </c>
      <c r="J19" s="65">
        <f>VLOOKUP(C19,'5th Cycle APR Raw Data-Last'!$A$3:$S$1377,10,FALSE)</f>
        <v>6</v>
      </c>
      <c r="K19" s="65">
        <f>SUMIF('5th Cycle APR Raw Data-Last'!$A$3:$A$1377,'5th Cycle Summary-Final2'!$C19,'5th Cycle APR Raw Data-Last'!K$3:K$1377)</f>
        <v>2</v>
      </c>
      <c r="L19" s="65">
        <f>SUMIF('5th Cycle APR Raw Data-Last'!$A$3:$A$1377,'5th Cycle Summary-Final2'!$C19,'5th Cycle APR Raw Data-Last'!L$3:L$1377)</f>
        <v>0</v>
      </c>
      <c r="M19" s="65">
        <f>SUMIF('5th Cycle APR Raw Data-Last'!$A$3:$A$1377,'5th Cycle Summary-Final2'!$C19,'5th Cycle APR Raw Data-Last'!M$3:M$1377)</f>
        <v>2</v>
      </c>
      <c r="N19" s="65">
        <f t="shared" si="8"/>
        <v>4</v>
      </c>
      <c r="O19" s="66">
        <f t="shared" si="0"/>
        <v>0.33333333333333331</v>
      </c>
      <c r="P19" s="65">
        <f>VLOOKUP(C19,'5th Cycle APR Raw Data-Last'!$A$3:$S$1377,14,FALSE)</f>
        <v>6</v>
      </c>
      <c r="Q19" s="65">
        <f>SUMIF('5th Cycle APR Raw Data-Last'!$A$3:$A$1377,'5th Cycle Summary-Final2'!$C19,'5th Cycle APR Raw Data-Last'!$O$3:$O$1377)</f>
        <v>4</v>
      </c>
      <c r="R19" s="65">
        <f t="shared" si="1"/>
        <v>2</v>
      </c>
      <c r="S19" s="66">
        <f t="shared" si="2"/>
        <v>0.66666666666666663</v>
      </c>
      <c r="T19" s="65">
        <f>VLOOKUP(C19,'5th Cycle APR Raw Data-Last'!$A$3:$S$1377,16,FALSE)</f>
        <v>11</v>
      </c>
      <c r="U19" s="65">
        <f>SUMIF('5th Cycle APR Raw Data-Last'!$A$3:$A$1377,'5th Cycle Summary-Final2'!$C19,'5th Cycle APR Raw Data-Last'!$Q$3:$Q$1377)</f>
        <v>10</v>
      </c>
      <c r="V19" s="65">
        <f t="shared" si="3"/>
        <v>1</v>
      </c>
      <c r="W19" s="66">
        <f t="shared" si="4"/>
        <v>0.90909090909090906</v>
      </c>
      <c r="X19" s="65">
        <f>VLOOKUP(C19,'5th Cycle APR Raw Data-Last'!$A$3:$S$1377,18,FALSE)</f>
        <v>30</v>
      </c>
      <c r="Y19" s="65">
        <f>SUMIF('5th Cycle APR Raw Data-Last'!$A$3:$A$1377,'5th Cycle Summary-Final2'!$C19,'5th Cycle APR Raw Data-Last'!$S$3:$S$1377)</f>
        <v>16</v>
      </c>
      <c r="Z19" s="65">
        <f t="shared" si="5"/>
        <v>14</v>
      </c>
      <c r="AA19"/>
    </row>
    <row r="20" spans="1:27" s="2" customFormat="1" ht="12.75" customHeight="1" x14ac:dyDescent="0.2">
      <c r="A20" s="2" t="s">
        <v>14</v>
      </c>
      <c r="B20" s="2" t="s">
        <v>13</v>
      </c>
      <c r="C20" s="10" t="s">
        <v>162</v>
      </c>
      <c r="D20" s="65">
        <f>VLOOKUP(C20,'5th Cycle APR Raw Data-Last'!$A$3:$S$1377,6,FALSE)</f>
        <v>4</v>
      </c>
      <c r="E20" s="65">
        <f>SUMIF('5th Cycle APR Raw Data-Last'!$A$3:$A$1377,'5th Cycle Summary-Final2'!$C20,'5th Cycle APR Raw Data-Last'!G$3:G$1377)</f>
        <v>0</v>
      </c>
      <c r="F20" s="65">
        <f>SUMIF('5th Cycle APR Raw Data-Last'!$A$3:$A$1377,'5th Cycle Summary-Final2'!$C20,'5th Cycle APR Raw Data-Last'!H$3:H$1377)</f>
        <v>0</v>
      </c>
      <c r="G20" s="65">
        <f>SUMIF('5th Cycle APR Raw Data-Last'!$A$3:$A$1377,'5th Cycle Summary-Final2'!$C20,'5th Cycle APR Raw Data-Last'!I$3:I$1377)</f>
        <v>0</v>
      </c>
      <c r="H20" s="65">
        <f t="shared" si="6"/>
        <v>4</v>
      </c>
      <c r="I20" s="66">
        <f t="shared" si="7"/>
        <v>0</v>
      </c>
      <c r="J20" s="65">
        <f>VLOOKUP(C20,'5th Cycle APR Raw Data-Last'!$A$3:$S$1377,10,FALSE)</f>
        <v>3</v>
      </c>
      <c r="K20" s="65">
        <f>SUMIF('5th Cycle APR Raw Data-Last'!$A$3:$A$1377,'5th Cycle Summary-Final2'!$C20,'5th Cycle APR Raw Data-Last'!K$3:K$1377)</f>
        <v>0</v>
      </c>
      <c r="L20" s="65">
        <f>SUMIF('5th Cycle APR Raw Data-Last'!$A$3:$A$1377,'5th Cycle Summary-Final2'!$C20,'5th Cycle APR Raw Data-Last'!L$3:L$1377)</f>
        <v>0</v>
      </c>
      <c r="M20" s="65">
        <f>SUMIF('5th Cycle APR Raw Data-Last'!$A$3:$A$1377,'5th Cycle Summary-Final2'!$C20,'5th Cycle APR Raw Data-Last'!M$3:M$1377)</f>
        <v>0</v>
      </c>
      <c r="N20" s="65">
        <f t="shared" si="8"/>
        <v>3</v>
      </c>
      <c r="O20" s="66">
        <f t="shared" si="0"/>
        <v>0</v>
      </c>
      <c r="P20" s="65">
        <f>VLOOKUP(C20,'5th Cycle APR Raw Data-Last'!$A$3:$S$1377,14,FALSE)</f>
        <v>4</v>
      </c>
      <c r="Q20" s="65">
        <f>SUMIF('5th Cycle APR Raw Data-Last'!$A$3:$A$1377,'5th Cycle Summary-Final2'!$C20,'5th Cycle APR Raw Data-Last'!$O$3:$O$1377)</f>
        <v>29</v>
      </c>
      <c r="R20" s="65">
        <f t="shared" si="1"/>
        <v>0</v>
      </c>
      <c r="S20" s="66">
        <f t="shared" si="2"/>
        <v>7.25</v>
      </c>
      <c r="T20" s="65">
        <f>VLOOKUP(C20,'5th Cycle APR Raw Data-Last'!$A$3:$S$1377,16,FALSE)</f>
        <v>8</v>
      </c>
      <c r="U20" s="65">
        <f>SUMIF('5th Cycle APR Raw Data-Last'!$A$3:$A$1377,'5th Cycle Summary-Final2'!$C20,'5th Cycle APR Raw Data-Last'!$Q$3:$Q$1377)</f>
        <v>0</v>
      </c>
      <c r="V20" s="65">
        <f t="shared" si="3"/>
        <v>8</v>
      </c>
      <c r="W20" s="66">
        <f t="shared" si="4"/>
        <v>0</v>
      </c>
      <c r="X20" s="65">
        <f>VLOOKUP(C20,'5th Cycle APR Raw Data-Last'!$A$3:$S$1377,18,FALSE)</f>
        <v>19</v>
      </c>
      <c r="Y20" s="65">
        <f>SUMIF('5th Cycle APR Raw Data-Last'!$A$3:$A$1377,'5th Cycle Summary-Final2'!$C20,'5th Cycle APR Raw Data-Last'!$S$3:$S$1377)</f>
        <v>29</v>
      </c>
      <c r="Z20" s="65">
        <f t="shared" si="5"/>
        <v>15</v>
      </c>
      <c r="AA20"/>
    </row>
    <row r="21" spans="1:27" s="2" customFormat="1" ht="12.75" customHeight="1" x14ac:dyDescent="0.2">
      <c r="A21" s="2" t="s">
        <v>14</v>
      </c>
      <c r="B21" s="2" t="s">
        <v>13</v>
      </c>
      <c r="C21" s="10" t="s">
        <v>300</v>
      </c>
      <c r="D21" s="65">
        <f>VLOOKUP(C21,'5th Cycle APR Raw Data-Last'!$A$3:$S$1377,6,FALSE)</f>
        <v>2</v>
      </c>
      <c r="E21" s="65">
        <f>SUMIF('5th Cycle APR Raw Data-Last'!$A$3:$A$1377,'5th Cycle Summary-Final2'!$C21,'5th Cycle APR Raw Data-Last'!G$3:G$1377)</f>
        <v>0</v>
      </c>
      <c r="F21" s="65">
        <f>SUMIF('5th Cycle APR Raw Data-Last'!$A$3:$A$1377,'5th Cycle Summary-Final2'!$C21,'5th Cycle APR Raw Data-Last'!H$3:H$1377)</f>
        <v>0</v>
      </c>
      <c r="G21" s="65">
        <f>SUMIF('5th Cycle APR Raw Data-Last'!$A$3:$A$1377,'5th Cycle Summary-Final2'!$C21,'5th Cycle APR Raw Data-Last'!I$3:I$1377)</f>
        <v>0</v>
      </c>
      <c r="H21" s="65">
        <f t="shared" si="6"/>
        <v>2</v>
      </c>
      <c r="I21" s="66">
        <f t="shared" si="7"/>
        <v>0</v>
      </c>
      <c r="J21" s="65">
        <f>VLOOKUP(C21,'5th Cycle APR Raw Data-Last'!$A$3:$S$1377,10,FALSE)</f>
        <v>2</v>
      </c>
      <c r="K21" s="65">
        <f>SUMIF('5th Cycle APR Raw Data-Last'!$A$3:$A$1377,'5th Cycle Summary-Final2'!$C21,'5th Cycle APR Raw Data-Last'!K$3:K$1377)</f>
        <v>0</v>
      </c>
      <c r="L21" s="65">
        <f>SUMIF('5th Cycle APR Raw Data-Last'!$A$3:$A$1377,'5th Cycle Summary-Final2'!$C21,'5th Cycle APR Raw Data-Last'!L$3:L$1377)</f>
        <v>0</v>
      </c>
      <c r="M21" s="65">
        <f>SUMIF('5th Cycle APR Raw Data-Last'!$A$3:$A$1377,'5th Cycle Summary-Final2'!$C21,'5th Cycle APR Raw Data-Last'!M$3:M$1377)</f>
        <v>0</v>
      </c>
      <c r="N21" s="65">
        <f t="shared" si="8"/>
        <v>2</v>
      </c>
      <c r="O21" s="66">
        <f t="shared" si="0"/>
        <v>0</v>
      </c>
      <c r="P21" s="65">
        <f>VLOOKUP(C21,'5th Cycle APR Raw Data-Last'!$A$3:$S$1377,14,FALSE)</f>
        <v>2</v>
      </c>
      <c r="Q21" s="65">
        <f>SUMIF('5th Cycle APR Raw Data-Last'!$A$3:$A$1377,'5th Cycle Summary-Final2'!$C21,'5th Cycle APR Raw Data-Last'!$O$3:$O$1377)</f>
        <v>20</v>
      </c>
      <c r="R21" s="65">
        <f t="shared" si="1"/>
        <v>0</v>
      </c>
      <c r="S21" s="66">
        <f t="shared" si="2"/>
        <v>10</v>
      </c>
      <c r="T21" s="65">
        <f>VLOOKUP(C21,'5th Cycle APR Raw Data-Last'!$A$3:$S$1377,16,FALSE)</f>
        <v>4</v>
      </c>
      <c r="U21" s="65">
        <f>SUMIF('5th Cycle APR Raw Data-Last'!$A$3:$A$1377,'5th Cycle Summary-Final2'!$C21,'5th Cycle APR Raw Data-Last'!$Q$3:$Q$1377)</f>
        <v>12</v>
      </c>
      <c r="V21" s="65">
        <f t="shared" si="3"/>
        <v>0</v>
      </c>
      <c r="W21" s="66">
        <f t="shared" si="4"/>
        <v>3</v>
      </c>
      <c r="X21" s="65">
        <f>VLOOKUP(C21,'5th Cycle APR Raw Data-Last'!$A$3:$S$1377,18,FALSE)</f>
        <v>10</v>
      </c>
      <c r="Y21" s="65">
        <f>SUMIF('5th Cycle APR Raw Data-Last'!$A$3:$A$1377,'5th Cycle Summary-Final2'!$C21,'5th Cycle APR Raw Data-Last'!$S$3:$S$1377)</f>
        <v>32</v>
      </c>
      <c r="Z21" s="65">
        <f t="shared" si="5"/>
        <v>4</v>
      </c>
      <c r="AA21"/>
    </row>
    <row r="22" spans="1:27" s="2" customFormat="1" ht="12.75" customHeight="1" x14ac:dyDescent="0.2">
      <c r="A22" s="2" t="s">
        <v>46</v>
      </c>
      <c r="B22" s="2" t="s">
        <v>47</v>
      </c>
      <c r="C22" s="10" t="s">
        <v>45</v>
      </c>
      <c r="D22" s="65">
        <f>VLOOKUP(C22,'5th Cycle APR Raw Data-Last'!$A$3:$S$1377,6,FALSE)</f>
        <v>48</v>
      </c>
      <c r="E22" s="65">
        <f>SUMIF('5th Cycle APR Raw Data-Last'!$A$3:$A$1377,'5th Cycle Summary-Final2'!$C22,'5th Cycle APR Raw Data-Last'!G$3:G$1377)</f>
        <v>26</v>
      </c>
      <c r="F22" s="65">
        <f>SUMIF('5th Cycle APR Raw Data-Last'!$A$3:$A$1377,'5th Cycle Summary-Final2'!$C22,'5th Cycle APR Raw Data-Last'!H$3:H$1377)</f>
        <v>26</v>
      </c>
      <c r="G22" s="65">
        <f>SUMIF('5th Cycle APR Raw Data-Last'!$A$3:$A$1377,'5th Cycle Summary-Final2'!$C22,'5th Cycle APR Raw Data-Last'!I$3:I$1377)</f>
        <v>0</v>
      </c>
      <c r="H22" s="65">
        <f t="shared" si="6"/>
        <v>22</v>
      </c>
      <c r="I22" s="66">
        <f t="shared" si="7"/>
        <v>0.54166666666666663</v>
      </c>
      <c r="J22" s="65">
        <f>VLOOKUP(C22,'5th Cycle APR Raw Data-Last'!$A$3:$S$1377,10,FALSE)</f>
        <v>30</v>
      </c>
      <c r="K22" s="65">
        <f>SUMIF('5th Cycle APR Raw Data-Last'!$A$3:$A$1377,'5th Cycle Summary-Final2'!$C22,'5th Cycle APR Raw Data-Last'!K$3:K$1377)</f>
        <v>30</v>
      </c>
      <c r="L22" s="65">
        <f>SUMIF('5th Cycle APR Raw Data-Last'!$A$3:$A$1377,'5th Cycle Summary-Final2'!$C22,'5th Cycle APR Raw Data-Last'!L$3:L$1377)</f>
        <v>30</v>
      </c>
      <c r="M22" s="65">
        <f>SUMIF('5th Cycle APR Raw Data-Last'!$A$3:$A$1377,'5th Cycle Summary-Final2'!$C22,'5th Cycle APR Raw Data-Last'!M$3:M$1377)</f>
        <v>0</v>
      </c>
      <c r="N22" s="65">
        <f t="shared" si="8"/>
        <v>0</v>
      </c>
      <c r="O22" s="66">
        <f t="shared" si="0"/>
        <v>1</v>
      </c>
      <c r="P22" s="65">
        <f>VLOOKUP(C22,'5th Cycle APR Raw Data-Last'!$A$3:$S$1377,14,FALSE)</f>
        <v>24</v>
      </c>
      <c r="Q22" s="65">
        <f>SUMIF('5th Cycle APR Raw Data-Last'!$A$3:$A$1377,'5th Cycle Summary-Final2'!$C22,'5th Cycle APR Raw Data-Last'!$O$3:$O$1377)</f>
        <v>0</v>
      </c>
      <c r="R22" s="65">
        <f t="shared" si="1"/>
        <v>24</v>
      </c>
      <c r="S22" s="66">
        <f t="shared" si="2"/>
        <v>0</v>
      </c>
      <c r="T22" s="65">
        <f>VLOOKUP(C22,'5th Cycle APR Raw Data-Last'!$A$3:$S$1377,16,FALSE)</f>
        <v>82</v>
      </c>
      <c r="U22" s="65">
        <f>SUMIF('5th Cycle APR Raw Data-Last'!$A$3:$A$1377,'5th Cycle Summary-Final2'!$C22,'5th Cycle APR Raw Data-Last'!$Q$3:$Q$1377)</f>
        <v>0</v>
      </c>
      <c r="V22" s="65">
        <f t="shared" si="3"/>
        <v>82</v>
      </c>
      <c r="W22" s="66">
        <f t="shared" si="4"/>
        <v>0</v>
      </c>
      <c r="X22" s="65">
        <f>VLOOKUP(C22,'5th Cycle APR Raw Data-Last'!$A$3:$S$1377,18,FALSE)</f>
        <v>184</v>
      </c>
      <c r="Y22" s="65">
        <f>SUMIF('5th Cycle APR Raw Data-Last'!$A$3:$A$1377,'5th Cycle Summary-Final2'!$C22,'5th Cycle APR Raw Data-Last'!$S$3:$S$1377)</f>
        <v>56</v>
      </c>
      <c r="Z22" s="65">
        <f t="shared" si="5"/>
        <v>128</v>
      </c>
      <c r="AA22"/>
    </row>
    <row r="23" spans="1:27" s="2" customFormat="1" ht="12.75" customHeight="1" x14ac:dyDescent="0.2">
      <c r="A23" s="2" t="s">
        <v>46</v>
      </c>
      <c r="B23" s="2" t="s">
        <v>47</v>
      </c>
      <c r="C23" s="10" t="s">
        <v>1037</v>
      </c>
      <c r="D23" s="65">
        <f>VLOOKUP(C23,'5th Cycle APR Raw Data-Last'!$A$3:$S$1377,6,FALSE)</f>
        <v>682</v>
      </c>
      <c r="E23" s="65">
        <f>SUMIF('5th Cycle APR Raw Data-Last'!$A$3:$A$1377,'5th Cycle Summary-Final2'!$C23,'5th Cycle APR Raw Data-Last'!G$3:G$1377)</f>
        <v>0</v>
      </c>
      <c r="F23" s="65">
        <f>SUMIF('5th Cycle APR Raw Data-Last'!$A$3:$A$1377,'5th Cycle Summary-Final2'!$C23,'5th Cycle APR Raw Data-Last'!H$3:H$1377)</f>
        <v>0</v>
      </c>
      <c r="G23" s="65">
        <f>SUMIF('5th Cycle APR Raw Data-Last'!$A$3:$A$1377,'5th Cycle Summary-Final2'!$C23,'5th Cycle APR Raw Data-Last'!I$3:I$1377)</f>
        <v>0</v>
      </c>
      <c r="H23" s="65">
        <f t="shared" si="6"/>
        <v>682</v>
      </c>
      <c r="I23" s="66">
        <f t="shared" si="7"/>
        <v>0</v>
      </c>
      <c r="J23" s="65">
        <f>VLOOKUP(C23,'5th Cycle APR Raw Data-Last'!$A$3:$S$1377,10,FALSE)</f>
        <v>545</v>
      </c>
      <c r="K23" s="65">
        <f>SUMIF('5th Cycle APR Raw Data-Last'!$A$3:$A$1377,'5th Cycle Summary-Final2'!$C23,'5th Cycle APR Raw Data-Last'!K$3:K$1377)</f>
        <v>8</v>
      </c>
      <c r="L23" s="65">
        <f>SUMIF('5th Cycle APR Raw Data-Last'!$A$3:$A$1377,'5th Cycle Summary-Final2'!$C23,'5th Cycle APR Raw Data-Last'!L$3:L$1377)</f>
        <v>8</v>
      </c>
      <c r="M23" s="65">
        <f>SUMIF('5th Cycle APR Raw Data-Last'!$A$3:$A$1377,'5th Cycle Summary-Final2'!$C23,'5th Cycle APR Raw Data-Last'!M$3:M$1377)</f>
        <v>0</v>
      </c>
      <c r="N23" s="65">
        <f t="shared" si="8"/>
        <v>537</v>
      </c>
      <c r="O23" s="66">
        <f t="shared" si="0"/>
        <v>1.4678899082568808E-2</v>
      </c>
      <c r="P23" s="65">
        <f>VLOOKUP(C23,'5th Cycle APR Raw Data-Last'!$A$3:$S$1377,14,FALSE)</f>
        <v>480</v>
      </c>
      <c r="Q23" s="65">
        <f>SUMIF('5th Cycle APR Raw Data-Last'!$A$3:$A$1377,'5th Cycle Summary-Final2'!$C23,'5th Cycle APR Raw Data-Last'!$O$3:$O$1377)</f>
        <v>33</v>
      </c>
      <c r="R23" s="65">
        <f t="shared" si="1"/>
        <v>447</v>
      </c>
      <c r="S23" s="66">
        <f t="shared" si="2"/>
        <v>6.8750000000000006E-2</v>
      </c>
      <c r="T23" s="65">
        <f>VLOOKUP(C23,'5th Cycle APR Raw Data-Last'!$A$3:$S$1377,16,FALSE)</f>
        <v>1267</v>
      </c>
      <c r="U23" s="65">
        <f>SUMIF('5th Cycle APR Raw Data-Last'!$A$3:$A$1377,'5th Cycle Summary-Final2'!$C23,'5th Cycle APR Raw Data-Last'!$Q$3:$Q$1377)</f>
        <v>207</v>
      </c>
      <c r="V23" s="65">
        <f t="shared" si="3"/>
        <v>1060</v>
      </c>
      <c r="W23" s="66">
        <f t="shared" si="4"/>
        <v>0.1633780584056827</v>
      </c>
      <c r="X23" s="65">
        <f>VLOOKUP(C23,'5th Cycle APR Raw Data-Last'!$A$3:$S$1377,18,FALSE)</f>
        <v>2974</v>
      </c>
      <c r="Y23" s="65">
        <f>SUMIF('5th Cycle APR Raw Data-Last'!$A$3:$A$1377,'5th Cycle Summary-Final2'!$C23,'5th Cycle APR Raw Data-Last'!$S$3:$S$1377)</f>
        <v>248</v>
      </c>
      <c r="Z23" s="65">
        <f t="shared" si="5"/>
        <v>2726</v>
      </c>
      <c r="AA23"/>
    </row>
    <row r="24" spans="1:27" s="2" customFormat="1" ht="12.75" customHeight="1" x14ac:dyDescent="0.2">
      <c r="A24" s="2" t="s">
        <v>46</v>
      </c>
      <c r="B24" s="2" t="s">
        <v>47</v>
      </c>
      <c r="C24" s="10" t="s">
        <v>73</v>
      </c>
      <c r="D24" s="65">
        <f>VLOOKUP(C24,'5th Cycle APR Raw Data-Last'!$A$3:$S$1377,6,FALSE)</f>
        <v>974</v>
      </c>
      <c r="E24" s="65">
        <f>SUMIF('5th Cycle APR Raw Data-Last'!$A$3:$A$1377,'5th Cycle Summary-Final2'!$C24,'5th Cycle APR Raw Data-Last'!G$3:G$1377)</f>
        <v>15</v>
      </c>
      <c r="F24" s="65">
        <f>SUMIF('5th Cycle APR Raw Data-Last'!$A$3:$A$1377,'5th Cycle Summary-Final2'!$C24,'5th Cycle APR Raw Data-Last'!H$3:H$1377)</f>
        <v>15</v>
      </c>
      <c r="G24" s="65">
        <f>SUMIF('5th Cycle APR Raw Data-Last'!$A$3:$A$1377,'5th Cycle Summary-Final2'!$C24,'5th Cycle APR Raw Data-Last'!I$3:I$1377)</f>
        <v>0</v>
      </c>
      <c r="H24" s="65">
        <f t="shared" si="6"/>
        <v>959</v>
      </c>
      <c r="I24" s="66">
        <f t="shared" si="7"/>
        <v>1.5400410677618069E-2</v>
      </c>
      <c r="J24" s="65">
        <f>VLOOKUP(C24,'5th Cycle APR Raw Data-Last'!$A$3:$S$1377,10,FALSE)</f>
        <v>643</v>
      </c>
      <c r="K24" s="65">
        <f>SUMIF('5th Cycle APR Raw Data-Last'!$A$3:$A$1377,'5th Cycle Summary-Final2'!$C24,'5th Cycle APR Raw Data-Last'!K$3:K$1377)</f>
        <v>5</v>
      </c>
      <c r="L24" s="65">
        <f>SUMIF('5th Cycle APR Raw Data-Last'!$A$3:$A$1377,'5th Cycle Summary-Final2'!$C24,'5th Cycle APR Raw Data-Last'!L$3:L$1377)</f>
        <v>5</v>
      </c>
      <c r="M24" s="65">
        <f>SUMIF('5th Cycle APR Raw Data-Last'!$A$3:$A$1377,'5th Cycle Summary-Final2'!$C24,'5th Cycle APR Raw Data-Last'!M$3:M$1377)</f>
        <v>0</v>
      </c>
      <c r="N24" s="65">
        <f t="shared" si="8"/>
        <v>638</v>
      </c>
      <c r="O24" s="66">
        <f t="shared" si="0"/>
        <v>7.7760497667185074E-3</v>
      </c>
      <c r="P24" s="65">
        <f>VLOOKUP(C24,'5th Cycle APR Raw Data-Last'!$A$3:$S$1377,14,FALSE)</f>
        <v>708</v>
      </c>
      <c r="Q24" s="65">
        <f>SUMIF('5th Cycle APR Raw Data-Last'!$A$3:$A$1377,'5th Cycle Summary-Final2'!$C24,'5th Cycle APR Raw Data-Last'!$O$3:$O$1377)</f>
        <v>324</v>
      </c>
      <c r="R24" s="65">
        <f t="shared" si="1"/>
        <v>384</v>
      </c>
      <c r="S24" s="66">
        <f t="shared" si="2"/>
        <v>0.4576271186440678</v>
      </c>
      <c r="T24" s="65">
        <f>VLOOKUP(C24,'5th Cycle APR Raw Data-Last'!$A$3:$S$1377,16,FALSE)</f>
        <v>1638</v>
      </c>
      <c r="U24" s="65">
        <f>SUMIF('5th Cycle APR Raw Data-Last'!$A$3:$A$1377,'5th Cycle Summary-Final2'!$C24,'5th Cycle APR Raw Data-Last'!$Q$3:$Q$1377)</f>
        <v>1333</v>
      </c>
      <c r="V24" s="65">
        <f t="shared" si="3"/>
        <v>305</v>
      </c>
      <c r="W24" s="66">
        <f t="shared" si="4"/>
        <v>0.81379731379731379</v>
      </c>
      <c r="X24" s="65">
        <f>VLOOKUP(C24,'5th Cycle APR Raw Data-Last'!$A$3:$S$1377,18,FALSE)</f>
        <v>3963</v>
      </c>
      <c r="Y24" s="65">
        <f>SUMIF('5th Cycle APR Raw Data-Last'!$A$3:$A$1377,'5th Cycle Summary-Final2'!$C24,'5th Cycle APR Raw Data-Last'!$S$3:$S$1377)</f>
        <v>1677</v>
      </c>
      <c r="Z24" s="65">
        <f t="shared" si="5"/>
        <v>2286</v>
      </c>
      <c r="AA24"/>
    </row>
    <row r="25" spans="1:27" s="2" customFormat="1" ht="12.75" customHeight="1" x14ac:dyDescent="0.2">
      <c r="A25" s="2" t="s">
        <v>46</v>
      </c>
      <c r="B25" s="2" t="s">
        <v>47</v>
      </c>
      <c r="C25" s="10" t="s">
        <v>221</v>
      </c>
      <c r="D25" s="65">
        <f>VLOOKUP(C25,'5th Cycle APR Raw Data-Last'!$A$3:$S$1377,6,FALSE)</f>
        <v>419</v>
      </c>
      <c r="E25" s="65">
        <f>SUMIF('5th Cycle APR Raw Data-Last'!$A$3:$A$1377,'5th Cycle Summary-Final2'!$C25,'5th Cycle APR Raw Data-Last'!G$3:G$1377)</f>
        <v>10</v>
      </c>
      <c r="F25" s="65">
        <f>SUMIF('5th Cycle APR Raw Data-Last'!$A$3:$A$1377,'5th Cycle Summary-Final2'!$C25,'5th Cycle APR Raw Data-Last'!H$3:H$1377)</f>
        <v>0</v>
      </c>
      <c r="G25" s="65">
        <f>SUMIF('5th Cycle APR Raw Data-Last'!$A$3:$A$1377,'5th Cycle Summary-Final2'!$C25,'5th Cycle APR Raw Data-Last'!I$3:I$1377)</f>
        <v>10</v>
      </c>
      <c r="H25" s="65">
        <f t="shared" si="6"/>
        <v>409</v>
      </c>
      <c r="I25" s="66">
        <f t="shared" si="7"/>
        <v>2.386634844868735E-2</v>
      </c>
      <c r="J25" s="65">
        <f>VLOOKUP(C25,'5th Cycle APR Raw Data-Last'!$A$3:$S$1377,10,FALSE)</f>
        <v>284</v>
      </c>
      <c r="K25" s="65">
        <f>SUMIF('5th Cycle APR Raw Data-Last'!$A$3:$A$1377,'5th Cycle Summary-Final2'!$C25,'5th Cycle APR Raw Data-Last'!K$3:K$1377)</f>
        <v>67</v>
      </c>
      <c r="L25" s="65">
        <f>SUMIF('5th Cycle APR Raw Data-Last'!$A$3:$A$1377,'5th Cycle Summary-Final2'!$C25,'5th Cycle APR Raw Data-Last'!L$3:L$1377)</f>
        <v>50</v>
      </c>
      <c r="M25" s="65">
        <f>SUMIF('5th Cycle APR Raw Data-Last'!$A$3:$A$1377,'5th Cycle Summary-Final2'!$C25,'5th Cycle APR Raw Data-Last'!M$3:M$1377)</f>
        <v>17</v>
      </c>
      <c r="N25" s="65">
        <f t="shared" si="8"/>
        <v>217</v>
      </c>
      <c r="O25" s="66">
        <f t="shared" si="0"/>
        <v>0.23591549295774647</v>
      </c>
      <c r="P25" s="65">
        <f>VLOOKUP(C25,'5th Cycle APR Raw Data-Last'!$A$3:$S$1377,14,FALSE)</f>
        <v>306</v>
      </c>
      <c r="Q25" s="65">
        <f>SUMIF('5th Cycle APR Raw Data-Last'!$A$3:$A$1377,'5th Cycle Summary-Final2'!$C25,'5th Cycle APR Raw Data-Last'!$O$3:$O$1377)</f>
        <v>0</v>
      </c>
      <c r="R25" s="65">
        <f t="shared" si="1"/>
        <v>306</v>
      </c>
      <c r="S25" s="66">
        <f t="shared" si="2"/>
        <v>0</v>
      </c>
      <c r="T25" s="65">
        <f>VLOOKUP(C25,'5th Cycle APR Raw Data-Last'!$A$3:$S$1377,16,FALSE)</f>
        <v>784</v>
      </c>
      <c r="U25" s="65">
        <f>SUMIF('5th Cycle APR Raw Data-Last'!$A$3:$A$1377,'5th Cycle Summary-Final2'!$C25,'5th Cycle APR Raw Data-Last'!$Q$3:$Q$1377)</f>
        <v>29</v>
      </c>
      <c r="V25" s="65">
        <f t="shared" si="3"/>
        <v>755</v>
      </c>
      <c r="W25" s="66">
        <f t="shared" si="4"/>
        <v>3.6989795918367346E-2</v>
      </c>
      <c r="X25" s="65">
        <f>VLOOKUP(C25,'5th Cycle APR Raw Data-Last'!$A$3:$S$1377,18,FALSE)</f>
        <v>1793</v>
      </c>
      <c r="Y25" s="65">
        <f>SUMIF('5th Cycle APR Raw Data-Last'!$A$3:$A$1377,'5th Cycle Summary-Final2'!$C25,'5th Cycle APR Raw Data-Last'!$S$3:$S$1377)</f>
        <v>106</v>
      </c>
      <c r="Z25" s="65">
        <f t="shared" si="5"/>
        <v>1687</v>
      </c>
      <c r="AA25"/>
    </row>
    <row r="26" spans="1:27" s="2" customFormat="1" ht="12.75" customHeight="1" x14ac:dyDescent="0.2">
      <c r="A26" s="2" t="s">
        <v>46</v>
      </c>
      <c r="B26" s="2" t="s">
        <v>47</v>
      </c>
      <c r="C26" s="10" t="s">
        <v>228</v>
      </c>
      <c r="D26" s="65">
        <f>VLOOKUP(C26,'5th Cycle APR Raw Data-Last'!$A$3:$S$1377,6,FALSE)</f>
        <v>141</v>
      </c>
      <c r="E26" s="65">
        <f>SUMIF('5th Cycle APR Raw Data-Last'!$A$3:$A$1377,'5th Cycle Summary-Final2'!$C26,'5th Cycle APR Raw Data-Last'!G$3:G$1377)</f>
        <v>0</v>
      </c>
      <c r="F26" s="65">
        <f>SUMIF('5th Cycle APR Raw Data-Last'!$A$3:$A$1377,'5th Cycle Summary-Final2'!$C26,'5th Cycle APR Raw Data-Last'!H$3:H$1377)</f>
        <v>0</v>
      </c>
      <c r="G26" s="65">
        <f>SUMIF('5th Cycle APR Raw Data-Last'!$A$3:$A$1377,'5th Cycle Summary-Final2'!$C26,'5th Cycle APR Raw Data-Last'!I$3:I$1377)</f>
        <v>0</v>
      </c>
      <c r="H26" s="65">
        <f t="shared" si="6"/>
        <v>141</v>
      </c>
      <c r="I26" s="66">
        <f t="shared" si="7"/>
        <v>0</v>
      </c>
      <c r="J26" s="65">
        <f>VLOOKUP(C26,'5th Cycle APR Raw Data-Last'!$A$3:$S$1377,10,FALSE)</f>
        <v>100</v>
      </c>
      <c r="K26" s="65">
        <f>SUMIF('5th Cycle APR Raw Data-Last'!$A$3:$A$1377,'5th Cycle Summary-Final2'!$C26,'5th Cycle APR Raw Data-Last'!K$3:K$1377)</f>
        <v>10</v>
      </c>
      <c r="L26" s="65">
        <f>SUMIF('5th Cycle APR Raw Data-Last'!$A$3:$A$1377,'5th Cycle Summary-Final2'!$C26,'5th Cycle APR Raw Data-Last'!L$3:L$1377)</f>
        <v>10</v>
      </c>
      <c r="M26" s="65">
        <f>SUMIF('5th Cycle APR Raw Data-Last'!$A$3:$A$1377,'5th Cycle Summary-Final2'!$C26,'5th Cycle APR Raw Data-Last'!M$3:M$1377)</f>
        <v>0</v>
      </c>
      <c r="N26" s="65">
        <f t="shared" si="8"/>
        <v>90</v>
      </c>
      <c r="O26" s="66">
        <f t="shared" si="0"/>
        <v>0.1</v>
      </c>
      <c r="P26" s="65">
        <f>VLOOKUP(C26,'5th Cycle APR Raw Data-Last'!$A$3:$S$1377,14,FALSE)</f>
        <v>93</v>
      </c>
      <c r="Q26" s="65">
        <f>SUMIF('5th Cycle APR Raw Data-Last'!$A$3:$A$1377,'5th Cycle Summary-Final2'!$C26,'5th Cycle APR Raw Data-Last'!$O$3:$O$1377)</f>
        <v>8</v>
      </c>
      <c r="R26" s="65">
        <f t="shared" si="1"/>
        <v>85</v>
      </c>
      <c r="S26" s="66">
        <f t="shared" si="2"/>
        <v>8.6021505376344093E-2</v>
      </c>
      <c r="T26" s="65">
        <f>VLOOKUP(C26,'5th Cycle APR Raw Data-Last'!$A$3:$S$1377,16,FALSE)</f>
        <v>303</v>
      </c>
      <c r="U26" s="65">
        <f>SUMIF('5th Cycle APR Raw Data-Last'!$A$3:$A$1377,'5th Cycle Summary-Final2'!$C26,'5th Cycle APR Raw Data-Last'!$Q$3:$Q$1377)</f>
        <v>42</v>
      </c>
      <c r="V26" s="65">
        <f t="shared" si="3"/>
        <v>261</v>
      </c>
      <c r="W26" s="66">
        <f t="shared" si="4"/>
        <v>0.13861386138613863</v>
      </c>
      <c r="X26" s="65">
        <f>VLOOKUP(C26,'5th Cycle APR Raw Data-Last'!$A$3:$S$1377,18,FALSE)</f>
        <v>637</v>
      </c>
      <c r="Y26" s="65">
        <f>SUMIF('5th Cycle APR Raw Data-Last'!$A$3:$A$1377,'5th Cycle Summary-Final2'!$C26,'5th Cycle APR Raw Data-Last'!$S$3:$S$1377)</f>
        <v>60</v>
      </c>
      <c r="Z26" s="65">
        <f t="shared" si="5"/>
        <v>577</v>
      </c>
      <c r="AA26"/>
    </row>
    <row r="27" spans="1:27" s="2" customFormat="1" ht="12.75" customHeight="1" x14ac:dyDescent="0.2">
      <c r="A27" s="2" t="s">
        <v>1039</v>
      </c>
      <c r="B27" s="2" t="s">
        <v>13</v>
      </c>
      <c r="C27" s="10" t="s">
        <v>1038</v>
      </c>
      <c r="D27" s="65">
        <f>VLOOKUP(C27,'5th Cycle APR Raw Data-Last'!$A$3:$S$1377,6,FALSE)</f>
        <v>241</v>
      </c>
      <c r="E27" s="65">
        <f>SUMIF('5th Cycle APR Raw Data-Last'!$A$3:$A$1377,'5th Cycle Summary-Final2'!$C27,'5th Cycle APR Raw Data-Last'!G$3:G$1377)</f>
        <v>99</v>
      </c>
      <c r="F27" s="65">
        <f>SUMIF('5th Cycle APR Raw Data-Last'!$A$3:$A$1377,'5th Cycle Summary-Final2'!$C27,'5th Cycle APR Raw Data-Last'!H$3:H$1377)</f>
        <v>0</v>
      </c>
      <c r="G27" s="65">
        <f>SUMIF('5th Cycle APR Raw Data-Last'!$A$3:$A$1377,'5th Cycle Summary-Final2'!$C27,'5th Cycle APR Raw Data-Last'!I$3:I$1377)</f>
        <v>99</v>
      </c>
      <c r="H27" s="65">
        <f t="shared" si="6"/>
        <v>142</v>
      </c>
      <c r="I27" s="66">
        <f t="shared" si="7"/>
        <v>0.41078838174273857</v>
      </c>
      <c r="J27" s="65">
        <f>VLOOKUP(C27,'5th Cycle APR Raw Data-Last'!$A$3:$S$1377,10,FALSE)</f>
        <v>175</v>
      </c>
      <c r="K27" s="65">
        <f>SUMIF('5th Cycle APR Raw Data-Last'!$A$3:$A$1377,'5th Cycle Summary-Final2'!$C27,'5th Cycle APR Raw Data-Last'!K$3:K$1377)</f>
        <v>91</v>
      </c>
      <c r="L27" s="65">
        <f>SUMIF('5th Cycle APR Raw Data-Last'!$A$3:$A$1377,'5th Cycle Summary-Final2'!$C27,'5th Cycle APR Raw Data-Last'!L$3:L$1377)</f>
        <v>0</v>
      </c>
      <c r="M27" s="65">
        <f>SUMIF('5th Cycle APR Raw Data-Last'!$A$3:$A$1377,'5th Cycle Summary-Final2'!$C27,'5th Cycle APR Raw Data-Last'!M$3:M$1377)</f>
        <v>91</v>
      </c>
      <c r="N27" s="65">
        <f t="shared" si="8"/>
        <v>84</v>
      </c>
      <c r="O27" s="66">
        <f t="shared" si="0"/>
        <v>0.52</v>
      </c>
      <c r="P27" s="65">
        <f>VLOOKUP(C27,'5th Cycle APR Raw Data-Last'!$A$3:$S$1377,14,FALSE)</f>
        <v>192</v>
      </c>
      <c r="Q27" s="65">
        <f>SUMIF('5th Cycle APR Raw Data-Last'!$A$3:$A$1377,'5th Cycle Summary-Final2'!$C27,'5th Cycle APR Raw Data-Last'!$O$3:$O$1377)</f>
        <v>195</v>
      </c>
      <c r="R27" s="65">
        <f t="shared" si="1"/>
        <v>0</v>
      </c>
      <c r="S27" s="66">
        <f t="shared" si="2"/>
        <v>1.015625</v>
      </c>
      <c r="T27" s="65">
        <f>VLOOKUP(C27,'5th Cycle APR Raw Data-Last'!$A$3:$S$1377,16,FALSE)</f>
        <v>471</v>
      </c>
      <c r="U27" s="65">
        <f>SUMIF('5th Cycle APR Raw Data-Last'!$A$3:$A$1377,'5th Cycle Summary-Final2'!$C27,'5th Cycle APR Raw Data-Last'!$Q$3:$Q$1377)</f>
        <v>212</v>
      </c>
      <c r="V27" s="65">
        <f t="shared" si="3"/>
        <v>259</v>
      </c>
      <c r="W27" s="66">
        <f t="shared" si="4"/>
        <v>0.45010615711252655</v>
      </c>
      <c r="X27" s="65">
        <f>VLOOKUP(C27,'5th Cycle APR Raw Data-Last'!$A$3:$S$1377,18,FALSE)</f>
        <v>1079</v>
      </c>
      <c r="Y27" s="65">
        <f>SUMIF('5th Cycle APR Raw Data-Last'!$A$3:$A$1377,'5th Cycle Summary-Final2'!$C27,'5th Cycle APR Raw Data-Last'!$S$3:$S$1377)</f>
        <v>597</v>
      </c>
      <c r="Z27" s="65">
        <f t="shared" si="5"/>
        <v>485</v>
      </c>
      <c r="AA27"/>
    </row>
    <row r="28" spans="1:27" s="2" customFormat="1" ht="12.75" customHeight="1" x14ac:dyDescent="0.2">
      <c r="A28" s="2" t="s">
        <v>1011</v>
      </c>
      <c r="B28" s="2" t="s">
        <v>13</v>
      </c>
      <c r="C28" s="10" t="s">
        <v>1010</v>
      </c>
      <c r="D28" s="65">
        <f>VLOOKUP(C28,'5th Cycle APR Raw Data-Last'!$A$3:$S$1377,6,FALSE)</f>
        <v>107</v>
      </c>
      <c r="E28" s="65">
        <f>SUMIF('5th Cycle APR Raw Data-Last'!$A$3:$A$1377,'5th Cycle Summary-Final2'!$C28,'5th Cycle APR Raw Data-Last'!G$3:G$1377)</f>
        <v>5</v>
      </c>
      <c r="F28" s="65">
        <f>SUMIF('5th Cycle APR Raw Data-Last'!$A$3:$A$1377,'5th Cycle Summary-Final2'!$C28,'5th Cycle APR Raw Data-Last'!H$3:H$1377)</f>
        <v>1</v>
      </c>
      <c r="G28" s="65">
        <f>SUMIF('5th Cycle APR Raw Data-Last'!$A$3:$A$1377,'5th Cycle Summary-Final2'!$C28,'5th Cycle APR Raw Data-Last'!I$3:I$1377)</f>
        <v>4</v>
      </c>
      <c r="H28" s="65">
        <f t="shared" si="6"/>
        <v>102</v>
      </c>
      <c r="I28" s="66">
        <f t="shared" si="7"/>
        <v>4.6728971962616821E-2</v>
      </c>
      <c r="J28" s="65">
        <f>VLOOKUP(C28,'5th Cycle APR Raw Data-Last'!$A$3:$S$1377,10,FALSE)</f>
        <v>91</v>
      </c>
      <c r="K28" s="65">
        <f>SUMIF('5th Cycle APR Raw Data-Last'!$A$3:$A$1377,'5th Cycle Summary-Final2'!$C28,'5th Cycle APR Raw Data-Last'!K$3:K$1377)</f>
        <v>5</v>
      </c>
      <c r="L28" s="65">
        <f>SUMIF('5th Cycle APR Raw Data-Last'!$A$3:$A$1377,'5th Cycle Summary-Final2'!$C28,'5th Cycle APR Raw Data-Last'!L$3:L$1377)</f>
        <v>0</v>
      </c>
      <c r="M28" s="65">
        <f>SUMIF('5th Cycle APR Raw Data-Last'!$A$3:$A$1377,'5th Cycle Summary-Final2'!$C28,'5th Cycle APR Raw Data-Last'!M$3:M$1377)</f>
        <v>5</v>
      </c>
      <c r="N28" s="65">
        <f t="shared" si="8"/>
        <v>86</v>
      </c>
      <c r="O28" s="66">
        <f t="shared" si="0"/>
        <v>5.4945054945054944E-2</v>
      </c>
      <c r="P28" s="65">
        <f>VLOOKUP(C28,'5th Cycle APR Raw Data-Last'!$A$3:$S$1377,14,FALSE)</f>
        <v>91</v>
      </c>
      <c r="Q28" s="65">
        <f>SUMIF('5th Cycle APR Raw Data-Last'!$A$3:$A$1377,'5th Cycle Summary-Final2'!$C28,'5th Cycle APR Raw Data-Last'!$O$3:$O$1377)</f>
        <v>69</v>
      </c>
      <c r="R28" s="65">
        <f t="shared" si="1"/>
        <v>22</v>
      </c>
      <c r="S28" s="66">
        <f t="shared" si="2"/>
        <v>0.75824175824175821</v>
      </c>
      <c r="T28" s="65">
        <f>VLOOKUP(C28,'5th Cycle APR Raw Data-Last'!$A$3:$S$1377,16,FALSE)</f>
        <v>210</v>
      </c>
      <c r="U28" s="65">
        <f>SUMIF('5th Cycle APR Raw Data-Last'!$A$3:$A$1377,'5th Cycle Summary-Final2'!$C28,'5th Cycle APR Raw Data-Last'!$Q$3:$Q$1377)</f>
        <v>46</v>
      </c>
      <c r="V28" s="65">
        <f t="shared" si="3"/>
        <v>164</v>
      </c>
      <c r="W28" s="66">
        <f t="shared" si="4"/>
        <v>0.21904761904761905</v>
      </c>
      <c r="X28" s="65">
        <f>VLOOKUP(C28,'5th Cycle APR Raw Data-Last'!$A$3:$S$1377,18,FALSE)</f>
        <v>499</v>
      </c>
      <c r="Y28" s="65">
        <f>SUMIF('5th Cycle APR Raw Data-Last'!$A$3:$A$1377,'5th Cycle Summary-Final2'!$C28,'5th Cycle APR Raw Data-Last'!$S$3:$S$1377)</f>
        <v>125</v>
      </c>
      <c r="Z28" s="65">
        <f t="shared" si="5"/>
        <v>374</v>
      </c>
      <c r="AA28"/>
    </row>
    <row r="29" spans="1:27" s="2" customFormat="1" ht="12.75" customHeight="1" x14ac:dyDescent="0.2">
      <c r="A29" s="2" t="s">
        <v>21</v>
      </c>
      <c r="B29" s="2" t="s">
        <v>8</v>
      </c>
      <c r="C29" s="10" t="s">
        <v>20</v>
      </c>
      <c r="D29" s="65">
        <f>VLOOKUP(C29,'5th Cycle APR Raw Data-Last'!$A$3:$S$1377,6,FALSE)</f>
        <v>349</v>
      </c>
      <c r="E29" s="65">
        <f>SUMIF('5th Cycle APR Raw Data-Last'!$A$3:$A$1377,'5th Cycle Summary-Final2'!$C29,'5th Cycle APR Raw Data-Last'!G$3:G$1377)</f>
        <v>87</v>
      </c>
      <c r="F29" s="65">
        <f>SUMIF('5th Cycle APR Raw Data-Last'!$A$3:$A$1377,'5th Cycle Summary-Final2'!$C29,'5th Cycle APR Raw Data-Last'!H$3:H$1377)</f>
        <v>86</v>
      </c>
      <c r="G29" s="65">
        <f>SUMIF('5th Cycle APR Raw Data-Last'!$A$3:$A$1377,'5th Cycle Summary-Final2'!$C29,'5th Cycle APR Raw Data-Last'!I$3:I$1377)</f>
        <v>1</v>
      </c>
      <c r="H29" s="65">
        <f t="shared" si="6"/>
        <v>262</v>
      </c>
      <c r="I29" s="66">
        <f t="shared" si="7"/>
        <v>0.24928366762177651</v>
      </c>
      <c r="J29" s="65">
        <f>VLOOKUP(C29,'5th Cycle APR Raw Data-Last'!$A$3:$S$1377,10,FALSE)</f>
        <v>205</v>
      </c>
      <c r="K29" s="65">
        <f>SUMIF('5th Cycle APR Raw Data-Last'!$A$3:$A$1377,'5th Cycle Summary-Final2'!$C29,'5th Cycle APR Raw Data-Last'!K$3:K$1377)</f>
        <v>0</v>
      </c>
      <c r="L29" s="65">
        <f>SUMIF('5th Cycle APR Raw Data-Last'!$A$3:$A$1377,'5th Cycle Summary-Final2'!$C29,'5th Cycle APR Raw Data-Last'!L$3:L$1377)</f>
        <v>0</v>
      </c>
      <c r="M29" s="65">
        <f>SUMIF('5th Cycle APR Raw Data-Last'!$A$3:$A$1377,'5th Cycle Summary-Final2'!$C29,'5th Cycle APR Raw Data-Last'!M$3:M$1377)</f>
        <v>0</v>
      </c>
      <c r="N29" s="65">
        <f t="shared" si="8"/>
        <v>205</v>
      </c>
      <c r="O29" s="66">
        <f t="shared" si="0"/>
        <v>0</v>
      </c>
      <c r="P29" s="65">
        <f>VLOOKUP(C29,'5th Cycle APR Raw Data-Last'!$A$3:$S$1377,14,FALSE)</f>
        <v>214</v>
      </c>
      <c r="Q29" s="65">
        <f>SUMIF('5th Cycle APR Raw Data-Last'!$A$3:$A$1377,'5th Cycle Summary-Final2'!$C29,'5th Cycle APR Raw Data-Last'!$O$3:$O$1377)</f>
        <v>77</v>
      </c>
      <c r="R29" s="65">
        <f t="shared" si="1"/>
        <v>137</v>
      </c>
      <c r="S29" s="66">
        <f t="shared" si="2"/>
        <v>0.35981308411214952</v>
      </c>
      <c r="T29" s="65">
        <f>VLOOKUP(C29,'5th Cycle APR Raw Data-Last'!$A$3:$S$1377,16,FALSE)</f>
        <v>680</v>
      </c>
      <c r="U29" s="65">
        <f>SUMIF('5th Cycle APR Raw Data-Last'!$A$3:$A$1377,'5th Cycle Summary-Final2'!$C29,'5th Cycle APR Raw Data-Last'!$Q$3:$Q$1377)</f>
        <v>304</v>
      </c>
      <c r="V29" s="65">
        <f t="shared" si="3"/>
        <v>376</v>
      </c>
      <c r="W29" s="66">
        <f t="shared" si="4"/>
        <v>0.44705882352941179</v>
      </c>
      <c r="X29" s="65">
        <f>VLOOKUP(C29,'5th Cycle APR Raw Data-Last'!$A$3:$S$1377,18,FALSE)</f>
        <v>1448</v>
      </c>
      <c r="Y29" s="65">
        <f>SUMIF('5th Cycle APR Raw Data-Last'!$A$3:$A$1377,'5th Cycle Summary-Final2'!$C29,'5th Cycle APR Raw Data-Last'!$S$3:$S$1377)</f>
        <v>468</v>
      </c>
      <c r="Z29" s="65">
        <f t="shared" si="5"/>
        <v>980</v>
      </c>
      <c r="AA29"/>
    </row>
    <row r="30" spans="1:27" s="2" customFormat="1" ht="12.75" customHeight="1" x14ac:dyDescent="0.2">
      <c r="A30" s="2" t="s">
        <v>21</v>
      </c>
      <c r="B30" s="2" t="s">
        <v>8</v>
      </c>
      <c r="C30" s="10" t="s">
        <v>52</v>
      </c>
      <c r="D30" s="65">
        <f>VLOOKUP(C30,'5th Cycle APR Raw Data-Last'!$A$3:$S$1377,6,FALSE)</f>
        <v>234</v>
      </c>
      <c r="E30" s="65">
        <f>SUMIF('5th Cycle APR Raw Data-Last'!$A$3:$A$1377,'5th Cycle Summary-Final2'!$C30,'5th Cycle APR Raw Data-Last'!G$3:G$1377)</f>
        <v>3</v>
      </c>
      <c r="F30" s="65">
        <f>SUMIF('5th Cycle APR Raw Data-Last'!$A$3:$A$1377,'5th Cycle Summary-Final2'!$C30,'5th Cycle APR Raw Data-Last'!H$3:H$1377)</f>
        <v>3</v>
      </c>
      <c r="G30" s="65">
        <f>SUMIF('5th Cycle APR Raw Data-Last'!$A$3:$A$1377,'5th Cycle Summary-Final2'!$C30,'5th Cycle APR Raw Data-Last'!I$3:I$1377)</f>
        <v>0</v>
      </c>
      <c r="H30" s="65">
        <f t="shared" si="6"/>
        <v>231</v>
      </c>
      <c r="I30" s="66">
        <f t="shared" si="7"/>
        <v>1.282051282051282E-2</v>
      </c>
      <c r="J30" s="65">
        <f>VLOOKUP(C30,'5th Cycle APR Raw Data-Last'!$A$3:$S$1377,10,FALSE)</f>
        <v>124</v>
      </c>
      <c r="K30" s="65">
        <f>SUMIF('5th Cycle APR Raw Data-Last'!$A$3:$A$1377,'5th Cycle Summary-Final2'!$C30,'5th Cycle APR Raw Data-Last'!K$3:K$1377)</f>
        <v>10</v>
      </c>
      <c r="L30" s="65">
        <f>SUMIF('5th Cycle APR Raw Data-Last'!$A$3:$A$1377,'5th Cycle Summary-Final2'!$C30,'5th Cycle APR Raw Data-Last'!L$3:L$1377)</f>
        <v>10</v>
      </c>
      <c r="M30" s="65">
        <f>SUMIF('5th Cycle APR Raw Data-Last'!$A$3:$A$1377,'5th Cycle Summary-Final2'!$C30,'5th Cycle APR Raw Data-Last'!M$3:M$1377)</f>
        <v>0</v>
      </c>
      <c r="N30" s="65">
        <f t="shared" si="8"/>
        <v>114</v>
      </c>
      <c r="O30" s="66">
        <f t="shared" si="0"/>
        <v>8.0645161290322578E-2</v>
      </c>
      <c r="P30" s="65">
        <f>VLOOKUP(C30,'5th Cycle APR Raw Data-Last'!$A$3:$S$1377,14,FALSE)</f>
        <v>123</v>
      </c>
      <c r="Q30" s="65">
        <f>SUMIF('5th Cycle APR Raw Data-Last'!$A$3:$A$1377,'5th Cycle Summary-Final2'!$C30,'5th Cycle APR Raw Data-Last'!$O$3:$O$1377)</f>
        <v>6</v>
      </c>
      <c r="R30" s="65">
        <f t="shared" si="1"/>
        <v>117</v>
      </c>
      <c r="S30" s="66">
        <f t="shared" si="2"/>
        <v>4.878048780487805E-2</v>
      </c>
      <c r="T30" s="65">
        <f>VLOOKUP(C30,'5th Cycle APR Raw Data-Last'!$A$3:$S$1377,16,FALSE)</f>
        <v>279</v>
      </c>
      <c r="U30" s="65">
        <f>SUMIF('5th Cycle APR Raw Data-Last'!$A$3:$A$1377,'5th Cycle Summary-Final2'!$C30,'5th Cycle APR Raw Data-Last'!$Q$3:$Q$1377)</f>
        <v>1907</v>
      </c>
      <c r="V30" s="65">
        <f t="shared" si="3"/>
        <v>0</v>
      </c>
      <c r="W30" s="66">
        <f t="shared" si="4"/>
        <v>6.8351254480286743</v>
      </c>
      <c r="X30" s="65">
        <f>VLOOKUP(C30,'5th Cycle APR Raw Data-Last'!$A$3:$S$1377,18,FALSE)</f>
        <v>760</v>
      </c>
      <c r="Y30" s="65">
        <f>SUMIF('5th Cycle APR Raw Data-Last'!$A$3:$A$1377,'5th Cycle Summary-Final2'!$C30,'5th Cycle APR Raw Data-Last'!$S$3:$S$1377)</f>
        <v>1926</v>
      </c>
      <c r="Z30" s="65">
        <f t="shared" si="5"/>
        <v>462</v>
      </c>
      <c r="AA30"/>
    </row>
    <row r="31" spans="1:27" s="2" customFormat="1" ht="12.75" customHeight="1" x14ac:dyDescent="0.2">
      <c r="A31" s="2" t="s">
        <v>21</v>
      </c>
      <c r="B31" s="2" t="s">
        <v>8</v>
      </c>
      <c r="C31" s="10" t="s">
        <v>79</v>
      </c>
      <c r="D31" s="65">
        <f>VLOOKUP(C31,'5th Cycle APR Raw Data-Last'!$A$3:$S$1377,6,FALSE)</f>
        <v>51</v>
      </c>
      <c r="E31" s="65">
        <f>SUMIF('5th Cycle APR Raw Data-Last'!$A$3:$A$1377,'5th Cycle Summary-Final2'!$C31,'5th Cycle APR Raw Data-Last'!G$3:G$1377)</f>
        <v>0</v>
      </c>
      <c r="F31" s="65">
        <f>SUMIF('5th Cycle APR Raw Data-Last'!$A$3:$A$1377,'5th Cycle Summary-Final2'!$C31,'5th Cycle APR Raw Data-Last'!H$3:H$1377)</f>
        <v>0</v>
      </c>
      <c r="G31" s="65">
        <f>SUMIF('5th Cycle APR Raw Data-Last'!$A$3:$A$1377,'5th Cycle Summary-Final2'!$C31,'5th Cycle APR Raw Data-Last'!I$3:I$1377)</f>
        <v>0</v>
      </c>
      <c r="H31" s="65">
        <f t="shared" si="6"/>
        <v>51</v>
      </c>
      <c r="I31" s="66">
        <f t="shared" si="7"/>
        <v>0</v>
      </c>
      <c r="J31" s="65">
        <f>VLOOKUP(C31,'5th Cycle APR Raw Data-Last'!$A$3:$S$1377,10,FALSE)</f>
        <v>25</v>
      </c>
      <c r="K31" s="65">
        <f>SUMIF('5th Cycle APR Raw Data-Last'!$A$3:$A$1377,'5th Cycle Summary-Final2'!$C31,'5th Cycle APR Raw Data-Last'!K$3:K$1377)</f>
        <v>2</v>
      </c>
      <c r="L31" s="65">
        <f>SUMIF('5th Cycle APR Raw Data-Last'!$A$3:$A$1377,'5th Cycle Summary-Final2'!$C31,'5th Cycle APR Raw Data-Last'!L$3:L$1377)</f>
        <v>0</v>
      </c>
      <c r="M31" s="65">
        <f>SUMIF('5th Cycle APR Raw Data-Last'!$A$3:$A$1377,'5th Cycle Summary-Final2'!$C31,'5th Cycle APR Raw Data-Last'!M$3:M$1377)</f>
        <v>2</v>
      </c>
      <c r="N31" s="65">
        <f t="shared" si="8"/>
        <v>23</v>
      </c>
      <c r="O31" s="66">
        <f t="shared" si="0"/>
        <v>0.08</v>
      </c>
      <c r="P31" s="65">
        <f>VLOOKUP(C31,'5th Cycle APR Raw Data-Last'!$A$3:$S$1377,14,FALSE)</f>
        <v>31</v>
      </c>
      <c r="Q31" s="65">
        <f>SUMIF('5th Cycle APR Raw Data-Last'!$A$3:$A$1377,'5th Cycle Summary-Final2'!$C31,'5th Cycle APR Raw Data-Last'!$O$3:$O$1377)</f>
        <v>0</v>
      </c>
      <c r="R31" s="65">
        <f t="shared" si="1"/>
        <v>31</v>
      </c>
      <c r="S31" s="66">
        <f t="shared" si="2"/>
        <v>0</v>
      </c>
      <c r="T31" s="65">
        <f>VLOOKUP(C31,'5th Cycle APR Raw Data-Last'!$A$3:$S$1377,16,FALSE)</f>
        <v>34</v>
      </c>
      <c r="U31" s="65">
        <f>SUMIF('5th Cycle APR Raw Data-Last'!$A$3:$A$1377,'5th Cycle Summary-Final2'!$C31,'5th Cycle APR Raw Data-Last'!$Q$3:$Q$1377)</f>
        <v>8</v>
      </c>
      <c r="V31" s="65">
        <f t="shared" si="3"/>
        <v>26</v>
      </c>
      <c r="W31" s="66">
        <f t="shared" si="4"/>
        <v>0.23529411764705882</v>
      </c>
      <c r="X31" s="65">
        <f>VLOOKUP(C31,'5th Cycle APR Raw Data-Last'!$A$3:$S$1377,18,FALSE)</f>
        <v>141</v>
      </c>
      <c r="Y31" s="65">
        <f>SUMIF('5th Cycle APR Raw Data-Last'!$A$3:$A$1377,'5th Cycle Summary-Final2'!$C31,'5th Cycle APR Raw Data-Last'!$S$3:$S$1377)</f>
        <v>10</v>
      </c>
      <c r="Z31" s="65">
        <f t="shared" si="5"/>
        <v>131</v>
      </c>
      <c r="AA31"/>
    </row>
    <row r="32" spans="1:27" s="2" customFormat="1" ht="12.75" customHeight="1" x14ac:dyDescent="0.2">
      <c r="A32" s="2" t="s">
        <v>21</v>
      </c>
      <c r="B32" s="2" t="s">
        <v>8</v>
      </c>
      <c r="C32" s="10" t="s">
        <v>88</v>
      </c>
      <c r="D32" s="65">
        <f>VLOOKUP(C32,'5th Cycle APR Raw Data-Last'!$A$3:$S$1377,6,FALSE)</f>
        <v>798</v>
      </c>
      <c r="E32" s="65">
        <f>SUMIF('5th Cycle APR Raw Data-Last'!$A$3:$A$1377,'5th Cycle Summary-Final2'!$C32,'5th Cycle APR Raw Data-Last'!G$3:G$1377)</f>
        <v>19</v>
      </c>
      <c r="F32" s="65">
        <f>SUMIF('5th Cycle APR Raw Data-Last'!$A$3:$A$1377,'5th Cycle Summary-Final2'!$C32,'5th Cycle APR Raw Data-Last'!H$3:H$1377)</f>
        <v>19</v>
      </c>
      <c r="G32" s="65">
        <f>SUMIF('5th Cycle APR Raw Data-Last'!$A$3:$A$1377,'5th Cycle Summary-Final2'!$C32,'5th Cycle APR Raw Data-Last'!I$3:I$1377)</f>
        <v>0</v>
      </c>
      <c r="H32" s="65">
        <f t="shared" si="6"/>
        <v>779</v>
      </c>
      <c r="I32" s="66">
        <f t="shared" si="7"/>
        <v>2.3809523809523808E-2</v>
      </c>
      <c r="J32" s="65">
        <f>VLOOKUP(C32,'5th Cycle APR Raw Data-Last'!$A$3:$S$1377,10,FALSE)</f>
        <v>444</v>
      </c>
      <c r="K32" s="65">
        <f>SUMIF('5th Cycle APR Raw Data-Last'!$A$3:$A$1377,'5th Cycle Summary-Final2'!$C32,'5th Cycle APR Raw Data-Last'!K$3:K$1377)</f>
        <v>3</v>
      </c>
      <c r="L32" s="65">
        <f>SUMIF('5th Cycle APR Raw Data-Last'!$A$3:$A$1377,'5th Cycle Summary-Final2'!$C32,'5th Cycle APR Raw Data-Last'!L$3:L$1377)</f>
        <v>3</v>
      </c>
      <c r="M32" s="65">
        <f>SUMIF('5th Cycle APR Raw Data-Last'!$A$3:$A$1377,'5th Cycle Summary-Final2'!$C32,'5th Cycle APR Raw Data-Last'!M$3:M$1377)</f>
        <v>0</v>
      </c>
      <c r="N32" s="65">
        <f t="shared" si="8"/>
        <v>441</v>
      </c>
      <c r="O32" s="66">
        <f t="shared" si="0"/>
        <v>6.7567567567567571E-3</v>
      </c>
      <c r="P32" s="65">
        <f>VLOOKUP(C32,'5th Cycle APR Raw Data-Last'!$A$3:$S$1377,14,FALSE)</f>
        <v>559</v>
      </c>
      <c r="Q32" s="65">
        <f>SUMIF('5th Cycle APR Raw Data-Last'!$A$3:$A$1377,'5th Cycle Summary-Final2'!$C32,'5th Cycle APR Raw Data-Last'!$O$3:$O$1377)</f>
        <v>4</v>
      </c>
      <c r="R32" s="65">
        <f t="shared" si="1"/>
        <v>555</v>
      </c>
      <c r="S32" s="66">
        <f t="shared" si="2"/>
        <v>7.1556350626118068E-3</v>
      </c>
      <c r="T32" s="65">
        <f>VLOOKUP(C32,'5th Cycle APR Raw Data-Last'!$A$3:$S$1377,16,FALSE)</f>
        <v>1677</v>
      </c>
      <c r="U32" s="65">
        <f>SUMIF('5th Cycle APR Raw Data-Last'!$A$3:$A$1377,'5th Cycle Summary-Final2'!$C32,'5th Cycle APR Raw Data-Last'!$Q$3:$Q$1377)</f>
        <v>156</v>
      </c>
      <c r="V32" s="65">
        <f t="shared" si="3"/>
        <v>1521</v>
      </c>
      <c r="W32" s="66">
        <f t="shared" si="4"/>
        <v>9.3023255813953487E-2</v>
      </c>
      <c r="X32" s="65">
        <f>VLOOKUP(C32,'5th Cycle APR Raw Data-Last'!$A$3:$S$1377,18,FALSE)</f>
        <v>3478</v>
      </c>
      <c r="Y32" s="65">
        <f>SUMIF('5th Cycle APR Raw Data-Last'!$A$3:$A$1377,'5th Cycle Summary-Final2'!$C32,'5th Cycle APR Raw Data-Last'!$S$3:$S$1377)</f>
        <v>182</v>
      </c>
      <c r="Z32" s="65">
        <f t="shared" si="5"/>
        <v>3296</v>
      </c>
      <c r="AA32"/>
    </row>
    <row r="33" spans="1:27" s="2" customFormat="1" ht="12.75" customHeight="1" x14ac:dyDescent="0.2">
      <c r="A33" s="2" t="s">
        <v>21</v>
      </c>
      <c r="B33" s="2" t="s">
        <v>8</v>
      </c>
      <c r="C33" s="10" t="s">
        <v>89</v>
      </c>
      <c r="D33" s="65">
        <f>VLOOKUP(C33,'5th Cycle APR Raw Data-Last'!$A$3:$S$1377,6,FALSE)</f>
        <v>374</v>
      </c>
      <c r="E33" s="65">
        <f>SUMIF('5th Cycle APR Raw Data-Last'!$A$3:$A$1377,'5th Cycle Summary-Final2'!$C33,'5th Cycle APR Raw Data-Last'!G$3:G$1377)</f>
        <v>0</v>
      </c>
      <c r="F33" s="65">
        <f>SUMIF('5th Cycle APR Raw Data-Last'!$A$3:$A$1377,'5th Cycle Summary-Final2'!$C33,'5th Cycle APR Raw Data-Last'!H$3:H$1377)</f>
        <v>0</v>
      </c>
      <c r="G33" s="65">
        <f>SUMIF('5th Cycle APR Raw Data-Last'!$A$3:$A$1377,'5th Cycle Summary-Final2'!$C33,'5th Cycle APR Raw Data-Last'!I$3:I$1377)</f>
        <v>0</v>
      </c>
      <c r="H33" s="65">
        <f t="shared" si="6"/>
        <v>374</v>
      </c>
      <c r="I33" s="66">
        <f t="shared" si="7"/>
        <v>0</v>
      </c>
      <c r="J33" s="65">
        <f>VLOOKUP(C33,'5th Cycle APR Raw Data-Last'!$A$3:$S$1377,10,FALSE)</f>
        <v>218</v>
      </c>
      <c r="K33" s="65">
        <f>SUMIF('5th Cycle APR Raw Data-Last'!$A$3:$A$1377,'5th Cycle Summary-Final2'!$C33,'5th Cycle APR Raw Data-Last'!K$3:K$1377)</f>
        <v>11</v>
      </c>
      <c r="L33" s="65">
        <f>SUMIF('5th Cycle APR Raw Data-Last'!$A$3:$A$1377,'5th Cycle Summary-Final2'!$C33,'5th Cycle APR Raw Data-Last'!L$3:L$1377)</f>
        <v>3</v>
      </c>
      <c r="M33" s="65">
        <f>SUMIF('5th Cycle APR Raw Data-Last'!$A$3:$A$1377,'5th Cycle Summary-Final2'!$C33,'5th Cycle APR Raw Data-Last'!M$3:M$1377)</f>
        <v>8</v>
      </c>
      <c r="N33" s="65">
        <f t="shared" si="8"/>
        <v>207</v>
      </c>
      <c r="O33" s="66">
        <f t="shared" si="0"/>
        <v>5.0458715596330278E-2</v>
      </c>
      <c r="P33" s="65">
        <f>VLOOKUP(C33,'5th Cycle APR Raw Data-Last'!$A$3:$S$1377,14,FALSE)</f>
        <v>243</v>
      </c>
      <c r="Q33" s="65">
        <f>SUMIF('5th Cycle APR Raw Data-Last'!$A$3:$A$1377,'5th Cycle Summary-Final2'!$C33,'5th Cycle APR Raw Data-Last'!$O$3:$O$1377)</f>
        <v>124</v>
      </c>
      <c r="R33" s="65">
        <f t="shared" si="1"/>
        <v>119</v>
      </c>
      <c r="S33" s="66">
        <f t="shared" si="2"/>
        <v>0.51028806584362141</v>
      </c>
      <c r="T33" s="65">
        <f>VLOOKUP(C33,'5th Cycle APR Raw Data-Last'!$A$3:$S$1377,16,FALSE)</f>
        <v>532</v>
      </c>
      <c r="U33" s="65">
        <f>SUMIF('5th Cycle APR Raw Data-Last'!$A$3:$A$1377,'5th Cycle Summary-Final2'!$C33,'5th Cycle APR Raw Data-Last'!$Q$3:$Q$1377)</f>
        <v>721</v>
      </c>
      <c r="V33" s="65">
        <f t="shared" si="3"/>
        <v>0</v>
      </c>
      <c r="W33" s="66">
        <f t="shared" si="4"/>
        <v>1.3552631578947369</v>
      </c>
      <c r="X33" s="65">
        <f>VLOOKUP(C33,'5th Cycle APR Raw Data-Last'!$A$3:$S$1377,18,FALSE)</f>
        <v>1367</v>
      </c>
      <c r="Y33" s="65">
        <f>SUMIF('5th Cycle APR Raw Data-Last'!$A$3:$A$1377,'5th Cycle Summary-Final2'!$C33,'5th Cycle APR Raw Data-Last'!$S$3:$S$1377)</f>
        <v>856</v>
      </c>
      <c r="Z33" s="65">
        <f t="shared" si="5"/>
        <v>700</v>
      </c>
      <c r="AA33"/>
    </row>
    <row r="34" spans="1:27" s="2" customFormat="1" ht="12.75" customHeight="1" x14ac:dyDescent="0.2">
      <c r="A34" s="2" t="s">
        <v>21</v>
      </c>
      <c r="B34" s="2" t="s">
        <v>8</v>
      </c>
      <c r="C34" s="10" t="s">
        <v>1012</v>
      </c>
      <c r="D34" s="65">
        <f>VLOOKUP(C34,'5th Cycle APR Raw Data-Last'!$A$3:$S$1377,6,FALSE)</f>
        <v>196</v>
      </c>
      <c r="E34" s="65">
        <f>SUMIF('5th Cycle APR Raw Data-Last'!$A$3:$A$1377,'5th Cycle Summary-Final2'!$C34,'5th Cycle APR Raw Data-Last'!G$3:G$1377)</f>
        <v>0</v>
      </c>
      <c r="F34" s="65">
        <f>SUMIF('5th Cycle APR Raw Data-Last'!$A$3:$A$1377,'5th Cycle Summary-Final2'!$C34,'5th Cycle APR Raw Data-Last'!H$3:H$1377)</f>
        <v>0</v>
      </c>
      <c r="G34" s="65">
        <f>SUMIF('5th Cycle APR Raw Data-Last'!$A$3:$A$1377,'5th Cycle Summary-Final2'!$C34,'5th Cycle APR Raw Data-Last'!I$3:I$1377)</f>
        <v>0</v>
      </c>
      <c r="H34" s="65">
        <f t="shared" si="6"/>
        <v>196</v>
      </c>
      <c r="I34" s="66">
        <f t="shared" si="7"/>
        <v>0</v>
      </c>
      <c r="J34" s="65">
        <f>VLOOKUP(C34,'5th Cycle APR Raw Data-Last'!$A$3:$S$1377,10,FALSE)</f>
        <v>111</v>
      </c>
      <c r="K34" s="65">
        <f>SUMIF('5th Cycle APR Raw Data-Last'!$A$3:$A$1377,'5th Cycle Summary-Final2'!$C34,'5th Cycle APR Raw Data-Last'!K$3:K$1377)</f>
        <v>8</v>
      </c>
      <c r="L34" s="65">
        <f>SUMIF('5th Cycle APR Raw Data-Last'!$A$3:$A$1377,'5th Cycle Summary-Final2'!$C34,'5th Cycle APR Raw Data-Last'!L$3:L$1377)</f>
        <v>2</v>
      </c>
      <c r="M34" s="65">
        <f>SUMIF('5th Cycle APR Raw Data-Last'!$A$3:$A$1377,'5th Cycle Summary-Final2'!$C34,'5th Cycle APR Raw Data-Last'!M$3:M$1377)</f>
        <v>6</v>
      </c>
      <c r="N34" s="65">
        <f t="shared" si="8"/>
        <v>103</v>
      </c>
      <c r="O34" s="66">
        <f t="shared" si="0"/>
        <v>7.2072072072072071E-2</v>
      </c>
      <c r="P34" s="65">
        <f>VLOOKUP(C34,'5th Cycle APR Raw Data-Last'!$A$3:$S$1377,14,FALSE)</f>
        <v>124</v>
      </c>
      <c r="Q34" s="65">
        <f>SUMIF('5th Cycle APR Raw Data-Last'!$A$3:$A$1377,'5th Cycle Summary-Final2'!$C34,'5th Cycle APR Raw Data-Last'!$O$3:$O$1377)</f>
        <v>24</v>
      </c>
      <c r="R34" s="65">
        <f t="shared" si="1"/>
        <v>100</v>
      </c>
      <c r="S34" s="66">
        <f t="shared" si="2"/>
        <v>0.19354838709677419</v>
      </c>
      <c r="T34" s="65">
        <f>VLOOKUP(C34,'5th Cycle APR Raw Data-Last'!$A$3:$S$1377,16,FALSE)</f>
        <v>126</v>
      </c>
      <c r="U34" s="65">
        <f>SUMIF('5th Cycle APR Raw Data-Last'!$A$3:$A$1377,'5th Cycle Summary-Final2'!$C34,'5th Cycle APR Raw Data-Last'!$Q$3:$Q$1377)</f>
        <v>173</v>
      </c>
      <c r="V34" s="65">
        <f t="shared" si="3"/>
        <v>0</v>
      </c>
      <c r="W34" s="66">
        <f t="shared" si="4"/>
        <v>1.373015873015873</v>
      </c>
      <c r="X34" s="65">
        <f>VLOOKUP(C34,'5th Cycle APR Raw Data-Last'!$A$3:$S$1377,18,FALSE)</f>
        <v>557</v>
      </c>
      <c r="Y34" s="65">
        <f>SUMIF('5th Cycle APR Raw Data-Last'!$A$3:$A$1377,'5th Cycle Summary-Final2'!$C34,'5th Cycle APR Raw Data-Last'!$S$3:$S$1377)</f>
        <v>205</v>
      </c>
      <c r="Z34" s="65">
        <f t="shared" si="5"/>
        <v>399</v>
      </c>
      <c r="AA34"/>
    </row>
    <row r="35" spans="1:27" s="2" customFormat="1" ht="12.75" customHeight="1" x14ac:dyDescent="0.2">
      <c r="A35" s="2" t="s">
        <v>21</v>
      </c>
      <c r="B35" s="2" t="s">
        <v>8</v>
      </c>
      <c r="C35" s="10" t="s">
        <v>114</v>
      </c>
      <c r="D35" s="65">
        <f>VLOOKUP(C35,'5th Cycle APR Raw Data-Last'!$A$3:$S$1377,6,FALSE)</f>
        <v>100</v>
      </c>
      <c r="E35" s="65">
        <f>SUMIF('5th Cycle APR Raw Data-Last'!$A$3:$A$1377,'5th Cycle Summary-Final2'!$C35,'5th Cycle APR Raw Data-Last'!G$3:G$1377)</f>
        <v>118</v>
      </c>
      <c r="F35" s="65">
        <f>SUMIF('5th Cycle APR Raw Data-Last'!$A$3:$A$1377,'5th Cycle Summary-Final2'!$C35,'5th Cycle APR Raw Data-Last'!H$3:H$1377)</f>
        <v>118</v>
      </c>
      <c r="G35" s="65">
        <f>SUMIF('5th Cycle APR Raw Data-Last'!$A$3:$A$1377,'5th Cycle Summary-Final2'!$C35,'5th Cycle APR Raw Data-Last'!I$3:I$1377)</f>
        <v>0</v>
      </c>
      <c r="H35" s="65">
        <f t="shared" si="6"/>
        <v>0</v>
      </c>
      <c r="I35" s="66">
        <f t="shared" si="7"/>
        <v>1.18</v>
      </c>
      <c r="J35" s="65">
        <f>VLOOKUP(C35,'5th Cycle APR Raw Data-Last'!$A$3:$S$1377,10,FALSE)</f>
        <v>63</v>
      </c>
      <c r="K35" s="65">
        <f>SUMIF('5th Cycle APR Raw Data-Last'!$A$3:$A$1377,'5th Cycle Summary-Final2'!$C35,'5th Cycle APR Raw Data-Last'!K$3:K$1377)</f>
        <v>6</v>
      </c>
      <c r="L35" s="65">
        <f>SUMIF('5th Cycle APR Raw Data-Last'!$A$3:$A$1377,'5th Cycle Summary-Final2'!$C35,'5th Cycle APR Raw Data-Last'!L$3:L$1377)</f>
        <v>6</v>
      </c>
      <c r="M35" s="65">
        <f>SUMIF('5th Cycle APR Raw Data-Last'!$A$3:$A$1377,'5th Cycle Summary-Final2'!$C35,'5th Cycle APR Raw Data-Last'!M$3:M$1377)</f>
        <v>0</v>
      </c>
      <c r="N35" s="65">
        <f t="shared" si="8"/>
        <v>57</v>
      </c>
      <c r="O35" s="66">
        <f t="shared" si="0"/>
        <v>9.5238095238095233E-2</v>
      </c>
      <c r="P35" s="65">
        <f>VLOOKUP(C35,'5th Cycle APR Raw Data-Last'!$A$3:$S$1377,14,FALSE)</f>
        <v>69</v>
      </c>
      <c r="Q35" s="65">
        <f>SUMIF('5th Cycle APR Raw Data-Last'!$A$3:$A$1377,'5th Cycle Summary-Final2'!$C35,'5th Cycle APR Raw Data-Last'!$O$3:$O$1377)</f>
        <v>26</v>
      </c>
      <c r="R35" s="65">
        <f t="shared" si="1"/>
        <v>43</v>
      </c>
      <c r="S35" s="66">
        <f t="shared" si="2"/>
        <v>0.37681159420289856</v>
      </c>
      <c r="T35" s="65">
        <f>VLOOKUP(C35,'5th Cycle APR Raw Data-Last'!$A$3:$S$1377,16,FALSE)</f>
        <v>166</v>
      </c>
      <c r="U35" s="65">
        <f>SUMIF('5th Cycle APR Raw Data-Last'!$A$3:$A$1377,'5th Cycle Summary-Final2'!$C35,'5th Cycle APR Raw Data-Last'!$Q$3:$Q$1377)</f>
        <v>249</v>
      </c>
      <c r="V35" s="65">
        <f t="shared" si="3"/>
        <v>0</v>
      </c>
      <c r="W35" s="66">
        <f t="shared" si="4"/>
        <v>1.5</v>
      </c>
      <c r="X35" s="65">
        <f>VLOOKUP(C35,'5th Cycle APR Raw Data-Last'!$A$3:$S$1377,18,FALSE)</f>
        <v>398</v>
      </c>
      <c r="Y35" s="65">
        <f>SUMIF('5th Cycle APR Raw Data-Last'!$A$3:$A$1377,'5th Cycle Summary-Final2'!$C35,'5th Cycle APR Raw Data-Last'!$S$3:$S$1377)</f>
        <v>399</v>
      </c>
      <c r="Z35" s="65">
        <f t="shared" si="5"/>
        <v>100</v>
      </c>
      <c r="AA35"/>
    </row>
    <row r="36" spans="1:27" s="2" customFormat="1" ht="12.75" customHeight="1" x14ac:dyDescent="0.2">
      <c r="A36" s="2" t="s">
        <v>21</v>
      </c>
      <c r="B36" s="2" t="s">
        <v>8</v>
      </c>
      <c r="C36" s="10" t="s">
        <v>148</v>
      </c>
      <c r="D36" s="65">
        <f>VLOOKUP(C36,'5th Cycle APR Raw Data-Last'!$A$3:$S$1377,6,FALSE)</f>
        <v>220</v>
      </c>
      <c r="E36" s="65">
        <f>SUMIF('5th Cycle APR Raw Data-Last'!$A$3:$A$1377,'5th Cycle Summary-Final2'!$C36,'5th Cycle APR Raw Data-Last'!G$3:G$1377)</f>
        <v>0</v>
      </c>
      <c r="F36" s="65">
        <f>SUMIF('5th Cycle APR Raw Data-Last'!$A$3:$A$1377,'5th Cycle Summary-Final2'!$C36,'5th Cycle APR Raw Data-Last'!H$3:H$1377)</f>
        <v>0</v>
      </c>
      <c r="G36" s="65">
        <f>SUMIF('5th Cycle APR Raw Data-Last'!$A$3:$A$1377,'5th Cycle Summary-Final2'!$C36,'5th Cycle APR Raw Data-Last'!I$3:I$1377)</f>
        <v>0</v>
      </c>
      <c r="H36" s="65">
        <f t="shared" si="6"/>
        <v>220</v>
      </c>
      <c r="I36" s="66">
        <f t="shared" si="7"/>
        <v>0</v>
      </c>
      <c r="J36" s="65">
        <f>VLOOKUP(C36,'5th Cycle APR Raw Data-Last'!$A$3:$S$1377,10,FALSE)</f>
        <v>118</v>
      </c>
      <c r="K36" s="65">
        <f>SUMIF('5th Cycle APR Raw Data-Last'!$A$3:$A$1377,'5th Cycle Summary-Final2'!$C36,'5th Cycle APR Raw Data-Last'!K$3:K$1377)</f>
        <v>1</v>
      </c>
      <c r="L36" s="65">
        <f>SUMIF('5th Cycle APR Raw Data-Last'!$A$3:$A$1377,'5th Cycle Summary-Final2'!$C36,'5th Cycle APR Raw Data-Last'!L$3:L$1377)</f>
        <v>0</v>
      </c>
      <c r="M36" s="65">
        <f>SUMIF('5th Cycle APR Raw Data-Last'!$A$3:$A$1377,'5th Cycle Summary-Final2'!$C36,'5th Cycle APR Raw Data-Last'!M$3:M$1377)</f>
        <v>1</v>
      </c>
      <c r="N36" s="65">
        <f t="shared" si="8"/>
        <v>117</v>
      </c>
      <c r="O36" s="66">
        <f t="shared" si="0"/>
        <v>8.4745762711864406E-3</v>
      </c>
      <c r="P36" s="65">
        <f>VLOOKUP(C36,'5th Cycle APR Raw Data-Last'!$A$3:$S$1377,14,FALSE)</f>
        <v>100</v>
      </c>
      <c r="Q36" s="65">
        <f>SUMIF('5th Cycle APR Raw Data-Last'!$A$3:$A$1377,'5th Cycle Summary-Final2'!$C36,'5th Cycle APR Raw Data-Last'!$O$3:$O$1377)</f>
        <v>0</v>
      </c>
      <c r="R36" s="65">
        <f t="shared" si="1"/>
        <v>100</v>
      </c>
      <c r="S36" s="66">
        <f t="shared" si="2"/>
        <v>0</v>
      </c>
      <c r="T36" s="65">
        <f>VLOOKUP(C36,'5th Cycle APR Raw Data-Last'!$A$3:$S$1377,16,FALSE)</f>
        <v>244</v>
      </c>
      <c r="U36" s="65">
        <f>SUMIF('5th Cycle APR Raw Data-Last'!$A$3:$A$1377,'5th Cycle Summary-Final2'!$C36,'5th Cycle APR Raw Data-Last'!$Q$3:$Q$1377)</f>
        <v>261</v>
      </c>
      <c r="V36" s="65">
        <f t="shared" si="3"/>
        <v>0</v>
      </c>
      <c r="W36" s="66">
        <f t="shared" si="4"/>
        <v>1.069672131147541</v>
      </c>
      <c r="X36" s="65">
        <f>VLOOKUP(C36,'5th Cycle APR Raw Data-Last'!$A$3:$S$1377,18,FALSE)</f>
        <v>682</v>
      </c>
      <c r="Y36" s="65">
        <f>SUMIF('5th Cycle APR Raw Data-Last'!$A$3:$A$1377,'5th Cycle Summary-Final2'!$C36,'5th Cycle APR Raw Data-Last'!$S$3:$S$1377)</f>
        <v>262</v>
      </c>
      <c r="Z36" s="65">
        <f t="shared" si="5"/>
        <v>437</v>
      </c>
      <c r="AA36"/>
    </row>
    <row r="37" spans="1:27" s="2" customFormat="1" ht="12.75" customHeight="1" x14ac:dyDescent="0.2">
      <c r="A37" s="2" t="s">
        <v>21</v>
      </c>
      <c r="B37" s="2" t="s">
        <v>8</v>
      </c>
      <c r="C37" s="10" t="s">
        <v>167</v>
      </c>
      <c r="D37" s="65">
        <f>VLOOKUP(C37,'5th Cycle APR Raw Data-Last'!$A$3:$S$1377,6,FALSE)</f>
        <v>138</v>
      </c>
      <c r="E37" s="65">
        <f>SUMIF('5th Cycle APR Raw Data-Last'!$A$3:$A$1377,'5th Cycle Summary-Final2'!$C37,'5th Cycle APR Raw Data-Last'!G$3:G$1377)</f>
        <v>2</v>
      </c>
      <c r="F37" s="65">
        <f>SUMIF('5th Cycle APR Raw Data-Last'!$A$3:$A$1377,'5th Cycle Summary-Final2'!$C37,'5th Cycle APR Raw Data-Last'!H$3:H$1377)</f>
        <v>2</v>
      </c>
      <c r="G37" s="65">
        <f>SUMIF('5th Cycle APR Raw Data-Last'!$A$3:$A$1377,'5th Cycle Summary-Final2'!$C37,'5th Cycle APR Raw Data-Last'!I$3:I$1377)</f>
        <v>0</v>
      </c>
      <c r="H37" s="65">
        <f t="shared" si="6"/>
        <v>136</v>
      </c>
      <c r="I37" s="66">
        <f t="shared" si="7"/>
        <v>1.4492753623188406E-2</v>
      </c>
      <c r="J37" s="65">
        <f>VLOOKUP(C37,'5th Cycle APR Raw Data-Last'!$A$3:$S$1377,10,FALSE)</f>
        <v>78</v>
      </c>
      <c r="K37" s="65">
        <f>SUMIF('5th Cycle APR Raw Data-Last'!$A$3:$A$1377,'5th Cycle Summary-Final2'!$C37,'5th Cycle APR Raw Data-Last'!K$3:K$1377)</f>
        <v>3</v>
      </c>
      <c r="L37" s="65">
        <f>SUMIF('5th Cycle APR Raw Data-Last'!$A$3:$A$1377,'5th Cycle Summary-Final2'!$C37,'5th Cycle APR Raw Data-Last'!L$3:L$1377)</f>
        <v>3</v>
      </c>
      <c r="M37" s="65">
        <f>SUMIF('5th Cycle APR Raw Data-Last'!$A$3:$A$1377,'5th Cycle Summary-Final2'!$C37,'5th Cycle APR Raw Data-Last'!M$3:M$1377)</f>
        <v>0</v>
      </c>
      <c r="N37" s="65">
        <f t="shared" si="8"/>
        <v>75</v>
      </c>
      <c r="O37" s="66">
        <f t="shared" si="0"/>
        <v>3.8461538461538464E-2</v>
      </c>
      <c r="P37" s="65">
        <f>VLOOKUP(C37,'5th Cycle APR Raw Data-Last'!$A$3:$S$1377,14,FALSE)</f>
        <v>85</v>
      </c>
      <c r="Q37" s="65">
        <f>SUMIF('5th Cycle APR Raw Data-Last'!$A$3:$A$1377,'5th Cycle Summary-Final2'!$C37,'5th Cycle APR Raw Data-Last'!$O$3:$O$1377)</f>
        <v>43</v>
      </c>
      <c r="R37" s="65">
        <f t="shared" si="1"/>
        <v>42</v>
      </c>
      <c r="S37" s="66">
        <f t="shared" si="2"/>
        <v>0.50588235294117645</v>
      </c>
      <c r="T37" s="65">
        <f>VLOOKUP(C37,'5th Cycle APR Raw Data-Last'!$A$3:$S$1377,16,FALSE)</f>
        <v>99</v>
      </c>
      <c r="U37" s="65">
        <f>SUMIF('5th Cycle APR Raw Data-Last'!$A$3:$A$1377,'5th Cycle Summary-Final2'!$C37,'5th Cycle APR Raw Data-Last'!$Q$3:$Q$1377)</f>
        <v>347</v>
      </c>
      <c r="V37" s="65">
        <f t="shared" si="3"/>
        <v>0</v>
      </c>
      <c r="W37" s="66">
        <f t="shared" si="4"/>
        <v>3.5050505050505052</v>
      </c>
      <c r="X37" s="65">
        <f>VLOOKUP(C37,'5th Cycle APR Raw Data-Last'!$A$3:$S$1377,18,FALSE)</f>
        <v>400</v>
      </c>
      <c r="Y37" s="65">
        <f>SUMIF('5th Cycle APR Raw Data-Last'!$A$3:$A$1377,'5th Cycle Summary-Final2'!$C37,'5th Cycle APR Raw Data-Last'!$S$3:$S$1377)</f>
        <v>395</v>
      </c>
      <c r="Z37" s="65">
        <f t="shared" si="5"/>
        <v>253</v>
      </c>
      <c r="AA37"/>
    </row>
    <row r="38" spans="1:27" s="2" customFormat="1" ht="12.75" customHeight="1" x14ac:dyDescent="0.2">
      <c r="A38" s="2" t="s">
        <v>21</v>
      </c>
      <c r="B38" s="2" t="s">
        <v>8</v>
      </c>
      <c r="C38" s="10" t="s">
        <v>1019</v>
      </c>
      <c r="D38" s="65">
        <f>VLOOKUP(C38,'5th Cycle APR Raw Data-Last'!$A$3:$S$1377,6,FALSE)</f>
        <v>124</v>
      </c>
      <c r="E38" s="65">
        <f>SUMIF('5th Cycle APR Raw Data-Last'!$A$3:$A$1377,'5th Cycle Summary-Final2'!$C38,'5th Cycle APR Raw Data-Last'!G$3:G$1377)</f>
        <v>0</v>
      </c>
      <c r="F38" s="65">
        <f>SUMIF('5th Cycle APR Raw Data-Last'!$A$3:$A$1377,'5th Cycle Summary-Final2'!$C38,'5th Cycle APR Raw Data-Last'!H$3:H$1377)</f>
        <v>0</v>
      </c>
      <c r="G38" s="65">
        <f>SUMIF('5th Cycle APR Raw Data-Last'!$A$3:$A$1377,'5th Cycle Summary-Final2'!$C38,'5th Cycle APR Raw Data-Last'!I$3:I$1377)</f>
        <v>0</v>
      </c>
      <c r="H38" s="65">
        <f t="shared" si="6"/>
        <v>124</v>
      </c>
      <c r="I38" s="66">
        <f t="shared" si="7"/>
        <v>0</v>
      </c>
      <c r="J38" s="65">
        <f>VLOOKUP(C38,'5th Cycle APR Raw Data-Last'!$A$3:$S$1377,10,FALSE)</f>
        <v>72</v>
      </c>
      <c r="K38" s="65">
        <f>SUMIF('5th Cycle APR Raw Data-Last'!$A$3:$A$1377,'5th Cycle Summary-Final2'!$C38,'5th Cycle APR Raw Data-Last'!K$3:K$1377)</f>
        <v>0</v>
      </c>
      <c r="L38" s="65">
        <f>SUMIF('5th Cycle APR Raw Data-Last'!$A$3:$A$1377,'5th Cycle Summary-Final2'!$C38,'5th Cycle APR Raw Data-Last'!L$3:L$1377)</f>
        <v>0</v>
      </c>
      <c r="M38" s="65">
        <f>SUMIF('5th Cycle APR Raw Data-Last'!$A$3:$A$1377,'5th Cycle Summary-Final2'!$C38,'5th Cycle APR Raw Data-Last'!M$3:M$1377)</f>
        <v>0</v>
      </c>
      <c r="N38" s="65">
        <f t="shared" si="8"/>
        <v>72</v>
      </c>
      <c r="O38" s="66">
        <f t="shared" si="0"/>
        <v>0</v>
      </c>
      <c r="P38" s="65">
        <f>VLOOKUP(C38,'5th Cycle APR Raw Data-Last'!$A$3:$S$1377,14,FALSE)</f>
        <v>78</v>
      </c>
      <c r="Q38" s="65">
        <f>SUMIF('5th Cycle APR Raw Data-Last'!$A$3:$A$1377,'5th Cycle Summary-Final2'!$C38,'5th Cycle APR Raw Data-Last'!$O$3:$O$1377)</f>
        <v>1</v>
      </c>
      <c r="R38" s="65">
        <f t="shared" si="1"/>
        <v>77</v>
      </c>
      <c r="S38" s="66">
        <f t="shared" si="2"/>
        <v>1.282051282051282E-2</v>
      </c>
      <c r="T38" s="65">
        <f>VLOOKUP(C38,'5th Cycle APR Raw Data-Last'!$A$3:$S$1377,16,FALSE)</f>
        <v>195</v>
      </c>
      <c r="U38" s="65">
        <f>SUMIF('5th Cycle APR Raw Data-Last'!$A$3:$A$1377,'5th Cycle Summary-Final2'!$C38,'5th Cycle APR Raw Data-Last'!$Q$3:$Q$1377)</f>
        <v>40</v>
      </c>
      <c r="V38" s="65">
        <f t="shared" si="3"/>
        <v>155</v>
      </c>
      <c r="W38" s="66">
        <f t="shared" si="4"/>
        <v>0.20512820512820512</v>
      </c>
      <c r="X38" s="65">
        <f>VLOOKUP(C38,'5th Cycle APR Raw Data-Last'!$A$3:$S$1377,18,FALSE)</f>
        <v>469</v>
      </c>
      <c r="Y38" s="65">
        <f>SUMIF('5th Cycle APR Raw Data-Last'!$A$3:$A$1377,'5th Cycle Summary-Final2'!$C38,'5th Cycle APR Raw Data-Last'!$S$3:$S$1377)</f>
        <v>41</v>
      </c>
      <c r="Z38" s="65">
        <f t="shared" si="5"/>
        <v>428</v>
      </c>
      <c r="AA38"/>
    </row>
    <row r="39" spans="1:27" s="2" customFormat="1" ht="12.75" customHeight="1" x14ac:dyDescent="0.2">
      <c r="A39" s="2" t="s">
        <v>21</v>
      </c>
      <c r="B39" s="2" t="s">
        <v>8</v>
      </c>
      <c r="C39" s="10" t="s">
        <v>202</v>
      </c>
      <c r="D39" s="65">
        <f>VLOOKUP(C39,'5th Cycle APR Raw Data-Last'!$A$3:$S$1377,6,FALSE)</f>
        <v>75</v>
      </c>
      <c r="E39" s="65">
        <f>SUMIF('5th Cycle APR Raw Data-Last'!$A$3:$A$1377,'5th Cycle Summary-Final2'!$C39,'5th Cycle APR Raw Data-Last'!G$3:G$1377)</f>
        <v>0</v>
      </c>
      <c r="F39" s="65">
        <f>SUMIF('5th Cycle APR Raw Data-Last'!$A$3:$A$1377,'5th Cycle Summary-Final2'!$C39,'5th Cycle APR Raw Data-Last'!H$3:H$1377)</f>
        <v>0</v>
      </c>
      <c r="G39" s="65">
        <f>SUMIF('5th Cycle APR Raw Data-Last'!$A$3:$A$1377,'5th Cycle Summary-Final2'!$C39,'5th Cycle APR Raw Data-Last'!I$3:I$1377)</f>
        <v>0</v>
      </c>
      <c r="H39" s="65">
        <f t="shared" si="6"/>
        <v>75</v>
      </c>
      <c r="I39" s="66">
        <f t="shared" si="7"/>
        <v>0</v>
      </c>
      <c r="J39" s="65">
        <f>VLOOKUP(C39,'5th Cycle APR Raw Data-Last'!$A$3:$S$1377,10,FALSE)</f>
        <v>44</v>
      </c>
      <c r="K39" s="65">
        <f>SUMIF('5th Cycle APR Raw Data-Last'!$A$3:$A$1377,'5th Cycle Summary-Final2'!$C39,'5th Cycle APR Raw Data-Last'!K$3:K$1377)</f>
        <v>0</v>
      </c>
      <c r="L39" s="65">
        <f>SUMIF('5th Cycle APR Raw Data-Last'!$A$3:$A$1377,'5th Cycle Summary-Final2'!$C39,'5th Cycle APR Raw Data-Last'!L$3:L$1377)</f>
        <v>0</v>
      </c>
      <c r="M39" s="65">
        <f>SUMIF('5th Cycle APR Raw Data-Last'!$A$3:$A$1377,'5th Cycle Summary-Final2'!$C39,'5th Cycle APR Raw Data-Last'!M$3:M$1377)</f>
        <v>0</v>
      </c>
      <c r="N39" s="65">
        <f t="shared" si="8"/>
        <v>44</v>
      </c>
      <c r="O39" s="66">
        <f t="shared" si="0"/>
        <v>0</v>
      </c>
      <c r="P39" s="65">
        <f>VLOOKUP(C39,'5th Cycle APR Raw Data-Last'!$A$3:$S$1377,14,FALSE)</f>
        <v>50</v>
      </c>
      <c r="Q39" s="65">
        <f>SUMIF('5th Cycle APR Raw Data-Last'!$A$3:$A$1377,'5th Cycle Summary-Final2'!$C39,'5th Cycle APR Raw Data-Last'!$O$3:$O$1377)</f>
        <v>0</v>
      </c>
      <c r="R39" s="65">
        <f t="shared" si="1"/>
        <v>50</v>
      </c>
      <c r="S39" s="66">
        <f t="shared" si="2"/>
        <v>0</v>
      </c>
      <c r="T39" s="65">
        <f>VLOOKUP(C39,'5th Cycle APR Raw Data-Last'!$A$3:$S$1377,16,FALSE)</f>
        <v>60</v>
      </c>
      <c r="U39" s="65">
        <f>SUMIF('5th Cycle APR Raw Data-Last'!$A$3:$A$1377,'5th Cycle Summary-Final2'!$C39,'5th Cycle APR Raw Data-Last'!$Q$3:$Q$1377)</f>
        <v>44</v>
      </c>
      <c r="V39" s="65">
        <f t="shared" si="3"/>
        <v>16</v>
      </c>
      <c r="W39" s="66">
        <f t="shared" si="4"/>
        <v>0.73333333333333328</v>
      </c>
      <c r="X39" s="65">
        <f>VLOOKUP(C39,'5th Cycle APR Raw Data-Last'!$A$3:$S$1377,18,FALSE)</f>
        <v>229</v>
      </c>
      <c r="Y39" s="65">
        <f>SUMIF('5th Cycle APR Raw Data-Last'!$A$3:$A$1377,'5th Cycle Summary-Final2'!$C39,'5th Cycle APR Raw Data-Last'!$S$3:$S$1377)</f>
        <v>44</v>
      </c>
      <c r="Z39" s="65">
        <f t="shared" si="5"/>
        <v>185</v>
      </c>
      <c r="AA39"/>
    </row>
    <row r="40" spans="1:27" s="2" customFormat="1" ht="12.75" customHeight="1" x14ac:dyDescent="0.2">
      <c r="A40" s="2" t="s">
        <v>21</v>
      </c>
      <c r="B40" s="2" t="s">
        <v>8</v>
      </c>
      <c r="C40" s="10" t="s">
        <v>214</v>
      </c>
      <c r="D40" s="65">
        <f>VLOOKUP(C40,'5th Cycle APR Raw Data-Last'!$A$3:$S$1377,6,FALSE)</f>
        <v>297</v>
      </c>
      <c r="E40" s="65">
        <f>SUMIF('5th Cycle APR Raw Data-Last'!$A$3:$A$1377,'5th Cycle Summary-Final2'!$C40,'5th Cycle APR Raw Data-Last'!G$3:G$1377)</f>
        <v>8</v>
      </c>
      <c r="F40" s="65">
        <f>SUMIF('5th Cycle APR Raw Data-Last'!$A$3:$A$1377,'5th Cycle Summary-Final2'!$C40,'5th Cycle APR Raw Data-Last'!H$3:H$1377)</f>
        <v>8</v>
      </c>
      <c r="G40" s="65">
        <f>SUMIF('5th Cycle APR Raw Data-Last'!$A$3:$A$1377,'5th Cycle Summary-Final2'!$C40,'5th Cycle APR Raw Data-Last'!I$3:I$1377)</f>
        <v>0</v>
      </c>
      <c r="H40" s="65">
        <f t="shared" si="6"/>
        <v>289</v>
      </c>
      <c r="I40" s="66">
        <f t="shared" si="7"/>
        <v>2.6936026936026935E-2</v>
      </c>
      <c r="J40" s="65">
        <f>VLOOKUP(C40,'5th Cycle APR Raw Data-Last'!$A$3:$S$1377,10,FALSE)</f>
        <v>163</v>
      </c>
      <c r="K40" s="65">
        <f>SUMIF('5th Cycle APR Raw Data-Last'!$A$3:$A$1377,'5th Cycle Summary-Final2'!$C40,'5th Cycle APR Raw Data-Last'!K$3:K$1377)</f>
        <v>66</v>
      </c>
      <c r="L40" s="65">
        <f>SUMIF('5th Cycle APR Raw Data-Last'!$A$3:$A$1377,'5th Cycle Summary-Final2'!$C40,'5th Cycle APR Raw Data-Last'!L$3:L$1377)</f>
        <v>66</v>
      </c>
      <c r="M40" s="65">
        <f>SUMIF('5th Cycle APR Raw Data-Last'!$A$3:$A$1377,'5th Cycle Summary-Final2'!$C40,'5th Cycle APR Raw Data-Last'!M$3:M$1377)</f>
        <v>0</v>
      </c>
      <c r="N40" s="65">
        <f t="shared" si="8"/>
        <v>97</v>
      </c>
      <c r="O40" s="66">
        <f t="shared" si="0"/>
        <v>0.40490797546012269</v>
      </c>
      <c r="P40" s="65">
        <f>VLOOKUP(C40,'5th Cycle APR Raw Data-Last'!$A$3:$S$1377,14,FALSE)</f>
        <v>142</v>
      </c>
      <c r="Q40" s="65">
        <f>SUMIF('5th Cycle APR Raw Data-Last'!$A$3:$A$1377,'5th Cycle Summary-Final2'!$C40,'5th Cycle APR Raw Data-Last'!$O$3:$O$1377)</f>
        <v>209</v>
      </c>
      <c r="R40" s="65">
        <f t="shared" si="1"/>
        <v>0</v>
      </c>
      <c r="S40" s="66">
        <f t="shared" si="2"/>
        <v>1.471830985915493</v>
      </c>
      <c r="T40" s="65">
        <f>VLOOKUP(C40,'5th Cycle APR Raw Data-Last'!$A$3:$S$1377,16,FALSE)</f>
        <v>446</v>
      </c>
      <c r="U40" s="65">
        <f>SUMIF('5th Cycle APR Raw Data-Last'!$A$3:$A$1377,'5th Cycle Summary-Final2'!$C40,'5th Cycle APR Raw Data-Last'!$Q$3:$Q$1377)</f>
        <v>489</v>
      </c>
      <c r="V40" s="65">
        <f t="shared" si="3"/>
        <v>0</v>
      </c>
      <c r="W40" s="66">
        <f t="shared" si="4"/>
        <v>1.0964125560538116</v>
      </c>
      <c r="X40" s="65">
        <f>VLOOKUP(C40,'5th Cycle APR Raw Data-Last'!$A$3:$S$1377,18,FALSE)</f>
        <v>1048</v>
      </c>
      <c r="Y40" s="65">
        <f>SUMIF('5th Cycle APR Raw Data-Last'!$A$3:$A$1377,'5th Cycle Summary-Final2'!$C40,'5th Cycle APR Raw Data-Last'!$S$3:$S$1377)</f>
        <v>772</v>
      </c>
      <c r="Z40" s="65">
        <f t="shared" si="5"/>
        <v>386</v>
      </c>
      <c r="AA40"/>
    </row>
    <row r="41" spans="1:27" s="2" customFormat="1" ht="12.75" customHeight="1" x14ac:dyDescent="0.2">
      <c r="A41" s="2" t="s">
        <v>21</v>
      </c>
      <c r="B41" s="2" t="s">
        <v>8</v>
      </c>
      <c r="C41" s="10" t="s">
        <v>219</v>
      </c>
      <c r="D41" s="65">
        <f>VLOOKUP(C41,'5th Cycle APR Raw Data-Last'!$A$3:$S$1377,6,FALSE)</f>
        <v>84</v>
      </c>
      <c r="E41" s="65">
        <f>SUMIF('5th Cycle APR Raw Data-Last'!$A$3:$A$1377,'5th Cycle Summary-Final2'!$C41,'5th Cycle APR Raw Data-Last'!G$3:G$1377)</f>
        <v>0</v>
      </c>
      <c r="F41" s="65">
        <f>SUMIF('5th Cycle APR Raw Data-Last'!$A$3:$A$1377,'5th Cycle Summary-Final2'!$C41,'5th Cycle APR Raw Data-Last'!H$3:H$1377)</f>
        <v>0</v>
      </c>
      <c r="G41" s="65">
        <f>SUMIF('5th Cycle APR Raw Data-Last'!$A$3:$A$1377,'5th Cycle Summary-Final2'!$C41,'5th Cycle APR Raw Data-Last'!I$3:I$1377)</f>
        <v>0</v>
      </c>
      <c r="H41" s="65">
        <f t="shared" si="6"/>
        <v>84</v>
      </c>
      <c r="I41" s="66">
        <f t="shared" si="7"/>
        <v>0</v>
      </c>
      <c r="J41" s="65">
        <f>VLOOKUP(C41,'5th Cycle APR Raw Data-Last'!$A$3:$S$1377,10,FALSE)</f>
        <v>47</v>
      </c>
      <c r="K41" s="65">
        <f>SUMIF('5th Cycle APR Raw Data-Last'!$A$3:$A$1377,'5th Cycle Summary-Final2'!$C41,'5th Cycle APR Raw Data-Last'!K$3:K$1377)</f>
        <v>0</v>
      </c>
      <c r="L41" s="65">
        <f>SUMIF('5th Cycle APR Raw Data-Last'!$A$3:$A$1377,'5th Cycle Summary-Final2'!$C41,'5th Cycle APR Raw Data-Last'!L$3:L$1377)</f>
        <v>0</v>
      </c>
      <c r="M41" s="65">
        <f>SUMIF('5th Cycle APR Raw Data-Last'!$A$3:$A$1377,'5th Cycle Summary-Final2'!$C41,'5th Cycle APR Raw Data-Last'!M$3:M$1377)</f>
        <v>0</v>
      </c>
      <c r="N41" s="65">
        <f t="shared" si="8"/>
        <v>47</v>
      </c>
      <c r="O41" s="66">
        <f t="shared" si="0"/>
        <v>0</v>
      </c>
      <c r="P41" s="65">
        <f>VLOOKUP(C41,'5th Cycle APR Raw Data-Last'!$A$3:$S$1377,14,FALSE)</f>
        <v>49</v>
      </c>
      <c r="Q41" s="65">
        <f>SUMIF('5th Cycle APR Raw Data-Last'!$A$3:$A$1377,'5th Cycle Summary-Final2'!$C41,'5th Cycle APR Raw Data-Last'!$O$3:$O$1377)</f>
        <v>23</v>
      </c>
      <c r="R41" s="65">
        <f t="shared" si="1"/>
        <v>26</v>
      </c>
      <c r="S41" s="66">
        <f t="shared" si="2"/>
        <v>0.46938775510204084</v>
      </c>
      <c r="T41" s="65">
        <f>VLOOKUP(C41,'5th Cycle APR Raw Data-Last'!$A$3:$S$1377,16,FALSE)</f>
        <v>116</v>
      </c>
      <c r="U41" s="65">
        <f>SUMIF('5th Cycle APR Raw Data-Last'!$A$3:$A$1377,'5th Cycle Summary-Final2'!$C41,'5th Cycle APR Raw Data-Last'!$Q$3:$Q$1377)</f>
        <v>175</v>
      </c>
      <c r="V41" s="65">
        <f t="shared" si="3"/>
        <v>0</v>
      </c>
      <c r="W41" s="66">
        <f t="shared" si="4"/>
        <v>1.5086206896551724</v>
      </c>
      <c r="X41" s="65">
        <f>VLOOKUP(C41,'5th Cycle APR Raw Data-Last'!$A$3:$S$1377,18,FALSE)</f>
        <v>296</v>
      </c>
      <c r="Y41" s="65">
        <f>SUMIF('5th Cycle APR Raw Data-Last'!$A$3:$A$1377,'5th Cycle Summary-Final2'!$C41,'5th Cycle APR Raw Data-Last'!$S$3:$S$1377)</f>
        <v>198</v>
      </c>
      <c r="Z41" s="65">
        <f t="shared" si="5"/>
        <v>157</v>
      </c>
      <c r="AA41"/>
    </row>
    <row r="42" spans="1:27" s="2" customFormat="1" ht="12.75" customHeight="1" x14ac:dyDescent="0.2">
      <c r="A42" s="2" t="s">
        <v>21</v>
      </c>
      <c r="B42" s="2" t="s">
        <v>8</v>
      </c>
      <c r="C42" s="10" t="s">
        <v>235</v>
      </c>
      <c r="D42" s="65">
        <f>VLOOKUP(C42,'5th Cycle APR Raw Data-Last'!$A$3:$S$1377,6,FALSE)</f>
        <v>80</v>
      </c>
      <c r="E42" s="65">
        <f>SUMIF('5th Cycle APR Raw Data-Last'!$A$3:$A$1377,'5th Cycle Summary-Final2'!$C42,'5th Cycle APR Raw Data-Last'!G$3:G$1377)</f>
        <v>0</v>
      </c>
      <c r="F42" s="65">
        <f>SUMIF('5th Cycle APR Raw Data-Last'!$A$3:$A$1377,'5th Cycle Summary-Final2'!$C42,'5th Cycle APR Raw Data-Last'!H$3:H$1377)</f>
        <v>0</v>
      </c>
      <c r="G42" s="65">
        <f>SUMIF('5th Cycle APR Raw Data-Last'!$A$3:$A$1377,'5th Cycle Summary-Final2'!$C42,'5th Cycle APR Raw Data-Last'!I$3:I$1377)</f>
        <v>0</v>
      </c>
      <c r="H42" s="65">
        <f t="shared" si="6"/>
        <v>80</v>
      </c>
      <c r="I42" s="66">
        <f t="shared" si="7"/>
        <v>0</v>
      </c>
      <c r="J42" s="65">
        <f>VLOOKUP(C42,'5th Cycle APR Raw Data-Last'!$A$3:$S$1377,10,FALSE)</f>
        <v>48</v>
      </c>
      <c r="K42" s="65">
        <f>SUMIF('5th Cycle APR Raw Data-Last'!$A$3:$A$1377,'5th Cycle Summary-Final2'!$C42,'5th Cycle APR Raw Data-Last'!K$3:K$1377)</f>
        <v>0</v>
      </c>
      <c r="L42" s="65">
        <f>SUMIF('5th Cycle APR Raw Data-Last'!$A$3:$A$1377,'5th Cycle Summary-Final2'!$C42,'5th Cycle APR Raw Data-Last'!L$3:L$1377)</f>
        <v>0</v>
      </c>
      <c r="M42" s="65">
        <f>SUMIF('5th Cycle APR Raw Data-Last'!$A$3:$A$1377,'5th Cycle Summary-Final2'!$C42,'5th Cycle APR Raw Data-Last'!M$3:M$1377)</f>
        <v>0</v>
      </c>
      <c r="N42" s="65">
        <f t="shared" si="8"/>
        <v>48</v>
      </c>
      <c r="O42" s="66">
        <f t="shared" si="0"/>
        <v>0</v>
      </c>
      <c r="P42" s="65">
        <f>VLOOKUP(C42,'5th Cycle APR Raw Data-Last'!$A$3:$S$1377,14,FALSE)</f>
        <v>43</v>
      </c>
      <c r="Q42" s="65">
        <f>SUMIF('5th Cycle APR Raw Data-Last'!$A$3:$A$1377,'5th Cycle Summary-Final2'!$C42,'5th Cycle APR Raw Data-Last'!$O$3:$O$1377)</f>
        <v>1</v>
      </c>
      <c r="R42" s="65">
        <f t="shared" si="1"/>
        <v>42</v>
      </c>
      <c r="S42" s="66">
        <f t="shared" si="2"/>
        <v>2.3255813953488372E-2</v>
      </c>
      <c r="T42" s="65">
        <f>VLOOKUP(C42,'5th Cycle APR Raw Data-Last'!$A$3:$S$1377,16,FALSE)</f>
        <v>126</v>
      </c>
      <c r="U42" s="65">
        <f>SUMIF('5th Cycle APR Raw Data-Last'!$A$3:$A$1377,'5th Cycle Summary-Final2'!$C42,'5th Cycle APR Raw Data-Last'!$Q$3:$Q$1377)</f>
        <v>4</v>
      </c>
      <c r="V42" s="65">
        <f t="shared" si="3"/>
        <v>122</v>
      </c>
      <c r="W42" s="66">
        <f t="shared" si="4"/>
        <v>3.1746031746031744E-2</v>
      </c>
      <c r="X42" s="65">
        <f>VLOOKUP(C42,'5th Cycle APR Raw Data-Last'!$A$3:$S$1377,18,FALSE)</f>
        <v>297</v>
      </c>
      <c r="Y42" s="65">
        <f>SUMIF('5th Cycle APR Raw Data-Last'!$A$3:$A$1377,'5th Cycle Summary-Final2'!$C42,'5th Cycle APR Raw Data-Last'!$S$3:$S$1377)</f>
        <v>5</v>
      </c>
      <c r="Z42" s="65">
        <f t="shared" si="5"/>
        <v>292</v>
      </c>
      <c r="AA42"/>
    </row>
    <row r="43" spans="1:27" s="2" customFormat="1" ht="12.75" customHeight="1" x14ac:dyDescent="0.2">
      <c r="A43" s="2" t="s">
        <v>21</v>
      </c>
      <c r="B43" s="2" t="s">
        <v>8</v>
      </c>
      <c r="C43" s="10" t="s">
        <v>236</v>
      </c>
      <c r="D43" s="65">
        <f>VLOOKUP(C43,'5th Cycle APR Raw Data-Last'!$A$3:$S$1377,6,FALSE)</f>
        <v>392</v>
      </c>
      <c r="E43" s="65">
        <f>SUMIF('5th Cycle APR Raw Data-Last'!$A$3:$A$1377,'5th Cycle Summary-Final2'!$C43,'5th Cycle APR Raw Data-Last'!G$3:G$1377)</f>
        <v>23</v>
      </c>
      <c r="F43" s="65">
        <f>SUMIF('5th Cycle APR Raw Data-Last'!$A$3:$A$1377,'5th Cycle Summary-Final2'!$C43,'5th Cycle APR Raw Data-Last'!H$3:H$1377)</f>
        <v>23</v>
      </c>
      <c r="G43" s="65">
        <f>SUMIF('5th Cycle APR Raw Data-Last'!$A$3:$A$1377,'5th Cycle Summary-Final2'!$C43,'5th Cycle APR Raw Data-Last'!I$3:I$1377)</f>
        <v>0</v>
      </c>
      <c r="H43" s="65">
        <f t="shared" si="6"/>
        <v>369</v>
      </c>
      <c r="I43" s="66">
        <f t="shared" si="7"/>
        <v>5.8673469387755105E-2</v>
      </c>
      <c r="J43" s="65">
        <f>VLOOKUP(C43,'5th Cycle APR Raw Data-Last'!$A$3:$S$1377,10,FALSE)</f>
        <v>254</v>
      </c>
      <c r="K43" s="65">
        <f>SUMIF('5th Cycle APR Raw Data-Last'!$A$3:$A$1377,'5th Cycle Summary-Final2'!$C43,'5th Cycle APR Raw Data-Last'!K$3:K$1377)</f>
        <v>217</v>
      </c>
      <c r="L43" s="65">
        <f>SUMIF('5th Cycle APR Raw Data-Last'!$A$3:$A$1377,'5th Cycle Summary-Final2'!$C43,'5th Cycle APR Raw Data-Last'!L$3:L$1377)</f>
        <v>217</v>
      </c>
      <c r="M43" s="65">
        <f>SUMIF('5th Cycle APR Raw Data-Last'!$A$3:$A$1377,'5th Cycle Summary-Final2'!$C43,'5th Cycle APR Raw Data-Last'!M$3:M$1377)</f>
        <v>0</v>
      </c>
      <c r="N43" s="65">
        <f t="shared" si="8"/>
        <v>37</v>
      </c>
      <c r="O43" s="66">
        <f t="shared" si="0"/>
        <v>0.85433070866141736</v>
      </c>
      <c r="P43" s="65">
        <f>VLOOKUP(C43,'5th Cycle APR Raw Data-Last'!$A$3:$S$1377,14,FALSE)</f>
        <v>316</v>
      </c>
      <c r="Q43" s="65">
        <f>SUMIF('5th Cycle APR Raw Data-Last'!$A$3:$A$1377,'5th Cycle Summary-Final2'!$C43,'5th Cycle APR Raw Data-Last'!$O$3:$O$1377)</f>
        <v>366</v>
      </c>
      <c r="R43" s="65">
        <f t="shared" si="1"/>
        <v>0</v>
      </c>
      <c r="S43" s="66">
        <f t="shared" si="2"/>
        <v>1.1582278481012658</v>
      </c>
      <c r="T43" s="65">
        <f>VLOOKUP(C43,'5th Cycle APR Raw Data-Last'!$A$3:$S$1377,16,FALSE)</f>
        <v>1063</v>
      </c>
      <c r="U43" s="65">
        <f>SUMIF('5th Cycle APR Raw Data-Last'!$A$3:$A$1377,'5th Cycle Summary-Final2'!$C43,'5th Cycle APR Raw Data-Last'!$Q$3:$Q$1377)</f>
        <v>570</v>
      </c>
      <c r="V43" s="65">
        <f t="shared" si="3"/>
        <v>493</v>
      </c>
      <c r="W43" s="66">
        <f t="shared" si="4"/>
        <v>0.53621825023518344</v>
      </c>
      <c r="X43" s="65">
        <f>VLOOKUP(C43,'5th Cycle APR Raw Data-Last'!$A$3:$S$1377,18,FALSE)</f>
        <v>2025</v>
      </c>
      <c r="Y43" s="65">
        <f>SUMIF('5th Cycle APR Raw Data-Last'!$A$3:$A$1377,'5th Cycle Summary-Final2'!$C43,'5th Cycle APR Raw Data-Last'!$S$3:$S$1377)</f>
        <v>1176</v>
      </c>
      <c r="Z43" s="65">
        <f t="shared" si="5"/>
        <v>899</v>
      </c>
      <c r="AA43"/>
    </row>
    <row r="44" spans="1:27" s="2" customFormat="1" ht="12.75" customHeight="1" x14ac:dyDescent="0.2">
      <c r="A44" s="2" t="s">
        <v>21</v>
      </c>
      <c r="B44" s="2" t="s">
        <v>8</v>
      </c>
      <c r="C44" s="10" t="s">
        <v>239</v>
      </c>
      <c r="D44" s="65">
        <f>VLOOKUP(C44,'5th Cycle APR Raw Data-Last'!$A$3:$S$1377,6,FALSE)</f>
        <v>118</v>
      </c>
      <c r="E44" s="65">
        <f>SUMIF('5th Cycle APR Raw Data-Last'!$A$3:$A$1377,'5th Cycle Summary-Final2'!$C44,'5th Cycle APR Raw Data-Last'!G$3:G$1377)</f>
        <v>0</v>
      </c>
      <c r="F44" s="65">
        <f>SUMIF('5th Cycle APR Raw Data-Last'!$A$3:$A$1377,'5th Cycle Summary-Final2'!$C44,'5th Cycle APR Raw Data-Last'!H$3:H$1377)</f>
        <v>0</v>
      </c>
      <c r="G44" s="65">
        <f>SUMIF('5th Cycle APR Raw Data-Last'!$A$3:$A$1377,'5th Cycle Summary-Final2'!$C44,'5th Cycle APR Raw Data-Last'!I$3:I$1377)</f>
        <v>0</v>
      </c>
      <c r="H44" s="65">
        <f t="shared" si="6"/>
        <v>118</v>
      </c>
      <c r="I44" s="66">
        <f t="shared" si="7"/>
        <v>0</v>
      </c>
      <c r="J44" s="65">
        <f>VLOOKUP(C44,'5th Cycle APR Raw Data-Last'!$A$3:$S$1377,10,FALSE)</f>
        <v>69</v>
      </c>
      <c r="K44" s="65">
        <f>SUMIF('5th Cycle APR Raw Data-Last'!$A$3:$A$1377,'5th Cycle Summary-Final2'!$C44,'5th Cycle APR Raw Data-Last'!K$3:K$1377)</f>
        <v>0</v>
      </c>
      <c r="L44" s="65">
        <f>SUMIF('5th Cycle APR Raw Data-Last'!$A$3:$A$1377,'5th Cycle Summary-Final2'!$C44,'5th Cycle APR Raw Data-Last'!L$3:L$1377)</f>
        <v>0</v>
      </c>
      <c r="M44" s="65">
        <f>SUMIF('5th Cycle APR Raw Data-Last'!$A$3:$A$1377,'5th Cycle Summary-Final2'!$C44,'5th Cycle APR Raw Data-Last'!M$3:M$1377)</f>
        <v>0</v>
      </c>
      <c r="N44" s="65">
        <f t="shared" si="8"/>
        <v>69</v>
      </c>
      <c r="O44" s="66">
        <f t="shared" si="0"/>
        <v>0</v>
      </c>
      <c r="P44" s="65">
        <f>VLOOKUP(C44,'5th Cycle APR Raw Data-Last'!$A$3:$S$1377,14,FALSE)</f>
        <v>84</v>
      </c>
      <c r="Q44" s="65">
        <f>SUMIF('5th Cycle APR Raw Data-Last'!$A$3:$A$1377,'5th Cycle Summary-Final2'!$C44,'5th Cycle APR Raw Data-Last'!$O$3:$O$1377)</f>
        <v>4</v>
      </c>
      <c r="R44" s="65">
        <f t="shared" si="1"/>
        <v>80</v>
      </c>
      <c r="S44" s="66">
        <f t="shared" si="2"/>
        <v>4.7619047619047616E-2</v>
      </c>
      <c r="T44" s="65">
        <f>VLOOKUP(C44,'5th Cycle APR Raw Data-Last'!$A$3:$S$1377,16,FALSE)</f>
        <v>177</v>
      </c>
      <c r="U44" s="65">
        <f>SUMIF('5th Cycle APR Raw Data-Last'!$A$3:$A$1377,'5th Cycle Summary-Final2'!$C44,'5th Cycle APR Raw Data-Last'!$Q$3:$Q$1377)</f>
        <v>21</v>
      </c>
      <c r="V44" s="65">
        <f t="shared" si="3"/>
        <v>156</v>
      </c>
      <c r="W44" s="66">
        <f t="shared" si="4"/>
        <v>0.11864406779661017</v>
      </c>
      <c r="X44" s="65">
        <f>VLOOKUP(C44,'5th Cycle APR Raw Data-Last'!$A$3:$S$1377,18,FALSE)</f>
        <v>448</v>
      </c>
      <c r="Y44" s="65">
        <f>SUMIF('5th Cycle APR Raw Data-Last'!$A$3:$A$1377,'5th Cycle Summary-Final2'!$C44,'5th Cycle APR Raw Data-Last'!$S$3:$S$1377)</f>
        <v>25</v>
      </c>
      <c r="Z44" s="65">
        <f t="shared" si="5"/>
        <v>423</v>
      </c>
      <c r="AA44"/>
    </row>
    <row r="45" spans="1:27" s="2" customFormat="1" ht="12.75" customHeight="1" x14ac:dyDescent="0.2">
      <c r="A45" s="2" t="s">
        <v>21</v>
      </c>
      <c r="B45" s="2" t="s">
        <v>8</v>
      </c>
      <c r="C45" s="10" t="s">
        <v>251</v>
      </c>
      <c r="D45" s="65">
        <f>VLOOKUP(C45,'5th Cycle APR Raw Data-Last'!$A$3:$S$1377,6,FALSE)</f>
        <v>438</v>
      </c>
      <c r="E45" s="65">
        <f>SUMIF('5th Cycle APR Raw Data-Last'!$A$3:$A$1377,'5th Cycle Summary-Final2'!$C45,'5th Cycle APR Raw Data-Last'!G$3:G$1377)</f>
        <v>0</v>
      </c>
      <c r="F45" s="65">
        <f>SUMIF('5th Cycle APR Raw Data-Last'!$A$3:$A$1377,'5th Cycle Summary-Final2'!$C45,'5th Cycle APR Raw Data-Last'!H$3:H$1377)</f>
        <v>0</v>
      </c>
      <c r="G45" s="65">
        <f>SUMIF('5th Cycle APR Raw Data-Last'!$A$3:$A$1377,'5th Cycle Summary-Final2'!$C45,'5th Cycle APR Raw Data-Last'!I$3:I$1377)</f>
        <v>0</v>
      </c>
      <c r="H45" s="65">
        <f t="shared" si="6"/>
        <v>438</v>
      </c>
      <c r="I45" s="66">
        <f t="shared" si="7"/>
        <v>0</v>
      </c>
      <c r="J45" s="65">
        <f>VLOOKUP(C45,'5th Cycle APR Raw Data-Last'!$A$3:$S$1377,10,FALSE)</f>
        <v>305</v>
      </c>
      <c r="K45" s="65">
        <f>SUMIF('5th Cycle APR Raw Data-Last'!$A$3:$A$1377,'5th Cycle Summary-Final2'!$C45,'5th Cycle APR Raw Data-Last'!K$3:K$1377)</f>
        <v>79</v>
      </c>
      <c r="L45" s="65">
        <f>SUMIF('5th Cycle APR Raw Data-Last'!$A$3:$A$1377,'5th Cycle Summary-Final2'!$C45,'5th Cycle APR Raw Data-Last'!L$3:L$1377)</f>
        <v>79</v>
      </c>
      <c r="M45" s="65">
        <f>SUMIF('5th Cycle APR Raw Data-Last'!$A$3:$A$1377,'5th Cycle Summary-Final2'!$C45,'5th Cycle APR Raw Data-Last'!M$3:M$1377)</f>
        <v>0</v>
      </c>
      <c r="N45" s="65">
        <f t="shared" si="8"/>
        <v>226</v>
      </c>
      <c r="O45" s="66">
        <f t="shared" si="0"/>
        <v>0.25901639344262295</v>
      </c>
      <c r="P45" s="65">
        <f>VLOOKUP(C45,'5th Cycle APR Raw Data-Last'!$A$3:$S$1377,14,FALSE)</f>
        <v>410</v>
      </c>
      <c r="Q45" s="65">
        <f>SUMIF('5th Cycle APR Raw Data-Last'!$A$3:$A$1377,'5th Cycle Summary-Final2'!$C45,'5th Cycle APR Raw Data-Last'!$O$3:$O$1377)</f>
        <v>0</v>
      </c>
      <c r="R45" s="65">
        <f t="shared" si="1"/>
        <v>410</v>
      </c>
      <c r="S45" s="66">
        <f t="shared" si="2"/>
        <v>0</v>
      </c>
      <c r="T45" s="65">
        <f>VLOOKUP(C45,'5th Cycle APR Raw Data-Last'!$A$3:$S$1377,16,FALSE)</f>
        <v>1282</v>
      </c>
      <c r="U45" s="65">
        <f>SUMIF('5th Cycle APR Raw Data-Last'!$A$3:$A$1377,'5th Cycle Summary-Final2'!$C45,'5th Cycle APR Raw Data-Last'!$Q$3:$Q$1377)</f>
        <v>168</v>
      </c>
      <c r="V45" s="65">
        <f t="shared" si="3"/>
        <v>1114</v>
      </c>
      <c r="W45" s="66">
        <f t="shared" si="4"/>
        <v>0.13104524180967239</v>
      </c>
      <c r="X45" s="65">
        <f>VLOOKUP(C45,'5th Cycle APR Raw Data-Last'!$A$3:$S$1377,18,FALSE)</f>
        <v>2435</v>
      </c>
      <c r="Y45" s="65">
        <f>SUMIF('5th Cycle APR Raw Data-Last'!$A$3:$A$1377,'5th Cycle Summary-Final2'!$C45,'5th Cycle APR Raw Data-Last'!$S$3:$S$1377)</f>
        <v>247</v>
      </c>
      <c r="Z45" s="65">
        <f t="shared" si="5"/>
        <v>2188</v>
      </c>
      <c r="AA45"/>
    </row>
    <row r="46" spans="1:27" s="2" customFormat="1" ht="12.75" customHeight="1" x14ac:dyDescent="0.2">
      <c r="A46" s="2" t="s">
        <v>21</v>
      </c>
      <c r="B46" s="2" t="s">
        <v>8</v>
      </c>
      <c r="C46" s="10" t="s">
        <v>276</v>
      </c>
      <c r="D46" s="65">
        <f>VLOOKUP(C46,'5th Cycle APR Raw Data-Last'!$A$3:$S$1377,6,FALSE)</f>
        <v>160</v>
      </c>
      <c r="E46" s="65">
        <f>SUMIF('5th Cycle APR Raw Data-Last'!$A$3:$A$1377,'5th Cycle Summary-Final2'!$C46,'5th Cycle APR Raw Data-Last'!G$3:G$1377)</f>
        <v>0</v>
      </c>
      <c r="F46" s="65">
        <f>SUMIF('5th Cycle APR Raw Data-Last'!$A$3:$A$1377,'5th Cycle Summary-Final2'!$C46,'5th Cycle APR Raw Data-Last'!H$3:H$1377)</f>
        <v>0</v>
      </c>
      <c r="G46" s="65">
        <f>SUMIF('5th Cycle APR Raw Data-Last'!$A$3:$A$1377,'5th Cycle Summary-Final2'!$C46,'5th Cycle APR Raw Data-Last'!I$3:I$1377)</f>
        <v>0</v>
      </c>
      <c r="H46" s="65">
        <f t="shared" si="6"/>
        <v>160</v>
      </c>
      <c r="I46" s="66">
        <f t="shared" si="7"/>
        <v>0</v>
      </c>
      <c r="J46" s="65">
        <f>VLOOKUP(C46,'5th Cycle APR Raw Data-Last'!$A$3:$S$1377,10,FALSE)</f>
        <v>97</v>
      </c>
      <c r="K46" s="65">
        <f>SUMIF('5th Cycle APR Raw Data-Last'!$A$3:$A$1377,'5th Cycle Summary-Final2'!$C46,'5th Cycle APR Raw Data-Last'!K$3:K$1377)</f>
        <v>3</v>
      </c>
      <c r="L46" s="65">
        <f>SUMIF('5th Cycle APR Raw Data-Last'!$A$3:$A$1377,'5th Cycle Summary-Final2'!$C46,'5th Cycle APR Raw Data-Last'!L$3:L$1377)</f>
        <v>3</v>
      </c>
      <c r="M46" s="65">
        <f>SUMIF('5th Cycle APR Raw Data-Last'!$A$3:$A$1377,'5th Cycle Summary-Final2'!$C46,'5th Cycle APR Raw Data-Last'!M$3:M$1377)</f>
        <v>0</v>
      </c>
      <c r="N46" s="65">
        <f t="shared" si="8"/>
        <v>94</v>
      </c>
      <c r="O46" s="66">
        <f t="shared" si="0"/>
        <v>3.0927835051546393E-2</v>
      </c>
      <c r="P46" s="65">
        <f>VLOOKUP(C46,'5th Cycle APR Raw Data-Last'!$A$3:$S$1377,14,FALSE)</f>
        <v>93</v>
      </c>
      <c r="Q46" s="65">
        <f>SUMIF('5th Cycle APR Raw Data-Last'!$A$3:$A$1377,'5th Cycle Summary-Final2'!$C46,'5th Cycle APR Raw Data-Last'!$O$3:$O$1377)</f>
        <v>9</v>
      </c>
      <c r="R46" s="65">
        <f t="shared" si="1"/>
        <v>84</v>
      </c>
      <c r="S46" s="66">
        <f t="shared" si="2"/>
        <v>9.6774193548387094E-2</v>
      </c>
      <c r="T46" s="65">
        <f>VLOOKUP(C46,'5th Cycle APR Raw Data-Last'!$A$3:$S$1377,16,FALSE)</f>
        <v>100</v>
      </c>
      <c r="U46" s="65">
        <f>SUMIF('5th Cycle APR Raw Data-Last'!$A$3:$A$1377,'5th Cycle Summary-Final2'!$C46,'5th Cycle APR Raw Data-Last'!$Q$3:$Q$1377)</f>
        <v>29</v>
      </c>
      <c r="V46" s="65">
        <f t="shared" si="3"/>
        <v>71</v>
      </c>
      <c r="W46" s="66">
        <f t="shared" si="4"/>
        <v>0.28999999999999998</v>
      </c>
      <c r="X46" s="65">
        <f>VLOOKUP(C46,'5th Cycle APR Raw Data-Last'!$A$3:$S$1377,18,FALSE)</f>
        <v>450</v>
      </c>
      <c r="Y46" s="65">
        <f>SUMIF('5th Cycle APR Raw Data-Last'!$A$3:$A$1377,'5th Cycle Summary-Final2'!$C46,'5th Cycle APR Raw Data-Last'!$S$3:$S$1377)</f>
        <v>41</v>
      </c>
      <c r="Z46" s="65">
        <f t="shared" si="5"/>
        <v>409</v>
      </c>
      <c r="AA46"/>
    </row>
    <row r="47" spans="1:27" s="2" customFormat="1" ht="12.75" customHeight="1" x14ac:dyDescent="0.2">
      <c r="A47" s="2" t="s">
        <v>21</v>
      </c>
      <c r="B47" s="2" t="s">
        <v>8</v>
      </c>
      <c r="C47" s="10" t="s">
        <v>278</v>
      </c>
      <c r="D47" s="65">
        <f>VLOOKUP(C47,'5th Cycle APR Raw Data-Last'!$A$3:$S$1377,6,FALSE)</f>
        <v>516</v>
      </c>
      <c r="E47" s="65">
        <f>SUMIF('5th Cycle APR Raw Data-Last'!$A$3:$A$1377,'5th Cycle Summary-Final2'!$C47,'5th Cycle APR Raw Data-Last'!G$3:G$1377)</f>
        <v>20</v>
      </c>
      <c r="F47" s="65">
        <f>SUMIF('5th Cycle APR Raw Data-Last'!$A$3:$A$1377,'5th Cycle Summary-Final2'!$C47,'5th Cycle APR Raw Data-Last'!H$3:H$1377)</f>
        <v>20</v>
      </c>
      <c r="G47" s="65">
        <f>SUMIF('5th Cycle APR Raw Data-Last'!$A$3:$A$1377,'5th Cycle Summary-Final2'!$C47,'5th Cycle APR Raw Data-Last'!I$3:I$1377)</f>
        <v>0</v>
      </c>
      <c r="H47" s="65">
        <f t="shared" si="6"/>
        <v>496</v>
      </c>
      <c r="I47" s="66">
        <f t="shared" si="7"/>
        <v>3.875968992248062E-2</v>
      </c>
      <c r="J47" s="65">
        <f>VLOOKUP(C47,'5th Cycle APR Raw Data-Last'!$A$3:$S$1377,10,FALSE)</f>
        <v>279</v>
      </c>
      <c r="K47" s="65">
        <f>SUMIF('5th Cycle APR Raw Data-Last'!$A$3:$A$1377,'5th Cycle Summary-Final2'!$C47,'5th Cycle APR Raw Data-Last'!K$3:K$1377)</f>
        <v>82</v>
      </c>
      <c r="L47" s="65">
        <f>SUMIF('5th Cycle APR Raw Data-Last'!$A$3:$A$1377,'5th Cycle Summary-Final2'!$C47,'5th Cycle APR Raw Data-Last'!L$3:L$1377)</f>
        <v>82</v>
      </c>
      <c r="M47" s="65">
        <f>SUMIF('5th Cycle APR Raw Data-Last'!$A$3:$A$1377,'5th Cycle Summary-Final2'!$C47,'5th Cycle APR Raw Data-Last'!M$3:M$1377)</f>
        <v>0</v>
      </c>
      <c r="N47" s="65">
        <f t="shared" si="8"/>
        <v>197</v>
      </c>
      <c r="O47" s="66">
        <f t="shared" si="0"/>
        <v>0.29390681003584229</v>
      </c>
      <c r="P47" s="65">
        <f>VLOOKUP(C47,'5th Cycle APR Raw Data-Last'!$A$3:$S$1377,14,FALSE)</f>
        <v>282</v>
      </c>
      <c r="Q47" s="65">
        <f>SUMIF('5th Cycle APR Raw Data-Last'!$A$3:$A$1377,'5th Cycle Summary-Final2'!$C47,'5th Cycle APR Raw Data-Last'!$O$3:$O$1377)</f>
        <v>169</v>
      </c>
      <c r="R47" s="65">
        <f t="shared" si="1"/>
        <v>113</v>
      </c>
      <c r="S47" s="66">
        <f t="shared" si="2"/>
        <v>0.599290780141844</v>
      </c>
      <c r="T47" s="65">
        <f>VLOOKUP(C47,'5th Cycle APR Raw Data-Last'!$A$3:$S$1377,16,FALSE)</f>
        <v>340</v>
      </c>
      <c r="U47" s="65">
        <f>SUMIF('5th Cycle APR Raw Data-Last'!$A$3:$A$1377,'5th Cycle Summary-Final2'!$C47,'5th Cycle APR Raw Data-Last'!$Q$3:$Q$1377)</f>
        <v>1408</v>
      </c>
      <c r="V47" s="65">
        <f t="shared" si="3"/>
        <v>0</v>
      </c>
      <c r="W47" s="66">
        <f t="shared" si="4"/>
        <v>4.1411764705882357</v>
      </c>
      <c r="X47" s="65">
        <f>VLOOKUP(C47,'5th Cycle APR Raw Data-Last'!$A$3:$S$1377,18,FALSE)</f>
        <v>1417</v>
      </c>
      <c r="Y47" s="65">
        <f>SUMIF('5th Cycle APR Raw Data-Last'!$A$3:$A$1377,'5th Cycle Summary-Final2'!$C47,'5th Cycle APR Raw Data-Last'!$S$3:$S$1377)</f>
        <v>1679</v>
      </c>
      <c r="Z47" s="65">
        <f t="shared" si="5"/>
        <v>806</v>
      </c>
      <c r="AA47"/>
    </row>
    <row r="48" spans="1:27" s="2" customFormat="1" ht="12.75" customHeight="1" x14ac:dyDescent="0.2">
      <c r="A48" s="2" t="s">
        <v>21</v>
      </c>
      <c r="B48" s="2" t="s">
        <v>8</v>
      </c>
      <c r="C48" s="10" t="s">
        <v>968</v>
      </c>
      <c r="D48" s="65">
        <f>VLOOKUP(C48,'5th Cycle APR Raw Data-Last'!$A$3:$S$1377,6,FALSE)</f>
        <v>604</v>
      </c>
      <c r="E48" s="65">
        <f>SUMIF('5th Cycle APR Raw Data-Last'!$A$3:$A$1377,'5th Cycle Summary-Final2'!$C48,'5th Cycle APR Raw Data-Last'!G$3:G$1377)</f>
        <v>42</v>
      </c>
      <c r="F48" s="65">
        <f>SUMIF('5th Cycle APR Raw Data-Last'!$A$3:$A$1377,'5th Cycle Summary-Final2'!$C48,'5th Cycle APR Raw Data-Last'!H$3:H$1377)</f>
        <v>42</v>
      </c>
      <c r="G48" s="65">
        <f>SUMIF('5th Cycle APR Raw Data-Last'!$A$3:$A$1377,'5th Cycle Summary-Final2'!$C48,'5th Cycle APR Raw Data-Last'!I$3:I$1377)</f>
        <v>0</v>
      </c>
      <c r="H48" s="65">
        <f t="shared" si="6"/>
        <v>562</v>
      </c>
      <c r="I48" s="66">
        <f t="shared" si="7"/>
        <v>6.9536423841059597E-2</v>
      </c>
      <c r="J48" s="65">
        <f>VLOOKUP(C48,'5th Cycle APR Raw Data-Last'!$A$3:$S$1377,10,FALSE)</f>
        <v>355</v>
      </c>
      <c r="K48" s="65">
        <f>SUMIF('5th Cycle APR Raw Data-Last'!$A$3:$A$1377,'5th Cycle Summary-Final2'!$C48,'5th Cycle APR Raw Data-Last'!K$3:K$1377)</f>
        <v>16</v>
      </c>
      <c r="L48" s="65">
        <f>SUMIF('5th Cycle APR Raw Data-Last'!$A$3:$A$1377,'5th Cycle Summary-Final2'!$C48,'5th Cycle APR Raw Data-Last'!L$3:L$1377)</f>
        <v>16</v>
      </c>
      <c r="M48" s="65">
        <f>SUMIF('5th Cycle APR Raw Data-Last'!$A$3:$A$1377,'5th Cycle Summary-Final2'!$C48,'5th Cycle APR Raw Data-Last'!M$3:M$1377)</f>
        <v>0</v>
      </c>
      <c r="N48" s="65">
        <f t="shared" si="8"/>
        <v>339</v>
      </c>
      <c r="O48" s="66">
        <f t="shared" si="0"/>
        <v>4.507042253521127E-2</v>
      </c>
      <c r="P48" s="65">
        <f>VLOOKUP(C48,'5th Cycle APR Raw Data-Last'!$A$3:$S$1377,14,FALSE)</f>
        <v>381</v>
      </c>
      <c r="Q48" s="65">
        <f>SUMIF('5th Cycle APR Raw Data-Last'!$A$3:$A$1377,'5th Cycle Summary-Final2'!$C48,'5th Cycle APR Raw Data-Last'!$O$3:$O$1377)</f>
        <v>18</v>
      </c>
      <c r="R48" s="65">
        <f t="shared" si="1"/>
        <v>363</v>
      </c>
      <c r="S48" s="66">
        <f t="shared" si="2"/>
        <v>4.7244094488188976E-2</v>
      </c>
      <c r="T48" s="65">
        <f>VLOOKUP(C48,'5th Cycle APR Raw Data-Last'!$A$3:$S$1377,16,FALSE)</f>
        <v>895</v>
      </c>
      <c r="U48" s="65">
        <f>SUMIF('5th Cycle APR Raw Data-Last'!$A$3:$A$1377,'5th Cycle Summary-Final2'!$C48,'5th Cycle APR Raw Data-Last'!$Q$3:$Q$1377)</f>
        <v>511</v>
      </c>
      <c r="V48" s="65">
        <f t="shared" si="3"/>
        <v>384</v>
      </c>
      <c r="W48" s="66">
        <f t="shared" si="4"/>
        <v>0.57094972067039107</v>
      </c>
      <c r="X48" s="65">
        <f>VLOOKUP(C48,'5th Cycle APR Raw Data-Last'!$A$3:$S$1377,18,FALSE)</f>
        <v>2235</v>
      </c>
      <c r="Y48" s="65">
        <f>SUMIF('5th Cycle APR Raw Data-Last'!$A$3:$A$1377,'5th Cycle Summary-Final2'!$C48,'5th Cycle APR Raw Data-Last'!$S$3:$S$1377)</f>
        <v>587</v>
      </c>
      <c r="Z48" s="65">
        <f t="shared" si="5"/>
        <v>1648</v>
      </c>
      <c r="AA48"/>
    </row>
    <row r="49" spans="1:27" s="2" customFormat="1" ht="12.75" customHeight="1" x14ac:dyDescent="0.2">
      <c r="A49" s="2" t="s">
        <v>95</v>
      </c>
      <c r="B49" s="2" t="s">
        <v>13</v>
      </c>
      <c r="C49" s="10" t="s">
        <v>102</v>
      </c>
      <c r="D49" s="65">
        <f>VLOOKUP(C49,'5th Cycle APR Raw Data-Last'!$A$3:$S$1377,6,FALSE)</f>
        <v>60</v>
      </c>
      <c r="E49" s="65">
        <f>SUMIF('5th Cycle APR Raw Data-Last'!$A$3:$A$1377,'5th Cycle Summary-Final2'!$C49,'5th Cycle APR Raw Data-Last'!G$3:G$1377)</f>
        <v>19</v>
      </c>
      <c r="F49" s="65">
        <f>SUMIF('5th Cycle APR Raw Data-Last'!$A$3:$A$1377,'5th Cycle Summary-Final2'!$C49,'5th Cycle APR Raw Data-Last'!H$3:H$1377)</f>
        <v>0</v>
      </c>
      <c r="G49" s="65">
        <f>SUMIF('5th Cycle APR Raw Data-Last'!$A$3:$A$1377,'5th Cycle Summary-Final2'!$C49,'5th Cycle APR Raw Data-Last'!I$3:I$1377)</f>
        <v>19</v>
      </c>
      <c r="H49" s="65">
        <f t="shared" si="6"/>
        <v>41</v>
      </c>
      <c r="I49" s="66">
        <f t="shared" si="7"/>
        <v>0.31666666666666665</v>
      </c>
      <c r="J49" s="65">
        <f>VLOOKUP(C49,'5th Cycle APR Raw Data-Last'!$A$3:$S$1377,10,FALSE)</f>
        <v>37</v>
      </c>
      <c r="K49" s="65">
        <f>SUMIF('5th Cycle APR Raw Data-Last'!$A$3:$A$1377,'5th Cycle Summary-Final2'!$C49,'5th Cycle APR Raw Data-Last'!K$3:K$1377)</f>
        <v>13</v>
      </c>
      <c r="L49" s="65">
        <f>SUMIF('5th Cycle APR Raw Data-Last'!$A$3:$A$1377,'5th Cycle Summary-Final2'!$C49,'5th Cycle APR Raw Data-Last'!L$3:L$1377)</f>
        <v>1</v>
      </c>
      <c r="M49" s="65">
        <f>SUMIF('5th Cycle APR Raw Data-Last'!$A$3:$A$1377,'5th Cycle Summary-Final2'!$C49,'5th Cycle APR Raw Data-Last'!M$3:M$1377)</f>
        <v>12</v>
      </c>
      <c r="N49" s="65">
        <f t="shared" si="8"/>
        <v>24</v>
      </c>
      <c r="O49" s="66">
        <f t="shared" si="0"/>
        <v>0.35135135135135137</v>
      </c>
      <c r="P49" s="65">
        <f>VLOOKUP(C49,'5th Cycle APR Raw Data-Last'!$A$3:$S$1377,14,FALSE)</f>
        <v>30</v>
      </c>
      <c r="Q49" s="65">
        <f>SUMIF('5th Cycle APR Raw Data-Last'!$A$3:$A$1377,'5th Cycle Summary-Final2'!$C49,'5th Cycle APR Raw Data-Last'!$O$3:$O$1377)</f>
        <v>14</v>
      </c>
      <c r="R49" s="65">
        <f t="shared" si="1"/>
        <v>16</v>
      </c>
      <c r="S49" s="66">
        <f t="shared" si="2"/>
        <v>0.46666666666666667</v>
      </c>
      <c r="T49" s="65">
        <f>VLOOKUP(C49,'5th Cycle APR Raw Data-Last'!$A$3:$S$1377,16,FALSE)</f>
        <v>106</v>
      </c>
      <c r="U49" s="65">
        <f>SUMIF('5th Cycle APR Raw Data-Last'!$A$3:$A$1377,'5th Cycle Summary-Final2'!$C49,'5th Cycle APR Raw Data-Last'!$Q$3:$Q$1377)</f>
        <v>52</v>
      </c>
      <c r="V49" s="65">
        <f t="shared" si="3"/>
        <v>54</v>
      </c>
      <c r="W49" s="66">
        <f t="shared" si="4"/>
        <v>0.49056603773584906</v>
      </c>
      <c r="X49" s="65">
        <f>VLOOKUP(C49,'5th Cycle APR Raw Data-Last'!$A$3:$S$1377,18,FALSE)</f>
        <v>233</v>
      </c>
      <c r="Y49" s="65">
        <f>SUMIF('5th Cycle APR Raw Data-Last'!$A$3:$A$1377,'5th Cycle Summary-Final2'!$C49,'5th Cycle APR Raw Data-Last'!$S$3:$S$1377)</f>
        <v>98</v>
      </c>
      <c r="Z49" s="65">
        <f t="shared" si="5"/>
        <v>135</v>
      </c>
      <c r="AA49"/>
    </row>
    <row r="50" spans="1:27" s="2" customFormat="1" ht="12.75" customHeight="1" x14ac:dyDescent="0.2">
      <c r="A50" s="2" t="s">
        <v>116</v>
      </c>
      <c r="B50" s="2" t="s">
        <v>32</v>
      </c>
      <c r="C50" s="10" t="s">
        <v>115</v>
      </c>
      <c r="D50" s="65">
        <f>VLOOKUP(C50,'5th Cycle APR Raw Data-Last'!$A$3:$S$1377,6,FALSE)</f>
        <v>1086</v>
      </c>
      <c r="E50" s="65">
        <f>SUMIF('5th Cycle APR Raw Data-Last'!$A$3:$A$1377,'5th Cycle Summary-Final2'!$C50,'5th Cycle APR Raw Data-Last'!G$3:G$1377)</f>
        <v>59</v>
      </c>
      <c r="F50" s="65">
        <f>SUMIF('5th Cycle APR Raw Data-Last'!$A$3:$A$1377,'5th Cycle Summary-Final2'!$C50,'5th Cycle APR Raw Data-Last'!H$3:H$1377)</f>
        <v>59</v>
      </c>
      <c r="G50" s="65">
        <f>SUMIF('5th Cycle APR Raw Data-Last'!$A$3:$A$1377,'5th Cycle Summary-Final2'!$C50,'5th Cycle APR Raw Data-Last'!I$3:I$1377)</f>
        <v>0</v>
      </c>
      <c r="H50" s="65">
        <f t="shared" si="6"/>
        <v>1027</v>
      </c>
      <c r="I50" s="66">
        <f t="shared" si="7"/>
        <v>5.432780847145488E-2</v>
      </c>
      <c r="J50" s="65">
        <f>VLOOKUP(C50,'5th Cycle APR Raw Data-Last'!$A$3:$S$1377,10,FALSE)</f>
        <v>762</v>
      </c>
      <c r="K50" s="65">
        <f>SUMIF('5th Cycle APR Raw Data-Last'!$A$3:$A$1377,'5th Cycle Summary-Final2'!$C50,'5th Cycle APR Raw Data-Last'!K$3:K$1377)</f>
        <v>253</v>
      </c>
      <c r="L50" s="65">
        <f>SUMIF('5th Cycle APR Raw Data-Last'!$A$3:$A$1377,'5th Cycle Summary-Final2'!$C50,'5th Cycle APR Raw Data-Last'!L$3:L$1377)</f>
        <v>225</v>
      </c>
      <c r="M50" s="65">
        <f>SUMIF('5th Cycle APR Raw Data-Last'!$A$3:$A$1377,'5th Cycle Summary-Final2'!$C50,'5th Cycle APR Raw Data-Last'!M$3:M$1377)</f>
        <v>28</v>
      </c>
      <c r="N50" s="65">
        <f t="shared" si="8"/>
        <v>509</v>
      </c>
      <c r="O50" s="66">
        <f t="shared" si="0"/>
        <v>0.33202099737532809</v>
      </c>
      <c r="P50" s="65">
        <f>VLOOKUP(C50,'5th Cycle APR Raw Data-Last'!$A$3:$S$1377,14,FALSE)</f>
        <v>823</v>
      </c>
      <c r="Q50" s="65">
        <f>SUMIF('5th Cycle APR Raw Data-Last'!$A$3:$A$1377,'5th Cycle Summary-Final2'!$C50,'5th Cycle APR Raw Data-Last'!$O$3:$O$1377)</f>
        <v>47</v>
      </c>
      <c r="R50" s="65">
        <f t="shared" si="1"/>
        <v>776</v>
      </c>
      <c r="S50" s="66">
        <f t="shared" si="2"/>
        <v>5.7108140947752128E-2</v>
      </c>
      <c r="T50" s="65">
        <f>VLOOKUP(C50,'5th Cycle APR Raw Data-Last'!$A$3:$S$1377,16,FALSE)</f>
        <v>1757</v>
      </c>
      <c r="U50" s="65">
        <f>SUMIF('5th Cycle APR Raw Data-Last'!$A$3:$A$1377,'5th Cycle Summary-Final2'!$C50,'5th Cycle APR Raw Data-Last'!$Q$3:$Q$1377)</f>
        <v>2893</v>
      </c>
      <c r="V50" s="65">
        <f t="shared" si="3"/>
        <v>0</v>
      </c>
      <c r="W50" s="66">
        <f t="shared" si="4"/>
        <v>1.6465566306203756</v>
      </c>
      <c r="X50" s="65">
        <f>VLOOKUP(C50,'5th Cycle APR Raw Data-Last'!$A$3:$S$1377,18,FALSE)</f>
        <v>4428</v>
      </c>
      <c r="Y50" s="65">
        <f>SUMIF('5th Cycle APR Raw Data-Last'!$A$3:$A$1377,'5th Cycle Summary-Final2'!$C50,'5th Cycle APR Raw Data-Last'!$S$3:$S$1377)</f>
        <v>3252</v>
      </c>
      <c r="Z50" s="65">
        <f t="shared" si="5"/>
        <v>2312</v>
      </c>
      <c r="AA50"/>
    </row>
    <row r="51" spans="1:27" s="2" customFormat="1" ht="12.75" customHeight="1" x14ac:dyDescent="0.2">
      <c r="A51" s="2" t="s">
        <v>116</v>
      </c>
      <c r="B51" s="2" t="s">
        <v>32</v>
      </c>
      <c r="C51" s="10" t="s">
        <v>959</v>
      </c>
      <c r="D51" s="65">
        <f>VLOOKUP(C51,'5th Cycle APR Raw Data-Last'!$A$3:$S$1377,6,FALSE)</f>
        <v>78</v>
      </c>
      <c r="E51" s="65">
        <f>SUMIF('5th Cycle APR Raw Data-Last'!$A$3:$A$1377,'5th Cycle Summary-Final2'!$C51,'5th Cycle APR Raw Data-Last'!G$3:G$1377)</f>
        <v>0</v>
      </c>
      <c r="F51" s="65">
        <f>SUMIF('5th Cycle APR Raw Data-Last'!$A$3:$A$1377,'5th Cycle Summary-Final2'!$C51,'5th Cycle APR Raw Data-Last'!H$3:H$1377)</f>
        <v>0</v>
      </c>
      <c r="G51" s="65">
        <f>SUMIF('5th Cycle APR Raw Data-Last'!$A$3:$A$1377,'5th Cycle Summary-Final2'!$C51,'5th Cycle APR Raw Data-Last'!I$3:I$1377)</f>
        <v>0</v>
      </c>
      <c r="H51" s="65">
        <f t="shared" si="6"/>
        <v>78</v>
      </c>
      <c r="I51" s="66">
        <f t="shared" si="7"/>
        <v>0</v>
      </c>
      <c r="J51" s="65">
        <f>VLOOKUP(C51,'5th Cycle APR Raw Data-Last'!$A$3:$S$1377,10,FALSE)</f>
        <v>55</v>
      </c>
      <c r="K51" s="65">
        <f>SUMIF('5th Cycle APR Raw Data-Last'!$A$3:$A$1377,'5th Cycle Summary-Final2'!$C51,'5th Cycle APR Raw Data-Last'!K$3:K$1377)</f>
        <v>0</v>
      </c>
      <c r="L51" s="65">
        <f>SUMIF('5th Cycle APR Raw Data-Last'!$A$3:$A$1377,'5th Cycle Summary-Final2'!$C51,'5th Cycle APR Raw Data-Last'!L$3:L$1377)</f>
        <v>0</v>
      </c>
      <c r="M51" s="65">
        <f>SUMIF('5th Cycle APR Raw Data-Last'!$A$3:$A$1377,'5th Cycle Summary-Final2'!$C51,'5th Cycle APR Raw Data-Last'!M$3:M$1377)</f>
        <v>0</v>
      </c>
      <c r="N51" s="65">
        <f t="shared" si="8"/>
        <v>55</v>
      </c>
      <c r="O51" s="66">
        <f t="shared" si="0"/>
        <v>0</v>
      </c>
      <c r="P51" s="65">
        <f>VLOOKUP(C51,'5th Cycle APR Raw Data-Last'!$A$3:$S$1377,14,FALSE)</f>
        <v>69</v>
      </c>
      <c r="Q51" s="65">
        <f>SUMIF('5th Cycle APR Raw Data-Last'!$A$3:$A$1377,'5th Cycle Summary-Final2'!$C51,'5th Cycle APR Raw Data-Last'!$O$3:$O$1377)</f>
        <v>51</v>
      </c>
      <c r="R51" s="65">
        <f t="shared" si="1"/>
        <v>18</v>
      </c>
      <c r="S51" s="66">
        <f t="shared" si="2"/>
        <v>0.73913043478260865</v>
      </c>
      <c r="T51" s="65">
        <f>VLOOKUP(C51,'5th Cycle APR Raw Data-Last'!$A$3:$S$1377,16,FALSE)</f>
        <v>170</v>
      </c>
      <c r="U51" s="65">
        <f>SUMIF('5th Cycle APR Raw Data-Last'!$A$3:$A$1377,'5th Cycle Summary-Final2'!$C51,'5th Cycle APR Raw Data-Last'!$Q$3:$Q$1377)</f>
        <v>122</v>
      </c>
      <c r="V51" s="65">
        <f t="shared" si="3"/>
        <v>48</v>
      </c>
      <c r="W51" s="66">
        <f t="shared" si="4"/>
        <v>0.71764705882352942</v>
      </c>
      <c r="X51" s="65">
        <f>VLOOKUP(C51,'5th Cycle APR Raw Data-Last'!$A$3:$S$1377,18,FALSE)</f>
        <v>372</v>
      </c>
      <c r="Y51" s="65">
        <f>SUMIF('5th Cycle APR Raw Data-Last'!$A$3:$A$1377,'5th Cycle Summary-Final2'!$C51,'5th Cycle APR Raw Data-Last'!$S$3:$S$1377)</f>
        <v>173</v>
      </c>
      <c r="Z51" s="65">
        <f t="shared" si="5"/>
        <v>199</v>
      </c>
      <c r="AA51"/>
    </row>
    <row r="52" spans="1:27" s="2" customFormat="1" ht="12.75" customHeight="1" x14ac:dyDescent="0.2">
      <c r="A52" s="2" t="s">
        <v>116</v>
      </c>
      <c r="B52" s="2" t="s">
        <v>47</v>
      </c>
      <c r="C52" s="10" t="s">
        <v>1080</v>
      </c>
      <c r="D52" s="65">
        <f>VLOOKUP(C52,'5th Cycle APR Raw Data-Last'!$A$3:$S$1377,6,FALSE)</f>
        <v>54</v>
      </c>
      <c r="E52" s="65">
        <f>SUMIF('5th Cycle APR Raw Data-Last'!$A$3:$A$1377,'5th Cycle Summary-Final2'!$C52,'5th Cycle APR Raw Data-Last'!G$3:G$1377)</f>
        <v>0</v>
      </c>
      <c r="F52" s="65">
        <f>SUMIF('5th Cycle APR Raw Data-Last'!$A$3:$A$1377,'5th Cycle Summary-Final2'!$C52,'5th Cycle APR Raw Data-Last'!H$3:H$1377)</f>
        <v>0</v>
      </c>
      <c r="G52" s="65">
        <f>SUMIF('5th Cycle APR Raw Data-Last'!$A$3:$A$1377,'5th Cycle Summary-Final2'!$C52,'5th Cycle APR Raw Data-Last'!I$3:I$1377)</f>
        <v>0</v>
      </c>
      <c r="H52" s="65">
        <f t="shared" si="6"/>
        <v>54</v>
      </c>
      <c r="I52" s="66">
        <f t="shared" si="7"/>
        <v>0</v>
      </c>
      <c r="J52" s="65">
        <f>VLOOKUP(C52,'5th Cycle APR Raw Data-Last'!$A$3:$S$1377,10,FALSE)</f>
        <v>38</v>
      </c>
      <c r="K52" s="65">
        <f>SUMIF('5th Cycle APR Raw Data-Last'!$A$3:$A$1377,'5th Cycle Summary-Final2'!$C52,'5th Cycle APR Raw Data-Last'!K$3:K$1377)</f>
        <v>0</v>
      </c>
      <c r="L52" s="65">
        <f>SUMIF('5th Cycle APR Raw Data-Last'!$A$3:$A$1377,'5th Cycle Summary-Final2'!$C52,'5th Cycle APR Raw Data-Last'!L$3:L$1377)</f>
        <v>0</v>
      </c>
      <c r="M52" s="65">
        <f>SUMIF('5th Cycle APR Raw Data-Last'!$A$3:$A$1377,'5th Cycle Summary-Final2'!$C52,'5th Cycle APR Raw Data-Last'!M$3:M$1377)</f>
        <v>0</v>
      </c>
      <c r="N52" s="65">
        <f t="shared" si="8"/>
        <v>38</v>
      </c>
      <c r="O52" s="66">
        <f t="shared" si="0"/>
        <v>0</v>
      </c>
      <c r="P52" s="65">
        <f>VLOOKUP(C52,'5th Cycle APR Raw Data-Last'!$A$3:$S$1377,14,FALSE)</f>
        <v>63</v>
      </c>
      <c r="Q52" s="65">
        <f>SUMIF('5th Cycle APR Raw Data-Last'!$A$3:$A$1377,'5th Cycle Summary-Final2'!$C52,'5th Cycle APR Raw Data-Last'!$O$3:$O$1377)</f>
        <v>4</v>
      </c>
      <c r="R52" s="65">
        <f t="shared" si="1"/>
        <v>59</v>
      </c>
      <c r="S52" s="66">
        <f t="shared" si="2"/>
        <v>6.3492063492063489E-2</v>
      </c>
      <c r="T52" s="65">
        <f>VLOOKUP(C52,'5th Cycle APR Raw Data-Last'!$A$3:$S$1377,16,FALSE)</f>
        <v>181</v>
      </c>
      <c r="U52" s="65">
        <f>SUMIF('5th Cycle APR Raw Data-Last'!$A$3:$A$1377,'5th Cycle Summary-Final2'!$C52,'5th Cycle APR Raw Data-Last'!$Q$3:$Q$1377)</f>
        <v>35</v>
      </c>
      <c r="V52" s="65">
        <f t="shared" si="3"/>
        <v>146</v>
      </c>
      <c r="W52" s="66">
        <f t="shared" si="4"/>
        <v>0.19337016574585636</v>
      </c>
      <c r="X52" s="65">
        <f>VLOOKUP(C52,'5th Cycle APR Raw Data-Last'!$A$3:$S$1377,18,FALSE)</f>
        <v>336</v>
      </c>
      <c r="Y52" s="65">
        <f>SUMIF('5th Cycle APR Raw Data-Last'!$A$3:$A$1377,'5th Cycle Summary-Final2'!$C52,'5th Cycle APR Raw Data-Last'!$S$3:$S$1377)</f>
        <v>39</v>
      </c>
      <c r="Z52" s="65">
        <f t="shared" si="5"/>
        <v>297</v>
      </c>
      <c r="AA52"/>
    </row>
    <row r="53" spans="1:27" s="2" customFormat="1" ht="12.75" customHeight="1" x14ac:dyDescent="0.2">
      <c r="A53" s="2" t="s">
        <v>82</v>
      </c>
      <c r="B53" s="2" t="s">
        <v>26</v>
      </c>
      <c r="C53" s="10" t="s">
        <v>1044</v>
      </c>
      <c r="D53" s="65">
        <f>VLOOKUP(C53,'5th Cycle APR Raw Data-Last'!$A$3:$S$1377,6,FALSE)</f>
        <v>2321</v>
      </c>
      <c r="E53" s="65">
        <f>SUMIF('5th Cycle APR Raw Data-Last'!$A$3:$A$1377,'5th Cycle Summary-Final2'!$C53,'5th Cycle APR Raw Data-Last'!G$3:G$1377)</f>
        <v>0</v>
      </c>
      <c r="F53" s="65">
        <f>SUMIF('5th Cycle APR Raw Data-Last'!$A$3:$A$1377,'5th Cycle Summary-Final2'!$C53,'5th Cycle APR Raw Data-Last'!H$3:H$1377)</f>
        <v>0</v>
      </c>
      <c r="G53" s="65">
        <f>SUMIF('5th Cycle APR Raw Data-Last'!$A$3:$A$1377,'5th Cycle Summary-Final2'!$C53,'5th Cycle APR Raw Data-Last'!I$3:I$1377)</f>
        <v>0</v>
      </c>
      <c r="H53" s="65">
        <f t="shared" si="6"/>
        <v>2321</v>
      </c>
      <c r="I53" s="66">
        <f t="shared" si="7"/>
        <v>0</v>
      </c>
      <c r="J53" s="65">
        <f>VLOOKUP(C53,'5th Cycle APR Raw Data-Last'!$A$3:$S$1377,10,FALSE)</f>
        <v>1145</v>
      </c>
      <c r="K53" s="65">
        <f>SUMIF('5th Cycle APR Raw Data-Last'!$A$3:$A$1377,'5th Cycle Summary-Final2'!$C53,'5th Cycle APR Raw Data-Last'!K$3:K$1377)</f>
        <v>25</v>
      </c>
      <c r="L53" s="65">
        <f>SUMIF('5th Cycle APR Raw Data-Last'!$A$3:$A$1377,'5th Cycle Summary-Final2'!$C53,'5th Cycle APR Raw Data-Last'!L$3:L$1377)</f>
        <v>25</v>
      </c>
      <c r="M53" s="65">
        <f>SUMIF('5th Cycle APR Raw Data-Last'!$A$3:$A$1377,'5th Cycle Summary-Final2'!$C53,'5th Cycle APR Raw Data-Last'!M$3:M$1377)</f>
        <v>0</v>
      </c>
      <c r="N53" s="65">
        <f t="shared" si="8"/>
        <v>1120</v>
      </c>
      <c r="O53" s="66">
        <f t="shared" si="0"/>
        <v>2.1834061135371178E-2</v>
      </c>
      <c r="P53" s="65">
        <f>VLOOKUP(C53,'5th Cycle APR Raw Data-Last'!$A$3:$S$1377,14,FALSE)</f>
        <v>1018</v>
      </c>
      <c r="Q53" s="65">
        <f>SUMIF('5th Cycle APR Raw Data-Last'!$A$3:$A$1377,'5th Cycle Summary-Final2'!$C53,'5th Cycle APR Raw Data-Last'!$O$3:$O$1377)</f>
        <v>1331</v>
      </c>
      <c r="R53" s="65">
        <f t="shared" si="1"/>
        <v>0</v>
      </c>
      <c r="S53" s="66">
        <f t="shared" si="2"/>
        <v>1.3074656188605107</v>
      </c>
      <c r="T53" s="65">
        <f>VLOOKUP(C53,'5th Cycle APR Raw Data-Last'!$A$3:$S$1377,16,FALSE)</f>
        <v>1844</v>
      </c>
      <c r="U53" s="65">
        <f>SUMIF('5th Cycle APR Raw Data-Last'!$A$3:$A$1377,'5th Cycle Summary-Final2'!$C53,'5th Cycle APR Raw Data-Last'!$Q$3:$Q$1377)</f>
        <v>2527</v>
      </c>
      <c r="V53" s="65">
        <f t="shared" si="3"/>
        <v>0</v>
      </c>
      <c r="W53" s="66">
        <f t="shared" si="4"/>
        <v>1.3703904555314534</v>
      </c>
      <c r="X53" s="65">
        <f>VLOOKUP(C53,'5th Cycle APR Raw Data-Last'!$A$3:$S$1377,18,FALSE)</f>
        <v>6328</v>
      </c>
      <c r="Y53" s="65">
        <f>SUMIF('5th Cycle APR Raw Data-Last'!$A$3:$A$1377,'5th Cycle Summary-Final2'!$C53,'5th Cycle APR Raw Data-Last'!$S$3:$S$1377)</f>
        <v>3883</v>
      </c>
      <c r="Z53" s="65">
        <f t="shared" si="5"/>
        <v>3441</v>
      </c>
      <c r="AA53"/>
    </row>
    <row r="54" spans="1:27" s="2" customFormat="1" ht="12.75" customHeight="1" x14ac:dyDescent="0.2">
      <c r="A54" s="2" t="s">
        <v>82</v>
      </c>
      <c r="B54" s="2" t="s">
        <v>26</v>
      </c>
      <c r="C54" s="10" t="s">
        <v>84</v>
      </c>
      <c r="D54" s="65">
        <f>VLOOKUP(C54,'5th Cycle APR Raw Data-Last'!$A$3:$S$1377,6,FALSE)</f>
        <v>150</v>
      </c>
      <c r="E54" s="65">
        <f>SUMIF('5th Cycle APR Raw Data-Last'!$A$3:$A$1377,'5th Cycle Summary-Final2'!$C54,'5th Cycle APR Raw Data-Last'!G$3:G$1377)</f>
        <v>36</v>
      </c>
      <c r="F54" s="65">
        <f>SUMIF('5th Cycle APR Raw Data-Last'!$A$3:$A$1377,'5th Cycle Summary-Final2'!$C54,'5th Cycle APR Raw Data-Last'!H$3:H$1377)</f>
        <v>36</v>
      </c>
      <c r="G54" s="65">
        <f>SUMIF('5th Cycle APR Raw Data-Last'!$A$3:$A$1377,'5th Cycle Summary-Final2'!$C54,'5th Cycle APR Raw Data-Last'!I$3:I$1377)</f>
        <v>0</v>
      </c>
      <c r="H54" s="65">
        <f t="shared" si="6"/>
        <v>114</v>
      </c>
      <c r="I54" s="66">
        <f t="shared" si="7"/>
        <v>0.24</v>
      </c>
      <c r="J54" s="65">
        <f>VLOOKUP(C54,'5th Cycle APR Raw Data-Last'!$A$3:$S$1377,10,FALSE)</f>
        <v>115</v>
      </c>
      <c r="K54" s="65">
        <f>SUMIF('5th Cycle APR Raw Data-Last'!$A$3:$A$1377,'5th Cycle Summary-Final2'!$C54,'5th Cycle APR Raw Data-Last'!K$3:K$1377)</f>
        <v>32</v>
      </c>
      <c r="L54" s="65">
        <f>SUMIF('5th Cycle APR Raw Data-Last'!$A$3:$A$1377,'5th Cycle Summary-Final2'!$C54,'5th Cycle APR Raw Data-Last'!L$3:L$1377)</f>
        <v>32</v>
      </c>
      <c r="M54" s="65">
        <f>SUMIF('5th Cycle APR Raw Data-Last'!$A$3:$A$1377,'5th Cycle Summary-Final2'!$C54,'5th Cycle APR Raw Data-Last'!M$3:M$1377)</f>
        <v>0</v>
      </c>
      <c r="N54" s="65">
        <f t="shared" si="8"/>
        <v>83</v>
      </c>
      <c r="O54" s="66">
        <f t="shared" si="0"/>
        <v>0.27826086956521739</v>
      </c>
      <c r="P54" s="65">
        <f>VLOOKUP(C54,'5th Cycle APR Raw Data-Last'!$A$3:$S$1377,14,FALSE)</f>
        <v>123</v>
      </c>
      <c r="Q54" s="65">
        <f>SUMIF('5th Cycle APR Raw Data-Last'!$A$3:$A$1377,'5th Cycle Summary-Final2'!$C54,'5th Cycle APR Raw Data-Last'!$O$3:$O$1377)</f>
        <v>27</v>
      </c>
      <c r="R54" s="65">
        <f t="shared" si="1"/>
        <v>96</v>
      </c>
      <c r="S54" s="66">
        <f t="shared" si="2"/>
        <v>0.21951219512195122</v>
      </c>
      <c r="T54" s="65">
        <f>VLOOKUP(C54,'5th Cycle APR Raw Data-Last'!$A$3:$S$1377,16,FALSE)</f>
        <v>201</v>
      </c>
      <c r="U54" s="65">
        <f>SUMIF('5th Cycle APR Raw Data-Last'!$A$3:$A$1377,'5th Cycle Summary-Final2'!$C54,'5th Cycle APR Raw Data-Last'!$Q$3:$Q$1377)</f>
        <v>54</v>
      </c>
      <c r="V54" s="65">
        <f t="shared" si="3"/>
        <v>147</v>
      </c>
      <c r="W54" s="66">
        <f t="shared" si="4"/>
        <v>0.26865671641791045</v>
      </c>
      <c r="X54" s="65">
        <f>VLOOKUP(C54,'5th Cycle APR Raw Data-Last'!$A$3:$S$1377,18,FALSE)</f>
        <v>589</v>
      </c>
      <c r="Y54" s="65">
        <f>SUMIF('5th Cycle APR Raw Data-Last'!$A$3:$A$1377,'5th Cycle Summary-Final2'!$C54,'5th Cycle APR Raw Data-Last'!$S$3:$S$1377)</f>
        <v>149</v>
      </c>
      <c r="Z54" s="65">
        <f t="shared" si="5"/>
        <v>440</v>
      </c>
      <c r="AA54"/>
    </row>
    <row r="55" spans="1:27" s="2" customFormat="1" ht="12.75" customHeight="1" x14ac:dyDescent="0.2">
      <c r="A55" s="2" t="s">
        <v>82</v>
      </c>
      <c r="B55" s="2" t="s">
        <v>26</v>
      </c>
      <c r="C55" s="10" t="s">
        <v>82</v>
      </c>
      <c r="D55" s="65">
        <f>VLOOKUP(C55,'5th Cycle APR Raw Data-Last'!$A$3:$S$1377,6,FALSE)</f>
        <v>7971</v>
      </c>
      <c r="E55" s="65">
        <f>SUMIF('5th Cycle APR Raw Data-Last'!$A$3:$A$1377,'5th Cycle Summary-Final2'!$C55,'5th Cycle APR Raw Data-Last'!G$3:G$1377)</f>
        <v>313</v>
      </c>
      <c r="F55" s="65">
        <f>SUMIF('5th Cycle APR Raw Data-Last'!$A$3:$A$1377,'5th Cycle Summary-Final2'!$C55,'5th Cycle APR Raw Data-Last'!H$3:H$1377)</f>
        <v>313</v>
      </c>
      <c r="G55" s="65">
        <f>SUMIF('5th Cycle APR Raw Data-Last'!$A$3:$A$1377,'5th Cycle Summary-Final2'!$C55,'5th Cycle APR Raw Data-Last'!I$3:I$1377)</f>
        <v>0</v>
      </c>
      <c r="H55" s="65">
        <f t="shared" si="6"/>
        <v>7658</v>
      </c>
      <c r="I55" s="66">
        <f t="shared" si="7"/>
        <v>3.9267344122443856E-2</v>
      </c>
      <c r="J55" s="65">
        <f>VLOOKUP(C55,'5th Cycle APR Raw Data-Last'!$A$3:$S$1377,10,FALSE)</f>
        <v>5736</v>
      </c>
      <c r="K55" s="65">
        <f>SUMIF('5th Cycle APR Raw Data-Last'!$A$3:$A$1377,'5th Cycle Summary-Final2'!$C55,'5th Cycle APR Raw Data-Last'!K$3:K$1377)</f>
        <v>280</v>
      </c>
      <c r="L55" s="65">
        <f>SUMIF('5th Cycle APR Raw Data-Last'!$A$3:$A$1377,'5th Cycle Summary-Final2'!$C55,'5th Cycle APR Raw Data-Last'!L$3:L$1377)</f>
        <v>280</v>
      </c>
      <c r="M55" s="65">
        <f>SUMIF('5th Cycle APR Raw Data-Last'!$A$3:$A$1377,'5th Cycle Summary-Final2'!$C55,'5th Cycle APR Raw Data-Last'!M$3:M$1377)</f>
        <v>0</v>
      </c>
      <c r="N55" s="65">
        <f t="shared" si="8"/>
        <v>5456</v>
      </c>
      <c r="O55" s="66">
        <f t="shared" si="0"/>
        <v>4.8814504881450491E-2</v>
      </c>
      <c r="P55" s="65">
        <f>VLOOKUP(C55,'5th Cycle APR Raw Data-Last'!$A$3:$S$1377,14,FALSE)</f>
        <v>3228</v>
      </c>
      <c r="Q55" s="65">
        <f>SUMIF('5th Cycle APR Raw Data-Last'!$A$3:$A$1377,'5th Cycle Summary-Final2'!$C55,'5th Cycle APR Raw Data-Last'!$O$3:$O$1377)</f>
        <v>1505</v>
      </c>
      <c r="R55" s="65">
        <f t="shared" si="1"/>
        <v>1723</v>
      </c>
      <c r="S55" s="66">
        <f t="shared" si="2"/>
        <v>0.46623296158612143</v>
      </c>
      <c r="T55" s="65">
        <f>VLOOKUP(C55,'5th Cycle APR Raw Data-Last'!$A$3:$S$1377,16,FALSE)</f>
        <v>10116</v>
      </c>
      <c r="U55" s="65">
        <f>SUMIF('5th Cycle APR Raw Data-Last'!$A$3:$A$1377,'5th Cycle Summary-Final2'!$C55,'5th Cycle APR Raw Data-Last'!$Q$3:$Q$1377)</f>
        <v>3927</v>
      </c>
      <c r="V55" s="65">
        <f t="shared" si="3"/>
        <v>6189</v>
      </c>
      <c r="W55" s="66">
        <f t="shared" si="4"/>
        <v>0.38819691577698695</v>
      </c>
      <c r="X55" s="65">
        <f>VLOOKUP(C55,'5th Cycle APR Raw Data-Last'!$A$3:$S$1377,18,FALSE)</f>
        <v>27051</v>
      </c>
      <c r="Y55" s="65">
        <f>SUMIF('5th Cycle APR Raw Data-Last'!$A$3:$A$1377,'5th Cycle Summary-Final2'!$C55,'5th Cycle APR Raw Data-Last'!$S$3:$S$1377)</f>
        <v>6025</v>
      </c>
      <c r="Z55" s="65">
        <f t="shared" si="5"/>
        <v>21026</v>
      </c>
      <c r="AA55"/>
    </row>
    <row r="56" spans="1:27" s="2" customFormat="1" ht="12.75" customHeight="1" x14ac:dyDescent="0.2">
      <c r="A56" s="2" t="s">
        <v>82</v>
      </c>
      <c r="B56" s="2" t="s">
        <v>26</v>
      </c>
      <c r="C56" s="10" t="s">
        <v>130</v>
      </c>
      <c r="D56" s="65">
        <f>VLOOKUP(C56,'5th Cycle APR Raw Data-Last'!$A$3:$S$1377,6,FALSE)</f>
        <v>460</v>
      </c>
      <c r="E56" s="65">
        <f>SUMIF('5th Cycle APR Raw Data-Last'!$A$3:$A$1377,'5th Cycle Summary-Final2'!$C56,'5th Cycle APR Raw Data-Last'!G$3:G$1377)</f>
        <v>0</v>
      </c>
      <c r="F56" s="65">
        <f>SUMIF('5th Cycle APR Raw Data-Last'!$A$3:$A$1377,'5th Cycle Summary-Final2'!$C56,'5th Cycle APR Raw Data-Last'!H$3:H$1377)</f>
        <v>0</v>
      </c>
      <c r="G56" s="65">
        <f>SUMIF('5th Cycle APR Raw Data-Last'!$A$3:$A$1377,'5th Cycle Summary-Final2'!$C56,'5th Cycle APR Raw Data-Last'!I$3:I$1377)</f>
        <v>0</v>
      </c>
      <c r="H56" s="65">
        <f t="shared" si="6"/>
        <v>460</v>
      </c>
      <c r="I56" s="66">
        <f t="shared" si="7"/>
        <v>0</v>
      </c>
      <c r="J56" s="65">
        <f>VLOOKUP(C56,'5th Cycle APR Raw Data-Last'!$A$3:$S$1377,10,FALSE)</f>
        <v>527</v>
      </c>
      <c r="K56" s="65">
        <f>SUMIF('5th Cycle APR Raw Data-Last'!$A$3:$A$1377,'5th Cycle Summary-Final2'!$C56,'5th Cycle APR Raw Data-Last'!K$3:K$1377)</f>
        <v>0</v>
      </c>
      <c r="L56" s="65">
        <f>SUMIF('5th Cycle APR Raw Data-Last'!$A$3:$A$1377,'5th Cycle Summary-Final2'!$C56,'5th Cycle APR Raw Data-Last'!L$3:L$1377)</f>
        <v>0</v>
      </c>
      <c r="M56" s="65">
        <f>SUMIF('5th Cycle APR Raw Data-Last'!$A$3:$A$1377,'5th Cycle Summary-Final2'!$C56,'5th Cycle APR Raw Data-Last'!M$3:M$1377)</f>
        <v>0</v>
      </c>
      <c r="N56" s="65">
        <f t="shared" si="8"/>
        <v>527</v>
      </c>
      <c r="O56" s="66">
        <f t="shared" si="0"/>
        <v>0</v>
      </c>
      <c r="P56" s="65">
        <f>VLOOKUP(C56,'5th Cycle APR Raw Data-Last'!$A$3:$S$1377,14,FALSE)</f>
        <v>589</v>
      </c>
      <c r="Q56" s="65">
        <f>SUMIF('5th Cycle APR Raw Data-Last'!$A$3:$A$1377,'5th Cycle Summary-Final2'!$C56,'5th Cycle APR Raw Data-Last'!$O$3:$O$1377)</f>
        <v>219</v>
      </c>
      <c r="R56" s="65">
        <f t="shared" si="1"/>
        <v>370</v>
      </c>
      <c r="S56" s="66">
        <f t="shared" si="2"/>
        <v>0.37181663837011886</v>
      </c>
      <c r="T56" s="65">
        <f>VLOOKUP(C56,'5th Cycle APR Raw Data-Last'!$A$3:$S$1377,16,FALSE)</f>
        <v>1146</v>
      </c>
      <c r="U56" s="65">
        <f>SUMIF('5th Cycle APR Raw Data-Last'!$A$3:$A$1377,'5th Cycle Summary-Final2'!$C56,'5th Cycle APR Raw Data-Last'!$Q$3:$Q$1377)</f>
        <v>271</v>
      </c>
      <c r="V56" s="65">
        <f t="shared" si="3"/>
        <v>875</v>
      </c>
      <c r="W56" s="66">
        <f t="shared" si="4"/>
        <v>0.23647469458987783</v>
      </c>
      <c r="X56" s="65">
        <f>VLOOKUP(C56,'5th Cycle APR Raw Data-Last'!$A$3:$S$1377,18,FALSE)</f>
        <v>2722</v>
      </c>
      <c r="Y56" s="65">
        <f>SUMIF('5th Cycle APR Raw Data-Last'!$A$3:$A$1377,'5th Cycle Summary-Final2'!$C56,'5th Cycle APR Raw Data-Last'!$S$3:$S$1377)</f>
        <v>490</v>
      </c>
      <c r="Z56" s="65">
        <f t="shared" si="5"/>
        <v>2232</v>
      </c>
      <c r="AA56"/>
    </row>
    <row r="57" spans="1:27" s="2" customFormat="1" ht="12.75" customHeight="1" x14ac:dyDescent="0.2">
      <c r="A57" s="2" t="s">
        <v>82</v>
      </c>
      <c r="B57" s="2" t="s">
        <v>26</v>
      </c>
      <c r="C57" s="10" t="s">
        <v>155</v>
      </c>
      <c r="D57" s="65">
        <f>VLOOKUP(C57,'5th Cycle APR Raw Data-Last'!$A$3:$S$1377,6,FALSE)</f>
        <v>87</v>
      </c>
      <c r="E57" s="65">
        <f>SUMIF('5th Cycle APR Raw Data-Last'!$A$3:$A$1377,'5th Cycle Summary-Final2'!$C57,'5th Cycle APR Raw Data-Last'!G$3:G$1377)</f>
        <v>0</v>
      </c>
      <c r="F57" s="65">
        <f>SUMIF('5th Cycle APR Raw Data-Last'!$A$3:$A$1377,'5th Cycle Summary-Final2'!$C57,'5th Cycle APR Raw Data-Last'!H$3:H$1377)</f>
        <v>0</v>
      </c>
      <c r="G57" s="65">
        <f>SUMIF('5th Cycle APR Raw Data-Last'!$A$3:$A$1377,'5th Cycle Summary-Final2'!$C57,'5th Cycle APR Raw Data-Last'!I$3:I$1377)</f>
        <v>0</v>
      </c>
      <c r="H57" s="65">
        <f t="shared" si="6"/>
        <v>87</v>
      </c>
      <c r="I57" s="66">
        <f t="shared" si="7"/>
        <v>0</v>
      </c>
      <c r="J57" s="65">
        <f>VLOOKUP(C57,'5th Cycle APR Raw Data-Last'!$A$3:$S$1377,10,FALSE)</f>
        <v>107</v>
      </c>
      <c r="K57" s="65">
        <f>SUMIF('5th Cycle APR Raw Data-Last'!$A$3:$A$1377,'5th Cycle Summary-Final2'!$C57,'5th Cycle APR Raw Data-Last'!K$3:K$1377)</f>
        <v>0</v>
      </c>
      <c r="L57" s="65">
        <f>SUMIF('5th Cycle APR Raw Data-Last'!$A$3:$A$1377,'5th Cycle Summary-Final2'!$C57,'5th Cycle APR Raw Data-Last'!L$3:L$1377)</f>
        <v>0</v>
      </c>
      <c r="M57" s="65">
        <f>SUMIF('5th Cycle APR Raw Data-Last'!$A$3:$A$1377,'5th Cycle Summary-Final2'!$C57,'5th Cycle APR Raw Data-Last'!M$3:M$1377)</f>
        <v>0</v>
      </c>
      <c r="N57" s="65">
        <f t="shared" si="8"/>
        <v>107</v>
      </c>
      <c r="O57" s="66">
        <f t="shared" si="0"/>
        <v>0</v>
      </c>
      <c r="P57" s="65">
        <f>VLOOKUP(C57,'5th Cycle APR Raw Data-Last'!$A$3:$S$1377,14,FALSE)</f>
        <v>106</v>
      </c>
      <c r="Q57" s="65">
        <f>SUMIF('5th Cycle APR Raw Data-Last'!$A$3:$A$1377,'5th Cycle Summary-Final2'!$C57,'5th Cycle APR Raw Data-Last'!$O$3:$O$1377)</f>
        <v>0</v>
      </c>
      <c r="R57" s="65">
        <f t="shared" si="1"/>
        <v>106</v>
      </c>
      <c r="S57" s="66">
        <f t="shared" si="2"/>
        <v>0</v>
      </c>
      <c r="T57" s="65">
        <f>VLOOKUP(C57,'5th Cycle APR Raw Data-Last'!$A$3:$S$1377,16,FALSE)</f>
        <v>124</v>
      </c>
      <c r="U57" s="65">
        <f>SUMIF('5th Cycle APR Raw Data-Last'!$A$3:$A$1377,'5th Cycle Summary-Final2'!$C57,'5th Cycle APR Raw Data-Last'!$Q$3:$Q$1377)</f>
        <v>0</v>
      </c>
      <c r="V57" s="65">
        <f t="shared" si="3"/>
        <v>124</v>
      </c>
      <c r="W57" s="66">
        <f t="shared" si="4"/>
        <v>0</v>
      </c>
      <c r="X57" s="65">
        <f>VLOOKUP(C57,'5th Cycle APR Raw Data-Last'!$A$3:$S$1377,18,FALSE)</f>
        <v>424</v>
      </c>
      <c r="Y57" s="65">
        <f>SUMIF('5th Cycle APR Raw Data-Last'!$A$3:$A$1377,'5th Cycle Summary-Final2'!$C57,'5th Cycle APR Raw Data-Last'!$S$3:$S$1377)</f>
        <v>0</v>
      </c>
      <c r="Z57" s="65">
        <f t="shared" si="5"/>
        <v>424</v>
      </c>
      <c r="AA57"/>
    </row>
    <row r="58" spans="1:27" s="2" customFormat="1" ht="12.75" customHeight="1" x14ac:dyDescent="0.2">
      <c r="A58" s="2" t="s">
        <v>82</v>
      </c>
      <c r="B58" s="2" t="s">
        <v>26</v>
      </c>
      <c r="C58" s="10" t="s">
        <v>230</v>
      </c>
      <c r="D58" s="65">
        <f>VLOOKUP(C58,'5th Cycle APR Raw Data-Last'!$A$3:$S$1377,6,FALSE)</f>
        <v>110</v>
      </c>
      <c r="E58" s="65">
        <f>SUMIF('5th Cycle APR Raw Data-Last'!$A$3:$A$1377,'5th Cycle Summary-Final2'!$C58,'5th Cycle APR Raw Data-Last'!G$3:G$1377)</f>
        <v>109</v>
      </c>
      <c r="F58" s="65">
        <f>SUMIF('5th Cycle APR Raw Data-Last'!$A$3:$A$1377,'5th Cycle Summary-Final2'!$C58,'5th Cycle APR Raw Data-Last'!H$3:H$1377)</f>
        <v>91</v>
      </c>
      <c r="G58" s="65">
        <f>SUMIF('5th Cycle APR Raw Data-Last'!$A$3:$A$1377,'5th Cycle Summary-Final2'!$C58,'5th Cycle APR Raw Data-Last'!I$3:I$1377)</f>
        <v>18</v>
      </c>
      <c r="H58" s="65">
        <f t="shared" si="6"/>
        <v>1</v>
      </c>
      <c r="I58" s="66">
        <f t="shared" si="7"/>
        <v>0.99090909090909096</v>
      </c>
      <c r="J58" s="65">
        <f>VLOOKUP(C58,'5th Cycle APR Raw Data-Last'!$A$3:$S$1377,10,FALSE)</f>
        <v>82</v>
      </c>
      <c r="K58" s="65">
        <f>SUMIF('5th Cycle APR Raw Data-Last'!$A$3:$A$1377,'5th Cycle Summary-Final2'!$C58,'5th Cycle APR Raw Data-Last'!K$3:K$1377)</f>
        <v>6</v>
      </c>
      <c r="L58" s="65">
        <f>SUMIF('5th Cycle APR Raw Data-Last'!$A$3:$A$1377,'5th Cycle Summary-Final2'!$C58,'5th Cycle APR Raw Data-Last'!L$3:L$1377)</f>
        <v>2</v>
      </c>
      <c r="M58" s="65">
        <f>SUMIF('5th Cycle APR Raw Data-Last'!$A$3:$A$1377,'5th Cycle Summary-Final2'!$C58,'5th Cycle APR Raw Data-Last'!M$3:M$1377)</f>
        <v>4</v>
      </c>
      <c r="N58" s="65">
        <f t="shared" si="8"/>
        <v>76</v>
      </c>
      <c r="O58" s="66">
        <f t="shared" si="0"/>
        <v>7.3170731707317069E-2</v>
      </c>
      <c r="P58" s="65">
        <f>VLOOKUP(C58,'5th Cycle APR Raw Data-Last'!$A$3:$S$1377,14,FALSE)</f>
        <v>77</v>
      </c>
      <c r="Q58" s="65">
        <f>SUMIF('5th Cycle APR Raw Data-Last'!$A$3:$A$1377,'5th Cycle Summary-Final2'!$C58,'5th Cycle APR Raw Data-Last'!$O$3:$O$1377)</f>
        <v>3</v>
      </c>
      <c r="R58" s="65">
        <f t="shared" si="1"/>
        <v>74</v>
      </c>
      <c r="S58" s="66">
        <f t="shared" si="2"/>
        <v>3.896103896103896E-2</v>
      </c>
      <c r="T58" s="65">
        <f>VLOOKUP(C58,'5th Cycle APR Raw Data-Last'!$A$3:$S$1377,16,FALSE)</f>
        <v>0</v>
      </c>
      <c r="U58" s="65">
        <f>SUMIF('5th Cycle APR Raw Data-Last'!$A$3:$A$1377,'5th Cycle Summary-Final2'!$C58,'5th Cycle APR Raw Data-Last'!$Q$3:$Q$1377)</f>
        <v>0</v>
      </c>
      <c r="V58" s="65">
        <f t="shared" si="3"/>
        <v>0</v>
      </c>
      <c r="W58" s="66" t="e">
        <f t="shared" si="4"/>
        <v>#DIV/0!</v>
      </c>
      <c r="X58" s="65">
        <f>VLOOKUP(C58,'5th Cycle APR Raw Data-Last'!$A$3:$S$1377,18,FALSE)</f>
        <v>269</v>
      </c>
      <c r="Y58" s="65">
        <f>SUMIF('5th Cycle APR Raw Data-Last'!$A$3:$A$1377,'5th Cycle Summary-Final2'!$C58,'5th Cycle APR Raw Data-Last'!$S$3:$S$1377)</f>
        <v>118</v>
      </c>
      <c r="Z58" s="65">
        <f t="shared" si="5"/>
        <v>151</v>
      </c>
      <c r="AA58"/>
    </row>
    <row r="59" spans="1:27" s="2" customFormat="1" ht="12.75" customHeight="1" x14ac:dyDescent="0.2">
      <c r="A59" s="2" t="s">
        <v>82</v>
      </c>
      <c r="B59" s="2" t="s">
        <v>26</v>
      </c>
      <c r="C59" s="10" t="s">
        <v>249</v>
      </c>
      <c r="D59" s="65">
        <f>VLOOKUP(C59,'5th Cycle APR Raw Data-Last'!$A$3:$S$1377,6,FALSE)</f>
        <v>393</v>
      </c>
      <c r="E59" s="65">
        <f>SUMIF('5th Cycle APR Raw Data-Last'!$A$3:$A$1377,'5th Cycle Summary-Final2'!$C59,'5th Cycle APR Raw Data-Last'!G$3:G$1377)</f>
        <v>55</v>
      </c>
      <c r="F59" s="65">
        <f>SUMIF('5th Cycle APR Raw Data-Last'!$A$3:$A$1377,'5th Cycle Summary-Final2'!$C59,'5th Cycle APR Raw Data-Last'!H$3:H$1377)</f>
        <v>55</v>
      </c>
      <c r="G59" s="65">
        <f>SUMIF('5th Cycle APR Raw Data-Last'!$A$3:$A$1377,'5th Cycle Summary-Final2'!$C59,'5th Cycle APR Raw Data-Last'!I$3:I$1377)</f>
        <v>0</v>
      </c>
      <c r="H59" s="65">
        <f t="shared" si="6"/>
        <v>338</v>
      </c>
      <c r="I59" s="66">
        <f t="shared" si="7"/>
        <v>0.13994910941475827</v>
      </c>
      <c r="J59" s="65">
        <f>VLOOKUP(C59,'5th Cycle APR Raw Data-Last'!$A$3:$S$1377,10,FALSE)</f>
        <v>204</v>
      </c>
      <c r="K59" s="65">
        <f>SUMIF('5th Cycle APR Raw Data-Last'!$A$3:$A$1377,'5th Cycle Summary-Final2'!$C59,'5th Cycle APR Raw Data-Last'!K$3:K$1377)</f>
        <v>0</v>
      </c>
      <c r="L59" s="65">
        <f>SUMIF('5th Cycle APR Raw Data-Last'!$A$3:$A$1377,'5th Cycle Summary-Final2'!$C59,'5th Cycle APR Raw Data-Last'!L$3:L$1377)</f>
        <v>0</v>
      </c>
      <c r="M59" s="65">
        <f>SUMIF('5th Cycle APR Raw Data-Last'!$A$3:$A$1377,'5th Cycle Summary-Final2'!$C59,'5th Cycle APR Raw Data-Last'!M$3:M$1377)</f>
        <v>0</v>
      </c>
      <c r="N59" s="65">
        <f t="shared" si="8"/>
        <v>204</v>
      </c>
      <c r="O59" s="66">
        <f t="shared" si="0"/>
        <v>0</v>
      </c>
      <c r="P59" s="65">
        <f>VLOOKUP(C59,'5th Cycle APR Raw Data-Last'!$A$3:$S$1377,14,FALSE)</f>
        <v>161</v>
      </c>
      <c r="Q59" s="65">
        <f>SUMIF('5th Cycle APR Raw Data-Last'!$A$3:$A$1377,'5th Cycle Summary-Final2'!$C59,'5th Cycle APR Raw Data-Last'!$O$3:$O$1377)</f>
        <v>15</v>
      </c>
      <c r="R59" s="65">
        <f t="shared" si="1"/>
        <v>146</v>
      </c>
      <c r="S59" s="66">
        <f t="shared" si="2"/>
        <v>9.3167701863354033E-2</v>
      </c>
      <c r="T59" s="65">
        <f>VLOOKUP(C59,'5th Cycle APR Raw Data-Last'!$A$3:$S$1377,16,FALSE)</f>
        <v>553</v>
      </c>
      <c r="U59" s="65">
        <f>SUMIF('5th Cycle APR Raw Data-Last'!$A$3:$A$1377,'5th Cycle Summary-Final2'!$C59,'5th Cycle APR Raw Data-Last'!$Q$3:$Q$1377)</f>
        <v>6</v>
      </c>
      <c r="V59" s="65">
        <f t="shared" si="3"/>
        <v>547</v>
      </c>
      <c r="W59" s="66">
        <f t="shared" si="4"/>
        <v>1.0849909584086799E-2</v>
      </c>
      <c r="X59" s="65">
        <f>VLOOKUP(C59,'5th Cycle APR Raw Data-Last'!$A$3:$S$1377,18,FALSE)</f>
        <v>1311</v>
      </c>
      <c r="Y59" s="65">
        <f>SUMIF('5th Cycle APR Raw Data-Last'!$A$3:$A$1377,'5th Cycle Summary-Final2'!$C59,'5th Cycle APR Raw Data-Last'!$S$3:$S$1377)</f>
        <v>76</v>
      </c>
      <c r="Z59" s="65">
        <f t="shared" si="5"/>
        <v>1235</v>
      </c>
      <c r="AA59"/>
    </row>
    <row r="60" spans="1:27" s="2" customFormat="1" ht="12.75" customHeight="1" x14ac:dyDescent="0.2">
      <c r="A60" s="2" t="s">
        <v>82</v>
      </c>
      <c r="B60" s="2" t="s">
        <v>26</v>
      </c>
      <c r="C60" s="10" t="s">
        <v>965</v>
      </c>
      <c r="D60" s="65">
        <f>VLOOKUP(C60,'5th Cycle APR Raw Data-Last'!$A$3:$S$1377,6,FALSE)</f>
        <v>312</v>
      </c>
      <c r="E60" s="65">
        <f>SUMIF('5th Cycle APR Raw Data-Last'!$A$3:$A$1377,'5th Cycle Summary-Final2'!$C60,'5th Cycle APR Raw Data-Last'!G$3:G$1377)</f>
        <v>0</v>
      </c>
      <c r="F60" s="65">
        <f>SUMIF('5th Cycle APR Raw Data-Last'!$A$3:$A$1377,'5th Cycle Summary-Final2'!$C60,'5th Cycle APR Raw Data-Last'!H$3:H$1377)</f>
        <v>0</v>
      </c>
      <c r="G60" s="65">
        <f>SUMIF('5th Cycle APR Raw Data-Last'!$A$3:$A$1377,'5th Cycle Summary-Final2'!$C60,'5th Cycle APR Raw Data-Last'!I$3:I$1377)</f>
        <v>0</v>
      </c>
      <c r="H60" s="65">
        <f t="shared" si="6"/>
        <v>312</v>
      </c>
      <c r="I60" s="66">
        <f t="shared" si="7"/>
        <v>0</v>
      </c>
      <c r="J60" s="65">
        <f>VLOOKUP(C60,'5th Cycle APR Raw Data-Last'!$A$3:$S$1377,10,FALSE)</f>
        <v>175</v>
      </c>
      <c r="K60" s="65">
        <f>SUMIF('5th Cycle APR Raw Data-Last'!$A$3:$A$1377,'5th Cycle Summary-Final2'!$C60,'5th Cycle APR Raw Data-Last'!K$3:K$1377)</f>
        <v>0</v>
      </c>
      <c r="L60" s="65">
        <f>SUMIF('5th Cycle APR Raw Data-Last'!$A$3:$A$1377,'5th Cycle Summary-Final2'!$C60,'5th Cycle APR Raw Data-Last'!L$3:L$1377)</f>
        <v>0</v>
      </c>
      <c r="M60" s="65">
        <f>SUMIF('5th Cycle APR Raw Data-Last'!$A$3:$A$1377,'5th Cycle Summary-Final2'!$C60,'5th Cycle APR Raw Data-Last'!M$3:M$1377)</f>
        <v>0</v>
      </c>
      <c r="N60" s="65">
        <f t="shared" si="8"/>
        <v>175</v>
      </c>
      <c r="O60" s="66">
        <f t="shared" si="0"/>
        <v>0</v>
      </c>
      <c r="P60" s="65">
        <f>VLOOKUP(C60,'5th Cycle APR Raw Data-Last'!$A$3:$S$1377,14,FALSE)</f>
        <v>163</v>
      </c>
      <c r="Q60" s="65">
        <f>SUMIF('5th Cycle APR Raw Data-Last'!$A$3:$A$1377,'5th Cycle Summary-Final2'!$C60,'5th Cycle APR Raw Data-Last'!$O$3:$O$1377)</f>
        <v>0</v>
      </c>
      <c r="R60" s="65">
        <f t="shared" si="1"/>
        <v>163</v>
      </c>
      <c r="S60" s="66">
        <f t="shared" si="2"/>
        <v>0</v>
      </c>
      <c r="T60" s="65">
        <f>VLOOKUP(C60,'5th Cycle APR Raw Data-Last'!$A$3:$S$1377,16,FALSE)</f>
        <v>568</v>
      </c>
      <c r="U60" s="65">
        <f>SUMIF('5th Cycle APR Raw Data-Last'!$A$3:$A$1377,'5th Cycle Summary-Final2'!$C60,'5th Cycle APR Raw Data-Last'!$Q$3:$Q$1377)</f>
        <v>0</v>
      </c>
      <c r="V60" s="65">
        <f t="shared" si="3"/>
        <v>568</v>
      </c>
      <c r="W60" s="66">
        <f t="shared" si="4"/>
        <v>0</v>
      </c>
      <c r="X60" s="65">
        <f>VLOOKUP(C60,'5th Cycle APR Raw Data-Last'!$A$3:$S$1377,18,FALSE)</f>
        <v>1218</v>
      </c>
      <c r="Y60" s="65">
        <f>SUMIF('5th Cycle APR Raw Data-Last'!$A$3:$A$1377,'5th Cycle Summary-Final2'!$C60,'5th Cycle APR Raw Data-Last'!$S$3:$S$1377)</f>
        <v>0</v>
      </c>
      <c r="Z60" s="65">
        <f t="shared" si="5"/>
        <v>1218</v>
      </c>
      <c r="AA60"/>
    </row>
    <row r="61" spans="1:27" s="2" customFormat="1" ht="12.75" customHeight="1" x14ac:dyDescent="0.2">
      <c r="A61" s="2" t="s">
        <v>138</v>
      </c>
      <c r="B61" s="2" t="s">
        <v>13</v>
      </c>
      <c r="C61" s="10" t="s">
        <v>220</v>
      </c>
      <c r="D61" s="65">
        <f>VLOOKUP(C61,'5th Cycle APR Raw Data-Last'!$A$3:$S$1377,6,FALSE)</f>
        <v>20</v>
      </c>
      <c r="E61" s="65">
        <f>SUMIF('5th Cycle APR Raw Data-Last'!$A$3:$A$1377,'5th Cycle Summary-Final2'!$C61,'5th Cycle APR Raw Data-Last'!G$3:G$1377)</f>
        <v>0</v>
      </c>
      <c r="F61" s="65">
        <f>SUMIF('5th Cycle APR Raw Data-Last'!$A$3:$A$1377,'5th Cycle Summary-Final2'!$C61,'5th Cycle APR Raw Data-Last'!H$3:H$1377)</f>
        <v>0</v>
      </c>
      <c r="G61" s="65">
        <f>SUMIF('5th Cycle APR Raw Data-Last'!$A$3:$A$1377,'5th Cycle Summary-Final2'!$C61,'5th Cycle APR Raw Data-Last'!I$3:I$1377)</f>
        <v>0</v>
      </c>
      <c r="H61" s="65">
        <f t="shared" si="6"/>
        <v>20</v>
      </c>
      <c r="I61" s="66">
        <f t="shared" si="7"/>
        <v>0</v>
      </c>
      <c r="J61" s="65">
        <f>VLOOKUP(C61,'5th Cycle APR Raw Data-Last'!$A$3:$S$1377,10,FALSE)</f>
        <v>10</v>
      </c>
      <c r="K61" s="65">
        <f>SUMIF('5th Cycle APR Raw Data-Last'!$A$3:$A$1377,'5th Cycle Summary-Final2'!$C61,'5th Cycle APR Raw Data-Last'!K$3:K$1377)</f>
        <v>39</v>
      </c>
      <c r="L61" s="65">
        <f>SUMIF('5th Cycle APR Raw Data-Last'!$A$3:$A$1377,'5th Cycle Summary-Final2'!$C61,'5th Cycle APR Raw Data-Last'!L$3:L$1377)</f>
        <v>39</v>
      </c>
      <c r="M61" s="65">
        <f>SUMIF('5th Cycle APR Raw Data-Last'!$A$3:$A$1377,'5th Cycle Summary-Final2'!$C61,'5th Cycle APR Raw Data-Last'!M$3:M$1377)</f>
        <v>0</v>
      </c>
      <c r="N61" s="65">
        <f t="shared" si="8"/>
        <v>0</v>
      </c>
      <c r="O61" s="66">
        <f t="shared" si="0"/>
        <v>3.9</v>
      </c>
      <c r="P61" s="65">
        <f>VLOOKUP(C61,'5th Cycle APR Raw Data-Last'!$A$3:$S$1377,14,FALSE)</f>
        <v>14</v>
      </c>
      <c r="Q61" s="65">
        <f>SUMIF('5th Cycle APR Raw Data-Last'!$A$3:$A$1377,'5th Cycle Summary-Final2'!$C61,'5th Cycle APR Raw Data-Last'!$O$3:$O$1377)</f>
        <v>22</v>
      </c>
      <c r="R61" s="65">
        <f t="shared" si="1"/>
        <v>0</v>
      </c>
      <c r="S61" s="66">
        <f t="shared" si="2"/>
        <v>1.5714285714285714</v>
      </c>
      <c r="T61" s="65">
        <f>VLOOKUP(C61,'5th Cycle APR Raw Data-Last'!$A$3:$S$1377,16,FALSE)</f>
        <v>36</v>
      </c>
      <c r="U61" s="65">
        <f>SUMIF('5th Cycle APR Raw Data-Last'!$A$3:$A$1377,'5th Cycle Summary-Final2'!$C61,'5th Cycle APR Raw Data-Last'!$Q$3:$Q$1377)</f>
        <v>0</v>
      </c>
      <c r="V61" s="65">
        <f t="shared" si="3"/>
        <v>36</v>
      </c>
      <c r="W61" s="66">
        <f t="shared" si="4"/>
        <v>0</v>
      </c>
      <c r="X61" s="65">
        <f>VLOOKUP(C61,'5th Cycle APR Raw Data-Last'!$A$3:$S$1377,18,FALSE)</f>
        <v>80</v>
      </c>
      <c r="Y61" s="65">
        <f>SUMIF('5th Cycle APR Raw Data-Last'!$A$3:$A$1377,'5th Cycle Summary-Final2'!$C61,'5th Cycle APR Raw Data-Last'!$S$3:$S$1377)</f>
        <v>61</v>
      </c>
      <c r="Z61" s="65">
        <f t="shared" si="5"/>
        <v>56</v>
      </c>
      <c r="AA61"/>
    </row>
    <row r="62" spans="1:27" s="2" customFormat="1" ht="12.75" customHeight="1" x14ac:dyDescent="0.2">
      <c r="A62" s="2" t="s">
        <v>138</v>
      </c>
      <c r="B62" s="2" t="s">
        <v>13</v>
      </c>
      <c r="C62" s="10" t="s">
        <v>322</v>
      </c>
      <c r="D62" s="65">
        <f>VLOOKUP(C62,'5th Cycle APR Raw Data-Last'!$A$3:$S$1377,6,FALSE)</f>
        <v>15</v>
      </c>
      <c r="E62" s="65">
        <f>SUMIF('5th Cycle APR Raw Data-Last'!$A$3:$A$1377,'5th Cycle Summary-Final2'!$C62,'5th Cycle APR Raw Data-Last'!G$3:G$1377)</f>
        <v>49</v>
      </c>
      <c r="F62" s="65">
        <f>SUMIF('5th Cycle APR Raw Data-Last'!$A$3:$A$1377,'5th Cycle Summary-Final2'!$C62,'5th Cycle APR Raw Data-Last'!H$3:H$1377)</f>
        <v>49</v>
      </c>
      <c r="G62" s="65">
        <f>SUMIF('5th Cycle APR Raw Data-Last'!$A$3:$A$1377,'5th Cycle Summary-Final2'!$C62,'5th Cycle APR Raw Data-Last'!I$3:I$1377)</f>
        <v>0</v>
      </c>
      <c r="H62" s="65">
        <f t="shared" si="6"/>
        <v>0</v>
      </c>
      <c r="I62" s="66">
        <f t="shared" si="7"/>
        <v>3.2666666666666666</v>
      </c>
      <c r="J62" s="65">
        <f>VLOOKUP(C62,'5th Cycle APR Raw Data-Last'!$A$3:$S$1377,10,FALSE)</f>
        <v>11</v>
      </c>
      <c r="K62" s="65">
        <f>SUMIF('5th Cycle APR Raw Data-Last'!$A$3:$A$1377,'5th Cycle Summary-Final2'!$C62,'5th Cycle APR Raw Data-Last'!K$3:K$1377)</f>
        <v>2</v>
      </c>
      <c r="L62" s="65">
        <f>SUMIF('5th Cycle APR Raw Data-Last'!$A$3:$A$1377,'5th Cycle Summary-Final2'!$C62,'5th Cycle APR Raw Data-Last'!L$3:L$1377)</f>
        <v>2</v>
      </c>
      <c r="M62" s="65">
        <f>SUMIF('5th Cycle APR Raw Data-Last'!$A$3:$A$1377,'5th Cycle Summary-Final2'!$C62,'5th Cycle APR Raw Data-Last'!M$3:M$1377)</f>
        <v>0</v>
      </c>
      <c r="N62" s="65">
        <f t="shared" si="8"/>
        <v>9</v>
      </c>
      <c r="O62" s="66">
        <f t="shared" si="0"/>
        <v>0.18181818181818182</v>
      </c>
      <c r="P62" s="65">
        <f>VLOOKUP(C62,'5th Cycle APR Raw Data-Last'!$A$3:$S$1377,14,FALSE)</f>
        <v>11</v>
      </c>
      <c r="Q62" s="65">
        <f>SUMIF('5th Cycle APR Raw Data-Last'!$A$3:$A$1377,'5th Cycle Summary-Final2'!$C62,'5th Cycle APR Raw Data-Last'!$O$3:$O$1377)</f>
        <v>1</v>
      </c>
      <c r="R62" s="65">
        <f t="shared" si="1"/>
        <v>10</v>
      </c>
      <c r="S62" s="66">
        <f t="shared" si="2"/>
        <v>9.0909090909090912E-2</v>
      </c>
      <c r="T62" s="65">
        <f>VLOOKUP(C62,'5th Cycle APR Raw Data-Last'!$A$3:$S$1377,16,FALSE)</f>
        <v>26</v>
      </c>
      <c r="U62" s="65">
        <f>SUMIF('5th Cycle APR Raw Data-Last'!$A$3:$A$1377,'5th Cycle Summary-Final2'!$C62,'5th Cycle APR Raw Data-Last'!$Q$3:$Q$1377)</f>
        <v>2</v>
      </c>
      <c r="V62" s="65">
        <f t="shared" si="3"/>
        <v>24</v>
      </c>
      <c r="W62" s="66">
        <f t="shared" si="4"/>
        <v>7.6923076923076927E-2</v>
      </c>
      <c r="X62" s="65">
        <f>VLOOKUP(C62,'5th Cycle APR Raw Data-Last'!$A$3:$S$1377,18,FALSE)</f>
        <v>63</v>
      </c>
      <c r="Y62" s="65">
        <f>SUMIF('5th Cycle APR Raw Data-Last'!$A$3:$A$1377,'5th Cycle Summary-Final2'!$C62,'5th Cycle APR Raw Data-Last'!$S$3:$S$1377)</f>
        <v>54</v>
      </c>
      <c r="Z62" s="65">
        <f t="shared" si="5"/>
        <v>43</v>
      </c>
      <c r="AA62"/>
    </row>
    <row r="63" spans="1:27" s="2" customFormat="1" ht="12.75" customHeight="1" x14ac:dyDescent="0.2">
      <c r="A63" s="2" t="s">
        <v>23</v>
      </c>
      <c r="B63" s="2" t="s">
        <v>13</v>
      </c>
      <c r="C63" s="10" t="s">
        <v>1009</v>
      </c>
      <c r="D63" s="65">
        <f>VLOOKUP(C63,'5th Cycle APR Raw Data-Last'!$A$3:$S$1377,6,FALSE)</f>
        <v>85</v>
      </c>
      <c r="E63" s="65">
        <f>SUMIF('5th Cycle APR Raw Data-Last'!$A$3:$A$1377,'5th Cycle Summary-Final2'!$C63,'5th Cycle APR Raw Data-Last'!G$3:G$1377)</f>
        <v>43</v>
      </c>
      <c r="F63" s="65">
        <f>SUMIF('5th Cycle APR Raw Data-Last'!$A$3:$A$1377,'5th Cycle Summary-Final2'!$C63,'5th Cycle APR Raw Data-Last'!H$3:H$1377)</f>
        <v>43</v>
      </c>
      <c r="G63" s="65">
        <f>SUMIF('5th Cycle APR Raw Data-Last'!$A$3:$A$1377,'5th Cycle Summary-Final2'!$C63,'5th Cycle APR Raw Data-Last'!I$3:I$1377)</f>
        <v>0</v>
      </c>
      <c r="H63" s="65">
        <f t="shared" si="6"/>
        <v>42</v>
      </c>
      <c r="I63" s="66">
        <f t="shared" si="7"/>
        <v>0.50588235294117645</v>
      </c>
      <c r="J63" s="65">
        <f>VLOOKUP(C63,'5th Cycle APR Raw Data-Last'!$A$3:$S$1377,10,FALSE)</f>
        <v>56</v>
      </c>
      <c r="K63" s="65">
        <f>SUMIF('5th Cycle APR Raw Data-Last'!$A$3:$A$1377,'5th Cycle Summary-Final2'!$C63,'5th Cycle APR Raw Data-Last'!K$3:K$1377)</f>
        <v>5</v>
      </c>
      <c r="L63" s="65">
        <f>SUMIF('5th Cycle APR Raw Data-Last'!$A$3:$A$1377,'5th Cycle Summary-Final2'!$C63,'5th Cycle APR Raw Data-Last'!L$3:L$1377)</f>
        <v>5</v>
      </c>
      <c r="M63" s="65">
        <f>SUMIF('5th Cycle APR Raw Data-Last'!$A$3:$A$1377,'5th Cycle Summary-Final2'!$C63,'5th Cycle APR Raw Data-Last'!M$3:M$1377)</f>
        <v>0</v>
      </c>
      <c r="N63" s="65">
        <f t="shared" si="8"/>
        <v>51</v>
      </c>
      <c r="O63" s="66">
        <f t="shared" si="0"/>
        <v>8.9285714285714288E-2</v>
      </c>
      <c r="P63" s="65">
        <f>VLOOKUP(C63,'5th Cycle APR Raw Data-Last'!$A$3:$S$1377,14,FALSE)</f>
        <v>62</v>
      </c>
      <c r="Q63" s="65">
        <f>SUMIF('5th Cycle APR Raw Data-Last'!$A$3:$A$1377,'5th Cycle Summary-Final2'!$C63,'5th Cycle APR Raw Data-Last'!$O$3:$O$1377)</f>
        <v>218</v>
      </c>
      <c r="R63" s="65">
        <f t="shared" si="1"/>
        <v>0</v>
      </c>
      <c r="S63" s="66">
        <f t="shared" si="2"/>
        <v>3.5161290322580645</v>
      </c>
      <c r="T63" s="65">
        <f>VLOOKUP(C63,'5th Cycle APR Raw Data-Last'!$A$3:$S$1377,16,FALSE)</f>
        <v>160</v>
      </c>
      <c r="U63" s="65">
        <f>SUMIF('5th Cycle APR Raw Data-Last'!$A$3:$A$1377,'5th Cycle Summary-Final2'!$C63,'5th Cycle APR Raw Data-Last'!$Q$3:$Q$1377)</f>
        <v>21</v>
      </c>
      <c r="V63" s="65">
        <f t="shared" si="3"/>
        <v>139</v>
      </c>
      <c r="W63" s="66">
        <f t="shared" si="4"/>
        <v>0.13125000000000001</v>
      </c>
      <c r="X63" s="65">
        <f>VLOOKUP(C63,'5th Cycle APR Raw Data-Last'!$A$3:$S$1377,18,FALSE)</f>
        <v>363</v>
      </c>
      <c r="Y63" s="65">
        <f>SUMIF('5th Cycle APR Raw Data-Last'!$A$3:$A$1377,'5th Cycle Summary-Final2'!$C63,'5th Cycle APR Raw Data-Last'!$S$3:$S$1377)</f>
        <v>287</v>
      </c>
      <c r="Z63" s="65">
        <f t="shared" si="5"/>
        <v>232</v>
      </c>
      <c r="AA63"/>
    </row>
    <row r="64" spans="1:27" s="2" customFormat="1" ht="12.75" customHeight="1" x14ac:dyDescent="0.2">
      <c r="A64" s="2" t="s">
        <v>23</v>
      </c>
      <c r="B64" s="2" t="s">
        <v>13</v>
      </c>
      <c r="C64" s="10" t="s">
        <v>121</v>
      </c>
      <c r="D64" s="65">
        <f>VLOOKUP(C64,'5th Cycle APR Raw Data-Last'!$A$3:$S$1377,6,FALSE)</f>
        <v>145</v>
      </c>
      <c r="E64" s="65">
        <f>SUMIF('5th Cycle APR Raw Data-Last'!$A$3:$A$1377,'5th Cycle Summary-Final2'!$C64,'5th Cycle APR Raw Data-Last'!G$3:G$1377)</f>
        <v>0</v>
      </c>
      <c r="F64" s="65">
        <f>SUMIF('5th Cycle APR Raw Data-Last'!$A$3:$A$1377,'5th Cycle Summary-Final2'!$C64,'5th Cycle APR Raw Data-Last'!H$3:H$1377)</f>
        <v>0</v>
      </c>
      <c r="G64" s="65">
        <f>SUMIF('5th Cycle APR Raw Data-Last'!$A$3:$A$1377,'5th Cycle Summary-Final2'!$C64,'5th Cycle APR Raw Data-Last'!I$3:I$1377)</f>
        <v>0</v>
      </c>
      <c r="H64" s="65">
        <f t="shared" si="6"/>
        <v>145</v>
      </c>
      <c r="I64" s="66">
        <f t="shared" si="7"/>
        <v>0</v>
      </c>
      <c r="J64" s="65">
        <f>VLOOKUP(C64,'5th Cycle APR Raw Data-Last'!$A$3:$S$1377,10,FALSE)</f>
        <v>96</v>
      </c>
      <c r="K64" s="65">
        <f>SUMIF('5th Cycle APR Raw Data-Last'!$A$3:$A$1377,'5th Cycle Summary-Final2'!$C64,'5th Cycle APR Raw Data-Last'!K$3:K$1377)</f>
        <v>55</v>
      </c>
      <c r="L64" s="65">
        <f>SUMIF('5th Cycle APR Raw Data-Last'!$A$3:$A$1377,'5th Cycle Summary-Final2'!$C64,'5th Cycle APR Raw Data-Last'!L$3:L$1377)</f>
        <v>49</v>
      </c>
      <c r="M64" s="65">
        <f>SUMIF('5th Cycle APR Raw Data-Last'!$A$3:$A$1377,'5th Cycle Summary-Final2'!$C64,'5th Cycle APR Raw Data-Last'!M$3:M$1377)</f>
        <v>6</v>
      </c>
      <c r="N64" s="65">
        <f t="shared" si="8"/>
        <v>41</v>
      </c>
      <c r="O64" s="66">
        <f t="shared" si="0"/>
        <v>0.57291666666666663</v>
      </c>
      <c r="P64" s="65">
        <f>VLOOKUP(C64,'5th Cycle APR Raw Data-Last'!$A$3:$S$1377,14,FALSE)</f>
        <v>104</v>
      </c>
      <c r="Q64" s="65">
        <f>SUMIF('5th Cycle APR Raw Data-Last'!$A$3:$A$1377,'5th Cycle Summary-Final2'!$C64,'5th Cycle APR Raw Data-Last'!$O$3:$O$1377)</f>
        <v>8</v>
      </c>
      <c r="R64" s="65">
        <f t="shared" si="1"/>
        <v>96</v>
      </c>
      <c r="S64" s="66">
        <f t="shared" si="2"/>
        <v>7.6923076923076927E-2</v>
      </c>
      <c r="T64" s="65">
        <f>VLOOKUP(C64,'5th Cycle APR Raw Data-Last'!$A$3:$S$1377,16,FALSE)</f>
        <v>264</v>
      </c>
      <c r="U64" s="65">
        <f>SUMIF('5th Cycle APR Raw Data-Last'!$A$3:$A$1377,'5th Cycle Summary-Final2'!$C64,'5th Cycle APR Raw Data-Last'!$Q$3:$Q$1377)</f>
        <v>41</v>
      </c>
      <c r="V64" s="65">
        <f t="shared" si="3"/>
        <v>223</v>
      </c>
      <c r="W64" s="66">
        <f t="shared" si="4"/>
        <v>0.1553030303030303</v>
      </c>
      <c r="X64" s="65">
        <f>VLOOKUP(C64,'5th Cycle APR Raw Data-Last'!$A$3:$S$1377,18,FALSE)</f>
        <v>609</v>
      </c>
      <c r="Y64" s="65">
        <f>SUMIF('5th Cycle APR Raw Data-Last'!$A$3:$A$1377,'5th Cycle Summary-Final2'!$C64,'5th Cycle APR Raw Data-Last'!$S$3:$S$1377)</f>
        <v>104</v>
      </c>
      <c r="Z64" s="65">
        <f t="shared" si="5"/>
        <v>505</v>
      </c>
      <c r="AA64"/>
    </row>
    <row r="65" spans="1:27" s="2" customFormat="1" ht="12.75" customHeight="1" x14ac:dyDescent="0.2">
      <c r="A65" s="2" t="s">
        <v>23</v>
      </c>
      <c r="B65" s="2" t="s">
        <v>13</v>
      </c>
      <c r="C65" s="10" t="s">
        <v>154</v>
      </c>
      <c r="D65" s="65">
        <f>VLOOKUP(C65,'5th Cycle APR Raw Data-Last'!$A$3:$S$1377,6,FALSE)</f>
        <v>211</v>
      </c>
      <c r="E65" s="65">
        <f>SUMIF('5th Cycle APR Raw Data-Last'!$A$3:$A$1377,'5th Cycle Summary-Final2'!$C65,'5th Cycle APR Raw Data-Last'!G$3:G$1377)</f>
        <v>31</v>
      </c>
      <c r="F65" s="65">
        <f>SUMIF('5th Cycle APR Raw Data-Last'!$A$3:$A$1377,'5th Cycle Summary-Final2'!$C65,'5th Cycle APR Raw Data-Last'!H$3:H$1377)</f>
        <v>0</v>
      </c>
      <c r="G65" s="65">
        <f>SUMIF('5th Cycle APR Raw Data-Last'!$A$3:$A$1377,'5th Cycle Summary-Final2'!$C65,'5th Cycle APR Raw Data-Last'!I$3:I$1377)</f>
        <v>31</v>
      </c>
      <c r="H65" s="65">
        <f t="shared" si="6"/>
        <v>180</v>
      </c>
      <c r="I65" s="66">
        <f t="shared" si="7"/>
        <v>0.14691943127962084</v>
      </c>
      <c r="J65" s="65">
        <f>VLOOKUP(C65,'5th Cycle APR Raw Data-Last'!$A$3:$S$1377,10,FALSE)</f>
        <v>136</v>
      </c>
      <c r="K65" s="65">
        <f>SUMIF('5th Cycle APR Raw Data-Last'!$A$3:$A$1377,'5th Cycle Summary-Final2'!$C65,'5th Cycle APR Raw Data-Last'!K$3:K$1377)</f>
        <v>43</v>
      </c>
      <c r="L65" s="65">
        <f>SUMIF('5th Cycle APR Raw Data-Last'!$A$3:$A$1377,'5th Cycle Summary-Final2'!$C65,'5th Cycle APR Raw Data-Last'!L$3:L$1377)</f>
        <v>0</v>
      </c>
      <c r="M65" s="65">
        <f>SUMIF('5th Cycle APR Raw Data-Last'!$A$3:$A$1377,'5th Cycle Summary-Final2'!$C65,'5th Cycle APR Raw Data-Last'!M$3:M$1377)</f>
        <v>43</v>
      </c>
      <c r="N65" s="65">
        <f t="shared" si="8"/>
        <v>93</v>
      </c>
      <c r="O65" s="66">
        <f t="shared" si="0"/>
        <v>0.31617647058823528</v>
      </c>
      <c r="P65" s="65">
        <f>VLOOKUP(C65,'5th Cycle APR Raw Data-Last'!$A$3:$S$1377,14,FALSE)</f>
        <v>146</v>
      </c>
      <c r="Q65" s="65">
        <f>SUMIF('5th Cycle APR Raw Data-Last'!$A$3:$A$1377,'5th Cycle Summary-Final2'!$C65,'5th Cycle APR Raw Data-Last'!$O$3:$O$1377)</f>
        <v>195</v>
      </c>
      <c r="R65" s="65">
        <f t="shared" si="1"/>
        <v>0</v>
      </c>
      <c r="S65" s="66">
        <f t="shared" si="2"/>
        <v>1.3356164383561644</v>
      </c>
      <c r="T65" s="65">
        <f>VLOOKUP(C65,'5th Cycle APR Raw Data-Last'!$A$3:$S$1377,16,FALSE)</f>
        <v>890</v>
      </c>
      <c r="U65" s="65">
        <f>SUMIF('5th Cycle APR Raw Data-Last'!$A$3:$A$1377,'5th Cycle Summary-Final2'!$C65,'5th Cycle APR Raw Data-Last'!$Q$3:$Q$1377)</f>
        <v>161</v>
      </c>
      <c r="V65" s="65">
        <f t="shared" si="3"/>
        <v>729</v>
      </c>
      <c r="W65" s="66">
        <f t="shared" si="4"/>
        <v>0.18089887640449437</v>
      </c>
      <c r="X65" s="65">
        <f>VLOOKUP(C65,'5th Cycle APR Raw Data-Last'!$A$3:$S$1377,18,FALSE)</f>
        <v>1383</v>
      </c>
      <c r="Y65" s="65">
        <f>SUMIF('5th Cycle APR Raw Data-Last'!$A$3:$A$1377,'5th Cycle Summary-Final2'!$C65,'5th Cycle APR Raw Data-Last'!$S$3:$S$1377)</f>
        <v>430</v>
      </c>
      <c r="Z65" s="65">
        <f t="shared" si="5"/>
        <v>1002</v>
      </c>
      <c r="AA65"/>
    </row>
    <row r="66" spans="1:27" s="2" customFormat="1" ht="12.75" customHeight="1" x14ac:dyDescent="0.2">
      <c r="A66" s="2" t="s">
        <v>50</v>
      </c>
      <c r="B66" s="2" t="s">
        <v>3</v>
      </c>
      <c r="C66" s="10" t="s">
        <v>49</v>
      </c>
      <c r="D66" s="65">
        <f>VLOOKUP(C66,'5th Cycle APR Raw Data-Last'!$A$3:$S$1377,6,FALSE)</f>
        <v>756</v>
      </c>
      <c r="E66" s="65">
        <f>SUMIF('5th Cycle APR Raw Data-Last'!$A$3:$A$1377,'5th Cycle Summary-Final2'!$C66,'5th Cycle APR Raw Data-Last'!G$3:G$1377)</f>
        <v>39</v>
      </c>
      <c r="F66" s="65">
        <f>SUMIF('5th Cycle APR Raw Data-Last'!$A$3:$A$1377,'5th Cycle Summary-Final2'!$C66,'5th Cycle APR Raw Data-Last'!H$3:H$1377)</f>
        <v>37</v>
      </c>
      <c r="G66" s="65">
        <f>SUMIF('5th Cycle APR Raw Data-Last'!$A$3:$A$1377,'5th Cycle Summary-Final2'!$C66,'5th Cycle APR Raw Data-Last'!I$3:I$1377)</f>
        <v>2</v>
      </c>
      <c r="H66" s="65">
        <f t="shared" si="6"/>
        <v>717</v>
      </c>
      <c r="I66" s="66">
        <f t="shared" si="7"/>
        <v>5.1587301587301584E-2</v>
      </c>
      <c r="J66" s="65">
        <f>VLOOKUP(C66,'5th Cycle APR Raw Data-Last'!$A$3:$S$1377,10,FALSE)</f>
        <v>511</v>
      </c>
      <c r="K66" s="65">
        <f>SUMIF('5th Cycle APR Raw Data-Last'!$A$3:$A$1377,'5th Cycle Summary-Final2'!$C66,'5th Cycle APR Raw Data-Last'!K$3:K$1377)</f>
        <v>53</v>
      </c>
      <c r="L66" s="65">
        <f>SUMIF('5th Cycle APR Raw Data-Last'!$A$3:$A$1377,'5th Cycle Summary-Final2'!$C66,'5th Cycle APR Raw Data-Last'!L$3:L$1377)</f>
        <v>51</v>
      </c>
      <c r="M66" s="65">
        <f>SUMIF('5th Cycle APR Raw Data-Last'!$A$3:$A$1377,'5th Cycle Summary-Final2'!$C66,'5th Cycle APR Raw Data-Last'!M$3:M$1377)</f>
        <v>2</v>
      </c>
      <c r="N66" s="65">
        <f t="shared" si="8"/>
        <v>458</v>
      </c>
      <c r="O66" s="66">
        <f t="shared" si="0"/>
        <v>0.10371819960861056</v>
      </c>
      <c r="P66" s="65">
        <f>VLOOKUP(C66,'5th Cycle APR Raw Data-Last'!$A$3:$S$1377,14,FALSE)</f>
        <v>494</v>
      </c>
      <c r="Q66" s="65">
        <f>SUMIF('5th Cycle APR Raw Data-Last'!$A$3:$A$1377,'5th Cycle Summary-Final2'!$C66,'5th Cycle APR Raw Data-Last'!$O$3:$O$1377)</f>
        <v>94</v>
      </c>
      <c r="R66" s="65">
        <f t="shared" si="1"/>
        <v>400</v>
      </c>
      <c r="S66" s="66">
        <f t="shared" si="2"/>
        <v>0.19028340080971659</v>
      </c>
      <c r="T66" s="65">
        <f>VLOOKUP(C66,'5th Cycle APR Raw Data-Last'!$A$3:$S$1377,16,FALSE)</f>
        <v>1326</v>
      </c>
      <c r="U66" s="65">
        <f>SUMIF('5th Cycle APR Raw Data-Last'!$A$3:$A$1377,'5th Cycle Summary-Final2'!$C66,'5th Cycle APR Raw Data-Last'!$Q$3:$Q$1377)</f>
        <v>9</v>
      </c>
      <c r="V66" s="65">
        <f t="shared" si="3"/>
        <v>1317</v>
      </c>
      <c r="W66" s="66">
        <f t="shared" si="4"/>
        <v>6.7873303167420816E-3</v>
      </c>
      <c r="X66" s="65">
        <f>VLOOKUP(C66,'5th Cycle APR Raw Data-Last'!$A$3:$S$1377,18,FALSE)</f>
        <v>3087</v>
      </c>
      <c r="Y66" s="65">
        <f>SUMIF('5th Cycle APR Raw Data-Last'!$A$3:$A$1377,'5th Cycle Summary-Final2'!$C66,'5th Cycle APR Raw Data-Last'!$S$3:$S$1377)</f>
        <v>195</v>
      </c>
      <c r="Z66" s="65">
        <f t="shared" si="5"/>
        <v>2892</v>
      </c>
      <c r="AA66"/>
    </row>
    <row r="67" spans="1:27" s="2" customFormat="1" ht="12.75" customHeight="1" x14ac:dyDescent="0.2">
      <c r="A67" s="2" t="s">
        <v>50</v>
      </c>
      <c r="B67" s="2" t="s">
        <v>3</v>
      </c>
      <c r="C67" s="10" t="s">
        <v>1041</v>
      </c>
      <c r="D67" s="65">
        <f>VLOOKUP(C67,'5th Cycle APR Raw Data-Last'!$A$3:$S$1377,6,FALSE)</f>
        <v>37</v>
      </c>
      <c r="E67" s="65">
        <f>SUMIF('5th Cycle APR Raw Data-Last'!$A$3:$A$1377,'5th Cycle Summary-Final2'!$C67,'5th Cycle APR Raw Data-Last'!G$3:G$1377)</f>
        <v>0</v>
      </c>
      <c r="F67" s="65">
        <f>SUMIF('5th Cycle APR Raw Data-Last'!$A$3:$A$1377,'5th Cycle Summary-Final2'!$C67,'5th Cycle APR Raw Data-Last'!H$3:H$1377)</f>
        <v>0</v>
      </c>
      <c r="G67" s="65">
        <f>SUMIF('5th Cycle APR Raw Data-Last'!$A$3:$A$1377,'5th Cycle Summary-Final2'!$C67,'5th Cycle APR Raw Data-Last'!I$3:I$1377)</f>
        <v>0</v>
      </c>
      <c r="H67" s="65">
        <f t="shared" si="6"/>
        <v>37</v>
      </c>
      <c r="I67" s="66">
        <f t="shared" si="7"/>
        <v>0</v>
      </c>
      <c r="J67" s="65">
        <f>VLOOKUP(C67,'5th Cycle APR Raw Data-Last'!$A$3:$S$1377,10,FALSE)</f>
        <v>22</v>
      </c>
      <c r="K67" s="65">
        <f>SUMIF('5th Cycle APR Raw Data-Last'!$A$3:$A$1377,'5th Cycle Summary-Final2'!$C67,'5th Cycle APR Raw Data-Last'!K$3:K$1377)</f>
        <v>0</v>
      </c>
      <c r="L67" s="65">
        <f>SUMIF('5th Cycle APR Raw Data-Last'!$A$3:$A$1377,'5th Cycle Summary-Final2'!$C67,'5th Cycle APR Raw Data-Last'!L$3:L$1377)</f>
        <v>0</v>
      </c>
      <c r="M67" s="65">
        <f>SUMIF('5th Cycle APR Raw Data-Last'!$A$3:$A$1377,'5th Cycle Summary-Final2'!$C67,'5th Cycle APR Raw Data-Last'!M$3:M$1377)</f>
        <v>0</v>
      </c>
      <c r="N67" s="65">
        <f t="shared" si="8"/>
        <v>22</v>
      </c>
      <c r="O67" s="66">
        <f t="shared" si="0"/>
        <v>0</v>
      </c>
      <c r="P67" s="65">
        <f>VLOOKUP(C67,'5th Cycle APR Raw Data-Last'!$A$3:$S$1377,14,FALSE)</f>
        <v>22</v>
      </c>
      <c r="Q67" s="65">
        <f>SUMIF('5th Cycle APR Raw Data-Last'!$A$3:$A$1377,'5th Cycle Summary-Final2'!$C67,'5th Cycle APR Raw Data-Last'!$O$3:$O$1377)</f>
        <v>0</v>
      </c>
      <c r="R67" s="65">
        <f t="shared" si="1"/>
        <v>22</v>
      </c>
      <c r="S67" s="66">
        <f t="shared" si="2"/>
        <v>0</v>
      </c>
      <c r="T67" s="65">
        <f>VLOOKUP(C67,'5th Cycle APR Raw Data-Last'!$A$3:$S$1377,16,FALSE)</f>
        <v>63</v>
      </c>
      <c r="U67" s="65">
        <f>SUMIF('5th Cycle APR Raw Data-Last'!$A$3:$A$1377,'5th Cycle Summary-Final2'!$C67,'5th Cycle APR Raw Data-Last'!$Q$3:$Q$1377)</f>
        <v>0</v>
      </c>
      <c r="V67" s="65">
        <f t="shared" si="3"/>
        <v>63</v>
      </c>
      <c r="W67" s="66">
        <f t="shared" si="4"/>
        <v>0</v>
      </c>
      <c r="X67" s="65">
        <f>VLOOKUP(C67,'5th Cycle APR Raw Data-Last'!$A$3:$S$1377,18,FALSE)</f>
        <v>144</v>
      </c>
      <c r="Y67" s="65">
        <f>SUMIF('5th Cycle APR Raw Data-Last'!$A$3:$A$1377,'5th Cycle Summary-Final2'!$C67,'5th Cycle APR Raw Data-Last'!$S$3:$S$1377)</f>
        <v>0</v>
      </c>
      <c r="Z67" s="65">
        <f t="shared" si="5"/>
        <v>144</v>
      </c>
      <c r="AA67"/>
    </row>
    <row r="68" spans="1:27" s="2" customFormat="1" ht="12.75" customHeight="1" x14ac:dyDescent="0.2">
      <c r="A68" s="2" t="s">
        <v>50</v>
      </c>
      <c r="B68" s="2" t="s">
        <v>3</v>
      </c>
      <c r="C68" s="10" t="s">
        <v>113</v>
      </c>
      <c r="D68" s="65">
        <f>VLOOKUP(C68,'5th Cycle APR Raw Data-Last'!$A$3:$S$1377,6,FALSE)</f>
        <v>487</v>
      </c>
      <c r="E68" s="65">
        <f>SUMIF('5th Cycle APR Raw Data-Last'!$A$3:$A$1377,'5th Cycle Summary-Final2'!$C68,'5th Cycle APR Raw Data-Last'!G$3:G$1377)</f>
        <v>0</v>
      </c>
      <c r="F68" s="65">
        <f>SUMIF('5th Cycle APR Raw Data-Last'!$A$3:$A$1377,'5th Cycle Summary-Final2'!$C68,'5th Cycle APR Raw Data-Last'!H$3:H$1377)</f>
        <v>0</v>
      </c>
      <c r="G68" s="65">
        <f>SUMIF('5th Cycle APR Raw Data-Last'!$A$3:$A$1377,'5th Cycle Summary-Final2'!$C68,'5th Cycle APR Raw Data-Last'!I$3:I$1377)</f>
        <v>0</v>
      </c>
      <c r="H68" s="65">
        <f t="shared" si="6"/>
        <v>487</v>
      </c>
      <c r="I68" s="66">
        <f t="shared" si="7"/>
        <v>0</v>
      </c>
      <c r="J68" s="65">
        <f>VLOOKUP(C68,'5th Cycle APR Raw Data-Last'!$A$3:$S$1377,10,FALSE)</f>
        <v>300</v>
      </c>
      <c r="K68" s="65">
        <f>SUMIF('5th Cycle APR Raw Data-Last'!$A$3:$A$1377,'5th Cycle Summary-Final2'!$C68,'5th Cycle APR Raw Data-Last'!K$3:K$1377)</f>
        <v>81</v>
      </c>
      <c r="L68" s="65">
        <f>SUMIF('5th Cycle APR Raw Data-Last'!$A$3:$A$1377,'5th Cycle Summary-Final2'!$C68,'5th Cycle APR Raw Data-Last'!L$3:L$1377)</f>
        <v>14</v>
      </c>
      <c r="M68" s="65">
        <f>SUMIF('5th Cycle APR Raw Data-Last'!$A$3:$A$1377,'5th Cycle Summary-Final2'!$C68,'5th Cycle APR Raw Data-Last'!M$3:M$1377)</f>
        <v>67</v>
      </c>
      <c r="N68" s="65">
        <f t="shared" si="8"/>
        <v>219</v>
      </c>
      <c r="O68" s="66">
        <f t="shared" ref="O68:O131" si="9">K68/J68</f>
        <v>0.27</v>
      </c>
      <c r="P68" s="65">
        <f>VLOOKUP(C68,'5th Cycle APR Raw Data-Last'!$A$3:$S$1377,14,FALSE)</f>
        <v>297</v>
      </c>
      <c r="Q68" s="65">
        <f>SUMIF('5th Cycle APR Raw Data-Last'!$A$3:$A$1377,'5th Cycle Summary-Final2'!$C68,'5th Cycle APR Raw Data-Last'!$O$3:$O$1377)</f>
        <v>91</v>
      </c>
      <c r="R68" s="65">
        <f t="shared" ref="R68:R131" si="10">IF(P68-Q68&gt;0,P68-Q68,0)</f>
        <v>206</v>
      </c>
      <c r="S68" s="66">
        <f t="shared" ref="S68:S131" si="11">Q68/P68</f>
        <v>0.30639730639730639</v>
      </c>
      <c r="T68" s="65">
        <f>VLOOKUP(C68,'5th Cycle APR Raw Data-Last'!$A$3:$S$1377,16,FALSE)</f>
        <v>840</v>
      </c>
      <c r="U68" s="65">
        <f>SUMIF('5th Cycle APR Raw Data-Last'!$A$3:$A$1377,'5th Cycle Summary-Final2'!$C68,'5th Cycle APR Raw Data-Last'!$Q$3:$Q$1377)</f>
        <v>58</v>
      </c>
      <c r="V68" s="65">
        <f t="shared" ref="V68:V131" si="12">IF(T68-U68&gt;0,T68-U68,0)</f>
        <v>782</v>
      </c>
      <c r="W68" s="66">
        <f t="shared" ref="W68:W131" si="13">U68/T68</f>
        <v>6.9047619047619052E-2</v>
      </c>
      <c r="X68" s="65">
        <f>VLOOKUP(C68,'5th Cycle APR Raw Data-Last'!$A$3:$S$1377,18,FALSE)</f>
        <v>1924</v>
      </c>
      <c r="Y68" s="65">
        <f>SUMIF('5th Cycle APR Raw Data-Last'!$A$3:$A$1377,'5th Cycle Summary-Final2'!$C68,'5th Cycle APR Raw Data-Last'!$S$3:$S$1377)</f>
        <v>230</v>
      </c>
      <c r="Z68" s="65">
        <f t="shared" ref="Z68:Z131" si="14">H68+N68+R68+V68</f>
        <v>1694</v>
      </c>
      <c r="AA68"/>
    </row>
    <row r="69" spans="1:27" s="2" customFormat="1" ht="12.75" customHeight="1" x14ac:dyDescent="0.2">
      <c r="A69" s="2" t="s">
        <v>50</v>
      </c>
      <c r="B69" s="2" t="s">
        <v>3</v>
      </c>
      <c r="C69" s="10" t="s">
        <v>1051</v>
      </c>
      <c r="D69" s="65">
        <f>VLOOKUP(C69,'5th Cycle APR Raw Data-Last'!$A$3:$S$1377,6,FALSE)</f>
        <v>54</v>
      </c>
      <c r="E69" s="65">
        <f>SUMIF('5th Cycle APR Raw Data-Last'!$A$3:$A$1377,'5th Cycle Summary-Final2'!$C69,'5th Cycle APR Raw Data-Last'!G$3:G$1377)</f>
        <v>0</v>
      </c>
      <c r="F69" s="65">
        <f>SUMIF('5th Cycle APR Raw Data-Last'!$A$3:$A$1377,'5th Cycle Summary-Final2'!$C69,'5th Cycle APR Raw Data-Last'!H$3:H$1377)</f>
        <v>0</v>
      </c>
      <c r="G69" s="65">
        <f>SUMIF('5th Cycle APR Raw Data-Last'!$A$3:$A$1377,'5th Cycle Summary-Final2'!$C69,'5th Cycle APR Raw Data-Last'!I$3:I$1377)</f>
        <v>0</v>
      </c>
      <c r="H69" s="65">
        <f t="shared" ref="H69:H132" si="15">IF(D69-E69&gt;0,D69-E69,0)</f>
        <v>54</v>
      </c>
      <c r="I69" s="66">
        <f t="shared" ref="I69:I132" si="16">E69/D69</f>
        <v>0</v>
      </c>
      <c r="J69" s="65">
        <f>VLOOKUP(C69,'5th Cycle APR Raw Data-Last'!$A$3:$S$1377,10,FALSE)</f>
        <v>31</v>
      </c>
      <c r="K69" s="65">
        <f>SUMIF('5th Cycle APR Raw Data-Last'!$A$3:$A$1377,'5th Cycle Summary-Final2'!$C69,'5th Cycle APR Raw Data-Last'!K$3:K$1377)</f>
        <v>1</v>
      </c>
      <c r="L69" s="65">
        <f>SUMIF('5th Cycle APR Raw Data-Last'!$A$3:$A$1377,'5th Cycle Summary-Final2'!$C69,'5th Cycle APR Raw Data-Last'!L$3:L$1377)</f>
        <v>0</v>
      </c>
      <c r="M69" s="65">
        <f>SUMIF('5th Cycle APR Raw Data-Last'!$A$3:$A$1377,'5th Cycle Summary-Final2'!$C69,'5th Cycle APR Raw Data-Last'!M$3:M$1377)</f>
        <v>1</v>
      </c>
      <c r="N69" s="65">
        <f t="shared" ref="N69:N132" si="17">IF(J69-K69&gt;0,J69-K69,0)</f>
        <v>30</v>
      </c>
      <c r="O69" s="66">
        <f t="shared" si="9"/>
        <v>3.2258064516129031E-2</v>
      </c>
      <c r="P69" s="65">
        <f>VLOOKUP(C69,'5th Cycle APR Raw Data-Last'!$A$3:$S$1377,14,FALSE)</f>
        <v>32</v>
      </c>
      <c r="Q69" s="65">
        <f>SUMIF('5th Cycle APR Raw Data-Last'!$A$3:$A$1377,'5th Cycle Summary-Final2'!$C69,'5th Cycle APR Raw Data-Last'!$O$3:$O$1377)</f>
        <v>1</v>
      </c>
      <c r="R69" s="65">
        <f t="shared" si="10"/>
        <v>31</v>
      </c>
      <c r="S69" s="66">
        <f t="shared" si="11"/>
        <v>3.125E-2</v>
      </c>
      <c r="T69" s="65">
        <f>VLOOKUP(C69,'5th Cycle APR Raw Data-Last'!$A$3:$S$1377,16,FALSE)</f>
        <v>92</v>
      </c>
      <c r="U69" s="65">
        <f>SUMIF('5th Cycle APR Raw Data-Last'!$A$3:$A$1377,'5th Cycle Summary-Final2'!$C69,'5th Cycle APR Raw Data-Last'!$Q$3:$Q$1377)</f>
        <v>1</v>
      </c>
      <c r="V69" s="65">
        <f t="shared" si="12"/>
        <v>91</v>
      </c>
      <c r="W69" s="66">
        <f t="shared" si="13"/>
        <v>1.0869565217391304E-2</v>
      </c>
      <c r="X69" s="65">
        <f>VLOOKUP(C69,'5th Cycle APR Raw Data-Last'!$A$3:$S$1377,18,FALSE)</f>
        <v>209</v>
      </c>
      <c r="Y69" s="65">
        <f>SUMIF('5th Cycle APR Raw Data-Last'!$A$3:$A$1377,'5th Cycle Summary-Final2'!$C69,'5th Cycle APR Raw Data-Last'!$S$3:$S$1377)</f>
        <v>3</v>
      </c>
      <c r="Z69" s="65">
        <f t="shared" si="14"/>
        <v>206</v>
      </c>
      <c r="AA69"/>
    </row>
    <row r="70" spans="1:27" s="2" customFormat="1" ht="12.75" customHeight="1" x14ac:dyDescent="0.2">
      <c r="A70" s="2" t="s">
        <v>50</v>
      </c>
      <c r="B70" s="2" t="s">
        <v>3</v>
      </c>
      <c r="C70" s="10" t="s">
        <v>50</v>
      </c>
      <c r="D70" s="65">
        <f>VLOOKUP(C70,'5th Cycle APR Raw Data-Last'!$A$3:$S$1377,6,FALSE)</f>
        <v>349</v>
      </c>
      <c r="E70" s="65">
        <f>SUMIF('5th Cycle APR Raw Data-Last'!$A$3:$A$1377,'5th Cycle Summary-Final2'!$C70,'5th Cycle APR Raw Data-Last'!G$3:G$1377)</f>
        <v>56</v>
      </c>
      <c r="F70" s="65">
        <f>SUMIF('5th Cycle APR Raw Data-Last'!$A$3:$A$1377,'5th Cycle Summary-Final2'!$C70,'5th Cycle APR Raw Data-Last'!H$3:H$1377)</f>
        <v>56</v>
      </c>
      <c r="G70" s="65">
        <f>SUMIF('5th Cycle APR Raw Data-Last'!$A$3:$A$1377,'5th Cycle Summary-Final2'!$C70,'5th Cycle APR Raw Data-Last'!I$3:I$1377)</f>
        <v>0</v>
      </c>
      <c r="H70" s="65">
        <f t="shared" si="15"/>
        <v>293</v>
      </c>
      <c r="I70" s="66">
        <f t="shared" si="16"/>
        <v>0.16045845272206305</v>
      </c>
      <c r="J70" s="65">
        <f>VLOOKUP(C70,'5th Cycle APR Raw Data-Last'!$A$3:$S$1377,10,FALSE)</f>
        <v>205</v>
      </c>
      <c r="K70" s="65">
        <f>SUMIF('5th Cycle APR Raw Data-Last'!$A$3:$A$1377,'5th Cycle Summary-Final2'!$C70,'5th Cycle APR Raw Data-Last'!K$3:K$1377)</f>
        <v>10</v>
      </c>
      <c r="L70" s="65">
        <f>SUMIF('5th Cycle APR Raw Data-Last'!$A$3:$A$1377,'5th Cycle Summary-Final2'!$C70,'5th Cycle APR Raw Data-Last'!L$3:L$1377)</f>
        <v>10</v>
      </c>
      <c r="M70" s="65">
        <f>SUMIF('5th Cycle APR Raw Data-Last'!$A$3:$A$1377,'5th Cycle Summary-Final2'!$C70,'5th Cycle APR Raw Data-Last'!M$3:M$1377)</f>
        <v>0</v>
      </c>
      <c r="N70" s="65">
        <f t="shared" si="17"/>
        <v>195</v>
      </c>
      <c r="O70" s="66">
        <f t="shared" si="9"/>
        <v>4.878048780487805E-2</v>
      </c>
      <c r="P70" s="65">
        <f>VLOOKUP(C70,'5th Cycle APR Raw Data-Last'!$A$3:$S$1377,14,FALSE)</f>
        <v>202</v>
      </c>
      <c r="Q70" s="65">
        <f>SUMIF('5th Cycle APR Raw Data-Last'!$A$3:$A$1377,'5th Cycle Summary-Final2'!$C70,'5th Cycle APR Raw Data-Last'!$O$3:$O$1377)</f>
        <v>426</v>
      </c>
      <c r="R70" s="65">
        <f t="shared" si="10"/>
        <v>0</v>
      </c>
      <c r="S70" s="66">
        <f t="shared" si="11"/>
        <v>2.108910891089109</v>
      </c>
      <c r="T70" s="65">
        <f>VLOOKUP(C70,'5th Cycle APR Raw Data-Last'!$A$3:$S$1377,16,FALSE)</f>
        <v>553</v>
      </c>
      <c r="U70" s="65">
        <f>SUMIF('5th Cycle APR Raw Data-Last'!$A$3:$A$1377,'5th Cycle Summary-Final2'!$C70,'5th Cycle APR Raw Data-Last'!$Q$3:$Q$1377)</f>
        <v>111</v>
      </c>
      <c r="V70" s="65">
        <f t="shared" si="12"/>
        <v>442</v>
      </c>
      <c r="W70" s="66">
        <f t="shared" si="13"/>
        <v>0.2007233273056058</v>
      </c>
      <c r="X70" s="65">
        <f>VLOOKUP(C70,'5th Cycle APR Raw Data-Last'!$A$3:$S$1377,18,FALSE)</f>
        <v>1309</v>
      </c>
      <c r="Y70" s="65">
        <f>SUMIF('5th Cycle APR Raw Data-Last'!$A$3:$A$1377,'5th Cycle Summary-Final2'!$C70,'5th Cycle APR Raw Data-Last'!$S$3:$S$1377)</f>
        <v>603</v>
      </c>
      <c r="Z70" s="65">
        <f t="shared" si="14"/>
        <v>930</v>
      </c>
      <c r="AA70"/>
    </row>
    <row r="71" spans="1:27" s="2" customFormat="1" ht="12.75" customHeight="1" x14ac:dyDescent="0.2">
      <c r="A71" s="2" t="s">
        <v>50</v>
      </c>
      <c r="B71" s="2" t="s">
        <v>3</v>
      </c>
      <c r="C71" s="10" t="s">
        <v>1014</v>
      </c>
      <c r="D71" s="65">
        <f>VLOOKUP(C71,'5th Cycle APR Raw Data-Last'!$A$3:$S$1377,6,FALSE)</f>
        <v>57</v>
      </c>
      <c r="E71" s="65">
        <f>SUMIF('5th Cycle APR Raw Data-Last'!$A$3:$A$1377,'5th Cycle Summary-Final2'!$C71,'5th Cycle APR Raw Data-Last'!G$3:G$1377)</f>
        <v>0</v>
      </c>
      <c r="F71" s="65">
        <f>SUMIF('5th Cycle APR Raw Data-Last'!$A$3:$A$1377,'5th Cycle Summary-Final2'!$C71,'5th Cycle APR Raw Data-Last'!H$3:H$1377)</f>
        <v>0</v>
      </c>
      <c r="G71" s="65">
        <f>SUMIF('5th Cycle APR Raw Data-Last'!$A$3:$A$1377,'5th Cycle Summary-Final2'!$C71,'5th Cycle APR Raw Data-Last'!I$3:I$1377)</f>
        <v>0</v>
      </c>
      <c r="H71" s="65">
        <f t="shared" si="15"/>
        <v>57</v>
      </c>
      <c r="I71" s="66">
        <f t="shared" si="16"/>
        <v>0</v>
      </c>
      <c r="J71" s="65">
        <f>VLOOKUP(C71,'5th Cycle APR Raw Data-Last'!$A$3:$S$1377,10,FALSE)</f>
        <v>35</v>
      </c>
      <c r="K71" s="65">
        <f>SUMIF('5th Cycle APR Raw Data-Last'!$A$3:$A$1377,'5th Cycle Summary-Final2'!$C71,'5th Cycle APR Raw Data-Last'!K$3:K$1377)</f>
        <v>0</v>
      </c>
      <c r="L71" s="65">
        <f>SUMIF('5th Cycle APR Raw Data-Last'!$A$3:$A$1377,'5th Cycle Summary-Final2'!$C71,'5th Cycle APR Raw Data-Last'!L$3:L$1377)</f>
        <v>0</v>
      </c>
      <c r="M71" s="65">
        <f>SUMIF('5th Cycle APR Raw Data-Last'!$A$3:$A$1377,'5th Cycle Summary-Final2'!$C71,'5th Cycle APR Raw Data-Last'!M$3:M$1377)</f>
        <v>0</v>
      </c>
      <c r="N71" s="65">
        <f t="shared" si="17"/>
        <v>35</v>
      </c>
      <c r="O71" s="66">
        <f t="shared" si="9"/>
        <v>0</v>
      </c>
      <c r="P71" s="65">
        <f>VLOOKUP(C71,'5th Cycle APR Raw Data-Last'!$A$3:$S$1377,14,FALSE)</f>
        <v>36</v>
      </c>
      <c r="Q71" s="65">
        <f>SUMIF('5th Cycle APR Raw Data-Last'!$A$3:$A$1377,'5th Cycle Summary-Final2'!$C71,'5th Cycle APR Raw Data-Last'!$O$3:$O$1377)</f>
        <v>37</v>
      </c>
      <c r="R71" s="65">
        <f t="shared" si="10"/>
        <v>0</v>
      </c>
      <c r="S71" s="66">
        <f t="shared" si="11"/>
        <v>1.0277777777777777</v>
      </c>
      <c r="T71" s="65">
        <f>VLOOKUP(C71,'5th Cycle APR Raw Data-Last'!$A$3:$S$1377,16,FALSE)</f>
        <v>105</v>
      </c>
      <c r="U71" s="65">
        <f>SUMIF('5th Cycle APR Raw Data-Last'!$A$3:$A$1377,'5th Cycle Summary-Final2'!$C71,'5th Cycle APR Raw Data-Last'!$Q$3:$Q$1377)</f>
        <v>0</v>
      </c>
      <c r="V71" s="65">
        <f t="shared" si="12"/>
        <v>105</v>
      </c>
      <c r="W71" s="66">
        <f t="shared" si="13"/>
        <v>0</v>
      </c>
      <c r="X71" s="65">
        <f>VLOOKUP(C71,'5th Cycle APR Raw Data-Last'!$A$3:$S$1377,18,FALSE)</f>
        <v>233</v>
      </c>
      <c r="Y71" s="65">
        <f>SUMIF('5th Cycle APR Raw Data-Last'!$A$3:$A$1377,'5th Cycle Summary-Final2'!$C71,'5th Cycle APR Raw Data-Last'!$S$3:$S$1377)</f>
        <v>37</v>
      </c>
      <c r="Z71" s="65">
        <f t="shared" si="14"/>
        <v>197</v>
      </c>
      <c r="AA71"/>
    </row>
    <row r="72" spans="1:27" s="2" customFormat="1" ht="12.75" customHeight="1" x14ac:dyDescent="0.2">
      <c r="A72" s="2" t="s">
        <v>50</v>
      </c>
      <c r="B72" s="2" t="s">
        <v>3</v>
      </c>
      <c r="C72" s="10" t="s">
        <v>1087</v>
      </c>
      <c r="D72" s="65">
        <f>VLOOKUP(C72,'5th Cycle APR Raw Data-Last'!$A$3:$S$1377,6,FALSE)</f>
        <v>57</v>
      </c>
      <c r="E72" s="65">
        <f>SUMIF('5th Cycle APR Raw Data-Last'!$A$3:$A$1377,'5th Cycle Summary-Final2'!$C72,'5th Cycle APR Raw Data-Last'!G$3:G$1377)</f>
        <v>0</v>
      </c>
      <c r="F72" s="65">
        <f>SUMIF('5th Cycle APR Raw Data-Last'!$A$3:$A$1377,'5th Cycle Summary-Final2'!$C72,'5th Cycle APR Raw Data-Last'!H$3:H$1377)</f>
        <v>0</v>
      </c>
      <c r="G72" s="65">
        <f>SUMIF('5th Cycle APR Raw Data-Last'!$A$3:$A$1377,'5th Cycle Summary-Final2'!$C72,'5th Cycle APR Raw Data-Last'!I$3:I$1377)</f>
        <v>0</v>
      </c>
      <c r="H72" s="65">
        <f t="shared" si="15"/>
        <v>57</v>
      </c>
      <c r="I72" s="66">
        <f t="shared" si="16"/>
        <v>0</v>
      </c>
      <c r="J72" s="65">
        <f>VLOOKUP(C72,'5th Cycle APR Raw Data-Last'!$A$3:$S$1377,10,FALSE)</f>
        <v>35</v>
      </c>
      <c r="K72" s="65">
        <f>SUMIF('5th Cycle APR Raw Data-Last'!$A$3:$A$1377,'5th Cycle Summary-Final2'!$C72,'5th Cycle APR Raw Data-Last'!K$3:K$1377)</f>
        <v>0</v>
      </c>
      <c r="L72" s="65">
        <f>SUMIF('5th Cycle APR Raw Data-Last'!$A$3:$A$1377,'5th Cycle Summary-Final2'!$C72,'5th Cycle APR Raw Data-Last'!L$3:L$1377)</f>
        <v>0</v>
      </c>
      <c r="M72" s="65">
        <f>SUMIF('5th Cycle APR Raw Data-Last'!$A$3:$A$1377,'5th Cycle Summary-Final2'!$C72,'5th Cycle APR Raw Data-Last'!M$3:M$1377)</f>
        <v>0</v>
      </c>
      <c r="N72" s="65">
        <f t="shared" si="17"/>
        <v>35</v>
      </c>
      <c r="O72" s="66">
        <f t="shared" si="9"/>
        <v>0</v>
      </c>
      <c r="P72" s="65">
        <f>VLOOKUP(C72,'5th Cycle APR Raw Data-Last'!$A$3:$S$1377,14,FALSE)</f>
        <v>36</v>
      </c>
      <c r="Q72" s="65">
        <f>SUMIF('5th Cycle APR Raw Data-Last'!$A$3:$A$1377,'5th Cycle Summary-Final2'!$C72,'5th Cycle APR Raw Data-Last'!$O$3:$O$1377)</f>
        <v>0</v>
      </c>
      <c r="R72" s="65">
        <f t="shared" si="10"/>
        <v>36</v>
      </c>
      <c r="S72" s="66">
        <f t="shared" si="11"/>
        <v>0</v>
      </c>
      <c r="T72" s="65">
        <f>VLOOKUP(C72,'5th Cycle APR Raw Data-Last'!$A$3:$S$1377,16,FALSE)</f>
        <v>105</v>
      </c>
      <c r="U72" s="65">
        <f>SUMIF('5th Cycle APR Raw Data-Last'!$A$3:$A$1377,'5th Cycle Summary-Final2'!$C72,'5th Cycle APR Raw Data-Last'!$Q$3:$Q$1377)</f>
        <v>0</v>
      </c>
      <c r="V72" s="65">
        <f t="shared" si="12"/>
        <v>105</v>
      </c>
      <c r="W72" s="66">
        <f t="shared" si="13"/>
        <v>0</v>
      </c>
      <c r="X72" s="65">
        <f>VLOOKUP(C72,'5th Cycle APR Raw Data-Last'!$A$3:$S$1377,18,FALSE)</f>
        <v>233</v>
      </c>
      <c r="Y72" s="65">
        <f>SUMIF('5th Cycle APR Raw Data-Last'!$A$3:$A$1377,'5th Cycle Summary-Final2'!$C72,'5th Cycle APR Raw Data-Last'!$S$3:$S$1377)</f>
        <v>0</v>
      </c>
      <c r="Z72" s="65">
        <f t="shared" si="14"/>
        <v>233</v>
      </c>
      <c r="AA72"/>
    </row>
    <row r="73" spans="1:27" s="2" customFormat="1" ht="12.75" customHeight="1" x14ac:dyDescent="0.2">
      <c r="A73" s="2" t="s">
        <v>48</v>
      </c>
      <c r="B73" s="2" t="s">
        <v>13</v>
      </c>
      <c r="C73" s="10" t="s">
        <v>996</v>
      </c>
      <c r="D73" s="65">
        <f>VLOOKUP(C73,'5th Cycle APR Raw Data-Last'!$A$3:$S$1377,6,FALSE)</f>
        <v>15</v>
      </c>
      <c r="E73" s="65">
        <f>SUMIF('5th Cycle APR Raw Data-Last'!$A$3:$A$1377,'5th Cycle Summary-Final2'!$C73,'5th Cycle APR Raw Data-Last'!G$3:G$1377)</f>
        <v>0</v>
      </c>
      <c r="F73" s="65">
        <f>SUMIF('5th Cycle APR Raw Data-Last'!$A$3:$A$1377,'5th Cycle Summary-Final2'!$C73,'5th Cycle APR Raw Data-Last'!H$3:H$1377)</f>
        <v>0</v>
      </c>
      <c r="G73" s="65">
        <f>SUMIF('5th Cycle APR Raw Data-Last'!$A$3:$A$1377,'5th Cycle Summary-Final2'!$C73,'5th Cycle APR Raw Data-Last'!I$3:I$1377)</f>
        <v>0</v>
      </c>
      <c r="H73" s="65">
        <f t="shared" si="15"/>
        <v>15</v>
      </c>
      <c r="I73" s="66">
        <f t="shared" si="16"/>
        <v>0</v>
      </c>
      <c r="J73" s="65">
        <f>VLOOKUP(C73,'5th Cycle APR Raw Data-Last'!$A$3:$S$1377,10,FALSE)</f>
        <v>10</v>
      </c>
      <c r="K73" s="65">
        <f>SUMIF('5th Cycle APR Raw Data-Last'!$A$3:$A$1377,'5th Cycle Summary-Final2'!$C73,'5th Cycle APR Raw Data-Last'!K$3:K$1377)</f>
        <v>1</v>
      </c>
      <c r="L73" s="65">
        <f>SUMIF('5th Cycle APR Raw Data-Last'!$A$3:$A$1377,'5th Cycle Summary-Final2'!$C73,'5th Cycle APR Raw Data-Last'!L$3:L$1377)</f>
        <v>1</v>
      </c>
      <c r="M73" s="65">
        <f>SUMIF('5th Cycle APR Raw Data-Last'!$A$3:$A$1377,'5th Cycle Summary-Final2'!$C73,'5th Cycle APR Raw Data-Last'!M$3:M$1377)</f>
        <v>0</v>
      </c>
      <c r="N73" s="65">
        <f t="shared" si="17"/>
        <v>9</v>
      </c>
      <c r="O73" s="66">
        <f t="shared" si="9"/>
        <v>0.1</v>
      </c>
      <c r="P73" s="65">
        <f>VLOOKUP(C73,'5th Cycle APR Raw Data-Last'!$A$3:$S$1377,14,FALSE)</f>
        <v>12</v>
      </c>
      <c r="Q73" s="65">
        <f>SUMIF('5th Cycle APR Raw Data-Last'!$A$3:$A$1377,'5th Cycle Summary-Final2'!$C73,'5th Cycle APR Raw Data-Last'!$O$3:$O$1377)</f>
        <v>8</v>
      </c>
      <c r="R73" s="65">
        <f t="shared" si="10"/>
        <v>4</v>
      </c>
      <c r="S73" s="66">
        <f t="shared" si="11"/>
        <v>0.66666666666666663</v>
      </c>
      <c r="T73" s="65">
        <f>VLOOKUP(C73,'5th Cycle APR Raw Data-Last'!$A$3:$S$1377,16,FALSE)</f>
        <v>28</v>
      </c>
      <c r="U73" s="65">
        <f>SUMIF('5th Cycle APR Raw Data-Last'!$A$3:$A$1377,'5th Cycle Summary-Final2'!$C73,'5th Cycle APR Raw Data-Last'!$Q$3:$Q$1377)</f>
        <v>0</v>
      </c>
      <c r="V73" s="65">
        <f t="shared" si="12"/>
        <v>28</v>
      </c>
      <c r="W73" s="66">
        <f t="shared" si="13"/>
        <v>0</v>
      </c>
      <c r="X73" s="65">
        <f>VLOOKUP(C73,'5th Cycle APR Raw Data-Last'!$A$3:$S$1377,18,FALSE)</f>
        <v>65</v>
      </c>
      <c r="Y73" s="65">
        <f>SUMIF('5th Cycle APR Raw Data-Last'!$A$3:$A$1377,'5th Cycle Summary-Final2'!$C73,'5th Cycle APR Raw Data-Last'!$S$3:$S$1377)</f>
        <v>9</v>
      </c>
      <c r="Z73" s="65">
        <f t="shared" si="14"/>
        <v>56</v>
      </c>
      <c r="AA73"/>
    </row>
    <row r="74" spans="1:27" s="2" customFormat="1" ht="12.75" customHeight="1" x14ac:dyDescent="0.2">
      <c r="A74" s="2" t="s">
        <v>48</v>
      </c>
      <c r="B74" s="2" t="s">
        <v>13</v>
      </c>
      <c r="C74" s="10" t="s">
        <v>160</v>
      </c>
      <c r="D74" s="65">
        <f>VLOOKUP(C74,'5th Cycle APR Raw Data-Last'!$A$3:$S$1377,6,FALSE)</f>
        <v>35</v>
      </c>
      <c r="E74" s="65">
        <f>SUMIF('5th Cycle APR Raw Data-Last'!$A$3:$A$1377,'5th Cycle Summary-Final2'!$C74,'5th Cycle APR Raw Data-Last'!G$3:G$1377)</f>
        <v>0</v>
      </c>
      <c r="F74" s="65">
        <f>SUMIF('5th Cycle APR Raw Data-Last'!$A$3:$A$1377,'5th Cycle Summary-Final2'!$C74,'5th Cycle APR Raw Data-Last'!H$3:H$1377)</f>
        <v>0</v>
      </c>
      <c r="G74" s="65">
        <f>SUMIF('5th Cycle APR Raw Data-Last'!$A$3:$A$1377,'5th Cycle Summary-Final2'!$C74,'5th Cycle APR Raw Data-Last'!I$3:I$1377)</f>
        <v>0</v>
      </c>
      <c r="H74" s="65">
        <f t="shared" si="15"/>
        <v>35</v>
      </c>
      <c r="I74" s="66">
        <f t="shared" si="16"/>
        <v>0</v>
      </c>
      <c r="J74" s="65">
        <f>VLOOKUP(C74,'5th Cycle APR Raw Data-Last'!$A$3:$S$1377,10,FALSE)</f>
        <v>25</v>
      </c>
      <c r="K74" s="65">
        <f>SUMIF('5th Cycle APR Raw Data-Last'!$A$3:$A$1377,'5th Cycle Summary-Final2'!$C74,'5th Cycle APR Raw Data-Last'!K$3:K$1377)</f>
        <v>0</v>
      </c>
      <c r="L74" s="65">
        <f>SUMIF('5th Cycle APR Raw Data-Last'!$A$3:$A$1377,'5th Cycle Summary-Final2'!$C74,'5th Cycle APR Raw Data-Last'!L$3:L$1377)</f>
        <v>0</v>
      </c>
      <c r="M74" s="65">
        <f>SUMIF('5th Cycle APR Raw Data-Last'!$A$3:$A$1377,'5th Cycle Summary-Final2'!$C74,'5th Cycle APR Raw Data-Last'!M$3:M$1377)</f>
        <v>0</v>
      </c>
      <c r="N74" s="65">
        <f t="shared" si="17"/>
        <v>25</v>
      </c>
      <c r="O74" s="66">
        <f t="shared" si="9"/>
        <v>0</v>
      </c>
      <c r="P74" s="65">
        <f>VLOOKUP(C74,'5th Cycle APR Raw Data-Last'!$A$3:$S$1377,14,FALSE)</f>
        <v>28</v>
      </c>
      <c r="Q74" s="65">
        <f>SUMIF('5th Cycle APR Raw Data-Last'!$A$3:$A$1377,'5th Cycle Summary-Final2'!$C74,'5th Cycle APR Raw Data-Last'!$O$3:$O$1377)</f>
        <v>0</v>
      </c>
      <c r="R74" s="65">
        <f t="shared" si="10"/>
        <v>28</v>
      </c>
      <c r="S74" s="66">
        <f t="shared" si="11"/>
        <v>0</v>
      </c>
      <c r="T74" s="65">
        <f>VLOOKUP(C74,'5th Cycle APR Raw Data-Last'!$A$3:$S$1377,16,FALSE)</f>
        <v>72</v>
      </c>
      <c r="U74" s="65">
        <f>SUMIF('5th Cycle APR Raw Data-Last'!$A$3:$A$1377,'5th Cycle Summary-Final2'!$C74,'5th Cycle APR Raw Data-Last'!$Q$3:$Q$1377)</f>
        <v>21</v>
      </c>
      <c r="V74" s="65">
        <f t="shared" si="12"/>
        <v>51</v>
      </c>
      <c r="W74" s="66">
        <f t="shared" si="13"/>
        <v>0.29166666666666669</v>
      </c>
      <c r="X74" s="65">
        <f>VLOOKUP(C74,'5th Cycle APR Raw Data-Last'!$A$3:$S$1377,18,FALSE)</f>
        <v>160</v>
      </c>
      <c r="Y74" s="65">
        <f>SUMIF('5th Cycle APR Raw Data-Last'!$A$3:$A$1377,'5th Cycle Summary-Final2'!$C74,'5th Cycle APR Raw Data-Last'!$S$3:$S$1377)</f>
        <v>21</v>
      </c>
      <c r="Z74" s="65">
        <f t="shared" si="14"/>
        <v>139</v>
      </c>
      <c r="AA74"/>
    </row>
    <row r="75" spans="1:27" s="2" customFormat="1" ht="12.75" customHeight="1" x14ac:dyDescent="0.2">
      <c r="A75" s="2" t="s">
        <v>25</v>
      </c>
      <c r="B75" s="2" t="s">
        <v>26</v>
      </c>
      <c r="C75" s="10" t="s">
        <v>995</v>
      </c>
      <c r="D75" s="65">
        <f>VLOOKUP(C75,'5th Cycle APR Raw Data-Last'!$A$3:$S$1377,6,FALSE)</f>
        <v>398</v>
      </c>
      <c r="E75" s="65">
        <f>SUMIF('5th Cycle APR Raw Data-Last'!$A$3:$A$1377,'5th Cycle Summary-Final2'!$C75,'5th Cycle APR Raw Data-Last'!G$3:G$1377)</f>
        <v>0</v>
      </c>
      <c r="F75" s="65">
        <f>SUMIF('5th Cycle APR Raw Data-Last'!$A$3:$A$1377,'5th Cycle Summary-Final2'!$C75,'5th Cycle APR Raw Data-Last'!H$3:H$1377)</f>
        <v>0</v>
      </c>
      <c r="G75" s="65">
        <f>SUMIF('5th Cycle APR Raw Data-Last'!$A$3:$A$1377,'5th Cycle Summary-Final2'!$C75,'5th Cycle APR Raw Data-Last'!I$3:I$1377)</f>
        <v>0</v>
      </c>
      <c r="H75" s="65">
        <f t="shared" si="15"/>
        <v>398</v>
      </c>
      <c r="I75" s="66">
        <f t="shared" si="16"/>
        <v>0</v>
      </c>
      <c r="J75" s="65">
        <f>VLOOKUP(C75,'5th Cycle APR Raw Data-Last'!$A$3:$S$1377,10,FALSE)</f>
        <v>239</v>
      </c>
      <c r="K75" s="65">
        <f>SUMIF('5th Cycle APR Raw Data-Last'!$A$3:$A$1377,'5th Cycle Summary-Final2'!$C75,'5th Cycle APR Raw Data-Last'!K$3:K$1377)</f>
        <v>56</v>
      </c>
      <c r="L75" s="65">
        <f>SUMIF('5th Cycle APR Raw Data-Last'!$A$3:$A$1377,'5th Cycle Summary-Final2'!$C75,'5th Cycle APR Raw Data-Last'!L$3:L$1377)</f>
        <v>20</v>
      </c>
      <c r="M75" s="65">
        <f>SUMIF('5th Cycle APR Raw Data-Last'!$A$3:$A$1377,'5th Cycle Summary-Final2'!$C75,'5th Cycle APR Raw Data-Last'!M$3:M$1377)</f>
        <v>36</v>
      </c>
      <c r="N75" s="65">
        <f t="shared" si="17"/>
        <v>183</v>
      </c>
      <c r="O75" s="66">
        <f t="shared" si="9"/>
        <v>0.23430962343096234</v>
      </c>
      <c r="P75" s="65">
        <f>VLOOKUP(C75,'5th Cycle APR Raw Data-Last'!$A$3:$S$1377,14,FALSE)</f>
        <v>183</v>
      </c>
      <c r="Q75" s="65">
        <f>SUMIF('5th Cycle APR Raw Data-Last'!$A$3:$A$1377,'5th Cycle Summary-Final2'!$C75,'5th Cycle APR Raw Data-Last'!$O$3:$O$1377)</f>
        <v>168</v>
      </c>
      <c r="R75" s="65">
        <f t="shared" si="10"/>
        <v>15</v>
      </c>
      <c r="S75" s="66">
        <f t="shared" si="11"/>
        <v>0.91803278688524592</v>
      </c>
      <c r="T75" s="65">
        <f>VLOOKUP(C75,'5th Cycle APR Raw Data-Last'!$A$3:$S$1377,16,FALSE)</f>
        <v>349</v>
      </c>
      <c r="U75" s="65">
        <f>SUMIF('5th Cycle APR Raw Data-Last'!$A$3:$A$1377,'5th Cycle Summary-Final2'!$C75,'5th Cycle APR Raw Data-Last'!$Q$3:$Q$1377)</f>
        <v>0</v>
      </c>
      <c r="V75" s="65">
        <f t="shared" si="12"/>
        <v>349</v>
      </c>
      <c r="W75" s="66">
        <f t="shared" si="13"/>
        <v>0</v>
      </c>
      <c r="X75" s="65">
        <f>VLOOKUP(C75,'5th Cycle APR Raw Data-Last'!$A$3:$S$1377,18,FALSE)</f>
        <v>1169</v>
      </c>
      <c r="Y75" s="65">
        <f>SUMIF('5th Cycle APR Raw Data-Last'!$A$3:$A$1377,'5th Cycle Summary-Final2'!$C75,'5th Cycle APR Raw Data-Last'!$S$3:$S$1377)</f>
        <v>224</v>
      </c>
      <c r="Z75" s="65">
        <f t="shared" si="14"/>
        <v>945</v>
      </c>
      <c r="AA75"/>
    </row>
    <row r="76" spans="1:27" s="2" customFormat="1" ht="12.75" customHeight="1" x14ac:dyDescent="0.2">
      <c r="A76" s="2" t="s">
        <v>25</v>
      </c>
      <c r="B76" s="2" t="s">
        <v>26</v>
      </c>
      <c r="C76" s="10" t="s">
        <v>1034</v>
      </c>
      <c r="D76" s="65">
        <f>VLOOKUP(C76,'5th Cycle APR Raw Data-Last'!$A$3:$S$1377,6,FALSE)</f>
        <v>9706</v>
      </c>
      <c r="E76" s="65">
        <f>SUMIF('5th Cycle APR Raw Data-Last'!$A$3:$A$1377,'5th Cycle Summary-Final2'!$C76,'5th Cycle APR Raw Data-Last'!G$3:G$1377)</f>
        <v>182</v>
      </c>
      <c r="F76" s="65">
        <f>SUMIF('5th Cycle APR Raw Data-Last'!$A$3:$A$1377,'5th Cycle Summary-Final2'!$C76,'5th Cycle APR Raw Data-Last'!H$3:H$1377)</f>
        <v>182</v>
      </c>
      <c r="G76" s="65">
        <f>SUMIF('5th Cycle APR Raw Data-Last'!$A$3:$A$1377,'5th Cycle Summary-Final2'!$C76,'5th Cycle APR Raw Data-Last'!I$3:I$1377)</f>
        <v>0</v>
      </c>
      <c r="H76" s="65">
        <f t="shared" si="15"/>
        <v>9524</v>
      </c>
      <c r="I76" s="66">
        <f t="shared" si="16"/>
        <v>1.8751287863177417E-2</v>
      </c>
      <c r="J76" s="65">
        <f>VLOOKUP(C76,'5th Cycle APR Raw Data-Last'!$A$3:$S$1377,10,FALSE)</f>
        <v>5800</v>
      </c>
      <c r="K76" s="65">
        <f>SUMIF('5th Cycle APR Raw Data-Last'!$A$3:$A$1377,'5th Cycle Summary-Final2'!$C76,'5th Cycle APR Raw Data-Last'!K$3:K$1377)</f>
        <v>76</v>
      </c>
      <c r="L76" s="65">
        <f>SUMIF('5th Cycle APR Raw Data-Last'!$A$3:$A$1377,'5th Cycle Summary-Final2'!$C76,'5th Cycle APR Raw Data-Last'!L$3:L$1377)</f>
        <v>76</v>
      </c>
      <c r="M76" s="65">
        <f>SUMIF('5th Cycle APR Raw Data-Last'!$A$3:$A$1377,'5th Cycle Summary-Final2'!$C76,'5th Cycle APR Raw Data-Last'!M$3:M$1377)</f>
        <v>0</v>
      </c>
      <c r="N76" s="65">
        <f t="shared" si="17"/>
        <v>5724</v>
      </c>
      <c r="O76" s="66">
        <f t="shared" si="9"/>
        <v>1.3103448275862069E-2</v>
      </c>
      <c r="P76" s="65">
        <f>VLOOKUP(C76,'5th Cycle APR Raw Data-Last'!$A$3:$S$1377,14,FALSE)</f>
        <v>6453</v>
      </c>
      <c r="Q76" s="65">
        <f>SUMIF('5th Cycle APR Raw Data-Last'!$A$3:$A$1377,'5th Cycle Summary-Final2'!$C76,'5th Cycle APR Raw Data-Last'!$O$3:$O$1377)</f>
        <v>4388</v>
      </c>
      <c r="R76" s="65">
        <f t="shared" si="10"/>
        <v>2065</v>
      </c>
      <c r="S76" s="66">
        <f t="shared" si="11"/>
        <v>0.67999380133271348</v>
      </c>
      <c r="T76" s="65">
        <f>VLOOKUP(C76,'5th Cycle APR Raw Data-Last'!$A$3:$S$1377,16,FALSE)</f>
        <v>14331</v>
      </c>
      <c r="U76" s="65">
        <f>SUMIF('5th Cycle APR Raw Data-Last'!$A$3:$A$1377,'5th Cycle Summary-Final2'!$C76,'5th Cycle APR Raw Data-Last'!$Q$3:$Q$1377)</f>
        <v>3117</v>
      </c>
      <c r="V76" s="65">
        <f t="shared" si="12"/>
        <v>11214</v>
      </c>
      <c r="W76" s="66">
        <f t="shared" si="13"/>
        <v>0.217500523341009</v>
      </c>
      <c r="X76" s="65">
        <f>VLOOKUP(C76,'5th Cycle APR Raw Data-Last'!$A$3:$S$1377,18,FALSE)</f>
        <v>36290</v>
      </c>
      <c r="Y76" s="65">
        <f>SUMIF('5th Cycle APR Raw Data-Last'!$A$3:$A$1377,'5th Cycle Summary-Final2'!$C76,'5th Cycle APR Raw Data-Last'!$S$3:$S$1377)</f>
        <v>7763</v>
      </c>
      <c r="Z76" s="65">
        <f t="shared" si="14"/>
        <v>28527</v>
      </c>
      <c r="AA76"/>
    </row>
    <row r="77" spans="1:27" s="2" customFormat="1" ht="12.75" customHeight="1" x14ac:dyDescent="0.2">
      <c r="A77" s="2" t="s">
        <v>25</v>
      </c>
      <c r="B77" s="2" t="s">
        <v>26</v>
      </c>
      <c r="C77" s="10" t="s">
        <v>103</v>
      </c>
      <c r="D77" s="65">
        <f>VLOOKUP(C77,'5th Cycle APR Raw Data-Last'!$A$3:$S$1377,6,FALSE)</f>
        <v>395</v>
      </c>
      <c r="E77" s="65">
        <f>SUMIF('5th Cycle APR Raw Data-Last'!$A$3:$A$1377,'5th Cycle Summary-Final2'!$C77,'5th Cycle APR Raw Data-Last'!G$3:G$1377)</f>
        <v>0</v>
      </c>
      <c r="F77" s="65">
        <f>SUMIF('5th Cycle APR Raw Data-Last'!$A$3:$A$1377,'5th Cycle Summary-Final2'!$C77,'5th Cycle APR Raw Data-Last'!H$3:H$1377)</f>
        <v>0</v>
      </c>
      <c r="G77" s="65">
        <f>SUMIF('5th Cycle APR Raw Data-Last'!$A$3:$A$1377,'5th Cycle Summary-Final2'!$C77,'5th Cycle APR Raw Data-Last'!I$3:I$1377)</f>
        <v>0</v>
      </c>
      <c r="H77" s="65">
        <f t="shared" si="15"/>
        <v>395</v>
      </c>
      <c r="I77" s="66">
        <f t="shared" si="16"/>
        <v>0</v>
      </c>
      <c r="J77" s="65">
        <f>VLOOKUP(C77,'5th Cycle APR Raw Data-Last'!$A$3:$S$1377,10,FALSE)</f>
        <v>277</v>
      </c>
      <c r="K77" s="65">
        <f>SUMIF('5th Cycle APR Raw Data-Last'!$A$3:$A$1377,'5th Cycle Summary-Final2'!$C77,'5th Cycle APR Raw Data-Last'!K$3:K$1377)</f>
        <v>0</v>
      </c>
      <c r="L77" s="65">
        <f>SUMIF('5th Cycle APR Raw Data-Last'!$A$3:$A$1377,'5th Cycle Summary-Final2'!$C77,'5th Cycle APR Raw Data-Last'!L$3:L$1377)</f>
        <v>0</v>
      </c>
      <c r="M77" s="65">
        <f>SUMIF('5th Cycle APR Raw Data-Last'!$A$3:$A$1377,'5th Cycle Summary-Final2'!$C77,'5th Cycle APR Raw Data-Last'!M$3:M$1377)</f>
        <v>0</v>
      </c>
      <c r="N77" s="65">
        <f t="shared" si="17"/>
        <v>277</v>
      </c>
      <c r="O77" s="66">
        <f t="shared" si="9"/>
        <v>0</v>
      </c>
      <c r="P77" s="65">
        <f>VLOOKUP(C77,'5th Cycle APR Raw Data-Last'!$A$3:$S$1377,14,FALSE)</f>
        <v>243</v>
      </c>
      <c r="Q77" s="65">
        <f>SUMIF('5th Cycle APR Raw Data-Last'!$A$3:$A$1377,'5th Cycle Summary-Final2'!$C77,'5th Cycle APR Raw Data-Last'!$O$3:$O$1377)</f>
        <v>55</v>
      </c>
      <c r="R77" s="65">
        <f t="shared" si="10"/>
        <v>188</v>
      </c>
      <c r="S77" s="66">
        <f t="shared" si="11"/>
        <v>0.22633744855967078</v>
      </c>
      <c r="T77" s="65">
        <f>VLOOKUP(C77,'5th Cycle APR Raw Data-Last'!$A$3:$S$1377,16,FALSE)</f>
        <v>546</v>
      </c>
      <c r="U77" s="65">
        <f>SUMIF('5th Cycle APR Raw Data-Last'!$A$3:$A$1377,'5th Cycle Summary-Final2'!$C77,'5th Cycle APR Raw Data-Last'!$Q$3:$Q$1377)</f>
        <v>22</v>
      </c>
      <c r="V77" s="65">
        <f t="shared" si="12"/>
        <v>524</v>
      </c>
      <c r="W77" s="66">
        <f t="shared" si="13"/>
        <v>4.0293040293040296E-2</v>
      </c>
      <c r="X77" s="65">
        <f>VLOOKUP(C77,'5th Cycle APR Raw Data-Last'!$A$3:$S$1377,18,FALSE)</f>
        <v>1461</v>
      </c>
      <c r="Y77" s="65">
        <f>SUMIF('5th Cycle APR Raw Data-Last'!$A$3:$A$1377,'5th Cycle Summary-Final2'!$C77,'5th Cycle APR Raw Data-Last'!$S$3:$S$1377)</f>
        <v>77</v>
      </c>
      <c r="Z77" s="65">
        <f t="shared" si="14"/>
        <v>1384</v>
      </c>
      <c r="AA77"/>
    </row>
    <row r="78" spans="1:27" s="2" customFormat="1" ht="12.75" customHeight="1" x14ac:dyDescent="0.2">
      <c r="A78" s="2" t="s">
        <v>25</v>
      </c>
      <c r="B78" s="2" t="s">
        <v>26</v>
      </c>
      <c r="C78" s="10" t="s">
        <v>370</v>
      </c>
      <c r="D78" s="65">
        <f>VLOOKUP(C78,'5th Cycle APR Raw Data-Last'!$A$3:$S$1377,6,FALSE)</f>
        <v>4888</v>
      </c>
      <c r="E78" s="65">
        <f>SUMIF('5th Cycle APR Raw Data-Last'!$A$3:$A$1377,'5th Cycle Summary-Final2'!$C78,'5th Cycle APR Raw Data-Last'!G$3:G$1377)</f>
        <v>103</v>
      </c>
      <c r="F78" s="65">
        <f>SUMIF('5th Cycle APR Raw Data-Last'!$A$3:$A$1377,'5th Cycle Summary-Final2'!$C78,'5th Cycle APR Raw Data-Last'!H$3:H$1377)</f>
        <v>103</v>
      </c>
      <c r="G78" s="65">
        <f>SUMIF('5th Cycle APR Raw Data-Last'!$A$3:$A$1377,'5th Cycle Summary-Final2'!$C78,'5th Cycle APR Raw Data-Last'!I$3:I$1377)</f>
        <v>0</v>
      </c>
      <c r="H78" s="65">
        <f t="shared" si="15"/>
        <v>4785</v>
      </c>
      <c r="I78" s="66">
        <f t="shared" si="16"/>
        <v>2.1072013093289689E-2</v>
      </c>
      <c r="J78" s="65">
        <f>VLOOKUP(C78,'5th Cycle APR Raw Data-Last'!$A$3:$S$1377,10,FALSE)</f>
        <v>3107</v>
      </c>
      <c r="K78" s="65">
        <f>SUMIF('5th Cycle APR Raw Data-Last'!$A$3:$A$1377,'5th Cycle Summary-Final2'!$C78,'5th Cycle APR Raw Data-Last'!K$3:K$1377)</f>
        <v>57</v>
      </c>
      <c r="L78" s="65">
        <f>SUMIF('5th Cycle APR Raw Data-Last'!$A$3:$A$1377,'5th Cycle Summary-Final2'!$C78,'5th Cycle APR Raw Data-Last'!L$3:L$1377)</f>
        <v>57</v>
      </c>
      <c r="M78" s="65">
        <f>SUMIF('5th Cycle APR Raw Data-Last'!$A$3:$A$1377,'5th Cycle Summary-Final2'!$C78,'5th Cycle APR Raw Data-Last'!M$3:M$1377)</f>
        <v>0</v>
      </c>
      <c r="N78" s="65">
        <f t="shared" si="17"/>
        <v>3050</v>
      </c>
      <c r="O78" s="66">
        <f t="shared" si="9"/>
        <v>1.8345671065336338E-2</v>
      </c>
      <c r="P78" s="65">
        <f>VLOOKUP(C78,'5th Cycle APR Raw Data-Last'!$A$3:$S$1377,14,FALSE)</f>
        <v>3126</v>
      </c>
      <c r="Q78" s="65">
        <f>SUMIF('5th Cycle APR Raw Data-Last'!$A$3:$A$1377,'5th Cycle Summary-Final2'!$C78,'5th Cycle APR Raw Data-Last'!$O$3:$O$1377)</f>
        <v>0</v>
      </c>
      <c r="R78" s="65">
        <f t="shared" si="10"/>
        <v>3126</v>
      </c>
      <c r="S78" s="66">
        <f t="shared" si="11"/>
        <v>0</v>
      </c>
      <c r="T78" s="65">
        <f>VLOOKUP(C78,'5th Cycle APR Raw Data-Last'!$A$3:$S$1377,16,FALSE)</f>
        <v>10462</v>
      </c>
      <c r="U78" s="65">
        <f>SUMIF('5th Cycle APR Raw Data-Last'!$A$3:$A$1377,'5th Cycle Summary-Final2'!$C78,'5th Cycle APR Raw Data-Last'!$Q$3:$Q$1377)</f>
        <v>3</v>
      </c>
      <c r="V78" s="65">
        <f t="shared" si="12"/>
        <v>10459</v>
      </c>
      <c r="W78" s="66">
        <f t="shared" si="13"/>
        <v>2.8675205505639459E-4</v>
      </c>
      <c r="X78" s="65">
        <f>VLOOKUP(C78,'5th Cycle APR Raw Data-Last'!$A$3:$S$1377,18,FALSE)</f>
        <v>21583</v>
      </c>
      <c r="Y78" s="65">
        <f>SUMIF('5th Cycle APR Raw Data-Last'!$A$3:$A$1377,'5th Cycle Summary-Final2'!$C78,'5th Cycle APR Raw Data-Last'!$S$3:$S$1377)</f>
        <v>163</v>
      </c>
      <c r="Z78" s="65">
        <f t="shared" si="14"/>
        <v>21420</v>
      </c>
      <c r="AA78"/>
    </row>
    <row r="79" spans="1:27" s="2" customFormat="1" ht="12.75" customHeight="1" x14ac:dyDescent="0.2">
      <c r="A79" s="2" t="s">
        <v>25</v>
      </c>
      <c r="B79" s="2" t="s">
        <v>26</v>
      </c>
      <c r="C79" s="10" t="s">
        <v>191</v>
      </c>
      <c r="D79" s="65">
        <f>VLOOKUP(C79,'5th Cycle APR Raw Data-Last'!$A$3:$S$1377,6,FALSE)</f>
        <v>188</v>
      </c>
      <c r="E79" s="65">
        <f>SUMIF('5th Cycle APR Raw Data-Last'!$A$3:$A$1377,'5th Cycle Summary-Final2'!$C79,'5th Cycle APR Raw Data-Last'!G$3:G$1377)</f>
        <v>6</v>
      </c>
      <c r="F79" s="65">
        <f>SUMIF('5th Cycle APR Raw Data-Last'!$A$3:$A$1377,'5th Cycle Summary-Final2'!$C79,'5th Cycle APR Raw Data-Last'!H$3:H$1377)</f>
        <v>0</v>
      </c>
      <c r="G79" s="65">
        <f>SUMIF('5th Cycle APR Raw Data-Last'!$A$3:$A$1377,'5th Cycle Summary-Final2'!$C79,'5th Cycle APR Raw Data-Last'!I$3:I$1377)</f>
        <v>6</v>
      </c>
      <c r="H79" s="65">
        <f t="shared" si="15"/>
        <v>182</v>
      </c>
      <c r="I79" s="66">
        <f t="shared" si="16"/>
        <v>3.1914893617021274E-2</v>
      </c>
      <c r="J79" s="65">
        <f>VLOOKUP(C79,'5th Cycle APR Raw Data-Last'!$A$3:$S$1377,10,FALSE)</f>
        <v>158</v>
      </c>
      <c r="K79" s="65">
        <f>SUMIF('5th Cycle APR Raw Data-Last'!$A$3:$A$1377,'5th Cycle Summary-Final2'!$C79,'5th Cycle APR Raw Data-Last'!K$3:K$1377)</f>
        <v>6</v>
      </c>
      <c r="L79" s="65">
        <f>SUMIF('5th Cycle APR Raw Data-Last'!$A$3:$A$1377,'5th Cycle Summary-Final2'!$C79,'5th Cycle APR Raw Data-Last'!L$3:L$1377)</f>
        <v>0</v>
      </c>
      <c r="M79" s="65">
        <f>SUMIF('5th Cycle APR Raw Data-Last'!$A$3:$A$1377,'5th Cycle Summary-Final2'!$C79,'5th Cycle APR Raw Data-Last'!M$3:M$1377)</f>
        <v>6</v>
      </c>
      <c r="N79" s="65">
        <f t="shared" si="17"/>
        <v>152</v>
      </c>
      <c r="O79" s="66">
        <f t="shared" si="9"/>
        <v>3.7974683544303799E-2</v>
      </c>
      <c r="P79" s="65">
        <f>VLOOKUP(C79,'5th Cycle APR Raw Data-Last'!$A$3:$S$1377,14,FALSE)</f>
        <v>141</v>
      </c>
      <c r="Q79" s="65">
        <f>SUMIF('5th Cycle APR Raw Data-Last'!$A$3:$A$1377,'5th Cycle Summary-Final2'!$C79,'5th Cycle APR Raw Data-Last'!$O$3:$O$1377)</f>
        <v>7</v>
      </c>
      <c r="R79" s="65">
        <f t="shared" si="10"/>
        <v>134</v>
      </c>
      <c r="S79" s="66">
        <f t="shared" si="11"/>
        <v>4.9645390070921988E-2</v>
      </c>
      <c r="T79" s="65">
        <f>VLOOKUP(C79,'5th Cycle APR Raw Data-Last'!$A$3:$S$1377,16,FALSE)</f>
        <v>318</v>
      </c>
      <c r="U79" s="65">
        <f>SUMIF('5th Cycle APR Raw Data-Last'!$A$3:$A$1377,'5th Cycle Summary-Final2'!$C79,'5th Cycle APR Raw Data-Last'!$Q$3:$Q$1377)</f>
        <v>0</v>
      </c>
      <c r="V79" s="65">
        <f t="shared" si="12"/>
        <v>318</v>
      </c>
      <c r="W79" s="66">
        <f t="shared" si="13"/>
        <v>0</v>
      </c>
      <c r="X79" s="65">
        <f>VLOOKUP(C79,'5th Cycle APR Raw Data-Last'!$A$3:$S$1377,18,FALSE)</f>
        <v>805</v>
      </c>
      <c r="Y79" s="65">
        <f>SUMIF('5th Cycle APR Raw Data-Last'!$A$3:$A$1377,'5th Cycle Summary-Final2'!$C79,'5th Cycle APR Raw Data-Last'!$S$3:$S$1377)</f>
        <v>19</v>
      </c>
      <c r="Z79" s="65">
        <f t="shared" si="14"/>
        <v>786</v>
      </c>
      <c r="AA79"/>
    </row>
    <row r="80" spans="1:27" s="2" customFormat="1" ht="12.75" customHeight="1" x14ac:dyDescent="0.2">
      <c r="A80" s="2" t="s">
        <v>25</v>
      </c>
      <c r="B80" s="2" t="s">
        <v>26</v>
      </c>
      <c r="C80" s="10" t="s">
        <v>301</v>
      </c>
      <c r="D80" s="65">
        <f>VLOOKUP(C80,'5th Cycle APR Raw Data-Last'!$A$3:$S$1377,6,FALSE)</f>
        <v>52</v>
      </c>
      <c r="E80" s="65">
        <f>SUMIF('5th Cycle APR Raw Data-Last'!$A$3:$A$1377,'5th Cycle Summary-Final2'!$C80,'5th Cycle APR Raw Data-Last'!G$3:G$1377)</f>
        <v>0</v>
      </c>
      <c r="F80" s="65">
        <f>SUMIF('5th Cycle APR Raw Data-Last'!$A$3:$A$1377,'5th Cycle Summary-Final2'!$C80,'5th Cycle APR Raw Data-Last'!H$3:H$1377)</f>
        <v>0</v>
      </c>
      <c r="G80" s="65">
        <f>SUMIF('5th Cycle APR Raw Data-Last'!$A$3:$A$1377,'5th Cycle Summary-Final2'!$C80,'5th Cycle APR Raw Data-Last'!I$3:I$1377)</f>
        <v>0</v>
      </c>
      <c r="H80" s="65">
        <f t="shared" si="15"/>
        <v>52</v>
      </c>
      <c r="I80" s="66">
        <f t="shared" si="16"/>
        <v>0</v>
      </c>
      <c r="J80" s="65">
        <f>VLOOKUP(C80,'5th Cycle APR Raw Data-Last'!$A$3:$S$1377,10,FALSE)</f>
        <v>26</v>
      </c>
      <c r="K80" s="65">
        <f>SUMIF('5th Cycle APR Raw Data-Last'!$A$3:$A$1377,'5th Cycle Summary-Final2'!$C80,'5th Cycle APR Raw Data-Last'!K$3:K$1377)</f>
        <v>0</v>
      </c>
      <c r="L80" s="65">
        <f>SUMIF('5th Cycle APR Raw Data-Last'!$A$3:$A$1377,'5th Cycle Summary-Final2'!$C80,'5th Cycle APR Raw Data-Last'!L$3:L$1377)</f>
        <v>0</v>
      </c>
      <c r="M80" s="65">
        <f>SUMIF('5th Cycle APR Raw Data-Last'!$A$3:$A$1377,'5th Cycle Summary-Final2'!$C80,'5th Cycle APR Raw Data-Last'!M$3:M$1377)</f>
        <v>0</v>
      </c>
      <c r="N80" s="65">
        <f t="shared" si="17"/>
        <v>26</v>
      </c>
      <c r="O80" s="66">
        <f t="shared" si="9"/>
        <v>0</v>
      </c>
      <c r="P80" s="65">
        <f>VLOOKUP(C80,'5th Cycle APR Raw Data-Last'!$A$3:$S$1377,14,FALSE)</f>
        <v>30</v>
      </c>
      <c r="Q80" s="65">
        <f>SUMIF('5th Cycle APR Raw Data-Last'!$A$3:$A$1377,'5th Cycle Summary-Final2'!$C80,'5th Cycle APR Raw Data-Last'!$O$3:$O$1377)</f>
        <v>3</v>
      </c>
      <c r="R80" s="65">
        <f t="shared" si="10"/>
        <v>27</v>
      </c>
      <c r="S80" s="66">
        <f t="shared" si="11"/>
        <v>0.1</v>
      </c>
      <c r="T80" s="65">
        <f>VLOOKUP(C80,'5th Cycle APR Raw Data-Last'!$A$3:$S$1377,16,FALSE)</f>
        <v>146</v>
      </c>
      <c r="U80" s="65">
        <f>SUMIF('5th Cycle APR Raw Data-Last'!$A$3:$A$1377,'5th Cycle Summary-Final2'!$C80,'5th Cycle APR Raw Data-Last'!$Q$3:$Q$1377)</f>
        <v>32</v>
      </c>
      <c r="V80" s="65">
        <f t="shared" si="12"/>
        <v>114</v>
      </c>
      <c r="W80" s="66">
        <f t="shared" si="13"/>
        <v>0.21917808219178081</v>
      </c>
      <c r="X80" s="65">
        <f>VLOOKUP(C80,'5th Cycle APR Raw Data-Last'!$A$3:$S$1377,18,FALSE)</f>
        <v>254</v>
      </c>
      <c r="Y80" s="65">
        <f>SUMIF('5th Cycle APR Raw Data-Last'!$A$3:$A$1377,'5th Cycle Summary-Final2'!$C80,'5th Cycle APR Raw Data-Last'!$S$3:$S$1377)</f>
        <v>35</v>
      </c>
      <c r="Z80" s="65">
        <f t="shared" si="14"/>
        <v>219</v>
      </c>
      <c r="AA80"/>
    </row>
    <row r="81" spans="1:27" s="2" customFormat="1" ht="12.75" customHeight="1" x14ac:dyDescent="0.2">
      <c r="A81" s="2" t="s">
        <v>25</v>
      </c>
      <c r="B81" s="2" t="s">
        <v>26</v>
      </c>
      <c r="C81" s="10" t="s">
        <v>1000</v>
      </c>
      <c r="D81" s="65">
        <f>VLOOKUP(C81,'5th Cycle APR Raw Data-Last'!$A$3:$S$1377,6,FALSE)</f>
        <v>350</v>
      </c>
      <c r="E81" s="65">
        <f>SUMIF('5th Cycle APR Raw Data-Last'!$A$3:$A$1377,'5th Cycle Summary-Final2'!$C81,'5th Cycle APR Raw Data-Last'!G$3:G$1377)</f>
        <v>0</v>
      </c>
      <c r="F81" s="65">
        <f>SUMIF('5th Cycle APR Raw Data-Last'!$A$3:$A$1377,'5th Cycle Summary-Final2'!$C81,'5th Cycle APR Raw Data-Last'!H$3:H$1377)</f>
        <v>0</v>
      </c>
      <c r="G81" s="65">
        <f>SUMIF('5th Cycle APR Raw Data-Last'!$A$3:$A$1377,'5th Cycle Summary-Final2'!$C81,'5th Cycle APR Raw Data-Last'!I$3:I$1377)</f>
        <v>0</v>
      </c>
      <c r="H81" s="65">
        <f t="shared" si="15"/>
        <v>350</v>
      </c>
      <c r="I81" s="66">
        <f t="shared" si="16"/>
        <v>0</v>
      </c>
      <c r="J81" s="65">
        <f>VLOOKUP(C81,'5th Cycle APR Raw Data-Last'!$A$3:$S$1377,10,FALSE)</f>
        <v>275</v>
      </c>
      <c r="K81" s="65">
        <f>SUMIF('5th Cycle APR Raw Data-Last'!$A$3:$A$1377,'5th Cycle Summary-Final2'!$C81,'5th Cycle APR Raw Data-Last'!K$3:K$1377)</f>
        <v>61</v>
      </c>
      <c r="L81" s="65">
        <f>SUMIF('5th Cycle APR Raw Data-Last'!$A$3:$A$1377,'5th Cycle Summary-Final2'!$C81,'5th Cycle APR Raw Data-Last'!L$3:L$1377)</f>
        <v>0</v>
      </c>
      <c r="M81" s="65">
        <f>SUMIF('5th Cycle APR Raw Data-Last'!$A$3:$A$1377,'5th Cycle Summary-Final2'!$C81,'5th Cycle APR Raw Data-Last'!M$3:M$1377)</f>
        <v>61</v>
      </c>
      <c r="N81" s="65">
        <f t="shared" si="17"/>
        <v>214</v>
      </c>
      <c r="O81" s="66">
        <f t="shared" si="9"/>
        <v>0.22181818181818183</v>
      </c>
      <c r="P81" s="65">
        <f>VLOOKUP(C81,'5th Cycle APR Raw Data-Last'!$A$3:$S$1377,14,FALSE)</f>
        <v>280</v>
      </c>
      <c r="Q81" s="65">
        <f>SUMIF('5th Cycle APR Raw Data-Last'!$A$3:$A$1377,'5th Cycle Summary-Final2'!$C81,'5th Cycle APR Raw Data-Last'!$O$3:$O$1377)</f>
        <v>4</v>
      </c>
      <c r="R81" s="65">
        <f t="shared" si="10"/>
        <v>276</v>
      </c>
      <c r="S81" s="66">
        <f t="shared" si="11"/>
        <v>1.4285714285714285E-2</v>
      </c>
      <c r="T81" s="65">
        <f>VLOOKUP(C81,'5th Cycle APR Raw Data-Last'!$A$3:$S$1377,16,FALSE)</f>
        <v>521</v>
      </c>
      <c r="U81" s="65">
        <f>SUMIF('5th Cycle APR Raw Data-Last'!$A$3:$A$1377,'5th Cycle Summary-Final2'!$C81,'5th Cycle APR Raw Data-Last'!$Q$3:$Q$1377)</f>
        <v>204</v>
      </c>
      <c r="V81" s="65">
        <f t="shared" si="12"/>
        <v>317</v>
      </c>
      <c r="W81" s="66">
        <f t="shared" si="13"/>
        <v>0.39155470249520152</v>
      </c>
      <c r="X81" s="65">
        <f>VLOOKUP(C81,'5th Cycle APR Raw Data-Last'!$A$3:$S$1377,18,FALSE)</f>
        <v>1426</v>
      </c>
      <c r="Y81" s="65">
        <f>SUMIF('5th Cycle APR Raw Data-Last'!$A$3:$A$1377,'5th Cycle Summary-Final2'!$C81,'5th Cycle APR Raw Data-Last'!$S$3:$S$1377)</f>
        <v>269</v>
      </c>
      <c r="Z81" s="65">
        <f t="shared" si="14"/>
        <v>1157</v>
      </c>
      <c r="AA81"/>
    </row>
    <row r="82" spans="1:27" s="2" customFormat="1" ht="12.75" customHeight="1" x14ac:dyDescent="0.2">
      <c r="A82" s="2" t="s">
        <v>1033</v>
      </c>
      <c r="B82" s="2" t="s">
        <v>953</v>
      </c>
      <c r="C82" s="10" t="s">
        <v>1032</v>
      </c>
      <c r="D82" s="65">
        <f>VLOOKUP(C82,'5th Cycle APR Raw Data-Last'!$A$3:$S$1377,6,FALSE)</f>
        <v>72</v>
      </c>
      <c r="E82" s="65">
        <f>SUMIF('5th Cycle APR Raw Data-Last'!$A$3:$A$1377,'5th Cycle Summary-Final2'!$C82,'5th Cycle APR Raw Data-Last'!G$3:G$1377)</f>
        <v>0</v>
      </c>
      <c r="F82" s="65">
        <f>SUMIF('5th Cycle APR Raw Data-Last'!$A$3:$A$1377,'5th Cycle Summary-Final2'!$C82,'5th Cycle APR Raw Data-Last'!H$3:H$1377)</f>
        <v>0</v>
      </c>
      <c r="G82" s="65">
        <f>SUMIF('5th Cycle APR Raw Data-Last'!$A$3:$A$1377,'5th Cycle Summary-Final2'!$C82,'5th Cycle APR Raw Data-Last'!I$3:I$1377)</f>
        <v>0</v>
      </c>
      <c r="H82" s="65">
        <f t="shared" si="15"/>
        <v>72</v>
      </c>
      <c r="I82" s="66">
        <f t="shared" si="16"/>
        <v>0</v>
      </c>
      <c r="J82" s="65">
        <f>VLOOKUP(C82,'5th Cycle APR Raw Data-Last'!$A$3:$S$1377,10,FALSE)</f>
        <v>108</v>
      </c>
      <c r="K82" s="65">
        <f>SUMIF('5th Cycle APR Raw Data-Last'!$A$3:$A$1377,'5th Cycle Summary-Final2'!$C82,'5th Cycle APR Raw Data-Last'!K$3:K$1377)</f>
        <v>2</v>
      </c>
      <c r="L82" s="65">
        <f>SUMIF('5th Cycle APR Raw Data-Last'!$A$3:$A$1377,'5th Cycle Summary-Final2'!$C82,'5th Cycle APR Raw Data-Last'!L$3:L$1377)</f>
        <v>2</v>
      </c>
      <c r="M82" s="65">
        <f>SUMIF('5th Cycle APR Raw Data-Last'!$A$3:$A$1377,'5th Cycle Summary-Final2'!$C82,'5th Cycle APR Raw Data-Last'!M$3:M$1377)</f>
        <v>0</v>
      </c>
      <c r="N82" s="65">
        <f t="shared" si="17"/>
        <v>106</v>
      </c>
      <c r="O82" s="66">
        <f t="shared" si="9"/>
        <v>1.8518518518518517E-2</v>
      </c>
      <c r="P82" s="65">
        <f>VLOOKUP(C82,'5th Cycle APR Raw Data-Last'!$A$3:$S$1377,14,FALSE)</f>
        <v>115</v>
      </c>
      <c r="Q82" s="65">
        <f>SUMIF('5th Cycle APR Raw Data-Last'!$A$3:$A$1377,'5th Cycle Summary-Final2'!$C82,'5th Cycle APR Raw Data-Last'!$O$3:$O$1377)</f>
        <v>6</v>
      </c>
      <c r="R82" s="65">
        <f t="shared" si="10"/>
        <v>109</v>
      </c>
      <c r="S82" s="66">
        <f t="shared" si="11"/>
        <v>5.2173913043478258E-2</v>
      </c>
      <c r="T82" s="65">
        <f>VLOOKUP(C82,'5th Cycle APR Raw Data-Last'!$A$3:$S$1377,16,FALSE)</f>
        <v>115</v>
      </c>
      <c r="U82" s="65">
        <f>SUMIF('5th Cycle APR Raw Data-Last'!$A$3:$A$1377,'5th Cycle Summary-Final2'!$C82,'5th Cycle APR Raw Data-Last'!$Q$3:$Q$1377)</f>
        <v>0</v>
      </c>
      <c r="V82" s="65">
        <f t="shared" si="12"/>
        <v>115</v>
      </c>
      <c r="W82" s="66">
        <f t="shared" si="13"/>
        <v>0</v>
      </c>
      <c r="X82" s="65">
        <f>VLOOKUP(C82,'5th Cycle APR Raw Data-Last'!$A$3:$S$1377,18,FALSE)</f>
        <v>410</v>
      </c>
      <c r="Y82" s="65">
        <f>SUMIF('5th Cycle APR Raw Data-Last'!$A$3:$A$1377,'5th Cycle Summary-Final2'!$C82,'5th Cycle APR Raw Data-Last'!$S$3:$S$1377)</f>
        <v>8</v>
      </c>
      <c r="Z82" s="65">
        <f t="shared" si="14"/>
        <v>402</v>
      </c>
      <c r="AA82"/>
    </row>
    <row r="83" spans="1:27" s="2" customFormat="1" ht="12.75" customHeight="1" x14ac:dyDescent="0.2">
      <c r="A83" s="2" t="s">
        <v>1033</v>
      </c>
      <c r="B83" s="2" t="s">
        <v>953</v>
      </c>
      <c r="C83" s="10" t="s">
        <v>1054</v>
      </c>
      <c r="D83" s="65">
        <f>VLOOKUP(C83,'5th Cycle APR Raw Data-Last'!$A$3:$S$1377,6,FALSE)</f>
        <v>186</v>
      </c>
      <c r="E83" s="65">
        <f>SUMIF('5th Cycle APR Raw Data-Last'!$A$3:$A$1377,'5th Cycle Summary-Final2'!$C83,'5th Cycle APR Raw Data-Last'!G$3:G$1377)</f>
        <v>0</v>
      </c>
      <c r="F83" s="65">
        <f>SUMIF('5th Cycle APR Raw Data-Last'!$A$3:$A$1377,'5th Cycle Summary-Final2'!$C83,'5th Cycle APR Raw Data-Last'!H$3:H$1377)</f>
        <v>0</v>
      </c>
      <c r="G83" s="65">
        <f>SUMIF('5th Cycle APR Raw Data-Last'!$A$3:$A$1377,'5th Cycle Summary-Final2'!$C83,'5th Cycle APR Raw Data-Last'!I$3:I$1377)</f>
        <v>0</v>
      </c>
      <c r="H83" s="65">
        <f t="shared" si="15"/>
        <v>186</v>
      </c>
      <c r="I83" s="66">
        <f t="shared" si="16"/>
        <v>0</v>
      </c>
      <c r="J83" s="65">
        <f>VLOOKUP(C83,'5th Cycle APR Raw Data-Last'!$A$3:$S$1377,10,FALSE)</f>
        <v>138</v>
      </c>
      <c r="K83" s="65">
        <f>SUMIF('5th Cycle APR Raw Data-Last'!$A$3:$A$1377,'5th Cycle Summary-Final2'!$C83,'5th Cycle APR Raw Data-Last'!K$3:K$1377)</f>
        <v>8</v>
      </c>
      <c r="L83" s="65">
        <f>SUMIF('5th Cycle APR Raw Data-Last'!$A$3:$A$1377,'5th Cycle Summary-Final2'!$C83,'5th Cycle APR Raw Data-Last'!L$3:L$1377)</f>
        <v>8</v>
      </c>
      <c r="M83" s="65">
        <f>SUMIF('5th Cycle APR Raw Data-Last'!$A$3:$A$1377,'5th Cycle Summary-Final2'!$C83,'5th Cycle APR Raw Data-Last'!M$3:M$1377)</f>
        <v>0</v>
      </c>
      <c r="N83" s="65">
        <f t="shared" si="17"/>
        <v>130</v>
      </c>
      <c r="O83" s="66">
        <f t="shared" si="9"/>
        <v>5.7971014492753624E-2</v>
      </c>
      <c r="P83" s="65">
        <f>VLOOKUP(C83,'5th Cycle APR Raw Data-Last'!$A$3:$S$1377,14,FALSE)</f>
        <v>147</v>
      </c>
      <c r="Q83" s="65">
        <f>SUMIF('5th Cycle APR Raw Data-Last'!$A$3:$A$1377,'5th Cycle Summary-Final2'!$C83,'5th Cycle APR Raw Data-Last'!$O$3:$O$1377)</f>
        <v>1</v>
      </c>
      <c r="R83" s="65">
        <f t="shared" si="10"/>
        <v>146</v>
      </c>
      <c r="S83" s="66">
        <f t="shared" si="11"/>
        <v>6.8027210884353739E-3</v>
      </c>
      <c r="T83" s="65">
        <f>VLOOKUP(C83,'5th Cycle APR Raw Data-Last'!$A$3:$S$1377,16,FALSE)</f>
        <v>347</v>
      </c>
      <c r="U83" s="65">
        <f>SUMIF('5th Cycle APR Raw Data-Last'!$A$3:$A$1377,'5th Cycle Summary-Final2'!$C83,'5th Cycle APR Raw Data-Last'!$Q$3:$Q$1377)</f>
        <v>8</v>
      </c>
      <c r="V83" s="65">
        <f t="shared" si="12"/>
        <v>339</v>
      </c>
      <c r="W83" s="66">
        <f t="shared" si="13"/>
        <v>2.3054755043227664E-2</v>
      </c>
      <c r="X83" s="65">
        <f>VLOOKUP(C83,'5th Cycle APR Raw Data-Last'!$A$3:$S$1377,18,FALSE)</f>
        <v>818</v>
      </c>
      <c r="Y83" s="65">
        <f>SUMIF('5th Cycle APR Raw Data-Last'!$A$3:$A$1377,'5th Cycle Summary-Final2'!$C83,'5th Cycle APR Raw Data-Last'!$S$3:$S$1377)</f>
        <v>17</v>
      </c>
      <c r="Z83" s="65">
        <f t="shared" si="14"/>
        <v>801</v>
      </c>
      <c r="AA83"/>
    </row>
    <row r="84" spans="1:27" s="2" customFormat="1" ht="12.75" customHeight="1" x14ac:dyDescent="0.2">
      <c r="A84" s="2" t="s">
        <v>1059</v>
      </c>
      <c r="B84" s="2" t="s">
        <v>13</v>
      </c>
      <c r="C84" s="10" t="s">
        <v>1058</v>
      </c>
      <c r="D84" s="65">
        <f>VLOOKUP(C84,'5th Cycle APR Raw Data-Last'!$A$3:$S$1377,6,FALSE)</f>
        <v>38</v>
      </c>
      <c r="E84" s="65">
        <f>SUMIF('5th Cycle APR Raw Data-Last'!$A$3:$A$1377,'5th Cycle Summary-Final2'!$C84,'5th Cycle APR Raw Data-Last'!G$3:G$1377)</f>
        <v>0</v>
      </c>
      <c r="F84" s="65">
        <f>SUMIF('5th Cycle APR Raw Data-Last'!$A$3:$A$1377,'5th Cycle Summary-Final2'!$C84,'5th Cycle APR Raw Data-Last'!H$3:H$1377)</f>
        <v>0</v>
      </c>
      <c r="G84" s="65">
        <f>SUMIF('5th Cycle APR Raw Data-Last'!$A$3:$A$1377,'5th Cycle Summary-Final2'!$C84,'5th Cycle APR Raw Data-Last'!I$3:I$1377)</f>
        <v>0</v>
      </c>
      <c r="H84" s="65">
        <f t="shared" si="15"/>
        <v>38</v>
      </c>
      <c r="I84" s="66">
        <f t="shared" si="16"/>
        <v>0</v>
      </c>
      <c r="J84" s="65">
        <f>VLOOKUP(C84,'5th Cycle APR Raw Data-Last'!$A$3:$S$1377,10,FALSE)</f>
        <v>24</v>
      </c>
      <c r="K84" s="65">
        <f>SUMIF('5th Cycle APR Raw Data-Last'!$A$3:$A$1377,'5th Cycle Summary-Final2'!$C84,'5th Cycle APR Raw Data-Last'!K$3:K$1377)</f>
        <v>0</v>
      </c>
      <c r="L84" s="65">
        <f>SUMIF('5th Cycle APR Raw Data-Last'!$A$3:$A$1377,'5th Cycle Summary-Final2'!$C84,'5th Cycle APR Raw Data-Last'!L$3:L$1377)</f>
        <v>0</v>
      </c>
      <c r="M84" s="65">
        <f>SUMIF('5th Cycle APR Raw Data-Last'!$A$3:$A$1377,'5th Cycle Summary-Final2'!$C84,'5th Cycle APR Raw Data-Last'!M$3:M$1377)</f>
        <v>0</v>
      </c>
      <c r="N84" s="65">
        <f t="shared" si="17"/>
        <v>24</v>
      </c>
      <c r="O84" s="66">
        <f t="shared" si="9"/>
        <v>0</v>
      </c>
      <c r="P84" s="65">
        <f>VLOOKUP(C84,'5th Cycle APR Raw Data-Last'!$A$3:$S$1377,14,FALSE)</f>
        <v>27</v>
      </c>
      <c r="Q84" s="65">
        <f>SUMIF('5th Cycle APR Raw Data-Last'!$A$3:$A$1377,'5th Cycle Summary-Final2'!$C84,'5th Cycle APR Raw Data-Last'!$O$3:$O$1377)</f>
        <v>0</v>
      </c>
      <c r="R84" s="65">
        <f t="shared" si="10"/>
        <v>27</v>
      </c>
      <c r="S84" s="66">
        <f t="shared" si="11"/>
        <v>0</v>
      </c>
      <c r="T84" s="65">
        <f>VLOOKUP(C84,'5th Cycle APR Raw Data-Last'!$A$3:$S$1377,16,FALSE)</f>
        <v>64</v>
      </c>
      <c r="U84" s="65">
        <f>SUMIF('5th Cycle APR Raw Data-Last'!$A$3:$A$1377,'5th Cycle Summary-Final2'!$C84,'5th Cycle APR Raw Data-Last'!$Q$3:$Q$1377)</f>
        <v>4</v>
      </c>
      <c r="V84" s="65">
        <f t="shared" si="12"/>
        <v>60</v>
      </c>
      <c r="W84" s="66">
        <f t="shared" si="13"/>
        <v>6.25E-2</v>
      </c>
      <c r="X84" s="65">
        <f>VLOOKUP(C84,'5th Cycle APR Raw Data-Last'!$A$3:$S$1377,18,FALSE)</f>
        <v>153</v>
      </c>
      <c r="Y84" s="65">
        <f>SUMIF('5th Cycle APR Raw Data-Last'!$A$3:$A$1377,'5th Cycle Summary-Final2'!$C84,'5th Cycle APR Raw Data-Last'!$S$3:$S$1377)</f>
        <v>4</v>
      </c>
      <c r="Z84" s="65">
        <f t="shared" si="14"/>
        <v>149</v>
      </c>
      <c r="AA84"/>
    </row>
    <row r="85" spans="1:27" s="2" customFormat="1" ht="12.75" customHeight="1" x14ac:dyDescent="0.2">
      <c r="A85" s="2" t="s">
        <v>5</v>
      </c>
      <c r="B85" s="2" t="s">
        <v>3</v>
      </c>
      <c r="C85" s="10" t="s">
        <v>4</v>
      </c>
      <c r="D85" s="65">
        <f>VLOOKUP(C85,'5th Cycle APR Raw Data-Last'!$A$3:$S$1377,6,FALSE)</f>
        <v>31</v>
      </c>
      <c r="E85" s="65">
        <f>SUMIF('5th Cycle APR Raw Data-Last'!$A$3:$A$1377,'5th Cycle Summary-Final2'!$C85,'5th Cycle APR Raw Data-Last'!G$3:G$1377)</f>
        <v>0</v>
      </c>
      <c r="F85" s="65">
        <f>SUMIF('5th Cycle APR Raw Data-Last'!$A$3:$A$1377,'5th Cycle Summary-Final2'!$C85,'5th Cycle APR Raw Data-Last'!H$3:H$1377)</f>
        <v>0</v>
      </c>
      <c r="G85" s="65">
        <f>SUMIF('5th Cycle APR Raw Data-Last'!$A$3:$A$1377,'5th Cycle Summary-Final2'!$C85,'5th Cycle APR Raw Data-Last'!I$3:I$1377)</f>
        <v>0</v>
      </c>
      <c r="H85" s="65">
        <f t="shared" si="15"/>
        <v>31</v>
      </c>
      <c r="I85" s="66">
        <f t="shared" si="16"/>
        <v>0</v>
      </c>
      <c r="J85" s="65">
        <f>VLOOKUP(C85,'5th Cycle APR Raw Data-Last'!$A$3:$S$1377,10,FALSE)</f>
        <v>19</v>
      </c>
      <c r="K85" s="65">
        <f>SUMIF('5th Cycle APR Raw Data-Last'!$A$3:$A$1377,'5th Cycle Summary-Final2'!$C85,'5th Cycle APR Raw Data-Last'!K$3:K$1377)</f>
        <v>0</v>
      </c>
      <c r="L85" s="65">
        <f>SUMIF('5th Cycle APR Raw Data-Last'!$A$3:$A$1377,'5th Cycle Summary-Final2'!$C85,'5th Cycle APR Raw Data-Last'!L$3:L$1377)</f>
        <v>0</v>
      </c>
      <c r="M85" s="65">
        <f>SUMIF('5th Cycle APR Raw Data-Last'!$A$3:$A$1377,'5th Cycle Summary-Final2'!$C85,'5th Cycle APR Raw Data-Last'!M$3:M$1377)</f>
        <v>0</v>
      </c>
      <c r="N85" s="65">
        <f t="shared" si="17"/>
        <v>19</v>
      </c>
      <c r="O85" s="66">
        <f t="shared" si="9"/>
        <v>0</v>
      </c>
      <c r="P85" s="65">
        <f>VLOOKUP(C85,'5th Cycle APR Raw Data-Last'!$A$3:$S$1377,14,FALSE)</f>
        <v>20</v>
      </c>
      <c r="Q85" s="65">
        <f>SUMIF('5th Cycle APR Raw Data-Last'!$A$3:$A$1377,'5th Cycle Summary-Final2'!$C85,'5th Cycle APR Raw Data-Last'!$O$3:$O$1377)</f>
        <v>0</v>
      </c>
      <c r="R85" s="65">
        <f t="shared" si="10"/>
        <v>20</v>
      </c>
      <c r="S85" s="66">
        <f t="shared" si="11"/>
        <v>0</v>
      </c>
      <c r="T85" s="65">
        <f>VLOOKUP(C85,'5th Cycle APR Raw Data-Last'!$A$3:$S$1377,16,FALSE)</f>
        <v>45</v>
      </c>
      <c r="U85" s="65">
        <f>SUMIF('5th Cycle APR Raw Data-Last'!$A$3:$A$1377,'5th Cycle Summary-Final2'!$C85,'5th Cycle APR Raw Data-Last'!$Q$3:$Q$1377)</f>
        <v>41</v>
      </c>
      <c r="V85" s="65">
        <f t="shared" si="12"/>
        <v>4</v>
      </c>
      <c r="W85" s="66">
        <f t="shared" si="13"/>
        <v>0.91111111111111109</v>
      </c>
      <c r="X85" s="65">
        <f>VLOOKUP(C85,'5th Cycle APR Raw Data-Last'!$A$3:$S$1377,18,FALSE)</f>
        <v>115</v>
      </c>
      <c r="Y85" s="65">
        <f>SUMIF('5th Cycle APR Raw Data-Last'!$A$3:$A$1377,'5th Cycle Summary-Final2'!$C85,'5th Cycle APR Raw Data-Last'!$S$3:$S$1377)</f>
        <v>41</v>
      </c>
      <c r="Z85" s="65">
        <f t="shared" si="14"/>
        <v>74</v>
      </c>
      <c r="AA85"/>
    </row>
    <row r="86" spans="1:27" s="2" customFormat="1" ht="12.75" customHeight="1" x14ac:dyDescent="0.2">
      <c r="A86" s="2" t="s">
        <v>5</v>
      </c>
      <c r="B86" s="2" t="s">
        <v>3</v>
      </c>
      <c r="C86" s="10" t="s">
        <v>10</v>
      </c>
      <c r="D86" s="65">
        <f>VLOOKUP(C86,'5th Cycle APR Raw Data-Last'!$A$3:$S$1377,6,FALSE)</f>
        <v>380</v>
      </c>
      <c r="E86" s="65">
        <f>SUMIF('5th Cycle APR Raw Data-Last'!$A$3:$A$1377,'5th Cycle Summary-Final2'!$C86,'5th Cycle APR Raw Data-Last'!G$3:G$1377)</f>
        <v>0</v>
      </c>
      <c r="F86" s="65">
        <f>SUMIF('5th Cycle APR Raw Data-Last'!$A$3:$A$1377,'5th Cycle Summary-Final2'!$C86,'5th Cycle APR Raw Data-Last'!H$3:H$1377)</f>
        <v>0</v>
      </c>
      <c r="G86" s="65">
        <f>SUMIF('5th Cycle APR Raw Data-Last'!$A$3:$A$1377,'5th Cycle Summary-Final2'!$C86,'5th Cycle APR Raw Data-Last'!I$3:I$1377)</f>
        <v>0</v>
      </c>
      <c r="H86" s="65">
        <f t="shared" si="15"/>
        <v>380</v>
      </c>
      <c r="I86" s="66">
        <f t="shared" si="16"/>
        <v>0</v>
      </c>
      <c r="J86" s="65">
        <f>VLOOKUP(C86,'5th Cycle APR Raw Data-Last'!$A$3:$S$1377,10,FALSE)</f>
        <v>224</v>
      </c>
      <c r="K86" s="65">
        <f>SUMIF('5th Cycle APR Raw Data-Last'!$A$3:$A$1377,'5th Cycle Summary-Final2'!$C86,'5th Cycle APR Raw Data-Last'!K$3:K$1377)</f>
        <v>8</v>
      </c>
      <c r="L86" s="65">
        <f>SUMIF('5th Cycle APR Raw Data-Last'!$A$3:$A$1377,'5th Cycle Summary-Final2'!$C86,'5th Cycle APR Raw Data-Last'!L$3:L$1377)</f>
        <v>8</v>
      </c>
      <c r="M86" s="65">
        <f>SUMIF('5th Cycle APR Raw Data-Last'!$A$3:$A$1377,'5th Cycle Summary-Final2'!$C86,'5th Cycle APR Raw Data-Last'!M$3:M$1377)</f>
        <v>0</v>
      </c>
      <c r="N86" s="65">
        <f t="shared" si="17"/>
        <v>216</v>
      </c>
      <c r="O86" s="66">
        <f t="shared" si="9"/>
        <v>3.5714285714285712E-2</v>
      </c>
      <c r="P86" s="65">
        <f>VLOOKUP(C86,'5th Cycle APR Raw Data-Last'!$A$3:$S$1377,14,FALSE)</f>
        <v>246</v>
      </c>
      <c r="Q86" s="65">
        <f>SUMIF('5th Cycle APR Raw Data-Last'!$A$3:$A$1377,'5th Cycle Summary-Final2'!$C86,'5th Cycle APR Raw Data-Last'!$O$3:$O$1377)</f>
        <v>3</v>
      </c>
      <c r="R86" s="65">
        <f t="shared" si="10"/>
        <v>243</v>
      </c>
      <c r="S86" s="66">
        <f t="shared" si="11"/>
        <v>1.2195121951219513E-2</v>
      </c>
      <c r="T86" s="65">
        <f>VLOOKUP(C86,'5th Cycle APR Raw Data-Last'!$A$3:$S$1377,16,FALSE)</f>
        <v>642</v>
      </c>
      <c r="U86" s="65">
        <f>SUMIF('5th Cycle APR Raw Data-Last'!$A$3:$A$1377,'5th Cycle Summary-Final2'!$C86,'5th Cycle APR Raw Data-Last'!$Q$3:$Q$1377)</f>
        <v>141</v>
      </c>
      <c r="V86" s="65">
        <f t="shared" si="12"/>
        <v>501</v>
      </c>
      <c r="W86" s="66">
        <f t="shared" si="13"/>
        <v>0.21962616822429906</v>
      </c>
      <c r="X86" s="65">
        <f>VLOOKUP(C86,'5th Cycle APR Raw Data-Last'!$A$3:$S$1377,18,FALSE)</f>
        <v>1492</v>
      </c>
      <c r="Y86" s="65">
        <f>SUMIF('5th Cycle APR Raw Data-Last'!$A$3:$A$1377,'5th Cycle Summary-Final2'!$C86,'5th Cycle APR Raw Data-Last'!$S$3:$S$1377)</f>
        <v>152</v>
      </c>
      <c r="Z86" s="65">
        <f t="shared" si="14"/>
        <v>1340</v>
      </c>
      <c r="AA86"/>
    </row>
    <row r="87" spans="1:27" s="2" customFormat="1" ht="12.75" customHeight="1" x14ac:dyDescent="0.2">
      <c r="A87" s="2" t="s">
        <v>5</v>
      </c>
      <c r="B87" s="2" t="s">
        <v>3</v>
      </c>
      <c r="C87" s="10" t="s">
        <v>1028</v>
      </c>
      <c r="D87" s="65">
        <f>VLOOKUP(C87,'5th Cycle APR Raw Data-Last'!$A$3:$S$1377,6,FALSE)</f>
        <v>276</v>
      </c>
      <c r="E87" s="65">
        <f>SUMIF('5th Cycle APR Raw Data-Last'!$A$3:$A$1377,'5th Cycle Summary-Final2'!$C87,'5th Cycle APR Raw Data-Last'!G$3:G$1377)</f>
        <v>0</v>
      </c>
      <c r="F87" s="65">
        <f>SUMIF('5th Cycle APR Raw Data-Last'!$A$3:$A$1377,'5th Cycle Summary-Final2'!$C87,'5th Cycle APR Raw Data-Last'!H$3:H$1377)</f>
        <v>0</v>
      </c>
      <c r="G87" s="65">
        <f>SUMIF('5th Cycle APR Raw Data-Last'!$A$3:$A$1377,'5th Cycle Summary-Final2'!$C87,'5th Cycle APR Raw Data-Last'!I$3:I$1377)</f>
        <v>0</v>
      </c>
      <c r="H87" s="65">
        <f t="shared" si="15"/>
        <v>276</v>
      </c>
      <c r="I87" s="66">
        <f t="shared" si="16"/>
        <v>0</v>
      </c>
      <c r="J87" s="65">
        <f>VLOOKUP(C87,'5th Cycle APR Raw Data-Last'!$A$3:$S$1377,10,FALSE)</f>
        <v>167</v>
      </c>
      <c r="K87" s="65">
        <f>SUMIF('5th Cycle APR Raw Data-Last'!$A$3:$A$1377,'5th Cycle Summary-Final2'!$C87,'5th Cycle APR Raw Data-Last'!K$3:K$1377)</f>
        <v>0</v>
      </c>
      <c r="L87" s="65">
        <f>SUMIF('5th Cycle APR Raw Data-Last'!$A$3:$A$1377,'5th Cycle Summary-Final2'!$C87,'5th Cycle APR Raw Data-Last'!L$3:L$1377)</f>
        <v>0</v>
      </c>
      <c r="M87" s="65">
        <f>SUMIF('5th Cycle APR Raw Data-Last'!$A$3:$A$1377,'5th Cycle Summary-Final2'!$C87,'5th Cycle APR Raw Data-Last'!M$3:M$1377)</f>
        <v>0</v>
      </c>
      <c r="N87" s="65">
        <f t="shared" si="17"/>
        <v>167</v>
      </c>
      <c r="O87" s="66">
        <f t="shared" si="9"/>
        <v>0</v>
      </c>
      <c r="P87" s="65">
        <f>VLOOKUP(C87,'5th Cycle APR Raw Data-Last'!$A$3:$S$1377,14,FALSE)</f>
        <v>177</v>
      </c>
      <c r="Q87" s="65">
        <f>SUMIF('5th Cycle APR Raw Data-Last'!$A$3:$A$1377,'5th Cycle Summary-Final2'!$C87,'5th Cycle APR Raw Data-Last'!$O$3:$O$1377)</f>
        <v>38</v>
      </c>
      <c r="R87" s="65">
        <f t="shared" si="10"/>
        <v>139</v>
      </c>
      <c r="S87" s="66">
        <f t="shared" si="11"/>
        <v>0.21468926553672316</v>
      </c>
      <c r="T87" s="65">
        <f>VLOOKUP(C87,'5th Cycle APR Raw Data-Last'!$A$3:$S$1377,16,FALSE)</f>
        <v>424</v>
      </c>
      <c r="U87" s="65">
        <f>SUMIF('5th Cycle APR Raw Data-Last'!$A$3:$A$1377,'5th Cycle Summary-Final2'!$C87,'5th Cycle APR Raw Data-Last'!$Q$3:$Q$1377)</f>
        <v>101</v>
      </c>
      <c r="V87" s="65">
        <f t="shared" si="12"/>
        <v>323</v>
      </c>
      <c r="W87" s="66">
        <f t="shared" si="13"/>
        <v>0.23820754716981132</v>
      </c>
      <c r="X87" s="65">
        <f>VLOOKUP(C87,'5th Cycle APR Raw Data-Last'!$A$3:$S$1377,18,FALSE)</f>
        <v>1044</v>
      </c>
      <c r="Y87" s="65">
        <f>SUMIF('5th Cycle APR Raw Data-Last'!$A$3:$A$1377,'5th Cycle Summary-Final2'!$C87,'5th Cycle APR Raw Data-Last'!$S$3:$S$1377)</f>
        <v>139</v>
      </c>
      <c r="Z87" s="65">
        <f t="shared" si="14"/>
        <v>905</v>
      </c>
      <c r="AA87"/>
    </row>
    <row r="88" spans="1:27" s="2" customFormat="1" ht="12.75" customHeight="1" x14ac:dyDescent="0.2">
      <c r="A88" s="2" t="s">
        <v>5</v>
      </c>
      <c r="B88" s="2" t="s">
        <v>3</v>
      </c>
      <c r="C88" s="10" t="s">
        <v>1030</v>
      </c>
      <c r="D88" s="65">
        <f>VLOOKUP(C88,'5th Cycle APR Raw Data-Last'!$A$3:$S$1377,6,FALSE)</f>
        <v>31</v>
      </c>
      <c r="E88" s="65">
        <f>SUMIF('5th Cycle APR Raw Data-Last'!$A$3:$A$1377,'5th Cycle Summary-Final2'!$C88,'5th Cycle APR Raw Data-Last'!G$3:G$1377)</f>
        <v>0</v>
      </c>
      <c r="F88" s="65">
        <f>SUMIF('5th Cycle APR Raw Data-Last'!$A$3:$A$1377,'5th Cycle Summary-Final2'!$C88,'5th Cycle APR Raw Data-Last'!H$3:H$1377)</f>
        <v>0</v>
      </c>
      <c r="G88" s="65">
        <f>SUMIF('5th Cycle APR Raw Data-Last'!$A$3:$A$1377,'5th Cycle Summary-Final2'!$C88,'5th Cycle APR Raw Data-Last'!I$3:I$1377)</f>
        <v>0</v>
      </c>
      <c r="H88" s="65">
        <f t="shared" si="15"/>
        <v>31</v>
      </c>
      <c r="I88" s="66">
        <f t="shared" si="16"/>
        <v>0</v>
      </c>
      <c r="J88" s="65">
        <f>VLOOKUP(C88,'5th Cycle APR Raw Data-Last'!$A$3:$S$1377,10,FALSE)</f>
        <v>18</v>
      </c>
      <c r="K88" s="65">
        <f>SUMIF('5th Cycle APR Raw Data-Last'!$A$3:$A$1377,'5th Cycle Summary-Final2'!$C88,'5th Cycle APR Raw Data-Last'!K$3:K$1377)</f>
        <v>0</v>
      </c>
      <c r="L88" s="65">
        <f>SUMIF('5th Cycle APR Raw Data-Last'!$A$3:$A$1377,'5th Cycle Summary-Final2'!$C88,'5th Cycle APR Raw Data-Last'!L$3:L$1377)</f>
        <v>0</v>
      </c>
      <c r="M88" s="65">
        <f>SUMIF('5th Cycle APR Raw Data-Last'!$A$3:$A$1377,'5th Cycle Summary-Final2'!$C88,'5th Cycle APR Raw Data-Last'!M$3:M$1377)</f>
        <v>0</v>
      </c>
      <c r="N88" s="65">
        <f t="shared" si="17"/>
        <v>18</v>
      </c>
      <c r="O88" s="66">
        <f t="shared" si="9"/>
        <v>0</v>
      </c>
      <c r="P88" s="65">
        <f>VLOOKUP(C88,'5th Cycle APR Raw Data-Last'!$A$3:$S$1377,14,FALSE)</f>
        <v>20</v>
      </c>
      <c r="Q88" s="65">
        <f>SUMIF('5th Cycle APR Raw Data-Last'!$A$3:$A$1377,'5th Cycle Summary-Final2'!$C88,'5th Cycle APR Raw Data-Last'!$O$3:$O$1377)</f>
        <v>0</v>
      </c>
      <c r="R88" s="65">
        <f t="shared" si="10"/>
        <v>20</v>
      </c>
      <c r="S88" s="66">
        <f t="shared" si="11"/>
        <v>0</v>
      </c>
      <c r="T88" s="65">
        <f>VLOOKUP(C88,'5th Cycle APR Raw Data-Last'!$A$3:$S$1377,16,FALSE)</f>
        <v>51</v>
      </c>
      <c r="U88" s="65">
        <f>SUMIF('5th Cycle APR Raw Data-Last'!$A$3:$A$1377,'5th Cycle Summary-Final2'!$C88,'5th Cycle APR Raw Data-Last'!$Q$3:$Q$1377)</f>
        <v>55</v>
      </c>
      <c r="V88" s="65">
        <f t="shared" si="12"/>
        <v>0</v>
      </c>
      <c r="W88" s="66">
        <f t="shared" si="13"/>
        <v>1.0784313725490196</v>
      </c>
      <c r="X88" s="65">
        <f>VLOOKUP(C88,'5th Cycle APR Raw Data-Last'!$A$3:$S$1377,18,FALSE)</f>
        <v>120</v>
      </c>
      <c r="Y88" s="65">
        <f>SUMIF('5th Cycle APR Raw Data-Last'!$A$3:$A$1377,'5th Cycle Summary-Final2'!$C88,'5th Cycle APR Raw Data-Last'!$S$3:$S$1377)</f>
        <v>55</v>
      </c>
      <c r="Z88" s="65">
        <f t="shared" si="14"/>
        <v>69</v>
      </c>
      <c r="AA88"/>
    </row>
    <row r="89" spans="1:27" s="2" customFormat="1" ht="12.75" customHeight="1" x14ac:dyDescent="0.2">
      <c r="A89" s="2" t="s">
        <v>5</v>
      </c>
      <c r="B89" s="2" t="s">
        <v>3</v>
      </c>
      <c r="C89" s="10" t="s">
        <v>1031</v>
      </c>
      <c r="D89" s="65">
        <f>VLOOKUP(C89,'5th Cycle APR Raw Data-Last'!$A$3:$S$1377,6,FALSE)</f>
        <v>20</v>
      </c>
      <c r="E89" s="65">
        <f>SUMIF('5th Cycle APR Raw Data-Last'!$A$3:$A$1377,'5th Cycle Summary-Final2'!$C89,'5th Cycle APR Raw Data-Last'!G$3:G$1377)</f>
        <v>0</v>
      </c>
      <c r="F89" s="65">
        <f>SUMIF('5th Cycle APR Raw Data-Last'!$A$3:$A$1377,'5th Cycle Summary-Final2'!$C89,'5th Cycle APR Raw Data-Last'!H$3:H$1377)</f>
        <v>0</v>
      </c>
      <c r="G89" s="65">
        <f>SUMIF('5th Cycle APR Raw Data-Last'!$A$3:$A$1377,'5th Cycle Summary-Final2'!$C89,'5th Cycle APR Raw Data-Last'!I$3:I$1377)</f>
        <v>0</v>
      </c>
      <c r="H89" s="65">
        <f t="shared" si="15"/>
        <v>20</v>
      </c>
      <c r="I89" s="66">
        <f t="shared" si="16"/>
        <v>0</v>
      </c>
      <c r="J89" s="65">
        <f>VLOOKUP(C89,'5th Cycle APR Raw Data-Last'!$A$3:$S$1377,10,FALSE)</f>
        <v>12</v>
      </c>
      <c r="K89" s="65">
        <f>SUMIF('5th Cycle APR Raw Data-Last'!$A$3:$A$1377,'5th Cycle Summary-Final2'!$C89,'5th Cycle APR Raw Data-Last'!K$3:K$1377)</f>
        <v>0</v>
      </c>
      <c r="L89" s="65">
        <f>SUMIF('5th Cycle APR Raw Data-Last'!$A$3:$A$1377,'5th Cycle Summary-Final2'!$C89,'5th Cycle APR Raw Data-Last'!L$3:L$1377)</f>
        <v>0</v>
      </c>
      <c r="M89" s="65">
        <f>SUMIF('5th Cycle APR Raw Data-Last'!$A$3:$A$1377,'5th Cycle Summary-Final2'!$C89,'5th Cycle APR Raw Data-Last'!M$3:M$1377)</f>
        <v>0</v>
      </c>
      <c r="N89" s="65">
        <f t="shared" si="17"/>
        <v>12</v>
      </c>
      <c r="O89" s="66">
        <f t="shared" si="9"/>
        <v>0</v>
      </c>
      <c r="P89" s="65">
        <f>VLOOKUP(C89,'5th Cycle APR Raw Data-Last'!$A$3:$S$1377,14,FALSE)</f>
        <v>14</v>
      </c>
      <c r="Q89" s="65">
        <f>SUMIF('5th Cycle APR Raw Data-Last'!$A$3:$A$1377,'5th Cycle Summary-Final2'!$C89,'5th Cycle APR Raw Data-Last'!$O$3:$O$1377)</f>
        <v>0</v>
      </c>
      <c r="R89" s="65">
        <f t="shared" si="10"/>
        <v>14</v>
      </c>
      <c r="S89" s="66">
        <f t="shared" si="11"/>
        <v>0</v>
      </c>
      <c r="T89" s="65">
        <f>VLOOKUP(C89,'5th Cycle APR Raw Data-Last'!$A$3:$S$1377,16,FALSE)</f>
        <v>34</v>
      </c>
      <c r="U89" s="65">
        <f>SUMIF('5th Cycle APR Raw Data-Last'!$A$3:$A$1377,'5th Cycle Summary-Final2'!$C89,'5th Cycle APR Raw Data-Last'!$Q$3:$Q$1377)</f>
        <v>4</v>
      </c>
      <c r="V89" s="65">
        <f t="shared" si="12"/>
        <v>30</v>
      </c>
      <c r="W89" s="66">
        <f t="shared" si="13"/>
        <v>0.11764705882352941</v>
      </c>
      <c r="X89" s="65">
        <f>VLOOKUP(C89,'5th Cycle APR Raw Data-Last'!$A$3:$S$1377,18,FALSE)</f>
        <v>80</v>
      </c>
      <c r="Y89" s="65">
        <f>SUMIF('5th Cycle APR Raw Data-Last'!$A$3:$A$1377,'5th Cycle Summary-Final2'!$C89,'5th Cycle APR Raw Data-Last'!$S$3:$S$1377)</f>
        <v>4</v>
      </c>
      <c r="Z89" s="65">
        <f t="shared" si="14"/>
        <v>76</v>
      </c>
      <c r="AA89"/>
    </row>
    <row r="90" spans="1:27" s="2" customFormat="1" ht="12.75" customHeight="1" x14ac:dyDescent="0.2">
      <c r="A90" s="2" t="s">
        <v>5</v>
      </c>
      <c r="B90" s="2" t="s">
        <v>3</v>
      </c>
      <c r="C90" s="10" t="s">
        <v>33</v>
      </c>
      <c r="D90" s="65">
        <f>VLOOKUP(C90,'5th Cycle APR Raw Data-Last'!$A$3:$S$1377,6,FALSE)</f>
        <v>142</v>
      </c>
      <c r="E90" s="65">
        <f>SUMIF('5th Cycle APR Raw Data-Last'!$A$3:$A$1377,'5th Cycle Summary-Final2'!$C90,'5th Cycle APR Raw Data-Last'!G$3:G$1377)</f>
        <v>47</v>
      </c>
      <c r="F90" s="65">
        <f>SUMIF('5th Cycle APR Raw Data-Last'!$A$3:$A$1377,'5th Cycle Summary-Final2'!$C90,'5th Cycle APR Raw Data-Last'!H$3:H$1377)</f>
        <v>47</v>
      </c>
      <c r="G90" s="65">
        <f>SUMIF('5th Cycle APR Raw Data-Last'!$A$3:$A$1377,'5th Cycle Summary-Final2'!$C90,'5th Cycle APR Raw Data-Last'!I$3:I$1377)</f>
        <v>0</v>
      </c>
      <c r="H90" s="65">
        <f t="shared" si="15"/>
        <v>95</v>
      </c>
      <c r="I90" s="66">
        <f t="shared" si="16"/>
        <v>0.33098591549295775</v>
      </c>
      <c r="J90" s="65">
        <f>VLOOKUP(C90,'5th Cycle APR Raw Data-Last'!$A$3:$S$1377,10,FALSE)</f>
        <v>83</v>
      </c>
      <c r="K90" s="65">
        <f>SUMIF('5th Cycle APR Raw Data-Last'!$A$3:$A$1377,'5th Cycle Summary-Final2'!$C90,'5th Cycle APR Raw Data-Last'!K$3:K$1377)</f>
        <v>17</v>
      </c>
      <c r="L90" s="65">
        <f>SUMIF('5th Cycle APR Raw Data-Last'!$A$3:$A$1377,'5th Cycle Summary-Final2'!$C90,'5th Cycle APR Raw Data-Last'!L$3:L$1377)</f>
        <v>17</v>
      </c>
      <c r="M90" s="65">
        <f>SUMIF('5th Cycle APR Raw Data-Last'!$A$3:$A$1377,'5th Cycle Summary-Final2'!$C90,'5th Cycle APR Raw Data-Last'!M$3:M$1377)</f>
        <v>0</v>
      </c>
      <c r="N90" s="65">
        <f t="shared" si="17"/>
        <v>66</v>
      </c>
      <c r="O90" s="66">
        <f t="shared" si="9"/>
        <v>0.20481927710843373</v>
      </c>
      <c r="P90" s="65">
        <f>VLOOKUP(C90,'5th Cycle APR Raw Data-Last'!$A$3:$S$1377,14,FALSE)</f>
        <v>90</v>
      </c>
      <c r="Q90" s="65">
        <f>SUMIF('5th Cycle APR Raw Data-Last'!$A$3:$A$1377,'5th Cycle Summary-Final2'!$C90,'5th Cycle APR Raw Data-Last'!$O$3:$O$1377)</f>
        <v>1</v>
      </c>
      <c r="R90" s="65">
        <f t="shared" si="10"/>
        <v>89</v>
      </c>
      <c r="S90" s="66">
        <f t="shared" si="11"/>
        <v>1.1111111111111112E-2</v>
      </c>
      <c r="T90" s="65">
        <f>VLOOKUP(C90,'5th Cycle APR Raw Data-Last'!$A$3:$S$1377,16,FALSE)</f>
        <v>242</v>
      </c>
      <c r="U90" s="65">
        <f>SUMIF('5th Cycle APR Raw Data-Last'!$A$3:$A$1377,'5th Cycle Summary-Final2'!$C90,'5th Cycle APR Raw Data-Last'!$Q$3:$Q$1377)</f>
        <v>127</v>
      </c>
      <c r="V90" s="65">
        <f t="shared" si="12"/>
        <v>115</v>
      </c>
      <c r="W90" s="66">
        <f t="shared" si="13"/>
        <v>0.52479338842975209</v>
      </c>
      <c r="X90" s="65">
        <f>VLOOKUP(C90,'5th Cycle APR Raw Data-Last'!$A$3:$S$1377,18,FALSE)</f>
        <v>557</v>
      </c>
      <c r="Y90" s="65">
        <f>SUMIF('5th Cycle APR Raw Data-Last'!$A$3:$A$1377,'5th Cycle Summary-Final2'!$C90,'5th Cycle APR Raw Data-Last'!$S$3:$S$1377)</f>
        <v>192</v>
      </c>
      <c r="Z90" s="65">
        <f t="shared" si="14"/>
        <v>365</v>
      </c>
      <c r="AA90"/>
    </row>
    <row r="91" spans="1:27" s="2" customFormat="1" ht="12.75" customHeight="1" x14ac:dyDescent="0.2">
      <c r="A91" s="2" t="s">
        <v>5</v>
      </c>
      <c r="B91" s="2" t="s">
        <v>3</v>
      </c>
      <c r="C91" s="10" t="s">
        <v>36</v>
      </c>
      <c r="D91" s="65">
        <f>VLOOKUP(C91,'5th Cycle APR Raw Data-Last'!$A$3:$S$1377,6,FALSE)</f>
        <v>11</v>
      </c>
      <c r="E91" s="65">
        <f>SUMIF('5th Cycle APR Raw Data-Last'!$A$3:$A$1377,'5th Cycle Summary-Final2'!$C91,'5th Cycle APR Raw Data-Last'!G$3:G$1377)</f>
        <v>65</v>
      </c>
      <c r="F91" s="65">
        <f>SUMIF('5th Cycle APR Raw Data-Last'!$A$3:$A$1377,'5th Cycle Summary-Final2'!$C91,'5th Cycle APR Raw Data-Last'!H$3:H$1377)</f>
        <v>65</v>
      </c>
      <c r="G91" s="65">
        <f>SUMIF('5th Cycle APR Raw Data-Last'!$A$3:$A$1377,'5th Cycle Summary-Final2'!$C91,'5th Cycle APR Raw Data-Last'!I$3:I$1377)</f>
        <v>0</v>
      </c>
      <c r="H91" s="65">
        <f t="shared" si="15"/>
        <v>0</v>
      </c>
      <c r="I91" s="66">
        <f t="shared" si="16"/>
        <v>5.9090909090909092</v>
      </c>
      <c r="J91" s="65">
        <f>VLOOKUP(C91,'5th Cycle APR Raw Data-Last'!$A$3:$S$1377,10,FALSE)</f>
        <v>7</v>
      </c>
      <c r="K91" s="65">
        <f>SUMIF('5th Cycle APR Raw Data-Last'!$A$3:$A$1377,'5th Cycle Summary-Final2'!$C91,'5th Cycle APR Raw Data-Last'!K$3:K$1377)</f>
        <v>0</v>
      </c>
      <c r="L91" s="65">
        <f>SUMIF('5th Cycle APR Raw Data-Last'!$A$3:$A$1377,'5th Cycle Summary-Final2'!$C91,'5th Cycle APR Raw Data-Last'!L$3:L$1377)</f>
        <v>0</v>
      </c>
      <c r="M91" s="65">
        <f>SUMIF('5th Cycle APR Raw Data-Last'!$A$3:$A$1377,'5th Cycle Summary-Final2'!$C91,'5th Cycle APR Raw Data-Last'!M$3:M$1377)</f>
        <v>0</v>
      </c>
      <c r="N91" s="65">
        <f t="shared" si="17"/>
        <v>7</v>
      </c>
      <c r="O91" s="66">
        <f t="shared" si="9"/>
        <v>0</v>
      </c>
      <c r="P91" s="65">
        <f>VLOOKUP(C91,'5th Cycle APR Raw Data-Last'!$A$3:$S$1377,14,FALSE)</f>
        <v>8</v>
      </c>
      <c r="Q91" s="65">
        <f>SUMIF('5th Cycle APR Raw Data-Last'!$A$3:$A$1377,'5th Cycle Summary-Final2'!$C91,'5th Cycle APR Raw Data-Last'!$O$3:$O$1377)</f>
        <v>3</v>
      </c>
      <c r="R91" s="65">
        <f t="shared" si="10"/>
        <v>5</v>
      </c>
      <c r="S91" s="66">
        <f t="shared" si="11"/>
        <v>0.375</v>
      </c>
      <c r="T91" s="65">
        <f>VLOOKUP(C91,'5th Cycle APR Raw Data-Last'!$A$3:$S$1377,16,FALSE)</f>
        <v>21</v>
      </c>
      <c r="U91" s="65">
        <f>SUMIF('5th Cycle APR Raw Data-Last'!$A$3:$A$1377,'5th Cycle Summary-Final2'!$C91,'5th Cycle APR Raw Data-Last'!$Q$3:$Q$1377)</f>
        <v>72</v>
      </c>
      <c r="V91" s="65">
        <f t="shared" si="12"/>
        <v>0</v>
      </c>
      <c r="W91" s="66">
        <f t="shared" si="13"/>
        <v>3.4285714285714284</v>
      </c>
      <c r="X91" s="65">
        <f>VLOOKUP(C91,'5th Cycle APR Raw Data-Last'!$A$3:$S$1377,18,FALSE)</f>
        <v>47</v>
      </c>
      <c r="Y91" s="65">
        <f>SUMIF('5th Cycle APR Raw Data-Last'!$A$3:$A$1377,'5th Cycle Summary-Final2'!$C91,'5th Cycle APR Raw Data-Last'!$S$3:$S$1377)</f>
        <v>140</v>
      </c>
      <c r="Z91" s="65">
        <f t="shared" si="14"/>
        <v>12</v>
      </c>
      <c r="AA91"/>
    </row>
    <row r="92" spans="1:27" s="2" customFormat="1" ht="12.75" customHeight="1" x14ac:dyDescent="0.2">
      <c r="A92" s="2" t="s">
        <v>5</v>
      </c>
      <c r="B92" s="2" t="s">
        <v>3</v>
      </c>
      <c r="C92" s="10" t="s">
        <v>1036</v>
      </c>
      <c r="D92" s="65">
        <f>VLOOKUP(C92,'5th Cycle APR Raw Data-Last'!$A$3:$S$1377,6,FALSE)</f>
        <v>11</v>
      </c>
      <c r="E92" s="65">
        <f>SUMIF('5th Cycle APR Raw Data-Last'!$A$3:$A$1377,'5th Cycle Summary-Final2'!$C92,'5th Cycle APR Raw Data-Last'!G$3:G$1377)</f>
        <v>0</v>
      </c>
      <c r="F92" s="65">
        <f>SUMIF('5th Cycle APR Raw Data-Last'!$A$3:$A$1377,'5th Cycle Summary-Final2'!$C92,'5th Cycle APR Raw Data-Last'!H$3:H$1377)</f>
        <v>0</v>
      </c>
      <c r="G92" s="65">
        <f>SUMIF('5th Cycle APR Raw Data-Last'!$A$3:$A$1377,'5th Cycle Summary-Final2'!$C92,'5th Cycle APR Raw Data-Last'!I$3:I$1377)</f>
        <v>0</v>
      </c>
      <c r="H92" s="65">
        <f t="shared" si="15"/>
        <v>11</v>
      </c>
      <c r="I92" s="66">
        <f t="shared" si="16"/>
        <v>0</v>
      </c>
      <c r="J92" s="65">
        <f>VLOOKUP(C92,'5th Cycle APR Raw Data-Last'!$A$3:$S$1377,10,FALSE)</f>
        <v>7</v>
      </c>
      <c r="K92" s="65">
        <f>SUMIF('5th Cycle APR Raw Data-Last'!$A$3:$A$1377,'5th Cycle Summary-Final2'!$C92,'5th Cycle APR Raw Data-Last'!K$3:K$1377)</f>
        <v>0</v>
      </c>
      <c r="L92" s="65">
        <f>SUMIF('5th Cycle APR Raw Data-Last'!$A$3:$A$1377,'5th Cycle Summary-Final2'!$C92,'5th Cycle APR Raw Data-Last'!L$3:L$1377)</f>
        <v>0</v>
      </c>
      <c r="M92" s="65">
        <f>SUMIF('5th Cycle APR Raw Data-Last'!$A$3:$A$1377,'5th Cycle Summary-Final2'!$C92,'5th Cycle APR Raw Data-Last'!M$3:M$1377)</f>
        <v>0</v>
      </c>
      <c r="N92" s="65">
        <f t="shared" si="17"/>
        <v>7</v>
      </c>
      <c r="O92" s="66">
        <f t="shared" si="9"/>
        <v>0</v>
      </c>
      <c r="P92" s="65">
        <f>VLOOKUP(C92,'5th Cycle APR Raw Data-Last'!$A$3:$S$1377,14,FALSE)</f>
        <v>8</v>
      </c>
      <c r="Q92" s="65">
        <f>SUMIF('5th Cycle APR Raw Data-Last'!$A$3:$A$1377,'5th Cycle Summary-Final2'!$C92,'5th Cycle APR Raw Data-Last'!$O$3:$O$1377)</f>
        <v>10</v>
      </c>
      <c r="R92" s="65">
        <f t="shared" si="10"/>
        <v>0</v>
      </c>
      <c r="S92" s="66">
        <f t="shared" si="11"/>
        <v>1.25</v>
      </c>
      <c r="T92" s="65">
        <f>VLOOKUP(C92,'5th Cycle APR Raw Data-Last'!$A$3:$S$1377,16,FALSE)</f>
        <v>20</v>
      </c>
      <c r="U92" s="65">
        <f>SUMIF('5th Cycle APR Raw Data-Last'!$A$3:$A$1377,'5th Cycle Summary-Final2'!$C92,'5th Cycle APR Raw Data-Last'!$Q$3:$Q$1377)</f>
        <v>17</v>
      </c>
      <c r="V92" s="65">
        <f t="shared" si="12"/>
        <v>3</v>
      </c>
      <c r="W92" s="66">
        <f t="shared" si="13"/>
        <v>0.85</v>
      </c>
      <c r="X92" s="65">
        <f>VLOOKUP(C92,'5th Cycle APR Raw Data-Last'!$A$3:$S$1377,18,FALSE)</f>
        <v>46</v>
      </c>
      <c r="Y92" s="65">
        <f>SUMIF('5th Cycle APR Raw Data-Last'!$A$3:$A$1377,'5th Cycle Summary-Final2'!$C92,'5th Cycle APR Raw Data-Last'!$S$3:$S$1377)</f>
        <v>27</v>
      </c>
      <c r="Z92" s="65">
        <f t="shared" si="14"/>
        <v>21</v>
      </c>
      <c r="AA92"/>
    </row>
    <row r="93" spans="1:27" s="2" customFormat="1" ht="12.75" customHeight="1" x14ac:dyDescent="0.2">
      <c r="A93" s="2" t="s">
        <v>5</v>
      </c>
      <c r="B93" s="2" t="s">
        <v>3</v>
      </c>
      <c r="C93" s="10" t="s">
        <v>37</v>
      </c>
      <c r="D93" s="65">
        <f>VLOOKUP(C93,'5th Cycle APR Raw Data-Last'!$A$3:$S$1377,6,FALSE)</f>
        <v>263</v>
      </c>
      <c r="E93" s="65">
        <f>SUMIF('5th Cycle APR Raw Data-Last'!$A$3:$A$1377,'5th Cycle Summary-Final2'!$C93,'5th Cycle APR Raw Data-Last'!G$3:G$1377)</f>
        <v>0</v>
      </c>
      <c r="F93" s="65">
        <f>SUMIF('5th Cycle APR Raw Data-Last'!$A$3:$A$1377,'5th Cycle Summary-Final2'!$C93,'5th Cycle APR Raw Data-Last'!H$3:H$1377)</f>
        <v>0</v>
      </c>
      <c r="G93" s="65">
        <f>SUMIF('5th Cycle APR Raw Data-Last'!$A$3:$A$1377,'5th Cycle Summary-Final2'!$C93,'5th Cycle APR Raw Data-Last'!I$3:I$1377)</f>
        <v>0</v>
      </c>
      <c r="H93" s="65">
        <f t="shared" si="15"/>
        <v>263</v>
      </c>
      <c r="I93" s="66">
        <f t="shared" si="16"/>
        <v>0</v>
      </c>
      <c r="J93" s="65">
        <f>VLOOKUP(C93,'5th Cycle APR Raw Data-Last'!$A$3:$S$1377,10,FALSE)</f>
        <v>164</v>
      </c>
      <c r="K93" s="65">
        <f>SUMIF('5th Cycle APR Raw Data-Last'!$A$3:$A$1377,'5th Cycle Summary-Final2'!$C93,'5th Cycle APR Raw Data-Last'!K$3:K$1377)</f>
        <v>6</v>
      </c>
      <c r="L93" s="65">
        <f>SUMIF('5th Cycle APR Raw Data-Last'!$A$3:$A$1377,'5th Cycle Summary-Final2'!$C93,'5th Cycle APR Raw Data-Last'!L$3:L$1377)</f>
        <v>6</v>
      </c>
      <c r="M93" s="65">
        <f>SUMIF('5th Cycle APR Raw Data-Last'!$A$3:$A$1377,'5th Cycle Summary-Final2'!$C93,'5th Cycle APR Raw Data-Last'!M$3:M$1377)</f>
        <v>0</v>
      </c>
      <c r="N93" s="65">
        <f t="shared" si="17"/>
        <v>158</v>
      </c>
      <c r="O93" s="66">
        <f t="shared" si="9"/>
        <v>3.6585365853658534E-2</v>
      </c>
      <c r="P93" s="65">
        <f>VLOOKUP(C93,'5th Cycle APR Raw Data-Last'!$A$3:$S$1377,14,FALSE)</f>
        <v>178</v>
      </c>
      <c r="Q93" s="65">
        <f>SUMIF('5th Cycle APR Raw Data-Last'!$A$3:$A$1377,'5th Cycle Summary-Final2'!$C93,'5th Cycle APR Raw Data-Last'!$O$3:$O$1377)</f>
        <v>6</v>
      </c>
      <c r="R93" s="65">
        <f t="shared" si="10"/>
        <v>172</v>
      </c>
      <c r="S93" s="66">
        <f t="shared" si="11"/>
        <v>3.3707865168539325E-2</v>
      </c>
      <c r="T93" s="65">
        <f>VLOOKUP(C93,'5th Cycle APR Raw Data-Last'!$A$3:$S$1377,16,FALSE)</f>
        <v>462</v>
      </c>
      <c r="U93" s="65">
        <f>SUMIF('5th Cycle APR Raw Data-Last'!$A$3:$A$1377,'5th Cycle Summary-Final2'!$C93,'5th Cycle APR Raw Data-Last'!$Q$3:$Q$1377)</f>
        <v>242</v>
      </c>
      <c r="V93" s="65">
        <f t="shared" si="12"/>
        <v>220</v>
      </c>
      <c r="W93" s="66">
        <f t="shared" si="13"/>
        <v>0.52380952380952384</v>
      </c>
      <c r="X93" s="65">
        <f>VLOOKUP(C93,'5th Cycle APR Raw Data-Last'!$A$3:$S$1377,18,FALSE)</f>
        <v>1067</v>
      </c>
      <c r="Y93" s="65">
        <f>SUMIF('5th Cycle APR Raw Data-Last'!$A$3:$A$1377,'5th Cycle Summary-Final2'!$C93,'5th Cycle APR Raw Data-Last'!$S$3:$S$1377)</f>
        <v>254</v>
      </c>
      <c r="Z93" s="65">
        <f t="shared" si="14"/>
        <v>813</v>
      </c>
      <c r="AA93"/>
    </row>
    <row r="94" spans="1:27" s="2" customFormat="1" ht="12.75" customHeight="1" x14ac:dyDescent="0.2">
      <c r="A94" s="2" t="s">
        <v>5</v>
      </c>
      <c r="B94" s="2" t="s">
        <v>3</v>
      </c>
      <c r="C94" s="10" t="s">
        <v>44</v>
      </c>
      <c r="D94" s="65">
        <f>VLOOKUP(C94,'5th Cycle APR Raw Data-Last'!$A$3:$S$1377,6,FALSE)</f>
        <v>1</v>
      </c>
      <c r="E94" s="65">
        <f>SUMIF('5th Cycle APR Raw Data-Last'!$A$3:$A$1377,'5th Cycle Summary-Final2'!$C94,'5th Cycle APR Raw Data-Last'!G$3:G$1377)</f>
        <v>4</v>
      </c>
      <c r="F94" s="65">
        <f>SUMIF('5th Cycle APR Raw Data-Last'!$A$3:$A$1377,'5th Cycle Summary-Final2'!$C94,'5th Cycle APR Raw Data-Last'!H$3:H$1377)</f>
        <v>2</v>
      </c>
      <c r="G94" s="65">
        <f>SUMIF('5th Cycle APR Raw Data-Last'!$A$3:$A$1377,'5th Cycle Summary-Final2'!$C94,'5th Cycle APR Raw Data-Last'!I$3:I$1377)</f>
        <v>2</v>
      </c>
      <c r="H94" s="65">
        <f t="shared" si="15"/>
        <v>0</v>
      </c>
      <c r="I94" s="66">
        <f t="shared" si="16"/>
        <v>4</v>
      </c>
      <c r="J94" s="65">
        <f>VLOOKUP(C94,'5th Cycle APR Raw Data-Last'!$A$3:$S$1377,10,FALSE)</f>
        <v>1</v>
      </c>
      <c r="K94" s="65">
        <f>SUMIF('5th Cycle APR Raw Data-Last'!$A$3:$A$1377,'5th Cycle Summary-Final2'!$C94,'5th Cycle APR Raw Data-Last'!K$3:K$1377)</f>
        <v>3</v>
      </c>
      <c r="L94" s="65">
        <f>SUMIF('5th Cycle APR Raw Data-Last'!$A$3:$A$1377,'5th Cycle Summary-Final2'!$C94,'5th Cycle APR Raw Data-Last'!L$3:L$1377)</f>
        <v>3</v>
      </c>
      <c r="M94" s="65">
        <f>SUMIF('5th Cycle APR Raw Data-Last'!$A$3:$A$1377,'5th Cycle Summary-Final2'!$C94,'5th Cycle APR Raw Data-Last'!M$3:M$1377)</f>
        <v>0</v>
      </c>
      <c r="N94" s="65">
        <f t="shared" si="17"/>
        <v>0</v>
      </c>
      <c r="O94" s="66">
        <f t="shared" si="9"/>
        <v>3</v>
      </c>
      <c r="P94" s="65">
        <f>VLOOKUP(C94,'5th Cycle APR Raw Data-Last'!$A$3:$S$1377,14,FALSE)</f>
        <v>1</v>
      </c>
      <c r="Q94" s="65">
        <f>SUMIF('5th Cycle APR Raw Data-Last'!$A$3:$A$1377,'5th Cycle Summary-Final2'!$C94,'5th Cycle APR Raw Data-Last'!$O$3:$O$1377)</f>
        <v>2</v>
      </c>
      <c r="R94" s="65">
        <f t="shared" si="10"/>
        <v>0</v>
      </c>
      <c r="S94" s="66">
        <f t="shared" si="11"/>
        <v>2</v>
      </c>
      <c r="T94" s="65">
        <f>VLOOKUP(C94,'5th Cycle APR Raw Data-Last'!$A$3:$S$1377,16,FALSE)</f>
        <v>0</v>
      </c>
      <c r="U94" s="65">
        <f>SUMIF('5th Cycle APR Raw Data-Last'!$A$3:$A$1377,'5th Cycle Summary-Final2'!$C94,'5th Cycle APR Raw Data-Last'!$Q$3:$Q$1377)</f>
        <v>91</v>
      </c>
      <c r="V94" s="65">
        <f t="shared" si="12"/>
        <v>0</v>
      </c>
      <c r="W94" s="66" t="e">
        <f t="shared" si="13"/>
        <v>#DIV/0!</v>
      </c>
      <c r="X94" s="65">
        <f>VLOOKUP(C94,'5th Cycle APR Raw Data-Last'!$A$3:$S$1377,18,FALSE)</f>
        <v>3</v>
      </c>
      <c r="Y94" s="65">
        <f>SUMIF('5th Cycle APR Raw Data-Last'!$A$3:$A$1377,'5th Cycle Summary-Final2'!$C94,'5th Cycle APR Raw Data-Last'!$S$3:$S$1377)</f>
        <v>100</v>
      </c>
      <c r="Z94" s="65">
        <f t="shared" si="14"/>
        <v>0</v>
      </c>
      <c r="AA94"/>
    </row>
    <row r="95" spans="1:27" s="2" customFormat="1" ht="12.75" customHeight="1" x14ac:dyDescent="0.2">
      <c r="A95" s="2" t="s">
        <v>5</v>
      </c>
      <c r="B95" s="2" t="s">
        <v>3</v>
      </c>
      <c r="C95" s="10" t="s">
        <v>58</v>
      </c>
      <c r="D95" s="65">
        <f>VLOOKUP(C95,'5th Cycle APR Raw Data-Last'!$A$3:$S$1377,6,FALSE)</f>
        <v>694</v>
      </c>
      <c r="E95" s="65">
        <f>SUMIF('5th Cycle APR Raw Data-Last'!$A$3:$A$1377,'5th Cycle Summary-Final2'!$C95,'5th Cycle APR Raw Data-Last'!G$3:G$1377)</f>
        <v>11</v>
      </c>
      <c r="F95" s="65">
        <f>SUMIF('5th Cycle APR Raw Data-Last'!$A$3:$A$1377,'5th Cycle Summary-Final2'!$C95,'5th Cycle APR Raw Data-Last'!H$3:H$1377)</f>
        <v>11</v>
      </c>
      <c r="G95" s="65">
        <f>SUMIF('5th Cycle APR Raw Data-Last'!$A$3:$A$1377,'5th Cycle Summary-Final2'!$C95,'5th Cycle APR Raw Data-Last'!I$3:I$1377)</f>
        <v>0</v>
      </c>
      <c r="H95" s="65">
        <f t="shared" si="15"/>
        <v>683</v>
      </c>
      <c r="I95" s="66">
        <f t="shared" si="16"/>
        <v>1.5850144092219021E-2</v>
      </c>
      <c r="J95" s="65">
        <f>VLOOKUP(C95,'5th Cycle APR Raw Data-Last'!$A$3:$S$1377,10,FALSE)</f>
        <v>413</v>
      </c>
      <c r="K95" s="65">
        <f>SUMIF('5th Cycle APR Raw Data-Last'!$A$3:$A$1377,'5th Cycle Summary-Final2'!$C95,'5th Cycle APR Raw Data-Last'!K$3:K$1377)</f>
        <v>0</v>
      </c>
      <c r="L95" s="65">
        <f>SUMIF('5th Cycle APR Raw Data-Last'!$A$3:$A$1377,'5th Cycle Summary-Final2'!$C95,'5th Cycle APR Raw Data-Last'!L$3:L$1377)</f>
        <v>0</v>
      </c>
      <c r="M95" s="65">
        <f>SUMIF('5th Cycle APR Raw Data-Last'!$A$3:$A$1377,'5th Cycle Summary-Final2'!$C95,'5th Cycle APR Raw Data-Last'!M$3:M$1377)</f>
        <v>0</v>
      </c>
      <c r="N95" s="65">
        <f t="shared" si="17"/>
        <v>413</v>
      </c>
      <c r="O95" s="66">
        <f t="shared" si="9"/>
        <v>0</v>
      </c>
      <c r="P95" s="65">
        <f>VLOOKUP(C95,'5th Cycle APR Raw Data-Last'!$A$3:$S$1377,14,FALSE)</f>
        <v>443</v>
      </c>
      <c r="Q95" s="65">
        <f>SUMIF('5th Cycle APR Raw Data-Last'!$A$3:$A$1377,'5th Cycle Summary-Final2'!$C95,'5th Cycle APR Raw Data-Last'!$O$3:$O$1377)</f>
        <v>0</v>
      </c>
      <c r="R95" s="65">
        <f t="shared" si="10"/>
        <v>443</v>
      </c>
      <c r="S95" s="66">
        <f t="shared" si="11"/>
        <v>0</v>
      </c>
      <c r="T95" s="65">
        <f>VLOOKUP(C95,'5th Cycle APR Raw Data-Last'!$A$3:$S$1377,16,FALSE)</f>
        <v>1134</v>
      </c>
      <c r="U95" s="65">
        <f>SUMIF('5th Cycle APR Raw Data-Last'!$A$3:$A$1377,'5th Cycle Summary-Final2'!$C95,'5th Cycle APR Raw Data-Last'!$Q$3:$Q$1377)</f>
        <v>325</v>
      </c>
      <c r="V95" s="65">
        <f t="shared" si="12"/>
        <v>809</v>
      </c>
      <c r="W95" s="66">
        <f t="shared" si="13"/>
        <v>0.28659611992945327</v>
      </c>
      <c r="X95" s="65">
        <f>VLOOKUP(C95,'5th Cycle APR Raw Data-Last'!$A$3:$S$1377,18,FALSE)</f>
        <v>2684</v>
      </c>
      <c r="Y95" s="65">
        <f>SUMIF('5th Cycle APR Raw Data-Last'!$A$3:$A$1377,'5th Cycle Summary-Final2'!$C95,'5th Cycle APR Raw Data-Last'!$S$3:$S$1377)</f>
        <v>336</v>
      </c>
      <c r="Z95" s="65">
        <f t="shared" si="14"/>
        <v>2348</v>
      </c>
      <c r="AA95"/>
    </row>
    <row r="96" spans="1:27" s="2" customFormat="1" ht="12.75" customHeight="1" x14ac:dyDescent="0.2">
      <c r="A96" s="2" t="s">
        <v>5</v>
      </c>
      <c r="B96" s="2" t="s">
        <v>3</v>
      </c>
      <c r="C96" s="10" t="s">
        <v>60</v>
      </c>
      <c r="D96" s="65">
        <f>VLOOKUP(C96,'5th Cycle APR Raw Data-Last'!$A$3:$S$1377,6,FALSE)</f>
        <v>88</v>
      </c>
      <c r="E96" s="65">
        <f>SUMIF('5th Cycle APR Raw Data-Last'!$A$3:$A$1377,'5th Cycle Summary-Final2'!$C96,'5th Cycle APR Raw Data-Last'!G$3:G$1377)</f>
        <v>8</v>
      </c>
      <c r="F96" s="65">
        <f>SUMIF('5th Cycle APR Raw Data-Last'!$A$3:$A$1377,'5th Cycle Summary-Final2'!$C96,'5th Cycle APR Raw Data-Last'!H$3:H$1377)</f>
        <v>8</v>
      </c>
      <c r="G96" s="65">
        <f>SUMIF('5th Cycle APR Raw Data-Last'!$A$3:$A$1377,'5th Cycle Summary-Final2'!$C96,'5th Cycle APR Raw Data-Last'!I$3:I$1377)</f>
        <v>0</v>
      </c>
      <c r="H96" s="65">
        <f t="shared" si="15"/>
        <v>80</v>
      </c>
      <c r="I96" s="66">
        <f t="shared" si="16"/>
        <v>9.0909090909090912E-2</v>
      </c>
      <c r="J96" s="65">
        <f>VLOOKUP(C96,'5th Cycle APR Raw Data-Last'!$A$3:$S$1377,10,FALSE)</f>
        <v>54</v>
      </c>
      <c r="K96" s="65">
        <f>SUMIF('5th Cycle APR Raw Data-Last'!$A$3:$A$1377,'5th Cycle Summary-Final2'!$C96,'5th Cycle APR Raw Data-Last'!K$3:K$1377)</f>
        <v>0</v>
      </c>
      <c r="L96" s="65">
        <f>SUMIF('5th Cycle APR Raw Data-Last'!$A$3:$A$1377,'5th Cycle Summary-Final2'!$C96,'5th Cycle APR Raw Data-Last'!L$3:L$1377)</f>
        <v>0</v>
      </c>
      <c r="M96" s="65">
        <f>SUMIF('5th Cycle APR Raw Data-Last'!$A$3:$A$1377,'5th Cycle Summary-Final2'!$C96,'5th Cycle APR Raw Data-Last'!M$3:M$1377)</f>
        <v>0</v>
      </c>
      <c r="N96" s="65">
        <f t="shared" si="17"/>
        <v>54</v>
      </c>
      <c r="O96" s="66">
        <f t="shared" si="9"/>
        <v>0</v>
      </c>
      <c r="P96" s="65">
        <f>VLOOKUP(C96,'5th Cycle APR Raw Data-Last'!$A$3:$S$1377,14,FALSE)</f>
        <v>57</v>
      </c>
      <c r="Q96" s="65">
        <f>SUMIF('5th Cycle APR Raw Data-Last'!$A$3:$A$1377,'5th Cycle Summary-Final2'!$C96,'5th Cycle APR Raw Data-Last'!$O$3:$O$1377)</f>
        <v>7</v>
      </c>
      <c r="R96" s="65">
        <f t="shared" si="10"/>
        <v>50</v>
      </c>
      <c r="S96" s="66">
        <f t="shared" si="11"/>
        <v>0.12280701754385964</v>
      </c>
      <c r="T96" s="65">
        <f>VLOOKUP(C96,'5th Cycle APR Raw Data-Last'!$A$3:$S$1377,16,FALSE)</f>
        <v>131</v>
      </c>
      <c r="U96" s="65">
        <f>SUMIF('5th Cycle APR Raw Data-Last'!$A$3:$A$1377,'5th Cycle Summary-Final2'!$C96,'5th Cycle APR Raw Data-Last'!$Q$3:$Q$1377)</f>
        <v>91</v>
      </c>
      <c r="V96" s="65">
        <f t="shared" si="12"/>
        <v>40</v>
      </c>
      <c r="W96" s="66">
        <f t="shared" si="13"/>
        <v>0.69465648854961837</v>
      </c>
      <c r="X96" s="65">
        <f>VLOOKUP(C96,'5th Cycle APR Raw Data-Last'!$A$3:$S$1377,18,FALSE)</f>
        <v>330</v>
      </c>
      <c r="Y96" s="65">
        <f>SUMIF('5th Cycle APR Raw Data-Last'!$A$3:$A$1377,'5th Cycle Summary-Final2'!$C96,'5th Cycle APR Raw Data-Last'!$S$3:$S$1377)</f>
        <v>106</v>
      </c>
      <c r="Z96" s="65">
        <f t="shared" si="14"/>
        <v>224</v>
      </c>
      <c r="AA96"/>
    </row>
    <row r="97" spans="1:27" s="2" customFormat="1" ht="12.75" customHeight="1" x14ac:dyDescent="0.2">
      <c r="A97" s="2" t="s">
        <v>5</v>
      </c>
      <c r="B97" s="2" t="s">
        <v>3</v>
      </c>
      <c r="C97" s="10" t="s">
        <v>70</v>
      </c>
      <c r="D97" s="65">
        <f>VLOOKUP(C97,'5th Cycle APR Raw Data-Last'!$A$3:$S$1377,6,FALSE)</f>
        <v>447</v>
      </c>
      <c r="E97" s="65">
        <f>SUMIF('5th Cycle APR Raw Data-Last'!$A$3:$A$1377,'5th Cycle Summary-Final2'!$C97,'5th Cycle APR Raw Data-Last'!G$3:G$1377)</f>
        <v>39</v>
      </c>
      <c r="F97" s="65">
        <f>SUMIF('5th Cycle APR Raw Data-Last'!$A$3:$A$1377,'5th Cycle Summary-Final2'!$C97,'5th Cycle APR Raw Data-Last'!H$3:H$1377)</f>
        <v>39</v>
      </c>
      <c r="G97" s="65">
        <f>SUMIF('5th Cycle APR Raw Data-Last'!$A$3:$A$1377,'5th Cycle Summary-Final2'!$C97,'5th Cycle APR Raw Data-Last'!I$3:I$1377)</f>
        <v>0</v>
      </c>
      <c r="H97" s="65">
        <f t="shared" si="15"/>
        <v>408</v>
      </c>
      <c r="I97" s="66">
        <f t="shared" si="16"/>
        <v>8.7248322147651006E-2</v>
      </c>
      <c r="J97" s="65">
        <f>VLOOKUP(C97,'5th Cycle APR Raw Data-Last'!$A$3:$S$1377,10,FALSE)</f>
        <v>263</v>
      </c>
      <c r="K97" s="65">
        <f>SUMIF('5th Cycle APR Raw Data-Last'!$A$3:$A$1377,'5th Cycle Summary-Final2'!$C97,'5th Cycle APR Raw Data-Last'!K$3:K$1377)</f>
        <v>56</v>
      </c>
      <c r="L97" s="65">
        <f>SUMIF('5th Cycle APR Raw Data-Last'!$A$3:$A$1377,'5th Cycle Summary-Final2'!$C97,'5th Cycle APR Raw Data-Last'!L$3:L$1377)</f>
        <v>56</v>
      </c>
      <c r="M97" s="65">
        <f>SUMIF('5th Cycle APR Raw Data-Last'!$A$3:$A$1377,'5th Cycle Summary-Final2'!$C97,'5th Cycle APR Raw Data-Last'!M$3:M$1377)</f>
        <v>0</v>
      </c>
      <c r="N97" s="65">
        <f t="shared" si="17"/>
        <v>207</v>
      </c>
      <c r="O97" s="66">
        <f t="shared" si="9"/>
        <v>0.21292775665399238</v>
      </c>
      <c r="P97" s="65">
        <f>VLOOKUP(C97,'5th Cycle APR Raw Data-Last'!$A$3:$S$1377,14,FALSE)</f>
        <v>280</v>
      </c>
      <c r="Q97" s="65">
        <f>SUMIF('5th Cycle APR Raw Data-Last'!$A$3:$A$1377,'5th Cycle Summary-Final2'!$C97,'5th Cycle APR Raw Data-Last'!$O$3:$O$1377)</f>
        <v>130</v>
      </c>
      <c r="R97" s="65">
        <f t="shared" si="10"/>
        <v>150</v>
      </c>
      <c r="S97" s="66">
        <f t="shared" si="11"/>
        <v>0.4642857142857143</v>
      </c>
      <c r="T97" s="65">
        <f>VLOOKUP(C97,'5th Cycle APR Raw Data-Last'!$A$3:$S$1377,16,FALSE)</f>
        <v>708</v>
      </c>
      <c r="U97" s="65">
        <f>SUMIF('5th Cycle APR Raw Data-Last'!$A$3:$A$1377,'5th Cycle Summary-Final2'!$C97,'5th Cycle APR Raw Data-Last'!$Q$3:$Q$1377)</f>
        <v>83</v>
      </c>
      <c r="V97" s="65">
        <f t="shared" si="12"/>
        <v>625</v>
      </c>
      <c r="W97" s="66">
        <f t="shared" si="13"/>
        <v>0.1172316384180791</v>
      </c>
      <c r="X97" s="65">
        <f>VLOOKUP(C97,'5th Cycle APR Raw Data-Last'!$A$3:$S$1377,18,FALSE)</f>
        <v>1698</v>
      </c>
      <c r="Y97" s="65">
        <f>SUMIF('5th Cycle APR Raw Data-Last'!$A$3:$A$1377,'5th Cycle Summary-Final2'!$C97,'5th Cycle APR Raw Data-Last'!$S$3:$S$1377)</f>
        <v>308</v>
      </c>
      <c r="Z97" s="65">
        <f t="shared" si="14"/>
        <v>1390</v>
      </c>
      <c r="AA97"/>
    </row>
    <row r="98" spans="1:27" s="2" customFormat="1" ht="12.75" customHeight="1" x14ac:dyDescent="0.2">
      <c r="A98" s="2" t="s">
        <v>5</v>
      </c>
      <c r="B98" s="2" t="s">
        <v>3</v>
      </c>
      <c r="C98" s="10" t="s">
        <v>1042</v>
      </c>
      <c r="D98" s="65">
        <f>VLOOKUP(C98,'5th Cycle APR Raw Data-Last'!$A$3:$S$1377,6,FALSE)</f>
        <v>23</v>
      </c>
      <c r="E98" s="65">
        <f>SUMIF('5th Cycle APR Raw Data-Last'!$A$3:$A$1377,'5th Cycle Summary-Final2'!$C98,'5th Cycle APR Raw Data-Last'!G$3:G$1377)</f>
        <v>0</v>
      </c>
      <c r="F98" s="65">
        <f>SUMIF('5th Cycle APR Raw Data-Last'!$A$3:$A$1377,'5th Cycle Summary-Final2'!$C98,'5th Cycle APR Raw Data-Last'!H$3:H$1377)</f>
        <v>0</v>
      </c>
      <c r="G98" s="65">
        <f>SUMIF('5th Cycle APR Raw Data-Last'!$A$3:$A$1377,'5th Cycle Summary-Final2'!$C98,'5th Cycle APR Raw Data-Last'!I$3:I$1377)</f>
        <v>0</v>
      </c>
      <c r="H98" s="65">
        <f t="shared" si="15"/>
        <v>23</v>
      </c>
      <c r="I98" s="66">
        <f t="shared" si="16"/>
        <v>0</v>
      </c>
      <c r="J98" s="65">
        <f>VLOOKUP(C98,'5th Cycle APR Raw Data-Last'!$A$3:$S$1377,10,FALSE)</f>
        <v>14</v>
      </c>
      <c r="K98" s="65">
        <f>SUMIF('5th Cycle APR Raw Data-Last'!$A$3:$A$1377,'5th Cycle Summary-Final2'!$C98,'5th Cycle APR Raw Data-Last'!K$3:K$1377)</f>
        <v>0</v>
      </c>
      <c r="L98" s="65">
        <f>SUMIF('5th Cycle APR Raw Data-Last'!$A$3:$A$1377,'5th Cycle Summary-Final2'!$C98,'5th Cycle APR Raw Data-Last'!L$3:L$1377)</f>
        <v>0</v>
      </c>
      <c r="M98" s="65">
        <f>SUMIF('5th Cycle APR Raw Data-Last'!$A$3:$A$1377,'5th Cycle Summary-Final2'!$C98,'5th Cycle APR Raw Data-Last'!M$3:M$1377)</f>
        <v>0</v>
      </c>
      <c r="N98" s="65">
        <f t="shared" si="17"/>
        <v>14</v>
      </c>
      <c r="O98" s="66">
        <f t="shared" si="9"/>
        <v>0</v>
      </c>
      <c r="P98" s="65">
        <f>VLOOKUP(C98,'5th Cycle APR Raw Data-Last'!$A$3:$S$1377,14,FALSE)</f>
        <v>14</v>
      </c>
      <c r="Q98" s="65">
        <f>SUMIF('5th Cycle APR Raw Data-Last'!$A$3:$A$1377,'5th Cycle Summary-Final2'!$C98,'5th Cycle APR Raw Data-Last'!$O$3:$O$1377)</f>
        <v>0</v>
      </c>
      <c r="R98" s="65">
        <f t="shared" si="10"/>
        <v>14</v>
      </c>
      <c r="S98" s="66">
        <f t="shared" si="11"/>
        <v>0</v>
      </c>
      <c r="T98" s="65">
        <f>VLOOKUP(C98,'5th Cycle APR Raw Data-Last'!$A$3:$S$1377,16,FALSE)</f>
        <v>35</v>
      </c>
      <c r="U98" s="65">
        <f>SUMIF('5th Cycle APR Raw Data-Last'!$A$3:$A$1377,'5th Cycle Summary-Final2'!$C98,'5th Cycle APR Raw Data-Last'!$Q$3:$Q$1377)</f>
        <v>355</v>
      </c>
      <c r="V98" s="65">
        <f t="shared" si="12"/>
        <v>0</v>
      </c>
      <c r="W98" s="66">
        <f t="shared" si="13"/>
        <v>10.142857142857142</v>
      </c>
      <c r="X98" s="65">
        <f>VLOOKUP(C98,'5th Cycle APR Raw Data-Last'!$A$3:$S$1377,18,FALSE)</f>
        <v>86</v>
      </c>
      <c r="Y98" s="65">
        <f>SUMIF('5th Cycle APR Raw Data-Last'!$A$3:$A$1377,'5th Cycle Summary-Final2'!$C98,'5th Cycle APR Raw Data-Last'!$S$3:$S$1377)</f>
        <v>355</v>
      </c>
      <c r="Z98" s="65">
        <f t="shared" si="14"/>
        <v>51</v>
      </c>
      <c r="AA98"/>
    </row>
    <row r="99" spans="1:27" s="2" customFormat="1" ht="12.75" customHeight="1" x14ac:dyDescent="0.2">
      <c r="A99" s="2" t="s">
        <v>5</v>
      </c>
      <c r="B99" s="2" t="s">
        <v>3</v>
      </c>
      <c r="C99" s="10" t="s">
        <v>1043</v>
      </c>
      <c r="D99" s="65">
        <f>VLOOKUP(C99,'5th Cycle APR Raw Data-Last'!$A$3:$S$1377,6,FALSE)</f>
        <v>98</v>
      </c>
      <c r="E99" s="65">
        <f>SUMIF('5th Cycle APR Raw Data-Last'!$A$3:$A$1377,'5th Cycle Summary-Final2'!$C99,'5th Cycle APR Raw Data-Last'!G$3:G$1377)</f>
        <v>0</v>
      </c>
      <c r="F99" s="65">
        <f>SUMIF('5th Cycle APR Raw Data-Last'!$A$3:$A$1377,'5th Cycle Summary-Final2'!$C99,'5th Cycle APR Raw Data-Last'!H$3:H$1377)</f>
        <v>0</v>
      </c>
      <c r="G99" s="65">
        <f>SUMIF('5th Cycle APR Raw Data-Last'!$A$3:$A$1377,'5th Cycle Summary-Final2'!$C99,'5th Cycle APR Raw Data-Last'!I$3:I$1377)</f>
        <v>0</v>
      </c>
      <c r="H99" s="65">
        <f t="shared" si="15"/>
        <v>98</v>
      </c>
      <c r="I99" s="66">
        <f t="shared" si="16"/>
        <v>0</v>
      </c>
      <c r="J99" s="65">
        <f>VLOOKUP(C99,'5th Cycle APR Raw Data-Last'!$A$3:$S$1377,10,FALSE)</f>
        <v>59</v>
      </c>
      <c r="K99" s="65">
        <f>SUMIF('5th Cycle APR Raw Data-Last'!$A$3:$A$1377,'5th Cycle Summary-Final2'!$C99,'5th Cycle APR Raw Data-Last'!K$3:K$1377)</f>
        <v>0</v>
      </c>
      <c r="L99" s="65">
        <f>SUMIF('5th Cycle APR Raw Data-Last'!$A$3:$A$1377,'5th Cycle Summary-Final2'!$C99,'5th Cycle APR Raw Data-Last'!L$3:L$1377)</f>
        <v>0</v>
      </c>
      <c r="M99" s="65">
        <f>SUMIF('5th Cycle APR Raw Data-Last'!$A$3:$A$1377,'5th Cycle Summary-Final2'!$C99,'5th Cycle APR Raw Data-Last'!M$3:M$1377)</f>
        <v>0</v>
      </c>
      <c r="N99" s="65">
        <f t="shared" si="17"/>
        <v>59</v>
      </c>
      <c r="O99" s="66">
        <f t="shared" si="9"/>
        <v>0</v>
      </c>
      <c r="P99" s="65">
        <f>VLOOKUP(C99,'5th Cycle APR Raw Data-Last'!$A$3:$S$1377,14,FALSE)</f>
        <v>64</v>
      </c>
      <c r="Q99" s="65">
        <f>SUMIF('5th Cycle APR Raw Data-Last'!$A$3:$A$1377,'5th Cycle Summary-Final2'!$C99,'5th Cycle APR Raw Data-Last'!$O$3:$O$1377)</f>
        <v>16</v>
      </c>
      <c r="R99" s="65">
        <f t="shared" si="10"/>
        <v>48</v>
      </c>
      <c r="S99" s="66">
        <f t="shared" si="11"/>
        <v>0.25</v>
      </c>
      <c r="T99" s="65">
        <f>VLOOKUP(C99,'5th Cycle APR Raw Data-Last'!$A$3:$S$1377,16,FALSE)</f>
        <v>152</v>
      </c>
      <c r="U99" s="65">
        <f>SUMIF('5th Cycle APR Raw Data-Last'!$A$3:$A$1377,'5th Cycle Summary-Final2'!$C99,'5th Cycle APR Raw Data-Last'!$Q$3:$Q$1377)</f>
        <v>316</v>
      </c>
      <c r="V99" s="65">
        <f t="shared" si="12"/>
        <v>0</v>
      </c>
      <c r="W99" s="66">
        <f t="shared" si="13"/>
        <v>2.0789473684210527</v>
      </c>
      <c r="X99" s="65">
        <f>VLOOKUP(C99,'5th Cycle APR Raw Data-Last'!$A$3:$S$1377,18,FALSE)</f>
        <v>373</v>
      </c>
      <c r="Y99" s="65">
        <f>SUMIF('5th Cycle APR Raw Data-Last'!$A$3:$A$1377,'5th Cycle Summary-Final2'!$C99,'5th Cycle APR Raw Data-Last'!$S$3:$S$1377)</f>
        <v>332</v>
      </c>
      <c r="Z99" s="65">
        <f t="shared" si="14"/>
        <v>205</v>
      </c>
      <c r="AA99"/>
    </row>
    <row r="100" spans="1:27" s="2" customFormat="1" ht="12.75" customHeight="1" x14ac:dyDescent="0.2">
      <c r="A100" s="2" t="s">
        <v>5</v>
      </c>
      <c r="B100" s="2" t="s">
        <v>3</v>
      </c>
      <c r="C100" s="10" t="s">
        <v>96</v>
      </c>
      <c r="D100" s="65">
        <f>VLOOKUP(C100,'5th Cycle APR Raw Data-Last'!$A$3:$S$1377,6,FALSE)</f>
        <v>94</v>
      </c>
      <c r="E100" s="65">
        <f>SUMIF('5th Cycle APR Raw Data-Last'!$A$3:$A$1377,'5th Cycle Summary-Final2'!$C100,'5th Cycle APR Raw Data-Last'!G$3:G$1377)</f>
        <v>0</v>
      </c>
      <c r="F100" s="65">
        <f>SUMIF('5th Cycle APR Raw Data-Last'!$A$3:$A$1377,'5th Cycle Summary-Final2'!$C100,'5th Cycle APR Raw Data-Last'!H$3:H$1377)</f>
        <v>0</v>
      </c>
      <c r="G100" s="65">
        <f>SUMIF('5th Cycle APR Raw Data-Last'!$A$3:$A$1377,'5th Cycle Summary-Final2'!$C100,'5th Cycle APR Raw Data-Last'!I$3:I$1377)</f>
        <v>0</v>
      </c>
      <c r="H100" s="65">
        <f t="shared" si="15"/>
        <v>94</v>
      </c>
      <c r="I100" s="66">
        <f t="shared" si="16"/>
        <v>0</v>
      </c>
      <c r="J100" s="65">
        <f>VLOOKUP(C100,'5th Cycle APR Raw Data-Last'!$A$3:$S$1377,10,FALSE)</f>
        <v>60</v>
      </c>
      <c r="K100" s="65">
        <f>SUMIF('5th Cycle APR Raw Data-Last'!$A$3:$A$1377,'5th Cycle Summary-Final2'!$C100,'5th Cycle APR Raw Data-Last'!K$3:K$1377)</f>
        <v>0</v>
      </c>
      <c r="L100" s="65">
        <f>SUMIF('5th Cycle APR Raw Data-Last'!$A$3:$A$1377,'5th Cycle Summary-Final2'!$C100,'5th Cycle APR Raw Data-Last'!L$3:L$1377)</f>
        <v>0</v>
      </c>
      <c r="M100" s="65">
        <f>SUMIF('5th Cycle APR Raw Data-Last'!$A$3:$A$1377,'5th Cycle Summary-Final2'!$C100,'5th Cycle APR Raw Data-Last'!M$3:M$1377)</f>
        <v>0</v>
      </c>
      <c r="N100" s="65">
        <f t="shared" si="17"/>
        <v>60</v>
      </c>
      <c r="O100" s="66">
        <f t="shared" si="9"/>
        <v>0</v>
      </c>
      <c r="P100" s="65">
        <f>VLOOKUP(C100,'5th Cycle APR Raw Data-Last'!$A$3:$S$1377,14,FALSE)</f>
        <v>67</v>
      </c>
      <c r="Q100" s="65">
        <f>SUMIF('5th Cycle APR Raw Data-Last'!$A$3:$A$1377,'5th Cycle Summary-Final2'!$C100,'5th Cycle APR Raw Data-Last'!$O$3:$O$1377)</f>
        <v>0</v>
      </c>
      <c r="R100" s="65">
        <f t="shared" si="10"/>
        <v>67</v>
      </c>
      <c r="S100" s="66">
        <f t="shared" si="11"/>
        <v>0</v>
      </c>
      <c r="T100" s="65">
        <f>VLOOKUP(C100,'5th Cycle APR Raw Data-Last'!$A$3:$S$1377,16,FALSE)</f>
        <v>180</v>
      </c>
      <c r="U100" s="65">
        <f>SUMIF('5th Cycle APR Raw Data-Last'!$A$3:$A$1377,'5th Cycle Summary-Final2'!$C100,'5th Cycle APR Raw Data-Last'!$Q$3:$Q$1377)</f>
        <v>0</v>
      </c>
      <c r="V100" s="65">
        <f t="shared" si="12"/>
        <v>180</v>
      </c>
      <c r="W100" s="66">
        <f t="shared" si="13"/>
        <v>0</v>
      </c>
      <c r="X100" s="65">
        <f>VLOOKUP(C100,'5th Cycle APR Raw Data-Last'!$A$3:$S$1377,18,FALSE)</f>
        <v>401</v>
      </c>
      <c r="Y100" s="65">
        <f>SUMIF('5th Cycle APR Raw Data-Last'!$A$3:$A$1377,'5th Cycle Summary-Final2'!$C100,'5th Cycle APR Raw Data-Last'!$S$3:$S$1377)</f>
        <v>0</v>
      </c>
      <c r="Z100" s="65">
        <f t="shared" si="14"/>
        <v>401</v>
      </c>
      <c r="AA100"/>
    </row>
    <row r="101" spans="1:27" s="2" customFormat="1" ht="12.75" customHeight="1" x14ac:dyDescent="0.2">
      <c r="A101" s="2" t="s">
        <v>5</v>
      </c>
      <c r="B101" s="2" t="s">
        <v>3</v>
      </c>
      <c r="C101" s="10" t="s">
        <v>1047</v>
      </c>
      <c r="D101" s="65">
        <f>VLOOKUP(C101,'5th Cycle APR Raw Data-Last'!$A$3:$S$1377,6,FALSE)</f>
        <v>308</v>
      </c>
      <c r="E101" s="65">
        <f>SUMIF('5th Cycle APR Raw Data-Last'!$A$3:$A$1377,'5th Cycle Summary-Final2'!$C101,'5th Cycle APR Raw Data-Last'!G$3:G$1377)</f>
        <v>0</v>
      </c>
      <c r="F101" s="65">
        <f>SUMIF('5th Cycle APR Raw Data-Last'!$A$3:$A$1377,'5th Cycle Summary-Final2'!$C101,'5th Cycle APR Raw Data-Last'!H$3:H$1377)</f>
        <v>0</v>
      </c>
      <c r="G101" s="65">
        <f>SUMIF('5th Cycle APR Raw Data-Last'!$A$3:$A$1377,'5th Cycle Summary-Final2'!$C101,'5th Cycle APR Raw Data-Last'!I$3:I$1377)</f>
        <v>0</v>
      </c>
      <c r="H101" s="65">
        <f t="shared" si="15"/>
        <v>308</v>
      </c>
      <c r="I101" s="66">
        <f t="shared" si="16"/>
        <v>0</v>
      </c>
      <c r="J101" s="65">
        <f>VLOOKUP(C101,'5th Cycle APR Raw Data-Last'!$A$3:$S$1377,10,FALSE)</f>
        <v>182</v>
      </c>
      <c r="K101" s="65">
        <f>SUMIF('5th Cycle APR Raw Data-Last'!$A$3:$A$1377,'5th Cycle Summary-Final2'!$C101,'5th Cycle APR Raw Data-Last'!K$3:K$1377)</f>
        <v>0</v>
      </c>
      <c r="L101" s="65">
        <f>SUMIF('5th Cycle APR Raw Data-Last'!$A$3:$A$1377,'5th Cycle Summary-Final2'!$C101,'5th Cycle APR Raw Data-Last'!L$3:L$1377)</f>
        <v>0</v>
      </c>
      <c r="M101" s="65">
        <f>SUMIF('5th Cycle APR Raw Data-Last'!$A$3:$A$1377,'5th Cycle Summary-Final2'!$C101,'5th Cycle APR Raw Data-Last'!M$3:M$1377)</f>
        <v>0</v>
      </c>
      <c r="N101" s="65">
        <f t="shared" si="17"/>
        <v>182</v>
      </c>
      <c r="O101" s="66">
        <f t="shared" si="9"/>
        <v>0</v>
      </c>
      <c r="P101" s="65">
        <f>VLOOKUP(C101,'5th Cycle APR Raw Data-Last'!$A$3:$S$1377,14,FALSE)</f>
        <v>190</v>
      </c>
      <c r="Q101" s="65">
        <f>SUMIF('5th Cycle APR Raw Data-Last'!$A$3:$A$1377,'5th Cycle Summary-Final2'!$C101,'5th Cycle APR Raw Data-Last'!$O$3:$O$1377)</f>
        <v>0</v>
      </c>
      <c r="R101" s="65">
        <f t="shared" si="10"/>
        <v>190</v>
      </c>
      <c r="S101" s="66">
        <f t="shared" si="11"/>
        <v>0</v>
      </c>
      <c r="T101" s="65">
        <f>VLOOKUP(C101,'5th Cycle APR Raw Data-Last'!$A$3:$S$1377,16,FALSE)</f>
        <v>466</v>
      </c>
      <c r="U101" s="65">
        <f>SUMIF('5th Cycle APR Raw Data-Last'!$A$3:$A$1377,'5th Cycle Summary-Final2'!$C101,'5th Cycle APR Raw Data-Last'!$Q$3:$Q$1377)</f>
        <v>271</v>
      </c>
      <c r="V101" s="65">
        <f t="shared" si="12"/>
        <v>195</v>
      </c>
      <c r="W101" s="66">
        <f t="shared" si="13"/>
        <v>0.58154506437768239</v>
      </c>
      <c r="X101" s="65">
        <f>VLOOKUP(C101,'5th Cycle APR Raw Data-Last'!$A$3:$S$1377,18,FALSE)</f>
        <v>1146</v>
      </c>
      <c r="Y101" s="65">
        <f>SUMIF('5th Cycle APR Raw Data-Last'!$A$3:$A$1377,'5th Cycle Summary-Final2'!$C101,'5th Cycle APR Raw Data-Last'!$S$3:$S$1377)</f>
        <v>271</v>
      </c>
      <c r="Z101" s="65">
        <f t="shared" si="14"/>
        <v>875</v>
      </c>
      <c r="AA101"/>
    </row>
    <row r="102" spans="1:27" s="2" customFormat="1" ht="12.75" customHeight="1" x14ac:dyDescent="0.2">
      <c r="A102" s="2" t="s">
        <v>5</v>
      </c>
      <c r="B102" s="2" t="s">
        <v>3</v>
      </c>
      <c r="C102" s="10" t="s">
        <v>998</v>
      </c>
      <c r="D102" s="65">
        <f>VLOOKUP(C102,'5th Cycle APR Raw Data-Last'!$A$3:$S$1377,6,FALSE)</f>
        <v>210</v>
      </c>
      <c r="E102" s="65">
        <f>SUMIF('5th Cycle APR Raw Data-Last'!$A$3:$A$1377,'5th Cycle Summary-Final2'!$C102,'5th Cycle APR Raw Data-Last'!G$3:G$1377)</f>
        <v>0</v>
      </c>
      <c r="F102" s="65">
        <f>SUMIF('5th Cycle APR Raw Data-Last'!$A$3:$A$1377,'5th Cycle Summary-Final2'!$C102,'5th Cycle APR Raw Data-Last'!H$3:H$1377)</f>
        <v>0</v>
      </c>
      <c r="G102" s="65">
        <f>SUMIF('5th Cycle APR Raw Data-Last'!$A$3:$A$1377,'5th Cycle Summary-Final2'!$C102,'5th Cycle APR Raw Data-Last'!I$3:I$1377)</f>
        <v>0</v>
      </c>
      <c r="H102" s="65">
        <f t="shared" si="15"/>
        <v>210</v>
      </c>
      <c r="I102" s="66">
        <f t="shared" si="16"/>
        <v>0</v>
      </c>
      <c r="J102" s="65">
        <f>VLOOKUP(C102,'5th Cycle APR Raw Data-Last'!$A$3:$S$1377,10,FALSE)</f>
        <v>123</v>
      </c>
      <c r="K102" s="65">
        <f>SUMIF('5th Cycle APR Raw Data-Last'!$A$3:$A$1377,'5th Cycle Summary-Final2'!$C102,'5th Cycle APR Raw Data-Last'!K$3:K$1377)</f>
        <v>6</v>
      </c>
      <c r="L102" s="65">
        <f>SUMIF('5th Cycle APR Raw Data-Last'!$A$3:$A$1377,'5th Cycle Summary-Final2'!$C102,'5th Cycle APR Raw Data-Last'!L$3:L$1377)</f>
        <v>6</v>
      </c>
      <c r="M102" s="65">
        <f>SUMIF('5th Cycle APR Raw Data-Last'!$A$3:$A$1377,'5th Cycle Summary-Final2'!$C102,'5th Cycle APR Raw Data-Last'!M$3:M$1377)</f>
        <v>0</v>
      </c>
      <c r="N102" s="65">
        <f t="shared" si="17"/>
        <v>117</v>
      </c>
      <c r="O102" s="66">
        <f t="shared" si="9"/>
        <v>4.878048780487805E-2</v>
      </c>
      <c r="P102" s="65">
        <f>VLOOKUP(C102,'5th Cycle APR Raw Data-Last'!$A$3:$S$1377,14,FALSE)</f>
        <v>135</v>
      </c>
      <c r="Q102" s="65">
        <f>SUMIF('5th Cycle APR Raw Data-Last'!$A$3:$A$1377,'5th Cycle Summary-Final2'!$C102,'5th Cycle APR Raw Data-Last'!$O$3:$O$1377)</f>
        <v>70</v>
      </c>
      <c r="R102" s="65">
        <f t="shared" si="10"/>
        <v>65</v>
      </c>
      <c r="S102" s="66">
        <f t="shared" si="11"/>
        <v>0.51851851851851849</v>
      </c>
      <c r="T102" s="65">
        <f>VLOOKUP(C102,'5th Cycle APR Raw Data-Last'!$A$3:$S$1377,16,FALSE)</f>
        <v>346</v>
      </c>
      <c r="U102" s="65">
        <f>SUMIF('5th Cycle APR Raw Data-Last'!$A$3:$A$1377,'5th Cycle Summary-Final2'!$C102,'5th Cycle APR Raw Data-Last'!$Q$3:$Q$1377)</f>
        <v>69</v>
      </c>
      <c r="V102" s="65">
        <f t="shared" si="12"/>
        <v>277</v>
      </c>
      <c r="W102" s="66">
        <f t="shared" si="13"/>
        <v>0.19942196531791909</v>
      </c>
      <c r="X102" s="65">
        <f>VLOOKUP(C102,'5th Cycle APR Raw Data-Last'!$A$3:$S$1377,18,FALSE)</f>
        <v>814</v>
      </c>
      <c r="Y102" s="65">
        <f>SUMIF('5th Cycle APR Raw Data-Last'!$A$3:$A$1377,'5th Cycle Summary-Final2'!$C102,'5th Cycle APR Raw Data-Last'!$S$3:$S$1377)</f>
        <v>145</v>
      </c>
      <c r="Z102" s="65">
        <f t="shared" si="14"/>
        <v>669</v>
      </c>
      <c r="AA102"/>
    </row>
    <row r="103" spans="1:27" s="2" customFormat="1" ht="12.75" customHeight="1" x14ac:dyDescent="0.2">
      <c r="A103" s="2" t="s">
        <v>5</v>
      </c>
      <c r="B103" s="2" t="s">
        <v>3</v>
      </c>
      <c r="C103" s="10" t="s">
        <v>109</v>
      </c>
      <c r="D103" s="65">
        <f>VLOOKUP(C103,'5th Cycle APR Raw Data-Last'!$A$3:$S$1377,6,FALSE)</f>
        <v>87</v>
      </c>
      <c r="E103" s="65">
        <f>SUMIF('5th Cycle APR Raw Data-Last'!$A$3:$A$1377,'5th Cycle Summary-Final2'!$C103,'5th Cycle APR Raw Data-Last'!G$3:G$1377)</f>
        <v>42</v>
      </c>
      <c r="F103" s="65">
        <f>SUMIF('5th Cycle APR Raw Data-Last'!$A$3:$A$1377,'5th Cycle Summary-Final2'!$C103,'5th Cycle APR Raw Data-Last'!H$3:H$1377)</f>
        <v>42</v>
      </c>
      <c r="G103" s="65">
        <f>SUMIF('5th Cycle APR Raw Data-Last'!$A$3:$A$1377,'5th Cycle Summary-Final2'!$C103,'5th Cycle APR Raw Data-Last'!I$3:I$1377)</f>
        <v>0</v>
      </c>
      <c r="H103" s="65">
        <f t="shared" si="15"/>
        <v>45</v>
      </c>
      <c r="I103" s="66">
        <f t="shared" si="16"/>
        <v>0.48275862068965519</v>
      </c>
      <c r="J103" s="65">
        <f>VLOOKUP(C103,'5th Cycle APR Raw Data-Last'!$A$3:$S$1377,10,FALSE)</f>
        <v>53</v>
      </c>
      <c r="K103" s="65">
        <f>SUMIF('5th Cycle APR Raw Data-Last'!$A$3:$A$1377,'5th Cycle Summary-Final2'!$C103,'5th Cycle APR Raw Data-Last'!K$3:K$1377)</f>
        <v>1</v>
      </c>
      <c r="L103" s="65">
        <f>SUMIF('5th Cycle APR Raw Data-Last'!$A$3:$A$1377,'5th Cycle Summary-Final2'!$C103,'5th Cycle APR Raw Data-Last'!L$3:L$1377)</f>
        <v>1</v>
      </c>
      <c r="M103" s="65">
        <f>SUMIF('5th Cycle APR Raw Data-Last'!$A$3:$A$1377,'5th Cycle Summary-Final2'!$C103,'5th Cycle APR Raw Data-Last'!M$3:M$1377)</f>
        <v>0</v>
      </c>
      <c r="N103" s="65">
        <f t="shared" si="17"/>
        <v>52</v>
      </c>
      <c r="O103" s="66">
        <f t="shared" si="9"/>
        <v>1.8867924528301886E-2</v>
      </c>
      <c r="P103" s="65">
        <f>VLOOKUP(C103,'5th Cycle APR Raw Data-Last'!$A$3:$S$1377,14,FALSE)</f>
        <v>55</v>
      </c>
      <c r="Q103" s="65">
        <f>SUMIF('5th Cycle APR Raw Data-Last'!$A$3:$A$1377,'5th Cycle Summary-Final2'!$C103,'5th Cycle APR Raw Data-Last'!$O$3:$O$1377)</f>
        <v>3</v>
      </c>
      <c r="R103" s="65">
        <f t="shared" si="10"/>
        <v>52</v>
      </c>
      <c r="S103" s="66">
        <f t="shared" si="11"/>
        <v>5.4545454545454543E-2</v>
      </c>
      <c r="T103" s="65">
        <f>VLOOKUP(C103,'5th Cycle APR Raw Data-Last'!$A$3:$S$1377,16,FALSE)</f>
        <v>142</v>
      </c>
      <c r="U103" s="65">
        <f>SUMIF('5th Cycle APR Raw Data-Last'!$A$3:$A$1377,'5th Cycle Summary-Final2'!$C103,'5th Cycle APR Raw Data-Last'!$Q$3:$Q$1377)</f>
        <v>1</v>
      </c>
      <c r="V103" s="65">
        <f t="shared" si="12"/>
        <v>141</v>
      </c>
      <c r="W103" s="66">
        <f t="shared" si="13"/>
        <v>7.0422535211267607E-3</v>
      </c>
      <c r="X103" s="65">
        <f>VLOOKUP(C103,'5th Cycle APR Raw Data-Last'!$A$3:$S$1377,18,FALSE)</f>
        <v>337</v>
      </c>
      <c r="Y103" s="65">
        <f>SUMIF('5th Cycle APR Raw Data-Last'!$A$3:$A$1377,'5th Cycle Summary-Final2'!$C103,'5th Cycle APR Raw Data-Last'!$S$3:$S$1377)</f>
        <v>47</v>
      </c>
      <c r="Z103" s="65">
        <f t="shared" si="14"/>
        <v>290</v>
      </c>
      <c r="AA103"/>
    </row>
    <row r="104" spans="1:27" s="2" customFormat="1" ht="12.75" customHeight="1" x14ac:dyDescent="0.2">
      <c r="A104" s="2" t="s">
        <v>5</v>
      </c>
      <c r="B104" s="2" t="s">
        <v>3</v>
      </c>
      <c r="C104" s="10" t="s">
        <v>999</v>
      </c>
      <c r="D104" s="65">
        <f>VLOOKUP(C104,'5th Cycle APR Raw Data-Last'!$A$3:$S$1377,6,FALSE)</f>
        <v>529</v>
      </c>
      <c r="E104" s="65">
        <f>SUMIF('5th Cycle APR Raw Data-Last'!$A$3:$A$1377,'5th Cycle Summary-Final2'!$C104,'5th Cycle APR Raw Data-Last'!G$3:G$1377)</f>
        <v>241</v>
      </c>
      <c r="F104" s="65">
        <f>SUMIF('5th Cycle APR Raw Data-Last'!$A$3:$A$1377,'5th Cycle Summary-Final2'!$C104,'5th Cycle APR Raw Data-Last'!H$3:H$1377)</f>
        <v>241</v>
      </c>
      <c r="G104" s="65">
        <f>SUMIF('5th Cycle APR Raw Data-Last'!$A$3:$A$1377,'5th Cycle Summary-Final2'!$C104,'5th Cycle APR Raw Data-Last'!I$3:I$1377)</f>
        <v>0</v>
      </c>
      <c r="H104" s="65">
        <f t="shared" si="15"/>
        <v>288</v>
      </c>
      <c r="I104" s="66">
        <f t="shared" si="16"/>
        <v>0.45557655954631382</v>
      </c>
      <c r="J104" s="65">
        <f>VLOOKUP(C104,'5th Cycle APR Raw Data-Last'!$A$3:$S$1377,10,FALSE)</f>
        <v>315</v>
      </c>
      <c r="K104" s="65">
        <f>SUMIF('5th Cycle APR Raw Data-Last'!$A$3:$A$1377,'5th Cycle Summary-Final2'!$C104,'5th Cycle APR Raw Data-Last'!K$3:K$1377)</f>
        <v>36</v>
      </c>
      <c r="L104" s="65">
        <f>SUMIF('5th Cycle APR Raw Data-Last'!$A$3:$A$1377,'5th Cycle Summary-Final2'!$C104,'5th Cycle APR Raw Data-Last'!L$3:L$1377)</f>
        <v>36</v>
      </c>
      <c r="M104" s="65">
        <f>SUMIF('5th Cycle APR Raw Data-Last'!$A$3:$A$1377,'5th Cycle Summary-Final2'!$C104,'5th Cycle APR Raw Data-Last'!M$3:M$1377)</f>
        <v>0</v>
      </c>
      <c r="N104" s="65">
        <f t="shared" si="17"/>
        <v>279</v>
      </c>
      <c r="O104" s="66">
        <f t="shared" si="9"/>
        <v>0.11428571428571428</v>
      </c>
      <c r="P104" s="65">
        <f>VLOOKUP(C104,'5th Cycle APR Raw Data-Last'!$A$3:$S$1377,14,FALSE)</f>
        <v>352</v>
      </c>
      <c r="Q104" s="65">
        <f>SUMIF('5th Cycle APR Raw Data-Last'!$A$3:$A$1377,'5th Cycle Summary-Final2'!$C104,'5th Cycle APR Raw Data-Last'!$O$3:$O$1377)</f>
        <v>2</v>
      </c>
      <c r="R104" s="65">
        <f t="shared" si="10"/>
        <v>350</v>
      </c>
      <c r="S104" s="66">
        <f t="shared" si="11"/>
        <v>5.681818181818182E-3</v>
      </c>
      <c r="T104" s="65">
        <f>VLOOKUP(C104,'5th Cycle APR Raw Data-Last'!$A$3:$S$1377,16,FALSE)</f>
        <v>946</v>
      </c>
      <c r="U104" s="65">
        <f>SUMIF('5th Cycle APR Raw Data-Last'!$A$3:$A$1377,'5th Cycle Summary-Final2'!$C104,'5th Cycle APR Raw Data-Last'!$Q$3:$Q$1377)</f>
        <v>254</v>
      </c>
      <c r="V104" s="65">
        <f t="shared" si="12"/>
        <v>692</v>
      </c>
      <c r="W104" s="66">
        <f t="shared" si="13"/>
        <v>0.26849894291754756</v>
      </c>
      <c r="X104" s="65">
        <f>VLOOKUP(C104,'5th Cycle APR Raw Data-Last'!$A$3:$S$1377,18,FALSE)</f>
        <v>2142</v>
      </c>
      <c r="Y104" s="65">
        <f>SUMIF('5th Cycle APR Raw Data-Last'!$A$3:$A$1377,'5th Cycle Summary-Final2'!$C104,'5th Cycle APR Raw Data-Last'!$S$3:$S$1377)</f>
        <v>533</v>
      </c>
      <c r="Z104" s="65">
        <f t="shared" si="14"/>
        <v>1609</v>
      </c>
      <c r="AA104"/>
    </row>
    <row r="105" spans="1:27" s="2" customFormat="1" ht="12.75" customHeight="1" x14ac:dyDescent="0.2">
      <c r="A105" s="2" t="s">
        <v>5</v>
      </c>
      <c r="B105" s="2" t="s">
        <v>3</v>
      </c>
      <c r="C105" s="10" t="s">
        <v>134</v>
      </c>
      <c r="D105" s="65">
        <f>VLOOKUP(C105,'5th Cycle APR Raw Data-Last'!$A$3:$S$1377,6,FALSE)</f>
        <v>98</v>
      </c>
      <c r="E105" s="65">
        <f>SUMIF('5th Cycle APR Raw Data-Last'!$A$3:$A$1377,'5th Cycle Summary-Final2'!$C105,'5th Cycle APR Raw Data-Last'!G$3:G$1377)</f>
        <v>0</v>
      </c>
      <c r="F105" s="65">
        <f>SUMIF('5th Cycle APR Raw Data-Last'!$A$3:$A$1377,'5th Cycle Summary-Final2'!$C105,'5th Cycle APR Raw Data-Last'!H$3:H$1377)</f>
        <v>0</v>
      </c>
      <c r="G105" s="65">
        <f>SUMIF('5th Cycle APR Raw Data-Last'!$A$3:$A$1377,'5th Cycle Summary-Final2'!$C105,'5th Cycle APR Raw Data-Last'!I$3:I$1377)</f>
        <v>0</v>
      </c>
      <c r="H105" s="65">
        <f t="shared" si="15"/>
        <v>98</v>
      </c>
      <c r="I105" s="66">
        <f t="shared" si="16"/>
        <v>0</v>
      </c>
      <c r="J105" s="65">
        <f>VLOOKUP(C105,'5th Cycle APR Raw Data-Last'!$A$3:$S$1377,10,FALSE)</f>
        <v>60</v>
      </c>
      <c r="K105" s="65">
        <f>SUMIF('5th Cycle APR Raw Data-Last'!$A$3:$A$1377,'5th Cycle Summary-Final2'!$C105,'5th Cycle APR Raw Data-Last'!K$3:K$1377)</f>
        <v>0</v>
      </c>
      <c r="L105" s="65">
        <f>SUMIF('5th Cycle APR Raw Data-Last'!$A$3:$A$1377,'5th Cycle Summary-Final2'!$C105,'5th Cycle APR Raw Data-Last'!L$3:L$1377)</f>
        <v>0</v>
      </c>
      <c r="M105" s="65">
        <f>SUMIF('5th Cycle APR Raw Data-Last'!$A$3:$A$1377,'5th Cycle Summary-Final2'!$C105,'5th Cycle APR Raw Data-Last'!M$3:M$1377)</f>
        <v>0</v>
      </c>
      <c r="N105" s="65">
        <f t="shared" si="17"/>
        <v>60</v>
      </c>
      <c r="O105" s="66">
        <f t="shared" si="9"/>
        <v>0</v>
      </c>
      <c r="P105" s="65">
        <f>VLOOKUP(C105,'5th Cycle APR Raw Data-Last'!$A$3:$S$1377,14,FALSE)</f>
        <v>66</v>
      </c>
      <c r="Q105" s="65">
        <f>SUMIF('5th Cycle APR Raw Data-Last'!$A$3:$A$1377,'5th Cycle Summary-Final2'!$C105,'5th Cycle APR Raw Data-Last'!$O$3:$O$1377)</f>
        <v>54</v>
      </c>
      <c r="R105" s="65">
        <f t="shared" si="10"/>
        <v>12</v>
      </c>
      <c r="S105" s="66">
        <f t="shared" si="11"/>
        <v>0.81818181818181823</v>
      </c>
      <c r="T105" s="65">
        <f>VLOOKUP(C105,'5th Cycle APR Raw Data-Last'!$A$3:$S$1377,16,FALSE)</f>
        <v>173</v>
      </c>
      <c r="U105" s="65">
        <f>SUMIF('5th Cycle APR Raw Data-Last'!$A$3:$A$1377,'5th Cycle Summary-Final2'!$C105,'5th Cycle APR Raw Data-Last'!$Q$3:$Q$1377)</f>
        <v>181</v>
      </c>
      <c r="V105" s="65">
        <f t="shared" si="12"/>
        <v>0</v>
      </c>
      <c r="W105" s="66">
        <f t="shared" si="13"/>
        <v>1.046242774566474</v>
      </c>
      <c r="X105" s="65">
        <f>VLOOKUP(C105,'5th Cycle APR Raw Data-Last'!$A$3:$S$1377,18,FALSE)</f>
        <v>397</v>
      </c>
      <c r="Y105" s="65">
        <f>SUMIF('5th Cycle APR Raw Data-Last'!$A$3:$A$1377,'5th Cycle Summary-Final2'!$C105,'5th Cycle APR Raw Data-Last'!$S$3:$S$1377)</f>
        <v>235</v>
      </c>
      <c r="Z105" s="65">
        <f t="shared" si="14"/>
        <v>170</v>
      </c>
      <c r="AA105"/>
    </row>
    <row r="106" spans="1:27" s="2" customFormat="1" ht="12.75" customHeight="1" x14ac:dyDescent="0.2">
      <c r="A106" s="2" t="s">
        <v>5</v>
      </c>
      <c r="B106" s="2" t="s">
        <v>3</v>
      </c>
      <c r="C106" s="10" t="s">
        <v>136</v>
      </c>
      <c r="D106" s="65">
        <f>VLOOKUP(C106,'5th Cycle APR Raw Data-Last'!$A$3:$S$1377,6,FALSE)</f>
        <v>508</v>
      </c>
      <c r="E106" s="65">
        <f>SUMIF('5th Cycle APR Raw Data-Last'!$A$3:$A$1377,'5th Cycle Summary-Final2'!$C106,'5th Cycle APR Raw Data-Last'!G$3:G$1377)</f>
        <v>88</v>
      </c>
      <c r="F106" s="65">
        <f>SUMIF('5th Cycle APR Raw Data-Last'!$A$3:$A$1377,'5th Cycle Summary-Final2'!$C106,'5th Cycle APR Raw Data-Last'!H$3:H$1377)</f>
        <v>88</v>
      </c>
      <c r="G106" s="65">
        <f>SUMIF('5th Cycle APR Raw Data-Last'!$A$3:$A$1377,'5th Cycle Summary-Final2'!$C106,'5th Cycle APR Raw Data-Last'!I$3:I$1377)</f>
        <v>0</v>
      </c>
      <c r="H106" s="65">
        <f t="shared" si="15"/>
        <v>420</v>
      </c>
      <c r="I106" s="66">
        <f t="shared" si="16"/>
        <v>0.17322834645669291</v>
      </c>
      <c r="J106" s="65">
        <f>VLOOKUP(C106,'5th Cycle APR Raw Data-Last'!$A$3:$S$1377,10,FALSE)</f>
        <v>310</v>
      </c>
      <c r="K106" s="65">
        <f>SUMIF('5th Cycle APR Raw Data-Last'!$A$3:$A$1377,'5th Cycle Summary-Final2'!$C106,'5th Cycle APR Raw Data-Last'!K$3:K$1377)</f>
        <v>97</v>
      </c>
      <c r="L106" s="65">
        <f>SUMIF('5th Cycle APR Raw Data-Last'!$A$3:$A$1377,'5th Cycle Summary-Final2'!$C106,'5th Cycle APR Raw Data-Last'!L$3:L$1377)</f>
        <v>97</v>
      </c>
      <c r="M106" s="65">
        <f>SUMIF('5th Cycle APR Raw Data-Last'!$A$3:$A$1377,'5th Cycle Summary-Final2'!$C106,'5th Cycle APR Raw Data-Last'!M$3:M$1377)</f>
        <v>0</v>
      </c>
      <c r="N106" s="65">
        <f t="shared" si="17"/>
        <v>213</v>
      </c>
      <c r="O106" s="66">
        <f t="shared" si="9"/>
        <v>0.31290322580645163</v>
      </c>
      <c r="P106" s="65">
        <f>VLOOKUP(C106,'5th Cycle APR Raw Data-Last'!$A$3:$S$1377,14,FALSE)</f>
        <v>337</v>
      </c>
      <c r="Q106" s="65">
        <f>SUMIF('5th Cycle APR Raw Data-Last'!$A$3:$A$1377,'5th Cycle Summary-Final2'!$C106,'5th Cycle APR Raw Data-Last'!$O$3:$O$1377)</f>
        <v>1</v>
      </c>
      <c r="R106" s="65">
        <f t="shared" si="10"/>
        <v>336</v>
      </c>
      <c r="S106" s="66">
        <f t="shared" si="11"/>
        <v>2.967359050445104E-3</v>
      </c>
      <c r="T106" s="65">
        <f>VLOOKUP(C106,'5th Cycle APR Raw Data-Last'!$A$3:$S$1377,16,FALSE)</f>
        <v>862</v>
      </c>
      <c r="U106" s="65">
        <f>SUMIF('5th Cycle APR Raw Data-Last'!$A$3:$A$1377,'5th Cycle Summary-Final2'!$C106,'5th Cycle APR Raw Data-Last'!$Q$3:$Q$1377)</f>
        <v>3105</v>
      </c>
      <c r="V106" s="65">
        <f t="shared" si="12"/>
        <v>0</v>
      </c>
      <c r="W106" s="66">
        <f t="shared" si="13"/>
        <v>3.6020881670533642</v>
      </c>
      <c r="X106" s="65">
        <f>VLOOKUP(C106,'5th Cycle APR Raw Data-Last'!$A$3:$S$1377,18,FALSE)</f>
        <v>2017</v>
      </c>
      <c r="Y106" s="65">
        <f>SUMIF('5th Cycle APR Raw Data-Last'!$A$3:$A$1377,'5th Cycle Summary-Final2'!$C106,'5th Cycle APR Raw Data-Last'!$S$3:$S$1377)</f>
        <v>3291</v>
      </c>
      <c r="Z106" s="65">
        <f t="shared" si="14"/>
        <v>969</v>
      </c>
      <c r="AA106"/>
    </row>
    <row r="107" spans="1:27" s="2" customFormat="1" ht="12.75" customHeight="1" x14ac:dyDescent="0.2">
      <c r="A107" s="2" t="s">
        <v>5</v>
      </c>
      <c r="B107" s="2" t="s">
        <v>3</v>
      </c>
      <c r="C107" s="10" t="s">
        <v>137</v>
      </c>
      <c r="D107" s="65">
        <f>VLOOKUP(C107,'5th Cycle APR Raw Data-Last'!$A$3:$S$1377,6,FALSE)</f>
        <v>171</v>
      </c>
      <c r="E107" s="65">
        <f>SUMIF('5th Cycle APR Raw Data-Last'!$A$3:$A$1377,'5th Cycle Summary-Final2'!$C107,'5th Cycle APR Raw Data-Last'!G$3:G$1377)</f>
        <v>0</v>
      </c>
      <c r="F107" s="65">
        <f>SUMIF('5th Cycle APR Raw Data-Last'!$A$3:$A$1377,'5th Cycle Summary-Final2'!$C107,'5th Cycle APR Raw Data-Last'!H$3:H$1377)</f>
        <v>0</v>
      </c>
      <c r="G107" s="65">
        <f>SUMIF('5th Cycle APR Raw Data-Last'!$A$3:$A$1377,'5th Cycle Summary-Final2'!$C107,'5th Cycle APR Raw Data-Last'!I$3:I$1377)</f>
        <v>0</v>
      </c>
      <c r="H107" s="65">
        <f t="shared" si="15"/>
        <v>171</v>
      </c>
      <c r="I107" s="66">
        <f t="shared" si="16"/>
        <v>0</v>
      </c>
      <c r="J107" s="65">
        <f>VLOOKUP(C107,'5th Cycle APR Raw Data-Last'!$A$3:$S$1377,10,FALSE)</f>
        <v>100</v>
      </c>
      <c r="K107" s="65">
        <f>SUMIF('5th Cycle APR Raw Data-Last'!$A$3:$A$1377,'5th Cycle Summary-Final2'!$C107,'5th Cycle APR Raw Data-Last'!K$3:K$1377)</f>
        <v>0</v>
      </c>
      <c r="L107" s="65">
        <f>SUMIF('5th Cycle APR Raw Data-Last'!$A$3:$A$1377,'5th Cycle Summary-Final2'!$C107,'5th Cycle APR Raw Data-Last'!L$3:L$1377)</f>
        <v>0</v>
      </c>
      <c r="M107" s="65">
        <f>SUMIF('5th Cycle APR Raw Data-Last'!$A$3:$A$1377,'5th Cycle Summary-Final2'!$C107,'5th Cycle APR Raw Data-Last'!M$3:M$1377)</f>
        <v>0</v>
      </c>
      <c r="N107" s="65">
        <f t="shared" si="17"/>
        <v>100</v>
      </c>
      <c r="O107" s="66">
        <f t="shared" si="9"/>
        <v>0</v>
      </c>
      <c r="P107" s="65">
        <f>VLOOKUP(C107,'5th Cycle APR Raw Data-Last'!$A$3:$S$1377,14,FALSE)</f>
        <v>108</v>
      </c>
      <c r="Q107" s="65">
        <f>SUMIF('5th Cycle APR Raw Data-Last'!$A$3:$A$1377,'5th Cycle Summary-Final2'!$C107,'5th Cycle APR Raw Data-Last'!$O$3:$O$1377)</f>
        <v>0</v>
      </c>
      <c r="R107" s="65">
        <f t="shared" si="10"/>
        <v>108</v>
      </c>
      <c r="S107" s="66">
        <f t="shared" si="11"/>
        <v>0</v>
      </c>
      <c r="T107" s="65">
        <f>VLOOKUP(C107,'5th Cycle APR Raw Data-Last'!$A$3:$S$1377,16,FALSE)</f>
        <v>307</v>
      </c>
      <c r="U107" s="65">
        <f>SUMIF('5th Cycle APR Raw Data-Last'!$A$3:$A$1377,'5th Cycle Summary-Final2'!$C107,'5th Cycle APR Raw Data-Last'!$Q$3:$Q$1377)</f>
        <v>483</v>
      </c>
      <c r="V107" s="65">
        <f t="shared" si="12"/>
        <v>0</v>
      </c>
      <c r="W107" s="66">
        <f t="shared" si="13"/>
        <v>1.5732899022801303</v>
      </c>
      <c r="X107" s="65">
        <f>VLOOKUP(C107,'5th Cycle APR Raw Data-Last'!$A$3:$S$1377,18,FALSE)</f>
        <v>686</v>
      </c>
      <c r="Y107" s="65">
        <f>SUMIF('5th Cycle APR Raw Data-Last'!$A$3:$A$1377,'5th Cycle Summary-Final2'!$C107,'5th Cycle APR Raw Data-Last'!$S$3:$S$1377)</f>
        <v>483</v>
      </c>
      <c r="Z107" s="65">
        <f t="shared" si="14"/>
        <v>379</v>
      </c>
      <c r="AA107"/>
    </row>
    <row r="108" spans="1:27" s="2" customFormat="1" ht="12.75" customHeight="1" x14ac:dyDescent="0.2">
      <c r="A108" s="2" t="s">
        <v>5</v>
      </c>
      <c r="B108" s="2" t="s">
        <v>3</v>
      </c>
      <c r="C108" s="10" t="s">
        <v>1013</v>
      </c>
      <c r="D108" s="65">
        <f>VLOOKUP(C108,'5th Cycle APR Raw Data-Last'!$A$3:$S$1377,6,FALSE)</f>
        <v>170</v>
      </c>
      <c r="E108" s="65">
        <f>SUMIF('5th Cycle APR Raw Data-Last'!$A$3:$A$1377,'5th Cycle Summary-Final2'!$C108,'5th Cycle APR Raw Data-Last'!G$3:G$1377)</f>
        <v>0</v>
      </c>
      <c r="F108" s="65">
        <f>SUMIF('5th Cycle APR Raw Data-Last'!$A$3:$A$1377,'5th Cycle Summary-Final2'!$C108,'5th Cycle APR Raw Data-Last'!H$3:H$1377)</f>
        <v>0</v>
      </c>
      <c r="G108" s="65">
        <f>SUMIF('5th Cycle APR Raw Data-Last'!$A$3:$A$1377,'5th Cycle Summary-Final2'!$C108,'5th Cycle APR Raw Data-Last'!I$3:I$1377)</f>
        <v>0</v>
      </c>
      <c r="H108" s="65">
        <f t="shared" si="15"/>
        <v>170</v>
      </c>
      <c r="I108" s="66">
        <f t="shared" si="16"/>
        <v>0</v>
      </c>
      <c r="J108" s="65">
        <f>VLOOKUP(C108,'5th Cycle APR Raw Data-Last'!$A$3:$S$1377,10,FALSE)</f>
        <v>101</v>
      </c>
      <c r="K108" s="65">
        <f>SUMIF('5th Cycle APR Raw Data-Last'!$A$3:$A$1377,'5th Cycle Summary-Final2'!$C108,'5th Cycle APR Raw Data-Last'!K$3:K$1377)</f>
        <v>127</v>
      </c>
      <c r="L108" s="65">
        <f>SUMIF('5th Cycle APR Raw Data-Last'!$A$3:$A$1377,'5th Cycle Summary-Final2'!$C108,'5th Cycle APR Raw Data-Last'!L$3:L$1377)</f>
        <v>127</v>
      </c>
      <c r="M108" s="65">
        <f>SUMIF('5th Cycle APR Raw Data-Last'!$A$3:$A$1377,'5th Cycle Summary-Final2'!$C108,'5th Cycle APR Raw Data-Last'!M$3:M$1377)</f>
        <v>0</v>
      </c>
      <c r="N108" s="65">
        <f t="shared" si="17"/>
        <v>0</v>
      </c>
      <c r="O108" s="66">
        <f t="shared" si="9"/>
        <v>1.2574257425742574</v>
      </c>
      <c r="P108" s="65">
        <f>VLOOKUP(C108,'5th Cycle APR Raw Data-Last'!$A$3:$S$1377,14,FALSE)</f>
        <v>112</v>
      </c>
      <c r="Q108" s="65">
        <f>SUMIF('5th Cycle APR Raw Data-Last'!$A$3:$A$1377,'5th Cycle Summary-Final2'!$C108,'5th Cycle APR Raw Data-Last'!$O$3:$O$1377)</f>
        <v>39</v>
      </c>
      <c r="R108" s="65">
        <f t="shared" si="10"/>
        <v>73</v>
      </c>
      <c r="S108" s="66">
        <f t="shared" si="11"/>
        <v>0.3482142857142857</v>
      </c>
      <c r="T108" s="65">
        <f>VLOOKUP(C108,'5th Cycle APR Raw Data-Last'!$A$3:$S$1377,16,FALSE)</f>
        <v>300</v>
      </c>
      <c r="U108" s="65">
        <f>SUMIF('5th Cycle APR Raw Data-Last'!$A$3:$A$1377,'5th Cycle Summary-Final2'!$C108,'5th Cycle APR Raw Data-Last'!$Q$3:$Q$1377)</f>
        <v>361</v>
      </c>
      <c r="V108" s="65">
        <f t="shared" si="12"/>
        <v>0</v>
      </c>
      <c r="W108" s="66">
        <f t="shared" si="13"/>
        <v>1.2033333333333334</v>
      </c>
      <c r="X108" s="65">
        <f>VLOOKUP(C108,'5th Cycle APR Raw Data-Last'!$A$3:$S$1377,18,FALSE)</f>
        <v>683</v>
      </c>
      <c r="Y108" s="65">
        <f>SUMIF('5th Cycle APR Raw Data-Last'!$A$3:$A$1377,'5th Cycle Summary-Final2'!$C108,'5th Cycle APR Raw Data-Last'!$S$3:$S$1377)</f>
        <v>527</v>
      </c>
      <c r="Z108" s="65">
        <f t="shared" si="14"/>
        <v>243</v>
      </c>
      <c r="AA108"/>
    </row>
    <row r="109" spans="1:27" s="2" customFormat="1" ht="12.75" customHeight="1" x14ac:dyDescent="0.2">
      <c r="A109" s="2" t="s">
        <v>5</v>
      </c>
      <c r="B109" s="2" t="s">
        <v>3</v>
      </c>
      <c r="C109" s="10" t="s">
        <v>159</v>
      </c>
      <c r="D109" s="65">
        <f>VLOOKUP(C109,'5th Cycle APR Raw Data-Last'!$A$3:$S$1377,6,FALSE)</f>
        <v>250</v>
      </c>
      <c r="E109" s="65">
        <f>SUMIF('5th Cycle APR Raw Data-Last'!$A$3:$A$1377,'5th Cycle Summary-Final2'!$C109,'5th Cycle APR Raw Data-Last'!G$3:G$1377)</f>
        <v>39</v>
      </c>
      <c r="F109" s="65">
        <f>SUMIF('5th Cycle APR Raw Data-Last'!$A$3:$A$1377,'5th Cycle Summary-Final2'!$C109,'5th Cycle APR Raw Data-Last'!H$3:H$1377)</f>
        <v>39</v>
      </c>
      <c r="G109" s="65">
        <f>SUMIF('5th Cycle APR Raw Data-Last'!$A$3:$A$1377,'5th Cycle Summary-Final2'!$C109,'5th Cycle APR Raw Data-Last'!I$3:I$1377)</f>
        <v>0</v>
      </c>
      <c r="H109" s="65">
        <f t="shared" si="15"/>
        <v>211</v>
      </c>
      <c r="I109" s="66">
        <f t="shared" si="16"/>
        <v>0.156</v>
      </c>
      <c r="J109" s="65">
        <f>VLOOKUP(C109,'5th Cycle APR Raw Data-Last'!$A$3:$S$1377,10,FALSE)</f>
        <v>150</v>
      </c>
      <c r="K109" s="65">
        <f>SUMIF('5th Cycle APR Raw Data-Last'!$A$3:$A$1377,'5th Cycle Summary-Final2'!$C109,'5th Cycle APR Raw Data-Last'!K$3:K$1377)</f>
        <v>1</v>
      </c>
      <c r="L109" s="65">
        <f>SUMIF('5th Cycle APR Raw Data-Last'!$A$3:$A$1377,'5th Cycle Summary-Final2'!$C109,'5th Cycle APR Raw Data-Last'!L$3:L$1377)</f>
        <v>1</v>
      </c>
      <c r="M109" s="65">
        <f>SUMIF('5th Cycle APR Raw Data-Last'!$A$3:$A$1377,'5th Cycle Summary-Final2'!$C109,'5th Cycle APR Raw Data-Last'!M$3:M$1377)</f>
        <v>0</v>
      </c>
      <c r="N109" s="65">
        <f t="shared" si="17"/>
        <v>149</v>
      </c>
      <c r="O109" s="66">
        <f t="shared" si="9"/>
        <v>6.6666666666666671E-3</v>
      </c>
      <c r="P109" s="65">
        <f>VLOOKUP(C109,'5th Cycle APR Raw Data-Last'!$A$3:$S$1377,14,FALSE)</f>
        <v>167</v>
      </c>
      <c r="Q109" s="65">
        <f>SUMIF('5th Cycle APR Raw Data-Last'!$A$3:$A$1377,'5th Cycle Summary-Final2'!$C109,'5th Cycle APR Raw Data-Last'!$O$3:$O$1377)</f>
        <v>0</v>
      </c>
      <c r="R109" s="65">
        <f t="shared" si="10"/>
        <v>167</v>
      </c>
      <c r="S109" s="66">
        <f t="shared" si="11"/>
        <v>0</v>
      </c>
      <c r="T109" s="65">
        <f>VLOOKUP(C109,'5th Cycle APR Raw Data-Last'!$A$3:$S$1377,16,FALSE)</f>
        <v>446</v>
      </c>
      <c r="U109" s="65">
        <f>SUMIF('5th Cycle APR Raw Data-Last'!$A$3:$A$1377,'5th Cycle Summary-Final2'!$C109,'5th Cycle APR Raw Data-Last'!$Q$3:$Q$1377)</f>
        <v>33</v>
      </c>
      <c r="V109" s="65">
        <f t="shared" si="12"/>
        <v>413</v>
      </c>
      <c r="W109" s="66">
        <f t="shared" si="13"/>
        <v>7.3991031390134535E-2</v>
      </c>
      <c r="X109" s="65">
        <f>VLOOKUP(C109,'5th Cycle APR Raw Data-Last'!$A$3:$S$1377,18,FALSE)</f>
        <v>1013</v>
      </c>
      <c r="Y109" s="65">
        <f>SUMIF('5th Cycle APR Raw Data-Last'!$A$3:$A$1377,'5th Cycle Summary-Final2'!$C109,'5th Cycle APR Raw Data-Last'!$S$3:$S$1377)</f>
        <v>73</v>
      </c>
      <c r="Z109" s="65">
        <f t="shared" si="14"/>
        <v>940</v>
      </c>
      <c r="AA109"/>
    </row>
    <row r="110" spans="1:27" s="2" customFormat="1" ht="12.75" customHeight="1" x14ac:dyDescent="0.2">
      <c r="A110" s="2" t="s">
        <v>5</v>
      </c>
      <c r="B110" s="2" t="s">
        <v>3</v>
      </c>
      <c r="C110" s="10" t="s">
        <v>1052</v>
      </c>
      <c r="D110" s="65">
        <f>VLOOKUP(C110,'5th Cycle APR Raw Data-Last'!$A$3:$S$1377,6,FALSE)</f>
        <v>4</v>
      </c>
      <c r="E110" s="65">
        <f>SUMIF('5th Cycle APR Raw Data-Last'!$A$3:$A$1377,'5th Cycle Summary-Final2'!$C110,'5th Cycle APR Raw Data-Last'!G$3:G$1377)</f>
        <v>3</v>
      </c>
      <c r="F110" s="65">
        <f>SUMIF('5th Cycle APR Raw Data-Last'!$A$3:$A$1377,'5th Cycle Summary-Final2'!$C110,'5th Cycle APR Raw Data-Last'!H$3:H$1377)</f>
        <v>3</v>
      </c>
      <c r="G110" s="65">
        <f>SUMIF('5th Cycle APR Raw Data-Last'!$A$3:$A$1377,'5th Cycle Summary-Final2'!$C110,'5th Cycle APR Raw Data-Last'!I$3:I$1377)</f>
        <v>0</v>
      </c>
      <c r="H110" s="65">
        <f t="shared" si="15"/>
        <v>1</v>
      </c>
      <c r="I110" s="66">
        <f t="shared" si="16"/>
        <v>0.75</v>
      </c>
      <c r="J110" s="65">
        <f>VLOOKUP(C110,'5th Cycle APR Raw Data-Last'!$A$3:$S$1377,10,FALSE)</f>
        <v>2</v>
      </c>
      <c r="K110" s="65">
        <f>SUMIF('5th Cycle APR Raw Data-Last'!$A$3:$A$1377,'5th Cycle Summary-Final2'!$C110,'5th Cycle APR Raw Data-Last'!K$3:K$1377)</f>
        <v>2</v>
      </c>
      <c r="L110" s="65">
        <f>SUMIF('5th Cycle APR Raw Data-Last'!$A$3:$A$1377,'5th Cycle Summary-Final2'!$C110,'5th Cycle APR Raw Data-Last'!L$3:L$1377)</f>
        <v>2</v>
      </c>
      <c r="M110" s="65">
        <f>SUMIF('5th Cycle APR Raw Data-Last'!$A$3:$A$1377,'5th Cycle Summary-Final2'!$C110,'5th Cycle APR Raw Data-Last'!M$3:M$1377)</f>
        <v>0</v>
      </c>
      <c r="N110" s="65">
        <f t="shared" si="17"/>
        <v>0</v>
      </c>
      <c r="O110" s="66">
        <f t="shared" si="9"/>
        <v>1</v>
      </c>
      <c r="P110" s="65">
        <f>VLOOKUP(C110,'5th Cycle APR Raw Data-Last'!$A$3:$S$1377,14,FALSE)</f>
        <v>2</v>
      </c>
      <c r="Q110" s="65">
        <f>SUMIF('5th Cycle APR Raw Data-Last'!$A$3:$A$1377,'5th Cycle Summary-Final2'!$C110,'5th Cycle APR Raw Data-Last'!$O$3:$O$1377)</f>
        <v>4</v>
      </c>
      <c r="R110" s="65">
        <f t="shared" si="10"/>
        <v>0</v>
      </c>
      <c r="S110" s="66">
        <f t="shared" si="11"/>
        <v>2</v>
      </c>
      <c r="T110" s="65">
        <f>VLOOKUP(C110,'5th Cycle APR Raw Data-Last'!$A$3:$S$1377,16,FALSE)</f>
        <v>7</v>
      </c>
      <c r="U110" s="65">
        <f>SUMIF('5th Cycle APR Raw Data-Last'!$A$3:$A$1377,'5th Cycle Summary-Final2'!$C110,'5th Cycle APR Raw Data-Last'!$Q$3:$Q$1377)</f>
        <v>0</v>
      </c>
      <c r="V110" s="65">
        <f t="shared" si="12"/>
        <v>7</v>
      </c>
      <c r="W110" s="66">
        <f t="shared" si="13"/>
        <v>0</v>
      </c>
      <c r="X110" s="65">
        <f>VLOOKUP(C110,'5th Cycle APR Raw Data-Last'!$A$3:$S$1377,18,FALSE)</f>
        <v>15</v>
      </c>
      <c r="Y110" s="65">
        <f>SUMIF('5th Cycle APR Raw Data-Last'!$A$3:$A$1377,'5th Cycle Summary-Final2'!$C110,'5th Cycle APR Raw Data-Last'!$S$3:$S$1377)</f>
        <v>9</v>
      </c>
      <c r="Z110" s="65">
        <f t="shared" si="14"/>
        <v>8</v>
      </c>
      <c r="AA110"/>
    </row>
    <row r="111" spans="1:27" s="2" customFormat="1" ht="12.75" customHeight="1" x14ac:dyDescent="0.2">
      <c r="A111" s="2" t="s">
        <v>5</v>
      </c>
      <c r="B111" s="2" t="s">
        <v>3</v>
      </c>
      <c r="C111" s="10" t="s">
        <v>163</v>
      </c>
      <c r="D111" s="65">
        <f>VLOOKUP(C111,'5th Cycle APR Raw Data-Last'!$A$3:$S$1377,6,FALSE)</f>
        <v>92</v>
      </c>
      <c r="E111" s="65">
        <f>SUMIF('5th Cycle APR Raw Data-Last'!$A$3:$A$1377,'5th Cycle Summary-Final2'!$C111,'5th Cycle APR Raw Data-Last'!G$3:G$1377)</f>
        <v>0</v>
      </c>
      <c r="F111" s="65">
        <f>SUMIF('5th Cycle APR Raw Data-Last'!$A$3:$A$1377,'5th Cycle Summary-Final2'!$C111,'5th Cycle APR Raw Data-Last'!H$3:H$1377)</f>
        <v>0</v>
      </c>
      <c r="G111" s="65">
        <f>SUMIF('5th Cycle APR Raw Data-Last'!$A$3:$A$1377,'5th Cycle Summary-Final2'!$C111,'5th Cycle APR Raw Data-Last'!I$3:I$1377)</f>
        <v>0</v>
      </c>
      <c r="H111" s="65">
        <f t="shared" si="15"/>
        <v>92</v>
      </c>
      <c r="I111" s="66">
        <f t="shared" si="16"/>
        <v>0</v>
      </c>
      <c r="J111" s="65">
        <f>VLOOKUP(C111,'5th Cycle APR Raw Data-Last'!$A$3:$S$1377,10,FALSE)</f>
        <v>57</v>
      </c>
      <c r="K111" s="65">
        <f>SUMIF('5th Cycle APR Raw Data-Last'!$A$3:$A$1377,'5th Cycle Summary-Final2'!$C111,'5th Cycle APR Raw Data-Last'!K$3:K$1377)</f>
        <v>0</v>
      </c>
      <c r="L111" s="65">
        <f>SUMIF('5th Cycle APR Raw Data-Last'!$A$3:$A$1377,'5th Cycle Summary-Final2'!$C111,'5th Cycle APR Raw Data-Last'!L$3:L$1377)</f>
        <v>0</v>
      </c>
      <c r="M111" s="65">
        <f>SUMIF('5th Cycle APR Raw Data-Last'!$A$3:$A$1377,'5th Cycle Summary-Final2'!$C111,'5th Cycle APR Raw Data-Last'!M$3:M$1377)</f>
        <v>0</v>
      </c>
      <c r="N111" s="65">
        <f t="shared" si="17"/>
        <v>57</v>
      </c>
      <c r="O111" s="66">
        <f t="shared" si="9"/>
        <v>0</v>
      </c>
      <c r="P111" s="65">
        <f>VLOOKUP(C111,'5th Cycle APR Raw Data-Last'!$A$3:$S$1377,14,FALSE)</f>
        <v>62</v>
      </c>
      <c r="Q111" s="65">
        <f>SUMIF('5th Cycle APR Raw Data-Last'!$A$3:$A$1377,'5th Cycle Summary-Final2'!$C111,'5th Cycle APR Raw Data-Last'!$O$3:$O$1377)</f>
        <v>0</v>
      </c>
      <c r="R111" s="65">
        <f t="shared" si="10"/>
        <v>62</v>
      </c>
      <c r="S111" s="66">
        <f t="shared" si="11"/>
        <v>0</v>
      </c>
      <c r="T111" s="65">
        <f>VLOOKUP(C111,'5th Cycle APR Raw Data-Last'!$A$3:$S$1377,16,FALSE)</f>
        <v>132</v>
      </c>
      <c r="U111" s="65">
        <f>SUMIF('5th Cycle APR Raw Data-Last'!$A$3:$A$1377,'5th Cycle Summary-Final2'!$C111,'5th Cycle APR Raw Data-Last'!$Q$3:$Q$1377)</f>
        <v>34</v>
      </c>
      <c r="V111" s="65">
        <f t="shared" si="12"/>
        <v>98</v>
      </c>
      <c r="W111" s="66">
        <f t="shared" si="13"/>
        <v>0.25757575757575757</v>
      </c>
      <c r="X111" s="65">
        <f>VLOOKUP(C111,'5th Cycle APR Raw Data-Last'!$A$3:$S$1377,18,FALSE)</f>
        <v>343</v>
      </c>
      <c r="Y111" s="65">
        <f>SUMIF('5th Cycle APR Raw Data-Last'!$A$3:$A$1377,'5th Cycle Summary-Final2'!$C111,'5th Cycle APR Raw Data-Last'!$S$3:$S$1377)</f>
        <v>34</v>
      </c>
      <c r="Z111" s="65">
        <f t="shared" si="14"/>
        <v>309</v>
      </c>
      <c r="AA111"/>
    </row>
    <row r="112" spans="1:27" s="2" customFormat="1" ht="12.75" customHeight="1" x14ac:dyDescent="0.2">
      <c r="A112" s="2" t="s">
        <v>5</v>
      </c>
      <c r="B112" s="2" t="s">
        <v>3</v>
      </c>
      <c r="C112" s="10" t="s">
        <v>1055</v>
      </c>
      <c r="D112" s="65">
        <f>VLOOKUP(C112,'5th Cycle APR Raw Data-Last'!$A$3:$S$1377,6,FALSE)</f>
        <v>147</v>
      </c>
      <c r="E112" s="65">
        <f>SUMIF('5th Cycle APR Raw Data-Last'!$A$3:$A$1377,'5th Cycle Summary-Final2'!$C112,'5th Cycle APR Raw Data-Last'!G$3:G$1377)</f>
        <v>1</v>
      </c>
      <c r="F112" s="65">
        <f>SUMIF('5th Cycle APR Raw Data-Last'!$A$3:$A$1377,'5th Cycle Summary-Final2'!$C112,'5th Cycle APR Raw Data-Last'!H$3:H$1377)</f>
        <v>1</v>
      </c>
      <c r="G112" s="65">
        <f>SUMIF('5th Cycle APR Raw Data-Last'!$A$3:$A$1377,'5th Cycle Summary-Final2'!$C112,'5th Cycle APR Raw Data-Last'!I$3:I$1377)</f>
        <v>0</v>
      </c>
      <c r="H112" s="65">
        <f t="shared" si="15"/>
        <v>146</v>
      </c>
      <c r="I112" s="66">
        <f t="shared" si="16"/>
        <v>6.8027210884353739E-3</v>
      </c>
      <c r="J112" s="65">
        <f>VLOOKUP(C112,'5th Cycle APR Raw Data-Last'!$A$3:$S$1377,10,FALSE)</f>
        <v>88</v>
      </c>
      <c r="K112" s="65">
        <f>SUMIF('5th Cycle APR Raw Data-Last'!$A$3:$A$1377,'5th Cycle Summary-Final2'!$C112,'5th Cycle APR Raw Data-Last'!K$3:K$1377)</f>
        <v>0</v>
      </c>
      <c r="L112" s="65">
        <f>SUMIF('5th Cycle APR Raw Data-Last'!$A$3:$A$1377,'5th Cycle Summary-Final2'!$C112,'5th Cycle APR Raw Data-Last'!L$3:L$1377)</f>
        <v>0</v>
      </c>
      <c r="M112" s="65">
        <f>SUMIF('5th Cycle APR Raw Data-Last'!$A$3:$A$1377,'5th Cycle Summary-Final2'!$C112,'5th Cycle APR Raw Data-Last'!M$3:M$1377)</f>
        <v>0</v>
      </c>
      <c r="N112" s="65">
        <f t="shared" si="17"/>
        <v>88</v>
      </c>
      <c r="O112" s="66">
        <f t="shared" si="9"/>
        <v>0</v>
      </c>
      <c r="P112" s="65">
        <f>VLOOKUP(C112,'5th Cycle APR Raw Data-Last'!$A$3:$S$1377,14,FALSE)</f>
        <v>94</v>
      </c>
      <c r="Q112" s="65">
        <f>SUMIF('5th Cycle APR Raw Data-Last'!$A$3:$A$1377,'5th Cycle Summary-Final2'!$C112,'5th Cycle APR Raw Data-Last'!$O$3:$O$1377)</f>
        <v>0</v>
      </c>
      <c r="R112" s="65">
        <f t="shared" si="10"/>
        <v>94</v>
      </c>
      <c r="S112" s="66">
        <f t="shared" si="11"/>
        <v>0</v>
      </c>
      <c r="T112" s="65">
        <f>VLOOKUP(C112,'5th Cycle APR Raw Data-Last'!$A$3:$S$1377,16,FALSE)</f>
        <v>233</v>
      </c>
      <c r="U112" s="65">
        <f>SUMIF('5th Cycle APR Raw Data-Last'!$A$3:$A$1377,'5th Cycle Summary-Final2'!$C112,'5th Cycle APR Raw Data-Last'!$Q$3:$Q$1377)</f>
        <v>20</v>
      </c>
      <c r="V112" s="65">
        <f t="shared" si="12"/>
        <v>213</v>
      </c>
      <c r="W112" s="66">
        <f t="shared" si="13"/>
        <v>8.5836909871244635E-2</v>
      </c>
      <c r="X112" s="65">
        <f>VLOOKUP(C112,'5th Cycle APR Raw Data-Last'!$A$3:$S$1377,18,FALSE)</f>
        <v>562</v>
      </c>
      <c r="Y112" s="65">
        <f>SUMIF('5th Cycle APR Raw Data-Last'!$A$3:$A$1377,'5th Cycle Summary-Final2'!$C112,'5th Cycle APR Raw Data-Last'!$S$3:$S$1377)</f>
        <v>21</v>
      </c>
      <c r="Z112" s="65">
        <f t="shared" si="14"/>
        <v>541</v>
      </c>
      <c r="AA112"/>
    </row>
    <row r="113" spans="1:27" s="2" customFormat="1" ht="12.75" customHeight="1" x14ac:dyDescent="0.2">
      <c r="A113" s="2" t="s">
        <v>5</v>
      </c>
      <c r="B113" s="2" t="s">
        <v>3</v>
      </c>
      <c r="C113" s="10" t="s">
        <v>172</v>
      </c>
      <c r="D113" s="65">
        <f>VLOOKUP(C113,'5th Cycle APR Raw Data-Last'!$A$3:$S$1377,6,FALSE)</f>
        <v>107</v>
      </c>
      <c r="E113" s="65">
        <f>SUMIF('5th Cycle APR Raw Data-Last'!$A$3:$A$1377,'5th Cycle Summary-Final2'!$C113,'5th Cycle APR Raw Data-Last'!G$3:G$1377)</f>
        <v>0</v>
      </c>
      <c r="F113" s="65">
        <f>SUMIF('5th Cycle APR Raw Data-Last'!$A$3:$A$1377,'5th Cycle Summary-Final2'!$C113,'5th Cycle APR Raw Data-Last'!H$3:H$1377)</f>
        <v>0</v>
      </c>
      <c r="G113" s="65">
        <f>SUMIF('5th Cycle APR Raw Data-Last'!$A$3:$A$1377,'5th Cycle Summary-Final2'!$C113,'5th Cycle APR Raw Data-Last'!I$3:I$1377)</f>
        <v>0</v>
      </c>
      <c r="H113" s="65">
        <f t="shared" si="15"/>
        <v>107</v>
      </c>
      <c r="I113" s="66">
        <f t="shared" si="16"/>
        <v>0</v>
      </c>
      <c r="J113" s="65">
        <f>VLOOKUP(C113,'5th Cycle APR Raw Data-Last'!$A$3:$S$1377,10,FALSE)</f>
        <v>63</v>
      </c>
      <c r="K113" s="65">
        <f>SUMIF('5th Cycle APR Raw Data-Last'!$A$3:$A$1377,'5th Cycle Summary-Final2'!$C113,'5th Cycle APR Raw Data-Last'!K$3:K$1377)</f>
        <v>0</v>
      </c>
      <c r="L113" s="65">
        <f>SUMIF('5th Cycle APR Raw Data-Last'!$A$3:$A$1377,'5th Cycle Summary-Final2'!$C113,'5th Cycle APR Raw Data-Last'!L$3:L$1377)</f>
        <v>0</v>
      </c>
      <c r="M113" s="65">
        <f>SUMIF('5th Cycle APR Raw Data-Last'!$A$3:$A$1377,'5th Cycle Summary-Final2'!$C113,'5th Cycle APR Raw Data-Last'!M$3:M$1377)</f>
        <v>0</v>
      </c>
      <c r="N113" s="65">
        <f t="shared" si="17"/>
        <v>63</v>
      </c>
      <c r="O113" s="66">
        <f t="shared" si="9"/>
        <v>0</v>
      </c>
      <c r="P113" s="65">
        <f>VLOOKUP(C113,'5th Cycle APR Raw Data-Last'!$A$3:$S$1377,14,FALSE)</f>
        <v>67</v>
      </c>
      <c r="Q113" s="65">
        <f>SUMIF('5th Cycle APR Raw Data-Last'!$A$3:$A$1377,'5th Cycle Summary-Final2'!$C113,'5th Cycle APR Raw Data-Last'!$O$3:$O$1377)</f>
        <v>0</v>
      </c>
      <c r="R113" s="65">
        <f t="shared" si="10"/>
        <v>67</v>
      </c>
      <c r="S113" s="66">
        <f t="shared" si="11"/>
        <v>0</v>
      </c>
      <c r="T113" s="65">
        <f>VLOOKUP(C113,'5th Cycle APR Raw Data-Last'!$A$3:$S$1377,16,FALSE)</f>
        <v>166</v>
      </c>
      <c r="U113" s="65">
        <f>SUMIF('5th Cycle APR Raw Data-Last'!$A$3:$A$1377,'5th Cycle Summary-Final2'!$C113,'5th Cycle APR Raw Data-Last'!$Q$3:$Q$1377)</f>
        <v>119</v>
      </c>
      <c r="V113" s="65">
        <f t="shared" si="12"/>
        <v>47</v>
      </c>
      <c r="W113" s="66">
        <f t="shared" si="13"/>
        <v>0.7168674698795181</v>
      </c>
      <c r="X113" s="65">
        <f>VLOOKUP(C113,'5th Cycle APR Raw Data-Last'!$A$3:$S$1377,18,FALSE)</f>
        <v>403</v>
      </c>
      <c r="Y113" s="65">
        <f>SUMIF('5th Cycle APR Raw Data-Last'!$A$3:$A$1377,'5th Cycle Summary-Final2'!$C113,'5th Cycle APR Raw Data-Last'!$S$3:$S$1377)</f>
        <v>119</v>
      </c>
      <c r="Z113" s="65">
        <f t="shared" si="14"/>
        <v>284</v>
      </c>
      <c r="AA113"/>
    </row>
    <row r="114" spans="1:27" s="2" customFormat="1" ht="12.75" customHeight="1" x14ac:dyDescent="0.2">
      <c r="A114" s="2" t="s">
        <v>5</v>
      </c>
      <c r="B114" s="2" t="s">
        <v>3</v>
      </c>
      <c r="C114" s="10" t="s">
        <v>1060</v>
      </c>
      <c r="D114" s="65">
        <f>VLOOKUP(C114,'5th Cycle APR Raw Data-Last'!$A$3:$S$1377,6,FALSE)</f>
        <v>96</v>
      </c>
      <c r="E114" s="65">
        <f>SUMIF('5th Cycle APR Raw Data-Last'!$A$3:$A$1377,'5th Cycle Summary-Final2'!$C114,'5th Cycle APR Raw Data-Last'!G$3:G$1377)</f>
        <v>0</v>
      </c>
      <c r="F114" s="65">
        <f>SUMIF('5th Cycle APR Raw Data-Last'!$A$3:$A$1377,'5th Cycle Summary-Final2'!$C114,'5th Cycle APR Raw Data-Last'!H$3:H$1377)</f>
        <v>0</v>
      </c>
      <c r="G114" s="65">
        <f>SUMIF('5th Cycle APR Raw Data-Last'!$A$3:$A$1377,'5th Cycle Summary-Final2'!$C114,'5th Cycle APR Raw Data-Last'!I$3:I$1377)</f>
        <v>0</v>
      </c>
      <c r="H114" s="65">
        <f t="shared" si="15"/>
        <v>96</v>
      </c>
      <c r="I114" s="66">
        <f t="shared" si="16"/>
        <v>0</v>
      </c>
      <c r="J114" s="65">
        <f>VLOOKUP(C114,'5th Cycle APR Raw Data-Last'!$A$3:$S$1377,10,FALSE)</f>
        <v>57</v>
      </c>
      <c r="K114" s="65">
        <f>SUMIF('5th Cycle APR Raw Data-Last'!$A$3:$A$1377,'5th Cycle Summary-Final2'!$C114,'5th Cycle APR Raw Data-Last'!K$3:K$1377)</f>
        <v>0</v>
      </c>
      <c r="L114" s="65">
        <f>SUMIF('5th Cycle APR Raw Data-Last'!$A$3:$A$1377,'5th Cycle Summary-Final2'!$C114,'5th Cycle APR Raw Data-Last'!L$3:L$1377)</f>
        <v>0</v>
      </c>
      <c r="M114" s="65">
        <f>SUMIF('5th Cycle APR Raw Data-Last'!$A$3:$A$1377,'5th Cycle Summary-Final2'!$C114,'5th Cycle APR Raw Data-Last'!M$3:M$1377)</f>
        <v>0</v>
      </c>
      <c r="N114" s="65">
        <f t="shared" si="17"/>
        <v>57</v>
      </c>
      <c r="O114" s="66">
        <f t="shared" si="9"/>
        <v>0</v>
      </c>
      <c r="P114" s="65">
        <f>VLOOKUP(C114,'5th Cycle APR Raw Data-Last'!$A$3:$S$1377,14,FALSE)</f>
        <v>62</v>
      </c>
      <c r="Q114" s="65">
        <f>SUMIF('5th Cycle APR Raw Data-Last'!$A$3:$A$1377,'5th Cycle Summary-Final2'!$C114,'5th Cycle APR Raw Data-Last'!$O$3:$O$1377)</f>
        <v>0</v>
      </c>
      <c r="R114" s="65">
        <f t="shared" si="10"/>
        <v>62</v>
      </c>
      <c r="S114" s="66">
        <f t="shared" si="11"/>
        <v>0</v>
      </c>
      <c r="T114" s="65">
        <f>VLOOKUP(C114,'5th Cycle APR Raw Data-Last'!$A$3:$S$1377,16,FALSE)</f>
        <v>166</v>
      </c>
      <c r="U114" s="65">
        <f>SUMIF('5th Cycle APR Raw Data-Last'!$A$3:$A$1377,'5th Cycle Summary-Final2'!$C114,'5th Cycle APR Raw Data-Last'!$Q$3:$Q$1377)</f>
        <v>21</v>
      </c>
      <c r="V114" s="65">
        <f t="shared" si="12"/>
        <v>145</v>
      </c>
      <c r="W114" s="66">
        <f t="shared" si="13"/>
        <v>0.12650602409638553</v>
      </c>
      <c r="X114" s="65">
        <f>VLOOKUP(C114,'5th Cycle APR Raw Data-Last'!$A$3:$S$1377,18,FALSE)</f>
        <v>381</v>
      </c>
      <c r="Y114" s="65">
        <f>SUMIF('5th Cycle APR Raw Data-Last'!$A$3:$A$1377,'5th Cycle Summary-Final2'!$C114,'5th Cycle APR Raw Data-Last'!$S$3:$S$1377)</f>
        <v>21</v>
      </c>
      <c r="Z114" s="65">
        <f t="shared" si="14"/>
        <v>360</v>
      </c>
      <c r="AA114"/>
    </row>
    <row r="115" spans="1:27" s="2" customFormat="1" ht="12.75" customHeight="1" x14ac:dyDescent="0.2">
      <c r="A115" s="2" t="s">
        <v>5</v>
      </c>
      <c r="B115" s="2" t="s">
        <v>3</v>
      </c>
      <c r="C115" s="10" t="s">
        <v>179</v>
      </c>
      <c r="D115" s="65">
        <f>VLOOKUP(C115,'5th Cycle APR Raw Data-Last'!$A$3:$S$1377,6,FALSE)</f>
        <v>12</v>
      </c>
      <c r="E115" s="65">
        <f>SUMIF('5th Cycle APR Raw Data-Last'!$A$3:$A$1377,'5th Cycle Summary-Final2'!$C115,'5th Cycle APR Raw Data-Last'!G$3:G$1377)</f>
        <v>0</v>
      </c>
      <c r="F115" s="65">
        <f>SUMIF('5th Cycle APR Raw Data-Last'!$A$3:$A$1377,'5th Cycle Summary-Final2'!$C115,'5th Cycle APR Raw Data-Last'!H$3:H$1377)</f>
        <v>0</v>
      </c>
      <c r="G115" s="65">
        <f>SUMIF('5th Cycle APR Raw Data-Last'!$A$3:$A$1377,'5th Cycle Summary-Final2'!$C115,'5th Cycle APR Raw Data-Last'!I$3:I$1377)</f>
        <v>0</v>
      </c>
      <c r="H115" s="65">
        <f t="shared" si="15"/>
        <v>12</v>
      </c>
      <c r="I115" s="66">
        <f t="shared" si="16"/>
        <v>0</v>
      </c>
      <c r="J115" s="65">
        <f>VLOOKUP(C115,'5th Cycle APR Raw Data-Last'!$A$3:$S$1377,10,FALSE)</f>
        <v>7</v>
      </c>
      <c r="K115" s="65">
        <f>SUMIF('5th Cycle APR Raw Data-Last'!$A$3:$A$1377,'5th Cycle Summary-Final2'!$C115,'5th Cycle APR Raw Data-Last'!K$3:K$1377)</f>
        <v>6</v>
      </c>
      <c r="L115" s="65">
        <f>SUMIF('5th Cycle APR Raw Data-Last'!$A$3:$A$1377,'5th Cycle Summary-Final2'!$C115,'5th Cycle APR Raw Data-Last'!L$3:L$1377)</f>
        <v>0</v>
      </c>
      <c r="M115" s="65">
        <f>SUMIF('5th Cycle APR Raw Data-Last'!$A$3:$A$1377,'5th Cycle Summary-Final2'!$C115,'5th Cycle APR Raw Data-Last'!M$3:M$1377)</f>
        <v>6</v>
      </c>
      <c r="N115" s="65">
        <f t="shared" si="17"/>
        <v>1</v>
      </c>
      <c r="O115" s="66">
        <f t="shared" si="9"/>
        <v>0.8571428571428571</v>
      </c>
      <c r="P115" s="65">
        <f>VLOOKUP(C115,'5th Cycle APR Raw Data-Last'!$A$3:$S$1377,14,FALSE)</f>
        <v>8</v>
      </c>
      <c r="Q115" s="65">
        <f>SUMIF('5th Cycle APR Raw Data-Last'!$A$3:$A$1377,'5th Cycle Summary-Final2'!$C115,'5th Cycle APR Raw Data-Last'!$O$3:$O$1377)</f>
        <v>34</v>
      </c>
      <c r="R115" s="65">
        <f t="shared" si="10"/>
        <v>0</v>
      </c>
      <c r="S115" s="66">
        <f t="shared" si="11"/>
        <v>4.25</v>
      </c>
      <c r="T115" s="65">
        <f>VLOOKUP(C115,'5th Cycle APR Raw Data-Last'!$A$3:$S$1377,16,FALSE)</f>
        <v>20</v>
      </c>
      <c r="U115" s="65">
        <f>SUMIF('5th Cycle APR Raw Data-Last'!$A$3:$A$1377,'5th Cycle Summary-Final2'!$C115,'5th Cycle APR Raw Data-Last'!$Q$3:$Q$1377)</f>
        <v>17</v>
      </c>
      <c r="V115" s="65">
        <f t="shared" si="12"/>
        <v>3</v>
      </c>
      <c r="W115" s="66">
        <f t="shared" si="13"/>
        <v>0.85</v>
      </c>
      <c r="X115" s="65">
        <f>VLOOKUP(C115,'5th Cycle APR Raw Data-Last'!$A$3:$S$1377,18,FALSE)</f>
        <v>47</v>
      </c>
      <c r="Y115" s="65">
        <f>SUMIF('5th Cycle APR Raw Data-Last'!$A$3:$A$1377,'5th Cycle Summary-Final2'!$C115,'5th Cycle APR Raw Data-Last'!$S$3:$S$1377)</f>
        <v>57</v>
      </c>
      <c r="Z115" s="65">
        <f t="shared" si="14"/>
        <v>16</v>
      </c>
      <c r="AA115"/>
    </row>
    <row r="116" spans="1:27" s="2" customFormat="1" ht="12.75" customHeight="1" x14ac:dyDescent="0.2">
      <c r="A116" s="2" t="s">
        <v>5</v>
      </c>
      <c r="B116" s="2" t="s">
        <v>3</v>
      </c>
      <c r="C116" s="10" t="s">
        <v>181</v>
      </c>
      <c r="D116" s="65">
        <f>VLOOKUP(C116,'5th Cycle APR Raw Data-Last'!$A$3:$S$1377,6,FALSE)</f>
        <v>1773</v>
      </c>
      <c r="E116" s="65">
        <f>SUMIF('5th Cycle APR Raw Data-Last'!$A$3:$A$1377,'5th Cycle Summary-Final2'!$C116,'5th Cycle APR Raw Data-Last'!G$3:G$1377)</f>
        <v>295</v>
      </c>
      <c r="F116" s="65">
        <f>SUMIF('5th Cycle APR Raw Data-Last'!$A$3:$A$1377,'5th Cycle Summary-Final2'!$C116,'5th Cycle APR Raw Data-Last'!H$3:H$1377)</f>
        <v>295</v>
      </c>
      <c r="G116" s="65">
        <f>SUMIF('5th Cycle APR Raw Data-Last'!$A$3:$A$1377,'5th Cycle Summary-Final2'!$C116,'5th Cycle APR Raw Data-Last'!I$3:I$1377)</f>
        <v>0</v>
      </c>
      <c r="H116" s="65">
        <f t="shared" si="15"/>
        <v>1478</v>
      </c>
      <c r="I116" s="66">
        <f t="shared" si="16"/>
        <v>0.16638465877044556</v>
      </c>
      <c r="J116" s="65">
        <f>VLOOKUP(C116,'5th Cycle APR Raw Data-Last'!$A$3:$S$1377,10,FALSE)</f>
        <v>1066</v>
      </c>
      <c r="K116" s="65">
        <f>SUMIF('5th Cycle APR Raw Data-Last'!$A$3:$A$1377,'5th Cycle Summary-Final2'!$C116,'5th Cycle APR Raw Data-Last'!K$3:K$1377)</f>
        <v>26</v>
      </c>
      <c r="L116" s="65">
        <f>SUMIF('5th Cycle APR Raw Data-Last'!$A$3:$A$1377,'5th Cycle Summary-Final2'!$C116,'5th Cycle APR Raw Data-Last'!L$3:L$1377)</f>
        <v>26</v>
      </c>
      <c r="M116" s="65">
        <f>SUMIF('5th Cycle APR Raw Data-Last'!$A$3:$A$1377,'5th Cycle Summary-Final2'!$C116,'5th Cycle APR Raw Data-Last'!M$3:M$1377)</f>
        <v>0</v>
      </c>
      <c r="N116" s="65">
        <f t="shared" si="17"/>
        <v>1040</v>
      </c>
      <c r="O116" s="66">
        <f t="shared" si="9"/>
        <v>2.4390243902439025E-2</v>
      </c>
      <c r="P116" s="65">
        <f>VLOOKUP(C116,'5th Cycle APR Raw Data-Last'!$A$3:$S$1377,14,FALSE)</f>
        <v>1170</v>
      </c>
      <c r="Q116" s="65">
        <f>SUMIF('5th Cycle APR Raw Data-Last'!$A$3:$A$1377,'5th Cycle Summary-Final2'!$C116,'5th Cycle APR Raw Data-Last'!$O$3:$O$1377)</f>
        <v>0</v>
      </c>
      <c r="R116" s="65">
        <f t="shared" si="10"/>
        <v>1170</v>
      </c>
      <c r="S116" s="66">
        <f t="shared" si="11"/>
        <v>0</v>
      </c>
      <c r="T116" s="65">
        <f>VLOOKUP(C116,'5th Cycle APR Raw Data-Last'!$A$3:$S$1377,16,FALSE)</f>
        <v>3039</v>
      </c>
      <c r="U116" s="65">
        <f>SUMIF('5th Cycle APR Raw Data-Last'!$A$3:$A$1377,'5th Cycle Summary-Final2'!$C116,'5th Cycle APR Raw Data-Last'!$Q$3:$Q$1377)</f>
        <v>1329</v>
      </c>
      <c r="V116" s="65">
        <f t="shared" si="12"/>
        <v>1710</v>
      </c>
      <c r="W116" s="66">
        <f t="shared" si="13"/>
        <v>0.43731490621915103</v>
      </c>
      <c r="X116" s="65">
        <f>VLOOKUP(C116,'5th Cycle APR Raw Data-Last'!$A$3:$S$1377,18,FALSE)</f>
        <v>7048</v>
      </c>
      <c r="Y116" s="65">
        <f>SUMIF('5th Cycle APR Raw Data-Last'!$A$3:$A$1377,'5th Cycle Summary-Final2'!$C116,'5th Cycle APR Raw Data-Last'!$S$3:$S$1377)</f>
        <v>1650</v>
      </c>
      <c r="Z116" s="65">
        <f t="shared" si="14"/>
        <v>5398</v>
      </c>
      <c r="AA116"/>
    </row>
    <row r="117" spans="1:27" s="2" customFormat="1" ht="12.75" customHeight="1" x14ac:dyDescent="0.2">
      <c r="A117" s="2" t="s">
        <v>5</v>
      </c>
      <c r="B117" s="2" t="s">
        <v>3</v>
      </c>
      <c r="C117" s="10" t="s">
        <v>5</v>
      </c>
      <c r="D117" s="65">
        <f>VLOOKUP(C117,'5th Cycle APR Raw Data-Last'!$A$3:$S$1377,6,FALSE)</f>
        <v>20427</v>
      </c>
      <c r="E117" s="65">
        <f>SUMIF('5th Cycle APR Raw Data-Last'!$A$3:$A$1377,'5th Cycle Summary-Final2'!$C117,'5th Cycle APR Raw Data-Last'!G$3:G$1377)</f>
        <v>3164</v>
      </c>
      <c r="F117" s="65">
        <f>SUMIF('5th Cycle APR Raw Data-Last'!$A$3:$A$1377,'5th Cycle Summary-Final2'!$C117,'5th Cycle APR Raw Data-Last'!H$3:H$1377)</f>
        <v>3164</v>
      </c>
      <c r="G117" s="65">
        <f>SUMIF('5th Cycle APR Raw Data-Last'!$A$3:$A$1377,'5th Cycle Summary-Final2'!$C117,'5th Cycle APR Raw Data-Last'!I$3:I$1377)</f>
        <v>0</v>
      </c>
      <c r="H117" s="65">
        <f t="shared" si="15"/>
        <v>17263</v>
      </c>
      <c r="I117" s="66">
        <f t="shared" si="16"/>
        <v>0.15489303372986732</v>
      </c>
      <c r="J117" s="65">
        <f>VLOOKUP(C117,'5th Cycle APR Raw Data-Last'!$A$3:$S$1377,10,FALSE)</f>
        <v>12435</v>
      </c>
      <c r="K117" s="65">
        <f>SUMIF('5th Cycle APR Raw Data-Last'!$A$3:$A$1377,'5th Cycle Summary-Final2'!$C117,'5th Cycle APR Raw Data-Last'!K$3:K$1377)</f>
        <v>2262</v>
      </c>
      <c r="L117" s="65">
        <f>SUMIF('5th Cycle APR Raw Data-Last'!$A$3:$A$1377,'5th Cycle Summary-Final2'!$C117,'5th Cycle APR Raw Data-Last'!L$3:L$1377)</f>
        <v>2262</v>
      </c>
      <c r="M117" s="65">
        <f>SUMIF('5th Cycle APR Raw Data-Last'!$A$3:$A$1377,'5th Cycle Summary-Final2'!$C117,'5th Cycle APR Raw Data-Last'!M$3:M$1377)</f>
        <v>0</v>
      </c>
      <c r="N117" s="65">
        <f t="shared" si="17"/>
        <v>10173</v>
      </c>
      <c r="O117" s="66">
        <f t="shared" si="9"/>
        <v>0.18190591073582629</v>
      </c>
      <c r="P117" s="65">
        <f>VLOOKUP(C117,'5th Cycle APR Raw Data-Last'!$A$3:$S$1377,14,FALSE)</f>
        <v>13728</v>
      </c>
      <c r="Q117" s="65">
        <f>SUMIF('5th Cycle APR Raw Data-Last'!$A$3:$A$1377,'5th Cycle Summary-Final2'!$C117,'5th Cycle APR Raw Data-Last'!$O$3:$O$1377)</f>
        <v>262</v>
      </c>
      <c r="R117" s="65">
        <f t="shared" si="10"/>
        <v>13466</v>
      </c>
      <c r="S117" s="66">
        <f t="shared" si="11"/>
        <v>1.9085081585081584E-2</v>
      </c>
      <c r="T117" s="65">
        <f>VLOOKUP(C117,'5th Cycle APR Raw Data-Last'!$A$3:$S$1377,16,FALSE)</f>
        <v>35412</v>
      </c>
      <c r="U117" s="65">
        <f>SUMIF('5th Cycle APR Raw Data-Last'!$A$3:$A$1377,'5th Cycle Summary-Final2'!$C117,'5th Cycle APR Raw Data-Last'!$Q$3:$Q$1377)</f>
        <v>54151</v>
      </c>
      <c r="V117" s="65">
        <f t="shared" si="12"/>
        <v>0</v>
      </c>
      <c r="W117" s="66">
        <f t="shared" si="13"/>
        <v>1.5291709025189202</v>
      </c>
      <c r="X117" s="65">
        <f>VLOOKUP(C117,'5th Cycle APR Raw Data-Last'!$A$3:$S$1377,18,FALSE)</f>
        <v>82002</v>
      </c>
      <c r="Y117" s="65">
        <f>SUMIF('5th Cycle APR Raw Data-Last'!$A$3:$A$1377,'5th Cycle Summary-Final2'!$C117,'5th Cycle APR Raw Data-Last'!$S$3:$S$1377)</f>
        <v>59839</v>
      </c>
      <c r="Z117" s="65">
        <f t="shared" si="14"/>
        <v>40902</v>
      </c>
      <c r="AA117"/>
    </row>
    <row r="118" spans="1:27" s="2" customFormat="1" ht="12.75" customHeight="1" x14ac:dyDescent="0.2">
      <c r="A118" s="2" t="s">
        <v>5</v>
      </c>
      <c r="B118" s="2" t="s">
        <v>3</v>
      </c>
      <c r="C118" s="10" t="s">
        <v>182</v>
      </c>
      <c r="D118" s="65">
        <f>VLOOKUP(C118,'5th Cycle APR Raw Data-Last'!$A$3:$S$1377,6,FALSE)</f>
        <v>7841</v>
      </c>
      <c r="E118" s="65">
        <f>SUMIF('5th Cycle APR Raw Data-Last'!$A$3:$A$1377,'5th Cycle Summary-Final2'!$C118,'5th Cycle APR Raw Data-Last'!G$3:G$1377)</f>
        <v>580</v>
      </c>
      <c r="F118" s="65">
        <f>SUMIF('5th Cycle APR Raw Data-Last'!$A$3:$A$1377,'5th Cycle Summary-Final2'!$C118,'5th Cycle APR Raw Data-Last'!H$3:H$1377)</f>
        <v>580</v>
      </c>
      <c r="G118" s="65">
        <f>SUMIF('5th Cycle APR Raw Data-Last'!$A$3:$A$1377,'5th Cycle Summary-Final2'!$C118,'5th Cycle APR Raw Data-Last'!I$3:I$1377)</f>
        <v>0</v>
      </c>
      <c r="H118" s="65">
        <f t="shared" si="15"/>
        <v>7261</v>
      </c>
      <c r="I118" s="66">
        <f t="shared" si="16"/>
        <v>7.3970156867746467E-2</v>
      </c>
      <c r="J118" s="65">
        <f>VLOOKUP(C118,'5th Cycle APR Raw Data-Last'!$A$3:$S$1377,10,FALSE)</f>
        <v>4644</v>
      </c>
      <c r="K118" s="65">
        <f>SUMIF('5th Cycle APR Raw Data-Last'!$A$3:$A$1377,'5th Cycle Summary-Final2'!$C118,'5th Cycle APR Raw Data-Last'!K$3:K$1377)</f>
        <v>108</v>
      </c>
      <c r="L118" s="65">
        <f>SUMIF('5th Cycle APR Raw Data-Last'!$A$3:$A$1377,'5th Cycle Summary-Final2'!$C118,'5th Cycle APR Raw Data-Last'!L$3:L$1377)</f>
        <v>108</v>
      </c>
      <c r="M118" s="65">
        <f>SUMIF('5th Cycle APR Raw Data-Last'!$A$3:$A$1377,'5th Cycle Summary-Final2'!$C118,'5th Cycle APR Raw Data-Last'!M$3:M$1377)</f>
        <v>0</v>
      </c>
      <c r="N118" s="65">
        <f t="shared" si="17"/>
        <v>4536</v>
      </c>
      <c r="O118" s="66">
        <f t="shared" si="9"/>
        <v>2.3255813953488372E-2</v>
      </c>
      <c r="P118" s="65">
        <f>VLOOKUP(C118,'5th Cycle APR Raw Data-Last'!$A$3:$S$1377,14,FALSE)</f>
        <v>5052</v>
      </c>
      <c r="Q118" s="65">
        <f>SUMIF('5th Cycle APR Raw Data-Last'!$A$3:$A$1377,'5th Cycle Summary-Final2'!$C118,'5th Cycle APR Raw Data-Last'!$O$3:$O$1377)</f>
        <v>0</v>
      </c>
      <c r="R118" s="65">
        <f t="shared" si="10"/>
        <v>5052</v>
      </c>
      <c r="S118" s="66">
        <f t="shared" si="11"/>
        <v>0</v>
      </c>
      <c r="T118" s="65">
        <f>VLOOKUP(C118,'5th Cycle APR Raw Data-Last'!$A$3:$S$1377,16,FALSE)</f>
        <v>12562</v>
      </c>
      <c r="U118" s="65">
        <f>SUMIF('5th Cycle APR Raw Data-Last'!$A$3:$A$1377,'5th Cycle Summary-Final2'!$C118,'5th Cycle APR Raw Data-Last'!$Q$3:$Q$1377)</f>
        <v>3545</v>
      </c>
      <c r="V118" s="65">
        <f t="shared" si="12"/>
        <v>9017</v>
      </c>
      <c r="W118" s="66">
        <f t="shared" si="13"/>
        <v>0.28220028657857027</v>
      </c>
      <c r="X118" s="65">
        <f>VLOOKUP(C118,'5th Cycle APR Raw Data-Last'!$A$3:$S$1377,18,FALSE)</f>
        <v>30099</v>
      </c>
      <c r="Y118" s="65">
        <f>SUMIF('5th Cycle APR Raw Data-Last'!$A$3:$A$1377,'5th Cycle Summary-Final2'!$C118,'5th Cycle APR Raw Data-Last'!$S$3:$S$1377)</f>
        <v>4233</v>
      </c>
      <c r="Z118" s="65">
        <f t="shared" si="14"/>
        <v>25866</v>
      </c>
      <c r="AA118"/>
    </row>
    <row r="119" spans="1:27" s="2" customFormat="1" ht="12.75" customHeight="1" x14ac:dyDescent="0.2">
      <c r="A119" s="2" t="s">
        <v>5</v>
      </c>
      <c r="B119" s="2" t="s">
        <v>3</v>
      </c>
      <c r="C119" s="10" t="s">
        <v>185</v>
      </c>
      <c r="D119" s="65">
        <f>VLOOKUP(C119,'5th Cycle APR Raw Data-Last'!$A$3:$S$1377,6,FALSE)</f>
        <v>1</v>
      </c>
      <c r="E119" s="65">
        <f>SUMIF('5th Cycle APR Raw Data-Last'!$A$3:$A$1377,'5th Cycle Summary-Final2'!$C119,'5th Cycle APR Raw Data-Last'!G$3:G$1377)</f>
        <v>0</v>
      </c>
      <c r="F119" s="65">
        <f>SUMIF('5th Cycle APR Raw Data-Last'!$A$3:$A$1377,'5th Cycle Summary-Final2'!$C119,'5th Cycle APR Raw Data-Last'!H$3:H$1377)</f>
        <v>0</v>
      </c>
      <c r="G119" s="65">
        <f>SUMIF('5th Cycle APR Raw Data-Last'!$A$3:$A$1377,'5th Cycle Summary-Final2'!$C119,'5th Cycle APR Raw Data-Last'!I$3:I$1377)</f>
        <v>0</v>
      </c>
      <c r="H119" s="65">
        <f t="shared" si="15"/>
        <v>1</v>
      </c>
      <c r="I119" s="66">
        <f t="shared" si="16"/>
        <v>0</v>
      </c>
      <c r="J119" s="65">
        <f>VLOOKUP(C119,'5th Cycle APR Raw Data-Last'!$A$3:$S$1377,10,FALSE)</f>
        <v>1</v>
      </c>
      <c r="K119" s="65">
        <f>SUMIF('5th Cycle APR Raw Data-Last'!$A$3:$A$1377,'5th Cycle Summary-Final2'!$C119,'5th Cycle APR Raw Data-Last'!K$3:K$1377)</f>
        <v>0</v>
      </c>
      <c r="L119" s="65">
        <f>SUMIF('5th Cycle APR Raw Data-Last'!$A$3:$A$1377,'5th Cycle Summary-Final2'!$C119,'5th Cycle APR Raw Data-Last'!L$3:L$1377)</f>
        <v>0</v>
      </c>
      <c r="M119" s="65">
        <f>SUMIF('5th Cycle APR Raw Data-Last'!$A$3:$A$1377,'5th Cycle Summary-Final2'!$C119,'5th Cycle APR Raw Data-Last'!M$3:M$1377)</f>
        <v>0</v>
      </c>
      <c r="N119" s="65">
        <f t="shared" si="17"/>
        <v>1</v>
      </c>
      <c r="O119" s="66">
        <f t="shared" si="9"/>
        <v>0</v>
      </c>
      <c r="P119" s="65">
        <f>VLOOKUP(C119,'5th Cycle APR Raw Data-Last'!$A$3:$S$1377,14,FALSE)</f>
        <v>0</v>
      </c>
      <c r="Q119" s="65">
        <f>SUMIF('5th Cycle APR Raw Data-Last'!$A$3:$A$1377,'5th Cycle Summary-Final2'!$C119,'5th Cycle APR Raw Data-Last'!$O$3:$O$1377)</f>
        <v>0</v>
      </c>
      <c r="R119" s="65">
        <f t="shared" si="10"/>
        <v>0</v>
      </c>
      <c r="S119" s="66" t="e">
        <f t="shared" si="11"/>
        <v>#DIV/0!</v>
      </c>
      <c r="T119" s="65">
        <f>VLOOKUP(C119,'5th Cycle APR Raw Data-Last'!$A$3:$S$1377,16,FALSE)</f>
        <v>0</v>
      </c>
      <c r="U119" s="65">
        <f>SUMIF('5th Cycle APR Raw Data-Last'!$A$3:$A$1377,'5th Cycle Summary-Final2'!$C119,'5th Cycle APR Raw Data-Last'!$Q$3:$Q$1377)</f>
        <v>49</v>
      </c>
      <c r="V119" s="65">
        <f t="shared" si="12"/>
        <v>0</v>
      </c>
      <c r="W119" s="66" t="e">
        <f t="shared" si="13"/>
        <v>#DIV/0!</v>
      </c>
      <c r="X119" s="65">
        <f>VLOOKUP(C119,'5th Cycle APR Raw Data-Last'!$A$3:$S$1377,18,FALSE)</f>
        <v>2</v>
      </c>
      <c r="Y119" s="65">
        <f>SUMIF('5th Cycle APR Raw Data-Last'!$A$3:$A$1377,'5th Cycle Summary-Final2'!$C119,'5th Cycle APR Raw Data-Last'!$S$3:$S$1377)</f>
        <v>49</v>
      </c>
      <c r="Z119" s="65">
        <f t="shared" si="14"/>
        <v>2</v>
      </c>
      <c r="AA119"/>
    </row>
    <row r="120" spans="1:27" s="2" customFormat="1" ht="12.75" customHeight="1" x14ac:dyDescent="0.2">
      <c r="A120" s="2" t="s">
        <v>5</v>
      </c>
      <c r="B120" s="2" t="s">
        <v>3</v>
      </c>
      <c r="C120" s="10" t="s">
        <v>198</v>
      </c>
      <c r="D120" s="65">
        <f>VLOOKUP(C120,'5th Cycle APR Raw Data-Last'!$A$3:$S$1377,6,FALSE)</f>
        <v>142</v>
      </c>
      <c r="E120" s="65">
        <f>SUMIF('5th Cycle APR Raw Data-Last'!$A$3:$A$1377,'5th Cycle Summary-Final2'!$C120,'5th Cycle APR Raw Data-Last'!G$3:G$1377)</f>
        <v>0</v>
      </c>
      <c r="F120" s="65">
        <f>SUMIF('5th Cycle APR Raw Data-Last'!$A$3:$A$1377,'5th Cycle Summary-Final2'!$C120,'5th Cycle APR Raw Data-Last'!H$3:H$1377)</f>
        <v>0</v>
      </c>
      <c r="G120" s="65">
        <f>SUMIF('5th Cycle APR Raw Data-Last'!$A$3:$A$1377,'5th Cycle Summary-Final2'!$C120,'5th Cycle APR Raw Data-Last'!I$3:I$1377)</f>
        <v>0</v>
      </c>
      <c r="H120" s="65">
        <f t="shared" si="15"/>
        <v>142</v>
      </c>
      <c r="I120" s="66">
        <f t="shared" si="16"/>
        <v>0</v>
      </c>
      <c r="J120" s="65">
        <f>VLOOKUP(C120,'5th Cycle APR Raw Data-Last'!$A$3:$S$1377,10,FALSE)</f>
        <v>88</v>
      </c>
      <c r="K120" s="65">
        <f>SUMIF('5th Cycle APR Raw Data-Last'!$A$3:$A$1377,'5th Cycle Summary-Final2'!$C120,'5th Cycle APR Raw Data-Last'!K$3:K$1377)</f>
        <v>0</v>
      </c>
      <c r="L120" s="65">
        <f>SUMIF('5th Cycle APR Raw Data-Last'!$A$3:$A$1377,'5th Cycle Summary-Final2'!$C120,'5th Cycle APR Raw Data-Last'!L$3:L$1377)</f>
        <v>0</v>
      </c>
      <c r="M120" s="65">
        <f>SUMIF('5th Cycle APR Raw Data-Last'!$A$3:$A$1377,'5th Cycle Summary-Final2'!$C120,'5th Cycle APR Raw Data-Last'!M$3:M$1377)</f>
        <v>0</v>
      </c>
      <c r="N120" s="65">
        <f t="shared" si="17"/>
        <v>88</v>
      </c>
      <c r="O120" s="66">
        <f t="shared" si="9"/>
        <v>0</v>
      </c>
      <c r="P120" s="65">
        <f>VLOOKUP(C120,'5th Cycle APR Raw Data-Last'!$A$3:$S$1377,14,FALSE)</f>
        <v>96</v>
      </c>
      <c r="Q120" s="65">
        <f>SUMIF('5th Cycle APR Raw Data-Last'!$A$3:$A$1377,'5th Cycle Summary-Final2'!$C120,'5th Cycle APR Raw Data-Last'!$O$3:$O$1377)</f>
        <v>4</v>
      </c>
      <c r="R120" s="65">
        <f t="shared" si="10"/>
        <v>92</v>
      </c>
      <c r="S120" s="66">
        <f t="shared" si="11"/>
        <v>4.1666666666666664E-2</v>
      </c>
      <c r="T120" s="65">
        <f>VLOOKUP(C120,'5th Cycle APR Raw Data-Last'!$A$3:$S$1377,16,FALSE)</f>
        <v>241</v>
      </c>
      <c r="U120" s="65">
        <f>SUMIF('5th Cycle APR Raw Data-Last'!$A$3:$A$1377,'5th Cycle Summary-Final2'!$C120,'5th Cycle APR Raw Data-Last'!$Q$3:$Q$1377)</f>
        <v>510</v>
      </c>
      <c r="V120" s="65">
        <f t="shared" si="12"/>
        <v>0</v>
      </c>
      <c r="W120" s="66">
        <f t="shared" si="13"/>
        <v>2.1161825726141079</v>
      </c>
      <c r="X120" s="65">
        <f>VLOOKUP(C120,'5th Cycle APR Raw Data-Last'!$A$3:$S$1377,18,FALSE)</f>
        <v>567</v>
      </c>
      <c r="Y120" s="65">
        <f>SUMIF('5th Cycle APR Raw Data-Last'!$A$3:$A$1377,'5th Cycle Summary-Final2'!$C120,'5th Cycle APR Raw Data-Last'!$S$3:$S$1377)</f>
        <v>514</v>
      </c>
      <c r="Z120" s="65">
        <f t="shared" si="14"/>
        <v>322</v>
      </c>
      <c r="AA120"/>
    </row>
    <row r="121" spans="1:27" s="2" customFormat="1" ht="12.75" customHeight="1" x14ac:dyDescent="0.2">
      <c r="A121" s="2" t="s">
        <v>5</v>
      </c>
      <c r="B121" s="2" t="s">
        <v>3</v>
      </c>
      <c r="C121" s="10" t="s">
        <v>1066</v>
      </c>
      <c r="D121" s="65">
        <f>VLOOKUP(C121,'5th Cycle APR Raw Data-Last'!$A$3:$S$1377,6,FALSE)</f>
        <v>205</v>
      </c>
      <c r="E121" s="65">
        <f>SUMIF('5th Cycle APR Raw Data-Last'!$A$3:$A$1377,'5th Cycle Summary-Final2'!$C121,'5th Cycle APR Raw Data-Last'!G$3:G$1377)</f>
        <v>0</v>
      </c>
      <c r="F121" s="65">
        <f>SUMIF('5th Cycle APR Raw Data-Last'!$A$3:$A$1377,'5th Cycle Summary-Final2'!$C121,'5th Cycle APR Raw Data-Last'!H$3:H$1377)</f>
        <v>0</v>
      </c>
      <c r="G121" s="65">
        <f>SUMIF('5th Cycle APR Raw Data-Last'!$A$3:$A$1377,'5th Cycle Summary-Final2'!$C121,'5th Cycle APR Raw Data-Last'!I$3:I$1377)</f>
        <v>0</v>
      </c>
      <c r="H121" s="65">
        <f t="shared" si="15"/>
        <v>205</v>
      </c>
      <c r="I121" s="66">
        <f t="shared" si="16"/>
        <v>0</v>
      </c>
      <c r="J121" s="65">
        <f>VLOOKUP(C121,'5th Cycle APR Raw Data-Last'!$A$3:$S$1377,10,FALSE)</f>
        <v>123</v>
      </c>
      <c r="K121" s="65">
        <f>SUMIF('5th Cycle APR Raw Data-Last'!$A$3:$A$1377,'5th Cycle Summary-Final2'!$C121,'5th Cycle APR Raw Data-Last'!K$3:K$1377)</f>
        <v>0</v>
      </c>
      <c r="L121" s="65">
        <f>SUMIF('5th Cycle APR Raw Data-Last'!$A$3:$A$1377,'5th Cycle Summary-Final2'!$C121,'5th Cycle APR Raw Data-Last'!L$3:L$1377)</f>
        <v>0</v>
      </c>
      <c r="M121" s="65">
        <f>SUMIF('5th Cycle APR Raw Data-Last'!$A$3:$A$1377,'5th Cycle Summary-Final2'!$C121,'5th Cycle APR Raw Data-Last'!M$3:M$1377)</f>
        <v>0</v>
      </c>
      <c r="N121" s="65">
        <f t="shared" si="17"/>
        <v>123</v>
      </c>
      <c r="O121" s="66">
        <f t="shared" si="9"/>
        <v>0</v>
      </c>
      <c r="P121" s="65">
        <f>VLOOKUP(C121,'5th Cycle APR Raw Data-Last'!$A$3:$S$1377,14,FALSE)</f>
        <v>137</v>
      </c>
      <c r="Q121" s="65">
        <f>SUMIF('5th Cycle APR Raw Data-Last'!$A$3:$A$1377,'5th Cycle Summary-Final2'!$C121,'5th Cycle APR Raw Data-Last'!$O$3:$O$1377)</f>
        <v>0</v>
      </c>
      <c r="R121" s="65">
        <f t="shared" si="10"/>
        <v>137</v>
      </c>
      <c r="S121" s="66">
        <f t="shared" si="11"/>
        <v>0</v>
      </c>
      <c r="T121" s="65">
        <f>VLOOKUP(C121,'5th Cycle APR Raw Data-Last'!$A$3:$S$1377,16,FALSE)</f>
        <v>350</v>
      </c>
      <c r="U121" s="65">
        <f>SUMIF('5th Cycle APR Raw Data-Last'!$A$3:$A$1377,'5th Cycle Summary-Final2'!$C121,'5th Cycle APR Raw Data-Last'!$Q$3:$Q$1377)</f>
        <v>14</v>
      </c>
      <c r="V121" s="65">
        <f t="shared" si="12"/>
        <v>336</v>
      </c>
      <c r="W121" s="66">
        <f t="shared" si="13"/>
        <v>0.04</v>
      </c>
      <c r="X121" s="65">
        <f>VLOOKUP(C121,'5th Cycle APR Raw Data-Last'!$A$3:$S$1377,18,FALSE)</f>
        <v>815</v>
      </c>
      <c r="Y121" s="65">
        <f>SUMIF('5th Cycle APR Raw Data-Last'!$A$3:$A$1377,'5th Cycle Summary-Final2'!$C121,'5th Cycle APR Raw Data-Last'!$S$3:$S$1377)</f>
        <v>14</v>
      </c>
      <c r="Z121" s="65">
        <f t="shared" si="14"/>
        <v>801</v>
      </c>
      <c r="AA121"/>
    </row>
    <row r="122" spans="1:27" s="2" customFormat="1" ht="12.75" customHeight="1" x14ac:dyDescent="0.2">
      <c r="A122" s="2" t="s">
        <v>5</v>
      </c>
      <c r="B122" s="2" t="s">
        <v>3</v>
      </c>
      <c r="C122" s="10" t="s">
        <v>211</v>
      </c>
      <c r="D122" s="65">
        <f>VLOOKUP(C122,'5th Cycle APR Raw Data-Last'!$A$3:$S$1377,6,FALSE)</f>
        <v>52</v>
      </c>
      <c r="E122" s="65">
        <f>SUMIF('5th Cycle APR Raw Data-Last'!$A$3:$A$1377,'5th Cycle Summary-Final2'!$C122,'5th Cycle APR Raw Data-Last'!G$3:G$1377)</f>
        <v>1</v>
      </c>
      <c r="F122" s="65">
        <f>SUMIF('5th Cycle APR Raw Data-Last'!$A$3:$A$1377,'5th Cycle Summary-Final2'!$C122,'5th Cycle APR Raw Data-Last'!H$3:H$1377)</f>
        <v>0</v>
      </c>
      <c r="G122" s="65">
        <f>SUMIF('5th Cycle APR Raw Data-Last'!$A$3:$A$1377,'5th Cycle Summary-Final2'!$C122,'5th Cycle APR Raw Data-Last'!I$3:I$1377)</f>
        <v>1</v>
      </c>
      <c r="H122" s="65">
        <f t="shared" si="15"/>
        <v>51</v>
      </c>
      <c r="I122" s="66">
        <f t="shared" si="16"/>
        <v>1.9230769230769232E-2</v>
      </c>
      <c r="J122" s="65">
        <f>VLOOKUP(C122,'5th Cycle APR Raw Data-Last'!$A$3:$S$1377,10,FALSE)</f>
        <v>31</v>
      </c>
      <c r="K122" s="65">
        <f>SUMIF('5th Cycle APR Raw Data-Last'!$A$3:$A$1377,'5th Cycle Summary-Final2'!$C122,'5th Cycle APR Raw Data-Last'!K$3:K$1377)</f>
        <v>0</v>
      </c>
      <c r="L122" s="65">
        <f>SUMIF('5th Cycle APR Raw Data-Last'!$A$3:$A$1377,'5th Cycle Summary-Final2'!$C122,'5th Cycle APR Raw Data-Last'!L$3:L$1377)</f>
        <v>0</v>
      </c>
      <c r="M122" s="65">
        <f>SUMIF('5th Cycle APR Raw Data-Last'!$A$3:$A$1377,'5th Cycle Summary-Final2'!$C122,'5th Cycle APR Raw Data-Last'!M$3:M$1377)</f>
        <v>0</v>
      </c>
      <c r="N122" s="65">
        <f t="shared" si="17"/>
        <v>31</v>
      </c>
      <c r="O122" s="66">
        <f t="shared" si="9"/>
        <v>0</v>
      </c>
      <c r="P122" s="65">
        <f>VLOOKUP(C122,'5th Cycle APR Raw Data-Last'!$A$3:$S$1377,14,FALSE)</f>
        <v>33</v>
      </c>
      <c r="Q122" s="65">
        <f>SUMIF('5th Cycle APR Raw Data-Last'!$A$3:$A$1377,'5th Cycle Summary-Final2'!$C122,'5th Cycle APR Raw Data-Last'!$O$3:$O$1377)</f>
        <v>15</v>
      </c>
      <c r="R122" s="65">
        <f t="shared" si="10"/>
        <v>18</v>
      </c>
      <c r="S122" s="66">
        <f t="shared" si="11"/>
        <v>0.45454545454545453</v>
      </c>
      <c r="T122" s="65">
        <f>VLOOKUP(C122,'5th Cycle APR Raw Data-Last'!$A$3:$S$1377,16,FALSE)</f>
        <v>85</v>
      </c>
      <c r="U122" s="65">
        <f>SUMIF('5th Cycle APR Raw Data-Last'!$A$3:$A$1377,'5th Cycle Summary-Final2'!$C122,'5th Cycle APR Raw Data-Last'!$Q$3:$Q$1377)</f>
        <v>60</v>
      </c>
      <c r="V122" s="65">
        <f t="shared" si="12"/>
        <v>25</v>
      </c>
      <c r="W122" s="66">
        <f t="shared" si="13"/>
        <v>0.70588235294117652</v>
      </c>
      <c r="X122" s="65">
        <f>VLOOKUP(C122,'5th Cycle APR Raw Data-Last'!$A$3:$S$1377,18,FALSE)</f>
        <v>201</v>
      </c>
      <c r="Y122" s="65">
        <f>SUMIF('5th Cycle APR Raw Data-Last'!$A$3:$A$1377,'5th Cycle Summary-Final2'!$C122,'5th Cycle APR Raw Data-Last'!$S$3:$S$1377)</f>
        <v>76</v>
      </c>
      <c r="Z122" s="65">
        <f t="shared" si="14"/>
        <v>125</v>
      </c>
      <c r="AA122"/>
    </row>
    <row r="123" spans="1:27" s="2" customFormat="1" ht="12.75" customHeight="1" x14ac:dyDescent="0.2">
      <c r="A123" s="2" t="s">
        <v>5</v>
      </c>
      <c r="B123" s="2" t="s">
        <v>3</v>
      </c>
      <c r="C123" s="10" t="s">
        <v>226</v>
      </c>
      <c r="D123" s="65">
        <f>VLOOKUP(C123,'5th Cycle APR Raw Data-Last'!$A$3:$S$1377,6,FALSE)</f>
        <v>1395</v>
      </c>
      <c r="E123" s="65">
        <f>SUMIF('5th Cycle APR Raw Data-Last'!$A$3:$A$1377,'5th Cycle Summary-Final2'!$C123,'5th Cycle APR Raw Data-Last'!G$3:G$1377)</f>
        <v>91</v>
      </c>
      <c r="F123" s="65">
        <f>SUMIF('5th Cycle APR Raw Data-Last'!$A$3:$A$1377,'5th Cycle Summary-Final2'!$C123,'5th Cycle APR Raw Data-Last'!H$3:H$1377)</f>
        <v>91</v>
      </c>
      <c r="G123" s="65">
        <f>SUMIF('5th Cycle APR Raw Data-Last'!$A$3:$A$1377,'5th Cycle Summary-Final2'!$C123,'5th Cycle APR Raw Data-Last'!I$3:I$1377)</f>
        <v>0</v>
      </c>
      <c r="H123" s="65">
        <f t="shared" si="15"/>
        <v>1304</v>
      </c>
      <c r="I123" s="66">
        <f t="shared" si="16"/>
        <v>6.5232974910394259E-2</v>
      </c>
      <c r="J123" s="65">
        <f>VLOOKUP(C123,'5th Cycle APR Raw Data-Last'!$A$3:$S$1377,10,FALSE)</f>
        <v>827</v>
      </c>
      <c r="K123" s="65">
        <f>SUMIF('5th Cycle APR Raw Data-Last'!$A$3:$A$1377,'5th Cycle Summary-Final2'!$C123,'5th Cycle APR Raw Data-Last'!K$3:K$1377)</f>
        <v>70</v>
      </c>
      <c r="L123" s="65">
        <f>SUMIF('5th Cycle APR Raw Data-Last'!$A$3:$A$1377,'5th Cycle Summary-Final2'!$C123,'5th Cycle APR Raw Data-Last'!L$3:L$1377)</f>
        <v>70</v>
      </c>
      <c r="M123" s="65">
        <f>SUMIF('5th Cycle APR Raw Data-Last'!$A$3:$A$1377,'5th Cycle Summary-Final2'!$C123,'5th Cycle APR Raw Data-Last'!M$3:M$1377)</f>
        <v>0</v>
      </c>
      <c r="N123" s="65">
        <f t="shared" si="17"/>
        <v>757</v>
      </c>
      <c r="O123" s="66">
        <f t="shared" si="9"/>
        <v>8.4643288996372426E-2</v>
      </c>
      <c r="P123" s="65">
        <f>VLOOKUP(C123,'5th Cycle APR Raw Data-Last'!$A$3:$S$1377,14,FALSE)</f>
        <v>898</v>
      </c>
      <c r="Q123" s="65">
        <f>SUMIF('5th Cycle APR Raw Data-Last'!$A$3:$A$1377,'5th Cycle Summary-Final2'!$C123,'5th Cycle APR Raw Data-Last'!$O$3:$O$1377)</f>
        <v>86</v>
      </c>
      <c r="R123" s="65">
        <f t="shared" si="10"/>
        <v>812</v>
      </c>
      <c r="S123" s="66">
        <f t="shared" si="11"/>
        <v>9.5768374164810696E-2</v>
      </c>
      <c r="T123" s="65">
        <f>VLOOKUP(C123,'5th Cycle APR Raw Data-Last'!$A$3:$S$1377,16,FALSE)</f>
        <v>2332</v>
      </c>
      <c r="U123" s="65">
        <f>SUMIF('5th Cycle APR Raw Data-Last'!$A$3:$A$1377,'5th Cycle Summary-Final2'!$C123,'5th Cycle APR Raw Data-Last'!$Q$3:$Q$1377)</f>
        <v>137</v>
      </c>
      <c r="V123" s="65">
        <f t="shared" si="12"/>
        <v>2195</v>
      </c>
      <c r="W123" s="66">
        <f t="shared" si="13"/>
        <v>5.8747855917667235E-2</v>
      </c>
      <c r="X123" s="65">
        <f>VLOOKUP(C123,'5th Cycle APR Raw Data-Last'!$A$3:$S$1377,18,FALSE)</f>
        <v>5452</v>
      </c>
      <c r="Y123" s="65">
        <f>SUMIF('5th Cycle APR Raw Data-Last'!$A$3:$A$1377,'5th Cycle Summary-Final2'!$C123,'5th Cycle APR Raw Data-Last'!$S$3:$S$1377)</f>
        <v>384</v>
      </c>
      <c r="Z123" s="65">
        <f t="shared" si="14"/>
        <v>5068</v>
      </c>
      <c r="AA123"/>
    </row>
    <row r="124" spans="1:27" s="2" customFormat="1" ht="12.75" customHeight="1" x14ac:dyDescent="0.2">
      <c r="A124" s="2" t="s">
        <v>5</v>
      </c>
      <c r="B124" s="2" t="s">
        <v>3</v>
      </c>
      <c r="C124" s="10" t="s">
        <v>229</v>
      </c>
      <c r="D124" s="65">
        <f>VLOOKUP(C124,'5th Cycle APR Raw Data-Last'!$A$3:$S$1377,6,FALSE)</f>
        <v>26</v>
      </c>
      <c r="E124" s="65">
        <f>SUMIF('5th Cycle APR Raw Data-Last'!$A$3:$A$1377,'5th Cycle Summary-Final2'!$C124,'5th Cycle APR Raw Data-Last'!G$3:G$1377)</f>
        <v>0</v>
      </c>
      <c r="F124" s="65">
        <f>SUMIF('5th Cycle APR Raw Data-Last'!$A$3:$A$1377,'5th Cycle Summary-Final2'!$C124,'5th Cycle APR Raw Data-Last'!H$3:H$1377)</f>
        <v>0</v>
      </c>
      <c r="G124" s="65">
        <f>SUMIF('5th Cycle APR Raw Data-Last'!$A$3:$A$1377,'5th Cycle Summary-Final2'!$C124,'5th Cycle APR Raw Data-Last'!I$3:I$1377)</f>
        <v>0</v>
      </c>
      <c r="H124" s="65">
        <f t="shared" si="15"/>
        <v>26</v>
      </c>
      <c r="I124" s="66">
        <f t="shared" si="16"/>
        <v>0</v>
      </c>
      <c r="J124" s="65">
        <f>VLOOKUP(C124,'5th Cycle APR Raw Data-Last'!$A$3:$S$1377,10,FALSE)</f>
        <v>16</v>
      </c>
      <c r="K124" s="65">
        <f>SUMIF('5th Cycle APR Raw Data-Last'!$A$3:$A$1377,'5th Cycle Summary-Final2'!$C124,'5th Cycle APR Raw Data-Last'!K$3:K$1377)</f>
        <v>0</v>
      </c>
      <c r="L124" s="65">
        <f>SUMIF('5th Cycle APR Raw Data-Last'!$A$3:$A$1377,'5th Cycle Summary-Final2'!$C124,'5th Cycle APR Raw Data-Last'!L$3:L$1377)</f>
        <v>0</v>
      </c>
      <c r="M124" s="65">
        <f>SUMIF('5th Cycle APR Raw Data-Last'!$A$3:$A$1377,'5th Cycle Summary-Final2'!$C124,'5th Cycle APR Raw Data-Last'!M$3:M$1377)</f>
        <v>0</v>
      </c>
      <c r="N124" s="65">
        <f t="shared" si="17"/>
        <v>16</v>
      </c>
      <c r="O124" s="66">
        <f t="shared" si="9"/>
        <v>0</v>
      </c>
      <c r="P124" s="65">
        <f>VLOOKUP(C124,'5th Cycle APR Raw Data-Last'!$A$3:$S$1377,14,FALSE)</f>
        <v>17</v>
      </c>
      <c r="Q124" s="65">
        <f>SUMIF('5th Cycle APR Raw Data-Last'!$A$3:$A$1377,'5th Cycle Summary-Final2'!$C124,'5th Cycle APR Raw Data-Last'!$O$3:$O$1377)</f>
        <v>0</v>
      </c>
      <c r="R124" s="65">
        <f t="shared" si="10"/>
        <v>17</v>
      </c>
      <c r="S124" s="66">
        <f t="shared" si="11"/>
        <v>0</v>
      </c>
      <c r="T124" s="65">
        <f>VLOOKUP(C124,'5th Cycle APR Raw Data-Last'!$A$3:$S$1377,16,FALSE)</f>
        <v>46</v>
      </c>
      <c r="U124" s="65">
        <f>SUMIF('5th Cycle APR Raw Data-Last'!$A$3:$A$1377,'5th Cycle Summary-Final2'!$C124,'5th Cycle APR Raw Data-Last'!$Q$3:$Q$1377)</f>
        <v>11</v>
      </c>
      <c r="V124" s="65">
        <f t="shared" si="12"/>
        <v>35</v>
      </c>
      <c r="W124" s="66">
        <f t="shared" si="13"/>
        <v>0.2391304347826087</v>
      </c>
      <c r="X124" s="65">
        <f>VLOOKUP(C124,'5th Cycle APR Raw Data-Last'!$A$3:$S$1377,18,FALSE)</f>
        <v>105</v>
      </c>
      <c r="Y124" s="65">
        <f>SUMIF('5th Cycle APR Raw Data-Last'!$A$3:$A$1377,'5th Cycle Summary-Final2'!$C124,'5th Cycle APR Raw Data-Last'!$S$3:$S$1377)</f>
        <v>11</v>
      </c>
      <c r="Z124" s="65">
        <f t="shared" si="14"/>
        <v>94</v>
      </c>
      <c r="AA124"/>
    </row>
    <row r="125" spans="1:27" s="2" customFormat="1" ht="12.75" customHeight="1" x14ac:dyDescent="0.2">
      <c r="A125" s="2" t="s">
        <v>5</v>
      </c>
      <c r="B125" s="2" t="s">
        <v>3</v>
      </c>
      <c r="C125" s="10" t="s">
        <v>231</v>
      </c>
      <c r="D125" s="65">
        <f>VLOOKUP(C125,'5th Cycle APR Raw Data-Last'!$A$3:$S$1377,6,FALSE)</f>
        <v>340</v>
      </c>
      <c r="E125" s="65">
        <f>SUMIF('5th Cycle APR Raw Data-Last'!$A$3:$A$1377,'5th Cycle Summary-Final2'!$C125,'5th Cycle APR Raw Data-Last'!G$3:G$1377)</f>
        <v>144</v>
      </c>
      <c r="F125" s="65">
        <f>SUMIF('5th Cycle APR Raw Data-Last'!$A$3:$A$1377,'5th Cycle Summary-Final2'!$C125,'5th Cycle APR Raw Data-Last'!H$3:H$1377)</f>
        <v>144</v>
      </c>
      <c r="G125" s="65">
        <f>SUMIF('5th Cycle APR Raw Data-Last'!$A$3:$A$1377,'5th Cycle Summary-Final2'!$C125,'5th Cycle APR Raw Data-Last'!I$3:I$1377)</f>
        <v>0</v>
      </c>
      <c r="H125" s="65">
        <f t="shared" si="15"/>
        <v>196</v>
      </c>
      <c r="I125" s="66">
        <f t="shared" si="16"/>
        <v>0.42352941176470588</v>
      </c>
      <c r="J125" s="65">
        <f>VLOOKUP(C125,'5th Cycle APR Raw Data-Last'!$A$3:$S$1377,10,FALSE)</f>
        <v>207</v>
      </c>
      <c r="K125" s="65">
        <f>SUMIF('5th Cycle APR Raw Data-Last'!$A$3:$A$1377,'5th Cycle Summary-Final2'!$C125,'5th Cycle APR Raw Data-Last'!K$3:K$1377)</f>
        <v>38</v>
      </c>
      <c r="L125" s="65">
        <f>SUMIF('5th Cycle APR Raw Data-Last'!$A$3:$A$1377,'5th Cycle Summary-Final2'!$C125,'5th Cycle APR Raw Data-Last'!L$3:L$1377)</f>
        <v>38</v>
      </c>
      <c r="M125" s="65">
        <f>SUMIF('5th Cycle APR Raw Data-Last'!$A$3:$A$1377,'5th Cycle Summary-Final2'!$C125,'5th Cycle APR Raw Data-Last'!M$3:M$1377)</f>
        <v>0</v>
      </c>
      <c r="N125" s="65">
        <f t="shared" si="17"/>
        <v>169</v>
      </c>
      <c r="O125" s="66">
        <f t="shared" si="9"/>
        <v>0.18357487922705315</v>
      </c>
      <c r="P125" s="65">
        <f>VLOOKUP(C125,'5th Cycle APR Raw Data-Last'!$A$3:$S$1377,14,FALSE)</f>
        <v>224</v>
      </c>
      <c r="Q125" s="65">
        <f>SUMIF('5th Cycle APR Raw Data-Last'!$A$3:$A$1377,'5th Cycle Summary-Final2'!$C125,'5th Cycle APR Raw Data-Last'!$O$3:$O$1377)</f>
        <v>45</v>
      </c>
      <c r="R125" s="65">
        <f t="shared" si="10"/>
        <v>179</v>
      </c>
      <c r="S125" s="66">
        <f t="shared" si="11"/>
        <v>0.20089285714285715</v>
      </c>
      <c r="T125" s="65">
        <f>VLOOKUP(C125,'5th Cycle APR Raw Data-Last'!$A$3:$S$1377,16,FALSE)</f>
        <v>561</v>
      </c>
      <c r="U125" s="65">
        <f>SUMIF('5th Cycle APR Raw Data-Last'!$A$3:$A$1377,'5th Cycle Summary-Final2'!$C125,'5th Cycle APR Raw Data-Last'!$Q$3:$Q$1377)</f>
        <v>1565</v>
      </c>
      <c r="V125" s="65">
        <f t="shared" si="12"/>
        <v>0</v>
      </c>
      <c r="W125" s="66">
        <f t="shared" si="13"/>
        <v>2.7896613190730837</v>
      </c>
      <c r="X125" s="65">
        <f>VLOOKUP(C125,'5th Cycle APR Raw Data-Last'!$A$3:$S$1377,18,FALSE)</f>
        <v>1332</v>
      </c>
      <c r="Y125" s="65">
        <f>SUMIF('5th Cycle APR Raw Data-Last'!$A$3:$A$1377,'5th Cycle Summary-Final2'!$C125,'5th Cycle APR Raw Data-Last'!$S$3:$S$1377)</f>
        <v>1792</v>
      </c>
      <c r="Z125" s="65">
        <f t="shared" si="14"/>
        <v>544</v>
      </c>
      <c r="AA125"/>
    </row>
    <row r="126" spans="1:27" s="2" customFormat="1" ht="12.75" customHeight="1" x14ac:dyDescent="0.2">
      <c r="A126" s="2" t="s">
        <v>5</v>
      </c>
      <c r="B126" s="2" t="s">
        <v>3</v>
      </c>
      <c r="C126" s="10" t="s">
        <v>246</v>
      </c>
      <c r="D126" s="65">
        <f>VLOOKUP(C126,'5th Cycle APR Raw Data-Last'!$A$3:$S$1377,6,FALSE)</f>
        <v>8</v>
      </c>
      <c r="E126" s="65">
        <f>SUMIF('5th Cycle APR Raw Data-Last'!$A$3:$A$1377,'5th Cycle Summary-Final2'!$C126,'5th Cycle APR Raw Data-Last'!G$3:G$1377)</f>
        <v>5</v>
      </c>
      <c r="F126" s="65">
        <f>SUMIF('5th Cycle APR Raw Data-Last'!$A$3:$A$1377,'5th Cycle Summary-Final2'!$C126,'5th Cycle APR Raw Data-Last'!H$3:H$1377)</f>
        <v>5</v>
      </c>
      <c r="G126" s="65">
        <f>SUMIF('5th Cycle APR Raw Data-Last'!$A$3:$A$1377,'5th Cycle Summary-Final2'!$C126,'5th Cycle APR Raw Data-Last'!I$3:I$1377)</f>
        <v>0</v>
      </c>
      <c r="H126" s="65">
        <f t="shared" si="15"/>
        <v>3</v>
      </c>
      <c r="I126" s="66">
        <f t="shared" si="16"/>
        <v>0.625</v>
      </c>
      <c r="J126" s="65">
        <f>VLOOKUP(C126,'5th Cycle APR Raw Data-Last'!$A$3:$S$1377,10,FALSE)</f>
        <v>5</v>
      </c>
      <c r="K126" s="65">
        <f>SUMIF('5th Cycle APR Raw Data-Last'!$A$3:$A$1377,'5th Cycle Summary-Final2'!$C126,'5th Cycle APR Raw Data-Last'!K$3:K$1377)</f>
        <v>0</v>
      </c>
      <c r="L126" s="65">
        <f>SUMIF('5th Cycle APR Raw Data-Last'!$A$3:$A$1377,'5th Cycle Summary-Final2'!$C126,'5th Cycle APR Raw Data-Last'!L$3:L$1377)</f>
        <v>0</v>
      </c>
      <c r="M126" s="65">
        <f>SUMIF('5th Cycle APR Raw Data-Last'!$A$3:$A$1377,'5th Cycle Summary-Final2'!$C126,'5th Cycle APR Raw Data-Last'!M$3:M$1377)</f>
        <v>0</v>
      </c>
      <c r="N126" s="65">
        <f t="shared" si="17"/>
        <v>5</v>
      </c>
      <c r="O126" s="66">
        <f t="shared" si="9"/>
        <v>0</v>
      </c>
      <c r="P126" s="65">
        <f>VLOOKUP(C126,'5th Cycle APR Raw Data-Last'!$A$3:$S$1377,14,FALSE)</f>
        <v>5</v>
      </c>
      <c r="Q126" s="65">
        <f>SUMIF('5th Cycle APR Raw Data-Last'!$A$3:$A$1377,'5th Cycle Summary-Final2'!$C126,'5th Cycle APR Raw Data-Last'!$O$3:$O$1377)</f>
        <v>0</v>
      </c>
      <c r="R126" s="65">
        <f t="shared" si="10"/>
        <v>5</v>
      </c>
      <c r="S126" s="66">
        <f t="shared" si="11"/>
        <v>0</v>
      </c>
      <c r="T126" s="65">
        <f>VLOOKUP(C126,'5th Cycle APR Raw Data-Last'!$A$3:$S$1377,16,FALSE)</f>
        <v>13</v>
      </c>
      <c r="U126" s="65">
        <f>SUMIF('5th Cycle APR Raw Data-Last'!$A$3:$A$1377,'5th Cycle Summary-Final2'!$C126,'5th Cycle APR Raw Data-Last'!$Q$3:$Q$1377)</f>
        <v>82</v>
      </c>
      <c r="V126" s="65">
        <f t="shared" si="12"/>
        <v>0</v>
      </c>
      <c r="W126" s="66">
        <f t="shared" si="13"/>
        <v>6.3076923076923075</v>
      </c>
      <c r="X126" s="65">
        <f>VLOOKUP(C126,'5th Cycle APR Raw Data-Last'!$A$3:$S$1377,18,FALSE)</f>
        <v>31</v>
      </c>
      <c r="Y126" s="65">
        <f>SUMIF('5th Cycle APR Raw Data-Last'!$A$3:$A$1377,'5th Cycle Summary-Final2'!$C126,'5th Cycle APR Raw Data-Last'!$S$3:$S$1377)</f>
        <v>87</v>
      </c>
      <c r="Z126" s="65">
        <f t="shared" si="14"/>
        <v>13</v>
      </c>
      <c r="AA126"/>
    </row>
    <row r="127" spans="1:27" s="2" customFormat="1" ht="12.75" customHeight="1" x14ac:dyDescent="0.2">
      <c r="A127" s="2" t="s">
        <v>5</v>
      </c>
      <c r="B127" s="2" t="s">
        <v>3</v>
      </c>
      <c r="C127" s="10" t="s">
        <v>1075</v>
      </c>
      <c r="D127" s="65">
        <f>VLOOKUP(C127,'5th Cycle APR Raw Data-Last'!$A$3:$S$1377,6,FALSE)</f>
        <v>372</v>
      </c>
      <c r="E127" s="65">
        <f>SUMIF('5th Cycle APR Raw Data-Last'!$A$3:$A$1377,'5th Cycle Summary-Final2'!$C127,'5th Cycle APR Raw Data-Last'!G$3:G$1377)</f>
        <v>0</v>
      </c>
      <c r="F127" s="65">
        <f>SUMIF('5th Cycle APR Raw Data-Last'!$A$3:$A$1377,'5th Cycle Summary-Final2'!$C127,'5th Cycle APR Raw Data-Last'!H$3:H$1377)</f>
        <v>0</v>
      </c>
      <c r="G127" s="65">
        <f>SUMIF('5th Cycle APR Raw Data-Last'!$A$3:$A$1377,'5th Cycle Summary-Final2'!$C127,'5th Cycle APR Raw Data-Last'!I$3:I$1377)</f>
        <v>0</v>
      </c>
      <c r="H127" s="65">
        <f t="shared" si="15"/>
        <v>372</v>
      </c>
      <c r="I127" s="66">
        <f t="shared" si="16"/>
        <v>0</v>
      </c>
      <c r="J127" s="65">
        <f>VLOOKUP(C127,'5th Cycle APR Raw Data-Last'!$A$3:$S$1377,10,FALSE)</f>
        <v>223</v>
      </c>
      <c r="K127" s="65">
        <f>SUMIF('5th Cycle APR Raw Data-Last'!$A$3:$A$1377,'5th Cycle Summary-Final2'!$C127,'5th Cycle APR Raw Data-Last'!K$3:K$1377)</f>
        <v>0</v>
      </c>
      <c r="L127" s="65">
        <f>SUMIF('5th Cycle APR Raw Data-Last'!$A$3:$A$1377,'5th Cycle Summary-Final2'!$C127,'5th Cycle APR Raw Data-Last'!L$3:L$1377)</f>
        <v>0</v>
      </c>
      <c r="M127" s="65">
        <f>SUMIF('5th Cycle APR Raw Data-Last'!$A$3:$A$1377,'5th Cycle Summary-Final2'!$C127,'5th Cycle APR Raw Data-Last'!M$3:M$1377)</f>
        <v>0</v>
      </c>
      <c r="N127" s="65">
        <f t="shared" si="17"/>
        <v>223</v>
      </c>
      <c r="O127" s="66">
        <f t="shared" si="9"/>
        <v>0</v>
      </c>
      <c r="P127" s="65">
        <f>VLOOKUP(C127,'5th Cycle APR Raw Data-Last'!$A$3:$S$1377,14,FALSE)</f>
        <v>238</v>
      </c>
      <c r="Q127" s="65">
        <f>SUMIF('5th Cycle APR Raw Data-Last'!$A$3:$A$1377,'5th Cycle Summary-Final2'!$C127,'5th Cycle APR Raw Data-Last'!$O$3:$O$1377)</f>
        <v>0</v>
      </c>
      <c r="R127" s="65">
        <f t="shared" si="10"/>
        <v>238</v>
      </c>
      <c r="S127" s="66">
        <f t="shared" si="11"/>
        <v>0</v>
      </c>
      <c r="T127" s="65">
        <f>VLOOKUP(C127,'5th Cycle APR Raw Data-Last'!$A$3:$S$1377,16,FALSE)</f>
        <v>564</v>
      </c>
      <c r="U127" s="65">
        <f>SUMIF('5th Cycle APR Raw Data-Last'!$A$3:$A$1377,'5th Cycle Summary-Final2'!$C127,'5th Cycle APR Raw Data-Last'!$Q$3:$Q$1377)</f>
        <v>124</v>
      </c>
      <c r="V127" s="65">
        <f t="shared" si="12"/>
        <v>440</v>
      </c>
      <c r="W127" s="66">
        <f t="shared" si="13"/>
        <v>0.21985815602836881</v>
      </c>
      <c r="X127" s="65">
        <f>VLOOKUP(C127,'5th Cycle APR Raw Data-Last'!$A$3:$S$1377,18,FALSE)</f>
        <v>1397</v>
      </c>
      <c r="Y127" s="65">
        <f>SUMIF('5th Cycle APR Raw Data-Last'!$A$3:$A$1377,'5th Cycle Summary-Final2'!$C127,'5th Cycle APR Raw Data-Last'!$S$3:$S$1377)</f>
        <v>124</v>
      </c>
      <c r="Z127" s="65">
        <f t="shared" si="14"/>
        <v>1273</v>
      </c>
      <c r="AA127"/>
    </row>
    <row r="128" spans="1:27" s="2" customFormat="1" ht="12.75" customHeight="1" x14ac:dyDescent="0.2">
      <c r="A128" s="2" t="s">
        <v>5</v>
      </c>
      <c r="B128" s="2" t="s">
        <v>3</v>
      </c>
      <c r="C128" s="10" t="s">
        <v>256</v>
      </c>
      <c r="D128" s="65">
        <f>VLOOKUP(C128,'5th Cycle APR Raw Data-Last'!$A$3:$S$1377,6,FALSE)</f>
        <v>153</v>
      </c>
      <c r="E128" s="65">
        <f>SUMIF('5th Cycle APR Raw Data-Last'!$A$3:$A$1377,'5th Cycle Summary-Final2'!$C128,'5th Cycle APR Raw Data-Last'!G$3:G$1377)</f>
        <v>0</v>
      </c>
      <c r="F128" s="65">
        <f>SUMIF('5th Cycle APR Raw Data-Last'!$A$3:$A$1377,'5th Cycle Summary-Final2'!$C128,'5th Cycle APR Raw Data-Last'!H$3:H$1377)</f>
        <v>0</v>
      </c>
      <c r="G128" s="65">
        <f>SUMIF('5th Cycle APR Raw Data-Last'!$A$3:$A$1377,'5th Cycle Summary-Final2'!$C128,'5th Cycle APR Raw Data-Last'!I$3:I$1377)</f>
        <v>0</v>
      </c>
      <c r="H128" s="65">
        <f t="shared" si="15"/>
        <v>153</v>
      </c>
      <c r="I128" s="66">
        <f t="shared" si="16"/>
        <v>0</v>
      </c>
      <c r="J128" s="65">
        <f>VLOOKUP(C128,'5th Cycle APR Raw Data-Last'!$A$3:$S$1377,10,FALSE)</f>
        <v>88</v>
      </c>
      <c r="K128" s="65">
        <f>SUMIF('5th Cycle APR Raw Data-Last'!$A$3:$A$1377,'5th Cycle Summary-Final2'!$C128,'5th Cycle APR Raw Data-Last'!K$3:K$1377)</f>
        <v>0</v>
      </c>
      <c r="L128" s="65">
        <f>SUMIF('5th Cycle APR Raw Data-Last'!$A$3:$A$1377,'5th Cycle Summary-Final2'!$C128,'5th Cycle APR Raw Data-Last'!L$3:L$1377)</f>
        <v>0</v>
      </c>
      <c r="M128" s="65">
        <f>SUMIF('5th Cycle APR Raw Data-Last'!$A$3:$A$1377,'5th Cycle Summary-Final2'!$C128,'5th Cycle APR Raw Data-Last'!M$3:M$1377)</f>
        <v>0</v>
      </c>
      <c r="N128" s="65">
        <f t="shared" si="17"/>
        <v>88</v>
      </c>
      <c r="O128" s="66">
        <f t="shared" si="9"/>
        <v>0</v>
      </c>
      <c r="P128" s="65">
        <f>VLOOKUP(C128,'5th Cycle APR Raw Data-Last'!$A$3:$S$1377,14,FALSE)</f>
        <v>99</v>
      </c>
      <c r="Q128" s="65">
        <f>SUMIF('5th Cycle APR Raw Data-Last'!$A$3:$A$1377,'5th Cycle Summary-Final2'!$C128,'5th Cycle APR Raw Data-Last'!$O$3:$O$1377)</f>
        <v>0</v>
      </c>
      <c r="R128" s="65">
        <f t="shared" si="10"/>
        <v>99</v>
      </c>
      <c r="S128" s="66">
        <f t="shared" si="11"/>
        <v>0</v>
      </c>
      <c r="T128" s="65">
        <f>VLOOKUP(C128,'5th Cycle APR Raw Data-Last'!$A$3:$S$1377,16,FALSE)</f>
        <v>262</v>
      </c>
      <c r="U128" s="65">
        <f>SUMIF('5th Cycle APR Raw Data-Last'!$A$3:$A$1377,'5th Cycle Summary-Final2'!$C128,'5th Cycle APR Raw Data-Last'!$Q$3:$Q$1377)</f>
        <v>0</v>
      </c>
      <c r="V128" s="65">
        <f t="shared" si="12"/>
        <v>262</v>
      </c>
      <c r="W128" s="66">
        <f t="shared" si="13"/>
        <v>0</v>
      </c>
      <c r="X128" s="65">
        <f>VLOOKUP(C128,'5th Cycle APR Raw Data-Last'!$A$3:$S$1377,18,FALSE)</f>
        <v>602</v>
      </c>
      <c r="Y128" s="65">
        <f>SUMIF('5th Cycle APR Raw Data-Last'!$A$3:$A$1377,'5th Cycle Summary-Final2'!$C128,'5th Cycle APR Raw Data-Last'!$S$3:$S$1377)</f>
        <v>0</v>
      </c>
      <c r="Z128" s="65">
        <f t="shared" si="14"/>
        <v>602</v>
      </c>
      <c r="AA128"/>
    </row>
    <row r="129" spans="1:27" s="2" customFormat="1" ht="12.75" customHeight="1" x14ac:dyDescent="0.2">
      <c r="A129" s="2" t="s">
        <v>5</v>
      </c>
      <c r="B129" s="2" t="s">
        <v>3</v>
      </c>
      <c r="C129" s="10" t="s">
        <v>266</v>
      </c>
      <c r="D129" s="65">
        <f>VLOOKUP(C129,'5th Cycle APR Raw Data-Last'!$A$3:$S$1377,6,FALSE)</f>
        <v>121</v>
      </c>
      <c r="E129" s="65">
        <f>SUMIF('5th Cycle APR Raw Data-Last'!$A$3:$A$1377,'5th Cycle Summary-Final2'!$C129,'5th Cycle APR Raw Data-Last'!G$3:G$1377)</f>
        <v>0</v>
      </c>
      <c r="F129" s="65">
        <f>SUMIF('5th Cycle APR Raw Data-Last'!$A$3:$A$1377,'5th Cycle Summary-Final2'!$C129,'5th Cycle APR Raw Data-Last'!H$3:H$1377)</f>
        <v>0</v>
      </c>
      <c r="G129" s="65">
        <f>SUMIF('5th Cycle APR Raw Data-Last'!$A$3:$A$1377,'5th Cycle Summary-Final2'!$C129,'5th Cycle APR Raw Data-Last'!I$3:I$1377)</f>
        <v>0</v>
      </c>
      <c r="H129" s="65">
        <f t="shared" si="15"/>
        <v>121</v>
      </c>
      <c r="I129" s="66">
        <f t="shared" si="16"/>
        <v>0</v>
      </c>
      <c r="J129" s="65">
        <f>VLOOKUP(C129,'5th Cycle APR Raw Data-Last'!$A$3:$S$1377,10,FALSE)</f>
        <v>72</v>
      </c>
      <c r="K129" s="65">
        <f>SUMIF('5th Cycle APR Raw Data-Last'!$A$3:$A$1377,'5th Cycle Summary-Final2'!$C129,'5th Cycle APR Raw Data-Last'!K$3:K$1377)</f>
        <v>0</v>
      </c>
      <c r="L129" s="65">
        <f>SUMIF('5th Cycle APR Raw Data-Last'!$A$3:$A$1377,'5th Cycle Summary-Final2'!$C129,'5th Cycle APR Raw Data-Last'!L$3:L$1377)</f>
        <v>0</v>
      </c>
      <c r="M129" s="65">
        <f>SUMIF('5th Cycle APR Raw Data-Last'!$A$3:$A$1377,'5th Cycle Summary-Final2'!$C129,'5th Cycle APR Raw Data-Last'!M$3:M$1377)</f>
        <v>0</v>
      </c>
      <c r="N129" s="65">
        <f t="shared" si="17"/>
        <v>72</v>
      </c>
      <c r="O129" s="66">
        <f t="shared" si="9"/>
        <v>0</v>
      </c>
      <c r="P129" s="65">
        <f>VLOOKUP(C129,'5th Cycle APR Raw Data-Last'!$A$3:$S$1377,14,FALSE)</f>
        <v>77</v>
      </c>
      <c r="Q129" s="65">
        <f>SUMIF('5th Cycle APR Raw Data-Last'!$A$3:$A$1377,'5th Cycle Summary-Final2'!$C129,'5th Cycle APR Raw Data-Last'!$O$3:$O$1377)</f>
        <v>0</v>
      </c>
      <c r="R129" s="65">
        <f t="shared" si="10"/>
        <v>77</v>
      </c>
      <c r="S129" s="66">
        <f t="shared" si="11"/>
        <v>0</v>
      </c>
      <c r="T129" s="65">
        <f>VLOOKUP(C129,'5th Cycle APR Raw Data-Last'!$A$3:$S$1377,16,FALSE)</f>
        <v>193</v>
      </c>
      <c r="U129" s="65">
        <f>SUMIF('5th Cycle APR Raw Data-Last'!$A$3:$A$1377,'5th Cycle Summary-Final2'!$C129,'5th Cycle APR Raw Data-Last'!$Q$3:$Q$1377)</f>
        <v>35</v>
      </c>
      <c r="V129" s="65">
        <f t="shared" si="12"/>
        <v>158</v>
      </c>
      <c r="W129" s="66">
        <f t="shared" si="13"/>
        <v>0.18134715025906736</v>
      </c>
      <c r="X129" s="65">
        <f>VLOOKUP(C129,'5th Cycle APR Raw Data-Last'!$A$3:$S$1377,18,FALSE)</f>
        <v>463</v>
      </c>
      <c r="Y129" s="65">
        <f>SUMIF('5th Cycle APR Raw Data-Last'!$A$3:$A$1377,'5th Cycle Summary-Final2'!$C129,'5th Cycle APR Raw Data-Last'!$S$3:$S$1377)</f>
        <v>35</v>
      </c>
      <c r="Z129" s="65">
        <f t="shared" si="14"/>
        <v>428</v>
      </c>
      <c r="AA129"/>
    </row>
    <row r="130" spans="1:27" s="2" customFormat="1" ht="12.75" customHeight="1" x14ac:dyDescent="0.2">
      <c r="A130" s="2" t="s">
        <v>5</v>
      </c>
      <c r="B130" s="2" t="s">
        <v>3</v>
      </c>
      <c r="C130" s="10" t="s">
        <v>267</v>
      </c>
      <c r="D130" s="65">
        <f>VLOOKUP(C130,'5th Cycle APR Raw Data-Last'!$A$3:$S$1377,6,FALSE)</f>
        <v>55</v>
      </c>
      <c r="E130" s="65">
        <f>SUMIF('5th Cycle APR Raw Data-Last'!$A$3:$A$1377,'5th Cycle Summary-Final2'!$C130,'5th Cycle APR Raw Data-Last'!G$3:G$1377)</f>
        <v>28</v>
      </c>
      <c r="F130" s="65">
        <f>SUMIF('5th Cycle APR Raw Data-Last'!$A$3:$A$1377,'5th Cycle Summary-Final2'!$C130,'5th Cycle APR Raw Data-Last'!H$3:H$1377)</f>
        <v>28</v>
      </c>
      <c r="G130" s="65">
        <f>SUMIF('5th Cycle APR Raw Data-Last'!$A$3:$A$1377,'5th Cycle Summary-Final2'!$C130,'5th Cycle APR Raw Data-Last'!I$3:I$1377)</f>
        <v>0</v>
      </c>
      <c r="H130" s="65">
        <f t="shared" si="15"/>
        <v>27</v>
      </c>
      <c r="I130" s="66">
        <f t="shared" si="16"/>
        <v>0.50909090909090904</v>
      </c>
      <c r="J130" s="65">
        <f>VLOOKUP(C130,'5th Cycle APR Raw Data-Last'!$A$3:$S$1377,10,FALSE)</f>
        <v>32</v>
      </c>
      <c r="K130" s="65">
        <f>SUMIF('5th Cycle APR Raw Data-Last'!$A$3:$A$1377,'5th Cycle Summary-Final2'!$C130,'5th Cycle APR Raw Data-Last'!K$3:K$1377)</f>
        <v>14</v>
      </c>
      <c r="L130" s="65">
        <f>SUMIF('5th Cycle APR Raw Data-Last'!$A$3:$A$1377,'5th Cycle Summary-Final2'!$C130,'5th Cycle APR Raw Data-Last'!L$3:L$1377)</f>
        <v>4</v>
      </c>
      <c r="M130" s="65">
        <f>SUMIF('5th Cycle APR Raw Data-Last'!$A$3:$A$1377,'5th Cycle Summary-Final2'!$C130,'5th Cycle APR Raw Data-Last'!M$3:M$1377)</f>
        <v>10</v>
      </c>
      <c r="N130" s="65">
        <f t="shared" si="17"/>
        <v>18</v>
      </c>
      <c r="O130" s="66">
        <f t="shared" si="9"/>
        <v>0.4375</v>
      </c>
      <c r="P130" s="65">
        <f>VLOOKUP(C130,'5th Cycle APR Raw Data-Last'!$A$3:$S$1377,14,FALSE)</f>
        <v>35</v>
      </c>
      <c r="Q130" s="65">
        <f>SUMIF('5th Cycle APR Raw Data-Last'!$A$3:$A$1377,'5th Cycle Summary-Final2'!$C130,'5th Cycle APR Raw Data-Last'!$O$3:$O$1377)</f>
        <v>0</v>
      </c>
      <c r="R130" s="65">
        <f t="shared" si="10"/>
        <v>35</v>
      </c>
      <c r="S130" s="66">
        <f t="shared" si="11"/>
        <v>0</v>
      </c>
      <c r="T130" s="65">
        <f>VLOOKUP(C130,'5th Cycle APR Raw Data-Last'!$A$3:$S$1377,16,FALSE)</f>
        <v>95</v>
      </c>
      <c r="U130" s="65">
        <f>SUMIF('5th Cycle APR Raw Data-Last'!$A$3:$A$1377,'5th Cycle Summary-Final2'!$C130,'5th Cycle APR Raw Data-Last'!$Q$3:$Q$1377)</f>
        <v>36</v>
      </c>
      <c r="V130" s="65">
        <f t="shared" si="12"/>
        <v>59</v>
      </c>
      <c r="W130" s="66">
        <f t="shared" si="13"/>
        <v>0.37894736842105264</v>
      </c>
      <c r="X130" s="65">
        <f>VLOOKUP(C130,'5th Cycle APR Raw Data-Last'!$A$3:$S$1377,18,FALSE)</f>
        <v>217</v>
      </c>
      <c r="Y130" s="65">
        <f>SUMIF('5th Cycle APR Raw Data-Last'!$A$3:$A$1377,'5th Cycle Summary-Final2'!$C130,'5th Cycle APR Raw Data-Last'!$S$3:$S$1377)</f>
        <v>78</v>
      </c>
      <c r="Z130" s="65">
        <f t="shared" si="14"/>
        <v>139</v>
      </c>
      <c r="AA130"/>
    </row>
    <row r="131" spans="1:27" s="2" customFormat="1" ht="12.75" customHeight="1" x14ac:dyDescent="0.2">
      <c r="A131" s="2" t="s">
        <v>5</v>
      </c>
      <c r="B131" s="2" t="s">
        <v>3</v>
      </c>
      <c r="C131" s="10" t="s">
        <v>269</v>
      </c>
      <c r="D131" s="65">
        <f>VLOOKUP(C131,'5th Cycle APR Raw Data-Last'!$A$3:$S$1377,6,FALSE)</f>
        <v>236</v>
      </c>
      <c r="E131" s="65">
        <f>SUMIF('5th Cycle APR Raw Data-Last'!$A$3:$A$1377,'5th Cycle Summary-Final2'!$C131,'5th Cycle APR Raw Data-Last'!G$3:G$1377)</f>
        <v>1</v>
      </c>
      <c r="F131" s="65">
        <f>SUMIF('5th Cycle APR Raw Data-Last'!$A$3:$A$1377,'5th Cycle Summary-Final2'!$C131,'5th Cycle APR Raw Data-Last'!H$3:H$1377)</f>
        <v>0</v>
      </c>
      <c r="G131" s="65">
        <f>SUMIF('5th Cycle APR Raw Data-Last'!$A$3:$A$1377,'5th Cycle Summary-Final2'!$C131,'5th Cycle APR Raw Data-Last'!I$3:I$1377)</f>
        <v>1</v>
      </c>
      <c r="H131" s="65">
        <f t="shared" si="15"/>
        <v>235</v>
      </c>
      <c r="I131" s="66">
        <f t="shared" si="16"/>
        <v>4.2372881355932203E-3</v>
      </c>
      <c r="J131" s="65">
        <f>VLOOKUP(C131,'5th Cycle APR Raw Data-Last'!$A$3:$S$1377,10,FALSE)</f>
        <v>142</v>
      </c>
      <c r="K131" s="65">
        <f>SUMIF('5th Cycle APR Raw Data-Last'!$A$3:$A$1377,'5th Cycle Summary-Final2'!$C131,'5th Cycle APR Raw Data-Last'!K$3:K$1377)</f>
        <v>24</v>
      </c>
      <c r="L131" s="65">
        <f>SUMIF('5th Cycle APR Raw Data-Last'!$A$3:$A$1377,'5th Cycle Summary-Final2'!$C131,'5th Cycle APR Raw Data-Last'!L$3:L$1377)</f>
        <v>0</v>
      </c>
      <c r="M131" s="65">
        <f>SUMIF('5th Cycle APR Raw Data-Last'!$A$3:$A$1377,'5th Cycle Summary-Final2'!$C131,'5th Cycle APR Raw Data-Last'!M$3:M$1377)</f>
        <v>0</v>
      </c>
      <c r="N131" s="65">
        <f t="shared" si="17"/>
        <v>118</v>
      </c>
      <c r="O131" s="66">
        <f t="shared" si="9"/>
        <v>0.16901408450704225</v>
      </c>
      <c r="P131" s="65">
        <f>VLOOKUP(C131,'5th Cycle APR Raw Data-Last'!$A$3:$S$1377,14,FALSE)</f>
        <v>154</v>
      </c>
      <c r="Q131" s="65">
        <f>SUMIF('5th Cycle APR Raw Data-Last'!$A$3:$A$1377,'5th Cycle Summary-Final2'!$C131,'5th Cycle APR Raw Data-Last'!$O$3:$O$1377)</f>
        <v>60</v>
      </c>
      <c r="R131" s="65">
        <f t="shared" si="10"/>
        <v>94</v>
      </c>
      <c r="S131" s="66">
        <f t="shared" si="11"/>
        <v>0.38961038961038963</v>
      </c>
      <c r="T131" s="65">
        <f>VLOOKUP(C131,'5th Cycle APR Raw Data-Last'!$A$3:$S$1377,16,FALSE)</f>
        <v>398</v>
      </c>
      <c r="U131" s="65">
        <f>SUMIF('5th Cycle APR Raw Data-Last'!$A$3:$A$1377,'5th Cycle Summary-Final2'!$C131,'5th Cycle APR Raw Data-Last'!$Q$3:$Q$1377)</f>
        <v>81</v>
      </c>
      <c r="V131" s="65">
        <f t="shared" si="12"/>
        <v>317</v>
      </c>
      <c r="W131" s="66">
        <f t="shared" si="13"/>
        <v>0.20351758793969849</v>
      </c>
      <c r="X131" s="65">
        <f>VLOOKUP(C131,'5th Cycle APR Raw Data-Last'!$A$3:$S$1377,18,FALSE)</f>
        <v>930</v>
      </c>
      <c r="Y131" s="65">
        <f>SUMIF('5th Cycle APR Raw Data-Last'!$A$3:$A$1377,'5th Cycle Summary-Final2'!$C131,'5th Cycle APR Raw Data-Last'!$S$3:$S$1377)</f>
        <v>142</v>
      </c>
      <c r="Z131" s="65">
        <f t="shared" si="14"/>
        <v>764</v>
      </c>
      <c r="AA131"/>
    </row>
    <row r="132" spans="1:27" s="2" customFormat="1" ht="12.75" customHeight="1" x14ac:dyDescent="0.2">
      <c r="A132" s="2" t="s">
        <v>5</v>
      </c>
      <c r="B132" s="2" t="s">
        <v>3</v>
      </c>
      <c r="C132" s="10" t="s">
        <v>275</v>
      </c>
      <c r="D132" s="65">
        <f>VLOOKUP(C132,'5th Cycle APR Raw Data-Last'!$A$3:$S$1377,6,FALSE)</f>
        <v>7</v>
      </c>
      <c r="E132" s="65">
        <f>SUMIF('5th Cycle APR Raw Data-Last'!$A$3:$A$1377,'5th Cycle Summary-Final2'!$C132,'5th Cycle APR Raw Data-Last'!G$3:G$1377)</f>
        <v>1</v>
      </c>
      <c r="F132" s="65">
        <f>SUMIF('5th Cycle APR Raw Data-Last'!$A$3:$A$1377,'5th Cycle Summary-Final2'!$C132,'5th Cycle APR Raw Data-Last'!H$3:H$1377)</f>
        <v>1</v>
      </c>
      <c r="G132" s="65">
        <f>SUMIF('5th Cycle APR Raw Data-Last'!$A$3:$A$1377,'5th Cycle Summary-Final2'!$C132,'5th Cycle APR Raw Data-Last'!I$3:I$1377)</f>
        <v>0</v>
      </c>
      <c r="H132" s="65">
        <f t="shared" si="15"/>
        <v>6</v>
      </c>
      <c r="I132" s="66">
        <f t="shared" si="16"/>
        <v>0.14285714285714285</v>
      </c>
      <c r="J132" s="65">
        <f>VLOOKUP(C132,'5th Cycle APR Raw Data-Last'!$A$3:$S$1377,10,FALSE)</f>
        <v>5</v>
      </c>
      <c r="K132" s="65">
        <f>SUMIF('5th Cycle APR Raw Data-Last'!$A$3:$A$1377,'5th Cycle Summary-Final2'!$C132,'5th Cycle APR Raw Data-Last'!K$3:K$1377)</f>
        <v>0</v>
      </c>
      <c r="L132" s="65">
        <f>SUMIF('5th Cycle APR Raw Data-Last'!$A$3:$A$1377,'5th Cycle Summary-Final2'!$C132,'5th Cycle APR Raw Data-Last'!L$3:L$1377)</f>
        <v>0</v>
      </c>
      <c r="M132" s="65">
        <f>SUMIF('5th Cycle APR Raw Data-Last'!$A$3:$A$1377,'5th Cycle Summary-Final2'!$C132,'5th Cycle APR Raw Data-Last'!M$3:M$1377)</f>
        <v>0</v>
      </c>
      <c r="N132" s="65">
        <f t="shared" si="17"/>
        <v>5</v>
      </c>
      <c r="O132" s="66">
        <f t="shared" ref="O132:O195" si="18">K132/J132</f>
        <v>0</v>
      </c>
      <c r="P132" s="65">
        <f>VLOOKUP(C132,'5th Cycle APR Raw Data-Last'!$A$3:$S$1377,14,FALSE)</f>
        <v>5</v>
      </c>
      <c r="Q132" s="65">
        <f>SUMIF('5th Cycle APR Raw Data-Last'!$A$3:$A$1377,'5th Cycle Summary-Final2'!$C132,'5th Cycle APR Raw Data-Last'!$O$3:$O$1377)</f>
        <v>4</v>
      </c>
      <c r="R132" s="65">
        <f t="shared" ref="R132:R195" si="19">IF(P132-Q132&gt;0,P132-Q132,0)</f>
        <v>1</v>
      </c>
      <c r="S132" s="66">
        <f t="shared" ref="S132:S195" si="20">Q132/P132</f>
        <v>0.8</v>
      </c>
      <c r="T132" s="65">
        <f>VLOOKUP(C132,'5th Cycle APR Raw Data-Last'!$A$3:$S$1377,16,FALSE)</f>
        <v>0</v>
      </c>
      <c r="U132" s="65">
        <f>SUMIF('5th Cycle APR Raw Data-Last'!$A$3:$A$1377,'5th Cycle Summary-Final2'!$C132,'5th Cycle APR Raw Data-Last'!$Q$3:$Q$1377)</f>
        <v>24</v>
      </c>
      <c r="V132" s="65">
        <f t="shared" ref="V132:V195" si="21">IF(T132-U132&gt;0,T132-U132,0)</f>
        <v>0</v>
      </c>
      <c r="W132" s="66" t="e">
        <f t="shared" ref="W132:W195" si="22">U132/T132</f>
        <v>#DIV/0!</v>
      </c>
      <c r="X132" s="65">
        <f>VLOOKUP(C132,'5th Cycle APR Raw Data-Last'!$A$3:$S$1377,18,FALSE)</f>
        <v>17</v>
      </c>
      <c r="Y132" s="65">
        <f>SUMIF('5th Cycle APR Raw Data-Last'!$A$3:$A$1377,'5th Cycle Summary-Final2'!$C132,'5th Cycle APR Raw Data-Last'!$S$3:$S$1377)</f>
        <v>29</v>
      </c>
      <c r="Z132" s="65">
        <f t="shared" ref="Z132:Z195" si="23">H132+N132+R132+V132</f>
        <v>12</v>
      </c>
      <c r="AA132"/>
    </row>
    <row r="133" spans="1:27" s="2" customFormat="1" ht="12.75" customHeight="1" x14ac:dyDescent="0.2">
      <c r="A133" s="2" t="s">
        <v>5</v>
      </c>
      <c r="B133" s="2" t="s">
        <v>3</v>
      </c>
      <c r="C133" s="10" t="s">
        <v>283</v>
      </c>
      <c r="D133" s="65">
        <f>VLOOKUP(C133,'5th Cycle APR Raw Data-Last'!$A$3:$S$1377,6,FALSE)</f>
        <v>82</v>
      </c>
      <c r="E133" s="65">
        <f>SUMIF('5th Cycle APR Raw Data-Last'!$A$3:$A$1377,'5th Cycle Summary-Final2'!$C133,'5th Cycle APR Raw Data-Last'!G$3:G$1377)</f>
        <v>0</v>
      </c>
      <c r="F133" s="65">
        <f>SUMIF('5th Cycle APR Raw Data-Last'!$A$3:$A$1377,'5th Cycle Summary-Final2'!$C133,'5th Cycle APR Raw Data-Last'!H$3:H$1377)</f>
        <v>0</v>
      </c>
      <c r="G133" s="65">
        <f>SUMIF('5th Cycle APR Raw Data-Last'!$A$3:$A$1377,'5th Cycle Summary-Final2'!$C133,'5th Cycle APR Raw Data-Last'!I$3:I$1377)</f>
        <v>0</v>
      </c>
      <c r="H133" s="65">
        <f t="shared" ref="H133:H196" si="24">IF(D133-E133&gt;0,D133-E133,0)</f>
        <v>82</v>
      </c>
      <c r="I133" s="66">
        <f t="shared" ref="I133:I196" si="25">E133/D133</f>
        <v>0</v>
      </c>
      <c r="J133" s="65">
        <f>VLOOKUP(C133,'5th Cycle APR Raw Data-Last'!$A$3:$S$1377,10,FALSE)</f>
        <v>50</v>
      </c>
      <c r="K133" s="65">
        <f>SUMIF('5th Cycle APR Raw Data-Last'!$A$3:$A$1377,'5th Cycle Summary-Final2'!$C133,'5th Cycle APR Raw Data-Last'!K$3:K$1377)</f>
        <v>1</v>
      </c>
      <c r="L133" s="65">
        <f>SUMIF('5th Cycle APR Raw Data-Last'!$A$3:$A$1377,'5th Cycle Summary-Final2'!$C133,'5th Cycle APR Raw Data-Last'!L$3:L$1377)</f>
        <v>0</v>
      </c>
      <c r="M133" s="65">
        <f>SUMIF('5th Cycle APR Raw Data-Last'!$A$3:$A$1377,'5th Cycle Summary-Final2'!$C133,'5th Cycle APR Raw Data-Last'!M$3:M$1377)</f>
        <v>1</v>
      </c>
      <c r="N133" s="65">
        <f t="shared" ref="N133:N196" si="26">IF(J133-K133&gt;0,J133-K133,0)</f>
        <v>49</v>
      </c>
      <c r="O133" s="66">
        <f t="shared" si="18"/>
        <v>0.02</v>
      </c>
      <c r="P133" s="65">
        <f>VLOOKUP(C133,'5th Cycle APR Raw Data-Last'!$A$3:$S$1377,14,FALSE)</f>
        <v>53</v>
      </c>
      <c r="Q133" s="65">
        <f>SUMIF('5th Cycle APR Raw Data-Last'!$A$3:$A$1377,'5th Cycle Summary-Final2'!$C133,'5th Cycle APR Raw Data-Last'!$O$3:$O$1377)</f>
        <v>0</v>
      </c>
      <c r="R133" s="65">
        <f t="shared" si="19"/>
        <v>53</v>
      </c>
      <c r="S133" s="66">
        <f t="shared" si="20"/>
        <v>0</v>
      </c>
      <c r="T133" s="65">
        <f>VLOOKUP(C133,'5th Cycle APR Raw Data-Last'!$A$3:$S$1377,16,FALSE)</f>
        <v>139</v>
      </c>
      <c r="U133" s="65">
        <f>SUMIF('5th Cycle APR Raw Data-Last'!$A$3:$A$1377,'5th Cycle Summary-Final2'!$C133,'5th Cycle APR Raw Data-Last'!$Q$3:$Q$1377)</f>
        <v>221</v>
      </c>
      <c r="V133" s="65">
        <f t="shared" si="21"/>
        <v>0</v>
      </c>
      <c r="W133" s="66">
        <f t="shared" si="22"/>
        <v>1.5899280575539569</v>
      </c>
      <c r="X133" s="65">
        <f>VLOOKUP(C133,'5th Cycle APR Raw Data-Last'!$A$3:$S$1377,18,FALSE)</f>
        <v>324</v>
      </c>
      <c r="Y133" s="65">
        <f>SUMIF('5th Cycle APR Raw Data-Last'!$A$3:$A$1377,'5th Cycle Summary-Final2'!$C133,'5th Cycle APR Raw Data-Last'!$S$3:$S$1377)</f>
        <v>222</v>
      </c>
      <c r="Z133" s="65">
        <f t="shared" si="23"/>
        <v>184</v>
      </c>
      <c r="AA133"/>
    </row>
    <row r="134" spans="1:27" s="2" customFormat="1" ht="12.75" customHeight="1" x14ac:dyDescent="0.2">
      <c r="A134" s="2" t="s">
        <v>5</v>
      </c>
      <c r="B134" s="2" t="s">
        <v>3</v>
      </c>
      <c r="C134" s="10" t="s">
        <v>1021</v>
      </c>
      <c r="D134" s="65">
        <f>VLOOKUP(C134,'5th Cycle APR Raw Data-Last'!$A$3:$S$1377,6,FALSE)</f>
        <v>428</v>
      </c>
      <c r="E134" s="65">
        <f>SUMIF('5th Cycle APR Raw Data-Last'!$A$3:$A$1377,'5th Cycle Summary-Final2'!$C134,'5th Cycle APR Raw Data-Last'!G$3:G$1377)</f>
        <v>303</v>
      </c>
      <c r="F134" s="65">
        <f>SUMIF('5th Cycle APR Raw Data-Last'!$A$3:$A$1377,'5th Cycle Summary-Final2'!$C134,'5th Cycle APR Raw Data-Last'!H$3:H$1377)</f>
        <v>303</v>
      </c>
      <c r="G134" s="65">
        <f>SUMIF('5th Cycle APR Raw Data-Last'!$A$3:$A$1377,'5th Cycle Summary-Final2'!$C134,'5th Cycle APR Raw Data-Last'!I$3:I$1377)</f>
        <v>0</v>
      </c>
      <c r="H134" s="65">
        <f t="shared" si="24"/>
        <v>125</v>
      </c>
      <c r="I134" s="66">
        <f t="shared" si="25"/>
        <v>0.70794392523364491</v>
      </c>
      <c r="J134" s="65">
        <f>VLOOKUP(C134,'5th Cycle APR Raw Data-Last'!$A$3:$S$1377,10,FALSE)</f>
        <v>263</v>
      </c>
      <c r="K134" s="65">
        <f>SUMIF('5th Cycle APR Raw Data-Last'!$A$3:$A$1377,'5th Cycle Summary-Final2'!$C134,'5th Cycle APR Raw Data-Last'!K$3:K$1377)</f>
        <v>124</v>
      </c>
      <c r="L134" s="65">
        <f>SUMIF('5th Cycle APR Raw Data-Last'!$A$3:$A$1377,'5th Cycle Summary-Final2'!$C134,'5th Cycle APR Raw Data-Last'!L$3:L$1377)</f>
        <v>124</v>
      </c>
      <c r="M134" s="65">
        <f>SUMIF('5th Cycle APR Raw Data-Last'!$A$3:$A$1377,'5th Cycle Summary-Final2'!$C134,'5th Cycle APR Raw Data-Last'!M$3:M$1377)</f>
        <v>0</v>
      </c>
      <c r="N134" s="65">
        <f t="shared" si="26"/>
        <v>139</v>
      </c>
      <c r="O134" s="66">
        <f t="shared" si="18"/>
        <v>0.47148288973384028</v>
      </c>
      <c r="P134" s="65">
        <f>VLOOKUP(C134,'5th Cycle APR Raw Data-Last'!$A$3:$S$1377,14,FALSE)</f>
        <v>283</v>
      </c>
      <c r="Q134" s="65">
        <f>SUMIF('5th Cycle APR Raw Data-Last'!$A$3:$A$1377,'5th Cycle Summary-Final2'!$C134,'5th Cycle APR Raw Data-Last'!$O$3:$O$1377)</f>
        <v>26</v>
      </c>
      <c r="R134" s="65">
        <f t="shared" si="19"/>
        <v>257</v>
      </c>
      <c r="S134" s="66">
        <f t="shared" si="20"/>
        <v>9.187279151943463E-2</v>
      </c>
      <c r="T134" s="65">
        <f>VLOOKUP(C134,'5th Cycle APR Raw Data-Last'!$A$3:$S$1377,16,FALSE)</f>
        <v>700</v>
      </c>
      <c r="U134" s="65">
        <f>SUMIF('5th Cycle APR Raw Data-Last'!$A$3:$A$1377,'5th Cycle Summary-Final2'!$C134,'5th Cycle APR Raw Data-Last'!$Q$3:$Q$1377)</f>
        <v>1222</v>
      </c>
      <c r="V134" s="65">
        <f t="shared" si="21"/>
        <v>0</v>
      </c>
      <c r="W134" s="66">
        <f t="shared" si="22"/>
        <v>1.7457142857142858</v>
      </c>
      <c r="X134" s="65">
        <f>VLOOKUP(C134,'5th Cycle APR Raw Data-Last'!$A$3:$S$1377,18,FALSE)</f>
        <v>1674</v>
      </c>
      <c r="Y134" s="65">
        <f>SUMIF('5th Cycle APR Raw Data-Last'!$A$3:$A$1377,'5th Cycle Summary-Final2'!$C134,'5th Cycle APR Raw Data-Last'!$S$3:$S$1377)</f>
        <v>1675</v>
      </c>
      <c r="Z134" s="65">
        <f t="shared" si="23"/>
        <v>521</v>
      </c>
      <c r="AA134"/>
    </row>
    <row r="135" spans="1:27" s="2" customFormat="1" ht="12.75" customHeight="1" x14ac:dyDescent="0.2">
      <c r="A135" s="2" t="s">
        <v>5</v>
      </c>
      <c r="B135" s="2" t="s">
        <v>3</v>
      </c>
      <c r="C135" s="10" t="s">
        <v>1079</v>
      </c>
      <c r="D135" s="65">
        <f>VLOOKUP(C135,'5th Cycle APR Raw Data-Last'!$A$3:$S$1377,6,FALSE)</f>
        <v>14</v>
      </c>
      <c r="E135" s="65">
        <f>SUMIF('5th Cycle APR Raw Data-Last'!$A$3:$A$1377,'5th Cycle Summary-Final2'!$C135,'5th Cycle APR Raw Data-Last'!G$3:G$1377)</f>
        <v>2</v>
      </c>
      <c r="F135" s="65">
        <f>SUMIF('5th Cycle APR Raw Data-Last'!$A$3:$A$1377,'5th Cycle Summary-Final2'!$C135,'5th Cycle APR Raw Data-Last'!H$3:H$1377)</f>
        <v>0</v>
      </c>
      <c r="G135" s="65">
        <f>SUMIF('5th Cycle APR Raw Data-Last'!$A$3:$A$1377,'5th Cycle Summary-Final2'!$C135,'5th Cycle APR Raw Data-Last'!I$3:I$1377)</f>
        <v>2</v>
      </c>
      <c r="H135" s="65">
        <f t="shared" si="24"/>
        <v>12</v>
      </c>
      <c r="I135" s="66">
        <f t="shared" si="25"/>
        <v>0.14285714285714285</v>
      </c>
      <c r="J135" s="65">
        <f>VLOOKUP(C135,'5th Cycle APR Raw Data-Last'!$A$3:$S$1377,10,FALSE)</f>
        <v>9</v>
      </c>
      <c r="K135" s="65">
        <f>SUMIF('5th Cycle APR Raw Data-Last'!$A$3:$A$1377,'5th Cycle Summary-Final2'!$C135,'5th Cycle APR Raw Data-Last'!K$3:K$1377)</f>
        <v>7</v>
      </c>
      <c r="L135" s="65">
        <f>SUMIF('5th Cycle APR Raw Data-Last'!$A$3:$A$1377,'5th Cycle Summary-Final2'!$C135,'5th Cycle APR Raw Data-Last'!L$3:L$1377)</f>
        <v>0</v>
      </c>
      <c r="M135" s="65">
        <f>SUMIF('5th Cycle APR Raw Data-Last'!$A$3:$A$1377,'5th Cycle Summary-Final2'!$C135,'5th Cycle APR Raw Data-Last'!M$3:M$1377)</f>
        <v>7</v>
      </c>
      <c r="N135" s="65">
        <f t="shared" si="26"/>
        <v>2</v>
      </c>
      <c r="O135" s="66">
        <f t="shared" si="18"/>
        <v>0.77777777777777779</v>
      </c>
      <c r="P135" s="65">
        <f>VLOOKUP(C135,'5th Cycle APR Raw Data-Last'!$A$3:$S$1377,14,FALSE)</f>
        <v>9</v>
      </c>
      <c r="Q135" s="65">
        <f>SUMIF('5th Cycle APR Raw Data-Last'!$A$3:$A$1377,'5th Cycle Summary-Final2'!$C135,'5th Cycle APR Raw Data-Last'!$O$3:$O$1377)</f>
        <v>3</v>
      </c>
      <c r="R135" s="65">
        <f t="shared" si="19"/>
        <v>6</v>
      </c>
      <c r="S135" s="66">
        <f t="shared" si="20"/>
        <v>0.33333333333333331</v>
      </c>
      <c r="T135" s="65">
        <f>VLOOKUP(C135,'5th Cycle APR Raw Data-Last'!$A$3:$S$1377,16,FALSE)</f>
        <v>23</v>
      </c>
      <c r="U135" s="65">
        <f>SUMIF('5th Cycle APR Raw Data-Last'!$A$3:$A$1377,'5th Cycle Summary-Final2'!$C135,'5th Cycle APR Raw Data-Last'!$Q$3:$Q$1377)</f>
        <v>82</v>
      </c>
      <c r="V135" s="65">
        <f t="shared" si="21"/>
        <v>0</v>
      </c>
      <c r="W135" s="66">
        <f t="shared" si="22"/>
        <v>3.5652173913043477</v>
      </c>
      <c r="X135" s="65">
        <f>VLOOKUP(C135,'5th Cycle APR Raw Data-Last'!$A$3:$S$1377,18,FALSE)</f>
        <v>55</v>
      </c>
      <c r="Y135" s="65">
        <f>SUMIF('5th Cycle APR Raw Data-Last'!$A$3:$A$1377,'5th Cycle Summary-Final2'!$C135,'5th Cycle APR Raw Data-Last'!$S$3:$S$1377)</f>
        <v>94</v>
      </c>
      <c r="Z135" s="65">
        <f t="shared" si="23"/>
        <v>20</v>
      </c>
      <c r="AA135"/>
    </row>
    <row r="136" spans="1:27" s="2" customFormat="1" ht="12.75" customHeight="1" x14ac:dyDescent="0.2">
      <c r="A136" s="2" t="s">
        <v>5</v>
      </c>
      <c r="B136" s="2" t="s">
        <v>3</v>
      </c>
      <c r="C136" s="10" t="s">
        <v>289</v>
      </c>
      <c r="D136" s="65">
        <f>VLOOKUP(C136,'5th Cycle APR Raw Data-Last'!$A$3:$S$1377,6,FALSE)</f>
        <v>44</v>
      </c>
      <c r="E136" s="65">
        <f>SUMIF('5th Cycle APR Raw Data-Last'!$A$3:$A$1377,'5th Cycle Summary-Final2'!$C136,'5th Cycle APR Raw Data-Last'!G$3:G$1377)</f>
        <v>44</v>
      </c>
      <c r="F136" s="65">
        <f>SUMIF('5th Cycle APR Raw Data-Last'!$A$3:$A$1377,'5th Cycle Summary-Final2'!$C136,'5th Cycle APR Raw Data-Last'!H$3:H$1377)</f>
        <v>44</v>
      </c>
      <c r="G136" s="65">
        <f>SUMIF('5th Cycle APR Raw Data-Last'!$A$3:$A$1377,'5th Cycle Summary-Final2'!$C136,'5th Cycle APR Raw Data-Last'!I$3:I$1377)</f>
        <v>0</v>
      </c>
      <c r="H136" s="65">
        <f t="shared" si="24"/>
        <v>0</v>
      </c>
      <c r="I136" s="66">
        <f t="shared" si="25"/>
        <v>1</v>
      </c>
      <c r="J136" s="65">
        <f>VLOOKUP(C136,'5th Cycle APR Raw Data-Last'!$A$3:$S$1377,10,FALSE)</f>
        <v>27</v>
      </c>
      <c r="K136" s="65">
        <f>SUMIF('5th Cycle APR Raw Data-Last'!$A$3:$A$1377,'5th Cycle Summary-Final2'!$C136,'5th Cycle APR Raw Data-Last'!K$3:K$1377)</f>
        <v>27</v>
      </c>
      <c r="L136" s="65">
        <f>SUMIF('5th Cycle APR Raw Data-Last'!$A$3:$A$1377,'5th Cycle Summary-Final2'!$C136,'5th Cycle APR Raw Data-Last'!L$3:L$1377)</f>
        <v>27</v>
      </c>
      <c r="M136" s="65">
        <f>SUMIF('5th Cycle APR Raw Data-Last'!$A$3:$A$1377,'5th Cycle Summary-Final2'!$C136,'5th Cycle APR Raw Data-Last'!M$3:M$1377)</f>
        <v>0</v>
      </c>
      <c r="N136" s="65">
        <f t="shared" si="26"/>
        <v>0</v>
      </c>
      <c r="O136" s="66">
        <f t="shared" si="18"/>
        <v>1</v>
      </c>
      <c r="P136" s="65">
        <f>VLOOKUP(C136,'5th Cycle APR Raw Data-Last'!$A$3:$S$1377,14,FALSE)</f>
        <v>28</v>
      </c>
      <c r="Q136" s="65">
        <f>SUMIF('5th Cycle APR Raw Data-Last'!$A$3:$A$1377,'5th Cycle Summary-Final2'!$C136,'5th Cycle APR Raw Data-Last'!$O$3:$O$1377)</f>
        <v>19</v>
      </c>
      <c r="R136" s="65">
        <f t="shared" si="19"/>
        <v>9</v>
      </c>
      <c r="S136" s="66">
        <f t="shared" si="20"/>
        <v>0.6785714285714286</v>
      </c>
      <c r="T136" s="65">
        <f>VLOOKUP(C136,'5th Cycle APR Raw Data-Last'!$A$3:$S$1377,16,FALSE)</f>
        <v>70</v>
      </c>
      <c r="U136" s="65">
        <f>SUMIF('5th Cycle APR Raw Data-Last'!$A$3:$A$1377,'5th Cycle Summary-Final2'!$C136,'5th Cycle APR Raw Data-Last'!$Q$3:$Q$1377)</f>
        <v>28</v>
      </c>
      <c r="V136" s="65">
        <f t="shared" si="21"/>
        <v>42</v>
      </c>
      <c r="W136" s="66">
        <f t="shared" si="22"/>
        <v>0.4</v>
      </c>
      <c r="X136" s="65">
        <f>VLOOKUP(C136,'5th Cycle APR Raw Data-Last'!$A$3:$S$1377,18,FALSE)</f>
        <v>169</v>
      </c>
      <c r="Y136" s="65">
        <f>SUMIF('5th Cycle APR Raw Data-Last'!$A$3:$A$1377,'5th Cycle Summary-Final2'!$C136,'5th Cycle APR Raw Data-Last'!$S$3:$S$1377)</f>
        <v>118</v>
      </c>
      <c r="Z136" s="65">
        <f t="shared" si="23"/>
        <v>51</v>
      </c>
      <c r="AA136"/>
    </row>
    <row r="137" spans="1:27" s="2" customFormat="1" ht="12.75" customHeight="1" x14ac:dyDescent="0.2">
      <c r="A137" s="2" t="s">
        <v>5</v>
      </c>
      <c r="B137" s="2" t="s">
        <v>3</v>
      </c>
      <c r="C137" s="10" t="s">
        <v>1081</v>
      </c>
      <c r="D137" s="65">
        <f>VLOOKUP(C137,'5th Cycle APR Raw Data-Last'!$A$3:$S$1377,6,FALSE)</f>
        <v>17</v>
      </c>
      <c r="E137" s="65">
        <f>SUMIF('5th Cycle APR Raw Data-Last'!$A$3:$A$1377,'5th Cycle Summary-Final2'!$C137,'5th Cycle APR Raw Data-Last'!G$3:G$1377)</f>
        <v>0</v>
      </c>
      <c r="F137" s="65">
        <f>SUMIF('5th Cycle APR Raw Data-Last'!$A$3:$A$1377,'5th Cycle Summary-Final2'!$C137,'5th Cycle APR Raw Data-Last'!H$3:H$1377)</f>
        <v>0</v>
      </c>
      <c r="G137" s="65">
        <f>SUMIF('5th Cycle APR Raw Data-Last'!$A$3:$A$1377,'5th Cycle Summary-Final2'!$C137,'5th Cycle APR Raw Data-Last'!I$3:I$1377)</f>
        <v>0</v>
      </c>
      <c r="H137" s="65">
        <f t="shared" si="24"/>
        <v>17</v>
      </c>
      <c r="I137" s="66">
        <f t="shared" si="25"/>
        <v>0</v>
      </c>
      <c r="J137" s="65">
        <f>VLOOKUP(C137,'5th Cycle APR Raw Data-Last'!$A$3:$S$1377,10,FALSE)</f>
        <v>10</v>
      </c>
      <c r="K137" s="65">
        <f>SUMIF('5th Cycle APR Raw Data-Last'!$A$3:$A$1377,'5th Cycle Summary-Final2'!$C137,'5th Cycle APR Raw Data-Last'!K$3:K$1377)</f>
        <v>0</v>
      </c>
      <c r="L137" s="65">
        <f>SUMIF('5th Cycle APR Raw Data-Last'!$A$3:$A$1377,'5th Cycle Summary-Final2'!$C137,'5th Cycle APR Raw Data-Last'!L$3:L$1377)</f>
        <v>0</v>
      </c>
      <c r="M137" s="65">
        <f>SUMIF('5th Cycle APR Raw Data-Last'!$A$3:$A$1377,'5th Cycle Summary-Final2'!$C137,'5th Cycle APR Raw Data-Last'!M$3:M$1377)</f>
        <v>0</v>
      </c>
      <c r="N137" s="65">
        <f t="shared" si="26"/>
        <v>10</v>
      </c>
      <c r="O137" s="66">
        <f t="shared" si="18"/>
        <v>0</v>
      </c>
      <c r="P137" s="65">
        <f>VLOOKUP(C137,'5th Cycle APR Raw Data-Last'!$A$3:$S$1377,14,FALSE)</f>
        <v>11</v>
      </c>
      <c r="Q137" s="65">
        <f>SUMIF('5th Cycle APR Raw Data-Last'!$A$3:$A$1377,'5th Cycle Summary-Final2'!$C137,'5th Cycle APR Raw Data-Last'!$O$3:$O$1377)</f>
        <v>1</v>
      </c>
      <c r="R137" s="65">
        <f t="shared" si="19"/>
        <v>10</v>
      </c>
      <c r="S137" s="66">
        <f t="shared" si="20"/>
        <v>9.0909090909090912E-2</v>
      </c>
      <c r="T137" s="65">
        <f>VLOOKUP(C137,'5th Cycle APR Raw Data-Last'!$A$3:$S$1377,16,FALSE)</f>
        <v>25</v>
      </c>
      <c r="U137" s="65">
        <f>SUMIF('5th Cycle APR Raw Data-Last'!$A$3:$A$1377,'5th Cycle Summary-Final2'!$C137,'5th Cycle APR Raw Data-Last'!$Q$3:$Q$1377)</f>
        <v>75</v>
      </c>
      <c r="V137" s="65">
        <f t="shared" si="21"/>
        <v>0</v>
      </c>
      <c r="W137" s="66">
        <f t="shared" si="22"/>
        <v>3</v>
      </c>
      <c r="X137" s="65">
        <f>VLOOKUP(C137,'5th Cycle APR Raw Data-Last'!$A$3:$S$1377,18,FALSE)</f>
        <v>63</v>
      </c>
      <c r="Y137" s="65">
        <f>SUMIF('5th Cycle APR Raw Data-Last'!$A$3:$A$1377,'5th Cycle Summary-Final2'!$C137,'5th Cycle APR Raw Data-Last'!$S$3:$S$1377)</f>
        <v>76</v>
      </c>
      <c r="Z137" s="65">
        <f t="shared" si="23"/>
        <v>37</v>
      </c>
      <c r="AA137"/>
    </row>
    <row r="138" spans="1:27" s="2" customFormat="1" ht="12.75" customHeight="1" x14ac:dyDescent="0.2">
      <c r="A138" s="2" t="s">
        <v>5</v>
      </c>
      <c r="B138" s="2" t="s">
        <v>3</v>
      </c>
      <c r="C138" s="10" t="s">
        <v>1082</v>
      </c>
      <c r="D138" s="65">
        <f>VLOOKUP(C138,'5th Cycle APR Raw Data-Last'!$A$3:$S$1377,6,FALSE)</f>
        <v>380</v>
      </c>
      <c r="E138" s="65">
        <f>SUMIF('5th Cycle APR Raw Data-Last'!$A$3:$A$1377,'5th Cycle Summary-Final2'!$C138,'5th Cycle APR Raw Data-Last'!G$3:G$1377)</f>
        <v>0</v>
      </c>
      <c r="F138" s="65">
        <f>SUMIF('5th Cycle APR Raw Data-Last'!$A$3:$A$1377,'5th Cycle Summary-Final2'!$C138,'5th Cycle APR Raw Data-Last'!H$3:H$1377)</f>
        <v>0</v>
      </c>
      <c r="G138" s="65">
        <f>SUMIF('5th Cycle APR Raw Data-Last'!$A$3:$A$1377,'5th Cycle Summary-Final2'!$C138,'5th Cycle APR Raw Data-Last'!I$3:I$1377)</f>
        <v>0</v>
      </c>
      <c r="H138" s="65">
        <f t="shared" si="24"/>
        <v>380</v>
      </c>
      <c r="I138" s="66">
        <f t="shared" si="25"/>
        <v>0</v>
      </c>
      <c r="J138" s="65">
        <f>VLOOKUP(C138,'5th Cycle APR Raw Data-Last'!$A$3:$S$1377,10,FALSE)</f>
        <v>227</v>
      </c>
      <c r="K138" s="65">
        <f>SUMIF('5th Cycle APR Raw Data-Last'!$A$3:$A$1377,'5th Cycle Summary-Final2'!$C138,'5th Cycle APR Raw Data-Last'!K$3:K$1377)</f>
        <v>0</v>
      </c>
      <c r="L138" s="65">
        <f>SUMIF('5th Cycle APR Raw Data-Last'!$A$3:$A$1377,'5th Cycle Summary-Final2'!$C138,'5th Cycle APR Raw Data-Last'!L$3:L$1377)</f>
        <v>0</v>
      </c>
      <c r="M138" s="65">
        <f>SUMIF('5th Cycle APR Raw Data-Last'!$A$3:$A$1377,'5th Cycle Summary-Final2'!$C138,'5th Cycle APR Raw Data-Last'!M$3:M$1377)</f>
        <v>0</v>
      </c>
      <c r="N138" s="65">
        <f t="shared" si="26"/>
        <v>227</v>
      </c>
      <c r="O138" s="66">
        <f t="shared" si="18"/>
        <v>0</v>
      </c>
      <c r="P138" s="65">
        <f>VLOOKUP(C138,'5th Cycle APR Raw Data-Last'!$A$3:$S$1377,14,FALSE)</f>
        <v>243</v>
      </c>
      <c r="Q138" s="65">
        <f>SUMIF('5th Cycle APR Raw Data-Last'!$A$3:$A$1377,'5th Cycle Summary-Final2'!$C138,'5th Cycle APR Raw Data-Last'!$O$3:$O$1377)</f>
        <v>5</v>
      </c>
      <c r="R138" s="65">
        <f t="shared" si="19"/>
        <v>238</v>
      </c>
      <c r="S138" s="66">
        <f t="shared" si="20"/>
        <v>2.0576131687242798E-2</v>
      </c>
      <c r="T138" s="65">
        <f>VLOOKUP(C138,'5th Cycle APR Raw Data-Last'!$A$3:$S$1377,16,FALSE)</f>
        <v>600</v>
      </c>
      <c r="U138" s="65">
        <f>SUMIF('5th Cycle APR Raw Data-Last'!$A$3:$A$1377,'5th Cycle Summary-Final2'!$C138,'5th Cycle APR Raw Data-Last'!$Q$3:$Q$1377)</f>
        <v>91</v>
      </c>
      <c r="V138" s="65">
        <f t="shared" si="21"/>
        <v>509</v>
      </c>
      <c r="W138" s="66">
        <f t="shared" si="22"/>
        <v>0.15166666666666667</v>
      </c>
      <c r="X138" s="65">
        <f>VLOOKUP(C138,'5th Cycle APR Raw Data-Last'!$A$3:$S$1377,18,FALSE)</f>
        <v>1450</v>
      </c>
      <c r="Y138" s="65">
        <f>SUMIF('5th Cycle APR Raw Data-Last'!$A$3:$A$1377,'5th Cycle Summary-Final2'!$C138,'5th Cycle APR Raw Data-Last'!$S$3:$S$1377)</f>
        <v>96</v>
      </c>
      <c r="Z138" s="65">
        <f t="shared" si="23"/>
        <v>1354</v>
      </c>
      <c r="AA138"/>
    </row>
    <row r="139" spans="1:27" s="2" customFormat="1" ht="12.75" customHeight="1" x14ac:dyDescent="0.2">
      <c r="A139" s="2" t="s">
        <v>5</v>
      </c>
      <c r="B139" s="2" t="s">
        <v>3</v>
      </c>
      <c r="C139" s="10" t="s">
        <v>317</v>
      </c>
      <c r="D139" s="65">
        <f>VLOOKUP(C139,'5th Cycle APR Raw Data-Last'!$A$3:$S$1377,6,FALSE)</f>
        <v>246</v>
      </c>
      <c r="E139" s="65">
        <f>SUMIF('5th Cycle APR Raw Data-Last'!$A$3:$A$1377,'5th Cycle Summary-Final2'!$C139,'5th Cycle APR Raw Data-Last'!G$3:G$1377)</f>
        <v>0</v>
      </c>
      <c r="F139" s="65">
        <f>SUMIF('5th Cycle APR Raw Data-Last'!$A$3:$A$1377,'5th Cycle Summary-Final2'!$C139,'5th Cycle APR Raw Data-Last'!H$3:H$1377)</f>
        <v>0</v>
      </c>
      <c r="G139" s="65">
        <f>SUMIF('5th Cycle APR Raw Data-Last'!$A$3:$A$1377,'5th Cycle Summary-Final2'!$C139,'5th Cycle APR Raw Data-Last'!I$3:I$1377)</f>
        <v>0</v>
      </c>
      <c r="H139" s="65">
        <f t="shared" si="24"/>
        <v>246</v>
      </c>
      <c r="I139" s="66">
        <f t="shared" si="25"/>
        <v>0</v>
      </c>
      <c r="J139" s="65">
        <f>VLOOKUP(C139,'5th Cycle APR Raw Data-Last'!$A$3:$S$1377,10,FALSE)</f>
        <v>144</v>
      </c>
      <c r="K139" s="65">
        <f>SUMIF('5th Cycle APR Raw Data-Last'!$A$3:$A$1377,'5th Cycle Summary-Final2'!$C139,'5th Cycle APR Raw Data-Last'!K$3:K$1377)</f>
        <v>0</v>
      </c>
      <c r="L139" s="65">
        <f>SUMIF('5th Cycle APR Raw Data-Last'!$A$3:$A$1377,'5th Cycle Summary-Final2'!$C139,'5th Cycle APR Raw Data-Last'!L$3:L$1377)</f>
        <v>0</v>
      </c>
      <c r="M139" s="65">
        <f>SUMIF('5th Cycle APR Raw Data-Last'!$A$3:$A$1377,'5th Cycle Summary-Final2'!$C139,'5th Cycle APR Raw Data-Last'!M$3:M$1377)</f>
        <v>0</v>
      </c>
      <c r="N139" s="65">
        <f t="shared" si="26"/>
        <v>144</v>
      </c>
      <c r="O139" s="66">
        <f t="shared" si="18"/>
        <v>0</v>
      </c>
      <c r="P139" s="65">
        <f>VLOOKUP(C139,'5th Cycle APR Raw Data-Last'!$A$3:$S$1377,14,FALSE)</f>
        <v>155</v>
      </c>
      <c r="Q139" s="65">
        <f>SUMIF('5th Cycle APR Raw Data-Last'!$A$3:$A$1377,'5th Cycle Summary-Final2'!$C139,'5th Cycle APR Raw Data-Last'!$O$3:$O$1377)</f>
        <v>1</v>
      </c>
      <c r="R139" s="65">
        <f t="shared" si="19"/>
        <v>154</v>
      </c>
      <c r="S139" s="66">
        <f t="shared" si="20"/>
        <v>6.4516129032258064E-3</v>
      </c>
      <c r="T139" s="65">
        <f>VLOOKUP(C139,'5th Cycle APR Raw Data-Last'!$A$3:$S$1377,16,FALSE)</f>
        <v>363</v>
      </c>
      <c r="U139" s="65">
        <f>SUMIF('5th Cycle APR Raw Data-Last'!$A$3:$A$1377,'5th Cycle Summary-Final2'!$C139,'5th Cycle APR Raw Data-Last'!$Q$3:$Q$1377)</f>
        <v>424</v>
      </c>
      <c r="V139" s="65">
        <f t="shared" si="21"/>
        <v>0</v>
      </c>
      <c r="W139" s="66">
        <f t="shared" si="22"/>
        <v>1.1680440771349863</v>
      </c>
      <c r="X139" s="65">
        <f>VLOOKUP(C139,'5th Cycle APR Raw Data-Last'!$A$3:$S$1377,18,FALSE)</f>
        <v>908</v>
      </c>
      <c r="Y139" s="65">
        <f>SUMIF('5th Cycle APR Raw Data-Last'!$A$3:$A$1377,'5th Cycle Summary-Final2'!$C139,'5th Cycle APR Raw Data-Last'!$S$3:$S$1377)</f>
        <v>425</v>
      </c>
      <c r="Z139" s="65">
        <f t="shared" si="23"/>
        <v>544</v>
      </c>
      <c r="AA139"/>
    </row>
    <row r="140" spans="1:27" s="2" customFormat="1" ht="12.75" customHeight="1" x14ac:dyDescent="0.2">
      <c r="A140" s="2" t="s">
        <v>5</v>
      </c>
      <c r="B140" s="2" t="s">
        <v>3</v>
      </c>
      <c r="C140" s="10" t="s">
        <v>318</v>
      </c>
      <c r="D140" s="65">
        <f>VLOOKUP(C140,'5th Cycle APR Raw Data-Last'!$A$3:$S$1377,6,FALSE)</f>
        <v>217</v>
      </c>
      <c r="E140" s="65">
        <f>SUMIF('5th Cycle APR Raw Data-Last'!$A$3:$A$1377,'5th Cycle Summary-Final2'!$C140,'5th Cycle APR Raw Data-Last'!G$3:G$1377)</f>
        <v>0</v>
      </c>
      <c r="F140" s="65">
        <f>SUMIF('5th Cycle APR Raw Data-Last'!$A$3:$A$1377,'5th Cycle Summary-Final2'!$C140,'5th Cycle APR Raw Data-Last'!H$3:H$1377)</f>
        <v>0</v>
      </c>
      <c r="G140" s="65">
        <f>SUMIF('5th Cycle APR Raw Data-Last'!$A$3:$A$1377,'5th Cycle Summary-Final2'!$C140,'5th Cycle APR Raw Data-Last'!I$3:I$1377)</f>
        <v>0</v>
      </c>
      <c r="H140" s="65">
        <f t="shared" si="24"/>
        <v>217</v>
      </c>
      <c r="I140" s="66">
        <f t="shared" si="25"/>
        <v>0</v>
      </c>
      <c r="J140" s="65">
        <f>VLOOKUP(C140,'5th Cycle APR Raw Data-Last'!$A$3:$S$1377,10,FALSE)</f>
        <v>129</v>
      </c>
      <c r="K140" s="65">
        <f>SUMIF('5th Cycle APR Raw Data-Last'!$A$3:$A$1377,'5th Cycle Summary-Final2'!$C140,'5th Cycle APR Raw Data-Last'!K$3:K$1377)</f>
        <v>0</v>
      </c>
      <c r="L140" s="65">
        <f>SUMIF('5th Cycle APR Raw Data-Last'!$A$3:$A$1377,'5th Cycle Summary-Final2'!$C140,'5th Cycle APR Raw Data-Last'!L$3:L$1377)</f>
        <v>0</v>
      </c>
      <c r="M140" s="65">
        <f>SUMIF('5th Cycle APR Raw Data-Last'!$A$3:$A$1377,'5th Cycle Summary-Final2'!$C140,'5th Cycle APR Raw Data-Last'!M$3:M$1377)</f>
        <v>0</v>
      </c>
      <c r="N140" s="65">
        <f t="shared" si="26"/>
        <v>129</v>
      </c>
      <c r="O140" s="66">
        <f t="shared" si="18"/>
        <v>0</v>
      </c>
      <c r="P140" s="65">
        <f>VLOOKUP(C140,'5th Cycle APR Raw Data-Last'!$A$3:$S$1377,14,FALSE)</f>
        <v>138</v>
      </c>
      <c r="Q140" s="65">
        <f>SUMIF('5th Cycle APR Raw Data-Last'!$A$3:$A$1377,'5th Cycle Summary-Final2'!$C140,'5th Cycle APR Raw Data-Last'!$O$3:$O$1377)</f>
        <v>0</v>
      </c>
      <c r="R140" s="65">
        <f t="shared" si="19"/>
        <v>138</v>
      </c>
      <c r="S140" s="66">
        <f t="shared" si="20"/>
        <v>0</v>
      </c>
      <c r="T140" s="65">
        <f>VLOOKUP(C140,'5th Cycle APR Raw Data-Last'!$A$3:$S$1377,16,FALSE)</f>
        <v>347</v>
      </c>
      <c r="U140" s="65">
        <f>SUMIF('5th Cycle APR Raw Data-Last'!$A$3:$A$1377,'5th Cycle Summary-Final2'!$C140,'5th Cycle APR Raw Data-Last'!$Q$3:$Q$1377)</f>
        <v>660</v>
      </c>
      <c r="V140" s="65">
        <f t="shared" si="21"/>
        <v>0</v>
      </c>
      <c r="W140" s="66">
        <f t="shared" si="22"/>
        <v>1.9020172910662825</v>
      </c>
      <c r="X140" s="65">
        <f>VLOOKUP(C140,'5th Cycle APR Raw Data-Last'!$A$3:$S$1377,18,FALSE)</f>
        <v>831</v>
      </c>
      <c r="Y140" s="65">
        <f>SUMIF('5th Cycle APR Raw Data-Last'!$A$3:$A$1377,'5th Cycle Summary-Final2'!$C140,'5th Cycle APR Raw Data-Last'!$S$3:$S$1377)</f>
        <v>660</v>
      </c>
      <c r="Z140" s="65">
        <f t="shared" si="23"/>
        <v>484</v>
      </c>
      <c r="AA140"/>
    </row>
    <row r="141" spans="1:27" s="2" customFormat="1" ht="12.75" customHeight="1" x14ac:dyDescent="0.2">
      <c r="A141" s="2" t="s">
        <v>5</v>
      </c>
      <c r="B141" s="2" t="s">
        <v>3</v>
      </c>
      <c r="C141" s="10" t="s">
        <v>319</v>
      </c>
      <c r="D141" s="65">
        <f>VLOOKUP(C141,'5th Cycle APR Raw Data-Last'!$A$3:$S$1377,6,FALSE)</f>
        <v>19</v>
      </c>
      <c r="E141" s="65">
        <f>SUMIF('5th Cycle APR Raw Data-Last'!$A$3:$A$1377,'5th Cycle Summary-Final2'!$C141,'5th Cycle APR Raw Data-Last'!G$3:G$1377)</f>
        <v>69</v>
      </c>
      <c r="F141" s="65">
        <f>SUMIF('5th Cycle APR Raw Data-Last'!$A$3:$A$1377,'5th Cycle Summary-Final2'!$C141,'5th Cycle APR Raw Data-Last'!H$3:H$1377)</f>
        <v>69</v>
      </c>
      <c r="G141" s="65">
        <f>SUMIF('5th Cycle APR Raw Data-Last'!$A$3:$A$1377,'5th Cycle Summary-Final2'!$C141,'5th Cycle APR Raw Data-Last'!I$3:I$1377)</f>
        <v>0</v>
      </c>
      <c r="H141" s="65">
        <f t="shared" si="24"/>
        <v>0</v>
      </c>
      <c r="I141" s="66">
        <f t="shared" si="25"/>
        <v>3.6315789473684212</v>
      </c>
      <c r="J141" s="65">
        <f>VLOOKUP(C141,'5th Cycle APR Raw Data-Last'!$A$3:$S$1377,10,FALSE)</f>
        <v>12</v>
      </c>
      <c r="K141" s="65">
        <f>SUMIF('5th Cycle APR Raw Data-Last'!$A$3:$A$1377,'5th Cycle Summary-Final2'!$C141,'5th Cycle APR Raw Data-Last'!K$3:K$1377)</f>
        <v>89</v>
      </c>
      <c r="L141" s="65">
        <f>SUMIF('5th Cycle APR Raw Data-Last'!$A$3:$A$1377,'5th Cycle Summary-Final2'!$C141,'5th Cycle APR Raw Data-Last'!L$3:L$1377)</f>
        <v>89</v>
      </c>
      <c r="M141" s="65">
        <f>SUMIF('5th Cycle APR Raw Data-Last'!$A$3:$A$1377,'5th Cycle Summary-Final2'!$C141,'5th Cycle APR Raw Data-Last'!M$3:M$1377)</f>
        <v>0</v>
      </c>
      <c r="N141" s="65">
        <f t="shared" si="26"/>
        <v>0</v>
      </c>
      <c r="O141" s="66">
        <f t="shared" si="18"/>
        <v>7.416666666666667</v>
      </c>
      <c r="P141" s="65">
        <f>VLOOKUP(C141,'5th Cycle APR Raw Data-Last'!$A$3:$S$1377,14,FALSE)</f>
        <v>13</v>
      </c>
      <c r="Q141" s="65">
        <f>SUMIF('5th Cycle APR Raw Data-Last'!$A$3:$A$1377,'5th Cycle Summary-Final2'!$C141,'5th Cycle APR Raw Data-Last'!$O$3:$O$1377)</f>
        <v>47</v>
      </c>
      <c r="R141" s="65">
        <f t="shared" si="19"/>
        <v>0</v>
      </c>
      <c r="S141" s="66">
        <f t="shared" si="20"/>
        <v>3.6153846153846154</v>
      </c>
      <c r="T141" s="65">
        <f>VLOOKUP(C141,'5th Cycle APR Raw Data-Last'!$A$3:$S$1377,16,FALSE)</f>
        <v>33</v>
      </c>
      <c r="U141" s="65">
        <f>SUMIF('5th Cycle APR Raw Data-Last'!$A$3:$A$1377,'5th Cycle Summary-Final2'!$C141,'5th Cycle APR Raw Data-Last'!$Q$3:$Q$1377)</f>
        <v>1373</v>
      </c>
      <c r="V141" s="65">
        <f t="shared" si="21"/>
        <v>0</v>
      </c>
      <c r="W141" s="66">
        <f t="shared" si="22"/>
        <v>41.606060606060609</v>
      </c>
      <c r="X141" s="65">
        <f>VLOOKUP(C141,'5th Cycle APR Raw Data-Last'!$A$3:$S$1377,18,FALSE)</f>
        <v>77</v>
      </c>
      <c r="Y141" s="65">
        <f>SUMIF('5th Cycle APR Raw Data-Last'!$A$3:$A$1377,'5th Cycle Summary-Final2'!$C141,'5th Cycle APR Raw Data-Last'!$S$3:$S$1377)</f>
        <v>1578</v>
      </c>
      <c r="Z141" s="65">
        <f t="shared" si="23"/>
        <v>0</v>
      </c>
      <c r="AA141"/>
    </row>
    <row r="142" spans="1:27" s="2" customFormat="1" ht="12.75" customHeight="1" x14ac:dyDescent="0.2">
      <c r="A142" s="2" t="s">
        <v>5</v>
      </c>
      <c r="B142" s="2" t="s">
        <v>3</v>
      </c>
      <c r="C142" s="10" t="s">
        <v>1086</v>
      </c>
      <c r="D142" s="65">
        <f>VLOOKUP(C142,'5th Cycle APR Raw Data-Last'!$A$3:$S$1377,6,FALSE)</f>
        <v>26</v>
      </c>
      <c r="E142" s="65">
        <f>SUMIF('5th Cycle APR Raw Data-Last'!$A$3:$A$1377,'5th Cycle Summary-Final2'!$C142,'5th Cycle APR Raw Data-Last'!G$3:G$1377)</f>
        <v>0</v>
      </c>
      <c r="F142" s="65">
        <f>SUMIF('5th Cycle APR Raw Data-Last'!$A$3:$A$1377,'5th Cycle Summary-Final2'!$C142,'5th Cycle APR Raw Data-Last'!H$3:H$1377)</f>
        <v>0</v>
      </c>
      <c r="G142" s="65">
        <f>SUMIF('5th Cycle APR Raw Data-Last'!$A$3:$A$1377,'5th Cycle Summary-Final2'!$C142,'5th Cycle APR Raw Data-Last'!I$3:I$1377)</f>
        <v>0</v>
      </c>
      <c r="H142" s="65">
        <f t="shared" si="24"/>
        <v>26</v>
      </c>
      <c r="I142" s="66">
        <f t="shared" si="25"/>
        <v>0</v>
      </c>
      <c r="J142" s="65">
        <f>VLOOKUP(C142,'5th Cycle APR Raw Data-Last'!$A$3:$S$1377,10,FALSE)</f>
        <v>16</v>
      </c>
      <c r="K142" s="65">
        <f>SUMIF('5th Cycle APR Raw Data-Last'!$A$3:$A$1377,'5th Cycle Summary-Final2'!$C142,'5th Cycle APR Raw Data-Last'!K$3:K$1377)</f>
        <v>0</v>
      </c>
      <c r="L142" s="65">
        <f>SUMIF('5th Cycle APR Raw Data-Last'!$A$3:$A$1377,'5th Cycle Summary-Final2'!$C142,'5th Cycle APR Raw Data-Last'!L$3:L$1377)</f>
        <v>0</v>
      </c>
      <c r="M142" s="65">
        <f>SUMIF('5th Cycle APR Raw Data-Last'!$A$3:$A$1377,'5th Cycle Summary-Final2'!$C142,'5th Cycle APR Raw Data-Last'!M$3:M$1377)</f>
        <v>0</v>
      </c>
      <c r="N142" s="65">
        <f t="shared" si="26"/>
        <v>16</v>
      </c>
      <c r="O142" s="66">
        <f t="shared" si="18"/>
        <v>0</v>
      </c>
      <c r="P142" s="65">
        <f>VLOOKUP(C142,'5th Cycle APR Raw Data-Last'!$A$3:$S$1377,14,FALSE)</f>
        <v>17</v>
      </c>
      <c r="Q142" s="65">
        <f>SUMIF('5th Cycle APR Raw Data-Last'!$A$3:$A$1377,'5th Cycle Summary-Final2'!$C142,'5th Cycle APR Raw Data-Last'!$O$3:$O$1377)</f>
        <v>0</v>
      </c>
      <c r="R142" s="65">
        <f t="shared" si="19"/>
        <v>17</v>
      </c>
      <c r="S142" s="66">
        <f t="shared" si="20"/>
        <v>0</v>
      </c>
      <c r="T142" s="65">
        <f>VLOOKUP(C142,'5th Cycle APR Raw Data-Last'!$A$3:$S$1377,16,FALSE)</f>
        <v>38</v>
      </c>
      <c r="U142" s="65">
        <f>SUMIF('5th Cycle APR Raw Data-Last'!$A$3:$A$1377,'5th Cycle Summary-Final2'!$C142,'5th Cycle APR Raw Data-Last'!$Q$3:$Q$1377)</f>
        <v>0</v>
      </c>
      <c r="V142" s="65">
        <f t="shared" si="21"/>
        <v>38</v>
      </c>
      <c r="W142" s="66">
        <f t="shared" si="22"/>
        <v>0</v>
      </c>
      <c r="X142" s="65">
        <f>VLOOKUP(C142,'5th Cycle APR Raw Data-Last'!$A$3:$S$1377,18,FALSE)</f>
        <v>97</v>
      </c>
      <c r="Y142" s="65">
        <f>SUMIF('5th Cycle APR Raw Data-Last'!$A$3:$A$1377,'5th Cycle Summary-Final2'!$C142,'5th Cycle APR Raw Data-Last'!$S$3:$S$1377)</f>
        <v>0</v>
      </c>
      <c r="Z142" s="65">
        <f t="shared" si="23"/>
        <v>97</v>
      </c>
      <c r="AA142"/>
    </row>
    <row r="143" spans="1:27" s="2" customFormat="1" ht="12.75" customHeight="1" x14ac:dyDescent="0.2">
      <c r="A143" s="2" t="s">
        <v>5</v>
      </c>
      <c r="B143" s="2" t="s">
        <v>3</v>
      </c>
      <c r="C143" s="10" t="s">
        <v>1002</v>
      </c>
      <c r="D143" s="65">
        <f>VLOOKUP(C143,'5th Cycle APR Raw Data-Last'!$A$3:$S$1377,6,FALSE)</f>
        <v>228</v>
      </c>
      <c r="E143" s="65">
        <f>SUMIF('5th Cycle APR Raw Data-Last'!$A$3:$A$1377,'5th Cycle Summary-Final2'!$C143,'5th Cycle APR Raw Data-Last'!G$3:G$1377)</f>
        <v>0</v>
      </c>
      <c r="F143" s="65">
        <f>SUMIF('5th Cycle APR Raw Data-Last'!$A$3:$A$1377,'5th Cycle Summary-Final2'!$C143,'5th Cycle APR Raw Data-Last'!H$3:H$1377)</f>
        <v>0</v>
      </c>
      <c r="G143" s="65">
        <f>SUMIF('5th Cycle APR Raw Data-Last'!$A$3:$A$1377,'5th Cycle Summary-Final2'!$C143,'5th Cycle APR Raw Data-Last'!I$3:I$1377)</f>
        <v>0</v>
      </c>
      <c r="H143" s="65">
        <f t="shared" si="24"/>
        <v>228</v>
      </c>
      <c r="I143" s="66">
        <f t="shared" si="25"/>
        <v>0</v>
      </c>
      <c r="J143" s="65">
        <f>VLOOKUP(C143,'5th Cycle APR Raw Data-Last'!$A$3:$S$1377,10,FALSE)</f>
        <v>135</v>
      </c>
      <c r="K143" s="65">
        <f>SUMIF('5th Cycle APR Raw Data-Last'!$A$3:$A$1377,'5th Cycle Summary-Final2'!$C143,'5th Cycle APR Raw Data-Last'!K$3:K$1377)</f>
        <v>0</v>
      </c>
      <c r="L143" s="65">
        <f>SUMIF('5th Cycle APR Raw Data-Last'!$A$3:$A$1377,'5th Cycle Summary-Final2'!$C143,'5th Cycle APR Raw Data-Last'!L$3:L$1377)</f>
        <v>0</v>
      </c>
      <c r="M143" s="65">
        <f>SUMIF('5th Cycle APR Raw Data-Last'!$A$3:$A$1377,'5th Cycle Summary-Final2'!$C143,'5th Cycle APR Raw Data-Last'!M$3:M$1377)</f>
        <v>0</v>
      </c>
      <c r="N143" s="65">
        <f t="shared" si="26"/>
        <v>135</v>
      </c>
      <c r="O143" s="66">
        <f t="shared" si="18"/>
        <v>0</v>
      </c>
      <c r="P143" s="65">
        <f>VLOOKUP(C143,'5th Cycle APR Raw Data-Last'!$A$3:$S$1377,14,FALSE)</f>
        <v>146</v>
      </c>
      <c r="Q143" s="65">
        <f>SUMIF('5th Cycle APR Raw Data-Last'!$A$3:$A$1377,'5th Cycle Summary-Final2'!$C143,'5th Cycle APR Raw Data-Last'!$O$3:$O$1377)</f>
        <v>214</v>
      </c>
      <c r="R143" s="65">
        <f t="shared" si="19"/>
        <v>0</v>
      </c>
      <c r="S143" s="66">
        <f t="shared" si="20"/>
        <v>1.4657534246575343</v>
      </c>
      <c r="T143" s="65">
        <f>VLOOKUP(C143,'5th Cycle APR Raw Data-Last'!$A$3:$S$1377,16,FALSE)</f>
        <v>369</v>
      </c>
      <c r="U143" s="65">
        <f>SUMIF('5th Cycle APR Raw Data-Last'!$A$3:$A$1377,'5th Cycle Summary-Final2'!$C143,'5th Cycle APR Raw Data-Last'!$Q$3:$Q$1377)</f>
        <v>41</v>
      </c>
      <c r="V143" s="65">
        <f t="shared" si="21"/>
        <v>328</v>
      </c>
      <c r="W143" s="66">
        <f t="shared" si="22"/>
        <v>0.1111111111111111</v>
      </c>
      <c r="X143" s="65">
        <f>VLOOKUP(C143,'5th Cycle APR Raw Data-Last'!$A$3:$S$1377,18,FALSE)</f>
        <v>878</v>
      </c>
      <c r="Y143" s="65">
        <f>SUMIF('5th Cycle APR Raw Data-Last'!$A$3:$A$1377,'5th Cycle Summary-Final2'!$C143,'5th Cycle APR Raw Data-Last'!$S$3:$S$1377)</f>
        <v>255</v>
      </c>
      <c r="Z143" s="65">
        <f t="shared" si="23"/>
        <v>691</v>
      </c>
      <c r="AA143"/>
    </row>
    <row r="144" spans="1:27" s="2" customFormat="1" ht="12.75" customHeight="1" x14ac:dyDescent="0.2">
      <c r="A144" s="11" t="s">
        <v>76</v>
      </c>
      <c r="B144" s="11" t="s">
        <v>953</v>
      </c>
      <c r="C144" s="10" t="s">
        <v>76</v>
      </c>
      <c r="D144" s="65">
        <f>VLOOKUP(C144,'5th Cycle APR Raw Data-Last'!$A$3:$S$1377,6,FALSE)</f>
        <v>1352</v>
      </c>
      <c r="E144" s="65">
        <f>SUMIF('5th Cycle APR Raw Data-Last'!$A$3:$A$1377,'5th Cycle Summary-Final2'!$C144,'5th Cycle APR Raw Data-Last'!G$3:G$1377)</f>
        <v>23</v>
      </c>
      <c r="F144" s="65">
        <f>SUMIF('5th Cycle APR Raw Data-Last'!$A$3:$A$1377,'5th Cycle Summary-Final2'!$C144,'5th Cycle APR Raw Data-Last'!H$3:H$1377)</f>
        <v>17</v>
      </c>
      <c r="G144" s="65">
        <f>SUMIF('5th Cycle APR Raw Data-Last'!$A$3:$A$1377,'5th Cycle Summary-Final2'!$C144,'5th Cycle APR Raw Data-Last'!I$3:I$1377)</f>
        <v>6</v>
      </c>
      <c r="H144" s="65">
        <f t="shared" si="24"/>
        <v>1329</v>
      </c>
      <c r="I144" s="66">
        <f t="shared" si="25"/>
        <v>1.7011834319526627E-2</v>
      </c>
      <c r="J144" s="65">
        <f>VLOOKUP(C144,'5th Cycle APR Raw Data-Last'!$A$3:$S$1377,10,FALSE)</f>
        <v>1056</v>
      </c>
      <c r="K144" s="65">
        <f>SUMIF('5th Cycle APR Raw Data-Last'!$A$3:$A$1377,'5th Cycle Summary-Final2'!$C144,'5th Cycle APR Raw Data-Last'!K$3:K$1377)</f>
        <v>309</v>
      </c>
      <c r="L144" s="65">
        <f>SUMIF('5th Cycle APR Raw Data-Last'!$A$3:$A$1377,'5th Cycle Summary-Final2'!$C144,'5th Cycle APR Raw Data-Last'!L$3:L$1377)</f>
        <v>253</v>
      </c>
      <c r="M144" s="65">
        <f>SUMIF('5th Cycle APR Raw Data-Last'!$A$3:$A$1377,'5th Cycle Summary-Final2'!$C144,'5th Cycle APR Raw Data-Last'!M$3:M$1377)</f>
        <v>56</v>
      </c>
      <c r="N144" s="65">
        <f t="shared" si="26"/>
        <v>747</v>
      </c>
      <c r="O144" s="66">
        <f t="shared" si="18"/>
        <v>0.29261363636363635</v>
      </c>
      <c r="P144" s="65">
        <f>VLOOKUP(C144,'5th Cycle APR Raw Data-Last'!$A$3:$S$1377,14,FALSE)</f>
        <v>1091</v>
      </c>
      <c r="Q144" s="65">
        <f>SUMIF('5th Cycle APR Raw Data-Last'!$A$3:$A$1377,'5th Cycle Summary-Final2'!$C144,'5th Cycle APR Raw Data-Last'!$O$3:$O$1377)</f>
        <v>181</v>
      </c>
      <c r="R144" s="65">
        <f t="shared" si="19"/>
        <v>910</v>
      </c>
      <c r="S144" s="66">
        <f t="shared" si="20"/>
        <v>0.16590284142988085</v>
      </c>
      <c r="T144" s="65">
        <f>VLOOKUP(C144,'5th Cycle APR Raw Data-Last'!$A$3:$S$1377,16,FALSE)</f>
        <v>2600</v>
      </c>
      <c r="U144" s="65">
        <f>SUMIF('5th Cycle APR Raw Data-Last'!$A$3:$A$1377,'5th Cycle Summary-Final2'!$C144,'5th Cycle APR Raw Data-Last'!$Q$3:$Q$1377)</f>
        <v>6</v>
      </c>
      <c r="V144" s="65">
        <f t="shared" si="21"/>
        <v>2594</v>
      </c>
      <c r="W144" s="66">
        <f t="shared" si="22"/>
        <v>2.3076923076923079E-3</v>
      </c>
      <c r="X144" s="65">
        <f>VLOOKUP(C144,'5th Cycle APR Raw Data-Last'!$A$3:$S$1377,18,FALSE)</f>
        <v>6099</v>
      </c>
      <c r="Y144" s="65">
        <f>SUMIF('5th Cycle APR Raw Data-Last'!$A$3:$A$1377,'5th Cycle Summary-Final2'!$C144,'5th Cycle APR Raw Data-Last'!$S$3:$S$1377)</f>
        <v>519</v>
      </c>
      <c r="Z144" s="65">
        <f t="shared" si="23"/>
        <v>5580</v>
      </c>
      <c r="AA144"/>
    </row>
    <row r="145" spans="1:27" s="2" customFormat="1" ht="12.75" customHeight="1" x14ac:dyDescent="0.2">
      <c r="A145" s="11" t="s">
        <v>76</v>
      </c>
      <c r="B145" s="11" t="s">
        <v>953</v>
      </c>
      <c r="C145" s="10" t="s">
        <v>184</v>
      </c>
      <c r="D145" s="65">
        <f>VLOOKUP(C145,'5th Cycle APR Raw Data-Last'!$A$3:$S$1377,6,FALSE)</f>
        <v>1285</v>
      </c>
      <c r="E145" s="65">
        <f>SUMIF('5th Cycle APR Raw Data-Last'!$A$3:$A$1377,'5th Cycle Summary-Final2'!$C145,'5th Cycle APR Raw Data-Last'!G$3:G$1377)</f>
        <v>0</v>
      </c>
      <c r="F145" s="65">
        <f>SUMIF('5th Cycle APR Raw Data-Last'!$A$3:$A$1377,'5th Cycle Summary-Final2'!$C145,'5th Cycle APR Raw Data-Last'!H$3:H$1377)</f>
        <v>0</v>
      </c>
      <c r="G145" s="65">
        <f>SUMIF('5th Cycle APR Raw Data-Last'!$A$3:$A$1377,'5th Cycle Summary-Final2'!$C145,'5th Cycle APR Raw Data-Last'!I$3:I$1377)</f>
        <v>0</v>
      </c>
      <c r="H145" s="65">
        <f t="shared" si="24"/>
        <v>1285</v>
      </c>
      <c r="I145" s="66">
        <f t="shared" si="25"/>
        <v>0</v>
      </c>
      <c r="J145" s="65">
        <f>VLOOKUP(C145,'5th Cycle APR Raw Data-Last'!$A$3:$S$1377,10,FALSE)</f>
        <v>1056</v>
      </c>
      <c r="K145" s="65">
        <f>SUMIF('5th Cycle APR Raw Data-Last'!$A$3:$A$1377,'5th Cycle Summary-Final2'!$C145,'5th Cycle APR Raw Data-Last'!K$3:K$1377)</f>
        <v>31</v>
      </c>
      <c r="L145" s="65">
        <f>SUMIF('5th Cycle APR Raw Data-Last'!$A$3:$A$1377,'5th Cycle Summary-Final2'!$C145,'5th Cycle APR Raw Data-Last'!L$3:L$1377)</f>
        <v>20</v>
      </c>
      <c r="M145" s="65">
        <f>SUMIF('5th Cycle APR Raw Data-Last'!$A$3:$A$1377,'5th Cycle Summary-Final2'!$C145,'5th Cycle APR Raw Data-Last'!M$3:M$1377)</f>
        <v>11</v>
      </c>
      <c r="N145" s="65">
        <f t="shared" si="26"/>
        <v>1025</v>
      </c>
      <c r="O145" s="66">
        <f t="shared" si="18"/>
        <v>2.9356060606060608E-2</v>
      </c>
      <c r="P145" s="65">
        <f>VLOOKUP(C145,'5th Cycle APR Raw Data-Last'!$A$3:$S$1377,14,FALSE)</f>
        <v>1091</v>
      </c>
      <c r="Q145" s="65">
        <f>SUMIF('5th Cycle APR Raw Data-Last'!$A$3:$A$1377,'5th Cycle Summary-Final2'!$C145,'5th Cycle APR Raw Data-Last'!$O$3:$O$1377)</f>
        <v>0</v>
      </c>
      <c r="R145" s="65">
        <f t="shared" si="19"/>
        <v>1091</v>
      </c>
      <c r="S145" s="66">
        <f t="shared" si="20"/>
        <v>0</v>
      </c>
      <c r="T145" s="65">
        <f>VLOOKUP(C145,'5th Cycle APR Raw Data-Last'!$A$3:$S$1377,16,FALSE)</f>
        <v>0</v>
      </c>
      <c r="U145" s="65">
        <f>SUMIF('5th Cycle APR Raw Data-Last'!$A$3:$A$1377,'5th Cycle Summary-Final2'!$C145,'5th Cycle APR Raw Data-Last'!$Q$3:$Q$1377)</f>
        <v>148</v>
      </c>
      <c r="V145" s="65">
        <f t="shared" si="21"/>
        <v>0</v>
      </c>
      <c r="W145" s="66" t="e">
        <f t="shared" si="22"/>
        <v>#DIV/0!</v>
      </c>
      <c r="X145" s="65">
        <f>VLOOKUP(C145,'5th Cycle APR Raw Data-Last'!$A$3:$S$1377,18,FALSE)</f>
        <v>3432</v>
      </c>
      <c r="Y145" s="65">
        <f>SUMIF('5th Cycle APR Raw Data-Last'!$A$3:$A$1377,'5th Cycle Summary-Final2'!$C145,'5th Cycle APR Raw Data-Last'!$S$3:$S$1377)</f>
        <v>179</v>
      </c>
      <c r="Z145" s="65">
        <f t="shared" si="23"/>
        <v>3401</v>
      </c>
      <c r="AA145"/>
    </row>
    <row r="146" spans="1:27" s="2" customFormat="1" ht="12.75" customHeight="1" x14ac:dyDescent="0.2">
      <c r="A146" s="2" t="s">
        <v>40</v>
      </c>
      <c r="B146" s="2" t="s">
        <v>8</v>
      </c>
      <c r="C146" s="10" t="s">
        <v>39</v>
      </c>
      <c r="D146" s="65">
        <f>VLOOKUP(C146,'5th Cycle APR Raw Data-Last'!$A$3:$S$1377,6,FALSE)</f>
        <v>4</v>
      </c>
      <c r="E146" s="65">
        <f>SUMIF('5th Cycle APR Raw Data-Last'!$A$3:$A$1377,'5th Cycle Summary-Final2'!$C146,'5th Cycle APR Raw Data-Last'!G$3:G$1377)</f>
        <v>0</v>
      </c>
      <c r="F146" s="65">
        <f>SUMIF('5th Cycle APR Raw Data-Last'!$A$3:$A$1377,'5th Cycle Summary-Final2'!$C146,'5th Cycle APR Raw Data-Last'!H$3:H$1377)</f>
        <v>0</v>
      </c>
      <c r="G146" s="65">
        <f>SUMIF('5th Cycle APR Raw Data-Last'!$A$3:$A$1377,'5th Cycle Summary-Final2'!$C146,'5th Cycle APR Raw Data-Last'!I$3:I$1377)</f>
        <v>0</v>
      </c>
      <c r="H146" s="65">
        <f t="shared" si="24"/>
        <v>4</v>
      </c>
      <c r="I146" s="66">
        <f t="shared" si="25"/>
        <v>0</v>
      </c>
      <c r="J146" s="65">
        <f>VLOOKUP(C146,'5th Cycle APR Raw Data-Last'!$A$3:$S$1377,10,FALSE)</f>
        <v>3</v>
      </c>
      <c r="K146" s="65">
        <f>SUMIF('5th Cycle APR Raw Data-Last'!$A$3:$A$1377,'5th Cycle Summary-Final2'!$C146,'5th Cycle APR Raw Data-Last'!K$3:K$1377)</f>
        <v>0</v>
      </c>
      <c r="L146" s="65">
        <f>SUMIF('5th Cycle APR Raw Data-Last'!$A$3:$A$1377,'5th Cycle Summary-Final2'!$C146,'5th Cycle APR Raw Data-Last'!L$3:L$1377)</f>
        <v>0</v>
      </c>
      <c r="M146" s="65">
        <f>SUMIF('5th Cycle APR Raw Data-Last'!$A$3:$A$1377,'5th Cycle Summary-Final2'!$C146,'5th Cycle APR Raw Data-Last'!M$3:M$1377)</f>
        <v>0</v>
      </c>
      <c r="N146" s="65">
        <f t="shared" si="26"/>
        <v>3</v>
      </c>
      <c r="O146" s="66">
        <f t="shared" si="18"/>
        <v>0</v>
      </c>
      <c r="P146" s="65">
        <f>VLOOKUP(C146,'5th Cycle APR Raw Data-Last'!$A$3:$S$1377,14,FALSE)</f>
        <v>4</v>
      </c>
      <c r="Q146" s="65">
        <f>SUMIF('5th Cycle APR Raw Data-Last'!$A$3:$A$1377,'5th Cycle Summary-Final2'!$C146,'5th Cycle APR Raw Data-Last'!$O$3:$O$1377)</f>
        <v>3</v>
      </c>
      <c r="R146" s="65">
        <f t="shared" si="19"/>
        <v>1</v>
      </c>
      <c r="S146" s="66">
        <f t="shared" si="20"/>
        <v>0.75</v>
      </c>
      <c r="T146" s="65">
        <f>VLOOKUP(C146,'5th Cycle APR Raw Data-Last'!$A$3:$S$1377,16,FALSE)</f>
        <v>5</v>
      </c>
      <c r="U146" s="65">
        <f>SUMIF('5th Cycle APR Raw Data-Last'!$A$3:$A$1377,'5th Cycle Summary-Final2'!$C146,'5th Cycle APR Raw Data-Last'!$Q$3:$Q$1377)</f>
        <v>1</v>
      </c>
      <c r="V146" s="65">
        <f t="shared" si="21"/>
        <v>4</v>
      </c>
      <c r="W146" s="66">
        <f t="shared" si="22"/>
        <v>0.2</v>
      </c>
      <c r="X146" s="65">
        <f>VLOOKUP(C146,'5th Cycle APR Raw Data-Last'!$A$3:$S$1377,18,FALSE)</f>
        <v>16</v>
      </c>
      <c r="Y146" s="65">
        <f>SUMIF('5th Cycle APR Raw Data-Last'!$A$3:$A$1377,'5th Cycle Summary-Final2'!$C146,'5th Cycle APR Raw Data-Last'!$S$3:$S$1377)</f>
        <v>4</v>
      </c>
      <c r="Z146" s="65">
        <f t="shared" si="23"/>
        <v>12</v>
      </c>
      <c r="AA146"/>
    </row>
    <row r="147" spans="1:27" s="2" customFormat="1" ht="12.75" customHeight="1" x14ac:dyDescent="0.2">
      <c r="A147" s="2" t="s">
        <v>40</v>
      </c>
      <c r="B147" s="2" t="s">
        <v>8</v>
      </c>
      <c r="C147" s="10" t="s">
        <v>93</v>
      </c>
      <c r="D147" s="65">
        <f>VLOOKUP(C147,'5th Cycle APR Raw Data-Last'!$A$3:$S$1377,6,FALSE)</f>
        <v>22</v>
      </c>
      <c r="E147" s="65">
        <f>SUMIF('5th Cycle APR Raw Data-Last'!$A$3:$A$1377,'5th Cycle Summary-Final2'!$C147,'5th Cycle APR Raw Data-Last'!G$3:G$1377)</f>
        <v>7</v>
      </c>
      <c r="F147" s="65">
        <f>SUMIF('5th Cycle APR Raw Data-Last'!$A$3:$A$1377,'5th Cycle Summary-Final2'!$C147,'5th Cycle APR Raw Data-Last'!H$3:H$1377)</f>
        <v>7</v>
      </c>
      <c r="G147" s="65">
        <f>SUMIF('5th Cycle APR Raw Data-Last'!$A$3:$A$1377,'5th Cycle Summary-Final2'!$C147,'5th Cycle APR Raw Data-Last'!I$3:I$1377)</f>
        <v>0</v>
      </c>
      <c r="H147" s="65">
        <f t="shared" si="24"/>
        <v>15</v>
      </c>
      <c r="I147" s="66">
        <f t="shared" si="25"/>
        <v>0.31818181818181818</v>
      </c>
      <c r="J147" s="65">
        <f>VLOOKUP(C147,'5th Cycle APR Raw Data-Last'!$A$3:$S$1377,10,FALSE)</f>
        <v>13</v>
      </c>
      <c r="K147" s="65">
        <f>SUMIF('5th Cycle APR Raw Data-Last'!$A$3:$A$1377,'5th Cycle Summary-Final2'!$C147,'5th Cycle APR Raw Data-Last'!K$3:K$1377)</f>
        <v>13</v>
      </c>
      <c r="L147" s="65">
        <f>SUMIF('5th Cycle APR Raw Data-Last'!$A$3:$A$1377,'5th Cycle Summary-Final2'!$C147,'5th Cycle APR Raw Data-Last'!L$3:L$1377)</f>
        <v>13</v>
      </c>
      <c r="M147" s="65">
        <f>SUMIF('5th Cycle APR Raw Data-Last'!$A$3:$A$1377,'5th Cycle Summary-Final2'!$C147,'5th Cycle APR Raw Data-Last'!M$3:M$1377)</f>
        <v>0</v>
      </c>
      <c r="N147" s="65">
        <f t="shared" si="26"/>
        <v>0</v>
      </c>
      <c r="O147" s="66">
        <f t="shared" si="18"/>
        <v>1</v>
      </c>
      <c r="P147" s="65">
        <f>VLOOKUP(C147,'5th Cycle APR Raw Data-Last'!$A$3:$S$1377,14,FALSE)</f>
        <v>13</v>
      </c>
      <c r="Q147" s="65">
        <f>SUMIF('5th Cycle APR Raw Data-Last'!$A$3:$A$1377,'5th Cycle Summary-Final2'!$C147,'5th Cycle APR Raw Data-Last'!$O$3:$O$1377)</f>
        <v>5</v>
      </c>
      <c r="R147" s="65">
        <f t="shared" si="19"/>
        <v>8</v>
      </c>
      <c r="S147" s="66">
        <f t="shared" si="20"/>
        <v>0.38461538461538464</v>
      </c>
      <c r="T147" s="65">
        <f>VLOOKUP(C147,'5th Cycle APR Raw Data-Last'!$A$3:$S$1377,16,FALSE)</f>
        <v>24</v>
      </c>
      <c r="U147" s="65">
        <f>SUMIF('5th Cycle APR Raw Data-Last'!$A$3:$A$1377,'5th Cycle Summary-Final2'!$C147,'5th Cycle APR Raw Data-Last'!$Q$3:$Q$1377)</f>
        <v>179</v>
      </c>
      <c r="V147" s="65">
        <f t="shared" si="21"/>
        <v>0</v>
      </c>
      <c r="W147" s="66">
        <f t="shared" si="22"/>
        <v>7.458333333333333</v>
      </c>
      <c r="X147" s="65">
        <f>VLOOKUP(C147,'5th Cycle APR Raw Data-Last'!$A$3:$S$1377,18,FALSE)</f>
        <v>72</v>
      </c>
      <c r="Y147" s="65">
        <f>SUMIF('5th Cycle APR Raw Data-Last'!$A$3:$A$1377,'5th Cycle Summary-Final2'!$C147,'5th Cycle APR Raw Data-Last'!$S$3:$S$1377)</f>
        <v>204</v>
      </c>
      <c r="Z147" s="65">
        <f t="shared" si="23"/>
        <v>23</v>
      </c>
      <c r="AA147"/>
    </row>
    <row r="148" spans="1:27" s="2" customFormat="1" ht="12.75" customHeight="1" x14ac:dyDescent="0.2">
      <c r="A148" s="2" t="s">
        <v>40</v>
      </c>
      <c r="B148" s="2" t="s">
        <v>8</v>
      </c>
      <c r="C148" s="10" t="s">
        <v>122</v>
      </c>
      <c r="D148" s="65">
        <f>VLOOKUP(C148,'5th Cycle APR Raw Data-Last'!$A$3:$S$1377,6,FALSE)</f>
        <v>16</v>
      </c>
      <c r="E148" s="65">
        <f>SUMIF('5th Cycle APR Raw Data-Last'!$A$3:$A$1377,'5th Cycle Summary-Final2'!$C148,'5th Cycle APR Raw Data-Last'!G$3:G$1377)</f>
        <v>1</v>
      </c>
      <c r="F148" s="65">
        <f>SUMIF('5th Cycle APR Raw Data-Last'!$A$3:$A$1377,'5th Cycle Summary-Final2'!$C148,'5th Cycle APR Raw Data-Last'!H$3:H$1377)</f>
        <v>1</v>
      </c>
      <c r="G148" s="65">
        <f>SUMIF('5th Cycle APR Raw Data-Last'!$A$3:$A$1377,'5th Cycle Summary-Final2'!$C148,'5th Cycle APR Raw Data-Last'!I$3:I$1377)</f>
        <v>0</v>
      </c>
      <c r="H148" s="65">
        <f t="shared" si="24"/>
        <v>15</v>
      </c>
      <c r="I148" s="66">
        <f t="shared" si="25"/>
        <v>6.25E-2</v>
      </c>
      <c r="J148" s="65">
        <f>VLOOKUP(C148,'5th Cycle APR Raw Data-Last'!$A$3:$S$1377,10,FALSE)</f>
        <v>11</v>
      </c>
      <c r="K148" s="65">
        <f>SUMIF('5th Cycle APR Raw Data-Last'!$A$3:$A$1377,'5th Cycle Summary-Final2'!$C148,'5th Cycle APR Raw Data-Last'!K$3:K$1377)</f>
        <v>1</v>
      </c>
      <c r="L148" s="65">
        <f>SUMIF('5th Cycle APR Raw Data-Last'!$A$3:$A$1377,'5th Cycle Summary-Final2'!$C148,'5th Cycle APR Raw Data-Last'!L$3:L$1377)</f>
        <v>1</v>
      </c>
      <c r="M148" s="65">
        <f>SUMIF('5th Cycle APR Raw Data-Last'!$A$3:$A$1377,'5th Cycle Summary-Final2'!$C148,'5th Cycle APR Raw Data-Last'!M$3:M$1377)</f>
        <v>0</v>
      </c>
      <c r="N148" s="65">
        <f t="shared" si="26"/>
        <v>10</v>
      </c>
      <c r="O148" s="66">
        <f t="shared" si="18"/>
        <v>9.0909090909090912E-2</v>
      </c>
      <c r="P148" s="65">
        <f>VLOOKUP(C148,'5th Cycle APR Raw Data-Last'!$A$3:$S$1377,14,FALSE)</f>
        <v>11</v>
      </c>
      <c r="Q148" s="65">
        <f>SUMIF('5th Cycle APR Raw Data-Last'!$A$3:$A$1377,'5th Cycle Summary-Final2'!$C148,'5th Cycle APR Raw Data-Last'!$O$3:$O$1377)</f>
        <v>1</v>
      </c>
      <c r="R148" s="65">
        <f t="shared" si="19"/>
        <v>10</v>
      </c>
      <c r="S148" s="66">
        <f t="shared" si="20"/>
        <v>9.0909090909090912E-2</v>
      </c>
      <c r="T148" s="65">
        <f>VLOOKUP(C148,'5th Cycle APR Raw Data-Last'!$A$3:$S$1377,16,FALSE)</f>
        <v>23</v>
      </c>
      <c r="U148" s="65">
        <f>SUMIF('5th Cycle APR Raw Data-Last'!$A$3:$A$1377,'5th Cycle Summary-Final2'!$C148,'5th Cycle APR Raw Data-Last'!$Q$3:$Q$1377)</f>
        <v>10</v>
      </c>
      <c r="V148" s="65">
        <f t="shared" si="21"/>
        <v>13</v>
      </c>
      <c r="W148" s="66">
        <f t="shared" si="22"/>
        <v>0.43478260869565216</v>
      </c>
      <c r="X148" s="65">
        <f>VLOOKUP(C148,'5th Cycle APR Raw Data-Last'!$A$3:$S$1377,18,FALSE)</f>
        <v>61</v>
      </c>
      <c r="Y148" s="65">
        <f>SUMIF('5th Cycle APR Raw Data-Last'!$A$3:$A$1377,'5th Cycle Summary-Final2'!$C148,'5th Cycle APR Raw Data-Last'!$S$3:$S$1377)</f>
        <v>13</v>
      </c>
      <c r="Z148" s="65">
        <f t="shared" si="23"/>
        <v>48</v>
      </c>
      <c r="AA148"/>
    </row>
    <row r="149" spans="1:27" s="2" customFormat="1" ht="12.75" customHeight="1" x14ac:dyDescent="0.2">
      <c r="A149" s="2" t="s">
        <v>40</v>
      </c>
      <c r="B149" s="2" t="s">
        <v>8</v>
      </c>
      <c r="C149" s="10" t="s">
        <v>173</v>
      </c>
      <c r="D149" s="65">
        <f>VLOOKUP(C149,'5th Cycle APR Raw Data-Last'!$A$3:$S$1377,6,FALSE)</f>
        <v>40</v>
      </c>
      <c r="E149" s="65">
        <f>SUMIF('5th Cycle APR Raw Data-Last'!$A$3:$A$1377,'5th Cycle Summary-Final2'!$C149,'5th Cycle APR Raw Data-Last'!G$3:G$1377)</f>
        <v>3</v>
      </c>
      <c r="F149" s="65">
        <f>SUMIF('5th Cycle APR Raw Data-Last'!$A$3:$A$1377,'5th Cycle Summary-Final2'!$C149,'5th Cycle APR Raw Data-Last'!H$3:H$1377)</f>
        <v>3</v>
      </c>
      <c r="G149" s="65">
        <f>SUMIF('5th Cycle APR Raw Data-Last'!$A$3:$A$1377,'5th Cycle Summary-Final2'!$C149,'5th Cycle APR Raw Data-Last'!I$3:I$1377)</f>
        <v>0</v>
      </c>
      <c r="H149" s="65">
        <f t="shared" si="24"/>
        <v>37</v>
      </c>
      <c r="I149" s="66">
        <f t="shared" si="25"/>
        <v>7.4999999999999997E-2</v>
      </c>
      <c r="J149" s="65">
        <f>VLOOKUP(C149,'5th Cycle APR Raw Data-Last'!$A$3:$S$1377,10,FALSE)</f>
        <v>20</v>
      </c>
      <c r="K149" s="65">
        <f>SUMIF('5th Cycle APR Raw Data-Last'!$A$3:$A$1377,'5th Cycle Summary-Final2'!$C149,'5th Cycle APR Raw Data-Last'!K$3:K$1377)</f>
        <v>10</v>
      </c>
      <c r="L149" s="65">
        <f>SUMIF('5th Cycle APR Raw Data-Last'!$A$3:$A$1377,'5th Cycle Summary-Final2'!$C149,'5th Cycle APR Raw Data-Last'!L$3:L$1377)</f>
        <v>9</v>
      </c>
      <c r="M149" s="65">
        <f>SUMIF('5th Cycle APR Raw Data-Last'!$A$3:$A$1377,'5th Cycle Summary-Final2'!$C149,'5th Cycle APR Raw Data-Last'!M$3:M$1377)</f>
        <v>1</v>
      </c>
      <c r="N149" s="65">
        <f t="shared" si="26"/>
        <v>10</v>
      </c>
      <c r="O149" s="66">
        <f t="shared" si="18"/>
        <v>0.5</v>
      </c>
      <c r="P149" s="65">
        <f>VLOOKUP(C149,'5th Cycle APR Raw Data-Last'!$A$3:$S$1377,14,FALSE)</f>
        <v>21</v>
      </c>
      <c r="Q149" s="65">
        <f>SUMIF('5th Cycle APR Raw Data-Last'!$A$3:$A$1377,'5th Cycle Summary-Final2'!$C149,'5th Cycle APR Raw Data-Last'!$O$3:$O$1377)</f>
        <v>9</v>
      </c>
      <c r="R149" s="65">
        <f t="shared" si="19"/>
        <v>12</v>
      </c>
      <c r="S149" s="66">
        <f t="shared" si="20"/>
        <v>0.42857142857142855</v>
      </c>
      <c r="T149" s="65">
        <f>VLOOKUP(C149,'5th Cycle APR Raw Data-Last'!$A$3:$S$1377,16,FALSE)</f>
        <v>51</v>
      </c>
      <c r="U149" s="65">
        <f>SUMIF('5th Cycle APR Raw Data-Last'!$A$3:$A$1377,'5th Cycle Summary-Final2'!$C149,'5th Cycle APR Raw Data-Last'!$Q$3:$Q$1377)</f>
        <v>86</v>
      </c>
      <c r="V149" s="65">
        <f t="shared" si="21"/>
        <v>0</v>
      </c>
      <c r="W149" s="66">
        <f t="shared" si="22"/>
        <v>1.6862745098039216</v>
      </c>
      <c r="X149" s="65">
        <f>VLOOKUP(C149,'5th Cycle APR Raw Data-Last'!$A$3:$S$1377,18,FALSE)</f>
        <v>132</v>
      </c>
      <c r="Y149" s="65">
        <f>SUMIF('5th Cycle APR Raw Data-Last'!$A$3:$A$1377,'5th Cycle Summary-Final2'!$C149,'5th Cycle APR Raw Data-Last'!$S$3:$S$1377)</f>
        <v>108</v>
      </c>
      <c r="Z149" s="65">
        <f t="shared" si="23"/>
        <v>59</v>
      </c>
      <c r="AA149"/>
    </row>
    <row r="150" spans="1:27" s="2" customFormat="1" ht="12.75" customHeight="1" x14ac:dyDescent="0.2">
      <c r="A150" s="2" t="s">
        <v>40</v>
      </c>
      <c r="B150" s="2" t="s">
        <v>8</v>
      </c>
      <c r="C150" s="10" t="s">
        <v>188</v>
      </c>
      <c r="D150" s="65">
        <f>VLOOKUP(C150,'5th Cycle APR Raw Data-Last'!$A$3:$S$1377,6,FALSE)</f>
        <v>55</v>
      </c>
      <c r="E150" s="65">
        <f>SUMIF('5th Cycle APR Raw Data-Last'!$A$3:$A$1377,'5th Cycle Summary-Final2'!$C150,'5th Cycle APR Raw Data-Last'!G$3:G$1377)</f>
        <v>11</v>
      </c>
      <c r="F150" s="65">
        <f>SUMIF('5th Cycle APR Raw Data-Last'!$A$3:$A$1377,'5th Cycle Summary-Final2'!$C150,'5th Cycle APR Raw Data-Last'!H$3:H$1377)</f>
        <v>7</v>
      </c>
      <c r="G150" s="65">
        <f>SUMIF('5th Cycle APR Raw Data-Last'!$A$3:$A$1377,'5th Cycle Summary-Final2'!$C150,'5th Cycle APR Raw Data-Last'!I$3:I$1377)</f>
        <v>4</v>
      </c>
      <c r="H150" s="65">
        <f t="shared" si="24"/>
        <v>44</v>
      </c>
      <c r="I150" s="66">
        <f t="shared" si="25"/>
        <v>0.2</v>
      </c>
      <c r="J150" s="65">
        <f>VLOOKUP(C150,'5th Cycle APR Raw Data-Last'!$A$3:$S$1377,10,FALSE)</f>
        <v>32</v>
      </c>
      <c r="K150" s="65">
        <f>SUMIF('5th Cycle APR Raw Data-Last'!$A$3:$A$1377,'5th Cycle Summary-Final2'!$C150,'5th Cycle APR Raw Data-Last'!K$3:K$1377)</f>
        <v>19</v>
      </c>
      <c r="L150" s="65">
        <f>SUMIF('5th Cycle APR Raw Data-Last'!$A$3:$A$1377,'5th Cycle Summary-Final2'!$C150,'5th Cycle APR Raw Data-Last'!L$3:L$1377)</f>
        <v>7</v>
      </c>
      <c r="M150" s="65">
        <f>SUMIF('5th Cycle APR Raw Data-Last'!$A$3:$A$1377,'5th Cycle Summary-Final2'!$C150,'5th Cycle APR Raw Data-Last'!M$3:M$1377)</f>
        <v>12</v>
      </c>
      <c r="N150" s="65">
        <f t="shared" si="26"/>
        <v>13</v>
      </c>
      <c r="O150" s="66">
        <f t="shared" si="18"/>
        <v>0.59375</v>
      </c>
      <c r="P150" s="65">
        <f>VLOOKUP(C150,'5th Cycle APR Raw Data-Last'!$A$3:$S$1377,14,FALSE)</f>
        <v>37</v>
      </c>
      <c r="Q150" s="65">
        <f>SUMIF('5th Cycle APR Raw Data-Last'!$A$3:$A$1377,'5th Cycle Summary-Final2'!$C150,'5th Cycle APR Raw Data-Last'!$O$3:$O$1377)</f>
        <v>16</v>
      </c>
      <c r="R150" s="65">
        <f t="shared" si="19"/>
        <v>21</v>
      </c>
      <c r="S150" s="66">
        <f t="shared" si="20"/>
        <v>0.43243243243243246</v>
      </c>
      <c r="T150" s="65">
        <f>VLOOKUP(C150,'5th Cycle APR Raw Data-Last'!$A$3:$S$1377,16,FALSE)</f>
        <v>61</v>
      </c>
      <c r="U150" s="65">
        <f>SUMIF('5th Cycle APR Raw Data-Last'!$A$3:$A$1377,'5th Cycle Summary-Final2'!$C150,'5th Cycle APR Raw Data-Last'!$Q$3:$Q$1377)</f>
        <v>99</v>
      </c>
      <c r="V150" s="65">
        <f t="shared" si="21"/>
        <v>0</v>
      </c>
      <c r="W150" s="66">
        <f t="shared" si="22"/>
        <v>1.6229508196721312</v>
      </c>
      <c r="X150" s="65">
        <f>VLOOKUP(C150,'5th Cycle APR Raw Data-Last'!$A$3:$S$1377,18,FALSE)</f>
        <v>185</v>
      </c>
      <c r="Y150" s="65">
        <f>SUMIF('5th Cycle APR Raw Data-Last'!$A$3:$A$1377,'5th Cycle Summary-Final2'!$C150,'5th Cycle APR Raw Data-Last'!$S$3:$S$1377)</f>
        <v>145</v>
      </c>
      <c r="Z150" s="65">
        <f t="shared" si="23"/>
        <v>78</v>
      </c>
      <c r="AA150"/>
    </row>
    <row r="151" spans="1:27" s="2" customFormat="1" ht="12.75" customHeight="1" x14ac:dyDescent="0.2">
      <c r="A151" s="2" t="s">
        <v>40</v>
      </c>
      <c r="B151" s="2" t="s">
        <v>8</v>
      </c>
      <c r="C151" s="10" t="s">
        <v>194</v>
      </c>
      <c r="D151" s="65">
        <f>VLOOKUP(C151,'5th Cycle APR Raw Data-Last'!$A$3:$S$1377,6,FALSE)</f>
        <v>41</v>
      </c>
      <c r="E151" s="65">
        <f>SUMIF('5th Cycle APR Raw Data-Last'!$A$3:$A$1377,'5th Cycle Summary-Final2'!$C151,'5th Cycle APR Raw Data-Last'!G$3:G$1377)</f>
        <v>19</v>
      </c>
      <c r="F151" s="65">
        <f>SUMIF('5th Cycle APR Raw Data-Last'!$A$3:$A$1377,'5th Cycle Summary-Final2'!$C151,'5th Cycle APR Raw Data-Last'!H$3:H$1377)</f>
        <v>2</v>
      </c>
      <c r="G151" s="65">
        <f>SUMIF('5th Cycle APR Raw Data-Last'!$A$3:$A$1377,'5th Cycle Summary-Final2'!$C151,'5th Cycle APR Raw Data-Last'!I$3:I$1377)</f>
        <v>17</v>
      </c>
      <c r="H151" s="65">
        <f t="shared" si="24"/>
        <v>22</v>
      </c>
      <c r="I151" s="66">
        <f t="shared" si="25"/>
        <v>0.46341463414634149</v>
      </c>
      <c r="J151" s="65">
        <f>VLOOKUP(C151,'5th Cycle APR Raw Data-Last'!$A$3:$S$1377,10,FALSE)</f>
        <v>24</v>
      </c>
      <c r="K151" s="65">
        <f>SUMIF('5th Cycle APR Raw Data-Last'!$A$3:$A$1377,'5th Cycle Summary-Final2'!$C151,'5th Cycle APR Raw Data-Last'!K$3:K$1377)</f>
        <v>21</v>
      </c>
      <c r="L151" s="65">
        <f>SUMIF('5th Cycle APR Raw Data-Last'!$A$3:$A$1377,'5th Cycle Summary-Final2'!$C151,'5th Cycle APR Raw Data-Last'!L$3:L$1377)</f>
        <v>0</v>
      </c>
      <c r="M151" s="65">
        <f>SUMIF('5th Cycle APR Raw Data-Last'!$A$3:$A$1377,'5th Cycle Summary-Final2'!$C151,'5th Cycle APR Raw Data-Last'!M$3:M$1377)</f>
        <v>21</v>
      </c>
      <c r="N151" s="65">
        <f t="shared" si="26"/>
        <v>3</v>
      </c>
      <c r="O151" s="66">
        <f t="shared" si="18"/>
        <v>0.875</v>
      </c>
      <c r="P151" s="65">
        <f>VLOOKUP(C151,'5th Cycle APR Raw Data-Last'!$A$3:$S$1377,14,FALSE)</f>
        <v>26</v>
      </c>
      <c r="Q151" s="65">
        <f>SUMIF('5th Cycle APR Raw Data-Last'!$A$3:$A$1377,'5th Cycle Summary-Final2'!$C151,'5th Cycle APR Raw Data-Last'!$O$3:$O$1377)</f>
        <v>10</v>
      </c>
      <c r="R151" s="65">
        <f t="shared" si="19"/>
        <v>16</v>
      </c>
      <c r="S151" s="66">
        <f t="shared" si="20"/>
        <v>0.38461538461538464</v>
      </c>
      <c r="T151" s="65">
        <f>VLOOKUP(C151,'5th Cycle APR Raw Data-Last'!$A$3:$S$1377,16,FALSE)</f>
        <v>38</v>
      </c>
      <c r="U151" s="65">
        <f>SUMIF('5th Cycle APR Raw Data-Last'!$A$3:$A$1377,'5th Cycle Summary-Final2'!$C151,'5th Cycle APR Raw Data-Last'!$Q$3:$Q$1377)</f>
        <v>18</v>
      </c>
      <c r="V151" s="65">
        <f t="shared" si="21"/>
        <v>20</v>
      </c>
      <c r="W151" s="66">
        <f t="shared" si="22"/>
        <v>0.47368421052631576</v>
      </c>
      <c r="X151" s="65">
        <f>VLOOKUP(C151,'5th Cycle APR Raw Data-Last'!$A$3:$S$1377,18,FALSE)</f>
        <v>129</v>
      </c>
      <c r="Y151" s="65">
        <f>SUMIF('5th Cycle APR Raw Data-Last'!$A$3:$A$1377,'5th Cycle Summary-Final2'!$C151,'5th Cycle APR Raw Data-Last'!$S$3:$S$1377)</f>
        <v>68</v>
      </c>
      <c r="Z151" s="65">
        <f t="shared" si="23"/>
        <v>61</v>
      </c>
      <c r="AA151"/>
    </row>
    <row r="152" spans="1:27" s="2" customFormat="1" ht="12.75" customHeight="1" x14ac:dyDescent="0.2">
      <c r="A152" s="2" t="s">
        <v>40</v>
      </c>
      <c r="B152" s="2" t="s">
        <v>8</v>
      </c>
      <c r="C152" s="10" t="s">
        <v>212</v>
      </c>
      <c r="D152" s="65">
        <f>VLOOKUP(C152,'5th Cycle APR Raw Data-Last'!$A$3:$S$1377,6,FALSE)</f>
        <v>111</v>
      </c>
      <c r="E152" s="65">
        <f>SUMIF('5th Cycle APR Raw Data-Last'!$A$3:$A$1377,'5th Cycle Summary-Final2'!$C152,'5th Cycle APR Raw Data-Last'!G$3:G$1377)</f>
        <v>20</v>
      </c>
      <c r="F152" s="65">
        <f>SUMIF('5th Cycle APR Raw Data-Last'!$A$3:$A$1377,'5th Cycle Summary-Final2'!$C152,'5th Cycle APR Raw Data-Last'!H$3:H$1377)</f>
        <v>18</v>
      </c>
      <c r="G152" s="65">
        <f>SUMIF('5th Cycle APR Raw Data-Last'!$A$3:$A$1377,'5th Cycle Summary-Final2'!$C152,'5th Cycle APR Raw Data-Last'!I$3:I$1377)</f>
        <v>2</v>
      </c>
      <c r="H152" s="65">
        <f t="shared" si="24"/>
        <v>91</v>
      </c>
      <c r="I152" s="66">
        <f t="shared" si="25"/>
        <v>0.18018018018018017</v>
      </c>
      <c r="J152" s="65">
        <f>VLOOKUP(C152,'5th Cycle APR Raw Data-Last'!$A$3:$S$1377,10,FALSE)</f>
        <v>65</v>
      </c>
      <c r="K152" s="65">
        <f>SUMIF('5th Cycle APR Raw Data-Last'!$A$3:$A$1377,'5th Cycle Summary-Final2'!$C152,'5th Cycle APR Raw Data-Last'!K$3:K$1377)</f>
        <v>13</v>
      </c>
      <c r="L152" s="65">
        <f>SUMIF('5th Cycle APR Raw Data-Last'!$A$3:$A$1377,'5th Cycle Summary-Final2'!$C152,'5th Cycle APR Raw Data-Last'!L$3:L$1377)</f>
        <v>12</v>
      </c>
      <c r="M152" s="65">
        <f>SUMIF('5th Cycle APR Raw Data-Last'!$A$3:$A$1377,'5th Cycle Summary-Final2'!$C152,'5th Cycle APR Raw Data-Last'!M$3:M$1377)</f>
        <v>1</v>
      </c>
      <c r="N152" s="65">
        <f t="shared" si="26"/>
        <v>52</v>
      </c>
      <c r="O152" s="66">
        <f t="shared" si="18"/>
        <v>0.2</v>
      </c>
      <c r="P152" s="65">
        <f>VLOOKUP(C152,'5th Cycle APR Raw Data-Last'!$A$3:$S$1377,14,FALSE)</f>
        <v>72</v>
      </c>
      <c r="Q152" s="65">
        <f>SUMIF('5th Cycle APR Raw Data-Last'!$A$3:$A$1377,'5th Cycle Summary-Final2'!$C152,'5th Cycle APR Raw Data-Last'!$O$3:$O$1377)</f>
        <v>2</v>
      </c>
      <c r="R152" s="65">
        <f t="shared" si="19"/>
        <v>70</v>
      </c>
      <c r="S152" s="66">
        <f t="shared" si="20"/>
        <v>2.7777777777777776E-2</v>
      </c>
      <c r="T152" s="65">
        <f>VLOOKUP(C152,'5th Cycle APR Raw Data-Last'!$A$3:$S$1377,16,FALSE)</f>
        <v>167</v>
      </c>
      <c r="U152" s="65">
        <f>SUMIF('5th Cycle APR Raw Data-Last'!$A$3:$A$1377,'5th Cycle Summary-Final2'!$C152,'5th Cycle APR Raw Data-Last'!$Q$3:$Q$1377)</f>
        <v>45</v>
      </c>
      <c r="V152" s="65">
        <f t="shared" si="21"/>
        <v>122</v>
      </c>
      <c r="W152" s="66">
        <f t="shared" si="22"/>
        <v>0.26946107784431139</v>
      </c>
      <c r="X152" s="65">
        <f>VLOOKUP(C152,'5th Cycle APR Raw Data-Last'!$A$3:$S$1377,18,FALSE)</f>
        <v>415</v>
      </c>
      <c r="Y152" s="65">
        <f>SUMIF('5th Cycle APR Raw Data-Last'!$A$3:$A$1377,'5th Cycle Summary-Final2'!$C152,'5th Cycle APR Raw Data-Last'!$S$3:$S$1377)</f>
        <v>80</v>
      </c>
      <c r="Z152" s="65">
        <f t="shared" si="23"/>
        <v>335</v>
      </c>
      <c r="AA152"/>
    </row>
    <row r="153" spans="1:27" s="2" customFormat="1" ht="12.75" customHeight="1" x14ac:dyDescent="0.2">
      <c r="A153" s="2" t="s">
        <v>40</v>
      </c>
      <c r="B153" s="2" t="s">
        <v>8</v>
      </c>
      <c r="C153" s="10" t="s">
        <v>258</v>
      </c>
      <c r="D153" s="65">
        <f>VLOOKUP(C153,'5th Cycle APR Raw Data-Last'!$A$3:$S$1377,6,FALSE)</f>
        <v>6</v>
      </c>
      <c r="E153" s="65">
        <f>SUMIF('5th Cycle APR Raw Data-Last'!$A$3:$A$1377,'5th Cycle Summary-Final2'!$C153,'5th Cycle APR Raw Data-Last'!G$3:G$1377)</f>
        <v>2</v>
      </c>
      <c r="F153" s="65">
        <f>SUMIF('5th Cycle APR Raw Data-Last'!$A$3:$A$1377,'5th Cycle Summary-Final2'!$C153,'5th Cycle APR Raw Data-Last'!H$3:H$1377)</f>
        <v>2</v>
      </c>
      <c r="G153" s="65">
        <f>SUMIF('5th Cycle APR Raw Data-Last'!$A$3:$A$1377,'5th Cycle Summary-Final2'!$C153,'5th Cycle APR Raw Data-Last'!I$3:I$1377)</f>
        <v>0</v>
      </c>
      <c r="H153" s="65">
        <f t="shared" si="24"/>
        <v>4</v>
      </c>
      <c r="I153" s="66">
        <f t="shared" si="25"/>
        <v>0.33333333333333331</v>
      </c>
      <c r="J153" s="65">
        <f>VLOOKUP(C153,'5th Cycle APR Raw Data-Last'!$A$3:$S$1377,10,FALSE)</f>
        <v>4</v>
      </c>
      <c r="K153" s="65">
        <f>SUMIF('5th Cycle APR Raw Data-Last'!$A$3:$A$1377,'5th Cycle Summary-Final2'!$C153,'5th Cycle APR Raw Data-Last'!K$3:K$1377)</f>
        <v>0</v>
      </c>
      <c r="L153" s="65">
        <f>SUMIF('5th Cycle APR Raw Data-Last'!$A$3:$A$1377,'5th Cycle Summary-Final2'!$C153,'5th Cycle APR Raw Data-Last'!L$3:L$1377)</f>
        <v>0</v>
      </c>
      <c r="M153" s="65">
        <f>SUMIF('5th Cycle APR Raw Data-Last'!$A$3:$A$1377,'5th Cycle Summary-Final2'!$C153,'5th Cycle APR Raw Data-Last'!M$3:M$1377)</f>
        <v>0</v>
      </c>
      <c r="N153" s="65">
        <f t="shared" si="26"/>
        <v>4</v>
      </c>
      <c r="O153" s="66">
        <f t="shared" si="18"/>
        <v>0</v>
      </c>
      <c r="P153" s="65">
        <f>VLOOKUP(C153,'5th Cycle APR Raw Data-Last'!$A$3:$S$1377,14,FALSE)</f>
        <v>4</v>
      </c>
      <c r="Q153" s="65">
        <f>SUMIF('5th Cycle APR Raw Data-Last'!$A$3:$A$1377,'5th Cycle Summary-Final2'!$C153,'5th Cycle APR Raw Data-Last'!$O$3:$O$1377)</f>
        <v>2</v>
      </c>
      <c r="R153" s="65">
        <f t="shared" si="19"/>
        <v>2</v>
      </c>
      <c r="S153" s="66">
        <f t="shared" si="20"/>
        <v>0.5</v>
      </c>
      <c r="T153" s="65">
        <f>VLOOKUP(C153,'5th Cycle APR Raw Data-Last'!$A$3:$S$1377,16,FALSE)</f>
        <v>4</v>
      </c>
      <c r="U153" s="65">
        <f>SUMIF('5th Cycle APR Raw Data-Last'!$A$3:$A$1377,'5th Cycle Summary-Final2'!$C153,'5th Cycle APR Raw Data-Last'!$Q$3:$Q$1377)</f>
        <v>1</v>
      </c>
      <c r="V153" s="65">
        <f t="shared" si="21"/>
        <v>3</v>
      </c>
      <c r="W153" s="66">
        <f t="shared" si="22"/>
        <v>0.25</v>
      </c>
      <c r="X153" s="65">
        <f>VLOOKUP(C153,'5th Cycle APR Raw Data-Last'!$A$3:$S$1377,18,FALSE)</f>
        <v>18</v>
      </c>
      <c r="Y153" s="65">
        <f>SUMIF('5th Cycle APR Raw Data-Last'!$A$3:$A$1377,'5th Cycle Summary-Final2'!$C153,'5th Cycle APR Raw Data-Last'!$S$3:$S$1377)</f>
        <v>5</v>
      </c>
      <c r="Z153" s="65">
        <f t="shared" si="23"/>
        <v>13</v>
      </c>
      <c r="AA153"/>
    </row>
    <row r="154" spans="1:27" s="2" customFormat="1" ht="12.75" customHeight="1" x14ac:dyDescent="0.2">
      <c r="A154" s="2" t="s">
        <v>40</v>
      </c>
      <c r="B154" s="2" t="s">
        <v>8</v>
      </c>
      <c r="C154" s="10" t="s">
        <v>261</v>
      </c>
      <c r="D154" s="65">
        <f>VLOOKUP(C154,'5th Cycle APR Raw Data-Last'!$A$3:$S$1377,6,FALSE)</f>
        <v>33</v>
      </c>
      <c r="E154" s="65">
        <f>SUMIF('5th Cycle APR Raw Data-Last'!$A$3:$A$1377,'5th Cycle Summary-Final2'!$C154,'5th Cycle APR Raw Data-Last'!G$3:G$1377)</f>
        <v>11</v>
      </c>
      <c r="F154" s="65">
        <f>SUMIF('5th Cycle APR Raw Data-Last'!$A$3:$A$1377,'5th Cycle Summary-Final2'!$C154,'5th Cycle APR Raw Data-Last'!H$3:H$1377)</f>
        <v>10</v>
      </c>
      <c r="G154" s="65">
        <f>SUMIF('5th Cycle APR Raw Data-Last'!$A$3:$A$1377,'5th Cycle Summary-Final2'!$C154,'5th Cycle APR Raw Data-Last'!I$3:I$1377)</f>
        <v>1</v>
      </c>
      <c r="H154" s="65">
        <f t="shared" si="24"/>
        <v>22</v>
      </c>
      <c r="I154" s="66">
        <f t="shared" si="25"/>
        <v>0.33333333333333331</v>
      </c>
      <c r="J154" s="65">
        <f>VLOOKUP(C154,'5th Cycle APR Raw Data-Last'!$A$3:$S$1377,10,FALSE)</f>
        <v>17</v>
      </c>
      <c r="K154" s="65">
        <f>SUMIF('5th Cycle APR Raw Data-Last'!$A$3:$A$1377,'5th Cycle Summary-Final2'!$C154,'5th Cycle APR Raw Data-Last'!K$3:K$1377)</f>
        <v>18</v>
      </c>
      <c r="L154" s="65">
        <f>SUMIF('5th Cycle APR Raw Data-Last'!$A$3:$A$1377,'5th Cycle Summary-Final2'!$C154,'5th Cycle APR Raw Data-Last'!L$3:L$1377)</f>
        <v>18</v>
      </c>
      <c r="M154" s="65">
        <f>SUMIF('5th Cycle APR Raw Data-Last'!$A$3:$A$1377,'5th Cycle Summary-Final2'!$C154,'5th Cycle APR Raw Data-Last'!M$3:M$1377)</f>
        <v>0</v>
      </c>
      <c r="N154" s="65">
        <f t="shared" si="26"/>
        <v>0</v>
      </c>
      <c r="O154" s="66">
        <f t="shared" si="18"/>
        <v>1.0588235294117647</v>
      </c>
      <c r="P154" s="65">
        <f>VLOOKUP(C154,'5th Cycle APR Raw Data-Last'!$A$3:$S$1377,14,FALSE)</f>
        <v>19</v>
      </c>
      <c r="Q154" s="65">
        <f>SUMIF('5th Cycle APR Raw Data-Last'!$A$3:$A$1377,'5th Cycle Summary-Final2'!$C154,'5th Cycle APR Raw Data-Last'!$O$3:$O$1377)</f>
        <v>7</v>
      </c>
      <c r="R154" s="65">
        <f t="shared" si="19"/>
        <v>12</v>
      </c>
      <c r="S154" s="66">
        <f t="shared" si="20"/>
        <v>0.36842105263157893</v>
      </c>
      <c r="T154" s="65">
        <f>VLOOKUP(C154,'5th Cycle APR Raw Data-Last'!$A$3:$S$1377,16,FALSE)</f>
        <v>37</v>
      </c>
      <c r="U154" s="65">
        <f>SUMIF('5th Cycle APR Raw Data-Last'!$A$3:$A$1377,'5th Cycle Summary-Final2'!$C154,'5th Cycle APR Raw Data-Last'!$Q$3:$Q$1377)</f>
        <v>10</v>
      </c>
      <c r="V154" s="65">
        <f t="shared" si="21"/>
        <v>27</v>
      </c>
      <c r="W154" s="66">
        <f t="shared" si="22"/>
        <v>0.27027027027027029</v>
      </c>
      <c r="X154" s="65">
        <f>VLOOKUP(C154,'5th Cycle APR Raw Data-Last'!$A$3:$S$1377,18,FALSE)</f>
        <v>106</v>
      </c>
      <c r="Y154" s="65">
        <f>SUMIF('5th Cycle APR Raw Data-Last'!$A$3:$A$1377,'5th Cycle Summary-Final2'!$C154,'5th Cycle APR Raw Data-Last'!$S$3:$S$1377)</f>
        <v>46</v>
      </c>
      <c r="Z154" s="65">
        <f t="shared" si="23"/>
        <v>61</v>
      </c>
      <c r="AA154"/>
    </row>
    <row r="155" spans="1:27" s="2" customFormat="1" ht="12.75" customHeight="1" x14ac:dyDescent="0.2">
      <c r="A155" s="2" t="s">
        <v>40</v>
      </c>
      <c r="B155" s="2" t="s">
        <v>8</v>
      </c>
      <c r="C155" s="10" t="s">
        <v>277</v>
      </c>
      <c r="D155" s="65">
        <f>VLOOKUP(C155,'5th Cycle APR Raw Data-Last'!$A$3:$S$1377,6,FALSE)</f>
        <v>240</v>
      </c>
      <c r="E155" s="65">
        <f>SUMIF('5th Cycle APR Raw Data-Last'!$A$3:$A$1377,'5th Cycle Summary-Final2'!$C155,'5th Cycle APR Raw Data-Last'!G$3:G$1377)</f>
        <v>3</v>
      </c>
      <c r="F155" s="65">
        <f>SUMIF('5th Cycle APR Raw Data-Last'!$A$3:$A$1377,'5th Cycle Summary-Final2'!$C155,'5th Cycle APR Raw Data-Last'!H$3:H$1377)</f>
        <v>3</v>
      </c>
      <c r="G155" s="65">
        <f>SUMIF('5th Cycle APR Raw Data-Last'!$A$3:$A$1377,'5th Cycle Summary-Final2'!$C155,'5th Cycle APR Raw Data-Last'!I$3:I$1377)</f>
        <v>0</v>
      </c>
      <c r="H155" s="65">
        <f t="shared" si="24"/>
        <v>237</v>
      </c>
      <c r="I155" s="66">
        <f t="shared" si="25"/>
        <v>1.2500000000000001E-2</v>
      </c>
      <c r="J155" s="65">
        <f>VLOOKUP(C155,'5th Cycle APR Raw Data-Last'!$A$3:$S$1377,10,FALSE)</f>
        <v>148</v>
      </c>
      <c r="K155" s="65">
        <f>SUMIF('5th Cycle APR Raw Data-Last'!$A$3:$A$1377,'5th Cycle Summary-Final2'!$C155,'5th Cycle APR Raw Data-Last'!K$3:K$1377)</f>
        <v>27</v>
      </c>
      <c r="L155" s="65">
        <f>SUMIF('5th Cycle APR Raw Data-Last'!$A$3:$A$1377,'5th Cycle Summary-Final2'!$C155,'5th Cycle APR Raw Data-Last'!L$3:L$1377)</f>
        <v>16</v>
      </c>
      <c r="M155" s="65">
        <f>SUMIF('5th Cycle APR Raw Data-Last'!$A$3:$A$1377,'5th Cycle Summary-Final2'!$C155,'5th Cycle APR Raw Data-Last'!M$3:M$1377)</f>
        <v>11</v>
      </c>
      <c r="N155" s="65">
        <f t="shared" si="26"/>
        <v>121</v>
      </c>
      <c r="O155" s="66">
        <f t="shared" si="18"/>
        <v>0.18243243243243243</v>
      </c>
      <c r="P155" s="65">
        <f>VLOOKUP(C155,'5th Cycle APR Raw Data-Last'!$A$3:$S$1377,14,FALSE)</f>
        <v>181</v>
      </c>
      <c r="Q155" s="65">
        <f>SUMIF('5th Cycle APR Raw Data-Last'!$A$3:$A$1377,'5th Cycle Summary-Final2'!$C155,'5th Cycle APR Raw Data-Last'!$O$3:$O$1377)</f>
        <v>10</v>
      </c>
      <c r="R155" s="65">
        <f t="shared" si="19"/>
        <v>171</v>
      </c>
      <c r="S155" s="66">
        <f t="shared" si="20"/>
        <v>5.5248618784530384E-2</v>
      </c>
      <c r="T155" s="65">
        <f>VLOOKUP(C155,'5th Cycle APR Raw Data-Last'!$A$3:$S$1377,16,FALSE)</f>
        <v>438</v>
      </c>
      <c r="U155" s="65">
        <f>SUMIF('5th Cycle APR Raw Data-Last'!$A$3:$A$1377,'5th Cycle Summary-Final2'!$C155,'5th Cycle APR Raw Data-Last'!$Q$3:$Q$1377)</f>
        <v>151</v>
      </c>
      <c r="V155" s="65">
        <f t="shared" si="21"/>
        <v>287</v>
      </c>
      <c r="W155" s="66">
        <f t="shared" si="22"/>
        <v>0.34474885844748859</v>
      </c>
      <c r="X155" s="65">
        <f>VLOOKUP(C155,'5th Cycle APR Raw Data-Last'!$A$3:$S$1377,18,FALSE)</f>
        <v>1007</v>
      </c>
      <c r="Y155" s="65">
        <f>SUMIF('5th Cycle APR Raw Data-Last'!$A$3:$A$1377,'5th Cycle Summary-Final2'!$C155,'5th Cycle APR Raw Data-Last'!$S$3:$S$1377)</f>
        <v>191</v>
      </c>
      <c r="Z155" s="65">
        <f t="shared" si="23"/>
        <v>816</v>
      </c>
      <c r="AA155"/>
    </row>
    <row r="156" spans="1:27" s="2" customFormat="1" ht="12.75" customHeight="1" x14ac:dyDescent="0.2">
      <c r="A156" s="2" t="s">
        <v>40</v>
      </c>
      <c r="B156" s="2" t="s">
        <v>8</v>
      </c>
      <c r="C156" s="10" t="s">
        <v>287</v>
      </c>
      <c r="D156" s="65">
        <f>VLOOKUP(C156,'5th Cycle APR Raw Data-Last'!$A$3:$S$1377,6,FALSE)</f>
        <v>26</v>
      </c>
      <c r="E156" s="65">
        <f>SUMIF('5th Cycle APR Raw Data-Last'!$A$3:$A$1377,'5th Cycle Summary-Final2'!$C156,'5th Cycle APR Raw Data-Last'!G$3:G$1377)</f>
        <v>10</v>
      </c>
      <c r="F156" s="65">
        <f>SUMIF('5th Cycle APR Raw Data-Last'!$A$3:$A$1377,'5th Cycle Summary-Final2'!$C156,'5th Cycle APR Raw Data-Last'!H$3:H$1377)</f>
        <v>2</v>
      </c>
      <c r="G156" s="65">
        <f>SUMIF('5th Cycle APR Raw Data-Last'!$A$3:$A$1377,'5th Cycle Summary-Final2'!$C156,'5th Cycle APR Raw Data-Last'!I$3:I$1377)</f>
        <v>8</v>
      </c>
      <c r="H156" s="65">
        <f t="shared" si="24"/>
        <v>16</v>
      </c>
      <c r="I156" s="66">
        <f t="shared" si="25"/>
        <v>0.38461538461538464</v>
      </c>
      <c r="J156" s="65">
        <f>VLOOKUP(C156,'5th Cycle APR Raw Data-Last'!$A$3:$S$1377,10,FALSE)</f>
        <v>14</v>
      </c>
      <c r="K156" s="65">
        <f>SUMIF('5th Cycle APR Raw Data-Last'!$A$3:$A$1377,'5th Cycle Summary-Final2'!$C156,'5th Cycle APR Raw Data-Last'!K$3:K$1377)</f>
        <v>17</v>
      </c>
      <c r="L156" s="65">
        <f>SUMIF('5th Cycle APR Raw Data-Last'!$A$3:$A$1377,'5th Cycle Summary-Final2'!$C156,'5th Cycle APR Raw Data-Last'!L$3:L$1377)</f>
        <v>1</v>
      </c>
      <c r="M156" s="65">
        <f>SUMIF('5th Cycle APR Raw Data-Last'!$A$3:$A$1377,'5th Cycle Summary-Final2'!$C156,'5th Cycle APR Raw Data-Last'!M$3:M$1377)</f>
        <v>16</v>
      </c>
      <c r="N156" s="65">
        <f t="shared" si="26"/>
        <v>0</v>
      </c>
      <c r="O156" s="66">
        <f t="shared" si="18"/>
        <v>1.2142857142857142</v>
      </c>
      <c r="P156" s="65">
        <f>VLOOKUP(C156,'5th Cycle APR Raw Data-Last'!$A$3:$S$1377,14,FALSE)</f>
        <v>16</v>
      </c>
      <c r="Q156" s="65">
        <f>SUMIF('5th Cycle APR Raw Data-Last'!$A$3:$A$1377,'5th Cycle Summary-Final2'!$C156,'5th Cycle APR Raw Data-Last'!$O$3:$O$1377)</f>
        <v>4</v>
      </c>
      <c r="R156" s="65">
        <f t="shared" si="19"/>
        <v>12</v>
      </c>
      <c r="S156" s="66">
        <f t="shared" si="20"/>
        <v>0.25</v>
      </c>
      <c r="T156" s="65">
        <f>VLOOKUP(C156,'5th Cycle APR Raw Data-Last'!$A$3:$S$1377,16,FALSE)</f>
        <v>23</v>
      </c>
      <c r="U156" s="65">
        <f>SUMIF('5th Cycle APR Raw Data-Last'!$A$3:$A$1377,'5th Cycle Summary-Final2'!$C156,'5th Cycle APR Raw Data-Last'!$Q$3:$Q$1377)</f>
        <v>5</v>
      </c>
      <c r="V156" s="65">
        <f t="shared" si="21"/>
        <v>18</v>
      </c>
      <c r="W156" s="66">
        <f t="shared" si="22"/>
        <v>0.21739130434782608</v>
      </c>
      <c r="X156" s="65">
        <f>VLOOKUP(C156,'5th Cycle APR Raw Data-Last'!$A$3:$S$1377,18,FALSE)</f>
        <v>79</v>
      </c>
      <c r="Y156" s="65">
        <f>SUMIF('5th Cycle APR Raw Data-Last'!$A$3:$A$1377,'5th Cycle Summary-Final2'!$C156,'5th Cycle APR Raw Data-Last'!$S$3:$S$1377)</f>
        <v>36</v>
      </c>
      <c r="Z156" s="65">
        <f t="shared" si="23"/>
        <v>46</v>
      </c>
      <c r="AA156"/>
    </row>
    <row r="157" spans="1:27" s="2" customFormat="1" ht="12.75" customHeight="1" x14ac:dyDescent="0.2">
      <c r="A157" s="2" t="s">
        <v>40</v>
      </c>
      <c r="B157" s="2" t="s">
        <v>8</v>
      </c>
      <c r="C157" s="10" t="s">
        <v>306</v>
      </c>
      <c r="D157" s="65">
        <f>VLOOKUP(C157,'5th Cycle APR Raw Data-Last'!$A$3:$S$1377,6,FALSE)</f>
        <v>24</v>
      </c>
      <c r="E157" s="65">
        <f>SUMIF('5th Cycle APR Raw Data-Last'!$A$3:$A$1377,'5th Cycle Summary-Final2'!$C157,'5th Cycle APR Raw Data-Last'!G$3:G$1377)</f>
        <v>0</v>
      </c>
      <c r="F157" s="65">
        <f>SUMIF('5th Cycle APR Raw Data-Last'!$A$3:$A$1377,'5th Cycle Summary-Final2'!$C157,'5th Cycle APR Raw Data-Last'!H$3:H$1377)</f>
        <v>0</v>
      </c>
      <c r="G157" s="65">
        <f>SUMIF('5th Cycle APR Raw Data-Last'!$A$3:$A$1377,'5th Cycle Summary-Final2'!$C157,'5th Cycle APR Raw Data-Last'!I$3:I$1377)</f>
        <v>0</v>
      </c>
      <c r="H157" s="65">
        <f t="shared" si="24"/>
        <v>24</v>
      </c>
      <c r="I157" s="66">
        <f t="shared" si="25"/>
        <v>0</v>
      </c>
      <c r="J157" s="65">
        <f>VLOOKUP(C157,'5th Cycle APR Raw Data-Last'!$A$3:$S$1377,10,FALSE)</f>
        <v>16</v>
      </c>
      <c r="K157" s="65">
        <f>SUMIF('5th Cycle APR Raw Data-Last'!$A$3:$A$1377,'5th Cycle Summary-Final2'!$C157,'5th Cycle APR Raw Data-Last'!K$3:K$1377)</f>
        <v>0</v>
      </c>
      <c r="L157" s="65">
        <f>SUMIF('5th Cycle APR Raw Data-Last'!$A$3:$A$1377,'5th Cycle Summary-Final2'!$C157,'5th Cycle APR Raw Data-Last'!L$3:L$1377)</f>
        <v>0</v>
      </c>
      <c r="M157" s="65">
        <f>SUMIF('5th Cycle APR Raw Data-Last'!$A$3:$A$1377,'5th Cycle Summary-Final2'!$C157,'5th Cycle APR Raw Data-Last'!M$3:M$1377)</f>
        <v>0</v>
      </c>
      <c r="N157" s="65">
        <f t="shared" si="26"/>
        <v>16</v>
      </c>
      <c r="O157" s="66">
        <f t="shared" si="18"/>
        <v>0</v>
      </c>
      <c r="P157" s="65">
        <f>VLOOKUP(C157,'5th Cycle APR Raw Data-Last'!$A$3:$S$1377,14,FALSE)</f>
        <v>19</v>
      </c>
      <c r="Q157" s="65">
        <f>SUMIF('5th Cycle APR Raw Data-Last'!$A$3:$A$1377,'5th Cycle Summary-Final2'!$C157,'5th Cycle APR Raw Data-Last'!$O$3:$O$1377)</f>
        <v>0</v>
      </c>
      <c r="R157" s="65">
        <f t="shared" si="19"/>
        <v>19</v>
      </c>
      <c r="S157" s="66">
        <f t="shared" si="20"/>
        <v>0</v>
      </c>
      <c r="T157" s="65">
        <f>VLOOKUP(C157,'5th Cycle APR Raw Data-Last'!$A$3:$S$1377,16,FALSE)</f>
        <v>19</v>
      </c>
      <c r="U157" s="65">
        <f>SUMIF('5th Cycle APR Raw Data-Last'!$A$3:$A$1377,'5th Cycle Summary-Final2'!$C157,'5th Cycle APR Raw Data-Last'!$Q$3:$Q$1377)</f>
        <v>11</v>
      </c>
      <c r="V157" s="65">
        <f t="shared" si="21"/>
        <v>8</v>
      </c>
      <c r="W157" s="66">
        <f t="shared" si="22"/>
        <v>0.57894736842105265</v>
      </c>
      <c r="X157" s="65">
        <f>VLOOKUP(C157,'5th Cycle APR Raw Data-Last'!$A$3:$S$1377,18,FALSE)</f>
        <v>78</v>
      </c>
      <c r="Y157" s="65">
        <f>SUMIF('5th Cycle APR Raw Data-Last'!$A$3:$A$1377,'5th Cycle Summary-Final2'!$C157,'5th Cycle APR Raw Data-Last'!$S$3:$S$1377)</f>
        <v>11</v>
      </c>
      <c r="Z157" s="65">
        <f t="shared" si="23"/>
        <v>67</v>
      </c>
      <c r="AA157"/>
    </row>
    <row r="158" spans="1:27" s="2" customFormat="1" ht="12.75" customHeight="1" x14ac:dyDescent="0.2">
      <c r="A158" s="2" t="s">
        <v>190</v>
      </c>
      <c r="B158" s="2" t="s">
        <v>13</v>
      </c>
      <c r="C158" s="10" t="s">
        <v>189</v>
      </c>
      <c r="D158" s="65">
        <f>VLOOKUP(C158,'5th Cycle APR Raw Data-Last'!$A$3:$S$1377,6,FALSE)</f>
        <v>265</v>
      </c>
      <c r="E158" s="65">
        <f>SUMIF('5th Cycle APR Raw Data-Last'!$A$3:$A$1377,'5th Cycle Summary-Final2'!$C158,'5th Cycle APR Raw Data-Last'!G$3:G$1377)</f>
        <v>0</v>
      </c>
      <c r="F158" s="65">
        <f>SUMIF('5th Cycle APR Raw Data-Last'!$A$3:$A$1377,'5th Cycle Summary-Final2'!$C158,'5th Cycle APR Raw Data-Last'!H$3:H$1377)</f>
        <v>0</v>
      </c>
      <c r="G158" s="65">
        <f>SUMIF('5th Cycle APR Raw Data-Last'!$A$3:$A$1377,'5th Cycle Summary-Final2'!$C158,'5th Cycle APR Raw Data-Last'!I$3:I$1377)</f>
        <v>0</v>
      </c>
      <c r="H158" s="65">
        <f t="shared" si="24"/>
        <v>265</v>
      </c>
      <c r="I158" s="66">
        <f t="shared" si="25"/>
        <v>0</v>
      </c>
      <c r="J158" s="65">
        <f>VLOOKUP(C158,'5th Cycle APR Raw Data-Last'!$A$3:$S$1377,10,FALSE)</f>
        <v>130</v>
      </c>
      <c r="K158" s="65">
        <f>SUMIF('5th Cycle APR Raw Data-Last'!$A$3:$A$1377,'5th Cycle Summary-Final2'!$C158,'5th Cycle APR Raw Data-Last'!K$3:K$1377)</f>
        <v>0</v>
      </c>
      <c r="L158" s="65">
        <f>SUMIF('5th Cycle APR Raw Data-Last'!$A$3:$A$1377,'5th Cycle Summary-Final2'!$C158,'5th Cycle APR Raw Data-Last'!L$3:L$1377)</f>
        <v>0</v>
      </c>
      <c r="M158" s="65">
        <f>SUMIF('5th Cycle APR Raw Data-Last'!$A$3:$A$1377,'5th Cycle Summary-Final2'!$C158,'5th Cycle APR Raw Data-Last'!M$3:M$1377)</f>
        <v>0</v>
      </c>
      <c r="N158" s="65">
        <f t="shared" si="26"/>
        <v>130</v>
      </c>
      <c r="O158" s="66">
        <f t="shared" si="18"/>
        <v>0</v>
      </c>
      <c r="P158" s="65">
        <f>VLOOKUP(C158,'5th Cycle APR Raw Data-Last'!$A$3:$S$1377,14,FALSE)</f>
        <v>180</v>
      </c>
      <c r="Q158" s="65">
        <f>SUMIF('5th Cycle APR Raw Data-Last'!$A$3:$A$1377,'5th Cycle Summary-Final2'!$C158,'5th Cycle APR Raw Data-Last'!$O$3:$O$1377)</f>
        <v>126</v>
      </c>
      <c r="R158" s="65">
        <f t="shared" si="19"/>
        <v>54</v>
      </c>
      <c r="S158" s="66">
        <f t="shared" si="20"/>
        <v>0.7</v>
      </c>
      <c r="T158" s="65">
        <f>VLOOKUP(C158,'5th Cycle APR Raw Data-Last'!$A$3:$S$1377,16,FALSE)</f>
        <v>420</v>
      </c>
      <c r="U158" s="65">
        <f>SUMIF('5th Cycle APR Raw Data-Last'!$A$3:$A$1377,'5th Cycle Summary-Final2'!$C158,'5th Cycle APR Raw Data-Last'!$Q$3:$Q$1377)</f>
        <v>61</v>
      </c>
      <c r="V158" s="65">
        <f t="shared" si="21"/>
        <v>359</v>
      </c>
      <c r="W158" s="66">
        <f t="shared" si="22"/>
        <v>0.14523809523809525</v>
      </c>
      <c r="X158" s="65">
        <f>VLOOKUP(C158,'5th Cycle APR Raw Data-Last'!$A$3:$S$1377,18,FALSE)</f>
        <v>995</v>
      </c>
      <c r="Y158" s="65">
        <f>SUMIF('5th Cycle APR Raw Data-Last'!$A$3:$A$1377,'5th Cycle Summary-Final2'!$C158,'5th Cycle APR Raw Data-Last'!$S$3:$S$1377)</f>
        <v>187</v>
      </c>
      <c r="Z158" s="65">
        <f t="shared" si="23"/>
        <v>808</v>
      </c>
      <c r="AA158"/>
    </row>
    <row r="159" spans="1:27" s="2" customFormat="1" ht="12.75" customHeight="1" x14ac:dyDescent="0.2">
      <c r="A159" s="2" t="s">
        <v>126</v>
      </c>
      <c r="B159" s="2" t="s">
        <v>13</v>
      </c>
      <c r="C159" s="10" t="s">
        <v>125</v>
      </c>
      <c r="D159" s="65">
        <f>VLOOKUP(C159,'5th Cycle APR Raw Data-Last'!$A$3:$S$1377,6,FALSE)</f>
        <v>5</v>
      </c>
      <c r="E159" s="65">
        <f>SUMIF('5th Cycle APR Raw Data-Last'!$A$3:$A$1377,'5th Cycle Summary-Final2'!$C159,'5th Cycle APR Raw Data-Last'!G$3:G$1377)</f>
        <v>0</v>
      </c>
      <c r="F159" s="65">
        <f>SUMIF('5th Cycle APR Raw Data-Last'!$A$3:$A$1377,'5th Cycle Summary-Final2'!$C159,'5th Cycle APR Raw Data-Last'!H$3:H$1377)</f>
        <v>0</v>
      </c>
      <c r="G159" s="65">
        <f>SUMIF('5th Cycle APR Raw Data-Last'!$A$3:$A$1377,'5th Cycle Summary-Final2'!$C159,'5th Cycle APR Raw Data-Last'!I$3:I$1377)</f>
        <v>0</v>
      </c>
      <c r="H159" s="65">
        <f t="shared" si="24"/>
        <v>5</v>
      </c>
      <c r="I159" s="66">
        <f t="shared" si="25"/>
        <v>0</v>
      </c>
      <c r="J159" s="65">
        <f>VLOOKUP(C159,'5th Cycle APR Raw Data-Last'!$A$3:$S$1377,10,FALSE)</f>
        <v>5</v>
      </c>
      <c r="K159" s="65">
        <f>SUMIF('5th Cycle APR Raw Data-Last'!$A$3:$A$1377,'5th Cycle Summary-Final2'!$C159,'5th Cycle APR Raw Data-Last'!K$3:K$1377)</f>
        <v>2</v>
      </c>
      <c r="L159" s="65">
        <f>SUMIF('5th Cycle APR Raw Data-Last'!$A$3:$A$1377,'5th Cycle Summary-Final2'!$C159,'5th Cycle APR Raw Data-Last'!L$3:L$1377)</f>
        <v>2</v>
      </c>
      <c r="M159" s="65">
        <f>SUMIF('5th Cycle APR Raw Data-Last'!$A$3:$A$1377,'5th Cycle Summary-Final2'!$C159,'5th Cycle APR Raw Data-Last'!M$3:M$1377)</f>
        <v>0</v>
      </c>
      <c r="N159" s="65">
        <f t="shared" si="26"/>
        <v>3</v>
      </c>
      <c r="O159" s="66">
        <f t="shared" si="18"/>
        <v>0.4</v>
      </c>
      <c r="P159" s="65">
        <f>VLOOKUP(C159,'5th Cycle APR Raw Data-Last'!$A$3:$S$1377,14,FALSE)</f>
        <v>3</v>
      </c>
      <c r="Q159" s="65">
        <f>SUMIF('5th Cycle APR Raw Data-Last'!$A$3:$A$1377,'5th Cycle Summary-Final2'!$C159,'5th Cycle APR Raw Data-Last'!$O$3:$O$1377)</f>
        <v>0</v>
      </c>
      <c r="R159" s="65">
        <f t="shared" si="19"/>
        <v>3</v>
      </c>
      <c r="S159" s="66">
        <f t="shared" si="20"/>
        <v>0</v>
      </c>
      <c r="T159" s="65">
        <f>VLOOKUP(C159,'5th Cycle APR Raw Data-Last'!$A$3:$S$1377,16,FALSE)</f>
        <v>9</v>
      </c>
      <c r="U159" s="65">
        <f>SUMIF('5th Cycle APR Raw Data-Last'!$A$3:$A$1377,'5th Cycle Summary-Final2'!$C159,'5th Cycle APR Raw Data-Last'!$Q$3:$Q$1377)</f>
        <v>3</v>
      </c>
      <c r="V159" s="65">
        <f t="shared" si="21"/>
        <v>6</v>
      </c>
      <c r="W159" s="66">
        <f t="shared" si="22"/>
        <v>0.33333333333333331</v>
      </c>
      <c r="X159" s="65">
        <f>VLOOKUP(C159,'5th Cycle APR Raw Data-Last'!$A$3:$S$1377,18,FALSE)</f>
        <v>22</v>
      </c>
      <c r="Y159" s="65">
        <f>SUMIF('5th Cycle APR Raw Data-Last'!$A$3:$A$1377,'5th Cycle Summary-Final2'!$C159,'5th Cycle APR Raw Data-Last'!$S$3:$S$1377)</f>
        <v>5</v>
      </c>
      <c r="Z159" s="65">
        <f t="shared" si="23"/>
        <v>17</v>
      </c>
      <c r="AA159"/>
    </row>
    <row r="160" spans="1:27" s="2" customFormat="1" ht="12.75" customHeight="1" x14ac:dyDescent="0.2">
      <c r="A160" s="2" t="s">
        <v>126</v>
      </c>
      <c r="B160" s="2" t="s">
        <v>13</v>
      </c>
      <c r="C160" s="10" t="s">
        <v>192</v>
      </c>
      <c r="D160" s="65">
        <f>VLOOKUP(C160,'5th Cycle APR Raw Data-Last'!$A$3:$S$1377,6,FALSE)</f>
        <v>40</v>
      </c>
      <c r="E160" s="65">
        <f>SUMIF('5th Cycle APR Raw Data-Last'!$A$3:$A$1377,'5th Cycle Summary-Final2'!$C160,'5th Cycle APR Raw Data-Last'!G$3:G$1377)</f>
        <v>0</v>
      </c>
      <c r="F160" s="65">
        <f>SUMIF('5th Cycle APR Raw Data-Last'!$A$3:$A$1377,'5th Cycle Summary-Final2'!$C160,'5th Cycle APR Raw Data-Last'!H$3:H$1377)</f>
        <v>0</v>
      </c>
      <c r="G160" s="65">
        <f>SUMIF('5th Cycle APR Raw Data-Last'!$A$3:$A$1377,'5th Cycle Summary-Final2'!$C160,'5th Cycle APR Raw Data-Last'!I$3:I$1377)</f>
        <v>0</v>
      </c>
      <c r="H160" s="65">
        <f t="shared" si="24"/>
        <v>40</v>
      </c>
      <c r="I160" s="66">
        <f t="shared" si="25"/>
        <v>0</v>
      </c>
      <c r="J160" s="65">
        <f>VLOOKUP(C160,'5th Cycle APR Raw Data-Last'!$A$3:$S$1377,10,FALSE)</f>
        <v>27</v>
      </c>
      <c r="K160" s="65">
        <f>SUMIF('5th Cycle APR Raw Data-Last'!$A$3:$A$1377,'5th Cycle Summary-Final2'!$C160,'5th Cycle APR Raw Data-Last'!K$3:K$1377)</f>
        <v>0</v>
      </c>
      <c r="L160" s="65">
        <f>SUMIF('5th Cycle APR Raw Data-Last'!$A$3:$A$1377,'5th Cycle Summary-Final2'!$C160,'5th Cycle APR Raw Data-Last'!L$3:L$1377)</f>
        <v>0</v>
      </c>
      <c r="M160" s="65">
        <f>SUMIF('5th Cycle APR Raw Data-Last'!$A$3:$A$1377,'5th Cycle Summary-Final2'!$C160,'5th Cycle APR Raw Data-Last'!M$3:M$1377)</f>
        <v>0</v>
      </c>
      <c r="N160" s="65">
        <f t="shared" si="26"/>
        <v>27</v>
      </c>
      <c r="O160" s="66">
        <f t="shared" si="18"/>
        <v>0</v>
      </c>
      <c r="P160" s="65">
        <f>VLOOKUP(C160,'5th Cycle APR Raw Data-Last'!$A$3:$S$1377,14,FALSE)</f>
        <v>27</v>
      </c>
      <c r="Q160" s="65">
        <f>SUMIF('5th Cycle APR Raw Data-Last'!$A$3:$A$1377,'5th Cycle Summary-Final2'!$C160,'5th Cycle APR Raw Data-Last'!$O$3:$O$1377)</f>
        <v>56</v>
      </c>
      <c r="R160" s="65">
        <f t="shared" si="19"/>
        <v>0</v>
      </c>
      <c r="S160" s="66">
        <f t="shared" si="20"/>
        <v>2.074074074074074</v>
      </c>
      <c r="T160" s="65">
        <f>VLOOKUP(C160,'5th Cycle APR Raw Data-Last'!$A$3:$S$1377,16,FALSE)</f>
        <v>74</v>
      </c>
      <c r="U160" s="65">
        <f>SUMIF('5th Cycle APR Raw Data-Last'!$A$3:$A$1377,'5th Cycle Summary-Final2'!$C160,'5th Cycle APR Raw Data-Last'!$Q$3:$Q$1377)</f>
        <v>52</v>
      </c>
      <c r="V160" s="65">
        <f t="shared" si="21"/>
        <v>22</v>
      </c>
      <c r="W160" s="66">
        <f t="shared" si="22"/>
        <v>0.70270270270270274</v>
      </c>
      <c r="X160" s="65">
        <f>VLOOKUP(C160,'5th Cycle APR Raw Data-Last'!$A$3:$S$1377,18,FALSE)</f>
        <v>168</v>
      </c>
      <c r="Y160" s="65">
        <f>SUMIF('5th Cycle APR Raw Data-Last'!$A$3:$A$1377,'5th Cycle Summary-Final2'!$C160,'5th Cycle APR Raw Data-Last'!$S$3:$S$1377)</f>
        <v>108</v>
      </c>
      <c r="Z160" s="65">
        <f t="shared" si="23"/>
        <v>89</v>
      </c>
      <c r="AA160"/>
    </row>
    <row r="161" spans="1:27" s="2" customFormat="1" ht="12.75" customHeight="1" x14ac:dyDescent="0.2">
      <c r="A161" s="2" t="s">
        <v>126</v>
      </c>
      <c r="B161" s="2" t="s">
        <v>13</v>
      </c>
      <c r="C161" s="10" t="s">
        <v>1070</v>
      </c>
      <c r="D161" s="65">
        <f>VLOOKUP(C161,'5th Cycle APR Raw Data-Last'!$A$3:$S$1377,6,FALSE)</f>
        <v>1</v>
      </c>
      <c r="E161" s="65">
        <f>SUMIF('5th Cycle APR Raw Data-Last'!$A$3:$A$1377,'5th Cycle Summary-Final2'!$C161,'5th Cycle APR Raw Data-Last'!G$3:G$1377)</f>
        <v>0</v>
      </c>
      <c r="F161" s="65">
        <f>SUMIF('5th Cycle APR Raw Data-Last'!$A$3:$A$1377,'5th Cycle Summary-Final2'!$C161,'5th Cycle APR Raw Data-Last'!H$3:H$1377)</f>
        <v>0</v>
      </c>
      <c r="G161" s="65">
        <f>SUMIF('5th Cycle APR Raw Data-Last'!$A$3:$A$1377,'5th Cycle Summary-Final2'!$C161,'5th Cycle APR Raw Data-Last'!I$3:I$1377)</f>
        <v>0</v>
      </c>
      <c r="H161" s="65">
        <f t="shared" si="24"/>
        <v>1</v>
      </c>
      <c r="I161" s="66">
        <f t="shared" si="25"/>
        <v>0</v>
      </c>
      <c r="J161" s="65">
        <f>VLOOKUP(C161,'5th Cycle APR Raw Data-Last'!$A$3:$S$1377,10,FALSE)</f>
        <v>1</v>
      </c>
      <c r="K161" s="65">
        <f>SUMIF('5th Cycle APR Raw Data-Last'!$A$3:$A$1377,'5th Cycle Summary-Final2'!$C161,'5th Cycle APR Raw Data-Last'!K$3:K$1377)</f>
        <v>0</v>
      </c>
      <c r="L161" s="65">
        <f>SUMIF('5th Cycle APR Raw Data-Last'!$A$3:$A$1377,'5th Cycle Summary-Final2'!$C161,'5th Cycle APR Raw Data-Last'!L$3:L$1377)</f>
        <v>0</v>
      </c>
      <c r="M161" s="65">
        <f>SUMIF('5th Cycle APR Raw Data-Last'!$A$3:$A$1377,'5th Cycle Summary-Final2'!$C161,'5th Cycle APR Raw Data-Last'!M$3:M$1377)</f>
        <v>0</v>
      </c>
      <c r="N161" s="65">
        <f t="shared" si="26"/>
        <v>1</v>
      </c>
      <c r="O161" s="66">
        <f t="shared" si="18"/>
        <v>0</v>
      </c>
      <c r="P161" s="65">
        <f>VLOOKUP(C161,'5th Cycle APR Raw Data-Last'!$A$3:$S$1377,14,FALSE)</f>
        <v>1</v>
      </c>
      <c r="Q161" s="65">
        <f>SUMIF('5th Cycle APR Raw Data-Last'!$A$3:$A$1377,'5th Cycle Summary-Final2'!$C161,'5th Cycle APR Raw Data-Last'!$O$3:$O$1377)</f>
        <v>2</v>
      </c>
      <c r="R161" s="65">
        <f t="shared" si="19"/>
        <v>0</v>
      </c>
      <c r="S161" s="66">
        <f t="shared" si="20"/>
        <v>2</v>
      </c>
      <c r="T161" s="65">
        <f>VLOOKUP(C161,'5th Cycle APR Raw Data-Last'!$A$3:$S$1377,16,FALSE)</f>
        <v>1</v>
      </c>
      <c r="U161" s="65">
        <f>SUMIF('5th Cycle APR Raw Data-Last'!$A$3:$A$1377,'5th Cycle Summary-Final2'!$C161,'5th Cycle APR Raw Data-Last'!$Q$3:$Q$1377)</f>
        <v>0</v>
      </c>
      <c r="V161" s="65">
        <f t="shared" si="21"/>
        <v>1</v>
      </c>
      <c r="W161" s="66">
        <f t="shared" si="22"/>
        <v>0</v>
      </c>
      <c r="X161" s="65">
        <f>VLOOKUP(C161,'5th Cycle APR Raw Data-Last'!$A$3:$S$1377,18,FALSE)</f>
        <v>4</v>
      </c>
      <c r="Y161" s="65">
        <f>SUMIF('5th Cycle APR Raw Data-Last'!$A$3:$A$1377,'5th Cycle Summary-Final2'!$C161,'5th Cycle APR Raw Data-Last'!$S$3:$S$1377)</f>
        <v>2</v>
      </c>
      <c r="Z161" s="65">
        <f t="shared" si="23"/>
        <v>3</v>
      </c>
      <c r="AA161"/>
    </row>
    <row r="162" spans="1:27" s="2" customFormat="1" ht="12.75" customHeight="1" x14ac:dyDescent="0.2">
      <c r="A162" s="2" t="s">
        <v>126</v>
      </c>
      <c r="B162" s="2" t="s">
        <v>13</v>
      </c>
      <c r="C162" s="10" t="s">
        <v>310</v>
      </c>
      <c r="D162" s="65">
        <f>VLOOKUP(C162,'5th Cycle APR Raw Data-Last'!$A$3:$S$1377,6,FALSE)</f>
        <v>11</v>
      </c>
      <c r="E162" s="65">
        <f>SUMIF('5th Cycle APR Raw Data-Last'!$A$3:$A$1377,'5th Cycle Summary-Final2'!$C162,'5th Cycle APR Raw Data-Last'!G$3:G$1377)</f>
        <v>31</v>
      </c>
      <c r="F162" s="65">
        <f>SUMIF('5th Cycle APR Raw Data-Last'!$A$3:$A$1377,'5th Cycle Summary-Final2'!$C162,'5th Cycle APR Raw Data-Last'!H$3:H$1377)</f>
        <v>31</v>
      </c>
      <c r="G162" s="65">
        <f>SUMIF('5th Cycle APR Raw Data-Last'!$A$3:$A$1377,'5th Cycle Summary-Final2'!$C162,'5th Cycle APR Raw Data-Last'!I$3:I$1377)</f>
        <v>0</v>
      </c>
      <c r="H162" s="65">
        <f t="shared" si="24"/>
        <v>0</v>
      </c>
      <c r="I162" s="66">
        <f t="shared" si="25"/>
        <v>2.8181818181818183</v>
      </c>
      <c r="J162" s="65">
        <f>VLOOKUP(C162,'5th Cycle APR Raw Data-Last'!$A$3:$S$1377,10,FALSE)</f>
        <v>7</v>
      </c>
      <c r="K162" s="65">
        <f>SUMIF('5th Cycle APR Raw Data-Last'!$A$3:$A$1377,'5th Cycle Summary-Final2'!$C162,'5th Cycle APR Raw Data-Last'!K$3:K$1377)</f>
        <v>10</v>
      </c>
      <c r="L162" s="65">
        <f>SUMIF('5th Cycle APR Raw Data-Last'!$A$3:$A$1377,'5th Cycle Summary-Final2'!$C162,'5th Cycle APR Raw Data-Last'!L$3:L$1377)</f>
        <v>10</v>
      </c>
      <c r="M162" s="65">
        <f>SUMIF('5th Cycle APR Raw Data-Last'!$A$3:$A$1377,'5th Cycle Summary-Final2'!$C162,'5th Cycle APR Raw Data-Last'!M$3:M$1377)</f>
        <v>0</v>
      </c>
      <c r="N162" s="65">
        <f t="shared" si="26"/>
        <v>0</v>
      </c>
      <c r="O162" s="66">
        <f t="shared" si="18"/>
        <v>1.4285714285714286</v>
      </c>
      <c r="P162" s="65">
        <f>VLOOKUP(C162,'5th Cycle APR Raw Data-Last'!$A$3:$S$1377,14,FALSE)</f>
        <v>7</v>
      </c>
      <c r="Q162" s="65">
        <f>SUMIF('5th Cycle APR Raw Data-Last'!$A$3:$A$1377,'5th Cycle Summary-Final2'!$C162,'5th Cycle APR Raw Data-Last'!$O$3:$O$1377)</f>
        <v>0</v>
      </c>
      <c r="R162" s="65">
        <f t="shared" si="19"/>
        <v>7</v>
      </c>
      <c r="S162" s="66">
        <f t="shared" si="20"/>
        <v>0</v>
      </c>
      <c r="T162" s="65">
        <f>VLOOKUP(C162,'5th Cycle APR Raw Data-Last'!$A$3:$S$1377,16,FALSE)</f>
        <v>20</v>
      </c>
      <c r="U162" s="65">
        <f>SUMIF('5th Cycle APR Raw Data-Last'!$A$3:$A$1377,'5th Cycle Summary-Final2'!$C162,'5th Cycle APR Raw Data-Last'!$Q$3:$Q$1377)</f>
        <v>16</v>
      </c>
      <c r="V162" s="65">
        <f t="shared" si="21"/>
        <v>4</v>
      </c>
      <c r="W162" s="66">
        <f t="shared" si="22"/>
        <v>0.8</v>
      </c>
      <c r="X162" s="65">
        <f>VLOOKUP(C162,'5th Cycle APR Raw Data-Last'!$A$3:$S$1377,18,FALSE)</f>
        <v>45</v>
      </c>
      <c r="Y162" s="65">
        <f>SUMIF('5th Cycle APR Raw Data-Last'!$A$3:$A$1377,'5th Cycle Summary-Final2'!$C162,'5th Cycle APR Raw Data-Last'!$S$3:$S$1377)</f>
        <v>57</v>
      </c>
      <c r="Z162" s="65">
        <f t="shared" si="23"/>
        <v>11</v>
      </c>
      <c r="AA162"/>
    </row>
    <row r="163" spans="1:27" s="2" customFormat="1" ht="12.75" customHeight="1" x14ac:dyDescent="0.2">
      <c r="A163" s="2" t="s">
        <v>949</v>
      </c>
      <c r="B163" s="2" t="s">
        <v>950</v>
      </c>
      <c r="C163" s="10" t="s">
        <v>948</v>
      </c>
      <c r="D163" s="65">
        <f>VLOOKUP(C163,'5th Cycle APR Raw Data-Last'!$A$3:$S$1377,6,FALSE)</f>
        <v>247</v>
      </c>
      <c r="E163" s="65">
        <f>SUMIF('5th Cycle APR Raw Data-Last'!$A$3:$A$1377,'5th Cycle Summary-Final2'!$C163,'5th Cycle APR Raw Data-Last'!G$3:G$1377)</f>
        <v>0</v>
      </c>
      <c r="F163" s="65">
        <f>SUMIF('5th Cycle APR Raw Data-Last'!$A$3:$A$1377,'5th Cycle Summary-Final2'!$C163,'5th Cycle APR Raw Data-Last'!H$3:H$1377)</f>
        <v>0</v>
      </c>
      <c r="G163" s="65">
        <f>SUMIF('5th Cycle APR Raw Data-Last'!$A$3:$A$1377,'5th Cycle Summary-Final2'!$C163,'5th Cycle APR Raw Data-Last'!I$3:I$1377)</f>
        <v>0</v>
      </c>
      <c r="H163" s="65">
        <f t="shared" si="24"/>
        <v>247</v>
      </c>
      <c r="I163" s="66">
        <f t="shared" si="25"/>
        <v>0</v>
      </c>
      <c r="J163" s="65">
        <f>VLOOKUP(C163,'5th Cycle APR Raw Data-Last'!$A$3:$S$1377,10,FALSE)</f>
        <v>178</v>
      </c>
      <c r="K163" s="65">
        <f>SUMIF('5th Cycle APR Raw Data-Last'!$A$3:$A$1377,'5th Cycle Summary-Final2'!$C163,'5th Cycle APR Raw Data-Last'!K$3:K$1377)</f>
        <v>5</v>
      </c>
      <c r="L163" s="65">
        <f>SUMIF('5th Cycle APR Raw Data-Last'!$A$3:$A$1377,'5th Cycle Summary-Final2'!$C163,'5th Cycle APR Raw Data-Last'!L$3:L$1377)</f>
        <v>5</v>
      </c>
      <c r="M163" s="65">
        <f>SUMIF('5th Cycle APR Raw Data-Last'!$A$3:$A$1377,'5th Cycle Summary-Final2'!$C163,'5th Cycle APR Raw Data-Last'!M$3:M$1377)</f>
        <v>0</v>
      </c>
      <c r="N163" s="65">
        <f t="shared" si="26"/>
        <v>173</v>
      </c>
      <c r="O163" s="66">
        <f t="shared" si="18"/>
        <v>2.8089887640449437E-2</v>
      </c>
      <c r="P163" s="65">
        <f>VLOOKUP(C163,'5th Cycle APR Raw Data-Last'!$A$3:$S$1377,14,FALSE)</f>
        <v>163</v>
      </c>
      <c r="Q163" s="65">
        <f>SUMIF('5th Cycle APR Raw Data-Last'!$A$3:$A$1377,'5th Cycle Summary-Final2'!$C163,'5th Cycle APR Raw Data-Last'!$O$3:$O$1377)</f>
        <v>0</v>
      </c>
      <c r="R163" s="65">
        <f t="shared" si="19"/>
        <v>163</v>
      </c>
      <c r="S163" s="66">
        <f t="shared" si="20"/>
        <v>0</v>
      </c>
      <c r="T163" s="65">
        <f>VLOOKUP(C163,'5th Cycle APR Raw Data-Last'!$A$3:$S$1377,16,FALSE)</f>
        <v>435</v>
      </c>
      <c r="U163" s="65">
        <f>SUMIF('5th Cycle APR Raw Data-Last'!$A$3:$A$1377,'5th Cycle Summary-Final2'!$C163,'5th Cycle APR Raw Data-Last'!$Q$3:$Q$1377)</f>
        <v>103</v>
      </c>
      <c r="V163" s="65">
        <f t="shared" si="21"/>
        <v>332</v>
      </c>
      <c r="W163" s="66">
        <f t="shared" si="22"/>
        <v>0.23678160919540231</v>
      </c>
      <c r="X163" s="65">
        <f>VLOOKUP(C163,'5th Cycle APR Raw Data-Last'!$A$3:$S$1377,18,FALSE)</f>
        <v>1023</v>
      </c>
      <c r="Y163" s="65">
        <f>SUMIF('5th Cycle APR Raw Data-Last'!$A$3:$A$1377,'5th Cycle Summary-Final2'!$C163,'5th Cycle APR Raw Data-Last'!$S$3:$S$1377)</f>
        <v>108</v>
      </c>
      <c r="Z163" s="65">
        <f t="shared" si="23"/>
        <v>915</v>
      </c>
      <c r="AA163"/>
    </row>
    <row r="164" spans="1:27" s="2" customFormat="1" ht="12.75" customHeight="1" x14ac:dyDescent="0.2">
      <c r="A164" s="2" t="s">
        <v>949</v>
      </c>
      <c r="B164" s="2" t="s">
        <v>950</v>
      </c>
      <c r="C164" s="10" t="s">
        <v>952</v>
      </c>
      <c r="D164" s="65">
        <f>VLOOKUP(C164,'5th Cycle APR Raw Data-Last'!$A$3:$S$1377,6,FALSE)</f>
        <v>604</v>
      </c>
      <c r="E164" s="65">
        <f>SUMIF('5th Cycle APR Raw Data-Last'!$A$3:$A$1377,'5th Cycle Summary-Final2'!$C164,'5th Cycle APR Raw Data-Last'!G$3:G$1377)</f>
        <v>41</v>
      </c>
      <c r="F164" s="65">
        <f>SUMIF('5th Cycle APR Raw Data-Last'!$A$3:$A$1377,'5th Cycle Summary-Final2'!$C164,'5th Cycle APR Raw Data-Last'!H$3:H$1377)</f>
        <v>41</v>
      </c>
      <c r="G164" s="65">
        <f>SUMIF('5th Cycle APR Raw Data-Last'!$A$3:$A$1377,'5th Cycle Summary-Final2'!$C164,'5th Cycle APR Raw Data-Last'!I$3:I$1377)</f>
        <v>0</v>
      </c>
      <c r="H164" s="65">
        <f t="shared" si="24"/>
        <v>563</v>
      </c>
      <c r="I164" s="66">
        <f t="shared" si="25"/>
        <v>6.7880794701986755E-2</v>
      </c>
      <c r="J164" s="65">
        <f>VLOOKUP(C164,'5th Cycle APR Raw Data-Last'!$A$3:$S$1377,10,FALSE)</f>
        <v>431</v>
      </c>
      <c r="K164" s="65">
        <f>SUMIF('5th Cycle APR Raw Data-Last'!$A$3:$A$1377,'5th Cycle Summary-Final2'!$C164,'5th Cycle APR Raw Data-Last'!K$3:K$1377)</f>
        <v>21</v>
      </c>
      <c r="L164" s="65">
        <f>SUMIF('5th Cycle APR Raw Data-Last'!$A$3:$A$1377,'5th Cycle Summary-Final2'!$C164,'5th Cycle APR Raw Data-Last'!L$3:L$1377)</f>
        <v>21</v>
      </c>
      <c r="M164" s="65">
        <f>SUMIF('5th Cycle APR Raw Data-Last'!$A$3:$A$1377,'5th Cycle Summary-Final2'!$C164,'5th Cycle APR Raw Data-Last'!M$3:M$1377)</f>
        <v>0</v>
      </c>
      <c r="N164" s="65">
        <f t="shared" si="26"/>
        <v>410</v>
      </c>
      <c r="O164" s="66">
        <f t="shared" si="18"/>
        <v>4.8723897911832945E-2</v>
      </c>
      <c r="P164" s="65">
        <f>VLOOKUP(C164,'5th Cycle APR Raw Data-Last'!$A$3:$S$1377,14,FALSE)</f>
        <v>306</v>
      </c>
      <c r="Q164" s="65">
        <f>SUMIF('5th Cycle APR Raw Data-Last'!$A$3:$A$1377,'5th Cycle Summary-Final2'!$C164,'5th Cycle APR Raw Data-Last'!$O$3:$O$1377)</f>
        <v>7</v>
      </c>
      <c r="R164" s="65">
        <f t="shared" si="19"/>
        <v>299</v>
      </c>
      <c r="S164" s="66">
        <f t="shared" si="20"/>
        <v>2.2875816993464051E-2</v>
      </c>
      <c r="T164" s="65">
        <f>VLOOKUP(C164,'5th Cycle APR Raw Data-Last'!$A$3:$S$1377,16,FALSE)</f>
        <v>1049</v>
      </c>
      <c r="U164" s="65">
        <f>SUMIF('5th Cycle APR Raw Data-Last'!$A$3:$A$1377,'5th Cycle Summary-Final2'!$C164,'5th Cycle APR Raw Data-Last'!$Q$3:$Q$1377)</f>
        <v>217</v>
      </c>
      <c r="V164" s="65">
        <f t="shared" si="21"/>
        <v>832</v>
      </c>
      <c r="W164" s="66">
        <f t="shared" si="22"/>
        <v>0.20686367969494757</v>
      </c>
      <c r="X164" s="65">
        <f>VLOOKUP(C164,'5th Cycle APR Raw Data-Last'!$A$3:$S$1377,18,FALSE)</f>
        <v>2390</v>
      </c>
      <c r="Y164" s="65">
        <f>SUMIF('5th Cycle APR Raw Data-Last'!$A$3:$A$1377,'5th Cycle Summary-Final2'!$C164,'5th Cycle APR Raw Data-Last'!$S$3:$S$1377)</f>
        <v>286</v>
      </c>
      <c r="Z164" s="65">
        <f t="shared" si="23"/>
        <v>2104</v>
      </c>
      <c r="AA164"/>
    </row>
    <row r="165" spans="1:27" s="2" customFormat="1" ht="12.75" customHeight="1" x14ac:dyDescent="0.2">
      <c r="A165" s="2" t="s">
        <v>949</v>
      </c>
      <c r="B165" s="2" t="s">
        <v>950</v>
      </c>
      <c r="C165" s="10" t="s">
        <v>949</v>
      </c>
      <c r="D165" s="65">
        <f>VLOOKUP(C165,'5th Cycle APR Raw Data-Last'!$A$3:$S$1377,6,FALSE)</f>
        <v>1085</v>
      </c>
      <c r="E165" s="65">
        <f>SUMIF('5th Cycle APR Raw Data-Last'!$A$3:$A$1377,'5th Cycle Summary-Final2'!$C165,'5th Cycle APR Raw Data-Last'!G$3:G$1377)</f>
        <v>0</v>
      </c>
      <c r="F165" s="65">
        <f>SUMIF('5th Cycle APR Raw Data-Last'!$A$3:$A$1377,'5th Cycle Summary-Final2'!$C165,'5th Cycle APR Raw Data-Last'!H$3:H$1377)</f>
        <v>0</v>
      </c>
      <c r="G165" s="65">
        <f>SUMIF('5th Cycle APR Raw Data-Last'!$A$3:$A$1377,'5th Cycle Summary-Final2'!$C165,'5th Cycle APR Raw Data-Last'!I$3:I$1377)</f>
        <v>0</v>
      </c>
      <c r="H165" s="65">
        <f t="shared" si="24"/>
        <v>1085</v>
      </c>
      <c r="I165" s="66">
        <f t="shared" si="25"/>
        <v>0</v>
      </c>
      <c r="J165" s="65">
        <f>VLOOKUP(C165,'5th Cycle APR Raw Data-Last'!$A$3:$S$1377,10,FALSE)</f>
        <v>775</v>
      </c>
      <c r="K165" s="65">
        <f>SUMIF('5th Cycle APR Raw Data-Last'!$A$3:$A$1377,'5th Cycle Summary-Final2'!$C165,'5th Cycle APR Raw Data-Last'!K$3:K$1377)</f>
        <v>0</v>
      </c>
      <c r="L165" s="65">
        <f>SUMIF('5th Cycle APR Raw Data-Last'!$A$3:$A$1377,'5th Cycle Summary-Final2'!$C165,'5th Cycle APR Raw Data-Last'!L$3:L$1377)</f>
        <v>0</v>
      </c>
      <c r="M165" s="65">
        <f>SUMIF('5th Cycle APR Raw Data-Last'!$A$3:$A$1377,'5th Cycle Summary-Final2'!$C165,'5th Cycle APR Raw Data-Last'!M$3:M$1377)</f>
        <v>0</v>
      </c>
      <c r="N165" s="65">
        <f t="shared" si="26"/>
        <v>775</v>
      </c>
      <c r="O165" s="66">
        <f t="shared" si="18"/>
        <v>0</v>
      </c>
      <c r="P165" s="65">
        <f>VLOOKUP(C165,'5th Cycle APR Raw Data-Last'!$A$3:$S$1377,14,FALSE)</f>
        <v>711</v>
      </c>
      <c r="Q165" s="65">
        <f>SUMIF('5th Cycle APR Raw Data-Last'!$A$3:$A$1377,'5th Cycle Summary-Final2'!$C165,'5th Cycle APR Raw Data-Last'!$O$3:$O$1377)</f>
        <v>145</v>
      </c>
      <c r="R165" s="65">
        <f t="shared" si="19"/>
        <v>566</v>
      </c>
      <c r="S165" s="66">
        <f t="shared" si="20"/>
        <v>0.20393811533052039</v>
      </c>
      <c r="T165" s="65">
        <f>VLOOKUP(C165,'5th Cycle APR Raw Data-Last'!$A$3:$S$1377,16,FALSE)</f>
        <v>1885</v>
      </c>
      <c r="U165" s="65">
        <f>SUMIF('5th Cycle APR Raw Data-Last'!$A$3:$A$1377,'5th Cycle Summary-Final2'!$C165,'5th Cycle APR Raw Data-Last'!$Q$3:$Q$1377)</f>
        <v>82</v>
      </c>
      <c r="V165" s="65">
        <f t="shared" si="21"/>
        <v>1803</v>
      </c>
      <c r="W165" s="66">
        <f t="shared" si="22"/>
        <v>4.3501326259946953E-2</v>
      </c>
      <c r="X165" s="65">
        <f>VLOOKUP(C165,'5th Cycle APR Raw Data-Last'!$A$3:$S$1377,18,FALSE)</f>
        <v>4456</v>
      </c>
      <c r="Y165" s="65">
        <f>SUMIF('5th Cycle APR Raw Data-Last'!$A$3:$A$1377,'5th Cycle Summary-Final2'!$C165,'5th Cycle APR Raw Data-Last'!$S$3:$S$1377)</f>
        <v>227</v>
      </c>
      <c r="Z165" s="65">
        <f t="shared" si="23"/>
        <v>4229</v>
      </c>
      <c r="AA165"/>
    </row>
    <row r="166" spans="1:27" s="2" customFormat="1" ht="12.75" customHeight="1" x14ac:dyDescent="0.2">
      <c r="A166" s="2" t="s">
        <v>949</v>
      </c>
      <c r="B166" s="2" t="s">
        <v>950</v>
      </c>
      <c r="C166" s="10" t="s">
        <v>1005</v>
      </c>
      <c r="D166" s="65">
        <f>VLOOKUP(C166,'5th Cycle APR Raw Data-Last'!$A$3:$S$1377,6,FALSE)</f>
        <v>1085</v>
      </c>
      <c r="E166" s="65">
        <f>SUMIF('5th Cycle APR Raw Data-Last'!$A$3:$A$1377,'5th Cycle Summary-Final2'!$C166,'5th Cycle APR Raw Data-Last'!G$3:G$1377)</f>
        <v>0</v>
      </c>
      <c r="F166" s="65">
        <f>SUMIF('5th Cycle APR Raw Data-Last'!$A$3:$A$1377,'5th Cycle Summary-Final2'!$C166,'5th Cycle APR Raw Data-Last'!H$3:H$1377)</f>
        <v>0</v>
      </c>
      <c r="G166" s="65">
        <f>SUMIF('5th Cycle APR Raw Data-Last'!$A$3:$A$1377,'5th Cycle Summary-Final2'!$C166,'5th Cycle APR Raw Data-Last'!I$3:I$1377)</f>
        <v>0</v>
      </c>
      <c r="H166" s="65">
        <f t="shared" si="24"/>
        <v>1085</v>
      </c>
      <c r="I166" s="66">
        <f t="shared" si="25"/>
        <v>0</v>
      </c>
      <c r="J166" s="65">
        <f>VLOOKUP(C166,'5th Cycle APR Raw Data-Last'!$A$3:$S$1377,10,FALSE)</f>
        <v>775</v>
      </c>
      <c r="K166" s="65">
        <f>SUMIF('5th Cycle APR Raw Data-Last'!$A$3:$A$1377,'5th Cycle Summary-Final2'!$C166,'5th Cycle APR Raw Data-Last'!K$3:K$1377)</f>
        <v>0</v>
      </c>
      <c r="L166" s="65">
        <f>SUMIF('5th Cycle APR Raw Data-Last'!$A$3:$A$1377,'5th Cycle Summary-Final2'!$C166,'5th Cycle APR Raw Data-Last'!L$3:L$1377)</f>
        <v>0</v>
      </c>
      <c r="M166" s="65">
        <f>SUMIF('5th Cycle APR Raw Data-Last'!$A$3:$A$1377,'5th Cycle Summary-Final2'!$C166,'5th Cycle APR Raw Data-Last'!M$3:M$1377)</f>
        <v>0</v>
      </c>
      <c r="N166" s="65">
        <f t="shared" si="26"/>
        <v>775</v>
      </c>
      <c r="O166" s="66">
        <f t="shared" si="18"/>
        <v>0</v>
      </c>
      <c r="P166" s="65">
        <f>VLOOKUP(C166,'5th Cycle APR Raw Data-Last'!$A$3:$S$1377,14,FALSE)</f>
        <v>711</v>
      </c>
      <c r="Q166" s="65">
        <f>SUMIF('5th Cycle APR Raw Data-Last'!$A$3:$A$1377,'5th Cycle Summary-Final2'!$C166,'5th Cycle APR Raw Data-Last'!$O$3:$O$1377)</f>
        <v>89</v>
      </c>
      <c r="R166" s="65">
        <f t="shared" si="19"/>
        <v>622</v>
      </c>
      <c r="S166" s="66">
        <f t="shared" si="20"/>
        <v>0.12517580872011252</v>
      </c>
      <c r="T166" s="65">
        <f>VLOOKUP(C166,'5th Cycle APR Raw Data-Last'!$A$3:$S$1377,16,FALSE)</f>
        <v>1885</v>
      </c>
      <c r="U166" s="65">
        <f>SUMIF('5th Cycle APR Raw Data-Last'!$A$3:$A$1377,'5th Cycle Summary-Final2'!$C166,'5th Cycle APR Raw Data-Last'!$Q$3:$Q$1377)</f>
        <v>255</v>
      </c>
      <c r="V166" s="65">
        <f t="shared" si="21"/>
        <v>1630</v>
      </c>
      <c r="W166" s="66">
        <f t="shared" si="22"/>
        <v>0.13527851458885942</v>
      </c>
      <c r="X166" s="65">
        <f>VLOOKUP(C166,'5th Cycle APR Raw Data-Last'!$A$3:$S$1377,18,FALSE)</f>
        <v>4456</v>
      </c>
      <c r="Y166" s="65">
        <f>SUMIF('5th Cycle APR Raw Data-Last'!$A$3:$A$1377,'5th Cycle Summary-Final2'!$C166,'5th Cycle APR Raw Data-Last'!$S$3:$S$1377)</f>
        <v>344</v>
      </c>
      <c r="Z166" s="65">
        <f t="shared" si="23"/>
        <v>4112</v>
      </c>
      <c r="AA166"/>
    </row>
    <row r="167" spans="1:27" s="2" customFormat="1" ht="12.75" customHeight="1" x14ac:dyDescent="0.2">
      <c r="A167" s="2" t="s">
        <v>187</v>
      </c>
      <c r="B167" s="2" t="s">
        <v>13</v>
      </c>
      <c r="C167" s="10" t="s">
        <v>186</v>
      </c>
      <c r="D167" s="65">
        <f>VLOOKUP(C167,'5th Cycle APR Raw Data-Last'!$A$3:$S$1377,6,FALSE)</f>
        <v>17</v>
      </c>
      <c r="E167" s="65">
        <f>SUMIF('5th Cycle APR Raw Data-Last'!$A$3:$A$1377,'5th Cycle Summary-Final2'!$C167,'5th Cycle APR Raw Data-Last'!G$3:G$1377)</f>
        <v>0</v>
      </c>
      <c r="F167" s="65">
        <f>SUMIF('5th Cycle APR Raw Data-Last'!$A$3:$A$1377,'5th Cycle Summary-Final2'!$C167,'5th Cycle APR Raw Data-Last'!H$3:H$1377)</f>
        <v>0</v>
      </c>
      <c r="G167" s="65">
        <f>SUMIF('5th Cycle APR Raw Data-Last'!$A$3:$A$1377,'5th Cycle Summary-Final2'!$C167,'5th Cycle APR Raw Data-Last'!I$3:I$1377)</f>
        <v>0</v>
      </c>
      <c r="H167" s="65">
        <f t="shared" si="24"/>
        <v>17</v>
      </c>
      <c r="I167" s="66">
        <f t="shared" si="25"/>
        <v>0</v>
      </c>
      <c r="J167" s="65">
        <f>VLOOKUP(C167,'5th Cycle APR Raw Data-Last'!$A$3:$S$1377,10,FALSE)</f>
        <v>12</v>
      </c>
      <c r="K167" s="65">
        <f>SUMIF('5th Cycle APR Raw Data-Last'!$A$3:$A$1377,'5th Cycle Summary-Final2'!$C167,'5th Cycle APR Raw Data-Last'!K$3:K$1377)</f>
        <v>0</v>
      </c>
      <c r="L167" s="65">
        <f>SUMIF('5th Cycle APR Raw Data-Last'!$A$3:$A$1377,'5th Cycle Summary-Final2'!$C167,'5th Cycle APR Raw Data-Last'!L$3:L$1377)</f>
        <v>0</v>
      </c>
      <c r="M167" s="65">
        <f>SUMIF('5th Cycle APR Raw Data-Last'!$A$3:$A$1377,'5th Cycle Summary-Final2'!$C167,'5th Cycle APR Raw Data-Last'!M$3:M$1377)</f>
        <v>0</v>
      </c>
      <c r="N167" s="65">
        <f t="shared" si="26"/>
        <v>12</v>
      </c>
      <c r="O167" s="66">
        <f t="shared" si="18"/>
        <v>0</v>
      </c>
      <c r="P167" s="65">
        <f>VLOOKUP(C167,'5th Cycle APR Raw Data-Last'!$A$3:$S$1377,14,FALSE)</f>
        <v>14</v>
      </c>
      <c r="Q167" s="65">
        <f>SUMIF('5th Cycle APR Raw Data-Last'!$A$3:$A$1377,'5th Cycle Summary-Final2'!$C167,'5th Cycle APR Raw Data-Last'!$O$3:$O$1377)</f>
        <v>0</v>
      </c>
      <c r="R167" s="65">
        <f t="shared" si="19"/>
        <v>14</v>
      </c>
      <c r="S167" s="66">
        <f t="shared" si="20"/>
        <v>0</v>
      </c>
      <c r="T167" s="65">
        <f>VLOOKUP(C167,'5th Cycle APR Raw Data-Last'!$A$3:$S$1377,16,FALSE)</f>
        <v>31</v>
      </c>
      <c r="U167" s="65">
        <f>SUMIF('5th Cycle APR Raw Data-Last'!$A$3:$A$1377,'5th Cycle Summary-Final2'!$C167,'5th Cycle APR Raw Data-Last'!$Q$3:$Q$1377)</f>
        <v>71</v>
      </c>
      <c r="V167" s="65">
        <f t="shared" si="21"/>
        <v>0</v>
      </c>
      <c r="W167" s="66">
        <f t="shared" si="22"/>
        <v>2.2903225806451615</v>
      </c>
      <c r="X167" s="65">
        <f>VLOOKUP(C167,'5th Cycle APR Raw Data-Last'!$A$3:$S$1377,18,FALSE)</f>
        <v>74</v>
      </c>
      <c r="Y167" s="65">
        <f>SUMIF('5th Cycle APR Raw Data-Last'!$A$3:$A$1377,'5th Cycle Summary-Final2'!$C167,'5th Cycle APR Raw Data-Last'!$S$3:$S$1377)</f>
        <v>71</v>
      </c>
      <c r="Z167" s="65">
        <f t="shared" si="23"/>
        <v>43</v>
      </c>
      <c r="AA167"/>
    </row>
    <row r="168" spans="1:27" s="2" customFormat="1" ht="12.75" customHeight="1" x14ac:dyDescent="0.2">
      <c r="A168" s="2" t="s">
        <v>187</v>
      </c>
      <c r="B168" s="2" t="s">
        <v>13</v>
      </c>
      <c r="C168" s="10" t="s">
        <v>1015</v>
      </c>
      <c r="D168" s="65">
        <f>VLOOKUP(C168,'5th Cycle APR Raw Data-Last'!$A$3:$S$1377,6,FALSE)</f>
        <v>11</v>
      </c>
      <c r="E168" s="65">
        <f>SUMIF('5th Cycle APR Raw Data-Last'!$A$3:$A$1377,'5th Cycle Summary-Final2'!$C168,'5th Cycle APR Raw Data-Last'!G$3:G$1377)</f>
        <v>0</v>
      </c>
      <c r="F168" s="65">
        <f>SUMIF('5th Cycle APR Raw Data-Last'!$A$3:$A$1377,'5th Cycle Summary-Final2'!$C168,'5th Cycle APR Raw Data-Last'!H$3:H$1377)</f>
        <v>0</v>
      </c>
      <c r="G168" s="65">
        <f>SUMIF('5th Cycle APR Raw Data-Last'!$A$3:$A$1377,'5th Cycle Summary-Final2'!$C168,'5th Cycle APR Raw Data-Last'!I$3:I$1377)</f>
        <v>0</v>
      </c>
      <c r="H168" s="65">
        <f t="shared" si="24"/>
        <v>11</v>
      </c>
      <c r="I168" s="66">
        <f t="shared" si="25"/>
        <v>0</v>
      </c>
      <c r="J168" s="65">
        <f>VLOOKUP(C168,'5th Cycle APR Raw Data-Last'!$A$3:$S$1377,10,FALSE)</f>
        <v>7</v>
      </c>
      <c r="K168" s="65">
        <f>SUMIF('5th Cycle APR Raw Data-Last'!$A$3:$A$1377,'5th Cycle Summary-Final2'!$C168,'5th Cycle APR Raw Data-Last'!K$3:K$1377)</f>
        <v>13</v>
      </c>
      <c r="L168" s="65">
        <f>SUMIF('5th Cycle APR Raw Data-Last'!$A$3:$A$1377,'5th Cycle Summary-Final2'!$C168,'5th Cycle APR Raw Data-Last'!L$3:L$1377)</f>
        <v>0</v>
      </c>
      <c r="M168" s="65">
        <f>SUMIF('5th Cycle APR Raw Data-Last'!$A$3:$A$1377,'5th Cycle Summary-Final2'!$C168,'5th Cycle APR Raw Data-Last'!M$3:M$1377)</f>
        <v>13</v>
      </c>
      <c r="N168" s="65">
        <f t="shared" si="26"/>
        <v>0</v>
      </c>
      <c r="O168" s="66">
        <f t="shared" si="18"/>
        <v>1.8571428571428572</v>
      </c>
      <c r="P168" s="65">
        <f>VLOOKUP(C168,'5th Cycle APR Raw Data-Last'!$A$3:$S$1377,14,FALSE)</f>
        <v>9</v>
      </c>
      <c r="Q168" s="65">
        <f>SUMIF('5th Cycle APR Raw Data-Last'!$A$3:$A$1377,'5th Cycle Summary-Final2'!$C168,'5th Cycle APR Raw Data-Last'!$O$3:$O$1377)</f>
        <v>44</v>
      </c>
      <c r="R168" s="65">
        <f t="shared" si="19"/>
        <v>0</v>
      </c>
      <c r="S168" s="66">
        <f t="shared" si="20"/>
        <v>4.8888888888888893</v>
      </c>
      <c r="T168" s="65">
        <f>VLOOKUP(C168,'5th Cycle APR Raw Data-Last'!$A$3:$S$1377,16,FALSE)</f>
        <v>19</v>
      </c>
      <c r="U168" s="65">
        <f>SUMIF('5th Cycle APR Raw Data-Last'!$A$3:$A$1377,'5th Cycle Summary-Final2'!$C168,'5th Cycle APR Raw Data-Last'!$Q$3:$Q$1377)</f>
        <v>37</v>
      </c>
      <c r="V168" s="65">
        <f t="shared" si="21"/>
        <v>0</v>
      </c>
      <c r="W168" s="66">
        <f t="shared" si="22"/>
        <v>1.9473684210526316</v>
      </c>
      <c r="X168" s="65">
        <f>VLOOKUP(C168,'5th Cycle APR Raw Data-Last'!$A$3:$S$1377,18,FALSE)</f>
        <v>46</v>
      </c>
      <c r="Y168" s="65">
        <f>SUMIF('5th Cycle APR Raw Data-Last'!$A$3:$A$1377,'5th Cycle Summary-Final2'!$C168,'5th Cycle APR Raw Data-Last'!$S$3:$S$1377)</f>
        <v>94</v>
      </c>
      <c r="Z168" s="65">
        <f t="shared" si="23"/>
        <v>11</v>
      </c>
      <c r="AA168"/>
    </row>
    <row r="169" spans="1:27" s="2" customFormat="1" ht="12.75" customHeight="1" x14ac:dyDescent="0.2">
      <c r="A169" s="2" t="s">
        <v>68</v>
      </c>
      <c r="B169" s="2" t="s">
        <v>26</v>
      </c>
      <c r="C169" s="10" t="s">
        <v>1053</v>
      </c>
      <c r="D169" s="65">
        <f>VLOOKUP(C169,'5th Cycle APR Raw Data-Last'!$A$3:$S$1377,6,FALSE)</f>
        <v>43</v>
      </c>
      <c r="E169" s="65">
        <f>SUMIF('5th Cycle APR Raw Data-Last'!$A$3:$A$1377,'5th Cycle Summary-Final2'!$C169,'5th Cycle APR Raw Data-Last'!G$3:G$1377)</f>
        <v>0</v>
      </c>
      <c r="F169" s="65">
        <f>SUMIF('5th Cycle APR Raw Data-Last'!$A$3:$A$1377,'5th Cycle Summary-Final2'!$C169,'5th Cycle APR Raw Data-Last'!H$3:H$1377)</f>
        <v>0</v>
      </c>
      <c r="G169" s="65">
        <f>SUMIF('5th Cycle APR Raw Data-Last'!$A$3:$A$1377,'5th Cycle Summary-Final2'!$C169,'5th Cycle APR Raw Data-Last'!I$3:I$1377)</f>
        <v>0</v>
      </c>
      <c r="H169" s="65">
        <f t="shared" si="24"/>
        <v>43</v>
      </c>
      <c r="I169" s="66">
        <f t="shared" si="25"/>
        <v>0</v>
      </c>
      <c r="J169" s="65">
        <f>VLOOKUP(C169,'5th Cycle APR Raw Data-Last'!$A$3:$S$1377,10,FALSE)</f>
        <v>28</v>
      </c>
      <c r="K169" s="65">
        <f>SUMIF('5th Cycle APR Raw Data-Last'!$A$3:$A$1377,'5th Cycle Summary-Final2'!$C169,'5th Cycle APR Raw Data-Last'!K$3:K$1377)</f>
        <v>6</v>
      </c>
      <c r="L169" s="65">
        <f>SUMIF('5th Cycle APR Raw Data-Last'!$A$3:$A$1377,'5th Cycle Summary-Final2'!$C169,'5th Cycle APR Raw Data-Last'!L$3:L$1377)</f>
        <v>6</v>
      </c>
      <c r="M169" s="65">
        <f>SUMIF('5th Cycle APR Raw Data-Last'!$A$3:$A$1377,'5th Cycle Summary-Final2'!$C169,'5th Cycle APR Raw Data-Last'!M$3:M$1377)</f>
        <v>0</v>
      </c>
      <c r="N169" s="65">
        <f t="shared" si="26"/>
        <v>22</v>
      </c>
      <c r="O169" s="66">
        <f t="shared" si="18"/>
        <v>0.21428571428571427</v>
      </c>
      <c r="P169" s="65">
        <f>VLOOKUP(C169,'5th Cycle APR Raw Data-Last'!$A$3:$S$1377,14,FALSE)</f>
        <v>33</v>
      </c>
      <c r="Q169" s="65">
        <f>SUMIF('5th Cycle APR Raw Data-Last'!$A$3:$A$1377,'5th Cycle Summary-Final2'!$C169,'5th Cycle APR Raw Data-Last'!$O$3:$O$1377)</f>
        <v>6</v>
      </c>
      <c r="R169" s="65">
        <f t="shared" si="19"/>
        <v>27</v>
      </c>
      <c r="S169" s="66">
        <f t="shared" si="20"/>
        <v>0.18181818181818182</v>
      </c>
      <c r="T169" s="65">
        <f>VLOOKUP(C169,'5th Cycle APR Raw Data-Last'!$A$3:$S$1377,16,FALSE)</f>
        <v>76</v>
      </c>
      <c r="U169" s="65">
        <f>SUMIF('5th Cycle APR Raw Data-Last'!$A$3:$A$1377,'5th Cycle Summary-Final2'!$C169,'5th Cycle APR Raw Data-Last'!$Q$3:$Q$1377)</f>
        <v>86</v>
      </c>
      <c r="V169" s="65">
        <f t="shared" si="21"/>
        <v>0</v>
      </c>
      <c r="W169" s="66">
        <f t="shared" si="22"/>
        <v>1.131578947368421</v>
      </c>
      <c r="X169" s="65">
        <f>VLOOKUP(C169,'5th Cycle APR Raw Data-Last'!$A$3:$S$1377,18,FALSE)</f>
        <v>180</v>
      </c>
      <c r="Y169" s="65">
        <f>SUMIF('5th Cycle APR Raw Data-Last'!$A$3:$A$1377,'5th Cycle Summary-Final2'!$C169,'5th Cycle APR Raw Data-Last'!$S$3:$S$1377)</f>
        <v>98</v>
      </c>
      <c r="Z169" s="65">
        <f t="shared" si="23"/>
        <v>92</v>
      </c>
      <c r="AA169"/>
    </row>
    <row r="170" spans="1:27" s="2" customFormat="1" ht="12.75" customHeight="1" x14ac:dyDescent="0.2">
      <c r="A170" s="2" t="s">
        <v>68</v>
      </c>
      <c r="B170" s="2" t="s">
        <v>26</v>
      </c>
      <c r="C170" s="10" t="s">
        <v>1064</v>
      </c>
      <c r="D170" s="65">
        <f>VLOOKUP(C170,'5th Cycle APR Raw Data-Last'!$A$3:$S$1377,6,FALSE)</f>
        <v>315</v>
      </c>
      <c r="E170" s="65">
        <f>SUMIF('5th Cycle APR Raw Data-Last'!$A$3:$A$1377,'5th Cycle Summary-Final2'!$C170,'5th Cycle APR Raw Data-Last'!G$3:G$1377)</f>
        <v>42</v>
      </c>
      <c r="F170" s="65">
        <f>SUMIF('5th Cycle APR Raw Data-Last'!$A$3:$A$1377,'5th Cycle Summary-Final2'!$C170,'5th Cycle APR Raw Data-Last'!H$3:H$1377)</f>
        <v>1</v>
      </c>
      <c r="G170" s="65">
        <f>SUMIF('5th Cycle APR Raw Data-Last'!$A$3:$A$1377,'5th Cycle Summary-Final2'!$C170,'5th Cycle APR Raw Data-Last'!I$3:I$1377)</f>
        <v>41</v>
      </c>
      <c r="H170" s="65">
        <f t="shared" si="24"/>
        <v>273</v>
      </c>
      <c r="I170" s="66">
        <f t="shared" si="25"/>
        <v>0.13333333333333333</v>
      </c>
      <c r="J170" s="65">
        <f>VLOOKUP(C170,'5th Cycle APR Raw Data-Last'!$A$3:$S$1377,10,FALSE)</f>
        <v>206</v>
      </c>
      <c r="K170" s="65">
        <f>SUMIF('5th Cycle APR Raw Data-Last'!$A$3:$A$1377,'5th Cycle Summary-Final2'!$C170,'5th Cycle APR Raw Data-Last'!K$3:K$1377)</f>
        <v>6</v>
      </c>
      <c r="L170" s="65">
        <f>SUMIF('5th Cycle APR Raw Data-Last'!$A$3:$A$1377,'5th Cycle Summary-Final2'!$C170,'5th Cycle APR Raw Data-Last'!L$3:L$1377)</f>
        <v>1</v>
      </c>
      <c r="M170" s="65">
        <f>SUMIF('5th Cycle APR Raw Data-Last'!$A$3:$A$1377,'5th Cycle Summary-Final2'!$C170,'5th Cycle APR Raw Data-Last'!M$3:M$1377)</f>
        <v>5</v>
      </c>
      <c r="N170" s="65">
        <f t="shared" si="26"/>
        <v>200</v>
      </c>
      <c r="O170" s="66">
        <f t="shared" si="18"/>
        <v>2.9126213592233011E-2</v>
      </c>
      <c r="P170" s="65">
        <f>VLOOKUP(C170,'5th Cycle APR Raw Data-Last'!$A$3:$S$1377,14,FALSE)</f>
        <v>239</v>
      </c>
      <c r="Q170" s="65">
        <f>SUMIF('5th Cycle APR Raw Data-Last'!$A$3:$A$1377,'5th Cycle Summary-Final2'!$C170,'5th Cycle APR Raw Data-Last'!$O$3:$O$1377)</f>
        <v>147</v>
      </c>
      <c r="R170" s="65">
        <f t="shared" si="19"/>
        <v>92</v>
      </c>
      <c r="S170" s="66">
        <f t="shared" si="20"/>
        <v>0.61506276150627615</v>
      </c>
      <c r="T170" s="65">
        <f>VLOOKUP(C170,'5th Cycle APR Raw Data-Last'!$A$3:$S$1377,16,FALSE)</f>
        <v>548</v>
      </c>
      <c r="U170" s="65">
        <f>SUMIF('5th Cycle APR Raw Data-Last'!$A$3:$A$1377,'5th Cycle Summary-Final2'!$C170,'5th Cycle APR Raw Data-Last'!$Q$3:$Q$1377)</f>
        <v>22</v>
      </c>
      <c r="V170" s="65">
        <f t="shared" si="21"/>
        <v>526</v>
      </c>
      <c r="W170" s="66">
        <f t="shared" si="22"/>
        <v>4.0145985401459854E-2</v>
      </c>
      <c r="X170" s="65">
        <f>VLOOKUP(C170,'5th Cycle APR Raw Data-Last'!$A$3:$S$1377,18,FALSE)</f>
        <v>1308</v>
      </c>
      <c r="Y170" s="65">
        <f>SUMIF('5th Cycle APR Raw Data-Last'!$A$3:$A$1377,'5th Cycle Summary-Final2'!$C170,'5th Cycle APR Raw Data-Last'!$S$3:$S$1377)</f>
        <v>217</v>
      </c>
      <c r="Z170" s="65">
        <f t="shared" si="23"/>
        <v>1091</v>
      </c>
      <c r="AA170"/>
    </row>
    <row r="171" spans="1:27" s="2" customFormat="1" ht="12.75" customHeight="1" x14ac:dyDescent="0.2">
      <c r="A171" s="2" t="s">
        <v>68</v>
      </c>
      <c r="B171" s="2" t="s">
        <v>26</v>
      </c>
      <c r="C171" s="10" t="s">
        <v>68</v>
      </c>
      <c r="D171" s="65">
        <f>VLOOKUP(C171,'5th Cycle APR Raw Data-Last'!$A$3:$S$1377,6,FALSE)</f>
        <v>157</v>
      </c>
      <c r="E171" s="65">
        <f>SUMIF('5th Cycle APR Raw Data-Last'!$A$3:$A$1377,'5th Cycle Summary-Final2'!$C171,'5th Cycle APR Raw Data-Last'!G$3:G$1377)</f>
        <v>0</v>
      </c>
      <c r="F171" s="65">
        <f>SUMIF('5th Cycle APR Raw Data-Last'!$A$3:$A$1377,'5th Cycle Summary-Final2'!$C171,'5th Cycle APR Raw Data-Last'!H$3:H$1377)</f>
        <v>0</v>
      </c>
      <c r="G171" s="65">
        <f>SUMIF('5th Cycle APR Raw Data-Last'!$A$3:$A$1377,'5th Cycle Summary-Final2'!$C171,'5th Cycle APR Raw Data-Last'!I$3:I$1377)</f>
        <v>0</v>
      </c>
      <c r="H171" s="65">
        <f t="shared" si="24"/>
        <v>157</v>
      </c>
      <c r="I171" s="66">
        <f t="shared" si="25"/>
        <v>0</v>
      </c>
      <c r="J171" s="65">
        <f>VLOOKUP(C171,'5th Cycle APR Raw Data-Last'!$A$3:$S$1377,10,FALSE)</f>
        <v>102</v>
      </c>
      <c r="K171" s="65">
        <f>SUMIF('5th Cycle APR Raw Data-Last'!$A$3:$A$1377,'5th Cycle Summary-Final2'!$C171,'5th Cycle APR Raw Data-Last'!K$3:K$1377)</f>
        <v>0</v>
      </c>
      <c r="L171" s="65">
        <f>SUMIF('5th Cycle APR Raw Data-Last'!$A$3:$A$1377,'5th Cycle Summary-Final2'!$C171,'5th Cycle APR Raw Data-Last'!L$3:L$1377)</f>
        <v>0</v>
      </c>
      <c r="M171" s="65">
        <f>SUMIF('5th Cycle APR Raw Data-Last'!$A$3:$A$1377,'5th Cycle Summary-Final2'!$C171,'5th Cycle APR Raw Data-Last'!M$3:M$1377)</f>
        <v>0</v>
      </c>
      <c r="N171" s="65">
        <f t="shared" si="26"/>
        <v>102</v>
      </c>
      <c r="O171" s="66">
        <f t="shared" si="18"/>
        <v>0</v>
      </c>
      <c r="P171" s="65">
        <f>VLOOKUP(C171,'5th Cycle APR Raw Data-Last'!$A$3:$S$1377,14,FALSE)</f>
        <v>119</v>
      </c>
      <c r="Q171" s="65">
        <f>SUMIF('5th Cycle APR Raw Data-Last'!$A$3:$A$1377,'5th Cycle Summary-Final2'!$C171,'5th Cycle APR Raw Data-Last'!$O$3:$O$1377)</f>
        <v>0</v>
      </c>
      <c r="R171" s="65">
        <f t="shared" si="19"/>
        <v>119</v>
      </c>
      <c r="S171" s="66">
        <f t="shared" si="20"/>
        <v>0</v>
      </c>
      <c r="T171" s="65">
        <f>VLOOKUP(C171,'5th Cycle APR Raw Data-Last'!$A$3:$S$1377,16,FALSE)</f>
        <v>272</v>
      </c>
      <c r="U171" s="65">
        <f>SUMIF('5th Cycle APR Raw Data-Last'!$A$3:$A$1377,'5th Cycle Summary-Final2'!$C171,'5th Cycle APR Raw Data-Last'!$Q$3:$Q$1377)</f>
        <v>4</v>
      </c>
      <c r="V171" s="65">
        <f t="shared" si="21"/>
        <v>268</v>
      </c>
      <c r="W171" s="66">
        <f t="shared" si="22"/>
        <v>1.4705882352941176E-2</v>
      </c>
      <c r="X171" s="65">
        <f>VLOOKUP(C171,'5th Cycle APR Raw Data-Last'!$A$3:$S$1377,18,FALSE)</f>
        <v>650</v>
      </c>
      <c r="Y171" s="65">
        <f>SUMIF('5th Cycle APR Raw Data-Last'!$A$3:$A$1377,'5th Cycle Summary-Final2'!$C171,'5th Cycle APR Raw Data-Last'!$S$3:$S$1377)</f>
        <v>4</v>
      </c>
      <c r="Z171" s="65">
        <f t="shared" si="23"/>
        <v>646</v>
      </c>
      <c r="AA171"/>
    </row>
    <row r="172" spans="1:27" s="2" customFormat="1" ht="12.75" customHeight="1" x14ac:dyDescent="0.2">
      <c r="A172" s="2" t="s">
        <v>68</v>
      </c>
      <c r="B172" s="2" t="s">
        <v>26</v>
      </c>
      <c r="C172" s="10" t="s">
        <v>200</v>
      </c>
      <c r="D172" s="65">
        <f>VLOOKUP(C172,'5th Cycle APR Raw Data-Last'!$A$3:$S$1377,6,FALSE)</f>
        <v>374</v>
      </c>
      <c r="E172" s="65">
        <f>SUMIF('5th Cycle APR Raw Data-Last'!$A$3:$A$1377,'5th Cycle Summary-Final2'!$C172,'5th Cycle APR Raw Data-Last'!G$3:G$1377)</f>
        <v>37</v>
      </c>
      <c r="F172" s="65">
        <f>SUMIF('5th Cycle APR Raw Data-Last'!$A$3:$A$1377,'5th Cycle Summary-Final2'!$C172,'5th Cycle APR Raw Data-Last'!H$3:H$1377)</f>
        <v>37</v>
      </c>
      <c r="G172" s="65">
        <f>SUMIF('5th Cycle APR Raw Data-Last'!$A$3:$A$1377,'5th Cycle Summary-Final2'!$C172,'5th Cycle APR Raw Data-Last'!I$3:I$1377)</f>
        <v>0</v>
      </c>
      <c r="H172" s="65">
        <f t="shared" si="24"/>
        <v>337</v>
      </c>
      <c r="I172" s="66">
        <f t="shared" si="25"/>
        <v>9.8930481283422467E-2</v>
      </c>
      <c r="J172" s="65">
        <f>VLOOKUP(C172,'5th Cycle APR Raw Data-Last'!$A$3:$S$1377,10,FALSE)</f>
        <v>244</v>
      </c>
      <c r="K172" s="65">
        <f>SUMIF('5th Cycle APR Raw Data-Last'!$A$3:$A$1377,'5th Cycle Summary-Final2'!$C172,'5th Cycle APR Raw Data-Last'!K$3:K$1377)</f>
        <v>6</v>
      </c>
      <c r="L172" s="65">
        <f>SUMIF('5th Cycle APR Raw Data-Last'!$A$3:$A$1377,'5th Cycle Summary-Final2'!$C172,'5th Cycle APR Raw Data-Last'!L$3:L$1377)</f>
        <v>6</v>
      </c>
      <c r="M172" s="65">
        <f>SUMIF('5th Cycle APR Raw Data-Last'!$A$3:$A$1377,'5th Cycle Summary-Final2'!$C172,'5th Cycle APR Raw Data-Last'!M$3:M$1377)</f>
        <v>0</v>
      </c>
      <c r="N172" s="65">
        <f t="shared" si="26"/>
        <v>238</v>
      </c>
      <c r="O172" s="66">
        <f t="shared" si="18"/>
        <v>2.4590163934426229E-2</v>
      </c>
      <c r="P172" s="65">
        <f>VLOOKUP(C172,'5th Cycle APR Raw Data-Last'!$A$3:$S$1377,14,FALSE)</f>
        <v>282</v>
      </c>
      <c r="Q172" s="65">
        <f>SUMIF('5th Cycle APR Raw Data-Last'!$A$3:$A$1377,'5th Cycle Summary-Final2'!$C172,'5th Cycle APR Raw Data-Last'!$O$3:$O$1377)</f>
        <v>0</v>
      </c>
      <c r="R172" s="65">
        <f t="shared" si="19"/>
        <v>282</v>
      </c>
      <c r="S172" s="66">
        <f t="shared" si="20"/>
        <v>0</v>
      </c>
      <c r="T172" s="65">
        <f>VLOOKUP(C172,'5th Cycle APR Raw Data-Last'!$A$3:$S$1377,16,FALSE)</f>
        <v>651</v>
      </c>
      <c r="U172" s="65">
        <f>SUMIF('5th Cycle APR Raw Data-Last'!$A$3:$A$1377,'5th Cycle Summary-Final2'!$C172,'5th Cycle APR Raw Data-Last'!$Q$3:$Q$1377)</f>
        <v>383</v>
      </c>
      <c r="V172" s="65">
        <f t="shared" si="21"/>
        <v>268</v>
      </c>
      <c r="W172" s="66">
        <f t="shared" si="22"/>
        <v>0.58832565284178184</v>
      </c>
      <c r="X172" s="65">
        <f>VLOOKUP(C172,'5th Cycle APR Raw Data-Last'!$A$3:$S$1377,18,FALSE)</f>
        <v>1551</v>
      </c>
      <c r="Y172" s="65">
        <f>SUMIF('5th Cycle APR Raw Data-Last'!$A$3:$A$1377,'5th Cycle Summary-Final2'!$C172,'5th Cycle APR Raw Data-Last'!$S$3:$S$1377)</f>
        <v>426</v>
      </c>
      <c r="Z172" s="65">
        <f t="shared" si="23"/>
        <v>1125</v>
      </c>
      <c r="AA172"/>
    </row>
    <row r="173" spans="1:27" s="2" customFormat="1" ht="12.75" customHeight="1" x14ac:dyDescent="0.2">
      <c r="A173" s="2" t="s">
        <v>68</v>
      </c>
      <c r="B173" s="2" t="s">
        <v>26</v>
      </c>
      <c r="C173" s="10" t="s">
        <v>1069</v>
      </c>
      <c r="D173" s="65">
        <f>VLOOKUP(C173,'5th Cycle APR Raw Data-Last'!$A$3:$S$1377,6,FALSE)</f>
        <v>28</v>
      </c>
      <c r="E173" s="65">
        <f>SUMIF('5th Cycle APR Raw Data-Last'!$A$3:$A$1377,'5th Cycle Summary-Final2'!$C173,'5th Cycle APR Raw Data-Last'!G$3:G$1377)</f>
        <v>0</v>
      </c>
      <c r="F173" s="65">
        <f>SUMIF('5th Cycle APR Raw Data-Last'!$A$3:$A$1377,'5th Cycle Summary-Final2'!$C173,'5th Cycle APR Raw Data-Last'!H$3:H$1377)</f>
        <v>0</v>
      </c>
      <c r="G173" s="65">
        <f>SUMIF('5th Cycle APR Raw Data-Last'!$A$3:$A$1377,'5th Cycle Summary-Final2'!$C173,'5th Cycle APR Raw Data-Last'!I$3:I$1377)</f>
        <v>0</v>
      </c>
      <c r="H173" s="65">
        <f t="shared" si="24"/>
        <v>28</v>
      </c>
      <c r="I173" s="66">
        <f t="shared" si="25"/>
        <v>0</v>
      </c>
      <c r="J173" s="65">
        <f>VLOOKUP(C173,'5th Cycle APR Raw Data-Last'!$A$3:$S$1377,10,FALSE)</f>
        <v>18</v>
      </c>
      <c r="K173" s="65">
        <f>SUMIF('5th Cycle APR Raw Data-Last'!$A$3:$A$1377,'5th Cycle Summary-Final2'!$C173,'5th Cycle APR Raw Data-Last'!K$3:K$1377)</f>
        <v>0</v>
      </c>
      <c r="L173" s="65">
        <f>SUMIF('5th Cycle APR Raw Data-Last'!$A$3:$A$1377,'5th Cycle Summary-Final2'!$C173,'5th Cycle APR Raw Data-Last'!L$3:L$1377)</f>
        <v>0</v>
      </c>
      <c r="M173" s="65">
        <f>SUMIF('5th Cycle APR Raw Data-Last'!$A$3:$A$1377,'5th Cycle Summary-Final2'!$C173,'5th Cycle APR Raw Data-Last'!M$3:M$1377)</f>
        <v>0</v>
      </c>
      <c r="N173" s="65">
        <f t="shared" si="26"/>
        <v>18</v>
      </c>
      <c r="O173" s="66">
        <f t="shared" si="18"/>
        <v>0</v>
      </c>
      <c r="P173" s="65">
        <f>VLOOKUP(C173,'5th Cycle APR Raw Data-Last'!$A$3:$S$1377,14,FALSE)</f>
        <v>21</v>
      </c>
      <c r="Q173" s="65">
        <f>SUMIF('5th Cycle APR Raw Data-Last'!$A$3:$A$1377,'5th Cycle Summary-Final2'!$C173,'5th Cycle APR Raw Data-Last'!$O$3:$O$1377)</f>
        <v>0</v>
      </c>
      <c r="R173" s="65">
        <f t="shared" si="19"/>
        <v>21</v>
      </c>
      <c r="S173" s="66">
        <f t="shared" si="20"/>
        <v>0</v>
      </c>
      <c r="T173" s="65">
        <f>VLOOKUP(C173,'5th Cycle APR Raw Data-Last'!$A$3:$S$1377,16,FALSE)</f>
        <v>48</v>
      </c>
      <c r="U173" s="65">
        <f>SUMIF('5th Cycle APR Raw Data-Last'!$A$3:$A$1377,'5th Cycle Summary-Final2'!$C173,'5th Cycle APR Raw Data-Last'!$Q$3:$Q$1377)</f>
        <v>5</v>
      </c>
      <c r="V173" s="65">
        <f t="shared" si="21"/>
        <v>43</v>
      </c>
      <c r="W173" s="66">
        <f t="shared" si="22"/>
        <v>0.10416666666666667</v>
      </c>
      <c r="X173" s="65">
        <f>VLOOKUP(C173,'5th Cycle APR Raw Data-Last'!$A$3:$S$1377,18,FALSE)</f>
        <v>115</v>
      </c>
      <c r="Y173" s="65">
        <f>SUMIF('5th Cycle APR Raw Data-Last'!$A$3:$A$1377,'5th Cycle Summary-Final2'!$C173,'5th Cycle APR Raw Data-Last'!$S$3:$S$1377)</f>
        <v>5</v>
      </c>
      <c r="Z173" s="65">
        <f t="shared" si="23"/>
        <v>110</v>
      </c>
      <c r="AA173"/>
    </row>
    <row r="174" spans="1:27" s="2" customFormat="1" ht="12.75" customHeight="1" x14ac:dyDescent="0.2">
      <c r="A174" s="2" t="s">
        <v>68</v>
      </c>
      <c r="B174" s="2" t="s">
        <v>26</v>
      </c>
      <c r="C174" s="10" t="s">
        <v>1016</v>
      </c>
      <c r="D174" s="65">
        <f>VLOOKUP(C174,'5th Cycle APR Raw Data-Last'!$A$3:$S$1377,6,FALSE)</f>
        <v>517</v>
      </c>
      <c r="E174" s="65">
        <f>SUMIF('5th Cycle APR Raw Data-Last'!$A$3:$A$1377,'5th Cycle Summary-Final2'!$C174,'5th Cycle APR Raw Data-Last'!G$3:G$1377)</f>
        <v>74</v>
      </c>
      <c r="F174" s="65">
        <f>SUMIF('5th Cycle APR Raw Data-Last'!$A$3:$A$1377,'5th Cycle Summary-Final2'!$C174,'5th Cycle APR Raw Data-Last'!H$3:H$1377)</f>
        <v>74</v>
      </c>
      <c r="G174" s="65">
        <f>SUMIF('5th Cycle APR Raw Data-Last'!$A$3:$A$1377,'5th Cycle Summary-Final2'!$C174,'5th Cycle APR Raw Data-Last'!I$3:I$1377)</f>
        <v>0</v>
      </c>
      <c r="H174" s="65">
        <f t="shared" si="24"/>
        <v>443</v>
      </c>
      <c r="I174" s="66">
        <f t="shared" si="25"/>
        <v>0.14313346228239845</v>
      </c>
      <c r="J174" s="65">
        <f>VLOOKUP(C174,'5th Cycle APR Raw Data-Last'!$A$3:$S$1377,10,FALSE)</f>
        <v>330</v>
      </c>
      <c r="K174" s="65">
        <f>SUMIF('5th Cycle APR Raw Data-Last'!$A$3:$A$1377,'5th Cycle Summary-Final2'!$C174,'5th Cycle APR Raw Data-Last'!K$3:K$1377)</f>
        <v>16</v>
      </c>
      <c r="L174" s="65">
        <f>SUMIF('5th Cycle APR Raw Data-Last'!$A$3:$A$1377,'5th Cycle Summary-Final2'!$C174,'5th Cycle APR Raw Data-Last'!L$3:L$1377)</f>
        <v>16</v>
      </c>
      <c r="M174" s="65">
        <f>SUMIF('5th Cycle APR Raw Data-Last'!$A$3:$A$1377,'5th Cycle Summary-Final2'!$C174,'5th Cycle APR Raw Data-Last'!M$3:M$1377)</f>
        <v>0</v>
      </c>
      <c r="N174" s="65">
        <f t="shared" si="26"/>
        <v>314</v>
      </c>
      <c r="O174" s="66">
        <f t="shared" si="18"/>
        <v>4.8484848484848485E-2</v>
      </c>
      <c r="P174" s="65">
        <f>VLOOKUP(C174,'5th Cycle APR Raw Data-Last'!$A$3:$S$1377,14,FALSE)</f>
        <v>400</v>
      </c>
      <c r="Q174" s="65">
        <f>SUMIF('5th Cycle APR Raw Data-Last'!$A$3:$A$1377,'5th Cycle Summary-Final2'!$C174,'5th Cycle APR Raw Data-Last'!$O$3:$O$1377)</f>
        <v>4</v>
      </c>
      <c r="R174" s="65">
        <f t="shared" si="19"/>
        <v>396</v>
      </c>
      <c r="S174" s="66">
        <f t="shared" si="20"/>
        <v>0.01</v>
      </c>
      <c r="T174" s="65">
        <f>VLOOKUP(C174,'5th Cycle APR Raw Data-Last'!$A$3:$S$1377,16,FALSE)</f>
        <v>846</v>
      </c>
      <c r="U174" s="65">
        <f>SUMIF('5th Cycle APR Raw Data-Last'!$A$3:$A$1377,'5th Cycle Summary-Final2'!$C174,'5th Cycle APR Raw Data-Last'!$Q$3:$Q$1377)</f>
        <v>130</v>
      </c>
      <c r="V174" s="65">
        <f t="shared" si="21"/>
        <v>716</v>
      </c>
      <c r="W174" s="66">
        <f t="shared" si="22"/>
        <v>0.15366430260047281</v>
      </c>
      <c r="X174" s="65">
        <f>VLOOKUP(C174,'5th Cycle APR Raw Data-Last'!$A$3:$S$1377,18,FALSE)</f>
        <v>2093</v>
      </c>
      <c r="Y174" s="65">
        <f>SUMIF('5th Cycle APR Raw Data-Last'!$A$3:$A$1377,'5th Cycle Summary-Final2'!$C174,'5th Cycle APR Raw Data-Last'!$S$3:$S$1377)</f>
        <v>224</v>
      </c>
      <c r="Z174" s="65">
        <f t="shared" si="23"/>
        <v>1869</v>
      </c>
      <c r="AA174"/>
    </row>
    <row r="175" spans="1:27" s="2" customFormat="1" ht="12.75" customHeight="1" x14ac:dyDescent="0.2">
      <c r="A175" s="2" t="s">
        <v>16</v>
      </c>
      <c r="B175" s="2" t="s">
        <v>8</v>
      </c>
      <c r="C175" s="10" t="s">
        <v>15</v>
      </c>
      <c r="D175" s="65">
        <f>VLOOKUP(C175,'5th Cycle APR Raw Data-Last'!$A$3:$S$1377,6,FALSE)</f>
        <v>116</v>
      </c>
      <c r="E175" s="65">
        <f>SUMIF('5th Cycle APR Raw Data-Last'!$A$3:$A$1377,'5th Cycle Summary-Final2'!$C175,'5th Cycle APR Raw Data-Last'!G$3:G$1377)</f>
        <v>49</v>
      </c>
      <c r="F175" s="65">
        <f>SUMIF('5th Cycle APR Raw Data-Last'!$A$3:$A$1377,'5th Cycle Summary-Final2'!$C175,'5th Cycle APR Raw Data-Last'!H$3:H$1377)</f>
        <v>49</v>
      </c>
      <c r="G175" s="65">
        <f>SUMIF('5th Cycle APR Raw Data-Last'!$A$3:$A$1377,'5th Cycle Summary-Final2'!$C175,'5th Cycle APR Raw Data-Last'!I$3:I$1377)</f>
        <v>0</v>
      </c>
      <c r="H175" s="65">
        <f t="shared" si="24"/>
        <v>67</v>
      </c>
      <c r="I175" s="66">
        <f t="shared" si="25"/>
        <v>0.42241379310344829</v>
      </c>
      <c r="J175" s="65">
        <f>VLOOKUP(C175,'5th Cycle APR Raw Data-Last'!$A$3:$S$1377,10,FALSE)</f>
        <v>54</v>
      </c>
      <c r="K175" s="65">
        <f>SUMIF('5th Cycle APR Raw Data-Last'!$A$3:$A$1377,'5th Cycle Summary-Final2'!$C175,'5th Cycle APR Raw Data-Last'!K$3:K$1377)</f>
        <v>29</v>
      </c>
      <c r="L175" s="65">
        <f>SUMIF('5th Cycle APR Raw Data-Last'!$A$3:$A$1377,'5th Cycle Summary-Final2'!$C175,'5th Cycle APR Raw Data-Last'!L$3:L$1377)</f>
        <v>29</v>
      </c>
      <c r="M175" s="65">
        <f>SUMIF('5th Cycle APR Raw Data-Last'!$A$3:$A$1377,'5th Cycle Summary-Final2'!$C175,'5th Cycle APR Raw Data-Last'!M$3:M$1377)</f>
        <v>0</v>
      </c>
      <c r="N175" s="65">
        <f t="shared" si="26"/>
        <v>25</v>
      </c>
      <c r="O175" s="66">
        <f t="shared" si="18"/>
        <v>0.53703703703703709</v>
      </c>
      <c r="P175" s="65">
        <f>VLOOKUP(C175,'5th Cycle APR Raw Data-Last'!$A$3:$S$1377,14,FALSE)</f>
        <v>58</v>
      </c>
      <c r="Q175" s="65">
        <f>SUMIF('5th Cycle APR Raw Data-Last'!$A$3:$A$1377,'5th Cycle Summary-Final2'!$C175,'5th Cycle APR Raw Data-Last'!$O$3:$O$1377)</f>
        <v>281</v>
      </c>
      <c r="R175" s="65">
        <f t="shared" si="19"/>
        <v>0</v>
      </c>
      <c r="S175" s="66">
        <f t="shared" si="20"/>
        <v>4.8448275862068968</v>
      </c>
      <c r="T175" s="65">
        <f>VLOOKUP(C175,'5th Cycle APR Raw Data-Last'!$A$3:$S$1377,16,FALSE)</f>
        <v>164</v>
      </c>
      <c r="U175" s="65">
        <f>SUMIF('5th Cycle APR Raw Data-Last'!$A$3:$A$1377,'5th Cycle Summary-Final2'!$C175,'5th Cycle APR Raw Data-Last'!$Q$3:$Q$1377)</f>
        <v>148</v>
      </c>
      <c r="V175" s="65">
        <f t="shared" si="21"/>
        <v>16</v>
      </c>
      <c r="W175" s="66">
        <f t="shared" si="22"/>
        <v>0.90243902439024393</v>
      </c>
      <c r="X175" s="65">
        <f>VLOOKUP(C175,'5th Cycle APR Raw Data-Last'!$A$3:$S$1377,18,FALSE)</f>
        <v>392</v>
      </c>
      <c r="Y175" s="65">
        <f>SUMIF('5th Cycle APR Raw Data-Last'!$A$3:$A$1377,'5th Cycle Summary-Final2'!$C175,'5th Cycle APR Raw Data-Last'!$S$3:$S$1377)</f>
        <v>507</v>
      </c>
      <c r="Z175" s="65">
        <f t="shared" si="23"/>
        <v>108</v>
      </c>
      <c r="AA175"/>
    </row>
    <row r="176" spans="1:27" s="2" customFormat="1" ht="12.75" customHeight="1" x14ac:dyDescent="0.2">
      <c r="A176" s="2" t="s">
        <v>16</v>
      </c>
      <c r="B176" s="2" t="s">
        <v>8</v>
      </c>
      <c r="C176" s="10" t="s">
        <v>1003</v>
      </c>
      <c r="D176" s="65">
        <f>VLOOKUP(C176,'5th Cycle APR Raw Data-Last'!$A$3:$S$1377,6,FALSE)</f>
        <v>6</v>
      </c>
      <c r="E176" s="65">
        <f>SUMIF('5th Cycle APR Raw Data-Last'!$A$3:$A$1377,'5th Cycle Summary-Final2'!$C176,'5th Cycle APR Raw Data-Last'!G$3:G$1377)</f>
        <v>23</v>
      </c>
      <c r="F176" s="65">
        <f>SUMIF('5th Cycle APR Raw Data-Last'!$A$3:$A$1377,'5th Cycle Summary-Final2'!$C176,'5th Cycle APR Raw Data-Last'!H$3:H$1377)</f>
        <v>23</v>
      </c>
      <c r="G176" s="65">
        <f>SUMIF('5th Cycle APR Raw Data-Last'!$A$3:$A$1377,'5th Cycle Summary-Final2'!$C176,'5th Cycle APR Raw Data-Last'!I$3:I$1377)</f>
        <v>0</v>
      </c>
      <c r="H176" s="65">
        <f t="shared" si="24"/>
        <v>0</v>
      </c>
      <c r="I176" s="66">
        <f t="shared" si="25"/>
        <v>3.8333333333333335</v>
      </c>
      <c r="J176" s="65">
        <f>VLOOKUP(C176,'5th Cycle APR Raw Data-Last'!$A$3:$S$1377,10,FALSE)</f>
        <v>2</v>
      </c>
      <c r="K176" s="65">
        <f>SUMIF('5th Cycle APR Raw Data-Last'!$A$3:$A$1377,'5th Cycle Summary-Final2'!$C176,'5th Cycle APR Raw Data-Last'!K$3:K$1377)</f>
        <v>7</v>
      </c>
      <c r="L176" s="65">
        <f>SUMIF('5th Cycle APR Raw Data-Last'!$A$3:$A$1377,'5th Cycle Summary-Final2'!$C176,'5th Cycle APR Raw Data-Last'!L$3:L$1377)</f>
        <v>6</v>
      </c>
      <c r="M176" s="65">
        <f>SUMIF('5th Cycle APR Raw Data-Last'!$A$3:$A$1377,'5th Cycle Summary-Final2'!$C176,'5th Cycle APR Raw Data-Last'!M$3:M$1377)</f>
        <v>1</v>
      </c>
      <c r="N176" s="65">
        <f t="shared" si="26"/>
        <v>0</v>
      </c>
      <c r="O176" s="66">
        <f t="shared" si="18"/>
        <v>3.5</v>
      </c>
      <c r="P176" s="65">
        <f>VLOOKUP(C176,'5th Cycle APR Raw Data-Last'!$A$3:$S$1377,14,FALSE)</f>
        <v>4</v>
      </c>
      <c r="Q176" s="65">
        <f>SUMIF('5th Cycle APR Raw Data-Last'!$A$3:$A$1377,'5th Cycle Summary-Final2'!$C176,'5th Cycle APR Raw Data-Last'!$O$3:$O$1377)</f>
        <v>3</v>
      </c>
      <c r="R176" s="65">
        <f t="shared" si="19"/>
        <v>1</v>
      </c>
      <c r="S176" s="66">
        <f t="shared" si="20"/>
        <v>0.75</v>
      </c>
      <c r="T176" s="65">
        <f>VLOOKUP(C176,'5th Cycle APR Raw Data-Last'!$A$3:$S$1377,16,FALSE)</f>
        <v>15</v>
      </c>
      <c r="U176" s="65">
        <f>SUMIF('5th Cycle APR Raw Data-Last'!$A$3:$A$1377,'5th Cycle Summary-Final2'!$C176,'5th Cycle APR Raw Data-Last'!$Q$3:$Q$1377)</f>
        <v>30</v>
      </c>
      <c r="V176" s="65">
        <f t="shared" si="21"/>
        <v>0</v>
      </c>
      <c r="W176" s="66">
        <f t="shared" si="22"/>
        <v>2</v>
      </c>
      <c r="X176" s="65">
        <f>VLOOKUP(C176,'5th Cycle APR Raw Data-Last'!$A$3:$S$1377,18,FALSE)</f>
        <v>27</v>
      </c>
      <c r="Y176" s="65">
        <f>SUMIF('5th Cycle APR Raw Data-Last'!$A$3:$A$1377,'5th Cycle Summary-Final2'!$C176,'5th Cycle APR Raw Data-Last'!$S$3:$S$1377)</f>
        <v>63</v>
      </c>
      <c r="Z176" s="65">
        <f t="shared" si="23"/>
        <v>1</v>
      </c>
      <c r="AA176"/>
    </row>
    <row r="177" spans="1:27" s="2" customFormat="1" ht="12.75" customHeight="1" x14ac:dyDescent="0.2">
      <c r="A177" s="2" t="s">
        <v>16</v>
      </c>
      <c r="B177" s="2" t="s">
        <v>8</v>
      </c>
      <c r="C177" s="10" t="s">
        <v>16</v>
      </c>
      <c r="D177" s="65">
        <f>VLOOKUP(C177,'5th Cycle APR Raw Data-Last'!$A$3:$S$1377,6,FALSE)</f>
        <v>185</v>
      </c>
      <c r="E177" s="65">
        <f>SUMIF('5th Cycle APR Raw Data-Last'!$A$3:$A$1377,'5th Cycle Summary-Final2'!$C177,'5th Cycle APR Raw Data-Last'!G$3:G$1377)</f>
        <v>0</v>
      </c>
      <c r="F177" s="65">
        <f>SUMIF('5th Cycle APR Raw Data-Last'!$A$3:$A$1377,'5th Cycle Summary-Final2'!$C177,'5th Cycle APR Raw Data-Last'!H$3:H$1377)</f>
        <v>0</v>
      </c>
      <c r="G177" s="65">
        <f>SUMIF('5th Cycle APR Raw Data-Last'!$A$3:$A$1377,'5th Cycle Summary-Final2'!$C177,'5th Cycle APR Raw Data-Last'!I$3:I$1377)</f>
        <v>0</v>
      </c>
      <c r="H177" s="65">
        <f t="shared" si="24"/>
        <v>185</v>
      </c>
      <c r="I177" s="66">
        <f t="shared" si="25"/>
        <v>0</v>
      </c>
      <c r="J177" s="65">
        <f>VLOOKUP(C177,'5th Cycle APR Raw Data-Last'!$A$3:$S$1377,10,FALSE)</f>
        <v>106</v>
      </c>
      <c r="K177" s="65">
        <f>SUMIF('5th Cycle APR Raw Data-Last'!$A$3:$A$1377,'5th Cycle Summary-Final2'!$C177,'5th Cycle APR Raw Data-Last'!K$3:K$1377)</f>
        <v>7</v>
      </c>
      <c r="L177" s="65">
        <f>SUMIF('5th Cycle APR Raw Data-Last'!$A$3:$A$1377,'5th Cycle Summary-Final2'!$C177,'5th Cycle APR Raw Data-Last'!L$3:L$1377)</f>
        <v>7</v>
      </c>
      <c r="M177" s="65">
        <f>SUMIF('5th Cycle APR Raw Data-Last'!$A$3:$A$1377,'5th Cycle Summary-Final2'!$C177,'5th Cycle APR Raw Data-Last'!M$3:M$1377)</f>
        <v>0</v>
      </c>
      <c r="N177" s="65">
        <f t="shared" si="26"/>
        <v>99</v>
      </c>
      <c r="O177" s="66">
        <f t="shared" si="18"/>
        <v>6.6037735849056603E-2</v>
      </c>
      <c r="P177" s="65">
        <f>VLOOKUP(C177,'5th Cycle APR Raw Data-Last'!$A$3:$S$1377,14,FALSE)</f>
        <v>141</v>
      </c>
      <c r="Q177" s="65">
        <f>SUMIF('5th Cycle APR Raw Data-Last'!$A$3:$A$1377,'5th Cycle Summary-Final2'!$C177,'5th Cycle APR Raw Data-Last'!$O$3:$O$1377)</f>
        <v>4</v>
      </c>
      <c r="R177" s="65">
        <f t="shared" si="19"/>
        <v>137</v>
      </c>
      <c r="S177" s="66">
        <f t="shared" si="20"/>
        <v>2.8368794326241134E-2</v>
      </c>
      <c r="T177" s="65">
        <f>VLOOKUP(C177,'5th Cycle APR Raw Data-Last'!$A$3:$S$1377,16,FALSE)</f>
        <v>403</v>
      </c>
      <c r="U177" s="65">
        <f>SUMIF('5th Cycle APR Raw Data-Last'!$A$3:$A$1377,'5th Cycle Summary-Final2'!$C177,'5th Cycle APR Raw Data-Last'!$Q$3:$Q$1377)</f>
        <v>172</v>
      </c>
      <c r="V177" s="65">
        <f t="shared" si="21"/>
        <v>231</v>
      </c>
      <c r="W177" s="66">
        <f t="shared" si="22"/>
        <v>0.42679900744416871</v>
      </c>
      <c r="X177" s="65">
        <f>VLOOKUP(C177,'5th Cycle APR Raw Data-Last'!$A$3:$S$1377,18,FALSE)</f>
        <v>835</v>
      </c>
      <c r="Y177" s="65">
        <f>SUMIF('5th Cycle APR Raw Data-Last'!$A$3:$A$1377,'5th Cycle Summary-Final2'!$C177,'5th Cycle APR Raw Data-Last'!$S$3:$S$1377)</f>
        <v>183</v>
      </c>
      <c r="Z177" s="65">
        <f t="shared" si="23"/>
        <v>652</v>
      </c>
      <c r="AA177"/>
    </row>
    <row r="178" spans="1:27" s="2" customFormat="1" ht="12.75" customHeight="1" x14ac:dyDescent="0.2">
      <c r="A178" s="2" t="s">
        <v>16</v>
      </c>
      <c r="B178" s="2" t="s">
        <v>8</v>
      </c>
      <c r="C178" s="10" t="s">
        <v>1067</v>
      </c>
      <c r="D178" s="65">
        <f>VLOOKUP(C178,'5th Cycle APR Raw Data-Last'!$A$3:$S$1377,6,FALSE)</f>
        <v>51</v>
      </c>
      <c r="E178" s="65">
        <f>SUMIF('5th Cycle APR Raw Data-Last'!$A$3:$A$1377,'5th Cycle Summary-Final2'!$C178,'5th Cycle APR Raw Data-Last'!G$3:G$1377)</f>
        <v>0</v>
      </c>
      <c r="F178" s="65">
        <f>SUMIF('5th Cycle APR Raw Data-Last'!$A$3:$A$1377,'5th Cycle Summary-Final2'!$C178,'5th Cycle APR Raw Data-Last'!H$3:H$1377)</f>
        <v>0</v>
      </c>
      <c r="G178" s="65">
        <f>SUMIF('5th Cycle APR Raw Data-Last'!$A$3:$A$1377,'5th Cycle Summary-Final2'!$C178,'5th Cycle APR Raw Data-Last'!I$3:I$1377)</f>
        <v>0</v>
      </c>
      <c r="H178" s="65">
        <f t="shared" si="24"/>
        <v>51</v>
      </c>
      <c r="I178" s="66">
        <f t="shared" si="25"/>
        <v>0</v>
      </c>
      <c r="J178" s="65">
        <f>VLOOKUP(C178,'5th Cycle APR Raw Data-Last'!$A$3:$S$1377,10,FALSE)</f>
        <v>30</v>
      </c>
      <c r="K178" s="65">
        <f>SUMIF('5th Cycle APR Raw Data-Last'!$A$3:$A$1377,'5th Cycle Summary-Final2'!$C178,'5th Cycle APR Raw Data-Last'!K$3:K$1377)</f>
        <v>1</v>
      </c>
      <c r="L178" s="65">
        <f>SUMIF('5th Cycle APR Raw Data-Last'!$A$3:$A$1377,'5th Cycle Summary-Final2'!$C178,'5th Cycle APR Raw Data-Last'!L$3:L$1377)</f>
        <v>0</v>
      </c>
      <c r="M178" s="65">
        <f>SUMIF('5th Cycle APR Raw Data-Last'!$A$3:$A$1377,'5th Cycle Summary-Final2'!$C178,'5th Cycle APR Raw Data-Last'!M$3:M$1377)</f>
        <v>1</v>
      </c>
      <c r="N178" s="65">
        <f t="shared" si="26"/>
        <v>29</v>
      </c>
      <c r="O178" s="66">
        <f t="shared" si="18"/>
        <v>3.3333333333333333E-2</v>
      </c>
      <c r="P178" s="65">
        <f>VLOOKUP(C178,'5th Cycle APR Raw Data-Last'!$A$3:$S$1377,14,FALSE)</f>
        <v>32</v>
      </c>
      <c r="Q178" s="65">
        <f>SUMIF('5th Cycle APR Raw Data-Last'!$A$3:$A$1377,'5th Cycle Summary-Final2'!$C178,'5th Cycle APR Raw Data-Last'!$O$3:$O$1377)</f>
        <v>46</v>
      </c>
      <c r="R178" s="65">
        <f t="shared" si="19"/>
        <v>0</v>
      </c>
      <c r="S178" s="66">
        <f t="shared" si="20"/>
        <v>1.4375</v>
      </c>
      <c r="T178" s="65">
        <f>VLOOKUP(C178,'5th Cycle APR Raw Data-Last'!$A$3:$S$1377,16,FALSE)</f>
        <v>67</v>
      </c>
      <c r="U178" s="65">
        <f>SUMIF('5th Cycle APR Raw Data-Last'!$A$3:$A$1377,'5th Cycle Summary-Final2'!$C178,'5th Cycle APR Raw Data-Last'!$Q$3:$Q$1377)</f>
        <v>56</v>
      </c>
      <c r="V178" s="65">
        <f t="shared" si="21"/>
        <v>11</v>
      </c>
      <c r="W178" s="66">
        <f t="shared" si="22"/>
        <v>0.83582089552238803</v>
      </c>
      <c r="X178" s="65">
        <f>VLOOKUP(C178,'5th Cycle APR Raw Data-Last'!$A$3:$S$1377,18,FALSE)</f>
        <v>180</v>
      </c>
      <c r="Y178" s="65">
        <f>SUMIF('5th Cycle APR Raw Data-Last'!$A$3:$A$1377,'5th Cycle Summary-Final2'!$C178,'5th Cycle APR Raw Data-Last'!$S$3:$S$1377)</f>
        <v>103</v>
      </c>
      <c r="Z178" s="65">
        <f t="shared" si="23"/>
        <v>91</v>
      </c>
      <c r="AA178"/>
    </row>
    <row r="179" spans="1:27" s="2" customFormat="1" ht="12.75" customHeight="1" x14ac:dyDescent="0.2">
      <c r="A179" s="2" t="s">
        <v>16</v>
      </c>
      <c r="B179" s="2" t="s">
        <v>8</v>
      </c>
      <c r="C179" s="10" t="s">
        <v>260</v>
      </c>
      <c r="D179" s="65">
        <f>VLOOKUP(C179,'5th Cycle APR Raw Data-Last'!$A$3:$S$1377,6,FALSE)</f>
        <v>8</v>
      </c>
      <c r="E179" s="65">
        <f>SUMIF('5th Cycle APR Raw Data-Last'!$A$3:$A$1377,'5th Cycle Summary-Final2'!$C179,'5th Cycle APR Raw Data-Last'!G$3:G$1377)</f>
        <v>0</v>
      </c>
      <c r="F179" s="65">
        <f>SUMIF('5th Cycle APR Raw Data-Last'!$A$3:$A$1377,'5th Cycle Summary-Final2'!$C179,'5th Cycle APR Raw Data-Last'!H$3:H$1377)</f>
        <v>0</v>
      </c>
      <c r="G179" s="65">
        <f>SUMIF('5th Cycle APR Raw Data-Last'!$A$3:$A$1377,'5th Cycle Summary-Final2'!$C179,'5th Cycle APR Raw Data-Last'!I$3:I$1377)</f>
        <v>0</v>
      </c>
      <c r="H179" s="65">
        <f t="shared" si="24"/>
        <v>8</v>
      </c>
      <c r="I179" s="66">
        <f t="shared" si="25"/>
        <v>0</v>
      </c>
      <c r="J179" s="65">
        <f>VLOOKUP(C179,'5th Cycle APR Raw Data-Last'!$A$3:$S$1377,10,FALSE)</f>
        <v>5</v>
      </c>
      <c r="K179" s="65">
        <f>SUMIF('5th Cycle APR Raw Data-Last'!$A$3:$A$1377,'5th Cycle Summary-Final2'!$C179,'5th Cycle APR Raw Data-Last'!K$3:K$1377)</f>
        <v>8</v>
      </c>
      <c r="L179" s="65">
        <f>SUMIF('5th Cycle APR Raw Data-Last'!$A$3:$A$1377,'5th Cycle Summary-Final2'!$C179,'5th Cycle APR Raw Data-Last'!L$3:L$1377)</f>
        <v>8</v>
      </c>
      <c r="M179" s="65">
        <f>SUMIF('5th Cycle APR Raw Data-Last'!$A$3:$A$1377,'5th Cycle Summary-Final2'!$C179,'5th Cycle APR Raw Data-Last'!M$3:M$1377)</f>
        <v>0</v>
      </c>
      <c r="N179" s="65">
        <f t="shared" si="26"/>
        <v>0</v>
      </c>
      <c r="O179" s="66">
        <f t="shared" si="18"/>
        <v>1.6</v>
      </c>
      <c r="P179" s="65">
        <f>VLOOKUP(C179,'5th Cycle APR Raw Data-Last'!$A$3:$S$1377,14,FALSE)</f>
        <v>5</v>
      </c>
      <c r="Q179" s="65">
        <f>SUMIF('5th Cycle APR Raw Data-Last'!$A$3:$A$1377,'5th Cycle Summary-Final2'!$C179,'5th Cycle APR Raw Data-Last'!$O$3:$O$1377)</f>
        <v>4</v>
      </c>
      <c r="R179" s="65">
        <f t="shared" si="19"/>
        <v>1</v>
      </c>
      <c r="S179" s="66">
        <f t="shared" si="20"/>
        <v>0.8</v>
      </c>
      <c r="T179" s="65">
        <f>VLOOKUP(C179,'5th Cycle APR Raw Data-Last'!$A$3:$S$1377,16,FALSE)</f>
        <v>13</v>
      </c>
      <c r="U179" s="65">
        <f>SUMIF('5th Cycle APR Raw Data-Last'!$A$3:$A$1377,'5th Cycle Summary-Final2'!$C179,'5th Cycle APR Raw Data-Last'!$Q$3:$Q$1377)</f>
        <v>40</v>
      </c>
      <c r="V179" s="65">
        <f t="shared" si="21"/>
        <v>0</v>
      </c>
      <c r="W179" s="66">
        <f t="shared" si="22"/>
        <v>3.0769230769230771</v>
      </c>
      <c r="X179" s="65">
        <f>VLOOKUP(C179,'5th Cycle APR Raw Data-Last'!$A$3:$S$1377,18,FALSE)</f>
        <v>31</v>
      </c>
      <c r="Y179" s="65">
        <f>SUMIF('5th Cycle APR Raw Data-Last'!$A$3:$A$1377,'5th Cycle Summary-Final2'!$C179,'5th Cycle APR Raw Data-Last'!$S$3:$S$1377)</f>
        <v>52</v>
      </c>
      <c r="Z179" s="65">
        <f t="shared" si="23"/>
        <v>9</v>
      </c>
      <c r="AA179"/>
    </row>
    <row r="180" spans="1:27" s="2" customFormat="1" ht="12.75" customHeight="1" x14ac:dyDescent="0.2">
      <c r="A180" s="2" t="s">
        <v>16</v>
      </c>
      <c r="B180" s="2" t="s">
        <v>8</v>
      </c>
      <c r="C180" s="10" t="s">
        <v>970</v>
      </c>
      <c r="D180" s="65">
        <f>VLOOKUP(C180,'5th Cycle APR Raw Data-Last'!$A$3:$S$1377,6,FALSE)</f>
        <v>4</v>
      </c>
      <c r="E180" s="65">
        <f>SUMIF('5th Cycle APR Raw Data-Last'!$A$3:$A$1377,'5th Cycle Summary-Final2'!$C180,'5th Cycle APR Raw Data-Last'!G$3:G$1377)</f>
        <v>1</v>
      </c>
      <c r="F180" s="65">
        <f>SUMIF('5th Cycle APR Raw Data-Last'!$A$3:$A$1377,'5th Cycle Summary-Final2'!$C180,'5th Cycle APR Raw Data-Last'!H$3:H$1377)</f>
        <v>1</v>
      </c>
      <c r="G180" s="65">
        <f>SUMIF('5th Cycle APR Raw Data-Last'!$A$3:$A$1377,'5th Cycle Summary-Final2'!$C180,'5th Cycle APR Raw Data-Last'!I$3:I$1377)</f>
        <v>0</v>
      </c>
      <c r="H180" s="65">
        <f t="shared" si="24"/>
        <v>3</v>
      </c>
      <c r="I180" s="66">
        <f t="shared" si="25"/>
        <v>0.25</v>
      </c>
      <c r="J180" s="65">
        <f>VLOOKUP(C180,'5th Cycle APR Raw Data-Last'!$A$3:$S$1377,10,FALSE)</f>
        <v>2</v>
      </c>
      <c r="K180" s="65">
        <f>SUMIF('5th Cycle APR Raw Data-Last'!$A$3:$A$1377,'5th Cycle Summary-Final2'!$C180,'5th Cycle APR Raw Data-Last'!K$3:K$1377)</f>
        <v>1</v>
      </c>
      <c r="L180" s="65">
        <f>SUMIF('5th Cycle APR Raw Data-Last'!$A$3:$A$1377,'5th Cycle Summary-Final2'!$C180,'5th Cycle APR Raw Data-Last'!L$3:L$1377)</f>
        <v>1</v>
      </c>
      <c r="M180" s="65">
        <f>SUMIF('5th Cycle APR Raw Data-Last'!$A$3:$A$1377,'5th Cycle Summary-Final2'!$C180,'5th Cycle APR Raw Data-Last'!M$3:M$1377)</f>
        <v>0</v>
      </c>
      <c r="N180" s="65">
        <f t="shared" si="26"/>
        <v>1</v>
      </c>
      <c r="O180" s="66">
        <f t="shared" si="18"/>
        <v>0.5</v>
      </c>
      <c r="P180" s="65">
        <f>VLOOKUP(C180,'5th Cycle APR Raw Data-Last'!$A$3:$S$1377,14,FALSE)</f>
        <v>3</v>
      </c>
      <c r="Q180" s="65">
        <f>SUMIF('5th Cycle APR Raw Data-Last'!$A$3:$A$1377,'5th Cycle Summary-Final2'!$C180,'5th Cycle APR Raw Data-Last'!$O$3:$O$1377)</f>
        <v>9</v>
      </c>
      <c r="R180" s="65">
        <f t="shared" si="19"/>
        <v>0</v>
      </c>
      <c r="S180" s="66">
        <f t="shared" si="20"/>
        <v>3</v>
      </c>
      <c r="T180" s="65">
        <f>VLOOKUP(C180,'5th Cycle APR Raw Data-Last'!$A$3:$S$1377,16,FALSE)</f>
        <v>8</v>
      </c>
      <c r="U180" s="65">
        <f>SUMIF('5th Cycle APR Raw Data-Last'!$A$3:$A$1377,'5th Cycle Summary-Final2'!$C180,'5th Cycle APR Raw Data-Last'!$Q$3:$Q$1377)</f>
        <v>14</v>
      </c>
      <c r="V180" s="65">
        <f t="shared" si="21"/>
        <v>0</v>
      </c>
      <c r="W180" s="66">
        <f t="shared" si="22"/>
        <v>1.75</v>
      </c>
      <c r="X180" s="65">
        <f>VLOOKUP(C180,'5th Cycle APR Raw Data-Last'!$A$3:$S$1377,18,FALSE)</f>
        <v>17</v>
      </c>
      <c r="Y180" s="65">
        <f>SUMIF('5th Cycle APR Raw Data-Last'!$A$3:$A$1377,'5th Cycle Summary-Final2'!$C180,'5th Cycle APR Raw Data-Last'!$S$3:$S$1377)</f>
        <v>25</v>
      </c>
      <c r="Z180" s="65">
        <f t="shared" si="23"/>
        <v>4</v>
      </c>
      <c r="AA180"/>
    </row>
    <row r="181" spans="1:27" s="2" customFormat="1" ht="12.75" customHeight="1" x14ac:dyDescent="0.2">
      <c r="A181" s="2" t="s">
        <v>142</v>
      </c>
      <c r="B181" s="2" t="s">
        <v>13</v>
      </c>
      <c r="C181" s="10" t="s">
        <v>141</v>
      </c>
      <c r="D181" s="65">
        <f>VLOOKUP(C181,'5th Cycle APR Raw Data-Last'!$A$3:$S$1377,6,FALSE)</f>
        <v>122</v>
      </c>
      <c r="E181" s="65">
        <f>SUMIF('5th Cycle APR Raw Data-Last'!$A$3:$A$1377,'5th Cycle Summary-Final2'!$C181,'5th Cycle APR Raw Data-Last'!G$3:G$1377)</f>
        <v>15</v>
      </c>
      <c r="F181" s="65">
        <f>SUMIF('5th Cycle APR Raw Data-Last'!$A$3:$A$1377,'5th Cycle Summary-Final2'!$C181,'5th Cycle APR Raw Data-Last'!H$3:H$1377)</f>
        <v>15</v>
      </c>
      <c r="G181" s="65">
        <f>SUMIF('5th Cycle APR Raw Data-Last'!$A$3:$A$1377,'5th Cycle Summary-Final2'!$C181,'5th Cycle APR Raw Data-Last'!I$3:I$1377)</f>
        <v>0</v>
      </c>
      <c r="H181" s="65">
        <f t="shared" si="24"/>
        <v>107</v>
      </c>
      <c r="I181" s="66">
        <f t="shared" si="25"/>
        <v>0.12295081967213115</v>
      </c>
      <c r="J181" s="65">
        <f>VLOOKUP(C181,'5th Cycle APR Raw Data-Last'!$A$3:$S$1377,10,FALSE)</f>
        <v>88</v>
      </c>
      <c r="K181" s="65">
        <f>SUMIF('5th Cycle APR Raw Data-Last'!$A$3:$A$1377,'5th Cycle Summary-Final2'!$C181,'5th Cycle APR Raw Data-Last'!K$3:K$1377)</f>
        <v>76</v>
      </c>
      <c r="L181" s="65">
        <f>SUMIF('5th Cycle APR Raw Data-Last'!$A$3:$A$1377,'5th Cycle Summary-Final2'!$C181,'5th Cycle APR Raw Data-Last'!L$3:L$1377)</f>
        <v>72</v>
      </c>
      <c r="M181" s="65">
        <f>SUMIF('5th Cycle APR Raw Data-Last'!$A$3:$A$1377,'5th Cycle Summary-Final2'!$C181,'5th Cycle APR Raw Data-Last'!M$3:M$1377)</f>
        <v>4</v>
      </c>
      <c r="N181" s="65">
        <f t="shared" si="26"/>
        <v>12</v>
      </c>
      <c r="O181" s="66">
        <f t="shared" si="18"/>
        <v>0.86363636363636365</v>
      </c>
      <c r="P181" s="65">
        <f>VLOOKUP(C181,'5th Cycle APR Raw Data-Last'!$A$3:$S$1377,14,FALSE)</f>
        <v>100</v>
      </c>
      <c r="Q181" s="65">
        <f>SUMIF('5th Cycle APR Raw Data-Last'!$A$3:$A$1377,'5th Cycle Summary-Final2'!$C181,'5th Cycle APR Raw Data-Last'!$O$3:$O$1377)</f>
        <v>2</v>
      </c>
      <c r="R181" s="65">
        <f t="shared" si="19"/>
        <v>98</v>
      </c>
      <c r="S181" s="66">
        <f t="shared" si="20"/>
        <v>0.02</v>
      </c>
      <c r="T181" s="65">
        <f>VLOOKUP(C181,'5th Cycle APR Raw Data-Last'!$A$3:$S$1377,16,FALSE)</f>
        <v>220</v>
      </c>
      <c r="U181" s="65">
        <f>SUMIF('5th Cycle APR Raw Data-Last'!$A$3:$A$1377,'5th Cycle Summary-Final2'!$C181,'5th Cycle APR Raw Data-Last'!$Q$3:$Q$1377)</f>
        <v>43</v>
      </c>
      <c r="V181" s="65">
        <f t="shared" si="21"/>
        <v>177</v>
      </c>
      <c r="W181" s="66">
        <f t="shared" si="22"/>
        <v>0.19545454545454546</v>
      </c>
      <c r="X181" s="65">
        <f>VLOOKUP(C181,'5th Cycle APR Raw Data-Last'!$A$3:$S$1377,18,FALSE)</f>
        <v>530</v>
      </c>
      <c r="Y181" s="65">
        <f>SUMIF('5th Cycle APR Raw Data-Last'!$A$3:$A$1377,'5th Cycle Summary-Final2'!$C181,'5th Cycle APR Raw Data-Last'!$S$3:$S$1377)</f>
        <v>136</v>
      </c>
      <c r="Z181" s="65">
        <f t="shared" si="23"/>
        <v>394</v>
      </c>
      <c r="AA181"/>
    </row>
    <row r="182" spans="1:27" s="2" customFormat="1" ht="12.75" customHeight="1" x14ac:dyDescent="0.2">
      <c r="A182" s="2" t="s">
        <v>142</v>
      </c>
      <c r="B182" s="2" t="s">
        <v>13</v>
      </c>
      <c r="C182" s="10" t="s">
        <v>209</v>
      </c>
      <c r="D182" s="65">
        <f>VLOOKUP(C182,'5th Cycle APR Raw Data-Last'!$A$3:$S$1377,6,FALSE)</f>
        <v>174</v>
      </c>
      <c r="E182" s="65">
        <f>SUMIF('5th Cycle APR Raw Data-Last'!$A$3:$A$1377,'5th Cycle Summary-Final2'!$C182,'5th Cycle APR Raw Data-Last'!G$3:G$1377)</f>
        <v>49</v>
      </c>
      <c r="F182" s="65">
        <f>SUMIF('5th Cycle APR Raw Data-Last'!$A$3:$A$1377,'5th Cycle Summary-Final2'!$C182,'5th Cycle APR Raw Data-Last'!H$3:H$1377)</f>
        <v>41</v>
      </c>
      <c r="G182" s="65">
        <f>SUMIF('5th Cycle APR Raw Data-Last'!$A$3:$A$1377,'5th Cycle Summary-Final2'!$C182,'5th Cycle APR Raw Data-Last'!I$3:I$1377)</f>
        <v>8</v>
      </c>
      <c r="H182" s="65">
        <f t="shared" si="24"/>
        <v>125</v>
      </c>
      <c r="I182" s="66">
        <f t="shared" si="25"/>
        <v>0.28160919540229884</v>
      </c>
      <c r="J182" s="65">
        <f>VLOOKUP(C182,'5th Cycle APR Raw Data-Last'!$A$3:$S$1377,10,FALSE)</f>
        <v>126</v>
      </c>
      <c r="K182" s="65">
        <f>SUMIF('5th Cycle APR Raw Data-Last'!$A$3:$A$1377,'5th Cycle Summary-Final2'!$C182,'5th Cycle APR Raw Data-Last'!K$3:K$1377)</f>
        <v>73</v>
      </c>
      <c r="L182" s="65">
        <f>SUMIF('5th Cycle APR Raw Data-Last'!$A$3:$A$1377,'5th Cycle Summary-Final2'!$C182,'5th Cycle APR Raw Data-Last'!L$3:L$1377)</f>
        <v>55</v>
      </c>
      <c r="M182" s="65">
        <f>SUMIF('5th Cycle APR Raw Data-Last'!$A$3:$A$1377,'5th Cycle Summary-Final2'!$C182,'5th Cycle APR Raw Data-Last'!M$3:M$1377)</f>
        <v>18</v>
      </c>
      <c r="N182" s="65">
        <f t="shared" si="26"/>
        <v>53</v>
      </c>
      <c r="O182" s="66">
        <f t="shared" si="18"/>
        <v>0.57936507936507942</v>
      </c>
      <c r="P182" s="65">
        <f>VLOOKUP(C182,'5th Cycle APR Raw Data-Last'!$A$3:$S$1377,14,FALSE)</f>
        <v>150</v>
      </c>
      <c r="Q182" s="65">
        <f>SUMIF('5th Cycle APR Raw Data-Last'!$A$3:$A$1377,'5th Cycle Summary-Final2'!$C182,'5th Cycle APR Raw Data-Last'!$O$3:$O$1377)</f>
        <v>110</v>
      </c>
      <c r="R182" s="65">
        <f t="shared" si="19"/>
        <v>40</v>
      </c>
      <c r="S182" s="66">
        <f t="shared" si="20"/>
        <v>0.73333333333333328</v>
      </c>
      <c r="T182" s="65">
        <f>VLOOKUP(C182,'5th Cycle APR Raw Data-Last'!$A$3:$S$1377,16,FALSE)</f>
        <v>314</v>
      </c>
      <c r="U182" s="65">
        <f>SUMIF('5th Cycle APR Raw Data-Last'!$A$3:$A$1377,'5th Cycle Summary-Final2'!$C182,'5th Cycle APR Raw Data-Last'!$Q$3:$Q$1377)</f>
        <v>259</v>
      </c>
      <c r="V182" s="65">
        <f t="shared" si="21"/>
        <v>55</v>
      </c>
      <c r="W182" s="66">
        <f t="shared" si="22"/>
        <v>0.82484076433121023</v>
      </c>
      <c r="X182" s="65">
        <f>VLOOKUP(C182,'5th Cycle APR Raw Data-Last'!$A$3:$S$1377,18,FALSE)</f>
        <v>764</v>
      </c>
      <c r="Y182" s="65">
        <f>SUMIF('5th Cycle APR Raw Data-Last'!$A$3:$A$1377,'5th Cycle Summary-Final2'!$C182,'5th Cycle APR Raw Data-Last'!$S$3:$S$1377)</f>
        <v>491</v>
      </c>
      <c r="Z182" s="65">
        <f t="shared" si="23"/>
        <v>273</v>
      </c>
      <c r="AA182"/>
    </row>
    <row r="183" spans="1:27" s="2" customFormat="1" ht="12.75" customHeight="1" x14ac:dyDescent="0.2">
      <c r="A183" s="2" t="s">
        <v>142</v>
      </c>
      <c r="B183" s="2" t="s">
        <v>13</v>
      </c>
      <c r="C183" s="10" t="s">
        <v>1022</v>
      </c>
      <c r="D183" s="65">
        <f>VLOOKUP(C183,'5th Cycle APR Raw Data-Last'!$A$3:$S$1377,6,FALSE)</f>
        <v>305</v>
      </c>
      <c r="E183" s="65">
        <f>SUMIF('5th Cycle APR Raw Data-Last'!$A$3:$A$1377,'5th Cycle Summary-Final2'!$C183,'5th Cycle APR Raw Data-Last'!G$3:G$1377)</f>
        <v>0</v>
      </c>
      <c r="F183" s="65">
        <f>SUMIF('5th Cycle APR Raw Data-Last'!$A$3:$A$1377,'5th Cycle Summary-Final2'!$C183,'5th Cycle APR Raw Data-Last'!H$3:H$1377)</f>
        <v>0</v>
      </c>
      <c r="G183" s="65">
        <f>SUMIF('5th Cycle APR Raw Data-Last'!$A$3:$A$1377,'5th Cycle Summary-Final2'!$C183,'5th Cycle APR Raw Data-Last'!I$3:I$1377)</f>
        <v>0</v>
      </c>
      <c r="H183" s="65">
        <f t="shared" si="24"/>
        <v>305</v>
      </c>
      <c r="I183" s="66">
        <f t="shared" si="25"/>
        <v>0</v>
      </c>
      <c r="J183" s="65">
        <f>VLOOKUP(C183,'5th Cycle APR Raw Data-Last'!$A$3:$S$1377,10,FALSE)</f>
        <v>230</v>
      </c>
      <c r="K183" s="65">
        <f>SUMIF('5th Cycle APR Raw Data-Last'!$A$3:$A$1377,'5th Cycle Summary-Final2'!$C183,'5th Cycle APR Raw Data-Last'!K$3:K$1377)</f>
        <v>0</v>
      </c>
      <c r="L183" s="65">
        <f>SUMIF('5th Cycle APR Raw Data-Last'!$A$3:$A$1377,'5th Cycle Summary-Final2'!$C183,'5th Cycle APR Raw Data-Last'!L$3:L$1377)</f>
        <v>0</v>
      </c>
      <c r="M183" s="65">
        <f>SUMIF('5th Cycle APR Raw Data-Last'!$A$3:$A$1377,'5th Cycle Summary-Final2'!$C183,'5th Cycle APR Raw Data-Last'!M$3:M$1377)</f>
        <v>0</v>
      </c>
      <c r="N183" s="65">
        <f t="shared" si="26"/>
        <v>230</v>
      </c>
      <c r="O183" s="66">
        <f t="shared" si="18"/>
        <v>0</v>
      </c>
      <c r="P183" s="65">
        <f>VLOOKUP(C183,'5th Cycle APR Raw Data-Last'!$A$3:$S$1377,14,FALSE)</f>
        <v>248</v>
      </c>
      <c r="Q183" s="65">
        <f>SUMIF('5th Cycle APR Raw Data-Last'!$A$3:$A$1377,'5th Cycle Summary-Final2'!$C183,'5th Cycle APR Raw Data-Last'!$O$3:$O$1377)</f>
        <v>0</v>
      </c>
      <c r="R183" s="65">
        <f t="shared" si="19"/>
        <v>248</v>
      </c>
      <c r="S183" s="66">
        <f t="shared" si="20"/>
        <v>0</v>
      </c>
      <c r="T183" s="65">
        <f>VLOOKUP(C183,'5th Cycle APR Raw Data-Last'!$A$3:$S$1377,16,FALSE)</f>
        <v>476</v>
      </c>
      <c r="U183" s="65">
        <f>SUMIF('5th Cycle APR Raw Data-Last'!$A$3:$A$1377,'5th Cycle Summary-Final2'!$C183,'5th Cycle APR Raw Data-Last'!$Q$3:$Q$1377)</f>
        <v>391</v>
      </c>
      <c r="V183" s="65">
        <f t="shared" si="21"/>
        <v>85</v>
      </c>
      <c r="W183" s="66">
        <f t="shared" si="22"/>
        <v>0.8214285714285714</v>
      </c>
      <c r="X183" s="65">
        <f>VLOOKUP(C183,'5th Cycle APR Raw Data-Last'!$A$3:$S$1377,18,FALSE)</f>
        <v>1259</v>
      </c>
      <c r="Y183" s="65">
        <f>SUMIF('5th Cycle APR Raw Data-Last'!$A$3:$A$1377,'5th Cycle Summary-Final2'!$C183,'5th Cycle APR Raw Data-Last'!$S$3:$S$1377)</f>
        <v>391</v>
      </c>
      <c r="Z183" s="65">
        <f t="shared" si="23"/>
        <v>868</v>
      </c>
      <c r="AA183"/>
    </row>
    <row r="184" spans="1:27" s="2" customFormat="1" ht="12.75" customHeight="1" x14ac:dyDescent="0.2">
      <c r="A184" s="2" t="s">
        <v>12</v>
      </c>
      <c r="B184" s="2" t="s">
        <v>3</v>
      </c>
      <c r="C184" s="10" t="s">
        <v>11</v>
      </c>
      <c r="D184" s="65">
        <f>VLOOKUP(C184,'5th Cycle APR Raw Data-Last'!$A$3:$S$1377,6,FALSE)</f>
        <v>210</v>
      </c>
      <c r="E184" s="65">
        <f>SUMIF('5th Cycle APR Raw Data-Last'!$A$3:$A$1377,'5th Cycle Summary-Final2'!$C184,'5th Cycle APR Raw Data-Last'!G$3:G$1377)</f>
        <v>83</v>
      </c>
      <c r="F184" s="65">
        <f>SUMIF('5th Cycle APR Raw Data-Last'!$A$3:$A$1377,'5th Cycle Summary-Final2'!$C184,'5th Cycle APR Raw Data-Last'!H$3:H$1377)</f>
        <v>83</v>
      </c>
      <c r="G184" s="65">
        <f>SUMIF('5th Cycle APR Raw Data-Last'!$A$3:$A$1377,'5th Cycle Summary-Final2'!$C184,'5th Cycle APR Raw Data-Last'!I$3:I$1377)</f>
        <v>0</v>
      </c>
      <c r="H184" s="65">
        <f t="shared" si="24"/>
        <v>127</v>
      </c>
      <c r="I184" s="66">
        <f t="shared" si="25"/>
        <v>0.39523809523809522</v>
      </c>
      <c r="J184" s="65">
        <f>VLOOKUP(C184,'5th Cycle APR Raw Data-Last'!$A$3:$S$1377,10,FALSE)</f>
        <v>80</v>
      </c>
      <c r="K184" s="65">
        <f>SUMIF('5th Cycle APR Raw Data-Last'!$A$3:$A$1377,'5th Cycle Summary-Final2'!$C184,'5th Cycle APR Raw Data-Last'!K$3:K$1377)</f>
        <v>335</v>
      </c>
      <c r="L184" s="65">
        <f>SUMIF('5th Cycle APR Raw Data-Last'!$A$3:$A$1377,'5th Cycle Summary-Final2'!$C184,'5th Cycle APR Raw Data-Last'!L$3:L$1377)</f>
        <v>335</v>
      </c>
      <c r="M184" s="65">
        <f>SUMIF('5th Cycle APR Raw Data-Last'!$A$3:$A$1377,'5th Cycle Summary-Final2'!$C184,'5th Cycle APR Raw Data-Last'!M$3:M$1377)</f>
        <v>0</v>
      </c>
      <c r="N184" s="65">
        <f t="shared" si="26"/>
        <v>0</v>
      </c>
      <c r="O184" s="66">
        <f t="shared" si="18"/>
        <v>4.1875</v>
      </c>
      <c r="P184" s="65">
        <f>VLOOKUP(C184,'5th Cycle APR Raw Data-Last'!$A$3:$S$1377,14,FALSE)</f>
        <v>7</v>
      </c>
      <c r="Q184" s="65">
        <f>SUMIF('5th Cycle APR Raw Data-Last'!$A$3:$A$1377,'5th Cycle Summary-Final2'!$C184,'5th Cycle APR Raw Data-Last'!$O$3:$O$1377)</f>
        <v>839</v>
      </c>
      <c r="R184" s="65">
        <f t="shared" si="19"/>
        <v>0</v>
      </c>
      <c r="S184" s="66">
        <f t="shared" si="20"/>
        <v>119.85714285714286</v>
      </c>
      <c r="T184" s="65">
        <f>VLOOKUP(C184,'5th Cycle APR Raw Data-Last'!$A$3:$S$1377,16,FALSE)</f>
        <v>18</v>
      </c>
      <c r="U184" s="65">
        <f>SUMIF('5th Cycle APR Raw Data-Last'!$A$3:$A$1377,'5th Cycle Summary-Final2'!$C184,'5th Cycle APR Raw Data-Last'!$Q$3:$Q$1377)</f>
        <v>0</v>
      </c>
      <c r="V184" s="65">
        <f t="shared" si="21"/>
        <v>18</v>
      </c>
      <c r="W184" s="66">
        <f t="shared" si="22"/>
        <v>0</v>
      </c>
      <c r="X184" s="65">
        <f>VLOOKUP(C184,'5th Cycle APR Raw Data-Last'!$A$3:$S$1377,18,FALSE)</f>
        <v>315</v>
      </c>
      <c r="Y184" s="65">
        <f>SUMIF('5th Cycle APR Raw Data-Last'!$A$3:$A$1377,'5th Cycle Summary-Final2'!$C184,'5th Cycle APR Raw Data-Last'!$S$3:$S$1377)</f>
        <v>1257</v>
      </c>
      <c r="Z184" s="65">
        <f t="shared" si="23"/>
        <v>145</v>
      </c>
      <c r="AA184"/>
    </row>
    <row r="185" spans="1:27" s="2" customFormat="1" ht="12.75" customHeight="1" x14ac:dyDescent="0.2">
      <c r="A185" s="2" t="s">
        <v>12</v>
      </c>
      <c r="B185" s="2" t="s">
        <v>3</v>
      </c>
      <c r="C185" s="10" t="s">
        <v>17</v>
      </c>
      <c r="D185" s="65">
        <f>VLOOKUP(C185,'5th Cycle APR Raw Data-Last'!$A$3:$S$1377,6,FALSE)</f>
        <v>1256</v>
      </c>
      <c r="E185" s="65">
        <f>SUMIF('5th Cycle APR Raw Data-Last'!$A$3:$A$1377,'5th Cycle Summary-Final2'!$C185,'5th Cycle APR Raw Data-Last'!G$3:G$1377)</f>
        <v>71</v>
      </c>
      <c r="F185" s="65">
        <f>SUMIF('5th Cycle APR Raw Data-Last'!$A$3:$A$1377,'5th Cycle Summary-Final2'!$C185,'5th Cycle APR Raw Data-Last'!H$3:H$1377)</f>
        <v>71</v>
      </c>
      <c r="G185" s="65">
        <f>SUMIF('5th Cycle APR Raw Data-Last'!$A$3:$A$1377,'5th Cycle Summary-Final2'!$C185,'5th Cycle APR Raw Data-Last'!I$3:I$1377)</f>
        <v>0</v>
      </c>
      <c r="H185" s="65">
        <f t="shared" si="24"/>
        <v>1185</v>
      </c>
      <c r="I185" s="66">
        <f t="shared" si="25"/>
        <v>5.6528662420382167E-2</v>
      </c>
      <c r="J185" s="65">
        <f>VLOOKUP(C185,'5th Cycle APR Raw Data-Last'!$A$3:$S$1377,10,FALSE)</f>
        <v>907</v>
      </c>
      <c r="K185" s="65">
        <f>SUMIF('5th Cycle APR Raw Data-Last'!$A$3:$A$1377,'5th Cycle Summary-Final2'!$C185,'5th Cycle APR Raw Data-Last'!K$3:K$1377)</f>
        <v>22</v>
      </c>
      <c r="L185" s="65">
        <f>SUMIF('5th Cycle APR Raw Data-Last'!$A$3:$A$1377,'5th Cycle Summary-Final2'!$C185,'5th Cycle APR Raw Data-Last'!L$3:L$1377)</f>
        <v>22</v>
      </c>
      <c r="M185" s="65">
        <f>SUMIF('5th Cycle APR Raw Data-Last'!$A$3:$A$1377,'5th Cycle Summary-Final2'!$C185,'5th Cycle APR Raw Data-Last'!M$3:M$1377)</f>
        <v>0</v>
      </c>
      <c r="N185" s="65">
        <f t="shared" si="26"/>
        <v>885</v>
      </c>
      <c r="O185" s="66">
        <f t="shared" si="18"/>
        <v>2.4255788313120176E-2</v>
      </c>
      <c r="P185" s="65">
        <f>VLOOKUP(C185,'5th Cycle APR Raw Data-Last'!$A$3:$S$1377,14,FALSE)</f>
        <v>1038</v>
      </c>
      <c r="Q185" s="65">
        <f>SUMIF('5th Cycle APR Raw Data-Last'!$A$3:$A$1377,'5th Cycle Summary-Final2'!$C185,'5th Cycle APR Raw Data-Last'!$O$3:$O$1377)</f>
        <v>44</v>
      </c>
      <c r="R185" s="65">
        <f t="shared" si="19"/>
        <v>994</v>
      </c>
      <c r="S185" s="66">
        <f t="shared" si="20"/>
        <v>4.238921001926782E-2</v>
      </c>
      <c r="T185" s="65">
        <f>VLOOKUP(C185,'5th Cycle APR Raw Data-Last'!$A$3:$S$1377,16,FALSE)</f>
        <v>2501</v>
      </c>
      <c r="U185" s="65">
        <f>SUMIF('5th Cycle APR Raw Data-Last'!$A$3:$A$1377,'5th Cycle Summary-Final2'!$C185,'5th Cycle APR Raw Data-Last'!$Q$3:$Q$1377)</f>
        <v>5290</v>
      </c>
      <c r="V185" s="65">
        <f t="shared" si="21"/>
        <v>0</v>
      </c>
      <c r="W185" s="66">
        <f t="shared" si="22"/>
        <v>2.1151539384246303</v>
      </c>
      <c r="X185" s="65">
        <f>VLOOKUP(C185,'5th Cycle APR Raw Data-Last'!$A$3:$S$1377,18,FALSE)</f>
        <v>5702</v>
      </c>
      <c r="Y185" s="65">
        <f>SUMIF('5th Cycle APR Raw Data-Last'!$A$3:$A$1377,'5th Cycle Summary-Final2'!$C185,'5th Cycle APR Raw Data-Last'!$S$3:$S$1377)</f>
        <v>5427</v>
      </c>
      <c r="Z185" s="65">
        <f t="shared" si="23"/>
        <v>3064</v>
      </c>
      <c r="AA185"/>
    </row>
    <row r="186" spans="1:27" s="2" customFormat="1" ht="12.75" customHeight="1" x14ac:dyDescent="0.2">
      <c r="A186" s="2" t="s">
        <v>12</v>
      </c>
      <c r="B186" s="2" t="s">
        <v>3</v>
      </c>
      <c r="C186" s="10" t="s">
        <v>51</v>
      </c>
      <c r="D186" s="65">
        <f>VLOOKUP(C186,'5th Cycle APR Raw Data-Last'!$A$3:$S$1377,6,FALSE)</f>
        <v>436</v>
      </c>
      <c r="E186" s="65">
        <f>SUMIF('5th Cycle APR Raw Data-Last'!$A$3:$A$1377,'5th Cycle Summary-Final2'!$C186,'5th Cycle APR Raw Data-Last'!G$3:G$1377)</f>
        <v>0</v>
      </c>
      <c r="F186" s="65">
        <f>SUMIF('5th Cycle APR Raw Data-Last'!$A$3:$A$1377,'5th Cycle Summary-Final2'!$C186,'5th Cycle APR Raw Data-Last'!H$3:H$1377)</f>
        <v>0</v>
      </c>
      <c r="G186" s="65">
        <f>SUMIF('5th Cycle APR Raw Data-Last'!$A$3:$A$1377,'5th Cycle Summary-Final2'!$C186,'5th Cycle APR Raw Data-Last'!I$3:I$1377)</f>
        <v>0</v>
      </c>
      <c r="H186" s="65">
        <f t="shared" si="24"/>
        <v>436</v>
      </c>
      <c r="I186" s="66">
        <f t="shared" si="25"/>
        <v>0</v>
      </c>
      <c r="J186" s="65">
        <f>VLOOKUP(C186,'5th Cycle APR Raw Data-Last'!$A$3:$S$1377,10,FALSE)</f>
        <v>305</v>
      </c>
      <c r="K186" s="65">
        <f>SUMIF('5th Cycle APR Raw Data-Last'!$A$3:$A$1377,'5th Cycle Summary-Final2'!$C186,'5th Cycle APR Raw Data-Last'!K$3:K$1377)</f>
        <v>0</v>
      </c>
      <c r="L186" s="65">
        <f>SUMIF('5th Cycle APR Raw Data-Last'!$A$3:$A$1377,'5th Cycle Summary-Final2'!$C186,'5th Cycle APR Raw Data-Last'!L$3:L$1377)</f>
        <v>0</v>
      </c>
      <c r="M186" s="65">
        <f>SUMIF('5th Cycle APR Raw Data-Last'!$A$3:$A$1377,'5th Cycle Summary-Final2'!$C186,'5th Cycle APR Raw Data-Last'!M$3:M$1377)</f>
        <v>0</v>
      </c>
      <c r="N186" s="65">
        <f t="shared" si="26"/>
        <v>305</v>
      </c>
      <c r="O186" s="66">
        <f t="shared" si="18"/>
        <v>0</v>
      </c>
      <c r="P186" s="65">
        <f>VLOOKUP(C186,'5th Cycle APR Raw Data-Last'!$A$3:$S$1377,14,FALSE)</f>
        <v>335</v>
      </c>
      <c r="Q186" s="65">
        <f>SUMIF('5th Cycle APR Raw Data-Last'!$A$3:$A$1377,'5th Cycle Summary-Final2'!$C186,'5th Cycle APR Raw Data-Last'!$O$3:$O$1377)</f>
        <v>21</v>
      </c>
      <c r="R186" s="65">
        <f t="shared" si="19"/>
        <v>314</v>
      </c>
      <c r="S186" s="66">
        <f t="shared" si="20"/>
        <v>6.2686567164179099E-2</v>
      </c>
      <c r="T186" s="65">
        <f>VLOOKUP(C186,'5th Cycle APR Raw Data-Last'!$A$3:$S$1377,16,FALSE)</f>
        <v>785</v>
      </c>
      <c r="U186" s="65">
        <f>SUMIF('5th Cycle APR Raw Data-Last'!$A$3:$A$1377,'5th Cycle Summary-Final2'!$C186,'5th Cycle APR Raw Data-Last'!$Q$3:$Q$1377)</f>
        <v>862</v>
      </c>
      <c r="V186" s="65">
        <f t="shared" si="21"/>
        <v>0</v>
      </c>
      <c r="W186" s="66">
        <f t="shared" si="22"/>
        <v>1.0980891719745223</v>
      </c>
      <c r="X186" s="65">
        <f>VLOOKUP(C186,'5th Cycle APR Raw Data-Last'!$A$3:$S$1377,18,FALSE)</f>
        <v>1861</v>
      </c>
      <c r="Y186" s="65">
        <f>SUMIF('5th Cycle APR Raw Data-Last'!$A$3:$A$1377,'5th Cycle Summary-Final2'!$C186,'5th Cycle APR Raw Data-Last'!$S$3:$S$1377)</f>
        <v>883</v>
      </c>
      <c r="Z186" s="65">
        <f t="shared" si="23"/>
        <v>1055</v>
      </c>
      <c r="AA186"/>
    </row>
    <row r="187" spans="1:27" s="2" customFormat="1" ht="12.75" customHeight="1" x14ac:dyDescent="0.2">
      <c r="A187" s="2" t="s">
        <v>12</v>
      </c>
      <c r="B187" s="2" t="s">
        <v>3</v>
      </c>
      <c r="C187" s="10" t="s">
        <v>57</v>
      </c>
      <c r="D187" s="65">
        <f>VLOOKUP(C187,'5th Cycle APR Raw Data-Last'!$A$3:$S$1377,6,FALSE)</f>
        <v>76</v>
      </c>
      <c r="E187" s="65">
        <f>SUMIF('5th Cycle APR Raw Data-Last'!$A$3:$A$1377,'5th Cycle Summary-Final2'!$C187,'5th Cycle APR Raw Data-Last'!G$3:G$1377)</f>
        <v>0</v>
      </c>
      <c r="F187" s="65">
        <f>SUMIF('5th Cycle APR Raw Data-Last'!$A$3:$A$1377,'5th Cycle Summary-Final2'!$C187,'5th Cycle APR Raw Data-Last'!H$3:H$1377)</f>
        <v>0</v>
      </c>
      <c r="G187" s="65">
        <f>SUMIF('5th Cycle APR Raw Data-Last'!$A$3:$A$1377,'5th Cycle Summary-Final2'!$C187,'5th Cycle APR Raw Data-Last'!I$3:I$1377)</f>
        <v>0</v>
      </c>
      <c r="H187" s="65">
        <f t="shared" si="24"/>
        <v>76</v>
      </c>
      <c r="I187" s="66">
        <f t="shared" si="25"/>
        <v>0</v>
      </c>
      <c r="J187" s="65">
        <f>VLOOKUP(C187,'5th Cycle APR Raw Data-Last'!$A$3:$S$1377,10,FALSE)</f>
        <v>53</v>
      </c>
      <c r="K187" s="65">
        <f>SUMIF('5th Cycle APR Raw Data-Last'!$A$3:$A$1377,'5th Cycle Summary-Final2'!$C187,'5th Cycle APR Raw Data-Last'!K$3:K$1377)</f>
        <v>0</v>
      </c>
      <c r="L187" s="65">
        <f>SUMIF('5th Cycle APR Raw Data-Last'!$A$3:$A$1377,'5th Cycle Summary-Final2'!$C187,'5th Cycle APR Raw Data-Last'!L$3:L$1377)</f>
        <v>0</v>
      </c>
      <c r="M187" s="65">
        <f>SUMIF('5th Cycle APR Raw Data-Last'!$A$3:$A$1377,'5th Cycle Summary-Final2'!$C187,'5th Cycle APR Raw Data-Last'!M$3:M$1377)</f>
        <v>0</v>
      </c>
      <c r="N187" s="65">
        <f t="shared" si="26"/>
        <v>53</v>
      </c>
      <c r="O187" s="66">
        <f t="shared" si="18"/>
        <v>0</v>
      </c>
      <c r="P187" s="65">
        <f>VLOOKUP(C187,'5th Cycle APR Raw Data-Last'!$A$3:$S$1377,14,FALSE)</f>
        <v>62</v>
      </c>
      <c r="Q187" s="65">
        <f>SUMIF('5th Cycle APR Raw Data-Last'!$A$3:$A$1377,'5th Cycle Summary-Final2'!$C187,'5th Cycle APR Raw Data-Last'!$O$3:$O$1377)</f>
        <v>0</v>
      </c>
      <c r="R187" s="65">
        <f t="shared" si="19"/>
        <v>62</v>
      </c>
      <c r="S187" s="66">
        <f t="shared" si="20"/>
        <v>0</v>
      </c>
      <c r="T187" s="65">
        <f>VLOOKUP(C187,'5th Cycle APR Raw Data-Last'!$A$3:$S$1377,16,FALSE)</f>
        <v>148</v>
      </c>
      <c r="U187" s="65">
        <f>SUMIF('5th Cycle APR Raw Data-Last'!$A$3:$A$1377,'5th Cycle Summary-Final2'!$C187,'5th Cycle APR Raw Data-Last'!$Q$3:$Q$1377)</f>
        <v>26</v>
      </c>
      <c r="V187" s="65">
        <f t="shared" si="21"/>
        <v>122</v>
      </c>
      <c r="W187" s="66">
        <f t="shared" si="22"/>
        <v>0.17567567567567569</v>
      </c>
      <c r="X187" s="65">
        <f>VLOOKUP(C187,'5th Cycle APR Raw Data-Last'!$A$3:$S$1377,18,FALSE)</f>
        <v>339</v>
      </c>
      <c r="Y187" s="65">
        <f>SUMIF('5th Cycle APR Raw Data-Last'!$A$3:$A$1377,'5th Cycle Summary-Final2'!$C187,'5th Cycle APR Raw Data-Last'!$S$3:$S$1377)</f>
        <v>26</v>
      </c>
      <c r="Z187" s="65">
        <f t="shared" si="23"/>
        <v>313</v>
      </c>
      <c r="AA187"/>
    </row>
    <row r="188" spans="1:27" s="2" customFormat="1" ht="12.75" customHeight="1" x14ac:dyDescent="0.2">
      <c r="A188" s="2" t="s">
        <v>12</v>
      </c>
      <c r="B188" s="2" t="s">
        <v>3</v>
      </c>
      <c r="C188" s="10" t="s">
        <v>94</v>
      </c>
      <c r="D188" s="65">
        <f>VLOOKUP(C188,'5th Cycle APR Raw Data-Last'!$A$3:$S$1377,6,FALSE)</f>
        <v>1</v>
      </c>
      <c r="E188" s="65">
        <f>SUMIF('5th Cycle APR Raw Data-Last'!$A$3:$A$1377,'5th Cycle Summary-Final2'!$C188,'5th Cycle APR Raw Data-Last'!G$3:G$1377)</f>
        <v>0</v>
      </c>
      <c r="F188" s="65">
        <f>SUMIF('5th Cycle APR Raw Data-Last'!$A$3:$A$1377,'5th Cycle Summary-Final2'!$C188,'5th Cycle APR Raw Data-Last'!H$3:H$1377)</f>
        <v>0</v>
      </c>
      <c r="G188" s="65">
        <f>SUMIF('5th Cycle APR Raw Data-Last'!$A$3:$A$1377,'5th Cycle Summary-Final2'!$C188,'5th Cycle APR Raw Data-Last'!I$3:I$1377)</f>
        <v>0</v>
      </c>
      <c r="H188" s="65">
        <f t="shared" si="24"/>
        <v>1</v>
      </c>
      <c r="I188" s="66">
        <f t="shared" si="25"/>
        <v>0</v>
      </c>
      <c r="J188" s="65">
        <f>VLOOKUP(C188,'5th Cycle APR Raw Data-Last'!$A$3:$S$1377,10,FALSE)</f>
        <v>1</v>
      </c>
      <c r="K188" s="65">
        <f>SUMIF('5th Cycle APR Raw Data-Last'!$A$3:$A$1377,'5th Cycle Summary-Final2'!$C188,'5th Cycle APR Raw Data-Last'!K$3:K$1377)</f>
        <v>0</v>
      </c>
      <c r="L188" s="65">
        <f>SUMIF('5th Cycle APR Raw Data-Last'!$A$3:$A$1377,'5th Cycle Summary-Final2'!$C188,'5th Cycle APR Raw Data-Last'!L$3:L$1377)</f>
        <v>0</v>
      </c>
      <c r="M188" s="65">
        <f>SUMIF('5th Cycle APR Raw Data-Last'!$A$3:$A$1377,'5th Cycle Summary-Final2'!$C188,'5th Cycle APR Raw Data-Last'!M$3:M$1377)</f>
        <v>0</v>
      </c>
      <c r="N188" s="65">
        <f t="shared" si="26"/>
        <v>1</v>
      </c>
      <c r="O188" s="66">
        <f t="shared" si="18"/>
        <v>0</v>
      </c>
      <c r="P188" s="65">
        <f>VLOOKUP(C188,'5th Cycle APR Raw Data-Last'!$A$3:$S$1377,14,FALSE)</f>
        <v>0</v>
      </c>
      <c r="Q188" s="65">
        <f>SUMIF('5th Cycle APR Raw Data-Last'!$A$3:$A$1377,'5th Cycle Summary-Final2'!$C188,'5th Cycle APR Raw Data-Last'!$O$3:$O$1377)</f>
        <v>50</v>
      </c>
      <c r="R188" s="65">
        <f t="shared" si="19"/>
        <v>0</v>
      </c>
      <c r="S188" s="66" t="e">
        <f t="shared" si="20"/>
        <v>#DIV/0!</v>
      </c>
      <c r="T188" s="65">
        <f>VLOOKUP(C188,'5th Cycle APR Raw Data-Last'!$A$3:$S$1377,16,FALSE)</f>
        <v>0</v>
      </c>
      <c r="U188" s="65">
        <f>SUMIF('5th Cycle APR Raw Data-Last'!$A$3:$A$1377,'5th Cycle Summary-Final2'!$C188,'5th Cycle APR Raw Data-Last'!$Q$3:$Q$1377)</f>
        <v>518</v>
      </c>
      <c r="V188" s="65">
        <f t="shared" si="21"/>
        <v>0</v>
      </c>
      <c r="W188" s="66" t="e">
        <f t="shared" si="22"/>
        <v>#DIV/0!</v>
      </c>
      <c r="X188" s="65">
        <f>VLOOKUP(C188,'5th Cycle APR Raw Data-Last'!$A$3:$S$1377,18,FALSE)</f>
        <v>2</v>
      </c>
      <c r="Y188" s="65">
        <f>SUMIF('5th Cycle APR Raw Data-Last'!$A$3:$A$1377,'5th Cycle Summary-Final2'!$C188,'5th Cycle APR Raw Data-Last'!$S$3:$S$1377)</f>
        <v>568</v>
      </c>
      <c r="Z188" s="65">
        <f t="shared" si="23"/>
        <v>2</v>
      </c>
      <c r="AA188"/>
    </row>
    <row r="189" spans="1:27" s="2" customFormat="1" ht="12.75" customHeight="1" x14ac:dyDescent="0.2">
      <c r="A189" s="2" t="s">
        <v>12</v>
      </c>
      <c r="B189" s="2" t="s">
        <v>3</v>
      </c>
      <c r="C189" s="10" t="s">
        <v>1045</v>
      </c>
      <c r="D189" s="65">
        <f>VLOOKUP(C189,'5th Cycle APR Raw Data-Last'!$A$3:$S$1377,6,FALSE)</f>
        <v>71</v>
      </c>
      <c r="E189" s="65">
        <f>SUMIF('5th Cycle APR Raw Data-Last'!$A$3:$A$1377,'5th Cycle Summary-Final2'!$C189,'5th Cycle APR Raw Data-Last'!G$3:G$1377)</f>
        <v>9</v>
      </c>
      <c r="F189" s="65">
        <f>SUMIF('5th Cycle APR Raw Data-Last'!$A$3:$A$1377,'5th Cycle Summary-Final2'!$C189,'5th Cycle APR Raw Data-Last'!H$3:H$1377)</f>
        <v>9</v>
      </c>
      <c r="G189" s="65">
        <f>SUMIF('5th Cycle APR Raw Data-Last'!$A$3:$A$1377,'5th Cycle Summary-Final2'!$C189,'5th Cycle APR Raw Data-Last'!I$3:I$1377)</f>
        <v>0</v>
      </c>
      <c r="H189" s="65">
        <f t="shared" si="24"/>
        <v>62</v>
      </c>
      <c r="I189" s="66">
        <f t="shared" si="25"/>
        <v>0.12676056338028169</v>
      </c>
      <c r="J189" s="65">
        <f>VLOOKUP(C189,'5th Cycle APR Raw Data-Last'!$A$3:$S$1377,10,FALSE)</f>
        <v>50</v>
      </c>
      <c r="K189" s="65">
        <f>SUMIF('5th Cycle APR Raw Data-Last'!$A$3:$A$1377,'5th Cycle Summary-Final2'!$C189,'5th Cycle APR Raw Data-Last'!K$3:K$1377)</f>
        <v>8</v>
      </c>
      <c r="L189" s="65">
        <f>SUMIF('5th Cycle APR Raw Data-Last'!$A$3:$A$1377,'5th Cycle Summary-Final2'!$C189,'5th Cycle APR Raw Data-Last'!L$3:L$1377)</f>
        <v>8</v>
      </c>
      <c r="M189" s="65">
        <f>SUMIF('5th Cycle APR Raw Data-Last'!$A$3:$A$1377,'5th Cycle Summary-Final2'!$C189,'5th Cycle APR Raw Data-Last'!M$3:M$1377)</f>
        <v>0</v>
      </c>
      <c r="N189" s="65">
        <f t="shared" si="26"/>
        <v>42</v>
      </c>
      <c r="O189" s="66">
        <f t="shared" si="18"/>
        <v>0.16</v>
      </c>
      <c r="P189" s="65">
        <f>VLOOKUP(C189,'5th Cycle APR Raw Data-Last'!$A$3:$S$1377,14,FALSE)</f>
        <v>56</v>
      </c>
      <c r="Q189" s="65">
        <f>SUMIF('5th Cycle APR Raw Data-Last'!$A$3:$A$1377,'5th Cycle Summary-Final2'!$C189,'5th Cycle APR Raw Data-Last'!$O$3:$O$1377)</f>
        <v>6</v>
      </c>
      <c r="R189" s="65">
        <f t="shared" si="19"/>
        <v>50</v>
      </c>
      <c r="S189" s="66">
        <f t="shared" si="20"/>
        <v>0.10714285714285714</v>
      </c>
      <c r="T189" s="65">
        <f>VLOOKUP(C189,'5th Cycle APR Raw Data-Last'!$A$3:$S$1377,16,FALSE)</f>
        <v>131</v>
      </c>
      <c r="U189" s="65">
        <f>SUMIF('5th Cycle APR Raw Data-Last'!$A$3:$A$1377,'5th Cycle Summary-Final2'!$C189,'5th Cycle APR Raw Data-Last'!$Q$3:$Q$1377)</f>
        <v>320</v>
      </c>
      <c r="V189" s="65">
        <f t="shared" si="21"/>
        <v>0</v>
      </c>
      <c r="W189" s="66">
        <f t="shared" si="22"/>
        <v>2.4427480916030535</v>
      </c>
      <c r="X189" s="65">
        <f>VLOOKUP(C189,'5th Cycle APR Raw Data-Last'!$A$3:$S$1377,18,FALSE)</f>
        <v>308</v>
      </c>
      <c r="Y189" s="65">
        <f>SUMIF('5th Cycle APR Raw Data-Last'!$A$3:$A$1377,'5th Cycle Summary-Final2'!$C189,'5th Cycle APR Raw Data-Last'!$S$3:$S$1377)</f>
        <v>343</v>
      </c>
      <c r="Z189" s="65">
        <f t="shared" si="23"/>
        <v>154</v>
      </c>
      <c r="AA189"/>
    </row>
    <row r="190" spans="1:27" s="2" customFormat="1" ht="12.75" customHeight="1" x14ac:dyDescent="0.2">
      <c r="A190" s="2" t="s">
        <v>12</v>
      </c>
      <c r="B190" s="2" t="s">
        <v>3</v>
      </c>
      <c r="C190" s="10" t="s">
        <v>99</v>
      </c>
      <c r="D190" s="65">
        <f>VLOOKUP(C190,'5th Cycle APR Raw Data-Last'!$A$3:$S$1377,6,FALSE)</f>
        <v>76</v>
      </c>
      <c r="E190" s="65">
        <f>SUMIF('5th Cycle APR Raw Data-Last'!$A$3:$A$1377,'5th Cycle Summary-Final2'!$C190,'5th Cycle APR Raw Data-Last'!G$3:G$1377)</f>
        <v>0</v>
      </c>
      <c r="F190" s="65">
        <f>SUMIF('5th Cycle APR Raw Data-Last'!$A$3:$A$1377,'5th Cycle Summary-Final2'!$C190,'5th Cycle APR Raw Data-Last'!H$3:H$1377)</f>
        <v>0</v>
      </c>
      <c r="G190" s="65">
        <f>SUMIF('5th Cycle APR Raw Data-Last'!$A$3:$A$1377,'5th Cycle Summary-Final2'!$C190,'5th Cycle APR Raw Data-Last'!I$3:I$1377)</f>
        <v>0</v>
      </c>
      <c r="H190" s="65">
        <f t="shared" si="24"/>
        <v>76</v>
      </c>
      <c r="I190" s="66">
        <f t="shared" si="25"/>
        <v>0</v>
      </c>
      <c r="J190" s="65">
        <f>VLOOKUP(C190,'5th Cycle APR Raw Data-Last'!$A$3:$S$1377,10,FALSE)</f>
        <v>53</v>
      </c>
      <c r="K190" s="65">
        <f>SUMIF('5th Cycle APR Raw Data-Last'!$A$3:$A$1377,'5th Cycle Summary-Final2'!$C190,'5th Cycle APR Raw Data-Last'!K$3:K$1377)</f>
        <v>0</v>
      </c>
      <c r="L190" s="65">
        <f>SUMIF('5th Cycle APR Raw Data-Last'!$A$3:$A$1377,'5th Cycle Summary-Final2'!$C190,'5th Cycle APR Raw Data-Last'!L$3:L$1377)</f>
        <v>0</v>
      </c>
      <c r="M190" s="65">
        <f>SUMIF('5th Cycle APR Raw Data-Last'!$A$3:$A$1377,'5th Cycle Summary-Final2'!$C190,'5th Cycle APR Raw Data-Last'!M$3:M$1377)</f>
        <v>0</v>
      </c>
      <c r="N190" s="65">
        <f t="shared" si="26"/>
        <v>53</v>
      </c>
      <c r="O190" s="66">
        <f t="shared" si="18"/>
        <v>0</v>
      </c>
      <c r="P190" s="65">
        <f>VLOOKUP(C190,'5th Cycle APR Raw Data-Last'!$A$3:$S$1377,14,FALSE)</f>
        <v>61</v>
      </c>
      <c r="Q190" s="65">
        <f>SUMIF('5th Cycle APR Raw Data-Last'!$A$3:$A$1377,'5th Cycle Summary-Final2'!$C190,'5th Cycle APR Raw Data-Last'!$O$3:$O$1377)</f>
        <v>17</v>
      </c>
      <c r="R190" s="65">
        <f t="shared" si="19"/>
        <v>44</v>
      </c>
      <c r="S190" s="66">
        <f t="shared" si="20"/>
        <v>0.27868852459016391</v>
      </c>
      <c r="T190" s="65">
        <f>VLOOKUP(C190,'5th Cycle APR Raw Data-Last'!$A$3:$S$1377,16,FALSE)</f>
        <v>137</v>
      </c>
      <c r="U190" s="65">
        <f>SUMIF('5th Cycle APR Raw Data-Last'!$A$3:$A$1377,'5th Cycle Summary-Final2'!$C190,'5th Cycle APR Raw Data-Last'!$Q$3:$Q$1377)</f>
        <v>142</v>
      </c>
      <c r="V190" s="65">
        <f t="shared" si="21"/>
        <v>0</v>
      </c>
      <c r="W190" s="66">
        <f t="shared" si="22"/>
        <v>1.0364963503649636</v>
      </c>
      <c r="X190" s="65">
        <f>VLOOKUP(C190,'5th Cycle APR Raw Data-Last'!$A$3:$S$1377,18,FALSE)</f>
        <v>327</v>
      </c>
      <c r="Y190" s="65">
        <f>SUMIF('5th Cycle APR Raw Data-Last'!$A$3:$A$1377,'5th Cycle Summary-Final2'!$C190,'5th Cycle APR Raw Data-Last'!$S$3:$S$1377)</f>
        <v>159</v>
      </c>
      <c r="Z190" s="65">
        <f t="shared" si="23"/>
        <v>173</v>
      </c>
      <c r="AA190"/>
    </row>
    <row r="191" spans="1:27" s="2" customFormat="1" ht="12.75" customHeight="1" x14ac:dyDescent="0.2">
      <c r="A191" s="2" t="s">
        <v>12</v>
      </c>
      <c r="B191" s="2" t="s">
        <v>3</v>
      </c>
      <c r="C191" s="10" t="s">
        <v>128</v>
      </c>
      <c r="D191" s="65">
        <f>VLOOKUP(C191,'5th Cycle APR Raw Data-Last'!$A$3:$S$1377,6,FALSE)</f>
        <v>83</v>
      </c>
      <c r="E191" s="65">
        <f>SUMIF('5th Cycle APR Raw Data-Last'!$A$3:$A$1377,'5th Cycle Summary-Final2'!$C191,'5th Cycle APR Raw Data-Last'!G$3:G$1377)</f>
        <v>0</v>
      </c>
      <c r="F191" s="65">
        <f>SUMIF('5th Cycle APR Raw Data-Last'!$A$3:$A$1377,'5th Cycle Summary-Final2'!$C191,'5th Cycle APR Raw Data-Last'!H$3:H$1377)</f>
        <v>0</v>
      </c>
      <c r="G191" s="65">
        <f>SUMIF('5th Cycle APR Raw Data-Last'!$A$3:$A$1377,'5th Cycle Summary-Final2'!$C191,'5th Cycle APR Raw Data-Last'!I$3:I$1377)</f>
        <v>0</v>
      </c>
      <c r="H191" s="65">
        <f t="shared" si="24"/>
        <v>83</v>
      </c>
      <c r="I191" s="66">
        <f t="shared" si="25"/>
        <v>0</v>
      </c>
      <c r="J191" s="65">
        <f>VLOOKUP(C191,'5th Cycle APR Raw Data-Last'!$A$3:$S$1377,10,FALSE)</f>
        <v>59</v>
      </c>
      <c r="K191" s="65">
        <f>SUMIF('5th Cycle APR Raw Data-Last'!$A$3:$A$1377,'5th Cycle Summary-Final2'!$C191,'5th Cycle APR Raw Data-Last'!K$3:K$1377)</f>
        <v>0</v>
      </c>
      <c r="L191" s="65">
        <f>SUMIF('5th Cycle APR Raw Data-Last'!$A$3:$A$1377,'5th Cycle Summary-Final2'!$C191,'5th Cycle APR Raw Data-Last'!L$3:L$1377)</f>
        <v>0</v>
      </c>
      <c r="M191" s="65">
        <f>SUMIF('5th Cycle APR Raw Data-Last'!$A$3:$A$1377,'5th Cycle Summary-Final2'!$C191,'5th Cycle APR Raw Data-Last'!M$3:M$1377)</f>
        <v>0</v>
      </c>
      <c r="N191" s="65">
        <f t="shared" si="26"/>
        <v>59</v>
      </c>
      <c r="O191" s="66">
        <f t="shared" si="18"/>
        <v>0</v>
      </c>
      <c r="P191" s="65">
        <f>VLOOKUP(C191,'5th Cycle APR Raw Data-Last'!$A$3:$S$1377,14,FALSE)</f>
        <v>65</v>
      </c>
      <c r="Q191" s="65">
        <f>SUMIF('5th Cycle APR Raw Data-Last'!$A$3:$A$1377,'5th Cycle Summary-Final2'!$C191,'5th Cycle APR Raw Data-Last'!$O$3:$O$1377)</f>
        <v>6</v>
      </c>
      <c r="R191" s="65">
        <f t="shared" si="19"/>
        <v>59</v>
      </c>
      <c r="S191" s="66">
        <f t="shared" si="20"/>
        <v>9.2307692307692313E-2</v>
      </c>
      <c r="T191" s="65">
        <f>VLOOKUP(C191,'5th Cycle APR Raw Data-Last'!$A$3:$S$1377,16,FALSE)</f>
        <v>151</v>
      </c>
      <c r="U191" s="65">
        <f>SUMIF('5th Cycle APR Raw Data-Last'!$A$3:$A$1377,'5th Cycle Summary-Final2'!$C191,'5th Cycle APR Raw Data-Last'!$Q$3:$Q$1377)</f>
        <v>30</v>
      </c>
      <c r="V191" s="65">
        <f t="shared" si="21"/>
        <v>121</v>
      </c>
      <c r="W191" s="66">
        <f t="shared" si="22"/>
        <v>0.19867549668874171</v>
      </c>
      <c r="X191" s="65">
        <f>VLOOKUP(C191,'5th Cycle APR Raw Data-Last'!$A$3:$S$1377,18,FALSE)</f>
        <v>358</v>
      </c>
      <c r="Y191" s="65">
        <f>SUMIF('5th Cycle APR Raw Data-Last'!$A$3:$A$1377,'5th Cycle Summary-Final2'!$C191,'5th Cycle APR Raw Data-Last'!$S$3:$S$1377)</f>
        <v>36</v>
      </c>
      <c r="Z191" s="65">
        <f t="shared" si="23"/>
        <v>322</v>
      </c>
      <c r="AA191"/>
    </row>
    <row r="192" spans="1:27" s="2" customFormat="1" ht="12.75" customHeight="1" x14ac:dyDescent="0.2">
      <c r="A192" s="2" t="s">
        <v>12</v>
      </c>
      <c r="B192" s="2" t="s">
        <v>3</v>
      </c>
      <c r="C192" s="10" t="s">
        <v>131</v>
      </c>
      <c r="D192" s="65">
        <f>VLOOKUP(C192,'5th Cycle APR Raw Data-Last'!$A$3:$S$1377,6,FALSE)</f>
        <v>411</v>
      </c>
      <c r="E192" s="65">
        <f>SUMIF('5th Cycle APR Raw Data-Last'!$A$3:$A$1377,'5th Cycle Summary-Final2'!$C192,'5th Cycle APR Raw Data-Last'!G$3:G$1377)</f>
        <v>176</v>
      </c>
      <c r="F192" s="65">
        <f>SUMIF('5th Cycle APR Raw Data-Last'!$A$3:$A$1377,'5th Cycle Summary-Final2'!$C192,'5th Cycle APR Raw Data-Last'!H$3:H$1377)</f>
        <v>28</v>
      </c>
      <c r="G192" s="65">
        <f>SUMIF('5th Cycle APR Raw Data-Last'!$A$3:$A$1377,'5th Cycle Summary-Final2'!$C192,'5th Cycle APR Raw Data-Last'!I$3:I$1377)</f>
        <v>148</v>
      </c>
      <c r="H192" s="65">
        <f t="shared" si="24"/>
        <v>235</v>
      </c>
      <c r="I192" s="66">
        <f t="shared" si="25"/>
        <v>0.42822384428223842</v>
      </c>
      <c r="J192" s="65">
        <f>VLOOKUP(C192,'5th Cycle APR Raw Data-Last'!$A$3:$S$1377,10,FALSE)</f>
        <v>299</v>
      </c>
      <c r="K192" s="65">
        <f>SUMIF('5th Cycle APR Raw Data-Last'!$A$3:$A$1377,'5th Cycle Summary-Final2'!$C192,'5th Cycle APR Raw Data-Last'!K$3:K$1377)</f>
        <v>85</v>
      </c>
      <c r="L192" s="65">
        <f>SUMIF('5th Cycle APR Raw Data-Last'!$A$3:$A$1377,'5th Cycle Summary-Final2'!$C192,'5th Cycle APR Raw Data-Last'!L$3:L$1377)</f>
        <v>85</v>
      </c>
      <c r="M192" s="65">
        <f>SUMIF('5th Cycle APR Raw Data-Last'!$A$3:$A$1377,'5th Cycle Summary-Final2'!$C192,'5th Cycle APR Raw Data-Last'!M$3:M$1377)</f>
        <v>0</v>
      </c>
      <c r="N192" s="65">
        <f t="shared" si="26"/>
        <v>214</v>
      </c>
      <c r="O192" s="66">
        <f t="shared" si="18"/>
        <v>0.28428093645484948</v>
      </c>
      <c r="P192" s="65">
        <f>VLOOKUP(C192,'5th Cycle APR Raw Data-Last'!$A$3:$S$1377,14,FALSE)</f>
        <v>337</v>
      </c>
      <c r="Q192" s="65">
        <f>SUMIF('5th Cycle APR Raw Data-Last'!$A$3:$A$1377,'5th Cycle Summary-Final2'!$C192,'5th Cycle APR Raw Data-Last'!$O$3:$O$1377)</f>
        <v>11</v>
      </c>
      <c r="R192" s="65">
        <f t="shared" si="19"/>
        <v>326</v>
      </c>
      <c r="S192" s="66">
        <f t="shared" si="20"/>
        <v>3.2640949554896145E-2</v>
      </c>
      <c r="T192" s="65">
        <f>VLOOKUP(C192,'5th Cycle APR Raw Data-Last'!$A$3:$S$1377,16,FALSE)</f>
        <v>794</v>
      </c>
      <c r="U192" s="65">
        <f>SUMIF('5th Cycle APR Raw Data-Last'!$A$3:$A$1377,'5th Cycle Summary-Final2'!$C192,'5th Cycle APR Raw Data-Last'!$Q$3:$Q$1377)</f>
        <v>781</v>
      </c>
      <c r="V192" s="65">
        <f t="shared" si="21"/>
        <v>13</v>
      </c>
      <c r="W192" s="66">
        <f t="shared" si="22"/>
        <v>0.98362720403022674</v>
      </c>
      <c r="X192" s="65">
        <f>VLOOKUP(C192,'5th Cycle APR Raw Data-Last'!$A$3:$S$1377,18,FALSE)</f>
        <v>1841</v>
      </c>
      <c r="Y192" s="65">
        <f>SUMIF('5th Cycle APR Raw Data-Last'!$A$3:$A$1377,'5th Cycle Summary-Final2'!$C192,'5th Cycle APR Raw Data-Last'!$S$3:$S$1377)</f>
        <v>1053</v>
      </c>
      <c r="Z192" s="65">
        <f t="shared" si="23"/>
        <v>788</v>
      </c>
      <c r="AA192"/>
    </row>
    <row r="193" spans="1:27" s="2" customFormat="1" ht="12.75" customHeight="1" x14ac:dyDescent="0.2">
      <c r="A193" s="2" t="s">
        <v>12</v>
      </c>
      <c r="B193" s="2" t="s">
        <v>3</v>
      </c>
      <c r="C193" s="10" t="s">
        <v>133</v>
      </c>
      <c r="D193" s="65">
        <f>VLOOKUP(C193,'5th Cycle APR Raw Data-Last'!$A$3:$S$1377,6,FALSE)</f>
        <v>164</v>
      </c>
      <c r="E193" s="65">
        <f>SUMIF('5th Cycle APR Raw Data-Last'!$A$3:$A$1377,'5th Cycle Summary-Final2'!$C193,'5th Cycle APR Raw Data-Last'!G$3:G$1377)</f>
        <v>13</v>
      </c>
      <c r="F193" s="65">
        <f>SUMIF('5th Cycle APR Raw Data-Last'!$A$3:$A$1377,'5th Cycle Summary-Final2'!$C193,'5th Cycle APR Raw Data-Last'!H$3:H$1377)</f>
        <v>13</v>
      </c>
      <c r="G193" s="65">
        <f>SUMIF('5th Cycle APR Raw Data-Last'!$A$3:$A$1377,'5th Cycle Summary-Final2'!$C193,'5th Cycle APR Raw Data-Last'!I$3:I$1377)</f>
        <v>0</v>
      </c>
      <c r="H193" s="65">
        <f t="shared" si="24"/>
        <v>151</v>
      </c>
      <c r="I193" s="66">
        <f t="shared" si="25"/>
        <v>7.926829268292683E-2</v>
      </c>
      <c r="J193" s="65">
        <f>VLOOKUP(C193,'5th Cycle APR Raw Data-Last'!$A$3:$S$1377,10,FALSE)</f>
        <v>120</v>
      </c>
      <c r="K193" s="65">
        <f>SUMIF('5th Cycle APR Raw Data-Last'!$A$3:$A$1377,'5th Cycle Summary-Final2'!$C193,'5th Cycle APR Raw Data-Last'!K$3:K$1377)</f>
        <v>47</v>
      </c>
      <c r="L193" s="65">
        <f>SUMIF('5th Cycle APR Raw Data-Last'!$A$3:$A$1377,'5th Cycle Summary-Final2'!$C193,'5th Cycle APR Raw Data-Last'!L$3:L$1377)</f>
        <v>47</v>
      </c>
      <c r="M193" s="65">
        <f>SUMIF('5th Cycle APR Raw Data-Last'!$A$3:$A$1377,'5th Cycle Summary-Final2'!$C193,'5th Cycle APR Raw Data-Last'!M$3:M$1377)</f>
        <v>0</v>
      </c>
      <c r="N193" s="65">
        <f t="shared" si="26"/>
        <v>73</v>
      </c>
      <c r="O193" s="66">
        <f t="shared" si="18"/>
        <v>0.39166666666666666</v>
      </c>
      <c r="P193" s="65">
        <f>VLOOKUP(C193,'5th Cycle APR Raw Data-Last'!$A$3:$S$1377,14,FALSE)</f>
        <v>135</v>
      </c>
      <c r="Q193" s="65">
        <f>SUMIF('5th Cycle APR Raw Data-Last'!$A$3:$A$1377,'5th Cycle Summary-Final2'!$C193,'5th Cycle APR Raw Data-Last'!$O$3:$O$1377)</f>
        <v>79</v>
      </c>
      <c r="R193" s="65">
        <f t="shared" si="19"/>
        <v>56</v>
      </c>
      <c r="S193" s="66">
        <f t="shared" si="20"/>
        <v>0.58518518518518514</v>
      </c>
      <c r="T193" s="65">
        <f>VLOOKUP(C193,'5th Cycle APR Raw Data-Last'!$A$3:$S$1377,16,FALSE)</f>
        <v>328</v>
      </c>
      <c r="U193" s="65">
        <f>SUMIF('5th Cycle APR Raw Data-Last'!$A$3:$A$1377,'5th Cycle Summary-Final2'!$C193,'5th Cycle APR Raw Data-Last'!$Q$3:$Q$1377)</f>
        <v>102</v>
      </c>
      <c r="V193" s="65">
        <f t="shared" si="21"/>
        <v>226</v>
      </c>
      <c r="W193" s="66">
        <f t="shared" si="22"/>
        <v>0.31097560975609756</v>
      </c>
      <c r="X193" s="65">
        <f>VLOOKUP(C193,'5th Cycle APR Raw Data-Last'!$A$3:$S$1377,18,FALSE)</f>
        <v>747</v>
      </c>
      <c r="Y193" s="65">
        <f>SUMIF('5th Cycle APR Raw Data-Last'!$A$3:$A$1377,'5th Cycle Summary-Final2'!$C193,'5th Cycle APR Raw Data-Last'!$S$3:$S$1377)</f>
        <v>241</v>
      </c>
      <c r="Z193" s="65">
        <f t="shared" si="23"/>
        <v>506</v>
      </c>
      <c r="AA193"/>
    </row>
    <row r="194" spans="1:27" s="2" customFormat="1" ht="12.75" customHeight="1" x14ac:dyDescent="0.2">
      <c r="A194" s="2" t="s">
        <v>12</v>
      </c>
      <c r="B194" s="2" t="s">
        <v>3</v>
      </c>
      <c r="C194" s="10" t="s">
        <v>161</v>
      </c>
      <c r="D194" s="65">
        <f>VLOOKUP(C194,'5th Cycle APR Raw Data-Last'!$A$3:$S$1377,6,FALSE)</f>
        <v>2817</v>
      </c>
      <c r="E194" s="65">
        <f>SUMIF('5th Cycle APR Raw Data-Last'!$A$3:$A$1377,'5th Cycle Summary-Final2'!$C194,'5th Cycle APR Raw Data-Last'!G$3:G$1377)</f>
        <v>907</v>
      </c>
      <c r="F194" s="65">
        <f>SUMIF('5th Cycle APR Raw Data-Last'!$A$3:$A$1377,'5th Cycle Summary-Final2'!$C194,'5th Cycle APR Raw Data-Last'!H$3:H$1377)</f>
        <v>907</v>
      </c>
      <c r="G194" s="65">
        <f>SUMIF('5th Cycle APR Raw Data-Last'!$A$3:$A$1377,'5th Cycle Summary-Final2'!$C194,'5th Cycle APR Raw Data-Last'!I$3:I$1377)</f>
        <v>0</v>
      </c>
      <c r="H194" s="65">
        <f t="shared" si="24"/>
        <v>1910</v>
      </c>
      <c r="I194" s="66">
        <f t="shared" si="25"/>
        <v>0.32197373091941783</v>
      </c>
      <c r="J194" s="65">
        <f>VLOOKUP(C194,'5th Cycle APR Raw Data-Last'!$A$3:$S$1377,10,FALSE)</f>
        <v>2034</v>
      </c>
      <c r="K194" s="65">
        <f>SUMIF('5th Cycle APR Raw Data-Last'!$A$3:$A$1377,'5th Cycle Summary-Final2'!$C194,'5th Cycle APR Raw Data-Last'!K$3:K$1377)</f>
        <v>3</v>
      </c>
      <c r="L194" s="65">
        <f>SUMIF('5th Cycle APR Raw Data-Last'!$A$3:$A$1377,'5th Cycle Summary-Final2'!$C194,'5th Cycle APR Raw Data-Last'!L$3:L$1377)</f>
        <v>3</v>
      </c>
      <c r="M194" s="65">
        <f>SUMIF('5th Cycle APR Raw Data-Last'!$A$3:$A$1377,'5th Cycle Summary-Final2'!$C194,'5th Cycle APR Raw Data-Last'!M$3:M$1377)</f>
        <v>0</v>
      </c>
      <c r="N194" s="65">
        <f t="shared" si="26"/>
        <v>2031</v>
      </c>
      <c r="O194" s="66">
        <f t="shared" si="18"/>
        <v>1.4749262536873156E-3</v>
      </c>
      <c r="P194" s="65">
        <f>VLOOKUP(C194,'5th Cycle APR Raw Data-Last'!$A$3:$S$1377,14,FALSE)</f>
        <v>2239</v>
      </c>
      <c r="Q194" s="65">
        <f>SUMIF('5th Cycle APR Raw Data-Last'!$A$3:$A$1377,'5th Cycle Summary-Final2'!$C194,'5th Cycle APR Raw Data-Last'!$O$3:$O$1377)</f>
        <v>12973</v>
      </c>
      <c r="R194" s="65">
        <f t="shared" si="19"/>
        <v>0</v>
      </c>
      <c r="S194" s="66">
        <f t="shared" si="20"/>
        <v>5.7941045109423852</v>
      </c>
      <c r="T194" s="65">
        <f>VLOOKUP(C194,'5th Cycle APR Raw Data-Last'!$A$3:$S$1377,16,FALSE)</f>
        <v>5059</v>
      </c>
      <c r="U194" s="65">
        <f>SUMIF('5th Cycle APR Raw Data-Last'!$A$3:$A$1377,'5th Cycle Summary-Final2'!$C194,'5th Cycle APR Raw Data-Last'!$Q$3:$Q$1377)</f>
        <v>8682</v>
      </c>
      <c r="V194" s="65">
        <f t="shared" si="21"/>
        <v>0</v>
      </c>
      <c r="W194" s="66">
        <f t="shared" si="22"/>
        <v>1.7161494366475587</v>
      </c>
      <c r="X194" s="65">
        <f>VLOOKUP(C194,'5th Cycle APR Raw Data-Last'!$A$3:$S$1377,18,FALSE)</f>
        <v>12149</v>
      </c>
      <c r="Y194" s="65">
        <f>SUMIF('5th Cycle APR Raw Data-Last'!$A$3:$A$1377,'5th Cycle Summary-Final2'!$C194,'5th Cycle APR Raw Data-Last'!$S$3:$S$1377)</f>
        <v>22565</v>
      </c>
      <c r="Z194" s="65">
        <f t="shared" si="23"/>
        <v>3941</v>
      </c>
      <c r="AA194"/>
    </row>
    <row r="195" spans="1:27" s="2" customFormat="1" ht="12.75" customHeight="1" x14ac:dyDescent="0.2">
      <c r="A195" s="2" t="s">
        <v>12</v>
      </c>
      <c r="B195" s="2" t="s">
        <v>3</v>
      </c>
      <c r="C195" s="10" t="s">
        <v>164</v>
      </c>
      <c r="D195" s="65">
        <f>VLOOKUP(C195,'5th Cycle APR Raw Data-Last'!$A$3:$S$1377,6,FALSE)</f>
        <v>1</v>
      </c>
      <c r="E195" s="65">
        <f>SUMIF('5th Cycle APR Raw Data-Last'!$A$3:$A$1377,'5th Cycle Summary-Final2'!$C195,'5th Cycle APR Raw Data-Last'!G$3:G$1377)</f>
        <v>0</v>
      </c>
      <c r="F195" s="65">
        <f>SUMIF('5th Cycle APR Raw Data-Last'!$A$3:$A$1377,'5th Cycle Summary-Final2'!$C195,'5th Cycle APR Raw Data-Last'!H$3:H$1377)</f>
        <v>0</v>
      </c>
      <c r="G195" s="65">
        <f>SUMIF('5th Cycle APR Raw Data-Last'!$A$3:$A$1377,'5th Cycle Summary-Final2'!$C195,'5th Cycle APR Raw Data-Last'!I$3:I$1377)</f>
        <v>0</v>
      </c>
      <c r="H195" s="65">
        <f t="shared" si="24"/>
        <v>1</v>
      </c>
      <c r="I195" s="66">
        <f t="shared" si="25"/>
        <v>0</v>
      </c>
      <c r="J195" s="65">
        <f>VLOOKUP(C195,'5th Cycle APR Raw Data-Last'!$A$3:$S$1377,10,FALSE)</f>
        <v>77</v>
      </c>
      <c r="K195" s="65">
        <f>SUMIF('5th Cycle APR Raw Data-Last'!$A$3:$A$1377,'5th Cycle Summary-Final2'!$C195,'5th Cycle APR Raw Data-Last'!K$3:K$1377)</f>
        <v>3</v>
      </c>
      <c r="L195" s="65">
        <f>SUMIF('5th Cycle APR Raw Data-Last'!$A$3:$A$1377,'5th Cycle Summary-Final2'!$C195,'5th Cycle APR Raw Data-Last'!L$3:L$1377)</f>
        <v>3</v>
      </c>
      <c r="M195" s="65">
        <f>SUMIF('5th Cycle APR Raw Data-Last'!$A$3:$A$1377,'5th Cycle Summary-Final2'!$C195,'5th Cycle APR Raw Data-Last'!M$3:M$1377)</f>
        <v>0</v>
      </c>
      <c r="N195" s="65">
        <f t="shared" si="26"/>
        <v>74</v>
      </c>
      <c r="O195" s="66">
        <f t="shared" si="18"/>
        <v>3.896103896103896E-2</v>
      </c>
      <c r="P195" s="65">
        <f>VLOOKUP(C195,'5th Cycle APR Raw Data-Last'!$A$3:$S$1377,14,FALSE)</f>
        <v>1</v>
      </c>
      <c r="Q195" s="65">
        <f>SUMIF('5th Cycle APR Raw Data-Last'!$A$3:$A$1377,'5th Cycle Summary-Final2'!$C195,'5th Cycle APR Raw Data-Last'!$O$3:$O$1377)</f>
        <v>11</v>
      </c>
      <c r="R195" s="65">
        <f t="shared" si="19"/>
        <v>0</v>
      </c>
      <c r="S195" s="66">
        <f t="shared" si="20"/>
        <v>11</v>
      </c>
      <c r="T195" s="65">
        <f>VLOOKUP(C195,'5th Cycle APR Raw Data-Last'!$A$3:$S$1377,16,FALSE)</f>
        <v>1</v>
      </c>
      <c r="U195" s="65">
        <f>SUMIF('5th Cycle APR Raw Data-Last'!$A$3:$A$1377,'5th Cycle Summary-Final2'!$C195,'5th Cycle APR Raw Data-Last'!$Q$3:$Q$1377)</f>
        <v>22</v>
      </c>
      <c r="V195" s="65">
        <f t="shared" si="21"/>
        <v>0</v>
      </c>
      <c r="W195" s="66">
        <f t="shared" si="22"/>
        <v>22</v>
      </c>
      <c r="X195" s="65">
        <f>VLOOKUP(C195,'5th Cycle APR Raw Data-Last'!$A$3:$S$1377,18,FALSE)</f>
        <v>80</v>
      </c>
      <c r="Y195" s="65">
        <f>SUMIF('5th Cycle APR Raw Data-Last'!$A$3:$A$1377,'5th Cycle Summary-Final2'!$C195,'5th Cycle APR Raw Data-Last'!$S$3:$S$1377)</f>
        <v>36</v>
      </c>
      <c r="Z195" s="65">
        <f t="shared" si="23"/>
        <v>75</v>
      </c>
      <c r="AA195"/>
    </row>
    <row r="196" spans="1:27" s="2" customFormat="1" ht="12.75" customHeight="1" x14ac:dyDescent="0.2">
      <c r="A196" s="2" t="s">
        <v>12</v>
      </c>
      <c r="B196" s="2" t="s">
        <v>3</v>
      </c>
      <c r="C196" s="10" t="s">
        <v>166</v>
      </c>
      <c r="D196" s="65">
        <f>VLOOKUP(C196,'5th Cycle APR Raw Data-Last'!$A$3:$S$1377,6,FALSE)</f>
        <v>2</v>
      </c>
      <c r="E196" s="65">
        <f>SUMIF('5th Cycle APR Raw Data-Last'!$A$3:$A$1377,'5th Cycle Summary-Final2'!$C196,'5th Cycle APR Raw Data-Last'!G$3:G$1377)</f>
        <v>0</v>
      </c>
      <c r="F196" s="65">
        <f>SUMIF('5th Cycle APR Raw Data-Last'!$A$3:$A$1377,'5th Cycle Summary-Final2'!$C196,'5th Cycle APR Raw Data-Last'!H$3:H$1377)</f>
        <v>0</v>
      </c>
      <c r="G196" s="65">
        <f>SUMIF('5th Cycle APR Raw Data-Last'!$A$3:$A$1377,'5th Cycle Summary-Final2'!$C196,'5th Cycle APR Raw Data-Last'!I$3:I$1377)</f>
        <v>0</v>
      </c>
      <c r="H196" s="65">
        <f t="shared" si="24"/>
        <v>2</v>
      </c>
      <c r="I196" s="66">
        <f t="shared" si="25"/>
        <v>0</v>
      </c>
      <c r="J196" s="65">
        <f>VLOOKUP(C196,'5th Cycle APR Raw Data-Last'!$A$3:$S$1377,10,FALSE)</f>
        <v>2</v>
      </c>
      <c r="K196" s="65">
        <f>SUMIF('5th Cycle APR Raw Data-Last'!$A$3:$A$1377,'5th Cycle Summary-Final2'!$C196,'5th Cycle APR Raw Data-Last'!K$3:K$1377)</f>
        <v>0</v>
      </c>
      <c r="L196" s="65">
        <f>SUMIF('5th Cycle APR Raw Data-Last'!$A$3:$A$1377,'5th Cycle Summary-Final2'!$C196,'5th Cycle APR Raw Data-Last'!L$3:L$1377)</f>
        <v>0</v>
      </c>
      <c r="M196" s="65">
        <f>SUMIF('5th Cycle APR Raw Data-Last'!$A$3:$A$1377,'5th Cycle Summary-Final2'!$C196,'5th Cycle APR Raw Data-Last'!M$3:M$1377)</f>
        <v>0</v>
      </c>
      <c r="N196" s="65">
        <f t="shared" si="26"/>
        <v>2</v>
      </c>
      <c r="O196" s="66">
        <f t="shared" ref="O196:O259" si="27">K196/J196</f>
        <v>0</v>
      </c>
      <c r="P196" s="65">
        <f>VLOOKUP(C196,'5th Cycle APR Raw Data-Last'!$A$3:$S$1377,14,FALSE)</f>
        <v>2</v>
      </c>
      <c r="Q196" s="65">
        <f>SUMIF('5th Cycle APR Raw Data-Last'!$A$3:$A$1377,'5th Cycle Summary-Final2'!$C196,'5th Cycle APR Raw Data-Last'!$O$3:$O$1377)</f>
        <v>0</v>
      </c>
      <c r="R196" s="65">
        <f t="shared" ref="R196:R259" si="28">IF(P196-Q196&gt;0,P196-Q196,0)</f>
        <v>2</v>
      </c>
      <c r="S196" s="66">
        <f t="shared" ref="S196:S259" si="29">Q196/P196</f>
        <v>0</v>
      </c>
      <c r="T196" s="65">
        <f>VLOOKUP(C196,'5th Cycle APR Raw Data-Last'!$A$3:$S$1377,16,FALSE)</f>
        <v>3</v>
      </c>
      <c r="U196" s="65">
        <f>SUMIF('5th Cycle APR Raw Data-Last'!$A$3:$A$1377,'5th Cycle Summary-Final2'!$C196,'5th Cycle APR Raw Data-Last'!$Q$3:$Q$1377)</f>
        <v>0</v>
      </c>
      <c r="V196" s="65">
        <f t="shared" ref="V196:V259" si="30">IF(T196-U196&gt;0,T196-U196,0)</f>
        <v>3</v>
      </c>
      <c r="W196" s="66">
        <f t="shared" ref="W196:W259" si="31">U196/T196</f>
        <v>0</v>
      </c>
      <c r="X196" s="65">
        <f>VLOOKUP(C196,'5th Cycle APR Raw Data-Last'!$A$3:$S$1377,18,FALSE)</f>
        <v>9</v>
      </c>
      <c r="Y196" s="65">
        <f>SUMIF('5th Cycle APR Raw Data-Last'!$A$3:$A$1377,'5th Cycle Summary-Final2'!$C196,'5th Cycle APR Raw Data-Last'!$S$3:$S$1377)</f>
        <v>0</v>
      </c>
      <c r="Z196" s="65">
        <f t="shared" ref="Z196:Z259" si="32">H196+N196+R196+V196</f>
        <v>9</v>
      </c>
      <c r="AA196"/>
    </row>
    <row r="197" spans="1:27" s="2" customFormat="1" ht="12.75" customHeight="1" x14ac:dyDescent="0.2">
      <c r="A197" s="2" t="s">
        <v>12</v>
      </c>
      <c r="B197" s="2" t="s">
        <v>3</v>
      </c>
      <c r="C197" s="10" t="s">
        <v>168</v>
      </c>
      <c r="D197" s="65">
        <f>VLOOKUP(C197,'5th Cycle APR Raw Data-Last'!$A$3:$S$1377,6,FALSE)</f>
        <v>1</v>
      </c>
      <c r="E197" s="65">
        <f>SUMIF('5th Cycle APR Raw Data-Last'!$A$3:$A$1377,'5th Cycle Summary-Final2'!$C197,'5th Cycle APR Raw Data-Last'!G$3:G$1377)</f>
        <v>0</v>
      </c>
      <c r="F197" s="65">
        <f>SUMIF('5th Cycle APR Raw Data-Last'!$A$3:$A$1377,'5th Cycle Summary-Final2'!$C197,'5th Cycle APR Raw Data-Last'!H$3:H$1377)</f>
        <v>0</v>
      </c>
      <c r="G197" s="65">
        <f>SUMIF('5th Cycle APR Raw Data-Last'!$A$3:$A$1377,'5th Cycle Summary-Final2'!$C197,'5th Cycle APR Raw Data-Last'!I$3:I$1377)</f>
        <v>0</v>
      </c>
      <c r="H197" s="65">
        <f t="shared" ref="H197:H260" si="33">IF(D197-E197&gt;0,D197-E197,0)</f>
        <v>1</v>
      </c>
      <c r="I197" s="66">
        <f t="shared" ref="I197:I260" si="34">E197/D197</f>
        <v>0</v>
      </c>
      <c r="J197" s="65">
        <f>VLOOKUP(C197,'5th Cycle APR Raw Data-Last'!$A$3:$S$1377,10,FALSE)</f>
        <v>1</v>
      </c>
      <c r="K197" s="65">
        <f>SUMIF('5th Cycle APR Raw Data-Last'!$A$3:$A$1377,'5th Cycle Summary-Final2'!$C197,'5th Cycle APR Raw Data-Last'!K$3:K$1377)</f>
        <v>1</v>
      </c>
      <c r="L197" s="65">
        <f>SUMIF('5th Cycle APR Raw Data-Last'!$A$3:$A$1377,'5th Cycle Summary-Final2'!$C197,'5th Cycle APR Raw Data-Last'!L$3:L$1377)</f>
        <v>1</v>
      </c>
      <c r="M197" s="65">
        <f>SUMIF('5th Cycle APR Raw Data-Last'!$A$3:$A$1377,'5th Cycle Summary-Final2'!$C197,'5th Cycle APR Raw Data-Last'!M$3:M$1377)</f>
        <v>0</v>
      </c>
      <c r="N197" s="65">
        <f t="shared" ref="N197:N260" si="35">IF(J197-K197&gt;0,J197-K197,0)</f>
        <v>0</v>
      </c>
      <c r="O197" s="66">
        <f t="shared" si="27"/>
        <v>1</v>
      </c>
      <c r="P197" s="65">
        <f>VLOOKUP(C197,'5th Cycle APR Raw Data-Last'!$A$3:$S$1377,14,FALSE)</f>
        <v>0</v>
      </c>
      <c r="Q197" s="65">
        <f>SUMIF('5th Cycle APR Raw Data-Last'!$A$3:$A$1377,'5th Cycle Summary-Final2'!$C197,'5th Cycle APR Raw Data-Last'!$O$3:$O$1377)</f>
        <v>7</v>
      </c>
      <c r="R197" s="65">
        <f t="shared" si="28"/>
        <v>0</v>
      </c>
      <c r="S197" s="66" t="e">
        <f t="shared" si="29"/>
        <v>#DIV/0!</v>
      </c>
      <c r="T197" s="65">
        <f>VLOOKUP(C197,'5th Cycle APR Raw Data-Last'!$A$3:$S$1377,16,FALSE)</f>
        <v>0</v>
      </c>
      <c r="U197" s="65">
        <f>SUMIF('5th Cycle APR Raw Data-Last'!$A$3:$A$1377,'5th Cycle Summary-Final2'!$C197,'5th Cycle APR Raw Data-Last'!$Q$3:$Q$1377)</f>
        <v>57</v>
      </c>
      <c r="V197" s="65">
        <f t="shared" si="30"/>
        <v>0</v>
      </c>
      <c r="W197" s="66" t="e">
        <f t="shared" si="31"/>
        <v>#DIV/0!</v>
      </c>
      <c r="X197" s="65">
        <f>VLOOKUP(C197,'5th Cycle APR Raw Data-Last'!$A$3:$S$1377,18,FALSE)</f>
        <v>2</v>
      </c>
      <c r="Y197" s="65">
        <f>SUMIF('5th Cycle APR Raw Data-Last'!$A$3:$A$1377,'5th Cycle Summary-Final2'!$C197,'5th Cycle APR Raw Data-Last'!$S$3:$S$1377)</f>
        <v>65</v>
      </c>
      <c r="Z197" s="65">
        <f t="shared" si="32"/>
        <v>1</v>
      </c>
      <c r="AA197"/>
    </row>
    <row r="198" spans="1:27" s="2" customFormat="1" ht="12.75" customHeight="1" x14ac:dyDescent="0.2">
      <c r="A198" s="2" t="s">
        <v>12</v>
      </c>
      <c r="B198" s="2" t="s">
        <v>3</v>
      </c>
      <c r="C198" s="10" t="s">
        <v>169</v>
      </c>
      <c r="D198" s="65">
        <f>VLOOKUP(C198,'5th Cycle APR Raw Data-Last'!$A$3:$S$1377,6,FALSE)</f>
        <v>1</v>
      </c>
      <c r="E198" s="65">
        <f>SUMIF('5th Cycle APR Raw Data-Last'!$A$3:$A$1377,'5th Cycle Summary-Final2'!$C198,'5th Cycle APR Raw Data-Last'!G$3:G$1377)</f>
        <v>0</v>
      </c>
      <c r="F198" s="65">
        <f>SUMIF('5th Cycle APR Raw Data-Last'!$A$3:$A$1377,'5th Cycle Summary-Final2'!$C198,'5th Cycle APR Raw Data-Last'!H$3:H$1377)</f>
        <v>0</v>
      </c>
      <c r="G198" s="65">
        <f>SUMIF('5th Cycle APR Raw Data-Last'!$A$3:$A$1377,'5th Cycle Summary-Final2'!$C198,'5th Cycle APR Raw Data-Last'!I$3:I$1377)</f>
        <v>0</v>
      </c>
      <c r="H198" s="65">
        <f t="shared" si="33"/>
        <v>1</v>
      </c>
      <c r="I198" s="66">
        <f t="shared" si="34"/>
        <v>0</v>
      </c>
      <c r="J198" s="65">
        <f>VLOOKUP(C198,'5th Cycle APR Raw Data-Last'!$A$3:$S$1377,10,FALSE)</f>
        <v>1</v>
      </c>
      <c r="K198" s="65">
        <f>SUMIF('5th Cycle APR Raw Data-Last'!$A$3:$A$1377,'5th Cycle Summary-Final2'!$C198,'5th Cycle APR Raw Data-Last'!K$3:K$1377)</f>
        <v>0</v>
      </c>
      <c r="L198" s="65">
        <f>SUMIF('5th Cycle APR Raw Data-Last'!$A$3:$A$1377,'5th Cycle Summary-Final2'!$C198,'5th Cycle APR Raw Data-Last'!L$3:L$1377)</f>
        <v>0</v>
      </c>
      <c r="M198" s="65">
        <f>SUMIF('5th Cycle APR Raw Data-Last'!$A$3:$A$1377,'5th Cycle Summary-Final2'!$C198,'5th Cycle APR Raw Data-Last'!M$3:M$1377)</f>
        <v>0</v>
      </c>
      <c r="N198" s="65">
        <f t="shared" si="35"/>
        <v>1</v>
      </c>
      <c r="O198" s="66">
        <f t="shared" si="27"/>
        <v>0</v>
      </c>
      <c r="P198" s="65">
        <f>VLOOKUP(C198,'5th Cycle APR Raw Data-Last'!$A$3:$S$1377,14,FALSE)</f>
        <v>0</v>
      </c>
      <c r="Q198" s="65">
        <f>SUMIF('5th Cycle APR Raw Data-Last'!$A$3:$A$1377,'5th Cycle Summary-Final2'!$C198,'5th Cycle APR Raw Data-Last'!$O$3:$O$1377)</f>
        <v>292</v>
      </c>
      <c r="R198" s="65">
        <f t="shared" si="28"/>
        <v>0</v>
      </c>
      <c r="S198" s="66" t="e">
        <f t="shared" si="29"/>
        <v>#DIV/0!</v>
      </c>
      <c r="T198" s="65">
        <f>VLOOKUP(C198,'5th Cycle APR Raw Data-Last'!$A$3:$S$1377,16,FALSE)</f>
        <v>0</v>
      </c>
      <c r="U198" s="65">
        <f>SUMIF('5th Cycle APR Raw Data-Last'!$A$3:$A$1377,'5th Cycle Summary-Final2'!$C198,'5th Cycle APR Raw Data-Last'!$Q$3:$Q$1377)</f>
        <v>2</v>
      </c>
      <c r="V198" s="65">
        <f t="shared" si="30"/>
        <v>0</v>
      </c>
      <c r="W198" s="66" t="e">
        <f t="shared" si="31"/>
        <v>#DIV/0!</v>
      </c>
      <c r="X198" s="65">
        <f>VLOOKUP(C198,'5th Cycle APR Raw Data-Last'!$A$3:$S$1377,18,FALSE)</f>
        <v>2</v>
      </c>
      <c r="Y198" s="65">
        <f>SUMIF('5th Cycle APR Raw Data-Last'!$A$3:$A$1377,'5th Cycle Summary-Final2'!$C198,'5th Cycle APR Raw Data-Last'!$S$3:$S$1377)</f>
        <v>294</v>
      </c>
      <c r="Z198" s="65">
        <f t="shared" si="32"/>
        <v>2</v>
      </c>
      <c r="AA198"/>
    </row>
    <row r="199" spans="1:27" s="2" customFormat="1" ht="12.75" customHeight="1" x14ac:dyDescent="0.2">
      <c r="A199" s="2" t="s">
        <v>12</v>
      </c>
      <c r="B199" s="2" t="s">
        <v>3</v>
      </c>
      <c r="C199" s="10" t="s">
        <v>1056</v>
      </c>
      <c r="D199" s="65">
        <f>VLOOKUP(C199,'5th Cycle APR Raw Data-Last'!$A$3:$S$1377,6,FALSE)</f>
        <v>43</v>
      </c>
      <c r="E199" s="65">
        <f>SUMIF('5th Cycle APR Raw Data-Last'!$A$3:$A$1377,'5th Cycle Summary-Final2'!$C199,'5th Cycle APR Raw Data-Last'!G$3:G$1377)</f>
        <v>32</v>
      </c>
      <c r="F199" s="65">
        <f>SUMIF('5th Cycle APR Raw Data-Last'!$A$3:$A$1377,'5th Cycle Summary-Final2'!$C199,'5th Cycle APR Raw Data-Last'!H$3:H$1377)</f>
        <v>32</v>
      </c>
      <c r="G199" s="65">
        <f>SUMIF('5th Cycle APR Raw Data-Last'!$A$3:$A$1377,'5th Cycle Summary-Final2'!$C199,'5th Cycle APR Raw Data-Last'!I$3:I$1377)</f>
        <v>0</v>
      </c>
      <c r="H199" s="65">
        <f t="shared" si="33"/>
        <v>11</v>
      </c>
      <c r="I199" s="66">
        <f t="shared" si="34"/>
        <v>0.7441860465116279</v>
      </c>
      <c r="J199" s="65">
        <f>VLOOKUP(C199,'5th Cycle APR Raw Data-Last'!$A$3:$S$1377,10,FALSE)</f>
        <v>30</v>
      </c>
      <c r="K199" s="65">
        <f>SUMIF('5th Cycle APR Raw Data-Last'!$A$3:$A$1377,'5th Cycle Summary-Final2'!$C199,'5th Cycle APR Raw Data-Last'!K$3:K$1377)</f>
        <v>38</v>
      </c>
      <c r="L199" s="65">
        <f>SUMIF('5th Cycle APR Raw Data-Last'!$A$3:$A$1377,'5th Cycle Summary-Final2'!$C199,'5th Cycle APR Raw Data-Last'!L$3:L$1377)</f>
        <v>38</v>
      </c>
      <c r="M199" s="65">
        <f>SUMIF('5th Cycle APR Raw Data-Last'!$A$3:$A$1377,'5th Cycle Summary-Final2'!$C199,'5th Cycle APR Raw Data-Last'!M$3:M$1377)</f>
        <v>0</v>
      </c>
      <c r="N199" s="65">
        <f t="shared" si="35"/>
        <v>0</v>
      </c>
      <c r="O199" s="66">
        <f t="shared" si="27"/>
        <v>1.2666666666666666</v>
      </c>
      <c r="P199" s="65">
        <f>VLOOKUP(C199,'5th Cycle APR Raw Data-Last'!$A$3:$S$1377,14,FALSE)</f>
        <v>34</v>
      </c>
      <c r="Q199" s="65">
        <f>SUMIF('5th Cycle APR Raw Data-Last'!$A$3:$A$1377,'5th Cycle Summary-Final2'!$C199,'5th Cycle APR Raw Data-Last'!$O$3:$O$1377)</f>
        <v>2</v>
      </c>
      <c r="R199" s="65">
        <f t="shared" si="28"/>
        <v>32</v>
      </c>
      <c r="S199" s="66">
        <f t="shared" si="29"/>
        <v>5.8823529411764705E-2</v>
      </c>
      <c r="T199" s="65">
        <f>VLOOKUP(C199,'5th Cycle APR Raw Data-Last'!$A$3:$S$1377,16,FALSE)</f>
        <v>75</v>
      </c>
      <c r="U199" s="65">
        <f>SUMIF('5th Cycle APR Raw Data-Last'!$A$3:$A$1377,'5th Cycle Summary-Final2'!$C199,'5th Cycle APR Raw Data-Last'!$Q$3:$Q$1377)</f>
        <v>1150</v>
      </c>
      <c r="V199" s="65">
        <f t="shared" si="30"/>
        <v>0</v>
      </c>
      <c r="W199" s="66">
        <f t="shared" si="31"/>
        <v>15.333333333333334</v>
      </c>
      <c r="X199" s="65">
        <f>VLOOKUP(C199,'5th Cycle APR Raw Data-Last'!$A$3:$S$1377,18,FALSE)</f>
        <v>182</v>
      </c>
      <c r="Y199" s="65">
        <f>SUMIF('5th Cycle APR Raw Data-Last'!$A$3:$A$1377,'5th Cycle Summary-Final2'!$C199,'5th Cycle APR Raw Data-Last'!$S$3:$S$1377)</f>
        <v>1222</v>
      </c>
      <c r="Z199" s="65">
        <f t="shared" si="32"/>
        <v>43</v>
      </c>
      <c r="AA199"/>
    </row>
    <row r="200" spans="1:27" s="2" customFormat="1" ht="12.75" customHeight="1" x14ac:dyDescent="0.2">
      <c r="A200" s="2" t="s">
        <v>12</v>
      </c>
      <c r="B200" s="2" t="s">
        <v>3</v>
      </c>
      <c r="C200" s="10" t="s">
        <v>1057</v>
      </c>
      <c r="D200" s="65">
        <f>VLOOKUP(C200,'5th Cycle APR Raw Data-Last'!$A$3:$S$1377,6,FALSE)</f>
        <v>1</v>
      </c>
      <c r="E200" s="65">
        <f>SUMIF('5th Cycle APR Raw Data-Last'!$A$3:$A$1377,'5th Cycle Summary-Final2'!$C200,'5th Cycle APR Raw Data-Last'!G$3:G$1377)</f>
        <v>0</v>
      </c>
      <c r="F200" s="65">
        <f>SUMIF('5th Cycle APR Raw Data-Last'!$A$3:$A$1377,'5th Cycle Summary-Final2'!$C200,'5th Cycle APR Raw Data-Last'!H$3:H$1377)</f>
        <v>0</v>
      </c>
      <c r="G200" s="65">
        <f>SUMIF('5th Cycle APR Raw Data-Last'!$A$3:$A$1377,'5th Cycle Summary-Final2'!$C200,'5th Cycle APR Raw Data-Last'!I$3:I$1377)</f>
        <v>0</v>
      </c>
      <c r="H200" s="65">
        <f t="shared" si="33"/>
        <v>1</v>
      </c>
      <c r="I200" s="66">
        <f t="shared" si="34"/>
        <v>0</v>
      </c>
      <c r="J200" s="65">
        <f>VLOOKUP(C200,'5th Cycle APR Raw Data-Last'!$A$3:$S$1377,10,FALSE)</f>
        <v>1</v>
      </c>
      <c r="K200" s="65">
        <f>SUMIF('5th Cycle APR Raw Data-Last'!$A$3:$A$1377,'5th Cycle Summary-Final2'!$C200,'5th Cycle APR Raw Data-Last'!K$3:K$1377)</f>
        <v>0</v>
      </c>
      <c r="L200" s="65">
        <f>SUMIF('5th Cycle APR Raw Data-Last'!$A$3:$A$1377,'5th Cycle Summary-Final2'!$C200,'5th Cycle APR Raw Data-Last'!L$3:L$1377)</f>
        <v>0</v>
      </c>
      <c r="M200" s="65">
        <f>SUMIF('5th Cycle APR Raw Data-Last'!$A$3:$A$1377,'5th Cycle Summary-Final2'!$C200,'5th Cycle APR Raw Data-Last'!M$3:M$1377)</f>
        <v>0</v>
      </c>
      <c r="N200" s="65">
        <f t="shared" si="35"/>
        <v>1</v>
      </c>
      <c r="O200" s="66">
        <f t="shared" si="27"/>
        <v>0</v>
      </c>
      <c r="P200" s="65">
        <f>VLOOKUP(C200,'5th Cycle APR Raw Data-Last'!$A$3:$S$1377,14,FALSE)</f>
        <v>0</v>
      </c>
      <c r="Q200" s="65">
        <f>SUMIF('5th Cycle APR Raw Data-Last'!$A$3:$A$1377,'5th Cycle Summary-Final2'!$C200,'5th Cycle APR Raw Data-Last'!$O$3:$O$1377)</f>
        <v>0</v>
      </c>
      <c r="R200" s="65">
        <f t="shared" si="28"/>
        <v>0</v>
      </c>
      <c r="S200" s="66" t="e">
        <f t="shared" si="29"/>
        <v>#DIV/0!</v>
      </c>
      <c r="T200" s="65">
        <f>VLOOKUP(C200,'5th Cycle APR Raw Data-Last'!$A$3:$S$1377,16,FALSE)</f>
        <v>0</v>
      </c>
      <c r="U200" s="65">
        <f>SUMIF('5th Cycle APR Raw Data-Last'!$A$3:$A$1377,'5th Cycle Summary-Final2'!$C200,'5th Cycle APR Raw Data-Last'!$Q$3:$Q$1377)</f>
        <v>0</v>
      </c>
      <c r="V200" s="65">
        <f t="shared" si="30"/>
        <v>0</v>
      </c>
      <c r="W200" s="66" t="e">
        <f t="shared" si="31"/>
        <v>#DIV/0!</v>
      </c>
      <c r="X200" s="65">
        <f>VLOOKUP(C200,'5th Cycle APR Raw Data-Last'!$A$3:$S$1377,18,FALSE)</f>
        <v>2</v>
      </c>
      <c r="Y200" s="65">
        <f>SUMIF('5th Cycle APR Raw Data-Last'!$A$3:$A$1377,'5th Cycle Summary-Final2'!$C200,'5th Cycle APR Raw Data-Last'!$S$3:$S$1377)</f>
        <v>0</v>
      </c>
      <c r="Z200" s="65">
        <f t="shared" si="32"/>
        <v>2</v>
      </c>
      <c r="AA200"/>
    </row>
    <row r="201" spans="1:27" s="2" customFormat="1" ht="12.75" customHeight="1" x14ac:dyDescent="0.2">
      <c r="A201" s="2" t="s">
        <v>12</v>
      </c>
      <c r="B201" s="2" t="s">
        <v>3</v>
      </c>
      <c r="C201" s="10" t="s">
        <v>171</v>
      </c>
      <c r="D201" s="65">
        <f>VLOOKUP(C201,'5th Cycle APR Raw Data-Last'!$A$3:$S$1377,6,FALSE)</f>
        <v>647</v>
      </c>
      <c r="E201" s="65">
        <f>SUMIF('5th Cycle APR Raw Data-Last'!$A$3:$A$1377,'5th Cycle Summary-Final2'!$C201,'5th Cycle APR Raw Data-Last'!G$3:G$1377)</f>
        <v>0</v>
      </c>
      <c r="F201" s="65">
        <f>SUMIF('5th Cycle APR Raw Data-Last'!$A$3:$A$1377,'5th Cycle Summary-Final2'!$C201,'5th Cycle APR Raw Data-Last'!H$3:H$1377)</f>
        <v>0</v>
      </c>
      <c r="G201" s="65">
        <f>SUMIF('5th Cycle APR Raw Data-Last'!$A$3:$A$1377,'5th Cycle Summary-Final2'!$C201,'5th Cycle APR Raw Data-Last'!I$3:I$1377)</f>
        <v>0</v>
      </c>
      <c r="H201" s="65">
        <f t="shared" si="33"/>
        <v>647</v>
      </c>
      <c r="I201" s="66">
        <f t="shared" si="34"/>
        <v>0</v>
      </c>
      <c r="J201" s="65">
        <f>VLOOKUP(C201,'5th Cycle APR Raw Data-Last'!$A$3:$S$1377,10,FALSE)</f>
        <v>450</v>
      </c>
      <c r="K201" s="65">
        <f>SUMIF('5th Cycle APR Raw Data-Last'!$A$3:$A$1377,'5th Cycle Summary-Final2'!$C201,'5th Cycle APR Raw Data-Last'!K$3:K$1377)</f>
        <v>0</v>
      </c>
      <c r="L201" s="65">
        <f>SUMIF('5th Cycle APR Raw Data-Last'!$A$3:$A$1377,'5th Cycle Summary-Final2'!$C201,'5th Cycle APR Raw Data-Last'!L$3:L$1377)</f>
        <v>0</v>
      </c>
      <c r="M201" s="65">
        <f>SUMIF('5th Cycle APR Raw Data-Last'!$A$3:$A$1377,'5th Cycle Summary-Final2'!$C201,'5th Cycle APR Raw Data-Last'!M$3:M$1377)</f>
        <v>0</v>
      </c>
      <c r="N201" s="65">
        <f t="shared" si="35"/>
        <v>450</v>
      </c>
      <c r="O201" s="66">
        <f t="shared" si="27"/>
        <v>0</v>
      </c>
      <c r="P201" s="65">
        <f>VLOOKUP(C201,'5th Cycle APR Raw Data-Last'!$A$3:$S$1377,14,FALSE)</f>
        <v>497</v>
      </c>
      <c r="Q201" s="65">
        <f>SUMIF('5th Cycle APR Raw Data-Last'!$A$3:$A$1377,'5th Cycle Summary-Final2'!$C201,'5th Cycle APR Raw Data-Last'!$O$3:$O$1377)</f>
        <v>201</v>
      </c>
      <c r="R201" s="65">
        <f t="shared" si="28"/>
        <v>296</v>
      </c>
      <c r="S201" s="66">
        <f t="shared" si="29"/>
        <v>0.40442655935613681</v>
      </c>
      <c r="T201" s="65">
        <f>VLOOKUP(C201,'5th Cycle APR Raw Data-Last'!$A$3:$S$1377,16,FALSE)</f>
        <v>1133</v>
      </c>
      <c r="U201" s="65">
        <f>SUMIF('5th Cycle APR Raw Data-Last'!$A$3:$A$1377,'5th Cycle Summary-Final2'!$C201,'5th Cycle APR Raw Data-Last'!$Q$3:$Q$1377)</f>
        <v>2387</v>
      </c>
      <c r="V201" s="65">
        <f t="shared" si="30"/>
        <v>0</v>
      </c>
      <c r="W201" s="66">
        <f t="shared" si="31"/>
        <v>2.1067961165048543</v>
      </c>
      <c r="X201" s="65">
        <f>VLOOKUP(C201,'5th Cycle APR Raw Data-Last'!$A$3:$S$1377,18,FALSE)</f>
        <v>2727</v>
      </c>
      <c r="Y201" s="65">
        <f>SUMIF('5th Cycle APR Raw Data-Last'!$A$3:$A$1377,'5th Cycle Summary-Final2'!$C201,'5th Cycle APR Raw Data-Last'!$S$3:$S$1377)</f>
        <v>2588</v>
      </c>
      <c r="Z201" s="65">
        <f t="shared" si="32"/>
        <v>1393</v>
      </c>
      <c r="AA201"/>
    </row>
    <row r="202" spans="1:27" s="2" customFormat="1" ht="12.75" customHeight="1" x14ac:dyDescent="0.2">
      <c r="A202" s="2" t="s">
        <v>12</v>
      </c>
      <c r="B202" s="2" t="s">
        <v>3</v>
      </c>
      <c r="C202" s="10" t="s">
        <v>1062</v>
      </c>
      <c r="D202" s="65">
        <f>VLOOKUP(C202,'5th Cycle APR Raw Data-Last'!$A$3:$S$1377,6,FALSE)</f>
        <v>14</v>
      </c>
      <c r="E202" s="65">
        <f>SUMIF('5th Cycle APR Raw Data-Last'!$A$3:$A$1377,'5th Cycle Summary-Final2'!$C202,'5th Cycle APR Raw Data-Last'!G$3:G$1377)</f>
        <v>0</v>
      </c>
      <c r="F202" s="65">
        <f>SUMIF('5th Cycle APR Raw Data-Last'!$A$3:$A$1377,'5th Cycle Summary-Final2'!$C202,'5th Cycle APR Raw Data-Last'!H$3:H$1377)</f>
        <v>0</v>
      </c>
      <c r="G202" s="65">
        <f>SUMIF('5th Cycle APR Raw Data-Last'!$A$3:$A$1377,'5th Cycle Summary-Final2'!$C202,'5th Cycle APR Raw Data-Last'!I$3:I$1377)</f>
        <v>0</v>
      </c>
      <c r="H202" s="65">
        <f t="shared" si="33"/>
        <v>14</v>
      </c>
      <c r="I202" s="66">
        <f t="shared" si="34"/>
        <v>0</v>
      </c>
      <c r="J202" s="65">
        <f>VLOOKUP(C202,'5th Cycle APR Raw Data-Last'!$A$3:$S$1377,10,FALSE)</f>
        <v>10</v>
      </c>
      <c r="K202" s="65">
        <f>SUMIF('5th Cycle APR Raw Data-Last'!$A$3:$A$1377,'5th Cycle Summary-Final2'!$C202,'5th Cycle APR Raw Data-Last'!K$3:K$1377)</f>
        <v>0</v>
      </c>
      <c r="L202" s="65">
        <f>SUMIF('5th Cycle APR Raw Data-Last'!$A$3:$A$1377,'5th Cycle Summary-Final2'!$C202,'5th Cycle APR Raw Data-Last'!L$3:L$1377)</f>
        <v>0</v>
      </c>
      <c r="M202" s="65">
        <f>SUMIF('5th Cycle APR Raw Data-Last'!$A$3:$A$1377,'5th Cycle Summary-Final2'!$C202,'5th Cycle APR Raw Data-Last'!M$3:M$1377)</f>
        <v>0</v>
      </c>
      <c r="N202" s="65">
        <f t="shared" si="35"/>
        <v>10</v>
      </c>
      <c r="O202" s="66">
        <f t="shared" si="27"/>
        <v>0</v>
      </c>
      <c r="P202" s="65">
        <f>VLOOKUP(C202,'5th Cycle APR Raw Data-Last'!$A$3:$S$1377,14,FALSE)</f>
        <v>11</v>
      </c>
      <c r="Q202" s="65">
        <f>SUMIF('5th Cycle APR Raw Data-Last'!$A$3:$A$1377,'5th Cycle Summary-Final2'!$C202,'5th Cycle APR Raw Data-Last'!$O$3:$O$1377)</f>
        <v>0</v>
      </c>
      <c r="R202" s="65">
        <f t="shared" si="28"/>
        <v>11</v>
      </c>
      <c r="S202" s="66">
        <f t="shared" si="29"/>
        <v>0</v>
      </c>
      <c r="T202" s="65">
        <f>VLOOKUP(C202,'5th Cycle APR Raw Data-Last'!$A$3:$S$1377,16,FALSE)</f>
        <v>26</v>
      </c>
      <c r="U202" s="65">
        <f>SUMIF('5th Cycle APR Raw Data-Last'!$A$3:$A$1377,'5th Cycle Summary-Final2'!$C202,'5th Cycle APR Raw Data-Last'!$Q$3:$Q$1377)</f>
        <v>5</v>
      </c>
      <c r="V202" s="65">
        <f t="shared" si="30"/>
        <v>21</v>
      </c>
      <c r="W202" s="66">
        <f t="shared" si="31"/>
        <v>0.19230769230769232</v>
      </c>
      <c r="X202" s="65">
        <f>VLOOKUP(C202,'5th Cycle APR Raw Data-Last'!$A$3:$S$1377,18,FALSE)</f>
        <v>61</v>
      </c>
      <c r="Y202" s="65">
        <f>SUMIF('5th Cycle APR Raw Data-Last'!$A$3:$A$1377,'5th Cycle Summary-Final2'!$C202,'5th Cycle APR Raw Data-Last'!$S$3:$S$1377)</f>
        <v>5</v>
      </c>
      <c r="Z202" s="65">
        <f t="shared" si="32"/>
        <v>56</v>
      </c>
      <c r="AA202"/>
    </row>
    <row r="203" spans="1:27" s="2" customFormat="1" ht="12.75" customHeight="1" x14ac:dyDescent="0.2">
      <c r="A203" s="2" t="s">
        <v>12</v>
      </c>
      <c r="B203" s="2" t="s">
        <v>3</v>
      </c>
      <c r="C203" s="10" t="s">
        <v>196</v>
      </c>
      <c r="D203" s="65">
        <f>VLOOKUP(C203,'5th Cycle APR Raw Data-Last'!$A$3:$S$1377,6,FALSE)</f>
        <v>42</v>
      </c>
      <c r="E203" s="65">
        <f>SUMIF('5th Cycle APR Raw Data-Last'!$A$3:$A$1377,'5th Cycle Summary-Final2'!$C203,'5th Cycle APR Raw Data-Last'!G$3:G$1377)</f>
        <v>13</v>
      </c>
      <c r="F203" s="65">
        <f>SUMIF('5th Cycle APR Raw Data-Last'!$A$3:$A$1377,'5th Cycle Summary-Final2'!$C203,'5th Cycle APR Raw Data-Last'!H$3:H$1377)</f>
        <v>13</v>
      </c>
      <c r="G203" s="65">
        <f>SUMIF('5th Cycle APR Raw Data-Last'!$A$3:$A$1377,'5th Cycle Summary-Final2'!$C203,'5th Cycle APR Raw Data-Last'!I$3:I$1377)</f>
        <v>0</v>
      </c>
      <c r="H203" s="65">
        <f t="shared" si="33"/>
        <v>29</v>
      </c>
      <c r="I203" s="66">
        <f t="shared" si="34"/>
        <v>0.30952380952380953</v>
      </c>
      <c r="J203" s="65">
        <f>VLOOKUP(C203,'5th Cycle APR Raw Data-Last'!$A$3:$S$1377,10,FALSE)</f>
        <v>29</v>
      </c>
      <c r="K203" s="65">
        <f>SUMIF('5th Cycle APR Raw Data-Last'!$A$3:$A$1377,'5th Cycle Summary-Final2'!$C203,'5th Cycle APR Raw Data-Last'!K$3:K$1377)</f>
        <v>28</v>
      </c>
      <c r="L203" s="65">
        <f>SUMIF('5th Cycle APR Raw Data-Last'!$A$3:$A$1377,'5th Cycle Summary-Final2'!$C203,'5th Cycle APR Raw Data-Last'!L$3:L$1377)</f>
        <v>28</v>
      </c>
      <c r="M203" s="65">
        <f>SUMIF('5th Cycle APR Raw Data-Last'!$A$3:$A$1377,'5th Cycle Summary-Final2'!$C203,'5th Cycle APR Raw Data-Last'!M$3:M$1377)</f>
        <v>0</v>
      </c>
      <c r="N203" s="65">
        <f t="shared" si="35"/>
        <v>1</v>
      </c>
      <c r="O203" s="66">
        <f t="shared" si="27"/>
        <v>0.96551724137931039</v>
      </c>
      <c r="P203" s="65">
        <f>VLOOKUP(C203,'5th Cycle APR Raw Data-Last'!$A$3:$S$1377,14,FALSE)</f>
        <v>33</v>
      </c>
      <c r="Q203" s="65">
        <f>SUMIF('5th Cycle APR Raw Data-Last'!$A$3:$A$1377,'5th Cycle Summary-Final2'!$C203,'5th Cycle APR Raw Data-Last'!$O$3:$O$1377)</f>
        <v>16</v>
      </c>
      <c r="R203" s="65">
        <f t="shared" si="28"/>
        <v>17</v>
      </c>
      <c r="S203" s="66">
        <f t="shared" si="29"/>
        <v>0.48484848484848486</v>
      </c>
      <c r="T203" s="65">
        <f>VLOOKUP(C203,'5th Cycle APR Raw Data-Last'!$A$3:$S$1377,16,FALSE)</f>
        <v>73</v>
      </c>
      <c r="U203" s="65">
        <f>SUMIF('5th Cycle APR Raw Data-Last'!$A$3:$A$1377,'5th Cycle Summary-Final2'!$C203,'5th Cycle APR Raw Data-Last'!$Q$3:$Q$1377)</f>
        <v>805</v>
      </c>
      <c r="V203" s="65">
        <f t="shared" si="30"/>
        <v>0</v>
      </c>
      <c r="W203" s="66">
        <f t="shared" si="31"/>
        <v>11.027397260273972</v>
      </c>
      <c r="X203" s="65">
        <f>VLOOKUP(C203,'5th Cycle APR Raw Data-Last'!$A$3:$S$1377,18,FALSE)</f>
        <v>177</v>
      </c>
      <c r="Y203" s="65">
        <f>SUMIF('5th Cycle APR Raw Data-Last'!$A$3:$A$1377,'5th Cycle Summary-Final2'!$C203,'5th Cycle APR Raw Data-Last'!$S$3:$S$1377)</f>
        <v>862</v>
      </c>
      <c r="Z203" s="65">
        <f t="shared" si="32"/>
        <v>47</v>
      </c>
      <c r="AA203"/>
    </row>
    <row r="204" spans="1:27" s="2" customFormat="1" ht="12.75" customHeight="1" x14ac:dyDescent="0.2">
      <c r="A204" s="2" t="s">
        <v>12</v>
      </c>
      <c r="B204" s="2" t="s">
        <v>3</v>
      </c>
      <c r="C204" s="10" t="s">
        <v>956</v>
      </c>
      <c r="D204" s="65">
        <f>VLOOKUP(C204,'5th Cycle APR Raw Data-Last'!$A$3:$S$1377,6,FALSE)</f>
        <v>1</v>
      </c>
      <c r="E204" s="65">
        <f>SUMIF('5th Cycle APR Raw Data-Last'!$A$3:$A$1377,'5th Cycle Summary-Final2'!$C204,'5th Cycle APR Raw Data-Last'!G$3:G$1377)</f>
        <v>0</v>
      </c>
      <c r="F204" s="65">
        <f>SUMIF('5th Cycle APR Raw Data-Last'!$A$3:$A$1377,'5th Cycle Summary-Final2'!$C204,'5th Cycle APR Raw Data-Last'!H$3:H$1377)</f>
        <v>0</v>
      </c>
      <c r="G204" s="65">
        <f>SUMIF('5th Cycle APR Raw Data-Last'!$A$3:$A$1377,'5th Cycle Summary-Final2'!$C204,'5th Cycle APR Raw Data-Last'!I$3:I$1377)</f>
        <v>0</v>
      </c>
      <c r="H204" s="65">
        <f t="shared" si="33"/>
        <v>1</v>
      </c>
      <c r="I204" s="66">
        <f t="shared" si="34"/>
        <v>0</v>
      </c>
      <c r="J204" s="65">
        <f>VLOOKUP(C204,'5th Cycle APR Raw Data-Last'!$A$3:$S$1377,10,FALSE)</f>
        <v>1</v>
      </c>
      <c r="K204" s="65">
        <f>SUMIF('5th Cycle APR Raw Data-Last'!$A$3:$A$1377,'5th Cycle Summary-Final2'!$C204,'5th Cycle APR Raw Data-Last'!K$3:K$1377)</f>
        <v>0</v>
      </c>
      <c r="L204" s="65">
        <f>SUMIF('5th Cycle APR Raw Data-Last'!$A$3:$A$1377,'5th Cycle Summary-Final2'!$C204,'5th Cycle APR Raw Data-Last'!L$3:L$1377)</f>
        <v>0</v>
      </c>
      <c r="M204" s="65">
        <f>SUMIF('5th Cycle APR Raw Data-Last'!$A$3:$A$1377,'5th Cycle Summary-Final2'!$C204,'5th Cycle APR Raw Data-Last'!M$3:M$1377)</f>
        <v>0</v>
      </c>
      <c r="N204" s="65">
        <f t="shared" si="35"/>
        <v>1</v>
      </c>
      <c r="O204" s="66">
        <f t="shared" si="27"/>
        <v>0</v>
      </c>
      <c r="P204" s="65">
        <f>VLOOKUP(C204,'5th Cycle APR Raw Data-Last'!$A$3:$S$1377,14,FALSE)</f>
        <v>1</v>
      </c>
      <c r="Q204" s="65">
        <f>SUMIF('5th Cycle APR Raw Data-Last'!$A$3:$A$1377,'5th Cycle Summary-Final2'!$C204,'5th Cycle APR Raw Data-Last'!$O$3:$O$1377)</f>
        <v>0</v>
      </c>
      <c r="R204" s="65">
        <f t="shared" si="28"/>
        <v>1</v>
      </c>
      <c r="S204" s="66">
        <f t="shared" si="29"/>
        <v>0</v>
      </c>
      <c r="T204" s="65">
        <f>VLOOKUP(C204,'5th Cycle APR Raw Data-Last'!$A$3:$S$1377,16,FALSE)</f>
        <v>2</v>
      </c>
      <c r="U204" s="65">
        <f>SUMIF('5th Cycle APR Raw Data-Last'!$A$3:$A$1377,'5th Cycle Summary-Final2'!$C204,'5th Cycle APR Raw Data-Last'!$Q$3:$Q$1377)</f>
        <v>1214</v>
      </c>
      <c r="V204" s="65">
        <f t="shared" si="30"/>
        <v>0</v>
      </c>
      <c r="W204" s="66">
        <f t="shared" si="31"/>
        <v>607</v>
      </c>
      <c r="X204" s="65">
        <f>VLOOKUP(C204,'5th Cycle APR Raw Data-Last'!$A$3:$S$1377,18,FALSE)</f>
        <v>5</v>
      </c>
      <c r="Y204" s="65">
        <f>SUMIF('5th Cycle APR Raw Data-Last'!$A$3:$A$1377,'5th Cycle Summary-Final2'!$C204,'5th Cycle APR Raw Data-Last'!$S$3:$S$1377)</f>
        <v>1214</v>
      </c>
      <c r="Z204" s="65">
        <f t="shared" si="32"/>
        <v>3</v>
      </c>
      <c r="AA204"/>
    </row>
    <row r="205" spans="1:27" s="2" customFormat="1" ht="12.75" customHeight="1" x14ac:dyDescent="0.2">
      <c r="A205" s="2" t="s">
        <v>12</v>
      </c>
      <c r="B205" s="2" t="s">
        <v>3</v>
      </c>
      <c r="C205" s="10" t="s">
        <v>12</v>
      </c>
      <c r="D205" s="65">
        <f>VLOOKUP(C205,'5th Cycle APR Raw Data-Last'!$A$3:$S$1377,6,FALSE)</f>
        <v>83</v>
      </c>
      <c r="E205" s="65">
        <f>SUMIF('5th Cycle APR Raw Data-Last'!$A$3:$A$1377,'5th Cycle Summary-Final2'!$C205,'5th Cycle APR Raw Data-Last'!G$3:G$1377)</f>
        <v>0</v>
      </c>
      <c r="F205" s="65">
        <f>SUMIF('5th Cycle APR Raw Data-Last'!$A$3:$A$1377,'5th Cycle Summary-Final2'!$C205,'5th Cycle APR Raw Data-Last'!H$3:H$1377)</f>
        <v>0</v>
      </c>
      <c r="G205" s="65">
        <f>SUMIF('5th Cycle APR Raw Data-Last'!$A$3:$A$1377,'5th Cycle Summary-Final2'!$C205,'5th Cycle APR Raw Data-Last'!I$3:I$1377)</f>
        <v>0</v>
      </c>
      <c r="H205" s="65">
        <f t="shared" si="33"/>
        <v>83</v>
      </c>
      <c r="I205" s="66">
        <f t="shared" si="34"/>
        <v>0</v>
      </c>
      <c r="J205" s="65">
        <f>VLOOKUP(C205,'5th Cycle APR Raw Data-Last'!$A$3:$S$1377,10,FALSE)</f>
        <v>59</v>
      </c>
      <c r="K205" s="65">
        <f>SUMIF('5th Cycle APR Raw Data-Last'!$A$3:$A$1377,'5th Cycle Summary-Final2'!$C205,'5th Cycle APR Raw Data-Last'!K$3:K$1377)</f>
        <v>1</v>
      </c>
      <c r="L205" s="65">
        <f>SUMIF('5th Cycle APR Raw Data-Last'!$A$3:$A$1377,'5th Cycle Summary-Final2'!$C205,'5th Cycle APR Raw Data-Last'!L$3:L$1377)</f>
        <v>1</v>
      </c>
      <c r="M205" s="65">
        <f>SUMIF('5th Cycle APR Raw Data-Last'!$A$3:$A$1377,'5th Cycle Summary-Final2'!$C205,'5th Cycle APR Raw Data-Last'!M$3:M$1377)</f>
        <v>0</v>
      </c>
      <c r="N205" s="65">
        <f t="shared" si="35"/>
        <v>58</v>
      </c>
      <c r="O205" s="66">
        <f t="shared" si="27"/>
        <v>1.6949152542372881E-2</v>
      </c>
      <c r="P205" s="65">
        <f>VLOOKUP(C205,'5th Cycle APR Raw Data-Last'!$A$3:$S$1377,14,FALSE)</f>
        <v>66</v>
      </c>
      <c r="Q205" s="65">
        <f>SUMIF('5th Cycle APR Raw Data-Last'!$A$3:$A$1377,'5th Cycle Summary-Final2'!$C205,'5th Cycle APR Raw Data-Last'!$O$3:$O$1377)</f>
        <v>8</v>
      </c>
      <c r="R205" s="65">
        <f t="shared" si="28"/>
        <v>58</v>
      </c>
      <c r="S205" s="66">
        <f t="shared" si="29"/>
        <v>0.12121212121212122</v>
      </c>
      <c r="T205" s="65">
        <f>VLOOKUP(C205,'5th Cycle APR Raw Data-Last'!$A$3:$S$1377,16,FALSE)</f>
        <v>155</v>
      </c>
      <c r="U205" s="65">
        <f>SUMIF('5th Cycle APR Raw Data-Last'!$A$3:$A$1377,'5th Cycle Summary-Final2'!$C205,'5th Cycle APR Raw Data-Last'!$Q$3:$Q$1377)</f>
        <v>7</v>
      </c>
      <c r="V205" s="65">
        <f t="shared" si="30"/>
        <v>148</v>
      </c>
      <c r="W205" s="66">
        <f t="shared" si="31"/>
        <v>4.5161290322580643E-2</v>
      </c>
      <c r="X205" s="65">
        <f>VLOOKUP(C205,'5th Cycle APR Raw Data-Last'!$A$3:$S$1377,18,FALSE)</f>
        <v>363</v>
      </c>
      <c r="Y205" s="65">
        <f>SUMIF('5th Cycle APR Raw Data-Last'!$A$3:$A$1377,'5th Cycle Summary-Final2'!$C205,'5th Cycle APR Raw Data-Last'!$S$3:$S$1377)</f>
        <v>16</v>
      </c>
      <c r="Z205" s="65">
        <f t="shared" si="32"/>
        <v>347</v>
      </c>
      <c r="AA205"/>
    </row>
    <row r="206" spans="1:27" s="2" customFormat="1" ht="12.75" customHeight="1" x14ac:dyDescent="0.2">
      <c r="A206" s="2" t="s">
        <v>12</v>
      </c>
      <c r="B206" s="2" t="s">
        <v>3</v>
      </c>
      <c r="C206" s="10" t="s">
        <v>218</v>
      </c>
      <c r="D206" s="65">
        <f>VLOOKUP(C206,'5th Cycle APR Raw Data-Last'!$A$3:$S$1377,6,FALSE)</f>
        <v>1240</v>
      </c>
      <c r="E206" s="65">
        <f>SUMIF('5th Cycle APR Raw Data-Last'!$A$3:$A$1377,'5th Cycle Summary-Final2'!$C206,'5th Cycle APR Raw Data-Last'!G$3:G$1377)</f>
        <v>81</v>
      </c>
      <c r="F206" s="65">
        <f>SUMIF('5th Cycle APR Raw Data-Last'!$A$3:$A$1377,'5th Cycle Summary-Final2'!$C206,'5th Cycle APR Raw Data-Last'!H$3:H$1377)</f>
        <v>81</v>
      </c>
      <c r="G206" s="65">
        <f>SUMIF('5th Cycle APR Raw Data-Last'!$A$3:$A$1377,'5th Cycle Summary-Final2'!$C206,'5th Cycle APR Raw Data-Last'!I$3:I$1377)</f>
        <v>0</v>
      </c>
      <c r="H206" s="65">
        <f t="shared" si="33"/>
        <v>1159</v>
      </c>
      <c r="I206" s="66">
        <f t="shared" si="34"/>
        <v>6.5322580645161291E-2</v>
      </c>
      <c r="J206" s="65">
        <f>VLOOKUP(C206,'5th Cycle APR Raw Data-Last'!$A$3:$S$1377,10,FALSE)</f>
        <v>879</v>
      </c>
      <c r="K206" s="65">
        <f>SUMIF('5th Cycle APR Raw Data-Last'!$A$3:$A$1377,'5th Cycle Summary-Final2'!$C206,'5th Cycle APR Raw Data-Last'!K$3:K$1377)</f>
        <v>151</v>
      </c>
      <c r="L206" s="65">
        <f>SUMIF('5th Cycle APR Raw Data-Last'!$A$3:$A$1377,'5th Cycle Summary-Final2'!$C206,'5th Cycle APR Raw Data-Last'!L$3:L$1377)</f>
        <v>151</v>
      </c>
      <c r="M206" s="65">
        <f>SUMIF('5th Cycle APR Raw Data-Last'!$A$3:$A$1377,'5th Cycle Summary-Final2'!$C206,'5th Cycle APR Raw Data-Last'!M$3:M$1377)</f>
        <v>0</v>
      </c>
      <c r="N206" s="65">
        <f t="shared" si="35"/>
        <v>728</v>
      </c>
      <c r="O206" s="66">
        <f t="shared" si="27"/>
        <v>0.17178612059158135</v>
      </c>
      <c r="P206" s="65">
        <f>VLOOKUP(C206,'5th Cycle APR Raw Data-Last'!$A$3:$S$1377,14,FALSE)</f>
        <v>979</v>
      </c>
      <c r="Q206" s="65">
        <f>SUMIF('5th Cycle APR Raw Data-Last'!$A$3:$A$1377,'5th Cycle Summary-Final2'!$C206,'5th Cycle APR Raw Data-Last'!$O$3:$O$1377)</f>
        <v>180</v>
      </c>
      <c r="R206" s="65">
        <f t="shared" si="28"/>
        <v>799</v>
      </c>
      <c r="S206" s="66">
        <f t="shared" si="29"/>
        <v>0.18386108273748722</v>
      </c>
      <c r="T206" s="65">
        <f>VLOOKUP(C206,'5th Cycle APR Raw Data-Last'!$A$3:$S$1377,16,FALSE)</f>
        <v>2174</v>
      </c>
      <c r="U206" s="65">
        <f>SUMIF('5th Cycle APR Raw Data-Last'!$A$3:$A$1377,'5th Cycle Summary-Final2'!$C206,'5th Cycle APR Raw Data-Last'!$Q$3:$Q$1377)</f>
        <v>3283</v>
      </c>
      <c r="V206" s="65">
        <f t="shared" si="30"/>
        <v>0</v>
      </c>
      <c r="W206" s="66">
        <f t="shared" si="31"/>
        <v>1.5101195952161914</v>
      </c>
      <c r="X206" s="65">
        <f>VLOOKUP(C206,'5th Cycle APR Raw Data-Last'!$A$3:$S$1377,18,FALSE)</f>
        <v>5272</v>
      </c>
      <c r="Y206" s="65">
        <f>SUMIF('5th Cycle APR Raw Data-Last'!$A$3:$A$1377,'5th Cycle Summary-Final2'!$C206,'5th Cycle APR Raw Data-Last'!$S$3:$S$1377)</f>
        <v>3695</v>
      </c>
      <c r="Z206" s="65">
        <f t="shared" si="32"/>
        <v>2686</v>
      </c>
      <c r="AA206"/>
    </row>
    <row r="207" spans="1:27" s="2" customFormat="1" ht="12.75" customHeight="1" x14ac:dyDescent="0.2">
      <c r="A207" s="2" t="s">
        <v>12</v>
      </c>
      <c r="B207" s="2" t="s">
        <v>3</v>
      </c>
      <c r="C207" s="10" t="s">
        <v>237</v>
      </c>
      <c r="D207" s="65">
        <f>VLOOKUP(C207,'5th Cycle APR Raw Data-Last'!$A$3:$S$1377,6,FALSE)</f>
        <v>112</v>
      </c>
      <c r="E207" s="65">
        <f>SUMIF('5th Cycle APR Raw Data-Last'!$A$3:$A$1377,'5th Cycle Summary-Final2'!$C207,'5th Cycle APR Raw Data-Last'!G$3:G$1377)</f>
        <v>0</v>
      </c>
      <c r="F207" s="65">
        <f>SUMIF('5th Cycle APR Raw Data-Last'!$A$3:$A$1377,'5th Cycle Summary-Final2'!$C207,'5th Cycle APR Raw Data-Last'!H$3:H$1377)</f>
        <v>0</v>
      </c>
      <c r="G207" s="65">
        <f>SUMIF('5th Cycle APR Raw Data-Last'!$A$3:$A$1377,'5th Cycle Summary-Final2'!$C207,'5th Cycle APR Raw Data-Last'!I$3:I$1377)</f>
        <v>0</v>
      </c>
      <c r="H207" s="65">
        <f t="shared" si="33"/>
        <v>112</v>
      </c>
      <c r="I207" s="66">
        <f t="shared" si="34"/>
        <v>0</v>
      </c>
      <c r="J207" s="65">
        <f>VLOOKUP(C207,'5th Cycle APR Raw Data-Last'!$A$3:$S$1377,10,FALSE)</f>
        <v>81</v>
      </c>
      <c r="K207" s="65">
        <f>SUMIF('5th Cycle APR Raw Data-Last'!$A$3:$A$1377,'5th Cycle Summary-Final2'!$C207,'5th Cycle APR Raw Data-Last'!K$3:K$1377)</f>
        <v>0</v>
      </c>
      <c r="L207" s="65">
        <f>SUMIF('5th Cycle APR Raw Data-Last'!$A$3:$A$1377,'5th Cycle Summary-Final2'!$C207,'5th Cycle APR Raw Data-Last'!L$3:L$1377)</f>
        <v>0</v>
      </c>
      <c r="M207" s="65">
        <f>SUMIF('5th Cycle APR Raw Data-Last'!$A$3:$A$1377,'5th Cycle Summary-Final2'!$C207,'5th Cycle APR Raw Data-Last'!M$3:M$1377)</f>
        <v>0</v>
      </c>
      <c r="N207" s="65">
        <f t="shared" si="35"/>
        <v>81</v>
      </c>
      <c r="O207" s="66">
        <f t="shared" si="27"/>
        <v>0</v>
      </c>
      <c r="P207" s="65">
        <f>VLOOKUP(C207,'5th Cycle APR Raw Data-Last'!$A$3:$S$1377,14,FALSE)</f>
        <v>90</v>
      </c>
      <c r="Q207" s="65">
        <f>SUMIF('5th Cycle APR Raw Data-Last'!$A$3:$A$1377,'5th Cycle Summary-Final2'!$C207,'5th Cycle APR Raw Data-Last'!$O$3:$O$1377)</f>
        <v>31</v>
      </c>
      <c r="R207" s="65">
        <f t="shared" si="28"/>
        <v>59</v>
      </c>
      <c r="S207" s="66">
        <f t="shared" si="29"/>
        <v>0.34444444444444444</v>
      </c>
      <c r="T207" s="65">
        <f>VLOOKUP(C207,'5th Cycle APR Raw Data-Last'!$A$3:$S$1377,16,FALSE)</f>
        <v>209</v>
      </c>
      <c r="U207" s="65">
        <f>SUMIF('5th Cycle APR Raw Data-Last'!$A$3:$A$1377,'5th Cycle Summary-Final2'!$C207,'5th Cycle APR Raw Data-Last'!$Q$3:$Q$1377)</f>
        <v>112</v>
      </c>
      <c r="V207" s="65">
        <f t="shared" si="30"/>
        <v>97</v>
      </c>
      <c r="W207" s="66">
        <f t="shared" si="31"/>
        <v>0.53588516746411485</v>
      </c>
      <c r="X207" s="65">
        <f>VLOOKUP(C207,'5th Cycle APR Raw Data-Last'!$A$3:$S$1377,18,FALSE)</f>
        <v>492</v>
      </c>
      <c r="Y207" s="65">
        <f>SUMIF('5th Cycle APR Raw Data-Last'!$A$3:$A$1377,'5th Cycle Summary-Final2'!$C207,'5th Cycle APR Raw Data-Last'!$S$3:$S$1377)</f>
        <v>143</v>
      </c>
      <c r="Z207" s="65">
        <f t="shared" si="32"/>
        <v>349</v>
      </c>
      <c r="AA207"/>
    </row>
    <row r="208" spans="1:27" s="2" customFormat="1" ht="12.75" customHeight="1" x14ac:dyDescent="0.2">
      <c r="A208" s="2" t="s">
        <v>12</v>
      </c>
      <c r="B208" s="2" t="s">
        <v>3</v>
      </c>
      <c r="C208" s="10" t="s">
        <v>1073</v>
      </c>
      <c r="D208" s="65">
        <f>VLOOKUP(C208,'5th Cycle APR Raw Data-Last'!$A$3:$S$1377,6,FALSE)</f>
        <v>1</v>
      </c>
      <c r="E208" s="65">
        <f>SUMIF('5th Cycle APR Raw Data-Last'!$A$3:$A$1377,'5th Cycle Summary-Final2'!$C208,'5th Cycle APR Raw Data-Last'!G$3:G$1377)</f>
        <v>0</v>
      </c>
      <c r="F208" s="65">
        <f>SUMIF('5th Cycle APR Raw Data-Last'!$A$3:$A$1377,'5th Cycle Summary-Final2'!$C208,'5th Cycle APR Raw Data-Last'!H$3:H$1377)</f>
        <v>0</v>
      </c>
      <c r="G208" s="65">
        <f>SUMIF('5th Cycle APR Raw Data-Last'!$A$3:$A$1377,'5th Cycle Summary-Final2'!$C208,'5th Cycle APR Raw Data-Last'!I$3:I$1377)</f>
        <v>0</v>
      </c>
      <c r="H208" s="65">
        <f t="shared" si="33"/>
        <v>1</v>
      </c>
      <c r="I208" s="66">
        <f t="shared" si="34"/>
        <v>0</v>
      </c>
      <c r="J208" s="65">
        <f>VLOOKUP(C208,'5th Cycle APR Raw Data-Last'!$A$3:$S$1377,10,FALSE)</f>
        <v>1</v>
      </c>
      <c r="K208" s="65">
        <f>SUMIF('5th Cycle APR Raw Data-Last'!$A$3:$A$1377,'5th Cycle Summary-Final2'!$C208,'5th Cycle APR Raw Data-Last'!K$3:K$1377)</f>
        <v>0</v>
      </c>
      <c r="L208" s="65">
        <f>SUMIF('5th Cycle APR Raw Data-Last'!$A$3:$A$1377,'5th Cycle Summary-Final2'!$C208,'5th Cycle APR Raw Data-Last'!L$3:L$1377)</f>
        <v>0</v>
      </c>
      <c r="M208" s="65">
        <f>SUMIF('5th Cycle APR Raw Data-Last'!$A$3:$A$1377,'5th Cycle Summary-Final2'!$C208,'5th Cycle APR Raw Data-Last'!M$3:M$1377)</f>
        <v>0</v>
      </c>
      <c r="N208" s="65">
        <f t="shared" si="35"/>
        <v>1</v>
      </c>
      <c r="O208" s="66">
        <f t="shared" si="27"/>
        <v>0</v>
      </c>
      <c r="P208" s="65">
        <f>VLOOKUP(C208,'5th Cycle APR Raw Data-Last'!$A$3:$S$1377,14,FALSE)</f>
        <v>0</v>
      </c>
      <c r="Q208" s="65">
        <f>SUMIF('5th Cycle APR Raw Data-Last'!$A$3:$A$1377,'5th Cycle Summary-Final2'!$C208,'5th Cycle APR Raw Data-Last'!$O$3:$O$1377)</f>
        <v>0</v>
      </c>
      <c r="R208" s="65">
        <f t="shared" si="28"/>
        <v>0</v>
      </c>
      <c r="S208" s="66" t="e">
        <f t="shared" si="29"/>
        <v>#DIV/0!</v>
      </c>
      <c r="T208" s="65">
        <f>VLOOKUP(C208,'5th Cycle APR Raw Data-Last'!$A$3:$S$1377,16,FALSE)</f>
        <v>0</v>
      </c>
      <c r="U208" s="65">
        <f>SUMIF('5th Cycle APR Raw Data-Last'!$A$3:$A$1377,'5th Cycle Summary-Final2'!$C208,'5th Cycle APR Raw Data-Last'!$Q$3:$Q$1377)</f>
        <v>0</v>
      </c>
      <c r="V208" s="65">
        <f t="shared" si="30"/>
        <v>0</v>
      </c>
      <c r="W208" s="66" t="e">
        <f t="shared" si="31"/>
        <v>#DIV/0!</v>
      </c>
      <c r="X208" s="65">
        <f>VLOOKUP(C208,'5th Cycle APR Raw Data-Last'!$A$3:$S$1377,18,FALSE)</f>
        <v>2</v>
      </c>
      <c r="Y208" s="65">
        <f>SUMIF('5th Cycle APR Raw Data-Last'!$A$3:$A$1377,'5th Cycle Summary-Final2'!$C208,'5th Cycle APR Raw Data-Last'!$S$3:$S$1377)</f>
        <v>0</v>
      </c>
      <c r="Z208" s="65">
        <f t="shared" si="32"/>
        <v>2</v>
      </c>
      <c r="AA208"/>
    </row>
    <row r="209" spans="1:27" s="2" customFormat="1" ht="12.75" customHeight="1" x14ac:dyDescent="0.2">
      <c r="A209" s="2" t="s">
        <v>12</v>
      </c>
      <c r="B209" s="2" t="s">
        <v>3</v>
      </c>
      <c r="C209" s="10" t="s">
        <v>1076</v>
      </c>
      <c r="D209" s="65">
        <f>VLOOKUP(C209,'5th Cycle APR Raw Data-Last'!$A$3:$S$1377,6,FALSE)</f>
        <v>134</v>
      </c>
      <c r="E209" s="65">
        <f>SUMIF('5th Cycle APR Raw Data-Last'!$A$3:$A$1377,'5th Cycle Summary-Final2'!$C209,'5th Cycle APR Raw Data-Last'!G$3:G$1377)</f>
        <v>65</v>
      </c>
      <c r="F209" s="65">
        <f>SUMIF('5th Cycle APR Raw Data-Last'!$A$3:$A$1377,'5th Cycle Summary-Final2'!$C209,'5th Cycle APR Raw Data-Last'!H$3:H$1377)</f>
        <v>65</v>
      </c>
      <c r="G209" s="65">
        <f>SUMIF('5th Cycle APR Raw Data-Last'!$A$3:$A$1377,'5th Cycle Summary-Final2'!$C209,'5th Cycle APR Raw Data-Last'!I$3:I$1377)</f>
        <v>0</v>
      </c>
      <c r="H209" s="65">
        <f t="shared" si="33"/>
        <v>69</v>
      </c>
      <c r="I209" s="66">
        <f t="shared" si="34"/>
        <v>0.48507462686567165</v>
      </c>
      <c r="J209" s="65">
        <f>VLOOKUP(C209,'5th Cycle APR Raw Data-Last'!$A$3:$S$1377,10,FALSE)</f>
        <v>95</v>
      </c>
      <c r="K209" s="65">
        <f>SUMIF('5th Cycle APR Raw Data-Last'!$A$3:$A$1377,'5th Cycle Summary-Final2'!$C209,'5th Cycle APR Raw Data-Last'!K$3:K$1377)</f>
        <v>28</v>
      </c>
      <c r="L209" s="65">
        <f>SUMIF('5th Cycle APR Raw Data-Last'!$A$3:$A$1377,'5th Cycle Summary-Final2'!$C209,'5th Cycle APR Raw Data-Last'!L$3:L$1377)</f>
        <v>28</v>
      </c>
      <c r="M209" s="65">
        <f>SUMIF('5th Cycle APR Raw Data-Last'!$A$3:$A$1377,'5th Cycle Summary-Final2'!$C209,'5th Cycle APR Raw Data-Last'!M$3:M$1377)</f>
        <v>0</v>
      </c>
      <c r="N209" s="65">
        <f t="shared" si="35"/>
        <v>67</v>
      </c>
      <c r="O209" s="66">
        <f t="shared" si="27"/>
        <v>0.29473684210526313</v>
      </c>
      <c r="P209" s="65">
        <f>VLOOKUP(C209,'5th Cycle APR Raw Data-Last'!$A$3:$S$1377,14,FALSE)</f>
        <v>108</v>
      </c>
      <c r="Q209" s="65">
        <f>SUMIF('5th Cycle APR Raw Data-Last'!$A$3:$A$1377,'5th Cycle Summary-Final2'!$C209,'5th Cycle APR Raw Data-Last'!$O$3:$O$1377)</f>
        <v>7</v>
      </c>
      <c r="R209" s="65">
        <f t="shared" si="28"/>
        <v>101</v>
      </c>
      <c r="S209" s="66">
        <f t="shared" si="29"/>
        <v>6.4814814814814811E-2</v>
      </c>
      <c r="T209" s="65">
        <f>VLOOKUP(C209,'5th Cycle APR Raw Data-Last'!$A$3:$S$1377,16,FALSE)</f>
        <v>244</v>
      </c>
      <c r="U209" s="65">
        <f>SUMIF('5th Cycle APR Raw Data-Last'!$A$3:$A$1377,'5th Cycle Summary-Final2'!$C209,'5th Cycle APR Raw Data-Last'!$Q$3:$Q$1377)</f>
        <v>416</v>
      </c>
      <c r="V209" s="65">
        <f t="shared" si="30"/>
        <v>0</v>
      </c>
      <c r="W209" s="66">
        <f t="shared" si="31"/>
        <v>1.7049180327868851</v>
      </c>
      <c r="X209" s="65">
        <f>VLOOKUP(C209,'5th Cycle APR Raw Data-Last'!$A$3:$S$1377,18,FALSE)</f>
        <v>581</v>
      </c>
      <c r="Y209" s="65">
        <f>SUMIF('5th Cycle APR Raw Data-Last'!$A$3:$A$1377,'5th Cycle Summary-Final2'!$C209,'5th Cycle APR Raw Data-Last'!$S$3:$S$1377)</f>
        <v>516</v>
      </c>
      <c r="Z209" s="65">
        <f t="shared" si="32"/>
        <v>237</v>
      </c>
      <c r="AA209"/>
    </row>
    <row r="210" spans="1:27" s="2" customFormat="1" ht="12.75" customHeight="1" x14ac:dyDescent="0.2">
      <c r="A210" s="2" t="s">
        <v>12</v>
      </c>
      <c r="B210" s="2" t="s">
        <v>3</v>
      </c>
      <c r="C210" s="10" t="s">
        <v>272</v>
      </c>
      <c r="D210" s="65">
        <f>VLOOKUP(C210,'5th Cycle APR Raw Data-Last'!$A$3:$S$1377,6,FALSE)</f>
        <v>147</v>
      </c>
      <c r="E210" s="65">
        <f>SUMIF('5th Cycle APR Raw Data-Last'!$A$3:$A$1377,'5th Cycle Summary-Final2'!$C210,'5th Cycle APR Raw Data-Last'!G$3:G$1377)</f>
        <v>0</v>
      </c>
      <c r="F210" s="65">
        <f>SUMIF('5th Cycle APR Raw Data-Last'!$A$3:$A$1377,'5th Cycle Summary-Final2'!$C210,'5th Cycle APR Raw Data-Last'!H$3:H$1377)</f>
        <v>0</v>
      </c>
      <c r="G210" s="65">
        <f>SUMIF('5th Cycle APR Raw Data-Last'!$A$3:$A$1377,'5th Cycle Summary-Final2'!$C210,'5th Cycle APR Raw Data-Last'!I$3:I$1377)</f>
        <v>0</v>
      </c>
      <c r="H210" s="65">
        <f t="shared" si="33"/>
        <v>147</v>
      </c>
      <c r="I210" s="66">
        <f t="shared" si="34"/>
        <v>0</v>
      </c>
      <c r="J210" s="65">
        <f>VLOOKUP(C210,'5th Cycle APR Raw Data-Last'!$A$3:$S$1377,10,FALSE)</f>
        <v>104</v>
      </c>
      <c r="K210" s="65">
        <f>SUMIF('5th Cycle APR Raw Data-Last'!$A$3:$A$1377,'5th Cycle Summary-Final2'!$C210,'5th Cycle APR Raw Data-Last'!K$3:K$1377)</f>
        <v>2</v>
      </c>
      <c r="L210" s="65">
        <f>SUMIF('5th Cycle APR Raw Data-Last'!$A$3:$A$1377,'5th Cycle Summary-Final2'!$C210,'5th Cycle APR Raw Data-Last'!L$3:L$1377)</f>
        <v>2</v>
      </c>
      <c r="M210" s="65">
        <f>SUMIF('5th Cycle APR Raw Data-Last'!$A$3:$A$1377,'5th Cycle Summary-Final2'!$C210,'5th Cycle APR Raw Data-Last'!M$3:M$1377)</f>
        <v>0</v>
      </c>
      <c r="N210" s="65">
        <f t="shared" si="35"/>
        <v>102</v>
      </c>
      <c r="O210" s="66">
        <f t="shared" si="27"/>
        <v>1.9230769230769232E-2</v>
      </c>
      <c r="P210" s="65">
        <f>VLOOKUP(C210,'5th Cycle APR Raw Data-Last'!$A$3:$S$1377,14,FALSE)</f>
        <v>120</v>
      </c>
      <c r="Q210" s="65">
        <f>SUMIF('5th Cycle APR Raw Data-Last'!$A$3:$A$1377,'5th Cycle Summary-Final2'!$C210,'5th Cycle APR Raw Data-Last'!$O$3:$O$1377)</f>
        <v>2</v>
      </c>
      <c r="R210" s="65">
        <f t="shared" si="28"/>
        <v>118</v>
      </c>
      <c r="S210" s="66">
        <f t="shared" si="29"/>
        <v>1.6666666666666666E-2</v>
      </c>
      <c r="T210" s="65">
        <f>VLOOKUP(C210,'5th Cycle APR Raw Data-Last'!$A$3:$S$1377,16,FALSE)</f>
        <v>267</v>
      </c>
      <c r="U210" s="65">
        <f>SUMIF('5th Cycle APR Raw Data-Last'!$A$3:$A$1377,'5th Cycle Summary-Final2'!$C210,'5th Cycle APR Raw Data-Last'!$Q$3:$Q$1377)</f>
        <v>351</v>
      </c>
      <c r="V210" s="65">
        <f t="shared" si="30"/>
        <v>0</v>
      </c>
      <c r="W210" s="66">
        <f t="shared" si="31"/>
        <v>1.3146067415730338</v>
      </c>
      <c r="X210" s="65">
        <f>VLOOKUP(C210,'5th Cycle APR Raw Data-Last'!$A$3:$S$1377,18,FALSE)</f>
        <v>638</v>
      </c>
      <c r="Y210" s="65">
        <f>SUMIF('5th Cycle APR Raw Data-Last'!$A$3:$A$1377,'5th Cycle Summary-Final2'!$C210,'5th Cycle APR Raw Data-Last'!$S$3:$S$1377)</f>
        <v>355</v>
      </c>
      <c r="Z210" s="65">
        <f t="shared" si="32"/>
        <v>367</v>
      </c>
      <c r="AA210"/>
    </row>
    <row r="211" spans="1:27" s="2" customFormat="1" ht="12.75" customHeight="1" x14ac:dyDescent="0.2">
      <c r="A211" s="2" t="s">
        <v>12</v>
      </c>
      <c r="B211" s="2" t="s">
        <v>3</v>
      </c>
      <c r="C211" s="10" t="s">
        <v>279</v>
      </c>
      <c r="D211" s="65">
        <f>VLOOKUP(C211,'5th Cycle APR Raw Data-Last'!$A$3:$S$1377,6,FALSE)</f>
        <v>156</v>
      </c>
      <c r="E211" s="65">
        <f>SUMIF('5th Cycle APR Raw Data-Last'!$A$3:$A$1377,'5th Cycle Summary-Final2'!$C211,'5th Cycle APR Raw Data-Last'!G$3:G$1377)</f>
        <v>69</v>
      </c>
      <c r="F211" s="65">
        <f>SUMIF('5th Cycle APR Raw Data-Last'!$A$3:$A$1377,'5th Cycle Summary-Final2'!$C211,'5th Cycle APR Raw Data-Last'!H$3:H$1377)</f>
        <v>69</v>
      </c>
      <c r="G211" s="65">
        <f>SUMIF('5th Cycle APR Raw Data-Last'!$A$3:$A$1377,'5th Cycle Summary-Final2'!$C211,'5th Cycle APR Raw Data-Last'!I$3:I$1377)</f>
        <v>0</v>
      </c>
      <c r="H211" s="65">
        <f t="shared" si="33"/>
        <v>87</v>
      </c>
      <c r="I211" s="66">
        <f t="shared" si="34"/>
        <v>0.44230769230769229</v>
      </c>
      <c r="J211" s="65">
        <f>VLOOKUP(C211,'5th Cycle APR Raw Data-Last'!$A$3:$S$1377,10,FALSE)</f>
        <v>122</v>
      </c>
      <c r="K211" s="65">
        <f>SUMIF('5th Cycle APR Raw Data-Last'!$A$3:$A$1377,'5th Cycle Summary-Final2'!$C211,'5th Cycle APR Raw Data-Last'!K$3:K$1377)</f>
        <v>52</v>
      </c>
      <c r="L211" s="65">
        <f>SUMIF('5th Cycle APR Raw Data-Last'!$A$3:$A$1377,'5th Cycle Summary-Final2'!$C211,'5th Cycle APR Raw Data-Last'!L$3:L$1377)</f>
        <v>52</v>
      </c>
      <c r="M211" s="65">
        <f>SUMIF('5th Cycle APR Raw Data-Last'!$A$3:$A$1377,'5th Cycle Summary-Final2'!$C211,'5th Cycle APR Raw Data-Last'!M$3:M$1377)</f>
        <v>0</v>
      </c>
      <c r="N211" s="65">
        <f t="shared" si="35"/>
        <v>70</v>
      </c>
      <c r="O211" s="66">
        <f t="shared" si="27"/>
        <v>0.42622950819672129</v>
      </c>
      <c r="P211" s="65">
        <f>VLOOKUP(C211,'5th Cycle APR Raw Data-Last'!$A$3:$S$1377,14,FALSE)</f>
        <v>37</v>
      </c>
      <c r="Q211" s="65">
        <f>SUMIF('5th Cycle APR Raw Data-Last'!$A$3:$A$1377,'5th Cycle Summary-Final2'!$C211,'5th Cycle APR Raw Data-Last'!$O$3:$O$1377)</f>
        <v>24</v>
      </c>
      <c r="R211" s="65">
        <f t="shared" si="28"/>
        <v>13</v>
      </c>
      <c r="S211" s="66">
        <f t="shared" si="29"/>
        <v>0.64864864864864868</v>
      </c>
      <c r="T211" s="65">
        <f>VLOOKUP(C211,'5th Cycle APR Raw Data-Last'!$A$3:$S$1377,16,FALSE)</f>
        <v>90</v>
      </c>
      <c r="U211" s="65">
        <f>SUMIF('5th Cycle APR Raw Data-Last'!$A$3:$A$1377,'5th Cycle Summary-Final2'!$C211,'5th Cycle APR Raw Data-Last'!$Q$3:$Q$1377)</f>
        <v>769</v>
      </c>
      <c r="V211" s="65">
        <f t="shared" si="30"/>
        <v>0</v>
      </c>
      <c r="W211" s="66">
        <f t="shared" si="31"/>
        <v>8.5444444444444443</v>
      </c>
      <c r="X211" s="65">
        <f>VLOOKUP(C211,'5th Cycle APR Raw Data-Last'!$A$3:$S$1377,18,FALSE)</f>
        <v>405</v>
      </c>
      <c r="Y211" s="65">
        <f>SUMIF('5th Cycle APR Raw Data-Last'!$A$3:$A$1377,'5th Cycle Summary-Final2'!$C211,'5th Cycle APR Raw Data-Last'!$S$3:$S$1377)</f>
        <v>914</v>
      </c>
      <c r="Z211" s="65">
        <f t="shared" si="32"/>
        <v>170</v>
      </c>
      <c r="AA211"/>
    </row>
    <row r="212" spans="1:27" s="2" customFormat="1" ht="12.75" customHeight="1" x14ac:dyDescent="0.2">
      <c r="A212" s="2" t="s">
        <v>12</v>
      </c>
      <c r="B212" s="2" t="s">
        <v>3</v>
      </c>
      <c r="C212" s="10" t="s">
        <v>297</v>
      </c>
      <c r="D212" s="65">
        <f>VLOOKUP(C212,'5th Cycle APR Raw Data-Last'!$A$3:$S$1377,6,FALSE)</f>
        <v>68</v>
      </c>
      <c r="E212" s="65">
        <f>SUMIF('5th Cycle APR Raw Data-Last'!$A$3:$A$1377,'5th Cycle Summary-Final2'!$C212,'5th Cycle APR Raw Data-Last'!G$3:G$1377)</f>
        <v>0</v>
      </c>
      <c r="F212" s="65">
        <f>SUMIF('5th Cycle APR Raw Data-Last'!$A$3:$A$1377,'5th Cycle Summary-Final2'!$C212,'5th Cycle APR Raw Data-Last'!H$3:H$1377)</f>
        <v>0</v>
      </c>
      <c r="G212" s="65">
        <f>SUMIF('5th Cycle APR Raw Data-Last'!$A$3:$A$1377,'5th Cycle Summary-Final2'!$C212,'5th Cycle APR Raw Data-Last'!I$3:I$1377)</f>
        <v>0</v>
      </c>
      <c r="H212" s="65">
        <f t="shared" si="33"/>
        <v>68</v>
      </c>
      <c r="I212" s="66">
        <f t="shared" si="34"/>
        <v>0</v>
      </c>
      <c r="J212" s="65">
        <f>VLOOKUP(C212,'5th Cycle APR Raw Data-Last'!$A$3:$S$1377,10,FALSE)</f>
        <v>49</v>
      </c>
      <c r="K212" s="65">
        <f>SUMIF('5th Cycle APR Raw Data-Last'!$A$3:$A$1377,'5th Cycle Summary-Final2'!$C212,'5th Cycle APR Raw Data-Last'!K$3:K$1377)</f>
        <v>0</v>
      </c>
      <c r="L212" s="65">
        <f>SUMIF('5th Cycle APR Raw Data-Last'!$A$3:$A$1377,'5th Cycle Summary-Final2'!$C212,'5th Cycle APR Raw Data-Last'!L$3:L$1377)</f>
        <v>0</v>
      </c>
      <c r="M212" s="65">
        <f>SUMIF('5th Cycle APR Raw Data-Last'!$A$3:$A$1377,'5th Cycle Summary-Final2'!$C212,'5th Cycle APR Raw Data-Last'!M$3:M$1377)</f>
        <v>0</v>
      </c>
      <c r="N212" s="65">
        <f t="shared" si="35"/>
        <v>49</v>
      </c>
      <c r="O212" s="66">
        <f t="shared" si="27"/>
        <v>0</v>
      </c>
      <c r="P212" s="65">
        <f>VLOOKUP(C212,'5th Cycle APR Raw Data-Last'!$A$3:$S$1377,14,FALSE)</f>
        <v>56</v>
      </c>
      <c r="Q212" s="65">
        <f>SUMIF('5th Cycle APR Raw Data-Last'!$A$3:$A$1377,'5th Cycle Summary-Final2'!$C212,'5th Cycle APR Raw Data-Last'!$O$3:$O$1377)</f>
        <v>2</v>
      </c>
      <c r="R212" s="65">
        <f t="shared" si="28"/>
        <v>54</v>
      </c>
      <c r="S212" s="66">
        <f t="shared" si="29"/>
        <v>3.5714285714285712E-2</v>
      </c>
      <c r="T212" s="65">
        <f>VLOOKUP(C212,'5th Cycle APR Raw Data-Last'!$A$3:$S$1377,16,FALSE)</f>
        <v>140</v>
      </c>
      <c r="U212" s="65">
        <f>SUMIF('5th Cycle APR Raw Data-Last'!$A$3:$A$1377,'5th Cycle Summary-Final2'!$C212,'5th Cycle APR Raw Data-Last'!$Q$3:$Q$1377)</f>
        <v>94</v>
      </c>
      <c r="V212" s="65">
        <f t="shared" si="30"/>
        <v>46</v>
      </c>
      <c r="W212" s="66">
        <f t="shared" si="31"/>
        <v>0.67142857142857137</v>
      </c>
      <c r="X212" s="65">
        <f>VLOOKUP(C212,'5th Cycle APR Raw Data-Last'!$A$3:$S$1377,18,FALSE)</f>
        <v>313</v>
      </c>
      <c r="Y212" s="65">
        <f>SUMIF('5th Cycle APR Raw Data-Last'!$A$3:$A$1377,'5th Cycle Summary-Final2'!$C212,'5th Cycle APR Raw Data-Last'!$S$3:$S$1377)</f>
        <v>96</v>
      </c>
      <c r="Z212" s="65">
        <f t="shared" si="32"/>
        <v>217</v>
      </c>
      <c r="AA212"/>
    </row>
    <row r="213" spans="1:27" s="2" customFormat="1" ht="12.75" customHeight="1" x14ac:dyDescent="0.2">
      <c r="A213" s="2" t="s">
        <v>12</v>
      </c>
      <c r="B213" s="2" t="s">
        <v>3</v>
      </c>
      <c r="C213" s="10" t="s">
        <v>309</v>
      </c>
      <c r="D213" s="65">
        <f>VLOOKUP(C213,'5th Cycle APR Raw Data-Last'!$A$3:$S$1377,6,FALSE)</f>
        <v>283</v>
      </c>
      <c r="E213" s="65">
        <f>SUMIF('5th Cycle APR Raw Data-Last'!$A$3:$A$1377,'5th Cycle Summary-Final2'!$C213,'5th Cycle APR Raw Data-Last'!G$3:G$1377)</f>
        <v>90</v>
      </c>
      <c r="F213" s="65">
        <f>SUMIF('5th Cycle APR Raw Data-Last'!$A$3:$A$1377,'5th Cycle Summary-Final2'!$C213,'5th Cycle APR Raw Data-Last'!H$3:H$1377)</f>
        <v>90</v>
      </c>
      <c r="G213" s="65">
        <f>SUMIF('5th Cycle APR Raw Data-Last'!$A$3:$A$1377,'5th Cycle Summary-Final2'!$C213,'5th Cycle APR Raw Data-Last'!I$3:I$1377)</f>
        <v>0</v>
      </c>
      <c r="H213" s="65">
        <f t="shared" si="33"/>
        <v>193</v>
      </c>
      <c r="I213" s="66">
        <f t="shared" si="34"/>
        <v>0.31802120141342755</v>
      </c>
      <c r="J213" s="65">
        <f>VLOOKUP(C213,'5th Cycle APR Raw Data-Last'!$A$3:$S$1377,10,FALSE)</f>
        <v>195</v>
      </c>
      <c r="K213" s="65">
        <f>SUMIF('5th Cycle APR Raw Data-Last'!$A$3:$A$1377,'5th Cycle Summary-Final2'!$C213,'5th Cycle APR Raw Data-Last'!K$3:K$1377)</f>
        <v>73</v>
      </c>
      <c r="L213" s="65">
        <f>SUMIF('5th Cycle APR Raw Data-Last'!$A$3:$A$1377,'5th Cycle Summary-Final2'!$C213,'5th Cycle APR Raw Data-Last'!L$3:L$1377)</f>
        <v>73</v>
      </c>
      <c r="M213" s="65">
        <f>SUMIF('5th Cycle APR Raw Data-Last'!$A$3:$A$1377,'5th Cycle Summary-Final2'!$C213,'5th Cycle APR Raw Data-Last'!M$3:M$1377)</f>
        <v>0</v>
      </c>
      <c r="N213" s="65">
        <f t="shared" si="35"/>
        <v>122</v>
      </c>
      <c r="O213" s="66">
        <f t="shared" si="27"/>
        <v>0.37435897435897436</v>
      </c>
      <c r="P213" s="65">
        <f>VLOOKUP(C213,'5th Cycle APR Raw Data-Last'!$A$3:$S$1377,14,FALSE)</f>
        <v>224</v>
      </c>
      <c r="Q213" s="65">
        <f>SUMIF('5th Cycle APR Raw Data-Last'!$A$3:$A$1377,'5th Cycle Summary-Final2'!$C213,'5th Cycle APR Raw Data-Last'!$O$3:$O$1377)</f>
        <v>101</v>
      </c>
      <c r="R213" s="65">
        <f t="shared" si="28"/>
        <v>123</v>
      </c>
      <c r="S213" s="66">
        <f t="shared" si="29"/>
        <v>0.45089285714285715</v>
      </c>
      <c r="T213" s="65">
        <f>VLOOKUP(C213,'5th Cycle APR Raw Data-Last'!$A$3:$S$1377,16,FALSE)</f>
        <v>525</v>
      </c>
      <c r="U213" s="65">
        <f>SUMIF('5th Cycle APR Raw Data-Last'!$A$3:$A$1377,'5th Cycle Summary-Final2'!$C213,'5th Cycle APR Raw Data-Last'!$Q$3:$Q$1377)</f>
        <v>906</v>
      </c>
      <c r="V213" s="65">
        <f t="shared" si="30"/>
        <v>0</v>
      </c>
      <c r="W213" s="66">
        <f t="shared" si="31"/>
        <v>1.7257142857142858</v>
      </c>
      <c r="X213" s="65">
        <f>VLOOKUP(C213,'5th Cycle APR Raw Data-Last'!$A$3:$S$1377,18,FALSE)</f>
        <v>1227</v>
      </c>
      <c r="Y213" s="65">
        <f>SUMIF('5th Cycle APR Raw Data-Last'!$A$3:$A$1377,'5th Cycle Summary-Final2'!$C213,'5th Cycle APR Raw Data-Last'!$S$3:$S$1377)</f>
        <v>1170</v>
      </c>
      <c r="Z213" s="65">
        <f t="shared" si="32"/>
        <v>438</v>
      </c>
      <c r="AA213"/>
    </row>
    <row r="214" spans="1:27" s="2" customFormat="1" ht="12.75" customHeight="1" x14ac:dyDescent="0.2">
      <c r="A214" s="2" t="s">
        <v>12</v>
      </c>
      <c r="B214" s="2" t="s">
        <v>3</v>
      </c>
      <c r="C214" s="10" t="s">
        <v>1084</v>
      </c>
      <c r="D214" s="65">
        <f>VLOOKUP(C214,'5th Cycle APR Raw Data-Last'!$A$3:$S$1377,6,FALSE)</f>
        <v>3</v>
      </c>
      <c r="E214" s="65">
        <f>SUMIF('5th Cycle APR Raw Data-Last'!$A$3:$A$1377,'5th Cycle Summary-Final2'!$C214,'5th Cycle APR Raw Data-Last'!G$3:G$1377)</f>
        <v>0</v>
      </c>
      <c r="F214" s="65">
        <f>SUMIF('5th Cycle APR Raw Data-Last'!$A$3:$A$1377,'5th Cycle Summary-Final2'!$C214,'5th Cycle APR Raw Data-Last'!H$3:H$1377)</f>
        <v>0</v>
      </c>
      <c r="G214" s="65">
        <f>SUMIF('5th Cycle APR Raw Data-Last'!$A$3:$A$1377,'5th Cycle Summary-Final2'!$C214,'5th Cycle APR Raw Data-Last'!I$3:I$1377)</f>
        <v>0</v>
      </c>
      <c r="H214" s="65">
        <f t="shared" si="33"/>
        <v>3</v>
      </c>
      <c r="I214" s="66">
        <f t="shared" si="34"/>
        <v>0</v>
      </c>
      <c r="J214" s="65">
        <f>VLOOKUP(C214,'5th Cycle APR Raw Data-Last'!$A$3:$S$1377,10,FALSE)</f>
        <v>2</v>
      </c>
      <c r="K214" s="65">
        <f>SUMIF('5th Cycle APR Raw Data-Last'!$A$3:$A$1377,'5th Cycle Summary-Final2'!$C214,'5th Cycle APR Raw Data-Last'!K$3:K$1377)</f>
        <v>0</v>
      </c>
      <c r="L214" s="65">
        <f>SUMIF('5th Cycle APR Raw Data-Last'!$A$3:$A$1377,'5th Cycle Summary-Final2'!$C214,'5th Cycle APR Raw Data-Last'!L$3:L$1377)</f>
        <v>0</v>
      </c>
      <c r="M214" s="65">
        <f>SUMIF('5th Cycle APR Raw Data-Last'!$A$3:$A$1377,'5th Cycle Summary-Final2'!$C214,'5th Cycle APR Raw Data-Last'!M$3:M$1377)</f>
        <v>0</v>
      </c>
      <c r="N214" s="65">
        <f t="shared" si="35"/>
        <v>2</v>
      </c>
      <c r="O214" s="66">
        <f t="shared" si="27"/>
        <v>0</v>
      </c>
      <c r="P214" s="65">
        <f>VLOOKUP(C214,'5th Cycle APR Raw Data-Last'!$A$3:$S$1377,14,FALSE)</f>
        <v>3</v>
      </c>
      <c r="Q214" s="65">
        <f>SUMIF('5th Cycle APR Raw Data-Last'!$A$3:$A$1377,'5th Cycle Summary-Final2'!$C214,'5th Cycle APR Raw Data-Last'!$O$3:$O$1377)</f>
        <v>0</v>
      </c>
      <c r="R214" s="65">
        <f t="shared" si="28"/>
        <v>3</v>
      </c>
      <c r="S214" s="66">
        <f t="shared" si="29"/>
        <v>0</v>
      </c>
      <c r="T214" s="65">
        <f>VLOOKUP(C214,'5th Cycle APR Raw Data-Last'!$A$3:$S$1377,16,FALSE)</f>
        <v>6</v>
      </c>
      <c r="U214" s="65">
        <f>SUMIF('5th Cycle APR Raw Data-Last'!$A$3:$A$1377,'5th Cycle Summary-Final2'!$C214,'5th Cycle APR Raw Data-Last'!$Q$3:$Q$1377)</f>
        <v>1</v>
      </c>
      <c r="V214" s="65">
        <f t="shared" si="30"/>
        <v>5</v>
      </c>
      <c r="W214" s="66">
        <f t="shared" si="31"/>
        <v>0.16666666666666666</v>
      </c>
      <c r="X214" s="65">
        <f>VLOOKUP(C214,'5th Cycle APR Raw Data-Last'!$A$3:$S$1377,18,FALSE)</f>
        <v>14</v>
      </c>
      <c r="Y214" s="65">
        <f>SUMIF('5th Cycle APR Raw Data-Last'!$A$3:$A$1377,'5th Cycle Summary-Final2'!$C214,'5th Cycle APR Raw Data-Last'!$S$3:$S$1377)</f>
        <v>1</v>
      </c>
      <c r="Z214" s="65">
        <f t="shared" si="32"/>
        <v>13</v>
      </c>
      <c r="AA214"/>
    </row>
    <row r="215" spans="1:27" s="2" customFormat="1" ht="12.75" customHeight="1" x14ac:dyDescent="0.2">
      <c r="A215" s="2" t="s">
        <v>12</v>
      </c>
      <c r="B215" s="2" t="s">
        <v>3</v>
      </c>
      <c r="C215" s="10" t="s">
        <v>1018</v>
      </c>
      <c r="D215" s="65">
        <f>VLOOKUP(C215,'5th Cycle APR Raw Data-Last'!$A$3:$S$1377,6,FALSE)</f>
        <v>1</v>
      </c>
      <c r="E215" s="65">
        <f>SUMIF('5th Cycle APR Raw Data-Last'!$A$3:$A$1377,'5th Cycle Summary-Final2'!$C215,'5th Cycle APR Raw Data-Last'!G$3:G$1377)</f>
        <v>0</v>
      </c>
      <c r="F215" s="65">
        <f>SUMIF('5th Cycle APR Raw Data-Last'!$A$3:$A$1377,'5th Cycle Summary-Final2'!$C215,'5th Cycle APR Raw Data-Last'!H$3:H$1377)</f>
        <v>0</v>
      </c>
      <c r="G215" s="65">
        <f>SUMIF('5th Cycle APR Raw Data-Last'!$A$3:$A$1377,'5th Cycle Summary-Final2'!$C215,'5th Cycle APR Raw Data-Last'!I$3:I$1377)</f>
        <v>0</v>
      </c>
      <c r="H215" s="65">
        <f t="shared" si="33"/>
        <v>1</v>
      </c>
      <c r="I215" s="66">
        <f t="shared" si="34"/>
        <v>0</v>
      </c>
      <c r="J215" s="65">
        <f>VLOOKUP(C215,'5th Cycle APR Raw Data-Last'!$A$3:$S$1377,10,FALSE)</f>
        <v>1</v>
      </c>
      <c r="K215" s="65">
        <f>SUMIF('5th Cycle APR Raw Data-Last'!$A$3:$A$1377,'5th Cycle Summary-Final2'!$C215,'5th Cycle APR Raw Data-Last'!K$3:K$1377)</f>
        <v>0</v>
      </c>
      <c r="L215" s="65">
        <f>SUMIF('5th Cycle APR Raw Data-Last'!$A$3:$A$1377,'5th Cycle Summary-Final2'!$C215,'5th Cycle APR Raw Data-Last'!L$3:L$1377)</f>
        <v>0</v>
      </c>
      <c r="M215" s="65">
        <f>SUMIF('5th Cycle APR Raw Data-Last'!$A$3:$A$1377,'5th Cycle Summary-Final2'!$C215,'5th Cycle APR Raw Data-Last'!M$3:M$1377)</f>
        <v>0</v>
      </c>
      <c r="N215" s="65">
        <f t="shared" si="35"/>
        <v>1</v>
      </c>
      <c r="O215" s="66">
        <f t="shared" si="27"/>
        <v>0</v>
      </c>
      <c r="P215" s="65">
        <f>VLOOKUP(C215,'5th Cycle APR Raw Data-Last'!$A$3:$S$1377,14,FALSE)</f>
        <v>0</v>
      </c>
      <c r="Q215" s="65">
        <f>SUMIF('5th Cycle APR Raw Data-Last'!$A$3:$A$1377,'5th Cycle Summary-Final2'!$C215,'5th Cycle APR Raw Data-Last'!$O$3:$O$1377)</f>
        <v>0</v>
      </c>
      <c r="R215" s="65">
        <f t="shared" si="28"/>
        <v>0</v>
      </c>
      <c r="S215" s="66" t="e">
        <f t="shared" si="29"/>
        <v>#DIV/0!</v>
      </c>
      <c r="T215" s="65">
        <f>VLOOKUP(C215,'5th Cycle APR Raw Data-Last'!$A$3:$S$1377,16,FALSE)</f>
        <v>0</v>
      </c>
      <c r="U215" s="65">
        <f>SUMIF('5th Cycle APR Raw Data-Last'!$A$3:$A$1377,'5th Cycle Summary-Final2'!$C215,'5th Cycle APR Raw Data-Last'!$Q$3:$Q$1377)</f>
        <v>108</v>
      </c>
      <c r="V215" s="65">
        <f t="shared" si="30"/>
        <v>0</v>
      </c>
      <c r="W215" s="66" t="e">
        <f t="shared" si="31"/>
        <v>#DIV/0!</v>
      </c>
      <c r="X215" s="65">
        <f>VLOOKUP(C215,'5th Cycle APR Raw Data-Last'!$A$3:$S$1377,18,FALSE)</f>
        <v>2</v>
      </c>
      <c r="Y215" s="65">
        <f>SUMIF('5th Cycle APR Raw Data-Last'!$A$3:$A$1377,'5th Cycle Summary-Final2'!$C215,'5th Cycle APR Raw Data-Last'!$S$3:$S$1377)</f>
        <v>108</v>
      </c>
      <c r="Z215" s="65">
        <f t="shared" si="32"/>
        <v>2</v>
      </c>
      <c r="AA215"/>
    </row>
    <row r="216" spans="1:27" s="2" customFormat="1" ht="12.75" customHeight="1" x14ac:dyDescent="0.2">
      <c r="A216" s="2" t="s">
        <v>12</v>
      </c>
      <c r="B216" s="2" t="s">
        <v>3</v>
      </c>
      <c r="C216" s="10" t="s">
        <v>969</v>
      </c>
      <c r="D216" s="65">
        <f>VLOOKUP(C216,'5th Cycle APR Raw Data-Last'!$A$3:$S$1377,6,FALSE)</f>
        <v>160</v>
      </c>
      <c r="E216" s="65">
        <f>SUMIF('5th Cycle APR Raw Data-Last'!$A$3:$A$1377,'5th Cycle Summary-Final2'!$C216,'5th Cycle APR Raw Data-Last'!G$3:G$1377)</f>
        <v>54</v>
      </c>
      <c r="F216" s="65">
        <f>SUMIF('5th Cycle APR Raw Data-Last'!$A$3:$A$1377,'5th Cycle Summary-Final2'!$C216,'5th Cycle APR Raw Data-Last'!H$3:H$1377)</f>
        <v>54</v>
      </c>
      <c r="G216" s="65">
        <f>SUMIF('5th Cycle APR Raw Data-Last'!$A$3:$A$1377,'5th Cycle Summary-Final2'!$C216,'5th Cycle APR Raw Data-Last'!I$3:I$1377)</f>
        <v>0</v>
      </c>
      <c r="H216" s="65">
        <f t="shared" si="33"/>
        <v>106</v>
      </c>
      <c r="I216" s="66">
        <f t="shared" si="34"/>
        <v>0.33750000000000002</v>
      </c>
      <c r="J216" s="65">
        <f>VLOOKUP(C216,'5th Cycle APR Raw Data-Last'!$A$3:$S$1377,10,FALSE)</f>
        <v>113</v>
      </c>
      <c r="K216" s="65">
        <f>SUMIF('5th Cycle APR Raw Data-Last'!$A$3:$A$1377,'5th Cycle Summary-Final2'!$C216,'5th Cycle APR Raw Data-Last'!K$3:K$1377)</f>
        <v>14</v>
      </c>
      <c r="L216" s="65">
        <f>SUMIF('5th Cycle APR Raw Data-Last'!$A$3:$A$1377,'5th Cycle Summary-Final2'!$C216,'5th Cycle APR Raw Data-Last'!L$3:L$1377)</f>
        <v>14</v>
      </c>
      <c r="M216" s="65">
        <f>SUMIF('5th Cycle APR Raw Data-Last'!$A$3:$A$1377,'5th Cycle Summary-Final2'!$C216,'5th Cycle APR Raw Data-Last'!M$3:M$1377)</f>
        <v>0</v>
      </c>
      <c r="N216" s="65">
        <f t="shared" si="35"/>
        <v>99</v>
      </c>
      <c r="O216" s="66">
        <f t="shared" si="27"/>
        <v>0.12389380530973451</v>
      </c>
      <c r="P216" s="65">
        <f>VLOOKUP(C216,'5th Cycle APR Raw Data-Last'!$A$3:$S$1377,14,FALSE)</f>
        <v>126</v>
      </c>
      <c r="Q216" s="65">
        <f>SUMIF('5th Cycle APR Raw Data-Last'!$A$3:$A$1377,'5th Cycle Summary-Final2'!$C216,'5th Cycle APR Raw Data-Last'!$O$3:$O$1377)</f>
        <v>0</v>
      </c>
      <c r="R216" s="65">
        <f t="shared" si="28"/>
        <v>126</v>
      </c>
      <c r="S216" s="66">
        <f t="shared" si="29"/>
        <v>0</v>
      </c>
      <c r="T216" s="65">
        <f>VLOOKUP(C216,'5th Cycle APR Raw Data-Last'!$A$3:$S$1377,16,FALSE)</f>
        <v>270</v>
      </c>
      <c r="U216" s="65">
        <f>SUMIF('5th Cycle APR Raw Data-Last'!$A$3:$A$1377,'5th Cycle Summary-Final2'!$C216,'5th Cycle APR Raw Data-Last'!$Q$3:$Q$1377)</f>
        <v>126</v>
      </c>
      <c r="V216" s="65">
        <f t="shared" si="30"/>
        <v>144</v>
      </c>
      <c r="W216" s="66">
        <f t="shared" si="31"/>
        <v>0.46666666666666667</v>
      </c>
      <c r="X216" s="65">
        <f>VLOOKUP(C216,'5th Cycle APR Raw Data-Last'!$A$3:$S$1377,18,FALSE)</f>
        <v>669</v>
      </c>
      <c r="Y216" s="65">
        <f>SUMIF('5th Cycle APR Raw Data-Last'!$A$3:$A$1377,'5th Cycle Summary-Final2'!$C216,'5th Cycle APR Raw Data-Last'!$S$3:$S$1377)</f>
        <v>194</v>
      </c>
      <c r="Z216" s="65">
        <f t="shared" si="32"/>
        <v>475</v>
      </c>
      <c r="AA216"/>
    </row>
    <row r="217" spans="1:27" s="2" customFormat="1" ht="12.75" customHeight="1" x14ac:dyDescent="0.2">
      <c r="A217" s="2" t="s">
        <v>31</v>
      </c>
      <c r="B217" s="2" t="s">
        <v>32</v>
      </c>
      <c r="C217" s="10" t="s">
        <v>30</v>
      </c>
      <c r="D217" s="65">
        <f>VLOOKUP(C217,'5th Cycle APR Raw Data-Last'!$A$3:$S$1377,6,FALSE)</f>
        <v>74</v>
      </c>
      <c r="E217" s="65">
        <f>SUMIF('5th Cycle APR Raw Data-Last'!$A$3:$A$1377,'5th Cycle Summary-Final2'!$C217,'5th Cycle APR Raw Data-Last'!G$3:G$1377)</f>
        <v>0</v>
      </c>
      <c r="F217" s="65">
        <f>SUMIF('5th Cycle APR Raw Data-Last'!$A$3:$A$1377,'5th Cycle Summary-Final2'!$C217,'5th Cycle APR Raw Data-Last'!H$3:H$1377)</f>
        <v>0</v>
      </c>
      <c r="G217" s="65">
        <f>SUMIF('5th Cycle APR Raw Data-Last'!$A$3:$A$1377,'5th Cycle Summary-Final2'!$C217,'5th Cycle APR Raw Data-Last'!I$3:I$1377)</f>
        <v>0</v>
      </c>
      <c r="H217" s="65">
        <f t="shared" si="33"/>
        <v>74</v>
      </c>
      <c r="I217" s="66">
        <f t="shared" si="34"/>
        <v>0</v>
      </c>
      <c r="J217" s="65">
        <f>VLOOKUP(C217,'5th Cycle APR Raw Data-Last'!$A$3:$S$1377,10,FALSE)</f>
        <v>52</v>
      </c>
      <c r="K217" s="65">
        <f>SUMIF('5th Cycle APR Raw Data-Last'!$A$3:$A$1377,'5th Cycle Summary-Final2'!$C217,'5th Cycle APR Raw Data-Last'!K$3:K$1377)</f>
        <v>0</v>
      </c>
      <c r="L217" s="65">
        <f>SUMIF('5th Cycle APR Raw Data-Last'!$A$3:$A$1377,'5th Cycle Summary-Final2'!$C217,'5th Cycle APR Raw Data-Last'!L$3:L$1377)</f>
        <v>0</v>
      </c>
      <c r="M217" s="65">
        <f>SUMIF('5th Cycle APR Raw Data-Last'!$A$3:$A$1377,'5th Cycle Summary-Final2'!$C217,'5th Cycle APR Raw Data-Last'!M$3:M$1377)</f>
        <v>0</v>
      </c>
      <c r="N217" s="65">
        <f t="shared" si="35"/>
        <v>52</v>
      </c>
      <c r="O217" s="66">
        <f t="shared" si="27"/>
        <v>0</v>
      </c>
      <c r="P217" s="65">
        <f>VLOOKUP(C217,'5th Cycle APR Raw Data-Last'!$A$3:$S$1377,14,FALSE)</f>
        <v>57</v>
      </c>
      <c r="Q217" s="65">
        <f>SUMIF('5th Cycle APR Raw Data-Last'!$A$3:$A$1377,'5th Cycle Summary-Final2'!$C217,'5th Cycle APR Raw Data-Last'!$O$3:$O$1377)</f>
        <v>33</v>
      </c>
      <c r="R217" s="65">
        <f t="shared" si="28"/>
        <v>24</v>
      </c>
      <c r="S217" s="66">
        <f t="shared" si="29"/>
        <v>0.57894736842105265</v>
      </c>
      <c r="T217" s="65">
        <f>VLOOKUP(C217,'5th Cycle APR Raw Data-Last'!$A$3:$S$1377,16,FALSE)</f>
        <v>125</v>
      </c>
      <c r="U217" s="65">
        <f>SUMIF('5th Cycle APR Raw Data-Last'!$A$3:$A$1377,'5th Cycle Summary-Final2'!$C217,'5th Cycle APR Raw Data-Last'!$Q$3:$Q$1377)</f>
        <v>63</v>
      </c>
      <c r="V217" s="65">
        <f t="shared" si="30"/>
        <v>62</v>
      </c>
      <c r="W217" s="66">
        <f t="shared" si="31"/>
        <v>0.504</v>
      </c>
      <c r="X217" s="65">
        <f>VLOOKUP(C217,'5th Cycle APR Raw Data-Last'!$A$3:$S$1377,18,FALSE)</f>
        <v>308</v>
      </c>
      <c r="Y217" s="65">
        <f>SUMIF('5th Cycle APR Raw Data-Last'!$A$3:$A$1377,'5th Cycle Summary-Final2'!$C217,'5th Cycle APR Raw Data-Last'!$S$3:$S$1377)</f>
        <v>96</v>
      </c>
      <c r="Z217" s="65">
        <f t="shared" si="32"/>
        <v>212</v>
      </c>
      <c r="AA217"/>
    </row>
    <row r="218" spans="1:27" s="2" customFormat="1" ht="12.75" customHeight="1" x14ac:dyDescent="0.2">
      <c r="A218" s="2" t="s">
        <v>31</v>
      </c>
      <c r="B218" s="2" t="s">
        <v>32</v>
      </c>
      <c r="C218" s="10" t="s">
        <v>85</v>
      </c>
      <c r="D218" s="65">
        <f>VLOOKUP(C218,'5th Cycle APR Raw Data-Last'!$A$3:$S$1377,6,FALSE)</f>
        <v>11</v>
      </c>
      <c r="E218" s="65">
        <f>SUMIF('5th Cycle APR Raw Data-Last'!$A$3:$A$1377,'5th Cycle Summary-Final2'!$C218,'5th Cycle APR Raw Data-Last'!G$3:G$1377)</f>
        <v>0</v>
      </c>
      <c r="F218" s="65">
        <f>SUMIF('5th Cycle APR Raw Data-Last'!$A$3:$A$1377,'5th Cycle Summary-Final2'!$C218,'5th Cycle APR Raw Data-Last'!H$3:H$1377)</f>
        <v>0</v>
      </c>
      <c r="G218" s="65">
        <f>SUMIF('5th Cycle APR Raw Data-Last'!$A$3:$A$1377,'5th Cycle Summary-Final2'!$C218,'5th Cycle APR Raw Data-Last'!I$3:I$1377)</f>
        <v>0</v>
      </c>
      <c r="H218" s="65">
        <f t="shared" si="33"/>
        <v>11</v>
      </c>
      <c r="I218" s="66">
        <f t="shared" si="34"/>
        <v>0</v>
      </c>
      <c r="J218" s="65">
        <f>VLOOKUP(C218,'5th Cycle APR Raw Data-Last'!$A$3:$S$1377,10,FALSE)</f>
        <v>10</v>
      </c>
      <c r="K218" s="65">
        <f>SUMIF('5th Cycle APR Raw Data-Last'!$A$3:$A$1377,'5th Cycle Summary-Final2'!$C218,'5th Cycle APR Raw Data-Last'!K$3:K$1377)</f>
        <v>0</v>
      </c>
      <c r="L218" s="65">
        <f>SUMIF('5th Cycle APR Raw Data-Last'!$A$3:$A$1377,'5th Cycle Summary-Final2'!$C218,'5th Cycle APR Raw Data-Last'!L$3:L$1377)</f>
        <v>0</v>
      </c>
      <c r="M218" s="65">
        <f>SUMIF('5th Cycle APR Raw Data-Last'!$A$3:$A$1377,'5th Cycle Summary-Final2'!$C218,'5th Cycle APR Raw Data-Last'!M$3:M$1377)</f>
        <v>0</v>
      </c>
      <c r="N218" s="65">
        <f t="shared" si="35"/>
        <v>10</v>
      </c>
      <c r="O218" s="66">
        <f t="shared" si="27"/>
        <v>0</v>
      </c>
      <c r="P218" s="65">
        <f>VLOOKUP(C218,'5th Cycle APR Raw Data-Last'!$A$3:$S$1377,14,FALSE)</f>
        <v>12</v>
      </c>
      <c r="Q218" s="65">
        <f>SUMIF('5th Cycle APR Raw Data-Last'!$A$3:$A$1377,'5th Cycle Summary-Final2'!$C218,'5th Cycle APR Raw Data-Last'!$O$3:$O$1377)</f>
        <v>0</v>
      </c>
      <c r="R218" s="65">
        <f t="shared" si="28"/>
        <v>12</v>
      </c>
      <c r="S218" s="66">
        <f t="shared" si="29"/>
        <v>0</v>
      </c>
      <c r="T218" s="65">
        <f>VLOOKUP(C218,'5th Cycle APR Raw Data-Last'!$A$3:$S$1377,16,FALSE)</f>
        <v>36</v>
      </c>
      <c r="U218" s="65">
        <f>SUMIF('5th Cycle APR Raw Data-Last'!$A$3:$A$1377,'5th Cycle Summary-Final2'!$C218,'5th Cycle APR Raw Data-Last'!$Q$3:$Q$1377)</f>
        <v>0</v>
      </c>
      <c r="V218" s="65">
        <f t="shared" si="30"/>
        <v>36</v>
      </c>
      <c r="W218" s="66">
        <f t="shared" si="31"/>
        <v>0</v>
      </c>
      <c r="X218" s="65">
        <f>VLOOKUP(C218,'5th Cycle APR Raw Data-Last'!$A$3:$S$1377,18,FALSE)</f>
        <v>69</v>
      </c>
      <c r="Y218" s="65">
        <f>SUMIF('5th Cycle APR Raw Data-Last'!$A$3:$A$1377,'5th Cycle Summary-Final2'!$C218,'5th Cycle APR Raw Data-Last'!$S$3:$S$1377)</f>
        <v>0</v>
      </c>
      <c r="Z218" s="65">
        <f t="shared" si="32"/>
        <v>69</v>
      </c>
      <c r="AA218"/>
    </row>
    <row r="219" spans="1:27" s="2" customFormat="1" ht="12.75" customHeight="1" x14ac:dyDescent="0.2">
      <c r="A219" s="2" t="s">
        <v>31</v>
      </c>
      <c r="B219" s="2" t="s">
        <v>32</v>
      </c>
      <c r="C219" s="10" t="s">
        <v>947</v>
      </c>
      <c r="D219" s="65">
        <f>VLOOKUP(C219,'5th Cycle APR Raw Data-Last'!$A$3:$S$1377,6,FALSE)</f>
        <v>953</v>
      </c>
      <c r="E219" s="65">
        <f>SUMIF('5th Cycle APR Raw Data-Last'!$A$3:$A$1377,'5th Cycle Summary-Final2'!$C219,'5th Cycle APR Raw Data-Last'!G$3:G$1377)</f>
        <v>0</v>
      </c>
      <c r="F219" s="65">
        <f>SUMIF('5th Cycle APR Raw Data-Last'!$A$3:$A$1377,'5th Cycle Summary-Final2'!$C219,'5th Cycle APR Raw Data-Last'!H$3:H$1377)</f>
        <v>0</v>
      </c>
      <c r="G219" s="65">
        <f>SUMIF('5th Cycle APR Raw Data-Last'!$A$3:$A$1377,'5th Cycle Summary-Final2'!$C219,'5th Cycle APR Raw Data-Last'!I$3:I$1377)</f>
        <v>0</v>
      </c>
      <c r="H219" s="65">
        <f t="shared" si="33"/>
        <v>953</v>
      </c>
      <c r="I219" s="66">
        <f t="shared" si="34"/>
        <v>0</v>
      </c>
      <c r="J219" s="65">
        <f>VLOOKUP(C219,'5th Cycle APR Raw Data-Last'!$A$3:$S$1377,10,FALSE)</f>
        <v>668</v>
      </c>
      <c r="K219" s="65">
        <f>SUMIF('5th Cycle APR Raw Data-Last'!$A$3:$A$1377,'5th Cycle Summary-Final2'!$C219,'5th Cycle APR Raw Data-Last'!K$3:K$1377)</f>
        <v>0</v>
      </c>
      <c r="L219" s="65">
        <f>SUMIF('5th Cycle APR Raw Data-Last'!$A$3:$A$1377,'5th Cycle Summary-Final2'!$C219,'5th Cycle APR Raw Data-Last'!L$3:L$1377)</f>
        <v>0</v>
      </c>
      <c r="M219" s="65">
        <f>SUMIF('5th Cycle APR Raw Data-Last'!$A$3:$A$1377,'5th Cycle Summary-Final2'!$C219,'5th Cycle APR Raw Data-Last'!M$3:M$1377)</f>
        <v>0</v>
      </c>
      <c r="N219" s="65">
        <f t="shared" si="35"/>
        <v>668</v>
      </c>
      <c r="O219" s="66">
        <f t="shared" si="27"/>
        <v>0</v>
      </c>
      <c r="P219" s="65">
        <f>VLOOKUP(C219,'5th Cycle APR Raw Data-Last'!$A$3:$S$1377,14,FALSE)</f>
        <v>705</v>
      </c>
      <c r="Q219" s="65">
        <f>SUMIF('5th Cycle APR Raw Data-Last'!$A$3:$A$1377,'5th Cycle Summary-Final2'!$C219,'5th Cycle APR Raw Data-Last'!$O$3:$O$1377)</f>
        <v>4</v>
      </c>
      <c r="R219" s="65">
        <f t="shared" si="28"/>
        <v>701</v>
      </c>
      <c r="S219" s="66">
        <f t="shared" si="29"/>
        <v>5.6737588652482273E-3</v>
      </c>
      <c r="T219" s="65">
        <f>VLOOKUP(C219,'5th Cycle APR Raw Data-Last'!$A$3:$S$1377,16,FALSE)</f>
        <v>1464</v>
      </c>
      <c r="U219" s="65">
        <f>SUMIF('5th Cycle APR Raw Data-Last'!$A$3:$A$1377,'5th Cycle Summary-Final2'!$C219,'5th Cycle APR Raw Data-Last'!$Q$3:$Q$1377)</f>
        <v>1206</v>
      </c>
      <c r="V219" s="65">
        <f t="shared" si="30"/>
        <v>258</v>
      </c>
      <c r="W219" s="66">
        <f t="shared" si="31"/>
        <v>0.82377049180327866</v>
      </c>
      <c r="X219" s="65">
        <f>VLOOKUP(C219,'5th Cycle APR Raw Data-Last'!$A$3:$S$1377,18,FALSE)</f>
        <v>3790</v>
      </c>
      <c r="Y219" s="65">
        <f>SUMIF('5th Cycle APR Raw Data-Last'!$A$3:$A$1377,'5th Cycle Summary-Final2'!$C219,'5th Cycle APR Raw Data-Last'!$S$3:$S$1377)</f>
        <v>1210</v>
      </c>
      <c r="Z219" s="65">
        <f t="shared" si="32"/>
        <v>2580</v>
      </c>
      <c r="AA219"/>
    </row>
    <row r="220" spans="1:27" s="2" customFormat="1" ht="12.75" customHeight="1" x14ac:dyDescent="0.2">
      <c r="A220" s="2" t="s">
        <v>31</v>
      </c>
      <c r="B220" s="2" t="s">
        <v>32</v>
      </c>
      <c r="C220" s="10" t="s">
        <v>1061</v>
      </c>
      <c r="D220" s="65">
        <f>VLOOKUP(C220,'5th Cycle APR Raw Data-Last'!$A$3:$S$1377,6,FALSE)</f>
        <v>83</v>
      </c>
      <c r="E220" s="65">
        <f>SUMIF('5th Cycle APR Raw Data-Last'!$A$3:$A$1377,'5th Cycle Summary-Final2'!$C220,'5th Cycle APR Raw Data-Last'!G$3:G$1377)</f>
        <v>0</v>
      </c>
      <c r="F220" s="65">
        <f>SUMIF('5th Cycle APR Raw Data-Last'!$A$3:$A$1377,'5th Cycle Summary-Final2'!$C220,'5th Cycle APR Raw Data-Last'!H$3:H$1377)</f>
        <v>0</v>
      </c>
      <c r="G220" s="65">
        <f>SUMIF('5th Cycle APR Raw Data-Last'!$A$3:$A$1377,'5th Cycle Summary-Final2'!$C220,'5th Cycle APR Raw Data-Last'!I$3:I$1377)</f>
        <v>0</v>
      </c>
      <c r="H220" s="65">
        <f t="shared" si="33"/>
        <v>83</v>
      </c>
      <c r="I220" s="66">
        <f t="shared" si="34"/>
        <v>0</v>
      </c>
      <c r="J220" s="65">
        <f>VLOOKUP(C220,'5th Cycle APR Raw Data-Last'!$A$3:$S$1377,10,FALSE)</f>
        <v>46</v>
      </c>
      <c r="K220" s="65">
        <f>SUMIF('5th Cycle APR Raw Data-Last'!$A$3:$A$1377,'5th Cycle Summary-Final2'!$C220,'5th Cycle APR Raw Data-Last'!K$3:K$1377)</f>
        <v>0</v>
      </c>
      <c r="L220" s="65">
        <f>SUMIF('5th Cycle APR Raw Data-Last'!$A$3:$A$1377,'5th Cycle Summary-Final2'!$C220,'5th Cycle APR Raw Data-Last'!L$3:L$1377)</f>
        <v>0</v>
      </c>
      <c r="M220" s="65">
        <f>SUMIF('5th Cycle APR Raw Data-Last'!$A$3:$A$1377,'5th Cycle Summary-Final2'!$C220,'5th Cycle APR Raw Data-Last'!M$3:M$1377)</f>
        <v>0</v>
      </c>
      <c r="N220" s="65">
        <f t="shared" si="35"/>
        <v>46</v>
      </c>
      <c r="O220" s="66">
        <f t="shared" si="27"/>
        <v>0</v>
      </c>
      <c r="P220" s="65">
        <f>VLOOKUP(C220,'5th Cycle APR Raw Data-Last'!$A$3:$S$1377,14,FALSE)</f>
        <v>55</v>
      </c>
      <c r="Q220" s="65">
        <f>SUMIF('5th Cycle APR Raw Data-Last'!$A$3:$A$1377,'5th Cycle Summary-Final2'!$C220,'5th Cycle APR Raw Data-Last'!$O$3:$O$1377)</f>
        <v>1</v>
      </c>
      <c r="R220" s="65">
        <f t="shared" si="28"/>
        <v>54</v>
      </c>
      <c r="S220" s="66">
        <f t="shared" si="29"/>
        <v>1.8181818181818181E-2</v>
      </c>
      <c r="T220" s="65">
        <f>VLOOKUP(C220,'5th Cycle APR Raw Data-Last'!$A$3:$S$1377,16,FALSE)</f>
        <v>59</v>
      </c>
      <c r="U220" s="65">
        <f>SUMIF('5th Cycle APR Raw Data-Last'!$A$3:$A$1377,'5th Cycle Summary-Final2'!$C220,'5th Cycle APR Raw Data-Last'!$Q$3:$Q$1377)</f>
        <v>11</v>
      </c>
      <c r="V220" s="65">
        <f t="shared" si="30"/>
        <v>48</v>
      </c>
      <c r="W220" s="66">
        <f t="shared" si="31"/>
        <v>0.1864406779661017</v>
      </c>
      <c r="X220" s="65">
        <f>VLOOKUP(C220,'5th Cycle APR Raw Data-Last'!$A$3:$S$1377,18,FALSE)</f>
        <v>243</v>
      </c>
      <c r="Y220" s="65">
        <f>SUMIF('5th Cycle APR Raw Data-Last'!$A$3:$A$1377,'5th Cycle Summary-Final2'!$C220,'5th Cycle APR Raw Data-Last'!$S$3:$S$1377)</f>
        <v>12</v>
      </c>
      <c r="Z220" s="65">
        <f t="shared" si="32"/>
        <v>231</v>
      </c>
      <c r="AA220"/>
    </row>
    <row r="221" spans="1:27" s="2" customFormat="1" ht="12.75" customHeight="1" x14ac:dyDescent="0.2">
      <c r="A221" s="2" t="s">
        <v>31</v>
      </c>
      <c r="B221" s="2" t="s">
        <v>32</v>
      </c>
      <c r="C221" s="10" t="s">
        <v>238</v>
      </c>
      <c r="D221" s="65">
        <f>VLOOKUP(C221,'5th Cycle APR Raw Data-Last'!$A$3:$S$1377,6,FALSE)</f>
        <v>1365</v>
      </c>
      <c r="E221" s="65">
        <f>SUMIF('5th Cycle APR Raw Data-Last'!$A$3:$A$1377,'5th Cycle Summary-Final2'!$C221,'5th Cycle APR Raw Data-Last'!G$3:G$1377)</f>
        <v>36</v>
      </c>
      <c r="F221" s="65">
        <f>SUMIF('5th Cycle APR Raw Data-Last'!$A$3:$A$1377,'5th Cycle Summary-Final2'!$C221,'5th Cycle APR Raw Data-Last'!H$3:H$1377)</f>
        <v>36</v>
      </c>
      <c r="G221" s="65">
        <f>SUMIF('5th Cycle APR Raw Data-Last'!$A$3:$A$1377,'5th Cycle Summary-Final2'!$C221,'5th Cycle APR Raw Data-Last'!I$3:I$1377)</f>
        <v>0</v>
      </c>
      <c r="H221" s="65">
        <f t="shared" si="33"/>
        <v>1329</v>
      </c>
      <c r="I221" s="66">
        <f t="shared" si="34"/>
        <v>2.6373626373626374E-2</v>
      </c>
      <c r="J221" s="65">
        <f>VLOOKUP(C221,'5th Cycle APR Raw Data-Last'!$A$3:$S$1377,10,FALSE)</f>
        <v>957</v>
      </c>
      <c r="K221" s="65">
        <f>SUMIF('5th Cycle APR Raw Data-Last'!$A$3:$A$1377,'5th Cycle Summary-Final2'!$C221,'5th Cycle APR Raw Data-Last'!K$3:K$1377)</f>
        <v>85</v>
      </c>
      <c r="L221" s="65">
        <f>SUMIF('5th Cycle APR Raw Data-Last'!$A$3:$A$1377,'5th Cycle Summary-Final2'!$C221,'5th Cycle APR Raw Data-Last'!L$3:L$1377)</f>
        <v>41</v>
      </c>
      <c r="M221" s="65">
        <f>SUMIF('5th Cycle APR Raw Data-Last'!$A$3:$A$1377,'5th Cycle Summary-Final2'!$C221,'5th Cycle APR Raw Data-Last'!M$3:M$1377)</f>
        <v>44</v>
      </c>
      <c r="N221" s="65">
        <f t="shared" si="35"/>
        <v>872</v>
      </c>
      <c r="O221" s="66">
        <f t="shared" si="27"/>
        <v>8.8819226750261229E-2</v>
      </c>
      <c r="P221" s="65">
        <f>VLOOKUP(C221,'5th Cycle APR Raw Data-Last'!$A$3:$S$1377,14,FALSE)</f>
        <v>936</v>
      </c>
      <c r="Q221" s="65">
        <f>SUMIF('5th Cycle APR Raw Data-Last'!$A$3:$A$1377,'5th Cycle Summary-Final2'!$C221,'5th Cycle APR Raw Data-Last'!$O$3:$O$1377)</f>
        <v>67</v>
      </c>
      <c r="R221" s="65">
        <f t="shared" si="28"/>
        <v>869</v>
      </c>
      <c r="S221" s="66">
        <f t="shared" si="29"/>
        <v>7.1581196581196577E-2</v>
      </c>
      <c r="T221" s="65">
        <f>VLOOKUP(C221,'5th Cycle APR Raw Data-Last'!$A$3:$S$1377,16,FALSE)</f>
        <v>1773</v>
      </c>
      <c r="U221" s="65">
        <f>SUMIF('5th Cycle APR Raw Data-Last'!$A$3:$A$1377,'5th Cycle Summary-Final2'!$C221,'5th Cycle APR Raw Data-Last'!$Q$3:$Q$1377)</f>
        <v>1466</v>
      </c>
      <c r="V221" s="65">
        <f t="shared" si="30"/>
        <v>307</v>
      </c>
      <c r="W221" s="66">
        <f t="shared" si="31"/>
        <v>0.82684715172024814</v>
      </c>
      <c r="X221" s="65">
        <f>VLOOKUP(C221,'5th Cycle APR Raw Data-Last'!$A$3:$S$1377,18,FALSE)</f>
        <v>5031</v>
      </c>
      <c r="Y221" s="65">
        <f>SUMIF('5th Cycle APR Raw Data-Last'!$A$3:$A$1377,'5th Cycle Summary-Final2'!$C221,'5th Cycle APR Raw Data-Last'!$S$3:$S$1377)</f>
        <v>1654</v>
      </c>
      <c r="Z221" s="65">
        <f t="shared" si="32"/>
        <v>3377</v>
      </c>
      <c r="AA221"/>
    </row>
    <row r="222" spans="1:27" s="2" customFormat="1" ht="12.75" customHeight="1" x14ac:dyDescent="0.2">
      <c r="A222" s="2" t="s">
        <v>31</v>
      </c>
      <c r="B222" s="2" t="s">
        <v>32</v>
      </c>
      <c r="C222" s="10" t="s">
        <v>254</v>
      </c>
      <c r="D222" s="65">
        <f>VLOOKUP(C222,'5th Cycle APR Raw Data-Last'!$A$3:$S$1377,6,FALSE)</f>
        <v>1040</v>
      </c>
      <c r="E222" s="65">
        <f>SUMIF('5th Cycle APR Raw Data-Last'!$A$3:$A$1377,'5th Cycle Summary-Final2'!$C222,'5th Cycle APR Raw Data-Last'!G$3:G$1377)</f>
        <v>0</v>
      </c>
      <c r="F222" s="65">
        <f>SUMIF('5th Cycle APR Raw Data-Last'!$A$3:$A$1377,'5th Cycle Summary-Final2'!$C222,'5th Cycle APR Raw Data-Last'!H$3:H$1377)</f>
        <v>0</v>
      </c>
      <c r="G222" s="65">
        <f>SUMIF('5th Cycle APR Raw Data-Last'!$A$3:$A$1377,'5th Cycle Summary-Final2'!$C222,'5th Cycle APR Raw Data-Last'!I$3:I$1377)</f>
        <v>0</v>
      </c>
      <c r="H222" s="65">
        <f t="shared" si="33"/>
        <v>1040</v>
      </c>
      <c r="I222" s="66">
        <f t="shared" si="34"/>
        <v>0</v>
      </c>
      <c r="J222" s="65">
        <f>VLOOKUP(C222,'5th Cycle APR Raw Data-Last'!$A$3:$S$1377,10,FALSE)</f>
        <v>729</v>
      </c>
      <c r="K222" s="65">
        <f>SUMIF('5th Cycle APR Raw Data-Last'!$A$3:$A$1377,'5th Cycle Summary-Final2'!$C222,'5th Cycle APR Raw Data-Last'!K$3:K$1377)</f>
        <v>0</v>
      </c>
      <c r="L222" s="65">
        <f>SUMIF('5th Cycle APR Raw Data-Last'!$A$3:$A$1377,'5th Cycle Summary-Final2'!$C222,'5th Cycle APR Raw Data-Last'!L$3:L$1377)</f>
        <v>0</v>
      </c>
      <c r="M222" s="65">
        <f>SUMIF('5th Cycle APR Raw Data-Last'!$A$3:$A$1377,'5th Cycle Summary-Final2'!$C222,'5th Cycle APR Raw Data-Last'!M$3:M$1377)</f>
        <v>0</v>
      </c>
      <c r="N222" s="65">
        <f t="shared" si="35"/>
        <v>729</v>
      </c>
      <c r="O222" s="66">
        <f t="shared" si="27"/>
        <v>0</v>
      </c>
      <c r="P222" s="65">
        <f>VLOOKUP(C222,'5th Cycle APR Raw Data-Last'!$A$3:$S$1377,14,FALSE)</f>
        <v>709</v>
      </c>
      <c r="Q222" s="65">
        <f>SUMIF('5th Cycle APR Raw Data-Last'!$A$3:$A$1377,'5th Cycle Summary-Final2'!$C222,'5th Cycle APR Raw Data-Last'!$O$3:$O$1377)</f>
        <v>787</v>
      </c>
      <c r="R222" s="65">
        <f t="shared" si="28"/>
        <v>0</v>
      </c>
      <c r="S222" s="66">
        <f t="shared" si="29"/>
        <v>1.1100141043723555</v>
      </c>
      <c r="T222" s="65">
        <f>VLOOKUP(C222,'5th Cycle APR Raw Data-Last'!$A$3:$S$1377,16,FALSE)</f>
        <v>1335</v>
      </c>
      <c r="U222" s="65">
        <f>SUMIF('5th Cycle APR Raw Data-Last'!$A$3:$A$1377,'5th Cycle Summary-Final2'!$C222,'5th Cycle APR Raw Data-Last'!$Q$3:$Q$1377)</f>
        <v>1667</v>
      </c>
      <c r="V222" s="65">
        <f t="shared" si="30"/>
        <v>0</v>
      </c>
      <c r="W222" s="66">
        <f t="shared" si="31"/>
        <v>1.2486891385767791</v>
      </c>
      <c r="X222" s="65">
        <f>VLOOKUP(C222,'5th Cycle APR Raw Data-Last'!$A$3:$S$1377,18,FALSE)</f>
        <v>3813</v>
      </c>
      <c r="Y222" s="65">
        <f>SUMIF('5th Cycle APR Raw Data-Last'!$A$3:$A$1377,'5th Cycle Summary-Final2'!$C222,'5th Cycle APR Raw Data-Last'!$S$3:$S$1377)</f>
        <v>2454</v>
      </c>
      <c r="Z222" s="65">
        <f t="shared" si="32"/>
        <v>1769</v>
      </c>
      <c r="AA222"/>
    </row>
    <row r="223" spans="1:27" s="2" customFormat="1" ht="12.75" customHeight="1" x14ac:dyDescent="0.2">
      <c r="A223" s="2" t="s">
        <v>31</v>
      </c>
      <c r="B223" s="2" t="s">
        <v>32</v>
      </c>
      <c r="C223" s="10" t="s">
        <v>257</v>
      </c>
      <c r="D223" s="65">
        <f>VLOOKUP(C223,'5th Cycle APR Raw Data-Last'!$A$3:$S$1377,6,FALSE)</f>
        <v>2268</v>
      </c>
      <c r="E223" s="65">
        <f>SUMIF('5th Cycle APR Raw Data-Last'!$A$3:$A$1377,'5th Cycle Summary-Final2'!$C223,'5th Cycle APR Raw Data-Last'!G$3:G$1377)</f>
        <v>94</v>
      </c>
      <c r="F223" s="65">
        <f>SUMIF('5th Cycle APR Raw Data-Last'!$A$3:$A$1377,'5th Cycle Summary-Final2'!$C223,'5th Cycle APR Raw Data-Last'!H$3:H$1377)</f>
        <v>94</v>
      </c>
      <c r="G223" s="65">
        <f>SUMIF('5th Cycle APR Raw Data-Last'!$A$3:$A$1377,'5th Cycle Summary-Final2'!$C223,'5th Cycle APR Raw Data-Last'!I$3:I$1377)</f>
        <v>0</v>
      </c>
      <c r="H223" s="65">
        <f t="shared" si="33"/>
        <v>2174</v>
      </c>
      <c r="I223" s="66">
        <f t="shared" si="34"/>
        <v>4.1446208112874777E-2</v>
      </c>
      <c r="J223" s="65">
        <f>VLOOKUP(C223,'5th Cycle APR Raw Data-Last'!$A$3:$S$1377,10,FALSE)</f>
        <v>1590</v>
      </c>
      <c r="K223" s="65">
        <f>SUMIF('5th Cycle APR Raw Data-Last'!$A$3:$A$1377,'5th Cycle Summary-Final2'!$C223,'5th Cycle APR Raw Data-Last'!K$3:K$1377)</f>
        <v>29</v>
      </c>
      <c r="L223" s="65">
        <f>SUMIF('5th Cycle APR Raw Data-Last'!$A$3:$A$1377,'5th Cycle Summary-Final2'!$C223,'5th Cycle APR Raw Data-Last'!L$3:L$1377)</f>
        <v>29</v>
      </c>
      <c r="M223" s="65">
        <f>SUMIF('5th Cycle APR Raw Data-Last'!$A$3:$A$1377,'5th Cycle Summary-Final2'!$C223,'5th Cycle APR Raw Data-Last'!M$3:M$1377)</f>
        <v>0</v>
      </c>
      <c r="N223" s="65">
        <f t="shared" si="35"/>
        <v>1561</v>
      </c>
      <c r="O223" s="66">
        <f t="shared" si="27"/>
        <v>1.8238993710691823E-2</v>
      </c>
      <c r="P223" s="65">
        <f>VLOOKUP(C223,'5th Cycle APR Raw Data-Last'!$A$3:$S$1377,14,FALSE)</f>
        <v>1577</v>
      </c>
      <c r="Q223" s="65">
        <f>SUMIF('5th Cycle APR Raw Data-Last'!$A$3:$A$1377,'5th Cycle Summary-Final2'!$C223,'5th Cycle APR Raw Data-Last'!$O$3:$O$1377)</f>
        <v>2174</v>
      </c>
      <c r="R223" s="65">
        <f t="shared" si="28"/>
        <v>0</v>
      </c>
      <c r="S223" s="66">
        <f t="shared" si="29"/>
        <v>1.3785668991756499</v>
      </c>
      <c r="T223" s="65">
        <f>VLOOKUP(C223,'5th Cycle APR Raw Data-Last'!$A$3:$S$1377,16,FALSE)</f>
        <v>3043</v>
      </c>
      <c r="U223" s="65">
        <f>SUMIF('5th Cycle APR Raw Data-Last'!$A$3:$A$1377,'5th Cycle Summary-Final2'!$C223,'5th Cycle APR Raw Data-Last'!$Q$3:$Q$1377)</f>
        <v>2489</v>
      </c>
      <c r="V223" s="65">
        <f t="shared" si="30"/>
        <v>554</v>
      </c>
      <c r="W223" s="66">
        <f t="shared" si="31"/>
        <v>0.81794281958593495</v>
      </c>
      <c r="X223" s="65">
        <f>VLOOKUP(C223,'5th Cycle APR Raw Data-Last'!$A$3:$S$1377,18,FALSE)</f>
        <v>8478</v>
      </c>
      <c r="Y223" s="65">
        <f>SUMIF('5th Cycle APR Raw Data-Last'!$A$3:$A$1377,'5th Cycle Summary-Final2'!$C223,'5th Cycle APR Raw Data-Last'!$S$3:$S$1377)</f>
        <v>4786</v>
      </c>
      <c r="Z223" s="65">
        <f t="shared" si="32"/>
        <v>4289</v>
      </c>
      <c r="AA223"/>
    </row>
    <row r="224" spans="1:27" s="2" customFormat="1" ht="12.75" customHeight="1" x14ac:dyDescent="0.2">
      <c r="A224" s="2" t="s">
        <v>961</v>
      </c>
      <c r="B224" s="2" t="s">
        <v>13</v>
      </c>
      <c r="C224" s="10" t="s">
        <v>960</v>
      </c>
      <c r="D224" s="65">
        <f>VLOOKUP(C224,'5th Cycle APR Raw Data-Last'!$A$3:$S$1377,6,FALSE)</f>
        <v>12</v>
      </c>
      <c r="E224" s="65">
        <f>SUMIF('5th Cycle APR Raw Data-Last'!$A$3:$A$1377,'5th Cycle Summary-Final2'!$C224,'5th Cycle APR Raw Data-Last'!G$3:G$1377)</f>
        <v>0</v>
      </c>
      <c r="F224" s="65">
        <f>SUMIF('5th Cycle APR Raw Data-Last'!$A$3:$A$1377,'5th Cycle Summary-Final2'!$C224,'5th Cycle APR Raw Data-Last'!H$3:H$1377)</f>
        <v>0</v>
      </c>
      <c r="G224" s="65">
        <f>SUMIF('5th Cycle APR Raw Data-Last'!$A$3:$A$1377,'5th Cycle Summary-Final2'!$C224,'5th Cycle APR Raw Data-Last'!I$3:I$1377)</f>
        <v>0</v>
      </c>
      <c r="H224" s="65">
        <f t="shared" si="33"/>
        <v>12</v>
      </c>
      <c r="I224" s="66">
        <f t="shared" si="34"/>
        <v>0</v>
      </c>
      <c r="J224" s="65">
        <f>VLOOKUP(C224,'5th Cycle APR Raw Data-Last'!$A$3:$S$1377,10,FALSE)</f>
        <v>8</v>
      </c>
      <c r="K224" s="65">
        <f>SUMIF('5th Cycle APR Raw Data-Last'!$A$3:$A$1377,'5th Cycle Summary-Final2'!$C224,'5th Cycle APR Raw Data-Last'!K$3:K$1377)</f>
        <v>0</v>
      </c>
      <c r="L224" s="65">
        <f>SUMIF('5th Cycle APR Raw Data-Last'!$A$3:$A$1377,'5th Cycle Summary-Final2'!$C224,'5th Cycle APR Raw Data-Last'!L$3:L$1377)</f>
        <v>0</v>
      </c>
      <c r="M224" s="65">
        <f>SUMIF('5th Cycle APR Raw Data-Last'!$A$3:$A$1377,'5th Cycle Summary-Final2'!$C224,'5th Cycle APR Raw Data-Last'!M$3:M$1377)</f>
        <v>0</v>
      </c>
      <c r="N224" s="65">
        <f t="shared" si="35"/>
        <v>8</v>
      </c>
      <c r="O224" s="66">
        <f t="shared" si="27"/>
        <v>0</v>
      </c>
      <c r="P224" s="65">
        <f>VLOOKUP(C224,'5th Cycle APR Raw Data-Last'!$A$3:$S$1377,14,FALSE)</f>
        <v>12</v>
      </c>
      <c r="Q224" s="65">
        <f>SUMIF('5th Cycle APR Raw Data-Last'!$A$3:$A$1377,'5th Cycle Summary-Final2'!$C224,'5th Cycle APR Raw Data-Last'!$O$3:$O$1377)</f>
        <v>19</v>
      </c>
      <c r="R224" s="65">
        <f t="shared" si="28"/>
        <v>0</v>
      </c>
      <c r="S224" s="66">
        <f t="shared" si="29"/>
        <v>1.5833333333333333</v>
      </c>
      <c r="T224" s="65">
        <f>VLOOKUP(C224,'5th Cycle APR Raw Data-Last'!$A$3:$S$1377,16,FALSE)</f>
        <v>25</v>
      </c>
      <c r="U224" s="65">
        <f>SUMIF('5th Cycle APR Raw Data-Last'!$A$3:$A$1377,'5th Cycle Summary-Final2'!$C224,'5th Cycle APR Raw Data-Last'!$Q$3:$Q$1377)</f>
        <v>59</v>
      </c>
      <c r="V224" s="65">
        <f t="shared" si="30"/>
        <v>0</v>
      </c>
      <c r="W224" s="66">
        <f t="shared" si="31"/>
        <v>2.36</v>
      </c>
      <c r="X224" s="65">
        <f>VLOOKUP(C224,'5th Cycle APR Raw Data-Last'!$A$3:$S$1377,18,FALSE)</f>
        <v>57</v>
      </c>
      <c r="Y224" s="65">
        <f>SUMIF('5th Cycle APR Raw Data-Last'!$A$3:$A$1377,'5th Cycle Summary-Final2'!$C224,'5th Cycle APR Raw Data-Last'!$S$3:$S$1377)</f>
        <v>78</v>
      </c>
      <c r="Z224" s="65">
        <f t="shared" si="32"/>
        <v>20</v>
      </c>
      <c r="AA224"/>
    </row>
    <row r="225" spans="1:27" s="2" customFormat="1" ht="12.75" customHeight="1" x14ac:dyDescent="0.2">
      <c r="A225" s="2" t="s">
        <v>35</v>
      </c>
      <c r="B225" s="2" t="s">
        <v>3</v>
      </c>
      <c r="C225" s="10" t="s">
        <v>34</v>
      </c>
      <c r="D225" s="65">
        <f>VLOOKUP(C225,'5th Cycle APR Raw Data-Last'!$A$3:$S$1377,6,FALSE)</f>
        <v>872</v>
      </c>
      <c r="E225" s="65">
        <f>SUMIF('5th Cycle APR Raw Data-Last'!$A$3:$A$1377,'5th Cycle Summary-Final2'!$C225,'5th Cycle APR Raw Data-Last'!G$3:G$1377)</f>
        <v>0</v>
      </c>
      <c r="F225" s="65">
        <f>SUMIF('5th Cycle APR Raw Data-Last'!$A$3:$A$1377,'5th Cycle Summary-Final2'!$C225,'5th Cycle APR Raw Data-Last'!H$3:H$1377)</f>
        <v>0</v>
      </c>
      <c r="G225" s="65">
        <f>SUMIF('5th Cycle APR Raw Data-Last'!$A$3:$A$1377,'5th Cycle Summary-Final2'!$C225,'5th Cycle APR Raw Data-Last'!I$3:I$1377)</f>
        <v>0</v>
      </c>
      <c r="H225" s="65">
        <f t="shared" si="33"/>
        <v>872</v>
      </c>
      <c r="I225" s="66">
        <f t="shared" si="34"/>
        <v>0</v>
      </c>
      <c r="J225" s="65">
        <f>VLOOKUP(C225,'5th Cycle APR Raw Data-Last'!$A$3:$S$1377,10,FALSE)</f>
        <v>593</v>
      </c>
      <c r="K225" s="65">
        <f>SUMIF('5th Cycle APR Raw Data-Last'!$A$3:$A$1377,'5th Cycle Summary-Final2'!$C225,'5th Cycle APR Raw Data-Last'!K$3:K$1377)</f>
        <v>0</v>
      </c>
      <c r="L225" s="65">
        <f>SUMIF('5th Cycle APR Raw Data-Last'!$A$3:$A$1377,'5th Cycle Summary-Final2'!$C225,'5th Cycle APR Raw Data-Last'!L$3:L$1377)</f>
        <v>0</v>
      </c>
      <c r="M225" s="65">
        <f>SUMIF('5th Cycle APR Raw Data-Last'!$A$3:$A$1377,'5th Cycle Summary-Final2'!$C225,'5th Cycle APR Raw Data-Last'!M$3:M$1377)</f>
        <v>0</v>
      </c>
      <c r="N225" s="65">
        <f t="shared" si="35"/>
        <v>593</v>
      </c>
      <c r="O225" s="66">
        <f t="shared" si="27"/>
        <v>0</v>
      </c>
      <c r="P225" s="65">
        <f>VLOOKUP(C225,'5th Cycle APR Raw Data-Last'!$A$3:$S$1377,14,FALSE)</f>
        <v>685</v>
      </c>
      <c r="Q225" s="65">
        <f>SUMIF('5th Cycle APR Raw Data-Last'!$A$3:$A$1377,'5th Cycle Summary-Final2'!$C225,'5th Cycle APR Raw Data-Last'!$O$3:$O$1377)</f>
        <v>0</v>
      </c>
      <c r="R225" s="65">
        <f t="shared" si="28"/>
        <v>685</v>
      </c>
      <c r="S225" s="66">
        <f t="shared" si="29"/>
        <v>0</v>
      </c>
      <c r="T225" s="65">
        <f>VLOOKUP(C225,'5th Cycle APR Raw Data-Last'!$A$3:$S$1377,16,FALSE)</f>
        <v>1642</v>
      </c>
      <c r="U225" s="65">
        <f>SUMIF('5th Cycle APR Raw Data-Last'!$A$3:$A$1377,'5th Cycle Summary-Final2'!$C225,'5th Cycle APR Raw Data-Last'!$Q$3:$Q$1377)</f>
        <v>0</v>
      </c>
      <c r="V225" s="65">
        <f t="shared" si="30"/>
        <v>1642</v>
      </c>
      <c r="W225" s="66">
        <f t="shared" si="31"/>
        <v>0</v>
      </c>
      <c r="X225" s="65">
        <f>VLOOKUP(C225,'5th Cycle APR Raw Data-Last'!$A$3:$S$1377,18,FALSE)</f>
        <v>3792</v>
      </c>
      <c r="Y225" s="65">
        <f>SUMIF('5th Cycle APR Raw Data-Last'!$A$3:$A$1377,'5th Cycle Summary-Final2'!$C225,'5th Cycle APR Raw Data-Last'!$S$3:$S$1377)</f>
        <v>0</v>
      </c>
      <c r="Z225" s="65">
        <f t="shared" si="32"/>
        <v>3792</v>
      </c>
      <c r="AA225"/>
    </row>
    <row r="226" spans="1:27" s="2" customFormat="1" ht="12.75" customHeight="1" x14ac:dyDescent="0.2">
      <c r="A226" s="2" t="s">
        <v>35</v>
      </c>
      <c r="B226" s="2" t="s">
        <v>3</v>
      </c>
      <c r="C226" s="10" t="s">
        <v>1035</v>
      </c>
      <c r="D226" s="65">
        <f>VLOOKUP(C226,'5th Cycle APR Raw Data-Last'!$A$3:$S$1377,6,FALSE)</f>
        <v>1264</v>
      </c>
      <c r="E226" s="65">
        <f>SUMIF('5th Cycle APR Raw Data-Last'!$A$3:$A$1377,'5th Cycle Summary-Final2'!$C226,'5th Cycle APR Raw Data-Last'!G$3:G$1377)</f>
        <v>0</v>
      </c>
      <c r="F226" s="65">
        <f>SUMIF('5th Cycle APR Raw Data-Last'!$A$3:$A$1377,'5th Cycle Summary-Final2'!$C226,'5th Cycle APR Raw Data-Last'!H$3:H$1377)</f>
        <v>0</v>
      </c>
      <c r="G226" s="65">
        <f>SUMIF('5th Cycle APR Raw Data-Last'!$A$3:$A$1377,'5th Cycle Summary-Final2'!$C226,'5th Cycle APR Raw Data-Last'!I$3:I$1377)</f>
        <v>0</v>
      </c>
      <c r="H226" s="65">
        <f t="shared" si="33"/>
        <v>1264</v>
      </c>
      <c r="I226" s="66">
        <f t="shared" si="34"/>
        <v>0</v>
      </c>
      <c r="J226" s="65">
        <f>VLOOKUP(C226,'5th Cycle APR Raw Data-Last'!$A$3:$S$1377,10,FALSE)</f>
        <v>854</v>
      </c>
      <c r="K226" s="65">
        <f>SUMIF('5th Cycle APR Raw Data-Last'!$A$3:$A$1377,'5th Cycle Summary-Final2'!$C226,'5th Cycle APR Raw Data-Last'!K$3:K$1377)</f>
        <v>0</v>
      </c>
      <c r="L226" s="65">
        <f>SUMIF('5th Cycle APR Raw Data-Last'!$A$3:$A$1377,'5th Cycle Summary-Final2'!$C226,'5th Cycle APR Raw Data-Last'!L$3:L$1377)</f>
        <v>0</v>
      </c>
      <c r="M226" s="65">
        <f>SUMIF('5th Cycle APR Raw Data-Last'!$A$3:$A$1377,'5th Cycle Summary-Final2'!$C226,'5th Cycle APR Raw Data-Last'!M$3:M$1377)</f>
        <v>0</v>
      </c>
      <c r="N226" s="65">
        <f t="shared" si="35"/>
        <v>854</v>
      </c>
      <c r="O226" s="66">
        <f t="shared" si="27"/>
        <v>0</v>
      </c>
      <c r="P226" s="65">
        <f>VLOOKUP(C226,'5th Cycle APR Raw Data-Last'!$A$3:$S$1377,14,FALSE)</f>
        <v>969</v>
      </c>
      <c r="Q226" s="65">
        <f>SUMIF('5th Cycle APR Raw Data-Last'!$A$3:$A$1377,'5th Cycle Summary-Final2'!$C226,'5th Cycle APR Raw Data-Last'!$O$3:$O$1377)</f>
        <v>323</v>
      </c>
      <c r="R226" s="65">
        <f t="shared" si="28"/>
        <v>646</v>
      </c>
      <c r="S226" s="66">
        <f t="shared" si="29"/>
        <v>0.33333333333333331</v>
      </c>
      <c r="T226" s="65">
        <f>VLOOKUP(C226,'5th Cycle APR Raw Data-Last'!$A$3:$S$1377,16,FALSE)</f>
        <v>2160</v>
      </c>
      <c r="U226" s="65">
        <f>SUMIF('5th Cycle APR Raw Data-Last'!$A$3:$A$1377,'5th Cycle Summary-Final2'!$C226,'5th Cycle APR Raw Data-Last'!$Q$3:$Q$1377)</f>
        <v>423</v>
      </c>
      <c r="V226" s="65">
        <f t="shared" si="30"/>
        <v>1737</v>
      </c>
      <c r="W226" s="66">
        <f t="shared" si="31"/>
        <v>0.19583333333333333</v>
      </c>
      <c r="X226" s="65">
        <f>VLOOKUP(C226,'5th Cycle APR Raw Data-Last'!$A$3:$S$1377,18,FALSE)</f>
        <v>5247</v>
      </c>
      <c r="Y226" s="65">
        <f>SUMIF('5th Cycle APR Raw Data-Last'!$A$3:$A$1377,'5th Cycle Summary-Final2'!$C226,'5th Cycle APR Raw Data-Last'!$S$3:$S$1377)</f>
        <v>746</v>
      </c>
      <c r="Z226" s="65">
        <f t="shared" si="32"/>
        <v>4501</v>
      </c>
      <c r="AA226"/>
    </row>
    <row r="227" spans="1:27" s="2" customFormat="1" ht="12.75" customHeight="1" x14ac:dyDescent="0.2">
      <c r="A227" s="2" t="s">
        <v>35</v>
      </c>
      <c r="B227" s="2" t="s">
        <v>3</v>
      </c>
      <c r="C227" s="10" t="s">
        <v>1040</v>
      </c>
      <c r="D227" s="65">
        <f>VLOOKUP(C227,'5th Cycle APR Raw Data-Last'!$A$3:$S$1377,6,FALSE)</f>
        <v>543</v>
      </c>
      <c r="E227" s="65">
        <f>SUMIF('5th Cycle APR Raw Data-Last'!$A$3:$A$1377,'5th Cycle Summary-Final2'!$C227,'5th Cycle APR Raw Data-Last'!G$3:G$1377)</f>
        <v>0</v>
      </c>
      <c r="F227" s="65">
        <f>SUMIF('5th Cycle APR Raw Data-Last'!$A$3:$A$1377,'5th Cycle Summary-Final2'!$C227,'5th Cycle APR Raw Data-Last'!H$3:H$1377)</f>
        <v>0</v>
      </c>
      <c r="G227" s="65">
        <f>SUMIF('5th Cycle APR Raw Data-Last'!$A$3:$A$1377,'5th Cycle Summary-Final2'!$C227,'5th Cycle APR Raw Data-Last'!I$3:I$1377)</f>
        <v>0</v>
      </c>
      <c r="H227" s="65">
        <f t="shared" si="33"/>
        <v>543</v>
      </c>
      <c r="I227" s="66">
        <f t="shared" si="34"/>
        <v>0</v>
      </c>
      <c r="J227" s="65">
        <f>VLOOKUP(C227,'5th Cycle APR Raw Data-Last'!$A$3:$S$1377,10,FALSE)</f>
        <v>383</v>
      </c>
      <c r="K227" s="65">
        <f>SUMIF('5th Cycle APR Raw Data-Last'!$A$3:$A$1377,'5th Cycle Summary-Final2'!$C227,'5th Cycle APR Raw Data-Last'!K$3:K$1377)</f>
        <v>0</v>
      </c>
      <c r="L227" s="65">
        <f>SUMIF('5th Cycle APR Raw Data-Last'!$A$3:$A$1377,'5th Cycle Summary-Final2'!$C227,'5th Cycle APR Raw Data-Last'!L$3:L$1377)</f>
        <v>0</v>
      </c>
      <c r="M227" s="65">
        <f>SUMIF('5th Cycle APR Raw Data-Last'!$A$3:$A$1377,'5th Cycle Summary-Final2'!$C227,'5th Cycle APR Raw Data-Last'!M$3:M$1377)</f>
        <v>0</v>
      </c>
      <c r="N227" s="65">
        <f t="shared" si="35"/>
        <v>383</v>
      </c>
      <c r="O227" s="66">
        <f t="shared" si="27"/>
        <v>0</v>
      </c>
      <c r="P227" s="65">
        <f>VLOOKUP(C227,'5th Cycle APR Raw Data-Last'!$A$3:$S$1377,14,FALSE)</f>
        <v>433</v>
      </c>
      <c r="Q227" s="65">
        <f>SUMIF('5th Cycle APR Raw Data-Last'!$A$3:$A$1377,'5th Cycle Summary-Final2'!$C227,'5th Cycle APR Raw Data-Last'!$O$3:$O$1377)</f>
        <v>0</v>
      </c>
      <c r="R227" s="65">
        <f t="shared" si="28"/>
        <v>433</v>
      </c>
      <c r="S227" s="66">
        <f t="shared" si="29"/>
        <v>0</v>
      </c>
      <c r="T227" s="65">
        <f>VLOOKUP(C227,'5th Cycle APR Raw Data-Last'!$A$3:$S$1377,16,FALSE)</f>
        <v>982</v>
      </c>
      <c r="U227" s="65">
        <f>SUMIF('5th Cycle APR Raw Data-Last'!$A$3:$A$1377,'5th Cycle Summary-Final2'!$C227,'5th Cycle APR Raw Data-Last'!$Q$3:$Q$1377)</f>
        <v>273</v>
      </c>
      <c r="V227" s="65">
        <f t="shared" si="30"/>
        <v>709</v>
      </c>
      <c r="W227" s="66">
        <f t="shared" si="31"/>
        <v>0.27800407331975557</v>
      </c>
      <c r="X227" s="65">
        <f>VLOOKUP(C227,'5th Cycle APR Raw Data-Last'!$A$3:$S$1377,18,FALSE)</f>
        <v>2341</v>
      </c>
      <c r="Y227" s="65">
        <f>SUMIF('5th Cycle APR Raw Data-Last'!$A$3:$A$1377,'5th Cycle Summary-Final2'!$C227,'5th Cycle APR Raw Data-Last'!$S$3:$S$1377)</f>
        <v>273</v>
      </c>
      <c r="Z227" s="65">
        <f t="shared" si="32"/>
        <v>2068</v>
      </c>
      <c r="AA227"/>
    </row>
    <row r="228" spans="1:27" s="2" customFormat="1" ht="12.75" customHeight="1" x14ac:dyDescent="0.2">
      <c r="A228" s="2" t="s">
        <v>35</v>
      </c>
      <c r="B228" s="2" t="s">
        <v>3</v>
      </c>
      <c r="C228" s="10" t="s">
        <v>71</v>
      </c>
      <c r="D228" s="65">
        <f>VLOOKUP(C228,'5th Cycle APR Raw Data-Last'!$A$3:$S$1377,6,FALSE)</f>
        <v>141</v>
      </c>
      <c r="E228" s="65">
        <f>SUMIF('5th Cycle APR Raw Data-Last'!$A$3:$A$1377,'5th Cycle Summary-Final2'!$C228,'5th Cycle APR Raw Data-Last'!G$3:G$1377)</f>
        <v>0</v>
      </c>
      <c r="F228" s="65">
        <f>SUMIF('5th Cycle APR Raw Data-Last'!$A$3:$A$1377,'5th Cycle Summary-Final2'!$C228,'5th Cycle APR Raw Data-Last'!H$3:H$1377)</f>
        <v>0</v>
      </c>
      <c r="G228" s="65">
        <f>SUMIF('5th Cycle APR Raw Data-Last'!$A$3:$A$1377,'5th Cycle Summary-Final2'!$C228,'5th Cycle APR Raw Data-Last'!I$3:I$1377)</f>
        <v>0</v>
      </c>
      <c r="H228" s="65">
        <f t="shared" si="33"/>
        <v>141</v>
      </c>
      <c r="I228" s="66">
        <f t="shared" si="34"/>
        <v>0</v>
      </c>
      <c r="J228" s="65">
        <f>VLOOKUP(C228,'5th Cycle APR Raw Data-Last'!$A$3:$S$1377,10,FALSE)</f>
        <v>95</v>
      </c>
      <c r="K228" s="65">
        <f>SUMIF('5th Cycle APR Raw Data-Last'!$A$3:$A$1377,'5th Cycle Summary-Final2'!$C228,'5th Cycle APR Raw Data-Last'!K$3:K$1377)</f>
        <v>0</v>
      </c>
      <c r="L228" s="65">
        <f>SUMIF('5th Cycle APR Raw Data-Last'!$A$3:$A$1377,'5th Cycle Summary-Final2'!$C228,'5th Cycle APR Raw Data-Last'!L$3:L$1377)</f>
        <v>0</v>
      </c>
      <c r="M228" s="65">
        <f>SUMIF('5th Cycle APR Raw Data-Last'!$A$3:$A$1377,'5th Cycle Summary-Final2'!$C228,'5th Cycle APR Raw Data-Last'!M$3:M$1377)</f>
        <v>0</v>
      </c>
      <c r="N228" s="65">
        <f t="shared" si="35"/>
        <v>95</v>
      </c>
      <c r="O228" s="66">
        <f t="shared" si="27"/>
        <v>0</v>
      </c>
      <c r="P228" s="65">
        <f>VLOOKUP(C228,'5th Cycle APR Raw Data-Last'!$A$3:$S$1377,14,FALSE)</f>
        <v>110</v>
      </c>
      <c r="Q228" s="65">
        <f>SUMIF('5th Cycle APR Raw Data-Last'!$A$3:$A$1377,'5th Cycle Summary-Final2'!$C228,'5th Cycle APR Raw Data-Last'!$O$3:$O$1377)</f>
        <v>122</v>
      </c>
      <c r="R228" s="65">
        <f t="shared" si="28"/>
        <v>0</v>
      </c>
      <c r="S228" s="66">
        <f t="shared" si="29"/>
        <v>1.1090909090909091</v>
      </c>
      <c r="T228" s="65">
        <f>VLOOKUP(C228,'5th Cycle APR Raw Data-Last'!$A$3:$S$1377,16,FALSE)</f>
        <v>254</v>
      </c>
      <c r="U228" s="65">
        <f>SUMIF('5th Cycle APR Raw Data-Last'!$A$3:$A$1377,'5th Cycle Summary-Final2'!$C228,'5th Cycle APR Raw Data-Last'!$Q$3:$Q$1377)</f>
        <v>3</v>
      </c>
      <c r="V228" s="65">
        <f t="shared" si="30"/>
        <v>251</v>
      </c>
      <c r="W228" s="66">
        <f t="shared" si="31"/>
        <v>1.1811023622047244E-2</v>
      </c>
      <c r="X228" s="65">
        <f>VLOOKUP(C228,'5th Cycle APR Raw Data-Last'!$A$3:$S$1377,18,FALSE)</f>
        <v>600</v>
      </c>
      <c r="Y228" s="65">
        <f>SUMIF('5th Cycle APR Raw Data-Last'!$A$3:$A$1377,'5th Cycle Summary-Final2'!$C228,'5th Cycle APR Raw Data-Last'!$S$3:$S$1377)</f>
        <v>125</v>
      </c>
      <c r="Z228" s="65">
        <f t="shared" si="32"/>
        <v>487</v>
      </c>
      <c r="AA228"/>
    </row>
    <row r="229" spans="1:27" s="2" customFormat="1" ht="12.75" customHeight="1" x14ac:dyDescent="0.2">
      <c r="A229" s="2" t="s">
        <v>35</v>
      </c>
      <c r="B229" s="2" t="s">
        <v>3</v>
      </c>
      <c r="C229" s="10" t="s">
        <v>83</v>
      </c>
      <c r="D229" s="65">
        <f>VLOOKUP(C229,'5th Cycle APR Raw Data-Last'!$A$3:$S$1377,6,FALSE)</f>
        <v>768</v>
      </c>
      <c r="E229" s="65">
        <f>SUMIF('5th Cycle APR Raw Data-Last'!$A$3:$A$1377,'5th Cycle Summary-Final2'!$C229,'5th Cycle APR Raw Data-Last'!G$3:G$1377)</f>
        <v>78</v>
      </c>
      <c r="F229" s="65">
        <f>SUMIF('5th Cycle APR Raw Data-Last'!$A$3:$A$1377,'5th Cycle Summary-Final2'!$C229,'5th Cycle APR Raw Data-Last'!H$3:H$1377)</f>
        <v>78</v>
      </c>
      <c r="G229" s="65">
        <f>SUMIF('5th Cycle APR Raw Data-Last'!$A$3:$A$1377,'5th Cycle Summary-Final2'!$C229,'5th Cycle APR Raw Data-Last'!I$3:I$1377)</f>
        <v>0</v>
      </c>
      <c r="H229" s="65">
        <f t="shared" si="33"/>
        <v>690</v>
      </c>
      <c r="I229" s="66">
        <f t="shared" si="34"/>
        <v>0.1015625</v>
      </c>
      <c r="J229" s="65">
        <f>VLOOKUP(C229,'5th Cycle APR Raw Data-Last'!$A$3:$S$1377,10,FALSE)</f>
        <v>558</v>
      </c>
      <c r="K229" s="65">
        <f>SUMIF('5th Cycle APR Raw Data-Last'!$A$3:$A$1377,'5th Cycle Summary-Final2'!$C229,'5th Cycle APR Raw Data-Last'!K$3:K$1377)</f>
        <v>51</v>
      </c>
      <c r="L229" s="65">
        <f>SUMIF('5th Cycle APR Raw Data-Last'!$A$3:$A$1377,'5th Cycle Summary-Final2'!$C229,'5th Cycle APR Raw Data-Last'!L$3:L$1377)</f>
        <v>51</v>
      </c>
      <c r="M229" s="65">
        <f>SUMIF('5th Cycle APR Raw Data-Last'!$A$3:$A$1377,'5th Cycle Summary-Final2'!$C229,'5th Cycle APR Raw Data-Last'!M$3:M$1377)</f>
        <v>0</v>
      </c>
      <c r="N229" s="65">
        <f t="shared" si="35"/>
        <v>507</v>
      </c>
      <c r="O229" s="66">
        <f t="shared" si="27"/>
        <v>9.1397849462365593E-2</v>
      </c>
      <c r="P229" s="65">
        <f>VLOOKUP(C229,'5th Cycle APR Raw Data-Last'!$A$3:$S$1377,14,FALSE)</f>
        <v>628</v>
      </c>
      <c r="Q229" s="65">
        <f>SUMIF('5th Cycle APR Raw Data-Last'!$A$3:$A$1377,'5th Cycle Summary-Final2'!$C229,'5th Cycle APR Raw Data-Last'!$O$3:$O$1377)</f>
        <v>0</v>
      </c>
      <c r="R229" s="65">
        <f t="shared" si="28"/>
        <v>628</v>
      </c>
      <c r="S229" s="66">
        <f t="shared" si="29"/>
        <v>0</v>
      </c>
      <c r="T229" s="65">
        <f>VLOOKUP(C229,'5th Cycle APR Raw Data-Last'!$A$3:$S$1377,16,FALSE)</f>
        <v>0</v>
      </c>
      <c r="U229" s="65">
        <f>SUMIF('5th Cycle APR Raw Data-Last'!$A$3:$A$1377,'5th Cycle Summary-Final2'!$C229,'5th Cycle APR Raw Data-Last'!$Q$3:$Q$1377)</f>
        <v>88</v>
      </c>
      <c r="V229" s="65">
        <f t="shared" si="30"/>
        <v>0</v>
      </c>
      <c r="W229" s="66" t="e">
        <f t="shared" si="31"/>
        <v>#DIV/0!</v>
      </c>
      <c r="X229" s="65">
        <f>VLOOKUP(C229,'5th Cycle APR Raw Data-Last'!$A$3:$S$1377,18,FALSE)</f>
        <v>1954</v>
      </c>
      <c r="Y229" s="65">
        <f>SUMIF('5th Cycle APR Raw Data-Last'!$A$3:$A$1377,'5th Cycle Summary-Final2'!$C229,'5th Cycle APR Raw Data-Last'!$S$3:$S$1377)</f>
        <v>217</v>
      </c>
      <c r="Z229" s="65">
        <f t="shared" si="32"/>
        <v>1825</v>
      </c>
      <c r="AA229"/>
    </row>
    <row r="230" spans="1:27" s="2" customFormat="1" ht="12.75" customHeight="1" x14ac:dyDescent="0.2">
      <c r="A230" s="2" t="s">
        <v>35</v>
      </c>
      <c r="B230" s="2" t="s">
        <v>3</v>
      </c>
      <c r="C230" s="10" t="s">
        <v>91</v>
      </c>
      <c r="D230" s="65">
        <f>VLOOKUP(C230,'5th Cycle APR Raw Data-Last'!$A$3:$S$1377,6,FALSE)</f>
        <v>192</v>
      </c>
      <c r="E230" s="65">
        <f>SUMIF('5th Cycle APR Raw Data-Last'!$A$3:$A$1377,'5th Cycle Summary-Final2'!$C230,'5th Cycle APR Raw Data-Last'!G$3:G$1377)</f>
        <v>53</v>
      </c>
      <c r="F230" s="65">
        <f>SUMIF('5th Cycle APR Raw Data-Last'!$A$3:$A$1377,'5th Cycle Summary-Final2'!$C230,'5th Cycle APR Raw Data-Last'!H$3:H$1377)</f>
        <v>53</v>
      </c>
      <c r="G230" s="65">
        <f>SUMIF('5th Cycle APR Raw Data-Last'!$A$3:$A$1377,'5th Cycle Summary-Final2'!$C230,'5th Cycle APR Raw Data-Last'!I$3:I$1377)</f>
        <v>0</v>
      </c>
      <c r="H230" s="65">
        <f t="shared" si="33"/>
        <v>139</v>
      </c>
      <c r="I230" s="66">
        <f t="shared" si="34"/>
        <v>0.27604166666666669</v>
      </c>
      <c r="J230" s="65">
        <f>VLOOKUP(C230,'5th Cycle APR Raw Data-Last'!$A$3:$S$1377,10,FALSE)</f>
        <v>128</v>
      </c>
      <c r="K230" s="65">
        <f>SUMIF('5th Cycle APR Raw Data-Last'!$A$3:$A$1377,'5th Cycle Summary-Final2'!$C230,'5th Cycle APR Raw Data-Last'!K$3:K$1377)</f>
        <v>18</v>
      </c>
      <c r="L230" s="65">
        <f>SUMIF('5th Cycle APR Raw Data-Last'!$A$3:$A$1377,'5th Cycle Summary-Final2'!$C230,'5th Cycle APR Raw Data-Last'!L$3:L$1377)</f>
        <v>18</v>
      </c>
      <c r="M230" s="65">
        <f>SUMIF('5th Cycle APR Raw Data-Last'!$A$3:$A$1377,'5th Cycle Summary-Final2'!$C230,'5th Cycle APR Raw Data-Last'!M$3:M$1377)</f>
        <v>0</v>
      </c>
      <c r="N230" s="65">
        <f t="shared" si="35"/>
        <v>110</v>
      </c>
      <c r="O230" s="66">
        <f t="shared" si="27"/>
        <v>0.140625</v>
      </c>
      <c r="P230" s="65">
        <f>VLOOKUP(C230,'5th Cycle APR Raw Data-Last'!$A$3:$S$1377,14,FALSE)</f>
        <v>142</v>
      </c>
      <c r="Q230" s="65">
        <f>SUMIF('5th Cycle APR Raw Data-Last'!$A$3:$A$1377,'5th Cycle Summary-Final2'!$C230,'5th Cycle APR Raw Data-Last'!$O$3:$O$1377)</f>
        <v>66</v>
      </c>
      <c r="R230" s="65">
        <f t="shared" si="28"/>
        <v>76</v>
      </c>
      <c r="S230" s="66">
        <f t="shared" si="29"/>
        <v>0.46478873239436619</v>
      </c>
      <c r="T230" s="65">
        <f>VLOOKUP(C230,'5th Cycle APR Raw Data-Last'!$A$3:$S$1377,16,FALSE)</f>
        <v>308</v>
      </c>
      <c r="U230" s="65">
        <f>SUMIF('5th Cycle APR Raw Data-Last'!$A$3:$A$1377,'5th Cycle Summary-Final2'!$C230,'5th Cycle APR Raw Data-Last'!$Q$3:$Q$1377)</f>
        <v>1396</v>
      </c>
      <c r="V230" s="65">
        <f t="shared" si="30"/>
        <v>0</v>
      </c>
      <c r="W230" s="66">
        <f t="shared" si="31"/>
        <v>4.5324675324675328</v>
      </c>
      <c r="X230" s="65">
        <f>VLOOKUP(C230,'5th Cycle APR Raw Data-Last'!$A$3:$S$1377,18,FALSE)</f>
        <v>770</v>
      </c>
      <c r="Y230" s="65">
        <f>SUMIF('5th Cycle APR Raw Data-Last'!$A$3:$A$1377,'5th Cycle Summary-Final2'!$C230,'5th Cycle APR Raw Data-Last'!$S$3:$S$1377)</f>
        <v>1533</v>
      </c>
      <c r="Z230" s="65">
        <f t="shared" si="32"/>
        <v>325</v>
      </c>
      <c r="AA230"/>
    </row>
    <row r="231" spans="1:27" s="2" customFormat="1" ht="12.75" customHeight="1" x14ac:dyDescent="0.2">
      <c r="A231" s="2" t="s">
        <v>35</v>
      </c>
      <c r="B231" s="2" t="s">
        <v>3</v>
      </c>
      <c r="C231" s="10" t="s">
        <v>1046</v>
      </c>
      <c r="D231" s="65">
        <f>VLOOKUP(C231,'5th Cycle APR Raw Data-Last'!$A$3:$S$1377,6,FALSE)</f>
        <v>946</v>
      </c>
      <c r="E231" s="65">
        <f>SUMIF('5th Cycle APR Raw Data-Last'!$A$3:$A$1377,'5th Cycle Summary-Final2'!$C231,'5th Cycle APR Raw Data-Last'!G$3:G$1377)</f>
        <v>43</v>
      </c>
      <c r="F231" s="65">
        <f>SUMIF('5th Cycle APR Raw Data-Last'!$A$3:$A$1377,'5th Cycle Summary-Final2'!$C231,'5th Cycle APR Raw Data-Last'!H$3:H$1377)</f>
        <v>0</v>
      </c>
      <c r="G231" s="65">
        <f>SUMIF('5th Cycle APR Raw Data-Last'!$A$3:$A$1377,'5th Cycle Summary-Final2'!$C231,'5th Cycle APR Raw Data-Last'!I$3:I$1377)</f>
        <v>43</v>
      </c>
      <c r="H231" s="65">
        <f t="shared" si="33"/>
        <v>903</v>
      </c>
      <c r="I231" s="66">
        <f t="shared" si="34"/>
        <v>4.5454545454545456E-2</v>
      </c>
      <c r="J231" s="65">
        <f>VLOOKUP(C231,'5th Cycle APR Raw Data-Last'!$A$3:$S$1377,10,FALSE)</f>
        <v>661</v>
      </c>
      <c r="K231" s="65">
        <f>SUMIF('5th Cycle APR Raw Data-Last'!$A$3:$A$1377,'5th Cycle Summary-Final2'!$C231,'5th Cycle APR Raw Data-Last'!K$3:K$1377)</f>
        <v>0</v>
      </c>
      <c r="L231" s="65">
        <f>SUMIF('5th Cycle APR Raw Data-Last'!$A$3:$A$1377,'5th Cycle Summary-Final2'!$C231,'5th Cycle APR Raw Data-Last'!L$3:L$1377)</f>
        <v>0</v>
      </c>
      <c r="M231" s="65">
        <f>SUMIF('5th Cycle APR Raw Data-Last'!$A$3:$A$1377,'5th Cycle Summary-Final2'!$C231,'5th Cycle APR Raw Data-Last'!M$3:M$1377)</f>
        <v>0</v>
      </c>
      <c r="N231" s="65">
        <f t="shared" si="35"/>
        <v>661</v>
      </c>
      <c r="O231" s="66">
        <f t="shared" si="27"/>
        <v>0</v>
      </c>
      <c r="P231" s="65">
        <f>VLOOKUP(C231,'5th Cycle APR Raw Data-Last'!$A$3:$S$1377,14,FALSE)</f>
        <v>772</v>
      </c>
      <c r="Q231" s="65">
        <f>SUMIF('5th Cycle APR Raw Data-Last'!$A$3:$A$1377,'5th Cycle Summary-Final2'!$C231,'5th Cycle APR Raw Data-Last'!$O$3:$O$1377)</f>
        <v>0</v>
      </c>
      <c r="R231" s="65">
        <f t="shared" si="28"/>
        <v>772</v>
      </c>
      <c r="S231" s="66">
        <f t="shared" si="29"/>
        <v>0</v>
      </c>
      <c r="T231" s="65">
        <f>VLOOKUP(C231,'5th Cycle APR Raw Data-Last'!$A$3:$S$1377,16,FALSE)</f>
        <v>1817</v>
      </c>
      <c r="U231" s="65">
        <f>SUMIF('5th Cycle APR Raw Data-Last'!$A$3:$A$1377,'5th Cycle Summary-Final2'!$C231,'5th Cycle APR Raw Data-Last'!$Q$3:$Q$1377)</f>
        <v>0</v>
      </c>
      <c r="V231" s="65">
        <f t="shared" si="30"/>
        <v>1817</v>
      </c>
      <c r="W231" s="66">
        <f t="shared" si="31"/>
        <v>0</v>
      </c>
      <c r="X231" s="65">
        <f>VLOOKUP(C231,'5th Cycle APR Raw Data-Last'!$A$3:$S$1377,18,FALSE)</f>
        <v>4196</v>
      </c>
      <c r="Y231" s="65">
        <f>SUMIF('5th Cycle APR Raw Data-Last'!$A$3:$A$1377,'5th Cycle Summary-Final2'!$C231,'5th Cycle APR Raw Data-Last'!$S$3:$S$1377)</f>
        <v>43</v>
      </c>
      <c r="Z231" s="65">
        <f t="shared" si="32"/>
        <v>4153</v>
      </c>
      <c r="AA231"/>
    </row>
    <row r="232" spans="1:27" s="2" customFormat="1" ht="12.75" customHeight="1" x14ac:dyDescent="0.2">
      <c r="A232" s="2" t="s">
        <v>35</v>
      </c>
      <c r="B232" s="2" t="s">
        <v>3</v>
      </c>
      <c r="C232" s="10" t="s">
        <v>1048</v>
      </c>
      <c r="D232" s="65">
        <f>VLOOKUP(C232,'5th Cycle APR Raw Data-Last'!$A$3:$S$1377,6,FALSE)</f>
        <v>374</v>
      </c>
      <c r="E232" s="65">
        <f>SUMIF('5th Cycle APR Raw Data-Last'!$A$3:$A$1377,'5th Cycle Summary-Final2'!$C232,'5th Cycle APR Raw Data-Last'!G$3:G$1377)</f>
        <v>0</v>
      </c>
      <c r="F232" s="65">
        <f>SUMIF('5th Cycle APR Raw Data-Last'!$A$3:$A$1377,'5th Cycle Summary-Final2'!$C232,'5th Cycle APR Raw Data-Last'!H$3:H$1377)</f>
        <v>0</v>
      </c>
      <c r="G232" s="65">
        <f>SUMIF('5th Cycle APR Raw Data-Last'!$A$3:$A$1377,'5th Cycle Summary-Final2'!$C232,'5th Cycle APR Raw Data-Last'!I$3:I$1377)</f>
        <v>0</v>
      </c>
      <c r="H232" s="65">
        <f t="shared" si="33"/>
        <v>374</v>
      </c>
      <c r="I232" s="66">
        <f t="shared" si="34"/>
        <v>0</v>
      </c>
      <c r="J232" s="65">
        <f>VLOOKUP(C232,'5th Cycle APR Raw Data-Last'!$A$3:$S$1377,10,FALSE)</f>
        <v>250</v>
      </c>
      <c r="K232" s="65">
        <f>SUMIF('5th Cycle APR Raw Data-Last'!$A$3:$A$1377,'5th Cycle Summary-Final2'!$C232,'5th Cycle APR Raw Data-Last'!K$3:K$1377)</f>
        <v>0</v>
      </c>
      <c r="L232" s="65">
        <f>SUMIF('5th Cycle APR Raw Data-Last'!$A$3:$A$1377,'5th Cycle Summary-Final2'!$C232,'5th Cycle APR Raw Data-Last'!L$3:L$1377)</f>
        <v>0</v>
      </c>
      <c r="M232" s="65">
        <f>SUMIF('5th Cycle APR Raw Data-Last'!$A$3:$A$1377,'5th Cycle Summary-Final2'!$C232,'5th Cycle APR Raw Data-Last'!M$3:M$1377)</f>
        <v>0</v>
      </c>
      <c r="N232" s="65">
        <f t="shared" si="35"/>
        <v>250</v>
      </c>
      <c r="O232" s="66">
        <f t="shared" si="27"/>
        <v>0</v>
      </c>
      <c r="P232" s="65">
        <f>VLOOKUP(C232,'5th Cycle APR Raw Data-Last'!$A$3:$S$1377,14,FALSE)</f>
        <v>274</v>
      </c>
      <c r="Q232" s="65">
        <f>SUMIF('5th Cycle APR Raw Data-Last'!$A$3:$A$1377,'5th Cycle Summary-Final2'!$C232,'5th Cycle APR Raw Data-Last'!$O$3:$O$1377)</f>
        <v>0</v>
      </c>
      <c r="R232" s="65">
        <f t="shared" si="28"/>
        <v>274</v>
      </c>
      <c r="S232" s="66">
        <f t="shared" si="29"/>
        <v>0</v>
      </c>
      <c r="T232" s="65">
        <f>VLOOKUP(C232,'5th Cycle APR Raw Data-Last'!$A$3:$S$1377,16,FALSE)</f>
        <v>565</v>
      </c>
      <c r="U232" s="65">
        <f>SUMIF('5th Cycle APR Raw Data-Last'!$A$3:$A$1377,'5th Cycle Summary-Final2'!$C232,'5th Cycle APR Raw Data-Last'!$Q$3:$Q$1377)</f>
        <v>1483</v>
      </c>
      <c r="V232" s="65">
        <f t="shared" si="30"/>
        <v>0</v>
      </c>
      <c r="W232" s="66">
        <f t="shared" si="31"/>
        <v>2.6247787610619469</v>
      </c>
      <c r="X232" s="65">
        <f>VLOOKUP(C232,'5th Cycle APR Raw Data-Last'!$A$3:$S$1377,18,FALSE)</f>
        <v>1463</v>
      </c>
      <c r="Y232" s="65">
        <f>SUMIF('5th Cycle APR Raw Data-Last'!$A$3:$A$1377,'5th Cycle Summary-Final2'!$C232,'5th Cycle APR Raw Data-Last'!$S$3:$S$1377)</f>
        <v>1483</v>
      </c>
      <c r="Z232" s="65">
        <f t="shared" si="32"/>
        <v>898</v>
      </c>
      <c r="AA232"/>
    </row>
    <row r="233" spans="1:27" s="2" customFormat="1" ht="12.75" customHeight="1" x14ac:dyDescent="0.2">
      <c r="A233" s="2" t="s">
        <v>35</v>
      </c>
      <c r="B233" s="2" t="s">
        <v>3</v>
      </c>
      <c r="C233" s="10" t="s">
        <v>147</v>
      </c>
      <c r="D233" s="65">
        <f>VLOOKUP(C233,'5th Cycle APR Raw Data-Last'!$A$3:$S$1377,6,FALSE)</f>
        <v>134</v>
      </c>
      <c r="E233" s="65">
        <f>SUMIF('5th Cycle APR Raw Data-Last'!$A$3:$A$1377,'5th Cycle Summary-Final2'!$C233,'5th Cycle APR Raw Data-Last'!G$3:G$1377)</f>
        <v>0</v>
      </c>
      <c r="F233" s="65">
        <f>SUMIF('5th Cycle APR Raw Data-Last'!$A$3:$A$1377,'5th Cycle Summary-Final2'!$C233,'5th Cycle APR Raw Data-Last'!H$3:H$1377)</f>
        <v>0</v>
      </c>
      <c r="G233" s="65">
        <f>SUMIF('5th Cycle APR Raw Data-Last'!$A$3:$A$1377,'5th Cycle Summary-Final2'!$C233,'5th Cycle APR Raw Data-Last'!I$3:I$1377)</f>
        <v>0</v>
      </c>
      <c r="H233" s="65">
        <f t="shared" si="33"/>
        <v>134</v>
      </c>
      <c r="I233" s="66">
        <f t="shared" si="34"/>
        <v>0</v>
      </c>
      <c r="J233" s="65">
        <f>VLOOKUP(C233,'5th Cycle APR Raw Data-Last'!$A$3:$S$1377,10,FALSE)</f>
        <v>96</v>
      </c>
      <c r="K233" s="65">
        <f>SUMIF('5th Cycle APR Raw Data-Last'!$A$3:$A$1377,'5th Cycle Summary-Final2'!$C233,'5th Cycle APR Raw Data-Last'!K$3:K$1377)</f>
        <v>46</v>
      </c>
      <c r="L233" s="65">
        <f>SUMIF('5th Cycle APR Raw Data-Last'!$A$3:$A$1377,'5th Cycle Summary-Final2'!$C233,'5th Cycle APR Raw Data-Last'!L$3:L$1377)</f>
        <v>41</v>
      </c>
      <c r="M233" s="65">
        <f>SUMIF('5th Cycle APR Raw Data-Last'!$A$3:$A$1377,'5th Cycle Summary-Final2'!$C233,'5th Cycle APR Raw Data-Last'!M$3:M$1377)</f>
        <v>5</v>
      </c>
      <c r="N233" s="65">
        <f t="shared" si="35"/>
        <v>50</v>
      </c>
      <c r="O233" s="66">
        <f t="shared" si="27"/>
        <v>0.47916666666666669</v>
      </c>
      <c r="P233" s="65">
        <f>VLOOKUP(C233,'5th Cycle APR Raw Data-Last'!$A$3:$S$1377,14,FALSE)</f>
        <v>112</v>
      </c>
      <c r="Q233" s="65">
        <f>SUMIF('5th Cycle APR Raw Data-Last'!$A$3:$A$1377,'5th Cycle Summary-Final2'!$C233,'5th Cycle APR Raw Data-Last'!$O$3:$O$1377)</f>
        <v>217</v>
      </c>
      <c r="R233" s="65">
        <f t="shared" si="28"/>
        <v>0</v>
      </c>
      <c r="S233" s="66">
        <f t="shared" si="29"/>
        <v>1.9375</v>
      </c>
      <c r="T233" s="65">
        <f>VLOOKUP(C233,'5th Cycle APR Raw Data-Last'!$A$3:$S$1377,16,FALSE)</f>
        <v>262</v>
      </c>
      <c r="U233" s="65">
        <f>SUMIF('5th Cycle APR Raw Data-Last'!$A$3:$A$1377,'5th Cycle Summary-Final2'!$C233,'5th Cycle APR Raw Data-Last'!$Q$3:$Q$1377)</f>
        <v>69</v>
      </c>
      <c r="V233" s="65">
        <f t="shared" si="30"/>
        <v>193</v>
      </c>
      <c r="W233" s="66">
        <f t="shared" si="31"/>
        <v>0.26335877862595419</v>
      </c>
      <c r="X233" s="65">
        <f>VLOOKUP(C233,'5th Cycle APR Raw Data-Last'!$A$3:$S$1377,18,FALSE)</f>
        <v>604</v>
      </c>
      <c r="Y233" s="65">
        <f>SUMIF('5th Cycle APR Raw Data-Last'!$A$3:$A$1377,'5th Cycle Summary-Final2'!$C233,'5th Cycle APR Raw Data-Last'!$S$3:$S$1377)</f>
        <v>332</v>
      </c>
      <c r="Z233" s="65">
        <f t="shared" si="32"/>
        <v>377</v>
      </c>
      <c r="AA233"/>
    </row>
    <row r="234" spans="1:27" s="2" customFormat="1" ht="12.75" customHeight="1" x14ac:dyDescent="0.2">
      <c r="A234" s="2" t="s">
        <v>35</v>
      </c>
      <c r="B234" s="2" t="s">
        <v>3</v>
      </c>
      <c r="C234" s="10" t="s">
        <v>157</v>
      </c>
      <c r="D234" s="65">
        <f>VLOOKUP(C234,'5th Cycle APR Raw Data-Last'!$A$3:$S$1377,6,FALSE)</f>
        <v>40</v>
      </c>
      <c r="E234" s="65">
        <f>SUMIF('5th Cycle APR Raw Data-Last'!$A$3:$A$1377,'5th Cycle Summary-Final2'!$C234,'5th Cycle APR Raw Data-Last'!G$3:G$1377)</f>
        <v>0</v>
      </c>
      <c r="F234" s="65">
        <f>SUMIF('5th Cycle APR Raw Data-Last'!$A$3:$A$1377,'5th Cycle Summary-Final2'!$C234,'5th Cycle APR Raw Data-Last'!H$3:H$1377)</f>
        <v>0</v>
      </c>
      <c r="G234" s="65">
        <f>SUMIF('5th Cycle APR Raw Data-Last'!$A$3:$A$1377,'5th Cycle Summary-Final2'!$C234,'5th Cycle APR Raw Data-Last'!I$3:I$1377)</f>
        <v>0</v>
      </c>
      <c r="H234" s="65">
        <f t="shared" si="33"/>
        <v>40</v>
      </c>
      <c r="I234" s="66">
        <f t="shared" si="34"/>
        <v>0</v>
      </c>
      <c r="J234" s="65">
        <f>VLOOKUP(C234,'5th Cycle APR Raw Data-Last'!$A$3:$S$1377,10,FALSE)</f>
        <v>27</v>
      </c>
      <c r="K234" s="65">
        <f>SUMIF('5th Cycle APR Raw Data-Last'!$A$3:$A$1377,'5th Cycle Summary-Final2'!$C234,'5th Cycle APR Raw Data-Last'!K$3:K$1377)</f>
        <v>0</v>
      </c>
      <c r="L234" s="65">
        <f>SUMIF('5th Cycle APR Raw Data-Last'!$A$3:$A$1377,'5th Cycle Summary-Final2'!$C234,'5th Cycle APR Raw Data-Last'!L$3:L$1377)</f>
        <v>0</v>
      </c>
      <c r="M234" s="65">
        <f>SUMIF('5th Cycle APR Raw Data-Last'!$A$3:$A$1377,'5th Cycle Summary-Final2'!$C234,'5th Cycle APR Raw Data-Last'!M$3:M$1377)</f>
        <v>0</v>
      </c>
      <c r="N234" s="65">
        <f t="shared" si="35"/>
        <v>27</v>
      </c>
      <c r="O234" s="66">
        <f t="shared" si="27"/>
        <v>0</v>
      </c>
      <c r="P234" s="65">
        <f>VLOOKUP(C234,'5th Cycle APR Raw Data-Last'!$A$3:$S$1377,14,FALSE)</f>
        <v>31</v>
      </c>
      <c r="Q234" s="65">
        <f>SUMIF('5th Cycle APR Raw Data-Last'!$A$3:$A$1377,'5th Cycle Summary-Final2'!$C234,'5th Cycle APR Raw Data-Last'!$O$3:$O$1377)</f>
        <v>0</v>
      </c>
      <c r="R234" s="65">
        <f t="shared" si="28"/>
        <v>31</v>
      </c>
      <c r="S234" s="66">
        <f t="shared" si="29"/>
        <v>0</v>
      </c>
      <c r="T234" s="65">
        <f>VLOOKUP(C234,'5th Cycle APR Raw Data-Last'!$A$3:$S$1377,16,FALSE)</f>
        <v>62</v>
      </c>
      <c r="U234" s="65">
        <f>SUMIF('5th Cycle APR Raw Data-Last'!$A$3:$A$1377,'5th Cycle Summary-Final2'!$C234,'5th Cycle APR Raw Data-Last'!$Q$3:$Q$1377)</f>
        <v>119</v>
      </c>
      <c r="V234" s="65">
        <f t="shared" si="30"/>
        <v>0</v>
      </c>
      <c r="W234" s="66">
        <f t="shared" si="31"/>
        <v>1.9193548387096775</v>
      </c>
      <c r="X234" s="65">
        <f>VLOOKUP(C234,'5th Cycle APR Raw Data-Last'!$A$3:$S$1377,18,FALSE)</f>
        <v>160</v>
      </c>
      <c r="Y234" s="65">
        <f>SUMIF('5th Cycle APR Raw Data-Last'!$A$3:$A$1377,'5th Cycle Summary-Final2'!$C234,'5th Cycle APR Raw Data-Last'!$S$3:$S$1377)</f>
        <v>119</v>
      </c>
      <c r="Z234" s="65">
        <f t="shared" si="32"/>
        <v>98</v>
      </c>
      <c r="AA234"/>
    </row>
    <row r="235" spans="1:27" s="2" customFormat="1" ht="12.75" customHeight="1" x14ac:dyDescent="0.2">
      <c r="A235" s="2" t="s">
        <v>35</v>
      </c>
      <c r="B235" s="2" t="s">
        <v>3</v>
      </c>
      <c r="C235" s="10" t="s">
        <v>158</v>
      </c>
      <c r="D235" s="65">
        <f>VLOOKUP(C235,'5th Cycle APR Raw Data-Last'!$A$3:$S$1377,6,FALSE)</f>
        <v>714</v>
      </c>
      <c r="E235" s="65">
        <f>SUMIF('5th Cycle APR Raw Data-Last'!$A$3:$A$1377,'5th Cycle Summary-Final2'!$C235,'5th Cycle APR Raw Data-Last'!G$3:G$1377)</f>
        <v>84</v>
      </c>
      <c r="F235" s="65">
        <f>SUMIF('5th Cycle APR Raw Data-Last'!$A$3:$A$1377,'5th Cycle Summary-Final2'!$C235,'5th Cycle APR Raw Data-Last'!H$3:H$1377)</f>
        <v>84</v>
      </c>
      <c r="G235" s="65">
        <f>SUMIF('5th Cycle APR Raw Data-Last'!$A$3:$A$1377,'5th Cycle Summary-Final2'!$C235,'5th Cycle APR Raw Data-Last'!I$3:I$1377)</f>
        <v>0</v>
      </c>
      <c r="H235" s="65">
        <f t="shared" si="33"/>
        <v>630</v>
      </c>
      <c r="I235" s="66">
        <f t="shared" si="34"/>
        <v>0.11764705882352941</v>
      </c>
      <c r="J235" s="65">
        <f>VLOOKUP(C235,'5th Cycle APR Raw Data-Last'!$A$3:$S$1377,10,FALSE)</f>
        <v>487</v>
      </c>
      <c r="K235" s="65">
        <f>SUMIF('5th Cycle APR Raw Data-Last'!$A$3:$A$1377,'5th Cycle Summary-Final2'!$C235,'5th Cycle APR Raw Data-Last'!K$3:K$1377)</f>
        <v>0</v>
      </c>
      <c r="L235" s="65">
        <f>SUMIF('5th Cycle APR Raw Data-Last'!$A$3:$A$1377,'5th Cycle Summary-Final2'!$C235,'5th Cycle APR Raw Data-Last'!L$3:L$1377)</f>
        <v>0</v>
      </c>
      <c r="M235" s="65">
        <f>SUMIF('5th Cycle APR Raw Data-Last'!$A$3:$A$1377,'5th Cycle Summary-Final2'!$C235,'5th Cycle APR Raw Data-Last'!M$3:M$1377)</f>
        <v>0</v>
      </c>
      <c r="N235" s="65">
        <f t="shared" si="35"/>
        <v>487</v>
      </c>
      <c r="O235" s="66">
        <f t="shared" si="27"/>
        <v>0</v>
      </c>
      <c r="P235" s="65">
        <f>VLOOKUP(C235,'5th Cycle APR Raw Data-Last'!$A$3:$S$1377,14,FALSE)</f>
        <v>553</v>
      </c>
      <c r="Q235" s="65">
        <f>SUMIF('5th Cycle APR Raw Data-Last'!$A$3:$A$1377,'5th Cycle Summary-Final2'!$C235,'5th Cycle APR Raw Data-Last'!$O$3:$O$1377)</f>
        <v>1</v>
      </c>
      <c r="R235" s="65">
        <f t="shared" si="28"/>
        <v>552</v>
      </c>
      <c r="S235" s="66">
        <f t="shared" si="29"/>
        <v>1.8083182640144665E-3</v>
      </c>
      <c r="T235" s="65">
        <f>VLOOKUP(C235,'5th Cycle APR Raw Data-Last'!$A$3:$S$1377,16,FALSE)</f>
        <v>1271</v>
      </c>
      <c r="U235" s="65">
        <f>SUMIF('5th Cycle APR Raw Data-Last'!$A$3:$A$1377,'5th Cycle Summary-Final2'!$C235,'5th Cycle APR Raw Data-Last'!$Q$3:$Q$1377)</f>
        <v>1161</v>
      </c>
      <c r="V235" s="65">
        <f t="shared" si="30"/>
        <v>110</v>
      </c>
      <c r="W235" s="66">
        <f t="shared" si="31"/>
        <v>0.91345397324940991</v>
      </c>
      <c r="X235" s="65">
        <f>VLOOKUP(C235,'5th Cycle APR Raw Data-Last'!$A$3:$S$1377,18,FALSE)</f>
        <v>3025</v>
      </c>
      <c r="Y235" s="65">
        <f>SUMIF('5th Cycle APR Raw Data-Last'!$A$3:$A$1377,'5th Cycle Summary-Final2'!$C235,'5th Cycle APR Raw Data-Last'!$S$3:$S$1377)</f>
        <v>1246</v>
      </c>
      <c r="Z235" s="65">
        <f t="shared" si="32"/>
        <v>1779</v>
      </c>
      <c r="AA235"/>
    </row>
    <row r="236" spans="1:27" s="2" customFormat="1" ht="12.75" customHeight="1" x14ac:dyDescent="0.2">
      <c r="A236" s="2" t="s">
        <v>35</v>
      </c>
      <c r="B236" s="2" t="s">
        <v>3</v>
      </c>
      <c r="C236" s="10" t="s">
        <v>170</v>
      </c>
      <c r="D236" s="65">
        <f>VLOOKUP(C236,'5th Cycle APR Raw Data-Last'!$A$3:$S$1377,6,FALSE)</f>
        <v>978</v>
      </c>
      <c r="E236" s="65">
        <f>SUMIF('5th Cycle APR Raw Data-Last'!$A$3:$A$1377,'5th Cycle Summary-Final2'!$C236,'5th Cycle APR Raw Data-Last'!G$3:G$1377)</f>
        <v>2</v>
      </c>
      <c r="F236" s="65">
        <f>SUMIF('5th Cycle APR Raw Data-Last'!$A$3:$A$1377,'5th Cycle Summary-Final2'!$C236,'5th Cycle APR Raw Data-Last'!H$3:H$1377)</f>
        <v>0</v>
      </c>
      <c r="G236" s="65">
        <f>SUMIF('5th Cycle APR Raw Data-Last'!$A$3:$A$1377,'5th Cycle Summary-Final2'!$C236,'5th Cycle APR Raw Data-Last'!I$3:I$1377)</f>
        <v>2</v>
      </c>
      <c r="H236" s="65">
        <f t="shared" si="33"/>
        <v>976</v>
      </c>
      <c r="I236" s="66">
        <f t="shared" si="34"/>
        <v>2.0449897750511249E-3</v>
      </c>
      <c r="J236" s="65">
        <f>VLOOKUP(C236,'5th Cycle APR Raw Data-Last'!$A$3:$S$1377,10,FALSE)</f>
        <v>639</v>
      </c>
      <c r="K236" s="65">
        <f>SUMIF('5th Cycle APR Raw Data-Last'!$A$3:$A$1377,'5th Cycle Summary-Final2'!$C236,'5th Cycle APR Raw Data-Last'!K$3:K$1377)</f>
        <v>0</v>
      </c>
      <c r="L236" s="65">
        <f>SUMIF('5th Cycle APR Raw Data-Last'!$A$3:$A$1377,'5th Cycle Summary-Final2'!$C236,'5th Cycle APR Raw Data-Last'!L$3:L$1377)</f>
        <v>0</v>
      </c>
      <c r="M236" s="65">
        <f>SUMIF('5th Cycle APR Raw Data-Last'!$A$3:$A$1377,'5th Cycle Summary-Final2'!$C236,'5th Cycle APR Raw Data-Last'!M$3:M$1377)</f>
        <v>0</v>
      </c>
      <c r="N236" s="65">
        <f t="shared" si="35"/>
        <v>639</v>
      </c>
      <c r="O236" s="66">
        <f t="shared" si="27"/>
        <v>0</v>
      </c>
      <c r="P236" s="65">
        <f>VLOOKUP(C236,'5th Cycle APR Raw Data-Last'!$A$3:$S$1377,14,FALSE)</f>
        <v>829</v>
      </c>
      <c r="Q236" s="65">
        <f>SUMIF('5th Cycle APR Raw Data-Last'!$A$3:$A$1377,'5th Cycle Summary-Final2'!$C236,'5th Cycle APR Raw Data-Last'!$O$3:$O$1377)</f>
        <v>673</v>
      </c>
      <c r="R236" s="65">
        <f t="shared" si="28"/>
        <v>156</v>
      </c>
      <c r="S236" s="66">
        <f t="shared" si="29"/>
        <v>0.81182147165259344</v>
      </c>
      <c r="T236" s="65">
        <f>VLOOKUP(C236,'5th Cycle APR Raw Data-Last'!$A$3:$S$1377,16,FALSE)</f>
        <v>1317</v>
      </c>
      <c r="U236" s="65">
        <f>SUMIF('5th Cycle APR Raw Data-Last'!$A$3:$A$1377,'5th Cycle Summary-Final2'!$C236,'5th Cycle APR Raw Data-Last'!$Q$3:$Q$1377)</f>
        <v>695</v>
      </c>
      <c r="V236" s="65">
        <f t="shared" si="30"/>
        <v>622</v>
      </c>
      <c r="W236" s="66">
        <f t="shared" si="31"/>
        <v>0.52771450265755504</v>
      </c>
      <c r="X236" s="65">
        <f>VLOOKUP(C236,'5th Cycle APR Raw Data-Last'!$A$3:$S$1377,18,FALSE)</f>
        <v>3763</v>
      </c>
      <c r="Y236" s="65">
        <f>SUMIF('5th Cycle APR Raw Data-Last'!$A$3:$A$1377,'5th Cycle Summary-Final2'!$C236,'5th Cycle APR Raw Data-Last'!$S$3:$S$1377)</f>
        <v>1370</v>
      </c>
      <c r="Z236" s="65">
        <f t="shared" si="32"/>
        <v>2393</v>
      </c>
      <c r="AA236"/>
    </row>
    <row r="237" spans="1:27" s="2" customFormat="1" ht="12.75" customHeight="1" x14ac:dyDescent="0.2">
      <c r="A237" s="2" t="s">
        <v>35</v>
      </c>
      <c r="B237" s="2" t="s">
        <v>3</v>
      </c>
      <c r="C237" s="10" t="s">
        <v>193</v>
      </c>
      <c r="D237" s="65">
        <f>VLOOKUP(C237,'5th Cycle APR Raw Data-Last'!$A$3:$S$1377,6,FALSE)</f>
        <v>1488</v>
      </c>
      <c r="E237" s="65">
        <f>SUMIF('5th Cycle APR Raw Data-Last'!$A$3:$A$1377,'5th Cycle Summary-Final2'!$C237,'5th Cycle APR Raw Data-Last'!G$3:G$1377)</f>
        <v>11</v>
      </c>
      <c r="F237" s="65">
        <f>SUMIF('5th Cycle APR Raw Data-Last'!$A$3:$A$1377,'5th Cycle Summary-Final2'!$C237,'5th Cycle APR Raw Data-Last'!H$3:H$1377)</f>
        <v>0</v>
      </c>
      <c r="G237" s="65">
        <f>SUMIF('5th Cycle APR Raw Data-Last'!$A$3:$A$1377,'5th Cycle Summary-Final2'!$C237,'5th Cycle APR Raw Data-Last'!I$3:I$1377)</f>
        <v>11</v>
      </c>
      <c r="H237" s="65">
        <f t="shared" si="33"/>
        <v>1477</v>
      </c>
      <c r="I237" s="66">
        <f t="shared" si="34"/>
        <v>7.3924731182795703E-3</v>
      </c>
      <c r="J237" s="65">
        <f>VLOOKUP(C237,'5th Cycle APR Raw Data-Last'!$A$3:$S$1377,10,FALSE)</f>
        <v>1007</v>
      </c>
      <c r="K237" s="65">
        <f>SUMIF('5th Cycle APR Raw Data-Last'!$A$3:$A$1377,'5th Cycle Summary-Final2'!$C237,'5th Cycle APR Raw Data-Last'!K$3:K$1377)</f>
        <v>12</v>
      </c>
      <c r="L237" s="65">
        <f>SUMIF('5th Cycle APR Raw Data-Last'!$A$3:$A$1377,'5th Cycle Summary-Final2'!$C237,'5th Cycle APR Raw Data-Last'!L$3:L$1377)</f>
        <v>0</v>
      </c>
      <c r="M237" s="65">
        <f>SUMIF('5th Cycle APR Raw Data-Last'!$A$3:$A$1377,'5th Cycle Summary-Final2'!$C237,'5th Cycle APR Raw Data-Last'!M$3:M$1377)</f>
        <v>12</v>
      </c>
      <c r="N237" s="65">
        <f t="shared" si="35"/>
        <v>995</v>
      </c>
      <c r="O237" s="66">
        <f t="shared" si="27"/>
        <v>1.1916583912611719E-2</v>
      </c>
      <c r="P237" s="65">
        <f>VLOOKUP(C237,'5th Cycle APR Raw Data-Last'!$A$3:$S$1377,14,FALSE)</f>
        <v>1140</v>
      </c>
      <c r="Q237" s="65">
        <f>SUMIF('5th Cycle APR Raw Data-Last'!$A$3:$A$1377,'5th Cycle Summary-Final2'!$C237,'5th Cycle APR Raw Data-Last'!$O$3:$O$1377)</f>
        <v>703</v>
      </c>
      <c r="R237" s="65">
        <f t="shared" si="28"/>
        <v>437</v>
      </c>
      <c r="S237" s="66">
        <f t="shared" si="29"/>
        <v>0.6166666666666667</v>
      </c>
      <c r="T237" s="65">
        <f>VLOOKUP(C237,'5th Cycle APR Raw Data-Last'!$A$3:$S$1377,16,FALSE)</f>
        <v>2610</v>
      </c>
      <c r="U237" s="65">
        <f>SUMIF('5th Cycle APR Raw Data-Last'!$A$3:$A$1377,'5th Cycle Summary-Final2'!$C237,'5th Cycle APR Raw Data-Last'!$Q$3:$Q$1377)</f>
        <v>1259</v>
      </c>
      <c r="V237" s="65">
        <f t="shared" si="30"/>
        <v>1351</v>
      </c>
      <c r="W237" s="66">
        <f t="shared" si="31"/>
        <v>0.48237547892720306</v>
      </c>
      <c r="X237" s="65">
        <f>VLOOKUP(C237,'5th Cycle APR Raw Data-Last'!$A$3:$S$1377,18,FALSE)</f>
        <v>6245</v>
      </c>
      <c r="Y237" s="65">
        <f>SUMIF('5th Cycle APR Raw Data-Last'!$A$3:$A$1377,'5th Cycle Summary-Final2'!$C237,'5th Cycle APR Raw Data-Last'!$S$3:$S$1377)</f>
        <v>1985</v>
      </c>
      <c r="Z237" s="65">
        <f t="shared" si="32"/>
        <v>4260</v>
      </c>
      <c r="AA237"/>
    </row>
    <row r="238" spans="1:27" s="2" customFormat="1" ht="12.75" customHeight="1" x14ac:dyDescent="0.2">
      <c r="A238" s="2" t="s">
        <v>35</v>
      </c>
      <c r="B238" s="2" t="s">
        <v>3</v>
      </c>
      <c r="C238" s="10" t="s">
        <v>203</v>
      </c>
      <c r="D238" s="65">
        <f>VLOOKUP(C238,'5th Cycle APR Raw Data-Last'!$A$3:$S$1377,6,FALSE)</f>
        <v>1500</v>
      </c>
      <c r="E238" s="65">
        <f>SUMIF('5th Cycle APR Raw Data-Last'!$A$3:$A$1377,'5th Cycle Summary-Final2'!$C238,'5th Cycle APR Raw Data-Last'!G$3:G$1377)</f>
        <v>0</v>
      </c>
      <c r="F238" s="65">
        <f>SUMIF('5th Cycle APR Raw Data-Last'!$A$3:$A$1377,'5th Cycle Summary-Final2'!$C238,'5th Cycle APR Raw Data-Last'!H$3:H$1377)</f>
        <v>0</v>
      </c>
      <c r="G238" s="65">
        <f>SUMIF('5th Cycle APR Raw Data-Last'!$A$3:$A$1377,'5th Cycle Summary-Final2'!$C238,'5th Cycle APR Raw Data-Last'!I$3:I$1377)</f>
        <v>0</v>
      </c>
      <c r="H238" s="65">
        <f t="shared" si="33"/>
        <v>1500</v>
      </c>
      <c r="I238" s="66">
        <f t="shared" si="34"/>
        <v>0</v>
      </c>
      <c r="J238" s="65">
        <f>VLOOKUP(C238,'5th Cycle APR Raw Data-Last'!$A$3:$S$1377,10,FALSE)</f>
        <v>993</v>
      </c>
      <c r="K238" s="65">
        <f>SUMIF('5th Cycle APR Raw Data-Last'!$A$3:$A$1377,'5th Cycle Summary-Final2'!$C238,'5th Cycle APR Raw Data-Last'!K$3:K$1377)</f>
        <v>0</v>
      </c>
      <c r="L238" s="65">
        <f>SUMIF('5th Cycle APR Raw Data-Last'!$A$3:$A$1377,'5th Cycle Summary-Final2'!$C238,'5th Cycle APR Raw Data-Last'!L$3:L$1377)</f>
        <v>0</v>
      </c>
      <c r="M238" s="65">
        <f>SUMIF('5th Cycle APR Raw Data-Last'!$A$3:$A$1377,'5th Cycle Summary-Final2'!$C238,'5th Cycle APR Raw Data-Last'!M$3:M$1377)</f>
        <v>0</v>
      </c>
      <c r="N238" s="65">
        <f t="shared" si="35"/>
        <v>993</v>
      </c>
      <c r="O238" s="66">
        <f t="shared" si="27"/>
        <v>0</v>
      </c>
      <c r="P238" s="65">
        <f>VLOOKUP(C238,'5th Cycle APR Raw Data-Last'!$A$3:$S$1377,14,FALSE)</f>
        <v>1112</v>
      </c>
      <c r="Q238" s="65">
        <f>SUMIF('5th Cycle APR Raw Data-Last'!$A$3:$A$1377,'5th Cycle Summary-Final2'!$C238,'5th Cycle APR Raw Data-Last'!$O$3:$O$1377)</f>
        <v>84</v>
      </c>
      <c r="R238" s="65">
        <f t="shared" si="28"/>
        <v>1028</v>
      </c>
      <c r="S238" s="66">
        <f t="shared" si="29"/>
        <v>7.5539568345323743E-2</v>
      </c>
      <c r="T238" s="65">
        <f>VLOOKUP(C238,'5th Cycle APR Raw Data-Last'!$A$3:$S$1377,16,FALSE)</f>
        <v>2564</v>
      </c>
      <c r="U238" s="65">
        <f>SUMIF('5th Cycle APR Raw Data-Last'!$A$3:$A$1377,'5th Cycle Summary-Final2'!$C238,'5th Cycle APR Raw Data-Last'!$Q$3:$Q$1377)</f>
        <v>537</v>
      </c>
      <c r="V238" s="65">
        <f t="shared" si="30"/>
        <v>2027</v>
      </c>
      <c r="W238" s="66">
        <f t="shared" si="31"/>
        <v>0.20943837753510142</v>
      </c>
      <c r="X238" s="65">
        <f>VLOOKUP(C238,'5th Cycle APR Raw Data-Last'!$A$3:$S$1377,18,FALSE)</f>
        <v>6169</v>
      </c>
      <c r="Y238" s="65">
        <f>SUMIF('5th Cycle APR Raw Data-Last'!$A$3:$A$1377,'5th Cycle Summary-Final2'!$C238,'5th Cycle APR Raw Data-Last'!$S$3:$S$1377)</f>
        <v>621</v>
      </c>
      <c r="Z238" s="65">
        <f t="shared" si="32"/>
        <v>5548</v>
      </c>
      <c r="AA238"/>
    </row>
    <row r="239" spans="1:27" s="2" customFormat="1" ht="12.75" customHeight="1" x14ac:dyDescent="0.2">
      <c r="A239" s="2" t="s">
        <v>35</v>
      </c>
      <c r="B239" s="2" t="s">
        <v>3</v>
      </c>
      <c r="C239" s="10" t="s">
        <v>207</v>
      </c>
      <c r="D239" s="65">
        <f>VLOOKUP(C239,'5th Cycle APR Raw Data-Last'!$A$3:$S$1377,6,FALSE)</f>
        <v>395</v>
      </c>
      <c r="E239" s="65">
        <f>SUMIF('5th Cycle APR Raw Data-Last'!$A$3:$A$1377,'5th Cycle Summary-Final2'!$C239,'5th Cycle APR Raw Data-Last'!G$3:G$1377)</f>
        <v>0</v>
      </c>
      <c r="F239" s="65">
        <f>SUMIF('5th Cycle APR Raw Data-Last'!$A$3:$A$1377,'5th Cycle Summary-Final2'!$C239,'5th Cycle APR Raw Data-Last'!H$3:H$1377)</f>
        <v>0</v>
      </c>
      <c r="G239" s="65">
        <f>SUMIF('5th Cycle APR Raw Data-Last'!$A$3:$A$1377,'5th Cycle Summary-Final2'!$C239,'5th Cycle APR Raw Data-Last'!I$3:I$1377)</f>
        <v>0</v>
      </c>
      <c r="H239" s="65">
        <f t="shared" si="33"/>
        <v>395</v>
      </c>
      <c r="I239" s="66">
        <f t="shared" si="34"/>
        <v>0</v>
      </c>
      <c r="J239" s="65">
        <f>VLOOKUP(C239,'5th Cycle APR Raw Data-Last'!$A$3:$S$1377,10,FALSE)</f>
        <v>262</v>
      </c>
      <c r="K239" s="65">
        <f>SUMIF('5th Cycle APR Raw Data-Last'!$A$3:$A$1377,'5th Cycle Summary-Final2'!$C239,'5th Cycle APR Raw Data-Last'!K$3:K$1377)</f>
        <v>0</v>
      </c>
      <c r="L239" s="65">
        <f>SUMIF('5th Cycle APR Raw Data-Last'!$A$3:$A$1377,'5th Cycle Summary-Final2'!$C239,'5th Cycle APR Raw Data-Last'!L$3:L$1377)</f>
        <v>0</v>
      </c>
      <c r="M239" s="65">
        <f>SUMIF('5th Cycle APR Raw Data-Last'!$A$3:$A$1377,'5th Cycle Summary-Final2'!$C239,'5th Cycle APR Raw Data-Last'!M$3:M$1377)</f>
        <v>0</v>
      </c>
      <c r="N239" s="65">
        <f t="shared" si="35"/>
        <v>262</v>
      </c>
      <c r="O239" s="66">
        <f t="shared" si="27"/>
        <v>0</v>
      </c>
      <c r="P239" s="65">
        <f>VLOOKUP(C239,'5th Cycle APR Raw Data-Last'!$A$3:$S$1377,14,FALSE)</f>
        <v>289</v>
      </c>
      <c r="Q239" s="65">
        <f>SUMIF('5th Cycle APR Raw Data-Last'!$A$3:$A$1377,'5th Cycle Summary-Final2'!$C239,'5th Cycle APR Raw Data-Last'!$O$3:$O$1377)</f>
        <v>0</v>
      </c>
      <c r="R239" s="65">
        <f t="shared" si="28"/>
        <v>289</v>
      </c>
      <c r="S239" s="66">
        <f t="shared" si="29"/>
        <v>0</v>
      </c>
      <c r="T239" s="65">
        <f>VLOOKUP(C239,'5th Cycle APR Raw Data-Last'!$A$3:$S$1377,16,FALSE)</f>
        <v>627</v>
      </c>
      <c r="U239" s="65">
        <f>SUMIF('5th Cycle APR Raw Data-Last'!$A$3:$A$1377,'5th Cycle Summary-Final2'!$C239,'5th Cycle APR Raw Data-Last'!$Q$3:$Q$1377)</f>
        <v>14</v>
      </c>
      <c r="V239" s="65">
        <f t="shared" si="30"/>
        <v>613</v>
      </c>
      <c r="W239" s="66">
        <f t="shared" si="31"/>
        <v>2.2328548644338118E-2</v>
      </c>
      <c r="X239" s="65">
        <f>VLOOKUP(C239,'5th Cycle APR Raw Data-Last'!$A$3:$S$1377,18,FALSE)</f>
        <v>1573</v>
      </c>
      <c r="Y239" s="65">
        <f>SUMIF('5th Cycle APR Raw Data-Last'!$A$3:$A$1377,'5th Cycle Summary-Final2'!$C239,'5th Cycle APR Raw Data-Last'!$S$3:$S$1377)</f>
        <v>14</v>
      </c>
      <c r="Z239" s="65">
        <f t="shared" si="32"/>
        <v>1559</v>
      </c>
      <c r="AA239"/>
    </row>
    <row r="240" spans="1:27" s="2" customFormat="1" ht="12.75" customHeight="1" x14ac:dyDescent="0.2">
      <c r="A240" s="2" t="s">
        <v>35</v>
      </c>
      <c r="B240" s="2" t="s">
        <v>3</v>
      </c>
      <c r="C240" s="10" t="s">
        <v>1068</v>
      </c>
      <c r="D240" s="65">
        <f>VLOOKUP(C240,'5th Cycle APR Raw Data-Last'!$A$3:$S$1377,6,FALSE)</f>
        <v>103</v>
      </c>
      <c r="E240" s="65">
        <f>SUMIF('5th Cycle APR Raw Data-Last'!$A$3:$A$1377,'5th Cycle Summary-Final2'!$C240,'5th Cycle APR Raw Data-Last'!G$3:G$1377)</f>
        <v>0</v>
      </c>
      <c r="F240" s="65">
        <f>SUMIF('5th Cycle APR Raw Data-Last'!$A$3:$A$1377,'5th Cycle Summary-Final2'!$C240,'5th Cycle APR Raw Data-Last'!H$3:H$1377)</f>
        <v>0</v>
      </c>
      <c r="G240" s="65">
        <f>SUMIF('5th Cycle APR Raw Data-Last'!$A$3:$A$1377,'5th Cycle Summary-Final2'!$C240,'5th Cycle APR Raw Data-Last'!I$3:I$1377)</f>
        <v>0</v>
      </c>
      <c r="H240" s="65">
        <f t="shared" si="33"/>
        <v>103</v>
      </c>
      <c r="I240" s="66">
        <f t="shared" si="34"/>
        <v>0</v>
      </c>
      <c r="J240" s="65">
        <f>VLOOKUP(C240,'5th Cycle APR Raw Data-Last'!$A$3:$S$1377,10,FALSE)</f>
        <v>102</v>
      </c>
      <c r="K240" s="65">
        <f>SUMIF('5th Cycle APR Raw Data-Last'!$A$3:$A$1377,'5th Cycle Summary-Final2'!$C240,'5th Cycle APR Raw Data-Last'!K$3:K$1377)</f>
        <v>0</v>
      </c>
      <c r="L240" s="65">
        <f>SUMIF('5th Cycle APR Raw Data-Last'!$A$3:$A$1377,'5th Cycle Summary-Final2'!$C240,'5th Cycle APR Raw Data-Last'!L$3:L$1377)</f>
        <v>0</v>
      </c>
      <c r="M240" s="65">
        <f>SUMIF('5th Cycle APR Raw Data-Last'!$A$3:$A$1377,'5th Cycle Summary-Final2'!$C240,'5th Cycle APR Raw Data-Last'!M$3:M$1377)</f>
        <v>0</v>
      </c>
      <c r="N240" s="65">
        <f t="shared" si="35"/>
        <v>102</v>
      </c>
      <c r="O240" s="66">
        <f t="shared" si="27"/>
        <v>0</v>
      </c>
      <c r="P240" s="65">
        <f>VLOOKUP(C240,'5th Cycle APR Raw Data-Last'!$A$3:$S$1377,14,FALSE)</f>
        <v>136</v>
      </c>
      <c r="Q240" s="65">
        <f>SUMIF('5th Cycle APR Raw Data-Last'!$A$3:$A$1377,'5th Cycle Summary-Final2'!$C240,'5th Cycle APR Raw Data-Last'!$O$3:$O$1377)</f>
        <v>0</v>
      </c>
      <c r="R240" s="65">
        <f t="shared" si="28"/>
        <v>136</v>
      </c>
      <c r="S240" s="66">
        <f t="shared" si="29"/>
        <v>0</v>
      </c>
      <c r="T240" s="65">
        <f>VLOOKUP(C240,'5th Cycle APR Raw Data-Last'!$A$3:$S$1377,16,FALSE)</f>
        <v>151</v>
      </c>
      <c r="U240" s="65">
        <f>SUMIF('5th Cycle APR Raw Data-Last'!$A$3:$A$1377,'5th Cycle Summary-Final2'!$C240,'5th Cycle APR Raw Data-Last'!$Q$3:$Q$1377)</f>
        <v>2</v>
      </c>
      <c r="V240" s="65">
        <f t="shared" si="30"/>
        <v>149</v>
      </c>
      <c r="W240" s="66">
        <f t="shared" si="31"/>
        <v>1.3245033112582781E-2</v>
      </c>
      <c r="X240" s="65">
        <f>VLOOKUP(C240,'5th Cycle APR Raw Data-Last'!$A$3:$S$1377,18,FALSE)</f>
        <v>492</v>
      </c>
      <c r="Y240" s="65">
        <f>SUMIF('5th Cycle APR Raw Data-Last'!$A$3:$A$1377,'5th Cycle Summary-Final2'!$C240,'5th Cycle APR Raw Data-Last'!$S$3:$S$1377)</f>
        <v>2</v>
      </c>
      <c r="Z240" s="65">
        <f t="shared" si="32"/>
        <v>490</v>
      </c>
      <c r="AA240"/>
    </row>
    <row r="241" spans="1:27" s="2" customFormat="1" ht="12.75" customHeight="1" x14ac:dyDescent="0.2">
      <c r="A241" s="2" t="s">
        <v>35</v>
      </c>
      <c r="B241" s="2" t="s">
        <v>3</v>
      </c>
      <c r="C241" s="10" t="s">
        <v>224</v>
      </c>
      <c r="D241" s="65">
        <f>VLOOKUP(C241,'5th Cycle APR Raw Data-Last'!$A$3:$S$1377,6,FALSE)</f>
        <v>1105</v>
      </c>
      <c r="E241" s="65">
        <f>SUMIF('5th Cycle APR Raw Data-Last'!$A$3:$A$1377,'5th Cycle Summary-Final2'!$C241,'5th Cycle APR Raw Data-Last'!G$3:G$1377)</f>
        <v>38</v>
      </c>
      <c r="F241" s="65">
        <f>SUMIF('5th Cycle APR Raw Data-Last'!$A$3:$A$1377,'5th Cycle Summary-Final2'!$C241,'5th Cycle APR Raw Data-Last'!H$3:H$1377)</f>
        <v>38</v>
      </c>
      <c r="G241" s="65">
        <f>SUMIF('5th Cycle APR Raw Data-Last'!$A$3:$A$1377,'5th Cycle Summary-Final2'!$C241,'5th Cycle APR Raw Data-Last'!I$3:I$1377)</f>
        <v>0</v>
      </c>
      <c r="H241" s="65">
        <f t="shared" si="33"/>
        <v>1067</v>
      </c>
      <c r="I241" s="66">
        <f t="shared" si="34"/>
        <v>3.4389140271493215E-2</v>
      </c>
      <c r="J241" s="65">
        <f>VLOOKUP(C241,'5th Cycle APR Raw Data-Last'!$A$3:$S$1377,10,FALSE)</f>
        <v>759</v>
      </c>
      <c r="K241" s="65">
        <f>SUMIF('5th Cycle APR Raw Data-Last'!$A$3:$A$1377,'5th Cycle Summary-Final2'!$C241,'5th Cycle APR Raw Data-Last'!K$3:K$1377)</f>
        <v>36</v>
      </c>
      <c r="L241" s="65">
        <f>SUMIF('5th Cycle APR Raw Data-Last'!$A$3:$A$1377,'5th Cycle Summary-Final2'!$C241,'5th Cycle APR Raw Data-Last'!L$3:L$1377)</f>
        <v>36</v>
      </c>
      <c r="M241" s="65">
        <f>SUMIF('5th Cycle APR Raw Data-Last'!$A$3:$A$1377,'5th Cycle Summary-Final2'!$C241,'5th Cycle APR Raw Data-Last'!M$3:M$1377)</f>
        <v>0</v>
      </c>
      <c r="N241" s="65">
        <f t="shared" si="35"/>
        <v>723</v>
      </c>
      <c r="O241" s="66">
        <f t="shared" si="27"/>
        <v>4.7430830039525688E-2</v>
      </c>
      <c r="P241" s="65">
        <f>VLOOKUP(C241,'5th Cycle APR Raw Data-Last'!$A$3:$S$1377,14,FALSE)</f>
        <v>847</v>
      </c>
      <c r="Q241" s="65">
        <f>SUMIF('5th Cycle APR Raw Data-Last'!$A$3:$A$1377,'5th Cycle Summary-Final2'!$C241,'5th Cycle APR Raw Data-Last'!$O$3:$O$1377)</f>
        <v>0</v>
      </c>
      <c r="R241" s="65">
        <f t="shared" si="28"/>
        <v>847</v>
      </c>
      <c r="S241" s="66">
        <f t="shared" si="29"/>
        <v>0</v>
      </c>
      <c r="T241" s="65">
        <f>VLOOKUP(C241,'5th Cycle APR Raw Data-Last'!$A$3:$S$1377,16,FALSE)</f>
        <v>1875</v>
      </c>
      <c r="U241" s="65">
        <f>SUMIF('5th Cycle APR Raw Data-Last'!$A$3:$A$1377,'5th Cycle Summary-Final2'!$C241,'5th Cycle APR Raw Data-Last'!$Q$3:$Q$1377)</f>
        <v>395</v>
      </c>
      <c r="V241" s="65">
        <f t="shared" si="30"/>
        <v>1480</v>
      </c>
      <c r="W241" s="66">
        <f t="shared" si="31"/>
        <v>0.21066666666666667</v>
      </c>
      <c r="X241" s="65">
        <f>VLOOKUP(C241,'5th Cycle APR Raw Data-Last'!$A$3:$S$1377,18,FALSE)</f>
        <v>4586</v>
      </c>
      <c r="Y241" s="65">
        <f>SUMIF('5th Cycle APR Raw Data-Last'!$A$3:$A$1377,'5th Cycle Summary-Final2'!$C241,'5th Cycle APR Raw Data-Last'!$S$3:$S$1377)</f>
        <v>469</v>
      </c>
      <c r="Z241" s="65">
        <f t="shared" si="32"/>
        <v>4117</v>
      </c>
      <c r="AA241"/>
    </row>
    <row r="242" spans="1:27" s="2" customFormat="1" ht="12.75" customHeight="1" x14ac:dyDescent="0.2">
      <c r="A242" s="2" t="s">
        <v>35</v>
      </c>
      <c r="B242" s="2" t="s">
        <v>3</v>
      </c>
      <c r="C242" s="10" t="s">
        <v>225</v>
      </c>
      <c r="D242" s="65">
        <f>VLOOKUP(C242,'5th Cycle APR Raw Data-Last'!$A$3:$S$1377,6,FALSE)</f>
        <v>523</v>
      </c>
      <c r="E242" s="65">
        <f>SUMIF('5th Cycle APR Raw Data-Last'!$A$3:$A$1377,'5th Cycle Summary-Final2'!$C242,'5th Cycle APR Raw Data-Last'!G$3:G$1377)</f>
        <v>0</v>
      </c>
      <c r="F242" s="65">
        <f>SUMIF('5th Cycle APR Raw Data-Last'!$A$3:$A$1377,'5th Cycle Summary-Final2'!$C242,'5th Cycle APR Raw Data-Last'!H$3:H$1377)</f>
        <v>0</v>
      </c>
      <c r="G242" s="65">
        <f>SUMIF('5th Cycle APR Raw Data-Last'!$A$3:$A$1377,'5th Cycle Summary-Final2'!$C242,'5th Cycle APR Raw Data-Last'!I$3:I$1377)</f>
        <v>0</v>
      </c>
      <c r="H242" s="65">
        <f t="shared" si="33"/>
        <v>523</v>
      </c>
      <c r="I242" s="66">
        <f t="shared" si="34"/>
        <v>0</v>
      </c>
      <c r="J242" s="65">
        <f>VLOOKUP(C242,'5th Cycle APR Raw Data-Last'!$A$3:$S$1377,10,FALSE)</f>
        <v>366</v>
      </c>
      <c r="K242" s="65">
        <f>SUMIF('5th Cycle APR Raw Data-Last'!$A$3:$A$1377,'5th Cycle Summary-Final2'!$C242,'5th Cycle APR Raw Data-Last'!K$3:K$1377)</f>
        <v>0</v>
      </c>
      <c r="L242" s="65">
        <f>SUMIF('5th Cycle APR Raw Data-Last'!$A$3:$A$1377,'5th Cycle Summary-Final2'!$C242,'5th Cycle APR Raw Data-Last'!L$3:L$1377)</f>
        <v>0</v>
      </c>
      <c r="M242" s="65">
        <f>SUMIF('5th Cycle APR Raw Data-Last'!$A$3:$A$1377,'5th Cycle Summary-Final2'!$C242,'5th Cycle APR Raw Data-Last'!M$3:M$1377)</f>
        <v>0</v>
      </c>
      <c r="N242" s="65">
        <f t="shared" si="35"/>
        <v>366</v>
      </c>
      <c r="O242" s="66">
        <f t="shared" si="27"/>
        <v>0</v>
      </c>
      <c r="P242" s="65">
        <f>VLOOKUP(C242,'5th Cycle APR Raw Data-Last'!$A$3:$S$1377,14,FALSE)</f>
        <v>421</v>
      </c>
      <c r="Q242" s="65">
        <f>SUMIF('5th Cycle APR Raw Data-Last'!$A$3:$A$1377,'5th Cycle Summary-Final2'!$C242,'5th Cycle APR Raw Data-Last'!$O$3:$O$1377)</f>
        <v>0</v>
      </c>
      <c r="R242" s="65">
        <f t="shared" si="28"/>
        <v>421</v>
      </c>
      <c r="S242" s="66">
        <f t="shared" si="29"/>
        <v>0</v>
      </c>
      <c r="T242" s="65">
        <f>VLOOKUP(C242,'5th Cycle APR Raw Data-Last'!$A$3:$S$1377,16,FALSE)</f>
        <v>951</v>
      </c>
      <c r="U242" s="65">
        <f>SUMIF('5th Cycle APR Raw Data-Last'!$A$3:$A$1377,'5th Cycle Summary-Final2'!$C242,'5th Cycle APR Raw Data-Last'!$Q$3:$Q$1377)</f>
        <v>770</v>
      </c>
      <c r="V242" s="65">
        <f t="shared" si="30"/>
        <v>181</v>
      </c>
      <c r="W242" s="66">
        <f t="shared" si="31"/>
        <v>0.80967402733964244</v>
      </c>
      <c r="X242" s="65">
        <f>VLOOKUP(C242,'5th Cycle APR Raw Data-Last'!$A$3:$S$1377,18,FALSE)</f>
        <v>2261</v>
      </c>
      <c r="Y242" s="65">
        <f>SUMIF('5th Cycle APR Raw Data-Last'!$A$3:$A$1377,'5th Cycle Summary-Final2'!$C242,'5th Cycle APR Raw Data-Last'!$S$3:$S$1377)</f>
        <v>770</v>
      </c>
      <c r="Z242" s="65">
        <f t="shared" si="32"/>
        <v>1491</v>
      </c>
      <c r="AA242"/>
    </row>
    <row r="243" spans="1:27" s="2" customFormat="1" ht="12.75" customHeight="1" x14ac:dyDescent="0.2">
      <c r="A243" s="2" t="s">
        <v>35</v>
      </c>
      <c r="B243" s="2" t="s">
        <v>3</v>
      </c>
      <c r="C243" s="10" t="s">
        <v>233</v>
      </c>
      <c r="D243" s="65">
        <f>VLOOKUP(C243,'5th Cycle APR Raw Data-Last'!$A$3:$S$1377,6,FALSE)</f>
        <v>1026</v>
      </c>
      <c r="E243" s="65">
        <f>SUMIF('5th Cycle APR Raw Data-Last'!$A$3:$A$1377,'5th Cycle Summary-Final2'!$C243,'5th Cycle APR Raw Data-Last'!G$3:G$1377)</f>
        <v>359</v>
      </c>
      <c r="F243" s="65">
        <f>SUMIF('5th Cycle APR Raw Data-Last'!$A$3:$A$1377,'5th Cycle Summary-Final2'!$C243,'5th Cycle APR Raw Data-Last'!H$3:H$1377)</f>
        <v>359</v>
      </c>
      <c r="G243" s="65">
        <f>SUMIF('5th Cycle APR Raw Data-Last'!$A$3:$A$1377,'5th Cycle Summary-Final2'!$C243,'5th Cycle APR Raw Data-Last'!I$3:I$1377)</f>
        <v>0</v>
      </c>
      <c r="H243" s="65">
        <f t="shared" si="33"/>
        <v>667</v>
      </c>
      <c r="I243" s="66">
        <f t="shared" si="34"/>
        <v>0.34990253411306044</v>
      </c>
      <c r="J243" s="65">
        <f>VLOOKUP(C243,'5th Cycle APR Raw Data-Last'!$A$3:$S$1377,10,FALSE)</f>
        <v>681</v>
      </c>
      <c r="K243" s="65">
        <f>SUMIF('5th Cycle APR Raw Data-Last'!$A$3:$A$1377,'5th Cycle Summary-Final2'!$C243,'5th Cycle APR Raw Data-Last'!K$3:K$1377)</f>
        <v>0</v>
      </c>
      <c r="L243" s="65">
        <f>SUMIF('5th Cycle APR Raw Data-Last'!$A$3:$A$1377,'5th Cycle Summary-Final2'!$C243,'5th Cycle APR Raw Data-Last'!L$3:L$1377)</f>
        <v>0</v>
      </c>
      <c r="M243" s="65">
        <f>SUMIF('5th Cycle APR Raw Data-Last'!$A$3:$A$1377,'5th Cycle Summary-Final2'!$C243,'5th Cycle APR Raw Data-Last'!M$3:M$1377)</f>
        <v>0</v>
      </c>
      <c r="N243" s="65">
        <f t="shared" si="35"/>
        <v>681</v>
      </c>
      <c r="O243" s="66">
        <f t="shared" si="27"/>
        <v>0</v>
      </c>
      <c r="P243" s="65">
        <f>VLOOKUP(C243,'5th Cycle APR Raw Data-Last'!$A$3:$S$1377,14,FALSE)</f>
        <v>759</v>
      </c>
      <c r="Q243" s="65">
        <f>SUMIF('5th Cycle APR Raw Data-Last'!$A$3:$A$1377,'5th Cycle Summary-Final2'!$C243,'5th Cycle APR Raw Data-Last'!$O$3:$O$1377)</f>
        <v>222</v>
      </c>
      <c r="R243" s="65">
        <f t="shared" si="28"/>
        <v>537</v>
      </c>
      <c r="S243" s="66">
        <f t="shared" si="29"/>
        <v>0.29249011857707508</v>
      </c>
      <c r="T243" s="65">
        <f>VLOOKUP(C243,'5th Cycle APR Raw Data-Last'!$A$3:$S$1377,16,FALSE)</f>
        <v>1814</v>
      </c>
      <c r="U243" s="65">
        <f>SUMIF('5th Cycle APR Raw Data-Last'!$A$3:$A$1377,'5th Cycle Summary-Final2'!$C243,'5th Cycle APR Raw Data-Last'!$Q$3:$Q$1377)</f>
        <v>923</v>
      </c>
      <c r="V243" s="65">
        <f t="shared" si="30"/>
        <v>891</v>
      </c>
      <c r="W243" s="66">
        <f t="shared" si="31"/>
        <v>0.50882028665931645</v>
      </c>
      <c r="X243" s="65">
        <f>VLOOKUP(C243,'5th Cycle APR Raw Data-Last'!$A$3:$S$1377,18,FALSE)</f>
        <v>4280</v>
      </c>
      <c r="Y243" s="65">
        <f>SUMIF('5th Cycle APR Raw Data-Last'!$A$3:$A$1377,'5th Cycle Summary-Final2'!$C243,'5th Cycle APR Raw Data-Last'!$S$3:$S$1377)</f>
        <v>1504</v>
      </c>
      <c r="Z243" s="65">
        <f t="shared" si="32"/>
        <v>2776</v>
      </c>
      <c r="AA243"/>
    </row>
    <row r="244" spans="1:27" s="2" customFormat="1" ht="12.75" customHeight="1" x14ac:dyDescent="0.2">
      <c r="A244" s="2" t="s">
        <v>35</v>
      </c>
      <c r="B244" s="2" t="s">
        <v>3</v>
      </c>
      <c r="C244" s="10" t="s">
        <v>1072</v>
      </c>
      <c r="D244" s="65">
        <f>VLOOKUP(C244,'5th Cycle APR Raw Data-Last'!$A$3:$S$1377,6,FALSE)</f>
        <v>23</v>
      </c>
      <c r="E244" s="65">
        <f>SUMIF('5th Cycle APR Raw Data-Last'!$A$3:$A$1377,'5th Cycle Summary-Final2'!$C244,'5th Cycle APR Raw Data-Last'!G$3:G$1377)</f>
        <v>0</v>
      </c>
      <c r="F244" s="65">
        <f>SUMIF('5th Cycle APR Raw Data-Last'!$A$3:$A$1377,'5th Cycle Summary-Final2'!$C244,'5th Cycle APR Raw Data-Last'!H$3:H$1377)</f>
        <v>0</v>
      </c>
      <c r="G244" s="65">
        <f>SUMIF('5th Cycle APR Raw Data-Last'!$A$3:$A$1377,'5th Cycle Summary-Final2'!$C244,'5th Cycle APR Raw Data-Last'!I$3:I$1377)</f>
        <v>0</v>
      </c>
      <c r="H244" s="65">
        <f t="shared" si="33"/>
        <v>23</v>
      </c>
      <c r="I244" s="66">
        <f t="shared" si="34"/>
        <v>0</v>
      </c>
      <c r="J244" s="65">
        <f>VLOOKUP(C244,'5th Cycle APR Raw Data-Last'!$A$3:$S$1377,10,FALSE)</f>
        <v>15</v>
      </c>
      <c r="K244" s="65">
        <f>SUMIF('5th Cycle APR Raw Data-Last'!$A$3:$A$1377,'5th Cycle Summary-Final2'!$C244,'5th Cycle APR Raw Data-Last'!K$3:K$1377)</f>
        <v>0</v>
      </c>
      <c r="L244" s="65">
        <f>SUMIF('5th Cycle APR Raw Data-Last'!$A$3:$A$1377,'5th Cycle Summary-Final2'!$C244,'5th Cycle APR Raw Data-Last'!L$3:L$1377)</f>
        <v>0</v>
      </c>
      <c r="M244" s="65">
        <f>SUMIF('5th Cycle APR Raw Data-Last'!$A$3:$A$1377,'5th Cycle Summary-Final2'!$C244,'5th Cycle APR Raw Data-Last'!M$3:M$1377)</f>
        <v>0</v>
      </c>
      <c r="N244" s="65">
        <f t="shared" si="35"/>
        <v>15</v>
      </c>
      <c r="O244" s="66">
        <f t="shared" si="27"/>
        <v>0</v>
      </c>
      <c r="P244" s="65">
        <f>VLOOKUP(C244,'5th Cycle APR Raw Data-Last'!$A$3:$S$1377,14,FALSE)</f>
        <v>18</v>
      </c>
      <c r="Q244" s="65">
        <f>SUMIF('5th Cycle APR Raw Data-Last'!$A$3:$A$1377,'5th Cycle Summary-Final2'!$C244,'5th Cycle APR Raw Data-Last'!$O$3:$O$1377)</f>
        <v>1</v>
      </c>
      <c r="R244" s="65">
        <f t="shared" si="28"/>
        <v>17</v>
      </c>
      <c r="S244" s="66">
        <f t="shared" si="29"/>
        <v>5.5555555555555552E-2</v>
      </c>
      <c r="T244" s="65">
        <f>VLOOKUP(C244,'5th Cycle APR Raw Data-Last'!$A$3:$S$1377,16,FALSE)</f>
        <v>39</v>
      </c>
      <c r="U244" s="65">
        <f>SUMIF('5th Cycle APR Raw Data-Last'!$A$3:$A$1377,'5th Cycle Summary-Final2'!$C244,'5th Cycle APR Raw Data-Last'!$Q$3:$Q$1377)</f>
        <v>36</v>
      </c>
      <c r="V244" s="65">
        <f t="shared" si="30"/>
        <v>3</v>
      </c>
      <c r="W244" s="66">
        <f t="shared" si="31"/>
        <v>0.92307692307692313</v>
      </c>
      <c r="X244" s="65">
        <f>VLOOKUP(C244,'5th Cycle APR Raw Data-Last'!$A$3:$S$1377,18,FALSE)</f>
        <v>95</v>
      </c>
      <c r="Y244" s="65">
        <f>SUMIF('5th Cycle APR Raw Data-Last'!$A$3:$A$1377,'5th Cycle Summary-Final2'!$C244,'5th Cycle APR Raw Data-Last'!$S$3:$S$1377)</f>
        <v>37</v>
      </c>
      <c r="Z244" s="65">
        <f t="shared" si="32"/>
        <v>58</v>
      </c>
      <c r="AA244"/>
    </row>
    <row r="245" spans="1:27" s="2" customFormat="1" ht="12.75" customHeight="1" x14ac:dyDescent="0.2">
      <c r="A245" s="2" t="s">
        <v>35</v>
      </c>
      <c r="B245" s="2" t="s">
        <v>3</v>
      </c>
      <c r="C245" s="10" t="s">
        <v>35</v>
      </c>
      <c r="D245" s="65">
        <f>VLOOKUP(C245,'5th Cycle APR Raw Data-Last'!$A$3:$S$1377,6,FALSE)</f>
        <v>2002</v>
      </c>
      <c r="E245" s="65">
        <f>SUMIF('5th Cycle APR Raw Data-Last'!$A$3:$A$1377,'5th Cycle Summary-Final2'!$C245,'5th Cycle APR Raw Data-Last'!G$3:G$1377)</f>
        <v>0</v>
      </c>
      <c r="F245" s="65">
        <f>SUMIF('5th Cycle APR Raw Data-Last'!$A$3:$A$1377,'5th Cycle Summary-Final2'!$C245,'5th Cycle APR Raw Data-Last'!H$3:H$1377)</f>
        <v>0</v>
      </c>
      <c r="G245" s="65">
        <f>SUMIF('5th Cycle APR Raw Data-Last'!$A$3:$A$1377,'5th Cycle Summary-Final2'!$C245,'5th Cycle APR Raw Data-Last'!I$3:I$1377)</f>
        <v>0</v>
      </c>
      <c r="H245" s="65">
        <f t="shared" si="33"/>
        <v>2002</v>
      </c>
      <c r="I245" s="66">
        <f t="shared" si="34"/>
        <v>0</v>
      </c>
      <c r="J245" s="65">
        <f>VLOOKUP(C245,'5th Cycle APR Raw Data-Last'!$A$3:$S$1377,10,FALSE)</f>
        <v>1336</v>
      </c>
      <c r="K245" s="65">
        <f>SUMIF('5th Cycle APR Raw Data-Last'!$A$3:$A$1377,'5th Cycle Summary-Final2'!$C245,'5th Cycle APR Raw Data-Last'!K$3:K$1377)</f>
        <v>0</v>
      </c>
      <c r="L245" s="65">
        <f>SUMIF('5th Cycle APR Raw Data-Last'!$A$3:$A$1377,'5th Cycle Summary-Final2'!$C245,'5th Cycle APR Raw Data-Last'!L$3:L$1377)</f>
        <v>0</v>
      </c>
      <c r="M245" s="65">
        <f>SUMIF('5th Cycle APR Raw Data-Last'!$A$3:$A$1377,'5th Cycle Summary-Final2'!$C245,'5th Cycle APR Raw Data-Last'!M$3:M$1377)</f>
        <v>0</v>
      </c>
      <c r="N245" s="65">
        <f t="shared" si="35"/>
        <v>1336</v>
      </c>
      <c r="O245" s="66">
        <f t="shared" si="27"/>
        <v>0</v>
      </c>
      <c r="P245" s="65">
        <f>VLOOKUP(C245,'5th Cycle APR Raw Data-Last'!$A$3:$S$1377,14,FALSE)</f>
        <v>1503</v>
      </c>
      <c r="Q245" s="65">
        <f>SUMIF('5th Cycle APR Raw Data-Last'!$A$3:$A$1377,'5th Cycle Summary-Final2'!$C245,'5th Cycle APR Raw Data-Last'!$O$3:$O$1377)</f>
        <v>12</v>
      </c>
      <c r="R245" s="65">
        <f t="shared" si="28"/>
        <v>1491</v>
      </c>
      <c r="S245" s="66">
        <f t="shared" si="29"/>
        <v>7.9840319361277438E-3</v>
      </c>
      <c r="T245" s="65">
        <f>VLOOKUP(C245,'5th Cycle APR Raw Data-Last'!$A$3:$S$1377,16,FALSE)</f>
        <v>3442</v>
      </c>
      <c r="U245" s="65">
        <f>SUMIF('5th Cycle APR Raw Data-Last'!$A$3:$A$1377,'5th Cycle Summary-Final2'!$C245,'5th Cycle APR Raw Data-Last'!$Q$3:$Q$1377)</f>
        <v>70</v>
      </c>
      <c r="V245" s="65">
        <f t="shared" si="30"/>
        <v>3372</v>
      </c>
      <c r="W245" s="66">
        <f t="shared" si="31"/>
        <v>2.0337013364323069E-2</v>
      </c>
      <c r="X245" s="65">
        <f>VLOOKUP(C245,'5th Cycle APR Raw Data-Last'!$A$3:$S$1377,18,FALSE)</f>
        <v>8283</v>
      </c>
      <c r="Y245" s="65">
        <f>SUMIF('5th Cycle APR Raw Data-Last'!$A$3:$A$1377,'5th Cycle Summary-Final2'!$C245,'5th Cycle APR Raw Data-Last'!$S$3:$S$1377)</f>
        <v>82</v>
      </c>
      <c r="Z245" s="65">
        <f t="shared" si="32"/>
        <v>8201</v>
      </c>
      <c r="AA245"/>
    </row>
    <row r="246" spans="1:27" s="2" customFormat="1" ht="12.75" customHeight="1" x14ac:dyDescent="0.2">
      <c r="A246" s="2" t="s">
        <v>35</v>
      </c>
      <c r="B246" s="2" t="s">
        <v>3</v>
      </c>
      <c r="C246" s="10" t="s">
        <v>253</v>
      </c>
      <c r="D246" s="65">
        <f>VLOOKUP(C246,'5th Cycle APR Raw Data-Last'!$A$3:$S$1377,6,FALSE)</f>
        <v>7173</v>
      </c>
      <c r="E246" s="65">
        <f>SUMIF('5th Cycle APR Raw Data-Last'!$A$3:$A$1377,'5th Cycle Summary-Final2'!$C246,'5th Cycle APR Raw Data-Last'!G$3:G$1377)</f>
        <v>164</v>
      </c>
      <c r="F246" s="65">
        <f>SUMIF('5th Cycle APR Raw Data-Last'!$A$3:$A$1377,'5th Cycle Summary-Final2'!$C246,'5th Cycle APR Raw Data-Last'!H$3:H$1377)</f>
        <v>155</v>
      </c>
      <c r="G246" s="65">
        <f>SUMIF('5th Cycle APR Raw Data-Last'!$A$3:$A$1377,'5th Cycle Summary-Final2'!$C246,'5th Cycle APR Raw Data-Last'!I$3:I$1377)</f>
        <v>9</v>
      </c>
      <c r="H246" s="65">
        <f t="shared" si="33"/>
        <v>7009</v>
      </c>
      <c r="I246" s="66">
        <f t="shared" si="34"/>
        <v>2.2863515962637668E-2</v>
      </c>
      <c r="J246" s="65">
        <f>VLOOKUP(C246,'5th Cycle APR Raw Data-Last'!$A$3:$S$1377,10,FALSE)</f>
        <v>4871</v>
      </c>
      <c r="K246" s="65">
        <f>SUMIF('5th Cycle APR Raw Data-Last'!$A$3:$A$1377,'5th Cycle Summary-Final2'!$C246,'5th Cycle APR Raw Data-Last'!K$3:K$1377)</f>
        <v>82</v>
      </c>
      <c r="L246" s="65">
        <f>SUMIF('5th Cycle APR Raw Data-Last'!$A$3:$A$1377,'5th Cycle Summary-Final2'!$C246,'5th Cycle APR Raw Data-Last'!L$3:L$1377)</f>
        <v>82</v>
      </c>
      <c r="M246" s="65">
        <f>SUMIF('5th Cycle APR Raw Data-Last'!$A$3:$A$1377,'5th Cycle Summary-Final2'!$C246,'5th Cycle APR Raw Data-Last'!M$3:M$1377)</f>
        <v>0</v>
      </c>
      <c r="N246" s="65">
        <f t="shared" si="35"/>
        <v>4789</v>
      </c>
      <c r="O246" s="66">
        <f t="shared" si="27"/>
        <v>1.6834325600492712E-2</v>
      </c>
      <c r="P246" s="65">
        <f>VLOOKUP(C246,'5th Cycle APR Raw Data-Last'!$A$3:$S$1377,14,FALSE)</f>
        <v>5534</v>
      </c>
      <c r="Q246" s="65">
        <f>SUMIF('5th Cycle APR Raw Data-Last'!$A$3:$A$1377,'5th Cycle Summary-Final2'!$C246,'5th Cycle APR Raw Data-Last'!$O$3:$O$1377)</f>
        <v>1033</v>
      </c>
      <c r="R246" s="65">
        <f t="shared" si="28"/>
        <v>4501</v>
      </c>
      <c r="S246" s="66">
        <f t="shared" si="29"/>
        <v>0.18666425731839537</v>
      </c>
      <c r="T246" s="65">
        <f>VLOOKUP(C246,'5th Cycle APR Raw Data-Last'!$A$3:$S$1377,16,FALSE)</f>
        <v>12725</v>
      </c>
      <c r="U246" s="65">
        <f>SUMIF('5th Cycle APR Raw Data-Last'!$A$3:$A$1377,'5th Cycle Summary-Final2'!$C246,'5th Cycle APR Raw Data-Last'!$Q$3:$Q$1377)</f>
        <v>2000</v>
      </c>
      <c r="V246" s="65">
        <f t="shared" si="30"/>
        <v>10725</v>
      </c>
      <c r="W246" s="66">
        <f t="shared" si="31"/>
        <v>0.15717092337917485</v>
      </c>
      <c r="X246" s="65">
        <f>VLOOKUP(C246,'5th Cycle APR Raw Data-Last'!$A$3:$S$1377,18,FALSE)</f>
        <v>30303</v>
      </c>
      <c r="Y246" s="65">
        <f>SUMIF('5th Cycle APR Raw Data-Last'!$A$3:$A$1377,'5th Cycle Summary-Final2'!$C246,'5th Cycle APR Raw Data-Last'!$S$3:$S$1377)</f>
        <v>3279</v>
      </c>
      <c r="Z246" s="65">
        <f t="shared" si="32"/>
        <v>27024</v>
      </c>
      <c r="AA246"/>
    </row>
    <row r="247" spans="1:27" s="2" customFormat="1" ht="12.75" customHeight="1" x14ac:dyDescent="0.2">
      <c r="A247" s="2" t="s">
        <v>35</v>
      </c>
      <c r="B247" s="2" t="s">
        <v>3</v>
      </c>
      <c r="C247" s="10" t="s">
        <v>270</v>
      </c>
      <c r="D247" s="65">
        <f>VLOOKUP(C247,'5th Cycle APR Raw Data-Last'!$A$3:$S$1377,6,FALSE)</f>
        <v>562</v>
      </c>
      <c r="E247" s="65">
        <f>SUMIF('5th Cycle APR Raw Data-Last'!$A$3:$A$1377,'5th Cycle Summary-Final2'!$C247,'5th Cycle APR Raw Data-Last'!G$3:G$1377)</f>
        <v>0</v>
      </c>
      <c r="F247" s="65">
        <f>SUMIF('5th Cycle APR Raw Data-Last'!$A$3:$A$1377,'5th Cycle Summary-Final2'!$C247,'5th Cycle APR Raw Data-Last'!H$3:H$1377)</f>
        <v>0</v>
      </c>
      <c r="G247" s="65">
        <f>SUMIF('5th Cycle APR Raw Data-Last'!$A$3:$A$1377,'5th Cycle Summary-Final2'!$C247,'5th Cycle APR Raw Data-Last'!I$3:I$1377)</f>
        <v>0</v>
      </c>
      <c r="H247" s="65">
        <f t="shared" si="33"/>
        <v>562</v>
      </c>
      <c r="I247" s="66">
        <f t="shared" si="34"/>
        <v>0</v>
      </c>
      <c r="J247" s="65">
        <f>VLOOKUP(C247,'5th Cycle APR Raw Data-Last'!$A$3:$S$1377,10,FALSE)</f>
        <v>394</v>
      </c>
      <c r="K247" s="65">
        <f>SUMIF('5th Cycle APR Raw Data-Last'!$A$3:$A$1377,'5th Cycle Summary-Final2'!$C247,'5th Cycle APR Raw Data-Last'!K$3:K$1377)</f>
        <v>0</v>
      </c>
      <c r="L247" s="65">
        <f>SUMIF('5th Cycle APR Raw Data-Last'!$A$3:$A$1377,'5th Cycle Summary-Final2'!$C247,'5th Cycle APR Raw Data-Last'!L$3:L$1377)</f>
        <v>0</v>
      </c>
      <c r="M247" s="65">
        <f>SUMIF('5th Cycle APR Raw Data-Last'!$A$3:$A$1377,'5th Cycle Summary-Final2'!$C247,'5th Cycle APR Raw Data-Last'!M$3:M$1377)</f>
        <v>0</v>
      </c>
      <c r="N247" s="65">
        <f t="shared" si="35"/>
        <v>394</v>
      </c>
      <c r="O247" s="66">
        <f t="shared" si="27"/>
        <v>0</v>
      </c>
      <c r="P247" s="65">
        <f>VLOOKUP(C247,'5th Cycle APR Raw Data-Last'!$A$3:$S$1377,14,FALSE)</f>
        <v>441</v>
      </c>
      <c r="Q247" s="65">
        <f>SUMIF('5th Cycle APR Raw Data-Last'!$A$3:$A$1377,'5th Cycle Summary-Final2'!$C247,'5th Cycle APR Raw Data-Last'!$O$3:$O$1377)</f>
        <v>8</v>
      </c>
      <c r="R247" s="65">
        <f t="shared" si="28"/>
        <v>433</v>
      </c>
      <c r="S247" s="66">
        <f t="shared" si="29"/>
        <v>1.8140589569160998E-2</v>
      </c>
      <c r="T247" s="65">
        <f>VLOOKUP(C247,'5th Cycle APR Raw Data-Last'!$A$3:$S$1377,16,FALSE)</f>
        <v>1036</v>
      </c>
      <c r="U247" s="65">
        <f>SUMIF('5th Cycle APR Raw Data-Last'!$A$3:$A$1377,'5th Cycle Summary-Final2'!$C247,'5th Cycle APR Raw Data-Last'!$Q$3:$Q$1377)</f>
        <v>318</v>
      </c>
      <c r="V247" s="65">
        <f t="shared" si="30"/>
        <v>718</v>
      </c>
      <c r="W247" s="66">
        <f t="shared" si="31"/>
        <v>0.30694980694980695</v>
      </c>
      <c r="X247" s="65">
        <f>VLOOKUP(C247,'5th Cycle APR Raw Data-Last'!$A$3:$S$1377,18,FALSE)</f>
        <v>2433</v>
      </c>
      <c r="Y247" s="65">
        <f>SUMIF('5th Cycle APR Raw Data-Last'!$A$3:$A$1377,'5th Cycle Summary-Final2'!$C247,'5th Cycle APR Raw Data-Last'!$S$3:$S$1377)</f>
        <v>326</v>
      </c>
      <c r="Z247" s="65">
        <f t="shared" si="32"/>
        <v>2107</v>
      </c>
      <c r="AA247"/>
    </row>
    <row r="248" spans="1:27" s="2" customFormat="1" ht="12.75" customHeight="1" x14ac:dyDescent="0.2">
      <c r="A248" s="2" t="s">
        <v>35</v>
      </c>
      <c r="B248" s="2" t="s">
        <v>3</v>
      </c>
      <c r="C248" s="10" t="s">
        <v>303</v>
      </c>
      <c r="D248" s="65">
        <f>VLOOKUP(C248,'5th Cycle APR Raw Data-Last'!$A$3:$S$1377,6,FALSE)</f>
        <v>375</v>
      </c>
      <c r="E248" s="65">
        <f>SUMIF('5th Cycle APR Raw Data-Last'!$A$3:$A$1377,'5th Cycle Summary-Final2'!$C248,'5th Cycle APR Raw Data-Last'!G$3:G$1377)</f>
        <v>15</v>
      </c>
      <c r="F248" s="65">
        <f>SUMIF('5th Cycle APR Raw Data-Last'!$A$3:$A$1377,'5th Cycle Summary-Final2'!$C248,'5th Cycle APR Raw Data-Last'!H$3:H$1377)</f>
        <v>15</v>
      </c>
      <c r="G248" s="65">
        <f>SUMIF('5th Cycle APR Raw Data-Last'!$A$3:$A$1377,'5th Cycle Summary-Final2'!$C248,'5th Cycle APR Raw Data-Last'!I$3:I$1377)</f>
        <v>0</v>
      </c>
      <c r="H248" s="65">
        <f t="shared" si="33"/>
        <v>360</v>
      </c>
      <c r="I248" s="66">
        <f t="shared" si="34"/>
        <v>0.04</v>
      </c>
      <c r="J248" s="65">
        <f>VLOOKUP(C248,'5th Cycle APR Raw Data-Last'!$A$3:$S$1377,10,FALSE)</f>
        <v>251</v>
      </c>
      <c r="K248" s="65">
        <f>SUMIF('5th Cycle APR Raw Data-Last'!$A$3:$A$1377,'5th Cycle Summary-Final2'!$C248,'5th Cycle APR Raw Data-Last'!K$3:K$1377)</f>
        <v>0</v>
      </c>
      <c r="L248" s="65">
        <f>SUMIF('5th Cycle APR Raw Data-Last'!$A$3:$A$1377,'5th Cycle Summary-Final2'!$C248,'5th Cycle APR Raw Data-Last'!L$3:L$1377)</f>
        <v>0</v>
      </c>
      <c r="M248" s="65">
        <f>SUMIF('5th Cycle APR Raw Data-Last'!$A$3:$A$1377,'5th Cycle Summary-Final2'!$C248,'5th Cycle APR Raw Data-Last'!M$3:M$1377)</f>
        <v>0</v>
      </c>
      <c r="N248" s="65">
        <f t="shared" si="35"/>
        <v>251</v>
      </c>
      <c r="O248" s="66">
        <f t="shared" si="27"/>
        <v>0</v>
      </c>
      <c r="P248" s="65">
        <f>VLOOKUP(C248,'5th Cycle APR Raw Data-Last'!$A$3:$S$1377,14,FALSE)</f>
        <v>271</v>
      </c>
      <c r="Q248" s="65">
        <f>SUMIF('5th Cycle APR Raw Data-Last'!$A$3:$A$1377,'5th Cycle Summary-Final2'!$C248,'5th Cycle APR Raw Data-Last'!$O$3:$O$1377)</f>
        <v>15</v>
      </c>
      <c r="R248" s="65">
        <f t="shared" si="28"/>
        <v>256</v>
      </c>
      <c r="S248" s="66">
        <f t="shared" si="29"/>
        <v>5.5350553505535055E-2</v>
      </c>
      <c r="T248" s="65">
        <f>VLOOKUP(C248,'5th Cycle APR Raw Data-Last'!$A$3:$S$1377,16,FALSE)</f>
        <v>596</v>
      </c>
      <c r="U248" s="65">
        <f>SUMIF('5th Cycle APR Raw Data-Last'!$A$3:$A$1377,'5th Cycle Summary-Final2'!$C248,'5th Cycle APR Raw Data-Last'!$Q$3:$Q$1377)</f>
        <v>690</v>
      </c>
      <c r="V248" s="65">
        <f t="shared" si="30"/>
        <v>0</v>
      </c>
      <c r="W248" s="66">
        <f t="shared" si="31"/>
        <v>1.1577181208053691</v>
      </c>
      <c r="X248" s="65">
        <f>VLOOKUP(C248,'5th Cycle APR Raw Data-Last'!$A$3:$S$1377,18,FALSE)</f>
        <v>1493</v>
      </c>
      <c r="Y248" s="65">
        <f>SUMIF('5th Cycle APR Raw Data-Last'!$A$3:$A$1377,'5th Cycle Summary-Final2'!$C248,'5th Cycle APR Raw Data-Last'!$S$3:$S$1377)</f>
        <v>720</v>
      </c>
      <c r="Z248" s="65">
        <f t="shared" si="32"/>
        <v>867</v>
      </c>
      <c r="AA248"/>
    </row>
    <row r="249" spans="1:27" s="2" customFormat="1" ht="12.75" customHeight="1" x14ac:dyDescent="0.2">
      <c r="A249" s="2" t="s">
        <v>35</v>
      </c>
      <c r="B249" s="2" t="s">
        <v>3</v>
      </c>
      <c r="C249" s="10" t="s">
        <v>321</v>
      </c>
      <c r="D249" s="65">
        <f>VLOOKUP(C249,'5th Cycle APR Raw Data-Last'!$A$3:$S$1377,6,FALSE)</f>
        <v>621</v>
      </c>
      <c r="E249" s="65">
        <f>SUMIF('5th Cycle APR Raw Data-Last'!$A$3:$A$1377,'5th Cycle Summary-Final2'!$C249,'5th Cycle APR Raw Data-Last'!G$3:G$1377)</f>
        <v>0</v>
      </c>
      <c r="F249" s="65">
        <f>SUMIF('5th Cycle APR Raw Data-Last'!$A$3:$A$1377,'5th Cycle Summary-Final2'!$C249,'5th Cycle APR Raw Data-Last'!H$3:H$1377)</f>
        <v>0</v>
      </c>
      <c r="G249" s="65">
        <f>SUMIF('5th Cycle APR Raw Data-Last'!$A$3:$A$1377,'5th Cycle Summary-Final2'!$C249,'5th Cycle APR Raw Data-Last'!I$3:I$1377)</f>
        <v>0</v>
      </c>
      <c r="H249" s="65">
        <f t="shared" si="33"/>
        <v>621</v>
      </c>
      <c r="I249" s="66">
        <f t="shared" si="34"/>
        <v>0</v>
      </c>
      <c r="J249" s="65">
        <f>VLOOKUP(C249,'5th Cycle APR Raw Data-Last'!$A$3:$S$1377,10,FALSE)</f>
        <v>415</v>
      </c>
      <c r="K249" s="65">
        <f>SUMIF('5th Cycle APR Raw Data-Last'!$A$3:$A$1377,'5th Cycle Summary-Final2'!$C249,'5th Cycle APR Raw Data-Last'!K$3:K$1377)</f>
        <v>0</v>
      </c>
      <c r="L249" s="65">
        <f>SUMIF('5th Cycle APR Raw Data-Last'!$A$3:$A$1377,'5th Cycle Summary-Final2'!$C249,'5th Cycle APR Raw Data-Last'!L$3:L$1377)</f>
        <v>0</v>
      </c>
      <c r="M249" s="65">
        <f>SUMIF('5th Cycle APR Raw Data-Last'!$A$3:$A$1377,'5th Cycle Summary-Final2'!$C249,'5th Cycle APR Raw Data-Last'!M$3:M$1377)</f>
        <v>0</v>
      </c>
      <c r="N249" s="65">
        <f t="shared" si="35"/>
        <v>415</v>
      </c>
      <c r="O249" s="66">
        <f t="shared" si="27"/>
        <v>0</v>
      </c>
      <c r="P249" s="65">
        <f>VLOOKUP(C249,'5th Cycle APR Raw Data-Last'!$A$3:$S$1377,14,FALSE)</f>
        <v>461</v>
      </c>
      <c r="Q249" s="65">
        <f>SUMIF('5th Cycle APR Raw Data-Last'!$A$3:$A$1377,'5th Cycle Summary-Final2'!$C249,'5th Cycle APR Raw Data-Last'!$O$3:$O$1377)</f>
        <v>25</v>
      </c>
      <c r="R249" s="65">
        <f t="shared" si="28"/>
        <v>436</v>
      </c>
      <c r="S249" s="66">
        <f t="shared" si="29"/>
        <v>5.4229934924078092E-2</v>
      </c>
      <c r="T249" s="65">
        <f>VLOOKUP(C249,'5th Cycle APR Raw Data-Last'!$A$3:$S$1377,16,FALSE)</f>
        <v>1038</v>
      </c>
      <c r="U249" s="65">
        <f>SUMIF('5th Cycle APR Raw Data-Last'!$A$3:$A$1377,'5th Cycle Summary-Final2'!$C249,'5th Cycle APR Raw Data-Last'!$Q$3:$Q$1377)</f>
        <v>570</v>
      </c>
      <c r="V249" s="65">
        <f t="shared" si="30"/>
        <v>468</v>
      </c>
      <c r="W249" s="66">
        <f t="shared" si="31"/>
        <v>0.54913294797687862</v>
      </c>
      <c r="X249" s="65">
        <f>VLOOKUP(C249,'5th Cycle APR Raw Data-Last'!$A$3:$S$1377,18,FALSE)</f>
        <v>2535</v>
      </c>
      <c r="Y249" s="65">
        <f>SUMIF('5th Cycle APR Raw Data-Last'!$A$3:$A$1377,'5th Cycle Summary-Final2'!$C249,'5th Cycle APR Raw Data-Last'!$S$3:$S$1377)</f>
        <v>595</v>
      </c>
      <c r="Z249" s="65">
        <f t="shared" si="32"/>
        <v>1940</v>
      </c>
      <c r="AA249"/>
    </row>
    <row r="250" spans="1:27" s="2" customFormat="1" ht="12.75" customHeight="1" x14ac:dyDescent="0.2">
      <c r="A250" s="2" t="s">
        <v>78</v>
      </c>
      <c r="B250" s="2" t="s">
        <v>32</v>
      </c>
      <c r="C250" s="10" t="s">
        <v>997</v>
      </c>
      <c r="D250" s="65">
        <f>VLOOKUP(C250,'5th Cycle APR Raw Data-Last'!$A$3:$S$1377,6,FALSE)</f>
        <v>146</v>
      </c>
      <c r="E250" s="65">
        <f>SUMIF('5th Cycle APR Raw Data-Last'!$A$3:$A$1377,'5th Cycle Summary-Final2'!$C250,'5th Cycle APR Raw Data-Last'!G$3:G$1377)</f>
        <v>1</v>
      </c>
      <c r="F250" s="65">
        <f>SUMIF('5th Cycle APR Raw Data-Last'!$A$3:$A$1377,'5th Cycle Summary-Final2'!$C250,'5th Cycle APR Raw Data-Last'!H$3:H$1377)</f>
        <v>0</v>
      </c>
      <c r="G250" s="65">
        <f>SUMIF('5th Cycle APR Raw Data-Last'!$A$3:$A$1377,'5th Cycle Summary-Final2'!$C250,'5th Cycle APR Raw Data-Last'!I$3:I$1377)</f>
        <v>1</v>
      </c>
      <c r="H250" s="65">
        <f t="shared" si="33"/>
        <v>145</v>
      </c>
      <c r="I250" s="66">
        <f t="shared" si="34"/>
        <v>6.8493150684931503E-3</v>
      </c>
      <c r="J250" s="65">
        <f>VLOOKUP(C250,'5th Cycle APR Raw Data-Last'!$A$3:$S$1377,10,FALSE)</f>
        <v>102</v>
      </c>
      <c r="K250" s="65">
        <f>SUMIF('5th Cycle APR Raw Data-Last'!$A$3:$A$1377,'5th Cycle Summary-Final2'!$C250,'5th Cycle APR Raw Data-Last'!K$3:K$1377)</f>
        <v>4</v>
      </c>
      <c r="L250" s="65">
        <f>SUMIF('5th Cycle APR Raw Data-Last'!$A$3:$A$1377,'5th Cycle Summary-Final2'!$C250,'5th Cycle APR Raw Data-Last'!L$3:L$1377)</f>
        <v>3</v>
      </c>
      <c r="M250" s="65">
        <f>SUMIF('5th Cycle APR Raw Data-Last'!$A$3:$A$1377,'5th Cycle Summary-Final2'!$C250,'5th Cycle APR Raw Data-Last'!M$3:M$1377)</f>
        <v>1</v>
      </c>
      <c r="N250" s="65">
        <f t="shared" si="35"/>
        <v>98</v>
      </c>
      <c r="O250" s="66">
        <f t="shared" si="27"/>
        <v>3.9215686274509803E-2</v>
      </c>
      <c r="P250" s="65">
        <f>VLOOKUP(C250,'5th Cycle APR Raw Data-Last'!$A$3:$S$1377,14,FALSE)</f>
        <v>130</v>
      </c>
      <c r="Q250" s="65">
        <f>SUMIF('5th Cycle APR Raw Data-Last'!$A$3:$A$1377,'5th Cycle Summary-Final2'!$C250,'5th Cycle APR Raw Data-Last'!$O$3:$O$1377)</f>
        <v>24</v>
      </c>
      <c r="R250" s="65">
        <f t="shared" si="28"/>
        <v>106</v>
      </c>
      <c r="S250" s="66">
        <f t="shared" si="29"/>
        <v>0.18461538461538463</v>
      </c>
      <c r="T250" s="65">
        <f>VLOOKUP(C250,'5th Cycle APR Raw Data-Last'!$A$3:$S$1377,16,FALSE)</f>
        <v>318</v>
      </c>
      <c r="U250" s="65">
        <f>SUMIF('5th Cycle APR Raw Data-Last'!$A$3:$A$1377,'5th Cycle Summary-Final2'!$C250,'5th Cycle APR Raw Data-Last'!$Q$3:$Q$1377)</f>
        <v>61</v>
      </c>
      <c r="V250" s="65">
        <f t="shared" si="30"/>
        <v>257</v>
      </c>
      <c r="W250" s="66">
        <f t="shared" si="31"/>
        <v>0.1918238993710692</v>
      </c>
      <c r="X250" s="65">
        <f>VLOOKUP(C250,'5th Cycle APR Raw Data-Last'!$A$3:$S$1377,18,FALSE)</f>
        <v>696</v>
      </c>
      <c r="Y250" s="65">
        <f>SUMIF('5th Cycle APR Raw Data-Last'!$A$3:$A$1377,'5th Cycle Summary-Final2'!$C250,'5th Cycle APR Raw Data-Last'!$S$3:$S$1377)</f>
        <v>90</v>
      </c>
      <c r="Z250" s="65">
        <f t="shared" si="32"/>
        <v>606</v>
      </c>
      <c r="AA250"/>
    </row>
    <row r="251" spans="1:27" s="2" customFormat="1" ht="12.75" customHeight="1" x14ac:dyDescent="0.2">
      <c r="A251" s="2" t="s">
        <v>78</v>
      </c>
      <c r="B251" s="2" t="s">
        <v>32</v>
      </c>
      <c r="C251" s="10" t="s">
        <v>117</v>
      </c>
      <c r="D251" s="65">
        <f>VLOOKUP(C251,'5th Cycle APR Raw Data-Last'!$A$3:$S$1377,6,FALSE)</f>
        <v>2035</v>
      </c>
      <c r="E251" s="65">
        <f>SUMIF('5th Cycle APR Raw Data-Last'!$A$3:$A$1377,'5th Cycle Summary-Final2'!$C251,'5th Cycle APR Raw Data-Last'!G$3:G$1377)</f>
        <v>84</v>
      </c>
      <c r="F251" s="65">
        <f>SUMIF('5th Cycle APR Raw Data-Last'!$A$3:$A$1377,'5th Cycle Summary-Final2'!$C251,'5th Cycle APR Raw Data-Last'!H$3:H$1377)</f>
        <v>84</v>
      </c>
      <c r="G251" s="65">
        <f>SUMIF('5th Cycle APR Raw Data-Last'!$A$3:$A$1377,'5th Cycle Summary-Final2'!$C251,'5th Cycle APR Raw Data-Last'!I$3:I$1377)</f>
        <v>0</v>
      </c>
      <c r="H251" s="65">
        <f t="shared" si="33"/>
        <v>1951</v>
      </c>
      <c r="I251" s="66">
        <f t="shared" si="34"/>
        <v>4.1277641277641275E-2</v>
      </c>
      <c r="J251" s="65">
        <f>VLOOKUP(C251,'5th Cycle APR Raw Data-Last'!$A$3:$S$1377,10,FALSE)</f>
        <v>1427</v>
      </c>
      <c r="K251" s="65">
        <f>SUMIF('5th Cycle APR Raw Data-Last'!$A$3:$A$1377,'5th Cycle Summary-Final2'!$C251,'5th Cycle APR Raw Data-Last'!K$3:K$1377)</f>
        <v>76</v>
      </c>
      <c r="L251" s="65">
        <f>SUMIF('5th Cycle APR Raw Data-Last'!$A$3:$A$1377,'5th Cycle Summary-Final2'!$C251,'5th Cycle APR Raw Data-Last'!L$3:L$1377)</f>
        <v>76</v>
      </c>
      <c r="M251" s="65">
        <f>SUMIF('5th Cycle APR Raw Data-Last'!$A$3:$A$1377,'5th Cycle Summary-Final2'!$C251,'5th Cycle APR Raw Data-Last'!M$3:M$1377)</f>
        <v>0</v>
      </c>
      <c r="N251" s="65">
        <f t="shared" si="35"/>
        <v>1351</v>
      </c>
      <c r="O251" s="66">
        <f t="shared" si="27"/>
        <v>5.3258584442887176E-2</v>
      </c>
      <c r="P251" s="65">
        <f>VLOOKUP(C251,'5th Cycle APR Raw Data-Last'!$A$3:$S$1377,14,FALSE)</f>
        <v>1377</v>
      </c>
      <c r="Q251" s="65">
        <f>SUMIF('5th Cycle APR Raw Data-Last'!$A$3:$A$1377,'5th Cycle Summary-Final2'!$C251,'5th Cycle APR Raw Data-Last'!$O$3:$O$1377)</f>
        <v>271</v>
      </c>
      <c r="R251" s="65">
        <f t="shared" si="28"/>
        <v>1106</v>
      </c>
      <c r="S251" s="66">
        <f t="shared" si="29"/>
        <v>0.19680464778503995</v>
      </c>
      <c r="T251" s="65">
        <f>VLOOKUP(C251,'5th Cycle APR Raw Data-Last'!$A$3:$S$1377,16,FALSE)</f>
        <v>2563</v>
      </c>
      <c r="U251" s="65">
        <f>SUMIF('5th Cycle APR Raw Data-Last'!$A$3:$A$1377,'5th Cycle Summary-Final2'!$C251,'5th Cycle APR Raw Data-Last'!$Q$3:$Q$1377)</f>
        <v>2203</v>
      </c>
      <c r="V251" s="65">
        <f t="shared" si="30"/>
        <v>360</v>
      </c>
      <c r="W251" s="66">
        <f t="shared" si="31"/>
        <v>0.85953960202887236</v>
      </c>
      <c r="X251" s="65">
        <f>VLOOKUP(C251,'5th Cycle APR Raw Data-Last'!$A$3:$S$1377,18,FALSE)</f>
        <v>7402</v>
      </c>
      <c r="Y251" s="65">
        <f>SUMIF('5th Cycle APR Raw Data-Last'!$A$3:$A$1377,'5th Cycle Summary-Final2'!$C251,'5th Cycle APR Raw Data-Last'!$S$3:$S$1377)</f>
        <v>2634</v>
      </c>
      <c r="Z251" s="65">
        <f t="shared" si="32"/>
        <v>4768</v>
      </c>
      <c r="AA251"/>
    </row>
    <row r="252" spans="1:27" s="2" customFormat="1" ht="12.75" customHeight="1" x14ac:dyDescent="0.2">
      <c r="A252" s="2" t="s">
        <v>78</v>
      </c>
      <c r="B252" s="2" t="s">
        <v>32</v>
      </c>
      <c r="C252" s="10" t="s">
        <v>123</v>
      </c>
      <c r="D252" s="65">
        <f>VLOOKUP(C252,'5th Cycle APR Raw Data-Last'!$A$3:$S$1377,6,FALSE)</f>
        <v>1218</v>
      </c>
      <c r="E252" s="65">
        <f>SUMIF('5th Cycle APR Raw Data-Last'!$A$3:$A$1377,'5th Cycle Summary-Final2'!$C252,'5th Cycle APR Raw Data-Last'!G$3:G$1377)</f>
        <v>6</v>
      </c>
      <c r="F252" s="65">
        <f>SUMIF('5th Cycle APR Raw Data-Last'!$A$3:$A$1377,'5th Cycle Summary-Final2'!$C252,'5th Cycle APR Raw Data-Last'!H$3:H$1377)</f>
        <v>6</v>
      </c>
      <c r="G252" s="65">
        <f>SUMIF('5th Cycle APR Raw Data-Last'!$A$3:$A$1377,'5th Cycle Summary-Final2'!$C252,'5th Cycle APR Raw Data-Last'!I$3:I$1377)</f>
        <v>0</v>
      </c>
      <c r="H252" s="65">
        <f t="shared" si="33"/>
        <v>1212</v>
      </c>
      <c r="I252" s="66">
        <f t="shared" si="34"/>
        <v>4.9261083743842365E-3</v>
      </c>
      <c r="J252" s="65">
        <f>VLOOKUP(C252,'5th Cycle APR Raw Data-Last'!$A$3:$S$1377,10,FALSE)</f>
        <v>854</v>
      </c>
      <c r="K252" s="65">
        <f>SUMIF('5th Cycle APR Raw Data-Last'!$A$3:$A$1377,'5th Cycle Summary-Final2'!$C252,'5th Cycle APR Raw Data-Last'!K$3:K$1377)</f>
        <v>0</v>
      </c>
      <c r="L252" s="65">
        <f>SUMIF('5th Cycle APR Raw Data-Last'!$A$3:$A$1377,'5th Cycle Summary-Final2'!$C252,'5th Cycle APR Raw Data-Last'!L$3:L$1377)</f>
        <v>0</v>
      </c>
      <c r="M252" s="65">
        <f>SUMIF('5th Cycle APR Raw Data-Last'!$A$3:$A$1377,'5th Cycle Summary-Final2'!$C252,'5th Cycle APR Raw Data-Last'!M$3:M$1377)</f>
        <v>0</v>
      </c>
      <c r="N252" s="65">
        <f t="shared" si="35"/>
        <v>854</v>
      </c>
      <c r="O252" s="66">
        <f t="shared" si="27"/>
        <v>0</v>
      </c>
      <c r="P252" s="65">
        <f>VLOOKUP(C252,'5th Cycle APR Raw Data-Last'!$A$3:$S$1377,14,FALSE)</f>
        <v>862</v>
      </c>
      <c r="Q252" s="65">
        <f>SUMIF('5th Cycle APR Raw Data-Last'!$A$3:$A$1377,'5th Cycle Summary-Final2'!$C252,'5th Cycle APR Raw Data-Last'!$O$3:$O$1377)</f>
        <v>582</v>
      </c>
      <c r="R252" s="65">
        <f t="shared" si="28"/>
        <v>280</v>
      </c>
      <c r="S252" s="66">
        <f t="shared" si="29"/>
        <v>0.67517401392111365</v>
      </c>
      <c r="T252" s="65">
        <f>VLOOKUP(C252,'5th Cycle APR Raw Data-Last'!$A$3:$S$1377,16,FALSE)</f>
        <v>1699</v>
      </c>
      <c r="U252" s="65">
        <f>SUMIF('5th Cycle APR Raw Data-Last'!$A$3:$A$1377,'5th Cycle Summary-Final2'!$C252,'5th Cycle APR Raw Data-Last'!$Q$3:$Q$1377)</f>
        <v>924</v>
      </c>
      <c r="V252" s="65">
        <f t="shared" si="30"/>
        <v>775</v>
      </c>
      <c r="W252" s="66">
        <f t="shared" si="31"/>
        <v>0.54384932313125367</v>
      </c>
      <c r="X252" s="65">
        <f>VLOOKUP(C252,'5th Cycle APR Raw Data-Last'!$A$3:$S$1377,18,FALSE)</f>
        <v>4633</v>
      </c>
      <c r="Y252" s="65">
        <f>SUMIF('5th Cycle APR Raw Data-Last'!$A$3:$A$1377,'5th Cycle Summary-Final2'!$C252,'5th Cycle APR Raw Data-Last'!$S$3:$S$1377)</f>
        <v>1512</v>
      </c>
      <c r="Z252" s="65">
        <f t="shared" si="32"/>
        <v>3121</v>
      </c>
      <c r="AA252"/>
    </row>
    <row r="253" spans="1:27" s="2" customFormat="1" ht="12.75" customHeight="1" x14ac:dyDescent="0.2">
      <c r="A253" s="2" t="s">
        <v>78</v>
      </c>
      <c r="B253" s="2" t="s">
        <v>32</v>
      </c>
      <c r="C253" s="10" t="s">
        <v>132</v>
      </c>
      <c r="D253" s="65">
        <f>VLOOKUP(C253,'5th Cycle APR Raw Data-Last'!$A$3:$S$1377,6,FALSE)</f>
        <v>131</v>
      </c>
      <c r="E253" s="65">
        <f>SUMIF('5th Cycle APR Raw Data-Last'!$A$3:$A$1377,'5th Cycle Summary-Final2'!$C253,'5th Cycle APR Raw Data-Last'!G$3:G$1377)</f>
        <v>0</v>
      </c>
      <c r="F253" s="65">
        <f>SUMIF('5th Cycle APR Raw Data-Last'!$A$3:$A$1377,'5th Cycle Summary-Final2'!$C253,'5th Cycle APR Raw Data-Last'!H$3:H$1377)</f>
        <v>0</v>
      </c>
      <c r="G253" s="65">
        <f>SUMIF('5th Cycle APR Raw Data-Last'!$A$3:$A$1377,'5th Cycle Summary-Final2'!$C253,'5th Cycle APR Raw Data-Last'!I$3:I$1377)</f>
        <v>0</v>
      </c>
      <c r="H253" s="65">
        <f t="shared" si="33"/>
        <v>131</v>
      </c>
      <c r="I253" s="66">
        <f t="shared" si="34"/>
        <v>0</v>
      </c>
      <c r="J253" s="65">
        <f>VLOOKUP(C253,'5th Cycle APR Raw Data-Last'!$A$3:$S$1377,10,FALSE)</f>
        <v>91</v>
      </c>
      <c r="K253" s="65">
        <f>SUMIF('5th Cycle APR Raw Data-Last'!$A$3:$A$1377,'5th Cycle Summary-Final2'!$C253,'5th Cycle APR Raw Data-Last'!K$3:K$1377)</f>
        <v>0</v>
      </c>
      <c r="L253" s="65">
        <f>SUMIF('5th Cycle APR Raw Data-Last'!$A$3:$A$1377,'5th Cycle Summary-Final2'!$C253,'5th Cycle APR Raw Data-Last'!L$3:L$1377)</f>
        <v>0</v>
      </c>
      <c r="M253" s="65">
        <f>SUMIF('5th Cycle APR Raw Data-Last'!$A$3:$A$1377,'5th Cycle Summary-Final2'!$C253,'5th Cycle APR Raw Data-Last'!M$3:M$1377)</f>
        <v>0</v>
      </c>
      <c r="N253" s="65">
        <f t="shared" si="35"/>
        <v>91</v>
      </c>
      <c r="O253" s="66">
        <f t="shared" si="27"/>
        <v>0</v>
      </c>
      <c r="P253" s="65">
        <f>VLOOKUP(C253,'5th Cycle APR Raw Data-Last'!$A$3:$S$1377,14,FALSE)</f>
        <v>126</v>
      </c>
      <c r="Q253" s="65">
        <f>SUMIF('5th Cycle APR Raw Data-Last'!$A$3:$A$1377,'5th Cycle Summary-Final2'!$C253,'5th Cycle APR Raw Data-Last'!$O$3:$O$1377)</f>
        <v>0</v>
      </c>
      <c r="R253" s="65">
        <f t="shared" si="28"/>
        <v>126</v>
      </c>
      <c r="S253" s="66">
        <f t="shared" si="29"/>
        <v>0</v>
      </c>
      <c r="T253" s="65">
        <f>VLOOKUP(C253,'5th Cycle APR Raw Data-Last'!$A$3:$S$1377,16,FALSE)</f>
        <v>331</v>
      </c>
      <c r="U253" s="65">
        <f>SUMIF('5th Cycle APR Raw Data-Last'!$A$3:$A$1377,'5th Cycle Summary-Final2'!$C253,'5th Cycle APR Raw Data-Last'!$Q$3:$Q$1377)</f>
        <v>320</v>
      </c>
      <c r="V253" s="65">
        <f t="shared" si="30"/>
        <v>11</v>
      </c>
      <c r="W253" s="66">
        <f t="shared" si="31"/>
        <v>0.96676737160120851</v>
      </c>
      <c r="X253" s="65">
        <f>VLOOKUP(C253,'5th Cycle APR Raw Data-Last'!$A$3:$S$1377,18,FALSE)</f>
        <v>679</v>
      </c>
      <c r="Y253" s="65">
        <f>SUMIF('5th Cycle APR Raw Data-Last'!$A$3:$A$1377,'5th Cycle Summary-Final2'!$C253,'5th Cycle APR Raw Data-Last'!$S$3:$S$1377)</f>
        <v>320</v>
      </c>
      <c r="Z253" s="65">
        <f t="shared" si="32"/>
        <v>359</v>
      </c>
      <c r="AA253"/>
    </row>
    <row r="254" spans="1:27" s="2" customFormat="1" ht="12.75" customHeight="1" x14ac:dyDescent="0.2">
      <c r="A254" s="2" t="s">
        <v>78</v>
      </c>
      <c r="B254" s="2" t="s">
        <v>32</v>
      </c>
      <c r="C254" s="10" t="s">
        <v>244</v>
      </c>
      <c r="D254" s="65">
        <f>VLOOKUP(C254,'5th Cycle APR Raw Data-Last'!$A$3:$S$1377,6,FALSE)</f>
        <v>1540</v>
      </c>
      <c r="E254" s="65">
        <f>SUMIF('5th Cycle APR Raw Data-Last'!$A$3:$A$1377,'5th Cycle Summary-Final2'!$C254,'5th Cycle APR Raw Data-Last'!G$3:G$1377)</f>
        <v>100</v>
      </c>
      <c r="F254" s="65">
        <f>SUMIF('5th Cycle APR Raw Data-Last'!$A$3:$A$1377,'5th Cycle Summary-Final2'!$C254,'5th Cycle APR Raw Data-Last'!H$3:H$1377)</f>
        <v>100</v>
      </c>
      <c r="G254" s="65">
        <f>SUMIF('5th Cycle APR Raw Data-Last'!$A$3:$A$1377,'5th Cycle Summary-Final2'!$C254,'5th Cycle APR Raw Data-Last'!I$3:I$1377)</f>
        <v>0</v>
      </c>
      <c r="H254" s="65">
        <f t="shared" si="33"/>
        <v>1440</v>
      </c>
      <c r="I254" s="66">
        <f t="shared" si="34"/>
        <v>6.4935064935064929E-2</v>
      </c>
      <c r="J254" s="65">
        <f>VLOOKUP(C254,'5th Cycle APR Raw Data-Last'!$A$3:$S$1377,10,FALSE)</f>
        <v>1079</v>
      </c>
      <c r="K254" s="65">
        <f>SUMIF('5th Cycle APR Raw Data-Last'!$A$3:$A$1377,'5th Cycle Summary-Final2'!$C254,'5th Cycle APR Raw Data-Last'!K$3:K$1377)</f>
        <v>0</v>
      </c>
      <c r="L254" s="65">
        <f>SUMIF('5th Cycle APR Raw Data-Last'!$A$3:$A$1377,'5th Cycle Summary-Final2'!$C254,'5th Cycle APR Raw Data-Last'!L$3:L$1377)</f>
        <v>0</v>
      </c>
      <c r="M254" s="65">
        <f>SUMIF('5th Cycle APR Raw Data-Last'!$A$3:$A$1377,'5th Cycle Summary-Final2'!$C254,'5th Cycle APR Raw Data-Last'!M$3:M$1377)</f>
        <v>0</v>
      </c>
      <c r="N254" s="65">
        <f t="shared" si="35"/>
        <v>1079</v>
      </c>
      <c r="O254" s="66">
        <f t="shared" si="27"/>
        <v>0</v>
      </c>
      <c r="P254" s="65">
        <f>VLOOKUP(C254,'5th Cycle APR Raw Data-Last'!$A$3:$S$1377,14,FALSE)</f>
        <v>1303</v>
      </c>
      <c r="Q254" s="65">
        <f>SUMIF('5th Cycle APR Raw Data-Last'!$A$3:$A$1377,'5th Cycle Summary-Final2'!$C254,'5th Cycle APR Raw Data-Last'!$O$3:$O$1377)</f>
        <v>110</v>
      </c>
      <c r="R254" s="65">
        <f t="shared" si="28"/>
        <v>1193</v>
      </c>
      <c r="S254" s="66">
        <f t="shared" si="29"/>
        <v>8.4420567920184195E-2</v>
      </c>
      <c r="T254" s="65">
        <f>VLOOKUP(C254,'5th Cycle APR Raw Data-Last'!$A$3:$S$1377,16,FALSE)</f>
        <v>3087</v>
      </c>
      <c r="U254" s="65">
        <f>SUMIF('5th Cycle APR Raw Data-Last'!$A$3:$A$1377,'5th Cycle Summary-Final2'!$C254,'5th Cycle APR Raw Data-Last'!$Q$3:$Q$1377)</f>
        <v>1623</v>
      </c>
      <c r="V254" s="65">
        <f t="shared" si="30"/>
        <v>1464</v>
      </c>
      <c r="W254" s="66">
        <f t="shared" si="31"/>
        <v>0.52575315840621961</v>
      </c>
      <c r="X254" s="65">
        <f>VLOOKUP(C254,'5th Cycle APR Raw Data-Last'!$A$3:$S$1377,18,FALSE)</f>
        <v>7009</v>
      </c>
      <c r="Y254" s="65">
        <f>SUMIF('5th Cycle APR Raw Data-Last'!$A$3:$A$1377,'5th Cycle Summary-Final2'!$C254,'5th Cycle APR Raw Data-Last'!$S$3:$S$1377)</f>
        <v>1833</v>
      </c>
      <c r="Z254" s="65">
        <f t="shared" si="32"/>
        <v>5176</v>
      </c>
      <c r="AA254"/>
    </row>
    <row r="255" spans="1:27" s="2" customFormat="1" ht="12.75" customHeight="1" x14ac:dyDescent="0.2">
      <c r="A255" s="2" t="s">
        <v>78</v>
      </c>
      <c r="B255" s="2" t="s">
        <v>32</v>
      </c>
      <c r="C255" s="10" t="s">
        <v>78</v>
      </c>
      <c r="D255" s="65">
        <f>VLOOKUP(C255,'5th Cycle APR Raw Data-Last'!$A$3:$S$1377,6,FALSE)</f>
        <v>3149</v>
      </c>
      <c r="E255" s="65">
        <f>SUMIF('5th Cycle APR Raw Data-Last'!$A$3:$A$1377,'5th Cycle Summary-Final2'!$C255,'5th Cycle APR Raw Data-Last'!G$3:G$1377)</f>
        <v>197</v>
      </c>
      <c r="F255" s="65">
        <f>SUMIF('5th Cycle APR Raw Data-Last'!$A$3:$A$1377,'5th Cycle Summary-Final2'!$C255,'5th Cycle APR Raw Data-Last'!H$3:H$1377)</f>
        <v>140</v>
      </c>
      <c r="G255" s="65">
        <f>SUMIF('5th Cycle APR Raw Data-Last'!$A$3:$A$1377,'5th Cycle Summary-Final2'!$C255,'5th Cycle APR Raw Data-Last'!I$3:I$1377)</f>
        <v>57</v>
      </c>
      <c r="H255" s="65">
        <f t="shared" si="33"/>
        <v>2952</v>
      </c>
      <c r="I255" s="66">
        <f t="shared" si="34"/>
        <v>6.255954271197206E-2</v>
      </c>
      <c r="J255" s="65">
        <f>VLOOKUP(C255,'5th Cycle APR Raw Data-Last'!$A$3:$S$1377,10,FALSE)</f>
        <v>2208</v>
      </c>
      <c r="K255" s="65">
        <f>SUMIF('5th Cycle APR Raw Data-Last'!$A$3:$A$1377,'5th Cycle Summary-Final2'!$C255,'5th Cycle APR Raw Data-Last'!K$3:K$1377)</f>
        <v>355</v>
      </c>
      <c r="L255" s="65">
        <f>SUMIF('5th Cycle APR Raw Data-Last'!$A$3:$A$1377,'5th Cycle Summary-Final2'!$C255,'5th Cycle APR Raw Data-Last'!L$3:L$1377)</f>
        <v>146</v>
      </c>
      <c r="M255" s="65">
        <f>SUMIF('5th Cycle APR Raw Data-Last'!$A$3:$A$1377,'5th Cycle Summary-Final2'!$C255,'5th Cycle APR Raw Data-Last'!M$3:M$1377)</f>
        <v>209</v>
      </c>
      <c r="N255" s="65">
        <f t="shared" si="35"/>
        <v>1853</v>
      </c>
      <c r="O255" s="66">
        <f t="shared" si="27"/>
        <v>0.16077898550724637</v>
      </c>
      <c r="P255" s="65">
        <f>VLOOKUP(C255,'5th Cycle APR Raw Data-Last'!$A$3:$S$1377,14,FALSE)</f>
        <v>2574</v>
      </c>
      <c r="Q255" s="65">
        <f>SUMIF('5th Cycle APR Raw Data-Last'!$A$3:$A$1377,'5th Cycle Summary-Final2'!$C255,'5th Cycle APR Raw Data-Last'!$O$3:$O$1377)</f>
        <v>1726</v>
      </c>
      <c r="R255" s="65">
        <f t="shared" si="28"/>
        <v>848</v>
      </c>
      <c r="S255" s="66">
        <f t="shared" si="29"/>
        <v>0.67055167055167053</v>
      </c>
      <c r="T255" s="65">
        <f>VLOOKUP(C255,'5th Cycle APR Raw Data-Last'!$A$3:$S$1377,16,FALSE)</f>
        <v>5913</v>
      </c>
      <c r="U255" s="65">
        <f>SUMIF('5th Cycle APR Raw Data-Last'!$A$3:$A$1377,'5th Cycle Summary-Final2'!$C255,'5th Cycle APR Raw Data-Last'!$Q$3:$Q$1377)</f>
        <v>1082</v>
      </c>
      <c r="V255" s="65">
        <f t="shared" si="30"/>
        <v>4831</v>
      </c>
      <c r="W255" s="66">
        <f t="shared" si="31"/>
        <v>0.18298663960764416</v>
      </c>
      <c r="X255" s="65">
        <f>VLOOKUP(C255,'5th Cycle APR Raw Data-Last'!$A$3:$S$1377,18,FALSE)</f>
        <v>13844</v>
      </c>
      <c r="Y255" s="65">
        <f>SUMIF('5th Cycle APR Raw Data-Last'!$A$3:$A$1377,'5th Cycle Summary-Final2'!$C255,'5th Cycle APR Raw Data-Last'!$S$3:$S$1377)</f>
        <v>3360</v>
      </c>
      <c r="Z255" s="65">
        <f t="shared" si="32"/>
        <v>10484</v>
      </c>
      <c r="AA255"/>
    </row>
    <row r="256" spans="1:27" s="2" customFormat="1" ht="12.75" customHeight="1" x14ac:dyDescent="0.2">
      <c r="A256" s="2" t="s">
        <v>78</v>
      </c>
      <c r="B256" s="2" t="s">
        <v>32</v>
      </c>
      <c r="C256" s="10" t="s">
        <v>259</v>
      </c>
      <c r="D256" s="65">
        <f>VLOOKUP(C256,'5th Cycle APR Raw Data-Last'!$A$3:$S$1377,6,FALSE)</f>
        <v>3149</v>
      </c>
      <c r="E256" s="65">
        <f>SUMIF('5th Cycle APR Raw Data-Last'!$A$3:$A$1377,'5th Cycle Summary-Final2'!$C256,'5th Cycle APR Raw Data-Last'!G$3:G$1377)</f>
        <v>0</v>
      </c>
      <c r="F256" s="65">
        <f>SUMIF('5th Cycle APR Raw Data-Last'!$A$3:$A$1377,'5th Cycle Summary-Final2'!$C256,'5th Cycle APR Raw Data-Last'!H$3:H$1377)</f>
        <v>0</v>
      </c>
      <c r="G256" s="65">
        <f>SUMIF('5th Cycle APR Raw Data-Last'!$A$3:$A$1377,'5th Cycle Summary-Final2'!$C256,'5th Cycle APR Raw Data-Last'!I$3:I$1377)</f>
        <v>0</v>
      </c>
      <c r="H256" s="65">
        <f t="shared" si="33"/>
        <v>3149</v>
      </c>
      <c r="I256" s="66">
        <f t="shared" si="34"/>
        <v>0</v>
      </c>
      <c r="J256" s="65">
        <f>VLOOKUP(C256,'5th Cycle APR Raw Data-Last'!$A$3:$S$1377,10,FALSE)</f>
        <v>2208</v>
      </c>
      <c r="K256" s="65">
        <f>SUMIF('5th Cycle APR Raw Data-Last'!$A$3:$A$1377,'5th Cycle Summary-Final2'!$C256,'5th Cycle APR Raw Data-Last'!K$3:K$1377)</f>
        <v>0</v>
      </c>
      <c r="L256" s="65">
        <f>SUMIF('5th Cycle APR Raw Data-Last'!$A$3:$A$1377,'5th Cycle Summary-Final2'!$C256,'5th Cycle APR Raw Data-Last'!L$3:L$1377)</f>
        <v>0</v>
      </c>
      <c r="M256" s="65">
        <f>SUMIF('5th Cycle APR Raw Data-Last'!$A$3:$A$1377,'5th Cycle Summary-Final2'!$C256,'5th Cycle APR Raw Data-Last'!M$3:M$1377)</f>
        <v>0</v>
      </c>
      <c r="N256" s="65">
        <f t="shared" si="35"/>
        <v>2208</v>
      </c>
      <c r="O256" s="66">
        <f t="shared" si="27"/>
        <v>0</v>
      </c>
      <c r="P256" s="65">
        <f>VLOOKUP(C256,'5th Cycle APR Raw Data-Last'!$A$3:$S$1377,14,FALSE)</f>
        <v>2574</v>
      </c>
      <c r="Q256" s="65">
        <f>SUMIF('5th Cycle APR Raw Data-Last'!$A$3:$A$1377,'5th Cycle Summary-Final2'!$C256,'5th Cycle APR Raw Data-Last'!$O$3:$O$1377)</f>
        <v>377</v>
      </c>
      <c r="R256" s="65">
        <f t="shared" si="28"/>
        <v>2197</v>
      </c>
      <c r="S256" s="66">
        <f t="shared" si="29"/>
        <v>0.14646464646464646</v>
      </c>
      <c r="T256" s="65">
        <f>VLOOKUP(C256,'5th Cycle APR Raw Data-Last'!$A$3:$S$1377,16,FALSE)</f>
        <v>5913</v>
      </c>
      <c r="U256" s="65">
        <f>SUMIF('5th Cycle APR Raw Data-Last'!$A$3:$A$1377,'5th Cycle Summary-Final2'!$C256,'5th Cycle APR Raw Data-Last'!$Q$3:$Q$1377)</f>
        <v>690</v>
      </c>
      <c r="V256" s="65">
        <f t="shared" si="30"/>
        <v>5223</v>
      </c>
      <c r="W256" s="66">
        <f t="shared" si="31"/>
        <v>0.11669203450025367</v>
      </c>
      <c r="X256" s="65">
        <f>VLOOKUP(C256,'5th Cycle APR Raw Data-Last'!$A$3:$S$1377,18,FALSE)</f>
        <v>13844</v>
      </c>
      <c r="Y256" s="65">
        <f>SUMIF('5th Cycle APR Raw Data-Last'!$A$3:$A$1377,'5th Cycle Summary-Final2'!$C256,'5th Cycle APR Raw Data-Last'!$S$3:$S$1377)</f>
        <v>1067</v>
      </c>
      <c r="Z256" s="65">
        <f t="shared" si="32"/>
        <v>12777</v>
      </c>
      <c r="AA256"/>
    </row>
    <row r="257" spans="1:27" s="2" customFormat="1" ht="12.75" customHeight="1" x14ac:dyDescent="0.2">
      <c r="A257" s="2" t="s">
        <v>152</v>
      </c>
      <c r="B257" s="2" t="s">
        <v>26</v>
      </c>
      <c r="C257" s="10" t="s">
        <v>151</v>
      </c>
      <c r="D257" s="65">
        <f>VLOOKUP(C257,'5th Cycle APR Raw Data-Last'!$A$3:$S$1377,6,FALSE)</f>
        <v>671</v>
      </c>
      <c r="E257" s="65">
        <f>SUMIF('5th Cycle APR Raw Data-Last'!$A$3:$A$1377,'5th Cycle Summary-Final2'!$C257,'5th Cycle APR Raw Data-Last'!G$3:G$1377)</f>
        <v>0</v>
      </c>
      <c r="F257" s="65">
        <f>SUMIF('5th Cycle APR Raw Data-Last'!$A$3:$A$1377,'5th Cycle Summary-Final2'!$C257,'5th Cycle APR Raw Data-Last'!H$3:H$1377)</f>
        <v>0</v>
      </c>
      <c r="G257" s="65">
        <f>SUMIF('5th Cycle APR Raw Data-Last'!$A$3:$A$1377,'5th Cycle Summary-Final2'!$C257,'5th Cycle APR Raw Data-Last'!I$3:I$1377)</f>
        <v>0</v>
      </c>
      <c r="H257" s="65">
        <f t="shared" si="33"/>
        <v>671</v>
      </c>
      <c r="I257" s="66">
        <f t="shared" si="34"/>
        <v>0</v>
      </c>
      <c r="J257" s="65">
        <f>VLOOKUP(C257,'5th Cycle APR Raw Data-Last'!$A$3:$S$1377,10,FALSE)</f>
        <v>518</v>
      </c>
      <c r="K257" s="65">
        <f>SUMIF('5th Cycle APR Raw Data-Last'!$A$3:$A$1377,'5th Cycle Summary-Final2'!$C257,'5th Cycle APR Raw Data-Last'!K$3:K$1377)</f>
        <v>0</v>
      </c>
      <c r="L257" s="65">
        <f>SUMIF('5th Cycle APR Raw Data-Last'!$A$3:$A$1377,'5th Cycle Summary-Final2'!$C257,'5th Cycle APR Raw Data-Last'!L$3:L$1377)</f>
        <v>0</v>
      </c>
      <c r="M257" s="65">
        <f>SUMIF('5th Cycle APR Raw Data-Last'!$A$3:$A$1377,'5th Cycle Summary-Final2'!$C257,'5th Cycle APR Raw Data-Last'!M$3:M$1377)</f>
        <v>0</v>
      </c>
      <c r="N257" s="65">
        <f t="shared" si="35"/>
        <v>518</v>
      </c>
      <c r="O257" s="66">
        <f t="shared" si="27"/>
        <v>0</v>
      </c>
      <c r="P257" s="65">
        <f>VLOOKUP(C257,'5th Cycle APR Raw Data-Last'!$A$3:$S$1377,14,FALSE)</f>
        <v>610</v>
      </c>
      <c r="Q257" s="65">
        <f>SUMIF('5th Cycle APR Raw Data-Last'!$A$3:$A$1377,'5th Cycle Summary-Final2'!$C257,'5th Cycle APR Raw Data-Last'!$O$3:$O$1377)</f>
        <v>103</v>
      </c>
      <c r="R257" s="65">
        <f t="shared" si="28"/>
        <v>507</v>
      </c>
      <c r="S257" s="66">
        <f t="shared" si="29"/>
        <v>0.16885245901639345</v>
      </c>
      <c r="T257" s="65">
        <f>VLOOKUP(C257,'5th Cycle APR Raw Data-Last'!$A$3:$S$1377,16,FALSE)</f>
        <v>1251</v>
      </c>
      <c r="U257" s="65">
        <f>SUMIF('5th Cycle APR Raw Data-Last'!$A$3:$A$1377,'5th Cycle Summary-Final2'!$C257,'5th Cycle APR Raw Data-Last'!$Q$3:$Q$1377)</f>
        <v>374</v>
      </c>
      <c r="V257" s="65">
        <f t="shared" si="30"/>
        <v>877</v>
      </c>
      <c r="W257" s="66">
        <f t="shared" si="31"/>
        <v>0.29896083133493206</v>
      </c>
      <c r="X257" s="65">
        <f>VLOOKUP(C257,'5th Cycle APR Raw Data-Last'!$A$3:$S$1377,18,FALSE)</f>
        <v>3050</v>
      </c>
      <c r="Y257" s="65">
        <f>SUMIF('5th Cycle APR Raw Data-Last'!$A$3:$A$1377,'5th Cycle Summary-Final2'!$C257,'5th Cycle APR Raw Data-Last'!$S$3:$S$1377)</f>
        <v>477</v>
      </c>
      <c r="Z257" s="65">
        <f t="shared" si="32"/>
        <v>2573</v>
      </c>
      <c r="AA257"/>
    </row>
    <row r="258" spans="1:27" s="2" customFormat="1" ht="12.75" customHeight="1" x14ac:dyDescent="0.2">
      <c r="A258" s="2" t="s">
        <v>152</v>
      </c>
      <c r="B258" s="2" t="s">
        <v>26</v>
      </c>
      <c r="C258" s="10" t="s">
        <v>262</v>
      </c>
      <c r="D258" s="65">
        <f>VLOOKUP(C258,'5th Cycle APR Raw Data-Last'!$A$3:$S$1377,6,FALSE)</f>
        <v>10</v>
      </c>
      <c r="E258" s="65">
        <f>SUMIF('5th Cycle APR Raw Data-Last'!$A$3:$A$1377,'5th Cycle Summary-Final2'!$C258,'5th Cycle APR Raw Data-Last'!G$3:G$1377)</f>
        <v>0</v>
      </c>
      <c r="F258" s="65">
        <f>SUMIF('5th Cycle APR Raw Data-Last'!$A$3:$A$1377,'5th Cycle Summary-Final2'!$C258,'5th Cycle APR Raw Data-Last'!H$3:H$1377)</f>
        <v>0</v>
      </c>
      <c r="G258" s="65">
        <f>SUMIF('5th Cycle APR Raw Data-Last'!$A$3:$A$1377,'5th Cycle Summary-Final2'!$C258,'5th Cycle APR Raw Data-Last'!I$3:I$1377)</f>
        <v>0</v>
      </c>
      <c r="H258" s="65">
        <f t="shared" si="33"/>
        <v>10</v>
      </c>
      <c r="I258" s="66">
        <f t="shared" si="34"/>
        <v>0</v>
      </c>
      <c r="J258" s="65">
        <f>VLOOKUP(C258,'5th Cycle APR Raw Data-Last'!$A$3:$S$1377,10,FALSE)</f>
        <v>6</v>
      </c>
      <c r="K258" s="65">
        <f>SUMIF('5th Cycle APR Raw Data-Last'!$A$3:$A$1377,'5th Cycle Summary-Final2'!$C258,'5th Cycle APR Raw Data-Last'!K$3:K$1377)</f>
        <v>0</v>
      </c>
      <c r="L258" s="65">
        <f>SUMIF('5th Cycle APR Raw Data-Last'!$A$3:$A$1377,'5th Cycle Summary-Final2'!$C258,'5th Cycle APR Raw Data-Last'!L$3:L$1377)</f>
        <v>0</v>
      </c>
      <c r="M258" s="65">
        <f>SUMIF('5th Cycle APR Raw Data-Last'!$A$3:$A$1377,'5th Cycle Summary-Final2'!$C258,'5th Cycle APR Raw Data-Last'!M$3:M$1377)</f>
        <v>0</v>
      </c>
      <c r="N258" s="65">
        <f t="shared" si="35"/>
        <v>6</v>
      </c>
      <c r="O258" s="66">
        <f t="shared" si="27"/>
        <v>0</v>
      </c>
      <c r="P258" s="65">
        <f>VLOOKUP(C258,'5th Cycle APR Raw Data-Last'!$A$3:$S$1377,14,FALSE)</f>
        <v>8</v>
      </c>
      <c r="Q258" s="65">
        <f>SUMIF('5th Cycle APR Raw Data-Last'!$A$3:$A$1377,'5th Cycle Summary-Final2'!$C258,'5th Cycle APR Raw Data-Last'!$O$3:$O$1377)</f>
        <v>2</v>
      </c>
      <c r="R258" s="65">
        <f t="shared" si="28"/>
        <v>6</v>
      </c>
      <c r="S258" s="66">
        <f t="shared" si="29"/>
        <v>0.25</v>
      </c>
      <c r="T258" s="65">
        <f>VLOOKUP(C258,'5th Cycle APR Raw Data-Last'!$A$3:$S$1377,16,FALSE)</f>
        <v>17</v>
      </c>
      <c r="U258" s="65">
        <f>SUMIF('5th Cycle APR Raw Data-Last'!$A$3:$A$1377,'5th Cycle Summary-Final2'!$C258,'5th Cycle APR Raw Data-Last'!$Q$3:$Q$1377)</f>
        <v>17</v>
      </c>
      <c r="V258" s="65">
        <f t="shared" si="30"/>
        <v>0</v>
      </c>
      <c r="W258" s="66">
        <f t="shared" si="31"/>
        <v>1</v>
      </c>
      <c r="X258" s="65">
        <f>VLOOKUP(C258,'5th Cycle APR Raw Data-Last'!$A$3:$S$1377,18,FALSE)</f>
        <v>41</v>
      </c>
      <c r="Y258" s="65">
        <f>SUMIF('5th Cycle APR Raw Data-Last'!$A$3:$A$1377,'5th Cycle Summary-Final2'!$C258,'5th Cycle APR Raw Data-Last'!$S$3:$S$1377)</f>
        <v>19</v>
      </c>
      <c r="Z258" s="65">
        <f t="shared" si="32"/>
        <v>22</v>
      </c>
      <c r="AA258"/>
    </row>
    <row r="259" spans="1:27" s="2" customFormat="1" ht="12.75" customHeight="1" x14ac:dyDescent="0.2">
      <c r="A259" s="2" t="s">
        <v>2</v>
      </c>
      <c r="B259" s="2" t="s">
        <v>3</v>
      </c>
      <c r="C259" s="10" t="s">
        <v>22</v>
      </c>
      <c r="D259" s="65">
        <f>VLOOKUP(C259,'5th Cycle APR Raw Data-Last'!$A$3:$S$1377,6,FALSE)</f>
        <v>764</v>
      </c>
      <c r="E259" s="65">
        <f>SUMIF('5th Cycle APR Raw Data-Last'!$A$3:$A$1377,'5th Cycle Summary-Final2'!$C259,'5th Cycle APR Raw Data-Last'!G$3:G$1377)</f>
        <v>0</v>
      </c>
      <c r="F259" s="65">
        <f>SUMIF('5th Cycle APR Raw Data-Last'!$A$3:$A$1377,'5th Cycle Summary-Final2'!$C259,'5th Cycle APR Raw Data-Last'!H$3:H$1377)</f>
        <v>0</v>
      </c>
      <c r="G259" s="65">
        <f>SUMIF('5th Cycle APR Raw Data-Last'!$A$3:$A$1377,'5th Cycle Summary-Final2'!$C259,'5th Cycle APR Raw Data-Last'!I$3:I$1377)</f>
        <v>0</v>
      </c>
      <c r="H259" s="65">
        <f t="shared" si="33"/>
        <v>764</v>
      </c>
      <c r="I259" s="66">
        <f t="shared" si="34"/>
        <v>0</v>
      </c>
      <c r="J259" s="65">
        <f>VLOOKUP(C259,'5th Cycle APR Raw Data-Last'!$A$3:$S$1377,10,FALSE)</f>
        <v>541</v>
      </c>
      <c r="K259" s="65">
        <f>SUMIF('5th Cycle APR Raw Data-Last'!$A$3:$A$1377,'5th Cycle Summary-Final2'!$C259,'5th Cycle APR Raw Data-Last'!K$3:K$1377)</f>
        <v>0</v>
      </c>
      <c r="L259" s="65">
        <f>SUMIF('5th Cycle APR Raw Data-Last'!$A$3:$A$1377,'5th Cycle Summary-Final2'!$C259,'5th Cycle APR Raw Data-Last'!L$3:L$1377)</f>
        <v>0</v>
      </c>
      <c r="M259" s="65">
        <f>SUMIF('5th Cycle APR Raw Data-Last'!$A$3:$A$1377,'5th Cycle Summary-Final2'!$C259,'5th Cycle APR Raw Data-Last'!M$3:M$1377)</f>
        <v>0</v>
      </c>
      <c r="N259" s="65">
        <f t="shared" si="35"/>
        <v>541</v>
      </c>
      <c r="O259" s="66">
        <f t="shared" si="27"/>
        <v>0</v>
      </c>
      <c r="P259" s="65">
        <f>VLOOKUP(C259,'5th Cycle APR Raw Data-Last'!$A$3:$S$1377,14,FALSE)</f>
        <v>622</v>
      </c>
      <c r="Q259" s="65">
        <f>SUMIF('5th Cycle APR Raw Data-Last'!$A$3:$A$1377,'5th Cycle Summary-Final2'!$C259,'5th Cycle APR Raw Data-Last'!$O$3:$O$1377)</f>
        <v>0</v>
      </c>
      <c r="R259" s="65">
        <f t="shared" si="28"/>
        <v>622</v>
      </c>
      <c r="S259" s="66">
        <f t="shared" si="29"/>
        <v>0</v>
      </c>
      <c r="T259" s="65">
        <f>VLOOKUP(C259,'5th Cycle APR Raw Data-Last'!$A$3:$S$1377,16,FALSE)</f>
        <v>1407</v>
      </c>
      <c r="U259" s="65">
        <f>SUMIF('5th Cycle APR Raw Data-Last'!$A$3:$A$1377,'5th Cycle Summary-Final2'!$C259,'5th Cycle APR Raw Data-Last'!$Q$3:$Q$1377)</f>
        <v>0</v>
      </c>
      <c r="V259" s="65">
        <f t="shared" si="30"/>
        <v>1407</v>
      </c>
      <c r="W259" s="66">
        <f t="shared" si="31"/>
        <v>0</v>
      </c>
      <c r="X259" s="65">
        <f>VLOOKUP(C259,'5th Cycle APR Raw Data-Last'!$A$3:$S$1377,18,FALSE)</f>
        <v>3334</v>
      </c>
      <c r="Y259" s="65">
        <f>SUMIF('5th Cycle APR Raw Data-Last'!$A$3:$A$1377,'5th Cycle Summary-Final2'!$C259,'5th Cycle APR Raw Data-Last'!$S$3:$S$1377)</f>
        <v>0</v>
      </c>
      <c r="Z259" s="65">
        <f t="shared" si="32"/>
        <v>3334</v>
      </c>
      <c r="AA259"/>
    </row>
    <row r="260" spans="1:27" s="2" customFormat="1" ht="12.75" customHeight="1" x14ac:dyDescent="0.2">
      <c r="A260" s="2" t="s">
        <v>2</v>
      </c>
      <c r="B260" s="2" t="s">
        <v>3</v>
      </c>
      <c r="C260" s="10" t="s">
        <v>939</v>
      </c>
      <c r="D260" s="65">
        <f>VLOOKUP(C260,'5th Cycle APR Raw Data-Last'!$A$3:$S$1377,6,FALSE)</f>
        <v>188</v>
      </c>
      <c r="E260" s="65">
        <f>SUMIF('5th Cycle APR Raw Data-Last'!$A$3:$A$1377,'5th Cycle Summary-Final2'!$C260,'5th Cycle APR Raw Data-Last'!G$3:G$1377)</f>
        <v>0</v>
      </c>
      <c r="F260" s="65">
        <f>SUMIF('5th Cycle APR Raw Data-Last'!$A$3:$A$1377,'5th Cycle Summary-Final2'!$C260,'5th Cycle APR Raw Data-Last'!H$3:H$1377)</f>
        <v>0</v>
      </c>
      <c r="G260" s="65">
        <f>SUMIF('5th Cycle APR Raw Data-Last'!$A$3:$A$1377,'5th Cycle Summary-Final2'!$C260,'5th Cycle APR Raw Data-Last'!I$3:I$1377)</f>
        <v>0</v>
      </c>
      <c r="H260" s="65">
        <f t="shared" si="33"/>
        <v>188</v>
      </c>
      <c r="I260" s="66">
        <f t="shared" si="34"/>
        <v>0</v>
      </c>
      <c r="J260" s="65">
        <f>VLOOKUP(C260,'5th Cycle APR Raw Data-Last'!$A$3:$S$1377,10,FALSE)</f>
        <v>138</v>
      </c>
      <c r="K260" s="65">
        <f>SUMIF('5th Cycle APR Raw Data-Last'!$A$3:$A$1377,'5th Cycle Summary-Final2'!$C260,'5th Cycle APR Raw Data-Last'!K$3:K$1377)</f>
        <v>0</v>
      </c>
      <c r="L260" s="65">
        <f>SUMIF('5th Cycle APR Raw Data-Last'!$A$3:$A$1377,'5th Cycle Summary-Final2'!$C260,'5th Cycle APR Raw Data-Last'!L$3:L$1377)</f>
        <v>0</v>
      </c>
      <c r="M260" s="65">
        <f>SUMIF('5th Cycle APR Raw Data-Last'!$A$3:$A$1377,'5th Cycle Summary-Final2'!$C260,'5th Cycle APR Raw Data-Last'!M$3:M$1377)</f>
        <v>0</v>
      </c>
      <c r="N260" s="65">
        <f t="shared" si="35"/>
        <v>138</v>
      </c>
      <c r="O260" s="66">
        <f t="shared" ref="O260:O323" si="36">K260/J260</f>
        <v>0</v>
      </c>
      <c r="P260" s="65">
        <f>VLOOKUP(C260,'5th Cycle APR Raw Data-Last'!$A$3:$S$1377,14,FALSE)</f>
        <v>154</v>
      </c>
      <c r="Q260" s="65">
        <f>SUMIF('5th Cycle APR Raw Data-Last'!$A$3:$A$1377,'5th Cycle Summary-Final2'!$C260,'5th Cycle APR Raw Data-Last'!$O$3:$O$1377)</f>
        <v>2</v>
      </c>
      <c r="R260" s="65">
        <f t="shared" ref="R260:R323" si="37">IF(P260-Q260&gt;0,P260-Q260,0)</f>
        <v>152</v>
      </c>
      <c r="S260" s="66">
        <f t="shared" ref="S260:S323" si="38">Q260/P260</f>
        <v>1.2987012987012988E-2</v>
      </c>
      <c r="T260" s="65">
        <f>VLOOKUP(C260,'5th Cycle APR Raw Data-Last'!$A$3:$S$1377,16,FALSE)</f>
        <v>363</v>
      </c>
      <c r="U260" s="65">
        <f>SUMIF('5th Cycle APR Raw Data-Last'!$A$3:$A$1377,'5th Cycle Summary-Final2'!$C260,'5th Cycle APR Raw Data-Last'!$Q$3:$Q$1377)</f>
        <v>1</v>
      </c>
      <c r="V260" s="65">
        <f t="shared" ref="V260:V323" si="39">IF(T260-U260&gt;0,T260-U260,0)</f>
        <v>362</v>
      </c>
      <c r="W260" s="66">
        <f t="shared" ref="W260:W323" si="40">U260/T260</f>
        <v>2.7548209366391185E-3</v>
      </c>
      <c r="X260" s="65">
        <f>VLOOKUP(C260,'5th Cycle APR Raw Data-Last'!$A$3:$S$1377,18,FALSE)</f>
        <v>843</v>
      </c>
      <c r="Y260" s="65">
        <f>SUMIF('5th Cycle APR Raw Data-Last'!$A$3:$A$1377,'5th Cycle Summary-Final2'!$C260,'5th Cycle APR Raw Data-Last'!$S$3:$S$1377)</f>
        <v>3</v>
      </c>
      <c r="Z260" s="65">
        <f t="shared" ref="Z260:Z323" si="41">H260+N260+R260+V260</f>
        <v>840</v>
      </c>
      <c r="AA260"/>
    </row>
    <row r="261" spans="1:27" s="2" customFormat="1" ht="12.75" customHeight="1" x14ac:dyDescent="0.2">
      <c r="A261" s="2" t="s">
        <v>2</v>
      </c>
      <c r="B261" s="2" t="s">
        <v>3</v>
      </c>
      <c r="C261" s="10" t="s">
        <v>74</v>
      </c>
      <c r="D261" s="65">
        <f>VLOOKUP(C261,'5th Cycle APR Raw Data-Last'!$A$3:$S$1377,6,FALSE)</f>
        <v>739</v>
      </c>
      <c r="E261" s="65">
        <f>SUMIF('5th Cycle APR Raw Data-Last'!$A$3:$A$1377,'5th Cycle Summary-Final2'!$C261,'5th Cycle APR Raw Data-Last'!G$3:G$1377)</f>
        <v>135</v>
      </c>
      <c r="F261" s="65">
        <f>SUMIF('5th Cycle APR Raw Data-Last'!$A$3:$A$1377,'5th Cycle Summary-Final2'!$C261,'5th Cycle APR Raw Data-Last'!H$3:H$1377)</f>
        <v>135</v>
      </c>
      <c r="G261" s="65">
        <f>SUMIF('5th Cycle APR Raw Data-Last'!$A$3:$A$1377,'5th Cycle Summary-Final2'!$C261,'5th Cycle APR Raw Data-Last'!I$3:I$1377)</f>
        <v>0</v>
      </c>
      <c r="H261" s="65">
        <f t="shared" ref="H261:H324" si="42">IF(D261-E261&gt;0,D261-E261,0)</f>
        <v>604</v>
      </c>
      <c r="I261" s="66">
        <f t="shared" ref="I261:I324" si="43">E261/D261</f>
        <v>0.18267929634641408</v>
      </c>
      <c r="J261" s="65">
        <f>VLOOKUP(C261,'5th Cycle APR Raw Data-Last'!$A$3:$S$1377,10,FALSE)</f>
        <v>513</v>
      </c>
      <c r="K261" s="65">
        <f>SUMIF('5th Cycle APR Raw Data-Last'!$A$3:$A$1377,'5th Cycle Summary-Final2'!$C261,'5th Cycle APR Raw Data-Last'!K$3:K$1377)</f>
        <v>0</v>
      </c>
      <c r="L261" s="65">
        <f>SUMIF('5th Cycle APR Raw Data-Last'!$A$3:$A$1377,'5th Cycle Summary-Final2'!$C261,'5th Cycle APR Raw Data-Last'!L$3:L$1377)</f>
        <v>0</v>
      </c>
      <c r="M261" s="65">
        <f>SUMIF('5th Cycle APR Raw Data-Last'!$A$3:$A$1377,'5th Cycle Summary-Final2'!$C261,'5th Cycle APR Raw Data-Last'!M$3:M$1377)</f>
        <v>0</v>
      </c>
      <c r="N261" s="65">
        <f t="shared" ref="N261:N324" si="44">IF(J261-K261&gt;0,J261-K261,0)</f>
        <v>513</v>
      </c>
      <c r="O261" s="66">
        <f t="shared" si="36"/>
        <v>0</v>
      </c>
      <c r="P261" s="65">
        <f>VLOOKUP(C261,'5th Cycle APR Raw Data-Last'!$A$3:$S$1377,14,FALSE)</f>
        <v>581</v>
      </c>
      <c r="Q261" s="65">
        <f>SUMIF('5th Cycle APR Raw Data-Last'!$A$3:$A$1377,'5th Cycle Summary-Final2'!$C261,'5th Cycle APR Raw Data-Last'!$O$3:$O$1377)</f>
        <v>0</v>
      </c>
      <c r="R261" s="65">
        <f t="shared" si="37"/>
        <v>581</v>
      </c>
      <c r="S261" s="66">
        <f t="shared" si="38"/>
        <v>0</v>
      </c>
      <c r="T261" s="65">
        <f>VLOOKUP(C261,'5th Cycle APR Raw Data-Last'!$A$3:$S$1377,16,FALSE)</f>
        <v>833</v>
      </c>
      <c r="U261" s="65">
        <f>SUMIF('5th Cycle APR Raw Data-Last'!$A$3:$A$1377,'5th Cycle Summary-Final2'!$C261,'5th Cycle APR Raw Data-Last'!$Q$3:$Q$1377)</f>
        <v>1314</v>
      </c>
      <c r="V261" s="65">
        <f t="shared" si="39"/>
        <v>0</v>
      </c>
      <c r="W261" s="66">
        <f t="shared" si="40"/>
        <v>1.5774309723889557</v>
      </c>
      <c r="X261" s="65">
        <f>VLOOKUP(C261,'5th Cycle APR Raw Data-Last'!$A$3:$S$1377,18,FALSE)</f>
        <v>2666</v>
      </c>
      <c r="Y261" s="65">
        <f>SUMIF('5th Cycle APR Raw Data-Last'!$A$3:$A$1377,'5th Cycle Summary-Final2'!$C261,'5th Cycle APR Raw Data-Last'!$S$3:$S$1377)</f>
        <v>1449</v>
      </c>
      <c r="Z261" s="65">
        <f t="shared" si="41"/>
        <v>1698</v>
      </c>
      <c r="AA261"/>
    </row>
    <row r="262" spans="1:27" s="2" customFormat="1" ht="12.75" customHeight="1" x14ac:dyDescent="0.2">
      <c r="A262" s="2" t="s">
        <v>2</v>
      </c>
      <c r="B262" s="2" t="s">
        <v>3</v>
      </c>
      <c r="C262" s="10" t="s">
        <v>75</v>
      </c>
      <c r="D262" s="65">
        <f>VLOOKUP(C262,'5th Cycle APR Raw Data-Last'!$A$3:$S$1377,6,FALSE)</f>
        <v>217</v>
      </c>
      <c r="E262" s="65">
        <f>SUMIF('5th Cycle APR Raw Data-Last'!$A$3:$A$1377,'5th Cycle Summary-Final2'!$C262,'5th Cycle APR Raw Data-Last'!G$3:G$1377)</f>
        <v>0</v>
      </c>
      <c r="F262" s="65">
        <f>SUMIF('5th Cycle APR Raw Data-Last'!$A$3:$A$1377,'5th Cycle Summary-Final2'!$C262,'5th Cycle APR Raw Data-Last'!H$3:H$1377)</f>
        <v>0</v>
      </c>
      <c r="G262" s="65">
        <f>SUMIF('5th Cycle APR Raw Data-Last'!$A$3:$A$1377,'5th Cycle Summary-Final2'!$C262,'5th Cycle APR Raw Data-Last'!I$3:I$1377)</f>
        <v>0</v>
      </c>
      <c r="H262" s="65">
        <f t="shared" si="42"/>
        <v>217</v>
      </c>
      <c r="I262" s="66">
        <f t="shared" si="43"/>
        <v>0</v>
      </c>
      <c r="J262" s="65">
        <f>VLOOKUP(C262,'5th Cycle APR Raw Data-Last'!$A$3:$S$1377,10,FALSE)</f>
        <v>148</v>
      </c>
      <c r="K262" s="65">
        <f>SUMIF('5th Cycle APR Raw Data-Last'!$A$3:$A$1377,'5th Cycle Summary-Final2'!$C262,'5th Cycle APR Raw Data-Last'!K$3:K$1377)</f>
        <v>0</v>
      </c>
      <c r="L262" s="65">
        <f>SUMIF('5th Cycle APR Raw Data-Last'!$A$3:$A$1377,'5th Cycle Summary-Final2'!$C262,'5th Cycle APR Raw Data-Last'!L$3:L$1377)</f>
        <v>0</v>
      </c>
      <c r="M262" s="65">
        <f>SUMIF('5th Cycle APR Raw Data-Last'!$A$3:$A$1377,'5th Cycle Summary-Final2'!$C262,'5th Cycle APR Raw Data-Last'!M$3:M$1377)</f>
        <v>0</v>
      </c>
      <c r="N262" s="65">
        <f t="shared" si="44"/>
        <v>148</v>
      </c>
      <c r="O262" s="66">
        <f t="shared" si="36"/>
        <v>0</v>
      </c>
      <c r="P262" s="65">
        <f>VLOOKUP(C262,'5th Cycle APR Raw Data-Last'!$A$3:$S$1377,14,FALSE)</f>
        <v>164</v>
      </c>
      <c r="Q262" s="65">
        <f>SUMIF('5th Cycle APR Raw Data-Last'!$A$3:$A$1377,'5th Cycle Summary-Final2'!$C262,'5th Cycle APR Raw Data-Last'!$O$3:$O$1377)</f>
        <v>1322</v>
      </c>
      <c r="R262" s="65">
        <f t="shared" si="37"/>
        <v>0</v>
      </c>
      <c r="S262" s="66">
        <f t="shared" si="38"/>
        <v>8.0609756097560972</v>
      </c>
      <c r="T262" s="65">
        <f>VLOOKUP(C262,'5th Cycle APR Raw Data-Last'!$A$3:$S$1377,16,FALSE)</f>
        <v>333</v>
      </c>
      <c r="U262" s="65">
        <f>SUMIF('5th Cycle APR Raw Data-Last'!$A$3:$A$1377,'5th Cycle Summary-Final2'!$C262,'5th Cycle APR Raw Data-Last'!$Q$3:$Q$1377)</f>
        <v>588</v>
      </c>
      <c r="V262" s="65">
        <f t="shared" si="39"/>
        <v>0</v>
      </c>
      <c r="W262" s="66">
        <f t="shared" si="40"/>
        <v>1.7657657657657657</v>
      </c>
      <c r="X262" s="65">
        <f>VLOOKUP(C262,'5th Cycle APR Raw Data-Last'!$A$3:$S$1377,18,FALSE)</f>
        <v>862</v>
      </c>
      <c r="Y262" s="65">
        <f>SUMIF('5th Cycle APR Raw Data-Last'!$A$3:$A$1377,'5th Cycle Summary-Final2'!$C262,'5th Cycle APR Raw Data-Last'!$S$3:$S$1377)</f>
        <v>1910</v>
      </c>
      <c r="Z262" s="65">
        <f t="shared" si="41"/>
        <v>365</v>
      </c>
      <c r="AA262"/>
    </row>
    <row r="263" spans="1:27" s="2" customFormat="1" ht="12.75" customHeight="1" x14ac:dyDescent="0.2">
      <c r="A263" s="2" t="s">
        <v>2</v>
      </c>
      <c r="B263" s="2" t="s">
        <v>3</v>
      </c>
      <c r="C263" s="10" t="s">
        <v>87</v>
      </c>
      <c r="D263" s="65">
        <f>VLOOKUP(C263,'5th Cycle APR Raw Data-Last'!$A$3:$S$1377,6,FALSE)</f>
        <v>443</v>
      </c>
      <c r="E263" s="65">
        <f>SUMIF('5th Cycle APR Raw Data-Last'!$A$3:$A$1377,'5th Cycle Summary-Final2'!$C263,'5th Cycle APR Raw Data-Last'!G$3:G$1377)</f>
        <v>0</v>
      </c>
      <c r="F263" s="65">
        <f>SUMIF('5th Cycle APR Raw Data-Last'!$A$3:$A$1377,'5th Cycle Summary-Final2'!$C263,'5th Cycle APR Raw Data-Last'!H$3:H$1377)</f>
        <v>0</v>
      </c>
      <c r="G263" s="65">
        <f>SUMIF('5th Cycle APR Raw Data-Last'!$A$3:$A$1377,'5th Cycle Summary-Final2'!$C263,'5th Cycle APR Raw Data-Last'!I$3:I$1377)</f>
        <v>0</v>
      </c>
      <c r="H263" s="65">
        <f t="shared" si="42"/>
        <v>443</v>
      </c>
      <c r="I263" s="66">
        <f t="shared" si="43"/>
        <v>0</v>
      </c>
      <c r="J263" s="65">
        <f>VLOOKUP(C263,'5th Cycle APR Raw Data-Last'!$A$3:$S$1377,10,FALSE)</f>
        <v>302</v>
      </c>
      <c r="K263" s="65">
        <f>SUMIF('5th Cycle APR Raw Data-Last'!$A$3:$A$1377,'5th Cycle Summary-Final2'!$C263,'5th Cycle APR Raw Data-Last'!K$3:K$1377)</f>
        <v>0</v>
      </c>
      <c r="L263" s="65">
        <f>SUMIF('5th Cycle APR Raw Data-Last'!$A$3:$A$1377,'5th Cycle Summary-Final2'!$C263,'5th Cycle APR Raw Data-Last'!L$3:L$1377)</f>
        <v>0</v>
      </c>
      <c r="M263" s="65">
        <f>SUMIF('5th Cycle APR Raw Data-Last'!$A$3:$A$1377,'5th Cycle Summary-Final2'!$C263,'5th Cycle APR Raw Data-Last'!M$3:M$1377)</f>
        <v>0</v>
      </c>
      <c r="N263" s="65">
        <f t="shared" si="44"/>
        <v>302</v>
      </c>
      <c r="O263" s="66">
        <f t="shared" si="36"/>
        <v>0</v>
      </c>
      <c r="P263" s="65">
        <f>VLOOKUP(C263,'5th Cycle APR Raw Data-Last'!$A$3:$S$1377,14,FALSE)</f>
        <v>347</v>
      </c>
      <c r="Q263" s="65">
        <f>SUMIF('5th Cycle APR Raw Data-Last'!$A$3:$A$1377,'5th Cycle Summary-Final2'!$C263,'5th Cycle APR Raw Data-Last'!$O$3:$O$1377)</f>
        <v>13</v>
      </c>
      <c r="R263" s="65">
        <f t="shared" si="37"/>
        <v>334</v>
      </c>
      <c r="S263" s="66">
        <f t="shared" si="38"/>
        <v>3.7463976945244955E-2</v>
      </c>
      <c r="T263" s="65">
        <f>VLOOKUP(C263,'5th Cycle APR Raw Data-Last'!$A$3:$S$1377,16,FALSE)</f>
        <v>831</v>
      </c>
      <c r="U263" s="65">
        <f>SUMIF('5th Cycle APR Raw Data-Last'!$A$3:$A$1377,'5th Cycle Summary-Final2'!$C263,'5th Cycle APR Raw Data-Last'!$Q$3:$Q$1377)</f>
        <v>58</v>
      </c>
      <c r="V263" s="65">
        <f t="shared" si="39"/>
        <v>773</v>
      </c>
      <c r="W263" s="66">
        <f t="shared" si="40"/>
        <v>6.9795427196149215E-2</v>
      </c>
      <c r="X263" s="65">
        <f>VLOOKUP(C263,'5th Cycle APR Raw Data-Last'!$A$3:$S$1377,18,FALSE)</f>
        <v>1923</v>
      </c>
      <c r="Y263" s="65">
        <f>SUMIF('5th Cycle APR Raw Data-Last'!$A$3:$A$1377,'5th Cycle Summary-Final2'!$C263,'5th Cycle APR Raw Data-Last'!$S$3:$S$1377)</f>
        <v>71</v>
      </c>
      <c r="Z263" s="65">
        <f t="shared" si="41"/>
        <v>1852</v>
      </c>
      <c r="AA263"/>
    </row>
    <row r="264" spans="1:27" s="2" customFormat="1" ht="12.75" customHeight="1" x14ac:dyDescent="0.2">
      <c r="A264" s="2" t="s">
        <v>2</v>
      </c>
      <c r="B264" s="2" t="s">
        <v>3</v>
      </c>
      <c r="C264" s="10" t="s">
        <v>124</v>
      </c>
      <c r="D264" s="65">
        <f>VLOOKUP(C264,'5th Cycle APR Raw Data-Last'!$A$3:$S$1377,6,FALSE)</f>
        <v>1442</v>
      </c>
      <c r="E264" s="65">
        <f>SUMIF('5th Cycle APR Raw Data-Last'!$A$3:$A$1377,'5th Cycle Summary-Final2'!$C264,'5th Cycle APR Raw Data-Last'!G$3:G$1377)</f>
        <v>63</v>
      </c>
      <c r="F264" s="65">
        <f>SUMIF('5th Cycle APR Raw Data-Last'!$A$3:$A$1377,'5th Cycle Summary-Final2'!$C264,'5th Cycle APR Raw Data-Last'!H$3:H$1377)</f>
        <v>63</v>
      </c>
      <c r="G264" s="65">
        <f>SUMIF('5th Cycle APR Raw Data-Last'!$A$3:$A$1377,'5th Cycle Summary-Final2'!$C264,'5th Cycle APR Raw Data-Last'!I$3:I$1377)</f>
        <v>0</v>
      </c>
      <c r="H264" s="65">
        <f t="shared" si="42"/>
        <v>1379</v>
      </c>
      <c r="I264" s="66">
        <f t="shared" si="43"/>
        <v>4.3689320388349516E-2</v>
      </c>
      <c r="J264" s="65">
        <f>VLOOKUP(C264,'5th Cycle APR Raw Data-Last'!$A$3:$S$1377,10,FALSE)</f>
        <v>974</v>
      </c>
      <c r="K264" s="65">
        <f>SUMIF('5th Cycle APR Raw Data-Last'!$A$3:$A$1377,'5th Cycle Summary-Final2'!$C264,'5th Cycle APR Raw Data-Last'!K$3:K$1377)</f>
        <v>147</v>
      </c>
      <c r="L264" s="65">
        <f>SUMIF('5th Cycle APR Raw Data-Last'!$A$3:$A$1377,'5th Cycle Summary-Final2'!$C264,'5th Cycle APR Raw Data-Last'!L$3:L$1377)</f>
        <v>147</v>
      </c>
      <c r="M264" s="65">
        <f>SUMIF('5th Cycle APR Raw Data-Last'!$A$3:$A$1377,'5th Cycle Summary-Final2'!$C264,'5th Cycle APR Raw Data-Last'!M$3:M$1377)</f>
        <v>0</v>
      </c>
      <c r="N264" s="65">
        <f t="shared" si="44"/>
        <v>827</v>
      </c>
      <c r="O264" s="66">
        <f t="shared" si="36"/>
        <v>0.15092402464065707</v>
      </c>
      <c r="P264" s="65">
        <f>VLOOKUP(C264,'5th Cycle APR Raw Data-Last'!$A$3:$S$1377,14,FALSE)</f>
        <v>1090</v>
      </c>
      <c r="Q264" s="65">
        <f>SUMIF('5th Cycle APR Raw Data-Last'!$A$3:$A$1377,'5th Cycle Summary-Final2'!$C264,'5th Cycle APR Raw Data-Last'!$O$3:$O$1377)</f>
        <v>0</v>
      </c>
      <c r="R264" s="65">
        <f t="shared" si="37"/>
        <v>1090</v>
      </c>
      <c r="S264" s="66">
        <f t="shared" si="38"/>
        <v>0</v>
      </c>
      <c r="T264" s="65">
        <f>VLOOKUP(C264,'5th Cycle APR Raw Data-Last'!$A$3:$S$1377,16,FALSE)</f>
        <v>2471</v>
      </c>
      <c r="U264" s="65">
        <f>SUMIF('5th Cycle APR Raw Data-Last'!$A$3:$A$1377,'5th Cycle Summary-Final2'!$C264,'5th Cycle APR Raw Data-Last'!$Q$3:$Q$1377)</f>
        <v>1505</v>
      </c>
      <c r="V264" s="65">
        <f t="shared" si="39"/>
        <v>966</v>
      </c>
      <c r="W264" s="66">
        <f t="shared" si="40"/>
        <v>0.60906515580736542</v>
      </c>
      <c r="X264" s="65">
        <f>VLOOKUP(C264,'5th Cycle APR Raw Data-Last'!$A$3:$S$1377,18,FALSE)</f>
        <v>5977</v>
      </c>
      <c r="Y264" s="65">
        <f>SUMIF('5th Cycle APR Raw Data-Last'!$A$3:$A$1377,'5th Cycle Summary-Final2'!$C264,'5th Cycle APR Raw Data-Last'!$S$3:$S$1377)</f>
        <v>1715</v>
      </c>
      <c r="Z264" s="65">
        <f t="shared" si="41"/>
        <v>4262</v>
      </c>
      <c r="AA264"/>
    </row>
    <row r="265" spans="1:27" s="2" customFormat="1" ht="12.75" customHeight="1" x14ac:dyDescent="0.2">
      <c r="A265" s="2" t="s">
        <v>2</v>
      </c>
      <c r="B265" s="2" t="s">
        <v>3</v>
      </c>
      <c r="C265" s="10" t="s">
        <v>140</v>
      </c>
      <c r="D265" s="65">
        <f>VLOOKUP(C265,'5th Cycle APR Raw Data-Last'!$A$3:$S$1377,6,FALSE)</f>
        <v>28</v>
      </c>
      <c r="E265" s="65">
        <f>SUMIF('5th Cycle APR Raw Data-Last'!$A$3:$A$1377,'5th Cycle Summary-Final2'!$C265,'5th Cycle APR Raw Data-Last'!G$3:G$1377)</f>
        <v>0</v>
      </c>
      <c r="F265" s="65">
        <f>SUMIF('5th Cycle APR Raw Data-Last'!$A$3:$A$1377,'5th Cycle Summary-Final2'!$C265,'5th Cycle APR Raw Data-Last'!H$3:H$1377)</f>
        <v>0</v>
      </c>
      <c r="G265" s="65">
        <f>SUMIF('5th Cycle APR Raw Data-Last'!$A$3:$A$1377,'5th Cycle Summary-Final2'!$C265,'5th Cycle APR Raw Data-Last'!I$3:I$1377)</f>
        <v>0</v>
      </c>
      <c r="H265" s="65">
        <f t="shared" si="42"/>
        <v>28</v>
      </c>
      <c r="I265" s="66">
        <f t="shared" si="43"/>
        <v>0</v>
      </c>
      <c r="J265" s="65">
        <f>VLOOKUP(C265,'5th Cycle APR Raw Data-Last'!$A$3:$S$1377,10,FALSE)</f>
        <v>19</v>
      </c>
      <c r="K265" s="65">
        <f>SUMIF('5th Cycle APR Raw Data-Last'!$A$3:$A$1377,'5th Cycle Summary-Final2'!$C265,'5th Cycle APR Raw Data-Last'!K$3:K$1377)</f>
        <v>0</v>
      </c>
      <c r="L265" s="65">
        <f>SUMIF('5th Cycle APR Raw Data-Last'!$A$3:$A$1377,'5th Cycle Summary-Final2'!$C265,'5th Cycle APR Raw Data-Last'!L$3:L$1377)</f>
        <v>0</v>
      </c>
      <c r="M265" s="65">
        <f>SUMIF('5th Cycle APR Raw Data-Last'!$A$3:$A$1377,'5th Cycle Summary-Final2'!$C265,'5th Cycle APR Raw Data-Last'!M$3:M$1377)</f>
        <v>0</v>
      </c>
      <c r="N265" s="65">
        <f t="shared" si="44"/>
        <v>19</v>
      </c>
      <c r="O265" s="66">
        <f t="shared" si="36"/>
        <v>0</v>
      </c>
      <c r="P265" s="65">
        <f>VLOOKUP(C265,'5th Cycle APR Raw Data-Last'!$A$3:$S$1377,14,FALSE)</f>
        <v>22</v>
      </c>
      <c r="Q265" s="65">
        <f>SUMIF('5th Cycle APR Raw Data-Last'!$A$3:$A$1377,'5th Cycle Summary-Final2'!$C265,'5th Cycle APR Raw Data-Last'!$O$3:$O$1377)</f>
        <v>1</v>
      </c>
      <c r="R265" s="65">
        <f t="shared" si="37"/>
        <v>21</v>
      </c>
      <c r="S265" s="66">
        <f t="shared" si="38"/>
        <v>4.5454545454545456E-2</v>
      </c>
      <c r="T265" s="65">
        <f>VLOOKUP(C265,'5th Cycle APR Raw Data-Last'!$A$3:$S$1377,16,FALSE)</f>
        <v>49</v>
      </c>
      <c r="U265" s="65">
        <f>SUMIF('5th Cycle APR Raw Data-Last'!$A$3:$A$1377,'5th Cycle Summary-Final2'!$C265,'5th Cycle APR Raw Data-Last'!$Q$3:$Q$1377)</f>
        <v>21</v>
      </c>
      <c r="V265" s="65">
        <f t="shared" si="39"/>
        <v>28</v>
      </c>
      <c r="W265" s="66">
        <f t="shared" si="40"/>
        <v>0.42857142857142855</v>
      </c>
      <c r="X265" s="65">
        <f>VLOOKUP(C265,'5th Cycle APR Raw Data-Last'!$A$3:$S$1377,18,FALSE)</f>
        <v>118</v>
      </c>
      <c r="Y265" s="65">
        <f>SUMIF('5th Cycle APR Raw Data-Last'!$A$3:$A$1377,'5th Cycle Summary-Final2'!$C265,'5th Cycle APR Raw Data-Last'!$S$3:$S$1377)</f>
        <v>22</v>
      </c>
      <c r="Z265" s="65">
        <f t="shared" si="41"/>
        <v>96</v>
      </c>
      <c r="AA265"/>
    </row>
    <row r="266" spans="1:27" s="2" customFormat="1" ht="12.75" customHeight="1" x14ac:dyDescent="0.2">
      <c r="A266" s="2" t="s">
        <v>2</v>
      </c>
      <c r="B266" s="2" t="s">
        <v>3</v>
      </c>
      <c r="C266" s="10" t="s">
        <v>149</v>
      </c>
      <c r="D266" s="65">
        <f>VLOOKUP(C266,'5th Cycle APR Raw Data-Last'!$A$3:$S$1377,6,FALSE)</f>
        <v>398</v>
      </c>
      <c r="E266" s="65">
        <f>SUMIF('5th Cycle APR Raw Data-Last'!$A$3:$A$1377,'5th Cycle Summary-Final2'!$C266,'5th Cycle APR Raw Data-Last'!G$3:G$1377)</f>
        <v>0</v>
      </c>
      <c r="F266" s="65">
        <f>SUMIF('5th Cycle APR Raw Data-Last'!$A$3:$A$1377,'5th Cycle Summary-Final2'!$C266,'5th Cycle APR Raw Data-Last'!H$3:H$1377)</f>
        <v>0</v>
      </c>
      <c r="G266" s="65">
        <f>SUMIF('5th Cycle APR Raw Data-Last'!$A$3:$A$1377,'5th Cycle Summary-Final2'!$C266,'5th Cycle APR Raw Data-Last'!I$3:I$1377)</f>
        <v>0</v>
      </c>
      <c r="H266" s="65">
        <f t="shared" si="42"/>
        <v>398</v>
      </c>
      <c r="I266" s="66">
        <f t="shared" si="43"/>
        <v>0</v>
      </c>
      <c r="J266" s="65">
        <f>VLOOKUP(C266,'5th Cycle APR Raw Data-Last'!$A$3:$S$1377,10,FALSE)</f>
        <v>274</v>
      </c>
      <c r="K266" s="65">
        <f>SUMIF('5th Cycle APR Raw Data-Last'!$A$3:$A$1377,'5th Cycle Summary-Final2'!$C266,'5th Cycle APR Raw Data-Last'!K$3:K$1377)</f>
        <v>20</v>
      </c>
      <c r="L266" s="65">
        <f>SUMIF('5th Cycle APR Raw Data-Last'!$A$3:$A$1377,'5th Cycle Summary-Final2'!$C266,'5th Cycle APR Raw Data-Last'!L$3:L$1377)</f>
        <v>20</v>
      </c>
      <c r="M266" s="65">
        <f>SUMIF('5th Cycle APR Raw Data-Last'!$A$3:$A$1377,'5th Cycle Summary-Final2'!$C266,'5th Cycle APR Raw Data-Last'!M$3:M$1377)</f>
        <v>0</v>
      </c>
      <c r="N266" s="65">
        <f t="shared" si="44"/>
        <v>254</v>
      </c>
      <c r="O266" s="66">
        <f t="shared" si="36"/>
        <v>7.2992700729927001E-2</v>
      </c>
      <c r="P266" s="65">
        <f>VLOOKUP(C266,'5th Cycle APR Raw Data-Last'!$A$3:$S$1377,14,FALSE)</f>
        <v>314</v>
      </c>
      <c r="Q266" s="65">
        <f>SUMIF('5th Cycle APR Raw Data-Last'!$A$3:$A$1377,'5th Cycle Summary-Final2'!$C266,'5th Cycle APR Raw Data-Last'!$O$3:$O$1377)</f>
        <v>157</v>
      </c>
      <c r="R266" s="65">
        <f t="shared" si="37"/>
        <v>157</v>
      </c>
      <c r="S266" s="66">
        <f t="shared" si="38"/>
        <v>0.5</v>
      </c>
      <c r="T266" s="65">
        <f>VLOOKUP(C266,'5th Cycle APR Raw Data-Last'!$A$3:$S$1377,16,FALSE)</f>
        <v>729</v>
      </c>
      <c r="U266" s="65">
        <f>SUMIF('5th Cycle APR Raw Data-Last'!$A$3:$A$1377,'5th Cycle Summary-Final2'!$C266,'5th Cycle APR Raw Data-Last'!$Q$3:$Q$1377)</f>
        <v>500</v>
      </c>
      <c r="V266" s="65">
        <f t="shared" si="39"/>
        <v>229</v>
      </c>
      <c r="W266" s="66">
        <f t="shared" si="40"/>
        <v>0.68587105624142664</v>
      </c>
      <c r="X266" s="65">
        <f>VLOOKUP(C266,'5th Cycle APR Raw Data-Last'!$A$3:$S$1377,18,FALSE)</f>
        <v>1715</v>
      </c>
      <c r="Y266" s="65">
        <f>SUMIF('5th Cycle APR Raw Data-Last'!$A$3:$A$1377,'5th Cycle Summary-Final2'!$C266,'5th Cycle APR Raw Data-Last'!$S$3:$S$1377)</f>
        <v>677</v>
      </c>
      <c r="Z266" s="65">
        <f t="shared" si="41"/>
        <v>1038</v>
      </c>
      <c r="AA266"/>
    </row>
    <row r="267" spans="1:27" s="2" customFormat="1" ht="12.75" customHeight="1" x14ac:dyDescent="0.2">
      <c r="A267" s="2" t="s">
        <v>2</v>
      </c>
      <c r="B267" s="2" t="s">
        <v>3</v>
      </c>
      <c r="C267" s="10" t="s">
        <v>150</v>
      </c>
      <c r="D267" s="65">
        <f>VLOOKUP(C267,'5th Cycle APR Raw Data-Last'!$A$3:$S$1377,6,FALSE)</f>
        <v>759</v>
      </c>
      <c r="E267" s="65">
        <f>SUMIF('5th Cycle APR Raw Data-Last'!$A$3:$A$1377,'5th Cycle Summary-Final2'!$C267,'5th Cycle APR Raw Data-Last'!G$3:G$1377)</f>
        <v>0</v>
      </c>
      <c r="F267" s="65">
        <f>SUMIF('5th Cycle APR Raw Data-Last'!$A$3:$A$1377,'5th Cycle Summary-Final2'!$C267,'5th Cycle APR Raw Data-Last'!H$3:H$1377)</f>
        <v>0</v>
      </c>
      <c r="G267" s="65">
        <f>SUMIF('5th Cycle APR Raw Data-Last'!$A$3:$A$1377,'5th Cycle Summary-Final2'!$C267,'5th Cycle APR Raw Data-Last'!I$3:I$1377)</f>
        <v>0</v>
      </c>
      <c r="H267" s="65">
        <f t="shared" si="42"/>
        <v>759</v>
      </c>
      <c r="I267" s="66">
        <f t="shared" si="43"/>
        <v>0</v>
      </c>
      <c r="J267" s="65">
        <f>VLOOKUP(C267,'5th Cycle APR Raw Data-Last'!$A$3:$S$1377,10,FALSE)</f>
        <v>726</v>
      </c>
      <c r="K267" s="65">
        <f>SUMIF('5th Cycle APR Raw Data-Last'!$A$3:$A$1377,'5th Cycle Summary-Final2'!$C267,'5th Cycle APR Raw Data-Last'!K$3:K$1377)</f>
        <v>0</v>
      </c>
      <c r="L267" s="65">
        <f>SUMIF('5th Cycle APR Raw Data-Last'!$A$3:$A$1377,'5th Cycle Summary-Final2'!$C267,'5th Cycle APR Raw Data-Last'!L$3:L$1377)</f>
        <v>0</v>
      </c>
      <c r="M267" s="65">
        <f>SUMIF('5th Cycle APR Raw Data-Last'!$A$3:$A$1377,'5th Cycle Summary-Final2'!$C267,'5th Cycle APR Raw Data-Last'!M$3:M$1377)</f>
        <v>0</v>
      </c>
      <c r="N267" s="65">
        <f t="shared" si="44"/>
        <v>726</v>
      </c>
      <c r="O267" s="66">
        <f t="shared" si="36"/>
        <v>0</v>
      </c>
      <c r="P267" s="65">
        <f>VLOOKUP(C267,'5th Cycle APR Raw Data-Last'!$A$3:$S$1377,14,FALSE)</f>
        <v>409</v>
      </c>
      <c r="Q267" s="65">
        <f>SUMIF('5th Cycle APR Raw Data-Last'!$A$3:$A$1377,'5th Cycle Summary-Final2'!$C267,'5th Cycle APR Raw Data-Last'!$O$3:$O$1377)</f>
        <v>16</v>
      </c>
      <c r="R267" s="65">
        <f t="shared" si="37"/>
        <v>393</v>
      </c>
      <c r="S267" s="66">
        <f t="shared" si="38"/>
        <v>3.9119804400977995E-2</v>
      </c>
      <c r="T267" s="65">
        <f>VLOOKUP(C267,'5th Cycle APR Raw Data-Last'!$A$3:$S$1377,16,FALSE)</f>
        <v>890</v>
      </c>
      <c r="U267" s="65">
        <f>SUMIF('5th Cycle APR Raw Data-Last'!$A$3:$A$1377,'5th Cycle Summary-Final2'!$C267,'5th Cycle APR Raw Data-Last'!$Q$3:$Q$1377)</f>
        <v>97</v>
      </c>
      <c r="V267" s="65">
        <f t="shared" si="39"/>
        <v>793</v>
      </c>
      <c r="W267" s="66">
        <f t="shared" si="40"/>
        <v>0.10898876404494381</v>
      </c>
      <c r="X267" s="65">
        <f>VLOOKUP(C267,'5th Cycle APR Raw Data-Last'!$A$3:$S$1377,18,FALSE)</f>
        <v>2784</v>
      </c>
      <c r="Y267" s="65">
        <f>SUMIF('5th Cycle APR Raw Data-Last'!$A$3:$A$1377,'5th Cycle Summary-Final2'!$C267,'5th Cycle APR Raw Data-Last'!$S$3:$S$1377)</f>
        <v>113</v>
      </c>
      <c r="Z267" s="65">
        <f t="shared" si="41"/>
        <v>2671</v>
      </c>
      <c r="AA267"/>
    </row>
    <row r="268" spans="1:27" s="2" customFormat="1" ht="12.75" customHeight="1" x14ac:dyDescent="0.2">
      <c r="A268" s="2" t="s">
        <v>2</v>
      </c>
      <c r="B268" s="2" t="s">
        <v>3</v>
      </c>
      <c r="C268" s="10" t="s">
        <v>217</v>
      </c>
      <c r="D268" s="65">
        <f>VLOOKUP(C268,'5th Cycle APR Raw Data-Last'!$A$3:$S$1377,6,FALSE)</f>
        <v>2592</v>
      </c>
      <c r="E268" s="65">
        <f>SUMIF('5th Cycle APR Raw Data-Last'!$A$3:$A$1377,'5th Cycle Summary-Final2'!$C268,'5th Cycle APR Raw Data-Last'!G$3:G$1377)</f>
        <v>0</v>
      </c>
      <c r="F268" s="65">
        <f>SUMIF('5th Cycle APR Raw Data-Last'!$A$3:$A$1377,'5th Cycle Summary-Final2'!$C268,'5th Cycle APR Raw Data-Last'!H$3:H$1377)</f>
        <v>0</v>
      </c>
      <c r="G268" s="65">
        <f>SUMIF('5th Cycle APR Raw Data-Last'!$A$3:$A$1377,'5th Cycle Summary-Final2'!$C268,'5th Cycle APR Raw Data-Last'!I$3:I$1377)</f>
        <v>0</v>
      </c>
      <c r="H268" s="65">
        <f t="shared" si="42"/>
        <v>2592</v>
      </c>
      <c r="I268" s="66">
        <f t="shared" si="43"/>
        <v>0</v>
      </c>
      <c r="J268" s="65">
        <f>VLOOKUP(C268,'5th Cycle APR Raw Data-Last'!$A$3:$S$1377,10,FALSE)</f>
        <v>1745</v>
      </c>
      <c r="K268" s="65">
        <f>SUMIF('5th Cycle APR Raw Data-Last'!$A$3:$A$1377,'5th Cycle Summary-Final2'!$C268,'5th Cycle APR Raw Data-Last'!K$3:K$1377)</f>
        <v>0</v>
      </c>
      <c r="L268" s="65">
        <f>SUMIF('5th Cycle APR Raw Data-Last'!$A$3:$A$1377,'5th Cycle Summary-Final2'!$C268,'5th Cycle APR Raw Data-Last'!L$3:L$1377)</f>
        <v>0</v>
      </c>
      <c r="M268" s="65">
        <f>SUMIF('5th Cycle APR Raw Data-Last'!$A$3:$A$1377,'5th Cycle Summary-Final2'!$C268,'5th Cycle APR Raw Data-Last'!M$3:M$1377)</f>
        <v>0</v>
      </c>
      <c r="N268" s="65">
        <f t="shared" si="44"/>
        <v>1745</v>
      </c>
      <c r="O268" s="66">
        <f t="shared" si="36"/>
        <v>0</v>
      </c>
      <c r="P268" s="65">
        <f>VLOOKUP(C268,'5th Cycle APR Raw Data-Last'!$A$3:$S$1377,14,FALSE)</f>
        <v>1977</v>
      </c>
      <c r="Q268" s="65">
        <f>SUMIF('5th Cycle APR Raw Data-Last'!$A$3:$A$1377,'5th Cycle Summary-Final2'!$C268,'5th Cycle APR Raw Data-Last'!$O$3:$O$1377)</f>
        <v>1362</v>
      </c>
      <c r="R268" s="65">
        <f t="shared" si="37"/>
        <v>615</v>
      </c>
      <c r="S268" s="66">
        <f t="shared" si="38"/>
        <v>0.68892261001517452</v>
      </c>
      <c r="T268" s="65">
        <f>VLOOKUP(C268,'5th Cycle APR Raw Data-Last'!$A$3:$S$1377,16,FALSE)</f>
        <v>4547</v>
      </c>
      <c r="U268" s="65">
        <f>SUMIF('5th Cycle APR Raw Data-Last'!$A$3:$A$1377,'5th Cycle Summary-Final2'!$C268,'5th Cycle APR Raw Data-Last'!$Q$3:$Q$1377)</f>
        <v>2006</v>
      </c>
      <c r="V268" s="65">
        <f t="shared" si="39"/>
        <v>2541</v>
      </c>
      <c r="W268" s="66">
        <f t="shared" si="40"/>
        <v>0.44117000219925223</v>
      </c>
      <c r="X268" s="65">
        <f>VLOOKUP(C268,'5th Cycle APR Raw Data-Last'!$A$3:$S$1377,18,FALSE)</f>
        <v>10861</v>
      </c>
      <c r="Y268" s="65">
        <f>SUMIF('5th Cycle APR Raw Data-Last'!$A$3:$A$1377,'5th Cycle Summary-Final2'!$C268,'5th Cycle APR Raw Data-Last'!$S$3:$S$1377)</f>
        <v>3368</v>
      </c>
      <c r="Z268" s="65">
        <f t="shared" si="41"/>
        <v>7493</v>
      </c>
      <c r="AA268"/>
    </row>
    <row r="269" spans="1:27" s="2" customFormat="1" ht="12.75" customHeight="1" x14ac:dyDescent="0.2">
      <c r="A269" s="2" t="s">
        <v>2</v>
      </c>
      <c r="B269" s="2" t="s">
        <v>3</v>
      </c>
      <c r="C269" s="10" t="s">
        <v>245</v>
      </c>
      <c r="D269" s="65">
        <f>VLOOKUP(C269,'5th Cycle APR Raw Data-Last'!$A$3:$S$1377,6,FALSE)</f>
        <v>209</v>
      </c>
      <c r="E269" s="65">
        <f>SUMIF('5th Cycle APR Raw Data-Last'!$A$3:$A$1377,'5th Cycle Summary-Final2'!$C269,'5th Cycle APR Raw Data-Last'!G$3:G$1377)</f>
        <v>18</v>
      </c>
      <c r="F269" s="65">
        <f>SUMIF('5th Cycle APR Raw Data-Last'!$A$3:$A$1377,'5th Cycle Summary-Final2'!$C269,'5th Cycle APR Raw Data-Last'!H$3:H$1377)</f>
        <v>18</v>
      </c>
      <c r="G269" s="65">
        <f>SUMIF('5th Cycle APR Raw Data-Last'!$A$3:$A$1377,'5th Cycle Summary-Final2'!$C269,'5th Cycle APR Raw Data-Last'!I$3:I$1377)</f>
        <v>0</v>
      </c>
      <c r="H269" s="65">
        <f t="shared" si="42"/>
        <v>191</v>
      </c>
      <c r="I269" s="66">
        <f t="shared" si="43"/>
        <v>8.6124401913875603E-2</v>
      </c>
      <c r="J269" s="65">
        <f>VLOOKUP(C269,'5th Cycle APR Raw Data-Last'!$A$3:$S$1377,10,FALSE)</f>
        <v>141</v>
      </c>
      <c r="K269" s="65">
        <f>SUMIF('5th Cycle APR Raw Data-Last'!$A$3:$A$1377,'5th Cycle Summary-Final2'!$C269,'5th Cycle APR Raw Data-Last'!K$3:K$1377)</f>
        <v>11</v>
      </c>
      <c r="L269" s="65">
        <f>SUMIF('5th Cycle APR Raw Data-Last'!$A$3:$A$1377,'5th Cycle Summary-Final2'!$C269,'5th Cycle APR Raw Data-Last'!L$3:L$1377)</f>
        <v>11</v>
      </c>
      <c r="M269" s="65">
        <f>SUMIF('5th Cycle APR Raw Data-Last'!$A$3:$A$1377,'5th Cycle Summary-Final2'!$C269,'5th Cycle APR Raw Data-Last'!M$3:M$1377)</f>
        <v>0</v>
      </c>
      <c r="N269" s="65">
        <f t="shared" si="44"/>
        <v>130</v>
      </c>
      <c r="O269" s="66">
        <f t="shared" si="36"/>
        <v>7.8014184397163122E-2</v>
      </c>
      <c r="P269" s="65">
        <f>VLOOKUP(C269,'5th Cycle APR Raw Data-Last'!$A$3:$S$1377,14,FALSE)</f>
        <v>158</v>
      </c>
      <c r="Q269" s="65">
        <f>SUMIF('5th Cycle APR Raw Data-Last'!$A$3:$A$1377,'5th Cycle Summary-Final2'!$C269,'5th Cycle APR Raw Data-Last'!$O$3:$O$1377)</f>
        <v>31</v>
      </c>
      <c r="R269" s="65">
        <f t="shared" si="37"/>
        <v>127</v>
      </c>
      <c r="S269" s="66">
        <f t="shared" si="38"/>
        <v>0.19620253164556961</v>
      </c>
      <c r="T269" s="65">
        <f>VLOOKUP(C269,'5th Cycle APR Raw Data-Last'!$A$3:$S$1377,16,FALSE)</f>
        <v>340</v>
      </c>
      <c r="U269" s="65">
        <f>SUMIF('5th Cycle APR Raw Data-Last'!$A$3:$A$1377,'5th Cycle Summary-Final2'!$C269,'5th Cycle APR Raw Data-Last'!$Q$3:$Q$1377)</f>
        <v>1280</v>
      </c>
      <c r="V269" s="65">
        <f t="shared" si="39"/>
        <v>0</v>
      </c>
      <c r="W269" s="66">
        <f t="shared" si="40"/>
        <v>3.7647058823529411</v>
      </c>
      <c r="X269" s="65">
        <f>VLOOKUP(C269,'5th Cycle APR Raw Data-Last'!$A$3:$S$1377,18,FALSE)</f>
        <v>848</v>
      </c>
      <c r="Y269" s="65">
        <f>SUMIF('5th Cycle APR Raw Data-Last'!$A$3:$A$1377,'5th Cycle Summary-Final2'!$C269,'5th Cycle APR Raw Data-Last'!$S$3:$S$1377)</f>
        <v>1340</v>
      </c>
      <c r="Z269" s="65">
        <f t="shared" si="41"/>
        <v>448</v>
      </c>
      <c r="AA269"/>
    </row>
    <row r="270" spans="1:27" s="2" customFormat="1" ht="12.75" customHeight="1" x14ac:dyDescent="0.2">
      <c r="A270" s="2" t="s">
        <v>2</v>
      </c>
      <c r="B270" s="2" t="s">
        <v>3</v>
      </c>
      <c r="C270" s="10" t="s">
        <v>1074</v>
      </c>
      <c r="D270" s="65">
        <f>VLOOKUP(C270,'5th Cycle APR Raw Data-Last'!$A$3:$S$1377,6,FALSE)</f>
        <v>579</v>
      </c>
      <c r="E270" s="65">
        <f>SUMIF('5th Cycle APR Raw Data-Last'!$A$3:$A$1377,'5th Cycle Summary-Final2'!$C270,'5th Cycle APR Raw Data-Last'!G$3:G$1377)</f>
        <v>0</v>
      </c>
      <c r="F270" s="65">
        <f>SUMIF('5th Cycle APR Raw Data-Last'!$A$3:$A$1377,'5th Cycle Summary-Final2'!$C270,'5th Cycle APR Raw Data-Last'!H$3:H$1377)</f>
        <v>0</v>
      </c>
      <c r="G270" s="65">
        <f>SUMIF('5th Cycle APR Raw Data-Last'!$A$3:$A$1377,'5th Cycle Summary-Final2'!$C270,'5th Cycle APR Raw Data-Last'!I$3:I$1377)</f>
        <v>0</v>
      </c>
      <c r="H270" s="65">
        <f t="shared" si="42"/>
        <v>579</v>
      </c>
      <c r="I270" s="66">
        <f t="shared" si="43"/>
        <v>0</v>
      </c>
      <c r="J270" s="65">
        <f>VLOOKUP(C270,'5th Cycle APR Raw Data-Last'!$A$3:$S$1377,10,FALSE)</f>
        <v>396</v>
      </c>
      <c r="K270" s="65">
        <f>SUMIF('5th Cycle APR Raw Data-Last'!$A$3:$A$1377,'5th Cycle Summary-Final2'!$C270,'5th Cycle APR Raw Data-Last'!K$3:K$1377)</f>
        <v>0</v>
      </c>
      <c r="L270" s="65">
        <f>SUMIF('5th Cycle APR Raw Data-Last'!$A$3:$A$1377,'5th Cycle Summary-Final2'!$C270,'5th Cycle APR Raw Data-Last'!L$3:L$1377)</f>
        <v>0</v>
      </c>
      <c r="M270" s="65">
        <f>SUMIF('5th Cycle APR Raw Data-Last'!$A$3:$A$1377,'5th Cycle Summary-Final2'!$C270,'5th Cycle APR Raw Data-Last'!M$3:M$1377)</f>
        <v>0</v>
      </c>
      <c r="N270" s="65">
        <f t="shared" si="44"/>
        <v>396</v>
      </c>
      <c r="O270" s="66">
        <f t="shared" si="36"/>
        <v>0</v>
      </c>
      <c r="P270" s="65">
        <f>VLOOKUP(C270,'5th Cycle APR Raw Data-Last'!$A$3:$S$1377,14,FALSE)</f>
        <v>453</v>
      </c>
      <c r="Q270" s="65">
        <f>SUMIF('5th Cycle APR Raw Data-Last'!$A$3:$A$1377,'5th Cycle Summary-Final2'!$C270,'5th Cycle APR Raw Data-Last'!$O$3:$O$1377)</f>
        <v>4</v>
      </c>
      <c r="R270" s="65">
        <f t="shared" si="37"/>
        <v>449</v>
      </c>
      <c r="S270" s="66">
        <f t="shared" si="38"/>
        <v>8.8300220750551876E-3</v>
      </c>
      <c r="T270" s="65">
        <f>VLOOKUP(C270,'5th Cycle APR Raw Data-Last'!$A$3:$S$1377,16,FALSE)</f>
        <v>1001</v>
      </c>
      <c r="U270" s="65">
        <f>SUMIF('5th Cycle APR Raw Data-Last'!$A$3:$A$1377,'5th Cycle Summary-Final2'!$C270,'5th Cycle APR Raw Data-Last'!$Q$3:$Q$1377)</f>
        <v>263</v>
      </c>
      <c r="V270" s="65">
        <f t="shared" si="39"/>
        <v>738</v>
      </c>
      <c r="W270" s="66">
        <f t="shared" si="40"/>
        <v>0.26273726273726272</v>
      </c>
      <c r="X270" s="65">
        <f>VLOOKUP(C270,'5th Cycle APR Raw Data-Last'!$A$3:$S$1377,18,FALSE)</f>
        <v>2429</v>
      </c>
      <c r="Y270" s="65">
        <f>SUMIF('5th Cycle APR Raw Data-Last'!$A$3:$A$1377,'5th Cycle Summary-Final2'!$C270,'5th Cycle APR Raw Data-Last'!$S$3:$S$1377)</f>
        <v>267</v>
      </c>
      <c r="Z270" s="65">
        <f t="shared" si="41"/>
        <v>2162</v>
      </c>
      <c r="AA270"/>
    </row>
    <row r="271" spans="1:27" s="2" customFormat="1" ht="12.75" customHeight="1" x14ac:dyDescent="0.2">
      <c r="A271" s="2" t="s">
        <v>2</v>
      </c>
      <c r="B271" s="2" t="s">
        <v>3</v>
      </c>
      <c r="C271" s="10" t="s">
        <v>250</v>
      </c>
      <c r="D271" s="65">
        <f>VLOOKUP(C271,'5th Cycle APR Raw Data-Last'!$A$3:$S$1377,6,FALSE)</f>
        <v>1023</v>
      </c>
      <c r="E271" s="65">
        <f>SUMIF('5th Cycle APR Raw Data-Last'!$A$3:$A$1377,'5th Cycle Summary-Final2'!$C271,'5th Cycle APR Raw Data-Last'!G$3:G$1377)</f>
        <v>0</v>
      </c>
      <c r="F271" s="65">
        <f>SUMIF('5th Cycle APR Raw Data-Last'!$A$3:$A$1377,'5th Cycle Summary-Final2'!$C271,'5th Cycle APR Raw Data-Last'!H$3:H$1377)</f>
        <v>0</v>
      </c>
      <c r="G271" s="65">
        <f>SUMIF('5th Cycle APR Raw Data-Last'!$A$3:$A$1377,'5th Cycle Summary-Final2'!$C271,'5th Cycle APR Raw Data-Last'!I$3:I$1377)</f>
        <v>0</v>
      </c>
      <c r="H271" s="65">
        <f t="shared" si="42"/>
        <v>1023</v>
      </c>
      <c r="I271" s="66">
        <f t="shared" si="43"/>
        <v>0</v>
      </c>
      <c r="J271" s="65">
        <f>VLOOKUP(C271,'5th Cycle APR Raw Data-Last'!$A$3:$S$1377,10,FALSE)</f>
        <v>700</v>
      </c>
      <c r="K271" s="65">
        <f>SUMIF('5th Cycle APR Raw Data-Last'!$A$3:$A$1377,'5th Cycle Summary-Final2'!$C271,'5th Cycle APR Raw Data-Last'!K$3:K$1377)</f>
        <v>0</v>
      </c>
      <c r="L271" s="65">
        <f>SUMIF('5th Cycle APR Raw Data-Last'!$A$3:$A$1377,'5th Cycle Summary-Final2'!$C271,'5th Cycle APR Raw Data-Last'!L$3:L$1377)</f>
        <v>0</v>
      </c>
      <c r="M271" s="65">
        <f>SUMIF('5th Cycle APR Raw Data-Last'!$A$3:$A$1377,'5th Cycle Summary-Final2'!$C271,'5th Cycle APR Raw Data-Last'!M$3:M$1377)</f>
        <v>0</v>
      </c>
      <c r="N271" s="65">
        <f t="shared" si="44"/>
        <v>700</v>
      </c>
      <c r="O271" s="66">
        <f t="shared" si="36"/>
        <v>0</v>
      </c>
      <c r="P271" s="65">
        <f>VLOOKUP(C271,'5th Cycle APR Raw Data-Last'!$A$3:$S$1377,14,FALSE)</f>
        <v>812</v>
      </c>
      <c r="Q271" s="65">
        <f>SUMIF('5th Cycle APR Raw Data-Last'!$A$3:$A$1377,'5th Cycle Summary-Final2'!$C271,'5th Cycle APR Raw Data-Last'!$O$3:$O$1377)</f>
        <v>0</v>
      </c>
      <c r="R271" s="65">
        <f t="shared" si="37"/>
        <v>812</v>
      </c>
      <c r="S271" s="66">
        <f t="shared" si="38"/>
        <v>0</v>
      </c>
      <c r="T271" s="65">
        <f>VLOOKUP(C271,'5th Cycle APR Raw Data-Last'!$A$3:$S$1377,16,FALSE)</f>
        <v>1788</v>
      </c>
      <c r="U271" s="65">
        <f>SUMIF('5th Cycle APR Raw Data-Last'!$A$3:$A$1377,'5th Cycle Summary-Final2'!$C271,'5th Cycle APR Raw Data-Last'!$Q$3:$Q$1377)</f>
        <v>84</v>
      </c>
      <c r="V271" s="65">
        <f t="shared" si="39"/>
        <v>1704</v>
      </c>
      <c r="W271" s="66">
        <f t="shared" si="40"/>
        <v>4.6979865771812082E-2</v>
      </c>
      <c r="X271" s="65">
        <f>VLOOKUP(C271,'5th Cycle APR Raw Data-Last'!$A$3:$S$1377,18,FALSE)</f>
        <v>4323</v>
      </c>
      <c r="Y271" s="65">
        <f>SUMIF('5th Cycle APR Raw Data-Last'!$A$3:$A$1377,'5th Cycle Summary-Final2'!$C271,'5th Cycle APR Raw Data-Last'!$S$3:$S$1377)</f>
        <v>84</v>
      </c>
      <c r="Z271" s="65">
        <f t="shared" si="41"/>
        <v>4239</v>
      </c>
      <c r="AA271"/>
    </row>
    <row r="272" spans="1:27" s="2" customFormat="1" ht="12.75" customHeight="1" x14ac:dyDescent="0.2">
      <c r="A272" s="2" t="s">
        <v>2</v>
      </c>
      <c r="B272" s="2" t="s">
        <v>3</v>
      </c>
      <c r="C272" s="10" t="s">
        <v>2</v>
      </c>
      <c r="D272" s="65">
        <f>VLOOKUP(C272,'5th Cycle APR Raw Data-Last'!$A$3:$S$1377,6,FALSE)</f>
        <v>980</v>
      </c>
      <c r="E272" s="65">
        <f>SUMIF('5th Cycle APR Raw Data-Last'!$A$3:$A$1377,'5th Cycle Summary-Final2'!$C272,'5th Cycle APR Raw Data-Last'!G$3:G$1377)</f>
        <v>57</v>
      </c>
      <c r="F272" s="65">
        <f>SUMIF('5th Cycle APR Raw Data-Last'!$A$3:$A$1377,'5th Cycle Summary-Final2'!$C272,'5th Cycle APR Raw Data-Last'!H$3:H$1377)</f>
        <v>57</v>
      </c>
      <c r="G272" s="65">
        <f>SUMIF('5th Cycle APR Raw Data-Last'!$A$3:$A$1377,'5th Cycle Summary-Final2'!$C272,'5th Cycle APR Raw Data-Last'!I$3:I$1377)</f>
        <v>0</v>
      </c>
      <c r="H272" s="65">
        <f t="shared" si="42"/>
        <v>923</v>
      </c>
      <c r="I272" s="66">
        <f t="shared" si="43"/>
        <v>5.8163265306122446E-2</v>
      </c>
      <c r="J272" s="65">
        <f>VLOOKUP(C272,'5th Cycle APR Raw Data-Last'!$A$3:$S$1377,10,FALSE)</f>
        <v>696</v>
      </c>
      <c r="K272" s="65">
        <f>SUMIF('5th Cycle APR Raw Data-Last'!$A$3:$A$1377,'5th Cycle Summary-Final2'!$C272,'5th Cycle APR Raw Data-Last'!K$3:K$1377)</f>
        <v>18</v>
      </c>
      <c r="L272" s="65">
        <f>SUMIF('5th Cycle APR Raw Data-Last'!$A$3:$A$1377,'5th Cycle Summary-Final2'!$C272,'5th Cycle APR Raw Data-Last'!L$3:L$1377)</f>
        <v>18</v>
      </c>
      <c r="M272" s="65">
        <f>SUMIF('5th Cycle APR Raw Data-Last'!$A$3:$A$1377,'5th Cycle Summary-Final2'!$C272,'5th Cycle APR Raw Data-Last'!M$3:M$1377)</f>
        <v>0</v>
      </c>
      <c r="N272" s="65">
        <f t="shared" si="44"/>
        <v>678</v>
      </c>
      <c r="O272" s="66">
        <f t="shared" si="36"/>
        <v>2.5862068965517241E-2</v>
      </c>
      <c r="P272" s="65">
        <f>VLOOKUP(C272,'5th Cycle APR Raw Data-Last'!$A$3:$S$1377,14,FALSE)</f>
        <v>808</v>
      </c>
      <c r="Q272" s="65">
        <f>SUMIF('5th Cycle APR Raw Data-Last'!$A$3:$A$1377,'5th Cycle Summary-Final2'!$C272,'5th Cycle APR Raw Data-Last'!$O$3:$O$1377)</f>
        <v>12</v>
      </c>
      <c r="R272" s="65">
        <f t="shared" si="37"/>
        <v>796</v>
      </c>
      <c r="S272" s="66">
        <f t="shared" si="38"/>
        <v>1.4851485148514851E-2</v>
      </c>
      <c r="T272" s="65">
        <f>VLOOKUP(C272,'5th Cycle APR Raw Data-Last'!$A$3:$S$1377,16,FALSE)</f>
        <v>1900</v>
      </c>
      <c r="U272" s="65">
        <f>SUMIF('5th Cycle APR Raw Data-Last'!$A$3:$A$1377,'5th Cycle Summary-Final2'!$C272,'5th Cycle APR Raw Data-Last'!$Q$3:$Q$1377)</f>
        <v>90</v>
      </c>
      <c r="V272" s="65">
        <f t="shared" si="39"/>
        <v>1810</v>
      </c>
      <c r="W272" s="66">
        <f t="shared" si="40"/>
        <v>4.736842105263158E-2</v>
      </c>
      <c r="X272" s="65">
        <f>VLOOKUP(C272,'5th Cycle APR Raw Data-Last'!$A$3:$S$1377,18,FALSE)</f>
        <v>4384</v>
      </c>
      <c r="Y272" s="65">
        <f>SUMIF('5th Cycle APR Raw Data-Last'!$A$3:$A$1377,'5th Cycle Summary-Final2'!$C272,'5th Cycle APR Raw Data-Last'!$S$3:$S$1377)</f>
        <v>177</v>
      </c>
      <c r="Z272" s="65">
        <f t="shared" si="41"/>
        <v>4207</v>
      </c>
      <c r="AA272"/>
    </row>
    <row r="273" spans="1:27" s="2" customFormat="1" ht="12.75" customHeight="1" x14ac:dyDescent="0.2">
      <c r="A273" s="2" t="s">
        <v>2</v>
      </c>
      <c r="B273" s="2" t="s">
        <v>3</v>
      </c>
      <c r="C273" s="10" t="s">
        <v>1020</v>
      </c>
      <c r="D273" s="65">
        <f>VLOOKUP(C273,'5th Cycle APR Raw Data-Last'!$A$3:$S$1377,6,FALSE)</f>
        <v>9</v>
      </c>
      <c r="E273" s="65">
        <f>SUMIF('5th Cycle APR Raw Data-Last'!$A$3:$A$1377,'5th Cycle Summary-Final2'!$C273,'5th Cycle APR Raw Data-Last'!G$3:G$1377)</f>
        <v>116</v>
      </c>
      <c r="F273" s="65">
        <f>SUMIF('5th Cycle APR Raw Data-Last'!$A$3:$A$1377,'5th Cycle Summary-Final2'!$C273,'5th Cycle APR Raw Data-Last'!H$3:H$1377)</f>
        <v>51</v>
      </c>
      <c r="G273" s="65">
        <f>SUMIF('5th Cycle APR Raw Data-Last'!$A$3:$A$1377,'5th Cycle Summary-Final2'!$C273,'5th Cycle APR Raw Data-Last'!I$3:I$1377)</f>
        <v>65</v>
      </c>
      <c r="H273" s="65">
        <f t="shared" si="42"/>
        <v>0</v>
      </c>
      <c r="I273" s="66">
        <f t="shared" si="43"/>
        <v>12.888888888888889</v>
      </c>
      <c r="J273" s="65">
        <f>VLOOKUP(C273,'5th Cycle APR Raw Data-Last'!$A$3:$S$1377,10,FALSE)</f>
        <v>6</v>
      </c>
      <c r="K273" s="65">
        <f>SUMIF('5th Cycle APR Raw Data-Last'!$A$3:$A$1377,'5th Cycle Summary-Final2'!$C273,'5th Cycle APR Raw Data-Last'!K$3:K$1377)</f>
        <v>432</v>
      </c>
      <c r="L273" s="65">
        <f>SUMIF('5th Cycle APR Raw Data-Last'!$A$3:$A$1377,'5th Cycle Summary-Final2'!$C273,'5th Cycle APR Raw Data-Last'!L$3:L$1377)</f>
        <v>23</v>
      </c>
      <c r="M273" s="65">
        <f>SUMIF('5th Cycle APR Raw Data-Last'!$A$3:$A$1377,'5th Cycle Summary-Final2'!$C273,'5th Cycle APR Raw Data-Last'!M$3:M$1377)</f>
        <v>409</v>
      </c>
      <c r="N273" s="65">
        <f t="shared" si="44"/>
        <v>0</v>
      </c>
      <c r="O273" s="66">
        <f t="shared" si="36"/>
        <v>72</v>
      </c>
      <c r="P273" s="65">
        <f>VLOOKUP(C273,'5th Cycle APR Raw Data-Last'!$A$3:$S$1377,14,FALSE)</f>
        <v>7</v>
      </c>
      <c r="Q273" s="65">
        <f>SUMIF('5th Cycle APR Raw Data-Last'!$A$3:$A$1377,'5th Cycle Summary-Final2'!$C273,'5th Cycle APR Raw Data-Last'!$O$3:$O$1377)</f>
        <v>403</v>
      </c>
      <c r="R273" s="65">
        <f t="shared" si="37"/>
        <v>0</v>
      </c>
      <c r="S273" s="66">
        <f t="shared" si="38"/>
        <v>57.571428571428569</v>
      </c>
      <c r="T273" s="65">
        <f>VLOOKUP(C273,'5th Cycle APR Raw Data-Last'!$A$3:$S$1377,16,FALSE)</f>
        <v>17</v>
      </c>
      <c r="U273" s="65">
        <f>SUMIF('5th Cycle APR Raw Data-Last'!$A$3:$A$1377,'5th Cycle Summary-Final2'!$C273,'5th Cycle APR Raw Data-Last'!$Q$3:$Q$1377)</f>
        <v>487</v>
      </c>
      <c r="V273" s="65">
        <f t="shared" si="39"/>
        <v>0</v>
      </c>
      <c r="W273" s="66">
        <f t="shared" si="40"/>
        <v>28.647058823529413</v>
      </c>
      <c r="X273" s="65">
        <f>VLOOKUP(C273,'5th Cycle APR Raw Data-Last'!$A$3:$S$1377,18,FALSE)</f>
        <v>39</v>
      </c>
      <c r="Y273" s="65">
        <f>SUMIF('5th Cycle APR Raw Data-Last'!$A$3:$A$1377,'5th Cycle Summary-Final2'!$C273,'5th Cycle APR Raw Data-Last'!$S$3:$S$1377)</f>
        <v>1438</v>
      </c>
      <c r="Z273" s="65">
        <f t="shared" si="41"/>
        <v>0</v>
      </c>
      <c r="AA273"/>
    </row>
    <row r="274" spans="1:27" s="2" customFormat="1" ht="12.75" customHeight="1" x14ac:dyDescent="0.2">
      <c r="A274" s="2" t="s">
        <v>2</v>
      </c>
      <c r="B274" s="2" t="s">
        <v>3</v>
      </c>
      <c r="C274" s="10" t="s">
        <v>312</v>
      </c>
      <c r="D274" s="65">
        <f>VLOOKUP(C274,'5th Cycle APR Raw Data-Last'!$A$3:$S$1377,6,FALSE)</f>
        <v>382</v>
      </c>
      <c r="E274" s="65">
        <f>SUMIF('5th Cycle APR Raw Data-Last'!$A$3:$A$1377,'5th Cycle Summary-Final2'!$C274,'5th Cycle APR Raw Data-Last'!G$3:G$1377)</f>
        <v>0</v>
      </c>
      <c r="F274" s="65">
        <f>SUMIF('5th Cycle APR Raw Data-Last'!$A$3:$A$1377,'5th Cycle Summary-Final2'!$C274,'5th Cycle APR Raw Data-Last'!H$3:H$1377)</f>
        <v>0</v>
      </c>
      <c r="G274" s="65">
        <f>SUMIF('5th Cycle APR Raw Data-Last'!$A$3:$A$1377,'5th Cycle Summary-Final2'!$C274,'5th Cycle APR Raw Data-Last'!I$3:I$1377)</f>
        <v>0</v>
      </c>
      <c r="H274" s="65">
        <f t="shared" si="42"/>
        <v>382</v>
      </c>
      <c r="I274" s="66">
        <f t="shared" si="43"/>
        <v>0</v>
      </c>
      <c r="J274" s="65">
        <f>VLOOKUP(C274,'5th Cycle APR Raw Data-Last'!$A$3:$S$1377,10,FALSE)</f>
        <v>260</v>
      </c>
      <c r="K274" s="65">
        <f>SUMIF('5th Cycle APR Raw Data-Last'!$A$3:$A$1377,'5th Cycle Summary-Final2'!$C274,'5th Cycle APR Raw Data-Last'!K$3:K$1377)</f>
        <v>0</v>
      </c>
      <c r="L274" s="65">
        <f>SUMIF('5th Cycle APR Raw Data-Last'!$A$3:$A$1377,'5th Cycle Summary-Final2'!$C274,'5th Cycle APR Raw Data-Last'!L$3:L$1377)</f>
        <v>0</v>
      </c>
      <c r="M274" s="65">
        <f>SUMIF('5th Cycle APR Raw Data-Last'!$A$3:$A$1377,'5th Cycle Summary-Final2'!$C274,'5th Cycle APR Raw Data-Last'!M$3:M$1377)</f>
        <v>0</v>
      </c>
      <c r="N274" s="65">
        <f t="shared" si="44"/>
        <v>260</v>
      </c>
      <c r="O274" s="66">
        <f t="shared" si="36"/>
        <v>0</v>
      </c>
      <c r="P274" s="65">
        <f>VLOOKUP(C274,'5th Cycle APR Raw Data-Last'!$A$3:$S$1377,14,FALSE)</f>
        <v>294</v>
      </c>
      <c r="Q274" s="65">
        <f>SUMIF('5th Cycle APR Raw Data-Last'!$A$3:$A$1377,'5th Cycle Summary-Final2'!$C274,'5th Cycle APR Raw Data-Last'!$O$3:$O$1377)</f>
        <v>0</v>
      </c>
      <c r="R274" s="65">
        <f t="shared" si="37"/>
        <v>294</v>
      </c>
      <c r="S274" s="66">
        <f t="shared" si="38"/>
        <v>0</v>
      </c>
      <c r="T274" s="65">
        <f>VLOOKUP(C274,'5th Cycle APR Raw Data-Last'!$A$3:$S$1377,16,FALSE)</f>
        <v>653</v>
      </c>
      <c r="U274" s="65">
        <f>SUMIF('5th Cycle APR Raw Data-Last'!$A$3:$A$1377,'5th Cycle Summary-Final2'!$C274,'5th Cycle APR Raw Data-Last'!$Q$3:$Q$1377)</f>
        <v>302</v>
      </c>
      <c r="V274" s="65">
        <f t="shared" si="39"/>
        <v>351</v>
      </c>
      <c r="W274" s="66">
        <f t="shared" si="40"/>
        <v>0.46248085758039814</v>
      </c>
      <c r="X274" s="65">
        <f>VLOOKUP(C274,'5th Cycle APR Raw Data-Last'!$A$3:$S$1377,18,FALSE)</f>
        <v>1589</v>
      </c>
      <c r="Y274" s="65">
        <f>SUMIF('5th Cycle APR Raw Data-Last'!$A$3:$A$1377,'5th Cycle Summary-Final2'!$C274,'5th Cycle APR Raw Data-Last'!$S$3:$S$1377)</f>
        <v>302</v>
      </c>
      <c r="Z274" s="65">
        <f t="shared" si="41"/>
        <v>1287</v>
      </c>
      <c r="AA274"/>
    </row>
    <row r="275" spans="1:27" s="2" customFormat="1" ht="12.75" customHeight="1" x14ac:dyDescent="0.2">
      <c r="A275" s="2" t="s">
        <v>2</v>
      </c>
      <c r="B275" s="2" t="s">
        <v>3</v>
      </c>
      <c r="C275" s="10" t="s">
        <v>330</v>
      </c>
      <c r="D275" s="65">
        <f>VLOOKUP(C275,'5th Cycle APR Raw Data-Last'!$A$3:$S$1377,6,FALSE)</f>
        <v>780</v>
      </c>
      <c r="E275" s="65">
        <f>SUMIF('5th Cycle APR Raw Data-Last'!$A$3:$A$1377,'5th Cycle Summary-Final2'!$C275,'5th Cycle APR Raw Data-Last'!G$3:G$1377)</f>
        <v>42</v>
      </c>
      <c r="F275" s="65">
        <f>SUMIF('5th Cycle APR Raw Data-Last'!$A$3:$A$1377,'5th Cycle Summary-Final2'!$C275,'5th Cycle APR Raw Data-Last'!H$3:H$1377)</f>
        <v>42</v>
      </c>
      <c r="G275" s="65">
        <f>SUMIF('5th Cycle APR Raw Data-Last'!$A$3:$A$1377,'5th Cycle Summary-Final2'!$C275,'5th Cycle APR Raw Data-Last'!I$3:I$1377)</f>
        <v>0</v>
      </c>
      <c r="H275" s="65">
        <f t="shared" si="42"/>
        <v>738</v>
      </c>
      <c r="I275" s="66">
        <f t="shared" si="43"/>
        <v>5.3846153846153849E-2</v>
      </c>
      <c r="J275" s="65">
        <f>VLOOKUP(C275,'5th Cycle APR Raw Data-Last'!$A$3:$S$1377,10,FALSE)</f>
        <v>636</v>
      </c>
      <c r="K275" s="65">
        <f>SUMIF('5th Cycle APR Raw Data-Last'!$A$3:$A$1377,'5th Cycle Summary-Final2'!$C275,'5th Cycle APR Raw Data-Last'!K$3:K$1377)</f>
        <v>132</v>
      </c>
      <c r="L275" s="65">
        <f>SUMIF('5th Cycle APR Raw Data-Last'!$A$3:$A$1377,'5th Cycle Summary-Final2'!$C275,'5th Cycle APR Raw Data-Last'!L$3:L$1377)</f>
        <v>101</v>
      </c>
      <c r="M275" s="65">
        <f>SUMIF('5th Cycle APR Raw Data-Last'!$A$3:$A$1377,'5th Cycle Summary-Final2'!$C275,'5th Cycle APR Raw Data-Last'!M$3:M$1377)</f>
        <v>31</v>
      </c>
      <c r="N275" s="65">
        <f t="shared" si="44"/>
        <v>504</v>
      </c>
      <c r="O275" s="66">
        <f t="shared" si="36"/>
        <v>0.20754716981132076</v>
      </c>
      <c r="P275" s="65">
        <f>VLOOKUP(C275,'5th Cycle APR Raw Data-Last'!$A$3:$S$1377,14,FALSE)</f>
        <v>552</v>
      </c>
      <c r="Q275" s="65">
        <f>SUMIF('5th Cycle APR Raw Data-Last'!$A$3:$A$1377,'5th Cycle Summary-Final2'!$C275,'5th Cycle APR Raw Data-Last'!$O$3:$O$1377)</f>
        <v>35</v>
      </c>
      <c r="R275" s="65">
        <f t="shared" si="37"/>
        <v>517</v>
      </c>
      <c r="S275" s="66">
        <f t="shared" si="38"/>
        <v>6.3405797101449279E-2</v>
      </c>
      <c r="T275" s="65">
        <f>VLOOKUP(C275,'5th Cycle APR Raw Data-Last'!$A$3:$S$1377,16,FALSE)</f>
        <v>851</v>
      </c>
      <c r="U275" s="65">
        <f>SUMIF('5th Cycle APR Raw Data-Last'!$A$3:$A$1377,'5th Cycle Summary-Final2'!$C275,'5th Cycle APR Raw Data-Last'!$Q$3:$Q$1377)</f>
        <v>254</v>
      </c>
      <c r="V275" s="65">
        <f t="shared" si="39"/>
        <v>597</v>
      </c>
      <c r="W275" s="66">
        <f t="shared" si="40"/>
        <v>0.29847238542890719</v>
      </c>
      <c r="X275" s="65">
        <f>VLOOKUP(C275,'5th Cycle APR Raw Data-Last'!$A$3:$S$1377,18,FALSE)</f>
        <v>2819</v>
      </c>
      <c r="Y275" s="65">
        <f>SUMIF('5th Cycle APR Raw Data-Last'!$A$3:$A$1377,'5th Cycle Summary-Final2'!$C275,'5th Cycle APR Raw Data-Last'!$S$3:$S$1377)</f>
        <v>463</v>
      </c>
      <c r="Z275" s="65">
        <f t="shared" si="41"/>
        <v>2356</v>
      </c>
      <c r="AA275"/>
    </row>
    <row r="276" spans="1:27" s="2" customFormat="1" ht="12.75" customHeight="1" x14ac:dyDescent="0.2">
      <c r="A276" s="2" t="s">
        <v>2</v>
      </c>
      <c r="B276" s="2" t="s">
        <v>3</v>
      </c>
      <c r="C276" s="10" t="s">
        <v>331</v>
      </c>
      <c r="D276" s="65">
        <f>VLOOKUP(C276,'5th Cycle APR Raw Data-Last'!$A$3:$S$1377,6,FALSE)</f>
        <v>209</v>
      </c>
      <c r="E276" s="65">
        <f>SUMIF('5th Cycle APR Raw Data-Last'!$A$3:$A$1377,'5th Cycle Summary-Final2'!$C276,'5th Cycle APR Raw Data-Last'!G$3:G$1377)</f>
        <v>0</v>
      </c>
      <c r="F276" s="65">
        <f>SUMIF('5th Cycle APR Raw Data-Last'!$A$3:$A$1377,'5th Cycle Summary-Final2'!$C276,'5th Cycle APR Raw Data-Last'!H$3:H$1377)</f>
        <v>0</v>
      </c>
      <c r="G276" s="65">
        <f>SUMIF('5th Cycle APR Raw Data-Last'!$A$3:$A$1377,'5th Cycle Summary-Final2'!$C276,'5th Cycle APR Raw Data-Last'!I$3:I$1377)</f>
        <v>0</v>
      </c>
      <c r="H276" s="65">
        <f t="shared" si="42"/>
        <v>209</v>
      </c>
      <c r="I276" s="66">
        <f t="shared" si="43"/>
        <v>0</v>
      </c>
      <c r="J276" s="65">
        <f>VLOOKUP(C276,'5th Cycle APR Raw Data-Last'!$A$3:$S$1377,10,FALSE)</f>
        <v>149</v>
      </c>
      <c r="K276" s="65">
        <f>SUMIF('5th Cycle APR Raw Data-Last'!$A$3:$A$1377,'5th Cycle Summary-Final2'!$C276,'5th Cycle APR Raw Data-Last'!K$3:K$1377)</f>
        <v>0</v>
      </c>
      <c r="L276" s="65">
        <f>SUMIF('5th Cycle APR Raw Data-Last'!$A$3:$A$1377,'5th Cycle Summary-Final2'!$C276,'5th Cycle APR Raw Data-Last'!L$3:L$1377)</f>
        <v>0</v>
      </c>
      <c r="M276" s="65">
        <f>SUMIF('5th Cycle APR Raw Data-Last'!$A$3:$A$1377,'5th Cycle Summary-Final2'!$C276,'5th Cycle APR Raw Data-Last'!M$3:M$1377)</f>
        <v>0</v>
      </c>
      <c r="N276" s="65">
        <f t="shared" si="44"/>
        <v>149</v>
      </c>
      <c r="O276" s="66">
        <f t="shared" si="36"/>
        <v>0</v>
      </c>
      <c r="P276" s="65">
        <f>VLOOKUP(C276,'5th Cycle APR Raw Data-Last'!$A$3:$S$1377,14,FALSE)</f>
        <v>172</v>
      </c>
      <c r="Q276" s="65">
        <f>SUMIF('5th Cycle APR Raw Data-Last'!$A$3:$A$1377,'5th Cycle Summary-Final2'!$C276,'5th Cycle APR Raw Data-Last'!$O$3:$O$1377)</f>
        <v>0</v>
      </c>
      <c r="R276" s="65">
        <f t="shared" si="37"/>
        <v>172</v>
      </c>
      <c r="S276" s="66">
        <f t="shared" si="38"/>
        <v>0</v>
      </c>
      <c r="T276" s="65">
        <f>VLOOKUP(C276,'5th Cycle APR Raw Data-Last'!$A$3:$S$1377,16,FALSE)</f>
        <v>400</v>
      </c>
      <c r="U276" s="65">
        <f>SUMIF('5th Cycle APR Raw Data-Last'!$A$3:$A$1377,'5th Cycle Summary-Final2'!$C276,'5th Cycle APR Raw Data-Last'!$Q$3:$Q$1377)</f>
        <v>89</v>
      </c>
      <c r="V276" s="65">
        <f t="shared" si="39"/>
        <v>311</v>
      </c>
      <c r="W276" s="66">
        <f t="shared" si="40"/>
        <v>0.2225</v>
      </c>
      <c r="X276" s="65">
        <f>VLOOKUP(C276,'5th Cycle APR Raw Data-Last'!$A$3:$S$1377,18,FALSE)</f>
        <v>930</v>
      </c>
      <c r="Y276" s="65">
        <f>SUMIF('5th Cycle APR Raw Data-Last'!$A$3:$A$1377,'5th Cycle Summary-Final2'!$C276,'5th Cycle APR Raw Data-Last'!$S$3:$S$1377)</f>
        <v>89</v>
      </c>
      <c r="Z276" s="65">
        <f t="shared" si="41"/>
        <v>841</v>
      </c>
      <c r="AA276"/>
    </row>
    <row r="277" spans="1:27" s="2" customFormat="1" ht="12.75" customHeight="1" x14ac:dyDescent="0.2">
      <c r="A277" s="2" t="s">
        <v>66</v>
      </c>
      <c r="B277" s="2" t="s">
        <v>67</v>
      </c>
      <c r="C277" s="10" t="s">
        <v>65</v>
      </c>
      <c r="D277" s="65">
        <f>VLOOKUP(C277,'5th Cycle APR Raw Data-Last'!$A$3:$S$1377,6,FALSE)</f>
        <v>912</v>
      </c>
      <c r="E277" s="65">
        <f>SUMIF('5th Cycle APR Raw Data-Last'!$A$3:$A$1377,'5th Cycle Summary-Final2'!$C277,'5th Cycle APR Raw Data-Last'!G$3:G$1377)</f>
        <v>42</v>
      </c>
      <c r="F277" s="65">
        <f>SUMIF('5th Cycle APR Raw Data-Last'!$A$3:$A$1377,'5th Cycle Summary-Final2'!$C277,'5th Cycle APR Raw Data-Last'!H$3:H$1377)</f>
        <v>42</v>
      </c>
      <c r="G277" s="65">
        <f>SUMIF('5th Cycle APR Raw Data-Last'!$A$3:$A$1377,'5th Cycle Summary-Final2'!$C277,'5th Cycle APR Raw Data-Last'!I$3:I$1377)</f>
        <v>0</v>
      </c>
      <c r="H277" s="65">
        <f t="shared" si="42"/>
        <v>870</v>
      </c>
      <c r="I277" s="66">
        <f t="shared" si="43"/>
        <v>4.6052631578947366E-2</v>
      </c>
      <c r="J277" s="65">
        <f>VLOOKUP(C277,'5th Cycle APR Raw Data-Last'!$A$3:$S$1377,10,FALSE)</f>
        <v>693</v>
      </c>
      <c r="K277" s="65">
        <f>SUMIF('5th Cycle APR Raw Data-Last'!$A$3:$A$1377,'5th Cycle Summary-Final2'!$C277,'5th Cycle APR Raw Data-Last'!K$3:K$1377)</f>
        <v>218</v>
      </c>
      <c r="L277" s="65">
        <f>SUMIF('5th Cycle APR Raw Data-Last'!$A$3:$A$1377,'5th Cycle Summary-Final2'!$C277,'5th Cycle APR Raw Data-Last'!L$3:L$1377)</f>
        <v>215</v>
      </c>
      <c r="M277" s="65">
        <f>SUMIF('5th Cycle APR Raw Data-Last'!$A$3:$A$1377,'5th Cycle Summary-Final2'!$C277,'5th Cycle APR Raw Data-Last'!M$3:M$1377)</f>
        <v>3</v>
      </c>
      <c r="N277" s="65">
        <f t="shared" si="44"/>
        <v>475</v>
      </c>
      <c r="O277" s="66">
        <f t="shared" si="36"/>
        <v>0.31457431457431456</v>
      </c>
      <c r="P277" s="65">
        <f>VLOOKUP(C277,'5th Cycle APR Raw Data-Last'!$A$3:$S$1377,14,FALSE)</f>
        <v>1062</v>
      </c>
      <c r="Q277" s="65">
        <f>SUMIF('5th Cycle APR Raw Data-Last'!$A$3:$A$1377,'5th Cycle Summary-Final2'!$C277,'5th Cycle APR Raw Data-Last'!$O$3:$O$1377)</f>
        <v>229</v>
      </c>
      <c r="R277" s="65">
        <f t="shared" si="37"/>
        <v>833</v>
      </c>
      <c r="S277" s="66">
        <f t="shared" si="38"/>
        <v>0.21563088512241055</v>
      </c>
      <c r="T277" s="65">
        <f>VLOOKUP(C277,'5th Cycle APR Raw Data-Last'!$A$3:$S$1377,16,FALSE)</f>
        <v>2332</v>
      </c>
      <c r="U277" s="65">
        <f>SUMIF('5th Cycle APR Raw Data-Last'!$A$3:$A$1377,'5th Cycle Summary-Final2'!$C277,'5th Cycle APR Raw Data-Last'!$Q$3:$Q$1377)</f>
        <v>2634</v>
      </c>
      <c r="V277" s="65">
        <f t="shared" si="39"/>
        <v>0</v>
      </c>
      <c r="W277" s="66">
        <f t="shared" si="40"/>
        <v>1.1295025728987993</v>
      </c>
      <c r="X277" s="65">
        <f>VLOOKUP(C277,'5th Cycle APR Raw Data-Last'!$A$3:$S$1377,18,FALSE)</f>
        <v>4999</v>
      </c>
      <c r="Y277" s="65">
        <f>SUMIF('5th Cycle APR Raw Data-Last'!$A$3:$A$1377,'5th Cycle Summary-Final2'!$C277,'5th Cycle APR Raw Data-Last'!$S$3:$S$1377)</f>
        <v>3123</v>
      </c>
      <c r="Z277" s="65">
        <f t="shared" si="41"/>
        <v>2178</v>
      </c>
      <c r="AA277"/>
    </row>
    <row r="278" spans="1:27" s="2" customFormat="1" ht="12.75" customHeight="1" x14ac:dyDescent="0.2">
      <c r="A278" s="2" t="s">
        <v>66</v>
      </c>
      <c r="B278" s="2" t="s">
        <v>67</v>
      </c>
      <c r="C278" s="10" t="s">
        <v>77</v>
      </c>
      <c r="D278" s="65">
        <f>VLOOKUP(C278,'5th Cycle APR Raw Data-Last'!$A$3:$S$1377,6,FALSE)</f>
        <v>3209</v>
      </c>
      <c r="E278" s="65">
        <f>SUMIF('5th Cycle APR Raw Data-Last'!$A$3:$A$1377,'5th Cycle Summary-Final2'!$C278,'5th Cycle APR Raw Data-Last'!G$3:G$1377)</f>
        <v>115</v>
      </c>
      <c r="F278" s="65">
        <f>SUMIF('5th Cycle APR Raw Data-Last'!$A$3:$A$1377,'5th Cycle Summary-Final2'!$C278,'5th Cycle APR Raw Data-Last'!H$3:H$1377)</f>
        <v>115</v>
      </c>
      <c r="G278" s="65">
        <f>SUMIF('5th Cycle APR Raw Data-Last'!$A$3:$A$1377,'5th Cycle Summary-Final2'!$C278,'5th Cycle APR Raw Data-Last'!I$3:I$1377)</f>
        <v>0</v>
      </c>
      <c r="H278" s="65">
        <f t="shared" si="42"/>
        <v>3094</v>
      </c>
      <c r="I278" s="66">
        <f t="shared" si="43"/>
        <v>3.5836709255219694E-2</v>
      </c>
      <c r="J278" s="65">
        <f>VLOOKUP(C278,'5th Cycle APR Raw Data-Last'!$A$3:$S$1377,10,FALSE)</f>
        <v>2439</v>
      </c>
      <c r="K278" s="65">
        <f>SUMIF('5th Cycle APR Raw Data-Last'!$A$3:$A$1377,'5th Cycle Summary-Final2'!$C278,'5th Cycle APR Raw Data-Last'!K$3:K$1377)</f>
        <v>565</v>
      </c>
      <c r="L278" s="65">
        <f>SUMIF('5th Cycle APR Raw Data-Last'!$A$3:$A$1377,'5th Cycle Summary-Final2'!$C278,'5th Cycle APR Raw Data-Last'!L$3:L$1377)</f>
        <v>565</v>
      </c>
      <c r="M278" s="65">
        <f>SUMIF('5th Cycle APR Raw Data-Last'!$A$3:$A$1377,'5th Cycle Summary-Final2'!$C278,'5th Cycle APR Raw Data-Last'!M$3:M$1377)</f>
        <v>0</v>
      </c>
      <c r="N278" s="65">
        <f t="shared" si="44"/>
        <v>1874</v>
      </c>
      <c r="O278" s="66">
        <f t="shared" si="36"/>
        <v>0.23165231652316523</v>
      </c>
      <c r="P278" s="65">
        <f>VLOOKUP(C278,'5th Cycle APR Raw Data-Last'!$A$3:$S$1377,14,FALSE)</f>
        <v>2257</v>
      </c>
      <c r="Q278" s="65">
        <f>SUMIF('5th Cycle APR Raw Data-Last'!$A$3:$A$1377,'5th Cycle Summary-Final2'!$C278,'5th Cycle APR Raw Data-Last'!$O$3:$O$1377)</f>
        <v>328</v>
      </c>
      <c r="R278" s="65">
        <f t="shared" si="37"/>
        <v>1929</v>
      </c>
      <c r="S278" s="66">
        <f t="shared" si="38"/>
        <v>0.14532565352237484</v>
      </c>
      <c r="T278" s="65">
        <f>VLOOKUP(C278,'5th Cycle APR Raw Data-Last'!$A$3:$S$1377,16,FALSE)</f>
        <v>4956</v>
      </c>
      <c r="U278" s="65">
        <f>SUMIF('5th Cycle APR Raw Data-Last'!$A$3:$A$1377,'5th Cycle Summary-Final2'!$C278,'5th Cycle APR Raw Data-Last'!$Q$3:$Q$1377)</f>
        <v>5837</v>
      </c>
      <c r="V278" s="65">
        <f t="shared" si="39"/>
        <v>0</v>
      </c>
      <c r="W278" s="66">
        <f t="shared" si="40"/>
        <v>1.1777643260694108</v>
      </c>
      <c r="X278" s="65">
        <f>VLOOKUP(C278,'5th Cycle APR Raw Data-Last'!$A$3:$S$1377,18,FALSE)</f>
        <v>12861</v>
      </c>
      <c r="Y278" s="65">
        <f>SUMIF('5th Cycle APR Raw Data-Last'!$A$3:$A$1377,'5th Cycle Summary-Final2'!$C278,'5th Cycle APR Raw Data-Last'!$S$3:$S$1377)</f>
        <v>6845</v>
      </c>
      <c r="Z278" s="65">
        <f t="shared" si="41"/>
        <v>6897</v>
      </c>
      <c r="AA278"/>
    </row>
    <row r="279" spans="1:27" s="2" customFormat="1" ht="12.75" customHeight="1" x14ac:dyDescent="0.2">
      <c r="A279" s="2" t="s">
        <v>66</v>
      </c>
      <c r="B279" s="2" t="s">
        <v>67</v>
      </c>
      <c r="C279" s="10" t="s">
        <v>92</v>
      </c>
      <c r="D279" s="65">
        <f>VLOOKUP(C279,'5th Cycle APR Raw Data-Last'!$A$3:$S$1377,6,FALSE)</f>
        <v>13</v>
      </c>
      <c r="E279" s="65">
        <f>SUMIF('5th Cycle APR Raw Data-Last'!$A$3:$A$1377,'5th Cycle Summary-Final2'!$C279,'5th Cycle APR Raw Data-Last'!G$3:G$1377)</f>
        <v>0</v>
      </c>
      <c r="F279" s="65">
        <f>SUMIF('5th Cycle APR Raw Data-Last'!$A$3:$A$1377,'5th Cycle Summary-Final2'!$C279,'5th Cycle APR Raw Data-Last'!H$3:H$1377)</f>
        <v>0</v>
      </c>
      <c r="G279" s="65">
        <f>SUMIF('5th Cycle APR Raw Data-Last'!$A$3:$A$1377,'5th Cycle Summary-Final2'!$C279,'5th Cycle APR Raw Data-Last'!I$3:I$1377)</f>
        <v>0</v>
      </c>
      <c r="H279" s="65">
        <f t="shared" si="42"/>
        <v>13</v>
      </c>
      <c r="I279" s="66">
        <f t="shared" si="43"/>
        <v>0</v>
      </c>
      <c r="J279" s="65">
        <f>VLOOKUP(C279,'5th Cycle APR Raw Data-Last'!$A$3:$S$1377,10,FALSE)</f>
        <v>9</v>
      </c>
      <c r="K279" s="65">
        <f>SUMIF('5th Cycle APR Raw Data-Last'!$A$3:$A$1377,'5th Cycle Summary-Final2'!$C279,'5th Cycle APR Raw Data-Last'!K$3:K$1377)</f>
        <v>0</v>
      </c>
      <c r="L279" s="65">
        <f>SUMIF('5th Cycle APR Raw Data-Last'!$A$3:$A$1377,'5th Cycle Summary-Final2'!$C279,'5th Cycle APR Raw Data-Last'!L$3:L$1377)</f>
        <v>0</v>
      </c>
      <c r="M279" s="65">
        <f>SUMIF('5th Cycle APR Raw Data-Last'!$A$3:$A$1377,'5th Cycle Summary-Final2'!$C279,'5th Cycle APR Raw Data-Last'!M$3:M$1377)</f>
        <v>0</v>
      </c>
      <c r="N279" s="65">
        <f t="shared" si="44"/>
        <v>9</v>
      </c>
      <c r="O279" s="66">
        <f t="shared" si="36"/>
        <v>0</v>
      </c>
      <c r="P279" s="65">
        <f>VLOOKUP(C279,'5th Cycle APR Raw Data-Last'!$A$3:$S$1377,14,FALSE)</f>
        <v>9</v>
      </c>
      <c r="Q279" s="65">
        <f>SUMIF('5th Cycle APR Raw Data-Last'!$A$3:$A$1377,'5th Cycle Summary-Final2'!$C279,'5th Cycle APR Raw Data-Last'!$O$3:$O$1377)</f>
        <v>0</v>
      </c>
      <c r="R279" s="65">
        <f t="shared" si="37"/>
        <v>9</v>
      </c>
      <c r="S279" s="66">
        <f t="shared" si="38"/>
        <v>0</v>
      </c>
      <c r="T279" s="65">
        <f>VLOOKUP(C279,'5th Cycle APR Raw Data-Last'!$A$3:$S$1377,16,FALSE)</f>
        <v>19</v>
      </c>
      <c r="U279" s="65">
        <f>SUMIF('5th Cycle APR Raw Data-Last'!$A$3:$A$1377,'5th Cycle Summary-Final2'!$C279,'5th Cycle APR Raw Data-Last'!$Q$3:$Q$1377)</f>
        <v>302</v>
      </c>
      <c r="V279" s="65">
        <f t="shared" si="39"/>
        <v>0</v>
      </c>
      <c r="W279" s="66">
        <f t="shared" si="40"/>
        <v>15.894736842105264</v>
      </c>
      <c r="X279" s="65">
        <f>VLOOKUP(C279,'5th Cycle APR Raw Data-Last'!$A$3:$S$1377,18,FALSE)</f>
        <v>50</v>
      </c>
      <c r="Y279" s="65">
        <f>SUMIF('5th Cycle APR Raw Data-Last'!$A$3:$A$1377,'5th Cycle Summary-Final2'!$C279,'5th Cycle APR Raw Data-Last'!$S$3:$S$1377)</f>
        <v>302</v>
      </c>
      <c r="Z279" s="65">
        <f t="shared" si="41"/>
        <v>31</v>
      </c>
      <c r="AA279"/>
    </row>
    <row r="280" spans="1:27" s="2" customFormat="1" ht="12.75" customHeight="1" x14ac:dyDescent="0.2">
      <c r="A280" s="2" t="s">
        <v>66</v>
      </c>
      <c r="B280" s="2" t="s">
        <v>67</v>
      </c>
      <c r="C280" s="10" t="s">
        <v>944</v>
      </c>
      <c r="D280" s="65">
        <f>VLOOKUP(C280,'5th Cycle APR Raw Data-Last'!$A$3:$S$1377,6,FALSE)</f>
        <v>7</v>
      </c>
      <c r="E280" s="65">
        <f>SUMIF('5th Cycle APR Raw Data-Last'!$A$3:$A$1377,'5th Cycle Summary-Final2'!$C280,'5th Cycle APR Raw Data-Last'!G$3:G$1377)</f>
        <v>0</v>
      </c>
      <c r="F280" s="65">
        <f>SUMIF('5th Cycle APR Raw Data-Last'!$A$3:$A$1377,'5th Cycle Summary-Final2'!$C280,'5th Cycle APR Raw Data-Last'!H$3:H$1377)</f>
        <v>0</v>
      </c>
      <c r="G280" s="65">
        <f>SUMIF('5th Cycle APR Raw Data-Last'!$A$3:$A$1377,'5th Cycle Summary-Final2'!$C280,'5th Cycle APR Raw Data-Last'!I$3:I$1377)</f>
        <v>0</v>
      </c>
      <c r="H280" s="65">
        <f t="shared" si="42"/>
        <v>7</v>
      </c>
      <c r="I280" s="66">
        <f t="shared" si="43"/>
        <v>0</v>
      </c>
      <c r="J280" s="65">
        <f>VLOOKUP(C280,'5th Cycle APR Raw Data-Last'!$A$3:$S$1377,10,FALSE)</f>
        <v>5</v>
      </c>
      <c r="K280" s="65">
        <f>SUMIF('5th Cycle APR Raw Data-Last'!$A$3:$A$1377,'5th Cycle Summary-Final2'!$C280,'5th Cycle APR Raw Data-Last'!K$3:K$1377)</f>
        <v>0</v>
      </c>
      <c r="L280" s="65">
        <f>SUMIF('5th Cycle APR Raw Data-Last'!$A$3:$A$1377,'5th Cycle Summary-Final2'!$C280,'5th Cycle APR Raw Data-Last'!L$3:L$1377)</f>
        <v>0</v>
      </c>
      <c r="M280" s="65">
        <f>SUMIF('5th Cycle APR Raw Data-Last'!$A$3:$A$1377,'5th Cycle Summary-Final2'!$C280,'5th Cycle APR Raw Data-Last'!M$3:M$1377)</f>
        <v>0</v>
      </c>
      <c r="N280" s="65">
        <f t="shared" si="44"/>
        <v>5</v>
      </c>
      <c r="O280" s="66">
        <f t="shared" si="36"/>
        <v>0</v>
      </c>
      <c r="P280" s="65">
        <f>VLOOKUP(C280,'5th Cycle APR Raw Data-Last'!$A$3:$S$1377,14,FALSE)</f>
        <v>15</v>
      </c>
      <c r="Q280" s="65">
        <f>SUMIF('5th Cycle APR Raw Data-Last'!$A$3:$A$1377,'5th Cycle Summary-Final2'!$C280,'5th Cycle APR Raw Data-Last'!$O$3:$O$1377)</f>
        <v>0</v>
      </c>
      <c r="R280" s="65">
        <f t="shared" si="37"/>
        <v>15</v>
      </c>
      <c r="S280" s="66">
        <f t="shared" si="38"/>
        <v>0</v>
      </c>
      <c r="T280" s="65">
        <f>VLOOKUP(C280,'5th Cycle APR Raw Data-Last'!$A$3:$S$1377,16,FALSE)</f>
        <v>34</v>
      </c>
      <c r="U280" s="65">
        <f>SUMIF('5th Cycle APR Raw Data-Last'!$A$3:$A$1377,'5th Cycle Summary-Final2'!$C280,'5th Cycle APR Raw Data-Last'!$Q$3:$Q$1377)</f>
        <v>32</v>
      </c>
      <c r="V280" s="65">
        <f t="shared" si="39"/>
        <v>2</v>
      </c>
      <c r="W280" s="66">
        <f t="shared" si="40"/>
        <v>0.94117647058823528</v>
      </c>
      <c r="X280" s="65">
        <f>VLOOKUP(C280,'5th Cycle APR Raw Data-Last'!$A$3:$S$1377,18,FALSE)</f>
        <v>61</v>
      </c>
      <c r="Y280" s="65">
        <f>SUMIF('5th Cycle APR Raw Data-Last'!$A$3:$A$1377,'5th Cycle Summary-Final2'!$C280,'5th Cycle APR Raw Data-Last'!$S$3:$S$1377)</f>
        <v>32</v>
      </c>
      <c r="Z280" s="65">
        <f t="shared" si="41"/>
        <v>29</v>
      </c>
      <c r="AA280"/>
    </row>
    <row r="281" spans="1:27" s="2" customFormat="1" ht="12.75" customHeight="1" x14ac:dyDescent="0.2">
      <c r="A281" s="2" t="s">
        <v>66</v>
      </c>
      <c r="B281" s="2" t="s">
        <v>67</v>
      </c>
      <c r="C281" s="10" t="s">
        <v>112</v>
      </c>
      <c r="D281" s="65">
        <f>VLOOKUP(C281,'5th Cycle APR Raw Data-Last'!$A$3:$S$1377,6,FALSE)</f>
        <v>1448</v>
      </c>
      <c r="E281" s="65">
        <f>SUMIF('5th Cycle APR Raw Data-Last'!$A$3:$A$1377,'5th Cycle Summary-Final2'!$C281,'5th Cycle APR Raw Data-Last'!G$3:G$1377)</f>
        <v>48</v>
      </c>
      <c r="F281" s="65">
        <f>SUMIF('5th Cycle APR Raw Data-Last'!$A$3:$A$1377,'5th Cycle Summary-Final2'!$C281,'5th Cycle APR Raw Data-Last'!H$3:H$1377)</f>
        <v>48</v>
      </c>
      <c r="G281" s="65">
        <f>SUMIF('5th Cycle APR Raw Data-Last'!$A$3:$A$1377,'5th Cycle Summary-Final2'!$C281,'5th Cycle APR Raw Data-Last'!I$3:I$1377)</f>
        <v>0</v>
      </c>
      <c r="H281" s="65">
        <f t="shared" si="42"/>
        <v>1400</v>
      </c>
      <c r="I281" s="66">
        <f t="shared" si="43"/>
        <v>3.3149171270718231E-2</v>
      </c>
      <c r="J281" s="65">
        <f>VLOOKUP(C281,'5th Cycle APR Raw Data-Last'!$A$3:$S$1377,10,FALSE)</f>
        <v>1101</v>
      </c>
      <c r="K281" s="65">
        <f>SUMIF('5th Cycle APR Raw Data-Last'!$A$3:$A$1377,'5th Cycle Summary-Final2'!$C281,'5th Cycle APR Raw Data-Last'!K$3:K$1377)</f>
        <v>9</v>
      </c>
      <c r="L281" s="65">
        <f>SUMIF('5th Cycle APR Raw Data-Last'!$A$3:$A$1377,'5th Cycle Summary-Final2'!$C281,'5th Cycle APR Raw Data-Last'!L$3:L$1377)</f>
        <v>9</v>
      </c>
      <c r="M281" s="65">
        <f>SUMIF('5th Cycle APR Raw Data-Last'!$A$3:$A$1377,'5th Cycle Summary-Final2'!$C281,'5th Cycle APR Raw Data-Last'!M$3:M$1377)</f>
        <v>0</v>
      </c>
      <c r="N281" s="65">
        <f t="shared" si="44"/>
        <v>1092</v>
      </c>
      <c r="O281" s="66">
        <f t="shared" si="36"/>
        <v>8.1743869209809257E-3</v>
      </c>
      <c r="P281" s="65">
        <f>VLOOKUP(C281,'5th Cycle APR Raw Data-Last'!$A$3:$S$1377,14,FALSE)</f>
        <v>1019</v>
      </c>
      <c r="Q281" s="65">
        <f>SUMIF('5th Cycle APR Raw Data-Last'!$A$3:$A$1377,'5th Cycle Summary-Final2'!$C281,'5th Cycle APR Raw Data-Last'!$O$3:$O$1377)</f>
        <v>34</v>
      </c>
      <c r="R281" s="65">
        <f t="shared" si="37"/>
        <v>985</v>
      </c>
      <c r="S281" s="66">
        <f t="shared" si="38"/>
        <v>3.3366045142296366E-2</v>
      </c>
      <c r="T281" s="65">
        <f>VLOOKUP(C281,'5th Cycle APR Raw Data-Last'!$A$3:$S$1377,16,FALSE)</f>
        <v>2237</v>
      </c>
      <c r="U281" s="65">
        <f>SUMIF('5th Cycle APR Raw Data-Last'!$A$3:$A$1377,'5th Cycle Summary-Final2'!$C281,'5th Cycle APR Raw Data-Last'!$Q$3:$Q$1377)</f>
        <v>188</v>
      </c>
      <c r="V281" s="65">
        <f t="shared" si="39"/>
        <v>2049</v>
      </c>
      <c r="W281" s="66">
        <f t="shared" si="40"/>
        <v>8.4041126508717034E-2</v>
      </c>
      <c r="X281" s="65">
        <f>VLOOKUP(C281,'5th Cycle APR Raw Data-Last'!$A$3:$S$1377,18,FALSE)</f>
        <v>5805</v>
      </c>
      <c r="Y281" s="65">
        <f>SUMIF('5th Cycle APR Raw Data-Last'!$A$3:$A$1377,'5th Cycle Summary-Final2'!$C281,'5th Cycle APR Raw Data-Last'!$S$3:$S$1377)</f>
        <v>279</v>
      </c>
      <c r="Z281" s="65">
        <f t="shared" si="41"/>
        <v>5526</v>
      </c>
      <c r="AA281"/>
    </row>
    <row r="282" spans="1:27" s="2" customFormat="1" ht="12.75" customHeight="1" x14ac:dyDescent="0.2">
      <c r="A282" s="2" t="s">
        <v>66</v>
      </c>
      <c r="B282" s="2" t="s">
        <v>67</v>
      </c>
      <c r="C282" s="10" t="s">
        <v>119</v>
      </c>
      <c r="D282" s="65">
        <f>VLOOKUP(C282,'5th Cycle APR Raw Data-Last'!$A$3:$S$1377,6,FALSE)</f>
        <v>587</v>
      </c>
      <c r="E282" s="65">
        <f>SUMIF('5th Cycle APR Raw Data-Last'!$A$3:$A$1377,'5th Cycle Summary-Final2'!$C282,'5th Cycle APR Raw Data-Last'!G$3:G$1377)</f>
        <v>37</v>
      </c>
      <c r="F282" s="65">
        <f>SUMIF('5th Cycle APR Raw Data-Last'!$A$3:$A$1377,'5th Cycle Summary-Final2'!$C282,'5th Cycle APR Raw Data-Last'!H$3:H$1377)</f>
        <v>36</v>
      </c>
      <c r="G282" s="65">
        <f>SUMIF('5th Cycle APR Raw Data-Last'!$A$3:$A$1377,'5th Cycle Summary-Final2'!$C282,'5th Cycle APR Raw Data-Last'!I$3:I$1377)</f>
        <v>1</v>
      </c>
      <c r="H282" s="65">
        <f t="shared" si="42"/>
        <v>550</v>
      </c>
      <c r="I282" s="66">
        <f t="shared" si="43"/>
        <v>6.3032367972742753E-2</v>
      </c>
      <c r="J282" s="65">
        <f>VLOOKUP(C282,'5th Cycle APR Raw Data-Last'!$A$3:$S$1377,10,FALSE)</f>
        <v>446</v>
      </c>
      <c r="K282" s="65">
        <f>SUMIF('5th Cycle APR Raw Data-Last'!$A$3:$A$1377,'5th Cycle Summary-Final2'!$C282,'5th Cycle APR Raw Data-Last'!K$3:K$1377)</f>
        <v>24</v>
      </c>
      <c r="L282" s="65">
        <f>SUMIF('5th Cycle APR Raw Data-Last'!$A$3:$A$1377,'5th Cycle Summary-Final2'!$C282,'5th Cycle APR Raw Data-Last'!L$3:L$1377)</f>
        <v>23</v>
      </c>
      <c r="M282" s="65">
        <f>SUMIF('5th Cycle APR Raw Data-Last'!$A$3:$A$1377,'5th Cycle Summary-Final2'!$C282,'5th Cycle APR Raw Data-Last'!M$3:M$1377)</f>
        <v>1</v>
      </c>
      <c r="N282" s="65">
        <f t="shared" si="44"/>
        <v>422</v>
      </c>
      <c r="O282" s="66">
        <f t="shared" si="36"/>
        <v>5.3811659192825115E-2</v>
      </c>
      <c r="P282" s="65">
        <f>VLOOKUP(C282,'5th Cycle APR Raw Data-Last'!$A$3:$S$1377,14,FALSE)</f>
        <v>413</v>
      </c>
      <c r="Q282" s="65">
        <f>SUMIF('5th Cycle APR Raw Data-Last'!$A$3:$A$1377,'5th Cycle Summary-Final2'!$C282,'5th Cycle APR Raw Data-Last'!$O$3:$O$1377)</f>
        <v>4</v>
      </c>
      <c r="R282" s="65">
        <f t="shared" si="37"/>
        <v>409</v>
      </c>
      <c r="S282" s="66">
        <f t="shared" si="38"/>
        <v>9.6852300242130755E-3</v>
      </c>
      <c r="T282" s="65">
        <f>VLOOKUP(C282,'5th Cycle APR Raw Data-Last'!$A$3:$S$1377,16,FALSE)</f>
        <v>907</v>
      </c>
      <c r="U282" s="65">
        <f>SUMIF('5th Cycle APR Raw Data-Last'!$A$3:$A$1377,'5th Cycle Summary-Final2'!$C282,'5th Cycle APR Raw Data-Last'!$Q$3:$Q$1377)</f>
        <v>784</v>
      </c>
      <c r="V282" s="65">
        <f t="shared" si="39"/>
        <v>123</v>
      </c>
      <c r="W282" s="66">
        <f t="shared" si="40"/>
        <v>0.86438809261300997</v>
      </c>
      <c r="X282" s="65">
        <f>VLOOKUP(C282,'5th Cycle APR Raw Data-Last'!$A$3:$S$1377,18,FALSE)</f>
        <v>2353</v>
      </c>
      <c r="Y282" s="65">
        <f>SUMIF('5th Cycle APR Raw Data-Last'!$A$3:$A$1377,'5th Cycle Summary-Final2'!$C282,'5th Cycle APR Raw Data-Last'!$S$3:$S$1377)</f>
        <v>849</v>
      </c>
      <c r="Z282" s="65">
        <f t="shared" si="41"/>
        <v>1504</v>
      </c>
      <c r="AA282"/>
    </row>
    <row r="283" spans="1:27" s="2" customFormat="1" ht="12.75" customHeight="1" x14ac:dyDescent="0.2">
      <c r="A283" s="2" t="s">
        <v>66</v>
      </c>
      <c r="B283" s="2" t="s">
        <v>67</v>
      </c>
      <c r="C283" s="10" t="s">
        <v>120</v>
      </c>
      <c r="D283" s="65">
        <f>VLOOKUP(C283,'5th Cycle APR Raw Data-Last'!$A$3:$S$1377,6,FALSE)</f>
        <v>1042</v>
      </c>
      <c r="E283" s="65">
        <f>SUMIF('5th Cycle APR Raw Data-Last'!$A$3:$A$1377,'5th Cycle Summary-Final2'!$C283,'5th Cycle APR Raw Data-Last'!G$3:G$1377)</f>
        <v>92</v>
      </c>
      <c r="F283" s="65">
        <f>SUMIF('5th Cycle APR Raw Data-Last'!$A$3:$A$1377,'5th Cycle Summary-Final2'!$C283,'5th Cycle APR Raw Data-Last'!H$3:H$1377)</f>
        <v>92</v>
      </c>
      <c r="G283" s="65">
        <f>SUMIF('5th Cycle APR Raw Data-Last'!$A$3:$A$1377,'5th Cycle Summary-Final2'!$C283,'5th Cycle APR Raw Data-Last'!I$3:I$1377)</f>
        <v>0</v>
      </c>
      <c r="H283" s="65">
        <f t="shared" si="42"/>
        <v>950</v>
      </c>
      <c r="I283" s="66">
        <f t="shared" si="43"/>
        <v>8.829174664107485E-2</v>
      </c>
      <c r="J283" s="65">
        <f>VLOOKUP(C283,'5th Cycle APR Raw Data-Last'!$A$3:$S$1377,10,FALSE)</f>
        <v>791</v>
      </c>
      <c r="K283" s="65">
        <f>SUMIF('5th Cycle APR Raw Data-Last'!$A$3:$A$1377,'5th Cycle Summary-Final2'!$C283,'5th Cycle APR Raw Data-Last'!K$3:K$1377)</f>
        <v>89</v>
      </c>
      <c r="L283" s="65">
        <f>SUMIF('5th Cycle APR Raw Data-Last'!$A$3:$A$1377,'5th Cycle Summary-Final2'!$C283,'5th Cycle APR Raw Data-Last'!L$3:L$1377)</f>
        <v>89</v>
      </c>
      <c r="M283" s="65">
        <f>SUMIF('5th Cycle APR Raw Data-Last'!$A$3:$A$1377,'5th Cycle Summary-Final2'!$C283,'5th Cycle APR Raw Data-Last'!M$3:M$1377)</f>
        <v>0</v>
      </c>
      <c r="N283" s="65">
        <f t="shared" si="44"/>
        <v>702</v>
      </c>
      <c r="O283" s="66">
        <f t="shared" si="36"/>
        <v>0.1125158027812895</v>
      </c>
      <c r="P283" s="65">
        <f>VLOOKUP(C283,'5th Cycle APR Raw Data-Last'!$A$3:$S$1377,14,FALSE)</f>
        <v>733</v>
      </c>
      <c r="Q283" s="65">
        <f>SUMIF('5th Cycle APR Raw Data-Last'!$A$3:$A$1377,'5th Cycle Summary-Final2'!$C283,'5th Cycle APR Raw Data-Last'!$O$3:$O$1377)</f>
        <v>13</v>
      </c>
      <c r="R283" s="65">
        <f t="shared" si="37"/>
        <v>720</v>
      </c>
      <c r="S283" s="66">
        <f t="shared" si="38"/>
        <v>1.7735334242837655E-2</v>
      </c>
      <c r="T283" s="65">
        <f>VLOOKUP(C283,'5th Cycle APR Raw Data-Last'!$A$3:$S$1377,16,FALSE)</f>
        <v>1609</v>
      </c>
      <c r="U283" s="65">
        <f>SUMIF('5th Cycle APR Raw Data-Last'!$A$3:$A$1377,'5th Cycle Summary-Final2'!$C283,'5th Cycle APR Raw Data-Last'!$Q$3:$Q$1377)</f>
        <v>1133</v>
      </c>
      <c r="V283" s="65">
        <f t="shared" si="39"/>
        <v>476</v>
      </c>
      <c r="W283" s="66">
        <f t="shared" si="40"/>
        <v>0.70416407706650097</v>
      </c>
      <c r="X283" s="65">
        <f>VLOOKUP(C283,'5th Cycle APR Raw Data-Last'!$A$3:$S$1377,18,FALSE)</f>
        <v>4175</v>
      </c>
      <c r="Y283" s="65">
        <f>SUMIF('5th Cycle APR Raw Data-Last'!$A$3:$A$1377,'5th Cycle Summary-Final2'!$C283,'5th Cycle APR Raw Data-Last'!$S$3:$S$1377)</f>
        <v>1327</v>
      </c>
      <c r="Z283" s="65">
        <f t="shared" si="41"/>
        <v>2848</v>
      </c>
      <c r="AA283"/>
    </row>
    <row r="284" spans="1:27" s="2" customFormat="1" ht="12.75" customHeight="1" x14ac:dyDescent="0.2">
      <c r="A284" s="2" t="s">
        <v>66</v>
      </c>
      <c r="B284" s="2" t="s">
        <v>67</v>
      </c>
      <c r="C284" s="10" t="s">
        <v>156</v>
      </c>
      <c r="D284" s="65">
        <f>VLOOKUP(C284,'5th Cycle APR Raw Data-Last'!$A$3:$S$1377,6,FALSE)</f>
        <v>63</v>
      </c>
      <c r="E284" s="65">
        <f>SUMIF('5th Cycle APR Raw Data-Last'!$A$3:$A$1377,'5th Cycle Summary-Final2'!$C284,'5th Cycle APR Raw Data-Last'!G$3:G$1377)</f>
        <v>3</v>
      </c>
      <c r="F284" s="65">
        <f>SUMIF('5th Cycle APR Raw Data-Last'!$A$3:$A$1377,'5th Cycle Summary-Final2'!$C284,'5th Cycle APR Raw Data-Last'!H$3:H$1377)</f>
        <v>3</v>
      </c>
      <c r="G284" s="65">
        <f>SUMIF('5th Cycle APR Raw Data-Last'!$A$3:$A$1377,'5th Cycle Summary-Final2'!$C284,'5th Cycle APR Raw Data-Last'!I$3:I$1377)</f>
        <v>0</v>
      </c>
      <c r="H284" s="65">
        <f t="shared" si="42"/>
        <v>60</v>
      </c>
      <c r="I284" s="66">
        <f t="shared" si="43"/>
        <v>4.7619047619047616E-2</v>
      </c>
      <c r="J284" s="65">
        <f>VLOOKUP(C284,'5th Cycle APR Raw Data-Last'!$A$3:$S$1377,10,FALSE)</f>
        <v>48</v>
      </c>
      <c r="K284" s="65">
        <f>SUMIF('5th Cycle APR Raw Data-Last'!$A$3:$A$1377,'5th Cycle Summary-Final2'!$C284,'5th Cycle APR Raw Data-Last'!K$3:K$1377)</f>
        <v>26</v>
      </c>
      <c r="L284" s="65">
        <f>SUMIF('5th Cycle APR Raw Data-Last'!$A$3:$A$1377,'5th Cycle Summary-Final2'!$C284,'5th Cycle APR Raw Data-Last'!L$3:L$1377)</f>
        <v>26</v>
      </c>
      <c r="M284" s="65">
        <f>SUMIF('5th Cycle APR Raw Data-Last'!$A$3:$A$1377,'5th Cycle Summary-Final2'!$C284,'5th Cycle APR Raw Data-Last'!M$3:M$1377)</f>
        <v>0</v>
      </c>
      <c r="N284" s="65">
        <f t="shared" si="44"/>
        <v>22</v>
      </c>
      <c r="O284" s="66">
        <f t="shared" si="36"/>
        <v>0.54166666666666663</v>
      </c>
      <c r="P284" s="65">
        <f>VLOOKUP(C284,'5th Cycle APR Raw Data-Last'!$A$3:$S$1377,14,FALSE)</f>
        <v>45</v>
      </c>
      <c r="Q284" s="65">
        <f>SUMIF('5th Cycle APR Raw Data-Last'!$A$3:$A$1377,'5th Cycle Summary-Final2'!$C284,'5th Cycle APR Raw Data-Last'!$O$3:$O$1377)</f>
        <v>5</v>
      </c>
      <c r="R284" s="65">
        <f t="shared" si="37"/>
        <v>40</v>
      </c>
      <c r="S284" s="66">
        <f t="shared" si="38"/>
        <v>0.1111111111111111</v>
      </c>
      <c r="T284" s="65">
        <f>VLOOKUP(C284,'5th Cycle APR Raw Data-Last'!$A$3:$S$1377,16,FALSE)</f>
        <v>98</v>
      </c>
      <c r="U284" s="65">
        <f>SUMIF('5th Cycle APR Raw Data-Last'!$A$3:$A$1377,'5th Cycle Summary-Final2'!$C284,'5th Cycle APR Raw Data-Last'!$Q$3:$Q$1377)</f>
        <v>157</v>
      </c>
      <c r="V284" s="65">
        <f t="shared" si="39"/>
        <v>0</v>
      </c>
      <c r="W284" s="66">
        <f t="shared" si="40"/>
        <v>1.6020408163265305</v>
      </c>
      <c r="X284" s="65">
        <f>VLOOKUP(C284,'5th Cycle APR Raw Data-Last'!$A$3:$S$1377,18,FALSE)</f>
        <v>254</v>
      </c>
      <c r="Y284" s="65">
        <f>SUMIF('5th Cycle APR Raw Data-Last'!$A$3:$A$1377,'5th Cycle Summary-Final2'!$C284,'5th Cycle APR Raw Data-Last'!$S$3:$S$1377)</f>
        <v>191</v>
      </c>
      <c r="Z284" s="65">
        <f t="shared" si="41"/>
        <v>122</v>
      </c>
      <c r="AA284"/>
    </row>
    <row r="285" spans="1:27" s="2" customFormat="1" ht="12.75" customHeight="1" x14ac:dyDescent="0.2">
      <c r="A285" s="2" t="s">
        <v>66</v>
      </c>
      <c r="B285" s="2" t="s">
        <v>67</v>
      </c>
      <c r="C285" s="10" t="s">
        <v>165</v>
      </c>
      <c r="D285" s="65">
        <f>VLOOKUP(C285,'5th Cycle APR Raw Data-Last'!$A$3:$S$1377,6,FALSE)</f>
        <v>430</v>
      </c>
      <c r="E285" s="65">
        <f>SUMIF('5th Cycle APR Raw Data-Last'!$A$3:$A$1377,'5th Cycle Summary-Final2'!$C285,'5th Cycle APR Raw Data-Last'!G$3:G$1377)</f>
        <v>0</v>
      </c>
      <c r="F285" s="65">
        <f>SUMIF('5th Cycle APR Raw Data-Last'!$A$3:$A$1377,'5th Cycle Summary-Final2'!$C285,'5th Cycle APR Raw Data-Last'!H$3:H$1377)</f>
        <v>0</v>
      </c>
      <c r="G285" s="65">
        <f>SUMIF('5th Cycle APR Raw Data-Last'!$A$3:$A$1377,'5th Cycle Summary-Final2'!$C285,'5th Cycle APR Raw Data-Last'!I$3:I$1377)</f>
        <v>0</v>
      </c>
      <c r="H285" s="65">
        <f t="shared" si="42"/>
        <v>430</v>
      </c>
      <c r="I285" s="66">
        <f t="shared" si="43"/>
        <v>0</v>
      </c>
      <c r="J285" s="65">
        <f>VLOOKUP(C285,'5th Cycle APR Raw Data-Last'!$A$3:$S$1377,10,FALSE)</f>
        <v>326</v>
      </c>
      <c r="K285" s="65">
        <f>SUMIF('5th Cycle APR Raw Data-Last'!$A$3:$A$1377,'5th Cycle Summary-Final2'!$C285,'5th Cycle APR Raw Data-Last'!K$3:K$1377)</f>
        <v>9</v>
      </c>
      <c r="L285" s="65">
        <f>SUMIF('5th Cycle APR Raw Data-Last'!$A$3:$A$1377,'5th Cycle Summary-Final2'!$C285,'5th Cycle APR Raw Data-Last'!L$3:L$1377)</f>
        <v>2</v>
      </c>
      <c r="M285" s="65">
        <f>SUMIF('5th Cycle APR Raw Data-Last'!$A$3:$A$1377,'5th Cycle Summary-Final2'!$C285,'5th Cycle APR Raw Data-Last'!M$3:M$1377)</f>
        <v>7</v>
      </c>
      <c r="N285" s="65">
        <f t="shared" si="44"/>
        <v>317</v>
      </c>
      <c r="O285" s="66">
        <f t="shared" si="36"/>
        <v>2.7607361963190184E-2</v>
      </c>
      <c r="P285" s="65">
        <f>VLOOKUP(C285,'5th Cycle APR Raw Data-Last'!$A$3:$S$1377,14,FALSE)</f>
        <v>302</v>
      </c>
      <c r="Q285" s="65">
        <f>SUMIF('5th Cycle APR Raw Data-Last'!$A$3:$A$1377,'5th Cycle Summary-Final2'!$C285,'5th Cycle APR Raw Data-Last'!$O$3:$O$1377)</f>
        <v>0</v>
      </c>
      <c r="R285" s="65">
        <f t="shared" si="37"/>
        <v>302</v>
      </c>
      <c r="S285" s="66">
        <f t="shared" si="38"/>
        <v>0</v>
      </c>
      <c r="T285" s="65">
        <f>VLOOKUP(C285,'5th Cycle APR Raw Data-Last'!$A$3:$S$1377,16,FALSE)</f>
        <v>664</v>
      </c>
      <c r="U285" s="65">
        <f>SUMIF('5th Cycle APR Raw Data-Last'!$A$3:$A$1377,'5th Cycle Summary-Final2'!$C285,'5th Cycle APR Raw Data-Last'!$Q$3:$Q$1377)</f>
        <v>536</v>
      </c>
      <c r="V285" s="65">
        <f t="shared" si="39"/>
        <v>128</v>
      </c>
      <c r="W285" s="66">
        <f t="shared" si="40"/>
        <v>0.80722891566265065</v>
      </c>
      <c r="X285" s="65">
        <f>VLOOKUP(C285,'5th Cycle APR Raw Data-Last'!$A$3:$S$1377,18,FALSE)</f>
        <v>1722</v>
      </c>
      <c r="Y285" s="65">
        <f>SUMIF('5th Cycle APR Raw Data-Last'!$A$3:$A$1377,'5th Cycle Summary-Final2'!$C285,'5th Cycle APR Raw Data-Last'!$S$3:$S$1377)</f>
        <v>545</v>
      </c>
      <c r="Z285" s="65">
        <f t="shared" si="41"/>
        <v>1177</v>
      </c>
      <c r="AA285"/>
    </row>
    <row r="286" spans="1:27" s="2" customFormat="1" ht="12.75" customHeight="1" x14ac:dyDescent="0.2">
      <c r="A286" s="2" t="s">
        <v>66</v>
      </c>
      <c r="B286" s="2" t="s">
        <v>67</v>
      </c>
      <c r="C286" s="10" t="s">
        <v>174</v>
      </c>
      <c r="D286" s="65">
        <f>VLOOKUP(C286,'5th Cycle APR Raw Data-Last'!$A$3:$S$1377,6,FALSE)</f>
        <v>77</v>
      </c>
      <c r="E286" s="65">
        <f>SUMIF('5th Cycle APR Raw Data-Last'!$A$3:$A$1377,'5th Cycle Summary-Final2'!$C286,'5th Cycle APR Raw Data-Last'!G$3:G$1377)</f>
        <v>90</v>
      </c>
      <c r="F286" s="65">
        <f>SUMIF('5th Cycle APR Raw Data-Last'!$A$3:$A$1377,'5th Cycle Summary-Final2'!$C286,'5th Cycle APR Raw Data-Last'!H$3:H$1377)</f>
        <v>90</v>
      </c>
      <c r="G286" s="65">
        <f>SUMIF('5th Cycle APR Raw Data-Last'!$A$3:$A$1377,'5th Cycle Summary-Final2'!$C286,'5th Cycle APR Raw Data-Last'!I$3:I$1377)</f>
        <v>0</v>
      </c>
      <c r="H286" s="65">
        <f t="shared" si="42"/>
        <v>0</v>
      </c>
      <c r="I286" s="66">
        <f t="shared" si="43"/>
        <v>1.1688311688311688</v>
      </c>
      <c r="J286" s="65">
        <f>VLOOKUP(C286,'5th Cycle APR Raw Data-Last'!$A$3:$S$1377,10,FALSE)</f>
        <v>59</v>
      </c>
      <c r="K286" s="65">
        <f>SUMIF('5th Cycle APR Raw Data-Last'!$A$3:$A$1377,'5th Cycle Summary-Final2'!$C286,'5th Cycle APR Raw Data-Last'!K$3:K$1377)</f>
        <v>93</v>
      </c>
      <c r="L286" s="65">
        <f>SUMIF('5th Cycle APR Raw Data-Last'!$A$3:$A$1377,'5th Cycle Summary-Final2'!$C286,'5th Cycle APR Raw Data-Last'!L$3:L$1377)</f>
        <v>93</v>
      </c>
      <c r="M286" s="65">
        <f>SUMIF('5th Cycle APR Raw Data-Last'!$A$3:$A$1377,'5th Cycle Summary-Final2'!$C286,'5th Cycle APR Raw Data-Last'!M$3:M$1377)</f>
        <v>0</v>
      </c>
      <c r="N286" s="65">
        <f t="shared" si="44"/>
        <v>0</v>
      </c>
      <c r="O286" s="66">
        <f t="shared" si="36"/>
        <v>1.576271186440678</v>
      </c>
      <c r="P286" s="65">
        <f>VLOOKUP(C286,'5th Cycle APR Raw Data-Last'!$A$3:$S$1377,14,FALSE)</f>
        <v>54</v>
      </c>
      <c r="Q286" s="65">
        <f>SUMIF('5th Cycle APR Raw Data-Last'!$A$3:$A$1377,'5th Cycle Summary-Final2'!$C286,'5th Cycle APR Raw Data-Last'!$O$3:$O$1377)</f>
        <v>35</v>
      </c>
      <c r="R286" s="65">
        <f t="shared" si="37"/>
        <v>19</v>
      </c>
      <c r="S286" s="66">
        <f t="shared" si="38"/>
        <v>0.64814814814814814</v>
      </c>
      <c r="T286" s="65">
        <f>VLOOKUP(C286,'5th Cycle APR Raw Data-Last'!$A$3:$S$1377,16,FALSE)</f>
        <v>119</v>
      </c>
      <c r="U286" s="65">
        <f>SUMIF('5th Cycle APR Raw Data-Last'!$A$3:$A$1377,'5th Cycle Summary-Final2'!$C286,'5th Cycle APR Raw Data-Last'!$Q$3:$Q$1377)</f>
        <v>103</v>
      </c>
      <c r="V286" s="65">
        <f t="shared" si="39"/>
        <v>16</v>
      </c>
      <c r="W286" s="66">
        <f t="shared" si="40"/>
        <v>0.86554621848739499</v>
      </c>
      <c r="X286" s="65">
        <f>VLOOKUP(C286,'5th Cycle APR Raw Data-Last'!$A$3:$S$1377,18,FALSE)</f>
        <v>309</v>
      </c>
      <c r="Y286" s="65">
        <f>SUMIF('5th Cycle APR Raw Data-Last'!$A$3:$A$1377,'5th Cycle Summary-Final2'!$C286,'5th Cycle APR Raw Data-Last'!$S$3:$S$1377)</f>
        <v>321</v>
      </c>
      <c r="Z286" s="65">
        <f t="shared" si="41"/>
        <v>35</v>
      </c>
      <c r="AA286"/>
    </row>
    <row r="287" spans="1:27" s="2" customFormat="1" ht="12.75" customHeight="1" x14ac:dyDescent="0.2">
      <c r="A287" s="2" t="s">
        <v>66</v>
      </c>
      <c r="B287" s="2" t="s">
        <v>67</v>
      </c>
      <c r="C287" s="10" t="s">
        <v>208</v>
      </c>
      <c r="D287" s="65">
        <f>VLOOKUP(C287,'5th Cycle APR Raw Data-Last'!$A$3:$S$1377,6,FALSE)</f>
        <v>465</v>
      </c>
      <c r="E287" s="65">
        <f>SUMIF('5th Cycle APR Raw Data-Last'!$A$3:$A$1377,'5th Cycle Summary-Final2'!$C287,'5th Cycle APR Raw Data-Last'!G$3:G$1377)</f>
        <v>45</v>
      </c>
      <c r="F287" s="65">
        <f>SUMIF('5th Cycle APR Raw Data-Last'!$A$3:$A$1377,'5th Cycle Summary-Final2'!$C287,'5th Cycle APR Raw Data-Last'!H$3:H$1377)</f>
        <v>45</v>
      </c>
      <c r="G287" s="65">
        <f>SUMIF('5th Cycle APR Raw Data-Last'!$A$3:$A$1377,'5th Cycle Summary-Final2'!$C287,'5th Cycle APR Raw Data-Last'!I$3:I$1377)</f>
        <v>0</v>
      </c>
      <c r="H287" s="65">
        <f t="shared" si="42"/>
        <v>420</v>
      </c>
      <c r="I287" s="66">
        <f t="shared" si="43"/>
        <v>9.6774193548387094E-2</v>
      </c>
      <c r="J287" s="65">
        <f>VLOOKUP(C287,'5th Cycle APR Raw Data-Last'!$A$3:$S$1377,10,FALSE)</f>
        <v>353</v>
      </c>
      <c r="K287" s="65">
        <f>SUMIF('5th Cycle APR Raw Data-Last'!$A$3:$A$1377,'5th Cycle Summary-Final2'!$C287,'5th Cycle APR Raw Data-Last'!K$3:K$1377)</f>
        <v>116</v>
      </c>
      <c r="L287" s="65">
        <f>SUMIF('5th Cycle APR Raw Data-Last'!$A$3:$A$1377,'5th Cycle Summary-Final2'!$C287,'5th Cycle APR Raw Data-Last'!L$3:L$1377)</f>
        <v>116</v>
      </c>
      <c r="M287" s="65">
        <f>SUMIF('5th Cycle APR Raw Data-Last'!$A$3:$A$1377,'5th Cycle Summary-Final2'!$C287,'5th Cycle APR Raw Data-Last'!M$3:M$1377)</f>
        <v>0</v>
      </c>
      <c r="N287" s="65">
        <f t="shared" si="44"/>
        <v>237</v>
      </c>
      <c r="O287" s="66">
        <f t="shared" si="36"/>
        <v>0.32861189801699719</v>
      </c>
      <c r="P287" s="65">
        <f>VLOOKUP(C287,'5th Cycle APR Raw Data-Last'!$A$3:$S$1377,14,FALSE)</f>
        <v>327</v>
      </c>
      <c r="Q287" s="65">
        <f>SUMIF('5th Cycle APR Raw Data-Last'!$A$3:$A$1377,'5th Cycle Summary-Final2'!$C287,'5th Cycle APR Raw Data-Last'!$O$3:$O$1377)</f>
        <v>163</v>
      </c>
      <c r="R287" s="65">
        <f t="shared" si="37"/>
        <v>164</v>
      </c>
      <c r="S287" s="66">
        <f t="shared" si="38"/>
        <v>0.49847094801223241</v>
      </c>
      <c r="T287" s="65">
        <f>VLOOKUP(C287,'5th Cycle APR Raw Data-Last'!$A$3:$S$1377,16,FALSE)</f>
        <v>718</v>
      </c>
      <c r="U287" s="65">
        <f>SUMIF('5th Cycle APR Raw Data-Last'!$A$3:$A$1377,'5th Cycle Summary-Final2'!$C287,'5th Cycle APR Raw Data-Last'!$Q$3:$Q$1377)</f>
        <v>245</v>
      </c>
      <c r="V287" s="65">
        <f t="shared" si="39"/>
        <v>473</v>
      </c>
      <c r="W287" s="66">
        <f t="shared" si="40"/>
        <v>0.34122562674094709</v>
      </c>
      <c r="X287" s="65">
        <f>VLOOKUP(C287,'5th Cycle APR Raw Data-Last'!$A$3:$S$1377,18,FALSE)</f>
        <v>1863</v>
      </c>
      <c r="Y287" s="65">
        <f>SUMIF('5th Cycle APR Raw Data-Last'!$A$3:$A$1377,'5th Cycle Summary-Final2'!$C287,'5th Cycle APR Raw Data-Last'!$S$3:$S$1377)</f>
        <v>569</v>
      </c>
      <c r="Z287" s="65">
        <f t="shared" si="41"/>
        <v>1294</v>
      </c>
      <c r="AA287"/>
    </row>
    <row r="288" spans="1:27" s="2" customFormat="1" ht="12.75" customHeight="1" x14ac:dyDescent="0.2">
      <c r="A288" s="2" t="s">
        <v>66</v>
      </c>
      <c r="B288" s="2" t="s">
        <v>67</v>
      </c>
      <c r="C288" s="10" t="s">
        <v>215</v>
      </c>
      <c r="D288" s="65">
        <f>VLOOKUP(C288,'5th Cycle APR Raw Data-Last'!$A$3:$S$1377,6,FALSE)</f>
        <v>1549</v>
      </c>
      <c r="E288" s="65">
        <f>SUMIF('5th Cycle APR Raw Data-Last'!$A$3:$A$1377,'5th Cycle Summary-Final2'!$C288,'5th Cycle APR Raw Data-Last'!G$3:G$1377)</f>
        <v>310</v>
      </c>
      <c r="F288" s="65">
        <f>SUMIF('5th Cycle APR Raw Data-Last'!$A$3:$A$1377,'5th Cycle Summary-Final2'!$C288,'5th Cycle APR Raw Data-Last'!H$3:H$1377)</f>
        <v>287</v>
      </c>
      <c r="G288" s="65">
        <f>SUMIF('5th Cycle APR Raw Data-Last'!$A$3:$A$1377,'5th Cycle Summary-Final2'!$C288,'5th Cycle APR Raw Data-Last'!I$3:I$1377)</f>
        <v>23</v>
      </c>
      <c r="H288" s="65">
        <f t="shared" si="42"/>
        <v>1239</v>
      </c>
      <c r="I288" s="66">
        <f t="shared" si="43"/>
        <v>0.2001291155584248</v>
      </c>
      <c r="J288" s="65">
        <f>VLOOKUP(C288,'5th Cycle APR Raw Data-Last'!$A$3:$S$1377,10,FALSE)</f>
        <v>1178</v>
      </c>
      <c r="K288" s="65">
        <f>SUMIF('5th Cycle APR Raw Data-Last'!$A$3:$A$1377,'5th Cycle Summary-Final2'!$C288,'5th Cycle APR Raw Data-Last'!K$3:K$1377)</f>
        <v>174</v>
      </c>
      <c r="L288" s="65">
        <f>SUMIF('5th Cycle APR Raw Data-Last'!$A$3:$A$1377,'5th Cycle Summary-Final2'!$C288,'5th Cycle APR Raw Data-Last'!L$3:L$1377)</f>
        <v>172</v>
      </c>
      <c r="M288" s="65">
        <f>SUMIF('5th Cycle APR Raw Data-Last'!$A$3:$A$1377,'5th Cycle Summary-Final2'!$C288,'5th Cycle APR Raw Data-Last'!M$3:M$1377)</f>
        <v>2</v>
      </c>
      <c r="N288" s="65">
        <f t="shared" si="44"/>
        <v>1004</v>
      </c>
      <c r="O288" s="66">
        <f t="shared" si="36"/>
        <v>0.14770797962648557</v>
      </c>
      <c r="P288" s="65">
        <f>VLOOKUP(C288,'5th Cycle APR Raw Data-Last'!$A$3:$S$1377,14,FALSE)</f>
        <v>1090</v>
      </c>
      <c r="Q288" s="65">
        <f>SUMIF('5th Cycle APR Raw Data-Last'!$A$3:$A$1377,'5th Cycle Summary-Final2'!$C288,'5th Cycle APR Raw Data-Last'!$O$3:$O$1377)</f>
        <v>149</v>
      </c>
      <c r="R288" s="65">
        <f t="shared" si="37"/>
        <v>941</v>
      </c>
      <c r="S288" s="66">
        <f t="shared" si="38"/>
        <v>0.13669724770642203</v>
      </c>
      <c r="T288" s="65">
        <f>VLOOKUP(C288,'5th Cycle APR Raw Data-Last'!$A$3:$S$1377,16,FALSE)</f>
        <v>2393</v>
      </c>
      <c r="U288" s="65">
        <f>SUMIF('5th Cycle APR Raw Data-Last'!$A$3:$A$1377,'5th Cycle Summary-Final2'!$C288,'5th Cycle APR Raw Data-Last'!$Q$3:$Q$1377)</f>
        <v>566</v>
      </c>
      <c r="V288" s="65">
        <f t="shared" si="39"/>
        <v>1827</v>
      </c>
      <c r="W288" s="66">
        <f t="shared" si="40"/>
        <v>0.23652319264521521</v>
      </c>
      <c r="X288" s="65">
        <f>VLOOKUP(C288,'5th Cycle APR Raw Data-Last'!$A$3:$S$1377,18,FALSE)</f>
        <v>6210</v>
      </c>
      <c r="Y288" s="65">
        <f>SUMIF('5th Cycle APR Raw Data-Last'!$A$3:$A$1377,'5th Cycle Summary-Final2'!$C288,'5th Cycle APR Raw Data-Last'!$S$3:$S$1377)</f>
        <v>1199</v>
      </c>
      <c r="Z288" s="65">
        <f t="shared" si="41"/>
        <v>5011</v>
      </c>
      <c r="AA288"/>
    </row>
    <row r="289" spans="1:27" s="2" customFormat="1" ht="12.75" customHeight="1" x14ac:dyDescent="0.2">
      <c r="A289" s="2" t="s">
        <v>66</v>
      </c>
      <c r="B289" s="2" t="s">
        <v>67</v>
      </c>
      <c r="C289" s="10" t="s">
        <v>243</v>
      </c>
      <c r="D289" s="65">
        <f>VLOOKUP(C289,'5th Cycle APR Raw Data-Last'!$A$3:$S$1377,6,FALSE)</f>
        <v>201</v>
      </c>
      <c r="E289" s="65">
        <f>SUMIF('5th Cycle APR Raw Data-Last'!$A$3:$A$1377,'5th Cycle Summary-Final2'!$C289,'5th Cycle APR Raw Data-Last'!G$3:G$1377)</f>
        <v>26</v>
      </c>
      <c r="F289" s="65">
        <f>SUMIF('5th Cycle APR Raw Data-Last'!$A$3:$A$1377,'5th Cycle Summary-Final2'!$C289,'5th Cycle APR Raw Data-Last'!H$3:H$1377)</f>
        <v>26</v>
      </c>
      <c r="G289" s="65">
        <f>SUMIF('5th Cycle APR Raw Data-Last'!$A$3:$A$1377,'5th Cycle Summary-Final2'!$C289,'5th Cycle APR Raw Data-Last'!I$3:I$1377)</f>
        <v>0</v>
      </c>
      <c r="H289" s="65">
        <f t="shared" si="42"/>
        <v>175</v>
      </c>
      <c r="I289" s="66">
        <f t="shared" si="43"/>
        <v>0.12935323383084577</v>
      </c>
      <c r="J289" s="65">
        <f>VLOOKUP(C289,'5th Cycle APR Raw Data-Last'!$A$3:$S$1377,10,FALSE)</f>
        <v>152</v>
      </c>
      <c r="K289" s="65">
        <f>SUMIF('5th Cycle APR Raw Data-Last'!$A$3:$A$1377,'5th Cycle Summary-Final2'!$C289,'5th Cycle APR Raw Data-Last'!K$3:K$1377)</f>
        <v>26</v>
      </c>
      <c r="L289" s="65">
        <f>SUMIF('5th Cycle APR Raw Data-Last'!$A$3:$A$1377,'5th Cycle Summary-Final2'!$C289,'5th Cycle APR Raw Data-Last'!L$3:L$1377)</f>
        <v>26</v>
      </c>
      <c r="M289" s="65">
        <f>SUMIF('5th Cycle APR Raw Data-Last'!$A$3:$A$1377,'5th Cycle Summary-Final2'!$C289,'5th Cycle APR Raw Data-Last'!M$3:M$1377)</f>
        <v>0</v>
      </c>
      <c r="N289" s="65">
        <f t="shared" si="44"/>
        <v>126</v>
      </c>
      <c r="O289" s="66">
        <f t="shared" si="36"/>
        <v>0.17105263157894737</v>
      </c>
      <c r="P289" s="65">
        <f>VLOOKUP(C289,'5th Cycle APR Raw Data-Last'!$A$3:$S$1377,14,FALSE)</f>
        <v>282</v>
      </c>
      <c r="Q289" s="65">
        <f>SUMIF('5th Cycle APR Raw Data-Last'!$A$3:$A$1377,'5th Cycle Summary-Final2'!$C289,'5th Cycle APR Raw Data-Last'!$O$3:$O$1377)</f>
        <v>0</v>
      </c>
      <c r="R289" s="65">
        <f t="shared" si="37"/>
        <v>282</v>
      </c>
      <c r="S289" s="66">
        <f t="shared" si="38"/>
        <v>0</v>
      </c>
      <c r="T289" s="65">
        <f>VLOOKUP(C289,'5th Cycle APR Raw Data-Last'!$A$3:$S$1377,16,FALSE)</f>
        <v>618</v>
      </c>
      <c r="U289" s="65">
        <f>SUMIF('5th Cycle APR Raw Data-Last'!$A$3:$A$1377,'5th Cycle Summary-Final2'!$C289,'5th Cycle APR Raw Data-Last'!$Q$3:$Q$1377)</f>
        <v>127</v>
      </c>
      <c r="V289" s="65">
        <f t="shared" si="39"/>
        <v>491</v>
      </c>
      <c r="W289" s="66">
        <f t="shared" si="40"/>
        <v>0.20550161812297735</v>
      </c>
      <c r="X289" s="65">
        <f>VLOOKUP(C289,'5th Cycle APR Raw Data-Last'!$A$3:$S$1377,18,FALSE)</f>
        <v>1253</v>
      </c>
      <c r="Y289" s="65">
        <f>SUMIF('5th Cycle APR Raw Data-Last'!$A$3:$A$1377,'5th Cycle Summary-Final2'!$C289,'5th Cycle APR Raw Data-Last'!$S$3:$S$1377)</f>
        <v>179</v>
      </c>
      <c r="Z289" s="65">
        <f t="shared" si="41"/>
        <v>1074</v>
      </c>
      <c r="AA289"/>
    </row>
    <row r="290" spans="1:27" s="2" customFormat="1" ht="12.75" customHeight="1" x14ac:dyDescent="0.2">
      <c r="A290" s="2" t="s">
        <v>66</v>
      </c>
      <c r="B290" s="2" t="s">
        <v>67</v>
      </c>
      <c r="C290" s="10" t="s">
        <v>66</v>
      </c>
      <c r="D290" s="65">
        <f>VLOOKUP(C290,'5th Cycle APR Raw Data-Last'!$A$3:$S$1377,6,FALSE)</f>
        <v>21977</v>
      </c>
      <c r="E290" s="65">
        <f>SUMIF('5th Cycle APR Raw Data-Last'!$A$3:$A$1377,'5th Cycle Summary-Final2'!$C290,'5th Cycle APR Raw Data-Last'!G$3:G$1377)</f>
        <v>1530</v>
      </c>
      <c r="F290" s="65">
        <f>SUMIF('5th Cycle APR Raw Data-Last'!$A$3:$A$1377,'5th Cycle Summary-Final2'!$C290,'5th Cycle APR Raw Data-Last'!H$3:H$1377)</f>
        <v>1530</v>
      </c>
      <c r="G290" s="65">
        <f>SUMIF('5th Cycle APR Raw Data-Last'!$A$3:$A$1377,'5th Cycle Summary-Final2'!$C290,'5th Cycle APR Raw Data-Last'!I$3:I$1377)</f>
        <v>0</v>
      </c>
      <c r="H290" s="65">
        <f t="shared" si="42"/>
        <v>20447</v>
      </c>
      <c r="I290" s="66">
        <f t="shared" si="43"/>
        <v>6.9618237248032039E-2</v>
      </c>
      <c r="J290" s="65">
        <f>VLOOKUP(C290,'5th Cycle APR Raw Data-Last'!$A$3:$S$1377,10,FALSE)</f>
        <v>16703</v>
      </c>
      <c r="K290" s="65">
        <f>SUMIF('5th Cycle APR Raw Data-Last'!$A$3:$A$1377,'5th Cycle Summary-Final2'!$C290,'5th Cycle APR Raw Data-Last'!K$3:K$1377)</f>
        <v>2099</v>
      </c>
      <c r="L290" s="65">
        <f>SUMIF('5th Cycle APR Raw Data-Last'!$A$3:$A$1377,'5th Cycle Summary-Final2'!$C290,'5th Cycle APR Raw Data-Last'!L$3:L$1377)</f>
        <v>2093</v>
      </c>
      <c r="M290" s="65">
        <f>SUMIF('5th Cycle APR Raw Data-Last'!$A$3:$A$1377,'5th Cycle Summary-Final2'!$C290,'5th Cycle APR Raw Data-Last'!M$3:M$1377)</f>
        <v>6</v>
      </c>
      <c r="N290" s="65">
        <f t="shared" si="44"/>
        <v>14604</v>
      </c>
      <c r="O290" s="66">
        <f t="shared" si="36"/>
        <v>0.12566604801532658</v>
      </c>
      <c r="P290" s="65">
        <f>VLOOKUP(C290,'5th Cycle APR Raw Data-Last'!$A$3:$S$1377,14,FALSE)</f>
        <v>15462</v>
      </c>
      <c r="Q290" s="65">
        <f>SUMIF('5th Cycle APR Raw Data-Last'!$A$3:$A$1377,'5th Cycle Summary-Final2'!$C290,'5th Cycle APR Raw Data-Last'!$O$3:$O$1377)</f>
        <v>4</v>
      </c>
      <c r="R290" s="65">
        <f t="shared" si="37"/>
        <v>15458</v>
      </c>
      <c r="S290" s="66">
        <f t="shared" si="38"/>
        <v>2.5869874531108522E-4</v>
      </c>
      <c r="T290" s="65">
        <f>VLOOKUP(C290,'5th Cycle APR Raw Data-Last'!$A$3:$S$1377,16,FALSE)</f>
        <v>33954</v>
      </c>
      <c r="U290" s="65">
        <f>SUMIF('5th Cycle APR Raw Data-Last'!$A$3:$A$1377,'5th Cycle Summary-Final2'!$C290,'5th Cycle APR Raw Data-Last'!$Q$3:$Q$1377)</f>
        <v>25300</v>
      </c>
      <c r="V290" s="65">
        <f t="shared" si="39"/>
        <v>8654</v>
      </c>
      <c r="W290" s="66">
        <f t="shared" si="40"/>
        <v>0.74512575837898332</v>
      </c>
      <c r="X290" s="65">
        <f>VLOOKUP(C290,'5th Cycle APR Raw Data-Last'!$A$3:$S$1377,18,FALSE)</f>
        <v>88096</v>
      </c>
      <c r="Y290" s="65">
        <f>SUMIF('5th Cycle APR Raw Data-Last'!$A$3:$A$1377,'5th Cycle Summary-Final2'!$C290,'5th Cycle APR Raw Data-Last'!$S$3:$S$1377)</f>
        <v>28933</v>
      </c>
      <c r="Z290" s="65">
        <f t="shared" si="41"/>
        <v>59163</v>
      </c>
      <c r="AA290"/>
    </row>
    <row r="291" spans="1:27" s="2" customFormat="1" ht="12.75" customHeight="1" x14ac:dyDescent="0.2">
      <c r="A291" s="2" t="s">
        <v>66</v>
      </c>
      <c r="B291" s="2" t="s">
        <v>67</v>
      </c>
      <c r="C291" s="10" t="s">
        <v>265</v>
      </c>
      <c r="D291" s="65">
        <f>VLOOKUP(C291,'5th Cycle APR Raw Data-Last'!$A$3:$S$1377,6,FALSE)</f>
        <v>2085</v>
      </c>
      <c r="E291" s="65">
        <f>SUMIF('5th Cycle APR Raw Data-Last'!$A$3:$A$1377,'5th Cycle Summary-Final2'!$C291,'5th Cycle APR Raw Data-Last'!G$3:G$1377)</f>
        <v>25</v>
      </c>
      <c r="F291" s="65">
        <f>SUMIF('5th Cycle APR Raw Data-Last'!$A$3:$A$1377,'5th Cycle Summary-Final2'!$C291,'5th Cycle APR Raw Data-Last'!H$3:H$1377)</f>
        <v>25</v>
      </c>
      <c r="G291" s="65">
        <f>SUMIF('5th Cycle APR Raw Data-Last'!$A$3:$A$1377,'5th Cycle Summary-Final2'!$C291,'5th Cycle APR Raw Data-Last'!I$3:I$1377)</f>
        <v>0</v>
      </c>
      <c r="H291" s="65">
        <f t="shared" si="42"/>
        <v>2060</v>
      </c>
      <c r="I291" s="66">
        <f t="shared" si="43"/>
        <v>1.1990407673860911E-2</v>
      </c>
      <c r="J291" s="65">
        <f>VLOOKUP(C291,'5th Cycle APR Raw Data-Last'!$A$3:$S$1377,10,FALSE)</f>
        <v>1585</v>
      </c>
      <c r="K291" s="65">
        <f>SUMIF('5th Cycle APR Raw Data-Last'!$A$3:$A$1377,'5th Cycle Summary-Final2'!$C291,'5th Cycle APR Raw Data-Last'!K$3:K$1377)</f>
        <v>272</v>
      </c>
      <c r="L291" s="65">
        <f>SUMIF('5th Cycle APR Raw Data-Last'!$A$3:$A$1377,'5th Cycle Summary-Final2'!$C291,'5th Cycle APR Raw Data-Last'!L$3:L$1377)</f>
        <v>220</v>
      </c>
      <c r="M291" s="65">
        <f>SUMIF('5th Cycle APR Raw Data-Last'!$A$3:$A$1377,'5th Cycle Summary-Final2'!$C291,'5th Cycle APR Raw Data-Last'!M$3:M$1377)</f>
        <v>52</v>
      </c>
      <c r="N291" s="65">
        <f t="shared" si="44"/>
        <v>1313</v>
      </c>
      <c r="O291" s="66">
        <f t="shared" si="36"/>
        <v>0.17160883280757097</v>
      </c>
      <c r="P291" s="65">
        <f>VLOOKUP(C291,'5th Cycle APR Raw Data-Last'!$A$3:$S$1377,14,FALSE)</f>
        <v>5864</v>
      </c>
      <c r="Q291" s="65">
        <f>SUMIF('5th Cycle APR Raw Data-Last'!$A$3:$A$1377,'5th Cycle Summary-Final2'!$C291,'5th Cycle APR Raw Data-Last'!$O$3:$O$1377)</f>
        <v>790</v>
      </c>
      <c r="R291" s="65">
        <f t="shared" si="37"/>
        <v>5074</v>
      </c>
      <c r="S291" s="66">
        <f t="shared" si="38"/>
        <v>0.13472032742155526</v>
      </c>
      <c r="T291" s="65">
        <f>VLOOKUP(C291,'5th Cycle APR Raw Data-Last'!$A$3:$S$1377,16,FALSE)</f>
        <v>12878</v>
      </c>
      <c r="U291" s="65">
        <f>SUMIF('5th Cycle APR Raw Data-Last'!$A$3:$A$1377,'5th Cycle Summary-Final2'!$C291,'5th Cycle APR Raw Data-Last'!$Q$3:$Q$1377)</f>
        <v>3327</v>
      </c>
      <c r="V291" s="65">
        <f t="shared" si="39"/>
        <v>9551</v>
      </c>
      <c r="W291" s="66">
        <f t="shared" si="40"/>
        <v>0.25834756949836929</v>
      </c>
      <c r="X291" s="65">
        <f>VLOOKUP(C291,'5th Cycle APR Raw Data-Last'!$A$3:$S$1377,18,FALSE)</f>
        <v>22412</v>
      </c>
      <c r="Y291" s="65">
        <f>SUMIF('5th Cycle APR Raw Data-Last'!$A$3:$A$1377,'5th Cycle Summary-Final2'!$C291,'5th Cycle APR Raw Data-Last'!$S$3:$S$1377)</f>
        <v>4414</v>
      </c>
      <c r="Z291" s="65">
        <f t="shared" si="41"/>
        <v>17998</v>
      </c>
      <c r="AA291"/>
    </row>
    <row r="292" spans="1:27" s="2" customFormat="1" ht="12.75" customHeight="1" x14ac:dyDescent="0.2">
      <c r="A292" s="2" t="s">
        <v>66</v>
      </c>
      <c r="B292" s="2" t="s">
        <v>67</v>
      </c>
      <c r="C292" s="10" t="s">
        <v>274</v>
      </c>
      <c r="D292" s="65">
        <f>VLOOKUP(C292,'5th Cycle APR Raw Data-Last'!$A$3:$S$1377,6,FALSE)</f>
        <v>1043</v>
      </c>
      <c r="E292" s="65">
        <f>SUMIF('5th Cycle APR Raw Data-Last'!$A$3:$A$1377,'5th Cycle Summary-Final2'!$C292,'5th Cycle APR Raw Data-Last'!G$3:G$1377)</f>
        <v>218</v>
      </c>
      <c r="F292" s="65">
        <f>SUMIF('5th Cycle APR Raw Data-Last'!$A$3:$A$1377,'5th Cycle Summary-Final2'!$C292,'5th Cycle APR Raw Data-Last'!H$3:H$1377)</f>
        <v>218</v>
      </c>
      <c r="G292" s="65">
        <f>SUMIF('5th Cycle APR Raw Data-Last'!$A$3:$A$1377,'5th Cycle Summary-Final2'!$C292,'5th Cycle APR Raw Data-Last'!I$3:I$1377)</f>
        <v>0</v>
      </c>
      <c r="H292" s="65">
        <f t="shared" si="42"/>
        <v>825</v>
      </c>
      <c r="I292" s="66">
        <f t="shared" si="43"/>
        <v>0.20901246404602108</v>
      </c>
      <c r="J292" s="65">
        <f>VLOOKUP(C292,'5th Cycle APR Raw Data-Last'!$A$3:$S$1377,10,FALSE)</f>
        <v>793</v>
      </c>
      <c r="K292" s="65">
        <f>SUMIF('5th Cycle APR Raw Data-Last'!$A$3:$A$1377,'5th Cycle Summary-Final2'!$C292,'5th Cycle APR Raw Data-Last'!K$3:K$1377)</f>
        <v>115</v>
      </c>
      <c r="L292" s="65">
        <f>SUMIF('5th Cycle APR Raw Data-Last'!$A$3:$A$1377,'5th Cycle Summary-Final2'!$C292,'5th Cycle APR Raw Data-Last'!L$3:L$1377)</f>
        <v>115</v>
      </c>
      <c r="M292" s="65">
        <f>SUMIF('5th Cycle APR Raw Data-Last'!$A$3:$A$1377,'5th Cycle Summary-Final2'!$C292,'5th Cycle APR Raw Data-Last'!M$3:M$1377)</f>
        <v>0</v>
      </c>
      <c r="N292" s="65">
        <f t="shared" si="44"/>
        <v>678</v>
      </c>
      <c r="O292" s="66">
        <f t="shared" si="36"/>
        <v>0.1450189155107188</v>
      </c>
      <c r="P292" s="65">
        <f>VLOOKUP(C292,'5th Cycle APR Raw Data-Last'!$A$3:$S$1377,14,FALSE)</f>
        <v>734</v>
      </c>
      <c r="Q292" s="65">
        <f>SUMIF('5th Cycle APR Raw Data-Last'!$A$3:$A$1377,'5th Cycle Summary-Final2'!$C292,'5th Cycle APR Raw Data-Last'!$O$3:$O$1377)</f>
        <v>64</v>
      </c>
      <c r="R292" s="65">
        <f t="shared" si="37"/>
        <v>670</v>
      </c>
      <c r="S292" s="66">
        <f t="shared" si="38"/>
        <v>8.7193460490463212E-2</v>
      </c>
      <c r="T292" s="65">
        <f>VLOOKUP(C292,'5th Cycle APR Raw Data-Last'!$A$3:$S$1377,16,FALSE)</f>
        <v>1613</v>
      </c>
      <c r="U292" s="65">
        <f>SUMIF('5th Cycle APR Raw Data-Last'!$A$3:$A$1377,'5th Cycle Summary-Final2'!$C292,'5th Cycle APR Raw Data-Last'!$Q$3:$Q$1377)</f>
        <v>3033</v>
      </c>
      <c r="V292" s="65">
        <f t="shared" si="39"/>
        <v>0</v>
      </c>
      <c r="W292" s="66">
        <f t="shared" si="40"/>
        <v>1.8803471791692499</v>
      </c>
      <c r="X292" s="65">
        <f>VLOOKUP(C292,'5th Cycle APR Raw Data-Last'!$A$3:$S$1377,18,FALSE)</f>
        <v>4183</v>
      </c>
      <c r="Y292" s="65">
        <f>SUMIF('5th Cycle APR Raw Data-Last'!$A$3:$A$1377,'5th Cycle Summary-Final2'!$C292,'5th Cycle APR Raw Data-Last'!$S$3:$S$1377)</f>
        <v>3430</v>
      </c>
      <c r="Z292" s="65">
        <f t="shared" si="41"/>
        <v>2173</v>
      </c>
      <c r="AA292"/>
    </row>
    <row r="293" spans="1:27" s="2" customFormat="1" ht="12.75" customHeight="1" x14ac:dyDescent="0.2">
      <c r="A293" s="2" t="s">
        <v>66</v>
      </c>
      <c r="B293" s="2" t="s">
        <v>67</v>
      </c>
      <c r="C293" s="10" t="s">
        <v>286</v>
      </c>
      <c r="D293" s="65">
        <f>VLOOKUP(C293,'5th Cycle APR Raw Data-Last'!$A$3:$S$1377,6,FALSE)</f>
        <v>914</v>
      </c>
      <c r="E293" s="65">
        <f>SUMIF('5th Cycle APR Raw Data-Last'!$A$3:$A$1377,'5th Cycle Summary-Final2'!$C293,'5th Cycle APR Raw Data-Last'!G$3:G$1377)</f>
        <v>10</v>
      </c>
      <c r="F293" s="65">
        <f>SUMIF('5th Cycle APR Raw Data-Last'!$A$3:$A$1377,'5th Cycle Summary-Final2'!$C293,'5th Cycle APR Raw Data-Last'!H$3:H$1377)</f>
        <v>10</v>
      </c>
      <c r="G293" s="65">
        <f>SUMIF('5th Cycle APR Raw Data-Last'!$A$3:$A$1377,'5th Cycle Summary-Final2'!$C293,'5th Cycle APR Raw Data-Last'!I$3:I$1377)</f>
        <v>0</v>
      </c>
      <c r="H293" s="65">
        <f t="shared" si="42"/>
        <v>904</v>
      </c>
      <c r="I293" s="66">
        <f t="shared" si="43"/>
        <v>1.0940919037199124E-2</v>
      </c>
      <c r="J293" s="65">
        <f>VLOOKUP(C293,'5th Cycle APR Raw Data-Last'!$A$3:$S$1377,10,FALSE)</f>
        <v>694</v>
      </c>
      <c r="K293" s="65">
        <f>SUMIF('5th Cycle APR Raw Data-Last'!$A$3:$A$1377,'5th Cycle Summary-Final2'!$C293,'5th Cycle APR Raw Data-Last'!K$3:K$1377)</f>
        <v>43</v>
      </c>
      <c r="L293" s="65">
        <f>SUMIF('5th Cycle APR Raw Data-Last'!$A$3:$A$1377,'5th Cycle Summary-Final2'!$C293,'5th Cycle APR Raw Data-Last'!L$3:L$1377)</f>
        <v>37</v>
      </c>
      <c r="M293" s="65">
        <f>SUMIF('5th Cycle APR Raw Data-Last'!$A$3:$A$1377,'5th Cycle Summary-Final2'!$C293,'5th Cycle APR Raw Data-Last'!M$3:M$1377)</f>
        <v>6</v>
      </c>
      <c r="N293" s="65">
        <f t="shared" si="44"/>
        <v>651</v>
      </c>
      <c r="O293" s="66">
        <f t="shared" si="36"/>
        <v>6.1959654178674349E-2</v>
      </c>
      <c r="P293" s="65">
        <f>VLOOKUP(C293,'5th Cycle APR Raw Data-Last'!$A$3:$S$1377,14,FALSE)</f>
        <v>642</v>
      </c>
      <c r="Q293" s="65">
        <f>SUMIF('5th Cycle APR Raw Data-Last'!$A$3:$A$1377,'5th Cycle Summary-Final2'!$C293,'5th Cycle APR Raw Data-Last'!$O$3:$O$1377)</f>
        <v>96</v>
      </c>
      <c r="R293" s="65">
        <f t="shared" si="37"/>
        <v>546</v>
      </c>
      <c r="S293" s="66">
        <f t="shared" si="38"/>
        <v>0.14953271028037382</v>
      </c>
      <c r="T293" s="65">
        <f>VLOOKUP(C293,'5th Cycle APR Raw Data-Last'!$A$3:$S$1377,16,FALSE)</f>
        <v>1410</v>
      </c>
      <c r="U293" s="65">
        <f>SUMIF('5th Cycle APR Raw Data-Last'!$A$3:$A$1377,'5th Cycle Summary-Final2'!$C293,'5th Cycle APR Raw Data-Last'!$Q$3:$Q$1377)</f>
        <v>726</v>
      </c>
      <c r="V293" s="65">
        <f t="shared" si="39"/>
        <v>684</v>
      </c>
      <c r="W293" s="66">
        <f t="shared" si="40"/>
        <v>0.51489361702127656</v>
      </c>
      <c r="X293" s="65">
        <f>VLOOKUP(C293,'5th Cycle APR Raw Data-Last'!$A$3:$S$1377,18,FALSE)</f>
        <v>3660</v>
      </c>
      <c r="Y293" s="65">
        <f>SUMIF('5th Cycle APR Raw Data-Last'!$A$3:$A$1377,'5th Cycle Summary-Final2'!$C293,'5th Cycle APR Raw Data-Last'!$S$3:$S$1377)</f>
        <v>875</v>
      </c>
      <c r="Z293" s="65">
        <f t="shared" si="41"/>
        <v>2785</v>
      </c>
      <c r="AA293"/>
    </row>
    <row r="294" spans="1:27" s="2" customFormat="1" ht="12.75" customHeight="1" x14ac:dyDescent="0.2">
      <c r="A294" s="2" t="s">
        <v>66</v>
      </c>
      <c r="B294" s="2" t="s">
        <v>67</v>
      </c>
      <c r="C294" s="10" t="s">
        <v>291</v>
      </c>
      <c r="D294" s="65">
        <f>VLOOKUP(C294,'5th Cycle APR Raw Data-Last'!$A$3:$S$1377,6,FALSE)</f>
        <v>85</v>
      </c>
      <c r="E294" s="65">
        <f>SUMIF('5th Cycle APR Raw Data-Last'!$A$3:$A$1377,'5th Cycle Summary-Final2'!$C294,'5th Cycle APR Raw Data-Last'!G$3:G$1377)</f>
        <v>0</v>
      </c>
      <c r="F294" s="65">
        <f>SUMIF('5th Cycle APR Raw Data-Last'!$A$3:$A$1377,'5th Cycle Summary-Final2'!$C294,'5th Cycle APR Raw Data-Last'!H$3:H$1377)</f>
        <v>0</v>
      </c>
      <c r="G294" s="65">
        <f>SUMIF('5th Cycle APR Raw Data-Last'!$A$3:$A$1377,'5th Cycle Summary-Final2'!$C294,'5th Cycle APR Raw Data-Last'!I$3:I$1377)</f>
        <v>0</v>
      </c>
      <c r="H294" s="65">
        <f t="shared" si="42"/>
        <v>85</v>
      </c>
      <c r="I294" s="66">
        <f t="shared" si="43"/>
        <v>0</v>
      </c>
      <c r="J294" s="65">
        <f>VLOOKUP(C294,'5th Cycle APR Raw Data-Last'!$A$3:$S$1377,10,FALSE)</f>
        <v>65</v>
      </c>
      <c r="K294" s="65">
        <f>SUMIF('5th Cycle APR Raw Data-Last'!$A$3:$A$1377,'5th Cycle Summary-Final2'!$C294,'5th Cycle APR Raw Data-Last'!K$3:K$1377)</f>
        <v>5</v>
      </c>
      <c r="L294" s="65">
        <f>SUMIF('5th Cycle APR Raw Data-Last'!$A$3:$A$1377,'5th Cycle Summary-Final2'!$C294,'5th Cycle APR Raw Data-Last'!L$3:L$1377)</f>
        <v>4</v>
      </c>
      <c r="M294" s="65">
        <f>SUMIF('5th Cycle APR Raw Data-Last'!$A$3:$A$1377,'5th Cycle Summary-Final2'!$C294,'5th Cycle APR Raw Data-Last'!M$3:M$1377)</f>
        <v>1</v>
      </c>
      <c r="N294" s="65">
        <f t="shared" si="44"/>
        <v>60</v>
      </c>
      <c r="O294" s="66">
        <f t="shared" si="36"/>
        <v>7.6923076923076927E-2</v>
      </c>
      <c r="P294" s="65">
        <f>VLOOKUP(C294,'5th Cycle APR Raw Data-Last'!$A$3:$S$1377,14,FALSE)</f>
        <v>59</v>
      </c>
      <c r="Q294" s="65">
        <f>SUMIF('5th Cycle APR Raw Data-Last'!$A$3:$A$1377,'5th Cycle Summary-Final2'!$C294,'5th Cycle APR Raw Data-Last'!$O$3:$O$1377)</f>
        <v>3</v>
      </c>
      <c r="R294" s="65">
        <f t="shared" si="37"/>
        <v>56</v>
      </c>
      <c r="S294" s="66">
        <f t="shared" si="38"/>
        <v>5.0847457627118647E-2</v>
      </c>
      <c r="T294" s="65">
        <f>VLOOKUP(C294,'5th Cycle APR Raw Data-Last'!$A$3:$S$1377,16,FALSE)</f>
        <v>131</v>
      </c>
      <c r="U294" s="65">
        <f>SUMIF('5th Cycle APR Raw Data-Last'!$A$3:$A$1377,'5th Cycle Summary-Final2'!$C294,'5th Cycle APR Raw Data-Last'!$Q$3:$Q$1377)</f>
        <v>36</v>
      </c>
      <c r="V294" s="65">
        <f t="shared" si="39"/>
        <v>95</v>
      </c>
      <c r="W294" s="66">
        <f t="shared" si="40"/>
        <v>0.27480916030534353</v>
      </c>
      <c r="X294" s="65">
        <f>VLOOKUP(C294,'5th Cycle APR Raw Data-Last'!$A$3:$S$1377,18,FALSE)</f>
        <v>340</v>
      </c>
      <c r="Y294" s="65">
        <f>SUMIF('5th Cycle APR Raw Data-Last'!$A$3:$A$1377,'5th Cycle Summary-Final2'!$C294,'5th Cycle APR Raw Data-Last'!$S$3:$S$1377)</f>
        <v>44</v>
      </c>
      <c r="Z294" s="65">
        <f t="shared" si="41"/>
        <v>296</v>
      </c>
      <c r="AA294"/>
    </row>
    <row r="295" spans="1:27" s="2" customFormat="1" ht="12.75" customHeight="1" x14ac:dyDescent="0.2">
      <c r="A295" s="2" t="s">
        <v>66</v>
      </c>
      <c r="B295" s="2" t="s">
        <v>67</v>
      </c>
      <c r="C295" s="10" t="s">
        <v>316</v>
      </c>
      <c r="D295" s="65">
        <f>VLOOKUP(C295,'5th Cycle APR Raw Data-Last'!$A$3:$S$1377,6,FALSE)</f>
        <v>343</v>
      </c>
      <c r="E295" s="65">
        <f>SUMIF('5th Cycle APR Raw Data-Last'!$A$3:$A$1377,'5th Cycle Summary-Final2'!$C295,'5th Cycle APR Raw Data-Last'!G$3:G$1377)</f>
        <v>96</v>
      </c>
      <c r="F295" s="65">
        <f>SUMIF('5th Cycle APR Raw Data-Last'!$A$3:$A$1377,'5th Cycle Summary-Final2'!$C295,'5th Cycle APR Raw Data-Last'!H$3:H$1377)</f>
        <v>96</v>
      </c>
      <c r="G295" s="65">
        <f>SUMIF('5th Cycle APR Raw Data-Last'!$A$3:$A$1377,'5th Cycle Summary-Final2'!$C295,'5th Cycle APR Raw Data-Last'!I$3:I$1377)</f>
        <v>0</v>
      </c>
      <c r="H295" s="65">
        <f t="shared" si="42"/>
        <v>247</v>
      </c>
      <c r="I295" s="66">
        <f t="shared" si="43"/>
        <v>0.27988338192419826</v>
      </c>
      <c r="J295" s="65">
        <f>VLOOKUP(C295,'5th Cycle APR Raw Data-Last'!$A$3:$S$1377,10,FALSE)</f>
        <v>260</v>
      </c>
      <c r="K295" s="65">
        <f>SUMIF('5th Cycle APR Raw Data-Last'!$A$3:$A$1377,'5th Cycle Summary-Final2'!$C295,'5th Cycle APR Raw Data-Last'!K$3:K$1377)</f>
        <v>54</v>
      </c>
      <c r="L295" s="65">
        <f>SUMIF('5th Cycle APR Raw Data-Last'!$A$3:$A$1377,'5th Cycle Summary-Final2'!$C295,'5th Cycle APR Raw Data-Last'!L$3:L$1377)</f>
        <v>54</v>
      </c>
      <c r="M295" s="65">
        <f>SUMIF('5th Cycle APR Raw Data-Last'!$A$3:$A$1377,'5th Cycle Summary-Final2'!$C295,'5th Cycle APR Raw Data-Last'!M$3:M$1377)</f>
        <v>0</v>
      </c>
      <c r="N295" s="65">
        <f t="shared" si="44"/>
        <v>206</v>
      </c>
      <c r="O295" s="66">
        <f t="shared" si="36"/>
        <v>0.2076923076923077</v>
      </c>
      <c r="P295" s="65">
        <f>VLOOKUP(C295,'5th Cycle APR Raw Data-Last'!$A$3:$S$1377,14,FALSE)</f>
        <v>241</v>
      </c>
      <c r="Q295" s="65">
        <f>SUMIF('5th Cycle APR Raw Data-Last'!$A$3:$A$1377,'5th Cycle Summary-Final2'!$C295,'5th Cycle APR Raw Data-Last'!$O$3:$O$1377)</f>
        <v>1</v>
      </c>
      <c r="R295" s="65">
        <f t="shared" si="37"/>
        <v>240</v>
      </c>
      <c r="S295" s="66">
        <f t="shared" si="38"/>
        <v>4.1493775933609959E-3</v>
      </c>
      <c r="T295" s="65">
        <f>VLOOKUP(C295,'5th Cycle APR Raw Data-Last'!$A$3:$S$1377,16,FALSE)</f>
        <v>530</v>
      </c>
      <c r="U295" s="65">
        <f>SUMIF('5th Cycle APR Raw Data-Last'!$A$3:$A$1377,'5th Cycle Summary-Final2'!$C295,'5th Cycle APR Raw Data-Last'!$Q$3:$Q$1377)</f>
        <v>1547</v>
      </c>
      <c r="V295" s="65">
        <f t="shared" si="39"/>
        <v>0</v>
      </c>
      <c r="W295" s="66">
        <f t="shared" si="40"/>
        <v>2.918867924528302</v>
      </c>
      <c r="X295" s="65">
        <f>VLOOKUP(C295,'5th Cycle APR Raw Data-Last'!$A$3:$S$1377,18,FALSE)</f>
        <v>1374</v>
      </c>
      <c r="Y295" s="65">
        <f>SUMIF('5th Cycle APR Raw Data-Last'!$A$3:$A$1377,'5th Cycle Summary-Final2'!$C295,'5th Cycle APR Raw Data-Last'!$S$3:$S$1377)</f>
        <v>1698</v>
      </c>
      <c r="Z295" s="65">
        <f t="shared" si="41"/>
        <v>693</v>
      </c>
      <c r="AA295"/>
    </row>
    <row r="296" spans="1:27" s="2" customFormat="1" ht="12.75" customHeight="1" x14ac:dyDescent="0.2">
      <c r="A296" s="2" t="s">
        <v>268</v>
      </c>
      <c r="B296" s="2" t="s">
        <v>8</v>
      </c>
      <c r="C296" s="10" t="s">
        <v>268</v>
      </c>
      <c r="D296" s="65">
        <f>VLOOKUP(C296,'5th Cycle APR Raw Data-Last'!$A$3:$S$1377,6,FALSE)</f>
        <v>6234</v>
      </c>
      <c r="E296" s="65">
        <f>SUMIF('5th Cycle APR Raw Data-Last'!$A$3:$A$1377,'5th Cycle Summary-Final2'!$C296,'5th Cycle APR Raw Data-Last'!G$3:G$1377)</f>
        <v>1279</v>
      </c>
      <c r="F296" s="65">
        <f>SUMIF('5th Cycle APR Raw Data-Last'!$A$3:$A$1377,'5th Cycle Summary-Final2'!$C296,'5th Cycle APR Raw Data-Last'!H$3:H$1377)</f>
        <v>1279</v>
      </c>
      <c r="G296" s="65">
        <f>SUMIF('5th Cycle APR Raw Data-Last'!$A$3:$A$1377,'5th Cycle Summary-Final2'!$C296,'5th Cycle APR Raw Data-Last'!I$3:I$1377)</f>
        <v>0</v>
      </c>
      <c r="H296" s="65">
        <f t="shared" si="42"/>
        <v>4955</v>
      </c>
      <c r="I296" s="66">
        <f t="shared" si="43"/>
        <v>0.20516522297080525</v>
      </c>
      <c r="J296" s="65">
        <f>VLOOKUP(C296,'5th Cycle APR Raw Data-Last'!$A$3:$S$1377,10,FALSE)</f>
        <v>4639</v>
      </c>
      <c r="K296" s="65">
        <f>SUMIF('5th Cycle APR Raw Data-Last'!$A$3:$A$1377,'5th Cycle Summary-Final2'!$C296,'5th Cycle APR Raw Data-Last'!K$3:K$1377)</f>
        <v>1461</v>
      </c>
      <c r="L296" s="65">
        <f>SUMIF('5th Cycle APR Raw Data-Last'!$A$3:$A$1377,'5th Cycle Summary-Final2'!$C296,'5th Cycle APR Raw Data-Last'!L$3:L$1377)</f>
        <v>1461</v>
      </c>
      <c r="M296" s="65">
        <f>SUMIF('5th Cycle APR Raw Data-Last'!$A$3:$A$1377,'5th Cycle Summary-Final2'!$C296,'5th Cycle APR Raw Data-Last'!M$3:M$1377)</f>
        <v>0</v>
      </c>
      <c r="N296" s="65">
        <f t="shared" si="44"/>
        <v>3178</v>
      </c>
      <c r="O296" s="66">
        <f t="shared" si="36"/>
        <v>0.31493856434576417</v>
      </c>
      <c r="P296" s="65">
        <f>VLOOKUP(C296,'5th Cycle APR Raw Data-Last'!$A$3:$S$1377,14,FALSE)</f>
        <v>5460</v>
      </c>
      <c r="Q296" s="65">
        <f>SUMIF('5th Cycle APR Raw Data-Last'!$A$3:$A$1377,'5th Cycle Summary-Final2'!$C296,'5th Cycle APR Raw Data-Last'!$O$3:$O$1377)</f>
        <v>548</v>
      </c>
      <c r="R296" s="65">
        <f t="shared" si="37"/>
        <v>4912</v>
      </c>
      <c r="S296" s="66">
        <f t="shared" si="38"/>
        <v>0.10036630036630037</v>
      </c>
      <c r="T296" s="65">
        <f>VLOOKUP(C296,'5th Cycle APR Raw Data-Last'!$A$3:$S$1377,16,FALSE)</f>
        <v>12536</v>
      </c>
      <c r="U296" s="65">
        <f>SUMIF('5th Cycle APR Raw Data-Last'!$A$3:$A$1377,'5th Cycle Summary-Final2'!$C296,'5th Cycle APR Raw Data-Last'!$Q$3:$Q$1377)</f>
        <v>9803</v>
      </c>
      <c r="V296" s="65">
        <f t="shared" si="39"/>
        <v>2733</v>
      </c>
      <c r="W296" s="66">
        <f t="shared" si="40"/>
        <v>0.7819878749202297</v>
      </c>
      <c r="X296" s="65">
        <f>VLOOKUP(C296,'5th Cycle APR Raw Data-Last'!$A$3:$S$1377,18,FALSE)</f>
        <v>28869</v>
      </c>
      <c r="Y296" s="65">
        <f>SUMIF('5th Cycle APR Raw Data-Last'!$A$3:$A$1377,'5th Cycle Summary-Final2'!$C296,'5th Cycle APR Raw Data-Last'!$S$3:$S$1377)</f>
        <v>13091</v>
      </c>
      <c r="Z296" s="65">
        <f t="shared" si="41"/>
        <v>15778</v>
      </c>
      <c r="AA296"/>
    </row>
    <row r="297" spans="1:27" s="2" customFormat="1" ht="12.75" customHeight="1" x14ac:dyDescent="0.2">
      <c r="A297" s="2" t="s">
        <v>946</v>
      </c>
      <c r="B297" s="2" t="s">
        <v>26</v>
      </c>
      <c r="C297" s="10" t="s">
        <v>945</v>
      </c>
      <c r="D297" s="65">
        <f>VLOOKUP(C297,'5th Cycle APR Raw Data-Last'!$A$3:$S$1377,6,FALSE)</f>
        <v>1019</v>
      </c>
      <c r="E297" s="65">
        <f>SUMIF('5th Cycle APR Raw Data-Last'!$A$3:$A$1377,'5th Cycle Summary-Final2'!$C297,'5th Cycle APR Raw Data-Last'!G$3:G$1377)</f>
        <v>0</v>
      </c>
      <c r="F297" s="65">
        <f>SUMIF('5th Cycle APR Raw Data-Last'!$A$3:$A$1377,'5th Cycle Summary-Final2'!$C297,'5th Cycle APR Raw Data-Last'!H$3:H$1377)</f>
        <v>0</v>
      </c>
      <c r="G297" s="65">
        <f>SUMIF('5th Cycle APR Raw Data-Last'!$A$3:$A$1377,'5th Cycle Summary-Final2'!$C297,'5th Cycle APR Raw Data-Last'!I$3:I$1377)</f>
        <v>0</v>
      </c>
      <c r="H297" s="65">
        <f t="shared" si="42"/>
        <v>1019</v>
      </c>
      <c r="I297" s="66">
        <f t="shared" si="43"/>
        <v>0</v>
      </c>
      <c r="J297" s="65">
        <f>VLOOKUP(C297,'5th Cycle APR Raw Data-Last'!$A$3:$S$1377,10,FALSE)</f>
        <v>759</v>
      </c>
      <c r="K297" s="65">
        <f>SUMIF('5th Cycle APR Raw Data-Last'!$A$3:$A$1377,'5th Cycle Summary-Final2'!$C297,'5th Cycle APR Raw Data-Last'!K$3:K$1377)</f>
        <v>0</v>
      </c>
      <c r="L297" s="65">
        <f>SUMIF('5th Cycle APR Raw Data-Last'!$A$3:$A$1377,'5th Cycle Summary-Final2'!$C297,'5th Cycle APR Raw Data-Last'!L$3:L$1377)</f>
        <v>0</v>
      </c>
      <c r="M297" s="65">
        <f>SUMIF('5th Cycle APR Raw Data-Last'!$A$3:$A$1377,'5th Cycle Summary-Final2'!$C297,'5th Cycle APR Raw Data-Last'!M$3:M$1377)</f>
        <v>0</v>
      </c>
      <c r="N297" s="65">
        <f t="shared" si="44"/>
        <v>759</v>
      </c>
      <c r="O297" s="66">
        <f t="shared" si="36"/>
        <v>0</v>
      </c>
      <c r="P297" s="65">
        <f>VLOOKUP(C297,'5th Cycle APR Raw Data-Last'!$A$3:$S$1377,14,FALSE)</f>
        <v>957</v>
      </c>
      <c r="Q297" s="65">
        <f>SUMIF('5th Cycle APR Raw Data-Last'!$A$3:$A$1377,'5th Cycle Summary-Final2'!$C297,'5th Cycle APR Raw Data-Last'!$O$3:$O$1377)</f>
        <v>0</v>
      </c>
      <c r="R297" s="65">
        <f t="shared" si="37"/>
        <v>957</v>
      </c>
      <c r="S297" s="66">
        <f t="shared" si="38"/>
        <v>0</v>
      </c>
      <c r="T297" s="65">
        <f>VLOOKUP(C297,'5th Cycle APR Raw Data-Last'!$A$3:$S$1377,16,FALSE)</f>
        <v>2421</v>
      </c>
      <c r="U297" s="65">
        <f>SUMIF('5th Cycle APR Raw Data-Last'!$A$3:$A$1377,'5th Cycle Summary-Final2'!$C297,'5th Cycle APR Raw Data-Last'!$Q$3:$Q$1377)</f>
        <v>467</v>
      </c>
      <c r="V297" s="65">
        <f t="shared" si="39"/>
        <v>1954</v>
      </c>
      <c r="W297" s="66">
        <f t="shared" si="40"/>
        <v>0.19289549772821149</v>
      </c>
      <c r="X297" s="65">
        <f>VLOOKUP(C297,'5th Cycle APR Raw Data-Last'!$A$3:$S$1377,18,FALSE)</f>
        <v>5156</v>
      </c>
      <c r="Y297" s="65">
        <f>SUMIF('5th Cycle APR Raw Data-Last'!$A$3:$A$1377,'5th Cycle Summary-Final2'!$C297,'5th Cycle APR Raw Data-Last'!$S$3:$S$1377)</f>
        <v>467</v>
      </c>
      <c r="Z297" s="65">
        <f t="shared" si="41"/>
        <v>4689</v>
      </c>
      <c r="AA297"/>
    </row>
    <row r="298" spans="1:27" s="2" customFormat="1" ht="12.75" customHeight="1" x14ac:dyDescent="0.2">
      <c r="A298" s="2" t="s">
        <v>946</v>
      </c>
      <c r="B298" s="2" t="s">
        <v>26</v>
      </c>
      <c r="C298" s="10" t="s">
        <v>1077</v>
      </c>
      <c r="D298" s="67">
        <f>VLOOKUP(C298,'5th Cycle APR Raw Data-Last'!$A$3:$S$1377,6,FALSE)</f>
        <v>2496</v>
      </c>
      <c r="E298" s="67">
        <f>SUMIF('5th Cycle APR Raw Data-Last'!$A$3:$A$1377,'5th Cycle Summary-Final2'!$C298,'5th Cycle APR Raw Data-Last'!G$3:G$1377)</f>
        <v>0</v>
      </c>
      <c r="F298" s="67">
        <f>SUMIF('5th Cycle APR Raw Data-Last'!$A$3:$A$1377,'5th Cycle Summary-Final2'!$C298,'5th Cycle APR Raw Data-Last'!H$3:H$1377)</f>
        <v>0</v>
      </c>
      <c r="G298" s="67">
        <f>SUMIF('5th Cycle APR Raw Data-Last'!$A$3:$A$1377,'5th Cycle Summary-Final2'!$C298,'5th Cycle APR Raw Data-Last'!I$3:I$1377)</f>
        <v>0</v>
      </c>
      <c r="H298" s="67">
        <f t="shared" si="42"/>
        <v>2496</v>
      </c>
      <c r="I298" s="68">
        <f t="shared" si="43"/>
        <v>0</v>
      </c>
      <c r="J298" s="67">
        <f>VLOOKUP(C298,'5th Cycle APR Raw Data-Last'!$A$3:$S$1377,10,FALSE)</f>
        <v>1727</v>
      </c>
      <c r="K298" s="67">
        <f>SUMIF('5th Cycle APR Raw Data-Last'!$A$3:$A$1377,'5th Cycle Summary-Final2'!$C298,'5th Cycle APR Raw Data-Last'!K$3:K$1377)</f>
        <v>70</v>
      </c>
      <c r="L298" s="67">
        <f>SUMIF('5th Cycle APR Raw Data-Last'!$A$3:$A$1377,'5th Cycle Summary-Final2'!$C298,'5th Cycle APR Raw Data-Last'!L$3:L$1377)</f>
        <v>70</v>
      </c>
      <c r="M298" s="67">
        <f>SUMIF('5th Cycle APR Raw Data-Last'!$A$3:$A$1377,'5th Cycle Summary-Final2'!$C298,'5th Cycle APR Raw Data-Last'!M$3:M$1377)</f>
        <v>0</v>
      </c>
      <c r="N298" s="67">
        <f t="shared" si="44"/>
        <v>1657</v>
      </c>
      <c r="O298" s="68">
        <f t="shared" si="36"/>
        <v>4.0532715691951361E-2</v>
      </c>
      <c r="P298" s="67">
        <f>VLOOKUP(C298,'5th Cycle APR Raw Data-Last'!$A$3:$S$1377,14,FALSE)</f>
        <v>1724</v>
      </c>
      <c r="Q298" s="67">
        <f>SUMIF('5th Cycle APR Raw Data-Last'!$A$3:$A$1377,'5th Cycle Summary-Final2'!$C298,'5th Cycle APR Raw Data-Last'!$O$3:$O$1377)</f>
        <v>93</v>
      </c>
      <c r="R298" s="67">
        <f t="shared" si="37"/>
        <v>1631</v>
      </c>
      <c r="S298" s="68">
        <f t="shared" si="38"/>
        <v>5.3944315545243621E-2</v>
      </c>
      <c r="T298" s="67">
        <f>VLOOKUP(C298,'5th Cycle APR Raw Data-Last'!$A$3:$S$1377,16,FALSE)</f>
        <v>4220</v>
      </c>
      <c r="U298" s="67">
        <f>SUMIF('5th Cycle APR Raw Data-Last'!$A$3:$A$1377,'5th Cycle Summary-Final2'!$C298,'5th Cycle APR Raw Data-Last'!$Q$3:$Q$1377)</f>
        <v>180</v>
      </c>
      <c r="V298" s="67">
        <f t="shared" si="39"/>
        <v>4040</v>
      </c>
      <c r="W298" s="68">
        <f t="shared" si="40"/>
        <v>4.2654028436018961E-2</v>
      </c>
      <c r="X298" s="67">
        <f>VLOOKUP(C298,'5th Cycle APR Raw Data-Last'!$A$3:$S$1377,18,FALSE)</f>
        <v>10167</v>
      </c>
      <c r="Y298" s="67">
        <f>SUMIF('5th Cycle APR Raw Data-Last'!$A$3:$A$1377,'5th Cycle Summary-Final2'!$C298,'5th Cycle APR Raw Data-Last'!$S$3:$S$1377)</f>
        <v>343</v>
      </c>
      <c r="Z298" s="67">
        <f t="shared" si="41"/>
        <v>9824</v>
      </c>
      <c r="AA298"/>
    </row>
    <row r="299" spans="1:27" s="2" customFormat="1" ht="12.75" customHeight="1" x14ac:dyDescent="0.2">
      <c r="A299" s="2" t="s">
        <v>946</v>
      </c>
      <c r="B299" s="2" t="s">
        <v>26</v>
      </c>
      <c r="C299" s="10" t="s">
        <v>1083</v>
      </c>
      <c r="D299" s="65">
        <f>VLOOKUP(C299,'5th Cycle APR Raw Data-Last'!$A$3:$S$1377,6,FALSE)</f>
        <v>980</v>
      </c>
      <c r="E299" s="65">
        <f>SUMIF('5th Cycle APR Raw Data-Last'!$A$3:$A$1377,'5th Cycle Summary-Final2'!$C299,'5th Cycle APR Raw Data-Last'!G$3:G$1377)</f>
        <v>0</v>
      </c>
      <c r="F299" s="65">
        <f>SUMIF('5th Cycle APR Raw Data-Last'!$A$3:$A$1377,'5th Cycle Summary-Final2'!$C299,'5th Cycle APR Raw Data-Last'!H$3:H$1377)</f>
        <v>0</v>
      </c>
      <c r="G299" s="65">
        <f>SUMIF('5th Cycle APR Raw Data-Last'!$A$3:$A$1377,'5th Cycle Summary-Final2'!$C299,'5th Cycle APR Raw Data-Last'!I$3:I$1377)</f>
        <v>0</v>
      </c>
      <c r="H299" s="65">
        <f t="shared" si="42"/>
        <v>980</v>
      </c>
      <c r="I299" s="66">
        <f t="shared" si="43"/>
        <v>0</v>
      </c>
      <c r="J299" s="65">
        <f>VLOOKUP(C299,'5th Cycle APR Raw Data-Last'!$A$3:$S$1377,10,FALSE)</f>
        <v>705</v>
      </c>
      <c r="K299" s="65">
        <f>SUMIF('5th Cycle APR Raw Data-Last'!$A$3:$A$1377,'5th Cycle Summary-Final2'!$C299,'5th Cycle APR Raw Data-Last'!K$3:K$1377)</f>
        <v>0</v>
      </c>
      <c r="L299" s="65">
        <f>SUMIF('5th Cycle APR Raw Data-Last'!$A$3:$A$1377,'5th Cycle Summary-Final2'!$C299,'5th Cycle APR Raw Data-Last'!L$3:L$1377)</f>
        <v>0</v>
      </c>
      <c r="M299" s="65">
        <f>SUMIF('5th Cycle APR Raw Data-Last'!$A$3:$A$1377,'5th Cycle Summary-Final2'!$C299,'5th Cycle APR Raw Data-Last'!M$3:M$1377)</f>
        <v>0</v>
      </c>
      <c r="N299" s="65">
        <f t="shared" si="44"/>
        <v>705</v>
      </c>
      <c r="O299" s="66">
        <f t="shared" si="36"/>
        <v>0</v>
      </c>
      <c r="P299" s="65">
        <f>VLOOKUP(C299,'5th Cycle APR Raw Data-Last'!$A$3:$S$1377,14,FALSE)</f>
        <v>828</v>
      </c>
      <c r="Q299" s="65">
        <f>SUMIF('5th Cycle APR Raw Data-Last'!$A$3:$A$1377,'5th Cycle Summary-Final2'!$C299,'5th Cycle APR Raw Data-Last'!$O$3:$O$1377)</f>
        <v>3</v>
      </c>
      <c r="R299" s="65">
        <f t="shared" si="37"/>
        <v>825</v>
      </c>
      <c r="S299" s="66">
        <f t="shared" si="38"/>
        <v>3.6231884057971015E-3</v>
      </c>
      <c r="T299" s="65">
        <f>VLOOKUP(C299,'5th Cycle APR Raw Data-Last'!$A$3:$S$1377,16,FALSE)</f>
        <v>2463</v>
      </c>
      <c r="U299" s="65">
        <f>SUMIF('5th Cycle APR Raw Data-Last'!$A$3:$A$1377,'5th Cycle Summary-Final2'!$C299,'5th Cycle APR Raw Data-Last'!$Q$3:$Q$1377)</f>
        <v>301</v>
      </c>
      <c r="V299" s="65">
        <f t="shared" si="39"/>
        <v>2162</v>
      </c>
      <c r="W299" s="66">
        <f t="shared" si="40"/>
        <v>0.122208688591149</v>
      </c>
      <c r="X299" s="65">
        <f>VLOOKUP(C299,'5th Cycle APR Raw Data-Last'!$A$3:$S$1377,18,FALSE)</f>
        <v>4976</v>
      </c>
      <c r="Y299" s="65">
        <f>SUMIF('5th Cycle APR Raw Data-Last'!$A$3:$A$1377,'5th Cycle Summary-Final2'!$C299,'5th Cycle APR Raw Data-Last'!$S$3:$S$1377)</f>
        <v>304</v>
      </c>
      <c r="Z299" s="65">
        <f t="shared" si="41"/>
        <v>4672</v>
      </c>
      <c r="AA299"/>
    </row>
    <row r="300" spans="1:27" s="2" customFormat="1" ht="12.75" customHeight="1" x14ac:dyDescent="0.2">
      <c r="A300" s="2" t="s">
        <v>24</v>
      </c>
      <c r="B300" s="2" t="s">
        <v>13</v>
      </c>
      <c r="C300" s="10" t="s">
        <v>1029</v>
      </c>
      <c r="D300" s="65">
        <f>VLOOKUP(C300,'5th Cycle APR Raw Data-Last'!$A$3:$S$1377,6,FALSE)</f>
        <v>60</v>
      </c>
      <c r="E300" s="65">
        <f>SUMIF('5th Cycle APR Raw Data-Last'!$A$3:$A$1377,'5th Cycle Summary-Final2'!$C300,'5th Cycle APR Raw Data-Last'!G$3:G$1377)</f>
        <v>0</v>
      </c>
      <c r="F300" s="65">
        <f>SUMIF('5th Cycle APR Raw Data-Last'!$A$3:$A$1377,'5th Cycle Summary-Final2'!$C300,'5th Cycle APR Raw Data-Last'!H$3:H$1377)</f>
        <v>0</v>
      </c>
      <c r="G300" s="65">
        <f>SUMIF('5th Cycle APR Raw Data-Last'!$A$3:$A$1377,'5th Cycle Summary-Final2'!$C300,'5th Cycle APR Raw Data-Last'!I$3:I$1377)</f>
        <v>0</v>
      </c>
      <c r="H300" s="65">
        <f t="shared" si="42"/>
        <v>60</v>
      </c>
      <c r="I300" s="66">
        <f t="shared" si="43"/>
        <v>0</v>
      </c>
      <c r="J300" s="65">
        <f>VLOOKUP(C300,'5th Cycle APR Raw Data-Last'!$A$3:$S$1377,10,FALSE)</f>
        <v>38</v>
      </c>
      <c r="K300" s="65">
        <f>SUMIF('5th Cycle APR Raw Data-Last'!$A$3:$A$1377,'5th Cycle Summary-Final2'!$C300,'5th Cycle APR Raw Data-Last'!K$3:K$1377)</f>
        <v>4</v>
      </c>
      <c r="L300" s="65">
        <f>SUMIF('5th Cycle APR Raw Data-Last'!$A$3:$A$1377,'5th Cycle Summary-Final2'!$C300,'5th Cycle APR Raw Data-Last'!L$3:L$1377)</f>
        <v>0</v>
      </c>
      <c r="M300" s="65">
        <f>SUMIF('5th Cycle APR Raw Data-Last'!$A$3:$A$1377,'5th Cycle Summary-Final2'!$C300,'5th Cycle APR Raw Data-Last'!M$3:M$1377)</f>
        <v>4</v>
      </c>
      <c r="N300" s="65">
        <f t="shared" si="44"/>
        <v>34</v>
      </c>
      <c r="O300" s="66">
        <f t="shared" si="36"/>
        <v>0.10526315789473684</v>
      </c>
      <c r="P300" s="65">
        <f>VLOOKUP(C300,'5th Cycle APR Raw Data-Last'!$A$3:$S$1377,14,FALSE)</f>
        <v>43</v>
      </c>
      <c r="Q300" s="65">
        <f>SUMIF('5th Cycle APR Raw Data-Last'!$A$3:$A$1377,'5th Cycle Summary-Final2'!$C300,'5th Cycle APR Raw Data-Last'!$O$3:$O$1377)</f>
        <v>0</v>
      </c>
      <c r="R300" s="65">
        <f t="shared" si="37"/>
        <v>43</v>
      </c>
      <c r="S300" s="66">
        <f t="shared" si="38"/>
        <v>0</v>
      </c>
      <c r="T300" s="65">
        <f>VLOOKUP(C300,'5th Cycle APR Raw Data-Last'!$A$3:$S$1377,16,FALSE)</f>
        <v>101</v>
      </c>
      <c r="U300" s="65">
        <f>SUMIF('5th Cycle APR Raw Data-Last'!$A$3:$A$1377,'5th Cycle Summary-Final2'!$C300,'5th Cycle APR Raw Data-Last'!$Q$3:$Q$1377)</f>
        <v>37</v>
      </c>
      <c r="V300" s="65">
        <f t="shared" si="39"/>
        <v>64</v>
      </c>
      <c r="W300" s="66">
        <f t="shared" si="40"/>
        <v>0.36633663366336633</v>
      </c>
      <c r="X300" s="65">
        <f>VLOOKUP(C300,'5th Cycle APR Raw Data-Last'!$A$3:$S$1377,18,FALSE)</f>
        <v>242</v>
      </c>
      <c r="Y300" s="65">
        <f>SUMIF('5th Cycle APR Raw Data-Last'!$A$3:$A$1377,'5th Cycle Summary-Final2'!$C300,'5th Cycle APR Raw Data-Last'!$S$3:$S$1377)</f>
        <v>41</v>
      </c>
      <c r="Z300" s="65">
        <f t="shared" si="41"/>
        <v>201</v>
      </c>
      <c r="AA300"/>
    </row>
    <row r="301" spans="1:27" s="2" customFormat="1" ht="12.75" customHeight="1" x14ac:dyDescent="0.2">
      <c r="A301" s="2" t="s">
        <v>24</v>
      </c>
      <c r="B301" s="2" t="s">
        <v>13</v>
      </c>
      <c r="C301" s="10" t="s">
        <v>27</v>
      </c>
      <c r="D301" s="65">
        <f>VLOOKUP(C301,'5th Cycle APR Raw Data-Last'!$A$3:$S$1377,6,FALSE)</f>
        <v>98</v>
      </c>
      <c r="E301" s="65">
        <f>SUMIF('5th Cycle APR Raw Data-Last'!$A$3:$A$1377,'5th Cycle Summary-Final2'!$C301,'5th Cycle APR Raw Data-Last'!G$3:G$1377)</f>
        <v>48</v>
      </c>
      <c r="F301" s="65">
        <f>SUMIF('5th Cycle APR Raw Data-Last'!$A$3:$A$1377,'5th Cycle Summary-Final2'!$C301,'5th Cycle APR Raw Data-Last'!H$3:H$1377)</f>
        <v>48</v>
      </c>
      <c r="G301" s="65">
        <f>SUMIF('5th Cycle APR Raw Data-Last'!$A$3:$A$1377,'5th Cycle Summary-Final2'!$C301,'5th Cycle APR Raw Data-Last'!I$3:I$1377)</f>
        <v>0</v>
      </c>
      <c r="H301" s="65">
        <f t="shared" si="42"/>
        <v>50</v>
      </c>
      <c r="I301" s="66">
        <f t="shared" si="43"/>
        <v>0.48979591836734693</v>
      </c>
      <c r="J301" s="65">
        <f>VLOOKUP(C301,'5th Cycle APR Raw Data-Last'!$A$3:$S$1377,10,FALSE)</f>
        <v>62</v>
      </c>
      <c r="K301" s="65">
        <f>SUMIF('5th Cycle APR Raw Data-Last'!$A$3:$A$1377,'5th Cycle Summary-Final2'!$C301,'5th Cycle APR Raw Data-Last'!K$3:K$1377)</f>
        <v>26</v>
      </c>
      <c r="L301" s="65">
        <f>SUMIF('5th Cycle APR Raw Data-Last'!$A$3:$A$1377,'5th Cycle Summary-Final2'!$C301,'5th Cycle APR Raw Data-Last'!L$3:L$1377)</f>
        <v>26</v>
      </c>
      <c r="M301" s="65">
        <f>SUMIF('5th Cycle APR Raw Data-Last'!$A$3:$A$1377,'5th Cycle Summary-Final2'!$C301,'5th Cycle APR Raw Data-Last'!M$3:M$1377)</f>
        <v>0</v>
      </c>
      <c r="N301" s="65">
        <f t="shared" si="44"/>
        <v>36</v>
      </c>
      <c r="O301" s="66">
        <f t="shared" si="36"/>
        <v>0.41935483870967744</v>
      </c>
      <c r="P301" s="65">
        <f>VLOOKUP(C301,'5th Cycle APR Raw Data-Last'!$A$3:$S$1377,14,FALSE)</f>
        <v>69</v>
      </c>
      <c r="Q301" s="65">
        <f>SUMIF('5th Cycle APR Raw Data-Last'!$A$3:$A$1377,'5th Cycle Summary-Final2'!$C301,'5th Cycle APR Raw Data-Last'!$O$3:$O$1377)</f>
        <v>163</v>
      </c>
      <c r="R301" s="65">
        <f t="shared" si="37"/>
        <v>0</v>
      </c>
      <c r="S301" s="66">
        <f t="shared" si="38"/>
        <v>2.36231884057971</v>
      </c>
      <c r="T301" s="65">
        <f>VLOOKUP(C301,'5th Cycle APR Raw Data-Last'!$A$3:$S$1377,16,FALSE)</f>
        <v>164</v>
      </c>
      <c r="U301" s="65">
        <f>SUMIF('5th Cycle APR Raw Data-Last'!$A$3:$A$1377,'5th Cycle Summary-Final2'!$C301,'5th Cycle APR Raw Data-Last'!$Q$3:$Q$1377)</f>
        <v>156</v>
      </c>
      <c r="V301" s="65">
        <f t="shared" si="39"/>
        <v>8</v>
      </c>
      <c r="W301" s="66">
        <f t="shared" si="40"/>
        <v>0.95121951219512191</v>
      </c>
      <c r="X301" s="65">
        <f>VLOOKUP(C301,'5th Cycle APR Raw Data-Last'!$A$3:$S$1377,18,FALSE)</f>
        <v>393</v>
      </c>
      <c r="Y301" s="65">
        <f>SUMIF('5th Cycle APR Raw Data-Last'!$A$3:$A$1377,'5th Cycle Summary-Final2'!$C301,'5th Cycle APR Raw Data-Last'!$S$3:$S$1377)</f>
        <v>393</v>
      </c>
      <c r="Z301" s="65">
        <f t="shared" si="41"/>
        <v>94</v>
      </c>
      <c r="AA301"/>
    </row>
    <row r="302" spans="1:27" s="2" customFormat="1" ht="12.75" customHeight="1" x14ac:dyDescent="0.2">
      <c r="A302" s="2" t="s">
        <v>24</v>
      </c>
      <c r="B302" s="2" t="s">
        <v>13</v>
      </c>
      <c r="C302" s="10" t="s">
        <v>143</v>
      </c>
      <c r="D302" s="65">
        <f>VLOOKUP(C302,'5th Cycle APR Raw Data-Last'!$A$3:$S$1377,6,FALSE)</f>
        <v>41</v>
      </c>
      <c r="E302" s="65">
        <f>SUMIF('5th Cycle APR Raw Data-Last'!$A$3:$A$1377,'5th Cycle Summary-Final2'!$C302,'5th Cycle APR Raw Data-Last'!G$3:G$1377)</f>
        <v>0</v>
      </c>
      <c r="F302" s="65">
        <f>SUMIF('5th Cycle APR Raw Data-Last'!$A$3:$A$1377,'5th Cycle Summary-Final2'!$C302,'5th Cycle APR Raw Data-Last'!H$3:H$1377)</f>
        <v>0</v>
      </c>
      <c r="G302" s="65">
        <f>SUMIF('5th Cycle APR Raw Data-Last'!$A$3:$A$1377,'5th Cycle Summary-Final2'!$C302,'5th Cycle APR Raw Data-Last'!I$3:I$1377)</f>
        <v>0</v>
      </c>
      <c r="H302" s="65">
        <f t="shared" si="42"/>
        <v>41</v>
      </c>
      <c r="I302" s="66">
        <f t="shared" si="43"/>
        <v>0</v>
      </c>
      <c r="J302" s="65">
        <f>VLOOKUP(C302,'5th Cycle APR Raw Data-Last'!$A$3:$S$1377,10,FALSE)</f>
        <v>26</v>
      </c>
      <c r="K302" s="65">
        <f>SUMIF('5th Cycle APR Raw Data-Last'!$A$3:$A$1377,'5th Cycle Summary-Final2'!$C302,'5th Cycle APR Raw Data-Last'!K$3:K$1377)</f>
        <v>5</v>
      </c>
      <c r="L302" s="65">
        <f>SUMIF('5th Cycle APR Raw Data-Last'!$A$3:$A$1377,'5th Cycle Summary-Final2'!$C302,'5th Cycle APR Raw Data-Last'!L$3:L$1377)</f>
        <v>5</v>
      </c>
      <c r="M302" s="65">
        <f>SUMIF('5th Cycle APR Raw Data-Last'!$A$3:$A$1377,'5th Cycle Summary-Final2'!$C302,'5th Cycle APR Raw Data-Last'!M$3:M$1377)</f>
        <v>0</v>
      </c>
      <c r="N302" s="65">
        <f t="shared" si="44"/>
        <v>21</v>
      </c>
      <c r="O302" s="66">
        <f t="shared" si="36"/>
        <v>0.19230769230769232</v>
      </c>
      <c r="P302" s="65">
        <f>VLOOKUP(C302,'5th Cycle APR Raw Data-Last'!$A$3:$S$1377,14,FALSE)</f>
        <v>29</v>
      </c>
      <c r="Q302" s="65">
        <f>SUMIF('5th Cycle APR Raw Data-Last'!$A$3:$A$1377,'5th Cycle Summary-Final2'!$C302,'5th Cycle APR Raw Data-Last'!$O$3:$O$1377)</f>
        <v>0</v>
      </c>
      <c r="R302" s="65">
        <f t="shared" si="37"/>
        <v>29</v>
      </c>
      <c r="S302" s="66">
        <f t="shared" si="38"/>
        <v>0</v>
      </c>
      <c r="T302" s="65">
        <f>VLOOKUP(C302,'5th Cycle APR Raw Data-Last'!$A$3:$S$1377,16,FALSE)</f>
        <v>69</v>
      </c>
      <c r="U302" s="65">
        <f>SUMIF('5th Cycle APR Raw Data-Last'!$A$3:$A$1377,'5th Cycle Summary-Final2'!$C302,'5th Cycle APR Raw Data-Last'!$Q$3:$Q$1377)</f>
        <v>80</v>
      </c>
      <c r="V302" s="65">
        <f t="shared" si="39"/>
        <v>0</v>
      </c>
      <c r="W302" s="66">
        <f t="shared" si="40"/>
        <v>1.1594202898550725</v>
      </c>
      <c r="X302" s="65">
        <f>VLOOKUP(C302,'5th Cycle APR Raw Data-Last'!$A$3:$S$1377,18,FALSE)</f>
        <v>165</v>
      </c>
      <c r="Y302" s="65">
        <f>SUMIF('5th Cycle APR Raw Data-Last'!$A$3:$A$1377,'5th Cycle Summary-Final2'!$C302,'5th Cycle APR Raw Data-Last'!$S$3:$S$1377)</f>
        <v>85</v>
      </c>
      <c r="Z302" s="65">
        <f t="shared" si="41"/>
        <v>91</v>
      </c>
      <c r="AA302"/>
    </row>
    <row r="303" spans="1:27" s="2" customFormat="1" ht="12.75" customHeight="1" x14ac:dyDescent="0.2">
      <c r="A303" s="2" t="s">
        <v>24</v>
      </c>
      <c r="B303" s="2" t="s">
        <v>13</v>
      </c>
      <c r="C303" s="10" t="s">
        <v>232</v>
      </c>
      <c r="D303" s="65">
        <f>VLOOKUP(C303,'5th Cycle APR Raw Data-Last'!$A$3:$S$1377,6,FALSE)</f>
        <v>123</v>
      </c>
      <c r="E303" s="65">
        <f>SUMIF('5th Cycle APR Raw Data-Last'!$A$3:$A$1377,'5th Cycle Summary-Final2'!$C303,'5th Cycle APR Raw Data-Last'!G$3:G$1377)</f>
        <v>157</v>
      </c>
      <c r="F303" s="65">
        <f>SUMIF('5th Cycle APR Raw Data-Last'!$A$3:$A$1377,'5th Cycle Summary-Final2'!$C303,'5th Cycle APR Raw Data-Last'!H$3:H$1377)</f>
        <v>157</v>
      </c>
      <c r="G303" s="65">
        <f>SUMIF('5th Cycle APR Raw Data-Last'!$A$3:$A$1377,'5th Cycle Summary-Final2'!$C303,'5th Cycle APR Raw Data-Last'!I$3:I$1377)</f>
        <v>0</v>
      </c>
      <c r="H303" s="65">
        <f t="shared" si="42"/>
        <v>0</v>
      </c>
      <c r="I303" s="66">
        <f t="shared" si="43"/>
        <v>1.2764227642276422</v>
      </c>
      <c r="J303" s="65">
        <f>VLOOKUP(C303,'5th Cycle APR Raw Data-Last'!$A$3:$S$1377,10,FALSE)</f>
        <v>77</v>
      </c>
      <c r="K303" s="65">
        <f>SUMIF('5th Cycle APR Raw Data-Last'!$A$3:$A$1377,'5th Cycle Summary-Final2'!$C303,'5th Cycle APR Raw Data-Last'!K$3:K$1377)</f>
        <v>67</v>
      </c>
      <c r="L303" s="65">
        <f>SUMIF('5th Cycle APR Raw Data-Last'!$A$3:$A$1377,'5th Cycle Summary-Final2'!$C303,'5th Cycle APR Raw Data-Last'!L$3:L$1377)</f>
        <v>67</v>
      </c>
      <c r="M303" s="65">
        <f>SUMIF('5th Cycle APR Raw Data-Last'!$A$3:$A$1377,'5th Cycle Summary-Final2'!$C303,'5th Cycle APR Raw Data-Last'!M$3:M$1377)</f>
        <v>0</v>
      </c>
      <c r="N303" s="65">
        <f t="shared" si="44"/>
        <v>10</v>
      </c>
      <c r="O303" s="66">
        <f t="shared" si="36"/>
        <v>0.87012987012987009</v>
      </c>
      <c r="P303" s="65">
        <f>VLOOKUP(C303,'5th Cycle APR Raw Data-Last'!$A$3:$S$1377,14,FALSE)</f>
        <v>87</v>
      </c>
      <c r="Q303" s="65">
        <f>SUMIF('5th Cycle APR Raw Data-Last'!$A$3:$A$1377,'5th Cycle Summary-Final2'!$C303,'5th Cycle APR Raw Data-Last'!$O$3:$O$1377)</f>
        <v>196</v>
      </c>
      <c r="R303" s="65">
        <f t="shared" si="37"/>
        <v>0</v>
      </c>
      <c r="S303" s="66">
        <f t="shared" si="38"/>
        <v>2.2528735632183907</v>
      </c>
      <c r="T303" s="65">
        <f>VLOOKUP(C303,'5th Cycle APR Raw Data-Last'!$A$3:$S$1377,16,FALSE)</f>
        <v>205</v>
      </c>
      <c r="U303" s="65">
        <f>SUMIF('5th Cycle APR Raw Data-Last'!$A$3:$A$1377,'5th Cycle Summary-Final2'!$C303,'5th Cycle APR Raw Data-Last'!$Q$3:$Q$1377)</f>
        <v>176</v>
      </c>
      <c r="V303" s="65">
        <f t="shared" si="39"/>
        <v>29</v>
      </c>
      <c r="W303" s="66">
        <f t="shared" si="40"/>
        <v>0.85853658536585364</v>
      </c>
      <c r="X303" s="65">
        <f>VLOOKUP(C303,'5th Cycle APR Raw Data-Last'!$A$3:$S$1377,18,FALSE)</f>
        <v>492</v>
      </c>
      <c r="Y303" s="65">
        <f>SUMIF('5th Cycle APR Raw Data-Last'!$A$3:$A$1377,'5th Cycle Summary-Final2'!$C303,'5th Cycle APR Raw Data-Last'!$S$3:$S$1377)</f>
        <v>596</v>
      </c>
      <c r="Z303" s="65">
        <f t="shared" si="41"/>
        <v>39</v>
      </c>
      <c r="AA303"/>
    </row>
    <row r="304" spans="1:27" s="2" customFormat="1" ht="12.75" customHeight="1" x14ac:dyDescent="0.2">
      <c r="A304" s="2" t="s">
        <v>24</v>
      </c>
      <c r="B304" s="2" t="s">
        <v>13</v>
      </c>
      <c r="C304" s="10" t="s">
        <v>24</v>
      </c>
      <c r="D304" s="65">
        <f>VLOOKUP(C304,'5th Cycle APR Raw Data-Last'!$A$3:$S$1377,6,FALSE)</f>
        <v>285</v>
      </c>
      <c r="E304" s="65">
        <f>SUMIF('5th Cycle APR Raw Data-Last'!$A$3:$A$1377,'5th Cycle Summary-Final2'!$C304,'5th Cycle APR Raw Data-Last'!G$3:G$1377)</f>
        <v>73</v>
      </c>
      <c r="F304" s="65">
        <f>SUMIF('5th Cycle APR Raw Data-Last'!$A$3:$A$1377,'5th Cycle Summary-Final2'!$C304,'5th Cycle APR Raw Data-Last'!H$3:H$1377)</f>
        <v>73</v>
      </c>
      <c r="G304" s="65">
        <f>SUMIF('5th Cycle APR Raw Data-Last'!$A$3:$A$1377,'5th Cycle Summary-Final2'!$C304,'5th Cycle APR Raw Data-Last'!I$3:I$1377)</f>
        <v>0</v>
      </c>
      <c r="H304" s="65">
        <f t="shared" si="42"/>
        <v>212</v>
      </c>
      <c r="I304" s="66">
        <f t="shared" si="43"/>
        <v>0.256140350877193</v>
      </c>
      <c r="J304" s="65">
        <f>VLOOKUP(C304,'5th Cycle APR Raw Data-Last'!$A$3:$S$1377,10,FALSE)</f>
        <v>179</v>
      </c>
      <c r="K304" s="65">
        <f>SUMIF('5th Cycle APR Raw Data-Last'!$A$3:$A$1377,'5th Cycle Summary-Final2'!$C304,'5th Cycle APR Raw Data-Last'!K$3:K$1377)</f>
        <v>44</v>
      </c>
      <c r="L304" s="65">
        <f>SUMIF('5th Cycle APR Raw Data-Last'!$A$3:$A$1377,'5th Cycle Summary-Final2'!$C304,'5th Cycle APR Raw Data-Last'!L$3:L$1377)</f>
        <v>44</v>
      </c>
      <c r="M304" s="65">
        <f>SUMIF('5th Cycle APR Raw Data-Last'!$A$3:$A$1377,'5th Cycle Summary-Final2'!$C304,'5th Cycle APR Raw Data-Last'!M$3:M$1377)</f>
        <v>0</v>
      </c>
      <c r="N304" s="65">
        <f t="shared" si="44"/>
        <v>135</v>
      </c>
      <c r="O304" s="66">
        <f t="shared" si="36"/>
        <v>0.24581005586592178</v>
      </c>
      <c r="P304" s="65">
        <f>VLOOKUP(C304,'5th Cycle APR Raw Data-Last'!$A$3:$S$1377,14,FALSE)</f>
        <v>202</v>
      </c>
      <c r="Q304" s="65">
        <f>SUMIF('5th Cycle APR Raw Data-Last'!$A$3:$A$1377,'5th Cycle Summary-Final2'!$C304,'5th Cycle APR Raw Data-Last'!$O$3:$O$1377)</f>
        <v>15</v>
      </c>
      <c r="R304" s="65">
        <f t="shared" si="37"/>
        <v>187</v>
      </c>
      <c r="S304" s="66">
        <f t="shared" si="38"/>
        <v>7.4257425742574254E-2</v>
      </c>
      <c r="T304" s="65">
        <f>VLOOKUP(C304,'5th Cycle APR Raw Data-Last'!$A$3:$S$1377,16,FALSE)</f>
        <v>478</v>
      </c>
      <c r="U304" s="65">
        <f>SUMIF('5th Cycle APR Raw Data-Last'!$A$3:$A$1377,'5th Cycle Summary-Final2'!$C304,'5th Cycle APR Raw Data-Last'!$Q$3:$Q$1377)</f>
        <v>409</v>
      </c>
      <c r="V304" s="65">
        <f t="shared" si="39"/>
        <v>69</v>
      </c>
      <c r="W304" s="66">
        <f t="shared" si="40"/>
        <v>0.85564853556485354</v>
      </c>
      <c r="X304" s="65">
        <f>VLOOKUP(C304,'5th Cycle APR Raw Data-Last'!$A$3:$S$1377,18,FALSE)</f>
        <v>1144</v>
      </c>
      <c r="Y304" s="65">
        <f>SUMIF('5th Cycle APR Raw Data-Last'!$A$3:$A$1377,'5th Cycle Summary-Final2'!$C304,'5th Cycle APR Raw Data-Last'!$S$3:$S$1377)</f>
        <v>541</v>
      </c>
      <c r="Z304" s="65">
        <f t="shared" si="41"/>
        <v>603</v>
      </c>
      <c r="AA304"/>
    </row>
    <row r="305" spans="1:27" s="2" customFormat="1" ht="12.75" customHeight="1" x14ac:dyDescent="0.2">
      <c r="A305" s="2" t="s">
        <v>24</v>
      </c>
      <c r="B305" s="2" t="s">
        <v>13</v>
      </c>
      <c r="C305" s="10" t="s">
        <v>1078</v>
      </c>
      <c r="D305" s="65">
        <f>VLOOKUP(C305,'5th Cycle APR Raw Data-Last'!$A$3:$S$1377,6,FALSE)</f>
        <v>336</v>
      </c>
      <c r="E305" s="65">
        <f>SUMIF('5th Cycle APR Raw Data-Last'!$A$3:$A$1377,'5th Cycle Summary-Final2'!$C305,'5th Cycle APR Raw Data-Last'!G$3:G$1377)</f>
        <v>40</v>
      </c>
      <c r="F305" s="65">
        <f>SUMIF('5th Cycle APR Raw Data-Last'!$A$3:$A$1377,'5th Cycle Summary-Final2'!$C305,'5th Cycle APR Raw Data-Last'!H$3:H$1377)</f>
        <v>20</v>
      </c>
      <c r="G305" s="65">
        <f>SUMIF('5th Cycle APR Raw Data-Last'!$A$3:$A$1377,'5th Cycle Summary-Final2'!$C305,'5th Cycle APR Raw Data-Last'!I$3:I$1377)</f>
        <v>20</v>
      </c>
      <c r="H305" s="65">
        <f t="shared" si="42"/>
        <v>296</v>
      </c>
      <c r="I305" s="66">
        <f t="shared" si="43"/>
        <v>0.11904761904761904</v>
      </c>
      <c r="J305" s="65">
        <f>VLOOKUP(C305,'5th Cycle APR Raw Data-Last'!$A$3:$S$1377,10,FALSE)</f>
        <v>211</v>
      </c>
      <c r="K305" s="65">
        <f>SUMIF('5th Cycle APR Raw Data-Last'!$A$3:$A$1377,'5th Cycle Summary-Final2'!$C305,'5th Cycle APR Raw Data-Last'!K$3:K$1377)</f>
        <v>72</v>
      </c>
      <c r="L305" s="65">
        <f>SUMIF('5th Cycle APR Raw Data-Last'!$A$3:$A$1377,'5th Cycle Summary-Final2'!$C305,'5th Cycle APR Raw Data-Last'!L$3:L$1377)</f>
        <v>47</v>
      </c>
      <c r="M305" s="65">
        <f>SUMIF('5th Cycle APR Raw Data-Last'!$A$3:$A$1377,'5th Cycle Summary-Final2'!$C305,'5th Cycle APR Raw Data-Last'!M$3:M$1377)</f>
        <v>25</v>
      </c>
      <c r="N305" s="65">
        <f t="shared" si="44"/>
        <v>139</v>
      </c>
      <c r="O305" s="66">
        <f t="shared" si="36"/>
        <v>0.34123222748815168</v>
      </c>
      <c r="P305" s="65">
        <f>VLOOKUP(C305,'5th Cycle APR Raw Data-Last'!$A$3:$S$1377,14,FALSE)</f>
        <v>237</v>
      </c>
      <c r="Q305" s="65">
        <f>SUMIF('5th Cycle APR Raw Data-Last'!$A$3:$A$1377,'5th Cycle Summary-Final2'!$C305,'5th Cycle APR Raw Data-Last'!$O$3:$O$1377)</f>
        <v>142</v>
      </c>
      <c r="R305" s="65">
        <f t="shared" si="37"/>
        <v>95</v>
      </c>
      <c r="S305" s="66">
        <f t="shared" si="38"/>
        <v>0.59915611814345993</v>
      </c>
      <c r="T305" s="65">
        <f>VLOOKUP(C305,'5th Cycle APR Raw Data-Last'!$A$3:$S$1377,16,FALSE)</f>
        <v>563</v>
      </c>
      <c r="U305" s="65">
        <f>SUMIF('5th Cycle APR Raw Data-Last'!$A$3:$A$1377,'5th Cycle Summary-Final2'!$C305,'5th Cycle APR Raw Data-Last'!$Q$3:$Q$1377)</f>
        <v>1224</v>
      </c>
      <c r="V305" s="65">
        <f t="shared" si="39"/>
        <v>0</v>
      </c>
      <c r="W305" s="66">
        <f t="shared" si="40"/>
        <v>2.1740674955595027</v>
      </c>
      <c r="X305" s="65">
        <f>VLOOKUP(C305,'5th Cycle APR Raw Data-Last'!$A$3:$S$1377,18,FALSE)</f>
        <v>1347</v>
      </c>
      <c r="Y305" s="65">
        <f>SUMIF('5th Cycle APR Raw Data-Last'!$A$3:$A$1377,'5th Cycle Summary-Final2'!$C305,'5th Cycle APR Raw Data-Last'!$S$3:$S$1377)</f>
        <v>1478</v>
      </c>
      <c r="Z305" s="65">
        <f t="shared" si="41"/>
        <v>530</v>
      </c>
      <c r="AA305"/>
    </row>
    <row r="306" spans="1:27" s="2" customFormat="1" ht="12.75" customHeight="1" x14ac:dyDescent="0.2">
      <c r="A306" s="2" t="s">
        <v>29</v>
      </c>
      <c r="B306" s="2" t="s">
        <v>8</v>
      </c>
      <c r="C306" s="10" t="s">
        <v>28</v>
      </c>
      <c r="D306" s="65">
        <f>VLOOKUP(C306,'5th Cycle APR Raw Data-Last'!$A$3:$S$1377,6,FALSE)</f>
        <v>35</v>
      </c>
      <c r="E306" s="65">
        <f>SUMIF('5th Cycle APR Raw Data-Last'!$A$3:$A$1377,'5th Cycle Summary-Final2'!$C306,'5th Cycle APR Raw Data-Last'!G$3:G$1377)</f>
        <v>17</v>
      </c>
      <c r="F306" s="65">
        <f>SUMIF('5th Cycle APR Raw Data-Last'!$A$3:$A$1377,'5th Cycle Summary-Final2'!$C306,'5th Cycle APR Raw Data-Last'!H$3:H$1377)</f>
        <v>12</v>
      </c>
      <c r="G306" s="65">
        <f>SUMIF('5th Cycle APR Raw Data-Last'!$A$3:$A$1377,'5th Cycle Summary-Final2'!$C306,'5th Cycle APR Raw Data-Last'!I$3:I$1377)</f>
        <v>5</v>
      </c>
      <c r="H306" s="65">
        <f t="shared" si="42"/>
        <v>18</v>
      </c>
      <c r="I306" s="66">
        <f t="shared" si="43"/>
        <v>0.48571428571428571</v>
      </c>
      <c r="J306" s="65">
        <f>VLOOKUP(C306,'5th Cycle APR Raw Data-Last'!$A$3:$S$1377,10,FALSE)</f>
        <v>26</v>
      </c>
      <c r="K306" s="65">
        <f>SUMIF('5th Cycle APR Raw Data-Last'!$A$3:$A$1377,'5th Cycle Summary-Final2'!$C306,'5th Cycle APR Raw Data-Last'!K$3:K$1377)</f>
        <v>3</v>
      </c>
      <c r="L306" s="65">
        <f>SUMIF('5th Cycle APR Raw Data-Last'!$A$3:$A$1377,'5th Cycle Summary-Final2'!$C306,'5th Cycle APR Raw Data-Last'!L$3:L$1377)</f>
        <v>0</v>
      </c>
      <c r="M306" s="65">
        <f>SUMIF('5th Cycle APR Raw Data-Last'!$A$3:$A$1377,'5th Cycle Summary-Final2'!$C306,'5th Cycle APR Raw Data-Last'!M$3:M$1377)</f>
        <v>3</v>
      </c>
      <c r="N306" s="65">
        <f t="shared" si="44"/>
        <v>23</v>
      </c>
      <c r="O306" s="66">
        <f t="shared" si="36"/>
        <v>0.11538461538461539</v>
      </c>
      <c r="P306" s="65">
        <f>VLOOKUP(C306,'5th Cycle APR Raw Data-Last'!$A$3:$S$1377,14,FALSE)</f>
        <v>29</v>
      </c>
      <c r="Q306" s="65">
        <f>SUMIF('5th Cycle APR Raw Data-Last'!$A$3:$A$1377,'5th Cycle Summary-Final2'!$C306,'5th Cycle APR Raw Data-Last'!$O$3:$O$1377)</f>
        <v>2</v>
      </c>
      <c r="R306" s="65">
        <f t="shared" si="37"/>
        <v>27</v>
      </c>
      <c r="S306" s="66">
        <f t="shared" si="38"/>
        <v>6.8965517241379309E-2</v>
      </c>
      <c r="T306" s="65">
        <f>VLOOKUP(C306,'5th Cycle APR Raw Data-Last'!$A$3:$S$1377,16,FALSE)</f>
        <v>3</v>
      </c>
      <c r="U306" s="65">
        <f>SUMIF('5th Cycle APR Raw Data-Last'!$A$3:$A$1377,'5th Cycle Summary-Final2'!$C306,'5th Cycle APR Raw Data-Last'!$Q$3:$Q$1377)</f>
        <v>5</v>
      </c>
      <c r="V306" s="65">
        <f t="shared" si="39"/>
        <v>0</v>
      </c>
      <c r="W306" s="66">
        <f t="shared" si="40"/>
        <v>1.6666666666666667</v>
      </c>
      <c r="X306" s="65">
        <f>VLOOKUP(C306,'5th Cycle APR Raw Data-Last'!$A$3:$S$1377,18,FALSE)</f>
        <v>93</v>
      </c>
      <c r="Y306" s="65">
        <f>SUMIF('5th Cycle APR Raw Data-Last'!$A$3:$A$1377,'5th Cycle Summary-Final2'!$C306,'5th Cycle APR Raw Data-Last'!$S$3:$S$1377)</f>
        <v>27</v>
      </c>
      <c r="Z306" s="65">
        <f t="shared" si="41"/>
        <v>68</v>
      </c>
      <c r="AA306"/>
    </row>
    <row r="307" spans="1:27" s="2" customFormat="1" ht="12.75" customHeight="1" x14ac:dyDescent="0.2">
      <c r="A307" s="2" t="s">
        <v>29</v>
      </c>
      <c r="B307" s="2" t="s">
        <v>8</v>
      </c>
      <c r="C307" s="10" t="s">
        <v>38</v>
      </c>
      <c r="D307" s="65">
        <f>VLOOKUP(C307,'5th Cycle APR Raw Data-Last'!$A$3:$S$1377,6,FALSE)</f>
        <v>116</v>
      </c>
      <c r="E307" s="65">
        <f>SUMIF('5th Cycle APR Raw Data-Last'!$A$3:$A$1377,'5th Cycle Summary-Final2'!$C307,'5th Cycle APR Raw Data-Last'!G$3:G$1377)</f>
        <v>0</v>
      </c>
      <c r="F307" s="65">
        <f>SUMIF('5th Cycle APR Raw Data-Last'!$A$3:$A$1377,'5th Cycle Summary-Final2'!$C307,'5th Cycle APR Raw Data-Last'!H$3:H$1377)</f>
        <v>0</v>
      </c>
      <c r="G307" s="65">
        <f>SUMIF('5th Cycle APR Raw Data-Last'!$A$3:$A$1377,'5th Cycle Summary-Final2'!$C307,'5th Cycle APR Raw Data-Last'!I$3:I$1377)</f>
        <v>0</v>
      </c>
      <c r="H307" s="65">
        <f t="shared" si="42"/>
        <v>116</v>
      </c>
      <c r="I307" s="66">
        <f t="shared" si="43"/>
        <v>0</v>
      </c>
      <c r="J307" s="65">
        <f>VLOOKUP(C307,'5th Cycle APR Raw Data-Last'!$A$3:$S$1377,10,FALSE)</f>
        <v>63</v>
      </c>
      <c r="K307" s="65">
        <f>SUMIF('5th Cycle APR Raw Data-Last'!$A$3:$A$1377,'5th Cycle Summary-Final2'!$C307,'5th Cycle APR Raw Data-Last'!K$3:K$1377)</f>
        <v>0</v>
      </c>
      <c r="L307" s="65">
        <f>SUMIF('5th Cycle APR Raw Data-Last'!$A$3:$A$1377,'5th Cycle Summary-Final2'!$C307,'5th Cycle APR Raw Data-Last'!L$3:L$1377)</f>
        <v>0</v>
      </c>
      <c r="M307" s="65">
        <f>SUMIF('5th Cycle APR Raw Data-Last'!$A$3:$A$1377,'5th Cycle Summary-Final2'!$C307,'5th Cycle APR Raw Data-Last'!M$3:M$1377)</f>
        <v>0</v>
      </c>
      <c r="N307" s="65">
        <f t="shared" si="44"/>
        <v>63</v>
      </c>
      <c r="O307" s="66">
        <f t="shared" si="36"/>
        <v>0</v>
      </c>
      <c r="P307" s="65">
        <f>VLOOKUP(C307,'5th Cycle APR Raw Data-Last'!$A$3:$S$1377,14,FALSE)</f>
        <v>67</v>
      </c>
      <c r="Q307" s="65">
        <f>SUMIF('5th Cycle APR Raw Data-Last'!$A$3:$A$1377,'5th Cycle Summary-Final2'!$C307,'5th Cycle APR Raw Data-Last'!$O$3:$O$1377)</f>
        <v>4</v>
      </c>
      <c r="R307" s="65">
        <f t="shared" si="37"/>
        <v>63</v>
      </c>
      <c r="S307" s="66">
        <f t="shared" si="38"/>
        <v>5.9701492537313432E-2</v>
      </c>
      <c r="T307" s="65">
        <f>VLOOKUP(C307,'5th Cycle APR Raw Data-Last'!$A$3:$S$1377,16,FALSE)</f>
        <v>222</v>
      </c>
      <c r="U307" s="65">
        <f>SUMIF('5th Cycle APR Raw Data-Last'!$A$3:$A$1377,'5th Cycle Summary-Final2'!$C307,'5th Cycle APR Raw Data-Last'!$Q$3:$Q$1377)</f>
        <v>141</v>
      </c>
      <c r="V307" s="65">
        <f t="shared" si="39"/>
        <v>81</v>
      </c>
      <c r="W307" s="66">
        <f t="shared" si="40"/>
        <v>0.63513513513513509</v>
      </c>
      <c r="X307" s="65">
        <f>VLOOKUP(C307,'5th Cycle APR Raw Data-Last'!$A$3:$S$1377,18,FALSE)</f>
        <v>468</v>
      </c>
      <c r="Y307" s="65">
        <f>SUMIF('5th Cycle APR Raw Data-Last'!$A$3:$A$1377,'5th Cycle Summary-Final2'!$C307,'5th Cycle APR Raw Data-Last'!$S$3:$S$1377)</f>
        <v>145</v>
      </c>
      <c r="Z307" s="65">
        <f t="shared" si="41"/>
        <v>323</v>
      </c>
      <c r="AA307"/>
    </row>
    <row r="308" spans="1:27" s="2" customFormat="1" ht="12.75" customHeight="1" x14ac:dyDescent="0.2">
      <c r="A308" s="2" t="s">
        <v>29</v>
      </c>
      <c r="B308" s="2" t="s">
        <v>8</v>
      </c>
      <c r="C308" s="10" t="s">
        <v>53</v>
      </c>
      <c r="D308" s="65">
        <f>VLOOKUP(C308,'5th Cycle APR Raw Data-Last'!$A$3:$S$1377,6,FALSE)</f>
        <v>114</v>
      </c>
      <c r="E308" s="65">
        <f>SUMIF('5th Cycle APR Raw Data-Last'!$A$3:$A$1377,'5th Cycle Summary-Final2'!$C308,'5th Cycle APR Raw Data-Last'!G$3:G$1377)</f>
        <v>0</v>
      </c>
      <c r="F308" s="65">
        <f>SUMIF('5th Cycle APR Raw Data-Last'!$A$3:$A$1377,'5th Cycle Summary-Final2'!$C308,'5th Cycle APR Raw Data-Last'!H$3:H$1377)</f>
        <v>0</v>
      </c>
      <c r="G308" s="65">
        <f>SUMIF('5th Cycle APR Raw Data-Last'!$A$3:$A$1377,'5th Cycle Summary-Final2'!$C308,'5th Cycle APR Raw Data-Last'!I$3:I$1377)</f>
        <v>0</v>
      </c>
      <c r="H308" s="65">
        <f t="shared" si="42"/>
        <v>114</v>
      </c>
      <c r="I308" s="66">
        <f t="shared" si="43"/>
        <v>0</v>
      </c>
      <c r="J308" s="65">
        <f>VLOOKUP(C308,'5th Cycle APR Raw Data-Last'!$A$3:$S$1377,10,FALSE)</f>
        <v>67</v>
      </c>
      <c r="K308" s="65">
        <f>SUMIF('5th Cycle APR Raw Data-Last'!$A$3:$A$1377,'5th Cycle Summary-Final2'!$C308,'5th Cycle APR Raw Data-Last'!K$3:K$1377)</f>
        <v>0</v>
      </c>
      <c r="L308" s="65">
        <f>SUMIF('5th Cycle APR Raw Data-Last'!$A$3:$A$1377,'5th Cycle Summary-Final2'!$C308,'5th Cycle APR Raw Data-Last'!L$3:L$1377)</f>
        <v>0</v>
      </c>
      <c r="M308" s="65">
        <f>SUMIF('5th Cycle APR Raw Data-Last'!$A$3:$A$1377,'5th Cycle Summary-Final2'!$C308,'5th Cycle APR Raw Data-Last'!M$3:M$1377)</f>
        <v>0</v>
      </c>
      <c r="N308" s="65">
        <f t="shared" si="44"/>
        <v>67</v>
      </c>
      <c r="O308" s="66">
        <f t="shared" si="36"/>
        <v>0</v>
      </c>
      <c r="P308" s="65">
        <f>VLOOKUP(C308,'5th Cycle APR Raw Data-Last'!$A$3:$S$1377,14,FALSE)</f>
        <v>82</v>
      </c>
      <c r="Q308" s="65">
        <f>SUMIF('5th Cycle APR Raw Data-Last'!$A$3:$A$1377,'5th Cycle Summary-Final2'!$C308,'5th Cycle APR Raw Data-Last'!$O$3:$O$1377)</f>
        <v>8</v>
      </c>
      <c r="R308" s="65">
        <f t="shared" si="37"/>
        <v>74</v>
      </c>
      <c r="S308" s="66">
        <f t="shared" si="38"/>
        <v>9.7560975609756101E-2</v>
      </c>
      <c r="T308" s="65">
        <f>VLOOKUP(C308,'5th Cycle APR Raw Data-Last'!$A$3:$S$1377,16,FALSE)</f>
        <v>30</v>
      </c>
      <c r="U308" s="65">
        <f>SUMIF('5th Cycle APR Raw Data-Last'!$A$3:$A$1377,'5th Cycle Summary-Final2'!$C308,'5th Cycle APR Raw Data-Last'!$Q$3:$Q$1377)</f>
        <v>48</v>
      </c>
      <c r="V308" s="65">
        <f t="shared" si="39"/>
        <v>0</v>
      </c>
      <c r="W308" s="66">
        <f t="shared" si="40"/>
        <v>1.6</v>
      </c>
      <c r="X308" s="65">
        <f>VLOOKUP(C308,'5th Cycle APR Raw Data-Last'!$A$3:$S$1377,18,FALSE)</f>
        <v>293</v>
      </c>
      <c r="Y308" s="65">
        <f>SUMIF('5th Cycle APR Raw Data-Last'!$A$3:$A$1377,'5th Cycle Summary-Final2'!$C308,'5th Cycle APR Raw Data-Last'!$S$3:$S$1377)</f>
        <v>56</v>
      </c>
      <c r="Z308" s="65">
        <f t="shared" si="41"/>
        <v>255</v>
      </c>
      <c r="AA308"/>
    </row>
    <row r="309" spans="1:27" s="2" customFormat="1" ht="12.75" customHeight="1" x14ac:dyDescent="0.2">
      <c r="A309" s="2" t="s">
        <v>29</v>
      </c>
      <c r="B309" s="2" t="s">
        <v>8</v>
      </c>
      <c r="C309" s="10" t="s">
        <v>59</v>
      </c>
      <c r="D309" s="65">
        <f>VLOOKUP(C309,'5th Cycle APR Raw Data-Last'!$A$3:$S$1377,6,FALSE)</f>
        <v>138</v>
      </c>
      <c r="E309" s="65">
        <f>SUMIF('5th Cycle APR Raw Data-Last'!$A$3:$A$1377,'5th Cycle Summary-Final2'!$C309,'5th Cycle APR Raw Data-Last'!G$3:G$1377)</f>
        <v>0</v>
      </c>
      <c r="F309" s="65">
        <f>SUMIF('5th Cycle APR Raw Data-Last'!$A$3:$A$1377,'5th Cycle Summary-Final2'!$C309,'5th Cycle APR Raw Data-Last'!H$3:H$1377)</f>
        <v>0</v>
      </c>
      <c r="G309" s="65">
        <f>SUMIF('5th Cycle APR Raw Data-Last'!$A$3:$A$1377,'5th Cycle Summary-Final2'!$C309,'5th Cycle APR Raw Data-Last'!I$3:I$1377)</f>
        <v>0</v>
      </c>
      <c r="H309" s="65">
        <f t="shared" si="42"/>
        <v>138</v>
      </c>
      <c r="I309" s="66">
        <f t="shared" si="43"/>
        <v>0</v>
      </c>
      <c r="J309" s="65">
        <f>VLOOKUP(C309,'5th Cycle APR Raw Data-Last'!$A$3:$S$1377,10,FALSE)</f>
        <v>138</v>
      </c>
      <c r="K309" s="65">
        <f>SUMIF('5th Cycle APR Raw Data-Last'!$A$3:$A$1377,'5th Cycle Summary-Final2'!$C309,'5th Cycle APR Raw Data-Last'!K$3:K$1377)</f>
        <v>0</v>
      </c>
      <c r="L309" s="65">
        <f>SUMIF('5th Cycle APR Raw Data-Last'!$A$3:$A$1377,'5th Cycle Summary-Final2'!$C309,'5th Cycle APR Raw Data-Last'!L$3:L$1377)</f>
        <v>0</v>
      </c>
      <c r="M309" s="65">
        <f>SUMIF('5th Cycle APR Raw Data-Last'!$A$3:$A$1377,'5th Cycle Summary-Final2'!$C309,'5th Cycle APR Raw Data-Last'!M$3:M$1377)</f>
        <v>0</v>
      </c>
      <c r="N309" s="65">
        <f t="shared" si="44"/>
        <v>138</v>
      </c>
      <c r="O309" s="66">
        <f t="shared" si="36"/>
        <v>0</v>
      </c>
      <c r="P309" s="65">
        <f>VLOOKUP(C309,'5th Cycle APR Raw Data-Last'!$A$3:$S$1377,14,FALSE)</f>
        <v>144</v>
      </c>
      <c r="Q309" s="65">
        <f>SUMIF('5th Cycle APR Raw Data-Last'!$A$3:$A$1377,'5th Cycle Summary-Final2'!$C309,'5th Cycle APR Raw Data-Last'!$O$3:$O$1377)</f>
        <v>3</v>
      </c>
      <c r="R309" s="65">
        <f t="shared" si="37"/>
        <v>141</v>
      </c>
      <c r="S309" s="66">
        <f t="shared" si="38"/>
        <v>2.0833333333333332E-2</v>
      </c>
      <c r="T309" s="65">
        <f>VLOOKUP(C309,'5th Cycle APR Raw Data-Last'!$A$3:$S$1377,16,FALSE)</f>
        <v>155</v>
      </c>
      <c r="U309" s="65">
        <f>SUMIF('5th Cycle APR Raw Data-Last'!$A$3:$A$1377,'5th Cycle Summary-Final2'!$C309,'5th Cycle APR Raw Data-Last'!$Q$3:$Q$1377)</f>
        <v>151</v>
      </c>
      <c r="V309" s="65">
        <f t="shared" si="39"/>
        <v>4</v>
      </c>
      <c r="W309" s="66">
        <f t="shared" si="40"/>
        <v>0.97419354838709682</v>
      </c>
      <c r="X309" s="65">
        <f>VLOOKUP(C309,'5th Cycle APR Raw Data-Last'!$A$3:$S$1377,18,FALSE)</f>
        <v>575</v>
      </c>
      <c r="Y309" s="65">
        <f>SUMIF('5th Cycle APR Raw Data-Last'!$A$3:$A$1377,'5th Cycle Summary-Final2'!$C309,'5th Cycle APR Raw Data-Last'!$S$3:$S$1377)</f>
        <v>154</v>
      </c>
      <c r="Z309" s="65">
        <f t="shared" si="41"/>
        <v>421</v>
      </c>
      <c r="AA309"/>
    </row>
    <row r="310" spans="1:27" s="2" customFormat="1" ht="12.75" customHeight="1" x14ac:dyDescent="0.2">
      <c r="A310" s="2" t="s">
        <v>29</v>
      </c>
      <c r="B310" s="2" t="s">
        <v>8</v>
      </c>
      <c r="C310" s="10" t="s">
        <v>86</v>
      </c>
      <c r="D310" s="65">
        <f>VLOOKUP(C310,'5th Cycle APR Raw Data-Last'!$A$3:$S$1377,6,FALSE)</f>
        <v>20</v>
      </c>
      <c r="E310" s="65">
        <f>SUMIF('5th Cycle APR Raw Data-Last'!$A$3:$A$1377,'5th Cycle Summary-Final2'!$C310,'5th Cycle APR Raw Data-Last'!G$3:G$1377)</f>
        <v>0</v>
      </c>
      <c r="F310" s="65">
        <f>SUMIF('5th Cycle APR Raw Data-Last'!$A$3:$A$1377,'5th Cycle Summary-Final2'!$C310,'5th Cycle APR Raw Data-Last'!H$3:H$1377)</f>
        <v>0</v>
      </c>
      <c r="G310" s="65">
        <f>SUMIF('5th Cycle APR Raw Data-Last'!$A$3:$A$1377,'5th Cycle Summary-Final2'!$C310,'5th Cycle APR Raw Data-Last'!I$3:I$1377)</f>
        <v>0</v>
      </c>
      <c r="H310" s="65">
        <f t="shared" si="42"/>
        <v>20</v>
      </c>
      <c r="I310" s="66">
        <f t="shared" si="43"/>
        <v>0</v>
      </c>
      <c r="J310" s="65">
        <f>VLOOKUP(C310,'5th Cycle APR Raw Data-Last'!$A$3:$S$1377,10,FALSE)</f>
        <v>8</v>
      </c>
      <c r="K310" s="65">
        <f>SUMIF('5th Cycle APR Raw Data-Last'!$A$3:$A$1377,'5th Cycle Summary-Final2'!$C310,'5th Cycle APR Raw Data-Last'!K$3:K$1377)</f>
        <v>0</v>
      </c>
      <c r="L310" s="65">
        <f>SUMIF('5th Cycle APR Raw Data-Last'!$A$3:$A$1377,'5th Cycle Summary-Final2'!$C310,'5th Cycle APR Raw Data-Last'!L$3:L$1377)</f>
        <v>0</v>
      </c>
      <c r="M310" s="65">
        <f>SUMIF('5th Cycle APR Raw Data-Last'!$A$3:$A$1377,'5th Cycle Summary-Final2'!$C310,'5th Cycle APR Raw Data-Last'!M$3:M$1377)</f>
        <v>0</v>
      </c>
      <c r="N310" s="65">
        <f t="shared" si="44"/>
        <v>8</v>
      </c>
      <c r="O310" s="66">
        <f t="shared" si="36"/>
        <v>0</v>
      </c>
      <c r="P310" s="65">
        <f>VLOOKUP(C310,'5th Cycle APR Raw Data-Last'!$A$3:$S$1377,14,FALSE)</f>
        <v>9</v>
      </c>
      <c r="Q310" s="65">
        <f>SUMIF('5th Cycle APR Raw Data-Last'!$A$3:$A$1377,'5th Cycle Summary-Final2'!$C310,'5th Cycle APR Raw Data-Last'!$O$3:$O$1377)</f>
        <v>0</v>
      </c>
      <c r="R310" s="65">
        <f t="shared" si="37"/>
        <v>9</v>
      </c>
      <c r="S310" s="66">
        <f t="shared" si="38"/>
        <v>0</v>
      </c>
      <c r="T310" s="65">
        <f>VLOOKUP(C310,'5th Cycle APR Raw Data-Last'!$A$3:$S$1377,16,FALSE)</f>
        <v>22</v>
      </c>
      <c r="U310" s="65">
        <f>SUMIF('5th Cycle APR Raw Data-Last'!$A$3:$A$1377,'5th Cycle Summary-Final2'!$C310,'5th Cycle APR Raw Data-Last'!$Q$3:$Q$1377)</f>
        <v>6</v>
      </c>
      <c r="V310" s="65">
        <f t="shared" si="39"/>
        <v>16</v>
      </c>
      <c r="W310" s="66">
        <f t="shared" si="40"/>
        <v>0.27272727272727271</v>
      </c>
      <c r="X310" s="65">
        <f>VLOOKUP(C310,'5th Cycle APR Raw Data-Last'!$A$3:$S$1377,18,FALSE)</f>
        <v>59</v>
      </c>
      <c r="Y310" s="65">
        <f>SUMIF('5th Cycle APR Raw Data-Last'!$A$3:$A$1377,'5th Cycle Summary-Final2'!$C310,'5th Cycle APR Raw Data-Last'!$S$3:$S$1377)</f>
        <v>6</v>
      </c>
      <c r="Z310" s="65">
        <f t="shared" si="41"/>
        <v>53</v>
      </c>
      <c r="AA310"/>
    </row>
    <row r="311" spans="1:27" s="2" customFormat="1" ht="12.75" customHeight="1" x14ac:dyDescent="0.2">
      <c r="A311" s="2" t="s">
        <v>29</v>
      </c>
      <c r="B311" s="2" t="s">
        <v>8</v>
      </c>
      <c r="C311" s="10" t="s">
        <v>98</v>
      </c>
      <c r="D311" s="65">
        <f>VLOOKUP(C311,'5th Cycle APR Raw Data-Last'!$A$3:$S$1377,6,FALSE)</f>
        <v>400</v>
      </c>
      <c r="E311" s="65">
        <f>SUMIF('5th Cycle APR Raw Data-Last'!$A$3:$A$1377,'5th Cycle Summary-Final2'!$C311,'5th Cycle APR Raw Data-Last'!G$3:G$1377)</f>
        <v>59</v>
      </c>
      <c r="F311" s="65">
        <f>SUMIF('5th Cycle APR Raw Data-Last'!$A$3:$A$1377,'5th Cycle Summary-Final2'!$C311,'5th Cycle APR Raw Data-Last'!H$3:H$1377)</f>
        <v>59</v>
      </c>
      <c r="G311" s="65">
        <f>SUMIF('5th Cycle APR Raw Data-Last'!$A$3:$A$1377,'5th Cycle Summary-Final2'!$C311,'5th Cycle APR Raw Data-Last'!I$3:I$1377)</f>
        <v>0</v>
      </c>
      <c r="H311" s="65">
        <f t="shared" si="42"/>
        <v>341</v>
      </c>
      <c r="I311" s="66">
        <f t="shared" si="43"/>
        <v>0.14749999999999999</v>
      </c>
      <c r="J311" s="65">
        <f>VLOOKUP(C311,'5th Cycle APR Raw Data-Last'!$A$3:$S$1377,10,FALSE)</f>
        <v>188</v>
      </c>
      <c r="K311" s="65">
        <f>SUMIF('5th Cycle APR Raw Data-Last'!$A$3:$A$1377,'5th Cycle Summary-Final2'!$C311,'5th Cycle APR Raw Data-Last'!K$3:K$1377)</f>
        <v>222</v>
      </c>
      <c r="L311" s="65">
        <f>SUMIF('5th Cycle APR Raw Data-Last'!$A$3:$A$1377,'5th Cycle Summary-Final2'!$C311,'5th Cycle APR Raw Data-Last'!L$3:L$1377)</f>
        <v>205</v>
      </c>
      <c r="M311" s="65">
        <f>SUMIF('5th Cycle APR Raw Data-Last'!$A$3:$A$1377,'5th Cycle Summary-Final2'!$C311,'5th Cycle APR Raw Data-Last'!M$3:M$1377)</f>
        <v>17</v>
      </c>
      <c r="N311" s="65">
        <f t="shared" si="44"/>
        <v>0</v>
      </c>
      <c r="O311" s="66">
        <f t="shared" si="36"/>
        <v>1.1808510638297873</v>
      </c>
      <c r="P311" s="65">
        <f>VLOOKUP(C311,'5th Cycle APR Raw Data-Last'!$A$3:$S$1377,14,FALSE)</f>
        <v>221</v>
      </c>
      <c r="Q311" s="65">
        <f>SUMIF('5th Cycle APR Raw Data-Last'!$A$3:$A$1377,'5th Cycle Summary-Final2'!$C311,'5th Cycle APR Raw Data-Last'!$O$3:$O$1377)</f>
        <v>59</v>
      </c>
      <c r="R311" s="65">
        <f t="shared" si="37"/>
        <v>162</v>
      </c>
      <c r="S311" s="66">
        <f t="shared" si="38"/>
        <v>0.2669683257918552</v>
      </c>
      <c r="T311" s="65">
        <f>VLOOKUP(C311,'5th Cycle APR Raw Data-Last'!$A$3:$S$1377,16,FALSE)</f>
        <v>541</v>
      </c>
      <c r="U311" s="65">
        <f>SUMIF('5th Cycle APR Raw Data-Last'!$A$3:$A$1377,'5th Cycle Summary-Final2'!$C311,'5th Cycle APR Raw Data-Last'!$Q$3:$Q$1377)</f>
        <v>256</v>
      </c>
      <c r="V311" s="65">
        <f t="shared" si="39"/>
        <v>285</v>
      </c>
      <c r="W311" s="66">
        <f t="shared" si="40"/>
        <v>0.47319778188539741</v>
      </c>
      <c r="X311" s="65">
        <f>VLOOKUP(C311,'5th Cycle APR Raw Data-Last'!$A$3:$S$1377,18,FALSE)</f>
        <v>1350</v>
      </c>
      <c r="Y311" s="65">
        <f>SUMIF('5th Cycle APR Raw Data-Last'!$A$3:$A$1377,'5th Cycle Summary-Final2'!$C311,'5th Cycle APR Raw Data-Last'!$S$3:$S$1377)</f>
        <v>596</v>
      </c>
      <c r="Z311" s="65">
        <f t="shared" si="41"/>
        <v>788</v>
      </c>
      <c r="AA311"/>
    </row>
    <row r="312" spans="1:27" s="2" customFormat="1" ht="12.75" customHeight="1" x14ac:dyDescent="0.2">
      <c r="A312" s="2" t="s">
        <v>29</v>
      </c>
      <c r="B312" s="2" t="s">
        <v>8</v>
      </c>
      <c r="C312" s="10" t="s">
        <v>111</v>
      </c>
      <c r="D312" s="65">
        <f>VLOOKUP(C312,'5th Cycle APR Raw Data-Last'!$A$3:$S$1377,6,FALSE)</f>
        <v>64</v>
      </c>
      <c r="E312" s="65">
        <f>SUMIF('5th Cycle APR Raw Data-Last'!$A$3:$A$1377,'5th Cycle Summary-Final2'!$C312,'5th Cycle APR Raw Data-Last'!G$3:G$1377)</f>
        <v>0</v>
      </c>
      <c r="F312" s="65">
        <f>SUMIF('5th Cycle APR Raw Data-Last'!$A$3:$A$1377,'5th Cycle Summary-Final2'!$C312,'5th Cycle APR Raw Data-Last'!H$3:H$1377)</f>
        <v>0</v>
      </c>
      <c r="G312" s="65">
        <f>SUMIF('5th Cycle APR Raw Data-Last'!$A$3:$A$1377,'5th Cycle Summary-Final2'!$C312,'5th Cycle APR Raw Data-Last'!I$3:I$1377)</f>
        <v>0</v>
      </c>
      <c r="H312" s="65">
        <f t="shared" si="42"/>
        <v>64</v>
      </c>
      <c r="I312" s="66">
        <f t="shared" si="43"/>
        <v>0</v>
      </c>
      <c r="J312" s="65">
        <f>VLOOKUP(C312,'5th Cycle APR Raw Data-Last'!$A$3:$S$1377,10,FALSE)</f>
        <v>54</v>
      </c>
      <c r="K312" s="65">
        <f>SUMIF('5th Cycle APR Raw Data-Last'!$A$3:$A$1377,'5th Cycle Summary-Final2'!$C312,'5th Cycle APR Raw Data-Last'!K$3:K$1377)</f>
        <v>8</v>
      </c>
      <c r="L312" s="65">
        <f>SUMIF('5th Cycle APR Raw Data-Last'!$A$3:$A$1377,'5th Cycle Summary-Final2'!$C312,'5th Cycle APR Raw Data-Last'!L$3:L$1377)</f>
        <v>8</v>
      </c>
      <c r="M312" s="65">
        <f>SUMIF('5th Cycle APR Raw Data-Last'!$A$3:$A$1377,'5th Cycle Summary-Final2'!$C312,'5th Cycle APR Raw Data-Last'!M$3:M$1377)</f>
        <v>0</v>
      </c>
      <c r="N312" s="65">
        <f t="shared" si="44"/>
        <v>46</v>
      </c>
      <c r="O312" s="66">
        <f t="shared" si="36"/>
        <v>0.14814814814814814</v>
      </c>
      <c r="P312" s="65">
        <f>VLOOKUP(C312,'5th Cycle APR Raw Data-Last'!$A$3:$S$1377,14,FALSE)</f>
        <v>83</v>
      </c>
      <c r="Q312" s="65">
        <f>SUMIF('5th Cycle APR Raw Data-Last'!$A$3:$A$1377,'5th Cycle Summary-Final2'!$C312,'5th Cycle APR Raw Data-Last'!$O$3:$O$1377)</f>
        <v>33</v>
      </c>
      <c r="R312" s="65">
        <f t="shared" si="37"/>
        <v>50</v>
      </c>
      <c r="S312" s="66">
        <f t="shared" si="38"/>
        <v>0.39759036144578314</v>
      </c>
      <c r="T312" s="65">
        <f>VLOOKUP(C312,'5th Cycle APR Raw Data-Last'!$A$3:$S$1377,16,FALSE)</f>
        <v>266</v>
      </c>
      <c r="U312" s="65">
        <f>SUMIF('5th Cycle APR Raw Data-Last'!$A$3:$A$1377,'5th Cycle Summary-Final2'!$C312,'5th Cycle APR Raw Data-Last'!$Q$3:$Q$1377)</f>
        <v>0</v>
      </c>
      <c r="V312" s="65">
        <f t="shared" si="39"/>
        <v>266</v>
      </c>
      <c r="W312" s="66">
        <f t="shared" si="40"/>
        <v>0</v>
      </c>
      <c r="X312" s="65">
        <f>VLOOKUP(C312,'5th Cycle APR Raw Data-Last'!$A$3:$S$1377,18,FALSE)</f>
        <v>467</v>
      </c>
      <c r="Y312" s="65">
        <f>SUMIF('5th Cycle APR Raw Data-Last'!$A$3:$A$1377,'5th Cycle Summary-Final2'!$C312,'5th Cycle APR Raw Data-Last'!$S$3:$S$1377)</f>
        <v>41</v>
      </c>
      <c r="Z312" s="65">
        <f t="shared" si="41"/>
        <v>426</v>
      </c>
      <c r="AA312"/>
    </row>
    <row r="313" spans="1:27" s="2" customFormat="1" ht="12.75" customHeight="1" x14ac:dyDescent="0.2">
      <c r="A313" s="2" t="s">
        <v>29</v>
      </c>
      <c r="B313" s="2" t="s">
        <v>8</v>
      </c>
      <c r="C313" s="10" t="s">
        <v>127</v>
      </c>
      <c r="D313" s="65">
        <f>VLOOKUP(C313,'5th Cycle APR Raw Data-Last'!$A$3:$S$1377,6,FALSE)</f>
        <v>148</v>
      </c>
      <c r="E313" s="65">
        <f>SUMIF('5th Cycle APR Raw Data-Last'!$A$3:$A$1377,'5th Cycle Summary-Final2'!$C313,'5th Cycle APR Raw Data-Last'!G$3:G$1377)</f>
        <v>84</v>
      </c>
      <c r="F313" s="65">
        <f>SUMIF('5th Cycle APR Raw Data-Last'!$A$3:$A$1377,'5th Cycle Summary-Final2'!$C313,'5th Cycle APR Raw Data-Last'!H$3:H$1377)</f>
        <v>83</v>
      </c>
      <c r="G313" s="65">
        <f>SUMIF('5th Cycle APR Raw Data-Last'!$A$3:$A$1377,'5th Cycle Summary-Final2'!$C313,'5th Cycle APR Raw Data-Last'!I$3:I$1377)</f>
        <v>1</v>
      </c>
      <c r="H313" s="65">
        <f t="shared" si="42"/>
        <v>64</v>
      </c>
      <c r="I313" s="66">
        <f t="shared" si="43"/>
        <v>0.56756756756756754</v>
      </c>
      <c r="J313" s="65">
        <f>VLOOKUP(C313,'5th Cycle APR Raw Data-Last'!$A$3:$S$1377,10,FALSE)</f>
        <v>87</v>
      </c>
      <c r="K313" s="65">
        <f>SUMIF('5th Cycle APR Raw Data-Last'!$A$3:$A$1377,'5th Cycle Summary-Final2'!$C313,'5th Cycle APR Raw Data-Last'!K$3:K$1377)</f>
        <v>49</v>
      </c>
      <c r="L313" s="65">
        <f>SUMIF('5th Cycle APR Raw Data-Last'!$A$3:$A$1377,'5th Cycle Summary-Final2'!$C313,'5th Cycle APR Raw Data-Last'!L$3:L$1377)</f>
        <v>49</v>
      </c>
      <c r="M313" s="65">
        <f>SUMIF('5th Cycle APR Raw Data-Last'!$A$3:$A$1377,'5th Cycle Summary-Final2'!$C313,'5th Cycle APR Raw Data-Last'!M$3:M$1377)</f>
        <v>0</v>
      </c>
      <c r="N313" s="65">
        <f t="shared" si="44"/>
        <v>38</v>
      </c>
      <c r="O313" s="66">
        <f t="shared" si="36"/>
        <v>0.56321839080459768</v>
      </c>
      <c r="P313" s="65">
        <f>VLOOKUP(C313,'5th Cycle APR Raw Data-Last'!$A$3:$S$1377,14,FALSE)</f>
        <v>76</v>
      </c>
      <c r="Q313" s="65">
        <f>SUMIF('5th Cycle APR Raw Data-Last'!$A$3:$A$1377,'5th Cycle Summary-Final2'!$C313,'5th Cycle APR Raw Data-Last'!$O$3:$O$1377)</f>
        <v>14</v>
      </c>
      <c r="R313" s="65">
        <f t="shared" si="37"/>
        <v>62</v>
      </c>
      <c r="S313" s="66">
        <f t="shared" si="38"/>
        <v>0.18421052631578946</v>
      </c>
      <c r="T313" s="65">
        <f>VLOOKUP(C313,'5th Cycle APR Raw Data-Last'!$A$3:$S$1377,16,FALSE)</f>
        <v>119</v>
      </c>
      <c r="U313" s="65">
        <f>SUMIF('5th Cycle APR Raw Data-Last'!$A$3:$A$1377,'5th Cycle Summary-Final2'!$C313,'5th Cycle APR Raw Data-Last'!$Q$3:$Q$1377)</f>
        <v>637</v>
      </c>
      <c r="V313" s="65">
        <f t="shared" si="39"/>
        <v>0</v>
      </c>
      <c r="W313" s="66">
        <f t="shared" si="40"/>
        <v>5.3529411764705879</v>
      </c>
      <c r="X313" s="65">
        <f>VLOOKUP(C313,'5th Cycle APR Raw Data-Last'!$A$3:$S$1377,18,FALSE)</f>
        <v>430</v>
      </c>
      <c r="Y313" s="65">
        <f>SUMIF('5th Cycle APR Raw Data-Last'!$A$3:$A$1377,'5th Cycle Summary-Final2'!$C313,'5th Cycle APR Raw Data-Last'!$S$3:$S$1377)</f>
        <v>784</v>
      </c>
      <c r="Z313" s="65">
        <f t="shared" si="41"/>
        <v>164</v>
      </c>
      <c r="AA313"/>
    </row>
    <row r="314" spans="1:27" s="2" customFormat="1" ht="12.75" customHeight="1" x14ac:dyDescent="0.2">
      <c r="A314" s="2" t="s">
        <v>29</v>
      </c>
      <c r="B314" s="2" t="s">
        <v>8</v>
      </c>
      <c r="C314" s="10" t="s">
        <v>144</v>
      </c>
      <c r="D314" s="65">
        <f>VLOOKUP(C314,'5th Cycle APR Raw Data-Last'!$A$3:$S$1377,6,FALSE)</f>
        <v>52</v>
      </c>
      <c r="E314" s="65">
        <f>SUMIF('5th Cycle APR Raw Data-Last'!$A$3:$A$1377,'5th Cycle Summary-Final2'!$C314,'5th Cycle APR Raw Data-Last'!G$3:G$1377)</f>
        <v>52</v>
      </c>
      <c r="F314" s="65">
        <f>SUMIF('5th Cycle APR Raw Data-Last'!$A$3:$A$1377,'5th Cycle Summary-Final2'!$C314,'5th Cycle APR Raw Data-Last'!H$3:H$1377)</f>
        <v>52</v>
      </c>
      <c r="G314" s="65">
        <f>SUMIF('5th Cycle APR Raw Data-Last'!$A$3:$A$1377,'5th Cycle Summary-Final2'!$C314,'5th Cycle APR Raw Data-Last'!I$3:I$1377)</f>
        <v>0</v>
      </c>
      <c r="H314" s="65">
        <f t="shared" si="42"/>
        <v>0</v>
      </c>
      <c r="I314" s="66">
        <f t="shared" si="43"/>
        <v>1</v>
      </c>
      <c r="J314" s="65">
        <f>VLOOKUP(C314,'5th Cycle APR Raw Data-Last'!$A$3:$S$1377,10,FALSE)</f>
        <v>31</v>
      </c>
      <c r="K314" s="65">
        <f>SUMIF('5th Cycle APR Raw Data-Last'!$A$3:$A$1377,'5th Cycle Summary-Final2'!$C314,'5th Cycle APR Raw Data-Last'!K$3:K$1377)</f>
        <v>3</v>
      </c>
      <c r="L314" s="65">
        <f>SUMIF('5th Cycle APR Raw Data-Last'!$A$3:$A$1377,'5th Cycle Summary-Final2'!$C314,'5th Cycle APR Raw Data-Last'!L$3:L$1377)</f>
        <v>3</v>
      </c>
      <c r="M314" s="65">
        <f>SUMIF('5th Cycle APR Raw Data-Last'!$A$3:$A$1377,'5th Cycle Summary-Final2'!$C314,'5th Cycle APR Raw Data-Last'!M$3:M$1377)</f>
        <v>0</v>
      </c>
      <c r="N314" s="65">
        <f t="shared" si="44"/>
        <v>28</v>
      </c>
      <c r="O314" s="66">
        <f t="shared" si="36"/>
        <v>9.6774193548387094E-2</v>
      </c>
      <c r="P314" s="65">
        <f>VLOOKUP(C314,'5th Cycle APR Raw Data-Last'!$A$3:$S$1377,14,FALSE)</f>
        <v>36</v>
      </c>
      <c r="Q314" s="65">
        <f>SUMIF('5th Cycle APR Raw Data-Last'!$A$3:$A$1377,'5th Cycle Summary-Final2'!$C314,'5th Cycle APR Raw Data-Last'!$O$3:$O$1377)</f>
        <v>9</v>
      </c>
      <c r="R314" s="65">
        <f t="shared" si="37"/>
        <v>27</v>
      </c>
      <c r="S314" s="66">
        <f t="shared" si="38"/>
        <v>0.25</v>
      </c>
      <c r="T314" s="65">
        <f>VLOOKUP(C314,'5th Cycle APR Raw Data-Last'!$A$3:$S$1377,16,FALSE)</f>
        <v>121</v>
      </c>
      <c r="U314" s="65">
        <f>SUMIF('5th Cycle APR Raw Data-Last'!$A$3:$A$1377,'5th Cycle Summary-Final2'!$C314,'5th Cycle APR Raw Data-Last'!$Q$3:$Q$1377)</f>
        <v>35</v>
      </c>
      <c r="V314" s="65">
        <f t="shared" si="39"/>
        <v>86</v>
      </c>
      <c r="W314" s="66">
        <f t="shared" si="40"/>
        <v>0.28925619834710742</v>
      </c>
      <c r="X314" s="65">
        <f>VLOOKUP(C314,'5th Cycle APR Raw Data-Last'!$A$3:$S$1377,18,FALSE)</f>
        <v>240</v>
      </c>
      <c r="Y314" s="65">
        <f>SUMIF('5th Cycle APR Raw Data-Last'!$A$3:$A$1377,'5th Cycle Summary-Final2'!$C314,'5th Cycle APR Raw Data-Last'!$S$3:$S$1377)</f>
        <v>99</v>
      </c>
      <c r="Z314" s="65">
        <f t="shared" si="41"/>
        <v>141</v>
      </c>
      <c r="AA314"/>
    </row>
    <row r="315" spans="1:27" s="2" customFormat="1" ht="12.75" customHeight="1" x14ac:dyDescent="0.2">
      <c r="A315" s="2" t="s">
        <v>29</v>
      </c>
      <c r="B315" s="2" t="s">
        <v>8</v>
      </c>
      <c r="C315" s="10" t="s">
        <v>1006</v>
      </c>
      <c r="D315" s="65">
        <f>VLOOKUP(C315,'5th Cycle APR Raw Data-Last'!$A$3:$S$1377,6,FALSE)</f>
        <v>32</v>
      </c>
      <c r="E315" s="65">
        <f>SUMIF('5th Cycle APR Raw Data-Last'!$A$3:$A$1377,'5th Cycle Summary-Final2'!$C315,'5th Cycle APR Raw Data-Last'!G$3:G$1377)</f>
        <v>28</v>
      </c>
      <c r="F315" s="65">
        <f>SUMIF('5th Cycle APR Raw Data-Last'!$A$3:$A$1377,'5th Cycle Summary-Final2'!$C315,'5th Cycle APR Raw Data-Last'!H$3:H$1377)</f>
        <v>0</v>
      </c>
      <c r="G315" s="65">
        <f>SUMIF('5th Cycle APR Raw Data-Last'!$A$3:$A$1377,'5th Cycle Summary-Final2'!$C315,'5th Cycle APR Raw Data-Last'!I$3:I$1377)</f>
        <v>28</v>
      </c>
      <c r="H315" s="65">
        <f t="shared" si="42"/>
        <v>4</v>
      </c>
      <c r="I315" s="66">
        <f t="shared" si="43"/>
        <v>0.875</v>
      </c>
      <c r="J315" s="65">
        <f>VLOOKUP(C315,'5th Cycle APR Raw Data-Last'!$A$3:$S$1377,10,FALSE)</f>
        <v>17</v>
      </c>
      <c r="K315" s="65">
        <f>SUMIF('5th Cycle APR Raw Data-Last'!$A$3:$A$1377,'5th Cycle Summary-Final2'!$C315,'5th Cycle APR Raw Data-Last'!K$3:K$1377)</f>
        <v>13</v>
      </c>
      <c r="L315" s="65">
        <f>SUMIF('5th Cycle APR Raw Data-Last'!$A$3:$A$1377,'5th Cycle Summary-Final2'!$C315,'5th Cycle APR Raw Data-Last'!L$3:L$1377)</f>
        <v>0</v>
      </c>
      <c r="M315" s="65">
        <f>SUMIF('5th Cycle APR Raw Data-Last'!$A$3:$A$1377,'5th Cycle Summary-Final2'!$C315,'5th Cycle APR Raw Data-Last'!M$3:M$1377)</f>
        <v>13</v>
      </c>
      <c r="N315" s="65">
        <f t="shared" si="44"/>
        <v>4</v>
      </c>
      <c r="O315" s="66">
        <f t="shared" si="36"/>
        <v>0.76470588235294112</v>
      </c>
      <c r="P315" s="65">
        <f>VLOOKUP(C315,'5th Cycle APR Raw Data-Last'!$A$3:$S$1377,14,FALSE)</f>
        <v>21</v>
      </c>
      <c r="Q315" s="65">
        <f>SUMIF('5th Cycle APR Raw Data-Last'!$A$3:$A$1377,'5th Cycle Summary-Final2'!$C315,'5th Cycle APR Raw Data-Last'!$O$3:$O$1377)</f>
        <v>16</v>
      </c>
      <c r="R315" s="65">
        <f t="shared" si="37"/>
        <v>5</v>
      </c>
      <c r="S315" s="66">
        <f t="shared" si="38"/>
        <v>0.76190476190476186</v>
      </c>
      <c r="T315" s="65">
        <f>VLOOKUP(C315,'5th Cycle APR Raw Data-Last'!$A$3:$S$1377,16,FALSE)</f>
        <v>21</v>
      </c>
      <c r="U315" s="65">
        <f>SUMIF('5th Cycle APR Raw Data-Last'!$A$3:$A$1377,'5th Cycle Summary-Final2'!$C315,'5th Cycle APR Raw Data-Last'!$Q$3:$Q$1377)</f>
        <v>10</v>
      </c>
      <c r="V315" s="65">
        <f t="shared" si="39"/>
        <v>11</v>
      </c>
      <c r="W315" s="66">
        <f t="shared" si="40"/>
        <v>0.47619047619047616</v>
      </c>
      <c r="X315" s="65">
        <f>VLOOKUP(C315,'5th Cycle APR Raw Data-Last'!$A$3:$S$1377,18,FALSE)</f>
        <v>91</v>
      </c>
      <c r="Y315" s="65">
        <f>SUMIF('5th Cycle APR Raw Data-Last'!$A$3:$A$1377,'5th Cycle Summary-Final2'!$C315,'5th Cycle APR Raw Data-Last'!$S$3:$S$1377)</f>
        <v>67</v>
      </c>
      <c r="Z315" s="65">
        <f t="shared" si="41"/>
        <v>24</v>
      </c>
      <c r="AA315"/>
    </row>
    <row r="316" spans="1:27" s="2" customFormat="1" ht="12.75" customHeight="1" x14ac:dyDescent="0.2">
      <c r="A316" s="2" t="s">
        <v>29</v>
      </c>
      <c r="B316" s="2" t="s">
        <v>8</v>
      </c>
      <c r="C316" s="10" t="s">
        <v>954</v>
      </c>
      <c r="D316" s="65">
        <f>VLOOKUP(C316,'5th Cycle APR Raw Data-Last'!$A$3:$S$1377,6,FALSE)</f>
        <v>233</v>
      </c>
      <c r="E316" s="65">
        <f>SUMIF('5th Cycle APR Raw Data-Last'!$A$3:$A$1377,'5th Cycle Summary-Final2'!$C316,'5th Cycle APR Raw Data-Last'!G$3:G$1377)</f>
        <v>138</v>
      </c>
      <c r="F316" s="65">
        <f>SUMIF('5th Cycle APR Raw Data-Last'!$A$3:$A$1377,'5th Cycle Summary-Final2'!$C316,'5th Cycle APR Raw Data-Last'!H$3:H$1377)</f>
        <v>126</v>
      </c>
      <c r="G316" s="65">
        <f>SUMIF('5th Cycle APR Raw Data-Last'!$A$3:$A$1377,'5th Cycle Summary-Final2'!$C316,'5th Cycle APR Raw Data-Last'!I$3:I$1377)</f>
        <v>12</v>
      </c>
      <c r="H316" s="65">
        <f t="shared" si="42"/>
        <v>95</v>
      </c>
      <c r="I316" s="66">
        <f t="shared" si="43"/>
        <v>0.59227467811158796</v>
      </c>
      <c r="J316" s="65">
        <f>VLOOKUP(C316,'5th Cycle APR Raw Data-Last'!$A$3:$S$1377,10,FALSE)</f>
        <v>129</v>
      </c>
      <c r="K316" s="65">
        <f>SUMIF('5th Cycle APR Raw Data-Last'!$A$3:$A$1377,'5th Cycle Summary-Final2'!$C316,'5th Cycle APR Raw Data-Last'!K$3:K$1377)</f>
        <v>32</v>
      </c>
      <c r="L316" s="65">
        <f>SUMIF('5th Cycle APR Raw Data-Last'!$A$3:$A$1377,'5th Cycle Summary-Final2'!$C316,'5th Cycle APR Raw Data-Last'!L$3:L$1377)</f>
        <v>22</v>
      </c>
      <c r="M316" s="65">
        <f>SUMIF('5th Cycle APR Raw Data-Last'!$A$3:$A$1377,'5th Cycle Summary-Final2'!$C316,'5th Cycle APR Raw Data-Last'!M$3:M$1377)</f>
        <v>10</v>
      </c>
      <c r="N316" s="65">
        <f t="shared" si="44"/>
        <v>97</v>
      </c>
      <c r="O316" s="66">
        <f t="shared" si="36"/>
        <v>0.24806201550387597</v>
      </c>
      <c r="P316" s="65">
        <f>VLOOKUP(C316,'5th Cycle APR Raw Data-Last'!$A$3:$S$1377,14,FALSE)</f>
        <v>143</v>
      </c>
      <c r="Q316" s="65">
        <f>SUMIF('5th Cycle APR Raw Data-Last'!$A$3:$A$1377,'5th Cycle Summary-Final2'!$C316,'5th Cycle APR Raw Data-Last'!$O$3:$O$1377)</f>
        <v>1</v>
      </c>
      <c r="R316" s="65">
        <f t="shared" si="37"/>
        <v>142</v>
      </c>
      <c r="S316" s="66">
        <f t="shared" si="38"/>
        <v>6.993006993006993E-3</v>
      </c>
      <c r="T316" s="65">
        <f>VLOOKUP(C316,'5th Cycle APR Raw Data-Last'!$A$3:$S$1377,16,FALSE)</f>
        <v>150</v>
      </c>
      <c r="U316" s="65">
        <f>SUMIF('5th Cycle APR Raw Data-Last'!$A$3:$A$1377,'5th Cycle Summary-Final2'!$C316,'5th Cycle APR Raw Data-Last'!$Q$3:$Q$1377)</f>
        <v>749</v>
      </c>
      <c r="V316" s="65">
        <f t="shared" si="39"/>
        <v>0</v>
      </c>
      <c r="W316" s="66">
        <f t="shared" si="40"/>
        <v>4.9933333333333332</v>
      </c>
      <c r="X316" s="65">
        <f>VLOOKUP(C316,'5th Cycle APR Raw Data-Last'!$A$3:$S$1377,18,FALSE)</f>
        <v>655</v>
      </c>
      <c r="Y316" s="65">
        <f>SUMIF('5th Cycle APR Raw Data-Last'!$A$3:$A$1377,'5th Cycle Summary-Final2'!$C316,'5th Cycle APR Raw Data-Last'!$S$3:$S$1377)</f>
        <v>920</v>
      </c>
      <c r="Z316" s="65">
        <f t="shared" si="41"/>
        <v>334</v>
      </c>
      <c r="AA316"/>
    </row>
    <row r="317" spans="1:27" s="2" customFormat="1" ht="12.75" customHeight="1" x14ac:dyDescent="0.2">
      <c r="A317" s="2" t="s">
        <v>29</v>
      </c>
      <c r="B317" s="2" t="s">
        <v>8</v>
      </c>
      <c r="C317" s="10" t="s">
        <v>955</v>
      </c>
      <c r="D317" s="65">
        <f>VLOOKUP(C317,'5th Cycle APR Raw Data-Last'!$A$3:$S$1377,6,FALSE)</f>
        <v>193</v>
      </c>
      <c r="E317" s="65">
        <f>SUMIF('5th Cycle APR Raw Data-Last'!$A$3:$A$1377,'5th Cycle Summary-Final2'!$C317,'5th Cycle APR Raw Data-Last'!G$3:G$1377)</f>
        <v>0</v>
      </c>
      <c r="F317" s="65">
        <f>SUMIF('5th Cycle APR Raw Data-Last'!$A$3:$A$1377,'5th Cycle Summary-Final2'!$C317,'5th Cycle APR Raw Data-Last'!H$3:H$1377)</f>
        <v>0</v>
      </c>
      <c r="G317" s="65">
        <f>SUMIF('5th Cycle APR Raw Data-Last'!$A$3:$A$1377,'5th Cycle Summary-Final2'!$C317,'5th Cycle APR Raw Data-Last'!I$3:I$1377)</f>
        <v>0</v>
      </c>
      <c r="H317" s="65">
        <f t="shared" si="42"/>
        <v>193</v>
      </c>
      <c r="I317" s="66">
        <f t="shared" si="43"/>
        <v>0</v>
      </c>
      <c r="J317" s="65">
        <f>VLOOKUP(C317,'5th Cycle APR Raw Data-Last'!$A$3:$S$1377,10,FALSE)</f>
        <v>101</v>
      </c>
      <c r="K317" s="65">
        <f>SUMIF('5th Cycle APR Raw Data-Last'!$A$3:$A$1377,'5th Cycle Summary-Final2'!$C317,'5th Cycle APR Raw Data-Last'!K$3:K$1377)</f>
        <v>0</v>
      </c>
      <c r="L317" s="65">
        <f>SUMIF('5th Cycle APR Raw Data-Last'!$A$3:$A$1377,'5th Cycle Summary-Final2'!$C317,'5th Cycle APR Raw Data-Last'!L$3:L$1377)</f>
        <v>0</v>
      </c>
      <c r="M317" s="65">
        <f>SUMIF('5th Cycle APR Raw Data-Last'!$A$3:$A$1377,'5th Cycle Summary-Final2'!$C317,'5th Cycle APR Raw Data-Last'!M$3:M$1377)</f>
        <v>0</v>
      </c>
      <c r="N317" s="65">
        <f t="shared" si="44"/>
        <v>101</v>
      </c>
      <c r="O317" s="66">
        <f t="shared" si="36"/>
        <v>0</v>
      </c>
      <c r="P317" s="65">
        <f>VLOOKUP(C317,'5th Cycle APR Raw Data-Last'!$A$3:$S$1377,14,FALSE)</f>
        <v>112</v>
      </c>
      <c r="Q317" s="65">
        <f>SUMIF('5th Cycle APR Raw Data-Last'!$A$3:$A$1377,'5th Cycle Summary-Final2'!$C317,'5th Cycle APR Raw Data-Last'!$O$3:$O$1377)</f>
        <v>0</v>
      </c>
      <c r="R317" s="65">
        <f t="shared" si="37"/>
        <v>112</v>
      </c>
      <c r="S317" s="66">
        <f t="shared" si="38"/>
        <v>0</v>
      </c>
      <c r="T317" s="65">
        <f>VLOOKUP(C317,'5th Cycle APR Raw Data-Last'!$A$3:$S$1377,16,FALSE)</f>
        <v>257</v>
      </c>
      <c r="U317" s="65">
        <f>SUMIF('5th Cycle APR Raw Data-Last'!$A$3:$A$1377,'5th Cycle Summary-Final2'!$C317,'5th Cycle APR Raw Data-Last'!$Q$3:$Q$1377)</f>
        <v>3</v>
      </c>
      <c r="V317" s="65">
        <f t="shared" si="39"/>
        <v>254</v>
      </c>
      <c r="W317" s="66">
        <f t="shared" si="40"/>
        <v>1.1673151750972763E-2</v>
      </c>
      <c r="X317" s="65">
        <f>VLOOKUP(C317,'5th Cycle APR Raw Data-Last'!$A$3:$S$1377,18,FALSE)</f>
        <v>663</v>
      </c>
      <c r="Y317" s="65">
        <f>SUMIF('5th Cycle APR Raw Data-Last'!$A$3:$A$1377,'5th Cycle Summary-Final2'!$C317,'5th Cycle APR Raw Data-Last'!$S$3:$S$1377)</f>
        <v>3</v>
      </c>
      <c r="Z317" s="65">
        <f t="shared" si="41"/>
        <v>660</v>
      </c>
      <c r="AA317"/>
    </row>
    <row r="318" spans="1:27" s="2" customFormat="1" ht="12.75" customHeight="1" x14ac:dyDescent="0.2">
      <c r="A318" s="2" t="s">
        <v>29</v>
      </c>
      <c r="B318" s="2" t="s">
        <v>8</v>
      </c>
      <c r="C318" s="10" t="s">
        <v>223</v>
      </c>
      <c r="D318" s="65">
        <f>VLOOKUP(C318,'5th Cycle APR Raw Data-Last'!$A$3:$S$1377,6,FALSE)</f>
        <v>121</v>
      </c>
      <c r="E318" s="65">
        <f>SUMIF('5th Cycle APR Raw Data-Last'!$A$3:$A$1377,'5th Cycle Summary-Final2'!$C318,'5th Cycle APR Raw Data-Last'!G$3:G$1377)</f>
        <v>0</v>
      </c>
      <c r="F318" s="65">
        <f>SUMIF('5th Cycle APR Raw Data-Last'!$A$3:$A$1377,'5th Cycle Summary-Final2'!$C318,'5th Cycle APR Raw Data-Last'!H$3:H$1377)</f>
        <v>0</v>
      </c>
      <c r="G318" s="65">
        <f>SUMIF('5th Cycle APR Raw Data-Last'!$A$3:$A$1377,'5th Cycle Summary-Final2'!$C318,'5th Cycle APR Raw Data-Last'!I$3:I$1377)</f>
        <v>0</v>
      </c>
      <c r="H318" s="65">
        <f t="shared" si="42"/>
        <v>121</v>
      </c>
      <c r="I318" s="66">
        <f t="shared" si="43"/>
        <v>0</v>
      </c>
      <c r="J318" s="65">
        <f>VLOOKUP(C318,'5th Cycle APR Raw Data-Last'!$A$3:$S$1377,10,FALSE)</f>
        <v>68</v>
      </c>
      <c r="K318" s="65">
        <f>SUMIF('5th Cycle APR Raw Data-Last'!$A$3:$A$1377,'5th Cycle Summary-Final2'!$C318,'5th Cycle APR Raw Data-Last'!K$3:K$1377)</f>
        <v>0</v>
      </c>
      <c r="L318" s="65">
        <f>SUMIF('5th Cycle APR Raw Data-Last'!$A$3:$A$1377,'5th Cycle Summary-Final2'!$C318,'5th Cycle APR Raw Data-Last'!L$3:L$1377)</f>
        <v>0</v>
      </c>
      <c r="M318" s="65">
        <f>SUMIF('5th Cycle APR Raw Data-Last'!$A$3:$A$1377,'5th Cycle Summary-Final2'!$C318,'5th Cycle APR Raw Data-Last'!M$3:M$1377)</f>
        <v>0</v>
      </c>
      <c r="N318" s="65">
        <f t="shared" si="44"/>
        <v>68</v>
      </c>
      <c r="O318" s="66">
        <f t="shared" si="36"/>
        <v>0</v>
      </c>
      <c r="P318" s="65">
        <f>VLOOKUP(C318,'5th Cycle APR Raw Data-Last'!$A$3:$S$1377,14,FALSE)</f>
        <v>70</v>
      </c>
      <c r="Q318" s="65">
        <f>SUMIF('5th Cycle APR Raw Data-Last'!$A$3:$A$1377,'5th Cycle Summary-Final2'!$C318,'5th Cycle APR Raw Data-Last'!$O$3:$O$1377)</f>
        <v>6</v>
      </c>
      <c r="R318" s="65">
        <f t="shared" si="37"/>
        <v>64</v>
      </c>
      <c r="S318" s="66">
        <f t="shared" si="38"/>
        <v>8.5714285714285715E-2</v>
      </c>
      <c r="T318" s="65">
        <f>VLOOKUP(C318,'5th Cycle APR Raw Data-Last'!$A$3:$S$1377,16,FALSE)</f>
        <v>154</v>
      </c>
      <c r="U318" s="65">
        <f>SUMIF('5th Cycle APR Raw Data-Last'!$A$3:$A$1377,'5th Cycle Summary-Final2'!$C318,'5th Cycle APR Raw Data-Last'!$Q$3:$Q$1377)</f>
        <v>24</v>
      </c>
      <c r="V318" s="65">
        <f t="shared" si="39"/>
        <v>130</v>
      </c>
      <c r="W318" s="66">
        <f t="shared" si="40"/>
        <v>0.15584415584415584</v>
      </c>
      <c r="X318" s="65">
        <f>VLOOKUP(C318,'5th Cycle APR Raw Data-Last'!$A$3:$S$1377,18,FALSE)</f>
        <v>413</v>
      </c>
      <c r="Y318" s="65">
        <f>SUMIF('5th Cycle APR Raw Data-Last'!$A$3:$A$1377,'5th Cycle Summary-Final2'!$C318,'5th Cycle APR Raw Data-Last'!$S$3:$S$1377)</f>
        <v>30</v>
      </c>
      <c r="Z318" s="65">
        <f t="shared" si="41"/>
        <v>383</v>
      </c>
      <c r="AA318"/>
    </row>
    <row r="319" spans="1:27" s="2" customFormat="1" ht="12.75" customHeight="1" x14ac:dyDescent="0.2">
      <c r="A319" s="2" t="s">
        <v>29</v>
      </c>
      <c r="B319" s="2" t="s">
        <v>8</v>
      </c>
      <c r="C319" s="10" t="s">
        <v>242</v>
      </c>
      <c r="D319" s="65">
        <f>VLOOKUP(C319,'5th Cycle APR Raw Data-Last'!$A$3:$S$1377,6,FALSE)</f>
        <v>21</v>
      </c>
      <c r="E319" s="65">
        <f>SUMIF('5th Cycle APR Raw Data-Last'!$A$3:$A$1377,'5th Cycle Summary-Final2'!$C319,'5th Cycle APR Raw Data-Last'!G$3:G$1377)</f>
        <v>0</v>
      </c>
      <c r="F319" s="65">
        <f>SUMIF('5th Cycle APR Raw Data-Last'!$A$3:$A$1377,'5th Cycle Summary-Final2'!$C319,'5th Cycle APR Raw Data-Last'!H$3:H$1377)</f>
        <v>0</v>
      </c>
      <c r="G319" s="65">
        <f>SUMIF('5th Cycle APR Raw Data-Last'!$A$3:$A$1377,'5th Cycle Summary-Final2'!$C319,'5th Cycle APR Raw Data-Last'!I$3:I$1377)</f>
        <v>0</v>
      </c>
      <c r="H319" s="65">
        <f t="shared" si="42"/>
        <v>21</v>
      </c>
      <c r="I319" s="66">
        <f t="shared" si="43"/>
        <v>0</v>
      </c>
      <c r="J319" s="65">
        <f>VLOOKUP(C319,'5th Cycle APR Raw Data-Last'!$A$3:$S$1377,10,FALSE)</f>
        <v>15</v>
      </c>
      <c r="K319" s="65">
        <f>SUMIF('5th Cycle APR Raw Data-Last'!$A$3:$A$1377,'5th Cycle Summary-Final2'!$C319,'5th Cycle APR Raw Data-Last'!K$3:K$1377)</f>
        <v>0</v>
      </c>
      <c r="L319" s="65">
        <f>SUMIF('5th Cycle APR Raw Data-Last'!$A$3:$A$1377,'5th Cycle Summary-Final2'!$C319,'5th Cycle APR Raw Data-Last'!L$3:L$1377)</f>
        <v>0</v>
      </c>
      <c r="M319" s="65">
        <f>SUMIF('5th Cycle APR Raw Data-Last'!$A$3:$A$1377,'5th Cycle Summary-Final2'!$C319,'5th Cycle APR Raw Data-Last'!M$3:M$1377)</f>
        <v>0</v>
      </c>
      <c r="N319" s="65">
        <f t="shared" si="44"/>
        <v>15</v>
      </c>
      <c r="O319" s="66">
        <f t="shared" si="36"/>
        <v>0</v>
      </c>
      <c r="P319" s="65">
        <f>VLOOKUP(C319,'5th Cycle APR Raw Data-Last'!$A$3:$S$1377,14,FALSE)</f>
        <v>15</v>
      </c>
      <c r="Q319" s="65">
        <f>SUMIF('5th Cycle APR Raw Data-Last'!$A$3:$A$1377,'5th Cycle Summary-Final2'!$C319,'5th Cycle APR Raw Data-Last'!$O$3:$O$1377)</f>
        <v>3</v>
      </c>
      <c r="R319" s="65">
        <f t="shared" si="37"/>
        <v>12</v>
      </c>
      <c r="S319" s="66">
        <f t="shared" si="38"/>
        <v>0.2</v>
      </c>
      <c r="T319" s="65">
        <f>VLOOKUP(C319,'5th Cycle APR Raw Data-Last'!$A$3:$S$1377,16,FALSE)</f>
        <v>13</v>
      </c>
      <c r="U319" s="65">
        <f>SUMIF('5th Cycle APR Raw Data-Last'!$A$3:$A$1377,'5th Cycle Summary-Final2'!$C319,'5th Cycle APR Raw Data-Last'!$Q$3:$Q$1377)</f>
        <v>22</v>
      </c>
      <c r="V319" s="65">
        <f t="shared" si="39"/>
        <v>0</v>
      </c>
      <c r="W319" s="66">
        <f t="shared" si="40"/>
        <v>1.6923076923076923</v>
      </c>
      <c r="X319" s="65">
        <f>VLOOKUP(C319,'5th Cycle APR Raw Data-Last'!$A$3:$S$1377,18,FALSE)</f>
        <v>64</v>
      </c>
      <c r="Y319" s="65">
        <f>SUMIF('5th Cycle APR Raw Data-Last'!$A$3:$A$1377,'5th Cycle Summary-Final2'!$C319,'5th Cycle APR Raw Data-Last'!$S$3:$S$1377)</f>
        <v>25</v>
      </c>
      <c r="Z319" s="65">
        <f t="shared" si="41"/>
        <v>48</v>
      </c>
      <c r="AA319"/>
    </row>
    <row r="320" spans="1:27" s="2" customFormat="1" ht="12.75" customHeight="1" x14ac:dyDescent="0.2">
      <c r="A320" s="2" t="s">
        <v>29</v>
      </c>
      <c r="B320" s="2" t="s">
        <v>8</v>
      </c>
      <c r="C320" s="10" t="s">
        <v>962</v>
      </c>
      <c r="D320" s="65">
        <f>VLOOKUP(C320,'5th Cycle APR Raw Data-Last'!$A$3:$S$1377,6,FALSE)</f>
        <v>706</v>
      </c>
      <c r="E320" s="65">
        <f>SUMIF('5th Cycle APR Raw Data-Last'!$A$3:$A$1377,'5th Cycle Summary-Final2'!$C320,'5th Cycle APR Raw Data-Last'!G$3:G$1377)</f>
        <v>7</v>
      </c>
      <c r="F320" s="65">
        <f>SUMIF('5th Cycle APR Raw Data-Last'!$A$3:$A$1377,'5th Cycle Summary-Final2'!$C320,'5th Cycle APR Raw Data-Last'!H$3:H$1377)</f>
        <v>7</v>
      </c>
      <c r="G320" s="65">
        <f>SUMIF('5th Cycle APR Raw Data-Last'!$A$3:$A$1377,'5th Cycle Summary-Final2'!$C320,'5th Cycle APR Raw Data-Last'!I$3:I$1377)</f>
        <v>0</v>
      </c>
      <c r="H320" s="65">
        <f t="shared" si="42"/>
        <v>699</v>
      </c>
      <c r="I320" s="66">
        <f t="shared" si="43"/>
        <v>9.9150141643059488E-3</v>
      </c>
      <c r="J320" s="65">
        <f>VLOOKUP(C320,'5th Cycle APR Raw Data-Last'!$A$3:$S$1377,10,FALSE)</f>
        <v>429</v>
      </c>
      <c r="K320" s="65">
        <f>SUMIF('5th Cycle APR Raw Data-Last'!$A$3:$A$1377,'5th Cycle Summary-Final2'!$C320,'5th Cycle APR Raw Data-Last'!K$3:K$1377)</f>
        <v>54</v>
      </c>
      <c r="L320" s="65">
        <f>SUMIF('5th Cycle APR Raw Data-Last'!$A$3:$A$1377,'5th Cycle Summary-Final2'!$C320,'5th Cycle APR Raw Data-Last'!L$3:L$1377)</f>
        <v>36</v>
      </c>
      <c r="M320" s="65">
        <f>SUMIF('5th Cycle APR Raw Data-Last'!$A$3:$A$1377,'5th Cycle Summary-Final2'!$C320,'5th Cycle APR Raw Data-Last'!M$3:M$1377)</f>
        <v>18</v>
      </c>
      <c r="N320" s="65">
        <f t="shared" si="44"/>
        <v>375</v>
      </c>
      <c r="O320" s="66">
        <f t="shared" si="36"/>
        <v>0.12587412587412589</v>
      </c>
      <c r="P320" s="65">
        <f>VLOOKUP(C320,'5th Cycle APR Raw Data-Last'!$A$3:$S$1377,14,FALSE)</f>
        <v>502</v>
      </c>
      <c r="Q320" s="65">
        <f>SUMIF('5th Cycle APR Raw Data-Last'!$A$3:$A$1377,'5th Cycle Summary-Final2'!$C320,'5th Cycle APR Raw Data-Last'!$O$3:$O$1377)</f>
        <v>0</v>
      </c>
      <c r="R320" s="65">
        <f t="shared" si="37"/>
        <v>502</v>
      </c>
      <c r="S320" s="66">
        <f t="shared" si="38"/>
        <v>0</v>
      </c>
      <c r="T320" s="65">
        <f>VLOOKUP(C320,'5th Cycle APR Raw Data-Last'!$A$3:$S$1377,16,FALSE)</f>
        <v>1152</v>
      </c>
      <c r="U320" s="65">
        <f>SUMIF('5th Cycle APR Raw Data-Last'!$A$3:$A$1377,'5th Cycle Summary-Final2'!$C320,'5th Cycle APR Raw Data-Last'!$Q$3:$Q$1377)</f>
        <v>1374</v>
      </c>
      <c r="V320" s="65">
        <f t="shared" si="39"/>
        <v>0</v>
      </c>
      <c r="W320" s="66">
        <f t="shared" si="40"/>
        <v>1.1927083333333333</v>
      </c>
      <c r="X320" s="65">
        <f>VLOOKUP(C320,'5th Cycle APR Raw Data-Last'!$A$3:$S$1377,18,FALSE)</f>
        <v>2789</v>
      </c>
      <c r="Y320" s="65">
        <f>SUMIF('5th Cycle APR Raw Data-Last'!$A$3:$A$1377,'5th Cycle Summary-Final2'!$C320,'5th Cycle APR Raw Data-Last'!$S$3:$S$1377)</f>
        <v>1435</v>
      </c>
      <c r="Z320" s="65">
        <f t="shared" si="41"/>
        <v>1576</v>
      </c>
      <c r="AA320"/>
    </row>
    <row r="321" spans="1:27" s="2" customFormat="1" ht="12.75" customHeight="1" x14ac:dyDescent="0.2">
      <c r="A321" s="2" t="s">
        <v>29</v>
      </c>
      <c r="B321" s="2" t="s">
        <v>8</v>
      </c>
      <c r="C321" s="10" t="s">
        <v>263</v>
      </c>
      <c r="D321" s="65">
        <f>VLOOKUP(C321,'5th Cycle APR Raw Data-Last'!$A$3:$S$1377,6,FALSE)</f>
        <v>358</v>
      </c>
      <c r="E321" s="65">
        <f>SUMIF('5th Cycle APR Raw Data-Last'!$A$3:$A$1377,'5th Cycle Summary-Final2'!$C321,'5th Cycle APR Raw Data-Last'!G$3:G$1377)</f>
        <v>0</v>
      </c>
      <c r="F321" s="65">
        <f>SUMIF('5th Cycle APR Raw Data-Last'!$A$3:$A$1377,'5th Cycle Summary-Final2'!$C321,'5th Cycle APR Raw Data-Last'!H$3:H$1377)</f>
        <v>0</v>
      </c>
      <c r="G321" s="65">
        <f>SUMIF('5th Cycle APR Raw Data-Last'!$A$3:$A$1377,'5th Cycle Summary-Final2'!$C321,'5th Cycle APR Raw Data-Last'!I$3:I$1377)</f>
        <v>0</v>
      </c>
      <c r="H321" s="65">
        <f t="shared" si="42"/>
        <v>358</v>
      </c>
      <c r="I321" s="66">
        <f t="shared" si="43"/>
        <v>0</v>
      </c>
      <c r="J321" s="65">
        <f>VLOOKUP(C321,'5th Cycle APR Raw Data-Last'!$A$3:$S$1377,10,FALSE)</f>
        <v>161</v>
      </c>
      <c r="K321" s="65">
        <f>SUMIF('5th Cycle APR Raw Data-Last'!$A$3:$A$1377,'5th Cycle Summary-Final2'!$C321,'5th Cycle APR Raw Data-Last'!K$3:K$1377)</f>
        <v>18</v>
      </c>
      <c r="L321" s="65">
        <f>SUMIF('5th Cycle APR Raw Data-Last'!$A$3:$A$1377,'5th Cycle Summary-Final2'!$C321,'5th Cycle APR Raw Data-Last'!L$3:L$1377)</f>
        <v>18</v>
      </c>
      <c r="M321" s="65">
        <f>SUMIF('5th Cycle APR Raw Data-Last'!$A$3:$A$1377,'5th Cycle Summary-Final2'!$C321,'5th Cycle APR Raw Data-Last'!M$3:M$1377)</f>
        <v>0</v>
      </c>
      <c r="N321" s="65">
        <f t="shared" si="44"/>
        <v>143</v>
      </c>
      <c r="O321" s="66">
        <f t="shared" si="36"/>
        <v>0.11180124223602485</v>
      </c>
      <c r="P321" s="65">
        <f>VLOOKUP(C321,'5th Cycle APR Raw Data-Last'!$A$3:$S$1377,14,FALSE)</f>
        <v>205</v>
      </c>
      <c r="Q321" s="65">
        <f>SUMIF('5th Cycle APR Raw Data-Last'!$A$3:$A$1377,'5th Cycle Summary-Final2'!$C321,'5th Cycle APR Raw Data-Last'!$O$3:$O$1377)</f>
        <v>42</v>
      </c>
      <c r="R321" s="65">
        <f t="shared" si="37"/>
        <v>163</v>
      </c>
      <c r="S321" s="66">
        <f t="shared" si="38"/>
        <v>0.20487804878048779</v>
      </c>
      <c r="T321" s="65">
        <f>VLOOKUP(C321,'5th Cycle APR Raw Data-Last'!$A$3:$S$1377,16,FALSE)</f>
        <v>431</v>
      </c>
      <c r="U321" s="65">
        <f>SUMIF('5th Cycle APR Raw Data-Last'!$A$3:$A$1377,'5th Cycle Summary-Final2'!$C321,'5th Cycle APR Raw Data-Last'!$Q$3:$Q$1377)</f>
        <v>53</v>
      </c>
      <c r="V321" s="65">
        <f t="shared" si="39"/>
        <v>378</v>
      </c>
      <c r="W321" s="66">
        <f t="shared" si="40"/>
        <v>0.12296983758700696</v>
      </c>
      <c r="X321" s="65">
        <f>VLOOKUP(C321,'5th Cycle APR Raw Data-Last'!$A$3:$S$1377,18,FALSE)</f>
        <v>1155</v>
      </c>
      <c r="Y321" s="65">
        <f>SUMIF('5th Cycle APR Raw Data-Last'!$A$3:$A$1377,'5th Cycle Summary-Final2'!$C321,'5th Cycle APR Raw Data-Last'!$S$3:$S$1377)</f>
        <v>113</v>
      </c>
      <c r="Z321" s="65">
        <f t="shared" si="41"/>
        <v>1042</v>
      </c>
      <c r="AA321"/>
    </row>
    <row r="322" spans="1:27" s="2" customFormat="1" ht="12.75" customHeight="1" x14ac:dyDescent="0.2">
      <c r="A322" s="2" t="s">
        <v>29</v>
      </c>
      <c r="B322" s="2" t="s">
        <v>8</v>
      </c>
      <c r="C322" s="10" t="s">
        <v>963</v>
      </c>
      <c r="D322" s="65">
        <f>VLOOKUP(C322,'5th Cycle APR Raw Data-Last'!$A$3:$S$1377,6,FALSE)</f>
        <v>195</v>
      </c>
      <c r="E322" s="65">
        <f>SUMIF('5th Cycle APR Raw Data-Last'!$A$3:$A$1377,'5th Cycle Summary-Final2'!$C322,'5th Cycle APR Raw Data-Last'!G$3:G$1377)</f>
        <v>3</v>
      </c>
      <c r="F322" s="65">
        <f>SUMIF('5th Cycle APR Raw Data-Last'!$A$3:$A$1377,'5th Cycle Summary-Final2'!$C322,'5th Cycle APR Raw Data-Last'!H$3:H$1377)</f>
        <v>3</v>
      </c>
      <c r="G322" s="65">
        <f>SUMIF('5th Cycle APR Raw Data-Last'!$A$3:$A$1377,'5th Cycle Summary-Final2'!$C322,'5th Cycle APR Raw Data-Last'!I$3:I$1377)</f>
        <v>0</v>
      </c>
      <c r="H322" s="65">
        <f t="shared" si="42"/>
        <v>192</v>
      </c>
      <c r="I322" s="66">
        <f t="shared" si="43"/>
        <v>1.5384615384615385E-2</v>
      </c>
      <c r="J322" s="65">
        <f>VLOOKUP(C322,'5th Cycle APR Raw Data-Last'!$A$3:$S$1377,10,FALSE)</f>
        <v>107</v>
      </c>
      <c r="K322" s="65">
        <f>SUMIF('5th Cycle APR Raw Data-Last'!$A$3:$A$1377,'5th Cycle Summary-Final2'!$C322,'5th Cycle APR Raw Data-Last'!K$3:K$1377)</f>
        <v>12</v>
      </c>
      <c r="L322" s="65">
        <f>SUMIF('5th Cycle APR Raw Data-Last'!$A$3:$A$1377,'5th Cycle Summary-Final2'!$C322,'5th Cycle APR Raw Data-Last'!L$3:L$1377)</f>
        <v>12</v>
      </c>
      <c r="M322" s="65">
        <f>SUMIF('5th Cycle APR Raw Data-Last'!$A$3:$A$1377,'5th Cycle Summary-Final2'!$C322,'5th Cycle APR Raw Data-Last'!M$3:M$1377)</f>
        <v>0</v>
      </c>
      <c r="N322" s="65">
        <f t="shared" si="44"/>
        <v>95</v>
      </c>
      <c r="O322" s="66">
        <f t="shared" si="36"/>
        <v>0.11214953271028037</v>
      </c>
      <c r="P322" s="65">
        <f>VLOOKUP(C322,'5th Cycle APR Raw Data-Last'!$A$3:$S$1377,14,FALSE)</f>
        <v>111</v>
      </c>
      <c r="Q322" s="65">
        <f>SUMIF('5th Cycle APR Raw Data-Last'!$A$3:$A$1377,'5th Cycle Summary-Final2'!$C322,'5th Cycle APR Raw Data-Last'!$O$3:$O$1377)</f>
        <v>9</v>
      </c>
      <c r="R322" s="65">
        <f t="shared" si="37"/>
        <v>102</v>
      </c>
      <c r="S322" s="66">
        <f t="shared" si="38"/>
        <v>8.1081081081081086E-2</v>
      </c>
      <c r="T322" s="65">
        <f>VLOOKUP(C322,'5th Cycle APR Raw Data-Last'!$A$3:$S$1377,16,FALSE)</f>
        <v>183</v>
      </c>
      <c r="U322" s="65">
        <f>SUMIF('5th Cycle APR Raw Data-Last'!$A$3:$A$1377,'5th Cycle Summary-Final2'!$C322,'5th Cycle APR Raw Data-Last'!$Q$3:$Q$1377)</f>
        <v>280</v>
      </c>
      <c r="V322" s="65">
        <f t="shared" si="39"/>
        <v>0</v>
      </c>
      <c r="W322" s="66">
        <f t="shared" si="40"/>
        <v>1.5300546448087431</v>
      </c>
      <c r="X322" s="65">
        <f>VLOOKUP(C322,'5th Cycle APR Raw Data-Last'!$A$3:$S$1377,18,FALSE)</f>
        <v>596</v>
      </c>
      <c r="Y322" s="65">
        <f>SUMIF('5th Cycle APR Raw Data-Last'!$A$3:$A$1377,'5th Cycle Summary-Final2'!$C322,'5th Cycle APR Raw Data-Last'!$S$3:$S$1377)</f>
        <v>304</v>
      </c>
      <c r="Z322" s="65">
        <f t="shared" si="41"/>
        <v>389</v>
      </c>
      <c r="AA322"/>
    </row>
    <row r="323" spans="1:27" s="2" customFormat="1" ht="12.75" customHeight="1" x14ac:dyDescent="0.2">
      <c r="A323" s="2" t="s">
        <v>29</v>
      </c>
      <c r="B323" s="2" t="s">
        <v>8</v>
      </c>
      <c r="C323" s="10" t="s">
        <v>29</v>
      </c>
      <c r="D323" s="65">
        <f>VLOOKUP(C323,'5th Cycle APR Raw Data-Last'!$A$3:$S$1377,6,FALSE)</f>
        <v>859</v>
      </c>
      <c r="E323" s="65">
        <f>SUMIF('5th Cycle APR Raw Data-Last'!$A$3:$A$1377,'5th Cycle Summary-Final2'!$C323,'5th Cycle APR Raw Data-Last'!G$3:G$1377)</f>
        <v>49</v>
      </c>
      <c r="F323" s="65">
        <f>SUMIF('5th Cycle APR Raw Data-Last'!$A$3:$A$1377,'5th Cycle Summary-Final2'!$C323,'5th Cycle APR Raw Data-Last'!H$3:H$1377)</f>
        <v>49</v>
      </c>
      <c r="G323" s="65">
        <f>SUMIF('5th Cycle APR Raw Data-Last'!$A$3:$A$1377,'5th Cycle Summary-Final2'!$C323,'5th Cycle APR Raw Data-Last'!I$3:I$1377)</f>
        <v>0</v>
      </c>
      <c r="H323" s="65">
        <f t="shared" si="42"/>
        <v>810</v>
      </c>
      <c r="I323" s="66">
        <f t="shared" si="43"/>
        <v>5.7043073341094298E-2</v>
      </c>
      <c r="J323" s="65">
        <f>VLOOKUP(C323,'5th Cycle APR Raw Data-Last'!$A$3:$S$1377,10,FALSE)</f>
        <v>469</v>
      </c>
      <c r="K323" s="65">
        <f>SUMIF('5th Cycle APR Raw Data-Last'!$A$3:$A$1377,'5th Cycle Summary-Final2'!$C323,'5th Cycle APR Raw Data-Last'!K$3:K$1377)</f>
        <v>26</v>
      </c>
      <c r="L323" s="65">
        <f>SUMIF('5th Cycle APR Raw Data-Last'!$A$3:$A$1377,'5th Cycle Summary-Final2'!$C323,'5th Cycle APR Raw Data-Last'!L$3:L$1377)</f>
        <v>26</v>
      </c>
      <c r="M323" s="65">
        <f>SUMIF('5th Cycle APR Raw Data-Last'!$A$3:$A$1377,'5th Cycle Summary-Final2'!$C323,'5th Cycle APR Raw Data-Last'!M$3:M$1377)</f>
        <v>0</v>
      </c>
      <c r="N323" s="65">
        <f t="shared" si="44"/>
        <v>443</v>
      </c>
      <c r="O323" s="66">
        <f t="shared" si="36"/>
        <v>5.5437100213219619E-2</v>
      </c>
      <c r="P323" s="65">
        <f>VLOOKUP(C323,'5th Cycle APR Raw Data-Last'!$A$3:$S$1377,14,FALSE)</f>
        <v>530</v>
      </c>
      <c r="Q323" s="65">
        <f>SUMIF('5th Cycle APR Raw Data-Last'!$A$3:$A$1377,'5th Cycle Summary-Final2'!$C323,'5th Cycle APR Raw Data-Last'!$O$3:$O$1377)</f>
        <v>94</v>
      </c>
      <c r="R323" s="65">
        <f t="shared" si="37"/>
        <v>436</v>
      </c>
      <c r="S323" s="66">
        <f t="shared" si="38"/>
        <v>0.17735849056603772</v>
      </c>
      <c r="T323" s="65">
        <f>VLOOKUP(C323,'5th Cycle APR Raw Data-Last'!$A$3:$S$1377,16,FALSE)</f>
        <v>1242</v>
      </c>
      <c r="U323" s="65">
        <f>SUMIF('5th Cycle APR Raw Data-Last'!$A$3:$A$1377,'5th Cycle Summary-Final2'!$C323,'5th Cycle APR Raw Data-Last'!$Q$3:$Q$1377)</f>
        <v>1076</v>
      </c>
      <c r="V323" s="65">
        <f t="shared" si="39"/>
        <v>166</v>
      </c>
      <c r="W323" s="66">
        <f t="shared" si="40"/>
        <v>0.86634460547504022</v>
      </c>
      <c r="X323" s="65">
        <f>VLOOKUP(C323,'5th Cycle APR Raw Data-Last'!$A$3:$S$1377,18,FALSE)</f>
        <v>3100</v>
      </c>
      <c r="Y323" s="65">
        <f>SUMIF('5th Cycle APR Raw Data-Last'!$A$3:$A$1377,'5th Cycle Summary-Final2'!$C323,'5th Cycle APR Raw Data-Last'!$S$3:$S$1377)</f>
        <v>1245</v>
      </c>
      <c r="Z323" s="65">
        <f t="shared" si="41"/>
        <v>1855</v>
      </c>
      <c r="AA323"/>
    </row>
    <row r="324" spans="1:27" s="2" customFormat="1" ht="12.75" customHeight="1" x14ac:dyDescent="0.2">
      <c r="A324" s="2" t="s">
        <v>29</v>
      </c>
      <c r="B324" s="2" t="s">
        <v>8</v>
      </c>
      <c r="C324" s="10" t="s">
        <v>964</v>
      </c>
      <c r="D324" s="65">
        <f>VLOOKUP(C324,'5th Cycle APR Raw Data-Last'!$A$3:$S$1377,6,FALSE)</f>
        <v>153</v>
      </c>
      <c r="E324" s="65">
        <f>SUMIF('5th Cycle APR Raw Data-Last'!$A$3:$A$1377,'5th Cycle Summary-Final2'!$C324,'5th Cycle APR Raw Data-Last'!G$3:G$1377)</f>
        <v>1</v>
      </c>
      <c r="F324" s="65">
        <f>SUMIF('5th Cycle APR Raw Data-Last'!$A$3:$A$1377,'5th Cycle Summary-Final2'!$C324,'5th Cycle APR Raw Data-Last'!H$3:H$1377)</f>
        <v>0</v>
      </c>
      <c r="G324" s="65">
        <f>SUMIF('5th Cycle APR Raw Data-Last'!$A$3:$A$1377,'5th Cycle Summary-Final2'!$C324,'5th Cycle APR Raw Data-Last'!I$3:I$1377)</f>
        <v>1</v>
      </c>
      <c r="H324" s="65">
        <f t="shared" si="42"/>
        <v>152</v>
      </c>
      <c r="I324" s="66">
        <f t="shared" si="43"/>
        <v>6.5359477124183009E-3</v>
      </c>
      <c r="J324" s="65">
        <f>VLOOKUP(C324,'5th Cycle APR Raw Data-Last'!$A$3:$S$1377,10,FALSE)</f>
        <v>103</v>
      </c>
      <c r="K324" s="65">
        <f>SUMIF('5th Cycle APR Raw Data-Last'!$A$3:$A$1377,'5th Cycle Summary-Final2'!$C324,'5th Cycle APR Raw Data-Last'!K$3:K$1377)</f>
        <v>12</v>
      </c>
      <c r="L324" s="65">
        <f>SUMIF('5th Cycle APR Raw Data-Last'!$A$3:$A$1377,'5th Cycle Summary-Final2'!$C324,'5th Cycle APR Raw Data-Last'!L$3:L$1377)</f>
        <v>7</v>
      </c>
      <c r="M324" s="65">
        <f>SUMIF('5th Cycle APR Raw Data-Last'!$A$3:$A$1377,'5th Cycle Summary-Final2'!$C324,'5th Cycle APR Raw Data-Last'!M$3:M$1377)</f>
        <v>5</v>
      </c>
      <c r="N324" s="65">
        <f t="shared" si="44"/>
        <v>91</v>
      </c>
      <c r="O324" s="66">
        <f t="shared" ref="O324:O387" si="45">K324/J324</f>
        <v>0.11650485436893204</v>
      </c>
      <c r="P324" s="65">
        <f>VLOOKUP(C324,'5th Cycle APR Raw Data-Last'!$A$3:$S$1377,14,FALSE)</f>
        <v>102</v>
      </c>
      <c r="Q324" s="65">
        <f>SUMIF('5th Cycle APR Raw Data-Last'!$A$3:$A$1377,'5th Cycle Summary-Final2'!$C324,'5th Cycle APR Raw Data-Last'!$O$3:$O$1377)</f>
        <v>17</v>
      </c>
      <c r="R324" s="65">
        <f t="shared" ref="R324:R387" si="46">IF(P324-Q324&gt;0,P324-Q324,0)</f>
        <v>85</v>
      </c>
      <c r="S324" s="66">
        <f t="shared" ref="S324:S387" si="47">Q324/P324</f>
        <v>0.16666666666666666</v>
      </c>
      <c r="T324" s="65">
        <f>VLOOKUP(C324,'5th Cycle APR Raw Data-Last'!$A$3:$S$1377,16,FALSE)</f>
        <v>555</v>
      </c>
      <c r="U324" s="65">
        <f>SUMIF('5th Cycle APR Raw Data-Last'!$A$3:$A$1377,'5th Cycle Summary-Final2'!$C324,'5th Cycle APR Raw Data-Last'!$Q$3:$Q$1377)</f>
        <v>147</v>
      </c>
      <c r="V324" s="65">
        <f t="shared" ref="V324:V387" si="48">IF(T324-U324&gt;0,T324-U324,0)</f>
        <v>408</v>
      </c>
      <c r="W324" s="66">
        <f t="shared" ref="W324:W387" si="49">U324/T324</f>
        <v>0.26486486486486488</v>
      </c>
      <c r="X324" s="65">
        <f>VLOOKUP(C324,'5th Cycle APR Raw Data-Last'!$A$3:$S$1377,18,FALSE)</f>
        <v>913</v>
      </c>
      <c r="Y324" s="65">
        <f>SUMIF('5th Cycle APR Raw Data-Last'!$A$3:$A$1377,'5th Cycle Summary-Final2'!$C324,'5th Cycle APR Raw Data-Last'!$S$3:$S$1377)</f>
        <v>177</v>
      </c>
      <c r="Z324" s="65">
        <f t="shared" ref="Z324:Z387" si="50">H324+N324+R324+V324</f>
        <v>736</v>
      </c>
      <c r="AA324"/>
    </row>
    <row r="325" spans="1:27" s="2" customFormat="1" ht="12.75" customHeight="1" x14ac:dyDescent="0.2">
      <c r="A325" s="2" t="s">
        <v>29</v>
      </c>
      <c r="B325" s="2" t="s">
        <v>8</v>
      </c>
      <c r="C325" s="10" t="s">
        <v>295</v>
      </c>
      <c r="D325" s="65">
        <f>VLOOKUP(C325,'5th Cycle APR Raw Data-Last'!$A$3:$S$1377,6,FALSE)</f>
        <v>565</v>
      </c>
      <c r="E325" s="65">
        <f>SUMIF('5th Cycle APR Raw Data-Last'!$A$3:$A$1377,'5th Cycle Summary-Final2'!$C325,'5th Cycle APR Raw Data-Last'!G$3:G$1377)</f>
        <v>80</v>
      </c>
      <c r="F325" s="65">
        <f>SUMIF('5th Cycle APR Raw Data-Last'!$A$3:$A$1377,'5th Cycle Summary-Final2'!$C325,'5th Cycle APR Raw Data-Last'!H$3:H$1377)</f>
        <v>80</v>
      </c>
      <c r="G325" s="65">
        <f>SUMIF('5th Cycle APR Raw Data-Last'!$A$3:$A$1377,'5th Cycle Summary-Final2'!$C325,'5th Cycle APR Raw Data-Last'!I$3:I$1377)</f>
        <v>0</v>
      </c>
      <c r="H325" s="65">
        <f t="shared" ref="H325:H388" si="51">IF(D325-E325&gt;0,D325-E325,0)</f>
        <v>485</v>
      </c>
      <c r="I325" s="66">
        <f t="shared" ref="I325:I388" si="52">E325/D325</f>
        <v>0.1415929203539823</v>
      </c>
      <c r="J325" s="65">
        <f>VLOOKUP(C325,'5th Cycle APR Raw Data-Last'!$A$3:$S$1377,10,FALSE)</f>
        <v>281</v>
      </c>
      <c r="K325" s="65">
        <f>SUMIF('5th Cycle APR Raw Data-Last'!$A$3:$A$1377,'5th Cycle Summary-Final2'!$C325,'5th Cycle APR Raw Data-Last'!K$3:K$1377)</f>
        <v>4</v>
      </c>
      <c r="L325" s="65">
        <f>SUMIF('5th Cycle APR Raw Data-Last'!$A$3:$A$1377,'5th Cycle Summary-Final2'!$C325,'5th Cycle APR Raw Data-Last'!L$3:L$1377)</f>
        <v>4</v>
      </c>
      <c r="M325" s="65">
        <f>SUMIF('5th Cycle APR Raw Data-Last'!$A$3:$A$1377,'5th Cycle Summary-Final2'!$C325,'5th Cycle APR Raw Data-Last'!M$3:M$1377)</f>
        <v>0</v>
      </c>
      <c r="N325" s="65">
        <f t="shared" ref="N325:N388" si="53">IF(J325-K325&gt;0,J325-K325,0)</f>
        <v>277</v>
      </c>
      <c r="O325" s="66">
        <f t="shared" si="45"/>
        <v>1.4234875444839857E-2</v>
      </c>
      <c r="P325" s="65">
        <f>VLOOKUP(C325,'5th Cycle APR Raw Data-Last'!$A$3:$S$1377,14,FALSE)</f>
        <v>313</v>
      </c>
      <c r="Q325" s="65">
        <f>SUMIF('5th Cycle APR Raw Data-Last'!$A$3:$A$1377,'5th Cycle Summary-Final2'!$C325,'5th Cycle APR Raw Data-Last'!$O$3:$O$1377)</f>
        <v>28</v>
      </c>
      <c r="R325" s="65">
        <f t="shared" si="46"/>
        <v>285</v>
      </c>
      <c r="S325" s="66">
        <f t="shared" si="47"/>
        <v>8.9456869009584661E-2</v>
      </c>
      <c r="T325" s="65">
        <f>VLOOKUP(C325,'5th Cycle APR Raw Data-Last'!$A$3:$S$1377,16,FALSE)</f>
        <v>705</v>
      </c>
      <c r="U325" s="65">
        <f>SUMIF('5th Cycle APR Raw Data-Last'!$A$3:$A$1377,'5th Cycle Summary-Final2'!$C325,'5th Cycle APR Raw Data-Last'!$Q$3:$Q$1377)</f>
        <v>403</v>
      </c>
      <c r="V325" s="65">
        <f t="shared" si="48"/>
        <v>302</v>
      </c>
      <c r="W325" s="66">
        <f t="shared" si="49"/>
        <v>0.57163120567375891</v>
      </c>
      <c r="X325" s="65">
        <f>VLOOKUP(C325,'5th Cycle APR Raw Data-Last'!$A$3:$S$1377,18,FALSE)</f>
        <v>1864</v>
      </c>
      <c r="Y325" s="65">
        <f>SUMIF('5th Cycle APR Raw Data-Last'!$A$3:$A$1377,'5th Cycle Summary-Final2'!$C325,'5th Cycle APR Raw Data-Last'!$S$3:$S$1377)</f>
        <v>515</v>
      </c>
      <c r="Z325" s="65">
        <f t="shared" si="50"/>
        <v>1349</v>
      </c>
      <c r="AA325"/>
    </row>
    <row r="326" spans="1:27" s="2" customFormat="1" ht="12.75" customHeight="1" x14ac:dyDescent="0.2">
      <c r="A326" s="2" t="s">
        <v>29</v>
      </c>
      <c r="B326" s="2" t="s">
        <v>8</v>
      </c>
      <c r="C326" s="10" t="s">
        <v>326</v>
      </c>
      <c r="D326" s="65">
        <f>VLOOKUP(C326,'5th Cycle APR Raw Data-Last'!$A$3:$S$1377,6,FALSE)</f>
        <v>23</v>
      </c>
      <c r="E326" s="65">
        <f>SUMIF('5th Cycle APR Raw Data-Last'!$A$3:$A$1377,'5th Cycle Summary-Final2'!$C326,'5th Cycle APR Raw Data-Last'!G$3:G$1377)</f>
        <v>12</v>
      </c>
      <c r="F326" s="65">
        <f>SUMIF('5th Cycle APR Raw Data-Last'!$A$3:$A$1377,'5th Cycle Summary-Final2'!$C326,'5th Cycle APR Raw Data-Last'!H$3:H$1377)</f>
        <v>0</v>
      </c>
      <c r="G326" s="65">
        <f>SUMIF('5th Cycle APR Raw Data-Last'!$A$3:$A$1377,'5th Cycle Summary-Final2'!$C326,'5th Cycle APR Raw Data-Last'!I$3:I$1377)</f>
        <v>12</v>
      </c>
      <c r="H326" s="65">
        <f t="shared" si="51"/>
        <v>11</v>
      </c>
      <c r="I326" s="66">
        <f t="shared" si="52"/>
        <v>0.52173913043478259</v>
      </c>
      <c r="J326" s="65">
        <f>VLOOKUP(C326,'5th Cycle APR Raw Data-Last'!$A$3:$S$1377,10,FALSE)</f>
        <v>13</v>
      </c>
      <c r="K326" s="65">
        <f>SUMIF('5th Cycle APR Raw Data-Last'!$A$3:$A$1377,'5th Cycle Summary-Final2'!$C326,'5th Cycle APR Raw Data-Last'!K$3:K$1377)</f>
        <v>2</v>
      </c>
      <c r="L326" s="65">
        <f>SUMIF('5th Cycle APR Raw Data-Last'!$A$3:$A$1377,'5th Cycle Summary-Final2'!$C326,'5th Cycle APR Raw Data-Last'!L$3:L$1377)</f>
        <v>0</v>
      </c>
      <c r="M326" s="65">
        <f>SUMIF('5th Cycle APR Raw Data-Last'!$A$3:$A$1377,'5th Cycle Summary-Final2'!$C326,'5th Cycle APR Raw Data-Last'!M$3:M$1377)</f>
        <v>2</v>
      </c>
      <c r="N326" s="65">
        <f t="shared" si="53"/>
        <v>11</v>
      </c>
      <c r="O326" s="66">
        <f t="shared" si="45"/>
        <v>0.15384615384615385</v>
      </c>
      <c r="P326" s="65">
        <f>VLOOKUP(C326,'5th Cycle APR Raw Data-Last'!$A$3:$S$1377,14,FALSE)</f>
        <v>15</v>
      </c>
      <c r="Q326" s="65">
        <f>SUMIF('5th Cycle APR Raw Data-Last'!$A$3:$A$1377,'5th Cycle Summary-Final2'!$C326,'5th Cycle APR Raw Data-Last'!$O$3:$O$1377)</f>
        <v>2</v>
      </c>
      <c r="R326" s="65">
        <f t="shared" si="46"/>
        <v>13</v>
      </c>
      <c r="S326" s="66">
        <f t="shared" si="47"/>
        <v>0.13333333333333333</v>
      </c>
      <c r="T326" s="65">
        <f>VLOOKUP(C326,'5th Cycle APR Raw Data-Last'!$A$3:$S$1377,16,FALSE)</f>
        <v>11</v>
      </c>
      <c r="U326" s="65">
        <f>SUMIF('5th Cycle APR Raw Data-Last'!$A$3:$A$1377,'5th Cycle Summary-Final2'!$C326,'5th Cycle APR Raw Data-Last'!$Q$3:$Q$1377)</f>
        <v>17</v>
      </c>
      <c r="V326" s="65">
        <f t="shared" si="48"/>
        <v>0</v>
      </c>
      <c r="W326" s="66">
        <f t="shared" si="49"/>
        <v>1.5454545454545454</v>
      </c>
      <c r="X326" s="65">
        <f>VLOOKUP(C326,'5th Cycle APR Raw Data-Last'!$A$3:$S$1377,18,FALSE)</f>
        <v>62</v>
      </c>
      <c r="Y326" s="65">
        <f>SUMIF('5th Cycle APR Raw Data-Last'!$A$3:$A$1377,'5th Cycle Summary-Final2'!$C326,'5th Cycle APR Raw Data-Last'!$S$3:$S$1377)</f>
        <v>33</v>
      </c>
      <c r="Z326" s="65">
        <f t="shared" si="50"/>
        <v>35</v>
      </c>
      <c r="AA326"/>
    </row>
    <row r="327" spans="1:27" s="2" customFormat="1" ht="12.75" customHeight="1" x14ac:dyDescent="0.2">
      <c r="A327" s="2" t="s">
        <v>55</v>
      </c>
      <c r="B327" s="2" t="s">
        <v>56</v>
      </c>
      <c r="C327" s="10" t="s">
        <v>54</v>
      </c>
      <c r="D327" s="65">
        <f>VLOOKUP(C327,'5th Cycle APR Raw Data-Last'!$A$3:$S$1377,6,FALSE)</f>
        <v>66</v>
      </c>
      <c r="E327" s="65">
        <f>SUMIF('5th Cycle APR Raw Data-Last'!$A$3:$A$1377,'5th Cycle Summary-Final2'!$C327,'5th Cycle APR Raw Data-Last'!G$3:G$1377)</f>
        <v>5</v>
      </c>
      <c r="F327" s="65">
        <f>SUMIF('5th Cycle APR Raw Data-Last'!$A$3:$A$1377,'5th Cycle Summary-Final2'!$C327,'5th Cycle APR Raw Data-Last'!H$3:H$1377)</f>
        <v>5</v>
      </c>
      <c r="G327" s="65">
        <f>SUMIF('5th Cycle APR Raw Data-Last'!$A$3:$A$1377,'5th Cycle Summary-Final2'!$C327,'5th Cycle APR Raw Data-Last'!I$3:I$1377)</f>
        <v>0</v>
      </c>
      <c r="H327" s="65">
        <f t="shared" si="51"/>
        <v>61</v>
      </c>
      <c r="I327" s="66">
        <f t="shared" si="52"/>
        <v>7.575757575757576E-2</v>
      </c>
      <c r="J327" s="65">
        <f>VLOOKUP(C327,'5th Cycle APR Raw Data-Last'!$A$3:$S$1377,10,FALSE)</f>
        <v>44</v>
      </c>
      <c r="K327" s="65">
        <f>SUMIF('5th Cycle APR Raw Data-Last'!$A$3:$A$1377,'5th Cycle Summary-Final2'!$C327,'5th Cycle APR Raw Data-Last'!K$3:K$1377)</f>
        <v>4</v>
      </c>
      <c r="L327" s="65">
        <f>SUMIF('5th Cycle APR Raw Data-Last'!$A$3:$A$1377,'5th Cycle Summary-Final2'!$C327,'5th Cycle APR Raw Data-Last'!L$3:L$1377)</f>
        <v>4</v>
      </c>
      <c r="M327" s="65">
        <f>SUMIF('5th Cycle APR Raw Data-Last'!$A$3:$A$1377,'5th Cycle Summary-Final2'!$C327,'5th Cycle APR Raw Data-Last'!M$3:M$1377)</f>
        <v>0</v>
      </c>
      <c r="N327" s="65">
        <f t="shared" si="53"/>
        <v>40</v>
      </c>
      <c r="O327" s="66">
        <f t="shared" si="45"/>
        <v>9.0909090909090912E-2</v>
      </c>
      <c r="P327" s="65">
        <f>VLOOKUP(C327,'5th Cycle APR Raw Data-Last'!$A$3:$S$1377,14,FALSE)</f>
        <v>41</v>
      </c>
      <c r="Q327" s="65">
        <f>SUMIF('5th Cycle APR Raw Data-Last'!$A$3:$A$1377,'5th Cycle Summary-Final2'!$C327,'5th Cycle APR Raw Data-Last'!$O$3:$O$1377)</f>
        <v>61</v>
      </c>
      <c r="R327" s="65">
        <f t="shared" si="46"/>
        <v>0</v>
      </c>
      <c r="S327" s="66">
        <f t="shared" si="47"/>
        <v>1.4878048780487805</v>
      </c>
      <c r="T327" s="65">
        <f>VLOOKUP(C327,'5th Cycle APR Raw Data-Last'!$A$3:$S$1377,16,FALSE)</f>
        <v>124</v>
      </c>
      <c r="U327" s="65">
        <f>SUMIF('5th Cycle APR Raw Data-Last'!$A$3:$A$1377,'5th Cycle Summary-Final2'!$C327,'5th Cycle APR Raw Data-Last'!$Q$3:$Q$1377)</f>
        <v>89</v>
      </c>
      <c r="V327" s="65">
        <f t="shared" si="48"/>
        <v>35</v>
      </c>
      <c r="W327" s="66">
        <f t="shared" si="49"/>
        <v>0.717741935483871</v>
      </c>
      <c r="X327" s="65">
        <f>VLOOKUP(C327,'5th Cycle APR Raw Data-Last'!$A$3:$S$1377,18,FALSE)</f>
        <v>275</v>
      </c>
      <c r="Y327" s="65">
        <f>SUMIF('5th Cycle APR Raw Data-Last'!$A$3:$A$1377,'5th Cycle Summary-Final2'!$C327,'5th Cycle APR Raw Data-Last'!$S$3:$S$1377)</f>
        <v>159</v>
      </c>
      <c r="Z327" s="65">
        <f t="shared" si="50"/>
        <v>136</v>
      </c>
      <c r="AA327"/>
    </row>
    <row r="328" spans="1:27" s="2" customFormat="1" ht="12.75" customHeight="1" x14ac:dyDescent="0.2">
      <c r="A328" s="2" t="s">
        <v>55</v>
      </c>
      <c r="B328" s="2" t="s">
        <v>56</v>
      </c>
      <c r="C328" s="10" t="s">
        <v>69</v>
      </c>
      <c r="D328" s="65">
        <f>VLOOKUP(C328,'5th Cycle APR Raw Data-Last'!$A$3:$S$1377,6,FALSE)</f>
        <v>39</v>
      </c>
      <c r="E328" s="65">
        <f>SUMIF('5th Cycle APR Raw Data-Last'!$A$3:$A$1377,'5th Cycle Summary-Final2'!$C328,'5th Cycle APR Raw Data-Last'!G$3:G$1377)</f>
        <v>33</v>
      </c>
      <c r="F328" s="65">
        <f>SUMIF('5th Cycle APR Raw Data-Last'!$A$3:$A$1377,'5th Cycle Summary-Final2'!$C328,'5th Cycle APR Raw Data-Last'!H$3:H$1377)</f>
        <v>33</v>
      </c>
      <c r="G328" s="65">
        <f>SUMIF('5th Cycle APR Raw Data-Last'!$A$3:$A$1377,'5th Cycle Summary-Final2'!$C328,'5th Cycle APR Raw Data-Last'!I$3:I$1377)</f>
        <v>0</v>
      </c>
      <c r="H328" s="65">
        <f t="shared" si="51"/>
        <v>6</v>
      </c>
      <c r="I328" s="66">
        <f t="shared" si="52"/>
        <v>0.84615384615384615</v>
      </c>
      <c r="J328" s="65">
        <f>VLOOKUP(C328,'5th Cycle APR Raw Data-Last'!$A$3:$S$1377,10,FALSE)</f>
        <v>26</v>
      </c>
      <c r="K328" s="65">
        <f>SUMIF('5th Cycle APR Raw Data-Last'!$A$3:$A$1377,'5th Cycle Summary-Final2'!$C328,'5th Cycle APR Raw Data-Last'!K$3:K$1377)</f>
        <v>12</v>
      </c>
      <c r="L328" s="65">
        <f>SUMIF('5th Cycle APR Raw Data-Last'!$A$3:$A$1377,'5th Cycle Summary-Final2'!$C328,'5th Cycle APR Raw Data-Last'!L$3:L$1377)</f>
        <v>12</v>
      </c>
      <c r="M328" s="65">
        <f>SUMIF('5th Cycle APR Raw Data-Last'!$A$3:$A$1377,'5th Cycle Summary-Final2'!$C328,'5th Cycle APR Raw Data-Last'!M$3:M$1377)</f>
        <v>0</v>
      </c>
      <c r="N328" s="65">
        <f t="shared" si="53"/>
        <v>14</v>
      </c>
      <c r="O328" s="66">
        <f t="shared" si="45"/>
        <v>0.46153846153846156</v>
      </c>
      <c r="P328" s="65">
        <f>VLOOKUP(C328,'5th Cycle APR Raw Data-Last'!$A$3:$S$1377,14,FALSE)</f>
        <v>34</v>
      </c>
      <c r="Q328" s="65">
        <f>SUMIF('5th Cycle APR Raw Data-Last'!$A$3:$A$1377,'5th Cycle Summary-Final2'!$C328,'5th Cycle APR Raw Data-Last'!$O$3:$O$1377)</f>
        <v>0</v>
      </c>
      <c r="R328" s="65">
        <f t="shared" si="46"/>
        <v>34</v>
      </c>
      <c r="S328" s="66">
        <f t="shared" si="47"/>
        <v>0</v>
      </c>
      <c r="T328" s="65">
        <f>VLOOKUP(C328,'5th Cycle APR Raw Data-Last'!$A$3:$S$1377,16,FALSE)</f>
        <v>64</v>
      </c>
      <c r="U328" s="65">
        <f>SUMIF('5th Cycle APR Raw Data-Last'!$A$3:$A$1377,'5th Cycle Summary-Final2'!$C328,'5th Cycle APR Raw Data-Last'!$Q$3:$Q$1377)</f>
        <v>51</v>
      </c>
      <c r="V328" s="65">
        <f t="shared" si="48"/>
        <v>13</v>
      </c>
      <c r="W328" s="66">
        <f t="shared" si="49"/>
        <v>0.796875</v>
      </c>
      <c r="X328" s="65">
        <f>VLOOKUP(C328,'5th Cycle APR Raw Data-Last'!$A$3:$S$1377,18,FALSE)</f>
        <v>163</v>
      </c>
      <c r="Y328" s="65">
        <f>SUMIF('5th Cycle APR Raw Data-Last'!$A$3:$A$1377,'5th Cycle Summary-Final2'!$C328,'5th Cycle APR Raw Data-Last'!$S$3:$S$1377)</f>
        <v>96</v>
      </c>
      <c r="Z328" s="65">
        <f t="shared" si="50"/>
        <v>67</v>
      </c>
      <c r="AA328"/>
    </row>
    <row r="329" spans="1:27" s="2" customFormat="1" ht="12.75" customHeight="1" x14ac:dyDescent="0.2">
      <c r="A329" s="2" t="s">
        <v>55</v>
      </c>
      <c r="B329" s="2" t="s">
        <v>56</v>
      </c>
      <c r="C329" s="10" t="s">
        <v>139</v>
      </c>
      <c r="D329" s="65">
        <f>VLOOKUP(C329,'5th Cycle APR Raw Data-Last'!$A$3:$S$1377,6,FALSE)</f>
        <v>235</v>
      </c>
      <c r="E329" s="65">
        <f>SUMIF('5th Cycle APR Raw Data-Last'!$A$3:$A$1377,'5th Cycle Summary-Final2'!$C329,'5th Cycle APR Raw Data-Last'!G$3:G$1377)</f>
        <v>0</v>
      </c>
      <c r="F329" s="65">
        <f>SUMIF('5th Cycle APR Raw Data-Last'!$A$3:$A$1377,'5th Cycle Summary-Final2'!$C329,'5th Cycle APR Raw Data-Last'!H$3:H$1377)</f>
        <v>0</v>
      </c>
      <c r="G329" s="65">
        <f>SUMIF('5th Cycle APR Raw Data-Last'!$A$3:$A$1377,'5th Cycle Summary-Final2'!$C329,'5th Cycle APR Raw Data-Last'!I$3:I$1377)</f>
        <v>0</v>
      </c>
      <c r="H329" s="65">
        <f t="shared" si="51"/>
        <v>235</v>
      </c>
      <c r="I329" s="66">
        <f t="shared" si="52"/>
        <v>0</v>
      </c>
      <c r="J329" s="65">
        <f>VLOOKUP(C329,'5th Cycle APR Raw Data-Last'!$A$3:$S$1377,10,FALSE)</f>
        <v>157</v>
      </c>
      <c r="K329" s="65">
        <f>SUMIF('5th Cycle APR Raw Data-Last'!$A$3:$A$1377,'5th Cycle Summary-Final2'!$C329,'5th Cycle APR Raw Data-Last'!K$3:K$1377)</f>
        <v>0</v>
      </c>
      <c r="L329" s="65">
        <f>SUMIF('5th Cycle APR Raw Data-Last'!$A$3:$A$1377,'5th Cycle Summary-Final2'!$C329,'5th Cycle APR Raw Data-Last'!L$3:L$1377)</f>
        <v>0</v>
      </c>
      <c r="M329" s="65">
        <f>SUMIF('5th Cycle APR Raw Data-Last'!$A$3:$A$1377,'5th Cycle Summary-Final2'!$C329,'5th Cycle APR Raw Data-Last'!M$3:M$1377)</f>
        <v>0</v>
      </c>
      <c r="N329" s="65">
        <f t="shared" si="53"/>
        <v>157</v>
      </c>
      <c r="O329" s="66">
        <f t="shared" si="45"/>
        <v>0</v>
      </c>
      <c r="P329" s="65">
        <f>VLOOKUP(C329,'5th Cycle APR Raw Data-Last'!$A$3:$S$1377,14,FALSE)</f>
        <v>174</v>
      </c>
      <c r="Q329" s="65">
        <f>SUMIF('5th Cycle APR Raw Data-Last'!$A$3:$A$1377,'5th Cycle Summary-Final2'!$C329,'5th Cycle APR Raw Data-Last'!$O$3:$O$1377)</f>
        <v>5</v>
      </c>
      <c r="R329" s="65">
        <f t="shared" si="46"/>
        <v>169</v>
      </c>
      <c r="S329" s="66">
        <f t="shared" si="47"/>
        <v>2.8735632183908046E-2</v>
      </c>
      <c r="T329" s="65">
        <f>VLOOKUP(C329,'5th Cycle APR Raw Data-Last'!$A$3:$S$1377,16,FALSE)</f>
        <v>413</v>
      </c>
      <c r="U329" s="65">
        <f>SUMIF('5th Cycle APR Raw Data-Last'!$A$3:$A$1377,'5th Cycle Summary-Final2'!$C329,'5th Cycle APR Raw Data-Last'!$Q$3:$Q$1377)</f>
        <v>564</v>
      </c>
      <c r="V329" s="65">
        <f t="shared" si="48"/>
        <v>0</v>
      </c>
      <c r="W329" s="66">
        <f t="shared" si="49"/>
        <v>1.3656174334140436</v>
      </c>
      <c r="X329" s="65">
        <f>VLOOKUP(C329,'5th Cycle APR Raw Data-Last'!$A$3:$S$1377,18,FALSE)</f>
        <v>979</v>
      </c>
      <c r="Y329" s="65">
        <f>SUMIF('5th Cycle APR Raw Data-Last'!$A$3:$A$1377,'5th Cycle Summary-Final2'!$C329,'5th Cycle APR Raw Data-Last'!$S$3:$S$1377)</f>
        <v>569</v>
      </c>
      <c r="Z329" s="65">
        <f t="shared" si="50"/>
        <v>561</v>
      </c>
      <c r="AA329"/>
    </row>
    <row r="330" spans="1:27" s="2" customFormat="1" ht="12.75" customHeight="1" x14ac:dyDescent="0.2">
      <c r="A330" s="2" t="s">
        <v>55</v>
      </c>
      <c r="B330" s="2" t="s">
        <v>56</v>
      </c>
      <c r="C330" s="10" t="s">
        <v>180</v>
      </c>
      <c r="D330" s="65">
        <f>VLOOKUP(C330,'5th Cycle APR Raw Data-Last'!$A$3:$S$1377,6,FALSE)</f>
        <v>127</v>
      </c>
      <c r="E330" s="65">
        <f>SUMIF('5th Cycle APR Raw Data-Last'!$A$3:$A$1377,'5th Cycle Summary-Final2'!$C330,'5th Cycle APR Raw Data-Last'!G$3:G$1377)</f>
        <v>0</v>
      </c>
      <c r="F330" s="65">
        <f>SUMIF('5th Cycle APR Raw Data-Last'!$A$3:$A$1377,'5th Cycle Summary-Final2'!$C330,'5th Cycle APR Raw Data-Last'!H$3:H$1377)</f>
        <v>0</v>
      </c>
      <c r="G330" s="65">
        <f>SUMIF('5th Cycle APR Raw Data-Last'!$A$3:$A$1377,'5th Cycle Summary-Final2'!$C330,'5th Cycle APR Raw Data-Last'!I$3:I$1377)</f>
        <v>0</v>
      </c>
      <c r="H330" s="65">
        <f t="shared" si="51"/>
        <v>127</v>
      </c>
      <c r="I330" s="66">
        <f t="shared" si="52"/>
        <v>0</v>
      </c>
      <c r="J330" s="65">
        <f>VLOOKUP(C330,'5th Cycle APR Raw Data-Last'!$A$3:$S$1377,10,FALSE)</f>
        <v>85</v>
      </c>
      <c r="K330" s="65">
        <f>SUMIF('5th Cycle APR Raw Data-Last'!$A$3:$A$1377,'5th Cycle Summary-Final2'!$C330,'5th Cycle APR Raw Data-Last'!K$3:K$1377)</f>
        <v>0</v>
      </c>
      <c r="L330" s="65">
        <f>SUMIF('5th Cycle APR Raw Data-Last'!$A$3:$A$1377,'5th Cycle Summary-Final2'!$C330,'5th Cycle APR Raw Data-Last'!L$3:L$1377)</f>
        <v>0</v>
      </c>
      <c r="M330" s="65">
        <f>SUMIF('5th Cycle APR Raw Data-Last'!$A$3:$A$1377,'5th Cycle Summary-Final2'!$C330,'5th Cycle APR Raw Data-Last'!M$3:M$1377)</f>
        <v>0</v>
      </c>
      <c r="N330" s="65">
        <f t="shared" si="53"/>
        <v>85</v>
      </c>
      <c r="O330" s="66">
        <f t="shared" si="45"/>
        <v>0</v>
      </c>
      <c r="P330" s="65">
        <f>VLOOKUP(C330,'5th Cycle APR Raw Data-Last'!$A$3:$S$1377,14,FALSE)</f>
        <v>95</v>
      </c>
      <c r="Q330" s="65">
        <f>SUMIF('5th Cycle APR Raw Data-Last'!$A$3:$A$1377,'5th Cycle Summary-Final2'!$C330,'5th Cycle APR Raw Data-Last'!$O$3:$O$1377)</f>
        <v>44</v>
      </c>
      <c r="R330" s="65">
        <f t="shared" si="46"/>
        <v>51</v>
      </c>
      <c r="S330" s="66">
        <f t="shared" si="47"/>
        <v>0.4631578947368421</v>
      </c>
      <c r="T330" s="65">
        <f>VLOOKUP(C330,'5th Cycle APR Raw Data-Last'!$A$3:$S$1377,16,FALSE)</f>
        <v>220</v>
      </c>
      <c r="U330" s="65">
        <f>SUMIF('5th Cycle APR Raw Data-Last'!$A$3:$A$1377,'5th Cycle Summary-Final2'!$C330,'5th Cycle APR Raw Data-Last'!$Q$3:$Q$1377)</f>
        <v>4</v>
      </c>
      <c r="V330" s="65">
        <f t="shared" si="48"/>
        <v>216</v>
      </c>
      <c r="W330" s="66">
        <f t="shared" si="49"/>
        <v>1.8181818181818181E-2</v>
      </c>
      <c r="X330" s="65">
        <f>VLOOKUP(C330,'5th Cycle APR Raw Data-Last'!$A$3:$S$1377,18,FALSE)</f>
        <v>527</v>
      </c>
      <c r="Y330" s="65">
        <f>SUMIF('5th Cycle APR Raw Data-Last'!$A$3:$A$1377,'5th Cycle Summary-Final2'!$C330,'5th Cycle APR Raw Data-Last'!$S$3:$S$1377)</f>
        <v>48</v>
      </c>
      <c r="Z330" s="65">
        <f t="shared" si="50"/>
        <v>479</v>
      </c>
      <c r="AA330"/>
    </row>
    <row r="331" spans="1:27" s="2" customFormat="1" ht="12.75" customHeight="1" x14ac:dyDescent="0.2">
      <c r="A331" s="2" t="s">
        <v>55</v>
      </c>
      <c r="B331" s="2" t="s">
        <v>56</v>
      </c>
      <c r="C331" s="10" t="s">
        <v>55</v>
      </c>
      <c r="D331" s="65">
        <f>VLOOKUP(C331,'5th Cycle APR Raw Data-Last'!$A$3:$S$1377,6,FALSE)</f>
        <v>962</v>
      </c>
      <c r="E331" s="65">
        <f>SUMIF('5th Cycle APR Raw Data-Last'!$A$3:$A$1377,'5th Cycle Summary-Final2'!$C331,'5th Cycle APR Raw Data-Last'!G$3:G$1377)</f>
        <v>61</v>
      </c>
      <c r="F331" s="65">
        <f>SUMIF('5th Cycle APR Raw Data-Last'!$A$3:$A$1377,'5th Cycle Summary-Final2'!$C331,'5th Cycle APR Raw Data-Last'!H$3:H$1377)</f>
        <v>61</v>
      </c>
      <c r="G331" s="65">
        <f>SUMIF('5th Cycle APR Raw Data-Last'!$A$3:$A$1377,'5th Cycle Summary-Final2'!$C331,'5th Cycle APR Raw Data-Last'!I$3:I$1377)</f>
        <v>0</v>
      </c>
      <c r="H331" s="65">
        <f t="shared" si="51"/>
        <v>901</v>
      </c>
      <c r="I331" s="66">
        <f t="shared" si="52"/>
        <v>6.3409563409563413E-2</v>
      </c>
      <c r="J331" s="65">
        <f>VLOOKUP(C331,'5th Cycle APR Raw Data-Last'!$A$3:$S$1377,10,FALSE)</f>
        <v>701</v>
      </c>
      <c r="K331" s="65">
        <f>SUMIF('5th Cycle APR Raw Data-Last'!$A$3:$A$1377,'5th Cycle Summary-Final2'!$C331,'5th Cycle APR Raw Data-Last'!K$3:K$1377)</f>
        <v>36</v>
      </c>
      <c r="L331" s="65">
        <f>SUMIF('5th Cycle APR Raw Data-Last'!$A$3:$A$1377,'5th Cycle Summary-Final2'!$C331,'5th Cycle APR Raw Data-Last'!L$3:L$1377)</f>
        <v>36</v>
      </c>
      <c r="M331" s="65">
        <f>SUMIF('5th Cycle APR Raw Data-Last'!$A$3:$A$1377,'5th Cycle Summary-Final2'!$C331,'5th Cycle APR Raw Data-Last'!M$3:M$1377)</f>
        <v>0</v>
      </c>
      <c r="N331" s="65">
        <f t="shared" si="53"/>
        <v>665</v>
      </c>
      <c r="O331" s="66">
        <f t="shared" si="45"/>
        <v>5.1355206847360911E-2</v>
      </c>
      <c r="P331" s="65">
        <f>VLOOKUP(C331,'5th Cycle APR Raw Data-Last'!$A$3:$S$1377,14,FALSE)</f>
        <v>820</v>
      </c>
      <c r="Q331" s="65">
        <f>SUMIF('5th Cycle APR Raw Data-Last'!$A$3:$A$1377,'5th Cycle Summary-Final2'!$C331,'5th Cycle APR Raw Data-Last'!$O$3:$O$1377)</f>
        <v>0</v>
      </c>
      <c r="R331" s="65">
        <f t="shared" si="46"/>
        <v>820</v>
      </c>
      <c r="S331" s="66">
        <f t="shared" si="47"/>
        <v>0</v>
      </c>
      <c r="T331" s="65">
        <f>VLOOKUP(C331,'5th Cycle APR Raw Data-Last'!$A$3:$S$1377,16,FALSE)</f>
        <v>1617</v>
      </c>
      <c r="U331" s="65">
        <f>SUMIF('5th Cycle APR Raw Data-Last'!$A$3:$A$1377,'5th Cycle Summary-Final2'!$C331,'5th Cycle APR Raw Data-Last'!$Q$3:$Q$1377)</f>
        <v>339</v>
      </c>
      <c r="V331" s="65">
        <f t="shared" si="48"/>
        <v>1278</v>
      </c>
      <c r="W331" s="66">
        <f t="shared" si="49"/>
        <v>0.20964749536178107</v>
      </c>
      <c r="X331" s="65">
        <f>VLOOKUP(C331,'5th Cycle APR Raw Data-Last'!$A$3:$S$1377,18,FALSE)</f>
        <v>4100</v>
      </c>
      <c r="Y331" s="65">
        <f>SUMIF('5th Cycle APR Raw Data-Last'!$A$3:$A$1377,'5th Cycle Summary-Final2'!$C331,'5th Cycle APR Raw Data-Last'!$S$3:$S$1377)</f>
        <v>436</v>
      </c>
      <c r="Z331" s="65">
        <f t="shared" si="50"/>
        <v>3664</v>
      </c>
      <c r="AA331"/>
    </row>
    <row r="332" spans="1:27" s="2" customFormat="1" ht="12.75" customHeight="1" x14ac:dyDescent="0.2">
      <c r="A332" s="2" t="s">
        <v>55</v>
      </c>
      <c r="B332" s="2" t="s">
        <v>56</v>
      </c>
      <c r="C332" s="10" t="s">
        <v>280</v>
      </c>
      <c r="D332" s="65">
        <f>VLOOKUP(C332,'5th Cycle APR Raw Data-Last'!$A$3:$S$1377,6,FALSE)</f>
        <v>159</v>
      </c>
      <c r="E332" s="65">
        <f>SUMIF('5th Cycle APR Raw Data-Last'!$A$3:$A$1377,'5th Cycle Summary-Final2'!$C332,'5th Cycle APR Raw Data-Last'!G$3:G$1377)</f>
        <v>57</v>
      </c>
      <c r="F332" s="65">
        <f>SUMIF('5th Cycle APR Raw Data-Last'!$A$3:$A$1377,'5th Cycle Summary-Final2'!$C332,'5th Cycle APR Raw Data-Last'!H$3:H$1377)</f>
        <v>57</v>
      </c>
      <c r="G332" s="65">
        <f>SUMIF('5th Cycle APR Raw Data-Last'!$A$3:$A$1377,'5th Cycle Summary-Final2'!$C332,'5th Cycle APR Raw Data-Last'!I$3:I$1377)</f>
        <v>0</v>
      </c>
      <c r="H332" s="65">
        <f t="shared" si="51"/>
        <v>102</v>
      </c>
      <c r="I332" s="66">
        <f t="shared" si="52"/>
        <v>0.35849056603773582</v>
      </c>
      <c r="J332" s="65">
        <f>VLOOKUP(C332,'5th Cycle APR Raw Data-Last'!$A$3:$S$1377,10,FALSE)</f>
        <v>106</v>
      </c>
      <c r="K332" s="65">
        <f>SUMIF('5th Cycle APR Raw Data-Last'!$A$3:$A$1377,'5th Cycle Summary-Final2'!$C332,'5th Cycle APR Raw Data-Last'!K$3:K$1377)</f>
        <v>49</v>
      </c>
      <c r="L332" s="65">
        <f>SUMIF('5th Cycle APR Raw Data-Last'!$A$3:$A$1377,'5th Cycle Summary-Final2'!$C332,'5th Cycle APR Raw Data-Last'!L$3:L$1377)</f>
        <v>36</v>
      </c>
      <c r="M332" s="65">
        <f>SUMIF('5th Cycle APR Raw Data-Last'!$A$3:$A$1377,'5th Cycle Summary-Final2'!$C332,'5th Cycle APR Raw Data-Last'!M$3:M$1377)</f>
        <v>13</v>
      </c>
      <c r="N332" s="65">
        <f t="shared" si="53"/>
        <v>57</v>
      </c>
      <c r="O332" s="66">
        <f t="shared" si="45"/>
        <v>0.46226415094339623</v>
      </c>
      <c r="P332" s="65">
        <f>VLOOKUP(C332,'5th Cycle APR Raw Data-Last'!$A$3:$S$1377,14,FALSE)</f>
        <v>112</v>
      </c>
      <c r="Q332" s="65">
        <f>SUMIF('5th Cycle APR Raw Data-Last'!$A$3:$A$1377,'5th Cycle Summary-Final2'!$C332,'5th Cycle APR Raw Data-Last'!$O$3:$O$1377)</f>
        <v>170</v>
      </c>
      <c r="R332" s="65">
        <f t="shared" si="46"/>
        <v>0</v>
      </c>
      <c r="S332" s="66">
        <f t="shared" si="47"/>
        <v>1.5178571428571428</v>
      </c>
      <c r="T332" s="65">
        <f>VLOOKUP(C332,'5th Cycle APR Raw Data-Last'!$A$3:$S$1377,16,FALSE)</f>
        <v>284</v>
      </c>
      <c r="U332" s="65">
        <f>SUMIF('5th Cycle APR Raw Data-Last'!$A$3:$A$1377,'5th Cycle Summary-Final2'!$C332,'5th Cycle APR Raw Data-Last'!$Q$3:$Q$1377)</f>
        <v>350</v>
      </c>
      <c r="V332" s="65">
        <f t="shared" si="48"/>
        <v>0</v>
      </c>
      <c r="W332" s="66">
        <f t="shared" si="49"/>
        <v>1.232394366197183</v>
      </c>
      <c r="X332" s="65">
        <f>VLOOKUP(C332,'5th Cycle APR Raw Data-Last'!$A$3:$S$1377,18,FALSE)</f>
        <v>661</v>
      </c>
      <c r="Y332" s="65">
        <f>SUMIF('5th Cycle APR Raw Data-Last'!$A$3:$A$1377,'5th Cycle Summary-Final2'!$C332,'5th Cycle APR Raw Data-Last'!$S$3:$S$1377)</f>
        <v>626</v>
      </c>
      <c r="Z332" s="65">
        <f t="shared" si="50"/>
        <v>159</v>
      </c>
      <c r="AA332"/>
    </row>
    <row r="333" spans="1:27" s="2" customFormat="1" ht="12.75" customHeight="1" x14ac:dyDescent="0.2">
      <c r="A333" s="2" t="s">
        <v>55</v>
      </c>
      <c r="B333" s="2" t="s">
        <v>56</v>
      </c>
      <c r="C333" s="10" t="s">
        <v>284</v>
      </c>
      <c r="D333" s="65">
        <f>VLOOKUP(C333,'5th Cycle APR Raw Data-Last'!$A$3:$S$1377,6,FALSE)</f>
        <v>985</v>
      </c>
      <c r="E333" s="65">
        <f>SUMIF('5th Cycle APR Raw Data-Last'!$A$3:$A$1377,'5th Cycle Summary-Final2'!$C333,'5th Cycle APR Raw Data-Last'!G$3:G$1377)</f>
        <v>27</v>
      </c>
      <c r="F333" s="65">
        <f>SUMIF('5th Cycle APR Raw Data-Last'!$A$3:$A$1377,'5th Cycle Summary-Final2'!$C333,'5th Cycle APR Raw Data-Last'!H$3:H$1377)</f>
        <v>27</v>
      </c>
      <c r="G333" s="65">
        <f>SUMIF('5th Cycle APR Raw Data-Last'!$A$3:$A$1377,'5th Cycle Summary-Final2'!$C333,'5th Cycle APR Raw Data-Last'!I$3:I$1377)</f>
        <v>0</v>
      </c>
      <c r="H333" s="65">
        <f t="shared" si="51"/>
        <v>958</v>
      </c>
      <c r="I333" s="66">
        <f t="shared" si="52"/>
        <v>2.7411167512690356E-2</v>
      </c>
      <c r="J333" s="65">
        <f>VLOOKUP(C333,'5th Cycle APR Raw Data-Last'!$A$3:$S$1377,10,FALSE)</f>
        <v>656</v>
      </c>
      <c r="K333" s="65">
        <f>SUMIF('5th Cycle APR Raw Data-Last'!$A$3:$A$1377,'5th Cycle Summary-Final2'!$C333,'5th Cycle APR Raw Data-Last'!K$3:K$1377)</f>
        <v>59</v>
      </c>
      <c r="L333" s="65">
        <f>SUMIF('5th Cycle APR Raw Data-Last'!$A$3:$A$1377,'5th Cycle Summary-Final2'!$C333,'5th Cycle APR Raw Data-Last'!L$3:L$1377)</f>
        <v>59</v>
      </c>
      <c r="M333" s="65">
        <f>SUMIF('5th Cycle APR Raw Data-Last'!$A$3:$A$1377,'5th Cycle Summary-Final2'!$C333,'5th Cycle APR Raw Data-Last'!M$3:M$1377)</f>
        <v>0</v>
      </c>
      <c r="N333" s="65">
        <f t="shared" si="53"/>
        <v>597</v>
      </c>
      <c r="O333" s="66">
        <f t="shared" si="45"/>
        <v>8.9939024390243899E-2</v>
      </c>
      <c r="P333" s="65">
        <f>VLOOKUP(C333,'5th Cycle APR Raw Data-Last'!$A$3:$S$1377,14,FALSE)</f>
        <v>730</v>
      </c>
      <c r="Q333" s="65">
        <f>SUMIF('5th Cycle APR Raw Data-Last'!$A$3:$A$1377,'5th Cycle Summary-Final2'!$C333,'5th Cycle APR Raw Data-Last'!$O$3:$O$1377)</f>
        <v>975</v>
      </c>
      <c r="R333" s="65">
        <f t="shared" si="46"/>
        <v>0</v>
      </c>
      <c r="S333" s="66">
        <f t="shared" si="47"/>
        <v>1.3356164383561644</v>
      </c>
      <c r="T333" s="65">
        <f>VLOOKUP(C333,'5th Cycle APR Raw Data-Last'!$A$3:$S$1377,16,FALSE)</f>
        <v>1731</v>
      </c>
      <c r="U333" s="65">
        <f>SUMIF('5th Cycle APR Raw Data-Last'!$A$3:$A$1377,'5th Cycle Summary-Final2'!$C333,'5th Cycle APR Raw Data-Last'!$Q$3:$Q$1377)</f>
        <v>616</v>
      </c>
      <c r="V333" s="65">
        <f t="shared" si="48"/>
        <v>1115</v>
      </c>
      <c r="W333" s="66">
        <f t="shared" si="49"/>
        <v>0.35586366262276142</v>
      </c>
      <c r="X333" s="65">
        <f>VLOOKUP(C333,'5th Cycle APR Raw Data-Last'!$A$3:$S$1377,18,FALSE)</f>
        <v>4102</v>
      </c>
      <c r="Y333" s="65">
        <f>SUMIF('5th Cycle APR Raw Data-Last'!$A$3:$A$1377,'5th Cycle Summary-Final2'!$C333,'5th Cycle APR Raw Data-Last'!$S$3:$S$1377)</f>
        <v>1677</v>
      </c>
      <c r="Z333" s="65">
        <f t="shared" si="50"/>
        <v>2670</v>
      </c>
      <c r="AA333"/>
    </row>
    <row r="334" spans="1:27" s="2" customFormat="1" ht="12.75" customHeight="1" x14ac:dyDescent="0.2">
      <c r="A334" s="2" t="s">
        <v>62</v>
      </c>
      <c r="B334" s="2" t="s">
        <v>8</v>
      </c>
      <c r="C334" s="10" t="s">
        <v>941</v>
      </c>
      <c r="D334" s="65">
        <f>VLOOKUP(C334,'5th Cycle APR Raw Data-Last'!$A$3:$S$1377,6,FALSE)</f>
        <v>253</v>
      </c>
      <c r="E334" s="65">
        <f>SUMIF('5th Cycle APR Raw Data-Last'!$A$3:$A$1377,'5th Cycle Summary-Final2'!$C334,'5th Cycle APR Raw Data-Last'!G$3:G$1377)</f>
        <v>9</v>
      </c>
      <c r="F334" s="65">
        <f>SUMIF('5th Cycle APR Raw Data-Last'!$A$3:$A$1377,'5th Cycle Summary-Final2'!$C334,'5th Cycle APR Raw Data-Last'!H$3:H$1377)</f>
        <v>9</v>
      </c>
      <c r="G334" s="65">
        <f>SUMIF('5th Cycle APR Raw Data-Last'!$A$3:$A$1377,'5th Cycle Summary-Final2'!$C334,'5th Cycle APR Raw Data-Last'!I$3:I$1377)</f>
        <v>0</v>
      </c>
      <c r="H334" s="65">
        <f t="shared" si="51"/>
        <v>244</v>
      </c>
      <c r="I334" s="66">
        <f t="shared" si="52"/>
        <v>3.5573122529644272E-2</v>
      </c>
      <c r="J334" s="65">
        <f>VLOOKUP(C334,'5th Cycle APR Raw Data-Last'!$A$3:$S$1377,10,FALSE)</f>
        <v>138</v>
      </c>
      <c r="K334" s="65">
        <f>SUMIF('5th Cycle APR Raw Data-Last'!$A$3:$A$1377,'5th Cycle Summary-Final2'!$C334,'5th Cycle APR Raw Data-Last'!K$3:K$1377)</f>
        <v>2</v>
      </c>
      <c r="L334" s="65">
        <f>SUMIF('5th Cycle APR Raw Data-Last'!$A$3:$A$1377,'5th Cycle Summary-Final2'!$C334,'5th Cycle APR Raw Data-Last'!L$3:L$1377)</f>
        <v>2</v>
      </c>
      <c r="M334" s="65">
        <f>SUMIF('5th Cycle APR Raw Data-Last'!$A$3:$A$1377,'5th Cycle Summary-Final2'!$C334,'5th Cycle APR Raw Data-Last'!M$3:M$1377)</f>
        <v>0</v>
      </c>
      <c r="N334" s="65">
        <f t="shared" si="53"/>
        <v>136</v>
      </c>
      <c r="O334" s="66">
        <f t="shared" si="45"/>
        <v>1.4492753623188406E-2</v>
      </c>
      <c r="P334" s="65">
        <f>VLOOKUP(C334,'5th Cycle APR Raw Data-Last'!$A$3:$S$1377,14,FALSE)</f>
        <v>151</v>
      </c>
      <c r="Q334" s="65">
        <f>SUMIF('5th Cycle APR Raw Data-Last'!$A$3:$A$1377,'5th Cycle Summary-Final2'!$C334,'5th Cycle APR Raw Data-Last'!$O$3:$O$1377)</f>
        <v>6</v>
      </c>
      <c r="R334" s="65">
        <f t="shared" si="46"/>
        <v>145</v>
      </c>
      <c r="S334" s="66">
        <f t="shared" si="47"/>
        <v>3.9735099337748346E-2</v>
      </c>
      <c r="T334" s="65">
        <f>VLOOKUP(C334,'5th Cycle APR Raw Data-Last'!$A$3:$S$1377,16,FALSE)</f>
        <v>391</v>
      </c>
      <c r="U334" s="65">
        <f>SUMIF('5th Cycle APR Raw Data-Last'!$A$3:$A$1377,'5th Cycle Summary-Final2'!$C334,'5th Cycle APR Raw Data-Last'!$Q$3:$Q$1377)</f>
        <v>286</v>
      </c>
      <c r="V334" s="65">
        <f t="shared" si="48"/>
        <v>105</v>
      </c>
      <c r="W334" s="66">
        <f t="shared" si="49"/>
        <v>0.73145780051150899</v>
      </c>
      <c r="X334" s="65">
        <f>VLOOKUP(C334,'5th Cycle APR Raw Data-Last'!$A$3:$S$1377,18,FALSE)</f>
        <v>933</v>
      </c>
      <c r="Y334" s="65">
        <f>SUMIF('5th Cycle APR Raw Data-Last'!$A$3:$A$1377,'5th Cycle Summary-Final2'!$C334,'5th Cycle APR Raw Data-Last'!$S$3:$S$1377)</f>
        <v>303</v>
      </c>
      <c r="Z334" s="65">
        <f t="shared" si="50"/>
        <v>630</v>
      </c>
      <c r="AA334"/>
    </row>
    <row r="335" spans="1:27" s="2" customFormat="1" ht="12.75" customHeight="1" x14ac:dyDescent="0.2">
      <c r="A335" s="2" t="s">
        <v>62</v>
      </c>
      <c r="B335" s="2" t="s">
        <v>8</v>
      </c>
      <c r="C335" s="10" t="s">
        <v>97</v>
      </c>
      <c r="D335" s="65">
        <f>VLOOKUP(C335,'5th Cycle APR Raw Data-Last'!$A$3:$S$1377,6,FALSE)</f>
        <v>356</v>
      </c>
      <c r="E335" s="65">
        <f>SUMIF('5th Cycle APR Raw Data-Last'!$A$3:$A$1377,'5th Cycle Summary-Final2'!$C335,'5th Cycle APR Raw Data-Last'!G$3:G$1377)</f>
        <v>0</v>
      </c>
      <c r="F335" s="65">
        <f>SUMIF('5th Cycle APR Raw Data-Last'!$A$3:$A$1377,'5th Cycle Summary-Final2'!$C335,'5th Cycle APR Raw Data-Last'!H$3:H$1377)</f>
        <v>0</v>
      </c>
      <c r="G335" s="65">
        <f>SUMIF('5th Cycle APR Raw Data-Last'!$A$3:$A$1377,'5th Cycle Summary-Final2'!$C335,'5th Cycle APR Raw Data-Last'!I$3:I$1377)</f>
        <v>0</v>
      </c>
      <c r="H335" s="65">
        <f t="shared" si="51"/>
        <v>356</v>
      </c>
      <c r="I335" s="66">
        <f t="shared" si="52"/>
        <v>0</v>
      </c>
      <c r="J335" s="65">
        <f>VLOOKUP(C335,'5th Cycle APR Raw Data-Last'!$A$3:$S$1377,10,FALSE)</f>
        <v>207</v>
      </c>
      <c r="K335" s="65">
        <f>SUMIF('5th Cycle APR Raw Data-Last'!$A$3:$A$1377,'5th Cycle Summary-Final2'!$C335,'5th Cycle APR Raw Data-Last'!K$3:K$1377)</f>
        <v>0</v>
      </c>
      <c r="L335" s="65">
        <f>SUMIF('5th Cycle APR Raw Data-Last'!$A$3:$A$1377,'5th Cycle Summary-Final2'!$C335,'5th Cycle APR Raw Data-Last'!L$3:L$1377)</f>
        <v>0</v>
      </c>
      <c r="M335" s="65">
        <f>SUMIF('5th Cycle APR Raw Data-Last'!$A$3:$A$1377,'5th Cycle Summary-Final2'!$C335,'5th Cycle APR Raw Data-Last'!M$3:M$1377)</f>
        <v>0</v>
      </c>
      <c r="N335" s="65">
        <f t="shared" si="53"/>
        <v>207</v>
      </c>
      <c r="O335" s="66">
        <f t="shared" si="45"/>
        <v>0</v>
      </c>
      <c r="P335" s="65">
        <f>VLOOKUP(C335,'5th Cycle APR Raw Data-Last'!$A$3:$S$1377,14,FALSE)</f>
        <v>231</v>
      </c>
      <c r="Q335" s="65">
        <f>SUMIF('5th Cycle APR Raw Data-Last'!$A$3:$A$1377,'5th Cycle Summary-Final2'!$C335,'5th Cycle APR Raw Data-Last'!$O$3:$O$1377)</f>
        <v>38</v>
      </c>
      <c r="R335" s="65">
        <f t="shared" si="46"/>
        <v>193</v>
      </c>
      <c r="S335" s="66">
        <f t="shared" si="47"/>
        <v>0.16450216450216451</v>
      </c>
      <c r="T335" s="65">
        <f>VLOOKUP(C335,'5th Cycle APR Raw Data-Last'!$A$3:$S$1377,16,FALSE)</f>
        <v>270</v>
      </c>
      <c r="U335" s="65">
        <f>SUMIF('5th Cycle APR Raw Data-Last'!$A$3:$A$1377,'5th Cycle Summary-Final2'!$C335,'5th Cycle APR Raw Data-Last'!$Q$3:$Q$1377)</f>
        <v>188</v>
      </c>
      <c r="V335" s="65">
        <f t="shared" si="48"/>
        <v>82</v>
      </c>
      <c r="W335" s="66">
        <f t="shared" si="49"/>
        <v>0.6962962962962963</v>
      </c>
      <c r="X335" s="65">
        <f>VLOOKUP(C335,'5th Cycle APR Raw Data-Last'!$A$3:$S$1377,18,FALSE)</f>
        <v>1064</v>
      </c>
      <c r="Y335" s="65">
        <f>SUMIF('5th Cycle APR Raw Data-Last'!$A$3:$A$1377,'5th Cycle Summary-Final2'!$C335,'5th Cycle APR Raw Data-Last'!$S$3:$S$1377)</f>
        <v>226</v>
      </c>
      <c r="Z335" s="65">
        <f t="shared" si="50"/>
        <v>838</v>
      </c>
      <c r="AA335"/>
    </row>
    <row r="336" spans="1:27" s="2" customFormat="1" ht="12.75" customHeight="1" x14ac:dyDescent="0.2">
      <c r="A336" s="2" t="s">
        <v>62</v>
      </c>
      <c r="B336" s="2" t="s">
        <v>8</v>
      </c>
      <c r="C336" s="10" t="s">
        <v>135</v>
      </c>
      <c r="D336" s="65">
        <f>VLOOKUP(C336,'5th Cycle APR Raw Data-Last'!$A$3:$S$1377,6,FALSE)</f>
        <v>118</v>
      </c>
      <c r="E336" s="65">
        <f>SUMIF('5th Cycle APR Raw Data-Last'!$A$3:$A$1377,'5th Cycle Summary-Final2'!$C336,'5th Cycle APR Raw Data-Last'!G$3:G$1377)</f>
        <v>26</v>
      </c>
      <c r="F336" s="65">
        <f>SUMIF('5th Cycle APR Raw Data-Last'!$A$3:$A$1377,'5th Cycle Summary-Final2'!$C336,'5th Cycle APR Raw Data-Last'!H$3:H$1377)</f>
        <v>26</v>
      </c>
      <c r="G336" s="65">
        <f>SUMIF('5th Cycle APR Raw Data-Last'!$A$3:$A$1377,'5th Cycle Summary-Final2'!$C336,'5th Cycle APR Raw Data-Last'!I$3:I$1377)</f>
        <v>0</v>
      </c>
      <c r="H336" s="65">
        <f t="shared" si="51"/>
        <v>92</v>
      </c>
      <c r="I336" s="66">
        <f t="shared" si="52"/>
        <v>0.22033898305084745</v>
      </c>
      <c r="J336" s="65">
        <f>VLOOKUP(C336,'5th Cycle APR Raw Data-Last'!$A$3:$S$1377,10,FALSE)</f>
        <v>160</v>
      </c>
      <c r="K336" s="65">
        <f>SUMIF('5th Cycle APR Raw Data-Last'!$A$3:$A$1377,'5th Cycle Summary-Final2'!$C336,'5th Cycle APR Raw Data-Last'!K$3:K$1377)</f>
        <v>449</v>
      </c>
      <c r="L336" s="65">
        <f>SUMIF('5th Cycle APR Raw Data-Last'!$A$3:$A$1377,'5th Cycle Summary-Final2'!$C336,'5th Cycle APR Raw Data-Last'!L$3:L$1377)</f>
        <v>449</v>
      </c>
      <c r="M336" s="65">
        <f>SUMIF('5th Cycle APR Raw Data-Last'!$A$3:$A$1377,'5th Cycle Summary-Final2'!$C336,'5th Cycle APR Raw Data-Last'!M$3:M$1377)</f>
        <v>0</v>
      </c>
      <c r="N336" s="65">
        <f t="shared" si="53"/>
        <v>0</v>
      </c>
      <c r="O336" s="66">
        <f t="shared" si="45"/>
        <v>2.8062499999999999</v>
      </c>
      <c r="P336" s="65">
        <f>VLOOKUP(C336,'5th Cycle APR Raw Data-Last'!$A$3:$S$1377,14,FALSE)</f>
        <v>217</v>
      </c>
      <c r="Q336" s="65">
        <f>SUMIF('5th Cycle APR Raw Data-Last'!$A$3:$A$1377,'5th Cycle Summary-Final2'!$C336,'5th Cycle APR Raw Data-Last'!$O$3:$O$1377)</f>
        <v>14</v>
      </c>
      <c r="R336" s="65">
        <f t="shared" si="46"/>
        <v>203</v>
      </c>
      <c r="S336" s="66">
        <f t="shared" si="47"/>
        <v>6.4516129032258063E-2</v>
      </c>
      <c r="T336" s="65">
        <f>VLOOKUP(C336,'5th Cycle APR Raw Data-Last'!$A$3:$S$1377,16,FALSE)</f>
        <v>475</v>
      </c>
      <c r="U336" s="65">
        <f>SUMIF('5th Cycle APR Raw Data-Last'!$A$3:$A$1377,'5th Cycle Summary-Final2'!$C336,'5th Cycle APR Raw Data-Last'!$Q$3:$Q$1377)</f>
        <v>970</v>
      </c>
      <c r="V336" s="65">
        <f t="shared" si="48"/>
        <v>0</v>
      </c>
      <c r="W336" s="66">
        <f t="shared" si="49"/>
        <v>2.0421052631578949</v>
      </c>
      <c r="X336" s="65">
        <f>VLOOKUP(C336,'5th Cycle APR Raw Data-Last'!$A$3:$S$1377,18,FALSE)</f>
        <v>970</v>
      </c>
      <c r="Y336" s="65">
        <f>SUMIF('5th Cycle APR Raw Data-Last'!$A$3:$A$1377,'5th Cycle Summary-Final2'!$C336,'5th Cycle APR Raw Data-Last'!$S$3:$S$1377)</f>
        <v>1459</v>
      </c>
      <c r="Z336" s="65">
        <f t="shared" si="50"/>
        <v>295</v>
      </c>
      <c r="AA336"/>
    </row>
    <row r="337" spans="1:27" s="2" customFormat="1" ht="12.75" customHeight="1" x14ac:dyDescent="0.2">
      <c r="A337" s="2" t="s">
        <v>62</v>
      </c>
      <c r="B337" s="2" t="s">
        <v>8</v>
      </c>
      <c r="C337" s="10" t="s">
        <v>951</v>
      </c>
      <c r="D337" s="65">
        <f>VLOOKUP(C337,'5th Cycle APR Raw Data-Last'!$A$3:$S$1377,6,FALSE)</f>
        <v>169</v>
      </c>
      <c r="E337" s="65">
        <f>SUMIF('5th Cycle APR Raw Data-Last'!$A$3:$A$1377,'5th Cycle Summary-Final2'!$C337,'5th Cycle APR Raw Data-Last'!G$3:G$1377)</f>
        <v>2</v>
      </c>
      <c r="F337" s="65">
        <f>SUMIF('5th Cycle APR Raw Data-Last'!$A$3:$A$1377,'5th Cycle Summary-Final2'!$C337,'5th Cycle APR Raw Data-Last'!H$3:H$1377)</f>
        <v>2</v>
      </c>
      <c r="G337" s="65">
        <f>SUMIF('5th Cycle APR Raw Data-Last'!$A$3:$A$1377,'5th Cycle Summary-Final2'!$C337,'5th Cycle APR Raw Data-Last'!I$3:I$1377)</f>
        <v>0</v>
      </c>
      <c r="H337" s="65">
        <f t="shared" si="51"/>
        <v>167</v>
      </c>
      <c r="I337" s="66">
        <f t="shared" si="52"/>
        <v>1.1834319526627219E-2</v>
      </c>
      <c r="J337" s="65">
        <f>VLOOKUP(C337,'5th Cycle APR Raw Data-Last'!$A$3:$S$1377,10,FALSE)</f>
        <v>99</v>
      </c>
      <c r="K337" s="65">
        <f>SUMIF('5th Cycle APR Raw Data-Last'!$A$3:$A$1377,'5th Cycle Summary-Final2'!$C337,'5th Cycle APR Raw Data-Last'!K$3:K$1377)</f>
        <v>18</v>
      </c>
      <c r="L337" s="65">
        <f>SUMIF('5th Cycle APR Raw Data-Last'!$A$3:$A$1377,'5th Cycle Summary-Final2'!$C337,'5th Cycle APR Raw Data-Last'!L$3:L$1377)</f>
        <v>18</v>
      </c>
      <c r="M337" s="65">
        <f>SUMIF('5th Cycle APR Raw Data-Last'!$A$3:$A$1377,'5th Cycle Summary-Final2'!$C337,'5th Cycle APR Raw Data-Last'!M$3:M$1377)</f>
        <v>0</v>
      </c>
      <c r="N337" s="65">
        <f t="shared" si="53"/>
        <v>81</v>
      </c>
      <c r="O337" s="66">
        <f t="shared" si="45"/>
        <v>0.18181818181818182</v>
      </c>
      <c r="P337" s="65">
        <f>VLOOKUP(C337,'5th Cycle APR Raw Data-Last'!$A$3:$S$1377,14,FALSE)</f>
        <v>112</v>
      </c>
      <c r="Q337" s="65">
        <f>SUMIF('5th Cycle APR Raw Data-Last'!$A$3:$A$1377,'5th Cycle Summary-Final2'!$C337,'5th Cycle APR Raw Data-Last'!$O$3:$O$1377)</f>
        <v>1</v>
      </c>
      <c r="R337" s="65">
        <f t="shared" si="46"/>
        <v>111</v>
      </c>
      <c r="S337" s="66">
        <f t="shared" si="47"/>
        <v>8.9285714285714281E-3</v>
      </c>
      <c r="T337" s="65">
        <f>VLOOKUP(C337,'5th Cycle APR Raw Data-Last'!$A$3:$S$1377,16,FALSE)</f>
        <v>97</v>
      </c>
      <c r="U337" s="65">
        <f>SUMIF('5th Cycle APR Raw Data-Last'!$A$3:$A$1377,'5th Cycle Summary-Final2'!$C337,'5th Cycle APR Raw Data-Last'!$Q$3:$Q$1377)</f>
        <v>319</v>
      </c>
      <c r="V337" s="65">
        <f t="shared" si="48"/>
        <v>0</v>
      </c>
      <c r="W337" s="66">
        <f t="shared" si="49"/>
        <v>3.2886597938144329</v>
      </c>
      <c r="X337" s="65">
        <f>VLOOKUP(C337,'5th Cycle APR Raw Data-Last'!$A$3:$S$1377,18,FALSE)</f>
        <v>477</v>
      </c>
      <c r="Y337" s="65">
        <f>SUMIF('5th Cycle APR Raw Data-Last'!$A$3:$A$1377,'5th Cycle Summary-Final2'!$C337,'5th Cycle APR Raw Data-Last'!$S$3:$S$1377)</f>
        <v>340</v>
      </c>
      <c r="Z337" s="65">
        <f t="shared" si="50"/>
        <v>359</v>
      </c>
      <c r="AA337"/>
    </row>
    <row r="338" spans="1:27" s="2" customFormat="1" ht="12.75" customHeight="1" x14ac:dyDescent="0.2">
      <c r="A338" s="2" t="s">
        <v>62</v>
      </c>
      <c r="B338" s="2" t="s">
        <v>8</v>
      </c>
      <c r="C338" s="10" t="s">
        <v>1063</v>
      </c>
      <c r="D338" s="65">
        <f>VLOOKUP(C338,'5th Cycle APR Raw Data-Last'!$A$3:$S$1377,6,FALSE)</f>
        <v>46</v>
      </c>
      <c r="E338" s="65">
        <f>SUMIF('5th Cycle APR Raw Data-Last'!$A$3:$A$1377,'5th Cycle Summary-Final2'!$C338,'5th Cycle APR Raw Data-Last'!G$3:G$1377)</f>
        <v>5</v>
      </c>
      <c r="F338" s="65">
        <f>SUMIF('5th Cycle APR Raw Data-Last'!$A$3:$A$1377,'5th Cycle Summary-Final2'!$C338,'5th Cycle APR Raw Data-Last'!H$3:H$1377)</f>
        <v>5</v>
      </c>
      <c r="G338" s="65">
        <f>SUMIF('5th Cycle APR Raw Data-Last'!$A$3:$A$1377,'5th Cycle Summary-Final2'!$C338,'5th Cycle APR Raw Data-Last'!I$3:I$1377)</f>
        <v>0</v>
      </c>
      <c r="H338" s="65">
        <f t="shared" si="51"/>
        <v>41</v>
      </c>
      <c r="I338" s="66">
        <f t="shared" si="52"/>
        <v>0.10869565217391304</v>
      </c>
      <c r="J338" s="65">
        <f>VLOOKUP(C338,'5th Cycle APR Raw Data-Last'!$A$3:$S$1377,10,FALSE)</f>
        <v>28</v>
      </c>
      <c r="K338" s="65">
        <f>SUMIF('5th Cycle APR Raw Data-Last'!$A$3:$A$1377,'5th Cycle Summary-Final2'!$C338,'5th Cycle APR Raw Data-Last'!K$3:K$1377)</f>
        <v>2</v>
      </c>
      <c r="L338" s="65">
        <f>SUMIF('5th Cycle APR Raw Data-Last'!$A$3:$A$1377,'5th Cycle Summary-Final2'!$C338,'5th Cycle APR Raw Data-Last'!L$3:L$1377)</f>
        <v>2</v>
      </c>
      <c r="M338" s="65">
        <f>SUMIF('5th Cycle APR Raw Data-Last'!$A$3:$A$1377,'5th Cycle Summary-Final2'!$C338,'5th Cycle APR Raw Data-Last'!M$3:M$1377)</f>
        <v>0</v>
      </c>
      <c r="N338" s="65">
        <f t="shared" si="53"/>
        <v>26</v>
      </c>
      <c r="O338" s="66">
        <f t="shared" si="45"/>
        <v>7.1428571428571425E-2</v>
      </c>
      <c r="P338" s="65">
        <f>VLOOKUP(C338,'5th Cycle APR Raw Data-Last'!$A$3:$S$1377,14,FALSE)</f>
        <v>32</v>
      </c>
      <c r="Q338" s="65">
        <f>SUMIF('5th Cycle APR Raw Data-Last'!$A$3:$A$1377,'5th Cycle Summary-Final2'!$C338,'5th Cycle APR Raw Data-Last'!$O$3:$O$1377)</f>
        <v>2</v>
      </c>
      <c r="R338" s="65">
        <f t="shared" si="46"/>
        <v>30</v>
      </c>
      <c r="S338" s="66">
        <f t="shared" si="47"/>
        <v>6.25E-2</v>
      </c>
      <c r="T338" s="65">
        <f>VLOOKUP(C338,'5th Cycle APR Raw Data-Last'!$A$3:$S$1377,16,FALSE)</f>
        <v>15</v>
      </c>
      <c r="U338" s="65">
        <f>SUMIF('5th Cycle APR Raw Data-Last'!$A$3:$A$1377,'5th Cycle Summary-Final2'!$C338,'5th Cycle APR Raw Data-Last'!$Q$3:$Q$1377)</f>
        <v>4</v>
      </c>
      <c r="V338" s="65">
        <f t="shared" si="48"/>
        <v>11</v>
      </c>
      <c r="W338" s="66">
        <f t="shared" si="49"/>
        <v>0.26666666666666666</v>
      </c>
      <c r="X338" s="65">
        <f>VLOOKUP(C338,'5th Cycle APR Raw Data-Last'!$A$3:$S$1377,18,FALSE)</f>
        <v>121</v>
      </c>
      <c r="Y338" s="65">
        <f>SUMIF('5th Cycle APR Raw Data-Last'!$A$3:$A$1377,'5th Cycle Summary-Final2'!$C338,'5th Cycle APR Raw Data-Last'!$S$3:$S$1377)</f>
        <v>13</v>
      </c>
      <c r="Z338" s="65">
        <f t="shared" si="50"/>
        <v>108</v>
      </c>
      <c r="AA338"/>
    </row>
    <row r="339" spans="1:27" s="2" customFormat="1" ht="12.75" customHeight="1" x14ac:dyDescent="0.2">
      <c r="A339" s="2" t="s">
        <v>62</v>
      </c>
      <c r="B339" s="2" t="s">
        <v>8</v>
      </c>
      <c r="C339" s="10" t="s">
        <v>183</v>
      </c>
      <c r="D339" s="65">
        <f>VLOOKUP(C339,'5th Cycle APR Raw Data-Last'!$A$3:$S$1377,6,FALSE)</f>
        <v>201</v>
      </c>
      <c r="E339" s="65">
        <f>SUMIF('5th Cycle APR Raw Data-Last'!$A$3:$A$1377,'5th Cycle Summary-Final2'!$C339,'5th Cycle APR Raw Data-Last'!G$3:G$1377)</f>
        <v>0</v>
      </c>
      <c r="F339" s="65">
        <f>SUMIF('5th Cycle APR Raw Data-Last'!$A$3:$A$1377,'5th Cycle Summary-Final2'!$C339,'5th Cycle APR Raw Data-Last'!H$3:H$1377)</f>
        <v>0</v>
      </c>
      <c r="G339" s="65">
        <f>SUMIF('5th Cycle APR Raw Data-Last'!$A$3:$A$1377,'5th Cycle Summary-Final2'!$C339,'5th Cycle APR Raw Data-Last'!I$3:I$1377)</f>
        <v>0</v>
      </c>
      <c r="H339" s="65">
        <f t="shared" si="51"/>
        <v>201</v>
      </c>
      <c r="I339" s="66">
        <f t="shared" si="52"/>
        <v>0</v>
      </c>
      <c r="J339" s="65">
        <f>VLOOKUP(C339,'5th Cycle APR Raw Data-Last'!$A$3:$S$1377,10,FALSE)</f>
        <v>112</v>
      </c>
      <c r="K339" s="65">
        <f>SUMIF('5th Cycle APR Raw Data-Last'!$A$3:$A$1377,'5th Cycle Summary-Final2'!$C339,'5th Cycle APR Raw Data-Last'!K$3:K$1377)</f>
        <v>2</v>
      </c>
      <c r="L339" s="65">
        <f>SUMIF('5th Cycle APR Raw Data-Last'!$A$3:$A$1377,'5th Cycle Summary-Final2'!$C339,'5th Cycle APR Raw Data-Last'!L$3:L$1377)</f>
        <v>2</v>
      </c>
      <c r="M339" s="65">
        <f>SUMIF('5th Cycle APR Raw Data-Last'!$A$3:$A$1377,'5th Cycle Summary-Final2'!$C339,'5th Cycle APR Raw Data-Last'!M$3:M$1377)</f>
        <v>0</v>
      </c>
      <c r="N339" s="65">
        <f t="shared" si="53"/>
        <v>110</v>
      </c>
      <c r="O339" s="66">
        <f t="shared" si="45"/>
        <v>1.7857142857142856E-2</v>
      </c>
      <c r="P339" s="65">
        <f>VLOOKUP(C339,'5th Cycle APR Raw Data-Last'!$A$3:$S$1377,14,FALSE)</f>
        <v>132</v>
      </c>
      <c r="Q339" s="65">
        <f>SUMIF('5th Cycle APR Raw Data-Last'!$A$3:$A$1377,'5th Cycle Summary-Final2'!$C339,'5th Cycle APR Raw Data-Last'!$O$3:$O$1377)</f>
        <v>9</v>
      </c>
      <c r="R339" s="65">
        <f t="shared" si="46"/>
        <v>123</v>
      </c>
      <c r="S339" s="66">
        <f t="shared" si="47"/>
        <v>6.8181818181818177E-2</v>
      </c>
      <c r="T339" s="65">
        <f>VLOOKUP(C339,'5th Cycle APR Raw Data-Last'!$A$3:$S$1377,16,FALSE)</f>
        <v>174</v>
      </c>
      <c r="U339" s="65">
        <f>SUMIF('5th Cycle APR Raw Data-Last'!$A$3:$A$1377,'5th Cycle Summary-Final2'!$C339,'5th Cycle APR Raw Data-Last'!$Q$3:$Q$1377)</f>
        <v>69</v>
      </c>
      <c r="V339" s="65">
        <f t="shared" si="48"/>
        <v>105</v>
      </c>
      <c r="W339" s="66">
        <f t="shared" si="49"/>
        <v>0.39655172413793105</v>
      </c>
      <c r="X339" s="65">
        <f>VLOOKUP(C339,'5th Cycle APR Raw Data-Last'!$A$3:$S$1377,18,FALSE)</f>
        <v>619</v>
      </c>
      <c r="Y339" s="65">
        <f>SUMIF('5th Cycle APR Raw Data-Last'!$A$3:$A$1377,'5th Cycle Summary-Final2'!$C339,'5th Cycle APR Raw Data-Last'!$S$3:$S$1377)</f>
        <v>80</v>
      </c>
      <c r="Z339" s="65">
        <f t="shared" si="50"/>
        <v>539</v>
      </c>
      <c r="AA339"/>
    </row>
    <row r="340" spans="1:27" s="2" customFormat="1" ht="12.75" customHeight="1" x14ac:dyDescent="0.2">
      <c r="A340" s="2" t="s">
        <v>62</v>
      </c>
      <c r="B340" s="2" t="s">
        <v>8</v>
      </c>
      <c r="C340" s="10" t="s">
        <v>195</v>
      </c>
      <c r="D340" s="65">
        <f>VLOOKUP(C340,'5th Cycle APR Raw Data-Last'!$A$3:$S$1377,6,FALSE)</f>
        <v>1004</v>
      </c>
      <c r="E340" s="65">
        <f>SUMIF('5th Cycle APR Raw Data-Last'!$A$3:$A$1377,'5th Cycle Summary-Final2'!$C340,'5th Cycle APR Raw Data-Last'!G$3:G$1377)</f>
        <v>0</v>
      </c>
      <c r="F340" s="65">
        <f>SUMIF('5th Cycle APR Raw Data-Last'!$A$3:$A$1377,'5th Cycle Summary-Final2'!$C340,'5th Cycle APR Raw Data-Last'!H$3:H$1377)</f>
        <v>0</v>
      </c>
      <c r="G340" s="65">
        <f>SUMIF('5th Cycle APR Raw Data-Last'!$A$3:$A$1377,'5th Cycle Summary-Final2'!$C340,'5th Cycle APR Raw Data-Last'!I$3:I$1377)</f>
        <v>0</v>
      </c>
      <c r="H340" s="65">
        <f t="shared" si="51"/>
        <v>1004</v>
      </c>
      <c r="I340" s="66">
        <f t="shared" si="52"/>
        <v>0</v>
      </c>
      <c r="J340" s="65">
        <f>VLOOKUP(C340,'5th Cycle APR Raw Data-Last'!$A$3:$S$1377,10,FALSE)</f>
        <v>570</v>
      </c>
      <c r="K340" s="65">
        <f>SUMIF('5th Cycle APR Raw Data-Last'!$A$3:$A$1377,'5th Cycle Summary-Final2'!$C340,'5th Cycle APR Raw Data-Last'!K$3:K$1377)</f>
        <v>0</v>
      </c>
      <c r="L340" s="65">
        <f>SUMIF('5th Cycle APR Raw Data-Last'!$A$3:$A$1377,'5th Cycle Summary-Final2'!$C340,'5th Cycle APR Raw Data-Last'!L$3:L$1377)</f>
        <v>0</v>
      </c>
      <c r="M340" s="65">
        <f>SUMIF('5th Cycle APR Raw Data-Last'!$A$3:$A$1377,'5th Cycle Summary-Final2'!$C340,'5th Cycle APR Raw Data-Last'!M$3:M$1377)</f>
        <v>0</v>
      </c>
      <c r="N340" s="65">
        <f t="shared" si="53"/>
        <v>570</v>
      </c>
      <c r="O340" s="66">
        <f t="shared" si="45"/>
        <v>0</v>
      </c>
      <c r="P340" s="65">
        <f>VLOOKUP(C340,'5th Cycle APR Raw Data-Last'!$A$3:$S$1377,14,FALSE)</f>
        <v>565</v>
      </c>
      <c r="Q340" s="65">
        <f>SUMIF('5th Cycle APR Raw Data-Last'!$A$3:$A$1377,'5th Cycle Summary-Final2'!$C340,'5th Cycle APR Raw Data-Last'!$O$3:$O$1377)</f>
        <v>0</v>
      </c>
      <c r="R340" s="65">
        <f t="shared" si="46"/>
        <v>565</v>
      </c>
      <c r="S340" s="66">
        <f t="shared" si="47"/>
        <v>0</v>
      </c>
      <c r="T340" s="65">
        <f>VLOOKUP(C340,'5th Cycle APR Raw Data-Last'!$A$3:$S$1377,16,FALSE)</f>
        <v>1151</v>
      </c>
      <c r="U340" s="65">
        <f>SUMIF('5th Cycle APR Raw Data-Last'!$A$3:$A$1377,'5th Cycle Summary-Final2'!$C340,'5th Cycle APR Raw Data-Last'!$Q$3:$Q$1377)</f>
        <v>1304</v>
      </c>
      <c r="V340" s="65">
        <f t="shared" si="48"/>
        <v>0</v>
      </c>
      <c r="W340" s="66">
        <f t="shared" si="49"/>
        <v>1.1329278887923544</v>
      </c>
      <c r="X340" s="65">
        <f>VLOOKUP(C340,'5th Cycle APR Raw Data-Last'!$A$3:$S$1377,18,FALSE)</f>
        <v>3290</v>
      </c>
      <c r="Y340" s="65">
        <f>SUMIF('5th Cycle APR Raw Data-Last'!$A$3:$A$1377,'5th Cycle Summary-Final2'!$C340,'5th Cycle APR Raw Data-Last'!$S$3:$S$1377)</f>
        <v>1304</v>
      </c>
      <c r="Z340" s="65">
        <f t="shared" si="50"/>
        <v>2139</v>
      </c>
      <c r="AA340"/>
    </row>
    <row r="341" spans="1:27" s="2" customFormat="1" ht="12.75" customHeight="1" x14ac:dyDescent="0.2">
      <c r="A341" s="2" t="s">
        <v>62</v>
      </c>
      <c r="B341" s="2" t="s">
        <v>8</v>
      </c>
      <c r="C341" s="10" t="s">
        <v>199</v>
      </c>
      <c r="D341" s="65">
        <f>VLOOKUP(C341,'5th Cycle APR Raw Data-Last'!$A$3:$S$1377,6,FALSE)</f>
        <v>23</v>
      </c>
      <c r="E341" s="65">
        <f>SUMIF('5th Cycle APR Raw Data-Last'!$A$3:$A$1377,'5th Cycle Summary-Final2'!$C341,'5th Cycle APR Raw Data-Last'!G$3:G$1377)</f>
        <v>21</v>
      </c>
      <c r="F341" s="65">
        <f>SUMIF('5th Cycle APR Raw Data-Last'!$A$3:$A$1377,'5th Cycle Summary-Final2'!$C341,'5th Cycle APR Raw Data-Last'!H$3:H$1377)</f>
        <v>5</v>
      </c>
      <c r="G341" s="65">
        <f>SUMIF('5th Cycle APR Raw Data-Last'!$A$3:$A$1377,'5th Cycle Summary-Final2'!$C341,'5th Cycle APR Raw Data-Last'!I$3:I$1377)</f>
        <v>16</v>
      </c>
      <c r="H341" s="65">
        <f t="shared" si="51"/>
        <v>2</v>
      </c>
      <c r="I341" s="66">
        <f t="shared" si="52"/>
        <v>0.91304347826086951</v>
      </c>
      <c r="J341" s="65">
        <f>VLOOKUP(C341,'5th Cycle APR Raw Data-Last'!$A$3:$S$1377,10,FALSE)</f>
        <v>12</v>
      </c>
      <c r="K341" s="65">
        <f>SUMIF('5th Cycle APR Raw Data-Last'!$A$3:$A$1377,'5th Cycle Summary-Final2'!$C341,'5th Cycle APR Raw Data-Last'!K$3:K$1377)</f>
        <v>1</v>
      </c>
      <c r="L341" s="65">
        <f>SUMIF('5th Cycle APR Raw Data-Last'!$A$3:$A$1377,'5th Cycle Summary-Final2'!$C341,'5th Cycle APR Raw Data-Last'!L$3:L$1377)</f>
        <v>1</v>
      </c>
      <c r="M341" s="65">
        <f>SUMIF('5th Cycle APR Raw Data-Last'!$A$3:$A$1377,'5th Cycle Summary-Final2'!$C341,'5th Cycle APR Raw Data-Last'!M$3:M$1377)</f>
        <v>0</v>
      </c>
      <c r="N341" s="65">
        <f t="shared" si="53"/>
        <v>11</v>
      </c>
      <c r="O341" s="66">
        <f t="shared" si="45"/>
        <v>8.3333333333333329E-2</v>
      </c>
      <c r="P341" s="65">
        <f>VLOOKUP(C341,'5th Cycle APR Raw Data-Last'!$A$3:$S$1377,14,FALSE)</f>
        <v>13</v>
      </c>
      <c r="Q341" s="65">
        <f>SUMIF('5th Cycle APR Raw Data-Last'!$A$3:$A$1377,'5th Cycle Summary-Final2'!$C341,'5th Cycle APR Raw Data-Last'!$O$3:$O$1377)</f>
        <v>1</v>
      </c>
      <c r="R341" s="65">
        <f t="shared" si="46"/>
        <v>12</v>
      </c>
      <c r="S341" s="66">
        <f t="shared" si="47"/>
        <v>7.6923076923076927E-2</v>
      </c>
      <c r="T341" s="65">
        <f>VLOOKUP(C341,'5th Cycle APR Raw Data-Last'!$A$3:$S$1377,16,FALSE)</f>
        <v>8</v>
      </c>
      <c r="U341" s="65">
        <f>SUMIF('5th Cycle APR Raw Data-Last'!$A$3:$A$1377,'5th Cycle Summary-Final2'!$C341,'5th Cycle APR Raw Data-Last'!$Q$3:$Q$1377)</f>
        <v>18</v>
      </c>
      <c r="V341" s="65">
        <f t="shared" si="48"/>
        <v>0</v>
      </c>
      <c r="W341" s="66">
        <f t="shared" si="49"/>
        <v>2.25</v>
      </c>
      <c r="X341" s="65">
        <f>VLOOKUP(C341,'5th Cycle APR Raw Data-Last'!$A$3:$S$1377,18,FALSE)</f>
        <v>56</v>
      </c>
      <c r="Y341" s="65">
        <f>SUMIF('5th Cycle APR Raw Data-Last'!$A$3:$A$1377,'5th Cycle Summary-Final2'!$C341,'5th Cycle APR Raw Data-Last'!$S$3:$S$1377)</f>
        <v>41</v>
      </c>
      <c r="Z341" s="65">
        <f t="shared" si="50"/>
        <v>25</v>
      </c>
      <c r="AA341"/>
    </row>
    <row r="342" spans="1:27" s="2" customFormat="1" ht="12.75" customHeight="1" x14ac:dyDescent="0.2">
      <c r="A342" s="2" t="s">
        <v>62</v>
      </c>
      <c r="B342" s="2" t="s">
        <v>8</v>
      </c>
      <c r="C342" s="10" t="s">
        <v>204</v>
      </c>
      <c r="D342" s="65">
        <f>VLOOKUP(C342,'5th Cycle APR Raw Data-Last'!$A$3:$S$1377,6,FALSE)</f>
        <v>273</v>
      </c>
      <c r="E342" s="65">
        <f>SUMIF('5th Cycle APR Raw Data-Last'!$A$3:$A$1377,'5th Cycle Summary-Final2'!$C342,'5th Cycle APR Raw Data-Last'!G$3:G$1377)</f>
        <v>41</v>
      </c>
      <c r="F342" s="65">
        <f>SUMIF('5th Cycle APR Raw Data-Last'!$A$3:$A$1377,'5th Cycle Summary-Final2'!$C342,'5th Cycle APR Raw Data-Last'!H$3:H$1377)</f>
        <v>41</v>
      </c>
      <c r="G342" s="65">
        <f>SUMIF('5th Cycle APR Raw Data-Last'!$A$3:$A$1377,'5th Cycle Summary-Final2'!$C342,'5th Cycle APR Raw Data-Last'!I$3:I$1377)</f>
        <v>0</v>
      </c>
      <c r="H342" s="65">
        <f t="shared" si="51"/>
        <v>232</v>
      </c>
      <c r="I342" s="66">
        <f t="shared" si="52"/>
        <v>0.15018315018315018</v>
      </c>
      <c r="J342" s="65">
        <f>VLOOKUP(C342,'5th Cycle APR Raw Data-Last'!$A$3:$S$1377,10,FALSE)</f>
        <v>154</v>
      </c>
      <c r="K342" s="65">
        <f>SUMIF('5th Cycle APR Raw Data-Last'!$A$3:$A$1377,'5th Cycle Summary-Final2'!$C342,'5th Cycle APR Raw Data-Last'!K$3:K$1377)</f>
        <v>180</v>
      </c>
      <c r="L342" s="65">
        <f>SUMIF('5th Cycle APR Raw Data-Last'!$A$3:$A$1377,'5th Cycle Summary-Final2'!$C342,'5th Cycle APR Raw Data-Last'!L$3:L$1377)</f>
        <v>153</v>
      </c>
      <c r="M342" s="65">
        <f>SUMIF('5th Cycle APR Raw Data-Last'!$A$3:$A$1377,'5th Cycle Summary-Final2'!$C342,'5th Cycle APR Raw Data-Last'!M$3:M$1377)</f>
        <v>27</v>
      </c>
      <c r="N342" s="65">
        <f t="shared" si="53"/>
        <v>0</v>
      </c>
      <c r="O342" s="66">
        <f t="shared" si="45"/>
        <v>1.1688311688311688</v>
      </c>
      <c r="P342" s="65">
        <f>VLOOKUP(C342,'5th Cycle APR Raw Data-Last'!$A$3:$S$1377,14,FALSE)</f>
        <v>185</v>
      </c>
      <c r="Q342" s="65">
        <f>SUMIF('5th Cycle APR Raw Data-Last'!$A$3:$A$1377,'5th Cycle Summary-Final2'!$C342,'5th Cycle APR Raw Data-Last'!$O$3:$O$1377)</f>
        <v>25</v>
      </c>
      <c r="R342" s="65">
        <f t="shared" si="46"/>
        <v>160</v>
      </c>
      <c r="S342" s="66">
        <f t="shared" si="47"/>
        <v>0.13513513513513514</v>
      </c>
      <c r="T342" s="65">
        <f>VLOOKUP(C342,'5th Cycle APR Raw Data-Last'!$A$3:$S$1377,16,FALSE)</f>
        <v>316</v>
      </c>
      <c r="U342" s="65">
        <f>SUMIF('5th Cycle APR Raw Data-Last'!$A$3:$A$1377,'5th Cycle Summary-Final2'!$C342,'5th Cycle APR Raw Data-Last'!$Q$3:$Q$1377)</f>
        <v>1158</v>
      </c>
      <c r="V342" s="65">
        <f t="shared" si="48"/>
        <v>0</v>
      </c>
      <c r="W342" s="66">
        <f t="shared" si="49"/>
        <v>3.6645569620253164</v>
      </c>
      <c r="X342" s="65">
        <f>VLOOKUP(C342,'5th Cycle APR Raw Data-Last'!$A$3:$S$1377,18,FALSE)</f>
        <v>928</v>
      </c>
      <c r="Y342" s="65">
        <f>SUMIF('5th Cycle APR Raw Data-Last'!$A$3:$A$1377,'5th Cycle Summary-Final2'!$C342,'5th Cycle APR Raw Data-Last'!$S$3:$S$1377)</f>
        <v>1404</v>
      </c>
      <c r="Z342" s="65">
        <f t="shared" si="50"/>
        <v>392</v>
      </c>
      <c r="AA342"/>
    </row>
    <row r="343" spans="1:27" s="2" customFormat="1" ht="12.75" customHeight="1" x14ac:dyDescent="0.2">
      <c r="A343" s="2" t="s">
        <v>62</v>
      </c>
      <c r="B343" s="2" t="s">
        <v>8</v>
      </c>
      <c r="C343" s="10" t="s">
        <v>206</v>
      </c>
      <c r="D343" s="65">
        <f>VLOOKUP(C343,'5th Cycle APR Raw Data-Last'!$A$3:$S$1377,6,FALSE)</f>
        <v>814</v>
      </c>
      <c r="E343" s="65">
        <f>SUMIF('5th Cycle APR Raw Data-Last'!$A$3:$A$1377,'5th Cycle Summary-Final2'!$C343,'5th Cycle APR Raw Data-Last'!G$3:G$1377)</f>
        <v>141</v>
      </c>
      <c r="F343" s="65">
        <f>SUMIF('5th Cycle APR Raw Data-Last'!$A$3:$A$1377,'5th Cycle Summary-Final2'!$C343,'5th Cycle APR Raw Data-Last'!H$3:H$1377)</f>
        <v>141</v>
      </c>
      <c r="G343" s="65">
        <f>SUMIF('5th Cycle APR Raw Data-Last'!$A$3:$A$1377,'5th Cycle Summary-Final2'!$C343,'5th Cycle APR Raw Data-Last'!I$3:I$1377)</f>
        <v>0</v>
      </c>
      <c r="H343" s="65">
        <f t="shared" si="51"/>
        <v>673</v>
      </c>
      <c r="I343" s="66">
        <f t="shared" si="52"/>
        <v>0.17321867321867321</v>
      </c>
      <c r="J343" s="65">
        <f>VLOOKUP(C343,'5th Cycle APR Raw Data-Last'!$A$3:$S$1377,10,FALSE)</f>
        <v>492</v>
      </c>
      <c r="K343" s="65">
        <f>SUMIF('5th Cycle APR Raw Data-Last'!$A$3:$A$1377,'5th Cycle Summary-Final2'!$C343,'5th Cycle APR Raw Data-Last'!K$3:K$1377)</f>
        <v>160</v>
      </c>
      <c r="L343" s="65">
        <f>SUMIF('5th Cycle APR Raw Data-Last'!$A$3:$A$1377,'5th Cycle Summary-Final2'!$C343,'5th Cycle APR Raw Data-Last'!L$3:L$1377)</f>
        <v>159</v>
      </c>
      <c r="M343" s="65">
        <f>SUMIF('5th Cycle APR Raw Data-Last'!$A$3:$A$1377,'5th Cycle Summary-Final2'!$C343,'5th Cycle APR Raw Data-Last'!M$3:M$1377)</f>
        <v>1</v>
      </c>
      <c r="N343" s="65">
        <f t="shared" si="53"/>
        <v>332</v>
      </c>
      <c r="O343" s="66">
        <f t="shared" si="45"/>
        <v>0.32520325203252032</v>
      </c>
      <c r="P343" s="65">
        <f>VLOOKUP(C343,'5th Cycle APR Raw Data-Last'!$A$3:$S$1377,14,FALSE)</f>
        <v>527</v>
      </c>
      <c r="Q343" s="65">
        <f>SUMIF('5th Cycle APR Raw Data-Last'!$A$3:$A$1377,'5th Cycle Summary-Final2'!$C343,'5th Cycle APR Raw Data-Last'!$O$3:$O$1377)</f>
        <v>0</v>
      </c>
      <c r="R343" s="65">
        <f t="shared" si="46"/>
        <v>527</v>
      </c>
      <c r="S343" s="66">
        <f t="shared" si="47"/>
        <v>0</v>
      </c>
      <c r="T343" s="65">
        <f>VLOOKUP(C343,'5th Cycle APR Raw Data-Last'!$A$3:$S$1377,16,FALSE)</f>
        <v>1093</v>
      </c>
      <c r="U343" s="65">
        <f>SUMIF('5th Cycle APR Raw Data-Last'!$A$3:$A$1377,'5th Cycle Summary-Final2'!$C343,'5th Cycle APR Raw Data-Last'!$Q$3:$Q$1377)</f>
        <v>2670</v>
      </c>
      <c r="V343" s="65">
        <f t="shared" si="48"/>
        <v>0</v>
      </c>
      <c r="W343" s="66">
        <f t="shared" si="49"/>
        <v>2.4428179322964318</v>
      </c>
      <c r="X343" s="65">
        <f>VLOOKUP(C343,'5th Cycle APR Raw Data-Last'!$A$3:$S$1377,18,FALSE)</f>
        <v>2926</v>
      </c>
      <c r="Y343" s="65">
        <f>SUMIF('5th Cycle APR Raw Data-Last'!$A$3:$A$1377,'5th Cycle Summary-Final2'!$C343,'5th Cycle APR Raw Data-Last'!$S$3:$S$1377)</f>
        <v>2971</v>
      </c>
      <c r="Z343" s="65">
        <f t="shared" si="50"/>
        <v>1532</v>
      </c>
      <c r="AA343"/>
    </row>
    <row r="344" spans="1:27" s="2" customFormat="1" ht="12.75" customHeight="1" x14ac:dyDescent="0.2">
      <c r="A344" s="2" t="s">
        <v>62</v>
      </c>
      <c r="B344" s="2" t="s">
        <v>8</v>
      </c>
      <c r="C344" s="10" t="s">
        <v>227</v>
      </c>
      <c r="D344" s="65">
        <f>VLOOKUP(C344,'5th Cycle APR Raw Data-Last'!$A$3:$S$1377,6,FALSE)</f>
        <v>691</v>
      </c>
      <c r="E344" s="65">
        <f>SUMIF('5th Cycle APR Raw Data-Last'!$A$3:$A$1377,'5th Cycle Summary-Final2'!$C344,'5th Cycle APR Raw Data-Last'!G$3:G$1377)</f>
        <v>43</v>
      </c>
      <c r="F344" s="65">
        <f>SUMIF('5th Cycle APR Raw Data-Last'!$A$3:$A$1377,'5th Cycle Summary-Final2'!$C344,'5th Cycle APR Raw Data-Last'!H$3:H$1377)</f>
        <v>43</v>
      </c>
      <c r="G344" s="65">
        <f>SUMIF('5th Cycle APR Raw Data-Last'!$A$3:$A$1377,'5th Cycle Summary-Final2'!$C344,'5th Cycle APR Raw Data-Last'!I$3:I$1377)</f>
        <v>0</v>
      </c>
      <c r="H344" s="65">
        <f t="shared" si="51"/>
        <v>648</v>
      </c>
      <c r="I344" s="66">
        <f t="shared" si="52"/>
        <v>6.2228654124457307E-2</v>
      </c>
      <c r="J344" s="65">
        <f>VLOOKUP(C344,'5th Cycle APR Raw Data-Last'!$A$3:$S$1377,10,FALSE)</f>
        <v>432</v>
      </c>
      <c r="K344" s="65">
        <f>SUMIF('5th Cycle APR Raw Data-Last'!$A$3:$A$1377,'5th Cycle Summary-Final2'!$C344,'5th Cycle APR Raw Data-Last'!K$3:K$1377)</f>
        <v>58</v>
      </c>
      <c r="L344" s="65">
        <f>SUMIF('5th Cycle APR Raw Data-Last'!$A$3:$A$1377,'5th Cycle Summary-Final2'!$C344,'5th Cycle APR Raw Data-Last'!L$3:L$1377)</f>
        <v>58</v>
      </c>
      <c r="M344" s="65">
        <f>SUMIF('5th Cycle APR Raw Data-Last'!$A$3:$A$1377,'5th Cycle Summary-Final2'!$C344,'5th Cycle APR Raw Data-Last'!M$3:M$1377)</f>
        <v>0</v>
      </c>
      <c r="N344" s="65">
        <f t="shared" si="53"/>
        <v>374</v>
      </c>
      <c r="O344" s="66">
        <f t="shared" si="45"/>
        <v>0.13425925925925927</v>
      </c>
      <c r="P344" s="65">
        <f>VLOOKUP(C344,'5th Cycle APR Raw Data-Last'!$A$3:$S$1377,14,FALSE)</f>
        <v>278</v>
      </c>
      <c r="Q344" s="65">
        <f>SUMIF('5th Cycle APR Raw Data-Last'!$A$3:$A$1377,'5th Cycle Summary-Final2'!$C344,'5th Cycle APR Raw Data-Last'!$O$3:$O$1377)</f>
        <v>42</v>
      </c>
      <c r="R344" s="65">
        <f t="shared" si="46"/>
        <v>236</v>
      </c>
      <c r="S344" s="66">
        <f t="shared" si="47"/>
        <v>0.15107913669064749</v>
      </c>
      <c r="T344" s="65">
        <f>VLOOKUP(C344,'5th Cycle APR Raw Data-Last'!$A$3:$S$1377,16,FALSE)</f>
        <v>587</v>
      </c>
      <c r="U344" s="65">
        <f>SUMIF('5th Cycle APR Raw Data-Last'!$A$3:$A$1377,'5th Cycle Summary-Final2'!$C344,'5th Cycle APR Raw Data-Last'!$Q$3:$Q$1377)</f>
        <v>250</v>
      </c>
      <c r="V344" s="65">
        <f t="shared" si="48"/>
        <v>337</v>
      </c>
      <c r="W344" s="66">
        <f t="shared" si="49"/>
        <v>0.42589437819420783</v>
      </c>
      <c r="X344" s="65">
        <f>VLOOKUP(C344,'5th Cycle APR Raw Data-Last'!$A$3:$S$1377,18,FALSE)</f>
        <v>1988</v>
      </c>
      <c r="Y344" s="65">
        <f>SUMIF('5th Cycle APR Raw Data-Last'!$A$3:$A$1377,'5th Cycle Summary-Final2'!$C344,'5th Cycle APR Raw Data-Last'!$S$3:$S$1377)</f>
        <v>393</v>
      </c>
      <c r="Z344" s="65">
        <f t="shared" si="50"/>
        <v>1595</v>
      </c>
      <c r="AA344"/>
    </row>
    <row r="345" spans="1:27" s="2" customFormat="1" ht="12.75" customHeight="1" x14ac:dyDescent="0.2">
      <c r="A345" s="2" t="s">
        <v>62</v>
      </c>
      <c r="B345" s="2" t="s">
        <v>8</v>
      </c>
      <c r="C345" s="10" t="s">
        <v>271</v>
      </c>
      <c r="D345" s="65">
        <f>VLOOKUP(C345,'5th Cycle APR Raw Data-Last'!$A$3:$S$1377,6,FALSE)</f>
        <v>9233</v>
      </c>
      <c r="E345" s="65">
        <f>SUMIF('5th Cycle APR Raw Data-Last'!$A$3:$A$1377,'5th Cycle Summary-Final2'!$C345,'5th Cycle APR Raw Data-Last'!G$3:G$1377)</f>
        <v>849</v>
      </c>
      <c r="F345" s="65">
        <f>SUMIF('5th Cycle APR Raw Data-Last'!$A$3:$A$1377,'5th Cycle Summary-Final2'!$C345,'5th Cycle APR Raw Data-Last'!H$3:H$1377)</f>
        <v>849</v>
      </c>
      <c r="G345" s="65">
        <f>SUMIF('5th Cycle APR Raw Data-Last'!$A$3:$A$1377,'5th Cycle Summary-Final2'!$C345,'5th Cycle APR Raw Data-Last'!I$3:I$1377)</f>
        <v>0</v>
      </c>
      <c r="H345" s="65">
        <f t="shared" si="51"/>
        <v>8384</v>
      </c>
      <c r="I345" s="66">
        <f t="shared" si="52"/>
        <v>9.1952778078631003E-2</v>
      </c>
      <c r="J345" s="65">
        <f>VLOOKUP(C345,'5th Cycle APR Raw Data-Last'!$A$3:$S$1377,10,FALSE)</f>
        <v>5428</v>
      </c>
      <c r="K345" s="65">
        <f>SUMIF('5th Cycle APR Raw Data-Last'!$A$3:$A$1377,'5th Cycle Summary-Final2'!$C345,'5th Cycle APR Raw Data-Last'!K$3:K$1377)</f>
        <v>231</v>
      </c>
      <c r="L345" s="65">
        <f>SUMIF('5th Cycle APR Raw Data-Last'!$A$3:$A$1377,'5th Cycle Summary-Final2'!$C345,'5th Cycle APR Raw Data-Last'!L$3:L$1377)</f>
        <v>231</v>
      </c>
      <c r="M345" s="65">
        <f>SUMIF('5th Cycle APR Raw Data-Last'!$A$3:$A$1377,'5th Cycle Summary-Final2'!$C345,'5th Cycle APR Raw Data-Last'!M$3:M$1377)</f>
        <v>0</v>
      </c>
      <c r="N345" s="65">
        <f t="shared" si="53"/>
        <v>5197</v>
      </c>
      <c r="O345" s="66">
        <f t="shared" si="45"/>
        <v>4.2557111274871037E-2</v>
      </c>
      <c r="P345" s="65">
        <f>VLOOKUP(C345,'5th Cycle APR Raw Data-Last'!$A$3:$S$1377,14,FALSE)</f>
        <v>6188</v>
      </c>
      <c r="Q345" s="65">
        <f>SUMIF('5th Cycle APR Raw Data-Last'!$A$3:$A$1377,'5th Cycle Summary-Final2'!$C345,'5th Cycle APR Raw Data-Last'!$O$3:$O$1377)</f>
        <v>285</v>
      </c>
      <c r="R345" s="65">
        <f t="shared" si="46"/>
        <v>5903</v>
      </c>
      <c r="S345" s="66">
        <f t="shared" si="47"/>
        <v>4.6056884292178413E-2</v>
      </c>
      <c r="T345" s="65">
        <f>VLOOKUP(C345,'5th Cycle APR Raw Data-Last'!$A$3:$S$1377,16,FALSE)</f>
        <v>14231</v>
      </c>
      <c r="U345" s="65">
        <f>SUMIF('5th Cycle APR Raw Data-Last'!$A$3:$A$1377,'5th Cycle Summary-Final2'!$C345,'5th Cycle APR Raw Data-Last'!$Q$3:$Q$1377)</f>
        <v>10293</v>
      </c>
      <c r="V345" s="65">
        <f t="shared" si="48"/>
        <v>3938</v>
      </c>
      <c r="W345" s="66">
        <f t="shared" si="49"/>
        <v>0.72328016302438336</v>
      </c>
      <c r="X345" s="65">
        <f>VLOOKUP(C345,'5th Cycle APR Raw Data-Last'!$A$3:$S$1377,18,FALSE)</f>
        <v>35080</v>
      </c>
      <c r="Y345" s="65">
        <f>SUMIF('5th Cycle APR Raw Data-Last'!$A$3:$A$1377,'5th Cycle Summary-Final2'!$C345,'5th Cycle APR Raw Data-Last'!$S$3:$S$1377)</f>
        <v>11658</v>
      </c>
      <c r="Z345" s="65">
        <f t="shared" si="50"/>
        <v>23422</v>
      </c>
      <c r="AA345"/>
    </row>
    <row r="346" spans="1:27" s="2" customFormat="1" ht="12.75" customHeight="1" x14ac:dyDescent="0.2">
      <c r="A346" s="2" t="s">
        <v>62</v>
      </c>
      <c r="B346" s="2" t="s">
        <v>8</v>
      </c>
      <c r="C346" s="10" t="s">
        <v>62</v>
      </c>
      <c r="D346" s="65">
        <f>VLOOKUP(C346,'5th Cycle APR Raw Data-Last'!$A$3:$S$1377,6,FALSE)</f>
        <v>525</v>
      </c>
      <c r="E346" s="65">
        <f>SUMIF('5th Cycle APR Raw Data-Last'!$A$3:$A$1377,'5th Cycle Summary-Final2'!$C346,'5th Cycle APR Raw Data-Last'!G$3:G$1377)</f>
        <v>1</v>
      </c>
      <c r="F346" s="65">
        <f>SUMIF('5th Cycle APR Raw Data-Last'!$A$3:$A$1377,'5th Cycle Summary-Final2'!$C346,'5th Cycle APR Raw Data-Last'!H$3:H$1377)</f>
        <v>1</v>
      </c>
      <c r="G346" s="65">
        <f>SUMIF('5th Cycle APR Raw Data-Last'!$A$3:$A$1377,'5th Cycle Summary-Final2'!$C346,'5th Cycle APR Raw Data-Last'!I$3:I$1377)</f>
        <v>0</v>
      </c>
      <c r="H346" s="65">
        <f t="shared" si="51"/>
        <v>524</v>
      </c>
      <c r="I346" s="66">
        <f t="shared" si="52"/>
        <v>1.9047619047619048E-3</v>
      </c>
      <c r="J346" s="65">
        <f>VLOOKUP(C346,'5th Cycle APR Raw Data-Last'!$A$3:$S$1377,10,FALSE)</f>
        <v>525</v>
      </c>
      <c r="K346" s="65">
        <f>SUMIF('5th Cycle APR Raw Data-Last'!$A$3:$A$1377,'5th Cycle Summary-Final2'!$C346,'5th Cycle APR Raw Data-Last'!K$3:K$1377)</f>
        <v>1</v>
      </c>
      <c r="L346" s="65">
        <f>SUMIF('5th Cycle APR Raw Data-Last'!$A$3:$A$1377,'5th Cycle Summary-Final2'!$C346,'5th Cycle APR Raw Data-Last'!L$3:L$1377)</f>
        <v>1</v>
      </c>
      <c r="M346" s="65">
        <f>SUMIF('5th Cycle APR Raw Data-Last'!$A$3:$A$1377,'5th Cycle Summary-Final2'!$C346,'5th Cycle APR Raw Data-Last'!M$3:M$1377)</f>
        <v>0</v>
      </c>
      <c r="N346" s="65">
        <f t="shared" si="53"/>
        <v>524</v>
      </c>
      <c r="O346" s="66">
        <f t="shared" si="45"/>
        <v>1.9047619047619048E-3</v>
      </c>
      <c r="P346" s="65">
        <f>VLOOKUP(C346,'5th Cycle APR Raw Data-Last'!$A$3:$S$1377,14,FALSE)</f>
        <v>695</v>
      </c>
      <c r="Q346" s="65">
        <f>SUMIF('5th Cycle APR Raw Data-Last'!$A$3:$A$1377,'5th Cycle Summary-Final2'!$C346,'5th Cycle APR Raw Data-Last'!$O$3:$O$1377)</f>
        <v>41</v>
      </c>
      <c r="R346" s="65">
        <f t="shared" si="46"/>
        <v>654</v>
      </c>
      <c r="S346" s="66">
        <f t="shared" si="47"/>
        <v>5.8992805755395686E-2</v>
      </c>
      <c r="T346" s="65">
        <f>VLOOKUP(C346,'5th Cycle APR Raw Data-Last'!$A$3:$S$1377,16,FALSE)</f>
        <v>755</v>
      </c>
      <c r="U346" s="65">
        <f>SUMIF('5th Cycle APR Raw Data-Last'!$A$3:$A$1377,'5th Cycle Summary-Final2'!$C346,'5th Cycle APR Raw Data-Last'!$Q$3:$Q$1377)</f>
        <v>2220</v>
      </c>
      <c r="V346" s="65">
        <f t="shared" si="48"/>
        <v>0</v>
      </c>
      <c r="W346" s="66">
        <f t="shared" si="49"/>
        <v>2.9403973509933774</v>
      </c>
      <c r="X346" s="65">
        <f>VLOOKUP(C346,'5th Cycle APR Raw Data-Last'!$A$3:$S$1377,18,FALSE)</f>
        <v>2500</v>
      </c>
      <c r="Y346" s="65">
        <f>SUMIF('5th Cycle APR Raw Data-Last'!$A$3:$A$1377,'5th Cycle Summary-Final2'!$C346,'5th Cycle APR Raw Data-Last'!$S$3:$S$1377)</f>
        <v>2263</v>
      </c>
      <c r="Z346" s="65">
        <f t="shared" si="50"/>
        <v>1702</v>
      </c>
      <c r="AA346"/>
    </row>
    <row r="347" spans="1:27" s="2" customFormat="1" ht="12.75" customHeight="1" x14ac:dyDescent="0.2">
      <c r="A347" s="2" t="s">
        <v>62</v>
      </c>
      <c r="B347" s="2" t="s">
        <v>8</v>
      </c>
      <c r="C347" s="10" t="s">
        <v>281</v>
      </c>
      <c r="D347" s="65">
        <f>VLOOKUP(C347,'5th Cycle APR Raw Data-Last'!$A$3:$S$1377,6,FALSE)</f>
        <v>22</v>
      </c>
      <c r="E347" s="65">
        <f>SUMIF('5th Cycle APR Raw Data-Last'!$A$3:$A$1377,'5th Cycle Summary-Final2'!$C347,'5th Cycle APR Raw Data-Last'!G$3:G$1377)</f>
        <v>42</v>
      </c>
      <c r="F347" s="65">
        <f>SUMIF('5th Cycle APR Raw Data-Last'!$A$3:$A$1377,'5th Cycle Summary-Final2'!$C347,'5th Cycle APR Raw Data-Last'!H$3:H$1377)</f>
        <v>29</v>
      </c>
      <c r="G347" s="65">
        <f>SUMIF('5th Cycle APR Raw Data-Last'!$A$3:$A$1377,'5th Cycle Summary-Final2'!$C347,'5th Cycle APR Raw Data-Last'!I$3:I$1377)</f>
        <v>13</v>
      </c>
      <c r="H347" s="65">
        <f t="shared" si="51"/>
        <v>0</v>
      </c>
      <c r="I347" s="66">
        <f t="shared" si="52"/>
        <v>1.9090909090909092</v>
      </c>
      <c r="J347" s="65">
        <f>VLOOKUP(C347,'5th Cycle APR Raw Data-Last'!$A$3:$S$1377,10,FALSE)</f>
        <v>13</v>
      </c>
      <c r="K347" s="65">
        <f>SUMIF('5th Cycle APR Raw Data-Last'!$A$3:$A$1377,'5th Cycle Summary-Final2'!$C347,'5th Cycle APR Raw Data-Last'!K$3:K$1377)</f>
        <v>0</v>
      </c>
      <c r="L347" s="65">
        <f>SUMIF('5th Cycle APR Raw Data-Last'!$A$3:$A$1377,'5th Cycle Summary-Final2'!$C347,'5th Cycle APR Raw Data-Last'!L$3:L$1377)</f>
        <v>0</v>
      </c>
      <c r="M347" s="65">
        <f>SUMIF('5th Cycle APR Raw Data-Last'!$A$3:$A$1377,'5th Cycle Summary-Final2'!$C347,'5th Cycle APR Raw Data-Last'!M$3:M$1377)</f>
        <v>0</v>
      </c>
      <c r="N347" s="65">
        <f t="shared" si="53"/>
        <v>13</v>
      </c>
      <c r="O347" s="66">
        <f t="shared" si="45"/>
        <v>0</v>
      </c>
      <c r="P347" s="65">
        <f>VLOOKUP(C347,'5th Cycle APR Raw Data-Last'!$A$3:$S$1377,14,FALSE)</f>
        <v>214</v>
      </c>
      <c r="Q347" s="65">
        <f>SUMIF('5th Cycle APR Raw Data-Last'!$A$3:$A$1377,'5th Cycle Summary-Final2'!$C347,'5th Cycle APR Raw Data-Last'!$O$3:$O$1377)</f>
        <v>0</v>
      </c>
      <c r="R347" s="65">
        <f t="shared" si="46"/>
        <v>214</v>
      </c>
      <c r="S347" s="66">
        <f t="shared" si="47"/>
        <v>0</v>
      </c>
      <c r="T347" s="65">
        <f>VLOOKUP(C347,'5th Cycle APR Raw Data-Last'!$A$3:$S$1377,16,FALSE)</f>
        <v>28</v>
      </c>
      <c r="U347" s="65">
        <f>SUMIF('5th Cycle APR Raw Data-Last'!$A$3:$A$1377,'5th Cycle Summary-Final2'!$C347,'5th Cycle APR Raw Data-Last'!$Q$3:$Q$1377)</f>
        <v>227</v>
      </c>
      <c r="V347" s="65">
        <f t="shared" si="48"/>
        <v>0</v>
      </c>
      <c r="W347" s="66">
        <f t="shared" si="49"/>
        <v>8.1071428571428577</v>
      </c>
      <c r="X347" s="65">
        <f>VLOOKUP(C347,'5th Cycle APR Raw Data-Last'!$A$3:$S$1377,18,FALSE)</f>
        <v>277</v>
      </c>
      <c r="Y347" s="65">
        <f>SUMIF('5th Cycle APR Raw Data-Last'!$A$3:$A$1377,'5th Cycle Summary-Final2'!$C347,'5th Cycle APR Raw Data-Last'!$S$3:$S$1377)</f>
        <v>269</v>
      </c>
      <c r="Z347" s="65">
        <f t="shared" si="50"/>
        <v>227</v>
      </c>
      <c r="AA347"/>
    </row>
    <row r="348" spans="1:27" s="2" customFormat="1" ht="12.75" customHeight="1" x14ac:dyDescent="0.2">
      <c r="A348" s="2" t="s">
        <v>62</v>
      </c>
      <c r="B348" s="2" t="s">
        <v>8</v>
      </c>
      <c r="C348" s="10" t="s">
        <v>1017</v>
      </c>
      <c r="D348" s="65">
        <f>VLOOKUP(C348,'5th Cycle APR Raw Data-Last'!$A$3:$S$1377,6,FALSE)</f>
        <v>147</v>
      </c>
      <c r="E348" s="65">
        <f>SUMIF('5th Cycle APR Raw Data-Last'!$A$3:$A$1377,'5th Cycle Summary-Final2'!$C348,'5th Cycle APR Raw Data-Last'!G$3:G$1377)</f>
        <v>0</v>
      </c>
      <c r="F348" s="65">
        <f>SUMIF('5th Cycle APR Raw Data-Last'!$A$3:$A$1377,'5th Cycle Summary-Final2'!$C348,'5th Cycle APR Raw Data-Last'!H$3:H$1377)</f>
        <v>0</v>
      </c>
      <c r="G348" s="65">
        <f>SUMIF('5th Cycle APR Raw Data-Last'!$A$3:$A$1377,'5th Cycle Summary-Final2'!$C348,'5th Cycle APR Raw Data-Last'!I$3:I$1377)</f>
        <v>0</v>
      </c>
      <c r="H348" s="65">
        <f t="shared" si="51"/>
        <v>147</v>
      </c>
      <c r="I348" s="66">
        <f t="shared" si="52"/>
        <v>0</v>
      </c>
      <c r="J348" s="65">
        <f>VLOOKUP(C348,'5th Cycle APR Raw Data-Last'!$A$3:$S$1377,10,FALSE)</f>
        <v>95</v>
      </c>
      <c r="K348" s="65">
        <f>SUMIF('5th Cycle APR Raw Data-Last'!$A$3:$A$1377,'5th Cycle Summary-Final2'!$C348,'5th Cycle APR Raw Data-Last'!K$3:K$1377)</f>
        <v>32</v>
      </c>
      <c r="L348" s="65">
        <f>SUMIF('5th Cycle APR Raw Data-Last'!$A$3:$A$1377,'5th Cycle Summary-Final2'!$C348,'5th Cycle APR Raw Data-Last'!L$3:L$1377)</f>
        <v>32</v>
      </c>
      <c r="M348" s="65">
        <f>SUMIF('5th Cycle APR Raw Data-Last'!$A$3:$A$1377,'5th Cycle Summary-Final2'!$C348,'5th Cycle APR Raw Data-Last'!M$3:M$1377)</f>
        <v>0</v>
      </c>
      <c r="N348" s="65">
        <f t="shared" si="53"/>
        <v>63</v>
      </c>
      <c r="O348" s="66">
        <f t="shared" si="45"/>
        <v>0.33684210526315789</v>
      </c>
      <c r="P348" s="65">
        <f>VLOOKUP(C348,'5th Cycle APR Raw Data-Last'!$A$3:$S$1377,14,FALSE)</f>
        <v>104</v>
      </c>
      <c r="Q348" s="65">
        <f>SUMIF('5th Cycle APR Raw Data-Last'!$A$3:$A$1377,'5th Cycle Summary-Final2'!$C348,'5th Cycle APR Raw Data-Last'!$O$3:$O$1377)</f>
        <v>6</v>
      </c>
      <c r="R348" s="65">
        <f t="shared" si="46"/>
        <v>98</v>
      </c>
      <c r="S348" s="66">
        <f t="shared" si="47"/>
        <v>5.7692307692307696E-2</v>
      </c>
      <c r="T348" s="65">
        <f>VLOOKUP(C348,'5th Cycle APR Raw Data-Last'!$A$3:$S$1377,16,FALSE)</f>
        <v>93</v>
      </c>
      <c r="U348" s="65">
        <f>SUMIF('5th Cycle APR Raw Data-Last'!$A$3:$A$1377,'5th Cycle Summary-Final2'!$C348,'5th Cycle APR Raw Data-Last'!$Q$3:$Q$1377)</f>
        <v>19</v>
      </c>
      <c r="V348" s="65">
        <f t="shared" si="48"/>
        <v>74</v>
      </c>
      <c r="W348" s="66">
        <f t="shared" si="49"/>
        <v>0.20430107526881722</v>
      </c>
      <c r="X348" s="65">
        <f>VLOOKUP(C348,'5th Cycle APR Raw Data-Last'!$A$3:$S$1377,18,FALSE)</f>
        <v>439</v>
      </c>
      <c r="Y348" s="65">
        <f>SUMIF('5th Cycle APR Raw Data-Last'!$A$3:$A$1377,'5th Cycle Summary-Final2'!$C348,'5th Cycle APR Raw Data-Last'!$S$3:$S$1377)</f>
        <v>57</v>
      </c>
      <c r="Z348" s="65">
        <f t="shared" si="50"/>
        <v>382</v>
      </c>
      <c r="AA348"/>
    </row>
    <row r="349" spans="1:27" s="2" customFormat="1" ht="12.75" customHeight="1" x14ac:dyDescent="0.2">
      <c r="A349" s="2" t="s">
        <v>62</v>
      </c>
      <c r="B349" s="2" t="s">
        <v>8</v>
      </c>
      <c r="C349" s="10" t="s">
        <v>299</v>
      </c>
      <c r="D349" s="65">
        <f>VLOOKUP(C349,'5th Cycle APR Raw Data-Last'!$A$3:$S$1377,6,FALSE)</f>
        <v>1640</v>
      </c>
      <c r="E349" s="65">
        <f>SUMIF('5th Cycle APR Raw Data-Last'!$A$3:$A$1377,'5th Cycle Summary-Final2'!$C349,'5th Cycle APR Raw Data-Last'!G$3:G$1377)</f>
        <v>89</v>
      </c>
      <c r="F349" s="65">
        <f>SUMIF('5th Cycle APR Raw Data-Last'!$A$3:$A$1377,'5th Cycle Summary-Final2'!$C349,'5th Cycle APR Raw Data-Last'!H$3:H$1377)</f>
        <v>89</v>
      </c>
      <c r="G349" s="65">
        <f>SUMIF('5th Cycle APR Raw Data-Last'!$A$3:$A$1377,'5th Cycle Summary-Final2'!$C349,'5th Cycle APR Raw Data-Last'!I$3:I$1377)</f>
        <v>0</v>
      </c>
      <c r="H349" s="65">
        <f t="shared" si="51"/>
        <v>1551</v>
      </c>
      <c r="I349" s="66">
        <f t="shared" si="52"/>
        <v>5.4268292682926829E-2</v>
      </c>
      <c r="J349" s="65">
        <f>VLOOKUP(C349,'5th Cycle APR Raw Data-Last'!$A$3:$S$1377,10,FALSE)</f>
        <v>906</v>
      </c>
      <c r="K349" s="65">
        <f>SUMIF('5th Cycle APR Raw Data-Last'!$A$3:$A$1377,'5th Cycle Summary-Final2'!$C349,'5th Cycle APR Raw Data-Last'!K$3:K$1377)</f>
        <v>21</v>
      </c>
      <c r="L349" s="65">
        <f>SUMIF('5th Cycle APR Raw Data-Last'!$A$3:$A$1377,'5th Cycle Summary-Final2'!$C349,'5th Cycle APR Raw Data-Last'!L$3:L$1377)</f>
        <v>21</v>
      </c>
      <c r="M349" s="65">
        <f>SUMIF('5th Cycle APR Raw Data-Last'!$A$3:$A$1377,'5th Cycle Summary-Final2'!$C349,'5th Cycle APR Raw Data-Last'!M$3:M$1377)</f>
        <v>0</v>
      </c>
      <c r="N349" s="65">
        <f t="shared" si="53"/>
        <v>885</v>
      </c>
      <c r="O349" s="66">
        <f t="shared" si="45"/>
        <v>2.3178807947019868E-2</v>
      </c>
      <c r="P349" s="65">
        <f>VLOOKUP(C349,'5th Cycle APR Raw Data-Last'!$A$3:$S$1377,14,FALSE)</f>
        <v>932</v>
      </c>
      <c r="Q349" s="65">
        <f>SUMIF('5th Cycle APR Raw Data-Last'!$A$3:$A$1377,'5th Cycle Summary-Final2'!$C349,'5th Cycle APR Raw Data-Last'!$O$3:$O$1377)</f>
        <v>79</v>
      </c>
      <c r="R349" s="65">
        <f t="shared" si="46"/>
        <v>853</v>
      </c>
      <c r="S349" s="66">
        <f t="shared" si="47"/>
        <v>8.4763948497854083E-2</v>
      </c>
      <c r="T349" s="65">
        <f>VLOOKUP(C349,'5th Cycle APR Raw Data-Last'!$A$3:$S$1377,16,FALSE)</f>
        <v>1974</v>
      </c>
      <c r="U349" s="65">
        <f>SUMIF('5th Cycle APR Raw Data-Last'!$A$3:$A$1377,'5th Cycle Summary-Final2'!$C349,'5th Cycle APR Raw Data-Last'!$Q$3:$Q$1377)</f>
        <v>1376</v>
      </c>
      <c r="V349" s="65">
        <f t="shared" si="48"/>
        <v>598</v>
      </c>
      <c r="W349" s="66">
        <f t="shared" si="49"/>
        <v>0.69706180344478219</v>
      </c>
      <c r="X349" s="65">
        <f>VLOOKUP(C349,'5th Cycle APR Raw Data-Last'!$A$3:$S$1377,18,FALSE)</f>
        <v>5452</v>
      </c>
      <c r="Y349" s="65">
        <f>SUMIF('5th Cycle APR Raw Data-Last'!$A$3:$A$1377,'5th Cycle Summary-Final2'!$C349,'5th Cycle APR Raw Data-Last'!$S$3:$S$1377)</f>
        <v>1565</v>
      </c>
      <c r="Z349" s="65">
        <f t="shared" si="50"/>
        <v>3887</v>
      </c>
      <c r="AA349"/>
    </row>
    <row r="350" spans="1:27" s="2" customFormat="1" ht="12.75" customHeight="1" x14ac:dyDescent="0.2">
      <c r="A350" s="2" t="s">
        <v>64</v>
      </c>
      <c r="B350" s="2" t="s">
        <v>26</v>
      </c>
      <c r="C350" s="10" t="s">
        <v>63</v>
      </c>
      <c r="D350" s="65">
        <f>VLOOKUP(C350,'5th Cycle APR Raw Data-Last'!$A$3:$S$1377,6,FALSE)</f>
        <v>34</v>
      </c>
      <c r="E350" s="65">
        <f>SUMIF('5th Cycle APR Raw Data-Last'!$A$3:$A$1377,'5th Cycle Summary-Final2'!$C350,'5th Cycle APR Raw Data-Last'!G$3:G$1377)</f>
        <v>0</v>
      </c>
      <c r="F350" s="65">
        <f>SUMIF('5th Cycle APR Raw Data-Last'!$A$3:$A$1377,'5th Cycle Summary-Final2'!$C350,'5th Cycle APR Raw Data-Last'!H$3:H$1377)</f>
        <v>0</v>
      </c>
      <c r="G350" s="65">
        <f>SUMIF('5th Cycle APR Raw Data-Last'!$A$3:$A$1377,'5th Cycle Summary-Final2'!$C350,'5th Cycle APR Raw Data-Last'!I$3:I$1377)</f>
        <v>0</v>
      </c>
      <c r="H350" s="65">
        <f t="shared" si="51"/>
        <v>34</v>
      </c>
      <c r="I350" s="66">
        <f t="shared" si="52"/>
        <v>0</v>
      </c>
      <c r="J350" s="65">
        <f>VLOOKUP(C350,'5th Cycle APR Raw Data-Last'!$A$3:$S$1377,10,FALSE)</f>
        <v>23</v>
      </c>
      <c r="K350" s="65">
        <f>SUMIF('5th Cycle APR Raw Data-Last'!$A$3:$A$1377,'5th Cycle Summary-Final2'!$C350,'5th Cycle APR Raw Data-Last'!K$3:K$1377)</f>
        <v>0</v>
      </c>
      <c r="L350" s="65">
        <f>SUMIF('5th Cycle APR Raw Data-Last'!$A$3:$A$1377,'5th Cycle Summary-Final2'!$C350,'5th Cycle APR Raw Data-Last'!L$3:L$1377)</f>
        <v>0</v>
      </c>
      <c r="M350" s="65">
        <f>SUMIF('5th Cycle APR Raw Data-Last'!$A$3:$A$1377,'5th Cycle Summary-Final2'!$C350,'5th Cycle APR Raw Data-Last'!M$3:M$1377)</f>
        <v>0</v>
      </c>
      <c r="N350" s="65">
        <f t="shared" si="53"/>
        <v>23</v>
      </c>
      <c r="O350" s="66">
        <f t="shared" si="45"/>
        <v>0</v>
      </c>
      <c r="P350" s="65">
        <f>VLOOKUP(C350,'5th Cycle APR Raw Data-Last'!$A$3:$S$1377,14,FALSE)</f>
        <v>26</v>
      </c>
      <c r="Q350" s="65">
        <f>SUMIF('5th Cycle APR Raw Data-Last'!$A$3:$A$1377,'5th Cycle Summary-Final2'!$C350,'5th Cycle APR Raw Data-Last'!$O$3:$O$1377)</f>
        <v>1</v>
      </c>
      <c r="R350" s="65">
        <f t="shared" si="46"/>
        <v>25</v>
      </c>
      <c r="S350" s="66">
        <f t="shared" si="47"/>
        <v>3.8461538461538464E-2</v>
      </c>
      <c r="T350" s="65">
        <f>VLOOKUP(C350,'5th Cycle APR Raw Data-Last'!$A$3:$S$1377,16,FALSE)</f>
        <v>60</v>
      </c>
      <c r="U350" s="65">
        <f>SUMIF('5th Cycle APR Raw Data-Last'!$A$3:$A$1377,'5th Cycle Summary-Final2'!$C350,'5th Cycle APR Raw Data-Last'!$Q$3:$Q$1377)</f>
        <v>23</v>
      </c>
      <c r="V350" s="65">
        <f t="shared" si="48"/>
        <v>37</v>
      </c>
      <c r="W350" s="66">
        <f t="shared" si="49"/>
        <v>0.38333333333333336</v>
      </c>
      <c r="X350" s="65">
        <f>VLOOKUP(C350,'5th Cycle APR Raw Data-Last'!$A$3:$S$1377,18,FALSE)</f>
        <v>143</v>
      </c>
      <c r="Y350" s="65">
        <f>SUMIF('5th Cycle APR Raw Data-Last'!$A$3:$A$1377,'5th Cycle Summary-Final2'!$C350,'5th Cycle APR Raw Data-Last'!$S$3:$S$1377)</f>
        <v>24</v>
      </c>
      <c r="Z350" s="65">
        <f t="shared" si="50"/>
        <v>119</v>
      </c>
      <c r="AA350"/>
    </row>
    <row r="351" spans="1:27" s="2" customFormat="1" ht="12.75" customHeight="1" x14ac:dyDescent="0.2">
      <c r="A351" s="2" t="s">
        <v>64</v>
      </c>
      <c r="B351" s="2" t="s">
        <v>26</v>
      </c>
      <c r="C351" s="10" t="s">
        <v>64</v>
      </c>
      <c r="D351" s="65">
        <f>VLOOKUP(C351,'5th Cycle APR Raw Data-Last'!$A$3:$S$1377,6,FALSE)</f>
        <v>180</v>
      </c>
      <c r="E351" s="65">
        <f>SUMIF('5th Cycle APR Raw Data-Last'!$A$3:$A$1377,'5th Cycle Summary-Final2'!$C351,'5th Cycle APR Raw Data-Last'!G$3:G$1377)</f>
        <v>6</v>
      </c>
      <c r="F351" s="65">
        <f>SUMIF('5th Cycle APR Raw Data-Last'!$A$3:$A$1377,'5th Cycle Summary-Final2'!$C351,'5th Cycle APR Raw Data-Last'!H$3:H$1377)</f>
        <v>6</v>
      </c>
      <c r="G351" s="65">
        <f>SUMIF('5th Cycle APR Raw Data-Last'!$A$3:$A$1377,'5th Cycle Summary-Final2'!$C351,'5th Cycle APR Raw Data-Last'!I$3:I$1377)</f>
        <v>0</v>
      </c>
      <c r="H351" s="65">
        <f t="shared" si="51"/>
        <v>174</v>
      </c>
      <c r="I351" s="66">
        <f t="shared" si="52"/>
        <v>3.3333333333333333E-2</v>
      </c>
      <c r="J351" s="65">
        <f>VLOOKUP(C351,'5th Cycle APR Raw Data-Last'!$A$3:$S$1377,10,FALSE)</f>
        <v>118</v>
      </c>
      <c r="K351" s="65">
        <f>SUMIF('5th Cycle APR Raw Data-Last'!$A$3:$A$1377,'5th Cycle Summary-Final2'!$C351,'5th Cycle APR Raw Data-Last'!K$3:K$1377)</f>
        <v>35</v>
      </c>
      <c r="L351" s="65">
        <f>SUMIF('5th Cycle APR Raw Data-Last'!$A$3:$A$1377,'5th Cycle Summary-Final2'!$C351,'5th Cycle APR Raw Data-Last'!L$3:L$1377)</f>
        <v>35</v>
      </c>
      <c r="M351" s="65">
        <f>SUMIF('5th Cycle APR Raw Data-Last'!$A$3:$A$1377,'5th Cycle Summary-Final2'!$C351,'5th Cycle APR Raw Data-Last'!M$3:M$1377)</f>
        <v>0</v>
      </c>
      <c r="N351" s="65">
        <f t="shared" si="53"/>
        <v>83</v>
      </c>
      <c r="O351" s="66">
        <f t="shared" si="45"/>
        <v>0.29661016949152541</v>
      </c>
      <c r="P351" s="65">
        <f>VLOOKUP(C351,'5th Cycle APR Raw Data-Last'!$A$3:$S$1377,14,FALSE)</f>
        <v>136</v>
      </c>
      <c r="Q351" s="65">
        <f>SUMIF('5th Cycle APR Raw Data-Last'!$A$3:$A$1377,'5th Cycle Summary-Final2'!$C351,'5th Cycle APR Raw Data-Last'!$O$3:$O$1377)</f>
        <v>192</v>
      </c>
      <c r="R351" s="65">
        <f t="shared" si="46"/>
        <v>0</v>
      </c>
      <c r="S351" s="66">
        <f t="shared" si="47"/>
        <v>1.411764705882353</v>
      </c>
      <c r="T351" s="65">
        <f>VLOOKUP(C351,'5th Cycle APR Raw Data-Last'!$A$3:$S$1377,16,FALSE)</f>
        <v>313</v>
      </c>
      <c r="U351" s="65">
        <f>SUMIF('5th Cycle APR Raw Data-Last'!$A$3:$A$1377,'5th Cycle Summary-Final2'!$C351,'5th Cycle APR Raw Data-Last'!$Q$3:$Q$1377)</f>
        <v>247</v>
      </c>
      <c r="V351" s="65">
        <f t="shared" si="48"/>
        <v>66</v>
      </c>
      <c r="W351" s="66">
        <f t="shared" si="49"/>
        <v>0.78913738019169333</v>
      </c>
      <c r="X351" s="65">
        <f>VLOOKUP(C351,'5th Cycle APR Raw Data-Last'!$A$3:$S$1377,18,FALSE)</f>
        <v>747</v>
      </c>
      <c r="Y351" s="65">
        <f>SUMIF('5th Cycle APR Raw Data-Last'!$A$3:$A$1377,'5th Cycle Summary-Final2'!$C351,'5th Cycle APR Raw Data-Last'!$S$3:$S$1377)</f>
        <v>480</v>
      </c>
      <c r="Z351" s="65">
        <f t="shared" si="50"/>
        <v>323</v>
      </c>
      <c r="AA351"/>
    </row>
    <row r="352" spans="1:27" s="2" customFormat="1" ht="12.75" customHeight="1" x14ac:dyDescent="0.2">
      <c r="A352" s="2" t="s">
        <v>64</v>
      </c>
      <c r="B352" s="2" t="s">
        <v>26</v>
      </c>
      <c r="C352" s="10" t="s">
        <v>282</v>
      </c>
      <c r="D352" s="65">
        <f>VLOOKUP(C352,'5th Cycle APR Raw Data-Last'!$A$3:$S$1377,6,FALSE)</f>
        <v>317</v>
      </c>
      <c r="E352" s="65">
        <f>SUMIF('5th Cycle APR Raw Data-Last'!$A$3:$A$1377,'5th Cycle Summary-Final2'!$C352,'5th Cycle APR Raw Data-Last'!G$3:G$1377)</f>
        <v>42</v>
      </c>
      <c r="F352" s="65">
        <f>SUMIF('5th Cycle APR Raw Data-Last'!$A$3:$A$1377,'5th Cycle Summary-Final2'!$C352,'5th Cycle APR Raw Data-Last'!H$3:H$1377)</f>
        <v>42</v>
      </c>
      <c r="G352" s="65">
        <f>SUMIF('5th Cycle APR Raw Data-Last'!$A$3:$A$1377,'5th Cycle Summary-Final2'!$C352,'5th Cycle APR Raw Data-Last'!I$3:I$1377)</f>
        <v>0</v>
      </c>
      <c r="H352" s="65">
        <f t="shared" si="51"/>
        <v>275</v>
      </c>
      <c r="I352" s="66">
        <f t="shared" si="52"/>
        <v>0.13249211356466878</v>
      </c>
      <c r="J352" s="65">
        <f>VLOOKUP(C352,'5th Cycle APR Raw Data-Last'!$A$3:$S$1377,10,FALSE)</f>
        <v>207</v>
      </c>
      <c r="K352" s="65">
        <f>SUMIF('5th Cycle APR Raw Data-Last'!$A$3:$A$1377,'5th Cycle Summary-Final2'!$C352,'5th Cycle APR Raw Data-Last'!K$3:K$1377)</f>
        <v>23</v>
      </c>
      <c r="L352" s="65">
        <f>SUMIF('5th Cycle APR Raw Data-Last'!$A$3:$A$1377,'5th Cycle Summary-Final2'!$C352,'5th Cycle APR Raw Data-Last'!L$3:L$1377)</f>
        <v>23</v>
      </c>
      <c r="M352" s="65">
        <f>SUMIF('5th Cycle APR Raw Data-Last'!$A$3:$A$1377,'5th Cycle Summary-Final2'!$C352,'5th Cycle APR Raw Data-Last'!M$3:M$1377)</f>
        <v>0</v>
      </c>
      <c r="N352" s="65">
        <f t="shared" si="53"/>
        <v>184</v>
      </c>
      <c r="O352" s="66">
        <f t="shared" si="45"/>
        <v>0.1111111111111111</v>
      </c>
      <c r="P352" s="65">
        <f>VLOOKUP(C352,'5th Cycle APR Raw Data-Last'!$A$3:$S$1377,14,FALSE)</f>
        <v>239</v>
      </c>
      <c r="Q352" s="65">
        <f>SUMIF('5th Cycle APR Raw Data-Last'!$A$3:$A$1377,'5th Cycle Summary-Final2'!$C352,'5th Cycle APR Raw Data-Last'!$O$3:$O$1377)</f>
        <v>116</v>
      </c>
      <c r="R352" s="65">
        <f t="shared" si="46"/>
        <v>123</v>
      </c>
      <c r="S352" s="66">
        <f t="shared" si="47"/>
        <v>0.48535564853556484</v>
      </c>
      <c r="T352" s="65">
        <f>VLOOKUP(C352,'5th Cycle APR Raw Data-Last'!$A$3:$S$1377,16,FALSE)</f>
        <v>551</v>
      </c>
      <c r="U352" s="65">
        <f>SUMIF('5th Cycle APR Raw Data-Last'!$A$3:$A$1377,'5th Cycle Summary-Final2'!$C352,'5th Cycle APR Raw Data-Last'!$Q$3:$Q$1377)</f>
        <v>99</v>
      </c>
      <c r="V352" s="65">
        <f t="shared" si="48"/>
        <v>452</v>
      </c>
      <c r="W352" s="66">
        <f t="shared" si="49"/>
        <v>0.17967332123411978</v>
      </c>
      <c r="X352" s="65">
        <f>VLOOKUP(C352,'5th Cycle APR Raw Data-Last'!$A$3:$S$1377,18,FALSE)</f>
        <v>1314</v>
      </c>
      <c r="Y352" s="65">
        <f>SUMIF('5th Cycle APR Raw Data-Last'!$A$3:$A$1377,'5th Cycle Summary-Final2'!$C352,'5th Cycle APR Raw Data-Last'!$S$3:$S$1377)</f>
        <v>280</v>
      </c>
      <c r="Z352" s="65">
        <f t="shared" si="50"/>
        <v>1034</v>
      </c>
      <c r="AA352"/>
    </row>
    <row r="353" spans="1:27" s="2" customFormat="1" ht="12.75" customHeight="1" x14ac:dyDescent="0.2">
      <c r="A353" s="2" t="s">
        <v>64</v>
      </c>
      <c r="B353" s="2" t="s">
        <v>26</v>
      </c>
      <c r="C353" s="10" t="s">
        <v>1085</v>
      </c>
      <c r="D353" s="65">
        <f>VLOOKUP(C353,'5th Cycle APR Raw Data-Last'!$A$3:$S$1377,6,FALSE)</f>
        <v>169</v>
      </c>
      <c r="E353" s="65">
        <f>SUMIF('5th Cycle APR Raw Data-Last'!$A$3:$A$1377,'5th Cycle Summary-Final2'!$C353,'5th Cycle APR Raw Data-Last'!G$3:G$1377)</f>
        <v>21</v>
      </c>
      <c r="F353" s="65">
        <f>SUMIF('5th Cycle APR Raw Data-Last'!$A$3:$A$1377,'5th Cycle Summary-Final2'!$C353,'5th Cycle APR Raw Data-Last'!H$3:H$1377)</f>
        <v>21</v>
      </c>
      <c r="G353" s="65">
        <f>SUMIF('5th Cycle APR Raw Data-Last'!$A$3:$A$1377,'5th Cycle Summary-Final2'!$C353,'5th Cycle APR Raw Data-Last'!I$3:I$1377)</f>
        <v>0</v>
      </c>
      <c r="H353" s="65">
        <f t="shared" si="51"/>
        <v>148</v>
      </c>
      <c r="I353" s="66">
        <f t="shared" si="52"/>
        <v>0.1242603550295858</v>
      </c>
      <c r="J353" s="65">
        <f>VLOOKUP(C353,'5th Cycle APR Raw Data-Last'!$A$3:$S$1377,10,FALSE)</f>
        <v>110</v>
      </c>
      <c r="K353" s="65">
        <f>SUMIF('5th Cycle APR Raw Data-Last'!$A$3:$A$1377,'5th Cycle Summary-Final2'!$C353,'5th Cycle APR Raw Data-Last'!K$3:K$1377)</f>
        <v>5</v>
      </c>
      <c r="L353" s="65">
        <f>SUMIF('5th Cycle APR Raw Data-Last'!$A$3:$A$1377,'5th Cycle Summary-Final2'!$C353,'5th Cycle APR Raw Data-Last'!L$3:L$1377)</f>
        <v>5</v>
      </c>
      <c r="M353" s="65">
        <f>SUMIF('5th Cycle APR Raw Data-Last'!$A$3:$A$1377,'5th Cycle Summary-Final2'!$C353,'5th Cycle APR Raw Data-Last'!M$3:M$1377)</f>
        <v>0</v>
      </c>
      <c r="N353" s="65">
        <f t="shared" si="53"/>
        <v>105</v>
      </c>
      <c r="O353" s="66">
        <f t="shared" si="45"/>
        <v>4.5454545454545456E-2</v>
      </c>
      <c r="P353" s="65">
        <f>VLOOKUP(C353,'5th Cycle APR Raw Data-Last'!$A$3:$S$1377,14,FALSE)</f>
        <v>128</v>
      </c>
      <c r="Q353" s="65">
        <f>SUMIF('5th Cycle APR Raw Data-Last'!$A$3:$A$1377,'5th Cycle Summary-Final2'!$C353,'5th Cycle APR Raw Data-Last'!$O$3:$O$1377)</f>
        <v>11</v>
      </c>
      <c r="R353" s="65">
        <f t="shared" si="46"/>
        <v>117</v>
      </c>
      <c r="S353" s="66">
        <f t="shared" si="47"/>
        <v>8.59375E-2</v>
      </c>
      <c r="T353" s="65">
        <f>VLOOKUP(C353,'5th Cycle APR Raw Data-Last'!$A$3:$S$1377,16,FALSE)</f>
        <v>293</v>
      </c>
      <c r="U353" s="65">
        <f>SUMIF('5th Cycle APR Raw Data-Last'!$A$3:$A$1377,'5th Cycle Summary-Final2'!$C353,'5th Cycle APR Raw Data-Last'!$Q$3:$Q$1377)</f>
        <v>130</v>
      </c>
      <c r="V353" s="65">
        <f t="shared" si="48"/>
        <v>163</v>
      </c>
      <c r="W353" s="66">
        <f t="shared" si="49"/>
        <v>0.44368600682593856</v>
      </c>
      <c r="X353" s="65">
        <f>VLOOKUP(C353,'5th Cycle APR Raw Data-Last'!$A$3:$S$1377,18,FALSE)</f>
        <v>700</v>
      </c>
      <c r="Y353" s="65">
        <f>SUMIF('5th Cycle APR Raw Data-Last'!$A$3:$A$1377,'5th Cycle Summary-Final2'!$C353,'5th Cycle APR Raw Data-Last'!$S$3:$S$1377)</f>
        <v>167</v>
      </c>
      <c r="Z353" s="65">
        <f t="shared" si="50"/>
        <v>533</v>
      </c>
      <c r="AA353"/>
    </row>
    <row r="354" spans="1:27" s="2" customFormat="1" ht="12.75" customHeight="1" x14ac:dyDescent="0.2">
      <c r="A354" s="2" t="s">
        <v>19</v>
      </c>
      <c r="B354" s="2" t="s">
        <v>13</v>
      </c>
      <c r="C354" s="10" t="s">
        <v>18</v>
      </c>
      <c r="D354" s="65">
        <f>VLOOKUP(C354,'5th Cycle APR Raw Data-Last'!$A$3:$S$1377,6,FALSE)</f>
        <v>32</v>
      </c>
      <c r="E354" s="65">
        <f>SUMIF('5th Cycle APR Raw Data-Last'!$A$3:$A$1377,'5th Cycle Summary-Final2'!$C354,'5th Cycle APR Raw Data-Last'!G$3:G$1377)</f>
        <v>23</v>
      </c>
      <c r="F354" s="65">
        <f>SUMIF('5th Cycle APR Raw Data-Last'!$A$3:$A$1377,'5th Cycle Summary-Final2'!$C354,'5th Cycle APR Raw Data-Last'!H$3:H$1377)</f>
        <v>23</v>
      </c>
      <c r="G354" s="65">
        <f>SUMIF('5th Cycle APR Raw Data-Last'!$A$3:$A$1377,'5th Cycle Summary-Final2'!$C354,'5th Cycle APR Raw Data-Last'!I$3:I$1377)</f>
        <v>0</v>
      </c>
      <c r="H354" s="65">
        <f t="shared" si="51"/>
        <v>9</v>
      </c>
      <c r="I354" s="66">
        <f t="shared" si="52"/>
        <v>0.71875</v>
      </c>
      <c r="J354" s="65">
        <f>VLOOKUP(C354,'5th Cycle APR Raw Data-Last'!$A$3:$S$1377,10,FALSE)</f>
        <v>21</v>
      </c>
      <c r="K354" s="65">
        <f>SUMIF('5th Cycle APR Raw Data-Last'!$A$3:$A$1377,'5th Cycle Summary-Final2'!$C354,'5th Cycle APR Raw Data-Last'!K$3:K$1377)</f>
        <v>19</v>
      </c>
      <c r="L354" s="65">
        <f>SUMIF('5th Cycle APR Raw Data-Last'!$A$3:$A$1377,'5th Cycle Summary-Final2'!$C354,'5th Cycle APR Raw Data-Last'!L$3:L$1377)</f>
        <v>19</v>
      </c>
      <c r="M354" s="65">
        <f>SUMIF('5th Cycle APR Raw Data-Last'!$A$3:$A$1377,'5th Cycle Summary-Final2'!$C354,'5th Cycle APR Raw Data-Last'!M$3:M$1377)</f>
        <v>0</v>
      </c>
      <c r="N354" s="65">
        <f t="shared" si="53"/>
        <v>2</v>
      </c>
      <c r="O354" s="66">
        <f t="shared" si="45"/>
        <v>0.90476190476190477</v>
      </c>
      <c r="P354" s="65">
        <f>VLOOKUP(C354,'5th Cycle APR Raw Data-Last'!$A$3:$S$1377,14,FALSE)</f>
        <v>24</v>
      </c>
      <c r="Q354" s="65">
        <f>SUMIF('5th Cycle APR Raw Data-Last'!$A$3:$A$1377,'5th Cycle Summary-Final2'!$C354,'5th Cycle APR Raw Data-Last'!$O$3:$O$1377)</f>
        <v>92</v>
      </c>
      <c r="R354" s="65">
        <f t="shared" si="46"/>
        <v>0</v>
      </c>
      <c r="S354" s="66">
        <f t="shared" si="47"/>
        <v>3.8333333333333335</v>
      </c>
      <c r="T354" s="65">
        <f>VLOOKUP(C354,'5th Cycle APR Raw Data-Last'!$A$3:$S$1377,16,FALSE)</f>
        <v>59</v>
      </c>
      <c r="U354" s="65">
        <f>SUMIF('5th Cycle APR Raw Data-Last'!$A$3:$A$1377,'5th Cycle Summary-Final2'!$C354,'5th Cycle APR Raw Data-Last'!$Q$3:$Q$1377)</f>
        <v>33</v>
      </c>
      <c r="V354" s="65">
        <f t="shared" si="48"/>
        <v>26</v>
      </c>
      <c r="W354" s="66">
        <f t="shared" si="49"/>
        <v>0.55932203389830504</v>
      </c>
      <c r="X354" s="65">
        <f>VLOOKUP(C354,'5th Cycle APR Raw Data-Last'!$A$3:$S$1377,18,FALSE)</f>
        <v>136</v>
      </c>
      <c r="Y354" s="65">
        <f>SUMIF('5th Cycle APR Raw Data-Last'!$A$3:$A$1377,'5th Cycle Summary-Final2'!$C354,'5th Cycle APR Raw Data-Last'!$S$3:$S$1377)</f>
        <v>167</v>
      </c>
      <c r="Z354" s="65">
        <f t="shared" si="50"/>
        <v>37</v>
      </c>
      <c r="AA354"/>
    </row>
    <row r="355" spans="1:27" s="2" customFormat="1" ht="12.75" customHeight="1" x14ac:dyDescent="0.2">
      <c r="A355" s="2" t="s">
        <v>19</v>
      </c>
      <c r="B355" s="2" t="s">
        <v>13</v>
      </c>
      <c r="C355" s="10" t="s">
        <v>248</v>
      </c>
      <c r="D355" s="65">
        <f>VLOOKUP(C355,'5th Cycle APR Raw Data-Last'!$A$3:$S$1377,6,FALSE)</f>
        <v>1785</v>
      </c>
      <c r="E355" s="65">
        <f>SUMIF('5th Cycle APR Raw Data-Last'!$A$3:$A$1377,'5th Cycle Summary-Final2'!$C355,'5th Cycle APR Raw Data-Last'!G$3:G$1377)</f>
        <v>35</v>
      </c>
      <c r="F355" s="65">
        <f>SUMIF('5th Cycle APR Raw Data-Last'!$A$3:$A$1377,'5th Cycle Summary-Final2'!$C355,'5th Cycle APR Raw Data-Last'!H$3:H$1377)</f>
        <v>35</v>
      </c>
      <c r="G355" s="65">
        <f>SUMIF('5th Cycle APR Raw Data-Last'!$A$3:$A$1377,'5th Cycle Summary-Final2'!$C355,'5th Cycle APR Raw Data-Last'!I$3:I$1377)</f>
        <v>0</v>
      </c>
      <c r="H355" s="65">
        <f t="shared" si="51"/>
        <v>1750</v>
      </c>
      <c r="I355" s="66">
        <f t="shared" si="52"/>
        <v>1.9607843137254902E-2</v>
      </c>
      <c r="J355" s="65">
        <f>VLOOKUP(C355,'5th Cycle APR Raw Data-Last'!$A$3:$S$1377,10,FALSE)</f>
        <v>1240</v>
      </c>
      <c r="K355" s="65">
        <f>SUMIF('5th Cycle APR Raw Data-Last'!$A$3:$A$1377,'5th Cycle Summary-Final2'!$C355,'5th Cycle APR Raw Data-Last'!K$3:K$1377)</f>
        <v>50</v>
      </c>
      <c r="L355" s="65">
        <f>SUMIF('5th Cycle APR Raw Data-Last'!$A$3:$A$1377,'5th Cycle Summary-Final2'!$C355,'5th Cycle APR Raw Data-Last'!L$3:L$1377)</f>
        <v>50</v>
      </c>
      <c r="M355" s="65">
        <f>SUMIF('5th Cycle APR Raw Data-Last'!$A$3:$A$1377,'5th Cycle Summary-Final2'!$C355,'5th Cycle APR Raw Data-Last'!M$3:M$1377)</f>
        <v>0</v>
      </c>
      <c r="N355" s="65">
        <f t="shared" si="53"/>
        <v>1190</v>
      </c>
      <c r="O355" s="66">
        <f t="shared" si="45"/>
        <v>4.0322580645161289E-2</v>
      </c>
      <c r="P355" s="65">
        <f>VLOOKUP(C355,'5th Cycle APR Raw Data-Last'!$A$3:$S$1377,14,FALSE)</f>
        <v>1298</v>
      </c>
      <c r="Q355" s="65">
        <f>SUMIF('5th Cycle APR Raw Data-Last'!$A$3:$A$1377,'5th Cycle Summary-Final2'!$C355,'5th Cycle APR Raw Data-Last'!$O$3:$O$1377)</f>
        <v>103</v>
      </c>
      <c r="R355" s="65">
        <f t="shared" si="46"/>
        <v>1195</v>
      </c>
      <c r="S355" s="66">
        <f t="shared" si="47"/>
        <v>7.9352850539291211E-2</v>
      </c>
      <c r="T355" s="65">
        <f>VLOOKUP(C355,'5th Cycle APR Raw Data-Last'!$A$3:$S$1377,16,FALSE)</f>
        <v>2761</v>
      </c>
      <c r="U355" s="65">
        <f>SUMIF('5th Cycle APR Raw Data-Last'!$A$3:$A$1377,'5th Cycle Summary-Final2'!$C355,'5th Cycle APR Raw Data-Last'!$Q$3:$Q$1377)</f>
        <v>520</v>
      </c>
      <c r="V355" s="65">
        <f t="shared" si="48"/>
        <v>2241</v>
      </c>
      <c r="W355" s="66">
        <f t="shared" si="49"/>
        <v>0.18833755885548714</v>
      </c>
      <c r="X355" s="65">
        <f>VLOOKUP(C355,'5th Cycle APR Raw Data-Last'!$A$3:$S$1377,18,FALSE)</f>
        <v>7084</v>
      </c>
      <c r="Y355" s="65">
        <f>SUMIF('5th Cycle APR Raw Data-Last'!$A$3:$A$1377,'5th Cycle Summary-Final2'!$C355,'5th Cycle APR Raw Data-Last'!$S$3:$S$1377)</f>
        <v>708</v>
      </c>
      <c r="Z355" s="65">
        <f t="shared" si="50"/>
        <v>6376</v>
      </c>
      <c r="AA355"/>
    </row>
    <row r="356" spans="1:27" s="2" customFormat="1" ht="12.75" customHeight="1" x14ac:dyDescent="0.2">
      <c r="A356" s="2" t="s">
        <v>19</v>
      </c>
      <c r="B356" s="2" t="s">
        <v>13</v>
      </c>
      <c r="C356" s="2" t="s">
        <v>1102</v>
      </c>
      <c r="D356" s="65" t="e">
        <f>VLOOKUP(C356,'5th Cycle APR Raw Data-Last'!$A$3:$S$1377,6,FALSE)</f>
        <v>#N/A</v>
      </c>
      <c r="E356" s="65">
        <f>SUMIF('5th Cycle APR Raw Data-Last'!$A$3:$A$1377,'5th Cycle Summary-Final2'!$C356,'5th Cycle APR Raw Data-Last'!G$3:G$1377)</f>
        <v>0</v>
      </c>
      <c r="F356" s="65">
        <f>SUMIF('5th Cycle APR Raw Data-Last'!$A$3:$A$1377,'5th Cycle Summary-Final2'!$C356,'5th Cycle APR Raw Data-Last'!H$3:H$1377)</f>
        <v>0</v>
      </c>
      <c r="G356" s="65">
        <f>SUMIF('5th Cycle APR Raw Data-Last'!$A$3:$A$1377,'5th Cycle Summary-Final2'!$C356,'5th Cycle APR Raw Data-Last'!I$3:I$1377)</f>
        <v>0</v>
      </c>
      <c r="H356" s="65" t="e">
        <f t="shared" si="51"/>
        <v>#N/A</v>
      </c>
      <c r="I356" s="66" t="e">
        <f t="shared" si="52"/>
        <v>#N/A</v>
      </c>
      <c r="J356" s="65" t="e">
        <f>VLOOKUP(C356,'5th Cycle APR Raw Data-Last'!$A$3:$S$1377,10,FALSE)</f>
        <v>#N/A</v>
      </c>
      <c r="K356" s="65">
        <f>SUMIF('5th Cycle APR Raw Data-Last'!$A$3:$A$1377,'5th Cycle Summary-Final2'!$C356,'5th Cycle APR Raw Data-Last'!K$3:K$1377)</f>
        <v>0</v>
      </c>
      <c r="L356" s="65">
        <f>SUMIF('5th Cycle APR Raw Data-Last'!$A$3:$A$1377,'5th Cycle Summary-Final2'!$C356,'5th Cycle APR Raw Data-Last'!L$3:L$1377)</f>
        <v>0</v>
      </c>
      <c r="M356" s="65">
        <f>SUMIF('5th Cycle APR Raw Data-Last'!$A$3:$A$1377,'5th Cycle Summary-Final2'!$C356,'5th Cycle APR Raw Data-Last'!M$3:M$1377)</f>
        <v>0</v>
      </c>
      <c r="N356" s="65" t="e">
        <f t="shared" si="53"/>
        <v>#N/A</v>
      </c>
      <c r="O356" s="66" t="e">
        <f t="shared" si="45"/>
        <v>#N/A</v>
      </c>
      <c r="P356" s="65" t="e">
        <f>VLOOKUP(C356,'5th Cycle APR Raw Data-Last'!$A$3:$S$1377,14,FALSE)</f>
        <v>#N/A</v>
      </c>
      <c r="Q356" s="65">
        <f>SUMIF('5th Cycle APR Raw Data-Last'!$A$3:$A$1377,'5th Cycle Summary-Final2'!$C356,'5th Cycle APR Raw Data-Last'!$O$3:$O$1377)</f>
        <v>0</v>
      </c>
      <c r="R356" s="65" t="e">
        <f t="shared" si="46"/>
        <v>#N/A</v>
      </c>
      <c r="S356" s="66" t="e">
        <f t="shared" si="47"/>
        <v>#N/A</v>
      </c>
      <c r="T356" s="65" t="e">
        <f>VLOOKUP(C356,'5th Cycle APR Raw Data-Last'!$A$3:$S$1377,16,FALSE)</f>
        <v>#N/A</v>
      </c>
      <c r="U356" s="65">
        <f>SUMIF('5th Cycle APR Raw Data-Last'!$A$3:$A$1377,'5th Cycle Summary-Final2'!$C356,'5th Cycle APR Raw Data-Last'!$Q$3:$Q$1377)</f>
        <v>0</v>
      </c>
      <c r="V356" s="65" t="e">
        <f t="shared" si="48"/>
        <v>#N/A</v>
      </c>
      <c r="W356" s="66" t="e">
        <f t="shared" si="49"/>
        <v>#N/A</v>
      </c>
      <c r="X356" s="65" t="e">
        <f>VLOOKUP(C356,'5th Cycle APR Raw Data-Last'!$A$3:$S$1377,18,FALSE)</f>
        <v>#N/A</v>
      </c>
      <c r="Y356" s="65">
        <f>SUMIF('5th Cycle APR Raw Data-Last'!$A$3:$A$1377,'5th Cycle Summary-Final2'!$C356,'5th Cycle APR Raw Data-Last'!$S$3:$S$1377)</f>
        <v>0</v>
      </c>
      <c r="Z356" s="65" t="e">
        <f t="shared" si="50"/>
        <v>#N/A</v>
      </c>
      <c r="AA356"/>
    </row>
    <row r="357" spans="1:27" s="2" customFormat="1" ht="12.75" customHeight="1" x14ac:dyDescent="0.2">
      <c r="A357" s="2" t="s">
        <v>19</v>
      </c>
      <c r="B357" s="2" t="s">
        <v>13</v>
      </c>
      <c r="C357" s="10" t="s">
        <v>288</v>
      </c>
      <c r="D357" s="65">
        <f>VLOOKUP(C357,'5th Cycle APR Raw Data-Last'!$A$3:$S$1377,6,FALSE)</f>
        <v>32</v>
      </c>
      <c r="E357" s="65">
        <f>SUMIF('5th Cycle APR Raw Data-Last'!$A$3:$A$1377,'5th Cycle Summary-Final2'!$C357,'5th Cycle APR Raw Data-Last'!G$3:G$1377)</f>
        <v>9</v>
      </c>
      <c r="F357" s="65">
        <f>SUMIF('5th Cycle APR Raw Data-Last'!$A$3:$A$1377,'5th Cycle Summary-Final2'!$C357,'5th Cycle APR Raw Data-Last'!H$3:H$1377)</f>
        <v>9</v>
      </c>
      <c r="G357" s="65">
        <f>SUMIF('5th Cycle APR Raw Data-Last'!$A$3:$A$1377,'5th Cycle Summary-Final2'!$C357,'5th Cycle APR Raw Data-Last'!I$3:I$1377)</f>
        <v>0</v>
      </c>
      <c r="H357" s="65">
        <f t="shared" si="51"/>
        <v>23</v>
      </c>
      <c r="I357" s="66">
        <f t="shared" si="52"/>
        <v>0.28125</v>
      </c>
      <c r="J357" s="65">
        <f>VLOOKUP(C357,'5th Cycle APR Raw Data-Last'!$A$3:$S$1377,10,FALSE)</f>
        <v>21</v>
      </c>
      <c r="K357" s="65">
        <f>SUMIF('5th Cycle APR Raw Data-Last'!$A$3:$A$1377,'5th Cycle Summary-Final2'!$C357,'5th Cycle APR Raw Data-Last'!K$3:K$1377)</f>
        <v>17</v>
      </c>
      <c r="L357" s="65">
        <f>SUMIF('5th Cycle APR Raw Data-Last'!$A$3:$A$1377,'5th Cycle Summary-Final2'!$C357,'5th Cycle APR Raw Data-Last'!L$3:L$1377)</f>
        <v>14</v>
      </c>
      <c r="M357" s="65">
        <f>SUMIF('5th Cycle APR Raw Data-Last'!$A$3:$A$1377,'5th Cycle Summary-Final2'!$C357,'5th Cycle APR Raw Data-Last'!M$3:M$1377)</f>
        <v>3</v>
      </c>
      <c r="N357" s="65">
        <f t="shared" si="53"/>
        <v>4</v>
      </c>
      <c r="O357" s="66">
        <f t="shared" si="45"/>
        <v>0.80952380952380953</v>
      </c>
      <c r="P357" s="65">
        <f>VLOOKUP(C357,'5th Cycle APR Raw Data-Last'!$A$3:$S$1377,14,FALSE)</f>
        <v>23</v>
      </c>
      <c r="Q357" s="65">
        <f>SUMIF('5th Cycle APR Raw Data-Last'!$A$3:$A$1377,'5th Cycle Summary-Final2'!$C357,'5th Cycle APR Raw Data-Last'!$O$3:$O$1377)</f>
        <v>37</v>
      </c>
      <c r="R357" s="65">
        <f t="shared" si="46"/>
        <v>0</v>
      </c>
      <c r="S357" s="66">
        <f t="shared" si="47"/>
        <v>1.6086956521739131</v>
      </c>
      <c r="T357" s="65">
        <f>VLOOKUP(C357,'5th Cycle APR Raw Data-Last'!$A$3:$S$1377,16,FALSE)</f>
        <v>58</v>
      </c>
      <c r="U357" s="65">
        <f>SUMIF('5th Cycle APR Raw Data-Last'!$A$3:$A$1377,'5th Cycle Summary-Final2'!$C357,'5th Cycle APR Raw Data-Last'!$Q$3:$Q$1377)</f>
        <v>2</v>
      </c>
      <c r="V357" s="65">
        <f t="shared" si="48"/>
        <v>56</v>
      </c>
      <c r="W357" s="66">
        <f t="shared" si="49"/>
        <v>3.4482758620689655E-2</v>
      </c>
      <c r="X357" s="65">
        <f>VLOOKUP(C357,'5th Cycle APR Raw Data-Last'!$A$3:$S$1377,18,FALSE)</f>
        <v>134</v>
      </c>
      <c r="Y357" s="65">
        <f>SUMIF('5th Cycle APR Raw Data-Last'!$A$3:$A$1377,'5th Cycle Summary-Final2'!$C357,'5th Cycle APR Raw Data-Last'!$S$3:$S$1377)</f>
        <v>65</v>
      </c>
      <c r="Z357" s="65">
        <f t="shared" si="50"/>
        <v>83</v>
      </c>
      <c r="AA357"/>
    </row>
    <row r="358" spans="1:27" s="2" customFormat="1" ht="12.75" customHeight="1" x14ac:dyDescent="0.2">
      <c r="A358" s="2" t="s">
        <v>108</v>
      </c>
      <c r="B358" s="2" t="s">
        <v>13</v>
      </c>
      <c r="C358" s="10" t="s">
        <v>107</v>
      </c>
      <c r="D358" s="65">
        <f>VLOOKUP(C358,'5th Cycle APR Raw Data-Last'!$A$3:$S$1377,6,FALSE)</f>
        <v>3</v>
      </c>
      <c r="E358" s="65">
        <f>SUMIF('5th Cycle APR Raw Data-Last'!$A$3:$A$1377,'5th Cycle Summary-Final2'!$C358,'5th Cycle APR Raw Data-Last'!G$3:G$1377)</f>
        <v>0</v>
      </c>
      <c r="F358" s="65">
        <f>SUMIF('5th Cycle APR Raw Data-Last'!$A$3:$A$1377,'5th Cycle Summary-Final2'!$C358,'5th Cycle APR Raw Data-Last'!H$3:H$1377)</f>
        <v>0</v>
      </c>
      <c r="G358" s="65">
        <f>SUMIF('5th Cycle APR Raw Data-Last'!$A$3:$A$1377,'5th Cycle Summary-Final2'!$C358,'5th Cycle APR Raw Data-Last'!I$3:I$1377)</f>
        <v>0</v>
      </c>
      <c r="H358" s="65">
        <f t="shared" si="51"/>
        <v>3</v>
      </c>
      <c r="I358" s="66">
        <f t="shared" si="52"/>
        <v>0</v>
      </c>
      <c r="J358" s="65">
        <f>VLOOKUP(C358,'5th Cycle APR Raw Data-Last'!$A$3:$S$1377,10,FALSE)</f>
        <v>2</v>
      </c>
      <c r="K358" s="65">
        <f>SUMIF('5th Cycle APR Raw Data-Last'!$A$3:$A$1377,'5th Cycle Summary-Final2'!$C358,'5th Cycle APR Raw Data-Last'!K$3:K$1377)</f>
        <v>1</v>
      </c>
      <c r="L358" s="65">
        <f>SUMIF('5th Cycle APR Raw Data-Last'!$A$3:$A$1377,'5th Cycle Summary-Final2'!$C358,'5th Cycle APR Raw Data-Last'!L$3:L$1377)</f>
        <v>1</v>
      </c>
      <c r="M358" s="65">
        <f>SUMIF('5th Cycle APR Raw Data-Last'!$A$3:$A$1377,'5th Cycle Summary-Final2'!$C358,'5th Cycle APR Raw Data-Last'!M$3:M$1377)</f>
        <v>0</v>
      </c>
      <c r="N358" s="65">
        <f t="shared" si="53"/>
        <v>1</v>
      </c>
      <c r="O358" s="66">
        <f t="shared" si="45"/>
        <v>0.5</v>
      </c>
      <c r="P358" s="65">
        <f>VLOOKUP(C358,'5th Cycle APR Raw Data-Last'!$A$3:$S$1377,14,FALSE)</f>
        <v>2</v>
      </c>
      <c r="Q358" s="65">
        <f>SUMIF('5th Cycle APR Raw Data-Last'!$A$3:$A$1377,'5th Cycle Summary-Final2'!$C358,'5th Cycle APR Raw Data-Last'!$O$3:$O$1377)</f>
        <v>1</v>
      </c>
      <c r="R358" s="65">
        <f t="shared" si="46"/>
        <v>1</v>
      </c>
      <c r="S358" s="66">
        <f t="shared" si="47"/>
        <v>0.5</v>
      </c>
      <c r="T358" s="65">
        <f>VLOOKUP(C358,'5th Cycle APR Raw Data-Last'!$A$3:$S$1377,16,FALSE)</f>
        <v>5</v>
      </c>
      <c r="U358" s="65">
        <f>SUMIF('5th Cycle APR Raw Data-Last'!$A$3:$A$1377,'5th Cycle Summary-Final2'!$C358,'5th Cycle APR Raw Data-Last'!$Q$3:$Q$1377)</f>
        <v>0</v>
      </c>
      <c r="V358" s="65">
        <f t="shared" si="48"/>
        <v>5</v>
      </c>
      <c r="W358" s="66">
        <f t="shared" si="49"/>
        <v>0</v>
      </c>
      <c r="X358" s="65">
        <f>VLOOKUP(C358,'5th Cycle APR Raw Data-Last'!$A$3:$S$1377,18,FALSE)</f>
        <v>12</v>
      </c>
      <c r="Y358" s="65">
        <f>SUMIF('5th Cycle APR Raw Data-Last'!$A$3:$A$1377,'5th Cycle Summary-Final2'!$C358,'5th Cycle APR Raw Data-Last'!$S$3:$S$1377)</f>
        <v>2</v>
      </c>
      <c r="Z358" s="65">
        <f t="shared" si="50"/>
        <v>10</v>
      </c>
      <c r="AA358"/>
    </row>
    <row r="359" spans="1:27" s="2" customFormat="1" ht="12.75" customHeight="1" x14ac:dyDescent="0.2">
      <c r="A359" s="2" t="s">
        <v>108</v>
      </c>
      <c r="B359" s="2" t="s">
        <v>13</v>
      </c>
      <c r="C359" s="10" t="s">
        <v>1049</v>
      </c>
      <c r="D359" s="65">
        <f>VLOOKUP(C359,'5th Cycle APR Raw Data-Last'!$A$3:$S$1377,6,FALSE)</f>
        <v>3</v>
      </c>
      <c r="E359" s="65">
        <f>SUMIF('5th Cycle APR Raw Data-Last'!$A$3:$A$1377,'5th Cycle Summary-Final2'!$C359,'5th Cycle APR Raw Data-Last'!G$3:G$1377)</f>
        <v>0</v>
      </c>
      <c r="F359" s="65">
        <f>SUMIF('5th Cycle APR Raw Data-Last'!$A$3:$A$1377,'5th Cycle Summary-Final2'!$C359,'5th Cycle APR Raw Data-Last'!H$3:H$1377)</f>
        <v>0</v>
      </c>
      <c r="G359" s="65">
        <f>SUMIF('5th Cycle APR Raw Data-Last'!$A$3:$A$1377,'5th Cycle Summary-Final2'!$C359,'5th Cycle APR Raw Data-Last'!I$3:I$1377)</f>
        <v>0</v>
      </c>
      <c r="H359" s="65">
        <f t="shared" si="51"/>
        <v>3</v>
      </c>
      <c r="I359" s="66">
        <f t="shared" si="52"/>
        <v>0</v>
      </c>
      <c r="J359" s="65">
        <f>VLOOKUP(C359,'5th Cycle APR Raw Data-Last'!$A$3:$S$1377,10,FALSE)</f>
        <v>2</v>
      </c>
      <c r="K359" s="65">
        <f>SUMIF('5th Cycle APR Raw Data-Last'!$A$3:$A$1377,'5th Cycle Summary-Final2'!$C359,'5th Cycle APR Raw Data-Last'!K$3:K$1377)</f>
        <v>0</v>
      </c>
      <c r="L359" s="65">
        <f>SUMIF('5th Cycle APR Raw Data-Last'!$A$3:$A$1377,'5th Cycle Summary-Final2'!$C359,'5th Cycle APR Raw Data-Last'!L$3:L$1377)</f>
        <v>0</v>
      </c>
      <c r="M359" s="65">
        <f>SUMIF('5th Cycle APR Raw Data-Last'!$A$3:$A$1377,'5th Cycle Summary-Final2'!$C359,'5th Cycle APR Raw Data-Last'!M$3:M$1377)</f>
        <v>0</v>
      </c>
      <c r="N359" s="65">
        <f t="shared" si="53"/>
        <v>2</v>
      </c>
      <c r="O359" s="66">
        <f t="shared" si="45"/>
        <v>0</v>
      </c>
      <c r="P359" s="65">
        <f>VLOOKUP(C359,'5th Cycle APR Raw Data-Last'!$A$3:$S$1377,14,FALSE)</f>
        <v>2</v>
      </c>
      <c r="Q359" s="65">
        <f>SUMIF('5th Cycle APR Raw Data-Last'!$A$3:$A$1377,'5th Cycle Summary-Final2'!$C359,'5th Cycle APR Raw Data-Last'!$O$3:$O$1377)</f>
        <v>1</v>
      </c>
      <c r="R359" s="65">
        <f t="shared" si="46"/>
        <v>1</v>
      </c>
      <c r="S359" s="66">
        <f t="shared" si="47"/>
        <v>0.5</v>
      </c>
      <c r="T359" s="65">
        <f>VLOOKUP(C359,'5th Cycle APR Raw Data-Last'!$A$3:$S$1377,16,FALSE)</f>
        <v>3</v>
      </c>
      <c r="U359" s="65">
        <f>SUMIF('5th Cycle APR Raw Data-Last'!$A$3:$A$1377,'5th Cycle Summary-Final2'!$C359,'5th Cycle APR Raw Data-Last'!$Q$3:$Q$1377)</f>
        <v>0</v>
      </c>
      <c r="V359" s="65">
        <f t="shared" si="48"/>
        <v>3</v>
      </c>
      <c r="W359" s="66">
        <f t="shared" si="49"/>
        <v>0</v>
      </c>
      <c r="X359" s="65">
        <f>VLOOKUP(C359,'5th Cycle APR Raw Data-Last'!$A$3:$S$1377,18,FALSE)</f>
        <v>10</v>
      </c>
      <c r="Y359" s="65">
        <f>SUMIF('5th Cycle APR Raw Data-Last'!$A$3:$A$1377,'5th Cycle Summary-Final2'!$C359,'5th Cycle APR Raw Data-Last'!$S$3:$S$1377)</f>
        <v>1</v>
      </c>
      <c r="Z359" s="65">
        <f t="shared" si="50"/>
        <v>9</v>
      </c>
      <c r="AA359"/>
    </row>
    <row r="360" spans="1:27" s="2" customFormat="1" ht="12.75" customHeight="1" x14ac:dyDescent="0.2">
      <c r="A360" s="2" t="s">
        <v>108</v>
      </c>
      <c r="B360" s="2" t="s">
        <v>13</v>
      </c>
      <c r="C360" s="10" t="s">
        <v>1065</v>
      </c>
      <c r="D360" s="65">
        <f>VLOOKUP(C360,'5th Cycle APR Raw Data-Last'!$A$3:$S$1377,6,FALSE)</f>
        <v>5</v>
      </c>
      <c r="E360" s="65">
        <f>SUMIF('5th Cycle APR Raw Data-Last'!$A$3:$A$1377,'5th Cycle Summary-Final2'!$C360,'5th Cycle APR Raw Data-Last'!G$3:G$1377)</f>
        <v>0</v>
      </c>
      <c r="F360" s="65">
        <f>SUMIF('5th Cycle APR Raw Data-Last'!$A$3:$A$1377,'5th Cycle Summary-Final2'!$C360,'5th Cycle APR Raw Data-Last'!H$3:H$1377)</f>
        <v>0</v>
      </c>
      <c r="G360" s="65">
        <f>SUMIF('5th Cycle APR Raw Data-Last'!$A$3:$A$1377,'5th Cycle Summary-Final2'!$C360,'5th Cycle APR Raw Data-Last'!I$3:I$1377)</f>
        <v>0</v>
      </c>
      <c r="H360" s="65">
        <f t="shared" si="51"/>
        <v>5</v>
      </c>
      <c r="I360" s="66">
        <f t="shared" si="52"/>
        <v>0</v>
      </c>
      <c r="J360" s="65">
        <f>VLOOKUP(C360,'5th Cycle APR Raw Data-Last'!$A$3:$S$1377,10,FALSE)</f>
        <v>3</v>
      </c>
      <c r="K360" s="65">
        <f>SUMIF('5th Cycle APR Raw Data-Last'!$A$3:$A$1377,'5th Cycle Summary-Final2'!$C360,'5th Cycle APR Raw Data-Last'!K$3:K$1377)</f>
        <v>0</v>
      </c>
      <c r="L360" s="65">
        <f>SUMIF('5th Cycle APR Raw Data-Last'!$A$3:$A$1377,'5th Cycle Summary-Final2'!$C360,'5th Cycle APR Raw Data-Last'!L$3:L$1377)</f>
        <v>0</v>
      </c>
      <c r="M360" s="65">
        <f>SUMIF('5th Cycle APR Raw Data-Last'!$A$3:$A$1377,'5th Cycle Summary-Final2'!$C360,'5th Cycle APR Raw Data-Last'!M$3:M$1377)</f>
        <v>0</v>
      </c>
      <c r="N360" s="65">
        <f t="shared" si="53"/>
        <v>3</v>
      </c>
      <c r="O360" s="66">
        <f t="shared" si="45"/>
        <v>0</v>
      </c>
      <c r="P360" s="65">
        <f>VLOOKUP(C360,'5th Cycle APR Raw Data-Last'!$A$3:$S$1377,14,FALSE)</f>
        <v>3</v>
      </c>
      <c r="Q360" s="65">
        <f>SUMIF('5th Cycle APR Raw Data-Last'!$A$3:$A$1377,'5th Cycle Summary-Final2'!$C360,'5th Cycle APR Raw Data-Last'!$O$3:$O$1377)</f>
        <v>0</v>
      </c>
      <c r="R360" s="65">
        <f t="shared" si="46"/>
        <v>3</v>
      </c>
      <c r="S360" s="66">
        <f t="shared" si="47"/>
        <v>0</v>
      </c>
      <c r="T360" s="65">
        <f>VLOOKUP(C360,'5th Cycle APR Raw Data-Last'!$A$3:$S$1377,16,FALSE)</f>
        <v>8</v>
      </c>
      <c r="U360" s="65">
        <f>SUMIF('5th Cycle APR Raw Data-Last'!$A$3:$A$1377,'5th Cycle Summary-Final2'!$C360,'5th Cycle APR Raw Data-Last'!$Q$3:$Q$1377)</f>
        <v>0</v>
      </c>
      <c r="V360" s="65">
        <f t="shared" si="48"/>
        <v>8</v>
      </c>
      <c r="W360" s="66">
        <f t="shared" si="49"/>
        <v>0</v>
      </c>
      <c r="X360" s="65">
        <f>VLOOKUP(C360,'5th Cycle APR Raw Data-Last'!$A$3:$S$1377,18,FALSE)</f>
        <v>19</v>
      </c>
      <c r="Y360" s="65">
        <f>SUMIF('5th Cycle APR Raw Data-Last'!$A$3:$A$1377,'5th Cycle Summary-Final2'!$C360,'5th Cycle APR Raw Data-Last'!$S$3:$S$1377)</f>
        <v>0</v>
      </c>
      <c r="Z360" s="65">
        <f t="shared" si="50"/>
        <v>19</v>
      </c>
      <c r="AA360"/>
    </row>
    <row r="361" spans="1:27" s="2" customFormat="1" ht="12.75" customHeight="1" x14ac:dyDescent="0.2">
      <c r="A361" s="2" t="s">
        <v>108</v>
      </c>
      <c r="B361" s="2" t="s">
        <v>13</v>
      </c>
      <c r="C361" s="10" t="s">
        <v>205</v>
      </c>
      <c r="D361" s="65">
        <f>VLOOKUP(C361,'5th Cycle APR Raw Data-Last'!$A$3:$S$1377,6,FALSE)</f>
        <v>11</v>
      </c>
      <c r="E361" s="65">
        <f>SUMIF('5th Cycle APR Raw Data-Last'!$A$3:$A$1377,'5th Cycle Summary-Final2'!$C361,'5th Cycle APR Raw Data-Last'!G$3:G$1377)</f>
        <v>0</v>
      </c>
      <c r="F361" s="65">
        <f>SUMIF('5th Cycle APR Raw Data-Last'!$A$3:$A$1377,'5th Cycle Summary-Final2'!$C361,'5th Cycle APR Raw Data-Last'!H$3:H$1377)</f>
        <v>0</v>
      </c>
      <c r="G361" s="65">
        <f>SUMIF('5th Cycle APR Raw Data-Last'!$A$3:$A$1377,'5th Cycle Summary-Final2'!$C361,'5th Cycle APR Raw Data-Last'!I$3:I$1377)</f>
        <v>0</v>
      </c>
      <c r="H361" s="65">
        <f t="shared" si="51"/>
        <v>11</v>
      </c>
      <c r="I361" s="66">
        <f t="shared" si="52"/>
        <v>0</v>
      </c>
      <c r="J361" s="65">
        <f>VLOOKUP(C361,'5th Cycle APR Raw Data-Last'!$A$3:$S$1377,10,FALSE)</f>
        <v>7</v>
      </c>
      <c r="K361" s="65">
        <f>SUMIF('5th Cycle APR Raw Data-Last'!$A$3:$A$1377,'5th Cycle Summary-Final2'!$C361,'5th Cycle APR Raw Data-Last'!K$3:K$1377)</f>
        <v>0</v>
      </c>
      <c r="L361" s="65">
        <f>SUMIF('5th Cycle APR Raw Data-Last'!$A$3:$A$1377,'5th Cycle Summary-Final2'!$C361,'5th Cycle APR Raw Data-Last'!L$3:L$1377)</f>
        <v>0</v>
      </c>
      <c r="M361" s="65">
        <f>SUMIF('5th Cycle APR Raw Data-Last'!$A$3:$A$1377,'5th Cycle Summary-Final2'!$C361,'5th Cycle APR Raw Data-Last'!M$3:M$1377)</f>
        <v>0</v>
      </c>
      <c r="N361" s="65">
        <f t="shared" si="53"/>
        <v>7</v>
      </c>
      <c r="O361" s="66">
        <f t="shared" si="45"/>
        <v>0</v>
      </c>
      <c r="P361" s="65">
        <f>VLOOKUP(C361,'5th Cycle APR Raw Data-Last'!$A$3:$S$1377,14,FALSE)</f>
        <v>8</v>
      </c>
      <c r="Q361" s="65">
        <f>SUMIF('5th Cycle APR Raw Data-Last'!$A$3:$A$1377,'5th Cycle Summary-Final2'!$C361,'5th Cycle APR Raw Data-Last'!$O$3:$O$1377)</f>
        <v>0</v>
      </c>
      <c r="R361" s="65">
        <f t="shared" si="46"/>
        <v>8</v>
      </c>
      <c r="S361" s="66">
        <f t="shared" si="47"/>
        <v>0</v>
      </c>
      <c r="T361" s="65">
        <f>VLOOKUP(C361,'5th Cycle APR Raw Data-Last'!$A$3:$S$1377,16,FALSE)</f>
        <v>19</v>
      </c>
      <c r="U361" s="65">
        <f>SUMIF('5th Cycle APR Raw Data-Last'!$A$3:$A$1377,'5th Cycle Summary-Final2'!$C361,'5th Cycle APR Raw Data-Last'!$Q$3:$Q$1377)</f>
        <v>1</v>
      </c>
      <c r="V361" s="65">
        <f t="shared" si="48"/>
        <v>18</v>
      </c>
      <c r="W361" s="66">
        <f t="shared" si="49"/>
        <v>5.2631578947368418E-2</v>
      </c>
      <c r="X361" s="65">
        <f>VLOOKUP(C361,'5th Cycle APR Raw Data-Last'!$A$3:$S$1377,18,FALSE)</f>
        <v>45</v>
      </c>
      <c r="Y361" s="65">
        <f>SUMIF('5th Cycle APR Raw Data-Last'!$A$3:$A$1377,'5th Cycle Summary-Final2'!$C361,'5th Cycle APR Raw Data-Last'!$S$3:$S$1377)</f>
        <v>1</v>
      </c>
      <c r="Z361" s="65">
        <f t="shared" si="50"/>
        <v>44</v>
      </c>
      <c r="AA361"/>
    </row>
    <row r="362" spans="1:27" s="2" customFormat="1" ht="12.75" customHeight="1" x14ac:dyDescent="0.2">
      <c r="A362" s="2" t="s">
        <v>108</v>
      </c>
      <c r="B362" s="2" t="s">
        <v>13</v>
      </c>
      <c r="C362" s="10" t="s">
        <v>328</v>
      </c>
      <c r="D362" s="65">
        <f>VLOOKUP(C362,'5th Cycle APR Raw Data-Last'!$A$3:$S$1377,6,FALSE)</f>
        <v>25</v>
      </c>
      <c r="E362" s="65">
        <f>SUMIF('5th Cycle APR Raw Data-Last'!$A$3:$A$1377,'5th Cycle Summary-Final2'!$C362,'5th Cycle APR Raw Data-Last'!G$3:G$1377)</f>
        <v>0</v>
      </c>
      <c r="F362" s="65">
        <f>SUMIF('5th Cycle APR Raw Data-Last'!$A$3:$A$1377,'5th Cycle Summary-Final2'!$C362,'5th Cycle APR Raw Data-Last'!H$3:H$1377)</f>
        <v>0</v>
      </c>
      <c r="G362" s="65">
        <f>SUMIF('5th Cycle APR Raw Data-Last'!$A$3:$A$1377,'5th Cycle Summary-Final2'!$C362,'5th Cycle APR Raw Data-Last'!I$3:I$1377)</f>
        <v>0</v>
      </c>
      <c r="H362" s="65">
        <f t="shared" si="51"/>
        <v>25</v>
      </c>
      <c r="I362" s="66">
        <f t="shared" si="52"/>
        <v>0</v>
      </c>
      <c r="J362" s="65">
        <f>VLOOKUP(C362,'5th Cycle APR Raw Data-Last'!$A$3:$S$1377,10,FALSE)</f>
        <v>17</v>
      </c>
      <c r="K362" s="65">
        <f>SUMIF('5th Cycle APR Raw Data-Last'!$A$3:$A$1377,'5th Cycle Summary-Final2'!$C362,'5th Cycle APR Raw Data-Last'!K$3:K$1377)</f>
        <v>0</v>
      </c>
      <c r="L362" s="65">
        <f>SUMIF('5th Cycle APR Raw Data-Last'!$A$3:$A$1377,'5th Cycle Summary-Final2'!$C362,'5th Cycle APR Raw Data-Last'!L$3:L$1377)</f>
        <v>0</v>
      </c>
      <c r="M362" s="65">
        <f>SUMIF('5th Cycle APR Raw Data-Last'!$A$3:$A$1377,'5th Cycle Summary-Final2'!$C362,'5th Cycle APR Raw Data-Last'!M$3:M$1377)</f>
        <v>0</v>
      </c>
      <c r="N362" s="65">
        <f t="shared" si="53"/>
        <v>17</v>
      </c>
      <c r="O362" s="66">
        <f t="shared" si="45"/>
        <v>0</v>
      </c>
      <c r="P362" s="65">
        <f>VLOOKUP(C362,'5th Cycle APR Raw Data-Last'!$A$3:$S$1377,14,FALSE)</f>
        <v>18</v>
      </c>
      <c r="Q362" s="65">
        <f>SUMIF('5th Cycle APR Raw Data-Last'!$A$3:$A$1377,'5th Cycle Summary-Final2'!$C362,'5th Cycle APR Raw Data-Last'!$O$3:$O$1377)</f>
        <v>5</v>
      </c>
      <c r="R362" s="65">
        <f t="shared" si="46"/>
        <v>13</v>
      </c>
      <c r="S362" s="66">
        <f t="shared" si="47"/>
        <v>0.27777777777777779</v>
      </c>
      <c r="T362" s="65">
        <f>VLOOKUP(C362,'5th Cycle APR Raw Data-Last'!$A$3:$S$1377,16,FALSE)</f>
        <v>43</v>
      </c>
      <c r="U362" s="65">
        <f>SUMIF('5th Cycle APR Raw Data-Last'!$A$3:$A$1377,'5th Cycle Summary-Final2'!$C362,'5th Cycle APR Raw Data-Last'!$Q$3:$Q$1377)</f>
        <v>0</v>
      </c>
      <c r="V362" s="65">
        <f t="shared" si="48"/>
        <v>43</v>
      </c>
      <c r="W362" s="66">
        <f t="shared" si="49"/>
        <v>0</v>
      </c>
      <c r="X362" s="65">
        <f>VLOOKUP(C362,'5th Cycle APR Raw Data-Last'!$A$3:$S$1377,18,FALSE)</f>
        <v>103</v>
      </c>
      <c r="Y362" s="65">
        <f>SUMIF('5th Cycle APR Raw Data-Last'!$A$3:$A$1377,'5th Cycle Summary-Final2'!$C362,'5th Cycle APR Raw Data-Last'!$S$3:$S$1377)</f>
        <v>5</v>
      </c>
      <c r="Z362" s="65">
        <f t="shared" si="50"/>
        <v>98</v>
      </c>
      <c r="AA362"/>
    </row>
    <row r="363" spans="1:27" s="2" customFormat="1" ht="12.75" customHeight="1" x14ac:dyDescent="0.2">
      <c r="A363" s="2" t="s">
        <v>42</v>
      </c>
      <c r="B363" s="2" t="s">
        <v>8</v>
      </c>
      <c r="C363" s="10" t="s">
        <v>41</v>
      </c>
      <c r="D363" s="65">
        <f>VLOOKUP(C363,'5th Cycle APR Raw Data-Last'!$A$3:$S$1377,6,FALSE)</f>
        <v>94</v>
      </c>
      <c r="E363" s="65">
        <f>SUMIF('5th Cycle APR Raw Data-Last'!$A$3:$A$1377,'5th Cycle Summary-Final2'!$C363,'5th Cycle APR Raw Data-Last'!G$3:G$1377)</f>
        <v>1</v>
      </c>
      <c r="F363" s="65">
        <f>SUMIF('5th Cycle APR Raw Data-Last'!$A$3:$A$1377,'5th Cycle Summary-Final2'!$C363,'5th Cycle APR Raw Data-Last'!H$3:H$1377)</f>
        <v>1</v>
      </c>
      <c r="G363" s="65">
        <f>SUMIF('5th Cycle APR Raw Data-Last'!$A$3:$A$1377,'5th Cycle Summary-Final2'!$C363,'5th Cycle APR Raw Data-Last'!I$3:I$1377)</f>
        <v>0</v>
      </c>
      <c r="H363" s="65">
        <f t="shared" si="51"/>
        <v>93</v>
      </c>
      <c r="I363" s="66">
        <f t="shared" si="52"/>
        <v>1.0638297872340425E-2</v>
      </c>
      <c r="J363" s="65">
        <f>VLOOKUP(C363,'5th Cycle APR Raw Data-Last'!$A$3:$S$1377,10,FALSE)</f>
        <v>54</v>
      </c>
      <c r="K363" s="65">
        <f>SUMIF('5th Cycle APR Raw Data-Last'!$A$3:$A$1377,'5th Cycle Summary-Final2'!$C363,'5th Cycle APR Raw Data-Last'!K$3:K$1377)</f>
        <v>3</v>
      </c>
      <c r="L363" s="65">
        <f>SUMIF('5th Cycle APR Raw Data-Last'!$A$3:$A$1377,'5th Cycle Summary-Final2'!$C363,'5th Cycle APR Raw Data-Last'!L$3:L$1377)</f>
        <v>3</v>
      </c>
      <c r="M363" s="65">
        <f>SUMIF('5th Cycle APR Raw Data-Last'!$A$3:$A$1377,'5th Cycle Summary-Final2'!$C363,'5th Cycle APR Raw Data-Last'!M$3:M$1377)</f>
        <v>0</v>
      </c>
      <c r="N363" s="65">
        <f t="shared" si="53"/>
        <v>51</v>
      </c>
      <c r="O363" s="66">
        <f t="shared" si="45"/>
        <v>5.5555555555555552E-2</v>
      </c>
      <c r="P363" s="65">
        <f>VLOOKUP(C363,'5th Cycle APR Raw Data-Last'!$A$3:$S$1377,14,FALSE)</f>
        <v>56</v>
      </c>
      <c r="Q363" s="65">
        <f>SUMIF('5th Cycle APR Raw Data-Last'!$A$3:$A$1377,'5th Cycle Summary-Final2'!$C363,'5th Cycle APR Raw Data-Last'!$O$3:$O$1377)</f>
        <v>0</v>
      </c>
      <c r="R363" s="65">
        <f t="shared" si="46"/>
        <v>56</v>
      </c>
      <c r="S363" s="66">
        <f t="shared" si="47"/>
        <v>0</v>
      </c>
      <c r="T363" s="65">
        <f>VLOOKUP(C363,'5th Cycle APR Raw Data-Last'!$A$3:$S$1377,16,FALSE)</f>
        <v>123</v>
      </c>
      <c r="U363" s="65">
        <f>SUMIF('5th Cycle APR Raw Data-Last'!$A$3:$A$1377,'5th Cycle Summary-Final2'!$C363,'5th Cycle APR Raw Data-Last'!$Q$3:$Q$1377)</f>
        <v>15</v>
      </c>
      <c r="V363" s="65">
        <f t="shared" si="48"/>
        <v>108</v>
      </c>
      <c r="W363" s="66">
        <f t="shared" si="49"/>
        <v>0.12195121951219512</v>
      </c>
      <c r="X363" s="65">
        <f>VLOOKUP(C363,'5th Cycle APR Raw Data-Last'!$A$3:$S$1377,18,FALSE)</f>
        <v>327</v>
      </c>
      <c r="Y363" s="65">
        <f>SUMIF('5th Cycle APR Raw Data-Last'!$A$3:$A$1377,'5th Cycle Summary-Final2'!$C363,'5th Cycle APR Raw Data-Last'!$S$3:$S$1377)</f>
        <v>19</v>
      </c>
      <c r="Z363" s="65">
        <f t="shared" si="50"/>
        <v>308</v>
      </c>
      <c r="AA363"/>
    </row>
    <row r="364" spans="1:27" s="2" customFormat="1" ht="12.75" customHeight="1" x14ac:dyDescent="0.2">
      <c r="A364" s="2" t="s">
        <v>42</v>
      </c>
      <c r="B364" s="2" t="s">
        <v>8</v>
      </c>
      <c r="C364" s="10" t="s">
        <v>106</v>
      </c>
      <c r="D364" s="65">
        <f>VLOOKUP(C364,'5th Cycle APR Raw Data-Last'!$A$3:$S$1377,6,FALSE)</f>
        <v>50</v>
      </c>
      <c r="E364" s="65">
        <f>SUMIF('5th Cycle APR Raw Data-Last'!$A$3:$A$1377,'5th Cycle Summary-Final2'!$C364,'5th Cycle APR Raw Data-Last'!G$3:G$1377)</f>
        <v>0</v>
      </c>
      <c r="F364" s="65">
        <f>SUMIF('5th Cycle APR Raw Data-Last'!$A$3:$A$1377,'5th Cycle Summary-Final2'!$C364,'5th Cycle APR Raw Data-Last'!H$3:H$1377)</f>
        <v>0</v>
      </c>
      <c r="G364" s="65">
        <f>SUMIF('5th Cycle APR Raw Data-Last'!$A$3:$A$1377,'5th Cycle Summary-Final2'!$C364,'5th Cycle APR Raw Data-Last'!I$3:I$1377)</f>
        <v>0</v>
      </c>
      <c r="H364" s="65">
        <f t="shared" si="51"/>
        <v>50</v>
      </c>
      <c r="I364" s="66">
        <f t="shared" si="52"/>
        <v>0</v>
      </c>
      <c r="J364" s="65">
        <f>VLOOKUP(C364,'5th Cycle APR Raw Data-Last'!$A$3:$S$1377,10,FALSE)</f>
        <v>24</v>
      </c>
      <c r="K364" s="65">
        <f>SUMIF('5th Cycle APR Raw Data-Last'!$A$3:$A$1377,'5th Cycle Summary-Final2'!$C364,'5th Cycle APR Raw Data-Last'!K$3:K$1377)</f>
        <v>54</v>
      </c>
      <c r="L364" s="65">
        <f>SUMIF('5th Cycle APR Raw Data-Last'!$A$3:$A$1377,'5th Cycle Summary-Final2'!$C364,'5th Cycle APR Raw Data-Last'!L$3:L$1377)</f>
        <v>54</v>
      </c>
      <c r="M364" s="65">
        <f>SUMIF('5th Cycle APR Raw Data-Last'!$A$3:$A$1377,'5th Cycle Summary-Final2'!$C364,'5th Cycle APR Raw Data-Last'!M$3:M$1377)</f>
        <v>0</v>
      </c>
      <c r="N364" s="65">
        <f t="shared" si="53"/>
        <v>0</v>
      </c>
      <c r="O364" s="66">
        <f t="shared" si="45"/>
        <v>2.25</v>
      </c>
      <c r="P364" s="65">
        <f>VLOOKUP(C364,'5th Cycle APR Raw Data-Last'!$A$3:$S$1377,14,FALSE)</f>
        <v>30</v>
      </c>
      <c r="Q364" s="65">
        <f>SUMIF('5th Cycle APR Raw Data-Last'!$A$3:$A$1377,'5th Cycle Summary-Final2'!$C364,'5th Cycle APR Raw Data-Last'!$O$3:$O$1377)</f>
        <v>59</v>
      </c>
      <c r="R364" s="65">
        <f t="shared" si="46"/>
        <v>0</v>
      </c>
      <c r="S364" s="66">
        <f t="shared" si="47"/>
        <v>1.9666666666666666</v>
      </c>
      <c r="T364" s="65">
        <f>VLOOKUP(C364,'5th Cycle APR Raw Data-Last'!$A$3:$S$1377,16,FALSE)</f>
        <v>93</v>
      </c>
      <c r="U364" s="65">
        <f>SUMIF('5th Cycle APR Raw Data-Last'!$A$3:$A$1377,'5th Cycle Summary-Final2'!$C364,'5th Cycle APR Raw Data-Last'!$Q$3:$Q$1377)</f>
        <v>147</v>
      </c>
      <c r="V364" s="65">
        <f t="shared" si="48"/>
        <v>0</v>
      </c>
      <c r="W364" s="66">
        <f t="shared" si="49"/>
        <v>1.5806451612903225</v>
      </c>
      <c r="X364" s="65">
        <f>VLOOKUP(C364,'5th Cycle APR Raw Data-Last'!$A$3:$S$1377,18,FALSE)</f>
        <v>197</v>
      </c>
      <c r="Y364" s="65">
        <f>SUMIF('5th Cycle APR Raw Data-Last'!$A$3:$A$1377,'5th Cycle Summary-Final2'!$C364,'5th Cycle APR Raw Data-Last'!$S$3:$S$1377)</f>
        <v>260</v>
      </c>
      <c r="Z364" s="65">
        <f t="shared" si="50"/>
        <v>50</v>
      </c>
      <c r="AA364"/>
    </row>
    <row r="365" spans="1:27" s="2" customFormat="1" ht="12.75" customHeight="1" x14ac:dyDescent="0.2">
      <c r="A365" s="2" t="s">
        <v>42</v>
      </c>
      <c r="B365" s="2" t="s">
        <v>8</v>
      </c>
      <c r="C365" s="10" t="s">
        <v>1004</v>
      </c>
      <c r="D365" s="65">
        <f>VLOOKUP(C365,'5th Cycle APR Raw Data-Last'!$A$3:$S$1377,6,FALSE)</f>
        <v>779</v>
      </c>
      <c r="E365" s="65">
        <f>SUMIF('5th Cycle APR Raw Data-Last'!$A$3:$A$1377,'5th Cycle Summary-Final2'!$C365,'5th Cycle APR Raw Data-Last'!G$3:G$1377)</f>
        <v>0</v>
      </c>
      <c r="F365" s="65">
        <f>SUMIF('5th Cycle APR Raw Data-Last'!$A$3:$A$1377,'5th Cycle Summary-Final2'!$C365,'5th Cycle APR Raw Data-Last'!H$3:H$1377)</f>
        <v>0</v>
      </c>
      <c r="G365" s="65">
        <f>SUMIF('5th Cycle APR Raw Data-Last'!$A$3:$A$1377,'5th Cycle Summary-Final2'!$C365,'5th Cycle APR Raw Data-Last'!I$3:I$1377)</f>
        <v>0</v>
      </c>
      <c r="H365" s="65">
        <f t="shared" si="51"/>
        <v>779</v>
      </c>
      <c r="I365" s="66">
        <f t="shared" si="52"/>
        <v>0</v>
      </c>
      <c r="J365" s="65">
        <f>VLOOKUP(C365,'5th Cycle APR Raw Data-Last'!$A$3:$S$1377,10,FALSE)</f>
        <v>404</v>
      </c>
      <c r="K365" s="65">
        <f>SUMIF('5th Cycle APR Raw Data-Last'!$A$3:$A$1377,'5th Cycle Summary-Final2'!$C365,'5th Cycle APR Raw Data-Last'!K$3:K$1377)</f>
        <v>0</v>
      </c>
      <c r="L365" s="65">
        <f>SUMIF('5th Cycle APR Raw Data-Last'!$A$3:$A$1377,'5th Cycle Summary-Final2'!$C365,'5th Cycle APR Raw Data-Last'!L$3:L$1377)</f>
        <v>0</v>
      </c>
      <c r="M365" s="65">
        <f>SUMIF('5th Cycle APR Raw Data-Last'!$A$3:$A$1377,'5th Cycle Summary-Final2'!$C365,'5th Cycle APR Raw Data-Last'!M$3:M$1377)</f>
        <v>0</v>
      </c>
      <c r="N365" s="65">
        <f t="shared" si="53"/>
        <v>404</v>
      </c>
      <c r="O365" s="66">
        <f t="shared" si="45"/>
        <v>0</v>
      </c>
      <c r="P365" s="65">
        <f>VLOOKUP(C365,'5th Cycle APR Raw Data-Last'!$A$3:$S$1377,14,FALSE)</f>
        <v>456</v>
      </c>
      <c r="Q365" s="65">
        <f>SUMIF('5th Cycle APR Raw Data-Last'!$A$3:$A$1377,'5th Cycle Summary-Final2'!$C365,'5th Cycle APR Raw Data-Last'!$O$3:$O$1377)</f>
        <v>360</v>
      </c>
      <c r="R365" s="65">
        <f t="shared" si="46"/>
        <v>96</v>
      </c>
      <c r="S365" s="66">
        <f t="shared" si="47"/>
        <v>0.78947368421052633</v>
      </c>
      <c r="T365" s="65">
        <f>VLOOKUP(C365,'5th Cycle APR Raw Data-Last'!$A$3:$S$1377,16,FALSE)</f>
        <v>1461</v>
      </c>
      <c r="U365" s="65">
        <f>SUMIF('5th Cycle APR Raw Data-Last'!$A$3:$A$1377,'5th Cycle Summary-Final2'!$C365,'5th Cycle APR Raw Data-Last'!$Q$3:$Q$1377)</f>
        <v>1402</v>
      </c>
      <c r="V365" s="65">
        <f t="shared" si="48"/>
        <v>59</v>
      </c>
      <c r="W365" s="66">
        <f t="shared" si="49"/>
        <v>0.95961670088980155</v>
      </c>
      <c r="X365" s="65">
        <f>VLOOKUP(C365,'5th Cycle APR Raw Data-Last'!$A$3:$S$1377,18,FALSE)</f>
        <v>3100</v>
      </c>
      <c r="Y365" s="65">
        <f>SUMIF('5th Cycle APR Raw Data-Last'!$A$3:$A$1377,'5th Cycle Summary-Final2'!$C365,'5th Cycle APR Raw Data-Last'!$S$3:$S$1377)</f>
        <v>1762</v>
      </c>
      <c r="Z365" s="65">
        <f t="shared" si="50"/>
        <v>1338</v>
      </c>
      <c r="AA365"/>
    </row>
    <row r="366" spans="1:27" s="2" customFormat="1" ht="12.75" customHeight="1" x14ac:dyDescent="0.2">
      <c r="A366" s="2" t="s">
        <v>42</v>
      </c>
      <c r="B366" s="2" t="s">
        <v>8</v>
      </c>
      <c r="C366" s="10" t="s">
        <v>967</v>
      </c>
      <c r="D366" s="65">
        <f>VLOOKUP(C366,'5th Cycle APR Raw Data-Last'!$A$3:$S$1377,6,FALSE)</f>
        <v>26</v>
      </c>
      <c r="E366" s="65">
        <f>SUMIF('5th Cycle APR Raw Data-Last'!$A$3:$A$1377,'5th Cycle Summary-Final2'!$C366,'5th Cycle APR Raw Data-Last'!G$3:G$1377)</f>
        <v>4</v>
      </c>
      <c r="F366" s="65">
        <f>SUMIF('5th Cycle APR Raw Data-Last'!$A$3:$A$1377,'5th Cycle Summary-Final2'!$C366,'5th Cycle APR Raw Data-Last'!H$3:H$1377)</f>
        <v>4</v>
      </c>
      <c r="G366" s="65">
        <f>SUMIF('5th Cycle APR Raw Data-Last'!$A$3:$A$1377,'5th Cycle Summary-Final2'!$C366,'5th Cycle APR Raw Data-Last'!I$3:I$1377)</f>
        <v>0</v>
      </c>
      <c r="H366" s="65">
        <f t="shared" si="51"/>
        <v>22</v>
      </c>
      <c r="I366" s="66">
        <f t="shared" si="52"/>
        <v>0.15384615384615385</v>
      </c>
      <c r="J366" s="65">
        <f>VLOOKUP(C366,'5th Cycle APR Raw Data-Last'!$A$3:$S$1377,10,FALSE)</f>
        <v>15</v>
      </c>
      <c r="K366" s="65">
        <f>SUMIF('5th Cycle APR Raw Data-Last'!$A$3:$A$1377,'5th Cycle Summary-Final2'!$C366,'5th Cycle APR Raw Data-Last'!K$3:K$1377)</f>
        <v>38</v>
      </c>
      <c r="L366" s="65">
        <f>SUMIF('5th Cycle APR Raw Data-Last'!$A$3:$A$1377,'5th Cycle Summary-Final2'!$C366,'5th Cycle APR Raw Data-Last'!L$3:L$1377)</f>
        <v>32</v>
      </c>
      <c r="M366" s="65">
        <f>SUMIF('5th Cycle APR Raw Data-Last'!$A$3:$A$1377,'5th Cycle Summary-Final2'!$C366,'5th Cycle APR Raw Data-Last'!M$3:M$1377)</f>
        <v>6</v>
      </c>
      <c r="N366" s="65">
        <f t="shared" si="53"/>
        <v>0</v>
      </c>
      <c r="O366" s="66">
        <f t="shared" si="45"/>
        <v>2.5333333333333332</v>
      </c>
      <c r="P366" s="65">
        <f>VLOOKUP(C366,'5th Cycle APR Raw Data-Last'!$A$3:$S$1377,14,FALSE)</f>
        <v>19</v>
      </c>
      <c r="Q366" s="65">
        <f>SUMIF('5th Cycle APR Raw Data-Last'!$A$3:$A$1377,'5th Cycle Summary-Final2'!$C366,'5th Cycle APR Raw Data-Last'!$O$3:$O$1377)</f>
        <v>19</v>
      </c>
      <c r="R366" s="65">
        <f t="shared" si="46"/>
        <v>0</v>
      </c>
      <c r="S366" s="66">
        <f t="shared" si="47"/>
        <v>1</v>
      </c>
      <c r="T366" s="65">
        <f>VLOOKUP(C366,'5th Cycle APR Raw Data-Last'!$A$3:$S$1377,16,FALSE)</f>
        <v>43</v>
      </c>
      <c r="U366" s="65">
        <f>SUMIF('5th Cycle APR Raw Data-Last'!$A$3:$A$1377,'5th Cycle Summary-Final2'!$C366,'5th Cycle APR Raw Data-Last'!$Q$3:$Q$1377)</f>
        <v>46</v>
      </c>
      <c r="V366" s="65">
        <f t="shared" si="48"/>
        <v>0</v>
      </c>
      <c r="W366" s="66">
        <f t="shared" si="49"/>
        <v>1.069767441860465</v>
      </c>
      <c r="X366" s="65">
        <f>VLOOKUP(C366,'5th Cycle APR Raw Data-Last'!$A$3:$S$1377,18,FALSE)</f>
        <v>103</v>
      </c>
      <c r="Y366" s="65">
        <f>SUMIF('5th Cycle APR Raw Data-Last'!$A$3:$A$1377,'5th Cycle Summary-Final2'!$C366,'5th Cycle APR Raw Data-Last'!$S$3:$S$1377)</f>
        <v>107</v>
      </c>
      <c r="Z366" s="65">
        <f t="shared" si="50"/>
        <v>22</v>
      </c>
      <c r="AA366"/>
    </row>
    <row r="367" spans="1:27" s="2" customFormat="1" ht="12.75" customHeight="1" x14ac:dyDescent="0.2">
      <c r="A367" s="2" t="s">
        <v>42</v>
      </c>
      <c r="B367" s="2" t="s">
        <v>8</v>
      </c>
      <c r="C367" s="10" t="s">
        <v>298</v>
      </c>
      <c r="D367" s="65">
        <f>VLOOKUP(C367,'5th Cycle APR Raw Data-Last'!$A$3:$S$1377,6,FALSE)</f>
        <v>147</v>
      </c>
      <c r="E367" s="65">
        <f>SUMIF('5th Cycle APR Raw Data-Last'!$A$3:$A$1377,'5th Cycle Summary-Final2'!$C367,'5th Cycle APR Raw Data-Last'!G$3:G$1377)</f>
        <v>0</v>
      </c>
      <c r="F367" s="65">
        <f>SUMIF('5th Cycle APR Raw Data-Last'!$A$3:$A$1377,'5th Cycle Summary-Final2'!$C367,'5th Cycle APR Raw Data-Last'!H$3:H$1377)</f>
        <v>0</v>
      </c>
      <c r="G367" s="65">
        <f>SUMIF('5th Cycle APR Raw Data-Last'!$A$3:$A$1377,'5th Cycle Summary-Final2'!$C367,'5th Cycle APR Raw Data-Last'!I$3:I$1377)</f>
        <v>0</v>
      </c>
      <c r="H367" s="65">
        <f t="shared" si="51"/>
        <v>147</v>
      </c>
      <c r="I367" s="66">
        <f t="shared" si="52"/>
        <v>0</v>
      </c>
      <c r="J367" s="65">
        <f>VLOOKUP(C367,'5th Cycle APR Raw Data-Last'!$A$3:$S$1377,10,FALSE)</f>
        <v>57</v>
      </c>
      <c r="K367" s="65">
        <f>SUMIF('5th Cycle APR Raw Data-Last'!$A$3:$A$1377,'5th Cycle Summary-Final2'!$C367,'5th Cycle APR Raw Data-Last'!K$3:K$1377)</f>
        <v>0</v>
      </c>
      <c r="L367" s="65">
        <f>SUMIF('5th Cycle APR Raw Data-Last'!$A$3:$A$1377,'5th Cycle Summary-Final2'!$C367,'5th Cycle APR Raw Data-Last'!L$3:L$1377)</f>
        <v>0</v>
      </c>
      <c r="M367" s="65">
        <f>SUMIF('5th Cycle APR Raw Data-Last'!$A$3:$A$1377,'5th Cycle Summary-Final2'!$C367,'5th Cycle APR Raw Data-Last'!M$3:M$1377)</f>
        <v>0</v>
      </c>
      <c r="N367" s="65">
        <f t="shared" si="53"/>
        <v>57</v>
      </c>
      <c r="O367" s="66">
        <f t="shared" si="45"/>
        <v>0</v>
      </c>
      <c r="P367" s="65">
        <f>VLOOKUP(C367,'5th Cycle APR Raw Data-Last'!$A$3:$S$1377,14,FALSE)</f>
        <v>60</v>
      </c>
      <c r="Q367" s="65">
        <f>SUMIF('5th Cycle APR Raw Data-Last'!$A$3:$A$1377,'5th Cycle Summary-Final2'!$C367,'5th Cycle APR Raw Data-Last'!$O$3:$O$1377)</f>
        <v>0</v>
      </c>
      <c r="R367" s="65">
        <f t="shared" si="46"/>
        <v>60</v>
      </c>
      <c r="S367" s="66">
        <f t="shared" si="47"/>
        <v>0</v>
      </c>
      <c r="T367" s="65">
        <f>VLOOKUP(C367,'5th Cycle APR Raw Data-Last'!$A$3:$S$1377,16,FALSE)</f>
        <v>241</v>
      </c>
      <c r="U367" s="65">
        <f>SUMIF('5th Cycle APR Raw Data-Last'!$A$3:$A$1377,'5th Cycle Summary-Final2'!$C367,'5th Cycle APR Raw Data-Last'!$Q$3:$Q$1377)</f>
        <v>79</v>
      </c>
      <c r="V367" s="65">
        <f t="shared" si="48"/>
        <v>162</v>
      </c>
      <c r="W367" s="66">
        <f t="shared" si="49"/>
        <v>0.32780082987551867</v>
      </c>
      <c r="X367" s="65">
        <f>VLOOKUP(C367,'5th Cycle APR Raw Data-Last'!$A$3:$S$1377,18,FALSE)</f>
        <v>505</v>
      </c>
      <c r="Y367" s="65">
        <f>SUMIF('5th Cycle APR Raw Data-Last'!$A$3:$A$1377,'5th Cycle Summary-Final2'!$C367,'5th Cycle APR Raw Data-Last'!$S$3:$S$1377)</f>
        <v>79</v>
      </c>
      <c r="Z367" s="65">
        <f t="shared" si="50"/>
        <v>426</v>
      </c>
      <c r="AA367"/>
    </row>
    <row r="368" spans="1:27" s="2" customFormat="1" ht="12.75" customHeight="1" x14ac:dyDescent="0.2">
      <c r="A368" s="2" t="s">
        <v>42</v>
      </c>
      <c r="B368" s="2" t="s">
        <v>8</v>
      </c>
      <c r="C368" s="10" t="s">
        <v>313</v>
      </c>
      <c r="D368" s="65">
        <f>VLOOKUP(C368,'5th Cycle APR Raw Data-Last'!$A$3:$S$1377,6,FALSE)</f>
        <v>287</v>
      </c>
      <c r="E368" s="65">
        <f>SUMIF('5th Cycle APR Raw Data-Last'!$A$3:$A$1377,'5th Cycle Summary-Final2'!$C368,'5th Cycle APR Raw Data-Last'!G$3:G$1377)</f>
        <v>14</v>
      </c>
      <c r="F368" s="65">
        <f>SUMIF('5th Cycle APR Raw Data-Last'!$A$3:$A$1377,'5th Cycle Summary-Final2'!$C368,'5th Cycle APR Raw Data-Last'!H$3:H$1377)</f>
        <v>14</v>
      </c>
      <c r="G368" s="65">
        <f>SUMIF('5th Cycle APR Raw Data-Last'!$A$3:$A$1377,'5th Cycle Summary-Final2'!$C368,'5th Cycle APR Raw Data-Last'!I$3:I$1377)</f>
        <v>0</v>
      </c>
      <c r="H368" s="65">
        <f t="shared" si="51"/>
        <v>273</v>
      </c>
      <c r="I368" s="66">
        <f t="shared" si="52"/>
        <v>4.878048780487805E-2</v>
      </c>
      <c r="J368" s="65">
        <f>VLOOKUP(C368,'5th Cycle APR Raw Data-Last'!$A$3:$S$1377,10,FALSE)</f>
        <v>134</v>
      </c>
      <c r="K368" s="65">
        <f>SUMIF('5th Cycle APR Raw Data-Last'!$A$3:$A$1377,'5th Cycle Summary-Final2'!$C368,'5th Cycle APR Raw Data-Last'!K$3:K$1377)</f>
        <v>26</v>
      </c>
      <c r="L368" s="65">
        <f>SUMIF('5th Cycle APR Raw Data-Last'!$A$3:$A$1377,'5th Cycle Summary-Final2'!$C368,'5th Cycle APR Raw Data-Last'!L$3:L$1377)</f>
        <v>24</v>
      </c>
      <c r="M368" s="65">
        <f>SUMIF('5th Cycle APR Raw Data-Last'!$A$3:$A$1377,'5th Cycle Summary-Final2'!$C368,'5th Cycle APR Raw Data-Last'!M$3:M$1377)</f>
        <v>2</v>
      </c>
      <c r="N368" s="65">
        <f t="shared" si="53"/>
        <v>108</v>
      </c>
      <c r="O368" s="66">
        <f t="shared" si="45"/>
        <v>0.19402985074626866</v>
      </c>
      <c r="P368" s="65">
        <f>VLOOKUP(C368,'5th Cycle APR Raw Data-Last'!$A$3:$S$1377,14,FALSE)</f>
        <v>173</v>
      </c>
      <c r="Q368" s="65">
        <f>SUMIF('5th Cycle APR Raw Data-Last'!$A$3:$A$1377,'5th Cycle Summary-Final2'!$C368,'5th Cycle APR Raw Data-Last'!$O$3:$O$1377)</f>
        <v>532</v>
      </c>
      <c r="R368" s="65">
        <f t="shared" si="46"/>
        <v>0</v>
      </c>
      <c r="S368" s="66">
        <f t="shared" si="47"/>
        <v>3.0751445086705202</v>
      </c>
      <c r="T368" s="65">
        <f>VLOOKUP(C368,'5th Cycle APR Raw Data-Last'!$A$3:$S$1377,16,FALSE)</f>
        <v>490</v>
      </c>
      <c r="U368" s="65">
        <f>SUMIF('5th Cycle APR Raw Data-Last'!$A$3:$A$1377,'5th Cycle Summary-Final2'!$C368,'5th Cycle APR Raw Data-Last'!$Q$3:$Q$1377)</f>
        <v>452</v>
      </c>
      <c r="V368" s="65">
        <f t="shared" si="48"/>
        <v>38</v>
      </c>
      <c r="W368" s="66">
        <f t="shared" si="49"/>
        <v>0.92244897959183669</v>
      </c>
      <c r="X368" s="65">
        <f>VLOOKUP(C368,'5th Cycle APR Raw Data-Last'!$A$3:$S$1377,18,FALSE)</f>
        <v>1084</v>
      </c>
      <c r="Y368" s="65">
        <f>SUMIF('5th Cycle APR Raw Data-Last'!$A$3:$A$1377,'5th Cycle Summary-Final2'!$C368,'5th Cycle APR Raw Data-Last'!$S$3:$S$1377)</f>
        <v>1024</v>
      </c>
      <c r="Z368" s="65">
        <f t="shared" si="50"/>
        <v>419</v>
      </c>
      <c r="AA368"/>
    </row>
    <row r="369" spans="1:27" s="2" customFormat="1" ht="12.75" customHeight="1" x14ac:dyDescent="0.2">
      <c r="A369" s="2" t="s">
        <v>42</v>
      </c>
      <c r="B369" s="2" t="s">
        <v>8</v>
      </c>
      <c r="C369" s="10" t="s">
        <v>1023</v>
      </c>
      <c r="D369" s="65">
        <f>VLOOKUP(C369,'5th Cycle APR Raw Data-Last'!$A$3:$S$1377,6,FALSE)</f>
        <v>283</v>
      </c>
      <c r="E369" s="65">
        <f>SUMIF('5th Cycle APR Raw Data-Last'!$A$3:$A$1377,'5th Cycle Summary-Final2'!$C369,'5th Cycle APR Raw Data-Last'!G$3:G$1377)</f>
        <v>0</v>
      </c>
      <c r="F369" s="65">
        <f>SUMIF('5th Cycle APR Raw Data-Last'!$A$3:$A$1377,'5th Cycle Summary-Final2'!$C369,'5th Cycle APR Raw Data-Last'!H$3:H$1377)</f>
        <v>0</v>
      </c>
      <c r="G369" s="65">
        <f>SUMIF('5th Cycle APR Raw Data-Last'!$A$3:$A$1377,'5th Cycle Summary-Final2'!$C369,'5th Cycle APR Raw Data-Last'!I$3:I$1377)</f>
        <v>0</v>
      </c>
      <c r="H369" s="65">
        <f t="shared" si="51"/>
        <v>283</v>
      </c>
      <c r="I369" s="66">
        <f t="shared" si="52"/>
        <v>0</v>
      </c>
      <c r="J369" s="65">
        <f>VLOOKUP(C369,'5th Cycle APR Raw Data-Last'!$A$3:$S$1377,10,FALSE)</f>
        <v>178</v>
      </c>
      <c r="K369" s="65">
        <f>SUMIF('5th Cycle APR Raw Data-Last'!$A$3:$A$1377,'5th Cycle Summary-Final2'!$C369,'5th Cycle APR Raw Data-Last'!K$3:K$1377)</f>
        <v>0</v>
      </c>
      <c r="L369" s="65">
        <f>SUMIF('5th Cycle APR Raw Data-Last'!$A$3:$A$1377,'5th Cycle Summary-Final2'!$C369,'5th Cycle APR Raw Data-Last'!L$3:L$1377)</f>
        <v>0</v>
      </c>
      <c r="M369" s="65">
        <f>SUMIF('5th Cycle APR Raw Data-Last'!$A$3:$A$1377,'5th Cycle Summary-Final2'!$C369,'5th Cycle APR Raw Data-Last'!M$3:M$1377)</f>
        <v>0</v>
      </c>
      <c r="N369" s="65">
        <f t="shared" si="53"/>
        <v>178</v>
      </c>
      <c r="O369" s="66">
        <f t="shared" si="45"/>
        <v>0</v>
      </c>
      <c r="P369" s="65">
        <f>VLOOKUP(C369,'5th Cycle APR Raw Data-Last'!$A$3:$S$1377,14,FALSE)</f>
        <v>211</v>
      </c>
      <c r="Q369" s="65">
        <f>SUMIF('5th Cycle APR Raw Data-Last'!$A$3:$A$1377,'5th Cycle Summary-Final2'!$C369,'5th Cycle APR Raw Data-Last'!$O$3:$O$1377)</f>
        <v>0</v>
      </c>
      <c r="R369" s="65">
        <f t="shared" si="46"/>
        <v>211</v>
      </c>
      <c r="S369" s="66">
        <f t="shared" si="47"/>
        <v>0</v>
      </c>
      <c r="T369" s="65">
        <f>VLOOKUP(C369,'5th Cycle APR Raw Data-Last'!$A$3:$S$1377,16,FALSE)</f>
        <v>690</v>
      </c>
      <c r="U369" s="65">
        <f>SUMIF('5th Cycle APR Raw Data-Last'!$A$3:$A$1377,'5th Cycle Summary-Final2'!$C369,'5th Cycle APR Raw Data-Last'!$Q$3:$Q$1377)</f>
        <v>91</v>
      </c>
      <c r="V369" s="65">
        <f t="shared" si="48"/>
        <v>599</v>
      </c>
      <c r="W369" s="66">
        <f t="shared" si="49"/>
        <v>0.13188405797101449</v>
      </c>
      <c r="X369" s="65">
        <f>VLOOKUP(C369,'5th Cycle APR Raw Data-Last'!$A$3:$S$1377,18,FALSE)</f>
        <v>1362</v>
      </c>
      <c r="Y369" s="65">
        <f>SUMIF('5th Cycle APR Raw Data-Last'!$A$3:$A$1377,'5th Cycle Summary-Final2'!$C369,'5th Cycle APR Raw Data-Last'!$S$3:$S$1377)</f>
        <v>91</v>
      </c>
      <c r="Z369" s="65">
        <f t="shared" si="50"/>
        <v>1271</v>
      </c>
      <c r="AA369"/>
    </row>
    <row r="370" spans="1:27" s="2" customFormat="1" ht="12.75" customHeight="1" x14ac:dyDescent="0.2">
      <c r="A370" s="2" t="s">
        <v>81</v>
      </c>
      <c r="B370" s="2" t="s">
        <v>8</v>
      </c>
      <c r="C370" s="10" t="s">
        <v>80</v>
      </c>
      <c r="D370" s="65">
        <f>VLOOKUP(C370,'5th Cycle APR Raw Data-Last'!$A$3:$S$1377,6,FALSE)</f>
        <v>39</v>
      </c>
      <c r="E370" s="65">
        <f>SUMIF('5th Cycle APR Raw Data-Last'!$A$3:$A$1377,'5th Cycle Summary-Final2'!$C370,'5th Cycle APR Raw Data-Last'!G$3:G$1377)</f>
        <v>25</v>
      </c>
      <c r="F370" s="65">
        <f>SUMIF('5th Cycle APR Raw Data-Last'!$A$3:$A$1377,'5th Cycle Summary-Final2'!$C370,'5th Cycle APR Raw Data-Last'!H$3:H$1377)</f>
        <v>25</v>
      </c>
      <c r="G370" s="65">
        <f>SUMIF('5th Cycle APR Raw Data-Last'!$A$3:$A$1377,'5th Cycle Summary-Final2'!$C370,'5th Cycle APR Raw Data-Last'!I$3:I$1377)</f>
        <v>0</v>
      </c>
      <c r="H370" s="65">
        <f t="shared" si="51"/>
        <v>14</v>
      </c>
      <c r="I370" s="66">
        <f t="shared" si="52"/>
        <v>0.64102564102564108</v>
      </c>
      <c r="J370" s="65">
        <f>VLOOKUP(C370,'5th Cycle APR Raw Data-Last'!$A$3:$S$1377,10,FALSE)</f>
        <v>29</v>
      </c>
      <c r="K370" s="65">
        <f>SUMIF('5th Cycle APR Raw Data-Last'!$A$3:$A$1377,'5th Cycle Summary-Final2'!$C370,'5th Cycle APR Raw Data-Last'!K$3:K$1377)</f>
        <v>7</v>
      </c>
      <c r="L370" s="65">
        <f>SUMIF('5th Cycle APR Raw Data-Last'!$A$3:$A$1377,'5th Cycle Summary-Final2'!$C370,'5th Cycle APR Raw Data-Last'!L$3:L$1377)</f>
        <v>7</v>
      </c>
      <c r="M370" s="65">
        <f>SUMIF('5th Cycle APR Raw Data-Last'!$A$3:$A$1377,'5th Cycle Summary-Final2'!$C370,'5th Cycle APR Raw Data-Last'!M$3:M$1377)</f>
        <v>0</v>
      </c>
      <c r="N370" s="65">
        <f t="shared" si="53"/>
        <v>22</v>
      </c>
      <c r="O370" s="66">
        <f t="shared" si="45"/>
        <v>0.2413793103448276</v>
      </c>
      <c r="P370" s="65">
        <f>VLOOKUP(C370,'5th Cycle APR Raw Data-Last'!$A$3:$S$1377,14,FALSE)</f>
        <v>31</v>
      </c>
      <c r="Q370" s="65">
        <f>SUMIF('5th Cycle APR Raw Data-Last'!$A$3:$A$1377,'5th Cycle Summary-Final2'!$C370,'5th Cycle APR Raw Data-Last'!$O$3:$O$1377)</f>
        <v>5</v>
      </c>
      <c r="R370" s="65">
        <f t="shared" si="46"/>
        <v>26</v>
      </c>
      <c r="S370" s="66">
        <f t="shared" si="47"/>
        <v>0.16129032258064516</v>
      </c>
      <c r="T370" s="65">
        <f>VLOOKUP(C370,'5th Cycle APR Raw Data-Last'!$A$3:$S$1377,16,FALSE)</f>
        <v>122</v>
      </c>
      <c r="U370" s="65">
        <f>SUMIF('5th Cycle APR Raw Data-Last'!$A$3:$A$1377,'5th Cycle Summary-Final2'!$C370,'5th Cycle APR Raw Data-Last'!$Q$3:$Q$1377)</f>
        <v>35</v>
      </c>
      <c r="V370" s="65">
        <f t="shared" si="48"/>
        <v>87</v>
      </c>
      <c r="W370" s="66">
        <f t="shared" si="49"/>
        <v>0.28688524590163933</v>
      </c>
      <c r="X370" s="65">
        <f>VLOOKUP(C370,'5th Cycle APR Raw Data-Last'!$A$3:$S$1377,18,FALSE)</f>
        <v>221</v>
      </c>
      <c r="Y370" s="65">
        <f>SUMIF('5th Cycle APR Raw Data-Last'!$A$3:$A$1377,'5th Cycle Summary-Final2'!$C370,'5th Cycle APR Raw Data-Last'!$S$3:$S$1377)</f>
        <v>72</v>
      </c>
      <c r="Z370" s="65">
        <f t="shared" si="50"/>
        <v>149</v>
      </c>
      <c r="AA370"/>
    </row>
    <row r="371" spans="1:27" s="2" customFormat="1" ht="12.75" customHeight="1" x14ac:dyDescent="0.2">
      <c r="A371" s="2" t="s">
        <v>81</v>
      </c>
      <c r="B371" s="2" t="s">
        <v>8</v>
      </c>
      <c r="C371" s="10" t="s">
        <v>943</v>
      </c>
      <c r="D371" s="65">
        <f>VLOOKUP(C371,'5th Cycle APR Raw Data-Last'!$A$3:$S$1377,6,FALSE)</f>
        <v>35</v>
      </c>
      <c r="E371" s="65">
        <f>SUMIF('5th Cycle APR Raw Data-Last'!$A$3:$A$1377,'5th Cycle Summary-Final2'!$C371,'5th Cycle APR Raw Data-Last'!G$3:G$1377)</f>
        <v>4</v>
      </c>
      <c r="F371" s="65">
        <f>SUMIF('5th Cycle APR Raw Data-Last'!$A$3:$A$1377,'5th Cycle Summary-Final2'!$C371,'5th Cycle APR Raw Data-Last'!H$3:H$1377)</f>
        <v>4</v>
      </c>
      <c r="G371" s="65">
        <f>SUMIF('5th Cycle APR Raw Data-Last'!$A$3:$A$1377,'5th Cycle Summary-Final2'!$C371,'5th Cycle APR Raw Data-Last'!I$3:I$1377)</f>
        <v>0</v>
      </c>
      <c r="H371" s="65">
        <f t="shared" si="51"/>
        <v>31</v>
      </c>
      <c r="I371" s="66">
        <f t="shared" si="52"/>
        <v>0.11428571428571428</v>
      </c>
      <c r="J371" s="65">
        <f>VLOOKUP(C371,'5th Cycle APR Raw Data-Last'!$A$3:$S$1377,10,FALSE)</f>
        <v>18</v>
      </c>
      <c r="K371" s="65">
        <f>SUMIF('5th Cycle APR Raw Data-Last'!$A$3:$A$1377,'5th Cycle Summary-Final2'!$C371,'5th Cycle APR Raw Data-Last'!K$3:K$1377)</f>
        <v>13</v>
      </c>
      <c r="L371" s="65">
        <f>SUMIF('5th Cycle APR Raw Data-Last'!$A$3:$A$1377,'5th Cycle Summary-Final2'!$C371,'5th Cycle APR Raw Data-Last'!L$3:L$1377)</f>
        <v>3</v>
      </c>
      <c r="M371" s="65">
        <f>SUMIF('5th Cycle APR Raw Data-Last'!$A$3:$A$1377,'5th Cycle Summary-Final2'!$C371,'5th Cycle APR Raw Data-Last'!M$3:M$1377)</f>
        <v>10</v>
      </c>
      <c r="N371" s="65">
        <f t="shared" si="53"/>
        <v>5</v>
      </c>
      <c r="O371" s="66">
        <f t="shared" si="45"/>
        <v>0.72222222222222221</v>
      </c>
      <c r="P371" s="65">
        <f>VLOOKUP(C371,'5th Cycle APR Raw Data-Last'!$A$3:$S$1377,14,FALSE)</f>
        <v>18</v>
      </c>
      <c r="Q371" s="65">
        <f>SUMIF('5th Cycle APR Raw Data-Last'!$A$3:$A$1377,'5th Cycle Summary-Final2'!$C371,'5th Cycle APR Raw Data-Last'!$O$3:$O$1377)</f>
        <v>11</v>
      </c>
      <c r="R371" s="65">
        <f t="shared" si="46"/>
        <v>7</v>
      </c>
      <c r="S371" s="66">
        <f t="shared" si="47"/>
        <v>0.61111111111111116</v>
      </c>
      <c r="T371" s="65">
        <f>VLOOKUP(C371,'5th Cycle APR Raw Data-Last'!$A$3:$S$1377,16,FALSE)</f>
        <v>66</v>
      </c>
      <c r="U371" s="65">
        <f>SUMIF('5th Cycle APR Raw Data-Last'!$A$3:$A$1377,'5th Cycle Summary-Final2'!$C371,'5th Cycle APR Raw Data-Last'!$Q$3:$Q$1377)</f>
        <v>38</v>
      </c>
      <c r="V371" s="65">
        <f t="shared" si="48"/>
        <v>28</v>
      </c>
      <c r="W371" s="66">
        <f t="shared" si="49"/>
        <v>0.5757575757575758</v>
      </c>
      <c r="X371" s="65">
        <f>VLOOKUP(C371,'5th Cycle APR Raw Data-Last'!$A$3:$S$1377,18,FALSE)</f>
        <v>137</v>
      </c>
      <c r="Y371" s="65">
        <f>SUMIF('5th Cycle APR Raw Data-Last'!$A$3:$A$1377,'5th Cycle Summary-Final2'!$C371,'5th Cycle APR Raw Data-Last'!$S$3:$S$1377)</f>
        <v>66</v>
      </c>
      <c r="Z371" s="65">
        <f t="shared" si="50"/>
        <v>71</v>
      </c>
      <c r="AA371"/>
    </row>
    <row r="372" spans="1:27" s="2" customFormat="1" ht="12.75" customHeight="1" x14ac:dyDescent="0.2">
      <c r="A372" s="2" t="s">
        <v>81</v>
      </c>
      <c r="B372" s="2" t="s">
        <v>8</v>
      </c>
      <c r="C372" s="10" t="s">
        <v>146</v>
      </c>
      <c r="D372" s="65">
        <f>VLOOKUP(C372,'5th Cycle APR Raw Data-Last'!$A$3:$S$1377,6,FALSE)</f>
        <v>31</v>
      </c>
      <c r="E372" s="65">
        <f>SUMIF('5th Cycle APR Raw Data-Last'!$A$3:$A$1377,'5th Cycle Summary-Final2'!$C372,'5th Cycle APR Raw Data-Last'!G$3:G$1377)</f>
        <v>12</v>
      </c>
      <c r="F372" s="65">
        <f>SUMIF('5th Cycle APR Raw Data-Last'!$A$3:$A$1377,'5th Cycle Summary-Final2'!$C372,'5th Cycle APR Raw Data-Last'!H$3:H$1377)</f>
        <v>12</v>
      </c>
      <c r="G372" s="65">
        <f>SUMIF('5th Cycle APR Raw Data-Last'!$A$3:$A$1377,'5th Cycle Summary-Final2'!$C372,'5th Cycle APR Raw Data-Last'!I$3:I$1377)</f>
        <v>0</v>
      </c>
      <c r="H372" s="65">
        <f t="shared" si="51"/>
        <v>19</v>
      </c>
      <c r="I372" s="66">
        <f t="shared" si="52"/>
        <v>0.38709677419354838</v>
      </c>
      <c r="J372" s="65">
        <f>VLOOKUP(C372,'5th Cycle APR Raw Data-Last'!$A$3:$S$1377,10,FALSE)</f>
        <v>24</v>
      </c>
      <c r="K372" s="65">
        <f>SUMIF('5th Cycle APR Raw Data-Last'!$A$3:$A$1377,'5th Cycle Summary-Final2'!$C372,'5th Cycle APR Raw Data-Last'!K$3:K$1377)</f>
        <v>21</v>
      </c>
      <c r="L372" s="65">
        <f>SUMIF('5th Cycle APR Raw Data-Last'!$A$3:$A$1377,'5th Cycle Summary-Final2'!$C372,'5th Cycle APR Raw Data-Last'!L$3:L$1377)</f>
        <v>21</v>
      </c>
      <c r="M372" s="65">
        <f>SUMIF('5th Cycle APR Raw Data-Last'!$A$3:$A$1377,'5th Cycle Summary-Final2'!$C372,'5th Cycle APR Raw Data-Last'!M$3:M$1377)</f>
        <v>0</v>
      </c>
      <c r="N372" s="65">
        <f t="shared" si="53"/>
        <v>3</v>
      </c>
      <c r="O372" s="66">
        <f t="shared" si="45"/>
        <v>0.875</v>
      </c>
      <c r="P372" s="65">
        <f>VLOOKUP(C372,'5th Cycle APR Raw Data-Last'!$A$3:$S$1377,14,FALSE)</f>
        <v>26</v>
      </c>
      <c r="Q372" s="65">
        <f>SUMIF('5th Cycle APR Raw Data-Last'!$A$3:$A$1377,'5th Cycle Summary-Final2'!$C372,'5th Cycle APR Raw Data-Last'!$O$3:$O$1377)</f>
        <v>42</v>
      </c>
      <c r="R372" s="65">
        <f t="shared" si="46"/>
        <v>0</v>
      </c>
      <c r="S372" s="66">
        <f t="shared" si="47"/>
        <v>1.6153846153846154</v>
      </c>
      <c r="T372" s="65">
        <f>VLOOKUP(C372,'5th Cycle APR Raw Data-Last'!$A$3:$S$1377,16,FALSE)</f>
        <v>76</v>
      </c>
      <c r="U372" s="65">
        <f>SUMIF('5th Cycle APR Raw Data-Last'!$A$3:$A$1377,'5th Cycle Summary-Final2'!$C372,'5th Cycle APR Raw Data-Last'!$Q$3:$Q$1377)</f>
        <v>110</v>
      </c>
      <c r="V372" s="65">
        <f t="shared" si="48"/>
        <v>0</v>
      </c>
      <c r="W372" s="66">
        <f t="shared" si="49"/>
        <v>1.4473684210526316</v>
      </c>
      <c r="X372" s="65">
        <f>VLOOKUP(C372,'5th Cycle APR Raw Data-Last'!$A$3:$S$1377,18,FALSE)</f>
        <v>157</v>
      </c>
      <c r="Y372" s="65">
        <f>SUMIF('5th Cycle APR Raw Data-Last'!$A$3:$A$1377,'5th Cycle Summary-Final2'!$C372,'5th Cycle APR Raw Data-Last'!$S$3:$S$1377)</f>
        <v>185</v>
      </c>
      <c r="Z372" s="65">
        <f t="shared" si="50"/>
        <v>22</v>
      </c>
      <c r="AA372"/>
    </row>
    <row r="373" spans="1:27" s="2" customFormat="1" ht="12.75" customHeight="1" x14ac:dyDescent="0.2">
      <c r="A373" s="2" t="s">
        <v>81</v>
      </c>
      <c r="B373" s="2" t="s">
        <v>8</v>
      </c>
      <c r="C373" s="10" t="s">
        <v>234</v>
      </c>
      <c r="D373" s="65">
        <f>VLOOKUP(C373,'5th Cycle APR Raw Data-Last'!$A$3:$S$1377,6,FALSE)</f>
        <v>199</v>
      </c>
      <c r="E373" s="65">
        <f>SUMIF('5th Cycle APR Raw Data-Last'!$A$3:$A$1377,'5th Cycle Summary-Final2'!$C373,'5th Cycle APR Raw Data-Last'!G$3:G$1377)</f>
        <v>9</v>
      </c>
      <c r="F373" s="65">
        <f>SUMIF('5th Cycle APR Raw Data-Last'!$A$3:$A$1377,'5th Cycle Summary-Final2'!$C373,'5th Cycle APR Raw Data-Last'!H$3:H$1377)</f>
        <v>9</v>
      </c>
      <c r="G373" s="65">
        <f>SUMIF('5th Cycle APR Raw Data-Last'!$A$3:$A$1377,'5th Cycle Summary-Final2'!$C373,'5th Cycle APR Raw Data-Last'!I$3:I$1377)</f>
        <v>0</v>
      </c>
      <c r="H373" s="65">
        <f t="shared" si="51"/>
        <v>190</v>
      </c>
      <c r="I373" s="66">
        <f t="shared" si="52"/>
        <v>4.5226130653266333E-2</v>
      </c>
      <c r="J373" s="65">
        <f>VLOOKUP(C373,'5th Cycle APR Raw Data-Last'!$A$3:$S$1377,10,FALSE)</f>
        <v>103</v>
      </c>
      <c r="K373" s="65">
        <f>SUMIF('5th Cycle APR Raw Data-Last'!$A$3:$A$1377,'5th Cycle Summary-Final2'!$C373,'5th Cycle APR Raw Data-Last'!K$3:K$1377)</f>
        <v>14</v>
      </c>
      <c r="L373" s="65">
        <f>SUMIF('5th Cycle APR Raw Data-Last'!$A$3:$A$1377,'5th Cycle Summary-Final2'!$C373,'5th Cycle APR Raw Data-Last'!L$3:L$1377)</f>
        <v>14</v>
      </c>
      <c r="M373" s="65">
        <f>SUMIF('5th Cycle APR Raw Data-Last'!$A$3:$A$1377,'5th Cycle Summary-Final2'!$C373,'5th Cycle APR Raw Data-Last'!M$3:M$1377)</f>
        <v>0</v>
      </c>
      <c r="N373" s="65">
        <f t="shared" si="53"/>
        <v>89</v>
      </c>
      <c r="O373" s="66">
        <f t="shared" si="45"/>
        <v>0.13592233009708737</v>
      </c>
      <c r="P373" s="65">
        <f>VLOOKUP(C373,'5th Cycle APR Raw Data-Last'!$A$3:$S$1377,14,FALSE)</f>
        <v>121</v>
      </c>
      <c r="Q373" s="65">
        <f>SUMIF('5th Cycle APR Raw Data-Last'!$A$3:$A$1377,'5th Cycle Summary-Final2'!$C373,'5th Cycle APR Raw Data-Last'!$O$3:$O$1377)</f>
        <v>24</v>
      </c>
      <c r="R373" s="65">
        <f t="shared" si="46"/>
        <v>97</v>
      </c>
      <c r="S373" s="66">
        <f t="shared" si="47"/>
        <v>0.19834710743801653</v>
      </c>
      <c r="T373" s="65">
        <f>VLOOKUP(C373,'5th Cycle APR Raw Data-Last'!$A$3:$S$1377,16,FALSE)</f>
        <v>322</v>
      </c>
      <c r="U373" s="65">
        <f>SUMIF('5th Cycle APR Raw Data-Last'!$A$3:$A$1377,'5th Cycle Summary-Final2'!$C373,'5th Cycle APR Raw Data-Last'!$Q$3:$Q$1377)</f>
        <v>591</v>
      </c>
      <c r="V373" s="65">
        <f t="shared" si="48"/>
        <v>0</v>
      </c>
      <c r="W373" s="66">
        <f t="shared" si="49"/>
        <v>1.8354037267080745</v>
      </c>
      <c r="X373" s="65">
        <f>VLOOKUP(C373,'5th Cycle APR Raw Data-Last'!$A$3:$S$1377,18,FALSE)</f>
        <v>745</v>
      </c>
      <c r="Y373" s="65">
        <f>SUMIF('5th Cycle APR Raw Data-Last'!$A$3:$A$1377,'5th Cycle Summary-Final2'!$C373,'5th Cycle APR Raw Data-Last'!$S$3:$S$1377)</f>
        <v>638</v>
      </c>
      <c r="Z373" s="65">
        <f t="shared" si="50"/>
        <v>376</v>
      </c>
      <c r="AA373"/>
    </row>
    <row r="374" spans="1:27" s="2" customFormat="1" ht="12.75" customHeight="1" x14ac:dyDescent="0.2">
      <c r="A374" s="2" t="s">
        <v>81</v>
      </c>
      <c r="B374" s="2" t="s">
        <v>8</v>
      </c>
      <c r="C374" s="10" t="s">
        <v>255</v>
      </c>
      <c r="D374" s="65">
        <f>VLOOKUP(C374,'5th Cycle APR Raw Data-Last'!$A$3:$S$1377,6,FALSE)</f>
        <v>181</v>
      </c>
      <c r="E374" s="65">
        <f>SUMIF('5th Cycle APR Raw Data-Last'!$A$3:$A$1377,'5th Cycle Summary-Final2'!$C374,'5th Cycle APR Raw Data-Last'!G$3:G$1377)</f>
        <v>0</v>
      </c>
      <c r="F374" s="65">
        <f>SUMIF('5th Cycle APR Raw Data-Last'!$A$3:$A$1377,'5th Cycle Summary-Final2'!$C374,'5th Cycle APR Raw Data-Last'!H$3:H$1377)</f>
        <v>0</v>
      </c>
      <c r="G374" s="65">
        <f>SUMIF('5th Cycle APR Raw Data-Last'!$A$3:$A$1377,'5th Cycle Summary-Final2'!$C374,'5th Cycle APR Raw Data-Last'!I$3:I$1377)</f>
        <v>0</v>
      </c>
      <c r="H374" s="65">
        <f t="shared" si="51"/>
        <v>181</v>
      </c>
      <c r="I374" s="66">
        <f t="shared" si="52"/>
        <v>0</v>
      </c>
      <c r="J374" s="65">
        <f>VLOOKUP(C374,'5th Cycle APR Raw Data-Last'!$A$3:$S$1377,10,FALSE)</f>
        <v>107</v>
      </c>
      <c r="K374" s="65">
        <f>SUMIF('5th Cycle APR Raw Data-Last'!$A$3:$A$1377,'5th Cycle Summary-Final2'!$C374,'5th Cycle APR Raw Data-Last'!K$3:K$1377)</f>
        <v>0</v>
      </c>
      <c r="L374" s="65">
        <f>SUMIF('5th Cycle APR Raw Data-Last'!$A$3:$A$1377,'5th Cycle Summary-Final2'!$C374,'5th Cycle APR Raw Data-Last'!L$3:L$1377)</f>
        <v>0</v>
      </c>
      <c r="M374" s="65">
        <f>SUMIF('5th Cycle APR Raw Data-Last'!$A$3:$A$1377,'5th Cycle Summary-Final2'!$C374,'5th Cycle APR Raw Data-Last'!M$3:M$1377)</f>
        <v>0</v>
      </c>
      <c r="N374" s="65">
        <f t="shared" si="53"/>
        <v>107</v>
      </c>
      <c r="O374" s="66">
        <f t="shared" si="45"/>
        <v>0</v>
      </c>
      <c r="P374" s="65">
        <f>VLOOKUP(C374,'5th Cycle APR Raw Data-Last'!$A$3:$S$1377,14,FALSE)</f>
        <v>127</v>
      </c>
      <c r="Q374" s="65">
        <f>SUMIF('5th Cycle APR Raw Data-Last'!$A$3:$A$1377,'5th Cycle Summary-Final2'!$C374,'5th Cycle APR Raw Data-Last'!$O$3:$O$1377)</f>
        <v>14</v>
      </c>
      <c r="R374" s="65">
        <f t="shared" si="46"/>
        <v>113</v>
      </c>
      <c r="S374" s="66">
        <f t="shared" si="47"/>
        <v>0.11023622047244094</v>
      </c>
      <c r="T374" s="65">
        <f>VLOOKUP(C374,'5th Cycle APR Raw Data-Last'!$A$3:$S$1377,16,FALSE)</f>
        <v>484</v>
      </c>
      <c r="U374" s="65">
        <f>SUMIF('5th Cycle APR Raw Data-Last'!$A$3:$A$1377,'5th Cycle Summary-Final2'!$C374,'5th Cycle APR Raw Data-Last'!$Q$3:$Q$1377)</f>
        <v>379</v>
      </c>
      <c r="V374" s="65">
        <f t="shared" si="48"/>
        <v>105</v>
      </c>
      <c r="W374" s="66">
        <f t="shared" si="49"/>
        <v>0.78305785123966942</v>
      </c>
      <c r="X374" s="65">
        <f>VLOOKUP(C374,'5th Cycle APR Raw Data-Last'!$A$3:$S$1377,18,FALSE)</f>
        <v>899</v>
      </c>
      <c r="Y374" s="65">
        <f>SUMIF('5th Cycle APR Raw Data-Last'!$A$3:$A$1377,'5th Cycle Summary-Final2'!$C374,'5th Cycle APR Raw Data-Last'!$S$3:$S$1377)</f>
        <v>393</v>
      </c>
      <c r="Z374" s="65">
        <f t="shared" si="50"/>
        <v>506</v>
      </c>
      <c r="AA374"/>
    </row>
    <row r="375" spans="1:27" s="2" customFormat="1" ht="12.75" customHeight="1" x14ac:dyDescent="0.2">
      <c r="A375" s="2" t="s">
        <v>81</v>
      </c>
      <c r="B375" s="2" t="s">
        <v>8</v>
      </c>
      <c r="C375" s="10" t="s">
        <v>285</v>
      </c>
      <c r="D375" s="65">
        <f>VLOOKUP(C375,'5th Cycle APR Raw Data-Last'!$A$3:$S$1377,6,FALSE)</f>
        <v>1041</v>
      </c>
      <c r="E375" s="65">
        <f>SUMIF('5th Cycle APR Raw Data-Last'!$A$3:$A$1377,'5th Cycle Summary-Final2'!$C375,'5th Cycle APR Raw Data-Last'!G$3:G$1377)</f>
        <v>105</v>
      </c>
      <c r="F375" s="65">
        <f>SUMIF('5th Cycle APR Raw Data-Last'!$A$3:$A$1377,'5th Cycle Summary-Final2'!$C375,'5th Cycle APR Raw Data-Last'!H$3:H$1377)</f>
        <v>105</v>
      </c>
      <c r="G375" s="65">
        <f>SUMIF('5th Cycle APR Raw Data-Last'!$A$3:$A$1377,'5th Cycle Summary-Final2'!$C375,'5th Cycle APR Raw Data-Last'!I$3:I$1377)</f>
        <v>0</v>
      </c>
      <c r="H375" s="65">
        <f t="shared" si="51"/>
        <v>936</v>
      </c>
      <c r="I375" s="66">
        <f t="shared" si="52"/>
        <v>0.10086455331412104</v>
      </c>
      <c r="J375" s="65">
        <f>VLOOKUP(C375,'5th Cycle APR Raw Data-Last'!$A$3:$S$1377,10,FALSE)</f>
        <v>671</v>
      </c>
      <c r="K375" s="65">
        <f>SUMIF('5th Cycle APR Raw Data-Last'!$A$3:$A$1377,'5th Cycle Summary-Final2'!$C375,'5th Cycle APR Raw Data-Last'!K$3:K$1377)</f>
        <v>139</v>
      </c>
      <c r="L375" s="65">
        <f>SUMIF('5th Cycle APR Raw Data-Last'!$A$3:$A$1377,'5th Cycle Summary-Final2'!$C375,'5th Cycle APR Raw Data-Last'!L$3:L$1377)</f>
        <v>139</v>
      </c>
      <c r="M375" s="65">
        <f>SUMIF('5th Cycle APR Raw Data-Last'!$A$3:$A$1377,'5th Cycle Summary-Final2'!$C375,'5th Cycle APR Raw Data-Last'!M$3:M$1377)</f>
        <v>0</v>
      </c>
      <c r="N375" s="65">
        <f t="shared" si="53"/>
        <v>532</v>
      </c>
      <c r="O375" s="66">
        <f t="shared" si="45"/>
        <v>0.20715350223546944</v>
      </c>
      <c r="P375" s="65">
        <f>VLOOKUP(C375,'5th Cycle APR Raw Data-Last'!$A$3:$S$1377,14,FALSE)</f>
        <v>759</v>
      </c>
      <c r="Q375" s="65">
        <f>SUMIF('5th Cycle APR Raw Data-Last'!$A$3:$A$1377,'5th Cycle Summary-Final2'!$C375,'5th Cycle APR Raw Data-Last'!$O$3:$O$1377)</f>
        <v>50</v>
      </c>
      <c r="R375" s="65">
        <f t="shared" si="46"/>
        <v>709</v>
      </c>
      <c r="S375" s="66">
        <f t="shared" si="47"/>
        <v>6.5876152832674575E-2</v>
      </c>
      <c r="T375" s="65">
        <f>VLOOKUP(C375,'5th Cycle APR Raw Data-Last'!$A$3:$S$1377,16,FALSE)</f>
        <v>2612</v>
      </c>
      <c r="U375" s="65">
        <f>SUMIF('5th Cycle APR Raw Data-Last'!$A$3:$A$1377,'5th Cycle Summary-Final2'!$C375,'5th Cycle APR Raw Data-Last'!$Q$3:$Q$1377)</f>
        <v>732</v>
      </c>
      <c r="V375" s="65">
        <f t="shared" si="48"/>
        <v>1880</v>
      </c>
      <c r="W375" s="66">
        <f t="shared" si="49"/>
        <v>0.28024502297090353</v>
      </c>
      <c r="X375" s="65">
        <f>VLOOKUP(C375,'5th Cycle APR Raw Data-Last'!$A$3:$S$1377,18,FALSE)</f>
        <v>5083</v>
      </c>
      <c r="Y375" s="65">
        <f>SUMIF('5th Cycle APR Raw Data-Last'!$A$3:$A$1377,'5th Cycle Summary-Final2'!$C375,'5th Cycle APR Raw Data-Last'!$S$3:$S$1377)</f>
        <v>1026</v>
      </c>
      <c r="Z375" s="65">
        <f t="shared" si="50"/>
        <v>4057</v>
      </c>
      <c r="AA375"/>
    </row>
    <row r="376" spans="1:27" s="2" customFormat="1" ht="12.75" customHeight="1" x14ac:dyDescent="0.2">
      <c r="A376" s="2" t="s">
        <v>81</v>
      </c>
      <c r="B376" s="2" t="s">
        <v>8</v>
      </c>
      <c r="C376" s="10" t="s">
        <v>966</v>
      </c>
      <c r="D376" s="65">
        <f>VLOOKUP(C376,'5th Cycle APR Raw Data-Last'!$A$3:$S$1377,6,FALSE)</f>
        <v>32</v>
      </c>
      <c r="E376" s="65">
        <f>SUMIF('5th Cycle APR Raw Data-Last'!$A$3:$A$1377,'5th Cycle Summary-Final2'!$C376,'5th Cycle APR Raw Data-Last'!G$3:G$1377)</f>
        <v>0</v>
      </c>
      <c r="F376" s="65">
        <f>SUMIF('5th Cycle APR Raw Data-Last'!$A$3:$A$1377,'5th Cycle Summary-Final2'!$C376,'5th Cycle APR Raw Data-Last'!H$3:H$1377)</f>
        <v>0</v>
      </c>
      <c r="G376" s="65">
        <f>SUMIF('5th Cycle APR Raw Data-Last'!$A$3:$A$1377,'5th Cycle Summary-Final2'!$C376,'5th Cycle APR Raw Data-Last'!I$3:I$1377)</f>
        <v>0</v>
      </c>
      <c r="H376" s="65">
        <f t="shared" si="51"/>
        <v>32</v>
      </c>
      <c r="I376" s="66">
        <f t="shared" si="52"/>
        <v>0</v>
      </c>
      <c r="J376" s="65">
        <f>VLOOKUP(C376,'5th Cycle APR Raw Data-Last'!$A$3:$S$1377,10,FALSE)</f>
        <v>28</v>
      </c>
      <c r="K376" s="65">
        <f>SUMIF('5th Cycle APR Raw Data-Last'!$A$3:$A$1377,'5th Cycle Summary-Final2'!$C376,'5th Cycle APR Raw Data-Last'!K$3:K$1377)</f>
        <v>3</v>
      </c>
      <c r="L376" s="65">
        <f>SUMIF('5th Cycle APR Raw Data-Last'!$A$3:$A$1377,'5th Cycle Summary-Final2'!$C376,'5th Cycle APR Raw Data-Last'!L$3:L$1377)</f>
        <v>3</v>
      </c>
      <c r="M376" s="65">
        <f>SUMIF('5th Cycle APR Raw Data-Last'!$A$3:$A$1377,'5th Cycle Summary-Final2'!$C376,'5th Cycle APR Raw Data-Last'!M$3:M$1377)</f>
        <v>0</v>
      </c>
      <c r="N376" s="65">
        <f t="shared" si="53"/>
        <v>25</v>
      </c>
      <c r="O376" s="66">
        <f t="shared" si="45"/>
        <v>0.10714285714285714</v>
      </c>
      <c r="P376" s="65">
        <f>VLOOKUP(C376,'5th Cycle APR Raw Data-Last'!$A$3:$S$1377,14,FALSE)</f>
        <v>29</v>
      </c>
      <c r="Q376" s="65">
        <f>SUMIF('5th Cycle APR Raw Data-Last'!$A$3:$A$1377,'5th Cycle Summary-Final2'!$C376,'5th Cycle APR Raw Data-Last'!$O$3:$O$1377)</f>
        <v>15</v>
      </c>
      <c r="R376" s="65">
        <f t="shared" si="46"/>
        <v>14</v>
      </c>
      <c r="S376" s="66">
        <f t="shared" si="47"/>
        <v>0.51724137931034486</v>
      </c>
      <c r="T376" s="65">
        <f>VLOOKUP(C376,'5th Cycle APR Raw Data-Last'!$A$3:$S$1377,16,FALSE)</f>
        <v>87</v>
      </c>
      <c r="U376" s="65">
        <f>SUMIF('5th Cycle APR Raw Data-Last'!$A$3:$A$1377,'5th Cycle Summary-Final2'!$C376,'5th Cycle APR Raw Data-Last'!$Q$3:$Q$1377)</f>
        <v>19</v>
      </c>
      <c r="V376" s="65">
        <f t="shared" si="48"/>
        <v>68</v>
      </c>
      <c r="W376" s="66">
        <f t="shared" si="49"/>
        <v>0.21839080459770116</v>
      </c>
      <c r="X376" s="65">
        <f>VLOOKUP(C376,'5th Cycle APR Raw Data-Last'!$A$3:$S$1377,18,FALSE)</f>
        <v>176</v>
      </c>
      <c r="Y376" s="65">
        <f>SUMIF('5th Cycle APR Raw Data-Last'!$A$3:$A$1377,'5th Cycle Summary-Final2'!$C376,'5th Cycle APR Raw Data-Last'!$S$3:$S$1377)</f>
        <v>37</v>
      </c>
      <c r="Z376" s="65">
        <f t="shared" si="50"/>
        <v>139</v>
      </c>
      <c r="AA376"/>
    </row>
    <row r="377" spans="1:27" s="2" customFormat="1" ht="12.75" customHeight="1" x14ac:dyDescent="0.2">
      <c r="A377" s="2" t="s">
        <v>81</v>
      </c>
      <c r="B377" s="2" t="s">
        <v>8</v>
      </c>
      <c r="C377" s="10" t="s">
        <v>81</v>
      </c>
      <c r="D377" s="65">
        <f>VLOOKUP(C377,'5th Cycle APR Raw Data-Last'!$A$3:$S$1377,6,FALSE)</f>
        <v>24</v>
      </c>
      <c r="E377" s="65">
        <f>SUMIF('5th Cycle APR Raw Data-Last'!$A$3:$A$1377,'5th Cycle Summary-Final2'!$C377,'5th Cycle APR Raw Data-Last'!G$3:G$1377)</f>
        <v>0</v>
      </c>
      <c r="F377" s="65">
        <f>SUMIF('5th Cycle APR Raw Data-Last'!$A$3:$A$1377,'5th Cycle Summary-Final2'!$C377,'5th Cycle APR Raw Data-Last'!H$3:H$1377)</f>
        <v>0</v>
      </c>
      <c r="G377" s="65">
        <f>SUMIF('5th Cycle APR Raw Data-Last'!$A$3:$A$1377,'5th Cycle Summary-Final2'!$C377,'5th Cycle APR Raw Data-Last'!I$3:I$1377)</f>
        <v>0</v>
      </c>
      <c r="H377" s="65">
        <f t="shared" si="51"/>
        <v>24</v>
      </c>
      <c r="I377" s="66">
        <f t="shared" si="52"/>
        <v>0</v>
      </c>
      <c r="J377" s="65">
        <f>VLOOKUP(C377,'5th Cycle APR Raw Data-Last'!$A$3:$S$1377,10,FALSE)</f>
        <v>23</v>
      </c>
      <c r="K377" s="65">
        <f>SUMIF('5th Cycle APR Raw Data-Last'!$A$3:$A$1377,'5th Cycle Summary-Final2'!$C377,'5th Cycle APR Raw Data-Last'!K$3:K$1377)</f>
        <v>0</v>
      </c>
      <c r="L377" s="65">
        <f>SUMIF('5th Cycle APR Raw Data-Last'!$A$3:$A$1377,'5th Cycle Summary-Final2'!$C377,'5th Cycle APR Raw Data-Last'!L$3:L$1377)</f>
        <v>0</v>
      </c>
      <c r="M377" s="65">
        <f>SUMIF('5th Cycle APR Raw Data-Last'!$A$3:$A$1377,'5th Cycle Summary-Final2'!$C377,'5th Cycle APR Raw Data-Last'!M$3:M$1377)</f>
        <v>0</v>
      </c>
      <c r="N377" s="65">
        <f t="shared" si="53"/>
        <v>23</v>
      </c>
      <c r="O377" s="66">
        <f t="shared" si="45"/>
        <v>0</v>
      </c>
      <c r="P377" s="65">
        <f>VLOOKUP(C377,'5th Cycle APR Raw Data-Last'!$A$3:$S$1377,14,FALSE)</f>
        <v>27</v>
      </c>
      <c r="Q377" s="65">
        <f>SUMIF('5th Cycle APR Raw Data-Last'!$A$3:$A$1377,'5th Cycle Summary-Final2'!$C377,'5th Cycle APR Raw Data-Last'!$O$3:$O$1377)</f>
        <v>1</v>
      </c>
      <c r="R377" s="65">
        <f t="shared" si="46"/>
        <v>26</v>
      </c>
      <c r="S377" s="66">
        <f t="shared" si="47"/>
        <v>3.7037037037037035E-2</v>
      </c>
      <c r="T377" s="65">
        <f>VLOOKUP(C377,'5th Cycle APR Raw Data-Last'!$A$3:$S$1377,16,FALSE)</f>
        <v>63</v>
      </c>
      <c r="U377" s="65">
        <f>SUMIF('5th Cycle APR Raw Data-Last'!$A$3:$A$1377,'5th Cycle Summary-Final2'!$C377,'5th Cycle APR Raw Data-Last'!$Q$3:$Q$1377)</f>
        <v>21</v>
      </c>
      <c r="V377" s="65">
        <f t="shared" si="48"/>
        <v>42</v>
      </c>
      <c r="W377" s="66">
        <f t="shared" si="49"/>
        <v>0.33333333333333331</v>
      </c>
      <c r="X377" s="65">
        <f>VLOOKUP(C377,'5th Cycle APR Raw Data-Last'!$A$3:$S$1377,18,FALSE)</f>
        <v>137</v>
      </c>
      <c r="Y377" s="65">
        <f>SUMIF('5th Cycle APR Raw Data-Last'!$A$3:$A$1377,'5th Cycle Summary-Final2'!$C377,'5th Cycle APR Raw Data-Last'!$S$3:$S$1377)</f>
        <v>22</v>
      </c>
      <c r="Z377" s="65">
        <f t="shared" si="50"/>
        <v>115</v>
      </c>
      <c r="AA377"/>
    </row>
    <row r="378" spans="1:27" s="2" customFormat="1" ht="12.75" customHeight="1" x14ac:dyDescent="0.2">
      <c r="A378" s="2" t="s">
        <v>81</v>
      </c>
      <c r="B378" s="2" t="s">
        <v>8</v>
      </c>
      <c r="C378" s="10" t="s">
        <v>292</v>
      </c>
      <c r="D378" s="65">
        <f>VLOOKUP(C378,'5th Cycle APR Raw Data-Last'!$A$3:$S$1377,6,FALSE)</f>
        <v>126</v>
      </c>
      <c r="E378" s="65">
        <f>SUMIF('5th Cycle APR Raw Data-Last'!$A$3:$A$1377,'5th Cycle Summary-Final2'!$C378,'5th Cycle APR Raw Data-Last'!G$3:G$1377)</f>
        <v>103</v>
      </c>
      <c r="F378" s="65">
        <f>SUMIF('5th Cycle APR Raw Data-Last'!$A$3:$A$1377,'5th Cycle Summary-Final2'!$C378,'5th Cycle APR Raw Data-Last'!H$3:H$1377)</f>
        <v>103</v>
      </c>
      <c r="G378" s="65">
        <f>SUMIF('5th Cycle APR Raw Data-Last'!$A$3:$A$1377,'5th Cycle Summary-Final2'!$C378,'5th Cycle APR Raw Data-Last'!I$3:I$1377)</f>
        <v>0</v>
      </c>
      <c r="H378" s="65">
        <f t="shared" si="51"/>
        <v>23</v>
      </c>
      <c r="I378" s="66">
        <f t="shared" si="52"/>
        <v>0.81746031746031744</v>
      </c>
      <c r="J378" s="65">
        <f>VLOOKUP(C378,'5th Cycle APR Raw Data-Last'!$A$3:$S$1377,10,FALSE)</f>
        <v>37</v>
      </c>
      <c r="K378" s="65">
        <f>SUMIF('5th Cycle APR Raw Data-Last'!$A$3:$A$1377,'5th Cycle Summary-Final2'!$C378,'5th Cycle APR Raw Data-Last'!K$3:K$1377)</f>
        <v>81</v>
      </c>
      <c r="L378" s="65">
        <f>SUMIF('5th Cycle APR Raw Data-Last'!$A$3:$A$1377,'5th Cycle Summary-Final2'!$C378,'5th Cycle APR Raw Data-Last'!L$3:L$1377)</f>
        <v>80</v>
      </c>
      <c r="M378" s="65">
        <f>SUMIF('5th Cycle APR Raw Data-Last'!$A$3:$A$1377,'5th Cycle Summary-Final2'!$C378,'5th Cycle APR Raw Data-Last'!M$3:M$1377)</f>
        <v>1</v>
      </c>
      <c r="N378" s="65">
        <f t="shared" si="53"/>
        <v>0</v>
      </c>
      <c r="O378" s="66">
        <f t="shared" si="45"/>
        <v>2.189189189189189</v>
      </c>
      <c r="P378" s="65">
        <f>VLOOKUP(C378,'5th Cycle APR Raw Data-Last'!$A$3:$S$1377,14,FALSE)</f>
        <v>160</v>
      </c>
      <c r="Q378" s="65">
        <f>SUMIF('5th Cycle APR Raw Data-Last'!$A$3:$A$1377,'5th Cycle Summary-Final2'!$C378,'5th Cycle APR Raw Data-Last'!$O$3:$O$1377)</f>
        <v>188</v>
      </c>
      <c r="R378" s="65">
        <f t="shared" si="46"/>
        <v>0</v>
      </c>
      <c r="S378" s="66">
        <f t="shared" si="47"/>
        <v>1.175</v>
      </c>
      <c r="T378" s="65">
        <f>VLOOKUP(C378,'5th Cycle APR Raw Data-Last'!$A$3:$S$1377,16,FALSE)</f>
        <v>192</v>
      </c>
      <c r="U378" s="65">
        <f>SUMIF('5th Cycle APR Raw Data-Last'!$A$3:$A$1377,'5th Cycle Summary-Final2'!$C378,'5th Cycle APR Raw Data-Last'!$Q$3:$Q$1377)</f>
        <v>452</v>
      </c>
      <c r="V378" s="65">
        <f t="shared" si="48"/>
        <v>0</v>
      </c>
      <c r="W378" s="66">
        <f t="shared" si="49"/>
        <v>2.3541666666666665</v>
      </c>
      <c r="X378" s="65">
        <f>VLOOKUP(C378,'5th Cycle APR Raw Data-Last'!$A$3:$S$1377,18,FALSE)</f>
        <v>515</v>
      </c>
      <c r="Y378" s="65">
        <f>SUMIF('5th Cycle APR Raw Data-Last'!$A$3:$A$1377,'5th Cycle Summary-Final2'!$C378,'5th Cycle APR Raw Data-Last'!$S$3:$S$1377)</f>
        <v>824</v>
      </c>
      <c r="Z378" s="65">
        <f t="shared" si="50"/>
        <v>23</v>
      </c>
      <c r="AA378"/>
    </row>
    <row r="379" spans="1:27" s="2" customFormat="1" ht="12.75" customHeight="1" x14ac:dyDescent="0.2">
      <c r="A379" s="2" t="s">
        <v>81</v>
      </c>
      <c r="B379" s="2" t="s">
        <v>8</v>
      </c>
      <c r="C379" s="10" t="s">
        <v>323</v>
      </c>
      <c r="D379" s="65">
        <f>VLOOKUP(C379,'5th Cycle APR Raw Data-Last'!$A$3:$S$1377,6,FALSE)</f>
        <v>120</v>
      </c>
      <c r="E379" s="65">
        <f>SUMIF('5th Cycle APR Raw Data-Last'!$A$3:$A$1377,'5th Cycle Summary-Final2'!$C379,'5th Cycle APR Raw Data-Last'!G$3:G$1377)</f>
        <v>0</v>
      </c>
      <c r="F379" s="65">
        <f>SUMIF('5th Cycle APR Raw Data-Last'!$A$3:$A$1377,'5th Cycle Summary-Final2'!$C379,'5th Cycle APR Raw Data-Last'!H$3:H$1377)</f>
        <v>0</v>
      </c>
      <c r="G379" s="65">
        <f>SUMIF('5th Cycle APR Raw Data-Last'!$A$3:$A$1377,'5th Cycle Summary-Final2'!$C379,'5th Cycle APR Raw Data-Last'!I$3:I$1377)</f>
        <v>0</v>
      </c>
      <c r="H379" s="65">
        <f t="shared" si="51"/>
        <v>120</v>
      </c>
      <c r="I379" s="66">
        <f t="shared" si="52"/>
        <v>0</v>
      </c>
      <c r="J379" s="65">
        <f>VLOOKUP(C379,'5th Cycle APR Raw Data-Last'!$A$3:$S$1377,10,FALSE)</f>
        <v>65</v>
      </c>
      <c r="K379" s="65">
        <f>SUMIF('5th Cycle APR Raw Data-Last'!$A$3:$A$1377,'5th Cycle Summary-Final2'!$C379,'5th Cycle APR Raw Data-Last'!K$3:K$1377)</f>
        <v>0</v>
      </c>
      <c r="L379" s="65">
        <f>SUMIF('5th Cycle APR Raw Data-Last'!$A$3:$A$1377,'5th Cycle Summary-Final2'!$C379,'5th Cycle APR Raw Data-Last'!L$3:L$1377)</f>
        <v>0</v>
      </c>
      <c r="M379" s="65">
        <f>SUMIF('5th Cycle APR Raw Data-Last'!$A$3:$A$1377,'5th Cycle Summary-Final2'!$C379,'5th Cycle APR Raw Data-Last'!M$3:M$1377)</f>
        <v>0</v>
      </c>
      <c r="N379" s="65">
        <f t="shared" si="53"/>
        <v>65</v>
      </c>
      <c r="O379" s="66">
        <f t="shared" si="45"/>
        <v>0</v>
      </c>
      <c r="P379" s="65">
        <f>VLOOKUP(C379,'5th Cycle APR Raw Data-Last'!$A$3:$S$1377,14,FALSE)</f>
        <v>67</v>
      </c>
      <c r="Q379" s="65">
        <f>SUMIF('5th Cycle APR Raw Data-Last'!$A$3:$A$1377,'5th Cycle Summary-Final2'!$C379,'5th Cycle APR Raw Data-Last'!$O$3:$O$1377)</f>
        <v>1</v>
      </c>
      <c r="R379" s="65">
        <f t="shared" si="46"/>
        <v>66</v>
      </c>
      <c r="S379" s="66">
        <f t="shared" si="47"/>
        <v>1.4925373134328358E-2</v>
      </c>
      <c r="T379" s="65">
        <f>VLOOKUP(C379,'5th Cycle APR Raw Data-Last'!$A$3:$S$1377,16,FALSE)</f>
        <v>188</v>
      </c>
      <c r="U379" s="65">
        <f>SUMIF('5th Cycle APR Raw Data-Last'!$A$3:$A$1377,'5th Cycle Summary-Final2'!$C379,'5th Cycle APR Raw Data-Last'!$Q$3:$Q$1377)</f>
        <v>72</v>
      </c>
      <c r="V379" s="65">
        <f t="shared" si="48"/>
        <v>116</v>
      </c>
      <c r="W379" s="66">
        <f t="shared" si="49"/>
        <v>0.38297872340425532</v>
      </c>
      <c r="X379" s="65">
        <f>VLOOKUP(C379,'5th Cycle APR Raw Data-Last'!$A$3:$S$1377,18,FALSE)</f>
        <v>440</v>
      </c>
      <c r="Y379" s="65">
        <f>SUMIF('5th Cycle APR Raw Data-Last'!$A$3:$A$1377,'5th Cycle Summary-Final2'!$C379,'5th Cycle APR Raw Data-Last'!$S$3:$S$1377)</f>
        <v>73</v>
      </c>
      <c r="Z379" s="65">
        <f t="shared" si="50"/>
        <v>367</v>
      </c>
      <c r="AA379"/>
    </row>
    <row r="380" spans="1:27" s="2" customFormat="1" ht="12.75" customHeight="1" x14ac:dyDescent="0.2">
      <c r="A380" s="2" t="s">
        <v>72</v>
      </c>
      <c r="B380" s="2" t="s">
        <v>26</v>
      </c>
      <c r="C380" s="10" t="s">
        <v>942</v>
      </c>
      <c r="D380" s="65">
        <f>VLOOKUP(C380,'5th Cycle APR Raw Data-Last'!$A$3:$S$1377,6,FALSE)</f>
        <v>622</v>
      </c>
      <c r="E380" s="65">
        <f>SUMIF('5th Cycle APR Raw Data-Last'!$A$3:$A$1377,'5th Cycle Summary-Final2'!$C380,'5th Cycle APR Raw Data-Last'!G$3:G$1377)</f>
        <v>0</v>
      </c>
      <c r="F380" s="65">
        <f>SUMIF('5th Cycle APR Raw Data-Last'!$A$3:$A$1377,'5th Cycle Summary-Final2'!$C380,'5th Cycle APR Raw Data-Last'!H$3:H$1377)</f>
        <v>0</v>
      </c>
      <c r="G380" s="65">
        <f>SUMIF('5th Cycle APR Raw Data-Last'!$A$3:$A$1377,'5th Cycle Summary-Final2'!$C380,'5th Cycle APR Raw Data-Last'!I$3:I$1377)</f>
        <v>0</v>
      </c>
      <c r="H380" s="65">
        <f t="shared" si="51"/>
        <v>622</v>
      </c>
      <c r="I380" s="66">
        <f t="shared" si="52"/>
        <v>0</v>
      </c>
      <c r="J380" s="65">
        <f>VLOOKUP(C380,'5th Cycle APR Raw Data-Last'!$A$3:$S$1377,10,FALSE)</f>
        <v>399</v>
      </c>
      <c r="K380" s="65">
        <f>SUMIF('5th Cycle APR Raw Data-Last'!$A$3:$A$1377,'5th Cycle Summary-Final2'!$C380,'5th Cycle APR Raw Data-Last'!K$3:K$1377)</f>
        <v>0</v>
      </c>
      <c r="L380" s="65">
        <f>SUMIF('5th Cycle APR Raw Data-Last'!$A$3:$A$1377,'5th Cycle Summary-Final2'!$C380,'5th Cycle APR Raw Data-Last'!L$3:L$1377)</f>
        <v>0</v>
      </c>
      <c r="M380" s="65">
        <f>SUMIF('5th Cycle APR Raw Data-Last'!$A$3:$A$1377,'5th Cycle Summary-Final2'!$C380,'5th Cycle APR Raw Data-Last'!M$3:M$1377)</f>
        <v>0</v>
      </c>
      <c r="N380" s="65">
        <f t="shared" si="53"/>
        <v>399</v>
      </c>
      <c r="O380" s="66">
        <f t="shared" si="45"/>
        <v>0</v>
      </c>
      <c r="P380" s="65">
        <f>VLOOKUP(C380,'5th Cycle APR Raw Data-Last'!$A$3:$S$1377,14,FALSE)</f>
        <v>446</v>
      </c>
      <c r="Q380" s="65">
        <f>SUMIF('5th Cycle APR Raw Data-Last'!$A$3:$A$1377,'5th Cycle Summary-Final2'!$C380,'5th Cycle APR Raw Data-Last'!$O$3:$O$1377)</f>
        <v>5</v>
      </c>
      <c r="R380" s="65">
        <f t="shared" si="46"/>
        <v>441</v>
      </c>
      <c r="S380" s="66">
        <f t="shared" si="47"/>
        <v>1.1210762331838564E-2</v>
      </c>
      <c r="T380" s="65">
        <f>VLOOKUP(C380,'5th Cycle APR Raw Data-Last'!$A$3:$S$1377,16,FALSE)</f>
        <v>1104</v>
      </c>
      <c r="U380" s="65">
        <f>SUMIF('5th Cycle APR Raw Data-Last'!$A$3:$A$1377,'5th Cycle Summary-Final2'!$C380,'5th Cycle APR Raw Data-Last'!$Q$3:$Q$1377)</f>
        <v>0</v>
      </c>
      <c r="V380" s="65">
        <f t="shared" si="48"/>
        <v>1104</v>
      </c>
      <c r="W380" s="66">
        <f t="shared" si="49"/>
        <v>0</v>
      </c>
      <c r="X380" s="65">
        <f>VLOOKUP(C380,'5th Cycle APR Raw Data-Last'!$A$3:$S$1377,18,FALSE)</f>
        <v>2571</v>
      </c>
      <c r="Y380" s="65">
        <f>SUMIF('5th Cycle APR Raw Data-Last'!$A$3:$A$1377,'5th Cycle Summary-Final2'!$C380,'5th Cycle APR Raw Data-Last'!$S$3:$S$1377)</f>
        <v>5</v>
      </c>
      <c r="Z380" s="65">
        <f t="shared" si="50"/>
        <v>2566</v>
      </c>
      <c r="AA380"/>
    </row>
    <row r="381" spans="1:27" s="2" customFormat="1" ht="12.75" customHeight="1" x14ac:dyDescent="0.2">
      <c r="A381" s="2" t="s">
        <v>72</v>
      </c>
      <c r="B381" s="2" t="s">
        <v>26</v>
      </c>
      <c r="C381" s="10" t="s">
        <v>153</v>
      </c>
      <c r="D381" s="65">
        <f>VLOOKUP(C381,'5th Cycle APR Raw Data-Last'!$A$3:$S$1377,6,FALSE)</f>
        <v>53</v>
      </c>
      <c r="E381" s="65">
        <f>SUMIF('5th Cycle APR Raw Data-Last'!$A$3:$A$1377,'5th Cycle Summary-Final2'!$C381,'5th Cycle APR Raw Data-Last'!G$3:G$1377)</f>
        <v>0</v>
      </c>
      <c r="F381" s="65">
        <f>SUMIF('5th Cycle APR Raw Data-Last'!$A$3:$A$1377,'5th Cycle Summary-Final2'!$C381,'5th Cycle APR Raw Data-Last'!H$3:H$1377)</f>
        <v>0</v>
      </c>
      <c r="G381" s="65">
        <f>SUMIF('5th Cycle APR Raw Data-Last'!$A$3:$A$1377,'5th Cycle Summary-Final2'!$C381,'5th Cycle APR Raw Data-Last'!I$3:I$1377)</f>
        <v>0</v>
      </c>
      <c r="H381" s="65">
        <f t="shared" si="51"/>
        <v>53</v>
      </c>
      <c r="I381" s="66">
        <f t="shared" si="52"/>
        <v>0</v>
      </c>
      <c r="J381" s="65">
        <f>VLOOKUP(C381,'5th Cycle APR Raw Data-Last'!$A$3:$S$1377,10,FALSE)</f>
        <v>34</v>
      </c>
      <c r="K381" s="65">
        <f>SUMIF('5th Cycle APR Raw Data-Last'!$A$3:$A$1377,'5th Cycle Summary-Final2'!$C381,'5th Cycle APR Raw Data-Last'!K$3:K$1377)</f>
        <v>0</v>
      </c>
      <c r="L381" s="65">
        <f>SUMIF('5th Cycle APR Raw Data-Last'!$A$3:$A$1377,'5th Cycle Summary-Final2'!$C381,'5th Cycle APR Raw Data-Last'!L$3:L$1377)</f>
        <v>0</v>
      </c>
      <c r="M381" s="65">
        <f>SUMIF('5th Cycle APR Raw Data-Last'!$A$3:$A$1377,'5th Cycle Summary-Final2'!$C381,'5th Cycle APR Raw Data-Last'!M$3:M$1377)</f>
        <v>0</v>
      </c>
      <c r="N381" s="65">
        <f t="shared" si="53"/>
        <v>34</v>
      </c>
      <c r="O381" s="66">
        <f t="shared" si="45"/>
        <v>0</v>
      </c>
      <c r="P381" s="65">
        <f>VLOOKUP(C381,'5th Cycle APR Raw Data-Last'!$A$3:$S$1377,14,FALSE)</f>
        <v>38</v>
      </c>
      <c r="Q381" s="65">
        <f>SUMIF('5th Cycle APR Raw Data-Last'!$A$3:$A$1377,'5th Cycle Summary-Final2'!$C381,'5th Cycle APR Raw Data-Last'!$O$3:$O$1377)</f>
        <v>0</v>
      </c>
      <c r="R381" s="65">
        <f t="shared" si="46"/>
        <v>38</v>
      </c>
      <c r="S381" s="66">
        <f t="shared" si="47"/>
        <v>0</v>
      </c>
      <c r="T381" s="65">
        <f>VLOOKUP(C381,'5th Cycle APR Raw Data-Last'!$A$3:$S$1377,16,FALSE)</f>
        <v>93</v>
      </c>
      <c r="U381" s="65">
        <f>SUMIF('5th Cycle APR Raw Data-Last'!$A$3:$A$1377,'5th Cycle Summary-Final2'!$C381,'5th Cycle APR Raw Data-Last'!$Q$3:$Q$1377)</f>
        <v>48</v>
      </c>
      <c r="V381" s="65">
        <f t="shared" si="48"/>
        <v>45</v>
      </c>
      <c r="W381" s="66">
        <f t="shared" si="49"/>
        <v>0.5161290322580645</v>
      </c>
      <c r="X381" s="65">
        <f>VLOOKUP(C381,'5th Cycle APR Raw Data-Last'!$A$3:$S$1377,18,FALSE)</f>
        <v>218</v>
      </c>
      <c r="Y381" s="65">
        <f>SUMIF('5th Cycle APR Raw Data-Last'!$A$3:$A$1377,'5th Cycle Summary-Final2'!$C381,'5th Cycle APR Raw Data-Last'!$S$3:$S$1377)</f>
        <v>48</v>
      </c>
      <c r="Z381" s="65">
        <f t="shared" si="50"/>
        <v>170</v>
      </c>
      <c r="AA381"/>
    </row>
    <row r="382" spans="1:27" s="2" customFormat="1" ht="12.75" customHeight="1" x14ac:dyDescent="0.2">
      <c r="A382" s="2" t="s">
        <v>72</v>
      </c>
      <c r="B382" s="2" t="s">
        <v>26</v>
      </c>
      <c r="C382" s="10" t="s">
        <v>197</v>
      </c>
      <c r="D382" s="65">
        <f>VLOOKUP(C382,'5th Cycle APR Raw Data-Last'!$A$3:$S$1377,6,FALSE)</f>
        <v>2574</v>
      </c>
      <c r="E382" s="65">
        <f>SUMIF('5th Cycle APR Raw Data-Last'!$A$3:$A$1377,'5th Cycle Summary-Final2'!$C382,'5th Cycle APR Raw Data-Last'!G$3:G$1377)</f>
        <v>0</v>
      </c>
      <c r="F382" s="65">
        <f>SUMIF('5th Cycle APR Raw Data-Last'!$A$3:$A$1377,'5th Cycle Summary-Final2'!$C382,'5th Cycle APR Raw Data-Last'!H$3:H$1377)</f>
        <v>0</v>
      </c>
      <c r="G382" s="65">
        <f>SUMIF('5th Cycle APR Raw Data-Last'!$A$3:$A$1377,'5th Cycle Summary-Final2'!$C382,'5th Cycle APR Raw Data-Last'!I$3:I$1377)</f>
        <v>0</v>
      </c>
      <c r="H382" s="65">
        <f t="shared" si="51"/>
        <v>2574</v>
      </c>
      <c r="I382" s="66">
        <f t="shared" si="52"/>
        <v>0</v>
      </c>
      <c r="J382" s="65">
        <f>VLOOKUP(C382,'5th Cycle APR Raw Data-Last'!$A$3:$S$1377,10,FALSE)</f>
        <v>1783</v>
      </c>
      <c r="K382" s="65">
        <f>SUMIF('5th Cycle APR Raw Data-Last'!$A$3:$A$1377,'5th Cycle Summary-Final2'!$C382,'5th Cycle APR Raw Data-Last'!K$3:K$1377)</f>
        <v>50</v>
      </c>
      <c r="L382" s="65">
        <f>SUMIF('5th Cycle APR Raw Data-Last'!$A$3:$A$1377,'5th Cycle Summary-Final2'!$C382,'5th Cycle APR Raw Data-Last'!L$3:L$1377)</f>
        <v>50</v>
      </c>
      <c r="M382" s="65">
        <f>SUMIF('5th Cycle APR Raw Data-Last'!$A$3:$A$1377,'5th Cycle Summary-Final2'!$C382,'5th Cycle APR Raw Data-Last'!M$3:M$1377)</f>
        <v>0</v>
      </c>
      <c r="N382" s="65">
        <f t="shared" si="53"/>
        <v>1733</v>
      </c>
      <c r="O382" s="66">
        <f t="shared" si="45"/>
        <v>2.8042624789680313E-2</v>
      </c>
      <c r="P382" s="65">
        <f>VLOOKUP(C382,'5th Cycle APR Raw Data-Last'!$A$3:$S$1377,14,FALSE)</f>
        <v>2122</v>
      </c>
      <c r="Q382" s="65">
        <f>SUMIF('5th Cycle APR Raw Data-Last'!$A$3:$A$1377,'5th Cycle Summary-Final2'!$C382,'5th Cycle APR Raw Data-Last'!$O$3:$O$1377)</f>
        <v>59</v>
      </c>
      <c r="R382" s="65">
        <f t="shared" si="46"/>
        <v>2063</v>
      </c>
      <c r="S382" s="66">
        <f t="shared" si="47"/>
        <v>2.7803958529688973E-2</v>
      </c>
      <c r="T382" s="65">
        <f>VLOOKUP(C382,'5th Cycle APR Raw Data-Last'!$A$3:$S$1377,16,FALSE)</f>
        <v>3796</v>
      </c>
      <c r="U382" s="65">
        <f>SUMIF('5th Cycle APR Raw Data-Last'!$A$3:$A$1377,'5th Cycle Summary-Final2'!$C382,'5th Cycle APR Raw Data-Last'!$Q$3:$Q$1377)</f>
        <v>305</v>
      </c>
      <c r="V382" s="65">
        <f t="shared" si="48"/>
        <v>3491</v>
      </c>
      <c r="W382" s="66">
        <f t="shared" si="49"/>
        <v>8.0347734457323502E-2</v>
      </c>
      <c r="X382" s="65">
        <f>VLOOKUP(C382,'5th Cycle APR Raw Data-Last'!$A$3:$S$1377,18,FALSE)</f>
        <v>10275</v>
      </c>
      <c r="Y382" s="65">
        <f>SUMIF('5th Cycle APR Raw Data-Last'!$A$3:$A$1377,'5th Cycle Summary-Final2'!$C382,'5th Cycle APR Raw Data-Last'!$S$3:$S$1377)</f>
        <v>414</v>
      </c>
      <c r="Z382" s="65">
        <f t="shared" si="50"/>
        <v>9861</v>
      </c>
      <c r="AA382"/>
    </row>
    <row r="383" spans="1:27" s="2" customFormat="1" ht="12.75" customHeight="1" x14ac:dyDescent="0.2">
      <c r="A383" s="2" t="s">
        <v>72</v>
      </c>
      <c r="B383" s="2" t="s">
        <v>26</v>
      </c>
      <c r="C383" s="10" t="s">
        <v>957</v>
      </c>
      <c r="D383" s="65">
        <f>VLOOKUP(C383,'5th Cycle APR Raw Data-Last'!$A$3:$S$1377,6,FALSE)</f>
        <v>315</v>
      </c>
      <c r="E383" s="65">
        <f>SUMIF('5th Cycle APR Raw Data-Last'!$A$3:$A$1377,'5th Cycle Summary-Final2'!$C383,'5th Cycle APR Raw Data-Last'!G$3:G$1377)</f>
        <v>0</v>
      </c>
      <c r="F383" s="65">
        <f>SUMIF('5th Cycle APR Raw Data-Last'!$A$3:$A$1377,'5th Cycle Summary-Final2'!$C383,'5th Cycle APR Raw Data-Last'!H$3:H$1377)</f>
        <v>0</v>
      </c>
      <c r="G383" s="65">
        <f>SUMIF('5th Cycle APR Raw Data-Last'!$A$3:$A$1377,'5th Cycle Summary-Final2'!$C383,'5th Cycle APR Raw Data-Last'!I$3:I$1377)</f>
        <v>0</v>
      </c>
      <c r="H383" s="65">
        <f t="shared" si="51"/>
        <v>315</v>
      </c>
      <c r="I383" s="66">
        <f t="shared" si="52"/>
        <v>0</v>
      </c>
      <c r="J383" s="65">
        <f>VLOOKUP(C383,'5th Cycle APR Raw Data-Last'!$A$3:$S$1377,10,FALSE)</f>
        <v>202</v>
      </c>
      <c r="K383" s="65">
        <f>SUMIF('5th Cycle APR Raw Data-Last'!$A$3:$A$1377,'5th Cycle Summary-Final2'!$C383,'5th Cycle APR Raw Data-Last'!K$3:K$1377)</f>
        <v>0</v>
      </c>
      <c r="L383" s="65">
        <f>SUMIF('5th Cycle APR Raw Data-Last'!$A$3:$A$1377,'5th Cycle Summary-Final2'!$C383,'5th Cycle APR Raw Data-Last'!L$3:L$1377)</f>
        <v>0</v>
      </c>
      <c r="M383" s="65">
        <f>SUMIF('5th Cycle APR Raw Data-Last'!$A$3:$A$1377,'5th Cycle Summary-Final2'!$C383,'5th Cycle APR Raw Data-Last'!M$3:M$1377)</f>
        <v>0</v>
      </c>
      <c r="N383" s="65">
        <f t="shared" si="53"/>
        <v>202</v>
      </c>
      <c r="O383" s="66">
        <f t="shared" si="45"/>
        <v>0</v>
      </c>
      <c r="P383" s="65">
        <f>VLOOKUP(C383,'5th Cycle APR Raw Data-Last'!$A$3:$S$1377,14,FALSE)</f>
        <v>210</v>
      </c>
      <c r="Q383" s="65">
        <f>SUMIF('5th Cycle APR Raw Data-Last'!$A$3:$A$1377,'5th Cycle Summary-Final2'!$C383,'5th Cycle APR Raw Data-Last'!$O$3:$O$1377)</f>
        <v>80</v>
      </c>
      <c r="R383" s="65">
        <f t="shared" si="46"/>
        <v>130</v>
      </c>
      <c r="S383" s="66">
        <f t="shared" si="47"/>
        <v>0.38095238095238093</v>
      </c>
      <c r="T383" s="65">
        <f>VLOOKUP(C383,'5th Cycle APR Raw Data-Last'!$A$3:$S$1377,16,FALSE)</f>
        <v>520</v>
      </c>
      <c r="U383" s="65">
        <f>SUMIF('5th Cycle APR Raw Data-Last'!$A$3:$A$1377,'5th Cycle Summary-Final2'!$C383,'5th Cycle APR Raw Data-Last'!$Q$3:$Q$1377)</f>
        <v>135</v>
      </c>
      <c r="V383" s="65">
        <f t="shared" si="48"/>
        <v>385</v>
      </c>
      <c r="W383" s="66">
        <f t="shared" si="49"/>
        <v>0.25961538461538464</v>
      </c>
      <c r="X383" s="65">
        <f>VLOOKUP(C383,'5th Cycle APR Raw Data-Last'!$A$3:$S$1377,18,FALSE)</f>
        <v>1247</v>
      </c>
      <c r="Y383" s="65">
        <f>SUMIF('5th Cycle APR Raw Data-Last'!$A$3:$A$1377,'5th Cycle Summary-Final2'!$C383,'5th Cycle APR Raw Data-Last'!$S$3:$S$1377)</f>
        <v>215</v>
      </c>
      <c r="Z383" s="65">
        <f t="shared" si="50"/>
        <v>1032</v>
      </c>
      <c r="AA383"/>
    </row>
    <row r="384" spans="1:27" s="2" customFormat="1" ht="12.75" customHeight="1" x14ac:dyDescent="0.2">
      <c r="A384" s="2" t="s">
        <v>72</v>
      </c>
      <c r="B384" s="2" t="s">
        <v>26</v>
      </c>
      <c r="C384" s="10" t="s">
        <v>252</v>
      </c>
      <c r="D384" s="65">
        <f>VLOOKUP(C384,'5th Cycle APR Raw Data-Last'!$A$3:$S$1377,6,FALSE)</f>
        <v>321</v>
      </c>
      <c r="E384" s="65">
        <f>SUMIF('5th Cycle APR Raw Data-Last'!$A$3:$A$1377,'5th Cycle Summary-Final2'!$C384,'5th Cycle APR Raw Data-Last'!G$3:G$1377)</f>
        <v>33</v>
      </c>
      <c r="F384" s="65">
        <f>SUMIF('5th Cycle APR Raw Data-Last'!$A$3:$A$1377,'5th Cycle Summary-Final2'!$C384,'5th Cycle APR Raw Data-Last'!H$3:H$1377)</f>
        <v>33</v>
      </c>
      <c r="G384" s="65">
        <f>SUMIF('5th Cycle APR Raw Data-Last'!$A$3:$A$1377,'5th Cycle Summary-Final2'!$C384,'5th Cycle APR Raw Data-Last'!I$3:I$1377)</f>
        <v>0</v>
      </c>
      <c r="H384" s="65">
        <f t="shared" si="51"/>
        <v>288</v>
      </c>
      <c r="I384" s="66">
        <f t="shared" si="52"/>
        <v>0.10280373831775701</v>
      </c>
      <c r="J384" s="65">
        <f>VLOOKUP(C384,'5th Cycle APR Raw Data-Last'!$A$3:$S$1377,10,FALSE)</f>
        <v>206</v>
      </c>
      <c r="K384" s="65">
        <f>SUMIF('5th Cycle APR Raw Data-Last'!$A$3:$A$1377,'5th Cycle Summary-Final2'!$C384,'5th Cycle APR Raw Data-Last'!K$3:K$1377)</f>
        <v>38</v>
      </c>
      <c r="L384" s="65">
        <f>SUMIF('5th Cycle APR Raw Data-Last'!$A$3:$A$1377,'5th Cycle Summary-Final2'!$C384,'5th Cycle APR Raw Data-Last'!L$3:L$1377)</f>
        <v>38</v>
      </c>
      <c r="M384" s="65">
        <f>SUMIF('5th Cycle APR Raw Data-Last'!$A$3:$A$1377,'5th Cycle Summary-Final2'!$C384,'5th Cycle APR Raw Data-Last'!M$3:M$1377)</f>
        <v>0</v>
      </c>
      <c r="N384" s="65">
        <f t="shared" si="53"/>
        <v>168</v>
      </c>
      <c r="O384" s="66">
        <f t="shared" si="45"/>
        <v>0.18446601941747573</v>
      </c>
      <c r="P384" s="65">
        <f>VLOOKUP(C384,'5th Cycle APR Raw Data-Last'!$A$3:$S$1377,14,FALSE)</f>
        <v>217</v>
      </c>
      <c r="Q384" s="65">
        <f>SUMIF('5th Cycle APR Raw Data-Last'!$A$3:$A$1377,'5th Cycle Summary-Final2'!$C384,'5th Cycle APR Raw Data-Last'!$O$3:$O$1377)</f>
        <v>0</v>
      </c>
      <c r="R384" s="65">
        <f t="shared" si="46"/>
        <v>217</v>
      </c>
      <c r="S384" s="66">
        <f t="shared" si="47"/>
        <v>0</v>
      </c>
      <c r="T384" s="65">
        <f>VLOOKUP(C384,'5th Cycle APR Raw Data-Last'!$A$3:$S$1377,16,FALSE)</f>
        <v>536</v>
      </c>
      <c r="U384" s="65">
        <f>SUMIF('5th Cycle APR Raw Data-Last'!$A$3:$A$1377,'5th Cycle Summary-Final2'!$C384,'5th Cycle APR Raw Data-Last'!$Q$3:$Q$1377)</f>
        <v>65</v>
      </c>
      <c r="V384" s="65">
        <f t="shared" si="48"/>
        <v>471</v>
      </c>
      <c r="W384" s="66">
        <f t="shared" si="49"/>
        <v>0.12126865671641791</v>
      </c>
      <c r="X384" s="65">
        <f>VLOOKUP(C384,'5th Cycle APR Raw Data-Last'!$A$3:$S$1377,18,FALSE)</f>
        <v>1280</v>
      </c>
      <c r="Y384" s="65">
        <f>SUMIF('5th Cycle APR Raw Data-Last'!$A$3:$A$1377,'5th Cycle Summary-Final2'!$C384,'5th Cycle APR Raw Data-Last'!$S$3:$S$1377)</f>
        <v>136</v>
      </c>
      <c r="Z384" s="65">
        <f t="shared" si="50"/>
        <v>1144</v>
      </c>
      <c r="AA384"/>
    </row>
    <row r="385" spans="1:27" s="2" customFormat="1" ht="12.75" customHeight="1" x14ac:dyDescent="0.2">
      <c r="A385" s="2" t="s">
        <v>72</v>
      </c>
      <c r="B385" s="2" t="s">
        <v>26</v>
      </c>
      <c r="C385" s="10" t="s">
        <v>296</v>
      </c>
      <c r="D385" s="65">
        <f>VLOOKUP(C385,'5th Cycle APR Raw Data-Last'!$A$3:$S$1377,6,FALSE)</f>
        <v>538</v>
      </c>
      <c r="E385" s="65">
        <f>SUMIF('5th Cycle APR Raw Data-Last'!$A$3:$A$1377,'5th Cycle Summary-Final2'!$C385,'5th Cycle APR Raw Data-Last'!G$3:G$1377)</f>
        <v>0</v>
      </c>
      <c r="F385" s="65">
        <f>SUMIF('5th Cycle APR Raw Data-Last'!$A$3:$A$1377,'5th Cycle Summary-Final2'!$C385,'5th Cycle APR Raw Data-Last'!H$3:H$1377)</f>
        <v>0</v>
      </c>
      <c r="G385" s="65">
        <f>SUMIF('5th Cycle APR Raw Data-Last'!$A$3:$A$1377,'5th Cycle Summary-Final2'!$C385,'5th Cycle APR Raw Data-Last'!I$3:I$1377)</f>
        <v>0</v>
      </c>
      <c r="H385" s="65">
        <f t="shared" si="51"/>
        <v>538</v>
      </c>
      <c r="I385" s="66">
        <f t="shared" si="52"/>
        <v>0</v>
      </c>
      <c r="J385" s="65">
        <f>VLOOKUP(C385,'5th Cycle APR Raw Data-Last'!$A$3:$S$1377,10,FALSE)</f>
        <v>345</v>
      </c>
      <c r="K385" s="65">
        <f>SUMIF('5th Cycle APR Raw Data-Last'!$A$3:$A$1377,'5th Cycle Summary-Final2'!$C385,'5th Cycle APR Raw Data-Last'!K$3:K$1377)</f>
        <v>10</v>
      </c>
      <c r="L385" s="65">
        <f>SUMIF('5th Cycle APR Raw Data-Last'!$A$3:$A$1377,'5th Cycle Summary-Final2'!$C385,'5th Cycle APR Raw Data-Last'!L$3:L$1377)</f>
        <v>0</v>
      </c>
      <c r="M385" s="65">
        <f>SUMIF('5th Cycle APR Raw Data-Last'!$A$3:$A$1377,'5th Cycle Summary-Final2'!$C385,'5th Cycle APR Raw Data-Last'!M$3:M$1377)</f>
        <v>10</v>
      </c>
      <c r="N385" s="65">
        <f t="shared" si="53"/>
        <v>335</v>
      </c>
      <c r="O385" s="66">
        <f t="shared" si="45"/>
        <v>2.8985507246376812E-2</v>
      </c>
      <c r="P385" s="65">
        <f>VLOOKUP(C385,'5th Cycle APR Raw Data-Last'!$A$3:$S$1377,14,FALSE)</f>
        <v>391</v>
      </c>
      <c r="Q385" s="65">
        <f>SUMIF('5th Cycle APR Raw Data-Last'!$A$3:$A$1377,'5th Cycle Summary-Final2'!$C385,'5th Cycle APR Raw Data-Last'!$O$3:$O$1377)</f>
        <v>44</v>
      </c>
      <c r="R385" s="65">
        <f t="shared" si="46"/>
        <v>347</v>
      </c>
      <c r="S385" s="66">
        <f t="shared" si="47"/>
        <v>0.11253196930946291</v>
      </c>
      <c r="T385" s="65">
        <f>VLOOKUP(C385,'5th Cycle APR Raw Data-Last'!$A$3:$S$1377,16,FALSE)</f>
        <v>967</v>
      </c>
      <c r="U385" s="65">
        <f>SUMIF('5th Cycle APR Raw Data-Last'!$A$3:$A$1377,'5th Cycle Summary-Final2'!$C385,'5th Cycle APR Raw Data-Last'!$Q$3:$Q$1377)</f>
        <v>317</v>
      </c>
      <c r="V385" s="65">
        <f t="shared" si="48"/>
        <v>650</v>
      </c>
      <c r="W385" s="66">
        <f t="shared" si="49"/>
        <v>0.32781799379524301</v>
      </c>
      <c r="X385" s="65">
        <f>VLOOKUP(C385,'5th Cycle APR Raw Data-Last'!$A$3:$S$1377,18,FALSE)</f>
        <v>2241</v>
      </c>
      <c r="Y385" s="65">
        <f>SUMIF('5th Cycle APR Raw Data-Last'!$A$3:$A$1377,'5th Cycle Summary-Final2'!$C385,'5th Cycle APR Raw Data-Last'!$S$3:$S$1377)</f>
        <v>371</v>
      </c>
      <c r="Z385" s="65">
        <f t="shared" si="50"/>
        <v>1870</v>
      </c>
      <c r="AA385"/>
    </row>
    <row r="386" spans="1:27" s="2" customFormat="1" ht="12.75" customHeight="1" x14ac:dyDescent="0.2">
      <c r="A386" s="2" t="s">
        <v>72</v>
      </c>
      <c r="B386" s="2" t="s">
        <v>26</v>
      </c>
      <c r="C386" s="10" t="s">
        <v>308</v>
      </c>
      <c r="D386" s="65">
        <f>VLOOKUP(C386,'5th Cycle APR Raw Data-Last'!$A$3:$S$1377,6,FALSE)</f>
        <v>877</v>
      </c>
      <c r="E386" s="65">
        <f>SUMIF('5th Cycle APR Raw Data-Last'!$A$3:$A$1377,'5th Cycle Summary-Final2'!$C386,'5th Cycle APR Raw Data-Last'!G$3:G$1377)</f>
        <v>2</v>
      </c>
      <c r="F386" s="65">
        <f>SUMIF('5th Cycle APR Raw Data-Last'!$A$3:$A$1377,'5th Cycle Summary-Final2'!$C386,'5th Cycle APR Raw Data-Last'!H$3:H$1377)</f>
        <v>2</v>
      </c>
      <c r="G386" s="65">
        <f>SUMIF('5th Cycle APR Raw Data-Last'!$A$3:$A$1377,'5th Cycle Summary-Final2'!$C386,'5th Cycle APR Raw Data-Last'!I$3:I$1377)</f>
        <v>0</v>
      </c>
      <c r="H386" s="65">
        <f t="shared" si="51"/>
        <v>875</v>
      </c>
      <c r="I386" s="66">
        <f t="shared" si="52"/>
        <v>2.2805017103762829E-3</v>
      </c>
      <c r="J386" s="65">
        <f>VLOOKUP(C386,'5th Cycle APR Raw Data-Last'!$A$3:$S$1377,10,FALSE)</f>
        <v>562</v>
      </c>
      <c r="K386" s="65">
        <f>SUMIF('5th Cycle APR Raw Data-Last'!$A$3:$A$1377,'5th Cycle Summary-Final2'!$C386,'5th Cycle APR Raw Data-Last'!K$3:K$1377)</f>
        <v>123</v>
      </c>
      <c r="L386" s="65">
        <f>SUMIF('5th Cycle APR Raw Data-Last'!$A$3:$A$1377,'5th Cycle Summary-Final2'!$C386,'5th Cycle APR Raw Data-Last'!L$3:L$1377)</f>
        <v>123</v>
      </c>
      <c r="M386" s="65">
        <f>SUMIF('5th Cycle APR Raw Data-Last'!$A$3:$A$1377,'5th Cycle Summary-Final2'!$C386,'5th Cycle APR Raw Data-Last'!M$3:M$1377)</f>
        <v>0</v>
      </c>
      <c r="N386" s="65">
        <f t="shared" si="53"/>
        <v>439</v>
      </c>
      <c r="O386" s="66">
        <f t="shared" si="45"/>
        <v>0.2188612099644128</v>
      </c>
      <c r="P386" s="65">
        <f>VLOOKUP(C386,'5th Cycle APR Raw Data-Last'!$A$3:$S$1377,14,FALSE)</f>
        <v>627</v>
      </c>
      <c r="Q386" s="65">
        <f>SUMIF('5th Cycle APR Raw Data-Last'!$A$3:$A$1377,'5th Cycle Summary-Final2'!$C386,'5th Cycle APR Raw Data-Last'!$O$3:$O$1377)</f>
        <v>591</v>
      </c>
      <c r="R386" s="65">
        <f t="shared" si="46"/>
        <v>36</v>
      </c>
      <c r="S386" s="66">
        <f t="shared" si="47"/>
        <v>0.9425837320574163</v>
      </c>
      <c r="T386" s="65">
        <f>VLOOKUP(C386,'5th Cycle APR Raw Data-Last'!$A$3:$S$1377,16,FALSE)</f>
        <v>1552</v>
      </c>
      <c r="U386" s="65">
        <f>SUMIF('5th Cycle APR Raw Data-Last'!$A$3:$A$1377,'5th Cycle Summary-Final2'!$C386,'5th Cycle APR Raw Data-Last'!$Q$3:$Q$1377)</f>
        <v>46</v>
      </c>
      <c r="V386" s="65">
        <f t="shared" si="48"/>
        <v>1506</v>
      </c>
      <c r="W386" s="66">
        <f t="shared" si="49"/>
        <v>2.9639175257731958E-2</v>
      </c>
      <c r="X386" s="65">
        <f>VLOOKUP(C386,'5th Cycle APR Raw Data-Last'!$A$3:$S$1377,18,FALSE)</f>
        <v>3618</v>
      </c>
      <c r="Y386" s="65">
        <f>SUMIF('5th Cycle APR Raw Data-Last'!$A$3:$A$1377,'5th Cycle Summary-Final2'!$C386,'5th Cycle APR Raw Data-Last'!$S$3:$S$1377)</f>
        <v>762</v>
      </c>
      <c r="Z386" s="65">
        <f t="shared" si="50"/>
        <v>2856</v>
      </c>
      <c r="AA386"/>
    </row>
    <row r="387" spans="1:27" s="2" customFormat="1" ht="12.75" customHeight="1" x14ac:dyDescent="0.2">
      <c r="A387" s="2" t="s">
        <v>177</v>
      </c>
      <c r="B387" s="2" t="s">
        <v>32</v>
      </c>
      <c r="C387" s="10" t="s">
        <v>176</v>
      </c>
      <c r="D387" s="65">
        <f>VLOOKUP(C387,'5th Cycle APR Raw Data-Last'!$A$3:$S$1377,6,FALSE)</f>
        <v>52</v>
      </c>
      <c r="E387" s="65">
        <f>SUMIF('5th Cycle APR Raw Data-Last'!$A$3:$A$1377,'5th Cycle Summary-Final2'!$C387,'5th Cycle APR Raw Data-Last'!G$3:G$1377)</f>
        <v>46</v>
      </c>
      <c r="F387" s="65">
        <f>SUMIF('5th Cycle APR Raw Data-Last'!$A$3:$A$1377,'5th Cycle Summary-Final2'!$C387,'5th Cycle APR Raw Data-Last'!H$3:H$1377)</f>
        <v>46</v>
      </c>
      <c r="G387" s="65">
        <f>SUMIF('5th Cycle APR Raw Data-Last'!$A$3:$A$1377,'5th Cycle Summary-Final2'!$C387,'5th Cycle APR Raw Data-Last'!I$3:I$1377)</f>
        <v>0</v>
      </c>
      <c r="H387" s="65">
        <f t="shared" si="51"/>
        <v>6</v>
      </c>
      <c r="I387" s="66">
        <f t="shared" si="52"/>
        <v>0.88461538461538458</v>
      </c>
      <c r="J387" s="65">
        <f>VLOOKUP(C387,'5th Cycle APR Raw Data-Last'!$A$3:$S$1377,10,FALSE)</f>
        <v>72</v>
      </c>
      <c r="K387" s="65">
        <f>SUMIF('5th Cycle APR Raw Data-Last'!$A$3:$A$1377,'5th Cycle Summary-Final2'!$C387,'5th Cycle APR Raw Data-Last'!K$3:K$1377)</f>
        <v>37</v>
      </c>
      <c r="L387" s="65">
        <f>SUMIF('5th Cycle APR Raw Data-Last'!$A$3:$A$1377,'5th Cycle Summary-Final2'!$C387,'5th Cycle APR Raw Data-Last'!L$3:L$1377)</f>
        <v>37</v>
      </c>
      <c r="M387" s="65">
        <f>SUMIF('5th Cycle APR Raw Data-Last'!$A$3:$A$1377,'5th Cycle Summary-Final2'!$C387,'5th Cycle APR Raw Data-Last'!M$3:M$1377)</f>
        <v>0</v>
      </c>
      <c r="N387" s="65">
        <f t="shared" si="53"/>
        <v>35</v>
      </c>
      <c r="O387" s="66">
        <f t="shared" si="45"/>
        <v>0.51388888888888884</v>
      </c>
      <c r="P387" s="65">
        <f>VLOOKUP(C387,'5th Cycle APR Raw Data-Last'!$A$3:$S$1377,14,FALSE)</f>
        <v>83</v>
      </c>
      <c r="Q387" s="65">
        <f>SUMIF('5th Cycle APR Raw Data-Last'!$A$3:$A$1377,'5th Cycle Summary-Final2'!$C387,'5th Cycle APR Raw Data-Last'!$O$3:$O$1377)</f>
        <v>3</v>
      </c>
      <c r="R387" s="65">
        <f t="shared" si="46"/>
        <v>80</v>
      </c>
      <c r="S387" s="66">
        <f t="shared" si="47"/>
        <v>3.614457831325301E-2</v>
      </c>
      <c r="T387" s="65">
        <f>VLOOKUP(C387,'5th Cycle APR Raw Data-Last'!$A$3:$S$1377,16,FALSE)</f>
        <v>190</v>
      </c>
      <c r="U387" s="65">
        <f>SUMIF('5th Cycle APR Raw Data-Last'!$A$3:$A$1377,'5th Cycle Summary-Final2'!$C387,'5th Cycle APR Raw Data-Last'!$Q$3:$Q$1377)</f>
        <v>5</v>
      </c>
      <c r="V387" s="65">
        <f t="shared" si="48"/>
        <v>185</v>
      </c>
      <c r="W387" s="66">
        <f t="shared" si="49"/>
        <v>2.6315789473684209E-2</v>
      </c>
      <c r="X387" s="65">
        <f>VLOOKUP(C387,'5th Cycle APR Raw Data-Last'!$A$3:$S$1377,18,FALSE)</f>
        <v>397</v>
      </c>
      <c r="Y387" s="65">
        <f>SUMIF('5th Cycle APR Raw Data-Last'!$A$3:$A$1377,'5th Cycle Summary-Final2'!$C387,'5th Cycle APR Raw Data-Last'!$S$3:$S$1377)</f>
        <v>91</v>
      </c>
      <c r="Z387" s="65">
        <f t="shared" si="50"/>
        <v>306</v>
      </c>
      <c r="AA387"/>
    </row>
    <row r="388" spans="1:27" s="2" customFormat="1" ht="12.75" customHeight="1" x14ac:dyDescent="0.2">
      <c r="A388" s="2" t="s">
        <v>177</v>
      </c>
      <c r="B388" s="2" t="s">
        <v>32</v>
      </c>
      <c r="C388" s="10" t="s">
        <v>329</v>
      </c>
      <c r="D388" s="65">
        <f>VLOOKUP(C388,'5th Cycle APR Raw Data-Last'!$A$3:$S$1377,6,FALSE)</f>
        <v>312</v>
      </c>
      <c r="E388" s="65">
        <f>SUMIF('5th Cycle APR Raw Data-Last'!$A$3:$A$1377,'5th Cycle Summary-Final2'!$C388,'5th Cycle APR Raw Data-Last'!G$3:G$1377)</f>
        <v>3</v>
      </c>
      <c r="F388" s="65">
        <f>SUMIF('5th Cycle APR Raw Data-Last'!$A$3:$A$1377,'5th Cycle Summary-Final2'!$C388,'5th Cycle APR Raw Data-Last'!H$3:H$1377)</f>
        <v>3</v>
      </c>
      <c r="G388" s="65">
        <f>SUMIF('5th Cycle APR Raw Data-Last'!$A$3:$A$1377,'5th Cycle Summary-Final2'!$C388,'5th Cycle APR Raw Data-Last'!I$3:I$1377)</f>
        <v>0</v>
      </c>
      <c r="H388" s="65">
        <f t="shared" si="51"/>
        <v>309</v>
      </c>
      <c r="I388" s="66">
        <f t="shared" si="52"/>
        <v>9.6153846153846159E-3</v>
      </c>
      <c r="J388" s="65">
        <f>VLOOKUP(C388,'5th Cycle APR Raw Data-Last'!$A$3:$S$1377,10,FALSE)</f>
        <v>437</v>
      </c>
      <c r="K388" s="65">
        <f>SUMIF('5th Cycle APR Raw Data-Last'!$A$3:$A$1377,'5th Cycle Summary-Final2'!$C388,'5th Cycle APR Raw Data-Last'!K$3:K$1377)</f>
        <v>11</v>
      </c>
      <c r="L388" s="65">
        <f>SUMIF('5th Cycle APR Raw Data-Last'!$A$3:$A$1377,'5th Cycle Summary-Final2'!$C388,'5th Cycle APR Raw Data-Last'!L$3:L$1377)</f>
        <v>11</v>
      </c>
      <c r="M388" s="65">
        <f>SUMIF('5th Cycle APR Raw Data-Last'!$A$3:$A$1377,'5th Cycle Summary-Final2'!$C388,'5th Cycle APR Raw Data-Last'!M$3:M$1377)</f>
        <v>0</v>
      </c>
      <c r="N388" s="65">
        <f t="shared" si="53"/>
        <v>426</v>
      </c>
      <c r="O388" s="66">
        <f t="shared" ref="O388:O415" si="54">K388/J388</f>
        <v>2.5171624713958809E-2</v>
      </c>
      <c r="P388" s="65">
        <f>VLOOKUP(C388,'5th Cycle APR Raw Data-Last'!$A$3:$S$1377,14,FALSE)</f>
        <v>498</v>
      </c>
      <c r="Q388" s="65">
        <f>SUMIF('5th Cycle APR Raw Data-Last'!$A$3:$A$1377,'5th Cycle Summary-Final2'!$C388,'5th Cycle APR Raw Data-Last'!$O$3:$O$1377)</f>
        <v>135</v>
      </c>
      <c r="R388" s="65">
        <f t="shared" ref="R388:R415" si="55">IF(P388-Q388&gt;0,P388-Q388,0)</f>
        <v>363</v>
      </c>
      <c r="S388" s="66">
        <f t="shared" ref="S388:S415" si="56">Q388/P388</f>
        <v>0.27108433734939757</v>
      </c>
      <c r="T388" s="65">
        <f>VLOOKUP(C388,'5th Cycle APR Raw Data-Last'!$A$3:$S$1377,16,FALSE)</f>
        <v>1120</v>
      </c>
      <c r="U388" s="65">
        <f>SUMIF('5th Cycle APR Raw Data-Last'!$A$3:$A$1377,'5th Cycle Summary-Final2'!$C388,'5th Cycle APR Raw Data-Last'!$Q$3:$Q$1377)</f>
        <v>100</v>
      </c>
      <c r="V388" s="65">
        <f t="shared" ref="V388:V415" si="57">IF(T388-U388&gt;0,T388-U388,0)</f>
        <v>1020</v>
      </c>
      <c r="W388" s="66">
        <f t="shared" ref="W388:W415" si="58">U388/T388</f>
        <v>8.9285714285714288E-2</v>
      </c>
      <c r="X388" s="65">
        <f>VLOOKUP(C388,'5th Cycle APR Raw Data-Last'!$A$3:$S$1377,18,FALSE)</f>
        <v>2367</v>
      </c>
      <c r="Y388" s="65">
        <f>SUMIF('5th Cycle APR Raw Data-Last'!$A$3:$A$1377,'5th Cycle Summary-Final2'!$C388,'5th Cycle APR Raw Data-Last'!$S$3:$S$1377)</f>
        <v>249</v>
      </c>
      <c r="Z388" s="65">
        <f t="shared" ref="Z388:Z415" si="59">H388+N388+R388+V388</f>
        <v>2118</v>
      </c>
      <c r="AA388"/>
    </row>
    <row r="389" spans="1:27" s="2" customFormat="1" ht="12.75" customHeight="1" x14ac:dyDescent="0.2">
      <c r="A389" s="2" t="s">
        <v>90</v>
      </c>
      <c r="B389" s="2" t="s">
        <v>13</v>
      </c>
      <c r="C389" s="10" t="s">
        <v>247</v>
      </c>
      <c r="D389" s="65">
        <f>VLOOKUP(C389,'5th Cycle APR Raw Data-Last'!$A$3:$S$1377,6,FALSE)</f>
        <v>73</v>
      </c>
      <c r="E389" s="65">
        <f>SUMIF('5th Cycle APR Raw Data-Last'!$A$3:$A$1377,'5th Cycle Summary-Final2'!$C389,'5th Cycle APR Raw Data-Last'!G$3:G$1377)</f>
        <v>0</v>
      </c>
      <c r="F389" s="65">
        <f>SUMIF('5th Cycle APR Raw Data-Last'!$A$3:$A$1377,'5th Cycle Summary-Final2'!$C389,'5th Cycle APR Raw Data-Last'!H$3:H$1377)</f>
        <v>0</v>
      </c>
      <c r="G389" s="65">
        <f>SUMIF('5th Cycle APR Raw Data-Last'!$A$3:$A$1377,'5th Cycle Summary-Final2'!$C389,'5th Cycle APR Raw Data-Last'!I$3:I$1377)</f>
        <v>0</v>
      </c>
      <c r="H389" s="65">
        <f t="shared" ref="H389:H415" si="60">IF(D389-E389&gt;0,D389-E389,0)</f>
        <v>73</v>
      </c>
      <c r="I389" s="66">
        <f t="shared" ref="I389:I415" si="61">E389/D389</f>
        <v>0</v>
      </c>
      <c r="J389" s="65">
        <f>VLOOKUP(C389,'5th Cycle APR Raw Data-Last'!$A$3:$S$1377,10,FALSE)</f>
        <v>52</v>
      </c>
      <c r="K389" s="65">
        <f>SUMIF('5th Cycle APR Raw Data-Last'!$A$3:$A$1377,'5th Cycle Summary-Final2'!$C389,'5th Cycle APR Raw Data-Last'!K$3:K$1377)</f>
        <v>44</v>
      </c>
      <c r="L389" s="65">
        <f>SUMIF('5th Cycle APR Raw Data-Last'!$A$3:$A$1377,'5th Cycle Summary-Final2'!$C389,'5th Cycle APR Raw Data-Last'!L$3:L$1377)</f>
        <v>26</v>
      </c>
      <c r="M389" s="65">
        <f>SUMIF('5th Cycle APR Raw Data-Last'!$A$3:$A$1377,'5th Cycle Summary-Final2'!$C389,'5th Cycle APR Raw Data-Last'!M$3:M$1377)</f>
        <v>18</v>
      </c>
      <c r="N389" s="65">
        <f t="shared" ref="N389:N415" si="62">IF(J389-K389&gt;0,J389-K389,0)</f>
        <v>8</v>
      </c>
      <c r="O389" s="66">
        <f t="shared" si="54"/>
        <v>0.84615384615384615</v>
      </c>
      <c r="P389" s="65">
        <f>VLOOKUP(C389,'5th Cycle APR Raw Data-Last'!$A$3:$S$1377,14,FALSE)</f>
        <v>61</v>
      </c>
      <c r="Q389" s="65">
        <f>SUMIF('5th Cycle APR Raw Data-Last'!$A$3:$A$1377,'5th Cycle Summary-Final2'!$C389,'5th Cycle APR Raw Data-Last'!$O$3:$O$1377)</f>
        <v>26</v>
      </c>
      <c r="R389" s="65">
        <f t="shared" si="55"/>
        <v>35</v>
      </c>
      <c r="S389" s="66">
        <f t="shared" si="56"/>
        <v>0.42622950819672129</v>
      </c>
      <c r="T389" s="65">
        <f>VLOOKUP(C389,'5th Cycle APR Raw Data-Last'!$A$3:$S$1377,16,FALSE)</f>
        <v>137</v>
      </c>
      <c r="U389" s="65">
        <f>SUMIF('5th Cycle APR Raw Data-Last'!$A$3:$A$1377,'5th Cycle Summary-Final2'!$C389,'5th Cycle APR Raw Data-Last'!$Q$3:$Q$1377)</f>
        <v>0</v>
      </c>
      <c r="V389" s="65">
        <f t="shared" si="57"/>
        <v>137</v>
      </c>
      <c r="W389" s="66">
        <f t="shared" si="58"/>
        <v>0</v>
      </c>
      <c r="X389" s="65">
        <f>VLOOKUP(C389,'5th Cycle APR Raw Data-Last'!$A$3:$S$1377,18,FALSE)</f>
        <v>323</v>
      </c>
      <c r="Y389" s="65">
        <f>SUMIF('5th Cycle APR Raw Data-Last'!$A$3:$A$1377,'5th Cycle Summary-Final2'!$C389,'5th Cycle APR Raw Data-Last'!$S$3:$S$1377)</f>
        <v>70</v>
      </c>
      <c r="Z389" s="65">
        <f t="shared" si="59"/>
        <v>253</v>
      </c>
      <c r="AA389"/>
    </row>
    <row r="390" spans="1:27" s="2" customFormat="1" ht="12.75" customHeight="1" x14ac:dyDescent="0.2">
      <c r="A390" s="2" t="s">
        <v>90</v>
      </c>
      <c r="B390" s="2" t="s">
        <v>13</v>
      </c>
      <c r="C390" s="10" t="s">
        <v>90</v>
      </c>
      <c r="D390" s="65">
        <f>VLOOKUP(C390,'5th Cycle APR Raw Data-Last'!$A$3:$S$1377,6,FALSE)</f>
        <v>2</v>
      </c>
      <c r="E390" s="65">
        <f>SUMIF('5th Cycle APR Raw Data-Last'!$A$3:$A$1377,'5th Cycle Summary-Final2'!$C390,'5th Cycle APR Raw Data-Last'!G$3:G$1377)</f>
        <v>0</v>
      </c>
      <c r="F390" s="65">
        <f>SUMIF('5th Cycle APR Raw Data-Last'!$A$3:$A$1377,'5th Cycle Summary-Final2'!$C390,'5th Cycle APR Raw Data-Last'!H$3:H$1377)</f>
        <v>0</v>
      </c>
      <c r="G390" s="65">
        <f>SUMIF('5th Cycle APR Raw Data-Last'!$A$3:$A$1377,'5th Cycle Summary-Final2'!$C390,'5th Cycle APR Raw Data-Last'!I$3:I$1377)</f>
        <v>0</v>
      </c>
      <c r="H390" s="65">
        <f t="shared" si="60"/>
        <v>2</v>
      </c>
      <c r="I390" s="66">
        <f t="shared" si="61"/>
        <v>0</v>
      </c>
      <c r="J390" s="65">
        <f>VLOOKUP(C390,'5th Cycle APR Raw Data-Last'!$A$3:$S$1377,10,FALSE)</f>
        <v>2</v>
      </c>
      <c r="K390" s="65">
        <f>SUMIF('5th Cycle APR Raw Data-Last'!$A$3:$A$1377,'5th Cycle Summary-Final2'!$C390,'5th Cycle APR Raw Data-Last'!K$3:K$1377)</f>
        <v>0</v>
      </c>
      <c r="L390" s="65">
        <f>SUMIF('5th Cycle APR Raw Data-Last'!$A$3:$A$1377,'5th Cycle Summary-Final2'!$C390,'5th Cycle APR Raw Data-Last'!L$3:L$1377)</f>
        <v>0</v>
      </c>
      <c r="M390" s="65">
        <f>SUMIF('5th Cycle APR Raw Data-Last'!$A$3:$A$1377,'5th Cycle Summary-Final2'!$C390,'5th Cycle APR Raw Data-Last'!M$3:M$1377)</f>
        <v>0</v>
      </c>
      <c r="N390" s="65">
        <f t="shared" si="62"/>
        <v>2</v>
      </c>
      <c r="O390" s="66">
        <f t="shared" si="54"/>
        <v>0</v>
      </c>
      <c r="P390" s="65">
        <f>VLOOKUP(C390,'5th Cycle APR Raw Data-Last'!$A$3:$S$1377,14,FALSE)</f>
        <v>2</v>
      </c>
      <c r="Q390" s="65">
        <f>SUMIF('5th Cycle APR Raw Data-Last'!$A$3:$A$1377,'5th Cycle Summary-Final2'!$C390,'5th Cycle APR Raw Data-Last'!$O$3:$O$1377)</f>
        <v>0</v>
      </c>
      <c r="R390" s="65">
        <f t="shared" si="55"/>
        <v>2</v>
      </c>
      <c r="S390" s="66">
        <f t="shared" si="56"/>
        <v>0</v>
      </c>
      <c r="T390" s="65">
        <f>VLOOKUP(C390,'5th Cycle APR Raw Data-Last'!$A$3:$S$1377,16,FALSE)</f>
        <v>4</v>
      </c>
      <c r="U390" s="65">
        <f>SUMIF('5th Cycle APR Raw Data-Last'!$A$3:$A$1377,'5th Cycle Summary-Final2'!$C390,'5th Cycle APR Raw Data-Last'!$Q$3:$Q$1377)</f>
        <v>0</v>
      </c>
      <c r="V390" s="65">
        <f t="shared" si="57"/>
        <v>4</v>
      </c>
      <c r="W390" s="66">
        <f t="shared" si="58"/>
        <v>0</v>
      </c>
      <c r="X390" s="65">
        <f>VLOOKUP(C390,'5th Cycle APR Raw Data-Last'!$A$3:$S$1377,18,FALSE)</f>
        <v>10</v>
      </c>
      <c r="Y390" s="65">
        <f>SUMIF('5th Cycle APR Raw Data-Last'!$A$3:$A$1377,'5th Cycle Summary-Final2'!$C390,'5th Cycle APR Raw Data-Last'!$S$3:$S$1377)</f>
        <v>0</v>
      </c>
      <c r="Z390" s="65">
        <f t="shared" si="59"/>
        <v>10</v>
      </c>
      <c r="AA390"/>
    </row>
    <row r="391" spans="1:27" s="2" customFormat="1" ht="12.75" customHeight="1" x14ac:dyDescent="0.2">
      <c r="A391" s="2" t="s">
        <v>90</v>
      </c>
      <c r="B391" s="2" t="s">
        <v>13</v>
      </c>
      <c r="C391" s="10" t="s">
        <v>302</v>
      </c>
      <c r="D391" s="65">
        <f>VLOOKUP(C391,'5th Cycle APR Raw Data-Last'!$A$3:$S$1377,6,FALSE)</f>
        <v>112</v>
      </c>
      <c r="E391" s="65">
        <f>SUMIF('5th Cycle APR Raw Data-Last'!$A$3:$A$1377,'5th Cycle Summary-Final2'!$C391,'5th Cycle APR Raw Data-Last'!G$3:G$1377)</f>
        <v>16</v>
      </c>
      <c r="F391" s="65">
        <f>SUMIF('5th Cycle APR Raw Data-Last'!$A$3:$A$1377,'5th Cycle Summary-Final2'!$C391,'5th Cycle APR Raw Data-Last'!H$3:H$1377)</f>
        <v>0</v>
      </c>
      <c r="G391" s="65">
        <f>SUMIF('5th Cycle APR Raw Data-Last'!$A$3:$A$1377,'5th Cycle Summary-Final2'!$C391,'5th Cycle APR Raw Data-Last'!I$3:I$1377)</f>
        <v>16</v>
      </c>
      <c r="H391" s="65">
        <f t="shared" si="60"/>
        <v>96</v>
      </c>
      <c r="I391" s="66">
        <f t="shared" si="61"/>
        <v>0.14285714285714285</v>
      </c>
      <c r="J391" s="65">
        <f>VLOOKUP(C391,'5th Cycle APR Raw Data-Last'!$A$3:$S$1377,10,FALSE)</f>
        <v>76</v>
      </c>
      <c r="K391" s="65">
        <f>SUMIF('5th Cycle APR Raw Data-Last'!$A$3:$A$1377,'5th Cycle Summary-Final2'!$C391,'5th Cycle APR Raw Data-Last'!K$3:K$1377)</f>
        <v>70</v>
      </c>
      <c r="L391" s="65">
        <f>SUMIF('5th Cycle APR Raw Data-Last'!$A$3:$A$1377,'5th Cycle Summary-Final2'!$C391,'5th Cycle APR Raw Data-Last'!L$3:L$1377)</f>
        <v>23</v>
      </c>
      <c r="M391" s="65">
        <f>SUMIF('5th Cycle APR Raw Data-Last'!$A$3:$A$1377,'5th Cycle Summary-Final2'!$C391,'5th Cycle APR Raw Data-Last'!M$3:M$1377)</f>
        <v>47</v>
      </c>
      <c r="N391" s="65">
        <f t="shared" si="62"/>
        <v>6</v>
      </c>
      <c r="O391" s="66">
        <f t="shared" si="54"/>
        <v>0.92105263157894735</v>
      </c>
      <c r="P391" s="65">
        <f>VLOOKUP(C391,'5th Cycle APR Raw Data-Last'!$A$3:$S$1377,14,FALSE)</f>
        <v>89</v>
      </c>
      <c r="Q391" s="65">
        <f>SUMIF('5th Cycle APR Raw Data-Last'!$A$3:$A$1377,'5th Cycle Summary-Final2'!$C391,'5th Cycle APR Raw Data-Last'!$O$3:$O$1377)</f>
        <v>69</v>
      </c>
      <c r="R391" s="65">
        <f t="shared" si="55"/>
        <v>20</v>
      </c>
      <c r="S391" s="66">
        <f t="shared" si="56"/>
        <v>0.7752808988764045</v>
      </c>
      <c r="T391" s="65">
        <f>VLOOKUP(C391,'5th Cycle APR Raw Data-Last'!$A$3:$S$1377,16,FALSE)</f>
        <v>209</v>
      </c>
      <c r="U391" s="65">
        <f>SUMIF('5th Cycle APR Raw Data-Last'!$A$3:$A$1377,'5th Cycle Summary-Final2'!$C391,'5th Cycle APR Raw Data-Last'!$Q$3:$Q$1377)</f>
        <v>52</v>
      </c>
      <c r="V391" s="65">
        <f t="shared" si="57"/>
        <v>157</v>
      </c>
      <c r="W391" s="66">
        <f t="shared" si="58"/>
        <v>0.24880382775119617</v>
      </c>
      <c r="X391" s="65">
        <f>VLOOKUP(C391,'5th Cycle APR Raw Data-Last'!$A$3:$S$1377,18,FALSE)</f>
        <v>486</v>
      </c>
      <c r="Y391" s="65">
        <f>SUMIF('5th Cycle APR Raw Data-Last'!$A$3:$A$1377,'5th Cycle Summary-Final2'!$C391,'5th Cycle APR Raw Data-Last'!$S$3:$S$1377)</f>
        <v>207</v>
      </c>
      <c r="Z391" s="65">
        <f t="shared" si="59"/>
        <v>279</v>
      </c>
      <c r="AA391"/>
    </row>
    <row r="392" spans="1:27" s="2" customFormat="1" ht="12.75" customHeight="1" x14ac:dyDescent="0.2">
      <c r="A392" s="2" t="s">
        <v>105</v>
      </c>
      <c r="B392" s="2" t="s">
        <v>26</v>
      </c>
      <c r="C392" s="10" t="s">
        <v>104</v>
      </c>
      <c r="D392" s="65">
        <f>VLOOKUP(C392,'5th Cycle APR Raw Data-Last'!$A$3:$S$1377,6,FALSE)</f>
        <v>211</v>
      </c>
      <c r="E392" s="65">
        <f>SUMIF('5th Cycle APR Raw Data-Last'!$A$3:$A$1377,'5th Cycle Summary-Final2'!$C392,'5th Cycle APR Raw Data-Last'!G$3:G$1377)</f>
        <v>0</v>
      </c>
      <c r="F392" s="65">
        <f>SUMIF('5th Cycle APR Raw Data-Last'!$A$3:$A$1377,'5th Cycle Summary-Final2'!$C392,'5th Cycle APR Raw Data-Last'!H$3:H$1377)</f>
        <v>0</v>
      </c>
      <c r="G392" s="65">
        <f>SUMIF('5th Cycle APR Raw Data-Last'!$A$3:$A$1377,'5th Cycle Summary-Final2'!$C392,'5th Cycle APR Raw Data-Last'!I$3:I$1377)</f>
        <v>0</v>
      </c>
      <c r="H392" s="65">
        <f t="shared" si="60"/>
        <v>211</v>
      </c>
      <c r="I392" s="66">
        <f t="shared" si="61"/>
        <v>0</v>
      </c>
      <c r="J392" s="65">
        <f>VLOOKUP(C392,'5th Cycle APR Raw Data-Last'!$A$3:$S$1377,10,FALSE)</f>
        <v>163</v>
      </c>
      <c r="K392" s="65">
        <f>SUMIF('5th Cycle APR Raw Data-Last'!$A$3:$A$1377,'5th Cycle Summary-Final2'!$C392,'5th Cycle APR Raw Data-Last'!K$3:K$1377)</f>
        <v>64</v>
      </c>
      <c r="L392" s="65">
        <f>SUMIF('5th Cycle APR Raw Data-Last'!$A$3:$A$1377,'5th Cycle Summary-Final2'!$C392,'5th Cycle APR Raw Data-Last'!L$3:L$1377)</f>
        <v>0</v>
      </c>
      <c r="M392" s="65">
        <f>SUMIF('5th Cycle APR Raw Data-Last'!$A$3:$A$1377,'5th Cycle Summary-Final2'!$C392,'5th Cycle APR Raw Data-Last'!M$3:M$1377)</f>
        <v>64</v>
      </c>
      <c r="N392" s="65">
        <f t="shared" si="62"/>
        <v>99</v>
      </c>
      <c r="O392" s="66">
        <f t="shared" si="54"/>
        <v>0.39263803680981596</v>
      </c>
      <c r="P392" s="65">
        <f>VLOOKUP(C392,'5th Cycle APR Raw Data-Last'!$A$3:$S$1377,14,FALSE)</f>
        <v>121</v>
      </c>
      <c r="Q392" s="65">
        <f>SUMIF('5th Cycle APR Raw Data-Last'!$A$3:$A$1377,'5th Cycle Summary-Final2'!$C392,'5th Cycle APR Raw Data-Last'!$O$3:$O$1377)</f>
        <v>50</v>
      </c>
      <c r="R392" s="65">
        <f t="shared" si="55"/>
        <v>71</v>
      </c>
      <c r="S392" s="66">
        <f t="shared" si="56"/>
        <v>0.41322314049586778</v>
      </c>
      <c r="T392" s="65">
        <f>VLOOKUP(C392,'5th Cycle APR Raw Data-Last'!$A$3:$S$1377,16,FALSE)</f>
        <v>470</v>
      </c>
      <c r="U392" s="65">
        <f>SUMIF('5th Cycle APR Raw Data-Last'!$A$3:$A$1377,'5th Cycle Summary-Final2'!$C392,'5th Cycle APR Raw Data-Last'!$Q$3:$Q$1377)</f>
        <v>0</v>
      </c>
      <c r="V392" s="65">
        <f t="shared" si="57"/>
        <v>470</v>
      </c>
      <c r="W392" s="66">
        <f t="shared" si="58"/>
        <v>0</v>
      </c>
      <c r="X392" s="65">
        <f>VLOOKUP(C392,'5th Cycle APR Raw Data-Last'!$A$3:$S$1377,18,FALSE)</f>
        <v>965</v>
      </c>
      <c r="Y392" s="65">
        <f>SUMIF('5th Cycle APR Raw Data-Last'!$A$3:$A$1377,'5th Cycle Summary-Final2'!$C392,'5th Cycle APR Raw Data-Last'!$S$3:$S$1377)</f>
        <v>114</v>
      </c>
      <c r="Z392" s="65">
        <f t="shared" si="59"/>
        <v>851</v>
      </c>
      <c r="AA392"/>
    </row>
    <row r="393" spans="1:27" s="2" customFormat="1" ht="12.75" customHeight="1" x14ac:dyDescent="0.2">
      <c r="A393" s="2" t="s">
        <v>105</v>
      </c>
      <c r="B393" s="2" t="s">
        <v>26</v>
      </c>
      <c r="C393" s="10" t="s">
        <v>1050</v>
      </c>
      <c r="D393" s="65">
        <f>VLOOKUP(C393,'5th Cycle APR Raw Data-Last'!$A$3:$S$1377,6,FALSE)</f>
        <v>143</v>
      </c>
      <c r="E393" s="65">
        <f>SUMIF('5th Cycle APR Raw Data-Last'!$A$3:$A$1377,'5th Cycle Summary-Final2'!$C393,'5th Cycle APR Raw Data-Last'!G$3:G$1377)</f>
        <v>0</v>
      </c>
      <c r="F393" s="65">
        <f>SUMIF('5th Cycle APR Raw Data-Last'!$A$3:$A$1377,'5th Cycle Summary-Final2'!$C393,'5th Cycle APR Raw Data-Last'!H$3:H$1377)</f>
        <v>0</v>
      </c>
      <c r="G393" s="65">
        <f>SUMIF('5th Cycle APR Raw Data-Last'!$A$3:$A$1377,'5th Cycle Summary-Final2'!$C393,'5th Cycle APR Raw Data-Last'!I$3:I$1377)</f>
        <v>0</v>
      </c>
      <c r="H393" s="65">
        <f t="shared" si="60"/>
        <v>143</v>
      </c>
      <c r="I393" s="66">
        <f t="shared" si="61"/>
        <v>0</v>
      </c>
      <c r="J393" s="65">
        <f>VLOOKUP(C393,'5th Cycle APR Raw Data-Last'!$A$3:$S$1377,10,FALSE)</f>
        <v>125</v>
      </c>
      <c r="K393" s="65">
        <f>SUMIF('5th Cycle APR Raw Data-Last'!$A$3:$A$1377,'5th Cycle Summary-Final2'!$C393,'5th Cycle APR Raw Data-Last'!K$3:K$1377)</f>
        <v>2</v>
      </c>
      <c r="L393" s="65">
        <f>SUMIF('5th Cycle APR Raw Data-Last'!$A$3:$A$1377,'5th Cycle Summary-Final2'!$C393,'5th Cycle APR Raw Data-Last'!L$3:L$1377)</f>
        <v>0</v>
      </c>
      <c r="M393" s="65">
        <f>SUMIF('5th Cycle APR Raw Data-Last'!$A$3:$A$1377,'5th Cycle Summary-Final2'!$C393,'5th Cycle APR Raw Data-Last'!M$3:M$1377)</f>
        <v>2</v>
      </c>
      <c r="N393" s="65">
        <f t="shared" si="62"/>
        <v>123</v>
      </c>
      <c r="O393" s="66">
        <f t="shared" si="54"/>
        <v>1.6E-2</v>
      </c>
      <c r="P393" s="65">
        <f>VLOOKUP(C393,'5th Cycle APR Raw Data-Last'!$A$3:$S$1377,14,FALSE)</f>
        <v>85</v>
      </c>
      <c r="Q393" s="65">
        <f>SUMIF('5th Cycle APR Raw Data-Last'!$A$3:$A$1377,'5th Cycle Summary-Final2'!$C393,'5th Cycle APR Raw Data-Last'!$O$3:$O$1377)</f>
        <v>2</v>
      </c>
      <c r="R393" s="65">
        <f t="shared" si="55"/>
        <v>83</v>
      </c>
      <c r="S393" s="66">
        <f t="shared" si="56"/>
        <v>2.3529411764705882E-2</v>
      </c>
      <c r="T393" s="65">
        <f>VLOOKUP(C393,'5th Cycle APR Raw Data-Last'!$A$3:$S$1377,16,FALSE)</f>
        <v>272</v>
      </c>
      <c r="U393" s="65">
        <f>SUMIF('5th Cycle APR Raw Data-Last'!$A$3:$A$1377,'5th Cycle Summary-Final2'!$C393,'5th Cycle APR Raw Data-Last'!$Q$3:$Q$1377)</f>
        <v>6</v>
      </c>
      <c r="V393" s="65">
        <f t="shared" si="57"/>
        <v>266</v>
      </c>
      <c r="W393" s="66">
        <f t="shared" si="58"/>
        <v>2.2058823529411766E-2</v>
      </c>
      <c r="X393" s="65">
        <f>VLOOKUP(C393,'5th Cycle APR Raw Data-Last'!$A$3:$S$1377,18,FALSE)</f>
        <v>625</v>
      </c>
      <c r="Y393" s="65">
        <f>SUMIF('5th Cycle APR Raw Data-Last'!$A$3:$A$1377,'5th Cycle Summary-Final2'!$C393,'5th Cycle APR Raw Data-Last'!$S$3:$S$1377)</f>
        <v>10</v>
      </c>
      <c r="Z393" s="65">
        <f t="shared" si="59"/>
        <v>615</v>
      </c>
      <c r="AA393"/>
    </row>
    <row r="394" spans="1:27" s="2" customFormat="1" ht="12.75" customHeight="1" x14ac:dyDescent="0.2">
      <c r="A394" s="2" t="s">
        <v>105</v>
      </c>
      <c r="B394" s="2" t="s">
        <v>26</v>
      </c>
      <c r="C394" s="10" t="s">
        <v>175</v>
      </c>
      <c r="D394" s="65">
        <f>VLOOKUP(C394,'5th Cycle APR Raw Data-Last'!$A$3:$S$1377,6,FALSE)</f>
        <v>80</v>
      </c>
      <c r="E394" s="65">
        <f>SUMIF('5th Cycle APR Raw Data-Last'!$A$3:$A$1377,'5th Cycle Summary-Final2'!$C394,'5th Cycle APR Raw Data-Last'!G$3:G$1377)</f>
        <v>40</v>
      </c>
      <c r="F394" s="65">
        <f>SUMIF('5th Cycle APR Raw Data-Last'!$A$3:$A$1377,'5th Cycle Summary-Final2'!$C394,'5th Cycle APR Raw Data-Last'!H$3:H$1377)</f>
        <v>39</v>
      </c>
      <c r="G394" s="65">
        <f>SUMIF('5th Cycle APR Raw Data-Last'!$A$3:$A$1377,'5th Cycle Summary-Final2'!$C394,'5th Cycle APR Raw Data-Last'!I$3:I$1377)</f>
        <v>1</v>
      </c>
      <c r="H394" s="65">
        <f t="shared" si="60"/>
        <v>40</v>
      </c>
      <c r="I394" s="66">
        <f t="shared" si="61"/>
        <v>0.5</v>
      </c>
      <c r="J394" s="65">
        <f>VLOOKUP(C394,'5th Cycle APR Raw Data-Last'!$A$3:$S$1377,10,FALSE)</f>
        <v>80</v>
      </c>
      <c r="K394" s="65">
        <f>SUMIF('5th Cycle APR Raw Data-Last'!$A$3:$A$1377,'5th Cycle Summary-Final2'!$C394,'5th Cycle APR Raw Data-Last'!K$3:K$1377)</f>
        <v>67</v>
      </c>
      <c r="L394" s="65">
        <f>SUMIF('5th Cycle APR Raw Data-Last'!$A$3:$A$1377,'5th Cycle Summary-Final2'!$C394,'5th Cycle APR Raw Data-Last'!L$3:L$1377)</f>
        <v>65</v>
      </c>
      <c r="M394" s="65">
        <f>SUMIF('5th Cycle APR Raw Data-Last'!$A$3:$A$1377,'5th Cycle Summary-Final2'!$C394,'5th Cycle APR Raw Data-Last'!M$3:M$1377)</f>
        <v>2</v>
      </c>
      <c r="N394" s="65">
        <f t="shared" si="62"/>
        <v>13</v>
      </c>
      <c r="O394" s="66">
        <f t="shared" si="54"/>
        <v>0.83750000000000002</v>
      </c>
      <c r="P394" s="65">
        <f>VLOOKUP(C394,'5th Cycle APR Raw Data-Last'!$A$3:$S$1377,14,FALSE)</f>
        <v>82</v>
      </c>
      <c r="Q394" s="65">
        <f>SUMIF('5th Cycle APR Raw Data-Last'!$A$3:$A$1377,'5th Cycle Summary-Final2'!$C394,'5th Cycle APR Raw Data-Last'!$O$3:$O$1377)</f>
        <v>27</v>
      </c>
      <c r="R394" s="65">
        <f t="shared" si="55"/>
        <v>55</v>
      </c>
      <c r="S394" s="66">
        <f t="shared" si="56"/>
        <v>0.32926829268292684</v>
      </c>
      <c r="T394" s="65">
        <f>VLOOKUP(C394,'5th Cycle APR Raw Data-Last'!$A$3:$S$1377,16,FALSE)</f>
        <v>348</v>
      </c>
      <c r="U394" s="65">
        <f>SUMIF('5th Cycle APR Raw Data-Last'!$A$3:$A$1377,'5th Cycle Summary-Final2'!$C394,'5th Cycle APR Raw Data-Last'!$Q$3:$Q$1377)</f>
        <v>10</v>
      </c>
      <c r="V394" s="65">
        <f t="shared" si="57"/>
        <v>338</v>
      </c>
      <c r="W394" s="66">
        <f t="shared" si="58"/>
        <v>2.8735632183908046E-2</v>
      </c>
      <c r="X394" s="65">
        <f>VLOOKUP(C394,'5th Cycle APR Raw Data-Last'!$A$3:$S$1377,18,FALSE)</f>
        <v>590</v>
      </c>
      <c r="Y394" s="65">
        <f>SUMIF('5th Cycle APR Raw Data-Last'!$A$3:$A$1377,'5th Cycle Summary-Final2'!$C394,'5th Cycle APR Raw Data-Last'!$S$3:$S$1377)</f>
        <v>144</v>
      </c>
      <c r="Z394" s="65">
        <f t="shared" si="59"/>
        <v>446</v>
      </c>
      <c r="AA394"/>
    </row>
    <row r="395" spans="1:27" s="2" customFormat="1" ht="12.75" customHeight="1" x14ac:dyDescent="0.2">
      <c r="A395" s="2" t="s">
        <v>105</v>
      </c>
      <c r="B395" s="2" t="s">
        <v>26</v>
      </c>
      <c r="C395" s="10" t="s">
        <v>241</v>
      </c>
      <c r="D395" s="65">
        <f>VLOOKUP(C395,'5th Cycle APR Raw Data-Last'!$A$3:$S$1377,6,FALSE)</f>
        <v>1224</v>
      </c>
      <c r="E395" s="65">
        <f>SUMIF('5th Cycle APR Raw Data-Last'!$A$3:$A$1377,'5th Cycle Summary-Final2'!$C395,'5th Cycle APR Raw Data-Last'!G$3:G$1377)</f>
        <v>0</v>
      </c>
      <c r="F395" s="65">
        <f>SUMIF('5th Cycle APR Raw Data-Last'!$A$3:$A$1377,'5th Cycle Summary-Final2'!$C395,'5th Cycle APR Raw Data-Last'!H$3:H$1377)</f>
        <v>0</v>
      </c>
      <c r="G395" s="65">
        <f>SUMIF('5th Cycle APR Raw Data-Last'!$A$3:$A$1377,'5th Cycle Summary-Final2'!$C395,'5th Cycle APR Raw Data-Last'!I$3:I$1377)</f>
        <v>0</v>
      </c>
      <c r="H395" s="65">
        <f t="shared" si="60"/>
        <v>1224</v>
      </c>
      <c r="I395" s="66">
        <f t="shared" si="61"/>
        <v>0</v>
      </c>
      <c r="J395" s="65">
        <f>VLOOKUP(C395,'5th Cycle APR Raw Data-Last'!$A$3:$S$1377,10,FALSE)</f>
        <v>862</v>
      </c>
      <c r="K395" s="65">
        <f>SUMIF('5th Cycle APR Raw Data-Last'!$A$3:$A$1377,'5th Cycle Summary-Final2'!$C395,'5th Cycle APR Raw Data-Last'!K$3:K$1377)</f>
        <v>7</v>
      </c>
      <c r="L395" s="65">
        <f>SUMIF('5th Cycle APR Raw Data-Last'!$A$3:$A$1377,'5th Cycle Summary-Final2'!$C395,'5th Cycle APR Raw Data-Last'!L$3:L$1377)</f>
        <v>7</v>
      </c>
      <c r="M395" s="65">
        <f>SUMIF('5th Cycle APR Raw Data-Last'!$A$3:$A$1377,'5th Cycle Summary-Final2'!$C395,'5th Cycle APR Raw Data-Last'!M$3:M$1377)</f>
        <v>0</v>
      </c>
      <c r="N395" s="65">
        <f t="shared" si="62"/>
        <v>855</v>
      </c>
      <c r="O395" s="66">
        <f t="shared" si="54"/>
        <v>8.1206496519721574E-3</v>
      </c>
      <c r="P395" s="65">
        <f>VLOOKUP(C395,'5th Cycle APR Raw Data-Last'!$A$3:$S$1377,14,FALSE)</f>
        <v>979</v>
      </c>
      <c r="Q395" s="65">
        <f>SUMIF('5th Cycle APR Raw Data-Last'!$A$3:$A$1377,'5th Cycle Summary-Final2'!$C395,'5th Cycle APR Raw Data-Last'!$O$3:$O$1377)</f>
        <v>152</v>
      </c>
      <c r="R395" s="65">
        <f t="shared" si="55"/>
        <v>827</v>
      </c>
      <c r="S395" s="66">
        <f t="shared" si="56"/>
        <v>0.15526046986721145</v>
      </c>
      <c r="T395" s="65">
        <f>VLOOKUP(C395,'5th Cycle APR Raw Data-Last'!$A$3:$S$1377,16,FALSE)</f>
        <v>2409</v>
      </c>
      <c r="U395" s="65">
        <f>SUMIF('5th Cycle APR Raw Data-Last'!$A$3:$A$1377,'5th Cycle Summary-Final2'!$C395,'5th Cycle APR Raw Data-Last'!$Q$3:$Q$1377)</f>
        <v>11</v>
      </c>
      <c r="V395" s="65">
        <f t="shared" si="57"/>
        <v>2398</v>
      </c>
      <c r="W395" s="66">
        <f t="shared" si="58"/>
        <v>4.5662100456621002E-3</v>
      </c>
      <c r="X395" s="65">
        <f>VLOOKUP(C395,'5th Cycle APR Raw Data-Last'!$A$3:$S$1377,18,FALSE)</f>
        <v>5474</v>
      </c>
      <c r="Y395" s="65">
        <f>SUMIF('5th Cycle APR Raw Data-Last'!$A$3:$A$1377,'5th Cycle Summary-Final2'!$C395,'5th Cycle APR Raw Data-Last'!$S$3:$S$1377)</f>
        <v>170</v>
      </c>
      <c r="Z395" s="65">
        <f t="shared" si="59"/>
        <v>5304</v>
      </c>
      <c r="AA395"/>
    </row>
    <row r="396" spans="1:27" s="2" customFormat="1" ht="12.75" customHeight="1" x14ac:dyDescent="0.2">
      <c r="A396" s="2" t="s">
        <v>105</v>
      </c>
      <c r="B396" s="2" t="s">
        <v>26</v>
      </c>
      <c r="C396" s="10" t="s">
        <v>105</v>
      </c>
      <c r="D396" s="65">
        <f>VLOOKUP(C396,'5th Cycle APR Raw Data-Last'!$A$3:$S$1377,6,FALSE)</f>
        <v>920</v>
      </c>
      <c r="E396" s="65">
        <f>SUMIF('5th Cycle APR Raw Data-Last'!$A$3:$A$1377,'5th Cycle Summary-Final2'!$C396,'5th Cycle APR Raw Data-Last'!G$3:G$1377)</f>
        <v>0</v>
      </c>
      <c r="F396" s="65">
        <f>SUMIF('5th Cycle APR Raw Data-Last'!$A$3:$A$1377,'5th Cycle Summary-Final2'!$C396,'5th Cycle APR Raw Data-Last'!H$3:H$1377)</f>
        <v>0</v>
      </c>
      <c r="G396" s="65">
        <f>SUMIF('5th Cycle APR Raw Data-Last'!$A$3:$A$1377,'5th Cycle Summary-Final2'!$C396,'5th Cycle APR Raw Data-Last'!I$3:I$1377)</f>
        <v>0</v>
      </c>
      <c r="H396" s="65">
        <f t="shared" si="60"/>
        <v>920</v>
      </c>
      <c r="I396" s="66">
        <f t="shared" si="61"/>
        <v>0</v>
      </c>
      <c r="J396" s="65">
        <f>VLOOKUP(C396,'5th Cycle APR Raw Data-Last'!$A$3:$S$1377,10,FALSE)</f>
        <v>609</v>
      </c>
      <c r="K396" s="65">
        <f>SUMIF('5th Cycle APR Raw Data-Last'!$A$3:$A$1377,'5th Cycle Summary-Final2'!$C396,'5th Cycle APR Raw Data-Last'!K$3:K$1377)</f>
        <v>7</v>
      </c>
      <c r="L396" s="65">
        <f>SUMIF('5th Cycle APR Raw Data-Last'!$A$3:$A$1377,'5th Cycle Summary-Final2'!$C396,'5th Cycle APR Raw Data-Last'!L$3:L$1377)</f>
        <v>7</v>
      </c>
      <c r="M396" s="65">
        <f>SUMIF('5th Cycle APR Raw Data-Last'!$A$3:$A$1377,'5th Cycle Summary-Final2'!$C396,'5th Cycle APR Raw Data-Last'!M$3:M$1377)</f>
        <v>0</v>
      </c>
      <c r="N396" s="65">
        <f t="shared" si="62"/>
        <v>602</v>
      </c>
      <c r="O396" s="66">
        <f t="shared" si="54"/>
        <v>1.1494252873563218E-2</v>
      </c>
      <c r="P396" s="65">
        <f>VLOOKUP(C396,'5th Cycle APR Raw Data-Last'!$A$3:$S$1377,14,FALSE)</f>
        <v>613</v>
      </c>
      <c r="Q396" s="65">
        <f>SUMIF('5th Cycle APR Raw Data-Last'!$A$3:$A$1377,'5th Cycle Summary-Final2'!$C396,'5th Cycle APR Raw Data-Last'!$O$3:$O$1377)</f>
        <v>0</v>
      </c>
      <c r="R396" s="65">
        <f t="shared" si="55"/>
        <v>613</v>
      </c>
      <c r="S396" s="66">
        <f t="shared" si="56"/>
        <v>0</v>
      </c>
      <c r="T396" s="65">
        <f>VLOOKUP(C396,'5th Cycle APR Raw Data-Last'!$A$3:$S$1377,16,FALSE)</f>
        <v>1452</v>
      </c>
      <c r="U396" s="65">
        <f>SUMIF('5th Cycle APR Raw Data-Last'!$A$3:$A$1377,'5th Cycle Summary-Final2'!$C396,'5th Cycle APR Raw Data-Last'!$Q$3:$Q$1377)</f>
        <v>354</v>
      </c>
      <c r="V396" s="65">
        <f t="shared" si="57"/>
        <v>1098</v>
      </c>
      <c r="W396" s="66">
        <f t="shared" si="58"/>
        <v>0.24380165289256198</v>
      </c>
      <c r="X396" s="65">
        <f>VLOOKUP(C396,'5th Cycle APR Raw Data-Last'!$A$3:$S$1377,18,FALSE)</f>
        <v>3594</v>
      </c>
      <c r="Y396" s="65">
        <f>SUMIF('5th Cycle APR Raw Data-Last'!$A$3:$A$1377,'5th Cycle Summary-Final2'!$C396,'5th Cycle APR Raw Data-Last'!$S$3:$S$1377)</f>
        <v>361</v>
      </c>
      <c r="Z396" s="65">
        <f t="shared" si="59"/>
        <v>3233</v>
      </c>
      <c r="AA396"/>
    </row>
    <row r="397" spans="1:27" s="2" customFormat="1" ht="12.75" customHeight="1" x14ac:dyDescent="0.2">
      <c r="A397" s="2" t="s">
        <v>105</v>
      </c>
      <c r="B397" s="2" t="s">
        <v>26</v>
      </c>
      <c r="C397" s="10" t="s">
        <v>1001</v>
      </c>
      <c r="D397" s="65">
        <f>VLOOKUP(C397,'5th Cycle APR Raw Data-Last'!$A$3:$S$1377,6,FALSE)</f>
        <v>1477</v>
      </c>
      <c r="E397" s="65">
        <f>SUMIF('5th Cycle APR Raw Data-Last'!$A$3:$A$1377,'5th Cycle Summary-Final2'!$C397,'5th Cycle APR Raw Data-Last'!G$3:G$1377)</f>
        <v>155</v>
      </c>
      <c r="F397" s="65">
        <f>SUMIF('5th Cycle APR Raw Data-Last'!$A$3:$A$1377,'5th Cycle Summary-Final2'!$C397,'5th Cycle APR Raw Data-Last'!H$3:H$1377)</f>
        <v>0</v>
      </c>
      <c r="G397" s="65">
        <f>SUMIF('5th Cycle APR Raw Data-Last'!$A$3:$A$1377,'5th Cycle Summary-Final2'!$C397,'5th Cycle APR Raw Data-Last'!I$3:I$1377)</f>
        <v>155</v>
      </c>
      <c r="H397" s="65">
        <f t="shared" si="60"/>
        <v>1322</v>
      </c>
      <c r="I397" s="66">
        <f t="shared" si="61"/>
        <v>0.1049424509140149</v>
      </c>
      <c r="J397" s="65">
        <f>VLOOKUP(C397,'5th Cycle APR Raw Data-Last'!$A$3:$S$1377,10,FALSE)</f>
        <v>1065</v>
      </c>
      <c r="K397" s="65">
        <f>SUMIF('5th Cycle APR Raw Data-Last'!$A$3:$A$1377,'5th Cycle Summary-Final2'!$C397,'5th Cycle APR Raw Data-Last'!K$3:K$1377)</f>
        <v>174</v>
      </c>
      <c r="L397" s="65">
        <f>SUMIF('5th Cycle APR Raw Data-Last'!$A$3:$A$1377,'5th Cycle Summary-Final2'!$C397,'5th Cycle APR Raw Data-Last'!L$3:L$1377)</f>
        <v>0</v>
      </c>
      <c r="M397" s="65">
        <f>SUMIF('5th Cycle APR Raw Data-Last'!$A$3:$A$1377,'5th Cycle Summary-Final2'!$C397,'5th Cycle APR Raw Data-Last'!M$3:M$1377)</f>
        <v>174</v>
      </c>
      <c r="N397" s="65">
        <f t="shared" si="62"/>
        <v>891</v>
      </c>
      <c r="O397" s="66">
        <f t="shared" si="54"/>
        <v>0.16338028169014085</v>
      </c>
      <c r="P397" s="65">
        <f>VLOOKUP(C397,'5th Cycle APR Raw Data-Last'!$A$3:$S$1377,14,FALSE)</f>
        <v>1169</v>
      </c>
      <c r="Q397" s="65">
        <f>SUMIF('5th Cycle APR Raw Data-Last'!$A$3:$A$1377,'5th Cycle Summary-Final2'!$C397,'5th Cycle APR Raw Data-Last'!$O$3:$O$1377)</f>
        <v>98</v>
      </c>
      <c r="R397" s="65">
        <f t="shared" si="55"/>
        <v>1071</v>
      </c>
      <c r="S397" s="66">
        <f t="shared" si="56"/>
        <v>8.3832335329341312E-2</v>
      </c>
      <c r="T397" s="65">
        <f>VLOOKUP(C397,'5th Cycle APR Raw Data-Last'!$A$3:$S$1377,16,FALSE)</f>
        <v>3370</v>
      </c>
      <c r="U397" s="65">
        <f>SUMIF('5th Cycle APR Raw Data-Last'!$A$3:$A$1377,'5th Cycle Summary-Final2'!$C397,'5th Cycle APR Raw Data-Last'!$Q$3:$Q$1377)</f>
        <v>94</v>
      </c>
      <c r="V397" s="65">
        <f t="shared" si="57"/>
        <v>3276</v>
      </c>
      <c r="W397" s="66">
        <f t="shared" si="58"/>
        <v>2.7893175074183978E-2</v>
      </c>
      <c r="X397" s="65">
        <f>VLOOKUP(C397,'5th Cycle APR Raw Data-Last'!$A$3:$S$1377,18,FALSE)</f>
        <v>7081</v>
      </c>
      <c r="Y397" s="65">
        <f>SUMIF('5th Cycle APR Raw Data-Last'!$A$3:$A$1377,'5th Cycle Summary-Final2'!$C397,'5th Cycle APR Raw Data-Last'!$S$3:$S$1377)</f>
        <v>521</v>
      </c>
      <c r="Z397" s="65">
        <f t="shared" si="59"/>
        <v>6560</v>
      </c>
      <c r="AA397"/>
    </row>
    <row r="398" spans="1:27" s="2" customFormat="1" ht="12.75" customHeight="1" x14ac:dyDescent="0.2">
      <c r="A398" s="2" t="s">
        <v>105</v>
      </c>
      <c r="B398" s="2" t="s">
        <v>26</v>
      </c>
      <c r="C398" s="10" t="s">
        <v>315</v>
      </c>
      <c r="D398" s="65">
        <f>VLOOKUP(C398,'5th Cycle APR Raw Data-Last'!$A$3:$S$1377,6,FALSE)</f>
        <v>2616</v>
      </c>
      <c r="E398" s="65">
        <f>SUMIF('5th Cycle APR Raw Data-Last'!$A$3:$A$1377,'5th Cycle Summary-Final2'!$C398,'5th Cycle APR Raw Data-Last'!G$3:G$1377)</f>
        <v>89</v>
      </c>
      <c r="F398" s="65">
        <f>SUMIF('5th Cycle APR Raw Data-Last'!$A$3:$A$1377,'5th Cycle Summary-Final2'!$C398,'5th Cycle APR Raw Data-Last'!H$3:H$1377)</f>
        <v>47</v>
      </c>
      <c r="G398" s="65">
        <f>SUMIF('5th Cycle APR Raw Data-Last'!$A$3:$A$1377,'5th Cycle Summary-Final2'!$C398,'5th Cycle APR Raw Data-Last'!I$3:I$1377)</f>
        <v>42</v>
      </c>
      <c r="H398" s="65">
        <f t="shared" si="60"/>
        <v>2527</v>
      </c>
      <c r="I398" s="66">
        <f t="shared" si="61"/>
        <v>3.4021406727828746E-2</v>
      </c>
      <c r="J398" s="65">
        <f>VLOOKUP(C398,'5th Cycle APR Raw Data-Last'!$A$3:$S$1377,10,FALSE)</f>
        <v>1931</v>
      </c>
      <c r="K398" s="65">
        <f>SUMIF('5th Cycle APR Raw Data-Last'!$A$3:$A$1377,'5th Cycle Summary-Final2'!$C398,'5th Cycle APR Raw Data-Last'!K$3:K$1377)</f>
        <v>296</v>
      </c>
      <c r="L398" s="65">
        <f>SUMIF('5th Cycle APR Raw Data-Last'!$A$3:$A$1377,'5th Cycle Summary-Final2'!$C398,'5th Cycle APR Raw Data-Last'!L$3:L$1377)</f>
        <v>178</v>
      </c>
      <c r="M398" s="65">
        <f>SUMIF('5th Cycle APR Raw Data-Last'!$A$3:$A$1377,'5th Cycle Summary-Final2'!$C398,'5th Cycle APR Raw Data-Last'!M$3:M$1377)</f>
        <v>118</v>
      </c>
      <c r="N398" s="65">
        <f t="shared" si="62"/>
        <v>1635</v>
      </c>
      <c r="O398" s="66">
        <f t="shared" si="54"/>
        <v>0.1532884515794925</v>
      </c>
      <c r="P398" s="65">
        <f>VLOOKUP(C398,'5th Cycle APR Raw Data-Last'!$A$3:$S$1377,14,FALSE)</f>
        <v>1802</v>
      </c>
      <c r="Q398" s="65">
        <f>SUMIF('5th Cycle APR Raw Data-Last'!$A$3:$A$1377,'5th Cycle Summary-Final2'!$C398,'5th Cycle APR Raw Data-Last'!$O$3:$O$1377)</f>
        <v>440</v>
      </c>
      <c r="R398" s="65">
        <f t="shared" si="55"/>
        <v>1362</v>
      </c>
      <c r="S398" s="66">
        <f t="shared" si="56"/>
        <v>0.24417314095449499</v>
      </c>
      <c r="T398" s="65">
        <f>VLOOKUP(C398,'5th Cycle APR Raw Data-Last'!$A$3:$S$1377,16,FALSE)</f>
        <v>3672</v>
      </c>
      <c r="U398" s="65">
        <f>SUMIF('5th Cycle APR Raw Data-Last'!$A$3:$A$1377,'5th Cycle Summary-Final2'!$C398,'5th Cycle APR Raw Data-Last'!$Q$3:$Q$1377)</f>
        <v>1016</v>
      </c>
      <c r="V398" s="65">
        <f t="shared" si="57"/>
        <v>2656</v>
      </c>
      <c r="W398" s="66">
        <f t="shared" si="58"/>
        <v>0.27668845315904139</v>
      </c>
      <c r="X398" s="65">
        <f>VLOOKUP(C398,'5th Cycle APR Raw Data-Last'!$A$3:$S$1377,18,FALSE)</f>
        <v>10021</v>
      </c>
      <c r="Y398" s="65">
        <f>SUMIF('5th Cycle APR Raw Data-Last'!$A$3:$A$1377,'5th Cycle Summary-Final2'!$C398,'5th Cycle APR Raw Data-Last'!$S$3:$S$1377)</f>
        <v>1841</v>
      </c>
      <c r="Z398" s="65">
        <f t="shared" si="59"/>
        <v>8180</v>
      </c>
      <c r="AA398"/>
    </row>
    <row r="399" spans="1:27" s="2" customFormat="1" ht="12.75" customHeight="1" x14ac:dyDescent="0.2">
      <c r="A399" s="2" t="s">
        <v>294</v>
      </c>
      <c r="B399" s="2" t="s">
        <v>13</v>
      </c>
      <c r="C399" s="10" t="s">
        <v>293</v>
      </c>
      <c r="D399" s="65">
        <f>VLOOKUP(C399,'5th Cycle APR Raw Data-Last'!$A$3:$S$1377,6,FALSE)</f>
        <v>23</v>
      </c>
      <c r="E399" s="65">
        <f>SUMIF('5th Cycle APR Raw Data-Last'!$A$3:$A$1377,'5th Cycle Summary-Final2'!$C399,'5th Cycle APR Raw Data-Last'!G$3:G$1377)</f>
        <v>0</v>
      </c>
      <c r="F399" s="65">
        <f>SUMIF('5th Cycle APR Raw Data-Last'!$A$3:$A$1377,'5th Cycle Summary-Final2'!$C399,'5th Cycle APR Raw Data-Last'!H$3:H$1377)</f>
        <v>0</v>
      </c>
      <c r="G399" s="65">
        <f>SUMIF('5th Cycle APR Raw Data-Last'!$A$3:$A$1377,'5th Cycle Summary-Final2'!$C399,'5th Cycle APR Raw Data-Last'!I$3:I$1377)</f>
        <v>0</v>
      </c>
      <c r="H399" s="65">
        <f t="shared" si="60"/>
        <v>23</v>
      </c>
      <c r="I399" s="66">
        <f t="shared" si="61"/>
        <v>0</v>
      </c>
      <c r="J399" s="65">
        <f>VLOOKUP(C399,'5th Cycle APR Raw Data-Last'!$A$3:$S$1377,10,FALSE)</f>
        <v>16</v>
      </c>
      <c r="K399" s="65">
        <f>SUMIF('5th Cycle APR Raw Data-Last'!$A$3:$A$1377,'5th Cycle Summary-Final2'!$C399,'5th Cycle APR Raw Data-Last'!K$3:K$1377)</f>
        <v>10</v>
      </c>
      <c r="L399" s="65">
        <f>SUMIF('5th Cycle APR Raw Data-Last'!$A$3:$A$1377,'5th Cycle Summary-Final2'!$C399,'5th Cycle APR Raw Data-Last'!L$3:L$1377)</f>
        <v>8</v>
      </c>
      <c r="M399" s="65">
        <f>SUMIF('5th Cycle APR Raw Data-Last'!$A$3:$A$1377,'5th Cycle Summary-Final2'!$C399,'5th Cycle APR Raw Data-Last'!M$3:M$1377)</f>
        <v>2</v>
      </c>
      <c r="N399" s="65">
        <f t="shared" si="62"/>
        <v>6</v>
      </c>
      <c r="O399" s="66">
        <f t="shared" si="54"/>
        <v>0.625</v>
      </c>
      <c r="P399" s="65">
        <f>VLOOKUP(C399,'5th Cycle APR Raw Data-Last'!$A$3:$S$1377,14,FALSE)</f>
        <v>19</v>
      </c>
      <c r="Q399" s="65">
        <f>SUMIF('5th Cycle APR Raw Data-Last'!$A$3:$A$1377,'5th Cycle Summary-Final2'!$C399,'5th Cycle APR Raw Data-Last'!$O$3:$O$1377)</f>
        <v>7</v>
      </c>
      <c r="R399" s="65">
        <f t="shared" si="55"/>
        <v>12</v>
      </c>
      <c r="S399" s="66">
        <f t="shared" si="56"/>
        <v>0.36842105263157893</v>
      </c>
      <c r="T399" s="65">
        <f>VLOOKUP(C399,'5th Cycle APR Raw Data-Last'!$A$3:$S$1377,16,FALSE)</f>
        <v>42</v>
      </c>
      <c r="U399" s="65">
        <f>SUMIF('5th Cycle APR Raw Data-Last'!$A$3:$A$1377,'5th Cycle Summary-Final2'!$C399,'5th Cycle APR Raw Data-Last'!$Q$3:$Q$1377)</f>
        <v>4</v>
      </c>
      <c r="V399" s="65">
        <f t="shared" si="57"/>
        <v>38</v>
      </c>
      <c r="W399" s="66">
        <f t="shared" si="58"/>
        <v>9.5238095238095233E-2</v>
      </c>
      <c r="X399" s="65">
        <f>VLOOKUP(C399,'5th Cycle APR Raw Data-Last'!$A$3:$S$1377,18,FALSE)</f>
        <v>100</v>
      </c>
      <c r="Y399" s="65">
        <f>SUMIF('5th Cycle APR Raw Data-Last'!$A$3:$A$1377,'5th Cycle Summary-Final2'!$C399,'5th Cycle APR Raw Data-Last'!$S$3:$S$1377)</f>
        <v>21</v>
      </c>
      <c r="Z399" s="65">
        <f t="shared" si="59"/>
        <v>79</v>
      </c>
      <c r="AA399"/>
    </row>
    <row r="400" spans="1:27" s="2" customFormat="1" ht="12.75" customHeight="1" x14ac:dyDescent="0.2">
      <c r="A400" s="2" t="s">
        <v>294</v>
      </c>
      <c r="B400" s="2" t="s">
        <v>13</v>
      </c>
      <c r="C400" s="10" t="s">
        <v>307</v>
      </c>
      <c r="D400" s="65">
        <f>VLOOKUP(C400,'5th Cycle APR Raw Data-Last'!$A$3:$S$1377,6,FALSE)</f>
        <v>102</v>
      </c>
      <c r="E400" s="65">
        <f>SUMIF('5th Cycle APR Raw Data-Last'!$A$3:$A$1377,'5th Cycle Summary-Final2'!$C400,'5th Cycle APR Raw Data-Last'!G$3:G$1377)</f>
        <v>0</v>
      </c>
      <c r="F400" s="65">
        <f>SUMIF('5th Cycle APR Raw Data-Last'!$A$3:$A$1377,'5th Cycle Summary-Final2'!$C400,'5th Cycle APR Raw Data-Last'!H$3:H$1377)</f>
        <v>0</v>
      </c>
      <c r="G400" s="65">
        <f>SUMIF('5th Cycle APR Raw Data-Last'!$A$3:$A$1377,'5th Cycle Summary-Final2'!$C400,'5th Cycle APR Raw Data-Last'!I$3:I$1377)</f>
        <v>0</v>
      </c>
      <c r="H400" s="65">
        <f t="shared" si="60"/>
        <v>102</v>
      </c>
      <c r="I400" s="66">
        <f t="shared" si="61"/>
        <v>0</v>
      </c>
      <c r="J400" s="65">
        <f>VLOOKUP(C400,'5th Cycle APR Raw Data-Last'!$A$3:$S$1377,10,FALSE)</f>
        <v>74</v>
      </c>
      <c r="K400" s="65">
        <f>SUMIF('5th Cycle APR Raw Data-Last'!$A$3:$A$1377,'5th Cycle Summary-Final2'!$C400,'5th Cycle APR Raw Data-Last'!K$3:K$1377)</f>
        <v>6</v>
      </c>
      <c r="L400" s="65">
        <f>SUMIF('5th Cycle APR Raw Data-Last'!$A$3:$A$1377,'5th Cycle Summary-Final2'!$C400,'5th Cycle APR Raw Data-Last'!L$3:L$1377)</f>
        <v>6</v>
      </c>
      <c r="M400" s="65">
        <f>SUMIF('5th Cycle APR Raw Data-Last'!$A$3:$A$1377,'5th Cycle Summary-Final2'!$C400,'5th Cycle APR Raw Data-Last'!M$3:M$1377)</f>
        <v>0</v>
      </c>
      <c r="N400" s="65">
        <f t="shared" si="62"/>
        <v>68</v>
      </c>
      <c r="O400" s="66">
        <f t="shared" si="54"/>
        <v>8.1081081081081086E-2</v>
      </c>
      <c r="P400" s="65">
        <f>VLOOKUP(C400,'5th Cycle APR Raw Data-Last'!$A$3:$S$1377,14,FALSE)</f>
        <v>81</v>
      </c>
      <c r="Q400" s="65">
        <f>SUMIF('5th Cycle APR Raw Data-Last'!$A$3:$A$1377,'5th Cycle Summary-Final2'!$C400,'5th Cycle APR Raw Data-Last'!$O$3:$O$1377)</f>
        <v>0</v>
      </c>
      <c r="R400" s="65">
        <f t="shared" si="55"/>
        <v>81</v>
      </c>
      <c r="S400" s="66">
        <f t="shared" si="56"/>
        <v>0</v>
      </c>
      <c r="T400" s="65">
        <f>VLOOKUP(C400,'5th Cycle APR Raw Data-Last'!$A$3:$S$1377,16,FALSE)</f>
        <v>193</v>
      </c>
      <c r="U400" s="65">
        <f>SUMIF('5th Cycle APR Raw Data-Last'!$A$3:$A$1377,'5th Cycle Summary-Final2'!$C400,'5th Cycle APR Raw Data-Last'!$Q$3:$Q$1377)</f>
        <v>104</v>
      </c>
      <c r="V400" s="65">
        <f t="shared" si="57"/>
        <v>89</v>
      </c>
      <c r="W400" s="66">
        <f t="shared" si="58"/>
        <v>0.53886010362694303</v>
      </c>
      <c r="X400" s="65">
        <f>VLOOKUP(C400,'5th Cycle APR Raw Data-Last'!$A$3:$S$1377,18,FALSE)</f>
        <v>450</v>
      </c>
      <c r="Y400" s="65">
        <f>SUMIF('5th Cycle APR Raw Data-Last'!$A$3:$A$1377,'5th Cycle Summary-Final2'!$C400,'5th Cycle APR Raw Data-Last'!$S$3:$S$1377)</f>
        <v>110</v>
      </c>
      <c r="Z400" s="65">
        <f t="shared" si="59"/>
        <v>340</v>
      </c>
      <c r="AA400"/>
    </row>
    <row r="401" spans="1:27" s="2" customFormat="1" ht="12.75" customHeight="1" x14ac:dyDescent="0.2">
      <c r="A401" s="2" t="s">
        <v>61</v>
      </c>
      <c r="B401" s="2" t="s">
        <v>3</v>
      </c>
      <c r="C401" s="10" t="s">
        <v>940</v>
      </c>
      <c r="D401" s="65">
        <f>VLOOKUP(C401,'5th Cycle APR Raw Data-Last'!$A$3:$S$1377,6,FALSE)</f>
        <v>539</v>
      </c>
      <c r="E401" s="65">
        <f>SUMIF('5th Cycle APR Raw Data-Last'!$A$3:$A$1377,'5th Cycle Summary-Final2'!$C401,'5th Cycle APR Raw Data-Last'!G$3:G$1377)</f>
        <v>139</v>
      </c>
      <c r="F401" s="65">
        <f>SUMIF('5th Cycle APR Raw Data-Last'!$A$3:$A$1377,'5th Cycle Summary-Final2'!$C401,'5th Cycle APR Raw Data-Last'!H$3:H$1377)</f>
        <v>139</v>
      </c>
      <c r="G401" s="65">
        <f>SUMIF('5th Cycle APR Raw Data-Last'!$A$3:$A$1377,'5th Cycle Summary-Final2'!$C401,'5th Cycle APR Raw Data-Last'!I$3:I$1377)</f>
        <v>0</v>
      </c>
      <c r="H401" s="65">
        <f t="shared" si="60"/>
        <v>400</v>
      </c>
      <c r="I401" s="66">
        <f t="shared" si="61"/>
        <v>0.25788497217068646</v>
      </c>
      <c r="J401" s="65">
        <f>VLOOKUP(C401,'5th Cycle APR Raw Data-Last'!$A$3:$S$1377,10,FALSE)</f>
        <v>366</v>
      </c>
      <c r="K401" s="65">
        <f>SUMIF('5th Cycle APR Raw Data-Last'!$A$3:$A$1377,'5th Cycle Summary-Final2'!$C401,'5th Cycle APR Raw Data-Last'!K$3:K$1377)</f>
        <v>122</v>
      </c>
      <c r="L401" s="65">
        <f>SUMIF('5th Cycle APR Raw Data-Last'!$A$3:$A$1377,'5th Cycle Summary-Final2'!$C401,'5th Cycle APR Raw Data-Last'!L$3:L$1377)</f>
        <v>122</v>
      </c>
      <c r="M401" s="65">
        <f>SUMIF('5th Cycle APR Raw Data-Last'!$A$3:$A$1377,'5th Cycle Summary-Final2'!$C401,'5th Cycle APR Raw Data-Last'!M$3:M$1377)</f>
        <v>0</v>
      </c>
      <c r="N401" s="65">
        <f t="shared" si="62"/>
        <v>244</v>
      </c>
      <c r="O401" s="66">
        <f t="shared" si="54"/>
        <v>0.33333333333333331</v>
      </c>
      <c r="P401" s="65">
        <f>VLOOKUP(C401,'5th Cycle APR Raw Data-Last'!$A$3:$S$1377,14,FALSE)</f>
        <v>411</v>
      </c>
      <c r="Q401" s="65">
        <f>SUMIF('5th Cycle APR Raw Data-Last'!$A$3:$A$1377,'5th Cycle Summary-Final2'!$C401,'5th Cycle APR Raw Data-Last'!$O$3:$O$1377)</f>
        <v>414</v>
      </c>
      <c r="R401" s="65">
        <f t="shared" si="55"/>
        <v>0</v>
      </c>
      <c r="S401" s="66">
        <f t="shared" si="56"/>
        <v>1.0072992700729928</v>
      </c>
      <c r="T401" s="65">
        <f>VLOOKUP(C401,'5th Cycle APR Raw Data-Last'!$A$3:$S$1377,16,FALSE)</f>
        <v>908</v>
      </c>
      <c r="U401" s="65">
        <f>SUMIF('5th Cycle APR Raw Data-Last'!$A$3:$A$1377,'5th Cycle Summary-Final2'!$C401,'5th Cycle APR Raw Data-Last'!$Q$3:$Q$1377)</f>
        <v>828</v>
      </c>
      <c r="V401" s="65">
        <f t="shared" si="57"/>
        <v>80</v>
      </c>
      <c r="W401" s="66">
        <f t="shared" si="58"/>
        <v>0.91189427312775329</v>
      </c>
      <c r="X401" s="65">
        <f>VLOOKUP(C401,'5th Cycle APR Raw Data-Last'!$A$3:$S$1377,18,FALSE)</f>
        <v>2224</v>
      </c>
      <c r="Y401" s="65">
        <f>SUMIF('5th Cycle APR Raw Data-Last'!$A$3:$A$1377,'5th Cycle Summary-Final2'!$C401,'5th Cycle APR Raw Data-Last'!$S$3:$S$1377)</f>
        <v>1503</v>
      </c>
      <c r="Z401" s="65">
        <f t="shared" si="59"/>
        <v>724</v>
      </c>
      <c r="AA401"/>
    </row>
    <row r="402" spans="1:27" s="2" customFormat="1" ht="12.75" customHeight="1" x14ac:dyDescent="0.2">
      <c r="A402" s="2" t="s">
        <v>61</v>
      </c>
      <c r="B402" s="2" t="s">
        <v>3</v>
      </c>
      <c r="C402" s="10" t="s">
        <v>201</v>
      </c>
      <c r="D402" s="65">
        <f>VLOOKUP(C402,'5th Cycle APR Raw Data-Last'!$A$3:$S$1377,6,FALSE)</f>
        <v>289</v>
      </c>
      <c r="E402" s="65">
        <f>SUMIF('5th Cycle APR Raw Data-Last'!$A$3:$A$1377,'5th Cycle Summary-Final2'!$C402,'5th Cycle APR Raw Data-Last'!G$3:G$1377)</f>
        <v>5</v>
      </c>
      <c r="F402" s="65">
        <f>SUMIF('5th Cycle APR Raw Data-Last'!$A$3:$A$1377,'5th Cycle Summary-Final2'!$C402,'5th Cycle APR Raw Data-Last'!H$3:H$1377)</f>
        <v>5</v>
      </c>
      <c r="G402" s="65">
        <f>SUMIF('5th Cycle APR Raw Data-Last'!$A$3:$A$1377,'5th Cycle Summary-Final2'!$C402,'5th Cycle APR Raw Data-Last'!I$3:I$1377)</f>
        <v>0</v>
      </c>
      <c r="H402" s="65">
        <f t="shared" si="60"/>
        <v>284</v>
      </c>
      <c r="I402" s="66">
        <f t="shared" si="61"/>
        <v>1.7301038062283738E-2</v>
      </c>
      <c r="J402" s="65">
        <f>VLOOKUP(C402,'5th Cycle APR Raw Data-Last'!$A$3:$S$1377,10,FALSE)</f>
        <v>197</v>
      </c>
      <c r="K402" s="65">
        <f>SUMIF('5th Cycle APR Raw Data-Last'!$A$3:$A$1377,'5th Cycle Summary-Final2'!$C402,'5th Cycle APR Raw Data-Last'!K$3:K$1377)</f>
        <v>18</v>
      </c>
      <c r="L402" s="65">
        <f>SUMIF('5th Cycle APR Raw Data-Last'!$A$3:$A$1377,'5th Cycle Summary-Final2'!$C402,'5th Cycle APR Raw Data-Last'!L$3:L$1377)</f>
        <v>18</v>
      </c>
      <c r="M402" s="65">
        <f>SUMIF('5th Cycle APR Raw Data-Last'!$A$3:$A$1377,'5th Cycle Summary-Final2'!$C402,'5th Cycle APR Raw Data-Last'!M$3:M$1377)</f>
        <v>0</v>
      </c>
      <c r="N402" s="65">
        <f t="shared" si="62"/>
        <v>179</v>
      </c>
      <c r="O402" s="66">
        <f t="shared" si="54"/>
        <v>9.1370558375634514E-2</v>
      </c>
      <c r="P402" s="65">
        <f>VLOOKUP(C402,'5th Cycle APR Raw Data-Last'!$A$3:$S$1377,14,FALSE)</f>
        <v>216</v>
      </c>
      <c r="Q402" s="65">
        <f>SUMIF('5th Cycle APR Raw Data-Last'!$A$3:$A$1377,'5th Cycle Summary-Final2'!$C402,'5th Cycle APR Raw Data-Last'!$O$3:$O$1377)</f>
        <v>18</v>
      </c>
      <c r="R402" s="65">
        <f t="shared" si="55"/>
        <v>198</v>
      </c>
      <c r="S402" s="66">
        <f t="shared" si="56"/>
        <v>8.3333333333333329E-2</v>
      </c>
      <c r="T402" s="65">
        <f>VLOOKUP(C402,'5th Cycle APR Raw Data-Last'!$A$3:$S$1377,16,FALSE)</f>
        <v>462</v>
      </c>
      <c r="U402" s="65">
        <f>SUMIF('5th Cycle APR Raw Data-Last'!$A$3:$A$1377,'5th Cycle Summary-Final2'!$C402,'5th Cycle APR Raw Data-Last'!$Q$3:$Q$1377)</f>
        <v>623</v>
      </c>
      <c r="V402" s="65">
        <f t="shared" si="57"/>
        <v>0</v>
      </c>
      <c r="W402" s="66">
        <f t="shared" si="58"/>
        <v>1.3484848484848484</v>
      </c>
      <c r="X402" s="65">
        <f>VLOOKUP(C402,'5th Cycle APR Raw Data-Last'!$A$3:$S$1377,18,FALSE)</f>
        <v>1164</v>
      </c>
      <c r="Y402" s="65">
        <f>SUMIF('5th Cycle APR Raw Data-Last'!$A$3:$A$1377,'5th Cycle Summary-Final2'!$C402,'5th Cycle APR Raw Data-Last'!$S$3:$S$1377)</f>
        <v>664</v>
      </c>
      <c r="Z402" s="65">
        <f t="shared" si="59"/>
        <v>661</v>
      </c>
      <c r="AA402"/>
    </row>
    <row r="403" spans="1:27" s="2" customFormat="1" ht="12.75" customHeight="1" x14ac:dyDescent="0.2">
      <c r="A403" s="2" t="s">
        <v>61</v>
      </c>
      <c r="B403" s="2" t="s">
        <v>3</v>
      </c>
      <c r="C403" s="10" t="s">
        <v>216</v>
      </c>
      <c r="D403" s="65">
        <f>VLOOKUP(C403,'5th Cycle APR Raw Data-Last'!$A$3:$S$1377,6,FALSE)</f>
        <v>87</v>
      </c>
      <c r="E403" s="65">
        <f>SUMIF('5th Cycle APR Raw Data-Last'!$A$3:$A$1377,'5th Cycle Summary-Final2'!$C403,'5th Cycle APR Raw Data-Last'!G$3:G$1377)</f>
        <v>0</v>
      </c>
      <c r="F403" s="65">
        <f>SUMIF('5th Cycle APR Raw Data-Last'!$A$3:$A$1377,'5th Cycle Summary-Final2'!$C403,'5th Cycle APR Raw Data-Last'!H$3:H$1377)</f>
        <v>0</v>
      </c>
      <c r="G403" s="65">
        <f>SUMIF('5th Cycle APR Raw Data-Last'!$A$3:$A$1377,'5th Cycle Summary-Final2'!$C403,'5th Cycle APR Raw Data-Last'!I$3:I$1377)</f>
        <v>0</v>
      </c>
      <c r="H403" s="65">
        <f t="shared" si="60"/>
        <v>87</v>
      </c>
      <c r="I403" s="66">
        <f t="shared" si="61"/>
        <v>0</v>
      </c>
      <c r="J403" s="65">
        <f>VLOOKUP(C403,'5th Cycle APR Raw Data-Last'!$A$3:$S$1377,10,FALSE)</f>
        <v>59</v>
      </c>
      <c r="K403" s="65">
        <f>SUMIF('5th Cycle APR Raw Data-Last'!$A$3:$A$1377,'5th Cycle Summary-Final2'!$C403,'5th Cycle APR Raw Data-Last'!K$3:K$1377)</f>
        <v>0</v>
      </c>
      <c r="L403" s="65">
        <f>SUMIF('5th Cycle APR Raw Data-Last'!$A$3:$A$1377,'5th Cycle Summary-Final2'!$C403,'5th Cycle APR Raw Data-Last'!L$3:L$1377)</f>
        <v>0</v>
      </c>
      <c r="M403" s="65">
        <f>SUMIF('5th Cycle APR Raw Data-Last'!$A$3:$A$1377,'5th Cycle Summary-Final2'!$C403,'5th Cycle APR Raw Data-Last'!M$3:M$1377)</f>
        <v>0</v>
      </c>
      <c r="N403" s="65">
        <f t="shared" si="62"/>
        <v>59</v>
      </c>
      <c r="O403" s="66">
        <f t="shared" si="54"/>
        <v>0</v>
      </c>
      <c r="P403" s="65">
        <f>VLOOKUP(C403,'5th Cycle APR Raw Data-Last'!$A$3:$S$1377,14,FALSE)</f>
        <v>70</v>
      </c>
      <c r="Q403" s="65">
        <f>SUMIF('5th Cycle APR Raw Data-Last'!$A$3:$A$1377,'5th Cycle Summary-Final2'!$C403,'5th Cycle APR Raw Data-Last'!$O$3:$O$1377)</f>
        <v>13</v>
      </c>
      <c r="R403" s="65">
        <f t="shared" si="55"/>
        <v>57</v>
      </c>
      <c r="S403" s="66">
        <f t="shared" si="56"/>
        <v>0.18571428571428572</v>
      </c>
      <c r="T403" s="65">
        <f>VLOOKUP(C403,'5th Cycle APR Raw Data-Last'!$A$3:$S$1377,16,FALSE)</f>
        <v>155</v>
      </c>
      <c r="U403" s="65">
        <f>SUMIF('5th Cycle APR Raw Data-Last'!$A$3:$A$1377,'5th Cycle Summary-Final2'!$C403,'5th Cycle APR Raw Data-Last'!$Q$3:$Q$1377)</f>
        <v>10</v>
      </c>
      <c r="V403" s="65">
        <f t="shared" si="57"/>
        <v>145</v>
      </c>
      <c r="W403" s="66">
        <f t="shared" si="58"/>
        <v>6.4516129032258063E-2</v>
      </c>
      <c r="X403" s="65">
        <f>VLOOKUP(C403,'5th Cycle APR Raw Data-Last'!$A$3:$S$1377,18,FALSE)</f>
        <v>371</v>
      </c>
      <c r="Y403" s="65">
        <f>SUMIF('5th Cycle APR Raw Data-Last'!$A$3:$A$1377,'5th Cycle Summary-Final2'!$C403,'5th Cycle APR Raw Data-Last'!$S$3:$S$1377)</f>
        <v>23</v>
      </c>
      <c r="Z403" s="65">
        <f t="shared" si="59"/>
        <v>348</v>
      </c>
      <c r="AA403"/>
    </row>
    <row r="404" spans="1:27" s="2" customFormat="1" ht="12.75" customHeight="1" x14ac:dyDescent="0.2">
      <c r="A404" s="2" t="s">
        <v>61</v>
      </c>
      <c r="B404" s="2" t="s">
        <v>3</v>
      </c>
      <c r="C404" s="10" t="s">
        <v>222</v>
      </c>
      <c r="D404" s="65">
        <f>VLOOKUP(C404,'5th Cycle APR Raw Data-Last'!$A$3:$S$1377,6,FALSE)</f>
        <v>844</v>
      </c>
      <c r="E404" s="65">
        <f>SUMIF('5th Cycle APR Raw Data-Last'!$A$3:$A$1377,'5th Cycle Summary-Final2'!$C404,'5th Cycle APR Raw Data-Last'!G$3:G$1377)</f>
        <v>128</v>
      </c>
      <c r="F404" s="65">
        <f>SUMIF('5th Cycle APR Raw Data-Last'!$A$3:$A$1377,'5th Cycle Summary-Final2'!$C404,'5th Cycle APR Raw Data-Last'!H$3:H$1377)</f>
        <v>128</v>
      </c>
      <c r="G404" s="65">
        <f>SUMIF('5th Cycle APR Raw Data-Last'!$A$3:$A$1377,'5th Cycle Summary-Final2'!$C404,'5th Cycle APR Raw Data-Last'!I$3:I$1377)</f>
        <v>0</v>
      </c>
      <c r="H404" s="65">
        <f t="shared" si="60"/>
        <v>716</v>
      </c>
      <c r="I404" s="66">
        <f t="shared" si="61"/>
        <v>0.15165876777251186</v>
      </c>
      <c r="J404" s="65">
        <f>VLOOKUP(C404,'5th Cycle APR Raw Data-Last'!$A$3:$S$1377,10,FALSE)</f>
        <v>1160</v>
      </c>
      <c r="K404" s="65">
        <f>SUMIF('5th Cycle APR Raw Data-Last'!$A$3:$A$1377,'5th Cycle Summary-Final2'!$C404,'5th Cycle APR Raw Data-Last'!K$3:K$1377)</f>
        <v>508</v>
      </c>
      <c r="L404" s="65">
        <f>SUMIF('5th Cycle APR Raw Data-Last'!$A$3:$A$1377,'5th Cycle Summary-Final2'!$C404,'5th Cycle APR Raw Data-Last'!L$3:L$1377)</f>
        <v>419</v>
      </c>
      <c r="M404" s="65">
        <f>SUMIF('5th Cycle APR Raw Data-Last'!$A$3:$A$1377,'5th Cycle Summary-Final2'!$C404,'5th Cycle APR Raw Data-Last'!M$3:M$1377)</f>
        <v>89</v>
      </c>
      <c r="N404" s="65">
        <f t="shared" si="62"/>
        <v>652</v>
      </c>
      <c r="O404" s="66">
        <f t="shared" si="54"/>
        <v>0.43793103448275861</v>
      </c>
      <c r="P404" s="65">
        <f>VLOOKUP(C404,'5th Cycle APR Raw Data-Last'!$A$3:$S$1377,14,FALSE)</f>
        <v>1351</v>
      </c>
      <c r="Q404" s="65">
        <f>SUMIF('5th Cycle APR Raw Data-Last'!$A$3:$A$1377,'5th Cycle Summary-Final2'!$C404,'5th Cycle APR Raw Data-Last'!$O$3:$O$1377)</f>
        <v>375</v>
      </c>
      <c r="R404" s="65">
        <f t="shared" si="55"/>
        <v>976</v>
      </c>
      <c r="S404" s="66">
        <f t="shared" si="56"/>
        <v>0.27757216876387864</v>
      </c>
      <c r="T404" s="65">
        <f>VLOOKUP(C404,'5th Cycle APR Raw Data-Last'!$A$3:$S$1377,16,FALSE)</f>
        <v>3102</v>
      </c>
      <c r="U404" s="65">
        <f>SUMIF('5th Cycle APR Raw Data-Last'!$A$3:$A$1377,'5th Cycle Summary-Final2'!$C404,'5th Cycle APR Raw Data-Last'!$Q$3:$Q$1377)</f>
        <v>262</v>
      </c>
      <c r="V404" s="65">
        <f t="shared" si="57"/>
        <v>2840</v>
      </c>
      <c r="W404" s="66">
        <f t="shared" si="58"/>
        <v>8.4461637653127017E-2</v>
      </c>
      <c r="X404" s="65">
        <f>VLOOKUP(C404,'5th Cycle APR Raw Data-Last'!$A$3:$S$1377,18,FALSE)</f>
        <v>6457</v>
      </c>
      <c r="Y404" s="65">
        <f>SUMIF('5th Cycle APR Raw Data-Last'!$A$3:$A$1377,'5th Cycle Summary-Final2'!$C404,'5th Cycle APR Raw Data-Last'!$S$3:$S$1377)</f>
        <v>1273</v>
      </c>
      <c r="Z404" s="65">
        <f t="shared" si="59"/>
        <v>5184</v>
      </c>
      <c r="AA404"/>
    </row>
    <row r="405" spans="1:27" s="2" customFormat="1" ht="12.75" customHeight="1" x14ac:dyDescent="0.2">
      <c r="A405" s="2" t="s">
        <v>61</v>
      </c>
      <c r="B405" s="2" t="s">
        <v>3</v>
      </c>
      <c r="C405" s="10" t="s">
        <v>1071</v>
      </c>
      <c r="D405" s="65">
        <f>VLOOKUP(C405,'5th Cycle APR Raw Data-Last'!$A$3:$S$1377,6,FALSE)</f>
        <v>1</v>
      </c>
      <c r="E405" s="65">
        <f>SUMIF('5th Cycle APR Raw Data-Last'!$A$3:$A$1377,'5th Cycle Summary-Final2'!$C405,'5th Cycle APR Raw Data-Last'!G$3:G$1377)</f>
        <v>0</v>
      </c>
      <c r="F405" s="65">
        <f>SUMIF('5th Cycle APR Raw Data-Last'!$A$3:$A$1377,'5th Cycle Summary-Final2'!$C405,'5th Cycle APR Raw Data-Last'!H$3:H$1377)</f>
        <v>0</v>
      </c>
      <c r="G405" s="65">
        <f>SUMIF('5th Cycle APR Raw Data-Last'!$A$3:$A$1377,'5th Cycle Summary-Final2'!$C405,'5th Cycle APR Raw Data-Last'!I$3:I$1377)</f>
        <v>0</v>
      </c>
      <c r="H405" s="65">
        <f t="shared" si="60"/>
        <v>1</v>
      </c>
      <c r="I405" s="66">
        <f t="shared" si="61"/>
        <v>0</v>
      </c>
      <c r="J405" s="65">
        <f>VLOOKUP(C405,'5th Cycle APR Raw Data-Last'!$A$3:$S$1377,10,FALSE)</f>
        <v>1</v>
      </c>
      <c r="K405" s="65">
        <f>SUMIF('5th Cycle APR Raw Data-Last'!$A$3:$A$1377,'5th Cycle Summary-Final2'!$C405,'5th Cycle APR Raw Data-Last'!K$3:K$1377)</f>
        <v>0</v>
      </c>
      <c r="L405" s="65">
        <f>SUMIF('5th Cycle APR Raw Data-Last'!$A$3:$A$1377,'5th Cycle Summary-Final2'!$C405,'5th Cycle APR Raw Data-Last'!L$3:L$1377)</f>
        <v>0</v>
      </c>
      <c r="M405" s="65">
        <f>SUMIF('5th Cycle APR Raw Data-Last'!$A$3:$A$1377,'5th Cycle Summary-Final2'!$C405,'5th Cycle APR Raw Data-Last'!M$3:M$1377)</f>
        <v>0</v>
      </c>
      <c r="N405" s="65">
        <f t="shared" si="62"/>
        <v>1</v>
      </c>
      <c r="O405" s="66">
        <f t="shared" si="54"/>
        <v>0</v>
      </c>
      <c r="P405" s="65">
        <f>VLOOKUP(C405,'5th Cycle APR Raw Data-Last'!$A$3:$S$1377,14,FALSE)</f>
        <v>0</v>
      </c>
      <c r="Q405" s="65">
        <f>SUMIF('5th Cycle APR Raw Data-Last'!$A$3:$A$1377,'5th Cycle Summary-Final2'!$C405,'5th Cycle APR Raw Data-Last'!$O$3:$O$1377)</f>
        <v>0</v>
      </c>
      <c r="R405" s="65">
        <f t="shared" si="55"/>
        <v>0</v>
      </c>
      <c r="S405" s="66" t="e">
        <f t="shared" si="56"/>
        <v>#DIV/0!</v>
      </c>
      <c r="T405" s="65">
        <f>VLOOKUP(C405,'5th Cycle APR Raw Data-Last'!$A$3:$S$1377,16,FALSE)</f>
        <v>0</v>
      </c>
      <c r="U405" s="65">
        <f>SUMIF('5th Cycle APR Raw Data-Last'!$A$3:$A$1377,'5th Cycle Summary-Final2'!$C405,'5th Cycle APR Raw Data-Last'!$Q$3:$Q$1377)</f>
        <v>0</v>
      </c>
      <c r="V405" s="65">
        <f t="shared" si="57"/>
        <v>0</v>
      </c>
      <c r="W405" s="66" t="e">
        <f t="shared" si="58"/>
        <v>#DIV/0!</v>
      </c>
      <c r="X405" s="65">
        <f>VLOOKUP(C405,'5th Cycle APR Raw Data-Last'!$A$3:$S$1377,18,FALSE)</f>
        <v>2</v>
      </c>
      <c r="Y405" s="65">
        <f>SUMIF('5th Cycle APR Raw Data-Last'!$A$3:$A$1377,'5th Cycle Summary-Final2'!$C405,'5th Cycle APR Raw Data-Last'!$S$3:$S$1377)</f>
        <v>0</v>
      </c>
      <c r="Z405" s="65">
        <f t="shared" si="59"/>
        <v>2</v>
      </c>
      <c r="AA405"/>
    </row>
    <row r="406" spans="1:27" s="2" customFormat="1" ht="12.75" customHeight="1" x14ac:dyDescent="0.2">
      <c r="A406" s="2" t="s">
        <v>61</v>
      </c>
      <c r="B406" s="2" t="s">
        <v>3</v>
      </c>
      <c r="C406" s="10" t="s">
        <v>264</v>
      </c>
      <c r="D406" s="65">
        <f>VLOOKUP(C406,'5th Cycle APR Raw Data-Last'!$A$3:$S$1377,6,FALSE)</f>
        <v>861</v>
      </c>
      <c r="E406" s="65">
        <f>SUMIF('5th Cycle APR Raw Data-Last'!$A$3:$A$1377,'5th Cycle Summary-Final2'!$C406,'5th Cycle APR Raw Data-Last'!G$3:G$1377)</f>
        <v>113</v>
      </c>
      <c r="F406" s="65">
        <f>SUMIF('5th Cycle APR Raw Data-Last'!$A$3:$A$1377,'5th Cycle Summary-Final2'!$C406,'5th Cycle APR Raw Data-Last'!H$3:H$1377)</f>
        <v>113</v>
      </c>
      <c r="G406" s="65">
        <f>SUMIF('5th Cycle APR Raw Data-Last'!$A$3:$A$1377,'5th Cycle Summary-Final2'!$C406,'5th Cycle APR Raw Data-Last'!I$3:I$1377)</f>
        <v>0</v>
      </c>
      <c r="H406" s="65">
        <f t="shared" si="60"/>
        <v>748</v>
      </c>
      <c r="I406" s="66">
        <f t="shared" si="61"/>
        <v>0.13124274099883856</v>
      </c>
      <c r="J406" s="65">
        <f>VLOOKUP(C406,'5th Cycle APR Raw Data-Last'!$A$3:$S$1377,10,FALSE)</f>
        <v>591</v>
      </c>
      <c r="K406" s="65">
        <f>SUMIF('5th Cycle APR Raw Data-Last'!$A$3:$A$1377,'5th Cycle Summary-Final2'!$C406,'5th Cycle APR Raw Data-Last'!K$3:K$1377)</f>
        <v>46</v>
      </c>
      <c r="L406" s="65">
        <f>SUMIF('5th Cycle APR Raw Data-Last'!$A$3:$A$1377,'5th Cycle Summary-Final2'!$C406,'5th Cycle APR Raw Data-Last'!L$3:L$1377)</f>
        <v>46</v>
      </c>
      <c r="M406" s="65">
        <f>SUMIF('5th Cycle APR Raw Data-Last'!$A$3:$A$1377,'5th Cycle Summary-Final2'!$C406,'5th Cycle APR Raw Data-Last'!M$3:M$1377)</f>
        <v>0</v>
      </c>
      <c r="N406" s="65">
        <f t="shared" si="62"/>
        <v>545</v>
      </c>
      <c r="O406" s="66">
        <f t="shared" si="54"/>
        <v>7.7834179357021999E-2</v>
      </c>
      <c r="P406" s="65">
        <f>VLOOKUP(C406,'5th Cycle APR Raw Data-Last'!$A$3:$S$1377,14,FALSE)</f>
        <v>673</v>
      </c>
      <c r="Q406" s="65">
        <f>SUMIF('5th Cycle APR Raw Data-Last'!$A$3:$A$1377,'5th Cycle Summary-Final2'!$C406,'5th Cycle APR Raw Data-Last'!$O$3:$O$1377)</f>
        <v>62</v>
      </c>
      <c r="R406" s="65">
        <f t="shared" si="55"/>
        <v>611</v>
      </c>
      <c r="S406" s="66">
        <f t="shared" si="56"/>
        <v>9.2124814264487376E-2</v>
      </c>
      <c r="T406" s="65">
        <f>VLOOKUP(C406,'5th Cycle APR Raw Data-Last'!$A$3:$S$1377,16,FALSE)</f>
        <v>1529</v>
      </c>
      <c r="U406" s="65">
        <f>SUMIF('5th Cycle APR Raw Data-Last'!$A$3:$A$1377,'5th Cycle Summary-Final2'!$C406,'5th Cycle APR Raw Data-Last'!$Q$3:$Q$1377)</f>
        <v>1013</v>
      </c>
      <c r="V406" s="65">
        <f t="shared" si="57"/>
        <v>516</v>
      </c>
      <c r="W406" s="66">
        <f t="shared" si="58"/>
        <v>0.66252452583387833</v>
      </c>
      <c r="X406" s="65">
        <f>VLOOKUP(C406,'5th Cycle APR Raw Data-Last'!$A$3:$S$1377,18,FALSE)</f>
        <v>3654</v>
      </c>
      <c r="Y406" s="65">
        <f>SUMIF('5th Cycle APR Raw Data-Last'!$A$3:$A$1377,'5th Cycle Summary-Final2'!$C406,'5th Cycle APR Raw Data-Last'!$S$3:$S$1377)</f>
        <v>1234</v>
      </c>
      <c r="Z406" s="65">
        <f t="shared" si="59"/>
        <v>2420</v>
      </c>
      <c r="AA406"/>
    </row>
    <row r="407" spans="1:27" s="2" customFormat="1" ht="12.75" customHeight="1" x14ac:dyDescent="0.2">
      <c r="A407" s="2" t="s">
        <v>61</v>
      </c>
      <c r="B407" s="2" t="s">
        <v>3</v>
      </c>
      <c r="C407" s="10" t="s">
        <v>290</v>
      </c>
      <c r="D407" s="65">
        <f>VLOOKUP(C407,'5th Cycle APR Raw Data-Last'!$A$3:$S$1377,6,FALSE)</f>
        <v>310</v>
      </c>
      <c r="E407" s="65">
        <f>SUMIF('5th Cycle APR Raw Data-Last'!$A$3:$A$1377,'5th Cycle Summary-Final2'!$C407,'5th Cycle APR Raw Data-Last'!G$3:G$1377)</f>
        <v>0</v>
      </c>
      <c r="F407" s="65">
        <f>SUMIF('5th Cycle APR Raw Data-Last'!$A$3:$A$1377,'5th Cycle Summary-Final2'!$C407,'5th Cycle APR Raw Data-Last'!H$3:H$1377)</f>
        <v>0</v>
      </c>
      <c r="G407" s="65">
        <f>SUMIF('5th Cycle APR Raw Data-Last'!$A$3:$A$1377,'5th Cycle Summary-Final2'!$C407,'5th Cycle APR Raw Data-Last'!I$3:I$1377)</f>
        <v>0</v>
      </c>
      <c r="H407" s="65">
        <f t="shared" si="60"/>
        <v>310</v>
      </c>
      <c r="I407" s="66">
        <f t="shared" si="61"/>
        <v>0</v>
      </c>
      <c r="J407" s="65">
        <f>VLOOKUP(C407,'5th Cycle APR Raw Data-Last'!$A$3:$S$1377,10,FALSE)</f>
        <v>208</v>
      </c>
      <c r="K407" s="65">
        <f>SUMIF('5th Cycle APR Raw Data-Last'!$A$3:$A$1377,'5th Cycle Summary-Final2'!$C407,'5th Cycle APR Raw Data-Last'!K$3:K$1377)</f>
        <v>1</v>
      </c>
      <c r="L407" s="65">
        <f>SUMIF('5th Cycle APR Raw Data-Last'!$A$3:$A$1377,'5th Cycle Summary-Final2'!$C407,'5th Cycle APR Raw Data-Last'!L$3:L$1377)</f>
        <v>1</v>
      </c>
      <c r="M407" s="65">
        <f>SUMIF('5th Cycle APR Raw Data-Last'!$A$3:$A$1377,'5th Cycle Summary-Final2'!$C407,'5th Cycle APR Raw Data-Last'!M$3:M$1377)</f>
        <v>0</v>
      </c>
      <c r="N407" s="65">
        <f t="shared" si="62"/>
        <v>207</v>
      </c>
      <c r="O407" s="66">
        <f t="shared" si="54"/>
        <v>4.807692307692308E-3</v>
      </c>
      <c r="P407" s="65">
        <f>VLOOKUP(C407,'5th Cycle APR Raw Data-Last'!$A$3:$S$1377,14,FALSE)</f>
        <v>229</v>
      </c>
      <c r="Q407" s="65">
        <f>SUMIF('5th Cycle APR Raw Data-Last'!$A$3:$A$1377,'5th Cycle Summary-Final2'!$C407,'5th Cycle APR Raw Data-Last'!$O$3:$O$1377)</f>
        <v>15</v>
      </c>
      <c r="R407" s="65">
        <f t="shared" si="55"/>
        <v>214</v>
      </c>
      <c r="S407" s="66">
        <f t="shared" si="56"/>
        <v>6.5502183406113537E-2</v>
      </c>
      <c r="T407" s="65">
        <f>VLOOKUP(C407,'5th Cycle APR Raw Data-Last'!$A$3:$S$1377,16,FALSE)</f>
        <v>509</v>
      </c>
      <c r="U407" s="65">
        <f>SUMIF('5th Cycle APR Raw Data-Last'!$A$3:$A$1377,'5th Cycle Summary-Final2'!$C407,'5th Cycle APR Raw Data-Last'!$Q$3:$Q$1377)</f>
        <v>247</v>
      </c>
      <c r="V407" s="65">
        <f t="shared" si="57"/>
        <v>262</v>
      </c>
      <c r="W407" s="66">
        <f t="shared" si="58"/>
        <v>0.48526522593320237</v>
      </c>
      <c r="X407" s="65">
        <f>VLOOKUP(C407,'5th Cycle APR Raw Data-Last'!$A$3:$S$1377,18,FALSE)</f>
        <v>1256</v>
      </c>
      <c r="Y407" s="65">
        <f>SUMIF('5th Cycle APR Raw Data-Last'!$A$3:$A$1377,'5th Cycle Summary-Final2'!$C407,'5th Cycle APR Raw Data-Last'!$S$3:$S$1377)</f>
        <v>263</v>
      </c>
      <c r="Z407" s="65">
        <f t="shared" si="59"/>
        <v>993</v>
      </c>
      <c r="AA407"/>
    </row>
    <row r="408" spans="1:27" s="2" customFormat="1" ht="12.75" customHeight="1" x14ac:dyDescent="0.2">
      <c r="A408" s="2" t="s">
        <v>61</v>
      </c>
      <c r="B408" s="2" t="s">
        <v>3</v>
      </c>
      <c r="C408" s="10" t="s">
        <v>304</v>
      </c>
      <c r="D408" s="65">
        <f>VLOOKUP(C408,'5th Cycle APR Raw Data-Last'!$A$3:$S$1377,6,FALSE)</f>
        <v>84</v>
      </c>
      <c r="E408" s="65">
        <f>SUMIF('5th Cycle APR Raw Data-Last'!$A$3:$A$1377,'5th Cycle Summary-Final2'!$C408,'5th Cycle APR Raw Data-Last'!G$3:G$1377)</f>
        <v>17</v>
      </c>
      <c r="F408" s="65">
        <f>SUMIF('5th Cycle APR Raw Data-Last'!$A$3:$A$1377,'5th Cycle Summary-Final2'!$C408,'5th Cycle APR Raw Data-Last'!H$3:H$1377)</f>
        <v>17</v>
      </c>
      <c r="G408" s="65">
        <f>SUMIF('5th Cycle APR Raw Data-Last'!$A$3:$A$1377,'5th Cycle Summary-Final2'!$C408,'5th Cycle APR Raw Data-Last'!I$3:I$1377)</f>
        <v>0</v>
      </c>
      <c r="H408" s="65">
        <f t="shared" si="60"/>
        <v>67</v>
      </c>
      <c r="I408" s="66">
        <f t="shared" si="61"/>
        <v>0.20238095238095238</v>
      </c>
      <c r="J408" s="65">
        <f>VLOOKUP(C408,'5th Cycle APR Raw Data-Last'!$A$3:$S$1377,10,FALSE)</f>
        <v>58</v>
      </c>
      <c r="K408" s="65">
        <f>SUMIF('5th Cycle APR Raw Data-Last'!$A$3:$A$1377,'5th Cycle Summary-Final2'!$C408,'5th Cycle APR Raw Data-Last'!K$3:K$1377)</f>
        <v>2</v>
      </c>
      <c r="L408" s="65">
        <f>SUMIF('5th Cycle APR Raw Data-Last'!$A$3:$A$1377,'5th Cycle Summary-Final2'!$C408,'5th Cycle APR Raw Data-Last'!L$3:L$1377)</f>
        <v>2</v>
      </c>
      <c r="M408" s="65">
        <f>SUMIF('5th Cycle APR Raw Data-Last'!$A$3:$A$1377,'5th Cycle Summary-Final2'!$C408,'5th Cycle APR Raw Data-Last'!M$3:M$1377)</f>
        <v>0</v>
      </c>
      <c r="N408" s="65">
        <f t="shared" si="62"/>
        <v>56</v>
      </c>
      <c r="O408" s="66">
        <f t="shared" si="54"/>
        <v>3.4482758620689655E-2</v>
      </c>
      <c r="P408" s="65">
        <f>VLOOKUP(C408,'5th Cycle APR Raw Data-Last'!$A$3:$S$1377,14,FALSE)</f>
        <v>36</v>
      </c>
      <c r="Q408" s="65">
        <f>SUMIF('5th Cycle APR Raw Data-Last'!$A$3:$A$1377,'5th Cycle Summary-Final2'!$C408,'5th Cycle APR Raw Data-Last'!$O$3:$O$1377)</f>
        <v>89</v>
      </c>
      <c r="R408" s="65">
        <f t="shared" si="55"/>
        <v>0</v>
      </c>
      <c r="S408" s="66">
        <f t="shared" si="56"/>
        <v>2.4722222222222223</v>
      </c>
      <c r="T408" s="65">
        <f>VLOOKUP(C408,'5th Cycle APR Raw Data-Last'!$A$3:$S$1377,16,FALSE)</f>
        <v>77</v>
      </c>
      <c r="U408" s="65">
        <f>SUMIF('5th Cycle APR Raw Data-Last'!$A$3:$A$1377,'5th Cycle Summary-Final2'!$C408,'5th Cycle APR Raw Data-Last'!$Q$3:$Q$1377)</f>
        <v>220</v>
      </c>
      <c r="V408" s="65">
        <f t="shared" si="57"/>
        <v>0</v>
      </c>
      <c r="W408" s="66">
        <f t="shared" si="58"/>
        <v>2.8571428571428572</v>
      </c>
      <c r="X408" s="65">
        <f>VLOOKUP(C408,'5th Cycle APR Raw Data-Last'!$A$3:$S$1377,18,FALSE)</f>
        <v>255</v>
      </c>
      <c r="Y408" s="65">
        <f>SUMIF('5th Cycle APR Raw Data-Last'!$A$3:$A$1377,'5th Cycle Summary-Final2'!$C408,'5th Cycle APR Raw Data-Last'!$S$3:$S$1377)</f>
        <v>328</v>
      </c>
      <c r="Z408" s="65">
        <f t="shared" si="59"/>
        <v>123</v>
      </c>
      <c r="AA408"/>
    </row>
    <row r="409" spans="1:27" s="2" customFormat="1" ht="12.75" customHeight="1" x14ac:dyDescent="0.2">
      <c r="A409" s="2" t="s">
        <v>61</v>
      </c>
      <c r="B409" s="2" t="s">
        <v>3</v>
      </c>
      <c r="C409" s="10" t="s">
        <v>314</v>
      </c>
      <c r="D409" s="65">
        <f>VLOOKUP(C409,'5th Cycle APR Raw Data-Last'!$A$3:$S$1377,6,FALSE)</f>
        <v>246</v>
      </c>
      <c r="E409" s="65">
        <f>SUMIF('5th Cycle APR Raw Data-Last'!$A$3:$A$1377,'5th Cycle Summary-Final2'!$C409,'5th Cycle APR Raw Data-Last'!G$3:G$1377)</f>
        <v>26</v>
      </c>
      <c r="F409" s="65">
        <f>SUMIF('5th Cycle APR Raw Data-Last'!$A$3:$A$1377,'5th Cycle Summary-Final2'!$C409,'5th Cycle APR Raw Data-Last'!H$3:H$1377)</f>
        <v>0</v>
      </c>
      <c r="G409" s="65">
        <f>SUMIF('5th Cycle APR Raw Data-Last'!$A$3:$A$1377,'5th Cycle Summary-Final2'!$C409,'5th Cycle APR Raw Data-Last'!I$3:I$1377)</f>
        <v>26</v>
      </c>
      <c r="H409" s="65">
        <f t="shared" si="60"/>
        <v>220</v>
      </c>
      <c r="I409" s="66">
        <f t="shared" si="61"/>
        <v>0.10569105691056911</v>
      </c>
      <c r="J409" s="65">
        <f>VLOOKUP(C409,'5th Cycle APR Raw Data-Last'!$A$3:$S$1377,10,FALSE)</f>
        <v>168</v>
      </c>
      <c r="K409" s="65">
        <f>SUMIF('5th Cycle APR Raw Data-Last'!$A$3:$A$1377,'5th Cycle Summary-Final2'!$C409,'5th Cycle APR Raw Data-Last'!K$3:K$1377)</f>
        <v>39</v>
      </c>
      <c r="L409" s="65">
        <f>SUMIF('5th Cycle APR Raw Data-Last'!$A$3:$A$1377,'5th Cycle Summary-Final2'!$C409,'5th Cycle APR Raw Data-Last'!L$3:L$1377)</f>
        <v>0</v>
      </c>
      <c r="M409" s="65">
        <f>SUMIF('5th Cycle APR Raw Data-Last'!$A$3:$A$1377,'5th Cycle Summary-Final2'!$C409,'5th Cycle APR Raw Data-Last'!M$3:M$1377)</f>
        <v>39</v>
      </c>
      <c r="N409" s="65">
        <f t="shared" si="62"/>
        <v>129</v>
      </c>
      <c r="O409" s="66">
        <f t="shared" si="54"/>
        <v>0.23214285714285715</v>
      </c>
      <c r="P409" s="65">
        <f>VLOOKUP(C409,'5th Cycle APR Raw Data-Last'!$A$3:$S$1377,14,FALSE)</f>
        <v>189</v>
      </c>
      <c r="Q409" s="65">
        <f>SUMIF('5th Cycle APR Raw Data-Last'!$A$3:$A$1377,'5th Cycle Summary-Final2'!$C409,'5th Cycle APR Raw Data-Last'!$O$3:$O$1377)</f>
        <v>47</v>
      </c>
      <c r="R409" s="65">
        <f t="shared" si="55"/>
        <v>142</v>
      </c>
      <c r="S409" s="66">
        <f t="shared" si="56"/>
        <v>0.24867724867724866</v>
      </c>
      <c r="T409" s="65">
        <f>VLOOKUP(C409,'5th Cycle APR Raw Data-Last'!$A$3:$S$1377,16,FALSE)</f>
        <v>412</v>
      </c>
      <c r="U409" s="65">
        <f>SUMIF('5th Cycle APR Raw Data-Last'!$A$3:$A$1377,'5th Cycle Summary-Final2'!$C409,'5th Cycle APR Raw Data-Last'!$Q$3:$Q$1377)</f>
        <v>117</v>
      </c>
      <c r="V409" s="65">
        <f t="shared" si="57"/>
        <v>295</v>
      </c>
      <c r="W409" s="66">
        <f t="shared" si="58"/>
        <v>0.28398058252427183</v>
      </c>
      <c r="X409" s="65">
        <f>VLOOKUP(C409,'5th Cycle APR Raw Data-Last'!$A$3:$S$1377,18,FALSE)</f>
        <v>1015</v>
      </c>
      <c r="Y409" s="65">
        <f>SUMIF('5th Cycle APR Raw Data-Last'!$A$3:$A$1377,'5th Cycle Summary-Final2'!$C409,'5th Cycle APR Raw Data-Last'!$S$3:$S$1377)</f>
        <v>229</v>
      </c>
      <c r="Z409" s="65">
        <f t="shared" si="59"/>
        <v>786</v>
      </c>
      <c r="AA409"/>
    </row>
    <row r="410" spans="1:27" s="2" customFormat="1" ht="12.75" customHeight="1" x14ac:dyDescent="0.2">
      <c r="A410" s="2" t="s">
        <v>101</v>
      </c>
      <c r="B410" s="2" t="s">
        <v>32</v>
      </c>
      <c r="C410" s="10" t="s">
        <v>100</v>
      </c>
      <c r="D410" s="65">
        <f>VLOOKUP(C410,'5th Cycle APR Raw Data-Last'!$A$3:$S$1377,6,FALSE)</f>
        <v>248</v>
      </c>
      <c r="E410" s="65">
        <f>SUMIF('5th Cycle APR Raw Data-Last'!$A$3:$A$1377,'5th Cycle Summary-Final2'!$C410,'5th Cycle APR Raw Data-Last'!G$3:G$1377)</f>
        <v>43</v>
      </c>
      <c r="F410" s="65">
        <f>SUMIF('5th Cycle APR Raw Data-Last'!$A$3:$A$1377,'5th Cycle Summary-Final2'!$C410,'5th Cycle APR Raw Data-Last'!H$3:H$1377)</f>
        <v>43</v>
      </c>
      <c r="G410" s="65">
        <f>SUMIF('5th Cycle APR Raw Data-Last'!$A$3:$A$1377,'5th Cycle Summary-Final2'!$C410,'5th Cycle APR Raw Data-Last'!I$3:I$1377)</f>
        <v>0</v>
      </c>
      <c r="H410" s="65">
        <f t="shared" si="60"/>
        <v>205</v>
      </c>
      <c r="I410" s="66">
        <f t="shared" si="61"/>
        <v>0.17338709677419356</v>
      </c>
      <c r="J410" s="65">
        <f>VLOOKUP(C410,'5th Cycle APR Raw Data-Last'!$A$3:$S$1377,10,FALSE)</f>
        <v>174</v>
      </c>
      <c r="K410" s="65">
        <f>SUMIF('5th Cycle APR Raw Data-Last'!$A$3:$A$1377,'5th Cycle Summary-Final2'!$C410,'5th Cycle APR Raw Data-Last'!K$3:K$1377)</f>
        <v>50</v>
      </c>
      <c r="L410" s="65">
        <f>SUMIF('5th Cycle APR Raw Data-Last'!$A$3:$A$1377,'5th Cycle Summary-Final2'!$C410,'5th Cycle APR Raw Data-Last'!L$3:L$1377)</f>
        <v>29</v>
      </c>
      <c r="M410" s="65">
        <f>SUMIF('5th Cycle APR Raw Data-Last'!$A$3:$A$1377,'5th Cycle Summary-Final2'!$C410,'5th Cycle APR Raw Data-Last'!M$3:M$1377)</f>
        <v>21</v>
      </c>
      <c r="N410" s="65">
        <f t="shared" si="62"/>
        <v>124</v>
      </c>
      <c r="O410" s="66">
        <f t="shared" si="54"/>
        <v>0.28735632183908044</v>
      </c>
      <c r="P410" s="65">
        <f>VLOOKUP(C410,'5th Cycle APR Raw Data-Last'!$A$3:$S$1377,14,FALSE)</f>
        <v>198</v>
      </c>
      <c r="Q410" s="65">
        <f>SUMIF('5th Cycle APR Raw Data-Last'!$A$3:$A$1377,'5th Cycle Summary-Final2'!$C410,'5th Cycle APR Raw Data-Last'!$O$3:$O$1377)</f>
        <v>52</v>
      </c>
      <c r="R410" s="65">
        <f t="shared" si="55"/>
        <v>146</v>
      </c>
      <c r="S410" s="66">
        <f t="shared" si="56"/>
        <v>0.26262626262626265</v>
      </c>
      <c r="T410" s="65">
        <f>VLOOKUP(C410,'5th Cycle APR Raw Data-Last'!$A$3:$S$1377,16,FALSE)</f>
        <v>446</v>
      </c>
      <c r="U410" s="65">
        <f>SUMIF('5th Cycle APR Raw Data-Last'!$A$3:$A$1377,'5th Cycle Summary-Final2'!$C410,'5th Cycle APR Raw Data-Last'!$Q$3:$Q$1377)</f>
        <v>509</v>
      </c>
      <c r="V410" s="65">
        <f t="shared" si="57"/>
        <v>0</v>
      </c>
      <c r="W410" s="66">
        <f t="shared" si="58"/>
        <v>1.141255605381166</v>
      </c>
      <c r="X410" s="65">
        <f>VLOOKUP(C410,'5th Cycle APR Raw Data-Last'!$A$3:$S$1377,18,FALSE)</f>
        <v>1066</v>
      </c>
      <c r="Y410" s="65">
        <f>SUMIF('5th Cycle APR Raw Data-Last'!$A$3:$A$1377,'5th Cycle Summary-Final2'!$C410,'5th Cycle APR Raw Data-Last'!$S$3:$S$1377)</f>
        <v>654</v>
      </c>
      <c r="Z410" s="65">
        <f t="shared" si="59"/>
        <v>475</v>
      </c>
      <c r="AA410"/>
    </row>
    <row r="411" spans="1:27" s="2" customFormat="1" ht="12.75" customHeight="1" x14ac:dyDescent="0.2">
      <c r="A411" s="2" t="s">
        <v>101</v>
      </c>
      <c r="B411" s="2" t="s">
        <v>32</v>
      </c>
      <c r="C411" s="10" t="s">
        <v>320</v>
      </c>
      <c r="D411" s="65">
        <f>VLOOKUP(C411,'5th Cycle APR Raw Data-Last'!$A$3:$S$1377,6,FALSE)</f>
        <v>1316</v>
      </c>
      <c r="E411" s="65">
        <f>SUMIF('5th Cycle APR Raw Data-Last'!$A$3:$A$1377,'5th Cycle Summary-Final2'!$C411,'5th Cycle APR Raw Data-Last'!G$3:G$1377)</f>
        <v>127</v>
      </c>
      <c r="F411" s="65">
        <f>SUMIF('5th Cycle APR Raw Data-Last'!$A$3:$A$1377,'5th Cycle Summary-Final2'!$C411,'5th Cycle APR Raw Data-Last'!H$3:H$1377)</f>
        <v>127</v>
      </c>
      <c r="G411" s="65">
        <f>SUMIF('5th Cycle APR Raw Data-Last'!$A$3:$A$1377,'5th Cycle Summary-Final2'!$C411,'5th Cycle APR Raw Data-Last'!I$3:I$1377)</f>
        <v>0</v>
      </c>
      <c r="H411" s="65">
        <f t="shared" si="60"/>
        <v>1189</v>
      </c>
      <c r="I411" s="66">
        <f t="shared" si="61"/>
        <v>9.6504559270516724E-2</v>
      </c>
      <c r="J411" s="65">
        <f>VLOOKUP(C411,'5th Cycle APR Raw Data-Last'!$A$3:$S$1377,10,FALSE)</f>
        <v>923</v>
      </c>
      <c r="K411" s="65">
        <f>SUMIF('5th Cycle APR Raw Data-Last'!$A$3:$A$1377,'5th Cycle Summary-Final2'!$C411,'5th Cycle APR Raw Data-Last'!K$3:K$1377)</f>
        <v>18</v>
      </c>
      <c r="L411" s="65">
        <f>SUMIF('5th Cycle APR Raw Data-Last'!$A$3:$A$1377,'5th Cycle Summary-Final2'!$C411,'5th Cycle APR Raw Data-Last'!L$3:L$1377)</f>
        <v>18</v>
      </c>
      <c r="M411" s="65">
        <f>SUMIF('5th Cycle APR Raw Data-Last'!$A$3:$A$1377,'5th Cycle Summary-Final2'!$C411,'5th Cycle APR Raw Data-Last'!M$3:M$1377)</f>
        <v>0</v>
      </c>
      <c r="N411" s="65">
        <f t="shared" si="62"/>
        <v>905</v>
      </c>
      <c r="O411" s="66">
        <f t="shared" si="54"/>
        <v>1.9501625135427952E-2</v>
      </c>
      <c r="P411" s="65">
        <f>VLOOKUP(C411,'5th Cycle APR Raw Data-Last'!$A$3:$S$1377,14,FALSE)</f>
        <v>1111</v>
      </c>
      <c r="Q411" s="65">
        <f>SUMIF('5th Cycle APR Raw Data-Last'!$A$3:$A$1377,'5th Cycle Summary-Final2'!$C411,'5th Cycle APR Raw Data-Last'!$O$3:$O$1377)</f>
        <v>729</v>
      </c>
      <c r="R411" s="65">
        <f t="shared" si="55"/>
        <v>382</v>
      </c>
      <c r="S411" s="66">
        <f t="shared" si="56"/>
        <v>0.65616561656165617</v>
      </c>
      <c r="T411" s="65">
        <f>VLOOKUP(C411,'5th Cycle APR Raw Data-Last'!$A$3:$S$1377,16,FALSE)</f>
        <v>2627</v>
      </c>
      <c r="U411" s="65">
        <f>SUMIF('5th Cycle APR Raw Data-Last'!$A$3:$A$1377,'5th Cycle Summary-Final2'!$C411,'5th Cycle APR Raw Data-Last'!$Q$3:$Q$1377)</f>
        <v>147</v>
      </c>
      <c r="V411" s="65">
        <f t="shared" si="57"/>
        <v>2480</v>
      </c>
      <c r="W411" s="66">
        <f t="shared" si="58"/>
        <v>5.5957365816520749E-2</v>
      </c>
      <c r="X411" s="65">
        <f>VLOOKUP(C411,'5th Cycle APR Raw Data-Last'!$A$3:$S$1377,18,FALSE)</f>
        <v>5977</v>
      </c>
      <c r="Y411" s="65">
        <f>SUMIF('5th Cycle APR Raw Data-Last'!$A$3:$A$1377,'5th Cycle Summary-Final2'!$C411,'5th Cycle APR Raw Data-Last'!$S$3:$S$1377)</f>
        <v>1021</v>
      </c>
      <c r="Z411" s="65">
        <f t="shared" si="59"/>
        <v>4956</v>
      </c>
      <c r="AA411"/>
    </row>
    <row r="412" spans="1:27" s="2" customFormat="1" ht="12.75" customHeight="1" x14ac:dyDescent="0.2">
      <c r="A412" s="2" t="s">
        <v>101</v>
      </c>
      <c r="B412" s="2" t="s">
        <v>32</v>
      </c>
      <c r="C412" s="10" t="s">
        <v>324</v>
      </c>
      <c r="D412" s="65">
        <f>VLOOKUP(C412,'5th Cycle APR Raw Data-Last'!$A$3:$S$1377,6,FALSE)</f>
        <v>76</v>
      </c>
      <c r="E412" s="65">
        <f>SUMIF('5th Cycle APR Raw Data-Last'!$A$3:$A$1377,'5th Cycle Summary-Final2'!$C412,'5th Cycle APR Raw Data-Last'!G$3:G$1377)</f>
        <v>0</v>
      </c>
      <c r="F412" s="65">
        <f>SUMIF('5th Cycle APR Raw Data-Last'!$A$3:$A$1377,'5th Cycle Summary-Final2'!$C412,'5th Cycle APR Raw Data-Last'!H$3:H$1377)</f>
        <v>0</v>
      </c>
      <c r="G412" s="65">
        <f>SUMIF('5th Cycle APR Raw Data-Last'!$A$3:$A$1377,'5th Cycle Summary-Final2'!$C412,'5th Cycle APR Raw Data-Last'!I$3:I$1377)</f>
        <v>0</v>
      </c>
      <c r="H412" s="65">
        <f t="shared" si="60"/>
        <v>76</v>
      </c>
      <c r="I412" s="66">
        <f t="shared" si="61"/>
        <v>0</v>
      </c>
      <c r="J412" s="65">
        <f>VLOOKUP(C412,'5th Cycle APR Raw Data-Last'!$A$3:$S$1377,10,FALSE)</f>
        <v>54</v>
      </c>
      <c r="K412" s="65">
        <f>SUMIF('5th Cycle APR Raw Data-Last'!$A$3:$A$1377,'5th Cycle Summary-Final2'!$C412,'5th Cycle APR Raw Data-Last'!K$3:K$1377)</f>
        <v>0</v>
      </c>
      <c r="L412" s="65">
        <f>SUMIF('5th Cycle APR Raw Data-Last'!$A$3:$A$1377,'5th Cycle Summary-Final2'!$C412,'5th Cycle APR Raw Data-Last'!L$3:L$1377)</f>
        <v>0</v>
      </c>
      <c r="M412" s="65">
        <f>SUMIF('5th Cycle APR Raw Data-Last'!$A$3:$A$1377,'5th Cycle Summary-Final2'!$C412,'5th Cycle APR Raw Data-Last'!M$3:M$1377)</f>
        <v>0</v>
      </c>
      <c r="N412" s="65">
        <f t="shared" si="62"/>
        <v>54</v>
      </c>
      <c r="O412" s="66">
        <f t="shared" si="54"/>
        <v>0</v>
      </c>
      <c r="P412" s="65">
        <f>VLOOKUP(C412,'5th Cycle APR Raw Data-Last'!$A$3:$S$1377,14,FALSE)</f>
        <v>59</v>
      </c>
      <c r="Q412" s="65">
        <f>SUMIF('5th Cycle APR Raw Data-Last'!$A$3:$A$1377,'5th Cycle Summary-Final2'!$C412,'5th Cycle APR Raw Data-Last'!$O$3:$O$1377)</f>
        <v>8</v>
      </c>
      <c r="R412" s="65">
        <f t="shared" si="55"/>
        <v>51</v>
      </c>
      <c r="S412" s="66">
        <f t="shared" si="56"/>
        <v>0.13559322033898305</v>
      </c>
      <c r="T412" s="65">
        <f>VLOOKUP(C412,'5th Cycle APR Raw Data-Last'!$A$3:$S$1377,16,FALSE)</f>
        <v>130</v>
      </c>
      <c r="U412" s="65">
        <f>SUMIF('5th Cycle APR Raw Data-Last'!$A$3:$A$1377,'5th Cycle Summary-Final2'!$C412,'5th Cycle APR Raw Data-Last'!$Q$3:$Q$1377)</f>
        <v>69</v>
      </c>
      <c r="V412" s="65">
        <f t="shared" si="57"/>
        <v>61</v>
      </c>
      <c r="W412" s="66">
        <f t="shared" si="58"/>
        <v>0.53076923076923077</v>
      </c>
      <c r="X412" s="65">
        <f>VLOOKUP(C412,'5th Cycle APR Raw Data-Last'!$A$3:$S$1377,18,FALSE)</f>
        <v>319</v>
      </c>
      <c r="Y412" s="65">
        <f>SUMIF('5th Cycle APR Raw Data-Last'!$A$3:$A$1377,'5th Cycle Summary-Final2'!$C412,'5th Cycle APR Raw Data-Last'!$S$3:$S$1377)</f>
        <v>77</v>
      </c>
      <c r="Z412" s="65">
        <f t="shared" si="59"/>
        <v>242</v>
      </c>
      <c r="AA412"/>
    </row>
    <row r="413" spans="1:27" s="2" customFormat="1" ht="12.75" customHeight="1" x14ac:dyDescent="0.2">
      <c r="A413" s="2" t="s">
        <v>101</v>
      </c>
      <c r="B413" s="2" t="s">
        <v>32</v>
      </c>
      <c r="C413" s="10" t="s">
        <v>325</v>
      </c>
      <c r="D413" s="65">
        <f>VLOOKUP(C413,'5th Cycle APR Raw Data-Last'!$A$3:$S$1377,6,FALSE)</f>
        <v>390</v>
      </c>
      <c r="E413" s="65">
        <f>SUMIF('5th Cycle APR Raw Data-Last'!$A$3:$A$1377,'5th Cycle Summary-Final2'!$C413,'5th Cycle APR Raw Data-Last'!G$3:G$1377)</f>
        <v>46</v>
      </c>
      <c r="F413" s="65">
        <f>SUMIF('5th Cycle APR Raw Data-Last'!$A$3:$A$1377,'5th Cycle Summary-Final2'!$C413,'5th Cycle APR Raw Data-Last'!H$3:H$1377)</f>
        <v>46</v>
      </c>
      <c r="G413" s="65">
        <f>SUMIF('5th Cycle APR Raw Data-Last'!$A$3:$A$1377,'5th Cycle Summary-Final2'!$C413,'5th Cycle APR Raw Data-Last'!I$3:I$1377)</f>
        <v>0</v>
      </c>
      <c r="H413" s="65">
        <f t="shared" si="60"/>
        <v>344</v>
      </c>
      <c r="I413" s="66">
        <f t="shared" si="61"/>
        <v>0.11794871794871795</v>
      </c>
      <c r="J413" s="65">
        <f>VLOOKUP(C413,'5th Cycle APR Raw Data-Last'!$A$3:$S$1377,10,FALSE)</f>
        <v>274</v>
      </c>
      <c r="K413" s="65">
        <f>SUMIF('5th Cycle APR Raw Data-Last'!$A$3:$A$1377,'5th Cycle Summary-Final2'!$C413,'5th Cycle APR Raw Data-Last'!K$3:K$1377)</f>
        <v>18</v>
      </c>
      <c r="L413" s="65">
        <f>SUMIF('5th Cycle APR Raw Data-Last'!$A$3:$A$1377,'5th Cycle Summary-Final2'!$C413,'5th Cycle APR Raw Data-Last'!L$3:L$1377)</f>
        <v>18</v>
      </c>
      <c r="M413" s="65">
        <f>SUMIF('5th Cycle APR Raw Data-Last'!$A$3:$A$1377,'5th Cycle Summary-Final2'!$C413,'5th Cycle APR Raw Data-Last'!M$3:M$1377)</f>
        <v>0</v>
      </c>
      <c r="N413" s="65">
        <f t="shared" si="62"/>
        <v>256</v>
      </c>
      <c r="O413" s="66">
        <f t="shared" si="54"/>
        <v>6.569343065693431E-2</v>
      </c>
      <c r="P413" s="65">
        <f>VLOOKUP(C413,'5th Cycle APR Raw Data-Last'!$A$3:$S$1377,14,FALSE)</f>
        <v>349</v>
      </c>
      <c r="Q413" s="65">
        <f>SUMIF('5th Cycle APR Raw Data-Last'!$A$3:$A$1377,'5th Cycle Summary-Final2'!$C413,'5th Cycle APR Raw Data-Last'!$O$3:$O$1377)</f>
        <v>137</v>
      </c>
      <c r="R413" s="65">
        <f t="shared" si="55"/>
        <v>212</v>
      </c>
      <c r="S413" s="66">
        <f t="shared" si="56"/>
        <v>0.39255014326647564</v>
      </c>
      <c r="T413" s="65">
        <f>VLOOKUP(C413,'5th Cycle APR Raw Data-Last'!$A$3:$S$1377,16,FALSE)</f>
        <v>864</v>
      </c>
      <c r="U413" s="65">
        <f>SUMIF('5th Cycle APR Raw Data-Last'!$A$3:$A$1377,'5th Cycle Summary-Final2'!$C413,'5th Cycle APR Raw Data-Last'!$Q$3:$Q$1377)</f>
        <v>506</v>
      </c>
      <c r="V413" s="65">
        <f t="shared" si="57"/>
        <v>358</v>
      </c>
      <c r="W413" s="66">
        <f t="shared" si="58"/>
        <v>0.58564814814814814</v>
      </c>
      <c r="X413" s="65">
        <f>VLOOKUP(C413,'5th Cycle APR Raw Data-Last'!$A$3:$S$1377,18,FALSE)</f>
        <v>1877</v>
      </c>
      <c r="Y413" s="65">
        <f>SUMIF('5th Cycle APR Raw Data-Last'!$A$3:$A$1377,'5th Cycle Summary-Final2'!$C413,'5th Cycle APR Raw Data-Last'!$S$3:$S$1377)</f>
        <v>707</v>
      </c>
      <c r="Z413" s="65">
        <f t="shared" si="59"/>
        <v>1170</v>
      </c>
      <c r="AA413"/>
    </row>
    <row r="414" spans="1:27" s="2" customFormat="1" ht="12.75" customHeight="1" x14ac:dyDescent="0.2">
      <c r="A414" s="2" t="s">
        <v>101</v>
      </c>
      <c r="B414" s="2" t="s">
        <v>32</v>
      </c>
      <c r="C414" s="10" t="s">
        <v>327</v>
      </c>
      <c r="D414" s="65">
        <f>VLOOKUP(C414,'5th Cycle APR Raw Data-Last'!$A$3:$S$1377,6,FALSE)</f>
        <v>427</v>
      </c>
      <c r="E414" s="65">
        <f>SUMIF('5th Cycle APR Raw Data-Last'!$A$3:$A$1377,'5th Cycle Summary-Final2'!$C414,'5th Cycle APR Raw Data-Last'!G$3:G$1377)</f>
        <v>49</v>
      </c>
      <c r="F414" s="65">
        <f>SUMIF('5th Cycle APR Raw Data-Last'!$A$3:$A$1377,'5th Cycle Summary-Final2'!$C414,'5th Cycle APR Raw Data-Last'!H$3:H$1377)</f>
        <v>46</v>
      </c>
      <c r="G414" s="65">
        <f>SUMIF('5th Cycle APR Raw Data-Last'!$A$3:$A$1377,'5th Cycle Summary-Final2'!$C414,'5th Cycle APR Raw Data-Last'!I$3:I$1377)</f>
        <v>3</v>
      </c>
      <c r="H414" s="65">
        <f t="shared" si="60"/>
        <v>378</v>
      </c>
      <c r="I414" s="66">
        <f t="shared" si="61"/>
        <v>0.11475409836065574</v>
      </c>
      <c r="J414" s="65">
        <f>VLOOKUP(C414,'5th Cycle APR Raw Data-Last'!$A$3:$S$1377,10,FALSE)</f>
        <v>299</v>
      </c>
      <c r="K414" s="65">
        <f>SUMIF('5th Cycle APR Raw Data-Last'!$A$3:$A$1377,'5th Cycle Summary-Final2'!$C414,'5th Cycle APR Raw Data-Last'!K$3:K$1377)</f>
        <v>12</v>
      </c>
      <c r="L414" s="65">
        <f>SUMIF('5th Cycle APR Raw Data-Last'!$A$3:$A$1377,'5th Cycle Summary-Final2'!$C414,'5th Cycle APR Raw Data-Last'!L$3:L$1377)</f>
        <v>3</v>
      </c>
      <c r="M414" s="65">
        <f>SUMIF('5th Cycle APR Raw Data-Last'!$A$3:$A$1377,'5th Cycle Summary-Final2'!$C414,'5th Cycle APR Raw Data-Last'!M$3:M$1377)</f>
        <v>9</v>
      </c>
      <c r="N414" s="65">
        <f t="shared" si="62"/>
        <v>287</v>
      </c>
      <c r="O414" s="66">
        <f t="shared" si="54"/>
        <v>4.0133779264214048E-2</v>
      </c>
      <c r="P414" s="65">
        <f>VLOOKUP(C414,'5th Cycle APR Raw Data-Last'!$A$3:$S$1377,14,FALSE)</f>
        <v>351</v>
      </c>
      <c r="Q414" s="65">
        <f>SUMIF('5th Cycle APR Raw Data-Last'!$A$3:$A$1377,'5th Cycle Summary-Final2'!$C414,'5th Cycle APR Raw Data-Last'!$O$3:$O$1377)</f>
        <v>16</v>
      </c>
      <c r="R414" s="65">
        <f t="shared" si="55"/>
        <v>335</v>
      </c>
      <c r="S414" s="66">
        <f t="shared" si="56"/>
        <v>4.5584045584045586E-2</v>
      </c>
      <c r="T414" s="65">
        <f>VLOOKUP(C414,'5th Cycle APR Raw Data-Last'!$A$3:$S$1377,16,FALSE)</f>
        <v>813</v>
      </c>
      <c r="U414" s="65">
        <f>SUMIF('5th Cycle APR Raw Data-Last'!$A$3:$A$1377,'5th Cycle Summary-Final2'!$C414,'5th Cycle APR Raw Data-Last'!$Q$3:$Q$1377)</f>
        <v>21</v>
      </c>
      <c r="V414" s="65">
        <f t="shared" si="57"/>
        <v>792</v>
      </c>
      <c r="W414" s="66">
        <f t="shared" si="58"/>
        <v>2.5830258302583026E-2</v>
      </c>
      <c r="X414" s="65">
        <f>VLOOKUP(C414,'5th Cycle APR Raw Data-Last'!$A$3:$S$1377,18,FALSE)</f>
        <v>1890</v>
      </c>
      <c r="Y414" s="65">
        <f>SUMIF('5th Cycle APR Raw Data-Last'!$A$3:$A$1377,'5th Cycle Summary-Final2'!$C414,'5th Cycle APR Raw Data-Last'!$S$3:$S$1377)</f>
        <v>98</v>
      </c>
      <c r="Z414" s="65">
        <f t="shared" si="59"/>
        <v>1792</v>
      </c>
      <c r="AA414"/>
    </row>
    <row r="415" spans="1:27" s="2" customFormat="1" x14ac:dyDescent="0.2">
      <c r="A415" s="2" t="s">
        <v>1025</v>
      </c>
      <c r="B415" s="2" t="s">
        <v>32</v>
      </c>
      <c r="C415" s="10" t="s">
        <v>1024</v>
      </c>
      <c r="D415" s="65">
        <f>VLOOKUP(C415,'5th Cycle APR Raw Data-Last'!$A$3:$S$1377,6,FALSE)</f>
        <v>1036</v>
      </c>
      <c r="E415" s="65">
        <f>SUMIF('5th Cycle APR Raw Data-Last'!$A$3:$A$1377,'5th Cycle Summary-Final2'!$C415,'5th Cycle APR Raw Data-Last'!G$3:G$1377)</f>
        <v>0</v>
      </c>
      <c r="F415" s="65">
        <f>SUMIF('5th Cycle APR Raw Data-Last'!$A$3:$A$1377,'5th Cycle Summary-Final2'!$C415,'5th Cycle APR Raw Data-Last'!H$3:H$1377)</f>
        <v>0</v>
      </c>
      <c r="G415" s="65">
        <f>SUMIF('5th Cycle APR Raw Data-Last'!$A$3:$A$1377,'5th Cycle Summary-Final2'!$C415,'5th Cycle APR Raw Data-Last'!I$3:I$1377)</f>
        <v>0</v>
      </c>
      <c r="H415" s="65">
        <f t="shared" si="60"/>
        <v>1036</v>
      </c>
      <c r="I415" s="66">
        <f t="shared" si="61"/>
        <v>0</v>
      </c>
      <c r="J415" s="65">
        <f>VLOOKUP(C415,'5th Cycle APR Raw Data-Last'!$A$3:$S$1377,10,FALSE)</f>
        <v>727</v>
      </c>
      <c r="K415" s="65">
        <f>SUMIF('5th Cycle APR Raw Data-Last'!$A$3:$A$1377,'5th Cycle Summary-Final2'!$C415,'5th Cycle APR Raw Data-Last'!K$3:K$1377)</f>
        <v>0</v>
      </c>
      <c r="L415" s="65">
        <f>SUMIF('5th Cycle APR Raw Data-Last'!$A$3:$A$1377,'5th Cycle Summary-Final2'!$C415,'5th Cycle APR Raw Data-Last'!L$3:L$1377)</f>
        <v>0</v>
      </c>
      <c r="M415" s="65">
        <f>SUMIF('5th Cycle APR Raw Data-Last'!$A$3:$A$1377,'5th Cycle Summary-Final2'!$C415,'5th Cycle APR Raw Data-Last'!M$3:M$1377)</f>
        <v>0</v>
      </c>
      <c r="N415" s="65">
        <f t="shared" si="62"/>
        <v>727</v>
      </c>
      <c r="O415" s="66">
        <f t="shared" si="54"/>
        <v>0</v>
      </c>
      <c r="P415" s="65">
        <f>VLOOKUP(C415,'5th Cycle APR Raw Data-Last'!$A$3:$S$1377,14,FALSE)</f>
        <v>870</v>
      </c>
      <c r="Q415" s="65">
        <f>SUMIF('5th Cycle APR Raw Data-Last'!$A$3:$A$1377,'5th Cycle Summary-Final2'!$C415,'5th Cycle APR Raw Data-Last'!$O$3:$O$1377)</f>
        <v>1</v>
      </c>
      <c r="R415" s="65">
        <f t="shared" si="55"/>
        <v>869</v>
      </c>
      <c r="S415" s="66">
        <f t="shared" si="56"/>
        <v>1.1494252873563218E-3</v>
      </c>
      <c r="T415" s="65">
        <f>VLOOKUP(C415,'5th Cycle APR Raw Data-Last'!$A$3:$S$1377,16,FALSE)</f>
        <v>2043</v>
      </c>
      <c r="U415" s="65">
        <f>SUMIF('5th Cycle APR Raw Data-Last'!$A$3:$A$1377,'5th Cycle Summary-Final2'!$C415,'5th Cycle APR Raw Data-Last'!$Q$3:$Q$1377)</f>
        <v>85</v>
      </c>
      <c r="V415" s="65">
        <f t="shared" si="57"/>
        <v>1958</v>
      </c>
      <c r="W415" s="66">
        <f t="shared" si="58"/>
        <v>4.1605482134116495E-2</v>
      </c>
      <c r="X415" s="65">
        <f>VLOOKUP(C415,'5th Cycle APR Raw Data-Last'!$A$3:$S$1377,18,FALSE)</f>
        <v>4676</v>
      </c>
      <c r="Y415" s="65">
        <f>SUMIF('5th Cycle APR Raw Data-Last'!$A$3:$A$1377,'5th Cycle Summary-Final2'!$C415,'5th Cycle APR Raw Data-Last'!$S$3:$S$1377)</f>
        <v>86</v>
      </c>
      <c r="Z415" s="65">
        <f t="shared" si="59"/>
        <v>4590</v>
      </c>
      <c r="AA415"/>
    </row>
  </sheetData>
  <mergeCells count="2">
    <mergeCell ref="D1:O1"/>
    <mergeCell ref="A2:C2"/>
  </mergeCells>
  <conditionalFormatting sqref="Z4:Z415">
    <cfRule type="cellIs" dxfId="71" priority="1" stopIfTrue="1" operator="equal">
      <formula>0</formula>
    </cfRule>
  </conditionalFormatting>
  <conditionalFormatting sqref="H4:H415">
    <cfRule type="cellIs" dxfId="70" priority="5" stopIfTrue="1" operator="equal">
      <formula>0</formula>
    </cfRule>
  </conditionalFormatting>
  <conditionalFormatting sqref="N4:N415">
    <cfRule type="cellIs" dxfId="69" priority="4" stopIfTrue="1" operator="equal">
      <formula>0</formula>
    </cfRule>
  </conditionalFormatting>
  <conditionalFormatting sqref="R4:R415">
    <cfRule type="cellIs" dxfId="68" priority="3" stopIfTrue="1" operator="equal">
      <formula>0</formula>
    </cfRule>
  </conditionalFormatting>
  <conditionalFormatting sqref="V4:V415">
    <cfRule type="cellIs" dxfId="67" priority="2" stopIfTrue="1"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R2018"/>
  <sheetViews>
    <sheetView tabSelected="1" topLeftCell="K1" zoomScale="80" zoomScaleNormal="80" workbookViewId="0">
      <pane xSplit="1" ySplit="3" topLeftCell="L438" activePane="bottomRight" state="frozen"/>
      <selection sqref="A1:XFD1048576"/>
      <selection pane="topRight" sqref="A1:XFD1048576"/>
      <selection pane="bottomLeft" sqref="A1:XFD1048576"/>
      <selection pane="bottomRight" activeCell="N443" sqref="N443"/>
    </sheetView>
  </sheetViews>
  <sheetFormatPr defaultColWidth="9.140625" defaultRowHeight="12.75" zeroHeight="1" x14ac:dyDescent="0.2"/>
  <cols>
    <col min="1" max="2" width="32.5703125" style="149" hidden="1" customWidth="1"/>
    <col min="3" max="3" width="50.7109375" style="149" hidden="1" customWidth="1"/>
    <col min="4" max="9" width="21.28515625" style="149" hidden="1" customWidth="1"/>
    <col min="10" max="10" width="27.28515625" style="149" hidden="1" customWidth="1"/>
    <col min="11" max="11" width="26.28515625" style="150" bestFit="1" customWidth="1"/>
    <col min="12" max="26" width="12.7109375" style="150" customWidth="1"/>
    <col min="27" max="27" width="13.28515625" style="150" customWidth="1"/>
    <col min="28" max="28" width="11.85546875" style="150" customWidth="1"/>
    <col min="29" max="32" width="12.5703125" style="150" customWidth="1"/>
    <col min="33" max="39" width="12.7109375" style="150" customWidth="1"/>
    <col min="40" max="40" width="9.140625" style="150" customWidth="1"/>
    <col min="41" max="41" width="9.140625" style="149" hidden="1" customWidth="1"/>
    <col min="42" max="42" width="21.140625" style="149" hidden="1" customWidth="1"/>
    <col min="43" max="44" width="9.140625" style="149" hidden="1" customWidth="1"/>
    <col min="45" max="16384" width="9.140625" style="149"/>
  </cols>
  <sheetData>
    <row r="1" spans="1:44" s="139" customFormat="1" ht="116.25" customHeight="1" x14ac:dyDescent="0.25">
      <c r="A1" s="136" t="s">
        <v>1163</v>
      </c>
      <c r="B1" s="136"/>
      <c r="C1" s="136">
        <v>43465</v>
      </c>
      <c r="D1" s="136"/>
      <c r="E1" s="136"/>
      <c r="F1" s="136"/>
      <c r="G1" s="136"/>
      <c r="H1" s="137">
        <v>8</v>
      </c>
      <c r="I1" s="137"/>
      <c r="J1" s="137"/>
      <c r="K1" s="138"/>
      <c r="L1" s="285" t="s">
        <v>2030</v>
      </c>
      <c r="M1" s="285"/>
      <c r="N1" s="285"/>
      <c r="O1" s="285"/>
      <c r="P1" s="285"/>
      <c r="Q1" s="285"/>
      <c r="R1" s="285"/>
      <c r="S1" s="285"/>
      <c r="T1" s="285"/>
      <c r="U1" s="285"/>
      <c r="V1" s="285"/>
      <c r="W1" s="285"/>
      <c r="X1" s="285"/>
      <c r="Y1" s="285"/>
      <c r="Z1" s="285"/>
      <c r="AA1" s="285"/>
      <c r="AB1" s="279"/>
      <c r="AC1" s="280"/>
      <c r="AD1" s="280"/>
      <c r="AE1" s="280"/>
      <c r="AF1" s="138"/>
      <c r="AG1" s="280"/>
      <c r="AH1" s="280"/>
      <c r="AI1" s="280"/>
      <c r="AJ1" s="138"/>
      <c r="AK1" s="280"/>
      <c r="AL1" s="280"/>
      <c r="AM1" s="280"/>
    </row>
    <row r="2" spans="1:44" s="141" customFormat="1" ht="258" hidden="1" customHeight="1" x14ac:dyDescent="0.2">
      <c r="A2" s="140" t="s">
        <v>971</v>
      </c>
      <c r="B2" s="140"/>
      <c r="C2" s="140"/>
      <c r="D2" s="140"/>
      <c r="E2" s="140"/>
      <c r="F2" s="140"/>
      <c r="G2" s="140"/>
      <c r="H2" s="140"/>
      <c r="I2" s="140"/>
      <c r="J2" s="140"/>
      <c r="K2" s="229"/>
      <c r="L2" s="230" t="s">
        <v>973</v>
      </c>
      <c r="M2" s="230" t="s">
        <v>1503</v>
      </c>
      <c r="N2" s="230" t="s">
        <v>1504</v>
      </c>
      <c r="O2" s="230" t="s">
        <v>1505</v>
      </c>
      <c r="P2" s="230" t="s">
        <v>974</v>
      </c>
      <c r="Q2" s="231" t="s">
        <v>1506</v>
      </c>
      <c r="R2" s="231" t="s">
        <v>2003</v>
      </c>
      <c r="S2" s="231" t="s">
        <v>2004</v>
      </c>
      <c r="T2" s="230" t="s">
        <v>975</v>
      </c>
      <c r="U2" s="230" t="s">
        <v>1507</v>
      </c>
      <c r="V2" s="230" t="s">
        <v>1508</v>
      </c>
      <c r="W2" s="230" t="s">
        <v>1509</v>
      </c>
      <c r="X2" s="230" t="s">
        <v>976</v>
      </c>
      <c r="Y2" s="230" t="s">
        <v>2005</v>
      </c>
      <c r="Z2" s="230" t="s">
        <v>2006</v>
      </c>
      <c r="AA2" s="231" t="s">
        <v>1510</v>
      </c>
      <c r="AB2" s="231" t="s">
        <v>2007</v>
      </c>
      <c r="AC2" s="230" t="s">
        <v>977</v>
      </c>
      <c r="AD2" s="230" t="s">
        <v>1511</v>
      </c>
      <c r="AE2" s="230" t="s">
        <v>978</v>
      </c>
      <c r="AF2" s="231" t="s">
        <v>1512</v>
      </c>
      <c r="AG2" s="230" t="s">
        <v>979</v>
      </c>
      <c r="AH2" s="230" t="s">
        <v>1513</v>
      </c>
      <c r="AI2" s="231" t="s">
        <v>980</v>
      </c>
      <c r="AJ2" s="231" t="s">
        <v>1514</v>
      </c>
      <c r="AK2" s="230" t="s">
        <v>981</v>
      </c>
      <c r="AL2" s="230" t="s">
        <v>982</v>
      </c>
      <c r="AM2" s="230" t="s">
        <v>983</v>
      </c>
      <c r="AN2" s="230" t="s">
        <v>2008</v>
      </c>
    </row>
    <row r="3" spans="1:44" s="145" customFormat="1" ht="60" x14ac:dyDescent="0.2">
      <c r="A3" s="142" t="s">
        <v>1</v>
      </c>
      <c r="B3" s="218" t="s">
        <v>0</v>
      </c>
      <c r="C3" s="219" t="s">
        <v>1164</v>
      </c>
      <c r="D3" s="219" t="s">
        <v>1165</v>
      </c>
      <c r="E3" s="219" t="s">
        <v>1489</v>
      </c>
      <c r="F3" s="218" t="s">
        <v>1488</v>
      </c>
      <c r="G3" s="218" t="s">
        <v>1502</v>
      </c>
      <c r="H3" s="219" t="s">
        <v>1161</v>
      </c>
      <c r="I3" s="218" t="s">
        <v>1162</v>
      </c>
      <c r="J3" s="218" t="s">
        <v>972</v>
      </c>
      <c r="K3" s="232" t="s">
        <v>0</v>
      </c>
      <c r="L3" s="233" t="s">
        <v>334</v>
      </c>
      <c r="M3" s="233" t="s">
        <v>333</v>
      </c>
      <c r="N3" s="233" t="s">
        <v>365</v>
      </c>
      <c r="O3" s="233" t="s">
        <v>366</v>
      </c>
      <c r="P3" s="233" t="s">
        <v>367</v>
      </c>
      <c r="Q3" s="234" t="s">
        <v>341</v>
      </c>
      <c r="R3" s="233" t="s">
        <v>1167</v>
      </c>
      <c r="S3" s="233" t="s">
        <v>1168</v>
      </c>
      <c r="T3" s="235" t="s">
        <v>335</v>
      </c>
      <c r="U3" s="235" t="s">
        <v>336</v>
      </c>
      <c r="V3" s="235" t="s">
        <v>368</v>
      </c>
      <c r="W3" s="235" t="s">
        <v>369</v>
      </c>
      <c r="X3" s="235" t="s">
        <v>337</v>
      </c>
      <c r="Y3" s="235" t="s">
        <v>1169</v>
      </c>
      <c r="Z3" s="235" t="s">
        <v>1170</v>
      </c>
      <c r="AA3" s="236" t="s">
        <v>340</v>
      </c>
      <c r="AB3" s="236" t="s">
        <v>1171</v>
      </c>
      <c r="AC3" s="237" t="s">
        <v>338</v>
      </c>
      <c r="AD3" s="237" t="s">
        <v>339</v>
      </c>
      <c r="AE3" s="237" t="s">
        <v>345</v>
      </c>
      <c r="AF3" s="238" t="s">
        <v>342</v>
      </c>
      <c r="AG3" s="239" t="s">
        <v>343</v>
      </c>
      <c r="AH3" s="239" t="s">
        <v>344</v>
      </c>
      <c r="AI3" s="239" t="s">
        <v>346</v>
      </c>
      <c r="AJ3" s="240" t="s">
        <v>347</v>
      </c>
      <c r="AK3" s="241" t="s">
        <v>348</v>
      </c>
      <c r="AL3" s="241" t="s">
        <v>349</v>
      </c>
      <c r="AM3" s="241" t="s">
        <v>350</v>
      </c>
      <c r="AN3" s="242" t="s">
        <v>1166</v>
      </c>
      <c r="AO3" s="144" t="s">
        <v>1924</v>
      </c>
      <c r="AP3" s="144" t="s">
        <v>2002</v>
      </c>
      <c r="AQ3" s="143" t="s">
        <v>1892</v>
      </c>
      <c r="AR3" s="143" t="s">
        <v>1893</v>
      </c>
    </row>
    <row r="4" spans="1:44" s="139" customFormat="1" ht="15" x14ac:dyDescent="0.2">
      <c r="A4" s="139" t="s">
        <v>2</v>
      </c>
      <c r="B4" s="220" t="s">
        <v>1844</v>
      </c>
      <c r="C4" s="221">
        <v>0.625</v>
      </c>
      <c r="D4" s="222">
        <v>8</v>
      </c>
      <c r="E4" s="223">
        <v>2018</v>
      </c>
      <c r="F4" s="223">
        <v>2014</v>
      </c>
      <c r="G4" s="223" t="s">
        <v>1899</v>
      </c>
      <c r="H4" s="220" t="s">
        <v>1900</v>
      </c>
      <c r="I4" s="220" t="s">
        <v>1901</v>
      </c>
      <c r="J4" s="220" t="s">
        <v>3</v>
      </c>
      <c r="K4" s="243" t="s">
        <v>1844</v>
      </c>
      <c r="L4" s="244">
        <v>633</v>
      </c>
      <c r="M4" s="244">
        <v>0</v>
      </c>
      <c r="N4" s="244">
        <v>0</v>
      </c>
      <c r="O4" s="244">
        <v>0</v>
      </c>
      <c r="P4" s="244">
        <v>633</v>
      </c>
      <c r="Q4" s="205">
        <v>0</v>
      </c>
      <c r="R4" s="245">
        <v>317</v>
      </c>
      <c r="S4" s="245">
        <v>0</v>
      </c>
      <c r="T4" s="244">
        <v>459</v>
      </c>
      <c r="U4" s="244">
        <v>0</v>
      </c>
      <c r="V4" s="244">
        <v>0</v>
      </c>
      <c r="W4" s="244">
        <v>0</v>
      </c>
      <c r="X4" s="244">
        <v>459</v>
      </c>
      <c r="Y4" s="244">
        <v>0</v>
      </c>
      <c r="Z4" s="244">
        <v>459</v>
      </c>
      <c r="AA4" s="205">
        <v>0</v>
      </c>
      <c r="AB4" s="205">
        <v>0</v>
      </c>
      <c r="AC4" s="244">
        <v>513</v>
      </c>
      <c r="AD4" s="244">
        <v>0</v>
      </c>
      <c r="AE4" s="244">
        <v>513</v>
      </c>
      <c r="AF4" s="205">
        <v>0</v>
      </c>
      <c r="AG4" s="244">
        <v>1236</v>
      </c>
      <c r="AH4" s="244">
        <v>0</v>
      </c>
      <c r="AI4" s="244">
        <v>1236</v>
      </c>
      <c r="AJ4" s="205">
        <v>0</v>
      </c>
      <c r="AK4" s="244">
        <v>2841</v>
      </c>
      <c r="AL4" s="244">
        <v>0</v>
      </c>
      <c r="AM4" s="244">
        <v>2841</v>
      </c>
      <c r="AN4" s="246">
        <v>0.5</v>
      </c>
      <c r="AO4" s="139" t="s">
        <v>1903</v>
      </c>
      <c r="AP4" s="146" t="s">
        <v>1891</v>
      </c>
      <c r="AQ4" s="139" t="s">
        <v>1903</v>
      </c>
      <c r="AR4" s="139" t="s">
        <v>1903</v>
      </c>
    </row>
    <row r="5" spans="1:44" s="139" customFormat="1" ht="12.75" customHeight="1" x14ac:dyDescent="0.2">
      <c r="A5" s="139" t="s">
        <v>5</v>
      </c>
      <c r="B5" s="220" t="s">
        <v>4</v>
      </c>
      <c r="C5" s="221">
        <v>0.625</v>
      </c>
      <c r="D5" s="222">
        <v>8</v>
      </c>
      <c r="E5" s="223">
        <v>2018</v>
      </c>
      <c r="F5" s="223">
        <v>2014</v>
      </c>
      <c r="G5" s="223" t="s">
        <v>1899</v>
      </c>
      <c r="H5" s="220" t="s">
        <v>1900</v>
      </c>
      <c r="I5" s="220" t="s">
        <v>1901</v>
      </c>
      <c r="J5" s="220" t="s">
        <v>3</v>
      </c>
      <c r="K5" s="243" t="s">
        <v>4</v>
      </c>
      <c r="L5" s="244">
        <v>31</v>
      </c>
      <c r="M5" s="244">
        <v>0</v>
      </c>
      <c r="N5" s="244">
        <v>0</v>
      </c>
      <c r="O5" s="244">
        <v>0</v>
      </c>
      <c r="P5" s="244">
        <v>31</v>
      </c>
      <c r="Q5" s="205">
        <v>0</v>
      </c>
      <c r="R5" s="245">
        <v>16</v>
      </c>
      <c r="S5" s="245">
        <v>0</v>
      </c>
      <c r="T5" s="244">
        <v>19</v>
      </c>
      <c r="U5" s="244">
        <v>0</v>
      </c>
      <c r="V5" s="244">
        <v>0</v>
      </c>
      <c r="W5" s="244">
        <v>0</v>
      </c>
      <c r="X5" s="244">
        <v>19</v>
      </c>
      <c r="Y5" s="244">
        <v>0</v>
      </c>
      <c r="Z5" s="244">
        <v>19</v>
      </c>
      <c r="AA5" s="205">
        <v>0</v>
      </c>
      <c r="AB5" s="205">
        <v>0</v>
      </c>
      <c r="AC5" s="244">
        <v>20</v>
      </c>
      <c r="AD5" s="244">
        <v>0</v>
      </c>
      <c r="AE5" s="244">
        <v>20</v>
      </c>
      <c r="AF5" s="205">
        <v>0</v>
      </c>
      <c r="AG5" s="244">
        <v>45</v>
      </c>
      <c r="AH5" s="244">
        <v>45</v>
      </c>
      <c r="AI5" s="244">
        <v>0</v>
      </c>
      <c r="AJ5" s="205">
        <v>1</v>
      </c>
      <c r="AK5" s="244">
        <v>115</v>
      </c>
      <c r="AL5" s="244">
        <v>45</v>
      </c>
      <c r="AM5" s="244">
        <v>70</v>
      </c>
      <c r="AN5" s="246">
        <v>0.5</v>
      </c>
      <c r="AO5" s="139" t="s">
        <v>1903</v>
      </c>
      <c r="AP5" s="146" t="s">
        <v>1522</v>
      </c>
      <c r="AQ5" s="139" t="s">
        <v>1903</v>
      </c>
      <c r="AR5" s="139" t="s">
        <v>1902</v>
      </c>
    </row>
    <row r="6" spans="1:44" s="139" customFormat="1" ht="12.75" customHeight="1" x14ac:dyDescent="0.2">
      <c r="A6" s="139" t="s">
        <v>7</v>
      </c>
      <c r="B6" s="220" t="s">
        <v>7</v>
      </c>
      <c r="C6" s="221">
        <v>0.5</v>
      </c>
      <c r="D6" s="222">
        <v>8</v>
      </c>
      <c r="E6" s="223">
        <v>2019</v>
      </c>
      <c r="F6" s="223">
        <v>2015</v>
      </c>
      <c r="G6" s="223">
        <v>2022</v>
      </c>
      <c r="H6" s="220" t="s">
        <v>1904</v>
      </c>
      <c r="I6" s="220" t="s">
        <v>1905</v>
      </c>
      <c r="J6" s="220" t="s">
        <v>8</v>
      </c>
      <c r="K6" s="243" t="s">
        <v>7</v>
      </c>
      <c r="L6" s="244">
        <v>444</v>
      </c>
      <c r="M6" s="244">
        <v>55</v>
      </c>
      <c r="N6" s="244">
        <v>55</v>
      </c>
      <c r="O6" s="244">
        <v>0</v>
      </c>
      <c r="P6" s="244">
        <v>389</v>
      </c>
      <c r="Q6" s="205">
        <v>0.12387387387387387</v>
      </c>
      <c r="R6" s="245">
        <v>222</v>
      </c>
      <c r="S6" s="245">
        <v>0</v>
      </c>
      <c r="T6" s="244">
        <v>248</v>
      </c>
      <c r="U6" s="244">
        <v>40</v>
      </c>
      <c r="V6" s="244">
        <v>40</v>
      </c>
      <c r="W6" s="244">
        <v>0</v>
      </c>
      <c r="X6" s="244">
        <v>208</v>
      </c>
      <c r="Y6" s="244">
        <v>40</v>
      </c>
      <c r="Z6" s="244">
        <v>208</v>
      </c>
      <c r="AA6" s="205">
        <v>0.16129032258064516</v>
      </c>
      <c r="AB6" s="205">
        <v>0.16129032258064516</v>
      </c>
      <c r="AC6" s="244">
        <v>283</v>
      </c>
      <c r="AD6" s="244">
        <v>26</v>
      </c>
      <c r="AE6" s="244">
        <v>257</v>
      </c>
      <c r="AF6" s="205">
        <v>9.187279151943463E-2</v>
      </c>
      <c r="AG6" s="244">
        <v>748</v>
      </c>
      <c r="AH6" s="244">
        <v>499</v>
      </c>
      <c r="AI6" s="244">
        <v>249</v>
      </c>
      <c r="AJ6" s="205">
        <v>0.66711229946524064</v>
      </c>
      <c r="AK6" s="244">
        <v>1723</v>
      </c>
      <c r="AL6" s="244">
        <v>620</v>
      </c>
      <c r="AM6" s="244">
        <v>1103</v>
      </c>
      <c r="AN6" s="246">
        <v>0.5</v>
      </c>
      <c r="AO6" s="139" t="s">
        <v>1903</v>
      </c>
      <c r="AP6" s="146" t="s">
        <v>1522</v>
      </c>
      <c r="AQ6" s="139" t="s">
        <v>1903</v>
      </c>
      <c r="AR6" s="139" t="s">
        <v>1902</v>
      </c>
    </row>
    <row r="7" spans="1:44" s="139" customFormat="1" ht="12.75" customHeight="1" x14ac:dyDescent="0.2">
      <c r="A7" s="139" t="s">
        <v>7</v>
      </c>
      <c r="B7" s="220" t="s">
        <v>9</v>
      </c>
      <c r="C7" s="221">
        <v>0.5</v>
      </c>
      <c r="D7" s="222">
        <v>8</v>
      </c>
      <c r="E7" s="223">
        <v>2019</v>
      </c>
      <c r="F7" s="223">
        <v>2015</v>
      </c>
      <c r="G7" s="223">
        <v>2022</v>
      </c>
      <c r="H7" s="220" t="s">
        <v>1904</v>
      </c>
      <c r="I7" s="220" t="s">
        <v>1905</v>
      </c>
      <c r="J7" s="220" t="s">
        <v>8</v>
      </c>
      <c r="K7" s="243" t="s">
        <v>9</v>
      </c>
      <c r="L7" s="244">
        <v>430</v>
      </c>
      <c r="M7" s="244">
        <v>120</v>
      </c>
      <c r="N7" s="244">
        <v>120</v>
      </c>
      <c r="O7" s="244">
        <v>0</v>
      </c>
      <c r="P7" s="244">
        <v>310</v>
      </c>
      <c r="Q7" s="205">
        <v>0.27906976744186046</v>
      </c>
      <c r="R7" s="245">
        <v>215</v>
      </c>
      <c r="S7" s="245">
        <v>0</v>
      </c>
      <c r="T7" s="244">
        <v>227</v>
      </c>
      <c r="U7" s="244">
        <v>90</v>
      </c>
      <c r="V7" s="244">
        <v>73</v>
      </c>
      <c r="W7" s="244">
        <v>17</v>
      </c>
      <c r="X7" s="244">
        <v>137</v>
      </c>
      <c r="Y7" s="244">
        <v>90</v>
      </c>
      <c r="Z7" s="244">
        <v>137</v>
      </c>
      <c r="AA7" s="205">
        <v>0.3964757709251101</v>
      </c>
      <c r="AB7" s="205">
        <v>0.3964757709251101</v>
      </c>
      <c r="AC7" s="244">
        <v>295</v>
      </c>
      <c r="AD7" s="244">
        <v>35</v>
      </c>
      <c r="AE7" s="244">
        <v>260</v>
      </c>
      <c r="AF7" s="205">
        <v>0.11864406779661017</v>
      </c>
      <c r="AG7" s="244">
        <v>817</v>
      </c>
      <c r="AH7" s="244">
        <v>178</v>
      </c>
      <c r="AI7" s="244">
        <v>639</v>
      </c>
      <c r="AJ7" s="205">
        <v>0.21787025703794369</v>
      </c>
      <c r="AK7" s="244">
        <v>1769</v>
      </c>
      <c r="AL7" s="244">
        <v>423</v>
      </c>
      <c r="AM7" s="244">
        <v>1346</v>
      </c>
      <c r="AN7" s="246">
        <v>0.5</v>
      </c>
      <c r="AO7" s="139" t="s">
        <v>1903</v>
      </c>
      <c r="AP7" s="146" t="s">
        <v>1522</v>
      </c>
      <c r="AQ7" s="139" t="s">
        <v>1903</v>
      </c>
      <c r="AR7" s="139" t="s">
        <v>1903</v>
      </c>
    </row>
    <row r="8" spans="1:44" s="139" customFormat="1" ht="12.75" customHeight="1" x14ac:dyDescent="0.2">
      <c r="A8" s="139" t="s">
        <v>7</v>
      </c>
      <c r="B8" s="220" t="s">
        <v>1008</v>
      </c>
      <c r="C8" s="221">
        <v>0.5</v>
      </c>
      <c r="D8" s="222">
        <v>8</v>
      </c>
      <c r="E8" s="223">
        <v>2019</v>
      </c>
      <c r="F8" s="223">
        <v>2015</v>
      </c>
      <c r="G8" s="223">
        <v>2022</v>
      </c>
      <c r="H8" s="220" t="s">
        <v>1904</v>
      </c>
      <c r="I8" s="220" t="s">
        <v>1905</v>
      </c>
      <c r="J8" s="220" t="s">
        <v>8</v>
      </c>
      <c r="K8" s="243" t="s">
        <v>1008</v>
      </c>
      <c r="L8" s="244">
        <v>80</v>
      </c>
      <c r="M8" s="244">
        <v>0</v>
      </c>
      <c r="N8" s="244">
        <v>0</v>
      </c>
      <c r="O8" s="244">
        <v>0</v>
      </c>
      <c r="P8" s="244">
        <v>80</v>
      </c>
      <c r="Q8" s="205">
        <v>0</v>
      </c>
      <c r="R8" s="245">
        <v>40</v>
      </c>
      <c r="S8" s="245">
        <v>0</v>
      </c>
      <c r="T8" s="244">
        <v>53</v>
      </c>
      <c r="U8" s="244">
        <v>0</v>
      </c>
      <c r="V8" s="244">
        <v>0</v>
      </c>
      <c r="W8" s="244">
        <v>0</v>
      </c>
      <c r="X8" s="244">
        <v>53</v>
      </c>
      <c r="Y8" s="244">
        <v>0</v>
      </c>
      <c r="Z8" s="244">
        <v>53</v>
      </c>
      <c r="AA8" s="205">
        <v>0</v>
      </c>
      <c r="AB8" s="205">
        <v>0</v>
      </c>
      <c r="AC8" s="244">
        <v>57</v>
      </c>
      <c r="AD8" s="244">
        <v>21</v>
      </c>
      <c r="AE8" s="244">
        <v>36</v>
      </c>
      <c r="AF8" s="205">
        <v>0.36842105263157893</v>
      </c>
      <c r="AG8" s="244">
        <v>145</v>
      </c>
      <c r="AH8" s="244">
        <v>194</v>
      </c>
      <c r="AI8" s="244">
        <v>0</v>
      </c>
      <c r="AJ8" s="205">
        <v>1.3379310344827586</v>
      </c>
      <c r="AK8" s="244">
        <v>335</v>
      </c>
      <c r="AL8" s="244">
        <v>215</v>
      </c>
      <c r="AM8" s="244">
        <v>169</v>
      </c>
      <c r="AN8" s="246">
        <v>0.5</v>
      </c>
      <c r="AO8" s="139" t="s">
        <v>1903</v>
      </c>
      <c r="AP8" s="146" t="s">
        <v>1522</v>
      </c>
      <c r="AQ8" s="139" t="s">
        <v>1903</v>
      </c>
      <c r="AR8" s="139" t="s">
        <v>1902</v>
      </c>
    </row>
    <row r="9" spans="1:44" s="139" customFormat="1" ht="12.75" customHeight="1" x14ac:dyDescent="0.2">
      <c r="A9" s="139" t="s">
        <v>5</v>
      </c>
      <c r="B9" s="220" t="s">
        <v>10</v>
      </c>
      <c r="C9" s="221">
        <v>0.625</v>
      </c>
      <c r="D9" s="222">
        <v>8</v>
      </c>
      <c r="E9" s="223">
        <v>2018</v>
      </c>
      <c r="F9" s="223">
        <v>2014</v>
      </c>
      <c r="G9" s="223" t="s">
        <v>1899</v>
      </c>
      <c r="H9" s="220" t="s">
        <v>1900</v>
      </c>
      <c r="I9" s="220" t="s">
        <v>1901</v>
      </c>
      <c r="J9" s="220" t="s">
        <v>3</v>
      </c>
      <c r="K9" s="243" t="s">
        <v>10</v>
      </c>
      <c r="L9" s="244">
        <v>380</v>
      </c>
      <c r="M9" s="244">
        <v>0</v>
      </c>
      <c r="N9" s="244">
        <v>0</v>
      </c>
      <c r="O9" s="244">
        <v>0</v>
      </c>
      <c r="P9" s="244">
        <v>380</v>
      </c>
      <c r="Q9" s="205">
        <v>0</v>
      </c>
      <c r="R9" s="245">
        <v>190</v>
      </c>
      <c r="S9" s="245">
        <v>0</v>
      </c>
      <c r="T9" s="244">
        <v>224</v>
      </c>
      <c r="U9" s="244">
        <v>2</v>
      </c>
      <c r="V9" s="244">
        <v>2</v>
      </c>
      <c r="W9" s="244">
        <v>0</v>
      </c>
      <c r="X9" s="244">
        <v>222</v>
      </c>
      <c r="Y9" s="244">
        <v>2</v>
      </c>
      <c r="Z9" s="244">
        <v>222</v>
      </c>
      <c r="AA9" s="205">
        <v>8.9285714285714281E-3</v>
      </c>
      <c r="AB9" s="205">
        <v>8.9285714285714281E-3</v>
      </c>
      <c r="AC9" s="244">
        <v>246</v>
      </c>
      <c r="AD9" s="244">
        <v>3</v>
      </c>
      <c r="AE9" s="244">
        <v>243</v>
      </c>
      <c r="AF9" s="205">
        <v>1.2195121951219513E-2</v>
      </c>
      <c r="AG9" s="244">
        <v>642</v>
      </c>
      <c r="AH9" s="244">
        <v>152</v>
      </c>
      <c r="AI9" s="244">
        <v>490</v>
      </c>
      <c r="AJ9" s="205">
        <v>0.2367601246105919</v>
      </c>
      <c r="AK9" s="244">
        <v>1492</v>
      </c>
      <c r="AL9" s="244">
        <v>157</v>
      </c>
      <c r="AM9" s="244">
        <v>1335</v>
      </c>
      <c r="AN9" s="246">
        <v>0.5</v>
      </c>
      <c r="AO9" s="139" t="s">
        <v>1903</v>
      </c>
      <c r="AP9" s="146" t="s">
        <v>1522</v>
      </c>
      <c r="AQ9" s="139" t="s">
        <v>1903</v>
      </c>
      <c r="AR9" s="139" t="s">
        <v>1903</v>
      </c>
    </row>
    <row r="10" spans="1:44" s="139" customFormat="1" ht="12.75" customHeight="1" x14ac:dyDescent="0.2">
      <c r="A10" s="139" t="s">
        <v>12</v>
      </c>
      <c r="B10" s="220" t="s">
        <v>11</v>
      </c>
      <c r="C10" s="221">
        <v>0.625</v>
      </c>
      <c r="D10" s="222">
        <v>8</v>
      </c>
      <c r="E10" s="223">
        <v>2018</v>
      </c>
      <c r="F10" s="223">
        <v>2014</v>
      </c>
      <c r="G10" s="223" t="s">
        <v>1899</v>
      </c>
      <c r="H10" s="220" t="s">
        <v>1900</v>
      </c>
      <c r="I10" s="220" t="s">
        <v>1901</v>
      </c>
      <c r="J10" s="220" t="s">
        <v>3</v>
      </c>
      <c r="K10" s="243" t="s">
        <v>11</v>
      </c>
      <c r="L10" s="244">
        <v>9</v>
      </c>
      <c r="M10" s="244">
        <v>83</v>
      </c>
      <c r="N10" s="244">
        <v>83</v>
      </c>
      <c r="O10" s="244">
        <v>0</v>
      </c>
      <c r="P10" s="244">
        <v>0</v>
      </c>
      <c r="Q10" s="205">
        <v>9.2222222222222214</v>
      </c>
      <c r="R10" s="245">
        <v>5</v>
      </c>
      <c r="S10" s="245">
        <v>78</v>
      </c>
      <c r="T10" s="244">
        <v>7</v>
      </c>
      <c r="U10" s="244">
        <v>335</v>
      </c>
      <c r="V10" s="244">
        <v>335</v>
      </c>
      <c r="W10" s="244">
        <v>0</v>
      </c>
      <c r="X10" s="244">
        <v>0</v>
      </c>
      <c r="Y10" s="244">
        <v>413</v>
      </c>
      <c r="Z10" s="244">
        <v>0</v>
      </c>
      <c r="AA10" s="205">
        <v>47.857142857142854</v>
      </c>
      <c r="AB10" s="205">
        <v>59</v>
      </c>
      <c r="AC10" s="244">
        <v>7</v>
      </c>
      <c r="AD10" s="244">
        <v>424</v>
      </c>
      <c r="AE10" s="244">
        <v>0</v>
      </c>
      <c r="AF10" s="205">
        <v>60.571428571428569</v>
      </c>
      <c r="AG10" s="244">
        <v>16</v>
      </c>
      <c r="AH10" s="244">
        <v>0</v>
      </c>
      <c r="AI10" s="244">
        <v>16</v>
      </c>
      <c r="AJ10" s="205">
        <v>0</v>
      </c>
      <c r="AK10" s="244">
        <v>39</v>
      </c>
      <c r="AL10" s="244">
        <v>842</v>
      </c>
      <c r="AM10" s="244">
        <v>16</v>
      </c>
      <c r="AN10" s="246">
        <v>0.5</v>
      </c>
      <c r="AO10" s="139" t="s">
        <v>1903</v>
      </c>
      <c r="AP10" s="146" t="s">
        <v>1522</v>
      </c>
      <c r="AQ10" s="139" t="s">
        <v>1903</v>
      </c>
      <c r="AR10" s="139" t="s">
        <v>1903</v>
      </c>
    </row>
    <row r="11" spans="1:44" s="139" customFormat="1" ht="12.75" customHeight="1" x14ac:dyDescent="0.2">
      <c r="A11" s="139" t="s">
        <v>1027</v>
      </c>
      <c r="B11" s="220" t="s">
        <v>1026</v>
      </c>
      <c r="C11" s="221">
        <v>1</v>
      </c>
      <c r="D11" s="222">
        <v>5</v>
      </c>
      <c r="E11" s="223">
        <v>2017</v>
      </c>
      <c r="F11" s="223">
        <v>2014</v>
      </c>
      <c r="G11" s="223">
        <v>2018</v>
      </c>
      <c r="H11" s="220" t="s">
        <v>1906</v>
      </c>
      <c r="I11" s="220" t="s">
        <v>1907</v>
      </c>
      <c r="J11" s="220" t="s">
        <v>13</v>
      </c>
      <c r="K11" s="243" t="s">
        <v>1026</v>
      </c>
      <c r="L11" s="244">
        <v>7</v>
      </c>
      <c r="M11" s="244">
        <v>0</v>
      </c>
      <c r="N11" s="244">
        <v>0</v>
      </c>
      <c r="O11" s="244">
        <v>0</v>
      </c>
      <c r="P11" s="244">
        <v>7</v>
      </c>
      <c r="Q11" s="205">
        <v>0</v>
      </c>
      <c r="R11" s="245">
        <v>7</v>
      </c>
      <c r="S11" s="245">
        <v>0</v>
      </c>
      <c r="T11" s="244">
        <v>6</v>
      </c>
      <c r="U11" s="244">
        <v>3</v>
      </c>
      <c r="V11" s="244">
        <v>0</v>
      </c>
      <c r="W11" s="244">
        <v>3</v>
      </c>
      <c r="X11" s="244">
        <v>3</v>
      </c>
      <c r="Y11" s="244">
        <v>3</v>
      </c>
      <c r="Z11" s="244">
        <v>3</v>
      </c>
      <c r="AA11" s="205">
        <v>0.5</v>
      </c>
      <c r="AB11" s="205">
        <v>0.5</v>
      </c>
      <c r="AC11" s="244">
        <v>6</v>
      </c>
      <c r="AD11" s="244">
        <v>4</v>
      </c>
      <c r="AE11" s="244">
        <v>2</v>
      </c>
      <c r="AF11" s="205">
        <v>0.66666666666666663</v>
      </c>
      <c r="AG11" s="244">
        <v>11</v>
      </c>
      <c r="AH11" s="244">
        <v>10</v>
      </c>
      <c r="AI11" s="244">
        <v>1</v>
      </c>
      <c r="AJ11" s="205">
        <v>0.90909090909090906</v>
      </c>
      <c r="AK11" s="244">
        <v>30</v>
      </c>
      <c r="AL11" s="244">
        <v>17</v>
      </c>
      <c r="AM11" s="244">
        <v>13</v>
      </c>
      <c r="AN11" s="246">
        <v>1</v>
      </c>
      <c r="AO11" s="139" t="s">
        <v>1903</v>
      </c>
      <c r="AP11" s="146" t="s">
        <v>1522</v>
      </c>
      <c r="AQ11" s="139" t="s">
        <v>1903</v>
      </c>
      <c r="AR11" s="139" t="s">
        <v>1903</v>
      </c>
    </row>
    <row r="12" spans="1:44" s="139" customFormat="1" ht="12.75" customHeight="1" x14ac:dyDescent="0.2">
      <c r="A12" s="139" t="s">
        <v>1895</v>
      </c>
      <c r="B12" s="220" t="s">
        <v>1845</v>
      </c>
      <c r="C12" s="221">
        <v>1</v>
      </c>
      <c r="D12" s="222">
        <v>5</v>
      </c>
      <c r="E12" s="223">
        <v>2017</v>
      </c>
      <c r="F12" s="223">
        <v>2014</v>
      </c>
      <c r="G12" s="223">
        <v>2018</v>
      </c>
      <c r="H12" s="220" t="s">
        <v>1906</v>
      </c>
      <c r="I12" s="220" t="s">
        <v>1907</v>
      </c>
      <c r="J12" s="220" t="s">
        <v>13</v>
      </c>
      <c r="K12" s="243" t="s">
        <v>1845</v>
      </c>
      <c r="L12" s="244">
        <v>1</v>
      </c>
      <c r="M12" s="244">
        <v>0</v>
      </c>
      <c r="N12" s="244">
        <v>0</v>
      </c>
      <c r="O12" s="244">
        <v>0</v>
      </c>
      <c r="P12" s="244">
        <v>1</v>
      </c>
      <c r="Q12" s="205">
        <v>0</v>
      </c>
      <c r="R12" s="245">
        <v>1</v>
      </c>
      <c r="S12" s="245">
        <v>0</v>
      </c>
      <c r="T12" s="244">
        <v>1</v>
      </c>
      <c r="U12" s="244">
        <v>0</v>
      </c>
      <c r="V12" s="244">
        <v>0</v>
      </c>
      <c r="W12" s="244">
        <v>0</v>
      </c>
      <c r="X12" s="244">
        <v>1</v>
      </c>
      <c r="Y12" s="244">
        <v>0</v>
      </c>
      <c r="Z12" s="244">
        <v>1</v>
      </c>
      <c r="AA12" s="205">
        <v>0</v>
      </c>
      <c r="AB12" s="205">
        <v>0</v>
      </c>
      <c r="AC12" s="244">
        <v>1</v>
      </c>
      <c r="AD12" s="244">
        <v>0</v>
      </c>
      <c r="AE12" s="244">
        <v>1</v>
      </c>
      <c r="AF12" s="205">
        <v>0</v>
      </c>
      <c r="AG12" s="244">
        <v>2</v>
      </c>
      <c r="AH12" s="244">
        <v>0</v>
      </c>
      <c r="AI12" s="244">
        <v>2</v>
      </c>
      <c r="AJ12" s="205">
        <v>0</v>
      </c>
      <c r="AK12" s="244">
        <v>5</v>
      </c>
      <c r="AL12" s="244">
        <v>0</v>
      </c>
      <c r="AM12" s="244">
        <v>5</v>
      </c>
      <c r="AN12" s="246">
        <v>1</v>
      </c>
      <c r="AO12" s="139" t="s">
        <v>1903</v>
      </c>
      <c r="AP12" s="146" t="s">
        <v>1891</v>
      </c>
      <c r="AQ12" s="139" t="s">
        <v>1903</v>
      </c>
      <c r="AR12" s="139" t="s">
        <v>1903</v>
      </c>
    </row>
    <row r="13" spans="1:44" s="139" customFormat="1" ht="12.75" customHeight="1" x14ac:dyDescent="0.2">
      <c r="A13" s="139" t="s">
        <v>14</v>
      </c>
      <c r="B13" s="220" t="s">
        <v>1846</v>
      </c>
      <c r="C13" s="221">
        <v>1</v>
      </c>
      <c r="D13" s="222">
        <v>5</v>
      </c>
      <c r="E13" s="223">
        <v>2017</v>
      </c>
      <c r="F13" s="223">
        <v>2014</v>
      </c>
      <c r="G13" s="223">
        <v>2018</v>
      </c>
      <c r="H13" s="220" t="s">
        <v>1906</v>
      </c>
      <c r="I13" s="220" t="s">
        <v>1907</v>
      </c>
      <c r="J13" s="220" t="s">
        <v>13</v>
      </c>
      <c r="K13" s="243" t="s">
        <v>1846</v>
      </c>
      <c r="L13" s="244">
        <v>1</v>
      </c>
      <c r="M13" s="244">
        <v>0</v>
      </c>
      <c r="N13" s="244">
        <v>0</v>
      </c>
      <c r="O13" s="244">
        <v>0</v>
      </c>
      <c r="P13" s="244">
        <v>1</v>
      </c>
      <c r="Q13" s="205">
        <v>0</v>
      </c>
      <c r="R13" s="245">
        <v>1</v>
      </c>
      <c r="S13" s="245">
        <v>0</v>
      </c>
      <c r="T13" s="244">
        <v>1</v>
      </c>
      <c r="U13" s="244">
        <v>0</v>
      </c>
      <c r="V13" s="244">
        <v>0</v>
      </c>
      <c r="W13" s="244">
        <v>0</v>
      </c>
      <c r="X13" s="244">
        <v>1</v>
      </c>
      <c r="Y13" s="244">
        <v>0</v>
      </c>
      <c r="Z13" s="244">
        <v>1</v>
      </c>
      <c r="AA13" s="205">
        <v>0</v>
      </c>
      <c r="AB13" s="205">
        <v>0</v>
      </c>
      <c r="AC13" s="244">
        <v>0</v>
      </c>
      <c r="AD13" s="244">
        <v>0</v>
      </c>
      <c r="AE13" s="244">
        <v>0</v>
      </c>
      <c r="AF13" s="205" t="s">
        <v>1917</v>
      </c>
      <c r="AG13" s="244">
        <v>0</v>
      </c>
      <c r="AH13" s="244">
        <v>0</v>
      </c>
      <c r="AI13" s="244">
        <v>0</v>
      </c>
      <c r="AJ13" s="205" t="s">
        <v>1917</v>
      </c>
      <c r="AK13" s="244">
        <v>2</v>
      </c>
      <c r="AL13" s="244">
        <v>0</v>
      </c>
      <c r="AM13" s="244">
        <v>2</v>
      </c>
      <c r="AN13" s="246">
        <v>1</v>
      </c>
      <c r="AO13" s="139" t="s">
        <v>1903</v>
      </c>
      <c r="AP13" s="146" t="s">
        <v>1891</v>
      </c>
      <c r="AQ13" s="139" t="s">
        <v>1903</v>
      </c>
      <c r="AR13" s="139" t="s">
        <v>1902</v>
      </c>
    </row>
    <row r="14" spans="1:44" s="139" customFormat="1" ht="12.75" customHeight="1" x14ac:dyDescent="0.2">
      <c r="A14" s="139" t="s">
        <v>14</v>
      </c>
      <c r="B14" s="220" t="s">
        <v>1109</v>
      </c>
      <c r="C14" s="221">
        <v>1</v>
      </c>
      <c r="D14" s="222">
        <v>5</v>
      </c>
      <c r="E14" s="223">
        <v>2017</v>
      </c>
      <c r="F14" s="223">
        <v>2014</v>
      </c>
      <c r="G14" s="223">
        <v>2018</v>
      </c>
      <c r="H14" s="220" t="s">
        <v>1906</v>
      </c>
      <c r="I14" s="220" t="s">
        <v>1907</v>
      </c>
      <c r="J14" s="220" t="s">
        <v>13</v>
      </c>
      <c r="K14" s="243" t="s">
        <v>1109</v>
      </c>
      <c r="L14" s="244">
        <v>10</v>
      </c>
      <c r="M14" s="244">
        <v>1</v>
      </c>
      <c r="N14" s="244">
        <v>0</v>
      </c>
      <c r="O14" s="244">
        <v>1</v>
      </c>
      <c r="P14" s="244">
        <v>9</v>
      </c>
      <c r="Q14" s="205">
        <v>0.1</v>
      </c>
      <c r="R14" s="245">
        <v>10</v>
      </c>
      <c r="S14" s="245">
        <v>0</v>
      </c>
      <c r="T14" s="244">
        <v>7</v>
      </c>
      <c r="U14" s="244">
        <v>6</v>
      </c>
      <c r="V14" s="244">
        <v>1</v>
      </c>
      <c r="W14" s="244">
        <v>5</v>
      </c>
      <c r="X14" s="244">
        <v>1</v>
      </c>
      <c r="Y14" s="244">
        <v>6</v>
      </c>
      <c r="Z14" s="244">
        <v>1</v>
      </c>
      <c r="AA14" s="205">
        <v>0.8571428571428571</v>
      </c>
      <c r="AB14" s="205">
        <v>0.8571428571428571</v>
      </c>
      <c r="AC14" s="244">
        <v>9</v>
      </c>
      <c r="AD14" s="244">
        <v>34</v>
      </c>
      <c r="AE14" s="244">
        <v>0</v>
      </c>
      <c r="AF14" s="205">
        <v>3.7777777777777777</v>
      </c>
      <c r="AG14" s="244">
        <v>23</v>
      </c>
      <c r="AH14" s="244">
        <v>24</v>
      </c>
      <c r="AI14" s="244">
        <v>0</v>
      </c>
      <c r="AJ14" s="205">
        <v>1.0434782608695652</v>
      </c>
      <c r="AK14" s="244">
        <v>49</v>
      </c>
      <c r="AL14" s="244">
        <v>65</v>
      </c>
      <c r="AM14" s="244">
        <v>10</v>
      </c>
      <c r="AN14" s="246">
        <v>1</v>
      </c>
      <c r="AO14" s="139" t="s">
        <v>1903</v>
      </c>
      <c r="AP14" s="146" t="s">
        <v>1522</v>
      </c>
      <c r="AQ14" s="139" t="s">
        <v>1903</v>
      </c>
      <c r="AR14" s="139" t="s">
        <v>1902</v>
      </c>
    </row>
    <row r="15" spans="1:44" s="139" customFormat="1" ht="12.75" customHeight="1" x14ac:dyDescent="0.2">
      <c r="A15" s="139" t="s">
        <v>16</v>
      </c>
      <c r="B15" s="220" t="s">
        <v>15</v>
      </c>
      <c r="C15" s="221">
        <v>0.5</v>
      </c>
      <c r="D15" s="222">
        <v>8</v>
      </c>
      <c r="E15" s="223">
        <v>2019</v>
      </c>
      <c r="F15" s="223">
        <v>2015</v>
      </c>
      <c r="G15" s="223">
        <v>2022</v>
      </c>
      <c r="H15" s="220" t="s">
        <v>1904</v>
      </c>
      <c r="I15" s="220" t="s">
        <v>1905</v>
      </c>
      <c r="J15" s="220" t="s">
        <v>8</v>
      </c>
      <c r="K15" s="243" t="s">
        <v>15</v>
      </c>
      <c r="L15" s="244">
        <v>116</v>
      </c>
      <c r="M15" s="244">
        <v>57</v>
      </c>
      <c r="N15" s="244">
        <v>57</v>
      </c>
      <c r="O15" s="244">
        <v>0</v>
      </c>
      <c r="P15" s="244">
        <v>59</v>
      </c>
      <c r="Q15" s="205">
        <v>0.49137931034482757</v>
      </c>
      <c r="R15" s="245">
        <v>58</v>
      </c>
      <c r="S15" s="245">
        <v>0</v>
      </c>
      <c r="T15" s="244">
        <v>54</v>
      </c>
      <c r="U15" s="244">
        <v>40</v>
      </c>
      <c r="V15" s="244">
        <v>37</v>
      </c>
      <c r="W15" s="244">
        <v>3</v>
      </c>
      <c r="X15" s="244">
        <v>14</v>
      </c>
      <c r="Y15" s="244">
        <v>40</v>
      </c>
      <c r="Z15" s="244">
        <v>14</v>
      </c>
      <c r="AA15" s="205">
        <v>0.7407407407407407</v>
      </c>
      <c r="AB15" s="205">
        <v>0.7407407407407407</v>
      </c>
      <c r="AC15" s="244">
        <v>58</v>
      </c>
      <c r="AD15" s="244">
        <v>141</v>
      </c>
      <c r="AE15" s="244">
        <v>0</v>
      </c>
      <c r="AF15" s="205">
        <v>2.4310344827586206</v>
      </c>
      <c r="AG15" s="244">
        <v>164</v>
      </c>
      <c r="AH15" s="244">
        <v>143</v>
      </c>
      <c r="AI15" s="244">
        <v>21</v>
      </c>
      <c r="AJ15" s="205">
        <v>0.87195121951219512</v>
      </c>
      <c r="AK15" s="244">
        <v>392</v>
      </c>
      <c r="AL15" s="244">
        <v>381</v>
      </c>
      <c r="AM15" s="244">
        <v>94</v>
      </c>
      <c r="AN15" s="246">
        <v>0.5</v>
      </c>
      <c r="AO15" s="139" t="s">
        <v>1903</v>
      </c>
      <c r="AP15" s="146" t="s">
        <v>1522</v>
      </c>
      <c r="AQ15" s="139" t="s">
        <v>1903</v>
      </c>
      <c r="AR15" s="139" t="s">
        <v>1902</v>
      </c>
    </row>
    <row r="16" spans="1:44" s="139" customFormat="1" ht="12.75" customHeight="1" x14ac:dyDescent="0.2">
      <c r="A16" s="139" t="s">
        <v>12</v>
      </c>
      <c r="B16" s="220" t="s">
        <v>17</v>
      </c>
      <c r="C16" s="221">
        <v>0.625</v>
      </c>
      <c r="D16" s="222">
        <v>8</v>
      </c>
      <c r="E16" s="223">
        <v>2018</v>
      </c>
      <c r="F16" s="223">
        <v>2014</v>
      </c>
      <c r="G16" s="223" t="s">
        <v>1899</v>
      </c>
      <c r="H16" s="220" t="s">
        <v>1900</v>
      </c>
      <c r="I16" s="220" t="s">
        <v>1901</v>
      </c>
      <c r="J16" s="220" t="s">
        <v>3</v>
      </c>
      <c r="K16" s="243" t="s">
        <v>17</v>
      </c>
      <c r="L16" s="244">
        <v>1256</v>
      </c>
      <c r="M16" s="244">
        <v>71</v>
      </c>
      <c r="N16" s="244">
        <v>71</v>
      </c>
      <c r="O16" s="244">
        <v>0</v>
      </c>
      <c r="P16" s="244">
        <v>1185</v>
      </c>
      <c r="Q16" s="205">
        <v>5.6528662420382167E-2</v>
      </c>
      <c r="R16" s="245">
        <v>628</v>
      </c>
      <c r="S16" s="245">
        <v>0</v>
      </c>
      <c r="T16" s="244">
        <v>907</v>
      </c>
      <c r="U16" s="244">
        <v>22</v>
      </c>
      <c r="V16" s="244">
        <v>22</v>
      </c>
      <c r="W16" s="244">
        <v>0</v>
      </c>
      <c r="X16" s="244">
        <v>885</v>
      </c>
      <c r="Y16" s="244">
        <v>22</v>
      </c>
      <c r="Z16" s="244">
        <v>885</v>
      </c>
      <c r="AA16" s="205">
        <v>2.4255788313120176E-2</v>
      </c>
      <c r="AB16" s="205">
        <v>2.4255788313120176E-2</v>
      </c>
      <c r="AC16" s="244">
        <v>1038</v>
      </c>
      <c r="AD16" s="244">
        <v>49</v>
      </c>
      <c r="AE16" s="244">
        <v>989</v>
      </c>
      <c r="AF16" s="205">
        <v>4.7206165703275529E-2</v>
      </c>
      <c r="AG16" s="244">
        <v>2501</v>
      </c>
      <c r="AH16" s="244">
        <v>6234</v>
      </c>
      <c r="AI16" s="244">
        <v>0</v>
      </c>
      <c r="AJ16" s="205">
        <v>2.4926029588164735</v>
      </c>
      <c r="AK16" s="244">
        <v>5702</v>
      </c>
      <c r="AL16" s="244">
        <v>6376</v>
      </c>
      <c r="AM16" s="244">
        <v>3059</v>
      </c>
      <c r="AN16" s="246">
        <v>0.5</v>
      </c>
      <c r="AO16" s="139" t="s">
        <v>1903</v>
      </c>
      <c r="AP16" s="146" t="s">
        <v>1522</v>
      </c>
      <c r="AQ16" s="139" t="s">
        <v>1903</v>
      </c>
      <c r="AR16" s="139" t="s">
        <v>1902</v>
      </c>
    </row>
    <row r="17" spans="1:44" s="139" customFormat="1" ht="12.75" customHeight="1" x14ac:dyDescent="0.2">
      <c r="A17" s="139" t="s">
        <v>19</v>
      </c>
      <c r="B17" s="220" t="s">
        <v>18</v>
      </c>
      <c r="C17" s="221">
        <v>1</v>
      </c>
      <c r="D17" s="222">
        <v>5</v>
      </c>
      <c r="E17" s="223">
        <v>2017</v>
      </c>
      <c r="F17" s="223">
        <v>2014</v>
      </c>
      <c r="G17" s="223">
        <v>2018</v>
      </c>
      <c r="H17" s="220" t="s">
        <v>1906</v>
      </c>
      <c r="I17" s="220" t="s">
        <v>1907</v>
      </c>
      <c r="J17" s="220" t="s">
        <v>13</v>
      </c>
      <c r="K17" s="243" t="s">
        <v>18</v>
      </c>
      <c r="L17" s="244">
        <v>32</v>
      </c>
      <c r="M17" s="244">
        <v>23</v>
      </c>
      <c r="N17" s="244">
        <v>23</v>
      </c>
      <c r="O17" s="244">
        <v>0</v>
      </c>
      <c r="P17" s="244">
        <v>9</v>
      </c>
      <c r="Q17" s="205">
        <v>0.71875</v>
      </c>
      <c r="R17" s="245">
        <v>32</v>
      </c>
      <c r="S17" s="245">
        <v>0</v>
      </c>
      <c r="T17" s="244">
        <v>21</v>
      </c>
      <c r="U17" s="244">
        <v>20</v>
      </c>
      <c r="V17" s="244">
        <v>19</v>
      </c>
      <c r="W17" s="244">
        <v>1</v>
      </c>
      <c r="X17" s="244">
        <v>1</v>
      </c>
      <c r="Y17" s="244">
        <v>20</v>
      </c>
      <c r="Z17" s="244">
        <v>1</v>
      </c>
      <c r="AA17" s="205">
        <v>0.95238095238095233</v>
      </c>
      <c r="AB17" s="205">
        <v>0.95238095238095233</v>
      </c>
      <c r="AC17" s="244">
        <v>24</v>
      </c>
      <c r="AD17" s="244">
        <v>93</v>
      </c>
      <c r="AE17" s="244">
        <v>0</v>
      </c>
      <c r="AF17" s="205">
        <v>3.875</v>
      </c>
      <c r="AG17" s="244">
        <v>59</v>
      </c>
      <c r="AH17" s="244">
        <v>60</v>
      </c>
      <c r="AI17" s="244">
        <v>0</v>
      </c>
      <c r="AJ17" s="205">
        <v>1.0169491525423728</v>
      </c>
      <c r="AK17" s="244">
        <v>136</v>
      </c>
      <c r="AL17" s="244">
        <v>196</v>
      </c>
      <c r="AM17" s="244">
        <v>10</v>
      </c>
      <c r="AN17" s="246">
        <v>1</v>
      </c>
      <c r="AO17" s="139" t="s">
        <v>1903</v>
      </c>
      <c r="AP17" s="146" t="s">
        <v>1522</v>
      </c>
      <c r="AQ17" s="139" t="s">
        <v>1903</v>
      </c>
      <c r="AR17" s="139" t="s">
        <v>1902</v>
      </c>
    </row>
    <row r="18" spans="1:44" s="139" customFormat="1" ht="12.75" customHeight="1" x14ac:dyDescent="0.2">
      <c r="A18" s="139" t="s">
        <v>1039</v>
      </c>
      <c r="B18" s="220" t="s">
        <v>1200</v>
      </c>
      <c r="C18" s="221">
        <v>1</v>
      </c>
      <c r="D18" s="222">
        <v>5</v>
      </c>
      <c r="E18" s="223">
        <v>2017</v>
      </c>
      <c r="F18" s="223">
        <v>2014</v>
      </c>
      <c r="G18" s="223">
        <v>2018</v>
      </c>
      <c r="H18" s="220" t="s">
        <v>1906</v>
      </c>
      <c r="I18" s="220" t="s">
        <v>1907</v>
      </c>
      <c r="J18" s="220" t="s">
        <v>13</v>
      </c>
      <c r="K18" s="243" t="s">
        <v>1200</v>
      </c>
      <c r="L18" s="244">
        <v>39</v>
      </c>
      <c r="M18" s="244">
        <v>1</v>
      </c>
      <c r="N18" s="244">
        <v>0</v>
      </c>
      <c r="O18" s="244">
        <v>1</v>
      </c>
      <c r="P18" s="244">
        <v>38</v>
      </c>
      <c r="Q18" s="205">
        <v>2.564102564102564E-2</v>
      </c>
      <c r="R18" s="245">
        <v>39</v>
      </c>
      <c r="S18" s="245">
        <v>0</v>
      </c>
      <c r="T18" s="244">
        <v>25</v>
      </c>
      <c r="U18" s="244">
        <v>0</v>
      </c>
      <c r="V18" s="244">
        <v>0</v>
      </c>
      <c r="W18" s="244">
        <v>0</v>
      </c>
      <c r="X18" s="244">
        <v>25</v>
      </c>
      <c r="Y18" s="244">
        <v>0</v>
      </c>
      <c r="Z18" s="244">
        <v>25</v>
      </c>
      <c r="AA18" s="205">
        <v>0</v>
      </c>
      <c r="AB18" s="205">
        <v>0</v>
      </c>
      <c r="AC18" s="244">
        <v>28</v>
      </c>
      <c r="AD18" s="244">
        <v>1</v>
      </c>
      <c r="AE18" s="244">
        <v>27</v>
      </c>
      <c r="AF18" s="205">
        <v>3.5714285714285712E-2</v>
      </c>
      <c r="AG18" s="244">
        <v>69</v>
      </c>
      <c r="AH18" s="244">
        <v>19</v>
      </c>
      <c r="AI18" s="244">
        <v>50</v>
      </c>
      <c r="AJ18" s="205">
        <v>0.27536231884057971</v>
      </c>
      <c r="AK18" s="244">
        <v>161</v>
      </c>
      <c r="AL18" s="244">
        <v>21</v>
      </c>
      <c r="AM18" s="244">
        <v>140</v>
      </c>
      <c r="AN18" s="246">
        <v>1</v>
      </c>
      <c r="AO18" s="139" t="s">
        <v>1903</v>
      </c>
      <c r="AP18" s="146" t="s">
        <v>1522</v>
      </c>
      <c r="AQ18" s="139" t="s">
        <v>1903</v>
      </c>
      <c r="AR18" s="139" t="s">
        <v>1903</v>
      </c>
    </row>
    <row r="19" spans="1:44" s="139" customFormat="1" ht="12.75" customHeight="1" x14ac:dyDescent="0.2">
      <c r="A19" s="139" t="s">
        <v>21</v>
      </c>
      <c r="B19" s="220" t="s">
        <v>20</v>
      </c>
      <c r="C19" s="221">
        <v>0.5</v>
      </c>
      <c r="D19" s="222">
        <v>8</v>
      </c>
      <c r="E19" s="223">
        <v>2019</v>
      </c>
      <c r="F19" s="223">
        <v>2015</v>
      </c>
      <c r="G19" s="223">
        <v>2022</v>
      </c>
      <c r="H19" s="220" t="s">
        <v>1904</v>
      </c>
      <c r="I19" s="220" t="s">
        <v>1905</v>
      </c>
      <c r="J19" s="220" t="s">
        <v>8</v>
      </c>
      <c r="K19" s="243" t="s">
        <v>20</v>
      </c>
      <c r="L19" s="244">
        <v>349</v>
      </c>
      <c r="M19" s="244">
        <v>88</v>
      </c>
      <c r="N19" s="244">
        <v>86</v>
      </c>
      <c r="O19" s="244">
        <v>2</v>
      </c>
      <c r="P19" s="244">
        <v>261</v>
      </c>
      <c r="Q19" s="205">
        <v>0.25214899713467048</v>
      </c>
      <c r="R19" s="245">
        <v>175</v>
      </c>
      <c r="S19" s="245">
        <v>0</v>
      </c>
      <c r="T19" s="244">
        <v>205</v>
      </c>
      <c r="U19" s="244">
        <v>1</v>
      </c>
      <c r="V19" s="244">
        <v>0</v>
      </c>
      <c r="W19" s="244">
        <v>1</v>
      </c>
      <c r="X19" s="244">
        <v>204</v>
      </c>
      <c r="Y19" s="244">
        <v>1</v>
      </c>
      <c r="Z19" s="244">
        <v>204</v>
      </c>
      <c r="AA19" s="205">
        <v>4.8780487804878049E-3</v>
      </c>
      <c r="AB19" s="205">
        <v>4.8780487804878049E-3</v>
      </c>
      <c r="AC19" s="244">
        <v>214</v>
      </c>
      <c r="AD19" s="244">
        <v>77</v>
      </c>
      <c r="AE19" s="244">
        <v>137</v>
      </c>
      <c r="AF19" s="205">
        <v>0.35981308411214952</v>
      </c>
      <c r="AG19" s="244">
        <v>680</v>
      </c>
      <c r="AH19" s="244">
        <v>423</v>
      </c>
      <c r="AI19" s="244">
        <v>257</v>
      </c>
      <c r="AJ19" s="205">
        <v>0.62205882352941178</v>
      </c>
      <c r="AK19" s="244">
        <v>1448</v>
      </c>
      <c r="AL19" s="244">
        <v>589</v>
      </c>
      <c r="AM19" s="244">
        <v>859</v>
      </c>
      <c r="AN19" s="246">
        <v>0.5</v>
      </c>
      <c r="AO19" s="139" t="s">
        <v>1903</v>
      </c>
      <c r="AP19" s="146" t="s">
        <v>1522</v>
      </c>
      <c r="AQ19" s="139" t="s">
        <v>1903</v>
      </c>
      <c r="AR19" s="139" t="s">
        <v>1902</v>
      </c>
    </row>
    <row r="20" spans="1:44" s="139" customFormat="1" ht="12.75" customHeight="1" x14ac:dyDescent="0.2">
      <c r="A20" s="139" t="s">
        <v>2</v>
      </c>
      <c r="B20" s="220" t="s">
        <v>22</v>
      </c>
      <c r="C20" s="221">
        <v>0.625</v>
      </c>
      <c r="D20" s="222">
        <v>8</v>
      </c>
      <c r="E20" s="223">
        <v>2018</v>
      </c>
      <c r="F20" s="223">
        <v>2014</v>
      </c>
      <c r="G20" s="223" t="s">
        <v>1899</v>
      </c>
      <c r="H20" s="220" t="s">
        <v>1900</v>
      </c>
      <c r="I20" s="220" t="s">
        <v>1901</v>
      </c>
      <c r="J20" s="220" t="s">
        <v>3</v>
      </c>
      <c r="K20" s="243" t="s">
        <v>22</v>
      </c>
      <c r="L20" s="244">
        <v>764</v>
      </c>
      <c r="M20" s="244">
        <v>0</v>
      </c>
      <c r="N20" s="244">
        <v>0</v>
      </c>
      <c r="O20" s="244">
        <v>0</v>
      </c>
      <c r="P20" s="244">
        <v>764</v>
      </c>
      <c r="Q20" s="205">
        <v>0</v>
      </c>
      <c r="R20" s="245">
        <v>382</v>
      </c>
      <c r="S20" s="245">
        <v>0</v>
      </c>
      <c r="T20" s="244">
        <v>541</v>
      </c>
      <c r="U20" s="244">
        <v>0</v>
      </c>
      <c r="V20" s="244">
        <v>0</v>
      </c>
      <c r="W20" s="244">
        <v>0</v>
      </c>
      <c r="X20" s="244">
        <v>541</v>
      </c>
      <c r="Y20" s="244">
        <v>0</v>
      </c>
      <c r="Z20" s="244">
        <v>541</v>
      </c>
      <c r="AA20" s="205">
        <v>0</v>
      </c>
      <c r="AB20" s="205">
        <v>0</v>
      </c>
      <c r="AC20" s="244">
        <v>622</v>
      </c>
      <c r="AD20" s="244">
        <v>0</v>
      </c>
      <c r="AE20" s="244">
        <v>622</v>
      </c>
      <c r="AF20" s="205">
        <v>0</v>
      </c>
      <c r="AG20" s="244">
        <v>1407</v>
      </c>
      <c r="AH20" s="244">
        <v>0</v>
      </c>
      <c r="AI20" s="244">
        <v>1407</v>
      </c>
      <c r="AJ20" s="205">
        <v>0</v>
      </c>
      <c r="AK20" s="244">
        <v>3334</v>
      </c>
      <c r="AL20" s="244">
        <v>0</v>
      </c>
      <c r="AM20" s="244">
        <v>3334</v>
      </c>
      <c r="AN20" s="246">
        <v>0.5</v>
      </c>
      <c r="AO20" s="139" t="s">
        <v>1903</v>
      </c>
      <c r="AP20" s="146" t="s">
        <v>1535</v>
      </c>
      <c r="AQ20" s="139" t="s">
        <v>1903</v>
      </c>
      <c r="AR20" s="139" t="s">
        <v>1903</v>
      </c>
    </row>
    <row r="21" spans="1:44" s="139" customFormat="1" ht="12.75" customHeight="1" x14ac:dyDescent="0.2">
      <c r="A21" s="139" t="s">
        <v>5</v>
      </c>
      <c r="B21" s="220" t="s">
        <v>1028</v>
      </c>
      <c r="C21" s="221">
        <v>0.625</v>
      </c>
      <c r="D21" s="222">
        <v>8</v>
      </c>
      <c r="E21" s="223">
        <v>2018</v>
      </c>
      <c r="F21" s="223">
        <v>2014</v>
      </c>
      <c r="G21" s="223" t="s">
        <v>1899</v>
      </c>
      <c r="H21" s="220" t="s">
        <v>1900</v>
      </c>
      <c r="I21" s="220" t="s">
        <v>1901</v>
      </c>
      <c r="J21" s="220" t="s">
        <v>3</v>
      </c>
      <c r="K21" s="243" t="s">
        <v>1028</v>
      </c>
      <c r="L21" s="244">
        <v>276</v>
      </c>
      <c r="M21" s="244">
        <v>0</v>
      </c>
      <c r="N21" s="244">
        <v>0</v>
      </c>
      <c r="O21" s="244">
        <v>0</v>
      </c>
      <c r="P21" s="244">
        <v>276</v>
      </c>
      <c r="Q21" s="205">
        <v>0</v>
      </c>
      <c r="R21" s="245">
        <v>138</v>
      </c>
      <c r="S21" s="245">
        <v>0</v>
      </c>
      <c r="T21" s="244">
        <v>167</v>
      </c>
      <c r="U21" s="244">
        <v>0</v>
      </c>
      <c r="V21" s="244">
        <v>0</v>
      </c>
      <c r="W21" s="244">
        <v>0</v>
      </c>
      <c r="X21" s="244">
        <v>167</v>
      </c>
      <c r="Y21" s="244">
        <v>0</v>
      </c>
      <c r="Z21" s="244">
        <v>167</v>
      </c>
      <c r="AA21" s="205">
        <v>0</v>
      </c>
      <c r="AB21" s="205">
        <v>0</v>
      </c>
      <c r="AC21" s="244">
        <v>177</v>
      </c>
      <c r="AD21" s="244">
        <v>38</v>
      </c>
      <c r="AE21" s="244">
        <v>139</v>
      </c>
      <c r="AF21" s="205">
        <v>0.21468926553672316</v>
      </c>
      <c r="AG21" s="244">
        <v>434</v>
      </c>
      <c r="AH21" s="244">
        <v>170</v>
      </c>
      <c r="AI21" s="244">
        <v>264</v>
      </c>
      <c r="AJ21" s="205">
        <v>0.39170506912442399</v>
      </c>
      <c r="AK21" s="244">
        <v>1054</v>
      </c>
      <c r="AL21" s="244">
        <v>208</v>
      </c>
      <c r="AM21" s="244">
        <v>846</v>
      </c>
      <c r="AN21" s="246">
        <v>0.5</v>
      </c>
      <c r="AO21" s="139" t="s">
        <v>1903</v>
      </c>
      <c r="AP21" s="146" t="s">
        <v>1522</v>
      </c>
      <c r="AQ21" s="139" t="s">
        <v>1903</v>
      </c>
      <c r="AR21" s="139" t="s">
        <v>1903</v>
      </c>
    </row>
    <row r="22" spans="1:44" s="139" customFormat="1" ht="12.75" customHeight="1" x14ac:dyDescent="0.2">
      <c r="A22" s="139" t="s">
        <v>23</v>
      </c>
      <c r="B22" s="220" t="s">
        <v>1009</v>
      </c>
      <c r="C22" s="221">
        <v>1</v>
      </c>
      <c r="D22" s="222">
        <v>5</v>
      </c>
      <c r="E22" s="223">
        <v>2017</v>
      </c>
      <c r="F22" s="223">
        <v>2014</v>
      </c>
      <c r="G22" s="223">
        <v>2018</v>
      </c>
      <c r="H22" s="220" t="s">
        <v>1906</v>
      </c>
      <c r="I22" s="220" t="s">
        <v>1907</v>
      </c>
      <c r="J22" s="220" t="s">
        <v>13</v>
      </c>
      <c r="K22" s="243" t="s">
        <v>1009</v>
      </c>
      <c r="L22" s="244">
        <v>85</v>
      </c>
      <c r="M22" s="244">
        <v>43</v>
      </c>
      <c r="N22" s="244">
        <v>43</v>
      </c>
      <c r="O22" s="244">
        <v>0</v>
      </c>
      <c r="P22" s="244">
        <v>42</v>
      </c>
      <c r="Q22" s="205">
        <v>0.50588235294117645</v>
      </c>
      <c r="R22" s="245">
        <v>85</v>
      </c>
      <c r="S22" s="245">
        <v>0</v>
      </c>
      <c r="T22" s="244">
        <v>56</v>
      </c>
      <c r="U22" s="244">
        <v>5</v>
      </c>
      <c r="V22" s="244">
        <v>5</v>
      </c>
      <c r="W22" s="244">
        <v>0</v>
      </c>
      <c r="X22" s="244">
        <v>51</v>
      </c>
      <c r="Y22" s="244">
        <v>5</v>
      </c>
      <c r="Z22" s="244">
        <v>51</v>
      </c>
      <c r="AA22" s="205">
        <v>8.9285714285714288E-2</v>
      </c>
      <c r="AB22" s="205">
        <v>8.9285714285714288E-2</v>
      </c>
      <c r="AC22" s="244">
        <v>62</v>
      </c>
      <c r="AD22" s="244">
        <v>258</v>
      </c>
      <c r="AE22" s="244">
        <v>0</v>
      </c>
      <c r="AF22" s="205">
        <v>4.161290322580645</v>
      </c>
      <c r="AG22" s="244">
        <v>160</v>
      </c>
      <c r="AH22" s="244">
        <v>53</v>
      </c>
      <c r="AI22" s="244">
        <v>107</v>
      </c>
      <c r="AJ22" s="205">
        <v>0.33124999999999999</v>
      </c>
      <c r="AK22" s="244">
        <v>363</v>
      </c>
      <c r="AL22" s="244">
        <v>359</v>
      </c>
      <c r="AM22" s="244">
        <v>200</v>
      </c>
      <c r="AN22" s="246">
        <v>1</v>
      </c>
      <c r="AO22" s="139" t="s">
        <v>1903</v>
      </c>
      <c r="AP22" s="146" t="s">
        <v>1522</v>
      </c>
      <c r="AQ22" s="139" t="s">
        <v>1903</v>
      </c>
      <c r="AR22" s="139" t="s">
        <v>1903</v>
      </c>
    </row>
    <row r="23" spans="1:44" s="139" customFormat="1" ht="12.75" customHeight="1" x14ac:dyDescent="0.2">
      <c r="A23" s="139" t="s">
        <v>24</v>
      </c>
      <c r="B23" s="220" t="s">
        <v>1029</v>
      </c>
      <c r="C23" s="221">
        <v>1</v>
      </c>
      <c r="D23" s="222">
        <v>5</v>
      </c>
      <c r="E23" s="223">
        <v>2017</v>
      </c>
      <c r="F23" s="223">
        <v>2014</v>
      </c>
      <c r="G23" s="223">
        <v>2018</v>
      </c>
      <c r="H23" s="220" t="s">
        <v>1906</v>
      </c>
      <c r="I23" s="220" t="s">
        <v>1907</v>
      </c>
      <c r="J23" s="220" t="s">
        <v>13</v>
      </c>
      <c r="K23" s="243" t="s">
        <v>1029</v>
      </c>
      <c r="L23" s="244">
        <v>60</v>
      </c>
      <c r="M23" s="244">
        <v>0</v>
      </c>
      <c r="N23" s="244">
        <v>0</v>
      </c>
      <c r="O23" s="244">
        <v>0</v>
      </c>
      <c r="P23" s="244">
        <v>60</v>
      </c>
      <c r="Q23" s="205">
        <v>0</v>
      </c>
      <c r="R23" s="245">
        <v>60</v>
      </c>
      <c r="S23" s="245">
        <v>0</v>
      </c>
      <c r="T23" s="244">
        <v>38</v>
      </c>
      <c r="U23" s="244">
        <v>17</v>
      </c>
      <c r="V23" s="244">
        <v>0</v>
      </c>
      <c r="W23" s="244">
        <v>17</v>
      </c>
      <c r="X23" s="244">
        <v>21</v>
      </c>
      <c r="Y23" s="244">
        <v>17</v>
      </c>
      <c r="Z23" s="244">
        <v>21</v>
      </c>
      <c r="AA23" s="205">
        <v>0.44736842105263158</v>
      </c>
      <c r="AB23" s="205">
        <v>0.44736842105263158</v>
      </c>
      <c r="AC23" s="244">
        <v>43</v>
      </c>
      <c r="AD23" s="244">
        <v>0</v>
      </c>
      <c r="AE23" s="244">
        <v>43</v>
      </c>
      <c r="AF23" s="205">
        <v>0</v>
      </c>
      <c r="AG23" s="244">
        <v>101</v>
      </c>
      <c r="AH23" s="244">
        <v>59</v>
      </c>
      <c r="AI23" s="244">
        <v>42</v>
      </c>
      <c r="AJ23" s="205">
        <v>0.58415841584158412</v>
      </c>
      <c r="AK23" s="244">
        <v>242</v>
      </c>
      <c r="AL23" s="244">
        <v>76</v>
      </c>
      <c r="AM23" s="244">
        <v>166</v>
      </c>
      <c r="AN23" s="246">
        <v>1</v>
      </c>
      <c r="AO23" s="139" t="s">
        <v>1903</v>
      </c>
      <c r="AP23" s="146" t="s">
        <v>1522</v>
      </c>
      <c r="AQ23" s="139" t="s">
        <v>1903</v>
      </c>
      <c r="AR23" s="139" t="s">
        <v>1903</v>
      </c>
    </row>
    <row r="24" spans="1:44" s="139" customFormat="1" ht="12.75" customHeight="1" x14ac:dyDescent="0.2">
      <c r="A24" s="139" t="s">
        <v>5</v>
      </c>
      <c r="B24" s="220" t="s">
        <v>1030</v>
      </c>
      <c r="C24" s="221">
        <v>0.625</v>
      </c>
      <c r="D24" s="222">
        <v>8</v>
      </c>
      <c r="E24" s="223">
        <v>2018</v>
      </c>
      <c r="F24" s="223">
        <v>2014</v>
      </c>
      <c r="G24" s="223" t="s">
        <v>1899</v>
      </c>
      <c r="H24" s="220" t="s">
        <v>1900</v>
      </c>
      <c r="I24" s="220" t="s">
        <v>1901</v>
      </c>
      <c r="J24" s="220" t="s">
        <v>3</v>
      </c>
      <c r="K24" s="243" t="s">
        <v>1030</v>
      </c>
      <c r="L24" s="244">
        <v>31</v>
      </c>
      <c r="M24" s="244">
        <v>0</v>
      </c>
      <c r="N24" s="244">
        <v>0</v>
      </c>
      <c r="O24" s="244">
        <v>0</v>
      </c>
      <c r="P24" s="244">
        <v>31</v>
      </c>
      <c r="Q24" s="205">
        <v>0</v>
      </c>
      <c r="R24" s="245">
        <v>16</v>
      </c>
      <c r="S24" s="245">
        <v>0</v>
      </c>
      <c r="T24" s="244">
        <v>18</v>
      </c>
      <c r="U24" s="244">
        <v>0</v>
      </c>
      <c r="V24" s="244">
        <v>0</v>
      </c>
      <c r="W24" s="244">
        <v>0</v>
      </c>
      <c r="X24" s="244">
        <v>18</v>
      </c>
      <c r="Y24" s="244">
        <v>0</v>
      </c>
      <c r="Z24" s="244">
        <v>18</v>
      </c>
      <c r="AA24" s="205">
        <v>0</v>
      </c>
      <c r="AB24" s="205">
        <v>0</v>
      </c>
      <c r="AC24" s="244">
        <v>20</v>
      </c>
      <c r="AD24" s="244">
        <v>0</v>
      </c>
      <c r="AE24" s="244">
        <v>20</v>
      </c>
      <c r="AF24" s="205">
        <v>0</v>
      </c>
      <c r="AG24" s="244">
        <v>51</v>
      </c>
      <c r="AH24" s="244">
        <v>62</v>
      </c>
      <c r="AI24" s="244">
        <v>0</v>
      </c>
      <c r="AJ24" s="205">
        <v>1.2156862745098038</v>
      </c>
      <c r="AK24" s="244">
        <v>120</v>
      </c>
      <c r="AL24" s="244">
        <v>62</v>
      </c>
      <c r="AM24" s="244">
        <v>69</v>
      </c>
      <c r="AN24" s="246">
        <v>0.5</v>
      </c>
      <c r="AO24" s="139" t="s">
        <v>1903</v>
      </c>
      <c r="AP24" s="146" t="s">
        <v>1522</v>
      </c>
      <c r="AQ24" s="139" t="s">
        <v>1903</v>
      </c>
      <c r="AR24" s="139" t="s">
        <v>1902</v>
      </c>
    </row>
    <row r="25" spans="1:44" s="139" customFormat="1" ht="12.75" customHeight="1" x14ac:dyDescent="0.2">
      <c r="A25" s="139" t="s">
        <v>25</v>
      </c>
      <c r="B25" s="220" t="s">
        <v>995</v>
      </c>
      <c r="C25" s="221">
        <v>0.375</v>
      </c>
      <c r="D25" s="222">
        <v>8</v>
      </c>
      <c r="E25" s="223">
        <v>2020</v>
      </c>
      <c r="F25" s="223">
        <v>2016</v>
      </c>
      <c r="G25" s="223" t="s">
        <v>1908</v>
      </c>
      <c r="H25" s="220" t="s">
        <v>1909</v>
      </c>
      <c r="I25" s="220" t="s">
        <v>1910</v>
      </c>
      <c r="J25" s="220" t="s">
        <v>26</v>
      </c>
      <c r="K25" s="243" t="s">
        <v>995</v>
      </c>
      <c r="L25" s="244">
        <v>398</v>
      </c>
      <c r="M25" s="244">
        <v>0</v>
      </c>
      <c r="N25" s="244">
        <v>0</v>
      </c>
      <c r="O25" s="244">
        <v>0</v>
      </c>
      <c r="P25" s="244">
        <v>398</v>
      </c>
      <c r="Q25" s="205">
        <v>0</v>
      </c>
      <c r="R25" s="245">
        <v>149</v>
      </c>
      <c r="S25" s="245">
        <v>0</v>
      </c>
      <c r="T25" s="244">
        <v>239</v>
      </c>
      <c r="U25" s="244">
        <v>56</v>
      </c>
      <c r="V25" s="244">
        <v>20</v>
      </c>
      <c r="W25" s="244">
        <v>36</v>
      </c>
      <c r="X25" s="244">
        <v>183</v>
      </c>
      <c r="Y25" s="244">
        <v>56</v>
      </c>
      <c r="Z25" s="244">
        <v>183</v>
      </c>
      <c r="AA25" s="205">
        <v>0.23430962343096234</v>
      </c>
      <c r="AB25" s="205">
        <v>0.23430962343096234</v>
      </c>
      <c r="AC25" s="244">
        <v>183</v>
      </c>
      <c r="AD25" s="244">
        <v>270</v>
      </c>
      <c r="AE25" s="244">
        <v>0</v>
      </c>
      <c r="AF25" s="205">
        <v>1.4754098360655739</v>
      </c>
      <c r="AG25" s="244">
        <v>349</v>
      </c>
      <c r="AH25" s="244">
        <v>0</v>
      </c>
      <c r="AI25" s="244">
        <v>349</v>
      </c>
      <c r="AJ25" s="205">
        <v>0</v>
      </c>
      <c r="AK25" s="244">
        <v>1169</v>
      </c>
      <c r="AL25" s="244">
        <v>326</v>
      </c>
      <c r="AM25" s="244">
        <v>930</v>
      </c>
      <c r="AN25" s="246">
        <v>0.375</v>
      </c>
      <c r="AO25" s="139" t="s">
        <v>1903</v>
      </c>
      <c r="AP25" s="146" t="s">
        <v>1522</v>
      </c>
      <c r="AQ25" s="139" t="s">
        <v>1903</v>
      </c>
      <c r="AR25" s="139" t="s">
        <v>1903</v>
      </c>
    </row>
    <row r="26" spans="1:44" s="139" customFormat="1" ht="12.75" customHeight="1" x14ac:dyDescent="0.2">
      <c r="A26" s="139" t="s">
        <v>24</v>
      </c>
      <c r="B26" s="220" t="s">
        <v>27</v>
      </c>
      <c r="C26" s="221">
        <v>1</v>
      </c>
      <c r="D26" s="222">
        <v>5</v>
      </c>
      <c r="E26" s="223">
        <v>2017</v>
      </c>
      <c r="F26" s="223">
        <v>2014</v>
      </c>
      <c r="G26" s="223">
        <v>2018</v>
      </c>
      <c r="H26" s="220" t="s">
        <v>1906</v>
      </c>
      <c r="I26" s="220" t="s">
        <v>1907</v>
      </c>
      <c r="J26" s="220" t="s">
        <v>13</v>
      </c>
      <c r="K26" s="243" t="s">
        <v>27</v>
      </c>
      <c r="L26" s="244">
        <v>98</v>
      </c>
      <c r="M26" s="244">
        <v>48</v>
      </c>
      <c r="N26" s="244">
        <v>48</v>
      </c>
      <c r="O26" s="244">
        <v>0</v>
      </c>
      <c r="P26" s="244">
        <v>50</v>
      </c>
      <c r="Q26" s="205">
        <v>0.48979591836734693</v>
      </c>
      <c r="R26" s="245">
        <v>98</v>
      </c>
      <c r="S26" s="245">
        <v>0</v>
      </c>
      <c r="T26" s="244">
        <v>62</v>
      </c>
      <c r="U26" s="244">
        <v>26</v>
      </c>
      <c r="V26" s="244">
        <v>26</v>
      </c>
      <c r="W26" s="244">
        <v>0</v>
      </c>
      <c r="X26" s="244">
        <v>36</v>
      </c>
      <c r="Y26" s="244">
        <v>26</v>
      </c>
      <c r="Z26" s="244">
        <v>36</v>
      </c>
      <c r="AA26" s="205">
        <v>0.41935483870967744</v>
      </c>
      <c r="AB26" s="205">
        <v>0.41935483870967744</v>
      </c>
      <c r="AC26" s="244">
        <v>69</v>
      </c>
      <c r="AD26" s="244">
        <v>171</v>
      </c>
      <c r="AE26" s="244">
        <v>0</v>
      </c>
      <c r="AF26" s="205">
        <v>2.4782608695652173</v>
      </c>
      <c r="AG26" s="244">
        <v>164</v>
      </c>
      <c r="AH26" s="244">
        <v>244</v>
      </c>
      <c r="AI26" s="244">
        <v>0</v>
      </c>
      <c r="AJ26" s="205">
        <v>1.4878048780487805</v>
      </c>
      <c r="AK26" s="244">
        <v>393</v>
      </c>
      <c r="AL26" s="244">
        <v>489</v>
      </c>
      <c r="AM26" s="244">
        <v>86</v>
      </c>
      <c r="AN26" s="246">
        <v>1</v>
      </c>
      <c r="AO26" s="139" t="s">
        <v>1903</v>
      </c>
      <c r="AP26" s="146" t="s">
        <v>1522</v>
      </c>
      <c r="AQ26" s="139" t="s">
        <v>1903</v>
      </c>
      <c r="AR26" s="139" t="s">
        <v>1902</v>
      </c>
    </row>
    <row r="27" spans="1:44" s="139" customFormat="1" ht="12.75" customHeight="1" x14ac:dyDescent="0.2">
      <c r="A27" s="139" t="s">
        <v>29</v>
      </c>
      <c r="B27" s="220" t="s">
        <v>28</v>
      </c>
      <c r="C27" s="221">
        <v>0.5</v>
      </c>
      <c r="D27" s="222">
        <v>8</v>
      </c>
      <c r="E27" s="223">
        <v>2019</v>
      </c>
      <c r="F27" s="223">
        <v>2015</v>
      </c>
      <c r="G27" s="223">
        <v>2022</v>
      </c>
      <c r="H27" s="220" t="s">
        <v>1904</v>
      </c>
      <c r="I27" s="220" t="s">
        <v>1905</v>
      </c>
      <c r="J27" s="220" t="s">
        <v>8</v>
      </c>
      <c r="K27" s="243" t="s">
        <v>28</v>
      </c>
      <c r="L27" s="244">
        <v>35</v>
      </c>
      <c r="M27" s="244">
        <v>27</v>
      </c>
      <c r="N27" s="244">
        <v>12</v>
      </c>
      <c r="O27" s="244">
        <v>15</v>
      </c>
      <c r="P27" s="244">
        <v>8</v>
      </c>
      <c r="Q27" s="205">
        <v>0.77142857142857146</v>
      </c>
      <c r="R27" s="245">
        <v>18</v>
      </c>
      <c r="S27" s="245">
        <v>9</v>
      </c>
      <c r="T27" s="244">
        <v>26</v>
      </c>
      <c r="U27" s="244">
        <v>13</v>
      </c>
      <c r="V27" s="244">
        <v>0</v>
      </c>
      <c r="W27" s="244">
        <v>13</v>
      </c>
      <c r="X27" s="244">
        <v>13</v>
      </c>
      <c r="Y27" s="244">
        <v>22</v>
      </c>
      <c r="Z27" s="244">
        <v>4</v>
      </c>
      <c r="AA27" s="205">
        <v>0.5</v>
      </c>
      <c r="AB27" s="205">
        <v>0.84615384615384615</v>
      </c>
      <c r="AC27" s="244">
        <v>29</v>
      </c>
      <c r="AD27" s="244">
        <v>3</v>
      </c>
      <c r="AE27" s="244">
        <v>26</v>
      </c>
      <c r="AF27" s="205">
        <v>0.10344827586206896</v>
      </c>
      <c r="AG27" s="244">
        <v>3</v>
      </c>
      <c r="AH27" s="244">
        <v>59</v>
      </c>
      <c r="AI27" s="244">
        <v>0</v>
      </c>
      <c r="AJ27" s="205">
        <v>19.666666666666668</v>
      </c>
      <c r="AK27" s="244">
        <v>93</v>
      </c>
      <c r="AL27" s="244">
        <v>102</v>
      </c>
      <c r="AM27" s="244">
        <v>47</v>
      </c>
      <c r="AN27" s="246">
        <v>0.5</v>
      </c>
      <c r="AO27" s="139" t="s">
        <v>1902</v>
      </c>
      <c r="AP27" s="146" t="s">
        <v>1522</v>
      </c>
      <c r="AQ27" s="139" t="s">
        <v>1902</v>
      </c>
      <c r="AR27" s="139" t="s">
        <v>1903</v>
      </c>
    </row>
    <row r="28" spans="1:44" s="139" customFormat="1" ht="12.75" customHeight="1" x14ac:dyDescent="0.2">
      <c r="A28" s="139" t="s">
        <v>949</v>
      </c>
      <c r="B28" s="220" t="s">
        <v>1127</v>
      </c>
      <c r="C28" s="221">
        <v>0.375</v>
      </c>
      <c r="D28" s="222">
        <v>8</v>
      </c>
      <c r="E28" s="223">
        <v>2020</v>
      </c>
      <c r="F28" s="223">
        <v>2016</v>
      </c>
      <c r="G28" s="223">
        <v>2023</v>
      </c>
      <c r="H28" s="220" t="s">
        <v>1911</v>
      </c>
      <c r="I28" s="220" t="s">
        <v>1912</v>
      </c>
      <c r="J28" s="220" t="s">
        <v>950</v>
      </c>
      <c r="K28" s="243" t="s">
        <v>1127</v>
      </c>
      <c r="L28" s="244">
        <v>429</v>
      </c>
      <c r="M28" s="244">
        <v>0</v>
      </c>
      <c r="N28" s="244">
        <v>0</v>
      </c>
      <c r="O28" s="244">
        <v>0</v>
      </c>
      <c r="P28" s="244">
        <v>429</v>
      </c>
      <c r="Q28" s="205">
        <v>0</v>
      </c>
      <c r="R28" s="245">
        <v>161</v>
      </c>
      <c r="S28" s="245">
        <v>0</v>
      </c>
      <c r="T28" s="244">
        <v>307</v>
      </c>
      <c r="U28" s="244">
        <v>0</v>
      </c>
      <c r="V28" s="244">
        <v>0</v>
      </c>
      <c r="W28" s="244">
        <v>0</v>
      </c>
      <c r="X28" s="244">
        <v>307</v>
      </c>
      <c r="Y28" s="244">
        <v>0</v>
      </c>
      <c r="Z28" s="244">
        <v>307</v>
      </c>
      <c r="AA28" s="205">
        <v>0</v>
      </c>
      <c r="AB28" s="205">
        <v>0</v>
      </c>
      <c r="AC28" s="244">
        <v>281</v>
      </c>
      <c r="AD28" s="244">
        <v>0</v>
      </c>
      <c r="AE28" s="244">
        <v>281</v>
      </c>
      <c r="AF28" s="205">
        <v>0</v>
      </c>
      <c r="AG28" s="244">
        <v>748</v>
      </c>
      <c r="AH28" s="244">
        <v>384</v>
      </c>
      <c r="AI28" s="244">
        <v>364</v>
      </c>
      <c r="AJ28" s="205">
        <v>0.5133689839572193</v>
      </c>
      <c r="AK28" s="244">
        <v>1765</v>
      </c>
      <c r="AL28" s="244">
        <v>384</v>
      </c>
      <c r="AM28" s="244">
        <v>1381</v>
      </c>
      <c r="AN28" s="246">
        <v>0.375</v>
      </c>
      <c r="AO28" s="139" t="s">
        <v>1903</v>
      </c>
      <c r="AP28" s="146" t="s">
        <v>1522</v>
      </c>
      <c r="AQ28" s="139" t="s">
        <v>1903</v>
      </c>
      <c r="AR28" s="139" t="s">
        <v>1902</v>
      </c>
    </row>
    <row r="29" spans="1:44" s="139" customFormat="1" ht="12.75" customHeight="1" x14ac:dyDescent="0.2">
      <c r="A29" s="139" t="s">
        <v>31</v>
      </c>
      <c r="B29" s="220" t="s">
        <v>30</v>
      </c>
      <c r="C29" s="221">
        <v>0.625</v>
      </c>
      <c r="D29" s="222">
        <v>8</v>
      </c>
      <c r="E29" s="223">
        <v>2018</v>
      </c>
      <c r="F29" s="223">
        <v>2014</v>
      </c>
      <c r="G29" s="223" t="s">
        <v>1899</v>
      </c>
      <c r="H29" s="220" t="s">
        <v>1913</v>
      </c>
      <c r="I29" s="220" t="s">
        <v>1914</v>
      </c>
      <c r="J29" s="220" t="s">
        <v>32</v>
      </c>
      <c r="K29" s="243" t="s">
        <v>30</v>
      </c>
      <c r="L29" s="244">
        <v>74</v>
      </c>
      <c r="M29" s="244">
        <v>0</v>
      </c>
      <c r="N29" s="244">
        <v>0</v>
      </c>
      <c r="O29" s="244">
        <v>0</v>
      </c>
      <c r="P29" s="244">
        <v>74</v>
      </c>
      <c r="Q29" s="205">
        <v>0</v>
      </c>
      <c r="R29" s="245">
        <v>37</v>
      </c>
      <c r="S29" s="245">
        <v>0</v>
      </c>
      <c r="T29" s="244">
        <v>52</v>
      </c>
      <c r="U29" s="244">
        <v>1</v>
      </c>
      <c r="V29" s="244">
        <v>0</v>
      </c>
      <c r="W29" s="244">
        <v>1</v>
      </c>
      <c r="X29" s="244">
        <v>51</v>
      </c>
      <c r="Y29" s="244">
        <v>1</v>
      </c>
      <c r="Z29" s="244">
        <v>51</v>
      </c>
      <c r="AA29" s="205">
        <v>1.9230769230769232E-2</v>
      </c>
      <c r="AB29" s="205">
        <v>1.9230769230769232E-2</v>
      </c>
      <c r="AC29" s="244">
        <v>57</v>
      </c>
      <c r="AD29" s="244">
        <v>39</v>
      </c>
      <c r="AE29" s="244">
        <v>18</v>
      </c>
      <c r="AF29" s="205">
        <v>0.68421052631578949</v>
      </c>
      <c r="AG29" s="244">
        <v>125</v>
      </c>
      <c r="AH29" s="244">
        <v>89</v>
      </c>
      <c r="AI29" s="244">
        <v>36</v>
      </c>
      <c r="AJ29" s="205">
        <v>0.71199999999999997</v>
      </c>
      <c r="AK29" s="244">
        <v>308</v>
      </c>
      <c r="AL29" s="244">
        <v>129</v>
      </c>
      <c r="AM29" s="244">
        <v>179</v>
      </c>
      <c r="AN29" s="246">
        <v>0.5</v>
      </c>
      <c r="AO29" s="139" t="s">
        <v>1903</v>
      </c>
      <c r="AP29" s="146" t="s">
        <v>1522</v>
      </c>
      <c r="AQ29" s="139" t="s">
        <v>1903</v>
      </c>
      <c r="AR29" s="139" t="s">
        <v>1902</v>
      </c>
    </row>
    <row r="30" spans="1:44" s="139" customFormat="1" ht="12.75" customHeight="1" x14ac:dyDescent="0.2">
      <c r="A30" s="139" t="s">
        <v>5</v>
      </c>
      <c r="B30" s="220" t="s">
        <v>1031</v>
      </c>
      <c r="C30" s="221">
        <v>0.625</v>
      </c>
      <c r="D30" s="222">
        <v>8</v>
      </c>
      <c r="E30" s="223">
        <v>2018</v>
      </c>
      <c r="F30" s="223">
        <v>2014</v>
      </c>
      <c r="G30" s="223" t="s">
        <v>1899</v>
      </c>
      <c r="H30" s="220" t="s">
        <v>1900</v>
      </c>
      <c r="I30" s="220" t="s">
        <v>1901</v>
      </c>
      <c r="J30" s="220" t="s">
        <v>3</v>
      </c>
      <c r="K30" s="243" t="s">
        <v>1031</v>
      </c>
      <c r="L30" s="244">
        <v>20</v>
      </c>
      <c r="M30" s="244">
        <v>0</v>
      </c>
      <c r="N30" s="244">
        <v>0</v>
      </c>
      <c r="O30" s="244">
        <v>0</v>
      </c>
      <c r="P30" s="244">
        <v>20</v>
      </c>
      <c r="Q30" s="205">
        <v>0</v>
      </c>
      <c r="R30" s="245">
        <v>10</v>
      </c>
      <c r="S30" s="245">
        <v>0</v>
      </c>
      <c r="T30" s="244">
        <v>12</v>
      </c>
      <c r="U30" s="244">
        <v>0</v>
      </c>
      <c r="V30" s="244">
        <v>0</v>
      </c>
      <c r="W30" s="244">
        <v>0</v>
      </c>
      <c r="X30" s="244">
        <v>12</v>
      </c>
      <c r="Y30" s="244">
        <v>0</v>
      </c>
      <c r="Z30" s="244">
        <v>12</v>
      </c>
      <c r="AA30" s="205">
        <v>0</v>
      </c>
      <c r="AB30" s="205">
        <v>0</v>
      </c>
      <c r="AC30" s="244">
        <v>14</v>
      </c>
      <c r="AD30" s="244">
        <v>0</v>
      </c>
      <c r="AE30" s="244">
        <v>14</v>
      </c>
      <c r="AF30" s="205">
        <v>0</v>
      </c>
      <c r="AG30" s="244">
        <v>34</v>
      </c>
      <c r="AH30" s="244">
        <v>4</v>
      </c>
      <c r="AI30" s="244">
        <v>30</v>
      </c>
      <c r="AJ30" s="205">
        <v>0.11764705882352941</v>
      </c>
      <c r="AK30" s="244">
        <v>80</v>
      </c>
      <c r="AL30" s="244">
        <v>4</v>
      </c>
      <c r="AM30" s="244">
        <v>76</v>
      </c>
      <c r="AN30" s="246">
        <v>0.5</v>
      </c>
      <c r="AO30" s="139" t="s">
        <v>1903</v>
      </c>
      <c r="AP30" s="146" t="s">
        <v>1522</v>
      </c>
      <c r="AQ30" s="139" t="s">
        <v>1903</v>
      </c>
      <c r="AR30" s="139" t="s">
        <v>1903</v>
      </c>
    </row>
    <row r="31" spans="1:44" s="139" customFormat="1" ht="12.75" customHeight="1" x14ac:dyDescent="0.2">
      <c r="A31" s="139" t="s">
        <v>1033</v>
      </c>
      <c r="B31" s="220" t="s">
        <v>1032</v>
      </c>
      <c r="C31" s="221">
        <v>0.375</v>
      </c>
      <c r="D31" s="222">
        <v>8</v>
      </c>
      <c r="E31" s="223">
        <v>2020</v>
      </c>
      <c r="F31" s="223">
        <v>2016</v>
      </c>
      <c r="G31" s="223">
        <v>2023</v>
      </c>
      <c r="H31" s="220" t="s">
        <v>1915</v>
      </c>
      <c r="I31" s="220" t="s">
        <v>1916</v>
      </c>
      <c r="J31" s="220" t="s">
        <v>953</v>
      </c>
      <c r="K31" s="243" t="s">
        <v>1032</v>
      </c>
      <c r="L31" s="244">
        <v>145</v>
      </c>
      <c r="M31" s="244">
        <v>0</v>
      </c>
      <c r="N31" s="244">
        <v>0</v>
      </c>
      <c r="O31" s="244">
        <v>0</v>
      </c>
      <c r="P31" s="244">
        <v>145</v>
      </c>
      <c r="Q31" s="205">
        <v>0</v>
      </c>
      <c r="R31" s="245">
        <v>54</v>
      </c>
      <c r="S31" s="245">
        <v>0</v>
      </c>
      <c r="T31" s="244">
        <v>108</v>
      </c>
      <c r="U31" s="244">
        <v>38</v>
      </c>
      <c r="V31" s="244">
        <v>38</v>
      </c>
      <c r="W31" s="244">
        <v>0</v>
      </c>
      <c r="X31" s="244">
        <v>70</v>
      </c>
      <c r="Y31" s="244">
        <v>38</v>
      </c>
      <c r="Z31" s="244">
        <v>70</v>
      </c>
      <c r="AA31" s="205">
        <v>0.35185185185185186</v>
      </c>
      <c r="AB31" s="205">
        <v>0.35185185185185186</v>
      </c>
      <c r="AC31" s="244">
        <v>115</v>
      </c>
      <c r="AD31" s="244">
        <v>21</v>
      </c>
      <c r="AE31" s="244">
        <v>94</v>
      </c>
      <c r="AF31" s="205">
        <v>0.18260869565217391</v>
      </c>
      <c r="AG31" s="244">
        <v>271</v>
      </c>
      <c r="AH31" s="244">
        <v>0</v>
      </c>
      <c r="AI31" s="244">
        <v>271</v>
      </c>
      <c r="AJ31" s="205">
        <v>0</v>
      </c>
      <c r="AK31" s="244">
        <v>639</v>
      </c>
      <c r="AL31" s="244">
        <v>59</v>
      </c>
      <c r="AM31" s="244">
        <v>580</v>
      </c>
      <c r="AN31" s="246">
        <v>0.375</v>
      </c>
      <c r="AO31" s="139" t="s">
        <v>1903</v>
      </c>
      <c r="AP31" s="146" t="s">
        <v>1522</v>
      </c>
      <c r="AQ31" s="139" t="s">
        <v>1903</v>
      </c>
      <c r="AR31" s="139" t="s">
        <v>1903</v>
      </c>
    </row>
    <row r="32" spans="1:44" s="139" customFormat="1" ht="12.75" customHeight="1" x14ac:dyDescent="0.2">
      <c r="A32" s="139" t="s">
        <v>5</v>
      </c>
      <c r="B32" s="220" t="s">
        <v>1119</v>
      </c>
      <c r="C32" s="221">
        <v>0.625</v>
      </c>
      <c r="D32" s="222">
        <v>8</v>
      </c>
      <c r="E32" s="223">
        <v>2018</v>
      </c>
      <c r="F32" s="223">
        <v>2014</v>
      </c>
      <c r="G32" s="223" t="s">
        <v>1899</v>
      </c>
      <c r="H32" s="220" t="s">
        <v>1900</v>
      </c>
      <c r="I32" s="220" t="s">
        <v>1901</v>
      </c>
      <c r="J32" s="220" t="s">
        <v>3</v>
      </c>
      <c r="K32" s="243" t="s">
        <v>1119</v>
      </c>
      <c r="L32" s="244">
        <v>198</v>
      </c>
      <c r="M32" s="244">
        <v>0</v>
      </c>
      <c r="N32" s="244">
        <v>0</v>
      </c>
      <c r="O32" s="244">
        <v>0</v>
      </c>
      <c r="P32" s="244">
        <v>198</v>
      </c>
      <c r="Q32" s="205">
        <v>0</v>
      </c>
      <c r="R32" s="245">
        <v>99</v>
      </c>
      <c r="S32" s="245">
        <v>0</v>
      </c>
      <c r="T32" s="244">
        <v>118</v>
      </c>
      <c r="U32" s="244">
        <v>6</v>
      </c>
      <c r="V32" s="244">
        <v>6</v>
      </c>
      <c r="W32" s="244">
        <v>0</v>
      </c>
      <c r="X32" s="244">
        <v>112</v>
      </c>
      <c r="Y32" s="244">
        <v>6</v>
      </c>
      <c r="Z32" s="244">
        <v>112</v>
      </c>
      <c r="AA32" s="205">
        <v>5.0847457627118647E-2</v>
      </c>
      <c r="AB32" s="205">
        <v>5.0847457627118647E-2</v>
      </c>
      <c r="AC32" s="244">
        <v>127</v>
      </c>
      <c r="AD32" s="244">
        <v>861</v>
      </c>
      <c r="AE32" s="244">
        <v>0</v>
      </c>
      <c r="AF32" s="205">
        <v>6.7795275590551185</v>
      </c>
      <c r="AG32" s="244">
        <v>336</v>
      </c>
      <c r="AH32" s="244">
        <v>0</v>
      </c>
      <c r="AI32" s="244">
        <v>336</v>
      </c>
      <c r="AJ32" s="205">
        <v>0</v>
      </c>
      <c r="AK32" s="244">
        <v>779</v>
      </c>
      <c r="AL32" s="244">
        <v>867</v>
      </c>
      <c r="AM32" s="244">
        <v>646</v>
      </c>
      <c r="AN32" s="246">
        <v>0.5</v>
      </c>
      <c r="AO32" s="139" t="s">
        <v>1903</v>
      </c>
      <c r="AP32" s="146" t="s">
        <v>1522</v>
      </c>
      <c r="AQ32" s="139" t="s">
        <v>1903</v>
      </c>
      <c r="AR32" s="139" t="s">
        <v>1903</v>
      </c>
    </row>
    <row r="33" spans="1:44" s="139" customFormat="1" ht="12.75" customHeight="1" x14ac:dyDescent="0.2">
      <c r="A33" s="139" t="s">
        <v>25</v>
      </c>
      <c r="B33" s="220" t="s">
        <v>1034</v>
      </c>
      <c r="C33" s="221">
        <v>0.375</v>
      </c>
      <c r="D33" s="222">
        <v>8</v>
      </c>
      <c r="E33" s="223">
        <v>2020</v>
      </c>
      <c r="F33" s="223">
        <v>2016</v>
      </c>
      <c r="G33" s="223" t="s">
        <v>1908</v>
      </c>
      <c r="H33" s="220" t="s">
        <v>1909</v>
      </c>
      <c r="I33" s="220" t="s">
        <v>1910</v>
      </c>
      <c r="J33" s="220" t="s">
        <v>26</v>
      </c>
      <c r="K33" s="243" t="s">
        <v>1034</v>
      </c>
      <c r="L33" s="244">
        <v>9706</v>
      </c>
      <c r="M33" s="244">
        <v>182</v>
      </c>
      <c r="N33" s="244">
        <v>182</v>
      </c>
      <c r="O33" s="244">
        <v>0</v>
      </c>
      <c r="P33" s="244">
        <v>9524</v>
      </c>
      <c r="Q33" s="205">
        <v>1.8751287863177417E-2</v>
      </c>
      <c r="R33" s="245">
        <v>3640</v>
      </c>
      <c r="S33" s="245">
        <v>0</v>
      </c>
      <c r="T33" s="244">
        <v>5800</v>
      </c>
      <c r="U33" s="244">
        <v>77</v>
      </c>
      <c r="V33" s="244">
        <v>77</v>
      </c>
      <c r="W33" s="244">
        <v>0</v>
      </c>
      <c r="X33" s="244">
        <v>5723</v>
      </c>
      <c r="Y33" s="244">
        <v>77</v>
      </c>
      <c r="Z33" s="244">
        <v>5723</v>
      </c>
      <c r="AA33" s="205">
        <v>1.3275862068965517E-2</v>
      </c>
      <c r="AB33" s="205">
        <v>1.3275862068965517E-2</v>
      </c>
      <c r="AC33" s="244">
        <v>6453</v>
      </c>
      <c r="AD33" s="244">
        <v>4389</v>
      </c>
      <c r="AE33" s="244">
        <v>2064</v>
      </c>
      <c r="AF33" s="205">
        <v>0.68014876801487678</v>
      </c>
      <c r="AG33" s="244">
        <v>14331</v>
      </c>
      <c r="AH33" s="244">
        <v>4295</v>
      </c>
      <c r="AI33" s="244">
        <v>10036</v>
      </c>
      <c r="AJ33" s="205">
        <v>0.29969995115483916</v>
      </c>
      <c r="AK33" s="244">
        <v>36290</v>
      </c>
      <c r="AL33" s="244">
        <v>8943</v>
      </c>
      <c r="AM33" s="244">
        <v>27347</v>
      </c>
      <c r="AN33" s="246">
        <v>0.375</v>
      </c>
      <c r="AO33" s="139" t="s">
        <v>1903</v>
      </c>
      <c r="AP33" s="146" t="s">
        <v>1522</v>
      </c>
      <c r="AQ33" s="139" t="s">
        <v>1903</v>
      </c>
      <c r="AR33" s="139" t="s">
        <v>1903</v>
      </c>
    </row>
    <row r="34" spans="1:44" s="139" customFormat="1" ht="12.75" customHeight="1" x14ac:dyDescent="0.2">
      <c r="A34" s="139" t="s">
        <v>5</v>
      </c>
      <c r="B34" s="220" t="s">
        <v>33</v>
      </c>
      <c r="C34" s="221">
        <v>0.625</v>
      </c>
      <c r="D34" s="222">
        <v>8</v>
      </c>
      <c r="E34" s="223">
        <v>2018</v>
      </c>
      <c r="F34" s="223">
        <v>2014</v>
      </c>
      <c r="G34" s="223" t="s">
        <v>1899</v>
      </c>
      <c r="H34" s="220" t="s">
        <v>1900</v>
      </c>
      <c r="I34" s="220" t="s">
        <v>1901</v>
      </c>
      <c r="J34" s="220" t="s">
        <v>3</v>
      </c>
      <c r="K34" s="243" t="s">
        <v>33</v>
      </c>
      <c r="L34" s="244">
        <v>142</v>
      </c>
      <c r="M34" s="244">
        <v>47</v>
      </c>
      <c r="N34" s="244">
        <v>47</v>
      </c>
      <c r="O34" s="244">
        <v>0</v>
      </c>
      <c r="P34" s="244">
        <v>95</v>
      </c>
      <c r="Q34" s="205">
        <v>0.33098591549295775</v>
      </c>
      <c r="R34" s="245">
        <v>71</v>
      </c>
      <c r="S34" s="245">
        <v>0</v>
      </c>
      <c r="T34" s="244">
        <v>83</v>
      </c>
      <c r="U34" s="244">
        <v>17</v>
      </c>
      <c r="V34" s="244">
        <v>17</v>
      </c>
      <c r="W34" s="244">
        <v>0</v>
      </c>
      <c r="X34" s="244">
        <v>66</v>
      </c>
      <c r="Y34" s="244">
        <v>17</v>
      </c>
      <c r="Z34" s="244">
        <v>66</v>
      </c>
      <c r="AA34" s="205">
        <v>0.20481927710843373</v>
      </c>
      <c r="AB34" s="205">
        <v>0.20481927710843373</v>
      </c>
      <c r="AC34" s="244">
        <v>90</v>
      </c>
      <c r="AD34" s="244">
        <v>2</v>
      </c>
      <c r="AE34" s="244">
        <v>88</v>
      </c>
      <c r="AF34" s="205">
        <v>2.2222222222222223E-2</v>
      </c>
      <c r="AG34" s="244">
        <v>242</v>
      </c>
      <c r="AH34" s="244">
        <v>213</v>
      </c>
      <c r="AI34" s="244">
        <v>29</v>
      </c>
      <c r="AJ34" s="205">
        <v>0.8801652892561983</v>
      </c>
      <c r="AK34" s="244">
        <v>557</v>
      </c>
      <c r="AL34" s="244">
        <v>279</v>
      </c>
      <c r="AM34" s="244">
        <v>278</v>
      </c>
      <c r="AN34" s="246">
        <v>0.5</v>
      </c>
      <c r="AO34" s="139" t="s">
        <v>1903</v>
      </c>
      <c r="AP34" s="146" t="s">
        <v>1522</v>
      </c>
      <c r="AQ34" s="139" t="s">
        <v>1903</v>
      </c>
      <c r="AR34" s="139" t="s">
        <v>1902</v>
      </c>
    </row>
    <row r="35" spans="1:44" s="139" customFormat="1" ht="12.75" customHeight="1" x14ac:dyDescent="0.2">
      <c r="A35" s="139" t="s">
        <v>35</v>
      </c>
      <c r="B35" s="220" t="s">
        <v>34</v>
      </c>
      <c r="C35" s="221">
        <v>0.625</v>
      </c>
      <c r="D35" s="222">
        <v>8</v>
      </c>
      <c r="E35" s="223">
        <v>2018</v>
      </c>
      <c r="F35" s="223">
        <v>2014</v>
      </c>
      <c r="G35" s="223" t="s">
        <v>1899</v>
      </c>
      <c r="H35" s="220" t="s">
        <v>1900</v>
      </c>
      <c r="I35" s="220" t="s">
        <v>1901</v>
      </c>
      <c r="J35" s="220" t="s">
        <v>3</v>
      </c>
      <c r="K35" s="247" t="s">
        <v>34</v>
      </c>
      <c r="L35" s="244">
        <v>872</v>
      </c>
      <c r="M35" s="244">
        <v>0</v>
      </c>
      <c r="N35" s="244">
        <v>0</v>
      </c>
      <c r="O35" s="244">
        <v>0</v>
      </c>
      <c r="P35" s="244">
        <v>872</v>
      </c>
      <c r="Q35" s="205">
        <v>0</v>
      </c>
      <c r="R35" s="245">
        <v>436</v>
      </c>
      <c r="S35" s="245">
        <v>0</v>
      </c>
      <c r="T35" s="244">
        <v>593</v>
      </c>
      <c r="U35" s="244">
        <v>0</v>
      </c>
      <c r="V35" s="244">
        <v>0</v>
      </c>
      <c r="W35" s="244">
        <v>0</v>
      </c>
      <c r="X35" s="244">
        <v>593</v>
      </c>
      <c r="Y35" s="244">
        <v>0</v>
      </c>
      <c r="Z35" s="244">
        <v>593</v>
      </c>
      <c r="AA35" s="205">
        <v>0</v>
      </c>
      <c r="AB35" s="205">
        <v>0</v>
      </c>
      <c r="AC35" s="244">
        <v>685</v>
      </c>
      <c r="AD35" s="244">
        <v>0</v>
      </c>
      <c r="AE35" s="244">
        <v>685</v>
      </c>
      <c r="AF35" s="205">
        <v>0</v>
      </c>
      <c r="AG35" s="244">
        <v>1642</v>
      </c>
      <c r="AH35" s="244">
        <v>1</v>
      </c>
      <c r="AI35" s="244">
        <v>1641</v>
      </c>
      <c r="AJ35" s="205">
        <v>6.0901339829476245E-4</v>
      </c>
      <c r="AK35" s="244">
        <v>3792</v>
      </c>
      <c r="AL35" s="244">
        <v>1</v>
      </c>
      <c r="AM35" s="244">
        <v>3791</v>
      </c>
      <c r="AN35" s="246">
        <v>0.5</v>
      </c>
      <c r="AO35" s="139" t="s">
        <v>1903</v>
      </c>
      <c r="AP35" s="146" t="s">
        <v>1522</v>
      </c>
      <c r="AQ35" s="139" t="s">
        <v>1903</v>
      </c>
      <c r="AR35" s="139" t="s">
        <v>1903</v>
      </c>
    </row>
    <row r="36" spans="1:44" s="139" customFormat="1" ht="12.75" customHeight="1" x14ac:dyDescent="0.2">
      <c r="A36" s="139" t="s">
        <v>2</v>
      </c>
      <c r="B36" s="220" t="s">
        <v>939</v>
      </c>
      <c r="C36" s="221">
        <v>0.625</v>
      </c>
      <c r="D36" s="222">
        <v>8</v>
      </c>
      <c r="E36" s="223">
        <v>2018</v>
      </c>
      <c r="F36" s="223">
        <v>2014</v>
      </c>
      <c r="G36" s="223" t="s">
        <v>1899</v>
      </c>
      <c r="H36" s="220" t="s">
        <v>1900</v>
      </c>
      <c r="I36" s="220" t="s">
        <v>1901</v>
      </c>
      <c r="J36" s="220" t="s">
        <v>3</v>
      </c>
      <c r="K36" s="247" t="s">
        <v>939</v>
      </c>
      <c r="L36" s="244">
        <v>188</v>
      </c>
      <c r="M36" s="244">
        <v>0</v>
      </c>
      <c r="N36" s="244">
        <v>0</v>
      </c>
      <c r="O36" s="244">
        <v>0</v>
      </c>
      <c r="P36" s="244">
        <v>188</v>
      </c>
      <c r="Q36" s="205">
        <v>0</v>
      </c>
      <c r="R36" s="245">
        <v>94</v>
      </c>
      <c r="S36" s="245">
        <v>0</v>
      </c>
      <c r="T36" s="244">
        <v>138</v>
      </c>
      <c r="U36" s="244">
        <v>0</v>
      </c>
      <c r="V36" s="244">
        <v>0</v>
      </c>
      <c r="W36" s="244">
        <v>0</v>
      </c>
      <c r="X36" s="244">
        <v>138</v>
      </c>
      <c r="Y36" s="244">
        <v>0</v>
      </c>
      <c r="Z36" s="244">
        <v>138</v>
      </c>
      <c r="AA36" s="205">
        <v>0</v>
      </c>
      <c r="AB36" s="205">
        <v>0</v>
      </c>
      <c r="AC36" s="244">
        <v>154</v>
      </c>
      <c r="AD36" s="244">
        <v>2</v>
      </c>
      <c r="AE36" s="244">
        <v>152</v>
      </c>
      <c r="AF36" s="205">
        <v>1.2987012987012988E-2</v>
      </c>
      <c r="AG36" s="244">
        <v>363</v>
      </c>
      <c r="AH36" s="244">
        <v>1</v>
      </c>
      <c r="AI36" s="244">
        <v>362</v>
      </c>
      <c r="AJ36" s="205">
        <v>2.7548209366391185E-3</v>
      </c>
      <c r="AK36" s="244">
        <v>843</v>
      </c>
      <c r="AL36" s="244">
        <v>3</v>
      </c>
      <c r="AM36" s="244">
        <v>840</v>
      </c>
      <c r="AN36" s="246">
        <v>0.5</v>
      </c>
      <c r="AO36" s="139" t="s">
        <v>1903</v>
      </c>
      <c r="AP36" s="146" t="s">
        <v>1522</v>
      </c>
      <c r="AQ36" s="139" t="s">
        <v>1903</v>
      </c>
      <c r="AR36" s="139" t="s">
        <v>1903</v>
      </c>
    </row>
    <row r="37" spans="1:44" s="139" customFormat="1" ht="12.75" customHeight="1" x14ac:dyDescent="0.2">
      <c r="A37" s="139" t="s">
        <v>35</v>
      </c>
      <c r="B37" s="220" t="s">
        <v>1035</v>
      </c>
      <c r="C37" s="221">
        <v>0.625</v>
      </c>
      <c r="D37" s="222">
        <v>8</v>
      </c>
      <c r="E37" s="223">
        <v>2018</v>
      </c>
      <c r="F37" s="223">
        <v>2014</v>
      </c>
      <c r="G37" s="223" t="s">
        <v>1899</v>
      </c>
      <c r="H37" s="220" t="s">
        <v>1900</v>
      </c>
      <c r="I37" s="220" t="s">
        <v>1901</v>
      </c>
      <c r="J37" s="220" t="s">
        <v>3</v>
      </c>
      <c r="K37" s="247" t="s">
        <v>1035</v>
      </c>
      <c r="L37" s="244">
        <v>1267</v>
      </c>
      <c r="M37" s="244">
        <v>0</v>
      </c>
      <c r="N37" s="244">
        <v>0</v>
      </c>
      <c r="O37" s="244">
        <v>0</v>
      </c>
      <c r="P37" s="244">
        <v>1267</v>
      </c>
      <c r="Q37" s="205">
        <v>0</v>
      </c>
      <c r="R37" s="245">
        <v>634</v>
      </c>
      <c r="S37" s="245">
        <v>0</v>
      </c>
      <c r="T37" s="244">
        <v>854</v>
      </c>
      <c r="U37" s="244">
        <v>0</v>
      </c>
      <c r="V37" s="244">
        <v>0</v>
      </c>
      <c r="W37" s="244">
        <v>0</v>
      </c>
      <c r="X37" s="244">
        <v>854</v>
      </c>
      <c r="Y37" s="244">
        <v>0</v>
      </c>
      <c r="Z37" s="244">
        <v>854</v>
      </c>
      <c r="AA37" s="205">
        <v>0</v>
      </c>
      <c r="AB37" s="205">
        <v>0</v>
      </c>
      <c r="AC37" s="244">
        <v>969</v>
      </c>
      <c r="AD37" s="244">
        <v>323</v>
      </c>
      <c r="AE37" s="244">
        <v>646</v>
      </c>
      <c r="AF37" s="205">
        <v>0.33333333333333331</v>
      </c>
      <c r="AG37" s="244">
        <v>2160</v>
      </c>
      <c r="AH37" s="244">
        <v>423</v>
      </c>
      <c r="AI37" s="244">
        <v>1737</v>
      </c>
      <c r="AJ37" s="205">
        <v>0.19583333333333333</v>
      </c>
      <c r="AK37" s="244">
        <v>5250</v>
      </c>
      <c r="AL37" s="244">
        <v>746</v>
      </c>
      <c r="AM37" s="244">
        <v>4504</v>
      </c>
      <c r="AN37" s="246">
        <v>0.5</v>
      </c>
      <c r="AO37" s="139" t="s">
        <v>1903</v>
      </c>
      <c r="AP37" s="146" t="s">
        <v>1535</v>
      </c>
      <c r="AQ37" s="139" t="s">
        <v>1903</v>
      </c>
      <c r="AR37" s="139" t="s">
        <v>1903</v>
      </c>
    </row>
    <row r="38" spans="1:44" s="139" customFormat="1" ht="12.75" customHeight="1" x14ac:dyDescent="0.2">
      <c r="A38" s="139" t="s">
        <v>5</v>
      </c>
      <c r="B38" s="220" t="s">
        <v>36</v>
      </c>
      <c r="C38" s="221">
        <v>0.625</v>
      </c>
      <c r="D38" s="222">
        <v>8</v>
      </c>
      <c r="E38" s="223">
        <v>2018</v>
      </c>
      <c r="F38" s="223">
        <v>2014</v>
      </c>
      <c r="G38" s="223" t="s">
        <v>1899</v>
      </c>
      <c r="H38" s="220" t="s">
        <v>1900</v>
      </c>
      <c r="I38" s="220" t="s">
        <v>1901</v>
      </c>
      <c r="J38" s="220" t="s">
        <v>3</v>
      </c>
      <c r="K38" s="247" t="s">
        <v>36</v>
      </c>
      <c r="L38" s="244">
        <v>11</v>
      </c>
      <c r="M38" s="244">
        <v>65</v>
      </c>
      <c r="N38" s="244">
        <v>65</v>
      </c>
      <c r="O38" s="244">
        <v>0</v>
      </c>
      <c r="P38" s="244">
        <v>0</v>
      </c>
      <c r="Q38" s="205">
        <v>5.9090909090909092</v>
      </c>
      <c r="R38" s="245">
        <v>6</v>
      </c>
      <c r="S38" s="245">
        <v>59</v>
      </c>
      <c r="T38" s="244">
        <v>7</v>
      </c>
      <c r="U38" s="244">
        <v>0</v>
      </c>
      <c r="V38" s="244">
        <v>0</v>
      </c>
      <c r="W38" s="244">
        <v>0</v>
      </c>
      <c r="X38" s="244">
        <v>7</v>
      </c>
      <c r="Y38" s="244">
        <v>59</v>
      </c>
      <c r="Z38" s="244">
        <v>0</v>
      </c>
      <c r="AA38" s="205">
        <v>0</v>
      </c>
      <c r="AB38" s="205">
        <v>8.4285714285714288</v>
      </c>
      <c r="AC38" s="244">
        <v>8</v>
      </c>
      <c r="AD38" s="244">
        <v>3</v>
      </c>
      <c r="AE38" s="244">
        <v>5</v>
      </c>
      <c r="AF38" s="205">
        <v>0.375</v>
      </c>
      <c r="AG38" s="244">
        <v>21</v>
      </c>
      <c r="AH38" s="244">
        <v>72</v>
      </c>
      <c r="AI38" s="244">
        <v>0</v>
      </c>
      <c r="AJ38" s="205">
        <v>3.4285714285714284</v>
      </c>
      <c r="AK38" s="244">
        <v>47</v>
      </c>
      <c r="AL38" s="244">
        <v>140</v>
      </c>
      <c r="AM38" s="244">
        <v>12</v>
      </c>
      <c r="AN38" s="246">
        <v>0.5</v>
      </c>
      <c r="AO38" s="139" t="s">
        <v>1902</v>
      </c>
      <c r="AP38" s="146" t="s">
        <v>1891</v>
      </c>
      <c r="AQ38" s="139" t="s">
        <v>1902</v>
      </c>
      <c r="AR38" s="139" t="s">
        <v>1903</v>
      </c>
    </row>
    <row r="39" spans="1:44" s="139" customFormat="1" ht="12.75" customHeight="1" x14ac:dyDescent="0.2">
      <c r="A39" s="139" t="s">
        <v>5</v>
      </c>
      <c r="B39" s="220" t="s">
        <v>1036</v>
      </c>
      <c r="C39" s="221">
        <v>0.625</v>
      </c>
      <c r="D39" s="222">
        <v>8</v>
      </c>
      <c r="E39" s="223">
        <v>2018</v>
      </c>
      <c r="F39" s="223">
        <v>2014</v>
      </c>
      <c r="G39" s="223" t="s">
        <v>1899</v>
      </c>
      <c r="H39" s="220" t="s">
        <v>1900</v>
      </c>
      <c r="I39" s="220" t="s">
        <v>1901</v>
      </c>
      <c r="J39" s="220" t="s">
        <v>3</v>
      </c>
      <c r="K39" s="247" t="s">
        <v>1036</v>
      </c>
      <c r="L39" s="244">
        <v>11</v>
      </c>
      <c r="M39" s="244">
        <v>0</v>
      </c>
      <c r="N39" s="244">
        <v>0</v>
      </c>
      <c r="O39" s="244">
        <v>0</v>
      </c>
      <c r="P39" s="244">
        <v>11</v>
      </c>
      <c r="Q39" s="205">
        <v>0</v>
      </c>
      <c r="R39" s="245">
        <v>6</v>
      </c>
      <c r="S39" s="245">
        <v>0</v>
      </c>
      <c r="T39" s="244">
        <v>7</v>
      </c>
      <c r="U39" s="244">
        <v>0</v>
      </c>
      <c r="V39" s="244">
        <v>0</v>
      </c>
      <c r="W39" s="244">
        <v>0</v>
      </c>
      <c r="X39" s="244">
        <v>7</v>
      </c>
      <c r="Y39" s="244">
        <v>0</v>
      </c>
      <c r="Z39" s="244">
        <v>7</v>
      </c>
      <c r="AA39" s="205">
        <v>0</v>
      </c>
      <c r="AB39" s="205">
        <v>0</v>
      </c>
      <c r="AC39" s="244">
        <v>8</v>
      </c>
      <c r="AD39" s="244">
        <v>10</v>
      </c>
      <c r="AE39" s="244">
        <v>0</v>
      </c>
      <c r="AF39" s="205">
        <v>1.25</v>
      </c>
      <c r="AG39" s="244">
        <v>20</v>
      </c>
      <c r="AH39" s="244">
        <v>17</v>
      </c>
      <c r="AI39" s="244">
        <v>3</v>
      </c>
      <c r="AJ39" s="205">
        <v>0.85</v>
      </c>
      <c r="AK39" s="244">
        <v>46</v>
      </c>
      <c r="AL39" s="244">
        <v>27</v>
      </c>
      <c r="AM39" s="244">
        <v>21</v>
      </c>
      <c r="AN39" s="246">
        <v>0.5</v>
      </c>
      <c r="AO39" s="139" t="s">
        <v>1903</v>
      </c>
      <c r="AP39" s="146" t="s">
        <v>1891</v>
      </c>
      <c r="AQ39" s="139" t="s">
        <v>1903</v>
      </c>
      <c r="AR39" s="139" t="s">
        <v>1902</v>
      </c>
    </row>
    <row r="40" spans="1:44" s="139" customFormat="1" ht="12.75" customHeight="1" x14ac:dyDescent="0.2">
      <c r="A40" s="139" t="s">
        <v>5</v>
      </c>
      <c r="B40" s="220" t="s">
        <v>37</v>
      </c>
      <c r="C40" s="221">
        <v>0.625</v>
      </c>
      <c r="D40" s="222">
        <v>8</v>
      </c>
      <c r="E40" s="223">
        <v>2018</v>
      </c>
      <c r="F40" s="223">
        <v>2014</v>
      </c>
      <c r="G40" s="223" t="s">
        <v>1899</v>
      </c>
      <c r="H40" s="220" t="s">
        <v>1900</v>
      </c>
      <c r="I40" s="220" t="s">
        <v>1901</v>
      </c>
      <c r="J40" s="220" t="s">
        <v>3</v>
      </c>
      <c r="K40" s="247" t="s">
        <v>37</v>
      </c>
      <c r="L40" s="244">
        <v>1</v>
      </c>
      <c r="M40" s="244">
        <v>0</v>
      </c>
      <c r="N40" s="244">
        <v>0</v>
      </c>
      <c r="O40" s="244">
        <v>0</v>
      </c>
      <c r="P40" s="244">
        <v>1</v>
      </c>
      <c r="Q40" s="205">
        <v>0</v>
      </c>
      <c r="R40" s="245">
        <v>1</v>
      </c>
      <c r="S40" s="245">
        <v>0</v>
      </c>
      <c r="T40" s="244">
        <v>1</v>
      </c>
      <c r="U40" s="244">
        <v>6</v>
      </c>
      <c r="V40" s="244">
        <v>6</v>
      </c>
      <c r="W40" s="244">
        <v>0</v>
      </c>
      <c r="X40" s="244">
        <v>0</v>
      </c>
      <c r="Y40" s="244">
        <v>6</v>
      </c>
      <c r="Z40" s="244">
        <v>0</v>
      </c>
      <c r="AA40" s="205">
        <v>6</v>
      </c>
      <c r="AB40" s="205">
        <v>6</v>
      </c>
      <c r="AC40" s="244">
        <v>0</v>
      </c>
      <c r="AD40" s="244">
        <v>6</v>
      </c>
      <c r="AE40" s="244">
        <v>0</v>
      </c>
      <c r="AF40" s="205" t="s">
        <v>1917</v>
      </c>
      <c r="AG40" s="244">
        <v>0</v>
      </c>
      <c r="AH40" s="244">
        <v>291</v>
      </c>
      <c r="AI40" s="244">
        <v>0</v>
      </c>
      <c r="AJ40" s="205" t="s">
        <v>1917</v>
      </c>
      <c r="AK40" s="244">
        <v>2</v>
      </c>
      <c r="AL40" s="244">
        <v>303</v>
      </c>
      <c r="AM40" s="244">
        <v>1</v>
      </c>
      <c r="AN40" s="246">
        <v>0.5</v>
      </c>
      <c r="AO40" s="139" t="s">
        <v>1903</v>
      </c>
      <c r="AP40" s="146" t="s">
        <v>1522</v>
      </c>
      <c r="AQ40" s="139" t="s">
        <v>1903</v>
      </c>
      <c r="AR40" s="139" t="s">
        <v>1902</v>
      </c>
    </row>
    <row r="41" spans="1:44" s="139" customFormat="1" ht="12.75" customHeight="1" x14ac:dyDescent="0.2">
      <c r="A41" s="139" t="s">
        <v>29</v>
      </c>
      <c r="B41" s="220" t="s">
        <v>38</v>
      </c>
      <c r="C41" s="221">
        <v>0.5</v>
      </c>
      <c r="D41" s="222">
        <v>8</v>
      </c>
      <c r="E41" s="223">
        <v>2019</v>
      </c>
      <c r="F41" s="223">
        <v>2015</v>
      </c>
      <c r="G41" s="223">
        <v>2022</v>
      </c>
      <c r="H41" s="220" t="s">
        <v>1904</v>
      </c>
      <c r="I41" s="220" t="s">
        <v>1905</v>
      </c>
      <c r="J41" s="220" t="s">
        <v>8</v>
      </c>
      <c r="K41" s="247" t="s">
        <v>38</v>
      </c>
      <c r="L41" s="244">
        <v>116</v>
      </c>
      <c r="M41" s="244">
        <v>0</v>
      </c>
      <c r="N41" s="244">
        <v>0</v>
      </c>
      <c r="O41" s="244">
        <v>0</v>
      </c>
      <c r="P41" s="244">
        <v>116</v>
      </c>
      <c r="Q41" s="205">
        <v>0</v>
      </c>
      <c r="R41" s="245">
        <v>58</v>
      </c>
      <c r="S41" s="245">
        <v>0</v>
      </c>
      <c r="T41" s="244">
        <v>63</v>
      </c>
      <c r="U41" s="244">
        <v>0</v>
      </c>
      <c r="V41" s="244">
        <v>0</v>
      </c>
      <c r="W41" s="244">
        <v>0</v>
      </c>
      <c r="X41" s="244">
        <v>63</v>
      </c>
      <c r="Y41" s="244">
        <v>0</v>
      </c>
      <c r="Z41" s="244">
        <v>63</v>
      </c>
      <c r="AA41" s="205">
        <v>0</v>
      </c>
      <c r="AB41" s="205">
        <v>0</v>
      </c>
      <c r="AC41" s="244">
        <v>67</v>
      </c>
      <c r="AD41" s="244">
        <v>13</v>
      </c>
      <c r="AE41" s="244">
        <v>54</v>
      </c>
      <c r="AF41" s="205">
        <v>0.19402985074626866</v>
      </c>
      <c r="AG41" s="244">
        <v>222</v>
      </c>
      <c r="AH41" s="244">
        <v>147</v>
      </c>
      <c r="AI41" s="244">
        <v>75</v>
      </c>
      <c r="AJ41" s="205">
        <v>0.66216216216216217</v>
      </c>
      <c r="AK41" s="244">
        <v>468</v>
      </c>
      <c r="AL41" s="244">
        <v>160</v>
      </c>
      <c r="AM41" s="244">
        <v>308</v>
      </c>
      <c r="AN41" s="246">
        <v>0.5</v>
      </c>
      <c r="AO41" s="139" t="s">
        <v>1903</v>
      </c>
      <c r="AP41" s="146" t="s">
        <v>1522</v>
      </c>
      <c r="AQ41" s="139" t="s">
        <v>1903</v>
      </c>
      <c r="AR41" s="139" t="s">
        <v>1902</v>
      </c>
    </row>
    <row r="42" spans="1:44" s="139" customFormat="1" ht="12.75" customHeight="1" x14ac:dyDescent="0.2">
      <c r="A42" s="139" t="s">
        <v>40</v>
      </c>
      <c r="B42" s="220" t="s">
        <v>39</v>
      </c>
      <c r="C42" s="221">
        <v>0.5</v>
      </c>
      <c r="D42" s="222">
        <v>8</v>
      </c>
      <c r="E42" s="223">
        <v>2019</v>
      </c>
      <c r="F42" s="223">
        <v>2015</v>
      </c>
      <c r="G42" s="223">
        <v>2022</v>
      </c>
      <c r="H42" s="220" t="s">
        <v>1904</v>
      </c>
      <c r="I42" s="220" t="s">
        <v>1905</v>
      </c>
      <c r="J42" s="220" t="s">
        <v>8</v>
      </c>
      <c r="K42" s="247" t="s">
        <v>39</v>
      </c>
      <c r="L42" s="244">
        <v>4</v>
      </c>
      <c r="M42" s="244">
        <v>0</v>
      </c>
      <c r="N42" s="244">
        <v>0</v>
      </c>
      <c r="O42" s="244">
        <v>0</v>
      </c>
      <c r="P42" s="244">
        <v>4</v>
      </c>
      <c r="Q42" s="205">
        <v>0</v>
      </c>
      <c r="R42" s="245">
        <v>2</v>
      </c>
      <c r="S42" s="245">
        <v>0</v>
      </c>
      <c r="T42" s="244">
        <v>3</v>
      </c>
      <c r="U42" s="244">
        <v>0</v>
      </c>
      <c r="V42" s="244">
        <v>0</v>
      </c>
      <c r="W42" s="244">
        <v>0</v>
      </c>
      <c r="X42" s="244">
        <v>3</v>
      </c>
      <c r="Y42" s="244">
        <v>0</v>
      </c>
      <c r="Z42" s="244">
        <v>3</v>
      </c>
      <c r="AA42" s="205">
        <v>0</v>
      </c>
      <c r="AB42" s="205">
        <v>0</v>
      </c>
      <c r="AC42" s="244">
        <v>4</v>
      </c>
      <c r="AD42" s="244">
        <v>2</v>
      </c>
      <c r="AE42" s="244">
        <v>2</v>
      </c>
      <c r="AF42" s="205">
        <v>0.5</v>
      </c>
      <c r="AG42" s="244">
        <v>5</v>
      </c>
      <c r="AH42" s="244">
        <v>0</v>
      </c>
      <c r="AI42" s="244">
        <v>5</v>
      </c>
      <c r="AJ42" s="205">
        <v>0</v>
      </c>
      <c r="AK42" s="244">
        <v>16</v>
      </c>
      <c r="AL42" s="244">
        <v>2</v>
      </c>
      <c r="AM42" s="244">
        <v>14</v>
      </c>
      <c r="AN42" s="246">
        <v>0.5</v>
      </c>
      <c r="AO42" s="139" t="s">
        <v>1903</v>
      </c>
      <c r="AP42" s="146" t="s">
        <v>1522</v>
      </c>
      <c r="AQ42" s="139" t="s">
        <v>1903</v>
      </c>
      <c r="AR42" s="139" t="s">
        <v>1903</v>
      </c>
    </row>
    <row r="43" spans="1:44" s="139" customFormat="1" ht="12.75" customHeight="1" x14ac:dyDescent="0.2">
      <c r="A43" s="139" t="s">
        <v>42</v>
      </c>
      <c r="B43" s="220" t="s">
        <v>41</v>
      </c>
      <c r="C43" s="221">
        <v>0.5</v>
      </c>
      <c r="D43" s="222">
        <v>8</v>
      </c>
      <c r="E43" s="223">
        <v>2019</v>
      </c>
      <c r="F43" s="223">
        <v>2015</v>
      </c>
      <c r="G43" s="223">
        <v>2022</v>
      </c>
      <c r="H43" s="220" t="s">
        <v>1904</v>
      </c>
      <c r="I43" s="220" t="s">
        <v>1905</v>
      </c>
      <c r="J43" s="220" t="s">
        <v>8</v>
      </c>
      <c r="K43" s="247" t="s">
        <v>41</v>
      </c>
      <c r="L43" s="244">
        <v>94</v>
      </c>
      <c r="M43" s="244">
        <v>1</v>
      </c>
      <c r="N43" s="244">
        <v>1</v>
      </c>
      <c r="O43" s="244">
        <v>0</v>
      </c>
      <c r="P43" s="244">
        <v>93</v>
      </c>
      <c r="Q43" s="205">
        <v>1.0638297872340425E-2</v>
      </c>
      <c r="R43" s="245">
        <v>47</v>
      </c>
      <c r="S43" s="245">
        <v>0</v>
      </c>
      <c r="T43" s="244">
        <v>54</v>
      </c>
      <c r="U43" s="244">
        <v>3</v>
      </c>
      <c r="V43" s="244">
        <v>3</v>
      </c>
      <c r="W43" s="244">
        <v>0</v>
      </c>
      <c r="X43" s="244">
        <v>51</v>
      </c>
      <c r="Y43" s="244">
        <v>3</v>
      </c>
      <c r="Z43" s="244">
        <v>51</v>
      </c>
      <c r="AA43" s="205">
        <v>5.5555555555555552E-2</v>
      </c>
      <c r="AB43" s="205">
        <v>5.5555555555555552E-2</v>
      </c>
      <c r="AC43" s="244">
        <v>56</v>
      </c>
      <c r="AD43" s="244">
        <v>3</v>
      </c>
      <c r="AE43" s="244">
        <v>53</v>
      </c>
      <c r="AF43" s="205">
        <v>5.3571428571428568E-2</v>
      </c>
      <c r="AG43" s="244">
        <v>123</v>
      </c>
      <c r="AH43" s="244">
        <v>15</v>
      </c>
      <c r="AI43" s="244">
        <v>108</v>
      </c>
      <c r="AJ43" s="205">
        <v>0.12195121951219512</v>
      </c>
      <c r="AK43" s="244">
        <v>327</v>
      </c>
      <c r="AL43" s="244">
        <v>22</v>
      </c>
      <c r="AM43" s="244">
        <v>305</v>
      </c>
      <c r="AN43" s="246">
        <v>0.5</v>
      </c>
      <c r="AO43" s="139" t="s">
        <v>1903</v>
      </c>
      <c r="AP43" s="146" t="s">
        <v>1522</v>
      </c>
      <c r="AQ43" s="139" t="s">
        <v>1903</v>
      </c>
      <c r="AR43" s="139" t="s">
        <v>1903</v>
      </c>
    </row>
    <row r="44" spans="1:44" s="139" customFormat="1" ht="12.75" customHeight="1" x14ac:dyDescent="0.2">
      <c r="A44" s="139" t="s">
        <v>7</v>
      </c>
      <c r="B44" s="220" t="s">
        <v>43</v>
      </c>
      <c r="C44" s="221">
        <v>0.5</v>
      </c>
      <c r="D44" s="222">
        <v>8</v>
      </c>
      <c r="E44" s="223">
        <v>2019</v>
      </c>
      <c r="F44" s="223">
        <v>2015</v>
      </c>
      <c r="G44" s="223">
        <v>2022</v>
      </c>
      <c r="H44" s="220" t="s">
        <v>1904</v>
      </c>
      <c r="I44" s="220" t="s">
        <v>1905</v>
      </c>
      <c r="J44" s="220" t="s">
        <v>8</v>
      </c>
      <c r="K44" s="247" t="s">
        <v>43</v>
      </c>
      <c r="L44" s="244">
        <v>532</v>
      </c>
      <c r="M44" s="244">
        <v>86</v>
      </c>
      <c r="N44" s="244">
        <v>86</v>
      </c>
      <c r="O44" s="244">
        <v>0</v>
      </c>
      <c r="P44" s="244">
        <v>446</v>
      </c>
      <c r="Q44" s="205">
        <v>0.16165413533834586</v>
      </c>
      <c r="R44" s="245">
        <v>266</v>
      </c>
      <c r="S44" s="245">
        <v>0</v>
      </c>
      <c r="T44" s="244">
        <v>442</v>
      </c>
      <c r="U44" s="244">
        <v>17</v>
      </c>
      <c r="V44" s="244">
        <v>17</v>
      </c>
      <c r="W44" s="244">
        <v>0</v>
      </c>
      <c r="X44" s="244">
        <v>425</v>
      </c>
      <c r="Y44" s="244">
        <v>17</v>
      </c>
      <c r="Z44" s="244">
        <v>425</v>
      </c>
      <c r="AA44" s="205">
        <v>3.8461538461538464E-2</v>
      </c>
      <c r="AB44" s="205">
        <v>3.8461538461538464E-2</v>
      </c>
      <c r="AC44" s="244">
        <v>584</v>
      </c>
      <c r="AD44" s="244">
        <v>132</v>
      </c>
      <c r="AE44" s="244">
        <v>452</v>
      </c>
      <c r="AF44" s="205">
        <v>0.22602739726027396</v>
      </c>
      <c r="AG44" s="244">
        <v>1401</v>
      </c>
      <c r="AH44" s="244">
        <v>1132</v>
      </c>
      <c r="AI44" s="244">
        <v>269</v>
      </c>
      <c r="AJ44" s="205">
        <v>0.80799428979300503</v>
      </c>
      <c r="AK44" s="244">
        <v>2959</v>
      </c>
      <c r="AL44" s="244">
        <v>1367</v>
      </c>
      <c r="AM44" s="244">
        <v>1592</v>
      </c>
      <c r="AN44" s="246">
        <v>0.5</v>
      </c>
      <c r="AO44" s="139" t="s">
        <v>1903</v>
      </c>
      <c r="AP44" s="146" t="s">
        <v>1522</v>
      </c>
      <c r="AQ44" s="139" t="s">
        <v>1903</v>
      </c>
      <c r="AR44" s="139" t="s">
        <v>1902</v>
      </c>
    </row>
    <row r="45" spans="1:44" s="139" customFormat="1" ht="12.75" customHeight="1" x14ac:dyDescent="0.2">
      <c r="A45" s="139" t="s">
        <v>5</v>
      </c>
      <c r="B45" s="220" t="s">
        <v>44</v>
      </c>
      <c r="C45" s="221">
        <v>0.625</v>
      </c>
      <c r="D45" s="222">
        <v>8</v>
      </c>
      <c r="E45" s="223">
        <v>2018</v>
      </c>
      <c r="F45" s="223">
        <v>2014</v>
      </c>
      <c r="G45" s="223" t="s">
        <v>1899</v>
      </c>
      <c r="H45" s="220" t="s">
        <v>1900</v>
      </c>
      <c r="I45" s="220" t="s">
        <v>1901</v>
      </c>
      <c r="J45" s="220" t="s">
        <v>3</v>
      </c>
      <c r="K45" s="247" t="s">
        <v>44</v>
      </c>
      <c r="L45" s="244">
        <v>1</v>
      </c>
      <c r="M45" s="244">
        <v>4</v>
      </c>
      <c r="N45" s="244">
        <v>2</v>
      </c>
      <c r="O45" s="244">
        <v>2</v>
      </c>
      <c r="P45" s="244">
        <v>0</v>
      </c>
      <c r="Q45" s="205">
        <v>4</v>
      </c>
      <c r="R45" s="245">
        <v>1</v>
      </c>
      <c r="S45" s="245">
        <v>3</v>
      </c>
      <c r="T45" s="244">
        <v>1</v>
      </c>
      <c r="U45" s="244">
        <v>3</v>
      </c>
      <c r="V45" s="244">
        <v>3</v>
      </c>
      <c r="W45" s="244">
        <v>0</v>
      </c>
      <c r="X45" s="244">
        <v>0</v>
      </c>
      <c r="Y45" s="244">
        <v>6</v>
      </c>
      <c r="Z45" s="244">
        <v>0</v>
      </c>
      <c r="AA45" s="205">
        <v>3</v>
      </c>
      <c r="AB45" s="205">
        <v>6</v>
      </c>
      <c r="AC45" s="244">
        <v>1</v>
      </c>
      <c r="AD45" s="244">
        <v>2</v>
      </c>
      <c r="AE45" s="244">
        <v>0</v>
      </c>
      <c r="AF45" s="205">
        <v>2</v>
      </c>
      <c r="AG45" s="244">
        <v>0</v>
      </c>
      <c r="AH45" s="244">
        <v>98</v>
      </c>
      <c r="AI45" s="244">
        <v>0</v>
      </c>
      <c r="AJ45" s="205" t="s">
        <v>1917</v>
      </c>
      <c r="AK45" s="244">
        <v>3</v>
      </c>
      <c r="AL45" s="244">
        <v>107</v>
      </c>
      <c r="AM45" s="244">
        <v>0</v>
      </c>
      <c r="AN45" s="246">
        <v>0.5</v>
      </c>
      <c r="AO45" s="139" t="s">
        <v>1902</v>
      </c>
      <c r="AP45" s="146" t="s">
        <v>1522</v>
      </c>
      <c r="AQ45" s="139" t="s">
        <v>1902</v>
      </c>
      <c r="AR45" s="139" t="s">
        <v>1903</v>
      </c>
    </row>
    <row r="46" spans="1:44" s="139" customFormat="1" ht="12.75" customHeight="1" x14ac:dyDescent="0.2">
      <c r="A46" s="139" t="s">
        <v>2</v>
      </c>
      <c r="B46" s="220" t="s">
        <v>1131</v>
      </c>
      <c r="C46" s="221">
        <v>0.625</v>
      </c>
      <c r="D46" s="222">
        <v>8</v>
      </c>
      <c r="E46" s="223">
        <v>2018</v>
      </c>
      <c r="F46" s="223">
        <v>2014</v>
      </c>
      <c r="G46" s="223" t="s">
        <v>1899</v>
      </c>
      <c r="H46" s="220" t="s">
        <v>1900</v>
      </c>
      <c r="I46" s="220" t="s">
        <v>1901</v>
      </c>
      <c r="J46" s="220" t="s">
        <v>3</v>
      </c>
      <c r="K46" s="247" t="s">
        <v>1131</v>
      </c>
      <c r="L46" s="244">
        <v>1</v>
      </c>
      <c r="M46" s="244">
        <v>0</v>
      </c>
      <c r="N46" s="244">
        <v>0</v>
      </c>
      <c r="O46" s="244">
        <v>0</v>
      </c>
      <c r="P46" s="244">
        <v>1</v>
      </c>
      <c r="Q46" s="205">
        <v>0</v>
      </c>
      <c r="R46" s="245">
        <v>1</v>
      </c>
      <c r="S46" s="245">
        <v>0</v>
      </c>
      <c r="T46" s="244">
        <v>1</v>
      </c>
      <c r="U46" s="244">
        <v>2</v>
      </c>
      <c r="V46" s="244">
        <v>0</v>
      </c>
      <c r="W46" s="244">
        <v>2</v>
      </c>
      <c r="X46" s="244">
        <v>0</v>
      </c>
      <c r="Y46" s="244">
        <v>2</v>
      </c>
      <c r="Z46" s="244">
        <v>0</v>
      </c>
      <c r="AA46" s="205">
        <v>2</v>
      </c>
      <c r="AB46" s="205">
        <v>2</v>
      </c>
      <c r="AC46" s="244">
        <v>0</v>
      </c>
      <c r="AD46" s="244">
        <v>9</v>
      </c>
      <c r="AE46" s="244">
        <v>0</v>
      </c>
      <c r="AF46" s="205" t="s">
        <v>1917</v>
      </c>
      <c r="AG46" s="244">
        <v>0</v>
      </c>
      <c r="AH46" s="244">
        <v>50</v>
      </c>
      <c r="AI46" s="244">
        <v>0</v>
      </c>
      <c r="AJ46" s="205" t="s">
        <v>1917</v>
      </c>
      <c r="AK46" s="244">
        <v>2</v>
      </c>
      <c r="AL46" s="244">
        <v>61</v>
      </c>
      <c r="AM46" s="244">
        <v>1</v>
      </c>
      <c r="AN46" s="246">
        <v>0.5</v>
      </c>
      <c r="AO46" s="139" t="s">
        <v>1903</v>
      </c>
      <c r="AP46" s="146" t="s">
        <v>1522</v>
      </c>
      <c r="AQ46" s="139" t="s">
        <v>1903</v>
      </c>
      <c r="AR46" s="139" t="s">
        <v>1902</v>
      </c>
    </row>
    <row r="47" spans="1:44" s="139" customFormat="1" ht="12.75" customHeight="1" x14ac:dyDescent="0.2">
      <c r="A47" s="139" t="s">
        <v>46</v>
      </c>
      <c r="B47" s="220" t="s">
        <v>45</v>
      </c>
      <c r="C47" s="221">
        <v>0.625</v>
      </c>
      <c r="D47" s="222">
        <v>8</v>
      </c>
      <c r="E47" s="223">
        <v>2018</v>
      </c>
      <c r="F47" s="223">
        <v>2014</v>
      </c>
      <c r="G47" s="223">
        <v>2021</v>
      </c>
      <c r="H47" s="220" t="s">
        <v>1918</v>
      </c>
      <c r="I47" s="220" t="s">
        <v>1919</v>
      </c>
      <c r="J47" s="220" t="s">
        <v>47</v>
      </c>
      <c r="K47" s="247" t="s">
        <v>45</v>
      </c>
      <c r="L47" s="244">
        <v>48</v>
      </c>
      <c r="M47" s="244">
        <v>26</v>
      </c>
      <c r="N47" s="244">
        <v>26</v>
      </c>
      <c r="O47" s="244">
        <v>0</v>
      </c>
      <c r="P47" s="244">
        <v>22</v>
      </c>
      <c r="Q47" s="205">
        <v>0.54166666666666663</v>
      </c>
      <c r="R47" s="245">
        <v>24</v>
      </c>
      <c r="S47" s="245">
        <v>2</v>
      </c>
      <c r="T47" s="244">
        <v>30</v>
      </c>
      <c r="U47" s="244">
        <v>30</v>
      </c>
      <c r="V47" s="244">
        <v>30</v>
      </c>
      <c r="W47" s="244">
        <v>0</v>
      </c>
      <c r="X47" s="244">
        <v>0</v>
      </c>
      <c r="Y47" s="244">
        <v>32</v>
      </c>
      <c r="Z47" s="244">
        <v>0</v>
      </c>
      <c r="AA47" s="205">
        <v>1</v>
      </c>
      <c r="AB47" s="205">
        <v>1.0666666666666667</v>
      </c>
      <c r="AC47" s="244">
        <v>24</v>
      </c>
      <c r="AD47" s="244">
        <v>1</v>
      </c>
      <c r="AE47" s="244">
        <v>23</v>
      </c>
      <c r="AF47" s="205">
        <v>4.1666666666666664E-2</v>
      </c>
      <c r="AG47" s="244">
        <v>82</v>
      </c>
      <c r="AH47" s="244">
        <v>0</v>
      </c>
      <c r="AI47" s="244">
        <v>82</v>
      </c>
      <c r="AJ47" s="205">
        <v>0</v>
      </c>
      <c r="AK47" s="244">
        <v>184</v>
      </c>
      <c r="AL47" s="244">
        <v>57</v>
      </c>
      <c r="AM47" s="244">
        <v>127</v>
      </c>
      <c r="AN47" s="246">
        <v>0.5</v>
      </c>
      <c r="AO47" s="139" t="s">
        <v>1903</v>
      </c>
      <c r="AP47" s="146" t="s">
        <v>1522</v>
      </c>
      <c r="AQ47" s="139" t="s">
        <v>1903</v>
      </c>
      <c r="AR47" s="139" t="s">
        <v>1903</v>
      </c>
    </row>
    <row r="48" spans="1:44" s="139" customFormat="1" ht="12.75" customHeight="1" x14ac:dyDescent="0.2">
      <c r="A48" s="139" t="s">
        <v>48</v>
      </c>
      <c r="B48" s="220" t="s">
        <v>996</v>
      </c>
      <c r="C48" s="221">
        <v>1</v>
      </c>
      <c r="D48" s="222">
        <v>5</v>
      </c>
      <c r="E48" s="223">
        <v>2017</v>
      </c>
      <c r="F48" s="223">
        <v>2014</v>
      </c>
      <c r="G48" s="223">
        <v>2018</v>
      </c>
      <c r="H48" s="220" t="s">
        <v>1906</v>
      </c>
      <c r="I48" s="220" t="s">
        <v>1907</v>
      </c>
      <c r="J48" s="220" t="s">
        <v>13</v>
      </c>
      <c r="K48" s="247" t="s">
        <v>996</v>
      </c>
      <c r="L48" s="244">
        <v>15</v>
      </c>
      <c r="M48" s="244">
        <v>0</v>
      </c>
      <c r="N48" s="244">
        <v>0</v>
      </c>
      <c r="O48" s="244">
        <v>0</v>
      </c>
      <c r="P48" s="244">
        <v>15</v>
      </c>
      <c r="Q48" s="205">
        <v>0</v>
      </c>
      <c r="R48" s="245">
        <v>15</v>
      </c>
      <c r="S48" s="245">
        <v>0</v>
      </c>
      <c r="T48" s="244">
        <v>10</v>
      </c>
      <c r="U48" s="244">
        <v>1</v>
      </c>
      <c r="V48" s="244">
        <v>1</v>
      </c>
      <c r="W48" s="244">
        <v>0</v>
      </c>
      <c r="X48" s="244">
        <v>9</v>
      </c>
      <c r="Y48" s="244">
        <v>1</v>
      </c>
      <c r="Z48" s="244">
        <v>9</v>
      </c>
      <c r="AA48" s="205">
        <v>0.1</v>
      </c>
      <c r="AB48" s="205">
        <v>0.1</v>
      </c>
      <c r="AC48" s="244">
        <v>12</v>
      </c>
      <c r="AD48" s="244">
        <v>8</v>
      </c>
      <c r="AE48" s="244">
        <v>4</v>
      </c>
      <c r="AF48" s="205">
        <v>0.66666666666666663</v>
      </c>
      <c r="AG48" s="244">
        <v>28</v>
      </c>
      <c r="AH48" s="244">
        <v>1</v>
      </c>
      <c r="AI48" s="244">
        <v>27</v>
      </c>
      <c r="AJ48" s="205">
        <v>3.5714285714285712E-2</v>
      </c>
      <c r="AK48" s="244">
        <v>65</v>
      </c>
      <c r="AL48" s="244">
        <v>10</v>
      </c>
      <c r="AM48" s="244">
        <v>55</v>
      </c>
      <c r="AN48" s="246">
        <v>1</v>
      </c>
      <c r="AO48" s="139" t="s">
        <v>1903</v>
      </c>
      <c r="AP48" s="146" t="s">
        <v>1522</v>
      </c>
      <c r="AQ48" s="139" t="s">
        <v>1903</v>
      </c>
      <c r="AR48" s="139" t="s">
        <v>1903</v>
      </c>
    </row>
    <row r="49" spans="1:44" s="139" customFormat="1" ht="12.75" customHeight="1" x14ac:dyDescent="0.2">
      <c r="A49" s="139" t="s">
        <v>23</v>
      </c>
      <c r="B49" s="220" t="s">
        <v>1847</v>
      </c>
      <c r="C49" s="221">
        <v>1</v>
      </c>
      <c r="D49" s="222">
        <v>5</v>
      </c>
      <c r="E49" s="223">
        <v>2017</v>
      </c>
      <c r="F49" s="223">
        <v>2014</v>
      </c>
      <c r="G49" s="223">
        <v>2018</v>
      </c>
      <c r="H49" s="220" t="s">
        <v>1906</v>
      </c>
      <c r="I49" s="220" t="s">
        <v>1907</v>
      </c>
      <c r="J49" s="220" t="s">
        <v>13</v>
      </c>
      <c r="K49" s="247" t="s">
        <v>1847</v>
      </c>
      <c r="L49" s="244">
        <v>4</v>
      </c>
      <c r="M49" s="244">
        <v>0</v>
      </c>
      <c r="N49" s="244">
        <v>0</v>
      </c>
      <c r="O49" s="244">
        <v>0</v>
      </c>
      <c r="P49" s="244">
        <v>4</v>
      </c>
      <c r="Q49" s="205">
        <v>0</v>
      </c>
      <c r="R49" s="245">
        <v>4</v>
      </c>
      <c r="S49" s="245">
        <v>0</v>
      </c>
      <c r="T49" s="244">
        <v>1</v>
      </c>
      <c r="U49" s="244">
        <v>0</v>
      </c>
      <c r="V49" s="244">
        <v>0</v>
      </c>
      <c r="W49" s="244">
        <v>0</v>
      </c>
      <c r="X49" s="244">
        <v>1</v>
      </c>
      <c r="Y49" s="244">
        <v>0</v>
      </c>
      <c r="Z49" s="244">
        <v>1</v>
      </c>
      <c r="AA49" s="205">
        <v>0</v>
      </c>
      <c r="AB49" s="205">
        <v>0</v>
      </c>
      <c r="AC49" s="244">
        <v>2</v>
      </c>
      <c r="AD49" s="244">
        <v>0</v>
      </c>
      <c r="AE49" s="244">
        <v>2</v>
      </c>
      <c r="AF49" s="205">
        <v>0</v>
      </c>
      <c r="AG49" s="244">
        <v>4</v>
      </c>
      <c r="AH49" s="244">
        <v>0</v>
      </c>
      <c r="AI49" s="244">
        <v>4</v>
      </c>
      <c r="AJ49" s="205">
        <v>0</v>
      </c>
      <c r="AK49" s="244">
        <v>11</v>
      </c>
      <c r="AL49" s="244">
        <v>0</v>
      </c>
      <c r="AM49" s="244">
        <v>11</v>
      </c>
      <c r="AN49" s="246">
        <v>1</v>
      </c>
      <c r="AO49" s="139" t="s">
        <v>1903</v>
      </c>
      <c r="AP49" s="146" t="s">
        <v>1891</v>
      </c>
      <c r="AQ49" s="139" t="s">
        <v>1903</v>
      </c>
      <c r="AR49" s="139" t="s">
        <v>1903</v>
      </c>
    </row>
    <row r="50" spans="1:44" s="147" customFormat="1" ht="12.75" customHeight="1" x14ac:dyDescent="0.2">
      <c r="A50" s="139" t="s">
        <v>35</v>
      </c>
      <c r="B50" s="220" t="s">
        <v>1848</v>
      </c>
      <c r="C50" s="221">
        <v>0.625</v>
      </c>
      <c r="D50" s="222">
        <v>8</v>
      </c>
      <c r="E50" s="223">
        <v>2018</v>
      </c>
      <c r="F50" s="223">
        <v>2014</v>
      </c>
      <c r="G50" s="223" t="s">
        <v>1899</v>
      </c>
      <c r="H50" s="220" t="s">
        <v>1900</v>
      </c>
      <c r="I50" s="220" t="s">
        <v>1901</v>
      </c>
      <c r="J50" s="220" t="s">
        <v>3</v>
      </c>
      <c r="K50" s="247" t="s">
        <v>1848</v>
      </c>
      <c r="L50" s="244">
        <v>91</v>
      </c>
      <c r="M50" s="244">
        <v>0</v>
      </c>
      <c r="N50" s="244">
        <v>0</v>
      </c>
      <c r="O50" s="244">
        <v>0</v>
      </c>
      <c r="P50" s="244">
        <v>91</v>
      </c>
      <c r="Q50" s="205">
        <v>0</v>
      </c>
      <c r="R50" s="245">
        <v>46</v>
      </c>
      <c r="S50" s="245">
        <v>0</v>
      </c>
      <c r="T50" s="244">
        <v>64</v>
      </c>
      <c r="U50" s="244">
        <v>0</v>
      </c>
      <c r="V50" s="244">
        <v>0</v>
      </c>
      <c r="W50" s="244">
        <v>0</v>
      </c>
      <c r="X50" s="244">
        <v>64</v>
      </c>
      <c r="Y50" s="244">
        <v>0</v>
      </c>
      <c r="Z50" s="244">
        <v>64</v>
      </c>
      <c r="AA50" s="205">
        <v>0</v>
      </c>
      <c r="AB50" s="205">
        <v>0</v>
      </c>
      <c r="AC50" s="244">
        <v>75</v>
      </c>
      <c r="AD50" s="244">
        <v>0</v>
      </c>
      <c r="AE50" s="244">
        <v>75</v>
      </c>
      <c r="AF50" s="205">
        <v>0</v>
      </c>
      <c r="AG50" s="244">
        <v>172</v>
      </c>
      <c r="AH50" s="244">
        <v>0</v>
      </c>
      <c r="AI50" s="244">
        <v>172</v>
      </c>
      <c r="AJ50" s="205">
        <v>0</v>
      </c>
      <c r="AK50" s="244">
        <v>402</v>
      </c>
      <c r="AL50" s="244">
        <v>0</v>
      </c>
      <c r="AM50" s="244">
        <v>402</v>
      </c>
      <c r="AN50" s="246">
        <v>0.5</v>
      </c>
      <c r="AO50" s="139" t="s">
        <v>1903</v>
      </c>
      <c r="AP50" s="146" t="s">
        <v>1891</v>
      </c>
      <c r="AQ50" s="139" t="s">
        <v>1903</v>
      </c>
      <c r="AR50" s="139" t="s">
        <v>1903</v>
      </c>
    </row>
    <row r="51" spans="1:44" s="139" customFormat="1" ht="12.75" customHeight="1" x14ac:dyDescent="0.2">
      <c r="A51" s="139" t="s">
        <v>5</v>
      </c>
      <c r="B51" s="220" t="s">
        <v>1849</v>
      </c>
      <c r="C51" s="221">
        <v>0.625</v>
      </c>
      <c r="D51" s="222">
        <v>8</v>
      </c>
      <c r="E51" s="223">
        <v>2018</v>
      </c>
      <c r="F51" s="223">
        <v>2014</v>
      </c>
      <c r="G51" s="223" t="s">
        <v>1899</v>
      </c>
      <c r="H51" s="220" t="s">
        <v>1900</v>
      </c>
      <c r="I51" s="220" t="s">
        <v>1901</v>
      </c>
      <c r="J51" s="220" t="s">
        <v>3</v>
      </c>
      <c r="K51" s="247" t="s">
        <v>1849</v>
      </c>
      <c r="L51" s="244">
        <v>1</v>
      </c>
      <c r="M51" s="244">
        <v>0</v>
      </c>
      <c r="N51" s="244">
        <v>0</v>
      </c>
      <c r="O51" s="244">
        <v>0</v>
      </c>
      <c r="P51" s="244">
        <v>1</v>
      </c>
      <c r="Q51" s="205">
        <v>0</v>
      </c>
      <c r="R51" s="245">
        <v>1</v>
      </c>
      <c r="S51" s="245">
        <v>0</v>
      </c>
      <c r="T51" s="244">
        <v>1</v>
      </c>
      <c r="U51" s="244">
        <v>0</v>
      </c>
      <c r="V51" s="244">
        <v>0</v>
      </c>
      <c r="W51" s="244">
        <v>0</v>
      </c>
      <c r="X51" s="244">
        <v>1</v>
      </c>
      <c r="Y51" s="244">
        <v>0</v>
      </c>
      <c r="Z51" s="244">
        <v>1</v>
      </c>
      <c r="AA51" s="205">
        <v>0</v>
      </c>
      <c r="AB51" s="205">
        <v>0</v>
      </c>
      <c r="AC51" s="244">
        <v>0</v>
      </c>
      <c r="AD51" s="244">
        <v>0</v>
      </c>
      <c r="AE51" s="244">
        <v>0</v>
      </c>
      <c r="AF51" s="205" t="s">
        <v>1917</v>
      </c>
      <c r="AG51" s="244">
        <v>0</v>
      </c>
      <c r="AH51" s="244">
        <v>0</v>
      </c>
      <c r="AI51" s="244">
        <v>0</v>
      </c>
      <c r="AJ51" s="205" t="s">
        <v>1917</v>
      </c>
      <c r="AK51" s="244">
        <v>2</v>
      </c>
      <c r="AL51" s="244">
        <v>0</v>
      </c>
      <c r="AM51" s="244">
        <v>2</v>
      </c>
      <c r="AN51" s="246">
        <v>0.5</v>
      </c>
      <c r="AO51" s="139" t="s">
        <v>1903</v>
      </c>
      <c r="AP51" s="146" t="s">
        <v>1891</v>
      </c>
      <c r="AQ51" s="139" t="s">
        <v>1903</v>
      </c>
      <c r="AR51" s="139" t="s">
        <v>1902</v>
      </c>
    </row>
    <row r="52" spans="1:44" s="139" customFormat="1" ht="12.75" customHeight="1" x14ac:dyDescent="0.2">
      <c r="A52" s="139" t="s">
        <v>50</v>
      </c>
      <c r="B52" s="220" t="s">
        <v>49</v>
      </c>
      <c r="C52" s="221">
        <v>0.625</v>
      </c>
      <c r="D52" s="222">
        <v>8</v>
      </c>
      <c r="E52" s="223">
        <v>2018</v>
      </c>
      <c r="F52" s="223">
        <v>2014</v>
      </c>
      <c r="G52" s="223" t="s">
        <v>1899</v>
      </c>
      <c r="H52" s="220" t="s">
        <v>1900</v>
      </c>
      <c r="I52" s="220" t="s">
        <v>1901</v>
      </c>
      <c r="J52" s="220" t="s">
        <v>3</v>
      </c>
      <c r="K52" s="247" t="s">
        <v>49</v>
      </c>
      <c r="L52" s="244">
        <v>760</v>
      </c>
      <c r="M52" s="244">
        <v>60</v>
      </c>
      <c r="N52" s="244">
        <v>58</v>
      </c>
      <c r="O52" s="244">
        <v>2</v>
      </c>
      <c r="P52" s="244">
        <v>700</v>
      </c>
      <c r="Q52" s="205">
        <v>7.8947368421052627E-2</v>
      </c>
      <c r="R52" s="245">
        <v>380</v>
      </c>
      <c r="S52" s="245">
        <v>0</v>
      </c>
      <c r="T52" s="244">
        <v>470</v>
      </c>
      <c r="U52" s="244">
        <v>80</v>
      </c>
      <c r="V52" s="244">
        <v>76</v>
      </c>
      <c r="W52" s="244">
        <v>4</v>
      </c>
      <c r="X52" s="244">
        <v>390</v>
      </c>
      <c r="Y52" s="244">
        <v>80</v>
      </c>
      <c r="Z52" s="244">
        <v>390</v>
      </c>
      <c r="AA52" s="205">
        <v>0.1702127659574468</v>
      </c>
      <c r="AB52" s="205">
        <v>0.1702127659574468</v>
      </c>
      <c r="AC52" s="244">
        <v>466</v>
      </c>
      <c r="AD52" s="244">
        <v>109</v>
      </c>
      <c r="AE52" s="244">
        <v>357</v>
      </c>
      <c r="AF52" s="205">
        <v>0.23390557939914164</v>
      </c>
      <c r="AG52" s="244">
        <v>1338</v>
      </c>
      <c r="AH52" s="244">
        <v>38</v>
      </c>
      <c r="AI52" s="244">
        <v>1300</v>
      </c>
      <c r="AJ52" s="205">
        <v>2.8400597907324365E-2</v>
      </c>
      <c r="AK52" s="244">
        <v>3034</v>
      </c>
      <c r="AL52" s="244">
        <v>287</v>
      </c>
      <c r="AM52" s="244">
        <v>2747</v>
      </c>
      <c r="AN52" s="246">
        <v>0.5</v>
      </c>
      <c r="AO52" s="139" t="s">
        <v>1903</v>
      </c>
      <c r="AP52" s="146" t="s">
        <v>1522</v>
      </c>
      <c r="AQ52" s="139" t="s">
        <v>1903</v>
      </c>
      <c r="AR52" s="139" t="s">
        <v>1903</v>
      </c>
    </row>
    <row r="53" spans="1:44" s="139" customFormat="1" ht="12.75" customHeight="1" x14ac:dyDescent="0.2">
      <c r="A53" s="139" t="s">
        <v>12</v>
      </c>
      <c r="B53" s="220" t="s">
        <v>51</v>
      </c>
      <c r="C53" s="221">
        <v>0.625</v>
      </c>
      <c r="D53" s="222">
        <v>8</v>
      </c>
      <c r="E53" s="223">
        <v>2018</v>
      </c>
      <c r="F53" s="223">
        <v>2014</v>
      </c>
      <c r="G53" s="223" t="s">
        <v>1899</v>
      </c>
      <c r="H53" s="220" t="s">
        <v>1900</v>
      </c>
      <c r="I53" s="220" t="s">
        <v>1901</v>
      </c>
      <c r="J53" s="220" t="s">
        <v>3</v>
      </c>
      <c r="K53" s="247" t="s">
        <v>51</v>
      </c>
      <c r="L53" s="244">
        <v>426</v>
      </c>
      <c r="M53" s="244">
        <v>0</v>
      </c>
      <c r="N53" s="244">
        <v>0</v>
      </c>
      <c r="O53" s="244">
        <v>0</v>
      </c>
      <c r="P53" s="244">
        <v>426</v>
      </c>
      <c r="Q53" s="205">
        <v>0</v>
      </c>
      <c r="R53" s="245">
        <v>213</v>
      </c>
      <c r="S53" s="245">
        <v>0</v>
      </c>
      <c r="T53" s="244">
        <v>305</v>
      </c>
      <c r="U53" s="244">
        <v>0</v>
      </c>
      <c r="V53" s="244">
        <v>0</v>
      </c>
      <c r="W53" s="244">
        <v>0</v>
      </c>
      <c r="X53" s="244">
        <v>305</v>
      </c>
      <c r="Y53" s="244">
        <v>0</v>
      </c>
      <c r="Z53" s="244">
        <v>305</v>
      </c>
      <c r="AA53" s="205">
        <v>0</v>
      </c>
      <c r="AB53" s="205">
        <v>0</v>
      </c>
      <c r="AC53" s="244">
        <v>335</v>
      </c>
      <c r="AD53" s="244">
        <v>21</v>
      </c>
      <c r="AE53" s="244">
        <v>314</v>
      </c>
      <c r="AF53" s="205">
        <v>6.2686567164179099E-2</v>
      </c>
      <c r="AG53" s="244">
        <v>785</v>
      </c>
      <c r="AH53" s="244">
        <v>1418</v>
      </c>
      <c r="AI53" s="244">
        <v>0</v>
      </c>
      <c r="AJ53" s="205">
        <v>1.8063694267515924</v>
      </c>
      <c r="AK53" s="244">
        <v>1851</v>
      </c>
      <c r="AL53" s="244">
        <v>1439</v>
      </c>
      <c r="AM53" s="244">
        <v>1045</v>
      </c>
      <c r="AN53" s="246">
        <v>0.5</v>
      </c>
      <c r="AO53" s="139" t="s">
        <v>1903</v>
      </c>
      <c r="AP53" s="146" t="s">
        <v>1522</v>
      </c>
      <c r="AQ53" s="139" t="s">
        <v>1903</v>
      </c>
      <c r="AR53" s="139" t="s">
        <v>1902</v>
      </c>
    </row>
    <row r="54" spans="1:44" s="139" customFormat="1" ht="12.75" customHeight="1" x14ac:dyDescent="0.2">
      <c r="A54" s="139" t="s">
        <v>21</v>
      </c>
      <c r="B54" s="220" t="s">
        <v>52</v>
      </c>
      <c r="C54" s="221">
        <v>0.5</v>
      </c>
      <c r="D54" s="222">
        <v>8</v>
      </c>
      <c r="E54" s="223">
        <v>2019</v>
      </c>
      <c r="F54" s="223">
        <v>2015</v>
      </c>
      <c r="G54" s="223">
        <v>2022</v>
      </c>
      <c r="H54" s="220" t="s">
        <v>1904</v>
      </c>
      <c r="I54" s="220" t="s">
        <v>1905</v>
      </c>
      <c r="J54" s="220" t="s">
        <v>8</v>
      </c>
      <c r="K54" s="243" t="s">
        <v>52</v>
      </c>
      <c r="L54" s="244">
        <v>234</v>
      </c>
      <c r="M54" s="244">
        <v>3</v>
      </c>
      <c r="N54" s="244">
        <v>3</v>
      </c>
      <c r="O54" s="244">
        <v>0</v>
      </c>
      <c r="P54" s="244">
        <v>231</v>
      </c>
      <c r="Q54" s="205">
        <v>1.282051282051282E-2</v>
      </c>
      <c r="R54" s="245">
        <v>117</v>
      </c>
      <c r="S54" s="245">
        <v>0</v>
      </c>
      <c r="T54" s="244">
        <v>124</v>
      </c>
      <c r="U54" s="244">
        <v>10</v>
      </c>
      <c r="V54" s="244">
        <v>10</v>
      </c>
      <c r="W54" s="244">
        <v>0</v>
      </c>
      <c r="X54" s="244">
        <v>114</v>
      </c>
      <c r="Y54" s="244">
        <v>10</v>
      </c>
      <c r="Z54" s="244">
        <v>114</v>
      </c>
      <c r="AA54" s="205">
        <v>8.0645161290322578E-2</v>
      </c>
      <c r="AB54" s="205">
        <v>8.0645161290322578E-2</v>
      </c>
      <c r="AC54" s="244">
        <v>123</v>
      </c>
      <c r="AD54" s="244">
        <v>6</v>
      </c>
      <c r="AE54" s="244">
        <v>117</v>
      </c>
      <c r="AF54" s="205">
        <v>4.878048780487805E-2</v>
      </c>
      <c r="AG54" s="244">
        <v>279</v>
      </c>
      <c r="AH54" s="244">
        <v>1907</v>
      </c>
      <c r="AI54" s="244">
        <v>0</v>
      </c>
      <c r="AJ54" s="205">
        <v>6.8351254480286743</v>
      </c>
      <c r="AK54" s="244">
        <v>760</v>
      </c>
      <c r="AL54" s="244">
        <v>1926</v>
      </c>
      <c r="AM54" s="244">
        <v>462</v>
      </c>
      <c r="AN54" s="246">
        <v>0.5</v>
      </c>
      <c r="AO54" s="139" t="s">
        <v>1903</v>
      </c>
      <c r="AP54" s="146" t="s">
        <v>1535</v>
      </c>
      <c r="AQ54" s="139" t="s">
        <v>1903</v>
      </c>
      <c r="AR54" s="139" t="s">
        <v>1902</v>
      </c>
    </row>
    <row r="55" spans="1:44" s="139" customFormat="1" ht="12.75" customHeight="1" x14ac:dyDescent="0.2">
      <c r="A55" s="139" t="s">
        <v>29</v>
      </c>
      <c r="B55" s="220" t="s">
        <v>53</v>
      </c>
      <c r="C55" s="221">
        <v>0.5</v>
      </c>
      <c r="D55" s="222">
        <v>8</v>
      </c>
      <c r="E55" s="223">
        <v>2019</v>
      </c>
      <c r="F55" s="223">
        <v>2015</v>
      </c>
      <c r="G55" s="223">
        <v>2022</v>
      </c>
      <c r="H55" s="220" t="s">
        <v>1904</v>
      </c>
      <c r="I55" s="220" t="s">
        <v>1905</v>
      </c>
      <c r="J55" s="220" t="s">
        <v>8</v>
      </c>
      <c r="K55" s="243" t="s">
        <v>53</v>
      </c>
      <c r="L55" s="244">
        <v>25</v>
      </c>
      <c r="M55" s="244">
        <v>0</v>
      </c>
      <c r="N55" s="244">
        <v>0</v>
      </c>
      <c r="O55" s="244">
        <v>0</v>
      </c>
      <c r="P55" s="244">
        <v>25</v>
      </c>
      <c r="Q55" s="205">
        <v>0</v>
      </c>
      <c r="R55" s="245">
        <v>13</v>
      </c>
      <c r="S55" s="245">
        <v>0</v>
      </c>
      <c r="T55" s="244">
        <v>13</v>
      </c>
      <c r="U55" s="244">
        <v>0</v>
      </c>
      <c r="V55" s="244">
        <v>0</v>
      </c>
      <c r="W55" s="244">
        <v>0</v>
      </c>
      <c r="X55" s="244">
        <v>13</v>
      </c>
      <c r="Y55" s="244">
        <v>0</v>
      </c>
      <c r="Z55" s="244">
        <v>13</v>
      </c>
      <c r="AA55" s="205">
        <v>0</v>
      </c>
      <c r="AB55" s="205">
        <v>0</v>
      </c>
      <c r="AC55" s="244">
        <v>15</v>
      </c>
      <c r="AD55" s="244">
        <v>13</v>
      </c>
      <c r="AE55" s="244">
        <v>2</v>
      </c>
      <c r="AF55" s="205">
        <v>0.8666666666666667</v>
      </c>
      <c r="AG55" s="244">
        <v>30</v>
      </c>
      <c r="AH55" s="244">
        <v>49</v>
      </c>
      <c r="AI55" s="244">
        <v>0</v>
      </c>
      <c r="AJ55" s="205">
        <v>1.6333333333333333</v>
      </c>
      <c r="AK55" s="244">
        <v>83</v>
      </c>
      <c r="AL55" s="244">
        <v>62</v>
      </c>
      <c r="AM55" s="244">
        <v>40</v>
      </c>
      <c r="AN55" s="246">
        <v>0.5</v>
      </c>
      <c r="AO55" s="139" t="s">
        <v>1903</v>
      </c>
      <c r="AP55" s="146" t="s">
        <v>1522</v>
      </c>
      <c r="AQ55" s="139" t="s">
        <v>1903</v>
      </c>
      <c r="AR55" s="139" t="s">
        <v>1902</v>
      </c>
    </row>
    <row r="56" spans="1:44" s="139" customFormat="1" ht="12.75" customHeight="1" x14ac:dyDescent="0.2">
      <c r="A56" s="139" t="s">
        <v>55</v>
      </c>
      <c r="B56" s="220" t="s">
        <v>54</v>
      </c>
      <c r="C56" s="221">
        <v>0.5</v>
      </c>
      <c r="D56" s="222">
        <v>8</v>
      </c>
      <c r="E56" s="223">
        <v>2019</v>
      </c>
      <c r="F56" s="223">
        <v>2015</v>
      </c>
      <c r="G56" s="223">
        <v>2022</v>
      </c>
      <c r="H56" s="220" t="s">
        <v>1920</v>
      </c>
      <c r="I56" s="220" t="s">
        <v>1921</v>
      </c>
      <c r="J56" s="220" t="s">
        <v>56</v>
      </c>
      <c r="K56" s="243" t="s">
        <v>54</v>
      </c>
      <c r="L56" s="244">
        <v>66</v>
      </c>
      <c r="M56" s="244">
        <v>5</v>
      </c>
      <c r="N56" s="244">
        <v>5</v>
      </c>
      <c r="O56" s="244">
        <v>0</v>
      </c>
      <c r="P56" s="244">
        <v>61</v>
      </c>
      <c r="Q56" s="205">
        <v>7.575757575757576E-2</v>
      </c>
      <c r="R56" s="245">
        <v>33</v>
      </c>
      <c r="S56" s="245">
        <v>0</v>
      </c>
      <c r="T56" s="244">
        <v>44</v>
      </c>
      <c r="U56" s="244">
        <v>4</v>
      </c>
      <c r="V56" s="244">
        <v>4</v>
      </c>
      <c r="W56" s="244">
        <v>0</v>
      </c>
      <c r="X56" s="244">
        <v>40</v>
      </c>
      <c r="Y56" s="244">
        <v>4</v>
      </c>
      <c r="Z56" s="244">
        <v>40</v>
      </c>
      <c r="AA56" s="205">
        <v>9.0909090909090912E-2</v>
      </c>
      <c r="AB56" s="205">
        <v>9.0909090909090912E-2</v>
      </c>
      <c r="AC56" s="244">
        <v>41</v>
      </c>
      <c r="AD56" s="244">
        <v>61</v>
      </c>
      <c r="AE56" s="244">
        <v>0</v>
      </c>
      <c r="AF56" s="205">
        <v>1.4878048780487805</v>
      </c>
      <c r="AG56" s="244">
        <v>124</v>
      </c>
      <c r="AH56" s="244">
        <v>125</v>
      </c>
      <c r="AI56" s="244">
        <v>0</v>
      </c>
      <c r="AJ56" s="205">
        <v>1.0080645161290323</v>
      </c>
      <c r="AK56" s="244">
        <v>275</v>
      </c>
      <c r="AL56" s="244">
        <v>195</v>
      </c>
      <c r="AM56" s="244">
        <v>101</v>
      </c>
      <c r="AN56" s="246">
        <v>0.5</v>
      </c>
      <c r="AO56" s="139" t="s">
        <v>1903</v>
      </c>
      <c r="AP56" s="146" t="s">
        <v>1522</v>
      </c>
      <c r="AQ56" s="139" t="s">
        <v>1903</v>
      </c>
      <c r="AR56" s="139" t="s">
        <v>1902</v>
      </c>
    </row>
    <row r="57" spans="1:44" s="139" customFormat="1" ht="12.75" customHeight="1" x14ac:dyDescent="0.2">
      <c r="A57" s="139" t="s">
        <v>12</v>
      </c>
      <c r="B57" s="220" t="s">
        <v>57</v>
      </c>
      <c r="C57" s="221">
        <v>0.625</v>
      </c>
      <c r="D57" s="222">
        <v>8</v>
      </c>
      <c r="E57" s="223">
        <v>2018</v>
      </c>
      <c r="F57" s="223">
        <v>2014</v>
      </c>
      <c r="G57" s="223" t="s">
        <v>1899</v>
      </c>
      <c r="H57" s="220" t="s">
        <v>1900</v>
      </c>
      <c r="I57" s="220" t="s">
        <v>1901</v>
      </c>
      <c r="J57" s="220" t="s">
        <v>3</v>
      </c>
      <c r="K57" s="243" t="s">
        <v>57</v>
      </c>
      <c r="L57" s="244">
        <v>76</v>
      </c>
      <c r="M57" s="244">
        <v>21</v>
      </c>
      <c r="N57" s="244">
        <v>21</v>
      </c>
      <c r="O57" s="244">
        <v>0</v>
      </c>
      <c r="P57" s="244">
        <v>55</v>
      </c>
      <c r="Q57" s="205">
        <v>0.27631578947368424</v>
      </c>
      <c r="R57" s="245">
        <v>38</v>
      </c>
      <c r="S57" s="245">
        <v>0</v>
      </c>
      <c r="T57" s="244">
        <v>53</v>
      </c>
      <c r="U57" s="244">
        <v>49</v>
      </c>
      <c r="V57" s="244">
        <v>49</v>
      </c>
      <c r="W57" s="244">
        <v>0</v>
      </c>
      <c r="X57" s="244">
        <v>4</v>
      </c>
      <c r="Y57" s="244">
        <v>49</v>
      </c>
      <c r="Z57" s="244">
        <v>4</v>
      </c>
      <c r="AA57" s="205">
        <v>0.92452830188679247</v>
      </c>
      <c r="AB57" s="205">
        <v>0.92452830188679247</v>
      </c>
      <c r="AC57" s="244">
        <v>62</v>
      </c>
      <c r="AD57" s="244">
        <v>181</v>
      </c>
      <c r="AE57" s="244">
        <v>0</v>
      </c>
      <c r="AF57" s="205">
        <v>2.9193548387096775</v>
      </c>
      <c r="AG57" s="244">
        <v>148</v>
      </c>
      <c r="AH57" s="244">
        <v>188</v>
      </c>
      <c r="AI57" s="244">
        <v>0</v>
      </c>
      <c r="AJ57" s="205">
        <v>1.2702702702702702</v>
      </c>
      <c r="AK57" s="244">
        <v>339</v>
      </c>
      <c r="AL57" s="244">
        <v>439</v>
      </c>
      <c r="AM57" s="244">
        <v>59</v>
      </c>
      <c r="AN57" s="246">
        <v>0.5</v>
      </c>
      <c r="AO57" s="139" t="s">
        <v>1903</v>
      </c>
      <c r="AP57" s="146" t="s">
        <v>1522</v>
      </c>
      <c r="AQ57" s="139" t="s">
        <v>1903</v>
      </c>
      <c r="AR57" s="139" t="s">
        <v>1902</v>
      </c>
    </row>
    <row r="58" spans="1:44" s="139" customFormat="1" ht="12.75" customHeight="1" x14ac:dyDescent="0.2">
      <c r="A58" s="139" t="s">
        <v>5</v>
      </c>
      <c r="B58" s="220" t="s">
        <v>58</v>
      </c>
      <c r="C58" s="221">
        <v>0.625</v>
      </c>
      <c r="D58" s="222">
        <v>8</v>
      </c>
      <c r="E58" s="223">
        <v>2018</v>
      </c>
      <c r="F58" s="223">
        <v>2014</v>
      </c>
      <c r="G58" s="223" t="s">
        <v>1899</v>
      </c>
      <c r="H58" s="220" t="s">
        <v>1900</v>
      </c>
      <c r="I58" s="220" t="s">
        <v>1901</v>
      </c>
      <c r="J58" s="220" t="s">
        <v>3</v>
      </c>
      <c r="K58" s="243" t="s">
        <v>58</v>
      </c>
      <c r="L58" s="244">
        <v>694</v>
      </c>
      <c r="M58" s="244">
        <v>11</v>
      </c>
      <c r="N58" s="244">
        <v>11</v>
      </c>
      <c r="O58" s="244">
        <v>0</v>
      </c>
      <c r="P58" s="244">
        <v>683</v>
      </c>
      <c r="Q58" s="205">
        <v>1.5850144092219021E-2</v>
      </c>
      <c r="R58" s="245">
        <v>347</v>
      </c>
      <c r="S58" s="245">
        <v>0</v>
      </c>
      <c r="T58" s="244">
        <v>413</v>
      </c>
      <c r="U58" s="244">
        <v>20</v>
      </c>
      <c r="V58" s="244">
        <v>0</v>
      </c>
      <c r="W58" s="244">
        <v>20</v>
      </c>
      <c r="X58" s="244">
        <v>393</v>
      </c>
      <c r="Y58" s="244">
        <v>20</v>
      </c>
      <c r="Z58" s="244">
        <v>393</v>
      </c>
      <c r="AA58" s="205">
        <v>4.8426150121065374E-2</v>
      </c>
      <c r="AB58" s="205">
        <v>4.8426150121065374E-2</v>
      </c>
      <c r="AC58" s="244">
        <v>443</v>
      </c>
      <c r="AD58" s="244">
        <v>6</v>
      </c>
      <c r="AE58" s="244">
        <v>437</v>
      </c>
      <c r="AF58" s="205">
        <v>1.3544018058690745E-2</v>
      </c>
      <c r="AG58" s="244">
        <v>1134</v>
      </c>
      <c r="AH58" s="244">
        <v>360</v>
      </c>
      <c r="AI58" s="244">
        <v>774</v>
      </c>
      <c r="AJ58" s="205">
        <v>0.31746031746031744</v>
      </c>
      <c r="AK58" s="244">
        <v>2684</v>
      </c>
      <c r="AL58" s="244">
        <v>397</v>
      </c>
      <c r="AM58" s="244">
        <v>2287</v>
      </c>
      <c r="AN58" s="246">
        <v>0.5</v>
      </c>
      <c r="AO58" s="139" t="s">
        <v>1903</v>
      </c>
      <c r="AP58" s="146" t="s">
        <v>1522</v>
      </c>
      <c r="AQ58" s="139" t="s">
        <v>1903</v>
      </c>
      <c r="AR58" s="139" t="s">
        <v>1903</v>
      </c>
    </row>
    <row r="59" spans="1:44" s="139" customFormat="1" ht="12.75" customHeight="1" x14ac:dyDescent="0.2">
      <c r="A59" s="139" t="s">
        <v>29</v>
      </c>
      <c r="B59" s="220" t="s">
        <v>59</v>
      </c>
      <c r="C59" s="221">
        <v>0.5</v>
      </c>
      <c r="D59" s="222">
        <v>8</v>
      </c>
      <c r="E59" s="223">
        <v>2019</v>
      </c>
      <c r="F59" s="223">
        <v>2015</v>
      </c>
      <c r="G59" s="223">
        <v>2022</v>
      </c>
      <c r="H59" s="220" t="s">
        <v>1904</v>
      </c>
      <c r="I59" s="220" t="s">
        <v>1905</v>
      </c>
      <c r="J59" s="220" t="s">
        <v>8</v>
      </c>
      <c r="K59" s="243" t="s">
        <v>59</v>
      </c>
      <c r="L59" s="244">
        <v>276</v>
      </c>
      <c r="M59" s="244">
        <v>0</v>
      </c>
      <c r="N59" s="244">
        <v>0</v>
      </c>
      <c r="O59" s="244">
        <v>0</v>
      </c>
      <c r="P59" s="244">
        <v>276</v>
      </c>
      <c r="Q59" s="205">
        <v>0</v>
      </c>
      <c r="R59" s="245">
        <v>138</v>
      </c>
      <c r="S59" s="245">
        <v>0</v>
      </c>
      <c r="T59" s="244">
        <v>144</v>
      </c>
      <c r="U59" s="244">
        <v>0</v>
      </c>
      <c r="V59" s="244">
        <v>0</v>
      </c>
      <c r="W59" s="244">
        <v>0</v>
      </c>
      <c r="X59" s="244">
        <v>144</v>
      </c>
      <c r="Y59" s="244">
        <v>0</v>
      </c>
      <c r="Z59" s="244">
        <v>144</v>
      </c>
      <c r="AA59" s="205">
        <v>0</v>
      </c>
      <c r="AB59" s="205">
        <v>0</v>
      </c>
      <c r="AC59" s="244">
        <v>155</v>
      </c>
      <c r="AD59" s="244">
        <v>32</v>
      </c>
      <c r="AE59" s="244">
        <v>123</v>
      </c>
      <c r="AF59" s="205">
        <v>0.20645161290322581</v>
      </c>
      <c r="AG59" s="244">
        <v>288</v>
      </c>
      <c r="AH59" s="244">
        <v>422</v>
      </c>
      <c r="AI59" s="244">
        <v>0</v>
      </c>
      <c r="AJ59" s="205">
        <v>1.4652777777777777</v>
      </c>
      <c r="AK59" s="244">
        <v>863</v>
      </c>
      <c r="AL59" s="244">
        <v>454</v>
      </c>
      <c r="AM59" s="244">
        <v>543</v>
      </c>
      <c r="AN59" s="246">
        <v>0.5</v>
      </c>
      <c r="AO59" s="139" t="s">
        <v>1903</v>
      </c>
      <c r="AP59" s="146" t="s">
        <v>1522</v>
      </c>
      <c r="AQ59" s="139" t="s">
        <v>1903</v>
      </c>
      <c r="AR59" s="139" t="s">
        <v>1902</v>
      </c>
    </row>
    <row r="60" spans="1:44" s="139" customFormat="1" ht="12.75" customHeight="1" x14ac:dyDescent="0.2">
      <c r="A60" s="139" t="s">
        <v>46</v>
      </c>
      <c r="B60" s="220" t="s">
        <v>1037</v>
      </c>
      <c r="C60" s="221">
        <v>0.625</v>
      </c>
      <c r="D60" s="222">
        <v>8</v>
      </c>
      <c r="E60" s="223">
        <v>2018</v>
      </c>
      <c r="F60" s="223">
        <v>2014</v>
      </c>
      <c r="G60" s="223">
        <v>2021</v>
      </c>
      <c r="H60" s="220" t="s">
        <v>1918</v>
      </c>
      <c r="I60" s="220" t="s">
        <v>1919</v>
      </c>
      <c r="J60" s="220" t="s">
        <v>47</v>
      </c>
      <c r="K60" s="243" t="s">
        <v>1037</v>
      </c>
      <c r="L60" s="244">
        <v>682</v>
      </c>
      <c r="M60" s="244">
        <v>0</v>
      </c>
      <c r="N60" s="244">
        <v>0</v>
      </c>
      <c r="O60" s="244">
        <v>0</v>
      </c>
      <c r="P60" s="244">
        <v>682</v>
      </c>
      <c r="Q60" s="205">
        <v>0</v>
      </c>
      <c r="R60" s="245">
        <v>341</v>
      </c>
      <c r="S60" s="245">
        <v>0</v>
      </c>
      <c r="T60" s="244">
        <v>545</v>
      </c>
      <c r="U60" s="244">
        <v>17</v>
      </c>
      <c r="V60" s="244">
        <v>8</v>
      </c>
      <c r="W60" s="244">
        <v>9</v>
      </c>
      <c r="X60" s="244">
        <v>528</v>
      </c>
      <c r="Y60" s="244">
        <v>17</v>
      </c>
      <c r="Z60" s="244">
        <v>528</v>
      </c>
      <c r="AA60" s="205">
        <v>3.1192660550458717E-2</v>
      </c>
      <c r="AB60" s="205">
        <v>3.1192660550458717E-2</v>
      </c>
      <c r="AC60" s="244">
        <v>480</v>
      </c>
      <c r="AD60" s="244">
        <v>105</v>
      </c>
      <c r="AE60" s="244">
        <v>375</v>
      </c>
      <c r="AF60" s="205">
        <v>0.21875</v>
      </c>
      <c r="AG60" s="244">
        <v>1267</v>
      </c>
      <c r="AH60" s="244">
        <v>280</v>
      </c>
      <c r="AI60" s="244">
        <v>987</v>
      </c>
      <c r="AJ60" s="205">
        <v>0.22099447513812154</v>
      </c>
      <c r="AK60" s="244">
        <v>2974</v>
      </c>
      <c r="AL60" s="244">
        <v>402</v>
      </c>
      <c r="AM60" s="244">
        <v>2572</v>
      </c>
      <c r="AN60" s="246">
        <v>0.5</v>
      </c>
      <c r="AO60" s="139" t="s">
        <v>1903</v>
      </c>
      <c r="AP60" s="146" t="s">
        <v>1522</v>
      </c>
      <c r="AQ60" s="139" t="s">
        <v>1903</v>
      </c>
      <c r="AR60" s="139" t="s">
        <v>1903</v>
      </c>
    </row>
    <row r="61" spans="1:44" s="139" customFormat="1" ht="12.75" customHeight="1" x14ac:dyDescent="0.2">
      <c r="A61" s="139" t="s">
        <v>5</v>
      </c>
      <c r="B61" s="220" t="s">
        <v>60</v>
      </c>
      <c r="C61" s="221">
        <v>0.625</v>
      </c>
      <c r="D61" s="222">
        <v>8</v>
      </c>
      <c r="E61" s="223">
        <v>2018</v>
      </c>
      <c r="F61" s="223">
        <v>2014</v>
      </c>
      <c r="G61" s="223" t="s">
        <v>1899</v>
      </c>
      <c r="H61" s="220" t="s">
        <v>1900</v>
      </c>
      <c r="I61" s="220" t="s">
        <v>1901</v>
      </c>
      <c r="J61" s="220" t="s">
        <v>3</v>
      </c>
      <c r="K61" s="243" t="s">
        <v>60</v>
      </c>
      <c r="L61" s="244">
        <v>88</v>
      </c>
      <c r="M61" s="244">
        <v>12</v>
      </c>
      <c r="N61" s="244">
        <v>12</v>
      </c>
      <c r="O61" s="244">
        <v>0</v>
      </c>
      <c r="P61" s="244">
        <v>76</v>
      </c>
      <c r="Q61" s="205">
        <v>0.13636363636363635</v>
      </c>
      <c r="R61" s="245">
        <v>44</v>
      </c>
      <c r="S61" s="245">
        <v>0</v>
      </c>
      <c r="T61" s="244">
        <v>54</v>
      </c>
      <c r="U61" s="244">
        <v>0</v>
      </c>
      <c r="V61" s="244">
        <v>0</v>
      </c>
      <c r="W61" s="244">
        <v>0</v>
      </c>
      <c r="X61" s="244">
        <v>54</v>
      </c>
      <c r="Y61" s="244">
        <v>0</v>
      </c>
      <c r="Z61" s="244">
        <v>54</v>
      </c>
      <c r="AA61" s="205">
        <v>0</v>
      </c>
      <c r="AB61" s="205">
        <v>0</v>
      </c>
      <c r="AC61" s="244">
        <v>57</v>
      </c>
      <c r="AD61" s="244">
        <v>8</v>
      </c>
      <c r="AE61" s="244">
        <v>49</v>
      </c>
      <c r="AF61" s="205">
        <v>0.14035087719298245</v>
      </c>
      <c r="AG61" s="244">
        <v>131</v>
      </c>
      <c r="AH61" s="244">
        <v>169</v>
      </c>
      <c r="AI61" s="244">
        <v>0</v>
      </c>
      <c r="AJ61" s="205">
        <v>1.2900763358778626</v>
      </c>
      <c r="AK61" s="244">
        <v>330</v>
      </c>
      <c r="AL61" s="244">
        <v>189</v>
      </c>
      <c r="AM61" s="244">
        <v>179</v>
      </c>
      <c r="AN61" s="246">
        <v>0.5</v>
      </c>
      <c r="AO61" s="139" t="s">
        <v>1903</v>
      </c>
      <c r="AP61" s="146" t="s">
        <v>1522</v>
      </c>
      <c r="AQ61" s="139" t="s">
        <v>1903</v>
      </c>
      <c r="AR61" s="139" t="s">
        <v>1902</v>
      </c>
    </row>
    <row r="62" spans="1:44" s="139" customFormat="1" ht="12.75" customHeight="1" x14ac:dyDescent="0.2">
      <c r="A62" s="139" t="s">
        <v>1039</v>
      </c>
      <c r="B62" s="220" t="s">
        <v>1038</v>
      </c>
      <c r="C62" s="221">
        <v>1</v>
      </c>
      <c r="D62" s="222">
        <v>5</v>
      </c>
      <c r="E62" s="223">
        <v>2017</v>
      </c>
      <c r="F62" s="223">
        <v>2014</v>
      </c>
      <c r="G62" s="223">
        <v>2018</v>
      </c>
      <c r="H62" s="220" t="s">
        <v>1906</v>
      </c>
      <c r="I62" s="220" t="s">
        <v>1907</v>
      </c>
      <c r="J62" s="220" t="s">
        <v>13</v>
      </c>
      <c r="K62" s="243" t="s">
        <v>1038</v>
      </c>
      <c r="L62" s="244">
        <v>241</v>
      </c>
      <c r="M62" s="244">
        <v>100</v>
      </c>
      <c r="N62" s="244">
        <v>0</v>
      </c>
      <c r="O62" s="244">
        <v>100</v>
      </c>
      <c r="P62" s="244">
        <v>141</v>
      </c>
      <c r="Q62" s="205">
        <v>0.41493775933609961</v>
      </c>
      <c r="R62" s="245">
        <v>241</v>
      </c>
      <c r="S62" s="245">
        <v>0</v>
      </c>
      <c r="T62" s="244">
        <v>175</v>
      </c>
      <c r="U62" s="244">
        <v>91</v>
      </c>
      <c r="V62" s="244">
        <v>0</v>
      </c>
      <c r="W62" s="244">
        <v>91</v>
      </c>
      <c r="X62" s="244">
        <v>84</v>
      </c>
      <c r="Y62" s="244">
        <v>91</v>
      </c>
      <c r="Z62" s="244">
        <v>84</v>
      </c>
      <c r="AA62" s="205">
        <v>0.52</v>
      </c>
      <c r="AB62" s="205">
        <v>0.52</v>
      </c>
      <c r="AC62" s="244">
        <v>192</v>
      </c>
      <c r="AD62" s="244">
        <v>218</v>
      </c>
      <c r="AE62" s="244">
        <v>0</v>
      </c>
      <c r="AF62" s="205">
        <v>1.1354166666666667</v>
      </c>
      <c r="AG62" s="244">
        <v>471</v>
      </c>
      <c r="AH62" s="244">
        <v>232</v>
      </c>
      <c r="AI62" s="244">
        <v>239</v>
      </c>
      <c r="AJ62" s="205">
        <v>0.49256900212314225</v>
      </c>
      <c r="AK62" s="244">
        <v>1079</v>
      </c>
      <c r="AL62" s="244">
        <v>641</v>
      </c>
      <c r="AM62" s="244">
        <v>464</v>
      </c>
      <c r="AN62" s="246">
        <v>1</v>
      </c>
      <c r="AO62" s="139" t="s">
        <v>1903</v>
      </c>
      <c r="AP62" s="146" t="s">
        <v>1522</v>
      </c>
      <c r="AQ62" s="139" t="s">
        <v>1903</v>
      </c>
      <c r="AR62" s="139" t="s">
        <v>1903</v>
      </c>
    </row>
    <row r="63" spans="1:44" s="139" customFormat="1" ht="12.75" customHeight="1" x14ac:dyDescent="0.2">
      <c r="A63" s="139" t="s">
        <v>50</v>
      </c>
      <c r="B63" s="220" t="s">
        <v>1117</v>
      </c>
      <c r="C63" s="221">
        <v>0.625</v>
      </c>
      <c r="D63" s="222">
        <v>8</v>
      </c>
      <c r="E63" s="223">
        <v>2018</v>
      </c>
      <c r="F63" s="223">
        <v>2014</v>
      </c>
      <c r="G63" s="223" t="s">
        <v>1899</v>
      </c>
      <c r="H63" s="220" t="s">
        <v>1900</v>
      </c>
      <c r="I63" s="220" t="s">
        <v>1901</v>
      </c>
      <c r="J63" s="220" t="s">
        <v>3</v>
      </c>
      <c r="K63" s="243" t="s">
        <v>1117</v>
      </c>
      <c r="L63" s="244">
        <v>817</v>
      </c>
      <c r="M63" s="244">
        <v>66</v>
      </c>
      <c r="N63" s="244">
        <v>23</v>
      </c>
      <c r="O63" s="244">
        <v>43</v>
      </c>
      <c r="P63" s="244">
        <v>751</v>
      </c>
      <c r="Q63" s="205">
        <v>8.0783353733170138E-2</v>
      </c>
      <c r="R63" s="245">
        <v>409</v>
      </c>
      <c r="S63" s="245">
        <v>0</v>
      </c>
      <c r="T63" s="244">
        <v>489</v>
      </c>
      <c r="U63" s="244">
        <v>10</v>
      </c>
      <c r="V63" s="244">
        <v>0</v>
      </c>
      <c r="W63" s="244">
        <v>10</v>
      </c>
      <c r="X63" s="244">
        <v>479</v>
      </c>
      <c r="Y63" s="244">
        <v>10</v>
      </c>
      <c r="Z63" s="244">
        <v>479</v>
      </c>
      <c r="AA63" s="205">
        <v>2.0449897750511249E-2</v>
      </c>
      <c r="AB63" s="205">
        <v>2.0449897750511249E-2</v>
      </c>
      <c r="AC63" s="244">
        <v>490</v>
      </c>
      <c r="AD63" s="244">
        <v>64</v>
      </c>
      <c r="AE63" s="244">
        <v>426</v>
      </c>
      <c r="AF63" s="205">
        <v>0.1306122448979592</v>
      </c>
      <c r="AG63" s="244">
        <v>1428</v>
      </c>
      <c r="AH63" s="244">
        <v>0</v>
      </c>
      <c r="AI63" s="244">
        <v>1428</v>
      </c>
      <c r="AJ63" s="205">
        <v>0</v>
      </c>
      <c r="AK63" s="244">
        <v>3224</v>
      </c>
      <c r="AL63" s="244">
        <v>140</v>
      </c>
      <c r="AM63" s="244">
        <v>3084</v>
      </c>
      <c r="AN63" s="246">
        <v>0.5</v>
      </c>
      <c r="AO63" s="139" t="s">
        <v>1903</v>
      </c>
      <c r="AP63" s="146" t="s">
        <v>1522</v>
      </c>
      <c r="AQ63" s="139" t="s">
        <v>1903</v>
      </c>
      <c r="AR63" s="139" t="s">
        <v>1903</v>
      </c>
    </row>
    <row r="64" spans="1:44" s="139" customFormat="1" ht="12.75" customHeight="1" x14ac:dyDescent="0.2">
      <c r="A64" s="139" t="s">
        <v>25</v>
      </c>
      <c r="B64" s="220" t="s">
        <v>1850</v>
      </c>
      <c r="C64" s="221">
        <v>0.375</v>
      </c>
      <c r="D64" s="222">
        <v>8</v>
      </c>
      <c r="E64" s="223">
        <v>2020</v>
      </c>
      <c r="F64" s="223">
        <v>2016</v>
      </c>
      <c r="G64" s="223" t="s">
        <v>1908</v>
      </c>
      <c r="H64" s="220" t="s">
        <v>1909</v>
      </c>
      <c r="I64" s="220" t="s">
        <v>1910</v>
      </c>
      <c r="J64" s="220" t="s">
        <v>26</v>
      </c>
      <c r="K64" s="243" t="s">
        <v>1850</v>
      </c>
      <c r="L64" s="244">
        <v>254</v>
      </c>
      <c r="M64" s="244">
        <v>0</v>
      </c>
      <c r="N64" s="244">
        <v>0</v>
      </c>
      <c r="O64" s="244">
        <v>0</v>
      </c>
      <c r="P64" s="244">
        <v>254</v>
      </c>
      <c r="Q64" s="205">
        <v>0</v>
      </c>
      <c r="R64" s="245">
        <v>95</v>
      </c>
      <c r="S64" s="245">
        <v>0</v>
      </c>
      <c r="T64" s="244">
        <v>131</v>
      </c>
      <c r="U64" s="244">
        <v>0</v>
      </c>
      <c r="V64" s="244">
        <v>0</v>
      </c>
      <c r="W64" s="244">
        <v>0</v>
      </c>
      <c r="X64" s="244">
        <v>131</v>
      </c>
      <c r="Y64" s="244">
        <v>0</v>
      </c>
      <c r="Z64" s="244">
        <v>131</v>
      </c>
      <c r="AA64" s="205">
        <v>0</v>
      </c>
      <c r="AB64" s="205">
        <v>0</v>
      </c>
      <c r="AC64" s="244">
        <v>155</v>
      </c>
      <c r="AD64" s="244">
        <v>0</v>
      </c>
      <c r="AE64" s="244">
        <v>155</v>
      </c>
      <c r="AF64" s="205">
        <v>0</v>
      </c>
      <c r="AG64" s="244">
        <v>726</v>
      </c>
      <c r="AH64" s="244">
        <v>0</v>
      </c>
      <c r="AI64" s="244">
        <v>726</v>
      </c>
      <c r="AJ64" s="205">
        <v>0</v>
      </c>
      <c r="AK64" s="244">
        <v>1266</v>
      </c>
      <c r="AL64" s="244">
        <v>0</v>
      </c>
      <c r="AM64" s="244">
        <v>1266</v>
      </c>
      <c r="AN64" s="246">
        <v>0.375</v>
      </c>
      <c r="AO64" s="139" t="s">
        <v>1903</v>
      </c>
      <c r="AP64" s="146" t="s">
        <v>1891</v>
      </c>
      <c r="AQ64" s="139" t="s">
        <v>1903</v>
      </c>
      <c r="AR64" s="139" t="s">
        <v>1903</v>
      </c>
    </row>
    <row r="65" spans="1:44" s="139" customFormat="1" ht="12.75" customHeight="1" x14ac:dyDescent="0.2">
      <c r="A65" s="139" t="s">
        <v>35</v>
      </c>
      <c r="B65" s="220" t="s">
        <v>1040</v>
      </c>
      <c r="C65" s="221">
        <v>0.625</v>
      </c>
      <c r="D65" s="222">
        <v>8</v>
      </c>
      <c r="E65" s="223">
        <v>2018</v>
      </c>
      <c r="F65" s="223">
        <v>2014</v>
      </c>
      <c r="G65" s="223" t="s">
        <v>1899</v>
      </c>
      <c r="H65" s="220" t="s">
        <v>1900</v>
      </c>
      <c r="I65" s="220" t="s">
        <v>1901</v>
      </c>
      <c r="J65" s="220" t="s">
        <v>3</v>
      </c>
      <c r="K65" s="243" t="s">
        <v>1040</v>
      </c>
      <c r="L65" s="244">
        <v>543</v>
      </c>
      <c r="M65" s="244">
        <v>0</v>
      </c>
      <c r="N65" s="244">
        <v>0</v>
      </c>
      <c r="O65" s="244">
        <v>0</v>
      </c>
      <c r="P65" s="244">
        <v>543</v>
      </c>
      <c r="Q65" s="205">
        <v>0</v>
      </c>
      <c r="R65" s="245">
        <v>272</v>
      </c>
      <c r="S65" s="245">
        <v>0</v>
      </c>
      <c r="T65" s="244">
        <v>383</v>
      </c>
      <c r="U65" s="244">
        <v>0</v>
      </c>
      <c r="V65" s="244">
        <v>0</v>
      </c>
      <c r="W65" s="244">
        <v>0</v>
      </c>
      <c r="X65" s="244">
        <v>383</v>
      </c>
      <c r="Y65" s="244">
        <v>0</v>
      </c>
      <c r="Z65" s="244">
        <v>383</v>
      </c>
      <c r="AA65" s="205">
        <v>0</v>
      </c>
      <c r="AB65" s="205">
        <v>0</v>
      </c>
      <c r="AC65" s="244">
        <v>433</v>
      </c>
      <c r="AD65" s="244">
        <v>0</v>
      </c>
      <c r="AE65" s="244">
        <v>433</v>
      </c>
      <c r="AF65" s="205">
        <v>0</v>
      </c>
      <c r="AG65" s="244">
        <v>982</v>
      </c>
      <c r="AH65" s="244">
        <v>359</v>
      </c>
      <c r="AI65" s="244">
        <v>623</v>
      </c>
      <c r="AJ65" s="205">
        <v>0.36558044806517309</v>
      </c>
      <c r="AK65" s="244">
        <v>2341</v>
      </c>
      <c r="AL65" s="244">
        <v>359</v>
      </c>
      <c r="AM65" s="244">
        <v>1982</v>
      </c>
      <c r="AN65" s="246">
        <v>0.5</v>
      </c>
      <c r="AO65" s="139" t="s">
        <v>1903</v>
      </c>
      <c r="AP65" s="146" t="s">
        <v>1522</v>
      </c>
      <c r="AQ65" s="139" t="s">
        <v>1903</v>
      </c>
      <c r="AR65" s="139" t="s">
        <v>1903</v>
      </c>
    </row>
    <row r="66" spans="1:44" s="139" customFormat="1" ht="12.75" customHeight="1" x14ac:dyDescent="0.2">
      <c r="A66" s="139" t="s">
        <v>50</v>
      </c>
      <c r="B66" s="220" t="s">
        <v>1041</v>
      </c>
      <c r="C66" s="221">
        <v>0.625</v>
      </c>
      <c r="D66" s="222">
        <v>8</v>
      </c>
      <c r="E66" s="223">
        <v>2018</v>
      </c>
      <c r="F66" s="223">
        <v>2014</v>
      </c>
      <c r="G66" s="223" t="s">
        <v>1899</v>
      </c>
      <c r="H66" s="220" t="s">
        <v>1900</v>
      </c>
      <c r="I66" s="220" t="s">
        <v>1901</v>
      </c>
      <c r="J66" s="220" t="s">
        <v>3</v>
      </c>
      <c r="K66" s="243" t="s">
        <v>1041</v>
      </c>
      <c r="L66" s="244">
        <v>37</v>
      </c>
      <c r="M66" s="244">
        <v>0</v>
      </c>
      <c r="N66" s="244">
        <v>0</v>
      </c>
      <c r="O66" s="244">
        <v>0</v>
      </c>
      <c r="P66" s="244">
        <v>37</v>
      </c>
      <c r="Q66" s="205">
        <v>0</v>
      </c>
      <c r="R66" s="245">
        <v>19</v>
      </c>
      <c r="S66" s="245">
        <v>0</v>
      </c>
      <c r="T66" s="244">
        <v>22</v>
      </c>
      <c r="U66" s="244">
        <v>0</v>
      </c>
      <c r="V66" s="244">
        <v>0</v>
      </c>
      <c r="W66" s="244">
        <v>0</v>
      </c>
      <c r="X66" s="244">
        <v>22</v>
      </c>
      <c r="Y66" s="244">
        <v>0</v>
      </c>
      <c r="Z66" s="244">
        <v>22</v>
      </c>
      <c r="AA66" s="205">
        <v>0</v>
      </c>
      <c r="AB66" s="205">
        <v>0</v>
      </c>
      <c r="AC66" s="244">
        <v>22</v>
      </c>
      <c r="AD66" s="244">
        <v>0</v>
      </c>
      <c r="AE66" s="244">
        <v>22</v>
      </c>
      <c r="AF66" s="205">
        <v>0</v>
      </c>
      <c r="AG66" s="244">
        <v>63</v>
      </c>
      <c r="AH66" s="244">
        <v>0</v>
      </c>
      <c r="AI66" s="244">
        <v>63</v>
      </c>
      <c r="AJ66" s="205">
        <v>0</v>
      </c>
      <c r="AK66" s="244">
        <v>144</v>
      </c>
      <c r="AL66" s="244">
        <v>0</v>
      </c>
      <c r="AM66" s="244">
        <v>144</v>
      </c>
      <c r="AN66" s="246">
        <v>0.5</v>
      </c>
      <c r="AO66" s="139" t="s">
        <v>1903</v>
      </c>
      <c r="AP66" s="146" t="s">
        <v>1891</v>
      </c>
      <c r="AQ66" s="139" t="s">
        <v>1903</v>
      </c>
      <c r="AR66" s="139" t="s">
        <v>1903</v>
      </c>
    </row>
    <row r="67" spans="1:44" s="139" customFormat="1" ht="12.75" customHeight="1" x14ac:dyDescent="0.2">
      <c r="A67" s="139" t="s">
        <v>16</v>
      </c>
      <c r="B67" s="220" t="s">
        <v>1003</v>
      </c>
      <c r="C67" s="221">
        <v>0.5</v>
      </c>
      <c r="D67" s="222">
        <v>8</v>
      </c>
      <c r="E67" s="223">
        <v>2019</v>
      </c>
      <c r="F67" s="223">
        <v>2015</v>
      </c>
      <c r="G67" s="223">
        <v>2022</v>
      </c>
      <c r="H67" s="220" t="s">
        <v>1904</v>
      </c>
      <c r="I67" s="220" t="s">
        <v>1905</v>
      </c>
      <c r="J67" s="220" t="s">
        <v>8</v>
      </c>
      <c r="K67" s="243" t="s">
        <v>1003</v>
      </c>
      <c r="L67" s="244">
        <v>6</v>
      </c>
      <c r="M67" s="244">
        <v>23</v>
      </c>
      <c r="N67" s="244">
        <v>23</v>
      </c>
      <c r="O67" s="244">
        <v>0</v>
      </c>
      <c r="P67" s="244">
        <v>0</v>
      </c>
      <c r="Q67" s="205">
        <v>3.8333333333333335</v>
      </c>
      <c r="R67" s="245">
        <v>3</v>
      </c>
      <c r="S67" s="245">
        <v>20</v>
      </c>
      <c r="T67" s="244">
        <v>2</v>
      </c>
      <c r="U67" s="244">
        <v>7</v>
      </c>
      <c r="V67" s="244">
        <v>6</v>
      </c>
      <c r="W67" s="244">
        <v>1</v>
      </c>
      <c r="X67" s="244">
        <v>0</v>
      </c>
      <c r="Y67" s="244">
        <v>27</v>
      </c>
      <c r="Z67" s="244">
        <v>0</v>
      </c>
      <c r="AA67" s="205">
        <v>3.5</v>
      </c>
      <c r="AB67" s="205">
        <v>13.5</v>
      </c>
      <c r="AC67" s="244">
        <v>4</v>
      </c>
      <c r="AD67" s="244">
        <v>7</v>
      </c>
      <c r="AE67" s="244">
        <v>0</v>
      </c>
      <c r="AF67" s="205">
        <v>1.75</v>
      </c>
      <c r="AG67" s="244">
        <v>15</v>
      </c>
      <c r="AH67" s="244">
        <v>36</v>
      </c>
      <c r="AI67" s="244">
        <v>0</v>
      </c>
      <c r="AJ67" s="205">
        <v>2.4</v>
      </c>
      <c r="AK67" s="244">
        <v>27</v>
      </c>
      <c r="AL67" s="244">
        <v>73</v>
      </c>
      <c r="AM67" s="244">
        <v>0</v>
      </c>
      <c r="AN67" s="246">
        <v>0.5</v>
      </c>
      <c r="AO67" s="139" t="s">
        <v>1902</v>
      </c>
      <c r="AP67" s="146" t="s">
        <v>1522</v>
      </c>
      <c r="AQ67" s="139" t="s">
        <v>1902</v>
      </c>
      <c r="AR67" s="139" t="s">
        <v>1903</v>
      </c>
    </row>
    <row r="68" spans="1:44" s="139" customFormat="1" ht="12.75" customHeight="1" x14ac:dyDescent="0.2">
      <c r="A68" s="139" t="s">
        <v>61</v>
      </c>
      <c r="B68" s="220" t="s">
        <v>940</v>
      </c>
      <c r="C68" s="221">
        <v>0.625</v>
      </c>
      <c r="D68" s="222">
        <v>8</v>
      </c>
      <c r="E68" s="223">
        <v>2018</v>
      </c>
      <c r="F68" s="223">
        <v>2014</v>
      </c>
      <c r="G68" s="223" t="s">
        <v>1899</v>
      </c>
      <c r="H68" s="220" t="s">
        <v>1900</v>
      </c>
      <c r="I68" s="220" t="s">
        <v>1901</v>
      </c>
      <c r="J68" s="220" t="s">
        <v>3</v>
      </c>
      <c r="K68" s="243" t="s">
        <v>940</v>
      </c>
      <c r="L68" s="244">
        <v>539</v>
      </c>
      <c r="M68" s="244">
        <v>127</v>
      </c>
      <c r="N68" s="244">
        <v>127</v>
      </c>
      <c r="O68" s="244">
        <v>0</v>
      </c>
      <c r="P68" s="244">
        <v>412</v>
      </c>
      <c r="Q68" s="205">
        <v>0.23562152133580705</v>
      </c>
      <c r="R68" s="245">
        <v>270</v>
      </c>
      <c r="S68" s="245">
        <v>0</v>
      </c>
      <c r="T68" s="244">
        <v>366</v>
      </c>
      <c r="U68" s="244">
        <v>105</v>
      </c>
      <c r="V68" s="244">
        <v>105</v>
      </c>
      <c r="W68" s="244">
        <v>0</v>
      </c>
      <c r="X68" s="244">
        <v>261</v>
      </c>
      <c r="Y68" s="244">
        <v>105</v>
      </c>
      <c r="Z68" s="244">
        <v>261</v>
      </c>
      <c r="AA68" s="205">
        <v>0.28688524590163933</v>
      </c>
      <c r="AB68" s="205">
        <v>0.28688524590163933</v>
      </c>
      <c r="AC68" s="244">
        <v>411</v>
      </c>
      <c r="AD68" s="244">
        <v>844</v>
      </c>
      <c r="AE68" s="244">
        <v>0</v>
      </c>
      <c r="AF68" s="205">
        <v>2.05352798053528</v>
      </c>
      <c r="AG68" s="244">
        <v>908</v>
      </c>
      <c r="AH68" s="244">
        <v>755</v>
      </c>
      <c r="AI68" s="244">
        <v>153</v>
      </c>
      <c r="AJ68" s="205">
        <v>0.83149779735682816</v>
      </c>
      <c r="AK68" s="244">
        <v>2224</v>
      </c>
      <c r="AL68" s="244">
        <v>1831</v>
      </c>
      <c r="AM68" s="244">
        <v>826</v>
      </c>
      <c r="AN68" s="246">
        <v>0.5</v>
      </c>
      <c r="AO68" s="139" t="s">
        <v>1903</v>
      </c>
      <c r="AP68" s="146" t="s">
        <v>1522</v>
      </c>
      <c r="AQ68" s="139" t="s">
        <v>1903</v>
      </c>
      <c r="AR68" s="139" t="s">
        <v>1902</v>
      </c>
    </row>
    <row r="69" spans="1:44" s="139" customFormat="1" ht="12.75" customHeight="1" x14ac:dyDescent="0.2">
      <c r="A69" s="139" t="s">
        <v>62</v>
      </c>
      <c r="B69" s="220" t="s">
        <v>941</v>
      </c>
      <c r="C69" s="221">
        <v>0.5</v>
      </c>
      <c r="D69" s="222">
        <v>8</v>
      </c>
      <c r="E69" s="223">
        <v>2019</v>
      </c>
      <c r="F69" s="223">
        <v>2015</v>
      </c>
      <c r="G69" s="223">
        <v>2022</v>
      </c>
      <c r="H69" s="220" t="s">
        <v>1904</v>
      </c>
      <c r="I69" s="220" t="s">
        <v>1905</v>
      </c>
      <c r="J69" s="220" t="s">
        <v>8</v>
      </c>
      <c r="K69" s="243" t="s">
        <v>941</v>
      </c>
      <c r="L69" s="244">
        <v>253</v>
      </c>
      <c r="M69" s="244">
        <v>11</v>
      </c>
      <c r="N69" s="244">
        <v>11</v>
      </c>
      <c r="O69" s="244">
        <v>0</v>
      </c>
      <c r="P69" s="244">
        <v>242</v>
      </c>
      <c r="Q69" s="205">
        <v>4.3478260869565216E-2</v>
      </c>
      <c r="R69" s="245">
        <v>127</v>
      </c>
      <c r="S69" s="245">
        <v>0</v>
      </c>
      <c r="T69" s="244">
        <v>138</v>
      </c>
      <c r="U69" s="244">
        <v>4</v>
      </c>
      <c r="V69" s="244">
        <v>4</v>
      </c>
      <c r="W69" s="244">
        <v>0</v>
      </c>
      <c r="X69" s="244">
        <v>134</v>
      </c>
      <c r="Y69" s="244">
        <v>4</v>
      </c>
      <c r="Z69" s="244">
        <v>134</v>
      </c>
      <c r="AA69" s="205">
        <v>2.8985507246376812E-2</v>
      </c>
      <c r="AB69" s="205">
        <v>2.8985507246376812E-2</v>
      </c>
      <c r="AC69" s="244">
        <v>151</v>
      </c>
      <c r="AD69" s="244">
        <v>16</v>
      </c>
      <c r="AE69" s="244">
        <v>135</v>
      </c>
      <c r="AF69" s="205">
        <v>0.10596026490066225</v>
      </c>
      <c r="AG69" s="244">
        <v>391</v>
      </c>
      <c r="AH69" s="244">
        <v>371</v>
      </c>
      <c r="AI69" s="244">
        <v>20</v>
      </c>
      <c r="AJ69" s="205">
        <v>0.94884910485933505</v>
      </c>
      <c r="AK69" s="244">
        <v>933</v>
      </c>
      <c r="AL69" s="244">
        <v>402</v>
      </c>
      <c r="AM69" s="244">
        <v>531</v>
      </c>
      <c r="AN69" s="246">
        <v>0.5</v>
      </c>
      <c r="AO69" s="139" t="s">
        <v>1903</v>
      </c>
      <c r="AP69" s="146" t="s">
        <v>1522</v>
      </c>
      <c r="AQ69" s="139" t="s">
        <v>1903</v>
      </c>
      <c r="AR69" s="139" t="s">
        <v>1902</v>
      </c>
    </row>
    <row r="70" spans="1:44" s="139" customFormat="1" ht="12.75" customHeight="1" x14ac:dyDescent="0.2">
      <c r="A70" s="139" t="s">
        <v>35</v>
      </c>
      <c r="B70" s="220" t="s">
        <v>1500</v>
      </c>
      <c r="C70" s="221">
        <v>0.625</v>
      </c>
      <c r="D70" s="222">
        <v>8</v>
      </c>
      <c r="E70" s="223">
        <v>2018</v>
      </c>
      <c r="F70" s="223">
        <v>2014</v>
      </c>
      <c r="G70" s="223" t="s">
        <v>1899</v>
      </c>
      <c r="H70" s="220" t="s">
        <v>1900</v>
      </c>
      <c r="I70" s="220" t="s">
        <v>1901</v>
      </c>
      <c r="J70" s="220" t="s">
        <v>3</v>
      </c>
      <c r="K70" s="243" t="s">
        <v>1500</v>
      </c>
      <c r="L70" s="244">
        <v>21</v>
      </c>
      <c r="M70" s="244">
        <v>0</v>
      </c>
      <c r="N70" s="244">
        <v>0</v>
      </c>
      <c r="O70" s="244">
        <v>0</v>
      </c>
      <c r="P70" s="244">
        <v>21</v>
      </c>
      <c r="Q70" s="205">
        <v>0</v>
      </c>
      <c r="R70" s="245">
        <v>11</v>
      </c>
      <c r="S70" s="245">
        <v>0</v>
      </c>
      <c r="T70" s="244">
        <v>14</v>
      </c>
      <c r="U70" s="244">
        <v>0</v>
      </c>
      <c r="V70" s="244">
        <v>0</v>
      </c>
      <c r="W70" s="244">
        <v>0</v>
      </c>
      <c r="X70" s="244">
        <v>14</v>
      </c>
      <c r="Y70" s="244">
        <v>0</v>
      </c>
      <c r="Z70" s="244">
        <v>14</v>
      </c>
      <c r="AA70" s="205">
        <v>0</v>
      </c>
      <c r="AB70" s="205">
        <v>0</v>
      </c>
      <c r="AC70" s="244">
        <v>16</v>
      </c>
      <c r="AD70" s="244">
        <v>10</v>
      </c>
      <c r="AE70" s="244">
        <v>6</v>
      </c>
      <c r="AF70" s="205">
        <v>0.625</v>
      </c>
      <c r="AG70" s="244">
        <v>32</v>
      </c>
      <c r="AH70" s="244">
        <v>18</v>
      </c>
      <c r="AI70" s="244">
        <v>14</v>
      </c>
      <c r="AJ70" s="205">
        <v>0.5625</v>
      </c>
      <c r="AK70" s="244">
        <v>83</v>
      </c>
      <c r="AL70" s="244">
        <v>28</v>
      </c>
      <c r="AM70" s="244">
        <v>55</v>
      </c>
      <c r="AN70" s="246">
        <v>0.5</v>
      </c>
      <c r="AO70" s="139" t="s">
        <v>1903</v>
      </c>
      <c r="AP70" s="146" t="s">
        <v>1535</v>
      </c>
      <c r="AQ70" s="139" t="s">
        <v>1903</v>
      </c>
      <c r="AR70" s="139" t="s">
        <v>1902</v>
      </c>
    </row>
    <row r="71" spans="1:44" s="139" customFormat="1" ht="12.75" customHeight="1" x14ac:dyDescent="0.2">
      <c r="A71" s="139" t="s">
        <v>64</v>
      </c>
      <c r="B71" s="220" t="s">
        <v>63</v>
      </c>
      <c r="C71" s="221">
        <v>0.375</v>
      </c>
      <c r="D71" s="222">
        <v>8</v>
      </c>
      <c r="E71" s="223">
        <v>2020</v>
      </c>
      <c r="F71" s="223">
        <v>2016</v>
      </c>
      <c r="G71" s="223" t="s">
        <v>1908</v>
      </c>
      <c r="H71" s="220" t="s">
        <v>1909</v>
      </c>
      <c r="I71" s="220" t="s">
        <v>1910</v>
      </c>
      <c r="J71" s="220" t="s">
        <v>26</v>
      </c>
      <c r="K71" s="243" t="s">
        <v>63</v>
      </c>
      <c r="L71" s="244">
        <v>34</v>
      </c>
      <c r="M71" s="244">
        <v>0</v>
      </c>
      <c r="N71" s="244">
        <v>0</v>
      </c>
      <c r="O71" s="244">
        <v>0</v>
      </c>
      <c r="P71" s="244">
        <v>34</v>
      </c>
      <c r="Q71" s="205">
        <v>0</v>
      </c>
      <c r="R71" s="245">
        <v>13</v>
      </c>
      <c r="S71" s="245">
        <v>0</v>
      </c>
      <c r="T71" s="244">
        <v>23</v>
      </c>
      <c r="U71" s="244">
        <v>0</v>
      </c>
      <c r="V71" s="244">
        <v>0</v>
      </c>
      <c r="W71" s="244">
        <v>0</v>
      </c>
      <c r="X71" s="244">
        <v>23</v>
      </c>
      <c r="Y71" s="244">
        <v>0</v>
      </c>
      <c r="Z71" s="244">
        <v>23</v>
      </c>
      <c r="AA71" s="205">
        <v>0</v>
      </c>
      <c r="AB71" s="205">
        <v>0</v>
      </c>
      <c r="AC71" s="244">
        <v>26</v>
      </c>
      <c r="AD71" s="244">
        <v>1</v>
      </c>
      <c r="AE71" s="244">
        <v>25</v>
      </c>
      <c r="AF71" s="205">
        <v>3.8461538461538464E-2</v>
      </c>
      <c r="AG71" s="244">
        <v>60</v>
      </c>
      <c r="AH71" s="244">
        <v>23</v>
      </c>
      <c r="AI71" s="244">
        <v>37</v>
      </c>
      <c r="AJ71" s="205">
        <v>0.38333333333333336</v>
      </c>
      <c r="AK71" s="244">
        <v>143</v>
      </c>
      <c r="AL71" s="244">
        <v>24</v>
      </c>
      <c r="AM71" s="244">
        <v>119</v>
      </c>
      <c r="AN71" s="246">
        <v>0.375</v>
      </c>
      <c r="AO71" s="139" t="s">
        <v>1903</v>
      </c>
      <c r="AP71" s="146" t="s">
        <v>1522</v>
      </c>
      <c r="AQ71" s="139" t="s">
        <v>1903</v>
      </c>
      <c r="AR71" s="139" t="s">
        <v>1902</v>
      </c>
    </row>
    <row r="72" spans="1:44" s="139" customFormat="1" ht="12.75" customHeight="1" x14ac:dyDescent="0.2">
      <c r="A72" s="139" t="s">
        <v>66</v>
      </c>
      <c r="B72" s="220" t="s">
        <v>65</v>
      </c>
      <c r="C72" s="221">
        <v>0.75</v>
      </c>
      <c r="D72" s="222">
        <v>8</v>
      </c>
      <c r="E72" s="223">
        <v>2017</v>
      </c>
      <c r="F72" s="223">
        <v>2013</v>
      </c>
      <c r="G72" s="223">
        <v>2020</v>
      </c>
      <c r="H72" s="220" t="s">
        <v>1922</v>
      </c>
      <c r="I72" s="220" t="s">
        <v>1923</v>
      </c>
      <c r="J72" s="220" t="s">
        <v>67</v>
      </c>
      <c r="K72" s="243" t="s">
        <v>65</v>
      </c>
      <c r="L72" s="244">
        <v>912</v>
      </c>
      <c r="M72" s="244">
        <v>42</v>
      </c>
      <c r="N72" s="244">
        <v>42</v>
      </c>
      <c r="O72" s="244">
        <v>0</v>
      </c>
      <c r="P72" s="244">
        <v>870</v>
      </c>
      <c r="Q72" s="205">
        <v>4.6052631578947366E-2</v>
      </c>
      <c r="R72" s="245">
        <v>456</v>
      </c>
      <c r="S72" s="245">
        <v>0</v>
      </c>
      <c r="T72" s="244">
        <v>693</v>
      </c>
      <c r="U72" s="244">
        <v>223</v>
      </c>
      <c r="V72" s="244">
        <v>219</v>
      </c>
      <c r="W72" s="244">
        <v>4</v>
      </c>
      <c r="X72" s="244">
        <v>470</v>
      </c>
      <c r="Y72" s="244">
        <v>223</v>
      </c>
      <c r="Z72" s="244">
        <v>470</v>
      </c>
      <c r="AA72" s="205">
        <v>0.32178932178932179</v>
      </c>
      <c r="AB72" s="205">
        <v>0.32178932178932179</v>
      </c>
      <c r="AC72" s="244">
        <v>1062</v>
      </c>
      <c r="AD72" s="244">
        <v>257</v>
      </c>
      <c r="AE72" s="244">
        <v>805</v>
      </c>
      <c r="AF72" s="205">
        <v>0.24199623352165725</v>
      </c>
      <c r="AG72" s="244">
        <v>2332</v>
      </c>
      <c r="AH72" s="244">
        <v>2816</v>
      </c>
      <c r="AI72" s="244">
        <v>0</v>
      </c>
      <c r="AJ72" s="205">
        <v>1.2075471698113207</v>
      </c>
      <c r="AK72" s="244">
        <v>4999</v>
      </c>
      <c r="AL72" s="244">
        <v>3338</v>
      </c>
      <c r="AM72" s="244">
        <v>2145</v>
      </c>
      <c r="AN72" s="246">
        <v>0.5</v>
      </c>
      <c r="AO72" s="139" t="s">
        <v>1903</v>
      </c>
      <c r="AP72" s="146" t="s">
        <v>1522</v>
      </c>
      <c r="AQ72" s="139" t="s">
        <v>1903</v>
      </c>
      <c r="AR72" s="139" t="s">
        <v>1902</v>
      </c>
    </row>
    <row r="73" spans="1:44" s="139" customFormat="1" ht="12.75" customHeight="1" x14ac:dyDescent="0.2">
      <c r="A73" s="139" t="s">
        <v>68</v>
      </c>
      <c r="B73" s="220" t="s">
        <v>1851</v>
      </c>
      <c r="C73" s="221">
        <v>0.375</v>
      </c>
      <c r="D73" s="222">
        <v>8</v>
      </c>
      <c r="E73" s="223">
        <v>2020</v>
      </c>
      <c r="F73" s="223">
        <v>2016</v>
      </c>
      <c r="G73" s="223" t="s">
        <v>1908</v>
      </c>
      <c r="H73" s="220" t="s">
        <v>1909</v>
      </c>
      <c r="I73" s="220" t="s">
        <v>1910</v>
      </c>
      <c r="J73" s="220" t="s">
        <v>26</v>
      </c>
      <c r="K73" s="243" t="s">
        <v>1851</v>
      </c>
      <c r="L73" s="244">
        <v>7</v>
      </c>
      <c r="M73" s="244">
        <v>0</v>
      </c>
      <c r="N73" s="244">
        <v>0</v>
      </c>
      <c r="O73" s="244">
        <v>0</v>
      </c>
      <c r="P73" s="244">
        <v>7</v>
      </c>
      <c r="Q73" s="205">
        <v>0</v>
      </c>
      <c r="R73" s="245">
        <v>3</v>
      </c>
      <c r="S73" s="245">
        <v>0</v>
      </c>
      <c r="T73" s="244">
        <v>5</v>
      </c>
      <c r="U73" s="244">
        <v>0</v>
      </c>
      <c r="V73" s="244">
        <v>0</v>
      </c>
      <c r="W73" s="244">
        <v>0</v>
      </c>
      <c r="X73" s="244">
        <v>5</v>
      </c>
      <c r="Y73" s="244">
        <v>0</v>
      </c>
      <c r="Z73" s="244">
        <v>5</v>
      </c>
      <c r="AA73" s="205">
        <v>0</v>
      </c>
      <c r="AB73" s="205">
        <v>0</v>
      </c>
      <c r="AC73" s="244">
        <v>6</v>
      </c>
      <c r="AD73" s="244">
        <v>0</v>
      </c>
      <c r="AE73" s="244">
        <v>6</v>
      </c>
      <c r="AF73" s="205">
        <v>0</v>
      </c>
      <c r="AG73" s="244">
        <v>13</v>
      </c>
      <c r="AH73" s="244">
        <v>0</v>
      </c>
      <c r="AI73" s="244">
        <v>13</v>
      </c>
      <c r="AJ73" s="205">
        <v>0</v>
      </c>
      <c r="AK73" s="244">
        <v>31</v>
      </c>
      <c r="AL73" s="244">
        <v>0</v>
      </c>
      <c r="AM73" s="244">
        <v>31</v>
      </c>
      <c r="AN73" s="246">
        <v>0.375</v>
      </c>
      <c r="AO73" s="139" t="s">
        <v>1903</v>
      </c>
      <c r="AP73" s="146" t="s">
        <v>1535</v>
      </c>
      <c r="AQ73" s="139" t="s">
        <v>1903</v>
      </c>
      <c r="AR73" s="139" t="s">
        <v>1903</v>
      </c>
    </row>
    <row r="74" spans="1:44" s="139" customFormat="1" ht="12.75" customHeight="1" x14ac:dyDescent="0.2">
      <c r="A74" s="139" t="s">
        <v>55</v>
      </c>
      <c r="B74" s="220" t="s">
        <v>69</v>
      </c>
      <c r="C74" s="221">
        <v>0.5</v>
      </c>
      <c r="D74" s="222">
        <v>8</v>
      </c>
      <c r="E74" s="223">
        <v>2019</v>
      </c>
      <c r="F74" s="223">
        <v>2015</v>
      </c>
      <c r="G74" s="223">
        <v>2022</v>
      </c>
      <c r="H74" s="220" t="s">
        <v>1920</v>
      </c>
      <c r="I74" s="220" t="s">
        <v>1921</v>
      </c>
      <c r="J74" s="220" t="s">
        <v>56</v>
      </c>
      <c r="K74" s="243" t="s">
        <v>69</v>
      </c>
      <c r="L74" s="244">
        <v>39</v>
      </c>
      <c r="M74" s="244">
        <v>33</v>
      </c>
      <c r="N74" s="244">
        <v>33</v>
      </c>
      <c r="O74" s="244">
        <v>0</v>
      </c>
      <c r="P74" s="244">
        <v>6</v>
      </c>
      <c r="Q74" s="205">
        <v>0.84615384615384615</v>
      </c>
      <c r="R74" s="245">
        <v>20</v>
      </c>
      <c r="S74" s="245">
        <v>13</v>
      </c>
      <c r="T74" s="244">
        <v>26</v>
      </c>
      <c r="U74" s="244">
        <v>12</v>
      </c>
      <c r="V74" s="244">
        <v>12</v>
      </c>
      <c r="W74" s="244">
        <v>0</v>
      </c>
      <c r="X74" s="244">
        <v>14</v>
      </c>
      <c r="Y74" s="244">
        <v>25</v>
      </c>
      <c r="Z74" s="244">
        <v>1</v>
      </c>
      <c r="AA74" s="205">
        <v>0.46153846153846156</v>
      </c>
      <c r="AB74" s="205">
        <v>0.96153846153846156</v>
      </c>
      <c r="AC74" s="244">
        <v>34</v>
      </c>
      <c r="AD74" s="244">
        <v>0</v>
      </c>
      <c r="AE74" s="244">
        <v>34</v>
      </c>
      <c r="AF74" s="205">
        <v>0</v>
      </c>
      <c r="AG74" s="244">
        <v>64</v>
      </c>
      <c r="AH74" s="244">
        <v>56</v>
      </c>
      <c r="AI74" s="244">
        <v>8</v>
      </c>
      <c r="AJ74" s="205">
        <v>0.875</v>
      </c>
      <c r="AK74" s="244">
        <v>163</v>
      </c>
      <c r="AL74" s="244">
        <v>101</v>
      </c>
      <c r="AM74" s="244">
        <v>62</v>
      </c>
      <c r="AN74" s="246">
        <v>0.5</v>
      </c>
      <c r="AO74" s="139" t="s">
        <v>1902</v>
      </c>
      <c r="AP74" s="146" t="s">
        <v>1522</v>
      </c>
      <c r="AQ74" s="139" t="s">
        <v>1902</v>
      </c>
      <c r="AR74" s="139" t="s">
        <v>1903</v>
      </c>
    </row>
    <row r="75" spans="1:44" s="139" customFormat="1" ht="12.75" customHeight="1" x14ac:dyDescent="0.2">
      <c r="A75" s="139" t="s">
        <v>5</v>
      </c>
      <c r="B75" s="220" t="s">
        <v>70</v>
      </c>
      <c r="C75" s="221">
        <v>0.625</v>
      </c>
      <c r="D75" s="222">
        <v>8</v>
      </c>
      <c r="E75" s="223">
        <v>2018</v>
      </c>
      <c r="F75" s="223">
        <v>2014</v>
      </c>
      <c r="G75" s="223" t="s">
        <v>1899</v>
      </c>
      <c r="H75" s="220" t="s">
        <v>1900</v>
      </c>
      <c r="I75" s="220" t="s">
        <v>1901</v>
      </c>
      <c r="J75" s="220" t="s">
        <v>3</v>
      </c>
      <c r="K75" s="243" t="s">
        <v>70</v>
      </c>
      <c r="L75" s="244">
        <v>447</v>
      </c>
      <c r="M75" s="244">
        <v>39</v>
      </c>
      <c r="N75" s="244">
        <v>39</v>
      </c>
      <c r="O75" s="244">
        <v>0</v>
      </c>
      <c r="P75" s="244">
        <v>408</v>
      </c>
      <c r="Q75" s="205">
        <v>8.7248322147651006E-2</v>
      </c>
      <c r="R75" s="245">
        <v>224</v>
      </c>
      <c r="S75" s="245">
        <v>0</v>
      </c>
      <c r="T75" s="244">
        <v>263</v>
      </c>
      <c r="U75" s="244">
        <v>57</v>
      </c>
      <c r="V75" s="244">
        <v>56</v>
      </c>
      <c r="W75" s="244">
        <v>1</v>
      </c>
      <c r="X75" s="244">
        <v>206</v>
      </c>
      <c r="Y75" s="244">
        <v>57</v>
      </c>
      <c r="Z75" s="244">
        <v>206</v>
      </c>
      <c r="AA75" s="205">
        <v>0.21673003802281368</v>
      </c>
      <c r="AB75" s="205">
        <v>0.21673003802281368</v>
      </c>
      <c r="AC75" s="244">
        <v>280</v>
      </c>
      <c r="AD75" s="244">
        <v>130</v>
      </c>
      <c r="AE75" s="244">
        <v>150</v>
      </c>
      <c r="AF75" s="205">
        <v>0.4642857142857143</v>
      </c>
      <c r="AG75" s="244">
        <v>708</v>
      </c>
      <c r="AH75" s="244">
        <v>89</v>
      </c>
      <c r="AI75" s="244">
        <v>619</v>
      </c>
      <c r="AJ75" s="205">
        <v>0.12570621468926554</v>
      </c>
      <c r="AK75" s="244">
        <v>1698</v>
      </c>
      <c r="AL75" s="244">
        <v>315</v>
      </c>
      <c r="AM75" s="244">
        <v>1383</v>
      </c>
      <c r="AN75" s="246">
        <v>0.5</v>
      </c>
      <c r="AO75" s="139" t="s">
        <v>1903</v>
      </c>
      <c r="AP75" s="146" t="s">
        <v>1522</v>
      </c>
      <c r="AQ75" s="139" t="s">
        <v>1903</v>
      </c>
      <c r="AR75" s="139" t="s">
        <v>1903</v>
      </c>
    </row>
    <row r="76" spans="1:44" s="139" customFormat="1" ht="12.75" customHeight="1" x14ac:dyDescent="0.2">
      <c r="A76" s="139" t="s">
        <v>35</v>
      </c>
      <c r="B76" s="220" t="s">
        <v>71</v>
      </c>
      <c r="C76" s="221">
        <v>0.625</v>
      </c>
      <c r="D76" s="222">
        <v>8</v>
      </c>
      <c r="E76" s="223">
        <v>2018</v>
      </c>
      <c r="F76" s="223">
        <v>2014</v>
      </c>
      <c r="G76" s="223" t="s">
        <v>1899</v>
      </c>
      <c r="H76" s="220" t="s">
        <v>1900</v>
      </c>
      <c r="I76" s="220" t="s">
        <v>1901</v>
      </c>
      <c r="J76" s="220" t="s">
        <v>3</v>
      </c>
      <c r="K76" s="243" t="s">
        <v>71</v>
      </c>
      <c r="L76" s="244">
        <v>141</v>
      </c>
      <c r="M76" s="244">
        <v>0</v>
      </c>
      <c r="N76" s="244">
        <v>0</v>
      </c>
      <c r="O76" s="244">
        <v>0</v>
      </c>
      <c r="P76" s="244">
        <v>141</v>
      </c>
      <c r="Q76" s="205">
        <v>0</v>
      </c>
      <c r="R76" s="245">
        <v>71</v>
      </c>
      <c r="S76" s="245">
        <v>0</v>
      </c>
      <c r="T76" s="244">
        <v>95</v>
      </c>
      <c r="U76" s="244">
        <v>0</v>
      </c>
      <c r="V76" s="244">
        <v>0</v>
      </c>
      <c r="W76" s="244">
        <v>0</v>
      </c>
      <c r="X76" s="244">
        <v>95</v>
      </c>
      <c r="Y76" s="244">
        <v>0</v>
      </c>
      <c r="Z76" s="244">
        <v>95</v>
      </c>
      <c r="AA76" s="205">
        <v>0</v>
      </c>
      <c r="AB76" s="205">
        <v>0</v>
      </c>
      <c r="AC76" s="244">
        <v>110</v>
      </c>
      <c r="AD76" s="244">
        <v>122</v>
      </c>
      <c r="AE76" s="244">
        <v>0</v>
      </c>
      <c r="AF76" s="205">
        <v>1.1090909090909091</v>
      </c>
      <c r="AG76" s="244">
        <v>254</v>
      </c>
      <c r="AH76" s="244">
        <v>92</v>
      </c>
      <c r="AI76" s="244">
        <v>162</v>
      </c>
      <c r="AJ76" s="205">
        <v>0.36220472440944884</v>
      </c>
      <c r="AK76" s="244">
        <v>600</v>
      </c>
      <c r="AL76" s="244">
        <v>214</v>
      </c>
      <c r="AM76" s="244">
        <v>398</v>
      </c>
      <c r="AN76" s="246">
        <v>0.5</v>
      </c>
      <c r="AO76" s="139" t="s">
        <v>1903</v>
      </c>
      <c r="AP76" s="146" t="s">
        <v>1891</v>
      </c>
      <c r="AQ76" s="139" t="s">
        <v>1903</v>
      </c>
      <c r="AR76" s="139" t="s">
        <v>1903</v>
      </c>
    </row>
    <row r="77" spans="1:44" s="139" customFormat="1" ht="12.75" customHeight="1" x14ac:dyDescent="0.2">
      <c r="A77" s="139" t="s">
        <v>72</v>
      </c>
      <c r="B77" s="220" t="s">
        <v>942</v>
      </c>
      <c r="C77" s="221">
        <v>0.375</v>
      </c>
      <c r="D77" s="222">
        <v>8</v>
      </c>
      <c r="E77" s="223">
        <v>2020</v>
      </c>
      <c r="F77" s="223">
        <v>2016</v>
      </c>
      <c r="G77" s="223" t="s">
        <v>1908</v>
      </c>
      <c r="H77" s="220" t="s">
        <v>1909</v>
      </c>
      <c r="I77" s="220" t="s">
        <v>1910</v>
      </c>
      <c r="J77" s="220" t="s">
        <v>26</v>
      </c>
      <c r="K77" s="243" t="s">
        <v>942</v>
      </c>
      <c r="L77" s="244">
        <v>622</v>
      </c>
      <c r="M77" s="244">
        <v>0</v>
      </c>
      <c r="N77" s="244">
        <v>0</v>
      </c>
      <c r="O77" s="244">
        <v>0</v>
      </c>
      <c r="P77" s="244">
        <v>622</v>
      </c>
      <c r="Q77" s="205">
        <v>0</v>
      </c>
      <c r="R77" s="245">
        <v>233</v>
      </c>
      <c r="S77" s="245">
        <v>0</v>
      </c>
      <c r="T77" s="244">
        <v>399</v>
      </c>
      <c r="U77" s="244">
        <v>0</v>
      </c>
      <c r="V77" s="244">
        <v>0</v>
      </c>
      <c r="W77" s="244">
        <v>0</v>
      </c>
      <c r="X77" s="244">
        <v>399</v>
      </c>
      <c r="Y77" s="244">
        <v>0</v>
      </c>
      <c r="Z77" s="244">
        <v>399</v>
      </c>
      <c r="AA77" s="205">
        <v>0</v>
      </c>
      <c r="AB77" s="205">
        <v>0</v>
      </c>
      <c r="AC77" s="244">
        <v>446</v>
      </c>
      <c r="AD77" s="244">
        <v>5</v>
      </c>
      <c r="AE77" s="244">
        <v>441</v>
      </c>
      <c r="AF77" s="205">
        <v>1.1210762331838564E-2</v>
      </c>
      <c r="AG77" s="244">
        <v>1104</v>
      </c>
      <c r="AH77" s="244">
        <v>0</v>
      </c>
      <c r="AI77" s="244">
        <v>1104</v>
      </c>
      <c r="AJ77" s="205">
        <v>0</v>
      </c>
      <c r="AK77" s="244">
        <v>2571</v>
      </c>
      <c r="AL77" s="244">
        <v>5</v>
      </c>
      <c r="AM77" s="244">
        <v>2566</v>
      </c>
      <c r="AN77" s="246">
        <v>0.375</v>
      </c>
      <c r="AO77" s="139" t="s">
        <v>1903</v>
      </c>
      <c r="AP77" s="146" t="s">
        <v>1522</v>
      </c>
      <c r="AQ77" s="139" t="s">
        <v>1903</v>
      </c>
      <c r="AR77" s="139" t="s">
        <v>1903</v>
      </c>
    </row>
    <row r="78" spans="1:44" s="139" customFormat="1" ht="12.75" customHeight="1" x14ac:dyDescent="0.2">
      <c r="A78" s="139" t="s">
        <v>5</v>
      </c>
      <c r="B78" s="220" t="s">
        <v>1042</v>
      </c>
      <c r="C78" s="221">
        <v>0.625</v>
      </c>
      <c r="D78" s="222">
        <v>8</v>
      </c>
      <c r="E78" s="223">
        <v>2018</v>
      </c>
      <c r="F78" s="223">
        <v>2014</v>
      </c>
      <c r="G78" s="223" t="s">
        <v>1899</v>
      </c>
      <c r="H78" s="220" t="s">
        <v>1900</v>
      </c>
      <c r="I78" s="220" t="s">
        <v>1901</v>
      </c>
      <c r="J78" s="220" t="s">
        <v>3</v>
      </c>
      <c r="K78" s="243" t="s">
        <v>1042</v>
      </c>
      <c r="L78" s="244">
        <v>23</v>
      </c>
      <c r="M78" s="244">
        <v>0</v>
      </c>
      <c r="N78" s="244">
        <v>0</v>
      </c>
      <c r="O78" s="244">
        <v>0</v>
      </c>
      <c r="P78" s="244">
        <v>23</v>
      </c>
      <c r="Q78" s="205">
        <v>0</v>
      </c>
      <c r="R78" s="245">
        <v>12</v>
      </c>
      <c r="S78" s="245">
        <v>0</v>
      </c>
      <c r="T78" s="244">
        <v>14</v>
      </c>
      <c r="U78" s="244">
        <v>0</v>
      </c>
      <c r="V78" s="244">
        <v>0</v>
      </c>
      <c r="W78" s="244">
        <v>0</v>
      </c>
      <c r="X78" s="244">
        <v>14</v>
      </c>
      <c r="Y78" s="244">
        <v>0</v>
      </c>
      <c r="Z78" s="244">
        <v>14</v>
      </c>
      <c r="AA78" s="205">
        <v>0</v>
      </c>
      <c r="AB78" s="205">
        <v>0</v>
      </c>
      <c r="AC78" s="244">
        <v>14</v>
      </c>
      <c r="AD78" s="244">
        <v>0</v>
      </c>
      <c r="AE78" s="244">
        <v>14</v>
      </c>
      <c r="AF78" s="205">
        <v>0</v>
      </c>
      <c r="AG78" s="244">
        <v>35</v>
      </c>
      <c r="AH78" s="244">
        <v>355</v>
      </c>
      <c r="AI78" s="244">
        <v>0</v>
      </c>
      <c r="AJ78" s="205">
        <v>10.142857142857142</v>
      </c>
      <c r="AK78" s="244">
        <v>86</v>
      </c>
      <c r="AL78" s="244">
        <v>355</v>
      </c>
      <c r="AM78" s="244">
        <v>51</v>
      </c>
      <c r="AN78" s="246">
        <v>0.5</v>
      </c>
      <c r="AO78" s="139" t="s">
        <v>1903</v>
      </c>
      <c r="AP78" s="146" t="s">
        <v>1522</v>
      </c>
      <c r="AQ78" s="139" t="s">
        <v>1903</v>
      </c>
      <c r="AR78" s="139" t="s">
        <v>1902</v>
      </c>
    </row>
    <row r="79" spans="1:44" s="139" customFormat="1" ht="12.75" customHeight="1" x14ac:dyDescent="0.2">
      <c r="A79" s="139" t="s">
        <v>46</v>
      </c>
      <c r="B79" s="220" t="s">
        <v>73</v>
      </c>
      <c r="C79" s="221">
        <v>0.625</v>
      </c>
      <c r="D79" s="222">
        <v>8</v>
      </c>
      <c r="E79" s="223">
        <v>2018</v>
      </c>
      <c r="F79" s="223">
        <v>2014</v>
      </c>
      <c r="G79" s="223">
        <v>2021</v>
      </c>
      <c r="H79" s="220" t="s">
        <v>1918</v>
      </c>
      <c r="I79" s="220" t="s">
        <v>1919</v>
      </c>
      <c r="J79" s="220" t="s">
        <v>47</v>
      </c>
      <c r="K79" s="243" t="s">
        <v>73</v>
      </c>
      <c r="L79" s="244">
        <v>974</v>
      </c>
      <c r="M79" s="244">
        <v>15</v>
      </c>
      <c r="N79" s="244">
        <v>15</v>
      </c>
      <c r="O79" s="244">
        <v>0</v>
      </c>
      <c r="P79" s="244">
        <v>959</v>
      </c>
      <c r="Q79" s="205">
        <v>1.5400410677618069E-2</v>
      </c>
      <c r="R79" s="245">
        <v>487</v>
      </c>
      <c r="S79" s="245">
        <v>0</v>
      </c>
      <c r="T79" s="244">
        <v>643</v>
      </c>
      <c r="U79" s="244">
        <v>7</v>
      </c>
      <c r="V79" s="244">
        <v>7</v>
      </c>
      <c r="W79" s="244">
        <v>0</v>
      </c>
      <c r="X79" s="244">
        <v>636</v>
      </c>
      <c r="Y79" s="244">
        <v>7</v>
      </c>
      <c r="Z79" s="244">
        <v>636</v>
      </c>
      <c r="AA79" s="205">
        <v>1.088646967340591E-2</v>
      </c>
      <c r="AB79" s="205">
        <v>1.088646967340591E-2</v>
      </c>
      <c r="AC79" s="244">
        <v>708</v>
      </c>
      <c r="AD79" s="244">
        <v>324</v>
      </c>
      <c r="AE79" s="244">
        <v>384</v>
      </c>
      <c r="AF79" s="205">
        <v>0.4576271186440678</v>
      </c>
      <c r="AG79" s="244">
        <v>1638</v>
      </c>
      <c r="AH79" s="244">
        <v>1448</v>
      </c>
      <c r="AI79" s="244">
        <v>190</v>
      </c>
      <c r="AJ79" s="205">
        <v>0.88400488400488397</v>
      </c>
      <c r="AK79" s="244">
        <v>3963</v>
      </c>
      <c r="AL79" s="244">
        <v>1794</v>
      </c>
      <c r="AM79" s="244">
        <v>2169</v>
      </c>
      <c r="AN79" s="246">
        <v>0.5</v>
      </c>
      <c r="AO79" s="139" t="s">
        <v>1903</v>
      </c>
      <c r="AP79" s="146" t="s">
        <v>1522</v>
      </c>
      <c r="AQ79" s="139" t="s">
        <v>1903</v>
      </c>
      <c r="AR79" s="139" t="s">
        <v>1902</v>
      </c>
    </row>
    <row r="80" spans="1:44" s="139" customFormat="1" ht="12.75" customHeight="1" x14ac:dyDescent="0.2">
      <c r="A80" s="139" t="s">
        <v>2</v>
      </c>
      <c r="B80" s="220" t="s">
        <v>74</v>
      </c>
      <c r="C80" s="221">
        <v>0.625</v>
      </c>
      <c r="D80" s="222">
        <v>8</v>
      </c>
      <c r="E80" s="223">
        <v>2018</v>
      </c>
      <c r="F80" s="223">
        <v>2014</v>
      </c>
      <c r="G80" s="223" t="s">
        <v>1899</v>
      </c>
      <c r="H80" s="220" t="s">
        <v>1900</v>
      </c>
      <c r="I80" s="220" t="s">
        <v>1901</v>
      </c>
      <c r="J80" s="220" t="s">
        <v>3</v>
      </c>
      <c r="K80" s="243" t="s">
        <v>74</v>
      </c>
      <c r="L80" s="244">
        <v>707</v>
      </c>
      <c r="M80" s="244">
        <v>135</v>
      </c>
      <c r="N80" s="244">
        <v>135</v>
      </c>
      <c r="O80" s="244">
        <v>0</v>
      </c>
      <c r="P80" s="244">
        <v>572</v>
      </c>
      <c r="Q80" s="205">
        <v>0.19094766619519093</v>
      </c>
      <c r="R80" s="245">
        <v>354</v>
      </c>
      <c r="S80" s="245">
        <v>0</v>
      </c>
      <c r="T80" s="244">
        <v>478</v>
      </c>
      <c r="U80" s="244">
        <v>203</v>
      </c>
      <c r="V80" s="244">
        <v>203</v>
      </c>
      <c r="W80" s="244">
        <v>0</v>
      </c>
      <c r="X80" s="244">
        <v>275</v>
      </c>
      <c r="Y80" s="244">
        <v>203</v>
      </c>
      <c r="Z80" s="244">
        <v>275</v>
      </c>
      <c r="AA80" s="205">
        <v>0.42468619246861927</v>
      </c>
      <c r="AB80" s="205">
        <v>0.42468619246861927</v>
      </c>
      <c r="AC80" s="244">
        <v>533</v>
      </c>
      <c r="AD80" s="244">
        <v>0</v>
      </c>
      <c r="AE80" s="244">
        <v>533</v>
      </c>
      <c r="AF80" s="205">
        <v>0</v>
      </c>
      <c r="AG80" s="244">
        <v>1176</v>
      </c>
      <c r="AH80" s="244">
        <v>2205</v>
      </c>
      <c r="AI80" s="244">
        <v>0</v>
      </c>
      <c r="AJ80" s="205">
        <v>1.875</v>
      </c>
      <c r="AK80" s="244">
        <v>2894</v>
      </c>
      <c r="AL80" s="244">
        <v>2543</v>
      </c>
      <c r="AM80" s="244">
        <v>1380</v>
      </c>
      <c r="AN80" s="246">
        <v>0.5</v>
      </c>
      <c r="AO80" s="139" t="s">
        <v>1903</v>
      </c>
      <c r="AP80" s="146" t="s">
        <v>1522</v>
      </c>
      <c r="AQ80" s="139" t="s">
        <v>1903</v>
      </c>
      <c r="AR80" s="139" t="s">
        <v>1902</v>
      </c>
    </row>
    <row r="81" spans="1:44" s="139" customFormat="1" ht="12.75" customHeight="1" x14ac:dyDescent="0.2">
      <c r="A81" s="139" t="s">
        <v>2</v>
      </c>
      <c r="B81" s="220" t="s">
        <v>75</v>
      </c>
      <c r="C81" s="221">
        <v>0.625</v>
      </c>
      <c r="D81" s="222">
        <v>8</v>
      </c>
      <c r="E81" s="223">
        <v>2018</v>
      </c>
      <c r="F81" s="223">
        <v>2014</v>
      </c>
      <c r="G81" s="223" t="s">
        <v>1899</v>
      </c>
      <c r="H81" s="220" t="s">
        <v>1900</v>
      </c>
      <c r="I81" s="220" t="s">
        <v>1901</v>
      </c>
      <c r="J81" s="220" t="s">
        <v>3</v>
      </c>
      <c r="K81" s="243" t="s">
        <v>75</v>
      </c>
      <c r="L81" s="244">
        <v>217</v>
      </c>
      <c r="M81" s="244">
        <v>0</v>
      </c>
      <c r="N81" s="244">
        <v>0</v>
      </c>
      <c r="O81" s="244">
        <v>0</v>
      </c>
      <c r="P81" s="244">
        <v>217</v>
      </c>
      <c r="Q81" s="205">
        <v>0</v>
      </c>
      <c r="R81" s="245">
        <v>109</v>
      </c>
      <c r="S81" s="245">
        <v>0</v>
      </c>
      <c r="T81" s="244">
        <v>148</v>
      </c>
      <c r="U81" s="244">
        <v>0</v>
      </c>
      <c r="V81" s="244">
        <v>0</v>
      </c>
      <c r="W81" s="244">
        <v>0</v>
      </c>
      <c r="X81" s="244">
        <v>148</v>
      </c>
      <c r="Y81" s="244">
        <v>0</v>
      </c>
      <c r="Z81" s="244">
        <v>148</v>
      </c>
      <c r="AA81" s="205">
        <v>0</v>
      </c>
      <c r="AB81" s="205">
        <v>0</v>
      </c>
      <c r="AC81" s="244">
        <v>164</v>
      </c>
      <c r="AD81" s="244">
        <v>1322</v>
      </c>
      <c r="AE81" s="244">
        <v>0</v>
      </c>
      <c r="AF81" s="205">
        <v>8.0609756097560972</v>
      </c>
      <c r="AG81" s="244">
        <v>333</v>
      </c>
      <c r="AH81" s="244">
        <v>812</v>
      </c>
      <c r="AI81" s="244">
        <v>0</v>
      </c>
      <c r="AJ81" s="205">
        <v>2.4384384384384385</v>
      </c>
      <c r="AK81" s="244">
        <v>862</v>
      </c>
      <c r="AL81" s="244">
        <v>2134</v>
      </c>
      <c r="AM81" s="244">
        <v>365</v>
      </c>
      <c r="AN81" s="246">
        <v>0.5</v>
      </c>
      <c r="AO81" s="139" t="s">
        <v>1903</v>
      </c>
      <c r="AP81" s="146" t="s">
        <v>1522</v>
      </c>
      <c r="AQ81" s="139" t="s">
        <v>1903</v>
      </c>
      <c r="AR81" s="139" t="s">
        <v>1902</v>
      </c>
    </row>
    <row r="82" spans="1:44" s="139" customFormat="1" ht="12.75" customHeight="1" x14ac:dyDescent="0.2">
      <c r="A82" s="147" t="s">
        <v>76</v>
      </c>
      <c r="B82" s="224" t="s">
        <v>1241</v>
      </c>
      <c r="C82" s="221">
        <v>0.375</v>
      </c>
      <c r="D82" s="222">
        <v>8</v>
      </c>
      <c r="E82" s="223">
        <v>2020</v>
      </c>
      <c r="F82" s="223">
        <v>2016</v>
      </c>
      <c r="G82" s="223">
        <v>2023</v>
      </c>
      <c r="H82" s="220" t="s">
        <v>1915</v>
      </c>
      <c r="I82" s="220" t="s">
        <v>1916</v>
      </c>
      <c r="J82" s="220" t="s">
        <v>953</v>
      </c>
      <c r="K82" s="243" t="s">
        <v>1241</v>
      </c>
      <c r="L82" s="244">
        <v>253</v>
      </c>
      <c r="M82" s="244">
        <v>0</v>
      </c>
      <c r="N82" s="244">
        <v>0</v>
      </c>
      <c r="O82" s="244">
        <v>0</v>
      </c>
      <c r="P82" s="244">
        <v>253</v>
      </c>
      <c r="Q82" s="205">
        <v>0</v>
      </c>
      <c r="R82" s="245">
        <v>95</v>
      </c>
      <c r="S82" s="245">
        <v>0</v>
      </c>
      <c r="T82" s="244">
        <v>190</v>
      </c>
      <c r="U82" s="244">
        <v>0</v>
      </c>
      <c r="V82" s="244">
        <v>0</v>
      </c>
      <c r="W82" s="244">
        <v>0</v>
      </c>
      <c r="X82" s="244">
        <v>190</v>
      </c>
      <c r="Y82" s="244">
        <v>0</v>
      </c>
      <c r="Z82" s="244">
        <v>190</v>
      </c>
      <c r="AA82" s="205">
        <v>0</v>
      </c>
      <c r="AB82" s="205">
        <v>0</v>
      </c>
      <c r="AC82" s="244">
        <v>204</v>
      </c>
      <c r="AD82" s="244">
        <v>20</v>
      </c>
      <c r="AE82" s="244">
        <v>184</v>
      </c>
      <c r="AF82" s="205">
        <v>9.8039215686274508E-2</v>
      </c>
      <c r="AG82" s="244">
        <v>467</v>
      </c>
      <c r="AH82" s="244">
        <v>0</v>
      </c>
      <c r="AI82" s="244">
        <v>467</v>
      </c>
      <c r="AJ82" s="205">
        <v>0</v>
      </c>
      <c r="AK82" s="244">
        <v>1114</v>
      </c>
      <c r="AL82" s="244">
        <v>20</v>
      </c>
      <c r="AM82" s="244">
        <v>1094</v>
      </c>
      <c r="AN82" s="246">
        <v>0.375</v>
      </c>
      <c r="AO82" s="139" t="s">
        <v>1903</v>
      </c>
      <c r="AP82" s="146" t="s">
        <v>1522</v>
      </c>
      <c r="AQ82" s="139" t="s">
        <v>1903</v>
      </c>
      <c r="AR82" s="139" t="s">
        <v>1903</v>
      </c>
    </row>
    <row r="83" spans="1:44" s="139" customFormat="1" ht="12.75" customHeight="1" x14ac:dyDescent="0.2">
      <c r="A83" s="139" t="s">
        <v>66</v>
      </c>
      <c r="B83" s="220" t="s">
        <v>77</v>
      </c>
      <c r="C83" s="221">
        <v>0.75</v>
      </c>
      <c r="D83" s="222">
        <v>8</v>
      </c>
      <c r="E83" s="223">
        <v>2017</v>
      </c>
      <c r="F83" s="223">
        <v>2013</v>
      </c>
      <c r="G83" s="223">
        <v>2020</v>
      </c>
      <c r="H83" s="220" t="s">
        <v>1922</v>
      </c>
      <c r="I83" s="220" t="s">
        <v>1923</v>
      </c>
      <c r="J83" s="220" t="s">
        <v>67</v>
      </c>
      <c r="K83" s="243" t="s">
        <v>77</v>
      </c>
      <c r="L83" s="244">
        <v>3209</v>
      </c>
      <c r="M83" s="244">
        <v>115</v>
      </c>
      <c r="N83" s="244">
        <v>115</v>
      </c>
      <c r="O83" s="244">
        <v>0</v>
      </c>
      <c r="P83" s="244">
        <v>3094</v>
      </c>
      <c r="Q83" s="205">
        <v>3.5836709255219694E-2</v>
      </c>
      <c r="R83" s="245">
        <v>1605</v>
      </c>
      <c r="S83" s="245">
        <v>0</v>
      </c>
      <c r="T83" s="244">
        <v>2439</v>
      </c>
      <c r="U83" s="244">
        <v>565</v>
      </c>
      <c r="V83" s="244">
        <v>565</v>
      </c>
      <c r="W83" s="244">
        <v>0</v>
      </c>
      <c r="X83" s="244">
        <v>1874</v>
      </c>
      <c r="Y83" s="244">
        <v>565</v>
      </c>
      <c r="Z83" s="244">
        <v>1874</v>
      </c>
      <c r="AA83" s="205">
        <v>0.23165231652316523</v>
      </c>
      <c r="AB83" s="205">
        <v>0.23165231652316523</v>
      </c>
      <c r="AC83" s="244">
        <v>2257</v>
      </c>
      <c r="AD83" s="244">
        <v>328</v>
      </c>
      <c r="AE83" s="244">
        <v>1929</v>
      </c>
      <c r="AF83" s="205">
        <v>0.14532565352237484</v>
      </c>
      <c r="AG83" s="244">
        <v>4956</v>
      </c>
      <c r="AH83" s="244">
        <v>7614</v>
      </c>
      <c r="AI83" s="244">
        <v>0</v>
      </c>
      <c r="AJ83" s="205">
        <v>1.536319612590799</v>
      </c>
      <c r="AK83" s="244">
        <v>12861</v>
      </c>
      <c r="AL83" s="244">
        <v>8622</v>
      </c>
      <c r="AM83" s="244">
        <v>6897</v>
      </c>
      <c r="AN83" s="246">
        <v>0.5</v>
      </c>
      <c r="AO83" s="139" t="s">
        <v>1903</v>
      </c>
      <c r="AP83" s="146" t="s">
        <v>1522</v>
      </c>
      <c r="AQ83" s="139" t="s">
        <v>1903</v>
      </c>
      <c r="AR83" s="139" t="s">
        <v>1902</v>
      </c>
    </row>
    <row r="84" spans="1:44" s="139" customFormat="1" ht="12.75" customHeight="1" x14ac:dyDescent="0.2">
      <c r="A84" s="139" t="s">
        <v>78</v>
      </c>
      <c r="B84" s="220" t="s">
        <v>997</v>
      </c>
      <c r="C84" s="221">
        <v>0.625</v>
      </c>
      <c r="D84" s="222">
        <v>8</v>
      </c>
      <c r="E84" s="223">
        <v>2018</v>
      </c>
      <c r="F84" s="223">
        <v>2014</v>
      </c>
      <c r="G84" s="223" t="s">
        <v>1899</v>
      </c>
      <c r="H84" s="220" t="s">
        <v>1913</v>
      </c>
      <c r="I84" s="220" t="s">
        <v>1914</v>
      </c>
      <c r="J84" s="220" t="s">
        <v>32</v>
      </c>
      <c r="K84" s="243" t="s">
        <v>997</v>
      </c>
      <c r="L84" s="244">
        <v>146</v>
      </c>
      <c r="M84" s="244">
        <v>3</v>
      </c>
      <c r="N84" s="244">
        <v>0</v>
      </c>
      <c r="O84" s="244">
        <v>3</v>
      </c>
      <c r="P84" s="244">
        <v>143</v>
      </c>
      <c r="Q84" s="205">
        <v>2.0547945205479451E-2</v>
      </c>
      <c r="R84" s="245">
        <v>73</v>
      </c>
      <c r="S84" s="245">
        <v>0</v>
      </c>
      <c r="T84" s="244">
        <v>102</v>
      </c>
      <c r="U84" s="244">
        <v>4</v>
      </c>
      <c r="V84" s="244">
        <v>3</v>
      </c>
      <c r="W84" s="244">
        <v>1</v>
      </c>
      <c r="X84" s="244">
        <v>98</v>
      </c>
      <c r="Y84" s="244">
        <v>4</v>
      </c>
      <c r="Z84" s="244">
        <v>98</v>
      </c>
      <c r="AA84" s="205">
        <v>3.9215686274509803E-2</v>
      </c>
      <c r="AB84" s="205">
        <v>3.9215686274509803E-2</v>
      </c>
      <c r="AC84" s="244">
        <v>130</v>
      </c>
      <c r="AD84" s="244">
        <v>24</v>
      </c>
      <c r="AE84" s="244">
        <v>106</v>
      </c>
      <c r="AF84" s="205">
        <v>0.18461538461538463</v>
      </c>
      <c r="AG84" s="244">
        <v>318</v>
      </c>
      <c r="AH84" s="244">
        <v>77</v>
      </c>
      <c r="AI84" s="244">
        <v>241</v>
      </c>
      <c r="AJ84" s="205">
        <v>0.24213836477987422</v>
      </c>
      <c r="AK84" s="244">
        <v>696</v>
      </c>
      <c r="AL84" s="244">
        <v>108</v>
      </c>
      <c r="AM84" s="244">
        <v>588</v>
      </c>
      <c r="AN84" s="246">
        <v>0.5</v>
      </c>
      <c r="AO84" s="139" t="s">
        <v>1903</v>
      </c>
      <c r="AP84" s="146" t="s">
        <v>1522</v>
      </c>
      <c r="AQ84" s="139" t="s">
        <v>1903</v>
      </c>
      <c r="AR84" s="139" t="s">
        <v>1903</v>
      </c>
    </row>
    <row r="85" spans="1:44" s="139" customFormat="1" ht="12.75" customHeight="1" x14ac:dyDescent="0.2">
      <c r="A85" s="139" t="s">
        <v>5</v>
      </c>
      <c r="B85" s="220" t="s">
        <v>1043</v>
      </c>
      <c r="C85" s="221">
        <v>0.625</v>
      </c>
      <c r="D85" s="222">
        <v>8</v>
      </c>
      <c r="E85" s="223">
        <v>2018</v>
      </c>
      <c r="F85" s="223">
        <v>2014</v>
      </c>
      <c r="G85" s="223" t="s">
        <v>1899</v>
      </c>
      <c r="H85" s="220" t="s">
        <v>1900</v>
      </c>
      <c r="I85" s="220" t="s">
        <v>1901</v>
      </c>
      <c r="J85" s="220" t="s">
        <v>3</v>
      </c>
      <c r="K85" s="243" t="s">
        <v>1043</v>
      </c>
      <c r="L85" s="244">
        <v>98</v>
      </c>
      <c r="M85" s="244">
        <v>0</v>
      </c>
      <c r="N85" s="244">
        <v>0</v>
      </c>
      <c r="O85" s="244">
        <v>0</v>
      </c>
      <c r="P85" s="244">
        <v>98</v>
      </c>
      <c r="Q85" s="205">
        <v>0</v>
      </c>
      <c r="R85" s="245">
        <v>49</v>
      </c>
      <c r="S85" s="245">
        <v>0</v>
      </c>
      <c r="T85" s="244">
        <v>59</v>
      </c>
      <c r="U85" s="244">
        <v>0</v>
      </c>
      <c r="V85" s="244">
        <v>0</v>
      </c>
      <c r="W85" s="244">
        <v>0</v>
      </c>
      <c r="X85" s="244">
        <v>59</v>
      </c>
      <c r="Y85" s="244">
        <v>0</v>
      </c>
      <c r="Z85" s="244">
        <v>59</v>
      </c>
      <c r="AA85" s="205">
        <v>0</v>
      </c>
      <c r="AB85" s="205">
        <v>0</v>
      </c>
      <c r="AC85" s="244">
        <v>64</v>
      </c>
      <c r="AD85" s="244">
        <v>23</v>
      </c>
      <c r="AE85" s="244">
        <v>41</v>
      </c>
      <c r="AF85" s="205">
        <v>0.359375</v>
      </c>
      <c r="AG85" s="244">
        <v>152</v>
      </c>
      <c r="AH85" s="244">
        <v>346</v>
      </c>
      <c r="AI85" s="244">
        <v>0</v>
      </c>
      <c r="AJ85" s="205">
        <v>2.2763157894736841</v>
      </c>
      <c r="AK85" s="244">
        <v>373</v>
      </c>
      <c r="AL85" s="244">
        <v>369</v>
      </c>
      <c r="AM85" s="244">
        <v>198</v>
      </c>
      <c r="AN85" s="246">
        <v>0.5</v>
      </c>
      <c r="AO85" s="139" t="s">
        <v>1903</v>
      </c>
      <c r="AP85" s="146" t="s">
        <v>1522</v>
      </c>
      <c r="AQ85" s="139" t="s">
        <v>1903</v>
      </c>
      <c r="AR85" s="139" t="s">
        <v>1902</v>
      </c>
    </row>
    <row r="86" spans="1:44" s="139" customFormat="1" ht="12.75" customHeight="1" x14ac:dyDescent="0.2">
      <c r="A86" s="139" t="s">
        <v>21</v>
      </c>
      <c r="B86" s="220" t="s">
        <v>79</v>
      </c>
      <c r="C86" s="221">
        <v>0.5</v>
      </c>
      <c r="D86" s="222">
        <v>8</v>
      </c>
      <c r="E86" s="223">
        <v>2019</v>
      </c>
      <c r="F86" s="223">
        <v>2015</v>
      </c>
      <c r="G86" s="223">
        <v>2022</v>
      </c>
      <c r="H86" s="220" t="s">
        <v>1904</v>
      </c>
      <c r="I86" s="220" t="s">
        <v>1905</v>
      </c>
      <c r="J86" s="220" t="s">
        <v>8</v>
      </c>
      <c r="K86" s="243" t="s">
        <v>79</v>
      </c>
      <c r="L86" s="244">
        <v>51</v>
      </c>
      <c r="M86" s="244">
        <v>0</v>
      </c>
      <c r="N86" s="244">
        <v>0</v>
      </c>
      <c r="O86" s="244">
        <v>0</v>
      </c>
      <c r="P86" s="244">
        <v>51</v>
      </c>
      <c r="Q86" s="205">
        <v>0</v>
      </c>
      <c r="R86" s="245">
        <v>26</v>
      </c>
      <c r="S86" s="245">
        <v>0</v>
      </c>
      <c r="T86" s="244">
        <v>25</v>
      </c>
      <c r="U86" s="244">
        <v>2</v>
      </c>
      <c r="V86" s="244">
        <v>0</v>
      </c>
      <c r="W86" s="244">
        <v>2</v>
      </c>
      <c r="X86" s="244">
        <v>23</v>
      </c>
      <c r="Y86" s="244">
        <v>2</v>
      </c>
      <c r="Z86" s="244">
        <v>23</v>
      </c>
      <c r="AA86" s="205">
        <v>0.08</v>
      </c>
      <c r="AB86" s="205">
        <v>0.08</v>
      </c>
      <c r="AC86" s="244">
        <v>31</v>
      </c>
      <c r="AD86" s="244">
        <v>0</v>
      </c>
      <c r="AE86" s="244">
        <v>31</v>
      </c>
      <c r="AF86" s="205">
        <v>0</v>
      </c>
      <c r="AG86" s="244">
        <v>34</v>
      </c>
      <c r="AH86" s="244">
        <v>8</v>
      </c>
      <c r="AI86" s="244">
        <v>26</v>
      </c>
      <c r="AJ86" s="205">
        <v>0.23529411764705882</v>
      </c>
      <c r="AK86" s="244">
        <v>141</v>
      </c>
      <c r="AL86" s="244">
        <v>10</v>
      </c>
      <c r="AM86" s="244">
        <v>131</v>
      </c>
      <c r="AN86" s="246">
        <v>0.5</v>
      </c>
      <c r="AO86" s="139" t="s">
        <v>1903</v>
      </c>
      <c r="AP86" s="146" t="s">
        <v>1522</v>
      </c>
      <c r="AQ86" s="139" t="s">
        <v>1903</v>
      </c>
      <c r="AR86" s="139" t="s">
        <v>1903</v>
      </c>
    </row>
    <row r="87" spans="1:44" s="139" customFormat="1" ht="12.75" customHeight="1" x14ac:dyDescent="0.2">
      <c r="A87" s="139" t="s">
        <v>1059</v>
      </c>
      <c r="B87" s="220" t="s">
        <v>1118</v>
      </c>
      <c r="C87" s="221">
        <v>1</v>
      </c>
      <c r="D87" s="222">
        <v>5</v>
      </c>
      <c r="E87" s="223">
        <v>2017</v>
      </c>
      <c r="F87" s="223">
        <v>2014</v>
      </c>
      <c r="G87" s="223">
        <v>2018</v>
      </c>
      <c r="H87" s="220" t="s">
        <v>1906</v>
      </c>
      <c r="I87" s="220" t="s">
        <v>1907</v>
      </c>
      <c r="J87" s="220" t="s">
        <v>13</v>
      </c>
      <c r="K87" s="243" t="s">
        <v>1118</v>
      </c>
      <c r="L87" s="244">
        <v>108</v>
      </c>
      <c r="M87" s="244">
        <v>3</v>
      </c>
      <c r="N87" s="244">
        <v>1</v>
      </c>
      <c r="O87" s="244">
        <v>2</v>
      </c>
      <c r="P87" s="244">
        <v>105</v>
      </c>
      <c r="Q87" s="205">
        <v>2.7777777777777776E-2</v>
      </c>
      <c r="R87" s="245">
        <v>108</v>
      </c>
      <c r="S87" s="245">
        <v>0</v>
      </c>
      <c r="T87" s="244">
        <v>67</v>
      </c>
      <c r="U87" s="244">
        <v>2</v>
      </c>
      <c r="V87" s="244">
        <v>0</v>
      </c>
      <c r="W87" s="244">
        <v>2</v>
      </c>
      <c r="X87" s="244">
        <v>65</v>
      </c>
      <c r="Y87" s="244">
        <v>2</v>
      </c>
      <c r="Z87" s="244">
        <v>65</v>
      </c>
      <c r="AA87" s="205">
        <v>2.9850746268656716E-2</v>
      </c>
      <c r="AB87" s="205">
        <v>2.9850746268656716E-2</v>
      </c>
      <c r="AC87" s="244">
        <v>87</v>
      </c>
      <c r="AD87" s="244">
        <v>3</v>
      </c>
      <c r="AE87" s="244">
        <v>84</v>
      </c>
      <c r="AF87" s="205">
        <v>3.4482758620689655E-2</v>
      </c>
      <c r="AG87" s="244">
        <v>205</v>
      </c>
      <c r="AH87" s="244">
        <v>6</v>
      </c>
      <c r="AI87" s="244">
        <v>199</v>
      </c>
      <c r="AJ87" s="205">
        <v>2.9268292682926831E-2</v>
      </c>
      <c r="AK87" s="244">
        <v>467</v>
      </c>
      <c r="AL87" s="244">
        <v>14</v>
      </c>
      <c r="AM87" s="244">
        <v>453</v>
      </c>
      <c r="AN87" s="246">
        <v>1</v>
      </c>
      <c r="AO87" s="139" t="s">
        <v>1903</v>
      </c>
      <c r="AP87" s="146" t="s">
        <v>1522</v>
      </c>
      <c r="AQ87" s="139" t="s">
        <v>1903</v>
      </c>
      <c r="AR87" s="139" t="s">
        <v>1903</v>
      </c>
    </row>
    <row r="88" spans="1:44" s="139" customFormat="1" ht="12.75" customHeight="1" x14ac:dyDescent="0.2">
      <c r="A88" s="139" t="s">
        <v>81</v>
      </c>
      <c r="B88" s="220" t="s">
        <v>80</v>
      </c>
      <c r="C88" s="221">
        <v>0.5</v>
      </c>
      <c r="D88" s="222">
        <v>8</v>
      </c>
      <c r="E88" s="223">
        <v>2019</v>
      </c>
      <c r="F88" s="223">
        <v>2015</v>
      </c>
      <c r="G88" s="223">
        <v>2022</v>
      </c>
      <c r="H88" s="220" t="s">
        <v>1904</v>
      </c>
      <c r="I88" s="220" t="s">
        <v>1905</v>
      </c>
      <c r="J88" s="220" t="s">
        <v>8</v>
      </c>
      <c r="K88" s="243" t="s">
        <v>80</v>
      </c>
      <c r="L88" s="244">
        <v>39</v>
      </c>
      <c r="M88" s="244">
        <v>25</v>
      </c>
      <c r="N88" s="244">
        <v>25</v>
      </c>
      <c r="O88" s="244">
        <v>0</v>
      </c>
      <c r="P88" s="244">
        <v>14</v>
      </c>
      <c r="Q88" s="205">
        <v>0.64102564102564108</v>
      </c>
      <c r="R88" s="245">
        <v>20</v>
      </c>
      <c r="S88" s="245">
        <v>5</v>
      </c>
      <c r="T88" s="244">
        <v>29</v>
      </c>
      <c r="U88" s="244">
        <v>7</v>
      </c>
      <c r="V88" s="244">
        <v>7</v>
      </c>
      <c r="W88" s="244">
        <v>0</v>
      </c>
      <c r="X88" s="244">
        <v>22</v>
      </c>
      <c r="Y88" s="244">
        <v>12</v>
      </c>
      <c r="Z88" s="244">
        <v>17</v>
      </c>
      <c r="AA88" s="205">
        <v>0.2413793103448276</v>
      </c>
      <c r="AB88" s="205">
        <v>0.41379310344827586</v>
      </c>
      <c r="AC88" s="244">
        <v>31</v>
      </c>
      <c r="AD88" s="244">
        <v>5</v>
      </c>
      <c r="AE88" s="244">
        <v>26</v>
      </c>
      <c r="AF88" s="205">
        <v>0.16129032258064516</v>
      </c>
      <c r="AG88" s="244">
        <v>112</v>
      </c>
      <c r="AH88" s="244">
        <v>49</v>
      </c>
      <c r="AI88" s="244">
        <v>63</v>
      </c>
      <c r="AJ88" s="205">
        <v>0.4375</v>
      </c>
      <c r="AK88" s="244">
        <v>211</v>
      </c>
      <c r="AL88" s="244">
        <v>86</v>
      </c>
      <c r="AM88" s="244">
        <v>125</v>
      </c>
      <c r="AN88" s="246">
        <v>0.5</v>
      </c>
      <c r="AO88" s="139" t="s">
        <v>1903</v>
      </c>
      <c r="AP88" s="146" t="s">
        <v>1522</v>
      </c>
      <c r="AQ88" s="139" t="s">
        <v>1903</v>
      </c>
      <c r="AR88" s="139" t="s">
        <v>1903</v>
      </c>
    </row>
    <row r="89" spans="1:44" s="139" customFormat="1" ht="12.75" customHeight="1" x14ac:dyDescent="0.2">
      <c r="A89" s="139" t="s">
        <v>82</v>
      </c>
      <c r="B89" s="220" t="s">
        <v>1044</v>
      </c>
      <c r="C89" s="221">
        <v>0.375</v>
      </c>
      <c r="D89" s="222">
        <v>8</v>
      </c>
      <c r="E89" s="223">
        <v>2020</v>
      </c>
      <c r="F89" s="223">
        <v>2016</v>
      </c>
      <c r="G89" s="223" t="s">
        <v>1908</v>
      </c>
      <c r="H89" s="220" t="s">
        <v>1909</v>
      </c>
      <c r="I89" s="220" t="s">
        <v>1910</v>
      </c>
      <c r="J89" s="220" t="s">
        <v>26</v>
      </c>
      <c r="K89" s="243" t="s">
        <v>1044</v>
      </c>
      <c r="L89" s="244">
        <v>2321</v>
      </c>
      <c r="M89" s="244">
        <v>0</v>
      </c>
      <c r="N89" s="244">
        <v>0</v>
      </c>
      <c r="O89" s="244">
        <v>0</v>
      </c>
      <c r="P89" s="244">
        <v>2321</v>
      </c>
      <c r="Q89" s="205">
        <v>0</v>
      </c>
      <c r="R89" s="245">
        <v>870</v>
      </c>
      <c r="S89" s="245">
        <v>0</v>
      </c>
      <c r="T89" s="244">
        <v>1145</v>
      </c>
      <c r="U89" s="244">
        <v>27</v>
      </c>
      <c r="V89" s="244">
        <v>27</v>
      </c>
      <c r="W89" s="244">
        <v>0</v>
      </c>
      <c r="X89" s="244">
        <v>1118</v>
      </c>
      <c r="Y89" s="244">
        <v>27</v>
      </c>
      <c r="Z89" s="244">
        <v>1118</v>
      </c>
      <c r="AA89" s="205">
        <v>2.3580786026200874E-2</v>
      </c>
      <c r="AB89" s="205">
        <v>2.3580786026200874E-2</v>
      </c>
      <c r="AC89" s="244">
        <v>1018</v>
      </c>
      <c r="AD89" s="244">
        <v>1742</v>
      </c>
      <c r="AE89" s="244">
        <v>0</v>
      </c>
      <c r="AF89" s="205">
        <v>1.7111984282907662</v>
      </c>
      <c r="AG89" s="244">
        <v>1844</v>
      </c>
      <c r="AH89" s="244">
        <v>3221</v>
      </c>
      <c r="AI89" s="244">
        <v>0</v>
      </c>
      <c r="AJ89" s="205">
        <v>1.7467462039045554</v>
      </c>
      <c r="AK89" s="244">
        <v>6328</v>
      </c>
      <c r="AL89" s="244">
        <v>4990</v>
      </c>
      <c r="AM89" s="244">
        <v>3439</v>
      </c>
      <c r="AN89" s="246">
        <v>0.375</v>
      </c>
      <c r="AO89" s="139" t="s">
        <v>1903</v>
      </c>
      <c r="AP89" s="146" t="s">
        <v>1522</v>
      </c>
      <c r="AQ89" s="139" t="s">
        <v>1903</v>
      </c>
      <c r="AR89" s="139" t="s">
        <v>1902</v>
      </c>
    </row>
    <row r="90" spans="1:44" s="139" customFormat="1" ht="12.75" customHeight="1" x14ac:dyDescent="0.2">
      <c r="A90" s="139" t="s">
        <v>35</v>
      </c>
      <c r="B90" s="220" t="s">
        <v>83</v>
      </c>
      <c r="C90" s="221">
        <v>0.625</v>
      </c>
      <c r="D90" s="222">
        <v>8</v>
      </c>
      <c r="E90" s="223">
        <v>2018</v>
      </c>
      <c r="F90" s="223">
        <v>2014</v>
      </c>
      <c r="G90" s="223" t="s">
        <v>1899</v>
      </c>
      <c r="H90" s="220" t="s">
        <v>1900</v>
      </c>
      <c r="I90" s="220" t="s">
        <v>1901</v>
      </c>
      <c r="J90" s="220" t="s">
        <v>3</v>
      </c>
      <c r="K90" s="243" t="s">
        <v>83</v>
      </c>
      <c r="L90" s="244">
        <v>1555</v>
      </c>
      <c r="M90" s="244">
        <v>78</v>
      </c>
      <c r="N90" s="244">
        <v>78</v>
      </c>
      <c r="O90" s="244">
        <v>0</v>
      </c>
      <c r="P90" s="244">
        <v>1477</v>
      </c>
      <c r="Q90" s="205">
        <v>5.0160771704180061E-2</v>
      </c>
      <c r="R90" s="245">
        <v>778</v>
      </c>
      <c r="S90" s="245">
        <v>0</v>
      </c>
      <c r="T90" s="244">
        <v>1059</v>
      </c>
      <c r="U90" s="244">
        <v>51</v>
      </c>
      <c r="V90" s="244">
        <v>51</v>
      </c>
      <c r="W90" s="244">
        <v>0</v>
      </c>
      <c r="X90" s="244">
        <v>1008</v>
      </c>
      <c r="Y90" s="244">
        <v>51</v>
      </c>
      <c r="Z90" s="244">
        <v>1008</v>
      </c>
      <c r="AA90" s="205">
        <v>4.8158640226628892E-2</v>
      </c>
      <c r="AB90" s="205">
        <v>4.8158640226628892E-2</v>
      </c>
      <c r="AC90" s="244">
        <v>1212</v>
      </c>
      <c r="AD90" s="244">
        <v>0</v>
      </c>
      <c r="AE90" s="244">
        <v>1212</v>
      </c>
      <c r="AF90" s="205">
        <v>0</v>
      </c>
      <c r="AG90" s="244">
        <v>2945</v>
      </c>
      <c r="AH90" s="244">
        <v>88</v>
      </c>
      <c r="AI90" s="244">
        <v>2857</v>
      </c>
      <c r="AJ90" s="205">
        <v>2.9881154499151102E-2</v>
      </c>
      <c r="AK90" s="244">
        <v>6771</v>
      </c>
      <c r="AL90" s="244">
        <v>217</v>
      </c>
      <c r="AM90" s="244">
        <v>6554</v>
      </c>
      <c r="AN90" s="246">
        <v>0.5</v>
      </c>
      <c r="AO90" s="139" t="s">
        <v>1903</v>
      </c>
      <c r="AP90" s="146" t="s">
        <v>1522</v>
      </c>
      <c r="AQ90" s="139" t="s">
        <v>1903</v>
      </c>
      <c r="AR90" s="139" t="s">
        <v>1903</v>
      </c>
    </row>
    <row r="91" spans="1:44" s="139" customFormat="1" ht="12.75" customHeight="1" x14ac:dyDescent="0.2">
      <c r="A91" s="139" t="s">
        <v>82</v>
      </c>
      <c r="B91" s="220" t="s">
        <v>84</v>
      </c>
      <c r="C91" s="221">
        <v>0.375</v>
      </c>
      <c r="D91" s="222">
        <v>8</v>
      </c>
      <c r="E91" s="223">
        <v>2020</v>
      </c>
      <c r="F91" s="223">
        <v>2016</v>
      </c>
      <c r="G91" s="223" t="s">
        <v>1908</v>
      </c>
      <c r="H91" s="220" t="s">
        <v>1909</v>
      </c>
      <c r="I91" s="220" t="s">
        <v>1910</v>
      </c>
      <c r="J91" s="220" t="s">
        <v>26</v>
      </c>
      <c r="K91" s="243" t="s">
        <v>84</v>
      </c>
      <c r="L91" s="244">
        <v>150</v>
      </c>
      <c r="M91" s="244">
        <v>36</v>
      </c>
      <c r="N91" s="244">
        <v>36</v>
      </c>
      <c r="O91" s="244">
        <v>0</v>
      </c>
      <c r="P91" s="244">
        <v>114</v>
      </c>
      <c r="Q91" s="205">
        <v>0.24</v>
      </c>
      <c r="R91" s="245">
        <v>56</v>
      </c>
      <c r="S91" s="245">
        <v>0</v>
      </c>
      <c r="T91" s="244">
        <v>115</v>
      </c>
      <c r="U91" s="244">
        <v>32</v>
      </c>
      <c r="V91" s="244">
        <v>32</v>
      </c>
      <c r="W91" s="244">
        <v>0</v>
      </c>
      <c r="X91" s="244">
        <v>83</v>
      </c>
      <c r="Y91" s="244">
        <v>32</v>
      </c>
      <c r="Z91" s="244">
        <v>83</v>
      </c>
      <c r="AA91" s="205">
        <v>0.27826086956521739</v>
      </c>
      <c r="AB91" s="205">
        <v>0.27826086956521739</v>
      </c>
      <c r="AC91" s="244">
        <v>123</v>
      </c>
      <c r="AD91" s="244">
        <v>41</v>
      </c>
      <c r="AE91" s="244">
        <v>82</v>
      </c>
      <c r="AF91" s="205">
        <v>0.33333333333333331</v>
      </c>
      <c r="AG91" s="244">
        <v>201</v>
      </c>
      <c r="AH91" s="244">
        <v>84</v>
      </c>
      <c r="AI91" s="244">
        <v>117</v>
      </c>
      <c r="AJ91" s="205">
        <v>0.41791044776119401</v>
      </c>
      <c r="AK91" s="244">
        <v>589</v>
      </c>
      <c r="AL91" s="244">
        <v>193</v>
      </c>
      <c r="AM91" s="244">
        <v>396</v>
      </c>
      <c r="AN91" s="246">
        <v>0.375</v>
      </c>
      <c r="AO91" s="139" t="s">
        <v>1903</v>
      </c>
      <c r="AP91" s="146" t="s">
        <v>1522</v>
      </c>
      <c r="AQ91" s="139" t="s">
        <v>1903</v>
      </c>
      <c r="AR91" s="139" t="s">
        <v>1902</v>
      </c>
    </row>
    <row r="92" spans="1:44" s="139" customFormat="1" ht="12.75" customHeight="1" x14ac:dyDescent="0.2">
      <c r="A92" s="139" t="s">
        <v>31</v>
      </c>
      <c r="B92" s="220" t="s">
        <v>85</v>
      </c>
      <c r="C92" s="221">
        <v>0.625</v>
      </c>
      <c r="D92" s="222">
        <v>8</v>
      </c>
      <c r="E92" s="223">
        <v>2018</v>
      </c>
      <c r="F92" s="223">
        <v>2014</v>
      </c>
      <c r="G92" s="223" t="s">
        <v>1899</v>
      </c>
      <c r="H92" s="220" t="s">
        <v>1913</v>
      </c>
      <c r="I92" s="220" t="s">
        <v>1914</v>
      </c>
      <c r="J92" s="220" t="s">
        <v>32</v>
      </c>
      <c r="K92" s="243" t="s">
        <v>85</v>
      </c>
      <c r="L92" s="244">
        <v>10</v>
      </c>
      <c r="M92" s="244">
        <v>0</v>
      </c>
      <c r="N92" s="244">
        <v>0</v>
      </c>
      <c r="O92" s="244">
        <v>0</v>
      </c>
      <c r="P92" s="244">
        <v>10</v>
      </c>
      <c r="Q92" s="205">
        <v>0</v>
      </c>
      <c r="R92" s="245">
        <v>5</v>
      </c>
      <c r="S92" s="245">
        <v>0</v>
      </c>
      <c r="T92" s="244">
        <v>7</v>
      </c>
      <c r="U92" s="244">
        <v>0</v>
      </c>
      <c r="V92" s="244">
        <v>0</v>
      </c>
      <c r="W92" s="244">
        <v>0</v>
      </c>
      <c r="X92" s="244">
        <v>7</v>
      </c>
      <c r="Y92" s="244">
        <v>0</v>
      </c>
      <c r="Z92" s="244">
        <v>7</v>
      </c>
      <c r="AA92" s="205">
        <v>0</v>
      </c>
      <c r="AB92" s="205">
        <v>0</v>
      </c>
      <c r="AC92" s="244">
        <v>10</v>
      </c>
      <c r="AD92" s="244">
        <v>0</v>
      </c>
      <c r="AE92" s="244">
        <v>10</v>
      </c>
      <c r="AF92" s="205">
        <v>0</v>
      </c>
      <c r="AG92" s="244">
        <v>24</v>
      </c>
      <c r="AH92" s="244">
        <v>0</v>
      </c>
      <c r="AI92" s="244">
        <v>24</v>
      </c>
      <c r="AJ92" s="205">
        <v>0</v>
      </c>
      <c r="AK92" s="244">
        <v>51</v>
      </c>
      <c r="AL92" s="244">
        <v>0</v>
      </c>
      <c r="AM92" s="244">
        <v>51</v>
      </c>
      <c r="AN92" s="246">
        <v>0.5</v>
      </c>
      <c r="AO92" s="139" t="s">
        <v>1903</v>
      </c>
      <c r="AP92" s="146" t="s">
        <v>1522</v>
      </c>
      <c r="AQ92" s="139" t="s">
        <v>1903</v>
      </c>
      <c r="AR92" s="139" t="s">
        <v>1903</v>
      </c>
    </row>
    <row r="93" spans="1:44" s="139" customFormat="1" ht="12.75" customHeight="1" x14ac:dyDescent="0.2">
      <c r="A93" s="139" t="s">
        <v>29</v>
      </c>
      <c r="B93" s="220" t="s">
        <v>86</v>
      </c>
      <c r="C93" s="221">
        <v>0.5</v>
      </c>
      <c r="D93" s="222">
        <v>8</v>
      </c>
      <c r="E93" s="223">
        <v>2019</v>
      </c>
      <c r="F93" s="223">
        <v>2015</v>
      </c>
      <c r="G93" s="223">
        <v>2022</v>
      </c>
      <c r="H93" s="220" t="s">
        <v>1904</v>
      </c>
      <c r="I93" s="220" t="s">
        <v>1905</v>
      </c>
      <c r="J93" s="220" t="s">
        <v>8</v>
      </c>
      <c r="K93" s="243" t="s">
        <v>86</v>
      </c>
      <c r="L93" s="244">
        <v>20</v>
      </c>
      <c r="M93" s="244">
        <v>31</v>
      </c>
      <c r="N93" s="244">
        <v>31</v>
      </c>
      <c r="O93" s="244">
        <v>0</v>
      </c>
      <c r="P93" s="244">
        <v>0</v>
      </c>
      <c r="Q93" s="205">
        <v>1.55</v>
      </c>
      <c r="R93" s="245">
        <v>10</v>
      </c>
      <c r="S93" s="245">
        <v>21</v>
      </c>
      <c r="T93" s="244">
        <v>8</v>
      </c>
      <c r="U93" s="244">
        <v>34</v>
      </c>
      <c r="V93" s="244">
        <v>34</v>
      </c>
      <c r="W93" s="244">
        <v>0</v>
      </c>
      <c r="X93" s="244">
        <v>0</v>
      </c>
      <c r="Y93" s="244">
        <v>55</v>
      </c>
      <c r="Z93" s="244">
        <v>0</v>
      </c>
      <c r="AA93" s="205">
        <v>4.25</v>
      </c>
      <c r="AB93" s="205">
        <v>6.875</v>
      </c>
      <c r="AC93" s="244">
        <v>9</v>
      </c>
      <c r="AD93" s="244">
        <v>0</v>
      </c>
      <c r="AE93" s="244">
        <v>9</v>
      </c>
      <c r="AF93" s="205">
        <v>0</v>
      </c>
      <c r="AG93" s="244">
        <v>22</v>
      </c>
      <c r="AH93" s="244">
        <v>10</v>
      </c>
      <c r="AI93" s="244">
        <v>12</v>
      </c>
      <c r="AJ93" s="205">
        <v>0.45454545454545453</v>
      </c>
      <c r="AK93" s="244">
        <v>59</v>
      </c>
      <c r="AL93" s="244">
        <v>75</v>
      </c>
      <c r="AM93" s="244">
        <v>21</v>
      </c>
      <c r="AN93" s="246">
        <v>0.5</v>
      </c>
      <c r="AO93" s="139" t="s">
        <v>1903</v>
      </c>
      <c r="AP93" s="146" t="s">
        <v>1522</v>
      </c>
      <c r="AQ93" s="139" t="s">
        <v>1903</v>
      </c>
      <c r="AR93" s="139" t="s">
        <v>1903</v>
      </c>
    </row>
    <row r="94" spans="1:44" s="139" customFormat="1" ht="12.75" customHeight="1" x14ac:dyDescent="0.2">
      <c r="A94" s="139" t="s">
        <v>2</v>
      </c>
      <c r="B94" s="220" t="s">
        <v>87</v>
      </c>
      <c r="C94" s="221">
        <v>0.625</v>
      </c>
      <c r="D94" s="222">
        <v>8</v>
      </c>
      <c r="E94" s="223">
        <v>2018</v>
      </c>
      <c r="F94" s="223">
        <v>2014</v>
      </c>
      <c r="G94" s="223" t="s">
        <v>1899</v>
      </c>
      <c r="H94" s="220" t="s">
        <v>1900</v>
      </c>
      <c r="I94" s="220" t="s">
        <v>1901</v>
      </c>
      <c r="J94" s="220" t="s">
        <v>3</v>
      </c>
      <c r="K94" s="243" t="s">
        <v>87</v>
      </c>
      <c r="L94" s="244">
        <v>443</v>
      </c>
      <c r="M94" s="244">
        <v>0</v>
      </c>
      <c r="N94" s="244">
        <v>0</v>
      </c>
      <c r="O94" s="244">
        <v>0</v>
      </c>
      <c r="P94" s="244">
        <v>443</v>
      </c>
      <c r="Q94" s="205">
        <v>0</v>
      </c>
      <c r="R94" s="245">
        <v>222</v>
      </c>
      <c r="S94" s="245">
        <v>0</v>
      </c>
      <c r="T94" s="244">
        <v>302</v>
      </c>
      <c r="U94" s="244">
        <v>0</v>
      </c>
      <c r="V94" s="244">
        <v>0</v>
      </c>
      <c r="W94" s="244">
        <v>0</v>
      </c>
      <c r="X94" s="244">
        <v>302</v>
      </c>
      <c r="Y94" s="244">
        <v>0</v>
      </c>
      <c r="Z94" s="244">
        <v>302</v>
      </c>
      <c r="AA94" s="205">
        <v>0</v>
      </c>
      <c r="AB94" s="205">
        <v>0</v>
      </c>
      <c r="AC94" s="244">
        <v>347</v>
      </c>
      <c r="AD94" s="244">
        <v>13</v>
      </c>
      <c r="AE94" s="244">
        <v>334</v>
      </c>
      <c r="AF94" s="205">
        <v>3.7463976945244955E-2</v>
      </c>
      <c r="AG94" s="244">
        <v>831</v>
      </c>
      <c r="AH94" s="244">
        <v>127</v>
      </c>
      <c r="AI94" s="244">
        <v>704</v>
      </c>
      <c r="AJ94" s="205">
        <v>0.15282791817087846</v>
      </c>
      <c r="AK94" s="244">
        <v>1923</v>
      </c>
      <c r="AL94" s="244">
        <v>140</v>
      </c>
      <c r="AM94" s="244">
        <v>1783</v>
      </c>
      <c r="AN94" s="246">
        <v>0.5</v>
      </c>
      <c r="AO94" s="139" t="s">
        <v>1903</v>
      </c>
      <c r="AP94" s="146" t="s">
        <v>1522</v>
      </c>
      <c r="AQ94" s="139" t="s">
        <v>1903</v>
      </c>
      <c r="AR94" s="139" t="s">
        <v>1903</v>
      </c>
    </row>
    <row r="95" spans="1:44" s="139" customFormat="1" ht="12.75" customHeight="1" x14ac:dyDescent="0.2">
      <c r="A95" s="139" t="s">
        <v>1011</v>
      </c>
      <c r="B95" s="220" t="s">
        <v>1011</v>
      </c>
      <c r="C95" s="221">
        <v>1</v>
      </c>
      <c r="D95" s="222">
        <v>5</v>
      </c>
      <c r="E95" s="223">
        <v>2017</v>
      </c>
      <c r="F95" s="223">
        <v>2014</v>
      </c>
      <c r="G95" s="223">
        <v>2018</v>
      </c>
      <c r="H95" s="220" t="s">
        <v>1906</v>
      </c>
      <c r="I95" s="220" t="s">
        <v>1907</v>
      </c>
      <c r="J95" s="220" t="s">
        <v>13</v>
      </c>
      <c r="K95" s="243" t="s">
        <v>1011</v>
      </c>
      <c r="L95" s="244">
        <v>79</v>
      </c>
      <c r="M95" s="244">
        <v>0</v>
      </c>
      <c r="N95" s="244">
        <v>0</v>
      </c>
      <c r="O95" s="244">
        <v>0</v>
      </c>
      <c r="P95" s="244">
        <v>79</v>
      </c>
      <c r="Q95" s="205">
        <v>0</v>
      </c>
      <c r="R95" s="245">
        <v>79</v>
      </c>
      <c r="S95" s="245">
        <v>0</v>
      </c>
      <c r="T95" s="244">
        <v>64</v>
      </c>
      <c r="U95" s="244">
        <v>0</v>
      </c>
      <c r="V95" s="244">
        <v>0</v>
      </c>
      <c r="W95" s="244">
        <v>0</v>
      </c>
      <c r="X95" s="244">
        <v>64</v>
      </c>
      <c r="Y95" s="244">
        <v>0</v>
      </c>
      <c r="Z95" s="244">
        <v>64</v>
      </c>
      <c r="AA95" s="205">
        <v>0</v>
      </c>
      <c r="AB95" s="205">
        <v>0</v>
      </c>
      <c r="AC95" s="244">
        <v>61</v>
      </c>
      <c r="AD95" s="244">
        <v>0</v>
      </c>
      <c r="AE95" s="244">
        <v>61</v>
      </c>
      <c r="AF95" s="205">
        <v>0</v>
      </c>
      <c r="AG95" s="244">
        <v>150</v>
      </c>
      <c r="AH95" s="244">
        <v>0</v>
      </c>
      <c r="AI95" s="244">
        <v>150</v>
      </c>
      <c r="AJ95" s="205">
        <v>0</v>
      </c>
      <c r="AK95" s="244">
        <v>354</v>
      </c>
      <c r="AL95" s="244">
        <v>0</v>
      </c>
      <c r="AM95" s="244">
        <v>354</v>
      </c>
      <c r="AN95" s="246">
        <v>1</v>
      </c>
      <c r="AO95" s="139" t="s">
        <v>1903</v>
      </c>
      <c r="AP95" s="146" t="s">
        <v>1891</v>
      </c>
      <c r="AQ95" s="139" t="s">
        <v>1903</v>
      </c>
      <c r="AR95" s="139" t="s">
        <v>1903</v>
      </c>
    </row>
    <row r="96" spans="1:44" s="139" customFormat="1" ht="12.75" customHeight="1" x14ac:dyDescent="0.2">
      <c r="A96" s="139" t="s">
        <v>1011</v>
      </c>
      <c r="B96" s="220" t="s">
        <v>1010</v>
      </c>
      <c r="C96" s="221">
        <v>1</v>
      </c>
      <c r="D96" s="222">
        <v>5</v>
      </c>
      <c r="E96" s="223">
        <v>2017</v>
      </c>
      <c r="F96" s="223">
        <v>2014</v>
      </c>
      <c r="G96" s="223">
        <v>2018</v>
      </c>
      <c r="H96" s="220" t="s">
        <v>1906</v>
      </c>
      <c r="I96" s="220" t="s">
        <v>1907</v>
      </c>
      <c r="J96" s="220" t="s">
        <v>13</v>
      </c>
      <c r="K96" s="243" t="s">
        <v>1010</v>
      </c>
      <c r="L96" s="244">
        <v>107</v>
      </c>
      <c r="M96" s="244">
        <v>8</v>
      </c>
      <c r="N96" s="244">
        <v>1</v>
      </c>
      <c r="O96" s="244">
        <v>7</v>
      </c>
      <c r="P96" s="244">
        <v>99</v>
      </c>
      <c r="Q96" s="205">
        <v>7.476635514018691E-2</v>
      </c>
      <c r="R96" s="245">
        <v>107</v>
      </c>
      <c r="S96" s="245">
        <v>0</v>
      </c>
      <c r="T96" s="244">
        <v>91</v>
      </c>
      <c r="U96" s="244">
        <v>5</v>
      </c>
      <c r="V96" s="244">
        <v>0</v>
      </c>
      <c r="W96" s="244">
        <v>5</v>
      </c>
      <c r="X96" s="244">
        <v>86</v>
      </c>
      <c r="Y96" s="244">
        <v>5</v>
      </c>
      <c r="Z96" s="244">
        <v>86</v>
      </c>
      <c r="AA96" s="205">
        <v>5.4945054945054944E-2</v>
      </c>
      <c r="AB96" s="205">
        <v>5.4945054945054944E-2</v>
      </c>
      <c r="AC96" s="244">
        <v>91</v>
      </c>
      <c r="AD96" s="244">
        <v>71</v>
      </c>
      <c r="AE96" s="244">
        <v>20</v>
      </c>
      <c r="AF96" s="205">
        <v>0.78021978021978022</v>
      </c>
      <c r="AG96" s="244">
        <v>210</v>
      </c>
      <c r="AH96" s="244">
        <v>52</v>
      </c>
      <c r="AI96" s="244">
        <v>158</v>
      </c>
      <c r="AJ96" s="205">
        <v>0.24761904761904763</v>
      </c>
      <c r="AK96" s="244">
        <v>499</v>
      </c>
      <c r="AL96" s="244">
        <v>136</v>
      </c>
      <c r="AM96" s="244">
        <v>363</v>
      </c>
      <c r="AN96" s="246">
        <v>1</v>
      </c>
      <c r="AO96" s="139" t="s">
        <v>1903</v>
      </c>
      <c r="AP96" s="146" t="s">
        <v>1522</v>
      </c>
      <c r="AQ96" s="139" t="s">
        <v>1903</v>
      </c>
      <c r="AR96" s="139" t="s">
        <v>1903</v>
      </c>
    </row>
    <row r="97" spans="1:44" s="139" customFormat="1" ht="12.75" customHeight="1" x14ac:dyDescent="0.2">
      <c r="A97" s="139" t="s">
        <v>5</v>
      </c>
      <c r="B97" s="220" t="s">
        <v>1852</v>
      </c>
      <c r="C97" s="221">
        <v>0.625</v>
      </c>
      <c r="D97" s="222">
        <v>8</v>
      </c>
      <c r="E97" s="223">
        <v>2018</v>
      </c>
      <c r="F97" s="223">
        <v>2014</v>
      </c>
      <c r="G97" s="223" t="s">
        <v>1899</v>
      </c>
      <c r="H97" s="220" t="s">
        <v>1900</v>
      </c>
      <c r="I97" s="220" t="s">
        <v>1901</v>
      </c>
      <c r="J97" s="220" t="s">
        <v>3</v>
      </c>
      <c r="K97" s="243" t="s">
        <v>1852</v>
      </c>
      <c r="L97" s="244">
        <v>12</v>
      </c>
      <c r="M97" s="244">
        <v>0</v>
      </c>
      <c r="N97" s="244">
        <v>0</v>
      </c>
      <c r="O97" s="244">
        <v>0</v>
      </c>
      <c r="P97" s="244">
        <v>12</v>
      </c>
      <c r="Q97" s="205">
        <v>0</v>
      </c>
      <c r="R97" s="245">
        <v>6</v>
      </c>
      <c r="S97" s="245">
        <v>0</v>
      </c>
      <c r="T97" s="244">
        <v>7</v>
      </c>
      <c r="U97" s="244">
        <v>0</v>
      </c>
      <c r="V97" s="244">
        <v>0</v>
      </c>
      <c r="W97" s="244">
        <v>0</v>
      </c>
      <c r="X97" s="244">
        <v>7</v>
      </c>
      <c r="Y97" s="244">
        <v>0</v>
      </c>
      <c r="Z97" s="244">
        <v>7</v>
      </c>
      <c r="AA97" s="205">
        <v>0</v>
      </c>
      <c r="AB97" s="205">
        <v>0</v>
      </c>
      <c r="AC97" s="244">
        <v>7</v>
      </c>
      <c r="AD97" s="244">
        <v>0</v>
      </c>
      <c r="AE97" s="244">
        <v>7</v>
      </c>
      <c r="AF97" s="205">
        <v>0</v>
      </c>
      <c r="AG97" s="244">
        <v>20</v>
      </c>
      <c r="AH97" s="244">
        <v>0</v>
      </c>
      <c r="AI97" s="244">
        <v>20</v>
      </c>
      <c r="AJ97" s="205">
        <v>0</v>
      </c>
      <c r="AK97" s="244">
        <v>46</v>
      </c>
      <c r="AL97" s="244">
        <v>0</v>
      </c>
      <c r="AM97" s="244">
        <v>46</v>
      </c>
      <c r="AN97" s="246">
        <v>0.5</v>
      </c>
      <c r="AO97" s="139" t="s">
        <v>1903</v>
      </c>
      <c r="AP97" s="146" t="s">
        <v>1891</v>
      </c>
      <c r="AQ97" s="139" t="s">
        <v>1903</v>
      </c>
      <c r="AR97" s="139" t="s">
        <v>1903</v>
      </c>
    </row>
    <row r="98" spans="1:44" s="139" customFormat="1" ht="12.75" customHeight="1" x14ac:dyDescent="0.2">
      <c r="A98" s="139" t="s">
        <v>5</v>
      </c>
      <c r="B98" s="220" t="s">
        <v>1853</v>
      </c>
      <c r="C98" s="221">
        <v>0.625</v>
      </c>
      <c r="D98" s="222">
        <v>8</v>
      </c>
      <c r="E98" s="223">
        <v>2018</v>
      </c>
      <c r="F98" s="223">
        <v>2014</v>
      </c>
      <c r="G98" s="223" t="s">
        <v>1899</v>
      </c>
      <c r="H98" s="220" t="s">
        <v>1900</v>
      </c>
      <c r="I98" s="220" t="s">
        <v>1901</v>
      </c>
      <c r="J98" s="220" t="s">
        <v>3</v>
      </c>
      <c r="K98" s="243" t="s">
        <v>1853</v>
      </c>
      <c r="L98" s="244">
        <v>1</v>
      </c>
      <c r="M98" s="244">
        <v>0</v>
      </c>
      <c r="N98" s="244">
        <v>0</v>
      </c>
      <c r="O98" s="244">
        <v>0</v>
      </c>
      <c r="P98" s="244">
        <v>1</v>
      </c>
      <c r="Q98" s="205">
        <v>0</v>
      </c>
      <c r="R98" s="245">
        <v>1</v>
      </c>
      <c r="S98" s="245">
        <v>0</v>
      </c>
      <c r="T98" s="244">
        <v>1</v>
      </c>
      <c r="U98" s="244">
        <v>0</v>
      </c>
      <c r="V98" s="244">
        <v>0</v>
      </c>
      <c r="W98" s="244">
        <v>0</v>
      </c>
      <c r="X98" s="244">
        <v>1</v>
      </c>
      <c r="Y98" s="244">
        <v>0</v>
      </c>
      <c r="Z98" s="244">
        <v>1</v>
      </c>
      <c r="AA98" s="205">
        <v>0</v>
      </c>
      <c r="AB98" s="205">
        <v>0</v>
      </c>
      <c r="AC98" s="244">
        <v>0</v>
      </c>
      <c r="AD98" s="244">
        <v>0</v>
      </c>
      <c r="AE98" s="244">
        <v>0</v>
      </c>
      <c r="AF98" s="205" t="s">
        <v>1917</v>
      </c>
      <c r="AG98" s="244">
        <v>0</v>
      </c>
      <c r="AH98" s="244">
        <v>0</v>
      </c>
      <c r="AI98" s="244">
        <v>0</v>
      </c>
      <c r="AJ98" s="205" t="s">
        <v>1917</v>
      </c>
      <c r="AK98" s="244">
        <v>2</v>
      </c>
      <c r="AL98" s="244">
        <v>0</v>
      </c>
      <c r="AM98" s="244">
        <v>2</v>
      </c>
      <c r="AN98" s="246">
        <v>0.5</v>
      </c>
      <c r="AO98" s="139" t="s">
        <v>1903</v>
      </c>
      <c r="AP98" s="146" t="s">
        <v>1891</v>
      </c>
      <c r="AQ98" s="139" t="s">
        <v>1903</v>
      </c>
      <c r="AR98" s="139" t="s">
        <v>1902</v>
      </c>
    </row>
    <row r="99" spans="1:44" s="139" customFormat="1" ht="12.75" customHeight="1" x14ac:dyDescent="0.2">
      <c r="A99" s="139" t="s">
        <v>21</v>
      </c>
      <c r="B99" s="220" t="s">
        <v>88</v>
      </c>
      <c r="C99" s="221">
        <v>0.5</v>
      </c>
      <c r="D99" s="222">
        <v>8</v>
      </c>
      <c r="E99" s="223">
        <v>2019</v>
      </c>
      <c r="F99" s="223">
        <v>2015</v>
      </c>
      <c r="G99" s="223">
        <v>2022</v>
      </c>
      <c r="H99" s="220" t="s">
        <v>1904</v>
      </c>
      <c r="I99" s="220" t="s">
        <v>1905</v>
      </c>
      <c r="J99" s="220" t="s">
        <v>8</v>
      </c>
      <c r="K99" s="243" t="s">
        <v>88</v>
      </c>
      <c r="L99" s="244">
        <v>798</v>
      </c>
      <c r="M99" s="244">
        <v>19</v>
      </c>
      <c r="N99" s="244">
        <v>19</v>
      </c>
      <c r="O99" s="244">
        <v>0</v>
      </c>
      <c r="P99" s="244">
        <v>779</v>
      </c>
      <c r="Q99" s="205">
        <v>2.3809523809523808E-2</v>
      </c>
      <c r="R99" s="245">
        <v>399</v>
      </c>
      <c r="S99" s="245">
        <v>0</v>
      </c>
      <c r="T99" s="244">
        <v>444</v>
      </c>
      <c r="U99" s="244">
        <v>3</v>
      </c>
      <c r="V99" s="244">
        <v>3</v>
      </c>
      <c r="W99" s="244">
        <v>0</v>
      </c>
      <c r="X99" s="244">
        <v>441</v>
      </c>
      <c r="Y99" s="244">
        <v>3</v>
      </c>
      <c r="Z99" s="244">
        <v>441</v>
      </c>
      <c r="AA99" s="205">
        <v>6.7567567567567571E-3</v>
      </c>
      <c r="AB99" s="205">
        <v>6.7567567567567571E-3</v>
      </c>
      <c r="AC99" s="244">
        <v>559</v>
      </c>
      <c r="AD99" s="244">
        <v>4</v>
      </c>
      <c r="AE99" s="244">
        <v>555</v>
      </c>
      <c r="AF99" s="205">
        <v>7.1556350626118068E-3</v>
      </c>
      <c r="AG99" s="244">
        <v>1677</v>
      </c>
      <c r="AH99" s="244">
        <v>180</v>
      </c>
      <c r="AI99" s="244">
        <v>1497</v>
      </c>
      <c r="AJ99" s="205">
        <v>0.1073345259391771</v>
      </c>
      <c r="AK99" s="244">
        <v>3478</v>
      </c>
      <c r="AL99" s="244">
        <v>206</v>
      </c>
      <c r="AM99" s="244">
        <v>3272</v>
      </c>
      <c r="AN99" s="246">
        <v>0.5</v>
      </c>
      <c r="AO99" s="139" t="s">
        <v>1903</v>
      </c>
      <c r="AP99" s="146" t="s">
        <v>1522</v>
      </c>
      <c r="AQ99" s="139" t="s">
        <v>1903</v>
      </c>
      <c r="AR99" s="139" t="s">
        <v>1903</v>
      </c>
    </row>
    <row r="100" spans="1:44" s="139" customFormat="1" ht="12.75" customHeight="1" x14ac:dyDescent="0.2">
      <c r="A100" s="139" t="s">
        <v>21</v>
      </c>
      <c r="B100" s="220" t="s">
        <v>89</v>
      </c>
      <c r="C100" s="221">
        <v>0.5</v>
      </c>
      <c r="D100" s="222">
        <v>8</v>
      </c>
      <c r="E100" s="223">
        <v>2019</v>
      </c>
      <c r="F100" s="223">
        <v>2015</v>
      </c>
      <c r="G100" s="223">
        <v>2022</v>
      </c>
      <c r="H100" s="220" t="s">
        <v>1904</v>
      </c>
      <c r="I100" s="220" t="s">
        <v>1905</v>
      </c>
      <c r="J100" s="220" t="s">
        <v>8</v>
      </c>
      <c r="K100" s="243" t="s">
        <v>89</v>
      </c>
      <c r="L100" s="244">
        <v>374</v>
      </c>
      <c r="M100" s="244">
        <v>63</v>
      </c>
      <c r="N100" s="244">
        <v>62</v>
      </c>
      <c r="O100" s="244">
        <v>1</v>
      </c>
      <c r="P100" s="244">
        <v>311</v>
      </c>
      <c r="Q100" s="205">
        <v>0.16844919786096257</v>
      </c>
      <c r="R100" s="245">
        <v>187</v>
      </c>
      <c r="S100" s="245">
        <v>0</v>
      </c>
      <c r="T100" s="244">
        <v>218</v>
      </c>
      <c r="U100" s="244">
        <v>182</v>
      </c>
      <c r="V100" s="244">
        <v>174</v>
      </c>
      <c r="W100" s="244">
        <v>8</v>
      </c>
      <c r="X100" s="244">
        <v>36</v>
      </c>
      <c r="Y100" s="244">
        <v>182</v>
      </c>
      <c r="Z100" s="244">
        <v>36</v>
      </c>
      <c r="AA100" s="205">
        <v>0.83486238532110091</v>
      </c>
      <c r="AB100" s="205">
        <v>0.83486238532110091</v>
      </c>
      <c r="AC100" s="244">
        <v>243</v>
      </c>
      <c r="AD100" s="244">
        <v>125</v>
      </c>
      <c r="AE100" s="244">
        <v>118</v>
      </c>
      <c r="AF100" s="205">
        <v>0.51440329218106995</v>
      </c>
      <c r="AG100" s="244">
        <v>532</v>
      </c>
      <c r="AH100" s="244">
        <v>1155</v>
      </c>
      <c r="AI100" s="244">
        <v>0</v>
      </c>
      <c r="AJ100" s="205">
        <v>2.1710526315789473</v>
      </c>
      <c r="AK100" s="244">
        <v>1367</v>
      </c>
      <c r="AL100" s="244">
        <v>1525</v>
      </c>
      <c r="AM100" s="244">
        <v>465</v>
      </c>
      <c r="AN100" s="246">
        <v>0.5</v>
      </c>
      <c r="AO100" s="139" t="s">
        <v>1903</v>
      </c>
      <c r="AP100" s="146" t="s">
        <v>1522</v>
      </c>
      <c r="AQ100" s="139" t="s">
        <v>1903</v>
      </c>
      <c r="AR100" s="139" t="s">
        <v>1902</v>
      </c>
    </row>
    <row r="101" spans="1:44" s="139" customFormat="1" ht="12.75" customHeight="1" x14ac:dyDescent="0.2">
      <c r="A101" s="139" t="s">
        <v>1033</v>
      </c>
      <c r="B101" s="220" t="s">
        <v>1854</v>
      </c>
      <c r="C101" s="221">
        <v>0.375</v>
      </c>
      <c r="D101" s="222">
        <v>8</v>
      </c>
      <c r="E101" s="223">
        <v>2020</v>
      </c>
      <c r="F101" s="223">
        <v>2016</v>
      </c>
      <c r="G101" s="223">
        <v>2023</v>
      </c>
      <c r="H101" s="220" t="s">
        <v>1915</v>
      </c>
      <c r="I101" s="220" t="s">
        <v>1916</v>
      </c>
      <c r="J101" s="220" t="s">
        <v>953</v>
      </c>
      <c r="K101" s="243" t="s">
        <v>1854</v>
      </c>
      <c r="L101" s="244">
        <v>215</v>
      </c>
      <c r="M101" s="244">
        <v>0</v>
      </c>
      <c r="N101" s="244">
        <v>0</v>
      </c>
      <c r="O101" s="244">
        <v>0</v>
      </c>
      <c r="P101" s="244">
        <v>215</v>
      </c>
      <c r="Q101" s="205">
        <v>0</v>
      </c>
      <c r="R101" s="245">
        <v>81</v>
      </c>
      <c r="S101" s="245">
        <v>0</v>
      </c>
      <c r="T101" s="244">
        <v>161</v>
      </c>
      <c r="U101" s="244">
        <v>0</v>
      </c>
      <c r="V101" s="244">
        <v>0</v>
      </c>
      <c r="W101" s="244">
        <v>0</v>
      </c>
      <c r="X101" s="244">
        <v>161</v>
      </c>
      <c r="Y101" s="244">
        <v>0</v>
      </c>
      <c r="Z101" s="244">
        <v>161</v>
      </c>
      <c r="AA101" s="205">
        <v>0</v>
      </c>
      <c r="AB101" s="205">
        <v>0</v>
      </c>
      <c r="AC101" s="244">
        <v>169</v>
      </c>
      <c r="AD101" s="244">
        <v>0</v>
      </c>
      <c r="AE101" s="244">
        <v>169</v>
      </c>
      <c r="AF101" s="205">
        <v>0</v>
      </c>
      <c r="AG101" s="244">
        <v>401</v>
      </c>
      <c r="AH101" s="244">
        <v>0</v>
      </c>
      <c r="AI101" s="244">
        <v>401</v>
      </c>
      <c r="AJ101" s="205">
        <v>0</v>
      </c>
      <c r="AK101" s="244">
        <v>946</v>
      </c>
      <c r="AL101" s="244">
        <v>0</v>
      </c>
      <c r="AM101" s="244">
        <v>946</v>
      </c>
      <c r="AN101" s="246">
        <v>0.375</v>
      </c>
      <c r="AO101" s="139" t="s">
        <v>1903</v>
      </c>
      <c r="AP101" s="146" t="s">
        <v>1891</v>
      </c>
      <c r="AQ101" s="139" t="s">
        <v>1903</v>
      </c>
      <c r="AR101" s="139" t="s">
        <v>1903</v>
      </c>
    </row>
    <row r="102" spans="1:44" s="139" customFormat="1" ht="12.75" customHeight="1" x14ac:dyDescent="0.2">
      <c r="A102" s="139" t="s">
        <v>90</v>
      </c>
      <c r="B102" s="220" t="s">
        <v>1255</v>
      </c>
      <c r="C102" s="221">
        <v>1</v>
      </c>
      <c r="D102" s="222">
        <v>5</v>
      </c>
      <c r="E102" s="223">
        <v>2017</v>
      </c>
      <c r="F102" s="223">
        <v>2014</v>
      </c>
      <c r="G102" s="223">
        <v>2018</v>
      </c>
      <c r="H102" s="220" t="s">
        <v>1906</v>
      </c>
      <c r="I102" s="220" t="s">
        <v>1907</v>
      </c>
      <c r="J102" s="220" t="s">
        <v>13</v>
      </c>
      <c r="K102" s="243" t="s">
        <v>1255</v>
      </c>
      <c r="L102" s="244">
        <v>38</v>
      </c>
      <c r="M102" s="244">
        <v>0</v>
      </c>
      <c r="N102" s="244">
        <v>0</v>
      </c>
      <c r="O102" s="244">
        <v>0</v>
      </c>
      <c r="P102" s="244">
        <v>38</v>
      </c>
      <c r="Q102" s="205">
        <v>0</v>
      </c>
      <c r="R102" s="245">
        <v>38</v>
      </c>
      <c r="S102" s="245">
        <v>0</v>
      </c>
      <c r="T102" s="244">
        <v>30</v>
      </c>
      <c r="U102" s="244">
        <v>0</v>
      </c>
      <c r="V102" s="244">
        <v>0</v>
      </c>
      <c r="W102" s="244">
        <v>0</v>
      </c>
      <c r="X102" s="244">
        <v>30</v>
      </c>
      <c r="Y102" s="244">
        <v>0</v>
      </c>
      <c r="Z102" s="244">
        <v>30</v>
      </c>
      <c r="AA102" s="205">
        <v>0</v>
      </c>
      <c r="AB102" s="205">
        <v>0</v>
      </c>
      <c r="AC102" s="244">
        <v>33</v>
      </c>
      <c r="AD102" s="244">
        <v>4</v>
      </c>
      <c r="AE102" s="244">
        <v>29</v>
      </c>
      <c r="AF102" s="205">
        <v>0.12121212121212122</v>
      </c>
      <c r="AG102" s="244">
        <v>75</v>
      </c>
      <c r="AH102" s="244">
        <v>13</v>
      </c>
      <c r="AI102" s="244">
        <v>62</v>
      </c>
      <c r="AJ102" s="205">
        <v>0.17333333333333334</v>
      </c>
      <c r="AK102" s="244">
        <v>176</v>
      </c>
      <c r="AL102" s="244">
        <v>17</v>
      </c>
      <c r="AM102" s="244">
        <v>159</v>
      </c>
      <c r="AN102" s="246">
        <v>1</v>
      </c>
      <c r="AO102" s="139" t="s">
        <v>1903</v>
      </c>
      <c r="AP102" s="146" t="s">
        <v>1522</v>
      </c>
      <c r="AQ102" s="139" t="s">
        <v>1903</v>
      </c>
      <c r="AR102" s="139" t="s">
        <v>1903</v>
      </c>
    </row>
    <row r="103" spans="1:44" s="139" customFormat="1" ht="12.75" customHeight="1" x14ac:dyDescent="0.2">
      <c r="A103" s="139" t="s">
        <v>35</v>
      </c>
      <c r="B103" s="220" t="s">
        <v>91</v>
      </c>
      <c r="C103" s="221">
        <v>0.625</v>
      </c>
      <c r="D103" s="222">
        <v>8</v>
      </c>
      <c r="E103" s="223">
        <v>2018</v>
      </c>
      <c r="F103" s="223">
        <v>2014</v>
      </c>
      <c r="G103" s="223" t="s">
        <v>1899</v>
      </c>
      <c r="H103" s="220" t="s">
        <v>1900</v>
      </c>
      <c r="I103" s="220" t="s">
        <v>1901</v>
      </c>
      <c r="J103" s="220" t="s">
        <v>3</v>
      </c>
      <c r="K103" s="243" t="s">
        <v>91</v>
      </c>
      <c r="L103" s="244">
        <v>192</v>
      </c>
      <c r="M103" s="244">
        <v>64</v>
      </c>
      <c r="N103" s="244">
        <v>64</v>
      </c>
      <c r="O103" s="244">
        <v>0</v>
      </c>
      <c r="P103" s="244">
        <v>128</v>
      </c>
      <c r="Q103" s="205">
        <v>0.33333333333333331</v>
      </c>
      <c r="R103" s="245">
        <v>96</v>
      </c>
      <c r="S103" s="245">
        <v>0</v>
      </c>
      <c r="T103" s="244">
        <v>128</v>
      </c>
      <c r="U103" s="244">
        <v>91</v>
      </c>
      <c r="V103" s="244">
        <v>91</v>
      </c>
      <c r="W103" s="244">
        <v>0</v>
      </c>
      <c r="X103" s="244">
        <v>37</v>
      </c>
      <c r="Y103" s="244">
        <v>91</v>
      </c>
      <c r="Z103" s="244">
        <v>37</v>
      </c>
      <c r="AA103" s="205">
        <v>0.7109375</v>
      </c>
      <c r="AB103" s="205">
        <v>0.7109375</v>
      </c>
      <c r="AC103" s="244">
        <v>142</v>
      </c>
      <c r="AD103" s="244">
        <v>67</v>
      </c>
      <c r="AE103" s="244">
        <v>75</v>
      </c>
      <c r="AF103" s="205">
        <v>0.47183098591549294</v>
      </c>
      <c r="AG103" s="244">
        <v>308</v>
      </c>
      <c r="AH103" s="244">
        <v>1732</v>
      </c>
      <c r="AI103" s="244">
        <v>0</v>
      </c>
      <c r="AJ103" s="205">
        <v>5.6233766233766236</v>
      </c>
      <c r="AK103" s="244">
        <v>770</v>
      </c>
      <c r="AL103" s="244">
        <v>1954</v>
      </c>
      <c r="AM103" s="244">
        <v>240</v>
      </c>
      <c r="AN103" s="246">
        <v>0.5</v>
      </c>
      <c r="AO103" s="139" t="s">
        <v>1903</v>
      </c>
      <c r="AP103" s="146" t="s">
        <v>1522</v>
      </c>
      <c r="AQ103" s="139" t="s">
        <v>1903</v>
      </c>
      <c r="AR103" s="139" t="s">
        <v>1902</v>
      </c>
    </row>
    <row r="104" spans="1:44" s="139" customFormat="1" ht="12.75" customHeight="1" x14ac:dyDescent="0.2">
      <c r="A104" s="139" t="s">
        <v>66</v>
      </c>
      <c r="B104" s="220" t="s">
        <v>92</v>
      </c>
      <c r="C104" s="221">
        <v>0.75</v>
      </c>
      <c r="D104" s="222">
        <v>8</v>
      </c>
      <c r="E104" s="223">
        <v>2017</v>
      </c>
      <c r="F104" s="223">
        <v>2013</v>
      </c>
      <c r="G104" s="223">
        <v>2020</v>
      </c>
      <c r="H104" s="220" t="s">
        <v>1922</v>
      </c>
      <c r="I104" s="220" t="s">
        <v>1923</v>
      </c>
      <c r="J104" s="220" t="s">
        <v>67</v>
      </c>
      <c r="K104" s="243" t="s">
        <v>92</v>
      </c>
      <c r="L104" s="244">
        <v>13</v>
      </c>
      <c r="M104" s="244">
        <v>12</v>
      </c>
      <c r="N104" s="244">
        <v>12</v>
      </c>
      <c r="O104" s="244">
        <v>0</v>
      </c>
      <c r="P104" s="244">
        <v>1</v>
      </c>
      <c r="Q104" s="205">
        <v>0.92307692307692313</v>
      </c>
      <c r="R104" s="245">
        <v>7</v>
      </c>
      <c r="S104" s="245">
        <v>5</v>
      </c>
      <c r="T104" s="244">
        <v>9</v>
      </c>
      <c r="U104" s="244">
        <v>0</v>
      </c>
      <c r="V104" s="244">
        <v>0</v>
      </c>
      <c r="W104" s="244">
        <v>0</v>
      </c>
      <c r="X104" s="244">
        <v>9</v>
      </c>
      <c r="Y104" s="244">
        <v>5</v>
      </c>
      <c r="Z104" s="244">
        <v>4</v>
      </c>
      <c r="AA104" s="205">
        <v>0</v>
      </c>
      <c r="AB104" s="205">
        <v>0.55555555555555558</v>
      </c>
      <c r="AC104" s="244">
        <v>9</v>
      </c>
      <c r="AD104" s="244">
        <v>0</v>
      </c>
      <c r="AE104" s="244">
        <v>9</v>
      </c>
      <c r="AF104" s="205">
        <v>0</v>
      </c>
      <c r="AG104" s="244">
        <v>19</v>
      </c>
      <c r="AH104" s="244">
        <v>317</v>
      </c>
      <c r="AI104" s="244">
        <v>0</v>
      </c>
      <c r="AJ104" s="205">
        <v>16.684210526315791</v>
      </c>
      <c r="AK104" s="244">
        <v>50</v>
      </c>
      <c r="AL104" s="244">
        <v>329</v>
      </c>
      <c r="AM104" s="244">
        <v>19</v>
      </c>
      <c r="AN104" s="246">
        <v>0.5</v>
      </c>
      <c r="AO104" s="139" t="s">
        <v>1902</v>
      </c>
      <c r="AP104" s="146" t="s">
        <v>1522</v>
      </c>
      <c r="AQ104" s="139" t="s">
        <v>1902</v>
      </c>
      <c r="AR104" s="139" t="s">
        <v>1903</v>
      </c>
    </row>
    <row r="105" spans="1:44" s="139" customFormat="1" ht="12.75" customHeight="1" x14ac:dyDescent="0.2">
      <c r="A105" s="139" t="s">
        <v>40</v>
      </c>
      <c r="B105" s="220" t="s">
        <v>93</v>
      </c>
      <c r="C105" s="221">
        <v>0.5</v>
      </c>
      <c r="D105" s="222">
        <v>8</v>
      </c>
      <c r="E105" s="223">
        <v>2019</v>
      </c>
      <c r="F105" s="223">
        <v>2015</v>
      </c>
      <c r="G105" s="223">
        <v>2022</v>
      </c>
      <c r="H105" s="220" t="s">
        <v>1904</v>
      </c>
      <c r="I105" s="220" t="s">
        <v>1905</v>
      </c>
      <c r="J105" s="220" t="s">
        <v>8</v>
      </c>
      <c r="K105" s="243" t="s">
        <v>93</v>
      </c>
      <c r="L105" s="244">
        <v>22</v>
      </c>
      <c r="M105" s="244">
        <v>13</v>
      </c>
      <c r="N105" s="244">
        <v>5</v>
      </c>
      <c r="O105" s="244">
        <v>8</v>
      </c>
      <c r="P105" s="244">
        <v>9</v>
      </c>
      <c r="Q105" s="205">
        <v>0.59090909090909094</v>
      </c>
      <c r="R105" s="245">
        <v>11</v>
      </c>
      <c r="S105" s="245">
        <v>2</v>
      </c>
      <c r="T105" s="244">
        <v>13</v>
      </c>
      <c r="U105" s="244">
        <v>13</v>
      </c>
      <c r="V105" s="244">
        <v>13</v>
      </c>
      <c r="W105" s="244">
        <v>0</v>
      </c>
      <c r="X105" s="244">
        <v>0</v>
      </c>
      <c r="Y105" s="244">
        <v>15</v>
      </c>
      <c r="Z105" s="244">
        <v>0</v>
      </c>
      <c r="AA105" s="205">
        <v>1</v>
      </c>
      <c r="AB105" s="205">
        <v>1.1538461538461537</v>
      </c>
      <c r="AC105" s="244">
        <v>13</v>
      </c>
      <c r="AD105" s="244">
        <v>7</v>
      </c>
      <c r="AE105" s="244">
        <v>6</v>
      </c>
      <c r="AF105" s="205">
        <v>0.53846153846153844</v>
      </c>
      <c r="AG105" s="244">
        <v>24</v>
      </c>
      <c r="AH105" s="244">
        <v>179</v>
      </c>
      <c r="AI105" s="244">
        <v>0</v>
      </c>
      <c r="AJ105" s="205">
        <v>7.458333333333333</v>
      </c>
      <c r="AK105" s="244">
        <v>72</v>
      </c>
      <c r="AL105" s="244">
        <v>212</v>
      </c>
      <c r="AM105" s="244">
        <v>15</v>
      </c>
      <c r="AN105" s="246">
        <v>0.5</v>
      </c>
      <c r="AO105" s="139" t="s">
        <v>1902</v>
      </c>
      <c r="AP105" s="146" t="s">
        <v>1522</v>
      </c>
      <c r="AQ105" s="139" t="s">
        <v>1902</v>
      </c>
      <c r="AR105" s="139" t="s">
        <v>1903</v>
      </c>
    </row>
    <row r="106" spans="1:44" s="139" customFormat="1" ht="12.75" customHeight="1" x14ac:dyDescent="0.2">
      <c r="A106" s="139" t="s">
        <v>12</v>
      </c>
      <c r="B106" s="220" t="s">
        <v>94</v>
      </c>
      <c r="C106" s="221">
        <v>0.625</v>
      </c>
      <c r="D106" s="222">
        <v>8</v>
      </c>
      <c r="E106" s="223">
        <v>2018</v>
      </c>
      <c r="F106" s="223">
        <v>2014</v>
      </c>
      <c r="G106" s="223" t="s">
        <v>1899</v>
      </c>
      <c r="H106" s="220" t="s">
        <v>1900</v>
      </c>
      <c r="I106" s="220" t="s">
        <v>1901</v>
      </c>
      <c r="J106" s="220" t="s">
        <v>3</v>
      </c>
      <c r="K106" s="243" t="s">
        <v>94</v>
      </c>
      <c r="L106" s="244">
        <v>1</v>
      </c>
      <c r="M106" s="244">
        <v>0</v>
      </c>
      <c r="N106" s="244">
        <v>0</v>
      </c>
      <c r="O106" s="244">
        <v>0</v>
      </c>
      <c r="P106" s="244">
        <v>1</v>
      </c>
      <c r="Q106" s="205">
        <v>0</v>
      </c>
      <c r="R106" s="245">
        <v>1</v>
      </c>
      <c r="S106" s="245">
        <v>0</v>
      </c>
      <c r="T106" s="244">
        <v>1</v>
      </c>
      <c r="U106" s="244">
        <v>4</v>
      </c>
      <c r="V106" s="244">
        <v>0</v>
      </c>
      <c r="W106" s="244">
        <v>4</v>
      </c>
      <c r="X106" s="244">
        <v>0</v>
      </c>
      <c r="Y106" s="244">
        <v>4</v>
      </c>
      <c r="Z106" s="244">
        <v>0</v>
      </c>
      <c r="AA106" s="205">
        <v>4</v>
      </c>
      <c r="AB106" s="205">
        <v>4</v>
      </c>
      <c r="AC106" s="244">
        <v>0</v>
      </c>
      <c r="AD106" s="244">
        <v>50</v>
      </c>
      <c r="AE106" s="244">
        <v>0</v>
      </c>
      <c r="AF106" s="205" t="s">
        <v>1917</v>
      </c>
      <c r="AG106" s="244">
        <v>0</v>
      </c>
      <c r="AH106" s="244">
        <v>695</v>
      </c>
      <c r="AI106" s="244">
        <v>0</v>
      </c>
      <c r="AJ106" s="205" t="s">
        <v>1917</v>
      </c>
      <c r="AK106" s="244">
        <v>2</v>
      </c>
      <c r="AL106" s="244">
        <v>749</v>
      </c>
      <c r="AM106" s="244">
        <v>1</v>
      </c>
      <c r="AN106" s="246">
        <v>0.5</v>
      </c>
      <c r="AO106" s="139" t="s">
        <v>1903</v>
      </c>
      <c r="AP106" s="146" t="s">
        <v>1522</v>
      </c>
      <c r="AQ106" s="139" t="s">
        <v>1903</v>
      </c>
      <c r="AR106" s="139" t="s">
        <v>1902</v>
      </c>
    </row>
    <row r="107" spans="1:44" s="139" customFormat="1" ht="12.75" customHeight="1" x14ac:dyDescent="0.2">
      <c r="A107" s="139" t="s">
        <v>81</v>
      </c>
      <c r="B107" s="220" t="s">
        <v>943</v>
      </c>
      <c r="C107" s="221">
        <v>0.5</v>
      </c>
      <c r="D107" s="222">
        <v>8</v>
      </c>
      <c r="E107" s="223">
        <v>2019</v>
      </c>
      <c r="F107" s="223">
        <v>2015</v>
      </c>
      <c r="G107" s="223">
        <v>2022</v>
      </c>
      <c r="H107" s="220" t="s">
        <v>1904</v>
      </c>
      <c r="I107" s="220" t="s">
        <v>1905</v>
      </c>
      <c r="J107" s="220" t="s">
        <v>8</v>
      </c>
      <c r="K107" s="243" t="s">
        <v>943</v>
      </c>
      <c r="L107" s="244">
        <v>35</v>
      </c>
      <c r="M107" s="244">
        <v>4</v>
      </c>
      <c r="N107" s="244">
        <v>4</v>
      </c>
      <c r="O107" s="244">
        <v>0</v>
      </c>
      <c r="P107" s="244">
        <v>31</v>
      </c>
      <c r="Q107" s="205">
        <v>0.11428571428571428</v>
      </c>
      <c r="R107" s="245">
        <v>18</v>
      </c>
      <c r="S107" s="245">
        <v>0</v>
      </c>
      <c r="T107" s="244">
        <v>18</v>
      </c>
      <c r="U107" s="244">
        <v>13</v>
      </c>
      <c r="V107" s="244">
        <v>3</v>
      </c>
      <c r="W107" s="244">
        <v>10</v>
      </c>
      <c r="X107" s="244">
        <v>5</v>
      </c>
      <c r="Y107" s="244">
        <v>13</v>
      </c>
      <c r="Z107" s="244">
        <v>5</v>
      </c>
      <c r="AA107" s="205">
        <v>0.72222222222222221</v>
      </c>
      <c r="AB107" s="205">
        <v>0.72222222222222221</v>
      </c>
      <c r="AC107" s="244">
        <v>18</v>
      </c>
      <c r="AD107" s="244">
        <v>13</v>
      </c>
      <c r="AE107" s="244">
        <v>5</v>
      </c>
      <c r="AF107" s="205">
        <v>0.72222222222222221</v>
      </c>
      <c r="AG107" s="244">
        <v>66</v>
      </c>
      <c r="AH107" s="244">
        <v>38</v>
      </c>
      <c r="AI107" s="244">
        <v>28</v>
      </c>
      <c r="AJ107" s="205">
        <v>0.5757575757575758</v>
      </c>
      <c r="AK107" s="244">
        <v>137</v>
      </c>
      <c r="AL107" s="244">
        <v>68</v>
      </c>
      <c r="AM107" s="244">
        <v>69</v>
      </c>
      <c r="AN107" s="246">
        <v>0.5</v>
      </c>
      <c r="AO107" s="139" t="s">
        <v>1903</v>
      </c>
      <c r="AP107" s="146" t="s">
        <v>1522</v>
      </c>
      <c r="AQ107" s="139" t="s">
        <v>1903</v>
      </c>
      <c r="AR107" s="139" t="s">
        <v>1902</v>
      </c>
    </row>
    <row r="108" spans="1:44" s="139" customFormat="1" ht="12.75" customHeight="1" x14ac:dyDescent="0.2">
      <c r="A108" s="139" t="s">
        <v>5</v>
      </c>
      <c r="B108" s="220" t="s">
        <v>1855</v>
      </c>
      <c r="C108" s="221">
        <v>0.625</v>
      </c>
      <c r="D108" s="222">
        <v>8</v>
      </c>
      <c r="E108" s="223">
        <v>2018</v>
      </c>
      <c r="F108" s="223">
        <v>2014</v>
      </c>
      <c r="G108" s="223" t="s">
        <v>1899</v>
      </c>
      <c r="H108" s="220" t="s">
        <v>1900</v>
      </c>
      <c r="I108" s="220" t="s">
        <v>1901</v>
      </c>
      <c r="J108" s="220" t="s">
        <v>3</v>
      </c>
      <c r="K108" s="243" t="s">
        <v>1855</v>
      </c>
      <c r="L108" s="244">
        <v>60</v>
      </c>
      <c r="M108" s="244">
        <v>0</v>
      </c>
      <c r="N108" s="244">
        <v>0</v>
      </c>
      <c r="O108" s="244">
        <v>0</v>
      </c>
      <c r="P108" s="244">
        <v>60</v>
      </c>
      <c r="Q108" s="205">
        <v>0</v>
      </c>
      <c r="R108" s="245">
        <v>30</v>
      </c>
      <c r="S108" s="245">
        <v>0</v>
      </c>
      <c r="T108" s="244">
        <v>35</v>
      </c>
      <c r="U108" s="244">
        <v>0</v>
      </c>
      <c r="V108" s="244">
        <v>0</v>
      </c>
      <c r="W108" s="244">
        <v>0</v>
      </c>
      <c r="X108" s="244">
        <v>35</v>
      </c>
      <c r="Y108" s="244">
        <v>0</v>
      </c>
      <c r="Z108" s="244">
        <v>35</v>
      </c>
      <c r="AA108" s="205">
        <v>0</v>
      </c>
      <c r="AB108" s="205">
        <v>0</v>
      </c>
      <c r="AC108" s="244">
        <v>38</v>
      </c>
      <c r="AD108" s="244">
        <v>0</v>
      </c>
      <c r="AE108" s="244">
        <v>38</v>
      </c>
      <c r="AF108" s="205">
        <v>0</v>
      </c>
      <c r="AG108" s="244">
        <v>97</v>
      </c>
      <c r="AH108" s="244">
        <v>0</v>
      </c>
      <c r="AI108" s="244">
        <v>97</v>
      </c>
      <c r="AJ108" s="205">
        <v>0</v>
      </c>
      <c r="AK108" s="244">
        <v>230</v>
      </c>
      <c r="AL108" s="244">
        <v>0</v>
      </c>
      <c r="AM108" s="244">
        <v>230</v>
      </c>
      <c r="AN108" s="246">
        <v>0.5</v>
      </c>
      <c r="AO108" s="139" t="s">
        <v>1903</v>
      </c>
      <c r="AP108" s="146" t="s">
        <v>1535</v>
      </c>
      <c r="AQ108" s="139" t="s">
        <v>1903</v>
      </c>
      <c r="AR108" s="139" t="s">
        <v>1903</v>
      </c>
    </row>
    <row r="109" spans="1:44" s="139" customFormat="1" ht="12.75" customHeight="1" x14ac:dyDescent="0.2">
      <c r="A109" s="139" t="s">
        <v>95</v>
      </c>
      <c r="B109" s="220" t="s">
        <v>1856</v>
      </c>
      <c r="C109" s="221">
        <v>1</v>
      </c>
      <c r="D109" s="222">
        <v>5</v>
      </c>
      <c r="E109" s="223">
        <v>2017</v>
      </c>
      <c r="F109" s="223">
        <v>2014</v>
      </c>
      <c r="G109" s="223">
        <v>2018</v>
      </c>
      <c r="H109" s="220" t="s">
        <v>1906</v>
      </c>
      <c r="I109" s="220" t="s">
        <v>1907</v>
      </c>
      <c r="J109" s="220" t="s">
        <v>13</v>
      </c>
      <c r="K109" s="243" t="s">
        <v>1856</v>
      </c>
      <c r="L109" s="244">
        <v>20</v>
      </c>
      <c r="M109" s="244">
        <v>0</v>
      </c>
      <c r="N109" s="244">
        <v>0</v>
      </c>
      <c r="O109" s="244">
        <v>0</v>
      </c>
      <c r="P109" s="244">
        <v>20</v>
      </c>
      <c r="Q109" s="205">
        <v>0</v>
      </c>
      <c r="R109" s="245">
        <v>20</v>
      </c>
      <c r="S109" s="245">
        <v>0</v>
      </c>
      <c r="T109" s="244">
        <v>13</v>
      </c>
      <c r="U109" s="244">
        <v>0</v>
      </c>
      <c r="V109" s="244">
        <v>0</v>
      </c>
      <c r="W109" s="244">
        <v>0</v>
      </c>
      <c r="X109" s="244">
        <v>13</v>
      </c>
      <c r="Y109" s="244">
        <v>0</v>
      </c>
      <c r="Z109" s="244">
        <v>13</v>
      </c>
      <c r="AA109" s="205">
        <v>0</v>
      </c>
      <c r="AB109" s="205">
        <v>0</v>
      </c>
      <c r="AC109" s="244">
        <v>10</v>
      </c>
      <c r="AD109" s="244">
        <v>0</v>
      </c>
      <c r="AE109" s="244">
        <v>10</v>
      </c>
      <c r="AF109" s="205">
        <v>0</v>
      </c>
      <c r="AG109" s="244">
        <v>34</v>
      </c>
      <c r="AH109" s="244">
        <v>0</v>
      </c>
      <c r="AI109" s="244">
        <v>34</v>
      </c>
      <c r="AJ109" s="205">
        <v>0</v>
      </c>
      <c r="AK109" s="244">
        <v>77</v>
      </c>
      <c r="AL109" s="244">
        <v>0</v>
      </c>
      <c r="AM109" s="244">
        <v>77</v>
      </c>
      <c r="AN109" s="246">
        <v>1</v>
      </c>
      <c r="AO109" s="139" t="s">
        <v>1903</v>
      </c>
      <c r="AP109" s="146" t="s">
        <v>1891</v>
      </c>
      <c r="AQ109" s="139" t="s">
        <v>1903</v>
      </c>
      <c r="AR109" s="139" t="s">
        <v>1903</v>
      </c>
    </row>
    <row r="110" spans="1:44" s="139" customFormat="1" ht="12.75" customHeight="1" x14ac:dyDescent="0.2">
      <c r="A110" s="139" t="s">
        <v>5</v>
      </c>
      <c r="B110" s="220" t="s">
        <v>96</v>
      </c>
      <c r="C110" s="221">
        <v>0.625</v>
      </c>
      <c r="D110" s="222">
        <v>8</v>
      </c>
      <c r="E110" s="223">
        <v>2018</v>
      </c>
      <c r="F110" s="223">
        <v>2014</v>
      </c>
      <c r="G110" s="223" t="s">
        <v>1899</v>
      </c>
      <c r="H110" s="220" t="s">
        <v>1900</v>
      </c>
      <c r="I110" s="220" t="s">
        <v>1901</v>
      </c>
      <c r="J110" s="220" t="s">
        <v>3</v>
      </c>
      <c r="K110" s="243" t="s">
        <v>96</v>
      </c>
      <c r="L110" s="244">
        <v>80</v>
      </c>
      <c r="M110" s="244">
        <v>0</v>
      </c>
      <c r="N110" s="244">
        <v>0</v>
      </c>
      <c r="O110" s="244">
        <v>0</v>
      </c>
      <c r="P110" s="244">
        <v>80</v>
      </c>
      <c r="Q110" s="205">
        <v>0</v>
      </c>
      <c r="R110" s="245">
        <v>40</v>
      </c>
      <c r="S110" s="245">
        <v>0</v>
      </c>
      <c r="T110" s="244">
        <v>46</v>
      </c>
      <c r="U110" s="244">
        <v>0</v>
      </c>
      <c r="V110" s="244">
        <v>0</v>
      </c>
      <c r="W110" s="244">
        <v>0</v>
      </c>
      <c r="X110" s="244">
        <v>46</v>
      </c>
      <c r="Y110" s="244">
        <v>0</v>
      </c>
      <c r="Z110" s="244">
        <v>46</v>
      </c>
      <c r="AA110" s="205">
        <v>0</v>
      </c>
      <c r="AB110" s="205">
        <v>0</v>
      </c>
      <c r="AC110" s="244">
        <v>51</v>
      </c>
      <c r="AD110" s="244">
        <v>0</v>
      </c>
      <c r="AE110" s="244">
        <v>51</v>
      </c>
      <c r="AF110" s="205">
        <v>0</v>
      </c>
      <c r="AG110" s="244">
        <v>141</v>
      </c>
      <c r="AH110" s="244">
        <v>0</v>
      </c>
      <c r="AI110" s="244">
        <v>141</v>
      </c>
      <c r="AJ110" s="205">
        <v>0</v>
      </c>
      <c r="AK110" s="244">
        <v>318</v>
      </c>
      <c r="AL110" s="244">
        <v>0</v>
      </c>
      <c r="AM110" s="244">
        <v>318</v>
      </c>
      <c r="AN110" s="246">
        <v>0.5</v>
      </c>
      <c r="AO110" s="139" t="s">
        <v>1903</v>
      </c>
      <c r="AP110" s="146" t="s">
        <v>1891</v>
      </c>
      <c r="AQ110" s="139" t="s">
        <v>1903</v>
      </c>
      <c r="AR110" s="139" t="s">
        <v>1903</v>
      </c>
    </row>
    <row r="111" spans="1:44" s="139" customFormat="1" ht="12.75" customHeight="1" x14ac:dyDescent="0.2">
      <c r="A111" s="139" t="s">
        <v>5</v>
      </c>
      <c r="B111" s="220" t="s">
        <v>1120</v>
      </c>
      <c r="C111" s="221">
        <v>0.625</v>
      </c>
      <c r="D111" s="222">
        <v>8</v>
      </c>
      <c r="E111" s="223">
        <v>2018</v>
      </c>
      <c r="F111" s="223">
        <v>2014</v>
      </c>
      <c r="G111" s="223" t="s">
        <v>1899</v>
      </c>
      <c r="H111" s="220" t="s">
        <v>1900</v>
      </c>
      <c r="I111" s="220" t="s">
        <v>1901</v>
      </c>
      <c r="J111" s="220" t="s">
        <v>3</v>
      </c>
      <c r="K111" s="243" t="s">
        <v>1120</v>
      </c>
      <c r="L111" s="244">
        <v>48</v>
      </c>
      <c r="M111" s="244">
        <v>6</v>
      </c>
      <c r="N111" s="244">
        <v>6</v>
      </c>
      <c r="O111" s="244">
        <v>0</v>
      </c>
      <c r="P111" s="244">
        <v>42</v>
      </c>
      <c r="Q111" s="205">
        <v>0.125</v>
      </c>
      <c r="R111" s="245">
        <v>24</v>
      </c>
      <c r="S111" s="245">
        <v>0</v>
      </c>
      <c r="T111" s="244">
        <v>29</v>
      </c>
      <c r="U111" s="244">
        <v>4</v>
      </c>
      <c r="V111" s="244">
        <v>4</v>
      </c>
      <c r="W111" s="244">
        <v>0</v>
      </c>
      <c r="X111" s="244">
        <v>25</v>
      </c>
      <c r="Y111" s="244">
        <v>4</v>
      </c>
      <c r="Z111" s="244">
        <v>25</v>
      </c>
      <c r="AA111" s="205">
        <v>0.13793103448275862</v>
      </c>
      <c r="AB111" s="205">
        <v>0.13793103448275862</v>
      </c>
      <c r="AC111" s="244">
        <v>31</v>
      </c>
      <c r="AD111" s="244">
        <v>4</v>
      </c>
      <c r="AE111" s="244">
        <v>27</v>
      </c>
      <c r="AF111" s="205">
        <v>0.12903225806451613</v>
      </c>
      <c r="AG111" s="244">
        <v>77</v>
      </c>
      <c r="AH111" s="244">
        <v>354</v>
      </c>
      <c r="AI111" s="244">
        <v>0</v>
      </c>
      <c r="AJ111" s="205">
        <v>4.5974025974025974</v>
      </c>
      <c r="AK111" s="244">
        <v>185</v>
      </c>
      <c r="AL111" s="244">
        <v>368</v>
      </c>
      <c r="AM111" s="244">
        <v>94</v>
      </c>
      <c r="AN111" s="246">
        <v>0.5</v>
      </c>
      <c r="AO111" s="139" t="s">
        <v>1903</v>
      </c>
      <c r="AP111" s="146" t="s">
        <v>1522</v>
      </c>
      <c r="AQ111" s="139" t="s">
        <v>1903</v>
      </c>
      <c r="AR111" s="139" t="s">
        <v>1902</v>
      </c>
    </row>
    <row r="112" spans="1:44" s="139" customFormat="1" ht="12.75" customHeight="1" x14ac:dyDescent="0.2">
      <c r="A112" s="139" t="s">
        <v>62</v>
      </c>
      <c r="B112" s="220" t="s">
        <v>97</v>
      </c>
      <c r="C112" s="221">
        <v>0.5</v>
      </c>
      <c r="D112" s="222">
        <v>8</v>
      </c>
      <c r="E112" s="223">
        <v>2019</v>
      </c>
      <c r="F112" s="223">
        <v>2015</v>
      </c>
      <c r="G112" s="223">
        <v>2022</v>
      </c>
      <c r="H112" s="220" t="s">
        <v>1904</v>
      </c>
      <c r="I112" s="220" t="s">
        <v>1905</v>
      </c>
      <c r="J112" s="220" t="s">
        <v>8</v>
      </c>
      <c r="K112" s="243" t="s">
        <v>97</v>
      </c>
      <c r="L112" s="244">
        <v>356</v>
      </c>
      <c r="M112" s="244">
        <v>19</v>
      </c>
      <c r="N112" s="244">
        <v>18</v>
      </c>
      <c r="O112" s="244">
        <v>1</v>
      </c>
      <c r="P112" s="244">
        <v>337</v>
      </c>
      <c r="Q112" s="205">
        <v>5.3370786516853931E-2</v>
      </c>
      <c r="R112" s="245">
        <v>178</v>
      </c>
      <c r="S112" s="245">
        <v>0</v>
      </c>
      <c r="T112" s="244">
        <v>207</v>
      </c>
      <c r="U112" s="244">
        <v>0</v>
      </c>
      <c r="V112" s="244">
        <v>0</v>
      </c>
      <c r="W112" s="244">
        <v>0</v>
      </c>
      <c r="X112" s="244">
        <v>207</v>
      </c>
      <c r="Y112" s="244">
        <v>0</v>
      </c>
      <c r="Z112" s="244">
        <v>207</v>
      </c>
      <c r="AA112" s="205">
        <v>0</v>
      </c>
      <c r="AB112" s="205">
        <v>0</v>
      </c>
      <c r="AC112" s="244">
        <v>231</v>
      </c>
      <c r="AD112" s="244">
        <v>59</v>
      </c>
      <c r="AE112" s="244">
        <v>172</v>
      </c>
      <c r="AF112" s="205">
        <v>0.25541125541125542</v>
      </c>
      <c r="AG112" s="244">
        <v>270</v>
      </c>
      <c r="AH112" s="244">
        <v>191</v>
      </c>
      <c r="AI112" s="244">
        <v>79</v>
      </c>
      <c r="AJ112" s="205">
        <v>0.70740740740740737</v>
      </c>
      <c r="AK112" s="244">
        <v>1064</v>
      </c>
      <c r="AL112" s="244">
        <v>269</v>
      </c>
      <c r="AM112" s="244">
        <v>795</v>
      </c>
      <c r="AN112" s="246">
        <v>0.5</v>
      </c>
      <c r="AO112" s="139" t="s">
        <v>1903</v>
      </c>
      <c r="AP112" s="146" t="s">
        <v>1522</v>
      </c>
      <c r="AQ112" s="139" t="s">
        <v>1903</v>
      </c>
      <c r="AR112" s="139" t="s">
        <v>1902</v>
      </c>
    </row>
    <row r="113" spans="1:44" s="139" customFormat="1" ht="12.75" customHeight="1" x14ac:dyDescent="0.2">
      <c r="A113" s="139" t="s">
        <v>12</v>
      </c>
      <c r="B113" s="220" t="s">
        <v>1045</v>
      </c>
      <c r="C113" s="221">
        <v>0.625</v>
      </c>
      <c r="D113" s="222">
        <v>8</v>
      </c>
      <c r="E113" s="223">
        <v>2018</v>
      </c>
      <c r="F113" s="223">
        <v>2014</v>
      </c>
      <c r="G113" s="223" t="s">
        <v>1899</v>
      </c>
      <c r="H113" s="220" t="s">
        <v>1900</v>
      </c>
      <c r="I113" s="220" t="s">
        <v>1901</v>
      </c>
      <c r="J113" s="220" t="s">
        <v>3</v>
      </c>
      <c r="K113" s="243" t="s">
        <v>1045</v>
      </c>
      <c r="L113" s="244">
        <v>71</v>
      </c>
      <c r="M113" s="244">
        <v>9</v>
      </c>
      <c r="N113" s="244">
        <v>9</v>
      </c>
      <c r="O113" s="244">
        <v>0</v>
      </c>
      <c r="P113" s="244">
        <v>62</v>
      </c>
      <c r="Q113" s="205">
        <v>0.12676056338028169</v>
      </c>
      <c r="R113" s="245">
        <v>36</v>
      </c>
      <c r="S113" s="245">
        <v>0</v>
      </c>
      <c r="T113" s="244">
        <v>50</v>
      </c>
      <c r="U113" s="244">
        <v>8</v>
      </c>
      <c r="V113" s="244">
        <v>8</v>
      </c>
      <c r="W113" s="244">
        <v>0</v>
      </c>
      <c r="X113" s="244">
        <v>42</v>
      </c>
      <c r="Y113" s="244">
        <v>8</v>
      </c>
      <c r="Z113" s="244">
        <v>42</v>
      </c>
      <c r="AA113" s="205">
        <v>0.16</v>
      </c>
      <c r="AB113" s="205">
        <v>0.16</v>
      </c>
      <c r="AC113" s="244">
        <v>56</v>
      </c>
      <c r="AD113" s="244">
        <v>6</v>
      </c>
      <c r="AE113" s="244">
        <v>50</v>
      </c>
      <c r="AF113" s="205">
        <v>0.10714285714285714</v>
      </c>
      <c r="AG113" s="244">
        <v>131</v>
      </c>
      <c r="AH113" s="244">
        <v>320</v>
      </c>
      <c r="AI113" s="244">
        <v>0</v>
      </c>
      <c r="AJ113" s="205">
        <v>2.4427480916030535</v>
      </c>
      <c r="AK113" s="244">
        <v>308</v>
      </c>
      <c r="AL113" s="244">
        <v>343</v>
      </c>
      <c r="AM113" s="244">
        <v>154</v>
      </c>
      <c r="AN113" s="246">
        <v>0.5</v>
      </c>
      <c r="AO113" s="139" t="s">
        <v>1903</v>
      </c>
      <c r="AP113" s="146" t="s">
        <v>1535</v>
      </c>
      <c r="AQ113" s="139" t="s">
        <v>1903</v>
      </c>
      <c r="AR113" s="139" t="s">
        <v>1902</v>
      </c>
    </row>
    <row r="114" spans="1:44" s="139" customFormat="1" ht="12.75" customHeight="1" x14ac:dyDescent="0.2">
      <c r="A114" s="139" t="s">
        <v>29</v>
      </c>
      <c r="B114" s="220" t="s">
        <v>98</v>
      </c>
      <c r="C114" s="221">
        <v>0.5</v>
      </c>
      <c r="D114" s="222">
        <v>8</v>
      </c>
      <c r="E114" s="223">
        <v>2019</v>
      </c>
      <c r="F114" s="223">
        <v>2015</v>
      </c>
      <c r="G114" s="223">
        <v>2022</v>
      </c>
      <c r="H114" s="220" t="s">
        <v>1904</v>
      </c>
      <c r="I114" s="220" t="s">
        <v>1905</v>
      </c>
      <c r="J114" s="220" t="s">
        <v>8</v>
      </c>
      <c r="K114" s="243" t="s">
        <v>98</v>
      </c>
      <c r="L114" s="244">
        <v>400</v>
      </c>
      <c r="M114" s="244">
        <v>59</v>
      </c>
      <c r="N114" s="244">
        <v>59</v>
      </c>
      <c r="O114" s="244">
        <v>0</v>
      </c>
      <c r="P114" s="244">
        <v>341</v>
      </c>
      <c r="Q114" s="205">
        <v>0.14749999999999999</v>
      </c>
      <c r="R114" s="245">
        <v>200</v>
      </c>
      <c r="S114" s="245">
        <v>0</v>
      </c>
      <c r="T114" s="244">
        <v>188</v>
      </c>
      <c r="U114" s="244">
        <v>259</v>
      </c>
      <c r="V114" s="244">
        <v>205</v>
      </c>
      <c r="W114" s="244">
        <v>54</v>
      </c>
      <c r="X114" s="244">
        <v>0</v>
      </c>
      <c r="Y114" s="244">
        <v>259</v>
      </c>
      <c r="Z114" s="244">
        <v>0</v>
      </c>
      <c r="AA114" s="205">
        <v>1.3776595744680851</v>
      </c>
      <c r="AB114" s="205">
        <v>1.3776595744680851</v>
      </c>
      <c r="AC114" s="244">
        <v>221</v>
      </c>
      <c r="AD114" s="244">
        <v>96</v>
      </c>
      <c r="AE114" s="244">
        <v>125</v>
      </c>
      <c r="AF114" s="205">
        <v>0.43438914027149322</v>
      </c>
      <c r="AG114" s="244">
        <v>541</v>
      </c>
      <c r="AH114" s="244">
        <v>278</v>
      </c>
      <c r="AI114" s="244">
        <v>263</v>
      </c>
      <c r="AJ114" s="205">
        <v>0.51386321626617371</v>
      </c>
      <c r="AK114" s="244">
        <v>1350</v>
      </c>
      <c r="AL114" s="244">
        <v>692</v>
      </c>
      <c r="AM114" s="244">
        <v>729</v>
      </c>
      <c r="AN114" s="246">
        <v>0.5</v>
      </c>
      <c r="AO114" s="139" t="s">
        <v>1903</v>
      </c>
      <c r="AP114" s="146" t="s">
        <v>1522</v>
      </c>
      <c r="AQ114" s="139" t="s">
        <v>1903</v>
      </c>
      <c r="AR114" s="139" t="s">
        <v>1902</v>
      </c>
    </row>
    <row r="115" spans="1:44" s="139" customFormat="1" ht="12.75" customHeight="1" x14ac:dyDescent="0.2">
      <c r="A115" s="139" t="s">
        <v>12</v>
      </c>
      <c r="B115" s="220" t="s">
        <v>99</v>
      </c>
      <c r="C115" s="221">
        <v>0.625</v>
      </c>
      <c r="D115" s="222">
        <v>8</v>
      </c>
      <c r="E115" s="223">
        <v>2018</v>
      </c>
      <c r="F115" s="223">
        <v>2014</v>
      </c>
      <c r="G115" s="223" t="s">
        <v>1899</v>
      </c>
      <c r="H115" s="220" t="s">
        <v>1900</v>
      </c>
      <c r="I115" s="220" t="s">
        <v>1901</v>
      </c>
      <c r="J115" s="220" t="s">
        <v>3</v>
      </c>
      <c r="K115" s="243" t="s">
        <v>99</v>
      </c>
      <c r="L115" s="244">
        <v>76</v>
      </c>
      <c r="M115" s="244">
        <v>0</v>
      </c>
      <c r="N115" s="244">
        <v>0</v>
      </c>
      <c r="O115" s="244">
        <v>0</v>
      </c>
      <c r="P115" s="244">
        <v>76</v>
      </c>
      <c r="Q115" s="205">
        <v>0</v>
      </c>
      <c r="R115" s="245">
        <v>38</v>
      </c>
      <c r="S115" s="245">
        <v>0</v>
      </c>
      <c r="T115" s="244">
        <v>53</v>
      </c>
      <c r="U115" s="244">
        <v>1</v>
      </c>
      <c r="V115" s="244">
        <v>0</v>
      </c>
      <c r="W115" s="244">
        <v>1</v>
      </c>
      <c r="X115" s="244">
        <v>52</v>
      </c>
      <c r="Y115" s="244">
        <v>1</v>
      </c>
      <c r="Z115" s="244">
        <v>52</v>
      </c>
      <c r="AA115" s="205">
        <v>1.8867924528301886E-2</v>
      </c>
      <c r="AB115" s="205">
        <v>1.8867924528301886E-2</v>
      </c>
      <c r="AC115" s="244">
        <v>61</v>
      </c>
      <c r="AD115" s="244">
        <v>25</v>
      </c>
      <c r="AE115" s="244">
        <v>36</v>
      </c>
      <c r="AF115" s="205">
        <v>0.4098360655737705</v>
      </c>
      <c r="AG115" s="244">
        <v>137</v>
      </c>
      <c r="AH115" s="244">
        <v>310</v>
      </c>
      <c r="AI115" s="244">
        <v>0</v>
      </c>
      <c r="AJ115" s="205">
        <v>2.2627737226277373</v>
      </c>
      <c r="AK115" s="244">
        <v>327</v>
      </c>
      <c r="AL115" s="244">
        <v>336</v>
      </c>
      <c r="AM115" s="244">
        <v>164</v>
      </c>
      <c r="AN115" s="246">
        <v>0.5</v>
      </c>
      <c r="AO115" s="139" t="s">
        <v>1903</v>
      </c>
      <c r="AP115" s="146" t="s">
        <v>1522</v>
      </c>
      <c r="AQ115" s="139" t="s">
        <v>1903</v>
      </c>
      <c r="AR115" s="139" t="s">
        <v>1902</v>
      </c>
    </row>
    <row r="116" spans="1:44" s="139" customFormat="1" ht="12.75" customHeight="1" x14ac:dyDescent="0.2">
      <c r="A116" s="139" t="s">
        <v>21</v>
      </c>
      <c r="B116" s="220" t="s">
        <v>1012</v>
      </c>
      <c r="C116" s="221">
        <v>0.5</v>
      </c>
      <c r="D116" s="222">
        <v>8</v>
      </c>
      <c r="E116" s="223">
        <v>2019</v>
      </c>
      <c r="F116" s="223">
        <v>2015</v>
      </c>
      <c r="G116" s="223">
        <v>2022</v>
      </c>
      <c r="H116" s="220" t="s">
        <v>1904</v>
      </c>
      <c r="I116" s="220" t="s">
        <v>1905</v>
      </c>
      <c r="J116" s="220" t="s">
        <v>8</v>
      </c>
      <c r="K116" s="243" t="s">
        <v>1012</v>
      </c>
      <c r="L116" s="244">
        <v>196</v>
      </c>
      <c r="M116" s="244">
        <v>0</v>
      </c>
      <c r="N116" s="244">
        <v>0</v>
      </c>
      <c r="O116" s="244">
        <v>0</v>
      </c>
      <c r="P116" s="244">
        <v>196</v>
      </c>
      <c r="Q116" s="205">
        <v>0</v>
      </c>
      <c r="R116" s="245">
        <v>98</v>
      </c>
      <c r="S116" s="245">
        <v>0</v>
      </c>
      <c r="T116" s="244">
        <v>111</v>
      </c>
      <c r="U116" s="244">
        <v>10</v>
      </c>
      <c r="V116" s="244">
        <v>2</v>
      </c>
      <c r="W116" s="244">
        <v>8</v>
      </c>
      <c r="X116" s="244">
        <v>101</v>
      </c>
      <c r="Y116" s="244">
        <v>10</v>
      </c>
      <c r="Z116" s="244">
        <v>101</v>
      </c>
      <c r="AA116" s="205">
        <v>9.0090090090090086E-2</v>
      </c>
      <c r="AB116" s="205">
        <v>9.0090090090090086E-2</v>
      </c>
      <c r="AC116" s="244">
        <v>124</v>
      </c>
      <c r="AD116" s="244">
        <v>34</v>
      </c>
      <c r="AE116" s="244">
        <v>90</v>
      </c>
      <c r="AF116" s="205">
        <v>0.27419354838709675</v>
      </c>
      <c r="AG116" s="244">
        <v>126</v>
      </c>
      <c r="AH116" s="244">
        <v>207</v>
      </c>
      <c r="AI116" s="244">
        <v>0</v>
      </c>
      <c r="AJ116" s="205">
        <v>1.6428571428571428</v>
      </c>
      <c r="AK116" s="244">
        <v>557</v>
      </c>
      <c r="AL116" s="244">
        <v>251</v>
      </c>
      <c r="AM116" s="244">
        <v>387</v>
      </c>
      <c r="AN116" s="246">
        <v>0.5</v>
      </c>
      <c r="AO116" s="139" t="s">
        <v>1903</v>
      </c>
      <c r="AP116" s="146" t="s">
        <v>1522</v>
      </c>
      <c r="AQ116" s="139" t="s">
        <v>1903</v>
      </c>
      <c r="AR116" s="139" t="s">
        <v>1902</v>
      </c>
    </row>
    <row r="117" spans="1:44" s="139" customFormat="1" ht="12.75" customHeight="1" x14ac:dyDescent="0.2">
      <c r="A117" s="139" t="s">
        <v>101</v>
      </c>
      <c r="B117" s="220" t="s">
        <v>100</v>
      </c>
      <c r="C117" s="221">
        <v>0.625</v>
      </c>
      <c r="D117" s="222">
        <v>8</v>
      </c>
      <c r="E117" s="223">
        <v>2018</v>
      </c>
      <c r="F117" s="223">
        <v>2014</v>
      </c>
      <c r="G117" s="223" t="s">
        <v>1899</v>
      </c>
      <c r="H117" s="220" t="s">
        <v>1913</v>
      </c>
      <c r="I117" s="220" t="s">
        <v>1914</v>
      </c>
      <c r="J117" s="220" t="s">
        <v>32</v>
      </c>
      <c r="K117" s="243" t="s">
        <v>100</v>
      </c>
      <c r="L117" s="244">
        <v>248</v>
      </c>
      <c r="M117" s="244">
        <v>101</v>
      </c>
      <c r="N117" s="244">
        <v>101</v>
      </c>
      <c r="O117" s="244">
        <v>0</v>
      </c>
      <c r="P117" s="244">
        <v>147</v>
      </c>
      <c r="Q117" s="205">
        <v>0.40725806451612906</v>
      </c>
      <c r="R117" s="245">
        <v>124</v>
      </c>
      <c r="S117" s="245">
        <v>0</v>
      </c>
      <c r="T117" s="244">
        <v>174</v>
      </c>
      <c r="U117" s="244">
        <v>82</v>
      </c>
      <c r="V117" s="244">
        <v>61</v>
      </c>
      <c r="W117" s="244">
        <v>21</v>
      </c>
      <c r="X117" s="244">
        <v>92</v>
      </c>
      <c r="Y117" s="244">
        <v>82</v>
      </c>
      <c r="Z117" s="244">
        <v>92</v>
      </c>
      <c r="AA117" s="205">
        <v>0.47126436781609193</v>
      </c>
      <c r="AB117" s="205">
        <v>0.47126436781609193</v>
      </c>
      <c r="AC117" s="244">
        <v>198</v>
      </c>
      <c r="AD117" s="244">
        <v>68</v>
      </c>
      <c r="AE117" s="244">
        <v>130</v>
      </c>
      <c r="AF117" s="205">
        <v>0.34343434343434343</v>
      </c>
      <c r="AG117" s="244">
        <v>446</v>
      </c>
      <c r="AH117" s="244">
        <v>772</v>
      </c>
      <c r="AI117" s="244">
        <v>0</v>
      </c>
      <c r="AJ117" s="205">
        <v>1.7309417040358743</v>
      </c>
      <c r="AK117" s="244">
        <v>1066</v>
      </c>
      <c r="AL117" s="244">
        <v>1023</v>
      </c>
      <c r="AM117" s="244">
        <v>369</v>
      </c>
      <c r="AN117" s="246">
        <v>0.5</v>
      </c>
      <c r="AO117" s="139" t="s">
        <v>1903</v>
      </c>
      <c r="AP117" s="146" t="s">
        <v>1522</v>
      </c>
      <c r="AQ117" s="139" t="s">
        <v>1903</v>
      </c>
      <c r="AR117" s="139" t="s">
        <v>1902</v>
      </c>
    </row>
    <row r="118" spans="1:44" s="139" customFormat="1" ht="12.75" customHeight="1" x14ac:dyDescent="0.2">
      <c r="A118" s="139" t="s">
        <v>66</v>
      </c>
      <c r="B118" s="220" t="s">
        <v>944</v>
      </c>
      <c r="C118" s="221">
        <v>0.75</v>
      </c>
      <c r="D118" s="222">
        <v>8</v>
      </c>
      <c r="E118" s="223">
        <v>2017</v>
      </c>
      <c r="F118" s="223">
        <v>2013</v>
      </c>
      <c r="G118" s="223">
        <v>2020</v>
      </c>
      <c r="H118" s="220" t="s">
        <v>1922</v>
      </c>
      <c r="I118" s="220" t="s">
        <v>1923</v>
      </c>
      <c r="J118" s="220" t="s">
        <v>67</v>
      </c>
      <c r="K118" s="243" t="s">
        <v>944</v>
      </c>
      <c r="L118" s="244">
        <v>7</v>
      </c>
      <c r="M118" s="244">
        <v>0</v>
      </c>
      <c r="N118" s="244">
        <v>0</v>
      </c>
      <c r="O118" s="244">
        <v>0</v>
      </c>
      <c r="P118" s="244">
        <v>7</v>
      </c>
      <c r="Q118" s="205">
        <v>0</v>
      </c>
      <c r="R118" s="245">
        <v>4</v>
      </c>
      <c r="S118" s="245">
        <v>0</v>
      </c>
      <c r="T118" s="244">
        <v>5</v>
      </c>
      <c r="U118" s="244">
        <v>0</v>
      </c>
      <c r="V118" s="244">
        <v>0</v>
      </c>
      <c r="W118" s="244">
        <v>0</v>
      </c>
      <c r="X118" s="244">
        <v>5</v>
      </c>
      <c r="Y118" s="244">
        <v>0</v>
      </c>
      <c r="Z118" s="244">
        <v>5</v>
      </c>
      <c r="AA118" s="205">
        <v>0</v>
      </c>
      <c r="AB118" s="205">
        <v>0</v>
      </c>
      <c r="AC118" s="244">
        <v>15</v>
      </c>
      <c r="AD118" s="244">
        <v>1</v>
      </c>
      <c r="AE118" s="244">
        <v>14</v>
      </c>
      <c r="AF118" s="205">
        <v>6.6666666666666666E-2</v>
      </c>
      <c r="AG118" s="244">
        <v>34</v>
      </c>
      <c r="AH118" s="244">
        <v>32</v>
      </c>
      <c r="AI118" s="244">
        <v>2</v>
      </c>
      <c r="AJ118" s="205">
        <v>0.94117647058823528</v>
      </c>
      <c r="AK118" s="244">
        <v>61</v>
      </c>
      <c r="AL118" s="244">
        <v>33</v>
      </c>
      <c r="AM118" s="244">
        <v>28</v>
      </c>
      <c r="AN118" s="246">
        <v>0.5</v>
      </c>
      <c r="AO118" s="139" t="s">
        <v>1903</v>
      </c>
      <c r="AP118" s="146" t="s">
        <v>1522</v>
      </c>
      <c r="AQ118" s="139" t="s">
        <v>1903</v>
      </c>
      <c r="AR118" s="139" t="s">
        <v>1902</v>
      </c>
    </row>
    <row r="119" spans="1:44" s="139" customFormat="1" ht="12.75" customHeight="1" x14ac:dyDescent="0.2">
      <c r="A119" s="139" t="s">
        <v>95</v>
      </c>
      <c r="B119" s="220" t="s">
        <v>102</v>
      </c>
      <c r="C119" s="221">
        <v>1</v>
      </c>
      <c r="D119" s="222">
        <v>5</v>
      </c>
      <c r="E119" s="223">
        <v>2017</v>
      </c>
      <c r="F119" s="223">
        <v>2014</v>
      </c>
      <c r="G119" s="223">
        <v>2018</v>
      </c>
      <c r="H119" s="220" t="s">
        <v>1906</v>
      </c>
      <c r="I119" s="220" t="s">
        <v>1907</v>
      </c>
      <c r="J119" s="220" t="s">
        <v>13</v>
      </c>
      <c r="K119" s="243" t="s">
        <v>102</v>
      </c>
      <c r="L119" s="244">
        <v>60</v>
      </c>
      <c r="M119" s="244">
        <v>22</v>
      </c>
      <c r="N119" s="244">
        <v>0</v>
      </c>
      <c r="O119" s="244">
        <v>22</v>
      </c>
      <c r="P119" s="244">
        <v>38</v>
      </c>
      <c r="Q119" s="205">
        <v>0.36666666666666664</v>
      </c>
      <c r="R119" s="245">
        <v>60</v>
      </c>
      <c r="S119" s="245">
        <v>0</v>
      </c>
      <c r="T119" s="244">
        <v>37</v>
      </c>
      <c r="U119" s="244">
        <v>22</v>
      </c>
      <c r="V119" s="244">
        <v>1</v>
      </c>
      <c r="W119" s="244">
        <v>21</v>
      </c>
      <c r="X119" s="244">
        <v>15</v>
      </c>
      <c r="Y119" s="244">
        <v>22</v>
      </c>
      <c r="Z119" s="244">
        <v>15</v>
      </c>
      <c r="AA119" s="205">
        <v>0.59459459459459463</v>
      </c>
      <c r="AB119" s="205">
        <v>0.59459459459459463</v>
      </c>
      <c r="AC119" s="244">
        <v>30</v>
      </c>
      <c r="AD119" s="244">
        <v>22</v>
      </c>
      <c r="AE119" s="244">
        <v>8</v>
      </c>
      <c r="AF119" s="205">
        <v>0.73333333333333328</v>
      </c>
      <c r="AG119" s="244">
        <v>106</v>
      </c>
      <c r="AH119" s="244">
        <v>76</v>
      </c>
      <c r="AI119" s="244">
        <v>30</v>
      </c>
      <c r="AJ119" s="205">
        <v>0.71698113207547165</v>
      </c>
      <c r="AK119" s="244">
        <v>233</v>
      </c>
      <c r="AL119" s="244">
        <v>142</v>
      </c>
      <c r="AM119" s="244">
        <v>91</v>
      </c>
      <c r="AN119" s="246">
        <v>1</v>
      </c>
      <c r="AO119" s="139" t="s">
        <v>1903</v>
      </c>
      <c r="AP119" s="146" t="s">
        <v>1522</v>
      </c>
      <c r="AQ119" s="139" t="s">
        <v>1903</v>
      </c>
      <c r="AR119" s="139" t="s">
        <v>1903</v>
      </c>
    </row>
    <row r="120" spans="1:44" s="139" customFormat="1" ht="12.75" customHeight="1" x14ac:dyDescent="0.2">
      <c r="A120" s="139" t="s">
        <v>68</v>
      </c>
      <c r="B120" s="220" t="s">
        <v>1263</v>
      </c>
      <c r="C120" s="221">
        <v>0.375</v>
      </c>
      <c r="D120" s="222">
        <v>8</v>
      </c>
      <c r="E120" s="223">
        <v>2020</v>
      </c>
      <c r="F120" s="223">
        <v>2016</v>
      </c>
      <c r="G120" s="223" t="s">
        <v>1908</v>
      </c>
      <c r="H120" s="220" t="s">
        <v>1909</v>
      </c>
      <c r="I120" s="220" t="s">
        <v>1910</v>
      </c>
      <c r="J120" s="220" t="s">
        <v>26</v>
      </c>
      <c r="K120" s="243" t="s">
        <v>1263</v>
      </c>
      <c r="L120" s="244">
        <v>7</v>
      </c>
      <c r="M120" s="244">
        <v>0</v>
      </c>
      <c r="N120" s="244">
        <v>0</v>
      </c>
      <c r="O120" s="244">
        <v>0</v>
      </c>
      <c r="P120" s="244">
        <v>7</v>
      </c>
      <c r="Q120" s="205">
        <v>0</v>
      </c>
      <c r="R120" s="245">
        <v>3</v>
      </c>
      <c r="S120" s="245">
        <v>0</v>
      </c>
      <c r="T120" s="244">
        <v>4</v>
      </c>
      <c r="U120" s="244">
        <v>0</v>
      </c>
      <c r="V120" s="244">
        <v>0</v>
      </c>
      <c r="W120" s="244">
        <v>0</v>
      </c>
      <c r="X120" s="244">
        <v>4</v>
      </c>
      <c r="Y120" s="244">
        <v>0</v>
      </c>
      <c r="Z120" s="244">
        <v>4</v>
      </c>
      <c r="AA120" s="205">
        <v>0</v>
      </c>
      <c r="AB120" s="205">
        <v>0</v>
      </c>
      <c r="AC120" s="244">
        <v>5</v>
      </c>
      <c r="AD120" s="244">
        <v>0</v>
      </c>
      <c r="AE120" s="244">
        <v>5</v>
      </c>
      <c r="AF120" s="205">
        <v>0</v>
      </c>
      <c r="AG120" s="244">
        <v>11</v>
      </c>
      <c r="AH120" s="244">
        <v>0</v>
      </c>
      <c r="AI120" s="244">
        <v>11</v>
      </c>
      <c r="AJ120" s="205">
        <v>0</v>
      </c>
      <c r="AK120" s="244">
        <v>27</v>
      </c>
      <c r="AL120" s="244">
        <v>0</v>
      </c>
      <c r="AM120" s="244">
        <v>27</v>
      </c>
      <c r="AN120" s="246">
        <v>0.375</v>
      </c>
      <c r="AO120" s="139" t="s">
        <v>1903</v>
      </c>
      <c r="AP120" s="146" t="s">
        <v>1522</v>
      </c>
      <c r="AQ120" s="139" t="s">
        <v>1903</v>
      </c>
      <c r="AR120" s="139" t="s">
        <v>1903</v>
      </c>
    </row>
    <row r="121" spans="1:44" s="139" customFormat="1" ht="12.75" customHeight="1" x14ac:dyDescent="0.2">
      <c r="A121" s="139" t="s">
        <v>25</v>
      </c>
      <c r="B121" s="220" t="s">
        <v>103</v>
      </c>
      <c r="C121" s="221">
        <v>0.375</v>
      </c>
      <c r="D121" s="222">
        <v>8</v>
      </c>
      <c r="E121" s="223">
        <v>2020</v>
      </c>
      <c r="F121" s="223">
        <v>2016</v>
      </c>
      <c r="G121" s="223" t="s">
        <v>1908</v>
      </c>
      <c r="H121" s="220" t="s">
        <v>1909</v>
      </c>
      <c r="I121" s="220" t="s">
        <v>1910</v>
      </c>
      <c r="J121" s="220" t="s">
        <v>26</v>
      </c>
      <c r="K121" s="243" t="s">
        <v>103</v>
      </c>
      <c r="L121" s="244">
        <v>396</v>
      </c>
      <c r="M121" s="244">
        <v>0</v>
      </c>
      <c r="N121" s="244">
        <v>0</v>
      </c>
      <c r="O121" s="244">
        <v>0</v>
      </c>
      <c r="P121" s="244">
        <v>396</v>
      </c>
      <c r="Q121" s="205">
        <v>0</v>
      </c>
      <c r="R121" s="245">
        <v>149</v>
      </c>
      <c r="S121" s="245">
        <v>0</v>
      </c>
      <c r="T121" s="244">
        <v>277</v>
      </c>
      <c r="U121" s="244">
        <v>0</v>
      </c>
      <c r="V121" s="244">
        <v>0</v>
      </c>
      <c r="W121" s="244">
        <v>0</v>
      </c>
      <c r="X121" s="244">
        <v>277</v>
      </c>
      <c r="Y121" s="244">
        <v>0</v>
      </c>
      <c r="Z121" s="244">
        <v>277</v>
      </c>
      <c r="AA121" s="205">
        <v>0</v>
      </c>
      <c r="AB121" s="205">
        <v>0</v>
      </c>
      <c r="AC121" s="244">
        <v>243</v>
      </c>
      <c r="AD121" s="244">
        <v>55</v>
      </c>
      <c r="AE121" s="244">
        <v>188</v>
      </c>
      <c r="AF121" s="205">
        <v>0.22633744855967078</v>
      </c>
      <c r="AG121" s="244">
        <v>546</v>
      </c>
      <c r="AH121" s="244">
        <v>90</v>
      </c>
      <c r="AI121" s="244">
        <v>456</v>
      </c>
      <c r="AJ121" s="205">
        <v>0.16483516483516483</v>
      </c>
      <c r="AK121" s="244">
        <v>1462</v>
      </c>
      <c r="AL121" s="244">
        <v>145</v>
      </c>
      <c r="AM121" s="244">
        <v>1317</v>
      </c>
      <c r="AN121" s="246">
        <v>0.375</v>
      </c>
      <c r="AO121" s="139" t="s">
        <v>1903</v>
      </c>
      <c r="AP121" s="146" t="s">
        <v>1522</v>
      </c>
      <c r="AQ121" s="139" t="s">
        <v>1903</v>
      </c>
      <c r="AR121" s="139" t="s">
        <v>1903</v>
      </c>
    </row>
    <row r="122" spans="1:44" s="139" customFormat="1" ht="12.75" customHeight="1" x14ac:dyDescent="0.2">
      <c r="A122" s="139" t="s">
        <v>35</v>
      </c>
      <c r="B122" s="220" t="s">
        <v>1046</v>
      </c>
      <c r="C122" s="221">
        <v>0.625</v>
      </c>
      <c r="D122" s="222">
        <v>8</v>
      </c>
      <c r="E122" s="223">
        <v>2018</v>
      </c>
      <c r="F122" s="223">
        <v>2014</v>
      </c>
      <c r="G122" s="223" t="s">
        <v>1899</v>
      </c>
      <c r="H122" s="220" t="s">
        <v>1900</v>
      </c>
      <c r="I122" s="220" t="s">
        <v>1901</v>
      </c>
      <c r="J122" s="220" t="s">
        <v>3</v>
      </c>
      <c r="K122" s="243" t="s">
        <v>1046</v>
      </c>
      <c r="L122" s="244">
        <v>946</v>
      </c>
      <c r="M122" s="244">
        <v>53</v>
      </c>
      <c r="N122" s="244">
        <v>10</v>
      </c>
      <c r="O122" s="244">
        <v>43</v>
      </c>
      <c r="P122" s="244">
        <v>893</v>
      </c>
      <c r="Q122" s="205">
        <v>5.6025369978858354E-2</v>
      </c>
      <c r="R122" s="245">
        <v>473</v>
      </c>
      <c r="S122" s="245">
        <v>0</v>
      </c>
      <c r="T122" s="244">
        <v>661</v>
      </c>
      <c r="U122" s="244">
        <v>1</v>
      </c>
      <c r="V122" s="244">
        <v>0</v>
      </c>
      <c r="W122" s="244">
        <v>1</v>
      </c>
      <c r="X122" s="244">
        <v>660</v>
      </c>
      <c r="Y122" s="244">
        <v>1</v>
      </c>
      <c r="Z122" s="244">
        <v>660</v>
      </c>
      <c r="AA122" s="205">
        <v>1.5128593040847202E-3</v>
      </c>
      <c r="AB122" s="205">
        <v>1.5128593040847202E-3</v>
      </c>
      <c r="AC122" s="244">
        <v>772</v>
      </c>
      <c r="AD122" s="244">
        <v>34</v>
      </c>
      <c r="AE122" s="244">
        <v>738</v>
      </c>
      <c r="AF122" s="205">
        <v>4.4041450777202069E-2</v>
      </c>
      <c r="AG122" s="244">
        <v>1817</v>
      </c>
      <c r="AH122" s="244">
        <v>0</v>
      </c>
      <c r="AI122" s="244">
        <v>1817</v>
      </c>
      <c r="AJ122" s="205">
        <v>0</v>
      </c>
      <c r="AK122" s="244">
        <v>4196</v>
      </c>
      <c r="AL122" s="244">
        <v>88</v>
      </c>
      <c r="AM122" s="244">
        <v>4108</v>
      </c>
      <c r="AN122" s="246">
        <v>0.5</v>
      </c>
      <c r="AO122" s="139" t="s">
        <v>1903</v>
      </c>
      <c r="AP122" s="146" t="s">
        <v>1522</v>
      </c>
      <c r="AQ122" s="139" t="s">
        <v>1903</v>
      </c>
      <c r="AR122" s="139" t="s">
        <v>1903</v>
      </c>
    </row>
    <row r="123" spans="1:44" s="139" customFormat="1" ht="12.75" customHeight="1" x14ac:dyDescent="0.2">
      <c r="A123" s="139" t="s">
        <v>5</v>
      </c>
      <c r="B123" s="220" t="s">
        <v>1047</v>
      </c>
      <c r="C123" s="221">
        <v>0.625</v>
      </c>
      <c r="D123" s="222">
        <v>8</v>
      </c>
      <c r="E123" s="223">
        <v>2018</v>
      </c>
      <c r="F123" s="223">
        <v>2014</v>
      </c>
      <c r="G123" s="223" t="s">
        <v>1899</v>
      </c>
      <c r="H123" s="220" t="s">
        <v>1900</v>
      </c>
      <c r="I123" s="220" t="s">
        <v>1901</v>
      </c>
      <c r="J123" s="220" t="s">
        <v>3</v>
      </c>
      <c r="K123" s="243" t="s">
        <v>1047</v>
      </c>
      <c r="L123" s="244">
        <v>308</v>
      </c>
      <c r="M123" s="244">
        <v>0</v>
      </c>
      <c r="N123" s="244">
        <v>0</v>
      </c>
      <c r="O123" s="244">
        <v>0</v>
      </c>
      <c r="P123" s="244">
        <v>308</v>
      </c>
      <c r="Q123" s="205">
        <v>0</v>
      </c>
      <c r="R123" s="245">
        <v>154</v>
      </c>
      <c r="S123" s="245">
        <v>0</v>
      </c>
      <c r="T123" s="244">
        <v>182</v>
      </c>
      <c r="U123" s="244">
        <v>0</v>
      </c>
      <c r="V123" s="244">
        <v>0</v>
      </c>
      <c r="W123" s="244">
        <v>0</v>
      </c>
      <c r="X123" s="244">
        <v>182</v>
      </c>
      <c r="Y123" s="244">
        <v>0</v>
      </c>
      <c r="Z123" s="244">
        <v>182</v>
      </c>
      <c r="AA123" s="205">
        <v>0</v>
      </c>
      <c r="AB123" s="205">
        <v>0</v>
      </c>
      <c r="AC123" s="244">
        <v>190</v>
      </c>
      <c r="AD123" s="244">
        <v>0</v>
      </c>
      <c r="AE123" s="244">
        <v>190</v>
      </c>
      <c r="AF123" s="205">
        <v>0</v>
      </c>
      <c r="AG123" s="244">
        <v>466</v>
      </c>
      <c r="AH123" s="244">
        <v>304</v>
      </c>
      <c r="AI123" s="244">
        <v>162</v>
      </c>
      <c r="AJ123" s="205">
        <v>0.6523605150214592</v>
      </c>
      <c r="AK123" s="244">
        <v>1146</v>
      </c>
      <c r="AL123" s="244">
        <v>304</v>
      </c>
      <c r="AM123" s="244">
        <v>842</v>
      </c>
      <c r="AN123" s="246">
        <v>0.5</v>
      </c>
      <c r="AO123" s="139" t="s">
        <v>1903</v>
      </c>
      <c r="AP123" s="146" t="s">
        <v>1522</v>
      </c>
      <c r="AQ123" s="139" t="s">
        <v>1903</v>
      </c>
      <c r="AR123" s="139" t="s">
        <v>1902</v>
      </c>
    </row>
    <row r="124" spans="1:44" s="139" customFormat="1" ht="12.75" customHeight="1" x14ac:dyDescent="0.2">
      <c r="A124" s="139" t="s">
        <v>105</v>
      </c>
      <c r="B124" s="220" t="s">
        <v>104</v>
      </c>
      <c r="C124" s="221">
        <v>0.375</v>
      </c>
      <c r="D124" s="222">
        <v>8</v>
      </c>
      <c r="E124" s="223">
        <v>2020</v>
      </c>
      <c r="F124" s="223">
        <v>2016</v>
      </c>
      <c r="G124" s="223" t="s">
        <v>1908</v>
      </c>
      <c r="H124" s="220" t="s">
        <v>1909</v>
      </c>
      <c r="I124" s="220" t="s">
        <v>1910</v>
      </c>
      <c r="J124" s="220" t="s">
        <v>26</v>
      </c>
      <c r="K124" s="243" t="s">
        <v>104</v>
      </c>
      <c r="L124" s="244">
        <v>211</v>
      </c>
      <c r="M124" s="244">
        <v>43</v>
      </c>
      <c r="N124" s="244">
        <v>43</v>
      </c>
      <c r="O124" s="244">
        <v>0</v>
      </c>
      <c r="P124" s="244">
        <v>168</v>
      </c>
      <c r="Q124" s="205">
        <v>0.20379146919431279</v>
      </c>
      <c r="R124" s="245">
        <v>79</v>
      </c>
      <c r="S124" s="245">
        <v>0</v>
      </c>
      <c r="T124" s="244">
        <v>163</v>
      </c>
      <c r="U124" s="244">
        <v>92</v>
      </c>
      <c r="V124" s="244">
        <v>0</v>
      </c>
      <c r="W124" s="244">
        <v>92</v>
      </c>
      <c r="X124" s="244">
        <v>71</v>
      </c>
      <c r="Y124" s="244">
        <v>92</v>
      </c>
      <c r="Z124" s="244">
        <v>71</v>
      </c>
      <c r="AA124" s="205">
        <v>0.56441717791411039</v>
      </c>
      <c r="AB124" s="205">
        <v>0.56441717791411039</v>
      </c>
      <c r="AC124" s="244">
        <v>121</v>
      </c>
      <c r="AD124" s="244">
        <v>177</v>
      </c>
      <c r="AE124" s="244">
        <v>0</v>
      </c>
      <c r="AF124" s="205">
        <v>1.4628099173553719</v>
      </c>
      <c r="AG124" s="244">
        <v>470</v>
      </c>
      <c r="AH124" s="244">
        <v>41</v>
      </c>
      <c r="AI124" s="244">
        <v>429</v>
      </c>
      <c r="AJ124" s="205">
        <v>8.723404255319149E-2</v>
      </c>
      <c r="AK124" s="244">
        <v>965</v>
      </c>
      <c r="AL124" s="244">
        <v>353</v>
      </c>
      <c r="AM124" s="244">
        <v>668</v>
      </c>
      <c r="AN124" s="246">
        <v>0.375</v>
      </c>
      <c r="AO124" s="139" t="s">
        <v>1903</v>
      </c>
      <c r="AP124" s="146" t="s">
        <v>1522</v>
      </c>
      <c r="AQ124" s="139" t="s">
        <v>1903</v>
      </c>
      <c r="AR124" s="139" t="s">
        <v>1903</v>
      </c>
    </row>
    <row r="125" spans="1:44" s="139" customFormat="1" ht="12.75" customHeight="1" x14ac:dyDescent="0.2">
      <c r="A125" s="139" t="s">
        <v>42</v>
      </c>
      <c r="B125" s="220" t="s">
        <v>106</v>
      </c>
      <c r="C125" s="221">
        <v>0.5</v>
      </c>
      <c r="D125" s="222">
        <v>8</v>
      </c>
      <c r="E125" s="223">
        <v>2019</v>
      </c>
      <c r="F125" s="223">
        <v>2015</v>
      </c>
      <c r="G125" s="223">
        <v>2022</v>
      </c>
      <c r="H125" s="220" t="s">
        <v>1904</v>
      </c>
      <c r="I125" s="220" t="s">
        <v>1905</v>
      </c>
      <c r="J125" s="220" t="s">
        <v>8</v>
      </c>
      <c r="K125" s="243" t="s">
        <v>106</v>
      </c>
      <c r="L125" s="244">
        <v>50</v>
      </c>
      <c r="M125" s="244">
        <v>0</v>
      </c>
      <c r="N125" s="244">
        <v>0</v>
      </c>
      <c r="O125" s="244">
        <v>0</v>
      </c>
      <c r="P125" s="244">
        <v>50</v>
      </c>
      <c r="Q125" s="205">
        <v>0</v>
      </c>
      <c r="R125" s="245">
        <v>25</v>
      </c>
      <c r="S125" s="245">
        <v>0</v>
      </c>
      <c r="T125" s="244">
        <v>24</v>
      </c>
      <c r="U125" s="244">
        <v>54</v>
      </c>
      <c r="V125" s="244">
        <v>54</v>
      </c>
      <c r="W125" s="244">
        <v>0</v>
      </c>
      <c r="X125" s="244">
        <v>0</v>
      </c>
      <c r="Y125" s="244">
        <v>54</v>
      </c>
      <c r="Z125" s="244">
        <v>0</v>
      </c>
      <c r="AA125" s="205">
        <v>2.25</v>
      </c>
      <c r="AB125" s="205">
        <v>2.25</v>
      </c>
      <c r="AC125" s="244">
        <v>30</v>
      </c>
      <c r="AD125" s="244">
        <v>59</v>
      </c>
      <c r="AE125" s="244">
        <v>0</v>
      </c>
      <c r="AF125" s="205">
        <v>1.9666666666666666</v>
      </c>
      <c r="AG125" s="244">
        <v>93</v>
      </c>
      <c r="AH125" s="244">
        <v>147</v>
      </c>
      <c r="AI125" s="244">
        <v>0</v>
      </c>
      <c r="AJ125" s="205">
        <v>1.5806451612903225</v>
      </c>
      <c r="AK125" s="244">
        <v>197</v>
      </c>
      <c r="AL125" s="244">
        <v>260</v>
      </c>
      <c r="AM125" s="244">
        <v>50</v>
      </c>
      <c r="AN125" s="246">
        <v>0.5</v>
      </c>
      <c r="AO125" s="139" t="s">
        <v>1903</v>
      </c>
      <c r="AP125" s="146" t="s">
        <v>1522</v>
      </c>
      <c r="AQ125" s="139" t="s">
        <v>1903</v>
      </c>
      <c r="AR125" s="139" t="s">
        <v>1902</v>
      </c>
    </row>
    <row r="126" spans="1:44" s="139" customFormat="1" ht="12.75" customHeight="1" x14ac:dyDescent="0.2">
      <c r="A126" s="139" t="s">
        <v>108</v>
      </c>
      <c r="B126" s="220" t="s">
        <v>107</v>
      </c>
      <c r="C126" s="221">
        <v>1</v>
      </c>
      <c r="D126" s="222">
        <v>5</v>
      </c>
      <c r="E126" s="223">
        <v>2017</v>
      </c>
      <c r="F126" s="223">
        <v>2014</v>
      </c>
      <c r="G126" s="223">
        <v>2018</v>
      </c>
      <c r="H126" s="220" t="s">
        <v>1906</v>
      </c>
      <c r="I126" s="220" t="s">
        <v>1907</v>
      </c>
      <c r="J126" s="220" t="s">
        <v>13</v>
      </c>
      <c r="K126" s="243" t="s">
        <v>107</v>
      </c>
      <c r="L126" s="244">
        <v>3</v>
      </c>
      <c r="M126" s="244">
        <v>0</v>
      </c>
      <c r="N126" s="244">
        <v>0</v>
      </c>
      <c r="O126" s="244">
        <v>0</v>
      </c>
      <c r="P126" s="244">
        <v>3</v>
      </c>
      <c r="Q126" s="205">
        <v>0</v>
      </c>
      <c r="R126" s="245">
        <v>3</v>
      </c>
      <c r="S126" s="245">
        <v>0</v>
      </c>
      <c r="T126" s="244">
        <v>2</v>
      </c>
      <c r="U126" s="244">
        <v>1</v>
      </c>
      <c r="V126" s="244">
        <v>1</v>
      </c>
      <c r="W126" s="244">
        <v>0</v>
      </c>
      <c r="X126" s="244">
        <v>1</v>
      </c>
      <c r="Y126" s="244">
        <v>1</v>
      </c>
      <c r="Z126" s="244">
        <v>1</v>
      </c>
      <c r="AA126" s="205">
        <v>0.5</v>
      </c>
      <c r="AB126" s="205">
        <v>0.5</v>
      </c>
      <c r="AC126" s="244">
        <v>2</v>
      </c>
      <c r="AD126" s="244">
        <v>1</v>
      </c>
      <c r="AE126" s="244">
        <v>1</v>
      </c>
      <c r="AF126" s="205">
        <v>0.5</v>
      </c>
      <c r="AG126" s="244">
        <v>5</v>
      </c>
      <c r="AH126" s="244">
        <v>0</v>
      </c>
      <c r="AI126" s="244">
        <v>5</v>
      </c>
      <c r="AJ126" s="205">
        <v>0</v>
      </c>
      <c r="AK126" s="244">
        <v>12</v>
      </c>
      <c r="AL126" s="244">
        <v>2</v>
      </c>
      <c r="AM126" s="244">
        <v>10</v>
      </c>
      <c r="AN126" s="246">
        <v>1</v>
      </c>
      <c r="AO126" s="139" t="s">
        <v>1903</v>
      </c>
      <c r="AP126" s="146" t="s">
        <v>1522</v>
      </c>
      <c r="AQ126" s="139" t="s">
        <v>1903</v>
      </c>
      <c r="AR126" s="139" t="s">
        <v>1903</v>
      </c>
    </row>
    <row r="127" spans="1:44" s="139" customFormat="1" ht="12.75" customHeight="1" x14ac:dyDescent="0.2">
      <c r="A127" s="139" t="s">
        <v>949</v>
      </c>
      <c r="B127" s="220" t="s">
        <v>1857</v>
      </c>
      <c r="C127" s="221">
        <v>0.375</v>
      </c>
      <c r="D127" s="222">
        <v>8</v>
      </c>
      <c r="E127" s="223">
        <v>2020</v>
      </c>
      <c r="F127" s="223">
        <v>2016</v>
      </c>
      <c r="G127" s="223">
        <v>2023</v>
      </c>
      <c r="H127" s="220" t="s">
        <v>1911</v>
      </c>
      <c r="I127" s="220" t="s">
        <v>1912</v>
      </c>
      <c r="J127" s="220" t="s">
        <v>950</v>
      </c>
      <c r="K127" s="243" t="s">
        <v>1857</v>
      </c>
      <c r="L127" s="244">
        <v>71</v>
      </c>
      <c r="M127" s="244">
        <v>0</v>
      </c>
      <c r="N127" s="244">
        <v>0</v>
      </c>
      <c r="O127" s="244">
        <v>0</v>
      </c>
      <c r="P127" s="244">
        <v>71</v>
      </c>
      <c r="Q127" s="205">
        <v>0</v>
      </c>
      <c r="R127" s="245">
        <v>27</v>
      </c>
      <c r="S127" s="245">
        <v>0</v>
      </c>
      <c r="T127" s="244">
        <v>27</v>
      </c>
      <c r="U127" s="244">
        <v>0</v>
      </c>
      <c r="V127" s="244">
        <v>0</v>
      </c>
      <c r="W127" s="244">
        <v>0</v>
      </c>
      <c r="X127" s="244">
        <v>27</v>
      </c>
      <c r="Y127" s="244">
        <v>0</v>
      </c>
      <c r="Z127" s="244">
        <v>27</v>
      </c>
      <c r="AA127" s="205">
        <v>0</v>
      </c>
      <c r="AB127" s="205">
        <v>0</v>
      </c>
      <c r="AC127" s="244">
        <v>47</v>
      </c>
      <c r="AD127" s="244">
        <v>0</v>
      </c>
      <c r="AE127" s="244">
        <v>47</v>
      </c>
      <c r="AF127" s="205">
        <v>0</v>
      </c>
      <c r="AG127" s="244">
        <v>124</v>
      </c>
      <c r="AH127" s="244">
        <v>0</v>
      </c>
      <c r="AI127" s="244">
        <v>124</v>
      </c>
      <c r="AJ127" s="205">
        <v>0</v>
      </c>
      <c r="AK127" s="244">
        <v>269</v>
      </c>
      <c r="AL127" s="244">
        <v>0</v>
      </c>
      <c r="AM127" s="244">
        <v>269</v>
      </c>
      <c r="AN127" s="246">
        <v>0.375</v>
      </c>
      <c r="AO127" s="139" t="s">
        <v>1903</v>
      </c>
      <c r="AP127" s="146" t="s">
        <v>1891</v>
      </c>
      <c r="AQ127" s="139" t="s">
        <v>1903</v>
      </c>
      <c r="AR127" s="139" t="s">
        <v>1903</v>
      </c>
    </row>
    <row r="128" spans="1:44" s="139" customFormat="1" ht="12.75" customHeight="1" x14ac:dyDescent="0.2">
      <c r="A128" s="139" t="s">
        <v>5</v>
      </c>
      <c r="B128" s="220" t="s">
        <v>998</v>
      </c>
      <c r="C128" s="221">
        <v>0.625</v>
      </c>
      <c r="D128" s="222">
        <v>8</v>
      </c>
      <c r="E128" s="223">
        <v>2018</v>
      </c>
      <c r="F128" s="223">
        <v>2014</v>
      </c>
      <c r="G128" s="223" t="s">
        <v>1899</v>
      </c>
      <c r="H128" s="220" t="s">
        <v>1900</v>
      </c>
      <c r="I128" s="220" t="s">
        <v>1901</v>
      </c>
      <c r="J128" s="220" t="s">
        <v>3</v>
      </c>
      <c r="K128" s="243" t="s">
        <v>998</v>
      </c>
      <c r="L128" s="244">
        <v>210</v>
      </c>
      <c r="M128" s="244">
        <v>0</v>
      </c>
      <c r="N128" s="244">
        <v>0</v>
      </c>
      <c r="O128" s="244">
        <v>0</v>
      </c>
      <c r="P128" s="244">
        <v>210</v>
      </c>
      <c r="Q128" s="205">
        <v>0</v>
      </c>
      <c r="R128" s="245">
        <v>105</v>
      </c>
      <c r="S128" s="245">
        <v>0</v>
      </c>
      <c r="T128" s="244">
        <v>123</v>
      </c>
      <c r="U128" s="244">
        <v>6</v>
      </c>
      <c r="V128" s="244">
        <v>6</v>
      </c>
      <c r="W128" s="244">
        <v>0</v>
      </c>
      <c r="X128" s="244">
        <v>117</v>
      </c>
      <c r="Y128" s="244">
        <v>6</v>
      </c>
      <c r="Z128" s="244">
        <v>117</v>
      </c>
      <c r="AA128" s="205">
        <v>4.878048780487805E-2</v>
      </c>
      <c r="AB128" s="205">
        <v>4.878048780487805E-2</v>
      </c>
      <c r="AC128" s="244">
        <v>135</v>
      </c>
      <c r="AD128" s="244">
        <v>70</v>
      </c>
      <c r="AE128" s="244">
        <v>65</v>
      </c>
      <c r="AF128" s="205">
        <v>0.51851851851851849</v>
      </c>
      <c r="AG128" s="244">
        <v>346</v>
      </c>
      <c r="AH128" s="244">
        <v>291</v>
      </c>
      <c r="AI128" s="244">
        <v>55</v>
      </c>
      <c r="AJ128" s="205">
        <v>0.84104046242774566</v>
      </c>
      <c r="AK128" s="244">
        <v>814</v>
      </c>
      <c r="AL128" s="244">
        <v>367</v>
      </c>
      <c r="AM128" s="244">
        <v>447</v>
      </c>
      <c r="AN128" s="246">
        <v>0.5</v>
      </c>
      <c r="AO128" s="139" t="s">
        <v>1903</v>
      </c>
      <c r="AP128" s="146" t="s">
        <v>1522</v>
      </c>
      <c r="AQ128" s="139" t="s">
        <v>1903</v>
      </c>
      <c r="AR128" s="139" t="s">
        <v>1902</v>
      </c>
    </row>
    <row r="129" spans="1:44" s="139" customFormat="1" ht="12.75" customHeight="1" x14ac:dyDescent="0.2">
      <c r="A129" s="139" t="s">
        <v>5</v>
      </c>
      <c r="B129" s="220" t="s">
        <v>109</v>
      </c>
      <c r="C129" s="221">
        <v>0.625</v>
      </c>
      <c r="D129" s="222">
        <v>8</v>
      </c>
      <c r="E129" s="223">
        <v>2018</v>
      </c>
      <c r="F129" s="223">
        <v>2014</v>
      </c>
      <c r="G129" s="223" t="s">
        <v>1899</v>
      </c>
      <c r="H129" s="220" t="s">
        <v>1900</v>
      </c>
      <c r="I129" s="220" t="s">
        <v>1901</v>
      </c>
      <c r="J129" s="220" t="s">
        <v>3</v>
      </c>
      <c r="K129" s="243" t="s">
        <v>109</v>
      </c>
      <c r="L129" s="244">
        <v>87</v>
      </c>
      <c r="M129" s="244">
        <v>42</v>
      </c>
      <c r="N129" s="244">
        <v>42</v>
      </c>
      <c r="O129" s="244">
        <v>0</v>
      </c>
      <c r="P129" s="244">
        <v>45</v>
      </c>
      <c r="Q129" s="205">
        <v>0.48275862068965519</v>
      </c>
      <c r="R129" s="245">
        <v>44</v>
      </c>
      <c r="S129" s="245">
        <v>0</v>
      </c>
      <c r="T129" s="244">
        <v>53</v>
      </c>
      <c r="U129" s="244">
        <v>7</v>
      </c>
      <c r="V129" s="244">
        <v>1</v>
      </c>
      <c r="W129" s="244">
        <v>6</v>
      </c>
      <c r="X129" s="244">
        <v>46</v>
      </c>
      <c r="Y129" s="244">
        <v>7</v>
      </c>
      <c r="Z129" s="244">
        <v>46</v>
      </c>
      <c r="AA129" s="205">
        <v>0.13207547169811321</v>
      </c>
      <c r="AB129" s="205">
        <v>0.13207547169811321</v>
      </c>
      <c r="AC129" s="244">
        <v>55</v>
      </c>
      <c r="AD129" s="244">
        <v>3</v>
      </c>
      <c r="AE129" s="244">
        <v>52</v>
      </c>
      <c r="AF129" s="205">
        <v>5.4545454545454543E-2</v>
      </c>
      <c r="AG129" s="244">
        <v>142</v>
      </c>
      <c r="AH129" s="244">
        <v>19</v>
      </c>
      <c r="AI129" s="244">
        <v>123</v>
      </c>
      <c r="AJ129" s="205">
        <v>0.13380281690140844</v>
      </c>
      <c r="AK129" s="244">
        <v>337</v>
      </c>
      <c r="AL129" s="244">
        <v>71</v>
      </c>
      <c r="AM129" s="244">
        <v>266</v>
      </c>
      <c r="AN129" s="246">
        <v>0.5</v>
      </c>
      <c r="AO129" s="139" t="s">
        <v>1903</v>
      </c>
      <c r="AP129" s="146" t="s">
        <v>1522</v>
      </c>
      <c r="AQ129" s="139" t="s">
        <v>1903</v>
      </c>
      <c r="AR129" s="139" t="s">
        <v>1903</v>
      </c>
    </row>
    <row r="130" spans="1:44" s="139" customFormat="1" ht="12.75" customHeight="1" x14ac:dyDescent="0.2">
      <c r="A130" s="139" t="s">
        <v>7</v>
      </c>
      <c r="B130" s="220" t="s">
        <v>110</v>
      </c>
      <c r="C130" s="221">
        <v>0.5</v>
      </c>
      <c r="D130" s="222">
        <v>8</v>
      </c>
      <c r="E130" s="223">
        <v>2019</v>
      </c>
      <c r="F130" s="223">
        <v>2015</v>
      </c>
      <c r="G130" s="223">
        <v>2022</v>
      </c>
      <c r="H130" s="220" t="s">
        <v>1904</v>
      </c>
      <c r="I130" s="220" t="s">
        <v>1905</v>
      </c>
      <c r="J130" s="220" t="s">
        <v>8</v>
      </c>
      <c r="K130" s="243" t="s">
        <v>110</v>
      </c>
      <c r="L130" s="244">
        <v>796</v>
      </c>
      <c r="M130" s="244">
        <v>26</v>
      </c>
      <c r="N130" s="244">
        <v>26</v>
      </c>
      <c r="O130" s="244">
        <v>0</v>
      </c>
      <c r="P130" s="244">
        <v>770</v>
      </c>
      <c r="Q130" s="205">
        <v>3.2663316582914576E-2</v>
      </c>
      <c r="R130" s="245">
        <v>398</v>
      </c>
      <c r="S130" s="245">
        <v>0</v>
      </c>
      <c r="T130" s="244">
        <v>446</v>
      </c>
      <c r="U130" s="244">
        <v>39</v>
      </c>
      <c r="V130" s="244">
        <v>39</v>
      </c>
      <c r="W130" s="244">
        <v>0</v>
      </c>
      <c r="X130" s="244">
        <v>407</v>
      </c>
      <c r="Y130" s="244">
        <v>39</v>
      </c>
      <c r="Z130" s="244">
        <v>407</v>
      </c>
      <c r="AA130" s="205">
        <v>8.744394618834081E-2</v>
      </c>
      <c r="AB130" s="205">
        <v>8.744394618834081E-2</v>
      </c>
      <c r="AC130" s="244">
        <v>425</v>
      </c>
      <c r="AD130" s="244">
        <v>31</v>
      </c>
      <c r="AE130" s="244">
        <v>394</v>
      </c>
      <c r="AF130" s="205">
        <v>7.2941176470588232E-2</v>
      </c>
      <c r="AG130" s="244">
        <v>618</v>
      </c>
      <c r="AH130" s="244">
        <v>3408</v>
      </c>
      <c r="AI130" s="244">
        <v>0</v>
      </c>
      <c r="AJ130" s="205">
        <v>5.5145631067961167</v>
      </c>
      <c r="AK130" s="244">
        <v>2285</v>
      </c>
      <c r="AL130" s="244">
        <v>3504</v>
      </c>
      <c r="AM130" s="244">
        <v>1571</v>
      </c>
      <c r="AN130" s="246">
        <v>0.5</v>
      </c>
      <c r="AO130" s="139" t="s">
        <v>1903</v>
      </c>
      <c r="AP130" s="146" t="s">
        <v>1522</v>
      </c>
      <c r="AQ130" s="139" t="s">
        <v>1903</v>
      </c>
      <c r="AR130" s="139" t="s">
        <v>1902</v>
      </c>
    </row>
    <row r="131" spans="1:44" s="139" customFormat="1" ht="12.75" customHeight="1" x14ac:dyDescent="0.2">
      <c r="A131" s="139" t="s">
        <v>108</v>
      </c>
      <c r="B131" s="220" t="s">
        <v>1269</v>
      </c>
      <c r="C131" s="221">
        <v>1</v>
      </c>
      <c r="D131" s="222">
        <v>5</v>
      </c>
      <c r="E131" s="223">
        <v>2017</v>
      </c>
      <c r="F131" s="223">
        <v>2014</v>
      </c>
      <c r="G131" s="223">
        <v>2018</v>
      </c>
      <c r="H131" s="220" t="s">
        <v>1906</v>
      </c>
      <c r="I131" s="220" t="s">
        <v>1907</v>
      </c>
      <c r="J131" s="220" t="s">
        <v>13</v>
      </c>
      <c r="K131" s="243" t="s">
        <v>1269</v>
      </c>
      <c r="L131" s="244">
        <v>6</v>
      </c>
      <c r="M131" s="244">
        <v>0</v>
      </c>
      <c r="N131" s="244">
        <v>0</v>
      </c>
      <c r="O131" s="244">
        <v>0</v>
      </c>
      <c r="P131" s="244">
        <v>6</v>
      </c>
      <c r="Q131" s="205">
        <v>0</v>
      </c>
      <c r="R131" s="245">
        <v>6</v>
      </c>
      <c r="S131" s="245">
        <v>0</v>
      </c>
      <c r="T131" s="244">
        <v>4</v>
      </c>
      <c r="U131" s="244">
        <v>0</v>
      </c>
      <c r="V131" s="244">
        <v>0</v>
      </c>
      <c r="W131" s="244">
        <v>0</v>
      </c>
      <c r="X131" s="244">
        <v>4</v>
      </c>
      <c r="Y131" s="244">
        <v>0</v>
      </c>
      <c r="Z131" s="244">
        <v>4</v>
      </c>
      <c r="AA131" s="205">
        <v>0</v>
      </c>
      <c r="AB131" s="205">
        <v>0</v>
      </c>
      <c r="AC131" s="244">
        <v>4</v>
      </c>
      <c r="AD131" s="244">
        <v>0</v>
      </c>
      <c r="AE131" s="244">
        <v>4</v>
      </c>
      <c r="AF131" s="205">
        <v>0</v>
      </c>
      <c r="AG131" s="244">
        <v>9</v>
      </c>
      <c r="AH131" s="244">
        <v>3</v>
      </c>
      <c r="AI131" s="244">
        <v>6</v>
      </c>
      <c r="AJ131" s="205">
        <v>0.33333333333333331</v>
      </c>
      <c r="AK131" s="244">
        <v>23</v>
      </c>
      <c r="AL131" s="244">
        <v>3</v>
      </c>
      <c r="AM131" s="244">
        <v>20</v>
      </c>
      <c r="AN131" s="246">
        <v>1</v>
      </c>
      <c r="AO131" s="139" t="s">
        <v>1903</v>
      </c>
      <c r="AP131" s="146" t="s">
        <v>1522</v>
      </c>
      <c r="AQ131" s="139" t="s">
        <v>1903</v>
      </c>
      <c r="AR131" s="139" t="s">
        <v>1903</v>
      </c>
    </row>
    <row r="132" spans="1:44" s="139" customFormat="1" ht="12.75" customHeight="1" x14ac:dyDescent="0.2">
      <c r="A132" s="139" t="s">
        <v>29</v>
      </c>
      <c r="B132" s="220" t="s">
        <v>111</v>
      </c>
      <c r="C132" s="221">
        <v>0.5</v>
      </c>
      <c r="D132" s="222">
        <v>8</v>
      </c>
      <c r="E132" s="223">
        <v>2019</v>
      </c>
      <c r="F132" s="223">
        <v>2015</v>
      </c>
      <c r="G132" s="223">
        <v>2022</v>
      </c>
      <c r="H132" s="220" t="s">
        <v>1904</v>
      </c>
      <c r="I132" s="220" t="s">
        <v>1905</v>
      </c>
      <c r="J132" s="220" t="s">
        <v>8</v>
      </c>
      <c r="K132" s="243" t="s">
        <v>111</v>
      </c>
      <c r="L132" s="244">
        <v>64</v>
      </c>
      <c r="M132" s="244">
        <v>16</v>
      </c>
      <c r="N132" s="244">
        <v>16</v>
      </c>
      <c r="O132" s="244">
        <v>0</v>
      </c>
      <c r="P132" s="244">
        <v>48</v>
      </c>
      <c r="Q132" s="205">
        <v>0.25</v>
      </c>
      <c r="R132" s="245">
        <v>32</v>
      </c>
      <c r="S132" s="245">
        <v>0</v>
      </c>
      <c r="T132" s="244">
        <v>54</v>
      </c>
      <c r="U132" s="244">
        <v>32</v>
      </c>
      <c r="V132" s="244">
        <v>32</v>
      </c>
      <c r="W132" s="244">
        <v>0</v>
      </c>
      <c r="X132" s="244">
        <v>22</v>
      </c>
      <c r="Y132" s="244">
        <v>32</v>
      </c>
      <c r="Z132" s="244">
        <v>22</v>
      </c>
      <c r="AA132" s="205">
        <v>0.59259259259259256</v>
      </c>
      <c r="AB132" s="205">
        <v>0.59259259259259256</v>
      </c>
      <c r="AC132" s="244">
        <v>83</v>
      </c>
      <c r="AD132" s="244">
        <v>33</v>
      </c>
      <c r="AE132" s="244">
        <v>50</v>
      </c>
      <c r="AF132" s="205">
        <v>0.39759036144578314</v>
      </c>
      <c r="AG132" s="244">
        <v>266</v>
      </c>
      <c r="AH132" s="244">
        <v>5</v>
      </c>
      <c r="AI132" s="244">
        <v>261</v>
      </c>
      <c r="AJ132" s="205">
        <v>1.8796992481203006E-2</v>
      </c>
      <c r="AK132" s="244">
        <v>467</v>
      </c>
      <c r="AL132" s="244">
        <v>86</v>
      </c>
      <c r="AM132" s="244">
        <v>381</v>
      </c>
      <c r="AN132" s="246">
        <v>0.5</v>
      </c>
      <c r="AO132" s="139" t="s">
        <v>1903</v>
      </c>
      <c r="AP132" s="146" t="s">
        <v>1522</v>
      </c>
      <c r="AQ132" s="139" t="s">
        <v>1903</v>
      </c>
      <c r="AR132" s="139" t="s">
        <v>1903</v>
      </c>
    </row>
    <row r="133" spans="1:44" s="139" customFormat="1" ht="12.75" customHeight="1" x14ac:dyDescent="0.2">
      <c r="A133" s="139" t="s">
        <v>35</v>
      </c>
      <c r="B133" s="220" t="s">
        <v>1048</v>
      </c>
      <c r="C133" s="221">
        <v>0.625</v>
      </c>
      <c r="D133" s="222">
        <v>8</v>
      </c>
      <c r="E133" s="223">
        <v>2018</v>
      </c>
      <c r="F133" s="223">
        <v>2014</v>
      </c>
      <c r="G133" s="223" t="s">
        <v>1899</v>
      </c>
      <c r="H133" s="220" t="s">
        <v>1900</v>
      </c>
      <c r="I133" s="220" t="s">
        <v>1901</v>
      </c>
      <c r="J133" s="220" t="s">
        <v>3</v>
      </c>
      <c r="K133" s="243" t="s">
        <v>1048</v>
      </c>
      <c r="L133" s="244">
        <v>374</v>
      </c>
      <c r="M133" s="244">
        <v>0</v>
      </c>
      <c r="N133" s="244">
        <v>0</v>
      </c>
      <c r="O133" s="244">
        <v>0</v>
      </c>
      <c r="P133" s="244">
        <v>374</v>
      </c>
      <c r="Q133" s="205">
        <v>0</v>
      </c>
      <c r="R133" s="245">
        <v>187</v>
      </c>
      <c r="S133" s="245">
        <v>0</v>
      </c>
      <c r="T133" s="244">
        <v>250</v>
      </c>
      <c r="U133" s="244">
        <v>0</v>
      </c>
      <c r="V133" s="244">
        <v>0</v>
      </c>
      <c r="W133" s="244">
        <v>0</v>
      </c>
      <c r="X133" s="244">
        <v>250</v>
      </c>
      <c r="Y133" s="244">
        <v>0</v>
      </c>
      <c r="Z133" s="244">
        <v>250</v>
      </c>
      <c r="AA133" s="205">
        <v>0</v>
      </c>
      <c r="AB133" s="205">
        <v>0</v>
      </c>
      <c r="AC133" s="244">
        <v>274</v>
      </c>
      <c r="AD133" s="244">
        <v>0</v>
      </c>
      <c r="AE133" s="244">
        <v>274</v>
      </c>
      <c r="AF133" s="205">
        <v>0</v>
      </c>
      <c r="AG133" s="244">
        <v>565</v>
      </c>
      <c r="AH133" s="244">
        <v>1600</v>
      </c>
      <c r="AI133" s="244">
        <v>0</v>
      </c>
      <c r="AJ133" s="205">
        <v>2.831858407079646</v>
      </c>
      <c r="AK133" s="244">
        <v>1463</v>
      </c>
      <c r="AL133" s="244">
        <v>1600</v>
      </c>
      <c r="AM133" s="244">
        <v>898</v>
      </c>
      <c r="AN133" s="246">
        <v>0.5</v>
      </c>
      <c r="AO133" s="139" t="s">
        <v>1903</v>
      </c>
      <c r="AP133" s="146" t="s">
        <v>1522</v>
      </c>
      <c r="AQ133" s="139" t="s">
        <v>1903</v>
      </c>
      <c r="AR133" s="139" t="s">
        <v>1902</v>
      </c>
    </row>
    <row r="134" spans="1:44" s="139" customFormat="1" ht="12.75" customHeight="1" x14ac:dyDescent="0.2">
      <c r="A134" s="139" t="s">
        <v>66</v>
      </c>
      <c r="B134" s="220" t="s">
        <v>112</v>
      </c>
      <c r="C134" s="221">
        <v>0.75</v>
      </c>
      <c r="D134" s="222">
        <v>8</v>
      </c>
      <c r="E134" s="223">
        <v>2017</v>
      </c>
      <c r="F134" s="223">
        <v>2013</v>
      </c>
      <c r="G134" s="223">
        <v>2020</v>
      </c>
      <c r="H134" s="220" t="s">
        <v>1922</v>
      </c>
      <c r="I134" s="220" t="s">
        <v>1923</v>
      </c>
      <c r="J134" s="220" t="s">
        <v>67</v>
      </c>
      <c r="K134" s="243" t="s">
        <v>112</v>
      </c>
      <c r="L134" s="244">
        <v>1448</v>
      </c>
      <c r="M134" s="244">
        <v>48</v>
      </c>
      <c r="N134" s="244">
        <v>48</v>
      </c>
      <c r="O134" s="244">
        <v>0</v>
      </c>
      <c r="P134" s="244">
        <v>1400</v>
      </c>
      <c r="Q134" s="205">
        <v>3.3149171270718231E-2</v>
      </c>
      <c r="R134" s="245">
        <v>724</v>
      </c>
      <c r="S134" s="245">
        <v>0</v>
      </c>
      <c r="T134" s="244">
        <v>1101</v>
      </c>
      <c r="U134" s="244">
        <v>83</v>
      </c>
      <c r="V134" s="244">
        <v>83</v>
      </c>
      <c r="W134" s="244">
        <v>0</v>
      </c>
      <c r="X134" s="244">
        <v>1018</v>
      </c>
      <c r="Y134" s="244">
        <v>83</v>
      </c>
      <c r="Z134" s="244">
        <v>1018</v>
      </c>
      <c r="AA134" s="205">
        <v>7.5386012715712991E-2</v>
      </c>
      <c r="AB134" s="205">
        <v>7.5386012715712991E-2</v>
      </c>
      <c r="AC134" s="244">
        <v>1019</v>
      </c>
      <c r="AD134" s="244">
        <v>34</v>
      </c>
      <c r="AE134" s="244">
        <v>985</v>
      </c>
      <c r="AF134" s="205">
        <v>3.3366045142296366E-2</v>
      </c>
      <c r="AG134" s="244">
        <v>2237</v>
      </c>
      <c r="AH134" s="244">
        <v>282</v>
      </c>
      <c r="AI134" s="244">
        <v>1955</v>
      </c>
      <c r="AJ134" s="205">
        <v>0.12606168976307555</v>
      </c>
      <c r="AK134" s="244">
        <v>5805</v>
      </c>
      <c r="AL134" s="244">
        <v>447</v>
      </c>
      <c r="AM134" s="244">
        <v>5358</v>
      </c>
      <c r="AN134" s="246">
        <v>0.5</v>
      </c>
      <c r="AO134" s="139" t="s">
        <v>1903</v>
      </c>
      <c r="AP134" s="146" t="s">
        <v>1522</v>
      </c>
      <c r="AQ134" s="139" t="s">
        <v>1903</v>
      </c>
      <c r="AR134" s="139" t="s">
        <v>1903</v>
      </c>
    </row>
    <row r="135" spans="1:44" s="139" customFormat="1" ht="12.75" customHeight="1" x14ac:dyDescent="0.2">
      <c r="A135" s="139" t="s">
        <v>50</v>
      </c>
      <c r="B135" s="220" t="s">
        <v>113</v>
      </c>
      <c r="C135" s="221">
        <v>0.625</v>
      </c>
      <c r="D135" s="222">
        <v>8</v>
      </c>
      <c r="E135" s="223">
        <v>2018</v>
      </c>
      <c r="F135" s="223">
        <v>2014</v>
      </c>
      <c r="G135" s="223" t="s">
        <v>1899</v>
      </c>
      <c r="H135" s="220" t="s">
        <v>1900</v>
      </c>
      <c r="I135" s="220" t="s">
        <v>1901</v>
      </c>
      <c r="J135" s="220" t="s">
        <v>3</v>
      </c>
      <c r="K135" s="243" t="s">
        <v>113</v>
      </c>
      <c r="L135" s="244">
        <v>487</v>
      </c>
      <c r="M135" s="244">
        <v>80</v>
      </c>
      <c r="N135" s="244">
        <v>0</v>
      </c>
      <c r="O135" s="244">
        <v>80</v>
      </c>
      <c r="P135" s="244">
        <v>407</v>
      </c>
      <c r="Q135" s="205">
        <v>0.16427104722792607</v>
      </c>
      <c r="R135" s="245">
        <v>244</v>
      </c>
      <c r="S135" s="245">
        <v>0</v>
      </c>
      <c r="T135" s="244">
        <v>300</v>
      </c>
      <c r="U135" s="244">
        <v>88</v>
      </c>
      <c r="V135" s="244">
        <v>14</v>
      </c>
      <c r="W135" s="244">
        <v>74</v>
      </c>
      <c r="X135" s="244">
        <v>212</v>
      </c>
      <c r="Y135" s="244">
        <v>88</v>
      </c>
      <c r="Z135" s="244">
        <v>212</v>
      </c>
      <c r="AA135" s="205">
        <v>0.29333333333333333</v>
      </c>
      <c r="AB135" s="205">
        <v>0.29333333333333333</v>
      </c>
      <c r="AC135" s="244">
        <v>297</v>
      </c>
      <c r="AD135" s="244">
        <v>183</v>
      </c>
      <c r="AE135" s="244">
        <v>114</v>
      </c>
      <c r="AF135" s="205">
        <v>0.61616161616161613</v>
      </c>
      <c r="AG135" s="244">
        <v>840</v>
      </c>
      <c r="AH135" s="244">
        <v>64</v>
      </c>
      <c r="AI135" s="244">
        <v>776</v>
      </c>
      <c r="AJ135" s="205">
        <v>7.6190476190476197E-2</v>
      </c>
      <c r="AK135" s="244">
        <v>1924</v>
      </c>
      <c r="AL135" s="244">
        <v>415</v>
      </c>
      <c r="AM135" s="244">
        <v>1509</v>
      </c>
      <c r="AN135" s="246">
        <v>0.5</v>
      </c>
      <c r="AO135" s="139" t="s">
        <v>1903</v>
      </c>
      <c r="AP135" s="146" t="s">
        <v>1522</v>
      </c>
      <c r="AQ135" s="139" t="s">
        <v>1903</v>
      </c>
      <c r="AR135" s="139" t="s">
        <v>1903</v>
      </c>
    </row>
    <row r="136" spans="1:44" s="139" customFormat="1" ht="12.75" customHeight="1" x14ac:dyDescent="0.2">
      <c r="A136" s="139" t="s">
        <v>21</v>
      </c>
      <c r="B136" s="220" t="s">
        <v>114</v>
      </c>
      <c r="C136" s="221">
        <v>0.5</v>
      </c>
      <c r="D136" s="222">
        <v>8</v>
      </c>
      <c r="E136" s="223">
        <v>2019</v>
      </c>
      <c r="F136" s="223">
        <v>2015</v>
      </c>
      <c r="G136" s="223">
        <v>2022</v>
      </c>
      <c r="H136" s="220" t="s">
        <v>1904</v>
      </c>
      <c r="I136" s="220" t="s">
        <v>1905</v>
      </c>
      <c r="J136" s="220" t="s">
        <v>8</v>
      </c>
      <c r="K136" s="243" t="s">
        <v>114</v>
      </c>
      <c r="L136" s="244">
        <v>100</v>
      </c>
      <c r="M136" s="244">
        <v>118</v>
      </c>
      <c r="N136" s="244">
        <v>118</v>
      </c>
      <c r="O136" s="244">
        <v>0</v>
      </c>
      <c r="P136" s="244">
        <v>0</v>
      </c>
      <c r="Q136" s="205">
        <v>1.18</v>
      </c>
      <c r="R136" s="245">
        <v>50</v>
      </c>
      <c r="S136" s="245">
        <v>68</v>
      </c>
      <c r="T136" s="244">
        <v>63</v>
      </c>
      <c r="U136" s="244">
        <v>6</v>
      </c>
      <c r="V136" s="244">
        <v>6</v>
      </c>
      <c r="W136" s="244">
        <v>0</v>
      </c>
      <c r="X136" s="244">
        <v>57</v>
      </c>
      <c r="Y136" s="244">
        <v>74</v>
      </c>
      <c r="Z136" s="244">
        <v>0</v>
      </c>
      <c r="AA136" s="205">
        <v>9.5238095238095233E-2</v>
      </c>
      <c r="AB136" s="205">
        <v>1.1746031746031746</v>
      </c>
      <c r="AC136" s="244">
        <v>69</v>
      </c>
      <c r="AD136" s="244">
        <v>26</v>
      </c>
      <c r="AE136" s="244">
        <v>43</v>
      </c>
      <c r="AF136" s="205">
        <v>0.37681159420289856</v>
      </c>
      <c r="AG136" s="244">
        <v>166</v>
      </c>
      <c r="AH136" s="244">
        <v>267</v>
      </c>
      <c r="AI136" s="244">
        <v>0</v>
      </c>
      <c r="AJ136" s="205">
        <v>1.6084337349397591</v>
      </c>
      <c r="AK136" s="244">
        <v>398</v>
      </c>
      <c r="AL136" s="244">
        <v>417</v>
      </c>
      <c r="AM136" s="244">
        <v>100</v>
      </c>
      <c r="AN136" s="246">
        <v>0.5</v>
      </c>
      <c r="AO136" s="139" t="s">
        <v>1902</v>
      </c>
      <c r="AP136" s="146" t="s">
        <v>1522</v>
      </c>
      <c r="AQ136" s="139" t="s">
        <v>1902</v>
      </c>
      <c r="AR136" s="139" t="s">
        <v>1903</v>
      </c>
    </row>
    <row r="137" spans="1:44" s="139" customFormat="1" ht="12.75" customHeight="1" x14ac:dyDescent="0.2">
      <c r="A137" s="139" t="s">
        <v>116</v>
      </c>
      <c r="B137" s="220" t="s">
        <v>115</v>
      </c>
      <c r="C137" s="221">
        <v>0.625</v>
      </c>
      <c r="D137" s="222">
        <v>8</v>
      </c>
      <c r="E137" s="223">
        <v>2018</v>
      </c>
      <c r="F137" s="223">
        <v>2014</v>
      </c>
      <c r="G137" s="223" t="s">
        <v>1899</v>
      </c>
      <c r="H137" s="220" t="s">
        <v>1913</v>
      </c>
      <c r="I137" s="220" t="s">
        <v>1914</v>
      </c>
      <c r="J137" s="220" t="s">
        <v>32</v>
      </c>
      <c r="K137" s="243" t="s">
        <v>115</v>
      </c>
      <c r="L137" s="244">
        <v>1086</v>
      </c>
      <c r="M137" s="244">
        <v>59</v>
      </c>
      <c r="N137" s="244">
        <v>59</v>
      </c>
      <c r="O137" s="244">
        <v>0</v>
      </c>
      <c r="P137" s="244">
        <v>1027</v>
      </c>
      <c r="Q137" s="205">
        <v>5.432780847145488E-2</v>
      </c>
      <c r="R137" s="245">
        <v>543</v>
      </c>
      <c r="S137" s="245">
        <v>0</v>
      </c>
      <c r="T137" s="244">
        <v>762</v>
      </c>
      <c r="U137" s="244">
        <v>253</v>
      </c>
      <c r="V137" s="244">
        <v>225</v>
      </c>
      <c r="W137" s="244">
        <v>28</v>
      </c>
      <c r="X137" s="244">
        <v>509</v>
      </c>
      <c r="Y137" s="244">
        <v>253</v>
      </c>
      <c r="Z137" s="244">
        <v>509</v>
      </c>
      <c r="AA137" s="205">
        <v>0.33202099737532809</v>
      </c>
      <c r="AB137" s="205">
        <v>0.33202099737532809</v>
      </c>
      <c r="AC137" s="244">
        <v>823</v>
      </c>
      <c r="AD137" s="244">
        <v>47</v>
      </c>
      <c r="AE137" s="244">
        <v>776</v>
      </c>
      <c r="AF137" s="205">
        <v>5.7108140947752128E-2</v>
      </c>
      <c r="AG137" s="244">
        <v>1757</v>
      </c>
      <c r="AH137" s="244">
        <v>3345</v>
      </c>
      <c r="AI137" s="244">
        <v>0</v>
      </c>
      <c r="AJ137" s="205">
        <v>1.9038133181559476</v>
      </c>
      <c r="AK137" s="244">
        <v>4428</v>
      </c>
      <c r="AL137" s="244">
        <v>3704</v>
      </c>
      <c r="AM137" s="244">
        <v>2312</v>
      </c>
      <c r="AN137" s="246">
        <v>0.5</v>
      </c>
      <c r="AO137" s="139" t="s">
        <v>1903</v>
      </c>
      <c r="AP137" s="146" t="s">
        <v>1522</v>
      </c>
      <c r="AQ137" s="139" t="s">
        <v>1903</v>
      </c>
      <c r="AR137" s="139" t="s">
        <v>1902</v>
      </c>
    </row>
    <row r="138" spans="1:44" s="139" customFormat="1" ht="12.75" customHeight="1" x14ac:dyDescent="0.2">
      <c r="A138" s="139" t="s">
        <v>5</v>
      </c>
      <c r="B138" s="220" t="s">
        <v>999</v>
      </c>
      <c r="C138" s="221">
        <v>0.625</v>
      </c>
      <c r="D138" s="222">
        <v>8</v>
      </c>
      <c r="E138" s="223">
        <v>2018</v>
      </c>
      <c r="F138" s="223">
        <v>2014</v>
      </c>
      <c r="G138" s="223" t="s">
        <v>1899</v>
      </c>
      <c r="H138" s="220" t="s">
        <v>1900</v>
      </c>
      <c r="I138" s="220" t="s">
        <v>1901</v>
      </c>
      <c r="J138" s="220" t="s">
        <v>3</v>
      </c>
      <c r="K138" s="243" t="s">
        <v>999</v>
      </c>
      <c r="L138" s="244">
        <v>529</v>
      </c>
      <c r="M138" s="244">
        <v>241</v>
      </c>
      <c r="N138" s="244">
        <v>241</v>
      </c>
      <c r="O138" s="244">
        <v>0</v>
      </c>
      <c r="P138" s="244">
        <v>288</v>
      </c>
      <c r="Q138" s="205">
        <v>0.45557655954631382</v>
      </c>
      <c r="R138" s="245">
        <v>265</v>
      </c>
      <c r="S138" s="245">
        <v>0</v>
      </c>
      <c r="T138" s="244">
        <v>315</v>
      </c>
      <c r="U138" s="244">
        <v>36</v>
      </c>
      <c r="V138" s="244">
        <v>36</v>
      </c>
      <c r="W138" s="244">
        <v>0</v>
      </c>
      <c r="X138" s="244">
        <v>279</v>
      </c>
      <c r="Y138" s="244">
        <v>36</v>
      </c>
      <c r="Z138" s="244">
        <v>279</v>
      </c>
      <c r="AA138" s="205">
        <v>0.11428571428571428</v>
      </c>
      <c r="AB138" s="205">
        <v>0.11428571428571428</v>
      </c>
      <c r="AC138" s="244">
        <v>352</v>
      </c>
      <c r="AD138" s="244">
        <v>2</v>
      </c>
      <c r="AE138" s="244">
        <v>350</v>
      </c>
      <c r="AF138" s="205">
        <v>5.681818181818182E-3</v>
      </c>
      <c r="AG138" s="244">
        <v>946</v>
      </c>
      <c r="AH138" s="244">
        <v>535</v>
      </c>
      <c r="AI138" s="244">
        <v>411</v>
      </c>
      <c r="AJ138" s="205">
        <v>0.56553911205073992</v>
      </c>
      <c r="AK138" s="244">
        <v>2142</v>
      </c>
      <c r="AL138" s="244">
        <v>814</v>
      </c>
      <c r="AM138" s="244">
        <v>1328</v>
      </c>
      <c r="AN138" s="246">
        <v>0.5</v>
      </c>
      <c r="AO138" s="139" t="s">
        <v>1903</v>
      </c>
      <c r="AP138" s="146" t="s">
        <v>1522</v>
      </c>
      <c r="AQ138" s="139" t="s">
        <v>1903</v>
      </c>
      <c r="AR138" s="139" t="s">
        <v>1902</v>
      </c>
    </row>
    <row r="139" spans="1:44" s="139" customFormat="1" ht="12.75" customHeight="1" x14ac:dyDescent="0.2">
      <c r="A139" s="139" t="s">
        <v>5</v>
      </c>
      <c r="B139" s="220" t="s">
        <v>1277</v>
      </c>
      <c r="C139" s="221">
        <v>0.625</v>
      </c>
      <c r="D139" s="222">
        <v>8</v>
      </c>
      <c r="E139" s="223">
        <v>2018</v>
      </c>
      <c r="F139" s="223">
        <v>2014</v>
      </c>
      <c r="G139" s="223" t="s">
        <v>1899</v>
      </c>
      <c r="H139" s="220" t="s">
        <v>1900</v>
      </c>
      <c r="I139" s="220" t="s">
        <v>1901</v>
      </c>
      <c r="J139" s="220" t="s">
        <v>3</v>
      </c>
      <c r="K139" s="243" t="s">
        <v>1277</v>
      </c>
      <c r="L139" s="244">
        <v>18</v>
      </c>
      <c r="M139" s="244">
        <v>4</v>
      </c>
      <c r="N139" s="244">
        <v>4</v>
      </c>
      <c r="O139" s="244">
        <v>0</v>
      </c>
      <c r="P139" s="244">
        <v>14</v>
      </c>
      <c r="Q139" s="205">
        <v>0.22222222222222221</v>
      </c>
      <c r="R139" s="245">
        <v>9</v>
      </c>
      <c r="S139" s="245">
        <v>0</v>
      </c>
      <c r="T139" s="244">
        <v>11</v>
      </c>
      <c r="U139" s="244">
        <v>2</v>
      </c>
      <c r="V139" s="244">
        <v>2</v>
      </c>
      <c r="W139" s="244">
        <v>0</v>
      </c>
      <c r="X139" s="244">
        <v>9</v>
      </c>
      <c r="Y139" s="244">
        <v>2</v>
      </c>
      <c r="Z139" s="244">
        <v>9</v>
      </c>
      <c r="AA139" s="205">
        <v>0.18181818181818182</v>
      </c>
      <c r="AB139" s="205">
        <v>0.18181818181818182</v>
      </c>
      <c r="AC139" s="244">
        <v>12</v>
      </c>
      <c r="AD139" s="244">
        <v>0</v>
      </c>
      <c r="AE139" s="244">
        <v>12</v>
      </c>
      <c r="AF139" s="205">
        <v>0</v>
      </c>
      <c r="AG139" s="244">
        <v>28</v>
      </c>
      <c r="AH139" s="244">
        <v>39</v>
      </c>
      <c r="AI139" s="244">
        <v>0</v>
      </c>
      <c r="AJ139" s="205">
        <v>1.3928571428571428</v>
      </c>
      <c r="AK139" s="244">
        <v>69</v>
      </c>
      <c r="AL139" s="244">
        <v>45</v>
      </c>
      <c r="AM139" s="244">
        <v>35</v>
      </c>
      <c r="AN139" s="246">
        <v>0.5</v>
      </c>
      <c r="AO139" s="139" t="s">
        <v>1903</v>
      </c>
      <c r="AP139" s="146" t="s">
        <v>1522</v>
      </c>
      <c r="AQ139" s="139" t="s">
        <v>1903</v>
      </c>
      <c r="AR139" s="139" t="s">
        <v>1902</v>
      </c>
    </row>
    <row r="140" spans="1:44" s="139" customFormat="1" ht="12.75" customHeight="1" x14ac:dyDescent="0.2">
      <c r="A140" s="139" t="s">
        <v>78</v>
      </c>
      <c r="B140" s="220" t="s">
        <v>117</v>
      </c>
      <c r="C140" s="221">
        <v>0.625</v>
      </c>
      <c r="D140" s="222">
        <v>8</v>
      </c>
      <c r="E140" s="223">
        <v>2018</v>
      </c>
      <c r="F140" s="223">
        <v>2014</v>
      </c>
      <c r="G140" s="223" t="s">
        <v>1899</v>
      </c>
      <c r="H140" s="220" t="s">
        <v>1913</v>
      </c>
      <c r="I140" s="220" t="s">
        <v>1914</v>
      </c>
      <c r="J140" s="220" t="s">
        <v>32</v>
      </c>
      <c r="K140" s="243" t="s">
        <v>117</v>
      </c>
      <c r="L140" s="244">
        <v>2035</v>
      </c>
      <c r="M140" s="244">
        <v>84</v>
      </c>
      <c r="N140" s="244">
        <v>84</v>
      </c>
      <c r="O140" s="244">
        <v>0</v>
      </c>
      <c r="P140" s="244">
        <v>1951</v>
      </c>
      <c r="Q140" s="205">
        <v>4.1277641277641275E-2</v>
      </c>
      <c r="R140" s="245">
        <v>1018</v>
      </c>
      <c r="S140" s="245">
        <v>0</v>
      </c>
      <c r="T140" s="244">
        <v>1427</v>
      </c>
      <c r="U140" s="244">
        <v>76</v>
      </c>
      <c r="V140" s="244">
        <v>76</v>
      </c>
      <c r="W140" s="244">
        <v>0</v>
      </c>
      <c r="X140" s="244">
        <v>1351</v>
      </c>
      <c r="Y140" s="244">
        <v>76</v>
      </c>
      <c r="Z140" s="244">
        <v>1351</v>
      </c>
      <c r="AA140" s="205">
        <v>5.3258584442887176E-2</v>
      </c>
      <c r="AB140" s="205">
        <v>5.3258584442887176E-2</v>
      </c>
      <c r="AC140" s="244">
        <v>1377</v>
      </c>
      <c r="AD140" s="244">
        <v>271</v>
      </c>
      <c r="AE140" s="244">
        <v>1106</v>
      </c>
      <c r="AF140" s="205">
        <v>0.19680464778503995</v>
      </c>
      <c r="AG140" s="244">
        <v>2563</v>
      </c>
      <c r="AH140" s="244">
        <v>2996</v>
      </c>
      <c r="AI140" s="244">
        <v>0</v>
      </c>
      <c r="AJ140" s="205">
        <v>1.1689426453374951</v>
      </c>
      <c r="AK140" s="244">
        <v>7402</v>
      </c>
      <c r="AL140" s="244">
        <v>3427</v>
      </c>
      <c r="AM140" s="244">
        <v>4408</v>
      </c>
      <c r="AN140" s="246">
        <v>0.5</v>
      </c>
      <c r="AO140" s="139" t="s">
        <v>1903</v>
      </c>
      <c r="AP140" s="146" t="s">
        <v>1522</v>
      </c>
      <c r="AQ140" s="139" t="s">
        <v>1903</v>
      </c>
      <c r="AR140" s="139" t="s">
        <v>1902</v>
      </c>
    </row>
    <row r="141" spans="1:44" s="139" customFormat="1" ht="12.75" customHeight="1" x14ac:dyDescent="0.2">
      <c r="A141" s="139" t="s">
        <v>7</v>
      </c>
      <c r="B141" s="220" t="s">
        <v>118</v>
      </c>
      <c r="C141" s="221">
        <v>0.5</v>
      </c>
      <c r="D141" s="222">
        <v>8</v>
      </c>
      <c r="E141" s="223">
        <v>2019</v>
      </c>
      <c r="F141" s="223">
        <v>2015</v>
      </c>
      <c r="G141" s="223">
        <v>2022</v>
      </c>
      <c r="H141" s="220" t="s">
        <v>1904</v>
      </c>
      <c r="I141" s="220" t="s">
        <v>1905</v>
      </c>
      <c r="J141" s="220" t="s">
        <v>8</v>
      </c>
      <c r="K141" s="243" t="s">
        <v>118</v>
      </c>
      <c r="L141" s="244">
        <v>276</v>
      </c>
      <c r="M141" s="244">
        <v>87</v>
      </c>
      <c r="N141" s="244">
        <v>87</v>
      </c>
      <c r="O141" s="244">
        <v>0</v>
      </c>
      <c r="P141" s="244">
        <v>189</v>
      </c>
      <c r="Q141" s="205">
        <v>0.31521739130434784</v>
      </c>
      <c r="R141" s="245">
        <v>138</v>
      </c>
      <c r="S141" s="245">
        <v>0</v>
      </c>
      <c r="T141" s="244">
        <v>211</v>
      </c>
      <c r="U141" s="244">
        <v>19</v>
      </c>
      <c r="V141" s="244">
        <v>19</v>
      </c>
      <c r="W141" s="244">
        <v>0</v>
      </c>
      <c r="X141" s="244">
        <v>192</v>
      </c>
      <c r="Y141" s="244">
        <v>19</v>
      </c>
      <c r="Z141" s="244">
        <v>192</v>
      </c>
      <c r="AA141" s="205">
        <v>9.004739336492891E-2</v>
      </c>
      <c r="AB141" s="205">
        <v>9.004739336492891E-2</v>
      </c>
      <c r="AC141" s="244">
        <v>259</v>
      </c>
      <c r="AD141" s="244">
        <v>25</v>
      </c>
      <c r="AE141" s="244">
        <v>234</v>
      </c>
      <c r="AF141" s="205">
        <v>9.6525096525096526E-2</v>
      </c>
      <c r="AG141" s="244">
        <v>752</v>
      </c>
      <c r="AH141" s="244">
        <v>450</v>
      </c>
      <c r="AI141" s="244">
        <v>302</v>
      </c>
      <c r="AJ141" s="205">
        <v>0.59840425531914898</v>
      </c>
      <c r="AK141" s="244">
        <v>1498</v>
      </c>
      <c r="AL141" s="244">
        <v>581</v>
      </c>
      <c r="AM141" s="244">
        <v>917</v>
      </c>
      <c r="AN141" s="246">
        <v>0.5</v>
      </c>
      <c r="AO141" s="139" t="s">
        <v>1903</v>
      </c>
      <c r="AP141" s="146" t="s">
        <v>1522</v>
      </c>
      <c r="AQ141" s="139" t="s">
        <v>1903</v>
      </c>
      <c r="AR141" s="139" t="s">
        <v>1902</v>
      </c>
    </row>
    <row r="142" spans="1:44" s="139" customFormat="1" ht="12.75" customHeight="1" x14ac:dyDescent="0.2">
      <c r="A142" s="139" t="s">
        <v>66</v>
      </c>
      <c r="B142" s="220" t="s">
        <v>119</v>
      </c>
      <c r="C142" s="221">
        <v>0.75</v>
      </c>
      <c r="D142" s="222">
        <v>8</v>
      </c>
      <c r="E142" s="223">
        <v>2017</v>
      </c>
      <c r="F142" s="223">
        <v>2013</v>
      </c>
      <c r="G142" s="223">
        <v>2020</v>
      </c>
      <c r="H142" s="220" t="s">
        <v>1922</v>
      </c>
      <c r="I142" s="220" t="s">
        <v>1923</v>
      </c>
      <c r="J142" s="220" t="s">
        <v>67</v>
      </c>
      <c r="K142" s="243" t="s">
        <v>119</v>
      </c>
      <c r="L142" s="244">
        <v>587</v>
      </c>
      <c r="M142" s="244">
        <v>45</v>
      </c>
      <c r="N142" s="244">
        <v>38</v>
      </c>
      <c r="O142" s="244">
        <v>7</v>
      </c>
      <c r="P142" s="244">
        <v>542</v>
      </c>
      <c r="Q142" s="205">
        <v>7.6660988074957415E-2</v>
      </c>
      <c r="R142" s="245">
        <v>294</v>
      </c>
      <c r="S142" s="245">
        <v>0</v>
      </c>
      <c r="T142" s="244">
        <v>446</v>
      </c>
      <c r="U142" s="244">
        <v>26</v>
      </c>
      <c r="V142" s="244">
        <v>23</v>
      </c>
      <c r="W142" s="244">
        <v>3</v>
      </c>
      <c r="X142" s="244">
        <v>420</v>
      </c>
      <c r="Y142" s="244">
        <v>26</v>
      </c>
      <c r="Z142" s="244">
        <v>420</v>
      </c>
      <c r="AA142" s="205">
        <v>5.829596412556054E-2</v>
      </c>
      <c r="AB142" s="205">
        <v>5.829596412556054E-2</v>
      </c>
      <c r="AC142" s="244">
        <v>413</v>
      </c>
      <c r="AD142" s="244">
        <v>11</v>
      </c>
      <c r="AE142" s="244">
        <v>402</v>
      </c>
      <c r="AF142" s="205">
        <v>2.6634382566585957E-2</v>
      </c>
      <c r="AG142" s="244">
        <v>907</v>
      </c>
      <c r="AH142" s="244">
        <v>915</v>
      </c>
      <c r="AI142" s="244">
        <v>0</v>
      </c>
      <c r="AJ142" s="205">
        <v>1.0088202866593163</v>
      </c>
      <c r="AK142" s="244">
        <v>2353</v>
      </c>
      <c r="AL142" s="244">
        <v>997</v>
      </c>
      <c r="AM142" s="244">
        <v>1364</v>
      </c>
      <c r="AN142" s="246">
        <v>0.5</v>
      </c>
      <c r="AO142" s="139" t="s">
        <v>1903</v>
      </c>
      <c r="AP142" s="146" t="s">
        <v>1522</v>
      </c>
      <c r="AQ142" s="139" t="s">
        <v>1903</v>
      </c>
      <c r="AR142" s="139" t="s">
        <v>1902</v>
      </c>
    </row>
    <row r="143" spans="1:44" s="139" customFormat="1" ht="12.75" customHeight="1" x14ac:dyDescent="0.2">
      <c r="A143" s="139" t="s">
        <v>946</v>
      </c>
      <c r="B143" s="220" t="s">
        <v>1281</v>
      </c>
      <c r="C143" s="221">
        <v>0.375</v>
      </c>
      <c r="D143" s="222">
        <v>8</v>
      </c>
      <c r="E143" s="223">
        <v>2020</v>
      </c>
      <c r="F143" s="223">
        <v>2016</v>
      </c>
      <c r="G143" s="223" t="s">
        <v>1908</v>
      </c>
      <c r="H143" s="220" t="s">
        <v>1909</v>
      </c>
      <c r="I143" s="220" t="s">
        <v>1910</v>
      </c>
      <c r="J143" s="220" t="s">
        <v>26</v>
      </c>
      <c r="K143" s="243" t="s">
        <v>1281</v>
      </c>
      <c r="L143" s="244">
        <v>103</v>
      </c>
      <c r="M143" s="244">
        <v>0</v>
      </c>
      <c r="N143" s="244">
        <v>0</v>
      </c>
      <c r="O143" s="244">
        <v>0</v>
      </c>
      <c r="P143" s="244">
        <v>103</v>
      </c>
      <c r="Q143" s="205">
        <v>0</v>
      </c>
      <c r="R143" s="245">
        <v>39</v>
      </c>
      <c r="S143" s="245">
        <v>0</v>
      </c>
      <c r="T143" s="244">
        <v>66</v>
      </c>
      <c r="U143" s="244">
        <v>0</v>
      </c>
      <c r="V143" s="244">
        <v>0</v>
      </c>
      <c r="W143" s="244">
        <v>0</v>
      </c>
      <c r="X143" s="244">
        <v>66</v>
      </c>
      <c r="Y143" s="244">
        <v>0</v>
      </c>
      <c r="Z143" s="244">
        <v>66</v>
      </c>
      <c r="AA143" s="205">
        <v>0</v>
      </c>
      <c r="AB143" s="205">
        <v>0</v>
      </c>
      <c r="AC143" s="244">
        <v>64</v>
      </c>
      <c r="AD143" s="244">
        <v>0</v>
      </c>
      <c r="AE143" s="244">
        <v>64</v>
      </c>
      <c r="AF143" s="205">
        <v>0</v>
      </c>
      <c r="AG143" s="244">
        <v>192</v>
      </c>
      <c r="AH143" s="244">
        <v>8</v>
      </c>
      <c r="AI143" s="244">
        <v>184</v>
      </c>
      <c r="AJ143" s="205">
        <v>4.1666666666666664E-2</v>
      </c>
      <c r="AK143" s="244">
        <v>425</v>
      </c>
      <c r="AL143" s="244">
        <v>8</v>
      </c>
      <c r="AM143" s="244">
        <v>417</v>
      </c>
      <c r="AN143" s="246">
        <v>0.375</v>
      </c>
      <c r="AO143" s="139" t="s">
        <v>1903</v>
      </c>
      <c r="AP143" s="146" t="s">
        <v>1522</v>
      </c>
      <c r="AQ143" s="139" t="s">
        <v>1903</v>
      </c>
      <c r="AR143" s="139" t="s">
        <v>1903</v>
      </c>
    </row>
    <row r="144" spans="1:44" s="139" customFormat="1" ht="12.75" customHeight="1" x14ac:dyDescent="0.2">
      <c r="A144" s="139" t="s">
        <v>66</v>
      </c>
      <c r="B144" s="220" t="s">
        <v>120</v>
      </c>
      <c r="C144" s="221">
        <v>0.75</v>
      </c>
      <c r="D144" s="222">
        <v>8</v>
      </c>
      <c r="E144" s="223">
        <v>2017</v>
      </c>
      <c r="F144" s="223">
        <v>2013</v>
      </c>
      <c r="G144" s="223">
        <v>2020</v>
      </c>
      <c r="H144" s="220" t="s">
        <v>1922</v>
      </c>
      <c r="I144" s="220" t="s">
        <v>1923</v>
      </c>
      <c r="J144" s="220" t="s">
        <v>67</v>
      </c>
      <c r="K144" s="243" t="s">
        <v>120</v>
      </c>
      <c r="L144" s="244">
        <v>1042</v>
      </c>
      <c r="M144" s="244">
        <v>93</v>
      </c>
      <c r="N144" s="244">
        <v>92</v>
      </c>
      <c r="O144" s="244">
        <v>1</v>
      </c>
      <c r="P144" s="244">
        <v>949</v>
      </c>
      <c r="Q144" s="205">
        <v>8.9251439539347402E-2</v>
      </c>
      <c r="R144" s="245">
        <v>521</v>
      </c>
      <c r="S144" s="245">
        <v>0</v>
      </c>
      <c r="T144" s="244">
        <v>791</v>
      </c>
      <c r="U144" s="244">
        <v>90</v>
      </c>
      <c r="V144" s="244">
        <v>89</v>
      </c>
      <c r="W144" s="244">
        <v>1</v>
      </c>
      <c r="X144" s="244">
        <v>701</v>
      </c>
      <c r="Y144" s="244">
        <v>90</v>
      </c>
      <c r="Z144" s="244">
        <v>701</v>
      </c>
      <c r="AA144" s="205">
        <v>0.11378002528445007</v>
      </c>
      <c r="AB144" s="205">
        <v>0.11378002528445007</v>
      </c>
      <c r="AC144" s="244">
        <v>733</v>
      </c>
      <c r="AD144" s="244">
        <v>31</v>
      </c>
      <c r="AE144" s="244">
        <v>702</v>
      </c>
      <c r="AF144" s="205">
        <v>4.229195088676671E-2</v>
      </c>
      <c r="AG144" s="244">
        <v>1609</v>
      </c>
      <c r="AH144" s="244">
        <v>1353</v>
      </c>
      <c r="AI144" s="244">
        <v>256</v>
      </c>
      <c r="AJ144" s="205">
        <v>0.84089496581727785</v>
      </c>
      <c r="AK144" s="244">
        <v>4175</v>
      </c>
      <c r="AL144" s="244">
        <v>1567</v>
      </c>
      <c r="AM144" s="244">
        <v>2608</v>
      </c>
      <c r="AN144" s="246">
        <v>0.5</v>
      </c>
      <c r="AO144" s="139" t="s">
        <v>1903</v>
      </c>
      <c r="AP144" s="146" t="s">
        <v>1522</v>
      </c>
      <c r="AQ144" s="139" t="s">
        <v>1903</v>
      </c>
      <c r="AR144" s="139" t="s">
        <v>1902</v>
      </c>
    </row>
    <row r="145" spans="1:44" s="139" customFormat="1" ht="12.75" customHeight="1" x14ac:dyDescent="0.2">
      <c r="A145" s="139" t="s">
        <v>108</v>
      </c>
      <c r="B145" s="220" t="s">
        <v>1049</v>
      </c>
      <c r="C145" s="221">
        <v>1</v>
      </c>
      <c r="D145" s="222">
        <v>5</v>
      </c>
      <c r="E145" s="223">
        <v>2017</v>
      </c>
      <c r="F145" s="223">
        <v>2014</v>
      </c>
      <c r="G145" s="223">
        <v>2018</v>
      </c>
      <c r="H145" s="220" t="s">
        <v>1906</v>
      </c>
      <c r="I145" s="220" t="s">
        <v>1907</v>
      </c>
      <c r="J145" s="220" t="s">
        <v>13</v>
      </c>
      <c r="K145" s="243" t="s">
        <v>1049</v>
      </c>
      <c r="L145" s="244">
        <v>3</v>
      </c>
      <c r="M145" s="244">
        <v>0</v>
      </c>
      <c r="N145" s="244">
        <v>0</v>
      </c>
      <c r="O145" s="244">
        <v>0</v>
      </c>
      <c r="P145" s="244">
        <v>3</v>
      </c>
      <c r="Q145" s="205">
        <v>0</v>
      </c>
      <c r="R145" s="245">
        <v>3</v>
      </c>
      <c r="S145" s="245">
        <v>0</v>
      </c>
      <c r="T145" s="244">
        <v>2</v>
      </c>
      <c r="U145" s="244">
        <v>0</v>
      </c>
      <c r="V145" s="244">
        <v>0</v>
      </c>
      <c r="W145" s="244">
        <v>0</v>
      </c>
      <c r="X145" s="244">
        <v>2</v>
      </c>
      <c r="Y145" s="244">
        <v>0</v>
      </c>
      <c r="Z145" s="244">
        <v>2</v>
      </c>
      <c r="AA145" s="205">
        <v>0</v>
      </c>
      <c r="AB145" s="205">
        <v>0</v>
      </c>
      <c r="AC145" s="244">
        <v>2</v>
      </c>
      <c r="AD145" s="244">
        <v>1</v>
      </c>
      <c r="AE145" s="244">
        <v>1</v>
      </c>
      <c r="AF145" s="205">
        <v>0.5</v>
      </c>
      <c r="AG145" s="244">
        <v>3</v>
      </c>
      <c r="AH145" s="244">
        <v>0</v>
      </c>
      <c r="AI145" s="244">
        <v>3</v>
      </c>
      <c r="AJ145" s="205">
        <v>0</v>
      </c>
      <c r="AK145" s="244">
        <v>10</v>
      </c>
      <c r="AL145" s="244">
        <v>1</v>
      </c>
      <c r="AM145" s="244">
        <v>9</v>
      </c>
      <c r="AN145" s="246">
        <v>1</v>
      </c>
      <c r="AO145" s="139" t="s">
        <v>1903</v>
      </c>
      <c r="AP145" s="146" t="s">
        <v>1522</v>
      </c>
      <c r="AQ145" s="139" t="s">
        <v>1903</v>
      </c>
      <c r="AR145" s="139" t="s">
        <v>1903</v>
      </c>
    </row>
    <row r="146" spans="1:44" s="139" customFormat="1" ht="12.75" customHeight="1" x14ac:dyDescent="0.2">
      <c r="A146" s="139" t="s">
        <v>23</v>
      </c>
      <c r="B146" s="220" t="s">
        <v>121</v>
      </c>
      <c r="C146" s="221">
        <v>1</v>
      </c>
      <c r="D146" s="222">
        <v>5</v>
      </c>
      <c r="E146" s="223">
        <v>2017</v>
      </c>
      <c r="F146" s="223">
        <v>2014</v>
      </c>
      <c r="G146" s="223">
        <v>2018</v>
      </c>
      <c r="H146" s="220" t="s">
        <v>1906</v>
      </c>
      <c r="I146" s="220" t="s">
        <v>1907</v>
      </c>
      <c r="J146" s="220" t="s">
        <v>13</v>
      </c>
      <c r="K146" s="243" t="s">
        <v>121</v>
      </c>
      <c r="L146" s="244">
        <v>145</v>
      </c>
      <c r="M146" s="244">
        <v>38</v>
      </c>
      <c r="N146" s="244">
        <v>38</v>
      </c>
      <c r="O146" s="244">
        <v>0</v>
      </c>
      <c r="P146" s="244">
        <v>107</v>
      </c>
      <c r="Q146" s="205">
        <v>0.2620689655172414</v>
      </c>
      <c r="R146" s="245">
        <v>145</v>
      </c>
      <c r="S146" s="245">
        <v>0</v>
      </c>
      <c r="T146" s="244">
        <v>96</v>
      </c>
      <c r="U146" s="244">
        <v>67</v>
      </c>
      <c r="V146" s="244">
        <v>61</v>
      </c>
      <c r="W146" s="244">
        <v>6</v>
      </c>
      <c r="X146" s="244">
        <v>29</v>
      </c>
      <c r="Y146" s="244">
        <v>67</v>
      </c>
      <c r="Z146" s="244">
        <v>29</v>
      </c>
      <c r="AA146" s="205">
        <v>0.69791666666666663</v>
      </c>
      <c r="AB146" s="205">
        <v>0.69791666666666663</v>
      </c>
      <c r="AC146" s="244">
        <v>104</v>
      </c>
      <c r="AD146" s="244">
        <v>8</v>
      </c>
      <c r="AE146" s="244">
        <v>96</v>
      </c>
      <c r="AF146" s="205">
        <v>7.6923076923076927E-2</v>
      </c>
      <c r="AG146" s="244">
        <v>264</v>
      </c>
      <c r="AH146" s="244">
        <v>71</v>
      </c>
      <c r="AI146" s="244">
        <v>193</v>
      </c>
      <c r="AJ146" s="205">
        <v>0.26893939393939392</v>
      </c>
      <c r="AK146" s="244">
        <v>609</v>
      </c>
      <c r="AL146" s="244">
        <v>184</v>
      </c>
      <c r="AM146" s="244">
        <v>425</v>
      </c>
      <c r="AN146" s="246">
        <v>1</v>
      </c>
      <c r="AO146" s="139" t="s">
        <v>1903</v>
      </c>
      <c r="AP146" s="146" t="s">
        <v>1522</v>
      </c>
      <c r="AQ146" s="139" t="s">
        <v>1903</v>
      </c>
      <c r="AR146" s="139" t="s">
        <v>1903</v>
      </c>
    </row>
    <row r="147" spans="1:44" s="139" customFormat="1" ht="12.75" customHeight="1" x14ac:dyDescent="0.2">
      <c r="A147" s="139" t="s">
        <v>105</v>
      </c>
      <c r="B147" s="220" t="s">
        <v>1050</v>
      </c>
      <c r="C147" s="221">
        <v>0.375</v>
      </c>
      <c r="D147" s="222">
        <v>8</v>
      </c>
      <c r="E147" s="223">
        <v>2020</v>
      </c>
      <c r="F147" s="223">
        <v>2016</v>
      </c>
      <c r="G147" s="223" t="s">
        <v>1908</v>
      </c>
      <c r="H147" s="220" t="s">
        <v>1909</v>
      </c>
      <c r="I147" s="220" t="s">
        <v>1910</v>
      </c>
      <c r="J147" s="220" t="s">
        <v>26</v>
      </c>
      <c r="K147" s="243" t="s">
        <v>1050</v>
      </c>
      <c r="L147" s="244">
        <v>143</v>
      </c>
      <c r="M147" s="244">
        <v>0</v>
      </c>
      <c r="N147" s="244">
        <v>0</v>
      </c>
      <c r="O147" s="244">
        <v>0</v>
      </c>
      <c r="P147" s="244">
        <v>143</v>
      </c>
      <c r="Q147" s="205">
        <v>0</v>
      </c>
      <c r="R147" s="245">
        <v>54</v>
      </c>
      <c r="S147" s="245">
        <v>0</v>
      </c>
      <c r="T147" s="244">
        <v>125</v>
      </c>
      <c r="U147" s="244">
        <v>2</v>
      </c>
      <c r="V147" s="244">
        <v>0</v>
      </c>
      <c r="W147" s="244">
        <v>2</v>
      </c>
      <c r="X147" s="244">
        <v>123</v>
      </c>
      <c r="Y147" s="244">
        <v>2</v>
      </c>
      <c r="Z147" s="244">
        <v>123</v>
      </c>
      <c r="AA147" s="205">
        <v>1.6E-2</v>
      </c>
      <c r="AB147" s="205">
        <v>1.6E-2</v>
      </c>
      <c r="AC147" s="244">
        <v>85</v>
      </c>
      <c r="AD147" s="244">
        <v>2</v>
      </c>
      <c r="AE147" s="244">
        <v>83</v>
      </c>
      <c r="AF147" s="205">
        <v>2.3529411764705882E-2</v>
      </c>
      <c r="AG147" s="244">
        <v>272</v>
      </c>
      <c r="AH147" s="244">
        <v>6</v>
      </c>
      <c r="AI147" s="244">
        <v>266</v>
      </c>
      <c r="AJ147" s="205">
        <v>2.2058823529411766E-2</v>
      </c>
      <c r="AK147" s="244">
        <v>625</v>
      </c>
      <c r="AL147" s="244">
        <v>10</v>
      </c>
      <c r="AM147" s="244">
        <v>615</v>
      </c>
      <c r="AN147" s="246">
        <v>0.375</v>
      </c>
      <c r="AO147" s="139" t="s">
        <v>1903</v>
      </c>
      <c r="AP147" s="146" t="s">
        <v>1522</v>
      </c>
      <c r="AQ147" s="139" t="s">
        <v>1903</v>
      </c>
      <c r="AR147" s="139" t="s">
        <v>1903</v>
      </c>
    </row>
    <row r="148" spans="1:44" s="139" customFormat="1" ht="12.75" customHeight="1" x14ac:dyDescent="0.2">
      <c r="A148" s="139" t="s">
        <v>40</v>
      </c>
      <c r="B148" s="220" t="s">
        <v>122</v>
      </c>
      <c r="C148" s="221">
        <v>0.5</v>
      </c>
      <c r="D148" s="222">
        <v>8</v>
      </c>
      <c r="E148" s="223">
        <v>2019</v>
      </c>
      <c r="F148" s="223">
        <v>2015</v>
      </c>
      <c r="G148" s="223">
        <v>2022</v>
      </c>
      <c r="H148" s="220" t="s">
        <v>1904</v>
      </c>
      <c r="I148" s="220" t="s">
        <v>1905</v>
      </c>
      <c r="J148" s="220" t="s">
        <v>8</v>
      </c>
      <c r="K148" s="243" t="s">
        <v>122</v>
      </c>
      <c r="L148" s="244">
        <v>16</v>
      </c>
      <c r="M148" s="244">
        <v>13</v>
      </c>
      <c r="N148" s="244">
        <v>7</v>
      </c>
      <c r="O148" s="244">
        <v>6</v>
      </c>
      <c r="P148" s="244">
        <v>3</v>
      </c>
      <c r="Q148" s="205">
        <v>0.8125</v>
      </c>
      <c r="R148" s="245">
        <v>8</v>
      </c>
      <c r="S148" s="245">
        <v>5</v>
      </c>
      <c r="T148" s="244">
        <v>11</v>
      </c>
      <c r="U148" s="244">
        <v>56</v>
      </c>
      <c r="V148" s="244">
        <v>48</v>
      </c>
      <c r="W148" s="244">
        <v>8</v>
      </c>
      <c r="X148" s="244">
        <v>0</v>
      </c>
      <c r="Y148" s="244">
        <v>61</v>
      </c>
      <c r="Z148" s="244">
        <v>0</v>
      </c>
      <c r="AA148" s="205">
        <v>5.0909090909090908</v>
      </c>
      <c r="AB148" s="205">
        <v>5.5454545454545459</v>
      </c>
      <c r="AC148" s="244">
        <v>11</v>
      </c>
      <c r="AD148" s="244">
        <v>2</v>
      </c>
      <c r="AE148" s="244">
        <v>9</v>
      </c>
      <c r="AF148" s="205">
        <v>0.18181818181818182</v>
      </c>
      <c r="AG148" s="244">
        <v>23</v>
      </c>
      <c r="AH148" s="244">
        <v>10</v>
      </c>
      <c r="AI148" s="244">
        <v>13</v>
      </c>
      <c r="AJ148" s="205">
        <v>0.43478260869565216</v>
      </c>
      <c r="AK148" s="244">
        <v>61</v>
      </c>
      <c r="AL148" s="244">
        <v>81</v>
      </c>
      <c r="AM148" s="244">
        <v>25</v>
      </c>
      <c r="AN148" s="246">
        <v>0.5</v>
      </c>
      <c r="AO148" s="139" t="s">
        <v>1903</v>
      </c>
      <c r="AP148" s="146" t="s">
        <v>1522</v>
      </c>
      <c r="AQ148" s="139" t="s">
        <v>1903</v>
      </c>
      <c r="AR148" s="139" t="s">
        <v>1903</v>
      </c>
    </row>
    <row r="149" spans="1:44" s="139" customFormat="1" ht="12.75" customHeight="1" x14ac:dyDescent="0.2">
      <c r="A149" s="139" t="s">
        <v>42</v>
      </c>
      <c r="B149" s="220" t="s">
        <v>1004</v>
      </c>
      <c r="C149" s="221">
        <v>0.5</v>
      </c>
      <c r="D149" s="222">
        <v>8</v>
      </c>
      <c r="E149" s="223">
        <v>2019</v>
      </c>
      <c r="F149" s="223">
        <v>2015</v>
      </c>
      <c r="G149" s="223">
        <v>2022</v>
      </c>
      <c r="H149" s="220" t="s">
        <v>1904</v>
      </c>
      <c r="I149" s="220" t="s">
        <v>1905</v>
      </c>
      <c r="J149" s="220" t="s">
        <v>8</v>
      </c>
      <c r="K149" s="243" t="s">
        <v>1004</v>
      </c>
      <c r="L149" s="244">
        <v>779</v>
      </c>
      <c r="M149" s="244">
        <v>0</v>
      </c>
      <c r="N149" s="244">
        <v>0</v>
      </c>
      <c r="O149" s="244">
        <v>0</v>
      </c>
      <c r="P149" s="244">
        <v>779</v>
      </c>
      <c r="Q149" s="205">
        <v>0</v>
      </c>
      <c r="R149" s="245">
        <v>390</v>
      </c>
      <c r="S149" s="245">
        <v>0</v>
      </c>
      <c r="T149" s="244">
        <v>404</v>
      </c>
      <c r="U149" s="244">
        <v>0</v>
      </c>
      <c r="V149" s="244">
        <v>0</v>
      </c>
      <c r="W149" s="244">
        <v>0</v>
      </c>
      <c r="X149" s="244">
        <v>404</v>
      </c>
      <c r="Y149" s="244">
        <v>0</v>
      </c>
      <c r="Z149" s="244">
        <v>404</v>
      </c>
      <c r="AA149" s="205">
        <v>0</v>
      </c>
      <c r="AB149" s="205">
        <v>0</v>
      </c>
      <c r="AC149" s="244">
        <v>456</v>
      </c>
      <c r="AD149" s="244">
        <v>360</v>
      </c>
      <c r="AE149" s="244">
        <v>96</v>
      </c>
      <c r="AF149" s="205">
        <v>0.78947368421052633</v>
      </c>
      <c r="AG149" s="244">
        <v>1461</v>
      </c>
      <c r="AH149" s="244">
        <v>1713</v>
      </c>
      <c r="AI149" s="244">
        <v>0</v>
      </c>
      <c r="AJ149" s="205">
        <v>1.1724845995893223</v>
      </c>
      <c r="AK149" s="244">
        <v>3100</v>
      </c>
      <c r="AL149" s="244">
        <v>2073</v>
      </c>
      <c r="AM149" s="244">
        <v>1279</v>
      </c>
      <c r="AN149" s="246">
        <v>0.5</v>
      </c>
      <c r="AO149" s="139" t="s">
        <v>1903</v>
      </c>
      <c r="AP149" s="146" t="s">
        <v>1522</v>
      </c>
      <c r="AQ149" s="139" t="s">
        <v>1903</v>
      </c>
      <c r="AR149" s="139" t="s">
        <v>1902</v>
      </c>
    </row>
    <row r="150" spans="1:44" s="139" customFormat="1" ht="12.75" customHeight="1" x14ac:dyDescent="0.2">
      <c r="A150" s="139" t="s">
        <v>105</v>
      </c>
      <c r="B150" s="220" t="s">
        <v>1139</v>
      </c>
      <c r="C150" s="221">
        <v>0.375</v>
      </c>
      <c r="D150" s="222">
        <v>8</v>
      </c>
      <c r="E150" s="223">
        <v>2020</v>
      </c>
      <c r="F150" s="223">
        <v>2016</v>
      </c>
      <c r="G150" s="223" t="s">
        <v>1908</v>
      </c>
      <c r="H150" s="220" t="s">
        <v>1909</v>
      </c>
      <c r="I150" s="220" t="s">
        <v>1910</v>
      </c>
      <c r="J150" s="220" t="s">
        <v>26</v>
      </c>
      <c r="K150" s="243" t="s">
        <v>1139</v>
      </c>
      <c r="L150" s="244">
        <v>74</v>
      </c>
      <c r="M150" s="244">
        <v>6</v>
      </c>
      <c r="N150" s="244">
        <v>0</v>
      </c>
      <c r="O150" s="244">
        <v>6</v>
      </c>
      <c r="P150" s="244">
        <v>68</v>
      </c>
      <c r="Q150" s="205">
        <v>8.1081081081081086E-2</v>
      </c>
      <c r="R150" s="245">
        <v>28</v>
      </c>
      <c r="S150" s="245">
        <v>0</v>
      </c>
      <c r="T150" s="244">
        <v>65</v>
      </c>
      <c r="U150" s="244">
        <v>13</v>
      </c>
      <c r="V150" s="244">
        <v>6</v>
      </c>
      <c r="W150" s="244">
        <v>7</v>
      </c>
      <c r="X150" s="244">
        <v>52</v>
      </c>
      <c r="Y150" s="244">
        <v>13</v>
      </c>
      <c r="Z150" s="244">
        <v>52</v>
      </c>
      <c r="AA150" s="205">
        <v>0.2</v>
      </c>
      <c r="AB150" s="205">
        <v>0.2</v>
      </c>
      <c r="AC150" s="244">
        <v>68</v>
      </c>
      <c r="AD150" s="244">
        <v>11</v>
      </c>
      <c r="AE150" s="244">
        <v>57</v>
      </c>
      <c r="AF150" s="205">
        <v>0.16176470588235295</v>
      </c>
      <c r="AG150" s="244">
        <v>259</v>
      </c>
      <c r="AH150" s="244">
        <v>5</v>
      </c>
      <c r="AI150" s="244">
        <v>254</v>
      </c>
      <c r="AJ150" s="205">
        <v>1.9305019305019305E-2</v>
      </c>
      <c r="AK150" s="244">
        <v>466</v>
      </c>
      <c r="AL150" s="244">
        <v>35</v>
      </c>
      <c r="AM150" s="244">
        <v>431</v>
      </c>
      <c r="AN150" s="246">
        <v>0.375</v>
      </c>
      <c r="AO150" s="139" t="s">
        <v>1903</v>
      </c>
      <c r="AP150" s="146" t="s">
        <v>1522</v>
      </c>
      <c r="AQ150" s="139" t="s">
        <v>1903</v>
      </c>
      <c r="AR150" s="139" t="s">
        <v>1903</v>
      </c>
    </row>
    <row r="151" spans="1:44" s="139" customFormat="1" ht="12.75" customHeight="1" x14ac:dyDescent="0.2">
      <c r="A151" s="139" t="s">
        <v>23</v>
      </c>
      <c r="B151" s="220" t="s">
        <v>1858</v>
      </c>
      <c r="C151" s="221">
        <v>1</v>
      </c>
      <c r="D151" s="222">
        <v>5</v>
      </c>
      <c r="E151" s="223">
        <v>2017</v>
      </c>
      <c r="F151" s="223">
        <v>2014</v>
      </c>
      <c r="G151" s="223">
        <v>2018</v>
      </c>
      <c r="H151" s="220" t="s">
        <v>1906</v>
      </c>
      <c r="I151" s="220" t="s">
        <v>1907</v>
      </c>
      <c r="J151" s="220" t="s">
        <v>13</v>
      </c>
      <c r="K151" s="243" t="s">
        <v>1858</v>
      </c>
      <c r="L151" s="244">
        <v>6</v>
      </c>
      <c r="M151" s="244">
        <v>0</v>
      </c>
      <c r="N151" s="244">
        <v>0</v>
      </c>
      <c r="O151" s="244">
        <v>0</v>
      </c>
      <c r="P151" s="244">
        <v>6</v>
      </c>
      <c r="Q151" s="205">
        <v>0</v>
      </c>
      <c r="R151" s="245">
        <v>6</v>
      </c>
      <c r="S151" s="245">
        <v>0</v>
      </c>
      <c r="T151" s="244">
        <v>3</v>
      </c>
      <c r="U151" s="244">
        <v>0</v>
      </c>
      <c r="V151" s="244">
        <v>0</v>
      </c>
      <c r="W151" s="244">
        <v>0</v>
      </c>
      <c r="X151" s="244">
        <v>3</v>
      </c>
      <c r="Y151" s="244">
        <v>0</v>
      </c>
      <c r="Z151" s="244">
        <v>3</v>
      </c>
      <c r="AA151" s="205">
        <v>0</v>
      </c>
      <c r="AB151" s="205">
        <v>0</v>
      </c>
      <c r="AC151" s="244">
        <v>4</v>
      </c>
      <c r="AD151" s="244">
        <v>0</v>
      </c>
      <c r="AE151" s="244">
        <v>4</v>
      </c>
      <c r="AF151" s="205">
        <v>0</v>
      </c>
      <c r="AG151" s="244">
        <v>8</v>
      </c>
      <c r="AH151" s="244">
        <v>0</v>
      </c>
      <c r="AI151" s="244">
        <v>8</v>
      </c>
      <c r="AJ151" s="205">
        <v>0</v>
      </c>
      <c r="AK151" s="244">
        <v>21</v>
      </c>
      <c r="AL151" s="244">
        <v>0</v>
      </c>
      <c r="AM151" s="244">
        <v>21</v>
      </c>
      <c r="AN151" s="246">
        <v>1</v>
      </c>
      <c r="AO151" s="139" t="s">
        <v>1903</v>
      </c>
      <c r="AP151" s="146" t="s">
        <v>1891</v>
      </c>
      <c r="AQ151" s="139" t="s">
        <v>1903</v>
      </c>
      <c r="AR151" s="139" t="s">
        <v>1903</v>
      </c>
    </row>
    <row r="152" spans="1:44" s="139" customFormat="1" ht="12.75" customHeight="1" x14ac:dyDescent="0.2">
      <c r="A152" s="139" t="s">
        <v>61</v>
      </c>
      <c r="B152" s="220" t="s">
        <v>1859</v>
      </c>
      <c r="C152" s="221">
        <v>0.625</v>
      </c>
      <c r="D152" s="222">
        <v>8</v>
      </c>
      <c r="E152" s="223">
        <v>2018</v>
      </c>
      <c r="F152" s="223">
        <v>2014</v>
      </c>
      <c r="G152" s="223" t="s">
        <v>1899</v>
      </c>
      <c r="H152" s="220" t="s">
        <v>1900</v>
      </c>
      <c r="I152" s="220" t="s">
        <v>1901</v>
      </c>
      <c r="J152" s="220" t="s">
        <v>3</v>
      </c>
      <c r="K152" s="243" t="s">
        <v>1859</v>
      </c>
      <c r="L152" s="244">
        <v>160</v>
      </c>
      <c r="M152" s="244">
        <v>0</v>
      </c>
      <c r="N152" s="244">
        <v>0</v>
      </c>
      <c r="O152" s="244">
        <v>0</v>
      </c>
      <c r="P152" s="244">
        <v>160</v>
      </c>
      <c r="Q152" s="205">
        <v>0</v>
      </c>
      <c r="R152" s="245">
        <v>80</v>
      </c>
      <c r="S152" s="245">
        <v>0</v>
      </c>
      <c r="T152" s="244">
        <v>112</v>
      </c>
      <c r="U152" s="244">
        <v>0</v>
      </c>
      <c r="V152" s="244">
        <v>0</v>
      </c>
      <c r="W152" s="244">
        <v>0</v>
      </c>
      <c r="X152" s="244">
        <v>112</v>
      </c>
      <c r="Y152" s="244">
        <v>0</v>
      </c>
      <c r="Z152" s="244">
        <v>112</v>
      </c>
      <c r="AA152" s="205">
        <v>0</v>
      </c>
      <c r="AB152" s="205">
        <v>0</v>
      </c>
      <c r="AC152" s="244">
        <v>128</v>
      </c>
      <c r="AD152" s="244">
        <v>0</v>
      </c>
      <c r="AE152" s="244">
        <v>128</v>
      </c>
      <c r="AF152" s="205">
        <v>0</v>
      </c>
      <c r="AG152" s="244">
        <v>294</v>
      </c>
      <c r="AH152" s="244">
        <v>0</v>
      </c>
      <c r="AI152" s="244">
        <v>294</v>
      </c>
      <c r="AJ152" s="205">
        <v>0</v>
      </c>
      <c r="AK152" s="244">
        <v>694</v>
      </c>
      <c r="AL152" s="244">
        <v>0</v>
      </c>
      <c r="AM152" s="244">
        <v>694</v>
      </c>
      <c r="AN152" s="246">
        <v>0.5</v>
      </c>
      <c r="AO152" s="139" t="s">
        <v>1903</v>
      </c>
      <c r="AP152" s="146" t="s">
        <v>1891</v>
      </c>
      <c r="AQ152" s="139" t="s">
        <v>1903</v>
      </c>
      <c r="AR152" s="139" t="s">
        <v>1903</v>
      </c>
    </row>
    <row r="153" spans="1:44" s="139" customFormat="1" ht="12.75" customHeight="1" x14ac:dyDescent="0.2">
      <c r="A153" s="139" t="s">
        <v>82</v>
      </c>
      <c r="B153" s="220" t="s">
        <v>1113</v>
      </c>
      <c r="C153" s="221">
        <v>0.375</v>
      </c>
      <c r="D153" s="222">
        <v>8</v>
      </c>
      <c r="E153" s="223">
        <v>2020</v>
      </c>
      <c r="F153" s="223">
        <v>2016</v>
      </c>
      <c r="G153" s="223" t="s">
        <v>1908</v>
      </c>
      <c r="H153" s="220" t="s">
        <v>1909</v>
      </c>
      <c r="I153" s="220" t="s">
        <v>1910</v>
      </c>
      <c r="J153" s="220" t="s">
        <v>26</v>
      </c>
      <c r="K153" s="243" t="s">
        <v>1113</v>
      </c>
      <c r="L153" s="244">
        <v>128</v>
      </c>
      <c r="M153" s="244">
        <v>15</v>
      </c>
      <c r="N153" s="244">
        <v>15</v>
      </c>
      <c r="O153" s="244">
        <v>0</v>
      </c>
      <c r="P153" s="244">
        <v>113</v>
      </c>
      <c r="Q153" s="205">
        <v>0.1171875</v>
      </c>
      <c r="R153" s="245">
        <v>48</v>
      </c>
      <c r="S153" s="245">
        <v>0</v>
      </c>
      <c r="T153" s="244">
        <v>169</v>
      </c>
      <c r="U153" s="244">
        <v>15</v>
      </c>
      <c r="V153" s="244">
        <v>15</v>
      </c>
      <c r="W153" s="244">
        <v>0</v>
      </c>
      <c r="X153" s="244">
        <v>154</v>
      </c>
      <c r="Y153" s="244">
        <v>15</v>
      </c>
      <c r="Z153" s="244">
        <v>154</v>
      </c>
      <c r="AA153" s="205">
        <v>8.8757396449704137E-2</v>
      </c>
      <c r="AB153" s="205">
        <v>8.8757396449704137E-2</v>
      </c>
      <c r="AC153" s="244">
        <v>204</v>
      </c>
      <c r="AD153" s="244">
        <v>0</v>
      </c>
      <c r="AE153" s="244">
        <v>204</v>
      </c>
      <c r="AF153" s="205">
        <v>0</v>
      </c>
      <c r="AG153" s="244">
        <v>211</v>
      </c>
      <c r="AH153" s="244">
        <v>0</v>
      </c>
      <c r="AI153" s="244">
        <v>211</v>
      </c>
      <c r="AJ153" s="205">
        <v>0</v>
      </c>
      <c r="AK153" s="244">
        <v>712</v>
      </c>
      <c r="AL153" s="244">
        <v>30</v>
      </c>
      <c r="AM153" s="244">
        <v>682</v>
      </c>
      <c r="AN153" s="246">
        <v>0.375</v>
      </c>
      <c r="AO153" s="139" t="s">
        <v>1903</v>
      </c>
      <c r="AP153" s="146" t="s">
        <v>1522</v>
      </c>
      <c r="AQ153" s="139" t="s">
        <v>1903</v>
      </c>
      <c r="AR153" s="139" t="s">
        <v>1903</v>
      </c>
    </row>
    <row r="154" spans="1:44" s="139" customFormat="1" ht="12.75" customHeight="1" x14ac:dyDescent="0.2">
      <c r="A154" s="139" t="s">
        <v>78</v>
      </c>
      <c r="B154" s="220" t="s">
        <v>123</v>
      </c>
      <c r="C154" s="221">
        <v>0.625</v>
      </c>
      <c r="D154" s="222">
        <v>8</v>
      </c>
      <c r="E154" s="223">
        <v>2018</v>
      </c>
      <c r="F154" s="223">
        <v>2014</v>
      </c>
      <c r="G154" s="223" t="s">
        <v>1899</v>
      </c>
      <c r="H154" s="220" t="s">
        <v>1913</v>
      </c>
      <c r="I154" s="220" t="s">
        <v>1914</v>
      </c>
      <c r="J154" s="220" t="s">
        <v>32</v>
      </c>
      <c r="K154" s="243" t="s">
        <v>123</v>
      </c>
      <c r="L154" s="244">
        <v>1218</v>
      </c>
      <c r="M154" s="244">
        <v>6</v>
      </c>
      <c r="N154" s="244">
        <v>6</v>
      </c>
      <c r="O154" s="244">
        <v>0</v>
      </c>
      <c r="P154" s="244">
        <v>1212</v>
      </c>
      <c r="Q154" s="205">
        <v>4.9261083743842365E-3</v>
      </c>
      <c r="R154" s="245">
        <v>609</v>
      </c>
      <c r="S154" s="245">
        <v>0</v>
      </c>
      <c r="T154" s="244">
        <v>854</v>
      </c>
      <c r="U154" s="244">
        <v>0</v>
      </c>
      <c r="V154" s="244">
        <v>0</v>
      </c>
      <c r="W154" s="244">
        <v>0</v>
      </c>
      <c r="X154" s="244">
        <v>854</v>
      </c>
      <c r="Y154" s="244">
        <v>0</v>
      </c>
      <c r="Z154" s="244">
        <v>854</v>
      </c>
      <c r="AA154" s="205">
        <v>0</v>
      </c>
      <c r="AB154" s="205">
        <v>0</v>
      </c>
      <c r="AC154" s="244">
        <v>862</v>
      </c>
      <c r="AD154" s="244">
        <v>593</v>
      </c>
      <c r="AE154" s="244">
        <v>269</v>
      </c>
      <c r="AF154" s="205">
        <v>0.68793503480278417</v>
      </c>
      <c r="AG154" s="244">
        <v>1699</v>
      </c>
      <c r="AH154" s="244">
        <v>1322</v>
      </c>
      <c r="AI154" s="244">
        <v>377</v>
      </c>
      <c r="AJ154" s="205">
        <v>0.77810476751030022</v>
      </c>
      <c r="AK154" s="244">
        <v>4633</v>
      </c>
      <c r="AL154" s="244">
        <v>1921</v>
      </c>
      <c r="AM154" s="244">
        <v>2712</v>
      </c>
      <c r="AN154" s="246">
        <v>0.5</v>
      </c>
      <c r="AO154" s="139" t="s">
        <v>1903</v>
      </c>
      <c r="AP154" s="146" t="s">
        <v>1522</v>
      </c>
      <c r="AQ154" s="139" t="s">
        <v>1903</v>
      </c>
      <c r="AR154" s="139" t="s">
        <v>1902</v>
      </c>
    </row>
    <row r="155" spans="1:44" s="139" customFormat="1" ht="12.75" customHeight="1" x14ac:dyDescent="0.2">
      <c r="A155" s="139" t="s">
        <v>2</v>
      </c>
      <c r="B155" s="220" t="s">
        <v>124</v>
      </c>
      <c r="C155" s="221">
        <v>0.625</v>
      </c>
      <c r="D155" s="222">
        <v>8</v>
      </c>
      <c r="E155" s="223">
        <v>2018</v>
      </c>
      <c r="F155" s="223">
        <v>2014</v>
      </c>
      <c r="G155" s="223" t="s">
        <v>1899</v>
      </c>
      <c r="H155" s="220" t="s">
        <v>1900</v>
      </c>
      <c r="I155" s="220" t="s">
        <v>1901</v>
      </c>
      <c r="J155" s="220" t="s">
        <v>3</v>
      </c>
      <c r="K155" s="243" t="s">
        <v>124</v>
      </c>
      <c r="L155" s="244">
        <v>1442</v>
      </c>
      <c r="M155" s="244">
        <v>63</v>
      </c>
      <c r="N155" s="244">
        <v>63</v>
      </c>
      <c r="O155" s="244">
        <v>0</v>
      </c>
      <c r="P155" s="244">
        <v>1379</v>
      </c>
      <c r="Q155" s="205">
        <v>4.3689320388349516E-2</v>
      </c>
      <c r="R155" s="245">
        <v>721</v>
      </c>
      <c r="S155" s="245">
        <v>0</v>
      </c>
      <c r="T155" s="244">
        <v>974</v>
      </c>
      <c r="U155" s="244">
        <v>147</v>
      </c>
      <c r="V155" s="244">
        <v>147</v>
      </c>
      <c r="W155" s="244">
        <v>0</v>
      </c>
      <c r="X155" s="244">
        <v>827</v>
      </c>
      <c r="Y155" s="244">
        <v>147</v>
      </c>
      <c r="Z155" s="244">
        <v>827</v>
      </c>
      <c r="AA155" s="205">
        <v>0.15092402464065707</v>
      </c>
      <c r="AB155" s="205">
        <v>0.15092402464065707</v>
      </c>
      <c r="AC155" s="244">
        <v>1090</v>
      </c>
      <c r="AD155" s="244">
        <v>0</v>
      </c>
      <c r="AE155" s="244">
        <v>1090</v>
      </c>
      <c r="AF155" s="205">
        <v>0</v>
      </c>
      <c r="AG155" s="244">
        <v>2471</v>
      </c>
      <c r="AH155" s="244">
        <v>1918</v>
      </c>
      <c r="AI155" s="244">
        <v>553</v>
      </c>
      <c r="AJ155" s="205">
        <v>0.77620396600566577</v>
      </c>
      <c r="AK155" s="244">
        <v>5977</v>
      </c>
      <c r="AL155" s="244">
        <v>2128</v>
      </c>
      <c r="AM155" s="244">
        <v>3849</v>
      </c>
      <c r="AN155" s="246">
        <v>0.5</v>
      </c>
      <c r="AO155" s="139" t="s">
        <v>1903</v>
      </c>
      <c r="AP155" s="146" t="s">
        <v>1522</v>
      </c>
      <c r="AQ155" s="139" t="s">
        <v>1903</v>
      </c>
      <c r="AR155" s="139" t="s">
        <v>1902</v>
      </c>
    </row>
    <row r="156" spans="1:44" s="139" customFormat="1" ht="12.75" customHeight="1" x14ac:dyDescent="0.2">
      <c r="A156" s="139" t="s">
        <v>126</v>
      </c>
      <c r="B156" s="220" t="s">
        <v>125</v>
      </c>
      <c r="C156" s="221">
        <v>1</v>
      </c>
      <c r="D156" s="222">
        <v>5</v>
      </c>
      <c r="E156" s="223">
        <v>2017</v>
      </c>
      <c r="F156" s="223">
        <v>2014</v>
      </c>
      <c r="G156" s="223">
        <v>2018</v>
      </c>
      <c r="H156" s="220" t="s">
        <v>1906</v>
      </c>
      <c r="I156" s="220" t="s">
        <v>1907</v>
      </c>
      <c r="J156" s="220" t="s">
        <v>13</v>
      </c>
      <c r="K156" s="243" t="s">
        <v>125</v>
      </c>
      <c r="L156" s="244">
        <v>5</v>
      </c>
      <c r="M156" s="244">
        <v>0</v>
      </c>
      <c r="N156" s="244">
        <v>0</v>
      </c>
      <c r="O156" s="244">
        <v>0</v>
      </c>
      <c r="P156" s="244">
        <v>5</v>
      </c>
      <c r="Q156" s="205">
        <v>0</v>
      </c>
      <c r="R156" s="245">
        <v>5</v>
      </c>
      <c r="S156" s="245">
        <v>0</v>
      </c>
      <c r="T156" s="244">
        <v>3</v>
      </c>
      <c r="U156" s="244">
        <v>2</v>
      </c>
      <c r="V156" s="244">
        <v>2</v>
      </c>
      <c r="W156" s="244">
        <v>0</v>
      </c>
      <c r="X156" s="244">
        <v>1</v>
      </c>
      <c r="Y156" s="244">
        <v>2</v>
      </c>
      <c r="Z156" s="244">
        <v>1</v>
      </c>
      <c r="AA156" s="205">
        <v>0.66666666666666663</v>
      </c>
      <c r="AB156" s="205">
        <v>0.66666666666666663</v>
      </c>
      <c r="AC156" s="244">
        <v>3</v>
      </c>
      <c r="AD156" s="244">
        <v>0</v>
      </c>
      <c r="AE156" s="244">
        <v>3</v>
      </c>
      <c r="AF156" s="205">
        <v>0</v>
      </c>
      <c r="AG156" s="244">
        <v>9</v>
      </c>
      <c r="AH156" s="244">
        <v>12</v>
      </c>
      <c r="AI156" s="244">
        <v>0</v>
      </c>
      <c r="AJ156" s="205">
        <v>1.3333333333333333</v>
      </c>
      <c r="AK156" s="244">
        <v>20</v>
      </c>
      <c r="AL156" s="244">
        <v>14</v>
      </c>
      <c r="AM156" s="244">
        <v>9</v>
      </c>
      <c r="AN156" s="246">
        <v>1</v>
      </c>
      <c r="AO156" s="139" t="s">
        <v>1903</v>
      </c>
      <c r="AP156" s="146" t="s">
        <v>1522</v>
      </c>
      <c r="AQ156" s="139" t="s">
        <v>1903</v>
      </c>
      <c r="AR156" s="139" t="s">
        <v>1902</v>
      </c>
    </row>
    <row r="157" spans="1:44" s="139" customFormat="1" ht="12.75" customHeight="1" x14ac:dyDescent="0.2">
      <c r="A157" s="139" t="s">
        <v>108</v>
      </c>
      <c r="B157" s="220" t="s">
        <v>1860</v>
      </c>
      <c r="C157" s="221">
        <v>1</v>
      </c>
      <c r="D157" s="222">
        <v>5</v>
      </c>
      <c r="E157" s="223">
        <v>2017</v>
      </c>
      <c r="F157" s="223">
        <v>2014</v>
      </c>
      <c r="G157" s="223">
        <v>2018</v>
      </c>
      <c r="H157" s="220" t="s">
        <v>1906</v>
      </c>
      <c r="I157" s="220" t="s">
        <v>1907</v>
      </c>
      <c r="J157" s="220" t="s">
        <v>13</v>
      </c>
      <c r="K157" s="243" t="s">
        <v>1860</v>
      </c>
      <c r="L157" s="244">
        <v>2</v>
      </c>
      <c r="M157" s="244">
        <v>0</v>
      </c>
      <c r="N157" s="244">
        <v>0</v>
      </c>
      <c r="O157" s="244">
        <v>0</v>
      </c>
      <c r="P157" s="244">
        <v>2</v>
      </c>
      <c r="Q157" s="205">
        <v>0</v>
      </c>
      <c r="R157" s="245">
        <v>2</v>
      </c>
      <c r="S157" s="245">
        <v>0</v>
      </c>
      <c r="T157" s="244">
        <v>1</v>
      </c>
      <c r="U157" s="244">
        <v>0</v>
      </c>
      <c r="V157" s="244">
        <v>0</v>
      </c>
      <c r="W157" s="244">
        <v>0</v>
      </c>
      <c r="X157" s="244">
        <v>1</v>
      </c>
      <c r="Y157" s="244">
        <v>0</v>
      </c>
      <c r="Z157" s="244">
        <v>1</v>
      </c>
      <c r="AA157" s="205">
        <v>0</v>
      </c>
      <c r="AB157" s="205">
        <v>0</v>
      </c>
      <c r="AC157" s="244">
        <v>2</v>
      </c>
      <c r="AD157" s="244">
        <v>0</v>
      </c>
      <c r="AE157" s="244">
        <v>2</v>
      </c>
      <c r="AF157" s="205">
        <v>0</v>
      </c>
      <c r="AG157" s="244">
        <v>4</v>
      </c>
      <c r="AH157" s="244">
        <v>0</v>
      </c>
      <c r="AI157" s="244">
        <v>4</v>
      </c>
      <c r="AJ157" s="205">
        <v>0</v>
      </c>
      <c r="AK157" s="244">
        <v>9</v>
      </c>
      <c r="AL157" s="244">
        <v>0</v>
      </c>
      <c r="AM157" s="244">
        <v>9</v>
      </c>
      <c r="AN157" s="246">
        <v>1</v>
      </c>
      <c r="AO157" s="139" t="s">
        <v>1903</v>
      </c>
      <c r="AP157" s="146" t="s">
        <v>1891</v>
      </c>
      <c r="AQ157" s="139" t="s">
        <v>1903</v>
      </c>
      <c r="AR157" s="139" t="s">
        <v>1903</v>
      </c>
    </row>
    <row r="158" spans="1:44" s="139" customFormat="1" ht="12.75" customHeight="1" x14ac:dyDescent="0.2">
      <c r="A158" s="139" t="s">
        <v>23</v>
      </c>
      <c r="B158" s="220" t="s">
        <v>1116</v>
      </c>
      <c r="C158" s="221">
        <v>1</v>
      </c>
      <c r="D158" s="222">
        <v>5</v>
      </c>
      <c r="E158" s="223">
        <v>2017</v>
      </c>
      <c r="F158" s="223">
        <v>2014</v>
      </c>
      <c r="G158" s="223">
        <v>2018</v>
      </c>
      <c r="H158" s="220" t="s">
        <v>1906</v>
      </c>
      <c r="I158" s="220" t="s">
        <v>1907</v>
      </c>
      <c r="J158" s="220" t="s">
        <v>13</v>
      </c>
      <c r="K158" s="243" t="s">
        <v>1116</v>
      </c>
      <c r="L158" s="244">
        <v>39</v>
      </c>
      <c r="M158" s="244">
        <v>0</v>
      </c>
      <c r="N158" s="244">
        <v>0</v>
      </c>
      <c r="O158" s="244">
        <v>0</v>
      </c>
      <c r="P158" s="244">
        <v>39</v>
      </c>
      <c r="Q158" s="205">
        <v>0</v>
      </c>
      <c r="R158" s="245">
        <v>39</v>
      </c>
      <c r="S158" s="245">
        <v>0</v>
      </c>
      <c r="T158" s="244">
        <v>24</v>
      </c>
      <c r="U158" s="244">
        <v>0</v>
      </c>
      <c r="V158" s="244">
        <v>0</v>
      </c>
      <c r="W158" s="244">
        <v>0</v>
      </c>
      <c r="X158" s="244">
        <v>24</v>
      </c>
      <c r="Y158" s="244">
        <v>0</v>
      </c>
      <c r="Z158" s="244">
        <v>24</v>
      </c>
      <c r="AA158" s="205">
        <v>0</v>
      </c>
      <c r="AB158" s="205">
        <v>0</v>
      </c>
      <c r="AC158" s="244">
        <v>27</v>
      </c>
      <c r="AD158" s="244">
        <v>20</v>
      </c>
      <c r="AE158" s="244">
        <v>7</v>
      </c>
      <c r="AF158" s="205">
        <v>0.7407407407407407</v>
      </c>
      <c r="AG158" s="244">
        <v>71</v>
      </c>
      <c r="AH158" s="244">
        <v>25</v>
      </c>
      <c r="AI158" s="244">
        <v>46</v>
      </c>
      <c r="AJ158" s="205">
        <v>0.352112676056338</v>
      </c>
      <c r="AK158" s="244">
        <v>161</v>
      </c>
      <c r="AL158" s="244">
        <v>45</v>
      </c>
      <c r="AM158" s="244">
        <v>116</v>
      </c>
      <c r="AN158" s="246">
        <v>1</v>
      </c>
      <c r="AO158" s="139" t="s">
        <v>1903</v>
      </c>
      <c r="AP158" s="146" t="s">
        <v>1522</v>
      </c>
      <c r="AQ158" s="139" t="s">
        <v>1903</v>
      </c>
      <c r="AR158" s="139" t="s">
        <v>1903</v>
      </c>
    </row>
    <row r="159" spans="1:44" s="139" customFormat="1" ht="12.75" customHeight="1" x14ac:dyDescent="0.2">
      <c r="A159" s="139" t="s">
        <v>29</v>
      </c>
      <c r="B159" s="220" t="s">
        <v>127</v>
      </c>
      <c r="C159" s="221">
        <v>0.5</v>
      </c>
      <c r="D159" s="222">
        <v>8</v>
      </c>
      <c r="E159" s="223">
        <v>2019</v>
      </c>
      <c r="F159" s="223">
        <v>2015</v>
      </c>
      <c r="G159" s="223">
        <v>2022</v>
      </c>
      <c r="H159" s="220" t="s">
        <v>1904</v>
      </c>
      <c r="I159" s="220" t="s">
        <v>1905</v>
      </c>
      <c r="J159" s="220" t="s">
        <v>8</v>
      </c>
      <c r="K159" s="243" t="s">
        <v>127</v>
      </c>
      <c r="L159" s="244">
        <v>148</v>
      </c>
      <c r="M159" s="244">
        <v>84</v>
      </c>
      <c r="N159" s="244">
        <v>83</v>
      </c>
      <c r="O159" s="244">
        <v>1</v>
      </c>
      <c r="P159" s="244">
        <v>64</v>
      </c>
      <c r="Q159" s="205">
        <v>0.56756756756756754</v>
      </c>
      <c r="R159" s="245">
        <v>74</v>
      </c>
      <c r="S159" s="245">
        <v>10</v>
      </c>
      <c r="T159" s="244">
        <v>87</v>
      </c>
      <c r="U159" s="244">
        <v>49</v>
      </c>
      <c r="V159" s="244">
        <v>49</v>
      </c>
      <c r="W159" s="244">
        <v>0</v>
      </c>
      <c r="X159" s="244">
        <v>38</v>
      </c>
      <c r="Y159" s="244">
        <v>59</v>
      </c>
      <c r="Z159" s="244">
        <v>28</v>
      </c>
      <c r="AA159" s="205">
        <v>0.56321839080459768</v>
      </c>
      <c r="AB159" s="205">
        <v>0.67816091954022983</v>
      </c>
      <c r="AC159" s="244">
        <v>76</v>
      </c>
      <c r="AD159" s="244">
        <v>14</v>
      </c>
      <c r="AE159" s="244">
        <v>62</v>
      </c>
      <c r="AF159" s="205">
        <v>0.18421052631578946</v>
      </c>
      <c r="AG159" s="244">
        <v>119</v>
      </c>
      <c r="AH159" s="244">
        <v>637</v>
      </c>
      <c r="AI159" s="244">
        <v>0</v>
      </c>
      <c r="AJ159" s="205">
        <v>5.3529411764705879</v>
      </c>
      <c r="AK159" s="244">
        <v>430</v>
      </c>
      <c r="AL159" s="244">
        <v>784</v>
      </c>
      <c r="AM159" s="244">
        <v>164</v>
      </c>
      <c r="AN159" s="246">
        <v>0.5</v>
      </c>
      <c r="AO159" s="139" t="s">
        <v>1902</v>
      </c>
      <c r="AP159" s="146" t="s">
        <v>1522</v>
      </c>
      <c r="AQ159" s="139" t="s">
        <v>1902</v>
      </c>
      <c r="AR159" s="139" t="s">
        <v>1903</v>
      </c>
    </row>
    <row r="160" spans="1:44" s="139" customFormat="1" ht="12.75" customHeight="1" x14ac:dyDescent="0.2">
      <c r="A160" s="139" t="s">
        <v>12</v>
      </c>
      <c r="B160" s="220" t="s">
        <v>128</v>
      </c>
      <c r="C160" s="221">
        <v>0.625</v>
      </c>
      <c r="D160" s="222">
        <v>8</v>
      </c>
      <c r="E160" s="223">
        <v>2018</v>
      </c>
      <c r="F160" s="223">
        <v>2014</v>
      </c>
      <c r="G160" s="223" t="s">
        <v>1899</v>
      </c>
      <c r="H160" s="220" t="s">
        <v>1900</v>
      </c>
      <c r="I160" s="220" t="s">
        <v>1901</v>
      </c>
      <c r="J160" s="220" t="s">
        <v>3</v>
      </c>
      <c r="K160" s="243" t="s">
        <v>128</v>
      </c>
      <c r="L160" s="244">
        <v>83</v>
      </c>
      <c r="M160" s="244">
        <v>0</v>
      </c>
      <c r="N160" s="244">
        <v>0</v>
      </c>
      <c r="O160" s="244">
        <v>0</v>
      </c>
      <c r="P160" s="244">
        <v>83</v>
      </c>
      <c r="Q160" s="205">
        <v>0</v>
      </c>
      <c r="R160" s="245">
        <v>42</v>
      </c>
      <c r="S160" s="245">
        <v>0</v>
      </c>
      <c r="T160" s="244">
        <v>59</v>
      </c>
      <c r="U160" s="244">
        <v>13</v>
      </c>
      <c r="V160" s="244">
        <v>0</v>
      </c>
      <c r="W160" s="244">
        <v>13</v>
      </c>
      <c r="X160" s="244">
        <v>46</v>
      </c>
      <c r="Y160" s="244">
        <v>13</v>
      </c>
      <c r="Z160" s="244">
        <v>46</v>
      </c>
      <c r="AA160" s="205">
        <v>0.22033898305084745</v>
      </c>
      <c r="AB160" s="205">
        <v>0.22033898305084745</v>
      </c>
      <c r="AC160" s="244">
        <v>65</v>
      </c>
      <c r="AD160" s="244">
        <v>6</v>
      </c>
      <c r="AE160" s="244">
        <v>59</v>
      </c>
      <c r="AF160" s="205">
        <v>9.2307692307692313E-2</v>
      </c>
      <c r="AG160" s="244">
        <v>151</v>
      </c>
      <c r="AH160" s="244">
        <v>34</v>
      </c>
      <c r="AI160" s="244">
        <v>117</v>
      </c>
      <c r="AJ160" s="205">
        <v>0.2251655629139073</v>
      </c>
      <c r="AK160" s="244">
        <v>358</v>
      </c>
      <c r="AL160" s="244">
        <v>53</v>
      </c>
      <c r="AM160" s="244">
        <v>305</v>
      </c>
      <c r="AN160" s="246">
        <v>0.5</v>
      </c>
      <c r="AO160" s="139" t="s">
        <v>1903</v>
      </c>
      <c r="AP160" s="146" t="s">
        <v>1522</v>
      </c>
      <c r="AQ160" s="139" t="s">
        <v>1903</v>
      </c>
      <c r="AR160" s="139" t="s">
        <v>1903</v>
      </c>
    </row>
    <row r="161" spans="1:44" s="139" customFormat="1" ht="12.75" customHeight="1" x14ac:dyDescent="0.2">
      <c r="A161" s="139" t="s">
        <v>82</v>
      </c>
      <c r="B161" s="220" t="s">
        <v>1861</v>
      </c>
      <c r="C161" s="221">
        <v>0.375</v>
      </c>
      <c r="D161" s="222">
        <v>8</v>
      </c>
      <c r="E161" s="223">
        <v>2020</v>
      </c>
      <c r="F161" s="223">
        <v>2016</v>
      </c>
      <c r="G161" s="223" t="s">
        <v>1908</v>
      </c>
      <c r="H161" s="220" t="s">
        <v>1909</v>
      </c>
      <c r="I161" s="220" t="s">
        <v>1910</v>
      </c>
      <c r="J161" s="220" t="s">
        <v>26</v>
      </c>
      <c r="K161" s="243" t="s">
        <v>1861</v>
      </c>
      <c r="L161" s="244">
        <v>123</v>
      </c>
      <c r="M161" s="244">
        <v>0</v>
      </c>
      <c r="N161" s="244">
        <v>0</v>
      </c>
      <c r="O161" s="244">
        <v>0</v>
      </c>
      <c r="P161" s="244">
        <v>123</v>
      </c>
      <c r="Q161" s="205">
        <v>0</v>
      </c>
      <c r="R161" s="245">
        <v>46</v>
      </c>
      <c r="S161" s="245">
        <v>0</v>
      </c>
      <c r="T161" s="244">
        <v>83</v>
      </c>
      <c r="U161" s="244">
        <v>0</v>
      </c>
      <c r="V161" s="244">
        <v>0</v>
      </c>
      <c r="W161" s="244">
        <v>0</v>
      </c>
      <c r="X161" s="244">
        <v>83</v>
      </c>
      <c r="Y161" s="244">
        <v>0</v>
      </c>
      <c r="Z161" s="244">
        <v>83</v>
      </c>
      <c r="AA161" s="205">
        <v>0</v>
      </c>
      <c r="AB161" s="205">
        <v>0</v>
      </c>
      <c r="AC161" s="244">
        <v>75</v>
      </c>
      <c r="AD161" s="244">
        <v>0</v>
      </c>
      <c r="AE161" s="244">
        <v>75</v>
      </c>
      <c r="AF161" s="205">
        <v>0</v>
      </c>
      <c r="AG161" s="244">
        <v>243</v>
      </c>
      <c r="AH161" s="244">
        <v>0</v>
      </c>
      <c r="AI161" s="244">
        <v>243</v>
      </c>
      <c r="AJ161" s="205">
        <v>0</v>
      </c>
      <c r="AK161" s="244">
        <v>524</v>
      </c>
      <c r="AL161" s="244">
        <v>0</v>
      </c>
      <c r="AM161" s="244">
        <v>524</v>
      </c>
      <c r="AN161" s="246">
        <v>0.375</v>
      </c>
      <c r="AO161" s="139" t="s">
        <v>1903</v>
      </c>
      <c r="AP161" s="146" t="s">
        <v>1891</v>
      </c>
      <c r="AQ161" s="139" t="s">
        <v>1903</v>
      </c>
      <c r="AR161" s="139" t="s">
        <v>1903</v>
      </c>
    </row>
    <row r="162" spans="1:44" s="139" customFormat="1" ht="12.75" customHeight="1" x14ac:dyDescent="0.2">
      <c r="A162" s="139" t="s">
        <v>7</v>
      </c>
      <c r="B162" s="220" t="s">
        <v>129</v>
      </c>
      <c r="C162" s="221">
        <v>0.5</v>
      </c>
      <c r="D162" s="222">
        <v>8</v>
      </c>
      <c r="E162" s="223">
        <v>2019</v>
      </c>
      <c r="F162" s="223">
        <v>2015</v>
      </c>
      <c r="G162" s="223">
        <v>2022</v>
      </c>
      <c r="H162" s="220" t="s">
        <v>1904</v>
      </c>
      <c r="I162" s="220" t="s">
        <v>1905</v>
      </c>
      <c r="J162" s="220" t="s">
        <v>8</v>
      </c>
      <c r="K162" s="243" t="s">
        <v>129</v>
      </c>
      <c r="L162" s="244">
        <v>1714</v>
      </c>
      <c r="M162" s="244">
        <v>317</v>
      </c>
      <c r="N162" s="244">
        <v>317</v>
      </c>
      <c r="O162" s="244">
        <v>0</v>
      </c>
      <c r="P162" s="244">
        <v>1397</v>
      </c>
      <c r="Q162" s="205">
        <v>0.18494749124854143</v>
      </c>
      <c r="R162" s="245">
        <v>857</v>
      </c>
      <c r="S162" s="245">
        <v>0</v>
      </c>
      <c r="T162" s="244">
        <v>926</v>
      </c>
      <c r="U162" s="244">
        <v>317</v>
      </c>
      <c r="V162" s="244">
        <v>317</v>
      </c>
      <c r="W162" s="244">
        <v>0</v>
      </c>
      <c r="X162" s="244">
        <v>609</v>
      </c>
      <c r="Y162" s="244">
        <v>317</v>
      </c>
      <c r="Z162" s="244">
        <v>609</v>
      </c>
      <c r="AA162" s="205">
        <v>0.34233261339092874</v>
      </c>
      <c r="AB162" s="205">
        <v>0.34233261339092874</v>
      </c>
      <c r="AC162" s="244">
        <v>978</v>
      </c>
      <c r="AD162" s="244">
        <v>19</v>
      </c>
      <c r="AE162" s="244">
        <v>959</v>
      </c>
      <c r="AF162" s="205">
        <v>1.9427402862985686E-2</v>
      </c>
      <c r="AG162" s="244">
        <v>1837</v>
      </c>
      <c r="AH162" s="244">
        <v>4315</v>
      </c>
      <c r="AI162" s="244">
        <v>0</v>
      </c>
      <c r="AJ162" s="205">
        <v>2.3489384866630374</v>
      </c>
      <c r="AK162" s="244">
        <v>5455</v>
      </c>
      <c r="AL162" s="244">
        <v>4968</v>
      </c>
      <c r="AM162" s="244">
        <v>2965</v>
      </c>
      <c r="AN162" s="246">
        <v>0.5</v>
      </c>
      <c r="AO162" s="139" t="s">
        <v>1903</v>
      </c>
      <c r="AP162" s="146" t="s">
        <v>1522</v>
      </c>
      <c r="AQ162" s="139" t="s">
        <v>1903</v>
      </c>
      <c r="AR162" s="139" t="s">
        <v>1902</v>
      </c>
    </row>
    <row r="163" spans="1:44" s="139" customFormat="1" ht="12.75" customHeight="1" x14ac:dyDescent="0.2">
      <c r="A163" s="139" t="s">
        <v>82</v>
      </c>
      <c r="B163" s="220" t="s">
        <v>82</v>
      </c>
      <c r="C163" s="221">
        <v>0.375</v>
      </c>
      <c r="D163" s="222">
        <v>8</v>
      </c>
      <c r="E163" s="223">
        <v>2020</v>
      </c>
      <c r="F163" s="223">
        <v>2016</v>
      </c>
      <c r="G163" s="223" t="s">
        <v>1908</v>
      </c>
      <c r="H163" s="220" t="s">
        <v>1909</v>
      </c>
      <c r="I163" s="220" t="s">
        <v>1910</v>
      </c>
      <c r="J163" s="220" t="s">
        <v>26</v>
      </c>
      <c r="K163" s="247" t="s">
        <v>82</v>
      </c>
      <c r="L163" s="244">
        <v>5666</v>
      </c>
      <c r="M163" s="244">
        <v>448</v>
      </c>
      <c r="N163" s="244">
        <v>448</v>
      </c>
      <c r="O163" s="244">
        <v>0</v>
      </c>
      <c r="P163" s="244">
        <v>5218</v>
      </c>
      <c r="Q163" s="205">
        <v>7.906812566184257E-2</v>
      </c>
      <c r="R163" s="245">
        <v>2125</v>
      </c>
      <c r="S163" s="245">
        <v>0</v>
      </c>
      <c r="T163" s="244">
        <v>3289</v>
      </c>
      <c r="U163" s="244">
        <v>280</v>
      </c>
      <c r="V163" s="244">
        <v>280</v>
      </c>
      <c r="W163" s="244">
        <v>0</v>
      </c>
      <c r="X163" s="244">
        <v>3009</v>
      </c>
      <c r="Y163" s="244">
        <v>280</v>
      </c>
      <c r="Z163" s="244">
        <v>3009</v>
      </c>
      <c r="AA163" s="205">
        <v>8.5132259045302527E-2</v>
      </c>
      <c r="AB163" s="205">
        <v>8.5132259045302527E-2</v>
      </c>
      <c r="AC163" s="244">
        <v>3571</v>
      </c>
      <c r="AD163" s="244">
        <v>1505</v>
      </c>
      <c r="AE163" s="244">
        <v>2066</v>
      </c>
      <c r="AF163" s="205">
        <v>0.42145057406888825</v>
      </c>
      <c r="AG163" s="244">
        <v>11039</v>
      </c>
      <c r="AH163" s="244">
        <v>5129</v>
      </c>
      <c r="AI163" s="244">
        <v>5910</v>
      </c>
      <c r="AJ163" s="205">
        <v>0.46462541896910953</v>
      </c>
      <c r="AK163" s="244">
        <v>23565</v>
      </c>
      <c r="AL163" s="244">
        <v>7362</v>
      </c>
      <c r="AM163" s="244">
        <v>16203</v>
      </c>
      <c r="AN163" s="246">
        <v>0.375</v>
      </c>
      <c r="AO163" s="139" t="s">
        <v>1903</v>
      </c>
      <c r="AP163" s="146" t="s">
        <v>1522</v>
      </c>
      <c r="AQ163" s="139" t="s">
        <v>1903</v>
      </c>
      <c r="AR163" s="139" t="s">
        <v>1902</v>
      </c>
    </row>
    <row r="164" spans="1:44" s="139" customFormat="1" ht="12.75" customHeight="1" x14ac:dyDescent="0.2">
      <c r="A164" s="139" t="s">
        <v>82</v>
      </c>
      <c r="B164" s="220" t="s">
        <v>130</v>
      </c>
      <c r="C164" s="221">
        <v>0.375</v>
      </c>
      <c r="D164" s="222">
        <v>8</v>
      </c>
      <c r="E164" s="223">
        <v>2020</v>
      </c>
      <c r="F164" s="223">
        <v>2016</v>
      </c>
      <c r="G164" s="223" t="s">
        <v>1908</v>
      </c>
      <c r="H164" s="220" t="s">
        <v>1909</v>
      </c>
      <c r="I164" s="220" t="s">
        <v>1910</v>
      </c>
      <c r="J164" s="220" t="s">
        <v>26</v>
      </c>
      <c r="K164" s="247" t="s">
        <v>130</v>
      </c>
      <c r="L164" s="244">
        <v>460</v>
      </c>
      <c r="M164" s="244">
        <v>28</v>
      </c>
      <c r="N164" s="244">
        <v>2</v>
      </c>
      <c r="O164" s="244">
        <v>26</v>
      </c>
      <c r="P164" s="244">
        <v>432</v>
      </c>
      <c r="Q164" s="205">
        <v>6.0869565217391307E-2</v>
      </c>
      <c r="R164" s="245">
        <v>173</v>
      </c>
      <c r="S164" s="245">
        <v>0</v>
      </c>
      <c r="T164" s="244">
        <v>527</v>
      </c>
      <c r="U164" s="244">
        <v>9</v>
      </c>
      <c r="V164" s="244">
        <v>0</v>
      </c>
      <c r="W164" s="244">
        <v>9</v>
      </c>
      <c r="X164" s="244">
        <v>518</v>
      </c>
      <c r="Y164" s="244">
        <v>9</v>
      </c>
      <c r="Z164" s="244">
        <v>518</v>
      </c>
      <c r="AA164" s="205">
        <v>1.7077798861480076E-2</v>
      </c>
      <c r="AB164" s="205">
        <v>1.7077798861480076E-2</v>
      </c>
      <c r="AC164" s="244">
        <v>589</v>
      </c>
      <c r="AD164" s="244">
        <v>237</v>
      </c>
      <c r="AE164" s="244">
        <v>352</v>
      </c>
      <c r="AF164" s="205">
        <v>0.40237691001697795</v>
      </c>
      <c r="AG164" s="244">
        <v>1146</v>
      </c>
      <c r="AH164" s="244">
        <v>271</v>
      </c>
      <c r="AI164" s="244">
        <v>875</v>
      </c>
      <c r="AJ164" s="205">
        <v>0.23647469458987783</v>
      </c>
      <c r="AK164" s="244">
        <v>2722</v>
      </c>
      <c r="AL164" s="244">
        <v>545</v>
      </c>
      <c r="AM164" s="244">
        <v>2177</v>
      </c>
      <c r="AN164" s="246">
        <v>0.375</v>
      </c>
      <c r="AO164" s="139" t="s">
        <v>1903</v>
      </c>
      <c r="AP164" s="146" t="s">
        <v>1522</v>
      </c>
      <c r="AQ164" s="139" t="s">
        <v>1903</v>
      </c>
      <c r="AR164" s="139" t="s">
        <v>1903</v>
      </c>
    </row>
    <row r="165" spans="1:44" s="147" customFormat="1" ht="12.75" customHeight="1" x14ac:dyDescent="0.2">
      <c r="A165" s="147" t="s">
        <v>12</v>
      </c>
      <c r="B165" s="225" t="s">
        <v>131</v>
      </c>
      <c r="C165" s="226">
        <v>0.625</v>
      </c>
      <c r="D165" s="227">
        <v>8</v>
      </c>
      <c r="E165" s="228">
        <v>2018</v>
      </c>
      <c r="F165" s="228">
        <v>2014</v>
      </c>
      <c r="G165" s="228" t="s">
        <v>1899</v>
      </c>
      <c r="H165" s="225" t="s">
        <v>1900</v>
      </c>
      <c r="I165" s="225" t="s">
        <v>1901</v>
      </c>
      <c r="J165" s="225" t="s">
        <v>3</v>
      </c>
      <c r="K165" s="247" t="s">
        <v>131</v>
      </c>
      <c r="L165" s="244">
        <v>411</v>
      </c>
      <c r="M165" s="244">
        <v>264</v>
      </c>
      <c r="N165" s="244">
        <v>116</v>
      </c>
      <c r="O165" s="244">
        <v>148</v>
      </c>
      <c r="P165" s="244">
        <v>147</v>
      </c>
      <c r="Q165" s="205">
        <v>0.64233576642335766</v>
      </c>
      <c r="R165" s="245">
        <v>206</v>
      </c>
      <c r="S165" s="245">
        <v>58</v>
      </c>
      <c r="T165" s="244">
        <v>299</v>
      </c>
      <c r="U165" s="244">
        <v>133</v>
      </c>
      <c r="V165" s="244">
        <v>133</v>
      </c>
      <c r="W165" s="244">
        <v>0</v>
      </c>
      <c r="X165" s="244">
        <v>166</v>
      </c>
      <c r="Y165" s="244">
        <v>191</v>
      </c>
      <c r="Z165" s="244">
        <v>108</v>
      </c>
      <c r="AA165" s="205">
        <v>0.44481605351170567</v>
      </c>
      <c r="AB165" s="205">
        <v>0.6387959866220736</v>
      </c>
      <c r="AC165" s="244">
        <v>337</v>
      </c>
      <c r="AD165" s="244">
        <v>3</v>
      </c>
      <c r="AE165" s="244">
        <v>334</v>
      </c>
      <c r="AF165" s="205">
        <v>8.9020771513353119E-3</v>
      </c>
      <c r="AG165" s="244">
        <v>794</v>
      </c>
      <c r="AH165" s="244">
        <v>843</v>
      </c>
      <c r="AI165" s="244">
        <v>0</v>
      </c>
      <c r="AJ165" s="205">
        <v>1.0617128463476071</v>
      </c>
      <c r="AK165" s="244">
        <v>1841</v>
      </c>
      <c r="AL165" s="244">
        <v>1243</v>
      </c>
      <c r="AM165" s="244">
        <v>647</v>
      </c>
      <c r="AN165" s="246">
        <v>0.5</v>
      </c>
      <c r="AO165" s="147" t="s">
        <v>1902</v>
      </c>
      <c r="AP165" s="148" t="s">
        <v>1522</v>
      </c>
      <c r="AQ165" s="147" t="s">
        <v>1902</v>
      </c>
      <c r="AR165" s="147" t="s">
        <v>1903</v>
      </c>
    </row>
    <row r="166" spans="1:44" s="139" customFormat="1" ht="12.75" customHeight="1" x14ac:dyDescent="0.2">
      <c r="A166" s="139" t="s">
        <v>78</v>
      </c>
      <c r="B166" s="220" t="s">
        <v>132</v>
      </c>
      <c r="C166" s="221">
        <v>0.625</v>
      </c>
      <c r="D166" s="222">
        <v>8</v>
      </c>
      <c r="E166" s="223">
        <v>2018</v>
      </c>
      <c r="F166" s="223">
        <v>2014</v>
      </c>
      <c r="G166" s="223" t="s">
        <v>1899</v>
      </c>
      <c r="H166" s="220" t="s">
        <v>1913</v>
      </c>
      <c r="I166" s="220" t="s">
        <v>1914</v>
      </c>
      <c r="J166" s="220" t="s">
        <v>32</v>
      </c>
      <c r="K166" s="247" t="s">
        <v>132</v>
      </c>
      <c r="L166" s="244">
        <v>131</v>
      </c>
      <c r="M166" s="244">
        <v>0</v>
      </c>
      <c r="N166" s="244">
        <v>0</v>
      </c>
      <c r="O166" s="244">
        <v>0</v>
      </c>
      <c r="P166" s="244">
        <v>131</v>
      </c>
      <c r="Q166" s="205">
        <v>0</v>
      </c>
      <c r="R166" s="245">
        <v>66</v>
      </c>
      <c r="S166" s="245">
        <v>0</v>
      </c>
      <c r="T166" s="244">
        <v>91</v>
      </c>
      <c r="U166" s="244">
        <v>14</v>
      </c>
      <c r="V166" s="244">
        <v>0</v>
      </c>
      <c r="W166" s="244">
        <v>14</v>
      </c>
      <c r="X166" s="244">
        <v>77</v>
      </c>
      <c r="Y166" s="244">
        <v>14</v>
      </c>
      <c r="Z166" s="244">
        <v>77</v>
      </c>
      <c r="AA166" s="205">
        <v>0.15384615384615385</v>
      </c>
      <c r="AB166" s="205">
        <v>0.15384615384615385</v>
      </c>
      <c r="AC166" s="244">
        <v>126</v>
      </c>
      <c r="AD166" s="244">
        <v>0</v>
      </c>
      <c r="AE166" s="244">
        <v>126</v>
      </c>
      <c r="AF166" s="205">
        <v>0</v>
      </c>
      <c r="AG166" s="244">
        <v>331</v>
      </c>
      <c r="AH166" s="244">
        <v>344</v>
      </c>
      <c r="AI166" s="244">
        <v>0</v>
      </c>
      <c r="AJ166" s="205">
        <v>1.0392749244712991</v>
      </c>
      <c r="AK166" s="244">
        <v>679</v>
      </c>
      <c r="AL166" s="244">
        <v>358</v>
      </c>
      <c r="AM166" s="244">
        <v>334</v>
      </c>
      <c r="AN166" s="246">
        <v>0.5</v>
      </c>
      <c r="AO166" s="139" t="s">
        <v>1903</v>
      </c>
      <c r="AP166" s="146" t="s">
        <v>1522</v>
      </c>
      <c r="AQ166" s="139" t="s">
        <v>1903</v>
      </c>
      <c r="AR166" s="139" t="s">
        <v>1902</v>
      </c>
    </row>
    <row r="167" spans="1:44" s="139" customFormat="1" ht="12.75" customHeight="1" x14ac:dyDescent="0.2">
      <c r="A167" s="139" t="s">
        <v>12</v>
      </c>
      <c r="B167" s="220" t="s">
        <v>133</v>
      </c>
      <c r="C167" s="221">
        <v>0.625</v>
      </c>
      <c r="D167" s="222">
        <v>8</v>
      </c>
      <c r="E167" s="223">
        <v>2018</v>
      </c>
      <c r="F167" s="223">
        <v>2014</v>
      </c>
      <c r="G167" s="223" t="s">
        <v>1899</v>
      </c>
      <c r="H167" s="220" t="s">
        <v>1900</v>
      </c>
      <c r="I167" s="220" t="s">
        <v>1901</v>
      </c>
      <c r="J167" s="220" t="s">
        <v>3</v>
      </c>
      <c r="K167" s="247" t="s">
        <v>133</v>
      </c>
      <c r="L167" s="244">
        <v>164</v>
      </c>
      <c r="M167" s="244">
        <v>13</v>
      </c>
      <c r="N167" s="244">
        <v>13</v>
      </c>
      <c r="O167" s="244">
        <v>0</v>
      </c>
      <c r="P167" s="244">
        <v>151</v>
      </c>
      <c r="Q167" s="205">
        <v>7.926829268292683E-2</v>
      </c>
      <c r="R167" s="245">
        <v>82</v>
      </c>
      <c r="S167" s="245">
        <v>0</v>
      </c>
      <c r="T167" s="244">
        <v>120</v>
      </c>
      <c r="U167" s="244">
        <v>47</v>
      </c>
      <c r="V167" s="244">
        <v>47</v>
      </c>
      <c r="W167" s="244">
        <v>0</v>
      </c>
      <c r="X167" s="244">
        <v>73</v>
      </c>
      <c r="Y167" s="244">
        <v>47</v>
      </c>
      <c r="Z167" s="244">
        <v>73</v>
      </c>
      <c r="AA167" s="205">
        <v>0.39166666666666666</v>
      </c>
      <c r="AB167" s="205">
        <v>0.39166666666666666</v>
      </c>
      <c r="AC167" s="244">
        <v>135</v>
      </c>
      <c r="AD167" s="244">
        <v>79</v>
      </c>
      <c r="AE167" s="244">
        <v>56</v>
      </c>
      <c r="AF167" s="205">
        <v>0.58518518518518514</v>
      </c>
      <c r="AG167" s="244">
        <v>328</v>
      </c>
      <c r="AH167" s="244">
        <v>102</v>
      </c>
      <c r="AI167" s="244">
        <v>226</v>
      </c>
      <c r="AJ167" s="205">
        <v>0.31097560975609756</v>
      </c>
      <c r="AK167" s="244">
        <v>747</v>
      </c>
      <c r="AL167" s="244">
        <v>241</v>
      </c>
      <c r="AM167" s="244">
        <v>506</v>
      </c>
      <c r="AN167" s="246">
        <v>0.5</v>
      </c>
      <c r="AO167" s="139" t="s">
        <v>1903</v>
      </c>
      <c r="AP167" s="146" t="s">
        <v>1535</v>
      </c>
      <c r="AQ167" s="139" t="s">
        <v>1903</v>
      </c>
      <c r="AR167" s="139" t="s">
        <v>1903</v>
      </c>
    </row>
    <row r="168" spans="1:44" s="139" customFormat="1" ht="12.75" customHeight="1" x14ac:dyDescent="0.2">
      <c r="A168" s="139" t="s">
        <v>5</v>
      </c>
      <c r="B168" s="220" t="s">
        <v>134</v>
      </c>
      <c r="C168" s="221">
        <v>0.625</v>
      </c>
      <c r="D168" s="222">
        <v>8</v>
      </c>
      <c r="E168" s="223">
        <v>2018</v>
      </c>
      <c r="F168" s="223">
        <v>2014</v>
      </c>
      <c r="G168" s="223" t="s">
        <v>1899</v>
      </c>
      <c r="H168" s="220" t="s">
        <v>1900</v>
      </c>
      <c r="I168" s="220" t="s">
        <v>1901</v>
      </c>
      <c r="J168" s="220" t="s">
        <v>3</v>
      </c>
      <c r="K168" s="247" t="s">
        <v>134</v>
      </c>
      <c r="L168" s="244">
        <v>98</v>
      </c>
      <c r="M168" s="244">
        <v>0</v>
      </c>
      <c r="N168" s="244">
        <v>0</v>
      </c>
      <c r="O168" s="244">
        <v>0</v>
      </c>
      <c r="P168" s="244">
        <v>98</v>
      </c>
      <c r="Q168" s="205">
        <v>0</v>
      </c>
      <c r="R168" s="245">
        <v>49</v>
      </c>
      <c r="S168" s="245">
        <v>0</v>
      </c>
      <c r="T168" s="244">
        <v>60</v>
      </c>
      <c r="U168" s="244">
        <v>0</v>
      </c>
      <c r="V168" s="244">
        <v>0</v>
      </c>
      <c r="W168" s="244">
        <v>0</v>
      </c>
      <c r="X168" s="244">
        <v>60</v>
      </c>
      <c r="Y168" s="244">
        <v>0</v>
      </c>
      <c r="Z168" s="244">
        <v>60</v>
      </c>
      <c r="AA168" s="205">
        <v>0</v>
      </c>
      <c r="AB168" s="205">
        <v>0</v>
      </c>
      <c r="AC168" s="244">
        <v>66</v>
      </c>
      <c r="AD168" s="244">
        <v>54</v>
      </c>
      <c r="AE168" s="244">
        <v>12</v>
      </c>
      <c r="AF168" s="205">
        <v>0.81818181818181823</v>
      </c>
      <c r="AG168" s="244">
        <v>173</v>
      </c>
      <c r="AH168" s="244">
        <v>305</v>
      </c>
      <c r="AI168" s="244">
        <v>0</v>
      </c>
      <c r="AJ168" s="205">
        <v>1.7630057803468209</v>
      </c>
      <c r="AK168" s="244">
        <v>397</v>
      </c>
      <c r="AL168" s="244">
        <v>359</v>
      </c>
      <c r="AM168" s="244">
        <v>170</v>
      </c>
      <c r="AN168" s="246">
        <v>0.5</v>
      </c>
      <c r="AO168" s="139" t="s">
        <v>1903</v>
      </c>
      <c r="AP168" s="146" t="s">
        <v>1522</v>
      </c>
      <c r="AQ168" s="139" t="s">
        <v>1903</v>
      </c>
      <c r="AR168" s="139" t="s">
        <v>1902</v>
      </c>
    </row>
    <row r="169" spans="1:44" s="139" customFormat="1" ht="12.75" customHeight="1" x14ac:dyDescent="0.2">
      <c r="A169" s="139" t="s">
        <v>62</v>
      </c>
      <c r="B169" s="220" t="s">
        <v>135</v>
      </c>
      <c r="C169" s="221">
        <v>0.5</v>
      </c>
      <c r="D169" s="222">
        <v>8</v>
      </c>
      <c r="E169" s="223">
        <v>2019</v>
      </c>
      <c r="F169" s="223">
        <v>2015</v>
      </c>
      <c r="G169" s="223">
        <v>2022</v>
      </c>
      <c r="H169" s="220" t="s">
        <v>1904</v>
      </c>
      <c r="I169" s="220" t="s">
        <v>1905</v>
      </c>
      <c r="J169" s="220" t="s">
        <v>8</v>
      </c>
      <c r="K169" s="247" t="s">
        <v>135</v>
      </c>
      <c r="L169" s="244">
        <v>236</v>
      </c>
      <c r="M169" s="244">
        <v>63</v>
      </c>
      <c r="N169" s="244">
        <v>63</v>
      </c>
      <c r="O169" s="244">
        <v>0</v>
      </c>
      <c r="P169" s="244">
        <v>173</v>
      </c>
      <c r="Q169" s="205">
        <v>0.26694915254237289</v>
      </c>
      <c r="R169" s="245">
        <v>118</v>
      </c>
      <c r="S169" s="245">
        <v>0</v>
      </c>
      <c r="T169" s="244">
        <v>160</v>
      </c>
      <c r="U169" s="244">
        <v>487</v>
      </c>
      <c r="V169" s="244">
        <v>487</v>
      </c>
      <c r="W169" s="244">
        <v>0</v>
      </c>
      <c r="X169" s="244">
        <v>0</v>
      </c>
      <c r="Y169" s="244">
        <v>487</v>
      </c>
      <c r="Z169" s="244">
        <v>0</v>
      </c>
      <c r="AA169" s="205">
        <v>3.0437500000000002</v>
      </c>
      <c r="AB169" s="205">
        <v>3.0437500000000002</v>
      </c>
      <c r="AC169" s="244">
        <v>217</v>
      </c>
      <c r="AD169" s="244">
        <v>14</v>
      </c>
      <c r="AE169" s="244">
        <v>203</v>
      </c>
      <c r="AF169" s="205">
        <v>6.4516129032258063E-2</v>
      </c>
      <c r="AG169" s="244">
        <v>475</v>
      </c>
      <c r="AH169" s="244">
        <v>971</v>
      </c>
      <c r="AI169" s="244">
        <v>0</v>
      </c>
      <c r="AJ169" s="205">
        <v>2.0442105263157893</v>
      </c>
      <c r="AK169" s="244">
        <v>1088</v>
      </c>
      <c r="AL169" s="244">
        <v>1535</v>
      </c>
      <c r="AM169" s="244">
        <v>376</v>
      </c>
      <c r="AN169" s="246">
        <v>0.5</v>
      </c>
      <c r="AO169" s="139" t="s">
        <v>1903</v>
      </c>
      <c r="AP169" s="146" t="s">
        <v>1522</v>
      </c>
      <c r="AQ169" s="139" t="s">
        <v>1903</v>
      </c>
      <c r="AR169" s="139" t="s">
        <v>1902</v>
      </c>
    </row>
    <row r="170" spans="1:44" s="139" customFormat="1" ht="12.75" customHeight="1" x14ac:dyDescent="0.2">
      <c r="A170" s="139" t="s">
        <v>5</v>
      </c>
      <c r="B170" s="220" t="s">
        <v>136</v>
      </c>
      <c r="C170" s="221">
        <v>0.625</v>
      </c>
      <c r="D170" s="222">
        <v>8</v>
      </c>
      <c r="E170" s="223">
        <v>2018</v>
      </c>
      <c r="F170" s="223">
        <v>2014</v>
      </c>
      <c r="G170" s="223" t="s">
        <v>1899</v>
      </c>
      <c r="H170" s="220" t="s">
        <v>1900</v>
      </c>
      <c r="I170" s="220" t="s">
        <v>1901</v>
      </c>
      <c r="J170" s="220" t="s">
        <v>3</v>
      </c>
      <c r="K170" s="247" t="s">
        <v>136</v>
      </c>
      <c r="L170" s="244">
        <v>508</v>
      </c>
      <c r="M170" s="244">
        <v>88</v>
      </c>
      <c r="N170" s="244">
        <v>88</v>
      </c>
      <c r="O170" s="244">
        <v>0</v>
      </c>
      <c r="P170" s="244">
        <v>420</v>
      </c>
      <c r="Q170" s="205">
        <v>0.17322834645669291</v>
      </c>
      <c r="R170" s="245">
        <v>254</v>
      </c>
      <c r="S170" s="245">
        <v>0</v>
      </c>
      <c r="T170" s="244">
        <v>310</v>
      </c>
      <c r="U170" s="244">
        <v>97</v>
      </c>
      <c r="V170" s="244">
        <v>97</v>
      </c>
      <c r="W170" s="244">
        <v>0</v>
      </c>
      <c r="X170" s="244">
        <v>213</v>
      </c>
      <c r="Y170" s="244">
        <v>97</v>
      </c>
      <c r="Z170" s="244">
        <v>213</v>
      </c>
      <c r="AA170" s="205">
        <v>0.31290322580645163</v>
      </c>
      <c r="AB170" s="205">
        <v>0.31290322580645163</v>
      </c>
      <c r="AC170" s="244">
        <v>337</v>
      </c>
      <c r="AD170" s="244">
        <v>1</v>
      </c>
      <c r="AE170" s="244">
        <v>336</v>
      </c>
      <c r="AF170" s="205">
        <v>2.967359050445104E-3</v>
      </c>
      <c r="AG170" s="244">
        <v>862</v>
      </c>
      <c r="AH170" s="244">
        <v>3105</v>
      </c>
      <c r="AI170" s="244">
        <v>0</v>
      </c>
      <c r="AJ170" s="205">
        <v>3.6020881670533642</v>
      </c>
      <c r="AK170" s="244">
        <v>2017</v>
      </c>
      <c r="AL170" s="244">
        <v>3291</v>
      </c>
      <c r="AM170" s="244">
        <v>969</v>
      </c>
      <c r="AN170" s="246">
        <v>0.5</v>
      </c>
      <c r="AO170" s="139" t="s">
        <v>1903</v>
      </c>
      <c r="AP170" s="146" t="s">
        <v>1535</v>
      </c>
      <c r="AQ170" s="139" t="s">
        <v>1903</v>
      </c>
      <c r="AR170" s="139" t="s">
        <v>1902</v>
      </c>
    </row>
    <row r="171" spans="1:44" s="139" customFormat="1" ht="12.75" customHeight="1" x14ac:dyDescent="0.2">
      <c r="A171" s="139" t="s">
        <v>5</v>
      </c>
      <c r="B171" s="220" t="s">
        <v>137</v>
      </c>
      <c r="C171" s="221">
        <v>0.625</v>
      </c>
      <c r="D171" s="222">
        <v>8</v>
      </c>
      <c r="E171" s="223">
        <v>2018</v>
      </c>
      <c r="F171" s="223">
        <v>2014</v>
      </c>
      <c r="G171" s="223" t="s">
        <v>1899</v>
      </c>
      <c r="H171" s="220" t="s">
        <v>1900</v>
      </c>
      <c r="I171" s="220" t="s">
        <v>1901</v>
      </c>
      <c r="J171" s="220" t="s">
        <v>3</v>
      </c>
      <c r="K171" s="247" t="s">
        <v>137</v>
      </c>
      <c r="L171" s="244">
        <v>171</v>
      </c>
      <c r="M171" s="244">
        <v>0</v>
      </c>
      <c r="N171" s="244">
        <v>0</v>
      </c>
      <c r="O171" s="244">
        <v>0</v>
      </c>
      <c r="P171" s="244">
        <v>171</v>
      </c>
      <c r="Q171" s="205">
        <v>0</v>
      </c>
      <c r="R171" s="245">
        <v>86</v>
      </c>
      <c r="S171" s="245">
        <v>0</v>
      </c>
      <c r="T171" s="244">
        <v>100</v>
      </c>
      <c r="U171" s="244">
        <v>0</v>
      </c>
      <c r="V171" s="244">
        <v>0</v>
      </c>
      <c r="W171" s="244">
        <v>0</v>
      </c>
      <c r="X171" s="244">
        <v>100</v>
      </c>
      <c r="Y171" s="244">
        <v>0</v>
      </c>
      <c r="Z171" s="244">
        <v>100</v>
      </c>
      <c r="AA171" s="205">
        <v>0</v>
      </c>
      <c r="AB171" s="205">
        <v>0</v>
      </c>
      <c r="AC171" s="244">
        <v>108</v>
      </c>
      <c r="AD171" s="244">
        <v>0</v>
      </c>
      <c r="AE171" s="244">
        <v>108</v>
      </c>
      <c r="AF171" s="205">
        <v>0</v>
      </c>
      <c r="AG171" s="244">
        <v>267</v>
      </c>
      <c r="AH171" s="244">
        <v>534</v>
      </c>
      <c r="AI171" s="244">
        <v>0</v>
      </c>
      <c r="AJ171" s="205">
        <v>2</v>
      </c>
      <c r="AK171" s="244">
        <v>646</v>
      </c>
      <c r="AL171" s="244">
        <v>534</v>
      </c>
      <c r="AM171" s="244">
        <v>379</v>
      </c>
      <c r="AN171" s="246">
        <v>0.5</v>
      </c>
      <c r="AO171" s="139" t="s">
        <v>1903</v>
      </c>
      <c r="AP171" s="146" t="s">
        <v>1522</v>
      </c>
      <c r="AQ171" s="139" t="s">
        <v>1903</v>
      </c>
      <c r="AR171" s="139" t="s">
        <v>1902</v>
      </c>
    </row>
    <row r="172" spans="1:44" s="139" customFormat="1" ht="12.75" customHeight="1" x14ac:dyDescent="0.2">
      <c r="A172" s="139" t="s">
        <v>138</v>
      </c>
      <c r="B172" s="220" t="s">
        <v>1115</v>
      </c>
      <c r="C172" s="221">
        <v>1</v>
      </c>
      <c r="D172" s="222">
        <v>5</v>
      </c>
      <c r="E172" s="223">
        <v>2017</v>
      </c>
      <c r="F172" s="223">
        <v>2014</v>
      </c>
      <c r="G172" s="223">
        <v>2018</v>
      </c>
      <c r="H172" s="220" t="s">
        <v>1906</v>
      </c>
      <c r="I172" s="220" t="s">
        <v>1907</v>
      </c>
      <c r="J172" s="220" t="s">
        <v>13</v>
      </c>
      <c r="K172" s="247" t="s">
        <v>1115</v>
      </c>
      <c r="L172" s="244">
        <v>25</v>
      </c>
      <c r="M172" s="244">
        <v>10</v>
      </c>
      <c r="N172" s="244">
        <v>6</v>
      </c>
      <c r="O172" s="244">
        <v>4</v>
      </c>
      <c r="P172" s="244">
        <v>15</v>
      </c>
      <c r="Q172" s="205">
        <v>0.4</v>
      </c>
      <c r="R172" s="245">
        <v>25</v>
      </c>
      <c r="S172" s="245">
        <v>0</v>
      </c>
      <c r="T172" s="244">
        <v>19</v>
      </c>
      <c r="U172" s="244">
        <v>10</v>
      </c>
      <c r="V172" s="244">
        <v>2</v>
      </c>
      <c r="W172" s="244">
        <v>8</v>
      </c>
      <c r="X172" s="244">
        <v>9</v>
      </c>
      <c r="Y172" s="244">
        <v>10</v>
      </c>
      <c r="Z172" s="244">
        <v>9</v>
      </c>
      <c r="AA172" s="205">
        <v>0.52631578947368418</v>
      </c>
      <c r="AB172" s="205">
        <v>0.52631578947368418</v>
      </c>
      <c r="AC172" s="244">
        <v>25</v>
      </c>
      <c r="AD172" s="244">
        <v>9</v>
      </c>
      <c r="AE172" s="244">
        <v>16</v>
      </c>
      <c r="AF172" s="205">
        <v>0.36</v>
      </c>
      <c r="AG172" s="244">
        <v>48</v>
      </c>
      <c r="AH172" s="244">
        <v>30</v>
      </c>
      <c r="AI172" s="244">
        <v>18</v>
      </c>
      <c r="AJ172" s="205">
        <v>0.625</v>
      </c>
      <c r="AK172" s="244">
        <v>117</v>
      </c>
      <c r="AL172" s="244">
        <v>59</v>
      </c>
      <c r="AM172" s="244">
        <v>58</v>
      </c>
      <c r="AN172" s="246">
        <v>1</v>
      </c>
      <c r="AO172" s="139" t="s">
        <v>1903</v>
      </c>
      <c r="AP172" s="146" t="s">
        <v>1891</v>
      </c>
      <c r="AQ172" s="139" t="s">
        <v>1903</v>
      </c>
      <c r="AR172" s="139" t="s">
        <v>1903</v>
      </c>
    </row>
    <row r="173" spans="1:44" s="139" customFormat="1" ht="12.75" customHeight="1" x14ac:dyDescent="0.2">
      <c r="A173" s="139" t="s">
        <v>55</v>
      </c>
      <c r="B173" s="220" t="s">
        <v>139</v>
      </c>
      <c r="C173" s="221">
        <v>0.5</v>
      </c>
      <c r="D173" s="222">
        <v>8</v>
      </c>
      <c r="E173" s="223">
        <v>2019</v>
      </c>
      <c r="F173" s="223">
        <v>2015</v>
      </c>
      <c r="G173" s="223">
        <v>2022</v>
      </c>
      <c r="H173" s="220" t="s">
        <v>1920</v>
      </c>
      <c r="I173" s="220" t="s">
        <v>1921</v>
      </c>
      <c r="J173" s="220" t="s">
        <v>56</v>
      </c>
      <c r="K173" s="247" t="s">
        <v>139</v>
      </c>
      <c r="L173" s="244">
        <v>235</v>
      </c>
      <c r="M173" s="244">
        <v>0</v>
      </c>
      <c r="N173" s="244">
        <v>0</v>
      </c>
      <c r="O173" s="244">
        <v>0</v>
      </c>
      <c r="P173" s="244">
        <v>235</v>
      </c>
      <c r="Q173" s="205">
        <v>0</v>
      </c>
      <c r="R173" s="245">
        <v>118</v>
      </c>
      <c r="S173" s="245">
        <v>0</v>
      </c>
      <c r="T173" s="244">
        <v>157</v>
      </c>
      <c r="U173" s="244">
        <v>69</v>
      </c>
      <c r="V173" s="244">
        <v>69</v>
      </c>
      <c r="W173" s="244">
        <v>0</v>
      </c>
      <c r="X173" s="244">
        <v>88</v>
      </c>
      <c r="Y173" s="244">
        <v>69</v>
      </c>
      <c r="Z173" s="244">
        <v>88</v>
      </c>
      <c r="AA173" s="205">
        <v>0.43949044585987262</v>
      </c>
      <c r="AB173" s="205">
        <v>0.43949044585987262</v>
      </c>
      <c r="AC173" s="244">
        <v>174</v>
      </c>
      <c r="AD173" s="244">
        <v>5</v>
      </c>
      <c r="AE173" s="244">
        <v>169</v>
      </c>
      <c r="AF173" s="205">
        <v>2.8735632183908046E-2</v>
      </c>
      <c r="AG173" s="244">
        <v>413</v>
      </c>
      <c r="AH173" s="244">
        <v>564</v>
      </c>
      <c r="AI173" s="244">
        <v>0</v>
      </c>
      <c r="AJ173" s="205">
        <v>1.3656174334140436</v>
      </c>
      <c r="AK173" s="244">
        <v>979</v>
      </c>
      <c r="AL173" s="244">
        <v>638</v>
      </c>
      <c r="AM173" s="244">
        <v>492</v>
      </c>
      <c r="AN173" s="246">
        <v>0.5</v>
      </c>
      <c r="AO173" s="139" t="s">
        <v>1903</v>
      </c>
      <c r="AP173" s="146" t="s">
        <v>1522</v>
      </c>
      <c r="AQ173" s="139" t="s">
        <v>1903</v>
      </c>
      <c r="AR173" s="139" t="s">
        <v>1902</v>
      </c>
    </row>
    <row r="174" spans="1:44" s="139" customFormat="1" ht="12.75" customHeight="1" x14ac:dyDescent="0.2">
      <c r="A174" s="139" t="s">
        <v>68</v>
      </c>
      <c r="B174" s="220" t="s">
        <v>1128</v>
      </c>
      <c r="C174" s="221">
        <v>0.375</v>
      </c>
      <c r="D174" s="222">
        <v>8</v>
      </c>
      <c r="E174" s="223">
        <v>2020</v>
      </c>
      <c r="F174" s="223">
        <v>2016</v>
      </c>
      <c r="G174" s="223" t="s">
        <v>1908</v>
      </c>
      <c r="H174" s="220" t="s">
        <v>1909</v>
      </c>
      <c r="I174" s="220" t="s">
        <v>1910</v>
      </c>
      <c r="J174" s="220" t="s">
        <v>26</v>
      </c>
      <c r="K174" s="247" t="s">
        <v>1128</v>
      </c>
      <c r="L174" s="244">
        <v>71</v>
      </c>
      <c r="M174" s="244">
        <v>0</v>
      </c>
      <c r="N174" s="244">
        <v>0</v>
      </c>
      <c r="O174" s="244">
        <v>0</v>
      </c>
      <c r="P174" s="244">
        <v>71</v>
      </c>
      <c r="Q174" s="205">
        <v>0</v>
      </c>
      <c r="R174" s="245">
        <v>27</v>
      </c>
      <c r="S174" s="245">
        <v>0</v>
      </c>
      <c r="T174" s="244">
        <v>46</v>
      </c>
      <c r="U174" s="244">
        <v>0</v>
      </c>
      <c r="V174" s="244">
        <v>0</v>
      </c>
      <c r="W174" s="244">
        <v>0</v>
      </c>
      <c r="X174" s="244">
        <v>46</v>
      </c>
      <c r="Y174" s="244">
        <v>0</v>
      </c>
      <c r="Z174" s="244">
        <v>46</v>
      </c>
      <c r="AA174" s="205">
        <v>0</v>
      </c>
      <c r="AB174" s="205">
        <v>0</v>
      </c>
      <c r="AC174" s="244">
        <v>53</v>
      </c>
      <c r="AD174" s="244">
        <v>0</v>
      </c>
      <c r="AE174" s="244">
        <v>53</v>
      </c>
      <c r="AF174" s="205">
        <v>0</v>
      </c>
      <c r="AG174" s="244">
        <v>123</v>
      </c>
      <c r="AH174" s="244">
        <v>0</v>
      </c>
      <c r="AI174" s="244">
        <v>123</v>
      </c>
      <c r="AJ174" s="205">
        <v>0</v>
      </c>
      <c r="AK174" s="244">
        <v>293</v>
      </c>
      <c r="AL174" s="244">
        <v>0</v>
      </c>
      <c r="AM174" s="244">
        <v>293</v>
      </c>
      <c r="AN174" s="246">
        <v>0.375</v>
      </c>
      <c r="AO174" s="139" t="s">
        <v>1903</v>
      </c>
      <c r="AP174" s="146" t="s">
        <v>1522</v>
      </c>
      <c r="AQ174" s="139" t="s">
        <v>1903</v>
      </c>
      <c r="AR174" s="139" t="s">
        <v>1903</v>
      </c>
    </row>
    <row r="175" spans="1:44" s="139" customFormat="1" ht="12.75" customHeight="1" x14ac:dyDescent="0.2">
      <c r="A175" s="139" t="s">
        <v>2</v>
      </c>
      <c r="B175" s="220" t="s">
        <v>140</v>
      </c>
      <c r="C175" s="221">
        <v>0.625</v>
      </c>
      <c r="D175" s="222">
        <v>8</v>
      </c>
      <c r="E175" s="223">
        <v>2018</v>
      </c>
      <c r="F175" s="223">
        <v>2014</v>
      </c>
      <c r="G175" s="223" t="s">
        <v>1899</v>
      </c>
      <c r="H175" s="220" t="s">
        <v>1900</v>
      </c>
      <c r="I175" s="220" t="s">
        <v>1901</v>
      </c>
      <c r="J175" s="220" t="s">
        <v>3</v>
      </c>
      <c r="K175" s="247" t="s">
        <v>140</v>
      </c>
      <c r="L175" s="244">
        <v>28</v>
      </c>
      <c r="M175" s="244">
        <v>1</v>
      </c>
      <c r="N175" s="244">
        <v>1</v>
      </c>
      <c r="O175" s="244">
        <v>0</v>
      </c>
      <c r="P175" s="244">
        <v>27</v>
      </c>
      <c r="Q175" s="205">
        <v>3.5714285714285712E-2</v>
      </c>
      <c r="R175" s="245">
        <v>14</v>
      </c>
      <c r="S175" s="245">
        <v>0</v>
      </c>
      <c r="T175" s="244">
        <v>19</v>
      </c>
      <c r="U175" s="244">
        <v>1</v>
      </c>
      <c r="V175" s="244">
        <v>1</v>
      </c>
      <c r="W175" s="244">
        <v>0</v>
      </c>
      <c r="X175" s="244">
        <v>18</v>
      </c>
      <c r="Y175" s="244">
        <v>1</v>
      </c>
      <c r="Z175" s="244">
        <v>18</v>
      </c>
      <c r="AA175" s="205">
        <v>5.2631578947368418E-2</v>
      </c>
      <c r="AB175" s="205">
        <v>5.2631578947368418E-2</v>
      </c>
      <c r="AC175" s="244">
        <v>22</v>
      </c>
      <c r="AD175" s="244">
        <v>16</v>
      </c>
      <c r="AE175" s="244">
        <v>6</v>
      </c>
      <c r="AF175" s="205">
        <v>0.72727272727272729</v>
      </c>
      <c r="AG175" s="244">
        <v>49</v>
      </c>
      <c r="AH175" s="244">
        <v>38</v>
      </c>
      <c r="AI175" s="244">
        <v>11</v>
      </c>
      <c r="AJ175" s="205">
        <v>0.77551020408163263</v>
      </c>
      <c r="AK175" s="244">
        <v>118</v>
      </c>
      <c r="AL175" s="244">
        <v>56</v>
      </c>
      <c r="AM175" s="244">
        <v>62</v>
      </c>
      <c r="AN175" s="246">
        <v>0.5</v>
      </c>
      <c r="AO175" s="139" t="s">
        <v>1903</v>
      </c>
      <c r="AP175" s="146" t="s">
        <v>1522</v>
      </c>
      <c r="AQ175" s="139" t="s">
        <v>1903</v>
      </c>
      <c r="AR175" s="139" t="s">
        <v>1902</v>
      </c>
    </row>
    <row r="176" spans="1:44" s="139" customFormat="1" ht="12.75" customHeight="1" x14ac:dyDescent="0.2">
      <c r="A176" s="139" t="s">
        <v>142</v>
      </c>
      <c r="B176" s="220" t="s">
        <v>141</v>
      </c>
      <c r="C176" s="221">
        <v>1</v>
      </c>
      <c r="D176" s="222">
        <v>5</v>
      </c>
      <c r="E176" s="223">
        <v>2017</v>
      </c>
      <c r="F176" s="223">
        <v>2014</v>
      </c>
      <c r="G176" s="223">
        <v>2018</v>
      </c>
      <c r="H176" s="220" t="s">
        <v>1906</v>
      </c>
      <c r="I176" s="220" t="s">
        <v>1907</v>
      </c>
      <c r="J176" s="220" t="s">
        <v>13</v>
      </c>
      <c r="K176" s="247" t="s">
        <v>141</v>
      </c>
      <c r="L176" s="244">
        <v>122</v>
      </c>
      <c r="M176" s="244">
        <v>15</v>
      </c>
      <c r="N176" s="244">
        <v>15</v>
      </c>
      <c r="O176" s="244">
        <v>0</v>
      </c>
      <c r="P176" s="244">
        <v>107</v>
      </c>
      <c r="Q176" s="205">
        <v>0.12295081967213115</v>
      </c>
      <c r="R176" s="245">
        <v>122</v>
      </c>
      <c r="S176" s="245">
        <v>0</v>
      </c>
      <c r="T176" s="244">
        <v>88</v>
      </c>
      <c r="U176" s="244">
        <v>79</v>
      </c>
      <c r="V176" s="244">
        <v>72</v>
      </c>
      <c r="W176" s="244">
        <v>7</v>
      </c>
      <c r="X176" s="244">
        <v>9</v>
      </c>
      <c r="Y176" s="244">
        <v>79</v>
      </c>
      <c r="Z176" s="244">
        <v>9</v>
      </c>
      <c r="AA176" s="205">
        <v>0.89772727272727271</v>
      </c>
      <c r="AB176" s="205">
        <v>0.89772727272727271</v>
      </c>
      <c r="AC176" s="244">
        <v>100</v>
      </c>
      <c r="AD176" s="244">
        <v>2</v>
      </c>
      <c r="AE176" s="244">
        <v>98</v>
      </c>
      <c r="AF176" s="205">
        <v>0.02</v>
      </c>
      <c r="AG176" s="244">
        <v>220</v>
      </c>
      <c r="AH176" s="244">
        <v>49</v>
      </c>
      <c r="AI176" s="244">
        <v>171</v>
      </c>
      <c r="AJ176" s="205">
        <v>0.22272727272727272</v>
      </c>
      <c r="AK176" s="244">
        <v>530</v>
      </c>
      <c r="AL176" s="244">
        <v>145</v>
      </c>
      <c r="AM176" s="244">
        <v>385</v>
      </c>
      <c r="AN176" s="246">
        <v>1</v>
      </c>
      <c r="AO176" s="139" t="s">
        <v>1903</v>
      </c>
      <c r="AP176" s="146" t="s">
        <v>1522</v>
      </c>
      <c r="AQ176" s="139" t="s">
        <v>1903</v>
      </c>
      <c r="AR176" s="139" t="s">
        <v>1903</v>
      </c>
    </row>
    <row r="177" spans="1:44" s="139" customFormat="1" ht="12.75" customHeight="1" x14ac:dyDescent="0.2">
      <c r="A177" s="139" t="s">
        <v>68</v>
      </c>
      <c r="B177" s="220" t="s">
        <v>1490</v>
      </c>
      <c r="C177" s="221">
        <v>0.375</v>
      </c>
      <c r="D177" s="222">
        <v>8</v>
      </c>
      <c r="E177" s="223">
        <v>2020</v>
      </c>
      <c r="F177" s="223">
        <v>2016</v>
      </c>
      <c r="G177" s="223" t="s">
        <v>1908</v>
      </c>
      <c r="H177" s="220" t="s">
        <v>1909</v>
      </c>
      <c r="I177" s="220" t="s">
        <v>1910</v>
      </c>
      <c r="J177" s="220" t="s">
        <v>26</v>
      </c>
      <c r="K177" s="247" t="s">
        <v>1490</v>
      </c>
      <c r="L177" s="244">
        <v>87</v>
      </c>
      <c r="M177" s="244">
        <v>0</v>
      </c>
      <c r="N177" s="244">
        <v>0</v>
      </c>
      <c r="O177" s="244">
        <v>0</v>
      </c>
      <c r="P177" s="244">
        <v>87</v>
      </c>
      <c r="Q177" s="205">
        <v>0</v>
      </c>
      <c r="R177" s="245">
        <v>33</v>
      </c>
      <c r="S177" s="245">
        <v>0</v>
      </c>
      <c r="T177" s="244">
        <v>57</v>
      </c>
      <c r="U177" s="244">
        <v>0</v>
      </c>
      <c r="V177" s="244">
        <v>0</v>
      </c>
      <c r="W177" s="244">
        <v>0</v>
      </c>
      <c r="X177" s="244">
        <v>57</v>
      </c>
      <c r="Y177" s="244">
        <v>0</v>
      </c>
      <c r="Z177" s="244">
        <v>57</v>
      </c>
      <c r="AA177" s="205">
        <v>0</v>
      </c>
      <c r="AB177" s="205">
        <v>0</v>
      </c>
      <c r="AC177" s="244">
        <v>66</v>
      </c>
      <c r="AD177" s="244">
        <v>1</v>
      </c>
      <c r="AE177" s="244">
        <v>65</v>
      </c>
      <c r="AF177" s="205">
        <v>1.5151515151515152E-2</v>
      </c>
      <c r="AG177" s="244">
        <v>153</v>
      </c>
      <c r="AH177" s="244">
        <v>1</v>
      </c>
      <c r="AI177" s="244">
        <v>152</v>
      </c>
      <c r="AJ177" s="205">
        <v>6.5359477124183009E-3</v>
      </c>
      <c r="AK177" s="244">
        <v>363</v>
      </c>
      <c r="AL177" s="244">
        <v>2</v>
      </c>
      <c r="AM177" s="244">
        <v>361</v>
      </c>
      <c r="AN177" s="246">
        <v>0.375</v>
      </c>
      <c r="AO177" s="139" t="s">
        <v>1903</v>
      </c>
      <c r="AP177" s="146" t="s">
        <v>1522</v>
      </c>
      <c r="AQ177" s="139" t="s">
        <v>1903</v>
      </c>
      <c r="AR177" s="139" t="s">
        <v>1903</v>
      </c>
    </row>
    <row r="178" spans="1:44" s="139" customFormat="1" ht="12.75" customHeight="1" x14ac:dyDescent="0.2">
      <c r="A178" s="139" t="s">
        <v>46</v>
      </c>
      <c r="B178" s="220" t="s">
        <v>1112</v>
      </c>
      <c r="C178" s="221">
        <v>0.625</v>
      </c>
      <c r="D178" s="222">
        <v>8</v>
      </c>
      <c r="E178" s="223">
        <v>2018</v>
      </c>
      <c r="F178" s="223">
        <v>2014</v>
      </c>
      <c r="G178" s="223">
        <v>2021</v>
      </c>
      <c r="H178" s="220" t="s">
        <v>1918</v>
      </c>
      <c r="I178" s="220" t="s">
        <v>1919</v>
      </c>
      <c r="J178" s="220" t="s">
        <v>47</v>
      </c>
      <c r="K178" s="247" t="s">
        <v>1112</v>
      </c>
      <c r="L178" s="244">
        <v>231</v>
      </c>
      <c r="M178" s="244">
        <v>0</v>
      </c>
      <c r="N178" s="244">
        <v>0</v>
      </c>
      <c r="O178" s="244">
        <v>0</v>
      </c>
      <c r="P178" s="244">
        <v>231</v>
      </c>
      <c r="Q178" s="205">
        <v>0</v>
      </c>
      <c r="R178" s="245">
        <v>116</v>
      </c>
      <c r="S178" s="245">
        <v>0</v>
      </c>
      <c r="T178" s="244">
        <v>118</v>
      </c>
      <c r="U178" s="244">
        <v>0</v>
      </c>
      <c r="V178" s="244">
        <v>0</v>
      </c>
      <c r="W178" s="244">
        <v>0</v>
      </c>
      <c r="X178" s="244">
        <v>118</v>
      </c>
      <c r="Y178" s="244">
        <v>0</v>
      </c>
      <c r="Z178" s="244">
        <v>118</v>
      </c>
      <c r="AA178" s="205">
        <v>0</v>
      </c>
      <c r="AB178" s="205">
        <v>0</v>
      </c>
      <c r="AC178" s="244">
        <v>99</v>
      </c>
      <c r="AD178" s="244">
        <v>0</v>
      </c>
      <c r="AE178" s="244">
        <v>99</v>
      </c>
      <c r="AF178" s="205">
        <v>0</v>
      </c>
      <c r="AG178" s="244">
        <v>321</v>
      </c>
      <c r="AH178" s="244">
        <v>46</v>
      </c>
      <c r="AI178" s="244">
        <v>275</v>
      </c>
      <c r="AJ178" s="205">
        <v>0.14330218068535824</v>
      </c>
      <c r="AK178" s="244">
        <v>769</v>
      </c>
      <c r="AL178" s="244">
        <v>46</v>
      </c>
      <c r="AM178" s="244">
        <v>723</v>
      </c>
      <c r="AN178" s="246">
        <v>0.5</v>
      </c>
      <c r="AO178" s="139" t="s">
        <v>1903</v>
      </c>
      <c r="AP178" s="146" t="s">
        <v>1522</v>
      </c>
      <c r="AQ178" s="139" t="s">
        <v>1903</v>
      </c>
      <c r="AR178" s="139" t="s">
        <v>1903</v>
      </c>
    </row>
    <row r="179" spans="1:44" s="139" customFormat="1" ht="12.75" customHeight="1" x14ac:dyDescent="0.2">
      <c r="A179" s="139" t="s">
        <v>24</v>
      </c>
      <c r="B179" s="220" t="s">
        <v>143</v>
      </c>
      <c r="C179" s="221">
        <v>1</v>
      </c>
      <c r="D179" s="222">
        <v>5</v>
      </c>
      <c r="E179" s="223">
        <v>2017</v>
      </c>
      <c r="F179" s="223">
        <v>2014</v>
      </c>
      <c r="G179" s="223">
        <v>2018</v>
      </c>
      <c r="H179" s="220" t="s">
        <v>1906</v>
      </c>
      <c r="I179" s="220" t="s">
        <v>1907</v>
      </c>
      <c r="J179" s="220" t="s">
        <v>13</v>
      </c>
      <c r="K179" s="247" t="s">
        <v>143</v>
      </c>
      <c r="L179" s="244">
        <v>41</v>
      </c>
      <c r="M179" s="244">
        <v>0</v>
      </c>
      <c r="N179" s="244">
        <v>0</v>
      </c>
      <c r="O179" s="244">
        <v>0</v>
      </c>
      <c r="P179" s="244">
        <v>41</v>
      </c>
      <c r="Q179" s="205">
        <v>0</v>
      </c>
      <c r="R179" s="245">
        <v>41</v>
      </c>
      <c r="S179" s="245">
        <v>0</v>
      </c>
      <c r="T179" s="244">
        <v>26</v>
      </c>
      <c r="U179" s="244">
        <v>9</v>
      </c>
      <c r="V179" s="244">
        <v>9</v>
      </c>
      <c r="W179" s="244">
        <v>0</v>
      </c>
      <c r="X179" s="244">
        <v>17</v>
      </c>
      <c r="Y179" s="244">
        <v>9</v>
      </c>
      <c r="Z179" s="244">
        <v>17</v>
      </c>
      <c r="AA179" s="205">
        <v>0.34615384615384615</v>
      </c>
      <c r="AB179" s="205">
        <v>0.34615384615384615</v>
      </c>
      <c r="AC179" s="244">
        <v>29</v>
      </c>
      <c r="AD179" s="244">
        <v>0</v>
      </c>
      <c r="AE179" s="244">
        <v>29</v>
      </c>
      <c r="AF179" s="205">
        <v>0</v>
      </c>
      <c r="AG179" s="244">
        <v>69</v>
      </c>
      <c r="AH179" s="244">
        <v>105</v>
      </c>
      <c r="AI179" s="244">
        <v>0</v>
      </c>
      <c r="AJ179" s="205">
        <v>1.5217391304347827</v>
      </c>
      <c r="AK179" s="244">
        <v>165</v>
      </c>
      <c r="AL179" s="244">
        <v>114</v>
      </c>
      <c r="AM179" s="244">
        <v>87</v>
      </c>
      <c r="AN179" s="246">
        <v>1</v>
      </c>
      <c r="AO179" s="139" t="s">
        <v>1903</v>
      </c>
      <c r="AP179" s="146" t="s">
        <v>1522</v>
      </c>
      <c r="AQ179" s="139" t="s">
        <v>1903</v>
      </c>
      <c r="AR179" s="139" t="s">
        <v>1902</v>
      </c>
    </row>
    <row r="180" spans="1:44" s="139" customFormat="1" ht="12.75" customHeight="1" x14ac:dyDescent="0.2">
      <c r="A180" s="139" t="s">
        <v>55</v>
      </c>
      <c r="B180" s="220" t="s">
        <v>1491</v>
      </c>
      <c r="C180" s="221">
        <v>0.5</v>
      </c>
      <c r="D180" s="222">
        <v>8</v>
      </c>
      <c r="E180" s="223">
        <v>2019</v>
      </c>
      <c r="F180" s="223">
        <v>2015</v>
      </c>
      <c r="G180" s="223">
        <v>2022</v>
      </c>
      <c r="H180" s="220" t="s">
        <v>1920</v>
      </c>
      <c r="I180" s="220" t="s">
        <v>1921</v>
      </c>
      <c r="J180" s="220" t="s">
        <v>56</v>
      </c>
      <c r="K180" s="247" t="s">
        <v>1491</v>
      </c>
      <c r="L180" s="244">
        <v>12</v>
      </c>
      <c r="M180" s="244">
        <v>30</v>
      </c>
      <c r="N180" s="244">
        <v>30</v>
      </c>
      <c r="O180" s="244">
        <v>0</v>
      </c>
      <c r="P180" s="244">
        <v>0</v>
      </c>
      <c r="Q180" s="205">
        <v>2.5</v>
      </c>
      <c r="R180" s="245">
        <v>6</v>
      </c>
      <c r="S180" s="245">
        <v>24</v>
      </c>
      <c r="T180" s="244">
        <v>8</v>
      </c>
      <c r="U180" s="244">
        <v>7</v>
      </c>
      <c r="V180" s="244">
        <v>7</v>
      </c>
      <c r="W180" s="244">
        <v>0</v>
      </c>
      <c r="X180" s="244">
        <v>1</v>
      </c>
      <c r="Y180" s="244">
        <v>31</v>
      </c>
      <c r="Z180" s="244">
        <v>0</v>
      </c>
      <c r="AA180" s="205">
        <v>0.875</v>
      </c>
      <c r="AB180" s="205">
        <v>3.875</v>
      </c>
      <c r="AC180" s="244">
        <v>13</v>
      </c>
      <c r="AD180" s="244">
        <v>0</v>
      </c>
      <c r="AE180" s="244">
        <v>13</v>
      </c>
      <c r="AF180" s="205">
        <v>0</v>
      </c>
      <c r="AG180" s="244">
        <v>16</v>
      </c>
      <c r="AH180" s="244">
        <v>62</v>
      </c>
      <c r="AI180" s="244">
        <v>0</v>
      </c>
      <c r="AJ180" s="205">
        <v>3.875</v>
      </c>
      <c r="AK180" s="244">
        <v>49</v>
      </c>
      <c r="AL180" s="244">
        <v>99</v>
      </c>
      <c r="AM180" s="244">
        <v>14</v>
      </c>
      <c r="AN180" s="246">
        <v>0.5</v>
      </c>
      <c r="AO180" s="139" t="s">
        <v>1902</v>
      </c>
      <c r="AP180" s="146" t="s">
        <v>1522</v>
      </c>
      <c r="AQ180" s="139" t="s">
        <v>1902</v>
      </c>
      <c r="AR180" s="139" t="s">
        <v>1903</v>
      </c>
    </row>
    <row r="181" spans="1:44" s="139" customFormat="1" ht="12.75" customHeight="1" x14ac:dyDescent="0.2">
      <c r="A181" s="139" t="s">
        <v>949</v>
      </c>
      <c r="B181" s="220" t="s">
        <v>1862</v>
      </c>
      <c r="C181" s="221">
        <v>0.375</v>
      </c>
      <c r="D181" s="222">
        <v>8</v>
      </c>
      <c r="E181" s="223">
        <v>2020</v>
      </c>
      <c r="F181" s="223">
        <v>2016</v>
      </c>
      <c r="G181" s="223">
        <v>2023</v>
      </c>
      <c r="H181" s="220" t="s">
        <v>1911</v>
      </c>
      <c r="I181" s="220" t="s">
        <v>1912</v>
      </c>
      <c r="J181" s="220" t="s">
        <v>950</v>
      </c>
      <c r="K181" s="247" t="s">
        <v>1862</v>
      </c>
      <c r="L181" s="244">
        <v>61</v>
      </c>
      <c r="M181" s="244">
        <v>0</v>
      </c>
      <c r="N181" s="244">
        <v>0</v>
      </c>
      <c r="O181" s="244">
        <v>0</v>
      </c>
      <c r="P181" s="244">
        <v>61</v>
      </c>
      <c r="Q181" s="205">
        <v>0</v>
      </c>
      <c r="R181" s="245">
        <v>23</v>
      </c>
      <c r="S181" s="245">
        <v>0</v>
      </c>
      <c r="T181" s="244">
        <v>56</v>
      </c>
      <c r="U181" s="244">
        <v>0</v>
      </c>
      <c r="V181" s="244">
        <v>0</v>
      </c>
      <c r="W181" s="244">
        <v>0</v>
      </c>
      <c r="X181" s="244">
        <v>56</v>
      </c>
      <c r="Y181" s="244">
        <v>0</v>
      </c>
      <c r="Z181" s="244">
        <v>56</v>
      </c>
      <c r="AA181" s="205">
        <v>0</v>
      </c>
      <c r="AB181" s="205">
        <v>0</v>
      </c>
      <c r="AC181" s="244">
        <v>51</v>
      </c>
      <c r="AD181" s="244">
        <v>0</v>
      </c>
      <c r="AE181" s="244">
        <v>51</v>
      </c>
      <c r="AF181" s="205">
        <v>0</v>
      </c>
      <c r="AG181" s="244">
        <v>136</v>
      </c>
      <c r="AH181" s="244">
        <v>0</v>
      </c>
      <c r="AI181" s="244">
        <v>136</v>
      </c>
      <c r="AJ181" s="205">
        <v>0</v>
      </c>
      <c r="AK181" s="244">
        <v>304</v>
      </c>
      <c r="AL181" s="244">
        <v>0</v>
      </c>
      <c r="AM181" s="244">
        <v>304</v>
      </c>
      <c r="AN181" s="246">
        <v>0.375</v>
      </c>
      <c r="AO181" s="139" t="s">
        <v>1903</v>
      </c>
      <c r="AP181" s="146" t="s">
        <v>1891</v>
      </c>
      <c r="AQ181" s="139" t="s">
        <v>1903</v>
      </c>
      <c r="AR181" s="139" t="s">
        <v>1903</v>
      </c>
    </row>
    <row r="182" spans="1:44" s="139" customFormat="1" ht="12.75" customHeight="1" x14ac:dyDescent="0.2">
      <c r="A182" s="139" t="s">
        <v>29</v>
      </c>
      <c r="B182" s="220" t="s">
        <v>144</v>
      </c>
      <c r="C182" s="221">
        <v>0.5</v>
      </c>
      <c r="D182" s="222">
        <v>8</v>
      </c>
      <c r="E182" s="223">
        <v>2019</v>
      </c>
      <c r="F182" s="223">
        <v>2015</v>
      </c>
      <c r="G182" s="223">
        <v>2022</v>
      </c>
      <c r="H182" s="220" t="s">
        <v>1904</v>
      </c>
      <c r="I182" s="220" t="s">
        <v>1905</v>
      </c>
      <c r="J182" s="220" t="s">
        <v>8</v>
      </c>
      <c r="K182" s="247" t="s">
        <v>144</v>
      </c>
      <c r="L182" s="244">
        <v>52</v>
      </c>
      <c r="M182" s="244">
        <v>52</v>
      </c>
      <c r="N182" s="244">
        <v>52</v>
      </c>
      <c r="O182" s="244">
        <v>0</v>
      </c>
      <c r="P182" s="244">
        <v>0</v>
      </c>
      <c r="Q182" s="205">
        <v>1</v>
      </c>
      <c r="R182" s="245">
        <v>26</v>
      </c>
      <c r="S182" s="245">
        <v>26</v>
      </c>
      <c r="T182" s="244">
        <v>31</v>
      </c>
      <c r="U182" s="244">
        <v>3</v>
      </c>
      <c r="V182" s="244">
        <v>3</v>
      </c>
      <c r="W182" s="244">
        <v>0</v>
      </c>
      <c r="X182" s="244">
        <v>28</v>
      </c>
      <c r="Y182" s="244">
        <v>29</v>
      </c>
      <c r="Z182" s="244">
        <v>2</v>
      </c>
      <c r="AA182" s="205">
        <v>9.6774193548387094E-2</v>
      </c>
      <c r="AB182" s="205">
        <v>0.93548387096774188</v>
      </c>
      <c r="AC182" s="244">
        <v>36</v>
      </c>
      <c r="AD182" s="244">
        <v>12</v>
      </c>
      <c r="AE182" s="244">
        <v>24</v>
      </c>
      <c r="AF182" s="205">
        <v>0.33333333333333331</v>
      </c>
      <c r="AG182" s="244">
        <v>121</v>
      </c>
      <c r="AH182" s="244">
        <v>45</v>
      </c>
      <c r="AI182" s="244">
        <v>76</v>
      </c>
      <c r="AJ182" s="205">
        <v>0.37190082644628097</v>
      </c>
      <c r="AK182" s="244">
        <v>240</v>
      </c>
      <c r="AL182" s="244">
        <v>112</v>
      </c>
      <c r="AM182" s="244">
        <v>128</v>
      </c>
      <c r="AN182" s="246">
        <v>0.5</v>
      </c>
      <c r="AO182" s="139" t="s">
        <v>1903</v>
      </c>
      <c r="AP182" s="146" t="s">
        <v>1522</v>
      </c>
      <c r="AQ182" s="139" t="s">
        <v>1903</v>
      </c>
      <c r="AR182" s="139" t="s">
        <v>1903</v>
      </c>
    </row>
    <row r="183" spans="1:44" s="139" customFormat="1" ht="12.75" customHeight="1" x14ac:dyDescent="0.2">
      <c r="A183" s="139" t="s">
        <v>1033</v>
      </c>
      <c r="B183" s="220" t="s">
        <v>1304</v>
      </c>
      <c r="C183" s="221">
        <v>0.375</v>
      </c>
      <c r="D183" s="222">
        <v>8</v>
      </c>
      <c r="E183" s="223">
        <v>2020</v>
      </c>
      <c r="F183" s="223">
        <v>2016</v>
      </c>
      <c r="G183" s="223">
        <v>2023</v>
      </c>
      <c r="H183" s="220" t="s">
        <v>1915</v>
      </c>
      <c r="I183" s="220" t="s">
        <v>1916</v>
      </c>
      <c r="J183" s="220" t="s">
        <v>953</v>
      </c>
      <c r="K183" s="247" t="s">
        <v>1304</v>
      </c>
      <c r="L183" s="244">
        <v>1097</v>
      </c>
      <c r="M183" s="244">
        <v>0</v>
      </c>
      <c r="N183" s="244">
        <v>0</v>
      </c>
      <c r="O183" s="244">
        <v>0</v>
      </c>
      <c r="P183" s="244">
        <v>1097</v>
      </c>
      <c r="Q183" s="205">
        <v>0</v>
      </c>
      <c r="R183" s="245">
        <v>411</v>
      </c>
      <c r="S183" s="245">
        <v>0</v>
      </c>
      <c r="T183" s="244">
        <v>821</v>
      </c>
      <c r="U183" s="244">
        <v>0</v>
      </c>
      <c r="V183" s="244">
        <v>0</v>
      </c>
      <c r="W183" s="244">
        <v>0</v>
      </c>
      <c r="X183" s="244">
        <v>821</v>
      </c>
      <c r="Y183" s="244">
        <v>0</v>
      </c>
      <c r="Z183" s="244">
        <v>821</v>
      </c>
      <c r="AA183" s="205">
        <v>0</v>
      </c>
      <c r="AB183" s="205">
        <v>0</v>
      </c>
      <c r="AC183" s="244">
        <v>865</v>
      </c>
      <c r="AD183" s="244">
        <v>0</v>
      </c>
      <c r="AE183" s="244">
        <v>865</v>
      </c>
      <c r="AF183" s="205">
        <v>0</v>
      </c>
      <c r="AG183" s="244">
        <v>2049</v>
      </c>
      <c r="AH183" s="244">
        <v>202</v>
      </c>
      <c r="AI183" s="244">
        <v>1847</v>
      </c>
      <c r="AJ183" s="205">
        <v>9.8584675451439729E-2</v>
      </c>
      <c r="AK183" s="244">
        <v>4832</v>
      </c>
      <c r="AL183" s="244">
        <v>202</v>
      </c>
      <c r="AM183" s="244">
        <v>4630</v>
      </c>
      <c r="AN183" s="246">
        <v>0.375</v>
      </c>
      <c r="AO183" s="139" t="s">
        <v>1903</v>
      </c>
      <c r="AP183" s="146" t="s">
        <v>1522</v>
      </c>
      <c r="AQ183" s="139" t="s">
        <v>1903</v>
      </c>
      <c r="AR183" s="139" t="s">
        <v>1903</v>
      </c>
    </row>
    <row r="184" spans="1:44" s="139" customFormat="1" ht="12.75" customHeight="1" x14ac:dyDescent="0.2">
      <c r="A184" s="139" t="s">
        <v>5</v>
      </c>
      <c r="B184" s="220" t="s">
        <v>1305</v>
      </c>
      <c r="C184" s="221">
        <v>0.625</v>
      </c>
      <c r="D184" s="222">
        <v>8</v>
      </c>
      <c r="E184" s="223">
        <v>2018</v>
      </c>
      <c r="F184" s="223">
        <v>2014</v>
      </c>
      <c r="G184" s="223" t="s">
        <v>1899</v>
      </c>
      <c r="H184" s="220" t="s">
        <v>1900</v>
      </c>
      <c r="I184" s="220" t="s">
        <v>1901</v>
      </c>
      <c r="J184" s="220" t="s">
        <v>3</v>
      </c>
      <c r="K184" s="247" t="s">
        <v>1305</v>
      </c>
      <c r="L184" s="244">
        <v>32</v>
      </c>
      <c r="M184" s="244">
        <v>0</v>
      </c>
      <c r="N184" s="244">
        <v>0</v>
      </c>
      <c r="O184" s="244">
        <v>0</v>
      </c>
      <c r="P184" s="244">
        <v>32</v>
      </c>
      <c r="Q184" s="205">
        <v>0</v>
      </c>
      <c r="R184" s="245">
        <v>16</v>
      </c>
      <c r="S184" s="245">
        <v>0</v>
      </c>
      <c r="T184" s="244">
        <v>19</v>
      </c>
      <c r="U184" s="244">
        <v>0</v>
      </c>
      <c r="V184" s="244">
        <v>0</v>
      </c>
      <c r="W184" s="244">
        <v>0</v>
      </c>
      <c r="X184" s="244">
        <v>19</v>
      </c>
      <c r="Y184" s="244">
        <v>0</v>
      </c>
      <c r="Z184" s="244">
        <v>19</v>
      </c>
      <c r="AA184" s="205">
        <v>0</v>
      </c>
      <c r="AB184" s="205">
        <v>0</v>
      </c>
      <c r="AC184" s="244">
        <v>21</v>
      </c>
      <c r="AD184" s="244">
        <v>0</v>
      </c>
      <c r="AE184" s="244">
        <v>21</v>
      </c>
      <c r="AF184" s="205">
        <v>0</v>
      </c>
      <c r="AG184" s="244">
        <v>57</v>
      </c>
      <c r="AH184" s="244">
        <v>1</v>
      </c>
      <c r="AI184" s="244">
        <v>56</v>
      </c>
      <c r="AJ184" s="205">
        <v>1.7543859649122806E-2</v>
      </c>
      <c r="AK184" s="244">
        <v>129</v>
      </c>
      <c r="AL184" s="244">
        <v>1</v>
      </c>
      <c r="AM184" s="244">
        <v>128</v>
      </c>
      <c r="AN184" s="246">
        <v>0.5</v>
      </c>
      <c r="AO184" s="139" t="s">
        <v>1903</v>
      </c>
      <c r="AP184" s="146" t="s">
        <v>1522</v>
      </c>
      <c r="AQ184" s="139" t="s">
        <v>1903</v>
      </c>
      <c r="AR184" s="139" t="s">
        <v>1903</v>
      </c>
    </row>
    <row r="185" spans="1:44" s="139" customFormat="1" ht="12.75" customHeight="1" x14ac:dyDescent="0.2">
      <c r="A185" s="139" t="s">
        <v>5</v>
      </c>
      <c r="B185" s="220" t="s">
        <v>1013</v>
      </c>
      <c r="C185" s="221">
        <v>0.625</v>
      </c>
      <c r="D185" s="222">
        <v>8</v>
      </c>
      <c r="E185" s="223">
        <v>2018</v>
      </c>
      <c r="F185" s="223">
        <v>2014</v>
      </c>
      <c r="G185" s="223" t="s">
        <v>1899</v>
      </c>
      <c r="H185" s="220" t="s">
        <v>1900</v>
      </c>
      <c r="I185" s="220" t="s">
        <v>1901</v>
      </c>
      <c r="J185" s="220" t="s">
        <v>3</v>
      </c>
      <c r="K185" s="247" t="s">
        <v>1013</v>
      </c>
      <c r="L185" s="244">
        <v>170</v>
      </c>
      <c r="M185" s="244">
        <v>9</v>
      </c>
      <c r="N185" s="244">
        <v>9</v>
      </c>
      <c r="O185" s="244">
        <v>0</v>
      </c>
      <c r="P185" s="244">
        <v>161</v>
      </c>
      <c r="Q185" s="205">
        <v>5.2941176470588235E-2</v>
      </c>
      <c r="R185" s="245">
        <v>85</v>
      </c>
      <c r="S185" s="245">
        <v>0</v>
      </c>
      <c r="T185" s="244">
        <v>101</v>
      </c>
      <c r="U185" s="244">
        <v>127</v>
      </c>
      <c r="V185" s="244">
        <v>127</v>
      </c>
      <c r="W185" s="244">
        <v>0</v>
      </c>
      <c r="X185" s="244">
        <v>0</v>
      </c>
      <c r="Y185" s="244">
        <v>127</v>
      </c>
      <c r="Z185" s="244">
        <v>0</v>
      </c>
      <c r="AA185" s="205">
        <v>1.2574257425742574</v>
      </c>
      <c r="AB185" s="205">
        <v>1.2574257425742574</v>
      </c>
      <c r="AC185" s="244">
        <v>112</v>
      </c>
      <c r="AD185" s="244">
        <v>42</v>
      </c>
      <c r="AE185" s="244">
        <v>70</v>
      </c>
      <c r="AF185" s="205">
        <v>0.375</v>
      </c>
      <c r="AG185" s="244">
        <v>300</v>
      </c>
      <c r="AH185" s="244">
        <v>643</v>
      </c>
      <c r="AI185" s="244">
        <v>0</v>
      </c>
      <c r="AJ185" s="205">
        <v>2.1433333333333335</v>
      </c>
      <c r="AK185" s="244">
        <v>683</v>
      </c>
      <c r="AL185" s="244">
        <v>821</v>
      </c>
      <c r="AM185" s="244">
        <v>231</v>
      </c>
      <c r="AN185" s="246">
        <v>0.5</v>
      </c>
      <c r="AO185" s="139" t="s">
        <v>1903</v>
      </c>
      <c r="AP185" s="146" t="s">
        <v>1522</v>
      </c>
      <c r="AQ185" s="139" t="s">
        <v>1903</v>
      </c>
      <c r="AR185" s="139" t="s">
        <v>1902</v>
      </c>
    </row>
    <row r="186" spans="1:44" s="139" customFormat="1" ht="12.75" customHeight="1" x14ac:dyDescent="0.2">
      <c r="A186" s="139" t="s">
        <v>7</v>
      </c>
      <c r="B186" s="220" t="s">
        <v>145</v>
      </c>
      <c r="C186" s="221">
        <v>0.5</v>
      </c>
      <c r="D186" s="222">
        <v>8</v>
      </c>
      <c r="E186" s="223">
        <v>2019</v>
      </c>
      <c r="F186" s="223">
        <v>2015</v>
      </c>
      <c r="G186" s="223">
        <v>2022</v>
      </c>
      <c r="H186" s="220" t="s">
        <v>1904</v>
      </c>
      <c r="I186" s="220" t="s">
        <v>1905</v>
      </c>
      <c r="J186" s="220" t="s">
        <v>8</v>
      </c>
      <c r="K186" s="247" t="s">
        <v>145</v>
      </c>
      <c r="L186" s="244">
        <v>851</v>
      </c>
      <c r="M186" s="244">
        <v>40</v>
      </c>
      <c r="N186" s="244">
        <v>40</v>
      </c>
      <c r="O186" s="244">
        <v>0</v>
      </c>
      <c r="P186" s="244">
        <v>811</v>
      </c>
      <c r="Q186" s="205">
        <v>4.700352526439483E-2</v>
      </c>
      <c r="R186" s="245">
        <v>426</v>
      </c>
      <c r="S186" s="245">
        <v>0</v>
      </c>
      <c r="T186" s="244">
        <v>480</v>
      </c>
      <c r="U186" s="244">
        <v>19</v>
      </c>
      <c r="V186" s="244">
        <v>19</v>
      </c>
      <c r="W186" s="244">
        <v>0</v>
      </c>
      <c r="X186" s="244">
        <v>461</v>
      </c>
      <c r="Y186" s="244">
        <v>19</v>
      </c>
      <c r="Z186" s="244">
        <v>461</v>
      </c>
      <c r="AA186" s="205">
        <v>3.9583333333333331E-2</v>
      </c>
      <c r="AB186" s="205">
        <v>3.9583333333333331E-2</v>
      </c>
      <c r="AC186" s="244">
        <v>608</v>
      </c>
      <c r="AD186" s="244">
        <v>0</v>
      </c>
      <c r="AE186" s="244">
        <v>608</v>
      </c>
      <c r="AF186" s="205">
        <v>0</v>
      </c>
      <c r="AG186" s="244">
        <v>1981</v>
      </c>
      <c r="AH186" s="244">
        <v>873</v>
      </c>
      <c r="AI186" s="244">
        <v>1108</v>
      </c>
      <c r="AJ186" s="205">
        <v>0.44068652195860675</v>
      </c>
      <c r="AK186" s="244">
        <v>3920</v>
      </c>
      <c r="AL186" s="244">
        <v>932</v>
      </c>
      <c r="AM186" s="244">
        <v>2988</v>
      </c>
      <c r="AN186" s="246">
        <v>0.5</v>
      </c>
      <c r="AO186" s="139" t="s">
        <v>1903</v>
      </c>
      <c r="AP186" s="146" t="s">
        <v>1522</v>
      </c>
      <c r="AQ186" s="139" t="s">
        <v>1903</v>
      </c>
      <c r="AR186" s="139" t="s">
        <v>1903</v>
      </c>
    </row>
    <row r="187" spans="1:44" s="139" customFormat="1" ht="12.75" customHeight="1" x14ac:dyDescent="0.2">
      <c r="A187" s="139" t="s">
        <v>81</v>
      </c>
      <c r="B187" s="220" t="s">
        <v>146</v>
      </c>
      <c r="C187" s="221">
        <v>0.5</v>
      </c>
      <c r="D187" s="222">
        <v>8</v>
      </c>
      <c r="E187" s="223">
        <v>2019</v>
      </c>
      <c r="F187" s="223">
        <v>2015</v>
      </c>
      <c r="G187" s="223">
        <v>2022</v>
      </c>
      <c r="H187" s="220" t="s">
        <v>1904</v>
      </c>
      <c r="I187" s="220" t="s">
        <v>1905</v>
      </c>
      <c r="J187" s="220" t="s">
        <v>8</v>
      </c>
      <c r="K187" s="247" t="s">
        <v>146</v>
      </c>
      <c r="L187" s="244">
        <v>31</v>
      </c>
      <c r="M187" s="244">
        <v>15</v>
      </c>
      <c r="N187" s="244">
        <v>15</v>
      </c>
      <c r="O187" s="244">
        <v>0</v>
      </c>
      <c r="P187" s="244">
        <v>16</v>
      </c>
      <c r="Q187" s="205">
        <v>0.4838709677419355</v>
      </c>
      <c r="R187" s="245">
        <v>16</v>
      </c>
      <c r="S187" s="245">
        <v>0</v>
      </c>
      <c r="T187" s="244">
        <v>24</v>
      </c>
      <c r="U187" s="244">
        <v>25</v>
      </c>
      <c r="V187" s="244">
        <v>25</v>
      </c>
      <c r="W187" s="244">
        <v>0</v>
      </c>
      <c r="X187" s="244">
        <v>0</v>
      </c>
      <c r="Y187" s="244">
        <v>25</v>
      </c>
      <c r="Z187" s="244">
        <v>0</v>
      </c>
      <c r="AA187" s="205">
        <v>1.0416666666666667</v>
      </c>
      <c r="AB187" s="205">
        <v>1.0416666666666667</v>
      </c>
      <c r="AC187" s="244">
        <v>26</v>
      </c>
      <c r="AD187" s="244">
        <v>56</v>
      </c>
      <c r="AE187" s="244">
        <v>0</v>
      </c>
      <c r="AF187" s="205">
        <v>2.1538461538461537</v>
      </c>
      <c r="AG187" s="244">
        <v>76</v>
      </c>
      <c r="AH187" s="244">
        <v>151</v>
      </c>
      <c r="AI187" s="244">
        <v>0</v>
      </c>
      <c r="AJ187" s="205">
        <v>1.986842105263158</v>
      </c>
      <c r="AK187" s="244">
        <v>157</v>
      </c>
      <c r="AL187" s="244">
        <v>247</v>
      </c>
      <c r="AM187" s="244">
        <v>16</v>
      </c>
      <c r="AN187" s="246">
        <v>0.5</v>
      </c>
      <c r="AO187" s="139" t="s">
        <v>1903</v>
      </c>
      <c r="AP187" s="146" t="s">
        <v>1522</v>
      </c>
      <c r="AQ187" s="139" t="s">
        <v>1903</v>
      </c>
      <c r="AR187" s="139" t="s">
        <v>1902</v>
      </c>
    </row>
    <row r="188" spans="1:44" s="139" customFormat="1" ht="12.75" customHeight="1" x14ac:dyDescent="0.2">
      <c r="A188" s="139" t="s">
        <v>35</v>
      </c>
      <c r="B188" s="220" t="s">
        <v>147</v>
      </c>
      <c r="C188" s="221">
        <v>0.625</v>
      </c>
      <c r="D188" s="222">
        <v>8</v>
      </c>
      <c r="E188" s="223">
        <v>2018</v>
      </c>
      <c r="F188" s="223">
        <v>2014</v>
      </c>
      <c r="G188" s="223" t="s">
        <v>1899</v>
      </c>
      <c r="H188" s="220" t="s">
        <v>1900</v>
      </c>
      <c r="I188" s="220" t="s">
        <v>1901</v>
      </c>
      <c r="J188" s="220" t="s">
        <v>3</v>
      </c>
      <c r="K188" s="247" t="s">
        <v>147</v>
      </c>
      <c r="L188" s="244">
        <v>134</v>
      </c>
      <c r="M188" s="244">
        <v>0</v>
      </c>
      <c r="N188" s="244">
        <v>0</v>
      </c>
      <c r="O188" s="244">
        <v>0</v>
      </c>
      <c r="P188" s="244">
        <v>134</v>
      </c>
      <c r="Q188" s="205">
        <v>0</v>
      </c>
      <c r="R188" s="245">
        <v>67</v>
      </c>
      <c r="S188" s="245">
        <v>0</v>
      </c>
      <c r="T188" s="244">
        <v>96</v>
      </c>
      <c r="U188" s="244">
        <v>49</v>
      </c>
      <c r="V188" s="244">
        <v>41</v>
      </c>
      <c r="W188" s="244">
        <v>8</v>
      </c>
      <c r="X188" s="244">
        <v>47</v>
      </c>
      <c r="Y188" s="244">
        <v>49</v>
      </c>
      <c r="Z188" s="244">
        <v>47</v>
      </c>
      <c r="AA188" s="205">
        <v>0.51041666666666663</v>
      </c>
      <c r="AB188" s="205">
        <v>0.51041666666666663</v>
      </c>
      <c r="AC188" s="244">
        <v>112</v>
      </c>
      <c r="AD188" s="244">
        <v>276</v>
      </c>
      <c r="AE188" s="244">
        <v>0</v>
      </c>
      <c r="AF188" s="205">
        <v>2.4642857142857144</v>
      </c>
      <c r="AG188" s="244">
        <v>262</v>
      </c>
      <c r="AH188" s="244">
        <v>70</v>
      </c>
      <c r="AI188" s="244">
        <v>192</v>
      </c>
      <c r="AJ188" s="205">
        <v>0.26717557251908397</v>
      </c>
      <c r="AK188" s="244">
        <v>604</v>
      </c>
      <c r="AL188" s="244">
        <v>395</v>
      </c>
      <c r="AM188" s="244">
        <v>373</v>
      </c>
      <c r="AN188" s="246">
        <v>0.5</v>
      </c>
      <c r="AO188" s="139" t="s">
        <v>1903</v>
      </c>
      <c r="AP188" s="146" t="s">
        <v>1522</v>
      </c>
      <c r="AQ188" s="139" t="s">
        <v>1903</v>
      </c>
      <c r="AR188" s="139" t="s">
        <v>1903</v>
      </c>
    </row>
    <row r="189" spans="1:44" s="139" customFormat="1" ht="12.75" customHeight="1" x14ac:dyDescent="0.2">
      <c r="A189" s="139" t="s">
        <v>21</v>
      </c>
      <c r="B189" s="220" t="s">
        <v>148</v>
      </c>
      <c r="C189" s="221">
        <v>0.5</v>
      </c>
      <c r="D189" s="222">
        <v>8</v>
      </c>
      <c r="E189" s="223">
        <v>2019</v>
      </c>
      <c r="F189" s="223">
        <v>2015</v>
      </c>
      <c r="G189" s="223">
        <v>2022</v>
      </c>
      <c r="H189" s="220" t="s">
        <v>1904</v>
      </c>
      <c r="I189" s="220" t="s">
        <v>1905</v>
      </c>
      <c r="J189" s="220" t="s">
        <v>8</v>
      </c>
      <c r="K189" s="247" t="s">
        <v>148</v>
      </c>
      <c r="L189" s="244">
        <v>220</v>
      </c>
      <c r="M189" s="244">
        <v>0</v>
      </c>
      <c r="N189" s="244">
        <v>0</v>
      </c>
      <c r="O189" s="244">
        <v>0</v>
      </c>
      <c r="P189" s="244">
        <v>220</v>
      </c>
      <c r="Q189" s="205">
        <v>0</v>
      </c>
      <c r="R189" s="245">
        <v>110</v>
      </c>
      <c r="S189" s="245">
        <v>0</v>
      </c>
      <c r="T189" s="244">
        <v>118</v>
      </c>
      <c r="U189" s="244">
        <v>1</v>
      </c>
      <c r="V189" s="244">
        <v>0</v>
      </c>
      <c r="W189" s="244">
        <v>1</v>
      </c>
      <c r="X189" s="244">
        <v>117</v>
      </c>
      <c r="Y189" s="244">
        <v>1</v>
      </c>
      <c r="Z189" s="244">
        <v>117</v>
      </c>
      <c r="AA189" s="205">
        <v>8.4745762711864406E-3</v>
      </c>
      <c r="AB189" s="205">
        <v>8.4745762711864406E-3</v>
      </c>
      <c r="AC189" s="244">
        <v>100</v>
      </c>
      <c r="AD189" s="244">
        <v>0</v>
      </c>
      <c r="AE189" s="244">
        <v>100</v>
      </c>
      <c r="AF189" s="205">
        <v>0</v>
      </c>
      <c r="AG189" s="244">
        <v>244</v>
      </c>
      <c r="AH189" s="244">
        <v>488</v>
      </c>
      <c r="AI189" s="244">
        <v>0</v>
      </c>
      <c r="AJ189" s="205">
        <v>2</v>
      </c>
      <c r="AK189" s="244">
        <v>682</v>
      </c>
      <c r="AL189" s="244">
        <v>489</v>
      </c>
      <c r="AM189" s="244">
        <v>437</v>
      </c>
      <c r="AN189" s="246">
        <v>0.5</v>
      </c>
      <c r="AO189" s="139" t="s">
        <v>1903</v>
      </c>
      <c r="AP189" s="146" t="s">
        <v>1522</v>
      </c>
      <c r="AQ189" s="139" t="s">
        <v>1903</v>
      </c>
      <c r="AR189" s="139" t="s">
        <v>1902</v>
      </c>
    </row>
    <row r="190" spans="1:44" s="139" customFormat="1" ht="12.75" customHeight="1" x14ac:dyDescent="0.2">
      <c r="A190" s="139" t="s">
        <v>5</v>
      </c>
      <c r="B190" s="220" t="s">
        <v>1310</v>
      </c>
      <c r="C190" s="221">
        <v>0.625</v>
      </c>
      <c r="D190" s="222">
        <v>8</v>
      </c>
      <c r="E190" s="223">
        <v>2018</v>
      </c>
      <c r="F190" s="223">
        <v>2014</v>
      </c>
      <c r="G190" s="223" t="s">
        <v>1899</v>
      </c>
      <c r="H190" s="220" t="s">
        <v>1900</v>
      </c>
      <c r="I190" s="220" t="s">
        <v>1901</v>
      </c>
      <c r="J190" s="220" t="s">
        <v>3</v>
      </c>
      <c r="K190" s="247" t="s">
        <v>1310</v>
      </c>
      <c r="L190" s="244">
        <v>1</v>
      </c>
      <c r="M190" s="244">
        <v>0</v>
      </c>
      <c r="N190" s="244">
        <v>0</v>
      </c>
      <c r="O190" s="244">
        <v>0</v>
      </c>
      <c r="P190" s="244">
        <v>1</v>
      </c>
      <c r="Q190" s="205">
        <v>0</v>
      </c>
      <c r="R190" s="245">
        <v>1</v>
      </c>
      <c r="S190" s="245">
        <v>0</v>
      </c>
      <c r="T190" s="244">
        <v>1</v>
      </c>
      <c r="U190" s="244">
        <v>0</v>
      </c>
      <c r="V190" s="244">
        <v>0</v>
      </c>
      <c r="W190" s="244">
        <v>0</v>
      </c>
      <c r="X190" s="244">
        <v>1</v>
      </c>
      <c r="Y190" s="244">
        <v>0</v>
      </c>
      <c r="Z190" s="244">
        <v>1</v>
      </c>
      <c r="AA190" s="205">
        <v>0</v>
      </c>
      <c r="AB190" s="205">
        <v>0</v>
      </c>
      <c r="AC190" s="244">
        <v>0</v>
      </c>
      <c r="AD190" s="244">
        <v>1</v>
      </c>
      <c r="AE190" s="244">
        <v>0</v>
      </c>
      <c r="AF190" s="205" t="s">
        <v>1917</v>
      </c>
      <c r="AG190" s="244">
        <v>0</v>
      </c>
      <c r="AH190" s="244">
        <v>10</v>
      </c>
      <c r="AI190" s="244">
        <v>0</v>
      </c>
      <c r="AJ190" s="205" t="s">
        <v>1917</v>
      </c>
      <c r="AK190" s="244">
        <v>2</v>
      </c>
      <c r="AL190" s="244">
        <v>11</v>
      </c>
      <c r="AM190" s="244">
        <v>2</v>
      </c>
      <c r="AN190" s="246">
        <v>0.5</v>
      </c>
      <c r="AO190" s="139" t="s">
        <v>1903</v>
      </c>
      <c r="AP190" s="146" t="s">
        <v>1522</v>
      </c>
      <c r="AQ190" s="139" t="s">
        <v>1903</v>
      </c>
      <c r="AR190" s="139" t="s">
        <v>1902</v>
      </c>
    </row>
    <row r="191" spans="1:44" s="139" customFormat="1" ht="12.75" customHeight="1" x14ac:dyDescent="0.2">
      <c r="A191" s="139" t="s">
        <v>2</v>
      </c>
      <c r="B191" s="220" t="s">
        <v>149</v>
      </c>
      <c r="C191" s="221">
        <v>0.625</v>
      </c>
      <c r="D191" s="222">
        <v>8</v>
      </c>
      <c r="E191" s="223">
        <v>2018</v>
      </c>
      <c r="F191" s="223">
        <v>2014</v>
      </c>
      <c r="G191" s="223" t="s">
        <v>1899</v>
      </c>
      <c r="H191" s="220" t="s">
        <v>1900</v>
      </c>
      <c r="I191" s="220" t="s">
        <v>1901</v>
      </c>
      <c r="J191" s="220" t="s">
        <v>3</v>
      </c>
      <c r="K191" s="247" t="s">
        <v>149</v>
      </c>
      <c r="L191" s="244">
        <v>398</v>
      </c>
      <c r="M191" s="244">
        <v>0</v>
      </c>
      <c r="N191" s="244">
        <v>0</v>
      </c>
      <c r="O191" s="244">
        <v>0</v>
      </c>
      <c r="P191" s="244">
        <v>398</v>
      </c>
      <c r="Q191" s="205">
        <v>0</v>
      </c>
      <c r="R191" s="245">
        <v>199</v>
      </c>
      <c r="S191" s="245">
        <v>0</v>
      </c>
      <c r="T191" s="244">
        <v>274</v>
      </c>
      <c r="U191" s="244">
        <v>20</v>
      </c>
      <c r="V191" s="244">
        <v>20</v>
      </c>
      <c r="W191" s="244">
        <v>0</v>
      </c>
      <c r="X191" s="244">
        <v>254</v>
      </c>
      <c r="Y191" s="244">
        <v>20</v>
      </c>
      <c r="Z191" s="244">
        <v>254</v>
      </c>
      <c r="AA191" s="205">
        <v>7.2992700729927001E-2</v>
      </c>
      <c r="AB191" s="205">
        <v>7.2992700729927001E-2</v>
      </c>
      <c r="AC191" s="244">
        <v>314</v>
      </c>
      <c r="AD191" s="244">
        <v>157</v>
      </c>
      <c r="AE191" s="244">
        <v>157</v>
      </c>
      <c r="AF191" s="205">
        <v>0.5</v>
      </c>
      <c r="AG191" s="244">
        <v>729</v>
      </c>
      <c r="AH191" s="244">
        <v>500</v>
      </c>
      <c r="AI191" s="244">
        <v>229</v>
      </c>
      <c r="AJ191" s="205">
        <v>0.68587105624142664</v>
      </c>
      <c r="AK191" s="244">
        <v>1715</v>
      </c>
      <c r="AL191" s="244">
        <v>677</v>
      </c>
      <c r="AM191" s="244">
        <v>1038</v>
      </c>
      <c r="AN191" s="246">
        <v>0.5</v>
      </c>
      <c r="AO191" s="139" t="s">
        <v>1903</v>
      </c>
      <c r="AP191" s="146" t="s">
        <v>1891</v>
      </c>
      <c r="AQ191" s="139" t="s">
        <v>1903</v>
      </c>
      <c r="AR191" s="139" t="s">
        <v>1902</v>
      </c>
    </row>
    <row r="192" spans="1:44" s="139" customFormat="1" ht="12.75" customHeight="1" x14ac:dyDescent="0.2">
      <c r="A192" s="139" t="s">
        <v>5</v>
      </c>
      <c r="B192" s="220" t="s">
        <v>1311</v>
      </c>
      <c r="C192" s="221">
        <v>0.625</v>
      </c>
      <c r="D192" s="222">
        <v>8</v>
      </c>
      <c r="E192" s="223">
        <v>2018</v>
      </c>
      <c r="F192" s="223">
        <v>2014</v>
      </c>
      <c r="G192" s="223" t="s">
        <v>1899</v>
      </c>
      <c r="H192" s="220" t="s">
        <v>1900</v>
      </c>
      <c r="I192" s="220" t="s">
        <v>1901</v>
      </c>
      <c r="J192" s="220" t="s">
        <v>3</v>
      </c>
      <c r="K192" s="247" t="s">
        <v>1311</v>
      </c>
      <c r="L192" s="244">
        <v>5</v>
      </c>
      <c r="M192" s="244">
        <v>0</v>
      </c>
      <c r="N192" s="244">
        <v>0</v>
      </c>
      <c r="O192" s="244">
        <v>0</v>
      </c>
      <c r="P192" s="244">
        <v>5</v>
      </c>
      <c r="Q192" s="205">
        <v>0</v>
      </c>
      <c r="R192" s="245">
        <v>3</v>
      </c>
      <c r="S192" s="245">
        <v>0</v>
      </c>
      <c r="T192" s="244">
        <v>3</v>
      </c>
      <c r="U192" s="244">
        <v>0</v>
      </c>
      <c r="V192" s="244">
        <v>0</v>
      </c>
      <c r="W192" s="244">
        <v>0</v>
      </c>
      <c r="X192" s="244">
        <v>3</v>
      </c>
      <c r="Y192" s="244">
        <v>0</v>
      </c>
      <c r="Z192" s="244">
        <v>3</v>
      </c>
      <c r="AA192" s="205">
        <v>0</v>
      </c>
      <c r="AB192" s="205">
        <v>0</v>
      </c>
      <c r="AC192" s="244">
        <v>3</v>
      </c>
      <c r="AD192" s="244">
        <v>0</v>
      </c>
      <c r="AE192" s="244">
        <v>3</v>
      </c>
      <c r="AF192" s="205">
        <v>0</v>
      </c>
      <c r="AG192" s="244">
        <v>7</v>
      </c>
      <c r="AH192" s="244">
        <v>0</v>
      </c>
      <c r="AI192" s="244">
        <v>7</v>
      </c>
      <c r="AJ192" s="205">
        <v>0</v>
      </c>
      <c r="AK192" s="244">
        <v>18</v>
      </c>
      <c r="AL192" s="244">
        <v>0</v>
      </c>
      <c r="AM192" s="244">
        <v>18</v>
      </c>
      <c r="AN192" s="246">
        <v>0.5</v>
      </c>
      <c r="AO192" s="139" t="s">
        <v>1903</v>
      </c>
      <c r="AP192" s="146" t="s">
        <v>1522</v>
      </c>
      <c r="AQ192" s="139" t="s">
        <v>1903</v>
      </c>
      <c r="AR192" s="139" t="s">
        <v>1903</v>
      </c>
    </row>
    <row r="193" spans="1:44" s="139" customFormat="1" ht="12.75" customHeight="1" x14ac:dyDescent="0.2">
      <c r="A193" s="139" t="s">
        <v>2</v>
      </c>
      <c r="B193" s="220" t="s">
        <v>150</v>
      </c>
      <c r="C193" s="221">
        <v>0.625</v>
      </c>
      <c r="D193" s="222">
        <v>8</v>
      </c>
      <c r="E193" s="223">
        <v>2018</v>
      </c>
      <c r="F193" s="223">
        <v>2014</v>
      </c>
      <c r="G193" s="223" t="s">
        <v>1899</v>
      </c>
      <c r="H193" s="220" t="s">
        <v>1900</v>
      </c>
      <c r="I193" s="220" t="s">
        <v>1901</v>
      </c>
      <c r="J193" s="220" t="s">
        <v>3</v>
      </c>
      <c r="K193" s="247" t="s">
        <v>150</v>
      </c>
      <c r="L193" s="244">
        <v>349</v>
      </c>
      <c r="M193" s="244">
        <v>0</v>
      </c>
      <c r="N193" s="244">
        <v>0</v>
      </c>
      <c r="O193" s="244">
        <v>0</v>
      </c>
      <c r="P193" s="244">
        <v>349</v>
      </c>
      <c r="Q193" s="205">
        <v>0</v>
      </c>
      <c r="R193" s="245">
        <v>175</v>
      </c>
      <c r="S193" s="245">
        <v>0</v>
      </c>
      <c r="T193" s="244">
        <v>246</v>
      </c>
      <c r="U193" s="244">
        <v>0</v>
      </c>
      <c r="V193" s="244">
        <v>0</v>
      </c>
      <c r="W193" s="244">
        <v>0</v>
      </c>
      <c r="X193" s="244">
        <v>246</v>
      </c>
      <c r="Y193" s="244">
        <v>0</v>
      </c>
      <c r="Z193" s="244">
        <v>246</v>
      </c>
      <c r="AA193" s="205">
        <v>0</v>
      </c>
      <c r="AB193" s="205">
        <v>0</v>
      </c>
      <c r="AC193" s="244">
        <v>280</v>
      </c>
      <c r="AD193" s="244">
        <v>16</v>
      </c>
      <c r="AE193" s="244">
        <v>264</v>
      </c>
      <c r="AF193" s="205">
        <v>5.7142857142857141E-2</v>
      </c>
      <c r="AG193" s="244">
        <v>625</v>
      </c>
      <c r="AH193" s="244">
        <v>114</v>
      </c>
      <c r="AI193" s="244">
        <v>511</v>
      </c>
      <c r="AJ193" s="205">
        <v>0.18240000000000001</v>
      </c>
      <c r="AK193" s="244">
        <v>1500</v>
      </c>
      <c r="AL193" s="244">
        <v>130</v>
      </c>
      <c r="AM193" s="244">
        <v>1370</v>
      </c>
      <c r="AN193" s="246">
        <v>0.5</v>
      </c>
      <c r="AO193" s="139" t="s">
        <v>1903</v>
      </c>
      <c r="AP193" s="146" t="s">
        <v>1522</v>
      </c>
      <c r="AQ193" s="139" t="s">
        <v>1903</v>
      </c>
      <c r="AR193" s="139" t="s">
        <v>1903</v>
      </c>
    </row>
    <row r="194" spans="1:44" s="139" customFormat="1" ht="12.75" customHeight="1" x14ac:dyDescent="0.2">
      <c r="A194" s="139" t="s">
        <v>29</v>
      </c>
      <c r="B194" s="220" t="s">
        <v>1006</v>
      </c>
      <c r="C194" s="221">
        <v>0.5</v>
      </c>
      <c r="D194" s="222">
        <v>8</v>
      </c>
      <c r="E194" s="223">
        <v>2019</v>
      </c>
      <c r="F194" s="223">
        <v>2015</v>
      </c>
      <c r="G194" s="223">
        <v>2022</v>
      </c>
      <c r="H194" s="220" t="s">
        <v>1904</v>
      </c>
      <c r="I194" s="220" t="s">
        <v>1905</v>
      </c>
      <c r="J194" s="220" t="s">
        <v>8</v>
      </c>
      <c r="K194" s="247" t="s">
        <v>1006</v>
      </c>
      <c r="L194" s="244">
        <v>32</v>
      </c>
      <c r="M194" s="244">
        <v>34</v>
      </c>
      <c r="N194" s="244">
        <v>0</v>
      </c>
      <c r="O194" s="244">
        <v>34</v>
      </c>
      <c r="P194" s="244">
        <v>0</v>
      </c>
      <c r="Q194" s="205">
        <v>1.0625</v>
      </c>
      <c r="R194" s="245">
        <v>16</v>
      </c>
      <c r="S194" s="245">
        <v>18</v>
      </c>
      <c r="T194" s="244">
        <v>17</v>
      </c>
      <c r="U194" s="244">
        <v>17</v>
      </c>
      <c r="V194" s="244">
        <v>0</v>
      </c>
      <c r="W194" s="244">
        <v>17</v>
      </c>
      <c r="X194" s="244">
        <v>0</v>
      </c>
      <c r="Y194" s="244">
        <v>35</v>
      </c>
      <c r="Z194" s="244">
        <v>0</v>
      </c>
      <c r="AA194" s="205">
        <v>1</v>
      </c>
      <c r="AB194" s="205">
        <v>2.0588235294117645</v>
      </c>
      <c r="AC194" s="244">
        <v>21</v>
      </c>
      <c r="AD194" s="244">
        <v>19</v>
      </c>
      <c r="AE194" s="244">
        <v>2</v>
      </c>
      <c r="AF194" s="205">
        <v>0.90476190476190477</v>
      </c>
      <c r="AG194" s="244">
        <v>21</v>
      </c>
      <c r="AH194" s="244">
        <v>13</v>
      </c>
      <c r="AI194" s="244">
        <v>8</v>
      </c>
      <c r="AJ194" s="205">
        <v>0.61904761904761907</v>
      </c>
      <c r="AK194" s="244">
        <v>91</v>
      </c>
      <c r="AL194" s="244">
        <v>83</v>
      </c>
      <c r="AM194" s="244">
        <v>10</v>
      </c>
      <c r="AN194" s="246">
        <v>0.5</v>
      </c>
      <c r="AO194" s="139" t="s">
        <v>1902</v>
      </c>
      <c r="AP194" s="146" t="s">
        <v>1522</v>
      </c>
      <c r="AQ194" s="139" t="s">
        <v>1902</v>
      </c>
      <c r="AR194" s="139" t="s">
        <v>1903</v>
      </c>
    </row>
    <row r="195" spans="1:44" s="139" customFormat="1" ht="12.75" customHeight="1" x14ac:dyDescent="0.2">
      <c r="A195" s="139" t="s">
        <v>152</v>
      </c>
      <c r="B195" s="220" t="s">
        <v>151</v>
      </c>
      <c r="C195" s="221">
        <v>0.375</v>
      </c>
      <c r="D195" s="222">
        <v>8</v>
      </c>
      <c r="E195" s="223">
        <v>2020</v>
      </c>
      <c r="F195" s="223">
        <v>2016</v>
      </c>
      <c r="G195" s="223" t="s">
        <v>1908</v>
      </c>
      <c r="H195" s="220" t="s">
        <v>1909</v>
      </c>
      <c r="I195" s="220" t="s">
        <v>1910</v>
      </c>
      <c r="J195" s="220" t="s">
        <v>26</v>
      </c>
      <c r="K195" s="247" t="s">
        <v>151</v>
      </c>
      <c r="L195" s="244">
        <v>312</v>
      </c>
      <c r="M195" s="244">
        <v>0</v>
      </c>
      <c r="N195" s="244">
        <v>0</v>
      </c>
      <c r="O195" s="244">
        <v>0</v>
      </c>
      <c r="P195" s="244">
        <v>312</v>
      </c>
      <c r="Q195" s="205">
        <v>0</v>
      </c>
      <c r="R195" s="245">
        <v>117</v>
      </c>
      <c r="S195" s="245">
        <v>0</v>
      </c>
      <c r="T195" s="244">
        <v>189</v>
      </c>
      <c r="U195" s="244">
        <v>0</v>
      </c>
      <c r="V195" s="244">
        <v>0</v>
      </c>
      <c r="W195" s="244">
        <v>0</v>
      </c>
      <c r="X195" s="244">
        <v>189</v>
      </c>
      <c r="Y195" s="244">
        <v>0</v>
      </c>
      <c r="Z195" s="244">
        <v>189</v>
      </c>
      <c r="AA195" s="205">
        <v>0</v>
      </c>
      <c r="AB195" s="205">
        <v>0</v>
      </c>
      <c r="AC195" s="244">
        <v>258</v>
      </c>
      <c r="AD195" s="244">
        <v>104</v>
      </c>
      <c r="AE195" s="244">
        <v>154</v>
      </c>
      <c r="AF195" s="205">
        <v>0.40310077519379844</v>
      </c>
      <c r="AG195" s="244">
        <v>557</v>
      </c>
      <c r="AH195" s="244">
        <v>461</v>
      </c>
      <c r="AI195" s="244">
        <v>96</v>
      </c>
      <c r="AJ195" s="205">
        <v>0.82764811490125678</v>
      </c>
      <c r="AK195" s="244">
        <v>1316</v>
      </c>
      <c r="AL195" s="244">
        <v>565</v>
      </c>
      <c r="AM195" s="244">
        <v>751</v>
      </c>
      <c r="AN195" s="246">
        <v>0.375</v>
      </c>
      <c r="AO195" s="139" t="s">
        <v>1903</v>
      </c>
      <c r="AP195" s="146" t="s">
        <v>1522</v>
      </c>
      <c r="AQ195" s="139" t="s">
        <v>1903</v>
      </c>
      <c r="AR195" s="139" t="s">
        <v>1902</v>
      </c>
    </row>
    <row r="196" spans="1:44" s="139" customFormat="1" ht="12.75" customHeight="1" x14ac:dyDescent="0.2">
      <c r="A196" s="139" t="s">
        <v>50</v>
      </c>
      <c r="B196" s="220" t="s">
        <v>1051</v>
      </c>
      <c r="C196" s="221">
        <v>0.625</v>
      </c>
      <c r="D196" s="222">
        <v>8</v>
      </c>
      <c r="E196" s="223">
        <v>2018</v>
      </c>
      <c r="F196" s="223">
        <v>2014</v>
      </c>
      <c r="G196" s="223" t="s">
        <v>1899</v>
      </c>
      <c r="H196" s="220" t="s">
        <v>1900</v>
      </c>
      <c r="I196" s="220" t="s">
        <v>1901</v>
      </c>
      <c r="J196" s="220" t="s">
        <v>3</v>
      </c>
      <c r="K196" s="247" t="s">
        <v>1051</v>
      </c>
      <c r="L196" s="244">
        <v>54</v>
      </c>
      <c r="M196" s="244">
        <v>0</v>
      </c>
      <c r="N196" s="244">
        <v>0</v>
      </c>
      <c r="O196" s="244">
        <v>0</v>
      </c>
      <c r="P196" s="244">
        <v>54</v>
      </c>
      <c r="Q196" s="205">
        <v>0</v>
      </c>
      <c r="R196" s="245">
        <v>27</v>
      </c>
      <c r="S196" s="245">
        <v>0</v>
      </c>
      <c r="T196" s="244">
        <v>31</v>
      </c>
      <c r="U196" s="244">
        <v>1</v>
      </c>
      <c r="V196" s="244">
        <v>0</v>
      </c>
      <c r="W196" s="244">
        <v>1</v>
      </c>
      <c r="X196" s="244">
        <v>30</v>
      </c>
      <c r="Y196" s="244">
        <v>1</v>
      </c>
      <c r="Z196" s="244">
        <v>30</v>
      </c>
      <c r="AA196" s="205">
        <v>3.2258064516129031E-2</v>
      </c>
      <c r="AB196" s="205">
        <v>3.2258064516129031E-2</v>
      </c>
      <c r="AC196" s="244">
        <v>32</v>
      </c>
      <c r="AD196" s="244">
        <v>1</v>
      </c>
      <c r="AE196" s="244">
        <v>31</v>
      </c>
      <c r="AF196" s="205">
        <v>3.125E-2</v>
      </c>
      <c r="AG196" s="244">
        <v>92</v>
      </c>
      <c r="AH196" s="244">
        <v>1</v>
      </c>
      <c r="AI196" s="244">
        <v>91</v>
      </c>
      <c r="AJ196" s="205">
        <v>1.0869565217391304E-2</v>
      </c>
      <c r="AK196" s="244">
        <v>209</v>
      </c>
      <c r="AL196" s="244">
        <v>3</v>
      </c>
      <c r="AM196" s="244">
        <v>206</v>
      </c>
      <c r="AN196" s="246">
        <v>0.5</v>
      </c>
      <c r="AO196" s="139" t="s">
        <v>1903</v>
      </c>
      <c r="AP196" s="146" t="s">
        <v>1891</v>
      </c>
      <c r="AQ196" s="139" t="s">
        <v>1903</v>
      </c>
      <c r="AR196" s="139" t="s">
        <v>1903</v>
      </c>
    </row>
    <row r="197" spans="1:44" s="139" customFormat="1" ht="12.75" customHeight="1" x14ac:dyDescent="0.2">
      <c r="A197" s="139" t="s">
        <v>72</v>
      </c>
      <c r="B197" s="220" t="s">
        <v>153</v>
      </c>
      <c r="C197" s="221">
        <v>0.375</v>
      </c>
      <c r="D197" s="222">
        <v>8</v>
      </c>
      <c r="E197" s="223">
        <v>2020</v>
      </c>
      <c r="F197" s="223">
        <v>2016</v>
      </c>
      <c r="G197" s="223" t="s">
        <v>1908</v>
      </c>
      <c r="H197" s="220" t="s">
        <v>1909</v>
      </c>
      <c r="I197" s="220" t="s">
        <v>1910</v>
      </c>
      <c r="J197" s="220" t="s">
        <v>26</v>
      </c>
      <c r="K197" s="247" t="s">
        <v>153</v>
      </c>
      <c r="L197" s="244">
        <v>53</v>
      </c>
      <c r="M197" s="244">
        <v>0</v>
      </c>
      <c r="N197" s="244">
        <v>0</v>
      </c>
      <c r="O197" s="244">
        <v>0</v>
      </c>
      <c r="P197" s="244">
        <v>53</v>
      </c>
      <c r="Q197" s="205">
        <v>0</v>
      </c>
      <c r="R197" s="245">
        <v>20</v>
      </c>
      <c r="S197" s="245">
        <v>0</v>
      </c>
      <c r="T197" s="244">
        <v>34</v>
      </c>
      <c r="U197" s="244">
        <v>0</v>
      </c>
      <c r="V197" s="244">
        <v>0</v>
      </c>
      <c r="W197" s="244">
        <v>0</v>
      </c>
      <c r="X197" s="244">
        <v>34</v>
      </c>
      <c r="Y197" s="244">
        <v>0</v>
      </c>
      <c r="Z197" s="244">
        <v>34</v>
      </c>
      <c r="AA197" s="205">
        <v>0</v>
      </c>
      <c r="AB197" s="205">
        <v>0</v>
      </c>
      <c r="AC197" s="244">
        <v>38</v>
      </c>
      <c r="AD197" s="244">
        <v>0</v>
      </c>
      <c r="AE197" s="244">
        <v>38</v>
      </c>
      <c r="AF197" s="205">
        <v>0</v>
      </c>
      <c r="AG197" s="244">
        <v>93</v>
      </c>
      <c r="AH197" s="244">
        <v>71</v>
      </c>
      <c r="AI197" s="244">
        <v>22</v>
      </c>
      <c r="AJ197" s="205">
        <v>0.76344086021505375</v>
      </c>
      <c r="AK197" s="244">
        <v>218</v>
      </c>
      <c r="AL197" s="244">
        <v>71</v>
      </c>
      <c r="AM197" s="244">
        <v>147</v>
      </c>
      <c r="AN197" s="246">
        <v>0.375</v>
      </c>
      <c r="AO197" s="139" t="s">
        <v>1903</v>
      </c>
      <c r="AP197" s="146" t="s">
        <v>1522</v>
      </c>
      <c r="AQ197" s="139" t="s">
        <v>1903</v>
      </c>
      <c r="AR197" s="139" t="s">
        <v>1902</v>
      </c>
    </row>
    <row r="198" spans="1:44" s="139" customFormat="1" ht="12.75" customHeight="1" x14ac:dyDescent="0.2">
      <c r="A198" s="139" t="s">
        <v>23</v>
      </c>
      <c r="B198" s="220" t="s">
        <v>154</v>
      </c>
      <c r="C198" s="221">
        <v>1</v>
      </c>
      <c r="D198" s="222">
        <v>5</v>
      </c>
      <c r="E198" s="223">
        <v>2017</v>
      </c>
      <c r="F198" s="223">
        <v>2014</v>
      </c>
      <c r="G198" s="223">
        <v>2018</v>
      </c>
      <c r="H198" s="220" t="s">
        <v>1906</v>
      </c>
      <c r="I198" s="220" t="s">
        <v>1907</v>
      </c>
      <c r="J198" s="220" t="s">
        <v>13</v>
      </c>
      <c r="K198" s="247" t="s">
        <v>154</v>
      </c>
      <c r="L198" s="244">
        <v>212</v>
      </c>
      <c r="M198" s="244">
        <v>33</v>
      </c>
      <c r="N198" s="244">
        <v>0</v>
      </c>
      <c r="O198" s="244">
        <v>33</v>
      </c>
      <c r="P198" s="244">
        <v>179</v>
      </c>
      <c r="Q198" s="205">
        <v>0.15566037735849056</v>
      </c>
      <c r="R198" s="245">
        <v>212</v>
      </c>
      <c r="S198" s="245">
        <v>0</v>
      </c>
      <c r="T198" s="244">
        <v>135</v>
      </c>
      <c r="U198" s="244">
        <v>44</v>
      </c>
      <c r="V198" s="244">
        <v>0</v>
      </c>
      <c r="W198" s="244">
        <v>44</v>
      </c>
      <c r="X198" s="244">
        <v>91</v>
      </c>
      <c r="Y198" s="244">
        <v>44</v>
      </c>
      <c r="Z198" s="244">
        <v>91</v>
      </c>
      <c r="AA198" s="205">
        <v>0.32592592592592595</v>
      </c>
      <c r="AB198" s="205">
        <v>0.32592592592592595</v>
      </c>
      <c r="AC198" s="244">
        <v>146</v>
      </c>
      <c r="AD198" s="244">
        <v>226</v>
      </c>
      <c r="AE198" s="244">
        <v>0</v>
      </c>
      <c r="AF198" s="205">
        <v>1.547945205479452</v>
      </c>
      <c r="AG198" s="244">
        <v>366</v>
      </c>
      <c r="AH198" s="244">
        <v>201</v>
      </c>
      <c r="AI198" s="244">
        <v>165</v>
      </c>
      <c r="AJ198" s="205">
        <v>0.54918032786885251</v>
      </c>
      <c r="AK198" s="244">
        <v>859</v>
      </c>
      <c r="AL198" s="244">
        <v>504</v>
      </c>
      <c r="AM198" s="244">
        <v>435</v>
      </c>
      <c r="AN198" s="246">
        <v>1</v>
      </c>
      <c r="AO198" s="139" t="s">
        <v>1903</v>
      </c>
      <c r="AP198" s="146" t="s">
        <v>1522</v>
      </c>
      <c r="AQ198" s="139" t="s">
        <v>1903</v>
      </c>
      <c r="AR198" s="139" t="s">
        <v>1903</v>
      </c>
    </row>
    <row r="199" spans="1:44" s="139" customFormat="1" ht="12.75" customHeight="1" x14ac:dyDescent="0.2">
      <c r="A199" s="139" t="s">
        <v>12</v>
      </c>
      <c r="B199" s="220" t="s">
        <v>1863</v>
      </c>
      <c r="C199" s="221">
        <v>0.625</v>
      </c>
      <c r="D199" s="222">
        <v>8</v>
      </c>
      <c r="E199" s="223">
        <v>2018</v>
      </c>
      <c r="F199" s="223">
        <v>2014</v>
      </c>
      <c r="G199" s="223" t="s">
        <v>1899</v>
      </c>
      <c r="H199" s="220" t="s">
        <v>1900</v>
      </c>
      <c r="I199" s="220" t="s">
        <v>1901</v>
      </c>
      <c r="J199" s="220" t="s">
        <v>3</v>
      </c>
      <c r="K199" s="247" t="s">
        <v>1863</v>
      </c>
      <c r="L199" s="244">
        <v>313</v>
      </c>
      <c r="M199" s="244">
        <v>0</v>
      </c>
      <c r="N199" s="244">
        <v>0</v>
      </c>
      <c r="O199" s="244">
        <v>0</v>
      </c>
      <c r="P199" s="244">
        <v>313</v>
      </c>
      <c r="Q199" s="205">
        <v>0</v>
      </c>
      <c r="R199" s="245">
        <v>157</v>
      </c>
      <c r="S199" s="245">
        <v>0</v>
      </c>
      <c r="T199" s="244">
        <v>220</v>
      </c>
      <c r="U199" s="244">
        <v>0</v>
      </c>
      <c r="V199" s="244">
        <v>0</v>
      </c>
      <c r="W199" s="244">
        <v>0</v>
      </c>
      <c r="X199" s="244">
        <v>220</v>
      </c>
      <c r="Y199" s="244">
        <v>0</v>
      </c>
      <c r="Z199" s="244">
        <v>220</v>
      </c>
      <c r="AA199" s="205">
        <v>0</v>
      </c>
      <c r="AB199" s="205">
        <v>0</v>
      </c>
      <c r="AC199" s="244">
        <v>248</v>
      </c>
      <c r="AD199" s="244">
        <v>0</v>
      </c>
      <c r="AE199" s="244">
        <v>248</v>
      </c>
      <c r="AF199" s="205">
        <v>0</v>
      </c>
      <c r="AG199" s="244">
        <v>572</v>
      </c>
      <c r="AH199" s="244">
        <v>0</v>
      </c>
      <c r="AI199" s="244">
        <v>572</v>
      </c>
      <c r="AJ199" s="205">
        <v>0</v>
      </c>
      <c r="AK199" s="244">
        <v>1353</v>
      </c>
      <c r="AL199" s="244">
        <v>0</v>
      </c>
      <c r="AM199" s="244">
        <v>1353</v>
      </c>
      <c r="AN199" s="246">
        <v>0.5</v>
      </c>
      <c r="AO199" s="139" t="s">
        <v>1903</v>
      </c>
      <c r="AP199" s="146" t="s">
        <v>1891</v>
      </c>
      <c r="AQ199" s="139" t="s">
        <v>1903</v>
      </c>
      <c r="AR199" s="139" t="s">
        <v>1903</v>
      </c>
    </row>
    <row r="200" spans="1:44" s="139" customFormat="1" ht="12.75" customHeight="1" x14ac:dyDescent="0.2">
      <c r="A200" s="139" t="s">
        <v>5</v>
      </c>
      <c r="B200" s="220" t="s">
        <v>1864</v>
      </c>
      <c r="C200" s="221">
        <v>0.625</v>
      </c>
      <c r="D200" s="222">
        <v>8</v>
      </c>
      <c r="E200" s="223">
        <v>2018</v>
      </c>
      <c r="F200" s="223">
        <v>2014</v>
      </c>
      <c r="G200" s="223" t="s">
        <v>1899</v>
      </c>
      <c r="H200" s="220" t="s">
        <v>1900</v>
      </c>
      <c r="I200" s="220" t="s">
        <v>1901</v>
      </c>
      <c r="J200" s="220" t="s">
        <v>3</v>
      </c>
      <c r="K200" s="247" t="s">
        <v>1864</v>
      </c>
      <c r="L200" s="244">
        <v>216</v>
      </c>
      <c r="M200" s="244">
        <v>0</v>
      </c>
      <c r="N200" s="244">
        <v>0</v>
      </c>
      <c r="O200" s="244">
        <v>0</v>
      </c>
      <c r="P200" s="244">
        <v>216</v>
      </c>
      <c r="Q200" s="205">
        <v>0</v>
      </c>
      <c r="R200" s="245">
        <v>108</v>
      </c>
      <c r="S200" s="245">
        <v>0</v>
      </c>
      <c r="T200" s="244">
        <v>128</v>
      </c>
      <c r="U200" s="244">
        <v>0</v>
      </c>
      <c r="V200" s="244">
        <v>0</v>
      </c>
      <c r="W200" s="244">
        <v>0</v>
      </c>
      <c r="X200" s="244">
        <v>128</v>
      </c>
      <c r="Y200" s="244">
        <v>0</v>
      </c>
      <c r="Z200" s="244">
        <v>128</v>
      </c>
      <c r="AA200" s="205">
        <v>0</v>
      </c>
      <c r="AB200" s="205">
        <v>0</v>
      </c>
      <c r="AC200" s="244">
        <v>149</v>
      </c>
      <c r="AD200" s="244">
        <v>0</v>
      </c>
      <c r="AE200" s="244">
        <v>149</v>
      </c>
      <c r="AF200" s="205">
        <v>0</v>
      </c>
      <c r="AG200" s="244">
        <v>402</v>
      </c>
      <c r="AH200" s="244">
        <v>0</v>
      </c>
      <c r="AI200" s="244">
        <v>402</v>
      </c>
      <c r="AJ200" s="205">
        <v>0</v>
      </c>
      <c r="AK200" s="244">
        <v>895</v>
      </c>
      <c r="AL200" s="244">
        <v>0</v>
      </c>
      <c r="AM200" s="244">
        <v>895</v>
      </c>
      <c r="AN200" s="246">
        <v>0.5</v>
      </c>
      <c r="AO200" s="139" t="s">
        <v>1903</v>
      </c>
      <c r="AP200" s="146" t="s">
        <v>1891</v>
      </c>
      <c r="AQ200" s="139" t="s">
        <v>1903</v>
      </c>
      <c r="AR200" s="139" t="s">
        <v>1903</v>
      </c>
    </row>
    <row r="201" spans="1:44" s="139" customFormat="1" ht="12.75" customHeight="1" x14ac:dyDescent="0.2">
      <c r="A201" s="139" t="s">
        <v>82</v>
      </c>
      <c r="B201" s="220" t="s">
        <v>155</v>
      </c>
      <c r="C201" s="221">
        <v>0.375</v>
      </c>
      <c r="D201" s="222">
        <v>8</v>
      </c>
      <c r="E201" s="223">
        <v>2020</v>
      </c>
      <c r="F201" s="223">
        <v>2016</v>
      </c>
      <c r="G201" s="223" t="s">
        <v>1908</v>
      </c>
      <c r="H201" s="220" t="s">
        <v>1909</v>
      </c>
      <c r="I201" s="220" t="s">
        <v>1910</v>
      </c>
      <c r="J201" s="220" t="s">
        <v>26</v>
      </c>
      <c r="K201" s="247" t="s">
        <v>155</v>
      </c>
      <c r="L201" s="244">
        <v>87</v>
      </c>
      <c r="M201" s="244">
        <v>0</v>
      </c>
      <c r="N201" s="244">
        <v>0</v>
      </c>
      <c r="O201" s="244">
        <v>0</v>
      </c>
      <c r="P201" s="244">
        <v>87</v>
      </c>
      <c r="Q201" s="205">
        <v>0</v>
      </c>
      <c r="R201" s="245">
        <v>33</v>
      </c>
      <c r="S201" s="245">
        <v>0</v>
      </c>
      <c r="T201" s="244">
        <v>107</v>
      </c>
      <c r="U201" s="244">
        <v>22</v>
      </c>
      <c r="V201" s="244">
        <v>22</v>
      </c>
      <c r="W201" s="244">
        <v>0</v>
      </c>
      <c r="X201" s="244">
        <v>85</v>
      </c>
      <c r="Y201" s="244">
        <v>22</v>
      </c>
      <c r="Z201" s="244">
        <v>85</v>
      </c>
      <c r="AA201" s="205">
        <v>0.20560747663551401</v>
      </c>
      <c r="AB201" s="205">
        <v>0.20560747663551401</v>
      </c>
      <c r="AC201" s="244">
        <v>106</v>
      </c>
      <c r="AD201" s="244">
        <v>34</v>
      </c>
      <c r="AE201" s="244">
        <v>72</v>
      </c>
      <c r="AF201" s="205">
        <v>0.32075471698113206</v>
      </c>
      <c r="AG201" s="244">
        <v>124</v>
      </c>
      <c r="AH201" s="244">
        <v>0</v>
      </c>
      <c r="AI201" s="244">
        <v>124</v>
      </c>
      <c r="AJ201" s="205">
        <v>0</v>
      </c>
      <c r="AK201" s="244">
        <v>424</v>
      </c>
      <c r="AL201" s="244">
        <v>56</v>
      </c>
      <c r="AM201" s="244">
        <v>368</v>
      </c>
      <c r="AN201" s="246">
        <v>0.375</v>
      </c>
      <c r="AO201" s="139" t="s">
        <v>1903</v>
      </c>
      <c r="AP201" s="146" t="s">
        <v>1535</v>
      </c>
      <c r="AQ201" s="139" t="s">
        <v>1903</v>
      </c>
      <c r="AR201" s="139" t="s">
        <v>1903</v>
      </c>
    </row>
    <row r="202" spans="1:44" s="139" customFormat="1" ht="12.75" customHeight="1" x14ac:dyDescent="0.2">
      <c r="A202" s="139" t="s">
        <v>50</v>
      </c>
      <c r="B202" s="220" t="s">
        <v>50</v>
      </c>
      <c r="C202" s="221">
        <v>0.625</v>
      </c>
      <c r="D202" s="222">
        <v>8</v>
      </c>
      <c r="E202" s="223">
        <v>2018</v>
      </c>
      <c r="F202" s="223">
        <v>2014</v>
      </c>
      <c r="G202" s="223" t="s">
        <v>1899</v>
      </c>
      <c r="H202" s="220" t="s">
        <v>1900</v>
      </c>
      <c r="I202" s="220" t="s">
        <v>1901</v>
      </c>
      <c r="J202" s="220" t="s">
        <v>3</v>
      </c>
      <c r="K202" s="247" t="s">
        <v>50</v>
      </c>
      <c r="L202" s="244">
        <v>349</v>
      </c>
      <c r="M202" s="244">
        <v>56</v>
      </c>
      <c r="N202" s="244">
        <v>56</v>
      </c>
      <c r="O202" s="244">
        <v>0</v>
      </c>
      <c r="P202" s="244">
        <v>293</v>
      </c>
      <c r="Q202" s="205">
        <v>0.16045845272206305</v>
      </c>
      <c r="R202" s="245">
        <v>175</v>
      </c>
      <c r="S202" s="245">
        <v>0</v>
      </c>
      <c r="T202" s="244">
        <v>205</v>
      </c>
      <c r="U202" s="244">
        <v>10</v>
      </c>
      <c r="V202" s="244">
        <v>10</v>
      </c>
      <c r="W202" s="244">
        <v>0</v>
      </c>
      <c r="X202" s="244">
        <v>195</v>
      </c>
      <c r="Y202" s="244">
        <v>10</v>
      </c>
      <c r="Z202" s="244">
        <v>195</v>
      </c>
      <c r="AA202" s="205">
        <v>4.878048780487805E-2</v>
      </c>
      <c r="AB202" s="205">
        <v>4.878048780487805E-2</v>
      </c>
      <c r="AC202" s="244">
        <v>202</v>
      </c>
      <c r="AD202" s="244">
        <v>516</v>
      </c>
      <c r="AE202" s="244">
        <v>0</v>
      </c>
      <c r="AF202" s="205">
        <v>2.5544554455445545</v>
      </c>
      <c r="AG202" s="244">
        <v>553</v>
      </c>
      <c r="AH202" s="244">
        <v>137</v>
      </c>
      <c r="AI202" s="244">
        <v>416</v>
      </c>
      <c r="AJ202" s="205">
        <v>0.24773960216998192</v>
      </c>
      <c r="AK202" s="244">
        <v>1309</v>
      </c>
      <c r="AL202" s="244">
        <v>719</v>
      </c>
      <c r="AM202" s="244">
        <v>904</v>
      </c>
      <c r="AN202" s="246">
        <v>0.5</v>
      </c>
      <c r="AO202" s="139" t="s">
        <v>1903</v>
      </c>
      <c r="AP202" s="146" t="s">
        <v>1522</v>
      </c>
      <c r="AQ202" s="139" t="s">
        <v>1903</v>
      </c>
      <c r="AR202" s="139" t="s">
        <v>1903</v>
      </c>
    </row>
    <row r="203" spans="1:44" s="139" customFormat="1" ht="12.75" customHeight="1" x14ac:dyDescent="0.2">
      <c r="A203" s="139" t="s">
        <v>66</v>
      </c>
      <c r="B203" s="220" t="s">
        <v>156</v>
      </c>
      <c r="C203" s="221">
        <v>0.75</v>
      </c>
      <c r="D203" s="222">
        <v>8</v>
      </c>
      <c r="E203" s="223">
        <v>2017</v>
      </c>
      <c r="F203" s="223">
        <v>2013</v>
      </c>
      <c r="G203" s="223">
        <v>2020</v>
      </c>
      <c r="H203" s="220" t="s">
        <v>1922</v>
      </c>
      <c r="I203" s="220" t="s">
        <v>1923</v>
      </c>
      <c r="J203" s="220" t="s">
        <v>67</v>
      </c>
      <c r="K203" s="247" t="s">
        <v>156</v>
      </c>
      <c r="L203" s="244">
        <v>63</v>
      </c>
      <c r="M203" s="244">
        <v>3</v>
      </c>
      <c r="N203" s="244">
        <v>3</v>
      </c>
      <c r="O203" s="244">
        <v>0</v>
      </c>
      <c r="P203" s="244">
        <v>60</v>
      </c>
      <c r="Q203" s="205">
        <v>4.7619047619047616E-2</v>
      </c>
      <c r="R203" s="245">
        <v>32</v>
      </c>
      <c r="S203" s="245">
        <v>0</v>
      </c>
      <c r="T203" s="244">
        <v>48</v>
      </c>
      <c r="U203" s="244">
        <v>32</v>
      </c>
      <c r="V203" s="244">
        <v>32</v>
      </c>
      <c r="W203" s="244">
        <v>0</v>
      </c>
      <c r="X203" s="244">
        <v>16</v>
      </c>
      <c r="Y203" s="244">
        <v>32</v>
      </c>
      <c r="Z203" s="244">
        <v>16</v>
      </c>
      <c r="AA203" s="205">
        <v>0.66666666666666663</v>
      </c>
      <c r="AB203" s="205">
        <v>0.66666666666666663</v>
      </c>
      <c r="AC203" s="244">
        <v>45</v>
      </c>
      <c r="AD203" s="244">
        <v>5</v>
      </c>
      <c r="AE203" s="244">
        <v>40</v>
      </c>
      <c r="AF203" s="205">
        <v>0.1111111111111111</v>
      </c>
      <c r="AG203" s="244">
        <v>98</v>
      </c>
      <c r="AH203" s="244">
        <v>276</v>
      </c>
      <c r="AI203" s="244">
        <v>0</v>
      </c>
      <c r="AJ203" s="205">
        <v>2.8163265306122449</v>
      </c>
      <c r="AK203" s="244">
        <v>254</v>
      </c>
      <c r="AL203" s="244">
        <v>316</v>
      </c>
      <c r="AM203" s="244">
        <v>116</v>
      </c>
      <c r="AN203" s="246">
        <v>0.5</v>
      </c>
      <c r="AO203" s="139" t="s">
        <v>1903</v>
      </c>
      <c r="AP203" s="146" t="s">
        <v>1522</v>
      </c>
      <c r="AQ203" s="139" t="s">
        <v>1903</v>
      </c>
      <c r="AR203" s="139" t="s">
        <v>1902</v>
      </c>
    </row>
    <row r="204" spans="1:44" s="139" customFormat="1" ht="12.75" customHeight="1" x14ac:dyDescent="0.2">
      <c r="A204" s="139" t="s">
        <v>50</v>
      </c>
      <c r="B204" s="220" t="s">
        <v>1014</v>
      </c>
      <c r="C204" s="221">
        <v>0.625</v>
      </c>
      <c r="D204" s="222">
        <v>8</v>
      </c>
      <c r="E204" s="223">
        <v>2018</v>
      </c>
      <c r="F204" s="223">
        <v>2014</v>
      </c>
      <c r="G204" s="223" t="s">
        <v>1899</v>
      </c>
      <c r="H204" s="220" t="s">
        <v>1900</v>
      </c>
      <c r="I204" s="220" t="s">
        <v>1901</v>
      </c>
      <c r="J204" s="220" t="s">
        <v>3</v>
      </c>
      <c r="K204" s="247" t="s">
        <v>1014</v>
      </c>
      <c r="L204" s="244">
        <v>1633</v>
      </c>
      <c r="M204" s="244">
        <v>0</v>
      </c>
      <c r="N204" s="244">
        <v>0</v>
      </c>
      <c r="O204" s="244">
        <v>0</v>
      </c>
      <c r="P204" s="244">
        <v>1633</v>
      </c>
      <c r="Q204" s="205">
        <v>0</v>
      </c>
      <c r="R204" s="245">
        <v>817</v>
      </c>
      <c r="S204" s="245">
        <v>0</v>
      </c>
      <c r="T204" s="244">
        <v>1001</v>
      </c>
      <c r="U204" s="244">
        <v>0</v>
      </c>
      <c r="V204" s="244">
        <v>0</v>
      </c>
      <c r="W204" s="244">
        <v>0</v>
      </c>
      <c r="X204" s="244">
        <v>1001</v>
      </c>
      <c r="Y204" s="244">
        <v>0</v>
      </c>
      <c r="Z204" s="244">
        <v>1001</v>
      </c>
      <c r="AA204" s="205">
        <v>0</v>
      </c>
      <c r="AB204" s="205">
        <v>0</v>
      </c>
      <c r="AC204" s="244">
        <v>1001</v>
      </c>
      <c r="AD204" s="244">
        <v>37</v>
      </c>
      <c r="AE204" s="244">
        <v>964</v>
      </c>
      <c r="AF204" s="205">
        <v>3.696303696303696E-2</v>
      </c>
      <c r="AG204" s="244">
        <v>2839</v>
      </c>
      <c r="AH204" s="244">
        <v>0</v>
      </c>
      <c r="AI204" s="244">
        <v>2839</v>
      </c>
      <c r="AJ204" s="205">
        <v>0</v>
      </c>
      <c r="AK204" s="244">
        <v>6474</v>
      </c>
      <c r="AL204" s="244">
        <v>37</v>
      </c>
      <c r="AM204" s="244">
        <v>6437</v>
      </c>
      <c r="AN204" s="246">
        <v>0.5</v>
      </c>
      <c r="AO204" s="139" t="s">
        <v>1903</v>
      </c>
      <c r="AP204" s="146" t="s">
        <v>1535</v>
      </c>
      <c r="AQ204" s="139" t="s">
        <v>1903</v>
      </c>
      <c r="AR204" s="139" t="s">
        <v>1903</v>
      </c>
    </row>
    <row r="205" spans="1:44" s="139" customFormat="1" ht="12.75" customHeight="1" x14ac:dyDescent="0.2">
      <c r="A205" s="139" t="s">
        <v>35</v>
      </c>
      <c r="B205" s="220" t="s">
        <v>157</v>
      </c>
      <c r="C205" s="221">
        <v>0.625</v>
      </c>
      <c r="D205" s="222">
        <v>8</v>
      </c>
      <c r="E205" s="223">
        <v>2018</v>
      </c>
      <c r="F205" s="223">
        <v>2014</v>
      </c>
      <c r="G205" s="223" t="s">
        <v>1899</v>
      </c>
      <c r="H205" s="220" t="s">
        <v>1900</v>
      </c>
      <c r="I205" s="220" t="s">
        <v>1901</v>
      </c>
      <c r="J205" s="220" t="s">
        <v>3</v>
      </c>
      <c r="K205" s="247" t="s">
        <v>157</v>
      </c>
      <c r="L205" s="244">
        <v>40</v>
      </c>
      <c r="M205" s="244">
        <v>0</v>
      </c>
      <c r="N205" s="244">
        <v>0</v>
      </c>
      <c r="O205" s="244">
        <v>0</v>
      </c>
      <c r="P205" s="244">
        <v>40</v>
      </c>
      <c r="Q205" s="205">
        <v>0</v>
      </c>
      <c r="R205" s="245">
        <v>20</v>
      </c>
      <c r="S205" s="245">
        <v>0</v>
      </c>
      <c r="T205" s="244">
        <v>27</v>
      </c>
      <c r="U205" s="244">
        <v>0</v>
      </c>
      <c r="V205" s="244">
        <v>0</v>
      </c>
      <c r="W205" s="244">
        <v>0</v>
      </c>
      <c r="X205" s="244">
        <v>27</v>
      </c>
      <c r="Y205" s="244">
        <v>0</v>
      </c>
      <c r="Z205" s="244">
        <v>27</v>
      </c>
      <c r="AA205" s="205">
        <v>0</v>
      </c>
      <c r="AB205" s="205">
        <v>0</v>
      </c>
      <c r="AC205" s="244">
        <v>31</v>
      </c>
      <c r="AD205" s="244">
        <v>0</v>
      </c>
      <c r="AE205" s="244">
        <v>31</v>
      </c>
      <c r="AF205" s="205">
        <v>0</v>
      </c>
      <c r="AG205" s="244">
        <v>62</v>
      </c>
      <c r="AH205" s="244">
        <v>189</v>
      </c>
      <c r="AI205" s="244">
        <v>0</v>
      </c>
      <c r="AJ205" s="205">
        <v>3.0483870967741935</v>
      </c>
      <c r="AK205" s="244">
        <v>160</v>
      </c>
      <c r="AL205" s="244">
        <v>189</v>
      </c>
      <c r="AM205" s="244">
        <v>98</v>
      </c>
      <c r="AN205" s="246">
        <v>0.5</v>
      </c>
      <c r="AO205" s="139" t="s">
        <v>1903</v>
      </c>
      <c r="AP205" s="146" t="s">
        <v>1522</v>
      </c>
      <c r="AQ205" s="139" t="s">
        <v>1903</v>
      </c>
      <c r="AR205" s="139" t="s">
        <v>1902</v>
      </c>
    </row>
    <row r="206" spans="1:44" s="139" customFormat="1" ht="12.75" customHeight="1" x14ac:dyDescent="0.2">
      <c r="A206" s="139" t="s">
        <v>35</v>
      </c>
      <c r="B206" s="220" t="s">
        <v>158</v>
      </c>
      <c r="C206" s="221">
        <v>0.625</v>
      </c>
      <c r="D206" s="222">
        <v>8</v>
      </c>
      <c r="E206" s="223">
        <v>2018</v>
      </c>
      <c r="F206" s="223">
        <v>2014</v>
      </c>
      <c r="G206" s="223" t="s">
        <v>1899</v>
      </c>
      <c r="H206" s="220" t="s">
        <v>1900</v>
      </c>
      <c r="I206" s="220" t="s">
        <v>1901</v>
      </c>
      <c r="J206" s="220" t="s">
        <v>3</v>
      </c>
      <c r="K206" s="247" t="s">
        <v>158</v>
      </c>
      <c r="L206" s="244">
        <v>714</v>
      </c>
      <c r="M206" s="244">
        <v>84</v>
      </c>
      <c r="N206" s="244">
        <v>84</v>
      </c>
      <c r="O206" s="244">
        <v>0</v>
      </c>
      <c r="P206" s="244">
        <v>630</v>
      </c>
      <c r="Q206" s="205">
        <v>0.11764705882352941</v>
      </c>
      <c r="R206" s="245">
        <v>357</v>
      </c>
      <c r="S206" s="245">
        <v>0</v>
      </c>
      <c r="T206" s="244">
        <v>487</v>
      </c>
      <c r="U206" s="244">
        <v>0</v>
      </c>
      <c r="V206" s="244">
        <v>0</v>
      </c>
      <c r="W206" s="244">
        <v>0</v>
      </c>
      <c r="X206" s="244">
        <v>487</v>
      </c>
      <c r="Y206" s="244">
        <v>0</v>
      </c>
      <c r="Z206" s="244">
        <v>487</v>
      </c>
      <c r="AA206" s="205">
        <v>0</v>
      </c>
      <c r="AB206" s="205">
        <v>0</v>
      </c>
      <c r="AC206" s="244">
        <v>553</v>
      </c>
      <c r="AD206" s="244">
        <v>1</v>
      </c>
      <c r="AE206" s="244">
        <v>552</v>
      </c>
      <c r="AF206" s="205">
        <v>1.8083182640144665E-3</v>
      </c>
      <c r="AG206" s="244">
        <v>1271</v>
      </c>
      <c r="AH206" s="244">
        <v>1192</v>
      </c>
      <c r="AI206" s="244">
        <v>79</v>
      </c>
      <c r="AJ206" s="205">
        <v>0.93784421715184896</v>
      </c>
      <c r="AK206" s="244">
        <v>3025</v>
      </c>
      <c r="AL206" s="244">
        <v>1277</v>
      </c>
      <c r="AM206" s="244">
        <v>1748</v>
      </c>
      <c r="AN206" s="246">
        <v>0.5</v>
      </c>
      <c r="AO206" s="139" t="s">
        <v>1903</v>
      </c>
      <c r="AP206" s="146" t="s">
        <v>1522</v>
      </c>
      <c r="AQ206" s="139" t="s">
        <v>1903</v>
      </c>
      <c r="AR206" s="139" t="s">
        <v>1902</v>
      </c>
    </row>
    <row r="207" spans="1:44" s="139" customFormat="1" ht="12.75" customHeight="1" x14ac:dyDescent="0.2">
      <c r="A207" s="139" t="s">
        <v>5</v>
      </c>
      <c r="B207" s="220" t="s">
        <v>1317</v>
      </c>
      <c r="C207" s="221">
        <v>0.625</v>
      </c>
      <c r="D207" s="222">
        <v>8</v>
      </c>
      <c r="E207" s="223">
        <v>2018</v>
      </c>
      <c r="F207" s="223">
        <v>2014</v>
      </c>
      <c r="G207" s="223" t="s">
        <v>1899</v>
      </c>
      <c r="H207" s="220" t="s">
        <v>1900</v>
      </c>
      <c r="I207" s="220" t="s">
        <v>1901</v>
      </c>
      <c r="J207" s="220" t="s">
        <v>3</v>
      </c>
      <c r="K207" s="247" t="s">
        <v>1317</v>
      </c>
      <c r="L207" s="244">
        <v>0</v>
      </c>
      <c r="M207" s="244">
        <v>0</v>
      </c>
      <c r="N207" s="244">
        <v>0</v>
      </c>
      <c r="O207" s="244">
        <v>0</v>
      </c>
      <c r="P207" s="244">
        <v>0</v>
      </c>
      <c r="Q207" s="205" t="s">
        <v>1917</v>
      </c>
      <c r="R207" s="245">
        <v>0</v>
      </c>
      <c r="S207" s="245">
        <v>0</v>
      </c>
      <c r="T207" s="244">
        <v>0</v>
      </c>
      <c r="U207" s="244">
        <v>0</v>
      </c>
      <c r="V207" s="244">
        <v>0</v>
      </c>
      <c r="W207" s="244">
        <v>0</v>
      </c>
      <c r="X207" s="244">
        <v>0</v>
      </c>
      <c r="Y207" s="244">
        <v>0</v>
      </c>
      <c r="Z207" s="244">
        <v>0</v>
      </c>
      <c r="AA207" s="205" t="s">
        <v>1917</v>
      </c>
      <c r="AB207" s="205" t="s">
        <v>1917</v>
      </c>
      <c r="AC207" s="244">
        <v>0</v>
      </c>
      <c r="AD207" s="244">
        <v>0</v>
      </c>
      <c r="AE207" s="244">
        <v>0</v>
      </c>
      <c r="AF207" s="205" t="s">
        <v>1917</v>
      </c>
      <c r="AG207" s="244">
        <v>0</v>
      </c>
      <c r="AH207" s="244">
        <v>0</v>
      </c>
      <c r="AI207" s="244">
        <v>0</v>
      </c>
      <c r="AJ207" s="205" t="s">
        <v>1917</v>
      </c>
      <c r="AK207" s="244">
        <v>0</v>
      </c>
      <c r="AL207" s="244">
        <v>0</v>
      </c>
      <c r="AM207" s="244">
        <v>0</v>
      </c>
      <c r="AN207" s="246">
        <v>0.5</v>
      </c>
      <c r="AO207" s="139" t="s">
        <v>1902</v>
      </c>
      <c r="AP207" s="146" t="s">
        <v>1522</v>
      </c>
      <c r="AQ207" s="139" t="s">
        <v>1902</v>
      </c>
      <c r="AR207" s="139" t="s">
        <v>1903</v>
      </c>
    </row>
    <row r="208" spans="1:44" s="139" customFormat="1" ht="12.75" customHeight="1" x14ac:dyDescent="0.2">
      <c r="A208" s="139" t="s">
        <v>5</v>
      </c>
      <c r="B208" s="220" t="s">
        <v>159</v>
      </c>
      <c r="C208" s="221">
        <v>0.625</v>
      </c>
      <c r="D208" s="222">
        <v>8</v>
      </c>
      <c r="E208" s="223">
        <v>2018</v>
      </c>
      <c r="F208" s="223">
        <v>2014</v>
      </c>
      <c r="G208" s="223" t="s">
        <v>1899</v>
      </c>
      <c r="H208" s="220" t="s">
        <v>1900</v>
      </c>
      <c r="I208" s="220" t="s">
        <v>1901</v>
      </c>
      <c r="J208" s="220" t="s">
        <v>3</v>
      </c>
      <c r="K208" s="247" t="s">
        <v>159</v>
      </c>
      <c r="L208" s="244">
        <v>250</v>
      </c>
      <c r="M208" s="244">
        <v>39</v>
      </c>
      <c r="N208" s="244">
        <v>39</v>
      </c>
      <c r="O208" s="244">
        <v>0</v>
      </c>
      <c r="P208" s="244">
        <v>211</v>
      </c>
      <c r="Q208" s="205">
        <v>0.156</v>
      </c>
      <c r="R208" s="245">
        <v>125</v>
      </c>
      <c r="S208" s="245">
        <v>0</v>
      </c>
      <c r="T208" s="244">
        <v>150</v>
      </c>
      <c r="U208" s="244">
        <v>1</v>
      </c>
      <c r="V208" s="244">
        <v>1</v>
      </c>
      <c r="W208" s="244">
        <v>0</v>
      </c>
      <c r="X208" s="244">
        <v>149</v>
      </c>
      <c r="Y208" s="244">
        <v>1</v>
      </c>
      <c r="Z208" s="244">
        <v>149</v>
      </c>
      <c r="AA208" s="205">
        <v>6.6666666666666671E-3</v>
      </c>
      <c r="AB208" s="205">
        <v>6.6666666666666671E-3</v>
      </c>
      <c r="AC208" s="244">
        <v>167</v>
      </c>
      <c r="AD208" s="244">
        <v>0</v>
      </c>
      <c r="AE208" s="244">
        <v>167</v>
      </c>
      <c r="AF208" s="205">
        <v>0</v>
      </c>
      <c r="AG208" s="244">
        <v>446</v>
      </c>
      <c r="AH208" s="244">
        <v>33</v>
      </c>
      <c r="AI208" s="244">
        <v>413</v>
      </c>
      <c r="AJ208" s="205">
        <v>7.3991031390134535E-2</v>
      </c>
      <c r="AK208" s="244">
        <v>1013</v>
      </c>
      <c r="AL208" s="244">
        <v>73</v>
      </c>
      <c r="AM208" s="244">
        <v>940</v>
      </c>
      <c r="AN208" s="246">
        <v>0.5</v>
      </c>
      <c r="AO208" s="139" t="s">
        <v>1903</v>
      </c>
      <c r="AP208" s="146" t="s">
        <v>1535</v>
      </c>
      <c r="AQ208" s="139" t="s">
        <v>1903</v>
      </c>
      <c r="AR208" s="139" t="s">
        <v>1903</v>
      </c>
    </row>
    <row r="209" spans="1:44" s="139" customFormat="1" ht="12.75" customHeight="1" x14ac:dyDescent="0.2">
      <c r="A209" s="139" t="s">
        <v>48</v>
      </c>
      <c r="B209" s="220" t="s">
        <v>160</v>
      </c>
      <c r="C209" s="221">
        <v>1</v>
      </c>
      <c r="D209" s="222">
        <v>5</v>
      </c>
      <c r="E209" s="223">
        <v>2017</v>
      </c>
      <c r="F209" s="223">
        <v>2014</v>
      </c>
      <c r="G209" s="223">
        <v>2018</v>
      </c>
      <c r="H209" s="220" t="s">
        <v>1906</v>
      </c>
      <c r="I209" s="220" t="s">
        <v>1907</v>
      </c>
      <c r="J209" s="220" t="s">
        <v>13</v>
      </c>
      <c r="K209" s="247" t="s">
        <v>160</v>
      </c>
      <c r="L209" s="244">
        <v>35</v>
      </c>
      <c r="M209" s="244">
        <v>0</v>
      </c>
      <c r="N209" s="244">
        <v>0</v>
      </c>
      <c r="O209" s="244">
        <v>0</v>
      </c>
      <c r="P209" s="244">
        <v>35</v>
      </c>
      <c r="Q209" s="205">
        <v>0</v>
      </c>
      <c r="R209" s="245">
        <v>35</v>
      </c>
      <c r="S209" s="245">
        <v>0</v>
      </c>
      <c r="T209" s="244">
        <v>25</v>
      </c>
      <c r="U209" s="244">
        <v>0</v>
      </c>
      <c r="V209" s="244">
        <v>0</v>
      </c>
      <c r="W209" s="244">
        <v>0</v>
      </c>
      <c r="X209" s="244">
        <v>25</v>
      </c>
      <c r="Y209" s="244">
        <v>0</v>
      </c>
      <c r="Z209" s="244">
        <v>25</v>
      </c>
      <c r="AA209" s="205">
        <v>0</v>
      </c>
      <c r="AB209" s="205">
        <v>0</v>
      </c>
      <c r="AC209" s="244">
        <v>28</v>
      </c>
      <c r="AD209" s="244">
        <v>0</v>
      </c>
      <c r="AE209" s="244">
        <v>28</v>
      </c>
      <c r="AF209" s="205">
        <v>0</v>
      </c>
      <c r="AG209" s="244">
        <v>72</v>
      </c>
      <c r="AH209" s="244">
        <v>21</v>
      </c>
      <c r="AI209" s="244">
        <v>51</v>
      </c>
      <c r="AJ209" s="205">
        <v>0.29166666666666669</v>
      </c>
      <c r="AK209" s="244">
        <v>160</v>
      </c>
      <c r="AL209" s="244">
        <v>21</v>
      </c>
      <c r="AM209" s="244">
        <v>139</v>
      </c>
      <c r="AN209" s="246">
        <v>1</v>
      </c>
      <c r="AO209" s="139" t="s">
        <v>1903</v>
      </c>
      <c r="AP209" s="146" t="s">
        <v>1891</v>
      </c>
      <c r="AQ209" s="139" t="s">
        <v>1903</v>
      </c>
      <c r="AR209" s="139" t="s">
        <v>1903</v>
      </c>
    </row>
    <row r="210" spans="1:44" s="139" customFormat="1" ht="12.75" customHeight="1" x14ac:dyDescent="0.2">
      <c r="A210" s="139" t="s">
        <v>14</v>
      </c>
      <c r="B210" s="220" t="s">
        <v>1110</v>
      </c>
      <c r="C210" s="221">
        <v>1</v>
      </c>
      <c r="D210" s="222">
        <v>5</v>
      </c>
      <c r="E210" s="223">
        <v>2017</v>
      </c>
      <c r="F210" s="223">
        <v>2014</v>
      </c>
      <c r="G210" s="223">
        <v>2018</v>
      </c>
      <c r="H210" s="220" t="s">
        <v>1906</v>
      </c>
      <c r="I210" s="220" t="s">
        <v>1907</v>
      </c>
      <c r="J210" s="220" t="s">
        <v>13</v>
      </c>
      <c r="K210" s="247" t="s">
        <v>1110</v>
      </c>
      <c r="L210" s="244">
        <v>3</v>
      </c>
      <c r="M210" s="244">
        <v>0</v>
      </c>
      <c r="N210" s="244">
        <v>0</v>
      </c>
      <c r="O210" s="244">
        <v>0</v>
      </c>
      <c r="P210" s="244">
        <v>3</v>
      </c>
      <c r="Q210" s="205">
        <v>0</v>
      </c>
      <c r="R210" s="245">
        <v>3</v>
      </c>
      <c r="S210" s="245">
        <v>0</v>
      </c>
      <c r="T210" s="244">
        <v>3</v>
      </c>
      <c r="U210" s="244">
        <v>0</v>
      </c>
      <c r="V210" s="244">
        <v>0</v>
      </c>
      <c r="W210" s="244">
        <v>0</v>
      </c>
      <c r="X210" s="244">
        <v>3</v>
      </c>
      <c r="Y210" s="244">
        <v>0</v>
      </c>
      <c r="Z210" s="244">
        <v>3</v>
      </c>
      <c r="AA210" s="205">
        <v>0</v>
      </c>
      <c r="AB210" s="205">
        <v>0</v>
      </c>
      <c r="AC210" s="244">
        <v>3</v>
      </c>
      <c r="AD210" s="244">
        <v>66</v>
      </c>
      <c r="AE210" s="244">
        <v>0</v>
      </c>
      <c r="AF210" s="205">
        <v>22</v>
      </c>
      <c r="AG210" s="244">
        <v>7</v>
      </c>
      <c r="AH210" s="244">
        <v>75</v>
      </c>
      <c r="AI210" s="244">
        <v>0</v>
      </c>
      <c r="AJ210" s="205">
        <v>10.714285714285714</v>
      </c>
      <c r="AK210" s="244">
        <v>16</v>
      </c>
      <c r="AL210" s="244">
        <v>141</v>
      </c>
      <c r="AM210" s="244">
        <v>6</v>
      </c>
      <c r="AN210" s="246">
        <v>1</v>
      </c>
      <c r="AO210" s="139" t="s">
        <v>1903</v>
      </c>
      <c r="AP210" s="146" t="s">
        <v>1522</v>
      </c>
      <c r="AQ210" s="139" t="s">
        <v>1903</v>
      </c>
      <c r="AR210" s="139" t="s">
        <v>1902</v>
      </c>
    </row>
    <row r="211" spans="1:44" s="139" customFormat="1" ht="12.75" customHeight="1" x14ac:dyDescent="0.2">
      <c r="A211" s="139" t="s">
        <v>12</v>
      </c>
      <c r="B211" s="220" t="s">
        <v>161</v>
      </c>
      <c r="C211" s="221">
        <v>0.625</v>
      </c>
      <c r="D211" s="222">
        <v>8</v>
      </c>
      <c r="E211" s="223">
        <v>2018</v>
      </c>
      <c r="F211" s="223">
        <v>2014</v>
      </c>
      <c r="G211" s="223" t="s">
        <v>1899</v>
      </c>
      <c r="H211" s="220" t="s">
        <v>1900</v>
      </c>
      <c r="I211" s="220" t="s">
        <v>1901</v>
      </c>
      <c r="J211" s="220" t="s">
        <v>3</v>
      </c>
      <c r="K211" s="247" t="s">
        <v>161</v>
      </c>
      <c r="L211" s="244">
        <v>2817</v>
      </c>
      <c r="M211" s="244">
        <v>907</v>
      </c>
      <c r="N211" s="244">
        <v>907</v>
      </c>
      <c r="O211" s="244">
        <v>0</v>
      </c>
      <c r="P211" s="244">
        <v>1910</v>
      </c>
      <c r="Q211" s="205">
        <v>0.32197373091941783</v>
      </c>
      <c r="R211" s="245">
        <v>1409</v>
      </c>
      <c r="S211" s="245">
        <v>0</v>
      </c>
      <c r="T211" s="244">
        <v>2034</v>
      </c>
      <c r="U211" s="244">
        <v>3</v>
      </c>
      <c r="V211" s="244">
        <v>3</v>
      </c>
      <c r="W211" s="244">
        <v>0</v>
      </c>
      <c r="X211" s="244">
        <v>2031</v>
      </c>
      <c r="Y211" s="244">
        <v>3</v>
      </c>
      <c r="Z211" s="244">
        <v>2031</v>
      </c>
      <c r="AA211" s="205">
        <v>1.4749262536873156E-3</v>
      </c>
      <c r="AB211" s="205">
        <v>1.4749262536873156E-3</v>
      </c>
      <c r="AC211" s="244">
        <v>2239</v>
      </c>
      <c r="AD211" s="244">
        <v>12973</v>
      </c>
      <c r="AE211" s="244">
        <v>0</v>
      </c>
      <c r="AF211" s="205">
        <v>5.7941045109423852</v>
      </c>
      <c r="AG211" s="244">
        <v>5059</v>
      </c>
      <c r="AH211" s="244">
        <v>12137</v>
      </c>
      <c r="AI211" s="244">
        <v>0</v>
      </c>
      <c r="AJ211" s="205">
        <v>2.3990907293931607</v>
      </c>
      <c r="AK211" s="244">
        <v>12149</v>
      </c>
      <c r="AL211" s="244">
        <v>26020</v>
      </c>
      <c r="AM211" s="244">
        <v>3941</v>
      </c>
      <c r="AN211" s="246">
        <v>0.5</v>
      </c>
      <c r="AO211" s="139" t="s">
        <v>1903</v>
      </c>
      <c r="AP211" s="146" t="s">
        <v>1522</v>
      </c>
      <c r="AQ211" s="139" t="s">
        <v>1903</v>
      </c>
      <c r="AR211" s="139" t="s">
        <v>1902</v>
      </c>
    </row>
    <row r="212" spans="1:44" s="139" customFormat="1" ht="12.75" customHeight="1" x14ac:dyDescent="0.2">
      <c r="A212" s="139" t="s">
        <v>5</v>
      </c>
      <c r="B212" s="220" t="s">
        <v>1052</v>
      </c>
      <c r="C212" s="221">
        <v>0.625</v>
      </c>
      <c r="D212" s="222">
        <v>8</v>
      </c>
      <c r="E212" s="223">
        <v>2018</v>
      </c>
      <c r="F212" s="223">
        <v>2014</v>
      </c>
      <c r="G212" s="223" t="s">
        <v>1899</v>
      </c>
      <c r="H212" s="220" t="s">
        <v>1900</v>
      </c>
      <c r="I212" s="220" t="s">
        <v>1901</v>
      </c>
      <c r="J212" s="220" t="s">
        <v>3</v>
      </c>
      <c r="K212" s="247" t="s">
        <v>1052</v>
      </c>
      <c r="L212" s="244">
        <v>4</v>
      </c>
      <c r="M212" s="244">
        <v>3</v>
      </c>
      <c r="N212" s="244">
        <v>3</v>
      </c>
      <c r="O212" s="244">
        <v>0</v>
      </c>
      <c r="P212" s="244">
        <v>1</v>
      </c>
      <c r="Q212" s="205">
        <v>0.75</v>
      </c>
      <c r="R212" s="245">
        <v>2</v>
      </c>
      <c r="S212" s="245">
        <v>1</v>
      </c>
      <c r="T212" s="244">
        <v>2</v>
      </c>
      <c r="U212" s="244">
        <v>2</v>
      </c>
      <c r="V212" s="244">
        <v>2</v>
      </c>
      <c r="W212" s="244">
        <v>0</v>
      </c>
      <c r="X212" s="244">
        <v>0</v>
      </c>
      <c r="Y212" s="244">
        <v>3</v>
      </c>
      <c r="Z212" s="244">
        <v>0</v>
      </c>
      <c r="AA212" s="205">
        <v>1</v>
      </c>
      <c r="AB212" s="205">
        <v>1.5</v>
      </c>
      <c r="AC212" s="244">
        <v>2</v>
      </c>
      <c r="AD212" s="244">
        <v>4</v>
      </c>
      <c r="AE212" s="244">
        <v>0</v>
      </c>
      <c r="AF212" s="205">
        <v>2</v>
      </c>
      <c r="AG212" s="244">
        <v>7</v>
      </c>
      <c r="AH212" s="244">
        <v>0</v>
      </c>
      <c r="AI212" s="244">
        <v>7</v>
      </c>
      <c r="AJ212" s="205">
        <v>0</v>
      </c>
      <c r="AK212" s="244">
        <v>15</v>
      </c>
      <c r="AL212" s="244">
        <v>9</v>
      </c>
      <c r="AM212" s="244">
        <v>8</v>
      </c>
      <c r="AN212" s="246">
        <v>0.5</v>
      </c>
      <c r="AO212" s="139" t="s">
        <v>1903</v>
      </c>
      <c r="AP212" s="146" t="s">
        <v>1522</v>
      </c>
      <c r="AQ212" s="139" t="s">
        <v>1903</v>
      </c>
      <c r="AR212" s="139" t="s">
        <v>1903</v>
      </c>
    </row>
    <row r="213" spans="1:44" s="139" customFormat="1" ht="12.75" customHeight="1" x14ac:dyDescent="0.2">
      <c r="A213" s="139" t="s">
        <v>78</v>
      </c>
      <c r="B213" s="220" t="s">
        <v>1320</v>
      </c>
      <c r="C213" s="221">
        <v>0.625</v>
      </c>
      <c r="D213" s="222">
        <v>8</v>
      </c>
      <c r="E213" s="223">
        <v>2018</v>
      </c>
      <c r="F213" s="223">
        <v>2014</v>
      </c>
      <c r="G213" s="223" t="s">
        <v>1899</v>
      </c>
      <c r="H213" s="220" t="s">
        <v>1913</v>
      </c>
      <c r="I213" s="220" t="s">
        <v>1914</v>
      </c>
      <c r="J213" s="220" t="s">
        <v>32</v>
      </c>
      <c r="K213" s="247" t="s">
        <v>1320</v>
      </c>
      <c r="L213" s="244">
        <v>4</v>
      </c>
      <c r="M213" s="244">
        <v>0</v>
      </c>
      <c r="N213" s="244">
        <v>0</v>
      </c>
      <c r="O213" s="244">
        <v>0</v>
      </c>
      <c r="P213" s="244">
        <v>4</v>
      </c>
      <c r="Q213" s="205">
        <v>0</v>
      </c>
      <c r="R213" s="245">
        <v>2</v>
      </c>
      <c r="S213" s="245">
        <v>0</v>
      </c>
      <c r="T213" s="244">
        <v>3</v>
      </c>
      <c r="U213" s="244">
        <v>0</v>
      </c>
      <c r="V213" s="244">
        <v>0</v>
      </c>
      <c r="W213" s="244">
        <v>0</v>
      </c>
      <c r="X213" s="244">
        <v>3</v>
      </c>
      <c r="Y213" s="244">
        <v>0</v>
      </c>
      <c r="Z213" s="244">
        <v>3</v>
      </c>
      <c r="AA213" s="205">
        <v>0</v>
      </c>
      <c r="AB213" s="205">
        <v>0</v>
      </c>
      <c r="AC213" s="244">
        <v>4</v>
      </c>
      <c r="AD213" s="244">
        <v>0</v>
      </c>
      <c r="AE213" s="244">
        <v>4</v>
      </c>
      <c r="AF213" s="205">
        <v>0</v>
      </c>
      <c r="AG213" s="244">
        <v>12</v>
      </c>
      <c r="AH213" s="244">
        <v>0</v>
      </c>
      <c r="AI213" s="244">
        <v>12</v>
      </c>
      <c r="AJ213" s="205">
        <v>0</v>
      </c>
      <c r="AK213" s="244">
        <v>23</v>
      </c>
      <c r="AL213" s="244">
        <v>0</v>
      </c>
      <c r="AM213" s="244">
        <v>23</v>
      </c>
      <c r="AN213" s="246">
        <v>0.5</v>
      </c>
      <c r="AO213" s="139" t="s">
        <v>1903</v>
      </c>
      <c r="AP213" s="146" t="s">
        <v>1522</v>
      </c>
      <c r="AQ213" s="139" t="s">
        <v>1903</v>
      </c>
      <c r="AR213" s="139" t="s">
        <v>1903</v>
      </c>
    </row>
    <row r="214" spans="1:44" s="139" customFormat="1" ht="12.75" customHeight="1" x14ac:dyDescent="0.2">
      <c r="A214" s="139" t="s">
        <v>14</v>
      </c>
      <c r="B214" s="220" t="s">
        <v>162</v>
      </c>
      <c r="C214" s="221">
        <v>1</v>
      </c>
      <c r="D214" s="222">
        <v>5</v>
      </c>
      <c r="E214" s="223">
        <v>2017</v>
      </c>
      <c r="F214" s="223">
        <v>2014</v>
      </c>
      <c r="G214" s="223">
        <v>2018</v>
      </c>
      <c r="H214" s="220" t="s">
        <v>1906</v>
      </c>
      <c r="I214" s="220" t="s">
        <v>1907</v>
      </c>
      <c r="J214" s="220" t="s">
        <v>13</v>
      </c>
      <c r="K214" s="247" t="s">
        <v>162</v>
      </c>
      <c r="L214" s="244">
        <v>4</v>
      </c>
      <c r="M214" s="244">
        <v>0</v>
      </c>
      <c r="N214" s="244">
        <v>0</v>
      </c>
      <c r="O214" s="244">
        <v>0</v>
      </c>
      <c r="P214" s="244">
        <v>4</v>
      </c>
      <c r="Q214" s="205">
        <v>0</v>
      </c>
      <c r="R214" s="245">
        <v>4</v>
      </c>
      <c r="S214" s="245">
        <v>0</v>
      </c>
      <c r="T214" s="244">
        <v>3</v>
      </c>
      <c r="U214" s="244">
        <v>0</v>
      </c>
      <c r="V214" s="244">
        <v>0</v>
      </c>
      <c r="W214" s="244">
        <v>0</v>
      </c>
      <c r="X214" s="244">
        <v>3</v>
      </c>
      <c r="Y214" s="244">
        <v>0</v>
      </c>
      <c r="Z214" s="244">
        <v>3</v>
      </c>
      <c r="AA214" s="205">
        <v>0</v>
      </c>
      <c r="AB214" s="205">
        <v>0</v>
      </c>
      <c r="AC214" s="244">
        <v>4</v>
      </c>
      <c r="AD214" s="244">
        <v>29</v>
      </c>
      <c r="AE214" s="244">
        <v>0</v>
      </c>
      <c r="AF214" s="205">
        <v>7.25</v>
      </c>
      <c r="AG214" s="244">
        <v>8</v>
      </c>
      <c r="AH214" s="244">
        <v>18</v>
      </c>
      <c r="AI214" s="244">
        <v>0</v>
      </c>
      <c r="AJ214" s="205">
        <v>2.25</v>
      </c>
      <c r="AK214" s="244">
        <v>19</v>
      </c>
      <c r="AL214" s="244">
        <v>47</v>
      </c>
      <c r="AM214" s="244">
        <v>7</v>
      </c>
      <c r="AN214" s="246">
        <v>1</v>
      </c>
      <c r="AO214" s="139" t="s">
        <v>1903</v>
      </c>
      <c r="AP214" s="146" t="s">
        <v>1522</v>
      </c>
      <c r="AQ214" s="139" t="s">
        <v>1903</v>
      </c>
      <c r="AR214" s="139" t="s">
        <v>1902</v>
      </c>
    </row>
    <row r="215" spans="1:44" s="139" customFormat="1" ht="12.75" customHeight="1" x14ac:dyDescent="0.2">
      <c r="A215" s="139" t="s">
        <v>35</v>
      </c>
      <c r="B215" s="220" t="s">
        <v>1322</v>
      </c>
      <c r="C215" s="221">
        <v>0.625</v>
      </c>
      <c r="D215" s="222">
        <v>8</v>
      </c>
      <c r="E215" s="223">
        <v>2018</v>
      </c>
      <c r="F215" s="223">
        <v>2014</v>
      </c>
      <c r="G215" s="223" t="s">
        <v>1899</v>
      </c>
      <c r="H215" s="220" t="s">
        <v>1900</v>
      </c>
      <c r="I215" s="220" t="s">
        <v>1901</v>
      </c>
      <c r="J215" s="220" t="s">
        <v>3</v>
      </c>
      <c r="K215" s="247" t="s">
        <v>1322</v>
      </c>
      <c r="L215" s="244">
        <v>409</v>
      </c>
      <c r="M215" s="244">
        <v>0</v>
      </c>
      <c r="N215" s="244">
        <v>0</v>
      </c>
      <c r="O215" s="244">
        <v>0</v>
      </c>
      <c r="P215" s="244">
        <v>409</v>
      </c>
      <c r="Q215" s="205">
        <v>0</v>
      </c>
      <c r="R215" s="245">
        <v>205</v>
      </c>
      <c r="S215" s="245">
        <v>0</v>
      </c>
      <c r="T215" s="244">
        <v>275</v>
      </c>
      <c r="U215" s="244">
        <v>0</v>
      </c>
      <c r="V215" s="244">
        <v>0</v>
      </c>
      <c r="W215" s="244">
        <v>0</v>
      </c>
      <c r="X215" s="244">
        <v>275</v>
      </c>
      <c r="Y215" s="244">
        <v>0</v>
      </c>
      <c r="Z215" s="244">
        <v>275</v>
      </c>
      <c r="AA215" s="205">
        <v>0</v>
      </c>
      <c r="AB215" s="205">
        <v>0</v>
      </c>
      <c r="AC215" s="244">
        <v>307</v>
      </c>
      <c r="AD215" s="244">
        <v>0</v>
      </c>
      <c r="AE215" s="244">
        <v>307</v>
      </c>
      <c r="AF215" s="205">
        <v>0</v>
      </c>
      <c r="AG215" s="244">
        <v>721</v>
      </c>
      <c r="AH215" s="244">
        <v>340</v>
      </c>
      <c r="AI215" s="244">
        <v>381</v>
      </c>
      <c r="AJ215" s="205">
        <v>0.47156726768377255</v>
      </c>
      <c r="AK215" s="244">
        <v>1712</v>
      </c>
      <c r="AL215" s="244">
        <v>340</v>
      </c>
      <c r="AM215" s="244">
        <v>1372</v>
      </c>
      <c r="AN215" s="246">
        <v>0.5</v>
      </c>
      <c r="AO215" s="139" t="s">
        <v>1903</v>
      </c>
      <c r="AP215" s="146" t="s">
        <v>1522</v>
      </c>
      <c r="AQ215" s="139" t="s">
        <v>1903</v>
      </c>
      <c r="AR215" s="139" t="s">
        <v>1903</v>
      </c>
    </row>
    <row r="216" spans="1:44" s="139" customFormat="1" ht="12.75" customHeight="1" x14ac:dyDescent="0.2">
      <c r="A216" s="139" t="s">
        <v>82</v>
      </c>
      <c r="B216" s="220" t="s">
        <v>1114</v>
      </c>
      <c r="C216" s="221">
        <v>0.375</v>
      </c>
      <c r="D216" s="222">
        <v>8</v>
      </c>
      <c r="E216" s="223">
        <v>2020</v>
      </c>
      <c r="F216" s="223">
        <v>2016</v>
      </c>
      <c r="G216" s="223" t="s">
        <v>1908</v>
      </c>
      <c r="H216" s="220" t="s">
        <v>1909</v>
      </c>
      <c r="I216" s="220" t="s">
        <v>1910</v>
      </c>
      <c r="J216" s="220" t="s">
        <v>26</v>
      </c>
      <c r="K216" s="247" t="s">
        <v>1114</v>
      </c>
      <c r="L216" s="244">
        <v>238</v>
      </c>
      <c r="M216" s="244">
        <v>0</v>
      </c>
      <c r="N216" s="244">
        <v>0</v>
      </c>
      <c r="O216" s="244">
        <v>0</v>
      </c>
      <c r="P216" s="244">
        <v>238</v>
      </c>
      <c r="Q216" s="205">
        <v>0</v>
      </c>
      <c r="R216" s="245">
        <v>89</v>
      </c>
      <c r="S216" s="245">
        <v>0</v>
      </c>
      <c r="T216" s="244">
        <v>211</v>
      </c>
      <c r="U216" s="244">
        <v>6</v>
      </c>
      <c r="V216" s="244">
        <v>5</v>
      </c>
      <c r="W216" s="244">
        <v>1</v>
      </c>
      <c r="X216" s="244">
        <v>205</v>
      </c>
      <c r="Y216" s="244">
        <v>6</v>
      </c>
      <c r="Z216" s="244">
        <v>205</v>
      </c>
      <c r="AA216" s="205">
        <v>2.843601895734597E-2</v>
      </c>
      <c r="AB216" s="205">
        <v>2.843601895734597E-2</v>
      </c>
      <c r="AC216" s="244">
        <v>202</v>
      </c>
      <c r="AD216" s="244">
        <v>71</v>
      </c>
      <c r="AE216" s="244">
        <v>131</v>
      </c>
      <c r="AF216" s="205">
        <v>0.35148514851485146</v>
      </c>
      <c r="AG216" s="244">
        <v>258</v>
      </c>
      <c r="AH216" s="244">
        <v>67</v>
      </c>
      <c r="AI216" s="244">
        <v>191</v>
      </c>
      <c r="AJ216" s="205">
        <v>0.25968992248062017</v>
      </c>
      <c r="AK216" s="244">
        <v>909</v>
      </c>
      <c r="AL216" s="244">
        <v>144</v>
      </c>
      <c r="AM216" s="244">
        <v>765</v>
      </c>
      <c r="AN216" s="246">
        <v>0.375</v>
      </c>
      <c r="AO216" s="139" t="s">
        <v>1903</v>
      </c>
      <c r="AP216" s="146" t="s">
        <v>1522</v>
      </c>
      <c r="AQ216" s="139" t="s">
        <v>1903</v>
      </c>
      <c r="AR216" s="139" t="s">
        <v>1903</v>
      </c>
    </row>
    <row r="217" spans="1:44" s="139" customFormat="1" ht="12.75" customHeight="1" x14ac:dyDescent="0.2">
      <c r="A217" s="139" t="s">
        <v>25</v>
      </c>
      <c r="B217" s="220" t="s">
        <v>370</v>
      </c>
      <c r="C217" s="221">
        <v>0.375</v>
      </c>
      <c r="D217" s="222">
        <v>8</v>
      </c>
      <c r="E217" s="223">
        <v>2020</v>
      </c>
      <c r="F217" s="223">
        <v>2016</v>
      </c>
      <c r="G217" s="223" t="s">
        <v>1908</v>
      </c>
      <c r="H217" s="220" t="s">
        <v>1909</v>
      </c>
      <c r="I217" s="220" t="s">
        <v>1910</v>
      </c>
      <c r="J217" s="220" t="s">
        <v>26</v>
      </c>
      <c r="K217" s="247" t="s">
        <v>370</v>
      </c>
      <c r="L217" s="244">
        <v>4888</v>
      </c>
      <c r="M217" s="244">
        <v>103</v>
      </c>
      <c r="N217" s="244">
        <v>103</v>
      </c>
      <c r="O217" s="244">
        <v>0</v>
      </c>
      <c r="P217" s="244">
        <v>4785</v>
      </c>
      <c r="Q217" s="205">
        <v>2.1072013093289689E-2</v>
      </c>
      <c r="R217" s="245">
        <v>1833</v>
      </c>
      <c r="S217" s="245">
        <v>0</v>
      </c>
      <c r="T217" s="244">
        <v>3107</v>
      </c>
      <c r="U217" s="244">
        <v>57</v>
      </c>
      <c r="V217" s="244">
        <v>57</v>
      </c>
      <c r="W217" s="244">
        <v>0</v>
      </c>
      <c r="X217" s="244">
        <v>3050</v>
      </c>
      <c r="Y217" s="244">
        <v>57</v>
      </c>
      <c r="Z217" s="244">
        <v>3050</v>
      </c>
      <c r="AA217" s="205">
        <v>1.8345671065336338E-2</v>
      </c>
      <c r="AB217" s="205">
        <v>1.8345671065336338E-2</v>
      </c>
      <c r="AC217" s="244">
        <v>3126</v>
      </c>
      <c r="AD217" s="244">
        <v>0</v>
      </c>
      <c r="AE217" s="244">
        <v>3126</v>
      </c>
      <c r="AF217" s="205">
        <v>0</v>
      </c>
      <c r="AG217" s="244">
        <v>10462</v>
      </c>
      <c r="AH217" s="244">
        <v>3</v>
      </c>
      <c r="AI217" s="244">
        <v>10459</v>
      </c>
      <c r="AJ217" s="205">
        <v>2.8675205505639459E-4</v>
      </c>
      <c r="AK217" s="244">
        <v>21583</v>
      </c>
      <c r="AL217" s="244">
        <v>163</v>
      </c>
      <c r="AM217" s="244">
        <v>21420</v>
      </c>
      <c r="AN217" s="246">
        <v>0.375</v>
      </c>
      <c r="AO217" s="139" t="s">
        <v>1903</v>
      </c>
      <c r="AP217" s="146" t="s">
        <v>1522</v>
      </c>
      <c r="AQ217" s="139" t="s">
        <v>1903</v>
      </c>
      <c r="AR217" s="139" t="s">
        <v>1903</v>
      </c>
    </row>
    <row r="218" spans="1:44" s="139" customFormat="1" ht="12.75" customHeight="1" x14ac:dyDescent="0.2">
      <c r="A218" s="139" t="s">
        <v>68</v>
      </c>
      <c r="B218" s="220" t="s">
        <v>1053</v>
      </c>
      <c r="C218" s="221">
        <v>0.375</v>
      </c>
      <c r="D218" s="222">
        <v>8</v>
      </c>
      <c r="E218" s="223">
        <v>2020</v>
      </c>
      <c r="F218" s="223">
        <v>2016</v>
      </c>
      <c r="G218" s="223" t="s">
        <v>1908</v>
      </c>
      <c r="H218" s="220" t="s">
        <v>1909</v>
      </c>
      <c r="I218" s="220" t="s">
        <v>1910</v>
      </c>
      <c r="J218" s="220" t="s">
        <v>26</v>
      </c>
      <c r="K218" s="247" t="s">
        <v>1053</v>
      </c>
      <c r="L218" s="244">
        <v>43</v>
      </c>
      <c r="M218" s="244">
        <v>0</v>
      </c>
      <c r="N218" s="244">
        <v>0</v>
      </c>
      <c r="O218" s="244">
        <v>0</v>
      </c>
      <c r="P218" s="244">
        <v>43</v>
      </c>
      <c r="Q218" s="205">
        <v>0</v>
      </c>
      <c r="R218" s="245">
        <v>16</v>
      </c>
      <c r="S218" s="245">
        <v>0</v>
      </c>
      <c r="T218" s="244">
        <v>28</v>
      </c>
      <c r="U218" s="244">
        <v>6</v>
      </c>
      <c r="V218" s="244">
        <v>6</v>
      </c>
      <c r="W218" s="244">
        <v>0</v>
      </c>
      <c r="X218" s="244">
        <v>22</v>
      </c>
      <c r="Y218" s="244">
        <v>6</v>
      </c>
      <c r="Z218" s="244">
        <v>22</v>
      </c>
      <c r="AA218" s="205">
        <v>0.21428571428571427</v>
      </c>
      <c r="AB218" s="205">
        <v>0.21428571428571427</v>
      </c>
      <c r="AC218" s="244">
        <v>33</v>
      </c>
      <c r="AD218" s="244">
        <v>6</v>
      </c>
      <c r="AE218" s="244">
        <v>27</v>
      </c>
      <c r="AF218" s="205">
        <v>0.18181818181818182</v>
      </c>
      <c r="AG218" s="244">
        <v>76</v>
      </c>
      <c r="AH218" s="244">
        <v>126</v>
      </c>
      <c r="AI218" s="244">
        <v>0</v>
      </c>
      <c r="AJ218" s="205">
        <v>1.6578947368421053</v>
      </c>
      <c r="AK218" s="244">
        <v>180</v>
      </c>
      <c r="AL218" s="244">
        <v>138</v>
      </c>
      <c r="AM218" s="244">
        <v>92</v>
      </c>
      <c r="AN218" s="246">
        <v>0.375</v>
      </c>
      <c r="AO218" s="139" t="s">
        <v>1903</v>
      </c>
      <c r="AP218" s="146" t="s">
        <v>1522</v>
      </c>
      <c r="AQ218" s="139" t="s">
        <v>1903</v>
      </c>
      <c r="AR218" s="139" t="s">
        <v>1902</v>
      </c>
    </row>
    <row r="219" spans="1:44" s="139" customFormat="1" ht="12.75" customHeight="1" x14ac:dyDescent="0.2">
      <c r="A219" s="139" t="s">
        <v>1033</v>
      </c>
      <c r="B219" s="220" t="s">
        <v>1054</v>
      </c>
      <c r="C219" s="221">
        <v>0.375</v>
      </c>
      <c r="D219" s="222">
        <v>8</v>
      </c>
      <c r="E219" s="223">
        <v>2020</v>
      </c>
      <c r="F219" s="223">
        <v>2016</v>
      </c>
      <c r="G219" s="223">
        <v>2023</v>
      </c>
      <c r="H219" s="220" t="s">
        <v>1915</v>
      </c>
      <c r="I219" s="220" t="s">
        <v>1916</v>
      </c>
      <c r="J219" s="220" t="s">
        <v>953</v>
      </c>
      <c r="K219" s="247" t="s">
        <v>1054</v>
      </c>
      <c r="L219" s="244">
        <v>186</v>
      </c>
      <c r="M219" s="244">
        <v>0</v>
      </c>
      <c r="N219" s="244">
        <v>0</v>
      </c>
      <c r="O219" s="244">
        <v>0</v>
      </c>
      <c r="P219" s="244">
        <v>186</v>
      </c>
      <c r="Q219" s="205">
        <v>0</v>
      </c>
      <c r="R219" s="245">
        <v>70</v>
      </c>
      <c r="S219" s="245">
        <v>0</v>
      </c>
      <c r="T219" s="244">
        <v>138</v>
      </c>
      <c r="U219" s="244">
        <v>19</v>
      </c>
      <c r="V219" s="244">
        <v>8</v>
      </c>
      <c r="W219" s="244">
        <v>11</v>
      </c>
      <c r="X219" s="244">
        <v>119</v>
      </c>
      <c r="Y219" s="244">
        <v>19</v>
      </c>
      <c r="Z219" s="244">
        <v>119</v>
      </c>
      <c r="AA219" s="205">
        <v>0.13768115942028986</v>
      </c>
      <c r="AB219" s="205">
        <v>0.13768115942028986</v>
      </c>
      <c r="AC219" s="244">
        <v>147</v>
      </c>
      <c r="AD219" s="244">
        <v>2</v>
      </c>
      <c r="AE219" s="244">
        <v>145</v>
      </c>
      <c r="AF219" s="205">
        <v>1.3605442176870748E-2</v>
      </c>
      <c r="AG219" s="244">
        <v>347</v>
      </c>
      <c r="AH219" s="244">
        <v>16</v>
      </c>
      <c r="AI219" s="244">
        <v>331</v>
      </c>
      <c r="AJ219" s="205">
        <v>4.6109510086455328E-2</v>
      </c>
      <c r="AK219" s="244">
        <v>818</v>
      </c>
      <c r="AL219" s="244">
        <v>37</v>
      </c>
      <c r="AM219" s="244">
        <v>781</v>
      </c>
      <c r="AN219" s="246">
        <v>0.375</v>
      </c>
      <c r="AO219" s="139" t="s">
        <v>1903</v>
      </c>
      <c r="AP219" s="146" t="s">
        <v>1522</v>
      </c>
      <c r="AQ219" s="139" t="s">
        <v>1903</v>
      </c>
      <c r="AR219" s="139" t="s">
        <v>1903</v>
      </c>
    </row>
    <row r="220" spans="1:44" s="139" customFormat="1" ht="12.75" customHeight="1" x14ac:dyDescent="0.2">
      <c r="A220" s="139" t="s">
        <v>82</v>
      </c>
      <c r="B220" s="220" t="s">
        <v>1326</v>
      </c>
      <c r="C220" s="221">
        <v>0.375</v>
      </c>
      <c r="D220" s="222">
        <v>8</v>
      </c>
      <c r="E220" s="223">
        <v>2020</v>
      </c>
      <c r="F220" s="223">
        <v>2016</v>
      </c>
      <c r="G220" s="223" t="s">
        <v>1908</v>
      </c>
      <c r="H220" s="220" t="s">
        <v>1909</v>
      </c>
      <c r="I220" s="220" t="s">
        <v>1910</v>
      </c>
      <c r="J220" s="220" t="s">
        <v>26</v>
      </c>
      <c r="K220" s="247" t="s">
        <v>1326</v>
      </c>
      <c r="L220" s="244">
        <v>113</v>
      </c>
      <c r="M220" s="244">
        <v>0</v>
      </c>
      <c r="N220" s="244">
        <v>0</v>
      </c>
      <c r="O220" s="244">
        <v>0</v>
      </c>
      <c r="P220" s="244">
        <v>113</v>
      </c>
      <c r="Q220" s="205">
        <v>0</v>
      </c>
      <c r="R220" s="245">
        <v>42</v>
      </c>
      <c r="S220" s="245">
        <v>0</v>
      </c>
      <c r="T220" s="244">
        <v>70</v>
      </c>
      <c r="U220" s="244">
        <v>0</v>
      </c>
      <c r="V220" s="244">
        <v>0</v>
      </c>
      <c r="W220" s="244">
        <v>0</v>
      </c>
      <c r="X220" s="244">
        <v>70</v>
      </c>
      <c r="Y220" s="244">
        <v>0</v>
      </c>
      <c r="Z220" s="244">
        <v>70</v>
      </c>
      <c r="AA220" s="205">
        <v>0</v>
      </c>
      <c r="AB220" s="205">
        <v>0</v>
      </c>
      <c r="AC220" s="244">
        <v>60</v>
      </c>
      <c r="AD220" s="244">
        <v>19</v>
      </c>
      <c r="AE220" s="244">
        <v>41</v>
      </c>
      <c r="AF220" s="205">
        <v>0.31666666666666665</v>
      </c>
      <c r="AG220" s="244">
        <v>131</v>
      </c>
      <c r="AH220" s="244">
        <v>0</v>
      </c>
      <c r="AI220" s="244">
        <v>131</v>
      </c>
      <c r="AJ220" s="205">
        <v>0</v>
      </c>
      <c r="AK220" s="244">
        <v>374</v>
      </c>
      <c r="AL220" s="244">
        <v>19</v>
      </c>
      <c r="AM220" s="244">
        <v>355</v>
      </c>
      <c r="AN220" s="246">
        <v>0.375</v>
      </c>
      <c r="AO220" s="139" t="s">
        <v>1903</v>
      </c>
      <c r="AP220" s="146" t="s">
        <v>1891</v>
      </c>
      <c r="AQ220" s="139" t="s">
        <v>1903</v>
      </c>
      <c r="AR220" s="139" t="s">
        <v>1903</v>
      </c>
    </row>
    <row r="221" spans="1:44" s="139" customFormat="1" ht="12.75" customHeight="1" x14ac:dyDescent="0.2">
      <c r="A221" s="139" t="s">
        <v>5</v>
      </c>
      <c r="B221" s="220" t="s">
        <v>163</v>
      </c>
      <c r="C221" s="221">
        <v>0.625</v>
      </c>
      <c r="D221" s="222">
        <v>8</v>
      </c>
      <c r="E221" s="223">
        <v>2018</v>
      </c>
      <c r="F221" s="223">
        <v>2014</v>
      </c>
      <c r="G221" s="223" t="s">
        <v>1899</v>
      </c>
      <c r="H221" s="220" t="s">
        <v>1900</v>
      </c>
      <c r="I221" s="220" t="s">
        <v>1901</v>
      </c>
      <c r="J221" s="220" t="s">
        <v>3</v>
      </c>
      <c r="K221" s="247" t="s">
        <v>163</v>
      </c>
      <c r="L221" s="244">
        <v>30</v>
      </c>
      <c r="M221" s="244">
        <v>0</v>
      </c>
      <c r="N221" s="244">
        <v>0</v>
      </c>
      <c r="O221" s="244">
        <v>0</v>
      </c>
      <c r="P221" s="244">
        <v>30</v>
      </c>
      <c r="Q221" s="205">
        <v>0</v>
      </c>
      <c r="R221" s="245">
        <v>15</v>
      </c>
      <c r="S221" s="245">
        <v>0</v>
      </c>
      <c r="T221" s="244">
        <v>18</v>
      </c>
      <c r="U221" s="244">
        <v>0</v>
      </c>
      <c r="V221" s="244">
        <v>0</v>
      </c>
      <c r="W221" s="244">
        <v>0</v>
      </c>
      <c r="X221" s="244">
        <v>18</v>
      </c>
      <c r="Y221" s="244">
        <v>0</v>
      </c>
      <c r="Z221" s="244">
        <v>18</v>
      </c>
      <c r="AA221" s="205">
        <v>0</v>
      </c>
      <c r="AB221" s="205">
        <v>0</v>
      </c>
      <c r="AC221" s="244">
        <v>20</v>
      </c>
      <c r="AD221" s="244">
        <v>0</v>
      </c>
      <c r="AE221" s="244">
        <v>20</v>
      </c>
      <c r="AF221" s="205">
        <v>0</v>
      </c>
      <c r="AG221" s="244">
        <v>44</v>
      </c>
      <c r="AH221" s="244">
        <v>53</v>
      </c>
      <c r="AI221" s="244">
        <v>0</v>
      </c>
      <c r="AJ221" s="205">
        <v>1.2045454545454546</v>
      </c>
      <c r="AK221" s="244">
        <v>112</v>
      </c>
      <c r="AL221" s="244">
        <v>53</v>
      </c>
      <c r="AM221" s="244">
        <v>68</v>
      </c>
      <c r="AN221" s="246">
        <v>0.5</v>
      </c>
      <c r="AO221" s="139" t="s">
        <v>1903</v>
      </c>
      <c r="AP221" s="146" t="s">
        <v>1522</v>
      </c>
      <c r="AQ221" s="139" t="s">
        <v>1903</v>
      </c>
      <c r="AR221" s="139" t="s">
        <v>1902</v>
      </c>
    </row>
    <row r="222" spans="1:44" s="139" customFormat="1" ht="12.75" customHeight="1" x14ac:dyDescent="0.2">
      <c r="A222" s="139" t="s">
        <v>12</v>
      </c>
      <c r="B222" s="220" t="s">
        <v>164</v>
      </c>
      <c r="C222" s="221">
        <v>0.625</v>
      </c>
      <c r="D222" s="222">
        <v>8</v>
      </c>
      <c r="E222" s="223">
        <v>2018</v>
      </c>
      <c r="F222" s="223">
        <v>2014</v>
      </c>
      <c r="G222" s="223" t="s">
        <v>1899</v>
      </c>
      <c r="H222" s="220" t="s">
        <v>1900</v>
      </c>
      <c r="I222" s="220" t="s">
        <v>1901</v>
      </c>
      <c r="J222" s="220" t="s">
        <v>3</v>
      </c>
      <c r="K222" s="247" t="s">
        <v>164</v>
      </c>
      <c r="L222" s="244">
        <v>1</v>
      </c>
      <c r="M222" s="244">
        <v>2</v>
      </c>
      <c r="N222" s="244">
        <v>0</v>
      </c>
      <c r="O222" s="244">
        <v>2</v>
      </c>
      <c r="P222" s="244">
        <v>0</v>
      </c>
      <c r="Q222" s="205">
        <v>2</v>
      </c>
      <c r="R222" s="245">
        <v>1</v>
      </c>
      <c r="S222" s="245">
        <v>1</v>
      </c>
      <c r="T222" s="244">
        <v>1</v>
      </c>
      <c r="U222" s="244">
        <v>5</v>
      </c>
      <c r="V222" s="244">
        <v>3</v>
      </c>
      <c r="W222" s="244">
        <v>2</v>
      </c>
      <c r="X222" s="244">
        <v>0</v>
      </c>
      <c r="Y222" s="244">
        <v>6</v>
      </c>
      <c r="Z222" s="244">
        <v>0</v>
      </c>
      <c r="AA222" s="205">
        <v>5</v>
      </c>
      <c r="AB222" s="205">
        <v>6</v>
      </c>
      <c r="AC222" s="244">
        <v>1</v>
      </c>
      <c r="AD222" s="244">
        <v>14</v>
      </c>
      <c r="AE222" s="244">
        <v>0</v>
      </c>
      <c r="AF222" s="205">
        <v>14</v>
      </c>
      <c r="AG222" s="244">
        <v>1</v>
      </c>
      <c r="AH222" s="244">
        <v>467</v>
      </c>
      <c r="AI222" s="244">
        <v>0</v>
      </c>
      <c r="AJ222" s="205">
        <v>467</v>
      </c>
      <c r="AK222" s="244">
        <v>4</v>
      </c>
      <c r="AL222" s="244">
        <v>488</v>
      </c>
      <c r="AM222" s="244">
        <v>0</v>
      </c>
      <c r="AN222" s="246">
        <v>0.5</v>
      </c>
      <c r="AO222" s="139" t="s">
        <v>1902</v>
      </c>
      <c r="AP222" s="146" t="s">
        <v>1522</v>
      </c>
      <c r="AQ222" s="139" t="s">
        <v>1902</v>
      </c>
      <c r="AR222" s="139" t="s">
        <v>1903</v>
      </c>
    </row>
    <row r="223" spans="1:44" s="139" customFormat="1" ht="12.75" customHeight="1" x14ac:dyDescent="0.2">
      <c r="A223" s="139" t="s">
        <v>5</v>
      </c>
      <c r="B223" s="220" t="s">
        <v>1492</v>
      </c>
      <c r="C223" s="221">
        <v>0.625</v>
      </c>
      <c r="D223" s="222">
        <v>8</v>
      </c>
      <c r="E223" s="223">
        <v>2018</v>
      </c>
      <c r="F223" s="223">
        <v>2014</v>
      </c>
      <c r="G223" s="223" t="s">
        <v>1899</v>
      </c>
      <c r="H223" s="220" t="s">
        <v>1900</v>
      </c>
      <c r="I223" s="220" t="s">
        <v>1901</v>
      </c>
      <c r="J223" s="220" t="s">
        <v>3</v>
      </c>
      <c r="K223" s="247" t="s">
        <v>1492</v>
      </c>
      <c r="L223" s="244">
        <v>32</v>
      </c>
      <c r="M223" s="244">
        <v>0</v>
      </c>
      <c r="N223" s="244">
        <v>0</v>
      </c>
      <c r="O223" s="244">
        <v>0</v>
      </c>
      <c r="P223" s="244">
        <v>32</v>
      </c>
      <c r="Q223" s="205">
        <v>0</v>
      </c>
      <c r="R223" s="245">
        <v>16</v>
      </c>
      <c r="S223" s="245">
        <v>0</v>
      </c>
      <c r="T223" s="244">
        <v>19</v>
      </c>
      <c r="U223" s="244">
        <v>0</v>
      </c>
      <c r="V223" s="244">
        <v>0</v>
      </c>
      <c r="W223" s="244">
        <v>0</v>
      </c>
      <c r="X223" s="244">
        <v>19</v>
      </c>
      <c r="Y223" s="244">
        <v>0</v>
      </c>
      <c r="Z223" s="244">
        <v>19</v>
      </c>
      <c r="AA223" s="205">
        <v>0</v>
      </c>
      <c r="AB223" s="205">
        <v>0</v>
      </c>
      <c r="AC223" s="244">
        <v>21</v>
      </c>
      <c r="AD223" s="244">
        <v>0</v>
      </c>
      <c r="AE223" s="244">
        <v>21</v>
      </c>
      <c r="AF223" s="205">
        <v>0</v>
      </c>
      <c r="AG223" s="244">
        <v>47</v>
      </c>
      <c r="AH223" s="244">
        <v>0</v>
      </c>
      <c r="AI223" s="244">
        <v>47</v>
      </c>
      <c r="AJ223" s="205">
        <v>0</v>
      </c>
      <c r="AK223" s="244">
        <v>119</v>
      </c>
      <c r="AL223" s="244">
        <v>0</v>
      </c>
      <c r="AM223" s="244">
        <v>119</v>
      </c>
      <c r="AN223" s="246">
        <v>0.5</v>
      </c>
      <c r="AO223" s="139" t="s">
        <v>1903</v>
      </c>
      <c r="AP223" s="146" t="s">
        <v>1522</v>
      </c>
      <c r="AQ223" s="139" t="s">
        <v>1903</v>
      </c>
      <c r="AR223" s="139" t="s">
        <v>1903</v>
      </c>
    </row>
    <row r="224" spans="1:44" s="139" customFormat="1" ht="12.75" customHeight="1" x14ac:dyDescent="0.2">
      <c r="A224" s="139" t="s">
        <v>66</v>
      </c>
      <c r="B224" s="220" t="s">
        <v>165</v>
      </c>
      <c r="C224" s="221">
        <v>0.75</v>
      </c>
      <c r="D224" s="222">
        <v>8</v>
      </c>
      <c r="E224" s="223">
        <v>2017</v>
      </c>
      <c r="F224" s="223">
        <v>2013</v>
      </c>
      <c r="G224" s="223">
        <v>2020</v>
      </c>
      <c r="H224" s="220" t="s">
        <v>1922</v>
      </c>
      <c r="I224" s="220" t="s">
        <v>1923</v>
      </c>
      <c r="J224" s="220" t="s">
        <v>67</v>
      </c>
      <c r="K224" s="247" t="s">
        <v>165</v>
      </c>
      <c r="L224" s="244">
        <v>430</v>
      </c>
      <c r="M224" s="244">
        <v>18</v>
      </c>
      <c r="N224" s="244">
        <v>18</v>
      </c>
      <c r="O224" s="244">
        <v>0</v>
      </c>
      <c r="P224" s="244">
        <v>412</v>
      </c>
      <c r="Q224" s="205">
        <v>4.1860465116279069E-2</v>
      </c>
      <c r="R224" s="245">
        <v>215</v>
      </c>
      <c r="S224" s="245">
        <v>0</v>
      </c>
      <c r="T224" s="244">
        <v>326</v>
      </c>
      <c r="U224" s="244">
        <v>9</v>
      </c>
      <c r="V224" s="244">
        <v>0</v>
      </c>
      <c r="W224" s="244">
        <v>9</v>
      </c>
      <c r="X224" s="244">
        <v>317</v>
      </c>
      <c r="Y224" s="244">
        <v>9</v>
      </c>
      <c r="Z224" s="244">
        <v>317</v>
      </c>
      <c r="AA224" s="205">
        <v>2.7607361963190184E-2</v>
      </c>
      <c r="AB224" s="205">
        <v>2.7607361963190184E-2</v>
      </c>
      <c r="AC224" s="244">
        <v>302</v>
      </c>
      <c r="AD224" s="244">
        <v>279</v>
      </c>
      <c r="AE224" s="244">
        <v>23</v>
      </c>
      <c r="AF224" s="205">
        <v>0.92384105960264906</v>
      </c>
      <c r="AG224" s="244">
        <v>664</v>
      </c>
      <c r="AH224" s="244">
        <v>831</v>
      </c>
      <c r="AI224" s="244">
        <v>0</v>
      </c>
      <c r="AJ224" s="205">
        <v>1.2515060240963856</v>
      </c>
      <c r="AK224" s="244">
        <v>1722</v>
      </c>
      <c r="AL224" s="244">
        <v>1137</v>
      </c>
      <c r="AM224" s="244">
        <v>752</v>
      </c>
      <c r="AN224" s="246">
        <v>0.5</v>
      </c>
      <c r="AO224" s="139" t="s">
        <v>1903</v>
      </c>
      <c r="AP224" s="146" t="s">
        <v>1522</v>
      </c>
      <c r="AQ224" s="139" t="s">
        <v>1903</v>
      </c>
      <c r="AR224" s="139" t="s">
        <v>1902</v>
      </c>
    </row>
    <row r="225" spans="1:44" s="139" customFormat="1" ht="12.75" customHeight="1" x14ac:dyDescent="0.2">
      <c r="A225" s="139" t="s">
        <v>5</v>
      </c>
      <c r="B225" s="220" t="s">
        <v>1121</v>
      </c>
      <c r="C225" s="221">
        <v>0.625</v>
      </c>
      <c r="D225" s="222">
        <v>8</v>
      </c>
      <c r="E225" s="223">
        <v>2018</v>
      </c>
      <c r="F225" s="223">
        <v>2014</v>
      </c>
      <c r="G225" s="223" t="s">
        <v>1899</v>
      </c>
      <c r="H225" s="220" t="s">
        <v>1900</v>
      </c>
      <c r="I225" s="220" t="s">
        <v>1901</v>
      </c>
      <c r="J225" s="220" t="s">
        <v>3</v>
      </c>
      <c r="K225" s="247" t="s">
        <v>1121</v>
      </c>
      <c r="L225" s="244">
        <v>62</v>
      </c>
      <c r="M225" s="244">
        <v>0</v>
      </c>
      <c r="N225" s="244">
        <v>0</v>
      </c>
      <c r="O225" s="244">
        <v>0</v>
      </c>
      <c r="P225" s="244">
        <v>62</v>
      </c>
      <c r="Q225" s="205">
        <v>0</v>
      </c>
      <c r="R225" s="245">
        <v>31</v>
      </c>
      <c r="S225" s="245">
        <v>0</v>
      </c>
      <c r="T225" s="244">
        <v>37</v>
      </c>
      <c r="U225" s="244">
        <v>0</v>
      </c>
      <c r="V225" s="244">
        <v>0</v>
      </c>
      <c r="W225" s="244">
        <v>0</v>
      </c>
      <c r="X225" s="244">
        <v>37</v>
      </c>
      <c r="Y225" s="244">
        <v>0</v>
      </c>
      <c r="Z225" s="244">
        <v>37</v>
      </c>
      <c r="AA225" s="205">
        <v>0</v>
      </c>
      <c r="AB225" s="205">
        <v>0</v>
      </c>
      <c r="AC225" s="244">
        <v>40</v>
      </c>
      <c r="AD225" s="244">
        <v>1</v>
      </c>
      <c r="AE225" s="244">
        <v>39</v>
      </c>
      <c r="AF225" s="205">
        <v>2.5000000000000001E-2</v>
      </c>
      <c r="AG225" s="244">
        <v>96</v>
      </c>
      <c r="AH225" s="244">
        <v>31</v>
      </c>
      <c r="AI225" s="244">
        <v>65</v>
      </c>
      <c r="AJ225" s="205">
        <v>0.32291666666666669</v>
      </c>
      <c r="AK225" s="244">
        <v>235</v>
      </c>
      <c r="AL225" s="244">
        <v>32</v>
      </c>
      <c r="AM225" s="244">
        <v>203</v>
      </c>
      <c r="AN225" s="246">
        <v>0.5</v>
      </c>
      <c r="AO225" s="139" t="s">
        <v>1903</v>
      </c>
      <c r="AP225" s="146" t="s">
        <v>1891</v>
      </c>
      <c r="AQ225" s="139" t="s">
        <v>1903</v>
      </c>
      <c r="AR225" s="139" t="s">
        <v>1903</v>
      </c>
    </row>
    <row r="226" spans="1:44" s="139" customFormat="1" ht="12.75" customHeight="1" x14ac:dyDescent="0.2">
      <c r="A226" s="139" t="s">
        <v>12</v>
      </c>
      <c r="B226" s="220" t="s">
        <v>166</v>
      </c>
      <c r="C226" s="221">
        <v>0.625</v>
      </c>
      <c r="D226" s="222">
        <v>8</v>
      </c>
      <c r="E226" s="223">
        <v>2018</v>
      </c>
      <c r="F226" s="223">
        <v>2014</v>
      </c>
      <c r="G226" s="223" t="s">
        <v>1899</v>
      </c>
      <c r="H226" s="220" t="s">
        <v>1900</v>
      </c>
      <c r="I226" s="220" t="s">
        <v>1901</v>
      </c>
      <c r="J226" s="220" t="s">
        <v>3</v>
      </c>
      <c r="K226" s="247" t="s">
        <v>166</v>
      </c>
      <c r="L226" s="244">
        <v>2</v>
      </c>
      <c r="M226" s="244">
        <v>0</v>
      </c>
      <c r="N226" s="244">
        <v>0</v>
      </c>
      <c r="O226" s="244">
        <v>0</v>
      </c>
      <c r="P226" s="244">
        <v>2</v>
      </c>
      <c r="Q226" s="205">
        <v>0</v>
      </c>
      <c r="R226" s="245">
        <v>1</v>
      </c>
      <c r="S226" s="245">
        <v>0</v>
      </c>
      <c r="T226" s="244">
        <v>2</v>
      </c>
      <c r="U226" s="244">
        <v>0</v>
      </c>
      <c r="V226" s="244">
        <v>0</v>
      </c>
      <c r="W226" s="244">
        <v>0</v>
      </c>
      <c r="X226" s="244">
        <v>2</v>
      </c>
      <c r="Y226" s="244">
        <v>0</v>
      </c>
      <c r="Z226" s="244">
        <v>2</v>
      </c>
      <c r="AA226" s="205">
        <v>0</v>
      </c>
      <c r="AB226" s="205">
        <v>0</v>
      </c>
      <c r="AC226" s="244">
        <v>2</v>
      </c>
      <c r="AD226" s="244">
        <v>0</v>
      </c>
      <c r="AE226" s="244">
        <v>2</v>
      </c>
      <c r="AF226" s="205">
        <v>0</v>
      </c>
      <c r="AG226" s="244">
        <v>3</v>
      </c>
      <c r="AH226" s="244">
        <v>10</v>
      </c>
      <c r="AI226" s="244">
        <v>0</v>
      </c>
      <c r="AJ226" s="205">
        <v>3.3333333333333335</v>
      </c>
      <c r="AK226" s="244">
        <v>9</v>
      </c>
      <c r="AL226" s="244">
        <v>10</v>
      </c>
      <c r="AM226" s="244">
        <v>6</v>
      </c>
      <c r="AN226" s="246">
        <v>0.5</v>
      </c>
      <c r="AO226" s="139" t="s">
        <v>1903</v>
      </c>
      <c r="AP226" s="146" t="s">
        <v>1522</v>
      </c>
      <c r="AQ226" s="139" t="s">
        <v>1903</v>
      </c>
      <c r="AR226" s="139" t="s">
        <v>1902</v>
      </c>
    </row>
    <row r="227" spans="1:44" s="139" customFormat="1" ht="12.75" customHeight="1" x14ac:dyDescent="0.2">
      <c r="A227" s="139" t="s">
        <v>5</v>
      </c>
      <c r="B227" s="220" t="s">
        <v>1865</v>
      </c>
      <c r="C227" s="221">
        <v>0.625</v>
      </c>
      <c r="D227" s="222">
        <v>8</v>
      </c>
      <c r="E227" s="223">
        <v>2018</v>
      </c>
      <c r="F227" s="223">
        <v>2014</v>
      </c>
      <c r="G227" s="223" t="s">
        <v>1899</v>
      </c>
      <c r="H227" s="220" t="s">
        <v>1900</v>
      </c>
      <c r="I227" s="220" t="s">
        <v>1901</v>
      </c>
      <c r="J227" s="220" t="s">
        <v>3</v>
      </c>
      <c r="K227" s="247" t="s">
        <v>1865</v>
      </c>
      <c r="L227" s="244">
        <v>208</v>
      </c>
      <c r="M227" s="244">
        <v>0</v>
      </c>
      <c r="N227" s="244">
        <v>0</v>
      </c>
      <c r="O227" s="244">
        <v>0</v>
      </c>
      <c r="P227" s="244">
        <v>208</v>
      </c>
      <c r="Q227" s="205">
        <v>0</v>
      </c>
      <c r="R227" s="245">
        <v>104</v>
      </c>
      <c r="S227" s="245">
        <v>0</v>
      </c>
      <c r="T227" s="244">
        <v>121</v>
      </c>
      <c r="U227" s="244">
        <v>0</v>
      </c>
      <c r="V227" s="244">
        <v>0</v>
      </c>
      <c r="W227" s="244">
        <v>0</v>
      </c>
      <c r="X227" s="244">
        <v>121</v>
      </c>
      <c r="Y227" s="244">
        <v>0</v>
      </c>
      <c r="Z227" s="244">
        <v>121</v>
      </c>
      <c r="AA227" s="205">
        <v>0</v>
      </c>
      <c r="AB227" s="205">
        <v>0</v>
      </c>
      <c r="AC227" s="244">
        <v>135</v>
      </c>
      <c r="AD227" s="244">
        <v>0</v>
      </c>
      <c r="AE227" s="244">
        <v>135</v>
      </c>
      <c r="AF227" s="205">
        <v>0</v>
      </c>
      <c r="AG227" s="244">
        <v>354</v>
      </c>
      <c r="AH227" s="244">
        <v>0</v>
      </c>
      <c r="AI227" s="244">
        <v>354</v>
      </c>
      <c r="AJ227" s="205">
        <v>0</v>
      </c>
      <c r="AK227" s="244">
        <v>818</v>
      </c>
      <c r="AL227" s="244">
        <v>0</v>
      </c>
      <c r="AM227" s="244">
        <v>818</v>
      </c>
      <c r="AN227" s="246">
        <v>0.5</v>
      </c>
      <c r="AO227" s="139" t="s">
        <v>1903</v>
      </c>
      <c r="AP227" s="146" t="s">
        <v>1535</v>
      </c>
      <c r="AQ227" s="139" t="s">
        <v>1903</v>
      </c>
      <c r="AR227" s="139" t="s">
        <v>1903</v>
      </c>
    </row>
    <row r="228" spans="1:44" s="139" customFormat="1" ht="12.75" customHeight="1" x14ac:dyDescent="0.2">
      <c r="A228" s="139" t="s">
        <v>35</v>
      </c>
      <c r="B228" s="220" t="s">
        <v>1130</v>
      </c>
      <c r="C228" s="221">
        <v>0.625</v>
      </c>
      <c r="D228" s="222">
        <v>8</v>
      </c>
      <c r="E228" s="223">
        <v>2018</v>
      </c>
      <c r="F228" s="223">
        <v>2014</v>
      </c>
      <c r="G228" s="223" t="s">
        <v>1899</v>
      </c>
      <c r="H228" s="220" t="s">
        <v>1900</v>
      </c>
      <c r="I228" s="220" t="s">
        <v>1901</v>
      </c>
      <c r="J228" s="220" t="s">
        <v>3</v>
      </c>
      <c r="K228" s="247" t="s">
        <v>1130</v>
      </c>
      <c r="L228" s="244">
        <v>91</v>
      </c>
      <c r="M228" s="244">
        <v>0</v>
      </c>
      <c r="N228" s="244">
        <v>0</v>
      </c>
      <c r="O228" s="244">
        <v>0</v>
      </c>
      <c r="P228" s="244">
        <v>91</v>
      </c>
      <c r="Q228" s="205">
        <v>0</v>
      </c>
      <c r="R228" s="245">
        <v>46</v>
      </c>
      <c r="S228" s="245">
        <v>0</v>
      </c>
      <c r="T228" s="244">
        <v>61</v>
      </c>
      <c r="U228" s="244">
        <v>0</v>
      </c>
      <c r="V228" s="244">
        <v>0</v>
      </c>
      <c r="W228" s="244">
        <v>0</v>
      </c>
      <c r="X228" s="244">
        <v>61</v>
      </c>
      <c r="Y228" s="244">
        <v>0</v>
      </c>
      <c r="Z228" s="244">
        <v>61</v>
      </c>
      <c r="AA228" s="205">
        <v>0</v>
      </c>
      <c r="AB228" s="205">
        <v>0</v>
      </c>
      <c r="AC228" s="244">
        <v>66</v>
      </c>
      <c r="AD228" s="244">
        <v>15</v>
      </c>
      <c r="AE228" s="244">
        <v>51</v>
      </c>
      <c r="AF228" s="205">
        <v>0.22727272727272727</v>
      </c>
      <c r="AG228" s="244">
        <v>146</v>
      </c>
      <c r="AH228" s="244">
        <v>147</v>
      </c>
      <c r="AI228" s="244">
        <v>0</v>
      </c>
      <c r="AJ228" s="205">
        <v>1.0068493150684932</v>
      </c>
      <c r="AK228" s="244">
        <v>364</v>
      </c>
      <c r="AL228" s="244">
        <v>162</v>
      </c>
      <c r="AM228" s="244">
        <v>203</v>
      </c>
      <c r="AN228" s="246">
        <v>0.5</v>
      </c>
      <c r="AO228" s="139" t="s">
        <v>1903</v>
      </c>
      <c r="AP228" s="146" t="s">
        <v>1522</v>
      </c>
      <c r="AQ228" s="139" t="s">
        <v>1903</v>
      </c>
      <c r="AR228" s="139" t="s">
        <v>1902</v>
      </c>
    </row>
    <row r="229" spans="1:44" s="139" customFormat="1" ht="12.75" customHeight="1" x14ac:dyDescent="0.2">
      <c r="A229" s="139" t="s">
        <v>5</v>
      </c>
      <c r="B229" s="220" t="s">
        <v>1055</v>
      </c>
      <c r="C229" s="221">
        <v>0.625</v>
      </c>
      <c r="D229" s="222">
        <v>8</v>
      </c>
      <c r="E229" s="223">
        <v>2018</v>
      </c>
      <c r="F229" s="223">
        <v>2014</v>
      </c>
      <c r="G229" s="223" t="s">
        <v>1899</v>
      </c>
      <c r="H229" s="220" t="s">
        <v>1900</v>
      </c>
      <c r="I229" s="220" t="s">
        <v>1901</v>
      </c>
      <c r="J229" s="220" t="s">
        <v>3</v>
      </c>
      <c r="K229" s="247" t="s">
        <v>1055</v>
      </c>
      <c r="L229" s="244">
        <v>147</v>
      </c>
      <c r="M229" s="244">
        <v>36</v>
      </c>
      <c r="N229" s="244">
        <v>36</v>
      </c>
      <c r="O229" s="244">
        <v>0</v>
      </c>
      <c r="P229" s="244">
        <v>111</v>
      </c>
      <c r="Q229" s="205">
        <v>0.24489795918367346</v>
      </c>
      <c r="R229" s="245">
        <v>74</v>
      </c>
      <c r="S229" s="245">
        <v>0</v>
      </c>
      <c r="T229" s="244">
        <v>88</v>
      </c>
      <c r="U229" s="244">
        <v>3</v>
      </c>
      <c r="V229" s="244">
        <v>2</v>
      </c>
      <c r="W229" s="244">
        <v>1</v>
      </c>
      <c r="X229" s="244">
        <v>85</v>
      </c>
      <c r="Y229" s="244">
        <v>3</v>
      </c>
      <c r="Z229" s="244">
        <v>85</v>
      </c>
      <c r="AA229" s="205">
        <v>3.4090909090909088E-2</v>
      </c>
      <c r="AB229" s="205">
        <v>3.4090909090909088E-2</v>
      </c>
      <c r="AC229" s="244">
        <v>94</v>
      </c>
      <c r="AD229" s="244">
        <v>0</v>
      </c>
      <c r="AE229" s="244">
        <v>94</v>
      </c>
      <c r="AF229" s="205">
        <v>0</v>
      </c>
      <c r="AG229" s="244">
        <v>233</v>
      </c>
      <c r="AH229" s="244">
        <v>112</v>
      </c>
      <c r="AI229" s="244">
        <v>121</v>
      </c>
      <c r="AJ229" s="205">
        <v>0.48068669527896996</v>
      </c>
      <c r="AK229" s="244">
        <v>562</v>
      </c>
      <c r="AL229" s="244">
        <v>151</v>
      </c>
      <c r="AM229" s="244">
        <v>411</v>
      </c>
      <c r="AN229" s="246">
        <v>0.5</v>
      </c>
      <c r="AO229" s="139" t="s">
        <v>1903</v>
      </c>
      <c r="AP229" s="146" t="s">
        <v>1891</v>
      </c>
      <c r="AQ229" s="139" t="s">
        <v>1903</v>
      </c>
      <c r="AR229" s="139" t="s">
        <v>1903</v>
      </c>
    </row>
    <row r="230" spans="1:44" s="139" customFormat="1" ht="12.75" customHeight="1" x14ac:dyDescent="0.2">
      <c r="A230" s="139" t="s">
        <v>21</v>
      </c>
      <c r="B230" s="220" t="s">
        <v>167</v>
      </c>
      <c r="C230" s="221">
        <v>0.5</v>
      </c>
      <c r="D230" s="222">
        <v>8</v>
      </c>
      <c r="E230" s="223">
        <v>2019</v>
      </c>
      <c r="F230" s="223">
        <v>2015</v>
      </c>
      <c r="G230" s="223">
        <v>2022</v>
      </c>
      <c r="H230" s="220" t="s">
        <v>1904</v>
      </c>
      <c r="I230" s="220" t="s">
        <v>1905</v>
      </c>
      <c r="J230" s="220" t="s">
        <v>8</v>
      </c>
      <c r="K230" s="247" t="s">
        <v>167</v>
      </c>
      <c r="L230" s="244">
        <v>138</v>
      </c>
      <c r="M230" s="244">
        <v>2</v>
      </c>
      <c r="N230" s="244">
        <v>2</v>
      </c>
      <c r="O230" s="244">
        <v>0</v>
      </c>
      <c r="P230" s="244">
        <v>136</v>
      </c>
      <c r="Q230" s="205">
        <v>1.4492753623188406E-2</v>
      </c>
      <c r="R230" s="245">
        <v>69</v>
      </c>
      <c r="S230" s="245">
        <v>0</v>
      </c>
      <c r="T230" s="244">
        <v>78</v>
      </c>
      <c r="U230" s="244">
        <v>3</v>
      </c>
      <c r="V230" s="244">
        <v>3</v>
      </c>
      <c r="W230" s="244">
        <v>0</v>
      </c>
      <c r="X230" s="244">
        <v>75</v>
      </c>
      <c r="Y230" s="244">
        <v>3</v>
      </c>
      <c r="Z230" s="244">
        <v>75</v>
      </c>
      <c r="AA230" s="205">
        <v>3.8461538461538464E-2</v>
      </c>
      <c r="AB230" s="205">
        <v>3.8461538461538464E-2</v>
      </c>
      <c r="AC230" s="244">
        <v>85</v>
      </c>
      <c r="AD230" s="244">
        <v>45</v>
      </c>
      <c r="AE230" s="244">
        <v>40</v>
      </c>
      <c r="AF230" s="205">
        <v>0.52941176470588236</v>
      </c>
      <c r="AG230" s="244">
        <v>99</v>
      </c>
      <c r="AH230" s="244">
        <v>376</v>
      </c>
      <c r="AI230" s="244">
        <v>0</v>
      </c>
      <c r="AJ230" s="205">
        <v>3.797979797979798</v>
      </c>
      <c r="AK230" s="244">
        <v>400</v>
      </c>
      <c r="AL230" s="244">
        <v>426</v>
      </c>
      <c r="AM230" s="244">
        <v>251</v>
      </c>
      <c r="AN230" s="246">
        <v>0.5</v>
      </c>
      <c r="AO230" s="139" t="s">
        <v>1903</v>
      </c>
      <c r="AP230" s="146" t="s">
        <v>1522</v>
      </c>
      <c r="AQ230" s="139" t="s">
        <v>1903</v>
      </c>
      <c r="AR230" s="139" t="s">
        <v>1902</v>
      </c>
    </row>
    <row r="231" spans="1:44" s="139" customFormat="1" ht="12.75" customHeight="1" x14ac:dyDescent="0.2">
      <c r="A231" s="139" t="s">
        <v>12</v>
      </c>
      <c r="B231" s="220" t="s">
        <v>168</v>
      </c>
      <c r="C231" s="221">
        <v>0.625</v>
      </c>
      <c r="D231" s="222">
        <v>8</v>
      </c>
      <c r="E231" s="223">
        <v>2018</v>
      </c>
      <c r="F231" s="223">
        <v>2014</v>
      </c>
      <c r="G231" s="223" t="s">
        <v>1899</v>
      </c>
      <c r="H231" s="220" t="s">
        <v>1900</v>
      </c>
      <c r="I231" s="220" t="s">
        <v>1901</v>
      </c>
      <c r="J231" s="220" t="s">
        <v>3</v>
      </c>
      <c r="K231" s="247" t="s">
        <v>168</v>
      </c>
      <c r="L231" s="244">
        <v>1</v>
      </c>
      <c r="M231" s="244">
        <v>0</v>
      </c>
      <c r="N231" s="244">
        <v>0</v>
      </c>
      <c r="O231" s="244">
        <v>0</v>
      </c>
      <c r="P231" s="244">
        <v>1</v>
      </c>
      <c r="Q231" s="205">
        <v>0</v>
      </c>
      <c r="R231" s="245">
        <v>1</v>
      </c>
      <c r="S231" s="245">
        <v>0</v>
      </c>
      <c r="T231" s="244">
        <v>1</v>
      </c>
      <c r="U231" s="244">
        <v>2</v>
      </c>
      <c r="V231" s="244">
        <v>2</v>
      </c>
      <c r="W231" s="244">
        <v>0</v>
      </c>
      <c r="X231" s="244">
        <v>0</v>
      </c>
      <c r="Y231" s="244">
        <v>2</v>
      </c>
      <c r="Z231" s="244">
        <v>0</v>
      </c>
      <c r="AA231" s="205">
        <v>2</v>
      </c>
      <c r="AB231" s="205">
        <v>2</v>
      </c>
      <c r="AC231" s="244">
        <v>0</v>
      </c>
      <c r="AD231" s="244">
        <v>11</v>
      </c>
      <c r="AE231" s="244">
        <v>0</v>
      </c>
      <c r="AF231" s="205" t="s">
        <v>1917</v>
      </c>
      <c r="AG231" s="244">
        <v>0</v>
      </c>
      <c r="AH231" s="244">
        <v>64</v>
      </c>
      <c r="AI231" s="244">
        <v>0</v>
      </c>
      <c r="AJ231" s="205" t="s">
        <v>1917</v>
      </c>
      <c r="AK231" s="244">
        <v>2</v>
      </c>
      <c r="AL231" s="244">
        <v>77</v>
      </c>
      <c r="AM231" s="244">
        <v>1</v>
      </c>
      <c r="AN231" s="246">
        <v>0.5</v>
      </c>
      <c r="AO231" s="139" t="s">
        <v>1903</v>
      </c>
      <c r="AP231" s="146" t="s">
        <v>1522</v>
      </c>
      <c r="AQ231" s="139" t="s">
        <v>1903</v>
      </c>
      <c r="AR231" s="139" t="s">
        <v>1902</v>
      </c>
    </row>
    <row r="232" spans="1:44" s="139" customFormat="1" ht="12.75" customHeight="1" x14ac:dyDescent="0.2">
      <c r="A232" s="139" t="s">
        <v>12</v>
      </c>
      <c r="B232" s="220" t="s">
        <v>169</v>
      </c>
      <c r="C232" s="221">
        <v>0.625</v>
      </c>
      <c r="D232" s="222">
        <v>8</v>
      </c>
      <c r="E232" s="223">
        <v>2018</v>
      </c>
      <c r="F232" s="223">
        <v>2014</v>
      </c>
      <c r="G232" s="223" t="s">
        <v>1899</v>
      </c>
      <c r="H232" s="220" t="s">
        <v>1900</v>
      </c>
      <c r="I232" s="220" t="s">
        <v>1901</v>
      </c>
      <c r="J232" s="220" t="s">
        <v>3</v>
      </c>
      <c r="K232" s="247" t="s">
        <v>169</v>
      </c>
      <c r="L232" s="244">
        <v>1</v>
      </c>
      <c r="M232" s="244">
        <v>0</v>
      </c>
      <c r="N232" s="244">
        <v>0</v>
      </c>
      <c r="O232" s="244">
        <v>0</v>
      </c>
      <c r="P232" s="244">
        <v>1</v>
      </c>
      <c r="Q232" s="205">
        <v>0</v>
      </c>
      <c r="R232" s="245">
        <v>1</v>
      </c>
      <c r="S232" s="245">
        <v>0</v>
      </c>
      <c r="T232" s="244">
        <v>1</v>
      </c>
      <c r="U232" s="244">
        <v>0</v>
      </c>
      <c r="V232" s="244">
        <v>0</v>
      </c>
      <c r="W232" s="244">
        <v>0</v>
      </c>
      <c r="X232" s="244">
        <v>1</v>
      </c>
      <c r="Y232" s="244">
        <v>0</v>
      </c>
      <c r="Z232" s="244">
        <v>1</v>
      </c>
      <c r="AA232" s="205">
        <v>0</v>
      </c>
      <c r="AB232" s="205">
        <v>0</v>
      </c>
      <c r="AC232" s="244">
        <v>0</v>
      </c>
      <c r="AD232" s="244">
        <v>292</v>
      </c>
      <c r="AE232" s="244">
        <v>0</v>
      </c>
      <c r="AF232" s="205" t="s">
        <v>1917</v>
      </c>
      <c r="AG232" s="244">
        <v>0</v>
      </c>
      <c r="AH232" s="244">
        <v>2</v>
      </c>
      <c r="AI232" s="244">
        <v>0</v>
      </c>
      <c r="AJ232" s="205" t="s">
        <v>1917</v>
      </c>
      <c r="AK232" s="244">
        <v>2</v>
      </c>
      <c r="AL232" s="244">
        <v>294</v>
      </c>
      <c r="AM232" s="244">
        <v>2</v>
      </c>
      <c r="AN232" s="246">
        <v>0.5</v>
      </c>
      <c r="AO232" s="139" t="s">
        <v>1903</v>
      </c>
      <c r="AP232" s="146" t="s">
        <v>1535</v>
      </c>
      <c r="AQ232" s="139" t="s">
        <v>1903</v>
      </c>
      <c r="AR232" s="139" t="s">
        <v>1902</v>
      </c>
    </row>
    <row r="233" spans="1:44" s="139" customFormat="1" ht="12.75" customHeight="1" x14ac:dyDescent="0.2">
      <c r="A233" s="139" t="s">
        <v>12</v>
      </c>
      <c r="B233" s="220" t="s">
        <v>1056</v>
      </c>
      <c r="C233" s="221">
        <v>0.625</v>
      </c>
      <c r="D233" s="222">
        <v>8</v>
      </c>
      <c r="E233" s="223">
        <v>2018</v>
      </c>
      <c r="F233" s="223">
        <v>2014</v>
      </c>
      <c r="G233" s="223" t="s">
        <v>1899</v>
      </c>
      <c r="H233" s="220" t="s">
        <v>1900</v>
      </c>
      <c r="I233" s="220" t="s">
        <v>1901</v>
      </c>
      <c r="J233" s="220" t="s">
        <v>3</v>
      </c>
      <c r="K233" s="247" t="s">
        <v>1056</v>
      </c>
      <c r="L233" s="244">
        <v>43</v>
      </c>
      <c r="M233" s="244">
        <v>41</v>
      </c>
      <c r="N233" s="244">
        <v>41</v>
      </c>
      <c r="O233" s="244">
        <v>0</v>
      </c>
      <c r="P233" s="244">
        <v>2</v>
      </c>
      <c r="Q233" s="205">
        <v>0.95348837209302328</v>
      </c>
      <c r="R233" s="245">
        <v>22</v>
      </c>
      <c r="S233" s="245">
        <v>19</v>
      </c>
      <c r="T233" s="244">
        <v>30</v>
      </c>
      <c r="U233" s="244">
        <v>38</v>
      </c>
      <c r="V233" s="244">
        <v>38</v>
      </c>
      <c r="W233" s="244">
        <v>0</v>
      </c>
      <c r="X233" s="244">
        <v>0</v>
      </c>
      <c r="Y233" s="244">
        <v>57</v>
      </c>
      <c r="Z233" s="244">
        <v>0</v>
      </c>
      <c r="AA233" s="205">
        <v>1.2666666666666666</v>
      </c>
      <c r="AB233" s="205">
        <v>1.9</v>
      </c>
      <c r="AC233" s="244">
        <v>34</v>
      </c>
      <c r="AD233" s="244">
        <v>2</v>
      </c>
      <c r="AE233" s="244">
        <v>32</v>
      </c>
      <c r="AF233" s="205">
        <v>5.8823529411764705E-2</v>
      </c>
      <c r="AG233" s="244">
        <v>75</v>
      </c>
      <c r="AH233" s="244">
        <v>1441</v>
      </c>
      <c r="AI233" s="244">
        <v>0</v>
      </c>
      <c r="AJ233" s="205">
        <v>19.213333333333335</v>
      </c>
      <c r="AK233" s="244">
        <v>182</v>
      </c>
      <c r="AL233" s="244">
        <v>1522</v>
      </c>
      <c r="AM233" s="244">
        <v>34</v>
      </c>
      <c r="AN233" s="246">
        <v>0.5</v>
      </c>
      <c r="AO233" s="139" t="s">
        <v>1902</v>
      </c>
      <c r="AP233" s="146" t="s">
        <v>1522</v>
      </c>
      <c r="AQ233" s="139" t="s">
        <v>1902</v>
      </c>
      <c r="AR233" s="139" t="s">
        <v>1903</v>
      </c>
    </row>
    <row r="234" spans="1:44" s="139" customFormat="1" ht="12.75" customHeight="1" x14ac:dyDescent="0.2">
      <c r="A234" s="139" t="s">
        <v>12</v>
      </c>
      <c r="B234" s="220" t="s">
        <v>1057</v>
      </c>
      <c r="C234" s="221">
        <v>0.625</v>
      </c>
      <c r="D234" s="222">
        <v>8</v>
      </c>
      <c r="E234" s="223">
        <v>2018</v>
      </c>
      <c r="F234" s="223">
        <v>2014</v>
      </c>
      <c r="G234" s="223" t="s">
        <v>1899</v>
      </c>
      <c r="H234" s="220" t="s">
        <v>1900</v>
      </c>
      <c r="I234" s="220" t="s">
        <v>1901</v>
      </c>
      <c r="J234" s="220" t="s">
        <v>3</v>
      </c>
      <c r="K234" s="247" t="s">
        <v>1057</v>
      </c>
      <c r="L234" s="244">
        <v>1</v>
      </c>
      <c r="M234" s="244">
        <v>0</v>
      </c>
      <c r="N234" s="244">
        <v>0</v>
      </c>
      <c r="O234" s="244">
        <v>0</v>
      </c>
      <c r="P234" s="244">
        <v>1</v>
      </c>
      <c r="Q234" s="205">
        <v>0</v>
      </c>
      <c r="R234" s="245">
        <v>1</v>
      </c>
      <c r="S234" s="245">
        <v>0</v>
      </c>
      <c r="T234" s="244">
        <v>1</v>
      </c>
      <c r="U234" s="244">
        <v>0</v>
      </c>
      <c r="V234" s="244">
        <v>0</v>
      </c>
      <c r="W234" s="244">
        <v>0</v>
      </c>
      <c r="X234" s="244">
        <v>1</v>
      </c>
      <c r="Y234" s="244">
        <v>0</v>
      </c>
      <c r="Z234" s="244">
        <v>1</v>
      </c>
      <c r="AA234" s="205">
        <v>0</v>
      </c>
      <c r="AB234" s="205">
        <v>0</v>
      </c>
      <c r="AC234" s="244">
        <v>0</v>
      </c>
      <c r="AD234" s="244">
        <v>0</v>
      </c>
      <c r="AE234" s="244">
        <v>0</v>
      </c>
      <c r="AF234" s="205" t="s">
        <v>1917</v>
      </c>
      <c r="AG234" s="244">
        <v>0</v>
      </c>
      <c r="AH234" s="244">
        <v>0</v>
      </c>
      <c r="AI234" s="244">
        <v>0</v>
      </c>
      <c r="AJ234" s="205" t="s">
        <v>1917</v>
      </c>
      <c r="AK234" s="244">
        <v>2</v>
      </c>
      <c r="AL234" s="244">
        <v>0</v>
      </c>
      <c r="AM234" s="244">
        <v>2</v>
      </c>
      <c r="AN234" s="246">
        <v>0.5</v>
      </c>
      <c r="AO234" s="139" t="s">
        <v>1903</v>
      </c>
      <c r="AP234" s="146" t="s">
        <v>1522</v>
      </c>
      <c r="AQ234" s="139" t="s">
        <v>1903</v>
      </c>
      <c r="AR234" s="139" t="s">
        <v>1902</v>
      </c>
    </row>
    <row r="235" spans="1:44" s="139" customFormat="1" ht="12.75" customHeight="1" x14ac:dyDescent="0.2">
      <c r="A235" s="139" t="s">
        <v>1059</v>
      </c>
      <c r="B235" s="220" t="s">
        <v>1493</v>
      </c>
      <c r="C235" s="221">
        <v>1</v>
      </c>
      <c r="D235" s="222">
        <v>5</v>
      </c>
      <c r="E235" s="223">
        <v>2017</v>
      </c>
      <c r="F235" s="223">
        <v>2014</v>
      </c>
      <c r="G235" s="223">
        <v>2018</v>
      </c>
      <c r="H235" s="220" t="s">
        <v>1906</v>
      </c>
      <c r="I235" s="220" t="s">
        <v>1907</v>
      </c>
      <c r="J235" s="220" t="s">
        <v>13</v>
      </c>
      <c r="K235" s="247" t="s">
        <v>1493</v>
      </c>
      <c r="L235" s="244">
        <v>368</v>
      </c>
      <c r="M235" s="244">
        <v>8</v>
      </c>
      <c r="N235" s="244">
        <v>0</v>
      </c>
      <c r="O235" s="244">
        <v>8</v>
      </c>
      <c r="P235" s="244">
        <v>360</v>
      </c>
      <c r="Q235" s="205">
        <v>2.1739130434782608E-2</v>
      </c>
      <c r="R235" s="245">
        <v>368</v>
      </c>
      <c r="S235" s="245">
        <v>0</v>
      </c>
      <c r="T235" s="244">
        <v>231</v>
      </c>
      <c r="U235" s="244">
        <v>17</v>
      </c>
      <c r="V235" s="244">
        <v>0</v>
      </c>
      <c r="W235" s="244">
        <v>17</v>
      </c>
      <c r="X235" s="244">
        <v>214</v>
      </c>
      <c r="Y235" s="244">
        <v>17</v>
      </c>
      <c r="Z235" s="244">
        <v>214</v>
      </c>
      <c r="AA235" s="205">
        <v>7.3593073593073599E-2</v>
      </c>
      <c r="AB235" s="205">
        <v>7.3593073593073599E-2</v>
      </c>
      <c r="AC235" s="244">
        <v>256</v>
      </c>
      <c r="AD235" s="244">
        <v>22</v>
      </c>
      <c r="AE235" s="244">
        <v>234</v>
      </c>
      <c r="AF235" s="205">
        <v>8.59375E-2</v>
      </c>
      <c r="AG235" s="244">
        <v>601</v>
      </c>
      <c r="AH235" s="244">
        <v>16</v>
      </c>
      <c r="AI235" s="244">
        <v>585</v>
      </c>
      <c r="AJ235" s="205">
        <v>2.6622296173044926E-2</v>
      </c>
      <c r="AK235" s="244">
        <v>1456</v>
      </c>
      <c r="AL235" s="244">
        <v>63</v>
      </c>
      <c r="AM235" s="244">
        <v>1393</v>
      </c>
      <c r="AN235" s="246">
        <v>1</v>
      </c>
      <c r="AO235" s="139" t="s">
        <v>1903</v>
      </c>
      <c r="AP235" s="146" t="s">
        <v>1522</v>
      </c>
      <c r="AQ235" s="139" t="s">
        <v>1903</v>
      </c>
      <c r="AR235" s="139" t="s">
        <v>1903</v>
      </c>
    </row>
    <row r="236" spans="1:44" s="139" customFormat="1" ht="12.75" customHeight="1" x14ac:dyDescent="0.2">
      <c r="A236" s="139" t="s">
        <v>35</v>
      </c>
      <c r="B236" s="220" t="s">
        <v>170</v>
      </c>
      <c r="C236" s="221">
        <v>0.625</v>
      </c>
      <c r="D236" s="222">
        <v>8</v>
      </c>
      <c r="E236" s="223">
        <v>2018</v>
      </c>
      <c r="F236" s="223">
        <v>2014</v>
      </c>
      <c r="G236" s="223" t="s">
        <v>1899</v>
      </c>
      <c r="H236" s="220" t="s">
        <v>1900</v>
      </c>
      <c r="I236" s="220" t="s">
        <v>1901</v>
      </c>
      <c r="J236" s="220" t="s">
        <v>3</v>
      </c>
      <c r="K236" s="247" t="s">
        <v>170</v>
      </c>
      <c r="L236" s="244">
        <v>1196</v>
      </c>
      <c r="M236" s="244">
        <v>2</v>
      </c>
      <c r="N236" s="244">
        <v>0</v>
      </c>
      <c r="O236" s="244">
        <v>2</v>
      </c>
      <c r="P236" s="244">
        <v>1194</v>
      </c>
      <c r="Q236" s="205">
        <v>1.6722408026755853E-3</v>
      </c>
      <c r="R236" s="245">
        <v>598</v>
      </c>
      <c r="S236" s="245">
        <v>0</v>
      </c>
      <c r="T236" s="244">
        <v>801</v>
      </c>
      <c r="U236" s="244">
        <v>2</v>
      </c>
      <c r="V236" s="244">
        <v>0</v>
      </c>
      <c r="W236" s="244">
        <v>2</v>
      </c>
      <c r="X236" s="244">
        <v>799</v>
      </c>
      <c r="Y236" s="244">
        <v>2</v>
      </c>
      <c r="Z236" s="244">
        <v>799</v>
      </c>
      <c r="AA236" s="205">
        <v>2.4968789013732834E-3</v>
      </c>
      <c r="AB236" s="205">
        <v>2.4968789013732834E-3</v>
      </c>
      <c r="AC236" s="244">
        <v>897</v>
      </c>
      <c r="AD236" s="244">
        <v>729</v>
      </c>
      <c r="AE236" s="244">
        <v>168</v>
      </c>
      <c r="AF236" s="205">
        <v>0.81270903010033446</v>
      </c>
      <c r="AG236" s="244">
        <v>2035</v>
      </c>
      <c r="AH236" s="244">
        <v>981</v>
      </c>
      <c r="AI236" s="244">
        <v>1054</v>
      </c>
      <c r="AJ236" s="205">
        <v>0.48206388206388207</v>
      </c>
      <c r="AK236" s="244">
        <v>4929</v>
      </c>
      <c r="AL236" s="244">
        <v>1714</v>
      </c>
      <c r="AM236" s="244">
        <v>3215</v>
      </c>
      <c r="AN236" s="246">
        <v>0.5</v>
      </c>
      <c r="AO236" s="139" t="s">
        <v>1903</v>
      </c>
      <c r="AP236" s="146" t="s">
        <v>1522</v>
      </c>
      <c r="AQ236" s="139" t="s">
        <v>1903</v>
      </c>
      <c r="AR236" s="139" t="s">
        <v>1903</v>
      </c>
    </row>
    <row r="237" spans="1:44" s="139" customFormat="1" ht="12.75" customHeight="1" x14ac:dyDescent="0.2">
      <c r="A237" s="139" t="s">
        <v>12</v>
      </c>
      <c r="B237" s="220" t="s">
        <v>171</v>
      </c>
      <c r="C237" s="221">
        <v>0.625</v>
      </c>
      <c r="D237" s="222">
        <v>8</v>
      </c>
      <c r="E237" s="223">
        <v>2018</v>
      </c>
      <c r="F237" s="223">
        <v>2014</v>
      </c>
      <c r="G237" s="223" t="s">
        <v>1899</v>
      </c>
      <c r="H237" s="220" t="s">
        <v>1900</v>
      </c>
      <c r="I237" s="220" t="s">
        <v>1901</v>
      </c>
      <c r="J237" s="220" t="s">
        <v>3</v>
      </c>
      <c r="K237" s="247" t="s">
        <v>171</v>
      </c>
      <c r="L237" s="244">
        <v>647</v>
      </c>
      <c r="M237" s="244">
        <v>0</v>
      </c>
      <c r="N237" s="244">
        <v>0</v>
      </c>
      <c r="O237" s="244">
        <v>0</v>
      </c>
      <c r="P237" s="244">
        <v>647</v>
      </c>
      <c r="Q237" s="205">
        <v>0</v>
      </c>
      <c r="R237" s="245">
        <v>324</v>
      </c>
      <c r="S237" s="245">
        <v>0</v>
      </c>
      <c r="T237" s="244">
        <v>450</v>
      </c>
      <c r="U237" s="244">
        <v>0</v>
      </c>
      <c r="V237" s="244">
        <v>0</v>
      </c>
      <c r="W237" s="244">
        <v>0</v>
      </c>
      <c r="X237" s="244">
        <v>450</v>
      </c>
      <c r="Y237" s="244">
        <v>0</v>
      </c>
      <c r="Z237" s="244">
        <v>450</v>
      </c>
      <c r="AA237" s="205">
        <v>0</v>
      </c>
      <c r="AB237" s="205">
        <v>0</v>
      </c>
      <c r="AC237" s="244">
        <v>497</v>
      </c>
      <c r="AD237" s="244">
        <v>202</v>
      </c>
      <c r="AE237" s="244">
        <v>295</v>
      </c>
      <c r="AF237" s="205">
        <v>0.40643863179074446</v>
      </c>
      <c r="AG237" s="244">
        <v>1133</v>
      </c>
      <c r="AH237" s="244">
        <v>2624</v>
      </c>
      <c r="AI237" s="244">
        <v>0</v>
      </c>
      <c r="AJ237" s="205">
        <v>2.3159752868490733</v>
      </c>
      <c r="AK237" s="244">
        <v>2727</v>
      </c>
      <c r="AL237" s="244">
        <v>2826</v>
      </c>
      <c r="AM237" s="244">
        <v>1392</v>
      </c>
      <c r="AN237" s="246">
        <v>0.5</v>
      </c>
      <c r="AO237" s="139" t="s">
        <v>1903</v>
      </c>
      <c r="AP237" s="146" t="s">
        <v>1522</v>
      </c>
      <c r="AQ237" s="139" t="s">
        <v>1903</v>
      </c>
      <c r="AR237" s="139" t="s">
        <v>1902</v>
      </c>
    </row>
    <row r="238" spans="1:44" s="139" customFormat="1" ht="12.75" customHeight="1" x14ac:dyDescent="0.2">
      <c r="A238" s="139" t="s">
        <v>1059</v>
      </c>
      <c r="B238" s="220" t="s">
        <v>1058</v>
      </c>
      <c r="C238" s="221">
        <v>1</v>
      </c>
      <c r="D238" s="222">
        <v>5</v>
      </c>
      <c r="E238" s="223">
        <v>2017</v>
      </c>
      <c r="F238" s="223">
        <v>2014</v>
      </c>
      <c r="G238" s="223">
        <v>2018</v>
      </c>
      <c r="H238" s="220" t="s">
        <v>1906</v>
      </c>
      <c r="I238" s="220" t="s">
        <v>1907</v>
      </c>
      <c r="J238" s="220" t="s">
        <v>13</v>
      </c>
      <c r="K238" s="247" t="s">
        <v>1058</v>
      </c>
      <c r="L238" s="244">
        <v>34</v>
      </c>
      <c r="M238" s="244">
        <v>0</v>
      </c>
      <c r="N238" s="244">
        <v>0</v>
      </c>
      <c r="O238" s="244">
        <v>0</v>
      </c>
      <c r="P238" s="244">
        <v>34</v>
      </c>
      <c r="Q238" s="205">
        <v>0</v>
      </c>
      <c r="R238" s="245">
        <v>34</v>
      </c>
      <c r="S238" s="245">
        <v>0</v>
      </c>
      <c r="T238" s="244">
        <v>22</v>
      </c>
      <c r="U238" s="244">
        <v>0</v>
      </c>
      <c r="V238" s="244">
        <v>0</v>
      </c>
      <c r="W238" s="244">
        <v>0</v>
      </c>
      <c r="X238" s="244">
        <v>22</v>
      </c>
      <c r="Y238" s="244">
        <v>0</v>
      </c>
      <c r="Z238" s="244">
        <v>22</v>
      </c>
      <c r="AA238" s="205">
        <v>0</v>
      </c>
      <c r="AB238" s="205">
        <v>0</v>
      </c>
      <c r="AC238" s="244">
        <v>27</v>
      </c>
      <c r="AD238" s="244">
        <v>0</v>
      </c>
      <c r="AE238" s="244">
        <v>27</v>
      </c>
      <c r="AF238" s="205">
        <v>0</v>
      </c>
      <c r="AG238" s="244">
        <v>64</v>
      </c>
      <c r="AH238" s="244">
        <v>4</v>
      </c>
      <c r="AI238" s="244">
        <v>60</v>
      </c>
      <c r="AJ238" s="205">
        <v>6.25E-2</v>
      </c>
      <c r="AK238" s="244">
        <v>147</v>
      </c>
      <c r="AL238" s="244">
        <v>4</v>
      </c>
      <c r="AM238" s="244">
        <v>143</v>
      </c>
      <c r="AN238" s="246">
        <v>1</v>
      </c>
      <c r="AO238" s="139" t="s">
        <v>1903</v>
      </c>
      <c r="AP238" s="146" t="s">
        <v>1891</v>
      </c>
      <c r="AQ238" s="139" t="s">
        <v>1903</v>
      </c>
      <c r="AR238" s="139" t="s">
        <v>1903</v>
      </c>
    </row>
    <row r="239" spans="1:44" s="139" customFormat="1" ht="12.75" customHeight="1" x14ac:dyDescent="0.2">
      <c r="A239" s="139" t="s">
        <v>5</v>
      </c>
      <c r="B239" s="220" t="s">
        <v>172</v>
      </c>
      <c r="C239" s="221">
        <v>0.625</v>
      </c>
      <c r="D239" s="222">
        <v>8</v>
      </c>
      <c r="E239" s="223">
        <v>2018</v>
      </c>
      <c r="F239" s="223">
        <v>2014</v>
      </c>
      <c r="G239" s="223" t="s">
        <v>1899</v>
      </c>
      <c r="H239" s="220" t="s">
        <v>1900</v>
      </c>
      <c r="I239" s="220" t="s">
        <v>1901</v>
      </c>
      <c r="J239" s="220" t="s">
        <v>3</v>
      </c>
      <c r="K239" s="247" t="s">
        <v>172</v>
      </c>
      <c r="L239" s="244">
        <v>107</v>
      </c>
      <c r="M239" s="244">
        <v>11</v>
      </c>
      <c r="N239" s="244">
        <v>0</v>
      </c>
      <c r="O239" s="244">
        <v>11</v>
      </c>
      <c r="P239" s="244">
        <v>96</v>
      </c>
      <c r="Q239" s="205">
        <v>0.10280373831775701</v>
      </c>
      <c r="R239" s="245">
        <v>54</v>
      </c>
      <c r="S239" s="245">
        <v>0</v>
      </c>
      <c r="T239" s="244">
        <v>63</v>
      </c>
      <c r="U239" s="244">
        <v>0</v>
      </c>
      <c r="V239" s="244">
        <v>0</v>
      </c>
      <c r="W239" s="244">
        <v>0</v>
      </c>
      <c r="X239" s="244">
        <v>63</v>
      </c>
      <c r="Y239" s="244">
        <v>0</v>
      </c>
      <c r="Z239" s="244">
        <v>63</v>
      </c>
      <c r="AA239" s="205">
        <v>0</v>
      </c>
      <c r="AB239" s="205">
        <v>0</v>
      </c>
      <c r="AC239" s="244">
        <v>67</v>
      </c>
      <c r="AD239" s="244">
        <v>1</v>
      </c>
      <c r="AE239" s="244">
        <v>66</v>
      </c>
      <c r="AF239" s="205">
        <v>1.4925373134328358E-2</v>
      </c>
      <c r="AG239" s="244">
        <v>166</v>
      </c>
      <c r="AH239" s="244">
        <v>120</v>
      </c>
      <c r="AI239" s="244">
        <v>46</v>
      </c>
      <c r="AJ239" s="205">
        <v>0.72289156626506024</v>
      </c>
      <c r="AK239" s="244">
        <v>403</v>
      </c>
      <c r="AL239" s="244">
        <v>132</v>
      </c>
      <c r="AM239" s="244">
        <v>271</v>
      </c>
      <c r="AN239" s="246">
        <v>0.5</v>
      </c>
      <c r="AO239" s="139" t="s">
        <v>1903</v>
      </c>
      <c r="AP239" s="146" t="s">
        <v>1522</v>
      </c>
      <c r="AQ239" s="139" t="s">
        <v>1903</v>
      </c>
      <c r="AR239" s="139" t="s">
        <v>1902</v>
      </c>
    </row>
    <row r="240" spans="1:44" s="139" customFormat="1" ht="12.75" customHeight="1" x14ac:dyDescent="0.2">
      <c r="A240" s="139" t="s">
        <v>5</v>
      </c>
      <c r="B240" s="220" t="s">
        <v>1333</v>
      </c>
      <c r="C240" s="221">
        <v>0.625</v>
      </c>
      <c r="D240" s="222">
        <v>8</v>
      </c>
      <c r="E240" s="223">
        <v>2018</v>
      </c>
      <c r="F240" s="223">
        <v>2014</v>
      </c>
      <c r="G240" s="223" t="s">
        <v>1899</v>
      </c>
      <c r="H240" s="220" t="s">
        <v>1900</v>
      </c>
      <c r="I240" s="220" t="s">
        <v>1901</v>
      </c>
      <c r="J240" s="220" t="s">
        <v>3</v>
      </c>
      <c r="K240" s="247" t="s">
        <v>1333</v>
      </c>
      <c r="L240" s="244">
        <v>627</v>
      </c>
      <c r="M240" s="244">
        <v>135</v>
      </c>
      <c r="N240" s="244">
        <v>135</v>
      </c>
      <c r="O240" s="244">
        <v>0</v>
      </c>
      <c r="P240" s="244">
        <v>492</v>
      </c>
      <c r="Q240" s="205">
        <v>0.21531100478468901</v>
      </c>
      <c r="R240" s="245">
        <v>314</v>
      </c>
      <c r="S240" s="245">
        <v>0</v>
      </c>
      <c r="T240" s="244">
        <v>384</v>
      </c>
      <c r="U240" s="244">
        <v>40</v>
      </c>
      <c r="V240" s="244">
        <v>40</v>
      </c>
      <c r="W240" s="244">
        <v>0</v>
      </c>
      <c r="X240" s="244">
        <v>344</v>
      </c>
      <c r="Y240" s="244">
        <v>40</v>
      </c>
      <c r="Z240" s="244">
        <v>344</v>
      </c>
      <c r="AA240" s="205">
        <v>0.10416666666666667</v>
      </c>
      <c r="AB240" s="205">
        <v>0.10416666666666667</v>
      </c>
      <c r="AC240" s="244">
        <v>413</v>
      </c>
      <c r="AD240" s="244">
        <v>0</v>
      </c>
      <c r="AE240" s="244">
        <v>413</v>
      </c>
      <c r="AF240" s="205">
        <v>0</v>
      </c>
      <c r="AG240" s="244">
        <v>1086</v>
      </c>
      <c r="AH240" s="244">
        <v>33</v>
      </c>
      <c r="AI240" s="244">
        <v>1053</v>
      </c>
      <c r="AJ240" s="205">
        <v>3.0386740331491711E-2</v>
      </c>
      <c r="AK240" s="244">
        <v>2510</v>
      </c>
      <c r="AL240" s="244">
        <v>208</v>
      </c>
      <c r="AM240" s="244">
        <v>2302</v>
      </c>
      <c r="AN240" s="246">
        <v>0.5</v>
      </c>
      <c r="AO240" s="139" t="s">
        <v>1903</v>
      </c>
      <c r="AP240" s="146" t="s">
        <v>1522</v>
      </c>
      <c r="AQ240" s="139" t="s">
        <v>1903</v>
      </c>
      <c r="AR240" s="139" t="s">
        <v>1903</v>
      </c>
    </row>
    <row r="241" spans="1:44" s="139" customFormat="1" ht="12.75" customHeight="1" x14ac:dyDescent="0.2">
      <c r="A241" s="139" t="s">
        <v>40</v>
      </c>
      <c r="B241" s="220" t="s">
        <v>173</v>
      </c>
      <c r="C241" s="221">
        <v>0.5</v>
      </c>
      <c r="D241" s="222">
        <v>8</v>
      </c>
      <c r="E241" s="223">
        <v>2019</v>
      </c>
      <c r="F241" s="223">
        <v>2015</v>
      </c>
      <c r="G241" s="223">
        <v>2022</v>
      </c>
      <c r="H241" s="220" t="s">
        <v>1904</v>
      </c>
      <c r="I241" s="220" t="s">
        <v>1905</v>
      </c>
      <c r="J241" s="220" t="s">
        <v>8</v>
      </c>
      <c r="K241" s="247" t="s">
        <v>173</v>
      </c>
      <c r="L241" s="244">
        <v>40</v>
      </c>
      <c r="M241" s="244">
        <v>4</v>
      </c>
      <c r="N241" s="244">
        <v>3</v>
      </c>
      <c r="O241" s="244">
        <v>1</v>
      </c>
      <c r="P241" s="244">
        <v>36</v>
      </c>
      <c r="Q241" s="205">
        <v>0.1</v>
      </c>
      <c r="R241" s="245">
        <v>20</v>
      </c>
      <c r="S241" s="245">
        <v>0</v>
      </c>
      <c r="T241" s="244">
        <v>20</v>
      </c>
      <c r="U241" s="244">
        <v>10</v>
      </c>
      <c r="V241" s="244">
        <v>9</v>
      </c>
      <c r="W241" s="244">
        <v>1</v>
      </c>
      <c r="X241" s="244">
        <v>10</v>
      </c>
      <c r="Y241" s="244">
        <v>10</v>
      </c>
      <c r="Z241" s="244">
        <v>10</v>
      </c>
      <c r="AA241" s="205">
        <v>0.5</v>
      </c>
      <c r="AB241" s="205">
        <v>0.5</v>
      </c>
      <c r="AC241" s="244">
        <v>21</v>
      </c>
      <c r="AD241" s="244">
        <v>9</v>
      </c>
      <c r="AE241" s="244">
        <v>12</v>
      </c>
      <c r="AF241" s="205">
        <v>0.42857142857142855</v>
      </c>
      <c r="AG241" s="244">
        <v>51</v>
      </c>
      <c r="AH241" s="244">
        <v>89</v>
      </c>
      <c r="AI241" s="244">
        <v>0</v>
      </c>
      <c r="AJ241" s="205">
        <v>1.7450980392156863</v>
      </c>
      <c r="AK241" s="244">
        <v>132</v>
      </c>
      <c r="AL241" s="244">
        <v>112</v>
      </c>
      <c r="AM241" s="244">
        <v>58</v>
      </c>
      <c r="AN241" s="246">
        <v>0.5</v>
      </c>
      <c r="AO241" s="139" t="s">
        <v>1903</v>
      </c>
      <c r="AP241" s="146" t="s">
        <v>1522</v>
      </c>
      <c r="AQ241" s="139" t="s">
        <v>1903</v>
      </c>
      <c r="AR241" s="139" t="s">
        <v>1902</v>
      </c>
    </row>
    <row r="242" spans="1:44" s="139" customFormat="1" ht="12.75" customHeight="1" x14ac:dyDescent="0.2">
      <c r="A242" s="139" t="s">
        <v>1896</v>
      </c>
      <c r="B242" s="220" t="s">
        <v>1866</v>
      </c>
      <c r="C242" s="221">
        <v>1</v>
      </c>
      <c r="D242" s="222">
        <v>5</v>
      </c>
      <c r="E242" s="223">
        <v>2017</v>
      </c>
      <c r="F242" s="223">
        <v>2014</v>
      </c>
      <c r="G242" s="223">
        <v>2018</v>
      </c>
      <c r="H242" s="220" t="s">
        <v>1906</v>
      </c>
      <c r="I242" s="220" t="s">
        <v>1907</v>
      </c>
      <c r="J242" s="220" t="s">
        <v>13</v>
      </c>
      <c r="K242" s="247" t="s">
        <v>1866</v>
      </c>
      <c r="L242" s="244">
        <v>10</v>
      </c>
      <c r="M242" s="244">
        <v>0</v>
      </c>
      <c r="N242" s="244">
        <v>0</v>
      </c>
      <c r="O242" s="244">
        <v>0</v>
      </c>
      <c r="P242" s="244">
        <v>10</v>
      </c>
      <c r="Q242" s="205">
        <v>0</v>
      </c>
      <c r="R242" s="245">
        <v>10</v>
      </c>
      <c r="S242" s="245">
        <v>0</v>
      </c>
      <c r="T242" s="244">
        <v>5</v>
      </c>
      <c r="U242" s="244">
        <v>0</v>
      </c>
      <c r="V242" s="244">
        <v>0</v>
      </c>
      <c r="W242" s="244">
        <v>0</v>
      </c>
      <c r="X242" s="244">
        <v>5</v>
      </c>
      <c r="Y242" s="244">
        <v>0</v>
      </c>
      <c r="Z242" s="244">
        <v>5</v>
      </c>
      <c r="AA242" s="205">
        <v>0</v>
      </c>
      <c r="AB242" s="205">
        <v>0</v>
      </c>
      <c r="AC242" s="244">
        <v>7</v>
      </c>
      <c r="AD242" s="244">
        <v>0</v>
      </c>
      <c r="AE242" s="244">
        <v>7</v>
      </c>
      <c r="AF242" s="205">
        <v>0</v>
      </c>
      <c r="AG242" s="244">
        <v>18</v>
      </c>
      <c r="AH242" s="244">
        <v>0</v>
      </c>
      <c r="AI242" s="244">
        <v>18</v>
      </c>
      <c r="AJ242" s="205">
        <v>0</v>
      </c>
      <c r="AK242" s="244">
        <v>40</v>
      </c>
      <c r="AL242" s="244">
        <v>0</v>
      </c>
      <c r="AM242" s="244">
        <v>40</v>
      </c>
      <c r="AN242" s="246">
        <v>1</v>
      </c>
      <c r="AO242" s="139" t="s">
        <v>1903</v>
      </c>
      <c r="AP242" s="146" t="s">
        <v>1891</v>
      </c>
      <c r="AQ242" s="139" t="s">
        <v>1903</v>
      </c>
      <c r="AR242" s="139" t="s">
        <v>1903</v>
      </c>
    </row>
    <row r="243" spans="1:44" s="139" customFormat="1" ht="12.75" customHeight="1" x14ac:dyDescent="0.2">
      <c r="A243" s="139" t="s">
        <v>946</v>
      </c>
      <c r="B243" s="220" t="s">
        <v>945</v>
      </c>
      <c r="C243" s="221">
        <v>0.375</v>
      </c>
      <c r="D243" s="222">
        <v>8</v>
      </c>
      <c r="E243" s="223">
        <v>2020</v>
      </c>
      <c r="F243" s="223">
        <v>2016</v>
      </c>
      <c r="G243" s="223" t="s">
        <v>1908</v>
      </c>
      <c r="H243" s="220" t="s">
        <v>1909</v>
      </c>
      <c r="I243" s="220" t="s">
        <v>1910</v>
      </c>
      <c r="J243" s="220" t="s">
        <v>26</v>
      </c>
      <c r="K243" s="247" t="s">
        <v>945</v>
      </c>
      <c r="L243" s="244">
        <v>1019</v>
      </c>
      <c r="M243" s="244">
        <v>0</v>
      </c>
      <c r="N243" s="244">
        <v>0</v>
      </c>
      <c r="O243" s="244">
        <v>0</v>
      </c>
      <c r="P243" s="244">
        <v>1019</v>
      </c>
      <c r="Q243" s="205">
        <v>0</v>
      </c>
      <c r="R243" s="245">
        <v>382</v>
      </c>
      <c r="S243" s="245">
        <v>0</v>
      </c>
      <c r="T243" s="244">
        <v>759</v>
      </c>
      <c r="U243" s="244">
        <v>0</v>
      </c>
      <c r="V243" s="244">
        <v>0</v>
      </c>
      <c r="W243" s="244">
        <v>0</v>
      </c>
      <c r="X243" s="244">
        <v>759</v>
      </c>
      <c r="Y243" s="244">
        <v>0</v>
      </c>
      <c r="Z243" s="244">
        <v>759</v>
      </c>
      <c r="AA243" s="205">
        <v>0</v>
      </c>
      <c r="AB243" s="205">
        <v>0</v>
      </c>
      <c r="AC243" s="244">
        <v>957</v>
      </c>
      <c r="AD243" s="244">
        <v>0</v>
      </c>
      <c r="AE243" s="244">
        <v>957</v>
      </c>
      <c r="AF243" s="205">
        <v>0</v>
      </c>
      <c r="AG243" s="244">
        <v>2421</v>
      </c>
      <c r="AH243" s="244">
        <v>850</v>
      </c>
      <c r="AI243" s="244">
        <v>1571</v>
      </c>
      <c r="AJ243" s="205">
        <v>0.3510945890128046</v>
      </c>
      <c r="AK243" s="244">
        <v>5156</v>
      </c>
      <c r="AL243" s="244">
        <v>850</v>
      </c>
      <c r="AM243" s="244">
        <v>4306</v>
      </c>
      <c r="AN243" s="246">
        <v>0.375</v>
      </c>
      <c r="AO243" s="139" t="s">
        <v>1903</v>
      </c>
      <c r="AP243" s="146" t="s">
        <v>1522</v>
      </c>
      <c r="AQ243" s="139" t="s">
        <v>1903</v>
      </c>
      <c r="AR243" s="139" t="s">
        <v>1903</v>
      </c>
    </row>
    <row r="244" spans="1:44" s="139" customFormat="1" ht="12.75" customHeight="1" x14ac:dyDescent="0.2">
      <c r="A244" s="139" t="s">
        <v>5</v>
      </c>
      <c r="B244" s="220" t="s">
        <v>1060</v>
      </c>
      <c r="C244" s="221">
        <v>0.625</v>
      </c>
      <c r="D244" s="222">
        <v>8</v>
      </c>
      <c r="E244" s="223">
        <v>2018</v>
      </c>
      <c r="F244" s="223">
        <v>2014</v>
      </c>
      <c r="G244" s="223" t="s">
        <v>1899</v>
      </c>
      <c r="H244" s="220" t="s">
        <v>1900</v>
      </c>
      <c r="I244" s="220" t="s">
        <v>1901</v>
      </c>
      <c r="J244" s="220" t="s">
        <v>3</v>
      </c>
      <c r="K244" s="247" t="s">
        <v>1060</v>
      </c>
      <c r="L244" s="244">
        <v>96</v>
      </c>
      <c r="M244" s="244">
        <v>0</v>
      </c>
      <c r="N244" s="244">
        <v>0</v>
      </c>
      <c r="O244" s="244">
        <v>0</v>
      </c>
      <c r="P244" s="244">
        <v>96</v>
      </c>
      <c r="Q244" s="205">
        <v>0</v>
      </c>
      <c r="R244" s="245">
        <v>48</v>
      </c>
      <c r="S244" s="245">
        <v>0</v>
      </c>
      <c r="T244" s="244">
        <v>57</v>
      </c>
      <c r="U244" s="244">
        <v>0</v>
      </c>
      <c r="V244" s="244">
        <v>0</v>
      </c>
      <c r="W244" s="244">
        <v>0</v>
      </c>
      <c r="X244" s="244">
        <v>57</v>
      </c>
      <c r="Y244" s="244">
        <v>0</v>
      </c>
      <c r="Z244" s="244">
        <v>57</v>
      </c>
      <c r="AA244" s="205">
        <v>0</v>
      </c>
      <c r="AB244" s="205">
        <v>0</v>
      </c>
      <c r="AC244" s="244">
        <v>62</v>
      </c>
      <c r="AD244" s="244">
        <v>0</v>
      </c>
      <c r="AE244" s="244">
        <v>62</v>
      </c>
      <c r="AF244" s="205">
        <v>0</v>
      </c>
      <c r="AG244" s="244">
        <v>166</v>
      </c>
      <c r="AH244" s="244">
        <v>41</v>
      </c>
      <c r="AI244" s="244">
        <v>125</v>
      </c>
      <c r="AJ244" s="205">
        <v>0.24698795180722891</v>
      </c>
      <c r="AK244" s="244">
        <v>381</v>
      </c>
      <c r="AL244" s="244">
        <v>41</v>
      </c>
      <c r="AM244" s="244">
        <v>340</v>
      </c>
      <c r="AN244" s="246">
        <v>0.5</v>
      </c>
      <c r="AO244" s="139" t="s">
        <v>1903</v>
      </c>
      <c r="AP244" s="146" t="s">
        <v>1522</v>
      </c>
      <c r="AQ244" s="139" t="s">
        <v>1903</v>
      </c>
      <c r="AR244" s="139" t="s">
        <v>1903</v>
      </c>
    </row>
    <row r="245" spans="1:44" s="139" customFormat="1" ht="12.75" customHeight="1" x14ac:dyDescent="0.2">
      <c r="A245" s="139" t="s">
        <v>66</v>
      </c>
      <c r="B245" s="220" t="s">
        <v>174</v>
      </c>
      <c r="C245" s="221">
        <v>0.75</v>
      </c>
      <c r="D245" s="222">
        <v>8</v>
      </c>
      <c r="E245" s="223">
        <v>2017</v>
      </c>
      <c r="F245" s="223">
        <v>2013</v>
      </c>
      <c r="G245" s="223">
        <v>2020</v>
      </c>
      <c r="H245" s="220" t="s">
        <v>1922</v>
      </c>
      <c r="I245" s="220" t="s">
        <v>1923</v>
      </c>
      <c r="J245" s="220" t="s">
        <v>67</v>
      </c>
      <c r="K245" s="247" t="s">
        <v>174</v>
      </c>
      <c r="L245" s="244">
        <v>77</v>
      </c>
      <c r="M245" s="244">
        <v>90</v>
      </c>
      <c r="N245" s="244">
        <v>90</v>
      </c>
      <c r="O245" s="244">
        <v>0</v>
      </c>
      <c r="P245" s="244">
        <v>0</v>
      </c>
      <c r="Q245" s="205">
        <v>1.1688311688311688</v>
      </c>
      <c r="R245" s="245">
        <v>39</v>
      </c>
      <c r="S245" s="245">
        <v>51</v>
      </c>
      <c r="T245" s="244">
        <v>59</v>
      </c>
      <c r="U245" s="244">
        <v>94</v>
      </c>
      <c r="V245" s="244">
        <v>93</v>
      </c>
      <c r="W245" s="244">
        <v>1</v>
      </c>
      <c r="X245" s="244">
        <v>0</v>
      </c>
      <c r="Y245" s="244">
        <v>145</v>
      </c>
      <c r="Z245" s="244">
        <v>0</v>
      </c>
      <c r="AA245" s="205">
        <v>1.5932203389830508</v>
      </c>
      <c r="AB245" s="205">
        <v>2.4576271186440679</v>
      </c>
      <c r="AC245" s="244">
        <v>54</v>
      </c>
      <c r="AD245" s="244">
        <v>59</v>
      </c>
      <c r="AE245" s="244">
        <v>0</v>
      </c>
      <c r="AF245" s="205">
        <v>1.0925925925925926</v>
      </c>
      <c r="AG245" s="244">
        <v>119</v>
      </c>
      <c r="AH245" s="244">
        <v>106</v>
      </c>
      <c r="AI245" s="244">
        <v>13</v>
      </c>
      <c r="AJ245" s="205">
        <v>0.89075630252100846</v>
      </c>
      <c r="AK245" s="244">
        <v>309</v>
      </c>
      <c r="AL245" s="244">
        <v>349</v>
      </c>
      <c r="AM245" s="244">
        <v>13</v>
      </c>
      <c r="AN245" s="246">
        <v>0.5</v>
      </c>
      <c r="AO245" s="139" t="s">
        <v>1902</v>
      </c>
      <c r="AP245" s="146" t="s">
        <v>1522</v>
      </c>
      <c r="AQ245" s="139" t="s">
        <v>1902</v>
      </c>
      <c r="AR245" s="139" t="s">
        <v>1903</v>
      </c>
    </row>
    <row r="246" spans="1:44" s="139" customFormat="1" ht="12.75" customHeight="1" x14ac:dyDescent="0.2">
      <c r="A246" s="139" t="s">
        <v>1033</v>
      </c>
      <c r="B246" s="220" t="s">
        <v>1867</v>
      </c>
      <c r="C246" s="221">
        <v>0.375</v>
      </c>
      <c r="D246" s="222">
        <v>8</v>
      </c>
      <c r="E246" s="223">
        <v>2020</v>
      </c>
      <c r="F246" s="223">
        <v>2016</v>
      </c>
      <c r="G246" s="223">
        <v>2023</v>
      </c>
      <c r="H246" s="220" t="s">
        <v>1915</v>
      </c>
      <c r="I246" s="220" t="s">
        <v>1916</v>
      </c>
      <c r="J246" s="220" t="s">
        <v>953</v>
      </c>
      <c r="K246" s="247" t="s">
        <v>1867</v>
      </c>
      <c r="L246" s="244">
        <v>677</v>
      </c>
      <c r="M246" s="244">
        <v>0</v>
      </c>
      <c r="N246" s="244">
        <v>0</v>
      </c>
      <c r="O246" s="244">
        <v>0</v>
      </c>
      <c r="P246" s="244">
        <v>677</v>
      </c>
      <c r="Q246" s="205">
        <v>0</v>
      </c>
      <c r="R246" s="245">
        <v>254</v>
      </c>
      <c r="S246" s="245">
        <v>0</v>
      </c>
      <c r="T246" s="244">
        <v>507</v>
      </c>
      <c r="U246" s="244">
        <v>0</v>
      </c>
      <c r="V246" s="244">
        <v>0</v>
      </c>
      <c r="W246" s="244">
        <v>0</v>
      </c>
      <c r="X246" s="244">
        <v>507</v>
      </c>
      <c r="Y246" s="244">
        <v>0</v>
      </c>
      <c r="Z246" s="244">
        <v>507</v>
      </c>
      <c r="AA246" s="205">
        <v>0</v>
      </c>
      <c r="AB246" s="205">
        <v>0</v>
      </c>
      <c r="AC246" s="244">
        <v>534</v>
      </c>
      <c r="AD246" s="244">
        <v>0</v>
      </c>
      <c r="AE246" s="244">
        <v>534</v>
      </c>
      <c r="AF246" s="205">
        <v>0</v>
      </c>
      <c r="AG246" s="244">
        <v>1267</v>
      </c>
      <c r="AH246" s="244">
        <v>0</v>
      </c>
      <c r="AI246" s="244">
        <v>1267</v>
      </c>
      <c r="AJ246" s="205">
        <v>0</v>
      </c>
      <c r="AK246" s="244">
        <v>2985</v>
      </c>
      <c r="AL246" s="244">
        <v>0</v>
      </c>
      <c r="AM246" s="244">
        <v>2985</v>
      </c>
      <c r="AN246" s="246">
        <v>0.375</v>
      </c>
      <c r="AO246" s="139" t="s">
        <v>1903</v>
      </c>
      <c r="AP246" s="146" t="s">
        <v>1891</v>
      </c>
      <c r="AQ246" s="139" t="s">
        <v>1903</v>
      </c>
      <c r="AR246" s="139" t="s">
        <v>1903</v>
      </c>
    </row>
    <row r="247" spans="1:44" s="139" customFormat="1" ht="12.75" customHeight="1" x14ac:dyDescent="0.2">
      <c r="A247" s="139" t="s">
        <v>31</v>
      </c>
      <c r="B247" s="220" t="s">
        <v>947</v>
      </c>
      <c r="C247" s="221">
        <v>0.625</v>
      </c>
      <c r="D247" s="222">
        <v>8</v>
      </c>
      <c r="E247" s="223">
        <v>2018</v>
      </c>
      <c r="F247" s="223">
        <v>2014</v>
      </c>
      <c r="G247" s="223" t="s">
        <v>1899</v>
      </c>
      <c r="H247" s="220" t="s">
        <v>1913</v>
      </c>
      <c r="I247" s="220" t="s">
        <v>1914</v>
      </c>
      <c r="J247" s="220" t="s">
        <v>32</v>
      </c>
      <c r="K247" s="247" t="s">
        <v>947</v>
      </c>
      <c r="L247" s="244">
        <v>953</v>
      </c>
      <c r="M247" s="244">
        <v>0</v>
      </c>
      <c r="N247" s="244">
        <v>0</v>
      </c>
      <c r="O247" s="244">
        <v>0</v>
      </c>
      <c r="P247" s="244">
        <v>953</v>
      </c>
      <c r="Q247" s="205">
        <v>0</v>
      </c>
      <c r="R247" s="245">
        <v>477</v>
      </c>
      <c r="S247" s="245">
        <v>0</v>
      </c>
      <c r="T247" s="244">
        <v>668</v>
      </c>
      <c r="U247" s="244">
        <v>0</v>
      </c>
      <c r="V247" s="244">
        <v>0</v>
      </c>
      <c r="W247" s="244">
        <v>0</v>
      </c>
      <c r="X247" s="244">
        <v>668</v>
      </c>
      <c r="Y247" s="244">
        <v>0</v>
      </c>
      <c r="Z247" s="244">
        <v>668</v>
      </c>
      <c r="AA247" s="205">
        <v>0</v>
      </c>
      <c r="AB247" s="205">
        <v>0</v>
      </c>
      <c r="AC247" s="244">
        <v>705</v>
      </c>
      <c r="AD247" s="244">
        <v>4</v>
      </c>
      <c r="AE247" s="244">
        <v>701</v>
      </c>
      <c r="AF247" s="205">
        <v>5.6737588652482273E-3</v>
      </c>
      <c r="AG247" s="244">
        <v>1464</v>
      </c>
      <c r="AH247" s="244">
        <v>1206</v>
      </c>
      <c r="AI247" s="244">
        <v>258</v>
      </c>
      <c r="AJ247" s="205">
        <v>0.82377049180327866</v>
      </c>
      <c r="AK247" s="244">
        <v>3790</v>
      </c>
      <c r="AL247" s="244">
        <v>1210</v>
      </c>
      <c r="AM247" s="244">
        <v>2580</v>
      </c>
      <c r="AN247" s="246">
        <v>0.5</v>
      </c>
      <c r="AO247" s="139" t="s">
        <v>1903</v>
      </c>
      <c r="AP247" s="146" t="s">
        <v>1891</v>
      </c>
      <c r="AQ247" s="139" t="s">
        <v>1903</v>
      </c>
      <c r="AR247" s="139" t="s">
        <v>1902</v>
      </c>
    </row>
    <row r="248" spans="1:44" s="139" customFormat="1" ht="12.75" customHeight="1" x14ac:dyDescent="0.2">
      <c r="A248" s="139" t="s">
        <v>105</v>
      </c>
      <c r="B248" s="220" t="s">
        <v>175</v>
      </c>
      <c r="C248" s="221">
        <v>0.375</v>
      </c>
      <c r="D248" s="222">
        <v>8</v>
      </c>
      <c r="E248" s="223">
        <v>2020</v>
      </c>
      <c r="F248" s="223">
        <v>2016</v>
      </c>
      <c r="G248" s="223" t="s">
        <v>1908</v>
      </c>
      <c r="H248" s="220" t="s">
        <v>1909</v>
      </c>
      <c r="I248" s="220" t="s">
        <v>1910</v>
      </c>
      <c r="J248" s="220" t="s">
        <v>26</v>
      </c>
      <c r="K248" s="247" t="s">
        <v>175</v>
      </c>
      <c r="L248" s="244">
        <v>80</v>
      </c>
      <c r="M248" s="244">
        <v>40</v>
      </c>
      <c r="N248" s="244">
        <v>39</v>
      </c>
      <c r="O248" s="244">
        <v>1</v>
      </c>
      <c r="P248" s="244">
        <v>40</v>
      </c>
      <c r="Q248" s="205">
        <v>0.5</v>
      </c>
      <c r="R248" s="245">
        <v>30</v>
      </c>
      <c r="S248" s="245">
        <v>10</v>
      </c>
      <c r="T248" s="244">
        <v>80</v>
      </c>
      <c r="U248" s="244">
        <v>68</v>
      </c>
      <c r="V248" s="244">
        <v>65</v>
      </c>
      <c r="W248" s="244">
        <v>3</v>
      </c>
      <c r="X248" s="244">
        <v>12</v>
      </c>
      <c r="Y248" s="244">
        <v>78</v>
      </c>
      <c r="Z248" s="244">
        <v>2</v>
      </c>
      <c r="AA248" s="205">
        <v>0.85</v>
      </c>
      <c r="AB248" s="205">
        <v>0.97499999999999998</v>
      </c>
      <c r="AC248" s="244">
        <v>82</v>
      </c>
      <c r="AD248" s="244">
        <v>47</v>
      </c>
      <c r="AE248" s="244">
        <v>35</v>
      </c>
      <c r="AF248" s="205">
        <v>0.57317073170731703</v>
      </c>
      <c r="AG248" s="244">
        <v>348</v>
      </c>
      <c r="AH248" s="244">
        <v>10</v>
      </c>
      <c r="AI248" s="244">
        <v>338</v>
      </c>
      <c r="AJ248" s="205">
        <v>2.8735632183908046E-2</v>
      </c>
      <c r="AK248" s="244">
        <v>590</v>
      </c>
      <c r="AL248" s="244">
        <v>165</v>
      </c>
      <c r="AM248" s="244">
        <v>425</v>
      </c>
      <c r="AN248" s="246">
        <v>0.375</v>
      </c>
      <c r="AO248" s="139" t="s">
        <v>1903</v>
      </c>
      <c r="AP248" s="146" t="s">
        <v>1522</v>
      </c>
      <c r="AQ248" s="139" t="s">
        <v>1903</v>
      </c>
      <c r="AR248" s="139" t="s">
        <v>1903</v>
      </c>
    </row>
    <row r="249" spans="1:44" s="139" customFormat="1" ht="12.75" customHeight="1" x14ac:dyDescent="0.2">
      <c r="A249" s="139" t="s">
        <v>177</v>
      </c>
      <c r="B249" s="220" t="s">
        <v>176</v>
      </c>
      <c r="C249" s="221">
        <v>0.625</v>
      </c>
      <c r="D249" s="222">
        <v>8</v>
      </c>
      <c r="E249" s="223">
        <v>2018</v>
      </c>
      <c r="F249" s="223">
        <v>2014</v>
      </c>
      <c r="G249" s="223" t="s">
        <v>1899</v>
      </c>
      <c r="H249" s="220" t="s">
        <v>1913</v>
      </c>
      <c r="I249" s="220" t="s">
        <v>1914</v>
      </c>
      <c r="J249" s="220" t="s">
        <v>32</v>
      </c>
      <c r="K249" s="247" t="s">
        <v>176</v>
      </c>
      <c r="L249" s="244">
        <v>104</v>
      </c>
      <c r="M249" s="244">
        <v>46</v>
      </c>
      <c r="N249" s="244">
        <v>46</v>
      </c>
      <c r="O249" s="244">
        <v>0</v>
      </c>
      <c r="P249" s="244">
        <v>58</v>
      </c>
      <c r="Q249" s="205">
        <v>0.44230769230769229</v>
      </c>
      <c r="R249" s="245">
        <v>52</v>
      </c>
      <c r="S249" s="245">
        <v>0</v>
      </c>
      <c r="T249" s="244">
        <v>72</v>
      </c>
      <c r="U249" s="244">
        <v>37</v>
      </c>
      <c r="V249" s="244">
        <v>37</v>
      </c>
      <c r="W249" s="244">
        <v>0</v>
      </c>
      <c r="X249" s="244">
        <v>35</v>
      </c>
      <c r="Y249" s="244">
        <v>37</v>
      </c>
      <c r="Z249" s="244">
        <v>35</v>
      </c>
      <c r="AA249" s="205">
        <v>0.51388888888888884</v>
      </c>
      <c r="AB249" s="205">
        <v>0.51388888888888884</v>
      </c>
      <c r="AC249" s="244">
        <v>83</v>
      </c>
      <c r="AD249" s="244">
        <v>3</v>
      </c>
      <c r="AE249" s="244">
        <v>80</v>
      </c>
      <c r="AF249" s="205">
        <v>3.614457831325301E-2</v>
      </c>
      <c r="AG249" s="244">
        <v>190</v>
      </c>
      <c r="AH249" s="244">
        <v>57</v>
      </c>
      <c r="AI249" s="244">
        <v>133</v>
      </c>
      <c r="AJ249" s="205">
        <v>0.3</v>
      </c>
      <c r="AK249" s="244">
        <v>449</v>
      </c>
      <c r="AL249" s="244">
        <v>143</v>
      </c>
      <c r="AM249" s="244">
        <v>306</v>
      </c>
      <c r="AN249" s="246">
        <v>0.5</v>
      </c>
      <c r="AO249" s="139" t="s">
        <v>1903</v>
      </c>
      <c r="AP249" s="146" t="s">
        <v>1522</v>
      </c>
      <c r="AQ249" s="139" t="s">
        <v>1903</v>
      </c>
      <c r="AR249" s="139" t="s">
        <v>1903</v>
      </c>
    </row>
    <row r="250" spans="1:44" s="139" customFormat="1" ht="12.75" customHeight="1" x14ac:dyDescent="0.2">
      <c r="A250" s="139" t="s">
        <v>7</v>
      </c>
      <c r="B250" s="220" t="s">
        <v>178</v>
      </c>
      <c r="C250" s="221">
        <v>0.5</v>
      </c>
      <c r="D250" s="222">
        <v>8</v>
      </c>
      <c r="E250" s="223">
        <v>2019</v>
      </c>
      <c r="F250" s="223">
        <v>2015</v>
      </c>
      <c r="G250" s="223">
        <v>2022</v>
      </c>
      <c r="H250" s="220" t="s">
        <v>1904</v>
      </c>
      <c r="I250" s="220" t="s">
        <v>1905</v>
      </c>
      <c r="J250" s="220" t="s">
        <v>8</v>
      </c>
      <c r="K250" s="247" t="s">
        <v>178</v>
      </c>
      <c r="L250" s="244">
        <v>839</v>
      </c>
      <c r="M250" s="244">
        <v>86</v>
      </c>
      <c r="N250" s="244">
        <v>86</v>
      </c>
      <c r="O250" s="244">
        <v>0</v>
      </c>
      <c r="P250" s="244">
        <v>753</v>
      </c>
      <c r="Q250" s="205">
        <v>0.10250297973778308</v>
      </c>
      <c r="R250" s="245">
        <v>420</v>
      </c>
      <c r="S250" s="245">
        <v>0</v>
      </c>
      <c r="T250" s="244">
        <v>474</v>
      </c>
      <c r="U250" s="244">
        <v>53</v>
      </c>
      <c r="V250" s="244">
        <v>41</v>
      </c>
      <c r="W250" s="244">
        <v>12</v>
      </c>
      <c r="X250" s="244">
        <v>421</v>
      </c>
      <c r="Y250" s="244">
        <v>53</v>
      </c>
      <c r="Z250" s="244">
        <v>421</v>
      </c>
      <c r="AA250" s="205">
        <v>0.11181434599156118</v>
      </c>
      <c r="AB250" s="205">
        <v>0.11181434599156118</v>
      </c>
      <c r="AC250" s="244">
        <v>496</v>
      </c>
      <c r="AD250" s="244">
        <v>465</v>
      </c>
      <c r="AE250" s="244">
        <v>31</v>
      </c>
      <c r="AF250" s="205">
        <v>0.9375</v>
      </c>
      <c r="AG250" s="244">
        <v>920</v>
      </c>
      <c r="AH250" s="244">
        <v>1061</v>
      </c>
      <c r="AI250" s="244">
        <v>0</v>
      </c>
      <c r="AJ250" s="205">
        <v>1.1532608695652173</v>
      </c>
      <c r="AK250" s="244">
        <v>2729</v>
      </c>
      <c r="AL250" s="244">
        <v>1665</v>
      </c>
      <c r="AM250" s="244">
        <v>1205</v>
      </c>
      <c r="AN250" s="246">
        <v>0.5</v>
      </c>
      <c r="AO250" s="139" t="s">
        <v>1903</v>
      </c>
      <c r="AP250" s="146" t="s">
        <v>1522</v>
      </c>
      <c r="AQ250" s="139" t="s">
        <v>1903</v>
      </c>
      <c r="AR250" s="139" t="s">
        <v>1902</v>
      </c>
    </row>
    <row r="251" spans="1:44" s="139" customFormat="1" ht="12.75" customHeight="1" x14ac:dyDescent="0.2">
      <c r="A251" s="139" t="s">
        <v>949</v>
      </c>
      <c r="B251" s="220" t="s">
        <v>948</v>
      </c>
      <c r="C251" s="221">
        <v>0.375</v>
      </c>
      <c r="D251" s="222">
        <v>8</v>
      </c>
      <c r="E251" s="223">
        <v>2020</v>
      </c>
      <c r="F251" s="223">
        <v>2016</v>
      </c>
      <c r="G251" s="223">
        <v>2023</v>
      </c>
      <c r="H251" s="220" t="s">
        <v>1911</v>
      </c>
      <c r="I251" s="220" t="s">
        <v>1912</v>
      </c>
      <c r="J251" s="220" t="s">
        <v>950</v>
      </c>
      <c r="K251" s="247" t="s">
        <v>948</v>
      </c>
      <c r="L251" s="244">
        <v>249</v>
      </c>
      <c r="M251" s="244">
        <v>0</v>
      </c>
      <c r="N251" s="244">
        <v>0</v>
      </c>
      <c r="O251" s="244">
        <v>0</v>
      </c>
      <c r="P251" s="244">
        <v>249</v>
      </c>
      <c r="Q251" s="205">
        <v>0</v>
      </c>
      <c r="R251" s="245">
        <v>93</v>
      </c>
      <c r="S251" s="245">
        <v>0</v>
      </c>
      <c r="T251" s="244">
        <v>178</v>
      </c>
      <c r="U251" s="244">
        <v>5</v>
      </c>
      <c r="V251" s="244">
        <v>5</v>
      </c>
      <c r="W251" s="244">
        <v>0</v>
      </c>
      <c r="X251" s="244">
        <v>173</v>
      </c>
      <c r="Y251" s="244">
        <v>5</v>
      </c>
      <c r="Z251" s="244">
        <v>173</v>
      </c>
      <c r="AA251" s="205">
        <v>2.8089887640449437E-2</v>
      </c>
      <c r="AB251" s="205">
        <v>2.8089887640449437E-2</v>
      </c>
      <c r="AC251" s="244">
        <v>163</v>
      </c>
      <c r="AD251" s="244">
        <v>0</v>
      </c>
      <c r="AE251" s="244">
        <v>163</v>
      </c>
      <c r="AF251" s="205">
        <v>0</v>
      </c>
      <c r="AG251" s="244">
        <v>435</v>
      </c>
      <c r="AH251" s="244">
        <v>103</v>
      </c>
      <c r="AI251" s="244">
        <v>332</v>
      </c>
      <c r="AJ251" s="205">
        <v>0.23678160919540231</v>
      </c>
      <c r="AK251" s="244">
        <v>1025</v>
      </c>
      <c r="AL251" s="244">
        <v>108</v>
      </c>
      <c r="AM251" s="244">
        <v>917</v>
      </c>
      <c r="AN251" s="246">
        <v>0.375</v>
      </c>
      <c r="AO251" s="139" t="s">
        <v>1903</v>
      </c>
      <c r="AP251" s="146" t="s">
        <v>1891</v>
      </c>
      <c r="AQ251" s="139" t="s">
        <v>1903</v>
      </c>
      <c r="AR251" s="139" t="s">
        <v>1903</v>
      </c>
    </row>
    <row r="252" spans="1:44" s="139" customFormat="1" ht="12.75" customHeight="1" x14ac:dyDescent="0.2">
      <c r="A252" s="139" t="s">
        <v>946</v>
      </c>
      <c r="B252" s="220" t="s">
        <v>1135</v>
      </c>
      <c r="C252" s="221">
        <v>0.375</v>
      </c>
      <c r="D252" s="222">
        <v>8</v>
      </c>
      <c r="E252" s="223">
        <v>2020</v>
      </c>
      <c r="F252" s="223">
        <v>2016</v>
      </c>
      <c r="G252" s="223" t="s">
        <v>1908</v>
      </c>
      <c r="H252" s="220" t="s">
        <v>1909</v>
      </c>
      <c r="I252" s="220" t="s">
        <v>1910</v>
      </c>
      <c r="J252" s="220" t="s">
        <v>26</v>
      </c>
      <c r="K252" s="247" t="s">
        <v>1135</v>
      </c>
      <c r="L252" s="244">
        <v>497</v>
      </c>
      <c r="M252" s="244">
        <v>52</v>
      </c>
      <c r="N252" s="244">
        <v>52</v>
      </c>
      <c r="O252" s="244">
        <v>0</v>
      </c>
      <c r="P252" s="244">
        <v>445</v>
      </c>
      <c r="Q252" s="205">
        <v>0.10462776659959759</v>
      </c>
      <c r="R252" s="245">
        <v>186</v>
      </c>
      <c r="S252" s="245">
        <v>0</v>
      </c>
      <c r="T252" s="244">
        <v>331</v>
      </c>
      <c r="U252" s="244">
        <v>27</v>
      </c>
      <c r="V252" s="244">
        <v>27</v>
      </c>
      <c r="W252" s="244">
        <v>0</v>
      </c>
      <c r="X252" s="244">
        <v>304</v>
      </c>
      <c r="Y252" s="244">
        <v>27</v>
      </c>
      <c r="Z252" s="244">
        <v>304</v>
      </c>
      <c r="AA252" s="205">
        <v>8.1570996978851965E-2</v>
      </c>
      <c r="AB252" s="205">
        <v>8.1570996978851965E-2</v>
      </c>
      <c r="AC252" s="244">
        <v>333</v>
      </c>
      <c r="AD252" s="244">
        <v>48</v>
      </c>
      <c r="AE252" s="244">
        <v>285</v>
      </c>
      <c r="AF252" s="205">
        <v>0.14414414414414414</v>
      </c>
      <c r="AG252" s="244">
        <v>770</v>
      </c>
      <c r="AH252" s="244">
        <v>381</v>
      </c>
      <c r="AI252" s="244">
        <v>389</v>
      </c>
      <c r="AJ252" s="205">
        <v>0.4948051948051948</v>
      </c>
      <c r="AK252" s="244">
        <v>1931</v>
      </c>
      <c r="AL252" s="244">
        <v>508</v>
      </c>
      <c r="AM252" s="244">
        <v>1423</v>
      </c>
      <c r="AN252" s="246">
        <v>0.375</v>
      </c>
      <c r="AO252" s="139" t="s">
        <v>1903</v>
      </c>
      <c r="AP252" s="146" t="s">
        <v>1522</v>
      </c>
      <c r="AQ252" s="139" t="s">
        <v>1903</v>
      </c>
      <c r="AR252" s="139" t="s">
        <v>1902</v>
      </c>
    </row>
    <row r="253" spans="1:44" s="139" customFormat="1" ht="12.75" customHeight="1" x14ac:dyDescent="0.2">
      <c r="A253" s="139" t="s">
        <v>2</v>
      </c>
      <c r="B253" s="220" t="s">
        <v>1336</v>
      </c>
      <c r="C253" s="221">
        <v>0.625</v>
      </c>
      <c r="D253" s="222">
        <v>8</v>
      </c>
      <c r="E253" s="223">
        <v>2018</v>
      </c>
      <c r="F253" s="223">
        <v>2014</v>
      </c>
      <c r="G253" s="223" t="s">
        <v>1899</v>
      </c>
      <c r="H253" s="220" t="s">
        <v>1900</v>
      </c>
      <c r="I253" s="220" t="s">
        <v>1901</v>
      </c>
      <c r="J253" s="220" t="s">
        <v>3</v>
      </c>
      <c r="K253" s="247" t="s">
        <v>1336</v>
      </c>
      <c r="L253" s="244">
        <v>254</v>
      </c>
      <c r="M253" s="244">
        <v>36</v>
      </c>
      <c r="N253" s="244">
        <v>0</v>
      </c>
      <c r="O253" s="244">
        <v>36</v>
      </c>
      <c r="P253" s="244">
        <v>218</v>
      </c>
      <c r="Q253" s="205">
        <v>0.14173228346456693</v>
      </c>
      <c r="R253" s="245">
        <v>127</v>
      </c>
      <c r="S253" s="245">
        <v>0</v>
      </c>
      <c r="T253" s="244">
        <v>177</v>
      </c>
      <c r="U253" s="244">
        <v>50</v>
      </c>
      <c r="V253" s="244">
        <v>0</v>
      </c>
      <c r="W253" s="244">
        <v>50</v>
      </c>
      <c r="X253" s="244">
        <v>127</v>
      </c>
      <c r="Y253" s="244">
        <v>50</v>
      </c>
      <c r="Z253" s="244">
        <v>127</v>
      </c>
      <c r="AA253" s="205">
        <v>0.2824858757062147</v>
      </c>
      <c r="AB253" s="205">
        <v>0.2824858757062147</v>
      </c>
      <c r="AC253" s="244">
        <v>202</v>
      </c>
      <c r="AD253" s="244">
        <v>1</v>
      </c>
      <c r="AE253" s="244">
        <v>201</v>
      </c>
      <c r="AF253" s="205">
        <v>4.9504950495049506E-3</v>
      </c>
      <c r="AG253" s="244">
        <v>462</v>
      </c>
      <c r="AH253" s="244">
        <v>40</v>
      </c>
      <c r="AI253" s="244">
        <v>422</v>
      </c>
      <c r="AJ253" s="205">
        <v>8.6580086580086577E-2</v>
      </c>
      <c r="AK253" s="244">
        <v>1095</v>
      </c>
      <c r="AL253" s="244">
        <v>127</v>
      </c>
      <c r="AM253" s="244">
        <v>968</v>
      </c>
      <c r="AN253" s="246">
        <v>0.5</v>
      </c>
      <c r="AO253" s="139" t="s">
        <v>1903</v>
      </c>
      <c r="AP253" s="146" t="s">
        <v>1522</v>
      </c>
      <c r="AQ253" s="139" t="s">
        <v>1903</v>
      </c>
      <c r="AR253" s="139" t="s">
        <v>1903</v>
      </c>
    </row>
    <row r="254" spans="1:44" s="139" customFormat="1" ht="12.75" customHeight="1" x14ac:dyDescent="0.2">
      <c r="A254" s="139" t="s">
        <v>5</v>
      </c>
      <c r="B254" s="220" t="s">
        <v>179</v>
      </c>
      <c r="C254" s="221">
        <v>0.625</v>
      </c>
      <c r="D254" s="222">
        <v>8</v>
      </c>
      <c r="E254" s="223">
        <v>2018</v>
      </c>
      <c r="F254" s="223">
        <v>2014</v>
      </c>
      <c r="G254" s="223" t="s">
        <v>1899</v>
      </c>
      <c r="H254" s="220" t="s">
        <v>1900</v>
      </c>
      <c r="I254" s="220" t="s">
        <v>1901</v>
      </c>
      <c r="J254" s="220" t="s">
        <v>3</v>
      </c>
      <c r="K254" s="247" t="s">
        <v>179</v>
      </c>
      <c r="L254" s="244">
        <v>12</v>
      </c>
      <c r="M254" s="244">
        <v>0</v>
      </c>
      <c r="N254" s="244">
        <v>0</v>
      </c>
      <c r="O254" s="244">
        <v>0</v>
      </c>
      <c r="P254" s="244">
        <v>12</v>
      </c>
      <c r="Q254" s="205">
        <v>0</v>
      </c>
      <c r="R254" s="245">
        <v>6</v>
      </c>
      <c r="S254" s="245">
        <v>0</v>
      </c>
      <c r="T254" s="244">
        <v>7</v>
      </c>
      <c r="U254" s="244">
        <v>9</v>
      </c>
      <c r="V254" s="244">
        <v>0</v>
      </c>
      <c r="W254" s="244">
        <v>9</v>
      </c>
      <c r="X254" s="244">
        <v>0</v>
      </c>
      <c r="Y254" s="244">
        <v>9</v>
      </c>
      <c r="Z254" s="244">
        <v>0</v>
      </c>
      <c r="AA254" s="205">
        <v>1.2857142857142858</v>
      </c>
      <c r="AB254" s="205">
        <v>1.2857142857142858</v>
      </c>
      <c r="AC254" s="244">
        <v>8</v>
      </c>
      <c r="AD254" s="244">
        <v>34</v>
      </c>
      <c r="AE254" s="244">
        <v>0</v>
      </c>
      <c r="AF254" s="205">
        <v>4.25</v>
      </c>
      <c r="AG254" s="244">
        <v>20</v>
      </c>
      <c r="AH254" s="244">
        <v>37</v>
      </c>
      <c r="AI254" s="244">
        <v>0</v>
      </c>
      <c r="AJ254" s="205">
        <v>1.85</v>
      </c>
      <c r="AK254" s="244">
        <v>47</v>
      </c>
      <c r="AL254" s="244">
        <v>80</v>
      </c>
      <c r="AM254" s="244">
        <v>12</v>
      </c>
      <c r="AN254" s="246">
        <v>0.5</v>
      </c>
      <c r="AO254" s="139" t="s">
        <v>1903</v>
      </c>
      <c r="AP254" s="146" t="s">
        <v>1522</v>
      </c>
      <c r="AQ254" s="139" t="s">
        <v>1903</v>
      </c>
      <c r="AR254" s="139" t="s">
        <v>1902</v>
      </c>
    </row>
    <row r="255" spans="1:44" s="139" customFormat="1" ht="12.75" customHeight="1" x14ac:dyDescent="0.2">
      <c r="A255" s="139" t="s">
        <v>55</v>
      </c>
      <c r="B255" s="220" t="s">
        <v>180</v>
      </c>
      <c r="C255" s="221">
        <v>0.5</v>
      </c>
      <c r="D255" s="222">
        <v>8</v>
      </c>
      <c r="E255" s="223">
        <v>2019</v>
      </c>
      <c r="F255" s="223">
        <v>2015</v>
      </c>
      <c r="G255" s="223">
        <v>2022</v>
      </c>
      <c r="H255" s="220" t="s">
        <v>1920</v>
      </c>
      <c r="I255" s="220" t="s">
        <v>1921</v>
      </c>
      <c r="J255" s="220" t="s">
        <v>56</v>
      </c>
      <c r="K255" s="247" t="s">
        <v>180</v>
      </c>
      <c r="L255" s="244">
        <v>126</v>
      </c>
      <c r="M255" s="244">
        <v>0</v>
      </c>
      <c r="N255" s="244">
        <v>0</v>
      </c>
      <c r="O255" s="244">
        <v>0</v>
      </c>
      <c r="P255" s="244">
        <v>126</v>
      </c>
      <c r="Q255" s="205">
        <v>0</v>
      </c>
      <c r="R255" s="245">
        <v>63</v>
      </c>
      <c r="S255" s="245">
        <v>0</v>
      </c>
      <c r="T255" s="244">
        <v>84</v>
      </c>
      <c r="U255" s="244">
        <v>0</v>
      </c>
      <c r="V255" s="244">
        <v>0</v>
      </c>
      <c r="W255" s="244">
        <v>0</v>
      </c>
      <c r="X255" s="244">
        <v>84</v>
      </c>
      <c r="Y255" s="244">
        <v>0</v>
      </c>
      <c r="Z255" s="244">
        <v>84</v>
      </c>
      <c r="AA255" s="205">
        <v>0</v>
      </c>
      <c r="AB255" s="205">
        <v>0</v>
      </c>
      <c r="AC255" s="244">
        <v>95</v>
      </c>
      <c r="AD255" s="244">
        <v>49</v>
      </c>
      <c r="AE255" s="244">
        <v>46</v>
      </c>
      <c r="AF255" s="205">
        <v>0.51578947368421058</v>
      </c>
      <c r="AG255" s="244">
        <v>221</v>
      </c>
      <c r="AH255" s="244">
        <v>4</v>
      </c>
      <c r="AI255" s="244">
        <v>217</v>
      </c>
      <c r="AJ255" s="205">
        <v>1.8099547511312219E-2</v>
      </c>
      <c r="AK255" s="244">
        <v>526</v>
      </c>
      <c r="AL255" s="244">
        <v>53</v>
      </c>
      <c r="AM255" s="244">
        <v>473</v>
      </c>
      <c r="AN255" s="246">
        <v>0.5</v>
      </c>
      <c r="AO255" s="139" t="s">
        <v>1903</v>
      </c>
      <c r="AP255" s="146" t="s">
        <v>1522</v>
      </c>
      <c r="AQ255" s="139" t="s">
        <v>1903</v>
      </c>
      <c r="AR255" s="139" t="s">
        <v>1903</v>
      </c>
    </row>
    <row r="256" spans="1:44" s="139" customFormat="1" ht="12.75" customHeight="1" x14ac:dyDescent="0.2">
      <c r="A256" s="139" t="s">
        <v>5</v>
      </c>
      <c r="B256" s="220" t="s">
        <v>181</v>
      </c>
      <c r="C256" s="221">
        <v>0.625</v>
      </c>
      <c r="D256" s="222">
        <v>8</v>
      </c>
      <c r="E256" s="223">
        <v>2018</v>
      </c>
      <c r="F256" s="223">
        <v>2014</v>
      </c>
      <c r="G256" s="223" t="s">
        <v>1899</v>
      </c>
      <c r="H256" s="220" t="s">
        <v>1900</v>
      </c>
      <c r="I256" s="220" t="s">
        <v>1901</v>
      </c>
      <c r="J256" s="220" t="s">
        <v>3</v>
      </c>
      <c r="K256" s="247" t="s">
        <v>181</v>
      </c>
      <c r="L256" s="244">
        <v>1773</v>
      </c>
      <c r="M256" s="244">
        <v>306</v>
      </c>
      <c r="N256" s="244">
        <v>306</v>
      </c>
      <c r="O256" s="244">
        <v>0</v>
      </c>
      <c r="P256" s="244">
        <v>1467</v>
      </c>
      <c r="Q256" s="205">
        <v>0.17258883248730963</v>
      </c>
      <c r="R256" s="245">
        <v>887</v>
      </c>
      <c r="S256" s="245">
        <v>0</v>
      </c>
      <c r="T256" s="244">
        <v>1066</v>
      </c>
      <c r="U256" s="244">
        <v>62</v>
      </c>
      <c r="V256" s="244">
        <v>62</v>
      </c>
      <c r="W256" s="244">
        <v>0</v>
      </c>
      <c r="X256" s="244">
        <v>1004</v>
      </c>
      <c r="Y256" s="244">
        <v>62</v>
      </c>
      <c r="Z256" s="244">
        <v>1004</v>
      </c>
      <c r="AA256" s="205">
        <v>5.8161350844277676E-2</v>
      </c>
      <c r="AB256" s="205">
        <v>5.8161350844277676E-2</v>
      </c>
      <c r="AC256" s="244">
        <v>1170</v>
      </c>
      <c r="AD256" s="244">
        <v>0</v>
      </c>
      <c r="AE256" s="244">
        <v>1170</v>
      </c>
      <c r="AF256" s="205">
        <v>0</v>
      </c>
      <c r="AG256" s="244">
        <v>3039</v>
      </c>
      <c r="AH256" s="244">
        <v>1551</v>
      </c>
      <c r="AI256" s="244">
        <v>1488</v>
      </c>
      <c r="AJ256" s="205">
        <v>0.51036525172754199</v>
      </c>
      <c r="AK256" s="244">
        <v>7048</v>
      </c>
      <c r="AL256" s="244">
        <v>1919</v>
      </c>
      <c r="AM256" s="244">
        <v>5129</v>
      </c>
      <c r="AN256" s="246">
        <v>0.5</v>
      </c>
      <c r="AO256" s="139" t="s">
        <v>1903</v>
      </c>
      <c r="AP256" s="146" t="s">
        <v>1522</v>
      </c>
      <c r="AQ256" s="139" t="s">
        <v>1903</v>
      </c>
      <c r="AR256" s="139" t="s">
        <v>1902</v>
      </c>
    </row>
    <row r="257" spans="1:44" s="139" customFormat="1" ht="12.75" customHeight="1" x14ac:dyDescent="0.2">
      <c r="A257" s="139" t="s">
        <v>31</v>
      </c>
      <c r="B257" s="220" t="s">
        <v>1061</v>
      </c>
      <c r="C257" s="221">
        <v>0.625</v>
      </c>
      <c r="D257" s="222">
        <v>8</v>
      </c>
      <c r="E257" s="223">
        <v>2018</v>
      </c>
      <c r="F257" s="223">
        <v>2014</v>
      </c>
      <c r="G257" s="223" t="s">
        <v>1899</v>
      </c>
      <c r="H257" s="220" t="s">
        <v>1913</v>
      </c>
      <c r="I257" s="220" t="s">
        <v>1914</v>
      </c>
      <c r="J257" s="220" t="s">
        <v>32</v>
      </c>
      <c r="K257" s="247" t="s">
        <v>1061</v>
      </c>
      <c r="L257" s="244">
        <v>39</v>
      </c>
      <c r="M257" s="244">
        <v>0</v>
      </c>
      <c r="N257" s="244">
        <v>0</v>
      </c>
      <c r="O257" s="244">
        <v>0</v>
      </c>
      <c r="P257" s="244">
        <v>39</v>
      </c>
      <c r="Q257" s="205">
        <v>0</v>
      </c>
      <c r="R257" s="245">
        <v>20</v>
      </c>
      <c r="S257" s="245">
        <v>0</v>
      </c>
      <c r="T257" s="244">
        <v>27</v>
      </c>
      <c r="U257" s="244">
        <v>0</v>
      </c>
      <c r="V257" s="244">
        <v>0</v>
      </c>
      <c r="W257" s="244">
        <v>0</v>
      </c>
      <c r="X257" s="244">
        <v>27</v>
      </c>
      <c r="Y257" s="244">
        <v>0</v>
      </c>
      <c r="Z257" s="244">
        <v>27</v>
      </c>
      <c r="AA257" s="205">
        <v>0</v>
      </c>
      <c r="AB257" s="205">
        <v>0</v>
      </c>
      <c r="AC257" s="244">
        <v>29</v>
      </c>
      <c r="AD257" s="244">
        <v>1</v>
      </c>
      <c r="AE257" s="244">
        <v>28</v>
      </c>
      <c r="AF257" s="205">
        <v>3.4482758620689655E-2</v>
      </c>
      <c r="AG257" s="244">
        <v>59</v>
      </c>
      <c r="AH257" s="244">
        <v>11</v>
      </c>
      <c r="AI257" s="244">
        <v>48</v>
      </c>
      <c r="AJ257" s="205">
        <v>0.1864406779661017</v>
      </c>
      <c r="AK257" s="244">
        <v>154</v>
      </c>
      <c r="AL257" s="244">
        <v>12</v>
      </c>
      <c r="AM257" s="244">
        <v>142</v>
      </c>
      <c r="AN257" s="246">
        <v>0.5</v>
      </c>
      <c r="AO257" s="139" t="s">
        <v>1903</v>
      </c>
      <c r="AP257" s="146" t="s">
        <v>1522</v>
      </c>
      <c r="AQ257" s="139" t="s">
        <v>1903</v>
      </c>
      <c r="AR257" s="139" t="s">
        <v>1903</v>
      </c>
    </row>
    <row r="258" spans="1:44" s="139" customFormat="1" ht="12.75" customHeight="1" x14ac:dyDescent="0.2">
      <c r="A258" s="139" t="s">
        <v>12</v>
      </c>
      <c r="B258" s="220" t="s">
        <v>1062</v>
      </c>
      <c r="C258" s="221">
        <v>0.625</v>
      </c>
      <c r="D258" s="222">
        <v>8</v>
      </c>
      <c r="E258" s="223">
        <v>2018</v>
      </c>
      <c r="F258" s="223">
        <v>2014</v>
      </c>
      <c r="G258" s="223" t="s">
        <v>1899</v>
      </c>
      <c r="H258" s="220" t="s">
        <v>1900</v>
      </c>
      <c r="I258" s="220" t="s">
        <v>1901</v>
      </c>
      <c r="J258" s="220" t="s">
        <v>3</v>
      </c>
      <c r="K258" s="247" t="s">
        <v>1062</v>
      </c>
      <c r="L258" s="244">
        <v>14</v>
      </c>
      <c r="M258" s="244">
        <v>0</v>
      </c>
      <c r="N258" s="244">
        <v>0</v>
      </c>
      <c r="O258" s="244">
        <v>0</v>
      </c>
      <c r="P258" s="244">
        <v>14</v>
      </c>
      <c r="Q258" s="205">
        <v>0</v>
      </c>
      <c r="R258" s="245">
        <v>7</v>
      </c>
      <c r="S258" s="245">
        <v>0</v>
      </c>
      <c r="T258" s="244">
        <v>10</v>
      </c>
      <c r="U258" s="244">
        <v>0</v>
      </c>
      <c r="V258" s="244">
        <v>0</v>
      </c>
      <c r="W258" s="244">
        <v>0</v>
      </c>
      <c r="X258" s="244">
        <v>10</v>
      </c>
      <c r="Y258" s="244">
        <v>0</v>
      </c>
      <c r="Z258" s="244">
        <v>10</v>
      </c>
      <c r="AA258" s="205">
        <v>0</v>
      </c>
      <c r="AB258" s="205">
        <v>0</v>
      </c>
      <c r="AC258" s="244">
        <v>11</v>
      </c>
      <c r="AD258" s="244">
        <v>0</v>
      </c>
      <c r="AE258" s="244">
        <v>11</v>
      </c>
      <c r="AF258" s="205">
        <v>0</v>
      </c>
      <c r="AG258" s="244">
        <v>26</v>
      </c>
      <c r="AH258" s="244">
        <v>5</v>
      </c>
      <c r="AI258" s="244">
        <v>21</v>
      </c>
      <c r="AJ258" s="205">
        <v>0.19230769230769232</v>
      </c>
      <c r="AK258" s="244">
        <v>61</v>
      </c>
      <c r="AL258" s="244">
        <v>5</v>
      </c>
      <c r="AM258" s="244">
        <v>56</v>
      </c>
      <c r="AN258" s="246">
        <v>0.5</v>
      </c>
      <c r="AO258" s="139" t="s">
        <v>1903</v>
      </c>
      <c r="AP258" s="146" t="s">
        <v>1535</v>
      </c>
      <c r="AQ258" s="139" t="s">
        <v>1903</v>
      </c>
      <c r="AR258" s="139" t="s">
        <v>1903</v>
      </c>
    </row>
    <row r="259" spans="1:44" s="139" customFormat="1" ht="12.75" customHeight="1" x14ac:dyDescent="0.2">
      <c r="A259" s="139" t="s">
        <v>62</v>
      </c>
      <c r="B259" s="220" t="s">
        <v>951</v>
      </c>
      <c r="C259" s="221">
        <v>0.5</v>
      </c>
      <c r="D259" s="222">
        <v>8</v>
      </c>
      <c r="E259" s="223">
        <v>2019</v>
      </c>
      <c r="F259" s="223">
        <v>2015</v>
      </c>
      <c r="G259" s="223">
        <v>2022</v>
      </c>
      <c r="H259" s="220" t="s">
        <v>1904</v>
      </c>
      <c r="I259" s="220" t="s">
        <v>1905</v>
      </c>
      <c r="J259" s="220" t="s">
        <v>8</v>
      </c>
      <c r="K259" s="247" t="s">
        <v>951</v>
      </c>
      <c r="L259" s="244">
        <v>169</v>
      </c>
      <c r="M259" s="244">
        <v>2</v>
      </c>
      <c r="N259" s="244">
        <v>2</v>
      </c>
      <c r="O259" s="244">
        <v>0</v>
      </c>
      <c r="P259" s="244">
        <v>167</v>
      </c>
      <c r="Q259" s="205">
        <v>1.1834319526627219E-2</v>
      </c>
      <c r="R259" s="245">
        <v>85</v>
      </c>
      <c r="S259" s="245">
        <v>0</v>
      </c>
      <c r="T259" s="244">
        <v>99</v>
      </c>
      <c r="U259" s="244">
        <v>28</v>
      </c>
      <c r="V259" s="244">
        <v>20</v>
      </c>
      <c r="W259" s="244">
        <v>8</v>
      </c>
      <c r="X259" s="244">
        <v>71</v>
      </c>
      <c r="Y259" s="244">
        <v>28</v>
      </c>
      <c r="Z259" s="244">
        <v>71</v>
      </c>
      <c r="AA259" s="205">
        <v>0.28282828282828282</v>
      </c>
      <c r="AB259" s="205">
        <v>0.28282828282828282</v>
      </c>
      <c r="AC259" s="244">
        <v>112</v>
      </c>
      <c r="AD259" s="244">
        <v>2</v>
      </c>
      <c r="AE259" s="244">
        <v>110</v>
      </c>
      <c r="AF259" s="205">
        <v>1.7857142857142856E-2</v>
      </c>
      <c r="AG259" s="244">
        <v>97</v>
      </c>
      <c r="AH259" s="244">
        <v>428</v>
      </c>
      <c r="AI259" s="244">
        <v>0</v>
      </c>
      <c r="AJ259" s="205">
        <v>4.4123711340206189</v>
      </c>
      <c r="AK259" s="244">
        <v>477</v>
      </c>
      <c r="AL259" s="244">
        <v>460</v>
      </c>
      <c r="AM259" s="244">
        <v>348</v>
      </c>
      <c r="AN259" s="246">
        <v>0.5</v>
      </c>
      <c r="AO259" s="139" t="s">
        <v>1903</v>
      </c>
      <c r="AP259" s="146" t="s">
        <v>1522</v>
      </c>
      <c r="AQ259" s="139" t="s">
        <v>1903</v>
      </c>
      <c r="AR259" s="139" t="s">
        <v>1902</v>
      </c>
    </row>
    <row r="260" spans="1:44" s="139" customFormat="1" ht="12.75" customHeight="1" x14ac:dyDescent="0.2">
      <c r="A260" s="139" t="s">
        <v>62</v>
      </c>
      <c r="B260" s="220" t="s">
        <v>1063</v>
      </c>
      <c r="C260" s="221">
        <v>0.5</v>
      </c>
      <c r="D260" s="222">
        <v>8</v>
      </c>
      <c r="E260" s="223">
        <v>2019</v>
      </c>
      <c r="F260" s="223">
        <v>2015</v>
      </c>
      <c r="G260" s="223">
        <v>2022</v>
      </c>
      <c r="H260" s="220" t="s">
        <v>1904</v>
      </c>
      <c r="I260" s="220" t="s">
        <v>1905</v>
      </c>
      <c r="J260" s="220" t="s">
        <v>8</v>
      </c>
      <c r="K260" s="247" t="s">
        <v>1063</v>
      </c>
      <c r="L260" s="244">
        <v>46</v>
      </c>
      <c r="M260" s="244">
        <v>8</v>
      </c>
      <c r="N260" s="244">
        <v>5</v>
      </c>
      <c r="O260" s="244">
        <v>3</v>
      </c>
      <c r="P260" s="244">
        <v>38</v>
      </c>
      <c r="Q260" s="205">
        <v>0.17391304347826086</v>
      </c>
      <c r="R260" s="245">
        <v>23</v>
      </c>
      <c r="S260" s="245">
        <v>0</v>
      </c>
      <c r="T260" s="244">
        <v>28</v>
      </c>
      <c r="U260" s="244">
        <v>3</v>
      </c>
      <c r="V260" s="244">
        <v>2</v>
      </c>
      <c r="W260" s="244">
        <v>1</v>
      </c>
      <c r="X260" s="244">
        <v>25</v>
      </c>
      <c r="Y260" s="244">
        <v>3</v>
      </c>
      <c r="Z260" s="244">
        <v>25</v>
      </c>
      <c r="AA260" s="205">
        <v>0.10714285714285714</v>
      </c>
      <c r="AB260" s="205">
        <v>0.10714285714285714</v>
      </c>
      <c r="AC260" s="244">
        <v>32</v>
      </c>
      <c r="AD260" s="244">
        <v>3</v>
      </c>
      <c r="AE260" s="244">
        <v>29</v>
      </c>
      <c r="AF260" s="205">
        <v>9.375E-2</v>
      </c>
      <c r="AG260" s="244">
        <v>15</v>
      </c>
      <c r="AH260" s="244">
        <v>27</v>
      </c>
      <c r="AI260" s="244">
        <v>0</v>
      </c>
      <c r="AJ260" s="205">
        <v>1.8</v>
      </c>
      <c r="AK260" s="244">
        <v>121</v>
      </c>
      <c r="AL260" s="244">
        <v>41</v>
      </c>
      <c r="AM260" s="244">
        <v>92</v>
      </c>
      <c r="AN260" s="246">
        <v>0.5</v>
      </c>
      <c r="AO260" s="139" t="s">
        <v>1903</v>
      </c>
      <c r="AP260" s="146" t="s">
        <v>1522</v>
      </c>
      <c r="AQ260" s="139" t="s">
        <v>1903</v>
      </c>
      <c r="AR260" s="139" t="s">
        <v>1902</v>
      </c>
    </row>
    <row r="261" spans="1:44" s="139" customFormat="1" ht="12.75" customHeight="1" x14ac:dyDescent="0.2">
      <c r="A261" s="139" t="s">
        <v>5</v>
      </c>
      <c r="B261" s="220" t="s">
        <v>5</v>
      </c>
      <c r="C261" s="221">
        <v>0.625</v>
      </c>
      <c r="D261" s="222">
        <v>8</v>
      </c>
      <c r="E261" s="223">
        <v>2018</v>
      </c>
      <c r="F261" s="223">
        <v>2014</v>
      </c>
      <c r="G261" s="223" t="s">
        <v>1899</v>
      </c>
      <c r="H261" s="220" t="s">
        <v>1900</v>
      </c>
      <c r="I261" s="220" t="s">
        <v>1901</v>
      </c>
      <c r="J261" s="220" t="s">
        <v>3</v>
      </c>
      <c r="K261" s="247" t="s">
        <v>5</v>
      </c>
      <c r="L261" s="244">
        <v>20427</v>
      </c>
      <c r="M261" s="244">
        <v>4265</v>
      </c>
      <c r="N261" s="244">
        <v>4265</v>
      </c>
      <c r="O261" s="244">
        <v>0</v>
      </c>
      <c r="P261" s="244">
        <v>16162</v>
      </c>
      <c r="Q261" s="205">
        <v>0.20879228472120234</v>
      </c>
      <c r="R261" s="245">
        <v>10214</v>
      </c>
      <c r="S261" s="245">
        <v>0</v>
      </c>
      <c r="T261" s="244">
        <v>12435</v>
      </c>
      <c r="U261" s="244">
        <v>2588</v>
      </c>
      <c r="V261" s="244">
        <v>2588</v>
      </c>
      <c r="W261" s="244">
        <v>0</v>
      </c>
      <c r="X261" s="244">
        <v>9847</v>
      </c>
      <c r="Y261" s="244">
        <v>2588</v>
      </c>
      <c r="Z261" s="244">
        <v>9847</v>
      </c>
      <c r="AA261" s="205">
        <v>0.20812223562525131</v>
      </c>
      <c r="AB261" s="205">
        <v>0.20812223562525131</v>
      </c>
      <c r="AC261" s="244">
        <v>13728</v>
      </c>
      <c r="AD261" s="244">
        <v>430</v>
      </c>
      <c r="AE261" s="244">
        <v>13298</v>
      </c>
      <c r="AF261" s="205">
        <v>3.1322843822843824E-2</v>
      </c>
      <c r="AG261" s="244">
        <v>35412</v>
      </c>
      <c r="AH261" s="244">
        <v>73387</v>
      </c>
      <c r="AI261" s="244">
        <v>0</v>
      </c>
      <c r="AJ261" s="205">
        <v>2.0723765955043487</v>
      </c>
      <c r="AK261" s="244">
        <v>82002</v>
      </c>
      <c r="AL261" s="244">
        <v>80670</v>
      </c>
      <c r="AM261" s="244">
        <v>39307</v>
      </c>
      <c r="AN261" s="246">
        <v>0.5</v>
      </c>
      <c r="AO261" s="139" t="s">
        <v>1903</v>
      </c>
      <c r="AP261" s="146" t="s">
        <v>1522</v>
      </c>
      <c r="AQ261" s="139" t="s">
        <v>1903</v>
      </c>
      <c r="AR261" s="139" t="s">
        <v>1902</v>
      </c>
    </row>
    <row r="262" spans="1:44" s="139" customFormat="1" ht="12.75" customHeight="1" x14ac:dyDescent="0.2">
      <c r="A262" s="139" t="s">
        <v>5</v>
      </c>
      <c r="B262" s="220" t="s">
        <v>182</v>
      </c>
      <c r="C262" s="221">
        <v>0.625</v>
      </c>
      <c r="D262" s="222">
        <v>8</v>
      </c>
      <c r="E262" s="223">
        <v>2018</v>
      </c>
      <c r="F262" s="223">
        <v>2014</v>
      </c>
      <c r="G262" s="223" t="s">
        <v>1899</v>
      </c>
      <c r="H262" s="220" t="s">
        <v>1900</v>
      </c>
      <c r="I262" s="220" t="s">
        <v>1901</v>
      </c>
      <c r="J262" s="220" t="s">
        <v>3</v>
      </c>
      <c r="K262" s="247" t="s">
        <v>182</v>
      </c>
      <c r="L262" s="244">
        <v>7417</v>
      </c>
      <c r="M262" s="244">
        <v>618</v>
      </c>
      <c r="N262" s="244">
        <v>618</v>
      </c>
      <c r="O262" s="244">
        <v>0</v>
      </c>
      <c r="P262" s="244">
        <v>6799</v>
      </c>
      <c r="Q262" s="205">
        <v>8.33220978832412E-2</v>
      </c>
      <c r="R262" s="245">
        <v>3709</v>
      </c>
      <c r="S262" s="245">
        <v>0</v>
      </c>
      <c r="T262" s="244">
        <v>4287</v>
      </c>
      <c r="U262" s="244">
        <v>122</v>
      </c>
      <c r="V262" s="244">
        <v>122</v>
      </c>
      <c r="W262" s="244">
        <v>0</v>
      </c>
      <c r="X262" s="244">
        <v>4165</v>
      </c>
      <c r="Y262" s="244">
        <v>122</v>
      </c>
      <c r="Z262" s="244">
        <v>4165</v>
      </c>
      <c r="AA262" s="205">
        <v>2.8458129227898296E-2</v>
      </c>
      <c r="AB262" s="205">
        <v>2.8458129227898296E-2</v>
      </c>
      <c r="AC262" s="244">
        <v>4938</v>
      </c>
      <c r="AD262" s="244">
        <v>19</v>
      </c>
      <c r="AE262" s="244">
        <v>4919</v>
      </c>
      <c r="AF262" s="205">
        <v>3.8477116241393276E-3</v>
      </c>
      <c r="AG262" s="244">
        <v>10844</v>
      </c>
      <c r="AH262" s="244">
        <v>4107</v>
      </c>
      <c r="AI262" s="244">
        <v>6737</v>
      </c>
      <c r="AJ262" s="205">
        <v>0.3787347842124677</v>
      </c>
      <c r="AK262" s="244">
        <v>27486</v>
      </c>
      <c r="AL262" s="244">
        <v>4866</v>
      </c>
      <c r="AM262" s="244">
        <v>22620</v>
      </c>
      <c r="AN262" s="246">
        <v>0.5</v>
      </c>
      <c r="AO262" s="139" t="s">
        <v>1903</v>
      </c>
      <c r="AP262" s="146" t="s">
        <v>1522</v>
      </c>
      <c r="AQ262" s="139" t="s">
        <v>1903</v>
      </c>
      <c r="AR262" s="139" t="s">
        <v>1903</v>
      </c>
    </row>
    <row r="263" spans="1:44" s="139" customFormat="1" ht="12.75" customHeight="1" x14ac:dyDescent="0.2">
      <c r="A263" s="139" t="s">
        <v>949</v>
      </c>
      <c r="B263" s="220" t="s">
        <v>952</v>
      </c>
      <c r="C263" s="221">
        <v>0.375</v>
      </c>
      <c r="D263" s="222">
        <v>8</v>
      </c>
      <c r="E263" s="223">
        <v>2020</v>
      </c>
      <c r="F263" s="223">
        <v>2016</v>
      </c>
      <c r="G263" s="223">
        <v>2023</v>
      </c>
      <c r="H263" s="220" t="s">
        <v>1911</v>
      </c>
      <c r="I263" s="220" t="s">
        <v>1912</v>
      </c>
      <c r="J263" s="220" t="s">
        <v>950</v>
      </c>
      <c r="K263" s="247" t="s">
        <v>952</v>
      </c>
      <c r="L263" s="244">
        <v>604</v>
      </c>
      <c r="M263" s="244">
        <v>41</v>
      </c>
      <c r="N263" s="244">
        <v>41</v>
      </c>
      <c r="O263" s="244">
        <v>0</v>
      </c>
      <c r="P263" s="244">
        <v>563</v>
      </c>
      <c r="Q263" s="205">
        <v>6.7880794701986755E-2</v>
      </c>
      <c r="R263" s="245">
        <v>227</v>
      </c>
      <c r="S263" s="245">
        <v>0</v>
      </c>
      <c r="T263" s="244">
        <v>431</v>
      </c>
      <c r="U263" s="244">
        <v>22</v>
      </c>
      <c r="V263" s="244">
        <v>21</v>
      </c>
      <c r="W263" s="244">
        <v>1</v>
      </c>
      <c r="X263" s="244">
        <v>409</v>
      </c>
      <c r="Y263" s="244">
        <v>22</v>
      </c>
      <c r="Z263" s="244">
        <v>409</v>
      </c>
      <c r="AA263" s="205">
        <v>5.1044083526682132E-2</v>
      </c>
      <c r="AB263" s="205">
        <v>5.1044083526682132E-2</v>
      </c>
      <c r="AC263" s="244">
        <v>396</v>
      </c>
      <c r="AD263" s="244">
        <v>11</v>
      </c>
      <c r="AE263" s="244">
        <v>385</v>
      </c>
      <c r="AF263" s="205">
        <v>2.7777777777777776E-2</v>
      </c>
      <c r="AG263" s="244">
        <v>1049</v>
      </c>
      <c r="AH263" s="244">
        <v>475</v>
      </c>
      <c r="AI263" s="244">
        <v>574</v>
      </c>
      <c r="AJ263" s="205">
        <v>0.45281220209723544</v>
      </c>
      <c r="AK263" s="244">
        <v>2480</v>
      </c>
      <c r="AL263" s="244">
        <v>549</v>
      </c>
      <c r="AM263" s="244">
        <v>1931</v>
      </c>
      <c r="AN263" s="246">
        <v>0.375</v>
      </c>
      <c r="AO263" s="139" t="s">
        <v>1903</v>
      </c>
      <c r="AP263" s="146" t="s">
        <v>1522</v>
      </c>
      <c r="AQ263" s="139" t="s">
        <v>1903</v>
      </c>
      <c r="AR263" s="139" t="s">
        <v>1902</v>
      </c>
    </row>
    <row r="264" spans="1:44" s="139" customFormat="1" ht="12.75" customHeight="1" x14ac:dyDescent="0.2">
      <c r="A264" s="139" t="s">
        <v>62</v>
      </c>
      <c r="B264" s="220" t="s">
        <v>183</v>
      </c>
      <c r="C264" s="221">
        <v>0.5</v>
      </c>
      <c r="D264" s="222">
        <v>8</v>
      </c>
      <c r="E264" s="223">
        <v>2019</v>
      </c>
      <c r="F264" s="223">
        <v>2015</v>
      </c>
      <c r="G264" s="223">
        <v>2022</v>
      </c>
      <c r="H264" s="220" t="s">
        <v>1904</v>
      </c>
      <c r="I264" s="220" t="s">
        <v>1905</v>
      </c>
      <c r="J264" s="220" t="s">
        <v>8</v>
      </c>
      <c r="K264" s="247" t="s">
        <v>183</v>
      </c>
      <c r="L264" s="244">
        <v>201</v>
      </c>
      <c r="M264" s="244">
        <v>0</v>
      </c>
      <c r="N264" s="244">
        <v>0</v>
      </c>
      <c r="O264" s="244">
        <v>0</v>
      </c>
      <c r="P264" s="244">
        <v>201</v>
      </c>
      <c r="Q264" s="205">
        <v>0</v>
      </c>
      <c r="R264" s="245">
        <v>101</v>
      </c>
      <c r="S264" s="245">
        <v>0</v>
      </c>
      <c r="T264" s="244">
        <v>112</v>
      </c>
      <c r="U264" s="244">
        <v>2</v>
      </c>
      <c r="V264" s="244">
        <v>2</v>
      </c>
      <c r="W264" s="244">
        <v>0</v>
      </c>
      <c r="X264" s="244">
        <v>110</v>
      </c>
      <c r="Y264" s="244">
        <v>2</v>
      </c>
      <c r="Z264" s="244">
        <v>110</v>
      </c>
      <c r="AA264" s="205">
        <v>1.7857142857142856E-2</v>
      </c>
      <c r="AB264" s="205">
        <v>1.7857142857142856E-2</v>
      </c>
      <c r="AC264" s="244">
        <v>132</v>
      </c>
      <c r="AD264" s="244">
        <v>25</v>
      </c>
      <c r="AE264" s="244">
        <v>107</v>
      </c>
      <c r="AF264" s="205">
        <v>0.18939393939393939</v>
      </c>
      <c r="AG264" s="244">
        <v>174</v>
      </c>
      <c r="AH264" s="244">
        <v>76</v>
      </c>
      <c r="AI264" s="244">
        <v>98</v>
      </c>
      <c r="AJ264" s="205">
        <v>0.43678160919540232</v>
      </c>
      <c r="AK264" s="244">
        <v>619</v>
      </c>
      <c r="AL264" s="244">
        <v>103</v>
      </c>
      <c r="AM264" s="244">
        <v>516</v>
      </c>
      <c r="AN264" s="246">
        <v>0.5</v>
      </c>
      <c r="AO264" s="139" t="s">
        <v>1903</v>
      </c>
      <c r="AP264" s="146" t="s">
        <v>1522</v>
      </c>
      <c r="AQ264" s="139" t="s">
        <v>1903</v>
      </c>
      <c r="AR264" s="139" t="s">
        <v>1903</v>
      </c>
    </row>
    <row r="265" spans="1:44" s="139" customFormat="1" ht="12.75" customHeight="1" x14ac:dyDescent="0.2">
      <c r="A265" s="139" t="s">
        <v>1897</v>
      </c>
      <c r="B265" s="220" t="s">
        <v>1868</v>
      </c>
      <c r="C265" s="221">
        <v>1</v>
      </c>
      <c r="D265" s="222">
        <v>5</v>
      </c>
      <c r="E265" s="223">
        <v>2017</v>
      </c>
      <c r="F265" s="223">
        <v>2014</v>
      </c>
      <c r="G265" s="223">
        <v>2018</v>
      </c>
      <c r="H265" s="220" t="s">
        <v>1906</v>
      </c>
      <c r="I265" s="220" t="s">
        <v>1907</v>
      </c>
      <c r="J265" s="220" t="s">
        <v>13</v>
      </c>
      <c r="K265" s="247" t="s">
        <v>1868</v>
      </c>
      <c r="L265" s="244">
        <v>1</v>
      </c>
      <c r="M265" s="244">
        <v>0</v>
      </c>
      <c r="N265" s="244">
        <v>0</v>
      </c>
      <c r="O265" s="244">
        <v>0</v>
      </c>
      <c r="P265" s="244">
        <v>1</v>
      </c>
      <c r="Q265" s="205">
        <v>0</v>
      </c>
      <c r="R265" s="245">
        <v>1</v>
      </c>
      <c r="S265" s="245">
        <v>0</v>
      </c>
      <c r="T265" s="244">
        <v>1</v>
      </c>
      <c r="U265" s="244">
        <v>0</v>
      </c>
      <c r="V265" s="244">
        <v>0</v>
      </c>
      <c r="W265" s="244">
        <v>0</v>
      </c>
      <c r="X265" s="244">
        <v>1</v>
      </c>
      <c r="Y265" s="244">
        <v>0</v>
      </c>
      <c r="Z265" s="244">
        <v>1</v>
      </c>
      <c r="AA265" s="205">
        <v>0</v>
      </c>
      <c r="AB265" s="205">
        <v>0</v>
      </c>
      <c r="AC265" s="244">
        <v>1</v>
      </c>
      <c r="AD265" s="244">
        <v>0</v>
      </c>
      <c r="AE265" s="244">
        <v>1</v>
      </c>
      <c r="AF265" s="205">
        <v>0</v>
      </c>
      <c r="AG265" s="244">
        <v>1</v>
      </c>
      <c r="AH265" s="244">
        <v>0</v>
      </c>
      <c r="AI265" s="244">
        <v>1</v>
      </c>
      <c r="AJ265" s="205">
        <v>0</v>
      </c>
      <c r="AK265" s="244">
        <v>4</v>
      </c>
      <c r="AL265" s="244">
        <v>0</v>
      </c>
      <c r="AM265" s="244">
        <v>4</v>
      </c>
      <c r="AN265" s="246">
        <v>1</v>
      </c>
      <c r="AO265" s="139" t="s">
        <v>1903</v>
      </c>
      <c r="AP265" s="146" t="s">
        <v>1891</v>
      </c>
      <c r="AQ265" s="139" t="s">
        <v>1903</v>
      </c>
      <c r="AR265" s="139" t="s">
        <v>1903</v>
      </c>
    </row>
    <row r="266" spans="1:44" s="139" customFormat="1" ht="12.75" customHeight="1" x14ac:dyDescent="0.2">
      <c r="A266" s="139" t="s">
        <v>5</v>
      </c>
      <c r="B266" s="220" t="s">
        <v>1344</v>
      </c>
      <c r="C266" s="221">
        <v>0.625</v>
      </c>
      <c r="D266" s="222">
        <v>8</v>
      </c>
      <c r="E266" s="223">
        <v>2018</v>
      </c>
      <c r="F266" s="223">
        <v>2014</v>
      </c>
      <c r="G266" s="223" t="s">
        <v>1899</v>
      </c>
      <c r="H266" s="220" t="s">
        <v>1900</v>
      </c>
      <c r="I266" s="220" t="s">
        <v>1901</v>
      </c>
      <c r="J266" s="220" t="s">
        <v>3</v>
      </c>
      <c r="K266" s="247" t="s">
        <v>1344</v>
      </c>
      <c r="L266" s="244">
        <v>123</v>
      </c>
      <c r="M266" s="244">
        <v>0</v>
      </c>
      <c r="N266" s="244">
        <v>0</v>
      </c>
      <c r="O266" s="244">
        <v>0</v>
      </c>
      <c r="P266" s="244">
        <v>123</v>
      </c>
      <c r="Q266" s="205">
        <v>0</v>
      </c>
      <c r="R266" s="245">
        <v>62</v>
      </c>
      <c r="S266" s="245">
        <v>0</v>
      </c>
      <c r="T266" s="244">
        <v>72</v>
      </c>
      <c r="U266" s="244">
        <v>0</v>
      </c>
      <c r="V266" s="244">
        <v>0</v>
      </c>
      <c r="W266" s="244">
        <v>0</v>
      </c>
      <c r="X266" s="244">
        <v>72</v>
      </c>
      <c r="Y266" s="244">
        <v>0</v>
      </c>
      <c r="Z266" s="244">
        <v>72</v>
      </c>
      <c r="AA266" s="205">
        <v>0</v>
      </c>
      <c r="AB266" s="205">
        <v>0</v>
      </c>
      <c r="AC266" s="244">
        <v>81</v>
      </c>
      <c r="AD266" s="244">
        <v>0</v>
      </c>
      <c r="AE266" s="244">
        <v>81</v>
      </c>
      <c r="AF266" s="205">
        <v>0</v>
      </c>
      <c r="AG266" s="244">
        <v>218</v>
      </c>
      <c r="AH266" s="244">
        <v>0</v>
      </c>
      <c r="AI266" s="244">
        <v>218</v>
      </c>
      <c r="AJ266" s="205">
        <v>0</v>
      </c>
      <c r="AK266" s="244">
        <v>494</v>
      </c>
      <c r="AL266" s="244">
        <v>0</v>
      </c>
      <c r="AM266" s="244">
        <v>494</v>
      </c>
      <c r="AN266" s="246">
        <v>0.5</v>
      </c>
      <c r="AO266" s="139" t="s">
        <v>1903</v>
      </c>
      <c r="AP266" s="146" t="s">
        <v>1522</v>
      </c>
      <c r="AQ266" s="139" t="s">
        <v>1903</v>
      </c>
      <c r="AR266" s="139" t="s">
        <v>1903</v>
      </c>
    </row>
    <row r="267" spans="1:44" s="139" customFormat="1" ht="12.75" customHeight="1" x14ac:dyDescent="0.2">
      <c r="A267" s="139" t="s">
        <v>76</v>
      </c>
      <c r="B267" s="224" t="s">
        <v>76</v>
      </c>
      <c r="C267" s="221">
        <v>0.375</v>
      </c>
      <c r="D267" s="222">
        <v>8</v>
      </c>
      <c r="E267" s="223">
        <v>2020</v>
      </c>
      <c r="F267" s="223">
        <v>2016</v>
      </c>
      <c r="G267" s="223">
        <v>2023</v>
      </c>
      <c r="H267" s="220" t="s">
        <v>1915</v>
      </c>
      <c r="I267" s="220" t="s">
        <v>1916</v>
      </c>
      <c r="J267" s="220" t="s">
        <v>953</v>
      </c>
      <c r="K267" s="247" t="s">
        <v>76</v>
      </c>
      <c r="L267" s="244">
        <v>1352</v>
      </c>
      <c r="M267" s="244">
        <v>23</v>
      </c>
      <c r="N267" s="244">
        <v>17</v>
      </c>
      <c r="O267" s="244">
        <v>6</v>
      </c>
      <c r="P267" s="244">
        <v>1329</v>
      </c>
      <c r="Q267" s="205">
        <v>1.7011834319526627E-2</v>
      </c>
      <c r="R267" s="245">
        <v>507</v>
      </c>
      <c r="S267" s="245">
        <v>0</v>
      </c>
      <c r="T267" s="244">
        <v>1056</v>
      </c>
      <c r="U267" s="244">
        <v>309</v>
      </c>
      <c r="V267" s="244">
        <v>253</v>
      </c>
      <c r="W267" s="244">
        <v>56</v>
      </c>
      <c r="X267" s="244">
        <v>747</v>
      </c>
      <c r="Y267" s="244">
        <v>309</v>
      </c>
      <c r="Z267" s="244">
        <v>747</v>
      </c>
      <c r="AA267" s="205">
        <v>0.29261363636363635</v>
      </c>
      <c r="AB267" s="205">
        <v>0.29261363636363635</v>
      </c>
      <c r="AC267" s="244">
        <v>1091</v>
      </c>
      <c r="AD267" s="244">
        <v>181</v>
      </c>
      <c r="AE267" s="244">
        <v>910</v>
      </c>
      <c r="AF267" s="205">
        <v>0.16590284142988085</v>
      </c>
      <c r="AG267" s="244">
        <v>2600</v>
      </c>
      <c r="AH267" s="244">
        <v>75</v>
      </c>
      <c r="AI267" s="244">
        <v>2525</v>
      </c>
      <c r="AJ267" s="205">
        <v>2.8846153846153848E-2</v>
      </c>
      <c r="AK267" s="244">
        <v>6099</v>
      </c>
      <c r="AL267" s="244">
        <v>588</v>
      </c>
      <c r="AM267" s="244">
        <v>5511</v>
      </c>
      <c r="AN267" s="246">
        <v>0.375</v>
      </c>
      <c r="AO267" s="139" t="s">
        <v>1903</v>
      </c>
      <c r="AP267" s="146" t="s">
        <v>1522</v>
      </c>
      <c r="AQ267" s="139" t="s">
        <v>1903</v>
      </c>
      <c r="AR267" s="139" t="s">
        <v>1903</v>
      </c>
    </row>
    <row r="268" spans="1:44" s="139" customFormat="1" ht="12.75" customHeight="1" x14ac:dyDescent="0.2">
      <c r="A268" s="139" t="s">
        <v>76</v>
      </c>
      <c r="B268" s="224" t="s">
        <v>184</v>
      </c>
      <c r="C268" s="221">
        <v>0.375</v>
      </c>
      <c r="D268" s="222">
        <v>8</v>
      </c>
      <c r="E268" s="223">
        <v>2020</v>
      </c>
      <c r="F268" s="223">
        <v>2016</v>
      </c>
      <c r="G268" s="223">
        <v>2023</v>
      </c>
      <c r="H268" s="220" t="s">
        <v>1915</v>
      </c>
      <c r="I268" s="220" t="s">
        <v>1916</v>
      </c>
      <c r="J268" s="220" t="s">
        <v>953</v>
      </c>
      <c r="K268" s="247" t="s">
        <v>184</v>
      </c>
      <c r="L268" s="244">
        <v>1285</v>
      </c>
      <c r="M268" s="244">
        <v>0</v>
      </c>
      <c r="N268" s="244">
        <v>0</v>
      </c>
      <c r="O268" s="244">
        <v>0</v>
      </c>
      <c r="P268" s="244">
        <v>1285</v>
      </c>
      <c r="Q268" s="205">
        <v>0</v>
      </c>
      <c r="R268" s="245">
        <v>482</v>
      </c>
      <c r="S268" s="245">
        <v>0</v>
      </c>
      <c r="T268" s="244">
        <v>984</v>
      </c>
      <c r="U268" s="244">
        <v>41</v>
      </c>
      <c r="V268" s="244">
        <v>20</v>
      </c>
      <c r="W268" s="244">
        <v>21</v>
      </c>
      <c r="X268" s="244">
        <v>943</v>
      </c>
      <c r="Y268" s="244">
        <v>41</v>
      </c>
      <c r="Z268" s="244">
        <v>943</v>
      </c>
      <c r="AA268" s="205">
        <v>4.1666666666666664E-2</v>
      </c>
      <c r="AB268" s="205">
        <v>4.1666666666666664E-2</v>
      </c>
      <c r="AC268" s="244">
        <v>1015</v>
      </c>
      <c r="AD268" s="244">
        <v>0</v>
      </c>
      <c r="AE268" s="244">
        <v>1015</v>
      </c>
      <c r="AF268" s="205">
        <v>0</v>
      </c>
      <c r="AG268" s="244">
        <v>2398</v>
      </c>
      <c r="AH268" s="244">
        <v>443</v>
      </c>
      <c r="AI268" s="244">
        <v>1955</v>
      </c>
      <c r="AJ268" s="205">
        <v>0.1847372810675563</v>
      </c>
      <c r="AK268" s="244">
        <v>5682</v>
      </c>
      <c r="AL268" s="244">
        <v>484</v>
      </c>
      <c r="AM268" s="244">
        <v>5198</v>
      </c>
      <c r="AN268" s="246">
        <v>0.375</v>
      </c>
      <c r="AO268" s="139" t="s">
        <v>1903</v>
      </c>
      <c r="AP268" s="146" t="s">
        <v>1522</v>
      </c>
      <c r="AQ268" s="139" t="s">
        <v>1903</v>
      </c>
      <c r="AR268" s="139" t="s">
        <v>1903</v>
      </c>
    </row>
    <row r="269" spans="1:44" s="139" customFormat="1" ht="12.75" customHeight="1" x14ac:dyDescent="0.2">
      <c r="A269" s="139" t="s">
        <v>5</v>
      </c>
      <c r="B269" s="220" t="s">
        <v>185</v>
      </c>
      <c r="C269" s="221">
        <v>0.625</v>
      </c>
      <c r="D269" s="222">
        <v>8</v>
      </c>
      <c r="E269" s="223">
        <v>2018</v>
      </c>
      <c r="F269" s="223">
        <v>2014</v>
      </c>
      <c r="G269" s="223" t="s">
        <v>1899</v>
      </c>
      <c r="H269" s="220" t="s">
        <v>1900</v>
      </c>
      <c r="I269" s="220" t="s">
        <v>1901</v>
      </c>
      <c r="J269" s="220" t="s">
        <v>3</v>
      </c>
      <c r="K269" s="247" t="s">
        <v>185</v>
      </c>
      <c r="L269" s="244">
        <v>1</v>
      </c>
      <c r="M269" s="244">
        <v>0</v>
      </c>
      <c r="N269" s="244">
        <v>0</v>
      </c>
      <c r="O269" s="244">
        <v>0</v>
      </c>
      <c r="P269" s="244">
        <v>1</v>
      </c>
      <c r="Q269" s="205">
        <v>0</v>
      </c>
      <c r="R269" s="245">
        <v>1</v>
      </c>
      <c r="S269" s="245">
        <v>0</v>
      </c>
      <c r="T269" s="244">
        <v>1</v>
      </c>
      <c r="U269" s="244">
        <v>0</v>
      </c>
      <c r="V269" s="244">
        <v>0</v>
      </c>
      <c r="W269" s="244">
        <v>0</v>
      </c>
      <c r="X269" s="244">
        <v>1</v>
      </c>
      <c r="Y269" s="244">
        <v>0</v>
      </c>
      <c r="Z269" s="244">
        <v>1</v>
      </c>
      <c r="AA269" s="205">
        <v>0</v>
      </c>
      <c r="AB269" s="205">
        <v>0</v>
      </c>
      <c r="AC269" s="244">
        <v>0</v>
      </c>
      <c r="AD269" s="244">
        <v>0</v>
      </c>
      <c r="AE269" s="244">
        <v>0</v>
      </c>
      <c r="AF269" s="205" t="s">
        <v>1917</v>
      </c>
      <c r="AG269" s="244">
        <v>0</v>
      </c>
      <c r="AH269" s="244">
        <v>66</v>
      </c>
      <c r="AI269" s="244">
        <v>0</v>
      </c>
      <c r="AJ269" s="205" t="s">
        <v>1917</v>
      </c>
      <c r="AK269" s="244">
        <v>2</v>
      </c>
      <c r="AL269" s="244">
        <v>66</v>
      </c>
      <c r="AM269" s="244">
        <v>2</v>
      </c>
      <c r="AN269" s="246">
        <v>0.5</v>
      </c>
      <c r="AO269" s="139" t="s">
        <v>1903</v>
      </c>
      <c r="AP269" s="146" t="s">
        <v>1522</v>
      </c>
      <c r="AQ269" s="139" t="s">
        <v>1903</v>
      </c>
      <c r="AR269" s="139" t="s">
        <v>1902</v>
      </c>
    </row>
    <row r="270" spans="1:44" s="139" customFormat="1" ht="12.75" customHeight="1" x14ac:dyDescent="0.2">
      <c r="A270" s="139" t="s">
        <v>187</v>
      </c>
      <c r="B270" s="220" t="s">
        <v>186</v>
      </c>
      <c r="C270" s="221">
        <v>1</v>
      </c>
      <c r="D270" s="222">
        <v>5</v>
      </c>
      <c r="E270" s="223">
        <v>2017</v>
      </c>
      <c r="F270" s="223">
        <v>2014</v>
      </c>
      <c r="G270" s="223">
        <v>2018</v>
      </c>
      <c r="H270" s="220" t="s">
        <v>1906</v>
      </c>
      <c r="I270" s="220" t="s">
        <v>1907</v>
      </c>
      <c r="J270" s="220" t="s">
        <v>13</v>
      </c>
      <c r="K270" s="247" t="s">
        <v>186</v>
      </c>
      <c r="L270" s="244">
        <v>17</v>
      </c>
      <c r="M270" s="244">
        <v>0</v>
      </c>
      <c r="N270" s="244">
        <v>0</v>
      </c>
      <c r="O270" s="244">
        <v>0</v>
      </c>
      <c r="P270" s="244">
        <v>17</v>
      </c>
      <c r="Q270" s="205">
        <v>0</v>
      </c>
      <c r="R270" s="245">
        <v>17</v>
      </c>
      <c r="S270" s="245">
        <v>0</v>
      </c>
      <c r="T270" s="244">
        <v>12</v>
      </c>
      <c r="U270" s="244">
        <v>0</v>
      </c>
      <c r="V270" s="244">
        <v>0</v>
      </c>
      <c r="W270" s="244">
        <v>0</v>
      </c>
      <c r="X270" s="244">
        <v>12</v>
      </c>
      <c r="Y270" s="244">
        <v>0</v>
      </c>
      <c r="Z270" s="244">
        <v>12</v>
      </c>
      <c r="AA270" s="205">
        <v>0</v>
      </c>
      <c r="AB270" s="205">
        <v>0</v>
      </c>
      <c r="AC270" s="244">
        <v>14</v>
      </c>
      <c r="AD270" s="244">
        <v>0</v>
      </c>
      <c r="AE270" s="244">
        <v>14</v>
      </c>
      <c r="AF270" s="205">
        <v>0</v>
      </c>
      <c r="AG270" s="244">
        <v>31</v>
      </c>
      <c r="AH270" s="244">
        <v>109</v>
      </c>
      <c r="AI270" s="244">
        <v>0</v>
      </c>
      <c r="AJ270" s="205">
        <v>3.5161290322580645</v>
      </c>
      <c r="AK270" s="244">
        <v>74</v>
      </c>
      <c r="AL270" s="244">
        <v>109</v>
      </c>
      <c r="AM270" s="244">
        <v>43</v>
      </c>
      <c r="AN270" s="246">
        <v>1</v>
      </c>
      <c r="AO270" s="139" t="s">
        <v>1903</v>
      </c>
      <c r="AP270" s="146" t="s">
        <v>1522</v>
      </c>
      <c r="AQ270" s="139" t="s">
        <v>1903</v>
      </c>
      <c r="AR270" s="139" t="s">
        <v>1902</v>
      </c>
    </row>
    <row r="271" spans="1:44" s="139" customFormat="1" ht="12.75" customHeight="1" x14ac:dyDescent="0.2">
      <c r="A271" s="139" t="s">
        <v>5</v>
      </c>
      <c r="B271" s="220" t="s">
        <v>1122</v>
      </c>
      <c r="C271" s="221">
        <v>0.625</v>
      </c>
      <c r="D271" s="222">
        <v>8</v>
      </c>
      <c r="E271" s="223">
        <v>2018</v>
      </c>
      <c r="F271" s="223">
        <v>2014</v>
      </c>
      <c r="G271" s="223" t="s">
        <v>1899</v>
      </c>
      <c r="H271" s="220" t="s">
        <v>1900</v>
      </c>
      <c r="I271" s="220" t="s">
        <v>1901</v>
      </c>
      <c r="J271" s="220" t="s">
        <v>3</v>
      </c>
      <c r="K271" s="247" t="s">
        <v>1122</v>
      </c>
      <c r="L271" s="244">
        <v>10</v>
      </c>
      <c r="M271" s="244">
        <v>0</v>
      </c>
      <c r="N271" s="244">
        <v>0</v>
      </c>
      <c r="O271" s="244">
        <v>0</v>
      </c>
      <c r="P271" s="244">
        <v>10</v>
      </c>
      <c r="Q271" s="205">
        <v>0</v>
      </c>
      <c r="R271" s="245">
        <v>5</v>
      </c>
      <c r="S271" s="245">
        <v>0</v>
      </c>
      <c r="T271" s="244">
        <v>6</v>
      </c>
      <c r="U271" s="244">
        <v>0</v>
      </c>
      <c r="V271" s="244">
        <v>0</v>
      </c>
      <c r="W271" s="244">
        <v>0</v>
      </c>
      <c r="X271" s="244">
        <v>6</v>
      </c>
      <c r="Y271" s="244">
        <v>0</v>
      </c>
      <c r="Z271" s="244">
        <v>6</v>
      </c>
      <c r="AA271" s="205">
        <v>0</v>
      </c>
      <c r="AB271" s="205">
        <v>0</v>
      </c>
      <c r="AC271" s="244">
        <v>7</v>
      </c>
      <c r="AD271" s="244">
        <v>0</v>
      </c>
      <c r="AE271" s="244">
        <v>7</v>
      </c>
      <c r="AF271" s="205">
        <v>0</v>
      </c>
      <c r="AG271" s="244">
        <v>15</v>
      </c>
      <c r="AH271" s="244">
        <v>323</v>
      </c>
      <c r="AI271" s="244">
        <v>0</v>
      </c>
      <c r="AJ271" s="205">
        <v>21.533333333333335</v>
      </c>
      <c r="AK271" s="244">
        <v>38</v>
      </c>
      <c r="AL271" s="244">
        <v>323</v>
      </c>
      <c r="AM271" s="244">
        <v>23</v>
      </c>
      <c r="AN271" s="246">
        <v>0.5</v>
      </c>
      <c r="AO271" s="139" t="s">
        <v>1903</v>
      </c>
      <c r="AP271" s="146" t="s">
        <v>1522</v>
      </c>
      <c r="AQ271" s="139" t="s">
        <v>1903</v>
      </c>
      <c r="AR271" s="139" t="s">
        <v>1902</v>
      </c>
    </row>
    <row r="272" spans="1:44" s="139" customFormat="1" ht="12.75" customHeight="1" x14ac:dyDescent="0.2">
      <c r="A272" s="139" t="s">
        <v>946</v>
      </c>
      <c r="B272" s="220" t="s">
        <v>1348</v>
      </c>
      <c r="C272" s="221">
        <v>0.375</v>
      </c>
      <c r="D272" s="222">
        <v>8</v>
      </c>
      <c r="E272" s="223">
        <v>2020</v>
      </c>
      <c r="F272" s="223">
        <v>2016</v>
      </c>
      <c r="G272" s="223" t="s">
        <v>1908</v>
      </c>
      <c r="H272" s="220" t="s">
        <v>1909</v>
      </c>
      <c r="I272" s="220" t="s">
        <v>1910</v>
      </c>
      <c r="J272" s="220" t="s">
        <v>26</v>
      </c>
      <c r="K272" s="247" t="s">
        <v>1348</v>
      </c>
      <c r="L272" s="244">
        <v>925</v>
      </c>
      <c r="M272" s="244">
        <v>4</v>
      </c>
      <c r="N272" s="244">
        <v>0</v>
      </c>
      <c r="O272" s="244">
        <v>4</v>
      </c>
      <c r="P272" s="244">
        <v>921</v>
      </c>
      <c r="Q272" s="205">
        <v>4.3243243243243244E-3</v>
      </c>
      <c r="R272" s="245">
        <v>347</v>
      </c>
      <c r="S272" s="245">
        <v>0</v>
      </c>
      <c r="T272" s="244">
        <v>693</v>
      </c>
      <c r="U272" s="244">
        <v>5</v>
      </c>
      <c r="V272" s="244">
        <v>0</v>
      </c>
      <c r="W272" s="244">
        <v>5</v>
      </c>
      <c r="X272" s="244">
        <v>688</v>
      </c>
      <c r="Y272" s="244">
        <v>5</v>
      </c>
      <c r="Z272" s="244">
        <v>688</v>
      </c>
      <c r="AA272" s="205">
        <v>7.215007215007215E-3</v>
      </c>
      <c r="AB272" s="205">
        <v>7.215007215007215E-3</v>
      </c>
      <c r="AC272" s="244">
        <v>825</v>
      </c>
      <c r="AD272" s="244">
        <v>4</v>
      </c>
      <c r="AE272" s="244">
        <v>821</v>
      </c>
      <c r="AF272" s="205">
        <v>4.8484848484848485E-3</v>
      </c>
      <c r="AG272" s="244">
        <v>1958</v>
      </c>
      <c r="AH272" s="244">
        <v>476</v>
      </c>
      <c r="AI272" s="244">
        <v>1482</v>
      </c>
      <c r="AJ272" s="205">
        <v>0.24310520939734423</v>
      </c>
      <c r="AK272" s="244">
        <v>4401</v>
      </c>
      <c r="AL272" s="244">
        <v>489</v>
      </c>
      <c r="AM272" s="244">
        <v>3912</v>
      </c>
      <c r="AN272" s="246">
        <v>0.375</v>
      </c>
      <c r="AO272" s="139" t="s">
        <v>1903</v>
      </c>
      <c r="AP272" s="146" t="s">
        <v>1522</v>
      </c>
      <c r="AQ272" s="139" t="s">
        <v>1903</v>
      </c>
      <c r="AR272" s="139" t="s">
        <v>1903</v>
      </c>
    </row>
    <row r="273" spans="1:44" s="139" customFormat="1" ht="12.75" customHeight="1" x14ac:dyDescent="0.2">
      <c r="A273" s="139" t="s">
        <v>25</v>
      </c>
      <c r="B273" s="220" t="s">
        <v>1869</v>
      </c>
      <c r="C273" s="221">
        <v>0.375</v>
      </c>
      <c r="D273" s="222">
        <v>8</v>
      </c>
      <c r="E273" s="223">
        <v>2020</v>
      </c>
      <c r="F273" s="223">
        <v>2016</v>
      </c>
      <c r="G273" s="223" t="s">
        <v>1908</v>
      </c>
      <c r="H273" s="220" t="s">
        <v>1909</v>
      </c>
      <c r="I273" s="220" t="s">
        <v>1910</v>
      </c>
      <c r="J273" s="220" t="s">
        <v>26</v>
      </c>
      <c r="K273" s="247" t="s">
        <v>1869</v>
      </c>
      <c r="L273" s="244">
        <v>11</v>
      </c>
      <c r="M273" s="244">
        <v>0</v>
      </c>
      <c r="N273" s="244">
        <v>0</v>
      </c>
      <c r="O273" s="244">
        <v>0</v>
      </c>
      <c r="P273" s="244">
        <v>11</v>
      </c>
      <c r="Q273" s="205">
        <v>0</v>
      </c>
      <c r="R273" s="245">
        <v>4</v>
      </c>
      <c r="S273" s="245">
        <v>0</v>
      </c>
      <c r="T273" s="244">
        <v>5</v>
      </c>
      <c r="U273" s="244">
        <v>0</v>
      </c>
      <c r="V273" s="244">
        <v>0</v>
      </c>
      <c r="W273" s="244">
        <v>0</v>
      </c>
      <c r="X273" s="244">
        <v>5</v>
      </c>
      <c r="Y273" s="244">
        <v>0</v>
      </c>
      <c r="Z273" s="244">
        <v>5</v>
      </c>
      <c r="AA273" s="205">
        <v>0</v>
      </c>
      <c r="AB273" s="205">
        <v>0</v>
      </c>
      <c r="AC273" s="244">
        <v>6</v>
      </c>
      <c r="AD273" s="244">
        <v>0</v>
      </c>
      <c r="AE273" s="244">
        <v>6</v>
      </c>
      <c r="AF273" s="205">
        <v>0</v>
      </c>
      <c r="AG273" s="244">
        <v>14</v>
      </c>
      <c r="AH273" s="244">
        <v>0</v>
      </c>
      <c r="AI273" s="244">
        <v>14</v>
      </c>
      <c r="AJ273" s="205">
        <v>0</v>
      </c>
      <c r="AK273" s="244">
        <v>36</v>
      </c>
      <c r="AL273" s="244">
        <v>0</v>
      </c>
      <c r="AM273" s="244">
        <v>36</v>
      </c>
      <c r="AN273" s="246">
        <v>0.375</v>
      </c>
      <c r="AO273" s="139" t="s">
        <v>1903</v>
      </c>
      <c r="AP273" s="146" t="s">
        <v>1891</v>
      </c>
      <c r="AQ273" s="139" t="s">
        <v>1903</v>
      </c>
      <c r="AR273" s="139" t="s">
        <v>1903</v>
      </c>
    </row>
    <row r="274" spans="1:44" s="139" customFormat="1" ht="12.75" customHeight="1" x14ac:dyDescent="0.2">
      <c r="A274" s="139" t="s">
        <v>40</v>
      </c>
      <c r="B274" s="220" t="s">
        <v>188</v>
      </c>
      <c r="C274" s="221">
        <v>0.5</v>
      </c>
      <c r="D274" s="222">
        <v>8</v>
      </c>
      <c r="E274" s="223">
        <v>2019</v>
      </c>
      <c r="F274" s="223">
        <v>2015</v>
      </c>
      <c r="G274" s="223">
        <v>2022</v>
      </c>
      <c r="H274" s="220" t="s">
        <v>1904</v>
      </c>
      <c r="I274" s="220" t="s">
        <v>1905</v>
      </c>
      <c r="J274" s="220" t="s">
        <v>8</v>
      </c>
      <c r="K274" s="247" t="s">
        <v>188</v>
      </c>
      <c r="L274" s="244">
        <v>55</v>
      </c>
      <c r="M274" s="244">
        <v>19</v>
      </c>
      <c r="N274" s="244">
        <v>8</v>
      </c>
      <c r="O274" s="244">
        <v>11</v>
      </c>
      <c r="P274" s="244">
        <v>36</v>
      </c>
      <c r="Q274" s="205">
        <v>0.34545454545454546</v>
      </c>
      <c r="R274" s="245">
        <v>28</v>
      </c>
      <c r="S274" s="245">
        <v>0</v>
      </c>
      <c r="T274" s="244">
        <v>32</v>
      </c>
      <c r="U274" s="244">
        <v>19</v>
      </c>
      <c r="V274" s="244">
        <v>7</v>
      </c>
      <c r="W274" s="244">
        <v>12</v>
      </c>
      <c r="X274" s="244">
        <v>13</v>
      </c>
      <c r="Y274" s="244">
        <v>19</v>
      </c>
      <c r="Z274" s="244">
        <v>13</v>
      </c>
      <c r="AA274" s="205">
        <v>0.59375</v>
      </c>
      <c r="AB274" s="205">
        <v>0.59375</v>
      </c>
      <c r="AC274" s="244">
        <v>37</v>
      </c>
      <c r="AD274" s="244">
        <v>19</v>
      </c>
      <c r="AE274" s="244">
        <v>18</v>
      </c>
      <c r="AF274" s="205">
        <v>0.51351351351351349</v>
      </c>
      <c r="AG274" s="244">
        <v>61</v>
      </c>
      <c r="AH274" s="244">
        <v>135</v>
      </c>
      <c r="AI274" s="244">
        <v>0</v>
      </c>
      <c r="AJ274" s="205">
        <v>2.2131147540983607</v>
      </c>
      <c r="AK274" s="244">
        <v>185</v>
      </c>
      <c r="AL274" s="244">
        <v>192</v>
      </c>
      <c r="AM274" s="244">
        <v>67</v>
      </c>
      <c r="AN274" s="246">
        <v>0.5</v>
      </c>
      <c r="AO274" s="139" t="s">
        <v>1903</v>
      </c>
      <c r="AP274" s="146" t="s">
        <v>1522</v>
      </c>
      <c r="AQ274" s="139" t="s">
        <v>1903</v>
      </c>
      <c r="AR274" s="139" t="s">
        <v>1902</v>
      </c>
    </row>
    <row r="275" spans="1:44" s="139" customFormat="1" ht="12.75" customHeight="1" x14ac:dyDescent="0.2">
      <c r="A275" s="139" t="s">
        <v>68</v>
      </c>
      <c r="B275" s="220" t="s">
        <v>1064</v>
      </c>
      <c r="C275" s="221">
        <v>0.375</v>
      </c>
      <c r="D275" s="222">
        <v>8</v>
      </c>
      <c r="E275" s="223">
        <v>2020</v>
      </c>
      <c r="F275" s="223">
        <v>2016</v>
      </c>
      <c r="G275" s="223" t="s">
        <v>1908</v>
      </c>
      <c r="H275" s="220" t="s">
        <v>1909</v>
      </c>
      <c r="I275" s="220" t="s">
        <v>1910</v>
      </c>
      <c r="J275" s="220" t="s">
        <v>26</v>
      </c>
      <c r="K275" s="247" t="s">
        <v>1064</v>
      </c>
      <c r="L275" s="244">
        <v>315</v>
      </c>
      <c r="M275" s="244">
        <v>42</v>
      </c>
      <c r="N275" s="244">
        <v>1</v>
      </c>
      <c r="O275" s="244">
        <v>41</v>
      </c>
      <c r="P275" s="244">
        <v>273</v>
      </c>
      <c r="Q275" s="205">
        <v>0.13333333333333333</v>
      </c>
      <c r="R275" s="245">
        <v>118</v>
      </c>
      <c r="S275" s="245">
        <v>0</v>
      </c>
      <c r="T275" s="244">
        <v>206</v>
      </c>
      <c r="U275" s="244">
        <v>6</v>
      </c>
      <c r="V275" s="244">
        <v>1</v>
      </c>
      <c r="W275" s="244">
        <v>5</v>
      </c>
      <c r="X275" s="244">
        <v>200</v>
      </c>
      <c r="Y275" s="244">
        <v>6</v>
      </c>
      <c r="Z275" s="244">
        <v>200</v>
      </c>
      <c r="AA275" s="205">
        <v>2.9126213592233011E-2</v>
      </c>
      <c r="AB275" s="205">
        <v>2.9126213592233011E-2</v>
      </c>
      <c r="AC275" s="244">
        <v>239</v>
      </c>
      <c r="AD275" s="244">
        <v>147</v>
      </c>
      <c r="AE275" s="244">
        <v>92</v>
      </c>
      <c r="AF275" s="205">
        <v>0.61506276150627615</v>
      </c>
      <c r="AG275" s="244">
        <v>548</v>
      </c>
      <c r="AH275" s="244">
        <v>278</v>
      </c>
      <c r="AI275" s="244">
        <v>270</v>
      </c>
      <c r="AJ275" s="205">
        <v>0.50729927007299269</v>
      </c>
      <c r="AK275" s="244">
        <v>1308</v>
      </c>
      <c r="AL275" s="244">
        <v>473</v>
      </c>
      <c r="AM275" s="244">
        <v>835</v>
      </c>
      <c r="AN275" s="246">
        <v>0.375</v>
      </c>
      <c r="AO275" s="139" t="s">
        <v>1903</v>
      </c>
      <c r="AP275" s="146" t="s">
        <v>1522</v>
      </c>
      <c r="AQ275" s="139" t="s">
        <v>1903</v>
      </c>
      <c r="AR275" s="139" t="s">
        <v>1902</v>
      </c>
    </row>
    <row r="276" spans="1:44" s="139" customFormat="1" ht="12.75" customHeight="1" x14ac:dyDescent="0.2">
      <c r="A276" s="139" t="s">
        <v>190</v>
      </c>
      <c r="B276" s="220" t="s">
        <v>189</v>
      </c>
      <c r="C276" s="221">
        <v>1</v>
      </c>
      <c r="D276" s="222">
        <v>5</v>
      </c>
      <c r="E276" s="223">
        <v>2017</v>
      </c>
      <c r="F276" s="223">
        <v>2014</v>
      </c>
      <c r="G276" s="223">
        <v>2018</v>
      </c>
      <c r="H276" s="220" t="s">
        <v>1906</v>
      </c>
      <c r="I276" s="220" t="s">
        <v>1907</v>
      </c>
      <c r="J276" s="220" t="s">
        <v>13</v>
      </c>
      <c r="K276" s="247" t="s">
        <v>189</v>
      </c>
      <c r="L276" s="244">
        <v>265</v>
      </c>
      <c r="M276" s="244">
        <v>0</v>
      </c>
      <c r="N276" s="244">
        <v>0</v>
      </c>
      <c r="O276" s="244">
        <v>0</v>
      </c>
      <c r="P276" s="244">
        <v>265</v>
      </c>
      <c r="Q276" s="205">
        <v>0</v>
      </c>
      <c r="R276" s="245">
        <v>265</v>
      </c>
      <c r="S276" s="245">
        <v>0</v>
      </c>
      <c r="T276" s="244">
        <v>130</v>
      </c>
      <c r="U276" s="244">
        <v>0</v>
      </c>
      <c r="V276" s="244">
        <v>0</v>
      </c>
      <c r="W276" s="244">
        <v>0</v>
      </c>
      <c r="X276" s="244">
        <v>130</v>
      </c>
      <c r="Y276" s="244">
        <v>0</v>
      </c>
      <c r="Z276" s="244">
        <v>130</v>
      </c>
      <c r="AA276" s="205">
        <v>0</v>
      </c>
      <c r="AB276" s="205">
        <v>0</v>
      </c>
      <c r="AC276" s="244">
        <v>180</v>
      </c>
      <c r="AD276" s="244">
        <v>126</v>
      </c>
      <c r="AE276" s="244">
        <v>54</v>
      </c>
      <c r="AF276" s="205">
        <v>0.7</v>
      </c>
      <c r="AG276" s="244">
        <v>420</v>
      </c>
      <c r="AH276" s="244">
        <v>117</v>
      </c>
      <c r="AI276" s="244">
        <v>303</v>
      </c>
      <c r="AJ276" s="205">
        <v>0.27857142857142858</v>
      </c>
      <c r="AK276" s="244">
        <v>995</v>
      </c>
      <c r="AL276" s="244">
        <v>243</v>
      </c>
      <c r="AM276" s="244">
        <v>752</v>
      </c>
      <c r="AN276" s="246">
        <v>1</v>
      </c>
      <c r="AO276" s="139" t="s">
        <v>1903</v>
      </c>
      <c r="AP276" s="146" t="s">
        <v>1522</v>
      </c>
      <c r="AQ276" s="139" t="s">
        <v>1903</v>
      </c>
      <c r="AR276" s="139" t="s">
        <v>1903</v>
      </c>
    </row>
    <row r="277" spans="1:44" s="139" customFormat="1" ht="12.75" customHeight="1" x14ac:dyDescent="0.2">
      <c r="A277" s="139" t="s">
        <v>21</v>
      </c>
      <c r="B277" s="220" t="s">
        <v>1019</v>
      </c>
      <c r="C277" s="221">
        <v>0.5</v>
      </c>
      <c r="D277" s="222">
        <v>8</v>
      </c>
      <c r="E277" s="223">
        <v>2019</v>
      </c>
      <c r="F277" s="223">
        <v>2015</v>
      </c>
      <c r="G277" s="223">
        <v>2022</v>
      </c>
      <c r="H277" s="220" t="s">
        <v>1904</v>
      </c>
      <c r="I277" s="220" t="s">
        <v>1905</v>
      </c>
      <c r="J277" s="220" t="s">
        <v>8</v>
      </c>
      <c r="K277" s="247" t="s">
        <v>1019</v>
      </c>
      <c r="L277" s="244">
        <v>124</v>
      </c>
      <c r="M277" s="244">
        <v>0</v>
      </c>
      <c r="N277" s="244">
        <v>0</v>
      </c>
      <c r="O277" s="244">
        <v>0</v>
      </c>
      <c r="P277" s="244">
        <v>124</v>
      </c>
      <c r="Q277" s="205">
        <v>0</v>
      </c>
      <c r="R277" s="245">
        <v>62</v>
      </c>
      <c r="S277" s="245">
        <v>0</v>
      </c>
      <c r="T277" s="244">
        <v>72</v>
      </c>
      <c r="U277" s="244">
        <v>0</v>
      </c>
      <c r="V277" s="244">
        <v>0</v>
      </c>
      <c r="W277" s="244">
        <v>0</v>
      </c>
      <c r="X277" s="244">
        <v>72</v>
      </c>
      <c r="Y277" s="244">
        <v>0</v>
      </c>
      <c r="Z277" s="244">
        <v>72</v>
      </c>
      <c r="AA277" s="205">
        <v>0</v>
      </c>
      <c r="AB277" s="205">
        <v>0</v>
      </c>
      <c r="AC277" s="244">
        <v>78</v>
      </c>
      <c r="AD277" s="244">
        <v>1</v>
      </c>
      <c r="AE277" s="244">
        <v>77</v>
      </c>
      <c r="AF277" s="205">
        <v>1.282051282051282E-2</v>
      </c>
      <c r="AG277" s="244">
        <v>195</v>
      </c>
      <c r="AH277" s="244">
        <v>49</v>
      </c>
      <c r="AI277" s="244">
        <v>146</v>
      </c>
      <c r="AJ277" s="205">
        <v>0.25128205128205128</v>
      </c>
      <c r="AK277" s="244">
        <v>469</v>
      </c>
      <c r="AL277" s="244">
        <v>50</v>
      </c>
      <c r="AM277" s="244">
        <v>419</v>
      </c>
      <c r="AN277" s="246">
        <v>0.5</v>
      </c>
      <c r="AO277" s="139" t="s">
        <v>1903</v>
      </c>
      <c r="AP277" s="146" t="s">
        <v>1522</v>
      </c>
      <c r="AQ277" s="139" t="s">
        <v>1903</v>
      </c>
      <c r="AR277" s="139" t="s">
        <v>1903</v>
      </c>
    </row>
    <row r="278" spans="1:44" s="139" customFormat="1" ht="12.75" customHeight="1" x14ac:dyDescent="0.2">
      <c r="A278" s="139" t="s">
        <v>1025</v>
      </c>
      <c r="B278" s="220" t="s">
        <v>1142</v>
      </c>
      <c r="C278" s="221">
        <v>0.625</v>
      </c>
      <c r="D278" s="222">
        <v>8</v>
      </c>
      <c r="E278" s="223">
        <v>2018</v>
      </c>
      <c r="F278" s="223">
        <v>2014</v>
      </c>
      <c r="G278" s="223" t="s">
        <v>1899</v>
      </c>
      <c r="H278" s="220" t="s">
        <v>1913</v>
      </c>
      <c r="I278" s="220" t="s">
        <v>1914</v>
      </c>
      <c r="J278" s="220" t="s">
        <v>32</v>
      </c>
      <c r="K278" s="247" t="s">
        <v>1142</v>
      </c>
      <c r="L278" s="244">
        <v>12</v>
      </c>
      <c r="M278" s="244">
        <v>0</v>
      </c>
      <c r="N278" s="244">
        <v>0</v>
      </c>
      <c r="O278" s="244">
        <v>0</v>
      </c>
      <c r="P278" s="244">
        <v>12</v>
      </c>
      <c r="Q278" s="205">
        <v>0</v>
      </c>
      <c r="R278" s="245">
        <v>6</v>
      </c>
      <c r="S278" s="245">
        <v>0</v>
      </c>
      <c r="T278" s="244">
        <v>8</v>
      </c>
      <c r="U278" s="244">
        <v>0</v>
      </c>
      <c r="V278" s="244">
        <v>0</v>
      </c>
      <c r="W278" s="244">
        <v>0</v>
      </c>
      <c r="X278" s="244">
        <v>8</v>
      </c>
      <c r="Y278" s="244">
        <v>0</v>
      </c>
      <c r="Z278" s="244">
        <v>8</v>
      </c>
      <c r="AA278" s="205">
        <v>0</v>
      </c>
      <c r="AB278" s="205">
        <v>0</v>
      </c>
      <c r="AC278" s="244">
        <v>13</v>
      </c>
      <c r="AD278" s="244">
        <v>0</v>
      </c>
      <c r="AE278" s="244">
        <v>13</v>
      </c>
      <c r="AF278" s="205">
        <v>0</v>
      </c>
      <c r="AG278" s="244">
        <v>39</v>
      </c>
      <c r="AH278" s="244">
        <v>5</v>
      </c>
      <c r="AI278" s="244">
        <v>34</v>
      </c>
      <c r="AJ278" s="205">
        <v>0.12820512820512819</v>
      </c>
      <c r="AK278" s="244">
        <v>72</v>
      </c>
      <c r="AL278" s="244">
        <v>5</v>
      </c>
      <c r="AM278" s="244">
        <v>67</v>
      </c>
      <c r="AN278" s="246">
        <v>0.5</v>
      </c>
      <c r="AO278" s="139" t="s">
        <v>1903</v>
      </c>
      <c r="AP278" s="146" t="s">
        <v>1522</v>
      </c>
      <c r="AQ278" s="139" t="s">
        <v>1903</v>
      </c>
      <c r="AR278" s="139" t="s">
        <v>1903</v>
      </c>
    </row>
    <row r="279" spans="1:44" s="139" customFormat="1" ht="12.75" customHeight="1" x14ac:dyDescent="0.2">
      <c r="A279" s="139" t="s">
        <v>5</v>
      </c>
      <c r="B279" s="220" t="s">
        <v>1870</v>
      </c>
      <c r="C279" s="221">
        <v>0.625</v>
      </c>
      <c r="D279" s="222">
        <v>8</v>
      </c>
      <c r="E279" s="223">
        <v>2018</v>
      </c>
      <c r="F279" s="223">
        <v>2014</v>
      </c>
      <c r="G279" s="223" t="s">
        <v>1899</v>
      </c>
      <c r="H279" s="220" t="s">
        <v>1900</v>
      </c>
      <c r="I279" s="220" t="s">
        <v>1901</v>
      </c>
      <c r="J279" s="220" t="s">
        <v>3</v>
      </c>
      <c r="K279" s="247" t="s">
        <v>1870</v>
      </c>
      <c r="L279" s="244">
        <v>13</v>
      </c>
      <c r="M279" s="244">
        <v>0</v>
      </c>
      <c r="N279" s="244">
        <v>0</v>
      </c>
      <c r="O279" s="244">
        <v>0</v>
      </c>
      <c r="P279" s="244">
        <v>13</v>
      </c>
      <c r="Q279" s="205">
        <v>0</v>
      </c>
      <c r="R279" s="245">
        <v>7</v>
      </c>
      <c r="S279" s="245">
        <v>0</v>
      </c>
      <c r="T279" s="244">
        <v>8</v>
      </c>
      <c r="U279" s="244">
        <v>0</v>
      </c>
      <c r="V279" s="244">
        <v>0</v>
      </c>
      <c r="W279" s="244">
        <v>0</v>
      </c>
      <c r="X279" s="244">
        <v>8</v>
      </c>
      <c r="Y279" s="244">
        <v>0</v>
      </c>
      <c r="Z279" s="244">
        <v>8</v>
      </c>
      <c r="AA279" s="205">
        <v>0</v>
      </c>
      <c r="AB279" s="205">
        <v>0</v>
      </c>
      <c r="AC279" s="244">
        <v>9</v>
      </c>
      <c r="AD279" s="244">
        <v>0</v>
      </c>
      <c r="AE279" s="244">
        <v>9</v>
      </c>
      <c r="AF279" s="205">
        <v>0</v>
      </c>
      <c r="AG279" s="244">
        <v>23</v>
      </c>
      <c r="AH279" s="244">
        <v>0</v>
      </c>
      <c r="AI279" s="244">
        <v>23</v>
      </c>
      <c r="AJ279" s="205">
        <v>0</v>
      </c>
      <c r="AK279" s="244">
        <v>53</v>
      </c>
      <c r="AL279" s="244">
        <v>0</v>
      </c>
      <c r="AM279" s="244">
        <v>53</v>
      </c>
      <c r="AN279" s="246">
        <v>0.5</v>
      </c>
      <c r="AO279" s="139" t="s">
        <v>1903</v>
      </c>
      <c r="AP279" s="146" t="s">
        <v>1891</v>
      </c>
      <c r="AQ279" s="139" t="s">
        <v>1903</v>
      </c>
      <c r="AR279" s="139" t="s">
        <v>1903</v>
      </c>
    </row>
    <row r="280" spans="1:44" s="139" customFormat="1" ht="12.75" customHeight="1" x14ac:dyDescent="0.2">
      <c r="A280" s="139" t="s">
        <v>25</v>
      </c>
      <c r="B280" s="220" t="s">
        <v>191</v>
      </c>
      <c r="C280" s="221">
        <v>0.375</v>
      </c>
      <c r="D280" s="222">
        <v>8</v>
      </c>
      <c r="E280" s="223">
        <v>2020</v>
      </c>
      <c r="F280" s="223">
        <v>2016</v>
      </c>
      <c r="G280" s="223" t="s">
        <v>1908</v>
      </c>
      <c r="H280" s="220" t="s">
        <v>1909</v>
      </c>
      <c r="I280" s="220" t="s">
        <v>1910</v>
      </c>
      <c r="J280" s="220" t="s">
        <v>26</v>
      </c>
      <c r="K280" s="247" t="s">
        <v>191</v>
      </c>
      <c r="L280" s="244">
        <v>93</v>
      </c>
      <c r="M280" s="244">
        <v>6</v>
      </c>
      <c r="N280" s="244">
        <v>0</v>
      </c>
      <c r="O280" s="244">
        <v>6</v>
      </c>
      <c r="P280" s="244">
        <v>87</v>
      </c>
      <c r="Q280" s="205">
        <v>6.4516129032258063E-2</v>
      </c>
      <c r="R280" s="245">
        <v>35</v>
      </c>
      <c r="S280" s="245">
        <v>0</v>
      </c>
      <c r="T280" s="244">
        <v>73</v>
      </c>
      <c r="U280" s="244">
        <v>6</v>
      </c>
      <c r="V280" s="244">
        <v>0</v>
      </c>
      <c r="W280" s="244">
        <v>6</v>
      </c>
      <c r="X280" s="244">
        <v>67</v>
      </c>
      <c r="Y280" s="244">
        <v>6</v>
      </c>
      <c r="Z280" s="244">
        <v>67</v>
      </c>
      <c r="AA280" s="205">
        <v>8.2191780821917804E-2</v>
      </c>
      <c r="AB280" s="205">
        <v>8.2191780821917804E-2</v>
      </c>
      <c r="AC280" s="244">
        <v>66</v>
      </c>
      <c r="AD280" s="244">
        <v>32</v>
      </c>
      <c r="AE280" s="244">
        <v>34</v>
      </c>
      <c r="AF280" s="205">
        <v>0.48484848484848486</v>
      </c>
      <c r="AG280" s="244">
        <v>79</v>
      </c>
      <c r="AH280" s="244">
        <v>0</v>
      </c>
      <c r="AI280" s="244">
        <v>79</v>
      </c>
      <c r="AJ280" s="205">
        <v>0</v>
      </c>
      <c r="AK280" s="244">
        <v>311</v>
      </c>
      <c r="AL280" s="244">
        <v>44</v>
      </c>
      <c r="AM280" s="244">
        <v>267</v>
      </c>
      <c r="AN280" s="246">
        <v>0.375</v>
      </c>
      <c r="AO280" s="139" t="s">
        <v>1903</v>
      </c>
      <c r="AP280" s="146" t="s">
        <v>1535</v>
      </c>
      <c r="AQ280" s="139" t="s">
        <v>1903</v>
      </c>
      <c r="AR280" s="139" t="s">
        <v>1903</v>
      </c>
    </row>
    <row r="281" spans="1:44" s="139" customFormat="1" ht="12.75" customHeight="1" x14ac:dyDescent="0.2">
      <c r="A281" s="139" t="s">
        <v>126</v>
      </c>
      <c r="B281" s="220" t="s">
        <v>192</v>
      </c>
      <c r="C281" s="221">
        <v>1</v>
      </c>
      <c r="D281" s="222">
        <v>5</v>
      </c>
      <c r="E281" s="223">
        <v>2017</v>
      </c>
      <c r="F281" s="223">
        <v>2014</v>
      </c>
      <c r="G281" s="223">
        <v>2018</v>
      </c>
      <c r="H281" s="220" t="s">
        <v>1906</v>
      </c>
      <c r="I281" s="220" t="s">
        <v>1907</v>
      </c>
      <c r="J281" s="220" t="s">
        <v>13</v>
      </c>
      <c r="K281" s="247" t="s">
        <v>192</v>
      </c>
      <c r="L281" s="244">
        <v>40</v>
      </c>
      <c r="M281" s="244">
        <v>0</v>
      </c>
      <c r="N281" s="244">
        <v>0</v>
      </c>
      <c r="O281" s="244">
        <v>0</v>
      </c>
      <c r="P281" s="244">
        <v>40</v>
      </c>
      <c r="Q281" s="205">
        <v>0</v>
      </c>
      <c r="R281" s="245">
        <v>40</v>
      </c>
      <c r="S281" s="245">
        <v>0</v>
      </c>
      <c r="T281" s="244">
        <v>27</v>
      </c>
      <c r="U281" s="244">
        <v>0</v>
      </c>
      <c r="V281" s="244">
        <v>0</v>
      </c>
      <c r="W281" s="244">
        <v>0</v>
      </c>
      <c r="X281" s="244">
        <v>27</v>
      </c>
      <c r="Y281" s="244">
        <v>0</v>
      </c>
      <c r="Z281" s="244">
        <v>27</v>
      </c>
      <c r="AA281" s="205">
        <v>0</v>
      </c>
      <c r="AB281" s="205">
        <v>0</v>
      </c>
      <c r="AC281" s="244">
        <v>27</v>
      </c>
      <c r="AD281" s="244">
        <v>56</v>
      </c>
      <c r="AE281" s="244">
        <v>0</v>
      </c>
      <c r="AF281" s="205">
        <v>2.074074074074074</v>
      </c>
      <c r="AG281" s="244">
        <v>74</v>
      </c>
      <c r="AH281" s="244">
        <v>52</v>
      </c>
      <c r="AI281" s="244">
        <v>22</v>
      </c>
      <c r="AJ281" s="205">
        <v>0.70270270270270274</v>
      </c>
      <c r="AK281" s="244">
        <v>168</v>
      </c>
      <c r="AL281" s="244">
        <v>108</v>
      </c>
      <c r="AM281" s="244">
        <v>89</v>
      </c>
      <c r="AN281" s="246">
        <v>1</v>
      </c>
      <c r="AO281" s="139" t="s">
        <v>1903</v>
      </c>
      <c r="AP281" s="146" t="s">
        <v>1891</v>
      </c>
      <c r="AQ281" s="139" t="s">
        <v>1903</v>
      </c>
      <c r="AR281" s="139" t="s">
        <v>1903</v>
      </c>
    </row>
    <row r="282" spans="1:44" s="139" customFormat="1" ht="12.75" customHeight="1" x14ac:dyDescent="0.2">
      <c r="A282" s="139" t="s">
        <v>82</v>
      </c>
      <c r="B282" s="220" t="s">
        <v>1871</v>
      </c>
      <c r="C282" s="221">
        <v>0.375</v>
      </c>
      <c r="D282" s="222">
        <v>8</v>
      </c>
      <c r="E282" s="223">
        <v>2020</v>
      </c>
      <c r="F282" s="223">
        <v>2016</v>
      </c>
      <c r="G282" s="223" t="s">
        <v>1908</v>
      </c>
      <c r="H282" s="220" t="s">
        <v>1909</v>
      </c>
      <c r="I282" s="220" t="s">
        <v>1910</v>
      </c>
      <c r="J282" s="220" t="s">
        <v>26</v>
      </c>
      <c r="K282" s="247" t="s">
        <v>1871</v>
      </c>
      <c r="L282" s="244">
        <v>80</v>
      </c>
      <c r="M282" s="244">
        <v>0</v>
      </c>
      <c r="N282" s="244">
        <v>0</v>
      </c>
      <c r="O282" s="244">
        <v>0</v>
      </c>
      <c r="P282" s="244">
        <v>80</v>
      </c>
      <c r="Q282" s="205">
        <v>0</v>
      </c>
      <c r="R282" s="245">
        <v>30</v>
      </c>
      <c r="S282" s="245">
        <v>0</v>
      </c>
      <c r="T282" s="244">
        <v>56</v>
      </c>
      <c r="U282" s="244">
        <v>0</v>
      </c>
      <c r="V282" s="244">
        <v>0</v>
      </c>
      <c r="W282" s="244">
        <v>0</v>
      </c>
      <c r="X282" s="244">
        <v>56</v>
      </c>
      <c r="Y282" s="244">
        <v>0</v>
      </c>
      <c r="Z282" s="244">
        <v>56</v>
      </c>
      <c r="AA282" s="205">
        <v>0</v>
      </c>
      <c r="AB282" s="205">
        <v>0</v>
      </c>
      <c r="AC282" s="244">
        <v>77</v>
      </c>
      <c r="AD282" s="244">
        <v>0</v>
      </c>
      <c r="AE282" s="244">
        <v>77</v>
      </c>
      <c r="AF282" s="205">
        <v>0</v>
      </c>
      <c r="AG282" s="244">
        <v>341</v>
      </c>
      <c r="AH282" s="244">
        <v>0</v>
      </c>
      <c r="AI282" s="244">
        <v>341</v>
      </c>
      <c r="AJ282" s="205">
        <v>0</v>
      </c>
      <c r="AK282" s="244">
        <v>554</v>
      </c>
      <c r="AL282" s="244">
        <v>0</v>
      </c>
      <c r="AM282" s="244">
        <v>554</v>
      </c>
      <c r="AN282" s="246">
        <v>0.375</v>
      </c>
      <c r="AO282" s="139" t="s">
        <v>1903</v>
      </c>
      <c r="AP282" s="146" t="s">
        <v>1891</v>
      </c>
      <c r="AQ282" s="139" t="s">
        <v>1903</v>
      </c>
      <c r="AR282" s="139" t="s">
        <v>1903</v>
      </c>
    </row>
    <row r="283" spans="1:44" s="139" customFormat="1" ht="12.75" customHeight="1" x14ac:dyDescent="0.2">
      <c r="A283" s="139" t="s">
        <v>35</v>
      </c>
      <c r="B283" s="220" t="s">
        <v>193</v>
      </c>
      <c r="C283" s="221">
        <v>0.625</v>
      </c>
      <c r="D283" s="222">
        <v>8</v>
      </c>
      <c r="E283" s="223">
        <v>2018</v>
      </c>
      <c r="F283" s="223">
        <v>2014</v>
      </c>
      <c r="G283" s="223" t="s">
        <v>1899</v>
      </c>
      <c r="H283" s="220" t="s">
        <v>1900</v>
      </c>
      <c r="I283" s="220" t="s">
        <v>1901</v>
      </c>
      <c r="J283" s="220" t="s">
        <v>3</v>
      </c>
      <c r="K283" s="247" t="s">
        <v>193</v>
      </c>
      <c r="L283" s="244">
        <v>1488</v>
      </c>
      <c r="M283" s="244">
        <v>11</v>
      </c>
      <c r="N283" s="244">
        <v>0</v>
      </c>
      <c r="O283" s="244">
        <v>11</v>
      </c>
      <c r="P283" s="244">
        <v>1477</v>
      </c>
      <c r="Q283" s="205">
        <v>7.3924731182795703E-3</v>
      </c>
      <c r="R283" s="245">
        <v>744</v>
      </c>
      <c r="S283" s="245">
        <v>0</v>
      </c>
      <c r="T283" s="244">
        <v>1007</v>
      </c>
      <c r="U283" s="244">
        <v>13</v>
      </c>
      <c r="V283" s="244">
        <v>0</v>
      </c>
      <c r="W283" s="244">
        <v>13</v>
      </c>
      <c r="X283" s="244">
        <v>994</v>
      </c>
      <c r="Y283" s="244">
        <v>13</v>
      </c>
      <c r="Z283" s="244">
        <v>994</v>
      </c>
      <c r="AA283" s="205">
        <v>1.2909632571996028E-2</v>
      </c>
      <c r="AB283" s="205">
        <v>1.2909632571996028E-2</v>
      </c>
      <c r="AC283" s="244">
        <v>1140</v>
      </c>
      <c r="AD283" s="244">
        <v>884</v>
      </c>
      <c r="AE283" s="244">
        <v>256</v>
      </c>
      <c r="AF283" s="205">
        <v>0.77543859649122804</v>
      </c>
      <c r="AG283" s="244">
        <v>2610</v>
      </c>
      <c r="AH283" s="244">
        <v>2018</v>
      </c>
      <c r="AI283" s="244">
        <v>592</v>
      </c>
      <c r="AJ283" s="205">
        <v>0.77318007662835253</v>
      </c>
      <c r="AK283" s="244">
        <v>6245</v>
      </c>
      <c r="AL283" s="244">
        <v>2926</v>
      </c>
      <c r="AM283" s="244">
        <v>3319</v>
      </c>
      <c r="AN283" s="246">
        <v>0.5</v>
      </c>
      <c r="AO283" s="139" t="s">
        <v>1903</v>
      </c>
      <c r="AP283" s="146" t="s">
        <v>1522</v>
      </c>
      <c r="AQ283" s="139" t="s">
        <v>1903</v>
      </c>
      <c r="AR283" s="139" t="s">
        <v>1902</v>
      </c>
    </row>
    <row r="284" spans="1:44" s="139" customFormat="1" ht="12.75" customHeight="1" x14ac:dyDescent="0.2">
      <c r="A284" s="139" t="s">
        <v>29</v>
      </c>
      <c r="B284" s="220" t="s">
        <v>954</v>
      </c>
      <c r="C284" s="221">
        <v>0.5</v>
      </c>
      <c r="D284" s="222">
        <v>8</v>
      </c>
      <c r="E284" s="223">
        <v>2019</v>
      </c>
      <c r="F284" s="223">
        <v>2015</v>
      </c>
      <c r="G284" s="223">
        <v>2022</v>
      </c>
      <c r="H284" s="220" t="s">
        <v>1904</v>
      </c>
      <c r="I284" s="220" t="s">
        <v>1905</v>
      </c>
      <c r="J284" s="220" t="s">
        <v>8</v>
      </c>
      <c r="K284" s="247" t="s">
        <v>954</v>
      </c>
      <c r="L284" s="244">
        <v>233</v>
      </c>
      <c r="M284" s="244">
        <v>147</v>
      </c>
      <c r="N284" s="244">
        <v>126</v>
      </c>
      <c r="O284" s="244">
        <v>21</v>
      </c>
      <c r="P284" s="244">
        <v>86</v>
      </c>
      <c r="Q284" s="205">
        <v>0.63090128755364805</v>
      </c>
      <c r="R284" s="245">
        <v>117</v>
      </c>
      <c r="S284" s="245">
        <v>30</v>
      </c>
      <c r="T284" s="244">
        <v>129</v>
      </c>
      <c r="U284" s="244">
        <v>38</v>
      </c>
      <c r="V284" s="244">
        <v>23</v>
      </c>
      <c r="W284" s="244">
        <v>15</v>
      </c>
      <c r="X284" s="244">
        <v>91</v>
      </c>
      <c r="Y284" s="244">
        <v>68</v>
      </c>
      <c r="Z284" s="244">
        <v>61</v>
      </c>
      <c r="AA284" s="205">
        <v>0.29457364341085274</v>
      </c>
      <c r="AB284" s="205">
        <v>0.52713178294573648</v>
      </c>
      <c r="AC284" s="244">
        <v>143</v>
      </c>
      <c r="AD284" s="244">
        <v>4</v>
      </c>
      <c r="AE284" s="244">
        <v>139</v>
      </c>
      <c r="AF284" s="205">
        <v>2.7972027972027972E-2</v>
      </c>
      <c r="AG284" s="244">
        <v>150</v>
      </c>
      <c r="AH284" s="244">
        <v>775</v>
      </c>
      <c r="AI284" s="244">
        <v>0</v>
      </c>
      <c r="AJ284" s="205">
        <v>5.166666666666667</v>
      </c>
      <c r="AK284" s="244">
        <v>655</v>
      </c>
      <c r="AL284" s="244">
        <v>964</v>
      </c>
      <c r="AM284" s="244">
        <v>316</v>
      </c>
      <c r="AN284" s="246">
        <v>0.5</v>
      </c>
      <c r="AO284" s="139" t="s">
        <v>1902</v>
      </c>
      <c r="AP284" s="146" t="s">
        <v>1522</v>
      </c>
      <c r="AQ284" s="139" t="s">
        <v>1902</v>
      </c>
      <c r="AR284" s="139" t="s">
        <v>1903</v>
      </c>
    </row>
    <row r="285" spans="1:44" s="139" customFormat="1" ht="12.75" customHeight="1" x14ac:dyDescent="0.2">
      <c r="A285" s="139" t="s">
        <v>949</v>
      </c>
      <c r="B285" s="220" t="s">
        <v>949</v>
      </c>
      <c r="C285" s="221">
        <v>0.375</v>
      </c>
      <c r="D285" s="222">
        <v>8</v>
      </c>
      <c r="E285" s="223">
        <v>2020</v>
      </c>
      <c r="F285" s="223">
        <v>2016</v>
      </c>
      <c r="G285" s="223">
        <v>2023</v>
      </c>
      <c r="H285" s="220" t="s">
        <v>1911</v>
      </c>
      <c r="I285" s="220" t="s">
        <v>1912</v>
      </c>
      <c r="J285" s="220" t="s">
        <v>950</v>
      </c>
      <c r="K285" s="247" t="s">
        <v>949</v>
      </c>
      <c r="L285" s="244">
        <v>1351</v>
      </c>
      <c r="M285" s="244">
        <v>0</v>
      </c>
      <c r="N285" s="244">
        <v>0</v>
      </c>
      <c r="O285" s="244">
        <v>0</v>
      </c>
      <c r="P285" s="244">
        <v>1351</v>
      </c>
      <c r="Q285" s="205">
        <v>0</v>
      </c>
      <c r="R285" s="245">
        <v>507</v>
      </c>
      <c r="S285" s="245">
        <v>0</v>
      </c>
      <c r="T285" s="244">
        <v>966</v>
      </c>
      <c r="U285" s="244">
        <v>0</v>
      </c>
      <c r="V285" s="244">
        <v>0</v>
      </c>
      <c r="W285" s="244">
        <v>0</v>
      </c>
      <c r="X285" s="244">
        <v>966</v>
      </c>
      <c r="Y285" s="244">
        <v>0</v>
      </c>
      <c r="Z285" s="244">
        <v>966</v>
      </c>
      <c r="AA285" s="205">
        <v>0</v>
      </c>
      <c r="AB285" s="205">
        <v>0</v>
      </c>
      <c r="AC285" s="244">
        <v>886</v>
      </c>
      <c r="AD285" s="244">
        <v>145</v>
      </c>
      <c r="AE285" s="244">
        <v>741</v>
      </c>
      <c r="AF285" s="205">
        <v>0.16365688487584651</v>
      </c>
      <c r="AG285" s="244">
        <v>2348</v>
      </c>
      <c r="AH285" s="244">
        <v>685</v>
      </c>
      <c r="AI285" s="244">
        <v>1663</v>
      </c>
      <c r="AJ285" s="205">
        <v>0.29173764906303234</v>
      </c>
      <c r="AK285" s="244">
        <v>5551</v>
      </c>
      <c r="AL285" s="244">
        <v>830</v>
      </c>
      <c r="AM285" s="244">
        <v>4721</v>
      </c>
      <c r="AN285" s="246">
        <v>0.375</v>
      </c>
      <c r="AO285" s="139" t="s">
        <v>1903</v>
      </c>
      <c r="AP285" s="146" t="s">
        <v>1522</v>
      </c>
      <c r="AQ285" s="139" t="s">
        <v>1903</v>
      </c>
      <c r="AR285" s="139" t="s">
        <v>1903</v>
      </c>
    </row>
    <row r="286" spans="1:44" s="139" customFormat="1" ht="12.75" customHeight="1" x14ac:dyDescent="0.2">
      <c r="A286" s="139" t="s">
        <v>949</v>
      </c>
      <c r="B286" s="220" t="s">
        <v>1005</v>
      </c>
      <c r="C286" s="221">
        <v>0.375</v>
      </c>
      <c r="D286" s="222">
        <v>8</v>
      </c>
      <c r="E286" s="223">
        <v>2020</v>
      </c>
      <c r="F286" s="223">
        <v>2016</v>
      </c>
      <c r="G286" s="223">
        <v>2023</v>
      </c>
      <c r="H286" s="220" t="s">
        <v>1911</v>
      </c>
      <c r="I286" s="220" t="s">
        <v>1912</v>
      </c>
      <c r="J286" s="220" t="s">
        <v>950</v>
      </c>
      <c r="K286" s="247" t="s">
        <v>1005</v>
      </c>
      <c r="L286" s="244">
        <v>1085</v>
      </c>
      <c r="M286" s="244">
        <v>0</v>
      </c>
      <c r="N286" s="244">
        <v>0</v>
      </c>
      <c r="O286" s="244">
        <v>0</v>
      </c>
      <c r="P286" s="244">
        <v>1085</v>
      </c>
      <c r="Q286" s="205">
        <v>0</v>
      </c>
      <c r="R286" s="245">
        <v>407</v>
      </c>
      <c r="S286" s="245">
        <v>0</v>
      </c>
      <c r="T286" s="244">
        <v>775</v>
      </c>
      <c r="U286" s="244">
        <v>11</v>
      </c>
      <c r="V286" s="244">
        <v>0</v>
      </c>
      <c r="W286" s="244">
        <v>11</v>
      </c>
      <c r="X286" s="244">
        <v>764</v>
      </c>
      <c r="Y286" s="244">
        <v>11</v>
      </c>
      <c r="Z286" s="244">
        <v>764</v>
      </c>
      <c r="AA286" s="205">
        <v>1.4193548387096775E-2</v>
      </c>
      <c r="AB286" s="205">
        <v>1.4193548387096775E-2</v>
      </c>
      <c r="AC286" s="244">
        <v>711</v>
      </c>
      <c r="AD286" s="244">
        <v>90</v>
      </c>
      <c r="AE286" s="244">
        <v>621</v>
      </c>
      <c r="AF286" s="205">
        <v>0.12658227848101267</v>
      </c>
      <c r="AG286" s="244">
        <v>1885</v>
      </c>
      <c r="AH286" s="244">
        <v>403</v>
      </c>
      <c r="AI286" s="244">
        <v>1482</v>
      </c>
      <c r="AJ286" s="205">
        <v>0.21379310344827587</v>
      </c>
      <c r="AK286" s="244">
        <v>4456</v>
      </c>
      <c r="AL286" s="244">
        <v>504</v>
      </c>
      <c r="AM286" s="244">
        <v>3952</v>
      </c>
      <c r="AN286" s="246">
        <v>0.375</v>
      </c>
      <c r="AO286" s="139" t="s">
        <v>1903</v>
      </c>
      <c r="AP286" s="146" t="s">
        <v>1522</v>
      </c>
      <c r="AQ286" s="139" t="s">
        <v>1903</v>
      </c>
      <c r="AR286" s="139" t="s">
        <v>1903</v>
      </c>
    </row>
    <row r="287" spans="1:44" s="139" customFormat="1" ht="12.75" customHeight="1" x14ac:dyDescent="0.2">
      <c r="A287" s="139" t="s">
        <v>40</v>
      </c>
      <c r="B287" s="220" t="s">
        <v>194</v>
      </c>
      <c r="C287" s="221">
        <v>0.5</v>
      </c>
      <c r="D287" s="222">
        <v>8</v>
      </c>
      <c r="E287" s="223">
        <v>2019</v>
      </c>
      <c r="F287" s="223">
        <v>2015</v>
      </c>
      <c r="G287" s="223">
        <v>2022</v>
      </c>
      <c r="H287" s="220" t="s">
        <v>1904</v>
      </c>
      <c r="I287" s="220" t="s">
        <v>1905</v>
      </c>
      <c r="J287" s="220" t="s">
        <v>8</v>
      </c>
      <c r="K287" s="247" t="s">
        <v>194</v>
      </c>
      <c r="L287" s="244">
        <v>41</v>
      </c>
      <c r="M287" s="244">
        <v>21</v>
      </c>
      <c r="N287" s="244">
        <v>0</v>
      </c>
      <c r="O287" s="244">
        <v>21</v>
      </c>
      <c r="P287" s="244">
        <v>20</v>
      </c>
      <c r="Q287" s="205">
        <v>0.51219512195121952</v>
      </c>
      <c r="R287" s="245">
        <v>21</v>
      </c>
      <c r="S287" s="245">
        <v>0</v>
      </c>
      <c r="T287" s="244">
        <v>24</v>
      </c>
      <c r="U287" s="244">
        <v>19</v>
      </c>
      <c r="V287" s="244">
        <v>0</v>
      </c>
      <c r="W287" s="244">
        <v>19</v>
      </c>
      <c r="X287" s="244">
        <v>5</v>
      </c>
      <c r="Y287" s="244">
        <v>19</v>
      </c>
      <c r="Z287" s="244">
        <v>5</v>
      </c>
      <c r="AA287" s="205">
        <v>0.79166666666666663</v>
      </c>
      <c r="AB287" s="205">
        <v>0.79166666666666663</v>
      </c>
      <c r="AC287" s="244">
        <v>26</v>
      </c>
      <c r="AD287" s="244">
        <v>13</v>
      </c>
      <c r="AE287" s="244">
        <v>13</v>
      </c>
      <c r="AF287" s="205">
        <v>0.5</v>
      </c>
      <c r="AG287" s="244">
        <v>38</v>
      </c>
      <c r="AH287" s="244">
        <v>19</v>
      </c>
      <c r="AI287" s="244">
        <v>19</v>
      </c>
      <c r="AJ287" s="205">
        <v>0.5</v>
      </c>
      <c r="AK287" s="244">
        <v>129</v>
      </c>
      <c r="AL287" s="244">
        <v>72</v>
      </c>
      <c r="AM287" s="244">
        <v>57</v>
      </c>
      <c r="AN287" s="246">
        <v>0.5</v>
      </c>
      <c r="AO287" s="139" t="s">
        <v>1902</v>
      </c>
      <c r="AP287" s="146" t="s">
        <v>1522</v>
      </c>
      <c r="AQ287" s="139" t="s">
        <v>1902</v>
      </c>
      <c r="AR287" s="139" t="s">
        <v>1903</v>
      </c>
    </row>
    <row r="288" spans="1:44" s="139" customFormat="1" ht="12.75" customHeight="1" x14ac:dyDescent="0.2">
      <c r="A288" s="139" t="s">
        <v>29</v>
      </c>
      <c r="B288" s="220" t="s">
        <v>955</v>
      </c>
      <c r="C288" s="221">
        <v>0.5</v>
      </c>
      <c r="D288" s="222">
        <v>8</v>
      </c>
      <c r="E288" s="223">
        <v>2019</v>
      </c>
      <c r="F288" s="223">
        <v>2015</v>
      </c>
      <c r="G288" s="223">
        <v>2022</v>
      </c>
      <c r="H288" s="220" t="s">
        <v>1904</v>
      </c>
      <c r="I288" s="220" t="s">
        <v>1905</v>
      </c>
      <c r="J288" s="220" t="s">
        <v>8</v>
      </c>
      <c r="K288" s="247" t="s">
        <v>955</v>
      </c>
      <c r="L288" s="244">
        <v>193</v>
      </c>
      <c r="M288" s="244">
        <v>0</v>
      </c>
      <c r="N288" s="244">
        <v>0</v>
      </c>
      <c r="O288" s="244">
        <v>0</v>
      </c>
      <c r="P288" s="244">
        <v>193</v>
      </c>
      <c r="Q288" s="205">
        <v>0</v>
      </c>
      <c r="R288" s="245">
        <v>97</v>
      </c>
      <c r="S288" s="245">
        <v>0</v>
      </c>
      <c r="T288" s="244">
        <v>101</v>
      </c>
      <c r="U288" s="244">
        <v>0</v>
      </c>
      <c r="V288" s="244">
        <v>0</v>
      </c>
      <c r="W288" s="244">
        <v>0</v>
      </c>
      <c r="X288" s="244">
        <v>101</v>
      </c>
      <c r="Y288" s="244">
        <v>0</v>
      </c>
      <c r="Z288" s="244">
        <v>101</v>
      </c>
      <c r="AA288" s="205">
        <v>0</v>
      </c>
      <c r="AB288" s="205">
        <v>0</v>
      </c>
      <c r="AC288" s="244">
        <v>112</v>
      </c>
      <c r="AD288" s="244">
        <v>0</v>
      </c>
      <c r="AE288" s="244">
        <v>112</v>
      </c>
      <c r="AF288" s="205">
        <v>0</v>
      </c>
      <c r="AG288" s="244">
        <v>257</v>
      </c>
      <c r="AH288" s="244">
        <v>3</v>
      </c>
      <c r="AI288" s="244">
        <v>254</v>
      </c>
      <c r="AJ288" s="205">
        <v>1.1673151750972763E-2</v>
      </c>
      <c r="AK288" s="244">
        <v>663</v>
      </c>
      <c r="AL288" s="244">
        <v>3</v>
      </c>
      <c r="AM288" s="244">
        <v>660</v>
      </c>
      <c r="AN288" s="246">
        <v>0.5</v>
      </c>
      <c r="AO288" s="139" t="s">
        <v>1903</v>
      </c>
      <c r="AP288" s="146" t="s">
        <v>1522</v>
      </c>
      <c r="AQ288" s="139" t="s">
        <v>1903</v>
      </c>
      <c r="AR288" s="139" t="s">
        <v>1903</v>
      </c>
    </row>
    <row r="289" spans="1:44" s="139" customFormat="1" ht="12.75" customHeight="1" x14ac:dyDescent="0.2">
      <c r="A289" s="139" t="s">
        <v>62</v>
      </c>
      <c r="B289" s="220" t="s">
        <v>195</v>
      </c>
      <c r="C289" s="221">
        <v>0.5</v>
      </c>
      <c r="D289" s="222">
        <v>8</v>
      </c>
      <c r="E289" s="223">
        <v>2019</v>
      </c>
      <c r="F289" s="223">
        <v>2015</v>
      </c>
      <c r="G289" s="223">
        <v>2022</v>
      </c>
      <c r="H289" s="220" t="s">
        <v>1904</v>
      </c>
      <c r="I289" s="220" t="s">
        <v>1905</v>
      </c>
      <c r="J289" s="220" t="s">
        <v>8</v>
      </c>
      <c r="K289" s="247" t="s">
        <v>195</v>
      </c>
      <c r="L289" s="244">
        <v>1004</v>
      </c>
      <c r="M289" s="244">
        <v>10</v>
      </c>
      <c r="N289" s="244">
        <v>10</v>
      </c>
      <c r="O289" s="244">
        <v>0</v>
      </c>
      <c r="P289" s="244">
        <v>994</v>
      </c>
      <c r="Q289" s="205">
        <v>9.9601593625498006E-3</v>
      </c>
      <c r="R289" s="245">
        <v>502</v>
      </c>
      <c r="S289" s="245">
        <v>0</v>
      </c>
      <c r="T289" s="244">
        <v>570</v>
      </c>
      <c r="U289" s="244">
        <v>0</v>
      </c>
      <c r="V289" s="244">
        <v>0</v>
      </c>
      <c r="W289" s="244">
        <v>0</v>
      </c>
      <c r="X289" s="244">
        <v>570</v>
      </c>
      <c r="Y289" s="244">
        <v>0</v>
      </c>
      <c r="Z289" s="244">
        <v>570</v>
      </c>
      <c r="AA289" s="205">
        <v>0</v>
      </c>
      <c r="AB289" s="205">
        <v>0</v>
      </c>
      <c r="AC289" s="244">
        <v>565</v>
      </c>
      <c r="AD289" s="244">
        <v>0</v>
      </c>
      <c r="AE289" s="244">
        <v>565</v>
      </c>
      <c r="AF289" s="205">
        <v>0</v>
      </c>
      <c r="AG289" s="244">
        <v>1151</v>
      </c>
      <c r="AH289" s="244">
        <v>3080</v>
      </c>
      <c r="AI289" s="244">
        <v>0</v>
      </c>
      <c r="AJ289" s="205">
        <v>2.675933970460469</v>
      </c>
      <c r="AK289" s="244">
        <v>3290</v>
      </c>
      <c r="AL289" s="244">
        <v>3090</v>
      </c>
      <c r="AM289" s="244">
        <v>2129</v>
      </c>
      <c r="AN289" s="246">
        <v>0.5</v>
      </c>
      <c r="AO289" s="139" t="s">
        <v>1903</v>
      </c>
      <c r="AP289" s="146" t="s">
        <v>1522</v>
      </c>
      <c r="AQ289" s="139" t="s">
        <v>1903</v>
      </c>
      <c r="AR289" s="139" t="s">
        <v>1902</v>
      </c>
    </row>
    <row r="290" spans="1:44" s="139" customFormat="1" ht="12.75" customHeight="1" x14ac:dyDescent="0.2">
      <c r="A290" s="139" t="s">
        <v>12</v>
      </c>
      <c r="B290" s="220" t="s">
        <v>196</v>
      </c>
      <c r="C290" s="221">
        <v>0.625</v>
      </c>
      <c r="D290" s="222">
        <v>8</v>
      </c>
      <c r="E290" s="223">
        <v>2018</v>
      </c>
      <c r="F290" s="223">
        <v>2014</v>
      </c>
      <c r="G290" s="223" t="s">
        <v>1899</v>
      </c>
      <c r="H290" s="220" t="s">
        <v>1900</v>
      </c>
      <c r="I290" s="220" t="s">
        <v>1901</v>
      </c>
      <c r="J290" s="220" t="s">
        <v>3</v>
      </c>
      <c r="K290" s="247" t="s">
        <v>196</v>
      </c>
      <c r="L290" s="244">
        <v>42</v>
      </c>
      <c r="M290" s="244">
        <v>13</v>
      </c>
      <c r="N290" s="244">
        <v>13</v>
      </c>
      <c r="O290" s="244">
        <v>0</v>
      </c>
      <c r="P290" s="244">
        <v>29</v>
      </c>
      <c r="Q290" s="205">
        <v>0.30952380952380953</v>
      </c>
      <c r="R290" s="245">
        <v>21</v>
      </c>
      <c r="S290" s="245">
        <v>0</v>
      </c>
      <c r="T290" s="244">
        <v>29</v>
      </c>
      <c r="U290" s="244">
        <v>28</v>
      </c>
      <c r="V290" s="244">
        <v>28</v>
      </c>
      <c r="W290" s="244">
        <v>0</v>
      </c>
      <c r="X290" s="244">
        <v>1</v>
      </c>
      <c r="Y290" s="244">
        <v>28</v>
      </c>
      <c r="Z290" s="244">
        <v>1</v>
      </c>
      <c r="AA290" s="205">
        <v>0.96551724137931039</v>
      </c>
      <c r="AB290" s="205">
        <v>0.96551724137931039</v>
      </c>
      <c r="AC290" s="244">
        <v>33</v>
      </c>
      <c r="AD290" s="244">
        <v>16</v>
      </c>
      <c r="AE290" s="244">
        <v>17</v>
      </c>
      <c r="AF290" s="205">
        <v>0.48484848484848486</v>
      </c>
      <c r="AG290" s="244">
        <v>73</v>
      </c>
      <c r="AH290" s="244">
        <v>810</v>
      </c>
      <c r="AI290" s="244">
        <v>0</v>
      </c>
      <c r="AJ290" s="205">
        <v>11.095890410958905</v>
      </c>
      <c r="AK290" s="244">
        <v>177</v>
      </c>
      <c r="AL290" s="244">
        <v>867</v>
      </c>
      <c r="AM290" s="244">
        <v>47</v>
      </c>
      <c r="AN290" s="246">
        <v>0.5</v>
      </c>
      <c r="AO290" s="139" t="s">
        <v>1903</v>
      </c>
      <c r="AP290" s="146" t="s">
        <v>1522</v>
      </c>
      <c r="AQ290" s="139" t="s">
        <v>1903</v>
      </c>
      <c r="AR290" s="139" t="s">
        <v>1902</v>
      </c>
    </row>
    <row r="291" spans="1:44" s="139" customFormat="1" ht="12.75" customHeight="1" x14ac:dyDescent="0.2">
      <c r="A291" s="139" t="s">
        <v>72</v>
      </c>
      <c r="B291" s="220" t="s">
        <v>197</v>
      </c>
      <c r="C291" s="221">
        <v>0.375</v>
      </c>
      <c r="D291" s="222">
        <v>8</v>
      </c>
      <c r="E291" s="223">
        <v>2020</v>
      </c>
      <c r="F291" s="223">
        <v>2016</v>
      </c>
      <c r="G291" s="223" t="s">
        <v>1908</v>
      </c>
      <c r="H291" s="220" t="s">
        <v>1909</v>
      </c>
      <c r="I291" s="220" t="s">
        <v>1910</v>
      </c>
      <c r="J291" s="220" t="s">
        <v>26</v>
      </c>
      <c r="K291" s="247" t="s">
        <v>197</v>
      </c>
      <c r="L291" s="244">
        <v>1546</v>
      </c>
      <c r="M291" s="244">
        <v>0</v>
      </c>
      <c r="N291" s="244">
        <v>0</v>
      </c>
      <c r="O291" s="244">
        <v>0</v>
      </c>
      <c r="P291" s="244">
        <v>1546</v>
      </c>
      <c r="Q291" s="205">
        <v>0</v>
      </c>
      <c r="R291" s="245">
        <v>580</v>
      </c>
      <c r="S291" s="245">
        <v>0</v>
      </c>
      <c r="T291" s="244">
        <v>991</v>
      </c>
      <c r="U291" s="244">
        <v>56</v>
      </c>
      <c r="V291" s="244">
        <v>55</v>
      </c>
      <c r="W291" s="244">
        <v>1</v>
      </c>
      <c r="X291" s="244">
        <v>935</v>
      </c>
      <c r="Y291" s="244">
        <v>56</v>
      </c>
      <c r="Z291" s="244">
        <v>935</v>
      </c>
      <c r="AA291" s="205">
        <v>5.6508577194752774E-2</v>
      </c>
      <c r="AB291" s="205">
        <v>5.6508577194752774E-2</v>
      </c>
      <c r="AC291" s="244">
        <v>1100</v>
      </c>
      <c r="AD291" s="244">
        <v>146</v>
      </c>
      <c r="AE291" s="244">
        <v>954</v>
      </c>
      <c r="AF291" s="205">
        <v>0.13272727272727272</v>
      </c>
      <c r="AG291" s="244">
        <v>2724</v>
      </c>
      <c r="AH291" s="244">
        <v>425</v>
      </c>
      <c r="AI291" s="244">
        <v>2299</v>
      </c>
      <c r="AJ291" s="205">
        <v>0.15602055800293685</v>
      </c>
      <c r="AK291" s="244">
        <v>6361</v>
      </c>
      <c r="AL291" s="244">
        <v>627</v>
      </c>
      <c r="AM291" s="244">
        <v>5734</v>
      </c>
      <c r="AN291" s="246">
        <v>0.375</v>
      </c>
      <c r="AO291" s="139" t="s">
        <v>1903</v>
      </c>
      <c r="AP291" s="146" t="s">
        <v>1522</v>
      </c>
      <c r="AQ291" s="139" t="s">
        <v>1903</v>
      </c>
      <c r="AR291" s="139" t="s">
        <v>1903</v>
      </c>
    </row>
    <row r="292" spans="1:44" s="139" customFormat="1" ht="12.75" customHeight="1" x14ac:dyDescent="0.2">
      <c r="A292" s="139" t="s">
        <v>1895</v>
      </c>
      <c r="B292" s="220" t="s">
        <v>1872</v>
      </c>
      <c r="C292" s="221">
        <v>1</v>
      </c>
      <c r="D292" s="222">
        <v>5</v>
      </c>
      <c r="E292" s="223">
        <v>2017</v>
      </c>
      <c r="F292" s="223">
        <v>2014</v>
      </c>
      <c r="G292" s="223">
        <v>2018</v>
      </c>
      <c r="H292" s="220" t="s">
        <v>1906</v>
      </c>
      <c r="I292" s="220" t="s">
        <v>1907</v>
      </c>
      <c r="J292" s="220" t="s">
        <v>13</v>
      </c>
      <c r="K292" s="247" t="s">
        <v>1872</v>
      </c>
      <c r="L292" s="244">
        <v>2</v>
      </c>
      <c r="M292" s="244">
        <v>0</v>
      </c>
      <c r="N292" s="244">
        <v>0</v>
      </c>
      <c r="O292" s="244">
        <v>0</v>
      </c>
      <c r="P292" s="244">
        <v>2</v>
      </c>
      <c r="Q292" s="205">
        <v>0</v>
      </c>
      <c r="R292" s="245">
        <v>2</v>
      </c>
      <c r="S292" s="245">
        <v>0</v>
      </c>
      <c r="T292" s="244">
        <v>2</v>
      </c>
      <c r="U292" s="244">
        <v>0</v>
      </c>
      <c r="V292" s="244">
        <v>0</v>
      </c>
      <c r="W292" s="244">
        <v>0</v>
      </c>
      <c r="X292" s="244">
        <v>2</v>
      </c>
      <c r="Y292" s="244">
        <v>0</v>
      </c>
      <c r="Z292" s="244">
        <v>2</v>
      </c>
      <c r="AA292" s="205">
        <v>0</v>
      </c>
      <c r="AB292" s="205">
        <v>0</v>
      </c>
      <c r="AC292" s="244">
        <v>1</v>
      </c>
      <c r="AD292" s="244">
        <v>0</v>
      </c>
      <c r="AE292" s="244">
        <v>1</v>
      </c>
      <c r="AF292" s="205">
        <v>0</v>
      </c>
      <c r="AG292" s="244">
        <v>5</v>
      </c>
      <c r="AH292" s="244">
        <v>0</v>
      </c>
      <c r="AI292" s="244">
        <v>5</v>
      </c>
      <c r="AJ292" s="205">
        <v>0</v>
      </c>
      <c r="AK292" s="244">
        <v>10</v>
      </c>
      <c r="AL292" s="244">
        <v>0</v>
      </c>
      <c r="AM292" s="244">
        <v>10</v>
      </c>
      <c r="AN292" s="246">
        <v>1</v>
      </c>
      <c r="AO292" s="139" t="s">
        <v>1903</v>
      </c>
      <c r="AP292" s="146" t="s">
        <v>1891</v>
      </c>
      <c r="AQ292" s="139" t="s">
        <v>1903</v>
      </c>
      <c r="AR292" s="139" t="s">
        <v>1903</v>
      </c>
    </row>
    <row r="293" spans="1:44" s="139" customFormat="1" ht="12.75" customHeight="1" x14ac:dyDescent="0.2">
      <c r="A293" s="139" t="s">
        <v>187</v>
      </c>
      <c r="B293" s="220" t="s">
        <v>1015</v>
      </c>
      <c r="C293" s="221">
        <v>1</v>
      </c>
      <c r="D293" s="222">
        <v>5</v>
      </c>
      <c r="E293" s="223">
        <v>2017</v>
      </c>
      <c r="F293" s="223">
        <v>2014</v>
      </c>
      <c r="G293" s="223">
        <v>2018</v>
      </c>
      <c r="H293" s="220" t="s">
        <v>1906</v>
      </c>
      <c r="I293" s="220" t="s">
        <v>1907</v>
      </c>
      <c r="J293" s="220" t="s">
        <v>13</v>
      </c>
      <c r="K293" s="247" t="s">
        <v>1015</v>
      </c>
      <c r="L293" s="244">
        <v>11</v>
      </c>
      <c r="M293" s="244">
        <v>0</v>
      </c>
      <c r="N293" s="244">
        <v>0</v>
      </c>
      <c r="O293" s="244">
        <v>0</v>
      </c>
      <c r="P293" s="244">
        <v>11</v>
      </c>
      <c r="Q293" s="205">
        <v>0</v>
      </c>
      <c r="R293" s="245">
        <v>11</v>
      </c>
      <c r="S293" s="245">
        <v>0</v>
      </c>
      <c r="T293" s="244">
        <v>7</v>
      </c>
      <c r="U293" s="244">
        <v>22</v>
      </c>
      <c r="V293" s="244">
        <v>0</v>
      </c>
      <c r="W293" s="244">
        <v>22</v>
      </c>
      <c r="X293" s="244">
        <v>0</v>
      </c>
      <c r="Y293" s="244">
        <v>22</v>
      </c>
      <c r="Z293" s="244">
        <v>0</v>
      </c>
      <c r="AA293" s="205">
        <v>3.1428571428571428</v>
      </c>
      <c r="AB293" s="205">
        <v>3.1428571428571428</v>
      </c>
      <c r="AC293" s="244">
        <v>9</v>
      </c>
      <c r="AD293" s="244">
        <v>55</v>
      </c>
      <c r="AE293" s="244">
        <v>0</v>
      </c>
      <c r="AF293" s="205">
        <v>6.1111111111111107</v>
      </c>
      <c r="AG293" s="244">
        <v>19</v>
      </c>
      <c r="AH293" s="244">
        <v>44</v>
      </c>
      <c r="AI293" s="244">
        <v>0</v>
      </c>
      <c r="AJ293" s="205">
        <v>2.3157894736842106</v>
      </c>
      <c r="AK293" s="244">
        <v>46</v>
      </c>
      <c r="AL293" s="244">
        <v>121</v>
      </c>
      <c r="AM293" s="244">
        <v>11</v>
      </c>
      <c r="AN293" s="246">
        <v>1</v>
      </c>
      <c r="AO293" s="139" t="s">
        <v>1903</v>
      </c>
      <c r="AP293" s="146" t="s">
        <v>1522</v>
      </c>
      <c r="AQ293" s="139" t="s">
        <v>1903</v>
      </c>
      <c r="AR293" s="139" t="s">
        <v>1902</v>
      </c>
    </row>
    <row r="294" spans="1:44" s="139" customFormat="1" ht="12.75" customHeight="1" x14ac:dyDescent="0.2">
      <c r="A294" s="139" t="s">
        <v>5</v>
      </c>
      <c r="B294" s="220" t="s">
        <v>198</v>
      </c>
      <c r="C294" s="221">
        <v>0.625</v>
      </c>
      <c r="D294" s="222">
        <v>8</v>
      </c>
      <c r="E294" s="223">
        <v>2018</v>
      </c>
      <c r="F294" s="223">
        <v>2014</v>
      </c>
      <c r="G294" s="223" t="s">
        <v>1899</v>
      </c>
      <c r="H294" s="220" t="s">
        <v>1900</v>
      </c>
      <c r="I294" s="220" t="s">
        <v>1901</v>
      </c>
      <c r="J294" s="220" t="s">
        <v>3</v>
      </c>
      <c r="K294" s="247" t="s">
        <v>198</v>
      </c>
      <c r="L294" s="244">
        <v>101</v>
      </c>
      <c r="M294" s="244">
        <v>0</v>
      </c>
      <c r="N294" s="244">
        <v>0</v>
      </c>
      <c r="O294" s="244">
        <v>0</v>
      </c>
      <c r="P294" s="244">
        <v>101</v>
      </c>
      <c r="Q294" s="205">
        <v>0</v>
      </c>
      <c r="R294" s="245">
        <v>51</v>
      </c>
      <c r="S294" s="245">
        <v>0</v>
      </c>
      <c r="T294" s="244">
        <v>61</v>
      </c>
      <c r="U294" s="244">
        <v>0</v>
      </c>
      <c r="V294" s="244">
        <v>0</v>
      </c>
      <c r="W294" s="244">
        <v>0</v>
      </c>
      <c r="X294" s="244">
        <v>61</v>
      </c>
      <c r="Y294" s="244">
        <v>0</v>
      </c>
      <c r="Z294" s="244">
        <v>61</v>
      </c>
      <c r="AA294" s="205">
        <v>0</v>
      </c>
      <c r="AB294" s="205">
        <v>0</v>
      </c>
      <c r="AC294" s="244">
        <v>65</v>
      </c>
      <c r="AD294" s="244">
        <v>4</v>
      </c>
      <c r="AE294" s="244">
        <v>61</v>
      </c>
      <c r="AF294" s="205">
        <v>6.1538461538461542E-2</v>
      </c>
      <c r="AG294" s="244">
        <v>162</v>
      </c>
      <c r="AH294" s="244">
        <v>536</v>
      </c>
      <c r="AI294" s="244">
        <v>0</v>
      </c>
      <c r="AJ294" s="205">
        <v>3.308641975308642</v>
      </c>
      <c r="AK294" s="244">
        <v>389</v>
      </c>
      <c r="AL294" s="244">
        <v>540</v>
      </c>
      <c r="AM294" s="244">
        <v>223</v>
      </c>
      <c r="AN294" s="246">
        <v>0.5</v>
      </c>
      <c r="AO294" s="139" t="s">
        <v>1903</v>
      </c>
      <c r="AP294" s="146" t="s">
        <v>1522</v>
      </c>
      <c r="AQ294" s="139" t="s">
        <v>1903</v>
      </c>
      <c r="AR294" s="139" t="s">
        <v>1902</v>
      </c>
    </row>
    <row r="295" spans="1:44" s="139" customFormat="1" ht="12.75" customHeight="1" x14ac:dyDescent="0.2">
      <c r="A295" s="139" t="s">
        <v>108</v>
      </c>
      <c r="B295" s="220" t="s">
        <v>1065</v>
      </c>
      <c r="C295" s="221">
        <v>1</v>
      </c>
      <c r="D295" s="222">
        <v>5</v>
      </c>
      <c r="E295" s="223">
        <v>2017</v>
      </c>
      <c r="F295" s="223">
        <v>2014</v>
      </c>
      <c r="G295" s="223">
        <v>2018</v>
      </c>
      <c r="H295" s="220" t="s">
        <v>1906</v>
      </c>
      <c r="I295" s="220" t="s">
        <v>1907</v>
      </c>
      <c r="J295" s="220" t="s">
        <v>13</v>
      </c>
      <c r="K295" s="247" t="s">
        <v>1065</v>
      </c>
      <c r="L295" s="244">
        <v>5</v>
      </c>
      <c r="M295" s="244">
        <v>0</v>
      </c>
      <c r="N295" s="244">
        <v>0</v>
      </c>
      <c r="O295" s="244">
        <v>0</v>
      </c>
      <c r="P295" s="244">
        <v>5</v>
      </c>
      <c r="Q295" s="205">
        <v>0</v>
      </c>
      <c r="R295" s="245">
        <v>5</v>
      </c>
      <c r="S295" s="245">
        <v>0</v>
      </c>
      <c r="T295" s="244">
        <v>3</v>
      </c>
      <c r="U295" s="244">
        <v>0</v>
      </c>
      <c r="V295" s="244">
        <v>0</v>
      </c>
      <c r="W295" s="244">
        <v>0</v>
      </c>
      <c r="X295" s="244">
        <v>3</v>
      </c>
      <c r="Y295" s="244">
        <v>0</v>
      </c>
      <c r="Z295" s="244">
        <v>3</v>
      </c>
      <c r="AA295" s="205">
        <v>0</v>
      </c>
      <c r="AB295" s="205">
        <v>0</v>
      </c>
      <c r="AC295" s="244">
        <v>3</v>
      </c>
      <c r="AD295" s="244">
        <v>0</v>
      </c>
      <c r="AE295" s="244">
        <v>3</v>
      </c>
      <c r="AF295" s="205">
        <v>0</v>
      </c>
      <c r="AG295" s="244">
        <v>8</v>
      </c>
      <c r="AH295" s="244">
        <v>0</v>
      </c>
      <c r="AI295" s="244">
        <v>8</v>
      </c>
      <c r="AJ295" s="205">
        <v>0</v>
      </c>
      <c r="AK295" s="244">
        <v>19</v>
      </c>
      <c r="AL295" s="244">
        <v>0</v>
      </c>
      <c r="AM295" s="244">
        <v>19</v>
      </c>
      <c r="AN295" s="246">
        <v>1</v>
      </c>
      <c r="AO295" s="139" t="s">
        <v>1903</v>
      </c>
      <c r="AP295" s="146" t="s">
        <v>1522</v>
      </c>
      <c r="AQ295" s="139" t="s">
        <v>1903</v>
      </c>
      <c r="AR295" s="139" t="s">
        <v>1903</v>
      </c>
    </row>
    <row r="296" spans="1:44" s="139" customFormat="1" ht="12.75" customHeight="1" x14ac:dyDescent="0.2">
      <c r="A296" s="139" t="s">
        <v>2</v>
      </c>
      <c r="B296" s="220" t="s">
        <v>1362</v>
      </c>
      <c r="C296" s="221">
        <v>0.625</v>
      </c>
      <c r="D296" s="222">
        <v>8</v>
      </c>
      <c r="E296" s="223">
        <v>2018</v>
      </c>
      <c r="F296" s="223">
        <v>2014</v>
      </c>
      <c r="G296" s="223" t="s">
        <v>1899</v>
      </c>
      <c r="H296" s="220" t="s">
        <v>1900</v>
      </c>
      <c r="I296" s="220" t="s">
        <v>1901</v>
      </c>
      <c r="J296" s="220" t="s">
        <v>3</v>
      </c>
      <c r="K296" s="247" t="s">
        <v>1362</v>
      </c>
      <c r="L296" s="244">
        <v>164</v>
      </c>
      <c r="M296" s="244">
        <v>0</v>
      </c>
      <c r="N296" s="244">
        <v>0</v>
      </c>
      <c r="O296" s="244">
        <v>0</v>
      </c>
      <c r="P296" s="244">
        <v>164</v>
      </c>
      <c r="Q296" s="205">
        <v>0</v>
      </c>
      <c r="R296" s="245">
        <v>82</v>
      </c>
      <c r="S296" s="245">
        <v>0</v>
      </c>
      <c r="T296" s="244">
        <v>114</v>
      </c>
      <c r="U296" s="244">
        <v>0</v>
      </c>
      <c r="V296" s="244">
        <v>0</v>
      </c>
      <c r="W296" s="244">
        <v>0</v>
      </c>
      <c r="X296" s="244">
        <v>114</v>
      </c>
      <c r="Y296" s="244">
        <v>0</v>
      </c>
      <c r="Z296" s="244">
        <v>114</v>
      </c>
      <c r="AA296" s="205">
        <v>0</v>
      </c>
      <c r="AB296" s="205">
        <v>0</v>
      </c>
      <c r="AC296" s="244">
        <v>125</v>
      </c>
      <c r="AD296" s="244">
        <v>0</v>
      </c>
      <c r="AE296" s="244">
        <v>125</v>
      </c>
      <c r="AF296" s="205">
        <v>0</v>
      </c>
      <c r="AG296" s="244">
        <v>294</v>
      </c>
      <c r="AH296" s="244">
        <v>356</v>
      </c>
      <c r="AI296" s="244">
        <v>0</v>
      </c>
      <c r="AJ296" s="205">
        <v>1.2108843537414966</v>
      </c>
      <c r="AK296" s="244">
        <v>697</v>
      </c>
      <c r="AL296" s="244">
        <v>356</v>
      </c>
      <c r="AM296" s="244">
        <v>403</v>
      </c>
      <c r="AN296" s="246">
        <v>0.5</v>
      </c>
      <c r="AO296" s="139" t="s">
        <v>1903</v>
      </c>
      <c r="AP296" s="146" t="s">
        <v>1522</v>
      </c>
      <c r="AQ296" s="139" t="s">
        <v>1903</v>
      </c>
      <c r="AR296" s="139" t="s">
        <v>1902</v>
      </c>
    </row>
    <row r="297" spans="1:44" s="139" customFormat="1" ht="12.75" customHeight="1" x14ac:dyDescent="0.2">
      <c r="A297" s="139" t="s">
        <v>62</v>
      </c>
      <c r="B297" s="220" t="s">
        <v>199</v>
      </c>
      <c r="C297" s="221">
        <v>0.5</v>
      </c>
      <c r="D297" s="222">
        <v>8</v>
      </c>
      <c r="E297" s="223">
        <v>2019</v>
      </c>
      <c r="F297" s="223">
        <v>2015</v>
      </c>
      <c r="G297" s="223">
        <v>2022</v>
      </c>
      <c r="H297" s="220" t="s">
        <v>1904</v>
      </c>
      <c r="I297" s="220" t="s">
        <v>1905</v>
      </c>
      <c r="J297" s="220" t="s">
        <v>8</v>
      </c>
      <c r="K297" s="247" t="s">
        <v>199</v>
      </c>
      <c r="L297" s="244">
        <v>23</v>
      </c>
      <c r="M297" s="244">
        <v>29</v>
      </c>
      <c r="N297" s="244">
        <v>5</v>
      </c>
      <c r="O297" s="244">
        <v>24</v>
      </c>
      <c r="P297" s="244">
        <v>0</v>
      </c>
      <c r="Q297" s="205">
        <v>1.2608695652173914</v>
      </c>
      <c r="R297" s="245">
        <v>12</v>
      </c>
      <c r="S297" s="245">
        <v>17</v>
      </c>
      <c r="T297" s="244">
        <v>13</v>
      </c>
      <c r="U297" s="244">
        <v>1</v>
      </c>
      <c r="V297" s="244">
        <v>1</v>
      </c>
      <c r="W297" s="244">
        <v>0</v>
      </c>
      <c r="X297" s="244">
        <v>12</v>
      </c>
      <c r="Y297" s="244">
        <v>18</v>
      </c>
      <c r="Z297" s="244">
        <v>0</v>
      </c>
      <c r="AA297" s="205">
        <v>7.6923076923076927E-2</v>
      </c>
      <c r="AB297" s="205">
        <v>1.3846153846153846</v>
      </c>
      <c r="AC297" s="244">
        <v>13</v>
      </c>
      <c r="AD297" s="244">
        <v>1</v>
      </c>
      <c r="AE297" s="244">
        <v>12</v>
      </c>
      <c r="AF297" s="205">
        <v>7.6923076923076927E-2</v>
      </c>
      <c r="AG297" s="244">
        <v>12</v>
      </c>
      <c r="AH297" s="244">
        <v>18</v>
      </c>
      <c r="AI297" s="244">
        <v>0</v>
      </c>
      <c r="AJ297" s="205">
        <v>1.5</v>
      </c>
      <c r="AK297" s="244">
        <v>61</v>
      </c>
      <c r="AL297" s="244">
        <v>49</v>
      </c>
      <c r="AM297" s="244">
        <v>24</v>
      </c>
      <c r="AN297" s="246">
        <v>0.5</v>
      </c>
      <c r="AO297" s="139" t="s">
        <v>1902</v>
      </c>
      <c r="AP297" s="146" t="s">
        <v>1522</v>
      </c>
      <c r="AQ297" s="139" t="s">
        <v>1902</v>
      </c>
      <c r="AR297" s="139" t="s">
        <v>1903</v>
      </c>
    </row>
    <row r="298" spans="1:44" s="139" customFormat="1" ht="12.75" customHeight="1" x14ac:dyDescent="0.2">
      <c r="A298" s="139" t="s">
        <v>5</v>
      </c>
      <c r="B298" s="220" t="s">
        <v>1873</v>
      </c>
      <c r="C298" s="221">
        <v>0.625</v>
      </c>
      <c r="D298" s="222">
        <v>8</v>
      </c>
      <c r="E298" s="223">
        <v>2018</v>
      </c>
      <c r="F298" s="223">
        <v>2014</v>
      </c>
      <c r="G298" s="223" t="s">
        <v>1899</v>
      </c>
      <c r="H298" s="220" t="s">
        <v>1900</v>
      </c>
      <c r="I298" s="220" t="s">
        <v>1901</v>
      </c>
      <c r="J298" s="220" t="s">
        <v>3</v>
      </c>
      <c r="K298" s="247" t="s">
        <v>1873</v>
      </c>
      <c r="L298" s="244">
        <v>269</v>
      </c>
      <c r="M298" s="244">
        <v>0</v>
      </c>
      <c r="N298" s="244">
        <v>0</v>
      </c>
      <c r="O298" s="244">
        <v>0</v>
      </c>
      <c r="P298" s="244">
        <v>269</v>
      </c>
      <c r="Q298" s="205">
        <v>0</v>
      </c>
      <c r="R298" s="245">
        <v>135</v>
      </c>
      <c r="S298" s="245">
        <v>0</v>
      </c>
      <c r="T298" s="244">
        <v>161</v>
      </c>
      <c r="U298" s="244">
        <v>0</v>
      </c>
      <c r="V298" s="244">
        <v>0</v>
      </c>
      <c r="W298" s="244">
        <v>0</v>
      </c>
      <c r="X298" s="244">
        <v>161</v>
      </c>
      <c r="Y298" s="244">
        <v>0</v>
      </c>
      <c r="Z298" s="244">
        <v>161</v>
      </c>
      <c r="AA298" s="205">
        <v>0</v>
      </c>
      <c r="AB298" s="205">
        <v>0</v>
      </c>
      <c r="AC298" s="244">
        <v>175</v>
      </c>
      <c r="AD298" s="244">
        <v>0</v>
      </c>
      <c r="AE298" s="244">
        <v>175</v>
      </c>
      <c r="AF298" s="205">
        <v>0</v>
      </c>
      <c r="AG298" s="244">
        <v>461</v>
      </c>
      <c r="AH298" s="244">
        <v>0</v>
      </c>
      <c r="AI298" s="244">
        <v>461</v>
      </c>
      <c r="AJ298" s="205">
        <v>0</v>
      </c>
      <c r="AK298" s="244">
        <v>1066</v>
      </c>
      <c r="AL298" s="244">
        <v>0</v>
      </c>
      <c r="AM298" s="244">
        <v>1066</v>
      </c>
      <c r="AN298" s="246">
        <v>0.5</v>
      </c>
      <c r="AO298" s="139" t="s">
        <v>1903</v>
      </c>
      <c r="AP298" s="146" t="s">
        <v>1891</v>
      </c>
      <c r="AQ298" s="139" t="s">
        <v>1903</v>
      </c>
      <c r="AR298" s="139" t="s">
        <v>1903</v>
      </c>
    </row>
    <row r="299" spans="1:44" s="139" customFormat="1" ht="12.75" customHeight="1" x14ac:dyDescent="0.2">
      <c r="A299" s="139" t="s">
        <v>68</v>
      </c>
      <c r="B299" s="220" t="s">
        <v>68</v>
      </c>
      <c r="C299" s="221">
        <v>0.375</v>
      </c>
      <c r="D299" s="222">
        <v>8</v>
      </c>
      <c r="E299" s="223">
        <v>2020</v>
      </c>
      <c r="F299" s="223">
        <v>2016</v>
      </c>
      <c r="G299" s="223" t="s">
        <v>1908</v>
      </c>
      <c r="H299" s="220" t="s">
        <v>1909</v>
      </c>
      <c r="I299" s="220" t="s">
        <v>1910</v>
      </c>
      <c r="J299" s="220" t="s">
        <v>26</v>
      </c>
      <c r="K299" s="247" t="s">
        <v>68</v>
      </c>
      <c r="L299" s="244">
        <v>157</v>
      </c>
      <c r="M299" s="244">
        <v>19</v>
      </c>
      <c r="N299" s="244">
        <v>19</v>
      </c>
      <c r="O299" s="244">
        <v>0</v>
      </c>
      <c r="P299" s="244">
        <v>138</v>
      </c>
      <c r="Q299" s="205">
        <v>0.12101910828025478</v>
      </c>
      <c r="R299" s="245">
        <v>59</v>
      </c>
      <c r="S299" s="245">
        <v>0</v>
      </c>
      <c r="T299" s="244">
        <v>102</v>
      </c>
      <c r="U299" s="244">
        <v>0</v>
      </c>
      <c r="V299" s="244">
        <v>0</v>
      </c>
      <c r="W299" s="244">
        <v>0</v>
      </c>
      <c r="X299" s="244">
        <v>102</v>
      </c>
      <c r="Y299" s="244">
        <v>0</v>
      </c>
      <c r="Z299" s="244">
        <v>102</v>
      </c>
      <c r="AA299" s="205">
        <v>0</v>
      </c>
      <c r="AB299" s="205">
        <v>0</v>
      </c>
      <c r="AC299" s="244">
        <v>119</v>
      </c>
      <c r="AD299" s="244">
        <v>2</v>
      </c>
      <c r="AE299" s="244">
        <v>117</v>
      </c>
      <c r="AF299" s="205">
        <v>1.680672268907563E-2</v>
      </c>
      <c r="AG299" s="244">
        <v>272</v>
      </c>
      <c r="AH299" s="244">
        <v>71</v>
      </c>
      <c r="AI299" s="244">
        <v>201</v>
      </c>
      <c r="AJ299" s="205">
        <v>0.2610294117647059</v>
      </c>
      <c r="AK299" s="244">
        <v>650</v>
      </c>
      <c r="AL299" s="244">
        <v>92</v>
      </c>
      <c r="AM299" s="244">
        <v>558</v>
      </c>
      <c r="AN299" s="246">
        <v>0.375</v>
      </c>
      <c r="AO299" s="139" t="s">
        <v>1903</v>
      </c>
      <c r="AP299" s="146" t="s">
        <v>1522</v>
      </c>
      <c r="AQ299" s="139" t="s">
        <v>1903</v>
      </c>
      <c r="AR299" s="139" t="s">
        <v>1903</v>
      </c>
    </row>
    <row r="300" spans="1:44" s="139" customFormat="1" ht="12.75" customHeight="1" x14ac:dyDescent="0.2">
      <c r="A300" s="139" t="s">
        <v>68</v>
      </c>
      <c r="B300" s="220" t="s">
        <v>200</v>
      </c>
      <c r="C300" s="221">
        <v>0.375</v>
      </c>
      <c r="D300" s="222">
        <v>8</v>
      </c>
      <c r="E300" s="223">
        <v>2020</v>
      </c>
      <c r="F300" s="223">
        <v>2016</v>
      </c>
      <c r="G300" s="223" t="s">
        <v>1908</v>
      </c>
      <c r="H300" s="220" t="s">
        <v>1909</v>
      </c>
      <c r="I300" s="220" t="s">
        <v>1910</v>
      </c>
      <c r="J300" s="220" t="s">
        <v>26</v>
      </c>
      <c r="K300" s="247" t="s">
        <v>200</v>
      </c>
      <c r="L300" s="244">
        <v>374</v>
      </c>
      <c r="M300" s="244">
        <v>219</v>
      </c>
      <c r="N300" s="244">
        <v>44</v>
      </c>
      <c r="O300" s="244">
        <v>175</v>
      </c>
      <c r="P300" s="244">
        <v>155</v>
      </c>
      <c r="Q300" s="205">
        <v>0.58556149732620322</v>
      </c>
      <c r="R300" s="245">
        <v>140</v>
      </c>
      <c r="S300" s="245">
        <v>79</v>
      </c>
      <c r="T300" s="244">
        <v>244</v>
      </c>
      <c r="U300" s="244">
        <v>13</v>
      </c>
      <c r="V300" s="244">
        <v>13</v>
      </c>
      <c r="W300" s="244">
        <v>0</v>
      </c>
      <c r="X300" s="244">
        <v>231</v>
      </c>
      <c r="Y300" s="244">
        <v>92</v>
      </c>
      <c r="Z300" s="244">
        <v>152</v>
      </c>
      <c r="AA300" s="205">
        <v>5.3278688524590161E-2</v>
      </c>
      <c r="AB300" s="205">
        <v>0.37704918032786883</v>
      </c>
      <c r="AC300" s="244">
        <v>282</v>
      </c>
      <c r="AD300" s="244">
        <v>27</v>
      </c>
      <c r="AE300" s="244">
        <v>255</v>
      </c>
      <c r="AF300" s="205">
        <v>9.5744680851063829E-2</v>
      </c>
      <c r="AG300" s="244">
        <v>651</v>
      </c>
      <c r="AH300" s="244">
        <v>995</v>
      </c>
      <c r="AI300" s="244">
        <v>0</v>
      </c>
      <c r="AJ300" s="205">
        <v>1.5284178187403994</v>
      </c>
      <c r="AK300" s="244">
        <v>1551</v>
      </c>
      <c r="AL300" s="244">
        <v>1254</v>
      </c>
      <c r="AM300" s="244">
        <v>641</v>
      </c>
      <c r="AN300" s="246">
        <v>0.375</v>
      </c>
      <c r="AO300" s="139" t="s">
        <v>1902</v>
      </c>
      <c r="AP300" s="146" t="s">
        <v>1522</v>
      </c>
      <c r="AQ300" s="139" t="s">
        <v>1902</v>
      </c>
      <c r="AR300" s="139" t="s">
        <v>1903</v>
      </c>
    </row>
    <row r="301" spans="1:44" s="139" customFormat="1" ht="12.75" customHeight="1" x14ac:dyDescent="0.2">
      <c r="A301" s="139" t="s">
        <v>5</v>
      </c>
      <c r="B301" s="220" t="s">
        <v>1066</v>
      </c>
      <c r="C301" s="221">
        <v>0.625</v>
      </c>
      <c r="D301" s="222">
        <v>8</v>
      </c>
      <c r="E301" s="223">
        <v>2018</v>
      </c>
      <c r="F301" s="223">
        <v>2014</v>
      </c>
      <c r="G301" s="223" t="s">
        <v>1899</v>
      </c>
      <c r="H301" s="220" t="s">
        <v>1900</v>
      </c>
      <c r="I301" s="220" t="s">
        <v>1901</v>
      </c>
      <c r="J301" s="220" t="s">
        <v>3</v>
      </c>
      <c r="K301" s="247" t="s">
        <v>1066</v>
      </c>
      <c r="L301" s="244">
        <v>205</v>
      </c>
      <c r="M301" s="244">
        <v>0</v>
      </c>
      <c r="N301" s="244">
        <v>0</v>
      </c>
      <c r="O301" s="244">
        <v>0</v>
      </c>
      <c r="P301" s="244">
        <v>205</v>
      </c>
      <c r="Q301" s="205">
        <v>0</v>
      </c>
      <c r="R301" s="245">
        <v>103</v>
      </c>
      <c r="S301" s="245">
        <v>0</v>
      </c>
      <c r="T301" s="244">
        <v>123</v>
      </c>
      <c r="U301" s="244">
        <v>0</v>
      </c>
      <c r="V301" s="244">
        <v>0</v>
      </c>
      <c r="W301" s="244">
        <v>0</v>
      </c>
      <c r="X301" s="244">
        <v>123</v>
      </c>
      <c r="Y301" s="244">
        <v>0</v>
      </c>
      <c r="Z301" s="244">
        <v>123</v>
      </c>
      <c r="AA301" s="205">
        <v>0</v>
      </c>
      <c r="AB301" s="205">
        <v>0</v>
      </c>
      <c r="AC301" s="244">
        <v>137</v>
      </c>
      <c r="AD301" s="244">
        <v>0</v>
      </c>
      <c r="AE301" s="244">
        <v>137</v>
      </c>
      <c r="AF301" s="205">
        <v>0</v>
      </c>
      <c r="AG301" s="244">
        <v>350</v>
      </c>
      <c r="AH301" s="244">
        <v>14</v>
      </c>
      <c r="AI301" s="244">
        <v>336</v>
      </c>
      <c r="AJ301" s="205">
        <v>0.04</v>
      </c>
      <c r="AK301" s="244">
        <v>815</v>
      </c>
      <c r="AL301" s="244">
        <v>14</v>
      </c>
      <c r="AM301" s="244">
        <v>801</v>
      </c>
      <c r="AN301" s="246">
        <v>0.5</v>
      </c>
      <c r="AO301" s="139" t="s">
        <v>1903</v>
      </c>
      <c r="AP301" s="146" t="s">
        <v>1535</v>
      </c>
      <c r="AQ301" s="139" t="s">
        <v>1903</v>
      </c>
      <c r="AR301" s="139" t="s">
        <v>1903</v>
      </c>
    </row>
    <row r="302" spans="1:44" s="139" customFormat="1" ht="12.75" customHeight="1" x14ac:dyDescent="0.2">
      <c r="A302" s="139" t="s">
        <v>61</v>
      </c>
      <c r="B302" s="220" t="s">
        <v>201</v>
      </c>
      <c r="C302" s="221">
        <v>0.625</v>
      </c>
      <c r="D302" s="222">
        <v>8</v>
      </c>
      <c r="E302" s="223">
        <v>2018</v>
      </c>
      <c r="F302" s="223">
        <v>2014</v>
      </c>
      <c r="G302" s="223" t="s">
        <v>1899</v>
      </c>
      <c r="H302" s="220" t="s">
        <v>1900</v>
      </c>
      <c r="I302" s="220" t="s">
        <v>1901</v>
      </c>
      <c r="J302" s="220" t="s">
        <v>3</v>
      </c>
      <c r="K302" s="247" t="s">
        <v>201</v>
      </c>
      <c r="L302" s="244">
        <v>289</v>
      </c>
      <c r="M302" s="244">
        <v>5</v>
      </c>
      <c r="N302" s="244">
        <v>5</v>
      </c>
      <c r="O302" s="244">
        <v>0</v>
      </c>
      <c r="P302" s="244">
        <v>284</v>
      </c>
      <c r="Q302" s="205">
        <v>1.7301038062283738E-2</v>
      </c>
      <c r="R302" s="245">
        <v>145</v>
      </c>
      <c r="S302" s="245">
        <v>0</v>
      </c>
      <c r="T302" s="244">
        <v>197</v>
      </c>
      <c r="U302" s="244">
        <v>21</v>
      </c>
      <c r="V302" s="244">
        <v>18</v>
      </c>
      <c r="W302" s="244">
        <v>3</v>
      </c>
      <c r="X302" s="244">
        <v>176</v>
      </c>
      <c r="Y302" s="244">
        <v>21</v>
      </c>
      <c r="Z302" s="244">
        <v>176</v>
      </c>
      <c r="AA302" s="205">
        <v>0.1065989847715736</v>
      </c>
      <c r="AB302" s="205">
        <v>0.1065989847715736</v>
      </c>
      <c r="AC302" s="244">
        <v>216</v>
      </c>
      <c r="AD302" s="244">
        <v>9</v>
      </c>
      <c r="AE302" s="244">
        <v>207</v>
      </c>
      <c r="AF302" s="205">
        <v>4.1666666666666664E-2</v>
      </c>
      <c r="AG302" s="244">
        <v>462</v>
      </c>
      <c r="AH302" s="244">
        <v>495</v>
      </c>
      <c r="AI302" s="244">
        <v>0</v>
      </c>
      <c r="AJ302" s="205">
        <v>1.0714285714285714</v>
      </c>
      <c r="AK302" s="244">
        <v>1164</v>
      </c>
      <c r="AL302" s="244">
        <v>530</v>
      </c>
      <c r="AM302" s="244">
        <v>667</v>
      </c>
      <c r="AN302" s="246">
        <v>0.5</v>
      </c>
      <c r="AO302" s="139" t="s">
        <v>1903</v>
      </c>
      <c r="AP302" s="146" t="s">
        <v>1522</v>
      </c>
      <c r="AQ302" s="139" t="s">
        <v>1903</v>
      </c>
      <c r="AR302" s="139" t="s">
        <v>1902</v>
      </c>
    </row>
    <row r="303" spans="1:44" s="139" customFormat="1" ht="12.75" customHeight="1" x14ac:dyDescent="0.2">
      <c r="A303" s="139" t="s">
        <v>21</v>
      </c>
      <c r="B303" s="220" t="s">
        <v>202</v>
      </c>
      <c r="C303" s="221">
        <v>0.5</v>
      </c>
      <c r="D303" s="222">
        <v>8</v>
      </c>
      <c r="E303" s="223">
        <v>2019</v>
      </c>
      <c r="F303" s="223">
        <v>2015</v>
      </c>
      <c r="G303" s="223">
        <v>2022</v>
      </c>
      <c r="H303" s="220" t="s">
        <v>1904</v>
      </c>
      <c r="I303" s="220" t="s">
        <v>1905</v>
      </c>
      <c r="J303" s="220" t="s">
        <v>8</v>
      </c>
      <c r="K303" s="247" t="s">
        <v>202</v>
      </c>
      <c r="L303" s="244">
        <v>75</v>
      </c>
      <c r="M303" s="244">
        <v>0</v>
      </c>
      <c r="N303" s="244">
        <v>0</v>
      </c>
      <c r="O303" s="244">
        <v>0</v>
      </c>
      <c r="P303" s="244">
        <v>75</v>
      </c>
      <c r="Q303" s="205">
        <v>0</v>
      </c>
      <c r="R303" s="245">
        <v>38</v>
      </c>
      <c r="S303" s="245">
        <v>0</v>
      </c>
      <c r="T303" s="244">
        <v>44</v>
      </c>
      <c r="U303" s="244">
        <v>0</v>
      </c>
      <c r="V303" s="244">
        <v>0</v>
      </c>
      <c r="W303" s="244">
        <v>0</v>
      </c>
      <c r="X303" s="244">
        <v>44</v>
      </c>
      <c r="Y303" s="244">
        <v>0</v>
      </c>
      <c r="Z303" s="244">
        <v>44</v>
      </c>
      <c r="AA303" s="205">
        <v>0</v>
      </c>
      <c r="AB303" s="205">
        <v>0</v>
      </c>
      <c r="AC303" s="244">
        <v>50</v>
      </c>
      <c r="AD303" s="244">
        <v>1</v>
      </c>
      <c r="AE303" s="244">
        <v>49</v>
      </c>
      <c r="AF303" s="205">
        <v>0.02</v>
      </c>
      <c r="AG303" s="244">
        <v>60</v>
      </c>
      <c r="AH303" s="244">
        <v>108</v>
      </c>
      <c r="AI303" s="244">
        <v>0</v>
      </c>
      <c r="AJ303" s="205">
        <v>1.8</v>
      </c>
      <c r="AK303" s="244">
        <v>229</v>
      </c>
      <c r="AL303" s="244">
        <v>109</v>
      </c>
      <c r="AM303" s="244">
        <v>168</v>
      </c>
      <c r="AN303" s="246">
        <v>0.5</v>
      </c>
      <c r="AO303" s="139" t="s">
        <v>1903</v>
      </c>
      <c r="AP303" s="146" t="s">
        <v>1522</v>
      </c>
      <c r="AQ303" s="139" t="s">
        <v>1903</v>
      </c>
      <c r="AR303" s="139" t="s">
        <v>1902</v>
      </c>
    </row>
    <row r="304" spans="1:44" s="139" customFormat="1" ht="12.75" customHeight="1" x14ac:dyDescent="0.2">
      <c r="A304" s="139" t="s">
        <v>35</v>
      </c>
      <c r="B304" s="220" t="s">
        <v>203</v>
      </c>
      <c r="C304" s="221">
        <v>0.625</v>
      </c>
      <c r="D304" s="222">
        <v>8</v>
      </c>
      <c r="E304" s="223">
        <v>2018</v>
      </c>
      <c r="F304" s="223">
        <v>2014</v>
      </c>
      <c r="G304" s="223" t="s">
        <v>1899</v>
      </c>
      <c r="H304" s="220" t="s">
        <v>1900</v>
      </c>
      <c r="I304" s="220" t="s">
        <v>1901</v>
      </c>
      <c r="J304" s="220" t="s">
        <v>3</v>
      </c>
      <c r="K304" s="247" t="s">
        <v>203</v>
      </c>
      <c r="L304" s="244">
        <v>1500</v>
      </c>
      <c r="M304" s="244">
        <v>0</v>
      </c>
      <c r="N304" s="244">
        <v>0</v>
      </c>
      <c r="O304" s="244">
        <v>0</v>
      </c>
      <c r="P304" s="244">
        <v>1500</v>
      </c>
      <c r="Q304" s="205">
        <v>0</v>
      </c>
      <c r="R304" s="245">
        <v>750</v>
      </c>
      <c r="S304" s="245">
        <v>0</v>
      </c>
      <c r="T304" s="244">
        <v>993</v>
      </c>
      <c r="U304" s="244">
        <v>0</v>
      </c>
      <c r="V304" s="244">
        <v>0</v>
      </c>
      <c r="W304" s="244">
        <v>0</v>
      </c>
      <c r="X304" s="244">
        <v>993</v>
      </c>
      <c r="Y304" s="244">
        <v>0</v>
      </c>
      <c r="Z304" s="244">
        <v>993</v>
      </c>
      <c r="AA304" s="205">
        <v>0</v>
      </c>
      <c r="AB304" s="205">
        <v>0</v>
      </c>
      <c r="AC304" s="244">
        <v>1112</v>
      </c>
      <c r="AD304" s="244">
        <v>84</v>
      </c>
      <c r="AE304" s="244">
        <v>1028</v>
      </c>
      <c r="AF304" s="205">
        <v>7.5539568345323743E-2</v>
      </c>
      <c r="AG304" s="244">
        <v>2564</v>
      </c>
      <c r="AH304" s="244">
        <v>537</v>
      </c>
      <c r="AI304" s="244">
        <v>2027</v>
      </c>
      <c r="AJ304" s="205">
        <v>0.20943837753510142</v>
      </c>
      <c r="AK304" s="244">
        <v>6169</v>
      </c>
      <c r="AL304" s="244">
        <v>621</v>
      </c>
      <c r="AM304" s="244">
        <v>5548</v>
      </c>
      <c r="AN304" s="246">
        <v>0.5</v>
      </c>
      <c r="AO304" s="139" t="s">
        <v>1903</v>
      </c>
      <c r="AP304" s="146" t="s">
        <v>1535</v>
      </c>
      <c r="AQ304" s="139" t="s">
        <v>1903</v>
      </c>
      <c r="AR304" s="139" t="s">
        <v>1903</v>
      </c>
    </row>
    <row r="305" spans="1:44" s="139" customFormat="1" ht="12.75" customHeight="1" x14ac:dyDescent="0.2">
      <c r="A305" s="139" t="s">
        <v>62</v>
      </c>
      <c r="B305" s="220" t="s">
        <v>204</v>
      </c>
      <c r="C305" s="221">
        <v>0.5</v>
      </c>
      <c r="D305" s="222">
        <v>8</v>
      </c>
      <c r="E305" s="223">
        <v>2019</v>
      </c>
      <c r="F305" s="223">
        <v>2015</v>
      </c>
      <c r="G305" s="223">
        <v>2022</v>
      </c>
      <c r="H305" s="220" t="s">
        <v>1904</v>
      </c>
      <c r="I305" s="220" t="s">
        <v>1905</v>
      </c>
      <c r="J305" s="220" t="s">
        <v>8</v>
      </c>
      <c r="K305" s="247" t="s">
        <v>204</v>
      </c>
      <c r="L305" s="244">
        <v>273</v>
      </c>
      <c r="M305" s="244">
        <v>80</v>
      </c>
      <c r="N305" s="244">
        <v>80</v>
      </c>
      <c r="O305" s="244">
        <v>0</v>
      </c>
      <c r="P305" s="244">
        <v>193</v>
      </c>
      <c r="Q305" s="205">
        <v>0.29304029304029305</v>
      </c>
      <c r="R305" s="245">
        <v>137</v>
      </c>
      <c r="S305" s="245">
        <v>0</v>
      </c>
      <c r="T305" s="244">
        <v>154</v>
      </c>
      <c r="U305" s="244">
        <v>178</v>
      </c>
      <c r="V305" s="244">
        <v>178</v>
      </c>
      <c r="W305" s="244">
        <v>0</v>
      </c>
      <c r="X305" s="244">
        <v>0</v>
      </c>
      <c r="Y305" s="244">
        <v>178</v>
      </c>
      <c r="Z305" s="244">
        <v>0</v>
      </c>
      <c r="AA305" s="205">
        <v>1.1558441558441559</v>
      </c>
      <c r="AB305" s="205">
        <v>1.1558441558441559</v>
      </c>
      <c r="AC305" s="244">
        <v>185</v>
      </c>
      <c r="AD305" s="244">
        <v>385</v>
      </c>
      <c r="AE305" s="244">
        <v>0</v>
      </c>
      <c r="AF305" s="205">
        <v>2.0810810810810811</v>
      </c>
      <c r="AG305" s="244">
        <v>316</v>
      </c>
      <c r="AH305" s="244">
        <v>1251</v>
      </c>
      <c r="AI305" s="244">
        <v>0</v>
      </c>
      <c r="AJ305" s="205">
        <v>3.9588607594936707</v>
      </c>
      <c r="AK305" s="244">
        <v>928</v>
      </c>
      <c r="AL305" s="244">
        <v>1894</v>
      </c>
      <c r="AM305" s="244">
        <v>193</v>
      </c>
      <c r="AN305" s="246">
        <v>0.5</v>
      </c>
      <c r="AO305" s="139" t="s">
        <v>1903</v>
      </c>
      <c r="AP305" s="146" t="s">
        <v>1522</v>
      </c>
      <c r="AQ305" s="139" t="s">
        <v>1903</v>
      </c>
      <c r="AR305" s="139" t="s">
        <v>1902</v>
      </c>
    </row>
    <row r="306" spans="1:44" s="139" customFormat="1" ht="12.75" customHeight="1" x14ac:dyDescent="0.2">
      <c r="A306" s="139" t="s">
        <v>24</v>
      </c>
      <c r="B306" s="220" t="s">
        <v>1365</v>
      </c>
      <c r="C306" s="221">
        <v>1</v>
      </c>
      <c r="D306" s="222">
        <v>5</v>
      </c>
      <c r="E306" s="223">
        <v>2017</v>
      </c>
      <c r="F306" s="223">
        <v>2014</v>
      </c>
      <c r="G306" s="223">
        <v>2018</v>
      </c>
      <c r="H306" s="220" t="s">
        <v>1906</v>
      </c>
      <c r="I306" s="220" t="s">
        <v>1907</v>
      </c>
      <c r="J306" s="220" t="s">
        <v>13</v>
      </c>
      <c r="K306" s="247" t="s">
        <v>1365</v>
      </c>
      <c r="L306" s="244">
        <v>39</v>
      </c>
      <c r="M306" s="244">
        <v>0</v>
      </c>
      <c r="N306" s="244">
        <v>0</v>
      </c>
      <c r="O306" s="244">
        <v>0</v>
      </c>
      <c r="P306" s="244">
        <v>39</v>
      </c>
      <c r="Q306" s="205">
        <v>0</v>
      </c>
      <c r="R306" s="245">
        <v>39</v>
      </c>
      <c r="S306" s="245">
        <v>0</v>
      </c>
      <c r="T306" s="244">
        <v>24</v>
      </c>
      <c r="U306" s="244">
        <v>0</v>
      </c>
      <c r="V306" s="244">
        <v>0</v>
      </c>
      <c r="W306" s="244">
        <v>0</v>
      </c>
      <c r="X306" s="244">
        <v>24</v>
      </c>
      <c r="Y306" s="244">
        <v>0</v>
      </c>
      <c r="Z306" s="244">
        <v>24</v>
      </c>
      <c r="AA306" s="205">
        <v>0</v>
      </c>
      <c r="AB306" s="205">
        <v>0</v>
      </c>
      <c r="AC306" s="244">
        <v>27</v>
      </c>
      <c r="AD306" s="244">
        <v>2</v>
      </c>
      <c r="AE306" s="244">
        <v>25</v>
      </c>
      <c r="AF306" s="205">
        <v>7.407407407407407E-2</v>
      </c>
      <c r="AG306" s="244">
        <v>65</v>
      </c>
      <c r="AH306" s="244">
        <v>38</v>
      </c>
      <c r="AI306" s="244">
        <v>27</v>
      </c>
      <c r="AJ306" s="205">
        <v>0.58461538461538465</v>
      </c>
      <c r="AK306" s="244">
        <v>155</v>
      </c>
      <c r="AL306" s="244">
        <v>40</v>
      </c>
      <c r="AM306" s="244">
        <v>115</v>
      </c>
      <c r="AN306" s="246">
        <v>1</v>
      </c>
      <c r="AO306" s="139" t="s">
        <v>1903</v>
      </c>
      <c r="AP306" s="146" t="s">
        <v>1522</v>
      </c>
      <c r="AQ306" s="139" t="s">
        <v>1903</v>
      </c>
      <c r="AR306" s="139" t="s">
        <v>1903</v>
      </c>
    </row>
    <row r="307" spans="1:44" s="139" customFormat="1" ht="12.75" customHeight="1" x14ac:dyDescent="0.2">
      <c r="A307" s="139" t="s">
        <v>108</v>
      </c>
      <c r="B307" s="220" t="s">
        <v>205</v>
      </c>
      <c r="C307" s="221">
        <v>1</v>
      </c>
      <c r="D307" s="222">
        <v>5</v>
      </c>
      <c r="E307" s="223">
        <v>2017</v>
      </c>
      <c r="F307" s="223">
        <v>2014</v>
      </c>
      <c r="G307" s="223">
        <v>2018</v>
      </c>
      <c r="H307" s="220" t="s">
        <v>1906</v>
      </c>
      <c r="I307" s="220" t="s">
        <v>1907</v>
      </c>
      <c r="J307" s="220" t="s">
        <v>13</v>
      </c>
      <c r="K307" s="247" t="s">
        <v>205</v>
      </c>
      <c r="L307" s="244">
        <v>11</v>
      </c>
      <c r="M307" s="244">
        <v>0</v>
      </c>
      <c r="N307" s="244">
        <v>0</v>
      </c>
      <c r="O307" s="244">
        <v>0</v>
      </c>
      <c r="P307" s="244">
        <v>11</v>
      </c>
      <c r="Q307" s="205">
        <v>0</v>
      </c>
      <c r="R307" s="245">
        <v>11</v>
      </c>
      <c r="S307" s="245">
        <v>0</v>
      </c>
      <c r="T307" s="244">
        <v>7</v>
      </c>
      <c r="U307" s="244">
        <v>0</v>
      </c>
      <c r="V307" s="244">
        <v>0</v>
      </c>
      <c r="W307" s="244">
        <v>0</v>
      </c>
      <c r="X307" s="244">
        <v>7</v>
      </c>
      <c r="Y307" s="244">
        <v>0</v>
      </c>
      <c r="Z307" s="244">
        <v>7</v>
      </c>
      <c r="AA307" s="205">
        <v>0</v>
      </c>
      <c r="AB307" s="205">
        <v>0</v>
      </c>
      <c r="AC307" s="244">
        <v>8</v>
      </c>
      <c r="AD307" s="244">
        <v>0</v>
      </c>
      <c r="AE307" s="244">
        <v>8</v>
      </c>
      <c r="AF307" s="205">
        <v>0</v>
      </c>
      <c r="AG307" s="244">
        <v>19</v>
      </c>
      <c r="AH307" s="244">
        <v>1</v>
      </c>
      <c r="AI307" s="244">
        <v>18</v>
      </c>
      <c r="AJ307" s="205">
        <v>5.2631578947368418E-2</v>
      </c>
      <c r="AK307" s="244">
        <v>45</v>
      </c>
      <c r="AL307" s="244">
        <v>1</v>
      </c>
      <c r="AM307" s="244">
        <v>44</v>
      </c>
      <c r="AN307" s="246">
        <v>1</v>
      </c>
      <c r="AO307" s="139" t="s">
        <v>1903</v>
      </c>
      <c r="AP307" s="146" t="s">
        <v>1891</v>
      </c>
      <c r="AQ307" s="139" t="s">
        <v>1903</v>
      </c>
      <c r="AR307" s="139" t="s">
        <v>1903</v>
      </c>
    </row>
    <row r="308" spans="1:44" s="139" customFormat="1" ht="12.75" customHeight="1" x14ac:dyDescent="0.2">
      <c r="A308" s="139" t="s">
        <v>62</v>
      </c>
      <c r="B308" s="220" t="s">
        <v>206</v>
      </c>
      <c r="C308" s="221">
        <v>0.5</v>
      </c>
      <c r="D308" s="222">
        <v>8</v>
      </c>
      <c r="E308" s="223">
        <v>2019</v>
      </c>
      <c r="F308" s="223">
        <v>2015</v>
      </c>
      <c r="G308" s="223">
        <v>2022</v>
      </c>
      <c r="H308" s="220" t="s">
        <v>1904</v>
      </c>
      <c r="I308" s="220" t="s">
        <v>1905</v>
      </c>
      <c r="J308" s="220" t="s">
        <v>8</v>
      </c>
      <c r="K308" s="247" t="s">
        <v>206</v>
      </c>
      <c r="L308" s="244">
        <v>814</v>
      </c>
      <c r="M308" s="244">
        <v>141</v>
      </c>
      <c r="N308" s="244">
        <v>141</v>
      </c>
      <c r="O308" s="244">
        <v>0</v>
      </c>
      <c r="P308" s="244">
        <v>673</v>
      </c>
      <c r="Q308" s="205">
        <v>0.17321867321867321</v>
      </c>
      <c r="R308" s="245">
        <v>407</v>
      </c>
      <c r="S308" s="245">
        <v>0</v>
      </c>
      <c r="T308" s="244">
        <v>492</v>
      </c>
      <c r="U308" s="244">
        <v>170</v>
      </c>
      <c r="V308" s="244">
        <v>169</v>
      </c>
      <c r="W308" s="244">
        <v>1</v>
      </c>
      <c r="X308" s="244">
        <v>322</v>
      </c>
      <c r="Y308" s="244">
        <v>170</v>
      </c>
      <c r="Z308" s="244">
        <v>322</v>
      </c>
      <c r="AA308" s="205">
        <v>0.34552845528455284</v>
      </c>
      <c r="AB308" s="205">
        <v>0.34552845528455284</v>
      </c>
      <c r="AC308" s="244">
        <v>527</v>
      </c>
      <c r="AD308" s="244">
        <v>0</v>
      </c>
      <c r="AE308" s="244">
        <v>527</v>
      </c>
      <c r="AF308" s="205">
        <v>0</v>
      </c>
      <c r="AG308" s="244">
        <v>1093</v>
      </c>
      <c r="AH308" s="244">
        <v>2990</v>
      </c>
      <c r="AI308" s="244">
        <v>0</v>
      </c>
      <c r="AJ308" s="205">
        <v>2.7355901189387009</v>
      </c>
      <c r="AK308" s="244">
        <v>2926</v>
      </c>
      <c r="AL308" s="244">
        <v>3301</v>
      </c>
      <c r="AM308" s="244">
        <v>1522</v>
      </c>
      <c r="AN308" s="246">
        <v>0.5</v>
      </c>
      <c r="AO308" s="139" t="s">
        <v>1903</v>
      </c>
      <c r="AP308" s="146" t="s">
        <v>1522</v>
      </c>
      <c r="AQ308" s="139" t="s">
        <v>1903</v>
      </c>
      <c r="AR308" s="139" t="s">
        <v>1902</v>
      </c>
    </row>
    <row r="309" spans="1:44" s="139" customFormat="1" ht="12.75" customHeight="1" x14ac:dyDescent="0.2">
      <c r="A309" s="139" t="s">
        <v>35</v>
      </c>
      <c r="B309" s="220" t="s">
        <v>207</v>
      </c>
      <c r="C309" s="221">
        <v>0.625</v>
      </c>
      <c r="D309" s="222">
        <v>8</v>
      </c>
      <c r="E309" s="223">
        <v>2018</v>
      </c>
      <c r="F309" s="223">
        <v>2014</v>
      </c>
      <c r="G309" s="223" t="s">
        <v>1899</v>
      </c>
      <c r="H309" s="220" t="s">
        <v>1900</v>
      </c>
      <c r="I309" s="220" t="s">
        <v>1901</v>
      </c>
      <c r="J309" s="220" t="s">
        <v>3</v>
      </c>
      <c r="K309" s="247" t="s">
        <v>207</v>
      </c>
      <c r="L309" s="244">
        <v>395</v>
      </c>
      <c r="M309" s="244">
        <v>0</v>
      </c>
      <c r="N309" s="244">
        <v>0</v>
      </c>
      <c r="O309" s="244">
        <v>0</v>
      </c>
      <c r="P309" s="244">
        <v>395</v>
      </c>
      <c r="Q309" s="205">
        <v>0</v>
      </c>
      <c r="R309" s="245">
        <v>198</v>
      </c>
      <c r="S309" s="245">
        <v>0</v>
      </c>
      <c r="T309" s="244">
        <v>262</v>
      </c>
      <c r="U309" s="244">
        <v>0</v>
      </c>
      <c r="V309" s="244">
        <v>0</v>
      </c>
      <c r="W309" s="244">
        <v>0</v>
      </c>
      <c r="X309" s="244">
        <v>262</v>
      </c>
      <c r="Y309" s="244">
        <v>0</v>
      </c>
      <c r="Z309" s="244">
        <v>262</v>
      </c>
      <c r="AA309" s="205">
        <v>0</v>
      </c>
      <c r="AB309" s="205">
        <v>0</v>
      </c>
      <c r="AC309" s="244">
        <v>289</v>
      </c>
      <c r="AD309" s="244">
        <v>0</v>
      </c>
      <c r="AE309" s="244">
        <v>289</v>
      </c>
      <c r="AF309" s="205">
        <v>0</v>
      </c>
      <c r="AG309" s="244">
        <v>627</v>
      </c>
      <c r="AH309" s="244">
        <v>1131</v>
      </c>
      <c r="AI309" s="244">
        <v>0</v>
      </c>
      <c r="AJ309" s="205">
        <v>1.8038277511961722</v>
      </c>
      <c r="AK309" s="244">
        <v>1573</v>
      </c>
      <c r="AL309" s="244">
        <v>1131</v>
      </c>
      <c r="AM309" s="244">
        <v>946</v>
      </c>
      <c r="AN309" s="246">
        <v>0.5</v>
      </c>
      <c r="AO309" s="139" t="s">
        <v>1903</v>
      </c>
      <c r="AP309" s="146" t="s">
        <v>1522</v>
      </c>
      <c r="AQ309" s="139" t="s">
        <v>1903</v>
      </c>
      <c r="AR309" s="139" t="s">
        <v>1902</v>
      </c>
    </row>
    <row r="310" spans="1:44" s="139" customFormat="1" ht="12.75" customHeight="1" x14ac:dyDescent="0.2">
      <c r="A310" s="139" t="s">
        <v>16</v>
      </c>
      <c r="B310" s="220" t="s">
        <v>16</v>
      </c>
      <c r="C310" s="221">
        <v>0.5</v>
      </c>
      <c r="D310" s="222">
        <v>8</v>
      </c>
      <c r="E310" s="223">
        <v>2019</v>
      </c>
      <c r="F310" s="223">
        <v>2015</v>
      </c>
      <c r="G310" s="223">
        <v>2022</v>
      </c>
      <c r="H310" s="220" t="s">
        <v>1904</v>
      </c>
      <c r="I310" s="220" t="s">
        <v>1905</v>
      </c>
      <c r="J310" s="220" t="s">
        <v>8</v>
      </c>
      <c r="K310" s="247" t="s">
        <v>16</v>
      </c>
      <c r="L310" s="244">
        <v>185</v>
      </c>
      <c r="M310" s="244">
        <v>53</v>
      </c>
      <c r="N310" s="244">
        <v>53</v>
      </c>
      <c r="O310" s="244">
        <v>0</v>
      </c>
      <c r="P310" s="244">
        <v>132</v>
      </c>
      <c r="Q310" s="205">
        <v>0.2864864864864865</v>
      </c>
      <c r="R310" s="245">
        <v>93</v>
      </c>
      <c r="S310" s="245">
        <v>0</v>
      </c>
      <c r="T310" s="244">
        <v>106</v>
      </c>
      <c r="U310" s="244">
        <v>22</v>
      </c>
      <c r="V310" s="244">
        <v>22</v>
      </c>
      <c r="W310" s="244">
        <v>0</v>
      </c>
      <c r="X310" s="244">
        <v>84</v>
      </c>
      <c r="Y310" s="244">
        <v>22</v>
      </c>
      <c r="Z310" s="244">
        <v>84</v>
      </c>
      <c r="AA310" s="205">
        <v>0.20754716981132076</v>
      </c>
      <c r="AB310" s="205">
        <v>0.20754716981132076</v>
      </c>
      <c r="AC310" s="244">
        <v>141</v>
      </c>
      <c r="AD310" s="244">
        <v>4</v>
      </c>
      <c r="AE310" s="244">
        <v>137</v>
      </c>
      <c r="AF310" s="205">
        <v>2.8368794326241134E-2</v>
      </c>
      <c r="AG310" s="244">
        <v>403</v>
      </c>
      <c r="AH310" s="244">
        <v>695</v>
      </c>
      <c r="AI310" s="244">
        <v>0</v>
      </c>
      <c r="AJ310" s="205">
        <v>1.7245657568238213</v>
      </c>
      <c r="AK310" s="244">
        <v>835</v>
      </c>
      <c r="AL310" s="244">
        <v>774</v>
      </c>
      <c r="AM310" s="244">
        <v>353</v>
      </c>
      <c r="AN310" s="246">
        <v>0.5</v>
      </c>
      <c r="AO310" s="139" t="s">
        <v>1903</v>
      </c>
      <c r="AP310" s="146" t="s">
        <v>1522</v>
      </c>
      <c r="AQ310" s="139" t="s">
        <v>1903</v>
      </c>
      <c r="AR310" s="139" t="s">
        <v>1902</v>
      </c>
    </row>
    <row r="311" spans="1:44" s="139" customFormat="1" ht="12.75" customHeight="1" x14ac:dyDescent="0.2">
      <c r="A311" s="139" t="s">
        <v>16</v>
      </c>
      <c r="B311" s="220" t="s">
        <v>1067</v>
      </c>
      <c r="C311" s="221">
        <v>0.5</v>
      </c>
      <c r="D311" s="222">
        <v>8</v>
      </c>
      <c r="E311" s="223">
        <v>2019</v>
      </c>
      <c r="F311" s="223">
        <v>2015</v>
      </c>
      <c r="G311" s="223">
        <v>2022</v>
      </c>
      <c r="H311" s="220" t="s">
        <v>1904</v>
      </c>
      <c r="I311" s="220" t="s">
        <v>1905</v>
      </c>
      <c r="J311" s="220" t="s">
        <v>8</v>
      </c>
      <c r="K311" s="247" t="s">
        <v>1067</v>
      </c>
      <c r="L311" s="244">
        <v>51</v>
      </c>
      <c r="M311" s="244">
        <v>3</v>
      </c>
      <c r="N311" s="244">
        <v>0</v>
      </c>
      <c r="O311" s="244">
        <v>3</v>
      </c>
      <c r="P311" s="244">
        <v>48</v>
      </c>
      <c r="Q311" s="205">
        <v>5.8823529411764705E-2</v>
      </c>
      <c r="R311" s="245">
        <v>26</v>
      </c>
      <c r="S311" s="245">
        <v>0</v>
      </c>
      <c r="T311" s="244">
        <v>30</v>
      </c>
      <c r="U311" s="244">
        <v>1</v>
      </c>
      <c r="V311" s="244">
        <v>0</v>
      </c>
      <c r="W311" s="244">
        <v>1</v>
      </c>
      <c r="X311" s="244">
        <v>29</v>
      </c>
      <c r="Y311" s="244">
        <v>1</v>
      </c>
      <c r="Z311" s="244">
        <v>29</v>
      </c>
      <c r="AA311" s="205">
        <v>3.3333333333333333E-2</v>
      </c>
      <c r="AB311" s="205">
        <v>3.3333333333333333E-2</v>
      </c>
      <c r="AC311" s="244">
        <v>32</v>
      </c>
      <c r="AD311" s="244">
        <v>52</v>
      </c>
      <c r="AE311" s="244">
        <v>0</v>
      </c>
      <c r="AF311" s="205">
        <v>1.625</v>
      </c>
      <c r="AG311" s="244">
        <v>67</v>
      </c>
      <c r="AH311" s="244">
        <v>78</v>
      </c>
      <c r="AI311" s="244">
        <v>0</v>
      </c>
      <c r="AJ311" s="205">
        <v>1.164179104477612</v>
      </c>
      <c r="AK311" s="244">
        <v>180</v>
      </c>
      <c r="AL311" s="244">
        <v>134</v>
      </c>
      <c r="AM311" s="244">
        <v>77</v>
      </c>
      <c r="AN311" s="246">
        <v>0.5</v>
      </c>
      <c r="AO311" s="139" t="s">
        <v>1903</v>
      </c>
      <c r="AP311" s="146" t="s">
        <v>1522</v>
      </c>
      <c r="AQ311" s="139" t="s">
        <v>1903</v>
      </c>
      <c r="AR311" s="139" t="s">
        <v>1902</v>
      </c>
    </row>
    <row r="312" spans="1:44" s="139" customFormat="1" ht="12.75" customHeight="1" x14ac:dyDescent="0.2">
      <c r="A312" s="139" t="s">
        <v>66</v>
      </c>
      <c r="B312" s="220" t="s">
        <v>208</v>
      </c>
      <c r="C312" s="221">
        <v>0.75</v>
      </c>
      <c r="D312" s="222">
        <v>8</v>
      </c>
      <c r="E312" s="223">
        <v>2017</v>
      </c>
      <c r="F312" s="223">
        <v>2013</v>
      </c>
      <c r="G312" s="223">
        <v>2020</v>
      </c>
      <c r="H312" s="220" t="s">
        <v>1922</v>
      </c>
      <c r="I312" s="220" t="s">
        <v>1923</v>
      </c>
      <c r="J312" s="220" t="s">
        <v>67</v>
      </c>
      <c r="K312" s="247" t="s">
        <v>208</v>
      </c>
      <c r="L312" s="244">
        <v>465</v>
      </c>
      <c r="M312" s="244">
        <v>45</v>
      </c>
      <c r="N312" s="244">
        <v>45</v>
      </c>
      <c r="O312" s="244">
        <v>0</v>
      </c>
      <c r="P312" s="244">
        <v>420</v>
      </c>
      <c r="Q312" s="205">
        <v>9.6774193548387094E-2</v>
      </c>
      <c r="R312" s="245">
        <v>233</v>
      </c>
      <c r="S312" s="245">
        <v>0</v>
      </c>
      <c r="T312" s="244">
        <v>353</v>
      </c>
      <c r="U312" s="244">
        <v>116</v>
      </c>
      <c r="V312" s="244">
        <v>116</v>
      </c>
      <c r="W312" s="244">
        <v>0</v>
      </c>
      <c r="X312" s="244">
        <v>237</v>
      </c>
      <c r="Y312" s="244">
        <v>116</v>
      </c>
      <c r="Z312" s="244">
        <v>237</v>
      </c>
      <c r="AA312" s="205">
        <v>0.32861189801699719</v>
      </c>
      <c r="AB312" s="205">
        <v>0.32861189801699719</v>
      </c>
      <c r="AC312" s="244">
        <v>327</v>
      </c>
      <c r="AD312" s="244">
        <v>163</v>
      </c>
      <c r="AE312" s="244">
        <v>164</v>
      </c>
      <c r="AF312" s="205">
        <v>0.49847094801223241</v>
      </c>
      <c r="AG312" s="244">
        <v>718</v>
      </c>
      <c r="AH312" s="244">
        <v>305</v>
      </c>
      <c r="AI312" s="244">
        <v>413</v>
      </c>
      <c r="AJ312" s="205">
        <v>0.42479108635097496</v>
      </c>
      <c r="AK312" s="244">
        <v>1863</v>
      </c>
      <c r="AL312" s="244">
        <v>629</v>
      </c>
      <c r="AM312" s="244">
        <v>1234</v>
      </c>
      <c r="AN312" s="246">
        <v>0.5</v>
      </c>
      <c r="AO312" s="139" t="s">
        <v>1903</v>
      </c>
      <c r="AP312" s="146" t="s">
        <v>1522</v>
      </c>
      <c r="AQ312" s="139" t="s">
        <v>1903</v>
      </c>
      <c r="AR312" s="139" t="s">
        <v>1903</v>
      </c>
    </row>
    <row r="313" spans="1:44" s="139" customFormat="1" ht="12.75" customHeight="1" x14ac:dyDescent="0.2">
      <c r="A313" s="139" t="s">
        <v>2</v>
      </c>
      <c r="B313" s="220" t="s">
        <v>1132</v>
      </c>
      <c r="C313" s="221">
        <v>0.625</v>
      </c>
      <c r="D313" s="222">
        <v>8</v>
      </c>
      <c r="E313" s="223">
        <v>2018</v>
      </c>
      <c r="F313" s="223">
        <v>2014</v>
      </c>
      <c r="G313" s="223" t="s">
        <v>1899</v>
      </c>
      <c r="H313" s="220" t="s">
        <v>1900</v>
      </c>
      <c r="I313" s="220" t="s">
        <v>1901</v>
      </c>
      <c r="J313" s="220" t="s">
        <v>3</v>
      </c>
      <c r="K313" s="247" t="s">
        <v>1132</v>
      </c>
      <c r="L313" s="244">
        <v>38</v>
      </c>
      <c r="M313" s="244">
        <v>0</v>
      </c>
      <c r="N313" s="244">
        <v>0</v>
      </c>
      <c r="O313" s="244">
        <v>0</v>
      </c>
      <c r="P313" s="244">
        <v>38</v>
      </c>
      <c r="Q313" s="205">
        <v>0</v>
      </c>
      <c r="R313" s="245">
        <v>19</v>
      </c>
      <c r="S313" s="245">
        <v>0</v>
      </c>
      <c r="T313" s="244">
        <v>29</v>
      </c>
      <c r="U313" s="244">
        <v>0</v>
      </c>
      <c r="V313" s="244">
        <v>0</v>
      </c>
      <c r="W313" s="244">
        <v>0</v>
      </c>
      <c r="X313" s="244">
        <v>29</v>
      </c>
      <c r="Y313" s="244">
        <v>0</v>
      </c>
      <c r="Z313" s="244">
        <v>29</v>
      </c>
      <c r="AA313" s="205">
        <v>0</v>
      </c>
      <c r="AB313" s="205">
        <v>0</v>
      </c>
      <c r="AC313" s="244">
        <v>34</v>
      </c>
      <c r="AD313" s="244">
        <v>10</v>
      </c>
      <c r="AE313" s="244">
        <v>24</v>
      </c>
      <c r="AF313" s="205">
        <v>0.29411764705882354</v>
      </c>
      <c r="AG313" s="244">
        <v>80</v>
      </c>
      <c r="AH313" s="244">
        <v>13</v>
      </c>
      <c r="AI313" s="244">
        <v>67</v>
      </c>
      <c r="AJ313" s="205">
        <v>0.16250000000000001</v>
      </c>
      <c r="AK313" s="244">
        <v>181</v>
      </c>
      <c r="AL313" s="244">
        <v>23</v>
      </c>
      <c r="AM313" s="244">
        <v>158</v>
      </c>
      <c r="AN313" s="246">
        <v>0.5</v>
      </c>
      <c r="AO313" s="139" t="s">
        <v>1903</v>
      </c>
      <c r="AP313" s="146" t="s">
        <v>1535</v>
      </c>
      <c r="AQ313" s="139" t="s">
        <v>1903</v>
      </c>
      <c r="AR313" s="139" t="s">
        <v>1903</v>
      </c>
    </row>
    <row r="314" spans="1:44" s="139" customFormat="1" ht="12.75" customHeight="1" x14ac:dyDescent="0.2">
      <c r="A314" s="139" t="s">
        <v>142</v>
      </c>
      <c r="B314" s="220" t="s">
        <v>1494</v>
      </c>
      <c r="C314" s="221">
        <v>1</v>
      </c>
      <c r="D314" s="222">
        <v>5</v>
      </c>
      <c r="E314" s="223">
        <v>2017</v>
      </c>
      <c r="F314" s="223">
        <v>2014</v>
      </c>
      <c r="G314" s="223">
        <v>2018</v>
      </c>
      <c r="H314" s="220" t="s">
        <v>1906</v>
      </c>
      <c r="I314" s="220" t="s">
        <v>1907</v>
      </c>
      <c r="J314" s="220" t="s">
        <v>13</v>
      </c>
      <c r="K314" s="247" t="s">
        <v>1494</v>
      </c>
      <c r="L314" s="244">
        <v>19</v>
      </c>
      <c r="M314" s="244">
        <v>0</v>
      </c>
      <c r="N314" s="244">
        <v>0</v>
      </c>
      <c r="O314" s="244">
        <v>0</v>
      </c>
      <c r="P314" s="244">
        <v>19</v>
      </c>
      <c r="Q314" s="205">
        <v>0</v>
      </c>
      <c r="R314" s="245">
        <v>19</v>
      </c>
      <c r="S314" s="245">
        <v>0</v>
      </c>
      <c r="T314" s="244">
        <v>14</v>
      </c>
      <c r="U314" s="244">
        <v>1</v>
      </c>
      <c r="V314" s="244">
        <v>0</v>
      </c>
      <c r="W314" s="244">
        <v>1</v>
      </c>
      <c r="X314" s="244">
        <v>13</v>
      </c>
      <c r="Y314" s="244">
        <v>1</v>
      </c>
      <c r="Z314" s="244">
        <v>13</v>
      </c>
      <c r="AA314" s="205">
        <v>7.1428571428571425E-2</v>
      </c>
      <c r="AB314" s="205">
        <v>7.1428571428571425E-2</v>
      </c>
      <c r="AC314" s="244">
        <v>16</v>
      </c>
      <c r="AD314" s="244">
        <v>1</v>
      </c>
      <c r="AE314" s="244">
        <v>15</v>
      </c>
      <c r="AF314" s="205">
        <v>6.25E-2</v>
      </c>
      <c r="AG314" s="244">
        <v>36</v>
      </c>
      <c r="AH314" s="244">
        <v>1</v>
      </c>
      <c r="AI314" s="244">
        <v>35</v>
      </c>
      <c r="AJ314" s="205">
        <v>2.7777777777777776E-2</v>
      </c>
      <c r="AK314" s="244">
        <v>85</v>
      </c>
      <c r="AL314" s="244">
        <v>3</v>
      </c>
      <c r="AM314" s="244">
        <v>82</v>
      </c>
      <c r="AN314" s="246">
        <v>1</v>
      </c>
      <c r="AO314" s="139" t="s">
        <v>1903</v>
      </c>
      <c r="AP314" s="146" t="s">
        <v>1522</v>
      </c>
      <c r="AQ314" s="139" t="s">
        <v>1903</v>
      </c>
      <c r="AR314" s="139" t="s">
        <v>1903</v>
      </c>
    </row>
    <row r="315" spans="1:44" s="139" customFormat="1" ht="12.75" customHeight="1" x14ac:dyDescent="0.2">
      <c r="A315" s="139" t="s">
        <v>142</v>
      </c>
      <c r="B315" s="220" t="s">
        <v>209</v>
      </c>
      <c r="C315" s="221">
        <v>1</v>
      </c>
      <c r="D315" s="222">
        <v>5</v>
      </c>
      <c r="E315" s="223">
        <v>2017</v>
      </c>
      <c r="F315" s="223">
        <v>2014</v>
      </c>
      <c r="G315" s="223">
        <v>2018</v>
      </c>
      <c r="H315" s="220" t="s">
        <v>1906</v>
      </c>
      <c r="I315" s="220" t="s">
        <v>1907</v>
      </c>
      <c r="J315" s="220" t="s">
        <v>13</v>
      </c>
      <c r="K315" s="247" t="s">
        <v>209</v>
      </c>
      <c r="L315" s="244">
        <v>174</v>
      </c>
      <c r="M315" s="244">
        <v>53</v>
      </c>
      <c r="N315" s="244">
        <v>7</v>
      </c>
      <c r="O315" s="244">
        <v>46</v>
      </c>
      <c r="P315" s="244">
        <v>121</v>
      </c>
      <c r="Q315" s="205">
        <v>0.3045977011494253</v>
      </c>
      <c r="R315" s="245">
        <v>174</v>
      </c>
      <c r="S315" s="245">
        <v>0</v>
      </c>
      <c r="T315" s="244">
        <v>126</v>
      </c>
      <c r="U315" s="244">
        <v>84</v>
      </c>
      <c r="V315" s="244">
        <v>38</v>
      </c>
      <c r="W315" s="244">
        <v>46</v>
      </c>
      <c r="X315" s="244">
        <v>42</v>
      </c>
      <c r="Y315" s="244">
        <v>84</v>
      </c>
      <c r="Z315" s="244">
        <v>42</v>
      </c>
      <c r="AA315" s="205">
        <v>0.66666666666666663</v>
      </c>
      <c r="AB315" s="205">
        <v>0.66666666666666663</v>
      </c>
      <c r="AC315" s="244">
        <v>150</v>
      </c>
      <c r="AD315" s="244">
        <v>113</v>
      </c>
      <c r="AE315" s="244">
        <v>37</v>
      </c>
      <c r="AF315" s="205">
        <v>0.7533333333333333</v>
      </c>
      <c r="AG315" s="244">
        <v>314</v>
      </c>
      <c r="AH315" s="244">
        <v>269</v>
      </c>
      <c r="AI315" s="244">
        <v>45</v>
      </c>
      <c r="AJ315" s="205">
        <v>0.85668789808917201</v>
      </c>
      <c r="AK315" s="244">
        <v>764</v>
      </c>
      <c r="AL315" s="244">
        <v>519</v>
      </c>
      <c r="AM315" s="244">
        <v>245</v>
      </c>
      <c r="AN315" s="246">
        <v>1</v>
      </c>
      <c r="AO315" s="139" t="s">
        <v>1903</v>
      </c>
      <c r="AP315" s="146" t="s">
        <v>1522</v>
      </c>
      <c r="AQ315" s="139" t="s">
        <v>1903</v>
      </c>
      <c r="AR315" s="139" t="s">
        <v>1903</v>
      </c>
    </row>
    <row r="316" spans="1:44" s="139" customFormat="1" ht="12.75" customHeight="1" x14ac:dyDescent="0.2">
      <c r="A316" s="139" t="s">
        <v>7</v>
      </c>
      <c r="B316" s="220" t="s">
        <v>210</v>
      </c>
      <c r="C316" s="221">
        <v>0.5</v>
      </c>
      <c r="D316" s="222">
        <v>8</v>
      </c>
      <c r="E316" s="223">
        <v>2019</v>
      </c>
      <c r="F316" s="223">
        <v>2015</v>
      </c>
      <c r="G316" s="223">
        <v>2022</v>
      </c>
      <c r="H316" s="220" t="s">
        <v>1904</v>
      </c>
      <c r="I316" s="220" t="s">
        <v>1905</v>
      </c>
      <c r="J316" s="220" t="s">
        <v>8</v>
      </c>
      <c r="K316" s="247" t="s">
        <v>210</v>
      </c>
      <c r="L316" s="244">
        <v>330</v>
      </c>
      <c r="M316" s="244">
        <v>0</v>
      </c>
      <c r="N316" s="244">
        <v>0</v>
      </c>
      <c r="O316" s="244">
        <v>0</v>
      </c>
      <c r="P316" s="244">
        <v>330</v>
      </c>
      <c r="Q316" s="205">
        <v>0</v>
      </c>
      <c r="R316" s="245">
        <v>165</v>
      </c>
      <c r="S316" s="245">
        <v>0</v>
      </c>
      <c r="T316" s="244">
        <v>167</v>
      </c>
      <c r="U316" s="244">
        <v>0</v>
      </c>
      <c r="V316" s="244">
        <v>0</v>
      </c>
      <c r="W316" s="244">
        <v>0</v>
      </c>
      <c r="X316" s="244">
        <v>167</v>
      </c>
      <c r="Y316" s="244">
        <v>0</v>
      </c>
      <c r="Z316" s="244">
        <v>167</v>
      </c>
      <c r="AA316" s="205">
        <v>0</v>
      </c>
      <c r="AB316" s="205">
        <v>0</v>
      </c>
      <c r="AC316" s="244">
        <v>158</v>
      </c>
      <c r="AD316" s="244">
        <v>36</v>
      </c>
      <c r="AE316" s="244">
        <v>122</v>
      </c>
      <c r="AF316" s="205">
        <v>0.22784810126582278</v>
      </c>
      <c r="AG316" s="244">
        <v>423</v>
      </c>
      <c r="AH316" s="244">
        <v>514</v>
      </c>
      <c r="AI316" s="244">
        <v>0</v>
      </c>
      <c r="AJ316" s="205">
        <v>1.2151300236406619</v>
      </c>
      <c r="AK316" s="244">
        <v>1078</v>
      </c>
      <c r="AL316" s="244">
        <v>550</v>
      </c>
      <c r="AM316" s="244">
        <v>619</v>
      </c>
      <c r="AN316" s="246">
        <v>0.5</v>
      </c>
      <c r="AO316" s="139" t="s">
        <v>1903</v>
      </c>
      <c r="AP316" s="146" t="s">
        <v>1522</v>
      </c>
      <c r="AQ316" s="139" t="s">
        <v>1903</v>
      </c>
      <c r="AR316" s="139" t="s">
        <v>1902</v>
      </c>
    </row>
    <row r="317" spans="1:44" s="139" customFormat="1" ht="12.75" customHeight="1" x14ac:dyDescent="0.2">
      <c r="A317" s="139" t="s">
        <v>72</v>
      </c>
      <c r="B317" s="220" t="s">
        <v>1874</v>
      </c>
      <c r="C317" s="221">
        <v>0.375</v>
      </c>
      <c r="D317" s="222">
        <v>8</v>
      </c>
      <c r="E317" s="223">
        <v>2020</v>
      </c>
      <c r="F317" s="223">
        <v>2016</v>
      </c>
      <c r="G317" s="223" t="s">
        <v>1908</v>
      </c>
      <c r="H317" s="220" t="s">
        <v>1909</v>
      </c>
      <c r="I317" s="220" t="s">
        <v>1910</v>
      </c>
      <c r="J317" s="220" t="s">
        <v>26</v>
      </c>
      <c r="K317" s="247" t="s">
        <v>1874</v>
      </c>
      <c r="L317" s="244">
        <v>186</v>
      </c>
      <c r="M317" s="244">
        <v>0</v>
      </c>
      <c r="N317" s="244">
        <v>0</v>
      </c>
      <c r="O317" s="244">
        <v>0</v>
      </c>
      <c r="P317" s="244">
        <v>186</v>
      </c>
      <c r="Q317" s="205">
        <v>0</v>
      </c>
      <c r="R317" s="245">
        <v>70</v>
      </c>
      <c r="S317" s="245">
        <v>0</v>
      </c>
      <c r="T317" s="244">
        <v>119</v>
      </c>
      <c r="U317" s="244">
        <v>0</v>
      </c>
      <c r="V317" s="244">
        <v>0</v>
      </c>
      <c r="W317" s="244">
        <v>0</v>
      </c>
      <c r="X317" s="244">
        <v>119</v>
      </c>
      <c r="Y317" s="244">
        <v>0</v>
      </c>
      <c r="Z317" s="244">
        <v>119</v>
      </c>
      <c r="AA317" s="205">
        <v>0</v>
      </c>
      <c r="AB317" s="205">
        <v>0</v>
      </c>
      <c r="AC317" s="244">
        <v>136</v>
      </c>
      <c r="AD317" s="244">
        <v>0</v>
      </c>
      <c r="AE317" s="244">
        <v>136</v>
      </c>
      <c r="AF317" s="205">
        <v>0</v>
      </c>
      <c r="AG317" s="244">
        <v>337</v>
      </c>
      <c r="AH317" s="244">
        <v>0</v>
      </c>
      <c r="AI317" s="244">
        <v>337</v>
      </c>
      <c r="AJ317" s="205">
        <v>0</v>
      </c>
      <c r="AK317" s="244">
        <v>778</v>
      </c>
      <c r="AL317" s="244">
        <v>0</v>
      </c>
      <c r="AM317" s="244">
        <v>778</v>
      </c>
      <c r="AN317" s="246">
        <v>0.375</v>
      </c>
      <c r="AO317" s="139" t="s">
        <v>1903</v>
      </c>
      <c r="AP317" s="146" t="s">
        <v>1891</v>
      </c>
      <c r="AQ317" s="139" t="s">
        <v>1903</v>
      </c>
      <c r="AR317" s="139" t="s">
        <v>1903</v>
      </c>
    </row>
    <row r="318" spans="1:44" s="139" customFormat="1" ht="12.75" customHeight="1" x14ac:dyDescent="0.2">
      <c r="A318" s="139" t="s">
        <v>12</v>
      </c>
      <c r="B318" s="220" t="s">
        <v>956</v>
      </c>
      <c r="C318" s="221">
        <v>0.625</v>
      </c>
      <c r="D318" s="222">
        <v>8</v>
      </c>
      <c r="E318" s="223">
        <v>2018</v>
      </c>
      <c r="F318" s="223">
        <v>2014</v>
      </c>
      <c r="G318" s="223" t="s">
        <v>1899</v>
      </c>
      <c r="H318" s="220" t="s">
        <v>1900</v>
      </c>
      <c r="I318" s="220" t="s">
        <v>1901</v>
      </c>
      <c r="J318" s="220" t="s">
        <v>3</v>
      </c>
      <c r="K318" s="247" t="s">
        <v>956</v>
      </c>
      <c r="L318" s="244">
        <v>1</v>
      </c>
      <c r="M318" s="244">
        <v>1</v>
      </c>
      <c r="N318" s="244">
        <v>0</v>
      </c>
      <c r="O318" s="248">
        <v>1</v>
      </c>
      <c r="P318" s="244">
        <v>0</v>
      </c>
      <c r="Q318" s="205">
        <v>1</v>
      </c>
      <c r="R318" s="245">
        <v>1</v>
      </c>
      <c r="S318" s="245">
        <v>0</v>
      </c>
      <c r="T318" s="244">
        <v>1</v>
      </c>
      <c r="U318" s="244">
        <v>0</v>
      </c>
      <c r="V318" s="244">
        <v>0</v>
      </c>
      <c r="W318" s="244">
        <v>0</v>
      </c>
      <c r="X318" s="244">
        <v>1</v>
      </c>
      <c r="Y318" s="244">
        <v>0</v>
      </c>
      <c r="Z318" s="244">
        <v>1</v>
      </c>
      <c r="AA318" s="205">
        <v>0</v>
      </c>
      <c r="AB318" s="205">
        <v>0</v>
      </c>
      <c r="AC318" s="244">
        <v>1</v>
      </c>
      <c r="AD318" s="244">
        <v>0</v>
      </c>
      <c r="AE318" s="244">
        <v>1</v>
      </c>
      <c r="AF318" s="205">
        <v>0</v>
      </c>
      <c r="AG318" s="244">
        <v>2</v>
      </c>
      <c r="AH318" s="244">
        <v>1249</v>
      </c>
      <c r="AI318" s="244">
        <v>0</v>
      </c>
      <c r="AJ318" s="205">
        <v>624.5</v>
      </c>
      <c r="AK318" s="244">
        <v>5</v>
      </c>
      <c r="AL318" s="244">
        <v>1250</v>
      </c>
      <c r="AM318" s="244">
        <v>2</v>
      </c>
      <c r="AN318" s="246">
        <v>0.5</v>
      </c>
      <c r="AO318" s="139" t="s">
        <v>1903</v>
      </c>
      <c r="AP318" s="146" t="s">
        <v>1522</v>
      </c>
      <c r="AQ318" s="139" t="s">
        <v>1903</v>
      </c>
      <c r="AR318" s="139" t="s">
        <v>1902</v>
      </c>
    </row>
    <row r="319" spans="1:44" s="139" customFormat="1" ht="12.75" customHeight="1" x14ac:dyDescent="0.2">
      <c r="A319" s="139" t="s">
        <v>35</v>
      </c>
      <c r="B319" s="220" t="s">
        <v>1068</v>
      </c>
      <c r="C319" s="221">
        <v>0.625</v>
      </c>
      <c r="D319" s="222">
        <v>8</v>
      </c>
      <c r="E319" s="223">
        <v>2018</v>
      </c>
      <c r="F319" s="223">
        <v>2014</v>
      </c>
      <c r="G319" s="223" t="s">
        <v>1899</v>
      </c>
      <c r="H319" s="220" t="s">
        <v>1900</v>
      </c>
      <c r="I319" s="220" t="s">
        <v>1901</v>
      </c>
      <c r="J319" s="220" t="s">
        <v>3</v>
      </c>
      <c r="K319" s="247" t="s">
        <v>1068</v>
      </c>
      <c r="L319" s="244">
        <v>205</v>
      </c>
      <c r="M319" s="244">
        <v>0</v>
      </c>
      <c r="N319" s="244">
        <v>0</v>
      </c>
      <c r="O319" s="244">
        <v>0</v>
      </c>
      <c r="P319" s="244">
        <v>205</v>
      </c>
      <c r="Q319" s="205">
        <v>0</v>
      </c>
      <c r="R319" s="245">
        <v>103</v>
      </c>
      <c r="S319" s="245">
        <v>0</v>
      </c>
      <c r="T319" s="244">
        <v>136</v>
      </c>
      <c r="U319" s="244">
        <v>0</v>
      </c>
      <c r="V319" s="244">
        <v>0</v>
      </c>
      <c r="W319" s="244">
        <v>0</v>
      </c>
      <c r="X319" s="244">
        <v>136</v>
      </c>
      <c r="Y319" s="244">
        <v>0</v>
      </c>
      <c r="Z319" s="244">
        <v>136</v>
      </c>
      <c r="AA319" s="205">
        <v>0</v>
      </c>
      <c r="AB319" s="205">
        <v>0</v>
      </c>
      <c r="AC319" s="244">
        <v>151</v>
      </c>
      <c r="AD319" s="244">
        <v>0</v>
      </c>
      <c r="AE319" s="244">
        <v>151</v>
      </c>
      <c r="AF319" s="205">
        <v>0</v>
      </c>
      <c r="AG319" s="244">
        <v>326</v>
      </c>
      <c r="AH319" s="244">
        <v>2</v>
      </c>
      <c r="AI319" s="244">
        <v>324</v>
      </c>
      <c r="AJ319" s="205">
        <v>6.1349693251533744E-3</v>
      </c>
      <c r="AK319" s="244">
        <v>818</v>
      </c>
      <c r="AL319" s="244">
        <v>2</v>
      </c>
      <c r="AM319" s="244">
        <v>816</v>
      </c>
      <c r="AN319" s="246">
        <v>0.5</v>
      </c>
      <c r="AO319" s="139" t="s">
        <v>1903</v>
      </c>
      <c r="AP319" s="146" t="s">
        <v>1535</v>
      </c>
      <c r="AQ319" s="139" t="s">
        <v>1903</v>
      </c>
      <c r="AR319" s="139" t="s">
        <v>1903</v>
      </c>
    </row>
    <row r="320" spans="1:44" s="139" customFormat="1" ht="12.75" customHeight="1" x14ac:dyDescent="0.2">
      <c r="A320" s="139" t="s">
        <v>5</v>
      </c>
      <c r="B320" s="220" t="s">
        <v>211</v>
      </c>
      <c r="C320" s="221">
        <v>0.625</v>
      </c>
      <c r="D320" s="222">
        <v>8</v>
      </c>
      <c r="E320" s="223">
        <v>2018</v>
      </c>
      <c r="F320" s="223">
        <v>2014</v>
      </c>
      <c r="G320" s="223" t="s">
        <v>1899</v>
      </c>
      <c r="H320" s="220" t="s">
        <v>1900</v>
      </c>
      <c r="I320" s="220" t="s">
        <v>1901</v>
      </c>
      <c r="J320" s="220" t="s">
        <v>3</v>
      </c>
      <c r="K320" s="247" t="s">
        <v>211</v>
      </c>
      <c r="L320" s="244">
        <v>52</v>
      </c>
      <c r="M320" s="244">
        <v>1</v>
      </c>
      <c r="N320" s="244">
        <v>0</v>
      </c>
      <c r="O320" s="244">
        <v>1</v>
      </c>
      <c r="P320" s="244">
        <v>51</v>
      </c>
      <c r="Q320" s="205">
        <v>1.9230769230769232E-2</v>
      </c>
      <c r="R320" s="245">
        <v>26</v>
      </c>
      <c r="S320" s="245">
        <v>0</v>
      </c>
      <c r="T320" s="244">
        <v>31</v>
      </c>
      <c r="U320" s="244">
        <v>3</v>
      </c>
      <c r="V320" s="244">
        <v>0</v>
      </c>
      <c r="W320" s="244">
        <v>3</v>
      </c>
      <c r="X320" s="244">
        <v>28</v>
      </c>
      <c r="Y320" s="244">
        <v>3</v>
      </c>
      <c r="Z320" s="244">
        <v>28</v>
      </c>
      <c r="AA320" s="205">
        <v>9.6774193548387094E-2</v>
      </c>
      <c r="AB320" s="205">
        <v>9.6774193548387094E-2</v>
      </c>
      <c r="AC320" s="244">
        <v>33</v>
      </c>
      <c r="AD320" s="244">
        <v>18</v>
      </c>
      <c r="AE320" s="244">
        <v>15</v>
      </c>
      <c r="AF320" s="205">
        <v>0.54545454545454541</v>
      </c>
      <c r="AG320" s="244">
        <v>85</v>
      </c>
      <c r="AH320" s="244">
        <v>86</v>
      </c>
      <c r="AI320" s="244">
        <v>0</v>
      </c>
      <c r="AJ320" s="205">
        <v>1.0117647058823529</v>
      </c>
      <c r="AK320" s="244">
        <v>201</v>
      </c>
      <c r="AL320" s="244">
        <v>108</v>
      </c>
      <c r="AM320" s="244">
        <v>94</v>
      </c>
      <c r="AN320" s="246">
        <v>0.5</v>
      </c>
      <c r="AO320" s="139" t="s">
        <v>1903</v>
      </c>
      <c r="AP320" s="146" t="s">
        <v>1522</v>
      </c>
      <c r="AQ320" s="139" t="s">
        <v>1903</v>
      </c>
      <c r="AR320" s="139" t="s">
        <v>1902</v>
      </c>
    </row>
    <row r="321" spans="1:44" s="139" customFormat="1" ht="12.75" customHeight="1" x14ac:dyDescent="0.2">
      <c r="A321" s="139" t="s">
        <v>40</v>
      </c>
      <c r="B321" s="220" t="s">
        <v>212</v>
      </c>
      <c r="C321" s="221">
        <v>0.5</v>
      </c>
      <c r="D321" s="222">
        <v>8</v>
      </c>
      <c r="E321" s="223">
        <v>2019</v>
      </c>
      <c r="F321" s="223">
        <v>2015</v>
      </c>
      <c r="G321" s="223">
        <v>2022</v>
      </c>
      <c r="H321" s="220" t="s">
        <v>1904</v>
      </c>
      <c r="I321" s="220" t="s">
        <v>1905</v>
      </c>
      <c r="J321" s="220" t="s">
        <v>8</v>
      </c>
      <c r="K321" s="247" t="s">
        <v>212</v>
      </c>
      <c r="L321" s="244">
        <v>111</v>
      </c>
      <c r="M321" s="244">
        <v>29</v>
      </c>
      <c r="N321" s="244">
        <v>23</v>
      </c>
      <c r="O321" s="244">
        <v>6</v>
      </c>
      <c r="P321" s="244">
        <v>82</v>
      </c>
      <c r="Q321" s="205">
        <v>0.26126126126126126</v>
      </c>
      <c r="R321" s="245">
        <v>56</v>
      </c>
      <c r="S321" s="245">
        <v>0</v>
      </c>
      <c r="T321" s="244">
        <v>65</v>
      </c>
      <c r="U321" s="244">
        <v>19</v>
      </c>
      <c r="V321" s="244">
        <v>16</v>
      </c>
      <c r="W321" s="244">
        <v>3</v>
      </c>
      <c r="X321" s="244">
        <v>46</v>
      </c>
      <c r="Y321" s="244">
        <v>19</v>
      </c>
      <c r="Z321" s="244">
        <v>46</v>
      </c>
      <c r="AA321" s="205">
        <v>0.29230769230769232</v>
      </c>
      <c r="AB321" s="205">
        <v>0.29230769230769232</v>
      </c>
      <c r="AC321" s="244">
        <v>72</v>
      </c>
      <c r="AD321" s="244">
        <v>41</v>
      </c>
      <c r="AE321" s="244">
        <v>31</v>
      </c>
      <c r="AF321" s="205">
        <v>0.56944444444444442</v>
      </c>
      <c r="AG321" s="244">
        <v>167</v>
      </c>
      <c r="AH321" s="244">
        <v>53</v>
      </c>
      <c r="AI321" s="244">
        <v>114</v>
      </c>
      <c r="AJ321" s="205">
        <v>0.31736526946107785</v>
      </c>
      <c r="AK321" s="244">
        <v>415</v>
      </c>
      <c r="AL321" s="244">
        <v>142</v>
      </c>
      <c r="AM321" s="244">
        <v>273</v>
      </c>
      <c r="AN321" s="246">
        <v>0.5</v>
      </c>
      <c r="AO321" s="139" t="s">
        <v>1903</v>
      </c>
      <c r="AP321" s="146" t="s">
        <v>1522</v>
      </c>
      <c r="AQ321" s="139" t="s">
        <v>1903</v>
      </c>
      <c r="AR321" s="139" t="s">
        <v>1903</v>
      </c>
    </row>
    <row r="322" spans="1:44" s="139" customFormat="1" ht="12.75" customHeight="1" x14ac:dyDescent="0.2">
      <c r="A322" s="139" t="s">
        <v>72</v>
      </c>
      <c r="B322" s="220" t="s">
        <v>957</v>
      </c>
      <c r="C322" s="221">
        <v>0.375</v>
      </c>
      <c r="D322" s="222">
        <v>8</v>
      </c>
      <c r="E322" s="223">
        <v>2020</v>
      </c>
      <c r="F322" s="223">
        <v>2016</v>
      </c>
      <c r="G322" s="223" t="s">
        <v>1908</v>
      </c>
      <c r="H322" s="220" t="s">
        <v>1909</v>
      </c>
      <c r="I322" s="220" t="s">
        <v>1910</v>
      </c>
      <c r="J322" s="220" t="s">
        <v>26</v>
      </c>
      <c r="K322" s="247" t="s">
        <v>957</v>
      </c>
      <c r="L322" s="244">
        <v>315</v>
      </c>
      <c r="M322" s="244">
        <v>0</v>
      </c>
      <c r="N322" s="244">
        <v>0</v>
      </c>
      <c r="O322" s="244">
        <v>0</v>
      </c>
      <c r="P322" s="244">
        <v>315</v>
      </c>
      <c r="Q322" s="205">
        <v>0</v>
      </c>
      <c r="R322" s="245">
        <v>118</v>
      </c>
      <c r="S322" s="245">
        <v>0</v>
      </c>
      <c r="T322" s="244">
        <v>202</v>
      </c>
      <c r="U322" s="244">
        <v>1</v>
      </c>
      <c r="V322" s="244">
        <v>0</v>
      </c>
      <c r="W322" s="244">
        <v>1</v>
      </c>
      <c r="X322" s="244">
        <v>201</v>
      </c>
      <c r="Y322" s="244">
        <v>1</v>
      </c>
      <c r="Z322" s="244">
        <v>201</v>
      </c>
      <c r="AA322" s="205">
        <v>4.9504950495049506E-3</v>
      </c>
      <c r="AB322" s="205">
        <v>4.9504950495049506E-3</v>
      </c>
      <c r="AC322" s="244">
        <v>210</v>
      </c>
      <c r="AD322" s="244">
        <v>84</v>
      </c>
      <c r="AE322" s="244">
        <v>126</v>
      </c>
      <c r="AF322" s="205">
        <v>0.4</v>
      </c>
      <c r="AG322" s="244">
        <v>520</v>
      </c>
      <c r="AH322" s="244">
        <v>254</v>
      </c>
      <c r="AI322" s="244">
        <v>266</v>
      </c>
      <c r="AJ322" s="205">
        <v>0.48846153846153845</v>
      </c>
      <c r="AK322" s="244">
        <v>1247</v>
      </c>
      <c r="AL322" s="244">
        <v>339</v>
      </c>
      <c r="AM322" s="244">
        <v>908</v>
      </c>
      <c r="AN322" s="246">
        <v>0.375</v>
      </c>
      <c r="AO322" s="139" t="s">
        <v>1903</v>
      </c>
      <c r="AP322" s="146" t="s">
        <v>1522</v>
      </c>
      <c r="AQ322" s="139" t="s">
        <v>1903</v>
      </c>
      <c r="AR322" s="139" t="s">
        <v>1902</v>
      </c>
    </row>
    <row r="323" spans="1:44" s="139" customFormat="1" ht="12.75" customHeight="1" x14ac:dyDescent="0.2">
      <c r="A323" s="139" t="s">
        <v>7</v>
      </c>
      <c r="B323" s="220" t="s">
        <v>213</v>
      </c>
      <c r="C323" s="221">
        <v>0.5</v>
      </c>
      <c r="D323" s="222">
        <v>8</v>
      </c>
      <c r="E323" s="223">
        <v>2019</v>
      </c>
      <c r="F323" s="223">
        <v>2015</v>
      </c>
      <c r="G323" s="223">
        <v>2022</v>
      </c>
      <c r="H323" s="220" t="s">
        <v>1904</v>
      </c>
      <c r="I323" s="220" t="s">
        <v>1905</v>
      </c>
      <c r="J323" s="220" t="s">
        <v>8</v>
      </c>
      <c r="K323" s="247" t="s">
        <v>213</v>
      </c>
      <c r="L323" s="244">
        <v>2059</v>
      </c>
      <c r="M323" s="244">
        <v>741</v>
      </c>
      <c r="N323" s="244">
        <v>741</v>
      </c>
      <c r="O323" s="244">
        <v>0</v>
      </c>
      <c r="P323" s="244">
        <v>1318</v>
      </c>
      <c r="Q323" s="205">
        <v>0.35988343856240895</v>
      </c>
      <c r="R323" s="245">
        <v>1030</v>
      </c>
      <c r="S323" s="245">
        <v>0</v>
      </c>
      <c r="T323" s="244">
        <v>2075</v>
      </c>
      <c r="U323" s="244">
        <v>512</v>
      </c>
      <c r="V323" s="244">
        <v>512</v>
      </c>
      <c r="W323" s="244">
        <v>0</v>
      </c>
      <c r="X323" s="244">
        <v>1563</v>
      </c>
      <c r="Y323" s="244">
        <v>512</v>
      </c>
      <c r="Z323" s="244">
        <v>1563</v>
      </c>
      <c r="AA323" s="205">
        <v>0.24674698795180722</v>
      </c>
      <c r="AB323" s="205">
        <v>0.24674698795180722</v>
      </c>
      <c r="AC323" s="244">
        <v>2815</v>
      </c>
      <c r="AD323" s="244">
        <v>66</v>
      </c>
      <c r="AE323" s="244">
        <v>2749</v>
      </c>
      <c r="AF323" s="205">
        <v>2.3445825932504442E-2</v>
      </c>
      <c r="AG323" s="244">
        <v>7816</v>
      </c>
      <c r="AH323" s="244">
        <v>15622</v>
      </c>
      <c r="AI323" s="244">
        <v>0</v>
      </c>
      <c r="AJ323" s="205">
        <v>1.9987205731832138</v>
      </c>
      <c r="AK323" s="244">
        <v>14765</v>
      </c>
      <c r="AL323" s="244">
        <v>16941</v>
      </c>
      <c r="AM323" s="244">
        <v>5630</v>
      </c>
      <c r="AN323" s="246">
        <v>0.5</v>
      </c>
      <c r="AO323" s="139" t="s">
        <v>1903</v>
      </c>
      <c r="AP323" s="146" t="s">
        <v>1522</v>
      </c>
      <c r="AQ323" s="139" t="s">
        <v>1903</v>
      </c>
      <c r="AR323" s="139" t="s">
        <v>1902</v>
      </c>
    </row>
    <row r="324" spans="1:44" s="139" customFormat="1" ht="12.75" customHeight="1" x14ac:dyDescent="0.2">
      <c r="A324" s="139" t="s">
        <v>21</v>
      </c>
      <c r="B324" s="220" t="s">
        <v>214</v>
      </c>
      <c r="C324" s="221">
        <v>0.5</v>
      </c>
      <c r="D324" s="222">
        <v>8</v>
      </c>
      <c r="E324" s="223">
        <v>2019</v>
      </c>
      <c r="F324" s="223">
        <v>2015</v>
      </c>
      <c r="G324" s="223">
        <v>2022</v>
      </c>
      <c r="H324" s="220" t="s">
        <v>1904</v>
      </c>
      <c r="I324" s="220" t="s">
        <v>1905</v>
      </c>
      <c r="J324" s="220" t="s">
        <v>8</v>
      </c>
      <c r="K324" s="247" t="s">
        <v>214</v>
      </c>
      <c r="L324" s="244">
        <v>317</v>
      </c>
      <c r="M324" s="244">
        <v>8</v>
      </c>
      <c r="N324" s="244">
        <v>8</v>
      </c>
      <c r="O324" s="244">
        <v>0</v>
      </c>
      <c r="P324" s="244">
        <v>309</v>
      </c>
      <c r="Q324" s="205">
        <v>2.5236593059936908E-2</v>
      </c>
      <c r="R324" s="245">
        <v>159</v>
      </c>
      <c r="S324" s="245">
        <v>0</v>
      </c>
      <c r="T324" s="244">
        <v>174</v>
      </c>
      <c r="U324" s="244">
        <v>66</v>
      </c>
      <c r="V324" s="244">
        <v>66</v>
      </c>
      <c r="W324" s="244">
        <v>0</v>
      </c>
      <c r="X324" s="244">
        <v>108</v>
      </c>
      <c r="Y324" s="244">
        <v>66</v>
      </c>
      <c r="Z324" s="244">
        <v>108</v>
      </c>
      <c r="AA324" s="205">
        <v>0.37931034482758619</v>
      </c>
      <c r="AB324" s="205">
        <v>0.37931034482758619</v>
      </c>
      <c r="AC324" s="244">
        <v>175</v>
      </c>
      <c r="AD324" s="244">
        <v>209</v>
      </c>
      <c r="AE324" s="244">
        <v>0</v>
      </c>
      <c r="AF324" s="205">
        <v>1.1942857142857144</v>
      </c>
      <c r="AG324" s="244">
        <v>502</v>
      </c>
      <c r="AH324" s="244">
        <v>681</v>
      </c>
      <c r="AI324" s="244">
        <v>0</v>
      </c>
      <c r="AJ324" s="205">
        <v>1.3565737051792828</v>
      </c>
      <c r="AK324" s="244">
        <v>1168</v>
      </c>
      <c r="AL324" s="244">
        <v>964</v>
      </c>
      <c r="AM324" s="244">
        <v>417</v>
      </c>
      <c r="AN324" s="246">
        <v>0.5</v>
      </c>
      <c r="AO324" s="139" t="s">
        <v>1903</v>
      </c>
      <c r="AP324" s="146" t="s">
        <v>1522</v>
      </c>
      <c r="AQ324" s="139" t="s">
        <v>1903</v>
      </c>
      <c r="AR324" s="139" t="s">
        <v>1902</v>
      </c>
    </row>
    <row r="325" spans="1:44" s="139" customFormat="1" ht="12.75" customHeight="1" x14ac:dyDescent="0.2">
      <c r="A325" s="139" t="s">
        <v>66</v>
      </c>
      <c r="B325" s="220" t="s">
        <v>215</v>
      </c>
      <c r="C325" s="221">
        <v>0.75</v>
      </c>
      <c r="D325" s="222">
        <v>8</v>
      </c>
      <c r="E325" s="223">
        <v>2017</v>
      </c>
      <c r="F325" s="223">
        <v>2013</v>
      </c>
      <c r="G325" s="223">
        <v>2020</v>
      </c>
      <c r="H325" s="220" t="s">
        <v>1922</v>
      </c>
      <c r="I325" s="220" t="s">
        <v>1923</v>
      </c>
      <c r="J325" s="220" t="s">
        <v>67</v>
      </c>
      <c r="K325" s="247" t="s">
        <v>215</v>
      </c>
      <c r="L325" s="244">
        <v>1549</v>
      </c>
      <c r="M325" s="244">
        <v>310</v>
      </c>
      <c r="N325" s="244">
        <v>287</v>
      </c>
      <c r="O325" s="244">
        <v>23</v>
      </c>
      <c r="P325" s="244">
        <v>1239</v>
      </c>
      <c r="Q325" s="205">
        <v>0.2001291155584248</v>
      </c>
      <c r="R325" s="245">
        <v>775</v>
      </c>
      <c r="S325" s="245">
        <v>0</v>
      </c>
      <c r="T325" s="244">
        <v>1178</v>
      </c>
      <c r="U325" s="244">
        <v>174</v>
      </c>
      <c r="V325" s="244">
        <v>172</v>
      </c>
      <c r="W325" s="244">
        <v>2</v>
      </c>
      <c r="X325" s="244">
        <v>1004</v>
      </c>
      <c r="Y325" s="244">
        <v>174</v>
      </c>
      <c r="Z325" s="244">
        <v>1004</v>
      </c>
      <c r="AA325" s="205">
        <v>0.14770797962648557</v>
      </c>
      <c r="AB325" s="205">
        <v>0.14770797962648557</v>
      </c>
      <c r="AC325" s="244">
        <v>1090</v>
      </c>
      <c r="AD325" s="244">
        <v>176</v>
      </c>
      <c r="AE325" s="244">
        <v>914</v>
      </c>
      <c r="AF325" s="205">
        <v>0.16146788990825689</v>
      </c>
      <c r="AG325" s="244">
        <v>2393</v>
      </c>
      <c r="AH325" s="244">
        <v>833</v>
      </c>
      <c r="AI325" s="244">
        <v>1560</v>
      </c>
      <c r="AJ325" s="205">
        <v>0.34809862097785205</v>
      </c>
      <c r="AK325" s="244">
        <v>6210</v>
      </c>
      <c r="AL325" s="244">
        <v>1493</v>
      </c>
      <c r="AM325" s="244">
        <v>4717</v>
      </c>
      <c r="AN325" s="246">
        <v>0.5</v>
      </c>
      <c r="AO325" s="139" t="s">
        <v>1903</v>
      </c>
      <c r="AP325" s="146" t="s">
        <v>1522</v>
      </c>
      <c r="AQ325" s="139" t="s">
        <v>1903</v>
      </c>
      <c r="AR325" s="139" t="s">
        <v>1903</v>
      </c>
    </row>
    <row r="326" spans="1:44" s="139" customFormat="1" ht="12.75" customHeight="1" x14ac:dyDescent="0.2">
      <c r="A326" s="139" t="s">
        <v>61</v>
      </c>
      <c r="B326" s="220" t="s">
        <v>216</v>
      </c>
      <c r="C326" s="221">
        <v>0.625</v>
      </c>
      <c r="D326" s="222">
        <v>8</v>
      </c>
      <c r="E326" s="223">
        <v>2018</v>
      </c>
      <c r="F326" s="223">
        <v>2014</v>
      </c>
      <c r="G326" s="223" t="s">
        <v>1899</v>
      </c>
      <c r="H326" s="220" t="s">
        <v>1900</v>
      </c>
      <c r="I326" s="220" t="s">
        <v>1901</v>
      </c>
      <c r="J326" s="220" t="s">
        <v>3</v>
      </c>
      <c r="K326" s="247" t="s">
        <v>216</v>
      </c>
      <c r="L326" s="244">
        <v>87</v>
      </c>
      <c r="M326" s="244">
        <v>0</v>
      </c>
      <c r="N326" s="244">
        <v>0</v>
      </c>
      <c r="O326" s="244">
        <v>0</v>
      </c>
      <c r="P326" s="244">
        <v>87</v>
      </c>
      <c r="Q326" s="205">
        <v>0</v>
      </c>
      <c r="R326" s="245">
        <v>44</v>
      </c>
      <c r="S326" s="245">
        <v>0</v>
      </c>
      <c r="T326" s="244">
        <v>59</v>
      </c>
      <c r="U326" s="244">
        <v>0</v>
      </c>
      <c r="V326" s="244">
        <v>0</v>
      </c>
      <c r="W326" s="244">
        <v>0</v>
      </c>
      <c r="X326" s="244">
        <v>59</v>
      </c>
      <c r="Y326" s="244">
        <v>0</v>
      </c>
      <c r="Z326" s="244">
        <v>59</v>
      </c>
      <c r="AA326" s="205">
        <v>0</v>
      </c>
      <c r="AB326" s="205">
        <v>0</v>
      </c>
      <c r="AC326" s="244">
        <v>70</v>
      </c>
      <c r="AD326" s="244">
        <v>13</v>
      </c>
      <c r="AE326" s="244">
        <v>57</v>
      </c>
      <c r="AF326" s="205">
        <v>0.18571428571428572</v>
      </c>
      <c r="AG326" s="244">
        <v>155</v>
      </c>
      <c r="AH326" s="244">
        <v>10</v>
      </c>
      <c r="AI326" s="244">
        <v>145</v>
      </c>
      <c r="AJ326" s="205">
        <v>6.4516129032258063E-2</v>
      </c>
      <c r="AK326" s="244">
        <v>371</v>
      </c>
      <c r="AL326" s="244">
        <v>23</v>
      </c>
      <c r="AM326" s="244">
        <v>348</v>
      </c>
      <c r="AN326" s="246">
        <v>0.5</v>
      </c>
      <c r="AO326" s="139" t="s">
        <v>1903</v>
      </c>
      <c r="AP326" s="146" t="s">
        <v>1891</v>
      </c>
      <c r="AQ326" s="139" t="s">
        <v>1903</v>
      </c>
      <c r="AR326" s="139" t="s">
        <v>1903</v>
      </c>
    </row>
    <row r="327" spans="1:44" s="139" customFormat="1" ht="12.75" customHeight="1" x14ac:dyDescent="0.2">
      <c r="A327" s="139" t="s">
        <v>2</v>
      </c>
      <c r="B327" s="220" t="s">
        <v>217</v>
      </c>
      <c r="C327" s="221">
        <v>0.625</v>
      </c>
      <c r="D327" s="222">
        <v>8</v>
      </c>
      <c r="E327" s="223">
        <v>2018</v>
      </c>
      <c r="F327" s="223">
        <v>2014</v>
      </c>
      <c r="G327" s="223" t="s">
        <v>1899</v>
      </c>
      <c r="H327" s="220" t="s">
        <v>1900</v>
      </c>
      <c r="I327" s="220" t="s">
        <v>1901</v>
      </c>
      <c r="J327" s="220" t="s">
        <v>3</v>
      </c>
      <c r="K327" s="247" t="s">
        <v>217</v>
      </c>
      <c r="L327" s="244">
        <v>2592</v>
      </c>
      <c r="M327" s="244">
        <v>50</v>
      </c>
      <c r="N327" s="244">
        <v>50</v>
      </c>
      <c r="O327" s="244">
        <v>0</v>
      </c>
      <c r="P327" s="244">
        <v>2542</v>
      </c>
      <c r="Q327" s="205">
        <v>1.9290123456790122E-2</v>
      </c>
      <c r="R327" s="245">
        <v>1296</v>
      </c>
      <c r="S327" s="245">
        <v>0</v>
      </c>
      <c r="T327" s="244">
        <v>1745</v>
      </c>
      <c r="U327" s="244">
        <v>24</v>
      </c>
      <c r="V327" s="244">
        <v>24</v>
      </c>
      <c r="W327" s="244">
        <v>0</v>
      </c>
      <c r="X327" s="244">
        <v>1721</v>
      </c>
      <c r="Y327" s="244">
        <v>24</v>
      </c>
      <c r="Z327" s="244">
        <v>1721</v>
      </c>
      <c r="AA327" s="205">
        <v>1.3753581661891117E-2</v>
      </c>
      <c r="AB327" s="205">
        <v>1.3753581661891117E-2</v>
      </c>
      <c r="AC327" s="244">
        <v>1977</v>
      </c>
      <c r="AD327" s="244">
        <v>1434</v>
      </c>
      <c r="AE327" s="244">
        <v>543</v>
      </c>
      <c r="AF327" s="205">
        <v>0.72534142640364185</v>
      </c>
      <c r="AG327" s="244">
        <v>4547</v>
      </c>
      <c r="AH327" s="244">
        <v>3173</v>
      </c>
      <c r="AI327" s="244">
        <v>1374</v>
      </c>
      <c r="AJ327" s="205">
        <v>0.69782274026830882</v>
      </c>
      <c r="AK327" s="244">
        <v>10861</v>
      </c>
      <c r="AL327" s="244">
        <v>4681</v>
      </c>
      <c r="AM327" s="244">
        <v>6180</v>
      </c>
      <c r="AN327" s="246">
        <v>0.5</v>
      </c>
      <c r="AO327" s="139" t="s">
        <v>1903</v>
      </c>
      <c r="AP327" s="146" t="s">
        <v>1522</v>
      </c>
      <c r="AQ327" s="139" t="s">
        <v>1903</v>
      </c>
      <c r="AR327" s="139" t="s">
        <v>1902</v>
      </c>
    </row>
    <row r="328" spans="1:44" s="139" customFormat="1" ht="12.75" customHeight="1" x14ac:dyDescent="0.2">
      <c r="A328" s="139" t="s">
        <v>12</v>
      </c>
      <c r="B328" s="220" t="s">
        <v>12</v>
      </c>
      <c r="C328" s="221">
        <v>0.625</v>
      </c>
      <c r="D328" s="222">
        <v>8</v>
      </c>
      <c r="E328" s="223">
        <v>2018</v>
      </c>
      <c r="F328" s="223">
        <v>2014</v>
      </c>
      <c r="G328" s="223" t="s">
        <v>1899</v>
      </c>
      <c r="H328" s="220" t="s">
        <v>1900</v>
      </c>
      <c r="I328" s="220" t="s">
        <v>1901</v>
      </c>
      <c r="J328" s="220" t="s">
        <v>3</v>
      </c>
      <c r="K328" s="247" t="s">
        <v>12</v>
      </c>
      <c r="L328" s="244">
        <v>83</v>
      </c>
      <c r="M328" s="244">
        <v>7</v>
      </c>
      <c r="N328" s="244">
        <v>7</v>
      </c>
      <c r="O328" s="244">
        <v>0</v>
      </c>
      <c r="P328" s="244">
        <v>76</v>
      </c>
      <c r="Q328" s="205">
        <v>8.4337349397590355E-2</v>
      </c>
      <c r="R328" s="245">
        <v>42</v>
      </c>
      <c r="S328" s="245">
        <v>0</v>
      </c>
      <c r="T328" s="244">
        <v>59</v>
      </c>
      <c r="U328" s="244">
        <v>3</v>
      </c>
      <c r="V328" s="244">
        <v>3</v>
      </c>
      <c r="W328" s="244">
        <v>0</v>
      </c>
      <c r="X328" s="244">
        <v>56</v>
      </c>
      <c r="Y328" s="244">
        <v>3</v>
      </c>
      <c r="Z328" s="244">
        <v>56</v>
      </c>
      <c r="AA328" s="205">
        <v>5.0847457627118647E-2</v>
      </c>
      <c r="AB328" s="205">
        <v>5.0847457627118647E-2</v>
      </c>
      <c r="AC328" s="244">
        <v>66</v>
      </c>
      <c r="AD328" s="244">
        <v>91</v>
      </c>
      <c r="AE328" s="244">
        <v>0</v>
      </c>
      <c r="AF328" s="205">
        <v>1.3787878787878789</v>
      </c>
      <c r="AG328" s="244">
        <v>155</v>
      </c>
      <c r="AH328" s="244">
        <v>419</v>
      </c>
      <c r="AI328" s="244">
        <v>0</v>
      </c>
      <c r="AJ328" s="205">
        <v>2.7032258064516128</v>
      </c>
      <c r="AK328" s="244">
        <v>363</v>
      </c>
      <c r="AL328" s="244">
        <v>520</v>
      </c>
      <c r="AM328" s="244">
        <v>132</v>
      </c>
      <c r="AN328" s="246">
        <v>0.5</v>
      </c>
      <c r="AO328" s="139" t="s">
        <v>1903</v>
      </c>
      <c r="AP328" s="146" t="s">
        <v>1522</v>
      </c>
      <c r="AQ328" s="139" t="s">
        <v>1903</v>
      </c>
      <c r="AR328" s="139" t="s">
        <v>1902</v>
      </c>
    </row>
    <row r="329" spans="1:44" s="139" customFormat="1" ht="12.75" customHeight="1" x14ac:dyDescent="0.2">
      <c r="A329" s="139" t="s">
        <v>12</v>
      </c>
      <c r="B329" s="220" t="s">
        <v>218</v>
      </c>
      <c r="C329" s="221">
        <v>0.625</v>
      </c>
      <c r="D329" s="222">
        <v>8</v>
      </c>
      <c r="E329" s="223">
        <v>2018</v>
      </c>
      <c r="F329" s="223">
        <v>2014</v>
      </c>
      <c r="G329" s="223" t="s">
        <v>1899</v>
      </c>
      <c r="H329" s="220" t="s">
        <v>1900</v>
      </c>
      <c r="I329" s="220" t="s">
        <v>1901</v>
      </c>
      <c r="J329" s="220" t="s">
        <v>3</v>
      </c>
      <c r="K329" s="247" t="s">
        <v>218</v>
      </c>
      <c r="L329" s="244">
        <v>1240</v>
      </c>
      <c r="M329" s="244">
        <v>81</v>
      </c>
      <c r="N329" s="244">
        <v>81</v>
      </c>
      <c r="O329" s="244">
        <v>0</v>
      </c>
      <c r="P329" s="244">
        <v>1159</v>
      </c>
      <c r="Q329" s="205">
        <v>6.5322580645161291E-2</v>
      </c>
      <c r="R329" s="245">
        <v>620</v>
      </c>
      <c r="S329" s="245">
        <v>0</v>
      </c>
      <c r="T329" s="244">
        <v>879</v>
      </c>
      <c r="U329" s="244">
        <v>151</v>
      </c>
      <c r="V329" s="244">
        <v>151</v>
      </c>
      <c r="W329" s="244">
        <v>0</v>
      </c>
      <c r="X329" s="244">
        <v>728</v>
      </c>
      <c r="Y329" s="244">
        <v>151</v>
      </c>
      <c r="Z329" s="244">
        <v>728</v>
      </c>
      <c r="AA329" s="205">
        <v>0.17178612059158135</v>
      </c>
      <c r="AB329" s="205">
        <v>0.17178612059158135</v>
      </c>
      <c r="AC329" s="244">
        <v>979</v>
      </c>
      <c r="AD329" s="244">
        <v>180</v>
      </c>
      <c r="AE329" s="244">
        <v>799</v>
      </c>
      <c r="AF329" s="205">
        <v>0.18386108273748722</v>
      </c>
      <c r="AG329" s="244">
        <v>2174</v>
      </c>
      <c r="AH329" s="244">
        <v>3880</v>
      </c>
      <c r="AI329" s="244">
        <v>0</v>
      </c>
      <c r="AJ329" s="205">
        <v>1.7847286108555658</v>
      </c>
      <c r="AK329" s="244">
        <v>5272</v>
      </c>
      <c r="AL329" s="244">
        <v>4292</v>
      </c>
      <c r="AM329" s="244">
        <v>2686</v>
      </c>
      <c r="AN329" s="246">
        <v>0.5</v>
      </c>
      <c r="AO329" s="139" t="s">
        <v>1903</v>
      </c>
      <c r="AP329" s="146" t="s">
        <v>1522</v>
      </c>
      <c r="AQ329" s="139" t="s">
        <v>1903</v>
      </c>
      <c r="AR329" s="139" t="s">
        <v>1902</v>
      </c>
    </row>
    <row r="330" spans="1:44" s="139" customFormat="1" ht="12.75" customHeight="1" x14ac:dyDescent="0.2">
      <c r="A330" s="139" t="s">
        <v>82</v>
      </c>
      <c r="B330" s="220" t="s">
        <v>1383</v>
      </c>
      <c r="C330" s="221">
        <v>0.375</v>
      </c>
      <c r="D330" s="222">
        <v>8</v>
      </c>
      <c r="E330" s="223">
        <v>2020</v>
      </c>
      <c r="F330" s="223">
        <v>2016</v>
      </c>
      <c r="G330" s="223" t="s">
        <v>1908</v>
      </c>
      <c r="H330" s="220" t="s">
        <v>1909</v>
      </c>
      <c r="I330" s="220" t="s">
        <v>1910</v>
      </c>
      <c r="J330" s="220" t="s">
        <v>26</v>
      </c>
      <c r="K330" s="247" t="s">
        <v>1383</v>
      </c>
      <c r="L330" s="244">
        <v>111</v>
      </c>
      <c r="M330" s="244">
        <v>0</v>
      </c>
      <c r="N330" s="244">
        <v>0</v>
      </c>
      <c r="O330" s="244">
        <v>0</v>
      </c>
      <c r="P330" s="244">
        <v>111</v>
      </c>
      <c r="Q330" s="205">
        <v>0</v>
      </c>
      <c r="R330" s="245">
        <v>42</v>
      </c>
      <c r="S330" s="245">
        <v>0</v>
      </c>
      <c r="T330" s="244">
        <v>86</v>
      </c>
      <c r="U330" s="244">
        <v>1</v>
      </c>
      <c r="V330" s="244">
        <v>0</v>
      </c>
      <c r="W330" s="244">
        <v>1</v>
      </c>
      <c r="X330" s="244">
        <v>85</v>
      </c>
      <c r="Y330" s="244">
        <v>1</v>
      </c>
      <c r="Z330" s="244">
        <v>85</v>
      </c>
      <c r="AA330" s="205">
        <v>1.1627906976744186E-2</v>
      </c>
      <c r="AB330" s="205">
        <v>1.1627906976744186E-2</v>
      </c>
      <c r="AC330" s="244">
        <v>105</v>
      </c>
      <c r="AD330" s="244">
        <v>1</v>
      </c>
      <c r="AE330" s="244">
        <v>104</v>
      </c>
      <c r="AF330" s="205">
        <v>9.5238095238095247E-3</v>
      </c>
      <c r="AG330" s="244">
        <v>367</v>
      </c>
      <c r="AH330" s="244">
        <v>0</v>
      </c>
      <c r="AI330" s="244">
        <v>367</v>
      </c>
      <c r="AJ330" s="205">
        <v>0</v>
      </c>
      <c r="AK330" s="244">
        <v>669</v>
      </c>
      <c r="AL330" s="244">
        <v>2</v>
      </c>
      <c r="AM330" s="244">
        <v>667</v>
      </c>
      <c r="AN330" s="246">
        <v>0.375</v>
      </c>
      <c r="AO330" s="139" t="s">
        <v>1903</v>
      </c>
      <c r="AP330" s="146" t="s">
        <v>1522</v>
      </c>
      <c r="AQ330" s="139" t="s">
        <v>1903</v>
      </c>
      <c r="AR330" s="139" t="s">
        <v>1903</v>
      </c>
    </row>
    <row r="331" spans="1:44" s="139" customFormat="1" ht="12.75" customHeight="1" x14ac:dyDescent="0.2">
      <c r="A331" s="139" t="s">
        <v>21</v>
      </c>
      <c r="B331" s="220" t="s">
        <v>219</v>
      </c>
      <c r="C331" s="221">
        <v>0.5</v>
      </c>
      <c r="D331" s="222">
        <v>8</v>
      </c>
      <c r="E331" s="223">
        <v>2019</v>
      </c>
      <c r="F331" s="223">
        <v>2015</v>
      </c>
      <c r="G331" s="223">
        <v>2022</v>
      </c>
      <c r="H331" s="220" t="s">
        <v>1904</v>
      </c>
      <c r="I331" s="220" t="s">
        <v>1905</v>
      </c>
      <c r="J331" s="220" t="s">
        <v>8</v>
      </c>
      <c r="K331" s="247" t="s">
        <v>219</v>
      </c>
      <c r="L331" s="244">
        <v>84</v>
      </c>
      <c r="M331" s="244">
        <v>0</v>
      </c>
      <c r="N331" s="244">
        <v>0</v>
      </c>
      <c r="O331" s="244">
        <v>0</v>
      </c>
      <c r="P331" s="244">
        <v>84</v>
      </c>
      <c r="Q331" s="205">
        <v>0</v>
      </c>
      <c r="R331" s="245">
        <v>42</v>
      </c>
      <c r="S331" s="245">
        <v>0</v>
      </c>
      <c r="T331" s="244">
        <v>47</v>
      </c>
      <c r="U331" s="244">
        <v>0</v>
      </c>
      <c r="V331" s="244">
        <v>0</v>
      </c>
      <c r="W331" s="244">
        <v>0</v>
      </c>
      <c r="X331" s="244">
        <v>47</v>
      </c>
      <c r="Y331" s="244">
        <v>0</v>
      </c>
      <c r="Z331" s="244">
        <v>47</v>
      </c>
      <c r="AA331" s="205">
        <v>0</v>
      </c>
      <c r="AB331" s="205">
        <v>0</v>
      </c>
      <c r="AC331" s="244">
        <v>54</v>
      </c>
      <c r="AD331" s="244">
        <v>27</v>
      </c>
      <c r="AE331" s="244">
        <v>27</v>
      </c>
      <c r="AF331" s="205">
        <v>0.5</v>
      </c>
      <c r="AG331" s="244">
        <v>42</v>
      </c>
      <c r="AH331" s="244">
        <v>226</v>
      </c>
      <c r="AI331" s="244">
        <v>0</v>
      </c>
      <c r="AJ331" s="205">
        <v>5.3809523809523814</v>
      </c>
      <c r="AK331" s="244">
        <v>227</v>
      </c>
      <c r="AL331" s="244">
        <v>253</v>
      </c>
      <c r="AM331" s="244">
        <v>158</v>
      </c>
      <c r="AN331" s="246">
        <v>0.5</v>
      </c>
      <c r="AO331" s="139" t="s">
        <v>1903</v>
      </c>
      <c r="AP331" s="146" t="s">
        <v>1522</v>
      </c>
      <c r="AQ331" s="139" t="s">
        <v>1903</v>
      </c>
      <c r="AR331" s="139" t="s">
        <v>1902</v>
      </c>
    </row>
    <row r="332" spans="1:44" s="139" customFormat="1" ht="12.75" customHeight="1" x14ac:dyDescent="0.2">
      <c r="A332" s="139" t="s">
        <v>138</v>
      </c>
      <c r="B332" s="220" t="s">
        <v>220</v>
      </c>
      <c r="C332" s="221">
        <v>1</v>
      </c>
      <c r="D332" s="222">
        <v>5</v>
      </c>
      <c r="E332" s="223">
        <v>2017</v>
      </c>
      <c r="F332" s="223">
        <v>2014</v>
      </c>
      <c r="G332" s="223">
        <v>2018</v>
      </c>
      <c r="H332" s="220" t="s">
        <v>1906</v>
      </c>
      <c r="I332" s="220" t="s">
        <v>1907</v>
      </c>
      <c r="J332" s="220" t="s">
        <v>13</v>
      </c>
      <c r="K332" s="247" t="s">
        <v>220</v>
      </c>
      <c r="L332" s="244">
        <v>20</v>
      </c>
      <c r="M332" s="244">
        <v>0</v>
      </c>
      <c r="N332" s="244">
        <v>0</v>
      </c>
      <c r="O332" s="244">
        <v>0</v>
      </c>
      <c r="P332" s="244">
        <v>20</v>
      </c>
      <c r="Q332" s="205">
        <v>0</v>
      </c>
      <c r="R332" s="245">
        <v>20</v>
      </c>
      <c r="S332" s="245">
        <v>0</v>
      </c>
      <c r="T332" s="244">
        <v>10</v>
      </c>
      <c r="U332" s="244">
        <v>72</v>
      </c>
      <c r="V332" s="244">
        <v>72</v>
      </c>
      <c r="W332" s="244">
        <v>0</v>
      </c>
      <c r="X332" s="244">
        <v>0</v>
      </c>
      <c r="Y332" s="244">
        <v>72</v>
      </c>
      <c r="Z332" s="244">
        <v>0</v>
      </c>
      <c r="AA332" s="205">
        <v>7.2</v>
      </c>
      <c r="AB332" s="205">
        <v>7.2</v>
      </c>
      <c r="AC332" s="244">
        <v>14</v>
      </c>
      <c r="AD332" s="244">
        <v>35</v>
      </c>
      <c r="AE332" s="244">
        <v>0</v>
      </c>
      <c r="AF332" s="205">
        <v>2.5</v>
      </c>
      <c r="AG332" s="244">
        <v>36</v>
      </c>
      <c r="AH332" s="244">
        <v>0</v>
      </c>
      <c r="AI332" s="244">
        <v>36</v>
      </c>
      <c r="AJ332" s="205">
        <v>0</v>
      </c>
      <c r="AK332" s="244">
        <v>80</v>
      </c>
      <c r="AL332" s="244">
        <v>107</v>
      </c>
      <c r="AM332" s="244">
        <v>56</v>
      </c>
      <c r="AN332" s="246">
        <v>1</v>
      </c>
      <c r="AO332" s="139" t="s">
        <v>1903</v>
      </c>
      <c r="AP332" s="146" t="s">
        <v>1522</v>
      </c>
      <c r="AQ332" s="139" t="s">
        <v>1903</v>
      </c>
      <c r="AR332" s="139" t="s">
        <v>1903</v>
      </c>
    </row>
    <row r="333" spans="1:44" s="139" customFormat="1" ht="12.75" customHeight="1" x14ac:dyDescent="0.2">
      <c r="A333" s="139" t="s">
        <v>46</v>
      </c>
      <c r="B333" s="220" t="s">
        <v>221</v>
      </c>
      <c r="C333" s="221">
        <v>0.625</v>
      </c>
      <c r="D333" s="222">
        <v>8</v>
      </c>
      <c r="E333" s="223">
        <v>2018</v>
      </c>
      <c r="F333" s="223">
        <v>2014</v>
      </c>
      <c r="G333" s="223">
        <v>2021</v>
      </c>
      <c r="H333" s="220" t="s">
        <v>1918</v>
      </c>
      <c r="I333" s="220" t="s">
        <v>1919</v>
      </c>
      <c r="J333" s="220" t="s">
        <v>47</v>
      </c>
      <c r="K333" s="247" t="s">
        <v>221</v>
      </c>
      <c r="L333" s="244">
        <v>419</v>
      </c>
      <c r="M333" s="244">
        <v>10</v>
      </c>
      <c r="N333" s="244">
        <v>0</v>
      </c>
      <c r="O333" s="244">
        <v>10</v>
      </c>
      <c r="P333" s="244">
        <v>409</v>
      </c>
      <c r="Q333" s="205">
        <v>2.386634844868735E-2</v>
      </c>
      <c r="R333" s="245">
        <v>210</v>
      </c>
      <c r="S333" s="245">
        <v>0</v>
      </c>
      <c r="T333" s="244">
        <v>284</v>
      </c>
      <c r="U333" s="244">
        <v>67</v>
      </c>
      <c r="V333" s="244">
        <v>50</v>
      </c>
      <c r="W333" s="244">
        <v>17</v>
      </c>
      <c r="X333" s="244">
        <v>217</v>
      </c>
      <c r="Y333" s="244">
        <v>67</v>
      </c>
      <c r="Z333" s="244">
        <v>217</v>
      </c>
      <c r="AA333" s="205">
        <v>0.23591549295774647</v>
      </c>
      <c r="AB333" s="205">
        <v>0.23591549295774647</v>
      </c>
      <c r="AC333" s="244">
        <v>306</v>
      </c>
      <c r="AD333" s="244">
        <v>0</v>
      </c>
      <c r="AE333" s="244">
        <v>306</v>
      </c>
      <c r="AF333" s="205">
        <v>0</v>
      </c>
      <c r="AG333" s="244">
        <v>784</v>
      </c>
      <c r="AH333" s="244">
        <v>38</v>
      </c>
      <c r="AI333" s="244">
        <v>746</v>
      </c>
      <c r="AJ333" s="205">
        <v>4.8469387755102039E-2</v>
      </c>
      <c r="AK333" s="244">
        <v>1793</v>
      </c>
      <c r="AL333" s="244">
        <v>115</v>
      </c>
      <c r="AM333" s="244">
        <v>1678</v>
      </c>
      <c r="AN333" s="246">
        <v>0.5</v>
      </c>
      <c r="AO333" s="139" t="s">
        <v>1903</v>
      </c>
      <c r="AP333" s="146" t="s">
        <v>1522</v>
      </c>
      <c r="AQ333" s="139" t="s">
        <v>1903</v>
      </c>
      <c r="AR333" s="139" t="s">
        <v>1903</v>
      </c>
    </row>
    <row r="334" spans="1:44" s="139" customFormat="1" ht="12.75" customHeight="1" x14ac:dyDescent="0.2">
      <c r="A334" s="139" t="s">
        <v>61</v>
      </c>
      <c r="B334" s="220" t="s">
        <v>222</v>
      </c>
      <c r="C334" s="221">
        <v>0.625</v>
      </c>
      <c r="D334" s="222">
        <v>8</v>
      </c>
      <c r="E334" s="223">
        <v>2018</v>
      </c>
      <c r="F334" s="223">
        <v>2014</v>
      </c>
      <c r="G334" s="223" t="s">
        <v>1899</v>
      </c>
      <c r="H334" s="220" t="s">
        <v>1900</v>
      </c>
      <c r="I334" s="220" t="s">
        <v>1901</v>
      </c>
      <c r="J334" s="220" t="s">
        <v>3</v>
      </c>
      <c r="K334" s="247" t="s">
        <v>222</v>
      </c>
      <c r="L334" s="244">
        <v>1688</v>
      </c>
      <c r="M334" s="244">
        <v>179</v>
      </c>
      <c r="N334" s="244">
        <v>179</v>
      </c>
      <c r="O334" s="244">
        <v>0</v>
      </c>
      <c r="P334" s="244">
        <v>1509</v>
      </c>
      <c r="Q334" s="205">
        <v>0.10604265402843602</v>
      </c>
      <c r="R334" s="245">
        <v>844</v>
      </c>
      <c r="S334" s="245">
        <v>0</v>
      </c>
      <c r="T334" s="244">
        <v>1160</v>
      </c>
      <c r="U334" s="244">
        <v>738</v>
      </c>
      <c r="V334" s="244">
        <v>648</v>
      </c>
      <c r="W334" s="244">
        <v>90</v>
      </c>
      <c r="X334" s="244">
        <v>422</v>
      </c>
      <c r="Y334" s="244">
        <v>738</v>
      </c>
      <c r="Z334" s="244">
        <v>422</v>
      </c>
      <c r="AA334" s="205">
        <v>0.63620689655172413</v>
      </c>
      <c r="AB334" s="205">
        <v>0.63620689655172413</v>
      </c>
      <c r="AC334" s="244">
        <v>1351</v>
      </c>
      <c r="AD334" s="244">
        <v>375</v>
      </c>
      <c r="AE334" s="244">
        <v>976</v>
      </c>
      <c r="AF334" s="205">
        <v>0.27757216876387864</v>
      </c>
      <c r="AG334" s="244">
        <v>3102</v>
      </c>
      <c r="AH334" s="244">
        <v>408</v>
      </c>
      <c r="AI334" s="244">
        <v>2694</v>
      </c>
      <c r="AJ334" s="205">
        <v>0.13152804642166344</v>
      </c>
      <c r="AK334" s="244">
        <v>7301</v>
      </c>
      <c r="AL334" s="244">
        <v>1700</v>
      </c>
      <c r="AM334" s="244">
        <v>5601</v>
      </c>
      <c r="AN334" s="246">
        <v>0.5</v>
      </c>
      <c r="AO334" s="139" t="s">
        <v>1903</v>
      </c>
      <c r="AP334" s="146" t="s">
        <v>1522</v>
      </c>
      <c r="AQ334" s="139" t="s">
        <v>1903</v>
      </c>
      <c r="AR334" s="139" t="s">
        <v>1903</v>
      </c>
    </row>
    <row r="335" spans="1:44" s="147" customFormat="1" ht="12.75" customHeight="1" x14ac:dyDescent="0.2">
      <c r="A335" s="139" t="s">
        <v>68</v>
      </c>
      <c r="B335" s="220" t="s">
        <v>1069</v>
      </c>
      <c r="C335" s="221">
        <v>0.375</v>
      </c>
      <c r="D335" s="222">
        <v>8</v>
      </c>
      <c r="E335" s="223">
        <v>2020</v>
      </c>
      <c r="F335" s="223">
        <v>2016</v>
      </c>
      <c r="G335" s="223" t="s">
        <v>1908</v>
      </c>
      <c r="H335" s="220" t="s">
        <v>1909</v>
      </c>
      <c r="I335" s="220" t="s">
        <v>1910</v>
      </c>
      <c r="J335" s="220" t="s">
        <v>26</v>
      </c>
      <c r="K335" s="247" t="s">
        <v>1069</v>
      </c>
      <c r="L335" s="244">
        <v>28</v>
      </c>
      <c r="M335" s="244">
        <v>0</v>
      </c>
      <c r="N335" s="244">
        <v>0</v>
      </c>
      <c r="O335" s="244">
        <v>0</v>
      </c>
      <c r="P335" s="244">
        <v>28</v>
      </c>
      <c r="Q335" s="205">
        <v>0</v>
      </c>
      <c r="R335" s="245">
        <v>11</v>
      </c>
      <c r="S335" s="245">
        <v>0</v>
      </c>
      <c r="T335" s="244">
        <v>18</v>
      </c>
      <c r="U335" s="244">
        <v>0</v>
      </c>
      <c r="V335" s="244">
        <v>0</v>
      </c>
      <c r="W335" s="244">
        <v>0</v>
      </c>
      <c r="X335" s="244">
        <v>18</v>
      </c>
      <c r="Y335" s="244">
        <v>0</v>
      </c>
      <c r="Z335" s="244">
        <v>18</v>
      </c>
      <c r="AA335" s="205">
        <v>0</v>
      </c>
      <c r="AB335" s="205">
        <v>0</v>
      </c>
      <c r="AC335" s="244">
        <v>21</v>
      </c>
      <c r="AD335" s="244">
        <v>0</v>
      </c>
      <c r="AE335" s="244">
        <v>21</v>
      </c>
      <c r="AF335" s="205">
        <v>0</v>
      </c>
      <c r="AG335" s="244">
        <v>48</v>
      </c>
      <c r="AH335" s="244">
        <v>5</v>
      </c>
      <c r="AI335" s="244">
        <v>43</v>
      </c>
      <c r="AJ335" s="205">
        <v>0.10416666666666667</v>
      </c>
      <c r="AK335" s="244">
        <v>115</v>
      </c>
      <c r="AL335" s="244">
        <v>5</v>
      </c>
      <c r="AM335" s="244">
        <v>110</v>
      </c>
      <c r="AN335" s="246">
        <v>0.375</v>
      </c>
      <c r="AO335" s="139" t="s">
        <v>1903</v>
      </c>
      <c r="AP335" s="146" t="s">
        <v>1891</v>
      </c>
      <c r="AQ335" s="139" t="s">
        <v>1903</v>
      </c>
      <c r="AR335" s="139" t="s">
        <v>1903</v>
      </c>
    </row>
    <row r="336" spans="1:44" s="139" customFormat="1" ht="12.75" customHeight="1" x14ac:dyDescent="0.2">
      <c r="A336" s="139" t="s">
        <v>29</v>
      </c>
      <c r="B336" s="220" t="s">
        <v>223</v>
      </c>
      <c r="C336" s="221">
        <v>0.5</v>
      </c>
      <c r="D336" s="222">
        <v>8</v>
      </c>
      <c r="E336" s="223">
        <v>2019</v>
      </c>
      <c r="F336" s="223">
        <v>2015</v>
      </c>
      <c r="G336" s="223">
        <v>2022</v>
      </c>
      <c r="H336" s="220" t="s">
        <v>1904</v>
      </c>
      <c r="I336" s="220" t="s">
        <v>1905</v>
      </c>
      <c r="J336" s="220" t="s">
        <v>8</v>
      </c>
      <c r="K336" s="247" t="s">
        <v>223</v>
      </c>
      <c r="L336" s="244">
        <v>121</v>
      </c>
      <c r="M336" s="244">
        <v>0</v>
      </c>
      <c r="N336" s="244">
        <v>0</v>
      </c>
      <c r="O336" s="244">
        <v>0</v>
      </c>
      <c r="P336" s="244">
        <v>121</v>
      </c>
      <c r="Q336" s="205">
        <v>0</v>
      </c>
      <c r="R336" s="245">
        <v>61</v>
      </c>
      <c r="S336" s="245">
        <v>0</v>
      </c>
      <c r="T336" s="244">
        <v>68</v>
      </c>
      <c r="U336" s="244">
        <v>0</v>
      </c>
      <c r="V336" s="244">
        <v>0</v>
      </c>
      <c r="W336" s="244">
        <v>0</v>
      </c>
      <c r="X336" s="244">
        <v>68</v>
      </c>
      <c r="Y336" s="244">
        <v>0</v>
      </c>
      <c r="Z336" s="244">
        <v>68</v>
      </c>
      <c r="AA336" s="205">
        <v>0</v>
      </c>
      <c r="AB336" s="205">
        <v>0</v>
      </c>
      <c r="AC336" s="244">
        <v>70</v>
      </c>
      <c r="AD336" s="244">
        <v>6</v>
      </c>
      <c r="AE336" s="244">
        <v>64</v>
      </c>
      <c r="AF336" s="205">
        <v>8.5714285714285715E-2</v>
      </c>
      <c r="AG336" s="244">
        <v>154</v>
      </c>
      <c r="AH336" s="244">
        <v>50</v>
      </c>
      <c r="AI336" s="244">
        <v>104</v>
      </c>
      <c r="AJ336" s="205">
        <v>0.32467532467532467</v>
      </c>
      <c r="AK336" s="244">
        <v>413</v>
      </c>
      <c r="AL336" s="244">
        <v>56</v>
      </c>
      <c r="AM336" s="244">
        <v>357</v>
      </c>
      <c r="AN336" s="246">
        <v>0.5</v>
      </c>
      <c r="AO336" s="139" t="s">
        <v>1903</v>
      </c>
      <c r="AP336" s="146" t="s">
        <v>1522</v>
      </c>
      <c r="AQ336" s="139" t="s">
        <v>1903</v>
      </c>
      <c r="AR336" s="139" t="s">
        <v>1903</v>
      </c>
    </row>
    <row r="337" spans="1:44" s="139" customFormat="1" ht="12.75" customHeight="1" x14ac:dyDescent="0.2">
      <c r="A337" s="139" t="s">
        <v>35</v>
      </c>
      <c r="B337" s="220" t="s">
        <v>224</v>
      </c>
      <c r="C337" s="221">
        <v>0.625</v>
      </c>
      <c r="D337" s="222">
        <v>8</v>
      </c>
      <c r="E337" s="223">
        <v>2018</v>
      </c>
      <c r="F337" s="223">
        <v>2014</v>
      </c>
      <c r="G337" s="223" t="s">
        <v>1899</v>
      </c>
      <c r="H337" s="220" t="s">
        <v>1900</v>
      </c>
      <c r="I337" s="220" t="s">
        <v>1901</v>
      </c>
      <c r="J337" s="220" t="s">
        <v>3</v>
      </c>
      <c r="K337" s="247" t="s">
        <v>224</v>
      </c>
      <c r="L337" s="244">
        <v>98</v>
      </c>
      <c r="M337" s="244">
        <v>38</v>
      </c>
      <c r="N337" s="244">
        <v>38</v>
      </c>
      <c r="O337" s="244">
        <v>0</v>
      </c>
      <c r="P337" s="244">
        <v>60</v>
      </c>
      <c r="Q337" s="205">
        <v>0.38775510204081631</v>
      </c>
      <c r="R337" s="245">
        <v>49</v>
      </c>
      <c r="S337" s="245">
        <v>0</v>
      </c>
      <c r="T337" s="244">
        <v>67</v>
      </c>
      <c r="U337" s="244">
        <v>36</v>
      </c>
      <c r="V337" s="244">
        <v>36</v>
      </c>
      <c r="W337" s="244">
        <v>0</v>
      </c>
      <c r="X337" s="244">
        <v>31</v>
      </c>
      <c r="Y337" s="244">
        <v>36</v>
      </c>
      <c r="Z337" s="244">
        <v>31</v>
      </c>
      <c r="AA337" s="205">
        <v>0.53731343283582089</v>
      </c>
      <c r="AB337" s="205">
        <v>0.53731343283582089</v>
      </c>
      <c r="AC337" s="244">
        <v>76</v>
      </c>
      <c r="AD337" s="244">
        <v>0</v>
      </c>
      <c r="AE337" s="244">
        <v>76</v>
      </c>
      <c r="AF337" s="205">
        <v>0</v>
      </c>
      <c r="AG337" s="244">
        <v>172</v>
      </c>
      <c r="AH337" s="244">
        <v>395</v>
      </c>
      <c r="AI337" s="244">
        <v>0</v>
      </c>
      <c r="AJ337" s="205">
        <v>2.2965116279069768</v>
      </c>
      <c r="AK337" s="244">
        <v>413</v>
      </c>
      <c r="AL337" s="244">
        <v>469</v>
      </c>
      <c r="AM337" s="244">
        <v>167</v>
      </c>
      <c r="AN337" s="246">
        <v>0.5</v>
      </c>
      <c r="AO337" s="139" t="s">
        <v>1903</v>
      </c>
      <c r="AP337" s="146" t="s">
        <v>1522</v>
      </c>
      <c r="AQ337" s="139" t="s">
        <v>1903</v>
      </c>
      <c r="AR337" s="139" t="s">
        <v>1902</v>
      </c>
    </row>
    <row r="338" spans="1:44" s="139" customFormat="1" ht="12.75" customHeight="1" x14ac:dyDescent="0.2">
      <c r="A338" s="139" t="s">
        <v>35</v>
      </c>
      <c r="B338" s="220" t="s">
        <v>225</v>
      </c>
      <c r="C338" s="221">
        <v>0.625</v>
      </c>
      <c r="D338" s="222">
        <v>8</v>
      </c>
      <c r="E338" s="223">
        <v>2018</v>
      </c>
      <c r="F338" s="223">
        <v>2014</v>
      </c>
      <c r="G338" s="223" t="s">
        <v>1899</v>
      </c>
      <c r="H338" s="220" t="s">
        <v>1900</v>
      </c>
      <c r="I338" s="220" t="s">
        <v>1901</v>
      </c>
      <c r="J338" s="220" t="s">
        <v>3</v>
      </c>
      <c r="K338" s="247" t="s">
        <v>225</v>
      </c>
      <c r="L338" s="244">
        <v>63</v>
      </c>
      <c r="M338" s="244">
        <v>0</v>
      </c>
      <c r="N338" s="244">
        <v>0</v>
      </c>
      <c r="O338" s="244">
        <v>0</v>
      </c>
      <c r="P338" s="244">
        <v>63</v>
      </c>
      <c r="Q338" s="205">
        <v>0</v>
      </c>
      <c r="R338" s="245">
        <v>32</v>
      </c>
      <c r="S338" s="245">
        <v>0</v>
      </c>
      <c r="T338" s="244">
        <v>43</v>
      </c>
      <c r="U338" s="244">
        <v>0</v>
      </c>
      <c r="V338" s="244">
        <v>0</v>
      </c>
      <c r="W338" s="244">
        <v>0</v>
      </c>
      <c r="X338" s="244">
        <v>43</v>
      </c>
      <c r="Y338" s="244">
        <v>0</v>
      </c>
      <c r="Z338" s="244">
        <v>43</v>
      </c>
      <c r="AA338" s="205">
        <v>0</v>
      </c>
      <c r="AB338" s="205">
        <v>0</v>
      </c>
      <c r="AC338" s="244">
        <v>50</v>
      </c>
      <c r="AD338" s="244">
        <v>0</v>
      </c>
      <c r="AE338" s="244">
        <v>50</v>
      </c>
      <c r="AF338" s="205">
        <v>0</v>
      </c>
      <c r="AG338" s="244">
        <v>116</v>
      </c>
      <c r="AH338" s="244">
        <v>770</v>
      </c>
      <c r="AI338" s="244">
        <v>0</v>
      </c>
      <c r="AJ338" s="205">
        <v>6.6379310344827589</v>
      </c>
      <c r="AK338" s="244">
        <v>272</v>
      </c>
      <c r="AL338" s="244">
        <v>770</v>
      </c>
      <c r="AM338" s="244">
        <v>156</v>
      </c>
      <c r="AN338" s="246">
        <v>0.5</v>
      </c>
      <c r="AO338" s="139" t="s">
        <v>1903</v>
      </c>
      <c r="AP338" s="146" t="s">
        <v>1535</v>
      </c>
      <c r="AQ338" s="139" t="s">
        <v>1903</v>
      </c>
      <c r="AR338" s="139" t="s">
        <v>1902</v>
      </c>
    </row>
    <row r="339" spans="1:44" s="139" customFormat="1" ht="12.75" customHeight="1" x14ac:dyDescent="0.2">
      <c r="A339" s="139" t="s">
        <v>5</v>
      </c>
      <c r="B339" s="220" t="s">
        <v>226</v>
      </c>
      <c r="C339" s="221">
        <v>0.625</v>
      </c>
      <c r="D339" s="222">
        <v>8</v>
      </c>
      <c r="E339" s="223">
        <v>2018</v>
      </c>
      <c r="F339" s="223">
        <v>2014</v>
      </c>
      <c r="G339" s="223" t="s">
        <v>1899</v>
      </c>
      <c r="H339" s="220" t="s">
        <v>1900</v>
      </c>
      <c r="I339" s="220" t="s">
        <v>1901</v>
      </c>
      <c r="J339" s="220" t="s">
        <v>3</v>
      </c>
      <c r="K339" s="247" t="s">
        <v>226</v>
      </c>
      <c r="L339" s="244">
        <v>1395</v>
      </c>
      <c r="M339" s="244">
        <v>91</v>
      </c>
      <c r="N339" s="244">
        <v>91</v>
      </c>
      <c r="O339" s="244">
        <v>0</v>
      </c>
      <c r="P339" s="244">
        <v>1304</v>
      </c>
      <c r="Q339" s="205">
        <v>6.5232974910394259E-2</v>
      </c>
      <c r="R339" s="245">
        <v>698</v>
      </c>
      <c r="S339" s="245">
        <v>0</v>
      </c>
      <c r="T339" s="244">
        <v>827</v>
      </c>
      <c r="U339" s="244">
        <v>70</v>
      </c>
      <c r="V339" s="244">
        <v>70</v>
      </c>
      <c r="W339" s="244">
        <v>0</v>
      </c>
      <c r="X339" s="244">
        <v>757</v>
      </c>
      <c r="Y339" s="244">
        <v>70</v>
      </c>
      <c r="Z339" s="244">
        <v>757</v>
      </c>
      <c r="AA339" s="205">
        <v>8.4643288996372426E-2</v>
      </c>
      <c r="AB339" s="205">
        <v>8.4643288996372426E-2</v>
      </c>
      <c r="AC339" s="244">
        <v>898</v>
      </c>
      <c r="AD339" s="244">
        <v>86</v>
      </c>
      <c r="AE339" s="244">
        <v>812</v>
      </c>
      <c r="AF339" s="205">
        <v>9.5768374164810696E-2</v>
      </c>
      <c r="AG339" s="244">
        <v>2332</v>
      </c>
      <c r="AH339" s="244">
        <v>137</v>
      </c>
      <c r="AI339" s="244">
        <v>2195</v>
      </c>
      <c r="AJ339" s="205">
        <v>5.8747855917667235E-2</v>
      </c>
      <c r="AK339" s="244">
        <v>5452</v>
      </c>
      <c r="AL339" s="244">
        <v>384</v>
      </c>
      <c r="AM339" s="244">
        <v>5068</v>
      </c>
      <c r="AN339" s="246">
        <v>0.5</v>
      </c>
      <c r="AO339" s="139" t="s">
        <v>1903</v>
      </c>
      <c r="AP339" s="146" t="s">
        <v>1535</v>
      </c>
      <c r="AQ339" s="139" t="s">
        <v>1903</v>
      </c>
      <c r="AR339" s="139" t="s">
        <v>1903</v>
      </c>
    </row>
    <row r="340" spans="1:44" s="139" customFormat="1" ht="12.75" customHeight="1" x14ac:dyDescent="0.2">
      <c r="A340" s="139" t="s">
        <v>62</v>
      </c>
      <c r="B340" s="220" t="s">
        <v>227</v>
      </c>
      <c r="C340" s="221">
        <v>0.5</v>
      </c>
      <c r="D340" s="222">
        <v>8</v>
      </c>
      <c r="E340" s="223">
        <v>2019</v>
      </c>
      <c r="F340" s="223">
        <v>2015</v>
      </c>
      <c r="G340" s="223">
        <v>2022</v>
      </c>
      <c r="H340" s="220" t="s">
        <v>1904</v>
      </c>
      <c r="I340" s="220" t="s">
        <v>1905</v>
      </c>
      <c r="J340" s="220" t="s">
        <v>8</v>
      </c>
      <c r="K340" s="247" t="s">
        <v>227</v>
      </c>
      <c r="L340" s="244">
        <v>691</v>
      </c>
      <c r="M340" s="244">
        <v>43</v>
      </c>
      <c r="N340" s="244">
        <v>43</v>
      </c>
      <c r="O340" s="244">
        <v>0</v>
      </c>
      <c r="P340" s="244">
        <v>648</v>
      </c>
      <c r="Q340" s="205">
        <v>6.2228654124457307E-2</v>
      </c>
      <c r="R340" s="245">
        <v>346</v>
      </c>
      <c r="S340" s="245">
        <v>0</v>
      </c>
      <c r="T340" s="244">
        <v>432</v>
      </c>
      <c r="U340" s="244">
        <v>58</v>
      </c>
      <c r="V340" s="244">
        <v>58</v>
      </c>
      <c r="W340" s="244">
        <v>0</v>
      </c>
      <c r="X340" s="244">
        <v>374</v>
      </c>
      <c r="Y340" s="244">
        <v>58</v>
      </c>
      <c r="Z340" s="244">
        <v>374</v>
      </c>
      <c r="AA340" s="205">
        <v>0.13425925925925927</v>
      </c>
      <c r="AB340" s="205">
        <v>0.13425925925925927</v>
      </c>
      <c r="AC340" s="244">
        <v>278</v>
      </c>
      <c r="AD340" s="244">
        <v>42</v>
      </c>
      <c r="AE340" s="244">
        <v>236</v>
      </c>
      <c r="AF340" s="205">
        <v>0.15107913669064749</v>
      </c>
      <c r="AG340" s="244">
        <v>587</v>
      </c>
      <c r="AH340" s="244">
        <v>304</v>
      </c>
      <c r="AI340" s="244">
        <v>283</v>
      </c>
      <c r="AJ340" s="205">
        <v>0.51788756388415669</v>
      </c>
      <c r="AK340" s="244">
        <v>1988</v>
      </c>
      <c r="AL340" s="244">
        <v>447</v>
      </c>
      <c r="AM340" s="244">
        <v>1541</v>
      </c>
      <c r="AN340" s="246">
        <v>0.5</v>
      </c>
      <c r="AO340" s="139" t="s">
        <v>1903</v>
      </c>
      <c r="AP340" s="146" t="s">
        <v>1522</v>
      </c>
      <c r="AQ340" s="139" t="s">
        <v>1903</v>
      </c>
      <c r="AR340" s="139" t="s">
        <v>1902</v>
      </c>
    </row>
    <row r="341" spans="1:44" s="139" customFormat="1" ht="12.75" customHeight="1" x14ac:dyDescent="0.2">
      <c r="A341" s="139" t="s">
        <v>5</v>
      </c>
      <c r="B341" s="220" t="s">
        <v>1875</v>
      </c>
      <c r="C341" s="221">
        <v>0.625</v>
      </c>
      <c r="D341" s="222">
        <v>8</v>
      </c>
      <c r="E341" s="223">
        <v>2018</v>
      </c>
      <c r="F341" s="223">
        <v>2014</v>
      </c>
      <c r="G341" s="223" t="s">
        <v>1899</v>
      </c>
      <c r="H341" s="220" t="s">
        <v>1900</v>
      </c>
      <c r="I341" s="220" t="s">
        <v>1901</v>
      </c>
      <c r="J341" s="220" t="s">
        <v>3</v>
      </c>
      <c r="K341" s="247" t="s">
        <v>1875</v>
      </c>
      <c r="L341" s="244">
        <v>4</v>
      </c>
      <c r="M341" s="244">
        <v>0</v>
      </c>
      <c r="N341" s="244">
        <v>0</v>
      </c>
      <c r="O341" s="244">
        <v>0</v>
      </c>
      <c r="P341" s="244">
        <v>4</v>
      </c>
      <c r="Q341" s="205">
        <v>0</v>
      </c>
      <c r="R341" s="245">
        <v>2</v>
      </c>
      <c r="S341" s="245">
        <v>0</v>
      </c>
      <c r="T341" s="244">
        <v>3</v>
      </c>
      <c r="U341" s="244">
        <v>0</v>
      </c>
      <c r="V341" s="244">
        <v>0</v>
      </c>
      <c r="W341" s="244">
        <v>0</v>
      </c>
      <c r="X341" s="244">
        <v>3</v>
      </c>
      <c r="Y341" s="244">
        <v>0</v>
      </c>
      <c r="Z341" s="244">
        <v>3</v>
      </c>
      <c r="AA341" s="205">
        <v>0</v>
      </c>
      <c r="AB341" s="205">
        <v>0</v>
      </c>
      <c r="AC341" s="244">
        <v>3</v>
      </c>
      <c r="AD341" s="244">
        <v>0</v>
      </c>
      <c r="AE341" s="244">
        <v>3</v>
      </c>
      <c r="AF341" s="205">
        <v>0</v>
      </c>
      <c r="AG341" s="244">
        <v>6</v>
      </c>
      <c r="AH341" s="244">
        <v>0</v>
      </c>
      <c r="AI341" s="244">
        <v>6</v>
      </c>
      <c r="AJ341" s="205">
        <v>0</v>
      </c>
      <c r="AK341" s="244">
        <v>16</v>
      </c>
      <c r="AL341" s="244">
        <v>0</v>
      </c>
      <c r="AM341" s="244">
        <v>16</v>
      </c>
      <c r="AN341" s="246">
        <v>0.5</v>
      </c>
      <c r="AO341" s="139" t="s">
        <v>1903</v>
      </c>
      <c r="AP341" s="146" t="s">
        <v>1535</v>
      </c>
      <c r="AQ341" s="139" t="s">
        <v>1903</v>
      </c>
      <c r="AR341" s="139" t="s">
        <v>1903</v>
      </c>
    </row>
    <row r="342" spans="1:44" s="139" customFormat="1" ht="12.75" customHeight="1" x14ac:dyDescent="0.2">
      <c r="A342" s="139" t="s">
        <v>46</v>
      </c>
      <c r="B342" s="220" t="s">
        <v>228</v>
      </c>
      <c r="C342" s="221">
        <v>0.625</v>
      </c>
      <c r="D342" s="222">
        <v>8</v>
      </c>
      <c r="E342" s="223">
        <v>2018</v>
      </c>
      <c r="F342" s="223">
        <v>2014</v>
      </c>
      <c r="G342" s="223">
        <v>2021</v>
      </c>
      <c r="H342" s="220" t="s">
        <v>1918</v>
      </c>
      <c r="I342" s="220" t="s">
        <v>1919</v>
      </c>
      <c r="J342" s="220" t="s">
        <v>47</v>
      </c>
      <c r="K342" s="247" t="s">
        <v>228</v>
      </c>
      <c r="L342" s="244">
        <v>141</v>
      </c>
      <c r="M342" s="244">
        <v>0</v>
      </c>
      <c r="N342" s="244">
        <v>0</v>
      </c>
      <c r="O342" s="244">
        <v>0</v>
      </c>
      <c r="P342" s="244">
        <v>141</v>
      </c>
      <c r="Q342" s="205">
        <v>0</v>
      </c>
      <c r="R342" s="245">
        <v>71</v>
      </c>
      <c r="S342" s="245">
        <v>0</v>
      </c>
      <c r="T342" s="244">
        <v>100</v>
      </c>
      <c r="U342" s="244">
        <v>10</v>
      </c>
      <c r="V342" s="244">
        <v>10</v>
      </c>
      <c r="W342" s="244">
        <v>0</v>
      </c>
      <c r="X342" s="244">
        <v>90</v>
      </c>
      <c r="Y342" s="244">
        <v>10</v>
      </c>
      <c r="Z342" s="244">
        <v>90</v>
      </c>
      <c r="AA342" s="205">
        <v>0.1</v>
      </c>
      <c r="AB342" s="205">
        <v>0.1</v>
      </c>
      <c r="AC342" s="244">
        <v>93</v>
      </c>
      <c r="AD342" s="244">
        <v>8</v>
      </c>
      <c r="AE342" s="244">
        <v>85</v>
      </c>
      <c r="AF342" s="205">
        <v>8.6021505376344093E-2</v>
      </c>
      <c r="AG342" s="244">
        <v>303</v>
      </c>
      <c r="AH342" s="244">
        <v>42</v>
      </c>
      <c r="AI342" s="244">
        <v>261</v>
      </c>
      <c r="AJ342" s="205">
        <v>0.13861386138613863</v>
      </c>
      <c r="AK342" s="244">
        <v>637</v>
      </c>
      <c r="AL342" s="244">
        <v>60</v>
      </c>
      <c r="AM342" s="244">
        <v>577</v>
      </c>
      <c r="AN342" s="246">
        <v>0.5</v>
      </c>
      <c r="AO342" s="139" t="s">
        <v>1903</v>
      </c>
      <c r="AP342" s="146" t="s">
        <v>1535</v>
      </c>
      <c r="AQ342" s="139" t="s">
        <v>1903</v>
      </c>
      <c r="AR342" s="139" t="s">
        <v>1903</v>
      </c>
    </row>
    <row r="343" spans="1:44" s="139" customFormat="1" ht="12.75" customHeight="1" x14ac:dyDescent="0.2">
      <c r="A343" s="139" t="s">
        <v>5</v>
      </c>
      <c r="B343" s="220" t="s">
        <v>229</v>
      </c>
      <c r="C343" s="221">
        <v>0.625</v>
      </c>
      <c r="D343" s="222">
        <v>8</v>
      </c>
      <c r="E343" s="223">
        <v>2018</v>
      </c>
      <c r="F343" s="223">
        <v>2014</v>
      </c>
      <c r="G343" s="223" t="s">
        <v>1899</v>
      </c>
      <c r="H343" s="220" t="s">
        <v>1900</v>
      </c>
      <c r="I343" s="220" t="s">
        <v>1901</v>
      </c>
      <c r="J343" s="220" t="s">
        <v>3</v>
      </c>
      <c r="K343" s="247" t="s">
        <v>229</v>
      </c>
      <c r="L343" s="244">
        <v>26</v>
      </c>
      <c r="M343" s="244">
        <v>0</v>
      </c>
      <c r="N343" s="244">
        <v>0</v>
      </c>
      <c r="O343" s="244">
        <v>0</v>
      </c>
      <c r="P343" s="244">
        <v>26</v>
      </c>
      <c r="Q343" s="205">
        <v>0</v>
      </c>
      <c r="R343" s="245">
        <v>13</v>
      </c>
      <c r="S343" s="245">
        <v>0</v>
      </c>
      <c r="T343" s="244">
        <v>16</v>
      </c>
      <c r="U343" s="244">
        <v>0</v>
      </c>
      <c r="V343" s="244">
        <v>0</v>
      </c>
      <c r="W343" s="244">
        <v>0</v>
      </c>
      <c r="X343" s="244">
        <v>16</v>
      </c>
      <c r="Y343" s="244">
        <v>0</v>
      </c>
      <c r="Z343" s="244">
        <v>16</v>
      </c>
      <c r="AA343" s="205">
        <v>0</v>
      </c>
      <c r="AB343" s="205">
        <v>0</v>
      </c>
      <c r="AC343" s="244">
        <v>17</v>
      </c>
      <c r="AD343" s="244">
        <v>0</v>
      </c>
      <c r="AE343" s="244">
        <v>17</v>
      </c>
      <c r="AF343" s="205">
        <v>0</v>
      </c>
      <c r="AG343" s="244">
        <v>46</v>
      </c>
      <c r="AH343" s="244">
        <v>54</v>
      </c>
      <c r="AI343" s="244">
        <v>0</v>
      </c>
      <c r="AJ343" s="205">
        <v>1.173913043478261</v>
      </c>
      <c r="AK343" s="244">
        <v>105</v>
      </c>
      <c r="AL343" s="244">
        <v>54</v>
      </c>
      <c r="AM343" s="244">
        <v>59</v>
      </c>
      <c r="AN343" s="246">
        <v>0.5</v>
      </c>
      <c r="AO343" s="139" t="s">
        <v>1903</v>
      </c>
      <c r="AP343" s="146" t="s">
        <v>1522</v>
      </c>
      <c r="AQ343" s="139" t="s">
        <v>1903</v>
      </c>
      <c r="AR343" s="139" t="s">
        <v>1902</v>
      </c>
    </row>
    <row r="344" spans="1:44" s="139" customFormat="1" ht="12.75" customHeight="1" x14ac:dyDescent="0.2">
      <c r="A344" s="139" t="s">
        <v>82</v>
      </c>
      <c r="B344" s="220" t="s">
        <v>230</v>
      </c>
      <c r="C344" s="221">
        <v>0.375</v>
      </c>
      <c r="D344" s="222">
        <v>8</v>
      </c>
      <c r="E344" s="223">
        <v>2020</v>
      </c>
      <c r="F344" s="223">
        <v>2016</v>
      </c>
      <c r="G344" s="223" t="s">
        <v>1908</v>
      </c>
      <c r="H344" s="220" t="s">
        <v>1909</v>
      </c>
      <c r="I344" s="220" t="s">
        <v>1910</v>
      </c>
      <c r="J344" s="220" t="s">
        <v>26</v>
      </c>
      <c r="K344" s="247" t="s">
        <v>230</v>
      </c>
      <c r="L344" s="244">
        <v>110</v>
      </c>
      <c r="M344" s="244">
        <v>116</v>
      </c>
      <c r="N344" s="244">
        <v>95</v>
      </c>
      <c r="O344" s="244">
        <v>21</v>
      </c>
      <c r="P344" s="244">
        <v>0</v>
      </c>
      <c r="Q344" s="205">
        <v>1.0545454545454545</v>
      </c>
      <c r="R344" s="245">
        <v>41</v>
      </c>
      <c r="S344" s="245">
        <v>75</v>
      </c>
      <c r="T344" s="244">
        <v>82</v>
      </c>
      <c r="U344" s="244">
        <v>33</v>
      </c>
      <c r="V344" s="244">
        <v>19</v>
      </c>
      <c r="W344" s="244">
        <v>14</v>
      </c>
      <c r="X344" s="244">
        <v>49</v>
      </c>
      <c r="Y344" s="244">
        <v>108</v>
      </c>
      <c r="Z344" s="244">
        <v>0</v>
      </c>
      <c r="AA344" s="205">
        <v>0.40243902439024393</v>
      </c>
      <c r="AB344" s="205">
        <v>1.3170731707317074</v>
      </c>
      <c r="AC344" s="244">
        <v>77</v>
      </c>
      <c r="AD344" s="244">
        <v>3</v>
      </c>
      <c r="AE344" s="244">
        <v>74</v>
      </c>
      <c r="AF344" s="205">
        <v>3.896103896103896E-2</v>
      </c>
      <c r="AG344" s="244">
        <v>319</v>
      </c>
      <c r="AH344" s="244">
        <v>0</v>
      </c>
      <c r="AI344" s="244">
        <v>319</v>
      </c>
      <c r="AJ344" s="205">
        <v>0</v>
      </c>
      <c r="AK344" s="244">
        <v>588</v>
      </c>
      <c r="AL344" s="244">
        <v>152</v>
      </c>
      <c r="AM344" s="244">
        <v>442</v>
      </c>
      <c r="AN344" s="246">
        <v>0.375</v>
      </c>
      <c r="AO344" s="139" t="s">
        <v>1903</v>
      </c>
      <c r="AP344" s="146" t="s">
        <v>1891</v>
      </c>
      <c r="AQ344" s="139" t="s">
        <v>1903</v>
      </c>
      <c r="AR344" s="139" t="s">
        <v>1903</v>
      </c>
    </row>
    <row r="345" spans="1:44" s="139" customFormat="1" ht="12.75" customHeight="1" x14ac:dyDescent="0.2">
      <c r="A345" s="139" t="s">
        <v>5</v>
      </c>
      <c r="B345" s="220" t="s">
        <v>231</v>
      </c>
      <c r="C345" s="221">
        <v>0.625</v>
      </c>
      <c r="D345" s="222">
        <v>8</v>
      </c>
      <c r="E345" s="223">
        <v>2018</v>
      </c>
      <c r="F345" s="223">
        <v>2014</v>
      </c>
      <c r="G345" s="223" t="s">
        <v>1899</v>
      </c>
      <c r="H345" s="220" t="s">
        <v>1900</v>
      </c>
      <c r="I345" s="220" t="s">
        <v>1901</v>
      </c>
      <c r="J345" s="220" t="s">
        <v>3</v>
      </c>
      <c r="K345" s="247" t="s">
        <v>231</v>
      </c>
      <c r="L345" s="244">
        <v>340</v>
      </c>
      <c r="M345" s="244">
        <v>145</v>
      </c>
      <c r="N345" s="244">
        <v>145</v>
      </c>
      <c r="O345" s="244">
        <v>0</v>
      </c>
      <c r="P345" s="244">
        <v>195</v>
      </c>
      <c r="Q345" s="205">
        <v>0.4264705882352941</v>
      </c>
      <c r="R345" s="245">
        <v>170</v>
      </c>
      <c r="S345" s="245">
        <v>0</v>
      </c>
      <c r="T345" s="244">
        <v>207</v>
      </c>
      <c r="U345" s="244">
        <v>38</v>
      </c>
      <c r="V345" s="244">
        <v>38</v>
      </c>
      <c r="W345" s="244">
        <v>0</v>
      </c>
      <c r="X345" s="244">
        <v>169</v>
      </c>
      <c r="Y345" s="244">
        <v>38</v>
      </c>
      <c r="Z345" s="244">
        <v>169</v>
      </c>
      <c r="AA345" s="205">
        <v>0.18357487922705315</v>
      </c>
      <c r="AB345" s="205">
        <v>0.18357487922705315</v>
      </c>
      <c r="AC345" s="244">
        <v>224</v>
      </c>
      <c r="AD345" s="244">
        <v>45</v>
      </c>
      <c r="AE345" s="244">
        <v>179</v>
      </c>
      <c r="AF345" s="205">
        <v>0.20089285714285715</v>
      </c>
      <c r="AG345" s="244">
        <v>561</v>
      </c>
      <c r="AH345" s="244">
        <v>2100</v>
      </c>
      <c r="AI345" s="244">
        <v>0</v>
      </c>
      <c r="AJ345" s="205">
        <v>3.7433155080213902</v>
      </c>
      <c r="AK345" s="244">
        <v>1332</v>
      </c>
      <c r="AL345" s="244">
        <v>2328</v>
      </c>
      <c r="AM345" s="244">
        <v>543</v>
      </c>
      <c r="AN345" s="246">
        <v>0.5</v>
      </c>
      <c r="AO345" s="139" t="s">
        <v>1903</v>
      </c>
      <c r="AP345" s="146" t="s">
        <v>1522</v>
      </c>
      <c r="AQ345" s="139" t="s">
        <v>1903</v>
      </c>
      <c r="AR345" s="139" t="s">
        <v>1902</v>
      </c>
    </row>
    <row r="346" spans="1:44" s="139" customFormat="1" ht="12.75" customHeight="1" x14ac:dyDescent="0.2">
      <c r="A346" s="139" t="s">
        <v>24</v>
      </c>
      <c r="B346" s="220" t="s">
        <v>232</v>
      </c>
      <c r="C346" s="221">
        <v>1</v>
      </c>
      <c r="D346" s="222">
        <v>5</v>
      </c>
      <c r="E346" s="223">
        <v>2017</v>
      </c>
      <c r="F346" s="223">
        <v>2014</v>
      </c>
      <c r="G346" s="223">
        <v>2018</v>
      </c>
      <c r="H346" s="220" t="s">
        <v>1906</v>
      </c>
      <c r="I346" s="220" t="s">
        <v>1907</v>
      </c>
      <c r="J346" s="220" t="s">
        <v>13</v>
      </c>
      <c r="K346" s="247" t="s">
        <v>232</v>
      </c>
      <c r="L346" s="244">
        <v>123</v>
      </c>
      <c r="M346" s="244">
        <v>211</v>
      </c>
      <c r="N346" s="244">
        <v>211</v>
      </c>
      <c r="O346" s="244">
        <v>0</v>
      </c>
      <c r="P346" s="244">
        <v>0</v>
      </c>
      <c r="Q346" s="205">
        <v>1.7154471544715446</v>
      </c>
      <c r="R346" s="245">
        <v>123</v>
      </c>
      <c r="S346" s="245">
        <v>88</v>
      </c>
      <c r="T346" s="244">
        <v>77</v>
      </c>
      <c r="U346" s="244">
        <v>88</v>
      </c>
      <c r="V346" s="244">
        <v>88</v>
      </c>
      <c r="W346" s="244">
        <v>0</v>
      </c>
      <c r="X346" s="244">
        <v>0</v>
      </c>
      <c r="Y346" s="244">
        <v>176</v>
      </c>
      <c r="Z346" s="244">
        <v>0</v>
      </c>
      <c r="AA346" s="205">
        <v>1.1428571428571428</v>
      </c>
      <c r="AB346" s="205">
        <v>2.2857142857142856</v>
      </c>
      <c r="AC346" s="244">
        <v>87</v>
      </c>
      <c r="AD346" s="244">
        <v>209</v>
      </c>
      <c r="AE346" s="244">
        <v>0</v>
      </c>
      <c r="AF346" s="205">
        <v>2.4022988505747125</v>
      </c>
      <c r="AG346" s="244">
        <v>206</v>
      </c>
      <c r="AH346" s="244">
        <v>188</v>
      </c>
      <c r="AI346" s="244">
        <v>18</v>
      </c>
      <c r="AJ346" s="205">
        <v>0.91262135922330101</v>
      </c>
      <c r="AK346" s="244">
        <v>493</v>
      </c>
      <c r="AL346" s="244">
        <v>696</v>
      </c>
      <c r="AM346" s="244">
        <v>18</v>
      </c>
      <c r="AN346" s="246">
        <v>1</v>
      </c>
      <c r="AO346" s="139" t="s">
        <v>1903</v>
      </c>
      <c r="AP346" s="146" t="s">
        <v>1522</v>
      </c>
      <c r="AQ346" s="139" t="s">
        <v>1903</v>
      </c>
      <c r="AR346" s="139" t="s">
        <v>1903</v>
      </c>
    </row>
    <row r="347" spans="1:44" s="139" customFormat="1" ht="12.75" customHeight="1" x14ac:dyDescent="0.2">
      <c r="A347" s="139" t="s">
        <v>72</v>
      </c>
      <c r="B347" s="220" t="s">
        <v>1876</v>
      </c>
      <c r="C347" s="221">
        <v>0.375</v>
      </c>
      <c r="D347" s="222">
        <v>8</v>
      </c>
      <c r="E347" s="223">
        <v>2020</v>
      </c>
      <c r="F347" s="223">
        <v>2016</v>
      </c>
      <c r="G347" s="223" t="s">
        <v>1908</v>
      </c>
      <c r="H347" s="220" t="s">
        <v>1909</v>
      </c>
      <c r="I347" s="220" t="s">
        <v>1910</v>
      </c>
      <c r="J347" s="220" t="s">
        <v>26</v>
      </c>
      <c r="K347" s="247" t="s">
        <v>1876</v>
      </c>
      <c r="L347" s="244">
        <v>636</v>
      </c>
      <c r="M347" s="244">
        <v>0</v>
      </c>
      <c r="N347" s="244">
        <v>0</v>
      </c>
      <c r="O347" s="244">
        <v>0</v>
      </c>
      <c r="P347" s="244">
        <v>636</v>
      </c>
      <c r="Q347" s="205">
        <v>0</v>
      </c>
      <c r="R347" s="245">
        <v>239</v>
      </c>
      <c r="S347" s="245">
        <v>0</v>
      </c>
      <c r="T347" s="244">
        <v>408</v>
      </c>
      <c r="U347" s="244">
        <v>0</v>
      </c>
      <c r="V347" s="244">
        <v>0</v>
      </c>
      <c r="W347" s="244">
        <v>0</v>
      </c>
      <c r="X347" s="244">
        <v>408</v>
      </c>
      <c r="Y347" s="244">
        <v>0</v>
      </c>
      <c r="Z347" s="244">
        <v>408</v>
      </c>
      <c r="AA347" s="205">
        <v>0</v>
      </c>
      <c r="AB347" s="205">
        <v>0</v>
      </c>
      <c r="AC347" s="244">
        <v>416</v>
      </c>
      <c r="AD347" s="244">
        <v>0</v>
      </c>
      <c r="AE347" s="244">
        <v>416</v>
      </c>
      <c r="AF347" s="205">
        <v>0</v>
      </c>
      <c r="AG347" s="244">
        <v>1031</v>
      </c>
      <c r="AH347" s="244">
        <v>0</v>
      </c>
      <c r="AI347" s="244">
        <v>1031</v>
      </c>
      <c r="AJ347" s="205">
        <v>0</v>
      </c>
      <c r="AK347" s="244">
        <v>2491</v>
      </c>
      <c r="AL347" s="244">
        <v>0</v>
      </c>
      <c r="AM347" s="244">
        <v>2491</v>
      </c>
      <c r="AN347" s="246">
        <v>0.375</v>
      </c>
      <c r="AO347" s="139" t="s">
        <v>1903</v>
      </c>
      <c r="AP347" s="146" t="s">
        <v>1891</v>
      </c>
      <c r="AQ347" s="139" t="s">
        <v>1903</v>
      </c>
      <c r="AR347" s="139" t="s">
        <v>1903</v>
      </c>
    </row>
    <row r="348" spans="1:44" s="139" customFormat="1" ht="12.75" customHeight="1" x14ac:dyDescent="0.2">
      <c r="A348" s="139" t="s">
        <v>35</v>
      </c>
      <c r="B348" s="220" t="s">
        <v>233</v>
      </c>
      <c r="C348" s="221">
        <v>0.625</v>
      </c>
      <c r="D348" s="222">
        <v>8</v>
      </c>
      <c r="E348" s="223">
        <v>2018</v>
      </c>
      <c r="F348" s="223">
        <v>2014</v>
      </c>
      <c r="G348" s="223" t="s">
        <v>1899</v>
      </c>
      <c r="H348" s="220" t="s">
        <v>1900</v>
      </c>
      <c r="I348" s="220" t="s">
        <v>1901</v>
      </c>
      <c r="J348" s="220" t="s">
        <v>3</v>
      </c>
      <c r="K348" s="247" t="s">
        <v>233</v>
      </c>
      <c r="L348" s="244">
        <v>1026</v>
      </c>
      <c r="M348" s="244">
        <v>359</v>
      </c>
      <c r="N348" s="244">
        <v>359</v>
      </c>
      <c r="O348" s="244">
        <v>0</v>
      </c>
      <c r="P348" s="244">
        <v>667</v>
      </c>
      <c r="Q348" s="205">
        <v>0.34990253411306044</v>
      </c>
      <c r="R348" s="245">
        <v>513</v>
      </c>
      <c r="S348" s="245">
        <v>0</v>
      </c>
      <c r="T348" s="244">
        <v>681</v>
      </c>
      <c r="U348" s="244">
        <v>0</v>
      </c>
      <c r="V348" s="244">
        <v>0</v>
      </c>
      <c r="W348" s="244">
        <v>0</v>
      </c>
      <c r="X348" s="244">
        <v>681</v>
      </c>
      <c r="Y348" s="244">
        <v>0</v>
      </c>
      <c r="Z348" s="244">
        <v>681</v>
      </c>
      <c r="AA348" s="205">
        <v>0</v>
      </c>
      <c r="AB348" s="205">
        <v>0</v>
      </c>
      <c r="AC348" s="244">
        <v>759</v>
      </c>
      <c r="AD348" s="244">
        <v>222</v>
      </c>
      <c r="AE348" s="244">
        <v>537</v>
      </c>
      <c r="AF348" s="205">
        <v>0.29249011857707508</v>
      </c>
      <c r="AG348" s="244">
        <v>1814</v>
      </c>
      <c r="AH348" s="244">
        <v>923</v>
      </c>
      <c r="AI348" s="244">
        <v>891</v>
      </c>
      <c r="AJ348" s="205">
        <v>0.50882028665931645</v>
      </c>
      <c r="AK348" s="244">
        <v>4280</v>
      </c>
      <c r="AL348" s="244">
        <v>1504</v>
      </c>
      <c r="AM348" s="244">
        <v>2776</v>
      </c>
      <c r="AN348" s="246">
        <v>0.5</v>
      </c>
      <c r="AO348" s="139" t="s">
        <v>1903</v>
      </c>
      <c r="AP348" s="146" t="s">
        <v>1522</v>
      </c>
      <c r="AQ348" s="139" t="s">
        <v>1903</v>
      </c>
      <c r="AR348" s="139" t="s">
        <v>1902</v>
      </c>
    </row>
    <row r="349" spans="1:44" s="139" customFormat="1" ht="12.75" customHeight="1" x14ac:dyDescent="0.2">
      <c r="A349" s="139" t="s">
        <v>81</v>
      </c>
      <c r="B349" s="220" t="s">
        <v>234</v>
      </c>
      <c r="C349" s="221">
        <v>0.5</v>
      </c>
      <c r="D349" s="222">
        <v>8</v>
      </c>
      <c r="E349" s="223">
        <v>2019</v>
      </c>
      <c r="F349" s="223">
        <v>2015</v>
      </c>
      <c r="G349" s="223">
        <v>2022</v>
      </c>
      <c r="H349" s="220" t="s">
        <v>1904</v>
      </c>
      <c r="I349" s="220" t="s">
        <v>1905</v>
      </c>
      <c r="J349" s="220" t="s">
        <v>8</v>
      </c>
      <c r="K349" s="247" t="s">
        <v>234</v>
      </c>
      <c r="L349" s="244">
        <v>199</v>
      </c>
      <c r="M349" s="244">
        <v>9</v>
      </c>
      <c r="N349" s="244">
        <v>9</v>
      </c>
      <c r="O349" s="244">
        <v>0</v>
      </c>
      <c r="P349" s="244">
        <v>190</v>
      </c>
      <c r="Q349" s="205">
        <v>4.5226130653266333E-2</v>
      </c>
      <c r="R349" s="245">
        <v>100</v>
      </c>
      <c r="S349" s="245">
        <v>0</v>
      </c>
      <c r="T349" s="244">
        <v>103</v>
      </c>
      <c r="U349" s="244">
        <v>18</v>
      </c>
      <c r="V349" s="244">
        <v>18</v>
      </c>
      <c r="W349" s="244">
        <v>0</v>
      </c>
      <c r="X349" s="244">
        <v>85</v>
      </c>
      <c r="Y349" s="244">
        <v>18</v>
      </c>
      <c r="Z349" s="244">
        <v>85</v>
      </c>
      <c r="AA349" s="205">
        <v>0.17475728155339806</v>
      </c>
      <c r="AB349" s="205">
        <v>0.17475728155339806</v>
      </c>
      <c r="AC349" s="244">
        <v>121</v>
      </c>
      <c r="AD349" s="244">
        <v>55</v>
      </c>
      <c r="AE349" s="244">
        <v>66</v>
      </c>
      <c r="AF349" s="205">
        <v>0.45454545454545453</v>
      </c>
      <c r="AG349" s="244">
        <v>322</v>
      </c>
      <c r="AH349" s="244">
        <v>668</v>
      </c>
      <c r="AI349" s="244">
        <v>0</v>
      </c>
      <c r="AJ349" s="205">
        <v>2.0745341614906834</v>
      </c>
      <c r="AK349" s="244">
        <v>745</v>
      </c>
      <c r="AL349" s="244">
        <v>750</v>
      </c>
      <c r="AM349" s="244">
        <v>341</v>
      </c>
      <c r="AN349" s="246">
        <v>0.5</v>
      </c>
      <c r="AO349" s="139" t="s">
        <v>1903</v>
      </c>
      <c r="AP349" s="146" t="s">
        <v>1522</v>
      </c>
      <c r="AQ349" s="139" t="s">
        <v>1903</v>
      </c>
      <c r="AR349" s="139" t="s">
        <v>1902</v>
      </c>
    </row>
    <row r="350" spans="1:44" s="139" customFormat="1" ht="12.75" customHeight="1" x14ac:dyDescent="0.2">
      <c r="A350" s="139" t="s">
        <v>5</v>
      </c>
      <c r="B350" s="220" t="s">
        <v>1877</v>
      </c>
      <c r="C350" s="221">
        <v>0.625</v>
      </c>
      <c r="D350" s="222">
        <v>8</v>
      </c>
      <c r="E350" s="223">
        <v>2018</v>
      </c>
      <c r="F350" s="223">
        <v>2014</v>
      </c>
      <c r="G350" s="223" t="s">
        <v>1899</v>
      </c>
      <c r="H350" s="220" t="s">
        <v>1900</v>
      </c>
      <c r="I350" s="220" t="s">
        <v>1901</v>
      </c>
      <c r="J350" s="220" t="s">
        <v>3</v>
      </c>
      <c r="K350" s="247" t="s">
        <v>1877</v>
      </c>
      <c r="L350" s="244">
        <v>217</v>
      </c>
      <c r="M350" s="244">
        <v>0</v>
      </c>
      <c r="N350" s="244">
        <v>0</v>
      </c>
      <c r="O350" s="244">
        <v>0</v>
      </c>
      <c r="P350" s="244">
        <v>217</v>
      </c>
      <c r="Q350" s="205">
        <v>0</v>
      </c>
      <c r="R350" s="245">
        <v>109</v>
      </c>
      <c r="S350" s="245">
        <v>0</v>
      </c>
      <c r="T350" s="244">
        <v>131</v>
      </c>
      <c r="U350" s="244">
        <v>0</v>
      </c>
      <c r="V350" s="244">
        <v>0</v>
      </c>
      <c r="W350" s="244">
        <v>0</v>
      </c>
      <c r="X350" s="244">
        <v>131</v>
      </c>
      <c r="Y350" s="244">
        <v>0</v>
      </c>
      <c r="Z350" s="244">
        <v>131</v>
      </c>
      <c r="AA350" s="205">
        <v>0</v>
      </c>
      <c r="AB350" s="205">
        <v>0</v>
      </c>
      <c r="AC350" s="244">
        <v>140</v>
      </c>
      <c r="AD350" s="244">
        <v>0</v>
      </c>
      <c r="AE350" s="244">
        <v>140</v>
      </c>
      <c r="AF350" s="205">
        <v>0</v>
      </c>
      <c r="AG350" s="244">
        <v>362</v>
      </c>
      <c r="AH350" s="244">
        <v>0</v>
      </c>
      <c r="AI350" s="244">
        <v>362</v>
      </c>
      <c r="AJ350" s="205">
        <v>0</v>
      </c>
      <c r="AK350" s="244">
        <v>850</v>
      </c>
      <c r="AL350" s="244">
        <v>0</v>
      </c>
      <c r="AM350" s="244">
        <v>850</v>
      </c>
      <c r="AN350" s="246">
        <v>0.5</v>
      </c>
      <c r="AO350" s="139" t="s">
        <v>1903</v>
      </c>
      <c r="AP350" s="146" t="s">
        <v>1891</v>
      </c>
      <c r="AQ350" s="139" t="s">
        <v>1903</v>
      </c>
      <c r="AR350" s="139" t="s">
        <v>1903</v>
      </c>
    </row>
    <row r="351" spans="1:44" s="139" customFormat="1" ht="12.75" customHeight="1" x14ac:dyDescent="0.2">
      <c r="A351" s="139" t="s">
        <v>7</v>
      </c>
      <c r="B351" s="220" t="s">
        <v>958</v>
      </c>
      <c r="C351" s="221">
        <v>0.5</v>
      </c>
      <c r="D351" s="222">
        <v>8</v>
      </c>
      <c r="E351" s="223">
        <v>2019</v>
      </c>
      <c r="F351" s="223">
        <v>2015</v>
      </c>
      <c r="G351" s="223">
        <v>2022</v>
      </c>
      <c r="H351" s="220" t="s">
        <v>1904</v>
      </c>
      <c r="I351" s="220" t="s">
        <v>1905</v>
      </c>
      <c r="J351" s="220" t="s">
        <v>8</v>
      </c>
      <c r="K351" s="247" t="s">
        <v>958</v>
      </c>
      <c r="L351" s="244">
        <v>24</v>
      </c>
      <c r="M351" s="244">
        <v>3</v>
      </c>
      <c r="N351" s="244">
        <v>3</v>
      </c>
      <c r="O351" s="244">
        <v>0</v>
      </c>
      <c r="P351" s="244">
        <v>21</v>
      </c>
      <c r="Q351" s="205">
        <v>0.125</v>
      </c>
      <c r="R351" s="245">
        <v>12</v>
      </c>
      <c r="S351" s="245">
        <v>0</v>
      </c>
      <c r="T351" s="244">
        <v>14</v>
      </c>
      <c r="U351" s="244">
        <v>6</v>
      </c>
      <c r="V351" s="244">
        <v>0</v>
      </c>
      <c r="W351" s="244">
        <v>6</v>
      </c>
      <c r="X351" s="244">
        <v>8</v>
      </c>
      <c r="Y351" s="244">
        <v>6</v>
      </c>
      <c r="Z351" s="244">
        <v>8</v>
      </c>
      <c r="AA351" s="205">
        <v>0.42857142857142855</v>
      </c>
      <c r="AB351" s="205">
        <v>0.42857142857142855</v>
      </c>
      <c r="AC351" s="244">
        <v>15</v>
      </c>
      <c r="AD351" s="244">
        <v>5</v>
      </c>
      <c r="AE351" s="244">
        <v>10</v>
      </c>
      <c r="AF351" s="205">
        <v>0.33333333333333331</v>
      </c>
      <c r="AG351" s="244">
        <v>7</v>
      </c>
      <c r="AH351" s="244">
        <v>12</v>
      </c>
      <c r="AI351" s="244">
        <v>0</v>
      </c>
      <c r="AJ351" s="205">
        <v>1.7142857142857142</v>
      </c>
      <c r="AK351" s="244">
        <v>60</v>
      </c>
      <c r="AL351" s="244">
        <v>26</v>
      </c>
      <c r="AM351" s="244">
        <v>39</v>
      </c>
      <c r="AN351" s="246">
        <v>0.5</v>
      </c>
      <c r="AO351" s="139" t="s">
        <v>1903</v>
      </c>
      <c r="AP351" s="146" t="s">
        <v>1522</v>
      </c>
      <c r="AQ351" s="139" t="s">
        <v>1903</v>
      </c>
      <c r="AR351" s="139" t="s">
        <v>1902</v>
      </c>
    </row>
    <row r="352" spans="1:44" s="139" customFormat="1" ht="12.75" customHeight="1" x14ac:dyDescent="0.2">
      <c r="A352" s="139" t="s">
        <v>21</v>
      </c>
      <c r="B352" s="220" t="s">
        <v>235</v>
      </c>
      <c r="C352" s="221">
        <v>0.5</v>
      </c>
      <c r="D352" s="222">
        <v>8</v>
      </c>
      <c r="E352" s="223">
        <v>2019</v>
      </c>
      <c r="F352" s="223">
        <v>2015</v>
      </c>
      <c r="G352" s="223">
        <v>2022</v>
      </c>
      <c r="H352" s="220" t="s">
        <v>1904</v>
      </c>
      <c r="I352" s="220" t="s">
        <v>1905</v>
      </c>
      <c r="J352" s="220" t="s">
        <v>8</v>
      </c>
      <c r="K352" s="247" t="s">
        <v>235</v>
      </c>
      <c r="L352" s="244">
        <v>80</v>
      </c>
      <c r="M352" s="244">
        <v>0</v>
      </c>
      <c r="N352" s="244">
        <v>0</v>
      </c>
      <c r="O352" s="244">
        <v>0</v>
      </c>
      <c r="P352" s="244">
        <v>80</v>
      </c>
      <c r="Q352" s="205">
        <v>0</v>
      </c>
      <c r="R352" s="245">
        <v>40</v>
      </c>
      <c r="S352" s="245">
        <v>0</v>
      </c>
      <c r="T352" s="244">
        <v>48</v>
      </c>
      <c r="U352" s="244">
        <v>0</v>
      </c>
      <c r="V352" s="244">
        <v>0</v>
      </c>
      <c r="W352" s="244">
        <v>0</v>
      </c>
      <c r="X352" s="244">
        <v>48</v>
      </c>
      <c r="Y352" s="244">
        <v>0</v>
      </c>
      <c r="Z352" s="244">
        <v>48</v>
      </c>
      <c r="AA352" s="205">
        <v>0</v>
      </c>
      <c r="AB352" s="205">
        <v>0</v>
      </c>
      <c r="AC352" s="244">
        <v>43</v>
      </c>
      <c r="AD352" s="244">
        <v>1</v>
      </c>
      <c r="AE352" s="244">
        <v>42</v>
      </c>
      <c r="AF352" s="205">
        <v>2.3255813953488372E-2</v>
      </c>
      <c r="AG352" s="244">
        <v>126</v>
      </c>
      <c r="AH352" s="244">
        <v>4</v>
      </c>
      <c r="AI352" s="244">
        <v>122</v>
      </c>
      <c r="AJ352" s="205">
        <v>3.1746031746031744E-2</v>
      </c>
      <c r="AK352" s="244">
        <v>297</v>
      </c>
      <c r="AL352" s="244">
        <v>5</v>
      </c>
      <c r="AM352" s="244">
        <v>292</v>
      </c>
      <c r="AN352" s="246">
        <v>0.5</v>
      </c>
      <c r="AO352" s="139" t="s">
        <v>1903</v>
      </c>
      <c r="AP352" s="146" t="s">
        <v>1535</v>
      </c>
      <c r="AQ352" s="139" t="s">
        <v>1903</v>
      </c>
      <c r="AR352" s="139" t="s">
        <v>1903</v>
      </c>
    </row>
    <row r="353" spans="1:44" s="139" customFormat="1" ht="12.75" customHeight="1" x14ac:dyDescent="0.2">
      <c r="A353" s="139" t="s">
        <v>24</v>
      </c>
      <c r="B353" s="220" t="s">
        <v>1391</v>
      </c>
      <c r="C353" s="221">
        <v>1</v>
      </c>
      <c r="D353" s="222">
        <v>5</v>
      </c>
      <c r="E353" s="223">
        <v>2017</v>
      </c>
      <c r="F353" s="223">
        <v>2014</v>
      </c>
      <c r="G353" s="223">
        <v>2018</v>
      </c>
      <c r="H353" s="220" t="s">
        <v>1906</v>
      </c>
      <c r="I353" s="220" t="s">
        <v>1907</v>
      </c>
      <c r="J353" s="220" t="s">
        <v>13</v>
      </c>
      <c r="K353" s="247" t="s">
        <v>1391</v>
      </c>
      <c r="L353" s="244">
        <v>38</v>
      </c>
      <c r="M353" s="244">
        <v>0</v>
      </c>
      <c r="N353" s="244">
        <v>0</v>
      </c>
      <c r="O353" s="244">
        <v>0</v>
      </c>
      <c r="P353" s="244">
        <v>38</v>
      </c>
      <c r="Q353" s="205">
        <v>0</v>
      </c>
      <c r="R353" s="245">
        <v>38</v>
      </c>
      <c r="S353" s="245">
        <v>0</v>
      </c>
      <c r="T353" s="244">
        <v>24</v>
      </c>
      <c r="U353" s="244">
        <v>12</v>
      </c>
      <c r="V353" s="244">
        <v>12</v>
      </c>
      <c r="W353" s="244">
        <v>0</v>
      </c>
      <c r="X353" s="244">
        <v>12</v>
      </c>
      <c r="Y353" s="244">
        <v>12</v>
      </c>
      <c r="Z353" s="244">
        <v>12</v>
      </c>
      <c r="AA353" s="205">
        <v>0.5</v>
      </c>
      <c r="AB353" s="205">
        <v>0.5</v>
      </c>
      <c r="AC353" s="244">
        <v>27</v>
      </c>
      <c r="AD353" s="244">
        <v>0</v>
      </c>
      <c r="AE353" s="244">
        <v>27</v>
      </c>
      <c r="AF353" s="205">
        <v>0</v>
      </c>
      <c r="AG353" s="244">
        <v>64</v>
      </c>
      <c r="AH353" s="244">
        <v>253</v>
      </c>
      <c r="AI353" s="244">
        <v>0</v>
      </c>
      <c r="AJ353" s="205">
        <v>3.953125</v>
      </c>
      <c r="AK353" s="244">
        <v>153</v>
      </c>
      <c r="AL353" s="244">
        <v>265</v>
      </c>
      <c r="AM353" s="244">
        <v>77</v>
      </c>
      <c r="AN353" s="246">
        <v>1</v>
      </c>
      <c r="AO353" s="139" t="s">
        <v>1903</v>
      </c>
      <c r="AP353" s="146" t="s">
        <v>1522</v>
      </c>
      <c r="AQ353" s="139" t="s">
        <v>1903</v>
      </c>
      <c r="AR353" s="139" t="s">
        <v>1902</v>
      </c>
    </row>
    <row r="354" spans="1:44" s="139" customFormat="1" ht="12.75" customHeight="1" x14ac:dyDescent="0.2">
      <c r="A354" s="139" t="s">
        <v>21</v>
      </c>
      <c r="B354" s="220" t="s">
        <v>236</v>
      </c>
      <c r="C354" s="221">
        <v>0.5</v>
      </c>
      <c r="D354" s="222">
        <v>8</v>
      </c>
      <c r="E354" s="223">
        <v>2019</v>
      </c>
      <c r="F354" s="223">
        <v>2015</v>
      </c>
      <c r="G354" s="223">
        <v>2022</v>
      </c>
      <c r="H354" s="220" t="s">
        <v>1904</v>
      </c>
      <c r="I354" s="220" t="s">
        <v>1905</v>
      </c>
      <c r="J354" s="220" t="s">
        <v>8</v>
      </c>
      <c r="K354" s="247" t="s">
        <v>236</v>
      </c>
      <c r="L354" s="244">
        <v>392</v>
      </c>
      <c r="M354" s="244">
        <v>46</v>
      </c>
      <c r="N354" s="244">
        <v>46</v>
      </c>
      <c r="O354" s="244">
        <v>0</v>
      </c>
      <c r="P354" s="244">
        <v>346</v>
      </c>
      <c r="Q354" s="205">
        <v>0.11734693877551021</v>
      </c>
      <c r="R354" s="245">
        <v>196</v>
      </c>
      <c r="S354" s="245">
        <v>0</v>
      </c>
      <c r="T354" s="244">
        <v>254</v>
      </c>
      <c r="U354" s="244">
        <v>425</v>
      </c>
      <c r="V354" s="244">
        <v>422</v>
      </c>
      <c r="W354" s="244">
        <v>3</v>
      </c>
      <c r="X354" s="244">
        <v>0</v>
      </c>
      <c r="Y354" s="244">
        <v>425</v>
      </c>
      <c r="Z354" s="244">
        <v>0</v>
      </c>
      <c r="AA354" s="205">
        <v>1.6732283464566928</v>
      </c>
      <c r="AB354" s="205">
        <v>1.6732283464566928</v>
      </c>
      <c r="AC354" s="244">
        <v>316</v>
      </c>
      <c r="AD354" s="244">
        <v>414</v>
      </c>
      <c r="AE354" s="244">
        <v>0</v>
      </c>
      <c r="AF354" s="205">
        <v>1.3101265822784811</v>
      </c>
      <c r="AG354" s="244">
        <v>1063</v>
      </c>
      <c r="AH354" s="244">
        <v>638</v>
      </c>
      <c r="AI354" s="244">
        <v>425</v>
      </c>
      <c r="AJ354" s="205">
        <v>0.60018814675446852</v>
      </c>
      <c r="AK354" s="244">
        <v>2025</v>
      </c>
      <c r="AL354" s="244">
        <v>1523</v>
      </c>
      <c r="AM354" s="244">
        <v>771</v>
      </c>
      <c r="AN354" s="246">
        <v>0.5</v>
      </c>
      <c r="AO354" s="139" t="s">
        <v>1903</v>
      </c>
      <c r="AP354" s="146" t="s">
        <v>1522</v>
      </c>
      <c r="AQ354" s="139" t="s">
        <v>1903</v>
      </c>
      <c r="AR354" s="139" t="s">
        <v>1902</v>
      </c>
    </row>
    <row r="355" spans="1:44" s="139" customFormat="1" ht="12.75" customHeight="1" x14ac:dyDescent="0.2">
      <c r="A355" s="139" t="s">
        <v>12</v>
      </c>
      <c r="B355" s="220" t="s">
        <v>237</v>
      </c>
      <c r="C355" s="221">
        <v>0.625</v>
      </c>
      <c r="D355" s="222">
        <v>8</v>
      </c>
      <c r="E355" s="223">
        <v>2018</v>
      </c>
      <c r="F355" s="223">
        <v>2014</v>
      </c>
      <c r="G355" s="223" t="s">
        <v>1899</v>
      </c>
      <c r="H355" s="220" t="s">
        <v>1900</v>
      </c>
      <c r="I355" s="220" t="s">
        <v>1901</v>
      </c>
      <c r="J355" s="220" t="s">
        <v>3</v>
      </c>
      <c r="K355" s="247" t="s">
        <v>237</v>
      </c>
      <c r="L355" s="244">
        <v>112</v>
      </c>
      <c r="M355" s="244">
        <v>49</v>
      </c>
      <c r="N355" s="244">
        <v>49</v>
      </c>
      <c r="O355" s="244">
        <v>0</v>
      </c>
      <c r="P355" s="244">
        <v>63</v>
      </c>
      <c r="Q355" s="205">
        <v>0.4375</v>
      </c>
      <c r="R355" s="245">
        <v>56</v>
      </c>
      <c r="S355" s="245">
        <v>0</v>
      </c>
      <c r="T355" s="244">
        <v>81</v>
      </c>
      <c r="U355" s="244">
        <v>0</v>
      </c>
      <c r="V355" s="244">
        <v>0</v>
      </c>
      <c r="W355" s="244">
        <v>0</v>
      </c>
      <c r="X355" s="244">
        <v>81</v>
      </c>
      <c r="Y355" s="244">
        <v>0</v>
      </c>
      <c r="Z355" s="244">
        <v>81</v>
      </c>
      <c r="AA355" s="205">
        <v>0</v>
      </c>
      <c r="AB355" s="205">
        <v>0</v>
      </c>
      <c r="AC355" s="244">
        <v>90</v>
      </c>
      <c r="AD355" s="244">
        <v>33</v>
      </c>
      <c r="AE355" s="244">
        <v>57</v>
      </c>
      <c r="AF355" s="205">
        <v>0.36666666666666664</v>
      </c>
      <c r="AG355" s="244">
        <v>209</v>
      </c>
      <c r="AH355" s="244">
        <v>115</v>
      </c>
      <c r="AI355" s="244">
        <v>94</v>
      </c>
      <c r="AJ355" s="205">
        <v>0.55023923444976075</v>
      </c>
      <c r="AK355" s="244">
        <v>492</v>
      </c>
      <c r="AL355" s="244">
        <v>197</v>
      </c>
      <c r="AM355" s="244">
        <v>295</v>
      </c>
      <c r="AN355" s="246">
        <v>0.5</v>
      </c>
      <c r="AO355" s="139" t="s">
        <v>1903</v>
      </c>
      <c r="AP355" s="146" t="s">
        <v>1522</v>
      </c>
      <c r="AQ355" s="139" t="s">
        <v>1903</v>
      </c>
      <c r="AR355" s="139" t="s">
        <v>1902</v>
      </c>
    </row>
    <row r="356" spans="1:44" s="139" customFormat="1" ht="12.75" customHeight="1" x14ac:dyDescent="0.2">
      <c r="A356" s="139" t="s">
        <v>31</v>
      </c>
      <c r="B356" s="220" t="s">
        <v>238</v>
      </c>
      <c r="C356" s="221">
        <v>0.625</v>
      </c>
      <c r="D356" s="222">
        <v>8</v>
      </c>
      <c r="E356" s="223">
        <v>2018</v>
      </c>
      <c r="F356" s="223">
        <v>2014</v>
      </c>
      <c r="G356" s="223" t="s">
        <v>1899</v>
      </c>
      <c r="H356" s="220" t="s">
        <v>1913</v>
      </c>
      <c r="I356" s="220" t="s">
        <v>1914</v>
      </c>
      <c r="J356" s="220" t="s">
        <v>32</v>
      </c>
      <c r="K356" s="247" t="s">
        <v>238</v>
      </c>
      <c r="L356" s="244">
        <v>1365</v>
      </c>
      <c r="M356" s="244">
        <v>36</v>
      </c>
      <c r="N356" s="244">
        <v>36</v>
      </c>
      <c r="O356" s="244">
        <v>0</v>
      </c>
      <c r="P356" s="244">
        <v>1329</v>
      </c>
      <c r="Q356" s="205">
        <v>2.6373626373626374E-2</v>
      </c>
      <c r="R356" s="245">
        <v>683</v>
      </c>
      <c r="S356" s="245">
        <v>0</v>
      </c>
      <c r="T356" s="244">
        <v>957</v>
      </c>
      <c r="U356" s="244">
        <v>86</v>
      </c>
      <c r="V356" s="244">
        <v>42</v>
      </c>
      <c r="W356" s="244">
        <v>44</v>
      </c>
      <c r="X356" s="244">
        <v>871</v>
      </c>
      <c r="Y356" s="244">
        <v>86</v>
      </c>
      <c r="Z356" s="244">
        <v>871</v>
      </c>
      <c r="AA356" s="205">
        <v>8.9864158829676077E-2</v>
      </c>
      <c r="AB356" s="205">
        <v>8.9864158829676077E-2</v>
      </c>
      <c r="AC356" s="244">
        <v>936</v>
      </c>
      <c r="AD356" s="244">
        <v>115</v>
      </c>
      <c r="AE356" s="244">
        <v>821</v>
      </c>
      <c r="AF356" s="205">
        <v>0.12286324786324786</v>
      </c>
      <c r="AG356" s="244">
        <v>1773</v>
      </c>
      <c r="AH356" s="244">
        <v>1756</v>
      </c>
      <c r="AI356" s="244">
        <v>17</v>
      </c>
      <c r="AJ356" s="205">
        <v>0.99041173152848283</v>
      </c>
      <c r="AK356" s="244">
        <v>5031</v>
      </c>
      <c r="AL356" s="244">
        <v>1993</v>
      </c>
      <c r="AM356" s="244">
        <v>3038</v>
      </c>
      <c r="AN356" s="246">
        <v>0.5</v>
      </c>
      <c r="AO356" s="139" t="s">
        <v>1903</v>
      </c>
      <c r="AP356" s="146" t="s">
        <v>1522</v>
      </c>
      <c r="AQ356" s="139" t="s">
        <v>1903</v>
      </c>
      <c r="AR356" s="139" t="s">
        <v>1902</v>
      </c>
    </row>
    <row r="357" spans="1:44" s="139" customFormat="1" ht="12.75" customHeight="1" x14ac:dyDescent="0.2">
      <c r="A357" s="139" t="s">
        <v>116</v>
      </c>
      <c r="B357" s="220" t="s">
        <v>959</v>
      </c>
      <c r="C357" s="221">
        <v>0.625</v>
      </c>
      <c r="D357" s="222">
        <v>8</v>
      </c>
      <c r="E357" s="223">
        <v>2018</v>
      </c>
      <c r="F357" s="223">
        <v>2014</v>
      </c>
      <c r="G357" s="223" t="s">
        <v>1899</v>
      </c>
      <c r="H357" s="220" t="s">
        <v>1913</v>
      </c>
      <c r="I357" s="220" t="s">
        <v>1914</v>
      </c>
      <c r="J357" s="220" t="s">
        <v>32</v>
      </c>
      <c r="K357" s="247" t="s">
        <v>959</v>
      </c>
      <c r="L357" s="244">
        <v>78</v>
      </c>
      <c r="M357" s="244">
        <v>0</v>
      </c>
      <c r="N357" s="244">
        <v>0</v>
      </c>
      <c r="O357" s="244">
        <v>0</v>
      </c>
      <c r="P357" s="244">
        <v>78</v>
      </c>
      <c r="Q357" s="205">
        <v>0</v>
      </c>
      <c r="R357" s="245">
        <v>39</v>
      </c>
      <c r="S357" s="245">
        <v>0</v>
      </c>
      <c r="T357" s="244">
        <v>55</v>
      </c>
      <c r="U357" s="244">
        <v>0</v>
      </c>
      <c r="V357" s="244">
        <v>0</v>
      </c>
      <c r="W357" s="244">
        <v>0</v>
      </c>
      <c r="X357" s="244">
        <v>55</v>
      </c>
      <c r="Y357" s="244">
        <v>0</v>
      </c>
      <c r="Z357" s="244">
        <v>55</v>
      </c>
      <c r="AA357" s="205">
        <v>0</v>
      </c>
      <c r="AB357" s="205">
        <v>0</v>
      </c>
      <c r="AC357" s="244">
        <v>69</v>
      </c>
      <c r="AD357" s="244">
        <v>58</v>
      </c>
      <c r="AE357" s="244">
        <v>11</v>
      </c>
      <c r="AF357" s="205">
        <v>0.84057971014492749</v>
      </c>
      <c r="AG357" s="244">
        <v>170</v>
      </c>
      <c r="AH357" s="244">
        <v>140</v>
      </c>
      <c r="AI357" s="244">
        <v>30</v>
      </c>
      <c r="AJ357" s="205">
        <v>0.82352941176470584</v>
      </c>
      <c r="AK357" s="244">
        <v>372</v>
      </c>
      <c r="AL357" s="244">
        <v>198</v>
      </c>
      <c r="AM357" s="244">
        <v>174</v>
      </c>
      <c r="AN357" s="246">
        <v>0.5</v>
      </c>
      <c r="AO357" s="139" t="s">
        <v>1903</v>
      </c>
      <c r="AP357" s="146" t="s">
        <v>1522</v>
      </c>
      <c r="AQ357" s="139" t="s">
        <v>1903</v>
      </c>
      <c r="AR357" s="139" t="s">
        <v>1902</v>
      </c>
    </row>
    <row r="358" spans="1:44" s="139" customFormat="1" ht="12.75" customHeight="1" x14ac:dyDescent="0.2">
      <c r="A358" s="139" t="s">
        <v>21</v>
      </c>
      <c r="B358" s="220" t="s">
        <v>239</v>
      </c>
      <c r="C358" s="221">
        <v>0.5</v>
      </c>
      <c r="D358" s="222">
        <v>8</v>
      </c>
      <c r="E358" s="223">
        <v>2019</v>
      </c>
      <c r="F358" s="223">
        <v>2015</v>
      </c>
      <c r="G358" s="223">
        <v>2022</v>
      </c>
      <c r="H358" s="220" t="s">
        <v>1904</v>
      </c>
      <c r="I358" s="220" t="s">
        <v>1905</v>
      </c>
      <c r="J358" s="220" t="s">
        <v>8</v>
      </c>
      <c r="K358" s="247" t="s">
        <v>239</v>
      </c>
      <c r="L358" s="244">
        <v>118</v>
      </c>
      <c r="M358" s="244">
        <v>0</v>
      </c>
      <c r="N358" s="244">
        <v>0</v>
      </c>
      <c r="O358" s="244">
        <v>0</v>
      </c>
      <c r="P358" s="244">
        <v>118</v>
      </c>
      <c r="Q358" s="205">
        <v>0</v>
      </c>
      <c r="R358" s="245">
        <v>59</v>
      </c>
      <c r="S358" s="245">
        <v>0</v>
      </c>
      <c r="T358" s="244">
        <v>69</v>
      </c>
      <c r="U358" s="244">
        <v>0</v>
      </c>
      <c r="V358" s="244">
        <v>0</v>
      </c>
      <c r="W358" s="244">
        <v>0</v>
      </c>
      <c r="X358" s="244">
        <v>69</v>
      </c>
      <c r="Y358" s="244">
        <v>0</v>
      </c>
      <c r="Z358" s="244">
        <v>69</v>
      </c>
      <c r="AA358" s="205">
        <v>0</v>
      </c>
      <c r="AB358" s="205">
        <v>0</v>
      </c>
      <c r="AC358" s="244">
        <v>84</v>
      </c>
      <c r="AD358" s="244">
        <v>13</v>
      </c>
      <c r="AE358" s="244">
        <v>71</v>
      </c>
      <c r="AF358" s="205">
        <v>0.15476190476190477</v>
      </c>
      <c r="AG358" s="244">
        <v>177</v>
      </c>
      <c r="AH358" s="244">
        <v>60</v>
      </c>
      <c r="AI358" s="244">
        <v>117</v>
      </c>
      <c r="AJ358" s="205">
        <v>0.33898305084745761</v>
      </c>
      <c r="AK358" s="244">
        <v>448</v>
      </c>
      <c r="AL358" s="244">
        <v>73</v>
      </c>
      <c r="AM358" s="244">
        <v>375</v>
      </c>
      <c r="AN358" s="246">
        <v>0.5</v>
      </c>
      <c r="AO358" s="139" t="s">
        <v>1903</v>
      </c>
      <c r="AP358" s="146" t="s">
        <v>1522</v>
      </c>
      <c r="AQ358" s="139" t="s">
        <v>1903</v>
      </c>
      <c r="AR358" s="139" t="s">
        <v>1903</v>
      </c>
    </row>
    <row r="359" spans="1:44" s="139" customFormat="1" ht="12.75" customHeight="1" x14ac:dyDescent="0.2">
      <c r="A359" s="139" t="s">
        <v>7</v>
      </c>
      <c r="B359" s="220" t="s">
        <v>240</v>
      </c>
      <c r="C359" s="221">
        <v>0.5</v>
      </c>
      <c r="D359" s="222">
        <v>8</v>
      </c>
      <c r="E359" s="223">
        <v>2019</v>
      </c>
      <c r="F359" s="223">
        <v>2015</v>
      </c>
      <c r="G359" s="223">
        <v>2022</v>
      </c>
      <c r="H359" s="220" t="s">
        <v>1904</v>
      </c>
      <c r="I359" s="220" t="s">
        <v>1905</v>
      </c>
      <c r="J359" s="220" t="s">
        <v>8</v>
      </c>
      <c r="K359" s="247" t="s">
        <v>240</v>
      </c>
      <c r="L359" s="244">
        <v>716</v>
      </c>
      <c r="M359" s="244">
        <v>245</v>
      </c>
      <c r="N359" s="244">
        <v>245</v>
      </c>
      <c r="O359" s="244">
        <v>0</v>
      </c>
      <c r="P359" s="244">
        <v>471</v>
      </c>
      <c r="Q359" s="205">
        <v>0.34217877094972066</v>
      </c>
      <c r="R359" s="245">
        <v>358</v>
      </c>
      <c r="S359" s="245">
        <v>0</v>
      </c>
      <c r="T359" s="244">
        <v>391</v>
      </c>
      <c r="U359" s="244">
        <v>72</v>
      </c>
      <c r="V359" s="244">
        <v>71</v>
      </c>
      <c r="W359" s="244">
        <v>1</v>
      </c>
      <c r="X359" s="244">
        <v>319</v>
      </c>
      <c r="Y359" s="244">
        <v>72</v>
      </c>
      <c r="Z359" s="244">
        <v>319</v>
      </c>
      <c r="AA359" s="205">
        <v>0.18414322250639387</v>
      </c>
      <c r="AB359" s="205">
        <v>0.18414322250639387</v>
      </c>
      <c r="AC359" s="244">
        <v>407</v>
      </c>
      <c r="AD359" s="244">
        <v>27</v>
      </c>
      <c r="AE359" s="244">
        <v>380</v>
      </c>
      <c r="AF359" s="205">
        <v>6.6339066339066333E-2</v>
      </c>
      <c r="AG359" s="244">
        <v>553</v>
      </c>
      <c r="AH359" s="244">
        <v>1470</v>
      </c>
      <c r="AI359" s="244">
        <v>0</v>
      </c>
      <c r="AJ359" s="205">
        <v>2.6582278481012658</v>
      </c>
      <c r="AK359" s="244">
        <v>2067</v>
      </c>
      <c r="AL359" s="244">
        <v>1814</v>
      </c>
      <c r="AM359" s="244">
        <v>1170</v>
      </c>
      <c r="AN359" s="246">
        <v>0.5</v>
      </c>
      <c r="AO359" s="139" t="s">
        <v>1903</v>
      </c>
      <c r="AP359" s="146" t="s">
        <v>1522</v>
      </c>
      <c r="AQ359" s="139" t="s">
        <v>1903</v>
      </c>
      <c r="AR359" s="139" t="s">
        <v>1902</v>
      </c>
    </row>
    <row r="360" spans="1:44" s="139" customFormat="1" ht="12.75" customHeight="1" x14ac:dyDescent="0.2">
      <c r="A360" s="139" t="s">
        <v>961</v>
      </c>
      <c r="B360" s="220" t="s">
        <v>960</v>
      </c>
      <c r="C360" s="221">
        <v>1</v>
      </c>
      <c r="D360" s="222">
        <v>5</v>
      </c>
      <c r="E360" s="223">
        <v>2017</v>
      </c>
      <c r="F360" s="223">
        <v>2014</v>
      </c>
      <c r="G360" s="223">
        <v>2018</v>
      </c>
      <c r="H360" s="220" t="s">
        <v>1906</v>
      </c>
      <c r="I360" s="220" t="s">
        <v>1907</v>
      </c>
      <c r="J360" s="220" t="s">
        <v>13</v>
      </c>
      <c r="K360" s="247" t="s">
        <v>960</v>
      </c>
      <c r="L360" s="244">
        <v>12</v>
      </c>
      <c r="M360" s="244">
        <v>0</v>
      </c>
      <c r="N360" s="244">
        <v>0</v>
      </c>
      <c r="O360" s="244">
        <v>0</v>
      </c>
      <c r="P360" s="244">
        <v>12</v>
      </c>
      <c r="Q360" s="205">
        <v>0</v>
      </c>
      <c r="R360" s="245">
        <v>12</v>
      </c>
      <c r="S360" s="245">
        <v>0</v>
      </c>
      <c r="T360" s="244">
        <v>8</v>
      </c>
      <c r="U360" s="244">
        <v>0</v>
      </c>
      <c r="V360" s="244">
        <v>0</v>
      </c>
      <c r="W360" s="244">
        <v>0</v>
      </c>
      <c r="X360" s="244">
        <v>8</v>
      </c>
      <c r="Y360" s="244">
        <v>0</v>
      </c>
      <c r="Z360" s="244">
        <v>8</v>
      </c>
      <c r="AA360" s="205">
        <v>0</v>
      </c>
      <c r="AB360" s="205">
        <v>0</v>
      </c>
      <c r="AC360" s="244">
        <v>12</v>
      </c>
      <c r="AD360" s="244">
        <v>34</v>
      </c>
      <c r="AE360" s="244">
        <v>0</v>
      </c>
      <c r="AF360" s="205">
        <v>2.8333333333333335</v>
      </c>
      <c r="AG360" s="244">
        <v>25</v>
      </c>
      <c r="AH360" s="244">
        <v>100</v>
      </c>
      <c r="AI360" s="244">
        <v>0</v>
      </c>
      <c r="AJ360" s="205">
        <v>4</v>
      </c>
      <c r="AK360" s="244">
        <v>57</v>
      </c>
      <c r="AL360" s="244">
        <v>134</v>
      </c>
      <c r="AM360" s="244">
        <v>20</v>
      </c>
      <c r="AN360" s="246">
        <v>1</v>
      </c>
      <c r="AO360" s="139" t="s">
        <v>1903</v>
      </c>
      <c r="AP360" s="146" t="s">
        <v>1522</v>
      </c>
      <c r="AQ360" s="139" t="s">
        <v>1903</v>
      </c>
      <c r="AR360" s="139" t="s">
        <v>1902</v>
      </c>
    </row>
    <row r="361" spans="1:44" s="139" customFormat="1" ht="12.75" customHeight="1" x14ac:dyDescent="0.2">
      <c r="A361" s="139" t="s">
        <v>14</v>
      </c>
      <c r="B361" s="220" t="s">
        <v>1111</v>
      </c>
      <c r="C361" s="221">
        <v>1</v>
      </c>
      <c r="D361" s="222">
        <v>5</v>
      </c>
      <c r="E361" s="223">
        <v>2017</v>
      </c>
      <c r="F361" s="223">
        <v>2014</v>
      </c>
      <c r="G361" s="223">
        <v>2018</v>
      </c>
      <c r="H361" s="220" t="s">
        <v>1906</v>
      </c>
      <c r="I361" s="220" t="s">
        <v>1907</v>
      </c>
      <c r="J361" s="220" t="s">
        <v>13</v>
      </c>
      <c r="K361" s="247" t="s">
        <v>1111</v>
      </c>
      <c r="L361" s="244">
        <v>1</v>
      </c>
      <c r="M361" s="244">
        <v>0</v>
      </c>
      <c r="N361" s="244">
        <v>0</v>
      </c>
      <c r="O361" s="244">
        <v>0</v>
      </c>
      <c r="P361" s="244">
        <v>1</v>
      </c>
      <c r="Q361" s="205">
        <v>0</v>
      </c>
      <c r="R361" s="245">
        <v>1</v>
      </c>
      <c r="S361" s="245">
        <v>0</v>
      </c>
      <c r="T361" s="244">
        <v>1</v>
      </c>
      <c r="U361" s="244">
        <v>0</v>
      </c>
      <c r="V361" s="244">
        <v>0</v>
      </c>
      <c r="W361" s="244">
        <v>0</v>
      </c>
      <c r="X361" s="244">
        <v>1</v>
      </c>
      <c r="Y361" s="244">
        <v>0</v>
      </c>
      <c r="Z361" s="244">
        <v>1</v>
      </c>
      <c r="AA361" s="205">
        <v>0</v>
      </c>
      <c r="AB361" s="205">
        <v>0</v>
      </c>
      <c r="AC361" s="244">
        <v>1</v>
      </c>
      <c r="AD361" s="244">
        <v>0</v>
      </c>
      <c r="AE361" s="244">
        <v>1</v>
      </c>
      <c r="AF361" s="205">
        <v>0</v>
      </c>
      <c r="AG361" s="244">
        <v>1</v>
      </c>
      <c r="AH361" s="244">
        <v>18</v>
      </c>
      <c r="AI361" s="244">
        <v>0</v>
      </c>
      <c r="AJ361" s="205">
        <v>18</v>
      </c>
      <c r="AK361" s="244">
        <v>4</v>
      </c>
      <c r="AL361" s="244">
        <v>18</v>
      </c>
      <c r="AM361" s="244">
        <v>3</v>
      </c>
      <c r="AN361" s="246">
        <v>1</v>
      </c>
      <c r="AO361" s="139" t="s">
        <v>1903</v>
      </c>
      <c r="AP361" s="146" t="s">
        <v>1891</v>
      </c>
      <c r="AQ361" s="139" t="s">
        <v>1903</v>
      </c>
      <c r="AR361" s="139" t="s">
        <v>1902</v>
      </c>
    </row>
    <row r="362" spans="1:44" s="139" customFormat="1" ht="12.75" customHeight="1" x14ac:dyDescent="0.2">
      <c r="A362" s="139" t="s">
        <v>126</v>
      </c>
      <c r="B362" s="220" t="s">
        <v>1070</v>
      </c>
      <c r="C362" s="221">
        <v>1</v>
      </c>
      <c r="D362" s="222">
        <v>5</v>
      </c>
      <c r="E362" s="223">
        <v>2017</v>
      </c>
      <c r="F362" s="223">
        <v>2014</v>
      </c>
      <c r="G362" s="223">
        <v>2018</v>
      </c>
      <c r="H362" s="220" t="s">
        <v>1906</v>
      </c>
      <c r="I362" s="220" t="s">
        <v>1907</v>
      </c>
      <c r="J362" s="220" t="s">
        <v>13</v>
      </c>
      <c r="K362" s="247" t="s">
        <v>1070</v>
      </c>
      <c r="L362" s="244">
        <v>1</v>
      </c>
      <c r="M362" s="244">
        <v>0</v>
      </c>
      <c r="N362" s="244">
        <v>0</v>
      </c>
      <c r="O362" s="244">
        <v>0</v>
      </c>
      <c r="P362" s="244">
        <v>1</v>
      </c>
      <c r="Q362" s="205">
        <v>0</v>
      </c>
      <c r="R362" s="245">
        <v>1</v>
      </c>
      <c r="S362" s="245">
        <v>0</v>
      </c>
      <c r="T362" s="244">
        <v>1</v>
      </c>
      <c r="U362" s="244">
        <v>0</v>
      </c>
      <c r="V362" s="244">
        <v>0</v>
      </c>
      <c r="W362" s="244">
        <v>0</v>
      </c>
      <c r="X362" s="244">
        <v>1</v>
      </c>
      <c r="Y362" s="244">
        <v>0</v>
      </c>
      <c r="Z362" s="244">
        <v>1</v>
      </c>
      <c r="AA362" s="205">
        <v>0</v>
      </c>
      <c r="AB362" s="205">
        <v>0</v>
      </c>
      <c r="AC362" s="244">
        <v>1</v>
      </c>
      <c r="AD362" s="244">
        <v>2</v>
      </c>
      <c r="AE362" s="244">
        <v>0</v>
      </c>
      <c r="AF362" s="205">
        <v>2</v>
      </c>
      <c r="AG362" s="244">
        <v>1</v>
      </c>
      <c r="AH362" s="244">
        <v>8</v>
      </c>
      <c r="AI362" s="244">
        <v>0</v>
      </c>
      <c r="AJ362" s="205">
        <v>8</v>
      </c>
      <c r="AK362" s="244">
        <v>4</v>
      </c>
      <c r="AL362" s="244">
        <v>10</v>
      </c>
      <c r="AM362" s="244">
        <v>2</v>
      </c>
      <c r="AN362" s="246">
        <v>1</v>
      </c>
      <c r="AO362" s="139" t="s">
        <v>1903</v>
      </c>
      <c r="AP362" s="146" t="s">
        <v>1522</v>
      </c>
      <c r="AQ362" s="139" t="s">
        <v>1903</v>
      </c>
      <c r="AR362" s="139" t="s">
        <v>1902</v>
      </c>
    </row>
    <row r="363" spans="1:44" s="139" customFormat="1" ht="12.75" customHeight="1" x14ac:dyDescent="0.2">
      <c r="A363" s="139" t="s">
        <v>5</v>
      </c>
      <c r="B363" s="220" t="s">
        <v>1878</v>
      </c>
      <c r="C363" s="221">
        <v>0.625</v>
      </c>
      <c r="D363" s="222">
        <v>8</v>
      </c>
      <c r="E363" s="223">
        <v>2018</v>
      </c>
      <c r="F363" s="223">
        <v>2014</v>
      </c>
      <c r="G363" s="223" t="s">
        <v>1899</v>
      </c>
      <c r="H363" s="220" t="s">
        <v>1900</v>
      </c>
      <c r="I363" s="220" t="s">
        <v>1901</v>
      </c>
      <c r="J363" s="220" t="s">
        <v>3</v>
      </c>
      <c r="K363" s="247" t="s">
        <v>1878</v>
      </c>
      <c r="L363" s="244">
        <v>919</v>
      </c>
      <c r="M363" s="244">
        <v>0</v>
      </c>
      <c r="N363" s="244">
        <v>0</v>
      </c>
      <c r="O363" s="244">
        <v>0</v>
      </c>
      <c r="P363" s="244">
        <v>919</v>
      </c>
      <c r="Q363" s="205">
        <v>0</v>
      </c>
      <c r="R363" s="245">
        <v>460</v>
      </c>
      <c r="S363" s="245">
        <v>0</v>
      </c>
      <c r="T363" s="244">
        <v>543</v>
      </c>
      <c r="U363" s="244">
        <v>0</v>
      </c>
      <c r="V363" s="244">
        <v>0</v>
      </c>
      <c r="W363" s="244">
        <v>0</v>
      </c>
      <c r="X363" s="244">
        <v>543</v>
      </c>
      <c r="Y363" s="244">
        <v>0</v>
      </c>
      <c r="Z363" s="244">
        <v>543</v>
      </c>
      <c r="AA363" s="205">
        <v>0</v>
      </c>
      <c r="AB363" s="205">
        <v>0</v>
      </c>
      <c r="AC363" s="244">
        <v>592</v>
      </c>
      <c r="AD363" s="244">
        <v>0</v>
      </c>
      <c r="AE363" s="244">
        <v>592</v>
      </c>
      <c r="AF363" s="205">
        <v>0</v>
      </c>
      <c r="AG363" s="244">
        <v>1572</v>
      </c>
      <c r="AH363" s="244">
        <v>0</v>
      </c>
      <c r="AI363" s="244">
        <v>1572</v>
      </c>
      <c r="AJ363" s="205">
        <v>0</v>
      </c>
      <c r="AK363" s="244">
        <v>3626</v>
      </c>
      <c r="AL363" s="244">
        <v>0</v>
      </c>
      <c r="AM363" s="244">
        <v>3626</v>
      </c>
      <c r="AN363" s="246">
        <v>0.5</v>
      </c>
      <c r="AO363" s="139" t="s">
        <v>1903</v>
      </c>
      <c r="AP363" s="146" t="s">
        <v>1891</v>
      </c>
      <c r="AQ363" s="139" t="s">
        <v>1903</v>
      </c>
      <c r="AR363" s="139" t="s">
        <v>1903</v>
      </c>
    </row>
    <row r="364" spans="1:44" s="139" customFormat="1" ht="12.75" customHeight="1" x14ac:dyDescent="0.2">
      <c r="A364" s="139" t="s">
        <v>61</v>
      </c>
      <c r="B364" s="220" t="s">
        <v>1071</v>
      </c>
      <c r="C364" s="221">
        <v>0.625</v>
      </c>
      <c r="D364" s="222">
        <v>8</v>
      </c>
      <c r="E364" s="223">
        <v>2018</v>
      </c>
      <c r="F364" s="223">
        <v>2014</v>
      </c>
      <c r="G364" s="223" t="s">
        <v>1899</v>
      </c>
      <c r="H364" s="220" t="s">
        <v>1900</v>
      </c>
      <c r="I364" s="220" t="s">
        <v>1901</v>
      </c>
      <c r="J364" s="220" t="s">
        <v>3</v>
      </c>
      <c r="K364" s="247" t="s">
        <v>1071</v>
      </c>
      <c r="L364" s="244">
        <v>1</v>
      </c>
      <c r="M364" s="244">
        <v>0</v>
      </c>
      <c r="N364" s="244">
        <v>0</v>
      </c>
      <c r="O364" s="244">
        <v>0</v>
      </c>
      <c r="P364" s="244">
        <v>1</v>
      </c>
      <c r="Q364" s="205">
        <v>0</v>
      </c>
      <c r="R364" s="245">
        <v>1</v>
      </c>
      <c r="S364" s="245">
        <v>0</v>
      </c>
      <c r="T364" s="244">
        <v>1</v>
      </c>
      <c r="U364" s="244">
        <v>0</v>
      </c>
      <c r="V364" s="244">
        <v>0</v>
      </c>
      <c r="W364" s="244">
        <v>0</v>
      </c>
      <c r="X364" s="244">
        <v>1</v>
      </c>
      <c r="Y364" s="244">
        <v>0</v>
      </c>
      <c r="Z364" s="244">
        <v>1</v>
      </c>
      <c r="AA364" s="205">
        <v>0</v>
      </c>
      <c r="AB364" s="205">
        <v>0</v>
      </c>
      <c r="AC364" s="244">
        <v>0</v>
      </c>
      <c r="AD364" s="244">
        <v>0</v>
      </c>
      <c r="AE364" s="244">
        <v>0</v>
      </c>
      <c r="AF364" s="205" t="s">
        <v>1917</v>
      </c>
      <c r="AG364" s="244">
        <v>0</v>
      </c>
      <c r="AH364" s="244">
        <v>0</v>
      </c>
      <c r="AI364" s="244">
        <v>0</v>
      </c>
      <c r="AJ364" s="205" t="s">
        <v>1917</v>
      </c>
      <c r="AK364" s="244">
        <v>2</v>
      </c>
      <c r="AL364" s="244">
        <v>0</v>
      </c>
      <c r="AM364" s="244">
        <v>2</v>
      </c>
      <c r="AN364" s="246">
        <v>0.5</v>
      </c>
      <c r="AO364" s="139" t="s">
        <v>1903</v>
      </c>
      <c r="AP364" s="146" t="s">
        <v>1522</v>
      </c>
      <c r="AQ364" s="139" t="s">
        <v>1903</v>
      </c>
      <c r="AR364" s="139" t="s">
        <v>1902</v>
      </c>
    </row>
    <row r="365" spans="1:44" s="139" customFormat="1" ht="12.75" customHeight="1" x14ac:dyDescent="0.2">
      <c r="A365" s="139" t="s">
        <v>105</v>
      </c>
      <c r="B365" s="220" t="s">
        <v>241</v>
      </c>
      <c r="C365" s="221">
        <v>0.375</v>
      </c>
      <c r="D365" s="222">
        <v>8</v>
      </c>
      <c r="E365" s="223">
        <v>2020</v>
      </c>
      <c r="F365" s="223">
        <v>2016</v>
      </c>
      <c r="G365" s="223" t="s">
        <v>1908</v>
      </c>
      <c r="H365" s="220" t="s">
        <v>1909</v>
      </c>
      <c r="I365" s="220" t="s">
        <v>1910</v>
      </c>
      <c r="J365" s="220" t="s">
        <v>26</v>
      </c>
      <c r="K365" s="247" t="s">
        <v>241</v>
      </c>
      <c r="L365" s="244">
        <v>623</v>
      </c>
      <c r="M365" s="244">
        <v>0</v>
      </c>
      <c r="N365" s="244">
        <v>0</v>
      </c>
      <c r="O365" s="244">
        <v>0</v>
      </c>
      <c r="P365" s="244">
        <v>623</v>
      </c>
      <c r="Q365" s="205">
        <v>0</v>
      </c>
      <c r="R365" s="245">
        <v>234</v>
      </c>
      <c r="S365" s="245">
        <v>0</v>
      </c>
      <c r="T365" s="244">
        <v>576</v>
      </c>
      <c r="U365" s="244">
        <v>7</v>
      </c>
      <c r="V365" s="244">
        <v>7</v>
      </c>
      <c r="W365" s="244">
        <v>0</v>
      </c>
      <c r="X365" s="244">
        <v>569</v>
      </c>
      <c r="Y365" s="244">
        <v>7</v>
      </c>
      <c r="Z365" s="244">
        <v>569</v>
      </c>
      <c r="AA365" s="205">
        <v>1.2152777777777778E-2</v>
      </c>
      <c r="AB365" s="205">
        <v>1.2152777777777778E-2</v>
      </c>
      <c r="AC365" s="244">
        <v>566</v>
      </c>
      <c r="AD365" s="244">
        <v>152</v>
      </c>
      <c r="AE365" s="244">
        <v>414</v>
      </c>
      <c r="AF365" s="205">
        <v>0.26855123674911663</v>
      </c>
      <c r="AG365" s="244">
        <v>1431</v>
      </c>
      <c r="AH365" s="244">
        <v>11</v>
      </c>
      <c r="AI365" s="244">
        <v>1420</v>
      </c>
      <c r="AJ365" s="205">
        <v>7.6869322152341019E-3</v>
      </c>
      <c r="AK365" s="244">
        <v>3196</v>
      </c>
      <c r="AL365" s="244">
        <v>170</v>
      </c>
      <c r="AM365" s="244">
        <v>3026</v>
      </c>
      <c r="AN365" s="246">
        <v>0.375</v>
      </c>
      <c r="AO365" s="139" t="s">
        <v>1903</v>
      </c>
      <c r="AP365" s="146" t="s">
        <v>1891</v>
      </c>
      <c r="AQ365" s="139" t="s">
        <v>1903</v>
      </c>
      <c r="AR365" s="139" t="s">
        <v>1903</v>
      </c>
    </row>
    <row r="366" spans="1:44" s="139" customFormat="1" ht="12.75" customHeight="1" x14ac:dyDescent="0.2">
      <c r="A366" s="139" t="s">
        <v>961</v>
      </c>
      <c r="B366" s="220" t="s">
        <v>1879</v>
      </c>
      <c r="C366" s="221">
        <v>1</v>
      </c>
      <c r="D366" s="222">
        <v>5</v>
      </c>
      <c r="E366" s="223">
        <v>2017</v>
      </c>
      <c r="F366" s="223">
        <v>2014</v>
      </c>
      <c r="G366" s="223">
        <v>2018</v>
      </c>
      <c r="H366" s="220" t="s">
        <v>1906</v>
      </c>
      <c r="I366" s="220" t="s">
        <v>1907</v>
      </c>
      <c r="J366" s="220" t="s">
        <v>13</v>
      </c>
      <c r="K366" s="247" t="s">
        <v>1879</v>
      </c>
      <c r="L366" s="244">
        <v>3</v>
      </c>
      <c r="M366" s="244">
        <v>0</v>
      </c>
      <c r="N366" s="244">
        <v>0</v>
      </c>
      <c r="O366" s="244">
        <v>0</v>
      </c>
      <c r="P366" s="244">
        <v>3</v>
      </c>
      <c r="Q366" s="205">
        <v>0</v>
      </c>
      <c r="R366" s="245">
        <v>3</v>
      </c>
      <c r="S366" s="245">
        <v>0</v>
      </c>
      <c r="T366" s="244">
        <v>2</v>
      </c>
      <c r="U366" s="244">
        <v>0</v>
      </c>
      <c r="V366" s="244">
        <v>0</v>
      </c>
      <c r="W366" s="244">
        <v>0</v>
      </c>
      <c r="X366" s="244">
        <v>2</v>
      </c>
      <c r="Y366" s="244">
        <v>0</v>
      </c>
      <c r="Z366" s="244">
        <v>2</v>
      </c>
      <c r="AA366" s="205">
        <v>0</v>
      </c>
      <c r="AB366" s="205">
        <v>0</v>
      </c>
      <c r="AC366" s="244">
        <v>3</v>
      </c>
      <c r="AD366" s="244">
        <v>0</v>
      </c>
      <c r="AE366" s="244">
        <v>3</v>
      </c>
      <c r="AF366" s="205">
        <v>0</v>
      </c>
      <c r="AG366" s="244">
        <v>5</v>
      </c>
      <c r="AH366" s="244">
        <v>0</v>
      </c>
      <c r="AI366" s="244">
        <v>5</v>
      </c>
      <c r="AJ366" s="205">
        <v>0</v>
      </c>
      <c r="AK366" s="244">
        <v>13</v>
      </c>
      <c r="AL366" s="244">
        <v>0</v>
      </c>
      <c r="AM366" s="244">
        <v>13</v>
      </c>
      <c r="AN366" s="246">
        <v>1</v>
      </c>
      <c r="AO366" s="139" t="s">
        <v>1903</v>
      </c>
      <c r="AP366" s="146" t="s">
        <v>1891</v>
      </c>
      <c r="AQ366" s="139" t="s">
        <v>1903</v>
      </c>
      <c r="AR366" s="139" t="s">
        <v>1903</v>
      </c>
    </row>
    <row r="367" spans="1:44" s="139" customFormat="1" ht="12.75" customHeight="1" x14ac:dyDescent="0.2">
      <c r="A367" s="139" t="s">
        <v>29</v>
      </c>
      <c r="B367" s="220" t="s">
        <v>242</v>
      </c>
      <c r="C367" s="221">
        <v>0.5</v>
      </c>
      <c r="D367" s="222">
        <v>8</v>
      </c>
      <c r="E367" s="223">
        <v>2019</v>
      </c>
      <c r="F367" s="223">
        <v>2015</v>
      </c>
      <c r="G367" s="223">
        <v>2022</v>
      </c>
      <c r="H367" s="220" t="s">
        <v>1904</v>
      </c>
      <c r="I367" s="220" t="s">
        <v>1905</v>
      </c>
      <c r="J367" s="220" t="s">
        <v>8</v>
      </c>
      <c r="K367" s="247" t="s">
        <v>242</v>
      </c>
      <c r="L367" s="244">
        <v>21</v>
      </c>
      <c r="M367" s="244">
        <v>4</v>
      </c>
      <c r="N367" s="244">
        <v>0</v>
      </c>
      <c r="O367" s="244">
        <v>4</v>
      </c>
      <c r="P367" s="244">
        <v>17</v>
      </c>
      <c r="Q367" s="205">
        <v>0.19047619047619047</v>
      </c>
      <c r="R367" s="245">
        <v>11</v>
      </c>
      <c r="S367" s="245">
        <v>0</v>
      </c>
      <c r="T367" s="244">
        <v>15</v>
      </c>
      <c r="U367" s="244">
        <v>1</v>
      </c>
      <c r="V367" s="244">
        <v>0</v>
      </c>
      <c r="W367" s="244">
        <v>1</v>
      </c>
      <c r="X367" s="244">
        <v>14</v>
      </c>
      <c r="Y367" s="244">
        <v>1</v>
      </c>
      <c r="Z367" s="244">
        <v>14</v>
      </c>
      <c r="AA367" s="205">
        <v>6.6666666666666666E-2</v>
      </c>
      <c r="AB367" s="205">
        <v>6.6666666666666666E-2</v>
      </c>
      <c r="AC367" s="244">
        <v>15</v>
      </c>
      <c r="AD367" s="244">
        <v>4</v>
      </c>
      <c r="AE367" s="244">
        <v>11</v>
      </c>
      <c r="AF367" s="205">
        <v>0.26666666666666666</v>
      </c>
      <c r="AG367" s="244">
        <v>13</v>
      </c>
      <c r="AH367" s="244">
        <v>24</v>
      </c>
      <c r="AI367" s="244">
        <v>0</v>
      </c>
      <c r="AJ367" s="205">
        <v>1.8461538461538463</v>
      </c>
      <c r="AK367" s="244">
        <v>64</v>
      </c>
      <c r="AL367" s="244">
        <v>33</v>
      </c>
      <c r="AM367" s="244">
        <v>42</v>
      </c>
      <c r="AN367" s="246">
        <v>0.5</v>
      </c>
      <c r="AO367" s="139" t="s">
        <v>1903</v>
      </c>
      <c r="AP367" s="146" t="s">
        <v>1522</v>
      </c>
      <c r="AQ367" s="139" t="s">
        <v>1903</v>
      </c>
      <c r="AR367" s="139" t="s">
        <v>1902</v>
      </c>
    </row>
    <row r="368" spans="1:44" s="139" customFormat="1" ht="12.75" customHeight="1" x14ac:dyDescent="0.2">
      <c r="A368" s="139" t="s">
        <v>66</v>
      </c>
      <c r="B368" s="220" t="s">
        <v>243</v>
      </c>
      <c r="C368" s="221">
        <v>0.75</v>
      </c>
      <c r="D368" s="222">
        <v>8</v>
      </c>
      <c r="E368" s="223">
        <v>2017</v>
      </c>
      <c r="F368" s="223">
        <v>2013</v>
      </c>
      <c r="G368" s="223">
        <v>2020</v>
      </c>
      <c r="H368" s="220" t="s">
        <v>1922</v>
      </c>
      <c r="I368" s="220" t="s">
        <v>1923</v>
      </c>
      <c r="J368" s="220" t="s">
        <v>67</v>
      </c>
      <c r="K368" s="247" t="s">
        <v>243</v>
      </c>
      <c r="L368" s="244">
        <v>201</v>
      </c>
      <c r="M368" s="244">
        <v>26</v>
      </c>
      <c r="N368" s="244">
        <v>26</v>
      </c>
      <c r="O368" s="244">
        <v>0</v>
      </c>
      <c r="P368" s="244">
        <v>175</v>
      </c>
      <c r="Q368" s="205">
        <v>0.12935323383084577</v>
      </c>
      <c r="R368" s="245">
        <v>101</v>
      </c>
      <c r="S368" s="245">
        <v>0</v>
      </c>
      <c r="T368" s="244">
        <v>152</v>
      </c>
      <c r="U368" s="244">
        <v>26</v>
      </c>
      <c r="V368" s="244">
        <v>26</v>
      </c>
      <c r="W368" s="244">
        <v>0</v>
      </c>
      <c r="X368" s="244">
        <v>126</v>
      </c>
      <c r="Y368" s="244">
        <v>26</v>
      </c>
      <c r="Z368" s="244">
        <v>126</v>
      </c>
      <c r="AA368" s="205">
        <v>0.17105263157894737</v>
      </c>
      <c r="AB368" s="205">
        <v>0.17105263157894737</v>
      </c>
      <c r="AC368" s="244">
        <v>282</v>
      </c>
      <c r="AD368" s="244">
        <v>0</v>
      </c>
      <c r="AE368" s="244">
        <v>282</v>
      </c>
      <c r="AF368" s="205">
        <v>0</v>
      </c>
      <c r="AG368" s="244">
        <v>618</v>
      </c>
      <c r="AH368" s="244">
        <v>142</v>
      </c>
      <c r="AI368" s="244">
        <v>476</v>
      </c>
      <c r="AJ368" s="205">
        <v>0.22977346278317151</v>
      </c>
      <c r="AK368" s="244">
        <v>1253</v>
      </c>
      <c r="AL368" s="244">
        <v>194</v>
      </c>
      <c r="AM368" s="244">
        <v>1059</v>
      </c>
      <c r="AN368" s="246">
        <v>0.5</v>
      </c>
      <c r="AO368" s="139" t="s">
        <v>1903</v>
      </c>
      <c r="AP368" s="146" t="s">
        <v>1522</v>
      </c>
      <c r="AQ368" s="139" t="s">
        <v>1903</v>
      </c>
      <c r="AR368" s="139" t="s">
        <v>1903</v>
      </c>
    </row>
    <row r="369" spans="1:44" s="139" customFormat="1" ht="12.75" customHeight="1" x14ac:dyDescent="0.2">
      <c r="A369" s="139" t="s">
        <v>78</v>
      </c>
      <c r="B369" s="220" t="s">
        <v>244</v>
      </c>
      <c r="C369" s="221">
        <v>0.625</v>
      </c>
      <c r="D369" s="222">
        <v>8</v>
      </c>
      <c r="E369" s="223">
        <v>2018</v>
      </c>
      <c r="F369" s="223">
        <v>2014</v>
      </c>
      <c r="G369" s="223" t="s">
        <v>1899</v>
      </c>
      <c r="H369" s="220" t="s">
        <v>1913</v>
      </c>
      <c r="I369" s="220" t="s">
        <v>1914</v>
      </c>
      <c r="J369" s="220" t="s">
        <v>32</v>
      </c>
      <c r="K369" s="247" t="s">
        <v>244</v>
      </c>
      <c r="L369" s="244">
        <v>1539</v>
      </c>
      <c r="M369" s="244">
        <v>100</v>
      </c>
      <c r="N369" s="244">
        <v>100</v>
      </c>
      <c r="O369" s="244">
        <v>0</v>
      </c>
      <c r="P369" s="244">
        <v>1439</v>
      </c>
      <c r="Q369" s="205">
        <v>6.4977257959714096E-2</v>
      </c>
      <c r="R369" s="245">
        <v>770</v>
      </c>
      <c r="S369" s="245">
        <v>0</v>
      </c>
      <c r="T369" s="244">
        <v>1079</v>
      </c>
      <c r="U369" s="244">
        <v>0</v>
      </c>
      <c r="V369" s="244">
        <v>0</v>
      </c>
      <c r="W369" s="244">
        <v>0</v>
      </c>
      <c r="X369" s="244">
        <v>1079</v>
      </c>
      <c r="Y369" s="244">
        <v>0</v>
      </c>
      <c r="Z369" s="244">
        <v>1079</v>
      </c>
      <c r="AA369" s="205">
        <v>0</v>
      </c>
      <c r="AB369" s="205">
        <v>0</v>
      </c>
      <c r="AC369" s="244">
        <v>1303</v>
      </c>
      <c r="AD369" s="244">
        <v>214</v>
      </c>
      <c r="AE369" s="244">
        <v>1089</v>
      </c>
      <c r="AF369" s="205">
        <v>0.16423637759017651</v>
      </c>
      <c r="AG369" s="244">
        <v>3087</v>
      </c>
      <c r="AH369" s="244">
        <v>1765</v>
      </c>
      <c r="AI369" s="244">
        <v>1322</v>
      </c>
      <c r="AJ369" s="205">
        <v>0.57175251052802079</v>
      </c>
      <c r="AK369" s="244">
        <v>7008</v>
      </c>
      <c r="AL369" s="244">
        <v>2079</v>
      </c>
      <c r="AM369" s="244">
        <v>4929</v>
      </c>
      <c r="AN369" s="246">
        <v>0.5</v>
      </c>
      <c r="AO369" s="139" t="s">
        <v>1903</v>
      </c>
      <c r="AP369" s="146" t="s">
        <v>1522</v>
      </c>
      <c r="AQ369" s="139" t="s">
        <v>1903</v>
      </c>
      <c r="AR369" s="139" t="s">
        <v>1902</v>
      </c>
    </row>
    <row r="370" spans="1:44" s="139" customFormat="1" ht="12.75" customHeight="1" x14ac:dyDescent="0.2">
      <c r="A370" s="139" t="s">
        <v>2</v>
      </c>
      <c r="B370" s="220" t="s">
        <v>245</v>
      </c>
      <c r="C370" s="221">
        <v>0.625</v>
      </c>
      <c r="D370" s="222">
        <v>8</v>
      </c>
      <c r="E370" s="223">
        <v>2018</v>
      </c>
      <c r="F370" s="223">
        <v>2014</v>
      </c>
      <c r="G370" s="223" t="s">
        <v>1899</v>
      </c>
      <c r="H370" s="220" t="s">
        <v>1900</v>
      </c>
      <c r="I370" s="220" t="s">
        <v>1901</v>
      </c>
      <c r="J370" s="220" t="s">
        <v>3</v>
      </c>
      <c r="K370" s="247" t="s">
        <v>245</v>
      </c>
      <c r="L370" s="244">
        <v>209</v>
      </c>
      <c r="M370" s="244">
        <v>18</v>
      </c>
      <c r="N370" s="244">
        <v>18</v>
      </c>
      <c r="O370" s="244">
        <v>0</v>
      </c>
      <c r="P370" s="244">
        <v>191</v>
      </c>
      <c r="Q370" s="205">
        <v>8.6124401913875603E-2</v>
      </c>
      <c r="R370" s="245">
        <v>105</v>
      </c>
      <c r="S370" s="245">
        <v>0</v>
      </c>
      <c r="T370" s="244">
        <v>141</v>
      </c>
      <c r="U370" s="244">
        <v>11</v>
      </c>
      <c r="V370" s="244">
        <v>11</v>
      </c>
      <c r="W370" s="244">
        <v>0</v>
      </c>
      <c r="X370" s="244">
        <v>130</v>
      </c>
      <c r="Y370" s="244">
        <v>11</v>
      </c>
      <c r="Z370" s="244">
        <v>130</v>
      </c>
      <c r="AA370" s="205">
        <v>7.8014184397163122E-2</v>
      </c>
      <c r="AB370" s="205">
        <v>7.8014184397163122E-2</v>
      </c>
      <c r="AC370" s="244">
        <v>158</v>
      </c>
      <c r="AD370" s="244">
        <v>31</v>
      </c>
      <c r="AE370" s="244">
        <v>127</v>
      </c>
      <c r="AF370" s="205">
        <v>0.19620253164556961</v>
      </c>
      <c r="AG370" s="244">
        <v>340</v>
      </c>
      <c r="AH370" s="244">
        <v>1535</v>
      </c>
      <c r="AI370" s="244">
        <v>0</v>
      </c>
      <c r="AJ370" s="205">
        <v>4.5147058823529411</v>
      </c>
      <c r="AK370" s="244">
        <v>848</v>
      </c>
      <c r="AL370" s="244">
        <v>1595</v>
      </c>
      <c r="AM370" s="244">
        <v>448</v>
      </c>
      <c r="AN370" s="246">
        <v>0.5</v>
      </c>
      <c r="AO370" s="139" t="s">
        <v>1903</v>
      </c>
      <c r="AP370" s="146" t="s">
        <v>1522</v>
      </c>
      <c r="AQ370" s="139" t="s">
        <v>1903</v>
      </c>
      <c r="AR370" s="139" t="s">
        <v>1902</v>
      </c>
    </row>
    <row r="371" spans="1:44" s="139" customFormat="1" ht="12.75" customHeight="1" x14ac:dyDescent="0.2">
      <c r="A371" s="139" t="s">
        <v>35</v>
      </c>
      <c r="B371" s="220" t="s">
        <v>1072</v>
      </c>
      <c r="C371" s="221">
        <v>0.625</v>
      </c>
      <c r="D371" s="222">
        <v>8</v>
      </c>
      <c r="E371" s="223">
        <v>2018</v>
      </c>
      <c r="F371" s="223">
        <v>2014</v>
      </c>
      <c r="G371" s="223" t="s">
        <v>1899</v>
      </c>
      <c r="H371" s="220" t="s">
        <v>1900</v>
      </c>
      <c r="I371" s="220" t="s">
        <v>1901</v>
      </c>
      <c r="J371" s="220" t="s">
        <v>3</v>
      </c>
      <c r="K371" s="247" t="s">
        <v>1072</v>
      </c>
      <c r="L371" s="244">
        <v>23</v>
      </c>
      <c r="M371" s="244">
        <v>0</v>
      </c>
      <c r="N371" s="244">
        <v>0</v>
      </c>
      <c r="O371" s="244">
        <v>0</v>
      </c>
      <c r="P371" s="244">
        <v>23</v>
      </c>
      <c r="Q371" s="205">
        <v>0</v>
      </c>
      <c r="R371" s="245">
        <v>12</v>
      </c>
      <c r="S371" s="245">
        <v>0</v>
      </c>
      <c r="T371" s="244">
        <v>15</v>
      </c>
      <c r="U371" s="244">
        <v>0</v>
      </c>
      <c r="V371" s="244">
        <v>0</v>
      </c>
      <c r="W371" s="244">
        <v>0</v>
      </c>
      <c r="X371" s="244">
        <v>15</v>
      </c>
      <c r="Y371" s="244">
        <v>0</v>
      </c>
      <c r="Z371" s="244">
        <v>15</v>
      </c>
      <c r="AA371" s="205">
        <v>0</v>
      </c>
      <c r="AB371" s="205">
        <v>0</v>
      </c>
      <c r="AC371" s="244">
        <v>18</v>
      </c>
      <c r="AD371" s="244">
        <v>2</v>
      </c>
      <c r="AE371" s="244">
        <v>16</v>
      </c>
      <c r="AF371" s="205">
        <v>0.1111111111111111</v>
      </c>
      <c r="AG371" s="244">
        <v>39</v>
      </c>
      <c r="AH371" s="244">
        <v>36</v>
      </c>
      <c r="AI371" s="244">
        <v>3</v>
      </c>
      <c r="AJ371" s="205">
        <v>0.92307692307692313</v>
      </c>
      <c r="AK371" s="244">
        <v>95</v>
      </c>
      <c r="AL371" s="244">
        <v>38</v>
      </c>
      <c r="AM371" s="244">
        <v>57</v>
      </c>
      <c r="AN371" s="246">
        <v>0.5</v>
      </c>
      <c r="AO371" s="139" t="s">
        <v>1903</v>
      </c>
      <c r="AP371" s="146" t="s">
        <v>1522</v>
      </c>
      <c r="AQ371" s="139" t="s">
        <v>1903</v>
      </c>
      <c r="AR371" s="139" t="s">
        <v>1902</v>
      </c>
    </row>
    <row r="372" spans="1:44" s="139" customFormat="1" ht="12.75" customHeight="1" x14ac:dyDescent="0.2">
      <c r="A372" s="139" t="s">
        <v>5</v>
      </c>
      <c r="B372" s="220" t="s">
        <v>246</v>
      </c>
      <c r="C372" s="221">
        <v>0.625</v>
      </c>
      <c r="D372" s="222">
        <v>8</v>
      </c>
      <c r="E372" s="223">
        <v>2018</v>
      </c>
      <c r="F372" s="223">
        <v>2014</v>
      </c>
      <c r="G372" s="223" t="s">
        <v>1899</v>
      </c>
      <c r="H372" s="220" t="s">
        <v>1900</v>
      </c>
      <c r="I372" s="220" t="s">
        <v>1901</v>
      </c>
      <c r="J372" s="220" t="s">
        <v>3</v>
      </c>
      <c r="K372" s="247" t="s">
        <v>246</v>
      </c>
      <c r="L372" s="244">
        <v>8</v>
      </c>
      <c r="M372" s="244">
        <v>5</v>
      </c>
      <c r="N372" s="244">
        <v>5</v>
      </c>
      <c r="O372" s="244">
        <v>0</v>
      </c>
      <c r="P372" s="244">
        <v>3</v>
      </c>
      <c r="Q372" s="205">
        <v>0.625</v>
      </c>
      <c r="R372" s="245">
        <v>4</v>
      </c>
      <c r="S372" s="245">
        <v>1</v>
      </c>
      <c r="T372" s="244">
        <v>5</v>
      </c>
      <c r="U372" s="244">
        <v>0</v>
      </c>
      <c r="V372" s="244">
        <v>0</v>
      </c>
      <c r="W372" s="244">
        <v>0</v>
      </c>
      <c r="X372" s="244">
        <v>5</v>
      </c>
      <c r="Y372" s="244">
        <v>1</v>
      </c>
      <c r="Z372" s="244">
        <v>4</v>
      </c>
      <c r="AA372" s="205">
        <v>0</v>
      </c>
      <c r="AB372" s="205">
        <v>0.2</v>
      </c>
      <c r="AC372" s="244">
        <v>5</v>
      </c>
      <c r="AD372" s="244">
        <v>1</v>
      </c>
      <c r="AE372" s="244">
        <v>4</v>
      </c>
      <c r="AF372" s="205">
        <v>0.2</v>
      </c>
      <c r="AG372" s="244">
        <v>13</v>
      </c>
      <c r="AH372" s="244">
        <v>103</v>
      </c>
      <c r="AI372" s="244">
        <v>0</v>
      </c>
      <c r="AJ372" s="205">
        <v>7.9230769230769234</v>
      </c>
      <c r="AK372" s="244">
        <v>31</v>
      </c>
      <c r="AL372" s="244">
        <v>109</v>
      </c>
      <c r="AM372" s="244">
        <v>12</v>
      </c>
      <c r="AN372" s="246">
        <v>0.5</v>
      </c>
      <c r="AO372" s="139" t="s">
        <v>1903</v>
      </c>
      <c r="AP372" s="146" t="s">
        <v>1522</v>
      </c>
      <c r="AQ372" s="139" t="s">
        <v>1903</v>
      </c>
      <c r="AR372" s="139" t="s">
        <v>1902</v>
      </c>
    </row>
    <row r="373" spans="1:44" s="139" customFormat="1" ht="12.75" customHeight="1" x14ac:dyDescent="0.2">
      <c r="A373" s="139" t="s">
        <v>12</v>
      </c>
      <c r="B373" s="220" t="s">
        <v>1073</v>
      </c>
      <c r="C373" s="221">
        <v>0.625</v>
      </c>
      <c r="D373" s="222">
        <v>8</v>
      </c>
      <c r="E373" s="223">
        <v>2018</v>
      </c>
      <c r="F373" s="223">
        <v>2014</v>
      </c>
      <c r="G373" s="223" t="s">
        <v>1899</v>
      </c>
      <c r="H373" s="220" t="s">
        <v>1900</v>
      </c>
      <c r="I373" s="220" t="s">
        <v>1901</v>
      </c>
      <c r="J373" s="220" t="s">
        <v>3</v>
      </c>
      <c r="K373" s="247" t="s">
        <v>1073</v>
      </c>
      <c r="L373" s="244">
        <v>1</v>
      </c>
      <c r="M373" s="244">
        <v>0</v>
      </c>
      <c r="N373" s="244">
        <v>0</v>
      </c>
      <c r="O373" s="244">
        <v>0</v>
      </c>
      <c r="P373" s="244">
        <v>1</v>
      </c>
      <c r="Q373" s="205">
        <v>0</v>
      </c>
      <c r="R373" s="245">
        <v>1</v>
      </c>
      <c r="S373" s="245">
        <v>0</v>
      </c>
      <c r="T373" s="244">
        <v>1</v>
      </c>
      <c r="U373" s="244">
        <v>0</v>
      </c>
      <c r="V373" s="244">
        <v>0</v>
      </c>
      <c r="W373" s="244">
        <v>0</v>
      </c>
      <c r="X373" s="244">
        <v>1</v>
      </c>
      <c r="Y373" s="244">
        <v>0</v>
      </c>
      <c r="Z373" s="244">
        <v>1</v>
      </c>
      <c r="AA373" s="205">
        <v>0</v>
      </c>
      <c r="AB373" s="205">
        <v>0</v>
      </c>
      <c r="AC373" s="244">
        <v>0</v>
      </c>
      <c r="AD373" s="244">
        <v>0</v>
      </c>
      <c r="AE373" s="244">
        <v>0</v>
      </c>
      <c r="AF373" s="205" t="s">
        <v>1917</v>
      </c>
      <c r="AG373" s="244">
        <v>0</v>
      </c>
      <c r="AH373" s="244">
        <v>0</v>
      </c>
      <c r="AI373" s="244">
        <v>0</v>
      </c>
      <c r="AJ373" s="205" t="s">
        <v>1917</v>
      </c>
      <c r="AK373" s="244">
        <v>2</v>
      </c>
      <c r="AL373" s="244">
        <v>0</v>
      </c>
      <c r="AM373" s="244">
        <v>2</v>
      </c>
      <c r="AN373" s="246">
        <v>0.5</v>
      </c>
      <c r="AO373" s="139" t="s">
        <v>1903</v>
      </c>
      <c r="AP373" s="146" t="s">
        <v>1522</v>
      </c>
      <c r="AQ373" s="139" t="s">
        <v>1903</v>
      </c>
      <c r="AR373" s="139" t="s">
        <v>1902</v>
      </c>
    </row>
    <row r="374" spans="1:44" s="139" customFormat="1" ht="12.75" customHeight="1" x14ac:dyDescent="0.2">
      <c r="A374" s="139" t="s">
        <v>90</v>
      </c>
      <c r="B374" s="220" t="s">
        <v>247</v>
      </c>
      <c r="C374" s="221">
        <v>1</v>
      </c>
      <c r="D374" s="222">
        <v>5</v>
      </c>
      <c r="E374" s="223">
        <v>2017</v>
      </c>
      <c r="F374" s="223">
        <v>2014</v>
      </c>
      <c r="G374" s="223">
        <v>2018</v>
      </c>
      <c r="H374" s="220" t="s">
        <v>1906</v>
      </c>
      <c r="I374" s="220" t="s">
        <v>1907</v>
      </c>
      <c r="J374" s="220" t="s">
        <v>13</v>
      </c>
      <c r="K374" s="247" t="s">
        <v>247</v>
      </c>
      <c r="L374" s="244">
        <v>73</v>
      </c>
      <c r="M374" s="244">
        <v>0</v>
      </c>
      <c r="N374" s="244">
        <v>0</v>
      </c>
      <c r="O374" s="244">
        <v>0</v>
      </c>
      <c r="P374" s="244">
        <v>73</v>
      </c>
      <c r="Q374" s="205">
        <v>0</v>
      </c>
      <c r="R374" s="245">
        <v>73</v>
      </c>
      <c r="S374" s="245">
        <v>0</v>
      </c>
      <c r="T374" s="244">
        <v>52</v>
      </c>
      <c r="U374" s="244">
        <v>46</v>
      </c>
      <c r="V374" s="244">
        <v>26</v>
      </c>
      <c r="W374" s="244">
        <v>20</v>
      </c>
      <c r="X374" s="244">
        <v>6</v>
      </c>
      <c r="Y374" s="244">
        <v>46</v>
      </c>
      <c r="Z374" s="244">
        <v>6</v>
      </c>
      <c r="AA374" s="205">
        <v>0.88461538461538458</v>
      </c>
      <c r="AB374" s="205">
        <v>0.88461538461538458</v>
      </c>
      <c r="AC374" s="244">
        <v>61</v>
      </c>
      <c r="AD374" s="244">
        <v>29</v>
      </c>
      <c r="AE374" s="244">
        <v>32</v>
      </c>
      <c r="AF374" s="205">
        <v>0.47540983606557374</v>
      </c>
      <c r="AG374" s="244">
        <v>137</v>
      </c>
      <c r="AH374" s="244">
        <v>0</v>
      </c>
      <c r="AI374" s="244">
        <v>137</v>
      </c>
      <c r="AJ374" s="205">
        <v>0</v>
      </c>
      <c r="AK374" s="244">
        <v>323</v>
      </c>
      <c r="AL374" s="244">
        <v>75</v>
      </c>
      <c r="AM374" s="244">
        <v>248</v>
      </c>
      <c r="AN374" s="246">
        <v>1</v>
      </c>
      <c r="AO374" s="139" t="s">
        <v>1903</v>
      </c>
      <c r="AP374" s="146" t="s">
        <v>1522</v>
      </c>
      <c r="AQ374" s="139" t="s">
        <v>1903</v>
      </c>
      <c r="AR374" s="139" t="s">
        <v>1903</v>
      </c>
    </row>
    <row r="375" spans="1:44" s="139" customFormat="1" ht="12.75" customHeight="1" x14ac:dyDescent="0.2">
      <c r="A375" s="139" t="s">
        <v>19</v>
      </c>
      <c r="B375" s="220" t="s">
        <v>248</v>
      </c>
      <c r="C375" s="221">
        <v>1</v>
      </c>
      <c r="D375" s="222">
        <v>5</v>
      </c>
      <c r="E375" s="223">
        <v>2017</v>
      </c>
      <c r="F375" s="223">
        <v>2014</v>
      </c>
      <c r="G375" s="223">
        <v>2018</v>
      </c>
      <c r="H375" s="220" t="s">
        <v>1906</v>
      </c>
      <c r="I375" s="220" t="s">
        <v>1907</v>
      </c>
      <c r="J375" s="220" t="s">
        <v>13</v>
      </c>
      <c r="K375" s="247" t="s">
        <v>248</v>
      </c>
      <c r="L375" s="244">
        <v>287</v>
      </c>
      <c r="M375" s="244">
        <v>35</v>
      </c>
      <c r="N375" s="244">
        <v>35</v>
      </c>
      <c r="O375" s="244">
        <v>0</v>
      </c>
      <c r="P375" s="244">
        <v>252</v>
      </c>
      <c r="Q375" s="205">
        <v>0.12195121951219512</v>
      </c>
      <c r="R375" s="245">
        <v>287</v>
      </c>
      <c r="S375" s="245">
        <v>0</v>
      </c>
      <c r="T375" s="244">
        <v>181</v>
      </c>
      <c r="U375" s="244">
        <v>129</v>
      </c>
      <c r="V375" s="244">
        <v>129</v>
      </c>
      <c r="W375" s="244">
        <v>0</v>
      </c>
      <c r="X375" s="244">
        <v>52</v>
      </c>
      <c r="Y375" s="244">
        <v>129</v>
      </c>
      <c r="Z375" s="244">
        <v>52</v>
      </c>
      <c r="AA375" s="205">
        <v>0.71270718232044195</v>
      </c>
      <c r="AB375" s="205">
        <v>0.71270718232044195</v>
      </c>
      <c r="AC375" s="244">
        <v>205</v>
      </c>
      <c r="AD375" s="244">
        <v>113</v>
      </c>
      <c r="AE375" s="244">
        <v>92</v>
      </c>
      <c r="AF375" s="205">
        <v>0.551219512195122</v>
      </c>
      <c r="AG375" s="244">
        <v>502</v>
      </c>
      <c r="AH375" s="244">
        <v>629</v>
      </c>
      <c r="AI375" s="244">
        <v>0</v>
      </c>
      <c r="AJ375" s="205">
        <v>1.2529880478087649</v>
      </c>
      <c r="AK375" s="244">
        <v>1175</v>
      </c>
      <c r="AL375" s="244">
        <v>906</v>
      </c>
      <c r="AM375" s="244">
        <v>396</v>
      </c>
      <c r="AN375" s="246">
        <v>1</v>
      </c>
      <c r="AO375" s="139" t="s">
        <v>1903</v>
      </c>
      <c r="AP375" s="146" t="s">
        <v>1522</v>
      </c>
      <c r="AQ375" s="139" t="s">
        <v>1903</v>
      </c>
      <c r="AR375" s="139" t="s">
        <v>1902</v>
      </c>
    </row>
    <row r="376" spans="1:44" s="139" customFormat="1" ht="12.75" customHeight="1" x14ac:dyDescent="0.2">
      <c r="A376" s="139" t="s">
        <v>2</v>
      </c>
      <c r="B376" s="220" t="s">
        <v>1074</v>
      </c>
      <c r="C376" s="221">
        <v>0.625</v>
      </c>
      <c r="D376" s="222">
        <v>8</v>
      </c>
      <c r="E376" s="223">
        <v>2018</v>
      </c>
      <c r="F376" s="223">
        <v>2014</v>
      </c>
      <c r="G376" s="223" t="s">
        <v>1899</v>
      </c>
      <c r="H376" s="220" t="s">
        <v>1900</v>
      </c>
      <c r="I376" s="220" t="s">
        <v>1901</v>
      </c>
      <c r="J376" s="220" t="s">
        <v>3</v>
      </c>
      <c r="K376" s="247" t="s">
        <v>1074</v>
      </c>
      <c r="L376" s="244">
        <v>579</v>
      </c>
      <c r="M376" s="244">
        <v>0</v>
      </c>
      <c r="N376" s="244">
        <v>0</v>
      </c>
      <c r="O376" s="244">
        <v>0</v>
      </c>
      <c r="P376" s="244">
        <v>579</v>
      </c>
      <c r="Q376" s="205">
        <v>0</v>
      </c>
      <c r="R376" s="245">
        <v>290</v>
      </c>
      <c r="S376" s="245">
        <v>0</v>
      </c>
      <c r="T376" s="244">
        <v>396</v>
      </c>
      <c r="U376" s="244">
        <v>0</v>
      </c>
      <c r="V376" s="244">
        <v>0</v>
      </c>
      <c r="W376" s="244">
        <v>0</v>
      </c>
      <c r="X376" s="244">
        <v>396</v>
      </c>
      <c r="Y376" s="244">
        <v>0</v>
      </c>
      <c r="Z376" s="244">
        <v>396</v>
      </c>
      <c r="AA376" s="205">
        <v>0</v>
      </c>
      <c r="AB376" s="205">
        <v>0</v>
      </c>
      <c r="AC376" s="244">
        <v>453</v>
      </c>
      <c r="AD376" s="244">
        <v>4</v>
      </c>
      <c r="AE376" s="244">
        <v>449</v>
      </c>
      <c r="AF376" s="205">
        <v>8.8300220750551876E-3</v>
      </c>
      <c r="AG376" s="244">
        <v>1001</v>
      </c>
      <c r="AH376" s="244">
        <v>263</v>
      </c>
      <c r="AI376" s="244">
        <v>738</v>
      </c>
      <c r="AJ376" s="205">
        <v>0.26273726273726272</v>
      </c>
      <c r="AK376" s="244">
        <v>2429</v>
      </c>
      <c r="AL376" s="244">
        <v>267</v>
      </c>
      <c r="AM376" s="244">
        <v>2162</v>
      </c>
      <c r="AN376" s="246">
        <v>0.5</v>
      </c>
      <c r="AO376" s="139" t="s">
        <v>1903</v>
      </c>
      <c r="AP376" s="146" t="s">
        <v>1535</v>
      </c>
      <c r="AQ376" s="139" t="s">
        <v>1903</v>
      </c>
      <c r="AR376" s="139" t="s">
        <v>1903</v>
      </c>
    </row>
    <row r="377" spans="1:44" s="139" customFormat="1" ht="12.75" customHeight="1" x14ac:dyDescent="0.2">
      <c r="A377" s="139" t="s">
        <v>5</v>
      </c>
      <c r="B377" s="220" t="s">
        <v>1075</v>
      </c>
      <c r="C377" s="221">
        <v>0.625</v>
      </c>
      <c r="D377" s="222">
        <v>8</v>
      </c>
      <c r="E377" s="223">
        <v>2018</v>
      </c>
      <c r="F377" s="223">
        <v>2014</v>
      </c>
      <c r="G377" s="223" t="s">
        <v>1899</v>
      </c>
      <c r="H377" s="220" t="s">
        <v>1900</v>
      </c>
      <c r="I377" s="220" t="s">
        <v>1901</v>
      </c>
      <c r="J377" s="220" t="s">
        <v>3</v>
      </c>
      <c r="K377" s="247" t="s">
        <v>1075</v>
      </c>
      <c r="L377" s="244">
        <v>372</v>
      </c>
      <c r="M377" s="244">
        <v>0</v>
      </c>
      <c r="N377" s="244">
        <v>0</v>
      </c>
      <c r="O377" s="244">
        <v>0</v>
      </c>
      <c r="P377" s="244">
        <v>372</v>
      </c>
      <c r="Q377" s="205">
        <v>0</v>
      </c>
      <c r="R377" s="245">
        <v>186</v>
      </c>
      <c r="S377" s="245">
        <v>0</v>
      </c>
      <c r="T377" s="244">
        <v>223</v>
      </c>
      <c r="U377" s="244">
        <v>13</v>
      </c>
      <c r="V377" s="244">
        <v>0</v>
      </c>
      <c r="W377" s="244">
        <v>13</v>
      </c>
      <c r="X377" s="244">
        <v>210</v>
      </c>
      <c r="Y377" s="244">
        <v>13</v>
      </c>
      <c r="Z377" s="244">
        <v>210</v>
      </c>
      <c r="AA377" s="205">
        <v>5.829596412556054E-2</v>
      </c>
      <c r="AB377" s="205">
        <v>5.829596412556054E-2</v>
      </c>
      <c r="AC377" s="244">
        <v>238</v>
      </c>
      <c r="AD377" s="244">
        <v>0</v>
      </c>
      <c r="AE377" s="244">
        <v>238</v>
      </c>
      <c r="AF377" s="205">
        <v>0</v>
      </c>
      <c r="AG377" s="244">
        <v>564</v>
      </c>
      <c r="AH377" s="244">
        <v>239</v>
      </c>
      <c r="AI377" s="244">
        <v>325</v>
      </c>
      <c r="AJ377" s="205">
        <v>0.42375886524822692</v>
      </c>
      <c r="AK377" s="244">
        <v>1397</v>
      </c>
      <c r="AL377" s="244">
        <v>252</v>
      </c>
      <c r="AM377" s="244">
        <v>1145</v>
      </c>
      <c r="AN377" s="246">
        <v>0.5</v>
      </c>
      <c r="AO377" s="139" t="s">
        <v>1903</v>
      </c>
      <c r="AP377" s="146" t="s">
        <v>1522</v>
      </c>
      <c r="AQ377" s="139" t="s">
        <v>1903</v>
      </c>
      <c r="AR377" s="139" t="s">
        <v>1903</v>
      </c>
    </row>
    <row r="378" spans="1:44" s="139" customFormat="1" ht="12.75" customHeight="1" x14ac:dyDescent="0.2">
      <c r="A378" s="139" t="s">
        <v>29</v>
      </c>
      <c r="B378" s="220" t="s">
        <v>962</v>
      </c>
      <c r="C378" s="221">
        <v>0.5</v>
      </c>
      <c r="D378" s="222">
        <v>8</v>
      </c>
      <c r="E378" s="223">
        <v>2019</v>
      </c>
      <c r="F378" s="223">
        <v>2015</v>
      </c>
      <c r="G378" s="223">
        <v>2022</v>
      </c>
      <c r="H378" s="220" t="s">
        <v>1904</v>
      </c>
      <c r="I378" s="220" t="s">
        <v>1905</v>
      </c>
      <c r="J378" s="220" t="s">
        <v>8</v>
      </c>
      <c r="K378" s="247" t="s">
        <v>962</v>
      </c>
      <c r="L378" s="244">
        <v>706</v>
      </c>
      <c r="M378" s="244">
        <v>7</v>
      </c>
      <c r="N378" s="244">
        <v>7</v>
      </c>
      <c r="O378" s="244">
        <v>0</v>
      </c>
      <c r="P378" s="244">
        <v>699</v>
      </c>
      <c r="Q378" s="205">
        <v>9.9150141643059488E-3</v>
      </c>
      <c r="R378" s="245">
        <v>353</v>
      </c>
      <c r="S378" s="245">
        <v>0</v>
      </c>
      <c r="T378" s="244">
        <v>429</v>
      </c>
      <c r="U378" s="244">
        <v>112</v>
      </c>
      <c r="V378" s="244">
        <v>71</v>
      </c>
      <c r="W378" s="244">
        <v>41</v>
      </c>
      <c r="X378" s="244">
        <v>317</v>
      </c>
      <c r="Y378" s="244">
        <v>112</v>
      </c>
      <c r="Z378" s="244">
        <v>317</v>
      </c>
      <c r="AA378" s="205">
        <v>0.26107226107226106</v>
      </c>
      <c r="AB378" s="205">
        <v>0.26107226107226106</v>
      </c>
      <c r="AC378" s="244">
        <v>502</v>
      </c>
      <c r="AD378" s="244">
        <v>0</v>
      </c>
      <c r="AE378" s="244">
        <v>502</v>
      </c>
      <c r="AF378" s="205">
        <v>0</v>
      </c>
      <c r="AG378" s="244">
        <v>1152</v>
      </c>
      <c r="AH378" s="244">
        <v>1722</v>
      </c>
      <c r="AI378" s="244">
        <v>0</v>
      </c>
      <c r="AJ378" s="205">
        <v>1.4947916666666667</v>
      </c>
      <c r="AK378" s="244">
        <v>2789</v>
      </c>
      <c r="AL378" s="244">
        <v>1841</v>
      </c>
      <c r="AM378" s="244">
        <v>1518</v>
      </c>
      <c r="AN378" s="246">
        <v>0.5</v>
      </c>
      <c r="AO378" s="139" t="s">
        <v>1903</v>
      </c>
      <c r="AP378" s="146" t="s">
        <v>1522</v>
      </c>
      <c r="AQ378" s="139" t="s">
        <v>1903</v>
      </c>
      <c r="AR378" s="139" t="s">
        <v>1902</v>
      </c>
    </row>
    <row r="379" spans="1:44" s="139" customFormat="1" ht="12.75" customHeight="1" x14ac:dyDescent="0.2">
      <c r="A379" s="139" t="s">
        <v>82</v>
      </c>
      <c r="B379" s="220" t="s">
        <v>249</v>
      </c>
      <c r="C379" s="221">
        <v>0.375</v>
      </c>
      <c r="D379" s="222">
        <v>8</v>
      </c>
      <c r="E379" s="223">
        <v>2020</v>
      </c>
      <c r="F379" s="223">
        <v>2016</v>
      </c>
      <c r="G379" s="223" t="s">
        <v>1908</v>
      </c>
      <c r="H379" s="220" t="s">
        <v>1909</v>
      </c>
      <c r="I379" s="220" t="s">
        <v>1910</v>
      </c>
      <c r="J379" s="220" t="s">
        <v>26</v>
      </c>
      <c r="K379" s="247" t="s">
        <v>249</v>
      </c>
      <c r="L379" s="244">
        <v>393</v>
      </c>
      <c r="M379" s="244">
        <v>55</v>
      </c>
      <c r="N379" s="244">
        <v>55</v>
      </c>
      <c r="O379" s="244">
        <v>0</v>
      </c>
      <c r="P379" s="244">
        <v>338</v>
      </c>
      <c r="Q379" s="205">
        <v>0.13994910941475827</v>
      </c>
      <c r="R379" s="245">
        <v>147</v>
      </c>
      <c r="S379" s="245">
        <v>0</v>
      </c>
      <c r="T379" s="244">
        <v>204</v>
      </c>
      <c r="U379" s="244">
        <v>1</v>
      </c>
      <c r="V379" s="244">
        <v>0</v>
      </c>
      <c r="W379" s="244">
        <v>1</v>
      </c>
      <c r="X379" s="244">
        <v>203</v>
      </c>
      <c r="Y379" s="244">
        <v>1</v>
      </c>
      <c r="Z379" s="244">
        <v>203</v>
      </c>
      <c r="AA379" s="205">
        <v>4.9019607843137254E-3</v>
      </c>
      <c r="AB379" s="205">
        <v>4.9019607843137254E-3</v>
      </c>
      <c r="AC379" s="244">
        <v>161</v>
      </c>
      <c r="AD379" s="244">
        <v>36</v>
      </c>
      <c r="AE379" s="244">
        <v>125</v>
      </c>
      <c r="AF379" s="205">
        <v>0.2236024844720497</v>
      </c>
      <c r="AG379" s="244">
        <v>553</v>
      </c>
      <c r="AH379" s="244">
        <v>7</v>
      </c>
      <c r="AI379" s="244">
        <v>546</v>
      </c>
      <c r="AJ379" s="205">
        <v>1.2658227848101266E-2</v>
      </c>
      <c r="AK379" s="244">
        <v>1311</v>
      </c>
      <c r="AL379" s="244">
        <v>99</v>
      </c>
      <c r="AM379" s="244">
        <v>1212</v>
      </c>
      <c r="AN379" s="246">
        <v>0.375</v>
      </c>
      <c r="AO379" s="139" t="s">
        <v>1903</v>
      </c>
      <c r="AP379" s="146" t="s">
        <v>1522</v>
      </c>
      <c r="AQ379" s="139" t="s">
        <v>1903</v>
      </c>
      <c r="AR379" s="139" t="s">
        <v>1903</v>
      </c>
    </row>
    <row r="380" spans="1:44" s="139" customFormat="1" ht="12.75" customHeight="1" x14ac:dyDescent="0.2">
      <c r="A380" s="139" t="s">
        <v>2</v>
      </c>
      <c r="B380" s="220" t="s">
        <v>250</v>
      </c>
      <c r="C380" s="221">
        <v>0.625</v>
      </c>
      <c r="D380" s="222">
        <v>8</v>
      </c>
      <c r="E380" s="223">
        <v>2018</v>
      </c>
      <c r="F380" s="223">
        <v>2014</v>
      </c>
      <c r="G380" s="223" t="s">
        <v>1899</v>
      </c>
      <c r="H380" s="220" t="s">
        <v>1900</v>
      </c>
      <c r="I380" s="220" t="s">
        <v>1901</v>
      </c>
      <c r="J380" s="220" t="s">
        <v>3</v>
      </c>
      <c r="K380" s="247" t="s">
        <v>250</v>
      </c>
      <c r="L380" s="244">
        <v>636</v>
      </c>
      <c r="M380" s="244">
        <v>0</v>
      </c>
      <c r="N380" s="244">
        <v>0</v>
      </c>
      <c r="O380" s="244">
        <v>0</v>
      </c>
      <c r="P380" s="244">
        <v>636</v>
      </c>
      <c r="Q380" s="205">
        <v>0</v>
      </c>
      <c r="R380" s="245">
        <v>318</v>
      </c>
      <c r="S380" s="245">
        <v>0</v>
      </c>
      <c r="T380" s="244">
        <v>432</v>
      </c>
      <c r="U380" s="244">
        <v>0</v>
      </c>
      <c r="V380" s="244">
        <v>0</v>
      </c>
      <c r="W380" s="244">
        <v>0</v>
      </c>
      <c r="X380" s="244">
        <v>432</v>
      </c>
      <c r="Y380" s="244">
        <v>0</v>
      </c>
      <c r="Z380" s="244">
        <v>432</v>
      </c>
      <c r="AA380" s="205">
        <v>0</v>
      </c>
      <c r="AB380" s="205">
        <v>0</v>
      </c>
      <c r="AC380" s="244">
        <v>496</v>
      </c>
      <c r="AD380" s="244">
        <v>0</v>
      </c>
      <c r="AE380" s="244">
        <v>496</v>
      </c>
      <c r="AF380" s="205">
        <v>0</v>
      </c>
      <c r="AG380" s="244">
        <v>1151</v>
      </c>
      <c r="AH380" s="244">
        <v>96</v>
      </c>
      <c r="AI380" s="244">
        <v>1055</v>
      </c>
      <c r="AJ380" s="205">
        <v>8.3405734144222421E-2</v>
      </c>
      <c r="AK380" s="244">
        <v>2715</v>
      </c>
      <c r="AL380" s="244">
        <v>96</v>
      </c>
      <c r="AM380" s="244">
        <v>2619</v>
      </c>
      <c r="AN380" s="246">
        <v>0.5</v>
      </c>
      <c r="AO380" s="139" t="s">
        <v>1903</v>
      </c>
      <c r="AP380" s="146" t="s">
        <v>1891</v>
      </c>
      <c r="AQ380" s="139" t="s">
        <v>1903</v>
      </c>
      <c r="AR380" s="139" t="s">
        <v>1903</v>
      </c>
    </row>
    <row r="381" spans="1:44" s="139" customFormat="1" ht="12.75" customHeight="1" x14ac:dyDescent="0.2">
      <c r="A381" s="139" t="s">
        <v>21</v>
      </c>
      <c r="B381" s="220" t="s">
        <v>251</v>
      </c>
      <c r="C381" s="221">
        <v>0.5</v>
      </c>
      <c r="D381" s="222">
        <v>8</v>
      </c>
      <c r="E381" s="223">
        <v>2019</v>
      </c>
      <c r="F381" s="223">
        <v>2015</v>
      </c>
      <c r="G381" s="223">
        <v>2022</v>
      </c>
      <c r="H381" s="220" t="s">
        <v>1904</v>
      </c>
      <c r="I381" s="220" t="s">
        <v>1905</v>
      </c>
      <c r="J381" s="220" t="s">
        <v>8</v>
      </c>
      <c r="K381" s="247" t="s">
        <v>251</v>
      </c>
      <c r="L381" s="244">
        <v>438</v>
      </c>
      <c r="M381" s="244">
        <v>79</v>
      </c>
      <c r="N381" s="244">
        <v>79</v>
      </c>
      <c r="O381" s="244">
        <v>0</v>
      </c>
      <c r="P381" s="244">
        <v>359</v>
      </c>
      <c r="Q381" s="205">
        <v>0.18036529680365296</v>
      </c>
      <c r="R381" s="245">
        <v>219</v>
      </c>
      <c r="S381" s="245">
        <v>0</v>
      </c>
      <c r="T381" s="244">
        <v>305</v>
      </c>
      <c r="U381" s="244">
        <v>79</v>
      </c>
      <c r="V381" s="244">
        <v>79</v>
      </c>
      <c r="W381" s="244">
        <v>0</v>
      </c>
      <c r="X381" s="244">
        <v>226</v>
      </c>
      <c r="Y381" s="244">
        <v>79</v>
      </c>
      <c r="Z381" s="244">
        <v>226</v>
      </c>
      <c r="AA381" s="205">
        <v>0.25901639344262295</v>
      </c>
      <c r="AB381" s="205">
        <v>0.25901639344262295</v>
      </c>
      <c r="AC381" s="244">
        <v>410</v>
      </c>
      <c r="AD381" s="244">
        <v>0</v>
      </c>
      <c r="AE381" s="244">
        <v>410</v>
      </c>
      <c r="AF381" s="205">
        <v>0</v>
      </c>
      <c r="AG381" s="244">
        <v>1282</v>
      </c>
      <c r="AH381" s="244">
        <v>227</v>
      </c>
      <c r="AI381" s="244">
        <v>1055</v>
      </c>
      <c r="AJ381" s="205">
        <v>0.17706708268330734</v>
      </c>
      <c r="AK381" s="244">
        <v>2435</v>
      </c>
      <c r="AL381" s="244">
        <v>385</v>
      </c>
      <c r="AM381" s="244">
        <v>2050</v>
      </c>
      <c r="AN381" s="246">
        <v>0.5</v>
      </c>
      <c r="AO381" s="139" t="s">
        <v>1903</v>
      </c>
      <c r="AP381" s="146" t="s">
        <v>1891</v>
      </c>
      <c r="AQ381" s="139" t="s">
        <v>1903</v>
      </c>
      <c r="AR381" s="139" t="s">
        <v>1903</v>
      </c>
    </row>
    <row r="382" spans="1:44" s="139" customFormat="1" ht="12.75" customHeight="1" x14ac:dyDescent="0.2">
      <c r="A382" s="139" t="s">
        <v>25</v>
      </c>
      <c r="B382" s="220" t="s">
        <v>1880</v>
      </c>
      <c r="C382" s="221">
        <v>0.375</v>
      </c>
      <c r="D382" s="222">
        <v>8</v>
      </c>
      <c r="E382" s="223">
        <v>2020</v>
      </c>
      <c r="F382" s="223">
        <v>2016</v>
      </c>
      <c r="G382" s="223" t="s">
        <v>1908</v>
      </c>
      <c r="H382" s="220" t="s">
        <v>1909</v>
      </c>
      <c r="I382" s="220" t="s">
        <v>1910</v>
      </c>
      <c r="J382" s="220" t="s">
        <v>26</v>
      </c>
      <c r="K382" s="247" t="s">
        <v>1880</v>
      </c>
      <c r="L382" s="244">
        <v>159</v>
      </c>
      <c r="M382" s="244">
        <v>0</v>
      </c>
      <c r="N382" s="244">
        <v>0</v>
      </c>
      <c r="O382" s="244">
        <v>0</v>
      </c>
      <c r="P382" s="244">
        <v>159</v>
      </c>
      <c r="Q382" s="205">
        <v>0</v>
      </c>
      <c r="R382" s="245">
        <v>60</v>
      </c>
      <c r="S382" s="245">
        <v>0</v>
      </c>
      <c r="T382" s="244">
        <v>131</v>
      </c>
      <c r="U382" s="244">
        <v>0</v>
      </c>
      <c r="V382" s="244">
        <v>0</v>
      </c>
      <c r="W382" s="244">
        <v>0</v>
      </c>
      <c r="X382" s="244">
        <v>131</v>
      </c>
      <c r="Y382" s="244">
        <v>0</v>
      </c>
      <c r="Z382" s="244">
        <v>131</v>
      </c>
      <c r="AA382" s="205">
        <v>0</v>
      </c>
      <c r="AB382" s="205">
        <v>0</v>
      </c>
      <c r="AC382" s="244">
        <v>207</v>
      </c>
      <c r="AD382" s="244">
        <v>0</v>
      </c>
      <c r="AE382" s="244">
        <v>207</v>
      </c>
      <c r="AF382" s="205">
        <v>0</v>
      </c>
      <c r="AG382" s="244">
        <v>848</v>
      </c>
      <c r="AH382" s="244">
        <v>0</v>
      </c>
      <c r="AI382" s="244">
        <v>848</v>
      </c>
      <c r="AJ382" s="205">
        <v>0</v>
      </c>
      <c r="AK382" s="244">
        <v>1345</v>
      </c>
      <c r="AL382" s="244">
        <v>0</v>
      </c>
      <c r="AM382" s="244">
        <v>1345</v>
      </c>
      <c r="AN382" s="246">
        <v>0.375</v>
      </c>
      <c r="AO382" s="139" t="s">
        <v>1903</v>
      </c>
      <c r="AP382" s="146" t="s">
        <v>1891</v>
      </c>
      <c r="AQ382" s="139" t="s">
        <v>1903</v>
      </c>
      <c r="AR382" s="139" t="s">
        <v>1903</v>
      </c>
    </row>
    <row r="383" spans="1:44" s="139" customFormat="1" ht="12.75" customHeight="1" x14ac:dyDescent="0.2">
      <c r="A383" s="139" t="s">
        <v>23</v>
      </c>
      <c r="B383" s="220" t="s">
        <v>1495</v>
      </c>
      <c r="C383" s="221">
        <v>1</v>
      </c>
      <c r="D383" s="222">
        <v>5</v>
      </c>
      <c r="E383" s="223">
        <v>2017</v>
      </c>
      <c r="F383" s="223">
        <v>2014</v>
      </c>
      <c r="G383" s="223">
        <v>2018</v>
      </c>
      <c r="H383" s="220" t="s">
        <v>1906</v>
      </c>
      <c r="I383" s="220" t="s">
        <v>1907</v>
      </c>
      <c r="J383" s="220" t="s">
        <v>13</v>
      </c>
      <c r="K383" s="247" t="s">
        <v>1495</v>
      </c>
      <c r="L383" s="244">
        <v>8</v>
      </c>
      <c r="M383" s="244">
        <v>0</v>
      </c>
      <c r="N383" s="244">
        <v>0</v>
      </c>
      <c r="O383" s="244">
        <v>0</v>
      </c>
      <c r="P383" s="244">
        <v>8</v>
      </c>
      <c r="Q383" s="205">
        <v>0</v>
      </c>
      <c r="R383" s="245">
        <v>8</v>
      </c>
      <c r="S383" s="245">
        <v>0</v>
      </c>
      <c r="T383" s="244">
        <v>4</v>
      </c>
      <c r="U383" s="244">
        <v>0</v>
      </c>
      <c r="V383" s="244">
        <v>0</v>
      </c>
      <c r="W383" s="244">
        <v>0</v>
      </c>
      <c r="X383" s="244">
        <v>4</v>
      </c>
      <c r="Y383" s="244">
        <v>0</v>
      </c>
      <c r="Z383" s="244">
        <v>4</v>
      </c>
      <c r="AA383" s="205">
        <v>0</v>
      </c>
      <c r="AB383" s="205">
        <v>0</v>
      </c>
      <c r="AC383" s="244">
        <v>4</v>
      </c>
      <c r="AD383" s="244">
        <v>0</v>
      </c>
      <c r="AE383" s="244">
        <v>4</v>
      </c>
      <c r="AF383" s="205">
        <v>0</v>
      </c>
      <c r="AG383" s="244">
        <v>15</v>
      </c>
      <c r="AH383" s="244">
        <v>1</v>
      </c>
      <c r="AI383" s="244">
        <v>14</v>
      </c>
      <c r="AJ383" s="205">
        <v>6.6666666666666666E-2</v>
      </c>
      <c r="AK383" s="244">
        <v>31</v>
      </c>
      <c r="AL383" s="244">
        <v>1</v>
      </c>
      <c r="AM383" s="244">
        <v>30</v>
      </c>
      <c r="AN383" s="246">
        <v>1</v>
      </c>
      <c r="AO383" s="139" t="s">
        <v>1903</v>
      </c>
      <c r="AP383" s="146" t="s">
        <v>1522</v>
      </c>
      <c r="AQ383" s="139" t="s">
        <v>1903</v>
      </c>
      <c r="AR383" s="139" t="s">
        <v>1903</v>
      </c>
    </row>
    <row r="384" spans="1:44" s="139" customFormat="1" ht="12.75" customHeight="1" x14ac:dyDescent="0.2">
      <c r="A384" s="139" t="s">
        <v>42</v>
      </c>
      <c r="B384" s="220" t="s">
        <v>1405</v>
      </c>
      <c r="C384" s="221">
        <v>0.5</v>
      </c>
      <c r="D384" s="222">
        <v>8</v>
      </c>
      <c r="E384" s="223">
        <v>2019</v>
      </c>
      <c r="F384" s="223">
        <v>2015</v>
      </c>
      <c r="G384" s="223">
        <v>2022</v>
      </c>
      <c r="H384" s="220" t="s">
        <v>1904</v>
      </c>
      <c r="I384" s="220" t="s">
        <v>1905</v>
      </c>
      <c r="J384" s="220" t="s">
        <v>8</v>
      </c>
      <c r="K384" s="247" t="s">
        <v>1405</v>
      </c>
      <c r="L384" s="244">
        <v>45</v>
      </c>
      <c r="M384" s="244">
        <v>0</v>
      </c>
      <c r="N384" s="244">
        <v>0</v>
      </c>
      <c r="O384" s="244">
        <v>0</v>
      </c>
      <c r="P384" s="244">
        <v>45</v>
      </c>
      <c r="Q384" s="205">
        <v>0</v>
      </c>
      <c r="R384" s="245">
        <v>23</v>
      </c>
      <c r="S384" s="245">
        <v>0</v>
      </c>
      <c r="T384" s="244">
        <v>36</v>
      </c>
      <c r="U384" s="244">
        <v>4</v>
      </c>
      <c r="V384" s="244">
        <v>0</v>
      </c>
      <c r="W384" s="244">
        <v>4</v>
      </c>
      <c r="X384" s="244">
        <v>32</v>
      </c>
      <c r="Y384" s="244">
        <v>4</v>
      </c>
      <c r="Z384" s="244">
        <v>32</v>
      </c>
      <c r="AA384" s="205">
        <v>0.1111111111111111</v>
      </c>
      <c r="AB384" s="205">
        <v>0.1111111111111111</v>
      </c>
      <c r="AC384" s="244">
        <v>48</v>
      </c>
      <c r="AD384" s="244">
        <v>155</v>
      </c>
      <c r="AE384" s="244">
        <v>0</v>
      </c>
      <c r="AF384" s="205">
        <v>3.2291666666666665</v>
      </c>
      <c r="AG384" s="244">
        <v>170</v>
      </c>
      <c r="AH384" s="244">
        <v>317</v>
      </c>
      <c r="AI384" s="244">
        <v>0</v>
      </c>
      <c r="AJ384" s="205">
        <v>1.8647058823529412</v>
      </c>
      <c r="AK384" s="244">
        <v>299</v>
      </c>
      <c r="AL384" s="244">
        <v>476</v>
      </c>
      <c r="AM384" s="244">
        <v>77</v>
      </c>
      <c r="AN384" s="246">
        <v>0.5</v>
      </c>
      <c r="AO384" s="139" t="s">
        <v>1903</v>
      </c>
      <c r="AP384" s="146" t="s">
        <v>1522</v>
      </c>
      <c r="AQ384" s="139" t="s">
        <v>1903</v>
      </c>
      <c r="AR384" s="139" t="s">
        <v>1902</v>
      </c>
    </row>
    <row r="385" spans="1:44" s="139" customFormat="1" ht="12.75" customHeight="1" x14ac:dyDescent="0.2">
      <c r="A385" s="139" t="s">
        <v>946</v>
      </c>
      <c r="B385" s="220" t="s">
        <v>1881</v>
      </c>
      <c r="C385" s="221">
        <v>0.375</v>
      </c>
      <c r="D385" s="222">
        <v>8</v>
      </c>
      <c r="E385" s="223">
        <v>2020</v>
      </c>
      <c r="F385" s="223">
        <v>2016</v>
      </c>
      <c r="G385" s="223" t="s">
        <v>1908</v>
      </c>
      <c r="H385" s="220" t="s">
        <v>1909</v>
      </c>
      <c r="I385" s="220" t="s">
        <v>1910</v>
      </c>
      <c r="J385" s="220" t="s">
        <v>26</v>
      </c>
      <c r="K385" s="247" t="s">
        <v>1881</v>
      </c>
      <c r="L385" s="244">
        <v>308</v>
      </c>
      <c r="M385" s="244">
        <v>0</v>
      </c>
      <c r="N385" s="244">
        <v>0</v>
      </c>
      <c r="O385" s="244">
        <v>0</v>
      </c>
      <c r="P385" s="244">
        <v>308</v>
      </c>
      <c r="Q385" s="205">
        <v>0</v>
      </c>
      <c r="R385" s="245">
        <v>116</v>
      </c>
      <c r="S385" s="245">
        <v>0</v>
      </c>
      <c r="T385" s="244">
        <v>215</v>
      </c>
      <c r="U385" s="244">
        <v>0</v>
      </c>
      <c r="V385" s="244">
        <v>0</v>
      </c>
      <c r="W385" s="244">
        <v>0</v>
      </c>
      <c r="X385" s="244">
        <v>215</v>
      </c>
      <c r="Y385" s="244">
        <v>0</v>
      </c>
      <c r="Z385" s="244">
        <v>215</v>
      </c>
      <c r="AA385" s="205">
        <v>0</v>
      </c>
      <c r="AB385" s="205">
        <v>0</v>
      </c>
      <c r="AC385" s="244">
        <v>231</v>
      </c>
      <c r="AD385" s="244">
        <v>0</v>
      </c>
      <c r="AE385" s="244">
        <v>231</v>
      </c>
      <c r="AF385" s="205">
        <v>0</v>
      </c>
      <c r="AG385" s="244">
        <v>726</v>
      </c>
      <c r="AH385" s="244">
        <v>0</v>
      </c>
      <c r="AI385" s="244">
        <v>726</v>
      </c>
      <c r="AJ385" s="205">
        <v>0</v>
      </c>
      <c r="AK385" s="244">
        <v>1480</v>
      </c>
      <c r="AL385" s="244">
        <v>0</v>
      </c>
      <c r="AM385" s="244">
        <v>1480</v>
      </c>
      <c r="AN385" s="246">
        <v>0.375</v>
      </c>
      <c r="AO385" s="139" t="s">
        <v>1903</v>
      </c>
      <c r="AP385" s="146" t="s">
        <v>1891</v>
      </c>
      <c r="AQ385" s="139" t="s">
        <v>1903</v>
      </c>
      <c r="AR385" s="139" t="s">
        <v>1903</v>
      </c>
    </row>
    <row r="386" spans="1:44" s="139" customFormat="1" ht="12.75" customHeight="1" x14ac:dyDescent="0.2">
      <c r="A386" s="139" t="s">
        <v>72</v>
      </c>
      <c r="B386" s="220" t="s">
        <v>252</v>
      </c>
      <c r="C386" s="221">
        <v>0.375</v>
      </c>
      <c r="D386" s="222">
        <v>8</v>
      </c>
      <c r="E386" s="223">
        <v>2020</v>
      </c>
      <c r="F386" s="223">
        <v>2016</v>
      </c>
      <c r="G386" s="223" t="s">
        <v>1908</v>
      </c>
      <c r="H386" s="220" t="s">
        <v>1909</v>
      </c>
      <c r="I386" s="220" t="s">
        <v>1910</v>
      </c>
      <c r="J386" s="220" t="s">
        <v>26</v>
      </c>
      <c r="K386" s="247" t="s">
        <v>252</v>
      </c>
      <c r="L386" s="244">
        <v>321</v>
      </c>
      <c r="M386" s="244">
        <v>33</v>
      </c>
      <c r="N386" s="244">
        <v>33</v>
      </c>
      <c r="O386" s="244">
        <v>0</v>
      </c>
      <c r="P386" s="244">
        <v>288</v>
      </c>
      <c r="Q386" s="205">
        <v>0.10280373831775701</v>
      </c>
      <c r="R386" s="245">
        <v>120</v>
      </c>
      <c r="S386" s="245">
        <v>0</v>
      </c>
      <c r="T386" s="244">
        <v>206</v>
      </c>
      <c r="U386" s="244">
        <v>38</v>
      </c>
      <c r="V386" s="244">
        <v>38</v>
      </c>
      <c r="W386" s="244">
        <v>0</v>
      </c>
      <c r="X386" s="244">
        <v>168</v>
      </c>
      <c r="Y386" s="244">
        <v>38</v>
      </c>
      <c r="Z386" s="244">
        <v>168</v>
      </c>
      <c r="AA386" s="205">
        <v>0.18446601941747573</v>
      </c>
      <c r="AB386" s="205">
        <v>0.18446601941747573</v>
      </c>
      <c r="AC386" s="244">
        <v>217</v>
      </c>
      <c r="AD386" s="244">
        <v>0</v>
      </c>
      <c r="AE386" s="244">
        <v>217</v>
      </c>
      <c r="AF386" s="205">
        <v>0</v>
      </c>
      <c r="AG386" s="244">
        <v>536</v>
      </c>
      <c r="AH386" s="244">
        <v>103</v>
      </c>
      <c r="AI386" s="244">
        <v>433</v>
      </c>
      <c r="AJ386" s="205">
        <v>0.19216417910447761</v>
      </c>
      <c r="AK386" s="244">
        <v>1280</v>
      </c>
      <c r="AL386" s="244">
        <v>174</v>
      </c>
      <c r="AM386" s="244">
        <v>1106</v>
      </c>
      <c r="AN386" s="246">
        <v>0.375</v>
      </c>
      <c r="AO386" s="139" t="s">
        <v>1903</v>
      </c>
      <c r="AP386" s="146" t="s">
        <v>1522</v>
      </c>
      <c r="AQ386" s="139" t="s">
        <v>1903</v>
      </c>
      <c r="AR386" s="139" t="s">
        <v>1903</v>
      </c>
    </row>
    <row r="387" spans="1:44" s="139" customFormat="1" ht="12.75" customHeight="1" x14ac:dyDescent="0.2">
      <c r="A387" s="139" t="s">
        <v>35</v>
      </c>
      <c r="B387" s="220" t="s">
        <v>35</v>
      </c>
      <c r="C387" s="221">
        <v>0.625</v>
      </c>
      <c r="D387" s="222">
        <v>8</v>
      </c>
      <c r="E387" s="223">
        <v>2018</v>
      </c>
      <c r="F387" s="223">
        <v>2014</v>
      </c>
      <c r="G387" s="223" t="s">
        <v>1899</v>
      </c>
      <c r="H387" s="220" t="s">
        <v>1900</v>
      </c>
      <c r="I387" s="220" t="s">
        <v>1901</v>
      </c>
      <c r="J387" s="220" t="s">
        <v>3</v>
      </c>
      <c r="K387" s="247" t="s">
        <v>35</v>
      </c>
      <c r="L387" s="244">
        <v>2002</v>
      </c>
      <c r="M387" s="244">
        <v>4</v>
      </c>
      <c r="N387" s="244">
        <v>0</v>
      </c>
      <c r="O387" s="244">
        <v>4</v>
      </c>
      <c r="P387" s="244">
        <v>1998</v>
      </c>
      <c r="Q387" s="205">
        <v>1.998001998001998E-3</v>
      </c>
      <c r="R387" s="245">
        <v>1001</v>
      </c>
      <c r="S387" s="245">
        <v>0</v>
      </c>
      <c r="T387" s="244">
        <v>1336</v>
      </c>
      <c r="U387" s="244">
        <v>0</v>
      </c>
      <c r="V387" s="244">
        <v>0</v>
      </c>
      <c r="W387" s="244">
        <v>0</v>
      </c>
      <c r="X387" s="244">
        <v>1336</v>
      </c>
      <c r="Y387" s="244">
        <v>0</v>
      </c>
      <c r="Z387" s="244">
        <v>1336</v>
      </c>
      <c r="AA387" s="205">
        <v>0</v>
      </c>
      <c r="AB387" s="205">
        <v>0</v>
      </c>
      <c r="AC387" s="244">
        <v>1503</v>
      </c>
      <c r="AD387" s="244">
        <v>12</v>
      </c>
      <c r="AE387" s="244">
        <v>1491</v>
      </c>
      <c r="AF387" s="205">
        <v>7.9840319361277438E-3</v>
      </c>
      <c r="AG387" s="244">
        <v>3442</v>
      </c>
      <c r="AH387" s="244">
        <v>671</v>
      </c>
      <c r="AI387" s="244">
        <v>2771</v>
      </c>
      <c r="AJ387" s="205">
        <v>0.19494479953515398</v>
      </c>
      <c r="AK387" s="244">
        <v>8283</v>
      </c>
      <c r="AL387" s="244">
        <v>687</v>
      </c>
      <c r="AM387" s="244">
        <v>7596</v>
      </c>
      <c r="AN387" s="246">
        <v>0.5</v>
      </c>
      <c r="AO387" s="139" t="s">
        <v>1903</v>
      </c>
      <c r="AP387" s="146" t="s">
        <v>1522</v>
      </c>
      <c r="AQ387" s="139" t="s">
        <v>1903</v>
      </c>
      <c r="AR387" s="139" t="s">
        <v>1903</v>
      </c>
    </row>
    <row r="388" spans="1:44" s="139" customFormat="1" ht="12.75" customHeight="1" x14ac:dyDescent="0.2">
      <c r="A388" s="139" t="s">
        <v>35</v>
      </c>
      <c r="B388" s="220" t="s">
        <v>253</v>
      </c>
      <c r="C388" s="221">
        <v>0.625</v>
      </c>
      <c r="D388" s="222">
        <v>8</v>
      </c>
      <c r="E388" s="223">
        <v>2018</v>
      </c>
      <c r="F388" s="223">
        <v>2014</v>
      </c>
      <c r="G388" s="223" t="s">
        <v>1899</v>
      </c>
      <c r="H388" s="220" t="s">
        <v>1900</v>
      </c>
      <c r="I388" s="220" t="s">
        <v>1901</v>
      </c>
      <c r="J388" s="220" t="s">
        <v>3</v>
      </c>
      <c r="K388" s="247" t="s">
        <v>253</v>
      </c>
      <c r="L388" s="244">
        <v>7173</v>
      </c>
      <c r="M388" s="244">
        <v>221</v>
      </c>
      <c r="N388" s="244">
        <v>212</v>
      </c>
      <c r="O388" s="244">
        <v>9</v>
      </c>
      <c r="P388" s="244">
        <v>6952</v>
      </c>
      <c r="Q388" s="205">
        <v>3.0809981876481249E-2</v>
      </c>
      <c r="R388" s="245">
        <v>3587</v>
      </c>
      <c r="S388" s="245">
        <v>0</v>
      </c>
      <c r="T388" s="244">
        <v>4871</v>
      </c>
      <c r="U388" s="244">
        <v>82</v>
      </c>
      <c r="V388" s="244">
        <v>82</v>
      </c>
      <c r="W388" s="244">
        <v>0</v>
      </c>
      <c r="X388" s="244">
        <v>4789</v>
      </c>
      <c r="Y388" s="244">
        <v>82</v>
      </c>
      <c r="Z388" s="244">
        <v>4789</v>
      </c>
      <c r="AA388" s="205">
        <v>1.6834325600492712E-2</v>
      </c>
      <c r="AB388" s="205">
        <v>1.6834325600492712E-2</v>
      </c>
      <c r="AC388" s="244">
        <v>5534</v>
      </c>
      <c r="AD388" s="244">
        <v>1033</v>
      </c>
      <c r="AE388" s="244">
        <v>4501</v>
      </c>
      <c r="AF388" s="205">
        <v>0.18666425731839537</v>
      </c>
      <c r="AG388" s="244">
        <v>12725</v>
      </c>
      <c r="AH388" s="244">
        <v>4250</v>
      </c>
      <c r="AI388" s="244">
        <v>8475</v>
      </c>
      <c r="AJ388" s="205">
        <v>0.33398821218074654</v>
      </c>
      <c r="AK388" s="244">
        <v>30303</v>
      </c>
      <c r="AL388" s="244">
        <v>5586</v>
      </c>
      <c r="AM388" s="244">
        <v>24717</v>
      </c>
      <c r="AN388" s="246">
        <v>0.5</v>
      </c>
      <c r="AO388" s="139" t="s">
        <v>1903</v>
      </c>
      <c r="AP388" s="146" t="s">
        <v>1522</v>
      </c>
      <c r="AQ388" s="139" t="s">
        <v>1903</v>
      </c>
      <c r="AR388" s="139" t="s">
        <v>1903</v>
      </c>
    </row>
    <row r="389" spans="1:44" s="139" customFormat="1" ht="12.75" customHeight="1" x14ac:dyDescent="0.2">
      <c r="A389" s="139" t="s">
        <v>31</v>
      </c>
      <c r="B389" s="220" t="s">
        <v>254</v>
      </c>
      <c r="C389" s="221">
        <v>0.625</v>
      </c>
      <c r="D389" s="222">
        <v>8</v>
      </c>
      <c r="E389" s="223">
        <v>2018</v>
      </c>
      <c r="F389" s="223">
        <v>2014</v>
      </c>
      <c r="G389" s="223" t="s">
        <v>1899</v>
      </c>
      <c r="H389" s="220" t="s">
        <v>1913</v>
      </c>
      <c r="I389" s="220" t="s">
        <v>1914</v>
      </c>
      <c r="J389" s="220" t="s">
        <v>32</v>
      </c>
      <c r="K389" s="247" t="s">
        <v>254</v>
      </c>
      <c r="L389" s="244">
        <v>1040</v>
      </c>
      <c r="M389" s="244">
        <v>0</v>
      </c>
      <c r="N389" s="244">
        <v>0</v>
      </c>
      <c r="O389" s="244">
        <v>0</v>
      </c>
      <c r="P389" s="244">
        <v>1040</v>
      </c>
      <c r="Q389" s="205">
        <v>0</v>
      </c>
      <c r="R389" s="245">
        <v>520</v>
      </c>
      <c r="S389" s="245">
        <v>0</v>
      </c>
      <c r="T389" s="244">
        <v>729</v>
      </c>
      <c r="U389" s="244">
        <v>0</v>
      </c>
      <c r="V389" s="244">
        <v>0</v>
      </c>
      <c r="W389" s="244">
        <v>0</v>
      </c>
      <c r="X389" s="244">
        <v>729</v>
      </c>
      <c r="Y389" s="244">
        <v>0</v>
      </c>
      <c r="Z389" s="244">
        <v>729</v>
      </c>
      <c r="AA389" s="205">
        <v>0</v>
      </c>
      <c r="AB389" s="205">
        <v>0</v>
      </c>
      <c r="AC389" s="244">
        <v>709</v>
      </c>
      <c r="AD389" s="244">
        <v>832</v>
      </c>
      <c r="AE389" s="244">
        <v>0</v>
      </c>
      <c r="AF389" s="205">
        <v>1.1734837799717912</v>
      </c>
      <c r="AG389" s="244">
        <v>1335</v>
      </c>
      <c r="AH389" s="244">
        <v>2207</v>
      </c>
      <c r="AI389" s="244">
        <v>0</v>
      </c>
      <c r="AJ389" s="205">
        <v>1.6531835205992509</v>
      </c>
      <c r="AK389" s="244">
        <v>3813</v>
      </c>
      <c r="AL389" s="244">
        <v>3039</v>
      </c>
      <c r="AM389" s="244">
        <v>1769</v>
      </c>
      <c r="AN389" s="246">
        <v>0.5</v>
      </c>
      <c r="AO389" s="139" t="s">
        <v>1903</v>
      </c>
      <c r="AP389" s="146" t="s">
        <v>1522</v>
      </c>
      <c r="AQ389" s="139" t="s">
        <v>1903</v>
      </c>
      <c r="AR389" s="139" t="s">
        <v>1902</v>
      </c>
    </row>
    <row r="390" spans="1:44" s="139" customFormat="1" ht="12.75" customHeight="1" x14ac:dyDescent="0.2">
      <c r="A390" s="139" t="s">
        <v>81</v>
      </c>
      <c r="B390" s="220" t="s">
        <v>255</v>
      </c>
      <c r="C390" s="221">
        <v>0.5</v>
      </c>
      <c r="D390" s="222">
        <v>8</v>
      </c>
      <c r="E390" s="223">
        <v>2019</v>
      </c>
      <c r="F390" s="223">
        <v>2015</v>
      </c>
      <c r="G390" s="223">
        <v>2022</v>
      </c>
      <c r="H390" s="220" t="s">
        <v>1904</v>
      </c>
      <c r="I390" s="220" t="s">
        <v>1905</v>
      </c>
      <c r="J390" s="220" t="s">
        <v>8</v>
      </c>
      <c r="K390" s="247" t="s">
        <v>255</v>
      </c>
      <c r="L390" s="244">
        <v>181</v>
      </c>
      <c r="M390" s="244">
        <v>109</v>
      </c>
      <c r="N390" s="244">
        <v>109</v>
      </c>
      <c r="O390" s="244">
        <v>0</v>
      </c>
      <c r="P390" s="244">
        <v>72</v>
      </c>
      <c r="Q390" s="205">
        <v>0.60220994475138123</v>
      </c>
      <c r="R390" s="245">
        <v>91</v>
      </c>
      <c r="S390" s="245">
        <v>18</v>
      </c>
      <c r="T390" s="244">
        <v>107</v>
      </c>
      <c r="U390" s="244">
        <v>109</v>
      </c>
      <c r="V390" s="244">
        <v>109</v>
      </c>
      <c r="W390" s="244">
        <v>0</v>
      </c>
      <c r="X390" s="244">
        <v>0</v>
      </c>
      <c r="Y390" s="244">
        <v>127</v>
      </c>
      <c r="Z390" s="244">
        <v>0</v>
      </c>
      <c r="AA390" s="205">
        <v>1.0186915887850467</v>
      </c>
      <c r="AB390" s="205">
        <v>1.1869158878504673</v>
      </c>
      <c r="AC390" s="244">
        <v>127</v>
      </c>
      <c r="AD390" s="244">
        <v>19</v>
      </c>
      <c r="AE390" s="244">
        <v>108</v>
      </c>
      <c r="AF390" s="205">
        <v>0.14960629921259844</v>
      </c>
      <c r="AG390" s="244">
        <v>484</v>
      </c>
      <c r="AH390" s="244">
        <v>941</v>
      </c>
      <c r="AI390" s="244">
        <v>0</v>
      </c>
      <c r="AJ390" s="205">
        <v>1.9442148760330578</v>
      </c>
      <c r="AK390" s="244">
        <v>899</v>
      </c>
      <c r="AL390" s="244">
        <v>1178</v>
      </c>
      <c r="AM390" s="244">
        <v>180</v>
      </c>
      <c r="AN390" s="246">
        <v>0.5</v>
      </c>
      <c r="AO390" s="139" t="s">
        <v>1902</v>
      </c>
      <c r="AP390" s="146" t="s">
        <v>1522</v>
      </c>
      <c r="AQ390" s="139" t="s">
        <v>1902</v>
      </c>
      <c r="AR390" s="139" t="s">
        <v>1903</v>
      </c>
    </row>
    <row r="391" spans="1:44" s="139" customFormat="1" ht="12.75" customHeight="1" x14ac:dyDescent="0.2">
      <c r="A391" s="139" t="s">
        <v>5</v>
      </c>
      <c r="B391" s="220" t="s">
        <v>1882</v>
      </c>
      <c r="C391" s="221">
        <v>0.625</v>
      </c>
      <c r="D391" s="222">
        <v>8</v>
      </c>
      <c r="E391" s="223">
        <v>2018</v>
      </c>
      <c r="F391" s="223">
        <v>2014</v>
      </c>
      <c r="G391" s="223" t="s">
        <v>1899</v>
      </c>
      <c r="H391" s="220" t="s">
        <v>1900</v>
      </c>
      <c r="I391" s="220" t="s">
        <v>1901</v>
      </c>
      <c r="J391" s="220" t="s">
        <v>3</v>
      </c>
      <c r="K391" s="247" t="s">
        <v>1882</v>
      </c>
      <c r="L391" s="244">
        <v>2</v>
      </c>
      <c r="M391" s="244">
        <v>0</v>
      </c>
      <c r="N391" s="244">
        <v>0</v>
      </c>
      <c r="O391" s="244">
        <v>0</v>
      </c>
      <c r="P391" s="244">
        <v>2</v>
      </c>
      <c r="Q391" s="205">
        <v>0</v>
      </c>
      <c r="R391" s="245">
        <v>1</v>
      </c>
      <c r="S391" s="245">
        <v>0</v>
      </c>
      <c r="T391" s="244">
        <v>1</v>
      </c>
      <c r="U391" s="244">
        <v>0</v>
      </c>
      <c r="V391" s="244">
        <v>0</v>
      </c>
      <c r="W391" s="244">
        <v>0</v>
      </c>
      <c r="X391" s="244">
        <v>1</v>
      </c>
      <c r="Y391" s="244">
        <v>0</v>
      </c>
      <c r="Z391" s="244">
        <v>1</v>
      </c>
      <c r="AA391" s="205">
        <v>0</v>
      </c>
      <c r="AB391" s="205">
        <v>0</v>
      </c>
      <c r="AC391" s="244">
        <v>1</v>
      </c>
      <c r="AD391" s="244">
        <v>0</v>
      </c>
      <c r="AE391" s="244">
        <v>1</v>
      </c>
      <c r="AF391" s="205">
        <v>0</v>
      </c>
      <c r="AG391" s="244">
        <v>2</v>
      </c>
      <c r="AH391" s="244">
        <v>0</v>
      </c>
      <c r="AI391" s="244">
        <v>2</v>
      </c>
      <c r="AJ391" s="205">
        <v>0</v>
      </c>
      <c r="AK391" s="244">
        <v>6</v>
      </c>
      <c r="AL391" s="244">
        <v>0</v>
      </c>
      <c r="AM391" s="244">
        <v>6</v>
      </c>
      <c r="AN391" s="246">
        <v>0.5</v>
      </c>
      <c r="AO391" s="139" t="s">
        <v>1903</v>
      </c>
      <c r="AP391" s="146" t="s">
        <v>1891</v>
      </c>
      <c r="AQ391" s="139" t="s">
        <v>1903</v>
      </c>
      <c r="AR391" s="139" t="s">
        <v>1903</v>
      </c>
    </row>
    <row r="392" spans="1:44" s="139" customFormat="1" ht="12.75" customHeight="1" x14ac:dyDescent="0.2">
      <c r="A392" s="139" t="s">
        <v>5</v>
      </c>
      <c r="B392" s="220" t="s">
        <v>1123</v>
      </c>
      <c r="C392" s="221">
        <v>0.625</v>
      </c>
      <c r="D392" s="222">
        <v>8</v>
      </c>
      <c r="E392" s="223">
        <v>2018</v>
      </c>
      <c r="F392" s="223">
        <v>2014</v>
      </c>
      <c r="G392" s="223" t="s">
        <v>1899</v>
      </c>
      <c r="H392" s="220" t="s">
        <v>1900</v>
      </c>
      <c r="I392" s="220" t="s">
        <v>1901</v>
      </c>
      <c r="J392" s="220" t="s">
        <v>3</v>
      </c>
      <c r="K392" s="247" t="s">
        <v>1123</v>
      </c>
      <c r="L392" s="244">
        <v>1</v>
      </c>
      <c r="M392" s="244">
        <v>0</v>
      </c>
      <c r="N392" s="244">
        <v>0</v>
      </c>
      <c r="O392" s="244">
        <v>0</v>
      </c>
      <c r="P392" s="244">
        <v>1</v>
      </c>
      <c r="Q392" s="205">
        <v>0</v>
      </c>
      <c r="R392" s="245">
        <v>1</v>
      </c>
      <c r="S392" s="245">
        <v>0</v>
      </c>
      <c r="T392" s="244">
        <v>1</v>
      </c>
      <c r="U392" s="244">
        <v>0</v>
      </c>
      <c r="V392" s="244">
        <v>0</v>
      </c>
      <c r="W392" s="244">
        <v>0</v>
      </c>
      <c r="X392" s="244">
        <v>1</v>
      </c>
      <c r="Y392" s="244">
        <v>0</v>
      </c>
      <c r="Z392" s="244">
        <v>1</v>
      </c>
      <c r="AA392" s="205">
        <v>0</v>
      </c>
      <c r="AB392" s="205">
        <v>0</v>
      </c>
      <c r="AC392" s="244">
        <v>1</v>
      </c>
      <c r="AD392" s="244">
        <v>1</v>
      </c>
      <c r="AE392" s="244">
        <v>0</v>
      </c>
      <c r="AF392" s="205">
        <v>1</v>
      </c>
      <c r="AG392" s="244">
        <v>2</v>
      </c>
      <c r="AH392" s="244">
        <v>280</v>
      </c>
      <c r="AI392" s="244">
        <v>0</v>
      </c>
      <c r="AJ392" s="205">
        <v>140</v>
      </c>
      <c r="AK392" s="244">
        <v>5</v>
      </c>
      <c r="AL392" s="244">
        <v>281</v>
      </c>
      <c r="AM392" s="244">
        <v>2</v>
      </c>
      <c r="AN392" s="246">
        <v>0.5</v>
      </c>
      <c r="AO392" s="139" t="s">
        <v>1903</v>
      </c>
      <c r="AP392" s="146" t="s">
        <v>1522</v>
      </c>
      <c r="AQ392" s="139" t="s">
        <v>1903</v>
      </c>
      <c r="AR392" s="139" t="s">
        <v>1902</v>
      </c>
    </row>
    <row r="393" spans="1:44" s="139" customFormat="1" ht="12.75" customHeight="1" x14ac:dyDescent="0.2">
      <c r="A393" s="139" t="s">
        <v>5</v>
      </c>
      <c r="B393" s="220" t="s">
        <v>256</v>
      </c>
      <c r="C393" s="221">
        <v>0.625</v>
      </c>
      <c r="D393" s="222">
        <v>8</v>
      </c>
      <c r="E393" s="223">
        <v>2018</v>
      </c>
      <c r="F393" s="223">
        <v>2014</v>
      </c>
      <c r="G393" s="223" t="s">
        <v>1899</v>
      </c>
      <c r="H393" s="220" t="s">
        <v>1900</v>
      </c>
      <c r="I393" s="220" t="s">
        <v>1901</v>
      </c>
      <c r="J393" s="220" t="s">
        <v>3</v>
      </c>
      <c r="K393" s="247" t="s">
        <v>256</v>
      </c>
      <c r="L393" s="244">
        <v>153</v>
      </c>
      <c r="M393" s="244">
        <v>0</v>
      </c>
      <c r="N393" s="244">
        <v>0</v>
      </c>
      <c r="O393" s="244">
        <v>0</v>
      </c>
      <c r="P393" s="244">
        <v>153</v>
      </c>
      <c r="Q393" s="205">
        <v>0</v>
      </c>
      <c r="R393" s="245">
        <v>77</v>
      </c>
      <c r="S393" s="245">
        <v>0</v>
      </c>
      <c r="T393" s="244">
        <v>88</v>
      </c>
      <c r="U393" s="244">
        <v>9</v>
      </c>
      <c r="V393" s="244">
        <v>9</v>
      </c>
      <c r="W393" s="244">
        <v>0</v>
      </c>
      <c r="X393" s="244">
        <v>79</v>
      </c>
      <c r="Y393" s="244">
        <v>9</v>
      </c>
      <c r="Z393" s="244">
        <v>79</v>
      </c>
      <c r="AA393" s="205">
        <v>0.10227272727272728</v>
      </c>
      <c r="AB393" s="205">
        <v>0.10227272727272728</v>
      </c>
      <c r="AC393" s="244">
        <v>99</v>
      </c>
      <c r="AD393" s="244">
        <v>51</v>
      </c>
      <c r="AE393" s="244">
        <v>48</v>
      </c>
      <c r="AF393" s="205">
        <v>0.51515151515151514</v>
      </c>
      <c r="AG393" s="244">
        <v>262</v>
      </c>
      <c r="AH393" s="244">
        <v>82</v>
      </c>
      <c r="AI393" s="244">
        <v>180</v>
      </c>
      <c r="AJ393" s="205">
        <v>0.31297709923664124</v>
      </c>
      <c r="AK393" s="244">
        <v>602</v>
      </c>
      <c r="AL393" s="244">
        <v>142</v>
      </c>
      <c r="AM393" s="244">
        <v>460</v>
      </c>
      <c r="AN393" s="246">
        <v>0.5</v>
      </c>
      <c r="AO393" s="139" t="s">
        <v>1903</v>
      </c>
      <c r="AP393" s="146" t="s">
        <v>1522</v>
      </c>
      <c r="AQ393" s="139" t="s">
        <v>1903</v>
      </c>
      <c r="AR393" s="139" t="s">
        <v>1903</v>
      </c>
    </row>
    <row r="394" spans="1:44" s="139" customFormat="1" ht="12.75" customHeight="1" x14ac:dyDescent="0.2">
      <c r="A394" s="139" t="s">
        <v>31</v>
      </c>
      <c r="B394" s="220" t="s">
        <v>257</v>
      </c>
      <c r="C394" s="221">
        <v>0.625</v>
      </c>
      <c r="D394" s="222">
        <v>8</v>
      </c>
      <c r="E394" s="223">
        <v>2018</v>
      </c>
      <c r="F394" s="223">
        <v>2014</v>
      </c>
      <c r="G394" s="223" t="s">
        <v>1899</v>
      </c>
      <c r="H394" s="220" t="s">
        <v>1913</v>
      </c>
      <c r="I394" s="220" t="s">
        <v>1914</v>
      </c>
      <c r="J394" s="220" t="s">
        <v>32</v>
      </c>
      <c r="K394" s="247" t="s">
        <v>257</v>
      </c>
      <c r="L394" s="244">
        <v>2268</v>
      </c>
      <c r="M394" s="244">
        <v>94</v>
      </c>
      <c r="N394" s="244">
        <v>94</v>
      </c>
      <c r="O394" s="244">
        <v>0</v>
      </c>
      <c r="P394" s="244">
        <v>2174</v>
      </c>
      <c r="Q394" s="205">
        <v>4.1446208112874777E-2</v>
      </c>
      <c r="R394" s="245">
        <v>1134</v>
      </c>
      <c r="S394" s="245">
        <v>0</v>
      </c>
      <c r="T394" s="244">
        <v>1590</v>
      </c>
      <c r="U394" s="244">
        <v>32</v>
      </c>
      <c r="V394" s="244">
        <v>29</v>
      </c>
      <c r="W394" s="244">
        <v>3</v>
      </c>
      <c r="X394" s="244">
        <v>1558</v>
      </c>
      <c r="Y394" s="244">
        <v>32</v>
      </c>
      <c r="Z394" s="244">
        <v>1558</v>
      </c>
      <c r="AA394" s="205">
        <v>2.0125786163522012E-2</v>
      </c>
      <c r="AB394" s="205">
        <v>2.0125786163522012E-2</v>
      </c>
      <c r="AC394" s="244">
        <v>1577</v>
      </c>
      <c r="AD394" s="244">
        <v>2507</v>
      </c>
      <c r="AE394" s="244">
        <v>0</v>
      </c>
      <c r="AF394" s="205">
        <v>1.5897273303741282</v>
      </c>
      <c r="AG394" s="244">
        <v>3043</v>
      </c>
      <c r="AH394" s="244">
        <v>2961</v>
      </c>
      <c r="AI394" s="244">
        <v>82</v>
      </c>
      <c r="AJ394" s="205">
        <v>0.97305290831416369</v>
      </c>
      <c r="AK394" s="244">
        <v>8478</v>
      </c>
      <c r="AL394" s="244">
        <v>5594</v>
      </c>
      <c r="AM394" s="244">
        <v>3814</v>
      </c>
      <c r="AN394" s="246">
        <v>0.5</v>
      </c>
      <c r="AO394" s="139" t="s">
        <v>1903</v>
      </c>
      <c r="AP394" s="146" t="s">
        <v>1522</v>
      </c>
      <c r="AQ394" s="139" t="s">
        <v>1903</v>
      </c>
      <c r="AR394" s="139" t="s">
        <v>1902</v>
      </c>
    </row>
    <row r="395" spans="1:44" s="139" customFormat="1" ht="12.75" customHeight="1" x14ac:dyDescent="0.2">
      <c r="A395" s="139" t="s">
        <v>40</v>
      </c>
      <c r="B395" s="220" t="s">
        <v>258</v>
      </c>
      <c r="C395" s="221">
        <v>0.5</v>
      </c>
      <c r="D395" s="222">
        <v>8</v>
      </c>
      <c r="E395" s="223">
        <v>2019</v>
      </c>
      <c r="F395" s="223">
        <v>2015</v>
      </c>
      <c r="G395" s="223">
        <v>2022</v>
      </c>
      <c r="H395" s="220" t="s">
        <v>1904</v>
      </c>
      <c r="I395" s="220" t="s">
        <v>1905</v>
      </c>
      <c r="J395" s="220" t="s">
        <v>8</v>
      </c>
      <c r="K395" s="247" t="s">
        <v>258</v>
      </c>
      <c r="L395" s="244">
        <v>6</v>
      </c>
      <c r="M395" s="244">
        <v>2</v>
      </c>
      <c r="N395" s="244">
        <v>2</v>
      </c>
      <c r="O395" s="244">
        <v>0</v>
      </c>
      <c r="P395" s="244">
        <v>4</v>
      </c>
      <c r="Q395" s="205">
        <v>0.33333333333333331</v>
      </c>
      <c r="R395" s="245">
        <v>3</v>
      </c>
      <c r="S395" s="245">
        <v>0</v>
      </c>
      <c r="T395" s="244">
        <v>4</v>
      </c>
      <c r="U395" s="244">
        <v>0</v>
      </c>
      <c r="V395" s="244">
        <v>0</v>
      </c>
      <c r="W395" s="244">
        <v>0</v>
      </c>
      <c r="X395" s="244">
        <v>4</v>
      </c>
      <c r="Y395" s="244">
        <v>0</v>
      </c>
      <c r="Z395" s="244">
        <v>4</v>
      </c>
      <c r="AA395" s="205">
        <v>0</v>
      </c>
      <c r="AB395" s="205">
        <v>0</v>
      </c>
      <c r="AC395" s="244">
        <v>4</v>
      </c>
      <c r="AD395" s="244">
        <v>3</v>
      </c>
      <c r="AE395" s="244">
        <v>1</v>
      </c>
      <c r="AF395" s="205">
        <v>0.75</v>
      </c>
      <c r="AG395" s="244">
        <v>4</v>
      </c>
      <c r="AH395" s="244">
        <v>1</v>
      </c>
      <c r="AI395" s="244">
        <v>3</v>
      </c>
      <c r="AJ395" s="205">
        <v>0.25</v>
      </c>
      <c r="AK395" s="244">
        <v>18</v>
      </c>
      <c r="AL395" s="244">
        <v>6</v>
      </c>
      <c r="AM395" s="244">
        <v>12</v>
      </c>
      <c r="AN395" s="246">
        <v>0.5</v>
      </c>
      <c r="AO395" s="139" t="s">
        <v>1903</v>
      </c>
      <c r="AP395" s="146" t="s">
        <v>1522</v>
      </c>
      <c r="AQ395" s="139" t="s">
        <v>1903</v>
      </c>
      <c r="AR395" s="139" t="s">
        <v>1903</v>
      </c>
    </row>
    <row r="396" spans="1:44" s="139" customFormat="1" ht="12.75" customHeight="1" x14ac:dyDescent="0.2">
      <c r="A396" s="139" t="s">
        <v>78</v>
      </c>
      <c r="B396" s="220" t="s">
        <v>78</v>
      </c>
      <c r="C396" s="221">
        <v>0.625</v>
      </c>
      <c r="D396" s="222">
        <v>8</v>
      </c>
      <c r="E396" s="223">
        <v>2018</v>
      </c>
      <c r="F396" s="223">
        <v>2014</v>
      </c>
      <c r="G396" s="223" t="s">
        <v>1899</v>
      </c>
      <c r="H396" s="220" t="s">
        <v>1913</v>
      </c>
      <c r="I396" s="220" t="s">
        <v>1914</v>
      </c>
      <c r="J396" s="220" t="s">
        <v>32</v>
      </c>
      <c r="K396" s="247" t="s">
        <v>78</v>
      </c>
      <c r="L396" s="244">
        <v>4944</v>
      </c>
      <c r="M396" s="244">
        <v>208</v>
      </c>
      <c r="N396" s="244">
        <v>141</v>
      </c>
      <c r="O396" s="244">
        <v>67</v>
      </c>
      <c r="P396" s="244">
        <v>4736</v>
      </c>
      <c r="Q396" s="205">
        <v>4.2071197411003236E-2</v>
      </c>
      <c r="R396" s="245">
        <v>2472</v>
      </c>
      <c r="S396" s="245">
        <v>0</v>
      </c>
      <c r="T396" s="244">
        <v>3467</v>
      </c>
      <c r="U396" s="244">
        <v>427</v>
      </c>
      <c r="V396" s="244">
        <v>205</v>
      </c>
      <c r="W396" s="244">
        <v>222</v>
      </c>
      <c r="X396" s="244">
        <v>3040</v>
      </c>
      <c r="Y396" s="244">
        <v>427</v>
      </c>
      <c r="Z396" s="244">
        <v>3040</v>
      </c>
      <c r="AA396" s="205">
        <v>0.12316123449668301</v>
      </c>
      <c r="AB396" s="205">
        <v>0.12316123449668301</v>
      </c>
      <c r="AC396" s="244">
        <v>4482</v>
      </c>
      <c r="AD396" s="244">
        <v>3884</v>
      </c>
      <c r="AE396" s="244">
        <v>598</v>
      </c>
      <c r="AF396" s="205">
        <v>0.86657742079428823</v>
      </c>
      <c r="AG396" s="244">
        <v>11208</v>
      </c>
      <c r="AH396" s="244">
        <v>4097</v>
      </c>
      <c r="AI396" s="244">
        <v>7111</v>
      </c>
      <c r="AJ396" s="205">
        <v>0.36554246966452536</v>
      </c>
      <c r="AK396" s="244">
        <v>24101</v>
      </c>
      <c r="AL396" s="244">
        <v>8616</v>
      </c>
      <c r="AM396" s="244">
        <v>15485</v>
      </c>
      <c r="AN396" s="246">
        <v>0.5</v>
      </c>
      <c r="AO396" s="139" t="s">
        <v>1903</v>
      </c>
      <c r="AP396" s="146" t="s">
        <v>1522</v>
      </c>
      <c r="AQ396" s="139" t="s">
        <v>1903</v>
      </c>
      <c r="AR396" s="139" t="s">
        <v>1903</v>
      </c>
    </row>
    <row r="397" spans="1:44" s="139" customFormat="1" ht="12.75" customHeight="1" x14ac:dyDescent="0.2">
      <c r="A397" s="139" t="s">
        <v>78</v>
      </c>
      <c r="B397" s="220" t="s">
        <v>259</v>
      </c>
      <c r="C397" s="221">
        <v>0.625</v>
      </c>
      <c r="D397" s="222">
        <v>8</v>
      </c>
      <c r="E397" s="223">
        <v>2018</v>
      </c>
      <c r="F397" s="223">
        <v>2014</v>
      </c>
      <c r="G397" s="223" t="s">
        <v>1899</v>
      </c>
      <c r="H397" s="220" t="s">
        <v>1913</v>
      </c>
      <c r="I397" s="220" t="s">
        <v>1914</v>
      </c>
      <c r="J397" s="220" t="s">
        <v>32</v>
      </c>
      <c r="K397" s="247" t="s">
        <v>259</v>
      </c>
      <c r="L397" s="244">
        <v>3149</v>
      </c>
      <c r="M397" s="244">
        <v>76</v>
      </c>
      <c r="N397" s="244">
        <v>76</v>
      </c>
      <c r="O397" s="244">
        <v>0</v>
      </c>
      <c r="P397" s="244">
        <v>3073</v>
      </c>
      <c r="Q397" s="205">
        <v>2.4134645919339472E-2</v>
      </c>
      <c r="R397" s="245">
        <v>1575</v>
      </c>
      <c r="S397" s="245">
        <v>0</v>
      </c>
      <c r="T397" s="244">
        <v>2208</v>
      </c>
      <c r="U397" s="244">
        <v>129</v>
      </c>
      <c r="V397" s="244">
        <v>129</v>
      </c>
      <c r="W397" s="244">
        <v>0</v>
      </c>
      <c r="X397" s="244">
        <v>2079</v>
      </c>
      <c r="Y397" s="244">
        <v>129</v>
      </c>
      <c r="Z397" s="244">
        <v>2079</v>
      </c>
      <c r="AA397" s="205">
        <v>5.8423913043478264E-2</v>
      </c>
      <c r="AB397" s="205">
        <v>5.8423913043478264E-2</v>
      </c>
      <c r="AC397" s="244">
        <v>2574</v>
      </c>
      <c r="AD397" s="244">
        <v>1159</v>
      </c>
      <c r="AE397" s="244">
        <v>1415</v>
      </c>
      <c r="AF397" s="205">
        <v>0.45027195027195027</v>
      </c>
      <c r="AG397" s="244">
        <v>5913</v>
      </c>
      <c r="AH397" s="244">
        <v>1902</v>
      </c>
      <c r="AI397" s="244">
        <v>4011</v>
      </c>
      <c r="AJ397" s="205">
        <v>0.32166412988330795</v>
      </c>
      <c r="AK397" s="244">
        <v>13844</v>
      </c>
      <c r="AL397" s="244">
        <v>3266</v>
      </c>
      <c r="AM397" s="244">
        <v>10578</v>
      </c>
      <c r="AN397" s="246">
        <v>0.5</v>
      </c>
      <c r="AO397" s="139" t="s">
        <v>1903</v>
      </c>
      <c r="AP397" s="146" t="s">
        <v>1522</v>
      </c>
      <c r="AQ397" s="139" t="s">
        <v>1903</v>
      </c>
      <c r="AR397" s="139" t="s">
        <v>1903</v>
      </c>
    </row>
    <row r="398" spans="1:44" s="139" customFormat="1" ht="12.75" customHeight="1" x14ac:dyDescent="0.2">
      <c r="A398" s="139" t="s">
        <v>16</v>
      </c>
      <c r="B398" s="220" t="s">
        <v>260</v>
      </c>
      <c r="C398" s="221">
        <v>0.5</v>
      </c>
      <c r="D398" s="222">
        <v>8</v>
      </c>
      <c r="E398" s="223">
        <v>2019</v>
      </c>
      <c r="F398" s="223">
        <v>2015</v>
      </c>
      <c r="G398" s="223">
        <v>2022</v>
      </c>
      <c r="H398" s="220" t="s">
        <v>1904</v>
      </c>
      <c r="I398" s="220" t="s">
        <v>1905</v>
      </c>
      <c r="J398" s="220" t="s">
        <v>8</v>
      </c>
      <c r="K398" s="247" t="s">
        <v>260</v>
      </c>
      <c r="L398" s="244">
        <v>8</v>
      </c>
      <c r="M398" s="244">
        <v>5</v>
      </c>
      <c r="N398" s="244">
        <v>5</v>
      </c>
      <c r="O398" s="244">
        <v>0</v>
      </c>
      <c r="P398" s="244">
        <v>3</v>
      </c>
      <c r="Q398" s="205">
        <v>0.625</v>
      </c>
      <c r="R398" s="245">
        <v>4</v>
      </c>
      <c r="S398" s="245">
        <v>1</v>
      </c>
      <c r="T398" s="244">
        <v>5</v>
      </c>
      <c r="U398" s="244">
        <v>3</v>
      </c>
      <c r="V398" s="244">
        <v>3</v>
      </c>
      <c r="W398" s="244">
        <v>0</v>
      </c>
      <c r="X398" s="244">
        <v>2</v>
      </c>
      <c r="Y398" s="244">
        <v>4</v>
      </c>
      <c r="Z398" s="244">
        <v>1</v>
      </c>
      <c r="AA398" s="205">
        <v>0.6</v>
      </c>
      <c r="AB398" s="205">
        <v>0.8</v>
      </c>
      <c r="AC398" s="244">
        <v>5</v>
      </c>
      <c r="AD398" s="244">
        <v>4</v>
      </c>
      <c r="AE398" s="244">
        <v>1</v>
      </c>
      <c r="AF398" s="205">
        <v>0.8</v>
      </c>
      <c r="AG398" s="244">
        <v>13</v>
      </c>
      <c r="AH398" s="244">
        <v>50</v>
      </c>
      <c r="AI398" s="244">
        <v>0</v>
      </c>
      <c r="AJ398" s="205">
        <v>3.8461538461538463</v>
      </c>
      <c r="AK398" s="244">
        <v>31</v>
      </c>
      <c r="AL398" s="244">
        <v>62</v>
      </c>
      <c r="AM398" s="244">
        <v>6</v>
      </c>
      <c r="AN398" s="246">
        <v>0.5</v>
      </c>
      <c r="AO398" s="139" t="s">
        <v>1902</v>
      </c>
      <c r="AP398" s="146" t="s">
        <v>1522</v>
      </c>
      <c r="AQ398" s="139" t="s">
        <v>1902</v>
      </c>
      <c r="AR398" s="139" t="s">
        <v>1903</v>
      </c>
    </row>
    <row r="399" spans="1:44" s="139" customFormat="1" ht="12.75" customHeight="1" x14ac:dyDescent="0.2">
      <c r="A399" s="139" t="s">
        <v>68</v>
      </c>
      <c r="B399" s="220" t="s">
        <v>1016</v>
      </c>
      <c r="C399" s="221">
        <v>0.375</v>
      </c>
      <c r="D399" s="222">
        <v>8</v>
      </c>
      <c r="E399" s="223">
        <v>2020</v>
      </c>
      <c r="F399" s="223">
        <v>2016</v>
      </c>
      <c r="G399" s="223" t="s">
        <v>1908</v>
      </c>
      <c r="H399" s="220" t="s">
        <v>1909</v>
      </c>
      <c r="I399" s="220" t="s">
        <v>1910</v>
      </c>
      <c r="J399" s="220" t="s">
        <v>26</v>
      </c>
      <c r="K399" s="247" t="s">
        <v>1016</v>
      </c>
      <c r="L399" s="244">
        <v>537</v>
      </c>
      <c r="M399" s="244">
        <v>116</v>
      </c>
      <c r="N399" s="244">
        <v>116</v>
      </c>
      <c r="O399" s="244">
        <v>0</v>
      </c>
      <c r="P399" s="244">
        <v>421</v>
      </c>
      <c r="Q399" s="205">
        <v>0.21601489757914338</v>
      </c>
      <c r="R399" s="245">
        <v>201</v>
      </c>
      <c r="S399" s="245">
        <v>0</v>
      </c>
      <c r="T399" s="244">
        <v>351</v>
      </c>
      <c r="U399" s="244">
        <v>69</v>
      </c>
      <c r="V399" s="244">
        <v>69</v>
      </c>
      <c r="W399" s="244">
        <v>0</v>
      </c>
      <c r="X399" s="244">
        <v>282</v>
      </c>
      <c r="Y399" s="244">
        <v>69</v>
      </c>
      <c r="Z399" s="244">
        <v>282</v>
      </c>
      <c r="AA399" s="205">
        <v>0.19658119658119658</v>
      </c>
      <c r="AB399" s="205">
        <v>0.19658119658119658</v>
      </c>
      <c r="AC399" s="244">
        <v>407</v>
      </c>
      <c r="AD399" s="244">
        <v>4</v>
      </c>
      <c r="AE399" s="244">
        <v>403</v>
      </c>
      <c r="AF399" s="205">
        <v>9.8280098280098278E-3</v>
      </c>
      <c r="AG399" s="244">
        <v>934</v>
      </c>
      <c r="AH399" s="244">
        <v>201</v>
      </c>
      <c r="AI399" s="244">
        <v>733</v>
      </c>
      <c r="AJ399" s="205">
        <v>0.21520342612419699</v>
      </c>
      <c r="AK399" s="244">
        <v>2229</v>
      </c>
      <c r="AL399" s="244">
        <v>390</v>
      </c>
      <c r="AM399" s="244">
        <v>1839</v>
      </c>
      <c r="AN399" s="246">
        <v>0.375</v>
      </c>
      <c r="AO399" s="139" t="s">
        <v>1903</v>
      </c>
      <c r="AP399" s="146" t="s">
        <v>1522</v>
      </c>
      <c r="AQ399" s="139" t="s">
        <v>1903</v>
      </c>
      <c r="AR399" s="139" t="s">
        <v>1903</v>
      </c>
    </row>
    <row r="400" spans="1:44" s="139" customFormat="1" ht="12.75" customHeight="1" x14ac:dyDescent="0.2">
      <c r="A400" s="139" t="s">
        <v>40</v>
      </c>
      <c r="B400" s="220" t="s">
        <v>261</v>
      </c>
      <c r="C400" s="221">
        <v>0.5</v>
      </c>
      <c r="D400" s="222">
        <v>8</v>
      </c>
      <c r="E400" s="223">
        <v>2019</v>
      </c>
      <c r="F400" s="223">
        <v>2015</v>
      </c>
      <c r="G400" s="223">
        <v>2022</v>
      </c>
      <c r="H400" s="220" t="s">
        <v>1904</v>
      </c>
      <c r="I400" s="220" t="s">
        <v>1905</v>
      </c>
      <c r="J400" s="220" t="s">
        <v>8</v>
      </c>
      <c r="K400" s="247" t="s">
        <v>261</v>
      </c>
      <c r="L400" s="244">
        <v>33</v>
      </c>
      <c r="M400" s="244">
        <v>15</v>
      </c>
      <c r="N400" s="244">
        <v>12</v>
      </c>
      <c r="O400" s="244">
        <v>3</v>
      </c>
      <c r="P400" s="244">
        <v>18</v>
      </c>
      <c r="Q400" s="205">
        <v>0.45454545454545453</v>
      </c>
      <c r="R400" s="245">
        <v>17</v>
      </c>
      <c r="S400" s="245">
        <v>0</v>
      </c>
      <c r="T400" s="244">
        <v>17</v>
      </c>
      <c r="U400" s="244">
        <v>21</v>
      </c>
      <c r="V400" s="244">
        <v>20</v>
      </c>
      <c r="W400" s="244">
        <v>1</v>
      </c>
      <c r="X400" s="244">
        <v>0</v>
      </c>
      <c r="Y400" s="244">
        <v>21</v>
      </c>
      <c r="Z400" s="244">
        <v>0</v>
      </c>
      <c r="AA400" s="205">
        <v>1.2352941176470589</v>
      </c>
      <c r="AB400" s="205">
        <v>1.2352941176470589</v>
      </c>
      <c r="AC400" s="244">
        <v>19</v>
      </c>
      <c r="AD400" s="244">
        <v>16</v>
      </c>
      <c r="AE400" s="244">
        <v>3</v>
      </c>
      <c r="AF400" s="205">
        <v>0.84210526315789469</v>
      </c>
      <c r="AG400" s="244">
        <v>37</v>
      </c>
      <c r="AH400" s="244">
        <v>36</v>
      </c>
      <c r="AI400" s="244">
        <v>1</v>
      </c>
      <c r="AJ400" s="205">
        <v>0.97297297297297303</v>
      </c>
      <c r="AK400" s="244">
        <v>106</v>
      </c>
      <c r="AL400" s="244">
        <v>88</v>
      </c>
      <c r="AM400" s="244">
        <v>22</v>
      </c>
      <c r="AN400" s="246">
        <v>0.5</v>
      </c>
      <c r="AO400" s="139" t="s">
        <v>1903</v>
      </c>
      <c r="AP400" s="146" t="s">
        <v>1522</v>
      </c>
      <c r="AQ400" s="139" t="s">
        <v>1903</v>
      </c>
      <c r="AR400" s="139" t="s">
        <v>1902</v>
      </c>
    </row>
    <row r="401" spans="1:44" s="139" customFormat="1" ht="12.75" customHeight="1" x14ac:dyDescent="0.2">
      <c r="A401" s="139" t="s">
        <v>152</v>
      </c>
      <c r="B401" s="220" t="s">
        <v>262</v>
      </c>
      <c r="C401" s="221">
        <v>0.375</v>
      </c>
      <c r="D401" s="222">
        <v>8</v>
      </c>
      <c r="E401" s="223">
        <v>2020</v>
      </c>
      <c r="F401" s="223">
        <v>2016</v>
      </c>
      <c r="G401" s="223" t="s">
        <v>1908</v>
      </c>
      <c r="H401" s="220" t="s">
        <v>1909</v>
      </c>
      <c r="I401" s="220" t="s">
        <v>1910</v>
      </c>
      <c r="J401" s="220" t="s">
        <v>26</v>
      </c>
      <c r="K401" s="247" t="s">
        <v>262</v>
      </c>
      <c r="L401" s="244">
        <v>198</v>
      </c>
      <c r="M401" s="244">
        <v>0</v>
      </c>
      <c r="N401" s="244">
        <v>0</v>
      </c>
      <c r="O401" s="244">
        <v>0</v>
      </c>
      <c r="P401" s="244">
        <v>198</v>
      </c>
      <c r="Q401" s="205">
        <v>0</v>
      </c>
      <c r="R401" s="245">
        <v>74</v>
      </c>
      <c r="S401" s="245">
        <v>0</v>
      </c>
      <c r="T401" s="244">
        <v>120</v>
      </c>
      <c r="U401" s="244">
        <v>0</v>
      </c>
      <c r="V401" s="244">
        <v>0</v>
      </c>
      <c r="W401" s="244">
        <v>0</v>
      </c>
      <c r="X401" s="244">
        <v>120</v>
      </c>
      <c r="Y401" s="244">
        <v>0</v>
      </c>
      <c r="Z401" s="244">
        <v>120</v>
      </c>
      <c r="AA401" s="205">
        <v>0</v>
      </c>
      <c r="AB401" s="205">
        <v>0</v>
      </c>
      <c r="AC401" s="244">
        <v>164</v>
      </c>
      <c r="AD401" s="244">
        <v>3</v>
      </c>
      <c r="AE401" s="244">
        <v>161</v>
      </c>
      <c r="AF401" s="205">
        <v>1.8292682926829267E-2</v>
      </c>
      <c r="AG401" s="244">
        <v>355</v>
      </c>
      <c r="AH401" s="244">
        <v>351</v>
      </c>
      <c r="AI401" s="244">
        <v>4</v>
      </c>
      <c r="AJ401" s="205">
        <v>0.9887323943661972</v>
      </c>
      <c r="AK401" s="244">
        <v>837</v>
      </c>
      <c r="AL401" s="244">
        <v>354</v>
      </c>
      <c r="AM401" s="244">
        <v>483</v>
      </c>
      <c r="AN401" s="246">
        <v>0.375</v>
      </c>
      <c r="AO401" s="139" t="s">
        <v>1903</v>
      </c>
      <c r="AP401" s="146" t="s">
        <v>1522</v>
      </c>
      <c r="AQ401" s="139" t="s">
        <v>1903</v>
      </c>
      <c r="AR401" s="139" t="s">
        <v>1902</v>
      </c>
    </row>
    <row r="402" spans="1:44" s="139" customFormat="1" ht="12.75" customHeight="1" x14ac:dyDescent="0.2">
      <c r="A402" s="139" t="s">
        <v>2</v>
      </c>
      <c r="B402" s="220" t="s">
        <v>2</v>
      </c>
      <c r="C402" s="221">
        <v>0.625</v>
      </c>
      <c r="D402" s="222">
        <v>8</v>
      </c>
      <c r="E402" s="223">
        <v>2018</v>
      </c>
      <c r="F402" s="223">
        <v>2014</v>
      </c>
      <c r="G402" s="223" t="s">
        <v>1899</v>
      </c>
      <c r="H402" s="220" t="s">
        <v>1900</v>
      </c>
      <c r="I402" s="220" t="s">
        <v>1901</v>
      </c>
      <c r="J402" s="220" t="s">
        <v>3</v>
      </c>
      <c r="K402" s="247" t="s">
        <v>2</v>
      </c>
      <c r="L402" s="244">
        <v>980</v>
      </c>
      <c r="M402" s="244">
        <v>57</v>
      </c>
      <c r="N402" s="244">
        <v>57</v>
      </c>
      <c r="O402" s="244">
        <v>0</v>
      </c>
      <c r="P402" s="244">
        <v>923</v>
      </c>
      <c r="Q402" s="205">
        <v>5.8163265306122446E-2</v>
      </c>
      <c r="R402" s="245">
        <v>490</v>
      </c>
      <c r="S402" s="245">
        <v>0</v>
      </c>
      <c r="T402" s="244">
        <v>696</v>
      </c>
      <c r="U402" s="244">
        <v>18</v>
      </c>
      <c r="V402" s="244">
        <v>18</v>
      </c>
      <c r="W402" s="244">
        <v>0</v>
      </c>
      <c r="X402" s="244">
        <v>678</v>
      </c>
      <c r="Y402" s="244">
        <v>18</v>
      </c>
      <c r="Z402" s="244">
        <v>678</v>
      </c>
      <c r="AA402" s="205">
        <v>2.5862068965517241E-2</v>
      </c>
      <c r="AB402" s="205">
        <v>2.5862068965517241E-2</v>
      </c>
      <c r="AC402" s="244">
        <v>808</v>
      </c>
      <c r="AD402" s="244">
        <v>12</v>
      </c>
      <c r="AE402" s="244">
        <v>796</v>
      </c>
      <c r="AF402" s="205">
        <v>1.4851485148514851E-2</v>
      </c>
      <c r="AG402" s="244">
        <v>1900</v>
      </c>
      <c r="AH402" s="244">
        <v>90</v>
      </c>
      <c r="AI402" s="244">
        <v>1810</v>
      </c>
      <c r="AJ402" s="205">
        <v>4.736842105263158E-2</v>
      </c>
      <c r="AK402" s="244">
        <v>4384</v>
      </c>
      <c r="AL402" s="244">
        <v>177</v>
      </c>
      <c r="AM402" s="244">
        <v>4207</v>
      </c>
      <c r="AN402" s="246">
        <v>0.5</v>
      </c>
      <c r="AO402" s="139" t="s">
        <v>1903</v>
      </c>
      <c r="AP402" s="146" t="s">
        <v>1535</v>
      </c>
      <c r="AQ402" s="139" t="s">
        <v>1903</v>
      </c>
      <c r="AR402" s="139" t="s">
        <v>1903</v>
      </c>
    </row>
    <row r="403" spans="1:44" s="139" customFormat="1" ht="12.75" customHeight="1" x14ac:dyDescent="0.2">
      <c r="A403" s="139" t="s">
        <v>2</v>
      </c>
      <c r="B403" s="220" t="s">
        <v>1020</v>
      </c>
      <c r="C403" s="221">
        <v>0.625</v>
      </c>
      <c r="D403" s="222">
        <v>8</v>
      </c>
      <c r="E403" s="223">
        <v>2018</v>
      </c>
      <c r="F403" s="223">
        <v>2014</v>
      </c>
      <c r="G403" s="223" t="s">
        <v>1899</v>
      </c>
      <c r="H403" s="220" t="s">
        <v>1900</v>
      </c>
      <c r="I403" s="220" t="s">
        <v>1901</v>
      </c>
      <c r="J403" s="220" t="s">
        <v>3</v>
      </c>
      <c r="K403" s="247" t="s">
        <v>1020</v>
      </c>
      <c r="L403" s="244">
        <v>9</v>
      </c>
      <c r="M403" s="244">
        <v>117</v>
      </c>
      <c r="N403" s="244">
        <v>51</v>
      </c>
      <c r="O403" s="244">
        <v>66</v>
      </c>
      <c r="P403" s="244">
        <v>0</v>
      </c>
      <c r="Q403" s="205">
        <v>13</v>
      </c>
      <c r="R403" s="245">
        <v>5</v>
      </c>
      <c r="S403" s="245">
        <v>112</v>
      </c>
      <c r="T403" s="244">
        <v>6</v>
      </c>
      <c r="U403" s="244">
        <v>438</v>
      </c>
      <c r="V403" s="244">
        <v>23</v>
      </c>
      <c r="W403" s="244">
        <v>415</v>
      </c>
      <c r="X403" s="244">
        <v>0</v>
      </c>
      <c r="Y403" s="244">
        <v>550</v>
      </c>
      <c r="Z403" s="244">
        <v>0</v>
      </c>
      <c r="AA403" s="205">
        <v>73</v>
      </c>
      <c r="AB403" s="205">
        <v>91.666666666666671</v>
      </c>
      <c r="AC403" s="244">
        <v>7</v>
      </c>
      <c r="AD403" s="244">
        <v>456</v>
      </c>
      <c r="AE403" s="244">
        <v>0</v>
      </c>
      <c r="AF403" s="205">
        <v>65.142857142857139</v>
      </c>
      <c r="AG403" s="244">
        <v>17</v>
      </c>
      <c r="AH403" s="244">
        <v>734</v>
      </c>
      <c r="AI403" s="244">
        <v>0</v>
      </c>
      <c r="AJ403" s="205">
        <v>43.176470588235297</v>
      </c>
      <c r="AK403" s="244">
        <v>39</v>
      </c>
      <c r="AL403" s="244">
        <v>1745</v>
      </c>
      <c r="AM403" s="244">
        <v>0</v>
      </c>
      <c r="AN403" s="246">
        <v>0.5</v>
      </c>
      <c r="AO403" s="139" t="s">
        <v>1902</v>
      </c>
      <c r="AP403" s="146" t="s">
        <v>1522</v>
      </c>
      <c r="AQ403" s="139" t="s">
        <v>1902</v>
      </c>
      <c r="AR403" s="139" t="s">
        <v>1903</v>
      </c>
    </row>
    <row r="404" spans="1:44" s="139" customFormat="1" ht="12.75" customHeight="1" x14ac:dyDescent="0.2">
      <c r="A404" s="139" t="s">
        <v>29</v>
      </c>
      <c r="B404" s="220" t="s">
        <v>263</v>
      </c>
      <c r="C404" s="221">
        <v>0.5</v>
      </c>
      <c r="D404" s="222">
        <v>8</v>
      </c>
      <c r="E404" s="223">
        <v>2019</v>
      </c>
      <c r="F404" s="223">
        <v>2015</v>
      </c>
      <c r="G404" s="223">
        <v>2022</v>
      </c>
      <c r="H404" s="220" t="s">
        <v>1904</v>
      </c>
      <c r="I404" s="220" t="s">
        <v>1905</v>
      </c>
      <c r="J404" s="220" t="s">
        <v>8</v>
      </c>
      <c r="K404" s="247" t="s">
        <v>263</v>
      </c>
      <c r="L404" s="244">
        <v>358</v>
      </c>
      <c r="M404" s="244">
        <v>0</v>
      </c>
      <c r="N404" s="244">
        <v>0</v>
      </c>
      <c r="O404" s="244">
        <v>0</v>
      </c>
      <c r="P404" s="244">
        <v>358</v>
      </c>
      <c r="Q404" s="205">
        <v>0</v>
      </c>
      <c r="R404" s="245">
        <v>179</v>
      </c>
      <c r="S404" s="245">
        <v>0</v>
      </c>
      <c r="T404" s="244">
        <v>161</v>
      </c>
      <c r="U404" s="244">
        <v>24</v>
      </c>
      <c r="V404" s="244">
        <v>18</v>
      </c>
      <c r="W404" s="244">
        <v>6</v>
      </c>
      <c r="X404" s="244">
        <v>137</v>
      </c>
      <c r="Y404" s="244">
        <v>24</v>
      </c>
      <c r="Z404" s="244">
        <v>137</v>
      </c>
      <c r="AA404" s="205">
        <v>0.14906832298136646</v>
      </c>
      <c r="AB404" s="205">
        <v>0.14906832298136646</v>
      </c>
      <c r="AC404" s="244">
        <v>205</v>
      </c>
      <c r="AD404" s="244">
        <v>42</v>
      </c>
      <c r="AE404" s="244">
        <v>163</v>
      </c>
      <c r="AF404" s="205">
        <v>0.20487804878048779</v>
      </c>
      <c r="AG404" s="244">
        <v>431</v>
      </c>
      <c r="AH404" s="244">
        <v>53</v>
      </c>
      <c r="AI404" s="244">
        <v>378</v>
      </c>
      <c r="AJ404" s="205">
        <v>0.12296983758700696</v>
      </c>
      <c r="AK404" s="244">
        <v>1155</v>
      </c>
      <c r="AL404" s="244">
        <v>119</v>
      </c>
      <c r="AM404" s="244">
        <v>1036</v>
      </c>
      <c r="AN404" s="246">
        <v>0.5</v>
      </c>
      <c r="AO404" s="139" t="s">
        <v>1903</v>
      </c>
      <c r="AP404" s="146" t="s">
        <v>1522</v>
      </c>
      <c r="AQ404" s="139" t="s">
        <v>1903</v>
      </c>
      <c r="AR404" s="139" t="s">
        <v>1903</v>
      </c>
    </row>
    <row r="405" spans="1:44" s="139" customFormat="1" ht="12.75" customHeight="1" x14ac:dyDescent="0.2">
      <c r="A405" s="139" t="s">
        <v>61</v>
      </c>
      <c r="B405" s="220" t="s">
        <v>264</v>
      </c>
      <c r="C405" s="221">
        <v>0.625</v>
      </c>
      <c r="D405" s="222">
        <v>8</v>
      </c>
      <c r="E405" s="223">
        <v>2018</v>
      </c>
      <c r="F405" s="223">
        <v>2014</v>
      </c>
      <c r="G405" s="223" t="s">
        <v>1899</v>
      </c>
      <c r="H405" s="220" t="s">
        <v>1900</v>
      </c>
      <c r="I405" s="220" t="s">
        <v>1901</v>
      </c>
      <c r="J405" s="220" t="s">
        <v>3</v>
      </c>
      <c r="K405" s="247" t="s">
        <v>264</v>
      </c>
      <c r="L405" s="244">
        <v>861</v>
      </c>
      <c r="M405" s="244">
        <v>137</v>
      </c>
      <c r="N405" s="244">
        <v>137</v>
      </c>
      <c r="O405" s="244">
        <v>0</v>
      </c>
      <c r="P405" s="244">
        <v>724</v>
      </c>
      <c r="Q405" s="205">
        <v>0.15911730545876887</v>
      </c>
      <c r="R405" s="245">
        <v>431</v>
      </c>
      <c r="S405" s="245">
        <v>0</v>
      </c>
      <c r="T405" s="244">
        <v>591</v>
      </c>
      <c r="U405" s="244">
        <v>58</v>
      </c>
      <c r="V405" s="244">
        <v>58</v>
      </c>
      <c r="W405" s="244">
        <v>0</v>
      </c>
      <c r="X405" s="244">
        <v>533</v>
      </c>
      <c r="Y405" s="244">
        <v>58</v>
      </c>
      <c r="Z405" s="244">
        <v>533</v>
      </c>
      <c r="AA405" s="205">
        <v>9.8138747884940772E-2</v>
      </c>
      <c r="AB405" s="205">
        <v>9.8138747884940772E-2</v>
      </c>
      <c r="AC405" s="244">
        <v>673</v>
      </c>
      <c r="AD405" s="244">
        <v>77</v>
      </c>
      <c r="AE405" s="244">
        <v>596</v>
      </c>
      <c r="AF405" s="205">
        <v>0.11441307578008915</v>
      </c>
      <c r="AG405" s="244">
        <v>1529</v>
      </c>
      <c r="AH405" s="244">
        <v>1304</v>
      </c>
      <c r="AI405" s="244">
        <v>225</v>
      </c>
      <c r="AJ405" s="205">
        <v>0.85284499672988878</v>
      </c>
      <c r="AK405" s="244">
        <v>3654</v>
      </c>
      <c r="AL405" s="244">
        <v>1576</v>
      </c>
      <c r="AM405" s="244">
        <v>2078</v>
      </c>
      <c r="AN405" s="246">
        <v>0.5</v>
      </c>
      <c r="AO405" s="139" t="s">
        <v>1903</v>
      </c>
      <c r="AP405" s="146" t="s">
        <v>1522</v>
      </c>
      <c r="AQ405" s="139" t="s">
        <v>1903</v>
      </c>
      <c r="AR405" s="139" t="s">
        <v>1902</v>
      </c>
    </row>
    <row r="406" spans="1:44" s="139" customFormat="1" ht="12.75" customHeight="1" x14ac:dyDescent="0.2">
      <c r="A406" s="139" t="s">
        <v>29</v>
      </c>
      <c r="B406" s="220" t="s">
        <v>963</v>
      </c>
      <c r="C406" s="221">
        <v>0.5</v>
      </c>
      <c r="D406" s="222">
        <v>8</v>
      </c>
      <c r="E406" s="223">
        <v>2019</v>
      </c>
      <c r="F406" s="223">
        <v>2015</v>
      </c>
      <c r="G406" s="223">
        <v>2022</v>
      </c>
      <c r="H406" s="220" t="s">
        <v>1904</v>
      </c>
      <c r="I406" s="220" t="s">
        <v>1905</v>
      </c>
      <c r="J406" s="220" t="s">
        <v>8</v>
      </c>
      <c r="K406" s="247" t="s">
        <v>963</v>
      </c>
      <c r="L406" s="244">
        <v>195</v>
      </c>
      <c r="M406" s="244">
        <v>5</v>
      </c>
      <c r="N406" s="244">
        <v>5</v>
      </c>
      <c r="O406" s="244">
        <v>0</v>
      </c>
      <c r="P406" s="244">
        <v>190</v>
      </c>
      <c r="Q406" s="205">
        <v>2.564102564102564E-2</v>
      </c>
      <c r="R406" s="245">
        <v>98</v>
      </c>
      <c r="S406" s="245">
        <v>0</v>
      </c>
      <c r="T406" s="244">
        <v>107</v>
      </c>
      <c r="U406" s="244">
        <v>13</v>
      </c>
      <c r="V406" s="244">
        <v>13</v>
      </c>
      <c r="W406" s="244">
        <v>0</v>
      </c>
      <c r="X406" s="244">
        <v>94</v>
      </c>
      <c r="Y406" s="244">
        <v>13</v>
      </c>
      <c r="Z406" s="244">
        <v>94</v>
      </c>
      <c r="AA406" s="205">
        <v>0.12149532710280374</v>
      </c>
      <c r="AB406" s="205">
        <v>0.12149532710280374</v>
      </c>
      <c r="AC406" s="244">
        <v>111</v>
      </c>
      <c r="AD406" s="244">
        <v>11</v>
      </c>
      <c r="AE406" s="244">
        <v>100</v>
      </c>
      <c r="AF406" s="205">
        <v>9.90990990990991E-2</v>
      </c>
      <c r="AG406" s="244">
        <v>183</v>
      </c>
      <c r="AH406" s="244">
        <v>434</v>
      </c>
      <c r="AI406" s="244">
        <v>0</v>
      </c>
      <c r="AJ406" s="205">
        <v>2.3715846994535519</v>
      </c>
      <c r="AK406" s="244">
        <v>596</v>
      </c>
      <c r="AL406" s="244">
        <v>463</v>
      </c>
      <c r="AM406" s="244">
        <v>384</v>
      </c>
      <c r="AN406" s="246">
        <v>0.5</v>
      </c>
      <c r="AO406" s="139" t="s">
        <v>1903</v>
      </c>
      <c r="AP406" s="146" t="s">
        <v>1522</v>
      </c>
      <c r="AQ406" s="139" t="s">
        <v>1903</v>
      </c>
      <c r="AR406" s="139" t="s">
        <v>1902</v>
      </c>
    </row>
    <row r="407" spans="1:44" s="139" customFormat="1" ht="12.75" customHeight="1" x14ac:dyDescent="0.2">
      <c r="A407" s="139" t="s">
        <v>12</v>
      </c>
      <c r="B407" s="220" t="s">
        <v>1076</v>
      </c>
      <c r="C407" s="221">
        <v>0.625</v>
      </c>
      <c r="D407" s="222">
        <v>8</v>
      </c>
      <c r="E407" s="223">
        <v>2018</v>
      </c>
      <c r="F407" s="223">
        <v>2014</v>
      </c>
      <c r="G407" s="223" t="s">
        <v>1899</v>
      </c>
      <c r="H407" s="220" t="s">
        <v>1900</v>
      </c>
      <c r="I407" s="220" t="s">
        <v>1901</v>
      </c>
      <c r="J407" s="220" t="s">
        <v>3</v>
      </c>
      <c r="K407" s="247" t="s">
        <v>1076</v>
      </c>
      <c r="L407" s="244">
        <v>134</v>
      </c>
      <c r="M407" s="244">
        <v>65</v>
      </c>
      <c r="N407" s="244">
        <v>65</v>
      </c>
      <c r="O407" s="244">
        <v>0</v>
      </c>
      <c r="P407" s="244">
        <v>69</v>
      </c>
      <c r="Q407" s="205">
        <v>0.48507462686567165</v>
      </c>
      <c r="R407" s="245">
        <v>67</v>
      </c>
      <c r="S407" s="245">
        <v>0</v>
      </c>
      <c r="T407" s="244">
        <v>95</v>
      </c>
      <c r="U407" s="244">
        <v>28</v>
      </c>
      <c r="V407" s="244">
        <v>28</v>
      </c>
      <c r="W407" s="244">
        <v>0</v>
      </c>
      <c r="X407" s="244">
        <v>67</v>
      </c>
      <c r="Y407" s="244">
        <v>28</v>
      </c>
      <c r="Z407" s="244">
        <v>67</v>
      </c>
      <c r="AA407" s="205">
        <v>0.29473684210526313</v>
      </c>
      <c r="AB407" s="205">
        <v>0.29473684210526313</v>
      </c>
      <c r="AC407" s="244">
        <v>108</v>
      </c>
      <c r="AD407" s="244">
        <v>18</v>
      </c>
      <c r="AE407" s="244">
        <v>90</v>
      </c>
      <c r="AF407" s="205">
        <v>0.16666666666666666</v>
      </c>
      <c r="AG407" s="244">
        <v>244</v>
      </c>
      <c r="AH407" s="244">
        <v>485</v>
      </c>
      <c r="AI407" s="244">
        <v>0</v>
      </c>
      <c r="AJ407" s="205">
        <v>1.9877049180327868</v>
      </c>
      <c r="AK407" s="244">
        <v>581</v>
      </c>
      <c r="AL407" s="244">
        <v>596</v>
      </c>
      <c r="AM407" s="244">
        <v>226</v>
      </c>
      <c r="AN407" s="246">
        <v>0.5</v>
      </c>
      <c r="AO407" s="139" t="s">
        <v>1903</v>
      </c>
      <c r="AP407" s="146" t="s">
        <v>1522</v>
      </c>
      <c r="AQ407" s="139" t="s">
        <v>1903</v>
      </c>
      <c r="AR407" s="139" t="s">
        <v>1902</v>
      </c>
    </row>
    <row r="408" spans="1:44" s="139" customFormat="1" ht="12.75" customHeight="1" x14ac:dyDescent="0.2">
      <c r="A408" s="139" t="s">
        <v>66</v>
      </c>
      <c r="B408" s="220" t="s">
        <v>66</v>
      </c>
      <c r="C408" s="221">
        <v>0.75</v>
      </c>
      <c r="D408" s="222">
        <v>8</v>
      </c>
      <c r="E408" s="223">
        <v>2017</v>
      </c>
      <c r="F408" s="223">
        <v>2013</v>
      </c>
      <c r="G408" s="223">
        <v>2020</v>
      </c>
      <c r="H408" s="220" t="s">
        <v>1922</v>
      </c>
      <c r="I408" s="220" t="s">
        <v>1923</v>
      </c>
      <c r="J408" s="220" t="s">
        <v>67</v>
      </c>
      <c r="K408" s="247" t="s">
        <v>66</v>
      </c>
      <c r="L408" s="244">
        <v>21977</v>
      </c>
      <c r="M408" s="244">
        <v>1779</v>
      </c>
      <c r="N408" s="244">
        <v>1779</v>
      </c>
      <c r="O408" s="244">
        <v>0</v>
      </c>
      <c r="P408" s="244">
        <v>20198</v>
      </c>
      <c r="Q408" s="205">
        <v>8.0948264094280381E-2</v>
      </c>
      <c r="R408" s="245">
        <v>10989</v>
      </c>
      <c r="S408" s="245">
        <v>0</v>
      </c>
      <c r="T408" s="244">
        <v>16703</v>
      </c>
      <c r="U408" s="244">
        <v>2302</v>
      </c>
      <c r="V408" s="244">
        <v>2296</v>
      </c>
      <c r="W408" s="244">
        <v>6</v>
      </c>
      <c r="X408" s="244">
        <v>14401</v>
      </c>
      <c r="Y408" s="244">
        <v>2302</v>
      </c>
      <c r="Z408" s="244">
        <v>14401</v>
      </c>
      <c r="AA408" s="205">
        <v>0.13781955337364546</v>
      </c>
      <c r="AB408" s="205">
        <v>0.13781955337364546</v>
      </c>
      <c r="AC408" s="244">
        <v>15462</v>
      </c>
      <c r="AD408" s="244">
        <v>10</v>
      </c>
      <c r="AE408" s="244">
        <v>15452</v>
      </c>
      <c r="AF408" s="205">
        <v>6.4674686327771311E-4</v>
      </c>
      <c r="AG408" s="244">
        <v>33954</v>
      </c>
      <c r="AH408" s="244">
        <v>28737</v>
      </c>
      <c r="AI408" s="244">
        <v>5217</v>
      </c>
      <c r="AJ408" s="205">
        <v>0.84635094539671318</v>
      </c>
      <c r="AK408" s="244">
        <v>88096</v>
      </c>
      <c r="AL408" s="244">
        <v>32828</v>
      </c>
      <c r="AM408" s="244">
        <v>55268</v>
      </c>
      <c r="AN408" s="246">
        <v>0.5</v>
      </c>
      <c r="AO408" s="139" t="s">
        <v>1903</v>
      </c>
      <c r="AP408" s="146" t="s">
        <v>1522</v>
      </c>
      <c r="AQ408" s="139" t="s">
        <v>1903</v>
      </c>
      <c r="AR408" s="139" t="s">
        <v>1902</v>
      </c>
    </row>
    <row r="409" spans="1:44" s="139" customFormat="1" ht="12.75" customHeight="1" x14ac:dyDescent="0.2">
      <c r="A409" s="139" t="s">
        <v>66</v>
      </c>
      <c r="B409" s="220" t="s">
        <v>265</v>
      </c>
      <c r="C409" s="221">
        <v>0.75</v>
      </c>
      <c r="D409" s="222">
        <v>8</v>
      </c>
      <c r="E409" s="223">
        <v>2017</v>
      </c>
      <c r="F409" s="223">
        <v>2013</v>
      </c>
      <c r="G409" s="223">
        <v>2020</v>
      </c>
      <c r="H409" s="220" t="s">
        <v>1922</v>
      </c>
      <c r="I409" s="220" t="s">
        <v>1923</v>
      </c>
      <c r="J409" s="220" t="s">
        <v>67</v>
      </c>
      <c r="K409" s="247" t="s">
        <v>265</v>
      </c>
      <c r="L409" s="244">
        <v>2085</v>
      </c>
      <c r="M409" s="244">
        <v>35</v>
      </c>
      <c r="N409" s="244">
        <v>25</v>
      </c>
      <c r="O409" s="244">
        <v>10</v>
      </c>
      <c r="P409" s="244">
        <v>2050</v>
      </c>
      <c r="Q409" s="205">
        <v>1.6786570743405275E-2</v>
      </c>
      <c r="R409" s="245">
        <v>1043</v>
      </c>
      <c r="S409" s="245">
        <v>0</v>
      </c>
      <c r="T409" s="244">
        <v>1585</v>
      </c>
      <c r="U409" s="244">
        <v>414</v>
      </c>
      <c r="V409" s="244">
        <v>220</v>
      </c>
      <c r="W409" s="244">
        <v>194</v>
      </c>
      <c r="X409" s="244">
        <v>1171</v>
      </c>
      <c r="Y409" s="244">
        <v>414</v>
      </c>
      <c r="Z409" s="244">
        <v>1171</v>
      </c>
      <c r="AA409" s="205">
        <v>0.261198738170347</v>
      </c>
      <c r="AB409" s="205">
        <v>0.261198738170347</v>
      </c>
      <c r="AC409" s="244">
        <v>5864</v>
      </c>
      <c r="AD409" s="244">
        <v>967</v>
      </c>
      <c r="AE409" s="244">
        <v>4897</v>
      </c>
      <c r="AF409" s="205">
        <v>0.16490450204638471</v>
      </c>
      <c r="AG409" s="244">
        <v>12878</v>
      </c>
      <c r="AH409" s="244">
        <v>3726</v>
      </c>
      <c r="AI409" s="244">
        <v>9152</v>
      </c>
      <c r="AJ409" s="205">
        <v>0.28933064140394471</v>
      </c>
      <c r="AK409" s="244">
        <v>22412</v>
      </c>
      <c r="AL409" s="244">
        <v>5142</v>
      </c>
      <c r="AM409" s="244">
        <v>17270</v>
      </c>
      <c r="AN409" s="246">
        <v>0.5</v>
      </c>
      <c r="AO409" s="139" t="s">
        <v>1903</v>
      </c>
      <c r="AP409" s="146" t="s">
        <v>1522</v>
      </c>
      <c r="AQ409" s="139" t="s">
        <v>1903</v>
      </c>
      <c r="AR409" s="139" t="s">
        <v>1903</v>
      </c>
    </row>
    <row r="410" spans="1:44" s="139" customFormat="1" ht="12.75" customHeight="1" x14ac:dyDescent="0.2">
      <c r="A410" s="139" t="s">
        <v>5</v>
      </c>
      <c r="B410" s="220" t="s">
        <v>266</v>
      </c>
      <c r="C410" s="221">
        <v>0.625</v>
      </c>
      <c r="D410" s="222">
        <v>8</v>
      </c>
      <c r="E410" s="223">
        <v>2018</v>
      </c>
      <c r="F410" s="223">
        <v>2014</v>
      </c>
      <c r="G410" s="223" t="s">
        <v>1899</v>
      </c>
      <c r="H410" s="220" t="s">
        <v>1900</v>
      </c>
      <c r="I410" s="220" t="s">
        <v>1901</v>
      </c>
      <c r="J410" s="220" t="s">
        <v>3</v>
      </c>
      <c r="K410" s="247" t="s">
        <v>266</v>
      </c>
      <c r="L410" s="244">
        <v>121</v>
      </c>
      <c r="M410" s="244">
        <v>0</v>
      </c>
      <c r="N410" s="244">
        <v>0</v>
      </c>
      <c r="O410" s="244">
        <v>0</v>
      </c>
      <c r="P410" s="244">
        <v>121</v>
      </c>
      <c r="Q410" s="205">
        <v>0</v>
      </c>
      <c r="R410" s="245">
        <v>61</v>
      </c>
      <c r="S410" s="245">
        <v>0</v>
      </c>
      <c r="T410" s="244">
        <v>72</v>
      </c>
      <c r="U410" s="244">
        <v>0</v>
      </c>
      <c r="V410" s="244">
        <v>0</v>
      </c>
      <c r="W410" s="244">
        <v>0</v>
      </c>
      <c r="X410" s="244">
        <v>72</v>
      </c>
      <c r="Y410" s="244">
        <v>0</v>
      </c>
      <c r="Z410" s="244">
        <v>72</v>
      </c>
      <c r="AA410" s="205">
        <v>0</v>
      </c>
      <c r="AB410" s="205">
        <v>0</v>
      </c>
      <c r="AC410" s="244">
        <v>77</v>
      </c>
      <c r="AD410" s="244">
        <v>1</v>
      </c>
      <c r="AE410" s="244">
        <v>76</v>
      </c>
      <c r="AF410" s="205">
        <v>1.2987012987012988E-2</v>
      </c>
      <c r="AG410" s="244">
        <v>193</v>
      </c>
      <c r="AH410" s="244">
        <v>36</v>
      </c>
      <c r="AI410" s="244">
        <v>157</v>
      </c>
      <c r="AJ410" s="205">
        <v>0.18652849740932642</v>
      </c>
      <c r="AK410" s="244">
        <v>463</v>
      </c>
      <c r="AL410" s="244">
        <v>37</v>
      </c>
      <c r="AM410" s="244">
        <v>426</v>
      </c>
      <c r="AN410" s="246">
        <v>0.5</v>
      </c>
      <c r="AO410" s="139" t="s">
        <v>1903</v>
      </c>
      <c r="AP410" s="146" t="s">
        <v>1522</v>
      </c>
      <c r="AQ410" s="139" t="s">
        <v>1903</v>
      </c>
      <c r="AR410" s="139" t="s">
        <v>1903</v>
      </c>
    </row>
    <row r="411" spans="1:44" s="139" customFormat="1" ht="12.75" customHeight="1" x14ac:dyDescent="0.2">
      <c r="A411" s="139" t="s">
        <v>5</v>
      </c>
      <c r="B411" s="220" t="s">
        <v>267</v>
      </c>
      <c r="C411" s="221">
        <v>0.625</v>
      </c>
      <c r="D411" s="222">
        <v>8</v>
      </c>
      <c r="E411" s="223">
        <v>2018</v>
      </c>
      <c r="F411" s="223">
        <v>2014</v>
      </c>
      <c r="G411" s="223" t="s">
        <v>1899</v>
      </c>
      <c r="H411" s="220" t="s">
        <v>1900</v>
      </c>
      <c r="I411" s="220" t="s">
        <v>1901</v>
      </c>
      <c r="J411" s="220" t="s">
        <v>3</v>
      </c>
      <c r="K411" s="247" t="s">
        <v>267</v>
      </c>
      <c r="L411" s="244">
        <v>55</v>
      </c>
      <c r="M411" s="244">
        <v>28</v>
      </c>
      <c r="N411" s="244">
        <v>28</v>
      </c>
      <c r="O411" s="244">
        <v>0</v>
      </c>
      <c r="P411" s="244">
        <v>27</v>
      </c>
      <c r="Q411" s="205">
        <v>0.50909090909090904</v>
      </c>
      <c r="R411" s="245">
        <v>28</v>
      </c>
      <c r="S411" s="245">
        <v>0</v>
      </c>
      <c r="T411" s="244">
        <v>32</v>
      </c>
      <c r="U411" s="244">
        <v>105</v>
      </c>
      <c r="V411" s="244">
        <v>4</v>
      </c>
      <c r="W411" s="244">
        <v>101</v>
      </c>
      <c r="X411" s="244">
        <v>0</v>
      </c>
      <c r="Y411" s="244">
        <v>105</v>
      </c>
      <c r="Z411" s="244">
        <v>0</v>
      </c>
      <c r="AA411" s="205">
        <v>3.28125</v>
      </c>
      <c r="AB411" s="205">
        <v>3.28125</v>
      </c>
      <c r="AC411" s="244">
        <v>35</v>
      </c>
      <c r="AD411" s="244">
        <v>30</v>
      </c>
      <c r="AE411" s="244">
        <v>5</v>
      </c>
      <c r="AF411" s="205">
        <v>0.8571428571428571</v>
      </c>
      <c r="AG411" s="244">
        <v>95</v>
      </c>
      <c r="AH411" s="244">
        <v>40</v>
      </c>
      <c r="AI411" s="244">
        <v>55</v>
      </c>
      <c r="AJ411" s="205">
        <v>0.42105263157894735</v>
      </c>
      <c r="AK411" s="244">
        <v>217</v>
      </c>
      <c r="AL411" s="244">
        <v>203</v>
      </c>
      <c r="AM411" s="244">
        <v>87</v>
      </c>
      <c r="AN411" s="246">
        <v>0.5</v>
      </c>
      <c r="AO411" s="139" t="s">
        <v>1903</v>
      </c>
      <c r="AP411" s="146" t="s">
        <v>1522</v>
      </c>
      <c r="AQ411" s="139" t="s">
        <v>1903</v>
      </c>
      <c r="AR411" s="139" t="s">
        <v>1903</v>
      </c>
    </row>
    <row r="412" spans="1:44" s="139" customFormat="1" ht="12.75" customHeight="1" x14ac:dyDescent="0.2">
      <c r="A412" s="139" t="s">
        <v>268</v>
      </c>
      <c r="B412" s="220" t="s">
        <v>268</v>
      </c>
      <c r="C412" s="221">
        <v>0.5</v>
      </c>
      <c r="D412" s="222">
        <v>8</v>
      </c>
      <c r="E412" s="223">
        <v>2019</v>
      </c>
      <c r="F412" s="223">
        <v>2015</v>
      </c>
      <c r="G412" s="223">
        <v>2022</v>
      </c>
      <c r="H412" s="220" t="s">
        <v>1904</v>
      </c>
      <c r="I412" s="220" t="s">
        <v>1905</v>
      </c>
      <c r="J412" s="220" t="s">
        <v>8</v>
      </c>
      <c r="K412" s="247" t="s">
        <v>268</v>
      </c>
      <c r="L412" s="244">
        <v>6234</v>
      </c>
      <c r="M412" s="244">
        <v>1859</v>
      </c>
      <c r="N412" s="244">
        <v>1859</v>
      </c>
      <c r="O412" s="244">
        <v>0</v>
      </c>
      <c r="P412" s="244">
        <v>4375</v>
      </c>
      <c r="Q412" s="205">
        <v>0.29820340070580686</v>
      </c>
      <c r="R412" s="245">
        <v>3117</v>
      </c>
      <c r="S412" s="245">
        <v>0</v>
      </c>
      <c r="T412" s="244">
        <v>4639</v>
      </c>
      <c r="U412" s="244">
        <v>2258</v>
      </c>
      <c r="V412" s="244">
        <v>2258</v>
      </c>
      <c r="W412" s="244">
        <v>0</v>
      </c>
      <c r="X412" s="244">
        <v>2381</v>
      </c>
      <c r="Y412" s="244">
        <v>2258</v>
      </c>
      <c r="Z412" s="244">
        <v>2381</v>
      </c>
      <c r="AA412" s="205">
        <v>0.48674283250700584</v>
      </c>
      <c r="AB412" s="205">
        <v>0.48674283250700584</v>
      </c>
      <c r="AC412" s="244">
        <v>5460</v>
      </c>
      <c r="AD412" s="244">
        <v>1283</v>
      </c>
      <c r="AE412" s="244">
        <v>4177</v>
      </c>
      <c r="AF412" s="205">
        <v>0.23498168498168498</v>
      </c>
      <c r="AG412" s="244">
        <v>12536</v>
      </c>
      <c r="AH412" s="244">
        <v>18232</v>
      </c>
      <c r="AI412" s="244">
        <v>0</v>
      </c>
      <c r="AJ412" s="205">
        <v>1.4543714103382259</v>
      </c>
      <c r="AK412" s="244">
        <v>28869</v>
      </c>
      <c r="AL412" s="244">
        <v>23632</v>
      </c>
      <c r="AM412" s="244">
        <v>10933</v>
      </c>
      <c r="AN412" s="246">
        <v>0.5</v>
      </c>
      <c r="AO412" s="139" t="s">
        <v>1903</v>
      </c>
      <c r="AP412" s="146" t="s">
        <v>1522</v>
      </c>
      <c r="AQ412" s="139" t="s">
        <v>1903</v>
      </c>
      <c r="AR412" s="139" t="s">
        <v>1902</v>
      </c>
    </row>
    <row r="413" spans="1:44" s="139" customFormat="1" ht="12.75" customHeight="1" x14ac:dyDescent="0.2">
      <c r="A413" s="139" t="s">
        <v>5</v>
      </c>
      <c r="B413" s="220" t="s">
        <v>269</v>
      </c>
      <c r="C413" s="221">
        <v>0.625</v>
      </c>
      <c r="D413" s="222">
        <v>8</v>
      </c>
      <c r="E413" s="223">
        <v>2018</v>
      </c>
      <c r="F413" s="223">
        <v>2014</v>
      </c>
      <c r="G413" s="223" t="s">
        <v>1899</v>
      </c>
      <c r="H413" s="220" t="s">
        <v>1900</v>
      </c>
      <c r="I413" s="220" t="s">
        <v>1901</v>
      </c>
      <c r="J413" s="220" t="s">
        <v>3</v>
      </c>
      <c r="K413" s="247" t="s">
        <v>269</v>
      </c>
      <c r="L413" s="244">
        <v>236</v>
      </c>
      <c r="M413" s="244">
        <v>1</v>
      </c>
      <c r="N413" s="244">
        <v>0</v>
      </c>
      <c r="O413" s="244">
        <v>1</v>
      </c>
      <c r="P413" s="244">
        <v>235</v>
      </c>
      <c r="Q413" s="205">
        <v>4.2372881355932203E-3</v>
      </c>
      <c r="R413" s="245">
        <v>118</v>
      </c>
      <c r="S413" s="245">
        <v>0</v>
      </c>
      <c r="T413" s="244">
        <v>142</v>
      </c>
      <c r="U413" s="244">
        <v>2</v>
      </c>
      <c r="V413" s="244">
        <v>0</v>
      </c>
      <c r="W413" s="244">
        <v>2</v>
      </c>
      <c r="X413" s="244">
        <v>140</v>
      </c>
      <c r="Y413" s="244">
        <v>2</v>
      </c>
      <c r="Z413" s="244">
        <v>140</v>
      </c>
      <c r="AA413" s="205">
        <v>1.4084507042253521E-2</v>
      </c>
      <c r="AB413" s="205">
        <v>1.4084507042253521E-2</v>
      </c>
      <c r="AC413" s="244">
        <v>154</v>
      </c>
      <c r="AD413" s="244">
        <v>103</v>
      </c>
      <c r="AE413" s="244">
        <v>51</v>
      </c>
      <c r="AF413" s="205">
        <v>0.66883116883116878</v>
      </c>
      <c r="AG413" s="244">
        <v>398</v>
      </c>
      <c r="AH413" s="244">
        <v>232</v>
      </c>
      <c r="AI413" s="244">
        <v>166</v>
      </c>
      <c r="AJ413" s="205">
        <v>0.58291457286432158</v>
      </c>
      <c r="AK413" s="244">
        <v>930</v>
      </c>
      <c r="AL413" s="244">
        <v>338</v>
      </c>
      <c r="AM413" s="244">
        <v>592</v>
      </c>
      <c r="AN413" s="246">
        <v>0.5</v>
      </c>
      <c r="AO413" s="139" t="s">
        <v>1903</v>
      </c>
      <c r="AP413" s="146" t="s">
        <v>1522</v>
      </c>
      <c r="AQ413" s="139" t="s">
        <v>1903</v>
      </c>
      <c r="AR413" s="139" t="s">
        <v>1902</v>
      </c>
    </row>
    <row r="414" spans="1:44" s="139" customFormat="1" ht="12.75" customHeight="1" x14ac:dyDescent="0.2">
      <c r="A414" s="139" t="s">
        <v>35</v>
      </c>
      <c r="B414" s="220" t="s">
        <v>270</v>
      </c>
      <c r="C414" s="221">
        <v>0.625</v>
      </c>
      <c r="D414" s="222">
        <v>8</v>
      </c>
      <c r="E414" s="223">
        <v>2018</v>
      </c>
      <c r="F414" s="223">
        <v>2014</v>
      </c>
      <c r="G414" s="223" t="s">
        <v>1899</v>
      </c>
      <c r="H414" s="220" t="s">
        <v>1900</v>
      </c>
      <c r="I414" s="220" t="s">
        <v>1901</v>
      </c>
      <c r="J414" s="220" t="s">
        <v>3</v>
      </c>
      <c r="K414" s="247" t="s">
        <v>270</v>
      </c>
      <c r="L414" s="244">
        <v>562</v>
      </c>
      <c r="M414" s="244">
        <v>0</v>
      </c>
      <c r="N414" s="244">
        <v>0</v>
      </c>
      <c r="O414" s="244">
        <v>0</v>
      </c>
      <c r="P414" s="244">
        <v>562</v>
      </c>
      <c r="Q414" s="205">
        <v>0</v>
      </c>
      <c r="R414" s="245">
        <v>281</v>
      </c>
      <c r="S414" s="245">
        <v>0</v>
      </c>
      <c r="T414" s="244">
        <v>394</v>
      </c>
      <c r="U414" s="244">
        <v>0</v>
      </c>
      <c r="V414" s="244">
        <v>0</v>
      </c>
      <c r="W414" s="244">
        <v>0</v>
      </c>
      <c r="X414" s="244">
        <v>394</v>
      </c>
      <c r="Y414" s="244">
        <v>0</v>
      </c>
      <c r="Z414" s="244">
        <v>394</v>
      </c>
      <c r="AA414" s="205">
        <v>0</v>
      </c>
      <c r="AB414" s="205">
        <v>0</v>
      </c>
      <c r="AC414" s="244">
        <v>441</v>
      </c>
      <c r="AD414" s="244">
        <v>278</v>
      </c>
      <c r="AE414" s="244">
        <v>163</v>
      </c>
      <c r="AF414" s="205">
        <v>0.63038548752834467</v>
      </c>
      <c r="AG414" s="244">
        <v>1036</v>
      </c>
      <c r="AH414" s="244">
        <v>318</v>
      </c>
      <c r="AI414" s="244">
        <v>718</v>
      </c>
      <c r="AJ414" s="205">
        <v>0.30694980694980695</v>
      </c>
      <c r="AK414" s="244">
        <v>2433</v>
      </c>
      <c r="AL414" s="244">
        <v>596</v>
      </c>
      <c r="AM414" s="244">
        <v>1837</v>
      </c>
      <c r="AN414" s="246">
        <v>0.5</v>
      </c>
      <c r="AO414" s="139" t="s">
        <v>1903</v>
      </c>
      <c r="AP414" s="146" t="s">
        <v>1522</v>
      </c>
      <c r="AQ414" s="139" t="s">
        <v>1903</v>
      </c>
      <c r="AR414" s="139" t="s">
        <v>1903</v>
      </c>
    </row>
    <row r="415" spans="1:44" s="139" customFormat="1" ht="15" x14ac:dyDescent="0.2">
      <c r="A415" s="139" t="s">
        <v>82</v>
      </c>
      <c r="B415" s="220" t="s">
        <v>946</v>
      </c>
      <c r="C415" s="221">
        <v>0.375</v>
      </c>
      <c r="D415" s="222">
        <v>8</v>
      </c>
      <c r="E415" s="223">
        <v>2020</v>
      </c>
      <c r="F415" s="223">
        <v>2016</v>
      </c>
      <c r="G415" s="223" t="s">
        <v>1908</v>
      </c>
      <c r="H415" s="220" t="s">
        <v>1909</v>
      </c>
      <c r="I415" s="220" t="s">
        <v>1910</v>
      </c>
      <c r="J415" s="220" t="s">
        <v>26</v>
      </c>
      <c r="K415" s="247" t="s">
        <v>946</v>
      </c>
      <c r="L415" s="244">
        <v>103</v>
      </c>
      <c r="M415" s="244">
        <v>0</v>
      </c>
      <c r="N415" s="244">
        <v>0</v>
      </c>
      <c r="O415" s="244">
        <v>0</v>
      </c>
      <c r="P415" s="244">
        <v>103</v>
      </c>
      <c r="Q415" s="205">
        <v>0</v>
      </c>
      <c r="R415" s="245">
        <v>39</v>
      </c>
      <c r="S415" s="245">
        <v>0</v>
      </c>
      <c r="T415" s="244">
        <v>36</v>
      </c>
      <c r="U415" s="244">
        <v>0</v>
      </c>
      <c r="V415" s="244">
        <v>0</v>
      </c>
      <c r="W415" s="244">
        <v>0</v>
      </c>
      <c r="X415" s="244">
        <v>36</v>
      </c>
      <c r="Y415" s="244">
        <v>0</v>
      </c>
      <c r="Z415" s="244">
        <v>36</v>
      </c>
      <c r="AA415" s="205">
        <v>0</v>
      </c>
      <c r="AB415" s="205">
        <v>0</v>
      </c>
      <c r="AC415" s="244">
        <v>35</v>
      </c>
      <c r="AD415" s="244">
        <v>0</v>
      </c>
      <c r="AE415" s="244">
        <v>35</v>
      </c>
      <c r="AF415" s="205">
        <v>0</v>
      </c>
      <c r="AG415" s="244">
        <v>204</v>
      </c>
      <c r="AH415" s="244">
        <v>0</v>
      </c>
      <c r="AI415" s="244">
        <v>204</v>
      </c>
      <c r="AJ415" s="205">
        <v>0</v>
      </c>
      <c r="AK415" s="244">
        <v>378</v>
      </c>
      <c r="AL415" s="244">
        <v>0</v>
      </c>
      <c r="AM415" s="244">
        <v>378</v>
      </c>
      <c r="AN415" s="246">
        <v>0.375</v>
      </c>
      <c r="AO415" s="139" t="s">
        <v>1903</v>
      </c>
      <c r="AP415" s="146" t="s">
        <v>1522</v>
      </c>
      <c r="AQ415" s="139" t="s">
        <v>1903</v>
      </c>
      <c r="AR415" s="139" t="s">
        <v>1903</v>
      </c>
    </row>
    <row r="416" spans="1:44" ht="15" x14ac:dyDescent="0.2">
      <c r="A416" s="139" t="s">
        <v>946</v>
      </c>
      <c r="B416" s="220" t="s">
        <v>1077</v>
      </c>
      <c r="C416" s="221">
        <v>0.375</v>
      </c>
      <c r="D416" s="222">
        <v>8</v>
      </c>
      <c r="E416" s="223">
        <v>2020</v>
      </c>
      <c r="F416" s="223">
        <v>2016</v>
      </c>
      <c r="G416" s="223" t="s">
        <v>1908</v>
      </c>
      <c r="H416" s="220" t="s">
        <v>1909</v>
      </c>
      <c r="I416" s="220" t="s">
        <v>1910</v>
      </c>
      <c r="J416" s="220" t="s">
        <v>26</v>
      </c>
      <c r="K416" s="247" t="s">
        <v>1077</v>
      </c>
      <c r="L416" s="244">
        <v>2496</v>
      </c>
      <c r="M416" s="244">
        <v>11</v>
      </c>
      <c r="N416" s="244">
        <v>0</v>
      </c>
      <c r="O416" s="244">
        <v>11</v>
      </c>
      <c r="P416" s="244">
        <v>2485</v>
      </c>
      <c r="Q416" s="205">
        <v>4.407051282051282E-3</v>
      </c>
      <c r="R416" s="245">
        <v>936</v>
      </c>
      <c r="S416" s="245">
        <v>0</v>
      </c>
      <c r="T416" s="244">
        <v>1727</v>
      </c>
      <c r="U416" s="244">
        <v>260</v>
      </c>
      <c r="V416" s="244">
        <v>80</v>
      </c>
      <c r="W416" s="244">
        <v>180</v>
      </c>
      <c r="X416" s="244">
        <v>1467</v>
      </c>
      <c r="Y416" s="244">
        <v>260</v>
      </c>
      <c r="Z416" s="244">
        <v>1467</v>
      </c>
      <c r="AA416" s="205">
        <v>0.15055008685581933</v>
      </c>
      <c r="AB416" s="205">
        <v>0.15055008685581933</v>
      </c>
      <c r="AC416" s="244">
        <v>1724</v>
      </c>
      <c r="AD416" s="244">
        <v>279</v>
      </c>
      <c r="AE416" s="244">
        <v>1445</v>
      </c>
      <c r="AF416" s="205">
        <v>0.16183294663573086</v>
      </c>
      <c r="AG416" s="244">
        <v>4220</v>
      </c>
      <c r="AH416" s="244">
        <v>597</v>
      </c>
      <c r="AI416" s="244">
        <v>3623</v>
      </c>
      <c r="AJ416" s="205">
        <v>0.1414691943127962</v>
      </c>
      <c r="AK416" s="244">
        <v>10167</v>
      </c>
      <c r="AL416" s="244">
        <v>1147</v>
      </c>
      <c r="AM416" s="244">
        <v>9020</v>
      </c>
      <c r="AN416" s="246">
        <v>0.375</v>
      </c>
      <c r="AO416" s="139" t="s">
        <v>1903</v>
      </c>
      <c r="AP416" s="146" t="s">
        <v>1535</v>
      </c>
      <c r="AQ416" s="139" t="s">
        <v>1903</v>
      </c>
      <c r="AR416" s="139" t="s">
        <v>1903</v>
      </c>
    </row>
    <row r="417" spans="1:44" ht="15" x14ac:dyDescent="0.2">
      <c r="A417" s="139" t="s">
        <v>62</v>
      </c>
      <c r="B417" s="220" t="s">
        <v>271</v>
      </c>
      <c r="C417" s="221">
        <v>0.5</v>
      </c>
      <c r="D417" s="222">
        <v>8</v>
      </c>
      <c r="E417" s="223">
        <v>2019</v>
      </c>
      <c r="F417" s="223">
        <v>2015</v>
      </c>
      <c r="G417" s="223">
        <v>2022</v>
      </c>
      <c r="H417" s="220" t="s">
        <v>1904</v>
      </c>
      <c r="I417" s="220" t="s">
        <v>1905</v>
      </c>
      <c r="J417" s="220" t="s">
        <v>8</v>
      </c>
      <c r="K417" s="247" t="s">
        <v>271</v>
      </c>
      <c r="L417" s="244">
        <v>9233</v>
      </c>
      <c r="M417" s="244">
        <v>995</v>
      </c>
      <c r="N417" s="244">
        <v>995</v>
      </c>
      <c r="O417" s="244">
        <v>0</v>
      </c>
      <c r="P417" s="244">
        <v>8238</v>
      </c>
      <c r="Q417" s="205">
        <v>0.10776562330770063</v>
      </c>
      <c r="R417" s="245">
        <v>4617</v>
      </c>
      <c r="S417" s="245">
        <v>0</v>
      </c>
      <c r="T417" s="244">
        <v>5428</v>
      </c>
      <c r="U417" s="244">
        <v>231</v>
      </c>
      <c r="V417" s="244">
        <v>231</v>
      </c>
      <c r="W417" s="244">
        <v>0</v>
      </c>
      <c r="X417" s="244">
        <v>5197</v>
      </c>
      <c r="Y417" s="244">
        <v>231</v>
      </c>
      <c r="Z417" s="244">
        <v>5197</v>
      </c>
      <c r="AA417" s="205">
        <v>4.2557111274871037E-2</v>
      </c>
      <c r="AB417" s="205">
        <v>4.2557111274871037E-2</v>
      </c>
      <c r="AC417" s="244">
        <v>6188</v>
      </c>
      <c r="AD417" s="244">
        <v>1585</v>
      </c>
      <c r="AE417" s="244">
        <v>4603</v>
      </c>
      <c r="AF417" s="205">
        <v>0.25614091790562377</v>
      </c>
      <c r="AG417" s="244">
        <v>14231</v>
      </c>
      <c r="AH417" s="244">
        <v>11820</v>
      </c>
      <c r="AI417" s="244">
        <v>2411</v>
      </c>
      <c r="AJ417" s="205">
        <v>0.83058112571147491</v>
      </c>
      <c r="AK417" s="244">
        <v>35080</v>
      </c>
      <c r="AL417" s="244">
        <v>14631</v>
      </c>
      <c r="AM417" s="244">
        <v>20449</v>
      </c>
      <c r="AN417" s="246">
        <v>0.5</v>
      </c>
      <c r="AO417" s="139" t="s">
        <v>1903</v>
      </c>
      <c r="AP417" s="146" t="s">
        <v>1522</v>
      </c>
      <c r="AQ417" s="139" t="s">
        <v>1903</v>
      </c>
      <c r="AR417" s="139" t="s">
        <v>1902</v>
      </c>
    </row>
    <row r="418" spans="1:44" ht="15" x14ac:dyDescent="0.2">
      <c r="A418" s="139" t="s">
        <v>152</v>
      </c>
      <c r="B418" s="220" t="s">
        <v>1496</v>
      </c>
      <c r="C418" s="221">
        <v>0.375</v>
      </c>
      <c r="D418" s="222">
        <v>8</v>
      </c>
      <c r="E418" s="223">
        <v>2020</v>
      </c>
      <c r="F418" s="223">
        <v>2016</v>
      </c>
      <c r="G418" s="223" t="s">
        <v>1908</v>
      </c>
      <c r="H418" s="220" t="s">
        <v>1909</v>
      </c>
      <c r="I418" s="220" t="s">
        <v>1910</v>
      </c>
      <c r="J418" s="220" t="s">
        <v>26</v>
      </c>
      <c r="K418" s="247" t="s">
        <v>1496</v>
      </c>
      <c r="L418" s="244">
        <v>10</v>
      </c>
      <c r="M418" s="244">
        <v>0</v>
      </c>
      <c r="N418" s="244">
        <v>0</v>
      </c>
      <c r="O418" s="244">
        <v>0</v>
      </c>
      <c r="P418" s="244">
        <v>10</v>
      </c>
      <c r="Q418" s="205">
        <v>0</v>
      </c>
      <c r="R418" s="245">
        <v>4</v>
      </c>
      <c r="S418" s="245">
        <v>0</v>
      </c>
      <c r="T418" s="244">
        <v>6</v>
      </c>
      <c r="U418" s="244">
        <v>0</v>
      </c>
      <c r="V418" s="244">
        <v>0</v>
      </c>
      <c r="W418" s="244">
        <v>0</v>
      </c>
      <c r="X418" s="244">
        <v>6</v>
      </c>
      <c r="Y418" s="244">
        <v>0</v>
      </c>
      <c r="Z418" s="244">
        <v>6</v>
      </c>
      <c r="AA418" s="205">
        <v>0</v>
      </c>
      <c r="AB418" s="205">
        <v>0</v>
      </c>
      <c r="AC418" s="244">
        <v>8</v>
      </c>
      <c r="AD418" s="244">
        <v>0</v>
      </c>
      <c r="AE418" s="244">
        <v>8</v>
      </c>
      <c r="AF418" s="205">
        <v>0</v>
      </c>
      <c r="AG418" s="244">
        <v>17</v>
      </c>
      <c r="AH418" s="244">
        <v>0</v>
      </c>
      <c r="AI418" s="244">
        <v>17</v>
      </c>
      <c r="AJ418" s="205">
        <v>0</v>
      </c>
      <c r="AK418" s="244">
        <v>41</v>
      </c>
      <c r="AL418" s="244">
        <v>0</v>
      </c>
      <c r="AM418" s="244">
        <v>41</v>
      </c>
      <c r="AN418" s="246">
        <v>0.375</v>
      </c>
      <c r="AO418" s="139" t="s">
        <v>1903</v>
      </c>
      <c r="AP418" s="146" t="s">
        <v>1522</v>
      </c>
      <c r="AQ418" s="139" t="s">
        <v>1903</v>
      </c>
      <c r="AR418" s="139" t="s">
        <v>1903</v>
      </c>
    </row>
    <row r="419" spans="1:44" ht="15" x14ac:dyDescent="0.2">
      <c r="A419" s="139" t="s">
        <v>12</v>
      </c>
      <c r="B419" s="220" t="s">
        <v>272</v>
      </c>
      <c r="C419" s="221">
        <v>0.625</v>
      </c>
      <c r="D419" s="222">
        <v>8</v>
      </c>
      <c r="E419" s="223">
        <v>2018</v>
      </c>
      <c r="F419" s="223">
        <v>2014</v>
      </c>
      <c r="G419" s="223" t="s">
        <v>1899</v>
      </c>
      <c r="H419" s="220" t="s">
        <v>1900</v>
      </c>
      <c r="I419" s="220" t="s">
        <v>1901</v>
      </c>
      <c r="J419" s="220" t="s">
        <v>3</v>
      </c>
      <c r="K419" s="247" t="s">
        <v>272</v>
      </c>
      <c r="L419" s="244">
        <v>147</v>
      </c>
      <c r="M419" s="244">
        <v>0</v>
      </c>
      <c r="N419" s="244">
        <v>0</v>
      </c>
      <c r="O419" s="244">
        <v>0</v>
      </c>
      <c r="P419" s="244">
        <v>147</v>
      </c>
      <c r="Q419" s="205">
        <v>0</v>
      </c>
      <c r="R419" s="245">
        <v>74</v>
      </c>
      <c r="S419" s="245">
        <v>0</v>
      </c>
      <c r="T419" s="244">
        <v>104</v>
      </c>
      <c r="U419" s="244">
        <v>2</v>
      </c>
      <c r="V419" s="244">
        <v>2</v>
      </c>
      <c r="W419" s="244">
        <v>0</v>
      </c>
      <c r="X419" s="244">
        <v>102</v>
      </c>
      <c r="Y419" s="244">
        <v>2</v>
      </c>
      <c r="Z419" s="244">
        <v>102</v>
      </c>
      <c r="AA419" s="205">
        <v>1.9230769230769232E-2</v>
      </c>
      <c r="AB419" s="205">
        <v>1.9230769230769232E-2</v>
      </c>
      <c r="AC419" s="244">
        <v>120</v>
      </c>
      <c r="AD419" s="244">
        <v>26</v>
      </c>
      <c r="AE419" s="244">
        <v>94</v>
      </c>
      <c r="AF419" s="205">
        <v>0.21666666666666667</v>
      </c>
      <c r="AG419" s="244">
        <v>267</v>
      </c>
      <c r="AH419" s="244">
        <v>415</v>
      </c>
      <c r="AI419" s="244">
        <v>0</v>
      </c>
      <c r="AJ419" s="205">
        <v>1.5543071161048689</v>
      </c>
      <c r="AK419" s="244">
        <v>638</v>
      </c>
      <c r="AL419" s="244">
        <v>443</v>
      </c>
      <c r="AM419" s="244">
        <v>343</v>
      </c>
      <c r="AN419" s="246">
        <v>0.5</v>
      </c>
      <c r="AO419" s="139" t="s">
        <v>1903</v>
      </c>
      <c r="AP419" s="146" t="s">
        <v>1522</v>
      </c>
      <c r="AQ419" s="139" t="s">
        <v>1903</v>
      </c>
      <c r="AR419" s="139" t="s">
        <v>1902</v>
      </c>
    </row>
    <row r="420" spans="1:44" ht="15" x14ac:dyDescent="0.2">
      <c r="A420" s="139" t="s">
        <v>7</v>
      </c>
      <c r="B420" s="220" t="s">
        <v>273</v>
      </c>
      <c r="C420" s="221">
        <v>0.5</v>
      </c>
      <c r="D420" s="222">
        <v>8</v>
      </c>
      <c r="E420" s="223">
        <v>2019</v>
      </c>
      <c r="F420" s="223">
        <v>2015</v>
      </c>
      <c r="G420" s="223">
        <v>2022</v>
      </c>
      <c r="H420" s="220" t="s">
        <v>1904</v>
      </c>
      <c r="I420" s="220" t="s">
        <v>1905</v>
      </c>
      <c r="J420" s="220" t="s">
        <v>8</v>
      </c>
      <c r="K420" s="247" t="s">
        <v>273</v>
      </c>
      <c r="L420" s="244">
        <v>504</v>
      </c>
      <c r="M420" s="244">
        <v>109</v>
      </c>
      <c r="N420" s="244">
        <v>109</v>
      </c>
      <c r="O420" s="244">
        <v>0</v>
      </c>
      <c r="P420" s="244">
        <v>395</v>
      </c>
      <c r="Q420" s="205">
        <v>0.21626984126984128</v>
      </c>
      <c r="R420" s="245">
        <v>252</v>
      </c>
      <c r="S420" s="245">
        <v>0</v>
      </c>
      <c r="T420" s="244">
        <v>270</v>
      </c>
      <c r="U420" s="244">
        <v>88</v>
      </c>
      <c r="V420" s="244">
        <v>88</v>
      </c>
      <c r="W420" s="244">
        <v>0</v>
      </c>
      <c r="X420" s="244">
        <v>182</v>
      </c>
      <c r="Y420" s="244">
        <v>88</v>
      </c>
      <c r="Z420" s="244">
        <v>182</v>
      </c>
      <c r="AA420" s="205">
        <v>0.32592592592592595</v>
      </c>
      <c r="AB420" s="205">
        <v>0.32592592592592595</v>
      </c>
      <c r="AC420" s="244">
        <v>352</v>
      </c>
      <c r="AD420" s="244">
        <v>0</v>
      </c>
      <c r="AE420" s="244">
        <v>352</v>
      </c>
      <c r="AF420" s="205">
        <v>0</v>
      </c>
      <c r="AG420" s="244">
        <v>1161</v>
      </c>
      <c r="AH420" s="244">
        <v>23</v>
      </c>
      <c r="AI420" s="244">
        <v>1138</v>
      </c>
      <c r="AJ420" s="205">
        <v>1.9810508182601206E-2</v>
      </c>
      <c r="AK420" s="244">
        <v>2287</v>
      </c>
      <c r="AL420" s="244">
        <v>220</v>
      </c>
      <c r="AM420" s="244">
        <v>2067</v>
      </c>
      <c r="AN420" s="246">
        <v>0.5</v>
      </c>
      <c r="AO420" s="139" t="s">
        <v>1903</v>
      </c>
      <c r="AP420" s="146" t="s">
        <v>1522</v>
      </c>
      <c r="AQ420" s="139" t="s">
        <v>1903</v>
      </c>
      <c r="AR420" s="139" t="s">
        <v>1903</v>
      </c>
    </row>
    <row r="421" spans="1:44" ht="15" x14ac:dyDescent="0.2">
      <c r="A421" s="139" t="s">
        <v>24</v>
      </c>
      <c r="B421" s="220" t="s">
        <v>24</v>
      </c>
      <c r="C421" s="221">
        <v>1</v>
      </c>
      <c r="D421" s="222">
        <v>5</v>
      </c>
      <c r="E421" s="223">
        <v>2017</v>
      </c>
      <c r="F421" s="223">
        <v>2014</v>
      </c>
      <c r="G421" s="223">
        <v>2018</v>
      </c>
      <c r="H421" s="220" t="s">
        <v>1906</v>
      </c>
      <c r="I421" s="220" t="s">
        <v>1907</v>
      </c>
      <c r="J421" s="220" t="s">
        <v>13</v>
      </c>
      <c r="K421" s="247" t="s">
        <v>24</v>
      </c>
      <c r="L421" s="244">
        <v>285</v>
      </c>
      <c r="M421" s="244">
        <v>166</v>
      </c>
      <c r="N421" s="244">
        <v>166</v>
      </c>
      <c r="O421" s="244">
        <v>0</v>
      </c>
      <c r="P421" s="244">
        <v>119</v>
      </c>
      <c r="Q421" s="205">
        <v>0.58245614035087723</v>
      </c>
      <c r="R421" s="245">
        <v>285</v>
      </c>
      <c r="S421" s="245">
        <v>0</v>
      </c>
      <c r="T421" s="244">
        <v>179</v>
      </c>
      <c r="U421" s="244">
        <v>31</v>
      </c>
      <c r="V421" s="244">
        <v>31</v>
      </c>
      <c r="W421" s="244">
        <v>0</v>
      </c>
      <c r="X421" s="244">
        <v>148</v>
      </c>
      <c r="Y421" s="244">
        <v>31</v>
      </c>
      <c r="Z421" s="244">
        <v>148</v>
      </c>
      <c r="AA421" s="205">
        <v>0.17318435754189945</v>
      </c>
      <c r="AB421" s="205">
        <v>0.17318435754189945</v>
      </c>
      <c r="AC421" s="244">
        <v>201</v>
      </c>
      <c r="AD421" s="244">
        <v>13</v>
      </c>
      <c r="AE421" s="244">
        <v>188</v>
      </c>
      <c r="AF421" s="205">
        <v>6.4676616915422883E-2</v>
      </c>
      <c r="AG421" s="244">
        <v>478</v>
      </c>
      <c r="AH421" s="244">
        <v>809</v>
      </c>
      <c r="AI421" s="244">
        <v>0</v>
      </c>
      <c r="AJ421" s="205">
        <v>1.6924686192468619</v>
      </c>
      <c r="AK421" s="244">
        <v>1143</v>
      </c>
      <c r="AL421" s="244">
        <v>1019</v>
      </c>
      <c r="AM421" s="244">
        <v>455</v>
      </c>
      <c r="AN421" s="246">
        <v>1</v>
      </c>
      <c r="AO421" s="139" t="s">
        <v>1903</v>
      </c>
      <c r="AP421" s="146" t="s">
        <v>1522</v>
      </c>
      <c r="AQ421" s="139" t="s">
        <v>1903</v>
      </c>
      <c r="AR421" s="139" t="s">
        <v>1902</v>
      </c>
    </row>
    <row r="422" spans="1:44" ht="15" x14ac:dyDescent="0.2">
      <c r="A422" s="139" t="s">
        <v>24</v>
      </c>
      <c r="B422" s="220" t="s">
        <v>1078</v>
      </c>
      <c r="C422" s="221">
        <v>1</v>
      </c>
      <c r="D422" s="222">
        <v>5</v>
      </c>
      <c r="E422" s="223">
        <v>2017</v>
      </c>
      <c r="F422" s="223">
        <v>2014</v>
      </c>
      <c r="G422" s="223">
        <v>2018</v>
      </c>
      <c r="H422" s="220" t="s">
        <v>1906</v>
      </c>
      <c r="I422" s="220" t="s">
        <v>1907</v>
      </c>
      <c r="J422" s="220" t="s">
        <v>13</v>
      </c>
      <c r="K422" s="247" t="s">
        <v>1078</v>
      </c>
      <c r="L422" s="244">
        <v>336</v>
      </c>
      <c r="M422" s="244">
        <v>52</v>
      </c>
      <c r="N422" s="244">
        <v>32</v>
      </c>
      <c r="O422" s="244">
        <v>20</v>
      </c>
      <c r="P422" s="244">
        <v>284</v>
      </c>
      <c r="Q422" s="205">
        <v>0.15476190476190477</v>
      </c>
      <c r="R422" s="245">
        <v>336</v>
      </c>
      <c r="S422" s="245">
        <v>0</v>
      </c>
      <c r="T422" s="244">
        <v>211</v>
      </c>
      <c r="U422" s="244">
        <v>89</v>
      </c>
      <c r="V422" s="244">
        <v>64</v>
      </c>
      <c r="W422" s="244">
        <v>25</v>
      </c>
      <c r="X422" s="244">
        <v>122</v>
      </c>
      <c r="Y422" s="244">
        <v>89</v>
      </c>
      <c r="Z422" s="244">
        <v>122</v>
      </c>
      <c r="AA422" s="205">
        <v>0.4218009478672986</v>
      </c>
      <c r="AB422" s="205">
        <v>0.4218009478672986</v>
      </c>
      <c r="AC422" s="244">
        <v>237</v>
      </c>
      <c r="AD422" s="244">
        <v>156</v>
      </c>
      <c r="AE422" s="244">
        <v>81</v>
      </c>
      <c r="AF422" s="205">
        <v>0.65822784810126578</v>
      </c>
      <c r="AG422" s="244">
        <v>563</v>
      </c>
      <c r="AH422" s="244">
        <v>1567</v>
      </c>
      <c r="AI422" s="244">
        <v>0</v>
      </c>
      <c r="AJ422" s="205">
        <v>2.7833037300177619</v>
      </c>
      <c r="AK422" s="244">
        <v>1347</v>
      </c>
      <c r="AL422" s="244">
        <v>1864</v>
      </c>
      <c r="AM422" s="244">
        <v>487</v>
      </c>
      <c r="AN422" s="246">
        <v>1</v>
      </c>
      <c r="AO422" s="139" t="s">
        <v>1903</v>
      </c>
      <c r="AP422" s="146" t="s">
        <v>1522</v>
      </c>
      <c r="AQ422" s="139" t="s">
        <v>1903</v>
      </c>
      <c r="AR422" s="139" t="s">
        <v>1902</v>
      </c>
    </row>
    <row r="423" spans="1:44" ht="15" x14ac:dyDescent="0.2">
      <c r="A423" s="139" t="s">
        <v>66</v>
      </c>
      <c r="B423" s="220" t="s">
        <v>274</v>
      </c>
      <c r="C423" s="221">
        <v>0.75</v>
      </c>
      <c r="D423" s="222">
        <v>8</v>
      </c>
      <c r="E423" s="223">
        <v>2017</v>
      </c>
      <c r="F423" s="223">
        <v>2013</v>
      </c>
      <c r="G423" s="223">
        <v>2020</v>
      </c>
      <c r="H423" s="220" t="s">
        <v>1922</v>
      </c>
      <c r="I423" s="220" t="s">
        <v>1923</v>
      </c>
      <c r="J423" s="220" t="s">
        <v>67</v>
      </c>
      <c r="K423" s="247" t="s">
        <v>274</v>
      </c>
      <c r="L423" s="244">
        <v>1043</v>
      </c>
      <c r="M423" s="244">
        <v>220</v>
      </c>
      <c r="N423" s="244">
        <v>220</v>
      </c>
      <c r="O423" s="244">
        <v>0</v>
      </c>
      <c r="P423" s="244">
        <v>823</v>
      </c>
      <c r="Q423" s="205">
        <v>0.2109300095877277</v>
      </c>
      <c r="R423" s="245">
        <v>522</v>
      </c>
      <c r="S423" s="245">
        <v>0</v>
      </c>
      <c r="T423" s="244">
        <v>793</v>
      </c>
      <c r="U423" s="244">
        <v>115</v>
      </c>
      <c r="V423" s="244">
        <v>115</v>
      </c>
      <c r="W423" s="244">
        <v>0</v>
      </c>
      <c r="X423" s="244">
        <v>678</v>
      </c>
      <c r="Y423" s="244">
        <v>115</v>
      </c>
      <c r="Z423" s="244">
        <v>678</v>
      </c>
      <c r="AA423" s="205">
        <v>0.1450189155107188</v>
      </c>
      <c r="AB423" s="205">
        <v>0.1450189155107188</v>
      </c>
      <c r="AC423" s="244">
        <v>734</v>
      </c>
      <c r="AD423" s="244">
        <v>64</v>
      </c>
      <c r="AE423" s="244">
        <v>670</v>
      </c>
      <c r="AF423" s="205">
        <v>8.7193460490463212E-2</v>
      </c>
      <c r="AG423" s="244">
        <v>1613</v>
      </c>
      <c r="AH423" s="244">
        <v>3286</v>
      </c>
      <c r="AI423" s="244">
        <v>0</v>
      </c>
      <c r="AJ423" s="205">
        <v>2.037197768133912</v>
      </c>
      <c r="AK423" s="244">
        <v>4183</v>
      </c>
      <c r="AL423" s="244">
        <v>3685</v>
      </c>
      <c r="AM423" s="244">
        <v>2171</v>
      </c>
      <c r="AN423" s="246">
        <v>0.5</v>
      </c>
      <c r="AO423" s="139" t="s">
        <v>1903</v>
      </c>
      <c r="AP423" s="146" t="s">
        <v>1522</v>
      </c>
      <c r="AQ423" s="139" t="s">
        <v>1903</v>
      </c>
      <c r="AR423" s="139" t="s">
        <v>1902</v>
      </c>
    </row>
    <row r="424" spans="1:44" ht="15" x14ac:dyDescent="0.2">
      <c r="A424" s="139" t="s">
        <v>5</v>
      </c>
      <c r="B424" s="220" t="s">
        <v>275</v>
      </c>
      <c r="C424" s="221">
        <v>0.625</v>
      </c>
      <c r="D424" s="222">
        <v>8</v>
      </c>
      <c r="E424" s="223">
        <v>2018</v>
      </c>
      <c r="F424" s="223">
        <v>2014</v>
      </c>
      <c r="G424" s="223" t="s">
        <v>1899</v>
      </c>
      <c r="H424" s="220" t="s">
        <v>1900</v>
      </c>
      <c r="I424" s="220" t="s">
        <v>1901</v>
      </c>
      <c r="J424" s="220" t="s">
        <v>3</v>
      </c>
      <c r="K424" s="247" t="s">
        <v>275</v>
      </c>
      <c r="L424" s="244">
        <v>1</v>
      </c>
      <c r="M424" s="244">
        <v>3</v>
      </c>
      <c r="N424" s="244">
        <v>3</v>
      </c>
      <c r="O424" s="244">
        <v>0</v>
      </c>
      <c r="P424" s="244">
        <v>0</v>
      </c>
      <c r="Q424" s="205">
        <v>3</v>
      </c>
      <c r="R424" s="245">
        <v>1</v>
      </c>
      <c r="S424" s="245">
        <v>2</v>
      </c>
      <c r="T424" s="244">
        <v>1</v>
      </c>
      <c r="U424" s="244">
        <v>1</v>
      </c>
      <c r="V424" s="244">
        <v>1</v>
      </c>
      <c r="W424" s="244">
        <v>0</v>
      </c>
      <c r="X424" s="244">
        <v>0</v>
      </c>
      <c r="Y424" s="244">
        <v>3</v>
      </c>
      <c r="Z424" s="244">
        <v>0</v>
      </c>
      <c r="AA424" s="205">
        <v>1</v>
      </c>
      <c r="AB424" s="205">
        <v>3</v>
      </c>
      <c r="AC424" s="244">
        <v>0</v>
      </c>
      <c r="AD424" s="244">
        <v>5</v>
      </c>
      <c r="AE424" s="244">
        <v>0</v>
      </c>
      <c r="AF424" s="205" t="s">
        <v>1917</v>
      </c>
      <c r="AG424" s="244">
        <v>0</v>
      </c>
      <c r="AH424" s="244">
        <v>30</v>
      </c>
      <c r="AI424" s="244">
        <v>0</v>
      </c>
      <c r="AJ424" s="205" t="s">
        <v>1917</v>
      </c>
      <c r="AK424" s="244">
        <v>2</v>
      </c>
      <c r="AL424" s="244">
        <v>39</v>
      </c>
      <c r="AM424" s="244">
        <v>0</v>
      </c>
      <c r="AN424" s="246">
        <v>0.5</v>
      </c>
      <c r="AO424" s="139" t="s">
        <v>1902</v>
      </c>
      <c r="AP424" s="146" t="s">
        <v>1522</v>
      </c>
      <c r="AQ424" s="139" t="s">
        <v>1902</v>
      </c>
      <c r="AR424" s="139" t="s">
        <v>1903</v>
      </c>
    </row>
    <row r="425" spans="1:44" ht="15" x14ac:dyDescent="0.2">
      <c r="A425" s="139" t="s">
        <v>29</v>
      </c>
      <c r="B425" s="220" t="s">
        <v>29</v>
      </c>
      <c r="C425" s="221">
        <v>0.5</v>
      </c>
      <c r="D425" s="222">
        <v>8</v>
      </c>
      <c r="E425" s="223">
        <v>2019</v>
      </c>
      <c r="F425" s="223">
        <v>2015</v>
      </c>
      <c r="G425" s="223">
        <v>2022</v>
      </c>
      <c r="H425" s="220" t="s">
        <v>1904</v>
      </c>
      <c r="I425" s="220" t="s">
        <v>1905</v>
      </c>
      <c r="J425" s="220" t="s">
        <v>8</v>
      </c>
      <c r="K425" s="247" t="s">
        <v>29</v>
      </c>
      <c r="L425" s="244">
        <v>859</v>
      </c>
      <c r="M425" s="244">
        <v>49</v>
      </c>
      <c r="N425" s="244">
        <v>49</v>
      </c>
      <c r="O425" s="244">
        <v>0</v>
      </c>
      <c r="P425" s="244">
        <v>810</v>
      </c>
      <c r="Q425" s="205">
        <v>5.7043073341094298E-2</v>
      </c>
      <c r="R425" s="245">
        <v>430</v>
      </c>
      <c r="S425" s="245">
        <v>0</v>
      </c>
      <c r="T425" s="244">
        <v>469</v>
      </c>
      <c r="U425" s="244">
        <v>47</v>
      </c>
      <c r="V425" s="244">
        <v>26</v>
      </c>
      <c r="W425" s="244">
        <v>21</v>
      </c>
      <c r="X425" s="244">
        <v>422</v>
      </c>
      <c r="Y425" s="244">
        <v>47</v>
      </c>
      <c r="Z425" s="244">
        <v>422</v>
      </c>
      <c r="AA425" s="205">
        <v>0.10021321961620469</v>
      </c>
      <c r="AB425" s="205">
        <v>0.10021321961620469</v>
      </c>
      <c r="AC425" s="244">
        <v>530</v>
      </c>
      <c r="AD425" s="244">
        <v>94</v>
      </c>
      <c r="AE425" s="244">
        <v>436</v>
      </c>
      <c r="AF425" s="205">
        <v>0.17735849056603772</v>
      </c>
      <c r="AG425" s="244">
        <v>1242</v>
      </c>
      <c r="AH425" s="244">
        <v>1138</v>
      </c>
      <c r="AI425" s="244">
        <v>104</v>
      </c>
      <c r="AJ425" s="205">
        <v>0.91626409017713362</v>
      </c>
      <c r="AK425" s="244">
        <v>3100</v>
      </c>
      <c r="AL425" s="244">
        <v>1328</v>
      </c>
      <c r="AM425" s="244">
        <v>1772</v>
      </c>
      <c r="AN425" s="246">
        <v>0.5</v>
      </c>
      <c r="AO425" s="139" t="s">
        <v>1903</v>
      </c>
      <c r="AP425" s="146" t="s">
        <v>1522</v>
      </c>
      <c r="AQ425" s="139" t="s">
        <v>1903</v>
      </c>
      <c r="AR425" s="139" t="s">
        <v>1902</v>
      </c>
    </row>
    <row r="426" spans="1:44" ht="15" x14ac:dyDescent="0.2">
      <c r="A426" s="139" t="s">
        <v>29</v>
      </c>
      <c r="B426" s="220" t="s">
        <v>964</v>
      </c>
      <c r="C426" s="221">
        <v>0.5</v>
      </c>
      <c r="D426" s="222">
        <v>8</v>
      </c>
      <c r="E426" s="223">
        <v>2019</v>
      </c>
      <c r="F426" s="223">
        <v>2015</v>
      </c>
      <c r="G426" s="223">
        <v>2022</v>
      </c>
      <c r="H426" s="220" t="s">
        <v>1904</v>
      </c>
      <c r="I426" s="220" t="s">
        <v>1905</v>
      </c>
      <c r="J426" s="220" t="s">
        <v>8</v>
      </c>
      <c r="K426" s="247" t="s">
        <v>964</v>
      </c>
      <c r="L426" s="244">
        <v>153</v>
      </c>
      <c r="M426" s="244">
        <v>1</v>
      </c>
      <c r="N426" s="244">
        <v>0</v>
      </c>
      <c r="O426" s="244">
        <v>1</v>
      </c>
      <c r="P426" s="244">
        <v>152</v>
      </c>
      <c r="Q426" s="205">
        <v>6.5359477124183009E-3</v>
      </c>
      <c r="R426" s="245">
        <v>77</v>
      </c>
      <c r="S426" s="245">
        <v>0</v>
      </c>
      <c r="T426" s="244">
        <v>103</v>
      </c>
      <c r="U426" s="244">
        <v>33</v>
      </c>
      <c r="V426" s="244">
        <v>7</v>
      </c>
      <c r="W426" s="244">
        <v>26</v>
      </c>
      <c r="X426" s="244">
        <v>70</v>
      </c>
      <c r="Y426" s="244">
        <v>33</v>
      </c>
      <c r="Z426" s="244">
        <v>70</v>
      </c>
      <c r="AA426" s="205">
        <v>0.32038834951456313</v>
      </c>
      <c r="AB426" s="205">
        <v>0.32038834951456313</v>
      </c>
      <c r="AC426" s="244">
        <v>102</v>
      </c>
      <c r="AD426" s="244">
        <v>17</v>
      </c>
      <c r="AE426" s="244">
        <v>85</v>
      </c>
      <c r="AF426" s="205">
        <v>0.16666666666666666</v>
      </c>
      <c r="AG426" s="244">
        <v>555</v>
      </c>
      <c r="AH426" s="244">
        <v>209</v>
      </c>
      <c r="AI426" s="244">
        <v>346</v>
      </c>
      <c r="AJ426" s="205">
        <v>0.37657657657657656</v>
      </c>
      <c r="AK426" s="244">
        <v>913</v>
      </c>
      <c r="AL426" s="244">
        <v>260</v>
      </c>
      <c r="AM426" s="244">
        <v>653</v>
      </c>
      <c r="AN426" s="246">
        <v>0.5</v>
      </c>
      <c r="AO426" s="139" t="s">
        <v>1903</v>
      </c>
      <c r="AP426" s="146" t="s">
        <v>1522</v>
      </c>
      <c r="AQ426" s="139" t="s">
        <v>1903</v>
      </c>
      <c r="AR426" s="139" t="s">
        <v>1903</v>
      </c>
    </row>
    <row r="427" spans="1:44" ht="15" x14ac:dyDescent="0.2">
      <c r="A427" s="139" t="s">
        <v>21</v>
      </c>
      <c r="B427" s="220" t="s">
        <v>276</v>
      </c>
      <c r="C427" s="221">
        <v>0.5</v>
      </c>
      <c r="D427" s="222">
        <v>8</v>
      </c>
      <c r="E427" s="223">
        <v>2019</v>
      </c>
      <c r="F427" s="223">
        <v>2015</v>
      </c>
      <c r="G427" s="223">
        <v>2022</v>
      </c>
      <c r="H427" s="220" t="s">
        <v>1904</v>
      </c>
      <c r="I427" s="220" t="s">
        <v>1905</v>
      </c>
      <c r="J427" s="220" t="s">
        <v>8</v>
      </c>
      <c r="K427" s="247" t="s">
        <v>276</v>
      </c>
      <c r="L427" s="244">
        <v>56</v>
      </c>
      <c r="M427" s="244">
        <v>0</v>
      </c>
      <c r="N427" s="244">
        <v>0</v>
      </c>
      <c r="O427" s="244">
        <v>0</v>
      </c>
      <c r="P427" s="244">
        <v>56</v>
      </c>
      <c r="Q427" s="205">
        <v>0</v>
      </c>
      <c r="R427" s="245">
        <v>28</v>
      </c>
      <c r="S427" s="245">
        <v>0</v>
      </c>
      <c r="T427" s="244">
        <v>53</v>
      </c>
      <c r="U427" s="244">
        <v>4</v>
      </c>
      <c r="V427" s="244">
        <v>3</v>
      </c>
      <c r="W427" s="244">
        <v>1</v>
      </c>
      <c r="X427" s="244">
        <v>49</v>
      </c>
      <c r="Y427" s="244">
        <v>4</v>
      </c>
      <c r="Z427" s="244">
        <v>49</v>
      </c>
      <c r="AA427" s="205">
        <v>7.5471698113207544E-2</v>
      </c>
      <c r="AB427" s="205">
        <v>7.5471698113207544E-2</v>
      </c>
      <c r="AC427" s="244">
        <v>75</v>
      </c>
      <c r="AD427" s="244">
        <v>13</v>
      </c>
      <c r="AE427" s="244">
        <v>62</v>
      </c>
      <c r="AF427" s="205">
        <v>0.17333333333333334</v>
      </c>
      <c r="AG427" s="244">
        <v>265</v>
      </c>
      <c r="AH427" s="244">
        <v>31</v>
      </c>
      <c r="AI427" s="244">
        <v>234</v>
      </c>
      <c r="AJ427" s="205">
        <v>0.1169811320754717</v>
      </c>
      <c r="AK427" s="244">
        <v>449</v>
      </c>
      <c r="AL427" s="244">
        <v>48</v>
      </c>
      <c r="AM427" s="244">
        <v>401</v>
      </c>
      <c r="AN427" s="246">
        <v>0.5</v>
      </c>
      <c r="AO427" s="139" t="s">
        <v>1903</v>
      </c>
      <c r="AP427" s="146" t="s">
        <v>1522</v>
      </c>
      <c r="AQ427" s="139" t="s">
        <v>1903</v>
      </c>
      <c r="AR427" s="139" t="s">
        <v>1903</v>
      </c>
    </row>
    <row r="428" spans="1:44" ht="15" x14ac:dyDescent="0.2">
      <c r="A428" s="139" t="s">
        <v>40</v>
      </c>
      <c r="B428" s="220" t="s">
        <v>277</v>
      </c>
      <c r="C428" s="221">
        <v>0.5</v>
      </c>
      <c r="D428" s="222">
        <v>8</v>
      </c>
      <c r="E428" s="223">
        <v>2019</v>
      </c>
      <c r="F428" s="223">
        <v>2015</v>
      </c>
      <c r="G428" s="223">
        <v>2022</v>
      </c>
      <c r="H428" s="220" t="s">
        <v>1904</v>
      </c>
      <c r="I428" s="220" t="s">
        <v>1905</v>
      </c>
      <c r="J428" s="220" t="s">
        <v>8</v>
      </c>
      <c r="K428" s="247" t="s">
        <v>277</v>
      </c>
      <c r="L428" s="244">
        <v>240</v>
      </c>
      <c r="M428" s="244">
        <v>5</v>
      </c>
      <c r="N428" s="244">
        <v>5</v>
      </c>
      <c r="O428" s="244">
        <v>0</v>
      </c>
      <c r="P428" s="244">
        <v>235</v>
      </c>
      <c r="Q428" s="205">
        <v>2.0833333333333332E-2</v>
      </c>
      <c r="R428" s="245">
        <v>120</v>
      </c>
      <c r="S428" s="245">
        <v>0</v>
      </c>
      <c r="T428" s="244">
        <v>148</v>
      </c>
      <c r="U428" s="244">
        <v>73</v>
      </c>
      <c r="V428" s="244">
        <v>18</v>
      </c>
      <c r="W428" s="244">
        <v>55</v>
      </c>
      <c r="X428" s="244">
        <v>75</v>
      </c>
      <c r="Y428" s="244">
        <v>73</v>
      </c>
      <c r="Z428" s="244">
        <v>75</v>
      </c>
      <c r="AA428" s="205">
        <v>0.49324324324324326</v>
      </c>
      <c r="AB428" s="205">
        <v>0.49324324324324326</v>
      </c>
      <c r="AC428" s="244">
        <v>181</v>
      </c>
      <c r="AD428" s="244">
        <v>12</v>
      </c>
      <c r="AE428" s="244">
        <v>169</v>
      </c>
      <c r="AF428" s="205">
        <v>6.6298342541436461E-2</v>
      </c>
      <c r="AG428" s="244">
        <v>438</v>
      </c>
      <c r="AH428" s="244">
        <v>179</v>
      </c>
      <c r="AI428" s="244">
        <v>259</v>
      </c>
      <c r="AJ428" s="205">
        <v>0.408675799086758</v>
      </c>
      <c r="AK428" s="244">
        <v>1007</v>
      </c>
      <c r="AL428" s="244">
        <v>269</v>
      </c>
      <c r="AM428" s="244">
        <v>738</v>
      </c>
      <c r="AN428" s="246">
        <v>0.5</v>
      </c>
      <c r="AO428" s="139" t="s">
        <v>1903</v>
      </c>
      <c r="AP428" s="146" t="s">
        <v>1522</v>
      </c>
      <c r="AQ428" s="139" t="s">
        <v>1903</v>
      </c>
      <c r="AR428" s="139" t="s">
        <v>1903</v>
      </c>
    </row>
    <row r="429" spans="1:44" ht="15" x14ac:dyDescent="0.2">
      <c r="A429" s="139" t="s">
        <v>21</v>
      </c>
      <c r="B429" s="220" t="s">
        <v>278</v>
      </c>
      <c r="C429" s="221">
        <v>0.5</v>
      </c>
      <c r="D429" s="222">
        <v>8</v>
      </c>
      <c r="E429" s="223">
        <v>2019</v>
      </c>
      <c r="F429" s="223">
        <v>2015</v>
      </c>
      <c r="G429" s="223">
        <v>2022</v>
      </c>
      <c r="H429" s="220" t="s">
        <v>1904</v>
      </c>
      <c r="I429" s="220" t="s">
        <v>1905</v>
      </c>
      <c r="J429" s="220" t="s">
        <v>8</v>
      </c>
      <c r="K429" s="247" t="s">
        <v>278</v>
      </c>
      <c r="L429" s="244">
        <v>516</v>
      </c>
      <c r="M429" s="244">
        <v>20</v>
      </c>
      <c r="N429" s="244">
        <v>20</v>
      </c>
      <c r="O429" s="244">
        <v>0</v>
      </c>
      <c r="P429" s="244">
        <v>496</v>
      </c>
      <c r="Q429" s="205">
        <v>3.875968992248062E-2</v>
      </c>
      <c r="R429" s="245">
        <v>258</v>
      </c>
      <c r="S429" s="245">
        <v>0</v>
      </c>
      <c r="T429" s="244">
        <v>279</v>
      </c>
      <c r="U429" s="244">
        <v>82</v>
      </c>
      <c r="V429" s="244">
        <v>82</v>
      </c>
      <c r="W429" s="244">
        <v>0</v>
      </c>
      <c r="X429" s="244">
        <v>197</v>
      </c>
      <c r="Y429" s="244">
        <v>82</v>
      </c>
      <c r="Z429" s="244">
        <v>197</v>
      </c>
      <c r="AA429" s="205">
        <v>0.29390681003584229</v>
      </c>
      <c r="AB429" s="205">
        <v>0.29390681003584229</v>
      </c>
      <c r="AC429" s="244">
        <v>282</v>
      </c>
      <c r="AD429" s="244">
        <v>169</v>
      </c>
      <c r="AE429" s="244">
        <v>113</v>
      </c>
      <c r="AF429" s="205">
        <v>0.599290780141844</v>
      </c>
      <c r="AG429" s="244">
        <v>340</v>
      </c>
      <c r="AH429" s="244">
        <v>1683</v>
      </c>
      <c r="AI429" s="244">
        <v>0</v>
      </c>
      <c r="AJ429" s="205">
        <v>4.95</v>
      </c>
      <c r="AK429" s="244">
        <v>1417</v>
      </c>
      <c r="AL429" s="244">
        <v>1954</v>
      </c>
      <c r="AM429" s="244">
        <v>806</v>
      </c>
      <c r="AN429" s="246">
        <v>0.5</v>
      </c>
      <c r="AO429" s="139" t="s">
        <v>1903</v>
      </c>
      <c r="AP429" s="146" t="s">
        <v>1522</v>
      </c>
      <c r="AQ429" s="139" t="s">
        <v>1903</v>
      </c>
      <c r="AR429" s="139" t="s">
        <v>1902</v>
      </c>
    </row>
    <row r="430" spans="1:44" ht="15" x14ac:dyDescent="0.2">
      <c r="A430" s="139" t="s">
        <v>68</v>
      </c>
      <c r="B430" s="220" t="s">
        <v>1431</v>
      </c>
      <c r="C430" s="221">
        <v>0.375</v>
      </c>
      <c r="D430" s="222">
        <v>8</v>
      </c>
      <c r="E430" s="223">
        <v>2020</v>
      </c>
      <c r="F430" s="223">
        <v>2016</v>
      </c>
      <c r="G430" s="223" t="s">
        <v>1908</v>
      </c>
      <c r="H430" s="220" t="s">
        <v>1909</v>
      </c>
      <c r="I430" s="220" t="s">
        <v>1910</v>
      </c>
      <c r="J430" s="220" t="s">
        <v>26</v>
      </c>
      <c r="K430" s="247" t="s">
        <v>1431</v>
      </c>
      <c r="L430" s="244">
        <v>13</v>
      </c>
      <c r="M430" s="244">
        <v>0</v>
      </c>
      <c r="N430" s="244">
        <v>0</v>
      </c>
      <c r="O430" s="244">
        <v>0</v>
      </c>
      <c r="P430" s="244">
        <v>13</v>
      </c>
      <c r="Q430" s="205">
        <v>0</v>
      </c>
      <c r="R430" s="245">
        <v>5</v>
      </c>
      <c r="S430" s="245">
        <v>0</v>
      </c>
      <c r="T430" s="244">
        <v>9</v>
      </c>
      <c r="U430" s="244">
        <v>0</v>
      </c>
      <c r="V430" s="244">
        <v>0</v>
      </c>
      <c r="W430" s="244">
        <v>0</v>
      </c>
      <c r="X430" s="244">
        <v>9</v>
      </c>
      <c r="Y430" s="244">
        <v>0</v>
      </c>
      <c r="Z430" s="244">
        <v>9</v>
      </c>
      <c r="AA430" s="205">
        <v>0</v>
      </c>
      <c r="AB430" s="205">
        <v>0</v>
      </c>
      <c r="AC430" s="244">
        <v>10</v>
      </c>
      <c r="AD430" s="244">
        <v>0</v>
      </c>
      <c r="AE430" s="244">
        <v>10</v>
      </c>
      <c r="AF430" s="205">
        <v>0</v>
      </c>
      <c r="AG430" s="244">
        <v>23</v>
      </c>
      <c r="AH430" s="244">
        <v>0</v>
      </c>
      <c r="AI430" s="244">
        <v>23</v>
      </c>
      <c r="AJ430" s="205">
        <v>0</v>
      </c>
      <c r="AK430" s="244">
        <v>55</v>
      </c>
      <c r="AL430" s="244">
        <v>0</v>
      </c>
      <c r="AM430" s="244">
        <v>55</v>
      </c>
      <c r="AN430" s="246">
        <v>0.375</v>
      </c>
      <c r="AO430" s="139" t="s">
        <v>1903</v>
      </c>
      <c r="AP430" s="146" t="s">
        <v>1522</v>
      </c>
      <c r="AQ430" s="139" t="s">
        <v>1903</v>
      </c>
      <c r="AR430" s="139" t="s">
        <v>1903</v>
      </c>
    </row>
    <row r="431" spans="1:44" ht="15" x14ac:dyDescent="0.2">
      <c r="A431" s="139" t="s">
        <v>82</v>
      </c>
      <c r="B431" s="220" t="s">
        <v>965</v>
      </c>
      <c r="C431" s="221">
        <v>0.375</v>
      </c>
      <c r="D431" s="222">
        <v>8</v>
      </c>
      <c r="E431" s="223">
        <v>2020</v>
      </c>
      <c r="F431" s="223">
        <v>2016</v>
      </c>
      <c r="G431" s="223" t="s">
        <v>1908</v>
      </c>
      <c r="H431" s="220" t="s">
        <v>1909</v>
      </c>
      <c r="I431" s="220" t="s">
        <v>1910</v>
      </c>
      <c r="J431" s="220" t="s">
        <v>26</v>
      </c>
      <c r="K431" s="247" t="s">
        <v>965</v>
      </c>
      <c r="L431" s="244">
        <v>312</v>
      </c>
      <c r="M431" s="244">
        <v>0</v>
      </c>
      <c r="N431" s="244">
        <v>0</v>
      </c>
      <c r="O431" s="244">
        <v>0</v>
      </c>
      <c r="P431" s="244">
        <v>312</v>
      </c>
      <c r="Q431" s="205">
        <v>0</v>
      </c>
      <c r="R431" s="245">
        <v>117</v>
      </c>
      <c r="S431" s="245">
        <v>0</v>
      </c>
      <c r="T431" s="244">
        <v>175</v>
      </c>
      <c r="U431" s="244">
        <v>0</v>
      </c>
      <c r="V431" s="244">
        <v>0</v>
      </c>
      <c r="W431" s="244">
        <v>0</v>
      </c>
      <c r="X431" s="244">
        <v>175</v>
      </c>
      <c r="Y431" s="244">
        <v>0</v>
      </c>
      <c r="Z431" s="244">
        <v>175</v>
      </c>
      <c r="AA431" s="205">
        <v>0</v>
      </c>
      <c r="AB431" s="205">
        <v>0</v>
      </c>
      <c r="AC431" s="244">
        <v>163</v>
      </c>
      <c r="AD431" s="244">
        <v>0</v>
      </c>
      <c r="AE431" s="244">
        <v>163</v>
      </c>
      <c r="AF431" s="205">
        <v>0</v>
      </c>
      <c r="AG431" s="244">
        <v>568</v>
      </c>
      <c r="AH431" s="244">
        <v>0</v>
      </c>
      <c r="AI431" s="244">
        <v>568</v>
      </c>
      <c r="AJ431" s="205">
        <v>0</v>
      </c>
      <c r="AK431" s="244">
        <v>1218</v>
      </c>
      <c r="AL431" s="244">
        <v>0</v>
      </c>
      <c r="AM431" s="244">
        <v>1218</v>
      </c>
      <c r="AN431" s="246">
        <v>0.375</v>
      </c>
      <c r="AO431" s="139" t="s">
        <v>1903</v>
      </c>
      <c r="AP431" s="146" t="s">
        <v>1891</v>
      </c>
      <c r="AQ431" s="139" t="s">
        <v>1903</v>
      </c>
      <c r="AR431" s="139" t="s">
        <v>1903</v>
      </c>
    </row>
    <row r="432" spans="1:44" ht="15" x14ac:dyDescent="0.2">
      <c r="A432" s="139" t="s">
        <v>12</v>
      </c>
      <c r="B432" s="220" t="s">
        <v>279</v>
      </c>
      <c r="C432" s="221">
        <v>0.625</v>
      </c>
      <c r="D432" s="222">
        <v>8</v>
      </c>
      <c r="E432" s="223">
        <v>2018</v>
      </c>
      <c r="F432" s="223">
        <v>2014</v>
      </c>
      <c r="G432" s="223" t="s">
        <v>1899</v>
      </c>
      <c r="H432" s="220" t="s">
        <v>1900</v>
      </c>
      <c r="I432" s="220" t="s">
        <v>1901</v>
      </c>
      <c r="J432" s="220" t="s">
        <v>3</v>
      </c>
      <c r="K432" s="247" t="s">
        <v>279</v>
      </c>
      <c r="L432" s="244">
        <v>45</v>
      </c>
      <c r="M432" s="244">
        <v>241</v>
      </c>
      <c r="N432" s="244">
        <v>241</v>
      </c>
      <c r="O432" s="244">
        <v>0</v>
      </c>
      <c r="P432" s="244">
        <v>0</v>
      </c>
      <c r="Q432" s="205">
        <v>5.3555555555555552</v>
      </c>
      <c r="R432" s="245">
        <v>23</v>
      </c>
      <c r="S432" s="245">
        <v>218</v>
      </c>
      <c r="T432" s="244">
        <v>32</v>
      </c>
      <c r="U432" s="244">
        <v>440</v>
      </c>
      <c r="V432" s="244">
        <v>440</v>
      </c>
      <c r="W432" s="244">
        <v>0</v>
      </c>
      <c r="X432" s="244">
        <v>0</v>
      </c>
      <c r="Y432" s="244">
        <v>658</v>
      </c>
      <c r="Z432" s="244">
        <v>0</v>
      </c>
      <c r="AA432" s="205">
        <v>13.75</v>
      </c>
      <c r="AB432" s="205">
        <v>20.5625</v>
      </c>
      <c r="AC432" s="244">
        <v>37</v>
      </c>
      <c r="AD432" s="244">
        <v>41</v>
      </c>
      <c r="AE432" s="244">
        <v>0</v>
      </c>
      <c r="AF432" s="205">
        <v>1.1081081081081081</v>
      </c>
      <c r="AG432" s="244">
        <v>90</v>
      </c>
      <c r="AH432" s="244">
        <v>1565</v>
      </c>
      <c r="AI432" s="244">
        <v>0</v>
      </c>
      <c r="AJ432" s="205">
        <v>17.388888888888889</v>
      </c>
      <c r="AK432" s="244">
        <v>204</v>
      </c>
      <c r="AL432" s="244">
        <v>2287</v>
      </c>
      <c r="AM432" s="244">
        <v>0</v>
      </c>
      <c r="AN432" s="246">
        <v>0.5</v>
      </c>
      <c r="AO432" s="139" t="s">
        <v>1902</v>
      </c>
      <c r="AP432" s="146" t="s">
        <v>1522</v>
      </c>
      <c r="AQ432" s="139" t="s">
        <v>1902</v>
      </c>
      <c r="AR432" s="139" t="s">
        <v>1903</v>
      </c>
    </row>
    <row r="433" spans="1:44" ht="15" x14ac:dyDescent="0.2">
      <c r="A433" s="139" t="s">
        <v>55</v>
      </c>
      <c r="B433" s="220" t="s">
        <v>55</v>
      </c>
      <c r="C433" s="221">
        <v>0.5</v>
      </c>
      <c r="D433" s="222">
        <v>8</v>
      </c>
      <c r="E433" s="223">
        <v>2019</v>
      </c>
      <c r="F433" s="223">
        <v>2015</v>
      </c>
      <c r="G433" s="223">
        <v>2022</v>
      </c>
      <c r="H433" s="220" t="s">
        <v>1920</v>
      </c>
      <c r="I433" s="220" t="s">
        <v>1921</v>
      </c>
      <c r="J433" s="220" t="s">
        <v>56</v>
      </c>
      <c r="K433" s="247" t="s">
        <v>55</v>
      </c>
      <c r="L433" s="244">
        <v>962</v>
      </c>
      <c r="M433" s="244">
        <v>118</v>
      </c>
      <c r="N433" s="244">
        <v>118</v>
      </c>
      <c r="O433" s="244">
        <v>0</v>
      </c>
      <c r="P433" s="244">
        <v>844</v>
      </c>
      <c r="Q433" s="205">
        <v>0.12266112266112267</v>
      </c>
      <c r="R433" s="245">
        <v>481</v>
      </c>
      <c r="S433" s="245">
        <v>0</v>
      </c>
      <c r="T433" s="244">
        <v>701</v>
      </c>
      <c r="U433" s="244">
        <v>84</v>
      </c>
      <c r="V433" s="244">
        <v>84</v>
      </c>
      <c r="W433" s="244">
        <v>0</v>
      </c>
      <c r="X433" s="244">
        <v>617</v>
      </c>
      <c r="Y433" s="244">
        <v>84</v>
      </c>
      <c r="Z433" s="244">
        <v>617</v>
      </c>
      <c r="AA433" s="205">
        <v>0.11982881597717546</v>
      </c>
      <c r="AB433" s="205">
        <v>0.11982881597717546</v>
      </c>
      <c r="AC433" s="244">
        <v>820</v>
      </c>
      <c r="AD433" s="244">
        <v>4</v>
      </c>
      <c r="AE433" s="244">
        <v>816</v>
      </c>
      <c r="AF433" s="205">
        <v>4.8780487804878049E-3</v>
      </c>
      <c r="AG433" s="244">
        <v>1617</v>
      </c>
      <c r="AH433" s="244">
        <v>811</v>
      </c>
      <c r="AI433" s="244">
        <v>806</v>
      </c>
      <c r="AJ433" s="205">
        <v>0.50154607297464437</v>
      </c>
      <c r="AK433" s="244">
        <v>4100</v>
      </c>
      <c r="AL433" s="244">
        <v>1017</v>
      </c>
      <c r="AM433" s="244">
        <v>3083</v>
      </c>
      <c r="AN433" s="246">
        <v>0.5</v>
      </c>
      <c r="AO433" s="139" t="s">
        <v>1903</v>
      </c>
      <c r="AP433" s="146" t="s">
        <v>1522</v>
      </c>
      <c r="AQ433" s="139" t="s">
        <v>1903</v>
      </c>
      <c r="AR433" s="139" t="s">
        <v>1902</v>
      </c>
    </row>
    <row r="434" spans="1:44" ht="15" x14ac:dyDescent="0.2">
      <c r="A434" s="139" t="s">
        <v>55</v>
      </c>
      <c r="B434" s="220" t="s">
        <v>280</v>
      </c>
      <c r="C434" s="221">
        <v>0.5</v>
      </c>
      <c r="D434" s="222">
        <v>8</v>
      </c>
      <c r="E434" s="223">
        <v>2019</v>
      </c>
      <c r="F434" s="223">
        <v>2015</v>
      </c>
      <c r="G434" s="223">
        <v>2022</v>
      </c>
      <c r="H434" s="220" t="s">
        <v>1920</v>
      </c>
      <c r="I434" s="220" t="s">
        <v>1921</v>
      </c>
      <c r="J434" s="220" t="s">
        <v>56</v>
      </c>
      <c r="K434" s="247" t="s">
        <v>280</v>
      </c>
      <c r="L434" s="244">
        <v>159</v>
      </c>
      <c r="M434" s="244">
        <v>58</v>
      </c>
      <c r="N434" s="244">
        <v>57</v>
      </c>
      <c r="O434" s="244">
        <v>1</v>
      </c>
      <c r="P434" s="244">
        <v>101</v>
      </c>
      <c r="Q434" s="205">
        <v>0.36477987421383645</v>
      </c>
      <c r="R434" s="245">
        <v>80</v>
      </c>
      <c r="S434" s="245">
        <v>0</v>
      </c>
      <c r="T434" s="244">
        <v>106</v>
      </c>
      <c r="U434" s="244">
        <v>63</v>
      </c>
      <c r="V434" s="244">
        <v>36</v>
      </c>
      <c r="W434" s="244">
        <v>27</v>
      </c>
      <c r="X434" s="244">
        <v>43</v>
      </c>
      <c r="Y434" s="244">
        <v>63</v>
      </c>
      <c r="Z434" s="244">
        <v>43</v>
      </c>
      <c r="AA434" s="205">
        <v>0.59433962264150941</v>
      </c>
      <c r="AB434" s="205">
        <v>0.59433962264150941</v>
      </c>
      <c r="AC434" s="244">
        <v>112</v>
      </c>
      <c r="AD434" s="244">
        <v>252</v>
      </c>
      <c r="AE434" s="244">
        <v>0</v>
      </c>
      <c r="AF434" s="205">
        <v>2.25</v>
      </c>
      <c r="AG434" s="244">
        <v>284</v>
      </c>
      <c r="AH434" s="244">
        <v>581</v>
      </c>
      <c r="AI434" s="244">
        <v>0</v>
      </c>
      <c r="AJ434" s="205">
        <v>2.045774647887324</v>
      </c>
      <c r="AK434" s="244">
        <v>661</v>
      </c>
      <c r="AL434" s="244">
        <v>954</v>
      </c>
      <c r="AM434" s="244">
        <v>144</v>
      </c>
      <c r="AN434" s="246">
        <v>0.5</v>
      </c>
      <c r="AO434" s="139" t="s">
        <v>1903</v>
      </c>
      <c r="AP434" s="146" t="s">
        <v>1522</v>
      </c>
      <c r="AQ434" s="139" t="s">
        <v>1903</v>
      </c>
      <c r="AR434" s="139" t="s">
        <v>1902</v>
      </c>
    </row>
    <row r="435" spans="1:44" ht="15" x14ac:dyDescent="0.2">
      <c r="A435" s="139" t="s">
        <v>62</v>
      </c>
      <c r="B435" s="220" t="s">
        <v>62</v>
      </c>
      <c r="C435" s="221">
        <v>0.5</v>
      </c>
      <c r="D435" s="222">
        <v>8</v>
      </c>
      <c r="E435" s="223">
        <v>2019</v>
      </c>
      <c r="F435" s="223">
        <v>2015</v>
      </c>
      <c r="G435" s="223">
        <v>2022</v>
      </c>
      <c r="H435" s="220" t="s">
        <v>1904</v>
      </c>
      <c r="I435" s="220" t="s">
        <v>1905</v>
      </c>
      <c r="J435" s="220" t="s">
        <v>8</v>
      </c>
      <c r="K435" s="247" t="s">
        <v>62</v>
      </c>
      <c r="L435" s="244">
        <v>1050</v>
      </c>
      <c r="M435" s="244">
        <v>1</v>
      </c>
      <c r="N435" s="244">
        <v>1</v>
      </c>
      <c r="O435" s="244">
        <v>0</v>
      </c>
      <c r="P435" s="244">
        <v>1049</v>
      </c>
      <c r="Q435" s="205">
        <v>9.5238095238095238E-4</v>
      </c>
      <c r="R435" s="245">
        <v>525</v>
      </c>
      <c r="S435" s="245">
        <v>0</v>
      </c>
      <c r="T435" s="244">
        <v>695</v>
      </c>
      <c r="U435" s="244">
        <v>1</v>
      </c>
      <c r="V435" s="244">
        <v>1</v>
      </c>
      <c r="W435" s="244">
        <v>0</v>
      </c>
      <c r="X435" s="244">
        <v>694</v>
      </c>
      <c r="Y435" s="244">
        <v>1</v>
      </c>
      <c r="Z435" s="244">
        <v>694</v>
      </c>
      <c r="AA435" s="205">
        <v>1.4388489208633094E-3</v>
      </c>
      <c r="AB435" s="205">
        <v>1.4388489208633094E-3</v>
      </c>
      <c r="AC435" s="244">
        <v>755</v>
      </c>
      <c r="AD435" s="244">
        <v>46</v>
      </c>
      <c r="AE435" s="244">
        <v>709</v>
      </c>
      <c r="AF435" s="205">
        <v>6.0927152317880796E-2</v>
      </c>
      <c r="AG435" s="244">
        <v>1593</v>
      </c>
      <c r="AH435" s="244">
        <v>3382</v>
      </c>
      <c r="AI435" s="244">
        <v>0</v>
      </c>
      <c r="AJ435" s="205">
        <v>2.1230382925298179</v>
      </c>
      <c r="AK435" s="244">
        <v>4093</v>
      </c>
      <c r="AL435" s="244">
        <v>3430</v>
      </c>
      <c r="AM435" s="244">
        <v>2452</v>
      </c>
      <c r="AN435" s="246">
        <v>0.5</v>
      </c>
      <c r="AO435" s="139" t="s">
        <v>1903</v>
      </c>
      <c r="AP435" s="146" t="s">
        <v>1522</v>
      </c>
      <c r="AQ435" s="139" t="s">
        <v>1903</v>
      </c>
      <c r="AR435" s="139" t="s">
        <v>1902</v>
      </c>
    </row>
    <row r="436" spans="1:44" ht="15" x14ac:dyDescent="0.2">
      <c r="A436" s="139" t="s">
        <v>62</v>
      </c>
      <c r="B436" s="220" t="s">
        <v>281</v>
      </c>
      <c r="C436" s="221">
        <v>0.5</v>
      </c>
      <c r="D436" s="222">
        <v>8</v>
      </c>
      <c r="E436" s="223">
        <v>2019</v>
      </c>
      <c r="F436" s="223">
        <v>2015</v>
      </c>
      <c r="G436" s="223">
        <v>2022</v>
      </c>
      <c r="H436" s="220" t="s">
        <v>1904</v>
      </c>
      <c r="I436" s="220" t="s">
        <v>1905</v>
      </c>
      <c r="J436" s="220" t="s">
        <v>8</v>
      </c>
      <c r="K436" s="247" t="s">
        <v>281</v>
      </c>
      <c r="L436" s="244">
        <v>22</v>
      </c>
      <c r="M436" s="244">
        <v>64</v>
      </c>
      <c r="N436" s="244">
        <v>29</v>
      </c>
      <c r="O436" s="244">
        <v>35</v>
      </c>
      <c r="P436" s="244">
        <v>0</v>
      </c>
      <c r="Q436" s="205">
        <v>2.9090909090909092</v>
      </c>
      <c r="R436" s="245">
        <v>11</v>
      </c>
      <c r="S436" s="245">
        <v>53</v>
      </c>
      <c r="T436" s="244">
        <v>13</v>
      </c>
      <c r="U436" s="244">
        <v>0</v>
      </c>
      <c r="V436" s="244">
        <v>0</v>
      </c>
      <c r="W436" s="244">
        <v>0</v>
      </c>
      <c r="X436" s="244">
        <v>13</v>
      </c>
      <c r="Y436" s="244">
        <v>53</v>
      </c>
      <c r="Z436" s="244">
        <v>0</v>
      </c>
      <c r="AA436" s="205">
        <v>0</v>
      </c>
      <c r="AB436" s="205">
        <v>4.0769230769230766</v>
      </c>
      <c r="AC436" s="244">
        <v>214</v>
      </c>
      <c r="AD436" s="244">
        <v>65</v>
      </c>
      <c r="AE436" s="244">
        <v>149</v>
      </c>
      <c r="AF436" s="205">
        <v>0.30373831775700932</v>
      </c>
      <c r="AG436" s="244">
        <v>28</v>
      </c>
      <c r="AH436" s="244">
        <v>227</v>
      </c>
      <c r="AI436" s="244">
        <v>0</v>
      </c>
      <c r="AJ436" s="205">
        <v>8.1071428571428577</v>
      </c>
      <c r="AK436" s="244">
        <v>277</v>
      </c>
      <c r="AL436" s="244">
        <v>356</v>
      </c>
      <c r="AM436" s="244">
        <v>162</v>
      </c>
      <c r="AN436" s="246">
        <v>0.5</v>
      </c>
      <c r="AO436" s="139" t="s">
        <v>1902</v>
      </c>
      <c r="AP436" s="146" t="s">
        <v>1522</v>
      </c>
      <c r="AQ436" s="139" t="s">
        <v>1902</v>
      </c>
      <c r="AR436" s="139" t="s">
        <v>1903</v>
      </c>
    </row>
    <row r="437" spans="1:44" ht="15" x14ac:dyDescent="0.2">
      <c r="A437" s="139" t="s">
        <v>5</v>
      </c>
      <c r="B437" s="220" t="s">
        <v>1124</v>
      </c>
      <c r="C437" s="221">
        <v>0.625</v>
      </c>
      <c r="D437" s="222">
        <v>8</v>
      </c>
      <c r="E437" s="223">
        <v>2018</v>
      </c>
      <c r="F437" s="223">
        <v>2014</v>
      </c>
      <c r="G437" s="223" t="s">
        <v>1899</v>
      </c>
      <c r="H437" s="220" t="s">
        <v>1900</v>
      </c>
      <c r="I437" s="220" t="s">
        <v>1901</v>
      </c>
      <c r="J437" s="220" t="s">
        <v>3</v>
      </c>
      <c r="K437" s="247" t="s">
        <v>1124</v>
      </c>
      <c r="L437" s="244">
        <v>2645</v>
      </c>
      <c r="M437" s="244">
        <v>13</v>
      </c>
      <c r="N437" s="244">
        <v>13</v>
      </c>
      <c r="O437" s="244">
        <v>0</v>
      </c>
      <c r="P437" s="244">
        <v>2632</v>
      </c>
      <c r="Q437" s="205">
        <v>4.9149338374291111E-3</v>
      </c>
      <c r="R437" s="245">
        <v>1323</v>
      </c>
      <c r="S437" s="245">
        <v>0</v>
      </c>
      <c r="T437" s="244">
        <v>1678</v>
      </c>
      <c r="U437" s="244">
        <v>124</v>
      </c>
      <c r="V437" s="244">
        <v>94</v>
      </c>
      <c r="W437" s="244">
        <v>30</v>
      </c>
      <c r="X437" s="244">
        <v>1554</v>
      </c>
      <c r="Y437" s="244">
        <v>124</v>
      </c>
      <c r="Z437" s="244">
        <v>1554</v>
      </c>
      <c r="AA437" s="205">
        <v>7.3897497020262215E-2</v>
      </c>
      <c r="AB437" s="205">
        <v>7.3897497020262215E-2</v>
      </c>
      <c r="AC437" s="244">
        <v>1532</v>
      </c>
      <c r="AD437" s="244">
        <v>155</v>
      </c>
      <c r="AE437" s="244">
        <v>1377</v>
      </c>
      <c r="AF437" s="205">
        <v>0.10117493472584857</v>
      </c>
      <c r="AG437" s="244">
        <v>5126</v>
      </c>
      <c r="AH437" s="244">
        <v>1944</v>
      </c>
      <c r="AI437" s="244">
        <v>3182</v>
      </c>
      <c r="AJ437" s="205">
        <v>0.37924307452204448</v>
      </c>
      <c r="AK437" s="244">
        <v>10981</v>
      </c>
      <c r="AL437" s="244">
        <v>2236</v>
      </c>
      <c r="AM437" s="244">
        <v>8745</v>
      </c>
      <c r="AN437" s="246">
        <v>0.5</v>
      </c>
      <c r="AO437" s="139" t="s">
        <v>1903</v>
      </c>
      <c r="AP437" s="146" t="s">
        <v>1522</v>
      </c>
      <c r="AQ437" s="139" t="s">
        <v>1903</v>
      </c>
      <c r="AR437" s="139" t="s">
        <v>1903</v>
      </c>
    </row>
    <row r="438" spans="1:44" ht="15" x14ac:dyDescent="0.2">
      <c r="A438" s="139" t="s">
        <v>64</v>
      </c>
      <c r="B438" s="220" t="s">
        <v>64</v>
      </c>
      <c r="C438" s="221">
        <v>0.375</v>
      </c>
      <c r="D438" s="222">
        <v>8</v>
      </c>
      <c r="E438" s="223">
        <v>2020</v>
      </c>
      <c r="F438" s="223">
        <v>2016</v>
      </c>
      <c r="G438" s="223" t="s">
        <v>1908</v>
      </c>
      <c r="H438" s="220" t="s">
        <v>1909</v>
      </c>
      <c r="I438" s="220" t="s">
        <v>1910</v>
      </c>
      <c r="J438" s="220" t="s">
        <v>26</v>
      </c>
      <c r="K438" s="247" t="s">
        <v>64</v>
      </c>
      <c r="L438" s="244">
        <v>180</v>
      </c>
      <c r="M438" s="244">
        <v>12</v>
      </c>
      <c r="N438" s="244">
        <v>12</v>
      </c>
      <c r="O438" s="244">
        <v>0</v>
      </c>
      <c r="P438" s="244">
        <v>168</v>
      </c>
      <c r="Q438" s="205">
        <v>6.6666666666666666E-2</v>
      </c>
      <c r="R438" s="245">
        <v>68</v>
      </c>
      <c r="S438" s="245">
        <v>0</v>
      </c>
      <c r="T438" s="244">
        <v>118</v>
      </c>
      <c r="U438" s="244">
        <v>88</v>
      </c>
      <c r="V438" s="244">
        <v>82</v>
      </c>
      <c r="W438" s="244">
        <v>6</v>
      </c>
      <c r="X438" s="244">
        <v>30</v>
      </c>
      <c r="Y438" s="244">
        <v>88</v>
      </c>
      <c r="Z438" s="244">
        <v>30</v>
      </c>
      <c r="AA438" s="205">
        <v>0.74576271186440679</v>
      </c>
      <c r="AB438" s="205">
        <v>0.74576271186440679</v>
      </c>
      <c r="AC438" s="244">
        <v>136</v>
      </c>
      <c r="AD438" s="244">
        <v>193</v>
      </c>
      <c r="AE438" s="244">
        <v>0</v>
      </c>
      <c r="AF438" s="205">
        <v>1.4191176470588236</v>
      </c>
      <c r="AG438" s="244">
        <v>313</v>
      </c>
      <c r="AH438" s="244">
        <v>337</v>
      </c>
      <c r="AI438" s="244">
        <v>0</v>
      </c>
      <c r="AJ438" s="205">
        <v>1.0766773162939298</v>
      </c>
      <c r="AK438" s="244">
        <v>747</v>
      </c>
      <c r="AL438" s="244">
        <v>630</v>
      </c>
      <c r="AM438" s="244">
        <v>198</v>
      </c>
      <c r="AN438" s="246">
        <v>0.375</v>
      </c>
      <c r="AO438" s="139" t="s">
        <v>1903</v>
      </c>
      <c r="AP438" s="146" t="s">
        <v>1522</v>
      </c>
      <c r="AQ438" s="139" t="s">
        <v>1903</v>
      </c>
      <c r="AR438" s="139" t="s">
        <v>1902</v>
      </c>
    </row>
    <row r="439" spans="1:44" ht="15" x14ac:dyDescent="0.2">
      <c r="A439" s="139" t="s">
        <v>64</v>
      </c>
      <c r="B439" s="220" t="s">
        <v>282</v>
      </c>
      <c r="C439" s="221">
        <v>0.375</v>
      </c>
      <c r="D439" s="222">
        <v>8</v>
      </c>
      <c r="E439" s="223">
        <v>2020</v>
      </c>
      <c r="F439" s="223">
        <v>2016</v>
      </c>
      <c r="G439" s="223" t="s">
        <v>1908</v>
      </c>
      <c r="H439" s="220" t="s">
        <v>1909</v>
      </c>
      <c r="I439" s="220" t="s">
        <v>1910</v>
      </c>
      <c r="J439" s="220" t="s">
        <v>26</v>
      </c>
      <c r="K439" s="247" t="s">
        <v>282</v>
      </c>
      <c r="L439" s="244">
        <v>317</v>
      </c>
      <c r="M439" s="244">
        <v>43</v>
      </c>
      <c r="N439" s="244">
        <v>43</v>
      </c>
      <c r="O439" s="244">
        <v>0</v>
      </c>
      <c r="P439" s="244">
        <v>274</v>
      </c>
      <c r="Q439" s="205">
        <v>0.13564668769716087</v>
      </c>
      <c r="R439" s="245">
        <v>119</v>
      </c>
      <c r="S439" s="245">
        <v>0</v>
      </c>
      <c r="T439" s="244">
        <v>207</v>
      </c>
      <c r="U439" s="244">
        <v>40</v>
      </c>
      <c r="V439" s="244">
        <v>25</v>
      </c>
      <c r="W439" s="244">
        <v>15</v>
      </c>
      <c r="X439" s="244">
        <v>167</v>
      </c>
      <c r="Y439" s="244">
        <v>40</v>
      </c>
      <c r="Z439" s="244">
        <v>167</v>
      </c>
      <c r="AA439" s="205">
        <v>0.19323671497584541</v>
      </c>
      <c r="AB439" s="205">
        <v>0.19323671497584541</v>
      </c>
      <c r="AC439" s="244">
        <v>239</v>
      </c>
      <c r="AD439" s="244">
        <v>211</v>
      </c>
      <c r="AE439" s="244">
        <v>28</v>
      </c>
      <c r="AF439" s="205">
        <v>0.88284518828451886</v>
      </c>
      <c r="AG439" s="244">
        <v>551</v>
      </c>
      <c r="AH439" s="244">
        <v>132</v>
      </c>
      <c r="AI439" s="244">
        <v>419</v>
      </c>
      <c r="AJ439" s="205">
        <v>0.23956442831215971</v>
      </c>
      <c r="AK439" s="244">
        <v>1314</v>
      </c>
      <c r="AL439" s="244">
        <v>426</v>
      </c>
      <c r="AM439" s="244">
        <v>888</v>
      </c>
      <c r="AN439" s="246">
        <v>0.375</v>
      </c>
      <c r="AO439" s="139" t="s">
        <v>1903</v>
      </c>
      <c r="AP439" s="146" t="s">
        <v>1522</v>
      </c>
      <c r="AQ439" s="139" t="s">
        <v>1903</v>
      </c>
      <c r="AR439" s="139" t="s">
        <v>1903</v>
      </c>
    </row>
    <row r="440" spans="1:44" ht="15" x14ac:dyDescent="0.2">
      <c r="A440" s="139" t="s">
        <v>5</v>
      </c>
      <c r="B440" s="220" t="s">
        <v>283</v>
      </c>
      <c r="C440" s="221">
        <v>0.625</v>
      </c>
      <c r="D440" s="222">
        <v>8</v>
      </c>
      <c r="E440" s="223">
        <v>2018</v>
      </c>
      <c r="F440" s="223">
        <v>2014</v>
      </c>
      <c r="G440" s="223" t="s">
        <v>1899</v>
      </c>
      <c r="H440" s="220" t="s">
        <v>1900</v>
      </c>
      <c r="I440" s="220" t="s">
        <v>1901</v>
      </c>
      <c r="J440" s="220" t="s">
        <v>3</v>
      </c>
      <c r="K440" s="247" t="s">
        <v>283</v>
      </c>
      <c r="L440" s="244">
        <v>82</v>
      </c>
      <c r="M440" s="244">
        <v>0</v>
      </c>
      <c r="N440" s="244">
        <v>0</v>
      </c>
      <c r="O440" s="244">
        <v>0</v>
      </c>
      <c r="P440" s="244">
        <v>82</v>
      </c>
      <c r="Q440" s="205">
        <v>0</v>
      </c>
      <c r="R440" s="245">
        <v>41</v>
      </c>
      <c r="S440" s="245">
        <v>0</v>
      </c>
      <c r="T440" s="244">
        <v>50</v>
      </c>
      <c r="U440" s="244">
        <v>3</v>
      </c>
      <c r="V440" s="244">
        <v>0</v>
      </c>
      <c r="W440" s="244">
        <v>3</v>
      </c>
      <c r="X440" s="244">
        <v>47</v>
      </c>
      <c r="Y440" s="244">
        <v>3</v>
      </c>
      <c r="Z440" s="244">
        <v>47</v>
      </c>
      <c r="AA440" s="205">
        <v>0.06</v>
      </c>
      <c r="AB440" s="205">
        <v>0.06</v>
      </c>
      <c r="AC440" s="244">
        <v>53</v>
      </c>
      <c r="AD440" s="244">
        <v>0</v>
      </c>
      <c r="AE440" s="244">
        <v>53</v>
      </c>
      <c r="AF440" s="205">
        <v>0</v>
      </c>
      <c r="AG440" s="244">
        <v>139</v>
      </c>
      <c r="AH440" s="244">
        <v>221</v>
      </c>
      <c r="AI440" s="244">
        <v>0</v>
      </c>
      <c r="AJ440" s="205">
        <v>1.5899280575539569</v>
      </c>
      <c r="AK440" s="244">
        <v>324</v>
      </c>
      <c r="AL440" s="244">
        <v>224</v>
      </c>
      <c r="AM440" s="244">
        <v>182</v>
      </c>
      <c r="AN440" s="246">
        <v>0.5</v>
      </c>
      <c r="AO440" s="139" t="s">
        <v>1903</v>
      </c>
      <c r="AP440" s="146" t="s">
        <v>1522</v>
      </c>
      <c r="AQ440" s="139" t="s">
        <v>1903</v>
      </c>
      <c r="AR440" s="139" t="s">
        <v>1902</v>
      </c>
    </row>
    <row r="441" spans="1:44" ht="15" x14ac:dyDescent="0.2">
      <c r="A441" s="139" t="s">
        <v>55</v>
      </c>
      <c r="B441" s="220" t="s">
        <v>284</v>
      </c>
      <c r="C441" s="221">
        <v>0.5</v>
      </c>
      <c r="D441" s="222">
        <v>8</v>
      </c>
      <c r="E441" s="223">
        <v>2019</v>
      </c>
      <c r="F441" s="223">
        <v>2015</v>
      </c>
      <c r="G441" s="223">
        <v>2022</v>
      </c>
      <c r="H441" s="220" t="s">
        <v>1920</v>
      </c>
      <c r="I441" s="220" t="s">
        <v>1921</v>
      </c>
      <c r="J441" s="220" t="s">
        <v>56</v>
      </c>
      <c r="K441" s="247" t="s">
        <v>284</v>
      </c>
      <c r="L441" s="244">
        <v>985</v>
      </c>
      <c r="M441" s="244">
        <v>27</v>
      </c>
      <c r="N441" s="244">
        <v>27</v>
      </c>
      <c r="O441" s="244">
        <v>0</v>
      </c>
      <c r="P441" s="244">
        <v>958</v>
      </c>
      <c r="Q441" s="205">
        <v>2.7411167512690356E-2</v>
      </c>
      <c r="R441" s="245">
        <v>493</v>
      </c>
      <c r="S441" s="245">
        <v>0</v>
      </c>
      <c r="T441" s="244">
        <v>656</v>
      </c>
      <c r="U441" s="244">
        <v>167</v>
      </c>
      <c r="V441" s="244">
        <v>137</v>
      </c>
      <c r="W441" s="244">
        <v>30</v>
      </c>
      <c r="X441" s="244">
        <v>489</v>
      </c>
      <c r="Y441" s="244">
        <v>167</v>
      </c>
      <c r="Z441" s="244">
        <v>489</v>
      </c>
      <c r="AA441" s="205">
        <v>0.25457317073170732</v>
      </c>
      <c r="AB441" s="205">
        <v>0.25457317073170732</v>
      </c>
      <c r="AC441" s="244">
        <v>730</v>
      </c>
      <c r="AD441" s="244">
        <v>691</v>
      </c>
      <c r="AE441" s="244">
        <v>39</v>
      </c>
      <c r="AF441" s="205">
        <v>0.94657534246575348</v>
      </c>
      <c r="AG441" s="244">
        <v>1731</v>
      </c>
      <c r="AH441" s="244">
        <v>518</v>
      </c>
      <c r="AI441" s="244">
        <v>1213</v>
      </c>
      <c r="AJ441" s="205">
        <v>0.29924898902368574</v>
      </c>
      <c r="AK441" s="244">
        <v>4102</v>
      </c>
      <c r="AL441" s="244">
        <v>1403</v>
      </c>
      <c r="AM441" s="244">
        <v>2699</v>
      </c>
      <c r="AN441" s="246">
        <v>0.5</v>
      </c>
      <c r="AO441" s="139" t="s">
        <v>1903</v>
      </c>
      <c r="AP441" s="146" t="s">
        <v>1522</v>
      </c>
      <c r="AQ441" s="139" t="s">
        <v>1903</v>
      </c>
      <c r="AR441" s="139" t="s">
        <v>1903</v>
      </c>
    </row>
    <row r="442" spans="1:44" ht="15" x14ac:dyDescent="0.2">
      <c r="A442" s="139" t="s">
        <v>5</v>
      </c>
      <c r="B442" s="220" t="s">
        <v>1021</v>
      </c>
      <c r="C442" s="221">
        <v>0.625</v>
      </c>
      <c r="D442" s="222">
        <v>8</v>
      </c>
      <c r="E442" s="223">
        <v>2018</v>
      </c>
      <c r="F442" s="223">
        <v>2014</v>
      </c>
      <c r="G442" s="223" t="s">
        <v>1899</v>
      </c>
      <c r="H442" s="220" t="s">
        <v>1900</v>
      </c>
      <c r="I442" s="220" t="s">
        <v>1901</v>
      </c>
      <c r="J442" s="220" t="s">
        <v>3</v>
      </c>
      <c r="K442" s="247" t="s">
        <v>1021</v>
      </c>
      <c r="L442" s="244">
        <v>428</v>
      </c>
      <c r="M442" s="244">
        <v>356</v>
      </c>
      <c r="N442" s="244">
        <v>356</v>
      </c>
      <c r="O442" s="244">
        <v>0</v>
      </c>
      <c r="P442" s="244">
        <v>72</v>
      </c>
      <c r="Q442" s="205">
        <v>0.83177570093457942</v>
      </c>
      <c r="R442" s="245">
        <v>214</v>
      </c>
      <c r="S442" s="245">
        <v>142</v>
      </c>
      <c r="T442" s="244">
        <v>263</v>
      </c>
      <c r="U442" s="244">
        <v>133</v>
      </c>
      <c r="V442" s="244">
        <v>133</v>
      </c>
      <c r="W442" s="244">
        <v>0</v>
      </c>
      <c r="X442" s="244">
        <v>130</v>
      </c>
      <c r="Y442" s="244">
        <v>275</v>
      </c>
      <c r="Z442" s="244">
        <v>0</v>
      </c>
      <c r="AA442" s="205">
        <v>0.50570342205323193</v>
      </c>
      <c r="AB442" s="205">
        <v>1.0456273764258555</v>
      </c>
      <c r="AC442" s="244">
        <v>283</v>
      </c>
      <c r="AD442" s="244">
        <v>51</v>
      </c>
      <c r="AE442" s="244">
        <v>232</v>
      </c>
      <c r="AF442" s="205">
        <v>0.18021201413427562</v>
      </c>
      <c r="AG442" s="244">
        <v>700</v>
      </c>
      <c r="AH442" s="244">
        <v>1534</v>
      </c>
      <c r="AI442" s="244">
        <v>0</v>
      </c>
      <c r="AJ442" s="205">
        <v>2.1914285714285713</v>
      </c>
      <c r="AK442" s="244">
        <v>1674</v>
      </c>
      <c r="AL442" s="244">
        <v>2074</v>
      </c>
      <c r="AM442" s="244">
        <v>434</v>
      </c>
      <c r="AN442" s="246">
        <v>0.5</v>
      </c>
      <c r="AO442" s="139" t="s">
        <v>1902</v>
      </c>
      <c r="AP442" s="146" t="s">
        <v>1522</v>
      </c>
      <c r="AQ442" s="139" t="s">
        <v>1902</v>
      </c>
      <c r="AR442" s="139" t="s">
        <v>1903</v>
      </c>
    </row>
    <row r="443" spans="1:44" ht="15" x14ac:dyDescent="0.2">
      <c r="A443" s="139" t="s">
        <v>61</v>
      </c>
      <c r="B443" s="220" t="s">
        <v>1141</v>
      </c>
      <c r="C443" s="221">
        <v>0.625</v>
      </c>
      <c r="D443" s="222">
        <v>8</v>
      </c>
      <c r="E443" s="223">
        <v>2018</v>
      </c>
      <c r="F443" s="223">
        <v>2014</v>
      </c>
      <c r="G443" s="223" t="s">
        <v>1899</v>
      </c>
      <c r="H443" s="220" t="s">
        <v>1900</v>
      </c>
      <c r="I443" s="220" t="s">
        <v>1901</v>
      </c>
      <c r="J443" s="220" t="s">
        <v>3</v>
      </c>
      <c r="K443" s="247" t="s">
        <v>1141</v>
      </c>
      <c r="L443" s="244">
        <v>288</v>
      </c>
      <c r="M443" s="244">
        <v>0</v>
      </c>
      <c r="N443" s="244">
        <v>0</v>
      </c>
      <c r="O443" s="244">
        <v>0</v>
      </c>
      <c r="P443" s="244">
        <v>288</v>
      </c>
      <c r="Q443" s="205">
        <v>0</v>
      </c>
      <c r="R443" s="245">
        <v>144</v>
      </c>
      <c r="S443" s="245">
        <v>0</v>
      </c>
      <c r="T443" s="244">
        <v>201</v>
      </c>
      <c r="U443" s="244">
        <v>10</v>
      </c>
      <c r="V443" s="244">
        <v>10</v>
      </c>
      <c r="W443" s="244">
        <v>0</v>
      </c>
      <c r="X443" s="244">
        <v>191</v>
      </c>
      <c r="Y443" s="244">
        <v>10</v>
      </c>
      <c r="Z443" s="244">
        <v>191</v>
      </c>
      <c r="AA443" s="205">
        <v>4.975124378109453E-2</v>
      </c>
      <c r="AB443" s="205">
        <v>4.975124378109453E-2</v>
      </c>
      <c r="AC443" s="244">
        <v>241</v>
      </c>
      <c r="AD443" s="244">
        <v>6</v>
      </c>
      <c r="AE443" s="244">
        <v>235</v>
      </c>
      <c r="AF443" s="205">
        <v>2.4896265560165973E-2</v>
      </c>
      <c r="AG443" s="244">
        <v>555</v>
      </c>
      <c r="AH443" s="244">
        <v>1</v>
      </c>
      <c r="AI443" s="244">
        <v>554</v>
      </c>
      <c r="AJ443" s="205">
        <v>1.8018018018018018E-3</v>
      </c>
      <c r="AK443" s="244">
        <v>1285</v>
      </c>
      <c r="AL443" s="244">
        <v>17</v>
      </c>
      <c r="AM443" s="244">
        <v>1268</v>
      </c>
      <c r="AN443" s="246">
        <v>0.5</v>
      </c>
      <c r="AO443" s="139" t="s">
        <v>1903</v>
      </c>
      <c r="AP443" s="146" t="s">
        <v>1522</v>
      </c>
      <c r="AQ443" s="139" t="s">
        <v>1903</v>
      </c>
      <c r="AR443" s="139" t="s">
        <v>1903</v>
      </c>
    </row>
    <row r="444" spans="1:44" ht="15" x14ac:dyDescent="0.2">
      <c r="A444" s="139" t="s">
        <v>81</v>
      </c>
      <c r="B444" s="220" t="s">
        <v>285</v>
      </c>
      <c r="C444" s="221">
        <v>0.5</v>
      </c>
      <c r="D444" s="222">
        <v>8</v>
      </c>
      <c r="E444" s="223">
        <v>2019</v>
      </c>
      <c r="F444" s="223">
        <v>2015</v>
      </c>
      <c r="G444" s="223">
        <v>2022</v>
      </c>
      <c r="H444" s="220" t="s">
        <v>1904</v>
      </c>
      <c r="I444" s="220" t="s">
        <v>1905</v>
      </c>
      <c r="J444" s="220" t="s">
        <v>8</v>
      </c>
      <c r="K444" s="247" t="s">
        <v>285</v>
      </c>
      <c r="L444" s="244">
        <v>1041</v>
      </c>
      <c r="M444" s="244">
        <v>105</v>
      </c>
      <c r="N444" s="244">
        <v>105</v>
      </c>
      <c r="O444" s="244">
        <v>0</v>
      </c>
      <c r="P444" s="244">
        <v>936</v>
      </c>
      <c r="Q444" s="205">
        <v>0.10086455331412104</v>
      </c>
      <c r="R444" s="245">
        <v>521</v>
      </c>
      <c r="S444" s="245">
        <v>0</v>
      </c>
      <c r="T444" s="244">
        <v>671</v>
      </c>
      <c r="U444" s="244">
        <v>139</v>
      </c>
      <c r="V444" s="244">
        <v>139</v>
      </c>
      <c r="W444" s="244">
        <v>0</v>
      </c>
      <c r="X444" s="244">
        <v>532</v>
      </c>
      <c r="Y444" s="244">
        <v>139</v>
      </c>
      <c r="Z444" s="244">
        <v>532</v>
      </c>
      <c r="AA444" s="205">
        <v>0.20715350223546944</v>
      </c>
      <c r="AB444" s="205">
        <v>0.20715350223546944</v>
      </c>
      <c r="AC444" s="244">
        <v>759</v>
      </c>
      <c r="AD444" s="244">
        <v>50</v>
      </c>
      <c r="AE444" s="244">
        <v>709</v>
      </c>
      <c r="AF444" s="205">
        <v>6.5876152832674575E-2</v>
      </c>
      <c r="AG444" s="244">
        <v>2612</v>
      </c>
      <c r="AH444" s="244">
        <v>732</v>
      </c>
      <c r="AI444" s="244">
        <v>1880</v>
      </c>
      <c r="AJ444" s="205">
        <v>0.28024502297090353</v>
      </c>
      <c r="AK444" s="244">
        <v>5083</v>
      </c>
      <c r="AL444" s="244">
        <v>1026</v>
      </c>
      <c r="AM444" s="244">
        <v>4057</v>
      </c>
      <c r="AN444" s="246">
        <v>0.5</v>
      </c>
      <c r="AO444" s="139" t="s">
        <v>1903</v>
      </c>
      <c r="AP444" s="146" t="s">
        <v>1891</v>
      </c>
      <c r="AQ444" s="139" t="s">
        <v>1903</v>
      </c>
      <c r="AR444" s="139" t="s">
        <v>1903</v>
      </c>
    </row>
    <row r="445" spans="1:44" ht="15" x14ac:dyDescent="0.2">
      <c r="A445" s="139" t="s">
        <v>66</v>
      </c>
      <c r="B445" s="220" t="s">
        <v>286</v>
      </c>
      <c r="C445" s="221">
        <v>0.75</v>
      </c>
      <c r="D445" s="222">
        <v>8</v>
      </c>
      <c r="E445" s="223">
        <v>2017</v>
      </c>
      <c r="F445" s="223">
        <v>2013</v>
      </c>
      <c r="G445" s="223">
        <v>2020</v>
      </c>
      <c r="H445" s="220" t="s">
        <v>1922</v>
      </c>
      <c r="I445" s="220" t="s">
        <v>1923</v>
      </c>
      <c r="J445" s="220" t="s">
        <v>67</v>
      </c>
      <c r="K445" s="247" t="s">
        <v>286</v>
      </c>
      <c r="L445" s="244">
        <v>914</v>
      </c>
      <c r="M445" s="244">
        <v>10</v>
      </c>
      <c r="N445" s="244">
        <v>10</v>
      </c>
      <c r="O445" s="244">
        <v>0</v>
      </c>
      <c r="P445" s="244">
        <v>904</v>
      </c>
      <c r="Q445" s="205">
        <v>1.0940919037199124E-2</v>
      </c>
      <c r="R445" s="245">
        <v>457</v>
      </c>
      <c r="S445" s="245">
        <v>0</v>
      </c>
      <c r="T445" s="244">
        <v>694</v>
      </c>
      <c r="U445" s="244">
        <v>43</v>
      </c>
      <c r="V445" s="244">
        <v>37</v>
      </c>
      <c r="W445" s="244">
        <v>6</v>
      </c>
      <c r="X445" s="244">
        <v>651</v>
      </c>
      <c r="Y445" s="244">
        <v>43</v>
      </c>
      <c r="Z445" s="244">
        <v>651</v>
      </c>
      <c r="AA445" s="205">
        <v>6.1959654178674349E-2</v>
      </c>
      <c r="AB445" s="205">
        <v>6.1959654178674349E-2</v>
      </c>
      <c r="AC445" s="244">
        <v>642</v>
      </c>
      <c r="AD445" s="244">
        <v>96</v>
      </c>
      <c r="AE445" s="244">
        <v>546</v>
      </c>
      <c r="AF445" s="205">
        <v>0.14953271028037382</v>
      </c>
      <c r="AG445" s="244">
        <v>1410</v>
      </c>
      <c r="AH445" s="244">
        <v>883</v>
      </c>
      <c r="AI445" s="244">
        <v>527</v>
      </c>
      <c r="AJ445" s="205">
        <v>0.62624113475177301</v>
      </c>
      <c r="AK445" s="244">
        <v>3660</v>
      </c>
      <c r="AL445" s="244">
        <v>1032</v>
      </c>
      <c r="AM445" s="244">
        <v>2628</v>
      </c>
      <c r="AN445" s="246">
        <v>0.5</v>
      </c>
      <c r="AO445" s="139" t="s">
        <v>1903</v>
      </c>
      <c r="AP445" s="146" t="s">
        <v>1522</v>
      </c>
      <c r="AQ445" s="139" t="s">
        <v>1903</v>
      </c>
      <c r="AR445" s="139" t="s">
        <v>1902</v>
      </c>
    </row>
    <row r="446" spans="1:44" ht="15" x14ac:dyDescent="0.2">
      <c r="A446" s="139" t="s">
        <v>62</v>
      </c>
      <c r="B446" s="220" t="s">
        <v>1017</v>
      </c>
      <c r="C446" s="221">
        <v>0.5</v>
      </c>
      <c r="D446" s="222">
        <v>8</v>
      </c>
      <c r="E446" s="223">
        <v>2019</v>
      </c>
      <c r="F446" s="223">
        <v>2015</v>
      </c>
      <c r="G446" s="223">
        <v>2022</v>
      </c>
      <c r="H446" s="220" t="s">
        <v>1904</v>
      </c>
      <c r="I446" s="220" t="s">
        <v>1905</v>
      </c>
      <c r="J446" s="220" t="s">
        <v>8</v>
      </c>
      <c r="K446" s="247" t="s">
        <v>1017</v>
      </c>
      <c r="L446" s="244">
        <v>147</v>
      </c>
      <c r="M446" s="244">
        <v>0</v>
      </c>
      <c r="N446" s="244">
        <v>0</v>
      </c>
      <c r="O446" s="244">
        <v>0</v>
      </c>
      <c r="P446" s="244">
        <v>147</v>
      </c>
      <c r="Q446" s="205">
        <v>0</v>
      </c>
      <c r="R446" s="245">
        <v>74</v>
      </c>
      <c r="S446" s="245">
        <v>0</v>
      </c>
      <c r="T446" s="244">
        <v>95</v>
      </c>
      <c r="U446" s="244">
        <v>32</v>
      </c>
      <c r="V446" s="244">
        <v>32</v>
      </c>
      <c r="W446" s="244">
        <v>0</v>
      </c>
      <c r="X446" s="244">
        <v>63</v>
      </c>
      <c r="Y446" s="244">
        <v>32</v>
      </c>
      <c r="Z446" s="244">
        <v>63</v>
      </c>
      <c r="AA446" s="205">
        <v>0.33684210526315789</v>
      </c>
      <c r="AB446" s="205">
        <v>0.33684210526315789</v>
      </c>
      <c r="AC446" s="244">
        <v>104</v>
      </c>
      <c r="AD446" s="244">
        <v>6</v>
      </c>
      <c r="AE446" s="244">
        <v>98</v>
      </c>
      <c r="AF446" s="205">
        <v>5.7692307692307696E-2</v>
      </c>
      <c r="AG446" s="244">
        <v>93</v>
      </c>
      <c r="AH446" s="244">
        <v>19</v>
      </c>
      <c r="AI446" s="244">
        <v>74</v>
      </c>
      <c r="AJ446" s="205">
        <v>0.20430107526881722</v>
      </c>
      <c r="AK446" s="244">
        <v>439</v>
      </c>
      <c r="AL446" s="244">
        <v>57</v>
      </c>
      <c r="AM446" s="244">
        <v>382</v>
      </c>
      <c r="AN446" s="246">
        <v>0.5</v>
      </c>
      <c r="AO446" s="139" t="s">
        <v>1903</v>
      </c>
      <c r="AP446" s="146" t="s">
        <v>1522</v>
      </c>
      <c r="AQ446" s="139" t="s">
        <v>1903</v>
      </c>
      <c r="AR446" s="139" t="s">
        <v>1903</v>
      </c>
    </row>
    <row r="447" spans="1:44" ht="15" x14ac:dyDescent="0.2">
      <c r="A447" s="139" t="s">
        <v>40</v>
      </c>
      <c r="B447" s="220" t="s">
        <v>287</v>
      </c>
      <c r="C447" s="221">
        <v>0.5</v>
      </c>
      <c r="D447" s="222">
        <v>8</v>
      </c>
      <c r="E447" s="223">
        <v>2019</v>
      </c>
      <c r="F447" s="223">
        <v>2015</v>
      </c>
      <c r="G447" s="223">
        <v>2022</v>
      </c>
      <c r="H447" s="220" t="s">
        <v>1904</v>
      </c>
      <c r="I447" s="220" t="s">
        <v>1905</v>
      </c>
      <c r="J447" s="220" t="s">
        <v>8</v>
      </c>
      <c r="K447" s="247" t="s">
        <v>287</v>
      </c>
      <c r="L447" s="244">
        <v>26</v>
      </c>
      <c r="M447" s="244">
        <v>10</v>
      </c>
      <c r="N447" s="244">
        <v>2</v>
      </c>
      <c r="O447" s="244">
        <v>8</v>
      </c>
      <c r="P447" s="244">
        <v>16</v>
      </c>
      <c r="Q447" s="205">
        <v>0.38461538461538464</v>
      </c>
      <c r="R447" s="245">
        <v>13</v>
      </c>
      <c r="S447" s="245">
        <v>0</v>
      </c>
      <c r="T447" s="244">
        <v>14</v>
      </c>
      <c r="U447" s="244">
        <v>17</v>
      </c>
      <c r="V447" s="244">
        <v>1</v>
      </c>
      <c r="W447" s="244">
        <v>16</v>
      </c>
      <c r="X447" s="244">
        <v>0</v>
      </c>
      <c r="Y447" s="244">
        <v>17</v>
      </c>
      <c r="Z447" s="244">
        <v>0</v>
      </c>
      <c r="AA447" s="205">
        <v>1.2142857142857142</v>
      </c>
      <c r="AB447" s="205">
        <v>1.2142857142857142</v>
      </c>
      <c r="AC447" s="244">
        <v>16</v>
      </c>
      <c r="AD447" s="244">
        <v>5</v>
      </c>
      <c r="AE447" s="244">
        <v>11</v>
      </c>
      <c r="AF447" s="205">
        <v>0.3125</v>
      </c>
      <c r="AG447" s="244">
        <v>23</v>
      </c>
      <c r="AH447" s="244">
        <v>7</v>
      </c>
      <c r="AI447" s="244">
        <v>16</v>
      </c>
      <c r="AJ447" s="205">
        <v>0.30434782608695654</v>
      </c>
      <c r="AK447" s="244">
        <v>79</v>
      </c>
      <c r="AL447" s="244">
        <v>39</v>
      </c>
      <c r="AM447" s="244">
        <v>43</v>
      </c>
      <c r="AN447" s="246">
        <v>0.5</v>
      </c>
      <c r="AO447" s="139" t="s">
        <v>1903</v>
      </c>
      <c r="AP447" s="146" t="s">
        <v>1522</v>
      </c>
      <c r="AQ447" s="139" t="s">
        <v>1903</v>
      </c>
      <c r="AR447" s="139" t="s">
        <v>1903</v>
      </c>
    </row>
    <row r="448" spans="1:44" ht="15" x14ac:dyDescent="0.2">
      <c r="A448" s="139" t="s">
        <v>64</v>
      </c>
      <c r="B448" s="220" t="s">
        <v>1441</v>
      </c>
      <c r="C448" s="221">
        <v>0.375</v>
      </c>
      <c r="D448" s="222">
        <v>8</v>
      </c>
      <c r="E448" s="223">
        <v>2020</v>
      </c>
      <c r="F448" s="223">
        <v>2016</v>
      </c>
      <c r="G448" s="223" t="s">
        <v>1908</v>
      </c>
      <c r="H448" s="220" t="s">
        <v>1909</v>
      </c>
      <c r="I448" s="220" t="s">
        <v>1910</v>
      </c>
      <c r="J448" s="220" t="s">
        <v>26</v>
      </c>
      <c r="K448" s="247" t="s">
        <v>1441</v>
      </c>
      <c r="L448" s="244">
        <v>34</v>
      </c>
      <c r="M448" s="244">
        <v>0</v>
      </c>
      <c r="N448" s="244">
        <v>0</v>
      </c>
      <c r="O448" s="244">
        <v>0</v>
      </c>
      <c r="P448" s="244">
        <v>34</v>
      </c>
      <c r="Q448" s="205">
        <v>0</v>
      </c>
      <c r="R448" s="245">
        <v>13</v>
      </c>
      <c r="S448" s="245">
        <v>0</v>
      </c>
      <c r="T448" s="244">
        <v>22</v>
      </c>
      <c r="U448" s="244">
        <v>3</v>
      </c>
      <c r="V448" s="244">
        <v>3</v>
      </c>
      <c r="W448" s="244">
        <v>0</v>
      </c>
      <c r="X448" s="244">
        <v>19</v>
      </c>
      <c r="Y448" s="244">
        <v>3</v>
      </c>
      <c r="Z448" s="244">
        <v>19</v>
      </c>
      <c r="AA448" s="205">
        <v>0.13636363636363635</v>
      </c>
      <c r="AB448" s="205">
        <v>0.13636363636363635</v>
      </c>
      <c r="AC448" s="244">
        <v>26</v>
      </c>
      <c r="AD448" s="244">
        <v>7</v>
      </c>
      <c r="AE448" s="244">
        <v>19</v>
      </c>
      <c r="AF448" s="205">
        <v>0.26923076923076922</v>
      </c>
      <c r="AG448" s="244">
        <v>58</v>
      </c>
      <c r="AH448" s="244">
        <v>115</v>
      </c>
      <c r="AI448" s="244">
        <v>0</v>
      </c>
      <c r="AJ448" s="205">
        <v>1.9827586206896552</v>
      </c>
      <c r="AK448" s="244">
        <v>140</v>
      </c>
      <c r="AL448" s="244">
        <v>125</v>
      </c>
      <c r="AM448" s="244">
        <v>72</v>
      </c>
      <c r="AN448" s="246">
        <v>0.375</v>
      </c>
      <c r="AO448" s="139" t="s">
        <v>1903</v>
      </c>
      <c r="AP448" s="146" t="s">
        <v>1522</v>
      </c>
      <c r="AQ448" s="139" t="s">
        <v>1903</v>
      </c>
      <c r="AR448" s="139" t="s">
        <v>1902</v>
      </c>
    </row>
    <row r="449" spans="1:44" ht="15" x14ac:dyDescent="0.2">
      <c r="A449" s="139" t="s">
        <v>12</v>
      </c>
      <c r="B449" s="220" t="s">
        <v>1443</v>
      </c>
      <c r="C449" s="221">
        <v>0.625</v>
      </c>
      <c r="D449" s="222">
        <v>8</v>
      </c>
      <c r="E449" s="223">
        <v>2018</v>
      </c>
      <c r="F449" s="223">
        <v>2014</v>
      </c>
      <c r="G449" s="223" t="s">
        <v>1899</v>
      </c>
      <c r="H449" s="220" t="s">
        <v>1900</v>
      </c>
      <c r="I449" s="220" t="s">
        <v>1901</v>
      </c>
      <c r="J449" s="220" t="s">
        <v>3</v>
      </c>
      <c r="K449" s="247" t="s">
        <v>1443</v>
      </c>
      <c r="L449" s="244">
        <v>1</v>
      </c>
      <c r="M449" s="244">
        <v>0</v>
      </c>
      <c r="N449" s="244">
        <v>0</v>
      </c>
      <c r="O449" s="244">
        <v>0</v>
      </c>
      <c r="P449" s="244">
        <v>1</v>
      </c>
      <c r="Q449" s="205">
        <v>0</v>
      </c>
      <c r="R449" s="245">
        <v>1</v>
      </c>
      <c r="S449" s="245">
        <v>0</v>
      </c>
      <c r="T449" s="244">
        <v>1</v>
      </c>
      <c r="U449" s="244">
        <v>0</v>
      </c>
      <c r="V449" s="244">
        <v>0</v>
      </c>
      <c r="W449" s="244">
        <v>0</v>
      </c>
      <c r="X449" s="244">
        <v>1</v>
      </c>
      <c r="Y449" s="244">
        <v>0</v>
      </c>
      <c r="Z449" s="244">
        <v>1</v>
      </c>
      <c r="AA449" s="205">
        <v>0</v>
      </c>
      <c r="AB449" s="205">
        <v>0</v>
      </c>
      <c r="AC449" s="244">
        <v>0</v>
      </c>
      <c r="AD449" s="244">
        <v>0</v>
      </c>
      <c r="AE449" s="244">
        <v>0</v>
      </c>
      <c r="AF449" s="205" t="s">
        <v>1917</v>
      </c>
      <c r="AG449" s="244">
        <v>0</v>
      </c>
      <c r="AH449" s="244">
        <v>0</v>
      </c>
      <c r="AI449" s="244">
        <v>0</v>
      </c>
      <c r="AJ449" s="205" t="s">
        <v>1917</v>
      </c>
      <c r="AK449" s="244">
        <v>2</v>
      </c>
      <c r="AL449" s="244">
        <v>0</v>
      </c>
      <c r="AM449" s="244">
        <v>2</v>
      </c>
      <c r="AN449" s="246">
        <v>0.5</v>
      </c>
      <c r="AO449" s="139" t="s">
        <v>1903</v>
      </c>
      <c r="AP449" s="146" t="s">
        <v>1522</v>
      </c>
      <c r="AQ449" s="139" t="s">
        <v>1903</v>
      </c>
      <c r="AR449" s="139" t="s">
        <v>1902</v>
      </c>
    </row>
    <row r="450" spans="1:44" ht="15" x14ac:dyDescent="0.2">
      <c r="A450" s="139" t="s">
        <v>68</v>
      </c>
      <c r="B450" s="220" t="s">
        <v>1444</v>
      </c>
      <c r="C450" s="221">
        <v>0.375</v>
      </c>
      <c r="D450" s="222">
        <v>8</v>
      </c>
      <c r="E450" s="223">
        <v>2020</v>
      </c>
      <c r="F450" s="223">
        <v>2016</v>
      </c>
      <c r="G450" s="223" t="s">
        <v>1908</v>
      </c>
      <c r="H450" s="220" t="s">
        <v>1909</v>
      </c>
      <c r="I450" s="220" t="s">
        <v>1910</v>
      </c>
      <c r="J450" s="220" t="s">
        <v>26</v>
      </c>
      <c r="K450" s="247" t="s">
        <v>1444</v>
      </c>
      <c r="L450" s="244">
        <v>95</v>
      </c>
      <c r="M450" s="244">
        <v>0</v>
      </c>
      <c r="N450" s="244">
        <v>0</v>
      </c>
      <c r="O450" s="244">
        <v>0</v>
      </c>
      <c r="P450" s="244">
        <v>95</v>
      </c>
      <c r="Q450" s="205">
        <v>0</v>
      </c>
      <c r="R450" s="245">
        <v>36</v>
      </c>
      <c r="S450" s="245">
        <v>0</v>
      </c>
      <c r="T450" s="244">
        <v>62</v>
      </c>
      <c r="U450" s="244">
        <v>0</v>
      </c>
      <c r="V450" s="244">
        <v>0</v>
      </c>
      <c r="W450" s="244">
        <v>0</v>
      </c>
      <c r="X450" s="244">
        <v>62</v>
      </c>
      <c r="Y450" s="244">
        <v>0</v>
      </c>
      <c r="Z450" s="244">
        <v>62</v>
      </c>
      <c r="AA450" s="205">
        <v>0</v>
      </c>
      <c r="AB450" s="205">
        <v>0</v>
      </c>
      <c r="AC450" s="244">
        <v>72</v>
      </c>
      <c r="AD450" s="244">
        <v>3</v>
      </c>
      <c r="AE450" s="244">
        <v>69</v>
      </c>
      <c r="AF450" s="205">
        <v>4.1666666666666664E-2</v>
      </c>
      <c r="AG450" s="244">
        <v>164</v>
      </c>
      <c r="AH450" s="244">
        <v>3</v>
      </c>
      <c r="AI450" s="244">
        <v>161</v>
      </c>
      <c r="AJ450" s="205">
        <v>1.8292682926829267E-2</v>
      </c>
      <c r="AK450" s="244">
        <v>393</v>
      </c>
      <c r="AL450" s="244">
        <v>6</v>
      </c>
      <c r="AM450" s="244">
        <v>387</v>
      </c>
      <c r="AN450" s="246">
        <v>0.375</v>
      </c>
      <c r="AO450" s="139" t="s">
        <v>1903</v>
      </c>
      <c r="AP450" s="146" t="s">
        <v>1522</v>
      </c>
      <c r="AQ450" s="139" t="s">
        <v>1903</v>
      </c>
      <c r="AR450" s="139" t="s">
        <v>1903</v>
      </c>
    </row>
    <row r="451" spans="1:44" ht="15" x14ac:dyDescent="0.2">
      <c r="A451" s="139" t="s">
        <v>81</v>
      </c>
      <c r="B451" s="220" t="s">
        <v>966</v>
      </c>
      <c r="C451" s="221">
        <v>0.5</v>
      </c>
      <c r="D451" s="222">
        <v>8</v>
      </c>
      <c r="E451" s="223">
        <v>2019</v>
      </c>
      <c r="F451" s="223">
        <v>2015</v>
      </c>
      <c r="G451" s="223">
        <v>2022</v>
      </c>
      <c r="H451" s="220" t="s">
        <v>1904</v>
      </c>
      <c r="I451" s="220" t="s">
        <v>1905</v>
      </c>
      <c r="J451" s="220" t="s">
        <v>8</v>
      </c>
      <c r="K451" s="247" t="s">
        <v>966</v>
      </c>
      <c r="L451" s="244">
        <v>22</v>
      </c>
      <c r="M451" s="244">
        <v>3</v>
      </c>
      <c r="N451" s="244">
        <v>0</v>
      </c>
      <c r="O451" s="244">
        <v>3</v>
      </c>
      <c r="P451" s="244">
        <v>19</v>
      </c>
      <c r="Q451" s="205">
        <v>0.13636363636363635</v>
      </c>
      <c r="R451" s="245">
        <v>11</v>
      </c>
      <c r="S451" s="245">
        <v>0</v>
      </c>
      <c r="T451" s="244">
        <v>17</v>
      </c>
      <c r="U451" s="244">
        <v>7</v>
      </c>
      <c r="V451" s="244">
        <v>3</v>
      </c>
      <c r="W451" s="244">
        <v>4</v>
      </c>
      <c r="X451" s="244">
        <v>10</v>
      </c>
      <c r="Y451" s="244">
        <v>7</v>
      </c>
      <c r="Z451" s="244">
        <v>10</v>
      </c>
      <c r="AA451" s="205">
        <v>0.41176470588235292</v>
      </c>
      <c r="AB451" s="205">
        <v>0.41176470588235292</v>
      </c>
      <c r="AC451" s="244">
        <v>19</v>
      </c>
      <c r="AD451" s="244">
        <v>20</v>
      </c>
      <c r="AE451" s="244">
        <v>0</v>
      </c>
      <c r="AF451" s="205">
        <v>1.0526315789473684</v>
      </c>
      <c r="AG451" s="244">
        <v>62</v>
      </c>
      <c r="AH451" s="244">
        <v>24</v>
      </c>
      <c r="AI451" s="244">
        <v>38</v>
      </c>
      <c r="AJ451" s="205">
        <v>0.38709677419354838</v>
      </c>
      <c r="AK451" s="244">
        <v>120</v>
      </c>
      <c r="AL451" s="244">
        <v>54</v>
      </c>
      <c r="AM451" s="244">
        <v>67</v>
      </c>
      <c r="AN451" s="246">
        <v>0.5</v>
      </c>
      <c r="AO451" s="139" t="s">
        <v>1903</v>
      </c>
      <c r="AP451" s="146" t="s">
        <v>1522</v>
      </c>
      <c r="AQ451" s="139" t="s">
        <v>1903</v>
      </c>
      <c r="AR451" s="139" t="s">
        <v>1903</v>
      </c>
    </row>
    <row r="452" spans="1:44" ht="15" x14ac:dyDescent="0.2">
      <c r="A452" s="139" t="s">
        <v>82</v>
      </c>
      <c r="B452" s="220" t="s">
        <v>1445</v>
      </c>
      <c r="C452" s="221">
        <v>0.375</v>
      </c>
      <c r="D452" s="222">
        <v>8</v>
      </c>
      <c r="E452" s="223">
        <v>2020</v>
      </c>
      <c r="F452" s="223">
        <v>2016</v>
      </c>
      <c r="G452" s="223" t="s">
        <v>1908</v>
      </c>
      <c r="H452" s="220" t="s">
        <v>1909</v>
      </c>
      <c r="I452" s="220" t="s">
        <v>1910</v>
      </c>
      <c r="J452" s="220" t="s">
        <v>26</v>
      </c>
      <c r="K452" s="247" t="s">
        <v>1445</v>
      </c>
      <c r="L452" s="244">
        <v>140</v>
      </c>
      <c r="M452" s="244">
        <v>55</v>
      </c>
      <c r="N452" s="244">
        <v>55</v>
      </c>
      <c r="O452" s="244">
        <v>0</v>
      </c>
      <c r="P452" s="244">
        <v>85</v>
      </c>
      <c r="Q452" s="205">
        <v>0.39285714285714285</v>
      </c>
      <c r="R452" s="245">
        <v>53</v>
      </c>
      <c r="S452" s="245">
        <v>2</v>
      </c>
      <c r="T452" s="244">
        <v>115</v>
      </c>
      <c r="U452" s="244">
        <v>39</v>
      </c>
      <c r="V452" s="244">
        <v>39</v>
      </c>
      <c r="W452" s="244">
        <v>0</v>
      </c>
      <c r="X452" s="244">
        <v>76</v>
      </c>
      <c r="Y452" s="244">
        <v>41</v>
      </c>
      <c r="Z452" s="244">
        <v>74</v>
      </c>
      <c r="AA452" s="205">
        <v>0.33913043478260868</v>
      </c>
      <c r="AB452" s="205">
        <v>0.35652173913043478</v>
      </c>
      <c r="AC452" s="244">
        <v>69</v>
      </c>
      <c r="AD452" s="244">
        <v>27</v>
      </c>
      <c r="AE452" s="244">
        <v>42</v>
      </c>
      <c r="AF452" s="205">
        <v>0.39130434782608697</v>
      </c>
      <c r="AG452" s="244">
        <v>281</v>
      </c>
      <c r="AH452" s="244">
        <v>2</v>
      </c>
      <c r="AI452" s="244">
        <v>279</v>
      </c>
      <c r="AJ452" s="205">
        <v>7.1174377224199285E-3</v>
      </c>
      <c r="AK452" s="244">
        <v>605</v>
      </c>
      <c r="AL452" s="244">
        <v>123</v>
      </c>
      <c r="AM452" s="244">
        <v>482</v>
      </c>
      <c r="AN452" s="246">
        <v>0.375</v>
      </c>
      <c r="AO452" s="139" t="s">
        <v>1903</v>
      </c>
      <c r="AP452" s="146" t="s">
        <v>1891</v>
      </c>
      <c r="AQ452" s="139" t="s">
        <v>1903</v>
      </c>
      <c r="AR452" s="139" t="s">
        <v>1903</v>
      </c>
    </row>
    <row r="453" spans="1:44" ht="15" x14ac:dyDescent="0.2">
      <c r="A453" s="139" t="s">
        <v>25</v>
      </c>
      <c r="B453" s="220" t="s">
        <v>1883</v>
      </c>
      <c r="C453" s="221">
        <v>0.375</v>
      </c>
      <c r="D453" s="222">
        <v>8</v>
      </c>
      <c r="E453" s="223">
        <v>2020</v>
      </c>
      <c r="F453" s="223">
        <v>2016</v>
      </c>
      <c r="G453" s="223" t="s">
        <v>1908</v>
      </c>
      <c r="H453" s="220" t="s">
        <v>1909</v>
      </c>
      <c r="I453" s="220" t="s">
        <v>1910</v>
      </c>
      <c r="J453" s="220" t="s">
        <v>26</v>
      </c>
      <c r="K453" s="247" t="s">
        <v>1883</v>
      </c>
      <c r="L453" s="244">
        <v>417</v>
      </c>
      <c r="M453" s="244">
        <v>0</v>
      </c>
      <c r="N453" s="244">
        <v>0</v>
      </c>
      <c r="O453" s="244">
        <v>0</v>
      </c>
      <c r="P453" s="244">
        <v>417</v>
      </c>
      <c r="Q453" s="205">
        <v>0</v>
      </c>
      <c r="R453" s="245">
        <v>156</v>
      </c>
      <c r="S453" s="245">
        <v>0</v>
      </c>
      <c r="T453" s="244">
        <v>426</v>
      </c>
      <c r="U453" s="244">
        <v>0</v>
      </c>
      <c r="V453" s="244">
        <v>0</v>
      </c>
      <c r="W453" s="244">
        <v>0</v>
      </c>
      <c r="X453" s="244">
        <v>426</v>
      </c>
      <c r="Y453" s="244">
        <v>0</v>
      </c>
      <c r="Z453" s="244">
        <v>426</v>
      </c>
      <c r="AA453" s="205">
        <v>0</v>
      </c>
      <c r="AB453" s="205">
        <v>0</v>
      </c>
      <c r="AC453" s="244">
        <v>397</v>
      </c>
      <c r="AD453" s="244">
        <v>0</v>
      </c>
      <c r="AE453" s="244">
        <v>397</v>
      </c>
      <c r="AF453" s="205">
        <v>0</v>
      </c>
      <c r="AG453" s="244">
        <v>796</v>
      </c>
      <c r="AH453" s="244">
        <v>0</v>
      </c>
      <c r="AI453" s="244">
        <v>796</v>
      </c>
      <c r="AJ453" s="205">
        <v>0</v>
      </c>
      <c r="AK453" s="244">
        <v>2036</v>
      </c>
      <c r="AL453" s="244">
        <v>0</v>
      </c>
      <c r="AM453" s="244">
        <v>2036</v>
      </c>
      <c r="AN453" s="246">
        <v>0.375</v>
      </c>
      <c r="AO453" s="139" t="s">
        <v>1903</v>
      </c>
      <c r="AP453" s="146" t="s">
        <v>1891</v>
      </c>
      <c r="AQ453" s="139" t="s">
        <v>1903</v>
      </c>
      <c r="AR453" s="139" t="s">
        <v>1903</v>
      </c>
    </row>
    <row r="454" spans="1:44" ht="15" x14ac:dyDescent="0.2">
      <c r="A454" s="139" t="s">
        <v>19</v>
      </c>
      <c r="B454" s="220" t="s">
        <v>1102</v>
      </c>
      <c r="C454" s="221">
        <v>1</v>
      </c>
      <c r="D454" s="222">
        <v>5</v>
      </c>
      <c r="E454" s="223">
        <v>2017</v>
      </c>
      <c r="F454" s="223">
        <v>2014</v>
      </c>
      <c r="G454" s="223">
        <v>2018</v>
      </c>
      <c r="H454" s="220" t="s">
        <v>1906</v>
      </c>
      <c r="I454" s="220" t="s">
        <v>1907</v>
      </c>
      <c r="J454" s="220" t="s">
        <v>13</v>
      </c>
      <c r="K454" s="247" t="s">
        <v>1102</v>
      </c>
      <c r="L454" s="244">
        <v>189</v>
      </c>
      <c r="M454" s="244">
        <v>16</v>
      </c>
      <c r="N454" s="244">
        <v>0</v>
      </c>
      <c r="O454" s="244">
        <v>16</v>
      </c>
      <c r="P454" s="244">
        <v>173</v>
      </c>
      <c r="Q454" s="205">
        <v>8.4656084656084651E-2</v>
      </c>
      <c r="R454" s="245">
        <v>189</v>
      </c>
      <c r="S454" s="245">
        <v>0</v>
      </c>
      <c r="T454" s="244">
        <v>117</v>
      </c>
      <c r="U454" s="244">
        <v>32</v>
      </c>
      <c r="V454" s="244">
        <v>0</v>
      </c>
      <c r="W454" s="244">
        <v>32</v>
      </c>
      <c r="X454" s="244">
        <v>85</v>
      </c>
      <c r="Y454" s="244">
        <v>32</v>
      </c>
      <c r="Z454" s="244">
        <v>85</v>
      </c>
      <c r="AA454" s="205">
        <v>0.27350427350427353</v>
      </c>
      <c r="AB454" s="205">
        <v>0.27350427350427353</v>
      </c>
      <c r="AC454" s="244">
        <v>128</v>
      </c>
      <c r="AD454" s="244">
        <v>138</v>
      </c>
      <c r="AE454" s="244">
        <v>0</v>
      </c>
      <c r="AF454" s="205">
        <v>1.078125</v>
      </c>
      <c r="AG454" s="244">
        <v>321</v>
      </c>
      <c r="AH454" s="244">
        <v>145</v>
      </c>
      <c r="AI454" s="244">
        <v>176</v>
      </c>
      <c r="AJ454" s="205">
        <v>0.45171339563862928</v>
      </c>
      <c r="AK454" s="244">
        <v>755</v>
      </c>
      <c r="AL454" s="244">
        <v>331</v>
      </c>
      <c r="AM454" s="244">
        <v>434</v>
      </c>
      <c r="AN454" s="246">
        <v>1</v>
      </c>
      <c r="AO454" s="139" t="s">
        <v>1903</v>
      </c>
      <c r="AP454" s="146" t="s">
        <v>1522</v>
      </c>
      <c r="AQ454" s="139" t="s">
        <v>1903</v>
      </c>
      <c r="AR454" s="139" t="s">
        <v>1903</v>
      </c>
    </row>
    <row r="455" spans="1:44" ht="15" x14ac:dyDescent="0.2">
      <c r="A455" s="139" t="s">
        <v>19</v>
      </c>
      <c r="B455" s="220" t="s">
        <v>288</v>
      </c>
      <c r="C455" s="221">
        <v>1</v>
      </c>
      <c r="D455" s="222">
        <v>5</v>
      </c>
      <c r="E455" s="223">
        <v>2017</v>
      </c>
      <c r="F455" s="223">
        <v>2014</v>
      </c>
      <c r="G455" s="223">
        <v>2018</v>
      </c>
      <c r="H455" s="220" t="s">
        <v>1906</v>
      </c>
      <c r="I455" s="220" t="s">
        <v>1907</v>
      </c>
      <c r="J455" s="220" t="s">
        <v>13</v>
      </c>
      <c r="K455" s="247" t="s">
        <v>288</v>
      </c>
      <c r="L455" s="244">
        <v>32</v>
      </c>
      <c r="M455" s="244">
        <v>9</v>
      </c>
      <c r="N455" s="244">
        <v>9</v>
      </c>
      <c r="O455" s="244">
        <v>0</v>
      </c>
      <c r="P455" s="244">
        <v>23</v>
      </c>
      <c r="Q455" s="205">
        <v>0.28125</v>
      </c>
      <c r="R455" s="245">
        <v>32</v>
      </c>
      <c r="S455" s="245">
        <v>0</v>
      </c>
      <c r="T455" s="244">
        <v>21</v>
      </c>
      <c r="U455" s="244">
        <v>32</v>
      </c>
      <c r="V455" s="244">
        <v>14</v>
      </c>
      <c r="W455" s="244">
        <v>18</v>
      </c>
      <c r="X455" s="244">
        <v>0</v>
      </c>
      <c r="Y455" s="244">
        <v>32</v>
      </c>
      <c r="Z455" s="244">
        <v>0</v>
      </c>
      <c r="AA455" s="205">
        <v>1.5238095238095237</v>
      </c>
      <c r="AB455" s="205">
        <v>1.5238095238095237</v>
      </c>
      <c r="AC455" s="244">
        <v>23</v>
      </c>
      <c r="AD455" s="244">
        <v>63</v>
      </c>
      <c r="AE455" s="244">
        <v>0</v>
      </c>
      <c r="AF455" s="205">
        <v>2.7391304347826089</v>
      </c>
      <c r="AG455" s="244">
        <v>58</v>
      </c>
      <c r="AH455" s="244">
        <v>2</v>
      </c>
      <c r="AI455" s="244">
        <v>56</v>
      </c>
      <c r="AJ455" s="205">
        <v>3.4482758620689655E-2</v>
      </c>
      <c r="AK455" s="244">
        <v>134</v>
      </c>
      <c r="AL455" s="244">
        <v>106</v>
      </c>
      <c r="AM455" s="244">
        <v>79</v>
      </c>
      <c r="AN455" s="246">
        <v>1</v>
      </c>
      <c r="AO455" s="139" t="s">
        <v>1903</v>
      </c>
      <c r="AP455" s="146" t="s">
        <v>1522</v>
      </c>
      <c r="AQ455" s="139" t="s">
        <v>1903</v>
      </c>
      <c r="AR455" s="139" t="s">
        <v>1903</v>
      </c>
    </row>
    <row r="456" spans="1:44" ht="15" x14ac:dyDescent="0.2">
      <c r="A456" s="139" t="s">
        <v>1897</v>
      </c>
      <c r="B456" s="220" t="s">
        <v>1884</v>
      </c>
      <c r="C456" s="221">
        <v>1</v>
      </c>
      <c r="D456" s="222">
        <v>5</v>
      </c>
      <c r="E456" s="223">
        <v>2017</v>
      </c>
      <c r="F456" s="223">
        <v>2014</v>
      </c>
      <c r="G456" s="223">
        <v>2018</v>
      </c>
      <c r="H456" s="220" t="s">
        <v>1906</v>
      </c>
      <c r="I456" s="220" t="s">
        <v>1907</v>
      </c>
      <c r="J456" s="220" t="s">
        <v>13</v>
      </c>
      <c r="K456" s="247" t="s">
        <v>1884</v>
      </c>
      <c r="L456" s="244">
        <v>1</v>
      </c>
      <c r="M456" s="244">
        <v>0</v>
      </c>
      <c r="N456" s="244">
        <v>0</v>
      </c>
      <c r="O456" s="244">
        <v>0</v>
      </c>
      <c r="P456" s="244">
        <v>1</v>
      </c>
      <c r="Q456" s="205">
        <v>0</v>
      </c>
      <c r="R456" s="245">
        <v>1</v>
      </c>
      <c r="S456" s="245">
        <v>0</v>
      </c>
      <c r="T456" s="244">
        <v>1</v>
      </c>
      <c r="U456" s="244">
        <v>0</v>
      </c>
      <c r="V456" s="244">
        <v>0</v>
      </c>
      <c r="W456" s="244">
        <v>0</v>
      </c>
      <c r="X456" s="244">
        <v>1</v>
      </c>
      <c r="Y456" s="244">
        <v>0</v>
      </c>
      <c r="Z456" s="244">
        <v>1</v>
      </c>
      <c r="AA456" s="205">
        <v>0</v>
      </c>
      <c r="AB456" s="205">
        <v>0</v>
      </c>
      <c r="AC456" s="244">
        <v>0</v>
      </c>
      <c r="AD456" s="244">
        <v>0</v>
      </c>
      <c r="AE456" s="244">
        <v>0</v>
      </c>
      <c r="AF456" s="205" t="s">
        <v>1917</v>
      </c>
      <c r="AG456" s="244">
        <v>0</v>
      </c>
      <c r="AH456" s="244">
        <v>0</v>
      </c>
      <c r="AI456" s="244">
        <v>0</v>
      </c>
      <c r="AJ456" s="205" t="s">
        <v>1917</v>
      </c>
      <c r="AK456" s="244">
        <v>2</v>
      </c>
      <c r="AL456" s="244">
        <v>0</v>
      </c>
      <c r="AM456" s="244">
        <v>2</v>
      </c>
      <c r="AN456" s="246">
        <v>1</v>
      </c>
      <c r="AO456" s="139" t="s">
        <v>1903</v>
      </c>
      <c r="AP456" s="146" t="s">
        <v>1891</v>
      </c>
      <c r="AQ456" s="139" t="s">
        <v>1903</v>
      </c>
      <c r="AR456" s="139" t="s">
        <v>1902</v>
      </c>
    </row>
    <row r="457" spans="1:44" ht="15" x14ac:dyDescent="0.2">
      <c r="A457" s="139" t="s">
        <v>5</v>
      </c>
      <c r="B457" s="220" t="s">
        <v>1079</v>
      </c>
      <c r="C457" s="221">
        <v>0.625</v>
      </c>
      <c r="D457" s="222">
        <v>8</v>
      </c>
      <c r="E457" s="223">
        <v>2018</v>
      </c>
      <c r="F457" s="223">
        <v>2014</v>
      </c>
      <c r="G457" s="223" t="s">
        <v>1899</v>
      </c>
      <c r="H457" s="220" t="s">
        <v>1900</v>
      </c>
      <c r="I457" s="220" t="s">
        <v>1901</v>
      </c>
      <c r="J457" s="220" t="s">
        <v>3</v>
      </c>
      <c r="K457" s="247" t="s">
        <v>1079</v>
      </c>
      <c r="L457" s="244">
        <v>14</v>
      </c>
      <c r="M457" s="244">
        <v>2</v>
      </c>
      <c r="N457" s="244">
        <v>0</v>
      </c>
      <c r="O457" s="244">
        <v>2</v>
      </c>
      <c r="P457" s="244">
        <v>12</v>
      </c>
      <c r="Q457" s="205">
        <v>0.14285714285714285</v>
      </c>
      <c r="R457" s="245">
        <v>7</v>
      </c>
      <c r="S457" s="245">
        <v>0</v>
      </c>
      <c r="T457" s="244">
        <v>9</v>
      </c>
      <c r="U457" s="244">
        <v>8</v>
      </c>
      <c r="V457" s="244">
        <v>0</v>
      </c>
      <c r="W457" s="244">
        <v>8</v>
      </c>
      <c r="X457" s="244">
        <v>1</v>
      </c>
      <c r="Y457" s="244">
        <v>8</v>
      </c>
      <c r="Z457" s="244">
        <v>1</v>
      </c>
      <c r="AA457" s="205">
        <v>0.88888888888888884</v>
      </c>
      <c r="AB457" s="205">
        <v>0.88888888888888884</v>
      </c>
      <c r="AC457" s="244">
        <v>9</v>
      </c>
      <c r="AD457" s="244">
        <v>3</v>
      </c>
      <c r="AE457" s="244">
        <v>6</v>
      </c>
      <c r="AF457" s="205">
        <v>0.33333333333333331</v>
      </c>
      <c r="AG457" s="244">
        <v>23</v>
      </c>
      <c r="AH457" s="244">
        <v>82</v>
      </c>
      <c r="AI457" s="244">
        <v>0</v>
      </c>
      <c r="AJ457" s="205">
        <v>3.5652173913043477</v>
      </c>
      <c r="AK457" s="244">
        <v>55</v>
      </c>
      <c r="AL457" s="244">
        <v>95</v>
      </c>
      <c r="AM457" s="244">
        <v>19</v>
      </c>
      <c r="AN457" s="246">
        <v>0.5</v>
      </c>
      <c r="AO457" s="139" t="s">
        <v>1903</v>
      </c>
      <c r="AP457" s="146" t="s">
        <v>1522</v>
      </c>
      <c r="AQ457" s="139" t="s">
        <v>1903</v>
      </c>
      <c r="AR457" s="139" t="s">
        <v>1902</v>
      </c>
    </row>
    <row r="458" spans="1:44" ht="15" x14ac:dyDescent="0.2">
      <c r="A458" s="139" t="s">
        <v>5</v>
      </c>
      <c r="B458" s="220" t="s">
        <v>289</v>
      </c>
      <c r="C458" s="221">
        <v>0.625</v>
      </c>
      <c r="D458" s="222">
        <v>8</v>
      </c>
      <c r="E458" s="223">
        <v>2018</v>
      </c>
      <c r="F458" s="223">
        <v>2014</v>
      </c>
      <c r="G458" s="223" t="s">
        <v>1899</v>
      </c>
      <c r="H458" s="220" t="s">
        <v>1900</v>
      </c>
      <c r="I458" s="220" t="s">
        <v>1901</v>
      </c>
      <c r="J458" s="220" t="s">
        <v>3</v>
      </c>
      <c r="K458" s="247" t="s">
        <v>289</v>
      </c>
      <c r="L458" s="244">
        <v>44</v>
      </c>
      <c r="M458" s="244">
        <v>44</v>
      </c>
      <c r="N458" s="244">
        <v>44</v>
      </c>
      <c r="O458" s="244">
        <v>0</v>
      </c>
      <c r="P458" s="244">
        <v>0</v>
      </c>
      <c r="Q458" s="205">
        <v>1</v>
      </c>
      <c r="R458" s="245">
        <v>22</v>
      </c>
      <c r="S458" s="245">
        <v>22</v>
      </c>
      <c r="T458" s="244">
        <v>27</v>
      </c>
      <c r="U458" s="244">
        <v>27</v>
      </c>
      <c r="V458" s="244">
        <v>27</v>
      </c>
      <c r="W458" s="244">
        <v>0</v>
      </c>
      <c r="X458" s="244">
        <v>0</v>
      </c>
      <c r="Y458" s="244">
        <v>49</v>
      </c>
      <c r="Z458" s="244">
        <v>0</v>
      </c>
      <c r="AA458" s="205">
        <v>1</v>
      </c>
      <c r="AB458" s="205">
        <v>1.8148148148148149</v>
      </c>
      <c r="AC458" s="244">
        <v>28</v>
      </c>
      <c r="AD458" s="244">
        <v>19</v>
      </c>
      <c r="AE458" s="244">
        <v>9</v>
      </c>
      <c r="AF458" s="205">
        <v>0.6785714285714286</v>
      </c>
      <c r="AG458" s="244">
        <v>70</v>
      </c>
      <c r="AH458" s="244">
        <v>28</v>
      </c>
      <c r="AI458" s="244">
        <v>42</v>
      </c>
      <c r="AJ458" s="205">
        <v>0.4</v>
      </c>
      <c r="AK458" s="244">
        <v>169</v>
      </c>
      <c r="AL458" s="244">
        <v>118</v>
      </c>
      <c r="AM458" s="244">
        <v>51</v>
      </c>
      <c r="AN458" s="246">
        <v>0.5</v>
      </c>
      <c r="AO458" s="139" t="s">
        <v>1903</v>
      </c>
      <c r="AP458" s="146" t="s">
        <v>1522</v>
      </c>
      <c r="AQ458" s="139" t="s">
        <v>1903</v>
      </c>
      <c r="AR458" s="139" t="s">
        <v>1903</v>
      </c>
    </row>
    <row r="459" spans="1:44" ht="15" x14ac:dyDescent="0.2">
      <c r="A459" s="139" t="s">
        <v>61</v>
      </c>
      <c r="B459" s="220" t="s">
        <v>290</v>
      </c>
      <c r="C459" s="221">
        <v>0.625</v>
      </c>
      <c r="D459" s="222">
        <v>8</v>
      </c>
      <c r="E459" s="223">
        <v>2018</v>
      </c>
      <c r="F459" s="223">
        <v>2014</v>
      </c>
      <c r="G459" s="223" t="s">
        <v>1899</v>
      </c>
      <c r="H459" s="220" t="s">
        <v>1900</v>
      </c>
      <c r="I459" s="220" t="s">
        <v>1901</v>
      </c>
      <c r="J459" s="220" t="s">
        <v>3</v>
      </c>
      <c r="K459" s="247" t="s">
        <v>290</v>
      </c>
      <c r="L459" s="244">
        <v>310</v>
      </c>
      <c r="M459" s="244">
        <v>35</v>
      </c>
      <c r="N459" s="244">
        <v>35</v>
      </c>
      <c r="O459" s="244">
        <v>0</v>
      </c>
      <c r="P459" s="244">
        <v>275</v>
      </c>
      <c r="Q459" s="205">
        <v>0.11290322580645161</v>
      </c>
      <c r="R459" s="245">
        <v>155</v>
      </c>
      <c r="S459" s="245">
        <v>0</v>
      </c>
      <c r="T459" s="244">
        <v>208</v>
      </c>
      <c r="U459" s="244">
        <v>3</v>
      </c>
      <c r="V459" s="244">
        <v>3</v>
      </c>
      <c r="W459" s="244">
        <v>0</v>
      </c>
      <c r="X459" s="244">
        <v>205</v>
      </c>
      <c r="Y459" s="244">
        <v>3</v>
      </c>
      <c r="Z459" s="244">
        <v>205</v>
      </c>
      <c r="AA459" s="205">
        <v>1.4423076923076924E-2</v>
      </c>
      <c r="AB459" s="205">
        <v>1.4423076923076924E-2</v>
      </c>
      <c r="AC459" s="244">
        <v>229</v>
      </c>
      <c r="AD459" s="244">
        <v>54</v>
      </c>
      <c r="AE459" s="244">
        <v>175</v>
      </c>
      <c r="AF459" s="205">
        <v>0.23580786026200873</v>
      </c>
      <c r="AG459" s="244">
        <v>509</v>
      </c>
      <c r="AH459" s="244">
        <v>438</v>
      </c>
      <c r="AI459" s="244">
        <v>71</v>
      </c>
      <c r="AJ459" s="205">
        <v>0.86051080550098236</v>
      </c>
      <c r="AK459" s="244">
        <v>1256</v>
      </c>
      <c r="AL459" s="244">
        <v>530</v>
      </c>
      <c r="AM459" s="244">
        <v>726</v>
      </c>
      <c r="AN459" s="246">
        <v>0.5</v>
      </c>
      <c r="AO459" s="139" t="s">
        <v>1903</v>
      </c>
      <c r="AP459" s="146" t="s">
        <v>1522</v>
      </c>
      <c r="AQ459" s="139" t="s">
        <v>1903</v>
      </c>
      <c r="AR459" s="139" t="s">
        <v>1902</v>
      </c>
    </row>
    <row r="460" spans="1:44" ht="15" x14ac:dyDescent="0.2">
      <c r="A460" s="139" t="s">
        <v>108</v>
      </c>
      <c r="B460" s="220" t="s">
        <v>1885</v>
      </c>
      <c r="C460" s="221">
        <v>1</v>
      </c>
      <c r="D460" s="222">
        <v>5</v>
      </c>
      <c r="E460" s="223">
        <v>2017</v>
      </c>
      <c r="F460" s="223">
        <v>2014</v>
      </c>
      <c r="G460" s="223">
        <v>2018</v>
      </c>
      <c r="H460" s="220" t="s">
        <v>1906</v>
      </c>
      <c r="I460" s="220" t="s">
        <v>1907</v>
      </c>
      <c r="J460" s="220" t="s">
        <v>13</v>
      </c>
      <c r="K460" s="247" t="s">
        <v>1885</v>
      </c>
      <c r="L460" s="244">
        <v>65</v>
      </c>
      <c r="M460" s="244">
        <v>0</v>
      </c>
      <c r="N460" s="244">
        <v>0</v>
      </c>
      <c r="O460" s="244">
        <v>0</v>
      </c>
      <c r="P460" s="244">
        <v>65</v>
      </c>
      <c r="Q460" s="205">
        <v>0</v>
      </c>
      <c r="R460" s="245">
        <v>65</v>
      </c>
      <c r="S460" s="245">
        <v>0</v>
      </c>
      <c r="T460" s="244">
        <v>40</v>
      </c>
      <c r="U460" s="244">
        <v>0</v>
      </c>
      <c r="V460" s="244">
        <v>0</v>
      </c>
      <c r="W460" s="244">
        <v>0</v>
      </c>
      <c r="X460" s="244">
        <v>40</v>
      </c>
      <c r="Y460" s="244">
        <v>0</v>
      </c>
      <c r="Z460" s="244">
        <v>40</v>
      </c>
      <c r="AA460" s="205">
        <v>0</v>
      </c>
      <c r="AB460" s="205">
        <v>0</v>
      </c>
      <c r="AC460" s="244">
        <v>43</v>
      </c>
      <c r="AD460" s="244">
        <v>0</v>
      </c>
      <c r="AE460" s="244">
        <v>43</v>
      </c>
      <c r="AF460" s="205">
        <v>0</v>
      </c>
      <c r="AG460" s="244">
        <v>110</v>
      </c>
      <c r="AH460" s="244">
        <v>0</v>
      </c>
      <c r="AI460" s="244">
        <v>110</v>
      </c>
      <c r="AJ460" s="205">
        <v>0</v>
      </c>
      <c r="AK460" s="244">
        <v>258</v>
      </c>
      <c r="AL460" s="244">
        <v>0</v>
      </c>
      <c r="AM460" s="244">
        <v>258</v>
      </c>
      <c r="AN460" s="246">
        <v>1</v>
      </c>
      <c r="AO460" s="139" t="s">
        <v>1903</v>
      </c>
      <c r="AP460" s="146" t="s">
        <v>1891</v>
      </c>
      <c r="AQ460" s="139" t="s">
        <v>1903</v>
      </c>
      <c r="AR460" s="139" t="s">
        <v>1903</v>
      </c>
    </row>
    <row r="461" spans="1:44" ht="15" x14ac:dyDescent="0.2">
      <c r="A461" s="139" t="s">
        <v>66</v>
      </c>
      <c r="B461" s="220" t="s">
        <v>291</v>
      </c>
      <c r="C461" s="221">
        <v>0.75</v>
      </c>
      <c r="D461" s="222">
        <v>8</v>
      </c>
      <c r="E461" s="223">
        <v>2017</v>
      </c>
      <c r="F461" s="223">
        <v>2013</v>
      </c>
      <c r="G461" s="223">
        <v>2020</v>
      </c>
      <c r="H461" s="220" t="s">
        <v>1922</v>
      </c>
      <c r="I461" s="220" t="s">
        <v>1923</v>
      </c>
      <c r="J461" s="220" t="s">
        <v>67</v>
      </c>
      <c r="K461" s="247" t="s">
        <v>291</v>
      </c>
      <c r="L461" s="244">
        <v>85</v>
      </c>
      <c r="M461" s="244">
        <v>0</v>
      </c>
      <c r="N461" s="244">
        <v>0</v>
      </c>
      <c r="O461" s="244">
        <v>0</v>
      </c>
      <c r="P461" s="244">
        <v>85</v>
      </c>
      <c r="Q461" s="205">
        <v>0</v>
      </c>
      <c r="R461" s="245">
        <v>43</v>
      </c>
      <c r="S461" s="245">
        <v>0</v>
      </c>
      <c r="T461" s="244">
        <v>65</v>
      </c>
      <c r="U461" s="244">
        <v>6</v>
      </c>
      <c r="V461" s="244">
        <v>5</v>
      </c>
      <c r="W461" s="244">
        <v>1</v>
      </c>
      <c r="X461" s="244">
        <v>59</v>
      </c>
      <c r="Y461" s="244">
        <v>6</v>
      </c>
      <c r="Z461" s="244">
        <v>59</v>
      </c>
      <c r="AA461" s="205">
        <v>9.2307692307692313E-2</v>
      </c>
      <c r="AB461" s="205">
        <v>9.2307692307692313E-2</v>
      </c>
      <c r="AC461" s="244">
        <v>59</v>
      </c>
      <c r="AD461" s="244">
        <v>8</v>
      </c>
      <c r="AE461" s="244">
        <v>51</v>
      </c>
      <c r="AF461" s="205">
        <v>0.13559322033898305</v>
      </c>
      <c r="AG461" s="244">
        <v>131</v>
      </c>
      <c r="AH461" s="244">
        <v>47</v>
      </c>
      <c r="AI461" s="244">
        <v>84</v>
      </c>
      <c r="AJ461" s="205">
        <v>0.35877862595419846</v>
      </c>
      <c r="AK461" s="244">
        <v>340</v>
      </c>
      <c r="AL461" s="244">
        <v>61</v>
      </c>
      <c r="AM461" s="244">
        <v>279</v>
      </c>
      <c r="AN461" s="246">
        <v>0.5</v>
      </c>
      <c r="AO461" s="139" t="s">
        <v>1903</v>
      </c>
      <c r="AP461" s="146" t="s">
        <v>1522</v>
      </c>
      <c r="AQ461" s="139" t="s">
        <v>1903</v>
      </c>
      <c r="AR461" s="139" t="s">
        <v>1903</v>
      </c>
    </row>
    <row r="462" spans="1:44" ht="15" x14ac:dyDescent="0.2">
      <c r="A462" s="139" t="s">
        <v>42</v>
      </c>
      <c r="B462" s="220" t="s">
        <v>967</v>
      </c>
      <c r="C462" s="221">
        <v>0.5</v>
      </c>
      <c r="D462" s="222">
        <v>8</v>
      </c>
      <c r="E462" s="223">
        <v>2019</v>
      </c>
      <c r="F462" s="223">
        <v>2015</v>
      </c>
      <c r="G462" s="223">
        <v>2022</v>
      </c>
      <c r="H462" s="220" t="s">
        <v>1904</v>
      </c>
      <c r="I462" s="220" t="s">
        <v>1905</v>
      </c>
      <c r="J462" s="220" t="s">
        <v>8</v>
      </c>
      <c r="K462" s="247" t="s">
        <v>967</v>
      </c>
      <c r="L462" s="244">
        <v>26</v>
      </c>
      <c r="M462" s="244">
        <v>5</v>
      </c>
      <c r="N462" s="244">
        <v>1</v>
      </c>
      <c r="O462" s="244">
        <v>4</v>
      </c>
      <c r="P462" s="244">
        <v>21</v>
      </c>
      <c r="Q462" s="205">
        <v>0.19230769230769232</v>
      </c>
      <c r="R462" s="245">
        <v>13</v>
      </c>
      <c r="S462" s="245">
        <v>0</v>
      </c>
      <c r="T462" s="244">
        <v>15</v>
      </c>
      <c r="U462" s="244">
        <v>55</v>
      </c>
      <c r="V462" s="244">
        <v>13</v>
      </c>
      <c r="W462" s="244">
        <v>42</v>
      </c>
      <c r="X462" s="244">
        <v>0</v>
      </c>
      <c r="Y462" s="244">
        <v>55</v>
      </c>
      <c r="Z462" s="244">
        <v>0</v>
      </c>
      <c r="AA462" s="205">
        <v>3.6666666666666665</v>
      </c>
      <c r="AB462" s="205">
        <v>3.6666666666666665</v>
      </c>
      <c r="AC462" s="244">
        <v>19</v>
      </c>
      <c r="AD462" s="244">
        <v>22</v>
      </c>
      <c r="AE462" s="244">
        <v>0</v>
      </c>
      <c r="AF462" s="205">
        <v>1.1578947368421053</v>
      </c>
      <c r="AG462" s="244">
        <v>43</v>
      </c>
      <c r="AH462" s="244">
        <v>59</v>
      </c>
      <c r="AI462" s="244">
        <v>0</v>
      </c>
      <c r="AJ462" s="205">
        <v>1.3720930232558139</v>
      </c>
      <c r="AK462" s="244">
        <v>103</v>
      </c>
      <c r="AL462" s="244">
        <v>141</v>
      </c>
      <c r="AM462" s="244">
        <v>21</v>
      </c>
      <c r="AN462" s="246">
        <v>0.5</v>
      </c>
      <c r="AO462" s="139" t="s">
        <v>1903</v>
      </c>
      <c r="AP462" s="146" t="s">
        <v>1522</v>
      </c>
      <c r="AQ462" s="139" t="s">
        <v>1903</v>
      </c>
      <c r="AR462" s="139" t="s">
        <v>1902</v>
      </c>
    </row>
    <row r="463" spans="1:44" ht="15" x14ac:dyDescent="0.2">
      <c r="A463" s="139" t="s">
        <v>68</v>
      </c>
      <c r="B463" s="220" t="s">
        <v>1129</v>
      </c>
      <c r="C463" s="221">
        <v>0.375</v>
      </c>
      <c r="D463" s="222">
        <v>8</v>
      </c>
      <c r="E463" s="223">
        <v>2020</v>
      </c>
      <c r="F463" s="223">
        <v>2016</v>
      </c>
      <c r="G463" s="223" t="s">
        <v>1908</v>
      </c>
      <c r="H463" s="220" t="s">
        <v>1909</v>
      </c>
      <c r="I463" s="220" t="s">
        <v>1910</v>
      </c>
      <c r="J463" s="220" t="s">
        <v>26</v>
      </c>
      <c r="K463" s="247" t="s">
        <v>1129</v>
      </c>
      <c r="L463" s="244">
        <v>46</v>
      </c>
      <c r="M463" s="244">
        <v>0</v>
      </c>
      <c r="N463" s="244">
        <v>0</v>
      </c>
      <c r="O463" s="244">
        <v>0</v>
      </c>
      <c r="P463" s="244">
        <v>46</v>
      </c>
      <c r="Q463" s="205">
        <v>0</v>
      </c>
      <c r="R463" s="245">
        <v>17</v>
      </c>
      <c r="S463" s="245">
        <v>0</v>
      </c>
      <c r="T463" s="244">
        <v>30</v>
      </c>
      <c r="U463" s="244">
        <v>0</v>
      </c>
      <c r="V463" s="244">
        <v>0</v>
      </c>
      <c r="W463" s="244">
        <v>0</v>
      </c>
      <c r="X463" s="244">
        <v>30</v>
      </c>
      <c r="Y463" s="244">
        <v>0</v>
      </c>
      <c r="Z463" s="244">
        <v>30</v>
      </c>
      <c r="AA463" s="205">
        <v>0</v>
      </c>
      <c r="AB463" s="205">
        <v>0</v>
      </c>
      <c r="AC463" s="244">
        <v>35</v>
      </c>
      <c r="AD463" s="244">
        <v>0</v>
      </c>
      <c r="AE463" s="244">
        <v>35</v>
      </c>
      <c r="AF463" s="205">
        <v>0</v>
      </c>
      <c r="AG463" s="244">
        <v>80</v>
      </c>
      <c r="AH463" s="244">
        <v>296</v>
      </c>
      <c r="AI463" s="244">
        <v>0</v>
      </c>
      <c r="AJ463" s="205">
        <v>3.7</v>
      </c>
      <c r="AK463" s="244">
        <v>191</v>
      </c>
      <c r="AL463" s="244">
        <v>296</v>
      </c>
      <c r="AM463" s="244">
        <v>111</v>
      </c>
      <c r="AN463" s="246">
        <v>0.375</v>
      </c>
      <c r="AO463" s="139" t="s">
        <v>1903</v>
      </c>
      <c r="AP463" s="146" t="s">
        <v>1522</v>
      </c>
      <c r="AQ463" s="139" t="s">
        <v>1903</v>
      </c>
      <c r="AR463" s="139" t="s">
        <v>1902</v>
      </c>
    </row>
    <row r="464" spans="1:44" ht="15" x14ac:dyDescent="0.2">
      <c r="A464" s="139" t="s">
        <v>55</v>
      </c>
      <c r="B464" s="220" t="s">
        <v>1137</v>
      </c>
      <c r="C464" s="221">
        <v>0.5</v>
      </c>
      <c r="D464" s="222">
        <v>8</v>
      </c>
      <c r="E464" s="223">
        <v>2019</v>
      </c>
      <c r="F464" s="223">
        <v>2015</v>
      </c>
      <c r="G464" s="223">
        <v>2022</v>
      </c>
      <c r="H464" s="220" t="s">
        <v>1920</v>
      </c>
      <c r="I464" s="220" t="s">
        <v>1921</v>
      </c>
      <c r="J464" s="220" t="s">
        <v>56</v>
      </c>
      <c r="K464" s="247" t="s">
        <v>1137</v>
      </c>
      <c r="L464" s="244">
        <v>42</v>
      </c>
      <c r="M464" s="244">
        <v>35</v>
      </c>
      <c r="N464" s="244">
        <v>35</v>
      </c>
      <c r="O464" s="244">
        <v>0</v>
      </c>
      <c r="P464" s="244">
        <v>7</v>
      </c>
      <c r="Q464" s="205">
        <v>0.83333333333333337</v>
      </c>
      <c r="R464" s="245">
        <v>21</v>
      </c>
      <c r="S464" s="245">
        <v>14</v>
      </c>
      <c r="T464" s="244">
        <v>28</v>
      </c>
      <c r="U464" s="244">
        <v>10</v>
      </c>
      <c r="V464" s="244">
        <v>10</v>
      </c>
      <c r="W464" s="244">
        <v>0</v>
      </c>
      <c r="X464" s="244">
        <v>18</v>
      </c>
      <c r="Y464" s="244">
        <v>24</v>
      </c>
      <c r="Z464" s="244">
        <v>4</v>
      </c>
      <c r="AA464" s="205">
        <v>0.35714285714285715</v>
      </c>
      <c r="AB464" s="205">
        <v>0.8571428571428571</v>
      </c>
      <c r="AC464" s="244">
        <v>30</v>
      </c>
      <c r="AD464" s="244">
        <v>1</v>
      </c>
      <c r="AE464" s="244">
        <v>29</v>
      </c>
      <c r="AF464" s="205">
        <v>3.3333333333333333E-2</v>
      </c>
      <c r="AG464" s="244">
        <v>75</v>
      </c>
      <c r="AH464" s="244">
        <v>81</v>
      </c>
      <c r="AI464" s="244">
        <v>0</v>
      </c>
      <c r="AJ464" s="205">
        <v>1.08</v>
      </c>
      <c r="AK464" s="244">
        <v>175</v>
      </c>
      <c r="AL464" s="244">
        <v>127</v>
      </c>
      <c r="AM464" s="244">
        <v>54</v>
      </c>
      <c r="AN464" s="246">
        <v>0.5</v>
      </c>
      <c r="AO464" s="139" t="s">
        <v>1902</v>
      </c>
      <c r="AP464" s="146" t="s">
        <v>1522</v>
      </c>
      <c r="AQ464" s="139" t="s">
        <v>1902</v>
      </c>
      <c r="AR464" s="139" t="s">
        <v>1903</v>
      </c>
    </row>
    <row r="465" spans="1:44" ht="15" x14ac:dyDescent="0.2">
      <c r="A465" s="139" t="s">
        <v>81</v>
      </c>
      <c r="B465" s="220" t="s">
        <v>81</v>
      </c>
      <c r="C465" s="221">
        <v>0.5</v>
      </c>
      <c r="D465" s="222">
        <v>8</v>
      </c>
      <c r="E465" s="223">
        <v>2019</v>
      </c>
      <c r="F465" s="223">
        <v>2015</v>
      </c>
      <c r="G465" s="223">
        <v>2022</v>
      </c>
      <c r="H465" s="220" t="s">
        <v>1904</v>
      </c>
      <c r="I465" s="220" t="s">
        <v>1905</v>
      </c>
      <c r="J465" s="220" t="s">
        <v>8</v>
      </c>
      <c r="K465" s="247" t="s">
        <v>81</v>
      </c>
      <c r="L465" s="244">
        <v>24</v>
      </c>
      <c r="M465" s="244">
        <v>0</v>
      </c>
      <c r="N465" s="244">
        <v>0</v>
      </c>
      <c r="O465" s="244">
        <v>0</v>
      </c>
      <c r="P465" s="244">
        <v>24</v>
      </c>
      <c r="Q465" s="205">
        <v>0</v>
      </c>
      <c r="R465" s="245">
        <v>12</v>
      </c>
      <c r="S465" s="245">
        <v>0</v>
      </c>
      <c r="T465" s="244">
        <v>23</v>
      </c>
      <c r="U465" s="244">
        <v>7</v>
      </c>
      <c r="V465" s="244">
        <v>0</v>
      </c>
      <c r="W465" s="244">
        <v>7</v>
      </c>
      <c r="X465" s="244">
        <v>16</v>
      </c>
      <c r="Y465" s="244">
        <v>7</v>
      </c>
      <c r="Z465" s="244">
        <v>16</v>
      </c>
      <c r="AA465" s="205">
        <v>0.30434782608695654</v>
      </c>
      <c r="AB465" s="205">
        <v>0.30434782608695654</v>
      </c>
      <c r="AC465" s="244">
        <v>27</v>
      </c>
      <c r="AD465" s="244">
        <v>11</v>
      </c>
      <c r="AE465" s="244">
        <v>16</v>
      </c>
      <c r="AF465" s="205">
        <v>0.40740740740740738</v>
      </c>
      <c r="AG465" s="244">
        <v>63</v>
      </c>
      <c r="AH465" s="244">
        <v>28</v>
      </c>
      <c r="AI465" s="244">
        <v>35</v>
      </c>
      <c r="AJ465" s="205">
        <v>0.44444444444444442</v>
      </c>
      <c r="AK465" s="244">
        <v>137</v>
      </c>
      <c r="AL465" s="244">
        <v>46</v>
      </c>
      <c r="AM465" s="244">
        <v>91</v>
      </c>
      <c r="AN465" s="246">
        <v>0.5</v>
      </c>
      <c r="AO465" s="139" t="s">
        <v>1903</v>
      </c>
      <c r="AP465" s="146" t="s">
        <v>1522</v>
      </c>
      <c r="AQ465" s="139" t="s">
        <v>1903</v>
      </c>
      <c r="AR465" s="139" t="s">
        <v>1903</v>
      </c>
    </row>
    <row r="466" spans="1:44" ht="15" x14ac:dyDescent="0.2">
      <c r="A466" s="139" t="s">
        <v>81</v>
      </c>
      <c r="B466" s="220" t="s">
        <v>292</v>
      </c>
      <c r="C466" s="221">
        <v>0.5</v>
      </c>
      <c r="D466" s="222">
        <v>8</v>
      </c>
      <c r="E466" s="223">
        <v>2019</v>
      </c>
      <c r="F466" s="223">
        <v>2015</v>
      </c>
      <c r="G466" s="223">
        <v>2022</v>
      </c>
      <c r="H466" s="220" t="s">
        <v>1904</v>
      </c>
      <c r="I466" s="220" t="s">
        <v>1905</v>
      </c>
      <c r="J466" s="220" t="s">
        <v>8</v>
      </c>
      <c r="K466" s="247" t="s">
        <v>292</v>
      </c>
      <c r="L466" s="244">
        <v>126</v>
      </c>
      <c r="M466" s="244">
        <v>115</v>
      </c>
      <c r="N466" s="244">
        <v>115</v>
      </c>
      <c r="O466" s="244">
        <v>0</v>
      </c>
      <c r="P466" s="244">
        <v>11</v>
      </c>
      <c r="Q466" s="205">
        <v>0.91269841269841268</v>
      </c>
      <c r="R466" s="245">
        <v>63</v>
      </c>
      <c r="S466" s="245">
        <v>52</v>
      </c>
      <c r="T466" s="244">
        <v>37</v>
      </c>
      <c r="U466" s="244">
        <v>167</v>
      </c>
      <c r="V466" s="244">
        <v>165</v>
      </c>
      <c r="W466" s="244">
        <v>2</v>
      </c>
      <c r="X466" s="244">
        <v>0</v>
      </c>
      <c r="Y466" s="244">
        <v>219</v>
      </c>
      <c r="Z466" s="244">
        <v>0</v>
      </c>
      <c r="AA466" s="205">
        <v>4.5135135135135132</v>
      </c>
      <c r="AB466" s="205">
        <v>5.9189189189189193</v>
      </c>
      <c r="AC466" s="244">
        <v>160</v>
      </c>
      <c r="AD466" s="244">
        <v>259</v>
      </c>
      <c r="AE466" s="244">
        <v>0</v>
      </c>
      <c r="AF466" s="205">
        <v>1.6187499999999999</v>
      </c>
      <c r="AG466" s="244">
        <v>192</v>
      </c>
      <c r="AH466" s="244">
        <v>560</v>
      </c>
      <c r="AI466" s="244">
        <v>0</v>
      </c>
      <c r="AJ466" s="205">
        <v>2.9166666666666665</v>
      </c>
      <c r="AK466" s="244">
        <v>515</v>
      </c>
      <c r="AL466" s="244">
        <v>1101</v>
      </c>
      <c r="AM466" s="244">
        <v>11</v>
      </c>
      <c r="AN466" s="246">
        <v>0.5</v>
      </c>
      <c r="AO466" s="139" t="s">
        <v>1902</v>
      </c>
      <c r="AP466" s="146" t="s">
        <v>1522</v>
      </c>
      <c r="AQ466" s="139" t="s">
        <v>1902</v>
      </c>
      <c r="AR466" s="139" t="s">
        <v>1903</v>
      </c>
    </row>
    <row r="467" spans="1:44" s="150" customFormat="1" ht="15" x14ac:dyDescent="0.2">
      <c r="A467" s="139" t="s">
        <v>294</v>
      </c>
      <c r="B467" s="220" t="s">
        <v>293</v>
      </c>
      <c r="C467" s="221">
        <v>1</v>
      </c>
      <c r="D467" s="222">
        <v>5</v>
      </c>
      <c r="E467" s="223">
        <v>2017</v>
      </c>
      <c r="F467" s="223">
        <v>2014</v>
      </c>
      <c r="G467" s="223">
        <v>2018</v>
      </c>
      <c r="H467" s="220" t="s">
        <v>1906</v>
      </c>
      <c r="I467" s="220" t="s">
        <v>1907</v>
      </c>
      <c r="J467" s="220" t="s">
        <v>13</v>
      </c>
      <c r="K467" s="247" t="s">
        <v>293</v>
      </c>
      <c r="L467" s="244">
        <v>23</v>
      </c>
      <c r="M467" s="244">
        <v>0</v>
      </c>
      <c r="N467" s="244">
        <v>0</v>
      </c>
      <c r="O467" s="244">
        <v>0</v>
      </c>
      <c r="P467" s="244">
        <v>23</v>
      </c>
      <c r="Q467" s="205">
        <v>0</v>
      </c>
      <c r="R467" s="245">
        <v>23</v>
      </c>
      <c r="S467" s="245">
        <v>0</v>
      </c>
      <c r="T467" s="244">
        <v>16</v>
      </c>
      <c r="U467" s="244">
        <v>10</v>
      </c>
      <c r="V467" s="244">
        <v>8</v>
      </c>
      <c r="W467" s="244">
        <v>2</v>
      </c>
      <c r="X467" s="244">
        <v>6</v>
      </c>
      <c r="Y467" s="244">
        <v>10</v>
      </c>
      <c r="Z467" s="244">
        <v>6</v>
      </c>
      <c r="AA467" s="205">
        <v>0.625</v>
      </c>
      <c r="AB467" s="205">
        <v>0.625</v>
      </c>
      <c r="AC467" s="244">
        <v>19</v>
      </c>
      <c r="AD467" s="244">
        <v>8</v>
      </c>
      <c r="AE467" s="244">
        <v>11</v>
      </c>
      <c r="AF467" s="205">
        <v>0.42105263157894735</v>
      </c>
      <c r="AG467" s="244">
        <v>42</v>
      </c>
      <c r="AH467" s="244">
        <v>5</v>
      </c>
      <c r="AI467" s="244">
        <v>37</v>
      </c>
      <c r="AJ467" s="205">
        <v>0.11904761904761904</v>
      </c>
      <c r="AK467" s="244">
        <v>100</v>
      </c>
      <c r="AL467" s="244">
        <v>23</v>
      </c>
      <c r="AM467" s="244">
        <v>77</v>
      </c>
      <c r="AN467" s="246">
        <v>1</v>
      </c>
      <c r="AO467" s="139" t="s">
        <v>1903</v>
      </c>
      <c r="AP467" s="146" t="s">
        <v>1522</v>
      </c>
      <c r="AQ467" s="139" t="s">
        <v>1903</v>
      </c>
      <c r="AR467" s="139" t="s">
        <v>1903</v>
      </c>
    </row>
    <row r="468" spans="1:44" ht="15" x14ac:dyDescent="0.2">
      <c r="A468" s="147" t="s">
        <v>5</v>
      </c>
      <c r="B468" s="220" t="s">
        <v>1452</v>
      </c>
      <c r="C468" s="226">
        <v>0.625</v>
      </c>
      <c r="D468" s="227">
        <v>8</v>
      </c>
      <c r="E468" s="228">
        <v>2018</v>
      </c>
      <c r="F468" s="223">
        <v>2014</v>
      </c>
      <c r="G468" s="228" t="s">
        <v>1899</v>
      </c>
      <c r="H468" s="225" t="s">
        <v>1900</v>
      </c>
      <c r="I468" s="225" t="s">
        <v>1901</v>
      </c>
      <c r="J468" s="225" t="s">
        <v>3</v>
      </c>
      <c r="K468" s="247" t="s">
        <v>1452</v>
      </c>
      <c r="L468" s="244">
        <v>43</v>
      </c>
      <c r="M468" s="244">
        <v>0</v>
      </c>
      <c r="N468" s="244">
        <v>0</v>
      </c>
      <c r="O468" s="244">
        <v>0</v>
      </c>
      <c r="P468" s="244">
        <v>43</v>
      </c>
      <c r="Q468" s="205">
        <v>0</v>
      </c>
      <c r="R468" s="245">
        <v>22</v>
      </c>
      <c r="S468" s="245">
        <v>0</v>
      </c>
      <c r="T468" s="244">
        <v>25</v>
      </c>
      <c r="U468" s="244">
        <v>19</v>
      </c>
      <c r="V468" s="244">
        <v>6</v>
      </c>
      <c r="W468" s="244">
        <v>13</v>
      </c>
      <c r="X468" s="244">
        <v>6</v>
      </c>
      <c r="Y468" s="244">
        <v>19</v>
      </c>
      <c r="Z468" s="244">
        <v>6</v>
      </c>
      <c r="AA468" s="205">
        <v>0.76</v>
      </c>
      <c r="AB468" s="205">
        <v>0.76</v>
      </c>
      <c r="AC468" s="244">
        <v>28</v>
      </c>
      <c r="AD468" s="244">
        <v>0</v>
      </c>
      <c r="AE468" s="244">
        <v>28</v>
      </c>
      <c r="AF468" s="205">
        <v>0</v>
      </c>
      <c r="AG468" s="244">
        <v>76</v>
      </c>
      <c r="AH468" s="244">
        <v>137</v>
      </c>
      <c r="AI468" s="244">
        <v>0</v>
      </c>
      <c r="AJ468" s="205">
        <v>1.8026315789473684</v>
      </c>
      <c r="AK468" s="244">
        <v>172</v>
      </c>
      <c r="AL468" s="244">
        <v>156</v>
      </c>
      <c r="AM468" s="244">
        <v>77</v>
      </c>
      <c r="AN468" s="246">
        <v>0.5</v>
      </c>
      <c r="AO468" s="139" t="s">
        <v>1903</v>
      </c>
      <c r="AP468" s="146" t="s">
        <v>1522</v>
      </c>
      <c r="AQ468" s="139" t="s">
        <v>1903</v>
      </c>
      <c r="AR468" s="139" t="s">
        <v>1902</v>
      </c>
    </row>
    <row r="469" spans="1:44" ht="15" x14ac:dyDescent="0.2">
      <c r="A469" s="139" t="s">
        <v>5</v>
      </c>
      <c r="B469" s="220" t="s">
        <v>1125</v>
      </c>
      <c r="C469" s="221">
        <v>0.625</v>
      </c>
      <c r="D469" s="222">
        <v>8</v>
      </c>
      <c r="E469" s="223">
        <v>2018</v>
      </c>
      <c r="F469" s="223">
        <v>2014</v>
      </c>
      <c r="G469" s="223" t="s">
        <v>1899</v>
      </c>
      <c r="H469" s="220" t="s">
        <v>1900</v>
      </c>
      <c r="I469" s="220" t="s">
        <v>1901</v>
      </c>
      <c r="J469" s="220" t="s">
        <v>3</v>
      </c>
      <c r="K469" s="247" t="s">
        <v>1125</v>
      </c>
      <c r="L469" s="244">
        <v>314</v>
      </c>
      <c r="M469" s="244">
        <v>22</v>
      </c>
      <c r="N469" s="244">
        <v>22</v>
      </c>
      <c r="O469" s="244">
        <v>0</v>
      </c>
      <c r="P469" s="244">
        <v>292</v>
      </c>
      <c r="Q469" s="205">
        <v>7.0063694267515922E-2</v>
      </c>
      <c r="R469" s="245">
        <v>157</v>
      </c>
      <c r="S469" s="245">
        <v>0</v>
      </c>
      <c r="T469" s="244">
        <v>185</v>
      </c>
      <c r="U469" s="244">
        <v>192</v>
      </c>
      <c r="V469" s="244">
        <v>192</v>
      </c>
      <c r="W469" s="244">
        <v>0</v>
      </c>
      <c r="X469" s="244">
        <v>0</v>
      </c>
      <c r="Y469" s="244">
        <v>192</v>
      </c>
      <c r="Z469" s="244">
        <v>0</v>
      </c>
      <c r="AA469" s="205">
        <v>1.0378378378378379</v>
      </c>
      <c r="AB469" s="205">
        <v>1.0378378378378379</v>
      </c>
      <c r="AC469" s="244">
        <v>205</v>
      </c>
      <c r="AD469" s="244">
        <v>82</v>
      </c>
      <c r="AE469" s="244">
        <v>123</v>
      </c>
      <c r="AF469" s="205">
        <v>0.4</v>
      </c>
      <c r="AG469" s="244">
        <v>558</v>
      </c>
      <c r="AH469" s="244">
        <v>19</v>
      </c>
      <c r="AI469" s="244">
        <v>539</v>
      </c>
      <c r="AJ469" s="205">
        <v>3.4050179211469536E-2</v>
      </c>
      <c r="AK469" s="244">
        <v>1262</v>
      </c>
      <c r="AL469" s="244">
        <v>315</v>
      </c>
      <c r="AM469" s="244">
        <v>954</v>
      </c>
      <c r="AN469" s="246">
        <v>0.5</v>
      </c>
      <c r="AO469" s="139" t="s">
        <v>1903</v>
      </c>
      <c r="AP469" s="146" t="s">
        <v>1522</v>
      </c>
      <c r="AQ469" s="139" t="s">
        <v>1903</v>
      </c>
      <c r="AR469" s="139" t="s">
        <v>1903</v>
      </c>
    </row>
    <row r="470" spans="1:44" ht="15" x14ac:dyDescent="0.2">
      <c r="A470" s="139" t="s">
        <v>116</v>
      </c>
      <c r="B470" s="220" t="s">
        <v>1080</v>
      </c>
      <c r="C470" s="221">
        <v>0.625</v>
      </c>
      <c r="D470" s="222">
        <v>8</v>
      </c>
      <c r="E470" s="223">
        <v>2018</v>
      </c>
      <c r="F470" s="223">
        <v>2014</v>
      </c>
      <c r="G470" s="223">
        <v>2021</v>
      </c>
      <c r="H470" s="220" t="s">
        <v>1918</v>
      </c>
      <c r="I470" s="220" t="s">
        <v>1919</v>
      </c>
      <c r="J470" s="220" t="s">
        <v>47</v>
      </c>
      <c r="K470" s="247" t="s">
        <v>1080</v>
      </c>
      <c r="L470" s="244">
        <v>54</v>
      </c>
      <c r="M470" s="244">
        <v>0</v>
      </c>
      <c r="N470" s="244">
        <v>0</v>
      </c>
      <c r="O470" s="244">
        <v>0</v>
      </c>
      <c r="P470" s="244">
        <v>54</v>
      </c>
      <c r="Q470" s="205">
        <v>0</v>
      </c>
      <c r="R470" s="245">
        <v>27</v>
      </c>
      <c r="S470" s="245">
        <v>0</v>
      </c>
      <c r="T470" s="244">
        <v>38</v>
      </c>
      <c r="U470" s="244">
        <v>0</v>
      </c>
      <c r="V470" s="244">
        <v>0</v>
      </c>
      <c r="W470" s="244">
        <v>0</v>
      </c>
      <c r="X470" s="244">
        <v>38</v>
      </c>
      <c r="Y470" s="244">
        <v>0</v>
      </c>
      <c r="Z470" s="244">
        <v>38</v>
      </c>
      <c r="AA470" s="205">
        <v>0</v>
      </c>
      <c r="AB470" s="205">
        <v>0</v>
      </c>
      <c r="AC470" s="244">
        <v>63</v>
      </c>
      <c r="AD470" s="244">
        <v>4</v>
      </c>
      <c r="AE470" s="244">
        <v>59</v>
      </c>
      <c r="AF470" s="205">
        <v>6.3492063492063489E-2</v>
      </c>
      <c r="AG470" s="244">
        <v>181</v>
      </c>
      <c r="AH470" s="244">
        <v>90</v>
      </c>
      <c r="AI470" s="244">
        <v>91</v>
      </c>
      <c r="AJ470" s="205">
        <v>0.49723756906077349</v>
      </c>
      <c r="AK470" s="244">
        <v>336</v>
      </c>
      <c r="AL470" s="244">
        <v>94</v>
      </c>
      <c r="AM470" s="244">
        <v>242</v>
      </c>
      <c r="AN470" s="246">
        <v>0.5</v>
      </c>
      <c r="AO470" s="139" t="s">
        <v>1903</v>
      </c>
      <c r="AP470" s="146" t="s">
        <v>1522</v>
      </c>
      <c r="AQ470" s="139" t="s">
        <v>1903</v>
      </c>
      <c r="AR470" s="139" t="s">
        <v>1903</v>
      </c>
    </row>
    <row r="471" spans="1:44" ht="15" x14ac:dyDescent="0.2">
      <c r="A471" s="139" t="s">
        <v>5</v>
      </c>
      <c r="B471" s="220" t="s">
        <v>1081</v>
      </c>
      <c r="C471" s="221">
        <v>0.625</v>
      </c>
      <c r="D471" s="222">
        <v>8</v>
      </c>
      <c r="E471" s="223">
        <v>2018</v>
      </c>
      <c r="F471" s="223">
        <v>2014</v>
      </c>
      <c r="G471" s="223" t="s">
        <v>1899</v>
      </c>
      <c r="H471" s="220" t="s">
        <v>1900</v>
      </c>
      <c r="I471" s="220" t="s">
        <v>1901</v>
      </c>
      <c r="J471" s="220" t="s">
        <v>3</v>
      </c>
      <c r="K471" s="247" t="s">
        <v>1081</v>
      </c>
      <c r="L471" s="244">
        <v>17</v>
      </c>
      <c r="M471" s="244">
        <v>1</v>
      </c>
      <c r="N471" s="244">
        <v>0</v>
      </c>
      <c r="O471" s="244">
        <v>1</v>
      </c>
      <c r="P471" s="244">
        <v>16</v>
      </c>
      <c r="Q471" s="205">
        <v>5.8823529411764705E-2</v>
      </c>
      <c r="R471" s="245">
        <v>9</v>
      </c>
      <c r="S471" s="245">
        <v>0</v>
      </c>
      <c r="T471" s="244">
        <v>10</v>
      </c>
      <c r="U471" s="244">
        <v>3</v>
      </c>
      <c r="V471" s="244">
        <v>0</v>
      </c>
      <c r="W471" s="244">
        <v>3</v>
      </c>
      <c r="X471" s="244">
        <v>7</v>
      </c>
      <c r="Y471" s="244">
        <v>3</v>
      </c>
      <c r="Z471" s="244">
        <v>7</v>
      </c>
      <c r="AA471" s="205">
        <v>0.3</v>
      </c>
      <c r="AB471" s="205">
        <v>0.3</v>
      </c>
      <c r="AC471" s="244">
        <v>11</v>
      </c>
      <c r="AD471" s="244">
        <v>1</v>
      </c>
      <c r="AE471" s="244">
        <v>10</v>
      </c>
      <c r="AF471" s="205">
        <v>9.0909090909090912E-2</v>
      </c>
      <c r="AG471" s="244">
        <v>25</v>
      </c>
      <c r="AH471" s="244">
        <v>78</v>
      </c>
      <c r="AI471" s="244">
        <v>0</v>
      </c>
      <c r="AJ471" s="205">
        <v>3.12</v>
      </c>
      <c r="AK471" s="244">
        <v>63</v>
      </c>
      <c r="AL471" s="244">
        <v>83</v>
      </c>
      <c r="AM471" s="244">
        <v>33</v>
      </c>
      <c r="AN471" s="246">
        <v>0.5</v>
      </c>
      <c r="AO471" s="139" t="s">
        <v>1903</v>
      </c>
      <c r="AP471" s="146" t="s">
        <v>1522</v>
      </c>
      <c r="AQ471" s="139" t="s">
        <v>1903</v>
      </c>
      <c r="AR471" s="139" t="s">
        <v>1902</v>
      </c>
    </row>
    <row r="472" spans="1:44" ht="15" x14ac:dyDescent="0.2">
      <c r="A472" s="139" t="s">
        <v>29</v>
      </c>
      <c r="B472" s="220" t="s">
        <v>295</v>
      </c>
      <c r="C472" s="221">
        <v>0.5</v>
      </c>
      <c r="D472" s="222">
        <v>8</v>
      </c>
      <c r="E472" s="223">
        <v>2019</v>
      </c>
      <c r="F472" s="223">
        <v>2015</v>
      </c>
      <c r="G472" s="223">
        <v>2022</v>
      </c>
      <c r="H472" s="220" t="s">
        <v>1904</v>
      </c>
      <c r="I472" s="220" t="s">
        <v>1905</v>
      </c>
      <c r="J472" s="220" t="s">
        <v>8</v>
      </c>
      <c r="K472" s="247" t="s">
        <v>295</v>
      </c>
      <c r="L472" s="244">
        <v>565</v>
      </c>
      <c r="M472" s="244">
        <v>80</v>
      </c>
      <c r="N472" s="244">
        <v>80</v>
      </c>
      <c r="O472" s="244">
        <v>0</v>
      </c>
      <c r="P472" s="244">
        <v>485</v>
      </c>
      <c r="Q472" s="205">
        <v>0.1415929203539823</v>
      </c>
      <c r="R472" s="245">
        <v>283</v>
      </c>
      <c r="S472" s="245">
        <v>0</v>
      </c>
      <c r="T472" s="244">
        <v>281</v>
      </c>
      <c r="U472" s="244">
        <v>4</v>
      </c>
      <c r="V472" s="244">
        <v>4</v>
      </c>
      <c r="W472" s="244">
        <v>0</v>
      </c>
      <c r="X472" s="244">
        <v>277</v>
      </c>
      <c r="Y472" s="244">
        <v>4</v>
      </c>
      <c r="Z472" s="244">
        <v>277</v>
      </c>
      <c r="AA472" s="205">
        <v>1.4234875444839857E-2</v>
      </c>
      <c r="AB472" s="205">
        <v>1.4234875444839857E-2</v>
      </c>
      <c r="AC472" s="244">
        <v>313</v>
      </c>
      <c r="AD472" s="244">
        <v>33</v>
      </c>
      <c r="AE472" s="244">
        <v>280</v>
      </c>
      <c r="AF472" s="205">
        <v>0.10543130990415335</v>
      </c>
      <c r="AG472" s="244">
        <v>705</v>
      </c>
      <c r="AH472" s="244">
        <v>565</v>
      </c>
      <c r="AI472" s="244">
        <v>140</v>
      </c>
      <c r="AJ472" s="205">
        <v>0.8014184397163121</v>
      </c>
      <c r="AK472" s="244">
        <v>1864</v>
      </c>
      <c r="AL472" s="244">
        <v>682</v>
      </c>
      <c r="AM472" s="244">
        <v>1182</v>
      </c>
      <c r="AN472" s="246">
        <v>0.5</v>
      </c>
      <c r="AO472" s="139" t="s">
        <v>1903</v>
      </c>
      <c r="AP472" s="146" t="s">
        <v>1522</v>
      </c>
      <c r="AQ472" s="139" t="s">
        <v>1903</v>
      </c>
      <c r="AR472" s="139" t="s">
        <v>1902</v>
      </c>
    </row>
    <row r="473" spans="1:44" ht="15" x14ac:dyDescent="0.2">
      <c r="A473" s="139" t="s">
        <v>72</v>
      </c>
      <c r="B473" s="220" t="s">
        <v>296</v>
      </c>
      <c r="C473" s="221">
        <v>0.375</v>
      </c>
      <c r="D473" s="222">
        <v>8</v>
      </c>
      <c r="E473" s="223">
        <v>2020</v>
      </c>
      <c r="F473" s="223">
        <v>2016</v>
      </c>
      <c r="G473" s="223" t="s">
        <v>1908</v>
      </c>
      <c r="H473" s="220" t="s">
        <v>1909</v>
      </c>
      <c r="I473" s="220" t="s">
        <v>1910</v>
      </c>
      <c r="J473" s="220" t="s">
        <v>26</v>
      </c>
      <c r="K473" s="247" t="s">
        <v>296</v>
      </c>
      <c r="L473" s="244">
        <v>538</v>
      </c>
      <c r="M473" s="244">
        <v>0</v>
      </c>
      <c r="N473" s="244">
        <v>0</v>
      </c>
      <c r="O473" s="244">
        <v>0</v>
      </c>
      <c r="P473" s="244">
        <v>538</v>
      </c>
      <c r="Q473" s="205">
        <v>0</v>
      </c>
      <c r="R473" s="245">
        <v>202</v>
      </c>
      <c r="S473" s="245">
        <v>0</v>
      </c>
      <c r="T473" s="244">
        <v>345</v>
      </c>
      <c r="U473" s="244">
        <v>16</v>
      </c>
      <c r="V473" s="244">
        <v>0</v>
      </c>
      <c r="W473" s="244">
        <v>16</v>
      </c>
      <c r="X473" s="244">
        <v>329</v>
      </c>
      <c r="Y473" s="244">
        <v>16</v>
      </c>
      <c r="Z473" s="244">
        <v>329</v>
      </c>
      <c r="AA473" s="205">
        <v>4.6376811594202899E-2</v>
      </c>
      <c r="AB473" s="205">
        <v>4.6376811594202899E-2</v>
      </c>
      <c r="AC473" s="244">
        <v>391</v>
      </c>
      <c r="AD473" s="244">
        <v>44</v>
      </c>
      <c r="AE473" s="244">
        <v>347</v>
      </c>
      <c r="AF473" s="205">
        <v>0.11253196930946291</v>
      </c>
      <c r="AG473" s="244">
        <v>967</v>
      </c>
      <c r="AH473" s="244">
        <v>425</v>
      </c>
      <c r="AI473" s="244">
        <v>542</v>
      </c>
      <c r="AJ473" s="205">
        <v>0.43950361944157185</v>
      </c>
      <c r="AK473" s="244">
        <v>2241</v>
      </c>
      <c r="AL473" s="244">
        <v>485</v>
      </c>
      <c r="AM473" s="244">
        <v>1756</v>
      </c>
      <c r="AN473" s="246">
        <v>0.375</v>
      </c>
      <c r="AO473" s="139" t="s">
        <v>1903</v>
      </c>
      <c r="AP473" s="146" t="s">
        <v>1522</v>
      </c>
      <c r="AQ473" s="139" t="s">
        <v>1903</v>
      </c>
      <c r="AR473" s="139" t="s">
        <v>1902</v>
      </c>
    </row>
    <row r="474" spans="1:44" ht="15" x14ac:dyDescent="0.2">
      <c r="A474" s="139" t="s">
        <v>12</v>
      </c>
      <c r="B474" s="220" t="s">
        <v>297</v>
      </c>
      <c r="C474" s="221">
        <v>0.625</v>
      </c>
      <c r="D474" s="222">
        <v>8</v>
      </c>
      <c r="E474" s="223">
        <v>2018</v>
      </c>
      <c r="F474" s="223">
        <v>2014</v>
      </c>
      <c r="G474" s="223" t="s">
        <v>1899</v>
      </c>
      <c r="H474" s="220" t="s">
        <v>1900</v>
      </c>
      <c r="I474" s="220" t="s">
        <v>1901</v>
      </c>
      <c r="J474" s="220" t="s">
        <v>3</v>
      </c>
      <c r="K474" s="247" t="s">
        <v>297</v>
      </c>
      <c r="L474" s="244">
        <v>68</v>
      </c>
      <c r="M474" s="244">
        <v>0</v>
      </c>
      <c r="N474" s="244">
        <v>0</v>
      </c>
      <c r="O474" s="244">
        <v>0</v>
      </c>
      <c r="P474" s="244">
        <v>68</v>
      </c>
      <c r="Q474" s="205">
        <v>0</v>
      </c>
      <c r="R474" s="245">
        <v>34</v>
      </c>
      <c r="S474" s="245">
        <v>0</v>
      </c>
      <c r="T474" s="244">
        <v>49</v>
      </c>
      <c r="U474" s="244">
        <v>0</v>
      </c>
      <c r="V474" s="244">
        <v>0</v>
      </c>
      <c r="W474" s="244">
        <v>0</v>
      </c>
      <c r="X474" s="244">
        <v>49</v>
      </c>
      <c r="Y474" s="244">
        <v>0</v>
      </c>
      <c r="Z474" s="244">
        <v>49</v>
      </c>
      <c r="AA474" s="205">
        <v>0</v>
      </c>
      <c r="AB474" s="205">
        <v>0</v>
      </c>
      <c r="AC474" s="244">
        <v>56</v>
      </c>
      <c r="AD474" s="244">
        <v>14</v>
      </c>
      <c r="AE474" s="244">
        <v>42</v>
      </c>
      <c r="AF474" s="205">
        <v>0.25</v>
      </c>
      <c r="AG474" s="244">
        <v>140</v>
      </c>
      <c r="AH474" s="244">
        <v>139</v>
      </c>
      <c r="AI474" s="244">
        <v>1</v>
      </c>
      <c r="AJ474" s="205">
        <v>0.99285714285714288</v>
      </c>
      <c r="AK474" s="244">
        <v>313</v>
      </c>
      <c r="AL474" s="244">
        <v>153</v>
      </c>
      <c r="AM474" s="244">
        <v>160</v>
      </c>
      <c r="AN474" s="246">
        <v>0.5</v>
      </c>
      <c r="AO474" s="139" t="s">
        <v>1903</v>
      </c>
      <c r="AP474" s="146" t="s">
        <v>1522</v>
      </c>
      <c r="AQ474" s="139" t="s">
        <v>1903</v>
      </c>
      <c r="AR474" s="139" t="s">
        <v>1902</v>
      </c>
    </row>
    <row r="475" spans="1:44" ht="15" x14ac:dyDescent="0.2">
      <c r="A475" s="139" t="s">
        <v>946</v>
      </c>
      <c r="B475" s="220" t="s">
        <v>1136</v>
      </c>
      <c r="C475" s="221">
        <v>0.375</v>
      </c>
      <c r="D475" s="222">
        <v>8</v>
      </c>
      <c r="E475" s="223">
        <v>2020</v>
      </c>
      <c r="F475" s="223">
        <v>2016</v>
      </c>
      <c r="G475" s="223" t="s">
        <v>1908</v>
      </c>
      <c r="H475" s="220" t="s">
        <v>1909</v>
      </c>
      <c r="I475" s="220" t="s">
        <v>1910</v>
      </c>
      <c r="J475" s="220" t="s">
        <v>26</v>
      </c>
      <c r="K475" s="247" t="s">
        <v>1136</v>
      </c>
      <c r="L475" s="244">
        <v>3157</v>
      </c>
      <c r="M475" s="244">
        <v>164</v>
      </c>
      <c r="N475" s="244">
        <v>164</v>
      </c>
      <c r="O475" s="244">
        <v>0</v>
      </c>
      <c r="P475" s="244">
        <v>2993</v>
      </c>
      <c r="Q475" s="205">
        <v>5.1948051948051951E-2</v>
      </c>
      <c r="R475" s="245">
        <v>1184</v>
      </c>
      <c r="S475" s="245">
        <v>0</v>
      </c>
      <c r="T475" s="244">
        <v>2004</v>
      </c>
      <c r="U475" s="244">
        <v>4</v>
      </c>
      <c r="V475" s="244">
        <v>0</v>
      </c>
      <c r="W475" s="244">
        <v>4</v>
      </c>
      <c r="X475" s="244">
        <v>2000</v>
      </c>
      <c r="Y475" s="244">
        <v>4</v>
      </c>
      <c r="Z475" s="244">
        <v>2000</v>
      </c>
      <c r="AA475" s="205">
        <v>1.996007984031936E-3</v>
      </c>
      <c r="AB475" s="205">
        <v>1.996007984031936E-3</v>
      </c>
      <c r="AC475" s="244">
        <v>2103</v>
      </c>
      <c r="AD475" s="244">
        <v>127</v>
      </c>
      <c r="AE475" s="244">
        <v>1976</v>
      </c>
      <c r="AF475" s="205">
        <v>6.0389919163100332E-2</v>
      </c>
      <c r="AG475" s="244">
        <v>4560</v>
      </c>
      <c r="AH475" s="244">
        <v>418</v>
      </c>
      <c r="AI475" s="244">
        <v>4142</v>
      </c>
      <c r="AJ475" s="205">
        <v>9.166666666666666E-2</v>
      </c>
      <c r="AK475" s="244">
        <v>11824</v>
      </c>
      <c r="AL475" s="244">
        <v>713</v>
      </c>
      <c r="AM475" s="244">
        <v>11111</v>
      </c>
      <c r="AN475" s="246">
        <v>0.375</v>
      </c>
      <c r="AO475" s="139" t="s">
        <v>1903</v>
      </c>
      <c r="AP475" s="146" t="s">
        <v>1522</v>
      </c>
      <c r="AQ475" s="139" t="s">
        <v>1903</v>
      </c>
      <c r="AR475" s="139" t="s">
        <v>1903</v>
      </c>
    </row>
    <row r="476" spans="1:44" ht="15" x14ac:dyDescent="0.2">
      <c r="A476" s="139" t="s">
        <v>42</v>
      </c>
      <c r="B476" s="220" t="s">
        <v>298</v>
      </c>
      <c r="C476" s="221">
        <v>0.5</v>
      </c>
      <c r="D476" s="222">
        <v>8</v>
      </c>
      <c r="E476" s="223">
        <v>2019</v>
      </c>
      <c r="F476" s="223">
        <v>2015</v>
      </c>
      <c r="G476" s="223">
        <v>2022</v>
      </c>
      <c r="H476" s="220" t="s">
        <v>1904</v>
      </c>
      <c r="I476" s="220" t="s">
        <v>1905</v>
      </c>
      <c r="J476" s="220" t="s">
        <v>8</v>
      </c>
      <c r="K476" s="247" t="s">
        <v>298</v>
      </c>
      <c r="L476" s="244">
        <v>147</v>
      </c>
      <c r="M476" s="244">
        <v>0</v>
      </c>
      <c r="N476" s="244">
        <v>0</v>
      </c>
      <c r="O476" s="244">
        <v>0</v>
      </c>
      <c r="P476" s="244">
        <v>147</v>
      </c>
      <c r="Q476" s="205">
        <v>0</v>
      </c>
      <c r="R476" s="245">
        <v>74</v>
      </c>
      <c r="S476" s="245">
        <v>0</v>
      </c>
      <c r="T476" s="244">
        <v>57</v>
      </c>
      <c r="U476" s="244">
        <v>0</v>
      </c>
      <c r="V476" s="244">
        <v>0</v>
      </c>
      <c r="W476" s="244">
        <v>0</v>
      </c>
      <c r="X476" s="244">
        <v>57</v>
      </c>
      <c r="Y476" s="244">
        <v>0</v>
      </c>
      <c r="Z476" s="244">
        <v>57</v>
      </c>
      <c r="AA476" s="205">
        <v>0</v>
      </c>
      <c r="AB476" s="205">
        <v>0</v>
      </c>
      <c r="AC476" s="244">
        <v>60</v>
      </c>
      <c r="AD476" s="244">
        <v>0</v>
      </c>
      <c r="AE476" s="244">
        <v>60</v>
      </c>
      <c r="AF476" s="205">
        <v>0</v>
      </c>
      <c r="AG476" s="244">
        <v>241</v>
      </c>
      <c r="AH476" s="244">
        <v>84</v>
      </c>
      <c r="AI476" s="244">
        <v>157</v>
      </c>
      <c r="AJ476" s="205">
        <v>0.34854771784232363</v>
      </c>
      <c r="AK476" s="244">
        <v>505</v>
      </c>
      <c r="AL476" s="244">
        <v>84</v>
      </c>
      <c r="AM476" s="244">
        <v>421</v>
      </c>
      <c r="AN476" s="246">
        <v>0.5</v>
      </c>
      <c r="AO476" s="139" t="s">
        <v>1903</v>
      </c>
      <c r="AP476" s="146" t="s">
        <v>1522</v>
      </c>
      <c r="AQ476" s="139" t="s">
        <v>1903</v>
      </c>
      <c r="AR476" s="139" t="s">
        <v>1903</v>
      </c>
    </row>
    <row r="477" spans="1:44" ht="15" x14ac:dyDescent="0.2">
      <c r="A477" s="139" t="s">
        <v>62</v>
      </c>
      <c r="B477" s="220" t="s">
        <v>299</v>
      </c>
      <c r="C477" s="221">
        <v>0.5</v>
      </c>
      <c r="D477" s="222">
        <v>8</v>
      </c>
      <c r="E477" s="223">
        <v>2019</v>
      </c>
      <c r="F477" s="223">
        <v>2015</v>
      </c>
      <c r="G477" s="223">
        <v>2022</v>
      </c>
      <c r="H477" s="220" t="s">
        <v>1904</v>
      </c>
      <c r="I477" s="220" t="s">
        <v>1905</v>
      </c>
      <c r="J477" s="220" t="s">
        <v>8</v>
      </c>
      <c r="K477" s="247" t="s">
        <v>299</v>
      </c>
      <c r="L477" s="244">
        <v>1640</v>
      </c>
      <c r="M477" s="244">
        <v>89</v>
      </c>
      <c r="N477" s="244">
        <v>89</v>
      </c>
      <c r="O477" s="244">
        <v>0</v>
      </c>
      <c r="P477" s="244">
        <v>1551</v>
      </c>
      <c r="Q477" s="205">
        <v>5.4268292682926829E-2</v>
      </c>
      <c r="R477" s="245">
        <v>820</v>
      </c>
      <c r="S477" s="245">
        <v>0</v>
      </c>
      <c r="T477" s="244">
        <v>906</v>
      </c>
      <c r="U477" s="244">
        <v>21</v>
      </c>
      <c r="V477" s="244">
        <v>21</v>
      </c>
      <c r="W477" s="244">
        <v>0</v>
      </c>
      <c r="X477" s="244">
        <v>885</v>
      </c>
      <c r="Y477" s="244">
        <v>21</v>
      </c>
      <c r="Z477" s="244">
        <v>885</v>
      </c>
      <c r="AA477" s="205">
        <v>2.3178807947019868E-2</v>
      </c>
      <c r="AB477" s="205">
        <v>2.3178807947019868E-2</v>
      </c>
      <c r="AC477" s="244">
        <v>932</v>
      </c>
      <c r="AD477" s="244">
        <v>167</v>
      </c>
      <c r="AE477" s="244">
        <v>765</v>
      </c>
      <c r="AF477" s="205">
        <v>0.17918454935622319</v>
      </c>
      <c r="AG477" s="244">
        <v>1974</v>
      </c>
      <c r="AH477" s="244">
        <v>1606</v>
      </c>
      <c r="AI477" s="244">
        <v>368</v>
      </c>
      <c r="AJ477" s="205">
        <v>0.81357649442755831</v>
      </c>
      <c r="AK477" s="244">
        <v>5452</v>
      </c>
      <c r="AL477" s="244">
        <v>1883</v>
      </c>
      <c r="AM477" s="244">
        <v>3569</v>
      </c>
      <c r="AN477" s="246">
        <v>0.5</v>
      </c>
      <c r="AO477" s="139" t="s">
        <v>1903</v>
      </c>
      <c r="AP477" s="146" t="s">
        <v>1522</v>
      </c>
      <c r="AQ477" s="139" t="s">
        <v>1903</v>
      </c>
      <c r="AR477" s="139" t="s">
        <v>1902</v>
      </c>
    </row>
    <row r="478" spans="1:44" ht="15" x14ac:dyDescent="0.2">
      <c r="A478" s="139" t="s">
        <v>1896</v>
      </c>
      <c r="B478" s="220" t="s">
        <v>1886</v>
      </c>
      <c r="C478" s="221">
        <v>1</v>
      </c>
      <c r="D478" s="222">
        <v>5</v>
      </c>
      <c r="E478" s="223">
        <v>2017</v>
      </c>
      <c r="F478" s="223">
        <v>2014</v>
      </c>
      <c r="G478" s="223">
        <v>2018</v>
      </c>
      <c r="H478" s="220" t="s">
        <v>1906</v>
      </c>
      <c r="I478" s="220" t="s">
        <v>1907</v>
      </c>
      <c r="J478" s="220" t="s">
        <v>13</v>
      </c>
      <c r="K478" s="247" t="s">
        <v>1886</v>
      </c>
      <c r="L478" s="244">
        <v>8</v>
      </c>
      <c r="M478" s="244">
        <v>0</v>
      </c>
      <c r="N478" s="244">
        <v>0</v>
      </c>
      <c r="O478" s="244">
        <v>0</v>
      </c>
      <c r="P478" s="244">
        <v>8</v>
      </c>
      <c r="Q478" s="205">
        <v>0</v>
      </c>
      <c r="R478" s="245">
        <v>8</v>
      </c>
      <c r="S478" s="245">
        <v>0</v>
      </c>
      <c r="T478" s="244">
        <v>4</v>
      </c>
      <c r="U478" s="244">
        <v>0</v>
      </c>
      <c r="V478" s="244">
        <v>0</v>
      </c>
      <c r="W478" s="244">
        <v>0</v>
      </c>
      <c r="X478" s="244">
        <v>4</v>
      </c>
      <c r="Y478" s="244">
        <v>0</v>
      </c>
      <c r="Z478" s="244">
        <v>4</v>
      </c>
      <c r="AA478" s="205">
        <v>0</v>
      </c>
      <c r="AB478" s="205">
        <v>0</v>
      </c>
      <c r="AC478" s="244">
        <v>6</v>
      </c>
      <c r="AD478" s="244">
        <v>0</v>
      </c>
      <c r="AE478" s="244">
        <v>6</v>
      </c>
      <c r="AF478" s="205">
        <v>0</v>
      </c>
      <c r="AG478" s="244">
        <v>12</v>
      </c>
      <c r="AH478" s="244">
        <v>0</v>
      </c>
      <c r="AI478" s="244">
        <v>12</v>
      </c>
      <c r="AJ478" s="205">
        <v>0</v>
      </c>
      <c r="AK478" s="244">
        <v>30</v>
      </c>
      <c r="AL478" s="244">
        <v>0</v>
      </c>
      <c r="AM478" s="244">
        <v>30</v>
      </c>
      <c r="AN478" s="246">
        <v>1</v>
      </c>
      <c r="AO478" s="139" t="s">
        <v>1903</v>
      </c>
      <c r="AP478" s="146" t="s">
        <v>1891</v>
      </c>
      <c r="AQ478" s="139" t="s">
        <v>1903</v>
      </c>
      <c r="AR478" s="139" t="s">
        <v>1903</v>
      </c>
    </row>
    <row r="479" spans="1:44" ht="15" x14ac:dyDescent="0.2">
      <c r="A479" s="139" t="s">
        <v>177</v>
      </c>
      <c r="B479" s="220" t="s">
        <v>1138</v>
      </c>
      <c r="C479" s="221">
        <v>0.625</v>
      </c>
      <c r="D479" s="222">
        <v>8</v>
      </c>
      <c r="E479" s="223">
        <v>2018</v>
      </c>
      <c r="F479" s="223">
        <v>2014</v>
      </c>
      <c r="G479" s="223" t="s">
        <v>1899</v>
      </c>
      <c r="H479" s="220" t="s">
        <v>1913</v>
      </c>
      <c r="I479" s="220" t="s">
        <v>1914</v>
      </c>
      <c r="J479" s="220" t="s">
        <v>32</v>
      </c>
      <c r="K479" s="247" t="s">
        <v>1138</v>
      </c>
      <c r="L479" s="244">
        <v>85</v>
      </c>
      <c r="M479" s="244">
        <v>2</v>
      </c>
      <c r="N479" s="244">
        <v>0</v>
      </c>
      <c r="O479" s="244">
        <v>2</v>
      </c>
      <c r="P479" s="244">
        <v>83</v>
      </c>
      <c r="Q479" s="205">
        <v>2.3529411764705882E-2</v>
      </c>
      <c r="R479" s="245">
        <v>43</v>
      </c>
      <c r="S479" s="245">
        <v>0</v>
      </c>
      <c r="T479" s="244">
        <v>60</v>
      </c>
      <c r="U479" s="244">
        <v>1</v>
      </c>
      <c r="V479" s="244">
        <v>0</v>
      </c>
      <c r="W479" s="244">
        <v>1</v>
      </c>
      <c r="X479" s="244">
        <v>59</v>
      </c>
      <c r="Y479" s="244">
        <v>1</v>
      </c>
      <c r="Z479" s="244">
        <v>59</v>
      </c>
      <c r="AA479" s="205">
        <v>1.6666666666666666E-2</v>
      </c>
      <c r="AB479" s="205">
        <v>1.6666666666666666E-2</v>
      </c>
      <c r="AC479" s="244">
        <v>62</v>
      </c>
      <c r="AD479" s="244">
        <v>19</v>
      </c>
      <c r="AE479" s="244">
        <v>43</v>
      </c>
      <c r="AF479" s="205">
        <v>0.30645161290322581</v>
      </c>
      <c r="AG479" s="244">
        <v>128</v>
      </c>
      <c r="AH479" s="244">
        <v>72</v>
      </c>
      <c r="AI479" s="244">
        <v>56</v>
      </c>
      <c r="AJ479" s="205">
        <v>0.5625</v>
      </c>
      <c r="AK479" s="244">
        <v>335</v>
      </c>
      <c r="AL479" s="244">
        <v>94</v>
      </c>
      <c r="AM479" s="244">
        <v>241</v>
      </c>
      <c r="AN479" s="246">
        <v>0.5</v>
      </c>
      <c r="AO479" s="139" t="s">
        <v>1903</v>
      </c>
      <c r="AP479" s="146" t="s">
        <v>1522</v>
      </c>
      <c r="AQ479" s="139" t="s">
        <v>1903</v>
      </c>
      <c r="AR479" s="139" t="s">
        <v>1902</v>
      </c>
    </row>
    <row r="480" spans="1:44" ht="15" x14ac:dyDescent="0.2">
      <c r="A480" s="139" t="s">
        <v>14</v>
      </c>
      <c r="B480" s="220" t="s">
        <v>300</v>
      </c>
      <c r="C480" s="221">
        <v>1</v>
      </c>
      <c r="D480" s="222">
        <v>5</v>
      </c>
      <c r="E480" s="223">
        <v>2017</v>
      </c>
      <c r="F480" s="223">
        <v>2014</v>
      </c>
      <c r="G480" s="223">
        <v>2018</v>
      </c>
      <c r="H480" s="220" t="s">
        <v>1906</v>
      </c>
      <c r="I480" s="220" t="s">
        <v>1907</v>
      </c>
      <c r="J480" s="220" t="s">
        <v>13</v>
      </c>
      <c r="K480" s="247" t="s">
        <v>300</v>
      </c>
      <c r="L480" s="244">
        <v>2</v>
      </c>
      <c r="M480" s="244">
        <v>0</v>
      </c>
      <c r="N480" s="244">
        <v>0</v>
      </c>
      <c r="O480" s="244">
        <v>0</v>
      </c>
      <c r="P480" s="244">
        <v>2</v>
      </c>
      <c r="Q480" s="205">
        <v>0</v>
      </c>
      <c r="R480" s="245">
        <v>2</v>
      </c>
      <c r="S480" s="245">
        <v>0</v>
      </c>
      <c r="T480" s="244">
        <v>2</v>
      </c>
      <c r="U480" s="244">
        <v>0</v>
      </c>
      <c r="V480" s="244">
        <v>0</v>
      </c>
      <c r="W480" s="244">
        <v>0</v>
      </c>
      <c r="X480" s="244">
        <v>2</v>
      </c>
      <c r="Y480" s="244">
        <v>0</v>
      </c>
      <c r="Z480" s="244">
        <v>2</v>
      </c>
      <c r="AA480" s="205">
        <v>0</v>
      </c>
      <c r="AB480" s="205">
        <v>0</v>
      </c>
      <c r="AC480" s="244">
        <v>2</v>
      </c>
      <c r="AD480" s="244">
        <v>20</v>
      </c>
      <c r="AE480" s="244">
        <v>0</v>
      </c>
      <c r="AF480" s="205">
        <v>10</v>
      </c>
      <c r="AG480" s="244">
        <v>4</v>
      </c>
      <c r="AH480" s="244">
        <v>12</v>
      </c>
      <c r="AI480" s="244">
        <v>0</v>
      </c>
      <c r="AJ480" s="205">
        <v>3</v>
      </c>
      <c r="AK480" s="244">
        <v>10</v>
      </c>
      <c r="AL480" s="244">
        <v>32</v>
      </c>
      <c r="AM480" s="244">
        <v>4</v>
      </c>
      <c r="AN480" s="246">
        <v>1</v>
      </c>
      <c r="AO480" s="139" t="s">
        <v>1903</v>
      </c>
      <c r="AP480" s="146" t="s">
        <v>1891</v>
      </c>
      <c r="AQ480" s="139" t="s">
        <v>1903</v>
      </c>
      <c r="AR480" s="139" t="s">
        <v>1902</v>
      </c>
    </row>
    <row r="481" spans="1:44" ht="15" x14ac:dyDescent="0.2">
      <c r="A481" s="139" t="s">
        <v>25</v>
      </c>
      <c r="B481" s="220" t="s">
        <v>301</v>
      </c>
      <c r="C481" s="221">
        <v>0.375</v>
      </c>
      <c r="D481" s="222">
        <v>8</v>
      </c>
      <c r="E481" s="223">
        <v>2020</v>
      </c>
      <c r="F481" s="223">
        <v>2016</v>
      </c>
      <c r="G481" s="223" t="s">
        <v>1908</v>
      </c>
      <c r="H481" s="220" t="s">
        <v>1909</v>
      </c>
      <c r="I481" s="220" t="s">
        <v>1910</v>
      </c>
      <c r="J481" s="220" t="s">
        <v>26</v>
      </c>
      <c r="K481" s="247" t="s">
        <v>301</v>
      </c>
      <c r="L481" s="244">
        <v>52</v>
      </c>
      <c r="M481" s="244">
        <v>0</v>
      </c>
      <c r="N481" s="244">
        <v>0</v>
      </c>
      <c r="O481" s="244">
        <v>0</v>
      </c>
      <c r="P481" s="244">
        <v>52</v>
      </c>
      <c r="Q481" s="205">
        <v>0</v>
      </c>
      <c r="R481" s="245">
        <v>20</v>
      </c>
      <c r="S481" s="245">
        <v>0</v>
      </c>
      <c r="T481" s="244">
        <v>26</v>
      </c>
      <c r="U481" s="244">
        <v>0</v>
      </c>
      <c r="V481" s="244">
        <v>0</v>
      </c>
      <c r="W481" s="244">
        <v>0</v>
      </c>
      <c r="X481" s="244">
        <v>26</v>
      </c>
      <c r="Y481" s="244">
        <v>0</v>
      </c>
      <c r="Z481" s="244">
        <v>26</v>
      </c>
      <c r="AA481" s="205">
        <v>0</v>
      </c>
      <c r="AB481" s="205">
        <v>0</v>
      </c>
      <c r="AC481" s="244">
        <v>30</v>
      </c>
      <c r="AD481" s="244">
        <v>5</v>
      </c>
      <c r="AE481" s="244">
        <v>25</v>
      </c>
      <c r="AF481" s="205">
        <v>0.16666666666666666</v>
      </c>
      <c r="AG481" s="244">
        <v>146</v>
      </c>
      <c r="AH481" s="244">
        <v>38</v>
      </c>
      <c r="AI481" s="244">
        <v>108</v>
      </c>
      <c r="AJ481" s="205">
        <v>0.26027397260273971</v>
      </c>
      <c r="AK481" s="244">
        <v>254</v>
      </c>
      <c r="AL481" s="244">
        <v>43</v>
      </c>
      <c r="AM481" s="244">
        <v>211</v>
      </c>
      <c r="AN481" s="246">
        <v>0.375</v>
      </c>
      <c r="AO481" s="139" t="s">
        <v>1903</v>
      </c>
      <c r="AP481" s="146" t="s">
        <v>1522</v>
      </c>
      <c r="AQ481" s="139" t="s">
        <v>1903</v>
      </c>
      <c r="AR481" s="139" t="s">
        <v>1903</v>
      </c>
    </row>
    <row r="482" spans="1:44" ht="15" x14ac:dyDescent="0.2">
      <c r="A482" s="139" t="s">
        <v>25</v>
      </c>
      <c r="B482" s="220" t="s">
        <v>1497</v>
      </c>
      <c r="C482" s="221">
        <v>0.375</v>
      </c>
      <c r="D482" s="222">
        <v>8</v>
      </c>
      <c r="E482" s="223">
        <v>2020</v>
      </c>
      <c r="F482" s="223">
        <v>2016</v>
      </c>
      <c r="G482" s="223" t="s">
        <v>1908</v>
      </c>
      <c r="H482" s="220" t="s">
        <v>1909</v>
      </c>
      <c r="I482" s="220" t="s">
        <v>1910</v>
      </c>
      <c r="J482" s="220" t="s">
        <v>26</v>
      </c>
      <c r="K482" s="247" t="s">
        <v>1497</v>
      </c>
      <c r="L482" s="244">
        <v>127</v>
      </c>
      <c r="M482" s="244">
        <v>0</v>
      </c>
      <c r="N482" s="244">
        <v>0</v>
      </c>
      <c r="O482" s="244">
        <v>0</v>
      </c>
      <c r="P482" s="244">
        <v>127</v>
      </c>
      <c r="Q482" s="205">
        <v>0</v>
      </c>
      <c r="R482" s="245">
        <v>48</v>
      </c>
      <c r="S482" s="245">
        <v>0</v>
      </c>
      <c r="T482" s="244">
        <v>64</v>
      </c>
      <c r="U482" s="244">
        <v>0</v>
      </c>
      <c r="V482" s="244">
        <v>0</v>
      </c>
      <c r="W482" s="244">
        <v>0</v>
      </c>
      <c r="X482" s="244">
        <v>64</v>
      </c>
      <c r="Y482" s="244">
        <v>0</v>
      </c>
      <c r="Z482" s="244">
        <v>64</v>
      </c>
      <c r="AA482" s="205">
        <v>0</v>
      </c>
      <c r="AB482" s="205">
        <v>0</v>
      </c>
      <c r="AC482" s="244">
        <v>88</v>
      </c>
      <c r="AD482" s="244">
        <v>0</v>
      </c>
      <c r="AE482" s="244">
        <v>88</v>
      </c>
      <c r="AF482" s="205">
        <v>0</v>
      </c>
      <c r="AG482" s="244">
        <v>216</v>
      </c>
      <c r="AH482" s="244">
        <v>21</v>
      </c>
      <c r="AI482" s="244">
        <v>195</v>
      </c>
      <c r="AJ482" s="205">
        <v>9.7222222222222224E-2</v>
      </c>
      <c r="AK482" s="244">
        <v>495</v>
      </c>
      <c r="AL482" s="244">
        <v>21</v>
      </c>
      <c r="AM482" s="244">
        <v>474</v>
      </c>
      <c r="AN482" s="246">
        <v>0.375</v>
      </c>
      <c r="AO482" s="139" t="s">
        <v>1903</v>
      </c>
      <c r="AP482" s="146" t="s">
        <v>1522</v>
      </c>
      <c r="AQ482" s="139" t="s">
        <v>1903</v>
      </c>
      <c r="AR482" s="139" t="s">
        <v>1903</v>
      </c>
    </row>
    <row r="483" spans="1:44" ht="15" x14ac:dyDescent="0.2">
      <c r="A483" s="139" t="s">
        <v>90</v>
      </c>
      <c r="B483" s="220" t="s">
        <v>90</v>
      </c>
      <c r="C483" s="221">
        <v>1</v>
      </c>
      <c r="D483" s="222">
        <v>5</v>
      </c>
      <c r="E483" s="223">
        <v>2017</v>
      </c>
      <c r="F483" s="223">
        <v>2014</v>
      </c>
      <c r="G483" s="223">
        <v>2018</v>
      </c>
      <c r="H483" s="220" t="s">
        <v>1906</v>
      </c>
      <c r="I483" s="220" t="s">
        <v>1907</v>
      </c>
      <c r="J483" s="220" t="s">
        <v>13</v>
      </c>
      <c r="K483" s="247" t="s">
        <v>90</v>
      </c>
      <c r="L483" s="244">
        <v>2</v>
      </c>
      <c r="M483" s="244">
        <v>0</v>
      </c>
      <c r="N483" s="244">
        <v>0</v>
      </c>
      <c r="O483" s="244">
        <v>0</v>
      </c>
      <c r="P483" s="244">
        <v>2</v>
      </c>
      <c r="Q483" s="205">
        <v>0</v>
      </c>
      <c r="R483" s="245">
        <v>2</v>
      </c>
      <c r="S483" s="245">
        <v>0</v>
      </c>
      <c r="T483" s="244">
        <v>2</v>
      </c>
      <c r="U483" s="244">
        <v>0</v>
      </c>
      <c r="V483" s="244">
        <v>0</v>
      </c>
      <c r="W483" s="244">
        <v>0</v>
      </c>
      <c r="X483" s="244">
        <v>2</v>
      </c>
      <c r="Y483" s="244">
        <v>0</v>
      </c>
      <c r="Z483" s="244">
        <v>2</v>
      </c>
      <c r="AA483" s="205">
        <v>0</v>
      </c>
      <c r="AB483" s="205">
        <v>0</v>
      </c>
      <c r="AC483" s="244">
        <v>2</v>
      </c>
      <c r="AD483" s="244">
        <v>0</v>
      </c>
      <c r="AE483" s="244">
        <v>2</v>
      </c>
      <c r="AF483" s="205">
        <v>0</v>
      </c>
      <c r="AG483" s="244">
        <v>4</v>
      </c>
      <c r="AH483" s="244">
        <v>0</v>
      </c>
      <c r="AI483" s="244">
        <v>4</v>
      </c>
      <c r="AJ483" s="205">
        <v>0</v>
      </c>
      <c r="AK483" s="244">
        <v>10</v>
      </c>
      <c r="AL483" s="244">
        <v>0</v>
      </c>
      <c r="AM483" s="244">
        <v>10</v>
      </c>
      <c r="AN483" s="246">
        <v>1</v>
      </c>
      <c r="AO483" s="139" t="s">
        <v>1903</v>
      </c>
      <c r="AP483" s="146" t="s">
        <v>1522</v>
      </c>
      <c r="AQ483" s="139" t="s">
        <v>1903</v>
      </c>
      <c r="AR483" s="139" t="s">
        <v>1903</v>
      </c>
    </row>
    <row r="484" spans="1:44" s="150" customFormat="1" ht="15" x14ac:dyDescent="0.2">
      <c r="A484" s="139" t="s">
        <v>90</v>
      </c>
      <c r="B484" s="220" t="s">
        <v>302</v>
      </c>
      <c r="C484" s="221">
        <v>1</v>
      </c>
      <c r="D484" s="222">
        <v>5</v>
      </c>
      <c r="E484" s="223">
        <v>2017</v>
      </c>
      <c r="F484" s="223">
        <v>2014</v>
      </c>
      <c r="G484" s="223">
        <v>2018</v>
      </c>
      <c r="H484" s="220" t="s">
        <v>1906</v>
      </c>
      <c r="I484" s="220" t="s">
        <v>1907</v>
      </c>
      <c r="J484" s="220" t="s">
        <v>13</v>
      </c>
      <c r="K484" s="247" t="s">
        <v>302</v>
      </c>
      <c r="L484" s="244">
        <v>112</v>
      </c>
      <c r="M484" s="244">
        <v>16</v>
      </c>
      <c r="N484" s="244">
        <v>0</v>
      </c>
      <c r="O484" s="244">
        <v>16</v>
      </c>
      <c r="P484" s="244">
        <v>96</v>
      </c>
      <c r="Q484" s="205">
        <v>0.14285714285714285</v>
      </c>
      <c r="R484" s="245">
        <v>112</v>
      </c>
      <c r="S484" s="245">
        <v>0</v>
      </c>
      <c r="T484" s="244">
        <v>76</v>
      </c>
      <c r="U484" s="244">
        <v>70</v>
      </c>
      <c r="V484" s="244">
        <v>23</v>
      </c>
      <c r="W484" s="244">
        <v>47</v>
      </c>
      <c r="X484" s="244">
        <v>6</v>
      </c>
      <c r="Y484" s="244">
        <v>70</v>
      </c>
      <c r="Z484" s="244">
        <v>6</v>
      </c>
      <c r="AA484" s="205">
        <v>0.92105263157894735</v>
      </c>
      <c r="AB484" s="205">
        <v>0.92105263157894735</v>
      </c>
      <c r="AC484" s="244">
        <v>89</v>
      </c>
      <c r="AD484" s="244">
        <v>69</v>
      </c>
      <c r="AE484" s="244">
        <v>20</v>
      </c>
      <c r="AF484" s="205">
        <v>0.7752808988764045</v>
      </c>
      <c r="AG484" s="244">
        <v>209</v>
      </c>
      <c r="AH484" s="244">
        <v>52</v>
      </c>
      <c r="AI484" s="244">
        <v>157</v>
      </c>
      <c r="AJ484" s="205">
        <v>0.24880382775119617</v>
      </c>
      <c r="AK484" s="244">
        <v>486</v>
      </c>
      <c r="AL484" s="244">
        <v>207</v>
      </c>
      <c r="AM484" s="244">
        <v>279</v>
      </c>
      <c r="AN484" s="246">
        <v>1</v>
      </c>
      <c r="AO484" s="139" t="s">
        <v>1903</v>
      </c>
      <c r="AP484" s="146" t="s">
        <v>1522</v>
      </c>
      <c r="AQ484" s="139" t="s">
        <v>1903</v>
      </c>
      <c r="AR484" s="139" t="s">
        <v>1903</v>
      </c>
    </row>
    <row r="485" spans="1:44" ht="15" x14ac:dyDescent="0.2">
      <c r="A485" s="147" t="s">
        <v>35</v>
      </c>
      <c r="B485" s="220" t="s">
        <v>303</v>
      </c>
      <c r="C485" s="226">
        <v>0.625</v>
      </c>
      <c r="D485" s="227">
        <v>8</v>
      </c>
      <c r="E485" s="228">
        <v>2018</v>
      </c>
      <c r="F485" s="223">
        <v>2014</v>
      </c>
      <c r="G485" s="223" t="s">
        <v>1899</v>
      </c>
      <c r="H485" s="225" t="s">
        <v>1900</v>
      </c>
      <c r="I485" s="225" t="s">
        <v>1901</v>
      </c>
      <c r="J485" s="225" t="s">
        <v>3</v>
      </c>
      <c r="K485" s="247" t="s">
        <v>303</v>
      </c>
      <c r="L485" s="244">
        <v>375</v>
      </c>
      <c r="M485" s="244">
        <v>15</v>
      </c>
      <c r="N485" s="244">
        <v>15</v>
      </c>
      <c r="O485" s="244">
        <v>0</v>
      </c>
      <c r="P485" s="244">
        <v>360</v>
      </c>
      <c r="Q485" s="205">
        <v>0.04</v>
      </c>
      <c r="R485" s="245">
        <v>188</v>
      </c>
      <c r="S485" s="245">
        <v>0</v>
      </c>
      <c r="T485" s="244">
        <v>251</v>
      </c>
      <c r="U485" s="244">
        <v>0</v>
      </c>
      <c r="V485" s="244">
        <v>0</v>
      </c>
      <c r="W485" s="244">
        <v>0</v>
      </c>
      <c r="X485" s="244">
        <v>251</v>
      </c>
      <c r="Y485" s="244">
        <v>0</v>
      </c>
      <c r="Z485" s="244">
        <v>251</v>
      </c>
      <c r="AA485" s="205">
        <v>0</v>
      </c>
      <c r="AB485" s="205">
        <v>0</v>
      </c>
      <c r="AC485" s="244">
        <v>271</v>
      </c>
      <c r="AD485" s="244">
        <v>15</v>
      </c>
      <c r="AE485" s="244">
        <v>256</v>
      </c>
      <c r="AF485" s="205">
        <v>5.5350553505535055E-2</v>
      </c>
      <c r="AG485" s="244">
        <v>596</v>
      </c>
      <c r="AH485" s="244">
        <v>1079</v>
      </c>
      <c r="AI485" s="244">
        <v>0</v>
      </c>
      <c r="AJ485" s="205">
        <v>1.8104026845637584</v>
      </c>
      <c r="AK485" s="244">
        <v>1493</v>
      </c>
      <c r="AL485" s="244">
        <v>1109</v>
      </c>
      <c r="AM485" s="244">
        <v>867</v>
      </c>
      <c r="AN485" s="246">
        <v>0.5</v>
      </c>
      <c r="AO485" s="139" t="s">
        <v>1903</v>
      </c>
      <c r="AP485" s="146" t="s">
        <v>1522</v>
      </c>
      <c r="AQ485" s="139" t="s">
        <v>1903</v>
      </c>
      <c r="AR485" s="139" t="s">
        <v>1902</v>
      </c>
    </row>
    <row r="486" spans="1:44" ht="15" x14ac:dyDescent="0.2">
      <c r="A486" s="139" t="s">
        <v>5</v>
      </c>
      <c r="B486" s="220" t="s">
        <v>1126</v>
      </c>
      <c r="C486" s="221">
        <v>0.625</v>
      </c>
      <c r="D486" s="222">
        <v>8</v>
      </c>
      <c r="E486" s="223">
        <v>2018</v>
      </c>
      <c r="F486" s="223">
        <v>2014</v>
      </c>
      <c r="G486" s="223" t="s">
        <v>1899</v>
      </c>
      <c r="H486" s="220" t="s">
        <v>1900</v>
      </c>
      <c r="I486" s="220" t="s">
        <v>1901</v>
      </c>
      <c r="J486" s="220" t="s">
        <v>3</v>
      </c>
      <c r="K486" s="247" t="s">
        <v>1126</v>
      </c>
      <c r="L486" s="244">
        <v>159</v>
      </c>
      <c r="M486" s="244">
        <v>7</v>
      </c>
      <c r="N486" s="244">
        <v>0</v>
      </c>
      <c r="O486" s="244">
        <v>7</v>
      </c>
      <c r="P486" s="244">
        <v>152</v>
      </c>
      <c r="Q486" s="205">
        <v>4.40251572327044E-2</v>
      </c>
      <c r="R486" s="245">
        <v>80</v>
      </c>
      <c r="S486" s="245">
        <v>0</v>
      </c>
      <c r="T486" s="244">
        <v>93</v>
      </c>
      <c r="U486" s="244">
        <v>1</v>
      </c>
      <c r="V486" s="244">
        <v>1</v>
      </c>
      <c r="W486" s="244">
        <v>0</v>
      </c>
      <c r="X486" s="244">
        <v>92</v>
      </c>
      <c r="Y486" s="244">
        <v>1</v>
      </c>
      <c r="Z486" s="244">
        <v>92</v>
      </c>
      <c r="AA486" s="205">
        <v>1.0752688172043012E-2</v>
      </c>
      <c r="AB486" s="205">
        <v>1.0752688172043012E-2</v>
      </c>
      <c r="AC486" s="244">
        <v>99</v>
      </c>
      <c r="AD486" s="244">
        <v>5</v>
      </c>
      <c r="AE486" s="244">
        <v>94</v>
      </c>
      <c r="AF486" s="205">
        <v>5.0505050505050504E-2</v>
      </c>
      <c r="AG486" s="244">
        <v>252</v>
      </c>
      <c r="AH486" s="244">
        <v>96</v>
      </c>
      <c r="AI486" s="244">
        <v>156</v>
      </c>
      <c r="AJ486" s="205">
        <v>0.38095238095238093</v>
      </c>
      <c r="AK486" s="244">
        <v>603</v>
      </c>
      <c r="AL486" s="244">
        <v>109</v>
      </c>
      <c r="AM486" s="244">
        <v>494</v>
      </c>
      <c r="AN486" s="246">
        <v>0.5</v>
      </c>
      <c r="AO486" s="139" t="s">
        <v>1903</v>
      </c>
      <c r="AP486" s="146" t="s">
        <v>1522</v>
      </c>
      <c r="AQ486" s="139" t="s">
        <v>1903</v>
      </c>
      <c r="AR486" s="139" t="s">
        <v>1903</v>
      </c>
    </row>
    <row r="487" spans="1:44" ht="15" x14ac:dyDescent="0.2">
      <c r="A487" s="139" t="s">
        <v>61</v>
      </c>
      <c r="B487" s="220" t="s">
        <v>304</v>
      </c>
      <c r="C487" s="221">
        <v>0.625</v>
      </c>
      <c r="D487" s="222">
        <v>8</v>
      </c>
      <c r="E487" s="223">
        <v>2018</v>
      </c>
      <c r="F487" s="223">
        <v>2014</v>
      </c>
      <c r="G487" s="223" t="s">
        <v>1899</v>
      </c>
      <c r="H487" s="220" t="s">
        <v>1900</v>
      </c>
      <c r="I487" s="220" t="s">
        <v>1901</v>
      </c>
      <c r="J487" s="220" t="s">
        <v>3</v>
      </c>
      <c r="K487" s="247" t="s">
        <v>304</v>
      </c>
      <c r="L487" s="244">
        <v>47</v>
      </c>
      <c r="M487" s="244">
        <v>20</v>
      </c>
      <c r="N487" s="244">
        <v>20</v>
      </c>
      <c r="O487" s="244">
        <v>0</v>
      </c>
      <c r="P487" s="244">
        <v>27</v>
      </c>
      <c r="Q487" s="205">
        <v>0.42553191489361702</v>
      </c>
      <c r="R487" s="245">
        <v>24</v>
      </c>
      <c r="S487" s="245">
        <v>0</v>
      </c>
      <c r="T487" s="244">
        <v>32</v>
      </c>
      <c r="U487" s="244">
        <v>2</v>
      </c>
      <c r="V487" s="244">
        <v>2</v>
      </c>
      <c r="W487" s="244">
        <v>0</v>
      </c>
      <c r="X487" s="244">
        <v>30</v>
      </c>
      <c r="Y487" s="244">
        <v>2</v>
      </c>
      <c r="Z487" s="244">
        <v>30</v>
      </c>
      <c r="AA487" s="205">
        <v>6.25E-2</v>
      </c>
      <c r="AB487" s="205">
        <v>6.25E-2</v>
      </c>
      <c r="AC487" s="244">
        <v>36</v>
      </c>
      <c r="AD487" s="244">
        <v>136</v>
      </c>
      <c r="AE487" s="244">
        <v>0</v>
      </c>
      <c r="AF487" s="205">
        <v>3.7777777777777777</v>
      </c>
      <c r="AG487" s="244">
        <v>77</v>
      </c>
      <c r="AH487" s="244">
        <v>252</v>
      </c>
      <c r="AI487" s="244">
        <v>0</v>
      </c>
      <c r="AJ487" s="205">
        <v>3.2727272727272729</v>
      </c>
      <c r="AK487" s="244">
        <v>192</v>
      </c>
      <c r="AL487" s="244">
        <v>410</v>
      </c>
      <c r="AM487" s="244">
        <v>57</v>
      </c>
      <c r="AN487" s="246">
        <v>0.5</v>
      </c>
      <c r="AO487" s="139" t="s">
        <v>1903</v>
      </c>
      <c r="AP487" s="146" t="s">
        <v>1522</v>
      </c>
      <c r="AQ487" s="139" t="s">
        <v>1903</v>
      </c>
      <c r="AR487" s="139" t="s">
        <v>1902</v>
      </c>
    </row>
    <row r="488" spans="1:44" ht="15" x14ac:dyDescent="0.2">
      <c r="A488" s="139" t="s">
        <v>40</v>
      </c>
      <c r="B488" s="220" t="s">
        <v>306</v>
      </c>
      <c r="C488" s="221">
        <v>0.5</v>
      </c>
      <c r="D488" s="222">
        <v>8</v>
      </c>
      <c r="E488" s="223">
        <v>2019</v>
      </c>
      <c r="F488" s="223">
        <v>2015</v>
      </c>
      <c r="G488" s="223">
        <v>2022</v>
      </c>
      <c r="H488" s="220" t="s">
        <v>1904</v>
      </c>
      <c r="I488" s="220" t="s">
        <v>1905</v>
      </c>
      <c r="J488" s="220" t="s">
        <v>8</v>
      </c>
      <c r="K488" s="247" t="s">
        <v>306</v>
      </c>
      <c r="L488" s="244">
        <v>24</v>
      </c>
      <c r="M488" s="244">
        <v>0</v>
      </c>
      <c r="N488" s="244">
        <v>0</v>
      </c>
      <c r="O488" s="244">
        <v>0</v>
      </c>
      <c r="P488" s="244">
        <v>24</v>
      </c>
      <c r="Q488" s="205">
        <v>0</v>
      </c>
      <c r="R488" s="245">
        <v>12</v>
      </c>
      <c r="S488" s="245">
        <v>0</v>
      </c>
      <c r="T488" s="244">
        <v>16</v>
      </c>
      <c r="U488" s="244">
        <v>1</v>
      </c>
      <c r="V488" s="244">
        <v>0</v>
      </c>
      <c r="W488" s="244">
        <v>1</v>
      </c>
      <c r="X488" s="244">
        <v>15</v>
      </c>
      <c r="Y488" s="244">
        <v>1</v>
      </c>
      <c r="Z488" s="244">
        <v>15</v>
      </c>
      <c r="AA488" s="205">
        <v>6.25E-2</v>
      </c>
      <c r="AB488" s="205">
        <v>6.25E-2</v>
      </c>
      <c r="AC488" s="244">
        <v>19</v>
      </c>
      <c r="AD488" s="244">
        <v>0</v>
      </c>
      <c r="AE488" s="244">
        <v>19</v>
      </c>
      <c r="AF488" s="205">
        <v>0</v>
      </c>
      <c r="AG488" s="244">
        <v>19</v>
      </c>
      <c r="AH488" s="244">
        <v>15</v>
      </c>
      <c r="AI488" s="244">
        <v>4</v>
      </c>
      <c r="AJ488" s="205">
        <v>0.78947368421052633</v>
      </c>
      <c r="AK488" s="244">
        <v>78</v>
      </c>
      <c r="AL488" s="244">
        <v>16</v>
      </c>
      <c r="AM488" s="244">
        <v>62</v>
      </c>
      <c r="AN488" s="246">
        <v>0.5</v>
      </c>
      <c r="AO488" s="139" t="s">
        <v>1903</v>
      </c>
      <c r="AP488" s="146" t="s">
        <v>1522</v>
      </c>
      <c r="AQ488" s="139" t="s">
        <v>1903</v>
      </c>
      <c r="AR488" s="139" t="s">
        <v>1902</v>
      </c>
    </row>
    <row r="489" spans="1:44" ht="15" x14ac:dyDescent="0.2">
      <c r="A489" s="139" t="s">
        <v>5</v>
      </c>
      <c r="B489" s="220" t="s">
        <v>1082</v>
      </c>
      <c r="C489" s="221">
        <v>0.625</v>
      </c>
      <c r="D489" s="222">
        <v>8</v>
      </c>
      <c r="E489" s="223">
        <v>2018</v>
      </c>
      <c r="F489" s="223">
        <v>2014</v>
      </c>
      <c r="G489" s="223" t="s">
        <v>1899</v>
      </c>
      <c r="H489" s="220" t="s">
        <v>1900</v>
      </c>
      <c r="I489" s="220" t="s">
        <v>1901</v>
      </c>
      <c r="J489" s="220" t="s">
        <v>3</v>
      </c>
      <c r="K489" s="247" t="s">
        <v>1082</v>
      </c>
      <c r="L489" s="244">
        <v>380</v>
      </c>
      <c r="M489" s="244">
        <v>0</v>
      </c>
      <c r="N489" s="244">
        <v>0</v>
      </c>
      <c r="O489" s="244">
        <v>0</v>
      </c>
      <c r="P489" s="244">
        <v>380</v>
      </c>
      <c r="Q489" s="205">
        <v>0</v>
      </c>
      <c r="R489" s="245">
        <v>190</v>
      </c>
      <c r="S489" s="245">
        <v>0</v>
      </c>
      <c r="T489" s="244">
        <v>227</v>
      </c>
      <c r="U489" s="244">
        <v>0</v>
      </c>
      <c r="V489" s="244">
        <v>0</v>
      </c>
      <c r="W489" s="244">
        <v>0</v>
      </c>
      <c r="X489" s="244">
        <v>227</v>
      </c>
      <c r="Y489" s="244">
        <v>0</v>
      </c>
      <c r="Z489" s="244">
        <v>227</v>
      </c>
      <c r="AA489" s="205">
        <v>0</v>
      </c>
      <c r="AB489" s="205">
        <v>0</v>
      </c>
      <c r="AC489" s="244">
        <v>243</v>
      </c>
      <c r="AD489" s="244">
        <v>5</v>
      </c>
      <c r="AE489" s="244">
        <v>238</v>
      </c>
      <c r="AF489" s="205">
        <v>2.0576131687242798E-2</v>
      </c>
      <c r="AG489" s="244">
        <v>600</v>
      </c>
      <c r="AH489" s="244">
        <v>114</v>
      </c>
      <c r="AI489" s="244">
        <v>486</v>
      </c>
      <c r="AJ489" s="205">
        <v>0.19</v>
      </c>
      <c r="AK489" s="244">
        <v>1450</v>
      </c>
      <c r="AL489" s="244">
        <v>119</v>
      </c>
      <c r="AM489" s="244">
        <v>1331</v>
      </c>
      <c r="AN489" s="246">
        <v>0.5</v>
      </c>
      <c r="AO489" s="139" t="s">
        <v>1903</v>
      </c>
      <c r="AP489" s="146" t="s">
        <v>1522</v>
      </c>
      <c r="AQ489" s="139" t="s">
        <v>1903</v>
      </c>
      <c r="AR489" s="139" t="s">
        <v>1903</v>
      </c>
    </row>
    <row r="490" spans="1:44" ht="15" x14ac:dyDescent="0.2">
      <c r="A490" s="139" t="s">
        <v>946</v>
      </c>
      <c r="B490" s="220" t="s">
        <v>1083</v>
      </c>
      <c r="C490" s="221">
        <v>0.375</v>
      </c>
      <c r="D490" s="222">
        <v>8</v>
      </c>
      <c r="E490" s="223">
        <v>2020</v>
      </c>
      <c r="F490" s="223">
        <v>2016</v>
      </c>
      <c r="G490" s="223" t="s">
        <v>1908</v>
      </c>
      <c r="H490" s="220" t="s">
        <v>1909</v>
      </c>
      <c r="I490" s="220" t="s">
        <v>1910</v>
      </c>
      <c r="J490" s="220" t="s">
        <v>26</v>
      </c>
      <c r="K490" s="247" t="s">
        <v>1083</v>
      </c>
      <c r="L490" s="244">
        <v>980</v>
      </c>
      <c r="M490" s="244">
        <v>0</v>
      </c>
      <c r="N490" s="244">
        <v>0</v>
      </c>
      <c r="O490" s="244">
        <v>0</v>
      </c>
      <c r="P490" s="244">
        <v>980</v>
      </c>
      <c r="Q490" s="205">
        <v>0</v>
      </c>
      <c r="R490" s="245">
        <v>368</v>
      </c>
      <c r="S490" s="245">
        <v>0</v>
      </c>
      <c r="T490" s="244">
        <v>705</v>
      </c>
      <c r="U490" s="244">
        <v>0</v>
      </c>
      <c r="V490" s="244">
        <v>0</v>
      </c>
      <c r="W490" s="244">
        <v>0</v>
      </c>
      <c r="X490" s="244">
        <v>705</v>
      </c>
      <c r="Y490" s="244">
        <v>0</v>
      </c>
      <c r="Z490" s="244">
        <v>705</v>
      </c>
      <c r="AA490" s="205">
        <v>0</v>
      </c>
      <c r="AB490" s="205">
        <v>0</v>
      </c>
      <c r="AC490" s="244">
        <v>828</v>
      </c>
      <c r="AD490" s="244">
        <v>12</v>
      </c>
      <c r="AE490" s="244">
        <v>816</v>
      </c>
      <c r="AF490" s="205">
        <v>1.4492753623188406E-2</v>
      </c>
      <c r="AG490" s="244">
        <v>2463</v>
      </c>
      <c r="AH490" s="244">
        <v>2450</v>
      </c>
      <c r="AI490" s="244">
        <v>13</v>
      </c>
      <c r="AJ490" s="205">
        <v>0.99472188388144545</v>
      </c>
      <c r="AK490" s="244">
        <v>4976</v>
      </c>
      <c r="AL490" s="244">
        <v>2462</v>
      </c>
      <c r="AM490" s="244">
        <v>2514</v>
      </c>
      <c r="AN490" s="246">
        <v>0.375</v>
      </c>
      <c r="AO490" s="139" t="s">
        <v>1903</v>
      </c>
      <c r="AP490" s="146" t="s">
        <v>1522</v>
      </c>
      <c r="AQ490" s="139" t="s">
        <v>1903</v>
      </c>
      <c r="AR490" s="139" t="s">
        <v>1902</v>
      </c>
    </row>
    <row r="491" spans="1:44" ht="15" x14ac:dyDescent="0.2">
      <c r="A491" s="139" t="s">
        <v>23</v>
      </c>
      <c r="B491" s="220" t="s">
        <v>1887</v>
      </c>
      <c r="C491" s="221">
        <v>1</v>
      </c>
      <c r="D491" s="222">
        <v>5</v>
      </c>
      <c r="E491" s="223">
        <v>2017</v>
      </c>
      <c r="F491" s="223">
        <v>2014</v>
      </c>
      <c r="G491" s="223">
        <v>2018</v>
      </c>
      <c r="H491" s="220" t="s">
        <v>1906</v>
      </c>
      <c r="I491" s="220" t="s">
        <v>1907</v>
      </c>
      <c r="J491" s="220" t="s">
        <v>13</v>
      </c>
      <c r="K491" s="247" t="s">
        <v>1887</v>
      </c>
      <c r="L491" s="244">
        <v>1</v>
      </c>
      <c r="M491" s="244">
        <v>0</v>
      </c>
      <c r="N491" s="244">
        <v>0</v>
      </c>
      <c r="O491" s="244">
        <v>0</v>
      </c>
      <c r="P491" s="244">
        <v>1</v>
      </c>
      <c r="Q491" s="205">
        <v>0</v>
      </c>
      <c r="R491" s="245">
        <v>1</v>
      </c>
      <c r="S491" s="245">
        <v>0</v>
      </c>
      <c r="T491" s="244">
        <v>1</v>
      </c>
      <c r="U491" s="244">
        <v>0</v>
      </c>
      <c r="V491" s="244">
        <v>0</v>
      </c>
      <c r="W491" s="244">
        <v>0</v>
      </c>
      <c r="X491" s="244">
        <v>1</v>
      </c>
      <c r="Y491" s="244">
        <v>0</v>
      </c>
      <c r="Z491" s="244">
        <v>1</v>
      </c>
      <c r="AA491" s="205">
        <v>0</v>
      </c>
      <c r="AB491" s="205">
        <v>0</v>
      </c>
      <c r="AC491" s="244">
        <v>1</v>
      </c>
      <c r="AD491" s="244">
        <v>0</v>
      </c>
      <c r="AE491" s="244">
        <v>1</v>
      </c>
      <c r="AF491" s="205">
        <v>0</v>
      </c>
      <c r="AG491" s="244">
        <v>2</v>
      </c>
      <c r="AH491" s="244">
        <v>0</v>
      </c>
      <c r="AI491" s="244">
        <v>2</v>
      </c>
      <c r="AJ491" s="205">
        <v>0</v>
      </c>
      <c r="AK491" s="244">
        <v>5</v>
      </c>
      <c r="AL491" s="244">
        <v>0</v>
      </c>
      <c r="AM491" s="244">
        <v>5</v>
      </c>
      <c r="AN491" s="246">
        <v>1</v>
      </c>
      <c r="AO491" s="139" t="s">
        <v>1903</v>
      </c>
      <c r="AP491" s="146" t="s">
        <v>1891</v>
      </c>
      <c r="AQ491" s="139" t="s">
        <v>1903</v>
      </c>
      <c r="AR491" s="139" t="s">
        <v>1903</v>
      </c>
    </row>
    <row r="492" spans="1:44" ht="15" x14ac:dyDescent="0.2">
      <c r="A492" s="139" t="s">
        <v>1898</v>
      </c>
      <c r="B492" s="220" t="s">
        <v>1888</v>
      </c>
      <c r="C492" s="221">
        <v>1</v>
      </c>
      <c r="D492" s="222">
        <v>5</v>
      </c>
      <c r="E492" s="223">
        <v>2017</v>
      </c>
      <c r="F492" s="223">
        <v>2014</v>
      </c>
      <c r="G492" s="223">
        <v>2018</v>
      </c>
      <c r="H492" s="220" t="s">
        <v>1906</v>
      </c>
      <c r="I492" s="220" t="s">
        <v>1907</v>
      </c>
      <c r="J492" s="220" t="s">
        <v>13</v>
      </c>
      <c r="K492" s="247" t="s">
        <v>1888</v>
      </c>
      <c r="L492" s="244">
        <v>2</v>
      </c>
      <c r="M492" s="244">
        <v>0</v>
      </c>
      <c r="N492" s="244">
        <v>0</v>
      </c>
      <c r="O492" s="244">
        <v>0</v>
      </c>
      <c r="P492" s="244">
        <v>2</v>
      </c>
      <c r="Q492" s="205">
        <v>0</v>
      </c>
      <c r="R492" s="245">
        <v>2</v>
      </c>
      <c r="S492" s="245">
        <v>0</v>
      </c>
      <c r="T492" s="244">
        <v>2</v>
      </c>
      <c r="U492" s="244">
        <v>0</v>
      </c>
      <c r="V492" s="244">
        <v>0</v>
      </c>
      <c r="W492" s="244">
        <v>0</v>
      </c>
      <c r="X492" s="244">
        <v>2</v>
      </c>
      <c r="Y492" s="244">
        <v>0</v>
      </c>
      <c r="Z492" s="244">
        <v>2</v>
      </c>
      <c r="AA492" s="205">
        <v>0</v>
      </c>
      <c r="AB492" s="205">
        <v>0</v>
      </c>
      <c r="AC492" s="244">
        <v>2</v>
      </c>
      <c r="AD492" s="244">
        <v>0</v>
      </c>
      <c r="AE492" s="244">
        <v>2</v>
      </c>
      <c r="AF492" s="205">
        <v>0</v>
      </c>
      <c r="AG492" s="244">
        <v>4</v>
      </c>
      <c r="AH492" s="244">
        <v>0</v>
      </c>
      <c r="AI492" s="244">
        <v>4</v>
      </c>
      <c r="AJ492" s="205">
        <v>0</v>
      </c>
      <c r="AK492" s="244">
        <v>10</v>
      </c>
      <c r="AL492" s="244">
        <v>0</v>
      </c>
      <c r="AM492" s="244">
        <v>10</v>
      </c>
      <c r="AN492" s="246">
        <v>1</v>
      </c>
      <c r="AO492" s="139" t="s">
        <v>1903</v>
      </c>
      <c r="AP492" s="146" t="s">
        <v>1891</v>
      </c>
      <c r="AQ492" s="139" t="s">
        <v>1903</v>
      </c>
      <c r="AR492" s="139" t="s">
        <v>1903</v>
      </c>
    </row>
    <row r="493" spans="1:44" ht="15" x14ac:dyDescent="0.2">
      <c r="A493" s="139" t="s">
        <v>142</v>
      </c>
      <c r="B493" s="220" t="s">
        <v>1022</v>
      </c>
      <c r="C493" s="221">
        <v>1</v>
      </c>
      <c r="D493" s="222">
        <v>5</v>
      </c>
      <c r="E493" s="223">
        <v>2017</v>
      </c>
      <c r="F493" s="223">
        <v>2014</v>
      </c>
      <c r="G493" s="223">
        <v>2018</v>
      </c>
      <c r="H493" s="220" t="s">
        <v>1906</v>
      </c>
      <c r="I493" s="220" t="s">
        <v>1907</v>
      </c>
      <c r="J493" s="220" t="s">
        <v>13</v>
      </c>
      <c r="K493" s="247" t="s">
        <v>1022</v>
      </c>
      <c r="L493" s="244">
        <v>108</v>
      </c>
      <c r="M493" s="244">
        <v>0</v>
      </c>
      <c r="N493" s="244">
        <v>0</v>
      </c>
      <c r="O493" s="244">
        <v>0</v>
      </c>
      <c r="P493" s="244">
        <v>108</v>
      </c>
      <c r="Q493" s="205">
        <v>0</v>
      </c>
      <c r="R493" s="245">
        <v>108</v>
      </c>
      <c r="S493" s="245">
        <v>0</v>
      </c>
      <c r="T493" s="244">
        <v>75</v>
      </c>
      <c r="U493" s="244">
        <v>33</v>
      </c>
      <c r="V493" s="244">
        <v>6</v>
      </c>
      <c r="W493" s="244">
        <v>27</v>
      </c>
      <c r="X493" s="244">
        <v>42</v>
      </c>
      <c r="Y493" s="244">
        <v>33</v>
      </c>
      <c r="Z493" s="244">
        <v>42</v>
      </c>
      <c r="AA493" s="205">
        <v>0.44</v>
      </c>
      <c r="AB493" s="205">
        <v>0.44</v>
      </c>
      <c r="AC493" s="244">
        <v>78</v>
      </c>
      <c r="AD493" s="244">
        <v>96</v>
      </c>
      <c r="AE493" s="244">
        <v>0</v>
      </c>
      <c r="AF493" s="205">
        <v>1.2307692307692308</v>
      </c>
      <c r="AG493" s="244">
        <v>199</v>
      </c>
      <c r="AH493" s="244">
        <v>513</v>
      </c>
      <c r="AI493" s="244">
        <v>0</v>
      </c>
      <c r="AJ493" s="205">
        <v>2.5778894472361809</v>
      </c>
      <c r="AK493" s="244">
        <v>460</v>
      </c>
      <c r="AL493" s="244">
        <v>642</v>
      </c>
      <c r="AM493" s="244">
        <v>150</v>
      </c>
      <c r="AN493" s="246">
        <v>1</v>
      </c>
      <c r="AO493" s="139" t="s">
        <v>1903</v>
      </c>
      <c r="AP493" s="146" t="s">
        <v>1522</v>
      </c>
      <c r="AQ493" s="139" t="s">
        <v>1903</v>
      </c>
      <c r="AR493" s="139" t="s">
        <v>1902</v>
      </c>
    </row>
    <row r="494" spans="1:44" ht="15" x14ac:dyDescent="0.2">
      <c r="A494" s="139" t="s">
        <v>105</v>
      </c>
      <c r="B494" s="220" t="s">
        <v>105</v>
      </c>
      <c r="C494" s="221">
        <v>0.375</v>
      </c>
      <c r="D494" s="222">
        <v>8</v>
      </c>
      <c r="E494" s="223">
        <v>2020</v>
      </c>
      <c r="F494" s="223">
        <v>2016</v>
      </c>
      <c r="G494" s="223" t="s">
        <v>1908</v>
      </c>
      <c r="H494" s="220" t="s">
        <v>1909</v>
      </c>
      <c r="I494" s="220" t="s">
        <v>1910</v>
      </c>
      <c r="J494" s="220" t="s">
        <v>26</v>
      </c>
      <c r="K494" s="247" t="s">
        <v>105</v>
      </c>
      <c r="L494" s="244">
        <v>920</v>
      </c>
      <c r="M494" s="244">
        <v>43</v>
      </c>
      <c r="N494" s="244">
        <v>43</v>
      </c>
      <c r="O494" s="244">
        <v>0</v>
      </c>
      <c r="P494" s="244">
        <v>877</v>
      </c>
      <c r="Q494" s="205">
        <v>4.6739130434782609E-2</v>
      </c>
      <c r="R494" s="245">
        <v>345</v>
      </c>
      <c r="S494" s="245">
        <v>0</v>
      </c>
      <c r="T494" s="244">
        <v>609</v>
      </c>
      <c r="U494" s="244">
        <v>28</v>
      </c>
      <c r="V494" s="244">
        <v>28</v>
      </c>
      <c r="W494" s="244">
        <v>0</v>
      </c>
      <c r="X494" s="244">
        <v>581</v>
      </c>
      <c r="Y494" s="244">
        <v>28</v>
      </c>
      <c r="Z494" s="244">
        <v>581</v>
      </c>
      <c r="AA494" s="205">
        <v>4.5977011494252873E-2</v>
      </c>
      <c r="AB494" s="205">
        <v>4.5977011494252873E-2</v>
      </c>
      <c r="AC494" s="244">
        <v>613</v>
      </c>
      <c r="AD494" s="244">
        <v>0</v>
      </c>
      <c r="AE494" s="244">
        <v>613</v>
      </c>
      <c r="AF494" s="205">
        <v>0</v>
      </c>
      <c r="AG494" s="244">
        <v>1452</v>
      </c>
      <c r="AH494" s="244">
        <v>1707</v>
      </c>
      <c r="AI494" s="244">
        <v>0</v>
      </c>
      <c r="AJ494" s="205">
        <v>1.1756198347107438</v>
      </c>
      <c r="AK494" s="244">
        <v>3594</v>
      </c>
      <c r="AL494" s="244">
        <v>1778</v>
      </c>
      <c r="AM494" s="244">
        <v>2071</v>
      </c>
      <c r="AN494" s="246">
        <v>0.375</v>
      </c>
      <c r="AO494" s="139" t="s">
        <v>1903</v>
      </c>
      <c r="AP494" s="146" t="s">
        <v>1522</v>
      </c>
      <c r="AQ494" s="139" t="s">
        <v>1903</v>
      </c>
      <c r="AR494" s="139" t="s">
        <v>1902</v>
      </c>
    </row>
    <row r="495" spans="1:44" ht="15" x14ac:dyDescent="0.2">
      <c r="A495" s="139" t="s">
        <v>105</v>
      </c>
      <c r="B495" s="220" t="s">
        <v>1001</v>
      </c>
      <c r="C495" s="221">
        <v>0.375</v>
      </c>
      <c r="D495" s="222">
        <v>8</v>
      </c>
      <c r="E495" s="223">
        <v>2020</v>
      </c>
      <c r="F495" s="223">
        <v>2016</v>
      </c>
      <c r="G495" s="223" t="s">
        <v>1908</v>
      </c>
      <c r="H495" s="220" t="s">
        <v>1909</v>
      </c>
      <c r="I495" s="220" t="s">
        <v>1910</v>
      </c>
      <c r="J495" s="220" t="s">
        <v>26</v>
      </c>
      <c r="K495" s="247" t="s">
        <v>1001</v>
      </c>
      <c r="L495" s="244">
        <v>1477</v>
      </c>
      <c r="M495" s="244">
        <v>215</v>
      </c>
      <c r="N495" s="244">
        <v>0</v>
      </c>
      <c r="O495" s="244">
        <v>215</v>
      </c>
      <c r="P495" s="244">
        <v>1262</v>
      </c>
      <c r="Q495" s="205">
        <v>0.14556533513879485</v>
      </c>
      <c r="R495" s="245">
        <v>554</v>
      </c>
      <c r="S495" s="245">
        <v>0</v>
      </c>
      <c r="T495" s="244">
        <v>1065</v>
      </c>
      <c r="U495" s="244">
        <v>215</v>
      </c>
      <c r="V495" s="244">
        <v>0</v>
      </c>
      <c r="W495" s="244">
        <v>215</v>
      </c>
      <c r="X495" s="244">
        <v>850</v>
      </c>
      <c r="Y495" s="244">
        <v>215</v>
      </c>
      <c r="Z495" s="244">
        <v>850</v>
      </c>
      <c r="AA495" s="205">
        <v>0.20187793427230047</v>
      </c>
      <c r="AB495" s="205">
        <v>0.20187793427230047</v>
      </c>
      <c r="AC495" s="244">
        <v>1169</v>
      </c>
      <c r="AD495" s="244">
        <v>119</v>
      </c>
      <c r="AE495" s="244">
        <v>1050</v>
      </c>
      <c r="AF495" s="205">
        <v>0.10179640718562874</v>
      </c>
      <c r="AG495" s="244">
        <v>3370</v>
      </c>
      <c r="AH495" s="244">
        <v>117</v>
      </c>
      <c r="AI495" s="244">
        <v>3253</v>
      </c>
      <c r="AJ495" s="205">
        <v>3.4718100890207715E-2</v>
      </c>
      <c r="AK495" s="244">
        <v>7081</v>
      </c>
      <c r="AL495" s="244">
        <v>666</v>
      </c>
      <c r="AM495" s="244">
        <v>6415</v>
      </c>
      <c r="AN495" s="246">
        <v>0.375</v>
      </c>
      <c r="AO495" s="139" t="s">
        <v>1903</v>
      </c>
      <c r="AP495" s="146" t="s">
        <v>1522</v>
      </c>
      <c r="AQ495" s="139" t="s">
        <v>1903</v>
      </c>
      <c r="AR495" s="139" t="s">
        <v>1903</v>
      </c>
    </row>
    <row r="496" spans="1:44" ht="15" x14ac:dyDescent="0.2">
      <c r="A496" s="139" t="s">
        <v>108</v>
      </c>
      <c r="B496" s="220" t="s">
        <v>1464</v>
      </c>
      <c r="C496" s="221">
        <v>1</v>
      </c>
      <c r="D496" s="222">
        <v>5</v>
      </c>
      <c r="E496" s="223">
        <v>2017</v>
      </c>
      <c r="F496" s="223">
        <v>2014</v>
      </c>
      <c r="G496" s="223">
        <v>2018</v>
      </c>
      <c r="H496" s="220" t="s">
        <v>1906</v>
      </c>
      <c r="I496" s="220" t="s">
        <v>1907</v>
      </c>
      <c r="J496" s="220" t="s">
        <v>13</v>
      </c>
      <c r="K496" s="247" t="s">
        <v>1464</v>
      </c>
      <c r="L496" s="244">
        <v>3</v>
      </c>
      <c r="M496" s="244">
        <v>0</v>
      </c>
      <c r="N496" s="244">
        <v>0</v>
      </c>
      <c r="O496" s="244">
        <v>0</v>
      </c>
      <c r="P496" s="244">
        <v>3</v>
      </c>
      <c r="Q496" s="205">
        <v>0</v>
      </c>
      <c r="R496" s="245">
        <v>3</v>
      </c>
      <c r="S496" s="245">
        <v>0</v>
      </c>
      <c r="T496" s="244">
        <v>2</v>
      </c>
      <c r="U496" s="244">
        <v>0</v>
      </c>
      <c r="V496" s="244">
        <v>0</v>
      </c>
      <c r="W496" s="244">
        <v>0</v>
      </c>
      <c r="X496" s="244">
        <v>2</v>
      </c>
      <c r="Y496" s="244">
        <v>0</v>
      </c>
      <c r="Z496" s="244">
        <v>2</v>
      </c>
      <c r="AA496" s="205">
        <v>0</v>
      </c>
      <c r="AB496" s="205">
        <v>0</v>
      </c>
      <c r="AC496" s="244">
        <v>2</v>
      </c>
      <c r="AD496" s="244">
        <v>0</v>
      </c>
      <c r="AE496" s="244">
        <v>2</v>
      </c>
      <c r="AF496" s="205">
        <v>0</v>
      </c>
      <c r="AG496" s="244">
        <v>6</v>
      </c>
      <c r="AH496" s="244">
        <v>0</v>
      </c>
      <c r="AI496" s="244">
        <v>6</v>
      </c>
      <c r="AJ496" s="205">
        <v>0</v>
      </c>
      <c r="AK496" s="244">
        <v>13</v>
      </c>
      <c r="AL496" s="244">
        <v>0</v>
      </c>
      <c r="AM496" s="244">
        <v>13</v>
      </c>
      <c r="AN496" s="246">
        <v>1</v>
      </c>
      <c r="AO496" s="139" t="s">
        <v>1903</v>
      </c>
      <c r="AP496" s="146" t="s">
        <v>1522</v>
      </c>
      <c r="AQ496" s="139" t="s">
        <v>1903</v>
      </c>
      <c r="AR496" s="139" t="s">
        <v>1903</v>
      </c>
    </row>
    <row r="497" spans="1:44" ht="15" x14ac:dyDescent="0.2">
      <c r="A497" s="139" t="s">
        <v>294</v>
      </c>
      <c r="B497" s="220" t="s">
        <v>307</v>
      </c>
      <c r="C497" s="221">
        <v>1</v>
      </c>
      <c r="D497" s="222">
        <v>5</v>
      </c>
      <c r="E497" s="223">
        <v>2017</v>
      </c>
      <c r="F497" s="223">
        <v>2014</v>
      </c>
      <c r="G497" s="223">
        <v>2018</v>
      </c>
      <c r="H497" s="220" t="s">
        <v>1906</v>
      </c>
      <c r="I497" s="220" t="s">
        <v>1907</v>
      </c>
      <c r="J497" s="220" t="s">
        <v>13</v>
      </c>
      <c r="K497" s="247" t="s">
        <v>307</v>
      </c>
      <c r="L497" s="244">
        <v>102</v>
      </c>
      <c r="M497" s="244">
        <v>0</v>
      </c>
      <c r="N497" s="244">
        <v>0</v>
      </c>
      <c r="O497" s="244">
        <v>0</v>
      </c>
      <c r="P497" s="244">
        <v>102</v>
      </c>
      <c r="Q497" s="205">
        <v>0</v>
      </c>
      <c r="R497" s="245">
        <v>102</v>
      </c>
      <c r="S497" s="245">
        <v>0</v>
      </c>
      <c r="T497" s="244">
        <v>74</v>
      </c>
      <c r="U497" s="244">
        <v>6</v>
      </c>
      <c r="V497" s="244">
        <v>6</v>
      </c>
      <c r="W497" s="244">
        <v>0</v>
      </c>
      <c r="X497" s="244">
        <v>68</v>
      </c>
      <c r="Y497" s="244">
        <v>6</v>
      </c>
      <c r="Z497" s="244">
        <v>68</v>
      </c>
      <c r="AA497" s="205">
        <v>8.1081081081081086E-2</v>
      </c>
      <c r="AB497" s="205">
        <v>8.1081081081081086E-2</v>
      </c>
      <c r="AC497" s="244">
        <v>81</v>
      </c>
      <c r="AD497" s="244">
        <v>0</v>
      </c>
      <c r="AE497" s="244">
        <v>81</v>
      </c>
      <c r="AF497" s="205">
        <v>0</v>
      </c>
      <c r="AG497" s="244">
        <v>193</v>
      </c>
      <c r="AH497" s="244">
        <v>113</v>
      </c>
      <c r="AI497" s="244">
        <v>80</v>
      </c>
      <c r="AJ497" s="205">
        <v>0.58549222797927458</v>
      </c>
      <c r="AK497" s="244">
        <v>450</v>
      </c>
      <c r="AL497" s="244">
        <v>119</v>
      </c>
      <c r="AM497" s="244">
        <v>331</v>
      </c>
      <c r="AN497" s="246">
        <v>1</v>
      </c>
      <c r="AO497" s="139" t="s">
        <v>1903</v>
      </c>
      <c r="AP497" s="146" t="s">
        <v>1522</v>
      </c>
      <c r="AQ497" s="139" t="s">
        <v>1903</v>
      </c>
      <c r="AR497" s="139" t="s">
        <v>1903</v>
      </c>
    </row>
    <row r="498" spans="1:44" ht="15" x14ac:dyDescent="0.2">
      <c r="A498" s="139" t="s">
        <v>72</v>
      </c>
      <c r="B498" s="220" t="s">
        <v>308</v>
      </c>
      <c r="C498" s="221">
        <v>0.375</v>
      </c>
      <c r="D498" s="222">
        <v>8</v>
      </c>
      <c r="E498" s="223">
        <v>2020</v>
      </c>
      <c r="F498" s="223">
        <v>2016</v>
      </c>
      <c r="G498" s="223" t="s">
        <v>1908</v>
      </c>
      <c r="H498" s="220" t="s">
        <v>1909</v>
      </c>
      <c r="I498" s="220" t="s">
        <v>1910</v>
      </c>
      <c r="J498" s="220" t="s">
        <v>26</v>
      </c>
      <c r="K498" s="247" t="s">
        <v>308</v>
      </c>
      <c r="L498" s="244">
        <v>877</v>
      </c>
      <c r="M498" s="244">
        <v>2</v>
      </c>
      <c r="N498" s="244">
        <v>2</v>
      </c>
      <c r="O498" s="244">
        <v>0</v>
      </c>
      <c r="P498" s="244">
        <v>875</v>
      </c>
      <c r="Q498" s="205">
        <v>2.2805017103762829E-3</v>
      </c>
      <c r="R498" s="245">
        <v>329</v>
      </c>
      <c r="S498" s="245">
        <v>0</v>
      </c>
      <c r="T498" s="244">
        <v>562</v>
      </c>
      <c r="U498" s="244">
        <v>123</v>
      </c>
      <c r="V498" s="244">
        <v>123</v>
      </c>
      <c r="W498" s="244">
        <v>0</v>
      </c>
      <c r="X498" s="244">
        <v>439</v>
      </c>
      <c r="Y498" s="244">
        <v>123</v>
      </c>
      <c r="Z498" s="244">
        <v>439</v>
      </c>
      <c r="AA498" s="205">
        <v>0.2188612099644128</v>
      </c>
      <c r="AB498" s="205">
        <v>0.2188612099644128</v>
      </c>
      <c r="AC498" s="244">
        <v>627</v>
      </c>
      <c r="AD498" s="244">
        <v>591</v>
      </c>
      <c r="AE498" s="244">
        <v>36</v>
      </c>
      <c r="AF498" s="205">
        <v>0.9425837320574163</v>
      </c>
      <c r="AG498" s="244">
        <v>1552</v>
      </c>
      <c r="AH498" s="244">
        <v>46</v>
      </c>
      <c r="AI498" s="244">
        <v>1506</v>
      </c>
      <c r="AJ498" s="205">
        <v>2.9639175257731958E-2</v>
      </c>
      <c r="AK498" s="244">
        <v>3618</v>
      </c>
      <c r="AL498" s="244">
        <v>762</v>
      </c>
      <c r="AM498" s="244">
        <v>2856</v>
      </c>
      <c r="AN498" s="246">
        <v>0.375</v>
      </c>
      <c r="AO498" s="139" t="s">
        <v>1903</v>
      </c>
      <c r="AP498" s="146" t="s">
        <v>1891</v>
      </c>
      <c r="AQ498" s="139" t="s">
        <v>1903</v>
      </c>
      <c r="AR498" s="139" t="s">
        <v>1903</v>
      </c>
    </row>
    <row r="499" spans="1:44" ht="15" x14ac:dyDescent="0.2">
      <c r="A499" s="139" t="s">
        <v>12</v>
      </c>
      <c r="B499" s="220" t="s">
        <v>309</v>
      </c>
      <c r="C499" s="221">
        <v>0.625</v>
      </c>
      <c r="D499" s="222">
        <v>8</v>
      </c>
      <c r="E499" s="223">
        <v>2018</v>
      </c>
      <c r="F499" s="223">
        <v>2014</v>
      </c>
      <c r="G499" s="223" t="s">
        <v>1899</v>
      </c>
      <c r="H499" s="220" t="s">
        <v>1900</v>
      </c>
      <c r="I499" s="220" t="s">
        <v>1901</v>
      </c>
      <c r="J499" s="220" t="s">
        <v>3</v>
      </c>
      <c r="K499" s="247" t="s">
        <v>309</v>
      </c>
      <c r="L499" s="244">
        <v>283</v>
      </c>
      <c r="M499" s="244">
        <v>90</v>
      </c>
      <c r="N499" s="244">
        <v>90</v>
      </c>
      <c r="O499" s="244">
        <v>0</v>
      </c>
      <c r="P499" s="244">
        <v>193</v>
      </c>
      <c r="Q499" s="205">
        <v>0.31802120141342755</v>
      </c>
      <c r="R499" s="245">
        <v>142</v>
      </c>
      <c r="S499" s="245">
        <v>0</v>
      </c>
      <c r="T499" s="244">
        <v>195</v>
      </c>
      <c r="U499" s="244">
        <v>73</v>
      </c>
      <c r="V499" s="244">
        <v>73</v>
      </c>
      <c r="W499" s="244">
        <v>0</v>
      </c>
      <c r="X499" s="244">
        <v>122</v>
      </c>
      <c r="Y499" s="244">
        <v>73</v>
      </c>
      <c r="Z499" s="244">
        <v>122</v>
      </c>
      <c r="AA499" s="205">
        <v>0.37435897435897436</v>
      </c>
      <c r="AB499" s="205">
        <v>0.37435897435897436</v>
      </c>
      <c r="AC499" s="244">
        <v>224</v>
      </c>
      <c r="AD499" s="244">
        <v>101</v>
      </c>
      <c r="AE499" s="244">
        <v>123</v>
      </c>
      <c r="AF499" s="205">
        <v>0.45089285714285715</v>
      </c>
      <c r="AG499" s="244">
        <v>525</v>
      </c>
      <c r="AH499" s="244">
        <v>906</v>
      </c>
      <c r="AI499" s="244">
        <v>0</v>
      </c>
      <c r="AJ499" s="205">
        <v>1.7257142857142858</v>
      </c>
      <c r="AK499" s="244">
        <v>1227</v>
      </c>
      <c r="AL499" s="244">
        <v>1170</v>
      </c>
      <c r="AM499" s="244">
        <v>438</v>
      </c>
      <c r="AN499" s="246">
        <v>0.5</v>
      </c>
      <c r="AO499" s="139" t="s">
        <v>1903</v>
      </c>
      <c r="AP499" s="146" t="s">
        <v>1535</v>
      </c>
      <c r="AQ499" s="139" t="s">
        <v>1903</v>
      </c>
      <c r="AR499" s="139" t="s">
        <v>1902</v>
      </c>
    </row>
    <row r="500" spans="1:44" ht="15" x14ac:dyDescent="0.2">
      <c r="A500" s="139" t="s">
        <v>2</v>
      </c>
      <c r="B500" s="220" t="s">
        <v>1133</v>
      </c>
      <c r="C500" s="221">
        <v>0.625</v>
      </c>
      <c r="D500" s="222">
        <v>8</v>
      </c>
      <c r="E500" s="223">
        <v>2018</v>
      </c>
      <c r="F500" s="223">
        <v>2014</v>
      </c>
      <c r="G500" s="223" t="s">
        <v>1899</v>
      </c>
      <c r="H500" s="220" t="s">
        <v>1900</v>
      </c>
      <c r="I500" s="220" t="s">
        <v>1901</v>
      </c>
      <c r="J500" s="220" t="s">
        <v>3</v>
      </c>
      <c r="K500" s="247" t="s">
        <v>1133</v>
      </c>
      <c r="L500" s="244">
        <v>103</v>
      </c>
      <c r="M500" s="244">
        <v>0</v>
      </c>
      <c r="N500" s="244">
        <v>0</v>
      </c>
      <c r="O500" s="244">
        <v>0</v>
      </c>
      <c r="P500" s="244">
        <v>103</v>
      </c>
      <c r="Q500" s="205">
        <v>0</v>
      </c>
      <c r="R500" s="245">
        <v>52</v>
      </c>
      <c r="S500" s="245">
        <v>0</v>
      </c>
      <c r="T500" s="244">
        <v>72</v>
      </c>
      <c r="U500" s="244">
        <v>10</v>
      </c>
      <c r="V500" s="244">
        <v>0</v>
      </c>
      <c r="W500" s="244">
        <v>10</v>
      </c>
      <c r="X500" s="244">
        <v>62</v>
      </c>
      <c r="Y500" s="244">
        <v>10</v>
      </c>
      <c r="Z500" s="244">
        <v>62</v>
      </c>
      <c r="AA500" s="205">
        <v>0.1388888888888889</v>
      </c>
      <c r="AB500" s="205">
        <v>0.1388888888888889</v>
      </c>
      <c r="AC500" s="244">
        <v>84</v>
      </c>
      <c r="AD500" s="244">
        <v>51</v>
      </c>
      <c r="AE500" s="244">
        <v>33</v>
      </c>
      <c r="AF500" s="205">
        <v>0.6071428571428571</v>
      </c>
      <c r="AG500" s="244">
        <v>195</v>
      </c>
      <c r="AH500" s="244">
        <v>0</v>
      </c>
      <c r="AI500" s="244">
        <v>195</v>
      </c>
      <c r="AJ500" s="205">
        <v>0</v>
      </c>
      <c r="AK500" s="244">
        <v>454</v>
      </c>
      <c r="AL500" s="244">
        <v>61</v>
      </c>
      <c r="AM500" s="244">
        <v>393</v>
      </c>
      <c r="AN500" s="246">
        <v>0.5</v>
      </c>
      <c r="AO500" s="139" t="s">
        <v>1903</v>
      </c>
      <c r="AP500" s="146" t="s">
        <v>1522</v>
      </c>
      <c r="AQ500" s="139" t="s">
        <v>1903</v>
      </c>
      <c r="AR500" s="139" t="s">
        <v>1903</v>
      </c>
    </row>
    <row r="501" spans="1:44" ht="15" x14ac:dyDescent="0.2">
      <c r="A501" s="139" t="s">
        <v>126</v>
      </c>
      <c r="B501" s="220" t="s">
        <v>310</v>
      </c>
      <c r="C501" s="221">
        <v>1</v>
      </c>
      <c r="D501" s="222">
        <v>5</v>
      </c>
      <c r="E501" s="223">
        <v>2017</v>
      </c>
      <c r="F501" s="223">
        <v>2014</v>
      </c>
      <c r="G501" s="223">
        <v>2018</v>
      </c>
      <c r="H501" s="220" t="s">
        <v>1906</v>
      </c>
      <c r="I501" s="220" t="s">
        <v>1907</v>
      </c>
      <c r="J501" s="220" t="s">
        <v>13</v>
      </c>
      <c r="K501" s="247" t="s">
        <v>310</v>
      </c>
      <c r="L501" s="244">
        <v>11</v>
      </c>
      <c r="M501" s="244">
        <v>68</v>
      </c>
      <c r="N501" s="244">
        <v>68</v>
      </c>
      <c r="O501" s="244">
        <v>0</v>
      </c>
      <c r="P501" s="244">
        <v>0</v>
      </c>
      <c r="Q501" s="205">
        <v>6.1818181818181817</v>
      </c>
      <c r="R501" s="245">
        <v>11</v>
      </c>
      <c r="S501" s="245">
        <v>57</v>
      </c>
      <c r="T501" s="244">
        <v>7</v>
      </c>
      <c r="U501" s="244">
        <v>10</v>
      </c>
      <c r="V501" s="244">
        <v>10</v>
      </c>
      <c r="W501" s="244">
        <v>0</v>
      </c>
      <c r="X501" s="244">
        <v>0</v>
      </c>
      <c r="Y501" s="244">
        <v>67</v>
      </c>
      <c r="Z501" s="244">
        <v>0</v>
      </c>
      <c r="AA501" s="205">
        <v>1.4285714285714286</v>
      </c>
      <c r="AB501" s="205">
        <v>9.5714285714285712</v>
      </c>
      <c r="AC501" s="244">
        <v>7</v>
      </c>
      <c r="AD501" s="244">
        <v>35</v>
      </c>
      <c r="AE501" s="244">
        <v>0</v>
      </c>
      <c r="AF501" s="205">
        <v>5</v>
      </c>
      <c r="AG501" s="244">
        <v>20</v>
      </c>
      <c r="AH501" s="244">
        <v>32</v>
      </c>
      <c r="AI501" s="244">
        <v>0</v>
      </c>
      <c r="AJ501" s="205">
        <v>1.6</v>
      </c>
      <c r="AK501" s="244">
        <v>45</v>
      </c>
      <c r="AL501" s="244">
        <v>145</v>
      </c>
      <c r="AM501" s="244">
        <v>0</v>
      </c>
      <c r="AN501" s="246">
        <v>1</v>
      </c>
      <c r="AO501" s="139" t="s">
        <v>1902</v>
      </c>
      <c r="AP501" s="146" t="s">
        <v>1522</v>
      </c>
      <c r="AQ501" s="139" t="s">
        <v>1902</v>
      </c>
      <c r="AR501" s="139" t="s">
        <v>1903</v>
      </c>
    </row>
    <row r="502" spans="1:44" ht="15" x14ac:dyDescent="0.2">
      <c r="A502" s="139" t="s">
        <v>7</v>
      </c>
      <c r="B502" s="220" t="s">
        <v>311</v>
      </c>
      <c r="C502" s="221">
        <v>0.5</v>
      </c>
      <c r="D502" s="222">
        <v>8</v>
      </c>
      <c r="E502" s="223">
        <v>2019</v>
      </c>
      <c r="F502" s="223">
        <v>2015</v>
      </c>
      <c r="G502" s="223">
        <v>2022</v>
      </c>
      <c r="H502" s="220" t="s">
        <v>1904</v>
      </c>
      <c r="I502" s="220" t="s">
        <v>1905</v>
      </c>
      <c r="J502" s="220" t="s">
        <v>8</v>
      </c>
      <c r="K502" s="247" t="s">
        <v>311</v>
      </c>
      <c r="L502" s="244">
        <v>317</v>
      </c>
      <c r="M502" s="244">
        <v>0</v>
      </c>
      <c r="N502" s="244">
        <v>0</v>
      </c>
      <c r="O502" s="244">
        <v>0</v>
      </c>
      <c r="P502" s="244">
        <v>317</v>
      </c>
      <c r="Q502" s="205">
        <v>0</v>
      </c>
      <c r="R502" s="245">
        <v>159</v>
      </c>
      <c r="S502" s="245">
        <v>0</v>
      </c>
      <c r="T502" s="244">
        <v>180</v>
      </c>
      <c r="U502" s="244">
        <v>0</v>
      </c>
      <c r="V502" s="244">
        <v>0</v>
      </c>
      <c r="W502" s="244">
        <v>0</v>
      </c>
      <c r="X502" s="244">
        <v>180</v>
      </c>
      <c r="Y502" s="244">
        <v>0</v>
      </c>
      <c r="Z502" s="244">
        <v>180</v>
      </c>
      <c r="AA502" s="205">
        <v>0</v>
      </c>
      <c r="AB502" s="205">
        <v>0</v>
      </c>
      <c r="AC502" s="244">
        <v>192</v>
      </c>
      <c r="AD502" s="244">
        <v>26</v>
      </c>
      <c r="AE502" s="244">
        <v>166</v>
      </c>
      <c r="AF502" s="205">
        <v>0.13541666666666666</v>
      </c>
      <c r="AG502" s="244">
        <v>417</v>
      </c>
      <c r="AH502" s="244">
        <v>472</v>
      </c>
      <c r="AI502" s="244">
        <v>0</v>
      </c>
      <c r="AJ502" s="205">
        <v>1.1318944844124701</v>
      </c>
      <c r="AK502" s="244">
        <v>1106</v>
      </c>
      <c r="AL502" s="244">
        <v>498</v>
      </c>
      <c r="AM502" s="244">
        <v>663</v>
      </c>
      <c r="AN502" s="246">
        <v>0.5</v>
      </c>
      <c r="AO502" s="139" t="s">
        <v>1903</v>
      </c>
      <c r="AP502" s="146" t="s">
        <v>1522</v>
      </c>
      <c r="AQ502" s="139" t="s">
        <v>1903</v>
      </c>
      <c r="AR502" s="139" t="s">
        <v>1902</v>
      </c>
    </row>
    <row r="503" spans="1:44" ht="15" x14ac:dyDescent="0.2">
      <c r="A503" s="139" t="s">
        <v>2</v>
      </c>
      <c r="B503" s="220" t="s">
        <v>312</v>
      </c>
      <c r="C503" s="221">
        <v>0.625</v>
      </c>
      <c r="D503" s="222">
        <v>8</v>
      </c>
      <c r="E503" s="223">
        <v>2018</v>
      </c>
      <c r="F503" s="223">
        <v>2014</v>
      </c>
      <c r="G503" s="223" t="s">
        <v>1899</v>
      </c>
      <c r="H503" s="220" t="s">
        <v>1900</v>
      </c>
      <c r="I503" s="220" t="s">
        <v>1901</v>
      </c>
      <c r="J503" s="220" t="s">
        <v>3</v>
      </c>
      <c r="K503" s="247" t="s">
        <v>312</v>
      </c>
      <c r="L503" s="244">
        <v>382</v>
      </c>
      <c r="M503" s="244">
        <v>0</v>
      </c>
      <c r="N503" s="244">
        <v>0</v>
      </c>
      <c r="O503" s="244">
        <v>0</v>
      </c>
      <c r="P503" s="244">
        <v>382</v>
      </c>
      <c r="Q503" s="205">
        <v>0</v>
      </c>
      <c r="R503" s="245">
        <v>191</v>
      </c>
      <c r="S503" s="245">
        <v>0</v>
      </c>
      <c r="T503" s="244">
        <v>260</v>
      </c>
      <c r="U503" s="244">
        <v>0</v>
      </c>
      <c r="V503" s="244">
        <v>0</v>
      </c>
      <c r="W503" s="244">
        <v>0</v>
      </c>
      <c r="X503" s="244">
        <v>260</v>
      </c>
      <c r="Y503" s="244">
        <v>0</v>
      </c>
      <c r="Z503" s="244">
        <v>260</v>
      </c>
      <c r="AA503" s="205">
        <v>0</v>
      </c>
      <c r="AB503" s="205">
        <v>0</v>
      </c>
      <c r="AC503" s="244">
        <v>294</v>
      </c>
      <c r="AD503" s="244">
        <v>0</v>
      </c>
      <c r="AE503" s="244">
        <v>294</v>
      </c>
      <c r="AF503" s="205">
        <v>0</v>
      </c>
      <c r="AG503" s="244">
        <v>653</v>
      </c>
      <c r="AH503" s="244">
        <v>302</v>
      </c>
      <c r="AI503" s="244">
        <v>351</v>
      </c>
      <c r="AJ503" s="205">
        <v>0.46248085758039814</v>
      </c>
      <c r="AK503" s="244">
        <v>1589</v>
      </c>
      <c r="AL503" s="244">
        <v>302</v>
      </c>
      <c r="AM503" s="244">
        <v>1287</v>
      </c>
      <c r="AN503" s="246">
        <v>0.5</v>
      </c>
      <c r="AO503" s="139" t="s">
        <v>1903</v>
      </c>
      <c r="AP503" s="146" t="s">
        <v>1522</v>
      </c>
      <c r="AQ503" s="139" t="s">
        <v>1903</v>
      </c>
      <c r="AR503" s="139" t="s">
        <v>1903</v>
      </c>
    </row>
    <row r="504" spans="1:44" ht="15" x14ac:dyDescent="0.2">
      <c r="A504" s="139" t="s">
        <v>42</v>
      </c>
      <c r="B504" s="220" t="s">
        <v>313</v>
      </c>
      <c r="C504" s="221">
        <v>0.5</v>
      </c>
      <c r="D504" s="222">
        <v>8</v>
      </c>
      <c r="E504" s="223">
        <v>2019</v>
      </c>
      <c r="F504" s="223">
        <v>2015</v>
      </c>
      <c r="G504" s="223">
        <v>2022</v>
      </c>
      <c r="H504" s="220" t="s">
        <v>1904</v>
      </c>
      <c r="I504" s="220" t="s">
        <v>1905</v>
      </c>
      <c r="J504" s="220" t="s">
        <v>8</v>
      </c>
      <c r="K504" s="247" t="s">
        <v>313</v>
      </c>
      <c r="L504" s="244">
        <v>287</v>
      </c>
      <c r="M504" s="244">
        <v>48</v>
      </c>
      <c r="N504" s="244">
        <v>48</v>
      </c>
      <c r="O504" s="244">
        <v>0</v>
      </c>
      <c r="P504" s="244">
        <v>239</v>
      </c>
      <c r="Q504" s="205">
        <v>0.1672473867595819</v>
      </c>
      <c r="R504" s="245">
        <v>144</v>
      </c>
      <c r="S504" s="245">
        <v>0</v>
      </c>
      <c r="T504" s="244">
        <v>134</v>
      </c>
      <c r="U504" s="244">
        <v>96</v>
      </c>
      <c r="V504" s="244">
        <v>94</v>
      </c>
      <c r="W504" s="244">
        <v>2</v>
      </c>
      <c r="X504" s="244">
        <v>38</v>
      </c>
      <c r="Y504" s="244">
        <v>96</v>
      </c>
      <c r="Z504" s="244">
        <v>38</v>
      </c>
      <c r="AA504" s="205">
        <v>0.71641791044776115</v>
      </c>
      <c r="AB504" s="205">
        <v>0.71641791044776115</v>
      </c>
      <c r="AC504" s="244">
        <v>173</v>
      </c>
      <c r="AD504" s="244">
        <v>533</v>
      </c>
      <c r="AE504" s="244">
        <v>0</v>
      </c>
      <c r="AF504" s="205">
        <v>3.0809248554913293</v>
      </c>
      <c r="AG504" s="244">
        <v>490</v>
      </c>
      <c r="AH504" s="244">
        <v>657</v>
      </c>
      <c r="AI504" s="244">
        <v>0</v>
      </c>
      <c r="AJ504" s="205">
        <v>1.3408163265306123</v>
      </c>
      <c r="AK504" s="244">
        <v>1084</v>
      </c>
      <c r="AL504" s="244">
        <v>1334</v>
      </c>
      <c r="AM504" s="244">
        <v>277</v>
      </c>
      <c r="AN504" s="246">
        <v>0.5</v>
      </c>
      <c r="AO504" s="139" t="s">
        <v>1903</v>
      </c>
      <c r="AP504" s="146" t="s">
        <v>1522</v>
      </c>
      <c r="AQ504" s="139" t="s">
        <v>1903</v>
      </c>
      <c r="AR504" s="139" t="s">
        <v>1902</v>
      </c>
    </row>
    <row r="505" spans="1:44" ht="15" x14ac:dyDescent="0.2">
      <c r="A505" s="139" t="s">
        <v>42</v>
      </c>
      <c r="B505" s="220" t="s">
        <v>1023</v>
      </c>
      <c r="C505" s="221">
        <v>0.5</v>
      </c>
      <c r="D505" s="222">
        <v>8</v>
      </c>
      <c r="E505" s="223">
        <v>2019</v>
      </c>
      <c r="F505" s="223">
        <v>2015</v>
      </c>
      <c r="G505" s="223">
        <v>2022</v>
      </c>
      <c r="H505" s="220" t="s">
        <v>1904</v>
      </c>
      <c r="I505" s="220" t="s">
        <v>1905</v>
      </c>
      <c r="J505" s="220" t="s">
        <v>8</v>
      </c>
      <c r="K505" s="247" t="s">
        <v>1023</v>
      </c>
      <c r="L505" s="244">
        <v>283</v>
      </c>
      <c r="M505" s="244">
        <v>0</v>
      </c>
      <c r="N505" s="244">
        <v>0</v>
      </c>
      <c r="O505" s="244">
        <v>0</v>
      </c>
      <c r="P505" s="244">
        <v>283</v>
      </c>
      <c r="Q505" s="205">
        <v>0</v>
      </c>
      <c r="R505" s="245">
        <v>142</v>
      </c>
      <c r="S505" s="245">
        <v>0</v>
      </c>
      <c r="T505" s="244">
        <v>178</v>
      </c>
      <c r="U505" s="244">
        <v>0</v>
      </c>
      <c r="V505" s="244">
        <v>0</v>
      </c>
      <c r="W505" s="244">
        <v>0</v>
      </c>
      <c r="X505" s="244">
        <v>178</v>
      </c>
      <c r="Y505" s="244">
        <v>0</v>
      </c>
      <c r="Z505" s="244">
        <v>178</v>
      </c>
      <c r="AA505" s="205">
        <v>0</v>
      </c>
      <c r="AB505" s="205">
        <v>0</v>
      </c>
      <c r="AC505" s="244">
        <v>211</v>
      </c>
      <c r="AD505" s="244">
        <v>0</v>
      </c>
      <c r="AE505" s="244">
        <v>211</v>
      </c>
      <c r="AF505" s="205">
        <v>0</v>
      </c>
      <c r="AG505" s="244">
        <v>690</v>
      </c>
      <c r="AH505" s="244">
        <v>146</v>
      </c>
      <c r="AI505" s="244">
        <v>544</v>
      </c>
      <c r="AJ505" s="205">
        <v>0.21159420289855072</v>
      </c>
      <c r="AK505" s="244">
        <v>1362</v>
      </c>
      <c r="AL505" s="244">
        <v>146</v>
      </c>
      <c r="AM505" s="244">
        <v>1216</v>
      </c>
      <c r="AN505" s="246">
        <v>0.5</v>
      </c>
      <c r="AO505" s="139" t="s">
        <v>1903</v>
      </c>
      <c r="AP505" s="146" t="s">
        <v>1522</v>
      </c>
      <c r="AQ505" s="139" t="s">
        <v>1903</v>
      </c>
      <c r="AR505" s="139" t="s">
        <v>1903</v>
      </c>
    </row>
    <row r="506" spans="1:44" ht="15" x14ac:dyDescent="0.2">
      <c r="A506" s="139" t="s">
        <v>61</v>
      </c>
      <c r="B506" s="220" t="s">
        <v>314</v>
      </c>
      <c r="C506" s="221">
        <v>0.625</v>
      </c>
      <c r="D506" s="222">
        <v>8</v>
      </c>
      <c r="E506" s="223">
        <v>2018</v>
      </c>
      <c r="F506" s="223">
        <v>2014</v>
      </c>
      <c r="G506" s="223" t="s">
        <v>1899</v>
      </c>
      <c r="H506" s="220" t="s">
        <v>1900</v>
      </c>
      <c r="I506" s="220" t="s">
        <v>1901</v>
      </c>
      <c r="J506" s="220" t="s">
        <v>3</v>
      </c>
      <c r="K506" s="247" t="s">
        <v>314</v>
      </c>
      <c r="L506" s="244">
        <v>246</v>
      </c>
      <c r="M506" s="244">
        <v>74</v>
      </c>
      <c r="N506" s="244">
        <v>0</v>
      </c>
      <c r="O506" s="244">
        <v>74</v>
      </c>
      <c r="P506" s="244">
        <v>172</v>
      </c>
      <c r="Q506" s="205">
        <v>0.30081300813008133</v>
      </c>
      <c r="R506" s="245">
        <v>123</v>
      </c>
      <c r="S506" s="245">
        <v>0</v>
      </c>
      <c r="T506" s="244">
        <v>168</v>
      </c>
      <c r="U506" s="244">
        <v>114</v>
      </c>
      <c r="V506" s="244">
        <v>0</v>
      </c>
      <c r="W506" s="244">
        <v>114</v>
      </c>
      <c r="X506" s="244">
        <v>54</v>
      </c>
      <c r="Y506" s="244">
        <v>114</v>
      </c>
      <c r="Z506" s="244">
        <v>54</v>
      </c>
      <c r="AA506" s="205">
        <v>0.6785714285714286</v>
      </c>
      <c r="AB506" s="205">
        <v>0.6785714285714286</v>
      </c>
      <c r="AC506" s="244">
        <v>189</v>
      </c>
      <c r="AD506" s="244">
        <v>67</v>
      </c>
      <c r="AE506" s="244">
        <v>122</v>
      </c>
      <c r="AF506" s="205">
        <v>0.35449735449735448</v>
      </c>
      <c r="AG506" s="244">
        <v>412</v>
      </c>
      <c r="AH506" s="244">
        <v>231</v>
      </c>
      <c r="AI506" s="244">
        <v>181</v>
      </c>
      <c r="AJ506" s="205">
        <v>0.56067961165048541</v>
      </c>
      <c r="AK506" s="244">
        <v>1015</v>
      </c>
      <c r="AL506" s="244">
        <v>486</v>
      </c>
      <c r="AM506" s="244">
        <v>529</v>
      </c>
      <c r="AN506" s="246">
        <v>0.5</v>
      </c>
      <c r="AO506" s="139" t="s">
        <v>1903</v>
      </c>
      <c r="AP506" s="146" t="s">
        <v>1522</v>
      </c>
      <c r="AQ506" s="139" t="s">
        <v>1903</v>
      </c>
      <c r="AR506" s="139" t="s">
        <v>1902</v>
      </c>
    </row>
    <row r="507" spans="1:44" ht="15" x14ac:dyDescent="0.2">
      <c r="A507" s="139" t="s">
        <v>5</v>
      </c>
      <c r="B507" s="220" t="s">
        <v>1889</v>
      </c>
      <c r="C507" s="221">
        <v>0.625</v>
      </c>
      <c r="D507" s="222">
        <v>8</v>
      </c>
      <c r="E507" s="223">
        <v>2018</v>
      </c>
      <c r="F507" s="223">
        <v>2014</v>
      </c>
      <c r="G507" s="223" t="s">
        <v>1899</v>
      </c>
      <c r="H507" s="220" t="s">
        <v>1900</v>
      </c>
      <c r="I507" s="220" t="s">
        <v>1901</v>
      </c>
      <c r="J507" s="220" t="s">
        <v>3</v>
      </c>
      <c r="K507" s="247" t="s">
        <v>1889</v>
      </c>
      <c r="L507" s="244">
        <v>1</v>
      </c>
      <c r="M507" s="244">
        <v>0</v>
      </c>
      <c r="N507" s="244">
        <v>0</v>
      </c>
      <c r="O507" s="244">
        <v>0</v>
      </c>
      <c r="P507" s="244">
        <v>1</v>
      </c>
      <c r="Q507" s="205">
        <v>0</v>
      </c>
      <c r="R507" s="245">
        <v>1</v>
      </c>
      <c r="S507" s="245">
        <v>0</v>
      </c>
      <c r="T507" s="244">
        <v>1</v>
      </c>
      <c r="U507" s="244">
        <v>0</v>
      </c>
      <c r="V507" s="244">
        <v>0</v>
      </c>
      <c r="W507" s="244">
        <v>0</v>
      </c>
      <c r="X507" s="244">
        <v>1</v>
      </c>
      <c r="Y507" s="244">
        <v>0</v>
      </c>
      <c r="Z507" s="244">
        <v>1</v>
      </c>
      <c r="AA507" s="205">
        <v>0</v>
      </c>
      <c r="AB507" s="205">
        <v>0</v>
      </c>
      <c r="AC507" s="244">
        <v>0</v>
      </c>
      <c r="AD507" s="244">
        <v>0</v>
      </c>
      <c r="AE507" s="244">
        <v>0</v>
      </c>
      <c r="AF507" s="205" t="s">
        <v>1917</v>
      </c>
      <c r="AG507" s="244">
        <v>0</v>
      </c>
      <c r="AH507" s="244">
        <v>0</v>
      </c>
      <c r="AI507" s="244">
        <v>0</v>
      </c>
      <c r="AJ507" s="205" t="s">
        <v>1917</v>
      </c>
      <c r="AK507" s="244">
        <v>2</v>
      </c>
      <c r="AL507" s="244">
        <v>0</v>
      </c>
      <c r="AM507" s="244">
        <v>2</v>
      </c>
      <c r="AN507" s="246">
        <v>0.5</v>
      </c>
      <c r="AO507" s="139" t="s">
        <v>1903</v>
      </c>
      <c r="AP507" s="146" t="s">
        <v>1535</v>
      </c>
      <c r="AQ507" s="139" t="s">
        <v>1903</v>
      </c>
      <c r="AR507" s="139" t="s">
        <v>1902</v>
      </c>
    </row>
    <row r="508" spans="1:44" ht="15" x14ac:dyDescent="0.2">
      <c r="A508" s="139" t="s">
        <v>2</v>
      </c>
      <c r="B508" s="220" t="s">
        <v>1134</v>
      </c>
      <c r="C508" s="221">
        <v>0.625</v>
      </c>
      <c r="D508" s="222">
        <v>8</v>
      </c>
      <c r="E508" s="223">
        <v>2018</v>
      </c>
      <c r="F508" s="223">
        <v>2014</v>
      </c>
      <c r="G508" s="223" t="s">
        <v>1899</v>
      </c>
      <c r="H508" s="220" t="s">
        <v>1900</v>
      </c>
      <c r="I508" s="220" t="s">
        <v>1901</v>
      </c>
      <c r="J508" s="220" t="s">
        <v>3</v>
      </c>
      <c r="K508" s="247" t="s">
        <v>1134</v>
      </c>
      <c r="L508" s="244">
        <v>1698</v>
      </c>
      <c r="M508" s="244">
        <v>0</v>
      </c>
      <c r="N508" s="244">
        <v>0</v>
      </c>
      <c r="O508" s="244">
        <v>0</v>
      </c>
      <c r="P508" s="244">
        <v>1698</v>
      </c>
      <c r="Q508" s="205">
        <v>0</v>
      </c>
      <c r="R508" s="245">
        <v>849</v>
      </c>
      <c r="S508" s="245">
        <v>0</v>
      </c>
      <c r="T508" s="244">
        <v>1207</v>
      </c>
      <c r="U508" s="244">
        <v>0</v>
      </c>
      <c r="V508" s="244">
        <v>0</v>
      </c>
      <c r="W508" s="244">
        <v>0</v>
      </c>
      <c r="X508" s="244">
        <v>1207</v>
      </c>
      <c r="Y508" s="244">
        <v>0</v>
      </c>
      <c r="Z508" s="244">
        <v>1207</v>
      </c>
      <c r="AA508" s="205">
        <v>0</v>
      </c>
      <c r="AB508" s="205">
        <v>0</v>
      </c>
      <c r="AC508" s="244">
        <v>1342</v>
      </c>
      <c r="AD508" s="244">
        <v>104</v>
      </c>
      <c r="AE508" s="244">
        <v>1238</v>
      </c>
      <c r="AF508" s="205">
        <v>7.7496274217585689E-2</v>
      </c>
      <c r="AG508" s="244">
        <v>3124</v>
      </c>
      <c r="AH508" s="244">
        <v>14</v>
      </c>
      <c r="AI508" s="244">
        <v>3110</v>
      </c>
      <c r="AJ508" s="205">
        <v>4.4814340588988479E-3</v>
      </c>
      <c r="AK508" s="244">
        <v>7371</v>
      </c>
      <c r="AL508" s="244">
        <v>118</v>
      </c>
      <c r="AM508" s="244">
        <v>7253</v>
      </c>
      <c r="AN508" s="246">
        <v>0.5</v>
      </c>
      <c r="AO508" s="139" t="s">
        <v>1903</v>
      </c>
      <c r="AP508" s="146" t="s">
        <v>1522</v>
      </c>
      <c r="AQ508" s="139" t="s">
        <v>1903</v>
      </c>
      <c r="AR508" s="139" t="s">
        <v>1903</v>
      </c>
    </row>
    <row r="509" spans="1:44" ht="15" x14ac:dyDescent="0.2">
      <c r="A509" s="139" t="s">
        <v>12</v>
      </c>
      <c r="B509" s="220" t="s">
        <v>1084</v>
      </c>
      <c r="C509" s="221">
        <v>0.625</v>
      </c>
      <c r="D509" s="222">
        <v>8</v>
      </c>
      <c r="E509" s="223">
        <v>2018</v>
      </c>
      <c r="F509" s="223">
        <v>2014</v>
      </c>
      <c r="G509" s="223" t="s">
        <v>1899</v>
      </c>
      <c r="H509" s="220" t="s">
        <v>1900</v>
      </c>
      <c r="I509" s="220" t="s">
        <v>1901</v>
      </c>
      <c r="J509" s="220" t="s">
        <v>3</v>
      </c>
      <c r="K509" s="247" t="s">
        <v>1084</v>
      </c>
      <c r="L509" s="244">
        <v>3</v>
      </c>
      <c r="M509" s="244">
        <v>0</v>
      </c>
      <c r="N509" s="244">
        <v>0</v>
      </c>
      <c r="O509" s="244">
        <v>0</v>
      </c>
      <c r="P509" s="244">
        <v>3</v>
      </c>
      <c r="Q509" s="205">
        <v>0</v>
      </c>
      <c r="R509" s="245">
        <v>2</v>
      </c>
      <c r="S509" s="245">
        <v>0</v>
      </c>
      <c r="T509" s="244">
        <v>2</v>
      </c>
      <c r="U509" s="244">
        <v>0</v>
      </c>
      <c r="V509" s="244">
        <v>0</v>
      </c>
      <c r="W509" s="244">
        <v>0</v>
      </c>
      <c r="X509" s="244">
        <v>2</v>
      </c>
      <c r="Y509" s="244">
        <v>0</v>
      </c>
      <c r="Z509" s="244">
        <v>2</v>
      </c>
      <c r="AA509" s="205">
        <v>0</v>
      </c>
      <c r="AB509" s="205">
        <v>0</v>
      </c>
      <c r="AC509" s="244">
        <v>3</v>
      </c>
      <c r="AD509" s="244">
        <v>3</v>
      </c>
      <c r="AE509" s="244">
        <v>0</v>
      </c>
      <c r="AF509" s="205">
        <v>1</v>
      </c>
      <c r="AG509" s="244">
        <v>6</v>
      </c>
      <c r="AH509" s="244">
        <v>4</v>
      </c>
      <c r="AI509" s="244">
        <v>2</v>
      </c>
      <c r="AJ509" s="205">
        <v>0.66666666666666663</v>
      </c>
      <c r="AK509" s="244">
        <v>14</v>
      </c>
      <c r="AL509" s="244">
        <v>7</v>
      </c>
      <c r="AM509" s="244">
        <v>7</v>
      </c>
      <c r="AN509" s="246">
        <v>0.5</v>
      </c>
      <c r="AO509" s="139" t="s">
        <v>1903</v>
      </c>
      <c r="AP509" s="146" t="s">
        <v>1522</v>
      </c>
      <c r="AQ509" s="139" t="s">
        <v>1903</v>
      </c>
      <c r="AR509" s="139" t="s">
        <v>1902</v>
      </c>
    </row>
    <row r="510" spans="1:44" ht="15" x14ac:dyDescent="0.2">
      <c r="A510" s="139" t="s">
        <v>105</v>
      </c>
      <c r="B510" s="220" t="s">
        <v>315</v>
      </c>
      <c r="C510" s="221">
        <v>0.375</v>
      </c>
      <c r="D510" s="222">
        <v>8</v>
      </c>
      <c r="E510" s="223">
        <v>2020</v>
      </c>
      <c r="F510" s="223">
        <v>2016</v>
      </c>
      <c r="G510" s="223" t="s">
        <v>1908</v>
      </c>
      <c r="H510" s="220" t="s">
        <v>1909</v>
      </c>
      <c r="I510" s="220" t="s">
        <v>1910</v>
      </c>
      <c r="J510" s="220" t="s">
        <v>26</v>
      </c>
      <c r="K510" s="247" t="s">
        <v>315</v>
      </c>
      <c r="L510" s="244">
        <v>2616</v>
      </c>
      <c r="M510" s="244">
        <v>89</v>
      </c>
      <c r="N510" s="244">
        <v>47</v>
      </c>
      <c r="O510" s="244">
        <v>42</v>
      </c>
      <c r="P510" s="244">
        <v>2527</v>
      </c>
      <c r="Q510" s="205">
        <v>3.4021406727828746E-2</v>
      </c>
      <c r="R510" s="245">
        <v>981</v>
      </c>
      <c r="S510" s="245">
        <v>0</v>
      </c>
      <c r="T510" s="244">
        <v>1931</v>
      </c>
      <c r="U510" s="244">
        <v>382</v>
      </c>
      <c r="V510" s="244">
        <v>178</v>
      </c>
      <c r="W510" s="244">
        <v>204</v>
      </c>
      <c r="X510" s="244">
        <v>1549</v>
      </c>
      <c r="Y510" s="244">
        <v>382</v>
      </c>
      <c r="Z510" s="244">
        <v>1549</v>
      </c>
      <c r="AA510" s="205">
        <v>0.19782496116002071</v>
      </c>
      <c r="AB510" s="205">
        <v>0.19782496116002071</v>
      </c>
      <c r="AC510" s="244">
        <v>1802</v>
      </c>
      <c r="AD510" s="244">
        <v>542</v>
      </c>
      <c r="AE510" s="244">
        <v>1260</v>
      </c>
      <c r="AF510" s="205">
        <v>0.30077691453940064</v>
      </c>
      <c r="AG510" s="244">
        <v>3672</v>
      </c>
      <c r="AH510" s="244">
        <v>1407</v>
      </c>
      <c r="AI510" s="244">
        <v>2265</v>
      </c>
      <c r="AJ510" s="205">
        <v>0.3831699346405229</v>
      </c>
      <c r="AK510" s="244">
        <v>10021</v>
      </c>
      <c r="AL510" s="244">
        <v>2420</v>
      </c>
      <c r="AM510" s="244">
        <v>7601</v>
      </c>
      <c r="AN510" s="246">
        <v>0.375</v>
      </c>
      <c r="AO510" s="139" t="s">
        <v>1903</v>
      </c>
      <c r="AP510" s="146" t="s">
        <v>1522</v>
      </c>
      <c r="AQ510" s="139" t="s">
        <v>1903</v>
      </c>
      <c r="AR510" s="139" t="s">
        <v>1902</v>
      </c>
    </row>
    <row r="511" spans="1:44" ht="15" x14ac:dyDescent="0.2">
      <c r="A511" s="139" t="s">
        <v>66</v>
      </c>
      <c r="B511" s="220" t="s">
        <v>316</v>
      </c>
      <c r="C511" s="221">
        <v>0.75</v>
      </c>
      <c r="D511" s="222">
        <v>8</v>
      </c>
      <c r="E511" s="223">
        <v>2017</v>
      </c>
      <c r="F511" s="223">
        <v>2013</v>
      </c>
      <c r="G511" s="223">
        <v>2020</v>
      </c>
      <c r="H511" s="220" t="s">
        <v>1922</v>
      </c>
      <c r="I511" s="220" t="s">
        <v>1923</v>
      </c>
      <c r="J511" s="220" t="s">
        <v>67</v>
      </c>
      <c r="K511" s="247" t="s">
        <v>316</v>
      </c>
      <c r="L511" s="244">
        <v>343</v>
      </c>
      <c r="M511" s="244">
        <v>96</v>
      </c>
      <c r="N511" s="244">
        <v>96</v>
      </c>
      <c r="O511" s="244">
        <v>0</v>
      </c>
      <c r="P511" s="244">
        <v>247</v>
      </c>
      <c r="Q511" s="205">
        <v>0.27988338192419826</v>
      </c>
      <c r="R511" s="245">
        <v>172</v>
      </c>
      <c r="S511" s="245">
        <v>0</v>
      </c>
      <c r="T511" s="244">
        <v>260</v>
      </c>
      <c r="U511" s="244">
        <v>54</v>
      </c>
      <c r="V511" s="244">
        <v>54</v>
      </c>
      <c r="W511" s="244">
        <v>0</v>
      </c>
      <c r="X511" s="244">
        <v>206</v>
      </c>
      <c r="Y511" s="244">
        <v>54</v>
      </c>
      <c r="Z511" s="244">
        <v>206</v>
      </c>
      <c r="AA511" s="205">
        <v>0.2076923076923077</v>
      </c>
      <c r="AB511" s="205">
        <v>0.2076923076923077</v>
      </c>
      <c r="AC511" s="244">
        <v>241</v>
      </c>
      <c r="AD511" s="244">
        <v>1</v>
      </c>
      <c r="AE511" s="244">
        <v>240</v>
      </c>
      <c r="AF511" s="205">
        <v>4.1493775933609959E-3</v>
      </c>
      <c r="AG511" s="244">
        <v>530</v>
      </c>
      <c r="AH511" s="244">
        <v>2022</v>
      </c>
      <c r="AI511" s="244">
        <v>0</v>
      </c>
      <c r="AJ511" s="205">
        <v>3.8150943396226413</v>
      </c>
      <c r="AK511" s="244">
        <v>1374</v>
      </c>
      <c r="AL511" s="244">
        <v>2173</v>
      </c>
      <c r="AM511" s="244">
        <v>693</v>
      </c>
      <c r="AN511" s="246">
        <v>0.5</v>
      </c>
      <c r="AO511" s="139" t="s">
        <v>1903</v>
      </c>
      <c r="AP511" s="146" t="s">
        <v>1522</v>
      </c>
      <c r="AQ511" s="139" t="s">
        <v>1903</v>
      </c>
      <c r="AR511" s="139" t="s">
        <v>1902</v>
      </c>
    </row>
    <row r="512" spans="1:44" ht="15" x14ac:dyDescent="0.2">
      <c r="A512" s="139" t="s">
        <v>5</v>
      </c>
      <c r="B512" s="220" t="s">
        <v>317</v>
      </c>
      <c r="C512" s="221">
        <v>0.625</v>
      </c>
      <c r="D512" s="222">
        <v>8</v>
      </c>
      <c r="E512" s="223">
        <v>2018</v>
      </c>
      <c r="F512" s="223">
        <v>2014</v>
      </c>
      <c r="G512" s="223" t="s">
        <v>1899</v>
      </c>
      <c r="H512" s="220" t="s">
        <v>1900</v>
      </c>
      <c r="I512" s="220" t="s">
        <v>1901</v>
      </c>
      <c r="J512" s="220" t="s">
        <v>3</v>
      </c>
      <c r="K512" s="247" t="s">
        <v>317</v>
      </c>
      <c r="L512" s="244">
        <v>246</v>
      </c>
      <c r="M512" s="244">
        <v>0</v>
      </c>
      <c r="N512" s="244">
        <v>0</v>
      </c>
      <c r="O512" s="244">
        <v>0</v>
      </c>
      <c r="P512" s="244">
        <v>246</v>
      </c>
      <c r="Q512" s="205">
        <v>0</v>
      </c>
      <c r="R512" s="245">
        <v>123</v>
      </c>
      <c r="S512" s="245">
        <v>0</v>
      </c>
      <c r="T512" s="244">
        <v>144</v>
      </c>
      <c r="U512" s="244">
        <v>0</v>
      </c>
      <c r="V512" s="244">
        <v>0</v>
      </c>
      <c r="W512" s="244">
        <v>0</v>
      </c>
      <c r="X512" s="244">
        <v>144</v>
      </c>
      <c r="Y512" s="244">
        <v>0</v>
      </c>
      <c r="Z512" s="244">
        <v>144</v>
      </c>
      <c r="AA512" s="205">
        <v>0</v>
      </c>
      <c r="AB512" s="205">
        <v>0</v>
      </c>
      <c r="AC512" s="244">
        <v>155</v>
      </c>
      <c r="AD512" s="244">
        <v>1</v>
      </c>
      <c r="AE512" s="244">
        <v>154</v>
      </c>
      <c r="AF512" s="205">
        <v>6.4516129032258064E-3</v>
      </c>
      <c r="AG512" s="244">
        <v>363</v>
      </c>
      <c r="AH512" s="244">
        <v>439</v>
      </c>
      <c r="AI512" s="244">
        <v>0</v>
      </c>
      <c r="AJ512" s="205">
        <v>1.2093663911845729</v>
      </c>
      <c r="AK512" s="244">
        <v>908</v>
      </c>
      <c r="AL512" s="244">
        <v>440</v>
      </c>
      <c r="AM512" s="244">
        <v>544</v>
      </c>
      <c r="AN512" s="246">
        <v>0.5</v>
      </c>
      <c r="AO512" s="139" t="s">
        <v>1903</v>
      </c>
      <c r="AP512" s="146" t="s">
        <v>1522</v>
      </c>
      <c r="AQ512" s="139" t="s">
        <v>1903</v>
      </c>
      <c r="AR512" s="139" t="s">
        <v>1902</v>
      </c>
    </row>
    <row r="513" spans="1:44" ht="15" x14ac:dyDescent="0.2">
      <c r="A513" s="139" t="s">
        <v>21</v>
      </c>
      <c r="B513" s="220" t="s">
        <v>968</v>
      </c>
      <c r="C513" s="221">
        <v>0.5</v>
      </c>
      <c r="D513" s="222">
        <v>8</v>
      </c>
      <c r="E513" s="223">
        <v>2019</v>
      </c>
      <c r="F513" s="223">
        <v>2015</v>
      </c>
      <c r="G513" s="223">
        <v>2022</v>
      </c>
      <c r="H513" s="220" t="s">
        <v>1904</v>
      </c>
      <c r="I513" s="220" t="s">
        <v>1905</v>
      </c>
      <c r="J513" s="220" t="s">
        <v>8</v>
      </c>
      <c r="K513" s="247" t="s">
        <v>968</v>
      </c>
      <c r="L513" s="244">
        <v>604</v>
      </c>
      <c r="M513" s="244">
        <v>42</v>
      </c>
      <c r="N513" s="244">
        <v>42</v>
      </c>
      <c r="O513" s="244">
        <v>0</v>
      </c>
      <c r="P513" s="244">
        <v>562</v>
      </c>
      <c r="Q513" s="205">
        <v>6.9536423841059597E-2</v>
      </c>
      <c r="R513" s="245">
        <v>302</v>
      </c>
      <c r="S513" s="245">
        <v>0</v>
      </c>
      <c r="T513" s="244">
        <v>355</v>
      </c>
      <c r="U513" s="244">
        <v>16</v>
      </c>
      <c r="V513" s="244">
        <v>16</v>
      </c>
      <c r="W513" s="244">
        <v>0</v>
      </c>
      <c r="X513" s="244">
        <v>339</v>
      </c>
      <c r="Y513" s="244">
        <v>16</v>
      </c>
      <c r="Z513" s="244">
        <v>339</v>
      </c>
      <c r="AA513" s="205">
        <v>4.507042253521127E-2</v>
      </c>
      <c r="AB513" s="205">
        <v>4.507042253521127E-2</v>
      </c>
      <c r="AC513" s="244">
        <v>381</v>
      </c>
      <c r="AD513" s="244">
        <v>18</v>
      </c>
      <c r="AE513" s="244">
        <v>363</v>
      </c>
      <c r="AF513" s="205">
        <v>4.7244094488188976E-2</v>
      </c>
      <c r="AG513" s="244">
        <v>895</v>
      </c>
      <c r="AH513" s="244">
        <v>511</v>
      </c>
      <c r="AI513" s="244">
        <v>384</v>
      </c>
      <c r="AJ513" s="205">
        <v>0.57094972067039107</v>
      </c>
      <c r="AK513" s="244">
        <v>2235</v>
      </c>
      <c r="AL513" s="244">
        <v>587</v>
      </c>
      <c r="AM513" s="244">
        <v>1648</v>
      </c>
      <c r="AN513" s="246">
        <v>0.5</v>
      </c>
      <c r="AO513" s="139" t="s">
        <v>1903</v>
      </c>
      <c r="AP513" s="146" t="s">
        <v>1535</v>
      </c>
      <c r="AQ513" s="139" t="s">
        <v>1903</v>
      </c>
      <c r="AR513" s="139" t="s">
        <v>1902</v>
      </c>
    </row>
    <row r="514" spans="1:44" ht="15" x14ac:dyDescent="0.2">
      <c r="A514" s="139" t="s">
        <v>25</v>
      </c>
      <c r="B514" s="220" t="s">
        <v>1000</v>
      </c>
      <c r="C514" s="221">
        <v>0.375</v>
      </c>
      <c r="D514" s="222">
        <v>8</v>
      </c>
      <c r="E514" s="223">
        <v>2020</v>
      </c>
      <c r="F514" s="223">
        <v>2016</v>
      </c>
      <c r="G514" s="223" t="s">
        <v>1908</v>
      </c>
      <c r="H514" s="220" t="s">
        <v>1909</v>
      </c>
      <c r="I514" s="220" t="s">
        <v>1910</v>
      </c>
      <c r="J514" s="220" t="s">
        <v>26</v>
      </c>
      <c r="K514" s="247" t="s">
        <v>1000</v>
      </c>
      <c r="L514" s="244">
        <v>350</v>
      </c>
      <c r="M514" s="244">
        <v>0</v>
      </c>
      <c r="N514" s="244">
        <v>0</v>
      </c>
      <c r="O514" s="244">
        <v>0</v>
      </c>
      <c r="P514" s="244">
        <v>350</v>
      </c>
      <c r="Q514" s="205">
        <v>0</v>
      </c>
      <c r="R514" s="245">
        <v>131</v>
      </c>
      <c r="S514" s="245">
        <v>0</v>
      </c>
      <c r="T514" s="244">
        <v>275</v>
      </c>
      <c r="U514" s="244">
        <v>61</v>
      </c>
      <c r="V514" s="244">
        <v>0</v>
      </c>
      <c r="W514" s="244">
        <v>61</v>
      </c>
      <c r="X514" s="244">
        <v>214</v>
      </c>
      <c r="Y514" s="244">
        <v>61</v>
      </c>
      <c r="Z514" s="244">
        <v>214</v>
      </c>
      <c r="AA514" s="205">
        <v>0.22181818181818183</v>
      </c>
      <c r="AB514" s="205">
        <v>0.22181818181818183</v>
      </c>
      <c r="AC514" s="244">
        <v>280</v>
      </c>
      <c r="AD514" s="244">
        <v>4</v>
      </c>
      <c r="AE514" s="244">
        <v>276</v>
      </c>
      <c r="AF514" s="205">
        <v>1.4285714285714285E-2</v>
      </c>
      <c r="AG514" s="244">
        <v>521</v>
      </c>
      <c r="AH514" s="244">
        <v>300</v>
      </c>
      <c r="AI514" s="244">
        <v>221</v>
      </c>
      <c r="AJ514" s="205">
        <v>0.57581573896353166</v>
      </c>
      <c r="AK514" s="244">
        <v>1426</v>
      </c>
      <c r="AL514" s="244">
        <v>365</v>
      </c>
      <c r="AM514" s="244">
        <v>1061</v>
      </c>
      <c r="AN514" s="246">
        <v>0.375</v>
      </c>
      <c r="AO514" s="139" t="s">
        <v>1903</v>
      </c>
      <c r="AP514" s="146" t="s">
        <v>1522</v>
      </c>
      <c r="AQ514" s="139" t="s">
        <v>1903</v>
      </c>
      <c r="AR514" s="139" t="s">
        <v>1902</v>
      </c>
    </row>
    <row r="515" spans="1:44" ht="15" x14ac:dyDescent="0.2">
      <c r="A515" s="139" t="s">
        <v>72</v>
      </c>
      <c r="B515" s="220" t="s">
        <v>1498</v>
      </c>
      <c r="C515" s="221">
        <v>0.375</v>
      </c>
      <c r="D515" s="222">
        <v>8</v>
      </c>
      <c r="E515" s="223">
        <v>2020</v>
      </c>
      <c r="F515" s="223">
        <v>2016</v>
      </c>
      <c r="G515" s="223" t="s">
        <v>1908</v>
      </c>
      <c r="H515" s="220" t="s">
        <v>1909</v>
      </c>
      <c r="I515" s="220" t="s">
        <v>1910</v>
      </c>
      <c r="J515" s="220" t="s">
        <v>26</v>
      </c>
      <c r="K515" s="247" t="s">
        <v>1498</v>
      </c>
      <c r="L515" s="244">
        <v>131</v>
      </c>
      <c r="M515" s="244">
        <v>0</v>
      </c>
      <c r="N515" s="244">
        <v>0</v>
      </c>
      <c r="O515" s="244">
        <v>0</v>
      </c>
      <c r="P515" s="244">
        <v>131</v>
      </c>
      <c r="Q515" s="205">
        <v>0</v>
      </c>
      <c r="R515" s="245">
        <v>49</v>
      </c>
      <c r="S515" s="245">
        <v>0</v>
      </c>
      <c r="T515" s="244">
        <v>84</v>
      </c>
      <c r="U515" s="244">
        <v>0</v>
      </c>
      <c r="V515" s="244">
        <v>0</v>
      </c>
      <c r="W515" s="244">
        <v>0</v>
      </c>
      <c r="X515" s="244">
        <v>84</v>
      </c>
      <c r="Y515" s="244">
        <v>0</v>
      </c>
      <c r="Z515" s="244">
        <v>84</v>
      </c>
      <c r="AA515" s="205">
        <v>0</v>
      </c>
      <c r="AB515" s="205">
        <v>0</v>
      </c>
      <c r="AC515" s="244">
        <v>89</v>
      </c>
      <c r="AD515" s="244">
        <v>0</v>
      </c>
      <c r="AE515" s="244">
        <v>89</v>
      </c>
      <c r="AF515" s="205">
        <v>0</v>
      </c>
      <c r="AG515" s="244">
        <v>221</v>
      </c>
      <c r="AH515" s="244">
        <v>8</v>
      </c>
      <c r="AI515" s="244">
        <v>213</v>
      </c>
      <c r="AJ515" s="205">
        <v>3.6199095022624438E-2</v>
      </c>
      <c r="AK515" s="244">
        <v>525</v>
      </c>
      <c r="AL515" s="244">
        <v>8</v>
      </c>
      <c r="AM515" s="244">
        <v>517</v>
      </c>
      <c r="AN515" s="246">
        <v>0.375</v>
      </c>
      <c r="AO515" s="139" t="s">
        <v>1903</v>
      </c>
      <c r="AP515" s="146" t="s">
        <v>1522</v>
      </c>
      <c r="AQ515" s="139" t="s">
        <v>1903</v>
      </c>
      <c r="AR515" s="139" t="s">
        <v>1903</v>
      </c>
    </row>
    <row r="516" spans="1:44" ht="15" x14ac:dyDescent="0.2">
      <c r="A516" s="139" t="s">
        <v>64</v>
      </c>
      <c r="B516" s="220" t="s">
        <v>1085</v>
      </c>
      <c r="C516" s="221">
        <v>0.375</v>
      </c>
      <c r="D516" s="222">
        <v>8</v>
      </c>
      <c r="E516" s="223">
        <v>2020</v>
      </c>
      <c r="F516" s="223">
        <v>2016</v>
      </c>
      <c r="G516" s="223" t="s">
        <v>1908</v>
      </c>
      <c r="H516" s="220" t="s">
        <v>1909</v>
      </c>
      <c r="I516" s="220" t="s">
        <v>1910</v>
      </c>
      <c r="J516" s="220" t="s">
        <v>26</v>
      </c>
      <c r="K516" s="247" t="s">
        <v>1085</v>
      </c>
      <c r="L516" s="244">
        <v>169</v>
      </c>
      <c r="M516" s="244">
        <v>21</v>
      </c>
      <c r="N516" s="244">
        <v>21</v>
      </c>
      <c r="O516" s="244">
        <v>0</v>
      </c>
      <c r="P516" s="244">
        <v>148</v>
      </c>
      <c r="Q516" s="205">
        <v>0.1242603550295858</v>
      </c>
      <c r="R516" s="245">
        <v>63</v>
      </c>
      <c r="S516" s="245">
        <v>0</v>
      </c>
      <c r="T516" s="244">
        <v>110</v>
      </c>
      <c r="U516" s="244">
        <v>5</v>
      </c>
      <c r="V516" s="244">
        <v>5</v>
      </c>
      <c r="W516" s="244">
        <v>0</v>
      </c>
      <c r="X516" s="244">
        <v>105</v>
      </c>
      <c r="Y516" s="244">
        <v>5</v>
      </c>
      <c r="Z516" s="244">
        <v>105</v>
      </c>
      <c r="AA516" s="205">
        <v>4.5454545454545456E-2</v>
      </c>
      <c r="AB516" s="205">
        <v>4.5454545454545456E-2</v>
      </c>
      <c r="AC516" s="244">
        <v>128</v>
      </c>
      <c r="AD516" s="244">
        <v>11</v>
      </c>
      <c r="AE516" s="244">
        <v>117</v>
      </c>
      <c r="AF516" s="205">
        <v>8.59375E-2</v>
      </c>
      <c r="AG516" s="244">
        <v>293</v>
      </c>
      <c r="AH516" s="244">
        <v>134</v>
      </c>
      <c r="AI516" s="244">
        <v>159</v>
      </c>
      <c r="AJ516" s="205">
        <v>0.45733788395904434</v>
      </c>
      <c r="AK516" s="244">
        <v>700</v>
      </c>
      <c r="AL516" s="244">
        <v>171</v>
      </c>
      <c r="AM516" s="244">
        <v>529</v>
      </c>
      <c r="AN516" s="246">
        <v>0.375</v>
      </c>
      <c r="AO516" s="139" t="s">
        <v>1903</v>
      </c>
      <c r="AP516" s="146" t="s">
        <v>1522</v>
      </c>
      <c r="AQ516" s="139" t="s">
        <v>1903</v>
      </c>
      <c r="AR516" s="139" t="s">
        <v>1902</v>
      </c>
    </row>
    <row r="517" spans="1:44" ht="15" x14ac:dyDescent="0.2">
      <c r="A517" s="139" t="s">
        <v>108</v>
      </c>
      <c r="B517" s="220" t="s">
        <v>1474</v>
      </c>
      <c r="C517" s="221">
        <v>1</v>
      </c>
      <c r="D517" s="222">
        <v>5</v>
      </c>
      <c r="E517" s="223">
        <v>2017</v>
      </c>
      <c r="F517" s="223">
        <v>2014</v>
      </c>
      <c r="G517" s="223">
        <v>2018</v>
      </c>
      <c r="H517" s="220" t="s">
        <v>1906</v>
      </c>
      <c r="I517" s="220" t="s">
        <v>1907</v>
      </c>
      <c r="J517" s="220" t="s">
        <v>13</v>
      </c>
      <c r="K517" s="247" t="s">
        <v>1474</v>
      </c>
      <c r="L517" s="244">
        <v>10</v>
      </c>
      <c r="M517" s="244">
        <v>0</v>
      </c>
      <c r="N517" s="244">
        <v>0</v>
      </c>
      <c r="O517" s="244">
        <v>0</v>
      </c>
      <c r="P517" s="244">
        <v>10</v>
      </c>
      <c r="Q517" s="205">
        <v>0</v>
      </c>
      <c r="R517" s="245">
        <v>10</v>
      </c>
      <c r="S517" s="245">
        <v>0</v>
      </c>
      <c r="T517" s="244">
        <v>6</v>
      </c>
      <c r="U517" s="244">
        <v>0</v>
      </c>
      <c r="V517" s="244">
        <v>0</v>
      </c>
      <c r="W517" s="244">
        <v>0</v>
      </c>
      <c r="X517" s="244">
        <v>6</v>
      </c>
      <c r="Y517" s="244">
        <v>0</v>
      </c>
      <c r="Z517" s="244">
        <v>6</v>
      </c>
      <c r="AA517" s="205">
        <v>0</v>
      </c>
      <c r="AB517" s="205">
        <v>0</v>
      </c>
      <c r="AC517" s="244">
        <v>6</v>
      </c>
      <c r="AD517" s="244">
        <v>0</v>
      </c>
      <c r="AE517" s="244">
        <v>6</v>
      </c>
      <c r="AF517" s="205">
        <v>0</v>
      </c>
      <c r="AG517" s="244">
        <v>16</v>
      </c>
      <c r="AH517" s="244">
        <v>2</v>
      </c>
      <c r="AI517" s="244">
        <v>14</v>
      </c>
      <c r="AJ517" s="205">
        <v>0.125</v>
      </c>
      <c r="AK517" s="244">
        <v>38</v>
      </c>
      <c r="AL517" s="244">
        <v>2</v>
      </c>
      <c r="AM517" s="244">
        <v>36</v>
      </c>
      <c r="AN517" s="246">
        <v>1</v>
      </c>
      <c r="AO517" s="139" t="s">
        <v>1903</v>
      </c>
      <c r="AP517" s="146" t="s">
        <v>1522</v>
      </c>
      <c r="AQ517" s="139" t="s">
        <v>1903</v>
      </c>
      <c r="AR517" s="139" t="s">
        <v>1903</v>
      </c>
    </row>
    <row r="518" spans="1:44" ht="15" x14ac:dyDescent="0.2">
      <c r="A518" s="139" t="s">
        <v>5</v>
      </c>
      <c r="B518" s="220" t="s">
        <v>318</v>
      </c>
      <c r="C518" s="221">
        <v>0.625</v>
      </c>
      <c r="D518" s="222">
        <v>8</v>
      </c>
      <c r="E518" s="223">
        <v>2018</v>
      </c>
      <c r="F518" s="223">
        <v>2014</v>
      </c>
      <c r="G518" s="223" t="s">
        <v>1899</v>
      </c>
      <c r="H518" s="220" t="s">
        <v>1900</v>
      </c>
      <c r="I518" s="220" t="s">
        <v>1901</v>
      </c>
      <c r="J518" s="220" t="s">
        <v>3</v>
      </c>
      <c r="K518" s="247" t="s">
        <v>318</v>
      </c>
      <c r="L518" s="244">
        <v>217</v>
      </c>
      <c r="M518" s="244">
        <v>0</v>
      </c>
      <c r="N518" s="244">
        <v>0</v>
      </c>
      <c r="O518" s="244">
        <v>0</v>
      </c>
      <c r="P518" s="244">
        <v>217</v>
      </c>
      <c r="Q518" s="205">
        <v>0</v>
      </c>
      <c r="R518" s="245">
        <v>109</v>
      </c>
      <c r="S518" s="245">
        <v>0</v>
      </c>
      <c r="T518" s="244">
        <v>129</v>
      </c>
      <c r="U518" s="244">
        <v>0</v>
      </c>
      <c r="V518" s="244">
        <v>0</v>
      </c>
      <c r="W518" s="244">
        <v>0</v>
      </c>
      <c r="X518" s="244">
        <v>129</v>
      </c>
      <c r="Y518" s="244">
        <v>0</v>
      </c>
      <c r="Z518" s="244">
        <v>129</v>
      </c>
      <c r="AA518" s="205">
        <v>0</v>
      </c>
      <c r="AB518" s="205">
        <v>0</v>
      </c>
      <c r="AC518" s="244">
        <v>138</v>
      </c>
      <c r="AD518" s="244">
        <v>0</v>
      </c>
      <c r="AE518" s="244">
        <v>138</v>
      </c>
      <c r="AF518" s="205">
        <v>0</v>
      </c>
      <c r="AG518" s="244">
        <v>347</v>
      </c>
      <c r="AH518" s="244">
        <v>660</v>
      </c>
      <c r="AI518" s="244">
        <v>0</v>
      </c>
      <c r="AJ518" s="205">
        <v>1.9020172910662825</v>
      </c>
      <c r="AK518" s="244">
        <v>831</v>
      </c>
      <c r="AL518" s="244">
        <v>660</v>
      </c>
      <c r="AM518" s="244">
        <v>484</v>
      </c>
      <c r="AN518" s="246">
        <v>0.5</v>
      </c>
      <c r="AO518" s="139" t="s">
        <v>1903</v>
      </c>
      <c r="AP518" s="146" t="s">
        <v>1522</v>
      </c>
      <c r="AQ518" s="139" t="s">
        <v>1903</v>
      </c>
      <c r="AR518" s="139" t="s">
        <v>1902</v>
      </c>
    </row>
    <row r="519" spans="1:44" ht="15" x14ac:dyDescent="0.2">
      <c r="A519" s="139" t="s">
        <v>5</v>
      </c>
      <c r="B519" s="220" t="s">
        <v>319</v>
      </c>
      <c r="C519" s="221">
        <v>0.625</v>
      </c>
      <c r="D519" s="222">
        <v>8</v>
      </c>
      <c r="E519" s="223">
        <v>2018</v>
      </c>
      <c r="F519" s="223">
        <v>2014</v>
      </c>
      <c r="G519" s="223" t="s">
        <v>1899</v>
      </c>
      <c r="H519" s="220" t="s">
        <v>1900</v>
      </c>
      <c r="I519" s="220" t="s">
        <v>1901</v>
      </c>
      <c r="J519" s="220" t="s">
        <v>3</v>
      </c>
      <c r="K519" s="247" t="s">
        <v>319</v>
      </c>
      <c r="L519" s="244">
        <v>19</v>
      </c>
      <c r="M519" s="244">
        <v>69</v>
      </c>
      <c r="N519" s="244">
        <v>69</v>
      </c>
      <c r="O519" s="244">
        <v>0</v>
      </c>
      <c r="P519" s="244">
        <v>0</v>
      </c>
      <c r="Q519" s="205">
        <v>3.6315789473684212</v>
      </c>
      <c r="R519" s="245">
        <v>10</v>
      </c>
      <c r="S519" s="245">
        <v>59</v>
      </c>
      <c r="T519" s="244">
        <v>12</v>
      </c>
      <c r="U519" s="244">
        <v>89</v>
      </c>
      <c r="V519" s="244">
        <v>89</v>
      </c>
      <c r="W519" s="244">
        <v>0</v>
      </c>
      <c r="X519" s="244">
        <v>0</v>
      </c>
      <c r="Y519" s="244">
        <v>148</v>
      </c>
      <c r="Z519" s="244">
        <v>0</v>
      </c>
      <c r="AA519" s="205">
        <v>7.416666666666667</v>
      </c>
      <c r="AB519" s="205">
        <v>12.333333333333334</v>
      </c>
      <c r="AC519" s="244">
        <v>13</v>
      </c>
      <c r="AD519" s="244">
        <v>47</v>
      </c>
      <c r="AE519" s="244">
        <v>0</v>
      </c>
      <c r="AF519" s="205">
        <v>3.6153846153846154</v>
      </c>
      <c r="AG519" s="244">
        <v>33</v>
      </c>
      <c r="AH519" s="244">
        <v>1373</v>
      </c>
      <c r="AI519" s="244">
        <v>0</v>
      </c>
      <c r="AJ519" s="205">
        <v>41.606060606060609</v>
      </c>
      <c r="AK519" s="244">
        <v>77</v>
      </c>
      <c r="AL519" s="244">
        <v>1578</v>
      </c>
      <c r="AM519" s="244">
        <v>0</v>
      </c>
      <c r="AN519" s="246">
        <v>0.5</v>
      </c>
      <c r="AO519" s="139" t="s">
        <v>1902</v>
      </c>
      <c r="AP519" s="146" t="s">
        <v>1535</v>
      </c>
      <c r="AQ519" s="139" t="s">
        <v>1902</v>
      </c>
      <c r="AR519" s="139" t="s">
        <v>1903</v>
      </c>
    </row>
    <row r="520" spans="1:44" ht="15" x14ac:dyDescent="0.2">
      <c r="A520" s="139" t="s">
        <v>101</v>
      </c>
      <c r="B520" s="220" t="s">
        <v>320</v>
      </c>
      <c r="C520" s="221">
        <v>0.625</v>
      </c>
      <c r="D520" s="222">
        <v>8</v>
      </c>
      <c r="E520" s="223">
        <v>2018</v>
      </c>
      <c r="F520" s="223">
        <v>2014</v>
      </c>
      <c r="G520" s="223" t="s">
        <v>1899</v>
      </c>
      <c r="H520" s="220" t="s">
        <v>1913</v>
      </c>
      <c r="I520" s="220" t="s">
        <v>1914</v>
      </c>
      <c r="J520" s="220" t="s">
        <v>32</v>
      </c>
      <c r="K520" s="247" t="s">
        <v>320</v>
      </c>
      <c r="L520" s="244">
        <v>1316</v>
      </c>
      <c r="M520" s="244">
        <v>127</v>
      </c>
      <c r="N520" s="244">
        <v>127</v>
      </c>
      <c r="O520" s="244">
        <v>0</v>
      </c>
      <c r="P520" s="244">
        <v>1189</v>
      </c>
      <c r="Q520" s="205">
        <v>9.6504559270516724E-2</v>
      </c>
      <c r="R520" s="245">
        <v>658</v>
      </c>
      <c r="S520" s="245">
        <v>0</v>
      </c>
      <c r="T520" s="244">
        <v>923</v>
      </c>
      <c r="U520" s="244">
        <v>22</v>
      </c>
      <c r="V520" s="244">
        <v>18</v>
      </c>
      <c r="W520" s="244">
        <v>4</v>
      </c>
      <c r="X520" s="244">
        <v>901</v>
      </c>
      <c r="Y520" s="244">
        <v>22</v>
      </c>
      <c r="Z520" s="244">
        <v>901</v>
      </c>
      <c r="AA520" s="205">
        <v>2.3835319609967497E-2</v>
      </c>
      <c r="AB520" s="205">
        <v>2.3835319609967497E-2</v>
      </c>
      <c r="AC520" s="244">
        <v>1111</v>
      </c>
      <c r="AD520" s="244">
        <v>835</v>
      </c>
      <c r="AE520" s="244">
        <v>276</v>
      </c>
      <c r="AF520" s="205">
        <v>0.75157515751575155</v>
      </c>
      <c r="AG520" s="244">
        <v>2627</v>
      </c>
      <c r="AH520" s="244">
        <v>191</v>
      </c>
      <c r="AI520" s="244">
        <v>2436</v>
      </c>
      <c r="AJ520" s="205">
        <v>7.2706509326227631E-2</v>
      </c>
      <c r="AK520" s="244">
        <v>5977</v>
      </c>
      <c r="AL520" s="244">
        <v>1175</v>
      </c>
      <c r="AM520" s="244">
        <v>4802</v>
      </c>
      <c r="AN520" s="246">
        <v>0.5</v>
      </c>
      <c r="AO520" s="139" t="s">
        <v>1903</v>
      </c>
      <c r="AP520" s="146" t="s">
        <v>1522</v>
      </c>
      <c r="AQ520" s="139" t="s">
        <v>1903</v>
      </c>
      <c r="AR520" s="139" t="s">
        <v>1903</v>
      </c>
    </row>
    <row r="521" spans="1:44" ht="15" x14ac:dyDescent="0.2">
      <c r="A521" s="139" t="s">
        <v>5</v>
      </c>
      <c r="B521" s="220" t="s">
        <v>1086</v>
      </c>
      <c r="C521" s="221">
        <v>0.625</v>
      </c>
      <c r="D521" s="222">
        <v>8</v>
      </c>
      <c r="E521" s="223">
        <v>2018</v>
      </c>
      <c r="F521" s="223">
        <v>2014</v>
      </c>
      <c r="G521" s="223" t="s">
        <v>1899</v>
      </c>
      <c r="H521" s="220" t="s">
        <v>1900</v>
      </c>
      <c r="I521" s="220" t="s">
        <v>1901</v>
      </c>
      <c r="J521" s="220" t="s">
        <v>3</v>
      </c>
      <c r="K521" s="247" t="s">
        <v>1086</v>
      </c>
      <c r="L521" s="244">
        <v>12</v>
      </c>
      <c r="M521" s="244">
        <v>0</v>
      </c>
      <c r="N521" s="244">
        <v>0</v>
      </c>
      <c r="O521" s="244">
        <v>0</v>
      </c>
      <c r="P521" s="244">
        <v>12</v>
      </c>
      <c r="Q521" s="205">
        <v>0</v>
      </c>
      <c r="R521" s="245">
        <v>6</v>
      </c>
      <c r="S521" s="245">
        <v>0</v>
      </c>
      <c r="T521" s="244">
        <v>7</v>
      </c>
      <c r="U521" s="244">
        <v>0</v>
      </c>
      <c r="V521" s="244">
        <v>0</v>
      </c>
      <c r="W521" s="244">
        <v>0</v>
      </c>
      <c r="X521" s="244">
        <v>7</v>
      </c>
      <c r="Y521" s="244">
        <v>0</v>
      </c>
      <c r="Z521" s="244">
        <v>7</v>
      </c>
      <c r="AA521" s="205">
        <v>0</v>
      </c>
      <c r="AB521" s="205">
        <v>0</v>
      </c>
      <c r="AC521" s="244">
        <v>8</v>
      </c>
      <c r="AD521" s="244">
        <v>0</v>
      </c>
      <c r="AE521" s="244">
        <v>8</v>
      </c>
      <c r="AF521" s="205">
        <v>0</v>
      </c>
      <c r="AG521" s="244">
        <v>18</v>
      </c>
      <c r="AH521" s="244">
        <v>2</v>
      </c>
      <c r="AI521" s="244">
        <v>16</v>
      </c>
      <c r="AJ521" s="205">
        <v>0.1111111111111111</v>
      </c>
      <c r="AK521" s="244">
        <v>45</v>
      </c>
      <c r="AL521" s="244">
        <v>2</v>
      </c>
      <c r="AM521" s="244">
        <v>43</v>
      </c>
      <c r="AN521" s="246">
        <v>0.5</v>
      </c>
      <c r="AO521" s="139" t="s">
        <v>1903</v>
      </c>
      <c r="AP521" s="146" t="s">
        <v>1522</v>
      </c>
      <c r="AQ521" s="139" t="s">
        <v>1903</v>
      </c>
      <c r="AR521" s="139" t="s">
        <v>1903</v>
      </c>
    </row>
    <row r="522" spans="1:44" ht="15" x14ac:dyDescent="0.2">
      <c r="A522" s="139" t="s">
        <v>12</v>
      </c>
      <c r="B522" s="220" t="s">
        <v>1018</v>
      </c>
      <c r="C522" s="221">
        <v>0.625</v>
      </c>
      <c r="D522" s="222">
        <v>8</v>
      </c>
      <c r="E522" s="223">
        <v>2018</v>
      </c>
      <c r="F522" s="223">
        <v>2014</v>
      </c>
      <c r="G522" s="223" t="s">
        <v>1899</v>
      </c>
      <c r="H522" s="220" t="s">
        <v>1900</v>
      </c>
      <c r="I522" s="220" t="s">
        <v>1901</v>
      </c>
      <c r="J522" s="220" t="s">
        <v>3</v>
      </c>
      <c r="K522" s="247" t="s">
        <v>1018</v>
      </c>
      <c r="L522" s="244">
        <v>1</v>
      </c>
      <c r="M522" s="244">
        <v>2</v>
      </c>
      <c r="N522" s="244">
        <v>2</v>
      </c>
      <c r="O522" s="244">
        <v>0</v>
      </c>
      <c r="P522" s="244">
        <v>0</v>
      </c>
      <c r="Q522" s="205">
        <v>2</v>
      </c>
      <c r="R522" s="245">
        <v>1</v>
      </c>
      <c r="S522" s="245">
        <v>1</v>
      </c>
      <c r="T522" s="244">
        <v>1</v>
      </c>
      <c r="U522" s="244">
        <v>3</v>
      </c>
      <c r="V522" s="244">
        <v>3</v>
      </c>
      <c r="W522" s="244">
        <v>0</v>
      </c>
      <c r="X522" s="244">
        <v>0</v>
      </c>
      <c r="Y522" s="244">
        <v>4</v>
      </c>
      <c r="Z522" s="244">
        <v>0</v>
      </c>
      <c r="AA522" s="205">
        <v>3</v>
      </c>
      <c r="AB522" s="205">
        <v>4</v>
      </c>
      <c r="AC522" s="244">
        <v>0</v>
      </c>
      <c r="AD522" s="244">
        <v>0</v>
      </c>
      <c r="AE522" s="244">
        <v>0</v>
      </c>
      <c r="AF522" s="205" t="s">
        <v>1917</v>
      </c>
      <c r="AG522" s="244">
        <v>0</v>
      </c>
      <c r="AH522" s="244">
        <v>291</v>
      </c>
      <c r="AI522" s="244">
        <v>0</v>
      </c>
      <c r="AJ522" s="205" t="s">
        <v>1917</v>
      </c>
      <c r="AK522" s="244">
        <v>2</v>
      </c>
      <c r="AL522" s="244">
        <v>296</v>
      </c>
      <c r="AM522" s="244">
        <v>0</v>
      </c>
      <c r="AN522" s="246">
        <v>0.5</v>
      </c>
      <c r="AO522" s="139" t="s">
        <v>1902</v>
      </c>
      <c r="AP522" s="146" t="s">
        <v>1522</v>
      </c>
      <c r="AQ522" s="139" t="s">
        <v>1902</v>
      </c>
      <c r="AR522" s="139" t="s">
        <v>1903</v>
      </c>
    </row>
    <row r="523" spans="1:44" ht="15" x14ac:dyDescent="0.2">
      <c r="A523" s="139" t="s">
        <v>50</v>
      </c>
      <c r="B523" s="220" t="s">
        <v>1087</v>
      </c>
      <c r="C523" s="221">
        <v>0.625</v>
      </c>
      <c r="D523" s="222">
        <v>8</v>
      </c>
      <c r="E523" s="223">
        <v>2018</v>
      </c>
      <c r="F523" s="223">
        <v>2014</v>
      </c>
      <c r="G523" s="223" t="s">
        <v>1899</v>
      </c>
      <c r="H523" s="220" t="s">
        <v>1900</v>
      </c>
      <c r="I523" s="220" t="s">
        <v>1901</v>
      </c>
      <c r="J523" s="220" t="s">
        <v>3</v>
      </c>
      <c r="K523" s="247" t="s">
        <v>1087</v>
      </c>
      <c r="L523" s="244">
        <v>57</v>
      </c>
      <c r="M523" s="244">
        <v>0</v>
      </c>
      <c r="N523" s="244">
        <v>0</v>
      </c>
      <c r="O523" s="244">
        <v>0</v>
      </c>
      <c r="P523" s="244">
        <v>57</v>
      </c>
      <c r="Q523" s="205">
        <v>0</v>
      </c>
      <c r="R523" s="245">
        <v>29</v>
      </c>
      <c r="S523" s="245">
        <v>0</v>
      </c>
      <c r="T523" s="244">
        <v>35</v>
      </c>
      <c r="U523" s="244">
        <v>0</v>
      </c>
      <c r="V523" s="244">
        <v>0</v>
      </c>
      <c r="W523" s="244">
        <v>0</v>
      </c>
      <c r="X523" s="244">
        <v>35</v>
      </c>
      <c r="Y523" s="244">
        <v>0</v>
      </c>
      <c r="Z523" s="244">
        <v>35</v>
      </c>
      <c r="AA523" s="205">
        <v>0</v>
      </c>
      <c r="AB523" s="205">
        <v>0</v>
      </c>
      <c r="AC523" s="244">
        <v>36</v>
      </c>
      <c r="AD523" s="244">
        <v>0</v>
      </c>
      <c r="AE523" s="244">
        <v>36</v>
      </c>
      <c r="AF523" s="205">
        <v>0</v>
      </c>
      <c r="AG523" s="244">
        <v>105</v>
      </c>
      <c r="AH523" s="244">
        <v>0</v>
      </c>
      <c r="AI523" s="244">
        <v>105</v>
      </c>
      <c r="AJ523" s="205">
        <v>0</v>
      </c>
      <c r="AK523" s="244">
        <v>233</v>
      </c>
      <c r="AL523" s="244">
        <v>0</v>
      </c>
      <c r="AM523" s="244">
        <v>233</v>
      </c>
      <c r="AN523" s="246">
        <v>0.5</v>
      </c>
      <c r="AO523" s="139" t="s">
        <v>1903</v>
      </c>
      <c r="AP523" s="146" t="s">
        <v>1522</v>
      </c>
      <c r="AQ523" s="139" t="s">
        <v>1903</v>
      </c>
      <c r="AR523" s="139" t="s">
        <v>1903</v>
      </c>
    </row>
    <row r="524" spans="1:44" ht="15" x14ac:dyDescent="0.2">
      <c r="A524" s="139" t="s">
        <v>1025</v>
      </c>
      <c r="B524" s="220" t="s">
        <v>1143</v>
      </c>
      <c r="C524" s="221">
        <v>0.625</v>
      </c>
      <c r="D524" s="222">
        <v>8</v>
      </c>
      <c r="E524" s="223">
        <v>2018</v>
      </c>
      <c r="F524" s="223">
        <v>2014</v>
      </c>
      <c r="G524" s="223" t="s">
        <v>1899</v>
      </c>
      <c r="H524" s="220" t="s">
        <v>1913</v>
      </c>
      <c r="I524" s="220" t="s">
        <v>1914</v>
      </c>
      <c r="J524" s="220" t="s">
        <v>32</v>
      </c>
      <c r="K524" s="247" t="s">
        <v>1143</v>
      </c>
      <c r="L524" s="244">
        <v>109</v>
      </c>
      <c r="M524" s="244">
        <v>0</v>
      </c>
      <c r="N524" s="244">
        <v>0</v>
      </c>
      <c r="O524" s="244">
        <v>0</v>
      </c>
      <c r="P524" s="244">
        <v>109</v>
      </c>
      <c r="Q524" s="205">
        <v>0</v>
      </c>
      <c r="R524" s="245">
        <v>55</v>
      </c>
      <c r="S524" s="245">
        <v>0</v>
      </c>
      <c r="T524" s="244">
        <v>76</v>
      </c>
      <c r="U524" s="244">
        <v>0</v>
      </c>
      <c r="V524" s="244">
        <v>0</v>
      </c>
      <c r="W524" s="244">
        <v>0</v>
      </c>
      <c r="X524" s="244">
        <v>76</v>
      </c>
      <c r="Y524" s="244">
        <v>0</v>
      </c>
      <c r="Z524" s="244">
        <v>76</v>
      </c>
      <c r="AA524" s="205">
        <v>0</v>
      </c>
      <c r="AB524" s="205">
        <v>0</v>
      </c>
      <c r="AC524" s="244">
        <v>90</v>
      </c>
      <c r="AD524" s="244">
        <v>0</v>
      </c>
      <c r="AE524" s="244">
        <v>90</v>
      </c>
      <c r="AF524" s="205">
        <v>0</v>
      </c>
      <c r="AG524" s="244">
        <v>208</v>
      </c>
      <c r="AH524" s="244">
        <v>0</v>
      </c>
      <c r="AI524" s="244">
        <v>208</v>
      </c>
      <c r="AJ524" s="205">
        <v>0</v>
      </c>
      <c r="AK524" s="244">
        <v>483</v>
      </c>
      <c r="AL524" s="244">
        <v>0</v>
      </c>
      <c r="AM524" s="244">
        <v>483</v>
      </c>
      <c r="AN524" s="246">
        <v>0.5</v>
      </c>
      <c r="AO524" s="139" t="s">
        <v>1903</v>
      </c>
      <c r="AP524" s="146" t="s">
        <v>1891</v>
      </c>
      <c r="AQ524" s="139" t="s">
        <v>1903</v>
      </c>
      <c r="AR524" s="139" t="s">
        <v>1903</v>
      </c>
    </row>
    <row r="525" spans="1:44" ht="15" x14ac:dyDescent="0.2">
      <c r="A525" s="139" t="s">
        <v>5</v>
      </c>
      <c r="B525" s="220" t="s">
        <v>1002</v>
      </c>
      <c r="C525" s="221">
        <v>0.625</v>
      </c>
      <c r="D525" s="222">
        <v>8</v>
      </c>
      <c r="E525" s="223">
        <v>2018</v>
      </c>
      <c r="F525" s="223">
        <v>2014</v>
      </c>
      <c r="G525" s="223" t="s">
        <v>1899</v>
      </c>
      <c r="H525" s="220" t="s">
        <v>1900</v>
      </c>
      <c r="I525" s="220" t="s">
        <v>1901</v>
      </c>
      <c r="J525" s="220" t="s">
        <v>3</v>
      </c>
      <c r="K525" s="247" t="s">
        <v>1002</v>
      </c>
      <c r="L525" s="244">
        <v>228</v>
      </c>
      <c r="M525" s="244">
        <v>0</v>
      </c>
      <c r="N525" s="244">
        <v>0</v>
      </c>
      <c r="O525" s="244">
        <v>0</v>
      </c>
      <c r="P525" s="244">
        <v>228</v>
      </c>
      <c r="Q525" s="205">
        <v>0</v>
      </c>
      <c r="R525" s="245">
        <v>114</v>
      </c>
      <c r="S525" s="245">
        <v>0</v>
      </c>
      <c r="T525" s="244">
        <v>135</v>
      </c>
      <c r="U525" s="244">
        <v>0</v>
      </c>
      <c r="V525" s="244">
        <v>0</v>
      </c>
      <c r="W525" s="244">
        <v>0</v>
      </c>
      <c r="X525" s="244">
        <v>135</v>
      </c>
      <c r="Y525" s="244">
        <v>0</v>
      </c>
      <c r="Z525" s="244">
        <v>135</v>
      </c>
      <c r="AA525" s="205">
        <v>0</v>
      </c>
      <c r="AB525" s="205">
        <v>0</v>
      </c>
      <c r="AC525" s="244">
        <v>146</v>
      </c>
      <c r="AD525" s="244">
        <v>214</v>
      </c>
      <c r="AE525" s="244">
        <v>0</v>
      </c>
      <c r="AF525" s="205">
        <v>1.4657534246575343</v>
      </c>
      <c r="AG525" s="244">
        <v>369</v>
      </c>
      <c r="AH525" s="244">
        <v>41</v>
      </c>
      <c r="AI525" s="244">
        <v>328</v>
      </c>
      <c r="AJ525" s="205">
        <v>0.1111111111111111</v>
      </c>
      <c r="AK525" s="244">
        <v>878</v>
      </c>
      <c r="AL525" s="244">
        <v>255</v>
      </c>
      <c r="AM525" s="244">
        <v>691</v>
      </c>
      <c r="AN525" s="246">
        <v>0.5</v>
      </c>
      <c r="AO525" s="139" t="s">
        <v>1903</v>
      </c>
      <c r="AP525" s="146" t="s">
        <v>1535</v>
      </c>
      <c r="AQ525" s="139" t="s">
        <v>1903</v>
      </c>
      <c r="AR525" s="139" t="s">
        <v>1903</v>
      </c>
    </row>
    <row r="526" spans="1:44" ht="15" x14ac:dyDescent="0.2">
      <c r="A526" s="139" t="s">
        <v>35</v>
      </c>
      <c r="B526" s="220" t="s">
        <v>321</v>
      </c>
      <c r="C526" s="221">
        <v>0.625</v>
      </c>
      <c r="D526" s="222">
        <v>8</v>
      </c>
      <c r="E526" s="223">
        <v>2018</v>
      </c>
      <c r="F526" s="223">
        <v>2014</v>
      </c>
      <c r="G526" s="223" t="s">
        <v>1899</v>
      </c>
      <c r="H526" s="220" t="s">
        <v>1900</v>
      </c>
      <c r="I526" s="220" t="s">
        <v>1901</v>
      </c>
      <c r="J526" s="220" t="s">
        <v>3</v>
      </c>
      <c r="K526" s="247" t="s">
        <v>321</v>
      </c>
      <c r="L526" s="244">
        <v>621</v>
      </c>
      <c r="M526" s="244">
        <v>0</v>
      </c>
      <c r="N526" s="244">
        <v>0</v>
      </c>
      <c r="O526" s="244">
        <v>0</v>
      </c>
      <c r="P526" s="244">
        <v>621</v>
      </c>
      <c r="Q526" s="205">
        <v>0</v>
      </c>
      <c r="R526" s="245">
        <v>311</v>
      </c>
      <c r="S526" s="245">
        <v>0</v>
      </c>
      <c r="T526" s="244">
        <v>415</v>
      </c>
      <c r="U526" s="244">
        <v>14</v>
      </c>
      <c r="V526" s="244">
        <v>0</v>
      </c>
      <c r="W526" s="244">
        <v>14</v>
      </c>
      <c r="X526" s="244">
        <v>401</v>
      </c>
      <c r="Y526" s="244">
        <v>14</v>
      </c>
      <c r="Z526" s="244">
        <v>401</v>
      </c>
      <c r="AA526" s="205">
        <v>3.3734939759036145E-2</v>
      </c>
      <c r="AB526" s="205">
        <v>3.3734939759036145E-2</v>
      </c>
      <c r="AC526" s="244">
        <v>461</v>
      </c>
      <c r="AD526" s="244">
        <v>28</v>
      </c>
      <c r="AE526" s="244">
        <v>433</v>
      </c>
      <c r="AF526" s="205">
        <v>6.0737527114967459E-2</v>
      </c>
      <c r="AG526" s="244">
        <v>1038</v>
      </c>
      <c r="AH526" s="244">
        <v>609</v>
      </c>
      <c r="AI526" s="244">
        <v>429</v>
      </c>
      <c r="AJ526" s="205">
        <v>0.58670520231213874</v>
      </c>
      <c r="AK526" s="244">
        <v>2535</v>
      </c>
      <c r="AL526" s="244">
        <v>651</v>
      </c>
      <c r="AM526" s="244">
        <v>1884</v>
      </c>
      <c r="AN526" s="246">
        <v>0.5</v>
      </c>
      <c r="AO526" s="139" t="s">
        <v>1903</v>
      </c>
      <c r="AP526" s="146" t="s">
        <v>1522</v>
      </c>
      <c r="AQ526" s="139" t="s">
        <v>1903</v>
      </c>
      <c r="AR526" s="139" t="s">
        <v>1902</v>
      </c>
    </row>
    <row r="527" spans="1:44" ht="15" x14ac:dyDescent="0.2">
      <c r="A527" s="139" t="s">
        <v>1011</v>
      </c>
      <c r="B527" s="220" t="s">
        <v>1890</v>
      </c>
      <c r="C527" s="221">
        <v>1</v>
      </c>
      <c r="D527" s="222">
        <v>5</v>
      </c>
      <c r="E527" s="223">
        <v>2017</v>
      </c>
      <c r="F527" s="223">
        <v>2014</v>
      </c>
      <c r="G527" s="223">
        <v>2018</v>
      </c>
      <c r="H527" s="220" t="s">
        <v>1906</v>
      </c>
      <c r="I527" s="220" t="s">
        <v>1907</v>
      </c>
      <c r="J527" s="220" t="s">
        <v>13</v>
      </c>
      <c r="K527" s="247" t="s">
        <v>1890</v>
      </c>
      <c r="L527" s="244">
        <v>69</v>
      </c>
      <c r="M527" s="244">
        <v>0</v>
      </c>
      <c r="N527" s="244">
        <v>0</v>
      </c>
      <c r="O527" s="244">
        <v>0</v>
      </c>
      <c r="P527" s="244">
        <v>69</v>
      </c>
      <c r="Q527" s="205">
        <v>0</v>
      </c>
      <c r="R527" s="245">
        <v>69</v>
      </c>
      <c r="S527" s="245">
        <v>0</v>
      </c>
      <c r="T527" s="244">
        <v>50</v>
      </c>
      <c r="U527" s="244">
        <v>0</v>
      </c>
      <c r="V527" s="244">
        <v>0</v>
      </c>
      <c r="W527" s="244">
        <v>0</v>
      </c>
      <c r="X527" s="244">
        <v>50</v>
      </c>
      <c r="Y527" s="244">
        <v>0</v>
      </c>
      <c r="Z527" s="244">
        <v>50</v>
      </c>
      <c r="AA527" s="205">
        <v>0</v>
      </c>
      <c r="AB527" s="205">
        <v>0</v>
      </c>
      <c r="AC527" s="244">
        <v>58</v>
      </c>
      <c r="AD527" s="244">
        <v>0</v>
      </c>
      <c r="AE527" s="244">
        <v>58</v>
      </c>
      <c r="AF527" s="205">
        <v>0</v>
      </c>
      <c r="AG527" s="244">
        <v>130</v>
      </c>
      <c r="AH527" s="244">
        <v>0</v>
      </c>
      <c r="AI527" s="244">
        <v>130</v>
      </c>
      <c r="AJ527" s="205">
        <v>0</v>
      </c>
      <c r="AK527" s="244">
        <v>307</v>
      </c>
      <c r="AL527" s="244">
        <v>0</v>
      </c>
      <c r="AM527" s="244">
        <v>307</v>
      </c>
      <c r="AN527" s="246">
        <v>1</v>
      </c>
      <c r="AO527" s="139" t="s">
        <v>1903</v>
      </c>
      <c r="AP527" s="146" t="s">
        <v>1891</v>
      </c>
      <c r="AQ527" s="139" t="s">
        <v>1903</v>
      </c>
      <c r="AR527" s="139" t="s">
        <v>1903</v>
      </c>
    </row>
    <row r="528" spans="1:44" ht="15" x14ac:dyDescent="0.2">
      <c r="A528" s="139" t="s">
        <v>126</v>
      </c>
      <c r="B528" s="220" t="s">
        <v>1479</v>
      </c>
      <c r="C528" s="221">
        <v>1</v>
      </c>
      <c r="D528" s="222">
        <v>5</v>
      </c>
      <c r="E528" s="223">
        <v>2017</v>
      </c>
      <c r="F528" s="223">
        <v>2014</v>
      </c>
      <c r="G528" s="223">
        <v>2018</v>
      </c>
      <c r="H528" s="220" t="s">
        <v>1906</v>
      </c>
      <c r="I528" s="220" t="s">
        <v>1907</v>
      </c>
      <c r="J528" s="220" t="s">
        <v>13</v>
      </c>
      <c r="K528" s="247" t="s">
        <v>1479</v>
      </c>
      <c r="L528" s="244">
        <v>3</v>
      </c>
      <c r="M528" s="244">
        <v>0</v>
      </c>
      <c r="N528" s="244">
        <v>0</v>
      </c>
      <c r="O528" s="244">
        <v>0</v>
      </c>
      <c r="P528" s="244">
        <v>3</v>
      </c>
      <c r="Q528" s="205">
        <v>0</v>
      </c>
      <c r="R528" s="245">
        <v>3</v>
      </c>
      <c r="S528" s="245">
        <v>0</v>
      </c>
      <c r="T528" s="244">
        <v>2</v>
      </c>
      <c r="U528" s="244">
        <v>2</v>
      </c>
      <c r="V528" s="244">
        <v>0</v>
      </c>
      <c r="W528" s="244">
        <v>2</v>
      </c>
      <c r="X528" s="244">
        <v>0</v>
      </c>
      <c r="Y528" s="244">
        <v>2</v>
      </c>
      <c r="Z528" s="244">
        <v>0</v>
      </c>
      <c r="AA528" s="205">
        <v>1</v>
      </c>
      <c r="AB528" s="205">
        <v>1</v>
      </c>
      <c r="AC528" s="244">
        <v>2</v>
      </c>
      <c r="AD528" s="244">
        <v>0</v>
      </c>
      <c r="AE528" s="244">
        <v>2</v>
      </c>
      <c r="AF528" s="205">
        <v>0</v>
      </c>
      <c r="AG528" s="244">
        <v>6</v>
      </c>
      <c r="AH528" s="244">
        <v>1</v>
      </c>
      <c r="AI528" s="244">
        <v>5</v>
      </c>
      <c r="AJ528" s="205">
        <v>0.16666666666666666</v>
      </c>
      <c r="AK528" s="244">
        <v>13</v>
      </c>
      <c r="AL528" s="244">
        <v>3</v>
      </c>
      <c r="AM528" s="244">
        <v>10</v>
      </c>
      <c r="AN528" s="246">
        <v>1</v>
      </c>
      <c r="AO528" s="139" t="s">
        <v>1903</v>
      </c>
      <c r="AP528" s="146" t="s">
        <v>1522</v>
      </c>
      <c r="AQ528" s="139" t="s">
        <v>1903</v>
      </c>
      <c r="AR528" s="139" t="s">
        <v>1903</v>
      </c>
    </row>
    <row r="529" spans="1:44" ht="15" x14ac:dyDescent="0.2">
      <c r="A529" s="139" t="s">
        <v>138</v>
      </c>
      <c r="B529" s="220" t="s">
        <v>322</v>
      </c>
      <c r="C529" s="221">
        <v>1</v>
      </c>
      <c r="D529" s="222">
        <v>5</v>
      </c>
      <c r="E529" s="223">
        <v>2017</v>
      </c>
      <c r="F529" s="223">
        <v>2014</v>
      </c>
      <c r="G529" s="223">
        <v>2018</v>
      </c>
      <c r="H529" s="220" t="s">
        <v>1906</v>
      </c>
      <c r="I529" s="220" t="s">
        <v>1907</v>
      </c>
      <c r="J529" s="220" t="s">
        <v>13</v>
      </c>
      <c r="K529" s="247" t="s">
        <v>322</v>
      </c>
      <c r="L529" s="244">
        <v>15</v>
      </c>
      <c r="M529" s="244">
        <v>49</v>
      </c>
      <c r="N529" s="244">
        <v>49</v>
      </c>
      <c r="O529" s="244">
        <v>0</v>
      </c>
      <c r="P529" s="244">
        <v>0</v>
      </c>
      <c r="Q529" s="205">
        <v>3.2666666666666666</v>
      </c>
      <c r="R529" s="245">
        <v>15</v>
      </c>
      <c r="S529" s="245">
        <v>34</v>
      </c>
      <c r="T529" s="244">
        <v>11</v>
      </c>
      <c r="U529" s="244">
        <v>2</v>
      </c>
      <c r="V529" s="244">
        <v>2</v>
      </c>
      <c r="W529" s="244">
        <v>0</v>
      </c>
      <c r="X529" s="244">
        <v>9</v>
      </c>
      <c r="Y529" s="244">
        <v>36</v>
      </c>
      <c r="Z529" s="244">
        <v>0</v>
      </c>
      <c r="AA529" s="205">
        <v>0.18181818181818182</v>
      </c>
      <c r="AB529" s="205">
        <v>3.2727272727272729</v>
      </c>
      <c r="AC529" s="244">
        <v>11</v>
      </c>
      <c r="AD529" s="244">
        <v>1</v>
      </c>
      <c r="AE529" s="244">
        <v>10</v>
      </c>
      <c r="AF529" s="205">
        <v>9.0909090909090912E-2</v>
      </c>
      <c r="AG529" s="244">
        <v>26</v>
      </c>
      <c r="AH529" s="244">
        <v>2</v>
      </c>
      <c r="AI529" s="244">
        <v>24</v>
      </c>
      <c r="AJ529" s="205">
        <v>7.6923076923076927E-2</v>
      </c>
      <c r="AK529" s="244">
        <v>63</v>
      </c>
      <c r="AL529" s="244">
        <v>54</v>
      </c>
      <c r="AM529" s="244">
        <v>43</v>
      </c>
      <c r="AN529" s="246">
        <v>1</v>
      </c>
      <c r="AO529" s="139" t="s">
        <v>1903</v>
      </c>
      <c r="AP529" s="146" t="s">
        <v>1535</v>
      </c>
      <c r="AQ529" s="139" t="s">
        <v>1903</v>
      </c>
      <c r="AR529" s="139" t="s">
        <v>1903</v>
      </c>
    </row>
    <row r="530" spans="1:44" ht="15" x14ac:dyDescent="0.2">
      <c r="A530" s="139" t="s">
        <v>81</v>
      </c>
      <c r="B530" s="220" t="s">
        <v>323</v>
      </c>
      <c r="C530" s="221">
        <v>0.5</v>
      </c>
      <c r="D530" s="222">
        <v>8</v>
      </c>
      <c r="E530" s="223">
        <v>2019</v>
      </c>
      <c r="F530" s="223">
        <v>2015</v>
      </c>
      <c r="G530" s="223">
        <v>2022</v>
      </c>
      <c r="H530" s="220" t="s">
        <v>1904</v>
      </c>
      <c r="I530" s="220" t="s">
        <v>1905</v>
      </c>
      <c r="J530" s="220" t="s">
        <v>8</v>
      </c>
      <c r="K530" s="247" t="s">
        <v>323</v>
      </c>
      <c r="L530" s="244">
        <v>120</v>
      </c>
      <c r="M530" s="244">
        <v>0</v>
      </c>
      <c r="N530" s="244">
        <v>0</v>
      </c>
      <c r="O530" s="244">
        <v>0</v>
      </c>
      <c r="P530" s="244">
        <v>120</v>
      </c>
      <c r="Q530" s="205">
        <v>0</v>
      </c>
      <c r="R530" s="245">
        <v>60</v>
      </c>
      <c r="S530" s="245">
        <v>0</v>
      </c>
      <c r="T530" s="244">
        <v>65</v>
      </c>
      <c r="U530" s="244">
        <v>0</v>
      </c>
      <c r="V530" s="244">
        <v>0</v>
      </c>
      <c r="W530" s="244">
        <v>0</v>
      </c>
      <c r="X530" s="244">
        <v>65</v>
      </c>
      <c r="Y530" s="244">
        <v>0</v>
      </c>
      <c r="Z530" s="244">
        <v>65</v>
      </c>
      <c r="AA530" s="205">
        <v>0</v>
      </c>
      <c r="AB530" s="205">
        <v>0</v>
      </c>
      <c r="AC530" s="244">
        <v>67</v>
      </c>
      <c r="AD530" s="244">
        <v>1</v>
      </c>
      <c r="AE530" s="244">
        <v>66</v>
      </c>
      <c r="AF530" s="205">
        <v>1.4925373134328358E-2</v>
      </c>
      <c r="AG530" s="244">
        <v>188</v>
      </c>
      <c r="AH530" s="244">
        <v>90</v>
      </c>
      <c r="AI530" s="244">
        <v>98</v>
      </c>
      <c r="AJ530" s="205">
        <v>0.47872340425531917</v>
      </c>
      <c r="AK530" s="244">
        <v>440</v>
      </c>
      <c r="AL530" s="244">
        <v>91</v>
      </c>
      <c r="AM530" s="244">
        <v>349</v>
      </c>
      <c r="AN530" s="246">
        <v>0.5</v>
      </c>
      <c r="AO530" s="139" t="s">
        <v>1903</v>
      </c>
      <c r="AP530" s="146" t="s">
        <v>1522</v>
      </c>
      <c r="AQ530" s="139" t="s">
        <v>1903</v>
      </c>
      <c r="AR530" s="139" t="s">
        <v>1903</v>
      </c>
    </row>
    <row r="531" spans="1:44" ht="15" x14ac:dyDescent="0.2">
      <c r="A531" s="139" t="s">
        <v>101</v>
      </c>
      <c r="B531" s="220" t="s">
        <v>324</v>
      </c>
      <c r="C531" s="221">
        <v>0.625</v>
      </c>
      <c r="D531" s="222">
        <v>8</v>
      </c>
      <c r="E531" s="223">
        <v>2018</v>
      </c>
      <c r="F531" s="223">
        <v>2014</v>
      </c>
      <c r="G531" s="223" t="s">
        <v>1899</v>
      </c>
      <c r="H531" s="220" t="s">
        <v>1913</v>
      </c>
      <c r="I531" s="220" t="s">
        <v>1914</v>
      </c>
      <c r="J531" s="220" t="s">
        <v>32</v>
      </c>
      <c r="K531" s="247" t="s">
        <v>324</v>
      </c>
      <c r="L531" s="244">
        <v>76</v>
      </c>
      <c r="M531" s="244">
        <v>0</v>
      </c>
      <c r="N531" s="244">
        <v>0</v>
      </c>
      <c r="O531" s="244">
        <v>0</v>
      </c>
      <c r="P531" s="244">
        <v>76</v>
      </c>
      <c r="Q531" s="205">
        <v>0</v>
      </c>
      <c r="R531" s="245">
        <v>38</v>
      </c>
      <c r="S531" s="245">
        <v>0</v>
      </c>
      <c r="T531" s="244">
        <v>54</v>
      </c>
      <c r="U531" s="244">
        <v>0</v>
      </c>
      <c r="V531" s="244">
        <v>0</v>
      </c>
      <c r="W531" s="244">
        <v>0</v>
      </c>
      <c r="X531" s="244">
        <v>54</v>
      </c>
      <c r="Y531" s="244">
        <v>0</v>
      </c>
      <c r="Z531" s="244">
        <v>54</v>
      </c>
      <c r="AA531" s="205">
        <v>0</v>
      </c>
      <c r="AB531" s="205">
        <v>0</v>
      </c>
      <c r="AC531" s="244">
        <v>59</v>
      </c>
      <c r="AD531" s="244">
        <v>8</v>
      </c>
      <c r="AE531" s="244">
        <v>51</v>
      </c>
      <c r="AF531" s="205">
        <v>0.13559322033898305</v>
      </c>
      <c r="AG531" s="244">
        <v>130</v>
      </c>
      <c r="AH531" s="244">
        <v>105</v>
      </c>
      <c r="AI531" s="244">
        <v>25</v>
      </c>
      <c r="AJ531" s="205">
        <v>0.80769230769230771</v>
      </c>
      <c r="AK531" s="244">
        <v>319</v>
      </c>
      <c r="AL531" s="244">
        <v>113</v>
      </c>
      <c r="AM531" s="244">
        <v>206</v>
      </c>
      <c r="AN531" s="246">
        <v>0.5</v>
      </c>
      <c r="AO531" s="139" t="s">
        <v>1903</v>
      </c>
      <c r="AP531" s="146" t="s">
        <v>1522</v>
      </c>
      <c r="AQ531" s="139" t="s">
        <v>1903</v>
      </c>
      <c r="AR531" s="139" t="s">
        <v>1902</v>
      </c>
    </row>
    <row r="532" spans="1:44" ht="15" x14ac:dyDescent="0.2">
      <c r="A532" s="139" t="s">
        <v>105</v>
      </c>
      <c r="B532" s="220" t="s">
        <v>1140</v>
      </c>
      <c r="C532" s="221">
        <v>0.375</v>
      </c>
      <c r="D532" s="222">
        <v>8</v>
      </c>
      <c r="E532" s="223">
        <v>2020</v>
      </c>
      <c r="F532" s="223">
        <v>2016</v>
      </c>
      <c r="G532" s="223" t="s">
        <v>1908</v>
      </c>
      <c r="H532" s="220" t="s">
        <v>1909</v>
      </c>
      <c r="I532" s="220" t="s">
        <v>1910</v>
      </c>
      <c r="J532" s="220" t="s">
        <v>26</v>
      </c>
      <c r="K532" s="247" t="s">
        <v>1140</v>
      </c>
      <c r="L532" s="244">
        <v>71</v>
      </c>
      <c r="M532" s="244">
        <v>5</v>
      </c>
      <c r="N532" s="244">
        <v>0</v>
      </c>
      <c r="O532" s="244">
        <v>5</v>
      </c>
      <c r="P532" s="244">
        <v>66</v>
      </c>
      <c r="Q532" s="205">
        <v>7.0422535211267609E-2</v>
      </c>
      <c r="R532" s="245">
        <v>27</v>
      </c>
      <c r="S532" s="245">
        <v>0</v>
      </c>
      <c r="T532" s="244">
        <v>41</v>
      </c>
      <c r="U532" s="244">
        <v>29</v>
      </c>
      <c r="V532" s="244">
        <v>0</v>
      </c>
      <c r="W532" s="244">
        <v>29</v>
      </c>
      <c r="X532" s="244">
        <v>12</v>
      </c>
      <c r="Y532" s="244">
        <v>29</v>
      </c>
      <c r="Z532" s="244">
        <v>12</v>
      </c>
      <c r="AA532" s="205">
        <v>0.70731707317073167</v>
      </c>
      <c r="AB532" s="205">
        <v>0.70731707317073167</v>
      </c>
      <c r="AC532" s="244">
        <v>69</v>
      </c>
      <c r="AD532" s="244">
        <v>7</v>
      </c>
      <c r="AE532" s="244">
        <v>62</v>
      </c>
      <c r="AF532" s="205">
        <v>0.10144927536231885</v>
      </c>
      <c r="AG532" s="244">
        <v>191</v>
      </c>
      <c r="AH532" s="244">
        <v>1</v>
      </c>
      <c r="AI532" s="244">
        <v>190</v>
      </c>
      <c r="AJ532" s="205">
        <v>5.235602094240838E-3</v>
      </c>
      <c r="AK532" s="244">
        <v>372</v>
      </c>
      <c r="AL532" s="244">
        <v>42</v>
      </c>
      <c r="AM532" s="244">
        <v>330</v>
      </c>
      <c r="AN532" s="246">
        <v>0.375</v>
      </c>
      <c r="AO532" s="139" t="s">
        <v>1903</v>
      </c>
      <c r="AP532" s="146" t="s">
        <v>1522</v>
      </c>
      <c r="AQ532" s="139" t="s">
        <v>1903</v>
      </c>
      <c r="AR532" s="139" t="s">
        <v>1903</v>
      </c>
    </row>
    <row r="533" spans="1:44" ht="15" x14ac:dyDescent="0.2">
      <c r="A533" s="139" t="s">
        <v>101</v>
      </c>
      <c r="B533" s="220" t="s">
        <v>325</v>
      </c>
      <c r="C533" s="221">
        <v>0.625</v>
      </c>
      <c r="D533" s="222">
        <v>8</v>
      </c>
      <c r="E533" s="223">
        <v>2018</v>
      </c>
      <c r="F533" s="223">
        <v>2014</v>
      </c>
      <c r="G533" s="223" t="s">
        <v>1899</v>
      </c>
      <c r="H533" s="220" t="s">
        <v>1913</v>
      </c>
      <c r="I533" s="220" t="s">
        <v>1914</v>
      </c>
      <c r="J533" s="220" t="s">
        <v>32</v>
      </c>
      <c r="K533" s="247" t="s">
        <v>325</v>
      </c>
      <c r="L533" s="244">
        <v>390</v>
      </c>
      <c r="M533" s="244">
        <v>125</v>
      </c>
      <c r="N533" s="244">
        <v>125</v>
      </c>
      <c r="O533" s="244">
        <v>0</v>
      </c>
      <c r="P533" s="244">
        <v>265</v>
      </c>
      <c r="Q533" s="205">
        <v>0.32051282051282054</v>
      </c>
      <c r="R533" s="245">
        <v>195</v>
      </c>
      <c r="S533" s="245">
        <v>0</v>
      </c>
      <c r="T533" s="244">
        <v>274</v>
      </c>
      <c r="U533" s="244">
        <v>57</v>
      </c>
      <c r="V533" s="244">
        <v>57</v>
      </c>
      <c r="W533" s="244">
        <v>0</v>
      </c>
      <c r="X533" s="244">
        <v>217</v>
      </c>
      <c r="Y533" s="244">
        <v>57</v>
      </c>
      <c r="Z533" s="244">
        <v>217</v>
      </c>
      <c r="AA533" s="205">
        <v>0.20802919708029197</v>
      </c>
      <c r="AB533" s="205">
        <v>0.20802919708029197</v>
      </c>
      <c r="AC533" s="244">
        <v>349</v>
      </c>
      <c r="AD533" s="244">
        <v>207</v>
      </c>
      <c r="AE533" s="244">
        <v>142</v>
      </c>
      <c r="AF533" s="205">
        <v>0.59312320916905448</v>
      </c>
      <c r="AG533" s="244">
        <v>864</v>
      </c>
      <c r="AH533" s="244">
        <v>779</v>
      </c>
      <c r="AI533" s="244">
        <v>85</v>
      </c>
      <c r="AJ533" s="205">
        <v>0.90162037037037035</v>
      </c>
      <c r="AK533" s="244">
        <v>1877</v>
      </c>
      <c r="AL533" s="244">
        <v>1168</v>
      </c>
      <c r="AM533" s="244">
        <v>709</v>
      </c>
      <c r="AN533" s="246">
        <v>0.5</v>
      </c>
      <c r="AO533" s="139" t="s">
        <v>1903</v>
      </c>
      <c r="AP533" s="146" t="s">
        <v>1522</v>
      </c>
      <c r="AQ533" s="139" t="s">
        <v>1903</v>
      </c>
      <c r="AR533" s="139" t="s">
        <v>1902</v>
      </c>
    </row>
    <row r="534" spans="1:44" ht="15" x14ac:dyDescent="0.2">
      <c r="A534" s="139" t="s">
        <v>29</v>
      </c>
      <c r="B534" s="220" t="s">
        <v>326</v>
      </c>
      <c r="C534" s="221">
        <v>0.5</v>
      </c>
      <c r="D534" s="222">
        <v>8</v>
      </c>
      <c r="E534" s="223">
        <v>2019</v>
      </c>
      <c r="F534" s="223">
        <v>2015</v>
      </c>
      <c r="G534" s="223">
        <v>2022</v>
      </c>
      <c r="H534" s="220" t="s">
        <v>1904</v>
      </c>
      <c r="I534" s="220" t="s">
        <v>1905</v>
      </c>
      <c r="J534" s="220" t="s">
        <v>8</v>
      </c>
      <c r="K534" s="247" t="s">
        <v>326</v>
      </c>
      <c r="L534" s="244">
        <v>23</v>
      </c>
      <c r="M534" s="244">
        <v>23</v>
      </c>
      <c r="N534" s="244">
        <v>0</v>
      </c>
      <c r="O534" s="244">
        <v>23</v>
      </c>
      <c r="P534" s="244">
        <v>0</v>
      </c>
      <c r="Q534" s="205">
        <v>1</v>
      </c>
      <c r="R534" s="245">
        <v>12</v>
      </c>
      <c r="S534" s="245">
        <v>11</v>
      </c>
      <c r="T534" s="244">
        <v>13</v>
      </c>
      <c r="U534" s="244">
        <v>4</v>
      </c>
      <c r="V534" s="244">
        <v>0</v>
      </c>
      <c r="W534" s="244">
        <v>4</v>
      </c>
      <c r="X534" s="244">
        <v>9</v>
      </c>
      <c r="Y534" s="244">
        <v>15</v>
      </c>
      <c r="Z534" s="244">
        <v>0</v>
      </c>
      <c r="AA534" s="205">
        <v>0.30769230769230771</v>
      </c>
      <c r="AB534" s="205">
        <v>1.1538461538461537</v>
      </c>
      <c r="AC534" s="244">
        <v>15</v>
      </c>
      <c r="AD534" s="244">
        <v>3</v>
      </c>
      <c r="AE534" s="244">
        <v>12</v>
      </c>
      <c r="AF534" s="205">
        <v>0.2</v>
      </c>
      <c r="AG534" s="244">
        <v>11</v>
      </c>
      <c r="AH534" s="244">
        <v>24</v>
      </c>
      <c r="AI534" s="244">
        <v>0</v>
      </c>
      <c r="AJ534" s="205">
        <v>2.1818181818181817</v>
      </c>
      <c r="AK534" s="244">
        <v>62</v>
      </c>
      <c r="AL534" s="244">
        <v>54</v>
      </c>
      <c r="AM534" s="244">
        <v>21</v>
      </c>
      <c r="AN534" s="246">
        <v>0.5</v>
      </c>
      <c r="AO534" s="139" t="s">
        <v>1902</v>
      </c>
      <c r="AP534" s="146" t="s">
        <v>1522</v>
      </c>
      <c r="AQ534" s="139" t="s">
        <v>1902</v>
      </c>
      <c r="AR534" s="139" t="s">
        <v>1903</v>
      </c>
    </row>
    <row r="535" spans="1:44" ht="15" x14ac:dyDescent="0.2">
      <c r="A535" s="139" t="s">
        <v>101</v>
      </c>
      <c r="B535" s="220" t="s">
        <v>327</v>
      </c>
      <c r="C535" s="221">
        <v>0.625</v>
      </c>
      <c r="D535" s="222">
        <v>8</v>
      </c>
      <c r="E535" s="223">
        <v>2018</v>
      </c>
      <c r="F535" s="223">
        <v>2014</v>
      </c>
      <c r="G535" s="223" t="s">
        <v>1899</v>
      </c>
      <c r="H535" s="220" t="s">
        <v>1913</v>
      </c>
      <c r="I535" s="220" t="s">
        <v>1914</v>
      </c>
      <c r="J535" s="220" t="s">
        <v>32</v>
      </c>
      <c r="K535" s="247" t="s">
        <v>327</v>
      </c>
      <c r="L535" s="244">
        <v>427</v>
      </c>
      <c r="M535" s="244">
        <v>51</v>
      </c>
      <c r="N535" s="244">
        <v>46</v>
      </c>
      <c r="O535" s="244">
        <v>5</v>
      </c>
      <c r="P535" s="244">
        <v>376</v>
      </c>
      <c r="Q535" s="205">
        <v>0.11943793911007025</v>
      </c>
      <c r="R535" s="245">
        <v>214</v>
      </c>
      <c r="S535" s="245">
        <v>0</v>
      </c>
      <c r="T535" s="244">
        <v>299</v>
      </c>
      <c r="U535" s="244">
        <v>13</v>
      </c>
      <c r="V535" s="244">
        <v>3</v>
      </c>
      <c r="W535" s="244">
        <v>10</v>
      </c>
      <c r="X535" s="244">
        <v>286</v>
      </c>
      <c r="Y535" s="244">
        <v>13</v>
      </c>
      <c r="Z535" s="244">
        <v>286</v>
      </c>
      <c r="AA535" s="205">
        <v>4.3478260869565216E-2</v>
      </c>
      <c r="AB535" s="205">
        <v>4.3478260869565216E-2</v>
      </c>
      <c r="AC535" s="244">
        <v>351</v>
      </c>
      <c r="AD535" s="244">
        <v>24</v>
      </c>
      <c r="AE535" s="244">
        <v>327</v>
      </c>
      <c r="AF535" s="205">
        <v>6.8376068376068383E-2</v>
      </c>
      <c r="AG535" s="244">
        <v>813</v>
      </c>
      <c r="AH535" s="244">
        <v>25</v>
      </c>
      <c r="AI535" s="244">
        <v>788</v>
      </c>
      <c r="AJ535" s="205">
        <v>3.0750307503075031E-2</v>
      </c>
      <c r="AK535" s="244">
        <v>1890</v>
      </c>
      <c r="AL535" s="244">
        <v>113</v>
      </c>
      <c r="AM535" s="244">
        <v>1777</v>
      </c>
      <c r="AN535" s="246">
        <v>0.5</v>
      </c>
      <c r="AO535" s="139" t="s">
        <v>1903</v>
      </c>
      <c r="AP535" s="146" t="s">
        <v>1522</v>
      </c>
      <c r="AQ535" s="139" t="s">
        <v>1903</v>
      </c>
      <c r="AR535" s="139" t="s">
        <v>1903</v>
      </c>
    </row>
    <row r="536" spans="1:44" ht="15" x14ac:dyDescent="0.2">
      <c r="A536" s="139" t="s">
        <v>12</v>
      </c>
      <c r="B536" s="220" t="s">
        <v>969</v>
      </c>
      <c r="C536" s="221">
        <v>0.625</v>
      </c>
      <c r="D536" s="222">
        <v>8</v>
      </c>
      <c r="E536" s="223">
        <v>2018</v>
      </c>
      <c r="F536" s="223">
        <v>2014</v>
      </c>
      <c r="G536" s="223" t="s">
        <v>1899</v>
      </c>
      <c r="H536" s="220" t="s">
        <v>1900</v>
      </c>
      <c r="I536" s="220" t="s">
        <v>1901</v>
      </c>
      <c r="J536" s="220" t="s">
        <v>3</v>
      </c>
      <c r="K536" s="247" t="s">
        <v>969</v>
      </c>
      <c r="L536" s="244">
        <v>160</v>
      </c>
      <c r="M536" s="244">
        <v>113</v>
      </c>
      <c r="N536" s="244">
        <v>99</v>
      </c>
      <c r="O536" s="244">
        <v>14</v>
      </c>
      <c r="P536" s="244">
        <v>47</v>
      </c>
      <c r="Q536" s="205">
        <v>0.70625000000000004</v>
      </c>
      <c r="R536" s="245">
        <v>80</v>
      </c>
      <c r="S536" s="245">
        <v>33</v>
      </c>
      <c r="T536" s="244">
        <v>113</v>
      </c>
      <c r="U536" s="244">
        <v>23</v>
      </c>
      <c r="V536" s="244">
        <v>22</v>
      </c>
      <c r="W536" s="244">
        <v>1</v>
      </c>
      <c r="X536" s="244">
        <v>90</v>
      </c>
      <c r="Y536" s="244">
        <v>56</v>
      </c>
      <c r="Z536" s="244">
        <v>57</v>
      </c>
      <c r="AA536" s="205">
        <v>0.20353982300884957</v>
      </c>
      <c r="AB536" s="205">
        <v>0.49557522123893805</v>
      </c>
      <c r="AC536" s="244">
        <v>126</v>
      </c>
      <c r="AD536" s="244">
        <v>22</v>
      </c>
      <c r="AE536" s="244">
        <v>104</v>
      </c>
      <c r="AF536" s="205">
        <v>0.17460317460317459</v>
      </c>
      <c r="AG536" s="244">
        <v>270</v>
      </c>
      <c r="AH536" s="244">
        <v>685</v>
      </c>
      <c r="AI536" s="244">
        <v>0</v>
      </c>
      <c r="AJ536" s="205">
        <v>2.5370370370370372</v>
      </c>
      <c r="AK536" s="244">
        <v>669</v>
      </c>
      <c r="AL536" s="244">
        <v>843</v>
      </c>
      <c r="AM536" s="244">
        <v>241</v>
      </c>
      <c r="AN536" s="246">
        <v>0.5</v>
      </c>
      <c r="AO536" s="139" t="s">
        <v>1903</v>
      </c>
      <c r="AP536" s="146" t="s">
        <v>1522</v>
      </c>
      <c r="AQ536" s="139" t="s">
        <v>1903</v>
      </c>
      <c r="AR536" s="139" t="s">
        <v>1902</v>
      </c>
    </row>
    <row r="537" spans="1:44" ht="15" x14ac:dyDescent="0.2">
      <c r="A537" s="139" t="s">
        <v>16</v>
      </c>
      <c r="B537" s="220" t="s">
        <v>970</v>
      </c>
      <c r="C537" s="221">
        <v>0.5</v>
      </c>
      <c r="D537" s="222">
        <v>8</v>
      </c>
      <c r="E537" s="223">
        <v>2019</v>
      </c>
      <c r="F537" s="223">
        <v>2015</v>
      </c>
      <c r="G537" s="223">
        <v>2022</v>
      </c>
      <c r="H537" s="220" t="s">
        <v>1904</v>
      </c>
      <c r="I537" s="220" t="s">
        <v>1905</v>
      </c>
      <c r="J537" s="220" t="s">
        <v>8</v>
      </c>
      <c r="K537" s="247" t="s">
        <v>970</v>
      </c>
      <c r="L537" s="244">
        <v>4</v>
      </c>
      <c r="M537" s="244">
        <v>1</v>
      </c>
      <c r="N537" s="244">
        <v>1</v>
      </c>
      <c r="O537" s="244">
        <v>0</v>
      </c>
      <c r="P537" s="244">
        <v>3</v>
      </c>
      <c r="Q537" s="205">
        <v>0.25</v>
      </c>
      <c r="R537" s="245">
        <v>2</v>
      </c>
      <c r="S537" s="245">
        <v>0</v>
      </c>
      <c r="T537" s="244">
        <v>2</v>
      </c>
      <c r="U537" s="244">
        <v>1</v>
      </c>
      <c r="V537" s="244">
        <v>1</v>
      </c>
      <c r="W537" s="244">
        <v>0</v>
      </c>
      <c r="X537" s="244">
        <v>1</v>
      </c>
      <c r="Y537" s="244">
        <v>1</v>
      </c>
      <c r="Z537" s="244">
        <v>1</v>
      </c>
      <c r="AA537" s="205">
        <v>0.5</v>
      </c>
      <c r="AB537" s="205">
        <v>0.5</v>
      </c>
      <c r="AC537" s="244">
        <v>3</v>
      </c>
      <c r="AD537" s="244">
        <v>12</v>
      </c>
      <c r="AE537" s="244">
        <v>0</v>
      </c>
      <c r="AF537" s="205">
        <v>4</v>
      </c>
      <c r="AG537" s="244">
        <v>8</v>
      </c>
      <c r="AH537" s="244">
        <v>14</v>
      </c>
      <c r="AI537" s="244">
        <v>0</v>
      </c>
      <c r="AJ537" s="205">
        <v>1.75</v>
      </c>
      <c r="AK537" s="244">
        <v>17</v>
      </c>
      <c r="AL537" s="244">
        <v>28</v>
      </c>
      <c r="AM537" s="244">
        <v>4</v>
      </c>
      <c r="AN537" s="246">
        <v>0.5</v>
      </c>
      <c r="AO537" s="139" t="s">
        <v>1903</v>
      </c>
      <c r="AP537" s="146" t="s">
        <v>1522</v>
      </c>
      <c r="AQ537" s="139" t="s">
        <v>1903</v>
      </c>
      <c r="AR537" s="139" t="s">
        <v>1902</v>
      </c>
    </row>
    <row r="538" spans="1:44" ht="15" x14ac:dyDescent="0.2">
      <c r="A538" s="139" t="s">
        <v>108</v>
      </c>
      <c r="B538" s="220" t="s">
        <v>328</v>
      </c>
      <c r="C538" s="221">
        <v>1</v>
      </c>
      <c r="D538" s="222">
        <v>5</v>
      </c>
      <c r="E538" s="223">
        <v>2017</v>
      </c>
      <c r="F538" s="223">
        <v>2014</v>
      </c>
      <c r="G538" s="223">
        <v>2018</v>
      </c>
      <c r="H538" s="220" t="s">
        <v>1906</v>
      </c>
      <c r="I538" s="220" t="s">
        <v>1907</v>
      </c>
      <c r="J538" s="220" t="s">
        <v>13</v>
      </c>
      <c r="K538" s="247" t="s">
        <v>328</v>
      </c>
      <c r="L538" s="244">
        <v>25</v>
      </c>
      <c r="M538" s="244">
        <v>0</v>
      </c>
      <c r="N538" s="244">
        <v>0</v>
      </c>
      <c r="O538" s="244">
        <v>0</v>
      </c>
      <c r="P538" s="244">
        <v>25</v>
      </c>
      <c r="Q538" s="205">
        <v>0</v>
      </c>
      <c r="R538" s="245">
        <v>25</v>
      </c>
      <c r="S538" s="245">
        <v>0</v>
      </c>
      <c r="T538" s="244">
        <v>17</v>
      </c>
      <c r="U538" s="244">
        <v>0</v>
      </c>
      <c r="V538" s="244">
        <v>0</v>
      </c>
      <c r="W538" s="244">
        <v>0</v>
      </c>
      <c r="X538" s="244">
        <v>17</v>
      </c>
      <c r="Y538" s="244">
        <v>0</v>
      </c>
      <c r="Z538" s="244">
        <v>17</v>
      </c>
      <c r="AA538" s="205">
        <v>0</v>
      </c>
      <c r="AB538" s="205">
        <v>0</v>
      </c>
      <c r="AC538" s="244">
        <v>18</v>
      </c>
      <c r="AD538" s="244">
        <v>6</v>
      </c>
      <c r="AE538" s="244">
        <v>12</v>
      </c>
      <c r="AF538" s="205">
        <v>0.33333333333333331</v>
      </c>
      <c r="AG538" s="244">
        <v>43</v>
      </c>
      <c r="AH538" s="244">
        <v>0</v>
      </c>
      <c r="AI538" s="244">
        <v>43</v>
      </c>
      <c r="AJ538" s="205">
        <v>0</v>
      </c>
      <c r="AK538" s="244">
        <v>103</v>
      </c>
      <c r="AL538" s="244">
        <v>6</v>
      </c>
      <c r="AM538" s="244">
        <v>97</v>
      </c>
      <c r="AN538" s="246">
        <v>1</v>
      </c>
      <c r="AO538" s="139" t="s">
        <v>1903</v>
      </c>
      <c r="AP538" s="146" t="s">
        <v>1522</v>
      </c>
      <c r="AQ538" s="139" t="s">
        <v>1903</v>
      </c>
      <c r="AR538" s="139" t="s">
        <v>1903</v>
      </c>
    </row>
    <row r="539" spans="1:44" ht="15" x14ac:dyDescent="0.2">
      <c r="A539" s="139" t="s">
        <v>177</v>
      </c>
      <c r="B539" s="220" t="s">
        <v>329</v>
      </c>
      <c r="C539" s="221">
        <v>0.625</v>
      </c>
      <c r="D539" s="222">
        <v>8</v>
      </c>
      <c r="E539" s="223">
        <v>2018</v>
      </c>
      <c r="F539" s="223">
        <v>2014</v>
      </c>
      <c r="G539" s="223" t="s">
        <v>1899</v>
      </c>
      <c r="H539" s="220" t="s">
        <v>1913</v>
      </c>
      <c r="I539" s="220" t="s">
        <v>1914</v>
      </c>
      <c r="J539" s="220" t="s">
        <v>32</v>
      </c>
      <c r="K539" s="247" t="s">
        <v>329</v>
      </c>
      <c r="L539" s="244">
        <v>624</v>
      </c>
      <c r="M539" s="244">
        <v>3</v>
      </c>
      <c r="N539" s="244">
        <v>3</v>
      </c>
      <c r="O539" s="244">
        <v>0</v>
      </c>
      <c r="P539" s="244">
        <v>621</v>
      </c>
      <c r="Q539" s="205">
        <v>4.807692307692308E-3</v>
      </c>
      <c r="R539" s="245">
        <v>312</v>
      </c>
      <c r="S539" s="245">
        <v>0</v>
      </c>
      <c r="T539" s="244">
        <v>437</v>
      </c>
      <c r="U539" s="244">
        <v>11</v>
      </c>
      <c r="V539" s="244">
        <v>11</v>
      </c>
      <c r="W539" s="244">
        <v>0</v>
      </c>
      <c r="X539" s="244">
        <v>426</v>
      </c>
      <c r="Y539" s="244">
        <v>11</v>
      </c>
      <c r="Z539" s="244">
        <v>426</v>
      </c>
      <c r="AA539" s="205">
        <v>2.5171624713958809E-2</v>
      </c>
      <c r="AB539" s="205">
        <v>2.5171624713958809E-2</v>
      </c>
      <c r="AC539" s="244">
        <v>498</v>
      </c>
      <c r="AD539" s="244">
        <v>135</v>
      </c>
      <c r="AE539" s="244">
        <v>363</v>
      </c>
      <c r="AF539" s="205">
        <v>0.27108433734939757</v>
      </c>
      <c r="AG539" s="244">
        <v>1120</v>
      </c>
      <c r="AH539" s="244">
        <v>100</v>
      </c>
      <c r="AI539" s="244">
        <v>1020</v>
      </c>
      <c r="AJ539" s="205">
        <v>8.9285714285714288E-2</v>
      </c>
      <c r="AK539" s="244">
        <v>2679</v>
      </c>
      <c r="AL539" s="244">
        <v>249</v>
      </c>
      <c r="AM539" s="244">
        <v>2430</v>
      </c>
      <c r="AN539" s="246">
        <v>0.5</v>
      </c>
      <c r="AO539" s="139" t="s">
        <v>1903</v>
      </c>
      <c r="AP539" s="146" t="s">
        <v>1891</v>
      </c>
      <c r="AQ539" s="139" t="s">
        <v>1903</v>
      </c>
      <c r="AR539" s="139" t="s">
        <v>1903</v>
      </c>
    </row>
    <row r="540" spans="1:44" ht="15" x14ac:dyDescent="0.2">
      <c r="A540" s="139" t="s">
        <v>1025</v>
      </c>
      <c r="B540" s="220" t="s">
        <v>1024</v>
      </c>
      <c r="C540" s="221">
        <v>0.625</v>
      </c>
      <c r="D540" s="222">
        <v>8</v>
      </c>
      <c r="E540" s="223">
        <v>2018</v>
      </c>
      <c r="F540" s="223">
        <v>2014</v>
      </c>
      <c r="G540" s="223" t="s">
        <v>1899</v>
      </c>
      <c r="H540" s="220" t="s">
        <v>1913</v>
      </c>
      <c r="I540" s="220" t="s">
        <v>1914</v>
      </c>
      <c r="J540" s="220" t="s">
        <v>32</v>
      </c>
      <c r="K540" s="247" t="s">
        <v>1024</v>
      </c>
      <c r="L540" s="244">
        <v>1036</v>
      </c>
      <c r="M540" s="244">
        <v>0</v>
      </c>
      <c r="N540" s="244">
        <v>0</v>
      </c>
      <c r="O540" s="244">
        <v>0</v>
      </c>
      <c r="P540" s="244">
        <v>1036</v>
      </c>
      <c r="Q540" s="205">
        <v>0</v>
      </c>
      <c r="R540" s="245">
        <v>518</v>
      </c>
      <c r="S540" s="245">
        <v>0</v>
      </c>
      <c r="T540" s="244">
        <v>727</v>
      </c>
      <c r="U540" s="244">
        <v>0</v>
      </c>
      <c r="V540" s="244">
        <v>0</v>
      </c>
      <c r="W540" s="244">
        <v>0</v>
      </c>
      <c r="X540" s="244">
        <v>727</v>
      </c>
      <c r="Y540" s="244">
        <v>0</v>
      </c>
      <c r="Z540" s="244">
        <v>727</v>
      </c>
      <c r="AA540" s="205">
        <v>0</v>
      </c>
      <c r="AB540" s="205">
        <v>0</v>
      </c>
      <c r="AC540" s="244">
        <v>870</v>
      </c>
      <c r="AD540" s="244">
        <v>1</v>
      </c>
      <c r="AE540" s="244">
        <v>869</v>
      </c>
      <c r="AF540" s="205">
        <v>1.1494252873563218E-3</v>
      </c>
      <c r="AG540" s="244">
        <v>2043</v>
      </c>
      <c r="AH540" s="244">
        <v>85</v>
      </c>
      <c r="AI540" s="244">
        <v>1958</v>
      </c>
      <c r="AJ540" s="205">
        <v>4.1605482134116495E-2</v>
      </c>
      <c r="AK540" s="244">
        <v>4676</v>
      </c>
      <c r="AL540" s="244">
        <v>86</v>
      </c>
      <c r="AM540" s="244">
        <v>4590</v>
      </c>
      <c r="AN540" s="246">
        <v>0.5</v>
      </c>
      <c r="AO540" s="139" t="s">
        <v>1903</v>
      </c>
      <c r="AP540" s="146" t="s">
        <v>1891</v>
      </c>
      <c r="AQ540" s="139" t="s">
        <v>1903</v>
      </c>
      <c r="AR540" s="139" t="s">
        <v>1903</v>
      </c>
    </row>
    <row r="541" spans="1:44" ht="15" x14ac:dyDescent="0.2">
      <c r="A541" s="139" t="s">
        <v>2</v>
      </c>
      <c r="B541" s="220" t="s">
        <v>330</v>
      </c>
      <c r="C541" s="221">
        <v>0.625</v>
      </c>
      <c r="D541" s="222">
        <v>8</v>
      </c>
      <c r="E541" s="223">
        <v>2018</v>
      </c>
      <c r="F541" s="223">
        <v>2014</v>
      </c>
      <c r="G541" s="223" t="s">
        <v>1899</v>
      </c>
      <c r="H541" s="220" t="s">
        <v>1900</v>
      </c>
      <c r="I541" s="220" t="s">
        <v>1901</v>
      </c>
      <c r="J541" s="220" t="s">
        <v>3</v>
      </c>
      <c r="K541" s="247" t="s">
        <v>330</v>
      </c>
      <c r="L541" s="244">
        <v>376</v>
      </c>
      <c r="M541" s="244">
        <v>61</v>
      </c>
      <c r="N541" s="244">
        <v>61</v>
      </c>
      <c r="O541" s="244">
        <v>0</v>
      </c>
      <c r="P541" s="244">
        <v>315</v>
      </c>
      <c r="Q541" s="205">
        <v>0.16223404255319149</v>
      </c>
      <c r="R541" s="245">
        <v>188</v>
      </c>
      <c r="S541" s="245">
        <v>0</v>
      </c>
      <c r="T541" s="244">
        <v>261</v>
      </c>
      <c r="U541" s="244">
        <v>209</v>
      </c>
      <c r="V541" s="244">
        <v>178</v>
      </c>
      <c r="W541" s="244">
        <v>31</v>
      </c>
      <c r="X541" s="244">
        <v>52</v>
      </c>
      <c r="Y541" s="244">
        <v>209</v>
      </c>
      <c r="Z541" s="244">
        <v>52</v>
      </c>
      <c r="AA541" s="205">
        <v>0.8007662835249042</v>
      </c>
      <c r="AB541" s="205">
        <v>0.8007662835249042</v>
      </c>
      <c r="AC541" s="244">
        <v>299</v>
      </c>
      <c r="AD541" s="244">
        <v>35</v>
      </c>
      <c r="AE541" s="244">
        <v>264</v>
      </c>
      <c r="AF541" s="205">
        <v>0.11705685618729098</v>
      </c>
      <c r="AG541" s="244">
        <v>669</v>
      </c>
      <c r="AH541" s="244">
        <v>267</v>
      </c>
      <c r="AI541" s="244">
        <v>402</v>
      </c>
      <c r="AJ541" s="205">
        <v>0.3991031390134529</v>
      </c>
      <c r="AK541" s="244">
        <v>1605</v>
      </c>
      <c r="AL541" s="244">
        <v>572</v>
      </c>
      <c r="AM541" s="244">
        <v>1033</v>
      </c>
      <c r="AN541" s="246">
        <v>0.5</v>
      </c>
      <c r="AO541" s="139" t="s">
        <v>1903</v>
      </c>
      <c r="AP541" s="146" t="s">
        <v>1522</v>
      </c>
      <c r="AQ541" s="139" t="s">
        <v>1903</v>
      </c>
      <c r="AR541" s="139" t="s">
        <v>1903</v>
      </c>
    </row>
    <row r="542" spans="1:44" ht="15" x14ac:dyDescent="0.2">
      <c r="A542" s="139" t="s">
        <v>2</v>
      </c>
      <c r="B542" s="220" t="s">
        <v>331</v>
      </c>
      <c r="C542" s="221">
        <v>0.625</v>
      </c>
      <c r="D542" s="222">
        <v>8</v>
      </c>
      <c r="E542" s="223">
        <v>2018</v>
      </c>
      <c r="F542" s="223">
        <v>2014</v>
      </c>
      <c r="G542" s="223" t="s">
        <v>1899</v>
      </c>
      <c r="H542" s="220" t="s">
        <v>1900</v>
      </c>
      <c r="I542" s="220" t="s">
        <v>1901</v>
      </c>
      <c r="J542" s="220" t="s">
        <v>3</v>
      </c>
      <c r="K542" s="247" t="s">
        <v>331</v>
      </c>
      <c r="L542" s="244">
        <v>209</v>
      </c>
      <c r="M542" s="244">
        <v>0</v>
      </c>
      <c r="N542" s="244">
        <v>0</v>
      </c>
      <c r="O542" s="244">
        <v>0</v>
      </c>
      <c r="P542" s="244">
        <v>209</v>
      </c>
      <c r="Q542" s="205">
        <v>0</v>
      </c>
      <c r="R542" s="245">
        <v>105</v>
      </c>
      <c r="S542" s="245">
        <v>0</v>
      </c>
      <c r="T542" s="244">
        <v>149</v>
      </c>
      <c r="U542" s="244">
        <v>0</v>
      </c>
      <c r="V542" s="244">
        <v>0</v>
      </c>
      <c r="W542" s="244">
        <v>0</v>
      </c>
      <c r="X542" s="244">
        <v>149</v>
      </c>
      <c r="Y542" s="244">
        <v>0</v>
      </c>
      <c r="Z542" s="244">
        <v>149</v>
      </c>
      <c r="AA542" s="205">
        <v>0</v>
      </c>
      <c r="AB542" s="205">
        <v>0</v>
      </c>
      <c r="AC542" s="244">
        <v>172</v>
      </c>
      <c r="AD542" s="244">
        <v>0</v>
      </c>
      <c r="AE542" s="244">
        <v>172</v>
      </c>
      <c r="AF542" s="205">
        <v>0</v>
      </c>
      <c r="AG542" s="244">
        <v>400</v>
      </c>
      <c r="AH542" s="244">
        <v>127</v>
      </c>
      <c r="AI542" s="244">
        <v>273</v>
      </c>
      <c r="AJ542" s="205">
        <v>0.3175</v>
      </c>
      <c r="AK542" s="244">
        <v>930</v>
      </c>
      <c r="AL542" s="244">
        <v>127</v>
      </c>
      <c r="AM542" s="244">
        <v>803</v>
      </c>
      <c r="AN542" s="246">
        <v>0.5</v>
      </c>
      <c r="AO542" s="139" t="s">
        <v>1903</v>
      </c>
      <c r="AP542" s="146" t="s">
        <v>1522</v>
      </c>
      <c r="AQ542" s="139" t="s">
        <v>1903</v>
      </c>
      <c r="AR542" s="139" t="s">
        <v>1903</v>
      </c>
    </row>
    <row r="543" spans="1:44" hidden="1" x14ac:dyDescent="0.2">
      <c r="K543" s="149"/>
    </row>
    <row r="544" spans="1:44" hidden="1" x14ac:dyDescent="0.2">
      <c r="K544" s="149"/>
    </row>
    <row r="545" spans="11:11" hidden="1" x14ac:dyDescent="0.2">
      <c r="K545" s="149"/>
    </row>
    <row r="546" spans="11:11" hidden="1" x14ac:dyDescent="0.2">
      <c r="K546" s="149"/>
    </row>
    <row r="547" spans="11:11" hidden="1" x14ac:dyDescent="0.2">
      <c r="K547" s="149"/>
    </row>
    <row r="548" spans="11:11" hidden="1" x14ac:dyDescent="0.2">
      <c r="K548" s="149"/>
    </row>
    <row r="549" spans="11:11" hidden="1" x14ac:dyDescent="0.2">
      <c r="K549" s="149"/>
    </row>
    <row r="550" spans="11:11" hidden="1" x14ac:dyDescent="0.2">
      <c r="K550" s="149"/>
    </row>
    <row r="551" spans="11:11" hidden="1" x14ac:dyDescent="0.2">
      <c r="K551" s="149"/>
    </row>
    <row r="552" spans="11:11" hidden="1" x14ac:dyDescent="0.2">
      <c r="K552" s="149"/>
    </row>
    <row r="553" spans="11:11" hidden="1" x14ac:dyDescent="0.2">
      <c r="K553" s="149"/>
    </row>
    <row r="554" spans="11:11" hidden="1" x14ac:dyDescent="0.2">
      <c r="K554" s="149"/>
    </row>
    <row r="555" spans="11:11" hidden="1" x14ac:dyDescent="0.2">
      <c r="K555" s="149"/>
    </row>
    <row r="556" spans="11:11" hidden="1" x14ac:dyDescent="0.2">
      <c r="K556" s="149"/>
    </row>
    <row r="557" spans="11:11" hidden="1" x14ac:dyDescent="0.2">
      <c r="K557" s="149"/>
    </row>
    <row r="558" spans="11:11" hidden="1" x14ac:dyDescent="0.2">
      <c r="K558" s="149"/>
    </row>
    <row r="559" spans="11:11" hidden="1" x14ac:dyDescent="0.2">
      <c r="K559" s="149"/>
    </row>
    <row r="560" spans="11:11" hidden="1" x14ac:dyDescent="0.2">
      <c r="K560" s="149"/>
    </row>
    <row r="561" spans="11:11" hidden="1" x14ac:dyDescent="0.2">
      <c r="K561" s="149"/>
    </row>
    <row r="562" spans="11:11" hidden="1" x14ac:dyDescent="0.2">
      <c r="K562" s="149"/>
    </row>
    <row r="563" spans="11:11" hidden="1" x14ac:dyDescent="0.2">
      <c r="K563" s="149"/>
    </row>
    <row r="564" spans="11:11" hidden="1" x14ac:dyDescent="0.2">
      <c r="K564" s="149"/>
    </row>
    <row r="565" spans="11:11" hidden="1" x14ac:dyDescent="0.2">
      <c r="K565" s="149"/>
    </row>
    <row r="566" spans="11:11" hidden="1" x14ac:dyDescent="0.2">
      <c r="K566" s="149"/>
    </row>
    <row r="567" spans="11:11" hidden="1" x14ac:dyDescent="0.2">
      <c r="K567" s="149"/>
    </row>
    <row r="568" spans="11:11" hidden="1" x14ac:dyDescent="0.2">
      <c r="K568" s="149"/>
    </row>
    <row r="569" spans="11:11" hidden="1" x14ac:dyDescent="0.2">
      <c r="K569" s="149"/>
    </row>
    <row r="570" spans="11:11" hidden="1" x14ac:dyDescent="0.2">
      <c r="K570" s="149"/>
    </row>
    <row r="571" spans="11:11" hidden="1" x14ac:dyDescent="0.2">
      <c r="K571" s="149"/>
    </row>
    <row r="572" spans="11:11" hidden="1" x14ac:dyDescent="0.2">
      <c r="K572" s="149"/>
    </row>
    <row r="573" spans="11:11" hidden="1" x14ac:dyDescent="0.2">
      <c r="K573" s="149"/>
    </row>
    <row r="574" spans="11:11" hidden="1" x14ac:dyDescent="0.2">
      <c r="K574" s="149"/>
    </row>
    <row r="575" spans="11:11" hidden="1" x14ac:dyDescent="0.2">
      <c r="K575" s="149"/>
    </row>
    <row r="576" spans="11:11" hidden="1" x14ac:dyDescent="0.2">
      <c r="K576" s="149"/>
    </row>
    <row r="577" spans="11:11" hidden="1" x14ac:dyDescent="0.2">
      <c r="K577" s="149"/>
    </row>
    <row r="578" spans="11:11" hidden="1" x14ac:dyDescent="0.2">
      <c r="K578" s="149"/>
    </row>
    <row r="579" spans="11:11" hidden="1" x14ac:dyDescent="0.2">
      <c r="K579" s="149"/>
    </row>
    <row r="580" spans="11:11" hidden="1" x14ac:dyDescent="0.2">
      <c r="K580" s="149"/>
    </row>
    <row r="581" spans="11:11" hidden="1" x14ac:dyDescent="0.2">
      <c r="K581" s="149"/>
    </row>
    <row r="582" spans="11:11" hidden="1" x14ac:dyDescent="0.2">
      <c r="K582" s="149"/>
    </row>
    <row r="583" spans="11:11" hidden="1" x14ac:dyDescent="0.2">
      <c r="K583" s="149"/>
    </row>
    <row r="584" spans="11:11" hidden="1" x14ac:dyDescent="0.2">
      <c r="K584" s="149"/>
    </row>
    <row r="585" spans="11:11" hidden="1" x14ac:dyDescent="0.2">
      <c r="K585" s="149"/>
    </row>
    <row r="586" spans="11:11" hidden="1" x14ac:dyDescent="0.2">
      <c r="K586" s="149"/>
    </row>
    <row r="587" spans="11:11" hidden="1" x14ac:dyDescent="0.2">
      <c r="K587" s="149"/>
    </row>
    <row r="588" spans="11:11" hidden="1" x14ac:dyDescent="0.2">
      <c r="K588" s="149"/>
    </row>
    <row r="589" spans="11:11" hidden="1" x14ac:dyDescent="0.2">
      <c r="K589" s="149"/>
    </row>
    <row r="590" spans="11:11" hidden="1" x14ac:dyDescent="0.2">
      <c r="K590" s="149"/>
    </row>
    <row r="591" spans="11:11" hidden="1" x14ac:dyDescent="0.2">
      <c r="K591" s="149"/>
    </row>
    <row r="592" spans="11:11" hidden="1" x14ac:dyDescent="0.2">
      <c r="K592" s="149"/>
    </row>
    <row r="593" spans="11:11" hidden="1" x14ac:dyDescent="0.2">
      <c r="K593" s="149"/>
    </row>
    <row r="594" spans="11:11" hidden="1" x14ac:dyDescent="0.2">
      <c r="K594" s="149"/>
    </row>
    <row r="595" spans="11:11" hidden="1" x14ac:dyDescent="0.2">
      <c r="K595" s="149"/>
    </row>
    <row r="596" spans="11:11" hidden="1" x14ac:dyDescent="0.2">
      <c r="K596" s="149"/>
    </row>
    <row r="597" spans="11:11" hidden="1" x14ac:dyDescent="0.2">
      <c r="K597" s="149"/>
    </row>
    <row r="598" spans="11:11" hidden="1" x14ac:dyDescent="0.2">
      <c r="K598" s="149"/>
    </row>
    <row r="599" spans="11:11" hidden="1" x14ac:dyDescent="0.2">
      <c r="K599" s="149"/>
    </row>
    <row r="600" spans="11:11" hidden="1" x14ac:dyDescent="0.2">
      <c r="K600" s="149"/>
    </row>
    <row r="601" spans="11:11" hidden="1" x14ac:dyDescent="0.2">
      <c r="K601" s="149"/>
    </row>
    <row r="602" spans="11:11" hidden="1" x14ac:dyDescent="0.2">
      <c r="K602" s="149"/>
    </row>
    <row r="603" spans="11:11" hidden="1" x14ac:dyDescent="0.2">
      <c r="K603" s="149"/>
    </row>
    <row r="604" spans="11:11" hidden="1" x14ac:dyDescent="0.2">
      <c r="K604" s="149"/>
    </row>
    <row r="605" spans="11:11" hidden="1" x14ac:dyDescent="0.2">
      <c r="K605" s="149"/>
    </row>
    <row r="606" spans="11:11" hidden="1" x14ac:dyDescent="0.2">
      <c r="K606" s="149"/>
    </row>
    <row r="607" spans="11:11" hidden="1" x14ac:dyDescent="0.2">
      <c r="K607" s="149"/>
    </row>
    <row r="608" spans="11:11" hidden="1" x14ac:dyDescent="0.2">
      <c r="K608" s="149"/>
    </row>
    <row r="609" spans="11:11" hidden="1" x14ac:dyDescent="0.2">
      <c r="K609" s="149"/>
    </row>
    <row r="610" spans="11:11" hidden="1" x14ac:dyDescent="0.2">
      <c r="K610" s="149"/>
    </row>
    <row r="611" spans="11:11" hidden="1" x14ac:dyDescent="0.2">
      <c r="K611" s="149"/>
    </row>
    <row r="612" spans="11:11" hidden="1" x14ac:dyDescent="0.2">
      <c r="K612" s="149"/>
    </row>
    <row r="613" spans="11:11" hidden="1" x14ac:dyDescent="0.2">
      <c r="K613" s="149"/>
    </row>
    <row r="614" spans="11:11" hidden="1" x14ac:dyDescent="0.2">
      <c r="K614" s="149"/>
    </row>
    <row r="615" spans="11:11" hidden="1" x14ac:dyDescent="0.2">
      <c r="K615" s="149"/>
    </row>
    <row r="616" spans="11:11" hidden="1" x14ac:dyDescent="0.2">
      <c r="K616" s="149"/>
    </row>
    <row r="617" spans="11:11" hidden="1" x14ac:dyDescent="0.2">
      <c r="K617" s="149"/>
    </row>
    <row r="618" spans="11:11" hidden="1" x14ac:dyDescent="0.2">
      <c r="K618" s="149"/>
    </row>
    <row r="619" spans="11:11" hidden="1" x14ac:dyDescent="0.2">
      <c r="K619" s="149"/>
    </row>
    <row r="620" spans="11:11" hidden="1" x14ac:dyDescent="0.2">
      <c r="K620" s="149"/>
    </row>
    <row r="621" spans="11:11" hidden="1" x14ac:dyDescent="0.2">
      <c r="K621" s="149"/>
    </row>
    <row r="622" spans="11:11" hidden="1" x14ac:dyDescent="0.2">
      <c r="K622" s="149"/>
    </row>
    <row r="623" spans="11:11" hidden="1" x14ac:dyDescent="0.2">
      <c r="K623" s="149"/>
    </row>
    <row r="624" spans="11:11" hidden="1" x14ac:dyDescent="0.2">
      <c r="K624" s="149"/>
    </row>
    <row r="625" spans="11:11" hidden="1" x14ac:dyDescent="0.2">
      <c r="K625" s="149"/>
    </row>
    <row r="626" spans="11:11" hidden="1" x14ac:dyDescent="0.2">
      <c r="K626" s="149"/>
    </row>
    <row r="627" spans="11:11" hidden="1" x14ac:dyDescent="0.2">
      <c r="K627" s="149"/>
    </row>
    <row r="628" spans="11:11" hidden="1" x14ac:dyDescent="0.2">
      <c r="K628" s="149"/>
    </row>
    <row r="629" spans="11:11" hidden="1" x14ac:dyDescent="0.2">
      <c r="K629" s="149"/>
    </row>
    <row r="630" spans="11:11" hidden="1" x14ac:dyDescent="0.2">
      <c r="K630" s="149"/>
    </row>
    <row r="631" spans="11:11" hidden="1" x14ac:dyDescent="0.2">
      <c r="K631" s="149"/>
    </row>
    <row r="632" spans="11:11" hidden="1" x14ac:dyDescent="0.2">
      <c r="K632" s="149"/>
    </row>
    <row r="633" spans="11:11" hidden="1" x14ac:dyDescent="0.2">
      <c r="K633" s="149"/>
    </row>
    <row r="634" spans="11:11" hidden="1" x14ac:dyDescent="0.2">
      <c r="K634" s="149"/>
    </row>
    <row r="635" spans="11:11" hidden="1" x14ac:dyDescent="0.2">
      <c r="K635" s="149"/>
    </row>
    <row r="636" spans="11:11" hidden="1" x14ac:dyDescent="0.2">
      <c r="K636" s="149"/>
    </row>
    <row r="637" spans="11:11" hidden="1" x14ac:dyDescent="0.2">
      <c r="K637" s="149"/>
    </row>
    <row r="638" spans="11:11" hidden="1" x14ac:dyDescent="0.2">
      <c r="K638" s="149"/>
    </row>
    <row r="639" spans="11:11" hidden="1" x14ac:dyDescent="0.2">
      <c r="K639" s="149"/>
    </row>
    <row r="640" spans="11:11" hidden="1" x14ac:dyDescent="0.2">
      <c r="K640" s="149"/>
    </row>
    <row r="641" spans="11:11" hidden="1" x14ac:dyDescent="0.2">
      <c r="K641" s="149"/>
    </row>
    <row r="642" spans="11:11" hidden="1" x14ac:dyDescent="0.2">
      <c r="K642" s="149"/>
    </row>
    <row r="643" spans="11:11" hidden="1" x14ac:dyDescent="0.2">
      <c r="K643" s="149"/>
    </row>
    <row r="644" spans="11:11" hidden="1" x14ac:dyDescent="0.2">
      <c r="K644" s="149"/>
    </row>
    <row r="645" spans="11:11" hidden="1" x14ac:dyDescent="0.2">
      <c r="K645" s="149"/>
    </row>
    <row r="646" spans="11:11" hidden="1" x14ac:dyDescent="0.2">
      <c r="K646" s="149"/>
    </row>
    <row r="647" spans="11:11" hidden="1" x14ac:dyDescent="0.2">
      <c r="K647" s="149"/>
    </row>
    <row r="648" spans="11:11" hidden="1" x14ac:dyDescent="0.2">
      <c r="K648" s="149"/>
    </row>
    <row r="649" spans="11:11" hidden="1" x14ac:dyDescent="0.2">
      <c r="K649" s="149"/>
    </row>
    <row r="650" spans="11:11" hidden="1" x14ac:dyDescent="0.2">
      <c r="K650" s="149"/>
    </row>
    <row r="651" spans="11:11" hidden="1" x14ac:dyDescent="0.2">
      <c r="K651" s="149"/>
    </row>
    <row r="652" spans="11:11" hidden="1" x14ac:dyDescent="0.2">
      <c r="K652" s="149"/>
    </row>
    <row r="653" spans="11:11" hidden="1" x14ac:dyDescent="0.2">
      <c r="K653" s="149"/>
    </row>
    <row r="654" spans="11:11" hidden="1" x14ac:dyDescent="0.2">
      <c r="K654" s="149"/>
    </row>
    <row r="655" spans="11:11" hidden="1" x14ac:dyDescent="0.2">
      <c r="K655" s="149"/>
    </row>
    <row r="656" spans="11:11" hidden="1" x14ac:dyDescent="0.2">
      <c r="K656" s="149"/>
    </row>
    <row r="657" spans="11:11" hidden="1" x14ac:dyDescent="0.2">
      <c r="K657" s="149"/>
    </row>
    <row r="658" spans="11:11" hidden="1" x14ac:dyDescent="0.2">
      <c r="K658" s="149"/>
    </row>
    <row r="659" spans="11:11" hidden="1" x14ac:dyDescent="0.2">
      <c r="K659" s="149"/>
    </row>
    <row r="660" spans="11:11" hidden="1" x14ac:dyDescent="0.2">
      <c r="K660" s="149"/>
    </row>
    <row r="661" spans="11:11" hidden="1" x14ac:dyDescent="0.2">
      <c r="K661" s="149"/>
    </row>
    <row r="662" spans="11:11" hidden="1" x14ac:dyDescent="0.2">
      <c r="K662" s="149"/>
    </row>
    <row r="663" spans="11:11" hidden="1" x14ac:dyDescent="0.2">
      <c r="K663" s="149"/>
    </row>
    <row r="664" spans="11:11" hidden="1" x14ac:dyDescent="0.2">
      <c r="K664" s="149"/>
    </row>
    <row r="665" spans="11:11" hidden="1" x14ac:dyDescent="0.2">
      <c r="K665" s="149"/>
    </row>
    <row r="666" spans="11:11" hidden="1" x14ac:dyDescent="0.2">
      <c r="K666" s="149"/>
    </row>
    <row r="667" spans="11:11" hidden="1" x14ac:dyDescent="0.2">
      <c r="K667" s="149"/>
    </row>
    <row r="668" spans="11:11" hidden="1" x14ac:dyDescent="0.2">
      <c r="K668" s="149"/>
    </row>
    <row r="669" spans="11:11" hidden="1" x14ac:dyDescent="0.2">
      <c r="K669" s="149"/>
    </row>
    <row r="670" spans="11:11" hidden="1" x14ac:dyDescent="0.2">
      <c r="K670" s="149"/>
    </row>
    <row r="671" spans="11:11" hidden="1" x14ac:dyDescent="0.2">
      <c r="K671" s="149"/>
    </row>
    <row r="672" spans="11:11" hidden="1" x14ac:dyDescent="0.2">
      <c r="K672" s="149"/>
    </row>
    <row r="673" spans="11:11" hidden="1" x14ac:dyDescent="0.2">
      <c r="K673" s="149"/>
    </row>
    <row r="674" spans="11:11" hidden="1" x14ac:dyDescent="0.2">
      <c r="K674" s="149"/>
    </row>
    <row r="675" spans="11:11" hidden="1" x14ac:dyDescent="0.2">
      <c r="K675" s="149"/>
    </row>
    <row r="676" spans="11:11" hidden="1" x14ac:dyDescent="0.2">
      <c r="K676" s="149"/>
    </row>
    <row r="677" spans="11:11" hidden="1" x14ac:dyDescent="0.2">
      <c r="K677" s="149"/>
    </row>
    <row r="678" spans="11:11" hidden="1" x14ac:dyDescent="0.2">
      <c r="K678" s="149"/>
    </row>
    <row r="679" spans="11:11" hidden="1" x14ac:dyDescent="0.2">
      <c r="K679" s="149"/>
    </row>
    <row r="680" spans="11:11" hidden="1" x14ac:dyDescent="0.2">
      <c r="K680" s="149"/>
    </row>
    <row r="681" spans="11:11" hidden="1" x14ac:dyDescent="0.2">
      <c r="K681" s="149"/>
    </row>
    <row r="682" spans="11:11" hidden="1" x14ac:dyDescent="0.2">
      <c r="K682" s="149"/>
    </row>
    <row r="683" spans="11:11" hidden="1" x14ac:dyDescent="0.2">
      <c r="K683" s="149"/>
    </row>
    <row r="684" spans="11:11" hidden="1" x14ac:dyDescent="0.2">
      <c r="K684" s="149"/>
    </row>
    <row r="685" spans="11:11" hidden="1" x14ac:dyDescent="0.2">
      <c r="K685" s="149"/>
    </row>
    <row r="686" spans="11:11" hidden="1" x14ac:dyDescent="0.2">
      <c r="K686" s="149"/>
    </row>
    <row r="687" spans="11:11" hidden="1" x14ac:dyDescent="0.2">
      <c r="K687" s="149"/>
    </row>
    <row r="688" spans="11:11" hidden="1" x14ac:dyDescent="0.2">
      <c r="K688" s="149"/>
    </row>
    <row r="689" spans="11:11" hidden="1" x14ac:dyDescent="0.2">
      <c r="K689" s="149"/>
    </row>
    <row r="690" spans="11:11" hidden="1" x14ac:dyDescent="0.2">
      <c r="K690" s="149"/>
    </row>
    <row r="691" spans="11:11" hidden="1" x14ac:dyDescent="0.2">
      <c r="K691" s="149"/>
    </row>
    <row r="692" spans="11:11" hidden="1" x14ac:dyDescent="0.2">
      <c r="K692" s="149"/>
    </row>
    <row r="693" spans="11:11" hidden="1" x14ac:dyDescent="0.2">
      <c r="K693" s="149"/>
    </row>
    <row r="694" spans="11:11" hidden="1" x14ac:dyDescent="0.2">
      <c r="K694" s="149"/>
    </row>
    <row r="695" spans="11:11" hidden="1" x14ac:dyDescent="0.2">
      <c r="K695" s="149"/>
    </row>
    <row r="696" spans="11:11" hidden="1" x14ac:dyDescent="0.2">
      <c r="K696" s="149"/>
    </row>
    <row r="697" spans="11:11" hidden="1" x14ac:dyDescent="0.2">
      <c r="K697" s="149"/>
    </row>
    <row r="698" spans="11:11" hidden="1" x14ac:dyDescent="0.2">
      <c r="K698" s="149"/>
    </row>
    <row r="699" spans="11:11" hidden="1" x14ac:dyDescent="0.2">
      <c r="K699" s="149"/>
    </row>
    <row r="700" spans="11:11" hidden="1" x14ac:dyDescent="0.2">
      <c r="K700" s="149"/>
    </row>
    <row r="701" spans="11:11" hidden="1" x14ac:dyDescent="0.2">
      <c r="K701" s="149"/>
    </row>
    <row r="702" spans="11:11" hidden="1" x14ac:dyDescent="0.2">
      <c r="K702" s="149"/>
    </row>
    <row r="703" spans="11:11" hidden="1" x14ac:dyDescent="0.2">
      <c r="K703" s="149"/>
    </row>
    <row r="704" spans="11:11" hidden="1" x14ac:dyDescent="0.2">
      <c r="K704" s="149"/>
    </row>
    <row r="705" spans="11:11" hidden="1" x14ac:dyDescent="0.2">
      <c r="K705" s="149"/>
    </row>
    <row r="706" spans="11:11" hidden="1" x14ac:dyDescent="0.2">
      <c r="K706" s="149"/>
    </row>
    <row r="707" spans="11:11" hidden="1" x14ac:dyDescent="0.2">
      <c r="K707" s="149"/>
    </row>
    <row r="708" spans="11:11" hidden="1" x14ac:dyDescent="0.2">
      <c r="K708" s="149"/>
    </row>
    <row r="709" spans="11:11" hidden="1" x14ac:dyDescent="0.2">
      <c r="K709" s="149"/>
    </row>
    <row r="710" spans="11:11" hidden="1" x14ac:dyDescent="0.2">
      <c r="K710" s="149"/>
    </row>
    <row r="711" spans="11:11" hidden="1" x14ac:dyDescent="0.2">
      <c r="K711" s="149"/>
    </row>
    <row r="712" spans="11:11" hidden="1" x14ac:dyDescent="0.2">
      <c r="K712" s="149"/>
    </row>
    <row r="713" spans="11:11" hidden="1" x14ac:dyDescent="0.2">
      <c r="K713" s="149"/>
    </row>
    <row r="714" spans="11:11" hidden="1" x14ac:dyDescent="0.2">
      <c r="K714" s="149"/>
    </row>
    <row r="715" spans="11:11" hidden="1" x14ac:dyDescent="0.2">
      <c r="K715" s="149"/>
    </row>
    <row r="716" spans="11:11" hidden="1" x14ac:dyDescent="0.2">
      <c r="K716" s="149"/>
    </row>
    <row r="717" spans="11:11" hidden="1" x14ac:dyDescent="0.2">
      <c r="K717" s="149"/>
    </row>
    <row r="718" spans="11:11" hidden="1" x14ac:dyDescent="0.2">
      <c r="K718" s="149"/>
    </row>
    <row r="719" spans="11:11" hidden="1" x14ac:dyDescent="0.2">
      <c r="K719" s="149"/>
    </row>
    <row r="720" spans="11:11" hidden="1" x14ac:dyDescent="0.2">
      <c r="K720" s="149"/>
    </row>
    <row r="721" spans="11:11" hidden="1" x14ac:dyDescent="0.2">
      <c r="K721" s="149"/>
    </row>
    <row r="722" spans="11:11" hidden="1" x14ac:dyDescent="0.2">
      <c r="K722" s="149"/>
    </row>
    <row r="723" spans="11:11" hidden="1" x14ac:dyDescent="0.2">
      <c r="K723" s="149"/>
    </row>
    <row r="724" spans="11:11" hidden="1" x14ac:dyDescent="0.2">
      <c r="K724" s="149"/>
    </row>
    <row r="725" spans="11:11" hidden="1" x14ac:dyDescent="0.2">
      <c r="K725" s="149"/>
    </row>
    <row r="726" spans="11:11" hidden="1" x14ac:dyDescent="0.2">
      <c r="K726" s="149"/>
    </row>
    <row r="727" spans="11:11" hidden="1" x14ac:dyDescent="0.2">
      <c r="K727" s="149"/>
    </row>
    <row r="728" spans="11:11" hidden="1" x14ac:dyDescent="0.2">
      <c r="K728" s="149"/>
    </row>
    <row r="729" spans="11:11" hidden="1" x14ac:dyDescent="0.2">
      <c r="K729" s="149"/>
    </row>
    <row r="730" spans="11:11" hidden="1" x14ac:dyDescent="0.2">
      <c r="K730" s="149"/>
    </row>
    <row r="731" spans="11:11" hidden="1" x14ac:dyDescent="0.2">
      <c r="K731" s="149"/>
    </row>
    <row r="732" spans="11:11" hidden="1" x14ac:dyDescent="0.2">
      <c r="K732" s="149"/>
    </row>
    <row r="733" spans="11:11" hidden="1" x14ac:dyDescent="0.2">
      <c r="K733" s="149"/>
    </row>
    <row r="734" spans="11:11" hidden="1" x14ac:dyDescent="0.2">
      <c r="K734" s="149"/>
    </row>
    <row r="735" spans="11:11" hidden="1" x14ac:dyDescent="0.2">
      <c r="K735" s="149"/>
    </row>
    <row r="736" spans="11:11" hidden="1" x14ac:dyDescent="0.2">
      <c r="K736" s="149"/>
    </row>
    <row r="737" spans="11:11" hidden="1" x14ac:dyDescent="0.2">
      <c r="K737" s="149"/>
    </row>
    <row r="738" spans="11:11" hidden="1" x14ac:dyDescent="0.2">
      <c r="K738" s="149"/>
    </row>
    <row r="739" spans="11:11" hidden="1" x14ac:dyDescent="0.2">
      <c r="K739" s="149"/>
    </row>
    <row r="740" spans="11:11" hidden="1" x14ac:dyDescent="0.2">
      <c r="K740" s="149"/>
    </row>
    <row r="741" spans="11:11" hidden="1" x14ac:dyDescent="0.2">
      <c r="K741" s="149"/>
    </row>
    <row r="742" spans="11:11" hidden="1" x14ac:dyDescent="0.2">
      <c r="K742" s="149"/>
    </row>
    <row r="743" spans="11:11" hidden="1" x14ac:dyDescent="0.2">
      <c r="K743" s="149"/>
    </row>
    <row r="744" spans="11:11" hidden="1" x14ac:dyDescent="0.2">
      <c r="K744" s="149"/>
    </row>
    <row r="745" spans="11:11" hidden="1" x14ac:dyDescent="0.2">
      <c r="K745" s="149"/>
    </row>
    <row r="746" spans="11:11" hidden="1" x14ac:dyDescent="0.2">
      <c r="K746" s="149"/>
    </row>
    <row r="747" spans="11:11" hidden="1" x14ac:dyDescent="0.2">
      <c r="K747" s="149"/>
    </row>
    <row r="748" spans="11:11" hidden="1" x14ac:dyDescent="0.2">
      <c r="K748" s="149"/>
    </row>
    <row r="749" spans="11:11" hidden="1" x14ac:dyDescent="0.2">
      <c r="K749" s="149"/>
    </row>
    <row r="750" spans="11:11" hidden="1" x14ac:dyDescent="0.2">
      <c r="K750" s="149"/>
    </row>
    <row r="751" spans="11:11" hidden="1" x14ac:dyDescent="0.2">
      <c r="K751" s="149"/>
    </row>
    <row r="752" spans="11:11" hidden="1" x14ac:dyDescent="0.2">
      <c r="K752" s="149"/>
    </row>
    <row r="753" spans="11:11" hidden="1" x14ac:dyDescent="0.2">
      <c r="K753" s="149"/>
    </row>
    <row r="754" spans="11:11" hidden="1" x14ac:dyDescent="0.2">
      <c r="K754" s="149"/>
    </row>
    <row r="755" spans="11:11" hidden="1" x14ac:dyDescent="0.2">
      <c r="K755" s="149"/>
    </row>
    <row r="756" spans="11:11" hidden="1" x14ac:dyDescent="0.2">
      <c r="K756" s="149"/>
    </row>
    <row r="757" spans="11:11" hidden="1" x14ac:dyDescent="0.2">
      <c r="K757" s="149"/>
    </row>
    <row r="758" spans="11:11" hidden="1" x14ac:dyDescent="0.2">
      <c r="K758" s="149"/>
    </row>
    <row r="759" spans="11:11" hidden="1" x14ac:dyDescent="0.2">
      <c r="K759" s="149"/>
    </row>
    <row r="760" spans="11:11" hidden="1" x14ac:dyDescent="0.2">
      <c r="K760" s="149"/>
    </row>
    <row r="761" spans="11:11" hidden="1" x14ac:dyDescent="0.2">
      <c r="K761" s="149"/>
    </row>
    <row r="762" spans="11:11" hidden="1" x14ac:dyDescent="0.2">
      <c r="K762" s="149"/>
    </row>
    <row r="763" spans="11:11" hidden="1" x14ac:dyDescent="0.2">
      <c r="K763" s="149"/>
    </row>
    <row r="764" spans="11:11" hidden="1" x14ac:dyDescent="0.2">
      <c r="K764" s="149"/>
    </row>
    <row r="765" spans="11:11" hidden="1" x14ac:dyDescent="0.2">
      <c r="K765" s="149"/>
    </row>
    <row r="766" spans="11:11" hidden="1" x14ac:dyDescent="0.2">
      <c r="K766" s="149"/>
    </row>
    <row r="767" spans="11:11" hidden="1" x14ac:dyDescent="0.2">
      <c r="K767" s="149"/>
    </row>
    <row r="768" spans="11:11" hidden="1" x14ac:dyDescent="0.2">
      <c r="K768" s="149"/>
    </row>
    <row r="769" spans="11:11" hidden="1" x14ac:dyDescent="0.2">
      <c r="K769" s="149"/>
    </row>
    <row r="770" spans="11:11" hidden="1" x14ac:dyDescent="0.2">
      <c r="K770" s="149"/>
    </row>
    <row r="771" spans="11:11" hidden="1" x14ac:dyDescent="0.2">
      <c r="K771" s="149"/>
    </row>
    <row r="772" spans="11:11" hidden="1" x14ac:dyDescent="0.2">
      <c r="K772" s="149"/>
    </row>
    <row r="773" spans="11:11" hidden="1" x14ac:dyDescent="0.2">
      <c r="K773" s="149"/>
    </row>
    <row r="774" spans="11:11" hidden="1" x14ac:dyDescent="0.2">
      <c r="K774" s="149"/>
    </row>
    <row r="775" spans="11:11" hidden="1" x14ac:dyDescent="0.2">
      <c r="K775" s="149"/>
    </row>
    <row r="776" spans="11:11" hidden="1" x14ac:dyDescent="0.2">
      <c r="K776" s="149"/>
    </row>
    <row r="777" spans="11:11" hidden="1" x14ac:dyDescent="0.2">
      <c r="K777" s="149"/>
    </row>
    <row r="778" spans="11:11" hidden="1" x14ac:dyDescent="0.2">
      <c r="K778" s="149"/>
    </row>
    <row r="779" spans="11:11" hidden="1" x14ac:dyDescent="0.2">
      <c r="K779" s="149"/>
    </row>
    <row r="780" spans="11:11" hidden="1" x14ac:dyDescent="0.2">
      <c r="K780" s="149"/>
    </row>
    <row r="781" spans="11:11" hidden="1" x14ac:dyDescent="0.2">
      <c r="K781" s="149"/>
    </row>
    <row r="782" spans="11:11" hidden="1" x14ac:dyDescent="0.2">
      <c r="K782" s="149"/>
    </row>
    <row r="783" spans="11:11" hidden="1" x14ac:dyDescent="0.2">
      <c r="K783" s="149"/>
    </row>
    <row r="784" spans="11:11" hidden="1" x14ac:dyDescent="0.2">
      <c r="K784" s="149"/>
    </row>
    <row r="785" spans="11:11" hidden="1" x14ac:dyDescent="0.2">
      <c r="K785" s="149"/>
    </row>
    <row r="786" spans="11:11" hidden="1" x14ac:dyDescent="0.2">
      <c r="K786" s="149"/>
    </row>
    <row r="787" spans="11:11" hidden="1" x14ac:dyDescent="0.2">
      <c r="K787" s="149"/>
    </row>
    <row r="788" spans="11:11" hidden="1" x14ac:dyDescent="0.2">
      <c r="K788" s="149"/>
    </row>
    <row r="789" spans="11:11" hidden="1" x14ac:dyDescent="0.2">
      <c r="K789" s="149"/>
    </row>
    <row r="790" spans="11:11" hidden="1" x14ac:dyDescent="0.2">
      <c r="K790" s="149"/>
    </row>
    <row r="791" spans="11:11" hidden="1" x14ac:dyDescent="0.2">
      <c r="K791" s="149"/>
    </row>
    <row r="792" spans="11:11" hidden="1" x14ac:dyDescent="0.2">
      <c r="K792" s="149"/>
    </row>
    <row r="793" spans="11:11" hidden="1" x14ac:dyDescent="0.2">
      <c r="K793" s="149"/>
    </row>
    <row r="794" spans="11:11" hidden="1" x14ac:dyDescent="0.2">
      <c r="K794" s="149"/>
    </row>
    <row r="795" spans="11:11" hidden="1" x14ac:dyDescent="0.2">
      <c r="K795" s="149"/>
    </row>
    <row r="796" spans="11:11" hidden="1" x14ac:dyDescent="0.2">
      <c r="K796" s="149"/>
    </row>
    <row r="797" spans="11:11" hidden="1" x14ac:dyDescent="0.2">
      <c r="K797" s="149"/>
    </row>
    <row r="798" spans="11:11" hidden="1" x14ac:dyDescent="0.2">
      <c r="K798" s="149"/>
    </row>
    <row r="799" spans="11:11" hidden="1" x14ac:dyDescent="0.2">
      <c r="K799" s="149"/>
    </row>
    <row r="800" spans="11:11" hidden="1" x14ac:dyDescent="0.2">
      <c r="K800" s="149"/>
    </row>
    <row r="801" spans="11:11" hidden="1" x14ac:dyDescent="0.2">
      <c r="K801" s="149"/>
    </row>
    <row r="802" spans="11:11" hidden="1" x14ac:dyDescent="0.2">
      <c r="K802" s="149"/>
    </row>
    <row r="803" spans="11:11" hidden="1" x14ac:dyDescent="0.2">
      <c r="K803" s="149"/>
    </row>
    <row r="804" spans="11:11" hidden="1" x14ac:dyDescent="0.2">
      <c r="K804" s="149"/>
    </row>
    <row r="805" spans="11:11" hidden="1" x14ac:dyDescent="0.2">
      <c r="K805" s="149"/>
    </row>
    <row r="806" spans="11:11" hidden="1" x14ac:dyDescent="0.2">
      <c r="K806" s="149"/>
    </row>
    <row r="807" spans="11:11" hidden="1" x14ac:dyDescent="0.2">
      <c r="K807" s="149"/>
    </row>
    <row r="808" spans="11:11" hidden="1" x14ac:dyDescent="0.2">
      <c r="K808" s="149"/>
    </row>
    <row r="809" spans="11:11" hidden="1" x14ac:dyDescent="0.2">
      <c r="K809" s="149"/>
    </row>
    <row r="810" spans="11:11" hidden="1" x14ac:dyDescent="0.2">
      <c r="K810" s="149"/>
    </row>
    <row r="811" spans="11:11" hidden="1" x14ac:dyDescent="0.2">
      <c r="K811" s="149"/>
    </row>
    <row r="812" spans="11:11" hidden="1" x14ac:dyDescent="0.2">
      <c r="K812" s="149"/>
    </row>
    <row r="813" spans="11:11" hidden="1" x14ac:dyDescent="0.2">
      <c r="K813" s="149"/>
    </row>
    <row r="814" spans="11:11" hidden="1" x14ac:dyDescent="0.2">
      <c r="K814" s="149"/>
    </row>
    <row r="815" spans="11:11" hidden="1" x14ac:dyDescent="0.2">
      <c r="K815" s="149"/>
    </row>
    <row r="816" spans="11:11" hidden="1" x14ac:dyDescent="0.2">
      <c r="K816" s="149"/>
    </row>
    <row r="817" spans="11:11" hidden="1" x14ac:dyDescent="0.2">
      <c r="K817" s="149"/>
    </row>
    <row r="818" spans="11:11" hidden="1" x14ac:dyDescent="0.2">
      <c r="K818" s="149"/>
    </row>
    <row r="819" spans="11:11" hidden="1" x14ac:dyDescent="0.2">
      <c r="K819" s="149"/>
    </row>
    <row r="820" spans="11:11" hidden="1" x14ac:dyDescent="0.2">
      <c r="K820" s="149"/>
    </row>
    <row r="821" spans="11:11" hidden="1" x14ac:dyDescent="0.2">
      <c r="K821" s="149"/>
    </row>
    <row r="822" spans="11:11" hidden="1" x14ac:dyDescent="0.2">
      <c r="K822" s="149"/>
    </row>
    <row r="823" spans="11:11" hidden="1" x14ac:dyDescent="0.2">
      <c r="K823" s="149"/>
    </row>
    <row r="824" spans="11:11" hidden="1" x14ac:dyDescent="0.2">
      <c r="K824" s="149"/>
    </row>
    <row r="825" spans="11:11" hidden="1" x14ac:dyDescent="0.2">
      <c r="K825" s="149"/>
    </row>
    <row r="826" spans="11:11" hidden="1" x14ac:dyDescent="0.2">
      <c r="K826" s="149"/>
    </row>
    <row r="827" spans="11:11" hidden="1" x14ac:dyDescent="0.2">
      <c r="K827" s="149"/>
    </row>
    <row r="828" spans="11:11" hidden="1" x14ac:dyDescent="0.2">
      <c r="K828" s="149"/>
    </row>
    <row r="829" spans="11:11" hidden="1" x14ac:dyDescent="0.2">
      <c r="K829" s="149"/>
    </row>
    <row r="830" spans="11:11" hidden="1" x14ac:dyDescent="0.2">
      <c r="K830" s="149"/>
    </row>
    <row r="831" spans="11:11" hidden="1" x14ac:dyDescent="0.2">
      <c r="K831" s="149"/>
    </row>
    <row r="832" spans="11:11" hidden="1" x14ac:dyDescent="0.2">
      <c r="K832" s="149"/>
    </row>
    <row r="833" spans="11:11" hidden="1" x14ac:dyDescent="0.2">
      <c r="K833" s="149"/>
    </row>
    <row r="834" spans="11:11" hidden="1" x14ac:dyDescent="0.2">
      <c r="K834" s="149"/>
    </row>
    <row r="835" spans="11:11" hidden="1" x14ac:dyDescent="0.2">
      <c r="K835" s="149"/>
    </row>
    <row r="836" spans="11:11" hidden="1" x14ac:dyDescent="0.2">
      <c r="K836" s="149"/>
    </row>
    <row r="837" spans="11:11" hidden="1" x14ac:dyDescent="0.2">
      <c r="K837" s="149"/>
    </row>
    <row r="838" spans="11:11" hidden="1" x14ac:dyDescent="0.2">
      <c r="K838" s="149"/>
    </row>
    <row r="839" spans="11:11" hidden="1" x14ac:dyDescent="0.2">
      <c r="K839" s="149"/>
    </row>
    <row r="840" spans="11:11" hidden="1" x14ac:dyDescent="0.2">
      <c r="K840" s="149"/>
    </row>
    <row r="841" spans="11:11" hidden="1" x14ac:dyDescent="0.2">
      <c r="K841" s="149"/>
    </row>
    <row r="842" spans="11:11" hidden="1" x14ac:dyDescent="0.2">
      <c r="K842" s="149"/>
    </row>
    <row r="843" spans="11:11" hidden="1" x14ac:dyDescent="0.2">
      <c r="K843" s="149"/>
    </row>
    <row r="844" spans="11:11" hidden="1" x14ac:dyDescent="0.2">
      <c r="K844" s="149"/>
    </row>
    <row r="845" spans="11:11" hidden="1" x14ac:dyDescent="0.2">
      <c r="K845" s="149"/>
    </row>
    <row r="846" spans="11:11" hidden="1" x14ac:dyDescent="0.2">
      <c r="K846" s="149"/>
    </row>
    <row r="847" spans="11:11" hidden="1" x14ac:dyDescent="0.2">
      <c r="K847" s="149"/>
    </row>
    <row r="848" spans="11:11" hidden="1" x14ac:dyDescent="0.2">
      <c r="K848" s="149"/>
    </row>
    <row r="849" spans="11:11" hidden="1" x14ac:dyDescent="0.2">
      <c r="K849" s="149"/>
    </row>
    <row r="850" spans="11:11" hidden="1" x14ac:dyDescent="0.2">
      <c r="K850" s="149"/>
    </row>
    <row r="851" spans="11:11" hidden="1" x14ac:dyDescent="0.2">
      <c r="K851" s="149"/>
    </row>
    <row r="852" spans="11:11" hidden="1" x14ac:dyDescent="0.2">
      <c r="K852" s="149"/>
    </row>
    <row r="853" spans="11:11" hidden="1" x14ac:dyDescent="0.2">
      <c r="K853" s="149"/>
    </row>
    <row r="854" spans="11:11" hidden="1" x14ac:dyDescent="0.2">
      <c r="K854" s="149"/>
    </row>
    <row r="855" spans="11:11" hidden="1" x14ac:dyDescent="0.2">
      <c r="K855" s="149"/>
    </row>
    <row r="856" spans="11:11" hidden="1" x14ac:dyDescent="0.2">
      <c r="K856" s="149"/>
    </row>
    <row r="857" spans="11:11" hidden="1" x14ac:dyDescent="0.2">
      <c r="K857" s="149"/>
    </row>
    <row r="858" spans="11:11" hidden="1" x14ac:dyDescent="0.2">
      <c r="K858" s="149"/>
    </row>
    <row r="859" spans="11:11" hidden="1" x14ac:dyDescent="0.2">
      <c r="K859" s="149"/>
    </row>
    <row r="860" spans="11:11" hidden="1" x14ac:dyDescent="0.2">
      <c r="K860" s="149"/>
    </row>
    <row r="861" spans="11:11" hidden="1" x14ac:dyDescent="0.2">
      <c r="K861" s="149"/>
    </row>
    <row r="862" spans="11:11" hidden="1" x14ac:dyDescent="0.2">
      <c r="K862" s="149"/>
    </row>
    <row r="863" spans="11:11" hidden="1" x14ac:dyDescent="0.2">
      <c r="K863" s="149"/>
    </row>
    <row r="864" spans="11:11" hidden="1" x14ac:dyDescent="0.2">
      <c r="K864" s="149"/>
    </row>
    <row r="865" spans="11:11" hidden="1" x14ac:dyDescent="0.2">
      <c r="K865" s="149"/>
    </row>
    <row r="866" spans="11:11" hidden="1" x14ac:dyDescent="0.2">
      <c r="K866" s="149"/>
    </row>
    <row r="867" spans="11:11" hidden="1" x14ac:dyDescent="0.2">
      <c r="K867" s="149"/>
    </row>
    <row r="868" spans="11:11" hidden="1" x14ac:dyDescent="0.2">
      <c r="K868" s="149"/>
    </row>
    <row r="869" spans="11:11" hidden="1" x14ac:dyDescent="0.2">
      <c r="K869" s="149"/>
    </row>
    <row r="870" spans="11:11" hidden="1" x14ac:dyDescent="0.2">
      <c r="K870" s="149"/>
    </row>
    <row r="871" spans="11:11" hidden="1" x14ac:dyDescent="0.2">
      <c r="K871" s="149"/>
    </row>
    <row r="872" spans="11:11" hidden="1" x14ac:dyDescent="0.2">
      <c r="K872" s="149"/>
    </row>
    <row r="873" spans="11:11" hidden="1" x14ac:dyDescent="0.2">
      <c r="K873" s="149"/>
    </row>
    <row r="874" spans="11:11" hidden="1" x14ac:dyDescent="0.2">
      <c r="K874" s="149"/>
    </row>
    <row r="875" spans="11:11" hidden="1" x14ac:dyDescent="0.2">
      <c r="K875" s="149"/>
    </row>
    <row r="876" spans="11:11" hidden="1" x14ac:dyDescent="0.2">
      <c r="K876" s="149"/>
    </row>
    <row r="877" spans="11:11" hidden="1" x14ac:dyDescent="0.2">
      <c r="K877" s="149"/>
    </row>
    <row r="878" spans="11:11" hidden="1" x14ac:dyDescent="0.2">
      <c r="K878" s="149"/>
    </row>
    <row r="879" spans="11:11" hidden="1" x14ac:dyDescent="0.2">
      <c r="K879" s="149"/>
    </row>
    <row r="880" spans="11:11" hidden="1" x14ac:dyDescent="0.2">
      <c r="K880" s="149"/>
    </row>
    <row r="881" spans="11:11" hidden="1" x14ac:dyDescent="0.2">
      <c r="K881" s="149"/>
    </row>
    <row r="882" spans="11:11" hidden="1" x14ac:dyDescent="0.2">
      <c r="K882" s="149"/>
    </row>
    <row r="883" spans="11:11" hidden="1" x14ac:dyDescent="0.2">
      <c r="K883" s="149"/>
    </row>
    <row r="884" spans="11:11" hidden="1" x14ac:dyDescent="0.2">
      <c r="K884" s="149"/>
    </row>
    <row r="885" spans="11:11" hidden="1" x14ac:dyDescent="0.2">
      <c r="K885" s="149"/>
    </row>
    <row r="886" spans="11:11" hidden="1" x14ac:dyDescent="0.2">
      <c r="K886" s="149"/>
    </row>
    <row r="887" spans="11:11" hidden="1" x14ac:dyDescent="0.2">
      <c r="K887" s="149"/>
    </row>
    <row r="888" spans="11:11" hidden="1" x14ac:dyDescent="0.2">
      <c r="K888" s="149"/>
    </row>
    <row r="889" spans="11:11" hidden="1" x14ac:dyDescent="0.2">
      <c r="K889" s="149"/>
    </row>
    <row r="890" spans="11:11" hidden="1" x14ac:dyDescent="0.2">
      <c r="K890" s="149"/>
    </row>
    <row r="891" spans="11:11" hidden="1" x14ac:dyDescent="0.2">
      <c r="K891" s="149"/>
    </row>
    <row r="892" spans="11:11" hidden="1" x14ac:dyDescent="0.2">
      <c r="K892" s="149"/>
    </row>
    <row r="893" spans="11:11" hidden="1" x14ac:dyDescent="0.2">
      <c r="K893" s="149"/>
    </row>
    <row r="894" spans="11:11" hidden="1" x14ac:dyDescent="0.2">
      <c r="K894" s="149"/>
    </row>
    <row r="895" spans="11:11" hidden="1" x14ac:dyDescent="0.2">
      <c r="K895" s="149"/>
    </row>
    <row r="896" spans="11:11" hidden="1" x14ac:dyDescent="0.2">
      <c r="K896" s="149"/>
    </row>
    <row r="897" spans="11:11" hidden="1" x14ac:dyDescent="0.2">
      <c r="K897" s="149"/>
    </row>
    <row r="898" spans="11:11" hidden="1" x14ac:dyDescent="0.2">
      <c r="K898" s="149"/>
    </row>
    <row r="899" spans="11:11" hidden="1" x14ac:dyDescent="0.2">
      <c r="K899" s="149"/>
    </row>
    <row r="900" spans="11:11" hidden="1" x14ac:dyDescent="0.2">
      <c r="K900" s="149"/>
    </row>
    <row r="901" spans="11:11" hidden="1" x14ac:dyDescent="0.2">
      <c r="K901" s="149"/>
    </row>
    <row r="902" spans="11:11" hidden="1" x14ac:dyDescent="0.2">
      <c r="K902" s="149"/>
    </row>
    <row r="903" spans="11:11" hidden="1" x14ac:dyDescent="0.2">
      <c r="K903" s="149"/>
    </row>
    <row r="904" spans="11:11" hidden="1" x14ac:dyDescent="0.2">
      <c r="K904" s="149"/>
    </row>
    <row r="905" spans="11:11" hidden="1" x14ac:dyDescent="0.2">
      <c r="K905" s="149"/>
    </row>
    <row r="906" spans="11:11" hidden="1" x14ac:dyDescent="0.2">
      <c r="K906" s="149"/>
    </row>
    <row r="907" spans="11:11" hidden="1" x14ac:dyDescent="0.2">
      <c r="K907" s="149"/>
    </row>
    <row r="908" spans="11:11" hidden="1" x14ac:dyDescent="0.2">
      <c r="K908" s="149"/>
    </row>
    <row r="909" spans="11:11" hidden="1" x14ac:dyDescent="0.2">
      <c r="K909" s="149"/>
    </row>
    <row r="910" spans="11:11" hidden="1" x14ac:dyDescent="0.2">
      <c r="K910" s="149"/>
    </row>
    <row r="911" spans="11:11" hidden="1" x14ac:dyDescent="0.2">
      <c r="K911" s="149"/>
    </row>
    <row r="912" spans="11:11" hidden="1" x14ac:dyDescent="0.2">
      <c r="K912" s="149"/>
    </row>
    <row r="913" spans="11:11" hidden="1" x14ac:dyDescent="0.2">
      <c r="K913" s="149"/>
    </row>
    <row r="914" spans="11:11" hidden="1" x14ac:dyDescent="0.2">
      <c r="K914" s="149"/>
    </row>
    <row r="915" spans="11:11" hidden="1" x14ac:dyDescent="0.2">
      <c r="K915" s="149"/>
    </row>
    <row r="916" spans="11:11" hidden="1" x14ac:dyDescent="0.2">
      <c r="K916" s="149"/>
    </row>
    <row r="917" spans="11:11" hidden="1" x14ac:dyDescent="0.2">
      <c r="K917" s="149"/>
    </row>
    <row r="918" spans="11:11" hidden="1" x14ac:dyDescent="0.2">
      <c r="K918" s="149"/>
    </row>
    <row r="919" spans="11:11" hidden="1" x14ac:dyDescent="0.2">
      <c r="K919" s="149"/>
    </row>
    <row r="920" spans="11:11" hidden="1" x14ac:dyDescent="0.2">
      <c r="K920" s="149"/>
    </row>
    <row r="921" spans="11:11" hidden="1" x14ac:dyDescent="0.2">
      <c r="K921" s="149"/>
    </row>
    <row r="922" spans="11:11" hidden="1" x14ac:dyDescent="0.2">
      <c r="K922" s="149"/>
    </row>
    <row r="923" spans="11:11" hidden="1" x14ac:dyDescent="0.2">
      <c r="K923" s="149"/>
    </row>
    <row r="924" spans="11:11" hidden="1" x14ac:dyDescent="0.2">
      <c r="K924" s="149"/>
    </row>
    <row r="925" spans="11:11" hidden="1" x14ac:dyDescent="0.2">
      <c r="K925" s="149"/>
    </row>
    <row r="926" spans="11:11" hidden="1" x14ac:dyDescent="0.2">
      <c r="K926" s="149"/>
    </row>
    <row r="927" spans="11:11" hidden="1" x14ac:dyDescent="0.2">
      <c r="K927" s="149"/>
    </row>
    <row r="928" spans="11:11" hidden="1" x14ac:dyDescent="0.2">
      <c r="K928" s="149"/>
    </row>
    <row r="929" spans="11:11" hidden="1" x14ac:dyDescent="0.2">
      <c r="K929" s="149"/>
    </row>
    <row r="930" spans="11:11" hidden="1" x14ac:dyDescent="0.2">
      <c r="K930" s="149"/>
    </row>
    <row r="931" spans="11:11" hidden="1" x14ac:dyDescent="0.2">
      <c r="K931" s="149"/>
    </row>
    <row r="932" spans="11:11" hidden="1" x14ac:dyDescent="0.2">
      <c r="K932" s="149"/>
    </row>
    <row r="933" spans="11:11" hidden="1" x14ac:dyDescent="0.2">
      <c r="K933" s="149"/>
    </row>
    <row r="934" spans="11:11" hidden="1" x14ac:dyDescent="0.2">
      <c r="K934" s="149"/>
    </row>
    <row r="935" spans="11:11" hidden="1" x14ac:dyDescent="0.2">
      <c r="K935" s="149"/>
    </row>
    <row r="936" spans="11:11" hidden="1" x14ac:dyDescent="0.2">
      <c r="K936" s="149"/>
    </row>
    <row r="937" spans="11:11" hidden="1" x14ac:dyDescent="0.2">
      <c r="K937" s="149"/>
    </row>
    <row r="938" spans="11:11" hidden="1" x14ac:dyDescent="0.2">
      <c r="K938" s="149"/>
    </row>
    <row r="939" spans="11:11" hidden="1" x14ac:dyDescent="0.2">
      <c r="K939" s="149"/>
    </row>
    <row r="940" spans="11:11" hidden="1" x14ac:dyDescent="0.2">
      <c r="K940" s="149"/>
    </row>
    <row r="941" spans="11:11" hidden="1" x14ac:dyDescent="0.2">
      <c r="K941" s="149"/>
    </row>
    <row r="942" spans="11:11" hidden="1" x14ac:dyDescent="0.2">
      <c r="K942" s="149"/>
    </row>
    <row r="943" spans="11:11" hidden="1" x14ac:dyDescent="0.2">
      <c r="K943" s="149"/>
    </row>
    <row r="944" spans="11:11" hidden="1" x14ac:dyDescent="0.2">
      <c r="K944" s="149"/>
    </row>
    <row r="945" spans="11:11" hidden="1" x14ac:dyDescent="0.2">
      <c r="K945" s="149"/>
    </row>
    <row r="946" spans="11:11" hidden="1" x14ac:dyDescent="0.2">
      <c r="K946" s="149"/>
    </row>
    <row r="947" spans="11:11" hidden="1" x14ac:dyDescent="0.2">
      <c r="K947" s="149"/>
    </row>
    <row r="948" spans="11:11" hidden="1" x14ac:dyDescent="0.2">
      <c r="K948" s="149"/>
    </row>
    <row r="949" spans="11:11" hidden="1" x14ac:dyDescent="0.2">
      <c r="K949" s="149"/>
    </row>
    <row r="950" spans="11:11" hidden="1" x14ac:dyDescent="0.2">
      <c r="K950" s="149"/>
    </row>
    <row r="951" spans="11:11" hidden="1" x14ac:dyDescent="0.2">
      <c r="K951" s="149"/>
    </row>
    <row r="952" spans="11:11" hidden="1" x14ac:dyDescent="0.2">
      <c r="K952" s="149"/>
    </row>
    <row r="953" spans="11:11" hidden="1" x14ac:dyDescent="0.2">
      <c r="K953" s="149"/>
    </row>
    <row r="954" spans="11:11" hidden="1" x14ac:dyDescent="0.2">
      <c r="K954" s="149"/>
    </row>
    <row r="955" spans="11:11" hidden="1" x14ac:dyDescent="0.2">
      <c r="K955" s="149"/>
    </row>
    <row r="956" spans="11:11" hidden="1" x14ac:dyDescent="0.2">
      <c r="K956" s="149"/>
    </row>
    <row r="957" spans="11:11" hidden="1" x14ac:dyDescent="0.2">
      <c r="K957" s="149"/>
    </row>
    <row r="958" spans="11:11" hidden="1" x14ac:dyDescent="0.2">
      <c r="K958" s="149"/>
    </row>
    <row r="959" spans="11:11" hidden="1" x14ac:dyDescent="0.2">
      <c r="K959" s="149"/>
    </row>
    <row r="960" spans="11:11" hidden="1" x14ac:dyDescent="0.2">
      <c r="K960" s="149"/>
    </row>
    <row r="961" spans="11:11" hidden="1" x14ac:dyDescent="0.2">
      <c r="K961" s="149"/>
    </row>
    <row r="962" spans="11:11" hidden="1" x14ac:dyDescent="0.2">
      <c r="K962" s="149"/>
    </row>
    <row r="963" spans="11:11" hidden="1" x14ac:dyDescent="0.2">
      <c r="K963" s="149"/>
    </row>
    <row r="964" spans="11:11" hidden="1" x14ac:dyDescent="0.2">
      <c r="K964" s="149"/>
    </row>
    <row r="965" spans="11:11" hidden="1" x14ac:dyDescent="0.2">
      <c r="K965" s="149"/>
    </row>
    <row r="966" spans="11:11" hidden="1" x14ac:dyDescent="0.2">
      <c r="K966" s="149"/>
    </row>
    <row r="967" spans="11:11" hidden="1" x14ac:dyDescent="0.2">
      <c r="K967" s="149"/>
    </row>
    <row r="968" spans="11:11" hidden="1" x14ac:dyDescent="0.2">
      <c r="K968" s="149"/>
    </row>
    <row r="969" spans="11:11" hidden="1" x14ac:dyDescent="0.2">
      <c r="K969" s="149"/>
    </row>
    <row r="970" spans="11:11" hidden="1" x14ac:dyDescent="0.2">
      <c r="K970" s="149"/>
    </row>
    <row r="971" spans="11:11" hidden="1" x14ac:dyDescent="0.2">
      <c r="K971" s="149"/>
    </row>
    <row r="972" spans="11:11" hidden="1" x14ac:dyDescent="0.2">
      <c r="K972" s="149"/>
    </row>
    <row r="973" spans="11:11" hidden="1" x14ac:dyDescent="0.2">
      <c r="K973" s="149"/>
    </row>
    <row r="974" spans="11:11" hidden="1" x14ac:dyDescent="0.2">
      <c r="K974" s="149"/>
    </row>
    <row r="975" spans="11:11" hidden="1" x14ac:dyDescent="0.2">
      <c r="K975" s="149"/>
    </row>
    <row r="976" spans="11:11" hidden="1" x14ac:dyDescent="0.2">
      <c r="K976" s="149"/>
    </row>
    <row r="977" spans="11:11" hidden="1" x14ac:dyDescent="0.2">
      <c r="K977" s="149"/>
    </row>
    <row r="978" spans="11:11" hidden="1" x14ac:dyDescent="0.2">
      <c r="K978" s="149"/>
    </row>
    <row r="979" spans="11:11" hidden="1" x14ac:dyDescent="0.2">
      <c r="K979" s="149"/>
    </row>
    <row r="980" spans="11:11" hidden="1" x14ac:dyDescent="0.2">
      <c r="K980" s="149"/>
    </row>
    <row r="981" spans="11:11" hidden="1" x14ac:dyDescent="0.2">
      <c r="K981" s="149"/>
    </row>
    <row r="982" spans="11:11" hidden="1" x14ac:dyDescent="0.2">
      <c r="K982" s="149"/>
    </row>
    <row r="983" spans="11:11" hidden="1" x14ac:dyDescent="0.2">
      <c r="K983" s="149"/>
    </row>
    <row r="984" spans="11:11" hidden="1" x14ac:dyDescent="0.2">
      <c r="K984" s="149"/>
    </row>
    <row r="985" spans="11:11" hidden="1" x14ac:dyDescent="0.2">
      <c r="K985" s="149"/>
    </row>
    <row r="986" spans="11:11" hidden="1" x14ac:dyDescent="0.2">
      <c r="K986" s="149"/>
    </row>
    <row r="987" spans="11:11" hidden="1" x14ac:dyDescent="0.2">
      <c r="K987" s="149"/>
    </row>
    <row r="988" spans="11:11" hidden="1" x14ac:dyDescent="0.2">
      <c r="K988" s="149"/>
    </row>
    <row r="989" spans="11:11" hidden="1" x14ac:dyDescent="0.2">
      <c r="K989" s="149"/>
    </row>
    <row r="990" spans="11:11" hidden="1" x14ac:dyDescent="0.2">
      <c r="K990" s="149"/>
    </row>
    <row r="991" spans="11:11" hidden="1" x14ac:dyDescent="0.2">
      <c r="K991" s="149"/>
    </row>
    <row r="992" spans="11:11" hidden="1" x14ac:dyDescent="0.2">
      <c r="K992" s="149"/>
    </row>
    <row r="993" spans="11:11" hidden="1" x14ac:dyDescent="0.2">
      <c r="K993" s="149"/>
    </row>
    <row r="994" spans="11:11" hidden="1" x14ac:dyDescent="0.2">
      <c r="K994" s="149"/>
    </row>
    <row r="995" spans="11:11" hidden="1" x14ac:dyDescent="0.2">
      <c r="K995" s="149"/>
    </row>
    <row r="996" spans="11:11" hidden="1" x14ac:dyDescent="0.2">
      <c r="K996" s="149"/>
    </row>
    <row r="997" spans="11:11" hidden="1" x14ac:dyDescent="0.2">
      <c r="K997" s="149"/>
    </row>
    <row r="998" spans="11:11" hidden="1" x14ac:dyDescent="0.2">
      <c r="K998" s="149"/>
    </row>
    <row r="999" spans="11:11" hidden="1" x14ac:dyDescent="0.2">
      <c r="K999" s="149"/>
    </row>
    <row r="1000" spans="11:11" hidden="1" x14ac:dyDescent="0.2">
      <c r="K1000" s="149"/>
    </row>
    <row r="1001" spans="11:11" hidden="1" x14ac:dyDescent="0.2">
      <c r="K1001" s="149"/>
    </row>
    <row r="1002" spans="11:11" hidden="1" x14ac:dyDescent="0.2">
      <c r="K1002" s="149"/>
    </row>
    <row r="1003" spans="11:11" hidden="1" x14ac:dyDescent="0.2">
      <c r="K1003" s="149"/>
    </row>
    <row r="1004" spans="11:11" hidden="1" x14ac:dyDescent="0.2">
      <c r="K1004" s="149"/>
    </row>
    <row r="1005" spans="11:11" hidden="1" x14ac:dyDescent="0.2">
      <c r="K1005" s="149"/>
    </row>
    <row r="1006" spans="11:11" hidden="1" x14ac:dyDescent="0.2">
      <c r="K1006" s="149"/>
    </row>
    <row r="1007" spans="11:11" hidden="1" x14ac:dyDescent="0.2">
      <c r="K1007" s="149"/>
    </row>
    <row r="1008" spans="11:11" hidden="1" x14ac:dyDescent="0.2">
      <c r="K1008" s="149"/>
    </row>
    <row r="1009" spans="11:11" hidden="1" x14ac:dyDescent="0.2">
      <c r="K1009" s="149"/>
    </row>
    <row r="1010" spans="11:11" hidden="1" x14ac:dyDescent="0.2">
      <c r="K1010" s="149"/>
    </row>
    <row r="1011" spans="11:11" hidden="1" x14ac:dyDescent="0.2">
      <c r="K1011" s="149"/>
    </row>
    <row r="1012" spans="11:11" hidden="1" x14ac:dyDescent="0.2">
      <c r="K1012" s="149"/>
    </row>
    <row r="1013" spans="11:11" hidden="1" x14ac:dyDescent="0.2">
      <c r="K1013" s="149"/>
    </row>
    <row r="1014" spans="11:11" hidden="1" x14ac:dyDescent="0.2">
      <c r="K1014" s="149"/>
    </row>
    <row r="1015" spans="11:11" hidden="1" x14ac:dyDescent="0.2">
      <c r="K1015" s="149"/>
    </row>
    <row r="1016" spans="11:11" hidden="1" x14ac:dyDescent="0.2">
      <c r="K1016" s="149"/>
    </row>
    <row r="1017" spans="11:11" hidden="1" x14ac:dyDescent="0.2">
      <c r="K1017" s="149"/>
    </row>
    <row r="1018" spans="11:11" hidden="1" x14ac:dyDescent="0.2">
      <c r="K1018" s="149"/>
    </row>
    <row r="1019" spans="11:11" hidden="1" x14ac:dyDescent="0.2">
      <c r="K1019" s="149"/>
    </row>
    <row r="1020" spans="11:11" hidden="1" x14ac:dyDescent="0.2">
      <c r="K1020" s="149"/>
    </row>
    <row r="1021" spans="11:11" hidden="1" x14ac:dyDescent="0.2">
      <c r="K1021" s="149"/>
    </row>
    <row r="1022" spans="11:11" hidden="1" x14ac:dyDescent="0.2">
      <c r="K1022" s="149"/>
    </row>
    <row r="1023" spans="11:11" hidden="1" x14ac:dyDescent="0.2">
      <c r="K1023" s="149"/>
    </row>
    <row r="1024" spans="11:11" hidden="1" x14ac:dyDescent="0.2">
      <c r="K1024" s="149"/>
    </row>
    <row r="1025" spans="11:11" hidden="1" x14ac:dyDescent="0.2">
      <c r="K1025" s="149"/>
    </row>
    <row r="1026" spans="11:11" hidden="1" x14ac:dyDescent="0.2">
      <c r="K1026" s="149"/>
    </row>
    <row r="1027" spans="11:11" hidden="1" x14ac:dyDescent="0.2">
      <c r="K1027" s="149"/>
    </row>
    <row r="1028" spans="11:11" hidden="1" x14ac:dyDescent="0.2">
      <c r="K1028" s="149"/>
    </row>
    <row r="1029" spans="11:11" hidden="1" x14ac:dyDescent="0.2">
      <c r="K1029" s="149"/>
    </row>
    <row r="1030" spans="11:11" hidden="1" x14ac:dyDescent="0.2">
      <c r="K1030" s="149"/>
    </row>
    <row r="1031" spans="11:11" hidden="1" x14ac:dyDescent="0.2">
      <c r="K1031" s="149"/>
    </row>
    <row r="1032" spans="11:11" hidden="1" x14ac:dyDescent="0.2">
      <c r="K1032" s="149"/>
    </row>
    <row r="1033" spans="11:11" hidden="1" x14ac:dyDescent="0.2">
      <c r="K1033" s="149"/>
    </row>
    <row r="1034" spans="11:11" hidden="1" x14ac:dyDescent="0.2">
      <c r="K1034" s="149"/>
    </row>
    <row r="1035" spans="11:11" hidden="1" x14ac:dyDescent="0.2">
      <c r="K1035" s="149"/>
    </row>
    <row r="1036" spans="11:11" hidden="1" x14ac:dyDescent="0.2">
      <c r="K1036" s="149"/>
    </row>
    <row r="1037" spans="11:11" hidden="1" x14ac:dyDescent="0.2">
      <c r="K1037" s="149"/>
    </row>
    <row r="1038" spans="11:11" hidden="1" x14ac:dyDescent="0.2">
      <c r="K1038" s="149"/>
    </row>
    <row r="1039" spans="11:11" hidden="1" x14ac:dyDescent="0.2">
      <c r="K1039" s="149"/>
    </row>
    <row r="1040" spans="11:11" hidden="1" x14ac:dyDescent="0.2">
      <c r="K1040" s="149"/>
    </row>
    <row r="1041" spans="11:11" hidden="1" x14ac:dyDescent="0.2">
      <c r="K1041" s="149"/>
    </row>
    <row r="1042" spans="11:11" hidden="1" x14ac:dyDescent="0.2">
      <c r="K1042" s="149"/>
    </row>
    <row r="1043" spans="11:11" hidden="1" x14ac:dyDescent="0.2">
      <c r="K1043" s="149"/>
    </row>
    <row r="1044" spans="11:11" hidden="1" x14ac:dyDescent="0.2">
      <c r="K1044" s="149"/>
    </row>
    <row r="1045" spans="11:11" hidden="1" x14ac:dyDescent="0.2">
      <c r="K1045" s="149"/>
    </row>
    <row r="1046" spans="11:11" hidden="1" x14ac:dyDescent="0.2">
      <c r="K1046" s="149"/>
    </row>
    <row r="1047" spans="11:11" hidden="1" x14ac:dyDescent="0.2">
      <c r="K1047" s="149"/>
    </row>
    <row r="1048" spans="11:11" hidden="1" x14ac:dyDescent="0.2">
      <c r="K1048" s="149"/>
    </row>
    <row r="1049" spans="11:11" hidden="1" x14ac:dyDescent="0.2">
      <c r="K1049" s="149"/>
    </row>
    <row r="1050" spans="11:11" hidden="1" x14ac:dyDescent="0.2">
      <c r="K1050" s="149"/>
    </row>
    <row r="1051" spans="11:11" hidden="1" x14ac:dyDescent="0.2">
      <c r="K1051" s="149"/>
    </row>
    <row r="1052" spans="11:11" hidden="1" x14ac:dyDescent="0.2">
      <c r="K1052" s="149"/>
    </row>
    <row r="1053" spans="11:11" hidden="1" x14ac:dyDescent="0.2">
      <c r="K1053" s="149"/>
    </row>
    <row r="1054" spans="11:11" hidden="1" x14ac:dyDescent="0.2">
      <c r="K1054" s="149"/>
    </row>
    <row r="1055" spans="11:11" hidden="1" x14ac:dyDescent="0.2">
      <c r="K1055" s="149"/>
    </row>
    <row r="1056" spans="11:11" hidden="1" x14ac:dyDescent="0.2">
      <c r="K1056" s="149"/>
    </row>
    <row r="1057" spans="11:11" hidden="1" x14ac:dyDescent="0.2">
      <c r="K1057" s="149"/>
    </row>
    <row r="1058" spans="11:11" hidden="1" x14ac:dyDescent="0.2">
      <c r="K1058" s="149"/>
    </row>
    <row r="1059" spans="11:11" hidden="1" x14ac:dyDescent="0.2">
      <c r="K1059" s="149"/>
    </row>
    <row r="1060" spans="11:11" hidden="1" x14ac:dyDescent="0.2">
      <c r="K1060" s="149"/>
    </row>
    <row r="1061" spans="11:11" hidden="1" x14ac:dyDescent="0.2">
      <c r="K1061" s="149"/>
    </row>
    <row r="1062" spans="11:11" hidden="1" x14ac:dyDescent="0.2">
      <c r="K1062" s="149"/>
    </row>
    <row r="1063" spans="11:11" hidden="1" x14ac:dyDescent="0.2">
      <c r="K1063" s="149"/>
    </row>
    <row r="1064" spans="11:11" hidden="1" x14ac:dyDescent="0.2">
      <c r="K1064" s="149"/>
    </row>
    <row r="1065" spans="11:11" hidden="1" x14ac:dyDescent="0.2">
      <c r="K1065" s="149"/>
    </row>
    <row r="1066" spans="11:11" hidden="1" x14ac:dyDescent="0.2">
      <c r="K1066" s="149"/>
    </row>
    <row r="1067" spans="11:11" hidden="1" x14ac:dyDescent="0.2">
      <c r="K1067" s="149"/>
    </row>
    <row r="1068" spans="11:11" hidden="1" x14ac:dyDescent="0.2">
      <c r="K1068" s="149"/>
    </row>
    <row r="1069" spans="11:11" hidden="1" x14ac:dyDescent="0.2">
      <c r="K1069" s="149"/>
    </row>
    <row r="1070" spans="11:11" hidden="1" x14ac:dyDescent="0.2">
      <c r="K1070" s="149"/>
    </row>
    <row r="1071" spans="11:11" hidden="1" x14ac:dyDescent="0.2">
      <c r="K1071" s="149"/>
    </row>
    <row r="1072" spans="11:11" hidden="1" x14ac:dyDescent="0.2">
      <c r="K1072" s="149"/>
    </row>
    <row r="1073" spans="11:11" hidden="1" x14ac:dyDescent="0.2">
      <c r="K1073" s="149"/>
    </row>
    <row r="1074" spans="11:11" hidden="1" x14ac:dyDescent="0.2">
      <c r="K1074" s="149"/>
    </row>
    <row r="1075" spans="11:11" hidden="1" x14ac:dyDescent="0.2">
      <c r="K1075" s="149"/>
    </row>
    <row r="1076" spans="11:11" hidden="1" x14ac:dyDescent="0.2">
      <c r="K1076" s="149"/>
    </row>
    <row r="1077" spans="11:11" hidden="1" x14ac:dyDescent="0.2">
      <c r="K1077" s="149"/>
    </row>
    <row r="1078" spans="11:11" hidden="1" x14ac:dyDescent="0.2">
      <c r="K1078" s="149"/>
    </row>
    <row r="1079" spans="11:11" hidden="1" x14ac:dyDescent="0.2">
      <c r="K1079" s="149"/>
    </row>
    <row r="1080" spans="11:11" hidden="1" x14ac:dyDescent="0.2">
      <c r="K1080" s="149"/>
    </row>
    <row r="1081" spans="11:11" hidden="1" x14ac:dyDescent="0.2">
      <c r="K1081" s="149"/>
    </row>
    <row r="1082" spans="11:11" hidden="1" x14ac:dyDescent="0.2">
      <c r="K1082" s="149"/>
    </row>
    <row r="1083" spans="11:11" hidden="1" x14ac:dyDescent="0.2">
      <c r="K1083" s="149"/>
    </row>
    <row r="1084" spans="11:11" hidden="1" x14ac:dyDescent="0.2">
      <c r="K1084" s="149"/>
    </row>
    <row r="1085" spans="11:11" hidden="1" x14ac:dyDescent="0.2">
      <c r="K1085" s="149"/>
    </row>
    <row r="1086" spans="11:11" hidden="1" x14ac:dyDescent="0.2">
      <c r="K1086" s="149"/>
    </row>
    <row r="1087" spans="11:11" hidden="1" x14ac:dyDescent="0.2">
      <c r="K1087" s="149"/>
    </row>
    <row r="1088" spans="11:11" hidden="1" x14ac:dyDescent="0.2">
      <c r="K1088" s="149"/>
    </row>
    <row r="1089" spans="11:11" hidden="1" x14ac:dyDescent="0.2">
      <c r="K1089" s="149"/>
    </row>
    <row r="1090" spans="11:11" hidden="1" x14ac:dyDescent="0.2">
      <c r="K1090" s="149"/>
    </row>
    <row r="1091" spans="11:11" hidden="1" x14ac:dyDescent="0.2">
      <c r="K1091" s="149"/>
    </row>
    <row r="1092" spans="11:11" hidden="1" x14ac:dyDescent="0.2">
      <c r="K1092" s="149"/>
    </row>
    <row r="1093" spans="11:11" hidden="1" x14ac:dyDescent="0.2">
      <c r="K1093" s="149"/>
    </row>
    <row r="1094" spans="11:11" hidden="1" x14ac:dyDescent="0.2">
      <c r="K1094" s="149"/>
    </row>
    <row r="1095" spans="11:11" hidden="1" x14ac:dyDescent="0.2">
      <c r="K1095" s="149"/>
    </row>
    <row r="1096" spans="11:11" hidden="1" x14ac:dyDescent="0.2">
      <c r="K1096" s="149"/>
    </row>
    <row r="1097" spans="11:11" hidden="1" x14ac:dyDescent="0.2">
      <c r="K1097" s="149"/>
    </row>
    <row r="1098" spans="11:11" hidden="1" x14ac:dyDescent="0.2">
      <c r="K1098" s="149"/>
    </row>
    <row r="1099" spans="11:11" hidden="1" x14ac:dyDescent="0.2">
      <c r="K1099" s="149"/>
    </row>
    <row r="1100" spans="11:11" hidden="1" x14ac:dyDescent="0.2">
      <c r="K1100" s="149"/>
    </row>
    <row r="1101" spans="11:11" hidden="1" x14ac:dyDescent="0.2">
      <c r="K1101" s="149"/>
    </row>
    <row r="1102" spans="11:11" hidden="1" x14ac:dyDescent="0.2">
      <c r="K1102" s="149"/>
    </row>
    <row r="1103" spans="11:11" hidden="1" x14ac:dyDescent="0.2">
      <c r="K1103" s="149"/>
    </row>
    <row r="1104" spans="11:11" hidden="1" x14ac:dyDescent="0.2">
      <c r="K1104" s="149"/>
    </row>
    <row r="1105" spans="11:11" hidden="1" x14ac:dyDescent="0.2">
      <c r="K1105" s="149"/>
    </row>
    <row r="1106" spans="11:11" hidden="1" x14ac:dyDescent="0.2">
      <c r="K1106" s="149"/>
    </row>
    <row r="1107" spans="11:11" hidden="1" x14ac:dyDescent="0.2">
      <c r="K1107" s="149"/>
    </row>
    <row r="1108" spans="11:11" hidden="1" x14ac:dyDescent="0.2">
      <c r="K1108" s="149"/>
    </row>
    <row r="1109" spans="11:11" hidden="1" x14ac:dyDescent="0.2">
      <c r="K1109" s="149"/>
    </row>
    <row r="1110" spans="11:11" hidden="1" x14ac:dyDescent="0.2">
      <c r="K1110" s="149"/>
    </row>
    <row r="1111" spans="11:11" hidden="1" x14ac:dyDescent="0.2">
      <c r="K1111" s="149"/>
    </row>
    <row r="1112" spans="11:11" hidden="1" x14ac:dyDescent="0.2">
      <c r="K1112" s="149"/>
    </row>
    <row r="1113" spans="11:11" hidden="1" x14ac:dyDescent="0.2">
      <c r="K1113" s="149"/>
    </row>
    <row r="1114" spans="11:11" hidden="1" x14ac:dyDescent="0.2">
      <c r="K1114" s="149"/>
    </row>
    <row r="1115" spans="11:11" hidden="1" x14ac:dyDescent="0.2">
      <c r="K1115" s="149"/>
    </row>
    <row r="1116" spans="11:11" hidden="1" x14ac:dyDescent="0.2">
      <c r="K1116" s="149"/>
    </row>
    <row r="1117" spans="11:11" hidden="1" x14ac:dyDescent="0.2">
      <c r="K1117" s="149"/>
    </row>
    <row r="1118" spans="11:11" hidden="1" x14ac:dyDescent="0.2">
      <c r="K1118" s="149"/>
    </row>
    <row r="1119" spans="11:11" hidden="1" x14ac:dyDescent="0.2">
      <c r="K1119" s="149"/>
    </row>
    <row r="1120" spans="11:11" hidden="1" x14ac:dyDescent="0.2">
      <c r="K1120" s="149"/>
    </row>
    <row r="1121" spans="11:11" hidden="1" x14ac:dyDescent="0.2">
      <c r="K1121" s="149"/>
    </row>
    <row r="1122" spans="11:11" hidden="1" x14ac:dyDescent="0.2">
      <c r="K1122" s="149"/>
    </row>
    <row r="1123" spans="11:11" hidden="1" x14ac:dyDescent="0.2">
      <c r="K1123" s="149"/>
    </row>
    <row r="1124" spans="11:11" hidden="1" x14ac:dyDescent="0.2">
      <c r="K1124" s="149"/>
    </row>
    <row r="1125" spans="11:11" hidden="1" x14ac:dyDescent="0.2">
      <c r="K1125" s="149"/>
    </row>
    <row r="1126" spans="11:11" hidden="1" x14ac:dyDescent="0.2">
      <c r="K1126" s="149"/>
    </row>
    <row r="1127" spans="11:11" hidden="1" x14ac:dyDescent="0.2">
      <c r="K1127" s="149"/>
    </row>
    <row r="1128" spans="11:11" hidden="1" x14ac:dyDescent="0.2">
      <c r="K1128" s="149"/>
    </row>
    <row r="1129" spans="11:11" hidden="1" x14ac:dyDescent="0.2">
      <c r="K1129" s="149"/>
    </row>
    <row r="1130" spans="11:11" hidden="1" x14ac:dyDescent="0.2">
      <c r="K1130" s="149"/>
    </row>
    <row r="1131" spans="11:11" hidden="1" x14ac:dyDescent="0.2">
      <c r="K1131" s="149"/>
    </row>
    <row r="1132" spans="11:11" hidden="1" x14ac:dyDescent="0.2">
      <c r="K1132" s="149"/>
    </row>
    <row r="1133" spans="11:11" hidden="1" x14ac:dyDescent="0.2">
      <c r="K1133" s="149"/>
    </row>
    <row r="1134" spans="11:11" hidden="1" x14ac:dyDescent="0.2">
      <c r="K1134" s="149"/>
    </row>
    <row r="1135" spans="11:11" hidden="1" x14ac:dyDescent="0.2">
      <c r="K1135" s="149"/>
    </row>
    <row r="1136" spans="11:11" hidden="1" x14ac:dyDescent="0.2">
      <c r="K1136" s="149"/>
    </row>
    <row r="1137" spans="11:11" hidden="1" x14ac:dyDescent="0.2">
      <c r="K1137" s="149"/>
    </row>
    <row r="1138" spans="11:11" hidden="1" x14ac:dyDescent="0.2">
      <c r="K1138" s="149"/>
    </row>
    <row r="1139" spans="11:11" hidden="1" x14ac:dyDescent="0.2">
      <c r="K1139" s="149"/>
    </row>
    <row r="1140" spans="11:11" hidden="1" x14ac:dyDescent="0.2">
      <c r="K1140" s="149"/>
    </row>
    <row r="1141" spans="11:11" hidden="1" x14ac:dyDescent="0.2">
      <c r="K1141" s="149"/>
    </row>
    <row r="1142" spans="11:11" hidden="1" x14ac:dyDescent="0.2">
      <c r="K1142" s="149"/>
    </row>
    <row r="1143" spans="11:11" hidden="1" x14ac:dyDescent="0.2">
      <c r="K1143" s="149"/>
    </row>
    <row r="1144" spans="11:11" hidden="1" x14ac:dyDescent="0.2">
      <c r="K1144" s="149"/>
    </row>
    <row r="1145" spans="11:11" hidden="1" x14ac:dyDescent="0.2">
      <c r="K1145" s="149"/>
    </row>
    <row r="1146" spans="11:11" hidden="1" x14ac:dyDescent="0.2">
      <c r="K1146" s="149"/>
    </row>
    <row r="1147" spans="11:11" hidden="1" x14ac:dyDescent="0.2">
      <c r="K1147" s="149"/>
    </row>
    <row r="1148" spans="11:11" hidden="1" x14ac:dyDescent="0.2">
      <c r="K1148" s="149"/>
    </row>
    <row r="1149" spans="11:11" hidden="1" x14ac:dyDescent="0.2">
      <c r="K1149" s="149"/>
    </row>
    <row r="1150" spans="11:11" hidden="1" x14ac:dyDescent="0.2">
      <c r="K1150" s="149"/>
    </row>
    <row r="1151" spans="11:11" hidden="1" x14ac:dyDescent="0.2">
      <c r="K1151" s="149"/>
    </row>
    <row r="1152" spans="11:11" hidden="1" x14ac:dyDescent="0.2">
      <c r="K1152" s="149"/>
    </row>
    <row r="1153" spans="11:11" hidden="1" x14ac:dyDescent="0.2">
      <c r="K1153" s="149"/>
    </row>
    <row r="1154" spans="11:11" hidden="1" x14ac:dyDescent="0.2">
      <c r="K1154" s="149"/>
    </row>
    <row r="1155" spans="11:11" hidden="1" x14ac:dyDescent="0.2">
      <c r="K1155" s="149"/>
    </row>
    <row r="1156" spans="11:11" hidden="1" x14ac:dyDescent="0.2">
      <c r="K1156" s="149"/>
    </row>
    <row r="1157" spans="11:11" hidden="1" x14ac:dyDescent="0.2">
      <c r="K1157" s="149"/>
    </row>
    <row r="1158" spans="11:11" hidden="1" x14ac:dyDescent="0.2">
      <c r="K1158" s="149"/>
    </row>
    <row r="1159" spans="11:11" hidden="1" x14ac:dyDescent="0.2">
      <c r="K1159" s="149"/>
    </row>
    <row r="1160" spans="11:11" hidden="1" x14ac:dyDescent="0.2">
      <c r="K1160" s="149"/>
    </row>
    <row r="1161" spans="11:11" hidden="1" x14ac:dyDescent="0.2">
      <c r="K1161" s="149"/>
    </row>
    <row r="1162" spans="11:11" hidden="1" x14ac:dyDescent="0.2">
      <c r="K1162" s="149"/>
    </row>
    <row r="1163" spans="11:11" hidden="1" x14ac:dyDescent="0.2">
      <c r="K1163" s="149"/>
    </row>
    <row r="1164" spans="11:11" hidden="1" x14ac:dyDescent="0.2">
      <c r="K1164" s="149"/>
    </row>
    <row r="1165" spans="11:11" hidden="1" x14ac:dyDescent="0.2">
      <c r="K1165" s="149"/>
    </row>
    <row r="1166" spans="11:11" hidden="1" x14ac:dyDescent="0.2">
      <c r="K1166" s="149"/>
    </row>
    <row r="1167" spans="11:11" hidden="1" x14ac:dyDescent="0.2">
      <c r="K1167" s="149"/>
    </row>
    <row r="1168" spans="11:11" hidden="1" x14ac:dyDescent="0.2">
      <c r="K1168" s="149"/>
    </row>
    <row r="1169" spans="11:11" hidden="1" x14ac:dyDescent="0.2">
      <c r="K1169" s="149"/>
    </row>
    <row r="1170" spans="11:11" hidden="1" x14ac:dyDescent="0.2">
      <c r="K1170" s="149"/>
    </row>
    <row r="1171" spans="11:11" hidden="1" x14ac:dyDescent="0.2">
      <c r="K1171" s="149"/>
    </row>
    <row r="1172" spans="11:11" hidden="1" x14ac:dyDescent="0.2">
      <c r="K1172" s="149"/>
    </row>
    <row r="1173" spans="11:11" hidden="1" x14ac:dyDescent="0.2">
      <c r="K1173" s="149"/>
    </row>
    <row r="1174" spans="11:11" hidden="1" x14ac:dyDescent="0.2">
      <c r="K1174" s="149"/>
    </row>
    <row r="1175" spans="11:11" hidden="1" x14ac:dyDescent="0.2">
      <c r="K1175" s="149"/>
    </row>
    <row r="1176" spans="11:11" hidden="1" x14ac:dyDescent="0.2">
      <c r="K1176" s="149"/>
    </row>
    <row r="1177" spans="11:11" hidden="1" x14ac:dyDescent="0.2">
      <c r="K1177" s="149"/>
    </row>
    <row r="1178" spans="11:11" hidden="1" x14ac:dyDescent="0.2">
      <c r="K1178" s="149"/>
    </row>
    <row r="1179" spans="11:11" hidden="1" x14ac:dyDescent="0.2">
      <c r="K1179" s="149"/>
    </row>
    <row r="1180" spans="11:11" hidden="1" x14ac:dyDescent="0.2">
      <c r="K1180" s="149"/>
    </row>
    <row r="1181" spans="11:11" hidden="1" x14ac:dyDescent="0.2">
      <c r="K1181" s="149"/>
    </row>
    <row r="1182" spans="11:11" hidden="1" x14ac:dyDescent="0.2">
      <c r="K1182" s="149"/>
    </row>
    <row r="1183" spans="11:11" hidden="1" x14ac:dyDescent="0.2">
      <c r="K1183" s="149"/>
    </row>
    <row r="1184" spans="11:11" hidden="1" x14ac:dyDescent="0.2">
      <c r="K1184" s="149"/>
    </row>
    <row r="1185" spans="11:11" hidden="1" x14ac:dyDescent="0.2">
      <c r="K1185" s="149"/>
    </row>
    <row r="1186" spans="11:11" hidden="1" x14ac:dyDescent="0.2">
      <c r="K1186" s="149"/>
    </row>
    <row r="1187" spans="11:11" hidden="1" x14ac:dyDescent="0.2">
      <c r="K1187" s="149"/>
    </row>
    <row r="1188" spans="11:11" hidden="1" x14ac:dyDescent="0.2">
      <c r="K1188" s="149"/>
    </row>
    <row r="1189" spans="11:11" hidden="1" x14ac:dyDescent="0.2">
      <c r="K1189" s="149"/>
    </row>
    <row r="1190" spans="11:11" hidden="1" x14ac:dyDescent="0.2">
      <c r="K1190" s="149"/>
    </row>
    <row r="1191" spans="11:11" hidden="1" x14ac:dyDescent="0.2">
      <c r="K1191" s="149"/>
    </row>
    <row r="1192" spans="11:11" hidden="1" x14ac:dyDescent="0.2">
      <c r="K1192" s="149"/>
    </row>
    <row r="1193" spans="11:11" hidden="1" x14ac:dyDescent="0.2">
      <c r="K1193" s="149"/>
    </row>
    <row r="1194" spans="11:11" hidden="1" x14ac:dyDescent="0.2">
      <c r="K1194" s="149"/>
    </row>
    <row r="1195" spans="11:11" hidden="1" x14ac:dyDescent="0.2">
      <c r="K1195" s="149"/>
    </row>
    <row r="1196" spans="11:11" hidden="1" x14ac:dyDescent="0.2">
      <c r="K1196" s="149"/>
    </row>
    <row r="1197" spans="11:11" hidden="1" x14ac:dyDescent="0.2">
      <c r="K1197" s="149"/>
    </row>
    <row r="1198" spans="11:11" hidden="1" x14ac:dyDescent="0.2">
      <c r="K1198" s="149"/>
    </row>
    <row r="1199" spans="11:11" hidden="1" x14ac:dyDescent="0.2">
      <c r="K1199" s="149"/>
    </row>
    <row r="1200" spans="11:11" hidden="1" x14ac:dyDescent="0.2">
      <c r="K1200" s="149"/>
    </row>
    <row r="1201" spans="11:11" hidden="1" x14ac:dyDescent="0.2">
      <c r="K1201" s="149"/>
    </row>
    <row r="1202" spans="11:11" hidden="1" x14ac:dyDescent="0.2">
      <c r="K1202" s="149"/>
    </row>
    <row r="1203" spans="11:11" hidden="1" x14ac:dyDescent="0.2">
      <c r="K1203" s="149"/>
    </row>
    <row r="1204" spans="11:11" hidden="1" x14ac:dyDescent="0.2">
      <c r="K1204" s="149"/>
    </row>
    <row r="1205" spans="11:11" hidden="1" x14ac:dyDescent="0.2">
      <c r="K1205" s="149"/>
    </row>
    <row r="1206" spans="11:11" hidden="1" x14ac:dyDescent="0.2">
      <c r="K1206" s="149"/>
    </row>
    <row r="1207" spans="11:11" hidden="1" x14ac:dyDescent="0.2">
      <c r="K1207" s="149"/>
    </row>
    <row r="1208" spans="11:11" hidden="1" x14ac:dyDescent="0.2">
      <c r="K1208" s="149"/>
    </row>
    <row r="1209" spans="11:11" hidden="1" x14ac:dyDescent="0.2">
      <c r="K1209" s="149"/>
    </row>
    <row r="1210" spans="11:11" hidden="1" x14ac:dyDescent="0.2">
      <c r="K1210" s="149"/>
    </row>
    <row r="1211" spans="11:11" hidden="1" x14ac:dyDescent="0.2">
      <c r="K1211" s="149"/>
    </row>
    <row r="1212" spans="11:11" hidden="1" x14ac:dyDescent="0.2">
      <c r="K1212" s="149"/>
    </row>
    <row r="1213" spans="11:11" hidden="1" x14ac:dyDescent="0.2">
      <c r="K1213" s="149"/>
    </row>
    <row r="1214" spans="11:11" hidden="1" x14ac:dyDescent="0.2">
      <c r="K1214" s="149"/>
    </row>
    <row r="1215" spans="11:11" hidden="1" x14ac:dyDescent="0.2">
      <c r="K1215" s="149"/>
    </row>
    <row r="1216" spans="11:11" hidden="1" x14ac:dyDescent="0.2">
      <c r="K1216" s="149"/>
    </row>
    <row r="1217" spans="11:11" hidden="1" x14ac:dyDescent="0.2">
      <c r="K1217" s="149"/>
    </row>
    <row r="1218" spans="11:11" hidden="1" x14ac:dyDescent="0.2">
      <c r="K1218" s="149"/>
    </row>
    <row r="1219" spans="11:11" hidden="1" x14ac:dyDescent="0.2">
      <c r="K1219" s="149"/>
    </row>
    <row r="1220" spans="11:11" hidden="1" x14ac:dyDescent="0.2">
      <c r="K1220" s="149"/>
    </row>
    <row r="1221" spans="11:11" hidden="1" x14ac:dyDescent="0.2">
      <c r="K1221" s="149"/>
    </row>
    <row r="1222" spans="11:11" hidden="1" x14ac:dyDescent="0.2">
      <c r="K1222" s="149"/>
    </row>
    <row r="1223" spans="11:11" hidden="1" x14ac:dyDescent="0.2">
      <c r="K1223" s="149"/>
    </row>
    <row r="1224" spans="11:11" hidden="1" x14ac:dyDescent="0.2">
      <c r="K1224" s="149"/>
    </row>
    <row r="1225" spans="11:11" hidden="1" x14ac:dyDescent="0.2">
      <c r="K1225" s="149"/>
    </row>
    <row r="1226" spans="11:11" hidden="1" x14ac:dyDescent="0.2">
      <c r="K1226" s="149"/>
    </row>
    <row r="1227" spans="11:11" hidden="1" x14ac:dyDescent="0.2">
      <c r="K1227" s="149"/>
    </row>
    <row r="1228" spans="11:11" hidden="1" x14ac:dyDescent="0.2">
      <c r="K1228" s="149"/>
    </row>
    <row r="1229" spans="11:11" hidden="1" x14ac:dyDescent="0.2">
      <c r="K1229" s="149"/>
    </row>
    <row r="1230" spans="11:11" hidden="1" x14ac:dyDescent="0.2">
      <c r="K1230" s="149"/>
    </row>
    <row r="1231" spans="11:11" hidden="1" x14ac:dyDescent="0.2">
      <c r="K1231" s="149"/>
    </row>
    <row r="1232" spans="11:11" hidden="1" x14ac:dyDescent="0.2">
      <c r="K1232" s="149"/>
    </row>
    <row r="1233" spans="11:11" hidden="1" x14ac:dyDescent="0.2">
      <c r="K1233" s="149"/>
    </row>
    <row r="1234" spans="11:11" hidden="1" x14ac:dyDescent="0.2">
      <c r="K1234" s="149"/>
    </row>
    <row r="1235" spans="11:11" hidden="1" x14ac:dyDescent="0.2">
      <c r="K1235" s="149"/>
    </row>
    <row r="1236" spans="11:11" hidden="1" x14ac:dyDescent="0.2">
      <c r="K1236" s="149"/>
    </row>
    <row r="1237" spans="11:11" hidden="1" x14ac:dyDescent="0.2">
      <c r="K1237" s="149"/>
    </row>
    <row r="1238" spans="11:11" hidden="1" x14ac:dyDescent="0.2">
      <c r="K1238" s="149"/>
    </row>
    <row r="1239" spans="11:11" hidden="1" x14ac:dyDescent="0.2">
      <c r="K1239" s="149"/>
    </row>
    <row r="1240" spans="11:11" hidden="1" x14ac:dyDescent="0.2">
      <c r="K1240" s="149"/>
    </row>
    <row r="1241" spans="11:11" hidden="1" x14ac:dyDescent="0.2">
      <c r="K1241" s="149"/>
    </row>
    <row r="1242" spans="11:11" hidden="1" x14ac:dyDescent="0.2">
      <c r="K1242" s="149"/>
    </row>
    <row r="1243" spans="11:11" hidden="1" x14ac:dyDescent="0.2">
      <c r="K1243" s="149"/>
    </row>
    <row r="1244" spans="11:11" hidden="1" x14ac:dyDescent="0.2">
      <c r="K1244" s="149"/>
    </row>
    <row r="1245" spans="11:11" hidden="1" x14ac:dyDescent="0.2">
      <c r="K1245" s="149"/>
    </row>
    <row r="1246" spans="11:11" hidden="1" x14ac:dyDescent="0.2">
      <c r="K1246" s="149"/>
    </row>
    <row r="1247" spans="11:11" hidden="1" x14ac:dyDescent="0.2">
      <c r="K1247" s="149"/>
    </row>
    <row r="1248" spans="11:11" hidden="1" x14ac:dyDescent="0.2">
      <c r="K1248" s="149"/>
    </row>
    <row r="1249" spans="11:11" hidden="1" x14ac:dyDescent="0.2">
      <c r="K1249" s="149"/>
    </row>
    <row r="1250" spans="11:11" hidden="1" x14ac:dyDescent="0.2">
      <c r="K1250" s="149"/>
    </row>
    <row r="1251" spans="11:11" hidden="1" x14ac:dyDescent="0.2">
      <c r="K1251" s="149"/>
    </row>
    <row r="1252" spans="11:11" hidden="1" x14ac:dyDescent="0.2">
      <c r="K1252" s="149"/>
    </row>
    <row r="1253" spans="11:11" hidden="1" x14ac:dyDescent="0.2">
      <c r="K1253" s="149"/>
    </row>
    <row r="1254" spans="11:11" hidden="1" x14ac:dyDescent="0.2">
      <c r="K1254" s="149"/>
    </row>
    <row r="1255" spans="11:11" hidden="1" x14ac:dyDescent="0.2">
      <c r="K1255" s="149"/>
    </row>
    <row r="1256" spans="11:11" hidden="1" x14ac:dyDescent="0.2">
      <c r="K1256" s="149"/>
    </row>
    <row r="1257" spans="11:11" hidden="1" x14ac:dyDescent="0.2">
      <c r="K1257" s="149"/>
    </row>
    <row r="1258" spans="11:11" hidden="1" x14ac:dyDescent="0.2">
      <c r="K1258" s="149"/>
    </row>
    <row r="1259" spans="11:11" hidden="1" x14ac:dyDescent="0.2">
      <c r="K1259" s="149"/>
    </row>
    <row r="1260" spans="11:11" hidden="1" x14ac:dyDescent="0.2">
      <c r="K1260" s="149"/>
    </row>
    <row r="1261" spans="11:11" hidden="1" x14ac:dyDescent="0.2">
      <c r="K1261" s="149"/>
    </row>
    <row r="1262" spans="11:11" hidden="1" x14ac:dyDescent="0.2">
      <c r="K1262" s="149"/>
    </row>
    <row r="1263" spans="11:11" hidden="1" x14ac:dyDescent="0.2">
      <c r="K1263" s="149"/>
    </row>
    <row r="1264" spans="11:11" hidden="1" x14ac:dyDescent="0.2">
      <c r="K1264" s="149"/>
    </row>
    <row r="1265" spans="11:11" hidden="1" x14ac:dyDescent="0.2">
      <c r="K1265" s="149"/>
    </row>
    <row r="1266" spans="11:11" hidden="1" x14ac:dyDescent="0.2">
      <c r="K1266" s="149"/>
    </row>
    <row r="1267" spans="11:11" hidden="1" x14ac:dyDescent="0.2">
      <c r="K1267" s="149"/>
    </row>
    <row r="1268" spans="11:11" hidden="1" x14ac:dyDescent="0.2">
      <c r="K1268" s="149"/>
    </row>
    <row r="1269" spans="11:11" hidden="1" x14ac:dyDescent="0.2">
      <c r="K1269" s="149"/>
    </row>
    <row r="1270" spans="11:11" hidden="1" x14ac:dyDescent="0.2">
      <c r="K1270" s="149"/>
    </row>
    <row r="1271" spans="11:11" hidden="1" x14ac:dyDescent="0.2">
      <c r="K1271" s="149"/>
    </row>
    <row r="1272" spans="11:11" hidden="1" x14ac:dyDescent="0.2">
      <c r="K1272" s="149"/>
    </row>
    <row r="1273" spans="11:11" hidden="1" x14ac:dyDescent="0.2">
      <c r="K1273" s="149"/>
    </row>
    <row r="1274" spans="11:11" hidden="1" x14ac:dyDescent="0.2">
      <c r="K1274" s="149"/>
    </row>
    <row r="1275" spans="11:11" hidden="1" x14ac:dyDescent="0.2">
      <c r="K1275" s="149"/>
    </row>
    <row r="1276" spans="11:11" hidden="1" x14ac:dyDescent="0.2">
      <c r="K1276" s="149"/>
    </row>
    <row r="1277" spans="11:11" hidden="1" x14ac:dyDescent="0.2">
      <c r="K1277" s="149"/>
    </row>
    <row r="1278" spans="11:11" hidden="1" x14ac:dyDescent="0.2">
      <c r="K1278" s="149"/>
    </row>
    <row r="1279" spans="11:11" hidden="1" x14ac:dyDescent="0.2">
      <c r="K1279" s="149"/>
    </row>
    <row r="1280" spans="11:11" hidden="1" x14ac:dyDescent="0.2">
      <c r="K1280" s="149"/>
    </row>
    <row r="1281" spans="11:11" hidden="1" x14ac:dyDescent="0.2">
      <c r="K1281" s="149"/>
    </row>
    <row r="1282" spans="11:11" hidden="1" x14ac:dyDescent="0.2">
      <c r="K1282" s="149"/>
    </row>
    <row r="1283" spans="11:11" hidden="1" x14ac:dyDescent="0.2">
      <c r="K1283" s="149"/>
    </row>
    <row r="1284" spans="11:11" hidden="1" x14ac:dyDescent="0.2">
      <c r="K1284" s="149"/>
    </row>
    <row r="1285" spans="11:11" hidden="1" x14ac:dyDescent="0.2">
      <c r="K1285" s="149"/>
    </row>
    <row r="1286" spans="11:11" hidden="1" x14ac:dyDescent="0.2">
      <c r="K1286" s="149"/>
    </row>
    <row r="1287" spans="11:11" hidden="1" x14ac:dyDescent="0.2">
      <c r="K1287" s="149"/>
    </row>
    <row r="1288" spans="11:11" hidden="1" x14ac:dyDescent="0.2">
      <c r="K1288" s="149"/>
    </row>
    <row r="1289" spans="11:11" hidden="1" x14ac:dyDescent="0.2">
      <c r="K1289" s="149"/>
    </row>
    <row r="1290" spans="11:11" hidden="1" x14ac:dyDescent="0.2">
      <c r="K1290" s="149"/>
    </row>
    <row r="1291" spans="11:11" hidden="1" x14ac:dyDescent="0.2">
      <c r="K1291" s="149"/>
    </row>
    <row r="1292" spans="11:11" hidden="1" x14ac:dyDescent="0.2">
      <c r="K1292" s="149"/>
    </row>
    <row r="1293" spans="11:11" hidden="1" x14ac:dyDescent="0.2">
      <c r="K1293" s="149"/>
    </row>
    <row r="1294" spans="11:11" hidden="1" x14ac:dyDescent="0.2">
      <c r="K1294" s="149"/>
    </row>
    <row r="1295" spans="11:11" hidden="1" x14ac:dyDescent="0.2">
      <c r="K1295" s="149"/>
    </row>
    <row r="1296" spans="11:11" hidden="1" x14ac:dyDescent="0.2">
      <c r="K1296" s="149"/>
    </row>
    <row r="1297" spans="11:11" hidden="1" x14ac:dyDescent="0.2">
      <c r="K1297" s="149"/>
    </row>
    <row r="1298" spans="11:11" hidden="1" x14ac:dyDescent="0.2">
      <c r="K1298" s="149"/>
    </row>
    <row r="1299" spans="11:11" hidden="1" x14ac:dyDescent="0.2">
      <c r="K1299" s="149"/>
    </row>
    <row r="1300" spans="11:11" hidden="1" x14ac:dyDescent="0.2">
      <c r="K1300" s="149"/>
    </row>
    <row r="1301" spans="11:11" hidden="1" x14ac:dyDescent="0.2">
      <c r="K1301" s="149"/>
    </row>
    <row r="1302" spans="11:11" hidden="1" x14ac:dyDescent="0.2">
      <c r="K1302" s="149"/>
    </row>
    <row r="1303" spans="11:11" hidden="1" x14ac:dyDescent="0.2">
      <c r="K1303" s="149"/>
    </row>
    <row r="1304" spans="11:11" hidden="1" x14ac:dyDescent="0.2">
      <c r="K1304" s="149"/>
    </row>
    <row r="1305" spans="11:11" hidden="1" x14ac:dyDescent="0.2">
      <c r="K1305" s="149"/>
    </row>
    <row r="1306" spans="11:11" hidden="1" x14ac:dyDescent="0.2">
      <c r="K1306" s="149"/>
    </row>
    <row r="1307" spans="11:11" hidden="1" x14ac:dyDescent="0.2">
      <c r="K1307" s="149"/>
    </row>
    <row r="1308" spans="11:11" hidden="1" x14ac:dyDescent="0.2">
      <c r="K1308" s="149"/>
    </row>
    <row r="1309" spans="11:11" hidden="1" x14ac:dyDescent="0.2">
      <c r="K1309" s="149"/>
    </row>
    <row r="1310" spans="11:11" hidden="1" x14ac:dyDescent="0.2">
      <c r="K1310" s="149"/>
    </row>
    <row r="1311" spans="11:11" hidden="1" x14ac:dyDescent="0.2">
      <c r="K1311" s="149"/>
    </row>
    <row r="1312" spans="11:11" hidden="1" x14ac:dyDescent="0.2">
      <c r="K1312" s="149"/>
    </row>
    <row r="1313" spans="11:11" hidden="1" x14ac:dyDescent="0.2">
      <c r="K1313" s="149"/>
    </row>
    <row r="1314" spans="11:11" hidden="1" x14ac:dyDescent="0.2">
      <c r="K1314" s="149"/>
    </row>
    <row r="1315" spans="11:11" hidden="1" x14ac:dyDescent="0.2">
      <c r="K1315" s="149"/>
    </row>
    <row r="1316" spans="11:11" hidden="1" x14ac:dyDescent="0.2">
      <c r="K1316" s="149"/>
    </row>
    <row r="1317" spans="11:11" hidden="1" x14ac:dyDescent="0.2">
      <c r="K1317" s="149"/>
    </row>
    <row r="1318" spans="11:11" hidden="1" x14ac:dyDescent="0.2">
      <c r="K1318" s="149"/>
    </row>
    <row r="1319" spans="11:11" hidden="1" x14ac:dyDescent="0.2">
      <c r="K1319" s="149"/>
    </row>
    <row r="1320" spans="11:11" hidden="1" x14ac:dyDescent="0.2">
      <c r="K1320" s="149"/>
    </row>
    <row r="1321" spans="11:11" hidden="1" x14ac:dyDescent="0.2">
      <c r="K1321" s="149"/>
    </row>
    <row r="1322" spans="11:11" hidden="1" x14ac:dyDescent="0.2">
      <c r="K1322" s="149"/>
    </row>
    <row r="1323" spans="11:11" hidden="1" x14ac:dyDescent="0.2">
      <c r="K1323" s="149"/>
    </row>
    <row r="1324" spans="11:11" hidden="1" x14ac:dyDescent="0.2">
      <c r="K1324" s="149"/>
    </row>
    <row r="1325" spans="11:11" hidden="1" x14ac:dyDescent="0.2">
      <c r="K1325" s="149"/>
    </row>
    <row r="1326" spans="11:11" hidden="1" x14ac:dyDescent="0.2">
      <c r="K1326" s="149"/>
    </row>
    <row r="1327" spans="11:11" hidden="1" x14ac:dyDescent="0.2">
      <c r="K1327" s="149"/>
    </row>
    <row r="1328" spans="11:11" hidden="1" x14ac:dyDescent="0.2">
      <c r="K1328" s="149"/>
    </row>
    <row r="1329" spans="11:11" hidden="1" x14ac:dyDescent="0.2">
      <c r="K1329" s="149"/>
    </row>
    <row r="1330" spans="11:11" hidden="1" x14ac:dyDescent="0.2">
      <c r="K1330" s="149"/>
    </row>
    <row r="1331" spans="11:11" hidden="1" x14ac:dyDescent="0.2">
      <c r="K1331" s="149"/>
    </row>
    <row r="1332" spans="11:11" hidden="1" x14ac:dyDescent="0.2">
      <c r="K1332" s="149"/>
    </row>
    <row r="1333" spans="11:11" hidden="1" x14ac:dyDescent="0.2">
      <c r="K1333" s="149"/>
    </row>
    <row r="1334" spans="11:11" hidden="1" x14ac:dyDescent="0.2">
      <c r="K1334" s="149"/>
    </row>
    <row r="1335" spans="11:11" hidden="1" x14ac:dyDescent="0.2">
      <c r="K1335" s="149"/>
    </row>
    <row r="1336" spans="11:11" hidden="1" x14ac:dyDescent="0.2">
      <c r="K1336" s="149"/>
    </row>
    <row r="1337" spans="11:11" hidden="1" x14ac:dyDescent="0.2">
      <c r="K1337" s="149"/>
    </row>
    <row r="1338" spans="11:11" hidden="1" x14ac:dyDescent="0.2">
      <c r="K1338" s="149"/>
    </row>
    <row r="1339" spans="11:11" hidden="1" x14ac:dyDescent="0.2">
      <c r="K1339" s="149"/>
    </row>
    <row r="1340" spans="11:11" hidden="1" x14ac:dyDescent="0.2">
      <c r="K1340" s="149"/>
    </row>
    <row r="1341" spans="11:11" hidden="1" x14ac:dyDescent="0.2">
      <c r="K1341" s="149"/>
    </row>
    <row r="1342" spans="11:11" hidden="1" x14ac:dyDescent="0.2">
      <c r="K1342" s="149"/>
    </row>
    <row r="1343" spans="11:11" hidden="1" x14ac:dyDescent="0.2">
      <c r="K1343" s="149"/>
    </row>
    <row r="1344" spans="11:11" hidden="1" x14ac:dyDescent="0.2">
      <c r="K1344" s="149"/>
    </row>
    <row r="1345" spans="11:11" hidden="1" x14ac:dyDescent="0.2">
      <c r="K1345" s="149"/>
    </row>
    <row r="1346" spans="11:11" hidden="1" x14ac:dyDescent="0.2">
      <c r="K1346" s="149"/>
    </row>
    <row r="1347" spans="11:11" hidden="1" x14ac:dyDescent="0.2">
      <c r="K1347" s="149"/>
    </row>
    <row r="1348" spans="11:11" hidden="1" x14ac:dyDescent="0.2">
      <c r="K1348" s="149"/>
    </row>
    <row r="1349" spans="11:11" hidden="1" x14ac:dyDescent="0.2">
      <c r="K1349" s="149"/>
    </row>
    <row r="1350" spans="11:11" hidden="1" x14ac:dyDescent="0.2">
      <c r="K1350" s="149"/>
    </row>
    <row r="1351" spans="11:11" hidden="1" x14ac:dyDescent="0.2">
      <c r="K1351" s="149"/>
    </row>
    <row r="1352" spans="11:11" hidden="1" x14ac:dyDescent="0.2">
      <c r="K1352" s="149"/>
    </row>
    <row r="1353" spans="11:11" hidden="1" x14ac:dyDescent="0.2">
      <c r="K1353" s="149"/>
    </row>
    <row r="1354" spans="11:11" hidden="1" x14ac:dyDescent="0.2">
      <c r="K1354" s="149"/>
    </row>
    <row r="1355" spans="11:11" hidden="1" x14ac:dyDescent="0.2">
      <c r="K1355" s="149"/>
    </row>
    <row r="1356" spans="11:11" hidden="1" x14ac:dyDescent="0.2">
      <c r="K1356" s="149"/>
    </row>
    <row r="1357" spans="11:11" hidden="1" x14ac:dyDescent="0.2">
      <c r="K1357" s="149"/>
    </row>
    <row r="1358" spans="11:11" hidden="1" x14ac:dyDescent="0.2">
      <c r="K1358" s="149"/>
    </row>
    <row r="1359" spans="11:11" hidden="1" x14ac:dyDescent="0.2">
      <c r="K1359" s="149"/>
    </row>
    <row r="1360" spans="11:11" hidden="1" x14ac:dyDescent="0.2">
      <c r="K1360" s="149"/>
    </row>
    <row r="1361" spans="11:11" hidden="1" x14ac:dyDescent="0.2">
      <c r="K1361" s="149"/>
    </row>
    <row r="1362" spans="11:11" hidden="1" x14ac:dyDescent="0.2">
      <c r="K1362" s="149"/>
    </row>
    <row r="1363" spans="11:11" hidden="1" x14ac:dyDescent="0.2">
      <c r="K1363" s="149"/>
    </row>
    <row r="1364" spans="11:11" hidden="1" x14ac:dyDescent="0.2">
      <c r="K1364" s="149"/>
    </row>
    <row r="1365" spans="11:11" hidden="1" x14ac:dyDescent="0.2">
      <c r="K1365" s="149"/>
    </row>
    <row r="1366" spans="11:11" hidden="1" x14ac:dyDescent="0.2">
      <c r="K1366" s="149"/>
    </row>
    <row r="1367" spans="11:11" hidden="1" x14ac:dyDescent="0.2">
      <c r="K1367" s="149"/>
    </row>
    <row r="1368" spans="11:11" hidden="1" x14ac:dyDescent="0.2">
      <c r="K1368" s="149"/>
    </row>
    <row r="1369" spans="11:11" hidden="1" x14ac:dyDescent="0.2">
      <c r="K1369" s="149"/>
    </row>
    <row r="1370" spans="11:11" hidden="1" x14ac:dyDescent="0.2">
      <c r="K1370" s="149"/>
    </row>
    <row r="1371" spans="11:11" hidden="1" x14ac:dyDescent="0.2">
      <c r="K1371" s="149"/>
    </row>
    <row r="1372" spans="11:11" hidden="1" x14ac:dyDescent="0.2">
      <c r="K1372" s="149"/>
    </row>
    <row r="1373" spans="11:11" hidden="1" x14ac:dyDescent="0.2">
      <c r="K1373" s="149"/>
    </row>
    <row r="1374" spans="11:11" hidden="1" x14ac:dyDescent="0.2">
      <c r="K1374" s="149"/>
    </row>
    <row r="1375" spans="11:11" hidden="1" x14ac:dyDescent="0.2">
      <c r="K1375" s="149"/>
    </row>
    <row r="1376" spans="11:11" hidden="1" x14ac:dyDescent="0.2">
      <c r="K1376" s="149"/>
    </row>
    <row r="1377" spans="11:11" hidden="1" x14ac:dyDescent="0.2">
      <c r="K1377" s="149"/>
    </row>
    <row r="1378" spans="11:11" hidden="1" x14ac:dyDescent="0.2">
      <c r="K1378" s="149"/>
    </row>
    <row r="1379" spans="11:11" hidden="1" x14ac:dyDescent="0.2">
      <c r="K1379" s="149"/>
    </row>
    <row r="1380" spans="11:11" hidden="1" x14ac:dyDescent="0.2">
      <c r="K1380" s="149"/>
    </row>
    <row r="1381" spans="11:11" hidden="1" x14ac:dyDescent="0.2">
      <c r="K1381" s="149"/>
    </row>
    <row r="1382" spans="11:11" hidden="1" x14ac:dyDescent="0.2">
      <c r="K1382" s="149"/>
    </row>
    <row r="1383" spans="11:11" hidden="1" x14ac:dyDescent="0.2">
      <c r="K1383" s="149"/>
    </row>
    <row r="1384" spans="11:11" hidden="1" x14ac:dyDescent="0.2">
      <c r="K1384" s="149"/>
    </row>
    <row r="1385" spans="11:11" hidden="1" x14ac:dyDescent="0.2">
      <c r="K1385" s="149"/>
    </row>
    <row r="1386" spans="11:11" hidden="1" x14ac:dyDescent="0.2">
      <c r="K1386" s="149"/>
    </row>
    <row r="1387" spans="11:11" hidden="1" x14ac:dyDescent="0.2">
      <c r="K1387" s="149"/>
    </row>
    <row r="1388" spans="11:11" hidden="1" x14ac:dyDescent="0.2">
      <c r="K1388" s="149"/>
    </row>
    <row r="1389" spans="11:11" hidden="1" x14ac:dyDescent="0.2">
      <c r="K1389" s="149"/>
    </row>
    <row r="1390" spans="11:11" hidden="1" x14ac:dyDescent="0.2">
      <c r="K1390" s="149"/>
    </row>
    <row r="1391" spans="11:11" hidden="1" x14ac:dyDescent="0.2">
      <c r="K1391" s="149"/>
    </row>
    <row r="1392" spans="11:11" hidden="1" x14ac:dyDescent="0.2">
      <c r="K1392" s="149"/>
    </row>
    <row r="1393" spans="11:11" hidden="1" x14ac:dyDescent="0.2">
      <c r="K1393" s="149"/>
    </row>
    <row r="1394" spans="11:11" hidden="1" x14ac:dyDescent="0.2">
      <c r="K1394" s="149"/>
    </row>
    <row r="1395" spans="11:11" hidden="1" x14ac:dyDescent="0.2">
      <c r="K1395" s="149"/>
    </row>
    <row r="1396" spans="11:11" hidden="1" x14ac:dyDescent="0.2">
      <c r="K1396" s="149"/>
    </row>
    <row r="1397" spans="11:11" hidden="1" x14ac:dyDescent="0.2">
      <c r="K1397" s="149"/>
    </row>
    <row r="1398" spans="11:11" hidden="1" x14ac:dyDescent="0.2">
      <c r="K1398" s="149"/>
    </row>
    <row r="1399" spans="11:11" hidden="1" x14ac:dyDescent="0.2">
      <c r="K1399" s="149"/>
    </row>
    <row r="1400" spans="11:11" hidden="1" x14ac:dyDescent="0.2">
      <c r="K1400" s="149"/>
    </row>
    <row r="1401" spans="11:11" hidden="1" x14ac:dyDescent="0.2">
      <c r="K1401" s="149"/>
    </row>
    <row r="1402" spans="11:11" hidden="1" x14ac:dyDescent="0.2">
      <c r="K1402" s="149"/>
    </row>
    <row r="1403" spans="11:11" hidden="1" x14ac:dyDescent="0.2">
      <c r="K1403" s="149"/>
    </row>
    <row r="1404" spans="11:11" hidden="1" x14ac:dyDescent="0.2">
      <c r="K1404" s="149"/>
    </row>
    <row r="1405" spans="11:11" hidden="1" x14ac:dyDescent="0.2">
      <c r="K1405" s="149"/>
    </row>
    <row r="1406" spans="11:11" hidden="1" x14ac:dyDescent="0.2">
      <c r="K1406" s="149"/>
    </row>
    <row r="1407" spans="11:11" hidden="1" x14ac:dyDescent="0.2">
      <c r="K1407" s="149"/>
    </row>
    <row r="1408" spans="11:11" hidden="1" x14ac:dyDescent="0.2">
      <c r="K1408" s="149"/>
    </row>
    <row r="1409" spans="11:11" hidden="1" x14ac:dyDescent="0.2">
      <c r="K1409" s="149"/>
    </row>
    <row r="1410" spans="11:11" hidden="1" x14ac:dyDescent="0.2">
      <c r="K1410" s="149"/>
    </row>
    <row r="1411" spans="11:11" hidden="1" x14ac:dyDescent="0.2">
      <c r="K1411" s="149"/>
    </row>
    <row r="1412" spans="11:11" hidden="1" x14ac:dyDescent="0.2">
      <c r="K1412" s="149"/>
    </row>
    <row r="1413" spans="11:11" hidden="1" x14ac:dyDescent="0.2">
      <c r="K1413" s="149"/>
    </row>
    <row r="1414" spans="11:11" hidden="1" x14ac:dyDescent="0.2">
      <c r="K1414" s="149"/>
    </row>
    <row r="1415" spans="11:11" hidden="1" x14ac:dyDescent="0.2">
      <c r="K1415" s="149"/>
    </row>
    <row r="1416" spans="11:11" hidden="1" x14ac:dyDescent="0.2">
      <c r="K1416" s="149"/>
    </row>
    <row r="1417" spans="11:11" hidden="1" x14ac:dyDescent="0.2">
      <c r="K1417" s="149"/>
    </row>
    <row r="1418" spans="11:11" hidden="1" x14ac:dyDescent="0.2">
      <c r="K1418" s="149"/>
    </row>
    <row r="1419" spans="11:11" hidden="1" x14ac:dyDescent="0.2">
      <c r="K1419" s="149"/>
    </row>
    <row r="1420" spans="11:11" hidden="1" x14ac:dyDescent="0.2">
      <c r="K1420" s="149"/>
    </row>
    <row r="1421" spans="11:11" hidden="1" x14ac:dyDescent="0.2">
      <c r="K1421" s="149"/>
    </row>
    <row r="1422" spans="11:11" hidden="1" x14ac:dyDescent="0.2">
      <c r="K1422" s="149"/>
    </row>
    <row r="1423" spans="11:11" hidden="1" x14ac:dyDescent="0.2">
      <c r="K1423" s="149"/>
    </row>
    <row r="1424" spans="11:11" hidden="1" x14ac:dyDescent="0.2">
      <c r="K1424" s="149"/>
    </row>
    <row r="1425" spans="11:11" hidden="1" x14ac:dyDescent="0.2">
      <c r="K1425" s="149"/>
    </row>
    <row r="1426" spans="11:11" hidden="1" x14ac:dyDescent="0.2">
      <c r="K1426" s="149"/>
    </row>
    <row r="1427" spans="11:11" hidden="1" x14ac:dyDescent="0.2">
      <c r="K1427" s="149"/>
    </row>
    <row r="1428" spans="11:11" hidden="1" x14ac:dyDescent="0.2">
      <c r="K1428" s="149"/>
    </row>
    <row r="1429" spans="11:11" hidden="1" x14ac:dyDescent="0.2">
      <c r="K1429" s="149"/>
    </row>
    <row r="1430" spans="11:11" hidden="1" x14ac:dyDescent="0.2">
      <c r="K1430" s="149"/>
    </row>
    <row r="1431" spans="11:11" hidden="1" x14ac:dyDescent="0.2">
      <c r="K1431" s="149"/>
    </row>
    <row r="1432" spans="11:11" hidden="1" x14ac:dyDescent="0.2">
      <c r="K1432" s="149"/>
    </row>
    <row r="1433" spans="11:11" hidden="1" x14ac:dyDescent="0.2">
      <c r="K1433" s="149"/>
    </row>
    <row r="1434" spans="11:11" hidden="1" x14ac:dyDescent="0.2">
      <c r="K1434" s="149"/>
    </row>
    <row r="1435" spans="11:11" hidden="1" x14ac:dyDescent="0.2">
      <c r="K1435" s="149"/>
    </row>
    <row r="1436" spans="11:11" hidden="1" x14ac:dyDescent="0.2">
      <c r="K1436" s="149"/>
    </row>
    <row r="1437" spans="11:11" hidden="1" x14ac:dyDescent="0.2">
      <c r="K1437" s="149"/>
    </row>
    <row r="1438" spans="11:11" hidden="1" x14ac:dyDescent="0.2">
      <c r="K1438" s="149"/>
    </row>
    <row r="1439" spans="11:11" hidden="1" x14ac:dyDescent="0.2">
      <c r="K1439" s="149"/>
    </row>
    <row r="1440" spans="11:11" hidden="1" x14ac:dyDescent="0.2">
      <c r="K1440" s="149"/>
    </row>
    <row r="1441" spans="11:11" hidden="1" x14ac:dyDescent="0.2">
      <c r="K1441" s="149"/>
    </row>
    <row r="1442" spans="11:11" hidden="1" x14ac:dyDescent="0.2">
      <c r="K1442" s="149"/>
    </row>
    <row r="1443" spans="11:11" hidden="1" x14ac:dyDescent="0.2">
      <c r="K1443" s="149"/>
    </row>
    <row r="1444" spans="11:11" hidden="1" x14ac:dyDescent="0.2">
      <c r="K1444" s="149"/>
    </row>
    <row r="1445" spans="11:11" hidden="1" x14ac:dyDescent="0.2">
      <c r="K1445" s="149"/>
    </row>
    <row r="1446" spans="11:11" hidden="1" x14ac:dyDescent="0.2">
      <c r="K1446" s="149"/>
    </row>
    <row r="1447" spans="11:11" hidden="1" x14ac:dyDescent="0.2">
      <c r="K1447" s="149"/>
    </row>
    <row r="1448" spans="11:11" hidden="1" x14ac:dyDescent="0.2">
      <c r="K1448" s="149"/>
    </row>
    <row r="1449" spans="11:11" hidden="1" x14ac:dyDescent="0.2">
      <c r="K1449" s="149"/>
    </row>
    <row r="1450" spans="11:11" hidden="1" x14ac:dyDescent="0.2">
      <c r="K1450" s="149"/>
    </row>
    <row r="1451" spans="11:11" hidden="1" x14ac:dyDescent="0.2">
      <c r="K1451" s="149"/>
    </row>
    <row r="1452" spans="11:11" hidden="1" x14ac:dyDescent="0.2">
      <c r="K1452" s="149"/>
    </row>
    <row r="1453" spans="11:11" hidden="1" x14ac:dyDescent="0.2">
      <c r="K1453" s="149"/>
    </row>
    <row r="1454" spans="11:11" hidden="1" x14ac:dyDescent="0.2">
      <c r="K1454" s="149"/>
    </row>
    <row r="1455" spans="11:11" hidden="1" x14ac:dyDescent="0.2">
      <c r="K1455" s="149"/>
    </row>
    <row r="1456" spans="11:11" hidden="1" x14ac:dyDescent="0.2">
      <c r="K1456" s="149"/>
    </row>
    <row r="1457" spans="11:11" hidden="1" x14ac:dyDescent="0.2">
      <c r="K1457" s="149"/>
    </row>
    <row r="1458" spans="11:11" hidden="1" x14ac:dyDescent="0.2">
      <c r="K1458" s="149"/>
    </row>
    <row r="1459" spans="11:11" hidden="1" x14ac:dyDescent="0.2">
      <c r="K1459" s="149"/>
    </row>
    <row r="1460" spans="11:11" hidden="1" x14ac:dyDescent="0.2">
      <c r="K1460" s="149"/>
    </row>
    <row r="1461" spans="11:11" hidden="1" x14ac:dyDescent="0.2">
      <c r="K1461" s="149"/>
    </row>
    <row r="1462" spans="11:11" hidden="1" x14ac:dyDescent="0.2">
      <c r="K1462" s="149"/>
    </row>
    <row r="1463" spans="11:11" hidden="1" x14ac:dyDescent="0.2">
      <c r="K1463" s="149"/>
    </row>
    <row r="1464" spans="11:11" hidden="1" x14ac:dyDescent="0.2">
      <c r="K1464" s="149"/>
    </row>
    <row r="1465" spans="11:11" hidden="1" x14ac:dyDescent="0.2">
      <c r="K1465" s="149"/>
    </row>
    <row r="1466" spans="11:11" hidden="1" x14ac:dyDescent="0.2">
      <c r="K1466" s="149"/>
    </row>
    <row r="1467" spans="11:11" hidden="1" x14ac:dyDescent="0.2">
      <c r="K1467" s="149"/>
    </row>
    <row r="1468" spans="11:11" hidden="1" x14ac:dyDescent="0.2">
      <c r="K1468" s="149"/>
    </row>
    <row r="1469" spans="11:11" hidden="1" x14ac:dyDescent="0.2">
      <c r="K1469" s="149"/>
    </row>
    <row r="1470" spans="11:11" hidden="1" x14ac:dyDescent="0.2">
      <c r="K1470" s="149"/>
    </row>
    <row r="1471" spans="11:11" hidden="1" x14ac:dyDescent="0.2">
      <c r="K1471" s="149"/>
    </row>
    <row r="1472" spans="11:11" hidden="1" x14ac:dyDescent="0.2">
      <c r="K1472" s="149"/>
    </row>
    <row r="1473" spans="11:11" hidden="1" x14ac:dyDescent="0.2">
      <c r="K1473" s="149"/>
    </row>
    <row r="1474" spans="11:11" hidden="1" x14ac:dyDescent="0.2">
      <c r="K1474" s="149"/>
    </row>
    <row r="1475" spans="11:11" hidden="1" x14ac:dyDescent="0.2">
      <c r="K1475" s="149"/>
    </row>
    <row r="1476" spans="11:11" hidden="1" x14ac:dyDescent="0.2">
      <c r="K1476" s="149"/>
    </row>
    <row r="1477" spans="11:11" hidden="1" x14ac:dyDescent="0.2">
      <c r="K1477" s="149"/>
    </row>
    <row r="1478" spans="11:11" hidden="1" x14ac:dyDescent="0.2">
      <c r="K1478" s="149"/>
    </row>
    <row r="1479" spans="11:11" hidden="1" x14ac:dyDescent="0.2">
      <c r="K1479" s="149"/>
    </row>
    <row r="1480" spans="11:11" hidden="1" x14ac:dyDescent="0.2">
      <c r="K1480" s="149"/>
    </row>
    <row r="1481" spans="11:11" hidden="1" x14ac:dyDescent="0.2">
      <c r="K1481" s="149"/>
    </row>
    <row r="1482" spans="11:11" hidden="1" x14ac:dyDescent="0.2">
      <c r="K1482" s="149"/>
    </row>
    <row r="1483" spans="11:11" hidden="1" x14ac:dyDescent="0.2">
      <c r="K1483" s="149"/>
    </row>
    <row r="1484" spans="11:11" hidden="1" x14ac:dyDescent="0.2">
      <c r="K1484" s="149"/>
    </row>
    <row r="1485" spans="11:11" hidden="1" x14ac:dyDescent="0.2">
      <c r="K1485" s="149"/>
    </row>
    <row r="1486" spans="11:11" hidden="1" x14ac:dyDescent="0.2">
      <c r="K1486" s="149"/>
    </row>
    <row r="1487" spans="11:11" hidden="1" x14ac:dyDescent="0.2">
      <c r="K1487" s="149"/>
    </row>
    <row r="1488" spans="11:11" hidden="1" x14ac:dyDescent="0.2">
      <c r="K1488" s="149"/>
    </row>
    <row r="1489" spans="11:11" hidden="1" x14ac:dyDescent="0.2">
      <c r="K1489" s="149"/>
    </row>
    <row r="1490" spans="11:11" hidden="1" x14ac:dyDescent="0.2">
      <c r="K1490" s="149"/>
    </row>
    <row r="1491" spans="11:11" hidden="1" x14ac:dyDescent="0.2">
      <c r="K1491" s="149"/>
    </row>
    <row r="1492" spans="11:11" hidden="1" x14ac:dyDescent="0.2">
      <c r="K1492" s="149"/>
    </row>
    <row r="1493" spans="11:11" hidden="1" x14ac:dyDescent="0.2">
      <c r="K1493" s="149"/>
    </row>
    <row r="1494" spans="11:11" hidden="1" x14ac:dyDescent="0.2">
      <c r="K1494" s="149"/>
    </row>
    <row r="1495" spans="11:11" hidden="1" x14ac:dyDescent="0.2">
      <c r="K1495" s="149"/>
    </row>
    <row r="1496" spans="11:11" hidden="1" x14ac:dyDescent="0.2">
      <c r="K1496" s="149"/>
    </row>
    <row r="1497" spans="11:11" hidden="1" x14ac:dyDescent="0.2">
      <c r="K1497" s="149"/>
    </row>
    <row r="1498" spans="11:11" hidden="1" x14ac:dyDescent="0.2">
      <c r="K1498" s="149"/>
    </row>
    <row r="1499" spans="11:11" hidden="1" x14ac:dyDescent="0.2">
      <c r="K1499" s="149"/>
    </row>
    <row r="1500" spans="11:11" hidden="1" x14ac:dyDescent="0.2">
      <c r="K1500" s="149"/>
    </row>
    <row r="1501" spans="11:11" hidden="1" x14ac:dyDescent="0.2">
      <c r="K1501" s="149"/>
    </row>
    <row r="1502" spans="11:11" hidden="1" x14ac:dyDescent="0.2">
      <c r="K1502" s="149"/>
    </row>
    <row r="1503" spans="11:11" hidden="1" x14ac:dyDescent="0.2">
      <c r="K1503" s="149"/>
    </row>
    <row r="1504" spans="11:11" hidden="1" x14ac:dyDescent="0.2">
      <c r="K1504" s="149"/>
    </row>
    <row r="1505" spans="11:11" hidden="1" x14ac:dyDescent="0.2">
      <c r="K1505" s="149"/>
    </row>
    <row r="1506" spans="11:11" hidden="1" x14ac:dyDescent="0.2">
      <c r="K1506" s="149"/>
    </row>
    <row r="1507" spans="11:11" hidden="1" x14ac:dyDescent="0.2">
      <c r="K1507" s="149"/>
    </row>
    <row r="1508" spans="11:11" hidden="1" x14ac:dyDescent="0.2">
      <c r="K1508" s="149"/>
    </row>
    <row r="1509" spans="11:11" hidden="1" x14ac:dyDescent="0.2">
      <c r="K1509" s="149"/>
    </row>
    <row r="1510" spans="11:11" hidden="1" x14ac:dyDescent="0.2">
      <c r="K1510" s="149"/>
    </row>
    <row r="1511" spans="11:11" hidden="1" x14ac:dyDescent="0.2">
      <c r="K1511" s="149"/>
    </row>
    <row r="1512" spans="11:11" hidden="1" x14ac:dyDescent="0.2">
      <c r="K1512" s="149"/>
    </row>
    <row r="1513" spans="11:11" hidden="1" x14ac:dyDescent="0.2">
      <c r="K1513" s="149"/>
    </row>
    <row r="1514" spans="11:11" hidden="1" x14ac:dyDescent="0.2">
      <c r="K1514" s="149"/>
    </row>
    <row r="1515" spans="11:11" hidden="1" x14ac:dyDescent="0.2">
      <c r="K1515" s="149"/>
    </row>
    <row r="1516" spans="11:11" hidden="1" x14ac:dyDescent="0.2">
      <c r="K1516" s="149"/>
    </row>
    <row r="1517" spans="11:11" hidden="1" x14ac:dyDescent="0.2">
      <c r="K1517" s="149"/>
    </row>
    <row r="1518" spans="11:11" hidden="1" x14ac:dyDescent="0.2">
      <c r="K1518" s="149"/>
    </row>
    <row r="1519" spans="11:11" hidden="1" x14ac:dyDescent="0.2">
      <c r="K1519" s="149"/>
    </row>
    <row r="1520" spans="11:11" hidden="1" x14ac:dyDescent="0.2">
      <c r="K1520" s="149"/>
    </row>
    <row r="1521" spans="11:11" hidden="1" x14ac:dyDescent="0.2">
      <c r="K1521" s="149"/>
    </row>
    <row r="1522" spans="11:11" hidden="1" x14ac:dyDescent="0.2">
      <c r="K1522" s="149"/>
    </row>
    <row r="1523" spans="11:11" hidden="1" x14ac:dyDescent="0.2">
      <c r="K1523" s="149"/>
    </row>
    <row r="1524" spans="11:11" hidden="1" x14ac:dyDescent="0.2">
      <c r="K1524" s="149"/>
    </row>
    <row r="1525" spans="11:11" hidden="1" x14ac:dyDescent="0.2">
      <c r="K1525" s="149"/>
    </row>
    <row r="1526" spans="11:11" hidden="1" x14ac:dyDescent="0.2">
      <c r="K1526" s="149"/>
    </row>
    <row r="1527" spans="11:11" hidden="1" x14ac:dyDescent="0.2">
      <c r="K1527" s="149"/>
    </row>
    <row r="1528" spans="11:11" hidden="1" x14ac:dyDescent="0.2">
      <c r="K1528" s="149"/>
    </row>
    <row r="1529" spans="11:11" hidden="1" x14ac:dyDescent="0.2">
      <c r="K1529" s="149"/>
    </row>
    <row r="1530" spans="11:11" hidden="1" x14ac:dyDescent="0.2">
      <c r="K1530" s="149"/>
    </row>
    <row r="1531" spans="11:11" hidden="1" x14ac:dyDescent="0.2">
      <c r="K1531" s="149"/>
    </row>
    <row r="1532" spans="11:11" hidden="1" x14ac:dyDescent="0.2">
      <c r="K1532" s="149"/>
    </row>
    <row r="1533" spans="11:11" hidden="1" x14ac:dyDescent="0.2">
      <c r="K1533" s="149"/>
    </row>
    <row r="1534" spans="11:11" hidden="1" x14ac:dyDescent="0.2">
      <c r="K1534" s="149"/>
    </row>
    <row r="1535" spans="11:11" hidden="1" x14ac:dyDescent="0.2">
      <c r="K1535" s="149"/>
    </row>
    <row r="1536" spans="11:11" hidden="1" x14ac:dyDescent="0.2">
      <c r="K1536" s="149"/>
    </row>
    <row r="1537" spans="11:11" hidden="1" x14ac:dyDescent="0.2">
      <c r="K1537" s="149"/>
    </row>
    <row r="1538" spans="11:11" hidden="1" x14ac:dyDescent="0.2">
      <c r="K1538" s="149"/>
    </row>
    <row r="1539" spans="11:11" hidden="1" x14ac:dyDescent="0.2">
      <c r="K1539" s="149"/>
    </row>
    <row r="1540" spans="11:11" hidden="1" x14ac:dyDescent="0.2">
      <c r="K1540" s="149"/>
    </row>
    <row r="1541" spans="11:11" hidden="1" x14ac:dyDescent="0.2">
      <c r="K1541" s="149"/>
    </row>
    <row r="1542" spans="11:11" hidden="1" x14ac:dyDescent="0.2">
      <c r="K1542" s="149"/>
    </row>
    <row r="1543" spans="11:11" hidden="1" x14ac:dyDescent="0.2">
      <c r="K1543" s="149"/>
    </row>
    <row r="1544" spans="11:11" hidden="1" x14ac:dyDescent="0.2">
      <c r="K1544" s="149"/>
    </row>
    <row r="1545" spans="11:11" hidden="1" x14ac:dyDescent="0.2">
      <c r="K1545" s="149"/>
    </row>
    <row r="1546" spans="11:11" hidden="1" x14ac:dyDescent="0.2">
      <c r="K1546" s="149"/>
    </row>
    <row r="1547" spans="11:11" hidden="1" x14ac:dyDescent="0.2">
      <c r="K1547" s="149"/>
    </row>
    <row r="1548" spans="11:11" hidden="1" x14ac:dyDescent="0.2">
      <c r="K1548" s="149"/>
    </row>
    <row r="1549" spans="11:11" hidden="1" x14ac:dyDescent="0.2">
      <c r="K1549" s="149"/>
    </row>
    <row r="1550" spans="11:11" hidden="1" x14ac:dyDescent="0.2">
      <c r="K1550" s="149"/>
    </row>
    <row r="1551" spans="11:11" hidden="1" x14ac:dyDescent="0.2">
      <c r="K1551" s="149"/>
    </row>
    <row r="1552" spans="11:11" hidden="1" x14ac:dyDescent="0.2">
      <c r="K1552" s="149"/>
    </row>
    <row r="1553" spans="11:11" hidden="1" x14ac:dyDescent="0.2">
      <c r="K1553" s="149"/>
    </row>
    <row r="1554" spans="11:11" hidden="1" x14ac:dyDescent="0.2">
      <c r="K1554" s="149"/>
    </row>
    <row r="1555" spans="11:11" hidden="1" x14ac:dyDescent="0.2">
      <c r="K1555" s="149"/>
    </row>
    <row r="1556" spans="11:11" hidden="1" x14ac:dyDescent="0.2">
      <c r="K1556" s="149"/>
    </row>
    <row r="1557" spans="11:11" hidden="1" x14ac:dyDescent="0.2">
      <c r="K1557" s="149"/>
    </row>
    <row r="1558" spans="11:11" hidden="1" x14ac:dyDescent="0.2">
      <c r="K1558" s="149"/>
    </row>
    <row r="1559" spans="11:11" hidden="1" x14ac:dyDescent="0.2">
      <c r="K1559" s="149"/>
    </row>
    <row r="1560" spans="11:11" hidden="1" x14ac:dyDescent="0.2">
      <c r="K1560" s="149"/>
    </row>
    <row r="1561" spans="11:11" hidden="1" x14ac:dyDescent="0.2">
      <c r="K1561" s="149"/>
    </row>
    <row r="1562" spans="11:11" hidden="1" x14ac:dyDescent="0.2">
      <c r="K1562" s="149"/>
    </row>
    <row r="1563" spans="11:11" hidden="1" x14ac:dyDescent="0.2">
      <c r="K1563" s="149"/>
    </row>
    <row r="1564" spans="11:11" hidden="1" x14ac:dyDescent="0.2">
      <c r="K1564" s="149"/>
    </row>
    <row r="1565" spans="11:11" hidden="1" x14ac:dyDescent="0.2">
      <c r="K1565" s="149"/>
    </row>
    <row r="1566" spans="11:11" hidden="1" x14ac:dyDescent="0.2">
      <c r="K1566" s="149"/>
    </row>
    <row r="1567" spans="11:11" hidden="1" x14ac:dyDescent="0.2">
      <c r="K1567" s="149"/>
    </row>
    <row r="1568" spans="11:11" hidden="1" x14ac:dyDescent="0.2">
      <c r="K1568" s="149"/>
    </row>
    <row r="1569" spans="11:11" hidden="1" x14ac:dyDescent="0.2">
      <c r="K1569" s="149"/>
    </row>
    <row r="1570" spans="11:11" hidden="1" x14ac:dyDescent="0.2">
      <c r="K1570" s="149"/>
    </row>
    <row r="1571" spans="11:11" hidden="1" x14ac:dyDescent="0.2">
      <c r="K1571" s="149"/>
    </row>
    <row r="1572" spans="11:11" hidden="1" x14ac:dyDescent="0.2">
      <c r="K1572" s="149"/>
    </row>
    <row r="1573" spans="11:11" hidden="1" x14ac:dyDescent="0.2">
      <c r="K1573" s="149"/>
    </row>
    <row r="1574" spans="11:11" hidden="1" x14ac:dyDescent="0.2">
      <c r="K1574" s="149"/>
    </row>
    <row r="1575" spans="11:11" hidden="1" x14ac:dyDescent="0.2">
      <c r="K1575" s="149"/>
    </row>
    <row r="1576" spans="11:11" hidden="1" x14ac:dyDescent="0.2">
      <c r="K1576" s="149"/>
    </row>
    <row r="1577" spans="11:11" hidden="1" x14ac:dyDescent="0.2">
      <c r="K1577" s="149"/>
    </row>
    <row r="1578" spans="11:11" hidden="1" x14ac:dyDescent="0.2">
      <c r="K1578" s="149"/>
    </row>
    <row r="1579" spans="11:11" hidden="1" x14ac:dyDescent="0.2">
      <c r="K1579" s="149"/>
    </row>
    <row r="1580" spans="11:11" hidden="1" x14ac:dyDescent="0.2">
      <c r="K1580" s="149"/>
    </row>
    <row r="1581" spans="11:11" hidden="1" x14ac:dyDescent="0.2">
      <c r="K1581" s="149"/>
    </row>
    <row r="1582" spans="11:11" hidden="1" x14ac:dyDescent="0.2">
      <c r="K1582" s="149"/>
    </row>
    <row r="1583" spans="11:11" hidden="1" x14ac:dyDescent="0.2">
      <c r="K1583" s="149"/>
    </row>
    <row r="1584" spans="11:11" hidden="1" x14ac:dyDescent="0.2">
      <c r="K1584" s="149"/>
    </row>
    <row r="1585" spans="11:11" hidden="1" x14ac:dyDescent="0.2">
      <c r="K1585" s="149"/>
    </row>
    <row r="1586" spans="11:11" hidden="1" x14ac:dyDescent="0.2">
      <c r="K1586" s="149"/>
    </row>
    <row r="1587" spans="11:11" hidden="1" x14ac:dyDescent="0.2">
      <c r="K1587" s="149"/>
    </row>
    <row r="1588" spans="11:11" hidden="1" x14ac:dyDescent="0.2">
      <c r="K1588" s="149"/>
    </row>
    <row r="1589" spans="11:11" hidden="1" x14ac:dyDescent="0.2">
      <c r="K1589" s="149"/>
    </row>
    <row r="1590" spans="11:11" hidden="1" x14ac:dyDescent="0.2">
      <c r="K1590" s="149"/>
    </row>
    <row r="1591" spans="11:11" hidden="1" x14ac:dyDescent="0.2">
      <c r="K1591" s="149"/>
    </row>
    <row r="1592" spans="11:11" hidden="1" x14ac:dyDescent="0.2">
      <c r="K1592" s="149"/>
    </row>
    <row r="1593" spans="11:11" hidden="1" x14ac:dyDescent="0.2">
      <c r="K1593" s="149"/>
    </row>
    <row r="1594" spans="11:11" hidden="1" x14ac:dyDescent="0.2">
      <c r="K1594" s="149"/>
    </row>
    <row r="1595" spans="11:11" hidden="1" x14ac:dyDescent="0.2">
      <c r="K1595" s="149"/>
    </row>
    <row r="1596" spans="11:11" hidden="1" x14ac:dyDescent="0.2">
      <c r="K1596" s="149"/>
    </row>
    <row r="1597" spans="11:11" hidden="1" x14ac:dyDescent="0.2">
      <c r="K1597" s="149"/>
    </row>
    <row r="1598" spans="11:11" hidden="1" x14ac:dyDescent="0.2">
      <c r="K1598" s="149"/>
    </row>
    <row r="1599" spans="11:11" hidden="1" x14ac:dyDescent="0.2">
      <c r="K1599" s="149"/>
    </row>
    <row r="1600" spans="11:11" hidden="1" x14ac:dyDescent="0.2">
      <c r="K1600" s="149"/>
    </row>
    <row r="1601" spans="11:11" hidden="1" x14ac:dyDescent="0.2">
      <c r="K1601" s="149"/>
    </row>
    <row r="1602" spans="11:11" hidden="1" x14ac:dyDescent="0.2">
      <c r="K1602" s="149"/>
    </row>
    <row r="1603" spans="11:11" hidden="1" x14ac:dyDescent="0.2">
      <c r="K1603" s="149"/>
    </row>
    <row r="1604" spans="11:11" hidden="1" x14ac:dyDescent="0.2">
      <c r="K1604" s="149"/>
    </row>
    <row r="1605" spans="11:11" hidden="1" x14ac:dyDescent="0.2">
      <c r="K1605" s="149"/>
    </row>
    <row r="1606" spans="11:11" hidden="1" x14ac:dyDescent="0.2">
      <c r="K1606" s="149"/>
    </row>
    <row r="1607" spans="11:11" hidden="1" x14ac:dyDescent="0.2">
      <c r="K1607" s="149"/>
    </row>
    <row r="1608" spans="11:11" hidden="1" x14ac:dyDescent="0.2">
      <c r="K1608" s="149"/>
    </row>
    <row r="1609" spans="11:11" hidden="1" x14ac:dyDescent="0.2">
      <c r="K1609" s="149"/>
    </row>
    <row r="1610" spans="11:11" hidden="1" x14ac:dyDescent="0.2">
      <c r="K1610" s="149"/>
    </row>
    <row r="1611" spans="11:11" hidden="1" x14ac:dyDescent="0.2">
      <c r="K1611" s="149"/>
    </row>
    <row r="1612" spans="11:11" hidden="1" x14ac:dyDescent="0.2">
      <c r="K1612" s="149"/>
    </row>
    <row r="1613" spans="11:11" hidden="1" x14ac:dyDescent="0.2">
      <c r="K1613" s="149"/>
    </row>
    <row r="1614" spans="11:11" hidden="1" x14ac:dyDescent="0.2">
      <c r="K1614" s="149"/>
    </row>
    <row r="1615" spans="11:11" hidden="1" x14ac:dyDescent="0.2">
      <c r="K1615" s="149"/>
    </row>
    <row r="1616" spans="11:11" hidden="1" x14ac:dyDescent="0.2">
      <c r="K1616" s="149"/>
    </row>
    <row r="1617" spans="11:11" hidden="1" x14ac:dyDescent="0.2">
      <c r="K1617" s="149"/>
    </row>
    <row r="1618" spans="11:11" hidden="1" x14ac:dyDescent="0.2">
      <c r="K1618" s="149"/>
    </row>
    <row r="1619" spans="11:11" hidden="1" x14ac:dyDescent="0.2">
      <c r="K1619" s="149"/>
    </row>
    <row r="1620" spans="11:11" hidden="1" x14ac:dyDescent="0.2">
      <c r="K1620" s="149"/>
    </row>
    <row r="1621" spans="11:11" hidden="1" x14ac:dyDescent="0.2">
      <c r="K1621" s="149"/>
    </row>
    <row r="1622" spans="11:11" hidden="1" x14ac:dyDescent="0.2">
      <c r="K1622" s="149"/>
    </row>
    <row r="1623" spans="11:11" hidden="1" x14ac:dyDescent="0.2">
      <c r="K1623" s="149"/>
    </row>
    <row r="1624" spans="11:11" hidden="1" x14ac:dyDescent="0.2">
      <c r="K1624" s="149"/>
    </row>
    <row r="1625" spans="11:11" hidden="1" x14ac:dyDescent="0.2">
      <c r="K1625" s="149"/>
    </row>
    <row r="1626" spans="11:11" hidden="1" x14ac:dyDescent="0.2">
      <c r="K1626" s="149"/>
    </row>
    <row r="1627" spans="11:11" hidden="1" x14ac:dyDescent="0.2">
      <c r="K1627" s="149"/>
    </row>
    <row r="1628" spans="11:11" hidden="1" x14ac:dyDescent="0.2">
      <c r="K1628" s="149"/>
    </row>
    <row r="1629" spans="11:11" hidden="1" x14ac:dyDescent="0.2">
      <c r="K1629" s="149"/>
    </row>
    <row r="1630" spans="11:11" hidden="1" x14ac:dyDescent="0.2">
      <c r="K1630" s="149"/>
    </row>
    <row r="1631" spans="11:11" hidden="1" x14ac:dyDescent="0.2">
      <c r="K1631" s="149"/>
    </row>
    <row r="1632" spans="11:11" hidden="1" x14ac:dyDescent="0.2">
      <c r="K1632" s="149"/>
    </row>
    <row r="1633" spans="11:11" hidden="1" x14ac:dyDescent="0.2">
      <c r="K1633" s="149"/>
    </row>
    <row r="1634" spans="11:11" hidden="1" x14ac:dyDescent="0.2">
      <c r="K1634" s="149"/>
    </row>
    <row r="1635" spans="11:11" hidden="1" x14ac:dyDescent="0.2">
      <c r="K1635" s="149"/>
    </row>
    <row r="1636" spans="11:11" hidden="1" x14ac:dyDescent="0.2">
      <c r="K1636" s="149"/>
    </row>
    <row r="1637" spans="11:11" hidden="1" x14ac:dyDescent="0.2">
      <c r="K1637" s="149"/>
    </row>
    <row r="1638" spans="11:11" hidden="1" x14ac:dyDescent="0.2">
      <c r="K1638" s="149"/>
    </row>
    <row r="1639" spans="11:11" hidden="1" x14ac:dyDescent="0.2">
      <c r="K1639" s="149"/>
    </row>
    <row r="1640" spans="11:11" hidden="1" x14ac:dyDescent="0.2">
      <c r="K1640" s="149"/>
    </row>
    <row r="1641" spans="11:11" hidden="1" x14ac:dyDescent="0.2">
      <c r="K1641" s="149"/>
    </row>
    <row r="1642" spans="11:11" hidden="1" x14ac:dyDescent="0.2">
      <c r="K1642" s="149"/>
    </row>
    <row r="1643" spans="11:11" hidden="1" x14ac:dyDescent="0.2">
      <c r="K1643" s="149"/>
    </row>
    <row r="1644" spans="11:11" hidden="1" x14ac:dyDescent="0.2">
      <c r="K1644" s="149"/>
    </row>
    <row r="1645" spans="11:11" hidden="1" x14ac:dyDescent="0.2">
      <c r="K1645" s="149"/>
    </row>
    <row r="1646" spans="11:11" hidden="1" x14ac:dyDescent="0.2">
      <c r="K1646" s="149"/>
    </row>
    <row r="1647" spans="11:11" hidden="1" x14ac:dyDescent="0.2">
      <c r="K1647" s="149"/>
    </row>
    <row r="1648" spans="11:11" hidden="1" x14ac:dyDescent="0.2">
      <c r="K1648" s="149"/>
    </row>
    <row r="1649" spans="11:11" hidden="1" x14ac:dyDescent="0.2">
      <c r="K1649" s="149"/>
    </row>
    <row r="1650" spans="11:11" hidden="1" x14ac:dyDescent="0.2">
      <c r="K1650" s="149"/>
    </row>
    <row r="1651" spans="11:11" hidden="1" x14ac:dyDescent="0.2">
      <c r="K1651" s="149"/>
    </row>
    <row r="1652" spans="11:11" hidden="1" x14ac:dyDescent="0.2">
      <c r="K1652" s="149"/>
    </row>
    <row r="1653" spans="11:11" hidden="1" x14ac:dyDescent="0.2">
      <c r="K1653" s="149"/>
    </row>
    <row r="1654" spans="11:11" hidden="1" x14ac:dyDescent="0.2">
      <c r="K1654" s="149"/>
    </row>
    <row r="1655" spans="11:11" hidden="1" x14ac:dyDescent="0.2">
      <c r="K1655" s="149"/>
    </row>
    <row r="1656" spans="11:11" hidden="1" x14ac:dyDescent="0.2">
      <c r="K1656" s="149"/>
    </row>
    <row r="1657" spans="11:11" hidden="1" x14ac:dyDescent="0.2">
      <c r="K1657" s="149"/>
    </row>
    <row r="1658" spans="11:11" hidden="1" x14ac:dyDescent="0.2">
      <c r="K1658" s="149"/>
    </row>
    <row r="1659" spans="11:11" hidden="1" x14ac:dyDescent="0.2">
      <c r="K1659" s="149"/>
    </row>
    <row r="1660" spans="11:11" hidden="1" x14ac:dyDescent="0.2">
      <c r="K1660" s="149"/>
    </row>
    <row r="1661" spans="11:11" hidden="1" x14ac:dyDescent="0.2">
      <c r="K1661" s="149"/>
    </row>
    <row r="1662" spans="11:11" hidden="1" x14ac:dyDescent="0.2">
      <c r="K1662" s="149"/>
    </row>
    <row r="1663" spans="11:11" hidden="1" x14ac:dyDescent="0.2">
      <c r="K1663" s="149"/>
    </row>
    <row r="1664" spans="11:11" hidden="1" x14ac:dyDescent="0.2">
      <c r="K1664" s="149"/>
    </row>
    <row r="1665" spans="11:11" hidden="1" x14ac:dyDescent="0.2">
      <c r="K1665" s="149"/>
    </row>
    <row r="1666" spans="11:11" hidden="1" x14ac:dyDescent="0.2">
      <c r="K1666" s="149"/>
    </row>
    <row r="1667" spans="11:11" hidden="1" x14ac:dyDescent="0.2">
      <c r="K1667" s="149"/>
    </row>
    <row r="1668" spans="11:11" hidden="1" x14ac:dyDescent="0.2">
      <c r="K1668" s="149"/>
    </row>
    <row r="1669" spans="11:11" hidden="1" x14ac:dyDescent="0.2">
      <c r="K1669" s="149"/>
    </row>
    <row r="1670" spans="11:11" hidden="1" x14ac:dyDescent="0.2">
      <c r="K1670" s="149"/>
    </row>
    <row r="1671" spans="11:11" hidden="1" x14ac:dyDescent="0.2">
      <c r="K1671" s="149"/>
    </row>
    <row r="1672" spans="11:11" hidden="1" x14ac:dyDescent="0.2">
      <c r="K1672" s="149"/>
    </row>
    <row r="1673" spans="11:11" hidden="1" x14ac:dyDescent="0.2">
      <c r="K1673" s="149"/>
    </row>
    <row r="1674" spans="11:11" hidden="1" x14ac:dyDescent="0.2">
      <c r="K1674" s="149"/>
    </row>
    <row r="1675" spans="11:11" hidden="1" x14ac:dyDescent="0.2">
      <c r="K1675" s="149"/>
    </row>
    <row r="1676" spans="11:11" hidden="1" x14ac:dyDescent="0.2">
      <c r="K1676" s="149"/>
    </row>
    <row r="1677" spans="11:11" hidden="1" x14ac:dyDescent="0.2">
      <c r="K1677" s="149"/>
    </row>
    <row r="1678" spans="11:11" hidden="1" x14ac:dyDescent="0.2">
      <c r="K1678" s="149"/>
    </row>
    <row r="1679" spans="11:11" hidden="1" x14ac:dyDescent="0.2">
      <c r="K1679" s="149"/>
    </row>
    <row r="1680" spans="11:11" hidden="1" x14ac:dyDescent="0.2">
      <c r="K1680" s="149"/>
    </row>
    <row r="1681" spans="11:11" hidden="1" x14ac:dyDescent="0.2">
      <c r="K1681" s="149"/>
    </row>
    <row r="1682" spans="11:11" hidden="1" x14ac:dyDescent="0.2">
      <c r="K1682" s="149"/>
    </row>
    <row r="1683" spans="11:11" hidden="1" x14ac:dyDescent="0.2">
      <c r="K1683" s="149"/>
    </row>
    <row r="1684" spans="11:11" hidden="1" x14ac:dyDescent="0.2">
      <c r="K1684" s="149"/>
    </row>
    <row r="1685" spans="11:11" hidden="1" x14ac:dyDescent="0.2">
      <c r="K1685" s="149"/>
    </row>
    <row r="1686" spans="11:11" hidden="1" x14ac:dyDescent="0.2">
      <c r="K1686" s="149"/>
    </row>
    <row r="1687" spans="11:11" hidden="1" x14ac:dyDescent="0.2">
      <c r="K1687" s="149"/>
    </row>
    <row r="1688" spans="11:11" hidden="1" x14ac:dyDescent="0.2">
      <c r="K1688" s="149"/>
    </row>
    <row r="1689" spans="11:11" hidden="1" x14ac:dyDescent="0.2">
      <c r="K1689" s="149"/>
    </row>
    <row r="1690" spans="11:11" hidden="1" x14ac:dyDescent="0.2">
      <c r="K1690" s="149"/>
    </row>
    <row r="1691" spans="11:11" hidden="1" x14ac:dyDescent="0.2">
      <c r="K1691" s="149"/>
    </row>
    <row r="1692" spans="11:11" hidden="1" x14ac:dyDescent="0.2">
      <c r="K1692" s="149"/>
    </row>
    <row r="1693" spans="11:11" hidden="1" x14ac:dyDescent="0.2">
      <c r="K1693" s="149"/>
    </row>
    <row r="1694" spans="11:11" hidden="1" x14ac:dyDescent="0.2">
      <c r="K1694" s="149"/>
    </row>
    <row r="1695" spans="11:11" hidden="1" x14ac:dyDescent="0.2">
      <c r="K1695" s="149"/>
    </row>
    <row r="1696" spans="11:11" hidden="1" x14ac:dyDescent="0.2">
      <c r="K1696" s="149"/>
    </row>
    <row r="1697" spans="11:11" hidden="1" x14ac:dyDescent="0.2">
      <c r="K1697" s="149"/>
    </row>
    <row r="1698" spans="11:11" hidden="1" x14ac:dyDescent="0.2">
      <c r="K1698" s="149"/>
    </row>
    <row r="1699" spans="11:11" hidden="1" x14ac:dyDescent="0.2">
      <c r="K1699" s="149"/>
    </row>
    <row r="1700" spans="11:11" hidden="1" x14ac:dyDescent="0.2">
      <c r="K1700" s="149"/>
    </row>
    <row r="1701" spans="11:11" hidden="1" x14ac:dyDescent="0.2">
      <c r="K1701" s="149"/>
    </row>
    <row r="1702" spans="11:11" hidden="1" x14ac:dyDescent="0.2">
      <c r="K1702" s="149"/>
    </row>
    <row r="1703" spans="11:11" hidden="1" x14ac:dyDescent="0.2">
      <c r="K1703" s="149"/>
    </row>
    <row r="1704" spans="11:11" hidden="1" x14ac:dyDescent="0.2">
      <c r="K1704" s="149"/>
    </row>
    <row r="1705" spans="11:11" hidden="1" x14ac:dyDescent="0.2">
      <c r="K1705" s="149"/>
    </row>
    <row r="1706" spans="11:11" hidden="1" x14ac:dyDescent="0.2">
      <c r="K1706" s="149"/>
    </row>
    <row r="1707" spans="11:11" hidden="1" x14ac:dyDescent="0.2">
      <c r="K1707" s="149"/>
    </row>
    <row r="1708" spans="11:11" hidden="1" x14ac:dyDescent="0.2">
      <c r="K1708" s="149"/>
    </row>
    <row r="1709" spans="11:11" hidden="1" x14ac:dyDescent="0.2">
      <c r="K1709" s="149"/>
    </row>
    <row r="1710" spans="11:11" hidden="1" x14ac:dyDescent="0.2">
      <c r="K1710" s="149"/>
    </row>
    <row r="1711" spans="11:11" hidden="1" x14ac:dyDescent="0.2">
      <c r="K1711" s="149"/>
    </row>
    <row r="1712" spans="11:11" hidden="1" x14ac:dyDescent="0.2">
      <c r="K1712" s="149"/>
    </row>
    <row r="1713" spans="11:11" hidden="1" x14ac:dyDescent="0.2">
      <c r="K1713" s="149"/>
    </row>
    <row r="1714" spans="11:11" hidden="1" x14ac:dyDescent="0.2">
      <c r="K1714" s="149"/>
    </row>
    <row r="1715" spans="11:11" hidden="1" x14ac:dyDescent="0.2">
      <c r="K1715" s="149"/>
    </row>
    <row r="1716" spans="11:11" hidden="1" x14ac:dyDescent="0.2">
      <c r="K1716" s="149"/>
    </row>
    <row r="1717" spans="11:11" hidden="1" x14ac:dyDescent="0.2">
      <c r="K1717" s="149"/>
    </row>
    <row r="1718" spans="11:11" hidden="1" x14ac:dyDescent="0.2">
      <c r="K1718" s="149"/>
    </row>
    <row r="1719" spans="11:11" hidden="1" x14ac:dyDescent="0.2">
      <c r="K1719" s="149"/>
    </row>
    <row r="1720" spans="11:11" hidden="1" x14ac:dyDescent="0.2">
      <c r="K1720" s="149"/>
    </row>
    <row r="1721" spans="11:11" hidden="1" x14ac:dyDescent="0.2">
      <c r="K1721" s="149"/>
    </row>
    <row r="1722" spans="11:11" hidden="1" x14ac:dyDescent="0.2">
      <c r="K1722" s="149"/>
    </row>
    <row r="1723" spans="11:11" hidden="1" x14ac:dyDescent="0.2">
      <c r="K1723" s="149"/>
    </row>
    <row r="1724" spans="11:11" hidden="1" x14ac:dyDescent="0.2">
      <c r="K1724" s="149"/>
    </row>
    <row r="1725" spans="11:11" hidden="1" x14ac:dyDescent="0.2">
      <c r="K1725" s="149"/>
    </row>
    <row r="1726" spans="11:11" hidden="1" x14ac:dyDescent="0.2">
      <c r="K1726" s="149"/>
    </row>
    <row r="1727" spans="11:11" hidden="1" x14ac:dyDescent="0.2">
      <c r="K1727" s="149"/>
    </row>
    <row r="1728" spans="11:11" hidden="1" x14ac:dyDescent="0.2">
      <c r="K1728" s="149"/>
    </row>
    <row r="1729" spans="11:11" hidden="1" x14ac:dyDescent="0.2">
      <c r="K1729" s="149"/>
    </row>
    <row r="1730" spans="11:11" hidden="1" x14ac:dyDescent="0.2">
      <c r="K1730" s="149"/>
    </row>
    <row r="1731" spans="11:11" hidden="1" x14ac:dyDescent="0.2">
      <c r="K1731" s="149"/>
    </row>
    <row r="1732" spans="11:11" hidden="1" x14ac:dyDescent="0.2">
      <c r="K1732" s="149"/>
    </row>
    <row r="1733" spans="11:11" hidden="1" x14ac:dyDescent="0.2">
      <c r="K1733" s="149"/>
    </row>
    <row r="1734" spans="11:11" hidden="1" x14ac:dyDescent="0.2">
      <c r="K1734" s="149"/>
    </row>
    <row r="1735" spans="11:11" hidden="1" x14ac:dyDescent="0.2">
      <c r="K1735" s="149"/>
    </row>
    <row r="1736" spans="11:11" hidden="1" x14ac:dyDescent="0.2">
      <c r="K1736" s="149"/>
    </row>
    <row r="1737" spans="11:11" hidden="1" x14ac:dyDescent="0.2">
      <c r="K1737" s="149"/>
    </row>
    <row r="1738" spans="11:11" hidden="1" x14ac:dyDescent="0.2">
      <c r="K1738" s="149"/>
    </row>
    <row r="1739" spans="11:11" hidden="1" x14ac:dyDescent="0.2">
      <c r="K1739" s="149"/>
    </row>
    <row r="1740" spans="11:11" hidden="1" x14ac:dyDescent="0.2">
      <c r="K1740" s="149"/>
    </row>
    <row r="1741" spans="11:11" hidden="1" x14ac:dyDescent="0.2">
      <c r="K1741" s="149"/>
    </row>
    <row r="1742" spans="11:11" hidden="1" x14ac:dyDescent="0.2">
      <c r="K1742" s="149"/>
    </row>
    <row r="1743" spans="11:11" hidden="1" x14ac:dyDescent="0.2">
      <c r="K1743" s="149"/>
    </row>
    <row r="1744" spans="11:11" hidden="1" x14ac:dyDescent="0.2">
      <c r="K1744" s="149"/>
    </row>
    <row r="1745" spans="11:11" hidden="1" x14ac:dyDescent="0.2">
      <c r="K1745" s="149"/>
    </row>
    <row r="1746" spans="11:11" hidden="1" x14ac:dyDescent="0.2">
      <c r="K1746" s="149"/>
    </row>
    <row r="1747" spans="11:11" hidden="1" x14ac:dyDescent="0.2">
      <c r="K1747" s="149"/>
    </row>
    <row r="1748" spans="11:11" hidden="1" x14ac:dyDescent="0.2">
      <c r="K1748" s="149"/>
    </row>
    <row r="1749" spans="11:11" hidden="1" x14ac:dyDescent="0.2">
      <c r="K1749" s="149"/>
    </row>
    <row r="1750" spans="11:11" hidden="1" x14ac:dyDescent="0.2">
      <c r="K1750" s="149"/>
    </row>
    <row r="1751" spans="11:11" hidden="1" x14ac:dyDescent="0.2">
      <c r="K1751" s="149"/>
    </row>
    <row r="1752" spans="11:11" hidden="1" x14ac:dyDescent="0.2">
      <c r="K1752" s="149"/>
    </row>
    <row r="1753" spans="11:11" hidden="1" x14ac:dyDescent="0.2">
      <c r="K1753" s="149"/>
    </row>
    <row r="1754" spans="11:11" hidden="1" x14ac:dyDescent="0.2">
      <c r="K1754" s="149"/>
    </row>
    <row r="1755" spans="11:11" hidden="1" x14ac:dyDescent="0.2">
      <c r="K1755" s="149"/>
    </row>
    <row r="1756" spans="11:11" hidden="1" x14ac:dyDescent="0.2">
      <c r="K1756" s="149"/>
    </row>
    <row r="1757" spans="11:11" hidden="1" x14ac:dyDescent="0.2">
      <c r="K1757" s="149"/>
    </row>
    <row r="1758" spans="11:11" hidden="1" x14ac:dyDescent="0.2">
      <c r="K1758" s="149"/>
    </row>
    <row r="1759" spans="11:11" hidden="1" x14ac:dyDescent="0.2">
      <c r="K1759" s="149"/>
    </row>
    <row r="1760" spans="11:11" hidden="1" x14ac:dyDescent="0.2">
      <c r="K1760" s="149"/>
    </row>
    <row r="1761" spans="11:11" hidden="1" x14ac:dyDescent="0.2">
      <c r="K1761" s="149"/>
    </row>
    <row r="1762" spans="11:11" hidden="1" x14ac:dyDescent="0.2">
      <c r="K1762" s="149"/>
    </row>
    <row r="1763" spans="11:11" hidden="1" x14ac:dyDescent="0.2">
      <c r="K1763" s="149"/>
    </row>
    <row r="1764" spans="11:11" hidden="1" x14ac:dyDescent="0.2">
      <c r="K1764" s="149"/>
    </row>
    <row r="1765" spans="11:11" hidden="1" x14ac:dyDescent="0.2">
      <c r="K1765" s="149"/>
    </row>
    <row r="1766" spans="11:11" hidden="1" x14ac:dyDescent="0.2">
      <c r="K1766" s="149"/>
    </row>
    <row r="1767" spans="11:11" hidden="1" x14ac:dyDescent="0.2">
      <c r="K1767" s="149"/>
    </row>
    <row r="1768" spans="11:11" hidden="1" x14ac:dyDescent="0.2">
      <c r="K1768" s="149"/>
    </row>
    <row r="1769" spans="11:11" hidden="1" x14ac:dyDescent="0.2">
      <c r="K1769" s="149"/>
    </row>
    <row r="1770" spans="11:11" hidden="1" x14ac:dyDescent="0.2">
      <c r="K1770" s="149"/>
    </row>
    <row r="1771" spans="11:11" hidden="1" x14ac:dyDescent="0.2">
      <c r="K1771" s="149"/>
    </row>
    <row r="1772" spans="11:11" hidden="1" x14ac:dyDescent="0.2">
      <c r="K1772" s="149"/>
    </row>
    <row r="1773" spans="11:11" hidden="1" x14ac:dyDescent="0.2">
      <c r="K1773" s="149"/>
    </row>
    <row r="1774" spans="11:11" hidden="1" x14ac:dyDescent="0.2">
      <c r="K1774" s="149"/>
    </row>
    <row r="1775" spans="11:11" hidden="1" x14ac:dyDescent="0.2">
      <c r="K1775" s="149"/>
    </row>
    <row r="1776" spans="11:11" hidden="1" x14ac:dyDescent="0.2">
      <c r="K1776" s="149"/>
    </row>
    <row r="1777" spans="11:11" hidden="1" x14ac:dyDescent="0.2">
      <c r="K1777" s="149"/>
    </row>
    <row r="1778" spans="11:11" hidden="1" x14ac:dyDescent="0.2">
      <c r="K1778" s="149"/>
    </row>
    <row r="1779" spans="11:11" hidden="1" x14ac:dyDescent="0.2">
      <c r="K1779" s="149"/>
    </row>
    <row r="1780" spans="11:11" hidden="1" x14ac:dyDescent="0.2">
      <c r="K1780" s="149"/>
    </row>
    <row r="1781" spans="11:11" hidden="1" x14ac:dyDescent="0.2">
      <c r="K1781" s="149"/>
    </row>
    <row r="1782" spans="11:11" hidden="1" x14ac:dyDescent="0.2">
      <c r="K1782" s="149"/>
    </row>
    <row r="1783" spans="11:11" hidden="1" x14ac:dyDescent="0.2">
      <c r="K1783" s="149"/>
    </row>
    <row r="1784" spans="11:11" hidden="1" x14ac:dyDescent="0.2">
      <c r="K1784" s="149"/>
    </row>
    <row r="1785" spans="11:11" hidden="1" x14ac:dyDescent="0.2">
      <c r="K1785" s="149"/>
    </row>
    <row r="1786" spans="11:11" hidden="1" x14ac:dyDescent="0.2">
      <c r="K1786" s="149"/>
    </row>
    <row r="1787" spans="11:11" hidden="1" x14ac:dyDescent="0.2">
      <c r="K1787" s="149"/>
    </row>
    <row r="1788" spans="11:11" hidden="1" x14ac:dyDescent="0.2">
      <c r="K1788" s="149"/>
    </row>
    <row r="1789" spans="11:11" hidden="1" x14ac:dyDescent="0.2">
      <c r="K1789" s="149"/>
    </row>
    <row r="1790" spans="11:11" hidden="1" x14ac:dyDescent="0.2">
      <c r="K1790" s="149"/>
    </row>
    <row r="1791" spans="11:11" hidden="1" x14ac:dyDescent="0.2">
      <c r="K1791" s="149"/>
    </row>
    <row r="1792" spans="11:11" hidden="1" x14ac:dyDescent="0.2">
      <c r="K1792" s="149"/>
    </row>
    <row r="1793" spans="11:11" hidden="1" x14ac:dyDescent="0.2">
      <c r="K1793" s="149"/>
    </row>
    <row r="1794" spans="11:11" hidden="1" x14ac:dyDescent="0.2">
      <c r="K1794" s="149"/>
    </row>
    <row r="1795" spans="11:11" hidden="1" x14ac:dyDescent="0.2">
      <c r="K1795" s="149"/>
    </row>
    <row r="1796" spans="11:11" hidden="1" x14ac:dyDescent="0.2">
      <c r="K1796" s="149"/>
    </row>
    <row r="1797" spans="11:11" hidden="1" x14ac:dyDescent="0.2">
      <c r="K1797" s="149"/>
    </row>
    <row r="1798" spans="11:11" hidden="1" x14ac:dyDescent="0.2">
      <c r="K1798" s="149"/>
    </row>
    <row r="1799" spans="11:11" hidden="1" x14ac:dyDescent="0.2">
      <c r="K1799" s="149"/>
    </row>
    <row r="1800" spans="11:11" hidden="1" x14ac:dyDescent="0.2">
      <c r="K1800" s="149"/>
    </row>
    <row r="1801" spans="11:11" hidden="1" x14ac:dyDescent="0.2">
      <c r="K1801" s="149"/>
    </row>
    <row r="1802" spans="11:11" hidden="1" x14ac:dyDescent="0.2">
      <c r="K1802" s="149"/>
    </row>
    <row r="1803" spans="11:11" hidden="1" x14ac:dyDescent="0.2">
      <c r="K1803" s="149"/>
    </row>
    <row r="1804" spans="11:11" hidden="1" x14ac:dyDescent="0.2">
      <c r="K1804" s="149"/>
    </row>
    <row r="1805" spans="11:11" hidden="1" x14ac:dyDescent="0.2">
      <c r="K1805" s="149"/>
    </row>
    <row r="1806" spans="11:11" hidden="1" x14ac:dyDescent="0.2">
      <c r="K1806" s="149"/>
    </row>
    <row r="1807" spans="11:11" hidden="1" x14ac:dyDescent="0.2">
      <c r="K1807" s="149"/>
    </row>
    <row r="1808" spans="11:11" hidden="1" x14ac:dyDescent="0.2">
      <c r="K1808" s="149"/>
    </row>
    <row r="1809" spans="11:11" hidden="1" x14ac:dyDescent="0.2">
      <c r="K1809" s="149"/>
    </row>
    <row r="1810" spans="11:11" hidden="1" x14ac:dyDescent="0.2">
      <c r="K1810" s="149"/>
    </row>
    <row r="1811" spans="11:11" hidden="1" x14ac:dyDescent="0.2">
      <c r="K1811" s="149"/>
    </row>
    <row r="1812" spans="11:11" hidden="1" x14ac:dyDescent="0.2">
      <c r="K1812" s="149"/>
    </row>
    <row r="1813" spans="11:11" hidden="1" x14ac:dyDescent="0.2">
      <c r="K1813" s="149"/>
    </row>
    <row r="1814" spans="11:11" hidden="1" x14ac:dyDescent="0.2">
      <c r="K1814" s="149"/>
    </row>
    <row r="1815" spans="11:11" hidden="1" x14ac:dyDescent="0.2">
      <c r="K1815" s="149"/>
    </row>
    <row r="1816" spans="11:11" hidden="1" x14ac:dyDescent="0.2">
      <c r="K1816" s="149"/>
    </row>
    <row r="1817" spans="11:11" hidden="1" x14ac:dyDescent="0.2">
      <c r="K1817" s="149"/>
    </row>
    <row r="1818" spans="11:11" hidden="1" x14ac:dyDescent="0.2">
      <c r="K1818" s="149"/>
    </row>
    <row r="1819" spans="11:11" hidden="1" x14ac:dyDescent="0.2">
      <c r="K1819" s="149"/>
    </row>
    <row r="1820" spans="11:11" hidden="1" x14ac:dyDescent="0.2">
      <c r="K1820" s="149"/>
    </row>
    <row r="1821" spans="11:11" hidden="1" x14ac:dyDescent="0.2">
      <c r="K1821" s="149"/>
    </row>
    <row r="1822" spans="11:11" hidden="1" x14ac:dyDescent="0.2">
      <c r="K1822" s="149"/>
    </row>
    <row r="1823" spans="11:11" hidden="1" x14ac:dyDescent="0.2">
      <c r="K1823" s="149"/>
    </row>
    <row r="1824" spans="11:11" hidden="1" x14ac:dyDescent="0.2">
      <c r="K1824" s="149"/>
    </row>
    <row r="1825" spans="11:11" hidden="1" x14ac:dyDescent="0.2">
      <c r="K1825" s="149"/>
    </row>
    <row r="1826" spans="11:11" hidden="1" x14ac:dyDescent="0.2">
      <c r="K1826" s="149"/>
    </row>
    <row r="1827" spans="11:11" hidden="1" x14ac:dyDescent="0.2">
      <c r="K1827" s="149"/>
    </row>
    <row r="1828" spans="11:11" hidden="1" x14ac:dyDescent="0.2">
      <c r="K1828" s="149"/>
    </row>
    <row r="1829" spans="11:11" hidden="1" x14ac:dyDescent="0.2">
      <c r="K1829" s="149"/>
    </row>
    <row r="1830" spans="11:11" hidden="1" x14ac:dyDescent="0.2">
      <c r="K1830" s="149"/>
    </row>
    <row r="1831" spans="11:11" hidden="1" x14ac:dyDescent="0.2">
      <c r="K1831" s="149"/>
    </row>
    <row r="1832" spans="11:11" hidden="1" x14ac:dyDescent="0.2">
      <c r="K1832" s="149"/>
    </row>
    <row r="1833" spans="11:11" hidden="1" x14ac:dyDescent="0.2">
      <c r="K1833" s="149"/>
    </row>
    <row r="1834" spans="11:11" hidden="1" x14ac:dyDescent="0.2">
      <c r="K1834" s="149"/>
    </row>
    <row r="1835" spans="11:11" hidden="1" x14ac:dyDescent="0.2">
      <c r="K1835" s="149"/>
    </row>
    <row r="1836" spans="11:11" hidden="1" x14ac:dyDescent="0.2">
      <c r="K1836" s="149"/>
    </row>
    <row r="1837" spans="11:11" hidden="1" x14ac:dyDescent="0.2">
      <c r="K1837" s="149"/>
    </row>
    <row r="1838" spans="11:11" hidden="1" x14ac:dyDescent="0.2">
      <c r="K1838" s="149"/>
    </row>
    <row r="1839" spans="11:11" hidden="1" x14ac:dyDescent="0.2">
      <c r="K1839" s="149"/>
    </row>
    <row r="1840" spans="11:11" hidden="1" x14ac:dyDescent="0.2">
      <c r="K1840" s="149"/>
    </row>
    <row r="1841" spans="11:11" hidden="1" x14ac:dyDescent="0.2">
      <c r="K1841" s="149"/>
    </row>
    <row r="1842" spans="11:11" hidden="1" x14ac:dyDescent="0.2">
      <c r="K1842" s="149"/>
    </row>
    <row r="1843" spans="11:11" hidden="1" x14ac:dyDescent="0.2">
      <c r="K1843" s="149"/>
    </row>
    <row r="1844" spans="11:11" hidden="1" x14ac:dyDescent="0.2">
      <c r="K1844" s="149"/>
    </row>
    <row r="1845" spans="11:11" hidden="1" x14ac:dyDescent="0.2">
      <c r="K1845" s="149"/>
    </row>
    <row r="1846" spans="11:11" hidden="1" x14ac:dyDescent="0.2">
      <c r="K1846" s="149"/>
    </row>
    <row r="1847" spans="11:11" hidden="1" x14ac:dyDescent="0.2">
      <c r="K1847" s="149"/>
    </row>
    <row r="1848" spans="11:11" hidden="1" x14ac:dyDescent="0.2">
      <c r="K1848" s="149"/>
    </row>
    <row r="1849" spans="11:11" hidden="1" x14ac:dyDescent="0.2">
      <c r="K1849" s="149"/>
    </row>
    <row r="1850" spans="11:11" hidden="1" x14ac:dyDescent="0.2">
      <c r="K1850" s="149"/>
    </row>
    <row r="1851" spans="11:11" hidden="1" x14ac:dyDescent="0.2">
      <c r="K1851" s="149"/>
    </row>
    <row r="1852" spans="11:11" hidden="1" x14ac:dyDescent="0.2">
      <c r="K1852" s="149"/>
    </row>
    <row r="1853" spans="11:11" hidden="1" x14ac:dyDescent="0.2">
      <c r="K1853" s="149"/>
    </row>
    <row r="1854" spans="11:11" hidden="1" x14ac:dyDescent="0.2">
      <c r="K1854" s="149"/>
    </row>
    <row r="1855" spans="11:11" hidden="1" x14ac:dyDescent="0.2">
      <c r="K1855" s="149"/>
    </row>
    <row r="1856" spans="11:11" hidden="1" x14ac:dyDescent="0.2">
      <c r="K1856" s="149"/>
    </row>
    <row r="1857" spans="11:11" hidden="1" x14ac:dyDescent="0.2">
      <c r="K1857" s="149"/>
    </row>
    <row r="1858" spans="11:11" hidden="1" x14ac:dyDescent="0.2">
      <c r="K1858" s="149"/>
    </row>
    <row r="1859" spans="11:11" hidden="1" x14ac:dyDescent="0.2">
      <c r="K1859" s="149"/>
    </row>
    <row r="1860" spans="11:11" hidden="1" x14ac:dyDescent="0.2">
      <c r="K1860" s="149"/>
    </row>
    <row r="1861" spans="11:11" hidden="1" x14ac:dyDescent="0.2">
      <c r="K1861" s="149"/>
    </row>
    <row r="1862" spans="11:11" hidden="1" x14ac:dyDescent="0.2">
      <c r="K1862" s="149"/>
    </row>
    <row r="1863" spans="11:11" hidden="1" x14ac:dyDescent="0.2">
      <c r="K1863" s="149"/>
    </row>
    <row r="1864" spans="11:11" hidden="1" x14ac:dyDescent="0.2">
      <c r="K1864" s="149"/>
    </row>
    <row r="1865" spans="11:11" hidden="1" x14ac:dyDescent="0.2">
      <c r="K1865" s="149"/>
    </row>
    <row r="1866" spans="11:11" hidden="1" x14ac:dyDescent="0.2">
      <c r="K1866" s="149"/>
    </row>
    <row r="1867" spans="11:11" hidden="1" x14ac:dyDescent="0.2">
      <c r="K1867" s="149"/>
    </row>
    <row r="1868" spans="11:11" hidden="1" x14ac:dyDescent="0.2">
      <c r="K1868" s="149"/>
    </row>
    <row r="1869" spans="11:11" hidden="1" x14ac:dyDescent="0.2">
      <c r="K1869" s="149"/>
    </row>
    <row r="1870" spans="11:11" hidden="1" x14ac:dyDescent="0.2">
      <c r="K1870" s="149"/>
    </row>
    <row r="1871" spans="11:11" hidden="1" x14ac:dyDescent="0.2">
      <c r="K1871" s="149"/>
    </row>
    <row r="1872" spans="11:11" hidden="1" x14ac:dyDescent="0.2">
      <c r="K1872" s="149"/>
    </row>
    <row r="1873" spans="11:11" hidden="1" x14ac:dyDescent="0.2">
      <c r="K1873" s="149"/>
    </row>
    <row r="1874" spans="11:11" hidden="1" x14ac:dyDescent="0.2">
      <c r="K1874" s="149"/>
    </row>
    <row r="1875" spans="11:11" hidden="1" x14ac:dyDescent="0.2">
      <c r="K1875" s="149"/>
    </row>
    <row r="1876" spans="11:11" hidden="1" x14ac:dyDescent="0.2">
      <c r="K1876" s="149"/>
    </row>
    <row r="1877" spans="11:11" hidden="1" x14ac:dyDescent="0.2">
      <c r="K1877" s="149"/>
    </row>
    <row r="1878" spans="11:11" hidden="1" x14ac:dyDescent="0.2">
      <c r="K1878" s="149"/>
    </row>
    <row r="1879" spans="11:11" hidden="1" x14ac:dyDescent="0.2">
      <c r="K1879" s="149"/>
    </row>
    <row r="1880" spans="11:11" hidden="1" x14ac:dyDescent="0.2">
      <c r="K1880" s="149"/>
    </row>
    <row r="1881" spans="11:11" hidden="1" x14ac:dyDescent="0.2">
      <c r="K1881" s="149"/>
    </row>
    <row r="1882" spans="11:11" hidden="1" x14ac:dyDescent="0.2">
      <c r="K1882" s="149"/>
    </row>
    <row r="1883" spans="11:11" hidden="1" x14ac:dyDescent="0.2">
      <c r="K1883" s="149"/>
    </row>
    <row r="1884" spans="11:11" hidden="1" x14ac:dyDescent="0.2">
      <c r="K1884" s="149"/>
    </row>
    <row r="1885" spans="11:11" hidden="1" x14ac:dyDescent="0.2">
      <c r="K1885" s="149"/>
    </row>
    <row r="1886" spans="11:11" hidden="1" x14ac:dyDescent="0.2">
      <c r="K1886" s="149"/>
    </row>
    <row r="1887" spans="11:11" hidden="1" x14ac:dyDescent="0.2">
      <c r="K1887" s="149"/>
    </row>
    <row r="1888" spans="11:11" hidden="1" x14ac:dyDescent="0.2">
      <c r="K1888" s="149"/>
    </row>
    <row r="1889" spans="11:11" hidden="1" x14ac:dyDescent="0.2">
      <c r="K1889" s="149"/>
    </row>
    <row r="1890" spans="11:11" hidden="1" x14ac:dyDescent="0.2">
      <c r="K1890" s="149"/>
    </row>
    <row r="1891" spans="11:11" hidden="1" x14ac:dyDescent="0.2">
      <c r="K1891" s="149"/>
    </row>
    <row r="1892" spans="11:11" hidden="1" x14ac:dyDescent="0.2">
      <c r="K1892" s="149"/>
    </row>
    <row r="1893" spans="11:11" hidden="1" x14ac:dyDescent="0.2">
      <c r="K1893" s="149"/>
    </row>
    <row r="1894" spans="11:11" hidden="1" x14ac:dyDescent="0.2">
      <c r="K1894" s="149"/>
    </row>
    <row r="1895" spans="11:11" hidden="1" x14ac:dyDescent="0.2">
      <c r="K1895" s="149"/>
    </row>
    <row r="1896" spans="11:11" hidden="1" x14ac:dyDescent="0.2">
      <c r="K1896" s="149"/>
    </row>
    <row r="1897" spans="11:11" hidden="1" x14ac:dyDescent="0.2">
      <c r="K1897" s="149"/>
    </row>
    <row r="1898" spans="11:11" hidden="1" x14ac:dyDescent="0.2">
      <c r="K1898" s="149"/>
    </row>
    <row r="1899" spans="11:11" hidden="1" x14ac:dyDescent="0.2">
      <c r="K1899" s="149"/>
    </row>
    <row r="1900" spans="11:11" hidden="1" x14ac:dyDescent="0.2">
      <c r="K1900" s="149"/>
    </row>
    <row r="1901" spans="11:11" hidden="1" x14ac:dyDescent="0.2">
      <c r="K1901" s="149"/>
    </row>
    <row r="1902" spans="11:11" hidden="1" x14ac:dyDescent="0.2">
      <c r="K1902" s="149"/>
    </row>
    <row r="1903" spans="11:11" hidden="1" x14ac:dyDescent="0.2">
      <c r="K1903" s="149"/>
    </row>
    <row r="1904" spans="11:11" hidden="1" x14ac:dyDescent="0.2">
      <c r="K1904" s="149"/>
    </row>
    <row r="1905" spans="11:11" hidden="1" x14ac:dyDescent="0.2">
      <c r="K1905" s="149"/>
    </row>
    <row r="1906" spans="11:11" hidden="1" x14ac:dyDescent="0.2">
      <c r="K1906" s="149"/>
    </row>
    <row r="1907" spans="11:11" hidden="1" x14ac:dyDescent="0.2">
      <c r="K1907" s="149"/>
    </row>
    <row r="1908" spans="11:11" hidden="1" x14ac:dyDescent="0.2">
      <c r="K1908" s="149"/>
    </row>
    <row r="1909" spans="11:11" hidden="1" x14ac:dyDescent="0.2">
      <c r="K1909" s="149"/>
    </row>
    <row r="1910" spans="11:11" hidden="1" x14ac:dyDescent="0.2">
      <c r="K1910" s="149"/>
    </row>
    <row r="1911" spans="11:11" hidden="1" x14ac:dyDescent="0.2">
      <c r="K1911" s="149"/>
    </row>
    <row r="1912" spans="11:11" hidden="1" x14ac:dyDescent="0.2">
      <c r="K1912" s="149"/>
    </row>
    <row r="1913" spans="11:11" hidden="1" x14ac:dyDescent="0.2">
      <c r="K1913" s="149"/>
    </row>
    <row r="1914" spans="11:11" hidden="1" x14ac:dyDescent="0.2">
      <c r="K1914" s="149"/>
    </row>
    <row r="1915" spans="11:11" hidden="1" x14ac:dyDescent="0.2">
      <c r="K1915" s="149"/>
    </row>
    <row r="1916" spans="11:11" hidden="1" x14ac:dyDescent="0.2">
      <c r="K1916" s="149"/>
    </row>
    <row r="1917" spans="11:11" hidden="1" x14ac:dyDescent="0.2">
      <c r="K1917" s="149"/>
    </row>
    <row r="1918" spans="11:11" hidden="1" x14ac:dyDescent="0.2">
      <c r="K1918" s="149"/>
    </row>
    <row r="1919" spans="11:11" hidden="1" x14ac:dyDescent="0.2">
      <c r="K1919" s="149"/>
    </row>
    <row r="1920" spans="11:11" hidden="1" x14ac:dyDescent="0.2">
      <c r="K1920" s="149"/>
    </row>
    <row r="1921" spans="11:11" hidden="1" x14ac:dyDescent="0.2">
      <c r="K1921" s="149"/>
    </row>
    <row r="1922" spans="11:11" hidden="1" x14ac:dyDescent="0.2">
      <c r="K1922" s="149"/>
    </row>
    <row r="1923" spans="11:11" hidden="1" x14ac:dyDescent="0.2">
      <c r="K1923" s="149"/>
    </row>
    <row r="1924" spans="11:11" hidden="1" x14ac:dyDescent="0.2">
      <c r="K1924" s="149"/>
    </row>
    <row r="1925" spans="11:11" hidden="1" x14ac:dyDescent="0.2">
      <c r="K1925" s="149"/>
    </row>
    <row r="1926" spans="11:11" hidden="1" x14ac:dyDescent="0.2">
      <c r="K1926" s="149"/>
    </row>
    <row r="1927" spans="11:11" hidden="1" x14ac:dyDescent="0.2">
      <c r="K1927" s="149"/>
    </row>
    <row r="1928" spans="11:11" hidden="1" x14ac:dyDescent="0.2">
      <c r="K1928" s="149"/>
    </row>
    <row r="1929" spans="11:11" hidden="1" x14ac:dyDescent="0.2">
      <c r="K1929" s="149"/>
    </row>
    <row r="1930" spans="11:11" hidden="1" x14ac:dyDescent="0.2">
      <c r="K1930" s="149"/>
    </row>
    <row r="1931" spans="11:11" hidden="1" x14ac:dyDescent="0.2">
      <c r="K1931" s="149"/>
    </row>
    <row r="1932" spans="11:11" hidden="1" x14ac:dyDescent="0.2">
      <c r="K1932" s="149"/>
    </row>
    <row r="1933" spans="11:11" hidden="1" x14ac:dyDescent="0.2">
      <c r="K1933" s="149"/>
    </row>
    <row r="1934" spans="11:11" hidden="1" x14ac:dyDescent="0.2">
      <c r="K1934" s="149"/>
    </row>
    <row r="1935" spans="11:11" hidden="1" x14ac:dyDescent="0.2">
      <c r="K1935" s="149"/>
    </row>
    <row r="1936" spans="11:11" hidden="1" x14ac:dyDescent="0.2">
      <c r="K1936" s="149"/>
    </row>
    <row r="1937" spans="11:11" hidden="1" x14ac:dyDescent="0.2">
      <c r="K1937" s="149"/>
    </row>
    <row r="1938" spans="11:11" hidden="1" x14ac:dyDescent="0.2">
      <c r="K1938" s="149"/>
    </row>
    <row r="1939" spans="11:11" hidden="1" x14ac:dyDescent="0.2">
      <c r="K1939" s="149"/>
    </row>
    <row r="1940" spans="11:11" hidden="1" x14ac:dyDescent="0.2">
      <c r="K1940" s="149"/>
    </row>
    <row r="1941" spans="11:11" hidden="1" x14ac:dyDescent="0.2">
      <c r="K1941" s="149"/>
    </row>
    <row r="1942" spans="11:11" hidden="1" x14ac:dyDescent="0.2">
      <c r="K1942" s="149"/>
    </row>
    <row r="1943" spans="11:11" hidden="1" x14ac:dyDescent="0.2">
      <c r="K1943" s="149"/>
    </row>
    <row r="1944" spans="11:11" hidden="1" x14ac:dyDescent="0.2">
      <c r="K1944" s="149"/>
    </row>
    <row r="1945" spans="11:11" hidden="1" x14ac:dyDescent="0.2">
      <c r="K1945" s="149"/>
    </row>
    <row r="1946" spans="11:11" hidden="1" x14ac:dyDescent="0.2">
      <c r="K1946" s="149"/>
    </row>
    <row r="1947" spans="11:11" hidden="1" x14ac:dyDescent="0.2">
      <c r="K1947" s="149"/>
    </row>
    <row r="1948" spans="11:11" hidden="1" x14ac:dyDescent="0.2">
      <c r="K1948" s="149"/>
    </row>
    <row r="1949" spans="11:11" hidden="1" x14ac:dyDescent="0.2">
      <c r="K1949" s="149"/>
    </row>
    <row r="1950" spans="11:11" hidden="1" x14ac:dyDescent="0.2">
      <c r="K1950" s="149"/>
    </row>
    <row r="1951" spans="11:11" hidden="1" x14ac:dyDescent="0.2">
      <c r="K1951" s="149"/>
    </row>
    <row r="1952" spans="11:11" hidden="1" x14ac:dyDescent="0.2">
      <c r="K1952" s="149"/>
    </row>
    <row r="1953" spans="11:11" hidden="1" x14ac:dyDescent="0.2">
      <c r="K1953" s="149"/>
    </row>
    <row r="1954" spans="11:11" hidden="1" x14ac:dyDescent="0.2">
      <c r="K1954" s="149"/>
    </row>
    <row r="1955" spans="11:11" hidden="1" x14ac:dyDescent="0.2">
      <c r="K1955" s="149"/>
    </row>
    <row r="1956" spans="11:11" hidden="1" x14ac:dyDescent="0.2">
      <c r="K1956" s="149"/>
    </row>
    <row r="1957" spans="11:11" hidden="1" x14ac:dyDescent="0.2">
      <c r="K1957" s="149"/>
    </row>
    <row r="1958" spans="11:11" hidden="1" x14ac:dyDescent="0.2">
      <c r="K1958" s="149"/>
    </row>
    <row r="1959" spans="11:11" hidden="1" x14ac:dyDescent="0.2">
      <c r="K1959" s="149"/>
    </row>
    <row r="1960" spans="11:11" hidden="1" x14ac:dyDescent="0.2">
      <c r="K1960" s="149"/>
    </row>
    <row r="1961" spans="11:11" hidden="1" x14ac:dyDescent="0.2">
      <c r="K1961" s="149"/>
    </row>
    <row r="1962" spans="11:11" hidden="1" x14ac:dyDescent="0.2">
      <c r="K1962" s="149"/>
    </row>
    <row r="1963" spans="11:11" hidden="1" x14ac:dyDescent="0.2">
      <c r="K1963" s="149"/>
    </row>
    <row r="1964" spans="11:11" hidden="1" x14ac:dyDescent="0.2">
      <c r="K1964" s="149"/>
    </row>
    <row r="1965" spans="11:11" hidden="1" x14ac:dyDescent="0.2">
      <c r="K1965" s="149"/>
    </row>
    <row r="1966" spans="11:11" hidden="1" x14ac:dyDescent="0.2">
      <c r="K1966" s="149"/>
    </row>
    <row r="1967" spans="11:11" hidden="1" x14ac:dyDescent="0.2">
      <c r="K1967" s="149"/>
    </row>
    <row r="1968" spans="11:11" hidden="1" x14ac:dyDescent="0.2">
      <c r="K1968" s="149"/>
    </row>
    <row r="1969" spans="11:11" hidden="1" x14ac:dyDescent="0.2">
      <c r="K1969" s="149"/>
    </row>
    <row r="1970" spans="11:11" hidden="1" x14ac:dyDescent="0.2">
      <c r="K1970" s="149"/>
    </row>
    <row r="1971" spans="11:11" hidden="1" x14ac:dyDescent="0.2">
      <c r="K1971" s="149"/>
    </row>
    <row r="1972" spans="11:11" hidden="1" x14ac:dyDescent="0.2">
      <c r="K1972" s="149"/>
    </row>
    <row r="1973" spans="11:11" hidden="1" x14ac:dyDescent="0.2">
      <c r="K1973" s="149"/>
    </row>
    <row r="1974" spans="11:11" hidden="1" x14ac:dyDescent="0.2">
      <c r="K1974" s="149"/>
    </row>
    <row r="1975" spans="11:11" hidden="1" x14ac:dyDescent="0.2">
      <c r="K1975" s="149"/>
    </row>
    <row r="1976" spans="11:11" hidden="1" x14ac:dyDescent="0.2">
      <c r="K1976" s="149"/>
    </row>
    <row r="1977" spans="11:11" hidden="1" x14ac:dyDescent="0.2">
      <c r="K1977" s="149"/>
    </row>
    <row r="1978" spans="11:11" hidden="1" x14ac:dyDescent="0.2">
      <c r="K1978" s="149"/>
    </row>
    <row r="1979" spans="11:11" hidden="1" x14ac:dyDescent="0.2">
      <c r="K1979" s="149"/>
    </row>
    <row r="1980" spans="11:11" hidden="1" x14ac:dyDescent="0.2">
      <c r="K1980" s="149"/>
    </row>
    <row r="1981" spans="11:11" hidden="1" x14ac:dyDescent="0.2">
      <c r="K1981" s="149"/>
    </row>
    <row r="1982" spans="11:11" hidden="1" x14ac:dyDescent="0.2">
      <c r="K1982" s="149"/>
    </row>
    <row r="1983" spans="11:11" hidden="1" x14ac:dyDescent="0.2">
      <c r="K1983" s="149"/>
    </row>
    <row r="1984" spans="11:11" hidden="1" x14ac:dyDescent="0.2">
      <c r="K1984" s="149"/>
    </row>
    <row r="1985" spans="11:11" hidden="1" x14ac:dyDescent="0.2">
      <c r="K1985" s="149"/>
    </row>
    <row r="1986" spans="11:11" hidden="1" x14ac:dyDescent="0.2">
      <c r="K1986" s="149"/>
    </row>
    <row r="1987" spans="11:11" hidden="1" x14ac:dyDescent="0.2">
      <c r="K1987" s="149"/>
    </row>
    <row r="1988" spans="11:11" hidden="1" x14ac:dyDescent="0.2">
      <c r="K1988" s="149"/>
    </row>
    <row r="1989" spans="11:11" hidden="1" x14ac:dyDescent="0.2">
      <c r="K1989" s="149"/>
    </row>
    <row r="1990" spans="11:11" hidden="1" x14ac:dyDescent="0.2">
      <c r="K1990" s="149"/>
    </row>
    <row r="1991" spans="11:11" hidden="1" x14ac:dyDescent="0.2">
      <c r="K1991" s="149"/>
    </row>
    <row r="1992" spans="11:11" hidden="1" x14ac:dyDescent="0.2">
      <c r="K1992" s="149"/>
    </row>
    <row r="1993" spans="11:11" hidden="1" x14ac:dyDescent="0.2">
      <c r="K1993" s="149"/>
    </row>
    <row r="1994" spans="11:11" hidden="1" x14ac:dyDescent="0.2">
      <c r="K1994" s="149"/>
    </row>
    <row r="1995" spans="11:11" hidden="1" x14ac:dyDescent="0.2">
      <c r="K1995" s="149"/>
    </row>
    <row r="1996" spans="11:11" hidden="1" x14ac:dyDescent="0.2">
      <c r="K1996" s="149"/>
    </row>
    <row r="1997" spans="11:11" hidden="1" x14ac:dyDescent="0.2">
      <c r="K1997" s="149"/>
    </row>
    <row r="1998" spans="11:11" hidden="1" x14ac:dyDescent="0.2">
      <c r="K1998" s="149"/>
    </row>
    <row r="1999" spans="11:11" hidden="1" x14ac:dyDescent="0.2">
      <c r="K1999" s="149"/>
    </row>
    <row r="2000" spans="11:11" hidden="1" x14ac:dyDescent="0.2">
      <c r="K2000" s="149"/>
    </row>
    <row r="2001" spans="11:11" hidden="1" x14ac:dyDescent="0.2">
      <c r="K2001" s="149"/>
    </row>
    <row r="2002" spans="11:11" hidden="1" x14ac:dyDescent="0.2">
      <c r="K2002" s="149"/>
    </row>
    <row r="2003" spans="11:11" hidden="1" x14ac:dyDescent="0.2">
      <c r="K2003" s="149"/>
    </row>
    <row r="2004" spans="11:11" hidden="1" x14ac:dyDescent="0.2">
      <c r="K2004" s="149"/>
    </row>
    <row r="2005" spans="11:11" hidden="1" x14ac:dyDescent="0.2">
      <c r="K2005" s="149"/>
    </row>
    <row r="2006" spans="11:11" hidden="1" x14ac:dyDescent="0.2">
      <c r="K2006" s="149"/>
    </row>
    <row r="2007" spans="11:11" hidden="1" x14ac:dyDescent="0.2">
      <c r="K2007" s="149"/>
    </row>
    <row r="2008" spans="11:11" hidden="1" x14ac:dyDescent="0.2">
      <c r="K2008" s="149"/>
    </row>
    <row r="2009" spans="11:11" hidden="1" x14ac:dyDescent="0.2">
      <c r="K2009" s="149"/>
    </row>
    <row r="2010" spans="11:11" hidden="1" x14ac:dyDescent="0.2">
      <c r="K2010" s="149"/>
    </row>
    <row r="2011" spans="11:11" hidden="1" x14ac:dyDescent="0.2">
      <c r="K2011" s="149"/>
    </row>
    <row r="2012" spans="11:11" hidden="1" x14ac:dyDescent="0.2">
      <c r="K2012" s="149"/>
    </row>
    <row r="2013" spans="11:11" hidden="1" x14ac:dyDescent="0.2">
      <c r="K2013" s="149"/>
    </row>
    <row r="2014" spans="11:11" hidden="1" x14ac:dyDescent="0.2">
      <c r="K2014" s="149"/>
    </row>
    <row r="2015" spans="11:11" hidden="1" x14ac:dyDescent="0.2">
      <c r="K2015" s="149"/>
    </row>
    <row r="2016" spans="11:11" hidden="1" x14ac:dyDescent="0.2">
      <c r="K2016" s="149"/>
    </row>
    <row r="2017" spans="11:11" hidden="1" x14ac:dyDescent="0.2">
      <c r="K2017" s="149"/>
    </row>
    <row r="2018" spans="11:11" hidden="1" x14ac:dyDescent="0.2">
      <c r="K2018" s="149"/>
    </row>
  </sheetData>
  <sheetProtection algorithmName="SHA-512" hashValue="P6zfmXx07K9TIXUL5rrhsWKd1JzwLZvFfPFFeYef0bmAw9hdR+mAO8VRLuvGpS/DOihCHWu9WWeqjfbp72y3vQ==" saltValue="nQxbAEHqaOA40PsTnr4QHw==" spinCount="100000" sheet="1" objects="1" scenarios="1" selectLockedCells="1"/>
  <autoFilter ref="A3:AR542" xr:uid="{00000000-0009-0000-0000-000003000000}"/>
  <mergeCells count="1">
    <mergeCell ref="L1:AA1"/>
  </mergeCells>
  <conditionalFormatting sqref="AM4:AM542">
    <cfRule type="cellIs" dxfId="66" priority="17" stopIfTrue="1" operator="equal">
      <formula>0</formula>
    </cfRule>
  </conditionalFormatting>
  <conditionalFormatting sqref="C4:G542">
    <cfRule type="expression" priority="16" stopIfTrue="1">
      <formula>"(DATEDIF(DATEVALUE(C4),DATEVALUE(D4),""y"")=5"</formula>
    </cfRule>
  </conditionalFormatting>
  <conditionalFormatting sqref="Q4:Q542">
    <cfRule type="cellIs" dxfId="65" priority="13" stopIfTrue="1" operator="equal">
      <formula>"*"</formula>
    </cfRule>
    <cfRule type="cellIs" dxfId="64" priority="15" stopIfTrue="1" operator="greaterThanOrEqual">
      <formula>$AN4</formula>
    </cfRule>
  </conditionalFormatting>
  <conditionalFormatting sqref="Q4:Q542">
    <cfRule type="cellIs" dxfId="63" priority="14" stopIfTrue="1" operator="lessThan">
      <formula>$AN4</formula>
    </cfRule>
  </conditionalFormatting>
  <conditionalFormatting sqref="AA4:AA542">
    <cfRule type="cellIs" dxfId="62" priority="10" stopIfTrue="1" operator="equal">
      <formula>"*"</formula>
    </cfRule>
    <cfRule type="cellIs" dxfId="61" priority="12" stopIfTrue="1" operator="greaterThanOrEqual">
      <formula>$AN4</formula>
    </cfRule>
  </conditionalFormatting>
  <conditionalFormatting sqref="AA4:AA542">
    <cfRule type="cellIs" dxfId="60" priority="11" stopIfTrue="1" operator="lessThan">
      <formula>$AN4</formula>
    </cfRule>
  </conditionalFormatting>
  <conditionalFormatting sqref="AB4:AB542">
    <cfRule type="cellIs" dxfId="59" priority="7" stopIfTrue="1" operator="equal">
      <formula>"*"</formula>
    </cfRule>
    <cfRule type="cellIs" dxfId="58" priority="9" stopIfTrue="1" operator="greaterThanOrEqual">
      <formula>$AN4</formula>
    </cfRule>
  </conditionalFormatting>
  <conditionalFormatting sqref="AB4:AB542">
    <cfRule type="cellIs" dxfId="57" priority="8" stopIfTrue="1" operator="lessThan">
      <formula>$AN4</formula>
    </cfRule>
  </conditionalFormatting>
  <conditionalFormatting sqref="AF4:AF542">
    <cfRule type="cellIs" dxfId="56" priority="4" stopIfTrue="1" operator="equal">
      <formula>"*"</formula>
    </cfRule>
    <cfRule type="cellIs" dxfId="55" priority="6" stopIfTrue="1" operator="greaterThanOrEqual">
      <formula>$AN4</formula>
    </cfRule>
  </conditionalFormatting>
  <conditionalFormatting sqref="AF4:AF542">
    <cfRule type="cellIs" dxfId="54" priority="5" stopIfTrue="1" operator="lessThan">
      <formula>$AN4</formula>
    </cfRule>
  </conditionalFormatting>
  <conditionalFormatting sqref="AJ4:AJ542">
    <cfRule type="cellIs" dxfId="53" priority="1" stopIfTrue="1" operator="equal">
      <formula>"*"</formula>
    </cfRule>
    <cfRule type="cellIs" dxfId="52" priority="3" stopIfTrue="1" operator="greaterThanOrEqual">
      <formula>$AN4</formula>
    </cfRule>
  </conditionalFormatting>
  <conditionalFormatting sqref="AJ4:AJ542">
    <cfRule type="cellIs" dxfId="51" priority="2" stopIfTrue="1" operator="lessThan">
      <formula>$AN4</formula>
    </cfRule>
  </conditionalFormatting>
  <pageMargins left="0.7" right="0.7" top="0.75" bottom="0.75" header="0.3" footer="0.3"/>
  <pageSetup paperSize="5" scale="42" fitToHeight="0"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540"/>
  <sheetViews>
    <sheetView workbookViewId="0">
      <pane ySplit="1" topLeftCell="A357" activePane="bottomLeft" state="frozen"/>
      <selection activeCell="D1" sqref="D1"/>
      <selection pane="bottomLeft" activeCell="A372" sqref="A372"/>
    </sheetView>
  </sheetViews>
  <sheetFormatPr defaultColWidth="9.140625" defaultRowHeight="15" x14ac:dyDescent="0.25"/>
  <cols>
    <col min="1" max="1" width="16.7109375" style="134" customWidth="1"/>
    <col min="2" max="16384" width="9.140625" style="134"/>
  </cols>
  <sheetData>
    <row r="1" spans="1:26" x14ac:dyDescent="0.25">
      <c r="A1" s="134" t="s">
        <v>1925</v>
      </c>
      <c r="B1" s="134" t="s">
        <v>1926</v>
      </c>
      <c r="C1" s="134" t="s">
        <v>1927</v>
      </c>
      <c r="D1" s="134" t="s">
        <v>1928</v>
      </c>
      <c r="E1" s="134" t="s">
        <v>1929</v>
      </c>
      <c r="F1" s="134" t="s">
        <v>1930</v>
      </c>
      <c r="G1" s="134" t="s">
        <v>1931</v>
      </c>
      <c r="H1" s="134" t="s">
        <v>1932</v>
      </c>
      <c r="I1" s="134" t="s">
        <v>1933</v>
      </c>
      <c r="J1" s="134" t="s">
        <v>1934</v>
      </c>
      <c r="K1" s="134" t="s">
        <v>1935</v>
      </c>
      <c r="L1" s="134" t="s">
        <v>1936</v>
      </c>
      <c r="M1" s="134" t="s">
        <v>1937</v>
      </c>
      <c r="N1" s="134" t="s">
        <v>1938</v>
      </c>
      <c r="O1" s="134" t="s">
        <v>1939</v>
      </c>
      <c r="P1" s="134" t="s">
        <v>1940</v>
      </c>
      <c r="Q1" s="134" t="s">
        <v>1941</v>
      </c>
      <c r="R1" s="134" t="s">
        <v>1942</v>
      </c>
      <c r="S1" s="134" t="s">
        <v>1943</v>
      </c>
      <c r="T1" s="134" t="s">
        <v>1187</v>
      </c>
      <c r="U1" s="134" t="s">
        <v>1944</v>
      </c>
      <c r="V1" s="134" t="s">
        <v>1945</v>
      </c>
      <c r="W1" s="134" t="s">
        <v>1946</v>
      </c>
      <c r="X1" s="134" t="s">
        <v>1947</v>
      </c>
      <c r="Y1" s="134" t="s">
        <v>1948</v>
      </c>
      <c r="Z1" s="134" t="s">
        <v>1949</v>
      </c>
    </row>
    <row r="2" spans="1:26" x14ac:dyDescent="0.25">
      <c r="A2" s="134" t="s">
        <v>563</v>
      </c>
      <c r="B2" s="134" t="s">
        <v>1950</v>
      </c>
      <c r="C2" s="134" t="s">
        <v>1951</v>
      </c>
      <c r="D2" s="134" t="s">
        <v>1952</v>
      </c>
      <c r="E2" s="134" t="s">
        <v>1953</v>
      </c>
      <c r="F2" s="134" t="s">
        <v>1953</v>
      </c>
      <c r="G2" s="134" t="s">
        <v>1953</v>
      </c>
      <c r="H2" s="134" t="s">
        <v>1953</v>
      </c>
      <c r="I2" s="134" t="s">
        <v>1953</v>
      </c>
      <c r="J2" s="134">
        <v>0</v>
      </c>
      <c r="K2" s="134">
        <v>0</v>
      </c>
      <c r="L2" s="134">
        <v>0</v>
      </c>
      <c r="M2" s="134">
        <v>0</v>
      </c>
      <c r="N2" s="134">
        <v>0</v>
      </c>
      <c r="O2" s="134" t="s">
        <v>1954</v>
      </c>
      <c r="P2" s="134">
        <v>633</v>
      </c>
      <c r="Q2" s="134">
        <v>459</v>
      </c>
      <c r="R2" s="134">
        <v>513</v>
      </c>
      <c r="S2" s="134">
        <v>1236</v>
      </c>
      <c r="T2" s="134">
        <v>2841</v>
      </c>
      <c r="U2" s="134" t="s">
        <v>3</v>
      </c>
      <c r="V2" s="134" t="s">
        <v>1955</v>
      </c>
      <c r="W2" s="134" t="s">
        <v>1952</v>
      </c>
      <c r="X2" s="134" t="s">
        <v>398</v>
      </c>
      <c r="Y2" s="134" t="s">
        <v>1736</v>
      </c>
      <c r="Z2" s="134">
        <v>35293</v>
      </c>
    </row>
    <row r="3" spans="1:26" x14ac:dyDescent="0.25">
      <c r="A3" s="134" t="s">
        <v>413</v>
      </c>
      <c r="B3" s="134" t="s">
        <v>1950</v>
      </c>
      <c r="C3" s="134" t="s">
        <v>1951</v>
      </c>
      <c r="D3" s="134" t="s">
        <v>1952</v>
      </c>
      <c r="E3" s="134" t="s">
        <v>1953</v>
      </c>
      <c r="F3" s="134" t="s">
        <v>1956</v>
      </c>
      <c r="G3" s="134" t="s">
        <v>1956</v>
      </c>
      <c r="H3" s="134" t="s">
        <v>1956</v>
      </c>
      <c r="I3" s="134" t="s">
        <v>1956</v>
      </c>
      <c r="J3" s="134">
        <v>0</v>
      </c>
      <c r="K3" s="134">
        <v>0</v>
      </c>
      <c r="L3" s="134">
        <v>0</v>
      </c>
      <c r="M3" s="134">
        <v>41</v>
      </c>
      <c r="N3" s="134">
        <v>41</v>
      </c>
      <c r="O3" s="134" t="s">
        <v>1957</v>
      </c>
      <c r="P3" s="134">
        <v>31</v>
      </c>
      <c r="Q3" s="134">
        <v>19</v>
      </c>
      <c r="R3" s="134">
        <v>20</v>
      </c>
      <c r="S3" s="134">
        <v>45</v>
      </c>
      <c r="T3" s="134">
        <v>115</v>
      </c>
      <c r="U3" s="134" t="s">
        <v>3</v>
      </c>
      <c r="V3" s="134" t="s">
        <v>1955</v>
      </c>
      <c r="W3" s="134" t="s">
        <v>1952</v>
      </c>
      <c r="X3" s="134" t="s">
        <v>398</v>
      </c>
      <c r="Y3" s="134" t="s">
        <v>1649</v>
      </c>
      <c r="Z3" s="134">
        <v>20878</v>
      </c>
    </row>
    <row r="4" spans="1:26" x14ac:dyDescent="0.25">
      <c r="A4" s="134" t="s">
        <v>606</v>
      </c>
      <c r="B4" s="134" t="s">
        <v>1950</v>
      </c>
      <c r="C4" s="134" t="s">
        <v>1951</v>
      </c>
      <c r="D4" s="134" t="s">
        <v>1952</v>
      </c>
      <c r="E4" s="134" t="s">
        <v>1956</v>
      </c>
      <c r="F4" s="134" t="s">
        <v>1956</v>
      </c>
      <c r="G4" s="134" t="s">
        <v>1956</v>
      </c>
      <c r="H4" s="134" t="s">
        <v>1956</v>
      </c>
      <c r="I4" s="134" t="s">
        <v>1956</v>
      </c>
      <c r="J4" s="134">
        <v>54</v>
      </c>
      <c r="K4" s="134">
        <v>40</v>
      </c>
      <c r="L4" s="134">
        <v>26</v>
      </c>
      <c r="M4" s="134">
        <v>319</v>
      </c>
      <c r="N4" s="134">
        <v>439</v>
      </c>
      <c r="O4" s="134" t="s">
        <v>1957</v>
      </c>
      <c r="P4" s="134">
        <v>444</v>
      </c>
      <c r="Q4" s="134">
        <v>248</v>
      </c>
      <c r="R4" s="134">
        <v>283</v>
      </c>
      <c r="S4" s="134">
        <v>748</v>
      </c>
      <c r="T4" s="134">
        <v>1723</v>
      </c>
      <c r="U4" s="134" t="s">
        <v>8</v>
      </c>
      <c r="V4" s="134" t="s">
        <v>1955</v>
      </c>
      <c r="W4" s="134" t="s">
        <v>1952</v>
      </c>
      <c r="X4" s="134" t="s">
        <v>1958</v>
      </c>
      <c r="Y4" s="134" t="s">
        <v>1523</v>
      </c>
      <c r="Z4" s="134">
        <v>78863</v>
      </c>
    </row>
    <row r="5" spans="1:26" x14ac:dyDescent="0.25">
      <c r="A5" s="134" t="s">
        <v>1523</v>
      </c>
      <c r="B5" s="134" t="s">
        <v>1950</v>
      </c>
      <c r="C5" s="134" t="s">
        <v>1951</v>
      </c>
      <c r="D5" s="134" t="s">
        <v>1952</v>
      </c>
      <c r="E5" s="134" t="s">
        <v>1956</v>
      </c>
      <c r="F5" s="134" t="s">
        <v>1956</v>
      </c>
      <c r="G5" s="134" t="s">
        <v>1956</v>
      </c>
      <c r="H5" s="134" t="s">
        <v>1956</v>
      </c>
      <c r="I5" s="134" t="s">
        <v>1956</v>
      </c>
      <c r="J5" s="134">
        <v>120</v>
      </c>
      <c r="K5" s="134">
        <v>79</v>
      </c>
      <c r="L5" s="134">
        <v>35</v>
      </c>
      <c r="M5" s="134">
        <v>70</v>
      </c>
      <c r="N5" s="134">
        <v>304</v>
      </c>
      <c r="O5" s="134" t="s">
        <v>1954</v>
      </c>
      <c r="P5" s="134">
        <v>430</v>
      </c>
      <c r="Q5" s="134">
        <v>227</v>
      </c>
      <c r="R5" s="134">
        <v>295</v>
      </c>
      <c r="S5" s="134">
        <v>817</v>
      </c>
      <c r="T5" s="134">
        <v>1769</v>
      </c>
      <c r="U5" s="134" t="s">
        <v>8</v>
      </c>
      <c r="V5" s="134" t="s">
        <v>1955</v>
      </c>
      <c r="W5" s="134" t="s">
        <v>1952</v>
      </c>
      <c r="X5" s="134" t="s">
        <v>1958</v>
      </c>
      <c r="Y5" s="134" t="s">
        <v>1523</v>
      </c>
      <c r="Z5" s="134">
        <v>148895</v>
      </c>
    </row>
    <row r="6" spans="1:26" x14ac:dyDescent="0.25">
      <c r="A6" s="134" t="s">
        <v>607</v>
      </c>
      <c r="B6" s="134" t="s">
        <v>1950</v>
      </c>
      <c r="C6" s="134" t="s">
        <v>1951</v>
      </c>
      <c r="D6" s="134" t="s">
        <v>1952</v>
      </c>
      <c r="E6" s="134" t="s">
        <v>1953</v>
      </c>
      <c r="F6" s="134" t="s">
        <v>1953</v>
      </c>
      <c r="G6" s="134" t="s">
        <v>1953</v>
      </c>
      <c r="H6" s="134" t="s">
        <v>1956</v>
      </c>
      <c r="I6" s="134" t="s">
        <v>1956</v>
      </c>
      <c r="J6" s="134">
        <v>0</v>
      </c>
      <c r="K6" s="134">
        <v>0</v>
      </c>
      <c r="L6" s="134">
        <v>4</v>
      </c>
      <c r="M6" s="134">
        <v>194</v>
      </c>
      <c r="N6" s="134">
        <v>198</v>
      </c>
      <c r="O6" s="134" t="s">
        <v>1957</v>
      </c>
      <c r="P6" s="134">
        <v>80</v>
      </c>
      <c r="Q6" s="134">
        <v>53</v>
      </c>
      <c r="R6" s="134">
        <v>57</v>
      </c>
      <c r="S6" s="134">
        <v>145</v>
      </c>
      <c r="T6" s="134">
        <v>335</v>
      </c>
      <c r="U6" s="134" t="s">
        <v>8</v>
      </c>
      <c r="V6" s="134" t="s">
        <v>1955</v>
      </c>
      <c r="W6" s="134" t="s">
        <v>1952</v>
      </c>
      <c r="X6" s="134" t="s">
        <v>1958</v>
      </c>
      <c r="Y6" s="134" t="s">
        <v>1523</v>
      </c>
      <c r="Z6" s="134">
        <v>19053</v>
      </c>
    </row>
    <row r="7" spans="1:26" x14ac:dyDescent="0.25">
      <c r="A7" s="134" t="s">
        <v>414</v>
      </c>
      <c r="B7" s="134" t="s">
        <v>1950</v>
      </c>
      <c r="C7" s="134" t="s">
        <v>1951</v>
      </c>
      <c r="D7" s="134" t="s">
        <v>1952</v>
      </c>
      <c r="E7" s="134" t="s">
        <v>1956</v>
      </c>
      <c r="F7" s="134" t="s">
        <v>1956</v>
      </c>
      <c r="G7" s="134" t="s">
        <v>1956</v>
      </c>
      <c r="H7" s="134" t="s">
        <v>1956</v>
      </c>
      <c r="I7" s="134" t="s">
        <v>1956</v>
      </c>
      <c r="J7" s="134">
        <v>0</v>
      </c>
      <c r="K7" s="134">
        <v>8</v>
      </c>
      <c r="L7" s="134">
        <v>3</v>
      </c>
      <c r="M7" s="134">
        <v>141</v>
      </c>
      <c r="N7" s="134">
        <v>152</v>
      </c>
      <c r="O7" s="134" t="s">
        <v>1954</v>
      </c>
      <c r="P7" s="134">
        <v>380</v>
      </c>
      <c r="Q7" s="134">
        <v>224</v>
      </c>
      <c r="R7" s="134">
        <v>246</v>
      </c>
      <c r="S7" s="134">
        <v>642</v>
      </c>
      <c r="T7" s="134">
        <v>1492</v>
      </c>
      <c r="U7" s="134" t="s">
        <v>3</v>
      </c>
      <c r="V7" s="134" t="s">
        <v>1955</v>
      </c>
      <c r="W7" s="134" t="s">
        <v>1952</v>
      </c>
      <c r="X7" s="134" t="s">
        <v>398</v>
      </c>
      <c r="Y7" s="134" t="s">
        <v>1649</v>
      </c>
      <c r="Z7" s="134">
        <v>86665</v>
      </c>
    </row>
    <row r="8" spans="1:26" x14ac:dyDescent="0.25">
      <c r="A8" s="134" t="s">
        <v>501</v>
      </c>
      <c r="B8" s="134" t="s">
        <v>1950</v>
      </c>
      <c r="C8" s="134" t="s">
        <v>1959</v>
      </c>
      <c r="D8" s="134" t="s">
        <v>1951</v>
      </c>
      <c r="E8" s="134" t="s">
        <v>1956</v>
      </c>
      <c r="F8" s="134" t="s">
        <v>1956</v>
      </c>
      <c r="G8" s="134" t="s">
        <v>1956</v>
      </c>
      <c r="H8" s="134" t="s">
        <v>1956</v>
      </c>
      <c r="I8" s="134" t="s">
        <v>1956</v>
      </c>
      <c r="J8" s="134">
        <v>83</v>
      </c>
      <c r="K8" s="134">
        <v>335</v>
      </c>
      <c r="L8" s="134">
        <v>839</v>
      </c>
      <c r="M8" s="134">
        <v>0</v>
      </c>
      <c r="N8" s="134">
        <v>1257</v>
      </c>
      <c r="O8" s="134" t="s">
        <v>1954</v>
      </c>
      <c r="P8" s="134">
        <v>9</v>
      </c>
      <c r="Q8" s="134">
        <v>7</v>
      </c>
      <c r="R8" s="134">
        <v>7</v>
      </c>
      <c r="S8" s="134">
        <v>16</v>
      </c>
      <c r="T8" s="134">
        <v>39</v>
      </c>
      <c r="U8" s="134" t="s">
        <v>3</v>
      </c>
      <c r="V8" s="134" t="s">
        <v>1955</v>
      </c>
      <c r="W8" s="134" t="s">
        <v>1952</v>
      </c>
      <c r="X8" s="134" t="s">
        <v>398</v>
      </c>
      <c r="Y8" s="134" t="s">
        <v>1690</v>
      </c>
      <c r="Z8" s="134">
        <v>51950</v>
      </c>
    </row>
    <row r="9" spans="1:26" x14ac:dyDescent="0.25">
      <c r="A9" s="134" t="s">
        <v>881</v>
      </c>
      <c r="B9" s="134" t="s">
        <v>1960</v>
      </c>
      <c r="C9" s="134" t="s">
        <v>1956</v>
      </c>
      <c r="D9" s="134" t="s">
        <v>1952</v>
      </c>
      <c r="E9" s="134" t="s">
        <v>1953</v>
      </c>
      <c r="F9" s="134" t="s">
        <v>1956</v>
      </c>
      <c r="G9" s="134" t="s">
        <v>1956</v>
      </c>
      <c r="H9" s="134" t="s">
        <v>1956</v>
      </c>
      <c r="I9" s="134" t="s">
        <v>1956</v>
      </c>
      <c r="J9" s="134">
        <v>0</v>
      </c>
      <c r="K9" s="134">
        <v>2</v>
      </c>
      <c r="L9" s="134">
        <v>4</v>
      </c>
      <c r="M9" s="134">
        <v>10</v>
      </c>
      <c r="N9" s="134">
        <v>16</v>
      </c>
      <c r="O9" s="134" t="s">
        <v>1957</v>
      </c>
      <c r="P9" s="134">
        <v>7</v>
      </c>
      <c r="Q9" s="134">
        <v>6</v>
      </c>
      <c r="R9" s="134">
        <v>6</v>
      </c>
      <c r="S9" s="134">
        <v>11</v>
      </c>
      <c r="T9" s="134">
        <v>30</v>
      </c>
      <c r="U9" s="134" t="s">
        <v>13</v>
      </c>
      <c r="V9" s="134" t="s">
        <v>1955</v>
      </c>
      <c r="W9" s="134" t="s">
        <v>1953</v>
      </c>
      <c r="X9" s="134" t="s">
        <v>1961</v>
      </c>
      <c r="Y9" s="134" t="s">
        <v>881</v>
      </c>
      <c r="Z9" s="134">
        <v>1154</v>
      </c>
    </row>
    <row r="10" spans="1:26" x14ac:dyDescent="0.25">
      <c r="A10" s="134" t="s">
        <v>905</v>
      </c>
      <c r="B10" s="134" t="s">
        <v>1960</v>
      </c>
      <c r="C10" s="134" t="s">
        <v>1962</v>
      </c>
      <c r="D10" s="134" t="s">
        <v>1963</v>
      </c>
      <c r="E10" s="134" t="s">
        <v>1953</v>
      </c>
      <c r="F10" s="134" t="s">
        <v>1953</v>
      </c>
      <c r="G10" s="134" t="s">
        <v>1953</v>
      </c>
      <c r="H10" s="134" t="s">
        <v>1953</v>
      </c>
      <c r="I10" s="134" t="s">
        <v>1953</v>
      </c>
      <c r="J10" s="134">
        <v>0</v>
      </c>
      <c r="K10" s="134">
        <v>0</v>
      </c>
      <c r="L10" s="134">
        <v>0</v>
      </c>
      <c r="M10" s="134">
        <v>0</v>
      </c>
      <c r="N10" s="134">
        <v>0</v>
      </c>
      <c r="O10" s="134" t="s">
        <v>1954</v>
      </c>
      <c r="P10" s="134">
        <v>1</v>
      </c>
      <c r="Q10" s="134">
        <v>1</v>
      </c>
      <c r="R10" s="134">
        <v>1</v>
      </c>
      <c r="S10" s="134">
        <v>2</v>
      </c>
      <c r="T10" s="134">
        <v>5</v>
      </c>
      <c r="U10" s="134" t="s">
        <v>13</v>
      </c>
      <c r="V10" s="134" t="s">
        <v>1964</v>
      </c>
      <c r="W10" s="134" t="s">
        <v>1962</v>
      </c>
      <c r="X10" s="134" t="s">
        <v>1961</v>
      </c>
      <c r="Y10" s="134" t="s">
        <v>1670</v>
      </c>
      <c r="Z10" s="134">
        <v>2868</v>
      </c>
    </row>
    <row r="11" spans="1:26" x14ac:dyDescent="0.25">
      <c r="A11" s="134" t="s">
        <v>883</v>
      </c>
      <c r="B11" s="134" t="s">
        <v>1960</v>
      </c>
      <c r="C11" s="134" t="s">
        <v>1962</v>
      </c>
      <c r="D11" s="134" t="s">
        <v>1963</v>
      </c>
      <c r="E11" s="134" t="s">
        <v>1953</v>
      </c>
      <c r="F11" s="134" t="s">
        <v>1953</v>
      </c>
      <c r="G11" s="134" t="s">
        <v>1953</v>
      </c>
      <c r="H11" s="134" t="s">
        <v>1953</v>
      </c>
      <c r="I11" s="134" t="s">
        <v>1953</v>
      </c>
      <c r="J11" s="134">
        <v>0</v>
      </c>
      <c r="K11" s="134">
        <v>0</v>
      </c>
      <c r="L11" s="134">
        <v>0</v>
      </c>
      <c r="M11" s="134">
        <v>0</v>
      </c>
      <c r="N11" s="134">
        <v>0</v>
      </c>
      <c r="O11" s="134" t="s">
        <v>1954</v>
      </c>
      <c r="P11" s="134">
        <v>1</v>
      </c>
      <c r="Q11" s="134">
        <v>1</v>
      </c>
      <c r="R11" s="134">
        <v>0</v>
      </c>
      <c r="S11" s="134">
        <v>0</v>
      </c>
      <c r="T11" s="134">
        <v>2</v>
      </c>
      <c r="U11" s="134" t="s">
        <v>13</v>
      </c>
      <c r="V11" s="134" t="s">
        <v>1964</v>
      </c>
      <c r="W11" s="134" t="s">
        <v>1962</v>
      </c>
      <c r="X11" s="134" t="s">
        <v>1961</v>
      </c>
      <c r="Y11" s="134" t="s">
        <v>1528</v>
      </c>
      <c r="Z11" s="134">
        <v>186</v>
      </c>
    </row>
    <row r="12" spans="1:26" x14ac:dyDescent="0.25">
      <c r="A12" s="134" t="s">
        <v>1528</v>
      </c>
      <c r="B12" s="134" t="s">
        <v>1960</v>
      </c>
      <c r="C12" s="134" t="s">
        <v>1951</v>
      </c>
      <c r="D12" s="134" t="s">
        <v>1952</v>
      </c>
      <c r="E12" s="134" t="s">
        <v>1953</v>
      </c>
      <c r="F12" s="134" t="s">
        <v>1953</v>
      </c>
      <c r="G12" s="134" t="s">
        <v>1953</v>
      </c>
      <c r="H12" s="134" t="s">
        <v>1953</v>
      </c>
      <c r="I12" s="134" t="s">
        <v>1956</v>
      </c>
      <c r="J12" s="134">
        <v>0</v>
      </c>
      <c r="K12" s="134">
        <v>2</v>
      </c>
      <c r="L12" s="134">
        <v>13</v>
      </c>
      <c r="M12" s="134">
        <v>17</v>
      </c>
      <c r="N12" s="134">
        <v>32</v>
      </c>
      <c r="O12" s="134" t="s">
        <v>1954</v>
      </c>
      <c r="P12" s="134">
        <v>10</v>
      </c>
      <c r="Q12" s="134">
        <v>7</v>
      </c>
      <c r="R12" s="134">
        <v>9</v>
      </c>
      <c r="S12" s="134">
        <v>23</v>
      </c>
      <c r="T12" s="134">
        <v>49</v>
      </c>
      <c r="U12" s="134" t="s">
        <v>13</v>
      </c>
      <c r="V12" s="134" t="s">
        <v>1955</v>
      </c>
      <c r="W12" s="134" t="s">
        <v>1952</v>
      </c>
      <c r="X12" s="134" t="s">
        <v>1961</v>
      </c>
      <c r="Y12" s="134" t="s">
        <v>1528</v>
      </c>
      <c r="Z12" s="134">
        <v>21690</v>
      </c>
    </row>
    <row r="13" spans="1:26" x14ac:dyDescent="0.25">
      <c r="A13" s="134" t="s">
        <v>653</v>
      </c>
      <c r="B13" s="134" t="s">
        <v>1950</v>
      </c>
      <c r="C13" s="134" t="s">
        <v>1951</v>
      </c>
      <c r="D13" s="134" t="s">
        <v>1952</v>
      </c>
      <c r="E13" s="134" t="s">
        <v>1953</v>
      </c>
      <c r="F13" s="134" t="s">
        <v>1953</v>
      </c>
      <c r="G13" s="134" t="s">
        <v>1956</v>
      </c>
      <c r="H13" s="134" t="s">
        <v>1956</v>
      </c>
      <c r="I13" s="134" t="s">
        <v>1956</v>
      </c>
      <c r="J13" s="134">
        <v>49</v>
      </c>
      <c r="K13" s="134">
        <v>29</v>
      </c>
      <c r="L13" s="134">
        <v>281</v>
      </c>
      <c r="M13" s="134">
        <v>148</v>
      </c>
      <c r="N13" s="134">
        <v>507</v>
      </c>
      <c r="O13" s="134" t="s">
        <v>1517</v>
      </c>
      <c r="P13" s="134">
        <v>116</v>
      </c>
      <c r="Q13" s="134">
        <v>54</v>
      </c>
      <c r="R13" s="134">
        <v>58</v>
      </c>
      <c r="S13" s="134">
        <v>164</v>
      </c>
      <c r="T13" s="134">
        <v>392</v>
      </c>
      <c r="U13" s="134" t="s">
        <v>8</v>
      </c>
      <c r="V13" s="134" t="s">
        <v>1955</v>
      </c>
      <c r="W13" s="134" t="s">
        <v>1952</v>
      </c>
      <c r="X13" s="134" t="s">
        <v>1958</v>
      </c>
      <c r="Y13" s="134" t="s">
        <v>1683</v>
      </c>
      <c r="Z13" s="134">
        <v>20990</v>
      </c>
    </row>
    <row r="14" spans="1:26" x14ac:dyDescent="0.25">
      <c r="A14" s="134" t="s">
        <v>502</v>
      </c>
      <c r="B14" s="134" t="s">
        <v>1950</v>
      </c>
      <c r="C14" s="134" t="s">
        <v>1951</v>
      </c>
      <c r="D14" s="134" t="s">
        <v>1952</v>
      </c>
      <c r="E14" s="134" t="s">
        <v>1956</v>
      </c>
      <c r="F14" s="134" t="s">
        <v>1956</v>
      </c>
      <c r="G14" s="134" t="s">
        <v>1956</v>
      </c>
      <c r="H14" s="134" t="s">
        <v>1956</v>
      </c>
      <c r="I14" s="134" t="s">
        <v>1956</v>
      </c>
      <c r="J14" s="134">
        <v>71</v>
      </c>
      <c r="K14" s="134">
        <v>22</v>
      </c>
      <c r="L14" s="134">
        <v>44</v>
      </c>
      <c r="M14" s="134">
        <v>5290</v>
      </c>
      <c r="N14" s="134">
        <v>5427</v>
      </c>
      <c r="O14" s="134" t="s">
        <v>1957</v>
      </c>
      <c r="P14" s="134">
        <v>1256</v>
      </c>
      <c r="Q14" s="134">
        <v>907</v>
      </c>
      <c r="R14" s="134">
        <v>1038</v>
      </c>
      <c r="S14" s="134">
        <v>2501</v>
      </c>
      <c r="T14" s="134">
        <v>5702</v>
      </c>
      <c r="U14" s="134" t="s">
        <v>3</v>
      </c>
      <c r="V14" s="134" t="s">
        <v>1955</v>
      </c>
      <c r="W14" s="134" t="s">
        <v>1952</v>
      </c>
      <c r="X14" s="134" t="s">
        <v>398</v>
      </c>
      <c r="Y14" s="134" t="s">
        <v>1690</v>
      </c>
      <c r="Z14" s="134">
        <v>357084</v>
      </c>
    </row>
    <row r="15" spans="1:26" x14ac:dyDescent="0.25">
      <c r="A15" s="134" t="s">
        <v>915</v>
      </c>
      <c r="B15" s="134" t="s">
        <v>1960</v>
      </c>
      <c r="C15" s="134" t="s">
        <v>1951</v>
      </c>
      <c r="D15" s="134" t="s">
        <v>1952</v>
      </c>
      <c r="E15" s="134" t="s">
        <v>1956</v>
      </c>
      <c r="F15" s="134" t="s">
        <v>1953</v>
      </c>
      <c r="G15" s="134" t="s">
        <v>1956</v>
      </c>
      <c r="H15" s="134" t="s">
        <v>1956</v>
      </c>
      <c r="I15" s="134" t="s">
        <v>1956</v>
      </c>
      <c r="J15" s="134">
        <v>23</v>
      </c>
      <c r="K15" s="134">
        <v>19</v>
      </c>
      <c r="L15" s="134">
        <v>92</v>
      </c>
      <c r="M15" s="134">
        <v>33</v>
      </c>
      <c r="N15" s="134">
        <v>167</v>
      </c>
      <c r="O15" s="134" t="s">
        <v>1954</v>
      </c>
      <c r="P15" s="134">
        <v>32</v>
      </c>
      <c r="Q15" s="134">
        <v>21</v>
      </c>
      <c r="R15" s="134">
        <v>24</v>
      </c>
      <c r="S15" s="134">
        <v>59</v>
      </c>
      <c r="T15" s="134">
        <v>136</v>
      </c>
      <c r="U15" s="134" t="s">
        <v>13</v>
      </c>
      <c r="V15" s="134" t="s">
        <v>1955</v>
      </c>
      <c r="W15" s="134" t="s">
        <v>1952</v>
      </c>
      <c r="X15" s="134" t="s">
        <v>1961</v>
      </c>
      <c r="Y15" s="134" t="s">
        <v>1785</v>
      </c>
      <c r="Z15" s="134">
        <v>10263</v>
      </c>
    </row>
    <row r="16" spans="1:26" x14ac:dyDescent="0.25">
      <c r="A16" s="134" t="s">
        <v>1531</v>
      </c>
      <c r="B16" s="134" t="s">
        <v>1960</v>
      </c>
      <c r="C16" s="134" t="s">
        <v>1951</v>
      </c>
      <c r="D16" s="134" t="s">
        <v>1952</v>
      </c>
      <c r="E16" s="134" t="s">
        <v>1953</v>
      </c>
      <c r="F16" s="134" t="s">
        <v>1953</v>
      </c>
      <c r="G16" s="134" t="s">
        <v>1953</v>
      </c>
      <c r="H16" s="134" t="s">
        <v>1953</v>
      </c>
      <c r="I16" s="134" t="s">
        <v>1953</v>
      </c>
      <c r="J16" s="134">
        <v>0</v>
      </c>
      <c r="K16" s="134">
        <v>0</v>
      </c>
      <c r="L16" s="134">
        <v>0</v>
      </c>
      <c r="M16" s="134">
        <v>0</v>
      </c>
      <c r="N16" s="134">
        <v>0</v>
      </c>
      <c r="O16" s="134" t="s">
        <v>1954</v>
      </c>
      <c r="P16" s="134">
        <v>39</v>
      </c>
      <c r="Q16" s="134">
        <v>25</v>
      </c>
      <c r="R16" s="134">
        <v>28</v>
      </c>
      <c r="S16" s="134">
        <v>69</v>
      </c>
      <c r="T16" s="134">
        <v>161</v>
      </c>
      <c r="U16" s="134" t="s">
        <v>13</v>
      </c>
      <c r="V16" s="134" t="s">
        <v>1955</v>
      </c>
      <c r="W16" s="134" t="s">
        <v>1952</v>
      </c>
      <c r="X16" s="134" t="s">
        <v>1961</v>
      </c>
      <c r="Y16" s="134" t="s">
        <v>1546</v>
      </c>
      <c r="Z16" s="134">
        <v>4121</v>
      </c>
    </row>
    <row r="17" spans="1:26" x14ac:dyDescent="0.25">
      <c r="A17" s="134" t="s">
        <v>621</v>
      </c>
      <c r="B17" s="134" t="s">
        <v>1950</v>
      </c>
      <c r="C17" s="134" t="s">
        <v>1951</v>
      </c>
      <c r="D17" s="134" t="s">
        <v>1952</v>
      </c>
      <c r="E17" s="134" t="s">
        <v>1953</v>
      </c>
      <c r="F17" s="134" t="s">
        <v>1956</v>
      </c>
      <c r="G17" s="134" t="s">
        <v>1956</v>
      </c>
      <c r="H17" s="134" t="s">
        <v>1956</v>
      </c>
      <c r="I17" s="134" t="s">
        <v>1956</v>
      </c>
      <c r="J17" s="134">
        <v>87</v>
      </c>
      <c r="K17" s="134">
        <v>0</v>
      </c>
      <c r="L17" s="134">
        <v>77</v>
      </c>
      <c r="M17" s="134">
        <v>304</v>
      </c>
      <c r="N17" s="134">
        <v>468</v>
      </c>
      <c r="O17" s="134" t="s">
        <v>1957</v>
      </c>
      <c r="P17" s="134">
        <v>349</v>
      </c>
      <c r="Q17" s="134">
        <v>205</v>
      </c>
      <c r="R17" s="134">
        <v>214</v>
      </c>
      <c r="S17" s="134">
        <v>680</v>
      </c>
      <c r="T17" s="134">
        <v>1448</v>
      </c>
      <c r="U17" s="134" t="s">
        <v>8</v>
      </c>
      <c r="V17" s="134" t="s">
        <v>1955</v>
      </c>
      <c r="W17" s="134" t="s">
        <v>1952</v>
      </c>
      <c r="X17" s="134" t="s">
        <v>1958</v>
      </c>
      <c r="Y17" s="134" t="s">
        <v>1558</v>
      </c>
      <c r="Z17" s="134">
        <v>113061</v>
      </c>
    </row>
    <row r="18" spans="1:26" x14ac:dyDescent="0.25">
      <c r="A18" s="134" t="s">
        <v>1533</v>
      </c>
      <c r="B18" s="134" t="s">
        <v>1950</v>
      </c>
      <c r="C18" s="134" t="s">
        <v>1951</v>
      </c>
      <c r="D18" s="134" t="s">
        <v>1952</v>
      </c>
      <c r="E18" s="134" t="s">
        <v>1956</v>
      </c>
      <c r="F18" s="134" t="s">
        <v>1953</v>
      </c>
      <c r="G18" s="134" t="s">
        <v>1956</v>
      </c>
      <c r="H18" s="134" t="s">
        <v>1956</v>
      </c>
      <c r="I18" s="134" t="s">
        <v>1956</v>
      </c>
      <c r="J18" s="134">
        <v>0</v>
      </c>
      <c r="K18" s="134">
        <v>0</v>
      </c>
      <c r="L18" s="134">
        <v>0</v>
      </c>
      <c r="M18" s="134">
        <v>0</v>
      </c>
      <c r="N18" s="134">
        <v>0</v>
      </c>
      <c r="O18" s="134" t="s">
        <v>1954</v>
      </c>
      <c r="P18" s="134">
        <v>764</v>
      </c>
      <c r="Q18" s="134">
        <v>541</v>
      </c>
      <c r="R18" s="134">
        <v>622</v>
      </c>
      <c r="S18" s="134">
        <v>1407</v>
      </c>
      <c r="T18" s="134">
        <v>3334</v>
      </c>
      <c r="U18" s="134" t="s">
        <v>3</v>
      </c>
      <c r="V18" s="134" t="s">
        <v>1955</v>
      </c>
      <c r="W18" s="134" t="s">
        <v>1952</v>
      </c>
      <c r="X18" s="134" t="s">
        <v>398</v>
      </c>
      <c r="Y18" s="134" t="s">
        <v>1736</v>
      </c>
      <c r="Z18" s="134">
        <v>73984</v>
      </c>
    </row>
    <row r="19" spans="1:26" x14ac:dyDescent="0.25">
      <c r="A19" s="134" t="s">
        <v>415</v>
      </c>
      <c r="B19" s="134" t="s">
        <v>1950</v>
      </c>
      <c r="C19" s="134" t="s">
        <v>1951</v>
      </c>
      <c r="D19" s="134" t="s">
        <v>1952</v>
      </c>
      <c r="E19" s="134" t="s">
        <v>1953</v>
      </c>
      <c r="F19" s="134" t="s">
        <v>1953</v>
      </c>
      <c r="G19" s="134" t="s">
        <v>1953</v>
      </c>
      <c r="H19" s="134" t="s">
        <v>1953</v>
      </c>
      <c r="I19" s="134" t="s">
        <v>1956</v>
      </c>
      <c r="J19" s="134">
        <v>0</v>
      </c>
      <c r="K19" s="134">
        <v>0</v>
      </c>
      <c r="L19" s="134">
        <v>38</v>
      </c>
      <c r="M19" s="134">
        <v>101</v>
      </c>
      <c r="N19" s="134">
        <v>139</v>
      </c>
      <c r="O19" s="134" t="s">
        <v>1954</v>
      </c>
      <c r="P19" s="134">
        <v>276</v>
      </c>
      <c r="Q19" s="134">
        <v>167</v>
      </c>
      <c r="R19" s="134">
        <v>177</v>
      </c>
      <c r="S19" s="134">
        <v>434</v>
      </c>
      <c r="T19" s="134">
        <v>1054</v>
      </c>
      <c r="U19" s="134" t="s">
        <v>3</v>
      </c>
      <c r="V19" s="134" t="s">
        <v>1955</v>
      </c>
      <c r="W19" s="134" t="s">
        <v>1952</v>
      </c>
      <c r="X19" s="134" t="s">
        <v>398</v>
      </c>
      <c r="Y19" s="134" t="s">
        <v>1649</v>
      </c>
      <c r="Z19" s="134">
        <v>57704</v>
      </c>
    </row>
    <row r="20" spans="1:26" x14ac:dyDescent="0.25">
      <c r="A20" s="134" t="s">
        <v>806</v>
      </c>
      <c r="B20" s="134" t="s">
        <v>1960</v>
      </c>
      <c r="C20" s="134" t="s">
        <v>1951</v>
      </c>
      <c r="D20" s="134" t="s">
        <v>1952</v>
      </c>
      <c r="E20" s="134" t="s">
        <v>1956</v>
      </c>
      <c r="F20" s="134" t="s">
        <v>1956</v>
      </c>
      <c r="G20" s="134" t="s">
        <v>1956</v>
      </c>
      <c r="H20" s="134" t="s">
        <v>1956</v>
      </c>
      <c r="I20" s="134" t="s">
        <v>1956</v>
      </c>
      <c r="J20" s="134">
        <v>43</v>
      </c>
      <c r="K20" s="134">
        <v>5</v>
      </c>
      <c r="L20" s="134">
        <v>218</v>
      </c>
      <c r="M20" s="134">
        <v>21</v>
      </c>
      <c r="N20" s="134">
        <v>287</v>
      </c>
      <c r="O20" s="134" t="s">
        <v>1954</v>
      </c>
      <c r="P20" s="134">
        <v>85</v>
      </c>
      <c r="Q20" s="134">
        <v>56</v>
      </c>
      <c r="R20" s="134">
        <v>62</v>
      </c>
      <c r="S20" s="134">
        <v>160</v>
      </c>
      <c r="T20" s="134">
        <v>363</v>
      </c>
      <c r="U20" s="134" t="s">
        <v>13</v>
      </c>
      <c r="V20" s="134" t="s">
        <v>1955</v>
      </c>
      <c r="W20" s="134" t="s">
        <v>1952</v>
      </c>
      <c r="X20" s="134" t="s">
        <v>1965</v>
      </c>
      <c r="Y20" s="134" t="s">
        <v>1603</v>
      </c>
      <c r="Z20" s="134">
        <v>18398</v>
      </c>
    </row>
    <row r="21" spans="1:26" x14ac:dyDescent="0.25">
      <c r="A21" s="134" t="s">
        <v>846</v>
      </c>
      <c r="B21" s="134" t="s">
        <v>1960</v>
      </c>
      <c r="C21" s="134" t="s">
        <v>1951</v>
      </c>
      <c r="D21" s="134" t="s">
        <v>1952</v>
      </c>
      <c r="E21" s="134" t="s">
        <v>1953</v>
      </c>
      <c r="F21" s="134" t="s">
        <v>1953</v>
      </c>
      <c r="G21" s="134" t="s">
        <v>1953</v>
      </c>
      <c r="H21" s="134" t="s">
        <v>1953</v>
      </c>
      <c r="I21" s="134" t="s">
        <v>1956</v>
      </c>
      <c r="J21" s="134">
        <v>0</v>
      </c>
      <c r="K21" s="134">
        <v>4</v>
      </c>
      <c r="L21" s="134">
        <v>0</v>
      </c>
      <c r="M21" s="134">
        <v>37</v>
      </c>
      <c r="N21" s="134">
        <v>41</v>
      </c>
      <c r="O21" s="134" t="s">
        <v>1954</v>
      </c>
      <c r="P21" s="134">
        <v>60</v>
      </c>
      <c r="Q21" s="134">
        <v>38</v>
      </c>
      <c r="R21" s="134">
        <v>43</v>
      </c>
      <c r="S21" s="134">
        <v>101</v>
      </c>
      <c r="T21" s="134">
        <v>242</v>
      </c>
      <c r="U21" s="134" t="s">
        <v>13</v>
      </c>
      <c r="V21" s="134" t="s">
        <v>1955</v>
      </c>
      <c r="W21" s="134" t="s">
        <v>1952</v>
      </c>
      <c r="X21" s="134" t="s">
        <v>1966</v>
      </c>
      <c r="Y21" s="134" t="s">
        <v>1967</v>
      </c>
      <c r="Z21" s="134">
        <v>17912</v>
      </c>
    </row>
    <row r="22" spans="1:26" x14ac:dyDescent="0.25">
      <c r="A22" s="134" t="s">
        <v>416</v>
      </c>
      <c r="B22" s="134" t="s">
        <v>1950</v>
      </c>
      <c r="C22" s="134" t="s">
        <v>1951</v>
      </c>
      <c r="D22" s="134" t="s">
        <v>1951</v>
      </c>
      <c r="E22" s="134" t="s">
        <v>1956</v>
      </c>
      <c r="F22" s="134" t="s">
        <v>1956</v>
      </c>
      <c r="G22" s="134" t="s">
        <v>1956</v>
      </c>
      <c r="H22" s="134" t="s">
        <v>1956</v>
      </c>
      <c r="I22" s="134" t="s">
        <v>1956</v>
      </c>
      <c r="J22" s="134">
        <v>0</v>
      </c>
      <c r="K22" s="134">
        <v>0</v>
      </c>
      <c r="L22" s="134">
        <v>0</v>
      </c>
      <c r="M22" s="134">
        <v>55</v>
      </c>
      <c r="N22" s="134">
        <v>55</v>
      </c>
      <c r="O22" s="134" t="s">
        <v>1957</v>
      </c>
      <c r="P22" s="134">
        <v>31</v>
      </c>
      <c r="Q22" s="134">
        <v>18</v>
      </c>
      <c r="R22" s="134">
        <v>20</v>
      </c>
      <c r="S22" s="134">
        <v>51</v>
      </c>
      <c r="T22" s="134">
        <v>120</v>
      </c>
      <c r="U22" s="134" t="s">
        <v>3</v>
      </c>
      <c r="V22" s="134" t="s">
        <v>1968</v>
      </c>
      <c r="W22" s="134" t="s">
        <v>1969</v>
      </c>
      <c r="X22" s="134" t="s">
        <v>398</v>
      </c>
      <c r="Y22" s="134" t="s">
        <v>1649</v>
      </c>
      <c r="Z22" s="134">
        <v>16792</v>
      </c>
    </row>
    <row r="23" spans="1:26" x14ac:dyDescent="0.25">
      <c r="A23" s="134" t="s">
        <v>786</v>
      </c>
      <c r="B23" s="134" t="s">
        <v>1950</v>
      </c>
      <c r="C23" s="134" t="s">
        <v>1951</v>
      </c>
      <c r="D23" s="134" t="s">
        <v>1951</v>
      </c>
      <c r="E23" s="134" t="s">
        <v>1956</v>
      </c>
      <c r="F23" s="134" t="s">
        <v>1956</v>
      </c>
      <c r="G23" s="134" t="s">
        <v>1956</v>
      </c>
      <c r="H23" s="134" t="s">
        <v>1956</v>
      </c>
      <c r="I23" s="134" t="s">
        <v>1956</v>
      </c>
      <c r="J23" s="134">
        <v>0</v>
      </c>
      <c r="K23" s="134">
        <v>56</v>
      </c>
      <c r="L23" s="134">
        <v>168</v>
      </c>
      <c r="M23" s="134">
        <v>0</v>
      </c>
      <c r="N23" s="134">
        <v>224</v>
      </c>
      <c r="O23" s="134" t="s">
        <v>1954</v>
      </c>
      <c r="P23" s="134">
        <v>398</v>
      </c>
      <c r="Q23" s="134">
        <v>239</v>
      </c>
      <c r="R23" s="134">
        <v>183</v>
      </c>
      <c r="S23" s="134">
        <v>349</v>
      </c>
      <c r="T23" s="134">
        <v>1169</v>
      </c>
      <c r="U23" s="134" t="s">
        <v>26</v>
      </c>
      <c r="V23" s="134" t="s">
        <v>1955</v>
      </c>
      <c r="W23" s="134" t="s">
        <v>1952</v>
      </c>
      <c r="X23" s="134" t="s">
        <v>1970</v>
      </c>
      <c r="Y23" s="134" t="s">
        <v>1615</v>
      </c>
      <c r="Z23" s="134">
        <v>21696</v>
      </c>
    </row>
    <row r="24" spans="1:26" x14ac:dyDescent="0.25">
      <c r="A24" s="134" t="s">
        <v>847</v>
      </c>
      <c r="B24" s="134" t="s">
        <v>1960</v>
      </c>
      <c r="C24" s="134" t="s">
        <v>1951</v>
      </c>
      <c r="D24" s="134" t="s">
        <v>1952</v>
      </c>
      <c r="E24" s="134" t="s">
        <v>1956</v>
      </c>
      <c r="F24" s="134" t="s">
        <v>1956</v>
      </c>
      <c r="G24" s="134" t="s">
        <v>1956</v>
      </c>
      <c r="H24" s="134" t="s">
        <v>1956</v>
      </c>
      <c r="I24" s="134" t="s">
        <v>1953</v>
      </c>
      <c r="J24" s="134">
        <v>48</v>
      </c>
      <c r="K24" s="134">
        <v>26</v>
      </c>
      <c r="L24" s="134">
        <v>163</v>
      </c>
      <c r="M24" s="134">
        <v>156</v>
      </c>
      <c r="N24" s="134">
        <v>393</v>
      </c>
      <c r="O24" s="134" t="s">
        <v>1954</v>
      </c>
      <c r="P24" s="134">
        <v>98</v>
      </c>
      <c r="Q24" s="134">
        <v>62</v>
      </c>
      <c r="R24" s="134">
        <v>69</v>
      </c>
      <c r="S24" s="134">
        <v>164</v>
      </c>
      <c r="T24" s="134">
        <v>393</v>
      </c>
      <c r="U24" s="134" t="s">
        <v>13</v>
      </c>
      <c r="V24" s="134" t="s">
        <v>1955</v>
      </c>
      <c r="W24" s="134" t="s">
        <v>1952</v>
      </c>
      <c r="X24" s="134" t="s">
        <v>1966</v>
      </c>
      <c r="Y24" s="134" t="s">
        <v>1967</v>
      </c>
      <c r="Z24" s="134">
        <v>31147</v>
      </c>
    </row>
    <row r="25" spans="1:26" x14ac:dyDescent="0.25">
      <c r="A25" s="134" t="s">
        <v>1537</v>
      </c>
      <c r="B25" s="134" t="s">
        <v>1950</v>
      </c>
      <c r="C25" s="134" t="s">
        <v>1951</v>
      </c>
      <c r="D25" s="134" t="s">
        <v>1952</v>
      </c>
      <c r="E25" s="134" t="s">
        <v>1956</v>
      </c>
      <c r="F25" s="134" t="s">
        <v>1956</v>
      </c>
      <c r="G25" s="134" t="s">
        <v>1956</v>
      </c>
      <c r="H25" s="134" t="s">
        <v>1956</v>
      </c>
      <c r="I25" s="134" t="s">
        <v>1956</v>
      </c>
      <c r="J25" s="134">
        <v>24</v>
      </c>
      <c r="K25" s="134">
        <v>11</v>
      </c>
      <c r="L25" s="134">
        <v>2</v>
      </c>
      <c r="M25" s="134">
        <v>31</v>
      </c>
      <c r="N25" s="134">
        <v>68</v>
      </c>
      <c r="O25" s="134" t="s">
        <v>1517</v>
      </c>
      <c r="P25" s="134">
        <v>35</v>
      </c>
      <c r="Q25" s="134">
        <v>26</v>
      </c>
      <c r="R25" s="134">
        <v>29</v>
      </c>
      <c r="S25" s="134">
        <v>3</v>
      </c>
      <c r="T25" s="134">
        <v>93</v>
      </c>
      <c r="U25" s="134" t="s">
        <v>8</v>
      </c>
      <c r="V25" s="134" t="s">
        <v>1955</v>
      </c>
      <c r="W25" s="134" t="s">
        <v>1952</v>
      </c>
      <c r="X25" s="134" t="s">
        <v>1958</v>
      </c>
      <c r="Y25" s="134" t="s">
        <v>1761</v>
      </c>
      <c r="Z25" s="134">
        <v>7135</v>
      </c>
    </row>
    <row r="26" spans="1:26" x14ac:dyDescent="0.25">
      <c r="A26" s="134" t="s">
        <v>831</v>
      </c>
      <c r="B26" s="134" t="s">
        <v>1950</v>
      </c>
      <c r="C26" s="134" t="s">
        <v>1971</v>
      </c>
      <c r="D26" s="134" t="s">
        <v>1951</v>
      </c>
      <c r="E26" s="134" t="s">
        <v>1953</v>
      </c>
      <c r="F26" s="134" t="s">
        <v>1956</v>
      </c>
      <c r="G26" s="134" t="s">
        <v>1956</v>
      </c>
      <c r="H26" s="134" t="s">
        <v>1956</v>
      </c>
      <c r="I26" s="134" t="s">
        <v>1956</v>
      </c>
      <c r="J26" s="134">
        <v>0</v>
      </c>
      <c r="K26" s="134">
        <v>0</v>
      </c>
      <c r="L26" s="134">
        <v>0</v>
      </c>
      <c r="M26" s="134">
        <v>368</v>
      </c>
      <c r="N26" s="134">
        <v>368</v>
      </c>
      <c r="O26" s="134" t="s">
        <v>1957</v>
      </c>
      <c r="P26" s="134">
        <v>429</v>
      </c>
      <c r="Q26" s="134">
        <v>307</v>
      </c>
      <c r="R26" s="134">
        <v>281</v>
      </c>
      <c r="S26" s="134">
        <v>748</v>
      </c>
      <c r="T26" s="134">
        <v>1765</v>
      </c>
      <c r="U26" s="134" t="s">
        <v>950</v>
      </c>
      <c r="V26" s="134" t="s">
        <v>1972</v>
      </c>
      <c r="W26" s="134" t="s">
        <v>1956</v>
      </c>
      <c r="X26" s="134" t="s">
        <v>1973</v>
      </c>
      <c r="Y26" s="134" t="s">
        <v>1666</v>
      </c>
      <c r="Z26" s="134">
        <v>31235</v>
      </c>
    </row>
    <row r="27" spans="1:26" x14ac:dyDescent="0.25">
      <c r="A27" s="134" t="s">
        <v>721</v>
      </c>
      <c r="B27" s="134" t="s">
        <v>1950</v>
      </c>
      <c r="C27" s="134" t="s">
        <v>1951</v>
      </c>
      <c r="D27" s="134" t="s">
        <v>1952</v>
      </c>
      <c r="E27" s="134" t="s">
        <v>1956</v>
      </c>
      <c r="F27" s="134" t="s">
        <v>1956</v>
      </c>
      <c r="G27" s="134" t="s">
        <v>1956</v>
      </c>
      <c r="H27" s="134" t="s">
        <v>1956</v>
      </c>
      <c r="I27" s="134" t="s">
        <v>1956</v>
      </c>
      <c r="J27" s="134">
        <v>0</v>
      </c>
      <c r="K27" s="134">
        <v>0</v>
      </c>
      <c r="L27" s="134">
        <v>33</v>
      </c>
      <c r="M27" s="134">
        <v>63</v>
      </c>
      <c r="N27" s="134">
        <v>96</v>
      </c>
      <c r="O27" s="134" t="s">
        <v>1957</v>
      </c>
      <c r="P27" s="134">
        <v>74</v>
      </c>
      <c r="Q27" s="134">
        <v>52</v>
      </c>
      <c r="R27" s="134">
        <v>57</v>
      </c>
      <c r="S27" s="134">
        <v>125</v>
      </c>
      <c r="T27" s="134">
        <v>308</v>
      </c>
      <c r="U27" s="134" t="s">
        <v>32</v>
      </c>
      <c r="V27" s="134" t="s">
        <v>1955</v>
      </c>
      <c r="W27" s="134" t="s">
        <v>1952</v>
      </c>
      <c r="X27" s="134" t="s">
        <v>1974</v>
      </c>
      <c r="Y27" s="134" t="s">
        <v>1702</v>
      </c>
      <c r="Z27" s="134">
        <v>14611</v>
      </c>
    </row>
    <row r="28" spans="1:26" x14ac:dyDescent="0.25">
      <c r="A28" s="134" t="s">
        <v>417</v>
      </c>
      <c r="B28" s="134" t="s">
        <v>1950</v>
      </c>
      <c r="C28" s="134" t="s">
        <v>1951</v>
      </c>
      <c r="D28" s="134" t="s">
        <v>1952</v>
      </c>
      <c r="E28" s="134" t="s">
        <v>1956</v>
      </c>
      <c r="F28" s="134" t="s">
        <v>1956</v>
      </c>
      <c r="G28" s="134" t="s">
        <v>1956</v>
      </c>
      <c r="H28" s="134" t="s">
        <v>1956</v>
      </c>
      <c r="I28" s="134" t="s">
        <v>1956</v>
      </c>
      <c r="J28" s="134">
        <v>0</v>
      </c>
      <c r="K28" s="134">
        <v>0</v>
      </c>
      <c r="L28" s="134">
        <v>0</v>
      </c>
      <c r="M28" s="134">
        <v>4</v>
      </c>
      <c r="N28" s="134">
        <v>4</v>
      </c>
      <c r="O28" s="134" t="s">
        <v>1954</v>
      </c>
      <c r="P28" s="134">
        <v>20</v>
      </c>
      <c r="Q28" s="134">
        <v>12</v>
      </c>
      <c r="R28" s="134">
        <v>14</v>
      </c>
      <c r="S28" s="134">
        <v>34</v>
      </c>
      <c r="T28" s="134">
        <v>80</v>
      </c>
      <c r="U28" s="134" t="s">
        <v>3</v>
      </c>
      <c r="V28" s="134" t="s">
        <v>1955</v>
      </c>
      <c r="W28" s="134" t="s">
        <v>1952</v>
      </c>
      <c r="X28" s="134" t="s">
        <v>398</v>
      </c>
      <c r="Y28" s="134" t="s">
        <v>1649</v>
      </c>
      <c r="Z28" s="134">
        <v>3867</v>
      </c>
    </row>
    <row r="29" spans="1:26" x14ac:dyDescent="0.25">
      <c r="A29" s="134" t="s">
        <v>815</v>
      </c>
      <c r="B29" s="134" t="s">
        <v>1950</v>
      </c>
      <c r="C29" s="134" t="s">
        <v>1951</v>
      </c>
      <c r="D29" s="134" t="s">
        <v>1952</v>
      </c>
      <c r="E29" s="134" t="s">
        <v>1956</v>
      </c>
      <c r="F29" s="134" t="s">
        <v>1956</v>
      </c>
      <c r="G29" s="134" t="s">
        <v>1953</v>
      </c>
      <c r="H29" s="134" t="s">
        <v>1953</v>
      </c>
      <c r="I29" s="134" t="s">
        <v>1956</v>
      </c>
      <c r="J29" s="134">
        <v>0</v>
      </c>
      <c r="K29" s="134">
        <v>2</v>
      </c>
      <c r="L29" s="134">
        <v>6</v>
      </c>
      <c r="M29" s="134">
        <v>0</v>
      </c>
      <c r="N29" s="134">
        <v>8</v>
      </c>
      <c r="O29" s="134" t="s">
        <v>1954</v>
      </c>
      <c r="P29" s="134">
        <v>145</v>
      </c>
      <c r="Q29" s="134">
        <v>108</v>
      </c>
      <c r="R29" s="134">
        <v>115</v>
      </c>
      <c r="S29" s="134">
        <v>271</v>
      </c>
      <c r="T29" s="134">
        <v>639</v>
      </c>
      <c r="U29" s="134" t="s">
        <v>953</v>
      </c>
      <c r="V29" s="134" t="s">
        <v>1955</v>
      </c>
      <c r="W29" s="134" t="s">
        <v>1952</v>
      </c>
      <c r="X29" s="134" t="s">
        <v>1975</v>
      </c>
      <c r="Y29" s="134" t="s">
        <v>1618</v>
      </c>
      <c r="Z29" s="134">
        <v>13053</v>
      </c>
    </row>
    <row r="30" spans="1:26" x14ac:dyDescent="0.25">
      <c r="A30" s="134" t="s">
        <v>418</v>
      </c>
      <c r="B30" s="134" t="s">
        <v>1950</v>
      </c>
      <c r="C30" s="134" t="s">
        <v>1976</v>
      </c>
      <c r="D30" s="134" t="s">
        <v>1952</v>
      </c>
      <c r="E30" s="134" t="s">
        <v>1953</v>
      </c>
      <c r="F30" s="134" t="s">
        <v>1953</v>
      </c>
      <c r="G30" s="134" t="s">
        <v>1953</v>
      </c>
      <c r="H30" s="134" t="s">
        <v>1953</v>
      </c>
      <c r="I30" s="134" t="s">
        <v>1953</v>
      </c>
      <c r="J30" s="134">
        <v>0</v>
      </c>
      <c r="K30" s="134">
        <v>0</v>
      </c>
      <c r="L30" s="134">
        <v>0</v>
      </c>
      <c r="M30" s="134">
        <v>0</v>
      </c>
      <c r="N30" s="134">
        <v>0</v>
      </c>
      <c r="O30" s="134" t="s">
        <v>1954</v>
      </c>
      <c r="P30" s="134">
        <v>198</v>
      </c>
      <c r="Q30" s="134">
        <v>118</v>
      </c>
      <c r="R30" s="134">
        <v>127</v>
      </c>
      <c r="S30" s="134">
        <v>336</v>
      </c>
      <c r="T30" s="134">
        <v>779</v>
      </c>
      <c r="U30" s="134" t="s">
        <v>3</v>
      </c>
      <c r="V30" s="134" t="s">
        <v>1955</v>
      </c>
      <c r="W30" s="134" t="s">
        <v>1952</v>
      </c>
      <c r="X30" s="134" t="s">
        <v>398</v>
      </c>
      <c r="Y30" s="134" t="s">
        <v>1649</v>
      </c>
      <c r="Z30" s="134">
        <v>49954</v>
      </c>
    </row>
    <row r="31" spans="1:26" x14ac:dyDescent="0.25">
      <c r="A31" s="134" t="s">
        <v>787</v>
      </c>
      <c r="B31" s="134" t="s">
        <v>1950</v>
      </c>
      <c r="C31" s="134" t="s">
        <v>1951</v>
      </c>
      <c r="D31" s="134" t="s">
        <v>1952</v>
      </c>
      <c r="E31" s="134" t="s">
        <v>1953</v>
      </c>
      <c r="F31" s="134" t="s">
        <v>1953</v>
      </c>
      <c r="G31" s="134" t="s">
        <v>1953</v>
      </c>
      <c r="H31" s="134" t="s">
        <v>1953</v>
      </c>
      <c r="I31" s="134" t="s">
        <v>1956</v>
      </c>
      <c r="J31" s="134">
        <v>182</v>
      </c>
      <c r="K31" s="134">
        <v>76</v>
      </c>
      <c r="L31" s="134">
        <v>4388</v>
      </c>
      <c r="M31" s="134">
        <v>3117</v>
      </c>
      <c r="N31" s="134">
        <v>7763</v>
      </c>
      <c r="O31" s="134" t="s">
        <v>1954</v>
      </c>
      <c r="P31" s="134">
        <v>9706</v>
      </c>
      <c r="Q31" s="134">
        <v>5800</v>
      </c>
      <c r="R31" s="134">
        <v>6453</v>
      </c>
      <c r="S31" s="134">
        <v>14331</v>
      </c>
      <c r="T31" s="134">
        <v>36290</v>
      </c>
      <c r="U31" s="134" t="s">
        <v>26</v>
      </c>
      <c r="V31" s="134" t="s">
        <v>1955</v>
      </c>
      <c r="W31" s="134" t="s">
        <v>1952</v>
      </c>
      <c r="X31" s="134" t="s">
        <v>1970</v>
      </c>
      <c r="Y31" s="134" t="s">
        <v>1615</v>
      </c>
      <c r="Z31" s="134">
        <v>386839</v>
      </c>
    </row>
    <row r="32" spans="1:26" x14ac:dyDescent="0.25">
      <c r="A32" s="134" t="s">
        <v>419</v>
      </c>
      <c r="B32" s="134" t="s">
        <v>1950</v>
      </c>
      <c r="C32" s="134" t="s">
        <v>1951</v>
      </c>
      <c r="D32" s="134" t="s">
        <v>1952</v>
      </c>
      <c r="E32" s="134" t="s">
        <v>1956</v>
      </c>
      <c r="F32" s="134" t="s">
        <v>1956</v>
      </c>
      <c r="G32" s="134" t="s">
        <v>1956</v>
      </c>
      <c r="H32" s="134" t="s">
        <v>1956</v>
      </c>
      <c r="I32" s="134" t="s">
        <v>1956</v>
      </c>
      <c r="J32" s="134">
        <v>47</v>
      </c>
      <c r="K32" s="134">
        <v>17</v>
      </c>
      <c r="L32" s="134">
        <v>1</v>
      </c>
      <c r="M32" s="134">
        <v>127</v>
      </c>
      <c r="N32" s="134">
        <v>192</v>
      </c>
      <c r="O32" s="134" t="s">
        <v>1957</v>
      </c>
      <c r="P32" s="134">
        <v>142</v>
      </c>
      <c r="Q32" s="134">
        <v>83</v>
      </c>
      <c r="R32" s="134">
        <v>90</v>
      </c>
      <c r="S32" s="134">
        <v>242</v>
      </c>
      <c r="T32" s="134">
        <v>557</v>
      </c>
      <c r="U32" s="134" t="s">
        <v>3</v>
      </c>
      <c r="V32" s="134" t="s">
        <v>1955</v>
      </c>
      <c r="W32" s="134" t="s">
        <v>1952</v>
      </c>
      <c r="X32" s="134" t="s">
        <v>398</v>
      </c>
      <c r="Y32" s="134" t="s">
        <v>1649</v>
      </c>
      <c r="Z32" s="134">
        <v>76708</v>
      </c>
    </row>
    <row r="33" spans="1:26" x14ac:dyDescent="0.25">
      <c r="A33" s="134" t="s">
        <v>535</v>
      </c>
      <c r="B33" s="134" t="s">
        <v>1977</v>
      </c>
      <c r="C33" s="134" t="s">
        <v>1951</v>
      </c>
      <c r="D33" s="134" t="s">
        <v>1952</v>
      </c>
      <c r="E33" s="134" t="s">
        <v>1956</v>
      </c>
      <c r="F33" s="134" t="s">
        <v>1956</v>
      </c>
      <c r="G33" s="134" t="s">
        <v>1956</v>
      </c>
      <c r="H33" s="134" t="s">
        <v>1956</v>
      </c>
      <c r="I33" s="134" t="s">
        <v>1956</v>
      </c>
      <c r="J33" s="134">
        <v>0</v>
      </c>
      <c r="K33" s="134">
        <v>0</v>
      </c>
      <c r="L33" s="134">
        <v>0</v>
      </c>
      <c r="M33" s="134">
        <v>0</v>
      </c>
      <c r="N33" s="134">
        <v>0</v>
      </c>
      <c r="O33" s="134" t="s">
        <v>1954</v>
      </c>
      <c r="P33" s="134">
        <v>872</v>
      </c>
      <c r="Q33" s="134">
        <v>593</v>
      </c>
      <c r="R33" s="134">
        <v>685</v>
      </c>
      <c r="S33" s="134">
        <v>1642</v>
      </c>
      <c r="T33" s="134">
        <v>3792</v>
      </c>
      <c r="U33" s="134" t="s">
        <v>3</v>
      </c>
      <c r="V33" s="134" t="s">
        <v>1955</v>
      </c>
      <c r="W33" s="134" t="s">
        <v>1952</v>
      </c>
      <c r="X33" s="134" t="s">
        <v>398</v>
      </c>
      <c r="Y33" s="134" t="s">
        <v>1721</v>
      </c>
      <c r="Z33" s="134">
        <v>31282</v>
      </c>
    </row>
    <row r="34" spans="1:26" x14ac:dyDescent="0.25">
      <c r="A34" s="134" t="s">
        <v>565</v>
      </c>
      <c r="B34" s="134" t="s">
        <v>1977</v>
      </c>
      <c r="C34" s="134" t="s">
        <v>1951</v>
      </c>
      <c r="D34" s="134" t="s">
        <v>1952</v>
      </c>
      <c r="E34" s="134" t="s">
        <v>1953</v>
      </c>
      <c r="F34" s="134" t="s">
        <v>1953</v>
      </c>
      <c r="G34" s="134" t="s">
        <v>1953</v>
      </c>
      <c r="H34" s="134" t="s">
        <v>1956</v>
      </c>
      <c r="I34" s="134" t="s">
        <v>1956</v>
      </c>
      <c r="J34" s="134">
        <v>0</v>
      </c>
      <c r="K34" s="134">
        <v>0</v>
      </c>
      <c r="L34" s="134">
        <v>2</v>
      </c>
      <c r="M34" s="134">
        <v>1</v>
      </c>
      <c r="N34" s="134">
        <v>3</v>
      </c>
      <c r="O34" s="134" t="s">
        <v>1954</v>
      </c>
      <c r="P34" s="134">
        <v>188</v>
      </c>
      <c r="Q34" s="134">
        <v>138</v>
      </c>
      <c r="R34" s="134">
        <v>154</v>
      </c>
      <c r="S34" s="134">
        <v>363</v>
      </c>
      <c r="T34" s="134">
        <v>843</v>
      </c>
      <c r="U34" s="134" t="s">
        <v>3</v>
      </c>
      <c r="V34" s="134" t="s">
        <v>1978</v>
      </c>
      <c r="W34" s="134" t="s">
        <v>1952</v>
      </c>
      <c r="X34" s="134" t="s">
        <v>398</v>
      </c>
      <c r="Y34" s="134" t="s">
        <v>1736</v>
      </c>
      <c r="Z34" s="134">
        <v>24411</v>
      </c>
    </row>
    <row r="35" spans="1:26" x14ac:dyDescent="0.25">
      <c r="A35" s="134" t="s">
        <v>536</v>
      </c>
      <c r="B35" s="134" t="s">
        <v>1950</v>
      </c>
      <c r="C35" s="134" t="s">
        <v>1951</v>
      </c>
      <c r="D35" s="134" t="s">
        <v>1952</v>
      </c>
      <c r="E35" s="134" t="s">
        <v>1953</v>
      </c>
      <c r="F35" s="134" t="s">
        <v>1953</v>
      </c>
      <c r="G35" s="134" t="s">
        <v>1953</v>
      </c>
      <c r="H35" s="134" t="s">
        <v>1953</v>
      </c>
      <c r="I35" s="134" t="s">
        <v>1956</v>
      </c>
      <c r="J35" s="134">
        <v>0</v>
      </c>
      <c r="K35" s="134">
        <v>0</v>
      </c>
      <c r="L35" s="134">
        <v>323</v>
      </c>
      <c r="M35" s="134">
        <v>423</v>
      </c>
      <c r="N35" s="134">
        <v>746</v>
      </c>
      <c r="O35" s="134" t="s">
        <v>1954</v>
      </c>
      <c r="P35" s="134">
        <v>1267</v>
      </c>
      <c r="Q35" s="134">
        <v>854</v>
      </c>
      <c r="R35" s="134">
        <v>969</v>
      </c>
      <c r="S35" s="134">
        <v>2160</v>
      </c>
      <c r="T35" s="134">
        <v>5250</v>
      </c>
      <c r="U35" s="134" t="s">
        <v>3</v>
      </c>
      <c r="V35" s="134" t="s">
        <v>1955</v>
      </c>
      <c r="W35" s="134" t="s">
        <v>1952</v>
      </c>
      <c r="X35" s="134" t="s">
        <v>398</v>
      </c>
      <c r="Y35" s="134" t="s">
        <v>1721</v>
      </c>
      <c r="Z35" s="134">
        <v>48237</v>
      </c>
    </row>
    <row r="36" spans="1:26" x14ac:dyDescent="0.25">
      <c r="A36" s="134" t="s">
        <v>420</v>
      </c>
      <c r="B36" s="134" t="s">
        <v>1977</v>
      </c>
      <c r="C36" s="134" t="s">
        <v>1971</v>
      </c>
      <c r="D36" s="134" t="s">
        <v>1979</v>
      </c>
      <c r="E36" s="134" t="s">
        <v>1956</v>
      </c>
      <c r="F36" s="134" t="s">
        <v>1956</v>
      </c>
      <c r="G36" s="134" t="s">
        <v>1956</v>
      </c>
      <c r="H36" s="134" t="s">
        <v>1956</v>
      </c>
      <c r="I36" s="134" t="s">
        <v>1956</v>
      </c>
      <c r="J36" s="134">
        <v>65</v>
      </c>
      <c r="K36" s="134">
        <v>0</v>
      </c>
      <c r="L36" s="134">
        <v>3</v>
      </c>
      <c r="M36" s="134">
        <v>72</v>
      </c>
      <c r="N36" s="134">
        <v>140</v>
      </c>
      <c r="O36" s="134" t="s">
        <v>1517</v>
      </c>
      <c r="P36" s="134">
        <v>11</v>
      </c>
      <c r="Q36" s="134">
        <v>7</v>
      </c>
      <c r="R36" s="134">
        <v>8</v>
      </c>
      <c r="S36" s="134">
        <v>21</v>
      </c>
      <c r="T36" s="134">
        <v>47</v>
      </c>
      <c r="U36" s="134" t="s">
        <v>3</v>
      </c>
      <c r="V36" s="134" t="s">
        <v>1980</v>
      </c>
      <c r="W36" s="134" t="s">
        <v>1979</v>
      </c>
      <c r="X36" s="134" t="s">
        <v>398</v>
      </c>
      <c r="Y36" s="134" t="s">
        <v>1649</v>
      </c>
      <c r="Z36" s="134">
        <v>36325</v>
      </c>
    </row>
    <row r="37" spans="1:26" x14ac:dyDescent="0.25">
      <c r="A37" s="134" t="s">
        <v>421</v>
      </c>
      <c r="B37" s="134" t="s">
        <v>1950</v>
      </c>
      <c r="C37" s="134" t="s">
        <v>1951</v>
      </c>
      <c r="D37" s="134" t="s">
        <v>1952</v>
      </c>
      <c r="E37" s="134" t="s">
        <v>1956</v>
      </c>
      <c r="F37" s="134" t="s">
        <v>1956</v>
      </c>
      <c r="G37" s="134" t="s">
        <v>1956</v>
      </c>
      <c r="H37" s="134" t="s">
        <v>1956</v>
      </c>
      <c r="I37" s="134" t="s">
        <v>1956</v>
      </c>
      <c r="J37" s="134">
        <v>0</v>
      </c>
      <c r="K37" s="134">
        <v>0</v>
      </c>
      <c r="L37" s="134">
        <v>10</v>
      </c>
      <c r="M37" s="134">
        <v>17</v>
      </c>
      <c r="N37" s="134">
        <v>27</v>
      </c>
      <c r="O37" s="134" t="s">
        <v>1957</v>
      </c>
      <c r="P37" s="134">
        <v>11</v>
      </c>
      <c r="Q37" s="134">
        <v>7</v>
      </c>
      <c r="R37" s="134">
        <v>8</v>
      </c>
      <c r="S37" s="134">
        <v>20</v>
      </c>
      <c r="T37" s="134">
        <v>46</v>
      </c>
      <c r="U37" s="134" t="s">
        <v>3</v>
      </c>
      <c r="V37" s="134" t="s">
        <v>1955</v>
      </c>
      <c r="W37" s="134" t="s">
        <v>1952</v>
      </c>
      <c r="X37" s="134" t="s">
        <v>398</v>
      </c>
      <c r="Y37" s="134" t="s">
        <v>1649</v>
      </c>
      <c r="Z37" s="134">
        <v>43051</v>
      </c>
    </row>
    <row r="38" spans="1:26" x14ac:dyDescent="0.25">
      <c r="A38" s="134" t="s">
        <v>422</v>
      </c>
      <c r="B38" s="134" t="s">
        <v>1950</v>
      </c>
      <c r="C38" s="134" t="s">
        <v>1951</v>
      </c>
      <c r="D38" s="134" t="s">
        <v>1952</v>
      </c>
      <c r="E38" s="134" t="s">
        <v>1956</v>
      </c>
      <c r="F38" s="134" t="s">
        <v>1956</v>
      </c>
      <c r="G38" s="134" t="s">
        <v>1956</v>
      </c>
      <c r="H38" s="134" t="s">
        <v>1956</v>
      </c>
      <c r="I38" s="134" t="s">
        <v>1956</v>
      </c>
      <c r="J38" s="134">
        <v>0</v>
      </c>
      <c r="K38" s="134">
        <v>6</v>
      </c>
      <c r="L38" s="134">
        <v>6</v>
      </c>
      <c r="M38" s="134">
        <v>242</v>
      </c>
      <c r="N38" s="134">
        <v>254</v>
      </c>
      <c r="O38" s="134" t="s">
        <v>1957</v>
      </c>
      <c r="P38" s="134">
        <v>1</v>
      </c>
      <c r="Q38" s="134">
        <v>1</v>
      </c>
      <c r="R38" s="134">
        <v>0</v>
      </c>
      <c r="S38" s="134">
        <v>0</v>
      </c>
      <c r="T38" s="134">
        <v>2</v>
      </c>
      <c r="U38" s="134" t="s">
        <v>3</v>
      </c>
      <c r="V38" s="134" t="s">
        <v>1955</v>
      </c>
      <c r="W38" s="134" t="s">
        <v>1952</v>
      </c>
      <c r="X38" s="134" t="s">
        <v>398</v>
      </c>
      <c r="Y38" s="134" t="s">
        <v>1649</v>
      </c>
      <c r="Z38" s="134">
        <v>77682</v>
      </c>
    </row>
    <row r="39" spans="1:26" x14ac:dyDescent="0.25">
      <c r="A39" s="134" t="s">
        <v>660</v>
      </c>
      <c r="B39" s="134" t="s">
        <v>1950</v>
      </c>
      <c r="C39" s="134" t="s">
        <v>1951</v>
      </c>
      <c r="D39" s="134" t="s">
        <v>1952</v>
      </c>
      <c r="E39" s="134" t="s">
        <v>1956</v>
      </c>
      <c r="F39" s="134" t="s">
        <v>1956</v>
      </c>
      <c r="G39" s="134" t="s">
        <v>1956</v>
      </c>
      <c r="H39" s="134" t="s">
        <v>1956</v>
      </c>
      <c r="I39" s="134" t="s">
        <v>1956</v>
      </c>
      <c r="J39" s="134">
        <v>0</v>
      </c>
      <c r="K39" s="134">
        <v>0</v>
      </c>
      <c r="L39" s="134">
        <v>4</v>
      </c>
      <c r="M39" s="134">
        <v>141</v>
      </c>
      <c r="N39" s="134">
        <v>145</v>
      </c>
      <c r="O39" s="134" t="s">
        <v>1957</v>
      </c>
      <c r="P39" s="134">
        <v>116</v>
      </c>
      <c r="Q39" s="134">
        <v>63</v>
      </c>
      <c r="R39" s="134">
        <v>67</v>
      </c>
      <c r="S39" s="134">
        <v>222</v>
      </c>
      <c r="T39" s="134">
        <v>468</v>
      </c>
      <c r="U39" s="134" t="s">
        <v>8</v>
      </c>
      <c r="V39" s="134" t="s">
        <v>1955</v>
      </c>
      <c r="W39" s="134" t="s">
        <v>1952</v>
      </c>
      <c r="X39" s="134" t="s">
        <v>1958</v>
      </c>
      <c r="Y39" s="134" t="s">
        <v>1761</v>
      </c>
      <c r="Z39" s="134">
        <v>27388</v>
      </c>
    </row>
    <row r="40" spans="1:26" x14ac:dyDescent="0.25">
      <c r="A40" s="134" t="s">
        <v>641</v>
      </c>
      <c r="B40" s="134" t="s">
        <v>1950</v>
      </c>
      <c r="C40" s="134" t="s">
        <v>1951</v>
      </c>
      <c r="D40" s="134" t="s">
        <v>1952</v>
      </c>
      <c r="E40" s="134" t="s">
        <v>1956</v>
      </c>
      <c r="F40" s="134" t="s">
        <v>1956</v>
      </c>
      <c r="G40" s="134" t="s">
        <v>1956</v>
      </c>
      <c r="H40" s="134" t="s">
        <v>1956</v>
      </c>
      <c r="I40" s="134" t="s">
        <v>1956</v>
      </c>
      <c r="J40" s="134">
        <v>0</v>
      </c>
      <c r="K40" s="134">
        <v>0</v>
      </c>
      <c r="L40" s="134">
        <v>3</v>
      </c>
      <c r="M40" s="134">
        <v>1</v>
      </c>
      <c r="N40" s="134">
        <v>4</v>
      </c>
      <c r="O40" s="134" t="s">
        <v>1954</v>
      </c>
      <c r="P40" s="134">
        <v>4</v>
      </c>
      <c r="Q40" s="134">
        <v>3</v>
      </c>
      <c r="R40" s="134">
        <v>4</v>
      </c>
      <c r="S40" s="134">
        <v>5</v>
      </c>
      <c r="T40" s="134">
        <v>16</v>
      </c>
      <c r="U40" s="134" t="s">
        <v>8</v>
      </c>
      <c r="V40" s="134" t="s">
        <v>1955</v>
      </c>
      <c r="W40" s="134" t="s">
        <v>1952</v>
      </c>
      <c r="X40" s="134" t="s">
        <v>1958</v>
      </c>
      <c r="Y40" s="134" t="s">
        <v>1659</v>
      </c>
      <c r="Z40" s="134">
        <v>2135</v>
      </c>
    </row>
    <row r="41" spans="1:26" x14ac:dyDescent="0.25">
      <c r="A41" s="134" t="s">
        <v>694</v>
      </c>
      <c r="B41" s="134" t="s">
        <v>1950</v>
      </c>
      <c r="C41" s="134" t="s">
        <v>1951</v>
      </c>
      <c r="D41" s="134" t="s">
        <v>1952</v>
      </c>
      <c r="E41" s="134" t="s">
        <v>1956</v>
      </c>
      <c r="F41" s="134" t="s">
        <v>1956</v>
      </c>
      <c r="G41" s="134" t="s">
        <v>1956</v>
      </c>
      <c r="H41" s="134" t="s">
        <v>1956</v>
      </c>
      <c r="I41" s="134" t="s">
        <v>1956</v>
      </c>
      <c r="J41" s="134">
        <v>1</v>
      </c>
      <c r="K41" s="134">
        <v>3</v>
      </c>
      <c r="L41" s="134">
        <v>0</v>
      </c>
      <c r="M41" s="134">
        <v>15</v>
      </c>
      <c r="N41" s="134">
        <v>19</v>
      </c>
      <c r="O41" s="134" t="s">
        <v>1954</v>
      </c>
      <c r="P41" s="134">
        <v>94</v>
      </c>
      <c r="Q41" s="134">
        <v>54</v>
      </c>
      <c r="R41" s="134">
        <v>56</v>
      </c>
      <c r="S41" s="134">
        <v>123</v>
      </c>
      <c r="T41" s="134">
        <v>327</v>
      </c>
      <c r="U41" s="134" t="s">
        <v>8</v>
      </c>
      <c r="V41" s="134" t="s">
        <v>1955</v>
      </c>
      <c r="W41" s="134" t="s">
        <v>1952</v>
      </c>
      <c r="X41" s="134" t="s">
        <v>1958</v>
      </c>
      <c r="Y41" s="134" t="s">
        <v>1796</v>
      </c>
      <c r="Z41" s="134">
        <v>27499</v>
      </c>
    </row>
    <row r="42" spans="1:26" x14ac:dyDescent="0.25">
      <c r="A42" s="134" t="s">
        <v>608</v>
      </c>
      <c r="B42" s="134" t="s">
        <v>1950</v>
      </c>
      <c r="C42" s="134" t="s">
        <v>1951</v>
      </c>
      <c r="D42" s="134" t="s">
        <v>1952</v>
      </c>
      <c r="E42" s="134" t="s">
        <v>1956</v>
      </c>
      <c r="F42" s="134" t="s">
        <v>1956</v>
      </c>
      <c r="G42" s="134" t="s">
        <v>1956</v>
      </c>
      <c r="H42" s="134" t="s">
        <v>1956</v>
      </c>
      <c r="I42" s="134" t="s">
        <v>1956</v>
      </c>
      <c r="J42" s="134">
        <v>85</v>
      </c>
      <c r="K42" s="134">
        <v>17</v>
      </c>
      <c r="L42" s="134">
        <v>132</v>
      </c>
      <c r="M42" s="134">
        <v>800</v>
      </c>
      <c r="N42" s="134">
        <v>1034</v>
      </c>
      <c r="O42" s="134" t="s">
        <v>1957</v>
      </c>
      <c r="P42" s="134">
        <v>532</v>
      </c>
      <c r="Q42" s="134">
        <v>442</v>
      </c>
      <c r="R42" s="134">
        <v>584</v>
      </c>
      <c r="S42" s="134">
        <v>1401</v>
      </c>
      <c r="T42" s="134">
        <v>2959</v>
      </c>
      <c r="U42" s="134" t="s">
        <v>8</v>
      </c>
      <c r="V42" s="134" t="s">
        <v>1955</v>
      </c>
      <c r="W42" s="134" t="s">
        <v>1952</v>
      </c>
      <c r="X42" s="134" t="s">
        <v>1958</v>
      </c>
      <c r="Y42" s="134" t="s">
        <v>1523</v>
      </c>
      <c r="Z42" s="134">
        <v>121874</v>
      </c>
    </row>
    <row r="43" spans="1:26" x14ac:dyDescent="0.25">
      <c r="A43" s="134" t="s">
        <v>423</v>
      </c>
      <c r="B43" s="134" t="s">
        <v>1950</v>
      </c>
      <c r="C43" s="134" t="s">
        <v>1951</v>
      </c>
      <c r="D43" s="134" t="s">
        <v>1952</v>
      </c>
      <c r="E43" s="134" t="s">
        <v>1956</v>
      </c>
      <c r="F43" s="134" t="s">
        <v>1956</v>
      </c>
      <c r="G43" s="134" t="s">
        <v>1956</v>
      </c>
      <c r="H43" s="134" t="s">
        <v>1956</v>
      </c>
      <c r="I43" s="134" t="s">
        <v>1956</v>
      </c>
      <c r="J43" s="134">
        <v>4</v>
      </c>
      <c r="K43" s="134">
        <v>3</v>
      </c>
      <c r="L43" s="134">
        <v>2</v>
      </c>
      <c r="M43" s="134">
        <v>91</v>
      </c>
      <c r="N43" s="134">
        <v>100</v>
      </c>
      <c r="O43" s="134" t="s">
        <v>1517</v>
      </c>
      <c r="P43" s="134">
        <v>1</v>
      </c>
      <c r="Q43" s="134">
        <v>1</v>
      </c>
      <c r="R43" s="134">
        <v>1</v>
      </c>
      <c r="S43" s="134">
        <v>0</v>
      </c>
      <c r="T43" s="134">
        <v>3</v>
      </c>
      <c r="U43" s="134" t="s">
        <v>3</v>
      </c>
      <c r="V43" s="134" t="s">
        <v>1955</v>
      </c>
      <c r="W43" s="134" t="s">
        <v>1952</v>
      </c>
      <c r="X43" s="134" t="s">
        <v>398</v>
      </c>
      <c r="Y43" s="134" t="s">
        <v>1649</v>
      </c>
      <c r="Z43" s="134">
        <v>34504</v>
      </c>
    </row>
    <row r="44" spans="1:26" x14ac:dyDescent="0.25">
      <c r="A44" s="134" t="s">
        <v>566</v>
      </c>
      <c r="B44" s="134" t="s">
        <v>1950</v>
      </c>
      <c r="C44" s="134" t="s">
        <v>1951</v>
      </c>
      <c r="D44" s="134" t="s">
        <v>1952</v>
      </c>
      <c r="E44" s="134" t="s">
        <v>1953</v>
      </c>
      <c r="F44" s="134" t="s">
        <v>1953</v>
      </c>
      <c r="G44" s="134" t="s">
        <v>1953</v>
      </c>
      <c r="H44" s="134" t="s">
        <v>1953</v>
      </c>
      <c r="I44" s="134" t="s">
        <v>1956</v>
      </c>
      <c r="J44" s="134">
        <v>0</v>
      </c>
      <c r="K44" s="134">
        <v>0</v>
      </c>
      <c r="L44" s="134">
        <v>4</v>
      </c>
      <c r="M44" s="134">
        <v>23</v>
      </c>
      <c r="N44" s="134">
        <v>27</v>
      </c>
      <c r="O44" s="134" t="s">
        <v>1957</v>
      </c>
      <c r="P44" s="134">
        <v>1</v>
      </c>
      <c r="Q44" s="134">
        <v>1</v>
      </c>
      <c r="R44" s="134">
        <v>0</v>
      </c>
      <c r="S44" s="134">
        <v>0</v>
      </c>
      <c r="T44" s="134">
        <v>2</v>
      </c>
      <c r="U44" s="134" t="s">
        <v>3</v>
      </c>
      <c r="V44" s="134" t="s">
        <v>1955</v>
      </c>
      <c r="W44" s="134" t="s">
        <v>1952</v>
      </c>
      <c r="X44" s="134" t="s">
        <v>398</v>
      </c>
      <c r="Y44" s="134" t="s">
        <v>1736</v>
      </c>
      <c r="Z44" s="134">
        <v>5512</v>
      </c>
    </row>
    <row r="45" spans="1:26" x14ac:dyDescent="0.25">
      <c r="A45" s="134" t="s">
        <v>799</v>
      </c>
      <c r="B45" s="134" t="s">
        <v>1950</v>
      </c>
      <c r="C45" s="134" t="s">
        <v>1951</v>
      </c>
      <c r="D45" s="134" t="s">
        <v>1952</v>
      </c>
      <c r="E45" s="134" t="s">
        <v>1956</v>
      </c>
      <c r="F45" s="134" t="s">
        <v>1956</v>
      </c>
      <c r="G45" s="134" t="s">
        <v>1956</v>
      </c>
      <c r="H45" s="134" t="s">
        <v>1953</v>
      </c>
      <c r="I45" s="134" t="s">
        <v>1953</v>
      </c>
      <c r="J45" s="134">
        <v>26</v>
      </c>
      <c r="K45" s="134">
        <v>30</v>
      </c>
      <c r="L45" s="134">
        <v>0</v>
      </c>
      <c r="M45" s="134">
        <v>0</v>
      </c>
      <c r="N45" s="134">
        <v>56</v>
      </c>
      <c r="O45" s="134" t="s">
        <v>1954</v>
      </c>
      <c r="P45" s="134">
        <v>48</v>
      </c>
      <c r="Q45" s="134">
        <v>30</v>
      </c>
      <c r="R45" s="134">
        <v>24</v>
      </c>
      <c r="S45" s="134">
        <v>82</v>
      </c>
      <c r="T45" s="134">
        <v>184</v>
      </c>
      <c r="U45" s="134" t="s">
        <v>47</v>
      </c>
      <c r="V45" s="134" t="s">
        <v>1955</v>
      </c>
      <c r="W45" s="134" t="s">
        <v>1952</v>
      </c>
      <c r="X45" s="134" t="s">
        <v>1981</v>
      </c>
      <c r="Y45" s="134" t="s">
        <v>1544</v>
      </c>
      <c r="Z45" s="134">
        <v>1913</v>
      </c>
    </row>
    <row r="46" spans="1:26" x14ac:dyDescent="0.25">
      <c r="A46" s="134" t="s">
        <v>898</v>
      </c>
      <c r="B46" s="134" t="s">
        <v>1960</v>
      </c>
      <c r="C46" s="134" t="s">
        <v>1951</v>
      </c>
      <c r="D46" s="134" t="s">
        <v>1952</v>
      </c>
      <c r="E46" s="134" t="s">
        <v>1953</v>
      </c>
      <c r="F46" s="134" t="s">
        <v>1956</v>
      </c>
      <c r="G46" s="134" t="s">
        <v>1956</v>
      </c>
      <c r="H46" s="134" t="s">
        <v>1956</v>
      </c>
      <c r="I46" s="134" t="s">
        <v>1956</v>
      </c>
      <c r="J46" s="134">
        <v>0</v>
      </c>
      <c r="K46" s="134">
        <v>1</v>
      </c>
      <c r="L46" s="134">
        <v>8</v>
      </c>
      <c r="M46" s="134">
        <v>0</v>
      </c>
      <c r="N46" s="134">
        <v>9</v>
      </c>
      <c r="O46" s="134" t="s">
        <v>1954</v>
      </c>
      <c r="P46" s="134">
        <v>15</v>
      </c>
      <c r="Q46" s="134">
        <v>10</v>
      </c>
      <c r="R46" s="134">
        <v>12</v>
      </c>
      <c r="S46" s="134">
        <v>28</v>
      </c>
      <c r="T46" s="134">
        <v>65</v>
      </c>
      <c r="U46" s="134" t="s">
        <v>13</v>
      </c>
      <c r="V46" s="134" t="s">
        <v>1955</v>
      </c>
      <c r="W46" s="134" t="s">
        <v>1952</v>
      </c>
      <c r="X46" s="134" t="s">
        <v>1961</v>
      </c>
      <c r="Y46" s="134" t="s">
        <v>1611</v>
      </c>
      <c r="Z46" s="134">
        <v>3922</v>
      </c>
    </row>
    <row r="47" spans="1:26" x14ac:dyDescent="0.25">
      <c r="A47" s="134" t="s">
        <v>807</v>
      </c>
      <c r="B47" s="134" t="s">
        <v>1960</v>
      </c>
      <c r="C47" s="134" t="s">
        <v>1962</v>
      </c>
      <c r="D47" s="134" t="s">
        <v>1963</v>
      </c>
      <c r="E47" s="134" t="s">
        <v>1953</v>
      </c>
      <c r="F47" s="134" t="s">
        <v>1953</v>
      </c>
      <c r="G47" s="134" t="s">
        <v>1953</v>
      </c>
      <c r="H47" s="134" t="s">
        <v>1953</v>
      </c>
      <c r="I47" s="134" t="s">
        <v>1953</v>
      </c>
      <c r="J47" s="134">
        <v>0</v>
      </c>
      <c r="K47" s="134">
        <v>0</v>
      </c>
      <c r="L47" s="134">
        <v>0</v>
      </c>
      <c r="M47" s="134">
        <v>0</v>
      </c>
      <c r="N47" s="134">
        <v>0</v>
      </c>
      <c r="O47" s="134" t="s">
        <v>1954</v>
      </c>
      <c r="P47" s="134">
        <v>4</v>
      </c>
      <c r="Q47" s="134">
        <v>1</v>
      </c>
      <c r="R47" s="134">
        <v>2</v>
      </c>
      <c r="S47" s="134">
        <v>4</v>
      </c>
      <c r="T47" s="134">
        <v>11</v>
      </c>
      <c r="U47" s="134" t="s">
        <v>13</v>
      </c>
      <c r="V47" s="134" t="s">
        <v>1964</v>
      </c>
      <c r="W47" s="134" t="s">
        <v>1962</v>
      </c>
      <c r="X47" s="134" t="s">
        <v>1965</v>
      </c>
      <c r="Y47" s="134" t="s">
        <v>1603</v>
      </c>
      <c r="Z47" s="134">
        <v>1280</v>
      </c>
    </row>
    <row r="48" spans="1:26" x14ac:dyDescent="0.25">
      <c r="A48" s="134" t="s">
        <v>537</v>
      </c>
      <c r="B48" s="134" t="s">
        <v>1950</v>
      </c>
      <c r="C48" s="134" t="s">
        <v>1951</v>
      </c>
      <c r="D48" s="134" t="s">
        <v>1952</v>
      </c>
      <c r="E48" s="134" t="s">
        <v>1953</v>
      </c>
      <c r="F48" s="134" t="s">
        <v>1953</v>
      </c>
      <c r="G48" s="134" t="s">
        <v>1953</v>
      </c>
      <c r="H48" s="134" t="s">
        <v>1953</v>
      </c>
      <c r="I48" s="134" t="s">
        <v>1953</v>
      </c>
      <c r="J48" s="134">
        <v>0</v>
      </c>
      <c r="K48" s="134">
        <v>0</v>
      </c>
      <c r="L48" s="134">
        <v>0</v>
      </c>
      <c r="M48" s="134">
        <v>0</v>
      </c>
      <c r="N48" s="134">
        <v>0</v>
      </c>
      <c r="O48" s="134" t="s">
        <v>1954</v>
      </c>
      <c r="P48" s="134">
        <v>91</v>
      </c>
      <c r="Q48" s="134">
        <v>64</v>
      </c>
      <c r="R48" s="134">
        <v>75</v>
      </c>
      <c r="S48" s="134">
        <v>172</v>
      </c>
      <c r="T48" s="134">
        <v>402</v>
      </c>
      <c r="U48" s="134" t="s">
        <v>3</v>
      </c>
      <c r="V48" s="134" t="s">
        <v>1955</v>
      </c>
      <c r="W48" s="134" t="s">
        <v>1952</v>
      </c>
      <c r="X48" s="134" t="s">
        <v>398</v>
      </c>
      <c r="Y48" s="134" t="s">
        <v>1721</v>
      </c>
      <c r="Z48" s="134">
        <v>19389</v>
      </c>
    </row>
    <row r="49" spans="1:26" x14ac:dyDescent="0.25">
      <c r="A49" s="134" t="s">
        <v>424</v>
      </c>
      <c r="B49" s="134" t="s">
        <v>1977</v>
      </c>
      <c r="C49" s="134" t="s">
        <v>1956</v>
      </c>
      <c r="D49" s="134" t="s">
        <v>1952</v>
      </c>
      <c r="E49" s="134" t="s">
        <v>1953</v>
      </c>
      <c r="F49" s="134" t="s">
        <v>1953</v>
      </c>
      <c r="G49" s="134" t="s">
        <v>1953</v>
      </c>
      <c r="H49" s="134" t="s">
        <v>1953</v>
      </c>
      <c r="I49" s="134" t="s">
        <v>1953</v>
      </c>
      <c r="J49" s="134">
        <v>0</v>
      </c>
      <c r="K49" s="134">
        <v>0</v>
      </c>
      <c r="L49" s="134">
        <v>0</v>
      </c>
      <c r="M49" s="134">
        <v>0</v>
      </c>
      <c r="N49" s="134">
        <v>0</v>
      </c>
      <c r="O49" s="134" t="s">
        <v>1954</v>
      </c>
      <c r="P49" s="134">
        <v>1</v>
      </c>
      <c r="Q49" s="134">
        <v>1</v>
      </c>
      <c r="R49" s="134">
        <v>0</v>
      </c>
      <c r="S49" s="134">
        <v>0</v>
      </c>
      <c r="T49" s="134">
        <v>2</v>
      </c>
      <c r="U49" s="134" t="s">
        <v>3</v>
      </c>
      <c r="V49" s="134" t="s">
        <v>1964</v>
      </c>
      <c r="W49" s="134" t="s">
        <v>1952</v>
      </c>
      <c r="X49" s="134" t="s">
        <v>398</v>
      </c>
      <c r="Y49" s="134" t="s">
        <v>1649</v>
      </c>
      <c r="Z49" s="134">
        <v>1069</v>
      </c>
    </row>
    <row r="50" spans="1:26" x14ac:dyDescent="0.25">
      <c r="A50" s="134" t="s">
        <v>406</v>
      </c>
      <c r="B50" s="134" t="s">
        <v>1950</v>
      </c>
      <c r="C50" s="134" t="s">
        <v>1951</v>
      </c>
      <c r="D50" s="134" t="s">
        <v>1952</v>
      </c>
      <c r="E50" s="134" t="s">
        <v>1956</v>
      </c>
      <c r="F50" s="134" t="s">
        <v>1956</v>
      </c>
      <c r="G50" s="134" t="s">
        <v>1956</v>
      </c>
      <c r="H50" s="134" t="s">
        <v>1956</v>
      </c>
      <c r="I50" s="134" t="s">
        <v>1956</v>
      </c>
      <c r="J50" s="134">
        <v>39</v>
      </c>
      <c r="K50" s="134">
        <v>53</v>
      </c>
      <c r="L50" s="134">
        <v>94</v>
      </c>
      <c r="M50" s="134">
        <v>9</v>
      </c>
      <c r="N50" s="134">
        <v>195</v>
      </c>
      <c r="O50" s="134" t="s">
        <v>1954</v>
      </c>
      <c r="P50" s="134">
        <v>760</v>
      </c>
      <c r="Q50" s="134">
        <v>470</v>
      </c>
      <c r="R50" s="134">
        <v>466</v>
      </c>
      <c r="S50" s="134">
        <v>1338</v>
      </c>
      <c r="T50" s="134">
        <v>3034</v>
      </c>
      <c r="U50" s="134" t="s">
        <v>3</v>
      </c>
      <c r="V50" s="134" t="s">
        <v>1955</v>
      </c>
      <c r="W50" s="134" t="s">
        <v>1952</v>
      </c>
      <c r="X50" s="134" t="s">
        <v>398</v>
      </c>
      <c r="Y50" s="134" t="s">
        <v>1608</v>
      </c>
      <c r="Z50" s="134">
        <v>27417</v>
      </c>
    </row>
    <row r="51" spans="1:26" x14ac:dyDescent="0.25">
      <c r="A51" s="134" t="s">
        <v>503</v>
      </c>
      <c r="B51" s="134" t="s">
        <v>1950</v>
      </c>
      <c r="C51" s="134" t="s">
        <v>1951</v>
      </c>
      <c r="D51" s="134" t="s">
        <v>1952</v>
      </c>
      <c r="E51" s="134" t="s">
        <v>1956</v>
      </c>
      <c r="F51" s="134" t="s">
        <v>1956</v>
      </c>
      <c r="G51" s="134" t="s">
        <v>1956</v>
      </c>
      <c r="H51" s="134" t="s">
        <v>1956</v>
      </c>
      <c r="I51" s="134" t="s">
        <v>1956</v>
      </c>
      <c r="J51" s="134">
        <v>0</v>
      </c>
      <c r="K51" s="134">
        <v>0</v>
      </c>
      <c r="L51" s="134">
        <v>21</v>
      </c>
      <c r="M51" s="134">
        <v>862</v>
      </c>
      <c r="N51" s="134">
        <v>883</v>
      </c>
      <c r="O51" s="134" t="s">
        <v>1957</v>
      </c>
      <c r="P51" s="134">
        <v>426</v>
      </c>
      <c r="Q51" s="134">
        <v>305</v>
      </c>
      <c r="R51" s="134">
        <v>335</v>
      </c>
      <c r="S51" s="134">
        <v>785</v>
      </c>
      <c r="T51" s="134">
        <v>1851</v>
      </c>
      <c r="U51" s="134" t="s">
        <v>3</v>
      </c>
      <c r="V51" s="134" t="s">
        <v>1955</v>
      </c>
      <c r="W51" s="134" t="s">
        <v>1952</v>
      </c>
      <c r="X51" s="134" t="s">
        <v>398</v>
      </c>
      <c r="Y51" s="134" t="s">
        <v>1690</v>
      </c>
      <c r="Z51" s="134">
        <v>44890</v>
      </c>
    </row>
    <row r="52" spans="1:26" x14ac:dyDescent="0.25">
      <c r="A52" s="134" t="s">
        <v>622</v>
      </c>
      <c r="B52" s="134" t="s">
        <v>1950</v>
      </c>
      <c r="C52" s="134" t="s">
        <v>1951</v>
      </c>
      <c r="D52" s="134" t="s">
        <v>1952</v>
      </c>
      <c r="E52" s="134" t="s">
        <v>1953</v>
      </c>
      <c r="F52" s="134" t="s">
        <v>1956</v>
      </c>
      <c r="G52" s="134" t="s">
        <v>1956</v>
      </c>
      <c r="H52" s="134" t="s">
        <v>1956</v>
      </c>
      <c r="I52" s="134" t="s">
        <v>1956</v>
      </c>
      <c r="J52" s="134">
        <v>3</v>
      </c>
      <c r="K52" s="134">
        <v>10</v>
      </c>
      <c r="L52" s="134">
        <v>6</v>
      </c>
      <c r="M52" s="134">
        <v>1907</v>
      </c>
      <c r="N52" s="134">
        <v>1926</v>
      </c>
      <c r="O52" s="134" t="s">
        <v>1957</v>
      </c>
      <c r="P52" s="134">
        <v>234</v>
      </c>
      <c r="Q52" s="134">
        <v>124</v>
      </c>
      <c r="R52" s="134">
        <v>123</v>
      </c>
      <c r="S52" s="134">
        <v>279</v>
      </c>
      <c r="T52" s="134">
        <v>760</v>
      </c>
      <c r="U52" s="134" t="s">
        <v>8</v>
      </c>
      <c r="V52" s="134" t="s">
        <v>1955</v>
      </c>
      <c r="W52" s="134" t="s">
        <v>1952</v>
      </c>
      <c r="X52" s="134" t="s">
        <v>1958</v>
      </c>
      <c r="Y52" s="134" t="s">
        <v>1558</v>
      </c>
      <c r="Z52" s="134">
        <v>63042</v>
      </c>
    </row>
    <row r="53" spans="1:26" x14ac:dyDescent="0.25">
      <c r="A53" s="134" t="s">
        <v>661</v>
      </c>
      <c r="B53" s="134" t="s">
        <v>1950</v>
      </c>
      <c r="C53" s="134" t="s">
        <v>1951</v>
      </c>
      <c r="D53" s="134" t="s">
        <v>1976</v>
      </c>
      <c r="E53" s="134" t="s">
        <v>1956</v>
      </c>
      <c r="F53" s="134" t="s">
        <v>1956</v>
      </c>
      <c r="G53" s="134" t="s">
        <v>1956</v>
      </c>
      <c r="H53" s="134" t="s">
        <v>1956</v>
      </c>
      <c r="I53" s="134" t="s">
        <v>1956</v>
      </c>
      <c r="J53" s="134">
        <v>0</v>
      </c>
      <c r="K53" s="134">
        <v>0</v>
      </c>
      <c r="L53" s="134">
        <v>8</v>
      </c>
      <c r="M53" s="134">
        <v>48</v>
      </c>
      <c r="N53" s="134">
        <v>56</v>
      </c>
      <c r="O53" s="134" t="s">
        <v>1957</v>
      </c>
      <c r="P53" s="134">
        <v>25</v>
      </c>
      <c r="Q53" s="134">
        <v>13</v>
      </c>
      <c r="R53" s="134">
        <v>15</v>
      </c>
      <c r="S53" s="134">
        <v>30</v>
      </c>
      <c r="T53" s="134">
        <v>83</v>
      </c>
      <c r="U53" s="134" t="s">
        <v>8</v>
      </c>
      <c r="V53" s="134" t="s">
        <v>1955</v>
      </c>
      <c r="W53" s="134" t="s">
        <v>1982</v>
      </c>
      <c r="X53" s="134" t="s">
        <v>1958</v>
      </c>
      <c r="Y53" s="134" t="s">
        <v>1761</v>
      </c>
      <c r="Z53" s="134">
        <v>4692</v>
      </c>
    </row>
    <row r="54" spans="1:26" x14ac:dyDescent="0.25">
      <c r="A54" s="134" t="s">
        <v>854</v>
      </c>
      <c r="B54" s="134" t="s">
        <v>1950</v>
      </c>
      <c r="C54" s="134" t="s">
        <v>1951</v>
      </c>
      <c r="D54" s="134" t="s">
        <v>1952</v>
      </c>
      <c r="E54" s="134" t="s">
        <v>1953</v>
      </c>
      <c r="F54" s="134" t="s">
        <v>1956</v>
      </c>
      <c r="G54" s="134" t="s">
        <v>1956</v>
      </c>
      <c r="H54" s="134" t="s">
        <v>1956</v>
      </c>
      <c r="I54" s="134" t="s">
        <v>1956</v>
      </c>
      <c r="J54" s="134">
        <v>5</v>
      </c>
      <c r="K54" s="134">
        <v>4</v>
      </c>
      <c r="L54" s="134">
        <v>61</v>
      </c>
      <c r="M54" s="134">
        <v>89</v>
      </c>
      <c r="N54" s="134">
        <v>159</v>
      </c>
      <c r="O54" s="134" t="s">
        <v>1957</v>
      </c>
      <c r="P54" s="134">
        <v>66</v>
      </c>
      <c r="Q54" s="134">
        <v>44</v>
      </c>
      <c r="R54" s="134">
        <v>41</v>
      </c>
      <c r="S54" s="134">
        <v>124</v>
      </c>
      <c r="T54" s="134">
        <v>275</v>
      </c>
      <c r="U54" s="134" t="s">
        <v>56</v>
      </c>
      <c r="V54" s="134" t="s">
        <v>1955</v>
      </c>
      <c r="W54" s="134" t="s">
        <v>1952</v>
      </c>
      <c r="X54" s="134" t="s">
        <v>1983</v>
      </c>
      <c r="Y54" s="134" t="s">
        <v>1769</v>
      </c>
      <c r="Z54" s="134">
        <v>5291</v>
      </c>
    </row>
    <row r="55" spans="1:26" x14ac:dyDescent="0.25">
      <c r="A55" s="134" t="s">
        <v>504</v>
      </c>
      <c r="B55" s="134" t="s">
        <v>1950</v>
      </c>
      <c r="C55" s="134" t="s">
        <v>1951</v>
      </c>
      <c r="D55" s="134" t="s">
        <v>1952</v>
      </c>
      <c r="E55" s="134" t="s">
        <v>1956</v>
      </c>
      <c r="F55" s="134" t="s">
        <v>1956</v>
      </c>
      <c r="G55" s="134" t="s">
        <v>1956</v>
      </c>
      <c r="H55" s="134" t="s">
        <v>1956</v>
      </c>
      <c r="I55" s="134" t="s">
        <v>1956</v>
      </c>
      <c r="J55" s="134">
        <v>21</v>
      </c>
      <c r="K55" s="134">
        <v>49</v>
      </c>
      <c r="L55" s="134">
        <v>181</v>
      </c>
      <c r="M55" s="134">
        <v>181</v>
      </c>
      <c r="N55" s="134">
        <v>432</v>
      </c>
      <c r="O55" s="134" t="s">
        <v>1957</v>
      </c>
      <c r="P55" s="134">
        <v>76</v>
      </c>
      <c r="Q55" s="134">
        <v>53</v>
      </c>
      <c r="R55" s="134">
        <v>62</v>
      </c>
      <c r="S55" s="134">
        <v>148</v>
      </c>
      <c r="T55" s="134">
        <v>339</v>
      </c>
      <c r="U55" s="134" t="s">
        <v>3</v>
      </c>
      <c r="V55" s="134" t="s">
        <v>1955</v>
      </c>
      <c r="W55" s="134" t="s">
        <v>1952</v>
      </c>
      <c r="X55" s="134" t="s">
        <v>398</v>
      </c>
      <c r="Y55" s="134" t="s">
        <v>1690</v>
      </c>
      <c r="Z55" s="134">
        <v>83995</v>
      </c>
    </row>
    <row r="56" spans="1:26" x14ac:dyDescent="0.25">
      <c r="A56" s="134" t="s">
        <v>425</v>
      </c>
      <c r="B56" s="134" t="s">
        <v>1950</v>
      </c>
      <c r="C56" s="134" t="s">
        <v>1951</v>
      </c>
      <c r="D56" s="134" t="s">
        <v>1952</v>
      </c>
      <c r="E56" s="134" t="s">
        <v>1953</v>
      </c>
      <c r="F56" s="134" t="s">
        <v>1956</v>
      </c>
      <c r="G56" s="134" t="s">
        <v>1956</v>
      </c>
      <c r="H56" s="134" t="s">
        <v>1956</v>
      </c>
      <c r="I56" s="134" t="s">
        <v>1956</v>
      </c>
      <c r="J56" s="134">
        <v>11</v>
      </c>
      <c r="K56" s="134">
        <v>0</v>
      </c>
      <c r="L56" s="134">
        <v>0</v>
      </c>
      <c r="M56" s="134">
        <v>325</v>
      </c>
      <c r="N56" s="134">
        <v>336</v>
      </c>
      <c r="O56" s="134" t="s">
        <v>1954</v>
      </c>
      <c r="P56" s="134">
        <v>694</v>
      </c>
      <c r="Q56" s="134">
        <v>413</v>
      </c>
      <c r="R56" s="134">
        <v>443</v>
      </c>
      <c r="S56" s="134">
        <v>1134</v>
      </c>
      <c r="T56" s="134">
        <v>2684</v>
      </c>
      <c r="U56" s="134" t="s">
        <v>3</v>
      </c>
      <c r="V56" s="134" t="s">
        <v>1955</v>
      </c>
      <c r="W56" s="134" t="s">
        <v>1952</v>
      </c>
      <c r="X56" s="134" t="s">
        <v>398</v>
      </c>
      <c r="Y56" s="134" t="s">
        <v>1649</v>
      </c>
      <c r="Z56" s="134">
        <v>107149</v>
      </c>
    </row>
    <row r="57" spans="1:26" x14ac:dyDescent="0.25">
      <c r="A57" s="134" t="s">
        <v>662</v>
      </c>
      <c r="B57" s="134" t="s">
        <v>1950</v>
      </c>
      <c r="C57" s="134" t="s">
        <v>1951</v>
      </c>
      <c r="D57" s="134" t="s">
        <v>1952</v>
      </c>
      <c r="E57" s="134" t="s">
        <v>1953</v>
      </c>
      <c r="F57" s="134" t="s">
        <v>1956</v>
      </c>
      <c r="G57" s="134" t="s">
        <v>1956</v>
      </c>
      <c r="H57" s="134" t="s">
        <v>1956</v>
      </c>
      <c r="I57" s="134" t="s">
        <v>1956</v>
      </c>
      <c r="J57" s="134">
        <v>0</v>
      </c>
      <c r="K57" s="134">
        <v>0</v>
      </c>
      <c r="L57" s="134">
        <v>3</v>
      </c>
      <c r="M57" s="134">
        <v>151</v>
      </c>
      <c r="N57" s="134">
        <v>154</v>
      </c>
      <c r="O57" s="134" t="s">
        <v>1957</v>
      </c>
      <c r="P57" s="134">
        <v>276</v>
      </c>
      <c r="Q57" s="134">
        <v>144</v>
      </c>
      <c r="R57" s="134">
        <v>155</v>
      </c>
      <c r="S57" s="134">
        <v>288</v>
      </c>
      <c r="T57" s="134">
        <v>863</v>
      </c>
      <c r="U57" s="134" t="s">
        <v>8</v>
      </c>
      <c r="V57" s="134" t="s">
        <v>1955</v>
      </c>
      <c r="W57" s="134" t="s">
        <v>1952</v>
      </c>
      <c r="X57" s="134" t="s">
        <v>1958</v>
      </c>
      <c r="Y57" s="134" t="s">
        <v>1761</v>
      </c>
      <c r="Z57" s="134">
        <v>30294</v>
      </c>
    </row>
    <row r="58" spans="1:26" x14ac:dyDescent="0.25">
      <c r="A58" s="134" t="s">
        <v>1544</v>
      </c>
      <c r="B58" s="134" t="s">
        <v>1950</v>
      </c>
      <c r="C58" s="134" t="s">
        <v>1951</v>
      </c>
      <c r="D58" s="134" t="s">
        <v>1951</v>
      </c>
      <c r="E58" s="134" t="s">
        <v>1953</v>
      </c>
      <c r="F58" s="134" t="s">
        <v>1953</v>
      </c>
      <c r="G58" s="134" t="s">
        <v>1953</v>
      </c>
      <c r="H58" s="134" t="s">
        <v>1956</v>
      </c>
      <c r="I58" s="134" t="s">
        <v>1956</v>
      </c>
      <c r="J58" s="134">
        <v>0</v>
      </c>
      <c r="K58" s="134">
        <v>8</v>
      </c>
      <c r="L58" s="134">
        <v>33</v>
      </c>
      <c r="M58" s="134">
        <v>207</v>
      </c>
      <c r="N58" s="134">
        <v>248</v>
      </c>
      <c r="O58" s="134" t="s">
        <v>1954</v>
      </c>
      <c r="P58" s="134">
        <v>682</v>
      </c>
      <c r="Q58" s="134">
        <v>545</v>
      </c>
      <c r="R58" s="134">
        <v>480</v>
      </c>
      <c r="S58" s="134">
        <v>1267</v>
      </c>
      <c r="T58" s="134">
        <v>2974</v>
      </c>
      <c r="U58" s="134" t="s">
        <v>47</v>
      </c>
      <c r="V58" s="134" t="s">
        <v>1955</v>
      </c>
      <c r="W58" s="134" t="s">
        <v>1952</v>
      </c>
      <c r="X58" s="134" t="s">
        <v>1981</v>
      </c>
      <c r="Y58" s="134" t="s">
        <v>1544</v>
      </c>
      <c r="Z58" s="134">
        <v>81707</v>
      </c>
    </row>
    <row r="59" spans="1:26" x14ac:dyDescent="0.25">
      <c r="A59" s="134" t="s">
        <v>426</v>
      </c>
      <c r="B59" s="134" t="s">
        <v>1950</v>
      </c>
      <c r="C59" s="134" t="s">
        <v>1951</v>
      </c>
      <c r="D59" s="134" t="s">
        <v>1952</v>
      </c>
      <c r="E59" s="134" t="s">
        <v>1956</v>
      </c>
      <c r="F59" s="134" t="s">
        <v>1956</v>
      </c>
      <c r="G59" s="134" t="s">
        <v>1956</v>
      </c>
      <c r="H59" s="134" t="s">
        <v>1956</v>
      </c>
      <c r="I59" s="134" t="s">
        <v>1956</v>
      </c>
      <c r="J59" s="134">
        <v>8</v>
      </c>
      <c r="K59" s="134">
        <v>0</v>
      </c>
      <c r="L59" s="134">
        <v>7</v>
      </c>
      <c r="M59" s="134">
        <v>91</v>
      </c>
      <c r="N59" s="134">
        <v>106</v>
      </c>
      <c r="O59" s="134" t="s">
        <v>1957</v>
      </c>
      <c r="P59" s="134">
        <v>88</v>
      </c>
      <c r="Q59" s="134">
        <v>54</v>
      </c>
      <c r="R59" s="134">
        <v>57</v>
      </c>
      <c r="S59" s="134">
        <v>131</v>
      </c>
      <c r="T59" s="134">
        <v>330</v>
      </c>
      <c r="U59" s="134" t="s">
        <v>3</v>
      </c>
      <c r="V59" s="134" t="s">
        <v>1955</v>
      </c>
      <c r="W59" s="134" t="s">
        <v>1952</v>
      </c>
      <c r="X59" s="134" t="s">
        <v>398</v>
      </c>
      <c r="Y59" s="134" t="s">
        <v>1649</v>
      </c>
      <c r="Z59" s="134">
        <v>24296</v>
      </c>
    </row>
    <row r="60" spans="1:26" x14ac:dyDescent="0.25">
      <c r="A60" s="134" t="s">
        <v>1546</v>
      </c>
      <c r="B60" s="134" t="s">
        <v>1960</v>
      </c>
      <c r="C60" s="134" t="s">
        <v>1951</v>
      </c>
      <c r="D60" s="134" t="s">
        <v>1952</v>
      </c>
      <c r="E60" s="134" t="s">
        <v>1953</v>
      </c>
      <c r="F60" s="134" t="s">
        <v>1956</v>
      </c>
      <c r="G60" s="134" t="s">
        <v>1956</v>
      </c>
      <c r="H60" s="134" t="s">
        <v>1956</v>
      </c>
      <c r="I60" s="134" t="s">
        <v>1956</v>
      </c>
      <c r="J60" s="134">
        <v>99</v>
      </c>
      <c r="K60" s="134">
        <v>91</v>
      </c>
      <c r="L60" s="134">
        <v>195</v>
      </c>
      <c r="M60" s="134">
        <v>212</v>
      </c>
      <c r="N60" s="134">
        <v>597</v>
      </c>
      <c r="O60" s="134" t="s">
        <v>1954</v>
      </c>
      <c r="P60" s="134">
        <v>241</v>
      </c>
      <c r="Q60" s="134">
        <v>175</v>
      </c>
      <c r="R60" s="134">
        <v>192</v>
      </c>
      <c r="S60" s="134">
        <v>471</v>
      </c>
      <c r="T60" s="134">
        <v>1079</v>
      </c>
      <c r="U60" s="134" t="s">
        <v>13</v>
      </c>
      <c r="V60" s="134" t="s">
        <v>1955</v>
      </c>
      <c r="W60" s="134" t="s">
        <v>1952</v>
      </c>
      <c r="X60" s="134" t="s">
        <v>1961</v>
      </c>
      <c r="Y60" s="134" t="s">
        <v>1546</v>
      </c>
      <c r="Z60" s="134">
        <v>41036</v>
      </c>
    </row>
    <row r="61" spans="1:26" x14ac:dyDescent="0.25">
      <c r="A61" s="134" t="s">
        <v>407</v>
      </c>
      <c r="B61" s="134" t="s">
        <v>1950</v>
      </c>
      <c r="C61" s="134" t="s">
        <v>1951</v>
      </c>
      <c r="D61" s="134" t="s">
        <v>1952</v>
      </c>
      <c r="E61" s="134" t="s">
        <v>1956</v>
      </c>
      <c r="F61" s="134" t="s">
        <v>1956</v>
      </c>
      <c r="G61" s="134" t="s">
        <v>1956</v>
      </c>
      <c r="H61" s="134" t="s">
        <v>1956</v>
      </c>
      <c r="I61" s="134" t="s">
        <v>1956</v>
      </c>
      <c r="J61" s="134">
        <v>66</v>
      </c>
      <c r="K61" s="134">
        <v>10</v>
      </c>
      <c r="L61" s="134">
        <v>64</v>
      </c>
      <c r="M61" s="134">
        <v>0</v>
      </c>
      <c r="N61" s="134">
        <v>140</v>
      </c>
      <c r="O61" s="134" t="s">
        <v>1954</v>
      </c>
      <c r="P61" s="134">
        <v>817</v>
      </c>
      <c r="Q61" s="134">
        <v>489</v>
      </c>
      <c r="R61" s="134">
        <v>490</v>
      </c>
      <c r="S61" s="134">
        <v>1428</v>
      </c>
      <c r="T61" s="134">
        <v>3224</v>
      </c>
      <c r="U61" s="134" t="s">
        <v>3</v>
      </c>
      <c r="V61" s="134" t="s">
        <v>1955</v>
      </c>
      <c r="W61" s="134" t="s">
        <v>1952</v>
      </c>
      <c r="X61" s="134" t="s">
        <v>398</v>
      </c>
      <c r="Y61" s="134" t="s">
        <v>1608</v>
      </c>
      <c r="Z61" s="134">
        <v>41199</v>
      </c>
    </row>
    <row r="62" spans="1:26" x14ac:dyDescent="0.25">
      <c r="A62" s="134" t="s">
        <v>788</v>
      </c>
      <c r="B62" s="134" t="s">
        <v>1950</v>
      </c>
      <c r="C62" s="134" t="s">
        <v>1951</v>
      </c>
      <c r="D62" s="134" t="s">
        <v>1952</v>
      </c>
      <c r="E62" s="134" t="s">
        <v>1953</v>
      </c>
      <c r="F62" s="134" t="s">
        <v>1953</v>
      </c>
      <c r="G62" s="134" t="s">
        <v>1953</v>
      </c>
      <c r="H62" s="134" t="s">
        <v>1953</v>
      </c>
      <c r="I62" s="134" t="s">
        <v>1953</v>
      </c>
      <c r="J62" s="134">
        <v>0</v>
      </c>
      <c r="K62" s="134">
        <v>0</v>
      </c>
      <c r="L62" s="134">
        <v>0</v>
      </c>
      <c r="M62" s="134">
        <v>0</v>
      </c>
      <c r="N62" s="134">
        <v>0</v>
      </c>
      <c r="O62" s="134" t="s">
        <v>1954</v>
      </c>
      <c r="P62" s="134">
        <v>254</v>
      </c>
      <c r="Q62" s="134">
        <v>131</v>
      </c>
      <c r="R62" s="134">
        <v>155</v>
      </c>
      <c r="S62" s="134">
        <v>726</v>
      </c>
      <c r="T62" s="134">
        <v>1266</v>
      </c>
      <c r="U62" s="134" t="s">
        <v>26</v>
      </c>
      <c r="V62" s="134" t="s">
        <v>1955</v>
      </c>
      <c r="W62" s="134" t="s">
        <v>1952</v>
      </c>
      <c r="X62" s="134" t="s">
        <v>1970</v>
      </c>
      <c r="Y62" s="134" t="s">
        <v>1615</v>
      </c>
      <c r="Z62" s="134">
        <v>14875</v>
      </c>
    </row>
    <row r="63" spans="1:26" x14ac:dyDescent="0.25">
      <c r="A63" s="134" t="s">
        <v>538</v>
      </c>
      <c r="B63" s="134" t="s">
        <v>1950</v>
      </c>
      <c r="C63" s="134" t="s">
        <v>1951</v>
      </c>
      <c r="D63" s="134" t="s">
        <v>1952</v>
      </c>
      <c r="E63" s="134" t="s">
        <v>1953</v>
      </c>
      <c r="F63" s="134" t="s">
        <v>1956</v>
      </c>
      <c r="G63" s="134" t="s">
        <v>1956</v>
      </c>
      <c r="H63" s="134" t="s">
        <v>1956</v>
      </c>
      <c r="I63" s="134" t="s">
        <v>1956</v>
      </c>
      <c r="J63" s="134">
        <v>0</v>
      </c>
      <c r="K63" s="134">
        <v>0</v>
      </c>
      <c r="L63" s="134">
        <v>0</v>
      </c>
      <c r="M63" s="134">
        <v>273</v>
      </c>
      <c r="N63" s="134">
        <v>273</v>
      </c>
      <c r="O63" s="134" t="s">
        <v>1954</v>
      </c>
      <c r="P63" s="134">
        <v>543</v>
      </c>
      <c r="Q63" s="134">
        <v>383</v>
      </c>
      <c r="R63" s="134">
        <v>433</v>
      </c>
      <c r="S63" s="134">
        <v>982</v>
      </c>
      <c r="T63" s="134">
        <v>2341</v>
      </c>
      <c r="U63" s="134" t="s">
        <v>3</v>
      </c>
      <c r="V63" s="134" t="s">
        <v>1955</v>
      </c>
      <c r="W63" s="134" t="s">
        <v>1952</v>
      </c>
      <c r="X63" s="134" t="s">
        <v>398</v>
      </c>
      <c r="Y63" s="134" t="s">
        <v>1721</v>
      </c>
      <c r="Z63" s="134">
        <v>8876</v>
      </c>
    </row>
    <row r="64" spans="1:26" x14ac:dyDescent="0.25">
      <c r="A64" s="134" t="s">
        <v>408</v>
      </c>
      <c r="B64" s="134" t="s">
        <v>1977</v>
      </c>
      <c r="C64" s="134" t="s">
        <v>1951</v>
      </c>
      <c r="D64" s="134" t="s">
        <v>1952</v>
      </c>
      <c r="E64" s="134" t="s">
        <v>1953</v>
      </c>
      <c r="F64" s="134" t="s">
        <v>1953</v>
      </c>
      <c r="G64" s="134" t="s">
        <v>1953</v>
      </c>
      <c r="H64" s="134" t="s">
        <v>1953</v>
      </c>
      <c r="I64" s="134" t="s">
        <v>1956</v>
      </c>
      <c r="J64" s="134">
        <v>0</v>
      </c>
      <c r="K64" s="134">
        <v>0</v>
      </c>
      <c r="L64" s="134">
        <v>0</v>
      </c>
      <c r="M64" s="134">
        <v>0</v>
      </c>
      <c r="N64" s="134">
        <v>0</v>
      </c>
      <c r="O64" s="134" t="s">
        <v>1954</v>
      </c>
      <c r="P64" s="134">
        <v>37</v>
      </c>
      <c r="Q64" s="134">
        <v>22</v>
      </c>
      <c r="R64" s="134">
        <v>22</v>
      </c>
      <c r="S64" s="134">
        <v>63</v>
      </c>
      <c r="T64" s="134">
        <v>144</v>
      </c>
      <c r="U64" s="134" t="s">
        <v>3</v>
      </c>
      <c r="V64" s="134" t="s">
        <v>1980</v>
      </c>
      <c r="W64" s="134" t="s">
        <v>1952</v>
      </c>
      <c r="X64" s="134" t="s">
        <v>398</v>
      </c>
      <c r="Y64" s="134" t="s">
        <v>1608</v>
      </c>
      <c r="Z64" s="134">
        <v>7488</v>
      </c>
    </row>
    <row r="65" spans="1:26" x14ac:dyDescent="0.25">
      <c r="A65" s="134" t="s">
        <v>654</v>
      </c>
      <c r="B65" s="134" t="s">
        <v>1950</v>
      </c>
      <c r="C65" s="134" t="s">
        <v>1951</v>
      </c>
      <c r="D65" s="134" t="s">
        <v>1952</v>
      </c>
      <c r="E65" s="134" t="s">
        <v>1956</v>
      </c>
      <c r="F65" s="134" t="s">
        <v>1956</v>
      </c>
      <c r="G65" s="134" t="s">
        <v>1956</v>
      </c>
      <c r="H65" s="134" t="s">
        <v>1956</v>
      </c>
      <c r="I65" s="134" t="s">
        <v>1956</v>
      </c>
      <c r="J65" s="134">
        <v>23</v>
      </c>
      <c r="K65" s="134">
        <v>7</v>
      </c>
      <c r="L65" s="134">
        <v>3</v>
      </c>
      <c r="M65" s="134">
        <v>30</v>
      </c>
      <c r="N65" s="134">
        <v>63</v>
      </c>
      <c r="O65" s="134" t="s">
        <v>1517</v>
      </c>
      <c r="P65" s="134">
        <v>6</v>
      </c>
      <c r="Q65" s="134">
        <v>2</v>
      </c>
      <c r="R65" s="134">
        <v>4</v>
      </c>
      <c r="S65" s="134">
        <v>15</v>
      </c>
      <c r="T65" s="134">
        <v>27</v>
      </c>
      <c r="U65" s="134" t="s">
        <v>8</v>
      </c>
      <c r="V65" s="134" t="s">
        <v>1955</v>
      </c>
      <c r="W65" s="134" t="s">
        <v>1952</v>
      </c>
      <c r="X65" s="134" t="s">
        <v>1958</v>
      </c>
      <c r="Y65" s="134" t="s">
        <v>1683</v>
      </c>
      <c r="Z65" s="134">
        <v>5334</v>
      </c>
    </row>
    <row r="66" spans="1:26" x14ac:dyDescent="0.25">
      <c r="A66" s="134" t="s">
        <v>587</v>
      </c>
      <c r="B66" s="134" t="s">
        <v>1950</v>
      </c>
      <c r="C66" s="134" t="s">
        <v>1951</v>
      </c>
      <c r="D66" s="134" t="s">
        <v>1952</v>
      </c>
      <c r="E66" s="134" t="s">
        <v>1953</v>
      </c>
      <c r="F66" s="134" t="s">
        <v>1956</v>
      </c>
      <c r="G66" s="134" t="s">
        <v>1956</v>
      </c>
      <c r="H66" s="134" t="s">
        <v>1956</v>
      </c>
      <c r="I66" s="134" t="s">
        <v>1956</v>
      </c>
      <c r="J66" s="134">
        <v>139</v>
      </c>
      <c r="K66" s="134">
        <v>122</v>
      </c>
      <c r="L66" s="134">
        <v>414</v>
      </c>
      <c r="M66" s="134">
        <v>828</v>
      </c>
      <c r="N66" s="134">
        <v>1503</v>
      </c>
      <c r="O66" s="134" t="s">
        <v>1957</v>
      </c>
      <c r="P66" s="134">
        <v>539</v>
      </c>
      <c r="Q66" s="134">
        <v>366</v>
      </c>
      <c r="R66" s="134">
        <v>411</v>
      </c>
      <c r="S66" s="134">
        <v>908</v>
      </c>
      <c r="T66" s="134">
        <v>2224</v>
      </c>
      <c r="U66" s="134" t="s">
        <v>3</v>
      </c>
      <c r="V66" s="134" t="s">
        <v>1955</v>
      </c>
      <c r="W66" s="134" t="s">
        <v>1952</v>
      </c>
      <c r="X66" s="134" t="s">
        <v>398</v>
      </c>
      <c r="Y66" s="134" t="s">
        <v>1823</v>
      </c>
      <c r="Z66" s="134">
        <v>68741</v>
      </c>
    </row>
    <row r="67" spans="1:26" x14ac:dyDescent="0.25">
      <c r="A67" s="134" t="s">
        <v>679</v>
      </c>
      <c r="B67" s="134" t="s">
        <v>1950</v>
      </c>
      <c r="C67" s="134" t="s">
        <v>1951</v>
      </c>
      <c r="D67" s="134" t="s">
        <v>1952</v>
      </c>
      <c r="E67" s="134" t="s">
        <v>1956</v>
      </c>
      <c r="F67" s="134" t="s">
        <v>1956</v>
      </c>
      <c r="G67" s="134" t="s">
        <v>1956</v>
      </c>
      <c r="H67" s="134" t="s">
        <v>1956</v>
      </c>
      <c r="I67" s="134" t="s">
        <v>1956</v>
      </c>
      <c r="J67" s="134">
        <v>9</v>
      </c>
      <c r="K67" s="134">
        <v>2</v>
      </c>
      <c r="L67" s="134">
        <v>6</v>
      </c>
      <c r="M67" s="134">
        <v>286</v>
      </c>
      <c r="N67" s="134">
        <v>303</v>
      </c>
      <c r="O67" s="134" t="s">
        <v>1957</v>
      </c>
      <c r="P67" s="134">
        <v>253</v>
      </c>
      <c r="Q67" s="134">
        <v>138</v>
      </c>
      <c r="R67" s="134">
        <v>151</v>
      </c>
      <c r="S67" s="134">
        <v>391</v>
      </c>
      <c r="T67" s="134">
        <v>933</v>
      </c>
      <c r="U67" s="134" t="s">
        <v>8</v>
      </c>
      <c r="V67" s="134" t="s">
        <v>1955</v>
      </c>
      <c r="W67" s="134" t="s">
        <v>1952</v>
      </c>
      <c r="X67" s="134" t="s">
        <v>1958</v>
      </c>
      <c r="Y67" s="134" t="s">
        <v>1772</v>
      </c>
      <c r="Z67" s="134">
        <v>42696</v>
      </c>
    </row>
    <row r="68" spans="1:26" x14ac:dyDescent="0.25">
      <c r="A68" s="134" t="s">
        <v>539</v>
      </c>
      <c r="B68" s="134" t="s">
        <v>1977</v>
      </c>
      <c r="C68" s="134" t="s">
        <v>1962</v>
      </c>
      <c r="D68" s="134" t="s">
        <v>1963</v>
      </c>
      <c r="E68" s="134" t="s">
        <v>1953</v>
      </c>
      <c r="F68" s="134" t="s">
        <v>1953</v>
      </c>
      <c r="G68" s="134" t="s">
        <v>1953</v>
      </c>
      <c r="H68" s="134" t="s">
        <v>1953</v>
      </c>
      <c r="I68" s="134" t="s">
        <v>1953</v>
      </c>
      <c r="J68" s="134">
        <v>0</v>
      </c>
      <c r="K68" s="134">
        <v>0</v>
      </c>
      <c r="L68" s="134">
        <v>0</v>
      </c>
      <c r="M68" s="134">
        <v>0</v>
      </c>
      <c r="N68" s="134">
        <v>0</v>
      </c>
      <c r="O68" s="134" t="s">
        <v>1954</v>
      </c>
      <c r="P68" s="134">
        <v>21</v>
      </c>
      <c r="Q68" s="134">
        <v>14</v>
      </c>
      <c r="R68" s="134">
        <v>16</v>
      </c>
      <c r="S68" s="134">
        <v>32</v>
      </c>
      <c r="T68" s="134">
        <v>83</v>
      </c>
      <c r="U68" s="134" t="s">
        <v>3</v>
      </c>
      <c r="V68" s="134" t="s">
        <v>1964</v>
      </c>
      <c r="W68" s="134" t="s">
        <v>1962</v>
      </c>
      <c r="X68" s="134" t="s">
        <v>398</v>
      </c>
      <c r="Y68" s="134" t="s">
        <v>1721</v>
      </c>
      <c r="Z68" s="134">
        <v>11018</v>
      </c>
    </row>
    <row r="69" spans="1:26" x14ac:dyDescent="0.25">
      <c r="A69" s="134" t="s">
        <v>761</v>
      </c>
      <c r="B69" s="134" t="s">
        <v>1950</v>
      </c>
      <c r="C69" s="134" t="s">
        <v>1951</v>
      </c>
      <c r="D69" s="134" t="s">
        <v>1952</v>
      </c>
      <c r="E69" s="134" t="s">
        <v>1956</v>
      </c>
      <c r="F69" s="134" t="s">
        <v>1956</v>
      </c>
      <c r="G69" s="134" t="s">
        <v>1956</v>
      </c>
      <c r="H69" s="134" t="s">
        <v>1956</v>
      </c>
      <c r="I69" s="134" t="s">
        <v>1956</v>
      </c>
      <c r="J69" s="134">
        <v>0</v>
      </c>
      <c r="K69" s="134">
        <v>0</v>
      </c>
      <c r="L69" s="134">
        <v>1</v>
      </c>
      <c r="M69" s="134">
        <v>23</v>
      </c>
      <c r="N69" s="134">
        <v>24</v>
      </c>
      <c r="O69" s="134" t="s">
        <v>1957</v>
      </c>
      <c r="P69" s="134">
        <v>34</v>
      </c>
      <c r="Q69" s="134">
        <v>23</v>
      </c>
      <c r="R69" s="134">
        <v>26</v>
      </c>
      <c r="S69" s="134">
        <v>60</v>
      </c>
      <c r="T69" s="134">
        <v>143</v>
      </c>
      <c r="U69" s="134" t="s">
        <v>26</v>
      </c>
      <c r="V69" s="134" t="s">
        <v>1955</v>
      </c>
      <c r="W69" s="134" t="s">
        <v>1952</v>
      </c>
      <c r="X69" s="134" t="s">
        <v>1984</v>
      </c>
      <c r="Y69" s="134" t="s">
        <v>1776</v>
      </c>
      <c r="Z69" s="134">
        <v>10563</v>
      </c>
    </row>
    <row r="70" spans="1:26" x14ac:dyDescent="0.25">
      <c r="A70" s="134" t="s">
        <v>380</v>
      </c>
      <c r="B70" s="134" t="s">
        <v>1977</v>
      </c>
      <c r="C70" s="134" t="s">
        <v>1951</v>
      </c>
      <c r="D70" s="134" t="s">
        <v>1952</v>
      </c>
      <c r="E70" s="134" t="s">
        <v>1956</v>
      </c>
      <c r="F70" s="134" t="s">
        <v>1956</v>
      </c>
      <c r="G70" s="134" t="s">
        <v>1956</v>
      </c>
      <c r="H70" s="134" t="s">
        <v>1956</v>
      </c>
      <c r="I70" s="134" t="s">
        <v>1956</v>
      </c>
      <c r="J70" s="134">
        <v>42</v>
      </c>
      <c r="K70" s="134">
        <v>218</v>
      </c>
      <c r="L70" s="134">
        <v>229</v>
      </c>
      <c r="M70" s="134">
        <v>2634</v>
      </c>
      <c r="N70" s="134">
        <v>3123</v>
      </c>
      <c r="O70" s="134" t="s">
        <v>1957</v>
      </c>
      <c r="P70" s="134">
        <v>912</v>
      </c>
      <c r="Q70" s="134">
        <v>693</v>
      </c>
      <c r="R70" s="134">
        <v>1062</v>
      </c>
      <c r="S70" s="134">
        <v>2332</v>
      </c>
      <c r="T70" s="134">
        <v>4999</v>
      </c>
      <c r="U70" s="134" t="s">
        <v>67</v>
      </c>
      <c r="V70" s="134" t="s">
        <v>1955</v>
      </c>
      <c r="W70" s="134" t="s">
        <v>1952</v>
      </c>
      <c r="X70" s="134" t="s">
        <v>1985</v>
      </c>
      <c r="Y70" s="134" t="s">
        <v>1742</v>
      </c>
      <c r="Z70" s="134">
        <v>114622</v>
      </c>
    </row>
    <row r="71" spans="1:26" x14ac:dyDescent="0.25">
      <c r="A71" s="134" t="s">
        <v>1550</v>
      </c>
      <c r="B71" s="134" t="s">
        <v>1950</v>
      </c>
      <c r="C71" s="134" t="s">
        <v>1951</v>
      </c>
      <c r="D71" s="134" t="s">
        <v>1952</v>
      </c>
      <c r="E71" s="134" t="s">
        <v>1953</v>
      </c>
      <c r="F71" s="134" t="s">
        <v>1953</v>
      </c>
      <c r="G71" s="134" t="s">
        <v>1953</v>
      </c>
      <c r="H71" s="134" t="s">
        <v>1953</v>
      </c>
      <c r="I71" s="134" t="s">
        <v>1953</v>
      </c>
      <c r="J71" s="134">
        <v>0</v>
      </c>
      <c r="K71" s="134">
        <v>0</v>
      </c>
      <c r="L71" s="134">
        <v>0</v>
      </c>
      <c r="M71" s="134">
        <v>0</v>
      </c>
      <c r="N71" s="134">
        <v>0</v>
      </c>
      <c r="O71" s="134" t="s">
        <v>1954</v>
      </c>
      <c r="P71" s="134">
        <v>7</v>
      </c>
      <c r="Q71" s="134">
        <v>5</v>
      </c>
      <c r="R71" s="134">
        <v>6</v>
      </c>
      <c r="S71" s="134">
        <v>13</v>
      </c>
      <c r="T71" s="134">
        <v>31</v>
      </c>
      <c r="U71" s="134" t="s">
        <v>26</v>
      </c>
      <c r="V71" s="134" t="s">
        <v>1955</v>
      </c>
      <c r="W71" s="134" t="s">
        <v>1952</v>
      </c>
      <c r="X71" s="134" t="s">
        <v>1984</v>
      </c>
      <c r="Y71" s="134" t="s">
        <v>1675</v>
      </c>
      <c r="Z71" s="134">
        <v>3750</v>
      </c>
    </row>
    <row r="72" spans="1:26" x14ac:dyDescent="0.25">
      <c r="A72" s="134" t="s">
        <v>855</v>
      </c>
      <c r="B72" s="134" t="s">
        <v>1950</v>
      </c>
      <c r="C72" s="134" t="s">
        <v>1951</v>
      </c>
      <c r="D72" s="134" t="s">
        <v>1952</v>
      </c>
      <c r="E72" s="134" t="s">
        <v>1956</v>
      </c>
      <c r="F72" s="134" t="s">
        <v>1956</v>
      </c>
      <c r="G72" s="134" t="s">
        <v>1956</v>
      </c>
      <c r="H72" s="134" t="s">
        <v>1956</v>
      </c>
      <c r="I72" s="134" t="s">
        <v>1956</v>
      </c>
      <c r="J72" s="134">
        <v>33</v>
      </c>
      <c r="K72" s="134">
        <v>12</v>
      </c>
      <c r="L72" s="134">
        <v>0</v>
      </c>
      <c r="M72" s="134">
        <v>51</v>
      </c>
      <c r="N72" s="134">
        <v>96</v>
      </c>
      <c r="O72" s="134" t="s">
        <v>1517</v>
      </c>
      <c r="P72" s="134">
        <v>39</v>
      </c>
      <c r="Q72" s="134">
        <v>26</v>
      </c>
      <c r="R72" s="134">
        <v>34</v>
      </c>
      <c r="S72" s="134">
        <v>64</v>
      </c>
      <c r="T72" s="134">
        <v>163</v>
      </c>
      <c r="U72" s="134" t="s">
        <v>56</v>
      </c>
      <c r="V72" s="134" t="s">
        <v>1955</v>
      </c>
      <c r="W72" s="134" t="s">
        <v>1952</v>
      </c>
      <c r="X72" s="134" t="s">
        <v>1983</v>
      </c>
      <c r="Y72" s="134" t="s">
        <v>1769</v>
      </c>
      <c r="Z72" s="134">
        <v>13704</v>
      </c>
    </row>
    <row r="73" spans="1:26" x14ac:dyDescent="0.25">
      <c r="A73" s="134" t="s">
        <v>427</v>
      </c>
      <c r="B73" s="134" t="s">
        <v>1950</v>
      </c>
      <c r="C73" s="134" t="s">
        <v>1951</v>
      </c>
      <c r="D73" s="134" t="s">
        <v>1952</v>
      </c>
      <c r="E73" s="134" t="s">
        <v>1956</v>
      </c>
      <c r="F73" s="134" t="s">
        <v>1956</v>
      </c>
      <c r="G73" s="134" t="s">
        <v>1956</v>
      </c>
      <c r="H73" s="134" t="s">
        <v>1956</v>
      </c>
      <c r="I73" s="134" t="s">
        <v>1956</v>
      </c>
      <c r="J73" s="134">
        <v>39</v>
      </c>
      <c r="K73" s="134">
        <v>56</v>
      </c>
      <c r="L73" s="134">
        <v>130</v>
      </c>
      <c r="M73" s="134">
        <v>83</v>
      </c>
      <c r="N73" s="134">
        <v>308</v>
      </c>
      <c r="O73" s="134" t="s">
        <v>1954</v>
      </c>
      <c r="P73" s="134">
        <v>447</v>
      </c>
      <c r="Q73" s="134">
        <v>263</v>
      </c>
      <c r="R73" s="134">
        <v>280</v>
      </c>
      <c r="S73" s="134">
        <v>708</v>
      </c>
      <c r="T73" s="134">
        <v>1698</v>
      </c>
      <c r="U73" s="134" t="s">
        <v>3</v>
      </c>
      <c r="V73" s="134" t="s">
        <v>1955</v>
      </c>
      <c r="W73" s="134" t="s">
        <v>1952</v>
      </c>
      <c r="X73" s="134" t="s">
        <v>398</v>
      </c>
      <c r="Y73" s="134" t="s">
        <v>1649</v>
      </c>
      <c r="Z73" s="134">
        <v>93799</v>
      </c>
    </row>
    <row r="74" spans="1:26" x14ac:dyDescent="0.25">
      <c r="A74" s="134" t="s">
        <v>1551</v>
      </c>
      <c r="B74" s="134" t="s">
        <v>1977</v>
      </c>
      <c r="C74" s="134" t="s">
        <v>1951</v>
      </c>
      <c r="D74" s="134" t="s">
        <v>1952</v>
      </c>
      <c r="E74" s="134" t="s">
        <v>1956</v>
      </c>
      <c r="F74" s="134" t="s">
        <v>1956</v>
      </c>
      <c r="G74" s="134" t="s">
        <v>1956</v>
      </c>
      <c r="H74" s="134" t="s">
        <v>1956</v>
      </c>
      <c r="I74" s="134" t="s">
        <v>1956</v>
      </c>
      <c r="J74" s="134">
        <v>0</v>
      </c>
      <c r="K74" s="134">
        <v>0</v>
      </c>
      <c r="L74" s="134">
        <v>122</v>
      </c>
      <c r="M74" s="134">
        <v>3</v>
      </c>
      <c r="N74" s="134">
        <v>125</v>
      </c>
      <c r="O74" s="134" t="s">
        <v>1954</v>
      </c>
      <c r="P74" s="134">
        <v>141</v>
      </c>
      <c r="Q74" s="134">
        <v>95</v>
      </c>
      <c r="R74" s="134">
        <v>110</v>
      </c>
      <c r="S74" s="134">
        <v>254</v>
      </c>
      <c r="T74" s="134">
        <v>600</v>
      </c>
      <c r="U74" s="134" t="s">
        <v>3</v>
      </c>
      <c r="V74" s="134" t="s">
        <v>1955</v>
      </c>
      <c r="W74" s="134" t="s">
        <v>1952</v>
      </c>
      <c r="X74" s="134" t="s">
        <v>398</v>
      </c>
      <c r="Y74" s="134" t="s">
        <v>1721</v>
      </c>
      <c r="Z74" s="134">
        <v>54791</v>
      </c>
    </row>
    <row r="75" spans="1:26" x14ac:dyDescent="0.25">
      <c r="A75" s="134" t="s">
        <v>863</v>
      </c>
      <c r="B75" s="134" t="s">
        <v>1950</v>
      </c>
      <c r="C75" s="134" t="s">
        <v>1951</v>
      </c>
      <c r="D75" s="134" t="s">
        <v>1952</v>
      </c>
      <c r="E75" s="134" t="s">
        <v>1953</v>
      </c>
      <c r="F75" s="134" t="s">
        <v>1953</v>
      </c>
      <c r="G75" s="134" t="s">
        <v>1953</v>
      </c>
      <c r="H75" s="134" t="s">
        <v>1956</v>
      </c>
      <c r="I75" s="134" t="s">
        <v>1956</v>
      </c>
      <c r="J75" s="134">
        <v>0</v>
      </c>
      <c r="K75" s="134">
        <v>0</v>
      </c>
      <c r="L75" s="134">
        <v>5</v>
      </c>
      <c r="M75" s="134">
        <v>0</v>
      </c>
      <c r="N75" s="134">
        <v>5</v>
      </c>
      <c r="O75" s="134" t="s">
        <v>1954</v>
      </c>
      <c r="P75" s="134">
        <v>622</v>
      </c>
      <c r="Q75" s="134">
        <v>399</v>
      </c>
      <c r="R75" s="134">
        <v>446</v>
      </c>
      <c r="S75" s="134">
        <v>1104</v>
      </c>
      <c r="T75" s="134">
        <v>2571</v>
      </c>
      <c r="U75" s="134" t="s">
        <v>26</v>
      </c>
      <c r="V75" s="134" t="s">
        <v>1955</v>
      </c>
      <c r="W75" s="134" t="s">
        <v>1952</v>
      </c>
      <c r="X75" s="134" t="s">
        <v>1986</v>
      </c>
      <c r="Y75" s="134" t="s">
        <v>1805</v>
      </c>
      <c r="Z75" s="134">
        <v>48326</v>
      </c>
    </row>
    <row r="76" spans="1:26" x14ac:dyDescent="0.25">
      <c r="A76" s="134" t="s">
        <v>428</v>
      </c>
      <c r="B76" s="134" t="s">
        <v>1950</v>
      </c>
      <c r="C76" s="134" t="s">
        <v>1951</v>
      </c>
      <c r="D76" s="134" t="s">
        <v>1952</v>
      </c>
      <c r="E76" s="134" t="s">
        <v>1956</v>
      </c>
      <c r="F76" s="134" t="s">
        <v>1956</v>
      </c>
      <c r="G76" s="134" t="s">
        <v>1956</v>
      </c>
      <c r="H76" s="134" t="s">
        <v>1956</v>
      </c>
      <c r="I76" s="134" t="s">
        <v>1956</v>
      </c>
      <c r="J76" s="134">
        <v>0</v>
      </c>
      <c r="K76" s="134">
        <v>0</v>
      </c>
      <c r="L76" s="134">
        <v>0</v>
      </c>
      <c r="M76" s="134">
        <v>355</v>
      </c>
      <c r="N76" s="134">
        <v>355</v>
      </c>
      <c r="O76" s="134" t="s">
        <v>1957</v>
      </c>
      <c r="P76" s="134">
        <v>23</v>
      </c>
      <c r="Q76" s="134">
        <v>14</v>
      </c>
      <c r="R76" s="134">
        <v>14</v>
      </c>
      <c r="S76" s="134">
        <v>35</v>
      </c>
      <c r="T76" s="134">
        <v>86</v>
      </c>
      <c r="U76" s="134" t="s">
        <v>3</v>
      </c>
      <c r="V76" s="134" t="s">
        <v>1955</v>
      </c>
      <c r="W76" s="134" t="s">
        <v>1952</v>
      </c>
      <c r="X76" s="134" t="s">
        <v>398</v>
      </c>
      <c r="Y76" s="134" t="s">
        <v>1649</v>
      </c>
      <c r="Z76" s="134">
        <v>50058</v>
      </c>
    </row>
    <row r="77" spans="1:26" x14ac:dyDescent="0.25">
      <c r="A77" s="134" t="s">
        <v>800</v>
      </c>
      <c r="B77" s="134" t="s">
        <v>1950</v>
      </c>
      <c r="C77" s="134" t="s">
        <v>1951</v>
      </c>
      <c r="D77" s="134" t="s">
        <v>1952</v>
      </c>
      <c r="E77" s="134" t="s">
        <v>1956</v>
      </c>
      <c r="F77" s="134" t="s">
        <v>1956</v>
      </c>
      <c r="G77" s="134" t="s">
        <v>1956</v>
      </c>
      <c r="H77" s="134" t="s">
        <v>1956</v>
      </c>
      <c r="I77" s="134" t="s">
        <v>1956</v>
      </c>
      <c r="J77" s="134">
        <v>15</v>
      </c>
      <c r="K77" s="134">
        <v>5</v>
      </c>
      <c r="L77" s="134">
        <v>324</v>
      </c>
      <c r="M77" s="134">
        <v>1333</v>
      </c>
      <c r="N77" s="134">
        <v>1677</v>
      </c>
      <c r="O77" s="134" t="s">
        <v>1957</v>
      </c>
      <c r="P77" s="134">
        <v>974</v>
      </c>
      <c r="Q77" s="134">
        <v>643</v>
      </c>
      <c r="R77" s="134">
        <v>708</v>
      </c>
      <c r="S77" s="134">
        <v>1638</v>
      </c>
      <c r="T77" s="134">
        <v>3963</v>
      </c>
      <c r="U77" s="134" t="s">
        <v>47</v>
      </c>
      <c r="V77" s="134" t="s">
        <v>1955</v>
      </c>
      <c r="W77" s="134" t="s">
        <v>1952</v>
      </c>
      <c r="X77" s="134" t="s">
        <v>1981</v>
      </c>
      <c r="Y77" s="134" t="s">
        <v>1544</v>
      </c>
      <c r="Z77" s="134">
        <v>92348</v>
      </c>
    </row>
    <row r="78" spans="1:26" x14ac:dyDescent="0.25">
      <c r="A78" s="134" t="s">
        <v>567</v>
      </c>
      <c r="B78" s="134" t="s">
        <v>1950</v>
      </c>
      <c r="C78" s="134" t="s">
        <v>1951</v>
      </c>
      <c r="D78" s="134" t="s">
        <v>1952</v>
      </c>
      <c r="E78" s="134" t="s">
        <v>1956</v>
      </c>
      <c r="F78" s="134" t="s">
        <v>1956</v>
      </c>
      <c r="G78" s="134" t="s">
        <v>1956</v>
      </c>
      <c r="H78" s="134" t="s">
        <v>1953</v>
      </c>
      <c r="I78" s="134" t="s">
        <v>1956</v>
      </c>
      <c r="J78" s="134">
        <v>135</v>
      </c>
      <c r="K78" s="134">
        <v>0</v>
      </c>
      <c r="L78" s="134">
        <v>0</v>
      </c>
      <c r="M78" s="134">
        <v>1314</v>
      </c>
      <c r="N78" s="134">
        <v>1449</v>
      </c>
      <c r="O78" s="134" t="s">
        <v>1957</v>
      </c>
      <c r="P78" s="134">
        <v>707</v>
      </c>
      <c r="Q78" s="134">
        <v>478</v>
      </c>
      <c r="R78" s="134">
        <v>533</v>
      </c>
      <c r="S78" s="134">
        <v>1176</v>
      </c>
      <c r="T78" s="134">
        <v>2894</v>
      </c>
      <c r="U78" s="134" t="s">
        <v>3</v>
      </c>
      <c r="V78" s="134" t="s">
        <v>1955</v>
      </c>
      <c r="W78" s="134" t="s">
        <v>1952</v>
      </c>
      <c r="X78" s="134" t="s">
        <v>398</v>
      </c>
      <c r="Y78" s="134" t="s">
        <v>1736</v>
      </c>
      <c r="Z78" s="134">
        <v>86757</v>
      </c>
    </row>
    <row r="79" spans="1:26" x14ac:dyDescent="0.25">
      <c r="A79" s="134" t="s">
        <v>568</v>
      </c>
      <c r="B79" s="134" t="s">
        <v>1950</v>
      </c>
      <c r="C79" s="134" t="s">
        <v>1951</v>
      </c>
      <c r="D79" s="134" t="s">
        <v>1951</v>
      </c>
      <c r="E79" s="134" t="s">
        <v>1956</v>
      </c>
      <c r="F79" s="134" t="s">
        <v>1956</v>
      </c>
      <c r="G79" s="134" t="s">
        <v>1956</v>
      </c>
      <c r="H79" s="134" t="s">
        <v>1956</v>
      </c>
      <c r="I79" s="134" t="s">
        <v>1956</v>
      </c>
      <c r="J79" s="134">
        <v>0</v>
      </c>
      <c r="K79" s="134">
        <v>0</v>
      </c>
      <c r="L79" s="134">
        <v>1322</v>
      </c>
      <c r="M79" s="134">
        <v>588</v>
      </c>
      <c r="N79" s="134">
        <v>1910</v>
      </c>
      <c r="O79" s="134" t="s">
        <v>1957</v>
      </c>
      <c r="P79" s="134">
        <v>217</v>
      </c>
      <c r="Q79" s="134">
        <v>148</v>
      </c>
      <c r="R79" s="134">
        <v>164</v>
      </c>
      <c r="S79" s="134">
        <v>333</v>
      </c>
      <c r="T79" s="134">
        <v>862</v>
      </c>
      <c r="U79" s="134" t="s">
        <v>3</v>
      </c>
      <c r="V79" s="134" t="s">
        <v>1955</v>
      </c>
      <c r="W79" s="134" t="s">
        <v>1951</v>
      </c>
      <c r="X79" s="134" t="s">
        <v>398</v>
      </c>
      <c r="Y79" s="134" t="s">
        <v>1736</v>
      </c>
      <c r="Z79" s="134">
        <v>83159</v>
      </c>
    </row>
    <row r="80" spans="1:26" x14ac:dyDescent="0.25">
      <c r="A80" s="134" t="s">
        <v>902</v>
      </c>
      <c r="B80" s="134" t="s">
        <v>1977</v>
      </c>
      <c r="C80" s="134" t="s">
        <v>1956</v>
      </c>
      <c r="D80" s="134" t="s">
        <v>1952</v>
      </c>
      <c r="E80" s="134" t="s">
        <v>1953</v>
      </c>
      <c r="F80" s="134" t="s">
        <v>1953</v>
      </c>
      <c r="G80" s="134" t="s">
        <v>1953</v>
      </c>
      <c r="H80" s="134" t="s">
        <v>1953</v>
      </c>
      <c r="I80" s="134" t="s">
        <v>1953</v>
      </c>
      <c r="J80" s="134">
        <v>0</v>
      </c>
      <c r="K80" s="134">
        <v>0</v>
      </c>
      <c r="L80" s="134">
        <v>0</v>
      </c>
      <c r="M80" s="134">
        <v>0</v>
      </c>
      <c r="N80" s="134">
        <v>0</v>
      </c>
      <c r="O80" s="134" t="s">
        <v>1954</v>
      </c>
      <c r="P80" s="134">
        <v>253</v>
      </c>
      <c r="Q80" s="134">
        <v>190</v>
      </c>
      <c r="R80" s="134">
        <v>204</v>
      </c>
      <c r="S80" s="134">
        <v>467</v>
      </c>
      <c r="T80" s="134">
        <v>1114</v>
      </c>
      <c r="U80" s="134" t="s">
        <v>953</v>
      </c>
      <c r="V80" s="134" t="s">
        <v>1955</v>
      </c>
      <c r="W80" s="134" t="s">
        <v>1952</v>
      </c>
      <c r="X80" s="134" t="s">
        <v>1987</v>
      </c>
      <c r="Y80" s="134" t="s">
        <v>1654</v>
      </c>
      <c r="Z80" s="134">
        <v>18835</v>
      </c>
    </row>
    <row r="81" spans="1:26" x14ac:dyDescent="0.25">
      <c r="A81" s="134" t="s">
        <v>381</v>
      </c>
      <c r="B81" s="134" t="s">
        <v>1950</v>
      </c>
      <c r="C81" s="134" t="s">
        <v>1956</v>
      </c>
      <c r="D81" s="134" t="s">
        <v>1952</v>
      </c>
      <c r="E81" s="134" t="s">
        <v>1956</v>
      </c>
      <c r="F81" s="134" t="s">
        <v>1956</v>
      </c>
      <c r="G81" s="134" t="s">
        <v>1956</v>
      </c>
      <c r="H81" s="134" t="s">
        <v>1956</v>
      </c>
      <c r="I81" s="134" t="s">
        <v>1956</v>
      </c>
      <c r="J81" s="134">
        <v>115</v>
      </c>
      <c r="K81" s="134">
        <v>565</v>
      </c>
      <c r="L81" s="134">
        <v>328</v>
      </c>
      <c r="M81" s="134">
        <v>5837</v>
      </c>
      <c r="N81" s="134">
        <v>6845</v>
      </c>
      <c r="O81" s="134" t="s">
        <v>1957</v>
      </c>
      <c r="P81" s="134">
        <v>3209</v>
      </c>
      <c r="Q81" s="134">
        <v>2439</v>
      </c>
      <c r="R81" s="134">
        <v>2257</v>
      </c>
      <c r="S81" s="134">
        <v>4956</v>
      </c>
      <c r="T81" s="134">
        <v>12861</v>
      </c>
      <c r="U81" s="134" t="s">
        <v>67</v>
      </c>
      <c r="V81" s="134" t="s">
        <v>1955</v>
      </c>
      <c r="W81" s="134" t="s">
        <v>1952</v>
      </c>
      <c r="X81" s="134" t="s">
        <v>1985</v>
      </c>
      <c r="Y81" s="134" t="s">
        <v>1742</v>
      </c>
      <c r="Z81" s="134">
        <v>267503</v>
      </c>
    </row>
    <row r="82" spans="1:26" x14ac:dyDescent="0.25">
      <c r="A82" s="134" t="s">
        <v>728</v>
      </c>
      <c r="B82" s="134" t="s">
        <v>1950</v>
      </c>
      <c r="C82" s="134" t="s">
        <v>1951</v>
      </c>
      <c r="D82" s="134" t="s">
        <v>1952</v>
      </c>
      <c r="E82" s="134" t="s">
        <v>1956</v>
      </c>
      <c r="F82" s="134" t="s">
        <v>1956</v>
      </c>
      <c r="G82" s="134" t="s">
        <v>1956</v>
      </c>
      <c r="H82" s="134" t="s">
        <v>1956</v>
      </c>
      <c r="I82" s="134" t="s">
        <v>1956</v>
      </c>
      <c r="J82" s="134">
        <v>1</v>
      </c>
      <c r="K82" s="134">
        <v>4</v>
      </c>
      <c r="L82" s="134">
        <v>24</v>
      </c>
      <c r="M82" s="134">
        <v>61</v>
      </c>
      <c r="N82" s="134">
        <v>90</v>
      </c>
      <c r="O82" s="134" t="s">
        <v>1954</v>
      </c>
      <c r="P82" s="134">
        <v>146</v>
      </c>
      <c r="Q82" s="134">
        <v>102</v>
      </c>
      <c r="R82" s="134">
        <v>130</v>
      </c>
      <c r="S82" s="134">
        <v>318</v>
      </c>
      <c r="T82" s="134">
        <v>696</v>
      </c>
      <c r="U82" s="134" t="s">
        <v>32</v>
      </c>
      <c r="V82" s="134" t="s">
        <v>1955</v>
      </c>
      <c r="W82" s="134" t="s">
        <v>1952</v>
      </c>
      <c r="X82" s="134" t="s">
        <v>1974</v>
      </c>
      <c r="Y82" s="134" t="s">
        <v>1727</v>
      </c>
      <c r="Z82" s="134">
        <v>87731</v>
      </c>
    </row>
    <row r="83" spans="1:26" x14ac:dyDescent="0.25">
      <c r="A83" s="134" t="s">
        <v>429</v>
      </c>
      <c r="B83" s="134" t="s">
        <v>1977</v>
      </c>
      <c r="C83" s="134" t="s">
        <v>1951</v>
      </c>
      <c r="D83" s="134" t="s">
        <v>1953</v>
      </c>
      <c r="E83" s="134" t="s">
        <v>1953</v>
      </c>
      <c r="F83" s="134" t="s">
        <v>1953</v>
      </c>
      <c r="G83" s="134" t="s">
        <v>1953</v>
      </c>
      <c r="H83" s="134" t="s">
        <v>1953</v>
      </c>
      <c r="I83" s="134" t="s">
        <v>1956</v>
      </c>
      <c r="J83" s="134">
        <v>0</v>
      </c>
      <c r="K83" s="134">
        <v>0</v>
      </c>
      <c r="L83" s="134">
        <v>16</v>
      </c>
      <c r="M83" s="134">
        <v>316</v>
      </c>
      <c r="N83" s="134">
        <v>332</v>
      </c>
      <c r="O83" s="134" t="s">
        <v>1957</v>
      </c>
      <c r="P83" s="134">
        <v>98</v>
      </c>
      <c r="Q83" s="134">
        <v>59</v>
      </c>
      <c r="R83" s="134">
        <v>64</v>
      </c>
      <c r="S83" s="134">
        <v>152</v>
      </c>
      <c r="T83" s="134">
        <v>373</v>
      </c>
      <c r="U83" s="134" t="s">
        <v>3</v>
      </c>
      <c r="V83" s="134" t="s">
        <v>1972</v>
      </c>
      <c r="W83" s="134" t="s">
        <v>1956</v>
      </c>
      <c r="X83" s="134" t="s">
        <v>398</v>
      </c>
      <c r="Y83" s="134" t="s">
        <v>1649</v>
      </c>
      <c r="Z83" s="134">
        <v>36446</v>
      </c>
    </row>
    <row r="84" spans="1:26" x14ac:dyDescent="0.25">
      <c r="A84" s="134" t="s">
        <v>623</v>
      </c>
      <c r="B84" s="134" t="s">
        <v>1950</v>
      </c>
      <c r="C84" s="134" t="s">
        <v>1951</v>
      </c>
      <c r="D84" s="134" t="s">
        <v>1952</v>
      </c>
      <c r="E84" s="134" t="s">
        <v>1956</v>
      </c>
      <c r="F84" s="134" t="s">
        <v>1956</v>
      </c>
      <c r="G84" s="134" t="s">
        <v>1956</v>
      </c>
      <c r="H84" s="134" t="s">
        <v>1956</v>
      </c>
      <c r="I84" s="134" t="s">
        <v>1956</v>
      </c>
      <c r="J84" s="134">
        <v>0</v>
      </c>
      <c r="K84" s="134">
        <v>2</v>
      </c>
      <c r="L84" s="134">
        <v>0</v>
      </c>
      <c r="M84" s="134">
        <v>8</v>
      </c>
      <c r="N84" s="134">
        <v>10</v>
      </c>
      <c r="O84" s="134" t="s">
        <v>1954</v>
      </c>
      <c r="P84" s="134">
        <v>51</v>
      </c>
      <c r="Q84" s="134">
        <v>25</v>
      </c>
      <c r="R84" s="134">
        <v>31</v>
      </c>
      <c r="S84" s="134">
        <v>34</v>
      </c>
      <c r="T84" s="134">
        <v>141</v>
      </c>
      <c r="U84" s="134" t="s">
        <v>8</v>
      </c>
      <c r="V84" s="134" t="s">
        <v>1955</v>
      </c>
      <c r="W84" s="134" t="s">
        <v>1952</v>
      </c>
      <c r="X84" s="134" t="s">
        <v>1958</v>
      </c>
      <c r="Y84" s="134" t="s">
        <v>1558</v>
      </c>
      <c r="Z84" s="134">
        <v>11431</v>
      </c>
    </row>
    <row r="85" spans="1:26" x14ac:dyDescent="0.25">
      <c r="A85" s="134" t="s">
        <v>821</v>
      </c>
      <c r="B85" s="134" t="s">
        <v>1960</v>
      </c>
      <c r="C85" s="134" t="s">
        <v>1951</v>
      </c>
      <c r="D85" s="134" t="s">
        <v>1952</v>
      </c>
      <c r="E85" s="134" t="s">
        <v>1953</v>
      </c>
      <c r="F85" s="134" t="s">
        <v>1953</v>
      </c>
      <c r="G85" s="134" t="s">
        <v>1956</v>
      </c>
      <c r="H85" s="134" t="s">
        <v>1956</v>
      </c>
      <c r="I85" s="134" t="s">
        <v>1956</v>
      </c>
      <c r="J85" s="134">
        <v>2</v>
      </c>
      <c r="K85" s="134">
        <v>1</v>
      </c>
      <c r="L85" s="134">
        <v>1</v>
      </c>
      <c r="M85" s="134">
        <v>1</v>
      </c>
      <c r="N85" s="134">
        <v>5</v>
      </c>
      <c r="O85" s="134" t="s">
        <v>1954</v>
      </c>
      <c r="P85" s="134">
        <v>108</v>
      </c>
      <c r="Q85" s="134">
        <v>67</v>
      </c>
      <c r="R85" s="134">
        <v>87</v>
      </c>
      <c r="S85" s="134">
        <v>205</v>
      </c>
      <c r="T85" s="134">
        <v>467</v>
      </c>
      <c r="U85" s="134" t="s">
        <v>13</v>
      </c>
      <c r="V85" s="134" t="s">
        <v>1955</v>
      </c>
      <c r="W85" s="134" t="s">
        <v>1952</v>
      </c>
      <c r="X85" s="134" t="s">
        <v>1988</v>
      </c>
      <c r="Y85" s="134" t="s">
        <v>1633</v>
      </c>
      <c r="Z85" s="134">
        <v>15917</v>
      </c>
    </row>
    <row r="86" spans="1:26" x14ac:dyDescent="0.25">
      <c r="A86" s="134" t="s">
        <v>702</v>
      </c>
      <c r="B86" s="134" t="s">
        <v>1950</v>
      </c>
      <c r="C86" s="134" t="s">
        <v>1951</v>
      </c>
      <c r="D86" s="134" t="s">
        <v>1952</v>
      </c>
      <c r="E86" s="134" t="s">
        <v>1953</v>
      </c>
      <c r="F86" s="134" t="s">
        <v>1956</v>
      </c>
      <c r="G86" s="134" t="s">
        <v>1956</v>
      </c>
      <c r="H86" s="134" t="s">
        <v>1956</v>
      </c>
      <c r="I86" s="134" t="s">
        <v>1956</v>
      </c>
      <c r="J86" s="134">
        <v>25</v>
      </c>
      <c r="K86" s="134">
        <v>7</v>
      </c>
      <c r="L86" s="134">
        <v>5</v>
      </c>
      <c r="M86" s="134">
        <v>35</v>
      </c>
      <c r="N86" s="134">
        <v>72</v>
      </c>
      <c r="O86" s="134" t="s">
        <v>1954</v>
      </c>
      <c r="P86" s="134">
        <v>39</v>
      </c>
      <c r="Q86" s="134">
        <v>29</v>
      </c>
      <c r="R86" s="134">
        <v>31</v>
      </c>
      <c r="S86" s="134">
        <v>112</v>
      </c>
      <c r="T86" s="134">
        <v>211</v>
      </c>
      <c r="U86" s="134" t="s">
        <v>8</v>
      </c>
      <c r="V86" s="134" t="s">
        <v>1955</v>
      </c>
      <c r="W86" s="134" t="s">
        <v>1952</v>
      </c>
      <c r="X86" s="134" t="s">
        <v>1958</v>
      </c>
      <c r="Y86" s="134" t="s">
        <v>1798</v>
      </c>
      <c r="Z86" s="134">
        <v>9134</v>
      </c>
    </row>
    <row r="87" spans="1:26" x14ac:dyDescent="0.25">
      <c r="A87" s="134" t="s">
        <v>770</v>
      </c>
      <c r="B87" s="134" t="s">
        <v>1950</v>
      </c>
      <c r="C87" s="134" t="s">
        <v>1951</v>
      </c>
      <c r="D87" s="134" t="s">
        <v>1951</v>
      </c>
      <c r="E87" s="134" t="s">
        <v>1956</v>
      </c>
      <c r="F87" s="134" t="s">
        <v>1953</v>
      </c>
      <c r="G87" s="134" t="s">
        <v>1956</v>
      </c>
      <c r="H87" s="134" t="s">
        <v>1956</v>
      </c>
      <c r="I87" s="134" t="s">
        <v>1956</v>
      </c>
      <c r="J87" s="134">
        <v>0</v>
      </c>
      <c r="K87" s="134">
        <v>25</v>
      </c>
      <c r="L87" s="134">
        <v>1331</v>
      </c>
      <c r="M87" s="134">
        <v>2527</v>
      </c>
      <c r="N87" s="134">
        <v>3883</v>
      </c>
      <c r="O87" s="134" t="s">
        <v>1957</v>
      </c>
      <c r="P87" s="134">
        <v>2321</v>
      </c>
      <c r="Q87" s="134">
        <v>1145</v>
      </c>
      <c r="R87" s="134">
        <v>1018</v>
      </c>
      <c r="S87" s="134">
        <v>1844</v>
      </c>
      <c r="T87" s="134">
        <v>6328</v>
      </c>
      <c r="U87" s="134" t="s">
        <v>26</v>
      </c>
      <c r="V87" s="134" t="s">
        <v>1968</v>
      </c>
      <c r="W87" s="134" t="s">
        <v>1953</v>
      </c>
      <c r="X87" s="134" t="s">
        <v>1989</v>
      </c>
      <c r="Y87" s="134" t="s">
        <v>1590</v>
      </c>
      <c r="Z87" s="134">
        <v>113883</v>
      </c>
    </row>
    <row r="88" spans="1:26" x14ac:dyDescent="0.25">
      <c r="A88" s="134" t="s">
        <v>541</v>
      </c>
      <c r="B88" s="134" t="s">
        <v>1950</v>
      </c>
      <c r="C88" s="134" t="s">
        <v>1951</v>
      </c>
      <c r="D88" s="134" t="s">
        <v>1951</v>
      </c>
      <c r="E88" s="134" t="s">
        <v>1956</v>
      </c>
      <c r="F88" s="134" t="s">
        <v>1956</v>
      </c>
      <c r="G88" s="134" t="s">
        <v>1956</v>
      </c>
      <c r="H88" s="134" t="s">
        <v>1956</v>
      </c>
      <c r="I88" s="134" t="s">
        <v>1956</v>
      </c>
      <c r="J88" s="134">
        <v>78</v>
      </c>
      <c r="K88" s="134">
        <v>51</v>
      </c>
      <c r="L88" s="134">
        <v>0</v>
      </c>
      <c r="M88" s="134">
        <v>88</v>
      </c>
      <c r="N88" s="134">
        <v>217</v>
      </c>
      <c r="O88" s="134" t="s">
        <v>1954</v>
      </c>
      <c r="P88" s="134">
        <v>1555</v>
      </c>
      <c r="Q88" s="134">
        <v>1059</v>
      </c>
      <c r="R88" s="134">
        <v>1212</v>
      </c>
      <c r="S88" s="134">
        <v>2945</v>
      </c>
      <c r="T88" s="134">
        <v>6771</v>
      </c>
      <c r="U88" s="134" t="s">
        <v>3</v>
      </c>
      <c r="V88" s="134" t="s">
        <v>1968</v>
      </c>
      <c r="W88" s="134" t="s">
        <v>1951</v>
      </c>
      <c r="X88" s="134" t="s">
        <v>398</v>
      </c>
      <c r="Y88" s="134" t="s">
        <v>1721</v>
      </c>
      <c r="Z88" s="134">
        <v>45635</v>
      </c>
    </row>
    <row r="89" spans="1:26" x14ac:dyDescent="0.25">
      <c r="A89" s="134" t="s">
        <v>771</v>
      </c>
      <c r="B89" s="134" t="s">
        <v>1950</v>
      </c>
      <c r="C89" s="134" t="s">
        <v>1951</v>
      </c>
      <c r="D89" s="134" t="s">
        <v>1952</v>
      </c>
      <c r="E89" s="134" t="s">
        <v>1956</v>
      </c>
      <c r="F89" s="134" t="s">
        <v>1956</v>
      </c>
      <c r="G89" s="134" t="s">
        <v>1956</v>
      </c>
      <c r="H89" s="134" t="s">
        <v>1956</v>
      </c>
      <c r="I89" s="134" t="s">
        <v>1956</v>
      </c>
      <c r="J89" s="134">
        <v>36</v>
      </c>
      <c r="K89" s="134">
        <v>32</v>
      </c>
      <c r="L89" s="134">
        <v>27</v>
      </c>
      <c r="M89" s="134">
        <v>54</v>
      </c>
      <c r="N89" s="134">
        <v>149</v>
      </c>
      <c r="O89" s="134" t="s">
        <v>1957</v>
      </c>
      <c r="P89" s="134">
        <v>150</v>
      </c>
      <c r="Q89" s="134">
        <v>115</v>
      </c>
      <c r="R89" s="134">
        <v>123</v>
      </c>
      <c r="S89" s="134">
        <v>201</v>
      </c>
      <c r="T89" s="134">
        <v>589</v>
      </c>
      <c r="U89" s="134" t="s">
        <v>26</v>
      </c>
      <c r="V89" s="134" t="s">
        <v>1955</v>
      </c>
      <c r="W89" s="134" t="s">
        <v>1952</v>
      </c>
      <c r="X89" s="134" t="s">
        <v>1989</v>
      </c>
      <c r="Y89" s="134" t="s">
        <v>1590</v>
      </c>
      <c r="Z89" s="134">
        <v>16791</v>
      </c>
    </row>
    <row r="90" spans="1:26" x14ac:dyDescent="0.25">
      <c r="A90" s="134" t="s">
        <v>722</v>
      </c>
      <c r="B90" s="134" t="s">
        <v>1950</v>
      </c>
      <c r="C90" s="134" t="s">
        <v>1951</v>
      </c>
      <c r="D90" s="134" t="s">
        <v>1952</v>
      </c>
      <c r="E90" s="134" t="s">
        <v>1956</v>
      </c>
      <c r="F90" s="134" t="s">
        <v>1953</v>
      </c>
      <c r="G90" s="134" t="s">
        <v>1953</v>
      </c>
      <c r="H90" s="134" t="s">
        <v>1953</v>
      </c>
      <c r="I90" s="134" t="s">
        <v>1956</v>
      </c>
      <c r="J90" s="134">
        <v>0</v>
      </c>
      <c r="K90" s="134">
        <v>0</v>
      </c>
      <c r="L90" s="134">
        <v>0</v>
      </c>
      <c r="M90" s="134">
        <v>0</v>
      </c>
      <c r="N90" s="134">
        <v>0</v>
      </c>
      <c r="O90" s="134" t="s">
        <v>1954</v>
      </c>
      <c r="P90" s="134">
        <v>10</v>
      </c>
      <c r="Q90" s="134">
        <v>7</v>
      </c>
      <c r="R90" s="134">
        <v>10</v>
      </c>
      <c r="S90" s="134">
        <v>24</v>
      </c>
      <c r="T90" s="134">
        <v>51</v>
      </c>
      <c r="U90" s="134" t="s">
        <v>32</v>
      </c>
      <c r="V90" s="134" t="s">
        <v>1955</v>
      </c>
      <c r="W90" s="134" t="s">
        <v>1952</v>
      </c>
      <c r="X90" s="134" t="s">
        <v>1974</v>
      </c>
      <c r="Y90" s="134" t="s">
        <v>1702</v>
      </c>
      <c r="Z90" s="134">
        <v>2150</v>
      </c>
    </row>
    <row r="91" spans="1:26" x14ac:dyDescent="0.25">
      <c r="A91" s="134" t="s">
        <v>1555</v>
      </c>
      <c r="B91" s="134" t="s">
        <v>1950</v>
      </c>
      <c r="C91" s="134" t="s">
        <v>1951</v>
      </c>
      <c r="D91" s="134" t="s">
        <v>1952</v>
      </c>
      <c r="E91" s="134" t="s">
        <v>1956</v>
      </c>
      <c r="F91" s="134" t="s">
        <v>1956</v>
      </c>
      <c r="G91" s="134" t="s">
        <v>1956</v>
      </c>
      <c r="H91" s="134" t="s">
        <v>1956</v>
      </c>
      <c r="I91" s="134" t="s">
        <v>1956</v>
      </c>
      <c r="J91" s="134">
        <v>0</v>
      </c>
      <c r="K91" s="134">
        <v>0</v>
      </c>
      <c r="L91" s="134">
        <v>0</v>
      </c>
      <c r="M91" s="134">
        <v>6</v>
      </c>
      <c r="N91" s="134">
        <v>6</v>
      </c>
      <c r="O91" s="134" t="s">
        <v>1954</v>
      </c>
      <c r="P91" s="134">
        <v>20</v>
      </c>
      <c r="Q91" s="134">
        <v>8</v>
      </c>
      <c r="R91" s="134">
        <v>9</v>
      </c>
      <c r="S91" s="134">
        <v>22</v>
      </c>
      <c r="T91" s="134">
        <v>59</v>
      </c>
      <c r="U91" s="134" t="s">
        <v>8</v>
      </c>
      <c r="V91" s="134" t="s">
        <v>1955</v>
      </c>
      <c r="W91" s="134" t="s">
        <v>1952</v>
      </c>
      <c r="X91" s="134" t="s">
        <v>1958</v>
      </c>
      <c r="Y91" s="134" t="s">
        <v>1761</v>
      </c>
      <c r="Z91" s="134">
        <v>1501</v>
      </c>
    </row>
    <row r="92" spans="1:26" x14ac:dyDescent="0.25">
      <c r="A92" s="134" t="s">
        <v>569</v>
      </c>
      <c r="B92" s="134" t="s">
        <v>1950</v>
      </c>
      <c r="C92" s="134" t="s">
        <v>1951</v>
      </c>
      <c r="D92" s="134" t="s">
        <v>1952</v>
      </c>
      <c r="E92" s="134" t="s">
        <v>1956</v>
      </c>
      <c r="F92" s="134" t="s">
        <v>1956</v>
      </c>
      <c r="G92" s="134" t="s">
        <v>1956</v>
      </c>
      <c r="H92" s="134" t="s">
        <v>1956</v>
      </c>
      <c r="I92" s="134" t="s">
        <v>1956</v>
      </c>
      <c r="J92" s="134">
        <v>0</v>
      </c>
      <c r="K92" s="134">
        <v>0</v>
      </c>
      <c r="L92" s="134">
        <v>13</v>
      </c>
      <c r="M92" s="134">
        <v>58</v>
      </c>
      <c r="N92" s="134">
        <v>71</v>
      </c>
      <c r="O92" s="134" t="s">
        <v>1954</v>
      </c>
      <c r="P92" s="134">
        <v>443</v>
      </c>
      <c r="Q92" s="134">
        <v>302</v>
      </c>
      <c r="R92" s="134">
        <v>347</v>
      </c>
      <c r="S92" s="134">
        <v>831</v>
      </c>
      <c r="T92" s="134">
        <v>1923</v>
      </c>
      <c r="U92" s="134" t="s">
        <v>3</v>
      </c>
      <c r="V92" s="134" t="s">
        <v>1955</v>
      </c>
      <c r="W92" s="134" t="s">
        <v>1952</v>
      </c>
      <c r="X92" s="134" t="s">
        <v>398</v>
      </c>
      <c r="Y92" s="134" t="s">
        <v>1736</v>
      </c>
      <c r="Z92" s="134">
        <v>53724</v>
      </c>
    </row>
    <row r="93" spans="1:26" x14ac:dyDescent="0.25">
      <c r="A93" s="134" t="s">
        <v>890</v>
      </c>
      <c r="B93" s="134" t="s">
        <v>1960</v>
      </c>
      <c r="C93" s="134" t="s">
        <v>1951</v>
      </c>
      <c r="D93" s="134" t="s">
        <v>1952</v>
      </c>
      <c r="E93" s="134" t="s">
        <v>1953</v>
      </c>
      <c r="F93" s="134" t="s">
        <v>1953</v>
      </c>
      <c r="G93" s="134" t="s">
        <v>1953</v>
      </c>
      <c r="H93" s="134" t="s">
        <v>1953</v>
      </c>
      <c r="I93" s="134" t="s">
        <v>1953</v>
      </c>
      <c r="J93" s="134">
        <v>0</v>
      </c>
      <c r="K93" s="134">
        <v>0</v>
      </c>
      <c r="L93" s="134">
        <v>0</v>
      </c>
      <c r="M93" s="134">
        <v>0</v>
      </c>
      <c r="N93" s="134">
        <v>0</v>
      </c>
      <c r="O93" s="134" t="s">
        <v>1954</v>
      </c>
      <c r="P93" s="134">
        <v>79</v>
      </c>
      <c r="Q93" s="134">
        <v>64</v>
      </c>
      <c r="R93" s="134">
        <v>61</v>
      </c>
      <c r="S93" s="134">
        <v>150</v>
      </c>
      <c r="T93" s="134">
        <v>354</v>
      </c>
      <c r="U93" s="134" t="s">
        <v>13</v>
      </c>
      <c r="V93" s="134" t="s">
        <v>1955</v>
      </c>
      <c r="W93" s="134" t="s">
        <v>1952</v>
      </c>
      <c r="X93" s="134" t="s">
        <v>1961</v>
      </c>
      <c r="Y93" s="134" t="s">
        <v>1556</v>
      </c>
      <c r="Z93" s="134">
        <v>6241</v>
      </c>
    </row>
    <row r="94" spans="1:26" x14ac:dyDescent="0.25">
      <c r="A94" s="134" t="s">
        <v>1556</v>
      </c>
      <c r="B94" s="134" t="s">
        <v>1960</v>
      </c>
      <c r="C94" s="134" t="s">
        <v>1951</v>
      </c>
      <c r="D94" s="134" t="s">
        <v>1952</v>
      </c>
      <c r="E94" s="134" t="s">
        <v>1953</v>
      </c>
      <c r="F94" s="134" t="s">
        <v>1956</v>
      </c>
      <c r="G94" s="134" t="s">
        <v>1956</v>
      </c>
      <c r="H94" s="134" t="s">
        <v>1956</v>
      </c>
      <c r="I94" s="134" t="s">
        <v>1956</v>
      </c>
      <c r="J94" s="134">
        <v>5</v>
      </c>
      <c r="K94" s="134">
        <v>5</v>
      </c>
      <c r="L94" s="134">
        <v>69</v>
      </c>
      <c r="M94" s="134">
        <v>46</v>
      </c>
      <c r="N94" s="134">
        <v>125</v>
      </c>
      <c r="O94" s="134" t="s">
        <v>1954</v>
      </c>
      <c r="P94" s="134">
        <v>107</v>
      </c>
      <c r="Q94" s="134">
        <v>91</v>
      </c>
      <c r="R94" s="134">
        <v>91</v>
      </c>
      <c r="S94" s="134">
        <v>210</v>
      </c>
      <c r="T94" s="134">
        <v>499</v>
      </c>
      <c r="U94" s="134" t="s">
        <v>13</v>
      </c>
      <c r="V94" s="134" t="s">
        <v>1955</v>
      </c>
      <c r="W94" s="134" t="s">
        <v>1952</v>
      </c>
      <c r="X94" s="134" t="s">
        <v>1961</v>
      </c>
      <c r="Y94" s="134" t="s">
        <v>1556</v>
      </c>
      <c r="Z94" s="134">
        <v>10392</v>
      </c>
    </row>
    <row r="95" spans="1:26" x14ac:dyDescent="0.25">
      <c r="A95" s="134" t="s">
        <v>430</v>
      </c>
      <c r="B95" s="134" t="s">
        <v>1950</v>
      </c>
      <c r="C95" s="134" t="s">
        <v>1951</v>
      </c>
      <c r="D95" s="134" t="s">
        <v>1952</v>
      </c>
      <c r="E95" s="134" t="s">
        <v>1953</v>
      </c>
      <c r="F95" s="134" t="s">
        <v>1953</v>
      </c>
      <c r="G95" s="134" t="s">
        <v>1953</v>
      </c>
      <c r="H95" s="134" t="s">
        <v>1953</v>
      </c>
      <c r="I95" s="134" t="s">
        <v>1953</v>
      </c>
      <c r="J95" s="134">
        <v>0</v>
      </c>
      <c r="K95" s="134">
        <v>0</v>
      </c>
      <c r="L95" s="134">
        <v>0</v>
      </c>
      <c r="M95" s="134">
        <v>0</v>
      </c>
      <c r="N95" s="134">
        <v>0</v>
      </c>
      <c r="O95" s="134" t="s">
        <v>1954</v>
      </c>
      <c r="P95" s="134">
        <v>12</v>
      </c>
      <c r="Q95" s="134">
        <v>7</v>
      </c>
      <c r="R95" s="134">
        <v>7</v>
      </c>
      <c r="S95" s="134">
        <v>20</v>
      </c>
      <c r="T95" s="134">
        <v>46</v>
      </c>
      <c r="U95" s="134" t="s">
        <v>3</v>
      </c>
      <c r="V95" s="134" t="s">
        <v>1955</v>
      </c>
      <c r="W95" s="134" t="s">
        <v>1952</v>
      </c>
      <c r="X95" s="134" t="s">
        <v>398</v>
      </c>
      <c r="Y95" s="134" t="s">
        <v>1649</v>
      </c>
      <c r="Z95" s="134">
        <v>13067</v>
      </c>
    </row>
    <row r="96" spans="1:26" x14ac:dyDescent="0.25">
      <c r="A96" s="134" t="s">
        <v>431</v>
      </c>
      <c r="B96" s="134" t="s">
        <v>1977</v>
      </c>
      <c r="C96" s="134" t="s">
        <v>1962</v>
      </c>
      <c r="D96" s="134" t="s">
        <v>1963</v>
      </c>
      <c r="E96" s="134" t="s">
        <v>1953</v>
      </c>
      <c r="F96" s="134" t="s">
        <v>1953</v>
      </c>
      <c r="G96" s="134" t="s">
        <v>1953</v>
      </c>
      <c r="H96" s="134" t="s">
        <v>1953</v>
      </c>
      <c r="I96" s="134" t="s">
        <v>1953</v>
      </c>
      <c r="J96" s="134">
        <v>0</v>
      </c>
      <c r="K96" s="134">
        <v>0</v>
      </c>
      <c r="L96" s="134">
        <v>0</v>
      </c>
      <c r="M96" s="134">
        <v>0</v>
      </c>
      <c r="N96" s="134">
        <v>0</v>
      </c>
      <c r="O96" s="134" t="s">
        <v>1954</v>
      </c>
      <c r="P96" s="134">
        <v>1</v>
      </c>
      <c r="Q96" s="134">
        <v>1</v>
      </c>
      <c r="R96" s="134">
        <v>0</v>
      </c>
      <c r="S96" s="134">
        <v>0</v>
      </c>
      <c r="T96" s="134">
        <v>2</v>
      </c>
      <c r="U96" s="134" t="s">
        <v>3</v>
      </c>
      <c r="V96" s="134" t="s">
        <v>1964</v>
      </c>
      <c r="W96" s="134" t="s">
        <v>1962</v>
      </c>
      <c r="X96" s="134" t="s">
        <v>398</v>
      </c>
      <c r="Y96" s="134" t="s">
        <v>1649</v>
      </c>
      <c r="Z96" s="134">
        <v>99872</v>
      </c>
    </row>
    <row r="97" spans="1:26" x14ac:dyDescent="0.25">
      <c r="A97" s="134" t="s">
        <v>624</v>
      </c>
      <c r="B97" s="134" t="s">
        <v>1950</v>
      </c>
      <c r="C97" s="134" t="s">
        <v>1951</v>
      </c>
      <c r="D97" s="134" t="s">
        <v>1952</v>
      </c>
      <c r="E97" s="134" t="s">
        <v>1956</v>
      </c>
      <c r="F97" s="134" t="s">
        <v>1956</v>
      </c>
      <c r="G97" s="134" t="s">
        <v>1956</v>
      </c>
      <c r="H97" s="134" t="s">
        <v>1956</v>
      </c>
      <c r="I97" s="134" t="s">
        <v>1956</v>
      </c>
      <c r="J97" s="134">
        <v>19</v>
      </c>
      <c r="K97" s="134">
        <v>3</v>
      </c>
      <c r="L97" s="134">
        <v>4</v>
      </c>
      <c r="M97" s="134">
        <v>156</v>
      </c>
      <c r="N97" s="134">
        <v>182</v>
      </c>
      <c r="O97" s="134" t="s">
        <v>1954</v>
      </c>
      <c r="P97" s="134">
        <v>798</v>
      </c>
      <c r="Q97" s="134">
        <v>444</v>
      </c>
      <c r="R97" s="134">
        <v>559</v>
      </c>
      <c r="S97" s="134">
        <v>1677</v>
      </c>
      <c r="T97" s="134">
        <v>3478</v>
      </c>
      <c r="U97" s="134" t="s">
        <v>8</v>
      </c>
      <c r="V97" s="134" t="s">
        <v>1955</v>
      </c>
      <c r="W97" s="134" t="s">
        <v>1952</v>
      </c>
      <c r="X97" s="134" t="s">
        <v>1958</v>
      </c>
      <c r="Y97" s="134" t="s">
        <v>1558</v>
      </c>
      <c r="Z97" s="134">
        <v>129159</v>
      </c>
    </row>
    <row r="98" spans="1:26" x14ac:dyDescent="0.25">
      <c r="A98" s="134" t="s">
        <v>1558</v>
      </c>
      <c r="B98" s="134" t="s">
        <v>1950</v>
      </c>
      <c r="C98" s="134" t="s">
        <v>1951</v>
      </c>
      <c r="D98" s="134" t="s">
        <v>1952</v>
      </c>
      <c r="E98" s="134" t="s">
        <v>1956</v>
      </c>
      <c r="F98" s="134" t="s">
        <v>1956</v>
      </c>
      <c r="G98" s="134" t="s">
        <v>1956</v>
      </c>
      <c r="H98" s="134" t="s">
        <v>1956</v>
      </c>
      <c r="I98" s="134" t="s">
        <v>1956</v>
      </c>
      <c r="J98" s="134">
        <v>0</v>
      </c>
      <c r="K98" s="134">
        <v>11</v>
      </c>
      <c r="L98" s="134">
        <v>124</v>
      </c>
      <c r="M98" s="134">
        <v>721</v>
      </c>
      <c r="N98" s="134">
        <v>856</v>
      </c>
      <c r="O98" s="134" t="s">
        <v>1957</v>
      </c>
      <c r="P98" s="134">
        <v>374</v>
      </c>
      <c r="Q98" s="134">
        <v>218</v>
      </c>
      <c r="R98" s="134">
        <v>243</v>
      </c>
      <c r="S98" s="134">
        <v>532</v>
      </c>
      <c r="T98" s="134">
        <v>1367</v>
      </c>
      <c r="U98" s="134" t="s">
        <v>8</v>
      </c>
      <c r="V98" s="134" t="s">
        <v>1955</v>
      </c>
      <c r="W98" s="134" t="s">
        <v>1952</v>
      </c>
      <c r="X98" s="134" t="s">
        <v>1958</v>
      </c>
      <c r="Y98" s="134" t="s">
        <v>1558</v>
      </c>
      <c r="Z98" s="134">
        <v>172513</v>
      </c>
    </row>
    <row r="99" spans="1:26" x14ac:dyDescent="0.25">
      <c r="A99" s="134" t="s">
        <v>816</v>
      </c>
      <c r="B99" s="134" t="s">
        <v>1950</v>
      </c>
      <c r="C99" s="134" t="s">
        <v>1951</v>
      </c>
      <c r="D99" s="134" t="s">
        <v>1952</v>
      </c>
      <c r="E99" s="134" t="s">
        <v>1956</v>
      </c>
      <c r="F99" s="134" t="s">
        <v>1956</v>
      </c>
      <c r="G99" s="134" t="s">
        <v>1953</v>
      </c>
      <c r="H99" s="134" t="s">
        <v>1953</v>
      </c>
      <c r="I99" s="134" t="s">
        <v>1953</v>
      </c>
      <c r="J99" s="134">
        <v>0</v>
      </c>
      <c r="K99" s="134">
        <v>0</v>
      </c>
      <c r="L99" s="134">
        <v>0</v>
      </c>
      <c r="M99" s="134">
        <v>0</v>
      </c>
      <c r="N99" s="134">
        <v>0</v>
      </c>
      <c r="O99" s="134" t="s">
        <v>1954</v>
      </c>
      <c r="P99" s="134">
        <v>215</v>
      </c>
      <c r="Q99" s="134">
        <v>161</v>
      </c>
      <c r="R99" s="134">
        <v>169</v>
      </c>
      <c r="S99" s="134">
        <v>401</v>
      </c>
      <c r="T99" s="134">
        <v>946</v>
      </c>
      <c r="U99" s="134" t="s">
        <v>953</v>
      </c>
      <c r="V99" s="134" t="s">
        <v>1955</v>
      </c>
      <c r="W99" s="134" t="s">
        <v>1952</v>
      </c>
      <c r="X99" s="134" t="s">
        <v>1975</v>
      </c>
      <c r="Y99" s="134" t="s">
        <v>1618</v>
      </c>
      <c r="Z99" s="134">
        <v>21450</v>
      </c>
    </row>
    <row r="100" spans="1:26" x14ac:dyDescent="0.25">
      <c r="A100" s="134" t="s">
        <v>931</v>
      </c>
      <c r="B100" s="134" t="s">
        <v>1960</v>
      </c>
      <c r="C100" s="134" t="s">
        <v>1956</v>
      </c>
      <c r="D100" s="134" t="s">
        <v>1953</v>
      </c>
      <c r="E100" s="134" t="s">
        <v>1953</v>
      </c>
      <c r="F100" s="134" t="s">
        <v>1953</v>
      </c>
      <c r="G100" s="134" t="s">
        <v>1953</v>
      </c>
      <c r="H100" s="134" t="s">
        <v>1953</v>
      </c>
      <c r="I100" s="134" t="s">
        <v>1953</v>
      </c>
      <c r="J100" s="134">
        <v>0</v>
      </c>
      <c r="K100" s="134">
        <v>0</v>
      </c>
      <c r="L100" s="134">
        <v>0</v>
      </c>
      <c r="M100" s="134">
        <v>0</v>
      </c>
      <c r="N100" s="134">
        <v>0</v>
      </c>
      <c r="O100" s="134" t="s">
        <v>1954</v>
      </c>
      <c r="P100" s="134">
        <v>38</v>
      </c>
      <c r="Q100" s="134">
        <v>30</v>
      </c>
      <c r="R100" s="134">
        <v>33</v>
      </c>
      <c r="S100" s="134">
        <v>75</v>
      </c>
      <c r="T100" s="134">
        <v>176</v>
      </c>
      <c r="U100" s="134" t="s">
        <v>13</v>
      </c>
      <c r="V100" s="134" t="s">
        <v>1964</v>
      </c>
      <c r="W100" s="134" t="s">
        <v>1953</v>
      </c>
      <c r="X100" s="134" t="s">
        <v>1961</v>
      </c>
      <c r="Y100" s="134" t="s">
        <v>1811</v>
      </c>
      <c r="Z100" s="134">
        <v>7515</v>
      </c>
    </row>
    <row r="101" spans="1:26" x14ac:dyDescent="0.25">
      <c r="A101" s="134" t="s">
        <v>542</v>
      </c>
      <c r="B101" s="134" t="s">
        <v>1950</v>
      </c>
      <c r="C101" s="134" t="s">
        <v>1951</v>
      </c>
      <c r="D101" s="134" t="s">
        <v>1952</v>
      </c>
      <c r="E101" s="134" t="s">
        <v>1956</v>
      </c>
      <c r="F101" s="134" t="s">
        <v>1956</v>
      </c>
      <c r="G101" s="134" t="s">
        <v>1956</v>
      </c>
      <c r="H101" s="134" t="s">
        <v>1956</v>
      </c>
      <c r="I101" s="134" t="s">
        <v>1956</v>
      </c>
      <c r="J101" s="134">
        <v>53</v>
      </c>
      <c r="K101" s="134">
        <v>18</v>
      </c>
      <c r="L101" s="134">
        <v>66</v>
      </c>
      <c r="M101" s="134">
        <v>1396</v>
      </c>
      <c r="N101" s="134">
        <v>1533</v>
      </c>
      <c r="O101" s="134" t="s">
        <v>1957</v>
      </c>
      <c r="P101" s="134">
        <v>192</v>
      </c>
      <c r="Q101" s="134">
        <v>128</v>
      </c>
      <c r="R101" s="134">
        <v>142</v>
      </c>
      <c r="S101" s="134">
        <v>308</v>
      </c>
      <c r="T101" s="134">
        <v>770</v>
      </c>
      <c r="U101" s="134" t="s">
        <v>3</v>
      </c>
      <c r="V101" s="134" t="s">
        <v>1955</v>
      </c>
      <c r="W101" s="134" t="s">
        <v>1952</v>
      </c>
      <c r="X101" s="134" t="s">
        <v>398</v>
      </c>
      <c r="Y101" s="134" t="s">
        <v>1721</v>
      </c>
      <c r="Z101" s="134">
        <v>168574</v>
      </c>
    </row>
    <row r="102" spans="1:26" x14ac:dyDescent="0.25">
      <c r="A102" s="134" t="s">
        <v>382</v>
      </c>
      <c r="B102" s="134" t="s">
        <v>1950</v>
      </c>
      <c r="C102" s="134" t="s">
        <v>1951</v>
      </c>
      <c r="D102" s="134" t="s">
        <v>1952</v>
      </c>
      <c r="E102" s="134" t="s">
        <v>1956</v>
      </c>
      <c r="F102" s="134" t="s">
        <v>1956</v>
      </c>
      <c r="G102" s="134" t="s">
        <v>1956</v>
      </c>
      <c r="H102" s="134" t="s">
        <v>1956</v>
      </c>
      <c r="I102" s="134" t="s">
        <v>1956</v>
      </c>
      <c r="J102" s="134">
        <v>0</v>
      </c>
      <c r="K102" s="134">
        <v>0</v>
      </c>
      <c r="L102" s="134">
        <v>0</v>
      </c>
      <c r="M102" s="134">
        <v>302</v>
      </c>
      <c r="N102" s="134">
        <v>302</v>
      </c>
      <c r="O102" s="134" t="s">
        <v>1957</v>
      </c>
      <c r="P102" s="134">
        <v>13</v>
      </c>
      <c r="Q102" s="134">
        <v>9</v>
      </c>
      <c r="R102" s="134">
        <v>9</v>
      </c>
      <c r="S102" s="134">
        <v>19</v>
      </c>
      <c r="T102" s="134">
        <v>50</v>
      </c>
      <c r="U102" s="134" t="s">
        <v>67</v>
      </c>
      <c r="V102" s="134" t="s">
        <v>1955</v>
      </c>
      <c r="W102" s="134" t="s">
        <v>1952</v>
      </c>
      <c r="X102" s="134" t="s">
        <v>1985</v>
      </c>
      <c r="Y102" s="134" t="s">
        <v>1742</v>
      </c>
      <c r="Z102" s="134">
        <v>21683</v>
      </c>
    </row>
    <row r="103" spans="1:26" x14ac:dyDescent="0.25">
      <c r="A103" s="134" t="s">
        <v>1560</v>
      </c>
      <c r="B103" s="134" t="s">
        <v>1950</v>
      </c>
      <c r="C103" s="134" t="s">
        <v>1951</v>
      </c>
      <c r="D103" s="134" t="s">
        <v>1952</v>
      </c>
      <c r="E103" s="134" t="s">
        <v>1956</v>
      </c>
      <c r="F103" s="134" t="s">
        <v>1956</v>
      </c>
      <c r="G103" s="134" t="s">
        <v>1956</v>
      </c>
      <c r="H103" s="134" t="s">
        <v>1956</v>
      </c>
      <c r="I103" s="134" t="s">
        <v>1956</v>
      </c>
      <c r="J103" s="134">
        <v>7</v>
      </c>
      <c r="K103" s="134">
        <v>13</v>
      </c>
      <c r="L103" s="134">
        <v>5</v>
      </c>
      <c r="M103" s="134">
        <v>179</v>
      </c>
      <c r="N103" s="134">
        <v>204</v>
      </c>
      <c r="O103" s="134" t="s">
        <v>1957</v>
      </c>
      <c r="P103" s="134">
        <v>22</v>
      </c>
      <c r="Q103" s="134">
        <v>13</v>
      </c>
      <c r="R103" s="134">
        <v>13</v>
      </c>
      <c r="S103" s="134">
        <v>24</v>
      </c>
      <c r="T103" s="134">
        <v>72</v>
      </c>
      <c r="U103" s="134" t="s">
        <v>8</v>
      </c>
      <c r="V103" s="134" t="s">
        <v>1955</v>
      </c>
      <c r="W103" s="134" t="s">
        <v>1952</v>
      </c>
      <c r="X103" s="134" t="s">
        <v>1958</v>
      </c>
      <c r="Y103" s="134" t="s">
        <v>1659</v>
      </c>
      <c r="Z103" s="134">
        <v>10039</v>
      </c>
    </row>
    <row r="104" spans="1:26" x14ac:dyDescent="0.25">
      <c r="A104" s="134" t="s">
        <v>505</v>
      </c>
      <c r="B104" s="134" t="s">
        <v>1950</v>
      </c>
      <c r="C104" s="134" t="s">
        <v>1951</v>
      </c>
      <c r="D104" s="134" t="s">
        <v>1952</v>
      </c>
      <c r="E104" s="134" t="s">
        <v>1956</v>
      </c>
      <c r="F104" s="134" t="s">
        <v>1956</v>
      </c>
      <c r="G104" s="134" t="s">
        <v>1956</v>
      </c>
      <c r="H104" s="134" t="s">
        <v>1956</v>
      </c>
      <c r="I104" s="134" t="s">
        <v>1956</v>
      </c>
      <c r="J104" s="134">
        <v>0</v>
      </c>
      <c r="K104" s="134">
        <v>0</v>
      </c>
      <c r="L104" s="134">
        <v>50</v>
      </c>
      <c r="M104" s="134">
        <v>518</v>
      </c>
      <c r="N104" s="134">
        <v>568</v>
      </c>
      <c r="O104" s="134" t="s">
        <v>1957</v>
      </c>
      <c r="P104" s="134">
        <v>1</v>
      </c>
      <c r="Q104" s="134">
        <v>1</v>
      </c>
      <c r="R104" s="134">
        <v>0</v>
      </c>
      <c r="S104" s="134">
        <v>0</v>
      </c>
      <c r="T104" s="134">
        <v>2</v>
      </c>
      <c r="U104" s="134" t="s">
        <v>3</v>
      </c>
      <c r="V104" s="134" t="s">
        <v>1955</v>
      </c>
      <c r="W104" s="134" t="s">
        <v>1952</v>
      </c>
      <c r="X104" s="134" t="s">
        <v>398</v>
      </c>
      <c r="Y104" s="134" t="s">
        <v>1690</v>
      </c>
      <c r="Z104" s="134">
        <v>115296</v>
      </c>
    </row>
    <row r="105" spans="1:26" x14ac:dyDescent="0.25">
      <c r="A105" s="134" t="s">
        <v>703</v>
      </c>
      <c r="B105" s="134" t="s">
        <v>1950</v>
      </c>
      <c r="C105" s="134" t="s">
        <v>1951</v>
      </c>
      <c r="D105" s="134" t="s">
        <v>1952</v>
      </c>
      <c r="E105" s="134" t="s">
        <v>1953</v>
      </c>
      <c r="F105" s="134" t="s">
        <v>1953</v>
      </c>
      <c r="G105" s="134" t="s">
        <v>1953</v>
      </c>
      <c r="H105" s="134" t="s">
        <v>1956</v>
      </c>
      <c r="I105" s="134" t="s">
        <v>1956</v>
      </c>
      <c r="J105" s="134">
        <v>4</v>
      </c>
      <c r="K105" s="134">
        <v>13</v>
      </c>
      <c r="L105" s="134">
        <v>11</v>
      </c>
      <c r="M105" s="134">
        <v>38</v>
      </c>
      <c r="N105" s="134">
        <v>66</v>
      </c>
      <c r="O105" s="134" t="s">
        <v>1957</v>
      </c>
      <c r="P105" s="134">
        <v>35</v>
      </c>
      <c r="Q105" s="134">
        <v>18</v>
      </c>
      <c r="R105" s="134">
        <v>18</v>
      </c>
      <c r="S105" s="134">
        <v>66</v>
      </c>
      <c r="T105" s="134">
        <v>137</v>
      </c>
      <c r="U105" s="134" t="s">
        <v>8</v>
      </c>
      <c r="V105" s="134" t="s">
        <v>1955</v>
      </c>
      <c r="W105" s="134" t="s">
        <v>1952</v>
      </c>
      <c r="X105" s="134" t="s">
        <v>1958</v>
      </c>
      <c r="Y105" s="134" t="s">
        <v>1798</v>
      </c>
      <c r="Z105" s="134">
        <v>7716</v>
      </c>
    </row>
    <row r="106" spans="1:26" x14ac:dyDescent="0.25">
      <c r="A106" s="134" t="s">
        <v>432</v>
      </c>
      <c r="B106" s="134" t="s">
        <v>1977</v>
      </c>
      <c r="C106" s="134" t="s">
        <v>1962</v>
      </c>
      <c r="D106" s="134" t="s">
        <v>1963</v>
      </c>
      <c r="E106" s="134" t="s">
        <v>1953</v>
      </c>
      <c r="F106" s="134" t="s">
        <v>1953</v>
      </c>
      <c r="G106" s="134" t="s">
        <v>1953</v>
      </c>
      <c r="H106" s="134" t="s">
        <v>1953</v>
      </c>
      <c r="I106" s="134" t="s">
        <v>1953</v>
      </c>
      <c r="J106" s="134">
        <v>0</v>
      </c>
      <c r="K106" s="134">
        <v>0</v>
      </c>
      <c r="L106" s="134">
        <v>0</v>
      </c>
      <c r="M106" s="134">
        <v>0</v>
      </c>
      <c r="N106" s="134">
        <v>0</v>
      </c>
      <c r="O106" s="134" t="s">
        <v>1954</v>
      </c>
      <c r="P106" s="134">
        <v>60</v>
      </c>
      <c r="Q106" s="134">
        <v>35</v>
      </c>
      <c r="R106" s="134">
        <v>38</v>
      </c>
      <c r="S106" s="134">
        <v>97</v>
      </c>
      <c r="T106" s="134">
        <v>230</v>
      </c>
      <c r="U106" s="134" t="s">
        <v>3</v>
      </c>
      <c r="V106" s="134" t="s">
        <v>1964</v>
      </c>
      <c r="W106" s="134" t="s">
        <v>1962</v>
      </c>
      <c r="X106" s="134" t="s">
        <v>398</v>
      </c>
      <c r="Y106" s="134" t="s">
        <v>1649</v>
      </c>
      <c r="Z106" s="134">
        <v>49006</v>
      </c>
    </row>
    <row r="107" spans="1:26" x14ac:dyDescent="0.25">
      <c r="A107" s="134" t="s">
        <v>893</v>
      </c>
      <c r="B107" s="134" t="s">
        <v>1960</v>
      </c>
      <c r="C107" s="134" t="s">
        <v>1951</v>
      </c>
      <c r="D107" s="134" t="s">
        <v>1952</v>
      </c>
      <c r="E107" s="134" t="s">
        <v>1953</v>
      </c>
      <c r="F107" s="134" t="s">
        <v>1953</v>
      </c>
      <c r="G107" s="134" t="s">
        <v>1953</v>
      </c>
      <c r="H107" s="134" t="s">
        <v>1953</v>
      </c>
      <c r="I107" s="134" t="s">
        <v>1953</v>
      </c>
      <c r="J107" s="134">
        <v>0</v>
      </c>
      <c r="K107" s="134">
        <v>0</v>
      </c>
      <c r="L107" s="134">
        <v>0</v>
      </c>
      <c r="M107" s="134">
        <v>0</v>
      </c>
      <c r="N107" s="134">
        <v>0</v>
      </c>
      <c r="O107" s="134" t="s">
        <v>1954</v>
      </c>
      <c r="P107" s="134">
        <v>20</v>
      </c>
      <c r="Q107" s="134">
        <v>13</v>
      </c>
      <c r="R107" s="134">
        <v>10</v>
      </c>
      <c r="S107" s="134">
        <v>34</v>
      </c>
      <c r="T107" s="134">
        <v>77</v>
      </c>
      <c r="U107" s="134" t="s">
        <v>13</v>
      </c>
      <c r="V107" s="134" t="s">
        <v>1955</v>
      </c>
      <c r="W107" s="134" t="s">
        <v>1952</v>
      </c>
      <c r="X107" s="134" t="s">
        <v>1961</v>
      </c>
      <c r="Y107" s="134" t="s">
        <v>1569</v>
      </c>
      <c r="Z107" s="134">
        <v>6590</v>
      </c>
    </row>
    <row r="108" spans="1:26" x14ac:dyDescent="0.25">
      <c r="A108" s="134" t="s">
        <v>433</v>
      </c>
      <c r="B108" s="134" t="s">
        <v>1950</v>
      </c>
      <c r="C108" s="134" t="s">
        <v>1951</v>
      </c>
      <c r="D108" s="134" t="s">
        <v>1951</v>
      </c>
      <c r="E108" s="134" t="s">
        <v>1953</v>
      </c>
      <c r="F108" s="134" t="s">
        <v>1956</v>
      </c>
      <c r="G108" s="134" t="s">
        <v>1953</v>
      </c>
      <c r="H108" s="134" t="s">
        <v>1956</v>
      </c>
      <c r="I108" s="134" t="s">
        <v>1953</v>
      </c>
      <c r="J108" s="134">
        <v>0</v>
      </c>
      <c r="K108" s="134">
        <v>0</v>
      </c>
      <c r="L108" s="134">
        <v>0</v>
      </c>
      <c r="M108" s="134">
        <v>0</v>
      </c>
      <c r="N108" s="134">
        <v>0</v>
      </c>
      <c r="O108" s="134" t="s">
        <v>1954</v>
      </c>
      <c r="P108" s="134">
        <v>80</v>
      </c>
      <c r="Q108" s="134">
        <v>46</v>
      </c>
      <c r="R108" s="134">
        <v>51</v>
      </c>
      <c r="S108" s="134">
        <v>141</v>
      </c>
      <c r="T108" s="134">
        <v>318</v>
      </c>
      <c r="U108" s="134" t="s">
        <v>3</v>
      </c>
      <c r="V108" s="134" t="s">
        <v>1978</v>
      </c>
      <c r="W108" s="134" t="s">
        <v>1956</v>
      </c>
      <c r="X108" s="134" t="s">
        <v>398</v>
      </c>
      <c r="Y108" s="134" t="s">
        <v>1649</v>
      </c>
      <c r="Z108" s="134">
        <v>24343</v>
      </c>
    </row>
    <row r="109" spans="1:26" x14ac:dyDescent="0.25">
      <c r="A109" s="134" t="s">
        <v>434</v>
      </c>
      <c r="B109" s="134" t="s">
        <v>1950</v>
      </c>
      <c r="C109" s="134" t="s">
        <v>1951</v>
      </c>
      <c r="D109" s="134" t="s">
        <v>1952</v>
      </c>
      <c r="E109" s="134" t="s">
        <v>1953</v>
      </c>
      <c r="F109" s="134" t="s">
        <v>1953</v>
      </c>
      <c r="G109" s="134" t="s">
        <v>1953</v>
      </c>
      <c r="H109" s="134" t="s">
        <v>1953</v>
      </c>
      <c r="I109" s="134" t="s">
        <v>1956</v>
      </c>
      <c r="J109" s="134">
        <v>6</v>
      </c>
      <c r="K109" s="134">
        <v>0</v>
      </c>
      <c r="L109" s="134">
        <v>0</v>
      </c>
      <c r="M109" s="134">
        <v>83</v>
      </c>
      <c r="N109" s="134">
        <v>89</v>
      </c>
      <c r="O109" s="134" t="s">
        <v>1957</v>
      </c>
      <c r="P109" s="134">
        <v>48</v>
      </c>
      <c r="Q109" s="134">
        <v>29</v>
      </c>
      <c r="R109" s="134">
        <v>31</v>
      </c>
      <c r="S109" s="134">
        <v>77</v>
      </c>
      <c r="T109" s="134">
        <v>185</v>
      </c>
      <c r="U109" s="134" t="s">
        <v>3</v>
      </c>
      <c r="V109" s="134" t="s">
        <v>1955</v>
      </c>
      <c r="W109" s="134" t="s">
        <v>1952</v>
      </c>
      <c r="X109" s="134" t="s">
        <v>398</v>
      </c>
      <c r="Y109" s="134" t="s">
        <v>1649</v>
      </c>
      <c r="Z109" s="134">
        <v>39860</v>
      </c>
    </row>
    <row r="110" spans="1:26" x14ac:dyDescent="0.25">
      <c r="A110" s="134" t="s">
        <v>680</v>
      </c>
      <c r="B110" s="134" t="s">
        <v>1950</v>
      </c>
      <c r="C110" s="134" t="s">
        <v>1951</v>
      </c>
      <c r="D110" s="134" t="s">
        <v>1952</v>
      </c>
      <c r="E110" s="134" t="s">
        <v>1956</v>
      </c>
      <c r="F110" s="134" t="s">
        <v>1956</v>
      </c>
      <c r="G110" s="134" t="s">
        <v>1956</v>
      </c>
      <c r="H110" s="134" t="s">
        <v>1956</v>
      </c>
      <c r="I110" s="134" t="s">
        <v>1956</v>
      </c>
      <c r="J110" s="134">
        <v>0</v>
      </c>
      <c r="K110" s="134">
        <v>0</v>
      </c>
      <c r="L110" s="134">
        <v>41</v>
      </c>
      <c r="M110" s="134">
        <v>188</v>
      </c>
      <c r="N110" s="134">
        <v>229</v>
      </c>
      <c r="O110" s="134" t="s">
        <v>1957</v>
      </c>
      <c r="P110" s="134">
        <v>356</v>
      </c>
      <c r="Q110" s="134">
        <v>207</v>
      </c>
      <c r="R110" s="134">
        <v>231</v>
      </c>
      <c r="S110" s="134">
        <v>270</v>
      </c>
      <c r="T110" s="134">
        <v>1064</v>
      </c>
      <c r="U110" s="134" t="s">
        <v>8</v>
      </c>
      <c r="V110" s="134" t="s">
        <v>1955</v>
      </c>
      <c r="W110" s="134" t="s">
        <v>1952</v>
      </c>
      <c r="X110" s="134" t="s">
        <v>1958</v>
      </c>
      <c r="Y110" s="134" t="s">
        <v>1772</v>
      </c>
      <c r="Z110" s="134">
        <v>60091</v>
      </c>
    </row>
    <row r="111" spans="1:26" x14ac:dyDescent="0.25">
      <c r="A111" s="134" t="s">
        <v>506</v>
      </c>
      <c r="B111" s="134" t="s">
        <v>1950</v>
      </c>
      <c r="C111" s="134" t="s">
        <v>1951</v>
      </c>
      <c r="D111" s="134" t="s">
        <v>1952</v>
      </c>
      <c r="E111" s="134" t="s">
        <v>1953</v>
      </c>
      <c r="F111" s="134" t="s">
        <v>1956</v>
      </c>
      <c r="G111" s="134" t="s">
        <v>1956</v>
      </c>
      <c r="H111" s="134" t="s">
        <v>1956</v>
      </c>
      <c r="I111" s="134" t="s">
        <v>1956</v>
      </c>
      <c r="J111" s="134">
        <v>9</v>
      </c>
      <c r="K111" s="134">
        <v>8</v>
      </c>
      <c r="L111" s="134">
        <v>6</v>
      </c>
      <c r="M111" s="134">
        <v>320</v>
      </c>
      <c r="N111" s="134">
        <v>343</v>
      </c>
      <c r="O111" s="134" t="s">
        <v>1957</v>
      </c>
      <c r="P111" s="134">
        <v>71</v>
      </c>
      <c r="Q111" s="134">
        <v>50</v>
      </c>
      <c r="R111" s="134">
        <v>56</v>
      </c>
      <c r="S111" s="134">
        <v>131</v>
      </c>
      <c r="T111" s="134">
        <v>308</v>
      </c>
      <c r="U111" s="134" t="s">
        <v>3</v>
      </c>
      <c r="V111" s="134" t="s">
        <v>1955</v>
      </c>
      <c r="W111" s="134" t="s">
        <v>1952</v>
      </c>
      <c r="X111" s="134" t="s">
        <v>398</v>
      </c>
      <c r="Y111" s="134" t="s">
        <v>1690</v>
      </c>
      <c r="Z111" s="134">
        <v>49978</v>
      </c>
    </row>
    <row r="112" spans="1:26" x14ac:dyDescent="0.25">
      <c r="A112" s="134" t="s">
        <v>664</v>
      </c>
      <c r="B112" s="134" t="s">
        <v>1950</v>
      </c>
      <c r="C112" s="134" t="s">
        <v>1951</v>
      </c>
      <c r="D112" s="134" t="s">
        <v>1952</v>
      </c>
      <c r="E112" s="134" t="s">
        <v>1956</v>
      </c>
      <c r="F112" s="134" t="s">
        <v>1956</v>
      </c>
      <c r="G112" s="134" t="s">
        <v>1956</v>
      </c>
      <c r="H112" s="134" t="s">
        <v>1956</v>
      </c>
      <c r="I112" s="134" t="s">
        <v>1956</v>
      </c>
      <c r="J112" s="134">
        <v>59</v>
      </c>
      <c r="K112" s="134">
        <v>222</v>
      </c>
      <c r="L112" s="134">
        <v>59</v>
      </c>
      <c r="M112" s="134">
        <v>256</v>
      </c>
      <c r="N112" s="134">
        <v>596</v>
      </c>
      <c r="O112" s="134" t="s">
        <v>1957</v>
      </c>
      <c r="P112" s="134">
        <v>400</v>
      </c>
      <c r="Q112" s="134">
        <v>188</v>
      </c>
      <c r="R112" s="134">
        <v>221</v>
      </c>
      <c r="S112" s="134">
        <v>541</v>
      </c>
      <c r="T112" s="134">
        <v>1350</v>
      </c>
      <c r="U112" s="134" t="s">
        <v>8</v>
      </c>
      <c r="V112" s="134" t="s">
        <v>1955</v>
      </c>
      <c r="W112" s="134" t="s">
        <v>1952</v>
      </c>
      <c r="X112" s="134" t="s">
        <v>1958</v>
      </c>
      <c r="Y112" s="134" t="s">
        <v>1761</v>
      </c>
      <c r="Z112" s="134">
        <v>107864</v>
      </c>
    </row>
    <row r="113" spans="1:26" x14ac:dyDescent="0.25">
      <c r="A113" s="134" t="s">
        <v>507</v>
      </c>
      <c r="B113" s="134" t="s">
        <v>1950</v>
      </c>
      <c r="C113" s="134" t="s">
        <v>1951</v>
      </c>
      <c r="D113" s="134" t="s">
        <v>1952</v>
      </c>
      <c r="E113" s="134" t="s">
        <v>1956</v>
      </c>
      <c r="F113" s="134" t="s">
        <v>1956</v>
      </c>
      <c r="G113" s="134" t="s">
        <v>1956</v>
      </c>
      <c r="H113" s="134" t="s">
        <v>1956</v>
      </c>
      <c r="I113" s="134" t="s">
        <v>1956</v>
      </c>
      <c r="J113" s="134">
        <v>0</v>
      </c>
      <c r="K113" s="134">
        <v>0</v>
      </c>
      <c r="L113" s="134">
        <v>17</v>
      </c>
      <c r="M113" s="134">
        <v>142</v>
      </c>
      <c r="N113" s="134">
        <v>159</v>
      </c>
      <c r="O113" s="134" t="s">
        <v>1957</v>
      </c>
      <c r="P113" s="134">
        <v>76</v>
      </c>
      <c r="Q113" s="134">
        <v>53</v>
      </c>
      <c r="R113" s="134">
        <v>61</v>
      </c>
      <c r="S113" s="134">
        <v>137</v>
      </c>
      <c r="T113" s="134">
        <v>327</v>
      </c>
      <c r="U113" s="134" t="s">
        <v>3</v>
      </c>
      <c r="V113" s="134" t="s">
        <v>1955</v>
      </c>
      <c r="W113" s="134" t="s">
        <v>1952</v>
      </c>
      <c r="X113" s="134" t="s">
        <v>398</v>
      </c>
      <c r="Y113" s="134" t="s">
        <v>1690</v>
      </c>
      <c r="Z113" s="134">
        <v>34071</v>
      </c>
    </row>
    <row r="114" spans="1:26" x14ac:dyDescent="0.25">
      <c r="A114" s="134" t="s">
        <v>1567</v>
      </c>
      <c r="B114" s="134" t="s">
        <v>1950</v>
      </c>
      <c r="C114" s="134" t="s">
        <v>1951</v>
      </c>
      <c r="D114" s="134" t="s">
        <v>1952</v>
      </c>
      <c r="E114" s="134" t="s">
        <v>1953</v>
      </c>
      <c r="F114" s="134" t="s">
        <v>1953</v>
      </c>
      <c r="G114" s="134" t="s">
        <v>1956</v>
      </c>
      <c r="H114" s="134" t="s">
        <v>1956</v>
      </c>
      <c r="I114" s="134" t="s">
        <v>1956</v>
      </c>
      <c r="J114" s="134">
        <v>0</v>
      </c>
      <c r="K114" s="134">
        <v>8</v>
      </c>
      <c r="L114" s="134">
        <v>24</v>
      </c>
      <c r="M114" s="134">
        <v>173</v>
      </c>
      <c r="N114" s="134">
        <v>205</v>
      </c>
      <c r="O114" s="134" t="s">
        <v>1957</v>
      </c>
      <c r="P114" s="134">
        <v>196</v>
      </c>
      <c r="Q114" s="134">
        <v>111</v>
      </c>
      <c r="R114" s="134">
        <v>124</v>
      </c>
      <c r="S114" s="134">
        <v>126</v>
      </c>
      <c r="T114" s="134">
        <v>557</v>
      </c>
      <c r="U114" s="134" t="s">
        <v>8</v>
      </c>
      <c r="V114" s="134" t="s">
        <v>1955</v>
      </c>
      <c r="W114" s="134" t="s">
        <v>1952</v>
      </c>
      <c r="X114" s="134" t="s">
        <v>1958</v>
      </c>
      <c r="Y114" s="134" t="s">
        <v>1558</v>
      </c>
      <c r="Z114" s="134">
        <v>44396</v>
      </c>
    </row>
    <row r="115" spans="1:26" x14ac:dyDescent="0.25">
      <c r="A115" s="134" t="s">
        <v>738</v>
      </c>
      <c r="B115" s="134" t="s">
        <v>1950</v>
      </c>
      <c r="C115" s="134" t="s">
        <v>1951</v>
      </c>
      <c r="D115" s="134" t="s">
        <v>1952</v>
      </c>
      <c r="E115" s="134" t="s">
        <v>1956</v>
      </c>
      <c r="F115" s="134" t="s">
        <v>1956</v>
      </c>
      <c r="G115" s="134" t="s">
        <v>1956</v>
      </c>
      <c r="H115" s="134" t="s">
        <v>1956</v>
      </c>
      <c r="I115" s="134" t="s">
        <v>1956</v>
      </c>
      <c r="J115" s="134">
        <v>43</v>
      </c>
      <c r="K115" s="134">
        <v>50</v>
      </c>
      <c r="L115" s="134">
        <v>52</v>
      </c>
      <c r="M115" s="134">
        <v>509</v>
      </c>
      <c r="N115" s="134">
        <v>654</v>
      </c>
      <c r="O115" s="134" t="s">
        <v>1957</v>
      </c>
      <c r="P115" s="134">
        <v>248</v>
      </c>
      <c r="Q115" s="134">
        <v>174</v>
      </c>
      <c r="R115" s="134">
        <v>198</v>
      </c>
      <c r="S115" s="134">
        <v>446</v>
      </c>
      <c r="T115" s="134">
        <v>1066</v>
      </c>
      <c r="U115" s="134" t="s">
        <v>32</v>
      </c>
      <c r="V115" s="134" t="s">
        <v>1955</v>
      </c>
      <c r="W115" s="134" t="s">
        <v>1952</v>
      </c>
      <c r="X115" s="134" t="s">
        <v>1974</v>
      </c>
      <c r="Y115" s="134" t="s">
        <v>1834</v>
      </c>
      <c r="Z115" s="134">
        <v>68704</v>
      </c>
    </row>
    <row r="116" spans="1:26" x14ac:dyDescent="0.25">
      <c r="A116" s="134" t="s">
        <v>383</v>
      </c>
      <c r="B116" s="134" t="s">
        <v>1950</v>
      </c>
      <c r="C116" s="134" t="s">
        <v>1971</v>
      </c>
      <c r="D116" s="134" t="s">
        <v>1952</v>
      </c>
      <c r="E116" s="134" t="s">
        <v>1956</v>
      </c>
      <c r="F116" s="134" t="s">
        <v>1956</v>
      </c>
      <c r="G116" s="134" t="s">
        <v>1956</v>
      </c>
      <c r="H116" s="134" t="s">
        <v>1956</v>
      </c>
      <c r="I116" s="134" t="s">
        <v>1956</v>
      </c>
      <c r="J116" s="134">
        <v>0</v>
      </c>
      <c r="K116" s="134">
        <v>0</v>
      </c>
      <c r="L116" s="134">
        <v>0</v>
      </c>
      <c r="M116" s="134">
        <v>32</v>
      </c>
      <c r="N116" s="134">
        <v>32</v>
      </c>
      <c r="O116" s="134" t="s">
        <v>1957</v>
      </c>
      <c r="P116" s="134">
        <v>7</v>
      </c>
      <c r="Q116" s="134">
        <v>5</v>
      </c>
      <c r="R116" s="134">
        <v>15</v>
      </c>
      <c r="S116" s="134">
        <v>34</v>
      </c>
      <c r="T116" s="134">
        <v>61</v>
      </c>
      <c r="U116" s="134" t="s">
        <v>67</v>
      </c>
      <c r="V116" s="134" t="s">
        <v>1955</v>
      </c>
      <c r="W116" s="134" t="s">
        <v>1951</v>
      </c>
      <c r="X116" s="134" t="s">
        <v>1985</v>
      </c>
      <c r="Y116" s="134" t="s">
        <v>1742</v>
      </c>
      <c r="Z116" s="134">
        <v>4322</v>
      </c>
    </row>
    <row r="117" spans="1:26" x14ac:dyDescent="0.25">
      <c r="A117" s="134" t="s">
        <v>1569</v>
      </c>
      <c r="B117" s="134" t="s">
        <v>1960</v>
      </c>
      <c r="C117" s="134" t="s">
        <v>1951</v>
      </c>
      <c r="D117" s="134" t="s">
        <v>1952</v>
      </c>
      <c r="E117" s="134" t="s">
        <v>1956</v>
      </c>
      <c r="F117" s="134" t="s">
        <v>1956</v>
      </c>
      <c r="G117" s="134" t="s">
        <v>1956</v>
      </c>
      <c r="H117" s="134" t="s">
        <v>1956</v>
      </c>
      <c r="I117" s="134" t="s">
        <v>1956</v>
      </c>
      <c r="J117" s="134">
        <v>19</v>
      </c>
      <c r="K117" s="134">
        <v>13</v>
      </c>
      <c r="L117" s="134">
        <v>14</v>
      </c>
      <c r="M117" s="134">
        <v>52</v>
      </c>
      <c r="N117" s="134">
        <v>98</v>
      </c>
      <c r="O117" s="134" t="s">
        <v>1954</v>
      </c>
      <c r="P117" s="134">
        <v>60</v>
      </c>
      <c r="Q117" s="134">
        <v>37</v>
      </c>
      <c r="R117" s="134">
        <v>30</v>
      </c>
      <c r="S117" s="134">
        <v>106</v>
      </c>
      <c r="T117" s="134">
        <v>233</v>
      </c>
      <c r="U117" s="134" t="s">
        <v>13</v>
      </c>
      <c r="V117" s="134" t="s">
        <v>1955</v>
      </c>
      <c r="W117" s="134" t="s">
        <v>1952</v>
      </c>
      <c r="X117" s="134" t="s">
        <v>1961</v>
      </c>
      <c r="Y117" s="134" t="s">
        <v>1569</v>
      </c>
      <c r="Z117" s="134">
        <v>20631</v>
      </c>
    </row>
    <row r="118" spans="1:26" x14ac:dyDescent="0.25">
      <c r="A118" s="134" t="s">
        <v>750</v>
      </c>
      <c r="B118" s="134" t="s">
        <v>1977</v>
      </c>
      <c r="C118" s="134" t="s">
        <v>1962</v>
      </c>
      <c r="D118" s="134" t="s">
        <v>1963</v>
      </c>
      <c r="E118" s="134" t="s">
        <v>1953</v>
      </c>
      <c r="F118" s="134" t="s">
        <v>1953</v>
      </c>
      <c r="G118" s="134" t="s">
        <v>1953</v>
      </c>
      <c r="H118" s="134" t="s">
        <v>1953</v>
      </c>
      <c r="I118" s="134" t="s">
        <v>1953</v>
      </c>
      <c r="J118" s="134">
        <v>0</v>
      </c>
      <c r="K118" s="134">
        <v>0</v>
      </c>
      <c r="L118" s="134">
        <v>0</v>
      </c>
      <c r="M118" s="134">
        <v>0</v>
      </c>
      <c r="N118" s="134">
        <v>0</v>
      </c>
      <c r="O118" s="134" t="s">
        <v>1954</v>
      </c>
      <c r="P118" s="134">
        <v>7</v>
      </c>
      <c r="Q118" s="134">
        <v>4</v>
      </c>
      <c r="R118" s="134">
        <v>5</v>
      </c>
      <c r="S118" s="134">
        <v>11</v>
      </c>
      <c r="T118" s="134">
        <v>27</v>
      </c>
      <c r="U118" s="134" t="s">
        <v>26</v>
      </c>
      <c r="V118" s="134" t="s">
        <v>1964</v>
      </c>
      <c r="W118" s="134" t="s">
        <v>1962</v>
      </c>
      <c r="X118" s="134" t="s">
        <v>1984</v>
      </c>
      <c r="Y118" s="134" t="s">
        <v>1675</v>
      </c>
      <c r="Z118" s="134">
        <v>1692</v>
      </c>
    </row>
    <row r="119" spans="1:26" x14ac:dyDescent="0.25">
      <c r="A119" s="134" t="s">
        <v>789</v>
      </c>
      <c r="B119" s="134" t="s">
        <v>1950</v>
      </c>
      <c r="C119" s="134" t="s">
        <v>1951</v>
      </c>
      <c r="D119" s="134" t="s">
        <v>1951</v>
      </c>
      <c r="E119" s="134" t="s">
        <v>1956</v>
      </c>
      <c r="F119" s="134" t="s">
        <v>1956</v>
      </c>
      <c r="G119" s="134" t="s">
        <v>1956</v>
      </c>
      <c r="H119" s="134" t="s">
        <v>1956</v>
      </c>
      <c r="I119" s="134" t="s">
        <v>1956</v>
      </c>
      <c r="J119" s="134">
        <v>0</v>
      </c>
      <c r="K119" s="134">
        <v>0</v>
      </c>
      <c r="L119" s="134">
        <v>55</v>
      </c>
      <c r="M119" s="134">
        <v>22</v>
      </c>
      <c r="N119" s="134">
        <v>77</v>
      </c>
      <c r="O119" s="134" t="s">
        <v>1954</v>
      </c>
      <c r="P119" s="134">
        <v>396</v>
      </c>
      <c r="Q119" s="134">
        <v>277</v>
      </c>
      <c r="R119" s="134">
        <v>243</v>
      </c>
      <c r="S119" s="134">
        <v>546</v>
      </c>
      <c r="T119" s="134">
        <v>1462</v>
      </c>
      <c r="U119" s="134" t="s">
        <v>26</v>
      </c>
      <c r="V119" s="134" t="s">
        <v>1968</v>
      </c>
      <c r="W119" s="134" t="s">
        <v>1990</v>
      </c>
      <c r="X119" s="134" t="s">
        <v>1970</v>
      </c>
      <c r="Y119" s="134" t="s">
        <v>1615</v>
      </c>
      <c r="Z119" s="134">
        <v>53276</v>
      </c>
    </row>
    <row r="120" spans="1:26" x14ac:dyDescent="0.25">
      <c r="A120" s="134" t="s">
        <v>543</v>
      </c>
      <c r="B120" s="134" t="s">
        <v>1977</v>
      </c>
      <c r="C120" s="134" t="s">
        <v>1962</v>
      </c>
      <c r="D120" s="134" t="s">
        <v>1963</v>
      </c>
      <c r="E120" s="134" t="s">
        <v>1953</v>
      </c>
      <c r="F120" s="134" t="s">
        <v>1953</v>
      </c>
      <c r="G120" s="134" t="s">
        <v>1953</v>
      </c>
      <c r="H120" s="134" t="s">
        <v>1953</v>
      </c>
      <c r="I120" s="134" t="s">
        <v>1956</v>
      </c>
      <c r="J120" s="134">
        <v>43</v>
      </c>
      <c r="K120" s="134">
        <v>0</v>
      </c>
      <c r="L120" s="134">
        <v>0</v>
      </c>
      <c r="M120" s="134">
        <v>0</v>
      </c>
      <c r="N120" s="134">
        <v>43</v>
      </c>
      <c r="O120" s="134" t="s">
        <v>1954</v>
      </c>
      <c r="P120" s="134">
        <v>946</v>
      </c>
      <c r="Q120" s="134">
        <v>661</v>
      </c>
      <c r="R120" s="134">
        <v>772</v>
      </c>
      <c r="S120" s="134">
        <v>1817</v>
      </c>
      <c r="T120" s="134">
        <v>4196</v>
      </c>
      <c r="U120" s="134" t="s">
        <v>3</v>
      </c>
      <c r="V120" s="134" t="s">
        <v>1964</v>
      </c>
      <c r="W120" s="134" t="s">
        <v>1962</v>
      </c>
      <c r="X120" s="134" t="s">
        <v>398</v>
      </c>
      <c r="Y120" s="134" t="s">
        <v>1721</v>
      </c>
      <c r="Z120" s="134">
        <v>29742</v>
      </c>
    </row>
    <row r="121" spans="1:26" x14ac:dyDescent="0.25">
      <c r="A121" s="134" t="s">
        <v>435</v>
      </c>
      <c r="B121" s="134" t="s">
        <v>1950</v>
      </c>
      <c r="C121" s="134" t="s">
        <v>1951</v>
      </c>
      <c r="D121" s="134" t="s">
        <v>1952</v>
      </c>
      <c r="E121" s="134" t="s">
        <v>1956</v>
      </c>
      <c r="F121" s="134" t="s">
        <v>1956</v>
      </c>
      <c r="G121" s="134" t="s">
        <v>1956</v>
      </c>
      <c r="H121" s="134" t="s">
        <v>1956</v>
      </c>
      <c r="I121" s="134" t="s">
        <v>1956</v>
      </c>
      <c r="J121" s="134">
        <v>0</v>
      </c>
      <c r="K121" s="134">
        <v>0</v>
      </c>
      <c r="L121" s="134">
        <v>0</v>
      </c>
      <c r="M121" s="134">
        <v>271</v>
      </c>
      <c r="N121" s="134">
        <v>271</v>
      </c>
      <c r="O121" s="134" t="s">
        <v>1957</v>
      </c>
      <c r="P121" s="134">
        <v>308</v>
      </c>
      <c r="Q121" s="134">
        <v>182</v>
      </c>
      <c r="R121" s="134">
        <v>190</v>
      </c>
      <c r="S121" s="134">
        <v>466</v>
      </c>
      <c r="T121" s="134">
        <v>1146</v>
      </c>
      <c r="U121" s="134" t="s">
        <v>3</v>
      </c>
      <c r="V121" s="134" t="s">
        <v>1955</v>
      </c>
      <c r="W121" s="134" t="s">
        <v>1952</v>
      </c>
      <c r="X121" s="134" t="s">
        <v>398</v>
      </c>
      <c r="Y121" s="134" t="s">
        <v>1649</v>
      </c>
      <c r="Z121" s="134">
        <v>57460</v>
      </c>
    </row>
    <row r="122" spans="1:26" x14ac:dyDescent="0.25">
      <c r="A122" s="134" t="s">
        <v>874</v>
      </c>
      <c r="B122" s="134" t="s">
        <v>1950</v>
      </c>
      <c r="C122" s="134" t="s">
        <v>1951</v>
      </c>
      <c r="D122" s="134" t="s">
        <v>1952</v>
      </c>
      <c r="E122" s="134" t="s">
        <v>1956</v>
      </c>
      <c r="F122" s="134" t="s">
        <v>1956</v>
      </c>
      <c r="G122" s="134" t="s">
        <v>1956</v>
      </c>
      <c r="H122" s="134" t="s">
        <v>1956</v>
      </c>
      <c r="I122" s="134" t="s">
        <v>1956</v>
      </c>
      <c r="J122" s="134">
        <v>43</v>
      </c>
      <c r="K122" s="134">
        <v>92</v>
      </c>
      <c r="L122" s="134">
        <v>108</v>
      </c>
      <c r="M122" s="134">
        <v>11</v>
      </c>
      <c r="N122" s="134">
        <v>254</v>
      </c>
      <c r="O122" s="134" t="s">
        <v>1954</v>
      </c>
      <c r="P122" s="134">
        <v>211</v>
      </c>
      <c r="Q122" s="134">
        <v>163</v>
      </c>
      <c r="R122" s="134">
        <v>121</v>
      </c>
      <c r="S122" s="134">
        <v>470</v>
      </c>
      <c r="T122" s="134">
        <v>965</v>
      </c>
      <c r="U122" s="134" t="s">
        <v>26</v>
      </c>
      <c r="V122" s="134" t="s">
        <v>1955</v>
      </c>
      <c r="W122" s="134" t="s">
        <v>1952</v>
      </c>
      <c r="X122" s="134" t="s">
        <v>1991</v>
      </c>
      <c r="Y122" s="134" t="s">
        <v>1817</v>
      </c>
      <c r="Z122" s="134">
        <v>24873</v>
      </c>
    </row>
    <row r="123" spans="1:26" x14ac:dyDescent="0.25">
      <c r="A123" s="134" t="s">
        <v>695</v>
      </c>
      <c r="B123" s="134" t="s">
        <v>1950</v>
      </c>
      <c r="C123" s="134" t="s">
        <v>1951</v>
      </c>
      <c r="D123" s="134" t="s">
        <v>1951</v>
      </c>
      <c r="E123" s="134" t="s">
        <v>1953</v>
      </c>
      <c r="F123" s="134" t="s">
        <v>1953</v>
      </c>
      <c r="G123" s="134" t="s">
        <v>1956</v>
      </c>
      <c r="H123" s="134" t="s">
        <v>1956</v>
      </c>
      <c r="I123" s="134" t="s">
        <v>1956</v>
      </c>
      <c r="J123" s="134">
        <v>0</v>
      </c>
      <c r="K123" s="134">
        <v>54</v>
      </c>
      <c r="L123" s="134">
        <v>59</v>
      </c>
      <c r="M123" s="134">
        <v>147</v>
      </c>
      <c r="N123" s="134">
        <v>260</v>
      </c>
      <c r="O123" s="134" t="s">
        <v>1957</v>
      </c>
      <c r="P123" s="134">
        <v>50</v>
      </c>
      <c r="Q123" s="134">
        <v>24</v>
      </c>
      <c r="R123" s="134">
        <v>30</v>
      </c>
      <c r="S123" s="134">
        <v>93</v>
      </c>
      <c r="T123" s="134">
        <v>197</v>
      </c>
      <c r="U123" s="134" t="s">
        <v>8</v>
      </c>
      <c r="V123" s="134" t="s">
        <v>1955</v>
      </c>
      <c r="W123" s="134" t="s">
        <v>1952</v>
      </c>
      <c r="X123" s="134" t="s">
        <v>1958</v>
      </c>
      <c r="Y123" s="134" t="s">
        <v>1796</v>
      </c>
      <c r="Z123" s="134">
        <v>19896</v>
      </c>
    </row>
    <row r="124" spans="1:26" x14ac:dyDescent="0.25">
      <c r="A124" s="134" t="s">
        <v>921</v>
      </c>
      <c r="B124" s="134" t="s">
        <v>1960</v>
      </c>
      <c r="C124" s="134" t="s">
        <v>1951</v>
      </c>
      <c r="D124" s="134" t="s">
        <v>1952</v>
      </c>
      <c r="E124" s="134" t="s">
        <v>1953</v>
      </c>
      <c r="F124" s="134" t="s">
        <v>1956</v>
      </c>
      <c r="G124" s="134" t="s">
        <v>1956</v>
      </c>
      <c r="H124" s="134" t="s">
        <v>1953</v>
      </c>
      <c r="I124" s="134" t="s">
        <v>1956</v>
      </c>
      <c r="J124" s="134">
        <v>0</v>
      </c>
      <c r="K124" s="134">
        <v>1</v>
      </c>
      <c r="L124" s="134">
        <v>1</v>
      </c>
      <c r="M124" s="134">
        <v>0</v>
      </c>
      <c r="N124" s="134">
        <v>2</v>
      </c>
      <c r="O124" s="134" t="s">
        <v>1954</v>
      </c>
      <c r="P124" s="134">
        <v>3</v>
      </c>
      <c r="Q124" s="134">
        <v>2</v>
      </c>
      <c r="R124" s="134">
        <v>2</v>
      </c>
      <c r="S124" s="134">
        <v>5</v>
      </c>
      <c r="T124" s="134">
        <v>12</v>
      </c>
      <c r="U124" s="134" t="s">
        <v>13</v>
      </c>
      <c r="V124" s="134" t="s">
        <v>1955</v>
      </c>
      <c r="W124" s="134" t="s">
        <v>1952</v>
      </c>
      <c r="X124" s="134" t="s">
        <v>1961</v>
      </c>
      <c r="Y124" s="134" t="s">
        <v>1793</v>
      </c>
      <c r="Z124" s="134">
        <v>966</v>
      </c>
    </row>
    <row r="125" spans="1:26" x14ac:dyDescent="0.25">
      <c r="A125" s="134" t="s">
        <v>832</v>
      </c>
      <c r="B125" s="134" t="s">
        <v>1977</v>
      </c>
      <c r="C125" s="134" t="s">
        <v>1962</v>
      </c>
      <c r="D125" s="134" t="s">
        <v>1963</v>
      </c>
      <c r="E125" s="134" t="s">
        <v>1953</v>
      </c>
      <c r="F125" s="134" t="s">
        <v>1953</v>
      </c>
      <c r="G125" s="134" t="s">
        <v>1953</v>
      </c>
      <c r="H125" s="134" t="s">
        <v>1953</v>
      </c>
      <c r="I125" s="134" t="s">
        <v>1953</v>
      </c>
      <c r="J125" s="134">
        <v>0</v>
      </c>
      <c r="K125" s="134">
        <v>0</v>
      </c>
      <c r="L125" s="134">
        <v>0</v>
      </c>
      <c r="M125" s="134">
        <v>0</v>
      </c>
      <c r="N125" s="134">
        <v>0</v>
      </c>
      <c r="O125" s="134" t="s">
        <v>1954</v>
      </c>
      <c r="P125" s="134">
        <v>71</v>
      </c>
      <c r="Q125" s="134">
        <v>27</v>
      </c>
      <c r="R125" s="134">
        <v>47</v>
      </c>
      <c r="S125" s="134">
        <v>124</v>
      </c>
      <c r="T125" s="134">
        <v>269</v>
      </c>
      <c r="U125" s="134" t="s">
        <v>950</v>
      </c>
      <c r="V125" s="134" t="s">
        <v>1964</v>
      </c>
      <c r="W125" s="134" t="s">
        <v>1962</v>
      </c>
      <c r="X125" s="134" t="s">
        <v>1973</v>
      </c>
      <c r="Y125" s="134" t="s">
        <v>1666</v>
      </c>
      <c r="Z125" s="134">
        <v>5679</v>
      </c>
    </row>
    <row r="126" spans="1:26" x14ac:dyDescent="0.25">
      <c r="A126" s="134" t="s">
        <v>436</v>
      </c>
      <c r="B126" s="134" t="s">
        <v>1950</v>
      </c>
      <c r="C126" s="134" t="s">
        <v>1951</v>
      </c>
      <c r="D126" s="134" t="s">
        <v>1952</v>
      </c>
      <c r="E126" s="134" t="s">
        <v>1953</v>
      </c>
      <c r="F126" s="134" t="s">
        <v>1956</v>
      </c>
      <c r="G126" s="134" t="s">
        <v>1956</v>
      </c>
      <c r="H126" s="134" t="s">
        <v>1956</v>
      </c>
      <c r="I126" s="134" t="s">
        <v>1956</v>
      </c>
      <c r="J126" s="134">
        <v>0</v>
      </c>
      <c r="K126" s="134">
        <v>6</v>
      </c>
      <c r="L126" s="134">
        <v>70</v>
      </c>
      <c r="M126" s="134">
        <v>204</v>
      </c>
      <c r="N126" s="134">
        <v>280</v>
      </c>
      <c r="O126" s="134" t="s">
        <v>1957</v>
      </c>
      <c r="P126" s="134">
        <v>210</v>
      </c>
      <c r="Q126" s="134">
        <v>123</v>
      </c>
      <c r="R126" s="134">
        <v>135</v>
      </c>
      <c r="S126" s="134">
        <v>346</v>
      </c>
      <c r="T126" s="134">
        <v>814</v>
      </c>
      <c r="U126" s="134" t="s">
        <v>3</v>
      </c>
      <c r="V126" s="134" t="s">
        <v>1955</v>
      </c>
      <c r="W126" s="134" t="s">
        <v>1952</v>
      </c>
      <c r="X126" s="134" t="s">
        <v>398</v>
      </c>
      <c r="Y126" s="134" t="s">
        <v>1649</v>
      </c>
      <c r="Z126" s="134">
        <v>114146</v>
      </c>
    </row>
    <row r="127" spans="1:26" x14ac:dyDescent="0.25">
      <c r="A127" s="134" t="s">
        <v>437</v>
      </c>
      <c r="B127" s="134" t="s">
        <v>1950</v>
      </c>
      <c r="C127" s="134" t="s">
        <v>1951</v>
      </c>
      <c r="D127" s="134" t="s">
        <v>1952</v>
      </c>
      <c r="E127" s="134" t="s">
        <v>1956</v>
      </c>
      <c r="F127" s="134" t="s">
        <v>1956</v>
      </c>
      <c r="G127" s="134" t="s">
        <v>1956</v>
      </c>
      <c r="H127" s="134" t="s">
        <v>1956</v>
      </c>
      <c r="I127" s="134" t="s">
        <v>1956</v>
      </c>
      <c r="J127" s="134">
        <v>42</v>
      </c>
      <c r="K127" s="134">
        <v>1</v>
      </c>
      <c r="L127" s="134">
        <v>3</v>
      </c>
      <c r="M127" s="134">
        <v>1</v>
      </c>
      <c r="N127" s="134">
        <v>47</v>
      </c>
      <c r="O127" s="134" t="s">
        <v>1954</v>
      </c>
      <c r="P127" s="134">
        <v>87</v>
      </c>
      <c r="Q127" s="134">
        <v>53</v>
      </c>
      <c r="R127" s="134">
        <v>55</v>
      </c>
      <c r="S127" s="134">
        <v>142</v>
      </c>
      <c r="T127" s="134">
        <v>337</v>
      </c>
      <c r="U127" s="134" t="s">
        <v>3</v>
      </c>
      <c r="V127" s="134" t="s">
        <v>1955</v>
      </c>
      <c r="W127" s="134" t="s">
        <v>1952</v>
      </c>
      <c r="X127" s="134" t="s">
        <v>398</v>
      </c>
      <c r="Y127" s="134" t="s">
        <v>1649</v>
      </c>
      <c r="Z127" s="134">
        <v>22013</v>
      </c>
    </row>
    <row r="128" spans="1:26" x14ac:dyDescent="0.25">
      <c r="A128" s="134" t="s">
        <v>609</v>
      </c>
      <c r="B128" s="134" t="s">
        <v>1950</v>
      </c>
      <c r="C128" s="134" t="s">
        <v>1951</v>
      </c>
      <c r="D128" s="134" t="s">
        <v>1952</v>
      </c>
      <c r="E128" s="134" t="s">
        <v>1956</v>
      </c>
      <c r="F128" s="134" t="s">
        <v>1956</v>
      </c>
      <c r="G128" s="134" t="s">
        <v>1956</v>
      </c>
      <c r="H128" s="134" t="s">
        <v>1956</v>
      </c>
      <c r="I128" s="134" t="s">
        <v>1956</v>
      </c>
      <c r="J128" s="134">
        <v>26</v>
      </c>
      <c r="K128" s="134">
        <v>39</v>
      </c>
      <c r="L128" s="134">
        <v>14</v>
      </c>
      <c r="M128" s="134">
        <v>2638</v>
      </c>
      <c r="N128" s="134">
        <v>2717</v>
      </c>
      <c r="O128" s="134" t="s">
        <v>1957</v>
      </c>
      <c r="P128" s="134">
        <v>796</v>
      </c>
      <c r="Q128" s="134">
        <v>446</v>
      </c>
      <c r="R128" s="134">
        <v>425</v>
      </c>
      <c r="S128" s="134">
        <v>618</v>
      </c>
      <c r="T128" s="134">
        <v>2285</v>
      </c>
      <c r="U128" s="134" t="s">
        <v>8</v>
      </c>
      <c r="V128" s="134" t="s">
        <v>1955</v>
      </c>
      <c r="W128" s="134" t="s">
        <v>1952</v>
      </c>
      <c r="X128" s="134" t="s">
        <v>1958</v>
      </c>
      <c r="Y128" s="134" t="s">
        <v>1523</v>
      </c>
      <c r="Z128" s="134">
        <v>63241</v>
      </c>
    </row>
    <row r="129" spans="1:26" x14ac:dyDescent="0.25">
      <c r="A129" s="134" t="s">
        <v>922</v>
      </c>
      <c r="B129" s="134" t="s">
        <v>1960</v>
      </c>
      <c r="C129" s="134" t="s">
        <v>1951</v>
      </c>
      <c r="D129" s="134" t="s">
        <v>1952</v>
      </c>
      <c r="E129" s="134" t="s">
        <v>1953</v>
      </c>
      <c r="F129" s="134" t="s">
        <v>1953</v>
      </c>
      <c r="G129" s="134" t="s">
        <v>1953</v>
      </c>
      <c r="H129" s="134" t="s">
        <v>1953</v>
      </c>
      <c r="I129" s="134" t="s">
        <v>1953</v>
      </c>
      <c r="J129" s="134">
        <v>0</v>
      </c>
      <c r="K129" s="134">
        <v>0</v>
      </c>
      <c r="L129" s="134">
        <v>0</v>
      </c>
      <c r="M129" s="134">
        <v>0</v>
      </c>
      <c r="N129" s="134">
        <v>0</v>
      </c>
      <c r="O129" s="134" t="s">
        <v>1954</v>
      </c>
      <c r="P129" s="134">
        <v>6</v>
      </c>
      <c r="Q129" s="134">
        <v>4</v>
      </c>
      <c r="R129" s="134">
        <v>4</v>
      </c>
      <c r="S129" s="134">
        <v>9</v>
      </c>
      <c r="T129" s="134">
        <v>23</v>
      </c>
      <c r="U129" s="134" t="s">
        <v>13</v>
      </c>
      <c r="V129" s="134" t="s">
        <v>1955</v>
      </c>
      <c r="W129" s="134" t="s">
        <v>1952</v>
      </c>
      <c r="X129" s="134" t="s">
        <v>1961</v>
      </c>
      <c r="Y129" s="134" t="s">
        <v>1793</v>
      </c>
      <c r="Z129" s="134">
        <v>1680</v>
      </c>
    </row>
    <row r="130" spans="1:26" x14ac:dyDescent="0.25">
      <c r="A130" s="134" t="s">
        <v>665</v>
      </c>
      <c r="B130" s="134" t="s">
        <v>1950</v>
      </c>
      <c r="C130" s="134" t="s">
        <v>1951</v>
      </c>
      <c r="D130" s="134" t="s">
        <v>1952</v>
      </c>
      <c r="E130" s="134" t="s">
        <v>1956</v>
      </c>
      <c r="F130" s="134" t="s">
        <v>1953</v>
      </c>
      <c r="G130" s="134" t="s">
        <v>1956</v>
      </c>
      <c r="H130" s="134" t="s">
        <v>1956</v>
      </c>
      <c r="I130" s="134" t="s">
        <v>1956</v>
      </c>
      <c r="J130" s="134">
        <v>16</v>
      </c>
      <c r="K130" s="134">
        <v>32</v>
      </c>
      <c r="L130" s="134">
        <v>33</v>
      </c>
      <c r="M130" s="134">
        <v>5</v>
      </c>
      <c r="N130" s="134">
        <v>86</v>
      </c>
      <c r="O130" s="134" t="s">
        <v>1954</v>
      </c>
      <c r="P130" s="134">
        <v>64</v>
      </c>
      <c r="Q130" s="134">
        <v>54</v>
      </c>
      <c r="R130" s="134">
        <v>83</v>
      </c>
      <c r="S130" s="134">
        <v>266</v>
      </c>
      <c r="T130" s="134">
        <v>467</v>
      </c>
      <c r="U130" s="134" t="s">
        <v>8</v>
      </c>
      <c r="V130" s="134" t="s">
        <v>1955</v>
      </c>
      <c r="W130" s="134" t="s">
        <v>1952</v>
      </c>
      <c r="X130" s="134" t="s">
        <v>1958</v>
      </c>
      <c r="Y130" s="134" t="s">
        <v>1761</v>
      </c>
      <c r="Z130" s="134">
        <v>30917</v>
      </c>
    </row>
    <row r="131" spans="1:26" x14ac:dyDescent="0.25">
      <c r="A131" s="134" t="s">
        <v>1576</v>
      </c>
      <c r="B131" s="134" t="s">
        <v>1950</v>
      </c>
      <c r="C131" s="134" t="s">
        <v>1951</v>
      </c>
      <c r="D131" s="134" t="s">
        <v>1952</v>
      </c>
      <c r="E131" s="134" t="s">
        <v>1953</v>
      </c>
      <c r="F131" s="134" t="s">
        <v>1956</v>
      </c>
      <c r="G131" s="134" t="s">
        <v>1956</v>
      </c>
      <c r="H131" s="134" t="s">
        <v>1956</v>
      </c>
      <c r="I131" s="134" t="s">
        <v>1956</v>
      </c>
      <c r="J131" s="134">
        <v>0</v>
      </c>
      <c r="K131" s="134">
        <v>0</v>
      </c>
      <c r="L131" s="134">
        <v>0</v>
      </c>
      <c r="M131" s="134">
        <v>1483</v>
      </c>
      <c r="N131" s="134">
        <v>1483</v>
      </c>
      <c r="O131" s="134" t="s">
        <v>1957</v>
      </c>
      <c r="P131" s="134">
        <v>374</v>
      </c>
      <c r="Q131" s="134">
        <v>250</v>
      </c>
      <c r="R131" s="134">
        <v>274</v>
      </c>
      <c r="S131" s="134">
        <v>565</v>
      </c>
      <c r="T131" s="134">
        <v>1463</v>
      </c>
      <c r="U131" s="134" t="s">
        <v>3</v>
      </c>
      <c r="V131" s="134" t="s">
        <v>1955</v>
      </c>
      <c r="W131" s="134" t="s">
        <v>1952</v>
      </c>
      <c r="X131" s="134" t="s">
        <v>398</v>
      </c>
      <c r="Y131" s="134" t="s">
        <v>1721</v>
      </c>
      <c r="Z131" s="134">
        <v>64855</v>
      </c>
    </row>
    <row r="132" spans="1:26" x14ac:dyDescent="0.25">
      <c r="A132" s="134" t="s">
        <v>384</v>
      </c>
      <c r="B132" s="134" t="s">
        <v>1950</v>
      </c>
      <c r="C132" s="134" t="s">
        <v>1951</v>
      </c>
      <c r="D132" s="134" t="s">
        <v>1990</v>
      </c>
      <c r="E132" s="134" t="s">
        <v>1956</v>
      </c>
      <c r="F132" s="134" t="s">
        <v>1956</v>
      </c>
      <c r="G132" s="134" t="s">
        <v>1956</v>
      </c>
      <c r="H132" s="134" t="s">
        <v>1956</v>
      </c>
      <c r="I132" s="134" t="s">
        <v>1956</v>
      </c>
      <c r="J132" s="134">
        <v>48</v>
      </c>
      <c r="K132" s="134">
        <v>9</v>
      </c>
      <c r="L132" s="134">
        <v>34</v>
      </c>
      <c r="M132" s="134">
        <v>188</v>
      </c>
      <c r="N132" s="134">
        <v>279</v>
      </c>
      <c r="O132" s="134" t="s">
        <v>1954</v>
      </c>
      <c r="P132" s="134">
        <v>1448</v>
      </c>
      <c r="Q132" s="134">
        <v>1101</v>
      </c>
      <c r="R132" s="134">
        <v>1019</v>
      </c>
      <c r="S132" s="134">
        <v>2237</v>
      </c>
      <c r="T132" s="134">
        <v>5805</v>
      </c>
      <c r="U132" s="134" t="s">
        <v>67</v>
      </c>
      <c r="V132" s="134" t="s">
        <v>1955</v>
      </c>
      <c r="W132" s="134" t="s">
        <v>1951</v>
      </c>
      <c r="X132" s="134" t="s">
        <v>1985</v>
      </c>
      <c r="Y132" s="134" t="s">
        <v>1742</v>
      </c>
      <c r="Z132" s="134">
        <v>105557</v>
      </c>
    </row>
    <row r="133" spans="1:26" x14ac:dyDescent="0.25">
      <c r="A133" s="134" t="s">
        <v>409</v>
      </c>
      <c r="B133" s="134" t="s">
        <v>1950</v>
      </c>
      <c r="C133" s="134" t="s">
        <v>1951</v>
      </c>
      <c r="D133" s="134" t="s">
        <v>1952</v>
      </c>
      <c r="E133" s="134" t="s">
        <v>1956</v>
      </c>
      <c r="F133" s="134" t="s">
        <v>1956</v>
      </c>
      <c r="G133" s="134" t="s">
        <v>1956</v>
      </c>
      <c r="H133" s="134" t="s">
        <v>1956</v>
      </c>
      <c r="I133" s="134" t="s">
        <v>1956</v>
      </c>
      <c r="J133" s="134">
        <v>0</v>
      </c>
      <c r="K133" s="134">
        <v>81</v>
      </c>
      <c r="L133" s="134">
        <v>91</v>
      </c>
      <c r="M133" s="134">
        <v>58</v>
      </c>
      <c r="N133" s="134">
        <v>230</v>
      </c>
      <c r="O133" s="134" t="s">
        <v>1954</v>
      </c>
      <c r="P133" s="134">
        <v>487</v>
      </c>
      <c r="Q133" s="134">
        <v>300</v>
      </c>
      <c r="R133" s="134">
        <v>297</v>
      </c>
      <c r="S133" s="134">
        <v>840</v>
      </c>
      <c r="T133" s="134">
        <v>1924</v>
      </c>
      <c r="U133" s="134" t="s">
        <v>3</v>
      </c>
      <c r="V133" s="134" t="s">
        <v>1955</v>
      </c>
      <c r="W133" s="134" t="s">
        <v>1952</v>
      </c>
      <c r="X133" s="134" t="s">
        <v>398</v>
      </c>
      <c r="Y133" s="134" t="s">
        <v>1608</v>
      </c>
      <c r="Z133" s="134">
        <v>46315</v>
      </c>
    </row>
    <row r="134" spans="1:26" x14ac:dyDescent="0.25">
      <c r="A134" s="134" t="s">
        <v>626</v>
      </c>
      <c r="B134" s="134" t="s">
        <v>1950</v>
      </c>
      <c r="C134" s="134" t="s">
        <v>1951</v>
      </c>
      <c r="D134" s="134" t="s">
        <v>1952</v>
      </c>
      <c r="E134" s="134" t="s">
        <v>1956</v>
      </c>
      <c r="F134" s="134" t="s">
        <v>1956</v>
      </c>
      <c r="G134" s="134" t="s">
        <v>1956</v>
      </c>
      <c r="H134" s="134" t="s">
        <v>1956</v>
      </c>
      <c r="I134" s="134" t="s">
        <v>1956</v>
      </c>
      <c r="J134" s="134">
        <v>118</v>
      </c>
      <c r="K134" s="134">
        <v>6</v>
      </c>
      <c r="L134" s="134">
        <v>26</v>
      </c>
      <c r="M134" s="134">
        <v>249</v>
      </c>
      <c r="N134" s="134">
        <v>399</v>
      </c>
      <c r="O134" s="134" t="s">
        <v>1517</v>
      </c>
      <c r="P134" s="134">
        <v>100</v>
      </c>
      <c r="Q134" s="134">
        <v>63</v>
      </c>
      <c r="R134" s="134">
        <v>69</v>
      </c>
      <c r="S134" s="134">
        <v>166</v>
      </c>
      <c r="T134" s="134">
        <v>398</v>
      </c>
      <c r="U134" s="134" t="s">
        <v>8</v>
      </c>
      <c r="V134" s="134" t="s">
        <v>1955</v>
      </c>
      <c r="W134" s="134" t="s">
        <v>1952</v>
      </c>
      <c r="X134" s="134" t="s">
        <v>1958</v>
      </c>
      <c r="Y134" s="134" t="s">
        <v>1558</v>
      </c>
      <c r="Z134" s="134">
        <v>24939</v>
      </c>
    </row>
    <row r="135" spans="1:26" x14ac:dyDescent="0.25">
      <c r="A135" s="134" t="s">
        <v>1580</v>
      </c>
      <c r="B135" s="134" t="s">
        <v>1950</v>
      </c>
      <c r="C135" s="134" t="s">
        <v>1951</v>
      </c>
      <c r="D135" s="134" t="s">
        <v>1952</v>
      </c>
      <c r="E135" s="134" t="s">
        <v>1956</v>
      </c>
      <c r="F135" s="134" t="s">
        <v>1956</v>
      </c>
      <c r="G135" s="134" t="s">
        <v>1956</v>
      </c>
      <c r="H135" s="134" t="s">
        <v>1956</v>
      </c>
      <c r="I135" s="134" t="s">
        <v>1956</v>
      </c>
      <c r="J135" s="134">
        <v>59</v>
      </c>
      <c r="K135" s="134">
        <v>253</v>
      </c>
      <c r="L135" s="134">
        <v>47</v>
      </c>
      <c r="M135" s="134">
        <v>2893</v>
      </c>
      <c r="N135" s="134">
        <v>3252</v>
      </c>
      <c r="O135" s="134" t="s">
        <v>1957</v>
      </c>
      <c r="P135" s="134">
        <v>1086</v>
      </c>
      <c r="Q135" s="134">
        <v>762</v>
      </c>
      <c r="R135" s="134">
        <v>823</v>
      </c>
      <c r="S135" s="134">
        <v>1757</v>
      </c>
      <c r="T135" s="134">
        <v>4428</v>
      </c>
      <c r="U135" s="134" t="s">
        <v>32</v>
      </c>
      <c r="V135" s="134" t="s">
        <v>1955</v>
      </c>
      <c r="W135" s="134" t="s">
        <v>1952</v>
      </c>
      <c r="X135" s="134" t="s">
        <v>1974</v>
      </c>
      <c r="Y135" s="134" t="s">
        <v>1580</v>
      </c>
      <c r="Z135" s="134">
        <v>155865</v>
      </c>
    </row>
    <row r="136" spans="1:26" x14ac:dyDescent="0.25">
      <c r="A136" s="134" t="s">
        <v>438</v>
      </c>
      <c r="B136" s="134" t="s">
        <v>1950</v>
      </c>
      <c r="C136" s="134" t="s">
        <v>1951</v>
      </c>
      <c r="D136" s="134" t="s">
        <v>1952</v>
      </c>
      <c r="E136" s="134" t="s">
        <v>1956</v>
      </c>
      <c r="F136" s="134" t="s">
        <v>1956</v>
      </c>
      <c r="G136" s="134" t="s">
        <v>1956</v>
      </c>
      <c r="H136" s="134" t="s">
        <v>1956</v>
      </c>
      <c r="I136" s="134" t="s">
        <v>1956</v>
      </c>
      <c r="J136" s="134">
        <v>241</v>
      </c>
      <c r="K136" s="134">
        <v>36</v>
      </c>
      <c r="L136" s="134">
        <v>2</v>
      </c>
      <c r="M136" s="134">
        <v>254</v>
      </c>
      <c r="N136" s="134">
        <v>533</v>
      </c>
      <c r="O136" s="134" t="s">
        <v>1954</v>
      </c>
      <c r="P136" s="134">
        <v>529</v>
      </c>
      <c r="Q136" s="134">
        <v>315</v>
      </c>
      <c r="R136" s="134">
        <v>352</v>
      </c>
      <c r="S136" s="134">
        <v>946</v>
      </c>
      <c r="T136" s="134">
        <v>2142</v>
      </c>
      <c r="U136" s="134" t="s">
        <v>3</v>
      </c>
      <c r="V136" s="134" t="s">
        <v>1955</v>
      </c>
      <c r="W136" s="134" t="s">
        <v>1952</v>
      </c>
      <c r="X136" s="134" t="s">
        <v>398</v>
      </c>
      <c r="Y136" s="134" t="s">
        <v>1649</v>
      </c>
      <c r="Z136" s="134">
        <v>117204</v>
      </c>
    </row>
    <row r="137" spans="1:26" x14ac:dyDescent="0.25">
      <c r="A137" s="134" t="s">
        <v>439</v>
      </c>
      <c r="B137" s="134" t="s">
        <v>1950</v>
      </c>
      <c r="C137" s="134" t="s">
        <v>1951</v>
      </c>
      <c r="D137" s="134" t="s">
        <v>1952</v>
      </c>
      <c r="E137" s="134" t="s">
        <v>1953</v>
      </c>
      <c r="F137" s="134" t="s">
        <v>1953</v>
      </c>
      <c r="G137" s="134" t="s">
        <v>1953</v>
      </c>
      <c r="H137" s="134" t="s">
        <v>1953</v>
      </c>
      <c r="I137" s="134" t="s">
        <v>1953</v>
      </c>
      <c r="J137" s="134">
        <v>0</v>
      </c>
      <c r="K137" s="134">
        <v>0</v>
      </c>
      <c r="L137" s="134">
        <v>0</v>
      </c>
      <c r="M137" s="134">
        <v>0</v>
      </c>
      <c r="N137" s="134">
        <v>0</v>
      </c>
      <c r="O137" s="134" t="s">
        <v>1954</v>
      </c>
      <c r="P137" s="134">
        <v>18</v>
      </c>
      <c r="Q137" s="134">
        <v>11</v>
      </c>
      <c r="R137" s="134">
        <v>12</v>
      </c>
      <c r="S137" s="134">
        <v>28</v>
      </c>
      <c r="T137" s="134">
        <v>69</v>
      </c>
      <c r="U137" s="134" t="s">
        <v>3</v>
      </c>
      <c r="V137" s="134" t="s">
        <v>1955</v>
      </c>
      <c r="W137" s="134" t="s">
        <v>1952</v>
      </c>
      <c r="X137" s="134" t="s">
        <v>398</v>
      </c>
      <c r="Y137" s="134" t="s">
        <v>1649</v>
      </c>
      <c r="Z137" s="134">
        <v>16784</v>
      </c>
    </row>
    <row r="138" spans="1:26" x14ac:dyDescent="0.25">
      <c r="A138" s="134" t="s">
        <v>729</v>
      </c>
      <c r="B138" s="134" t="s">
        <v>1950</v>
      </c>
      <c r="C138" s="134" t="s">
        <v>1951</v>
      </c>
      <c r="D138" s="134" t="s">
        <v>1992</v>
      </c>
      <c r="E138" s="134" t="s">
        <v>1956</v>
      </c>
      <c r="F138" s="134" t="s">
        <v>1956</v>
      </c>
      <c r="G138" s="134" t="s">
        <v>1956</v>
      </c>
      <c r="H138" s="134" t="s">
        <v>1956</v>
      </c>
      <c r="I138" s="134" t="s">
        <v>1956</v>
      </c>
      <c r="J138" s="134">
        <v>84</v>
      </c>
      <c r="K138" s="134">
        <v>76</v>
      </c>
      <c r="L138" s="134">
        <v>271</v>
      </c>
      <c r="M138" s="134">
        <v>2203</v>
      </c>
      <c r="N138" s="134">
        <v>2634</v>
      </c>
      <c r="O138" s="134" t="s">
        <v>1957</v>
      </c>
      <c r="P138" s="134">
        <v>2035</v>
      </c>
      <c r="Q138" s="134">
        <v>1427</v>
      </c>
      <c r="R138" s="134">
        <v>1377</v>
      </c>
      <c r="S138" s="134">
        <v>2563</v>
      </c>
      <c r="T138" s="134">
        <v>7402</v>
      </c>
      <c r="U138" s="134" t="s">
        <v>32</v>
      </c>
      <c r="V138" s="134" t="s">
        <v>1955</v>
      </c>
      <c r="W138" s="134" t="s">
        <v>1951</v>
      </c>
      <c r="X138" s="134" t="s">
        <v>1974</v>
      </c>
      <c r="Y138" s="134" t="s">
        <v>1727</v>
      </c>
      <c r="Z138" s="134">
        <v>172116</v>
      </c>
    </row>
    <row r="139" spans="1:26" x14ac:dyDescent="0.25">
      <c r="A139" s="134" t="s">
        <v>610</v>
      </c>
      <c r="B139" s="134" t="s">
        <v>1950</v>
      </c>
      <c r="C139" s="134" t="s">
        <v>1951</v>
      </c>
      <c r="D139" s="134" t="s">
        <v>1952</v>
      </c>
      <c r="E139" s="134" t="s">
        <v>1956</v>
      </c>
      <c r="F139" s="134" t="s">
        <v>1956</v>
      </c>
      <c r="G139" s="134" t="s">
        <v>1956</v>
      </c>
      <c r="H139" s="134" t="s">
        <v>1956</v>
      </c>
      <c r="I139" s="134" t="s">
        <v>1956</v>
      </c>
      <c r="J139" s="134">
        <v>86</v>
      </c>
      <c r="K139" s="134">
        <v>16</v>
      </c>
      <c r="L139" s="134">
        <v>21</v>
      </c>
      <c r="M139" s="134">
        <v>380</v>
      </c>
      <c r="N139" s="134">
        <v>503</v>
      </c>
      <c r="O139" s="134" t="s">
        <v>1957</v>
      </c>
      <c r="P139" s="134">
        <v>276</v>
      </c>
      <c r="Q139" s="134">
        <v>211</v>
      </c>
      <c r="R139" s="134">
        <v>259</v>
      </c>
      <c r="S139" s="134">
        <v>752</v>
      </c>
      <c r="T139" s="134">
        <v>1498</v>
      </c>
      <c r="U139" s="134" t="s">
        <v>8</v>
      </c>
      <c r="V139" s="134" t="s">
        <v>1955</v>
      </c>
      <c r="W139" s="134" t="s">
        <v>1952</v>
      </c>
      <c r="X139" s="134" t="s">
        <v>1958</v>
      </c>
      <c r="Y139" s="134" t="s">
        <v>1523</v>
      </c>
      <c r="Z139" s="134">
        <v>11994</v>
      </c>
    </row>
    <row r="140" spans="1:26" x14ac:dyDescent="0.25">
      <c r="A140" s="134" t="s">
        <v>385</v>
      </c>
      <c r="B140" s="134" t="s">
        <v>1977</v>
      </c>
      <c r="C140" s="134" t="s">
        <v>1971</v>
      </c>
      <c r="D140" s="134" t="s">
        <v>1979</v>
      </c>
      <c r="E140" s="134" t="s">
        <v>1956</v>
      </c>
      <c r="F140" s="134" t="s">
        <v>1956</v>
      </c>
      <c r="G140" s="134" t="s">
        <v>1956</v>
      </c>
      <c r="H140" s="134" t="s">
        <v>1956</v>
      </c>
      <c r="I140" s="134" t="s">
        <v>1956</v>
      </c>
      <c r="J140" s="134">
        <v>37</v>
      </c>
      <c r="K140" s="134">
        <v>24</v>
      </c>
      <c r="L140" s="134">
        <v>4</v>
      </c>
      <c r="M140" s="134">
        <v>784</v>
      </c>
      <c r="N140" s="134">
        <v>849</v>
      </c>
      <c r="O140" s="134" t="s">
        <v>1957</v>
      </c>
      <c r="P140" s="134">
        <v>587</v>
      </c>
      <c r="Q140" s="134">
        <v>446</v>
      </c>
      <c r="R140" s="134">
        <v>413</v>
      </c>
      <c r="S140" s="134">
        <v>907</v>
      </c>
      <c r="T140" s="134">
        <v>2353</v>
      </c>
      <c r="U140" s="134" t="s">
        <v>67</v>
      </c>
      <c r="V140" s="134" t="s">
        <v>1993</v>
      </c>
      <c r="W140" s="134" t="s">
        <v>1979</v>
      </c>
      <c r="X140" s="134" t="s">
        <v>1985</v>
      </c>
      <c r="Y140" s="134" t="s">
        <v>1742</v>
      </c>
      <c r="Z140" s="134">
        <v>63158</v>
      </c>
    </row>
    <row r="141" spans="1:26" x14ac:dyDescent="0.25">
      <c r="A141" s="134" t="s">
        <v>837</v>
      </c>
      <c r="B141" s="134" t="s">
        <v>1977</v>
      </c>
      <c r="C141" s="134" t="s">
        <v>1951</v>
      </c>
      <c r="D141" s="134" t="s">
        <v>1952</v>
      </c>
      <c r="E141" s="134" t="s">
        <v>1953</v>
      </c>
      <c r="F141" s="134" t="s">
        <v>1953</v>
      </c>
      <c r="G141" s="134" t="s">
        <v>1953</v>
      </c>
      <c r="H141" s="134" t="s">
        <v>1953</v>
      </c>
      <c r="I141" s="134" t="s">
        <v>1953</v>
      </c>
      <c r="J141" s="134">
        <v>0</v>
      </c>
      <c r="K141" s="134">
        <v>0</v>
      </c>
      <c r="L141" s="134">
        <v>0</v>
      </c>
      <c r="M141" s="134">
        <v>0</v>
      </c>
      <c r="N141" s="134">
        <v>0</v>
      </c>
      <c r="O141" s="134" t="s">
        <v>1954</v>
      </c>
      <c r="P141" s="134">
        <v>103</v>
      </c>
      <c r="Q141" s="134">
        <v>66</v>
      </c>
      <c r="R141" s="134">
        <v>64</v>
      </c>
      <c r="S141" s="134">
        <v>192</v>
      </c>
      <c r="T141" s="134">
        <v>425</v>
      </c>
      <c r="U141" s="134" t="s">
        <v>26</v>
      </c>
      <c r="V141" s="134" t="s">
        <v>1955</v>
      </c>
      <c r="W141" s="134" t="s">
        <v>1952</v>
      </c>
      <c r="X141" s="134" t="s">
        <v>1994</v>
      </c>
      <c r="Y141" s="134" t="s">
        <v>1750</v>
      </c>
      <c r="Z141" s="134">
        <v>7558</v>
      </c>
    </row>
    <row r="142" spans="1:26" x14ac:dyDescent="0.25">
      <c r="A142" s="134" t="s">
        <v>386</v>
      </c>
      <c r="B142" s="134" t="s">
        <v>1950</v>
      </c>
      <c r="C142" s="134" t="s">
        <v>1951</v>
      </c>
      <c r="D142" s="134" t="s">
        <v>1952</v>
      </c>
      <c r="E142" s="134" t="s">
        <v>1956</v>
      </c>
      <c r="F142" s="134" t="s">
        <v>1956</v>
      </c>
      <c r="G142" s="134" t="s">
        <v>1956</v>
      </c>
      <c r="H142" s="134" t="s">
        <v>1956</v>
      </c>
      <c r="I142" s="134" t="s">
        <v>1956</v>
      </c>
      <c r="J142" s="134">
        <v>92</v>
      </c>
      <c r="K142" s="134">
        <v>89</v>
      </c>
      <c r="L142" s="134">
        <v>13</v>
      </c>
      <c r="M142" s="134">
        <v>1133</v>
      </c>
      <c r="N142" s="134">
        <v>1327</v>
      </c>
      <c r="O142" s="134" t="s">
        <v>1954</v>
      </c>
      <c r="P142" s="134">
        <v>1042</v>
      </c>
      <c r="Q142" s="134">
        <v>791</v>
      </c>
      <c r="R142" s="134">
        <v>733</v>
      </c>
      <c r="S142" s="134">
        <v>1609</v>
      </c>
      <c r="T142" s="134">
        <v>4175</v>
      </c>
      <c r="U142" s="134" t="s">
        <v>67</v>
      </c>
      <c r="V142" s="134" t="s">
        <v>1955</v>
      </c>
      <c r="W142" s="134" t="s">
        <v>1952</v>
      </c>
      <c r="X142" s="134" t="s">
        <v>1985</v>
      </c>
      <c r="Y142" s="134" t="s">
        <v>1742</v>
      </c>
      <c r="Z142" s="134">
        <v>151478</v>
      </c>
    </row>
    <row r="143" spans="1:26" x14ac:dyDescent="0.25">
      <c r="A143" s="134" t="s">
        <v>923</v>
      </c>
      <c r="B143" s="134" t="s">
        <v>1960</v>
      </c>
      <c r="C143" s="134" t="s">
        <v>1951</v>
      </c>
      <c r="D143" s="134" t="s">
        <v>1952</v>
      </c>
      <c r="E143" s="134" t="s">
        <v>1953</v>
      </c>
      <c r="F143" s="134" t="s">
        <v>1953</v>
      </c>
      <c r="G143" s="134" t="s">
        <v>1953</v>
      </c>
      <c r="H143" s="134" t="s">
        <v>1953</v>
      </c>
      <c r="I143" s="134" t="s">
        <v>1956</v>
      </c>
      <c r="J143" s="134">
        <v>0</v>
      </c>
      <c r="K143" s="134">
        <v>0</v>
      </c>
      <c r="L143" s="134">
        <v>1</v>
      </c>
      <c r="M143" s="134">
        <v>0</v>
      </c>
      <c r="N143" s="134">
        <v>1</v>
      </c>
      <c r="O143" s="134" t="s">
        <v>1954</v>
      </c>
      <c r="P143" s="134">
        <v>3</v>
      </c>
      <c r="Q143" s="134">
        <v>2</v>
      </c>
      <c r="R143" s="134">
        <v>2</v>
      </c>
      <c r="S143" s="134">
        <v>3</v>
      </c>
      <c r="T143" s="134">
        <v>10</v>
      </c>
      <c r="U143" s="134" t="s">
        <v>13</v>
      </c>
      <c r="V143" s="134" t="s">
        <v>1955</v>
      </c>
      <c r="W143" s="134" t="s">
        <v>1952</v>
      </c>
      <c r="X143" s="134" t="s">
        <v>1961</v>
      </c>
      <c r="Y143" s="134" t="s">
        <v>1793</v>
      </c>
      <c r="Z143" s="134">
        <v>744</v>
      </c>
    </row>
    <row r="144" spans="1:26" x14ac:dyDescent="0.25">
      <c r="A144" s="134" t="s">
        <v>808</v>
      </c>
      <c r="B144" s="134" t="s">
        <v>1960</v>
      </c>
      <c r="C144" s="134" t="s">
        <v>1951</v>
      </c>
      <c r="D144" s="134" t="s">
        <v>1952</v>
      </c>
      <c r="E144" s="134" t="s">
        <v>1956</v>
      </c>
      <c r="F144" s="134" t="s">
        <v>1956</v>
      </c>
      <c r="G144" s="134" t="s">
        <v>1956</v>
      </c>
      <c r="H144" s="134" t="s">
        <v>1956</v>
      </c>
      <c r="I144" s="134" t="s">
        <v>1956</v>
      </c>
      <c r="J144" s="134">
        <v>0</v>
      </c>
      <c r="K144" s="134">
        <v>55</v>
      </c>
      <c r="L144" s="134">
        <v>8</v>
      </c>
      <c r="M144" s="134">
        <v>41</v>
      </c>
      <c r="N144" s="134">
        <v>104</v>
      </c>
      <c r="O144" s="134" t="s">
        <v>1954</v>
      </c>
      <c r="P144" s="134">
        <v>145</v>
      </c>
      <c r="Q144" s="134">
        <v>96</v>
      </c>
      <c r="R144" s="134">
        <v>104</v>
      </c>
      <c r="S144" s="134">
        <v>264</v>
      </c>
      <c r="T144" s="134">
        <v>609</v>
      </c>
      <c r="U144" s="134" t="s">
        <v>13</v>
      </c>
      <c r="V144" s="134" t="s">
        <v>1955</v>
      </c>
      <c r="W144" s="134" t="s">
        <v>1952</v>
      </c>
      <c r="X144" s="134" t="s">
        <v>1965</v>
      </c>
      <c r="Y144" s="134" t="s">
        <v>1603</v>
      </c>
      <c r="Z144" s="134">
        <v>26362</v>
      </c>
    </row>
    <row r="145" spans="1:26" x14ac:dyDescent="0.25">
      <c r="A145" s="134" t="s">
        <v>875</v>
      </c>
      <c r="B145" s="134" t="s">
        <v>1950</v>
      </c>
      <c r="C145" s="134" t="s">
        <v>1951</v>
      </c>
      <c r="D145" s="134" t="s">
        <v>1952</v>
      </c>
      <c r="E145" s="134" t="s">
        <v>1953</v>
      </c>
      <c r="F145" s="134" t="s">
        <v>1953</v>
      </c>
      <c r="G145" s="134" t="s">
        <v>1953</v>
      </c>
      <c r="H145" s="134" t="s">
        <v>1953</v>
      </c>
      <c r="I145" s="134" t="s">
        <v>1956</v>
      </c>
      <c r="J145" s="134">
        <v>0</v>
      </c>
      <c r="K145" s="134">
        <v>2</v>
      </c>
      <c r="L145" s="134">
        <v>2</v>
      </c>
      <c r="M145" s="134">
        <v>6</v>
      </c>
      <c r="N145" s="134">
        <v>10</v>
      </c>
      <c r="O145" s="134" t="s">
        <v>1954</v>
      </c>
      <c r="P145" s="134">
        <v>143</v>
      </c>
      <c r="Q145" s="134">
        <v>125</v>
      </c>
      <c r="R145" s="134">
        <v>85</v>
      </c>
      <c r="S145" s="134">
        <v>272</v>
      </c>
      <c r="T145" s="134">
        <v>625</v>
      </c>
      <c r="U145" s="134" t="s">
        <v>26</v>
      </c>
      <c r="V145" s="134" t="s">
        <v>1955</v>
      </c>
      <c r="W145" s="134" t="s">
        <v>1952</v>
      </c>
      <c r="X145" s="134" t="s">
        <v>1991</v>
      </c>
      <c r="Y145" s="134" t="s">
        <v>1817</v>
      </c>
      <c r="Z145" s="134">
        <v>11169</v>
      </c>
    </row>
    <row r="146" spans="1:26" x14ac:dyDescent="0.25">
      <c r="A146" s="134" t="s">
        <v>1585</v>
      </c>
      <c r="B146" s="134" t="s">
        <v>1950</v>
      </c>
      <c r="C146" s="134" t="s">
        <v>1951</v>
      </c>
      <c r="D146" s="134" t="s">
        <v>1951</v>
      </c>
      <c r="E146" s="134" t="s">
        <v>1956</v>
      </c>
      <c r="F146" s="134" t="s">
        <v>1956</v>
      </c>
      <c r="G146" s="134" t="s">
        <v>1956</v>
      </c>
      <c r="H146" s="134" t="s">
        <v>1956</v>
      </c>
      <c r="I146" s="134" t="s">
        <v>1956</v>
      </c>
      <c r="J146" s="134">
        <v>1</v>
      </c>
      <c r="K146" s="134">
        <v>1</v>
      </c>
      <c r="L146" s="134">
        <v>1</v>
      </c>
      <c r="M146" s="134">
        <v>10</v>
      </c>
      <c r="N146" s="134">
        <v>13</v>
      </c>
      <c r="O146" s="134" t="s">
        <v>1957</v>
      </c>
      <c r="P146" s="134">
        <v>16</v>
      </c>
      <c r="Q146" s="134">
        <v>11</v>
      </c>
      <c r="R146" s="134">
        <v>11</v>
      </c>
      <c r="S146" s="134">
        <v>23</v>
      </c>
      <c r="T146" s="134">
        <v>61</v>
      </c>
      <c r="U146" s="134" t="s">
        <v>8</v>
      </c>
      <c r="V146" s="134" t="s">
        <v>1968</v>
      </c>
      <c r="W146" s="134" t="s">
        <v>1952</v>
      </c>
      <c r="X146" s="134" t="s">
        <v>1958</v>
      </c>
      <c r="Y146" s="134" t="s">
        <v>1659</v>
      </c>
      <c r="Z146" s="134">
        <v>7534</v>
      </c>
    </row>
    <row r="147" spans="1:26" x14ac:dyDescent="0.25">
      <c r="A147" s="134" t="s">
        <v>696</v>
      </c>
      <c r="B147" s="134" t="s">
        <v>1950</v>
      </c>
      <c r="C147" s="134" t="s">
        <v>1956</v>
      </c>
      <c r="D147" s="134" t="s">
        <v>1952</v>
      </c>
      <c r="E147" s="134" t="s">
        <v>1956</v>
      </c>
      <c r="F147" s="134" t="s">
        <v>1956</v>
      </c>
      <c r="G147" s="134" t="s">
        <v>1956</v>
      </c>
      <c r="H147" s="134" t="s">
        <v>1956</v>
      </c>
      <c r="I147" s="134" t="s">
        <v>1956</v>
      </c>
      <c r="J147" s="134">
        <v>0</v>
      </c>
      <c r="K147" s="134">
        <v>0</v>
      </c>
      <c r="L147" s="134">
        <v>360</v>
      </c>
      <c r="M147" s="134">
        <v>1402</v>
      </c>
      <c r="N147" s="134">
        <v>1762</v>
      </c>
      <c r="O147" s="134" t="s">
        <v>1957</v>
      </c>
      <c r="P147" s="134">
        <v>779</v>
      </c>
      <c r="Q147" s="134">
        <v>404</v>
      </c>
      <c r="R147" s="134">
        <v>456</v>
      </c>
      <c r="S147" s="134">
        <v>1461</v>
      </c>
      <c r="T147" s="134">
        <v>3100</v>
      </c>
      <c r="U147" s="134" t="s">
        <v>8</v>
      </c>
      <c r="V147" s="134" t="s">
        <v>1955</v>
      </c>
      <c r="W147" s="134" t="s">
        <v>1952</v>
      </c>
      <c r="X147" s="134" t="s">
        <v>1958</v>
      </c>
      <c r="Y147" s="134" t="s">
        <v>1796</v>
      </c>
      <c r="Z147" s="134">
        <v>116156</v>
      </c>
    </row>
    <row r="148" spans="1:26" x14ac:dyDescent="0.25">
      <c r="A148" s="134" t="s">
        <v>876</v>
      </c>
      <c r="B148" s="134" t="s">
        <v>1950</v>
      </c>
      <c r="C148" s="134" t="s">
        <v>1951</v>
      </c>
      <c r="D148" s="134" t="s">
        <v>1952</v>
      </c>
      <c r="E148" s="134" t="s">
        <v>1953</v>
      </c>
      <c r="F148" s="134" t="s">
        <v>1953</v>
      </c>
      <c r="G148" s="134" t="s">
        <v>1953</v>
      </c>
      <c r="H148" s="134" t="s">
        <v>1953</v>
      </c>
      <c r="I148" s="134" t="s">
        <v>1956</v>
      </c>
      <c r="J148" s="134">
        <v>6</v>
      </c>
      <c r="K148" s="134">
        <v>7</v>
      </c>
      <c r="L148" s="134">
        <v>5</v>
      </c>
      <c r="M148" s="134">
        <v>5</v>
      </c>
      <c r="N148" s="134">
        <v>23</v>
      </c>
      <c r="O148" s="134" t="s">
        <v>1954</v>
      </c>
      <c r="P148" s="134">
        <v>74</v>
      </c>
      <c r="Q148" s="134">
        <v>65</v>
      </c>
      <c r="R148" s="134">
        <v>68</v>
      </c>
      <c r="S148" s="134">
        <v>259</v>
      </c>
      <c r="T148" s="134">
        <v>466</v>
      </c>
      <c r="U148" s="134" t="s">
        <v>26</v>
      </c>
      <c r="V148" s="134" t="s">
        <v>1955</v>
      </c>
      <c r="W148" s="134" t="s">
        <v>1952</v>
      </c>
      <c r="X148" s="134" t="s">
        <v>1991</v>
      </c>
      <c r="Y148" s="134" t="s">
        <v>1817</v>
      </c>
      <c r="Z148" s="134">
        <v>11443</v>
      </c>
    </row>
    <row r="149" spans="1:26" x14ac:dyDescent="0.25">
      <c r="A149" s="134" t="s">
        <v>809</v>
      </c>
      <c r="B149" s="134" t="s">
        <v>1960</v>
      </c>
      <c r="C149" s="134" t="s">
        <v>1951</v>
      </c>
      <c r="D149" s="134" t="s">
        <v>1952</v>
      </c>
      <c r="E149" s="134" t="s">
        <v>1956</v>
      </c>
      <c r="F149" s="134" t="s">
        <v>1953</v>
      </c>
      <c r="G149" s="134" t="s">
        <v>1953</v>
      </c>
      <c r="H149" s="134" t="s">
        <v>1953</v>
      </c>
      <c r="I149" s="134" t="s">
        <v>1953</v>
      </c>
      <c r="J149" s="134">
        <v>0</v>
      </c>
      <c r="K149" s="134">
        <v>0</v>
      </c>
      <c r="L149" s="134">
        <v>0</v>
      </c>
      <c r="M149" s="134">
        <v>0</v>
      </c>
      <c r="N149" s="134">
        <v>0</v>
      </c>
      <c r="O149" s="134" t="s">
        <v>1954</v>
      </c>
      <c r="P149" s="134">
        <v>6</v>
      </c>
      <c r="Q149" s="134">
        <v>3</v>
      </c>
      <c r="R149" s="134">
        <v>4</v>
      </c>
      <c r="S149" s="134">
        <v>8</v>
      </c>
      <c r="T149" s="134">
        <v>21</v>
      </c>
      <c r="U149" s="134" t="s">
        <v>13</v>
      </c>
      <c r="V149" s="134" t="s">
        <v>1955</v>
      </c>
      <c r="W149" s="134" t="s">
        <v>1952</v>
      </c>
      <c r="X149" s="134" t="s">
        <v>1965</v>
      </c>
      <c r="Y149" s="134" t="s">
        <v>1603</v>
      </c>
      <c r="Z149" s="134">
        <v>1367</v>
      </c>
    </row>
    <row r="150" spans="1:26" x14ac:dyDescent="0.25">
      <c r="A150" s="134" t="s">
        <v>588</v>
      </c>
      <c r="B150" s="134" t="s">
        <v>1950</v>
      </c>
      <c r="C150" s="134" t="s">
        <v>1971</v>
      </c>
      <c r="D150" s="134" t="s">
        <v>1952</v>
      </c>
      <c r="E150" s="134" t="s">
        <v>1953</v>
      </c>
      <c r="F150" s="134" t="s">
        <v>1953</v>
      </c>
      <c r="G150" s="134" t="s">
        <v>1953</v>
      </c>
      <c r="H150" s="134" t="s">
        <v>1953</v>
      </c>
      <c r="I150" s="134" t="s">
        <v>1953</v>
      </c>
      <c r="J150" s="134">
        <v>0</v>
      </c>
      <c r="K150" s="134">
        <v>0</v>
      </c>
      <c r="L150" s="134">
        <v>0</v>
      </c>
      <c r="M150" s="134">
        <v>0</v>
      </c>
      <c r="N150" s="134">
        <v>0</v>
      </c>
      <c r="O150" s="134" t="s">
        <v>1954</v>
      </c>
      <c r="P150" s="134">
        <v>160</v>
      </c>
      <c r="Q150" s="134">
        <v>112</v>
      </c>
      <c r="R150" s="134">
        <v>128</v>
      </c>
      <c r="S150" s="134">
        <v>294</v>
      </c>
      <c r="T150" s="134">
        <v>694</v>
      </c>
      <c r="U150" s="134" t="s">
        <v>3</v>
      </c>
      <c r="V150" s="134" t="s">
        <v>1972</v>
      </c>
      <c r="W150" s="134" t="s">
        <v>1951</v>
      </c>
      <c r="X150" s="134" t="s">
        <v>398</v>
      </c>
      <c r="Y150" s="134" t="s">
        <v>1823</v>
      </c>
      <c r="Z150" s="134">
        <v>15953</v>
      </c>
    </row>
    <row r="151" spans="1:26" x14ac:dyDescent="0.25">
      <c r="A151" s="134" t="s">
        <v>772</v>
      </c>
      <c r="B151" s="134" t="s">
        <v>1950</v>
      </c>
      <c r="C151" s="134" t="s">
        <v>1951</v>
      </c>
      <c r="D151" s="134" t="s">
        <v>1952</v>
      </c>
      <c r="E151" s="134" t="s">
        <v>1953</v>
      </c>
      <c r="F151" s="134" t="s">
        <v>1953</v>
      </c>
      <c r="G151" s="134" t="s">
        <v>1953</v>
      </c>
      <c r="H151" s="134" t="s">
        <v>1953</v>
      </c>
      <c r="I151" s="134" t="s">
        <v>1956</v>
      </c>
      <c r="J151" s="134">
        <v>15</v>
      </c>
      <c r="K151" s="134">
        <v>15</v>
      </c>
      <c r="L151" s="134">
        <v>0</v>
      </c>
      <c r="M151" s="134">
        <v>0</v>
      </c>
      <c r="N151" s="134">
        <v>30</v>
      </c>
      <c r="O151" s="134" t="s">
        <v>1954</v>
      </c>
      <c r="P151" s="134">
        <v>128</v>
      </c>
      <c r="Q151" s="134">
        <v>169</v>
      </c>
      <c r="R151" s="134">
        <v>204</v>
      </c>
      <c r="S151" s="134">
        <v>211</v>
      </c>
      <c r="T151" s="134">
        <v>712</v>
      </c>
      <c r="U151" s="134" t="s">
        <v>26</v>
      </c>
      <c r="V151" s="134" t="s">
        <v>1955</v>
      </c>
      <c r="W151" s="134" t="s">
        <v>1952</v>
      </c>
      <c r="X151" s="134" t="s">
        <v>1989</v>
      </c>
      <c r="Y151" s="134" t="s">
        <v>1590</v>
      </c>
      <c r="Z151" s="134">
        <v>8112</v>
      </c>
    </row>
    <row r="152" spans="1:26" x14ac:dyDescent="0.25">
      <c r="A152" s="134" t="s">
        <v>730</v>
      </c>
      <c r="B152" s="134" t="s">
        <v>1950</v>
      </c>
      <c r="C152" s="134" t="s">
        <v>1951</v>
      </c>
      <c r="D152" s="134" t="s">
        <v>1952</v>
      </c>
      <c r="E152" s="134" t="s">
        <v>1956</v>
      </c>
      <c r="F152" s="134" t="s">
        <v>1956</v>
      </c>
      <c r="G152" s="134" t="s">
        <v>1956</v>
      </c>
      <c r="H152" s="134" t="s">
        <v>1956</v>
      </c>
      <c r="I152" s="134" t="s">
        <v>1956</v>
      </c>
      <c r="J152" s="134">
        <v>6</v>
      </c>
      <c r="K152" s="134">
        <v>0</v>
      </c>
      <c r="L152" s="134">
        <v>582</v>
      </c>
      <c r="M152" s="134">
        <v>924</v>
      </c>
      <c r="N152" s="134">
        <v>1512</v>
      </c>
      <c r="O152" s="134" t="s">
        <v>1957</v>
      </c>
      <c r="P152" s="134">
        <v>1218</v>
      </c>
      <c r="Q152" s="134">
        <v>854</v>
      </c>
      <c r="R152" s="134">
        <v>862</v>
      </c>
      <c r="S152" s="134">
        <v>1699</v>
      </c>
      <c r="T152" s="134">
        <v>4633</v>
      </c>
      <c r="U152" s="134" t="s">
        <v>32</v>
      </c>
      <c r="V152" s="134" t="s">
        <v>1955</v>
      </c>
      <c r="W152" s="134" t="s">
        <v>1952</v>
      </c>
      <c r="X152" s="134" t="s">
        <v>1974</v>
      </c>
      <c r="Y152" s="134" t="s">
        <v>1727</v>
      </c>
      <c r="Z152" s="134">
        <v>78447</v>
      </c>
    </row>
    <row r="153" spans="1:26" x14ac:dyDescent="0.25">
      <c r="A153" s="134" t="s">
        <v>570</v>
      </c>
      <c r="B153" s="134" t="s">
        <v>1950</v>
      </c>
      <c r="C153" s="134" t="s">
        <v>1976</v>
      </c>
      <c r="D153" s="134" t="s">
        <v>1951</v>
      </c>
      <c r="E153" s="134" t="s">
        <v>1956</v>
      </c>
      <c r="F153" s="134" t="s">
        <v>1956</v>
      </c>
      <c r="G153" s="134" t="s">
        <v>1956</v>
      </c>
      <c r="H153" s="134" t="s">
        <v>1956</v>
      </c>
      <c r="I153" s="134" t="s">
        <v>1956</v>
      </c>
      <c r="J153" s="134">
        <v>63</v>
      </c>
      <c r="K153" s="134">
        <v>147</v>
      </c>
      <c r="L153" s="134">
        <v>0</v>
      </c>
      <c r="M153" s="134">
        <v>1505</v>
      </c>
      <c r="N153" s="134">
        <v>1715</v>
      </c>
      <c r="O153" s="134" t="s">
        <v>1957</v>
      </c>
      <c r="P153" s="134">
        <v>1442</v>
      </c>
      <c r="Q153" s="134">
        <v>974</v>
      </c>
      <c r="R153" s="134">
        <v>1090</v>
      </c>
      <c r="S153" s="134">
        <v>2471</v>
      </c>
      <c r="T153" s="134">
        <v>5977</v>
      </c>
      <c r="U153" s="134" t="s">
        <v>3</v>
      </c>
      <c r="V153" s="134" t="s">
        <v>1955</v>
      </c>
      <c r="W153" s="134" t="s">
        <v>1951</v>
      </c>
      <c r="X153" s="134" t="s">
        <v>398</v>
      </c>
      <c r="Y153" s="134" t="s">
        <v>1736</v>
      </c>
      <c r="Z153" s="134">
        <v>212000</v>
      </c>
    </row>
    <row r="154" spans="1:26" x14ac:dyDescent="0.25">
      <c r="A154" s="134" t="s">
        <v>825</v>
      </c>
      <c r="B154" s="134" t="s">
        <v>1960</v>
      </c>
      <c r="C154" s="134" t="s">
        <v>1951</v>
      </c>
      <c r="D154" s="134" t="s">
        <v>1952</v>
      </c>
      <c r="E154" s="134" t="s">
        <v>1953</v>
      </c>
      <c r="F154" s="134" t="s">
        <v>1953</v>
      </c>
      <c r="G154" s="134" t="s">
        <v>1956</v>
      </c>
      <c r="H154" s="134" t="s">
        <v>1953</v>
      </c>
      <c r="I154" s="134" t="s">
        <v>1953</v>
      </c>
      <c r="J154" s="134">
        <v>0</v>
      </c>
      <c r="K154" s="134">
        <v>2</v>
      </c>
      <c r="L154" s="134">
        <v>0</v>
      </c>
      <c r="M154" s="134">
        <v>3</v>
      </c>
      <c r="N154" s="134">
        <v>5</v>
      </c>
      <c r="O154" s="134" t="s">
        <v>1954</v>
      </c>
      <c r="P154" s="134">
        <v>5</v>
      </c>
      <c r="Q154" s="134">
        <v>3</v>
      </c>
      <c r="R154" s="134">
        <v>3</v>
      </c>
      <c r="S154" s="134">
        <v>9</v>
      </c>
      <c r="T154" s="134">
        <v>20</v>
      </c>
      <c r="U154" s="134" t="s">
        <v>13</v>
      </c>
      <c r="V154" s="134" t="s">
        <v>1955</v>
      </c>
      <c r="W154" s="134" t="s">
        <v>1952</v>
      </c>
      <c r="X154" s="134" t="s">
        <v>1995</v>
      </c>
      <c r="Y154" s="134" t="s">
        <v>1663</v>
      </c>
      <c r="Z154" s="134">
        <v>7512</v>
      </c>
    </row>
    <row r="155" spans="1:26" x14ac:dyDescent="0.25">
      <c r="A155" s="134" t="s">
        <v>924</v>
      </c>
      <c r="B155" s="134" t="s">
        <v>1960</v>
      </c>
      <c r="C155" s="134" t="s">
        <v>1962</v>
      </c>
      <c r="D155" s="134" t="s">
        <v>1962</v>
      </c>
      <c r="E155" s="134" t="s">
        <v>1953</v>
      </c>
      <c r="F155" s="134" t="s">
        <v>1953</v>
      </c>
      <c r="G155" s="134" t="s">
        <v>1953</v>
      </c>
      <c r="H155" s="134" t="s">
        <v>1953</v>
      </c>
      <c r="I155" s="134" t="s">
        <v>1953</v>
      </c>
      <c r="J155" s="134">
        <v>0</v>
      </c>
      <c r="K155" s="134">
        <v>0</v>
      </c>
      <c r="L155" s="134">
        <v>0</v>
      </c>
      <c r="M155" s="134">
        <v>0</v>
      </c>
      <c r="N155" s="134">
        <v>0</v>
      </c>
      <c r="O155" s="134" t="s">
        <v>1954</v>
      </c>
      <c r="P155" s="134">
        <v>2</v>
      </c>
      <c r="Q155" s="134">
        <v>1</v>
      </c>
      <c r="R155" s="134">
        <v>2</v>
      </c>
      <c r="S155" s="134">
        <v>4</v>
      </c>
      <c r="T155" s="134">
        <v>9</v>
      </c>
      <c r="U155" s="134" t="s">
        <v>13</v>
      </c>
      <c r="V155" s="134" t="s">
        <v>1964</v>
      </c>
      <c r="W155" s="134" t="s">
        <v>1962</v>
      </c>
      <c r="X155" s="134" t="s">
        <v>1961</v>
      </c>
      <c r="Y155" s="134" t="s">
        <v>1793</v>
      </c>
      <c r="Z155" s="134">
        <v>739</v>
      </c>
    </row>
    <row r="156" spans="1:26" x14ac:dyDescent="0.25">
      <c r="A156" s="134" t="s">
        <v>810</v>
      </c>
      <c r="B156" s="134" t="s">
        <v>1960</v>
      </c>
      <c r="C156" s="134" t="s">
        <v>1956</v>
      </c>
      <c r="D156" s="134" t="s">
        <v>1953</v>
      </c>
      <c r="E156" s="134" t="s">
        <v>1953</v>
      </c>
      <c r="F156" s="134" t="s">
        <v>1953</v>
      </c>
      <c r="G156" s="134" t="s">
        <v>1953</v>
      </c>
      <c r="H156" s="134" t="s">
        <v>1953</v>
      </c>
      <c r="I156" s="134" t="s">
        <v>1956</v>
      </c>
      <c r="J156" s="134">
        <v>0</v>
      </c>
      <c r="K156" s="134">
        <v>0</v>
      </c>
      <c r="L156" s="134">
        <v>4</v>
      </c>
      <c r="M156" s="134">
        <v>5</v>
      </c>
      <c r="N156" s="134">
        <v>9</v>
      </c>
      <c r="O156" s="134" t="s">
        <v>1954</v>
      </c>
      <c r="P156" s="134">
        <v>39</v>
      </c>
      <c r="Q156" s="134">
        <v>24</v>
      </c>
      <c r="R156" s="134">
        <v>27</v>
      </c>
      <c r="S156" s="134">
        <v>71</v>
      </c>
      <c r="T156" s="134">
        <v>161</v>
      </c>
      <c r="U156" s="134" t="s">
        <v>13</v>
      </c>
      <c r="V156" s="134" t="s">
        <v>1955</v>
      </c>
      <c r="W156" s="134" t="s">
        <v>1953</v>
      </c>
      <c r="X156" s="134" t="s">
        <v>1965</v>
      </c>
      <c r="Y156" s="134" t="s">
        <v>1603</v>
      </c>
      <c r="Z156" s="134">
        <v>12042</v>
      </c>
    </row>
    <row r="157" spans="1:26" x14ac:dyDescent="0.25">
      <c r="A157" s="134" t="s">
        <v>666</v>
      </c>
      <c r="B157" s="134" t="s">
        <v>1950</v>
      </c>
      <c r="C157" s="134" t="s">
        <v>1951</v>
      </c>
      <c r="D157" s="134" t="s">
        <v>1992</v>
      </c>
      <c r="E157" s="134" t="s">
        <v>1956</v>
      </c>
      <c r="F157" s="134" t="s">
        <v>1956</v>
      </c>
      <c r="G157" s="134" t="s">
        <v>1956</v>
      </c>
      <c r="H157" s="134" t="s">
        <v>1956</v>
      </c>
      <c r="I157" s="134" t="s">
        <v>1956</v>
      </c>
      <c r="J157" s="134">
        <v>84</v>
      </c>
      <c r="K157" s="134">
        <v>49</v>
      </c>
      <c r="L157" s="134">
        <v>14</v>
      </c>
      <c r="M157" s="134">
        <v>637</v>
      </c>
      <c r="N157" s="134">
        <v>784</v>
      </c>
      <c r="O157" s="134" t="s">
        <v>1517</v>
      </c>
      <c r="P157" s="134">
        <v>148</v>
      </c>
      <c r="Q157" s="134">
        <v>87</v>
      </c>
      <c r="R157" s="134">
        <v>76</v>
      </c>
      <c r="S157" s="134">
        <v>119</v>
      </c>
      <c r="T157" s="134">
        <v>430</v>
      </c>
      <c r="U157" s="134" t="s">
        <v>8</v>
      </c>
      <c r="V157" s="134" t="s">
        <v>1955</v>
      </c>
      <c r="W157" s="134" t="s">
        <v>1952</v>
      </c>
      <c r="X157" s="134" t="s">
        <v>1958</v>
      </c>
      <c r="Y157" s="134" t="s">
        <v>1761</v>
      </c>
      <c r="Z157" s="134">
        <v>33490</v>
      </c>
    </row>
    <row r="158" spans="1:26" x14ac:dyDescent="0.25">
      <c r="A158" s="134" t="s">
        <v>508</v>
      </c>
      <c r="B158" s="134" t="s">
        <v>1950</v>
      </c>
      <c r="C158" s="134" t="s">
        <v>1951</v>
      </c>
      <c r="D158" s="134" t="s">
        <v>1952</v>
      </c>
      <c r="E158" s="134" t="s">
        <v>1953</v>
      </c>
      <c r="F158" s="134" t="s">
        <v>1956</v>
      </c>
      <c r="G158" s="134" t="s">
        <v>1956</v>
      </c>
      <c r="H158" s="134" t="s">
        <v>1956</v>
      </c>
      <c r="I158" s="134" t="s">
        <v>1956</v>
      </c>
      <c r="J158" s="134">
        <v>0</v>
      </c>
      <c r="K158" s="134">
        <v>0</v>
      </c>
      <c r="L158" s="134">
        <v>6</v>
      </c>
      <c r="M158" s="134">
        <v>30</v>
      </c>
      <c r="N158" s="134">
        <v>36</v>
      </c>
      <c r="O158" s="134" t="s">
        <v>1954</v>
      </c>
      <c r="P158" s="134">
        <v>83</v>
      </c>
      <c r="Q158" s="134">
        <v>59</v>
      </c>
      <c r="R158" s="134">
        <v>65</v>
      </c>
      <c r="S158" s="134">
        <v>151</v>
      </c>
      <c r="T158" s="134">
        <v>358</v>
      </c>
      <c r="U158" s="134" t="s">
        <v>3</v>
      </c>
      <c r="V158" s="134" t="s">
        <v>1955</v>
      </c>
      <c r="W158" s="134" t="s">
        <v>1956</v>
      </c>
      <c r="X158" s="134" t="s">
        <v>398</v>
      </c>
      <c r="Y158" s="134" t="s">
        <v>1690</v>
      </c>
      <c r="Z158" s="134">
        <v>56920</v>
      </c>
    </row>
    <row r="159" spans="1:26" x14ac:dyDescent="0.25">
      <c r="A159" s="134" t="s">
        <v>773</v>
      </c>
      <c r="B159" s="134" t="s">
        <v>1950</v>
      </c>
      <c r="C159" s="134" t="s">
        <v>1951</v>
      </c>
      <c r="D159" s="134" t="s">
        <v>1952</v>
      </c>
      <c r="E159" s="134" t="s">
        <v>1953</v>
      </c>
      <c r="F159" s="134" t="s">
        <v>1953</v>
      </c>
      <c r="G159" s="134" t="s">
        <v>1953</v>
      </c>
      <c r="H159" s="134" t="s">
        <v>1953</v>
      </c>
      <c r="I159" s="134" t="s">
        <v>1953</v>
      </c>
      <c r="J159" s="134">
        <v>0</v>
      </c>
      <c r="K159" s="134">
        <v>0</v>
      </c>
      <c r="L159" s="134">
        <v>0</v>
      </c>
      <c r="M159" s="134">
        <v>0</v>
      </c>
      <c r="N159" s="134">
        <v>0</v>
      </c>
      <c r="O159" s="134" t="s">
        <v>1954</v>
      </c>
      <c r="P159" s="134">
        <v>123</v>
      </c>
      <c r="Q159" s="134">
        <v>83</v>
      </c>
      <c r="R159" s="134">
        <v>75</v>
      </c>
      <c r="S159" s="134">
        <v>243</v>
      </c>
      <c r="T159" s="134">
        <v>524</v>
      </c>
      <c r="U159" s="134" t="s">
        <v>26</v>
      </c>
      <c r="V159" s="134" t="s">
        <v>1955</v>
      </c>
      <c r="W159" s="134" t="s">
        <v>1952</v>
      </c>
      <c r="X159" s="134" t="s">
        <v>1989</v>
      </c>
      <c r="Y159" s="134" t="s">
        <v>1590</v>
      </c>
      <c r="Z159" s="134">
        <v>6241</v>
      </c>
    </row>
    <row r="160" spans="1:26" x14ac:dyDescent="0.25">
      <c r="A160" s="134" t="s">
        <v>611</v>
      </c>
      <c r="B160" s="134" t="s">
        <v>1950</v>
      </c>
      <c r="C160" s="134" t="s">
        <v>1951</v>
      </c>
      <c r="D160" s="134" t="s">
        <v>1952</v>
      </c>
      <c r="E160" s="134" t="s">
        <v>1956</v>
      </c>
      <c r="F160" s="134" t="s">
        <v>1956</v>
      </c>
      <c r="G160" s="134" t="s">
        <v>1956</v>
      </c>
      <c r="H160" s="134" t="s">
        <v>1956</v>
      </c>
      <c r="I160" s="134" t="s">
        <v>1956</v>
      </c>
      <c r="J160" s="134">
        <v>283</v>
      </c>
      <c r="K160" s="134">
        <v>249</v>
      </c>
      <c r="L160" s="134">
        <v>0</v>
      </c>
      <c r="M160" s="134">
        <v>2573</v>
      </c>
      <c r="N160" s="134">
        <v>3105</v>
      </c>
      <c r="O160" s="134" t="s">
        <v>1957</v>
      </c>
      <c r="P160" s="134">
        <v>1714</v>
      </c>
      <c r="Q160" s="134">
        <v>926</v>
      </c>
      <c r="R160" s="134">
        <v>978</v>
      </c>
      <c r="S160" s="134">
        <v>1837</v>
      </c>
      <c r="T160" s="134">
        <v>5455</v>
      </c>
      <c r="U160" s="134" t="s">
        <v>8</v>
      </c>
      <c r="V160" s="134" t="s">
        <v>1955</v>
      </c>
      <c r="W160" s="134" t="s">
        <v>1952</v>
      </c>
      <c r="X160" s="134" t="s">
        <v>1958</v>
      </c>
      <c r="Y160" s="134" t="s">
        <v>1523</v>
      </c>
      <c r="Z160" s="134">
        <v>235439</v>
      </c>
    </row>
    <row r="161" spans="1:26" x14ac:dyDescent="0.25">
      <c r="A161" s="134" t="s">
        <v>769</v>
      </c>
      <c r="B161" s="134" t="s">
        <v>1950</v>
      </c>
      <c r="C161" s="134" t="s">
        <v>1951</v>
      </c>
      <c r="D161" s="134" t="s">
        <v>1951</v>
      </c>
      <c r="E161" s="134" t="s">
        <v>1956</v>
      </c>
      <c r="F161" s="134" t="s">
        <v>1956</v>
      </c>
      <c r="G161" s="134" t="s">
        <v>1956</v>
      </c>
      <c r="H161" s="134" t="s">
        <v>1956</v>
      </c>
      <c r="I161" s="134" t="s">
        <v>1956</v>
      </c>
      <c r="J161" s="134">
        <v>313</v>
      </c>
      <c r="K161" s="134">
        <v>280</v>
      </c>
      <c r="L161" s="134">
        <v>1505</v>
      </c>
      <c r="M161" s="134">
        <v>3927</v>
      </c>
      <c r="N161" s="134">
        <v>6025</v>
      </c>
      <c r="O161" s="134" t="s">
        <v>1957</v>
      </c>
      <c r="P161" s="134">
        <v>5666</v>
      </c>
      <c r="Q161" s="134">
        <v>3289</v>
      </c>
      <c r="R161" s="134">
        <v>3571</v>
      </c>
      <c r="S161" s="134">
        <v>11039</v>
      </c>
      <c r="T161" s="134">
        <v>23565</v>
      </c>
      <c r="U161" s="134" t="s">
        <v>26</v>
      </c>
      <c r="V161" s="134" t="s">
        <v>1955</v>
      </c>
      <c r="W161" s="134" t="s">
        <v>1952</v>
      </c>
      <c r="X161" s="134" t="s">
        <v>1989</v>
      </c>
      <c r="Y161" s="134" t="s">
        <v>1590</v>
      </c>
      <c r="Z161" s="134">
        <v>538330</v>
      </c>
    </row>
    <row r="162" spans="1:26" x14ac:dyDescent="0.25">
      <c r="A162" s="134" t="s">
        <v>1590</v>
      </c>
      <c r="B162" s="134" t="s">
        <v>1950</v>
      </c>
      <c r="C162" s="134" t="s">
        <v>1951</v>
      </c>
      <c r="D162" s="134" t="s">
        <v>1952</v>
      </c>
      <c r="E162" s="134" t="s">
        <v>1956</v>
      </c>
      <c r="F162" s="134" t="s">
        <v>1953</v>
      </c>
      <c r="G162" s="134" t="s">
        <v>1956</v>
      </c>
      <c r="H162" s="134" t="s">
        <v>1956</v>
      </c>
      <c r="I162" s="134" t="s">
        <v>1956</v>
      </c>
      <c r="J162" s="134">
        <v>0</v>
      </c>
      <c r="K162" s="134">
        <v>0</v>
      </c>
      <c r="L162" s="134">
        <v>219</v>
      </c>
      <c r="M162" s="134">
        <v>271</v>
      </c>
      <c r="N162" s="134">
        <v>490</v>
      </c>
      <c r="O162" s="134" t="s">
        <v>1954</v>
      </c>
      <c r="P162" s="134">
        <v>460</v>
      </c>
      <c r="Q162" s="134">
        <v>527</v>
      </c>
      <c r="R162" s="134">
        <v>589</v>
      </c>
      <c r="S162" s="134">
        <v>1146</v>
      </c>
      <c r="T162" s="134">
        <v>2722</v>
      </c>
      <c r="U162" s="134" t="s">
        <v>26</v>
      </c>
      <c r="V162" s="134" t="s">
        <v>1955</v>
      </c>
      <c r="W162" s="134" t="s">
        <v>1952</v>
      </c>
      <c r="X162" s="134" t="s">
        <v>1989</v>
      </c>
      <c r="Y162" s="134" t="s">
        <v>1590</v>
      </c>
      <c r="Z162" s="134">
        <v>170183</v>
      </c>
    </row>
    <row r="163" spans="1:26" x14ac:dyDescent="0.25">
      <c r="A163" s="134" t="s">
        <v>509</v>
      </c>
      <c r="B163" s="134" t="s">
        <v>1977</v>
      </c>
      <c r="C163" s="134" t="s">
        <v>1951</v>
      </c>
      <c r="D163" s="134" t="s">
        <v>1952</v>
      </c>
      <c r="E163" s="134" t="s">
        <v>1956</v>
      </c>
      <c r="F163" s="134" t="s">
        <v>1956</v>
      </c>
      <c r="G163" s="134" t="s">
        <v>1956</v>
      </c>
      <c r="H163" s="134" t="s">
        <v>1956</v>
      </c>
      <c r="I163" s="134" t="s">
        <v>1956</v>
      </c>
      <c r="J163" s="134">
        <v>176</v>
      </c>
      <c r="K163" s="134">
        <v>85</v>
      </c>
      <c r="L163" s="134">
        <v>11</v>
      </c>
      <c r="M163" s="134">
        <v>781</v>
      </c>
      <c r="N163" s="134">
        <v>1053</v>
      </c>
      <c r="O163" s="134" t="s">
        <v>1957</v>
      </c>
      <c r="P163" s="134">
        <v>411</v>
      </c>
      <c r="Q163" s="134">
        <v>299</v>
      </c>
      <c r="R163" s="134">
        <v>337</v>
      </c>
      <c r="S163" s="134">
        <v>794</v>
      </c>
      <c r="T163" s="134">
        <v>1841</v>
      </c>
      <c r="U163" s="134" t="s">
        <v>3</v>
      </c>
      <c r="V163" s="134" t="s">
        <v>1955</v>
      </c>
      <c r="W163" s="134" t="s">
        <v>1952</v>
      </c>
      <c r="X163" s="134" t="s">
        <v>398</v>
      </c>
      <c r="Y163" s="134" t="s">
        <v>1690</v>
      </c>
      <c r="Z163" s="134">
        <v>144214</v>
      </c>
    </row>
    <row r="164" spans="1:26" x14ac:dyDescent="0.25">
      <c r="A164" s="134" t="s">
        <v>731</v>
      </c>
      <c r="B164" s="134" t="s">
        <v>1950</v>
      </c>
      <c r="C164" s="134" t="s">
        <v>1951</v>
      </c>
      <c r="D164" s="134" t="s">
        <v>1952</v>
      </c>
      <c r="E164" s="134" t="s">
        <v>1956</v>
      </c>
      <c r="F164" s="134" t="s">
        <v>1956</v>
      </c>
      <c r="G164" s="134" t="s">
        <v>1956</v>
      </c>
      <c r="H164" s="134" t="s">
        <v>1956</v>
      </c>
      <c r="I164" s="134" t="s">
        <v>1956</v>
      </c>
      <c r="J164" s="134">
        <v>0</v>
      </c>
      <c r="K164" s="134">
        <v>0</v>
      </c>
      <c r="L164" s="134">
        <v>0</v>
      </c>
      <c r="M164" s="134">
        <v>320</v>
      </c>
      <c r="N164" s="134">
        <v>320</v>
      </c>
      <c r="O164" s="134" t="s">
        <v>1957</v>
      </c>
      <c r="P164" s="134">
        <v>131</v>
      </c>
      <c r="Q164" s="134">
        <v>91</v>
      </c>
      <c r="R164" s="134">
        <v>126</v>
      </c>
      <c r="S164" s="134">
        <v>331</v>
      </c>
      <c r="T164" s="134">
        <v>679</v>
      </c>
      <c r="U164" s="134" t="s">
        <v>32</v>
      </c>
      <c r="V164" s="134" t="s">
        <v>1955</v>
      </c>
      <c r="W164" s="134" t="s">
        <v>1952</v>
      </c>
      <c r="X164" s="134" t="s">
        <v>1974</v>
      </c>
      <c r="Y164" s="134" t="s">
        <v>1727</v>
      </c>
      <c r="Z164" s="134">
        <v>26018</v>
      </c>
    </row>
    <row r="165" spans="1:26" x14ac:dyDescent="0.25">
      <c r="A165" s="134" t="s">
        <v>510</v>
      </c>
      <c r="B165" s="134" t="s">
        <v>1950</v>
      </c>
      <c r="C165" s="134" t="s">
        <v>1951</v>
      </c>
      <c r="D165" s="134" t="s">
        <v>1952</v>
      </c>
      <c r="E165" s="134" t="s">
        <v>1956</v>
      </c>
      <c r="F165" s="134" t="s">
        <v>1956</v>
      </c>
      <c r="G165" s="134" t="s">
        <v>1956</v>
      </c>
      <c r="H165" s="134" t="s">
        <v>1956</v>
      </c>
      <c r="I165" s="134" t="s">
        <v>1956</v>
      </c>
      <c r="J165" s="134">
        <v>13</v>
      </c>
      <c r="K165" s="134">
        <v>47</v>
      </c>
      <c r="L165" s="134">
        <v>79</v>
      </c>
      <c r="M165" s="134">
        <v>102</v>
      </c>
      <c r="N165" s="134">
        <v>241</v>
      </c>
      <c r="O165" s="134" t="s">
        <v>1954</v>
      </c>
      <c r="P165" s="134">
        <v>164</v>
      </c>
      <c r="Q165" s="134">
        <v>120</v>
      </c>
      <c r="R165" s="134">
        <v>135</v>
      </c>
      <c r="S165" s="134">
        <v>328</v>
      </c>
      <c r="T165" s="134">
        <v>747</v>
      </c>
      <c r="U165" s="134" t="s">
        <v>3</v>
      </c>
      <c r="V165" s="134" t="s">
        <v>1955</v>
      </c>
      <c r="W165" s="134" t="s">
        <v>1952</v>
      </c>
      <c r="X165" s="134" t="s">
        <v>398</v>
      </c>
      <c r="Y165" s="134" t="s">
        <v>1690</v>
      </c>
      <c r="Z165" s="134">
        <v>176896</v>
      </c>
    </row>
    <row r="166" spans="1:26" x14ac:dyDescent="0.25">
      <c r="A166" s="134" t="s">
        <v>440</v>
      </c>
      <c r="B166" s="134" t="s">
        <v>1950</v>
      </c>
      <c r="C166" s="134" t="s">
        <v>1951</v>
      </c>
      <c r="D166" s="134" t="s">
        <v>1952</v>
      </c>
      <c r="E166" s="134" t="s">
        <v>1956</v>
      </c>
      <c r="F166" s="134" t="s">
        <v>1956</v>
      </c>
      <c r="G166" s="134" t="s">
        <v>1956</v>
      </c>
      <c r="H166" s="134" t="s">
        <v>1956</v>
      </c>
      <c r="I166" s="134" t="s">
        <v>1956</v>
      </c>
      <c r="J166" s="134">
        <v>0</v>
      </c>
      <c r="K166" s="134">
        <v>0</v>
      </c>
      <c r="L166" s="134">
        <v>54</v>
      </c>
      <c r="M166" s="134">
        <v>181</v>
      </c>
      <c r="N166" s="134">
        <v>235</v>
      </c>
      <c r="O166" s="134" t="s">
        <v>1957</v>
      </c>
      <c r="P166" s="134">
        <v>98</v>
      </c>
      <c r="Q166" s="134">
        <v>60</v>
      </c>
      <c r="R166" s="134">
        <v>66</v>
      </c>
      <c r="S166" s="134">
        <v>173</v>
      </c>
      <c r="T166" s="134">
        <v>397</v>
      </c>
      <c r="U166" s="134" t="s">
        <v>3</v>
      </c>
      <c r="V166" s="134" t="s">
        <v>1955</v>
      </c>
      <c r="W166" s="134" t="s">
        <v>1952</v>
      </c>
      <c r="X166" s="134" t="s">
        <v>398</v>
      </c>
      <c r="Y166" s="134" t="s">
        <v>1649</v>
      </c>
      <c r="Z166" s="134">
        <v>61246</v>
      </c>
    </row>
    <row r="167" spans="1:26" x14ac:dyDescent="0.25">
      <c r="A167" s="134" t="s">
        <v>681</v>
      </c>
      <c r="B167" s="134" t="s">
        <v>1950</v>
      </c>
      <c r="C167" s="134" t="s">
        <v>1951</v>
      </c>
      <c r="D167" s="134" t="s">
        <v>1952</v>
      </c>
      <c r="E167" s="134" t="s">
        <v>1953</v>
      </c>
      <c r="F167" s="134" t="s">
        <v>1953</v>
      </c>
      <c r="G167" s="134" t="s">
        <v>1956</v>
      </c>
      <c r="H167" s="134" t="s">
        <v>1956</v>
      </c>
      <c r="I167" s="134" t="s">
        <v>1956</v>
      </c>
      <c r="J167" s="134">
        <v>26</v>
      </c>
      <c r="K167" s="134">
        <v>449</v>
      </c>
      <c r="L167" s="134">
        <v>14</v>
      </c>
      <c r="M167" s="134">
        <v>970</v>
      </c>
      <c r="N167" s="134">
        <v>1459</v>
      </c>
      <c r="O167" s="134" t="s">
        <v>1957</v>
      </c>
      <c r="P167" s="134">
        <v>236</v>
      </c>
      <c r="Q167" s="134">
        <v>160</v>
      </c>
      <c r="R167" s="134">
        <v>217</v>
      </c>
      <c r="S167" s="134">
        <v>475</v>
      </c>
      <c r="T167" s="134">
        <v>1088</v>
      </c>
      <c r="U167" s="134" t="s">
        <v>8</v>
      </c>
      <c r="V167" s="134" t="s">
        <v>1955</v>
      </c>
      <c r="W167" s="134" t="s">
        <v>1952</v>
      </c>
      <c r="X167" s="134" t="s">
        <v>1958</v>
      </c>
      <c r="Y167" s="134" t="s">
        <v>1772</v>
      </c>
      <c r="Z167" s="134">
        <v>55615</v>
      </c>
    </row>
    <row r="168" spans="1:26" x14ac:dyDescent="0.25">
      <c r="A168" s="134" t="s">
        <v>441</v>
      </c>
      <c r="B168" s="134" t="s">
        <v>1950</v>
      </c>
      <c r="C168" s="134" t="s">
        <v>1951</v>
      </c>
      <c r="D168" s="134" t="s">
        <v>1952</v>
      </c>
      <c r="E168" s="134" t="s">
        <v>1956</v>
      </c>
      <c r="F168" s="134" t="s">
        <v>1956</v>
      </c>
      <c r="G168" s="134" t="s">
        <v>1956</v>
      </c>
      <c r="H168" s="134" t="s">
        <v>1956</v>
      </c>
      <c r="I168" s="134" t="s">
        <v>1956</v>
      </c>
      <c r="J168" s="134">
        <v>88</v>
      </c>
      <c r="K168" s="134">
        <v>97</v>
      </c>
      <c r="L168" s="134">
        <v>1</v>
      </c>
      <c r="M168" s="134">
        <v>3105</v>
      </c>
      <c r="N168" s="134">
        <v>3291</v>
      </c>
      <c r="O168" s="134" t="s">
        <v>1957</v>
      </c>
      <c r="P168" s="134">
        <v>508</v>
      </c>
      <c r="Q168" s="134">
        <v>310</v>
      </c>
      <c r="R168" s="134">
        <v>337</v>
      </c>
      <c r="S168" s="134">
        <v>862</v>
      </c>
      <c r="T168" s="134">
        <v>2017</v>
      </c>
      <c r="U168" s="134" t="s">
        <v>3</v>
      </c>
      <c r="V168" s="134" t="s">
        <v>1955</v>
      </c>
      <c r="W168" s="134" t="s">
        <v>1952</v>
      </c>
      <c r="X168" s="134" t="s">
        <v>398</v>
      </c>
      <c r="Y168" s="134" t="s">
        <v>1649</v>
      </c>
      <c r="Z168" s="134">
        <v>205536</v>
      </c>
    </row>
    <row r="169" spans="1:26" x14ac:dyDescent="0.25">
      <c r="A169" s="134" t="s">
        <v>442</v>
      </c>
      <c r="B169" s="134" t="s">
        <v>1950</v>
      </c>
      <c r="C169" s="134" t="s">
        <v>1951</v>
      </c>
      <c r="D169" s="134" t="s">
        <v>1952</v>
      </c>
      <c r="E169" s="134" t="s">
        <v>1956</v>
      </c>
      <c r="F169" s="134" t="s">
        <v>1956</v>
      </c>
      <c r="G169" s="134" t="s">
        <v>1956</v>
      </c>
      <c r="H169" s="134" t="s">
        <v>1956</v>
      </c>
      <c r="I169" s="134" t="s">
        <v>1956</v>
      </c>
      <c r="J169" s="134">
        <v>0</v>
      </c>
      <c r="K169" s="134">
        <v>0</v>
      </c>
      <c r="L169" s="134">
        <v>0</v>
      </c>
      <c r="M169" s="134">
        <v>483</v>
      </c>
      <c r="N169" s="134">
        <v>483</v>
      </c>
      <c r="O169" s="134" t="s">
        <v>1957</v>
      </c>
      <c r="P169" s="134">
        <v>171</v>
      </c>
      <c r="Q169" s="134">
        <v>100</v>
      </c>
      <c r="R169" s="134">
        <v>108</v>
      </c>
      <c r="S169" s="134">
        <v>267</v>
      </c>
      <c r="T169" s="134">
        <v>646</v>
      </c>
      <c r="U169" s="134" t="s">
        <v>3</v>
      </c>
      <c r="V169" s="134" t="s">
        <v>1955</v>
      </c>
      <c r="W169" s="134" t="s">
        <v>1952</v>
      </c>
      <c r="X169" s="134" t="s">
        <v>398</v>
      </c>
      <c r="Y169" s="134" t="s">
        <v>1649</v>
      </c>
      <c r="Z169" s="134">
        <v>52703</v>
      </c>
    </row>
    <row r="170" spans="1:26" x14ac:dyDescent="0.25">
      <c r="A170" s="134" t="s">
        <v>1593</v>
      </c>
      <c r="B170" s="134" t="s">
        <v>1960</v>
      </c>
      <c r="C170" s="134" t="s">
        <v>1951</v>
      </c>
      <c r="D170" s="134" t="s">
        <v>1951</v>
      </c>
      <c r="E170" s="134" t="s">
        <v>1953</v>
      </c>
      <c r="F170" s="134" t="s">
        <v>1956</v>
      </c>
      <c r="G170" s="134" t="s">
        <v>1956</v>
      </c>
      <c r="H170" s="134" t="s">
        <v>1956</v>
      </c>
      <c r="I170" s="134" t="s">
        <v>1956</v>
      </c>
      <c r="J170" s="134">
        <v>10</v>
      </c>
      <c r="K170" s="134">
        <v>10</v>
      </c>
      <c r="L170" s="134">
        <v>9</v>
      </c>
      <c r="M170" s="134">
        <v>30</v>
      </c>
      <c r="N170" s="134">
        <v>59</v>
      </c>
      <c r="O170" s="134" t="s">
        <v>1954</v>
      </c>
      <c r="P170" s="134">
        <v>25</v>
      </c>
      <c r="Q170" s="134">
        <v>19</v>
      </c>
      <c r="R170" s="134">
        <v>25</v>
      </c>
      <c r="S170" s="134">
        <v>48</v>
      </c>
      <c r="T170" s="134">
        <v>117</v>
      </c>
      <c r="U170" s="134" t="s">
        <v>13</v>
      </c>
      <c r="V170" s="134" t="s">
        <v>1968</v>
      </c>
      <c r="W170" s="134" t="s">
        <v>1976</v>
      </c>
      <c r="X170" s="134" t="s">
        <v>1961</v>
      </c>
      <c r="Y170" s="134" t="s">
        <v>1593</v>
      </c>
      <c r="Z170" s="134">
        <v>14800</v>
      </c>
    </row>
    <row r="171" spans="1:26" x14ac:dyDescent="0.25">
      <c r="A171" s="134" t="s">
        <v>856</v>
      </c>
      <c r="B171" s="134" t="s">
        <v>1950</v>
      </c>
      <c r="C171" s="134" t="s">
        <v>1951</v>
      </c>
      <c r="D171" s="134" t="s">
        <v>1952</v>
      </c>
      <c r="E171" s="134" t="s">
        <v>1956</v>
      </c>
      <c r="F171" s="134" t="s">
        <v>1956</v>
      </c>
      <c r="G171" s="134" t="s">
        <v>1956</v>
      </c>
      <c r="H171" s="134" t="s">
        <v>1956</v>
      </c>
      <c r="I171" s="134" t="s">
        <v>1956</v>
      </c>
      <c r="J171" s="134">
        <v>0</v>
      </c>
      <c r="K171" s="134">
        <v>0</v>
      </c>
      <c r="L171" s="134">
        <v>5</v>
      </c>
      <c r="M171" s="134">
        <v>564</v>
      </c>
      <c r="N171" s="134">
        <v>569</v>
      </c>
      <c r="O171" s="134" t="s">
        <v>1957</v>
      </c>
      <c r="P171" s="134">
        <v>235</v>
      </c>
      <c r="Q171" s="134">
        <v>157</v>
      </c>
      <c r="R171" s="134">
        <v>174</v>
      </c>
      <c r="S171" s="134">
        <v>413</v>
      </c>
      <c r="T171" s="134">
        <v>979</v>
      </c>
      <c r="U171" s="134" t="s">
        <v>56</v>
      </c>
      <c r="V171" s="134" t="s">
        <v>1955</v>
      </c>
      <c r="W171" s="134" t="s">
        <v>1952</v>
      </c>
      <c r="X171" s="134" t="s">
        <v>1983</v>
      </c>
      <c r="Y171" s="134" t="s">
        <v>1769</v>
      </c>
      <c r="Z171" s="134">
        <v>31949</v>
      </c>
    </row>
    <row r="172" spans="1:26" x14ac:dyDescent="0.25">
      <c r="A172" s="134" t="s">
        <v>751</v>
      </c>
      <c r="B172" s="134" t="s">
        <v>1950</v>
      </c>
      <c r="C172" s="134" t="s">
        <v>1951</v>
      </c>
      <c r="D172" s="134" t="s">
        <v>1952</v>
      </c>
      <c r="E172" s="134" t="s">
        <v>1953</v>
      </c>
      <c r="F172" s="134" t="s">
        <v>1953</v>
      </c>
      <c r="G172" s="134" t="s">
        <v>1953</v>
      </c>
      <c r="H172" s="134" t="s">
        <v>1953</v>
      </c>
      <c r="I172" s="134" t="s">
        <v>1953</v>
      </c>
      <c r="J172" s="134">
        <v>0</v>
      </c>
      <c r="K172" s="134">
        <v>0</v>
      </c>
      <c r="L172" s="134">
        <v>0</v>
      </c>
      <c r="M172" s="134">
        <v>0</v>
      </c>
      <c r="N172" s="134">
        <v>0</v>
      </c>
      <c r="O172" s="134" t="s">
        <v>1954</v>
      </c>
      <c r="P172" s="134">
        <v>71</v>
      </c>
      <c r="Q172" s="134">
        <v>46</v>
      </c>
      <c r="R172" s="134">
        <v>53</v>
      </c>
      <c r="S172" s="134">
        <v>123</v>
      </c>
      <c r="T172" s="134">
        <v>293</v>
      </c>
      <c r="U172" s="134" t="s">
        <v>26</v>
      </c>
      <c r="V172" s="134" t="s">
        <v>1955</v>
      </c>
      <c r="W172" s="134" t="s">
        <v>1952</v>
      </c>
      <c r="X172" s="134" t="s">
        <v>1984</v>
      </c>
      <c r="Y172" s="134" t="s">
        <v>1675</v>
      </c>
      <c r="Z172" s="134">
        <v>8587</v>
      </c>
    </row>
    <row r="173" spans="1:26" x14ac:dyDescent="0.25">
      <c r="A173" s="134" t="s">
        <v>571</v>
      </c>
      <c r="B173" s="134" t="s">
        <v>1977</v>
      </c>
      <c r="C173" s="134" t="s">
        <v>1951</v>
      </c>
      <c r="D173" s="134" t="s">
        <v>1952</v>
      </c>
      <c r="E173" s="134" t="s">
        <v>1953</v>
      </c>
      <c r="F173" s="134" t="s">
        <v>1953</v>
      </c>
      <c r="G173" s="134" t="s">
        <v>1956</v>
      </c>
      <c r="H173" s="134" t="s">
        <v>1956</v>
      </c>
      <c r="I173" s="134" t="s">
        <v>1956</v>
      </c>
      <c r="J173" s="134">
        <v>0</v>
      </c>
      <c r="K173" s="134">
        <v>0</v>
      </c>
      <c r="L173" s="134">
        <v>1</v>
      </c>
      <c r="M173" s="134">
        <v>21</v>
      </c>
      <c r="N173" s="134">
        <v>22</v>
      </c>
      <c r="O173" s="134" t="s">
        <v>1954</v>
      </c>
      <c r="P173" s="134">
        <v>28</v>
      </c>
      <c r="Q173" s="134">
        <v>19</v>
      </c>
      <c r="R173" s="134">
        <v>22</v>
      </c>
      <c r="S173" s="134">
        <v>49</v>
      </c>
      <c r="T173" s="134">
        <v>118</v>
      </c>
      <c r="U173" s="134" t="s">
        <v>3</v>
      </c>
      <c r="V173" s="134" t="s">
        <v>1955</v>
      </c>
      <c r="W173" s="134" t="s">
        <v>1952</v>
      </c>
      <c r="X173" s="134" t="s">
        <v>398</v>
      </c>
      <c r="Y173" s="134" t="s">
        <v>1736</v>
      </c>
      <c r="Z173" s="134">
        <v>12524</v>
      </c>
    </row>
    <row r="174" spans="1:26" x14ac:dyDescent="0.25">
      <c r="A174" s="134" t="s">
        <v>909</v>
      </c>
      <c r="B174" s="134" t="s">
        <v>1960</v>
      </c>
      <c r="C174" s="134" t="s">
        <v>1951</v>
      </c>
      <c r="D174" s="134" t="s">
        <v>1952</v>
      </c>
      <c r="E174" s="134" t="s">
        <v>1956</v>
      </c>
      <c r="F174" s="134" t="s">
        <v>1956</v>
      </c>
      <c r="G174" s="134" t="s">
        <v>1956</v>
      </c>
      <c r="H174" s="134" t="s">
        <v>1956</v>
      </c>
      <c r="I174" s="134" t="s">
        <v>1956</v>
      </c>
      <c r="J174" s="134">
        <v>15</v>
      </c>
      <c r="K174" s="134">
        <v>76</v>
      </c>
      <c r="L174" s="134">
        <v>2</v>
      </c>
      <c r="M174" s="134">
        <v>43</v>
      </c>
      <c r="N174" s="134">
        <v>136</v>
      </c>
      <c r="O174" s="134" t="s">
        <v>1954</v>
      </c>
      <c r="P174" s="134">
        <v>122</v>
      </c>
      <c r="Q174" s="134">
        <v>88</v>
      </c>
      <c r="R174" s="134">
        <v>100</v>
      </c>
      <c r="S174" s="134">
        <v>220</v>
      </c>
      <c r="T174" s="134">
        <v>530</v>
      </c>
      <c r="U174" s="134" t="s">
        <v>13</v>
      </c>
      <c r="V174" s="134" t="s">
        <v>1955</v>
      </c>
      <c r="W174" s="134" t="s">
        <v>1952</v>
      </c>
      <c r="X174" s="134" t="s">
        <v>1996</v>
      </c>
      <c r="Y174" s="134" t="s">
        <v>1687</v>
      </c>
      <c r="Z174" s="134">
        <v>13041</v>
      </c>
    </row>
    <row r="175" spans="1:26" x14ac:dyDescent="0.25">
      <c r="A175" s="134" t="s">
        <v>752</v>
      </c>
      <c r="B175" s="134" t="s">
        <v>1950</v>
      </c>
      <c r="C175" s="134" t="s">
        <v>1951</v>
      </c>
      <c r="D175" s="134" t="s">
        <v>1952</v>
      </c>
      <c r="E175" s="134" t="s">
        <v>1953</v>
      </c>
      <c r="F175" s="134" t="s">
        <v>1953</v>
      </c>
      <c r="G175" s="134" t="s">
        <v>1953</v>
      </c>
      <c r="H175" s="134" t="s">
        <v>1953</v>
      </c>
      <c r="I175" s="134" t="s">
        <v>1953</v>
      </c>
      <c r="J175" s="134">
        <v>0</v>
      </c>
      <c r="K175" s="134">
        <v>0</v>
      </c>
      <c r="L175" s="134">
        <v>0</v>
      </c>
      <c r="M175" s="134">
        <v>0</v>
      </c>
      <c r="N175" s="134">
        <v>0</v>
      </c>
      <c r="O175" s="134" t="s">
        <v>1954</v>
      </c>
      <c r="P175" s="134">
        <v>87</v>
      </c>
      <c r="Q175" s="134">
        <v>57</v>
      </c>
      <c r="R175" s="134">
        <v>66</v>
      </c>
      <c r="S175" s="134">
        <v>153</v>
      </c>
      <c r="T175" s="134">
        <v>363</v>
      </c>
      <c r="U175" s="134" t="s">
        <v>26</v>
      </c>
      <c r="V175" s="134" t="s">
        <v>1955</v>
      </c>
      <c r="W175" s="134" t="s">
        <v>1952</v>
      </c>
      <c r="X175" s="134" t="s">
        <v>1984</v>
      </c>
      <c r="Y175" s="134" t="s">
        <v>1675</v>
      </c>
      <c r="Z175" s="134">
        <v>18007</v>
      </c>
    </row>
    <row r="176" spans="1:26" x14ac:dyDescent="0.25">
      <c r="A176" s="134" t="s">
        <v>801</v>
      </c>
      <c r="B176" s="134" t="s">
        <v>1950</v>
      </c>
      <c r="C176" s="134" t="s">
        <v>1951</v>
      </c>
      <c r="D176" s="134" t="s">
        <v>1952</v>
      </c>
      <c r="E176" s="134" t="s">
        <v>1953</v>
      </c>
      <c r="F176" s="134" t="s">
        <v>1956</v>
      </c>
      <c r="G176" s="134" t="s">
        <v>1956</v>
      </c>
      <c r="H176" s="134" t="s">
        <v>1956</v>
      </c>
      <c r="I176" s="134" t="s">
        <v>1956</v>
      </c>
      <c r="J176" s="134">
        <v>0</v>
      </c>
      <c r="K176" s="134">
        <v>0</v>
      </c>
      <c r="L176" s="134">
        <v>0</v>
      </c>
      <c r="M176" s="134">
        <v>46</v>
      </c>
      <c r="N176" s="134">
        <v>46</v>
      </c>
      <c r="O176" s="134" t="s">
        <v>1954</v>
      </c>
      <c r="P176" s="134">
        <v>231</v>
      </c>
      <c r="Q176" s="134">
        <v>118</v>
      </c>
      <c r="R176" s="134">
        <v>99</v>
      </c>
      <c r="S176" s="134">
        <v>321</v>
      </c>
      <c r="T176" s="134">
        <v>769</v>
      </c>
      <c r="U176" s="134" t="s">
        <v>47</v>
      </c>
      <c r="V176" s="134" t="s">
        <v>1955</v>
      </c>
      <c r="W176" s="134" t="s">
        <v>1952</v>
      </c>
      <c r="X176" s="134" t="s">
        <v>1981</v>
      </c>
      <c r="Y176" s="134" t="s">
        <v>1544</v>
      </c>
      <c r="Z176" s="134">
        <v>6937</v>
      </c>
    </row>
    <row r="177" spans="1:26" x14ac:dyDescent="0.25">
      <c r="A177" s="134" t="s">
        <v>848</v>
      </c>
      <c r="B177" s="134" t="s">
        <v>1960</v>
      </c>
      <c r="C177" s="134" t="s">
        <v>1951</v>
      </c>
      <c r="D177" s="134" t="s">
        <v>1952</v>
      </c>
      <c r="E177" s="134" t="s">
        <v>1956</v>
      </c>
      <c r="F177" s="134" t="s">
        <v>1956</v>
      </c>
      <c r="G177" s="134" t="s">
        <v>1956</v>
      </c>
      <c r="H177" s="134" t="s">
        <v>1956</v>
      </c>
      <c r="I177" s="134" t="s">
        <v>1956</v>
      </c>
      <c r="J177" s="134">
        <v>0</v>
      </c>
      <c r="K177" s="134">
        <v>5</v>
      </c>
      <c r="L177" s="134">
        <v>0</v>
      </c>
      <c r="M177" s="134">
        <v>80</v>
      </c>
      <c r="N177" s="134">
        <v>85</v>
      </c>
      <c r="O177" s="134" t="s">
        <v>1957</v>
      </c>
      <c r="P177" s="134">
        <v>41</v>
      </c>
      <c r="Q177" s="134">
        <v>26</v>
      </c>
      <c r="R177" s="134">
        <v>29</v>
      </c>
      <c r="S177" s="134">
        <v>69</v>
      </c>
      <c r="T177" s="134">
        <v>165</v>
      </c>
      <c r="U177" s="134" t="s">
        <v>13</v>
      </c>
      <c r="V177" s="134" t="s">
        <v>1955</v>
      </c>
      <c r="W177" s="134" t="s">
        <v>1952</v>
      </c>
      <c r="X177" s="134" t="s">
        <v>1966</v>
      </c>
      <c r="Y177" s="134" t="s">
        <v>1967</v>
      </c>
      <c r="Z177" s="134">
        <v>13560</v>
      </c>
    </row>
    <row r="178" spans="1:26" x14ac:dyDescent="0.25">
      <c r="A178" s="134" t="s">
        <v>857</v>
      </c>
      <c r="B178" s="134" t="s">
        <v>1977</v>
      </c>
      <c r="C178" s="134" t="s">
        <v>1951</v>
      </c>
      <c r="D178" s="134" t="s">
        <v>1952</v>
      </c>
      <c r="E178" s="134" t="s">
        <v>1953</v>
      </c>
      <c r="F178" s="134" t="s">
        <v>1953</v>
      </c>
      <c r="G178" s="134" t="s">
        <v>1953</v>
      </c>
      <c r="H178" s="134" t="s">
        <v>1953</v>
      </c>
      <c r="I178" s="134" t="s">
        <v>1953</v>
      </c>
      <c r="J178" s="134">
        <v>0</v>
      </c>
      <c r="K178" s="134">
        <v>0</v>
      </c>
      <c r="L178" s="134">
        <v>0</v>
      </c>
      <c r="M178" s="134">
        <v>0</v>
      </c>
      <c r="N178" s="134">
        <v>0</v>
      </c>
      <c r="O178" s="134" t="s">
        <v>1954</v>
      </c>
      <c r="P178" s="134">
        <v>12</v>
      </c>
      <c r="Q178" s="134">
        <v>8</v>
      </c>
      <c r="R178" s="134">
        <v>13</v>
      </c>
      <c r="S178" s="134">
        <v>16</v>
      </c>
      <c r="T178" s="134">
        <v>49</v>
      </c>
      <c r="U178" s="134" t="s">
        <v>56</v>
      </c>
      <c r="V178" s="134" t="s">
        <v>1955</v>
      </c>
      <c r="W178" s="134" t="s">
        <v>1952</v>
      </c>
      <c r="X178" s="134" t="s">
        <v>1983</v>
      </c>
      <c r="Y178" s="134" t="s">
        <v>1769</v>
      </c>
      <c r="Z178" s="134">
        <v>7604</v>
      </c>
    </row>
    <row r="179" spans="1:26" x14ac:dyDescent="0.25">
      <c r="A179" s="134" t="s">
        <v>833</v>
      </c>
      <c r="B179" s="134" t="s">
        <v>1977</v>
      </c>
      <c r="C179" s="134" t="s">
        <v>1979</v>
      </c>
      <c r="D179" s="134" t="s">
        <v>1979</v>
      </c>
      <c r="E179" s="134" t="s">
        <v>1953</v>
      </c>
      <c r="F179" s="134" t="s">
        <v>1953</v>
      </c>
      <c r="G179" s="134" t="s">
        <v>1953</v>
      </c>
      <c r="H179" s="134" t="s">
        <v>1953</v>
      </c>
      <c r="I179" s="134" t="s">
        <v>1953</v>
      </c>
      <c r="J179" s="134">
        <v>0</v>
      </c>
      <c r="K179" s="134">
        <v>0</v>
      </c>
      <c r="L179" s="134">
        <v>0</v>
      </c>
      <c r="M179" s="134">
        <v>0</v>
      </c>
      <c r="N179" s="134">
        <v>0</v>
      </c>
      <c r="O179" s="134" t="s">
        <v>1954</v>
      </c>
      <c r="P179" s="134">
        <v>61</v>
      </c>
      <c r="Q179" s="134">
        <v>56</v>
      </c>
      <c r="R179" s="134">
        <v>51</v>
      </c>
      <c r="S179" s="134">
        <v>136</v>
      </c>
      <c r="T179" s="134">
        <v>304</v>
      </c>
      <c r="U179" s="134" t="s">
        <v>950</v>
      </c>
      <c r="V179" s="134" t="s">
        <v>1980</v>
      </c>
      <c r="W179" s="134" t="s">
        <v>1979</v>
      </c>
      <c r="X179" s="134" t="s">
        <v>1973</v>
      </c>
      <c r="Y179" s="134" t="s">
        <v>1666</v>
      </c>
      <c r="Z179" s="134">
        <v>5874</v>
      </c>
    </row>
    <row r="180" spans="1:26" x14ac:dyDescent="0.25">
      <c r="A180" s="134" t="s">
        <v>667</v>
      </c>
      <c r="B180" s="134" t="s">
        <v>1950</v>
      </c>
      <c r="C180" s="134" t="s">
        <v>1951</v>
      </c>
      <c r="D180" s="134" t="s">
        <v>1952</v>
      </c>
      <c r="E180" s="134" t="s">
        <v>1953</v>
      </c>
      <c r="F180" s="134" t="s">
        <v>1956</v>
      </c>
      <c r="G180" s="134" t="s">
        <v>1956</v>
      </c>
      <c r="H180" s="134" t="s">
        <v>1956</v>
      </c>
      <c r="I180" s="134" t="s">
        <v>1956</v>
      </c>
      <c r="J180" s="134">
        <v>52</v>
      </c>
      <c r="K180" s="134">
        <v>3</v>
      </c>
      <c r="L180" s="134">
        <v>9</v>
      </c>
      <c r="M180" s="134">
        <v>35</v>
      </c>
      <c r="N180" s="134">
        <v>99</v>
      </c>
      <c r="O180" s="134" t="s">
        <v>1954</v>
      </c>
      <c r="P180" s="134">
        <v>52</v>
      </c>
      <c r="Q180" s="134">
        <v>31</v>
      </c>
      <c r="R180" s="134">
        <v>36</v>
      </c>
      <c r="S180" s="134">
        <v>121</v>
      </c>
      <c r="T180" s="134">
        <v>240</v>
      </c>
      <c r="U180" s="134" t="s">
        <v>8</v>
      </c>
      <c r="V180" s="134" t="s">
        <v>1955</v>
      </c>
      <c r="W180" s="134" t="s">
        <v>1952</v>
      </c>
      <c r="X180" s="134" t="s">
        <v>1958</v>
      </c>
      <c r="Y180" s="134" t="s">
        <v>1761</v>
      </c>
      <c r="Z180" s="134">
        <v>12639</v>
      </c>
    </row>
    <row r="181" spans="1:26" x14ac:dyDescent="0.25">
      <c r="A181" s="134" t="s">
        <v>817</v>
      </c>
      <c r="B181" s="134" t="s">
        <v>1950</v>
      </c>
      <c r="C181" s="134" t="s">
        <v>1951</v>
      </c>
      <c r="D181" s="134" t="s">
        <v>1952</v>
      </c>
      <c r="E181" s="134" t="s">
        <v>1953</v>
      </c>
      <c r="F181" s="134" t="s">
        <v>1953</v>
      </c>
      <c r="G181" s="134" t="s">
        <v>1953</v>
      </c>
      <c r="H181" s="134" t="s">
        <v>1953</v>
      </c>
      <c r="I181" s="134" t="s">
        <v>1953</v>
      </c>
      <c r="J181" s="134">
        <v>0</v>
      </c>
      <c r="K181" s="134">
        <v>0</v>
      </c>
      <c r="L181" s="134">
        <v>0</v>
      </c>
      <c r="M181" s="134">
        <v>0</v>
      </c>
      <c r="N181" s="134">
        <v>0</v>
      </c>
      <c r="O181" s="134" t="s">
        <v>1954</v>
      </c>
      <c r="P181" s="134">
        <v>1097</v>
      </c>
      <c r="Q181" s="134">
        <v>821</v>
      </c>
      <c r="R181" s="134">
        <v>865</v>
      </c>
      <c r="S181" s="134">
        <v>2049</v>
      </c>
      <c r="T181" s="134">
        <v>4832</v>
      </c>
      <c r="U181" s="134" t="s">
        <v>953</v>
      </c>
      <c r="V181" s="134" t="s">
        <v>1955</v>
      </c>
      <c r="W181" s="134" t="s">
        <v>1952</v>
      </c>
      <c r="X181" s="134" t="s">
        <v>1975</v>
      </c>
      <c r="Y181" s="134" t="s">
        <v>1618</v>
      </c>
      <c r="Z181" s="134">
        <v>58176</v>
      </c>
    </row>
    <row r="182" spans="1:26" x14ac:dyDescent="0.25">
      <c r="A182" s="134" t="s">
        <v>443</v>
      </c>
      <c r="B182" s="134" t="s">
        <v>1950</v>
      </c>
      <c r="C182" s="134" t="s">
        <v>1951</v>
      </c>
      <c r="D182" s="134" t="s">
        <v>1952</v>
      </c>
      <c r="E182" s="134" t="s">
        <v>1953</v>
      </c>
      <c r="F182" s="134" t="s">
        <v>1953</v>
      </c>
      <c r="G182" s="134" t="s">
        <v>1953</v>
      </c>
      <c r="H182" s="134" t="s">
        <v>1953</v>
      </c>
      <c r="I182" s="134" t="s">
        <v>1953</v>
      </c>
      <c r="J182" s="134">
        <v>0</v>
      </c>
      <c r="K182" s="134">
        <v>0</v>
      </c>
      <c r="L182" s="134">
        <v>0</v>
      </c>
      <c r="M182" s="134">
        <v>0</v>
      </c>
      <c r="N182" s="134">
        <v>0</v>
      </c>
      <c r="O182" s="134" t="s">
        <v>1954</v>
      </c>
      <c r="P182" s="134">
        <v>32</v>
      </c>
      <c r="Q182" s="134">
        <v>19</v>
      </c>
      <c r="R182" s="134">
        <v>21</v>
      </c>
      <c r="S182" s="134">
        <v>57</v>
      </c>
      <c r="T182" s="134">
        <v>129</v>
      </c>
      <c r="U182" s="134" t="s">
        <v>3</v>
      </c>
      <c r="V182" s="134" t="s">
        <v>1955</v>
      </c>
      <c r="W182" s="134" t="s">
        <v>1952</v>
      </c>
      <c r="X182" s="134" t="s">
        <v>398</v>
      </c>
      <c r="Y182" s="134" t="s">
        <v>1649</v>
      </c>
      <c r="Z182" s="134">
        <v>14666</v>
      </c>
    </row>
    <row r="183" spans="1:26" x14ac:dyDescent="0.25">
      <c r="A183" s="134" t="s">
        <v>444</v>
      </c>
      <c r="B183" s="134" t="s">
        <v>1950</v>
      </c>
      <c r="C183" s="134" t="s">
        <v>1951</v>
      </c>
      <c r="D183" s="134" t="s">
        <v>1952</v>
      </c>
      <c r="E183" s="134" t="s">
        <v>1953</v>
      </c>
      <c r="F183" s="134" t="s">
        <v>1956</v>
      </c>
      <c r="G183" s="134" t="s">
        <v>1956</v>
      </c>
      <c r="H183" s="134" t="s">
        <v>1956</v>
      </c>
      <c r="I183" s="134" t="s">
        <v>1956</v>
      </c>
      <c r="J183" s="134">
        <v>0</v>
      </c>
      <c r="K183" s="134">
        <v>127</v>
      </c>
      <c r="L183" s="134">
        <v>39</v>
      </c>
      <c r="M183" s="134">
        <v>361</v>
      </c>
      <c r="N183" s="134">
        <v>527</v>
      </c>
      <c r="O183" s="134" t="s">
        <v>1957</v>
      </c>
      <c r="P183" s="134">
        <v>170</v>
      </c>
      <c r="Q183" s="134">
        <v>101</v>
      </c>
      <c r="R183" s="134">
        <v>112</v>
      </c>
      <c r="S183" s="134">
        <v>300</v>
      </c>
      <c r="T183" s="134">
        <v>683</v>
      </c>
      <c r="U183" s="134" t="s">
        <v>3</v>
      </c>
      <c r="V183" s="134" t="s">
        <v>1955</v>
      </c>
      <c r="W183" s="134" t="s">
        <v>1952</v>
      </c>
      <c r="X183" s="134" t="s">
        <v>398</v>
      </c>
      <c r="Y183" s="134" t="s">
        <v>1649</v>
      </c>
      <c r="Z183" s="134">
        <v>88772</v>
      </c>
    </row>
    <row r="184" spans="1:26" x14ac:dyDescent="0.25">
      <c r="A184" s="134" t="s">
        <v>612</v>
      </c>
      <c r="B184" s="134" t="s">
        <v>1950</v>
      </c>
      <c r="C184" s="134" t="s">
        <v>1951</v>
      </c>
      <c r="D184" s="134" t="s">
        <v>1952</v>
      </c>
      <c r="E184" s="134" t="s">
        <v>1956</v>
      </c>
      <c r="F184" s="134" t="s">
        <v>1956</v>
      </c>
      <c r="G184" s="134" t="s">
        <v>1956</v>
      </c>
      <c r="H184" s="134" t="s">
        <v>1956</v>
      </c>
      <c r="I184" s="134" t="s">
        <v>1956</v>
      </c>
      <c r="J184" s="134">
        <v>40</v>
      </c>
      <c r="K184" s="134">
        <v>19</v>
      </c>
      <c r="L184" s="134">
        <v>0</v>
      </c>
      <c r="M184" s="134">
        <v>728</v>
      </c>
      <c r="N184" s="134">
        <v>787</v>
      </c>
      <c r="O184" s="134" t="s">
        <v>1954</v>
      </c>
      <c r="P184" s="134">
        <v>851</v>
      </c>
      <c r="Q184" s="134">
        <v>480</v>
      </c>
      <c r="R184" s="134">
        <v>608</v>
      </c>
      <c r="S184" s="134">
        <v>1981</v>
      </c>
      <c r="T184" s="134">
        <v>3920</v>
      </c>
      <c r="U184" s="134" t="s">
        <v>8</v>
      </c>
      <c r="V184" s="134" t="s">
        <v>1955</v>
      </c>
      <c r="W184" s="134" t="s">
        <v>1952</v>
      </c>
      <c r="X184" s="134" t="s">
        <v>1958</v>
      </c>
      <c r="Y184" s="134" t="s">
        <v>1523</v>
      </c>
      <c r="Z184" s="134">
        <v>162030</v>
      </c>
    </row>
    <row r="185" spans="1:26" x14ac:dyDescent="0.25">
      <c r="A185" s="134" t="s">
        <v>704</v>
      </c>
      <c r="B185" s="134" t="s">
        <v>1950</v>
      </c>
      <c r="C185" s="134" t="s">
        <v>1951</v>
      </c>
      <c r="D185" s="134" t="s">
        <v>1952</v>
      </c>
      <c r="E185" s="134" t="s">
        <v>1956</v>
      </c>
      <c r="F185" s="134" t="s">
        <v>1956</v>
      </c>
      <c r="G185" s="134" t="s">
        <v>1956</v>
      </c>
      <c r="H185" s="134" t="s">
        <v>1956</v>
      </c>
      <c r="I185" s="134" t="s">
        <v>1956</v>
      </c>
      <c r="J185" s="134">
        <v>12</v>
      </c>
      <c r="K185" s="134">
        <v>21</v>
      </c>
      <c r="L185" s="134">
        <v>42</v>
      </c>
      <c r="M185" s="134">
        <v>110</v>
      </c>
      <c r="N185" s="134">
        <v>185</v>
      </c>
      <c r="O185" s="134" t="s">
        <v>1517</v>
      </c>
      <c r="P185" s="134">
        <v>31</v>
      </c>
      <c r="Q185" s="134">
        <v>24</v>
      </c>
      <c r="R185" s="134">
        <v>26</v>
      </c>
      <c r="S185" s="134">
        <v>76</v>
      </c>
      <c r="T185" s="134">
        <v>157</v>
      </c>
      <c r="U185" s="134" t="s">
        <v>8</v>
      </c>
      <c r="V185" s="134" t="s">
        <v>1955</v>
      </c>
      <c r="W185" s="134" t="s">
        <v>1952</v>
      </c>
      <c r="X185" s="134" t="s">
        <v>1958</v>
      </c>
      <c r="Y185" s="134" t="s">
        <v>1798</v>
      </c>
      <c r="Z185" s="134">
        <v>12061</v>
      </c>
    </row>
    <row r="186" spans="1:26" x14ac:dyDescent="0.25">
      <c r="A186" s="134" t="s">
        <v>545</v>
      </c>
      <c r="B186" s="134" t="s">
        <v>1950</v>
      </c>
      <c r="C186" s="134" t="s">
        <v>1956</v>
      </c>
      <c r="D186" s="134" t="s">
        <v>1952</v>
      </c>
      <c r="E186" s="134" t="s">
        <v>1956</v>
      </c>
      <c r="F186" s="134" t="s">
        <v>1956</v>
      </c>
      <c r="G186" s="134" t="s">
        <v>1956</v>
      </c>
      <c r="H186" s="134" t="s">
        <v>1956</v>
      </c>
      <c r="I186" s="134" t="s">
        <v>1956</v>
      </c>
      <c r="J186" s="134">
        <v>0</v>
      </c>
      <c r="K186" s="134">
        <v>46</v>
      </c>
      <c r="L186" s="134">
        <v>217</v>
      </c>
      <c r="M186" s="134">
        <v>69</v>
      </c>
      <c r="N186" s="134">
        <v>332</v>
      </c>
      <c r="O186" s="134" t="s">
        <v>1954</v>
      </c>
      <c r="P186" s="134">
        <v>134</v>
      </c>
      <c r="Q186" s="134">
        <v>96</v>
      </c>
      <c r="R186" s="134">
        <v>112</v>
      </c>
      <c r="S186" s="134">
        <v>262</v>
      </c>
      <c r="T186" s="134">
        <v>604</v>
      </c>
      <c r="U186" s="134" t="s">
        <v>3</v>
      </c>
      <c r="V186" s="134" t="s">
        <v>1955</v>
      </c>
      <c r="W186" s="134" t="s">
        <v>1952</v>
      </c>
      <c r="X186" s="134" t="s">
        <v>398</v>
      </c>
      <c r="Y186" s="134" t="s">
        <v>1721</v>
      </c>
      <c r="Z186" s="134">
        <v>83166</v>
      </c>
    </row>
    <row r="187" spans="1:26" x14ac:dyDescent="0.25">
      <c r="A187" s="134" t="s">
        <v>627</v>
      </c>
      <c r="B187" s="134" t="s">
        <v>1950</v>
      </c>
      <c r="C187" s="134" t="s">
        <v>1951</v>
      </c>
      <c r="D187" s="134" t="s">
        <v>1952</v>
      </c>
      <c r="E187" s="134" t="s">
        <v>1953</v>
      </c>
      <c r="F187" s="134" t="s">
        <v>1956</v>
      </c>
      <c r="G187" s="134" t="s">
        <v>1956</v>
      </c>
      <c r="H187" s="134" t="s">
        <v>1956</v>
      </c>
      <c r="I187" s="134" t="s">
        <v>1956</v>
      </c>
      <c r="J187" s="134">
        <v>0</v>
      </c>
      <c r="K187" s="134">
        <v>1</v>
      </c>
      <c r="L187" s="134">
        <v>0</v>
      </c>
      <c r="M187" s="134">
        <v>261</v>
      </c>
      <c r="N187" s="134">
        <v>262</v>
      </c>
      <c r="O187" s="134" t="s">
        <v>1957</v>
      </c>
      <c r="P187" s="134">
        <v>220</v>
      </c>
      <c r="Q187" s="134">
        <v>118</v>
      </c>
      <c r="R187" s="134">
        <v>100</v>
      </c>
      <c r="S187" s="134">
        <v>244</v>
      </c>
      <c r="T187" s="134">
        <v>682</v>
      </c>
      <c r="U187" s="134" t="s">
        <v>8</v>
      </c>
      <c r="V187" s="134" t="s">
        <v>1955</v>
      </c>
      <c r="W187" s="134" t="s">
        <v>1952</v>
      </c>
      <c r="X187" s="134" t="s">
        <v>1958</v>
      </c>
      <c r="Y187" s="134" t="s">
        <v>1558</v>
      </c>
      <c r="Z187" s="134">
        <v>26317</v>
      </c>
    </row>
    <row r="188" spans="1:26" x14ac:dyDescent="0.25">
      <c r="A188" s="134" t="s">
        <v>445</v>
      </c>
      <c r="B188" s="134" t="s">
        <v>1950</v>
      </c>
      <c r="C188" s="134" t="s">
        <v>1951</v>
      </c>
      <c r="D188" s="134" t="s">
        <v>1952</v>
      </c>
      <c r="E188" s="134" t="s">
        <v>1953</v>
      </c>
      <c r="F188" s="134" t="s">
        <v>1953</v>
      </c>
      <c r="G188" s="134" t="s">
        <v>1953</v>
      </c>
      <c r="H188" s="134" t="s">
        <v>1953</v>
      </c>
      <c r="I188" s="134" t="s">
        <v>1953</v>
      </c>
      <c r="J188" s="134">
        <v>0</v>
      </c>
      <c r="K188" s="134">
        <v>0</v>
      </c>
      <c r="L188" s="134">
        <v>0</v>
      </c>
      <c r="M188" s="134">
        <v>0</v>
      </c>
      <c r="N188" s="134">
        <v>0</v>
      </c>
      <c r="O188" s="134" t="s">
        <v>1954</v>
      </c>
      <c r="P188" s="134">
        <v>1</v>
      </c>
      <c r="Q188" s="134">
        <v>1</v>
      </c>
      <c r="R188" s="134">
        <v>0</v>
      </c>
      <c r="S188" s="134">
        <v>0</v>
      </c>
      <c r="T188" s="134">
        <v>2</v>
      </c>
      <c r="U188" s="134" t="s">
        <v>3</v>
      </c>
      <c r="V188" s="134" t="s">
        <v>1955</v>
      </c>
      <c r="W188" s="134" t="s">
        <v>1952</v>
      </c>
      <c r="X188" s="134" t="s">
        <v>398</v>
      </c>
      <c r="Y188" s="134" t="s">
        <v>1649</v>
      </c>
      <c r="Z188" s="134">
        <v>19673</v>
      </c>
    </row>
    <row r="189" spans="1:26" x14ac:dyDescent="0.25">
      <c r="A189" s="134" t="s">
        <v>572</v>
      </c>
      <c r="B189" s="134" t="s">
        <v>1950</v>
      </c>
      <c r="C189" s="134" t="s">
        <v>1951</v>
      </c>
      <c r="D189" s="134" t="s">
        <v>1952</v>
      </c>
      <c r="E189" s="134" t="s">
        <v>1956</v>
      </c>
      <c r="F189" s="134" t="s">
        <v>1956</v>
      </c>
      <c r="G189" s="134" t="s">
        <v>1956</v>
      </c>
      <c r="H189" s="134" t="s">
        <v>1956</v>
      </c>
      <c r="I189" s="134" t="s">
        <v>1956</v>
      </c>
      <c r="J189" s="134">
        <v>0</v>
      </c>
      <c r="K189" s="134">
        <v>20</v>
      </c>
      <c r="L189" s="134">
        <v>157</v>
      </c>
      <c r="M189" s="134">
        <v>500</v>
      </c>
      <c r="N189" s="134">
        <v>677</v>
      </c>
      <c r="O189" s="134" t="s">
        <v>1957</v>
      </c>
      <c r="P189" s="134">
        <v>398</v>
      </c>
      <c r="Q189" s="134">
        <v>274</v>
      </c>
      <c r="R189" s="134">
        <v>314</v>
      </c>
      <c r="S189" s="134">
        <v>729</v>
      </c>
      <c r="T189" s="134">
        <v>1715</v>
      </c>
      <c r="U189" s="134" t="s">
        <v>3</v>
      </c>
      <c r="V189" s="134" t="s">
        <v>1955</v>
      </c>
      <c r="W189" s="134" t="s">
        <v>1952</v>
      </c>
      <c r="X189" s="134" t="s">
        <v>398</v>
      </c>
      <c r="Y189" s="134" t="s">
        <v>1736</v>
      </c>
      <c r="Z189" s="134">
        <v>94829</v>
      </c>
    </row>
    <row r="190" spans="1:26" x14ac:dyDescent="0.25">
      <c r="A190" s="134" t="s">
        <v>446</v>
      </c>
      <c r="B190" s="134" t="s">
        <v>1950</v>
      </c>
      <c r="C190" s="134" t="s">
        <v>1951</v>
      </c>
      <c r="D190" s="134" t="s">
        <v>1952</v>
      </c>
      <c r="E190" s="134" t="s">
        <v>1953</v>
      </c>
      <c r="F190" s="134" t="s">
        <v>1953</v>
      </c>
      <c r="G190" s="134" t="s">
        <v>1953</v>
      </c>
      <c r="H190" s="134" t="s">
        <v>1953</v>
      </c>
      <c r="I190" s="134" t="s">
        <v>1953</v>
      </c>
      <c r="J190" s="134">
        <v>0</v>
      </c>
      <c r="K190" s="134">
        <v>0</v>
      </c>
      <c r="L190" s="134">
        <v>0</v>
      </c>
      <c r="M190" s="134">
        <v>0</v>
      </c>
      <c r="N190" s="134">
        <v>0</v>
      </c>
      <c r="O190" s="134" t="s">
        <v>1954</v>
      </c>
      <c r="P190" s="134">
        <v>5</v>
      </c>
      <c r="Q190" s="134">
        <v>3</v>
      </c>
      <c r="R190" s="134">
        <v>3</v>
      </c>
      <c r="S190" s="134">
        <v>7</v>
      </c>
      <c r="T190" s="134">
        <v>18</v>
      </c>
      <c r="U190" s="134" t="s">
        <v>3</v>
      </c>
      <c r="V190" s="134" t="s">
        <v>1955</v>
      </c>
      <c r="W190" s="134" t="s">
        <v>1952</v>
      </c>
      <c r="X190" s="134" t="s">
        <v>398</v>
      </c>
      <c r="Y190" s="134" t="s">
        <v>1649</v>
      </c>
      <c r="Z190" s="134">
        <v>1892</v>
      </c>
    </row>
    <row r="191" spans="1:26" x14ac:dyDescent="0.25">
      <c r="A191" s="134" t="s">
        <v>573</v>
      </c>
      <c r="B191" s="134" t="s">
        <v>1950</v>
      </c>
      <c r="C191" s="134" t="s">
        <v>1951</v>
      </c>
      <c r="D191" s="134" t="s">
        <v>1952</v>
      </c>
      <c r="E191" s="134" t="s">
        <v>1953</v>
      </c>
      <c r="F191" s="134" t="s">
        <v>1956</v>
      </c>
      <c r="G191" s="134" t="s">
        <v>1956</v>
      </c>
      <c r="H191" s="134" t="s">
        <v>1956</v>
      </c>
      <c r="I191" s="134" t="s">
        <v>1956</v>
      </c>
      <c r="J191" s="134">
        <v>0</v>
      </c>
      <c r="K191" s="134">
        <v>0</v>
      </c>
      <c r="L191" s="134">
        <v>16</v>
      </c>
      <c r="M191" s="134">
        <v>97</v>
      </c>
      <c r="N191" s="134">
        <v>113</v>
      </c>
      <c r="O191" s="134" t="s">
        <v>1954</v>
      </c>
      <c r="P191" s="134">
        <v>349</v>
      </c>
      <c r="Q191" s="134">
        <v>246</v>
      </c>
      <c r="R191" s="134">
        <v>280</v>
      </c>
      <c r="S191" s="134">
        <v>625</v>
      </c>
      <c r="T191" s="134">
        <v>1500</v>
      </c>
      <c r="U191" s="134" t="s">
        <v>3</v>
      </c>
      <c r="V191" s="134" t="s">
        <v>1955</v>
      </c>
      <c r="W191" s="134" t="s">
        <v>1952</v>
      </c>
      <c r="X191" s="134" t="s">
        <v>398</v>
      </c>
      <c r="Y191" s="134" t="s">
        <v>1736</v>
      </c>
      <c r="Z191" s="134">
        <v>54761</v>
      </c>
    </row>
    <row r="192" spans="1:26" x14ac:dyDescent="0.25">
      <c r="A192" s="134" t="s">
        <v>1602</v>
      </c>
      <c r="B192" s="134" t="s">
        <v>1950</v>
      </c>
      <c r="C192" s="134" t="s">
        <v>1951</v>
      </c>
      <c r="D192" s="134" t="s">
        <v>1952</v>
      </c>
      <c r="E192" s="134" t="s">
        <v>1956</v>
      </c>
      <c r="F192" s="134" t="s">
        <v>1956</v>
      </c>
      <c r="G192" s="134" t="s">
        <v>1956</v>
      </c>
      <c r="H192" s="134" t="s">
        <v>1956</v>
      </c>
      <c r="I192" s="134" t="s">
        <v>1956</v>
      </c>
      <c r="J192" s="134">
        <v>28</v>
      </c>
      <c r="K192" s="134">
        <v>13</v>
      </c>
      <c r="L192" s="134">
        <v>16</v>
      </c>
      <c r="M192" s="134">
        <v>10</v>
      </c>
      <c r="N192" s="134">
        <v>67</v>
      </c>
      <c r="O192" s="134" t="s">
        <v>1517</v>
      </c>
      <c r="P192" s="134">
        <v>32</v>
      </c>
      <c r="Q192" s="134">
        <v>17</v>
      </c>
      <c r="R192" s="134">
        <v>21</v>
      </c>
      <c r="S192" s="134">
        <v>21</v>
      </c>
      <c r="T192" s="134">
        <v>91</v>
      </c>
      <c r="U192" s="134" t="s">
        <v>8</v>
      </c>
      <c r="V192" s="134" t="s">
        <v>1955</v>
      </c>
      <c r="W192" s="134" t="s">
        <v>1952</v>
      </c>
      <c r="X192" s="134" t="s">
        <v>1958</v>
      </c>
      <c r="Y192" s="134" t="s">
        <v>1761</v>
      </c>
      <c r="Z192" s="134">
        <v>11543</v>
      </c>
    </row>
    <row r="193" spans="1:26" x14ac:dyDescent="0.25">
      <c r="A193" s="134" t="s">
        <v>766</v>
      </c>
      <c r="B193" s="134" t="s">
        <v>1950</v>
      </c>
      <c r="C193" s="134" t="s">
        <v>1951</v>
      </c>
      <c r="D193" s="134" t="s">
        <v>1952</v>
      </c>
      <c r="E193" s="134" t="s">
        <v>1956</v>
      </c>
      <c r="F193" s="134" t="s">
        <v>1956</v>
      </c>
      <c r="G193" s="134" t="s">
        <v>1956</v>
      </c>
      <c r="H193" s="134" t="s">
        <v>1956</v>
      </c>
      <c r="I193" s="134" t="s">
        <v>1956</v>
      </c>
      <c r="J193" s="134">
        <v>0</v>
      </c>
      <c r="K193" s="134">
        <v>0</v>
      </c>
      <c r="L193" s="134">
        <v>103</v>
      </c>
      <c r="M193" s="134">
        <v>374</v>
      </c>
      <c r="N193" s="134">
        <v>477</v>
      </c>
      <c r="O193" s="134" t="s">
        <v>1957</v>
      </c>
      <c r="P193" s="134">
        <v>312</v>
      </c>
      <c r="Q193" s="134">
        <v>189</v>
      </c>
      <c r="R193" s="134">
        <v>258</v>
      </c>
      <c r="S193" s="134">
        <v>557</v>
      </c>
      <c r="T193" s="134">
        <v>1316</v>
      </c>
      <c r="U193" s="134" t="s">
        <v>26</v>
      </c>
      <c r="V193" s="134" t="s">
        <v>1955</v>
      </c>
      <c r="W193" s="134" t="s">
        <v>1952</v>
      </c>
      <c r="X193" s="134" t="s">
        <v>1997</v>
      </c>
      <c r="Y193" s="134" t="s">
        <v>1733</v>
      </c>
      <c r="Z193" s="134">
        <v>36703</v>
      </c>
    </row>
    <row r="194" spans="1:26" x14ac:dyDescent="0.25">
      <c r="A194" s="134" t="s">
        <v>410</v>
      </c>
      <c r="B194" s="134" t="s">
        <v>1977</v>
      </c>
      <c r="C194" s="134" t="s">
        <v>1956</v>
      </c>
      <c r="D194" s="134" t="s">
        <v>1952</v>
      </c>
      <c r="E194" s="134" t="s">
        <v>1953</v>
      </c>
      <c r="F194" s="134" t="s">
        <v>1953</v>
      </c>
      <c r="G194" s="134" t="s">
        <v>1953</v>
      </c>
      <c r="H194" s="134" t="s">
        <v>1953</v>
      </c>
      <c r="I194" s="134" t="s">
        <v>1956</v>
      </c>
      <c r="J194" s="134">
        <v>0</v>
      </c>
      <c r="K194" s="134">
        <v>1</v>
      </c>
      <c r="L194" s="134">
        <v>1</v>
      </c>
      <c r="M194" s="134">
        <v>1</v>
      </c>
      <c r="N194" s="134">
        <v>3</v>
      </c>
      <c r="O194" s="134" t="s">
        <v>1954</v>
      </c>
      <c r="P194" s="134">
        <v>54</v>
      </c>
      <c r="Q194" s="134">
        <v>31</v>
      </c>
      <c r="R194" s="134">
        <v>32</v>
      </c>
      <c r="S194" s="134">
        <v>92</v>
      </c>
      <c r="T194" s="134">
        <v>209</v>
      </c>
      <c r="U194" s="134" t="s">
        <v>3</v>
      </c>
      <c r="V194" s="134" t="s">
        <v>1972</v>
      </c>
      <c r="W194" s="134" t="s">
        <v>1952</v>
      </c>
      <c r="X194" s="134" t="s">
        <v>398</v>
      </c>
      <c r="Y194" s="134" t="s">
        <v>1608</v>
      </c>
      <c r="Z194" s="134">
        <v>6501</v>
      </c>
    </row>
    <row r="195" spans="1:26" x14ac:dyDescent="0.25">
      <c r="A195" s="134" t="s">
        <v>864</v>
      </c>
      <c r="B195" s="134" t="s">
        <v>1950</v>
      </c>
      <c r="C195" s="134" t="s">
        <v>1951</v>
      </c>
      <c r="D195" s="134" t="s">
        <v>1952</v>
      </c>
      <c r="E195" s="134" t="s">
        <v>1953</v>
      </c>
      <c r="F195" s="134" t="s">
        <v>1956</v>
      </c>
      <c r="G195" s="134" t="s">
        <v>1956</v>
      </c>
      <c r="H195" s="134" t="s">
        <v>1956</v>
      </c>
      <c r="I195" s="134" t="s">
        <v>1956</v>
      </c>
      <c r="J195" s="134">
        <v>0</v>
      </c>
      <c r="K195" s="134">
        <v>0</v>
      </c>
      <c r="L195" s="134">
        <v>0</v>
      </c>
      <c r="M195" s="134">
        <v>63</v>
      </c>
      <c r="N195" s="134">
        <v>63</v>
      </c>
      <c r="O195" s="134" t="s">
        <v>1957</v>
      </c>
      <c r="P195" s="134">
        <v>53</v>
      </c>
      <c r="Q195" s="134">
        <v>34</v>
      </c>
      <c r="R195" s="134">
        <v>38</v>
      </c>
      <c r="S195" s="134">
        <v>93</v>
      </c>
      <c r="T195" s="134">
        <v>218</v>
      </c>
      <c r="U195" s="134" t="s">
        <v>26</v>
      </c>
      <c r="V195" s="134" t="s">
        <v>1955</v>
      </c>
      <c r="W195" s="134" t="s">
        <v>1952</v>
      </c>
      <c r="X195" s="134" t="s">
        <v>1986</v>
      </c>
      <c r="Y195" s="134" t="s">
        <v>1805</v>
      </c>
      <c r="Z195" s="134">
        <v>7738</v>
      </c>
    </row>
    <row r="196" spans="1:26" x14ac:dyDescent="0.25">
      <c r="A196" s="134" t="s">
        <v>1603</v>
      </c>
      <c r="B196" s="134" t="s">
        <v>1960</v>
      </c>
      <c r="C196" s="134" t="s">
        <v>1951</v>
      </c>
      <c r="D196" s="134" t="s">
        <v>1952</v>
      </c>
      <c r="E196" s="134" t="s">
        <v>1956</v>
      </c>
      <c r="F196" s="134" t="s">
        <v>1956</v>
      </c>
      <c r="G196" s="134" t="s">
        <v>1956</v>
      </c>
      <c r="H196" s="134" t="s">
        <v>1956</v>
      </c>
      <c r="I196" s="134" t="s">
        <v>1956</v>
      </c>
      <c r="J196" s="134">
        <v>31</v>
      </c>
      <c r="K196" s="134">
        <v>43</v>
      </c>
      <c r="L196" s="134">
        <v>195</v>
      </c>
      <c r="M196" s="134">
        <v>161</v>
      </c>
      <c r="N196" s="134">
        <v>430</v>
      </c>
      <c r="O196" s="134" t="s">
        <v>1954</v>
      </c>
      <c r="P196" s="134">
        <v>212</v>
      </c>
      <c r="Q196" s="134">
        <v>135</v>
      </c>
      <c r="R196" s="134">
        <v>146</v>
      </c>
      <c r="S196" s="134">
        <v>366</v>
      </c>
      <c r="T196" s="134">
        <v>859</v>
      </c>
      <c r="U196" s="134" t="s">
        <v>13</v>
      </c>
      <c r="V196" s="134" t="s">
        <v>1955</v>
      </c>
      <c r="W196" s="134" t="s">
        <v>1952</v>
      </c>
      <c r="X196" s="134" t="s">
        <v>1965</v>
      </c>
      <c r="Y196" s="134" t="s">
        <v>1603</v>
      </c>
      <c r="Z196" s="134">
        <v>72865</v>
      </c>
    </row>
    <row r="197" spans="1:26" x14ac:dyDescent="0.25">
      <c r="A197" s="134" t="s">
        <v>511</v>
      </c>
      <c r="B197" s="134" t="s">
        <v>1950</v>
      </c>
      <c r="C197" s="134" t="s">
        <v>1951</v>
      </c>
      <c r="D197" s="134" t="s">
        <v>1979</v>
      </c>
      <c r="E197" s="134" t="s">
        <v>1953</v>
      </c>
      <c r="F197" s="134" t="s">
        <v>1953</v>
      </c>
      <c r="G197" s="134" t="s">
        <v>1953</v>
      </c>
      <c r="H197" s="134" t="s">
        <v>1953</v>
      </c>
      <c r="I197" s="134" t="s">
        <v>1953</v>
      </c>
      <c r="J197" s="134">
        <v>0</v>
      </c>
      <c r="K197" s="134">
        <v>0</v>
      </c>
      <c r="L197" s="134">
        <v>0</v>
      </c>
      <c r="M197" s="134">
        <v>0</v>
      </c>
      <c r="N197" s="134">
        <v>0</v>
      </c>
      <c r="O197" s="134" t="s">
        <v>1954</v>
      </c>
      <c r="P197" s="134">
        <v>313</v>
      </c>
      <c r="Q197" s="134">
        <v>220</v>
      </c>
      <c r="R197" s="134">
        <v>248</v>
      </c>
      <c r="S197" s="134">
        <v>572</v>
      </c>
      <c r="T197" s="134">
        <v>1353</v>
      </c>
      <c r="U197" s="134" t="s">
        <v>3</v>
      </c>
      <c r="V197" s="134" t="s">
        <v>1980</v>
      </c>
      <c r="W197" s="134" t="s">
        <v>1979</v>
      </c>
      <c r="X197" s="134" t="s">
        <v>398</v>
      </c>
      <c r="Y197" s="134" t="s">
        <v>1690</v>
      </c>
      <c r="Z197" s="134">
        <v>202648</v>
      </c>
    </row>
    <row r="198" spans="1:26" x14ac:dyDescent="0.25">
      <c r="A198" s="134" t="s">
        <v>447</v>
      </c>
      <c r="B198" s="134" t="s">
        <v>1977</v>
      </c>
      <c r="C198" s="134" t="s">
        <v>1962</v>
      </c>
      <c r="D198" s="134" t="s">
        <v>1963</v>
      </c>
      <c r="E198" s="134" t="s">
        <v>1956</v>
      </c>
      <c r="F198" s="134" t="s">
        <v>1953</v>
      </c>
      <c r="G198" s="134" t="s">
        <v>1953</v>
      </c>
      <c r="H198" s="134" t="s">
        <v>1953</v>
      </c>
      <c r="I198" s="134" t="s">
        <v>1953</v>
      </c>
      <c r="J198" s="134">
        <v>0</v>
      </c>
      <c r="K198" s="134">
        <v>0</v>
      </c>
      <c r="L198" s="134">
        <v>0</v>
      </c>
      <c r="M198" s="134">
        <v>0</v>
      </c>
      <c r="N198" s="134">
        <v>0</v>
      </c>
      <c r="O198" s="134" t="s">
        <v>1954</v>
      </c>
      <c r="P198" s="134">
        <v>216</v>
      </c>
      <c r="Q198" s="134">
        <v>128</v>
      </c>
      <c r="R198" s="134">
        <v>149</v>
      </c>
      <c r="S198" s="134">
        <v>402</v>
      </c>
      <c r="T198" s="134">
        <v>895</v>
      </c>
      <c r="U198" s="134" t="s">
        <v>3</v>
      </c>
      <c r="V198" s="134" t="s">
        <v>1964</v>
      </c>
      <c r="W198" s="134" t="s">
        <v>1962</v>
      </c>
      <c r="X198" s="134" t="s">
        <v>398</v>
      </c>
      <c r="Y198" s="134" t="s">
        <v>1649</v>
      </c>
      <c r="Z198" s="134">
        <v>59473</v>
      </c>
    </row>
    <row r="199" spans="1:26" x14ac:dyDescent="0.25">
      <c r="A199" s="134" t="s">
        <v>774</v>
      </c>
      <c r="B199" s="134" t="s">
        <v>1950</v>
      </c>
      <c r="C199" s="134" t="s">
        <v>1951</v>
      </c>
      <c r="D199" s="134" t="s">
        <v>1952</v>
      </c>
      <c r="E199" s="134" t="s">
        <v>1956</v>
      </c>
      <c r="F199" s="134" t="s">
        <v>1956</v>
      </c>
      <c r="G199" s="134" t="s">
        <v>1956</v>
      </c>
      <c r="H199" s="134" t="s">
        <v>1953</v>
      </c>
      <c r="I199" s="134" t="s">
        <v>1953</v>
      </c>
      <c r="J199" s="134">
        <v>0</v>
      </c>
      <c r="K199" s="134">
        <v>0</v>
      </c>
      <c r="L199" s="134">
        <v>0</v>
      </c>
      <c r="M199" s="134">
        <v>0</v>
      </c>
      <c r="N199" s="134">
        <v>0</v>
      </c>
      <c r="O199" s="134" t="s">
        <v>1954</v>
      </c>
      <c r="P199" s="134">
        <v>87</v>
      </c>
      <c r="Q199" s="134">
        <v>107</v>
      </c>
      <c r="R199" s="134">
        <v>106</v>
      </c>
      <c r="S199" s="134">
        <v>124</v>
      </c>
      <c r="T199" s="134">
        <v>424</v>
      </c>
      <c r="U199" s="134" t="s">
        <v>26</v>
      </c>
      <c r="V199" s="134" t="s">
        <v>1955</v>
      </c>
      <c r="W199" s="134" t="s">
        <v>1952</v>
      </c>
      <c r="X199" s="134" t="s">
        <v>1989</v>
      </c>
      <c r="Y199" s="134" t="s">
        <v>1590</v>
      </c>
      <c r="Z199" s="134">
        <v>7302</v>
      </c>
    </row>
    <row r="200" spans="1:26" x14ac:dyDescent="0.25">
      <c r="A200" s="134" t="s">
        <v>405</v>
      </c>
      <c r="B200" s="134" t="s">
        <v>1977</v>
      </c>
      <c r="C200" s="134" t="s">
        <v>1951</v>
      </c>
      <c r="D200" s="134" t="s">
        <v>1952</v>
      </c>
      <c r="E200" s="134" t="s">
        <v>1956</v>
      </c>
      <c r="F200" s="134" t="s">
        <v>1956</v>
      </c>
      <c r="G200" s="134" t="s">
        <v>1956</v>
      </c>
      <c r="H200" s="134" t="s">
        <v>1956</v>
      </c>
      <c r="I200" s="134" t="s">
        <v>1956</v>
      </c>
      <c r="J200" s="134">
        <v>56</v>
      </c>
      <c r="K200" s="134">
        <v>10</v>
      </c>
      <c r="L200" s="134">
        <v>426</v>
      </c>
      <c r="M200" s="134">
        <v>111</v>
      </c>
      <c r="N200" s="134">
        <v>603</v>
      </c>
      <c r="O200" s="134" t="s">
        <v>1954</v>
      </c>
      <c r="P200" s="134">
        <v>349</v>
      </c>
      <c r="Q200" s="134">
        <v>205</v>
      </c>
      <c r="R200" s="134">
        <v>202</v>
      </c>
      <c r="S200" s="134">
        <v>553</v>
      </c>
      <c r="T200" s="134">
        <v>1309</v>
      </c>
      <c r="U200" s="134" t="s">
        <v>3</v>
      </c>
      <c r="V200" s="134" t="s">
        <v>1964</v>
      </c>
      <c r="W200" s="134" t="s">
        <v>1952</v>
      </c>
      <c r="X200" s="134" t="s">
        <v>398</v>
      </c>
      <c r="Y200" s="134" t="s">
        <v>1608</v>
      </c>
      <c r="Z200" s="134">
        <v>19372</v>
      </c>
    </row>
    <row r="201" spans="1:26" x14ac:dyDescent="0.25">
      <c r="A201" s="134" t="s">
        <v>387</v>
      </c>
      <c r="B201" s="134" t="s">
        <v>1950</v>
      </c>
      <c r="C201" s="134" t="s">
        <v>1951</v>
      </c>
      <c r="D201" s="134" t="s">
        <v>1952</v>
      </c>
      <c r="E201" s="134" t="s">
        <v>1956</v>
      </c>
      <c r="F201" s="134" t="s">
        <v>1956</v>
      </c>
      <c r="G201" s="134" t="s">
        <v>1956</v>
      </c>
      <c r="H201" s="134" t="s">
        <v>1956</v>
      </c>
      <c r="I201" s="134" t="s">
        <v>1956</v>
      </c>
      <c r="J201" s="134">
        <v>3</v>
      </c>
      <c r="K201" s="134">
        <v>26</v>
      </c>
      <c r="L201" s="134">
        <v>5</v>
      </c>
      <c r="M201" s="134">
        <v>185</v>
      </c>
      <c r="N201" s="134">
        <v>219</v>
      </c>
      <c r="O201" s="134" t="s">
        <v>1957</v>
      </c>
      <c r="P201" s="134">
        <v>63</v>
      </c>
      <c r="Q201" s="134">
        <v>48</v>
      </c>
      <c r="R201" s="134">
        <v>45</v>
      </c>
      <c r="S201" s="134">
        <v>98</v>
      </c>
      <c r="T201" s="134">
        <v>254</v>
      </c>
      <c r="U201" s="134" t="s">
        <v>67</v>
      </c>
      <c r="V201" s="134" t="s">
        <v>1955</v>
      </c>
      <c r="W201" s="134" t="s">
        <v>1952</v>
      </c>
      <c r="X201" s="134" t="s">
        <v>1985</v>
      </c>
      <c r="Y201" s="134" t="s">
        <v>1742</v>
      </c>
      <c r="Z201" s="134">
        <v>28163</v>
      </c>
    </row>
    <row r="202" spans="1:26" x14ac:dyDescent="0.25">
      <c r="A202" s="134" t="s">
        <v>1608</v>
      </c>
      <c r="B202" s="134" t="s">
        <v>1950</v>
      </c>
      <c r="C202" s="134" t="s">
        <v>1951</v>
      </c>
      <c r="D202" s="134" t="s">
        <v>1952</v>
      </c>
      <c r="E202" s="134" t="s">
        <v>1953</v>
      </c>
      <c r="F202" s="134" t="s">
        <v>1953</v>
      </c>
      <c r="G202" s="134" t="s">
        <v>1953</v>
      </c>
      <c r="H202" s="134" t="s">
        <v>1956</v>
      </c>
      <c r="I202" s="134" t="s">
        <v>1956</v>
      </c>
      <c r="J202" s="134">
        <v>0</v>
      </c>
      <c r="K202" s="134">
        <v>0</v>
      </c>
      <c r="L202" s="134">
        <v>37</v>
      </c>
      <c r="M202" s="134">
        <v>0</v>
      </c>
      <c r="N202" s="134">
        <v>37</v>
      </c>
      <c r="O202" s="134" t="s">
        <v>1954</v>
      </c>
      <c r="P202" s="134">
        <v>1633</v>
      </c>
      <c r="Q202" s="134">
        <v>1001</v>
      </c>
      <c r="R202" s="134">
        <v>1001</v>
      </c>
      <c r="S202" s="134">
        <v>2839</v>
      </c>
      <c r="T202" s="134">
        <v>6474</v>
      </c>
      <c r="U202" s="134" t="s">
        <v>3</v>
      </c>
      <c r="V202" s="134" t="s">
        <v>1955</v>
      </c>
      <c r="W202" s="134" t="s">
        <v>1952</v>
      </c>
      <c r="X202" s="134" t="s">
        <v>398</v>
      </c>
      <c r="Y202" s="134" t="s">
        <v>1608</v>
      </c>
      <c r="Z202" s="134">
        <v>40007</v>
      </c>
    </row>
    <row r="203" spans="1:26" x14ac:dyDescent="0.25">
      <c r="A203" s="134" t="s">
        <v>546</v>
      </c>
      <c r="B203" s="134" t="s">
        <v>1950</v>
      </c>
      <c r="C203" s="134" t="s">
        <v>1951</v>
      </c>
      <c r="D203" s="134" t="s">
        <v>1952</v>
      </c>
      <c r="E203" s="134" t="s">
        <v>1956</v>
      </c>
      <c r="F203" s="134" t="s">
        <v>1956</v>
      </c>
      <c r="G203" s="134" t="s">
        <v>1956</v>
      </c>
      <c r="H203" s="134" t="s">
        <v>1956</v>
      </c>
      <c r="I203" s="134" t="s">
        <v>1956</v>
      </c>
      <c r="J203" s="134">
        <v>0</v>
      </c>
      <c r="K203" s="134">
        <v>0</v>
      </c>
      <c r="L203" s="134">
        <v>0</v>
      </c>
      <c r="M203" s="134">
        <v>143</v>
      </c>
      <c r="N203" s="134">
        <v>143</v>
      </c>
      <c r="O203" s="134" t="s">
        <v>1957</v>
      </c>
      <c r="P203" s="134">
        <v>40</v>
      </c>
      <c r="Q203" s="134">
        <v>27</v>
      </c>
      <c r="R203" s="134">
        <v>31</v>
      </c>
      <c r="S203" s="134">
        <v>62</v>
      </c>
      <c r="T203" s="134">
        <v>160</v>
      </c>
      <c r="U203" s="134" t="s">
        <v>3</v>
      </c>
      <c r="V203" s="134" t="s">
        <v>1955</v>
      </c>
      <c r="W203" s="134" t="s">
        <v>1952</v>
      </c>
      <c r="X203" s="134" t="s">
        <v>398</v>
      </c>
      <c r="Y203" s="134" t="s">
        <v>1721</v>
      </c>
      <c r="Z203" s="134">
        <v>5574</v>
      </c>
    </row>
    <row r="204" spans="1:26" x14ac:dyDescent="0.25">
      <c r="A204" s="134" t="s">
        <v>547</v>
      </c>
      <c r="B204" s="134" t="s">
        <v>1950</v>
      </c>
      <c r="C204" s="134" t="s">
        <v>1951</v>
      </c>
      <c r="D204" s="134" t="s">
        <v>1952</v>
      </c>
      <c r="E204" s="134" t="s">
        <v>1956</v>
      </c>
      <c r="F204" s="134" t="s">
        <v>1956</v>
      </c>
      <c r="G204" s="134" t="s">
        <v>1956</v>
      </c>
      <c r="H204" s="134" t="s">
        <v>1956</v>
      </c>
      <c r="I204" s="134" t="s">
        <v>1956</v>
      </c>
      <c r="J204" s="134">
        <v>84</v>
      </c>
      <c r="K204" s="134">
        <v>0</v>
      </c>
      <c r="L204" s="134">
        <v>1</v>
      </c>
      <c r="M204" s="134">
        <v>1161</v>
      </c>
      <c r="N204" s="134">
        <v>1246</v>
      </c>
      <c r="O204" s="134" t="s">
        <v>1957</v>
      </c>
      <c r="P204" s="134">
        <v>714</v>
      </c>
      <c r="Q204" s="134">
        <v>487</v>
      </c>
      <c r="R204" s="134">
        <v>553</v>
      </c>
      <c r="S204" s="134">
        <v>1271</v>
      </c>
      <c r="T204" s="134">
        <v>3025</v>
      </c>
      <c r="U204" s="134" t="s">
        <v>3</v>
      </c>
      <c r="V204" s="134" t="s">
        <v>1955</v>
      </c>
      <c r="W204" s="134" t="s">
        <v>1952</v>
      </c>
      <c r="X204" s="134" t="s">
        <v>398</v>
      </c>
      <c r="Y204" s="134" t="s">
        <v>1721</v>
      </c>
      <c r="Z204" s="134">
        <v>87883</v>
      </c>
    </row>
    <row r="205" spans="1:26" x14ac:dyDescent="0.25">
      <c r="A205" s="134" t="s">
        <v>448</v>
      </c>
      <c r="B205" s="134" t="s">
        <v>1950</v>
      </c>
      <c r="C205" s="134" t="s">
        <v>1956</v>
      </c>
      <c r="D205" s="134" t="s">
        <v>1952</v>
      </c>
      <c r="E205" s="134" t="s">
        <v>1953</v>
      </c>
      <c r="F205" s="134" t="s">
        <v>1953</v>
      </c>
      <c r="G205" s="134" t="s">
        <v>1953</v>
      </c>
      <c r="H205" s="134" t="s">
        <v>1953</v>
      </c>
      <c r="I205" s="134" t="s">
        <v>1953</v>
      </c>
      <c r="J205" s="134">
        <v>0</v>
      </c>
      <c r="K205" s="134">
        <v>0</v>
      </c>
      <c r="L205" s="134">
        <v>0</v>
      </c>
      <c r="M205" s="134">
        <v>0</v>
      </c>
      <c r="N205" s="134">
        <v>0</v>
      </c>
      <c r="O205" s="134" t="s">
        <v>1954</v>
      </c>
      <c r="P205" s="134">
        <v>0</v>
      </c>
      <c r="Q205" s="134">
        <v>0</v>
      </c>
      <c r="R205" s="134">
        <v>0</v>
      </c>
      <c r="S205" s="134">
        <v>0</v>
      </c>
      <c r="T205" s="134">
        <v>0</v>
      </c>
      <c r="U205" s="134" t="s">
        <v>3</v>
      </c>
      <c r="V205" s="134" t="s">
        <v>1968</v>
      </c>
      <c r="W205" s="134" t="s">
        <v>1951</v>
      </c>
      <c r="X205" s="134" t="s">
        <v>398</v>
      </c>
      <c r="Y205" s="134" t="s">
        <v>1649</v>
      </c>
      <c r="Z205" s="134">
        <v>437</v>
      </c>
    </row>
    <row r="206" spans="1:26" x14ac:dyDescent="0.25">
      <c r="A206" s="134" t="s">
        <v>449</v>
      </c>
      <c r="B206" s="134" t="s">
        <v>1950</v>
      </c>
      <c r="C206" s="134" t="s">
        <v>1951</v>
      </c>
      <c r="D206" s="134" t="s">
        <v>1952</v>
      </c>
      <c r="E206" s="134" t="s">
        <v>1956</v>
      </c>
      <c r="F206" s="134" t="s">
        <v>1956</v>
      </c>
      <c r="G206" s="134" t="s">
        <v>1956</v>
      </c>
      <c r="H206" s="134" t="s">
        <v>1956</v>
      </c>
      <c r="I206" s="134" t="s">
        <v>1956</v>
      </c>
      <c r="J206" s="134">
        <v>39</v>
      </c>
      <c r="K206" s="134">
        <v>1</v>
      </c>
      <c r="L206" s="134">
        <v>0</v>
      </c>
      <c r="M206" s="134">
        <v>33</v>
      </c>
      <c r="N206" s="134">
        <v>73</v>
      </c>
      <c r="O206" s="134" t="s">
        <v>1954</v>
      </c>
      <c r="P206" s="134">
        <v>250</v>
      </c>
      <c r="Q206" s="134">
        <v>150</v>
      </c>
      <c r="R206" s="134">
        <v>167</v>
      </c>
      <c r="S206" s="134">
        <v>446</v>
      </c>
      <c r="T206" s="134">
        <v>1013</v>
      </c>
      <c r="U206" s="134" t="s">
        <v>3</v>
      </c>
      <c r="V206" s="134" t="s">
        <v>1955</v>
      </c>
      <c r="W206" s="134" t="s">
        <v>1952</v>
      </c>
      <c r="X206" s="134" t="s">
        <v>398</v>
      </c>
      <c r="Y206" s="134" t="s">
        <v>1649</v>
      </c>
      <c r="Z206" s="134">
        <v>113559</v>
      </c>
    </row>
    <row r="207" spans="1:26" x14ac:dyDescent="0.25">
      <c r="A207" s="134" t="s">
        <v>1611</v>
      </c>
      <c r="B207" s="134" t="s">
        <v>1960</v>
      </c>
      <c r="C207" s="134" t="s">
        <v>1951</v>
      </c>
      <c r="D207" s="134" t="s">
        <v>1952</v>
      </c>
      <c r="E207" s="134" t="s">
        <v>1956</v>
      </c>
      <c r="F207" s="134" t="s">
        <v>1956</v>
      </c>
      <c r="G207" s="134" t="s">
        <v>1956</v>
      </c>
      <c r="H207" s="134" t="s">
        <v>1956</v>
      </c>
      <c r="I207" s="134" t="s">
        <v>1956</v>
      </c>
      <c r="J207" s="134">
        <v>0</v>
      </c>
      <c r="K207" s="134">
        <v>0</v>
      </c>
      <c r="L207" s="134">
        <v>0</v>
      </c>
      <c r="M207" s="134">
        <v>21</v>
      </c>
      <c r="N207" s="134">
        <v>21</v>
      </c>
      <c r="O207" s="134" t="s">
        <v>1954</v>
      </c>
      <c r="P207" s="134">
        <v>35</v>
      </c>
      <c r="Q207" s="134">
        <v>25</v>
      </c>
      <c r="R207" s="134">
        <v>28</v>
      </c>
      <c r="S207" s="134">
        <v>72</v>
      </c>
      <c r="T207" s="134">
        <v>160</v>
      </c>
      <c r="U207" s="134" t="s">
        <v>13</v>
      </c>
      <c r="V207" s="134" t="s">
        <v>1955</v>
      </c>
      <c r="W207" s="134" t="s">
        <v>1952</v>
      </c>
      <c r="X207" s="134" t="s">
        <v>1961</v>
      </c>
      <c r="Y207" s="134" t="s">
        <v>1611</v>
      </c>
      <c r="Z207" s="134">
        <v>14655</v>
      </c>
    </row>
    <row r="208" spans="1:26" x14ac:dyDescent="0.25">
      <c r="A208" s="134" t="s">
        <v>884</v>
      </c>
      <c r="B208" s="134" t="s">
        <v>1960</v>
      </c>
      <c r="C208" s="134" t="s">
        <v>1951</v>
      </c>
      <c r="D208" s="134" t="s">
        <v>1952</v>
      </c>
      <c r="E208" s="134" t="s">
        <v>1956</v>
      </c>
      <c r="F208" s="134" t="s">
        <v>1953</v>
      </c>
      <c r="G208" s="134" t="s">
        <v>1953</v>
      </c>
      <c r="H208" s="134" t="s">
        <v>1953</v>
      </c>
      <c r="I208" s="134" t="s">
        <v>1953</v>
      </c>
      <c r="J208" s="134">
        <v>0</v>
      </c>
      <c r="K208" s="134">
        <v>0</v>
      </c>
      <c r="L208" s="134">
        <v>0</v>
      </c>
      <c r="M208" s="134">
        <v>0</v>
      </c>
      <c r="N208" s="134">
        <v>0</v>
      </c>
      <c r="O208" s="134" t="s">
        <v>1954</v>
      </c>
      <c r="P208" s="134">
        <v>3</v>
      </c>
      <c r="Q208" s="134">
        <v>3</v>
      </c>
      <c r="R208" s="134">
        <v>3</v>
      </c>
      <c r="S208" s="134">
        <v>7</v>
      </c>
      <c r="T208" s="134">
        <v>16</v>
      </c>
      <c r="U208" s="134" t="s">
        <v>13</v>
      </c>
      <c r="V208" s="134" t="s">
        <v>1955</v>
      </c>
      <c r="W208" s="134" t="s">
        <v>1952</v>
      </c>
      <c r="X208" s="134" t="s">
        <v>1961</v>
      </c>
      <c r="Y208" s="134" t="s">
        <v>1528</v>
      </c>
      <c r="Z208" s="134">
        <v>8058</v>
      </c>
    </row>
    <row r="209" spans="1:26" x14ac:dyDescent="0.25">
      <c r="A209" s="134" t="s">
        <v>512</v>
      </c>
      <c r="B209" s="134" t="s">
        <v>1950</v>
      </c>
      <c r="C209" s="134" t="s">
        <v>1951</v>
      </c>
      <c r="D209" s="134" t="s">
        <v>1952</v>
      </c>
      <c r="E209" s="134" t="s">
        <v>1956</v>
      </c>
      <c r="F209" s="134" t="s">
        <v>1956</v>
      </c>
      <c r="G209" s="134" t="s">
        <v>1956</v>
      </c>
      <c r="H209" s="134" t="s">
        <v>1956</v>
      </c>
      <c r="I209" s="134" t="s">
        <v>1956</v>
      </c>
      <c r="J209" s="134">
        <v>907</v>
      </c>
      <c r="K209" s="134">
        <v>3</v>
      </c>
      <c r="L209" s="134">
        <v>12973</v>
      </c>
      <c r="M209" s="134">
        <v>8682</v>
      </c>
      <c r="N209" s="134">
        <v>22565</v>
      </c>
      <c r="O209" s="134" t="s">
        <v>1957</v>
      </c>
      <c r="P209" s="134">
        <v>2817</v>
      </c>
      <c r="Q209" s="134">
        <v>2034</v>
      </c>
      <c r="R209" s="134">
        <v>2239</v>
      </c>
      <c r="S209" s="134">
        <v>5059</v>
      </c>
      <c r="T209" s="134">
        <v>12149</v>
      </c>
      <c r="U209" s="134" t="s">
        <v>3</v>
      </c>
      <c r="V209" s="134" t="s">
        <v>1955</v>
      </c>
      <c r="W209" s="134" t="s">
        <v>1952</v>
      </c>
      <c r="X209" s="134" t="s">
        <v>398</v>
      </c>
      <c r="Y209" s="134" t="s">
        <v>1690</v>
      </c>
      <c r="Z209" s="134">
        <v>276176</v>
      </c>
    </row>
    <row r="210" spans="1:26" x14ac:dyDescent="0.25">
      <c r="A210" s="134" t="s">
        <v>450</v>
      </c>
      <c r="B210" s="134" t="s">
        <v>1950</v>
      </c>
      <c r="C210" s="134" t="s">
        <v>1951</v>
      </c>
      <c r="D210" s="134" t="s">
        <v>1952</v>
      </c>
      <c r="E210" s="134" t="s">
        <v>1953</v>
      </c>
      <c r="F210" s="134" t="s">
        <v>1953</v>
      </c>
      <c r="G210" s="134" t="s">
        <v>1953</v>
      </c>
      <c r="H210" s="134" t="s">
        <v>1953</v>
      </c>
      <c r="I210" s="134" t="s">
        <v>1956</v>
      </c>
      <c r="J210" s="134">
        <v>3</v>
      </c>
      <c r="K210" s="134">
        <v>2</v>
      </c>
      <c r="L210" s="134">
        <v>4</v>
      </c>
      <c r="M210" s="134">
        <v>0</v>
      </c>
      <c r="N210" s="134">
        <v>9</v>
      </c>
      <c r="O210" s="134" t="s">
        <v>1954</v>
      </c>
      <c r="P210" s="134">
        <v>4</v>
      </c>
      <c r="Q210" s="134">
        <v>2</v>
      </c>
      <c r="R210" s="134">
        <v>2</v>
      </c>
      <c r="S210" s="134">
        <v>7</v>
      </c>
      <c r="T210" s="134">
        <v>15</v>
      </c>
      <c r="U210" s="134" t="s">
        <v>3</v>
      </c>
      <c r="V210" s="134" t="s">
        <v>1955</v>
      </c>
      <c r="W210" s="134" t="s">
        <v>1952</v>
      </c>
      <c r="X210" s="134" t="s">
        <v>398</v>
      </c>
      <c r="Y210" s="134" t="s">
        <v>1649</v>
      </c>
      <c r="Z210" s="134">
        <v>1450</v>
      </c>
    </row>
    <row r="211" spans="1:26" x14ac:dyDescent="0.25">
      <c r="A211" s="134" t="s">
        <v>732</v>
      </c>
      <c r="B211" s="134" t="s">
        <v>1950</v>
      </c>
      <c r="C211" s="134" t="s">
        <v>1951</v>
      </c>
      <c r="D211" s="134" t="s">
        <v>1952</v>
      </c>
      <c r="E211" s="134" t="s">
        <v>1953</v>
      </c>
      <c r="F211" s="134" t="s">
        <v>1953</v>
      </c>
      <c r="G211" s="134" t="s">
        <v>1953</v>
      </c>
      <c r="H211" s="134" t="s">
        <v>1953</v>
      </c>
      <c r="I211" s="134" t="s">
        <v>1953</v>
      </c>
      <c r="J211" s="134">
        <v>0</v>
      </c>
      <c r="K211" s="134">
        <v>0</v>
      </c>
      <c r="L211" s="134">
        <v>0</v>
      </c>
      <c r="M211" s="134">
        <v>0</v>
      </c>
      <c r="N211" s="134">
        <v>0</v>
      </c>
      <c r="O211" s="134" t="s">
        <v>1954</v>
      </c>
      <c r="P211" s="134">
        <v>4</v>
      </c>
      <c r="Q211" s="134">
        <v>3</v>
      </c>
      <c r="R211" s="134">
        <v>4</v>
      </c>
      <c r="S211" s="134">
        <v>12</v>
      </c>
      <c r="T211" s="134">
        <v>23</v>
      </c>
      <c r="U211" s="134" t="s">
        <v>32</v>
      </c>
      <c r="V211" s="134" t="s">
        <v>1955</v>
      </c>
      <c r="W211" s="134" t="s">
        <v>1952</v>
      </c>
      <c r="X211" s="134" t="s">
        <v>1974</v>
      </c>
      <c r="Y211" s="134" t="s">
        <v>1727</v>
      </c>
      <c r="Z211" s="134">
        <v>837</v>
      </c>
    </row>
    <row r="212" spans="1:26" x14ac:dyDescent="0.25">
      <c r="A212" s="134" t="s">
        <v>885</v>
      </c>
      <c r="B212" s="134" t="s">
        <v>1960</v>
      </c>
      <c r="C212" s="134" t="s">
        <v>1951</v>
      </c>
      <c r="D212" s="134" t="s">
        <v>1952</v>
      </c>
      <c r="E212" s="134" t="s">
        <v>1953</v>
      </c>
      <c r="F212" s="134" t="s">
        <v>1956</v>
      </c>
      <c r="G212" s="134" t="s">
        <v>1956</v>
      </c>
      <c r="H212" s="134" t="s">
        <v>1956</v>
      </c>
      <c r="I212" s="134" t="s">
        <v>1956</v>
      </c>
      <c r="J212" s="134">
        <v>0</v>
      </c>
      <c r="K212" s="134">
        <v>0</v>
      </c>
      <c r="L212" s="134">
        <v>29</v>
      </c>
      <c r="M212" s="134">
        <v>0</v>
      </c>
      <c r="N212" s="134">
        <v>29</v>
      </c>
      <c r="O212" s="134" t="s">
        <v>1954</v>
      </c>
      <c r="P212" s="134">
        <v>4</v>
      </c>
      <c r="Q212" s="134">
        <v>3</v>
      </c>
      <c r="R212" s="134">
        <v>4</v>
      </c>
      <c r="S212" s="134">
        <v>8</v>
      </c>
      <c r="T212" s="134">
        <v>19</v>
      </c>
      <c r="U212" s="134" t="s">
        <v>13</v>
      </c>
      <c r="V212" s="134" t="s">
        <v>1955</v>
      </c>
      <c r="W212" s="134" t="s">
        <v>1952</v>
      </c>
      <c r="X212" s="134" t="s">
        <v>1961</v>
      </c>
      <c r="Y212" s="134" t="s">
        <v>1528</v>
      </c>
      <c r="Z212" s="134">
        <v>4679</v>
      </c>
    </row>
    <row r="213" spans="1:26" x14ac:dyDescent="0.25">
      <c r="A213" s="134" t="s">
        <v>1613</v>
      </c>
      <c r="B213" s="134" t="s">
        <v>1977</v>
      </c>
      <c r="C213" s="134" t="s">
        <v>1956</v>
      </c>
      <c r="D213" s="134" t="s">
        <v>1953</v>
      </c>
      <c r="E213" s="134" t="s">
        <v>1953</v>
      </c>
      <c r="F213" s="134" t="s">
        <v>1953</v>
      </c>
      <c r="G213" s="134" t="s">
        <v>1953</v>
      </c>
      <c r="H213" s="134" t="s">
        <v>1953</v>
      </c>
      <c r="I213" s="134" t="s">
        <v>1953</v>
      </c>
      <c r="J213" s="134">
        <v>0</v>
      </c>
      <c r="K213" s="134">
        <v>0</v>
      </c>
      <c r="L213" s="134">
        <v>0</v>
      </c>
      <c r="M213" s="134">
        <v>0</v>
      </c>
      <c r="N213" s="134">
        <v>0</v>
      </c>
      <c r="O213" s="134" t="s">
        <v>1954</v>
      </c>
      <c r="P213" s="134">
        <v>409</v>
      </c>
      <c r="Q213" s="134">
        <v>275</v>
      </c>
      <c r="R213" s="134">
        <v>307</v>
      </c>
      <c r="S213" s="134">
        <v>721</v>
      </c>
      <c r="T213" s="134">
        <v>1712</v>
      </c>
      <c r="U213" s="134" t="s">
        <v>3</v>
      </c>
      <c r="V213" s="134" t="s">
        <v>1972</v>
      </c>
      <c r="W213" s="134" t="s">
        <v>1953</v>
      </c>
      <c r="X213" s="134" t="s">
        <v>398</v>
      </c>
      <c r="Y213" s="134" t="s">
        <v>1721</v>
      </c>
      <c r="Z213" s="134">
        <v>106054</v>
      </c>
    </row>
    <row r="214" spans="1:26" x14ac:dyDescent="0.25">
      <c r="A214" s="134" t="s">
        <v>775</v>
      </c>
      <c r="B214" s="134" t="s">
        <v>1950</v>
      </c>
      <c r="C214" s="134" t="s">
        <v>1951</v>
      </c>
      <c r="D214" s="134" t="s">
        <v>1951</v>
      </c>
      <c r="E214" s="134" t="s">
        <v>1953</v>
      </c>
      <c r="F214" s="134" t="s">
        <v>1953</v>
      </c>
      <c r="G214" s="134" t="s">
        <v>1953</v>
      </c>
      <c r="H214" s="134" t="s">
        <v>1953</v>
      </c>
      <c r="I214" s="134" t="s">
        <v>1956</v>
      </c>
      <c r="J214" s="134">
        <v>0</v>
      </c>
      <c r="K214" s="134">
        <v>5</v>
      </c>
      <c r="L214" s="134">
        <v>34</v>
      </c>
      <c r="M214" s="134">
        <v>9</v>
      </c>
      <c r="N214" s="134">
        <v>48</v>
      </c>
      <c r="O214" s="134" t="s">
        <v>1954</v>
      </c>
      <c r="P214" s="134">
        <v>238</v>
      </c>
      <c r="Q214" s="134">
        <v>211</v>
      </c>
      <c r="R214" s="134">
        <v>202</v>
      </c>
      <c r="S214" s="134">
        <v>258</v>
      </c>
      <c r="T214" s="134">
        <v>909</v>
      </c>
      <c r="U214" s="134" t="s">
        <v>26</v>
      </c>
      <c r="V214" s="134" t="s">
        <v>1968</v>
      </c>
      <c r="W214" s="134" t="s">
        <v>1952</v>
      </c>
      <c r="X214" s="134" t="s">
        <v>1989</v>
      </c>
      <c r="Y214" s="134" t="s">
        <v>1590</v>
      </c>
      <c r="Z214" s="134">
        <v>15083</v>
      </c>
    </row>
    <row r="215" spans="1:26" x14ac:dyDescent="0.25">
      <c r="A215" s="134" t="s">
        <v>1615</v>
      </c>
      <c r="B215" s="134" t="s">
        <v>1950</v>
      </c>
      <c r="C215" s="134" t="s">
        <v>1951</v>
      </c>
      <c r="D215" s="134" t="s">
        <v>1951</v>
      </c>
      <c r="E215" s="134" t="s">
        <v>1956</v>
      </c>
      <c r="F215" s="134" t="s">
        <v>1956</v>
      </c>
      <c r="G215" s="134" t="s">
        <v>1956</v>
      </c>
      <c r="H215" s="134" t="s">
        <v>1956</v>
      </c>
      <c r="I215" s="134" t="s">
        <v>1956</v>
      </c>
      <c r="J215" s="134">
        <v>103</v>
      </c>
      <c r="K215" s="134">
        <v>57</v>
      </c>
      <c r="L215" s="134">
        <v>0</v>
      </c>
      <c r="M215" s="134">
        <v>3</v>
      </c>
      <c r="N215" s="134">
        <v>163</v>
      </c>
      <c r="O215" s="134" t="s">
        <v>1954</v>
      </c>
      <c r="P215" s="134">
        <v>4888</v>
      </c>
      <c r="Q215" s="134">
        <v>3107</v>
      </c>
      <c r="R215" s="134">
        <v>3126</v>
      </c>
      <c r="S215" s="134">
        <v>10462</v>
      </c>
      <c r="T215" s="134">
        <v>21583</v>
      </c>
      <c r="U215" s="134" t="s">
        <v>26</v>
      </c>
      <c r="V215" s="134" t="s">
        <v>1968</v>
      </c>
      <c r="W215" s="134" t="s">
        <v>1951</v>
      </c>
      <c r="X215" s="134" t="s">
        <v>1970</v>
      </c>
      <c r="Y215" s="134" t="s">
        <v>1615</v>
      </c>
      <c r="Z215" s="134">
        <v>315289</v>
      </c>
    </row>
    <row r="216" spans="1:26" x14ac:dyDescent="0.25">
      <c r="A216" s="134" t="s">
        <v>753</v>
      </c>
      <c r="B216" s="134" t="s">
        <v>1950</v>
      </c>
      <c r="C216" s="134" t="s">
        <v>1951</v>
      </c>
      <c r="D216" s="134" t="s">
        <v>1952</v>
      </c>
      <c r="E216" s="134" t="s">
        <v>1953</v>
      </c>
      <c r="F216" s="134" t="s">
        <v>1953</v>
      </c>
      <c r="G216" s="134" t="s">
        <v>1956</v>
      </c>
      <c r="H216" s="134" t="s">
        <v>1956</v>
      </c>
      <c r="I216" s="134" t="s">
        <v>1956</v>
      </c>
      <c r="J216" s="134">
        <v>0</v>
      </c>
      <c r="K216" s="134">
        <v>6</v>
      </c>
      <c r="L216" s="134">
        <v>6</v>
      </c>
      <c r="M216" s="134">
        <v>86</v>
      </c>
      <c r="N216" s="134">
        <v>98</v>
      </c>
      <c r="O216" s="134" t="s">
        <v>1957</v>
      </c>
      <c r="P216" s="134">
        <v>43</v>
      </c>
      <c r="Q216" s="134">
        <v>28</v>
      </c>
      <c r="R216" s="134">
        <v>33</v>
      </c>
      <c r="S216" s="134">
        <v>76</v>
      </c>
      <c r="T216" s="134">
        <v>180</v>
      </c>
      <c r="U216" s="134" t="s">
        <v>26</v>
      </c>
      <c r="V216" s="134" t="s">
        <v>1955</v>
      </c>
      <c r="W216" s="134" t="s">
        <v>1952</v>
      </c>
      <c r="X216" s="134" t="s">
        <v>1984</v>
      </c>
      <c r="Y216" s="134" t="s">
        <v>1675</v>
      </c>
      <c r="Z216" s="134">
        <v>14880</v>
      </c>
    </row>
    <row r="217" spans="1:26" x14ac:dyDescent="0.25">
      <c r="A217" s="134" t="s">
        <v>1618</v>
      </c>
      <c r="B217" s="134" t="s">
        <v>1950</v>
      </c>
      <c r="C217" s="134" t="s">
        <v>1951</v>
      </c>
      <c r="D217" s="134" t="s">
        <v>1952</v>
      </c>
      <c r="E217" s="134" t="s">
        <v>1956</v>
      </c>
      <c r="F217" s="134" t="s">
        <v>1953</v>
      </c>
      <c r="G217" s="134" t="s">
        <v>1953</v>
      </c>
      <c r="H217" s="134" t="s">
        <v>1953</v>
      </c>
      <c r="I217" s="134" t="s">
        <v>1956</v>
      </c>
      <c r="J217" s="134">
        <v>0</v>
      </c>
      <c r="K217" s="134">
        <v>8</v>
      </c>
      <c r="L217" s="134">
        <v>1</v>
      </c>
      <c r="M217" s="134">
        <v>8</v>
      </c>
      <c r="N217" s="134">
        <v>17</v>
      </c>
      <c r="O217" s="134" t="s">
        <v>1954</v>
      </c>
      <c r="P217" s="134">
        <v>186</v>
      </c>
      <c r="Q217" s="134">
        <v>138</v>
      </c>
      <c r="R217" s="134">
        <v>147</v>
      </c>
      <c r="S217" s="134">
        <v>347</v>
      </c>
      <c r="T217" s="134">
        <v>818</v>
      </c>
      <c r="U217" s="134" t="s">
        <v>953</v>
      </c>
      <c r="V217" s="134" t="s">
        <v>1955</v>
      </c>
      <c r="W217" s="134" t="s">
        <v>1952</v>
      </c>
      <c r="X217" s="134" t="s">
        <v>1975</v>
      </c>
      <c r="Y217" s="134" t="s">
        <v>1618</v>
      </c>
      <c r="Z217" s="134">
        <v>33091</v>
      </c>
    </row>
    <row r="218" spans="1:26" x14ac:dyDescent="0.25">
      <c r="A218" s="134" t="s">
        <v>776</v>
      </c>
      <c r="B218" s="134" t="s">
        <v>1950</v>
      </c>
      <c r="C218" s="134" t="s">
        <v>1951</v>
      </c>
      <c r="D218" s="134" t="s">
        <v>1952</v>
      </c>
      <c r="E218" s="134" t="s">
        <v>1956</v>
      </c>
      <c r="F218" s="134" t="s">
        <v>1956</v>
      </c>
      <c r="G218" s="134" t="s">
        <v>1953</v>
      </c>
      <c r="H218" s="134" t="s">
        <v>1953</v>
      </c>
      <c r="I218" s="134" t="s">
        <v>1953</v>
      </c>
      <c r="J218" s="134">
        <v>0</v>
      </c>
      <c r="K218" s="134">
        <v>0</v>
      </c>
      <c r="L218" s="134">
        <v>0</v>
      </c>
      <c r="M218" s="134">
        <v>0</v>
      </c>
      <c r="N218" s="134">
        <v>0</v>
      </c>
      <c r="O218" s="134" t="s">
        <v>1954</v>
      </c>
      <c r="P218" s="134">
        <v>113</v>
      </c>
      <c r="Q218" s="134">
        <v>70</v>
      </c>
      <c r="R218" s="134">
        <v>60</v>
      </c>
      <c r="S218" s="134">
        <v>131</v>
      </c>
      <c r="T218" s="134">
        <v>374</v>
      </c>
      <c r="U218" s="134" t="s">
        <v>26</v>
      </c>
      <c r="V218" s="134" t="s">
        <v>1955</v>
      </c>
      <c r="W218" s="134" t="s">
        <v>1952</v>
      </c>
      <c r="X218" s="134" t="s">
        <v>1989</v>
      </c>
      <c r="Y218" s="134" t="s">
        <v>1590</v>
      </c>
      <c r="Z218" s="134">
        <v>12392</v>
      </c>
    </row>
    <row r="219" spans="1:26" x14ac:dyDescent="0.25">
      <c r="A219" s="134" t="s">
        <v>451</v>
      </c>
      <c r="B219" s="134" t="s">
        <v>1950</v>
      </c>
      <c r="C219" s="134" t="s">
        <v>1951</v>
      </c>
      <c r="D219" s="134" t="s">
        <v>1952</v>
      </c>
      <c r="E219" s="134" t="s">
        <v>1953</v>
      </c>
      <c r="F219" s="134" t="s">
        <v>1956</v>
      </c>
      <c r="G219" s="134" t="s">
        <v>1956</v>
      </c>
      <c r="H219" s="134" t="s">
        <v>1956</v>
      </c>
      <c r="I219" s="134" t="s">
        <v>1956</v>
      </c>
      <c r="J219" s="134">
        <v>0</v>
      </c>
      <c r="K219" s="134">
        <v>0</v>
      </c>
      <c r="L219" s="134">
        <v>0</v>
      </c>
      <c r="M219" s="134">
        <v>34</v>
      </c>
      <c r="N219" s="134">
        <v>34</v>
      </c>
      <c r="O219" s="134" t="s">
        <v>1954</v>
      </c>
      <c r="P219" s="134">
        <v>30</v>
      </c>
      <c r="Q219" s="134">
        <v>18</v>
      </c>
      <c r="R219" s="134">
        <v>20</v>
      </c>
      <c r="S219" s="134">
        <v>44</v>
      </c>
      <c r="T219" s="134">
        <v>112</v>
      </c>
      <c r="U219" s="134" t="s">
        <v>3</v>
      </c>
      <c r="V219" s="134" t="s">
        <v>1955</v>
      </c>
      <c r="W219" s="134" t="s">
        <v>1952</v>
      </c>
      <c r="X219" s="134" t="s">
        <v>398</v>
      </c>
      <c r="Y219" s="134" t="s">
        <v>1649</v>
      </c>
      <c r="Z219" s="134">
        <v>20683</v>
      </c>
    </row>
    <row r="220" spans="1:26" x14ac:dyDescent="0.25">
      <c r="A220" s="134" t="s">
        <v>513</v>
      </c>
      <c r="B220" s="134" t="s">
        <v>1950</v>
      </c>
      <c r="C220" s="134" t="s">
        <v>1951</v>
      </c>
      <c r="D220" s="134" t="s">
        <v>1951</v>
      </c>
      <c r="E220" s="134" t="s">
        <v>1956</v>
      </c>
      <c r="F220" s="134" t="s">
        <v>1956</v>
      </c>
      <c r="G220" s="134" t="s">
        <v>1956</v>
      </c>
      <c r="H220" s="134" t="s">
        <v>1956</v>
      </c>
      <c r="I220" s="134" t="s">
        <v>1956</v>
      </c>
      <c r="J220" s="134">
        <v>0</v>
      </c>
      <c r="K220" s="134">
        <v>3</v>
      </c>
      <c r="L220" s="134">
        <v>11</v>
      </c>
      <c r="M220" s="134">
        <v>420</v>
      </c>
      <c r="N220" s="134">
        <v>434</v>
      </c>
      <c r="O220" s="134" t="s">
        <v>1957</v>
      </c>
      <c r="P220" s="134">
        <v>1</v>
      </c>
      <c r="Q220" s="134">
        <v>1</v>
      </c>
      <c r="R220" s="134">
        <v>1</v>
      </c>
      <c r="S220" s="134">
        <v>1</v>
      </c>
      <c r="T220" s="134">
        <v>4</v>
      </c>
      <c r="U220" s="134" t="s">
        <v>3</v>
      </c>
      <c r="V220" s="134" t="s">
        <v>1955</v>
      </c>
      <c r="W220" s="134" t="s">
        <v>1952</v>
      </c>
      <c r="X220" s="134" t="s">
        <v>398</v>
      </c>
      <c r="Y220" s="134" t="s">
        <v>1690</v>
      </c>
      <c r="Z220" s="134">
        <v>62850</v>
      </c>
    </row>
    <row r="221" spans="1:26" x14ac:dyDescent="0.25">
      <c r="A221" s="134" t="s">
        <v>452</v>
      </c>
      <c r="B221" s="134" t="s">
        <v>1977</v>
      </c>
      <c r="C221" s="134" t="s">
        <v>1962</v>
      </c>
      <c r="D221" s="134" t="s">
        <v>1963</v>
      </c>
      <c r="E221" s="134" t="s">
        <v>1953</v>
      </c>
      <c r="F221" s="134" t="s">
        <v>1953</v>
      </c>
      <c r="G221" s="134" t="s">
        <v>1953</v>
      </c>
      <c r="H221" s="134" t="s">
        <v>1953</v>
      </c>
      <c r="I221" s="134" t="s">
        <v>1953</v>
      </c>
      <c r="J221" s="134">
        <v>0</v>
      </c>
      <c r="K221" s="134">
        <v>0</v>
      </c>
      <c r="L221" s="134">
        <v>0</v>
      </c>
      <c r="M221" s="134">
        <v>0</v>
      </c>
      <c r="N221" s="134">
        <v>0</v>
      </c>
      <c r="O221" s="134" t="s">
        <v>1954</v>
      </c>
      <c r="P221" s="134">
        <v>32</v>
      </c>
      <c r="Q221" s="134">
        <v>19</v>
      </c>
      <c r="R221" s="134">
        <v>21</v>
      </c>
      <c r="S221" s="134">
        <v>47</v>
      </c>
      <c r="T221" s="134">
        <v>119</v>
      </c>
      <c r="U221" s="134" t="s">
        <v>3</v>
      </c>
      <c r="V221" s="134" t="s">
        <v>1964</v>
      </c>
      <c r="W221" s="134" t="s">
        <v>1962</v>
      </c>
      <c r="X221" s="134" t="s">
        <v>398</v>
      </c>
      <c r="Y221" s="134" t="s">
        <v>1649</v>
      </c>
      <c r="Z221" s="134">
        <v>5454</v>
      </c>
    </row>
    <row r="222" spans="1:26" x14ac:dyDescent="0.25">
      <c r="A222" s="134" t="s">
        <v>388</v>
      </c>
      <c r="B222" s="134" t="s">
        <v>1950</v>
      </c>
      <c r="C222" s="134" t="s">
        <v>1971</v>
      </c>
      <c r="D222" s="134" t="s">
        <v>1952</v>
      </c>
      <c r="E222" s="134" t="s">
        <v>1956</v>
      </c>
      <c r="F222" s="134" t="s">
        <v>1956</v>
      </c>
      <c r="G222" s="134" t="s">
        <v>1956</v>
      </c>
      <c r="H222" s="134" t="s">
        <v>1956</v>
      </c>
      <c r="I222" s="134" t="s">
        <v>1956</v>
      </c>
      <c r="J222" s="134">
        <v>0</v>
      </c>
      <c r="K222" s="134">
        <v>9</v>
      </c>
      <c r="L222" s="134">
        <v>0</v>
      </c>
      <c r="M222" s="134">
        <v>536</v>
      </c>
      <c r="N222" s="134">
        <v>545</v>
      </c>
      <c r="O222" s="134" t="s">
        <v>1957</v>
      </c>
      <c r="P222" s="134">
        <v>430</v>
      </c>
      <c r="Q222" s="134">
        <v>326</v>
      </c>
      <c r="R222" s="134">
        <v>302</v>
      </c>
      <c r="S222" s="134">
        <v>664</v>
      </c>
      <c r="T222" s="134">
        <v>1722</v>
      </c>
      <c r="U222" s="134" t="s">
        <v>67</v>
      </c>
      <c r="V222" s="134" t="s">
        <v>1955</v>
      </c>
      <c r="W222" s="134" t="s">
        <v>1952</v>
      </c>
      <c r="X222" s="134" t="s">
        <v>1985</v>
      </c>
      <c r="Y222" s="134" t="s">
        <v>1742</v>
      </c>
      <c r="Z222" s="134">
        <v>61261</v>
      </c>
    </row>
    <row r="223" spans="1:26" x14ac:dyDescent="0.25">
      <c r="A223" s="134" t="s">
        <v>453</v>
      </c>
      <c r="B223" s="134" t="s">
        <v>1950</v>
      </c>
      <c r="C223" s="134" t="s">
        <v>1951</v>
      </c>
      <c r="D223" s="134" t="s">
        <v>1952</v>
      </c>
      <c r="E223" s="134" t="s">
        <v>1953</v>
      </c>
      <c r="F223" s="134" t="s">
        <v>1953</v>
      </c>
      <c r="G223" s="134" t="s">
        <v>1953</v>
      </c>
      <c r="H223" s="134" t="s">
        <v>1953</v>
      </c>
      <c r="I223" s="134" t="s">
        <v>1956</v>
      </c>
      <c r="J223" s="134">
        <v>0</v>
      </c>
      <c r="K223" s="134">
        <v>0</v>
      </c>
      <c r="L223" s="134">
        <v>1</v>
      </c>
      <c r="M223" s="134">
        <v>31</v>
      </c>
      <c r="N223" s="134">
        <v>32</v>
      </c>
      <c r="O223" s="134" t="s">
        <v>1954</v>
      </c>
      <c r="P223" s="134">
        <v>62</v>
      </c>
      <c r="Q223" s="134">
        <v>37</v>
      </c>
      <c r="R223" s="134">
        <v>40</v>
      </c>
      <c r="S223" s="134">
        <v>96</v>
      </c>
      <c r="T223" s="134">
        <v>235</v>
      </c>
      <c r="U223" s="134" t="s">
        <v>3</v>
      </c>
      <c r="V223" s="134" t="s">
        <v>1955</v>
      </c>
      <c r="W223" s="134" t="s">
        <v>1952</v>
      </c>
      <c r="X223" s="134" t="s">
        <v>398</v>
      </c>
      <c r="Y223" s="134" t="s">
        <v>1649</v>
      </c>
      <c r="Z223" s="134">
        <v>49590</v>
      </c>
    </row>
    <row r="224" spans="1:26" x14ac:dyDescent="0.25">
      <c r="A224" s="134" t="s">
        <v>514</v>
      </c>
      <c r="B224" s="134" t="s">
        <v>1950</v>
      </c>
      <c r="C224" s="134" t="s">
        <v>1951</v>
      </c>
      <c r="D224" s="134" t="s">
        <v>1952</v>
      </c>
      <c r="E224" s="134" t="s">
        <v>1956</v>
      </c>
      <c r="F224" s="134" t="s">
        <v>1956</v>
      </c>
      <c r="G224" s="134" t="s">
        <v>1956</v>
      </c>
      <c r="H224" s="134" t="s">
        <v>1956</v>
      </c>
      <c r="I224" s="134" t="s">
        <v>1956</v>
      </c>
      <c r="J224" s="134">
        <v>0</v>
      </c>
      <c r="K224" s="134">
        <v>0</v>
      </c>
      <c r="L224" s="134">
        <v>0</v>
      </c>
      <c r="M224" s="134">
        <v>10</v>
      </c>
      <c r="N224" s="134">
        <v>10</v>
      </c>
      <c r="O224" s="134" t="s">
        <v>1957</v>
      </c>
      <c r="P224" s="134">
        <v>2</v>
      </c>
      <c r="Q224" s="134">
        <v>2</v>
      </c>
      <c r="R224" s="134">
        <v>2</v>
      </c>
      <c r="S224" s="134">
        <v>3</v>
      </c>
      <c r="T224" s="134">
        <v>9</v>
      </c>
      <c r="U224" s="134" t="s">
        <v>3</v>
      </c>
      <c r="V224" s="134" t="s">
        <v>1955</v>
      </c>
      <c r="W224" s="134" t="s">
        <v>1952</v>
      </c>
      <c r="X224" s="134" t="s">
        <v>398</v>
      </c>
      <c r="Y224" s="134" t="s">
        <v>1690</v>
      </c>
      <c r="Z224" s="134">
        <v>15948</v>
      </c>
    </row>
    <row r="225" spans="1:26" x14ac:dyDescent="0.25">
      <c r="A225" s="134" t="s">
        <v>454</v>
      </c>
      <c r="B225" s="134" t="s">
        <v>1977</v>
      </c>
      <c r="C225" s="134" t="s">
        <v>1951</v>
      </c>
      <c r="D225" s="134" t="s">
        <v>1952</v>
      </c>
      <c r="E225" s="134" t="s">
        <v>1953</v>
      </c>
      <c r="F225" s="134" t="s">
        <v>1953</v>
      </c>
      <c r="G225" s="134" t="s">
        <v>1953</v>
      </c>
      <c r="H225" s="134" t="s">
        <v>1953</v>
      </c>
      <c r="I225" s="134" t="s">
        <v>1953</v>
      </c>
      <c r="J225" s="134">
        <v>0</v>
      </c>
      <c r="K225" s="134">
        <v>0</v>
      </c>
      <c r="L225" s="134">
        <v>0</v>
      </c>
      <c r="M225" s="134">
        <v>0</v>
      </c>
      <c r="N225" s="134">
        <v>0</v>
      </c>
      <c r="O225" s="134" t="s">
        <v>1954</v>
      </c>
      <c r="P225" s="134">
        <v>208</v>
      </c>
      <c r="Q225" s="134">
        <v>121</v>
      </c>
      <c r="R225" s="134">
        <v>135</v>
      </c>
      <c r="S225" s="134">
        <v>354</v>
      </c>
      <c r="T225" s="134">
        <v>818</v>
      </c>
      <c r="U225" s="134" t="s">
        <v>3</v>
      </c>
      <c r="V225" s="134" t="s">
        <v>1972</v>
      </c>
      <c r="W225" s="134" t="s">
        <v>1952</v>
      </c>
      <c r="X225" s="134" t="s">
        <v>398</v>
      </c>
      <c r="Y225" s="134" t="s">
        <v>1649</v>
      </c>
      <c r="Z225" s="134">
        <v>40686</v>
      </c>
    </row>
    <row r="226" spans="1:26" x14ac:dyDescent="0.25">
      <c r="A226" s="134" t="s">
        <v>549</v>
      </c>
      <c r="B226" s="134" t="s">
        <v>1950</v>
      </c>
      <c r="C226" s="134" t="s">
        <v>1951</v>
      </c>
      <c r="D226" s="134" t="s">
        <v>1952</v>
      </c>
      <c r="E226" s="134" t="s">
        <v>1953</v>
      </c>
      <c r="F226" s="134" t="s">
        <v>1953</v>
      </c>
      <c r="G226" s="134" t="s">
        <v>1953</v>
      </c>
      <c r="H226" s="134" t="s">
        <v>1953</v>
      </c>
      <c r="I226" s="134" t="s">
        <v>1956</v>
      </c>
      <c r="J226" s="134">
        <v>0</v>
      </c>
      <c r="K226" s="134">
        <v>0</v>
      </c>
      <c r="L226" s="134">
        <v>0</v>
      </c>
      <c r="M226" s="134">
        <v>102</v>
      </c>
      <c r="N226" s="134">
        <v>102</v>
      </c>
      <c r="O226" s="134" t="s">
        <v>1957</v>
      </c>
      <c r="P226" s="134">
        <v>91</v>
      </c>
      <c r="Q226" s="134">
        <v>61</v>
      </c>
      <c r="R226" s="134">
        <v>66</v>
      </c>
      <c r="S226" s="134">
        <v>146</v>
      </c>
      <c r="T226" s="134">
        <v>364</v>
      </c>
      <c r="U226" s="134" t="s">
        <v>3</v>
      </c>
      <c r="V226" s="134" t="s">
        <v>1955</v>
      </c>
      <c r="W226" s="134" t="s">
        <v>1952</v>
      </c>
      <c r="X226" s="134" t="s">
        <v>398</v>
      </c>
      <c r="Y226" s="134" t="s">
        <v>1721</v>
      </c>
      <c r="Z226" s="134">
        <v>41204</v>
      </c>
    </row>
    <row r="227" spans="1:26" x14ac:dyDescent="0.25">
      <c r="A227" s="134" t="s">
        <v>455</v>
      </c>
      <c r="B227" s="134" t="s">
        <v>1950</v>
      </c>
      <c r="C227" s="134" t="s">
        <v>1951</v>
      </c>
      <c r="D227" s="134" t="s">
        <v>1951</v>
      </c>
      <c r="E227" s="134" t="s">
        <v>1953</v>
      </c>
      <c r="F227" s="134" t="s">
        <v>1953</v>
      </c>
      <c r="G227" s="134" t="s">
        <v>1953</v>
      </c>
      <c r="H227" s="134" t="s">
        <v>1953</v>
      </c>
      <c r="I227" s="134" t="s">
        <v>1956</v>
      </c>
      <c r="J227" s="134">
        <v>1</v>
      </c>
      <c r="K227" s="134">
        <v>0</v>
      </c>
      <c r="L227" s="134">
        <v>0</v>
      </c>
      <c r="M227" s="134">
        <v>20</v>
      </c>
      <c r="N227" s="134">
        <v>21</v>
      </c>
      <c r="O227" s="134" t="s">
        <v>1954</v>
      </c>
      <c r="P227" s="134">
        <v>147</v>
      </c>
      <c r="Q227" s="134">
        <v>88</v>
      </c>
      <c r="R227" s="134">
        <v>94</v>
      </c>
      <c r="S227" s="134">
        <v>233</v>
      </c>
      <c r="T227" s="134">
        <v>562</v>
      </c>
      <c r="U227" s="134" t="s">
        <v>3</v>
      </c>
      <c r="V227" s="134" t="s">
        <v>1955</v>
      </c>
      <c r="W227" s="134" t="s">
        <v>1951</v>
      </c>
      <c r="X227" s="134" t="s">
        <v>398</v>
      </c>
      <c r="Y227" s="134" t="s">
        <v>1649</v>
      </c>
      <c r="Z227" s="134">
        <v>33260</v>
      </c>
    </row>
    <row r="228" spans="1:26" x14ac:dyDescent="0.25">
      <c r="A228" s="134" t="s">
        <v>628</v>
      </c>
      <c r="B228" s="134" t="s">
        <v>1950</v>
      </c>
      <c r="C228" s="134" t="s">
        <v>1951</v>
      </c>
      <c r="D228" s="134" t="s">
        <v>1952</v>
      </c>
      <c r="E228" s="134" t="s">
        <v>1953</v>
      </c>
      <c r="F228" s="134" t="s">
        <v>1956</v>
      </c>
      <c r="G228" s="134" t="s">
        <v>1956</v>
      </c>
      <c r="H228" s="134" t="s">
        <v>1956</v>
      </c>
      <c r="I228" s="134" t="s">
        <v>1956</v>
      </c>
      <c r="J228" s="134">
        <v>2</v>
      </c>
      <c r="K228" s="134">
        <v>3</v>
      </c>
      <c r="L228" s="134">
        <v>43</v>
      </c>
      <c r="M228" s="134">
        <v>347</v>
      </c>
      <c r="N228" s="134">
        <v>395</v>
      </c>
      <c r="O228" s="134" t="s">
        <v>1957</v>
      </c>
      <c r="P228" s="134">
        <v>138</v>
      </c>
      <c r="Q228" s="134">
        <v>78</v>
      </c>
      <c r="R228" s="134">
        <v>85</v>
      </c>
      <c r="S228" s="134">
        <v>99</v>
      </c>
      <c r="T228" s="134">
        <v>400</v>
      </c>
      <c r="U228" s="134" t="s">
        <v>8</v>
      </c>
      <c r="V228" s="134" t="s">
        <v>1955</v>
      </c>
      <c r="W228" s="134" t="s">
        <v>1952</v>
      </c>
      <c r="X228" s="134" t="s">
        <v>1958</v>
      </c>
      <c r="Y228" s="134" t="s">
        <v>1558</v>
      </c>
      <c r="Z228" s="134">
        <v>25655</v>
      </c>
    </row>
    <row r="229" spans="1:26" x14ac:dyDescent="0.25">
      <c r="A229" s="134" t="s">
        <v>515</v>
      </c>
      <c r="B229" s="134" t="s">
        <v>1950</v>
      </c>
      <c r="C229" s="134" t="s">
        <v>1998</v>
      </c>
      <c r="D229" s="134" t="s">
        <v>1952</v>
      </c>
      <c r="E229" s="134" t="s">
        <v>1956</v>
      </c>
      <c r="F229" s="134" t="s">
        <v>1956</v>
      </c>
      <c r="G229" s="134" t="s">
        <v>1956</v>
      </c>
      <c r="H229" s="134" t="s">
        <v>1956</v>
      </c>
      <c r="I229" s="134" t="s">
        <v>1956</v>
      </c>
      <c r="J229" s="134">
        <v>0</v>
      </c>
      <c r="K229" s="134">
        <v>1</v>
      </c>
      <c r="L229" s="134">
        <v>7</v>
      </c>
      <c r="M229" s="134">
        <v>57</v>
      </c>
      <c r="N229" s="134">
        <v>65</v>
      </c>
      <c r="O229" s="134" t="s">
        <v>1957</v>
      </c>
      <c r="P229" s="134">
        <v>1</v>
      </c>
      <c r="Q229" s="134">
        <v>1</v>
      </c>
      <c r="R229" s="134">
        <v>0</v>
      </c>
      <c r="S229" s="134">
        <v>0</v>
      </c>
      <c r="T229" s="134">
        <v>2</v>
      </c>
      <c r="U229" s="134" t="s">
        <v>3</v>
      </c>
      <c r="V229" s="134" t="s">
        <v>1955</v>
      </c>
      <c r="W229" s="134" t="s">
        <v>1952</v>
      </c>
      <c r="X229" s="134" t="s">
        <v>398</v>
      </c>
      <c r="Y229" s="134" t="s">
        <v>1690</v>
      </c>
      <c r="Z229" s="134">
        <v>23309</v>
      </c>
    </row>
    <row r="230" spans="1:26" x14ac:dyDescent="0.25">
      <c r="A230" s="134" t="s">
        <v>516</v>
      </c>
      <c r="B230" s="134" t="s">
        <v>1950</v>
      </c>
      <c r="C230" s="134" t="s">
        <v>1951</v>
      </c>
      <c r="D230" s="134" t="s">
        <v>1952</v>
      </c>
      <c r="E230" s="134" t="s">
        <v>1956</v>
      </c>
      <c r="F230" s="134" t="s">
        <v>1956</v>
      </c>
      <c r="G230" s="134" t="s">
        <v>1956</v>
      </c>
      <c r="H230" s="134" t="s">
        <v>1956</v>
      </c>
      <c r="I230" s="134" t="s">
        <v>1956</v>
      </c>
      <c r="J230" s="134">
        <v>0</v>
      </c>
      <c r="K230" s="134">
        <v>0</v>
      </c>
      <c r="L230" s="134">
        <v>292</v>
      </c>
      <c r="M230" s="134">
        <v>2</v>
      </c>
      <c r="N230" s="134">
        <v>294</v>
      </c>
      <c r="O230" s="134" t="s">
        <v>1957</v>
      </c>
      <c r="P230" s="134">
        <v>1</v>
      </c>
      <c r="Q230" s="134">
        <v>1</v>
      </c>
      <c r="R230" s="134">
        <v>0</v>
      </c>
      <c r="S230" s="134">
        <v>0</v>
      </c>
      <c r="T230" s="134">
        <v>2</v>
      </c>
      <c r="U230" s="134" t="s">
        <v>3</v>
      </c>
      <c r="V230" s="134" t="s">
        <v>1955</v>
      </c>
      <c r="W230" s="134" t="s">
        <v>1952</v>
      </c>
      <c r="X230" s="134" t="s">
        <v>398</v>
      </c>
      <c r="Y230" s="134" t="s">
        <v>1690</v>
      </c>
      <c r="Z230" s="134">
        <v>31818</v>
      </c>
    </row>
    <row r="231" spans="1:26" x14ac:dyDescent="0.25">
      <c r="A231" s="134" t="s">
        <v>517</v>
      </c>
      <c r="B231" s="134" t="s">
        <v>1950</v>
      </c>
      <c r="C231" s="134" t="s">
        <v>1951</v>
      </c>
      <c r="D231" s="134" t="s">
        <v>1952</v>
      </c>
      <c r="E231" s="134" t="s">
        <v>1953</v>
      </c>
      <c r="F231" s="134" t="s">
        <v>1956</v>
      </c>
      <c r="G231" s="134" t="s">
        <v>1956</v>
      </c>
      <c r="H231" s="134" t="s">
        <v>1956</v>
      </c>
      <c r="I231" s="134" t="s">
        <v>1956</v>
      </c>
      <c r="J231" s="134">
        <v>32</v>
      </c>
      <c r="K231" s="134">
        <v>38</v>
      </c>
      <c r="L231" s="134">
        <v>2</v>
      </c>
      <c r="M231" s="134">
        <v>1150</v>
      </c>
      <c r="N231" s="134">
        <v>1222</v>
      </c>
      <c r="O231" s="134" t="s">
        <v>1517</v>
      </c>
      <c r="P231" s="134">
        <v>43</v>
      </c>
      <c r="Q231" s="134">
        <v>30</v>
      </c>
      <c r="R231" s="134">
        <v>34</v>
      </c>
      <c r="S231" s="134">
        <v>75</v>
      </c>
      <c r="T231" s="134">
        <v>182</v>
      </c>
      <c r="U231" s="134" t="s">
        <v>3</v>
      </c>
      <c r="V231" s="134" t="s">
        <v>1955</v>
      </c>
      <c r="W231" s="134" t="s">
        <v>1952</v>
      </c>
      <c r="X231" s="134" t="s">
        <v>398</v>
      </c>
      <c r="Y231" s="134" t="s">
        <v>1690</v>
      </c>
      <c r="Z231" s="134">
        <v>65377</v>
      </c>
    </row>
    <row r="232" spans="1:26" x14ac:dyDescent="0.25">
      <c r="A232" s="134" t="s">
        <v>518</v>
      </c>
      <c r="B232" s="134" t="s">
        <v>1950</v>
      </c>
      <c r="C232" s="134" t="s">
        <v>1951</v>
      </c>
      <c r="D232" s="134" t="s">
        <v>1952</v>
      </c>
      <c r="E232" s="134" t="s">
        <v>1953</v>
      </c>
      <c r="F232" s="134" t="s">
        <v>1956</v>
      </c>
      <c r="G232" s="134" t="s">
        <v>1956</v>
      </c>
      <c r="H232" s="134" t="s">
        <v>1956</v>
      </c>
      <c r="I232" s="134" t="s">
        <v>1956</v>
      </c>
      <c r="J232" s="134">
        <v>0</v>
      </c>
      <c r="K232" s="134">
        <v>0</v>
      </c>
      <c r="L232" s="134">
        <v>0</v>
      </c>
      <c r="M232" s="134">
        <v>0</v>
      </c>
      <c r="N232" s="134">
        <v>0</v>
      </c>
      <c r="O232" s="134" t="s">
        <v>1957</v>
      </c>
      <c r="P232" s="134">
        <v>1</v>
      </c>
      <c r="Q232" s="134">
        <v>1</v>
      </c>
      <c r="R232" s="134">
        <v>0</v>
      </c>
      <c r="S232" s="134">
        <v>0</v>
      </c>
      <c r="T232" s="134">
        <v>2</v>
      </c>
      <c r="U232" s="134" t="s">
        <v>3</v>
      </c>
      <c r="V232" s="134" t="s">
        <v>1955</v>
      </c>
      <c r="W232" s="134" t="s">
        <v>1952</v>
      </c>
      <c r="X232" s="134" t="s">
        <v>398</v>
      </c>
      <c r="Y232" s="134" t="s">
        <v>1690</v>
      </c>
      <c r="Z232" s="134">
        <v>16597</v>
      </c>
    </row>
    <row r="233" spans="1:26" x14ac:dyDescent="0.25">
      <c r="A233" s="134" t="s">
        <v>1633</v>
      </c>
      <c r="B233" s="134" t="s">
        <v>1999</v>
      </c>
      <c r="C233" s="134" t="s">
        <v>1951</v>
      </c>
      <c r="D233" s="134" t="s">
        <v>1952</v>
      </c>
      <c r="E233" s="134" t="s">
        <v>1953</v>
      </c>
      <c r="F233" s="134" t="s">
        <v>1953</v>
      </c>
      <c r="G233" s="134" t="s">
        <v>1953</v>
      </c>
      <c r="H233" s="134" t="s">
        <v>1953</v>
      </c>
      <c r="I233" s="134" t="s">
        <v>1953</v>
      </c>
      <c r="J233" s="134">
        <v>0</v>
      </c>
      <c r="K233" s="134">
        <v>0</v>
      </c>
      <c r="L233" s="134">
        <v>0</v>
      </c>
      <c r="M233" s="134">
        <v>0</v>
      </c>
      <c r="N233" s="134">
        <v>0</v>
      </c>
      <c r="O233" s="134" t="s">
        <v>1954</v>
      </c>
      <c r="P233" s="134">
        <v>368</v>
      </c>
      <c r="Q233" s="134">
        <v>231</v>
      </c>
      <c r="R233" s="134">
        <v>256</v>
      </c>
      <c r="S233" s="134">
        <v>601</v>
      </c>
      <c r="T233" s="134">
        <v>1456</v>
      </c>
      <c r="U233" s="134" t="s">
        <v>13</v>
      </c>
      <c r="V233" s="134" t="s">
        <v>1972</v>
      </c>
      <c r="W233" s="134" t="s">
        <v>1979</v>
      </c>
      <c r="X233" s="134" t="s">
        <v>1988</v>
      </c>
      <c r="Y233" s="134" t="s">
        <v>1633</v>
      </c>
      <c r="Z233" s="134">
        <v>44030</v>
      </c>
    </row>
    <row r="234" spans="1:26" x14ac:dyDescent="0.25">
      <c r="A234" s="134" t="s">
        <v>550</v>
      </c>
      <c r="B234" s="134" t="s">
        <v>1950</v>
      </c>
      <c r="C234" s="134" t="s">
        <v>1951</v>
      </c>
      <c r="D234" s="134" t="s">
        <v>1952</v>
      </c>
      <c r="E234" s="134" t="s">
        <v>1956</v>
      </c>
      <c r="F234" s="134" t="s">
        <v>1956</v>
      </c>
      <c r="G234" s="134" t="s">
        <v>1956</v>
      </c>
      <c r="H234" s="134" t="s">
        <v>1956</v>
      </c>
      <c r="I234" s="134" t="s">
        <v>1956</v>
      </c>
      <c r="J234" s="134">
        <v>2</v>
      </c>
      <c r="K234" s="134">
        <v>0</v>
      </c>
      <c r="L234" s="134">
        <v>673</v>
      </c>
      <c r="M234" s="134">
        <v>695</v>
      </c>
      <c r="N234" s="134">
        <v>1370</v>
      </c>
      <c r="O234" s="134" t="s">
        <v>1957</v>
      </c>
      <c r="P234" s="134">
        <v>1196</v>
      </c>
      <c r="Q234" s="134">
        <v>801</v>
      </c>
      <c r="R234" s="134">
        <v>897</v>
      </c>
      <c r="S234" s="134">
        <v>2035</v>
      </c>
      <c r="T234" s="134">
        <v>4929</v>
      </c>
      <c r="U234" s="134" t="s">
        <v>3</v>
      </c>
      <c r="V234" s="134" t="s">
        <v>1955</v>
      </c>
      <c r="W234" s="134" t="s">
        <v>1952</v>
      </c>
      <c r="X234" s="134" t="s">
        <v>398</v>
      </c>
      <c r="Y234" s="134" t="s">
        <v>1721</v>
      </c>
      <c r="Z234" s="134">
        <v>63365</v>
      </c>
    </row>
    <row r="235" spans="1:26" x14ac:dyDescent="0.25">
      <c r="A235" s="134" t="s">
        <v>519</v>
      </c>
      <c r="B235" s="134" t="s">
        <v>1950</v>
      </c>
      <c r="C235" s="134" t="s">
        <v>1951</v>
      </c>
      <c r="D235" s="134" t="s">
        <v>1952</v>
      </c>
      <c r="E235" s="134" t="s">
        <v>1956</v>
      </c>
      <c r="F235" s="134" t="s">
        <v>1956</v>
      </c>
      <c r="G235" s="134" t="s">
        <v>1956</v>
      </c>
      <c r="H235" s="134" t="s">
        <v>1956</v>
      </c>
      <c r="I235" s="134" t="s">
        <v>1956</v>
      </c>
      <c r="J235" s="134">
        <v>0</v>
      </c>
      <c r="K235" s="134">
        <v>0</v>
      </c>
      <c r="L235" s="134">
        <v>201</v>
      </c>
      <c r="M235" s="134">
        <v>2387</v>
      </c>
      <c r="N235" s="134">
        <v>2588</v>
      </c>
      <c r="O235" s="134" t="s">
        <v>1957</v>
      </c>
      <c r="P235" s="134">
        <v>647</v>
      </c>
      <c r="Q235" s="134">
        <v>450</v>
      </c>
      <c r="R235" s="134">
        <v>497</v>
      </c>
      <c r="S235" s="134">
        <v>1133</v>
      </c>
      <c r="T235" s="134">
        <v>2727</v>
      </c>
      <c r="U235" s="134" t="s">
        <v>3</v>
      </c>
      <c r="V235" s="134" t="s">
        <v>1955</v>
      </c>
      <c r="W235" s="134" t="s">
        <v>1952</v>
      </c>
      <c r="X235" s="134" t="s">
        <v>398</v>
      </c>
      <c r="Y235" s="134" t="s">
        <v>1690</v>
      </c>
      <c r="Z235" s="134">
        <v>84845</v>
      </c>
    </row>
    <row r="236" spans="1:26" x14ac:dyDescent="0.25">
      <c r="A236" s="134" t="s">
        <v>822</v>
      </c>
      <c r="B236" s="134" t="s">
        <v>1960</v>
      </c>
      <c r="C236" s="134" t="s">
        <v>1951</v>
      </c>
      <c r="D236" s="134" t="s">
        <v>1952</v>
      </c>
      <c r="E236" s="134" t="s">
        <v>1956</v>
      </c>
      <c r="F236" s="134" t="s">
        <v>1953</v>
      </c>
      <c r="G236" s="134" t="s">
        <v>1953</v>
      </c>
      <c r="H236" s="134" t="s">
        <v>1953</v>
      </c>
      <c r="I236" s="134" t="s">
        <v>1956</v>
      </c>
      <c r="J236" s="134">
        <v>0</v>
      </c>
      <c r="K236" s="134">
        <v>0</v>
      </c>
      <c r="L236" s="134">
        <v>0</v>
      </c>
      <c r="M236" s="134">
        <v>4</v>
      </c>
      <c r="N236" s="134">
        <v>4</v>
      </c>
      <c r="O236" s="134" t="s">
        <v>1954</v>
      </c>
      <c r="P236" s="134">
        <v>34</v>
      </c>
      <c r="Q236" s="134">
        <v>22</v>
      </c>
      <c r="R236" s="134">
        <v>27</v>
      </c>
      <c r="S236" s="134">
        <v>64</v>
      </c>
      <c r="T236" s="134">
        <v>147</v>
      </c>
      <c r="U236" s="134" t="s">
        <v>13</v>
      </c>
      <c r="V236" s="134" t="s">
        <v>1955</v>
      </c>
      <c r="W236" s="134" t="s">
        <v>1952</v>
      </c>
      <c r="X236" s="134" t="s">
        <v>1988</v>
      </c>
      <c r="Y236" s="134" t="s">
        <v>1633</v>
      </c>
      <c r="Z236" s="134">
        <v>5134</v>
      </c>
    </row>
    <row r="237" spans="1:26" x14ac:dyDescent="0.25">
      <c r="A237" s="134" t="s">
        <v>456</v>
      </c>
      <c r="B237" s="134" t="s">
        <v>1950</v>
      </c>
      <c r="C237" s="134" t="s">
        <v>1951</v>
      </c>
      <c r="D237" s="134" t="s">
        <v>1952</v>
      </c>
      <c r="E237" s="134" t="s">
        <v>1956</v>
      </c>
      <c r="F237" s="134" t="s">
        <v>1956</v>
      </c>
      <c r="G237" s="134" t="s">
        <v>1956</v>
      </c>
      <c r="H237" s="134" t="s">
        <v>1956</v>
      </c>
      <c r="I237" s="134" t="s">
        <v>1956</v>
      </c>
      <c r="J237" s="134">
        <v>0</v>
      </c>
      <c r="K237" s="134">
        <v>0</v>
      </c>
      <c r="L237" s="134">
        <v>0</v>
      </c>
      <c r="M237" s="134">
        <v>119</v>
      </c>
      <c r="N237" s="134">
        <v>119</v>
      </c>
      <c r="O237" s="134" t="s">
        <v>1957</v>
      </c>
      <c r="P237" s="134">
        <v>107</v>
      </c>
      <c r="Q237" s="134">
        <v>63</v>
      </c>
      <c r="R237" s="134">
        <v>67</v>
      </c>
      <c r="S237" s="134">
        <v>166</v>
      </c>
      <c r="T237" s="134">
        <v>403</v>
      </c>
      <c r="U237" s="134" t="s">
        <v>3</v>
      </c>
      <c r="V237" s="134" t="s">
        <v>1955</v>
      </c>
      <c r="W237" s="134" t="s">
        <v>1952</v>
      </c>
      <c r="X237" s="134" t="s">
        <v>398</v>
      </c>
      <c r="Y237" s="134" t="s">
        <v>1649</v>
      </c>
      <c r="Z237" s="134">
        <v>81179</v>
      </c>
    </row>
    <row r="238" spans="1:26" x14ac:dyDescent="0.25">
      <c r="A238" s="134" t="s">
        <v>457</v>
      </c>
      <c r="B238" s="134" t="s">
        <v>1950</v>
      </c>
      <c r="C238" s="134" t="s">
        <v>1951</v>
      </c>
      <c r="D238" s="134" t="s">
        <v>1952</v>
      </c>
      <c r="E238" s="134" t="s">
        <v>1953</v>
      </c>
      <c r="F238" s="134" t="s">
        <v>1953</v>
      </c>
      <c r="G238" s="134" t="s">
        <v>1953</v>
      </c>
      <c r="H238" s="134" t="s">
        <v>1953</v>
      </c>
      <c r="I238" s="134" t="s">
        <v>1953</v>
      </c>
      <c r="J238" s="134">
        <v>0</v>
      </c>
      <c r="K238" s="134">
        <v>0</v>
      </c>
      <c r="L238" s="134">
        <v>0</v>
      </c>
      <c r="M238" s="134">
        <v>0</v>
      </c>
      <c r="N238" s="134">
        <v>0</v>
      </c>
      <c r="O238" s="134" t="s">
        <v>1954</v>
      </c>
      <c r="P238" s="134">
        <v>627</v>
      </c>
      <c r="Q238" s="134">
        <v>384</v>
      </c>
      <c r="R238" s="134">
        <v>413</v>
      </c>
      <c r="S238" s="134">
        <v>1086</v>
      </c>
      <c r="T238" s="134">
        <v>2510</v>
      </c>
      <c r="U238" s="134" t="s">
        <v>3</v>
      </c>
      <c r="V238" s="134" t="s">
        <v>1955</v>
      </c>
      <c r="W238" s="134" t="s">
        <v>1952</v>
      </c>
      <c r="X238" s="134" t="s">
        <v>398</v>
      </c>
      <c r="Y238" s="134" t="s">
        <v>1649</v>
      </c>
      <c r="Z238" s="134">
        <v>161485</v>
      </c>
    </row>
    <row r="239" spans="1:26" x14ac:dyDescent="0.25">
      <c r="A239" s="134" t="s">
        <v>644</v>
      </c>
      <c r="B239" s="134" t="s">
        <v>1950</v>
      </c>
      <c r="C239" s="134" t="s">
        <v>1951</v>
      </c>
      <c r="D239" s="134" t="s">
        <v>1952</v>
      </c>
      <c r="E239" s="134" t="s">
        <v>1956</v>
      </c>
      <c r="F239" s="134" t="s">
        <v>1956</v>
      </c>
      <c r="G239" s="134" t="s">
        <v>1956</v>
      </c>
      <c r="H239" s="134" t="s">
        <v>1956</v>
      </c>
      <c r="I239" s="134" t="s">
        <v>1956</v>
      </c>
      <c r="J239" s="134">
        <v>3</v>
      </c>
      <c r="K239" s="134">
        <v>10</v>
      </c>
      <c r="L239" s="134">
        <v>9</v>
      </c>
      <c r="M239" s="134">
        <v>86</v>
      </c>
      <c r="N239" s="134">
        <v>108</v>
      </c>
      <c r="O239" s="134" t="s">
        <v>1957</v>
      </c>
      <c r="P239" s="134">
        <v>40</v>
      </c>
      <c r="Q239" s="134">
        <v>20</v>
      </c>
      <c r="R239" s="134">
        <v>21</v>
      </c>
      <c r="S239" s="134">
        <v>51</v>
      </c>
      <c r="T239" s="134">
        <v>132</v>
      </c>
      <c r="U239" s="134" t="s">
        <v>8</v>
      </c>
      <c r="V239" s="134" t="s">
        <v>1955</v>
      </c>
      <c r="W239" s="134" t="s">
        <v>1952</v>
      </c>
      <c r="X239" s="134" t="s">
        <v>1958</v>
      </c>
      <c r="Y239" s="134" t="s">
        <v>1659</v>
      </c>
      <c r="Z239" s="134">
        <v>12351</v>
      </c>
    </row>
    <row r="240" spans="1:26" x14ac:dyDescent="0.25">
      <c r="A240" s="134" t="s">
        <v>1637</v>
      </c>
      <c r="B240" s="134" t="s">
        <v>1960</v>
      </c>
      <c r="C240" s="134" t="s">
        <v>1951</v>
      </c>
      <c r="D240" s="134" t="s">
        <v>1952</v>
      </c>
      <c r="E240" s="134" t="s">
        <v>1953</v>
      </c>
      <c r="F240" s="134" t="s">
        <v>1953</v>
      </c>
      <c r="G240" s="134" t="s">
        <v>1953</v>
      </c>
      <c r="H240" s="134" t="s">
        <v>1953</v>
      </c>
      <c r="I240" s="134" t="s">
        <v>1953</v>
      </c>
      <c r="J240" s="134">
        <v>0</v>
      </c>
      <c r="K240" s="134">
        <v>0</v>
      </c>
      <c r="L240" s="134">
        <v>0</v>
      </c>
      <c r="M240" s="134">
        <v>0</v>
      </c>
      <c r="N240" s="134">
        <v>0</v>
      </c>
      <c r="O240" s="134" t="s">
        <v>1954</v>
      </c>
      <c r="P240" s="134">
        <v>10</v>
      </c>
      <c r="Q240" s="134">
        <v>5</v>
      </c>
      <c r="R240" s="134">
        <v>7</v>
      </c>
      <c r="S240" s="134">
        <v>18</v>
      </c>
      <c r="T240" s="134">
        <v>40</v>
      </c>
      <c r="U240" s="134" t="s">
        <v>13</v>
      </c>
      <c r="V240" s="134" t="s">
        <v>1955</v>
      </c>
      <c r="W240" s="134" t="s">
        <v>1952</v>
      </c>
      <c r="X240" s="134" t="s">
        <v>1961</v>
      </c>
      <c r="Y240" s="134" t="s">
        <v>1637</v>
      </c>
      <c r="Z240" s="134">
        <v>15957</v>
      </c>
    </row>
    <row r="241" spans="1:26" x14ac:dyDescent="0.25">
      <c r="A241" s="134" t="s">
        <v>838</v>
      </c>
      <c r="B241" s="134" t="s">
        <v>1977</v>
      </c>
      <c r="C241" s="134" t="s">
        <v>1951</v>
      </c>
      <c r="D241" s="134" t="s">
        <v>1952</v>
      </c>
      <c r="E241" s="134" t="s">
        <v>1953</v>
      </c>
      <c r="F241" s="134" t="s">
        <v>1953</v>
      </c>
      <c r="G241" s="134" t="s">
        <v>1953</v>
      </c>
      <c r="H241" s="134" t="s">
        <v>1956</v>
      </c>
      <c r="I241" s="134" t="s">
        <v>1956</v>
      </c>
      <c r="J241" s="134">
        <v>0</v>
      </c>
      <c r="K241" s="134">
        <v>0</v>
      </c>
      <c r="L241" s="134">
        <v>0</v>
      </c>
      <c r="M241" s="134">
        <v>467</v>
      </c>
      <c r="N241" s="134">
        <v>467</v>
      </c>
      <c r="O241" s="134" t="s">
        <v>1954</v>
      </c>
      <c r="P241" s="134">
        <v>1019</v>
      </c>
      <c r="Q241" s="134">
        <v>759</v>
      </c>
      <c r="R241" s="134">
        <v>957</v>
      </c>
      <c r="S241" s="134">
        <v>2421</v>
      </c>
      <c r="T241" s="134">
        <v>5156</v>
      </c>
      <c r="U241" s="134" t="s">
        <v>26</v>
      </c>
      <c r="V241" s="134" t="s">
        <v>1955</v>
      </c>
      <c r="W241" s="134" t="s">
        <v>1952</v>
      </c>
      <c r="X241" s="134" t="s">
        <v>1994</v>
      </c>
      <c r="Y241" s="134" t="s">
        <v>1750</v>
      </c>
      <c r="Z241" s="134">
        <v>24268</v>
      </c>
    </row>
    <row r="242" spans="1:26" x14ac:dyDescent="0.25">
      <c r="A242" s="134" t="s">
        <v>458</v>
      </c>
      <c r="B242" s="134" t="s">
        <v>1950</v>
      </c>
      <c r="C242" s="134" t="s">
        <v>1951</v>
      </c>
      <c r="D242" s="134" t="s">
        <v>1952</v>
      </c>
      <c r="E242" s="134" t="s">
        <v>1953</v>
      </c>
      <c r="F242" s="134" t="s">
        <v>1956</v>
      </c>
      <c r="G242" s="134" t="s">
        <v>1953</v>
      </c>
      <c r="H242" s="134" t="s">
        <v>1956</v>
      </c>
      <c r="I242" s="134" t="s">
        <v>1956</v>
      </c>
      <c r="J242" s="134">
        <v>0</v>
      </c>
      <c r="K242" s="134">
        <v>0</v>
      </c>
      <c r="L242" s="134">
        <v>0</v>
      </c>
      <c r="M242" s="134">
        <v>21</v>
      </c>
      <c r="N242" s="134">
        <v>21</v>
      </c>
      <c r="O242" s="134" t="s">
        <v>1954</v>
      </c>
      <c r="P242" s="134">
        <v>96</v>
      </c>
      <c r="Q242" s="134">
        <v>57</v>
      </c>
      <c r="R242" s="134">
        <v>62</v>
      </c>
      <c r="S242" s="134">
        <v>166</v>
      </c>
      <c r="T242" s="134">
        <v>381</v>
      </c>
      <c r="U242" s="134" t="s">
        <v>3</v>
      </c>
      <c r="V242" s="134" t="s">
        <v>1955</v>
      </c>
      <c r="W242" s="134" t="s">
        <v>1952</v>
      </c>
      <c r="X242" s="134" t="s">
        <v>398</v>
      </c>
      <c r="Y242" s="134" t="s">
        <v>1649</v>
      </c>
      <c r="Z242" s="134">
        <v>33607</v>
      </c>
    </row>
    <row r="243" spans="1:26" x14ac:dyDescent="0.25">
      <c r="A243" s="134" t="s">
        <v>389</v>
      </c>
      <c r="B243" s="134" t="s">
        <v>1950</v>
      </c>
      <c r="C243" s="134" t="s">
        <v>1971</v>
      </c>
      <c r="D243" s="134" t="s">
        <v>1952</v>
      </c>
      <c r="E243" s="134" t="s">
        <v>1956</v>
      </c>
      <c r="F243" s="134" t="s">
        <v>1956</v>
      </c>
      <c r="G243" s="134" t="s">
        <v>1956</v>
      </c>
      <c r="H243" s="134" t="s">
        <v>1956</v>
      </c>
      <c r="I243" s="134" t="s">
        <v>1956</v>
      </c>
      <c r="J243" s="134">
        <v>90</v>
      </c>
      <c r="K243" s="134">
        <v>93</v>
      </c>
      <c r="L243" s="134">
        <v>35</v>
      </c>
      <c r="M243" s="134">
        <v>103</v>
      </c>
      <c r="N243" s="134">
        <v>321</v>
      </c>
      <c r="O243" s="134" t="s">
        <v>1517</v>
      </c>
      <c r="P243" s="134">
        <v>77</v>
      </c>
      <c r="Q243" s="134">
        <v>59</v>
      </c>
      <c r="R243" s="134">
        <v>54</v>
      </c>
      <c r="S243" s="134">
        <v>119</v>
      </c>
      <c r="T243" s="134">
        <v>309</v>
      </c>
      <c r="U243" s="134" t="s">
        <v>67</v>
      </c>
      <c r="V243" s="134" t="s">
        <v>1955</v>
      </c>
      <c r="W243" s="134" t="s">
        <v>1952</v>
      </c>
      <c r="X243" s="134" t="s">
        <v>1985</v>
      </c>
      <c r="Y243" s="134" t="s">
        <v>1742</v>
      </c>
      <c r="Z243" s="134">
        <v>26834</v>
      </c>
    </row>
    <row r="244" spans="1:26" x14ac:dyDescent="0.25">
      <c r="A244" s="134" t="s">
        <v>818</v>
      </c>
      <c r="B244" s="134" t="s">
        <v>1950</v>
      </c>
      <c r="C244" s="134" t="s">
        <v>1951</v>
      </c>
      <c r="D244" s="134" t="s">
        <v>1952</v>
      </c>
      <c r="E244" s="134" t="s">
        <v>1953</v>
      </c>
      <c r="F244" s="134" t="s">
        <v>1953</v>
      </c>
      <c r="G244" s="134" t="s">
        <v>1953</v>
      </c>
      <c r="H244" s="134" t="s">
        <v>1953</v>
      </c>
      <c r="I244" s="134" t="s">
        <v>1953</v>
      </c>
      <c r="J244" s="134">
        <v>0</v>
      </c>
      <c r="K244" s="134">
        <v>0</v>
      </c>
      <c r="L244" s="134">
        <v>0</v>
      </c>
      <c r="M244" s="134">
        <v>0</v>
      </c>
      <c r="N244" s="134">
        <v>0</v>
      </c>
      <c r="O244" s="134" t="s">
        <v>1954</v>
      </c>
      <c r="P244" s="134">
        <v>677</v>
      </c>
      <c r="Q244" s="134">
        <v>507</v>
      </c>
      <c r="R244" s="134">
        <v>534</v>
      </c>
      <c r="S244" s="134">
        <v>1267</v>
      </c>
      <c r="T244" s="134">
        <v>2985</v>
      </c>
      <c r="U244" s="134" t="s">
        <v>953</v>
      </c>
      <c r="V244" s="134" t="s">
        <v>1955</v>
      </c>
      <c r="W244" s="134" t="s">
        <v>1952</v>
      </c>
      <c r="X244" s="134" t="s">
        <v>1975</v>
      </c>
      <c r="Y244" s="134" t="s">
        <v>1618</v>
      </c>
      <c r="Z244" s="134">
        <v>25892</v>
      </c>
    </row>
    <row r="245" spans="1:26" x14ac:dyDescent="0.25">
      <c r="A245" s="134" t="s">
        <v>723</v>
      </c>
      <c r="B245" s="134" t="s">
        <v>1950</v>
      </c>
      <c r="C245" s="134" t="s">
        <v>1951</v>
      </c>
      <c r="D245" s="134" t="s">
        <v>1952</v>
      </c>
      <c r="E245" s="134" t="s">
        <v>1956</v>
      </c>
      <c r="F245" s="134" t="s">
        <v>1956</v>
      </c>
      <c r="G245" s="134" t="s">
        <v>1956</v>
      </c>
      <c r="H245" s="134" t="s">
        <v>1956</v>
      </c>
      <c r="I245" s="134" t="s">
        <v>1956</v>
      </c>
      <c r="J245" s="134">
        <v>0</v>
      </c>
      <c r="K245" s="134">
        <v>0</v>
      </c>
      <c r="L245" s="134">
        <v>4</v>
      </c>
      <c r="M245" s="134">
        <v>1206</v>
      </c>
      <c r="N245" s="134">
        <v>1210</v>
      </c>
      <c r="O245" s="134" t="s">
        <v>1957</v>
      </c>
      <c r="P245" s="134">
        <v>953</v>
      </c>
      <c r="Q245" s="134">
        <v>668</v>
      </c>
      <c r="R245" s="134">
        <v>705</v>
      </c>
      <c r="S245" s="134">
        <v>1464</v>
      </c>
      <c r="T245" s="134">
        <v>3790</v>
      </c>
      <c r="U245" s="134" t="s">
        <v>32</v>
      </c>
      <c r="V245" s="134" t="s">
        <v>1955</v>
      </c>
      <c r="W245" s="134" t="s">
        <v>1952</v>
      </c>
      <c r="X245" s="134" t="s">
        <v>1974</v>
      </c>
      <c r="Y245" s="134" t="s">
        <v>1702</v>
      </c>
      <c r="Z245" s="134">
        <v>48591</v>
      </c>
    </row>
    <row r="246" spans="1:26" x14ac:dyDescent="0.25">
      <c r="A246" s="134" t="s">
        <v>877</v>
      </c>
      <c r="B246" s="134" t="s">
        <v>1977</v>
      </c>
      <c r="C246" s="134" t="s">
        <v>1951</v>
      </c>
      <c r="D246" s="134" t="s">
        <v>1952</v>
      </c>
      <c r="E246" s="134" t="s">
        <v>1956</v>
      </c>
      <c r="F246" s="134" t="s">
        <v>1956</v>
      </c>
      <c r="G246" s="134" t="s">
        <v>1956</v>
      </c>
      <c r="H246" s="134" t="s">
        <v>1956</v>
      </c>
      <c r="I246" s="134" t="s">
        <v>1956</v>
      </c>
      <c r="J246" s="134">
        <v>40</v>
      </c>
      <c r="K246" s="134">
        <v>67</v>
      </c>
      <c r="L246" s="134">
        <v>27</v>
      </c>
      <c r="M246" s="134">
        <v>10</v>
      </c>
      <c r="N246" s="134">
        <v>144</v>
      </c>
      <c r="O246" s="134" t="s">
        <v>1954</v>
      </c>
      <c r="P246" s="134">
        <v>80</v>
      </c>
      <c r="Q246" s="134">
        <v>80</v>
      </c>
      <c r="R246" s="134">
        <v>82</v>
      </c>
      <c r="S246" s="134">
        <v>348</v>
      </c>
      <c r="T246" s="134">
        <v>590</v>
      </c>
      <c r="U246" s="134" t="s">
        <v>26</v>
      </c>
      <c r="V246" s="134" t="s">
        <v>1955</v>
      </c>
      <c r="W246" s="134" t="s">
        <v>1952</v>
      </c>
      <c r="X246" s="134" t="s">
        <v>1991</v>
      </c>
      <c r="Y246" s="134" t="s">
        <v>1817</v>
      </c>
      <c r="Z246" s="134">
        <v>13162</v>
      </c>
    </row>
    <row r="247" spans="1:26" x14ac:dyDescent="0.25">
      <c r="A247" s="134" t="s">
        <v>735</v>
      </c>
      <c r="B247" s="134" t="s">
        <v>1977</v>
      </c>
      <c r="C247" s="134" t="s">
        <v>1951</v>
      </c>
      <c r="D247" s="134" t="s">
        <v>1952</v>
      </c>
      <c r="E247" s="134" t="s">
        <v>1956</v>
      </c>
      <c r="F247" s="134" t="s">
        <v>1956</v>
      </c>
      <c r="G247" s="134" t="s">
        <v>1956</v>
      </c>
      <c r="H247" s="134" t="s">
        <v>1956</v>
      </c>
      <c r="I247" s="134" t="s">
        <v>1956</v>
      </c>
      <c r="J247" s="134">
        <v>46</v>
      </c>
      <c r="K247" s="134">
        <v>37</v>
      </c>
      <c r="L247" s="134">
        <v>3</v>
      </c>
      <c r="M247" s="134">
        <v>5</v>
      </c>
      <c r="N247" s="134">
        <v>91</v>
      </c>
      <c r="O247" s="134" t="s">
        <v>1954</v>
      </c>
      <c r="P247" s="134">
        <v>104</v>
      </c>
      <c r="Q247" s="134">
        <v>72</v>
      </c>
      <c r="R247" s="134">
        <v>83</v>
      </c>
      <c r="S247" s="134">
        <v>190</v>
      </c>
      <c r="T247" s="134">
        <v>449</v>
      </c>
      <c r="U247" s="134" t="s">
        <v>32</v>
      </c>
      <c r="V247" s="134" t="s">
        <v>1955</v>
      </c>
      <c r="W247" s="134" t="s">
        <v>1952</v>
      </c>
      <c r="X247" s="134" t="s">
        <v>1974</v>
      </c>
      <c r="Y247" s="134" t="s">
        <v>1808</v>
      </c>
      <c r="Z247" s="134">
        <v>8781</v>
      </c>
    </row>
    <row r="248" spans="1:26" x14ac:dyDescent="0.25">
      <c r="A248" s="134" t="s">
        <v>613</v>
      </c>
      <c r="B248" s="134" t="s">
        <v>1950</v>
      </c>
      <c r="C248" s="134" t="s">
        <v>1951</v>
      </c>
      <c r="D248" s="134" t="s">
        <v>1952</v>
      </c>
      <c r="E248" s="134" t="s">
        <v>1956</v>
      </c>
      <c r="F248" s="134" t="s">
        <v>1956</v>
      </c>
      <c r="G248" s="134" t="s">
        <v>1956</v>
      </c>
      <c r="H248" s="134" t="s">
        <v>1956</v>
      </c>
      <c r="I248" s="134" t="s">
        <v>1956</v>
      </c>
      <c r="J248" s="134">
        <v>52</v>
      </c>
      <c r="K248" s="134">
        <v>43</v>
      </c>
      <c r="L248" s="134">
        <v>439</v>
      </c>
      <c r="M248" s="134">
        <v>826</v>
      </c>
      <c r="N248" s="134">
        <v>1360</v>
      </c>
      <c r="O248" s="134" t="s">
        <v>1957</v>
      </c>
      <c r="P248" s="134">
        <v>839</v>
      </c>
      <c r="Q248" s="134">
        <v>474</v>
      </c>
      <c r="R248" s="134">
        <v>496</v>
      </c>
      <c r="S248" s="134">
        <v>920</v>
      </c>
      <c r="T248" s="134">
        <v>2729</v>
      </c>
      <c r="U248" s="134" t="s">
        <v>8</v>
      </c>
      <c r="V248" s="134" t="s">
        <v>1955</v>
      </c>
      <c r="W248" s="134" t="s">
        <v>1952</v>
      </c>
      <c r="X248" s="134" t="s">
        <v>1958</v>
      </c>
      <c r="Y248" s="134" t="s">
        <v>1523</v>
      </c>
      <c r="Z248" s="134">
        <v>91411</v>
      </c>
    </row>
    <row r="249" spans="1:26" x14ac:dyDescent="0.25">
      <c r="A249" s="134" t="s">
        <v>834</v>
      </c>
      <c r="B249" s="134" t="s">
        <v>1950</v>
      </c>
      <c r="C249" s="134" t="s">
        <v>1951</v>
      </c>
      <c r="D249" s="134" t="s">
        <v>1952</v>
      </c>
      <c r="E249" s="134" t="s">
        <v>1953</v>
      </c>
      <c r="F249" s="134" t="s">
        <v>1953</v>
      </c>
      <c r="G249" s="134" t="s">
        <v>1953</v>
      </c>
      <c r="H249" s="134" t="s">
        <v>1956</v>
      </c>
      <c r="I249" s="134" t="s">
        <v>1956</v>
      </c>
      <c r="J249" s="134">
        <v>0</v>
      </c>
      <c r="K249" s="134">
        <v>5</v>
      </c>
      <c r="L249" s="134">
        <v>0</v>
      </c>
      <c r="M249" s="134">
        <v>103</v>
      </c>
      <c r="N249" s="134">
        <v>108</v>
      </c>
      <c r="O249" s="134" t="s">
        <v>1954</v>
      </c>
      <c r="P249" s="134">
        <v>249</v>
      </c>
      <c r="Q249" s="134">
        <v>178</v>
      </c>
      <c r="R249" s="134">
        <v>163</v>
      </c>
      <c r="S249" s="134">
        <v>435</v>
      </c>
      <c r="T249" s="134">
        <v>1025</v>
      </c>
      <c r="U249" s="134" t="s">
        <v>950</v>
      </c>
      <c r="V249" s="134" t="s">
        <v>1955</v>
      </c>
      <c r="W249" s="134" t="s">
        <v>1952</v>
      </c>
      <c r="X249" s="134" t="s">
        <v>1973</v>
      </c>
      <c r="Y249" s="134" t="s">
        <v>1666</v>
      </c>
      <c r="Z249" s="134">
        <v>14328</v>
      </c>
    </row>
    <row r="250" spans="1:26" x14ac:dyDescent="0.25">
      <c r="A250" s="134" t="s">
        <v>839</v>
      </c>
      <c r="B250" s="134" t="s">
        <v>1950</v>
      </c>
      <c r="C250" s="134" t="s">
        <v>1951</v>
      </c>
      <c r="D250" s="134" t="s">
        <v>1952</v>
      </c>
      <c r="E250" s="134" t="s">
        <v>1953</v>
      </c>
      <c r="F250" s="134" t="s">
        <v>1953</v>
      </c>
      <c r="G250" s="134" t="s">
        <v>1953</v>
      </c>
      <c r="H250" s="134" t="s">
        <v>1953</v>
      </c>
      <c r="I250" s="134" t="s">
        <v>1956</v>
      </c>
      <c r="J250" s="134">
        <v>52</v>
      </c>
      <c r="K250" s="134">
        <v>27</v>
      </c>
      <c r="L250" s="134">
        <v>0</v>
      </c>
      <c r="M250" s="134">
        <v>211</v>
      </c>
      <c r="N250" s="134">
        <v>290</v>
      </c>
      <c r="O250" s="134" t="s">
        <v>1957</v>
      </c>
      <c r="P250" s="134">
        <v>497</v>
      </c>
      <c r="Q250" s="134">
        <v>331</v>
      </c>
      <c r="R250" s="134">
        <v>333</v>
      </c>
      <c r="S250" s="134">
        <v>770</v>
      </c>
      <c r="T250" s="134">
        <v>1931</v>
      </c>
      <c r="U250" s="134" t="s">
        <v>26</v>
      </c>
      <c r="V250" s="134" t="s">
        <v>1955</v>
      </c>
      <c r="W250" s="134" t="s">
        <v>1952</v>
      </c>
      <c r="X250" s="134" t="s">
        <v>1994</v>
      </c>
      <c r="Y250" s="134" t="s">
        <v>1750</v>
      </c>
      <c r="Z250" s="134">
        <v>67121</v>
      </c>
    </row>
    <row r="251" spans="1:26" x14ac:dyDescent="0.25">
      <c r="A251" s="134" t="s">
        <v>574</v>
      </c>
      <c r="B251" s="134" t="s">
        <v>1950</v>
      </c>
      <c r="C251" s="134" t="s">
        <v>1956</v>
      </c>
      <c r="D251" s="134" t="s">
        <v>1952</v>
      </c>
      <c r="E251" s="134" t="s">
        <v>1953</v>
      </c>
      <c r="F251" s="134" t="s">
        <v>1953</v>
      </c>
      <c r="G251" s="134" t="s">
        <v>1953</v>
      </c>
      <c r="H251" s="134" t="s">
        <v>1953</v>
      </c>
      <c r="I251" s="134" t="s">
        <v>1953</v>
      </c>
      <c r="J251" s="134">
        <v>0</v>
      </c>
      <c r="K251" s="134">
        <v>0</v>
      </c>
      <c r="L251" s="134">
        <v>0</v>
      </c>
      <c r="M251" s="134">
        <v>0</v>
      </c>
      <c r="N251" s="134">
        <v>0</v>
      </c>
      <c r="O251" s="134" t="s">
        <v>1954</v>
      </c>
      <c r="P251" s="134">
        <v>254</v>
      </c>
      <c r="Q251" s="134">
        <v>177</v>
      </c>
      <c r="R251" s="134">
        <v>202</v>
      </c>
      <c r="S251" s="134">
        <v>462</v>
      </c>
      <c r="T251" s="134">
        <v>1095</v>
      </c>
      <c r="U251" s="134" t="s">
        <v>3</v>
      </c>
      <c r="V251" s="134" t="s">
        <v>1955</v>
      </c>
      <c r="W251" s="134" t="s">
        <v>1952</v>
      </c>
      <c r="X251" s="134" t="s">
        <v>398</v>
      </c>
      <c r="Y251" s="134" t="s">
        <v>1736</v>
      </c>
      <c r="Z251" s="134">
        <v>23946</v>
      </c>
    </row>
    <row r="252" spans="1:26" x14ac:dyDescent="0.25">
      <c r="A252" s="134" t="s">
        <v>459</v>
      </c>
      <c r="B252" s="134" t="s">
        <v>1950</v>
      </c>
      <c r="C252" s="134" t="s">
        <v>1951</v>
      </c>
      <c r="D252" s="134" t="s">
        <v>1952</v>
      </c>
      <c r="E252" s="134" t="s">
        <v>1956</v>
      </c>
      <c r="F252" s="134" t="s">
        <v>1956</v>
      </c>
      <c r="G252" s="134" t="s">
        <v>1956</v>
      </c>
      <c r="H252" s="134" t="s">
        <v>1956</v>
      </c>
      <c r="I252" s="134" t="s">
        <v>1956</v>
      </c>
      <c r="J252" s="134">
        <v>0</v>
      </c>
      <c r="K252" s="134">
        <v>6</v>
      </c>
      <c r="L252" s="134">
        <v>34</v>
      </c>
      <c r="M252" s="134">
        <v>17</v>
      </c>
      <c r="N252" s="134">
        <v>57</v>
      </c>
      <c r="O252" s="134" t="s">
        <v>1957</v>
      </c>
      <c r="P252" s="134">
        <v>12</v>
      </c>
      <c r="Q252" s="134">
        <v>7</v>
      </c>
      <c r="R252" s="134">
        <v>8</v>
      </c>
      <c r="S252" s="134">
        <v>20</v>
      </c>
      <c r="T252" s="134">
        <v>47</v>
      </c>
      <c r="U252" s="134" t="s">
        <v>3</v>
      </c>
      <c r="V252" s="134" t="s">
        <v>1955</v>
      </c>
      <c r="W252" s="134" t="s">
        <v>1952</v>
      </c>
      <c r="X252" s="134" t="s">
        <v>398</v>
      </c>
      <c r="Y252" s="134" t="s">
        <v>1649</v>
      </c>
      <c r="Z252" s="134">
        <v>20715</v>
      </c>
    </row>
    <row r="253" spans="1:26" x14ac:dyDescent="0.25">
      <c r="A253" s="134" t="s">
        <v>858</v>
      </c>
      <c r="B253" s="134" t="s">
        <v>1950</v>
      </c>
      <c r="C253" s="134" t="s">
        <v>1969</v>
      </c>
      <c r="D253" s="134" t="s">
        <v>1952</v>
      </c>
      <c r="E253" s="134" t="s">
        <v>1956</v>
      </c>
      <c r="F253" s="134" t="s">
        <v>1956</v>
      </c>
      <c r="G253" s="134" t="s">
        <v>1956</v>
      </c>
      <c r="H253" s="134" t="s">
        <v>1956</v>
      </c>
      <c r="I253" s="134" t="s">
        <v>1956</v>
      </c>
      <c r="J253" s="134">
        <v>0</v>
      </c>
      <c r="K253" s="134">
        <v>0</v>
      </c>
      <c r="L253" s="134">
        <v>44</v>
      </c>
      <c r="M253" s="134">
        <v>4</v>
      </c>
      <c r="N253" s="134">
        <v>48</v>
      </c>
      <c r="O253" s="134" t="s">
        <v>1954</v>
      </c>
      <c r="P253" s="134">
        <v>126</v>
      </c>
      <c r="Q253" s="134">
        <v>84</v>
      </c>
      <c r="R253" s="134">
        <v>95</v>
      </c>
      <c r="S253" s="134">
        <v>221</v>
      </c>
      <c r="T253" s="134">
        <v>526</v>
      </c>
      <c r="U253" s="134" t="s">
        <v>56</v>
      </c>
      <c r="V253" s="134" t="s">
        <v>1955</v>
      </c>
      <c r="W253" s="134" t="s">
        <v>1952</v>
      </c>
      <c r="X253" s="134" t="s">
        <v>1983</v>
      </c>
      <c r="Y253" s="134" t="s">
        <v>1769</v>
      </c>
      <c r="Z253" s="134">
        <v>43599</v>
      </c>
    </row>
    <row r="254" spans="1:26" x14ac:dyDescent="0.25">
      <c r="A254" s="134" t="s">
        <v>460</v>
      </c>
      <c r="B254" s="134" t="s">
        <v>1950</v>
      </c>
      <c r="C254" s="134" t="s">
        <v>1951</v>
      </c>
      <c r="D254" s="134" t="s">
        <v>1952</v>
      </c>
      <c r="E254" s="134" t="s">
        <v>1956</v>
      </c>
      <c r="F254" s="134" t="s">
        <v>1956</v>
      </c>
      <c r="G254" s="134" t="s">
        <v>1956</v>
      </c>
      <c r="H254" s="134" t="s">
        <v>1956</v>
      </c>
      <c r="I254" s="134" t="s">
        <v>1956</v>
      </c>
      <c r="J254" s="134">
        <v>295</v>
      </c>
      <c r="K254" s="134">
        <v>26</v>
      </c>
      <c r="L254" s="134">
        <v>0</v>
      </c>
      <c r="M254" s="134">
        <v>1329</v>
      </c>
      <c r="N254" s="134">
        <v>1650</v>
      </c>
      <c r="O254" s="134" t="s">
        <v>1954</v>
      </c>
      <c r="P254" s="134">
        <v>1773</v>
      </c>
      <c r="Q254" s="134">
        <v>1066</v>
      </c>
      <c r="R254" s="134">
        <v>1170</v>
      </c>
      <c r="S254" s="134">
        <v>3039</v>
      </c>
      <c r="T254" s="134">
        <v>7048</v>
      </c>
      <c r="U254" s="134" t="s">
        <v>3</v>
      </c>
      <c r="V254" s="134" t="s">
        <v>1955</v>
      </c>
      <c r="W254" s="134" t="s">
        <v>1952</v>
      </c>
      <c r="X254" s="134" t="s">
        <v>398</v>
      </c>
      <c r="Y254" s="134" t="s">
        <v>1649</v>
      </c>
      <c r="Z254" s="134">
        <v>478561</v>
      </c>
    </row>
    <row r="255" spans="1:26" x14ac:dyDescent="0.25">
      <c r="A255" s="134" t="s">
        <v>1643</v>
      </c>
      <c r="B255" s="134" t="s">
        <v>1950</v>
      </c>
      <c r="C255" s="134" t="s">
        <v>1956</v>
      </c>
      <c r="D255" s="134" t="s">
        <v>1951</v>
      </c>
      <c r="E255" s="134" t="s">
        <v>1953</v>
      </c>
      <c r="F255" s="134" t="s">
        <v>1953</v>
      </c>
      <c r="G255" s="134" t="s">
        <v>1953</v>
      </c>
      <c r="H255" s="134" t="s">
        <v>1953</v>
      </c>
      <c r="I255" s="134" t="s">
        <v>1956</v>
      </c>
      <c r="J255" s="134">
        <v>0</v>
      </c>
      <c r="K255" s="134">
        <v>0</v>
      </c>
      <c r="L255" s="134">
        <v>1</v>
      </c>
      <c r="M255" s="134">
        <v>11</v>
      </c>
      <c r="N255" s="134">
        <v>12</v>
      </c>
      <c r="O255" s="134" t="s">
        <v>1954</v>
      </c>
      <c r="P255" s="134">
        <v>39</v>
      </c>
      <c r="Q255" s="134">
        <v>27</v>
      </c>
      <c r="R255" s="134">
        <v>29</v>
      </c>
      <c r="S255" s="134">
        <v>59</v>
      </c>
      <c r="T255" s="134">
        <v>154</v>
      </c>
      <c r="U255" s="134" t="s">
        <v>32</v>
      </c>
      <c r="V255" s="134" t="s">
        <v>1968</v>
      </c>
      <c r="W255" s="134" t="s">
        <v>1951</v>
      </c>
      <c r="X255" s="134" t="s">
        <v>1974</v>
      </c>
      <c r="Y255" s="134" t="s">
        <v>1702</v>
      </c>
      <c r="Z255" s="134">
        <v>6824</v>
      </c>
    </row>
    <row r="256" spans="1:26" x14ac:dyDescent="0.25">
      <c r="A256" s="134" t="s">
        <v>520</v>
      </c>
      <c r="B256" s="134" t="s">
        <v>1950</v>
      </c>
      <c r="C256" s="134" t="s">
        <v>1951</v>
      </c>
      <c r="D256" s="134" t="s">
        <v>1952</v>
      </c>
      <c r="E256" s="134" t="s">
        <v>1956</v>
      </c>
      <c r="F256" s="134" t="s">
        <v>1953</v>
      </c>
      <c r="G256" s="134" t="s">
        <v>1953</v>
      </c>
      <c r="H256" s="134" t="s">
        <v>1953</v>
      </c>
      <c r="I256" s="134" t="s">
        <v>1956</v>
      </c>
      <c r="J256" s="134">
        <v>0</v>
      </c>
      <c r="K256" s="134">
        <v>0</v>
      </c>
      <c r="L256" s="134">
        <v>0</v>
      </c>
      <c r="M256" s="134">
        <v>5</v>
      </c>
      <c r="N256" s="134">
        <v>5</v>
      </c>
      <c r="O256" s="134" t="s">
        <v>1954</v>
      </c>
      <c r="P256" s="134">
        <v>14</v>
      </c>
      <c r="Q256" s="134">
        <v>10</v>
      </c>
      <c r="R256" s="134">
        <v>11</v>
      </c>
      <c r="S256" s="134">
        <v>26</v>
      </c>
      <c r="T256" s="134">
        <v>61</v>
      </c>
      <c r="U256" s="134" t="s">
        <v>3</v>
      </c>
      <c r="V256" s="134" t="s">
        <v>1955</v>
      </c>
      <c r="W256" s="134" t="s">
        <v>1990</v>
      </c>
      <c r="X256" s="134" t="s">
        <v>398</v>
      </c>
      <c r="Y256" s="134" t="s">
        <v>1690</v>
      </c>
      <c r="Z256" s="134">
        <v>11863</v>
      </c>
    </row>
    <row r="257" spans="1:26" x14ac:dyDescent="0.25">
      <c r="A257" s="134" t="s">
        <v>682</v>
      </c>
      <c r="B257" s="134" t="s">
        <v>1950</v>
      </c>
      <c r="C257" s="134" t="s">
        <v>1971</v>
      </c>
      <c r="D257" s="134" t="s">
        <v>1952</v>
      </c>
      <c r="E257" s="134" t="s">
        <v>1956</v>
      </c>
      <c r="F257" s="134" t="s">
        <v>1956</v>
      </c>
      <c r="G257" s="134" t="s">
        <v>1956</v>
      </c>
      <c r="H257" s="134" t="s">
        <v>1956</v>
      </c>
      <c r="I257" s="134" t="s">
        <v>1956</v>
      </c>
      <c r="J257" s="134">
        <v>2</v>
      </c>
      <c r="K257" s="134">
        <v>18</v>
      </c>
      <c r="L257" s="134">
        <v>1</v>
      </c>
      <c r="M257" s="134">
        <v>368</v>
      </c>
      <c r="N257" s="134">
        <v>389</v>
      </c>
      <c r="O257" s="134" t="s">
        <v>1957</v>
      </c>
      <c r="P257" s="134">
        <v>169</v>
      </c>
      <c r="Q257" s="134">
        <v>99</v>
      </c>
      <c r="R257" s="134">
        <v>112</v>
      </c>
      <c r="S257" s="134">
        <v>97</v>
      </c>
      <c r="T257" s="134">
        <v>477</v>
      </c>
      <c r="U257" s="134" t="s">
        <v>8</v>
      </c>
      <c r="V257" s="134" t="s">
        <v>1968</v>
      </c>
      <c r="W257" s="134" t="s">
        <v>1952</v>
      </c>
      <c r="X257" s="134" t="s">
        <v>1958</v>
      </c>
      <c r="Y257" s="134" t="s">
        <v>1772</v>
      </c>
      <c r="Z257" s="134">
        <v>31361</v>
      </c>
    </row>
    <row r="258" spans="1:26" x14ac:dyDescent="0.25">
      <c r="A258" s="134" t="s">
        <v>1646</v>
      </c>
      <c r="B258" s="134" t="s">
        <v>1950</v>
      </c>
      <c r="C258" s="134" t="s">
        <v>1951</v>
      </c>
      <c r="D258" s="134" t="s">
        <v>1952</v>
      </c>
      <c r="E258" s="134" t="s">
        <v>1953</v>
      </c>
      <c r="F258" s="134" t="s">
        <v>1953</v>
      </c>
      <c r="G258" s="134" t="s">
        <v>1953</v>
      </c>
      <c r="H258" s="134" t="s">
        <v>1953</v>
      </c>
      <c r="I258" s="134" t="s">
        <v>1956</v>
      </c>
      <c r="J258" s="134">
        <v>5</v>
      </c>
      <c r="K258" s="134">
        <v>2</v>
      </c>
      <c r="L258" s="134">
        <v>2</v>
      </c>
      <c r="M258" s="134">
        <v>4</v>
      </c>
      <c r="N258" s="134">
        <v>13</v>
      </c>
      <c r="O258" s="134" t="s">
        <v>1954</v>
      </c>
      <c r="P258" s="134">
        <v>46</v>
      </c>
      <c r="Q258" s="134">
        <v>28</v>
      </c>
      <c r="R258" s="134">
        <v>32</v>
      </c>
      <c r="S258" s="134">
        <v>15</v>
      </c>
      <c r="T258" s="134">
        <v>121</v>
      </c>
      <c r="U258" s="134" t="s">
        <v>8</v>
      </c>
      <c r="V258" s="134" t="s">
        <v>1955</v>
      </c>
      <c r="W258" s="134" t="s">
        <v>1952</v>
      </c>
      <c r="X258" s="134" t="s">
        <v>1958</v>
      </c>
      <c r="Y258" s="134" t="s">
        <v>1772</v>
      </c>
      <c r="Z258" s="134">
        <v>8568</v>
      </c>
    </row>
    <row r="259" spans="1:26" x14ac:dyDescent="0.25">
      <c r="A259" s="134" t="s">
        <v>412</v>
      </c>
      <c r="B259" s="134" t="s">
        <v>1950</v>
      </c>
      <c r="C259" s="134" t="s">
        <v>1951</v>
      </c>
      <c r="D259" s="134" t="s">
        <v>1952</v>
      </c>
      <c r="E259" s="134" t="s">
        <v>1956</v>
      </c>
      <c r="F259" s="134" t="s">
        <v>1956</v>
      </c>
      <c r="G259" s="134" t="s">
        <v>1956</v>
      </c>
      <c r="H259" s="134" t="s">
        <v>1956</v>
      </c>
      <c r="I259" s="134" t="s">
        <v>1956</v>
      </c>
      <c r="J259" s="134">
        <v>3164</v>
      </c>
      <c r="K259" s="134">
        <v>2262</v>
      </c>
      <c r="L259" s="134">
        <v>262</v>
      </c>
      <c r="M259" s="134">
        <v>54151</v>
      </c>
      <c r="N259" s="134">
        <v>59839</v>
      </c>
      <c r="O259" s="134" t="s">
        <v>1957</v>
      </c>
      <c r="P259" s="134">
        <v>20427</v>
      </c>
      <c r="Q259" s="134">
        <v>12435</v>
      </c>
      <c r="R259" s="134">
        <v>13728</v>
      </c>
      <c r="S259" s="134">
        <v>35412</v>
      </c>
      <c r="T259" s="134">
        <v>82002</v>
      </c>
      <c r="U259" s="134" t="s">
        <v>3</v>
      </c>
      <c r="V259" s="134" t="s">
        <v>1955</v>
      </c>
      <c r="W259" s="134" t="s">
        <v>1952</v>
      </c>
      <c r="X259" s="134" t="s">
        <v>398</v>
      </c>
      <c r="Y259" s="134" t="s">
        <v>1649</v>
      </c>
      <c r="Z259" s="134">
        <v>4054400</v>
      </c>
    </row>
    <row r="260" spans="1:26" x14ac:dyDescent="0.25">
      <c r="A260" s="134" t="s">
        <v>1649</v>
      </c>
      <c r="B260" s="134" t="s">
        <v>1950</v>
      </c>
      <c r="C260" s="134" t="s">
        <v>1951</v>
      </c>
      <c r="D260" s="134" t="s">
        <v>1952</v>
      </c>
      <c r="E260" s="134" t="s">
        <v>1956</v>
      </c>
      <c r="F260" s="134" t="s">
        <v>1956</v>
      </c>
      <c r="G260" s="134" t="s">
        <v>1956</v>
      </c>
      <c r="H260" s="134" t="s">
        <v>1956</v>
      </c>
      <c r="I260" s="134" t="s">
        <v>1956</v>
      </c>
      <c r="J260" s="134">
        <v>580</v>
      </c>
      <c r="K260" s="134">
        <v>108</v>
      </c>
      <c r="L260" s="134">
        <v>0</v>
      </c>
      <c r="M260" s="134">
        <v>3545</v>
      </c>
      <c r="N260" s="134">
        <v>4233</v>
      </c>
      <c r="O260" s="134" t="s">
        <v>1954</v>
      </c>
      <c r="P260" s="134">
        <v>7417</v>
      </c>
      <c r="Q260" s="134">
        <v>4287</v>
      </c>
      <c r="R260" s="134">
        <v>4938</v>
      </c>
      <c r="S260" s="134">
        <v>10844</v>
      </c>
      <c r="T260" s="134">
        <v>27486</v>
      </c>
      <c r="U260" s="134" t="s">
        <v>3</v>
      </c>
      <c r="V260" s="134" t="s">
        <v>1955</v>
      </c>
      <c r="W260" s="134" t="s">
        <v>1952</v>
      </c>
      <c r="X260" s="134" t="s">
        <v>398</v>
      </c>
      <c r="Y260" s="134" t="s">
        <v>1649</v>
      </c>
      <c r="Z260" s="134">
        <v>1057162</v>
      </c>
    </row>
    <row r="261" spans="1:26" x14ac:dyDescent="0.25">
      <c r="A261" s="134" t="s">
        <v>835</v>
      </c>
      <c r="B261" s="134" t="s">
        <v>1950</v>
      </c>
      <c r="C261" s="134" t="s">
        <v>1951</v>
      </c>
      <c r="D261" s="134" t="s">
        <v>1951</v>
      </c>
      <c r="E261" s="134" t="s">
        <v>1953</v>
      </c>
      <c r="F261" s="134" t="s">
        <v>1953</v>
      </c>
      <c r="G261" s="134" t="s">
        <v>1953</v>
      </c>
      <c r="H261" s="134" t="s">
        <v>1956</v>
      </c>
      <c r="I261" s="134" t="s">
        <v>1956</v>
      </c>
      <c r="J261" s="134">
        <v>41</v>
      </c>
      <c r="K261" s="134">
        <v>21</v>
      </c>
      <c r="L261" s="134">
        <v>7</v>
      </c>
      <c r="M261" s="134">
        <v>217</v>
      </c>
      <c r="N261" s="134">
        <v>286</v>
      </c>
      <c r="O261" s="134" t="s">
        <v>1954</v>
      </c>
      <c r="P261" s="134">
        <v>604</v>
      </c>
      <c r="Q261" s="134">
        <v>431</v>
      </c>
      <c r="R261" s="134">
        <v>396</v>
      </c>
      <c r="S261" s="134">
        <v>1049</v>
      </c>
      <c r="T261" s="134">
        <v>2480</v>
      </c>
      <c r="U261" s="134" t="s">
        <v>950</v>
      </c>
      <c r="V261" s="134" t="s">
        <v>1968</v>
      </c>
      <c r="W261" s="134" t="s">
        <v>1951</v>
      </c>
      <c r="X261" s="134" t="s">
        <v>1973</v>
      </c>
      <c r="Y261" s="134" t="s">
        <v>1666</v>
      </c>
      <c r="Z261" s="134">
        <v>40986</v>
      </c>
    </row>
    <row r="262" spans="1:26" x14ac:dyDescent="0.25">
      <c r="A262" s="134" t="s">
        <v>1652</v>
      </c>
      <c r="B262" s="134" t="s">
        <v>1950</v>
      </c>
      <c r="C262" s="134" t="s">
        <v>1951</v>
      </c>
      <c r="D262" s="134" t="s">
        <v>1952</v>
      </c>
      <c r="E262" s="134" t="s">
        <v>1956</v>
      </c>
      <c r="F262" s="134" t="s">
        <v>1956</v>
      </c>
      <c r="G262" s="134" t="s">
        <v>1956</v>
      </c>
      <c r="H262" s="134" t="s">
        <v>1956</v>
      </c>
      <c r="I262" s="134" t="s">
        <v>1956</v>
      </c>
      <c r="J262" s="134">
        <v>0</v>
      </c>
      <c r="K262" s="134">
        <v>2</v>
      </c>
      <c r="L262" s="134">
        <v>9</v>
      </c>
      <c r="M262" s="134">
        <v>69</v>
      </c>
      <c r="N262" s="134">
        <v>80</v>
      </c>
      <c r="O262" s="134" t="s">
        <v>1957</v>
      </c>
      <c r="P262" s="134">
        <v>201</v>
      </c>
      <c r="Q262" s="134">
        <v>112</v>
      </c>
      <c r="R262" s="134">
        <v>132</v>
      </c>
      <c r="S262" s="134">
        <v>174</v>
      </c>
      <c r="T262" s="134">
        <v>619</v>
      </c>
      <c r="U262" s="134" t="s">
        <v>8</v>
      </c>
      <c r="V262" s="134" t="s">
        <v>1955</v>
      </c>
      <c r="W262" s="134" t="s">
        <v>1951</v>
      </c>
      <c r="X262" s="134" t="s">
        <v>1958</v>
      </c>
      <c r="Y262" s="134" t="s">
        <v>1772</v>
      </c>
      <c r="Z262" s="134">
        <v>30601</v>
      </c>
    </row>
    <row r="263" spans="1:26" x14ac:dyDescent="0.25">
      <c r="A263" s="134" t="s">
        <v>919</v>
      </c>
      <c r="B263" s="134" t="s">
        <v>1960</v>
      </c>
      <c r="C263" s="134" t="s">
        <v>1951</v>
      </c>
      <c r="D263" s="134" t="s">
        <v>1952</v>
      </c>
      <c r="E263" s="134" t="s">
        <v>1953</v>
      </c>
      <c r="F263" s="134" t="s">
        <v>1953</v>
      </c>
      <c r="G263" s="134" t="s">
        <v>1953</v>
      </c>
      <c r="H263" s="134" t="s">
        <v>1953</v>
      </c>
      <c r="I263" s="134" t="s">
        <v>1953</v>
      </c>
      <c r="J263" s="134">
        <v>0</v>
      </c>
      <c r="K263" s="134">
        <v>0</v>
      </c>
      <c r="L263" s="134">
        <v>0</v>
      </c>
      <c r="M263" s="134">
        <v>0</v>
      </c>
      <c r="N263" s="134">
        <v>0</v>
      </c>
      <c r="O263" s="134" t="s">
        <v>1954</v>
      </c>
      <c r="P263" s="134">
        <v>1</v>
      </c>
      <c r="Q263" s="134">
        <v>1</v>
      </c>
      <c r="R263" s="134">
        <v>1</v>
      </c>
      <c r="S263" s="134">
        <v>1</v>
      </c>
      <c r="T263" s="134">
        <v>4</v>
      </c>
      <c r="U263" s="134" t="s">
        <v>13</v>
      </c>
      <c r="V263" s="134" t="s">
        <v>1955</v>
      </c>
      <c r="W263" s="134" t="s">
        <v>1952</v>
      </c>
      <c r="X263" s="134" t="s">
        <v>1996</v>
      </c>
      <c r="Y263" s="134" t="s">
        <v>1788</v>
      </c>
      <c r="Z263" s="134">
        <v>757</v>
      </c>
    </row>
    <row r="264" spans="1:26" x14ac:dyDescent="0.25">
      <c r="A264" s="134" t="s">
        <v>461</v>
      </c>
      <c r="B264" s="134" t="s">
        <v>1950</v>
      </c>
      <c r="C264" s="134" t="s">
        <v>1951</v>
      </c>
      <c r="D264" s="134" t="s">
        <v>1952</v>
      </c>
      <c r="E264" s="134" t="s">
        <v>1953</v>
      </c>
      <c r="F264" s="134" t="s">
        <v>1953</v>
      </c>
      <c r="G264" s="134" t="s">
        <v>1953</v>
      </c>
      <c r="H264" s="134" t="s">
        <v>1953</v>
      </c>
      <c r="I264" s="134" t="s">
        <v>1953</v>
      </c>
      <c r="J264" s="134">
        <v>0</v>
      </c>
      <c r="K264" s="134">
        <v>0</v>
      </c>
      <c r="L264" s="134">
        <v>0</v>
      </c>
      <c r="M264" s="134">
        <v>0</v>
      </c>
      <c r="N264" s="134">
        <v>0</v>
      </c>
      <c r="O264" s="134" t="s">
        <v>1954</v>
      </c>
      <c r="P264" s="134">
        <v>123</v>
      </c>
      <c r="Q264" s="134">
        <v>72</v>
      </c>
      <c r="R264" s="134">
        <v>81</v>
      </c>
      <c r="S264" s="134">
        <v>218</v>
      </c>
      <c r="T264" s="134">
        <v>494</v>
      </c>
      <c r="U264" s="134" t="s">
        <v>3</v>
      </c>
      <c r="V264" s="134" t="s">
        <v>1955</v>
      </c>
      <c r="W264" s="134" t="s">
        <v>1952</v>
      </c>
      <c r="X264" s="134" t="s">
        <v>398</v>
      </c>
      <c r="Y264" s="134" t="s">
        <v>1649</v>
      </c>
      <c r="Z264" s="134">
        <v>72015</v>
      </c>
    </row>
    <row r="265" spans="1:26" x14ac:dyDescent="0.25">
      <c r="A265" s="134" t="s">
        <v>901</v>
      </c>
      <c r="B265" s="134" t="s">
        <v>1950</v>
      </c>
      <c r="C265" s="134" t="s">
        <v>1951</v>
      </c>
      <c r="D265" s="134" t="s">
        <v>1952</v>
      </c>
      <c r="E265" s="134" t="s">
        <v>1956</v>
      </c>
      <c r="F265" s="134" t="s">
        <v>1956</v>
      </c>
      <c r="G265" s="134" t="s">
        <v>1956</v>
      </c>
      <c r="H265" s="134" t="s">
        <v>1956</v>
      </c>
      <c r="I265" s="134" t="s">
        <v>1956</v>
      </c>
      <c r="J265" s="134">
        <v>23</v>
      </c>
      <c r="K265" s="134">
        <v>309</v>
      </c>
      <c r="L265" s="134">
        <v>181</v>
      </c>
      <c r="M265" s="134">
        <v>6</v>
      </c>
      <c r="N265" s="134">
        <v>519</v>
      </c>
      <c r="O265" s="134" t="s">
        <v>1954</v>
      </c>
      <c r="P265" s="134">
        <v>1352</v>
      </c>
      <c r="Q265" s="134">
        <v>1056</v>
      </c>
      <c r="R265" s="134">
        <v>1091</v>
      </c>
      <c r="S265" s="134">
        <v>2600</v>
      </c>
      <c r="T265" s="134">
        <v>6099</v>
      </c>
      <c r="U265" s="134" t="s">
        <v>953</v>
      </c>
      <c r="V265" s="134" t="s">
        <v>1955</v>
      </c>
      <c r="W265" s="134" t="s">
        <v>1952</v>
      </c>
      <c r="X265" s="134" t="s">
        <v>1987</v>
      </c>
      <c r="Y265" s="134" t="s">
        <v>1654</v>
      </c>
      <c r="Z265" s="134">
        <v>66225</v>
      </c>
    </row>
    <row r="266" spans="1:26" x14ac:dyDescent="0.25">
      <c r="A266" s="134" t="s">
        <v>1654</v>
      </c>
      <c r="B266" s="134" t="s">
        <v>1950</v>
      </c>
      <c r="C266" s="134" t="s">
        <v>1951</v>
      </c>
      <c r="D266" s="134" t="s">
        <v>1952</v>
      </c>
      <c r="E266" s="134" t="s">
        <v>1956</v>
      </c>
      <c r="F266" s="134" t="s">
        <v>1956</v>
      </c>
      <c r="G266" s="134" t="s">
        <v>1956</v>
      </c>
      <c r="H266" s="134" t="s">
        <v>1956</v>
      </c>
      <c r="I266" s="134" t="s">
        <v>1956</v>
      </c>
      <c r="J266" s="134">
        <v>0</v>
      </c>
      <c r="K266" s="134">
        <v>31</v>
      </c>
      <c r="L266" s="134">
        <v>0</v>
      </c>
      <c r="M266" s="134">
        <v>148</v>
      </c>
      <c r="N266" s="134">
        <v>179</v>
      </c>
      <c r="O266" s="134" t="s">
        <v>1954</v>
      </c>
      <c r="P266" s="134">
        <v>1285</v>
      </c>
      <c r="Q266" s="134">
        <v>984</v>
      </c>
      <c r="R266" s="134">
        <v>1015</v>
      </c>
      <c r="S266" s="134">
        <v>2398</v>
      </c>
      <c r="T266" s="134">
        <v>5682</v>
      </c>
      <c r="U266" s="134" t="s">
        <v>953</v>
      </c>
      <c r="V266" s="134" t="s">
        <v>1955</v>
      </c>
      <c r="W266" s="134" t="s">
        <v>1952</v>
      </c>
      <c r="X266" s="134" t="s">
        <v>1987</v>
      </c>
      <c r="Y266" s="134" t="s">
        <v>1654</v>
      </c>
      <c r="Z266" s="134">
        <v>73834</v>
      </c>
    </row>
    <row r="267" spans="1:26" x14ac:dyDescent="0.25">
      <c r="A267" s="134" t="s">
        <v>462</v>
      </c>
      <c r="B267" s="134" t="s">
        <v>1950</v>
      </c>
      <c r="C267" s="134" t="s">
        <v>1951</v>
      </c>
      <c r="D267" s="134" t="s">
        <v>1952</v>
      </c>
      <c r="E267" s="134" t="s">
        <v>1953</v>
      </c>
      <c r="F267" s="134" t="s">
        <v>1956</v>
      </c>
      <c r="G267" s="134" t="s">
        <v>1956</v>
      </c>
      <c r="H267" s="134" t="s">
        <v>1956</v>
      </c>
      <c r="I267" s="134" t="s">
        <v>1956</v>
      </c>
      <c r="J267" s="134">
        <v>0</v>
      </c>
      <c r="K267" s="134">
        <v>0</v>
      </c>
      <c r="L267" s="134">
        <v>0</v>
      </c>
      <c r="M267" s="134">
        <v>49</v>
      </c>
      <c r="N267" s="134">
        <v>49</v>
      </c>
      <c r="O267" s="134" t="s">
        <v>1957</v>
      </c>
      <c r="P267" s="134">
        <v>1</v>
      </c>
      <c r="Q267" s="134">
        <v>1</v>
      </c>
      <c r="R267" s="134">
        <v>0</v>
      </c>
      <c r="S267" s="134">
        <v>0</v>
      </c>
      <c r="T267" s="134">
        <v>2</v>
      </c>
      <c r="U267" s="134" t="s">
        <v>3</v>
      </c>
      <c r="V267" s="134" t="s">
        <v>1955</v>
      </c>
      <c r="W267" s="134" t="s">
        <v>1952</v>
      </c>
      <c r="X267" s="134" t="s">
        <v>398</v>
      </c>
      <c r="Y267" s="134" t="s">
        <v>1649</v>
      </c>
      <c r="Z267" s="134">
        <v>12957</v>
      </c>
    </row>
    <row r="268" spans="1:26" x14ac:dyDescent="0.25">
      <c r="A268" s="134" t="s">
        <v>1656</v>
      </c>
      <c r="B268" s="134" t="s">
        <v>1960</v>
      </c>
      <c r="C268" s="134" t="s">
        <v>1951</v>
      </c>
      <c r="D268" s="134" t="s">
        <v>1952</v>
      </c>
      <c r="E268" s="134" t="s">
        <v>1956</v>
      </c>
      <c r="F268" s="134" t="s">
        <v>1956</v>
      </c>
      <c r="G268" s="134" t="s">
        <v>1956</v>
      </c>
      <c r="H268" s="134" t="s">
        <v>1956</v>
      </c>
      <c r="I268" s="134" t="s">
        <v>1956</v>
      </c>
      <c r="J268" s="134">
        <v>0</v>
      </c>
      <c r="K268" s="134">
        <v>0</v>
      </c>
      <c r="L268" s="134">
        <v>0</v>
      </c>
      <c r="M268" s="134">
        <v>71</v>
      </c>
      <c r="N268" s="134">
        <v>71</v>
      </c>
      <c r="O268" s="134" t="s">
        <v>1957</v>
      </c>
      <c r="P268" s="134">
        <v>17</v>
      </c>
      <c r="Q268" s="134">
        <v>12</v>
      </c>
      <c r="R268" s="134">
        <v>14</v>
      </c>
      <c r="S268" s="134">
        <v>31</v>
      </c>
      <c r="T268" s="134">
        <v>74</v>
      </c>
      <c r="U268" s="134" t="s">
        <v>13</v>
      </c>
      <c r="V268" s="134" t="s">
        <v>1955</v>
      </c>
      <c r="W268" s="134" t="s">
        <v>1952</v>
      </c>
      <c r="X268" s="134" t="s">
        <v>1961</v>
      </c>
      <c r="Y268" s="134" t="s">
        <v>1672</v>
      </c>
      <c r="Z268" s="134">
        <v>8316</v>
      </c>
    </row>
    <row r="269" spans="1:26" x14ac:dyDescent="0.25">
      <c r="A269" s="134" t="s">
        <v>463</v>
      </c>
      <c r="B269" s="134" t="s">
        <v>1950</v>
      </c>
      <c r="C269" s="134" t="s">
        <v>1951</v>
      </c>
      <c r="D269" s="134" t="s">
        <v>1952</v>
      </c>
      <c r="E269" s="134" t="s">
        <v>1956</v>
      </c>
      <c r="F269" s="134" t="s">
        <v>1953</v>
      </c>
      <c r="G269" s="134" t="s">
        <v>1953</v>
      </c>
      <c r="H269" s="134" t="s">
        <v>1953</v>
      </c>
      <c r="I269" s="134" t="s">
        <v>1953</v>
      </c>
      <c r="J269" s="134">
        <v>0</v>
      </c>
      <c r="K269" s="134">
        <v>0</v>
      </c>
      <c r="L269" s="134">
        <v>0</v>
      </c>
      <c r="M269" s="134">
        <v>0</v>
      </c>
      <c r="N269" s="134">
        <v>0</v>
      </c>
      <c r="O269" s="134" t="s">
        <v>1954</v>
      </c>
      <c r="P269" s="134">
        <v>10</v>
      </c>
      <c r="Q269" s="134">
        <v>6</v>
      </c>
      <c r="R269" s="134">
        <v>7</v>
      </c>
      <c r="S269" s="134">
        <v>15</v>
      </c>
      <c r="T269" s="134">
        <v>38</v>
      </c>
      <c r="U269" s="134" t="s">
        <v>3</v>
      </c>
      <c r="V269" s="134" t="s">
        <v>1955</v>
      </c>
      <c r="W269" s="134" t="s">
        <v>1952</v>
      </c>
      <c r="X269" s="134" t="s">
        <v>398</v>
      </c>
      <c r="Y269" s="134" t="s">
        <v>1649</v>
      </c>
      <c r="Z269" s="134">
        <v>35991</v>
      </c>
    </row>
    <row r="270" spans="1:26" x14ac:dyDescent="0.25">
      <c r="A270" s="134" t="s">
        <v>840</v>
      </c>
      <c r="B270" s="134" t="s">
        <v>1950</v>
      </c>
      <c r="C270" s="134" t="s">
        <v>1951</v>
      </c>
      <c r="D270" s="134" t="s">
        <v>1952</v>
      </c>
      <c r="E270" s="134" t="s">
        <v>1953</v>
      </c>
      <c r="F270" s="134" t="s">
        <v>1953</v>
      </c>
      <c r="G270" s="134" t="s">
        <v>1953</v>
      </c>
      <c r="H270" s="134" t="s">
        <v>1953</v>
      </c>
      <c r="I270" s="134" t="s">
        <v>1953</v>
      </c>
      <c r="J270" s="134">
        <v>0</v>
      </c>
      <c r="K270" s="134">
        <v>0</v>
      </c>
      <c r="L270" s="134">
        <v>0</v>
      </c>
      <c r="M270" s="134">
        <v>0</v>
      </c>
      <c r="N270" s="134">
        <v>0</v>
      </c>
      <c r="O270" s="134" t="s">
        <v>1954</v>
      </c>
      <c r="P270" s="134">
        <v>925</v>
      </c>
      <c r="Q270" s="134">
        <v>693</v>
      </c>
      <c r="R270" s="134">
        <v>825</v>
      </c>
      <c r="S270" s="134">
        <v>1958</v>
      </c>
      <c r="T270" s="134">
        <v>4401</v>
      </c>
      <c r="U270" s="134" t="s">
        <v>26</v>
      </c>
      <c r="V270" s="134" t="s">
        <v>1955</v>
      </c>
      <c r="W270" s="134" t="s">
        <v>1952</v>
      </c>
      <c r="X270" s="134" t="s">
        <v>1994</v>
      </c>
      <c r="Y270" s="134" t="s">
        <v>1750</v>
      </c>
      <c r="Z270" s="134">
        <v>81345</v>
      </c>
    </row>
    <row r="271" spans="1:26" x14ac:dyDescent="0.25">
      <c r="A271" s="134" t="s">
        <v>790</v>
      </c>
      <c r="B271" s="134" t="s">
        <v>1977</v>
      </c>
      <c r="C271" s="134" t="s">
        <v>1956</v>
      </c>
      <c r="D271" s="134" t="s">
        <v>1952</v>
      </c>
      <c r="E271" s="134" t="s">
        <v>1953</v>
      </c>
      <c r="F271" s="134" t="s">
        <v>1953</v>
      </c>
      <c r="G271" s="134" t="s">
        <v>1953</v>
      </c>
      <c r="H271" s="134" t="s">
        <v>1953</v>
      </c>
      <c r="I271" s="134" t="s">
        <v>1953</v>
      </c>
      <c r="J271" s="134">
        <v>0</v>
      </c>
      <c r="K271" s="134">
        <v>0</v>
      </c>
      <c r="L271" s="134">
        <v>0</v>
      </c>
      <c r="M271" s="134">
        <v>0</v>
      </c>
      <c r="N271" s="134">
        <v>0</v>
      </c>
      <c r="O271" s="134" t="s">
        <v>1954</v>
      </c>
      <c r="P271" s="134">
        <v>11</v>
      </c>
      <c r="Q271" s="134">
        <v>5</v>
      </c>
      <c r="R271" s="134">
        <v>6</v>
      </c>
      <c r="S271" s="134">
        <v>14</v>
      </c>
      <c r="T271" s="134">
        <v>36</v>
      </c>
      <c r="U271" s="134" t="s">
        <v>26</v>
      </c>
      <c r="V271" s="134" t="s">
        <v>1955</v>
      </c>
      <c r="W271" s="134" t="s">
        <v>1953</v>
      </c>
      <c r="X271" s="134" t="s">
        <v>1970</v>
      </c>
      <c r="Y271" s="134" t="s">
        <v>1615</v>
      </c>
      <c r="Z271" s="134">
        <v>1156</v>
      </c>
    </row>
    <row r="272" spans="1:26" x14ac:dyDescent="0.25">
      <c r="A272" s="134" t="s">
        <v>1659</v>
      </c>
      <c r="B272" s="134" t="s">
        <v>1950</v>
      </c>
      <c r="C272" s="134" t="s">
        <v>1951</v>
      </c>
      <c r="D272" s="134" t="s">
        <v>1952</v>
      </c>
      <c r="E272" s="134" t="s">
        <v>1956</v>
      </c>
      <c r="F272" s="134" t="s">
        <v>1956</v>
      </c>
      <c r="G272" s="134" t="s">
        <v>1956</v>
      </c>
      <c r="H272" s="134" t="s">
        <v>1956</v>
      </c>
      <c r="I272" s="134" t="s">
        <v>1956</v>
      </c>
      <c r="J272" s="134">
        <v>11</v>
      </c>
      <c r="K272" s="134">
        <v>19</v>
      </c>
      <c r="L272" s="134">
        <v>16</v>
      </c>
      <c r="M272" s="134">
        <v>99</v>
      </c>
      <c r="N272" s="134">
        <v>145</v>
      </c>
      <c r="O272" s="134" t="s">
        <v>1957</v>
      </c>
      <c r="P272" s="134">
        <v>55</v>
      </c>
      <c r="Q272" s="134">
        <v>32</v>
      </c>
      <c r="R272" s="134">
        <v>37</v>
      </c>
      <c r="S272" s="134">
        <v>61</v>
      </c>
      <c r="T272" s="134">
        <v>185</v>
      </c>
      <c r="U272" s="134" t="s">
        <v>8</v>
      </c>
      <c r="V272" s="134" t="s">
        <v>1955</v>
      </c>
      <c r="W272" s="134" t="s">
        <v>1952</v>
      </c>
      <c r="X272" s="134" t="s">
        <v>1958</v>
      </c>
      <c r="Y272" s="134" t="s">
        <v>1659</v>
      </c>
      <c r="Z272" s="134">
        <v>69255</v>
      </c>
    </row>
    <row r="273" spans="1:26" x14ac:dyDescent="0.25">
      <c r="A273" s="134" t="s">
        <v>754</v>
      </c>
      <c r="B273" s="134" t="s">
        <v>1977</v>
      </c>
      <c r="C273" s="134" t="s">
        <v>1951</v>
      </c>
      <c r="D273" s="134" t="s">
        <v>1979</v>
      </c>
      <c r="E273" s="134" t="s">
        <v>1953</v>
      </c>
      <c r="F273" s="134" t="s">
        <v>1953</v>
      </c>
      <c r="G273" s="134" t="s">
        <v>1953</v>
      </c>
      <c r="H273" s="134" t="s">
        <v>1953</v>
      </c>
      <c r="I273" s="134" t="s">
        <v>1956</v>
      </c>
      <c r="J273" s="134">
        <v>42</v>
      </c>
      <c r="K273" s="134">
        <v>6</v>
      </c>
      <c r="L273" s="134">
        <v>147</v>
      </c>
      <c r="M273" s="134">
        <v>22</v>
      </c>
      <c r="N273" s="134">
        <v>217</v>
      </c>
      <c r="O273" s="134" t="s">
        <v>1954</v>
      </c>
      <c r="P273" s="134">
        <v>315</v>
      </c>
      <c r="Q273" s="134">
        <v>206</v>
      </c>
      <c r="R273" s="134">
        <v>239</v>
      </c>
      <c r="S273" s="134">
        <v>548</v>
      </c>
      <c r="T273" s="134">
        <v>1308</v>
      </c>
      <c r="U273" s="134" t="s">
        <v>26</v>
      </c>
      <c r="V273" s="134" t="s">
        <v>1972</v>
      </c>
      <c r="W273" s="134" t="s">
        <v>1979</v>
      </c>
      <c r="X273" s="134" t="s">
        <v>1984</v>
      </c>
      <c r="Y273" s="134" t="s">
        <v>1675</v>
      </c>
      <c r="Z273" s="134">
        <v>22424</v>
      </c>
    </row>
    <row r="274" spans="1:26" x14ac:dyDescent="0.25">
      <c r="A274" s="134" t="s">
        <v>903</v>
      </c>
      <c r="B274" s="134" t="s">
        <v>1960</v>
      </c>
      <c r="C274" s="134" t="s">
        <v>1951</v>
      </c>
      <c r="D274" s="134" t="s">
        <v>1952</v>
      </c>
      <c r="E274" s="134" t="s">
        <v>1953</v>
      </c>
      <c r="F274" s="134" t="s">
        <v>1956</v>
      </c>
      <c r="G274" s="134" t="s">
        <v>1956</v>
      </c>
      <c r="H274" s="134" t="s">
        <v>1956</v>
      </c>
      <c r="I274" s="134" t="s">
        <v>1956</v>
      </c>
      <c r="J274" s="134">
        <v>0</v>
      </c>
      <c r="K274" s="134">
        <v>0</v>
      </c>
      <c r="L274" s="134">
        <v>126</v>
      </c>
      <c r="M274" s="134">
        <v>61</v>
      </c>
      <c r="N274" s="134">
        <v>187</v>
      </c>
      <c r="O274" s="134" t="s">
        <v>1954</v>
      </c>
      <c r="P274" s="134">
        <v>265</v>
      </c>
      <c r="Q274" s="134">
        <v>130</v>
      </c>
      <c r="R274" s="134">
        <v>180</v>
      </c>
      <c r="S274" s="134">
        <v>420</v>
      </c>
      <c r="T274" s="134">
        <v>995</v>
      </c>
      <c r="U274" s="134" t="s">
        <v>13</v>
      </c>
      <c r="V274" s="134" t="s">
        <v>1955</v>
      </c>
      <c r="W274" s="134" t="s">
        <v>1952</v>
      </c>
      <c r="X274" s="134" t="s">
        <v>1961</v>
      </c>
      <c r="Y274" s="134" t="s">
        <v>903</v>
      </c>
      <c r="Z274" s="134">
        <v>18129</v>
      </c>
    </row>
    <row r="275" spans="1:26" x14ac:dyDescent="0.25">
      <c r="A275" s="134" t="s">
        <v>629</v>
      </c>
      <c r="B275" s="134" t="s">
        <v>1950</v>
      </c>
      <c r="C275" s="134" t="s">
        <v>1951</v>
      </c>
      <c r="D275" s="134" t="s">
        <v>1952</v>
      </c>
      <c r="E275" s="134" t="s">
        <v>1956</v>
      </c>
      <c r="F275" s="134" t="s">
        <v>1953</v>
      </c>
      <c r="G275" s="134" t="s">
        <v>1953</v>
      </c>
      <c r="H275" s="134" t="s">
        <v>1956</v>
      </c>
      <c r="I275" s="134" t="s">
        <v>1956</v>
      </c>
      <c r="J275" s="134">
        <v>0</v>
      </c>
      <c r="K275" s="134">
        <v>0</v>
      </c>
      <c r="L275" s="134">
        <v>1</v>
      </c>
      <c r="M275" s="134">
        <v>44</v>
      </c>
      <c r="N275" s="134">
        <v>45</v>
      </c>
      <c r="O275" s="134" t="s">
        <v>1954</v>
      </c>
      <c r="P275" s="134">
        <v>124</v>
      </c>
      <c r="Q275" s="134">
        <v>72</v>
      </c>
      <c r="R275" s="134">
        <v>78</v>
      </c>
      <c r="S275" s="134">
        <v>195</v>
      </c>
      <c r="T275" s="134">
        <v>469</v>
      </c>
      <c r="U275" s="134" t="s">
        <v>8</v>
      </c>
      <c r="V275" s="134" t="s">
        <v>1955</v>
      </c>
      <c r="W275" s="134" t="s">
        <v>1952</v>
      </c>
      <c r="X275" s="134" t="s">
        <v>1958</v>
      </c>
      <c r="Y275" s="134" t="s">
        <v>1558</v>
      </c>
      <c r="Z275" s="134">
        <v>38097</v>
      </c>
    </row>
    <row r="276" spans="1:26" x14ac:dyDescent="0.25">
      <c r="A276" s="134" t="s">
        <v>743</v>
      </c>
      <c r="B276" s="134" t="s">
        <v>1950</v>
      </c>
      <c r="C276" s="134" t="s">
        <v>1956</v>
      </c>
      <c r="D276" s="134" t="s">
        <v>1952</v>
      </c>
      <c r="E276" s="134" t="s">
        <v>1953</v>
      </c>
      <c r="F276" s="134" t="s">
        <v>1953</v>
      </c>
      <c r="G276" s="134" t="s">
        <v>1953</v>
      </c>
      <c r="H276" s="134" t="s">
        <v>1953</v>
      </c>
      <c r="I276" s="134" t="s">
        <v>1953</v>
      </c>
      <c r="J276" s="134">
        <v>0</v>
      </c>
      <c r="K276" s="134">
        <v>0</v>
      </c>
      <c r="L276" s="134">
        <v>0</v>
      </c>
      <c r="M276" s="134">
        <v>0</v>
      </c>
      <c r="N276" s="134">
        <v>0</v>
      </c>
      <c r="O276" s="134" t="s">
        <v>1954</v>
      </c>
      <c r="P276" s="134">
        <v>12</v>
      </c>
      <c r="Q276" s="134">
        <v>8</v>
      </c>
      <c r="R276" s="134">
        <v>13</v>
      </c>
      <c r="S276" s="134">
        <v>39</v>
      </c>
      <c r="T276" s="134">
        <v>72</v>
      </c>
      <c r="U276" s="134" t="s">
        <v>32</v>
      </c>
      <c r="V276" s="134" t="s">
        <v>1955</v>
      </c>
      <c r="W276" s="134" t="s">
        <v>1952</v>
      </c>
      <c r="X276" s="134" t="s">
        <v>1974</v>
      </c>
      <c r="Y276" s="134" t="s">
        <v>1839</v>
      </c>
      <c r="Z276" s="134">
        <v>11883</v>
      </c>
    </row>
    <row r="277" spans="1:26" x14ac:dyDescent="0.25">
      <c r="A277" s="134" t="s">
        <v>464</v>
      </c>
      <c r="B277" s="134" t="s">
        <v>1950</v>
      </c>
      <c r="C277" s="134" t="s">
        <v>1971</v>
      </c>
      <c r="D277" s="134" t="s">
        <v>1951</v>
      </c>
      <c r="E277" s="134" t="s">
        <v>1953</v>
      </c>
      <c r="F277" s="134" t="s">
        <v>1953</v>
      </c>
      <c r="G277" s="134" t="s">
        <v>1953</v>
      </c>
      <c r="H277" s="134" t="s">
        <v>1953</v>
      </c>
      <c r="I277" s="134" t="s">
        <v>1953</v>
      </c>
      <c r="J277" s="134">
        <v>0</v>
      </c>
      <c r="K277" s="134">
        <v>0</v>
      </c>
      <c r="L277" s="134">
        <v>0</v>
      </c>
      <c r="M277" s="134">
        <v>0</v>
      </c>
      <c r="N277" s="134">
        <v>0</v>
      </c>
      <c r="O277" s="134" t="s">
        <v>1954</v>
      </c>
      <c r="P277" s="134">
        <v>13</v>
      </c>
      <c r="Q277" s="134">
        <v>8</v>
      </c>
      <c r="R277" s="134">
        <v>9</v>
      </c>
      <c r="S277" s="134">
        <v>23</v>
      </c>
      <c r="T277" s="134">
        <v>53</v>
      </c>
      <c r="U277" s="134" t="s">
        <v>3</v>
      </c>
      <c r="V277" s="134" t="s">
        <v>1972</v>
      </c>
      <c r="W277" s="134" t="s">
        <v>1951</v>
      </c>
      <c r="X277" s="134" t="s">
        <v>398</v>
      </c>
      <c r="Y277" s="134" t="s">
        <v>1649</v>
      </c>
      <c r="Z277" s="134">
        <v>28044</v>
      </c>
    </row>
    <row r="278" spans="1:26" x14ac:dyDescent="0.25">
      <c r="A278" s="134" t="s">
        <v>1662</v>
      </c>
      <c r="B278" s="134" t="s">
        <v>1950</v>
      </c>
      <c r="C278" s="134" t="s">
        <v>1951</v>
      </c>
      <c r="D278" s="134" t="s">
        <v>1952</v>
      </c>
      <c r="E278" s="134" t="s">
        <v>1956</v>
      </c>
      <c r="F278" s="134" t="s">
        <v>1956</v>
      </c>
      <c r="G278" s="134" t="s">
        <v>1956</v>
      </c>
      <c r="H278" s="134" t="s">
        <v>1956</v>
      </c>
      <c r="I278" s="134" t="s">
        <v>1953</v>
      </c>
      <c r="J278" s="134">
        <v>6</v>
      </c>
      <c r="K278" s="134">
        <v>6</v>
      </c>
      <c r="L278" s="134">
        <v>7</v>
      </c>
      <c r="M278" s="134">
        <v>0</v>
      </c>
      <c r="N278" s="134">
        <v>19</v>
      </c>
      <c r="O278" s="134" t="s">
        <v>1954</v>
      </c>
      <c r="P278" s="134">
        <v>93</v>
      </c>
      <c r="Q278" s="134">
        <v>73</v>
      </c>
      <c r="R278" s="134">
        <v>66</v>
      </c>
      <c r="S278" s="134">
        <v>79</v>
      </c>
      <c r="T278" s="134">
        <v>311</v>
      </c>
      <c r="U278" s="134" t="s">
        <v>26</v>
      </c>
      <c r="V278" s="134" t="s">
        <v>1955</v>
      </c>
      <c r="W278" s="134" t="s">
        <v>1952</v>
      </c>
      <c r="X278" s="134" t="s">
        <v>1970</v>
      </c>
      <c r="Y278" s="134" t="s">
        <v>1615</v>
      </c>
      <c r="Z278" s="134">
        <v>15105</v>
      </c>
    </row>
    <row r="279" spans="1:26" x14ac:dyDescent="0.25">
      <c r="A279" s="134" t="s">
        <v>1663</v>
      </c>
      <c r="B279" s="134" t="s">
        <v>1960</v>
      </c>
      <c r="C279" s="134" t="s">
        <v>1951</v>
      </c>
      <c r="D279" s="134" t="s">
        <v>1952</v>
      </c>
      <c r="E279" s="134" t="s">
        <v>1956</v>
      </c>
      <c r="F279" s="134" t="s">
        <v>1953</v>
      </c>
      <c r="G279" s="134" t="s">
        <v>1956</v>
      </c>
      <c r="H279" s="134" t="s">
        <v>1953</v>
      </c>
      <c r="I279" s="134" t="s">
        <v>1953</v>
      </c>
      <c r="J279" s="134">
        <v>0</v>
      </c>
      <c r="K279" s="134">
        <v>0</v>
      </c>
      <c r="L279" s="134">
        <v>56</v>
      </c>
      <c r="M279" s="134">
        <v>52</v>
      </c>
      <c r="N279" s="134">
        <v>108</v>
      </c>
      <c r="O279" s="134" t="s">
        <v>1954</v>
      </c>
      <c r="P279" s="134">
        <v>40</v>
      </c>
      <c r="Q279" s="134">
        <v>27</v>
      </c>
      <c r="R279" s="134">
        <v>27</v>
      </c>
      <c r="S279" s="134">
        <v>74</v>
      </c>
      <c r="T279" s="134">
        <v>168</v>
      </c>
      <c r="U279" s="134" t="s">
        <v>13</v>
      </c>
      <c r="V279" s="134" t="s">
        <v>1955</v>
      </c>
      <c r="W279" s="134" t="s">
        <v>1990</v>
      </c>
      <c r="X279" s="134" t="s">
        <v>1995</v>
      </c>
      <c r="Y279" s="134" t="s">
        <v>1663</v>
      </c>
      <c r="Z279" s="134">
        <v>59985</v>
      </c>
    </row>
    <row r="280" spans="1:26" x14ac:dyDescent="0.25">
      <c r="A280" s="134" t="s">
        <v>777</v>
      </c>
      <c r="B280" s="134" t="s">
        <v>1950</v>
      </c>
      <c r="C280" s="134" t="s">
        <v>1951</v>
      </c>
      <c r="D280" s="134" t="s">
        <v>1952</v>
      </c>
      <c r="E280" s="134" t="s">
        <v>1953</v>
      </c>
      <c r="F280" s="134" t="s">
        <v>1953</v>
      </c>
      <c r="G280" s="134" t="s">
        <v>1953</v>
      </c>
      <c r="H280" s="134" t="s">
        <v>1953</v>
      </c>
      <c r="I280" s="134" t="s">
        <v>1953</v>
      </c>
      <c r="J280" s="134">
        <v>0</v>
      </c>
      <c r="K280" s="134">
        <v>0</v>
      </c>
      <c r="L280" s="134">
        <v>0</v>
      </c>
      <c r="M280" s="134">
        <v>0</v>
      </c>
      <c r="N280" s="134">
        <v>0</v>
      </c>
      <c r="O280" s="134" t="s">
        <v>1954</v>
      </c>
      <c r="P280" s="134">
        <v>80</v>
      </c>
      <c r="Q280" s="134">
        <v>56</v>
      </c>
      <c r="R280" s="134">
        <v>77</v>
      </c>
      <c r="S280" s="134">
        <v>341</v>
      </c>
      <c r="T280" s="134">
        <v>554</v>
      </c>
      <c r="U280" s="134" t="s">
        <v>26</v>
      </c>
      <c r="V280" s="134" t="s">
        <v>1955</v>
      </c>
      <c r="W280" s="134" t="s">
        <v>1952</v>
      </c>
      <c r="X280" s="134" t="s">
        <v>1989</v>
      </c>
      <c r="Y280" s="134" t="s">
        <v>1590</v>
      </c>
      <c r="Z280" s="134">
        <v>12051</v>
      </c>
    </row>
    <row r="281" spans="1:26" x14ac:dyDescent="0.25">
      <c r="A281" s="134" t="s">
        <v>551</v>
      </c>
      <c r="B281" s="134" t="s">
        <v>1950</v>
      </c>
      <c r="C281" s="134" t="s">
        <v>1951</v>
      </c>
      <c r="D281" s="134" t="s">
        <v>1952</v>
      </c>
      <c r="E281" s="134" t="s">
        <v>1953</v>
      </c>
      <c r="F281" s="134" t="s">
        <v>1956</v>
      </c>
      <c r="G281" s="134" t="s">
        <v>1956</v>
      </c>
      <c r="H281" s="134" t="s">
        <v>1956</v>
      </c>
      <c r="I281" s="134" t="s">
        <v>1956</v>
      </c>
      <c r="J281" s="134">
        <v>11</v>
      </c>
      <c r="K281" s="134">
        <v>12</v>
      </c>
      <c r="L281" s="134">
        <v>703</v>
      </c>
      <c r="M281" s="134">
        <v>1259</v>
      </c>
      <c r="N281" s="134">
        <v>1985</v>
      </c>
      <c r="O281" s="134" t="s">
        <v>1954</v>
      </c>
      <c r="P281" s="134">
        <v>1488</v>
      </c>
      <c r="Q281" s="134">
        <v>1007</v>
      </c>
      <c r="R281" s="134">
        <v>1140</v>
      </c>
      <c r="S281" s="134">
        <v>2610</v>
      </c>
      <c r="T281" s="134">
        <v>6245</v>
      </c>
      <c r="U281" s="134" t="s">
        <v>3</v>
      </c>
      <c r="V281" s="134" t="s">
        <v>1955</v>
      </c>
      <c r="W281" s="134" t="s">
        <v>1952</v>
      </c>
      <c r="X281" s="134" t="s">
        <v>398</v>
      </c>
      <c r="Y281" s="134" t="s">
        <v>1721</v>
      </c>
      <c r="Z281" s="134">
        <v>91902</v>
      </c>
    </row>
    <row r="282" spans="1:26" x14ac:dyDescent="0.25">
      <c r="A282" s="134" t="s">
        <v>669</v>
      </c>
      <c r="B282" s="134" t="s">
        <v>1950</v>
      </c>
      <c r="C282" s="134" t="s">
        <v>1951</v>
      </c>
      <c r="D282" s="134" t="s">
        <v>1952</v>
      </c>
      <c r="E282" s="134" t="s">
        <v>1956</v>
      </c>
      <c r="F282" s="134" t="s">
        <v>1956</v>
      </c>
      <c r="G282" s="134" t="s">
        <v>1956</v>
      </c>
      <c r="H282" s="134" t="s">
        <v>1956</v>
      </c>
      <c r="I282" s="134" t="s">
        <v>1956</v>
      </c>
      <c r="J282" s="134">
        <v>138</v>
      </c>
      <c r="K282" s="134">
        <v>32</v>
      </c>
      <c r="L282" s="134">
        <v>1</v>
      </c>
      <c r="M282" s="134">
        <v>749</v>
      </c>
      <c r="N282" s="134">
        <v>920</v>
      </c>
      <c r="O282" s="134" t="s">
        <v>1517</v>
      </c>
      <c r="P282" s="134">
        <v>233</v>
      </c>
      <c r="Q282" s="134">
        <v>129</v>
      </c>
      <c r="R282" s="134">
        <v>143</v>
      </c>
      <c r="S282" s="134">
        <v>150</v>
      </c>
      <c r="T282" s="134">
        <v>655</v>
      </c>
      <c r="U282" s="134" t="s">
        <v>8</v>
      </c>
      <c r="V282" s="134" t="s">
        <v>1955</v>
      </c>
      <c r="W282" s="134" t="s">
        <v>1952</v>
      </c>
      <c r="X282" s="134" t="s">
        <v>1958</v>
      </c>
      <c r="Y282" s="134" t="s">
        <v>1761</v>
      </c>
      <c r="Z282" s="134">
        <v>35268</v>
      </c>
    </row>
    <row r="283" spans="1:26" x14ac:dyDescent="0.25">
      <c r="A283" s="134" t="s">
        <v>830</v>
      </c>
      <c r="B283" s="134" t="s">
        <v>1950</v>
      </c>
      <c r="C283" s="134" t="s">
        <v>1951</v>
      </c>
      <c r="D283" s="134" t="s">
        <v>1952</v>
      </c>
      <c r="E283" s="134" t="s">
        <v>1953</v>
      </c>
      <c r="F283" s="134" t="s">
        <v>1953</v>
      </c>
      <c r="G283" s="134" t="s">
        <v>1953</v>
      </c>
      <c r="H283" s="134" t="s">
        <v>1953</v>
      </c>
      <c r="I283" s="134" t="s">
        <v>1956</v>
      </c>
      <c r="J283" s="134">
        <v>0</v>
      </c>
      <c r="K283" s="134">
        <v>0</v>
      </c>
      <c r="L283" s="134">
        <v>145</v>
      </c>
      <c r="M283" s="134">
        <v>82</v>
      </c>
      <c r="N283" s="134">
        <v>227</v>
      </c>
      <c r="O283" s="134" t="s">
        <v>1954</v>
      </c>
      <c r="P283" s="134">
        <v>1351</v>
      </c>
      <c r="Q283" s="134">
        <v>966</v>
      </c>
      <c r="R283" s="134">
        <v>886</v>
      </c>
      <c r="S283" s="134">
        <v>2348</v>
      </c>
      <c r="T283" s="134">
        <v>5551</v>
      </c>
      <c r="U283" s="134" t="s">
        <v>950</v>
      </c>
      <c r="V283" s="134" t="s">
        <v>1955</v>
      </c>
      <c r="W283" s="134" t="s">
        <v>1952</v>
      </c>
      <c r="X283" s="134" t="s">
        <v>1973</v>
      </c>
      <c r="Y283" s="134" t="s">
        <v>1666</v>
      </c>
      <c r="Z283" s="134">
        <v>86750</v>
      </c>
    </row>
    <row r="284" spans="1:26" x14ac:dyDescent="0.25">
      <c r="A284" s="134" t="s">
        <v>1666</v>
      </c>
      <c r="B284" s="134" t="s">
        <v>1950</v>
      </c>
      <c r="C284" s="134" t="s">
        <v>1951</v>
      </c>
      <c r="D284" s="134" t="s">
        <v>1951</v>
      </c>
      <c r="E284" s="134" t="s">
        <v>1953</v>
      </c>
      <c r="F284" s="134" t="s">
        <v>1956</v>
      </c>
      <c r="G284" s="134" t="s">
        <v>1956</v>
      </c>
      <c r="H284" s="134" t="s">
        <v>1956</v>
      </c>
      <c r="I284" s="134" t="s">
        <v>1956</v>
      </c>
      <c r="J284" s="134">
        <v>0</v>
      </c>
      <c r="K284" s="134">
        <v>0</v>
      </c>
      <c r="L284" s="134">
        <v>89</v>
      </c>
      <c r="M284" s="134">
        <v>255</v>
      </c>
      <c r="N284" s="134">
        <v>344</v>
      </c>
      <c r="O284" s="134" t="s">
        <v>1954</v>
      </c>
      <c r="P284" s="134">
        <v>1085</v>
      </c>
      <c r="Q284" s="134">
        <v>775</v>
      </c>
      <c r="R284" s="134">
        <v>711</v>
      </c>
      <c r="S284" s="134">
        <v>1885</v>
      </c>
      <c r="T284" s="134">
        <v>4456</v>
      </c>
      <c r="U284" s="134" t="s">
        <v>950</v>
      </c>
      <c r="V284" s="134" t="s">
        <v>1955</v>
      </c>
      <c r="W284" s="134" t="s">
        <v>1952</v>
      </c>
      <c r="X284" s="134" t="s">
        <v>1973</v>
      </c>
      <c r="Y284" s="134" t="s">
        <v>1666</v>
      </c>
      <c r="Z284" s="134">
        <v>95125</v>
      </c>
    </row>
    <row r="285" spans="1:26" x14ac:dyDescent="0.25">
      <c r="A285" s="134" t="s">
        <v>645</v>
      </c>
      <c r="B285" s="134" t="s">
        <v>1950</v>
      </c>
      <c r="C285" s="134" t="s">
        <v>1956</v>
      </c>
      <c r="D285" s="134" t="s">
        <v>1952</v>
      </c>
      <c r="E285" s="134" t="s">
        <v>1956</v>
      </c>
      <c r="F285" s="134" t="s">
        <v>1956</v>
      </c>
      <c r="G285" s="134" t="s">
        <v>1956</v>
      </c>
      <c r="H285" s="134" t="s">
        <v>1956</v>
      </c>
      <c r="I285" s="134" t="s">
        <v>1956</v>
      </c>
      <c r="J285" s="134">
        <v>18</v>
      </c>
      <c r="K285" s="134">
        <v>20</v>
      </c>
      <c r="L285" s="134">
        <v>11</v>
      </c>
      <c r="M285" s="134">
        <v>18</v>
      </c>
      <c r="N285" s="134">
        <v>67</v>
      </c>
      <c r="O285" s="134" t="s">
        <v>1517</v>
      </c>
      <c r="P285" s="134">
        <v>41</v>
      </c>
      <c r="Q285" s="134">
        <v>24</v>
      </c>
      <c r="R285" s="134">
        <v>26</v>
      </c>
      <c r="S285" s="134">
        <v>38</v>
      </c>
      <c r="T285" s="134">
        <v>129</v>
      </c>
      <c r="U285" s="134" t="s">
        <v>8</v>
      </c>
      <c r="V285" s="134" t="s">
        <v>1955</v>
      </c>
      <c r="W285" s="134" t="s">
        <v>1952</v>
      </c>
      <c r="X285" s="134" t="s">
        <v>1958</v>
      </c>
      <c r="Y285" s="134" t="s">
        <v>1659</v>
      </c>
      <c r="Z285" s="134">
        <v>14963</v>
      </c>
    </row>
    <row r="286" spans="1:26" x14ac:dyDescent="0.25">
      <c r="A286" s="134" t="s">
        <v>670</v>
      </c>
      <c r="B286" s="134" t="s">
        <v>1950</v>
      </c>
      <c r="C286" s="134" t="s">
        <v>1951</v>
      </c>
      <c r="D286" s="134" t="s">
        <v>1952</v>
      </c>
      <c r="E286" s="134" t="s">
        <v>1953</v>
      </c>
      <c r="F286" s="134" t="s">
        <v>1953</v>
      </c>
      <c r="G286" s="134" t="s">
        <v>1953</v>
      </c>
      <c r="H286" s="134" t="s">
        <v>1956</v>
      </c>
      <c r="I286" s="134" t="s">
        <v>1956</v>
      </c>
      <c r="J286" s="134">
        <v>0</v>
      </c>
      <c r="K286" s="134">
        <v>0</v>
      </c>
      <c r="L286" s="134">
        <v>0</v>
      </c>
      <c r="M286" s="134">
        <v>3</v>
      </c>
      <c r="N286" s="134">
        <v>3</v>
      </c>
      <c r="O286" s="134" t="s">
        <v>1954</v>
      </c>
      <c r="P286" s="134">
        <v>193</v>
      </c>
      <c r="Q286" s="134">
        <v>101</v>
      </c>
      <c r="R286" s="134">
        <v>112</v>
      </c>
      <c r="S286" s="134">
        <v>257</v>
      </c>
      <c r="T286" s="134">
        <v>663</v>
      </c>
      <c r="U286" s="134" t="s">
        <v>8</v>
      </c>
      <c r="V286" s="134" t="s">
        <v>1955</v>
      </c>
      <c r="W286" s="134" t="s">
        <v>1952</v>
      </c>
      <c r="X286" s="134" t="s">
        <v>1958</v>
      </c>
      <c r="Y286" s="134" t="s">
        <v>1761</v>
      </c>
      <c r="Z286" s="134">
        <v>22854</v>
      </c>
    </row>
    <row r="287" spans="1:26" x14ac:dyDescent="0.25">
      <c r="A287" s="134" t="s">
        <v>685</v>
      </c>
      <c r="B287" s="134" t="s">
        <v>1950</v>
      </c>
      <c r="C287" s="134" t="s">
        <v>1951</v>
      </c>
      <c r="D287" s="134" t="s">
        <v>1952</v>
      </c>
      <c r="E287" s="134" t="s">
        <v>1956</v>
      </c>
      <c r="F287" s="134" t="s">
        <v>1956</v>
      </c>
      <c r="G287" s="134" t="s">
        <v>1956</v>
      </c>
      <c r="H287" s="134" t="s">
        <v>1956</v>
      </c>
      <c r="I287" s="134" t="s">
        <v>1956</v>
      </c>
      <c r="J287" s="134">
        <v>0</v>
      </c>
      <c r="K287" s="134">
        <v>0</v>
      </c>
      <c r="L287" s="134">
        <v>0</v>
      </c>
      <c r="M287" s="134">
        <v>1304</v>
      </c>
      <c r="N287" s="134">
        <v>1304</v>
      </c>
      <c r="O287" s="134" t="s">
        <v>1957</v>
      </c>
      <c r="P287" s="134">
        <v>1004</v>
      </c>
      <c r="Q287" s="134">
        <v>570</v>
      </c>
      <c r="R287" s="134">
        <v>565</v>
      </c>
      <c r="S287" s="134">
        <v>1151</v>
      </c>
      <c r="T287" s="134">
        <v>3290</v>
      </c>
      <c r="U287" s="134" t="s">
        <v>8</v>
      </c>
      <c r="V287" s="134" t="s">
        <v>1955</v>
      </c>
      <c r="W287" s="134" t="s">
        <v>1952</v>
      </c>
      <c r="X287" s="134" t="s">
        <v>1958</v>
      </c>
      <c r="Y287" s="134" t="s">
        <v>1772</v>
      </c>
      <c r="Z287" s="134">
        <v>74865</v>
      </c>
    </row>
    <row r="288" spans="1:26" x14ac:dyDescent="0.25">
      <c r="A288" s="134" t="s">
        <v>521</v>
      </c>
      <c r="B288" s="134" t="s">
        <v>1950</v>
      </c>
      <c r="C288" s="134" t="s">
        <v>1951</v>
      </c>
      <c r="D288" s="134" t="s">
        <v>1952</v>
      </c>
      <c r="E288" s="134" t="s">
        <v>1956</v>
      </c>
      <c r="F288" s="134" t="s">
        <v>1956</v>
      </c>
      <c r="G288" s="134" t="s">
        <v>1956</v>
      </c>
      <c r="H288" s="134" t="s">
        <v>1956</v>
      </c>
      <c r="I288" s="134" t="s">
        <v>1956</v>
      </c>
      <c r="J288" s="134">
        <v>13</v>
      </c>
      <c r="K288" s="134">
        <v>28</v>
      </c>
      <c r="L288" s="134">
        <v>16</v>
      </c>
      <c r="M288" s="134">
        <v>805</v>
      </c>
      <c r="N288" s="134">
        <v>862</v>
      </c>
      <c r="O288" s="134" t="s">
        <v>1957</v>
      </c>
      <c r="P288" s="134">
        <v>42</v>
      </c>
      <c r="Q288" s="134">
        <v>29</v>
      </c>
      <c r="R288" s="134">
        <v>33</v>
      </c>
      <c r="S288" s="134">
        <v>73</v>
      </c>
      <c r="T288" s="134">
        <v>177</v>
      </c>
      <c r="U288" s="134" t="s">
        <v>3</v>
      </c>
      <c r="V288" s="134" t="s">
        <v>1955</v>
      </c>
      <c r="W288" s="134" t="s">
        <v>1952</v>
      </c>
      <c r="X288" s="134" t="s">
        <v>398</v>
      </c>
      <c r="Y288" s="134" t="s">
        <v>1690</v>
      </c>
      <c r="Z288" s="134">
        <v>95987</v>
      </c>
    </row>
    <row r="289" spans="1:26" x14ac:dyDescent="0.25">
      <c r="A289" s="134" t="s">
        <v>865</v>
      </c>
      <c r="B289" s="134" t="s">
        <v>1950</v>
      </c>
      <c r="C289" s="134" t="s">
        <v>1951</v>
      </c>
      <c r="D289" s="134" t="s">
        <v>1952</v>
      </c>
      <c r="E289" s="134" t="s">
        <v>1956</v>
      </c>
      <c r="F289" s="134" t="s">
        <v>1956</v>
      </c>
      <c r="G289" s="134" t="s">
        <v>1956</v>
      </c>
      <c r="H289" s="134" t="s">
        <v>1956</v>
      </c>
      <c r="I289" s="134" t="s">
        <v>1956</v>
      </c>
      <c r="J289" s="134">
        <v>0</v>
      </c>
      <c r="K289" s="134">
        <v>50</v>
      </c>
      <c r="L289" s="134">
        <v>59</v>
      </c>
      <c r="M289" s="134">
        <v>305</v>
      </c>
      <c r="N289" s="134">
        <v>414</v>
      </c>
      <c r="O289" s="134" t="s">
        <v>1954</v>
      </c>
      <c r="P289" s="134">
        <v>1546</v>
      </c>
      <c r="Q289" s="134">
        <v>991</v>
      </c>
      <c r="R289" s="134">
        <v>1100</v>
      </c>
      <c r="S289" s="134">
        <v>2724</v>
      </c>
      <c r="T289" s="134">
        <v>6361</v>
      </c>
      <c r="U289" s="134" t="s">
        <v>26</v>
      </c>
      <c r="V289" s="134" t="s">
        <v>1955</v>
      </c>
      <c r="W289" s="134" t="s">
        <v>1952</v>
      </c>
      <c r="X289" s="134" t="s">
        <v>1986</v>
      </c>
      <c r="Y289" s="134" t="s">
        <v>1805</v>
      </c>
      <c r="Z289" s="134">
        <v>215692</v>
      </c>
    </row>
    <row r="290" spans="1:26" x14ac:dyDescent="0.25">
      <c r="A290" s="134" t="s">
        <v>1670</v>
      </c>
      <c r="B290" s="134" t="s">
        <v>1960</v>
      </c>
      <c r="C290" s="134" t="s">
        <v>1956</v>
      </c>
      <c r="D290" s="134" t="s">
        <v>1953</v>
      </c>
      <c r="E290" s="134" t="s">
        <v>1953</v>
      </c>
      <c r="F290" s="134" t="s">
        <v>1953</v>
      </c>
      <c r="G290" s="134" t="s">
        <v>1953</v>
      </c>
      <c r="H290" s="134" t="s">
        <v>1953</v>
      </c>
      <c r="I290" s="134" t="s">
        <v>1953</v>
      </c>
      <c r="J290" s="134">
        <v>0</v>
      </c>
      <c r="K290" s="134">
        <v>0</v>
      </c>
      <c r="L290" s="134">
        <v>0</v>
      </c>
      <c r="M290" s="134">
        <v>0</v>
      </c>
      <c r="N290" s="134">
        <v>0</v>
      </c>
      <c r="O290" s="134" t="s">
        <v>1954</v>
      </c>
      <c r="P290" s="134">
        <v>2</v>
      </c>
      <c r="Q290" s="134">
        <v>2</v>
      </c>
      <c r="R290" s="134">
        <v>1</v>
      </c>
      <c r="S290" s="134">
        <v>5</v>
      </c>
      <c r="T290" s="134">
        <v>10</v>
      </c>
      <c r="U290" s="134" t="s">
        <v>13</v>
      </c>
      <c r="V290" s="134" t="s">
        <v>1955</v>
      </c>
      <c r="W290" s="134" t="s">
        <v>1953</v>
      </c>
      <c r="X290" s="134" t="s">
        <v>1961</v>
      </c>
      <c r="Y290" s="134" t="s">
        <v>1670</v>
      </c>
      <c r="Z290" s="134">
        <v>6744</v>
      </c>
    </row>
    <row r="291" spans="1:26" x14ac:dyDescent="0.25">
      <c r="A291" s="134" t="s">
        <v>1672</v>
      </c>
      <c r="B291" s="134" t="s">
        <v>1960</v>
      </c>
      <c r="C291" s="134" t="s">
        <v>1951</v>
      </c>
      <c r="D291" s="134" t="s">
        <v>1952</v>
      </c>
      <c r="E291" s="134" t="s">
        <v>1953</v>
      </c>
      <c r="F291" s="134" t="s">
        <v>1956</v>
      </c>
      <c r="G291" s="134" t="s">
        <v>1956</v>
      </c>
      <c r="H291" s="134" t="s">
        <v>1956</v>
      </c>
      <c r="I291" s="134" t="s">
        <v>1956</v>
      </c>
      <c r="J291" s="134">
        <v>0</v>
      </c>
      <c r="K291" s="134">
        <v>13</v>
      </c>
      <c r="L291" s="134">
        <v>44</v>
      </c>
      <c r="M291" s="134">
        <v>37</v>
      </c>
      <c r="N291" s="134">
        <v>94</v>
      </c>
      <c r="O291" s="134" t="s">
        <v>1957</v>
      </c>
      <c r="P291" s="134">
        <v>11</v>
      </c>
      <c r="Q291" s="134">
        <v>7</v>
      </c>
      <c r="R291" s="134">
        <v>9</v>
      </c>
      <c r="S291" s="134">
        <v>19</v>
      </c>
      <c r="T291" s="134">
        <v>46</v>
      </c>
      <c r="U291" s="134" t="s">
        <v>13</v>
      </c>
      <c r="V291" s="134" t="s">
        <v>1955</v>
      </c>
      <c r="W291" s="134" t="s">
        <v>1952</v>
      </c>
      <c r="X291" s="134" t="s">
        <v>1961</v>
      </c>
      <c r="Y291" s="134" t="s">
        <v>1672</v>
      </c>
      <c r="Z291" s="134">
        <v>5506</v>
      </c>
    </row>
    <row r="292" spans="1:26" x14ac:dyDescent="0.25">
      <c r="A292" s="134" t="s">
        <v>465</v>
      </c>
      <c r="B292" s="134" t="s">
        <v>1950</v>
      </c>
      <c r="C292" s="134" t="s">
        <v>1951</v>
      </c>
      <c r="D292" s="134" t="s">
        <v>1952</v>
      </c>
      <c r="E292" s="134" t="s">
        <v>1956</v>
      </c>
      <c r="F292" s="134" t="s">
        <v>1956</v>
      </c>
      <c r="G292" s="134" t="s">
        <v>1956</v>
      </c>
      <c r="H292" s="134" t="s">
        <v>1956</v>
      </c>
      <c r="I292" s="134" t="s">
        <v>1956</v>
      </c>
      <c r="J292" s="134">
        <v>0</v>
      </c>
      <c r="K292" s="134">
        <v>0</v>
      </c>
      <c r="L292" s="134">
        <v>4</v>
      </c>
      <c r="M292" s="134">
        <v>510</v>
      </c>
      <c r="N292" s="134">
        <v>514</v>
      </c>
      <c r="O292" s="134" t="s">
        <v>1957</v>
      </c>
      <c r="P292" s="134">
        <v>101</v>
      </c>
      <c r="Q292" s="134">
        <v>61</v>
      </c>
      <c r="R292" s="134">
        <v>65</v>
      </c>
      <c r="S292" s="134">
        <v>162</v>
      </c>
      <c r="T292" s="134">
        <v>389</v>
      </c>
      <c r="U292" s="134" t="s">
        <v>3</v>
      </c>
      <c r="V292" s="134" t="s">
        <v>1955</v>
      </c>
      <c r="W292" s="134" t="s">
        <v>1952</v>
      </c>
      <c r="X292" s="134" t="s">
        <v>398</v>
      </c>
      <c r="Y292" s="134" t="s">
        <v>1649</v>
      </c>
      <c r="Z292" s="134">
        <v>38787</v>
      </c>
    </row>
    <row r="293" spans="1:26" x14ac:dyDescent="0.25">
      <c r="A293" s="134" t="s">
        <v>925</v>
      </c>
      <c r="B293" s="134" t="s">
        <v>1960</v>
      </c>
      <c r="C293" s="134" t="s">
        <v>1951</v>
      </c>
      <c r="D293" s="134" t="s">
        <v>1952</v>
      </c>
      <c r="E293" s="134" t="s">
        <v>1953</v>
      </c>
      <c r="F293" s="134" t="s">
        <v>1953</v>
      </c>
      <c r="G293" s="134" t="s">
        <v>1953</v>
      </c>
      <c r="H293" s="134" t="s">
        <v>1953</v>
      </c>
      <c r="I293" s="134" t="s">
        <v>1956</v>
      </c>
      <c r="J293" s="134">
        <v>0</v>
      </c>
      <c r="K293" s="134">
        <v>0</v>
      </c>
      <c r="L293" s="134">
        <v>0</v>
      </c>
      <c r="M293" s="134">
        <v>0</v>
      </c>
      <c r="N293" s="134">
        <v>0</v>
      </c>
      <c r="O293" s="134" t="s">
        <v>1954</v>
      </c>
      <c r="P293" s="134">
        <v>5</v>
      </c>
      <c r="Q293" s="134">
        <v>3</v>
      </c>
      <c r="R293" s="134">
        <v>3</v>
      </c>
      <c r="S293" s="134">
        <v>8</v>
      </c>
      <c r="T293" s="134">
        <v>19</v>
      </c>
      <c r="U293" s="134" t="s">
        <v>13</v>
      </c>
      <c r="V293" s="134" t="s">
        <v>1955</v>
      </c>
      <c r="W293" s="134" t="s">
        <v>1952</v>
      </c>
      <c r="X293" s="134" t="s">
        <v>1961</v>
      </c>
      <c r="Y293" s="134" t="s">
        <v>1793</v>
      </c>
      <c r="Z293" s="134">
        <v>1428</v>
      </c>
    </row>
    <row r="294" spans="1:26" x14ac:dyDescent="0.25">
      <c r="A294" s="134" t="s">
        <v>575</v>
      </c>
      <c r="B294" s="134" t="s">
        <v>1950</v>
      </c>
      <c r="C294" s="134" t="s">
        <v>1956</v>
      </c>
      <c r="D294" s="134" t="s">
        <v>1952</v>
      </c>
      <c r="E294" s="134" t="s">
        <v>1953</v>
      </c>
      <c r="F294" s="134" t="s">
        <v>1953</v>
      </c>
      <c r="G294" s="134" t="s">
        <v>1953</v>
      </c>
      <c r="H294" s="134" t="s">
        <v>1953</v>
      </c>
      <c r="I294" s="134" t="s">
        <v>1953</v>
      </c>
      <c r="J294" s="134">
        <v>0</v>
      </c>
      <c r="K294" s="134">
        <v>0</v>
      </c>
      <c r="L294" s="134">
        <v>0</v>
      </c>
      <c r="M294" s="134">
        <v>0</v>
      </c>
      <c r="N294" s="134">
        <v>0</v>
      </c>
      <c r="O294" s="134" t="s">
        <v>1954</v>
      </c>
      <c r="P294" s="134">
        <v>164</v>
      </c>
      <c r="Q294" s="134">
        <v>114</v>
      </c>
      <c r="R294" s="134">
        <v>125</v>
      </c>
      <c r="S294" s="134">
        <v>294</v>
      </c>
      <c r="T294" s="134">
        <v>697</v>
      </c>
      <c r="U294" s="134" t="s">
        <v>3</v>
      </c>
      <c r="V294" s="134" t="s">
        <v>1972</v>
      </c>
      <c r="W294" s="134" t="s">
        <v>1952</v>
      </c>
      <c r="X294" s="134" t="s">
        <v>398</v>
      </c>
      <c r="Y294" s="134" t="s">
        <v>1736</v>
      </c>
      <c r="Z294" s="134">
        <v>39326</v>
      </c>
    </row>
    <row r="295" spans="1:26" x14ac:dyDescent="0.25">
      <c r="A295" s="134" t="s">
        <v>686</v>
      </c>
      <c r="B295" s="134" t="s">
        <v>1950</v>
      </c>
      <c r="C295" s="134" t="s">
        <v>1951</v>
      </c>
      <c r="D295" s="134" t="s">
        <v>1952</v>
      </c>
      <c r="E295" s="134" t="s">
        <v>1956</v>
      </c>
      <c r="F295" s="134" t="s">
        <v>1956</v>
      </c>
      <c r="G295" s="134" t="s">
        <v>1956</v>
      </c>
      <c r="H295" s="134" t="s">
        <v>1956</v>
      </c>
      <c r="I295" s="134" t="s">
        <v>1956</v>
      </c>
      <c r="J295" s="134">
        <v>21</v>
      </c>
      <c r="K295" s="134">
        <v>1</v>
      </c>
      <c r="L295" s="134">
        <v>1</v>
      </c>
      <c r="M295" s="134">
        <v>18</v>
      </c>
      <c r="N295" s="134">
        <v>41</v>
      </c>
      <c r="O295" s="134" t="s">
        <v>1517</v>
      </c>
      <c r="P295" s="134">
        <v>23</v>
      </c>
      <c r="Q295" s="134">
        <v>13</v>
      </c>
      <c r="R295" s="134">
        <v>13</v>
      </c>
      <c r="S295" s="134">
        <v>12</v>
      </c>
      <c r="T295" s="134">
        <v>61</v>
      </c>
      <c r="U295" s="134" t="s">
        <v>8</v>
      </c>
      <c r="V295" s="134" t="s">
        <v>1968</v>
      </c>
      <c r="W295" s="134" t="s">
        <v>1952</v>
      </c>
      <c r="X295" s="134" t="s">
        <v>1958</v>
      </c>
      <c r="Y295" s="134" t="s">
        <v>1772</v>
      </c>
      <c r="Z295" s="134">
        <v>3630</v>
      </c>
    </row>
    <row r="296" spans="1:26" x14ac:dyDescent="0.25">
      <c r="A296" s="134" t="s">
        <v>466</v>
      </c>
      <c r="B296" s="134" t="s">
        <v>1977</v>
      </c>
      <c r="C296" s="134" t="s">
        <v>1971</v>
      </c>
      <c r="D296" s="134" t="s">
        <v>1951</v>
      </c>
      <c r="E296" s="134" t="s">
        <v>1953</v>
      </c>
      <c r="F296" s="134" t="s">
        <v>1953</v>
      </c>
      <c r="G296" s="134" t="s">
        <v>1953</v>
      </c>
      <c r="H296" s="134" t="s">
        <v>1953</v>
      </c>
      <c r="I296" s="134" t="s">
        <v>1953</v>
      </c>
      <c r="J296" s="134">
        <v>0</v>
      </c>
      <c r="K296" s="134">
        <v>0</v>
      </c>
      <c r="L296" s="134">
        <v>0</v>
      </c>
      <c r="M296" s="134">
        <v>0</v>
      </c>
      <c r="N296" s="134">
        <v>0</v>
      </c>
      <c r="O296" s="134" t="s">
        <v>1954</v>
      </c>
      <c r="P296" s="134">
        <v>269</v>
      </c>
      <c r="Q296" s="134">
        <v>161</v>
      </c>
      <c r="R296" s="134">
        <v>175</v>
      </c>
      <c r="S296" s="134">
        <v>461</v>
      </c>
      <c r="T296" s="134">
        <v>1066</v>
      </c>
      <c r="U296" s="134" t="s">
        <v>3</v>
      </c>
      <c r="V296" s="134" t="s">
        <v>1980</v>
      </c>
      <c r="W296" s="134" t="s">
        <v>1979</v>
      </c>
      <c r="X296" s="134" t="s">
        <v>398</v>
      </c>
      <c r="Y296" s="134" t="s">
        <v>1649</v>
      </c>
      <c r="Z296" s="134">
        <v>64327</v>
      </c>
    </row>
    <row r="297" spans="1:26" x14ac:dyDescent="0.25">
      <c r="A297" s="134" t="s">
        <v>748</v>
      </c>
      <c r="B297" s="134" t="s">
        <v>1950</v>
      </c>
      <c r="C297" s="134" t="s">
        <v>1956</v>
      </c>
      <c r="D297" s="134" t="s">
        <v>1952</v>
      </c>
      <c r="E297" s="134" t="s">
        <v>1953</v>
      </c>
      <c r="F297" s="134" t="s">
        <v>1953</v>
      </c>
      <c r="G297" s="134" t="s">
        <v>1953</v>
      </c>
      <c r="H297" s="134" t="s">
        <v>1956</v>
      </c>
      <c r="I297" s="134" t="s">
        <v>1956</v>
      </c>
      <c r="J297" s="134">
        <v>0</v>
      </c>
      <c r="K297" s="134">
        <v>0</v>
      </c>
      <c r="L297" s="134">
        <v>0</v>
      </c>
      <c r="M297" s="134">
        <v>4</v>
      </c>
      <c r="N297" s="134">
        <v>4</v>
      </c>
      <c r="O297" s="134" t="s">
        <v>1954</v>
      </c>
      <c r="P297" s="134">
        <v>157</v>
      </c>
      <c r="Q297" s="134">
        <v>102</v>
      </c>
      <c r="R297" s="134">
        <v>119</v>
      </c>
      <c r="S297" s="134">
        <v>272</v>
      </c>
      <c r="T297" s="134">
        <v>650</v>
      </c>
      <c r="U297" s="134" t="s">
        <v>26</v>
      </c>
      <c r="V297" s="134" t="s">
        <v>1955</v>
      </c>
      <c r="W297" s="134" t="s">
        <v>1952</v>
      </c>
      <c r="X297" s="134" t="s">
        <v>1984</v>
      </c>
      <c r="Y297" s="134" t="s">
        <v>1675</v>
      </c>
      <c r="Z297" s="134">
        <v>28323</v>
      </c>
    </row>
    <row r="298" spans="1:26" x14ac:dyDescent="0.25">
      <c r="A298" s="134" t="s">
        <v>1675</v>
      </c>
      <c r="B298" s="134" t="s">
        <v>1950</v>
      </c>
      <c r="C298" s="134" t="s">
        <v>1956</v>
      </c>
      <c r="D298" s="134" t="s">
        <v>1952</v>
      </c>
      <c r="E298" s="134" t="s">
        <v>1956</v>
      </c>
      <c r="F298" s="134" t="s">
        <v>1956</v>
      </c>
      <c r="G298" s="134" t="s">
        <v>1956</v>
      </c>
      <c r="H298" s="134" t="s">
        <v>1956</v>
      </c>
      <c r="I298" s="134" t="s">
        <v>1956</v>
      </c>
      <c r="J298" s="134">
        <v>37</v>
      </c>
      <c r="K298" s="134">
        <v>6</v>
      </c>
      <c r="L298" s="134">
        <v>9</v>
      </c>
      <c r="M298" s="134">
        <v>705</v>
      </c>
      <c r="N298" s="134">
        <v>757</v>
      </c>
      <c r="O298" s="134" t="s">
        <v>1957</v>
      </c>
      <c r="P298" s="134">
        <v>374</v>
      </c>
      <c r="Q298" s="134">
        <v>244</v>
      </c>
      <c r="R298" s="134">
        <v>282</v>
      </c>
      <c r="S298" s="134">
        <v>651</v>
      </c>
      <c r="T298" s="134">
        <v>1551</v>
      </c>
      <c r="U298" s="134" t="s">
        <v>26</v>
      </c>
      <c r="V298" s="134" t="s">
        <v>1955</v>
      </c>
      <c r="W298" s="134" t="s">
        <v>1952</v>
      </c>
      <c r="X298" s="134" t="s">
        <v>1984</v>
      </c>
      <c r="Y298" s="134" t="s">
        <v>1675</v>
      </c>
      <c r="Z298" s="134">
        <v>107264</v>
      </c>
    </row>
    <row r="299" spans="1:26" x14ac:dyDescent="0.25">
      <c r="A299" s="134" t="s">
        <v>467</v>
      </c>
      <c r="B299" s="134" t="s">
        <v>1950</v>
      </c>
      <c r="C299" s="134" t="s">
        <v>1951</v>
      </c>
      <c r="D299" s="134" t="s">
        <v>1952</v>
      </c>
      <c r="E299" s="134" t="s">
        <v>1953</v>
      </c>
      <c r="F299" s="134" t="s">
        <v>1953</v>
      </c>
      <c r="G299" s="134" t="s">
        <v>1953</v>
      </c>
      <c r="H299" s="134" t="s">
        <v>1953</v>
      </c>
      <c r="I299" s="134" t="s">
        <v>1956</v>
      </c>
      <c r="J299" s="134">
        <v>0</v>
      </c>
      <c r="K299" s="134">
        <v>0</v>
      </c>
      <c r="L299" s="134">
        <v>0</v>
      </c>
      <c r="M299" s="134">
        <v>14</v>
      </c>
      <c r="N299" s="134">
        <v>14</v>
      </c>
      <c r="O299" s="134" t="s">
        <v>1954</v>
      </c>
      <c r="P299" s="134">
        <v>205</v>
      </c>
      <c r="Q299" s="134">
        <v>123</v>
      </c>
      <c r="R299" s="134">
        <v>137</v>
      </c>
      <c r="S299" s="134">
        <v>350</v>
      </c>
      <c r="T299" s="134">
        <v>815</v>
      </c>
      <c r="U299" s="134" t="s">
        <v>3</v>
      </c>
      <c r="V299" s="134" t="s">
        <v>1955</v>
      </c>
      <c r="W299" s="134" t="s">
        <v>1952</v>
      </c>
      <c r="X299" s="134" t="s">
        <v>398</v>
      </c>
      <c r="Y299" s="134" t="s">
        <v>1649</v>
      </c>
      <c r="Z299" s="134">
        <v>62240</v>
      </c>
    </row>
    <row r="300" spans="1:26" x14ac:dyDescent="0.25">
      <c r="A300" s="134" t="s">
        <v>589</v>
      </c>
      <c r="B300" s="134" t="s">
        <v>1950</v>
      </c>
      <c r="C300" s="134" t="s">
        <v>1951</v>
      </c>
      <c r="D300" s="134" t="s">
        <v>1952</v>
      </c>
      <c r="E300" s="134" t="s">
        <v>1956</v>
      </c>
      <c r="F300" s="134" t="s">
        <v>1956</v>
      </c>
      <c r="G300" s="134" t="s">
        <v>1956</v>
      </c>
      <c r="H300" s="134" t="s">
        <v>1956</v>
      </c>
      <c r="I300" s="134" t="s">
        <v>1956</v>
      </c>
      <c r="J300" s="134">
        <v>5</v>
      </c>
      <c r="K300" s="134">
        <v>18</v>
      </c>
      <c r="L300" s="134">
        <v>18</v>
      </c>
      <c r="M300" s="134">
        <v>623</v>
      </c>
      <c r="N300" s="134">
        <v>664</v>
      </c>
      <c r="O300" s="134" t="s">
        <v>1957</v>
      </c>
      <c r="P300" s="134">
        <v>289</v>
      </c>
      <c r="Q300" s="134">
        <v>197</v>
      </c>
      <c r="R300" s="134">
        <v>216</v>
      </c>
      <c r="S300" s="134">
        <v>462</v>
      </c>
      <c r="T300" s="134">
        <v>1164</v>
      </c>
      <c r="U300" s="134" t="s">
        <v>3</v>
      </c>
      <c r="V300" s="134" t="s">
        <v>1955</v>
      </c>
      <c r="W300" s="134" t="s">
        <v>1952</v>
      </c>
      <c r="X300" s="134" t="s">
        <v>398</v>
      </c>
      <c r="Y300" s="134" t="s">
        <v>1823</v>
      </c>
      <c r="Z300" s="134">
        <v>37044</v>
      </c>
    </row>
    <row r="301" spans="1:26" x14ac:dyDescent="0.25">
      <c r="A301" s="134" t="s">
        <v>630</v>
      </c>
      <c r="B301" s="134" t="s">
        <v>1950</v>
      </c>
      <c r="C301" s="134" t="s">
        <v>1951</v>
      </c>
      <c r="D301" s="134" t="s">
        <v>1952</v>
      </c>
      <c r="E301" s="134" t="s">
        <v>1956</v>
      </c>
      <c r="F301" s="134" t="s">
        <v>1956</v>
      </c>
      <c r="G301" s="134" t="s">
        <v>1956</v>
      </c>
      <c r="H301" s="134" t="s">
        <v>1956</v>
      </c>
      <c r="I301" s="134" t="s">
        <v>1956</v>
      </c>
      <c r="J301" s="134">
        <v>0</v>
      </c>
      <c r="K301" s="134">
        <v>0</v>
      </c>
      <c r="L301" s="134">
        <v>0</v>
      </c>
      <c r="M301" s="134">
        <v>44</v>
      </c>
      <c r="N301" s="134">
        <v>44</v>
      </c>
      <c r="O301" s="134" t="s">
        <v>1957</v>
      </c>
      <c r="P301" s="134">
        <v>75</v>
      </c>
      <c r="Q301" s="134">
        <v>44</v>
      </c>
      <c r="R301" s="134">
        <v>50</v>
      </c>
      <c r="S301" s="134">
        <v>60</v>
      </c>
      <c r="T301" s="134">
        <v>229</v>
      </c>
      <c r="U301" s="134" t="s">
        <v>8</v>
      </c>
      <c r="V301" s="134" t="s">
        <v>1955</v>
      </c>
      <c r="W301" s="134" t="s">
        <v>1952</v>
      </c>
      <c r="X301" s="134" t="s">
        <v>1958</v>
      </c>
      <c r="Y301" s="134" t="s">
        <v>1558</v>
      </c>
      <c r="Z301" s="134">
        <v>16991</v>
      </c>
    </row>
    <row r="302" spans="1:26" x14ac:dyDescent="0.25">
      <c r="A302" s="134" t="s">
        <v>552</v>
      </c>
      <c r="B302" s="134" t="s">
        <v>1950</v>
      </c>
      <c r="C302" s="134" t="s">
        <v>1951</v>
      </c>
      <c r="D302" s="134" t="s">
        <v>1952</v>
      </c>
      <c r="E302" s="134" t="s">
        <v>1953</v>
      </c>
      <c r="F302" s="134" t="s">
        <v>1956</v>
      </c>
      <c r="G302" s="134" t="s">
        <v>1956</v>
      </c>
      <c r="H302" s="134" t="s">
        <v>1956</v>
      </c>
      <c r="I302" s="134" t="s">
        <v>1956</v>
      </c>
      <c r="J302" s="134">
        <v>0</v>
      </c>
      <c r="K302" s="134">
        <v>0</v>
      </c>
      <c r="L302" s="134">
        <v>84</v>
      </c>
      <c r="M302" s="134">
        <v>537</v>
      </c>
      <c r="N302" s="134">
        <v>621</v>
      </c>
      <c r="O302" s="134" t="s">
        <v>1954</v>
      </c>
      <c r="P302" s="134">
        <v>1500</v>
      </c>
      <c r="Q302" s="134">
        <v>993</v>
      </c>
      <c r="R302" s="134">
        <v>1112</v>
      </c>
      <c r="S302" s="134">
        <v>2564</v>
      </c>
      <c r="T302" s="134">
        <v>6169</v>
      </c>
      <c r="U302" s="134" t="s">
        <v>3</v>
      </c>
      <c r="V302" s="134" t="s">
        <v>1955</v>
      </c>
      <c r="W302" s="134" t="s">
        <v>1952</v>
      </c>
      <c r="X302" s="134" t="s">
        <v>398</v>
      </c>
      <c r="Y302" s="134" t="s">
        <v>1721</v>
      </c>
      <c r="Z302" s="134">
        <v>207629</v>
      </c>
    </row>
    <row r="303" spans="1:26" x14ac:dyDescent="0.25">
      <c r="A303" s="134" t="s">
        <v>687</v>
      </c>
      <c r="B303" s="134" t="s">
        <v>1950</v>
      </c>
      <c r="C303" s="134" t="s">
        <v>1951</v>
      </c>
      <c r="D303" s="134" t="s">
        <v>1952</v>
      </c>
      <c r="E303" s="134" t="s">
        <v>1956</v>
      </c>
      <c r="F303" s="134" t="s">
        <v>1956</v>
      </c>
      <c r="G303" s="134" t="s">
        <v>1956</v>
      </c>
      <c r="H303" s="134" t="s">
        <v>1956</v>
      </c>
      <c r="I303" s="134" t="s">
        <v>1956</v>
      </c>
      <c r="J303" s="134">
        <v>41</v>
      </c>
      <c r="K303" s="134">
        <v>144</v>
      </c>
      <c r="L303" s="134">
        <v>100</v>
      </c>
      <c r="M303" s="134">
        <v>1158</v>
      </c>
      <c r="N303" s="134">
        <v>1443</v>
      </c>
      <c r="O303" s="134" t="s">
        <v>1957</v>
      </c>
      <c r="P303" s="134">
        <v>273</v>
      </c>
      <c r="Q303" s="134">
        <v>154</v>
      </c>
      <c r="R303" s="134">
        <v>185</v>
      </c>
      <c r="S303" s="134">
        <v>316</v>
      </c>
      <c r="T303" s="134">
        <v>928</v>
      </c>
      <c r="U303" s="134" t="s">
        <v>8</v>
      </c>
      <c r="V303" s="134" t="s">
        <v>1955</v>
      </c>
      <c r="W303" s="134" t="s">
        <v>1952</v>
      </c>
      <c r="X303" s="134" t="s">
        <v>1958</v>
      </c>
      <c r="Y303" s="134" t="s">
        <v>1772</v>
      </c>
      <c r="Z303" s="134">
        <v>44513</v>
      </c>
    </row>
    <row r="304" spans="1:26" x14ac:dyDescent="0.25">
      <c r="A304" s="134" t="s">
        <v>849</v>
      </c>
      <c r="B304" s="134" t="s">
        <v>1960</v>
      </c>
      <c r="C304" s="134" t="s">
        <v>1951</v>
      </c>
      <c r="D304" s="134" t="s">
        <v>1952</v>
      </c>
      <c r="E304" s="134" t="s">
        <v>1953</v>
      </c>
      <c r="F304" s="134" t="s">
        <v>1953</v>
      </c>
      <c r="G304" s="134" t="s">
        <v>1953</v>
      </c>
      <c r="H304" s="134" t="s">
        <v>1953</v>
      </c>
      <c r="I304" s="134" t="s">
        <v>1953</v>
      </c>
      <c r="J304" s="134">
        <v>0</v>
      </c>
      <c r="K304" s="134">
        <v>0</v>
      </c>
      <c r="L304" s="134">
        <v>0</v>
      </c>
      <c r="M304" s="134">
        <v>0</v>
      </c>
      <c r="N304" s="134">
        <v>0</v>
      </c>
      <c r="O304" s="134" t="s">
        <v>1954</v>
      </c>
      <c r="P304" s="134">
        <v>39</v>
      </c>
      <c r="Q304" s="134">
        <v>24</v>
      </c>
      <c r="R304" s="134">
        <v>27</v>
      </c>
      <c r="S304" s="134">
        <v>65</v>
      </c>
      <c r="T304" s="134">
        <v>155</v>
      </c>
      <c r="U304" s="134" t="s">
        <v>13</v>
      </c>
      <c r="V304" s="134" t="s">
        <v>1955</v>
      </c>
      <c r="W304" s="134" t="s">
        <v>1952</v>
      </c>
      <c r="X304" s="134" t="s">
        <v>1966</v>
      </c>
      <c r="Y304" s="134" t="s">
        <v>1967</v>
      </c>
      <c r="Z304" s="134">
        <v>10503</v>
      </c>
    </row>
    <row r="305" spans="1:26" x14ac:dyDescent="0.25">
      <c r="A305" s="134" t="s">
        <v>926</v>
      </c>
      <c r="B305" s="134" t="s">
        <v>1960</v>
      </c>
      <c r="C305" s="134" t="s">
        <v>1951</v>
      </c>
      <c r="D305" s="134" t="s">
        <v>1952</v>
      </c>
      <c r="E305" s="134" t="s">
        <v>1956</v>
      </c>
      <c r="F305" s="134" t="s">
        <v>1956</v>
      </c>
      <c r="G305" s="134" t="s">
        <v>1953</v>
      </c>
      <c r="H305" s="134" t="s">
        <v>1953</v>
      </c>
      <c r="I305" s="134" t="s">
        <v>1953</v>
      </c>
      <c r="J305" s="134">
        <v>0</v>
      </c>
      <c r="K305" s="134">
        <v>0</v>
      </c>
      <c r="L305" s="134">
        <v>0</v>
      </c>
      <c r="M305" s="134">
        <v>1</v>
      </c>
      <c r="N305" s="134">
        <v>1</v>
      </c>
      <c r="O305" s="134" t="s">
        <v>1954</v>
      </c>
      <c r="P305" s="134">
        <v>11</v>
      </c>
      <c r="Q305" s="134">
        <v>7</v>
      </c>
      <c r="R305" s="134">
        <v>8</v>
      </c>
      <c r="S305" s="134">
        <v>19</v>
      </c>
      <c r="T305" s="134">
        <v>45</v>
      </c>
      <c r="U305" s="134" t="s">
        <v>13</v>
      </c>
      <c r="V305" s="134" t="s">
        <v>1955</v>
      </c>
      <c r="W305" s="134" t="s">
        <v>1952</v>
      </c>
      <c r="X305" s="134" t="s">
        <v>1961</v>
      </c>
      <c r="Y305" s="134" t="s">
        <v>1793</v>
      </c>
      <c r="Z305" s="134">
        <v>3385</v>
      </c>
    </row>
    <row r="306" spans="1:26" x14ac:dyDescent="0.25">
      <c r="A306" s="134" t="s">
        <v>688</v>
      </c>
      <c r="B306" s="134" t="s">
        <v>1950</v>
      </c>
      <c r="C306" s="134" t="s">
        <v>1951</v>
      </c>
      <c r="D306" s="134" t="s">
        <v>1952</v>
      </c>
      <c r="E306" s="134" t="s">
        <v>1956</v>
      </c>
      <c r="F306" s="134" t="s">
        <v>1956</v>
      </c>
      <c r="G306" s="134" t="s">
        <v>1956</v>
      </c>
      <c r="H306" s="134" t="s">
        <v>1956</v>
      </c>
      <c r="I306" s="134" t="s">
        <v>1956</v>
      </c>
      <c r="J306" s="134">
        <v>141</v>
      </c>
      <c r="K306" s="134">
        <v>160</v>
      </c>
      <c r="L306" s="134">
        <v>0</v>
      </c>
      <c r="M306" s="134">
        <v>2670</v>
      </c>
      <c r="N306" s="134">
        <v>2971</v>
      </c>
      <c r="O306" s="134" t="s">
        <v>1957</v>
      </c>
      <c r="P306" s="134">
        <v>814</v>
      </c>
      <c r="Q306" s="134">
        <v>492</v>
      </c>
      <c r="R306" s="134">
        <v>527</v>
      </c>
      <c r="S306" s="134">
        <v>1093</v>
      </c>
      <c r="T306" s="134">
        <v>2926</v>
      </c>
      <c r="U306" s="134" t="s">
        <v>8</v>
      </c>
      <c r="V306" s="134" t="s">
        <v>1955</v>
      </c>
      <c r="W306" s="134" t="s">
        <v>1952</v>
      </c>
      <c r="X306" s="134" t="s">
        <v>1958</v>
      </c>
      <c r="Y306" s="134" t="s">
        <v>1772</v>
      </c>
      <c r="Z306" s="134">
        <v>81527</v>
      </c>
    </row>
    <row r="307" spans="1:26" x14ac:dyDescent="0.25">
      <c r="A307" s="134" t="s">
        <v>553</v>
      </c>
      <c r="B307" s="134" t="s">
        <v>1950</v>
      </c>
      <c r="C307" s="134" t="s">
        <v>1951</v>
      </c>
      <c r="D307" s="134" t="s">
        <v>1952</v>
      </c>
      <c r="E307" s="134" t="s">
        <v>1956</v>
      </c>
      <c r="F307" s="134" t="s">
        <v>1956</v>
      </c>
      <c r="G307" s="134" t="s">
        <v>1956</v>
      </c>
      <c r="H307" s="134" t="s">
        <v>1956</v>
      </c>
      <c r="I307" s="134" t="s">
        <v>1956</v>
      </c>
      <c r="J307" s="134">
        <v>0</v>
      </c>
      <c r="K307" s="134">
        <v>0</v>
      </c>
      <c r="L307" s="134">
        <v>0</v>
      </c>
      <c r="M307" s="134">
        <v>14</v>
      </c>
      <c r="N307" s="134">
        <v>14</v>
      </c>
      <c r="O307" s="134" t="s">
        <v>1954</v>
      </c>
      <c r="P307" s="134">
        <v>395</v>
      </c>
      <c r="Q307" s="134">
        <v>262</v>
      </c>
      <c r="R307" s="134">
        <v>289</v>
      </c>
      <c r="S307" s="134">
        <v>627</v>
      </c>
      <c r="T307" s="134">
        <v>1573</v>
      </c>
      <c r="U307" s="134" t="s">
        <v>3</v>
      </c>
      <c r="V307" s="134" t="s">
        <v>1955</v>
      </c>
      <c r="W307" s="134" t="s">
        <v>1952</v>
      </c>
      <c r="X307" s="134" t="s">
        <v>398</v>
      </c>
      <c r="Y307" s="134" t="s">
        <v>1721</v>
      </c>
      <c r="Z307" s="134">
        <v>113541</v>
      </c>
    </row>
    <row r="308" spans="1:26" x14ac:dyDescent="0.25">
      <c r="A308" s="134" t="s">
        <v>652</v>
      </c>
      <c r="B308" s="134" t="s">
        <v>1950</v>
      </c>
      <c r="C308" s="134" t="s">
        <v>1951</v>
      </c>
      <c r="D308" s="134" t="s">
        <v>1952</v>
      </c>
      <c r="E308" s="134" t="s">
        <v>1956</v>
      </c>
      <c r="F308" s="134" t="s">
        <v>1956</v>
      </c>
      <c r="G308" s="134" t="s">
        <v>1956</v>
      </c>
      <c r="H308" s="134" t="s">
        <v>1956</v>
      </c>
      <c r="I308" s="134" t="s">
        <v>1956</v>
      </c>
      <c r="J308" s="134">
        <v>0</v>
      </c>
      <c r="K308" s="134">
        <v>7</v>
      </c>
      <c r="L308" s="134">
        <v>4</v>
      </c>
      <c r="M308" s="134">
        <v>172</v>
      </c>
      <c r="N308" s="134">
        <v>183</v>
      </c>
      <c r="O308" s="134" t="s">
        <v>1957</v>
      </c>
      <c r="P308" s="134">
        <v>185</v>
      </c>
      <c r="Q308" s="134">
        <v>106</v>
      </c>
      <c r="R308" s="134">
        <v>141</v>
      </c>
      <c r="S308" s="134">
        <v>403</v>
      </c>
      <c r="T308" s="134">
        <v>835</v>
      </c>
      <c r="U308" s="134" t="s">
        <v>8</v>
      </c>
      <c r="V308" s="134" t="s">
        <v>1955</v>
      </c>
      <c r="W308" s="134" t="s">
        <v>1952</v>
      </c>
      <c r="X308" s="134" t="s">
        <v>1958</v>
      </c>
      <c r="Y308" s="134" t="s">
        <v>1683</v>
      </c>
      <c r="Z308" s="134">
        <v>80403</v>
      </c>
    </row>
    <row r="309" spans="1:26" x14ac:dyDescent="0.25">
      <c r="A309" s="134" t="s">
        <v>1683</v>
      </c>
      <c r="B309" s="134" t="s">
        <v>1950</v>
      </c>
      <c r="C309" s="134" t="s">
        <v>1951</v>
      </c>
      <c r="D309" s="134" t="s">
        <v>1952</v>
      </c>
      <c r="E309" s="134" t="s">
        <v>1956</v>
      </c>
      <c r="F309" s="134" t="s">
        <v>1956</v>
      </c>
      <c r="G309" s="134" t="s">
        <v>1956</v>
      </c>
      <c r="H309" s="134" t="s">
        <v>1956</v>
      </c>
      <c r="I309" s="134" t="s">
        <v>1956</v>
      </c>
      <c r="J309" s="134">
        <v>0</v>
      </c>
      <c r="K309" s="134">
        <v>1</v>
      </c>
      <c r="L309" s="134">
        <v>46</v>
      </c>
      <c r="M309" s="134">
        <v>56</v>
      </c>
      <c r="N309" s="134">
        <v>103</v>
      </c>
      <c r="O309" s="134" t="s">
        <v>1957</v>
      </c>
      <c r="P309" s="134">
        <v>51</v>
      </c>
      <c r="Q309" s="134">
        <v>30</v>
      </c>
      <c r="R309" s="134">
        <v>32</v>
      </c>
      <c r="S309" s="134">
        <v>67</v>
      </c>
      <c r="T309" s="134">
        <v>180</v>
      </c>
      <c r="U309" s="134" t="s">
        <v>8</v>
      </c>
      <c r="V309" s="134" t="s">
        <v>1955</v>
      </c>
      <c r="W309" s="134" t="s">
        <v>1952</v>
      </c>
      <c r="X309" s="134" t="s">
        <v>1958</v>
      </c>
      <c r="Y309" s="134" t="s">
        <v>1683</v>
      </c>
      <c r="Z309" s="134">
        <v>25575</v>
      </c>
    </row>
    <row r="310" spans="1:26" x14ac:dyDescent="0.25">
      <c r="A310" s="134" t="s">
        <v>390</v>
      </c>
      <c r="B310" s="134" t="s">
        <v>1950</v>
      </c>
      <c r="C310" s="134" t="s">
        <v>1951</v>
      </c>
      <c r="D310" s="134" t="s">
        <v>1952</v>
      </c>
      <c r="E310" s="134" t="s">
        <v>1956</v>
      </c>
      <c r="F310" s="134" t="s">
        <v>1956</v>
      </c>
      <c r="G310" s="134" t="s">
        <v>1956</v>
      </c>
      <c r="H310" s="134" t="s">
        <v>1956</v>
      </c>
      <c r="I310" s="134" t="s">
        <v>1956</v>
      </c>
      <c r="J310" s="134">
        <v>45</v>
      </c>
      <c r="K310" s="134">
        <v>116</v>
      </c>
      <c r="L310" s="134">
        <v>163</v>
      </c>
      <c r="M310" s="134">
        <v>245</v>
      </c>
      <c r="N310" s="134">
        <v>569</v>
      </c>
      <c r="O310" s="134" t="s">
        <v>1954</v>
      </c>
      <c r="P310" s="134">
        <v>465</v>
      </c>
      <c r="Q310" s="134">
        <v>353</v>
      </c>
      <c r="R310" s="134">
        <v>327</v>
      </c>
      <c r="S310" s="134">
        <v>718</v>
      </c>
      <c r="T310" s="134">
        <v>1863</v>
      </c>
      <c r="U310" s="134" t="s">
        <v>67</v>
      </c>
      <c r="V310" s="134" t="s">
        <v>1955</v>
      </c>
      <c r="W310" s="134" t="s">
        <v>1952</v>
      </c>
      <c r="X310" s="134" t="s">
        <v>1985</v>
      </c>
      <c r="Y310" s="134" t="s">
        <v>1742</v>
      </c>
      <c r="Z310" s="134">
        <v>62257</v>
      </c>
    </row>
    <row r="311" spans="1:26" x14ac:dyDescent="0.25">
      <c r="A311" s="134" t="s">
        <v>576</v>
      </c>
      <c r="B311" s="134" t="s">
        <v>1977</v>
      </c>
      <c r="C311" s="134" t="s">
        <v>1962</v>
      </c>
      <c r="D311" s="134" t="s">
        <v>1963</v>
      </c>
      <c r="E311" s="134" t="s">
        <v>1956</v>
      </c>
      <c r="F311" s="134" t="s">
        <v>1956</v>
      </c>
      <c r="G311" s="134" t="s">
        <v>1956</v>
      </c>
      <c r="H311" s="134" t="s">
        <v>1956</v>
      </c>
      <c r="I311" s="134" t="s">
        <v>1956</v>
      </c>
      <c r="J311" s="134">
        <v>0</v>
      </c>
      <c r="K311" s="134">
        <v>0</v>
      </c>
      <c r="L311" s="134">
        <v>10</v>
      </c>
      <c r="M311" s="134">
        <v>13</v>
      </c>
      <c r="N311" s="134">
        <v>23</v>
      </c>
      <c r="O311" s="134" t="s">
        <v>1954</v>
      </c>
      <c r="P311" s="134">
        <v>38</v>
      </c>
      <c r="Q311" s="134">
        <v>29</v>
      </c>
      <c r="R311" s="134">
        <v>34</v>
      </c>
      <c r="S311" s="134">
        <v>80</v>
      </c>
      <c r="T311" s="134">
        <v>181</v>
      </c>
      <c r="U311" s="134" t="s">
        <v>3</v>
      </c>
      <c r="V311" s="134" t="s">
        <v>1964</v>
      </c>
      <c r="W311" s="134" t="s">
        <v>1962</v>
      </c>
      <c r="X311" s="134" t="s">
        <v>398</v>
      </c>
      <c r="Y311" s="134" t="s">
        <v>1736</v>
      </c>
      <c r="Z311" s="134">
        <v>5177</v>
      </c>
    </row>
    <row r="312" spans="1:26" x14ac:dyDescent="0.25">
      <c r="A312" s="134" t="s">
        <v>910</v>
      </c>
      <c r="B312" s="134" t="s">
        <v>1960</v>
      </c>
      <c r="C312" s="134" t="s">
        <v>1951</v>
      </c>
      <c r="D312" s="134" t="s">
        <v>1952</v>
      </c>
      <c r="E312" s="134" t="s">
        <v>1953</v>
      </c>
      <c r="F312" s="134" t="s">
        <v>1953</v>
      </c>
      <c r="G312" s="134" t="s">
        <v>1953</v>
      </c>
      <c r="H312" s="134" t="s">
        <v>1953</v>
      </c>
      <c r="I312" s="134" t="s">
        <v>1953</v>
      </c>
      <c r="J312" s="134">
        <v>0</v>
      </c>
      <c r="K312" s="134">
        <v>0</v>
      </c>
      <c r="L312" s="134">
        <v>0</v>
      </c>
      <c r="M312" s="134">
        <v>0</v>
      </c>
      <c r="N312" s="134">
        <v>0</v>
      </c>
      <c r="O312" s="134" t="s">
        <v>1954</v>
      </c>
      <c r="P312" s="134">
        <v>19</v>
      </c>
      <c r="Q312" s="134">
        <v>14</v>
      </c>
      <c r="R312" s="134">
        <v>16</v>
      </c>
      <c r="S312" s="134">
        <v>36</v>
      </c>
      <c r="T312" s="134">
        <v>85</v>
      </c>
      <c r="U312" s="134" t="s">
        <v>13</v>
      </c>
      <c r="V312" s="134" t="s">
        <v>1955</v>
      </c>
      <c r="W312" s="134" t="s">
        <v>1952</v>
      </c>
      <c r="X312" s="134" t="s">
        <v>1996</v>
      </c>
      <c r="Y312" s="134" t="s">
        <v>1687</v>
      </c>
      <c r="Z312" s="134">
        <v>3226</v>
      </c>
    </row>
    <row r="313" spans="1:26" x14ac:dyDescent="0.25">
      <c r="A313" s="134" t="s">
        <v>1687</v>
      </c>
      <c r="B313" s="134" t="s">
        <v>1960</v>
      </c>
      <c r="C313" s="134" t="s">
        <v>1951</v>
      </c>
      <c r="D313" s="134" t="s">
        <v>1951</v>
      </c>
      <c r="E313" s="134" t="s">
        <v>1956</v>
      </c>
      <c r="F313" s="134" t="s">
        <v>1956</v>
      </c>
      <c r="G313" s="134" t="s">
        <v>1956</v>
      </c>
      <c r="H313" s="134" t="s">
        <v>1956</v>
      </c>
      <c r="I313" s="134" t="s">
        <v>1956</v>
      </c>
      <c r="J313" s="134">
        <v>49</v>
      </c>
      <c r="K313" s="134">
        <v>73</v>
      </c>
      <c r="L313" s="134">
        <v>110</v>
      </c>
      <c r="M313" s="134">
        <v>259</v>
      </c>
      <c r="N313" s="134">
        <v>491</v>
      </c>
      <c r="O313" s="134" t="s">
        <v>1957</v>
      </c>
      <c r="P313" s="134">
        <v>174</v>
      </c>
      <c r="Q313" s="134">
        <v>126</v>
      </c>
      <c r="R313" s="134">
        <v>150</v>
      </c>
      <c r="S313" s="134">
        <v>314</v>
      </c>
      <c r="T313" s="134">
        <v>764</v>
      </c>
      <c r="U313" s="134" t="s">
        <v>13</v>
      </c>
      <c r="V313" s="134" t="s">
        <v>1968</v>
      </c>
      <c r="W313" s="134" t="s">
        <v>1953</v>
      </c>
      <c r="X313" s="134" t="s">
        <v>1996</v>
      </c>
      <c r="Y313" s="134" t="s">
        <v>1687</v>
      </c>
      <c r="Z313" s="134">
        <v>66207</v>
      </c>
    </row>
    <row r="314" spans="1:26" x14ac:dyDescent="0.25">
      <c r="A314" s="134" t="s">
        <v>614</v>
      </c>
      <c r="B314" s="134" t="s">
        <v>1950</v>
      </c>
      <c r="C314" s="134" t="s">
        <v>1951</v>
      </c>
      <c r="D314" s="134" t="s">
        <v>1952</v>
      </c>
      <c r="E314" s="134" t="s">
        <v>1953</v>
      </c>
      <c r="F314" s="134" t="s">
        <v>1956</v>
      </c>
      <c r="G314" s="134" t="s">
        <v>1956</v>
      </c>
      <c r="H314" s="134" t="s">
        <v>1956</v>
      </c>
      <c r="I314" s="134" t="s">
        <v>1956</v>
      </c>
      <c r="J314" s="134">
        <v>0</v>
      </c>
      <c r="K314" s="134">
        <v>0</v>
      </c>
      <c r="L314" s="134">
        <v>36</v>
      </c>
      <c r="M314" s="134">
        <v>54</v>
      </c>
      <c r="N314" s="134">
        <v>90</v>
      </c>
      <c r="O314" s="134" t="s">
        <v>1954</v>
      </c>
      <c r="P314" s="134">
        <v>330</v>
      </c>
      <c r="Q314" s="134">
        <v>167</v>
      </c>
      <c r="R314" s="134">
        <v>158</v>
      </c>
      <c r="S314" s="134">
        <v>423</v>
      </c>
      <c r="T314" s="134">
        <v>1078</v>
      </c>
      <c r="U314" s="134" t="s">
        <v>8</v>
      </c>
      <c r="V314" s="134" t="s">
        <v>1955</v>
      </c>
      <c r="W314" s="134" t="s">
        <v>1952</v>
      </c>
      <c r="X314" s="134" t="s">
        <v>1958</v>
      </c>
      <c r="Y314" s="134" t="s">
        <v>1523</v>
      </c>
      <c r="Z314" s="134">
        <v>47467</v>
      </c>
    </row>
    <row r="315" spans="1:26" x14ac:dyDescent="0.25">
      <c r="A315" s="134" t="s">
        <v>866</v>
      </c>
      <c r="B315" s="134" t="s">
        <v>1977</v>
      </c>
      <c r="C315" s="134" t="s">
        <v>1951</v>
      </c>
      <c r="D315" s="134" t="s">
        <v>1952</v>
      </c>
      <c r="E315" s="134" t="s">
        <v>1953</v>
      </c>
      <c r="F315" s="134" t="s">
        <v>1953</v>
      </c>
      <c r="G315" s="134" t="s">
        <v>1953</v>
      </c>
      <c r="H315" s="134" t="s">
        <v>1953</v>
      </c>
      <c r="I315" s="134" t="s">
        <v>1953</v>
      </c>
      <c r="J315" s="134">
        <v>0</v>
      </c>
      <c r="K315" s="134">
        <v>0</v>
      </c>
      <c r="L315" s="134">
        <v>0</v>
      </c>
      <c r="M315" s="134">
        <v>0</v>
      </c>
      <c r="N315" s="134">
        <v>0</v>
      </c>
      <c r="O315" s="134" t="s">
        <v>1954</v>
      </c>
      <c r="P315" s="134">
        <v>186</v>
      </c>
      <c r="Q315" s="134">
        <v>119</v>
      </c>
      <c r="R315" s="134">
        <v>136</v>
      </c>
      <c r="S315" s="134">
        <v>337</v>
      </c>
      <c r="T315" s="134">
        <v>778</v>
      </c>
      <c r="U315" s="134" t="s">
        <v>26</v>
      </c>
      <c r="V315" s="134" t="s">
        <v>1955</v>
      </c>
      <c r="W315" s="134" t="s">
        <v>1951</v>
      </c>
      <c r="X315" s="134" t="s">
        <v>1986</v>
      </c>
      <c r="Y315" s="134" t="s">
        <v>1805</v>
      </c>
      <c r="Z315" s="134">
        <v>11801</v>
      </c>
    </row>
    <row r="316" spans="1:26" x14ac:dyDescent="0.25">
      <c r="A316" s="134" t="s">
        <v>522</v>
      </c>
      <c r="B316" s="134" t="s">
        <v>1950</v>
      </c>
      <c r="C316" s="134" t="s">
        <v>1951</v>
      </c>
      <c r="D316" s="134" t="s">
        <v>1952</v>
      </c>
      <c r="E316" s="134" t="s">
        <v>1956</v>
      </c>
      <c r="F316" s="134" t="s">
        <v>1956</v>
      </c>
      <c r="G316" s="134" t="s">
        <v>1956</v>
      </c>
      <c r="H316" s="134" t="s">
        <v>1956</v>
      </c>
      <c r="I316" s="134" t="s">
        <v>1956</v>
      </c>
      <c r="J316" s="134">
        <v>0</v>
      </c>
      <c r="K316" s="134">
        <v>0</v>
      </c>
      <c r="L316" s="134">
        <v>0</v>
      </c>
      <c r="M316" s="134">
        <v>1214</v>
      </c>
      <c r="N316" s="134">
        <v>1214</v>
      </c>
      <c r="O316" s="134" t="s">
        <v>1957</v>
      </c>
      <c r="P316" s="134">
        <v>1</v>
      </c>
      <c r="Q316" s="134">
        <v>1</v>
      </c>
      <c r="R316" s="134">
        <v>1</v>
      </c>
      <c r="S316" s="134">
        <v>2</v>
      </c>
      <c r="T316" s="134">
        <v>5</v>
      </c>
      <c r="U316" s="134" t="s">
        <v>3</v>
      </c>
      <c r="V316" s="134" t="s">
        <v>1955</v>
      </c>
      <c r="W316" s="134" t="s">
        <v>1952</v>
      </c>
      <c r="X316" s="134" t="s">
        <v>398</v>
      </c>
      <c r="Y316" s="134" t="s">
        <v>1690</v>
      </c>
      <c r="Z316" s="134">
        <v>87182</v>
      </c>
    </row>
    <row r="317" spans="1:26" x14ac:dyDescent="0.25">
      <c r="A317" s="134" t="s">
        <v>554</v>
      </c>
      <c r="B317" s="134" t="s">
        <v>1950</v>
      </c>
      <c r="C317" s="134" t="s">
        <v>1951</v>
      </c>
      <c r="D317" s="134" t="s">
        <v>1952</v>
      </c>
      <c r="E317" s="134" t="s">
        <v>1953</v>
      </c>
      <c r="F317" s="134" t="s">
        <v>1953</v>
      </c>
      <c r="G317" s="134" t="s">
        <v>1953</v>
      </c>
      <c r="H317" s="134" t="s">
        <v>1953</v>
      </c>
      <c r="I317" s="134" t="s">
        <v>1956</v>
      </c>
      <c r="J317" s="134">
        <v>0</v>
      </c>
      <c r="K317" s="134">
        <v>0</v>
      </c>
      <c r="L317" s="134">
        <v>0</v>
      </c>
      <c r="M317" s="134">
        <v>2</v>
      </c>
      <c r="N317" s="134">
        <v>2</v>
      </c>
      <c r="O317" s="134" t="s">
        <v>1954</v>
      </c>
      <c r="P317" s="134">
        <v>205</v>
      </c>
      <c r="Q317" s="134">
        <v>136</v>
      </c>
      <c r="R317" s="134">
        <v>151</v>
      </c>
      <c r="S317" s="134">
        <v>326</v>
      </c>
      <c r="T317" s="134">
        <v>818</v>
      </c>
      <c r="U317" s="134" t="s">
        <v>3</v>
      </c>
      <c r="V317" s="134" t="s">
        <v>1955</v>
      </c>
      <c r="W317" s="134" t="s">
        <v>1952</v>
      </c>
      <c r="X317" s="134" t="s">
        <v>398</v>
      </c>
      <c r="Y317" s="134" t="s">
        <v>1721</v>
      </c>
      <c r="Z317" s="134">
        <v>26761</v>
      </c>
    </row>
    <row r="318" spans="1:26" x14ac:dyDescent="0.25">
      <c r="A318" s="134" t="s">
        <v>468</v>
      </c>
      <c r="B318" s="134" t="s">
        <v>1950</v>
      </c>
      <c r="C318" s="134" t="s">
        <v>1951</v>
      </c>
      <c r="D318" s="134" t="s">
        <v>1952</v>
      </c>
      <c r="E318" s="134" t="s">
        <v>1956</v>
      </c>
      <c r="F318" s="134" t="s">
        <v>1956</v>
      </c>
      <c r="G318" s="134" t="s">
        <v>1956</v>
      </c>
      <c r="H318" s="134" t="s">
        <v>1956</v>
      </c>
      <c r="I318" s="134" t="s">
        <v>1956</v>
      </c>
      <c r="J318" s="134">
        <v>1</v>
      </c>
      <c r="K318" s="134">
        <v>0</v>
      </c>
      <c r="L318" s="134">
        <v>15</v>
      </c>
      <c r="M318" s="134">
        <v>60</v>
      </c>
      <c r="N318" s="134">
        <v>76</v>
      </c>
      <c r="O318" s="134" t="s">
        <v>1957</v>
      </c>
      <c r="P318" s="134">
        <v>52</v>
      </c>
      <c r="Q318" s="134">
        <v>31</v>
      </c>
      <c r="R318" s="134">
        <v>33</v>
      </c>
      <c r="S318" s="134">
        <v>85</v>
      </c>
      <c r="T318" s="134">
        <v>201</v>
      </c>
      <c r="U318" s="134" t="s">
        <v>3</v>
      </c>
      <c r="V318" s="134" t="s">
        <v>1955</v>
      </c>
      <c r="W318" s="134" t="s">
        <v>1952</v>
      </c>
      <c r="X318" s="134" t="s">
        <v>398</v>
      </c>
      <c r="Y318" s="134" t="s">
        <v>1649</v>
      </c>
      <c r="Z318" s="134">
        <v>107546</v>
      </c>
    </row>
    <row r="319" spans="1:26" x14ac:dyDescent="0.25">
      <c r="A319" s="134" t="s">
        <v>646</v>
      </c>
      <c r="B319" s="134" t="s">
        <v>1950</v>
      </c>
      <c r="C319" s="134" t="s">
        <v>1951</v>
      </c>
      <c r="D319" s="134" t="s">
        <v>1952</v>
      </c>
      <c r="E319" s="134" t="s">
        <v>1956</v>
      </c>
      <c r="F319" s="134" t="s">
        <v>1956</v>
      </c>
      <c r="G319" s="134" t="s">
        <v>1956</v>
      </c>
      <c r="H319" s="134" t="s">
        <v>1956</v>
      </c>
      <c r="I319" s="134" t="s">
        <v>1956</v>
      </c>
      <c r="J319" s="134">
        <v>20</v>
      </c>
      <c r="K319" s="134">
        <v>13</v>
      </c>
      <c r="L319" s="134">
        <v>2</v>
      </c>
      <c r="M319" s="134">
        <v>45</v>
      </c>
      <c r="N319" s="134">
        <v>80</v>
      </c>
      <c r="O319" s="134" t="s">
        <v>1954</v>
      </c>
      <c r="P319" s="134">
        <v>111</v>
      </c>
      <c r="Q319" s="134">
        <v>65</v>
      </c>
      <c r="R319" s="134">
        <v>72</v>
      </c>
      <c r="S319" s="134">
        <v>167</v>
      </c>
      <c r="T319" s="134">
        <v>415</v>
      </c>
      <c r="U319" s="134" t="s">
        <v>8</v>
      </c>
      <c r="V319" s="134" t="s">
        <v>1955</v>
      </c>
      <c r="W319" s="134" t="s">
        <v>1952</v>
      </c>
      <c r="X319" s="134" t="s">
        <v>1958</v>
      </c>
      <c r="Y319" s="134" t="s">
        <v>1659</v>
      </c>
      <c r="Z319" s="134">
        <v>54551</v>
      </c>
    </row>
    <row r="320" spans="1:26" x14ac:dyDescent="0.25">
      <c r="A320" s="134" t="s">
        <v>867</v>
      </c>
      <c r="B320" s="134" t="s">
        <v>1950</v>
      </c>
      <c r="C320" s="134" t="s">
        <v>1951</v>
      </c>
      <c r="D320" s="134" t="s">
        <v>1952</v>
      </c>
      <c r="E320" s="134" t="s">
        <v>1956</v>
      </c>
      <c r="F320" s="134" t="s">
        <v>1953</v>
      </c>
      <c r="G320" s="134" t="s">
        <v>1953</v>
      </c>
      <c r="H320" s="134" t="s">
        <v>1956</v>
      </c>
      <c r="I320" s="134" t="s">
        <v>1956</v>
      </c>
      <c r="J320" s="134">
        <v>0</v>
      </c>
      <c r="K320" s="134">
        <v>0</v>
      </c>
      <c r="L320" s="134">
        <v>80</v>
      </c>
      <c r="M320" s="134">
        <v>135</v>
      </c>
      <c r="N320" s="134">
        <v>215</v>
      </c>
      <c r="O320" s="134" t="s">
        <v>1957</v>
      </c>
      <c r="P320" s="134">
        <v>315</v>
      </c>
      <c r="Q320" s="134">
        <v>202</v>
      </c>
      <c r="R320" s="134">
        <v>210</v>
      </c>
      <c r="S320" s="134">
        <v>520</v>
      </c>
      <c r="T320" s="134">
        <v>1247</v>
      </c>
      <c r="U320" s="134" t="s">
        <v>26</v>
      </c>
      <c r="V320" s="134" t="s">
        <v>1955</v>
      </c>
      <c r="W320" s="134" t="s">
        <v>1952</v>
      </c>
      <c r="X320" s="134" t="s">
        <v>1986</v>
      </c>
      <c r="Y320" s="134" t="s">
        <v>1805</v>
      </c>
      <c r="Z320" s="134">
        <v>23324</v>
      </c>
    </row>
    <row r="321" spans="1:26" x14ac:dyDescent="0.25">
      <c r="A321" s="134" t="s">
        <v>615</v>
      </c>
      <c r="B321" s="134" t="s">
        <v>1950</v>
      </c>
      <c r="C321" s="134" t="s">
        <v>1951</v>
      </c>
      <c r="D321" s="134" t="s">
        <v>1952</v>
      </c>
      <c r="E321" s="134" t="s">
        <v>1956</v>
      </c>
      <c r="F321" s="134" t="s">
        <v>1956</v>
      </c>
      <c r="G321" s="134" t="s">
        <v>1956</v>
      </c>
      <c r="H321" s="134" t="s">
        <v>1956</v>
      </c>
      <c r="I321" s="134" t="s">
        <v>1956</v>
      </c>
      <c r="J321" s="134">
        <v>371</v>
      </c>
      <c r="K321" s="134">
        <v>109</v>
      </c>
      <c r="L321" s="134">
        <v>11</v>
      </c>
      <c r="M321" s="134">
        <v>6744</v>
      </c>
      <c r="N321" s="134">
        <v>7235</v>
      </c>
      <c r="O321" s="134" t="s">
        <v>1957</v>
      </c>
      <c r="P321" s="134">
        <v>2059</v>
      </c>
      <c r="Q321" s="134">
        <v>2075</v>
      </c>
      <c r="R321" s="134">
        <v>2815</v>
      </c>
      <c r="S321" s="134">
        <v>7816</v>
      </c>
      <c r="T321" s="134">
        <v>14765</v>
      </c>
      <c r="U321" s="134" t="s">
        <v>8</v>
      </c>
      <c r="V321" s="134" t="s">
        <v>1955</v>
      </c>
      <c r="W321" s="134" t="s">
        <v>1952</v>
      </c>
      <c r="X321" s="134" t="s">
        <v>1958</v>
      </c>
      <c r="Y321" s="134" t="s">
        <v>1523</v>
      </c>
      <c r="Z321" s="134">
        <v>428827</v>
      </c>
    </row>
    <row r="322" spans="1:26" x14ac:dyDescent="0.25">
      <c r="A322" s="134" t="s">
        <v>631</v>
      </c>
      <c r="B322" s="134" t="s">
        <v>1950</v>
      </c>
      <c r="C322" s="134" t="s">
        <v>1951</v>
      </c>
      <c r="D322" s="134" t="s">
        <v>1952</v>
      </c>
      <c r="E322" s="134" t="s">
        <v>1956</v>
      </c>
      <c r="F322" s="134" t="s">
        <v>1956</v>
      </c>
      <c r="G322" s="134" t="s">
        <v>1956</v>
      </c>
      <c r="H322" s="134" t="s">
        <v>1956</v>
      </c>
      <c r="I322" s="134" t="s">
        <v>1956</v>
      </c>
      <c r="J322" s="134">
        <v>8</v>
      </c>
      <c r="K322" s="134">
        <v>66</v>
      </c>
      <c r="L322" s="134">
        <v>209</v>
      </c>
      <c r="M322" s="134">
        <v>489</v>
      </c>
      <c r="N322" s="134">
        <v>772</v>
      </c>
      <c r="O322" s="134" t="s">
        <v>1957</v>
      </c>
      <c r="P322" s="134">
        <v>317</v>
      </c>
      <c r="Q322" s="134">
        <v>174</v>
      </c>
      <c r="R322" s="134">
        <v>175</v>
      </c>
      <c r="S322" s="134">
        <v>502</v>
      </c>
      <c r="T322" s="134">
        <v>1168</v>
      </c>
      <c r="U322" s="134" t="s">
        <v>8</v>
      </c>
      <c r="V322" s="134" t="s">
        <v>1955</v>
      </c>
      <c r="W322" s="134" t="s">
        <v>1952</v>
      </c>
      <c r="X322" s="134" t="s">
        <v>1958</v>
      </c>
      <c r="Y322" s="134" t="s">
        <v>1558</v>
      </c>
      <c r="Z322" s="134">
        <v>41742</v>
      </c>
    </row>
    <row r="323" spans="1:26" x14ac:dyDescent="0.25">
      <c r="A323" s="134" t="s">
        <v>391</v>
      </c>
      <c r="B323" s="134" t="s">
        <v>1950</v>
      </c>
      <c r="C323" s="134" t="s">
        <v>1951</v>
      </c>
      <c r="D323" s="134" t="s">
        <v>1952</v>
      </c>
      <c r="E323" s="134" t="s">
        <v>1956</v>
      </c>
      <c r="F323" s="134" t="s">
        <v>1956</v>
      </c>
      <c r="G323" s="134" t="s">
        <v>1956</v>
      </c>
      <c r="H323" s="134" t="s">
        <v>1956</v>
      </c>
      <c r="I323" s="134" t="s">
        <v>1956</v>
      </c>
      <c r="J323" s="134">
        <v>310</v>
      </c>
      <c r="K323" s="134">
        <v>174</v>
      </c>
      <c r="L323" s="134">
        <v>149</v>
      </c>
      <c r="M323" s="134">
        <v>566</v>
      </c>
      <c r="N323" s="134">
        <v>1199</v>
      </c>
      <c r="O323" s="134" t="s">
        <v>1954</v>
      </c>
      <c r="P323" s="134">
        <v>1549</v>
      </c>
      <c r="Q323" s="134">
        <v>1178</v>
      </c>
      <c r="R323" s="134">
        <v>1090</v>
      </c>
      <c r="S323" s="134">
        <v>2393</v>
      </c>
      <c r="T323" s="134">
        <v>6210</v>
      </c>
      <c r="U323" s="134" t="s">
        <v>67</v>
      </c>
      <c r="V323" s="134" t="s">
        <v>1955</v>
      </c>
      <c r="W323" s="134" t="s">
        <v>1952</v>
      </c>
      <c r="X323" s="134" t="s">
        <v>1985</v>
      </c>
      <c r="Y323" s="134" t="s">
        <v>1742</v>
      </c>
      <c r="Z323" s="134">
        <v>177362</v>
      </c>
    </row>
    <row r="324" spans="1:26" x14ac:dyDescent="0.25">
      <c r="A324" s="134" t="s">
        <v>590</v>
      </c>
      <c r="B324" s="134" t="s">
        <v>1950</v>
      </c>
      <c r="C324" s="134" t="s">
        <v>1951</v>
      </c>
      <c r="D324" s="134" t="s">
        <v>1952</v>
      </c>
      <c r="E324" s="134" t="s">
        <v>1956</v>
      </c>
      <c r="F324" s="134" t="s">
        <v>1953</v>
      </c>
      <c r="G324" s="134" t="s">
        <v>1956</v>
      </c>
      <c r="H324" s="134" t="s">
        <v>1956</v>
      </c>
      <c r="I324" s="134" t="s">
        <v>1956</v>
      </c>
      <c r="J324" s="134">
        <v>0</v>
      </c>
      <c r="K324" s="134">
        <v>0</v>
      </c>
      <c r="L324" s="134">
        <v>13</v>
      </c>
      <c r="M324" s="134">
        <v>10</v>
      </c>
      <c r="N324" s="134">
        <v>23</v>
      </c>
      <c r="O324" s="134" t="s">
        <v>1954</v>
      </c>
      <c r="P324" s="134">
        <v>87</v>
      </c>
      <c r="Q324" s="134">
        <v>59</v>
      </c>
      <c r="R324" s="134">
        <v>70</v>
      </c>
      <c r="S324" s="134">
        <v>155</v>
      </c>
      <c r="T324" s="134">
        <v>371</v>
      </c>
      <c r="U324" s="134" t="s">
        <v>3</v>
      </c>
      <c r="V324" s="134" t="s">
        <v>1955</v>
      </c>
      <c r="W324" s="134" t="s">
        <v>1952</v>
      </c>
      <c r="X324" s="134" t="s">
        <v>398</v>
      </c>
      <c r="Y324" s="134" t="s">
        <v>1823</v>
      </c>
      <c r="Z324" s="134">
        <v>7679</v>
      </c>
    </row>
    <row r="325" spans="1:26" x14ac:dyDescent="0.25">
      <c r="A325" s="134" t="s">
        <v>577</v>
      </c>
      <c r="B325" s="134" t="s">
        <v>1950</v>
      </c>
      <c r="C325" s="134" t="s">
        <v>1951</v>
      </c>
      <c r="D325" s="134" t="s">
        <v>1952</v>
      </c>
      <c r="E325" s="134" t="s">
        <v>1956</v>
      </c>
      <c r="F325" s="134" t="s">
        <v>1956</v>
      </c>
      <c r="G325" s="134" t="s">
        <v>1956</v>
      </c>
      <c r="H325" s="134" t="s">
        <v>1956</v>
      </c>
      <c r="I325" s="134" t="s">
        <v>1956</v>
      </c>
      <c r="J325" s="134">
        <v>0</v>
      </c>
      <c r="K325" s="134">
        <v>0</v>
      </c>
      <c r="L325" s="134">
        <v>1362</v>
      </c>
      <c r="M325" s="134">
        <v>2006</v>
      </c>
      <c r="N325" s="134">
        <v>3368</v>
      </c>
      <c r="O325" s="134" t="s">
        <v>1954</v>
      </c>
      <c r="P325" s="134">
        <v>2592</v>
      </c>
      <c r="Q325" s="134">
        <v>1745</v>
      </c>
      <c r="R325" s="134">
        <v>1977</v>
      </c>
      <c r="S325" s="134">
        <v>4547</v>
      </c>
      <c r="T325" s="134">
        <v>10861</v>
      </c>
      <c r="U325" s="134" t="s">
        <v>3</v>
      </c>
      <c r="V325" s="134" t="s">
        <v>1955</v>
      </c>
      <c r="W325" s="134" t="s">
        <v>1951</v>
      </c>
      <c r="X325" s="134" t="s">
        <v>398</v>
      </c>
      <c r="Y325" s="134" t="s">
        <v>1736</v>
      </c>
      <c r="Z325" s="134">
        <v>177589</v>
      </c>
    </row>
    <row r="326" spans="1:26" x14ac:dyDescent="0.25">
      <c r="A326" s="134" t="s">
        <v>500</v>
      </c>
      <c r="B326" s="134" t="s">
        <v>1950</v>
      </c>
      <c r="C326" s="134" t="s">
        <v>1951</v>
      </c>
      <c r="D326" s="134" t="s">
        <v>1952</v>
      </c>
      <c r="E326" s="134" t="s">
        <v>1956</v>
      </c>
      <c r="F326" s="134" t="s">
        <v>1956</v>
      </c>
      <c r="G326" s="134" t="s">
        <v>1956</v>
      </c>
      <c r="H326" s="134" t="s">
        <v>1956</v>
      </c>
      <c r="I326" s="134" t="s">
        <v>1956</v>
      </c>
      <c r="J326" s="134">
        <v>7</v>
      </c>
      <c r="K326" s="134">
        <v>3</v>
      </c>
      <c r="L326" s="134">
        <v>81</v>
      </c>
      <c r="M326" s="134">
        <v>400</v>
      </c>
      <c r="N326" s="134">
        <v>491</v>
      </c>
      <c r="O326" s="134" t="s">
        <v>1957</v>
      </c>
      <c r="P326" s="134">
        <v>83</v>
      </c>
      <c r="Q326" s="134">
        <v>59</v>
      </c>
      <c r="R326" s="134">
        <v>66</v>
      </c>
      <c r="S326" s="134">
        <v>155</v>
      </c>
      <c r="T326" s="134">
        <v>363</v>
      </c>
      <c r="U326" s="134" t="s">
        <v>3</v>
      </c>
      <c r="V326" s="134" t="s">
        <v>1955</v>
      </c>
      <c r="W326" s="134" t="s">
        <v>1952</v>
      </c>
      <c r="X326" s="134" t="s">
        <v>398</v>
      </c>
      <c r="Y326" s="134" t="s">
        <v>1690</v>
      </c>
      <c r="Z326" s="134">
        <v>141952</v>
      </c>
    </row>
    <row r="327" spans="1:26" x14ac:dyDescent="0.25">
      <c r="A327" s="134" t="s">
        <v>1690</v>
      </c>
      <c r="B327" s="134" t="s">
        <v>1950</v>
      </c>
      <c r="C327" s="134" t="s">
        <v>1951</v>
      </c>
      <c r="D327" s="134" t="s">
        <v>1952</v>
      </c>
      <c r="E327" s="134" t="s">
        <v>1956</v>
      </c>
      <c r="F327" s="134" t="s">
        <v>1956</v>
      </c>
      <c r="G327" s="134" t="s">
        <v>1956</v>
      </c>
      <c r="H327" s="134" t="s">
        <v>1956</v>
      </c>
      <c r="I327" s="134" t="s">
        <v>1956</v>
      </c>
      <c r="J327" s="134">
        <v>81</v>
      </c>
      <c r="K327" s="134">
        <v>151</v>
      </c>
      <c r="L327" s="134">
        <v>180</v>
      </c>
      <c r="M327" s="134">
        <v>3283</v>
      </c>
      <c r="N327" s="134">
        <v>3695</v>
      </c>
      <c r="O327" s="134" t="s">
        <v>1957</v>
      </c>
      <c r="P327" s="134">
        <v>1240</v>
      </c>
      <c r="Q327" s="134">
        <v>879</v>
      </c>
      <c r="R327" s="134">
        <v>979</v>
      </c>
      <c r="S327" s="134">
        <v>2174</v>
      </c>
      <c r="T327" s="134">
        <v>5272</v>
      </c>
      <c r="U327" s="134" t="s">
        <v>3</v>
      </c>
      <c r="V327" s="134" t="s">
        <v>1955</v>
      </c>
      <c r="W327" s="134" t="s">
        <v>1952</v>
      </c>
      <c r="X327" s="134" t="s">
        <v>398</v>
      </c>
      <c r="Y327" s="134" t="s">
        <v>1690</v>
      </c>
      <c r="Z327" s="134">
        <v>129278</v>
      </c>
    </row>
    <row r="328" spans="1:26" x14ac:dyDescent="0.25">
      <c r="A328" s="134" t="s">
        <v>778</v>
      </c>
      <c r="B328" s="134" t="s">
        <v>1977</v>
      </c>
      <c r="C328" s="134" t="s">
        <v>1956</v>
      </c>
      <c r="D328" s="134" t="s">
        <v>1979</v>
      </c>
      <c r="E328" s="134" t="s">
        <v>1953</v>
      </c>
      <c r="F328" s="134" t="s">
        <v>1953</v>
      </c>
      <c r="G328" s="134" t="s">
        <v>1953</v>
      </c>
      <c r="H328" s="134" t="s">
        <v>1953</v>
      </c>
      <c r="I328" s="134" t="s">
        <v>1953</v>
      </c>
      <c r="J328" s="134">
        <v>0</v>
      </c>
      <c r="K328" s="134">
        <v>0</v>
      </c>
      <c r="L328" s="134">
        <v>0</v>
      </c>
      <c r="M328" s="134">
        <v>0</v>
      </c>
      <c r="N328" s="134">
        <v>0</v>
      </c>
      <c r="O328" s="134" t="s">
        <v>1954</v>
      </c>
      <c r="P328" s="134">
        <v>111</v>
      </c>
      <c r="Q328" s="134">
        <v>86</v>
      </c>
      <c r="R328" s="134">
        <v>105</v>
      </c>
      <c r="S328" s="134">
        <v>367</v>
      </c>
      <c r="T328" s="134">
        <v>669</v>
      </c>
      <c r="U328" s="134" t="s">
        <v>26</v>
      </c>
      <c r="V328" s="134" t="s">
        <v>1972</v>
      </c>
      <c r="W328" s="134" t="s">
        <v>1979</v>
      </c>
      <c r="X328" s="134" t="s">
        <v>1989</v>
      </c>
      <c r="Y328" s="134" t="s">
        <v>1590</v>
      </c>
      <c r="Z328" s="134">
        <v>9469</v>
      </c>
    </row>
    <row r="329" spans="1:26" x14ac:dyDescent="0.25">
      <c r="A329" s="134" t="s">
        <v>632</v>
      </c>
      <c r="B329" s="134" t="s">
        <v>1950</v>
      </c>
      <c r="C329" s="134" t="s">
        <v>1951</v>
      </c>
      <c r="D329" s="134" t="s">
        <v>1952</v>
      </c>
      <c r="E329" s="134" t="s">
        <v>1956</v>
      </c>
      <c r="F329" s="134" t="s">
        <v>1956</v>
      </c>
      <c r="G329" s="134" t="s">
        <v>1956</v>
      </c>
      <c r="H329" s="134" t="s">
        <v>1956</v>
      </c>
      <c r="I329" s="134" t="s">
        <v>1956</v>
      </c>
      <c r="J329" s="134">
        <v>0</v>
      </c>
      <c r="K329" s="134">
        <v>0</v>
      </c>
      <c r="L329" s="134">
        <v>23</v>
      </c>
      <c r="M329" s="134">
        <v>175</v>
      </c>
      <c r="N329" s="134">
        <v>198</v>
      </c>
      <c r="O329" s="134" t="s">
        <v>1957</v>
      </c>
      <c r="P329" s="134">
        <v>84</v>
      </c>
      <c r="Q329" s="134">
        <v>47</v>
      </c>
      <c r="R329" s="134">
        <v>54</v>
      </c>
      <c r="S329" s="134">
        <v>42</v>
      </c>
      <c r="T329" s="134">
        <v>227</v>
      </c>
      <c r="U329" s="134" t="s">
        <v>8</v>
      </c>
      <c r="V329" s="134" t="s">
        <v>1955</v>
      </c>
      <c r="W329" s="134" t="s">
        <v>1952</v>
      </c>
      <c r="X329" s="134" t="s">
        <v>1958</v>
      </c>
      <c r="Y329" s="134" t="s">
        <v>1558</v>
      </c>
      <c r="Z329" s="134">
        <v>19199</v>
      </c>
    </row>
    <row r="330" spans="1:26" x14ac:dyDescent="0.25">
      <c r="A330" s="134" t="s">
        <v>895</v>
      </c>
      <c r="B330" s="134" t="s">
        <v>1960</v>
      </c>
      <c r="C330" s="134" t="s">
        <v>1951</v>
      </c>
      <c r="D330" s="134" t="s">
        <v>1952</v>
      </c>
      <c r="E330" s="134" t="s">
        <v>1956</v>
      </c>
      <c r="F330" s="134" t="s">
        <v>1956</v>
      </c>
      <c r="G330" s="134" t="s">
        <v>1956</v>
      </c>
      <c r="H330" s="134" t="s">
        <v>1956</v>
      </c>
      <c r="I330" s="134" t="s">
        <v>1956</v>
      </c>
      <c r="J330" s="134">
        <v>0</v>
      </c>
      <c r="K330" s="134">
        <v>39</v>
      </c>
      <c r="L330" s="134">
        <v>22</v>
      </c>
      <c r="M330" s="134">
        <v>0</v>
      </c>
      <c r="N330" s="134">
        <v>61</v>
      </c>
      <c r="O330" s="134" t="s">
        <v>1954</v>
      </c>
      <c r="P330" s="134">
        <v>20</v>
      </c>
      <c r="Q330" s="134">
        <v>10</v>
      </c>
      <c r="R330" s="134">
        <v>14</v>
      </c>
      <c r="S330" s="134">
        <v>36</v>
      </c>
      <c r="T330" s="134">
        <v>80</v>
      </c>
      <c r="U330" s="134" t="s">
        <v>13</v>
      </c>
      <c r="V330" s="134" t="s">
        <v>1955</v>
      </c>
      <c r="W330" s="134" t="s">
        <v>1952</v>
      </c>
      <c r="X330" s="134" t="s">
        <v>1961</v>
      </c>
      <c r="Y330" s="134" t="s">
        <v>1593</v>
      </c>
      <c r="Z330" s="134">
        <v>7932</v>
      </c>
    </row>
    <row r="331" spans="1:26" x14ac:dyDescent="0.25">
      <c r="A331" s="134" t="s">
        <v>802</v>
      </c>
      <c r="B331" s="134" t="s">
        <v>1950</v>
      </c>
      <c r="C331" s="134" t="s">
        <v>1951</v>
      </c>
      <c r="D331" s="134" t="s">
        <v>1952</v>
      </c>
      <c r="E331" s="134" t="s">
        <v>1956</v>
      </c>
      <c r="F331" s="134" t="s">
        <v>1956</v>
      </c>
      <c r="G331" s="134" t="s">
        <v>1956</v>
      </c>
      <c r="H331" s="134" t="s">
        <v>1956</v>
      </c>
      <c r="I331" s="134" t="s">
        <v>1956</v>
      </c>
      <c r="J331" s="134">
        <v>10</v>
      </c>
      <c r="K331" s="134">
        <v>67</v>
      </c>
      <c r="L331" s="134">
        <v>0</v>
      </c>
      <c r="M331" s="134">
        <v>29</v>
      </c>
      <c r="N331" s="134">
        <v>106</v>
      </c>
      <c r="O331" s="134" t="s">
        <v>1954</v>
      </c>
      <c r="P331" s="134">
        <v>419</v>
      </c>
      <c r="Q331" s="134">
        <v>284</v>
      </c>
      <c r="R331" s="134">
        <v>306</v>
      </c>
      <c r="S331" s="134">
        <v>784</v>
      </c>
      <c r="T331" s="134">
        <v>1793</v>
      </c>
      <c r="U331" s="134" t="s">
        <v>47</v>
      </c>
      <c r="V331" s="134" t="s">
        <v>1955</v>
      </c>
      <c r="W331" s="134" t="s">
        <v>1952</v>
      </c>
      <c r="X331" s="134" t="s">
        <v>1981</v>
      </c>
      <c r="Y331" s="134" t="s">
        <v>1544</v>
      </c>
      <c r="Z331" s="134">
        <v>18144</v>
      </c>
    </row>
    <row r="332" spans="1:26" x14ac:dyDescent="0.25">
      <c r="A332" s="134" t="s">
        <v>591</v>
      </c>
      <c r="B332" s="134" t="s">
        <v>1977</v>
      </c>
      <c r="C332" s="134" t="s">
        <v>1951</v>
      </c>
      <c r="D332" s="134" t="s">
        <v>1952</v>
      </c>
      <c r="E332" s="134" t="s">
        <v>1956</v>
      </c>
      <c r="F332" s="134" t="s">
        <v>1956</v>
      </c>
      <c r="G332" s="134" t="s">
        <v>1956</v>
      </c>
      <c r="H332" s="134" t="s">
        <v>1956</v>
      </c>
      <c r="I332" s="134" t="s">
        <v>1956</v>
      </c>
      <c r="J332" s="134">
        <v>128</v>
      </c>
      <c r="K332" s="134">
        <v>508</v>
      </c>
      <c r="L332" s="134">
        <v>375</v>
      </c>
      <c r="M332" s="134">
        <v>262</v>
      </c>
      <c r="N332" s="134">
        <v>1273</v>
      </c>
      <c r="O332" s="134" t="s">
        <v>1954</v>
      </c>
      <c r="P332" s="134">
        <v>1688</v>
      </c>
      <c r="Q332" s="134">
        <v>1160</v>
      </c>
      <c r="R332" s="134">
        <v>1351</v>
      </c>
      <c r="S332" s="134">
        <v>3102</v>
      </c>
      <c r="T332" s="134">
        <v>7301</v>
      </c>
      <c r="U332" s="134" t="s">
        <v>3</v>
      </c>
      <c r="V332" s="134" t="s">
        <v>1968</v>
      </c>
      <c r="W332" s="134" t="s">
        <v>1952</v>
      </c>
      <c r="X332" s="134" t="s">
        <v>398</v>
      </c>
      <c r="Y332" s="134" t="s">
        <v>1823</v>
      </c>
      <c r="Z332" s="134">
        <v>206499</v>
      </c>
    </row>
    <row r="333" spans="1:26" x14ac:dyDescent="0.25">
      <c r="A333" s="134" t="s">
        <v>755</v>
      </c>
      <c r="B333" s="134" t="s">
        <v>1950</v>
      </c>
      <c r="C333" s="134" t="s">
        <v>1951</v>
      </c>
      <c r="D333" s="134" t="s">
        <v>1952</v>
      </c>
      <c r="E333" s="134" t="s">
        <v>1953</v>
      </c>
      <c r="F333" s="134" t="s">
        <v>1956</v>
      </c>
      <c r="G333" s="134" t="s">
        <v>1956</v>
      </c>
      <c r="H333" s="134" t="s">
        <v>1956</v>
      </c>
      <c r="I333" s="134" t="s">
        <v>1956</v>
      </c>
      <c r="J333" s="134">
        <v>0</v>
      </c>
      <c r="K333" s="134">
        <v>0</v>
      </c>
      <c r="L333" s="134">
        <v>0</v>
      </c>
      <c r="M333" s="134">
        <v>5</v>
      </c>
      <c r="N333" s="134">
        <v>5</v>
      </c>
      <c r="O333" s="134" t="s">
        <v>1954</v>
      </c>
      <c r="P333" s="134">
        <v>28</v>
      </c>
      <c r="Q333" s="134">
        <v>18</v>
      </c>
      <c r="R333" s="134">
        <v>21</v>
      </c>
      <c r="S333" s="134">
        <v>48</v>
      </c>
      <c r="T333" s="134">
        <v>115</v>
      </c>
      <c r="U333" s="134" t="s">
        <v>26</v>
      </c>
      <c r="V333" s="134" t="s">
        <v>1955</v>
      </c>
      <c r="W333" s="134" t="s">
        <v>1952</v>
      </c>
      <c r="X333" s="134" t="s">
        <v>1984</v>
      </c>
      <c r="Y333" s="134" t="s">
        <v>1675</v>
      </c>
      <c r="Z333" s="134">
        <v>15660</v>
      </c>
    </row>
    <row r="334" spans="1:26" x14ac:dyDescent="0.25">
      <c r="A334" s="134" t="s">
        <v>671</v>
      </c>
      <c r="B334" s="134" t="s">
        <v>1950</v>
      </c>
      <c r="C334" s="134" t="s">
        <v>1951</v>
      </c>
      <c r="D334" s="134" t="s">
        <v>1952</v>
      </c>
      <c r="E334" s="134" t="s">
        <v>1956</v>
      </c>
      <c r="F334" s="134" t="s">
        <v>1956</v>
      </c>
      <c r="G334" s="134" t="s">
        <v>1956</v>
      </c>
      <c r="H334" s="134" t="s">
        <v>1956</v>
      </c>
      <c r="I334" s="134" t="s">
        <v>1956</v>
      </c>
      <c r="J334" s="134">
        <v>0</v>
      </c>
      <c r="K334" s="134">
        <v>0</v>
      </c>
      <c r="L334" s="134">
        <v>6</v>
      </c>
      <c r="M334" s="134">
        <v>24</v>
      </c>
      <c r="N334" s="134">
        <v>30</v>
      </c>
      <c r="O334" s="134" t="s">
        <v>1954</v>
      </c>
      <c r="P334" s="134">
        <v>121</v>
      </c>
      <c r="Q334" s="134">
        <v>68</v>
      </c>
      <c r="R334" s="134">
        <v>70</v>
      </c>
      <c r="S334" s="134">
        <v>154</v>
      </c>
      <c r="T334" s="134">
        <v>413</v>
      </c>
      <c r="U334" s="134" t="s">
        <v>8</v>
      </c>
      <c r="V334" s="134" t="s">
        <v>1955</v>
      </c>
      <c r="W334" s="134" t="s">
        <v>1952</v>
      </c>
      <c r="X334" s="134" t="s">
        <v>1958</v>
      </c>
      <c r="Y334" s="134" t="s">
        <v>1761</v>
      </c>
      <c r="Z334" s="134">
        <v>38418</v>
      </c>
    </row>
    <row r="335" spans="1:26" x14ac:dyDescent="0.25">
      <c r="A335" s="134" t="s">
        <v>555</v>
      </c>
      <c r="B335" s="134" t="s">
        <v>1950</v>
      </c>
      <c r="C335" s="134" t="s">
        <v>1951</v>
      </c>
      <c r="D335" s="134" t="s">
        <v>1952</v>
      </c>
      <c r="E335" s="134" t="s">
        <v>1956</v>
      </c>
      <c r="F335" s="134" t="s">
        <v>1956</v>
      </c>
      <c r="G335" s="134" t="s">
        <v>1956</v>
      </c>
      <c r="H335" s="134" t="s">
        <v>1956</v>
      </c>
      <c r="I335" s="134" t="s">
        <v>1956</v>
      </c>
      <c r="J335" s="134">
        <v>38</v>
      </c>
      <c r="K335" s="134">
        <v>36</v>
      </c>
      <c r="L335" s="134">
        <v>0</v>
      </c>
      <c r="M335" s="134">
        <v>395</v>
      </c>
      <c r="N335" s="134">
        <v>469</v>
      </c>
      <c r="O335" s="134" t="s">
        <v>1954</v>
      </c>
      <c r="P335" s="134">
        <v>98</v>
      </c>
      <c r="Q335" s="134">
        <v>67</v>
      </c>
      <c r="R335" s="134">
        <v>76</v>
      </c>
      <c r="S335" s="134">
        <v>172</v>
      </c>
      <c r="T335" s="134">
        <v>413</v>
      </c>
      <c r="U335" s="134" t="s">
        <v>3</v>
      </c>
      <c r="V335" s="134" t="s">
        <v>1955</v>
      </c>
      <c r="W335" s="134" t="s">
        <v>1952</v>
      </c>
      <c r="X335" s="134" t="s">
        <v>398</v>
      </c>
      <c r="Y335" s="134" t="s">
        <v>1721</v>
      </c>
      <c r="Z335" s="134">
        <v>52769</v>
      </c>
    </row>
    <row r="336" spans="1:26" x14ac:dyDescent="0.25">
      <c r="A336" s="134" t="s">
        <v>556</v>
      </c>
      <c r="B336" s="134" t="s">
        <v>1950</v>
      </c>
      <c r="C336" s="134" t="s">
        <v>1951</v>
      </c>
      <c r="D336" s="134" t="s">
        <v>1952</v>
      </c>
      <c r="E336" s="134" t="s">
        <v>1956</v>
      </c>
      <c r="F336" s="134" t="s">
        <v>1956</v>
      </c>
      <c r="G336" s="134" t="s">
        <v>1956</v>
      </c>
      <c r="H336" s="134" t="s">
        <v>1956</v>
      </c>
      <c r="I336" s="134" t="s">
        <v>1956</v>
      </c>
      <c r="J336" s="134">
        <v>0</v>
      </c>
      <c r="K336" s="134">
        <v>0</v>
      </c>
      <c r="L336" s="134">
        <v>0</v>
      </c>
      <c r="M336" s="134">
        <v>770</v>
      </c>
      <c r="N336" s="134">
        <v>770</v>
      </c>
      <c r="O336" s="134" t="s">
        <v>1957</v>
      </c>
      <c r="P336" s="134">
        <v>63</v>
      </c>
      <c r="Q336" s="134">
        <v>43</v>
      </c>
      <c r="R336" s="134">
        <v>50</v>
      </c>
      <c r="S336" s="134">
        <v>116</v>
      </c>
      <c r="T336" s="134">
        <v>272</v>
      </c>
      <c r="U336" s="134" t="s">
        <v>3</v>
      </c>
      <c r="V336" s="134" t="s">
        <v>1968</v>
      </c>
      <c r="W336" s="134" t="s">
        <v>1952</v>
      </c>
      <c r="X336" s="134" t="s">
        <v>398</v>
      </c>
      <c r="Y336" s="134" t="s">
        <v>1721</v>
      </c>
      <c r="Z336" s="134">
        <v>47706</v>
      </c>
    </row>
    <row r="337" spans="1:26" x14ac:dyDescent="0.25">
      <c r="A337" s="134" t="s">
        <v>469</v>
      </c>
      <c r="B337" s="134" t="s">
        <v>1950</v>
      </c>
      <c r="C337" s="134" t="s">
        <v>1951</v>
      </c>
      <c r="D337" s="134" t="s">
        <v>1952</v>
      </c>
      <c r="E337" s="134" t="s">
        <v>1956</v>
      </c>
      <c r="F337" s="134" t="s">
        <v>1956</v>
      </c>
      <c r="G337" s="134" t="s">
        <v>1956</v>
      </c>
      <c r="H337" s="134" t="s">
        <v>1953</v>
      </c>
      <c r="I337" s="134" t="s">
        <v>1956</v>
      </c>
      <c r="J337" s="134">
        <v>91</v>
      </c>
      <c r="K337" s="134">
        <v>70</v>
      </c>
      <c r="L337" s="134">
        <v>86</v>
      </c>
      <c r="M337" s="134">
        <v>137</v>
      </c>
      <c r="N337" s="134">
        <v>384</v>
      </c>
      <c r="O337" s="134" t="s">
        <v>1954</v>
      </c>
      <c r="P337" s="134">
        <v>1395</v>
      </c>
      <c r="Q337" s="134">
        <v>827</v>
      </c>
      <c r="R337" s="134">
        <v>898</v>
      </c>
      <c r="S337" s="134">
        <v>2332</v>
      </c>
      <c r="T337" s="134">
        <v>5452</v>
      </c>
      <c r="U337" s="134" t="s">
        <v>3</v>
      </c>
      <c r="V337" s="134" t="s">
        <v>1955</v>
      </c>
      <c r="W337" s="134" t="s">
        <v>1952</v>
      </c>
      <c r="X337" s="134" t="s">
        <v>398</v>
      </c>
      <c r="Y337" s="134" t="s">
        <v>1649</v>
      </c>
      <c r="Z337" s="134">
        <v>158905</v>
      </c>
    </row>
    <row r="338" spans="1:26" x14ac:dyDescent="0.25">
      <c r="A338" s="134" t="s">
        <v>689</v>
      </c>
      <c r="B338" s="134" t="s">
        <v>1950</v>
      </c>
      <c r="C338" s="134" t="s">
        <v>1951</v>
      </c>
      <c r="D338" s="134" t="s">
        <v>2000</v>
      </c>
      <c r="E338" s="134" t="s">
        <v>1956</v>
      </c>
      <c r="F338" s="134" t="s">
        <v>1956</v>
      </c>
      <c r="G338" s="134" t="s">
        <v>1956</v>
      </c>
      <c r="H338" s="134" t="s">
        <v>1956</v>
      </c>
      <c r="I338" s="134" t="s">
        <v>1956</v>
      </c>
      <c r="J338" s="134">
        <v>43</v>
      </c>
      <c r="K338" s="134">
        <v>58</v>
      </c>
      <c r="L338" s="134">
        <v>42</v>
      </c>
      <c r="M338" s="134">
        <v>250</v>
      </c>
      <c r="N338" s="134">
        <v>393</v>
      </c>
      <c r="O338" s="134" t="s">
        <v>1957</v>
      </c>
      <c r="P338" s="134">
        <v>691</v>
      </c>
      <c r="Q338" s="134">
        <v>432</v>
      </c>
      <c r="R338" s="134">
        <v>278</v>
      </c>
      <c r="S338" s="134">
        <v>587</v>
      </c>
      <c r="T338" s="134">
        <v>1988</v>
      </c>
      <c r="U338" s="134" t="s">
        <v>8</v>
      </c>
      <c r="V338" s="134" t="s">
        <v>1955</v>
      </c>
      <c r="W338" s="134" t="s">
        <v>1952</v>
      </c>
      <c r="X338" s="134" t="s">
        <v>1958</v>
      </c>
      <c r="Y338" s="134" t="s">
        <v>1772</v>
      </c>
      <c r="Z338" s="134">
        <v>69721</v>
      </c>
    </row>
    <row r="339" spans="1:26" x14ac:dyDescent="0.25">
      <c r="A339" s="134" t="s">
        <v>470</v>
      </c>
      <c r="B339" s="134" t="s">
        <v>1950</v>
      </c>
      <c r="C339" s="134" t="s">
        <v>1951</v>
      </c>
      <c r="D339" s="134" t="s">
        <v>1952</v>
      </c>
      <c r="E339" s="134" t="s">
        <v>1953</v>
      </c>
      <c r="F339" s="134" t="s">
        <v>1953</v>
      </c>
      <c r="G339" s="134" t="s">
        <v>1953</v>
      </c>
      <c r="H339" s="134" t="s">
        <v>1953</v>
      </c>
      <c r="I339" s="134" t="s">
        <v>1953</v>
      </c>
      <c r="J339" s="134">
        <v>0</v>
      </c>
      <c r="K339" s="134">
        <v>0</v>
      </c>
      <c r="L339" s="134">
        <v>0</v>
      </c>
      <c r="M339" s="134">
        <v>0</v>
      </c>
      <c r="N339" s="134">
        <v>0</v>
      </c>
      <c r="O339" s="134" t="s">
        <v>1954</v>
      </c>
      <c r="P339" s="134">
        <v>4</v>
      </c>
      <c r="Q339" s="134">
        <v>3</v>
      </c>
      <c r="R339" s="134">
        <v>3</v>
      </c>
      <c r="S339" s="134">
        <v>6</v>
      </c>
      <c r="T339" s="134">
        <v>16</v>
      </c>
      <c r="U339" s="134" t="s">
        <v>3</v>
      </c>
      <c r="V339" s="134" t="s">
        <v>1955</v>
      </c>
      <c r="W339" s="134" t="s">
        <v>1952</v>
      </c>
      <c r="X339" s="134" t="s">
        <v>398</v>
      </c>
      <c r="Y339" s="134" t="s">
        <v>1649</v>
      </c>
      <c r="Z339" s="134">
        <v>13519</v>
      </c>
    </row>
    <row r="340" spans="1:26" x14ac:dyDescent="0.25">
      <c r="A340" s="134" t="s">
        <v>1698</v>
      </c>
      <c r="B340" s="134" t="s">
        <v>1950</v>
      </c>
      <c r="C340" s="134" t="s">
        <v>1951</v>
      </c>
      <c r="D340" s="134" t="s">
        <v>1952</v>
      </c>
      <c r="E340" s="134" t="s">
        <v>1953</v>
      </c>
      <c r="F340" s="134" t="s">
        <v>1956</v>
      </c>
      <c r="G340" s="134" t="s">
        <v>1953</v>
      </c>
      <c r="H340" s="134" t="s">
        <v>1956</v>
      </c>
      <c r="I340" s="134" t="s">
        <v>1956</v>
      </c>
      <c r="J340" s="134">
        <v>0</v>
      </c>
      <c r="K340" s="134">
        <v>10</v>
      </c>
      <c r="L340" s="134">
        <v>8</v>
      </c>
      <c r="M340" s="134">
        <v>42</v>
      </c>
      <c r="N340" s="134">
        <v>60</v>
      </c>
      <c r="O340" s="134" t="s">
        <v>1954</v>
      </c>
      <c r="P340" s="134">
        <v>141</v>
      </c>
      <c r="Q340" s="134">
        <v>100</v>
      </c>
      <c r="R340" s="134">
        <v>93</v>
      </c>
      <c r="S340" s="134">
        <v>303</v>
      </c>
      <c r="T340" s="134">
        <v>637</v>
      </c>
      <c r="U340" s="134" t="s">
        <v>47</v>
      </c>
      <c r="V340" s="134" t="s">
        <v>1955</v>
      </c>
      <c r="W340" s="134" t="s">
        <v>1952</v>
      </c>
      <c r="X340" s="134" t="s">
        <v>1981</v>
      </c>
      <c r="Y340" s="134" t="s">
        <v>1544</v>
      </c>
      <c r="Z340" s="134">
        <v>26572</v>
      </c>
    </row>
    <row r="341" spans="1:26" x14ac:dyDescent="0.25">
      <c r="A341" s="134" t="s">
        <v>471</v>
      </c>
      <c r="B341" s="134" t="s">
        <v>1950</v>
      </c>
      <c r="C341" s="134" t="s">
        <v>1956</v>
      </c>
      <c r="D341" s="134" t="s">
        <v>1951</v>
      </c>
      <c r="E341" s="134" t="s">
        <v>1953</v>
      </c>
      <c r="F341" s="134" t="s">
        <v>1956</v>
      </c>
      <c r="G341" s="134" t="s">
        <v>1956</v>
      </c>
      <c r="H341" s="134" t="s">
        <v>1956</v>
      </c>
      <c r="I341" s="134" t="s">
        <v>1956</v>
      </c>
      <c r="J341" s="134">
        <v>0</v>
      </c>
      <c r="K341" s="134">
        <v>0</v>
      </c>
      <c r="L341" s="134">
        <v>0</v>
      </c>
      <c r="M341" s="134">
        <v>11</v>
      </c>
      <c r="N341" s="134">
        <v>11</v>
      </c>
      <c r="O341" s="134" t="s">
        <v>1954</v>
      </c>
      <c r="P341" s="134">
        <v>26</v>
      </c>
      <c r="Q341" s="134">
        <v>16</v>
      </c>
      <c r="R341" s="134">
        <v>17</v>
      </c>
      <c r="S341" s="134">
        <v>46</v>
      </c>
      <c r="T341" s="134">
        <v>105</v>
      </c>
      <c r="U341" s="134" t="s">
        <v>3</v>
      </c>
      <c r="V341" s="134" t="s">
        <v>1972</v>
      </c>
      <c r="W341" s="134" t="s">
        <v>1951</v>
      </c>
      <c r="X341" s="134" t="s">
        <v>398</v>
      </c>
      <c r="Y341" s="134" t="s">
        <v>1649</v>
      </c>
      <c r="Z341" s="134">
        <v>56000</v>
      </c>
    </row>
    <row r="342" spans="1:26" x14ac:dyDescent="0.25">
      <c r="A342" s="134" t="s">
        <v>779</v>
      </c>
      <c r="B342" s="134" t="s">
        <v>1950</v>
      </c>
      <c r="C342" s="134" t="s">
        <v>1951</v>
      </c>
      <c r="D342" s="134" t="s">
        <v>1952</v>
      </c>
      <c r="E342" s="134" t="s">
        <v>1956</v>
      </c>
      <c r="F342" s="134" t="s">
        <v>1956</v>
      </c>
      <c r="G342" s="134" t="s">
        <v>1956</v>
      </c>
      <c r="H342" s="134" t="s">
        <v>1956</v>
      </c>
      <c r="I342" s="134" t="s">
        <v>1953</v>
      </c>
      <c r="J342" s="134">
        <v>109</v>
      </c>
      <c r="K342" s="134">
        <v>6</v>
      </c>
      <c r="L342" s="134">
        <v>3</v>
      </c>
      <c r="M342" s="134">
        <v>0</v>
      </c>
      <c r="N342" s="134">
        <v>118</v>
      </c>
      <c r="O342" s="134" t="s">
        <v>1954</v>
      </c>
      <c r="P342" s="134">
        <v>110</v>
      </c>
      <c r="Q342" s="134">
        <v>82</v>
      </c>
      <c r="R342" s="134">
        <v>77</v>
      </c>
      <c r="S342" s="134">
        <v>319</v>
      </c>
      <c r="T342" s="134">
        <v>588</v>
      </c>
      <c r="U342" s="134" t="s">
        <v>26</v>
      </c>
      <c r="V342" s="134" t="s">
        <v>1955</v>
      </c>
      <c r="W342" s="134" t="s">
        <v>1951</v>
      </c>
      <c r="X342" s="134" t="s">
        <v>1989</v>
      </c>
      <c r="Y342" s="134" t="s">
        <v>1590</v>
      </c>
      <c r="Z342" s="134">
        <v>15493</v>
      </c>
    </row>
    <row r="343" spans="1:26" x14ac:dyDescent="0.25">
      <c r="A343" s="134" t="s">
        <v>472</v>
      </c>
      <c r="B343" s="134" t="s">
        <v>1950</v>
      </c>
      <c r="C343" s="134" t="s">
        <v>1951</v>
      </c>
      <c r="D343" s="134" t="s">
        <v>1952</v>
      </c>
      <c r="E343" s="134" t="s">
        <v>1956</v>
      </c>
      <c r="F343" s="134" t="s">
        <v>1956</v>
      </c>
      <c r="G343" s="134" t="s">
        <v>1956</v>
      </c>
      <c r="H343" s="134" t="s">
        <v>1956</v>
      </c>
      <c r="I343" s="134" t="s">
        <v>1956</v>
      </c>
      <c r="J343" s="134">
        <v>144</v>
      </c>
      <c r="K343" s="134">
        <v>38</v>
      </c>
      <c r="L343" s="134">
        <v>45</v>
      </c>
      <c r="M343" s="134">
        <v>1565</v>
      </c>
      <c r="N343" s="134">
        <v>1792</v>
      </c>
      <c r="O343" s="134" t="s">
        <v>1957</v>
      </c>
      <c r="P343" s="134">
        <v>340</v>
      </c>
      <c r="Q343" s="134">
        <v>207</v>
      </c>
      <c r="R343" s="134">
        <v>224</v>
      </c>
      <c r="S343" s="134">
        <v>561</v>
      </c>
      <c r="T343" s="134">
        <v>1332</v>
      </c>
      <c r="U343" s="134" t="s">
        <v>3</v>
      </c>
      <c r="V343" s="134" t="s">
        <v>1955</v>
      </c>
      <c r="W343" s="134" t="s">
        <v>1952</v>
      </c>
      <c r="X343" s="134" t="s">
        <v>398</v>
      </c>
      <c r="Y343" s="134" t="s">
        <v>1649</v>
      </c>
      <c r="Z343" s="134">
        <v>144388</v>
      </c>
    </row>
    <row r="344" spans="1:26" x14ac:dyDescent="0.25">
      <c r="A344" s="134" t="s">
        <v>850</v>
      </c>
      <c r="B344" s="134" t="s">
        <v>1960</v>
      </c>
      <c r="C344" s="134" t="s">
        <v>1951</v>
      </c>
      <c r="D344" s="134" t="s">
        <v>1952</v>
      </c>
      <c r="E344" s="134" t="s">
        <v>1956</v>
      </c>
      <c r="F344" s="134" t="s">
        <v>1956</v>
      </c>
      <c r="G344" s="134" t="s">
        <v>1956</v>
      </c>
      <c r="H344" s="134" t="s">
        <v>1956</v>
      </c>
      <c r="I344" s="134" t="s">
        <v>1956</v>
      </c>
      <c r="J344" s="134">
        <v>157</v>
      </c>
      <c r="K344" s="134">
        <v>67</v>
      </c>
      <c r="L344" s="134">
        <v>196</v>
      </c>
      <c r="M344" s="134">
        <v>176</v>
      </c>
      <c r="N344" s="134">
        <v>596</v>
      </c>
      <c r="O344" s="134" t="s">
        <v>1517</v>
      </c>
      <c r="P344" s="134">
        <v>123</v>
      </c>
      <c r="Q344" s="134">
        <v>77</v>
      </c>
      <c r="R344" s="134">
        <v>87</v>
      </c>
      <c r="S344" s="134">
        <v>206</v>
      </c>
      <c r="T344" s="134">
        <v>493</v>
      </c>
      <c r="U344" s="134" t="s">
        <v>13</v>
      </c>
      <c r="V344" s="134" t="s">
        <v>1955</v>
      </c>
      <c r="W344" s="134" t="s">
        <v>1952</v>
      </c>
      <c r="X344" s="134" t="s">
        <v>1966</v>
      </c>
      <c r="Y344" s="134" t="s">
        <v>1967</v>
      </c>
      <c r="Z344" s="134">
        <v>31559</v>
      </c>
    </row>
    <row r="345" spans="1:26" x14ac:dyDescent="0.25">
      <c r="A345" s="134" t="s">
        <v>868</v>
      </c>
      <c r="B345" s="134" t="s">
        <v>1950</v>
      </c>
      <c r="C345" s="134" t="s">
        <v>1951</v>
      </c>
      <c r="D345" s="134" t="s">
        <v>1952</v>
      </c>
      <c r="E345" s="134" t="s">
        <v>1953</v>
      </c>
      <c r="F345" s="134" t="s">
        <v>1953</v>
      </c>
      <c r="G345" s="134" t="s">
        <v>1953</v>
      </c>
      <c r="H345" s="134" t="s">
        <v>1953</v>
      </c>
      <c r="I345" s="134" t="s">
        <v>1953</v>
      </c>
      <c r="J345" s="134">
        <v>0</v>
      </c>
      <c r="K345" s="134">
        <v>0</v>
      </c>
      <c r="L345" s="134">
        <v>0</v>
      </c>
      <c r="M345" s="134">
        <v>0</v>
      </c>
      <c r="N345" s="134">
        <v>0</v>
      </c>
      <c r="O345" s="134" t="s">
        <v>1954</v>
      </c>
      <c r="P345" s="134">
        <v>636</v>
      </c>
      <c r="Q345" s="134">
        <v>408</v>
      </c>
      <c r="R345" s="134">
        <v>416</v>
      </c>
      <c r="S345" s="134">
        <v>1031</v>
      </c>
      <c r="T345" s="134">
        <v>2491</v>
      </c>
      <c r="U345" s="134" t="s">
        <v>26</v>
      </c>
      <c r="V345" s="134" t="s">
        <v>1955</v>
      </c>
      <c r="W345" s="134" t="s">
        <v>1951</v>
      </c>
      <c r="X345" s="134" t="s">
        <v>1986</v>
      </c>
      <c r="Y345" s="134" t="s">
        <v>1805</v>
      </c>
      <c r="Z345" s="134">
        <v>22679</v>
      </c>
    </row>
    <row r="346" spans="1:26" x14ac:dyDescent="0.25">
      <c r="A346" s="134" t="s">
        <v>557</v>
      </c>
      <c r="B346" s="134" t="s">
        <v>1950</v>
      </c>
      <c r="C346" s="134" t="s">
        <v>1956</v>
      </c>
      <c r="D346" s="134" t="s">
        <v>1952</v>
      </c>
      <c r="E346" s="134" t="s">
        <v>1956</v>
      </c>
      <c r="F346" s="134" t="s">
        <v>1956</v>
      </c>
      <c r="G346" s="134" t="s">
        <v>1956</v>
      </c>
      <c r="H346" s="134" t="s">
        <v>1956</v>
      </c>
      <c r="I346" s="134" t="s">
        <v>1956</v>
      </c>
      <c r="J346" s="134">
        <v>359</v>
      </c>
      <c r="K346" s="134">
        <v>0</v>
      </c>
      <c r="L346" s="134">
        <v>222</v>
      </c>
      <c r="M346" s="134">
        <v>923</v>
      </c>
      <c r="N346" s="134">
        <v>1504</v>
      </c>
      <c r="O346" s="134" t="s">
        <v>1957</v>
      </c>
      <c r="P346" s="134">
        <v>1026</v>
      </c>
      <c r="Q346" s="134">
        <v>681</v>
      </c>
      <c r="R346" s="134">
        <v>759</v>
      </c>
      <c r="S346" s="134">
        <v>1814</v>
      </c>
      <c r="T346" s="134">
        <v>4280</v>
      </c>
      <c r="U346" s="134" t="s">
        <v>3</v>
      </c>
      <c r="V346" s="134" t="s">
        <v>1955</v>
      </c>
      <c r="W346" s="134" t="s">
        <v>1952</v>
      </c>
      <c r="X346" s="134" t="s">
        <v>398</v>
      </c>
      <c r="Y346" s="134" t="s">
        <v>1721</v>
      </c>
      <c r="Z346" s="134">
        <v>77837</v>
      </c>
    </row>
    <row r="347" spans="1:26" x14ac:dyDescent="0.25">
      <c r="A347" s="134" t="s">
        <v>705</v>
      </c>
      <c r="B347" s="134" t="s">
        <v>1950</v>
      </c>
      <c r="C347" s="134" t="s">
        <v>1951</v>
      </c>
      <c r="D347" s="134" t="s">
        <v>1952</v>
      </c>
      <c r="E347" s="134" t="s">
        <v>1956</v>
      </c>
      <c r="F347" s="134" t="s">
        <v>1956</v>
      </c>
      <c r="G347" s="134" t="s">
        <v>1956</v>
      </c>
      <c r="H347" s="134" t="s">
        <v>1956</v>
      </c>
      <c r="I347" s="134" t="s">
        <v>1956</v>
      </c>
      <c r="J347" s="134">
        <v>9</v>
      </c>
      <c r="K347" s="134">
        <v>14</v>
      </c>
      <c r="L347" s="134">
        <v>24</v>
      </c>
      <c r="M347" s="134">
        <v>591</v>
      </c>
      <c r="N347" s="134">
        <v>638</v>
      </c>
      <c r="O347" s="134" t="s">
        <v>1957</v>
      </c>
      <c r="P347" s="134">
        <v>199</v>
      </c>
      <c r="Q347" s="134">
        <v>103</v>
      </c>
      <c r="R347" s="134">
        <v>121</v>
      </c>
      <c r="S347" s="134">
        <v>322</v>
      </c>
      <c r="T347" s="134">
        <v>745</v>
      </c>
      <c r="U347" s="134" t="s">
        <v>8</v>
      </c>
      <c r="V347" s="134" t="s">
        <v>1955</v>
      </c>
      <c r="W347" s="134" t="s">
        <v>1952</v>
      </c>
      <c r="X347" s="134" t="s">
        <v>1958</v>
      </c>
      <c r="Y347" s="134" t="s">
        <v>1798</v>
      </c>
      <c r="Z347" s="134">
        <v>62708</v>
      </c>
    </row>
    <row r="348" spans="1:26" x14ac:dyDescent="0.25">
      <c r="A348" s="134" t="s">
        <v>473</v>
      </c>
      <c r="B348" s="134" t="s">
        <v>1950</v>
      </c>
      <c r="C348" s="134" t="s">
        <v>1951</v>
      </c>
      <c r="D348" s="134" t="s">
        <v>1951</v>
      </c>
      <c r="E348" s="134" t="s">
        <v>1953</v>
      </c>
      <c r="F348" s="134" t="s">
        <v>1953</v>
      </c>
      <c r="G348" s="134" t="s">
        <v>1953</v>
      </c>
      <c r="H348" s="134" t="s">
        <v>1953</v>
      </c>
      <c r="I348" s="134" t="s">
        <v>1953</v>
      </c>
      <c r="J348" s="134">
        <v>0</v>
      </c>
      <c r="K348" s="134">
        <v>0</v>
      </c>
      <c r="L348" s="134">
        <v>0</v>
      </c>
      <c r="M348" s="134">
        <v>0</v>
      </c>
      <c r="N348" s="134">
        <v>0</v>
      </c>
      <c r="O348" s="134" t="s">
        <v>1954</v>
      </c>
      <c r="P348" s="134">
        <v>217</v>
      </c>
      <c r="Q348" s="134">
        <v>131</v>
      </c>
      <c r="R348" s="134">
        <v>140</v>
      </c>
      <c r="S348" s="134">
        <v>362</v>
      </c>
      <c r="T348" s="134">
        <v>850</v>
      </c>
      <c r="U348" s="134" t="s">
        <v>3</v>
      </c>
      <c r="V348" s="134" t="s">
        <v>1955</v>
      </c>
      <c r="W348" s="134" t="s">
        <v>1951</v>
      </c>
      <c r="X348" s="134" t="s">
        <v>398</v>
      </c>
      <c r="Y348" s="134" t="s">
        <v>1649</v>
      </c>
      <c r="Z348" s="134">
        <v>64260</v>
      </c>
    </row>
    <row r="349" spans="1:26" x14ac:dyDescent="0.25">
      <c r="A349" s="134" t="s">
        <v>616</v>
      </c>
      <c r="B349" s="134" t="s">
        <v>1950</v>
      </c>
      <c r="C349" s="134" t="s">
        <v>1951</v>
      </c>
      <c r="D349" s="134" t="s">
        <v>1952</v>
      </c>
      <c r="E349" s="134" t="s">
        <v>1953</v>
      </c>
      <c r="F349" s="134" t="s">
        <v>1953</v>
      </c>
      <c r="G349" s="134" t="s">
        <v>1953</v>
      </c>
      <c r="H349" s="134" t="s">
        <v>1956</v>
      </c>
      <c r="I349" s="134" t="s">
        <v>1956</v>
      </c>
      <c r="J349" s="134">
        <v>3</v>
      </c>
      <c r="K349" s="134">
        <v>2</v>
      </c>
      <c r="L349" s="134">
        <v>3</v>
      </c>
      <c r="M349" s="134">
        <v>4</v>
      </c>
      <c r="N349" s="134">
        <v>12</v>
      </c>
      <c r="O349" s="134" t="s">
        <v>1957</v>
      </c>
      <c r="P349" s="134">
        <v>24</v>
      </c>
      <c r="Q349" s="134">
        <v>14</v>
      </c>
      <c r="R349" s="134">
        <v>15</v>
      </c>
      <c r="S349" s="134">
        <v>7</v>
      </c>
      <c r="T349" s="134">
        <v>60</v>
      </c>
      <c r="U349" s="134" t="s">
        <v>8</v>
      </c>
      <c r="V349" s="134" t="s">
        <v>1955</v>
      </c>
      <c r="W349" s="134" t="s">
        <v>1952</v>
      </c>
      <c r="X349" s="134" t="s">
        <v>1958</v>
      </c>
      <c r="Y349" s="134" t="s">
        <v>1523</v>
      </c>
      <c r="Z349" s="134">
        <v>11318</v>
      </c>
    </row>
    <row r="350" spans="1:26" x14ac:dyDescent="0.25">
      <c r="A350" s="134" t="s">
        <v>633</v>
      </c>
      <c r="B350" s="134" t="s">
        <v>1950</v>
      </c>
      <c r="C350" s="134" t="s">
        <v>1951</v>
      </c>
      <c r="D350" s="134" t="s">
        <v>1952</v>
      </c>
      <c r="E350" s="134" t="s">
        <v>1956</v>
      </c>
      <c r="F350" s="134" t="s">
        <v>1956</v>
      </c>
      <c r="G350" s="134" t="s">
        <v>1956</v>
      </c>
      <c r="H350" s="134" t="s">
        <v>1956</v>
      </c>
      <c r="I350" s="134" t="s">
        <v>1956</v>
      </c>
      <c r="J350" s="134">
        <v>0</v>
      </c>
      <c r="K350" s="134">
        <v>0</v>
      </c>
      <c r="L350" s="134">
        <v>1</v>
      </c>
      <c r="M350" s="134">
        <v>4</v>
      </c>
      <c r="N350" s="134">
        <v>5</v>
      </c>
      <c r="O350" s="134" t="s">
        <v>1954</v>
      </c>
      <c r="P350" s="134">
        <v>80</v>
      </c>
      <c r="Q350" s="134">
        <v>48</v>
      </c>
      <c r="R350" s="134">
        <v>43</v>
      </c>
      <c r="S350" s="134">
        <v>126</v>
      </c>
      <c r="T350" s="134">
        <v>297</v>
      </c>
      <c r="U350" s="134" t="s">
        <v>8</v>
      </c>
      <c r="V350" s="134" t="s">
        <v>1955</v>
      </c>
      <c r="W350" s="134" t="s">
        <v>1952</v>
      </c>
      <c r="X350" s="134" t="s">
        <v>1958</v>
      </c>
      <c r="Y350" s="134" t="s">
        <v>1558</v>
      </c>
      <c r="Z350" s="134">
        <v>19236</v>
      </c>
    </row>
    <row r="351" spans="1:26" x14ac:dyDescent="0.25">
      <c r="A351" s="134" t="s">
        <v>851</v>
      </c>
      <c r="B351" s="134" t="s">
        <v>1960</v>
      </c>
      <c r="C351" s="134" t="s">
        <v>1962</v>
      </c>
      <c r="D351" s="134" t="s">
        <v>1963</v>
      </c>
      <c r="E351" s="134" t="s">
        <v>1953</v>
      </c>
      <c r="F351" s="134" t="s">
        <v>1953</v>
      </c>
      <c r="G351" s="134" t="s">
        <v>1953</v>
      </c>
      <c r="H351" s="134" t="s">
        <v>1953</v>
      </c>
      <c r="I351" s="134" t="s">
        <v>1953</v>
      </c>
      <c r="J351" s="134">
        <v>0</v>
      </c>
      <c r="K351" s="134">
        <v>0</v>
      </c>
      <c r="L351" s="134">
        <v>0</v>
      </c>
      <c r="M351" s="134">
        <v>0</v>
      </c>
      <c r="N351" s="134">
        <v>0</v>
      </c>
      <c r="O351" s="134" t="s">
        <v>1954</v>
      </c>
      <c r="P351" s="134">
        <v>38</v>
      </c>
      <c r="Q351" s="134">
        <v>24</v>
      </c>
      <c r="R351" s="134">
        <v>27</v>
      </c>
      <c r="S351" s="134">
        <v>64</v>
      </c>
      <c r="T351" s="134">
        <v>153</v>
      </c>
      <c r="U351" s="134" t="s">
        <v>13</v>
      </c>
      <c r="V351" s="134" t="s">
        <v>1964</v>
      </c>
      <c r="W351" s="134" t="s">
        <v>1962</v>
      </c>
      <c r="X351" s="134" t="s">
        <v>1966</v>
      </c>
      <c r="Y351" s="134" t="s">
        <v>1967</v>
      </c>
      <c r="Z351" s="134">
        <v>8233</v>
      </c>
    </row>
    <row r="352" spans="1:26" x14ac:dyDescent="0.25">
      <c r="A352" s="134" t="s">
        <v>634</v>
      </c>
      <c r="B352" s="134" t="s">
        <v>1950</v>
      </c>
      <c r="C352" s="134" t="s">
        <v>1951</v>
      </c>
      <c r="D352" s="134" t="s">
        <v>1952</v>
      </c>
      <c r="E352" s="134" t="s">
        <v>1956</v>
      </c>
      <c r="F352" s="134" t="s">
        <v>1956</v>
      </c>
      <c r="G352" s="134" t="s">
        <v>1956</v>
      </c>
      <c r="H352" s="134" t="s">
        <v>1956</v>
      </c>
      <c r="I352" s="134" t="s">
        <v>1956</v>
      </c>
      <c r="J352" s="134">
        <v>23</v>
      </c>
      <c r="K352" s="134">
        <v>217</v>
      </c>
      <c r="L352" s="134">
        <v>366</v>
      </c>
      <c r="M352" s="134">
        <v>570</v>
      </c>
      <c r="N352" s="134">
        <v>1176</v>
      </c>
      <c r="O352" s="134" t="s">
        <v>1957</v>
      </c>
      <c r="P352" s="134">
        <v>392</v>
      </c>
      <c r="Q352" s="134">
        <v>254</v>
      </c>
      <c r="R352" s="134">
        <v>316</v>
      </c>
      <c r="S352" s="134">
        <v>1063</v>
      </c>
      <c r="T352" s="134">
        <v>2025</v>
      </c>
      <c r="U352" s="134" t="s">
        <v>8</v>
      </c>
      <c r="V352" s="134" t="s">
        <v>1955</v>
      </c>
      <c r="W352" s="134" t="s">
        <v>1952</v>
      </c>
      <c r="X352" s="134" t="s">
        <v>1958</v>
      </c>
      <c r="Y352" s="134" t="s">
        <v>1558</v>
      </c>
      <c r="Z352" s="134">
        <v>72647</v>
      </c>
    </row>
    <row r="353" spans="1:26" x14ac:dyDescent="0.25">
      <c r="A353" s="134" t="s">
        <v>523</v>
      </c>
      <c r="B353" s="134" t="s">
        <v>1950</v>
      </c>
      <c r="C353" s="134" t="s">
        <v>1951</v>
      </c>
      <c r="D353" s="134" t="s">
        <v>1952</v>
      </c>
      <c r="E353" s="134" t="s">
        <v>1956</v>
      </c>
      <c r="F353" s="134" t="s">
        <v>1956</v>
      </c>
      <c r="G353" s="134" t="s">
        <v>1956</v>
      </c>
      <c r="H353" s="134" t="s">
        <v>1956</v>
      </c>
      <c r="I353" s="134" t="s">
        <v>1956</v>
      </c>
      <c r="J353" s="134">
        <v>0</v>
      </c>
      <c r="K353" s="134">
        <v>0</v>
      </c>
      <c r="L353" s="134">
        <v>31</v>
      </c>
      <c r="M353" s="134">
        <v>112</v>
      </c>
      <c r="N353" s="134">
        <v>143</v>
      </c>
      <c r="O353" s="134" t="s">
        <v>1957</v>
      </c>
      <c r="P353" s="134">
        <v>112</v>
      </c>
      <c r="Q353" s="134">
        <v>81</v>
      </c>
      <c r="R353" s="134">
        <v>90</v>
      </c>
      <c r="S353" s="134">
        <v>209</v>
      </c>
      <c r="T353" s="134">
        <v>492</v>
      </c>
      <c r="U353" s="134" t="s">
        <v>3</v>
      </c>
      <c r="V353" s="134" t="s">
        <v>1955</v>
      </c>
      <c r="W353" s="134" t="s">
        <v>1952</v>
      </c>
      <c r="X353" s="134" t="s">
        <v>398</v>
      </c>
      <c r="Y353" s="134" t="s">
        <v>1690</v>
      </c>
      <c r="Z353" s="134">
        <v>52755</v>
      </c>
    </row>
    <row r="354" spans="1:26" x14ac:dyDescent="0.25">
      <c r="A354" s="134" t="s">
        <v>1702</v>
      </c>
      <c r="B354" s="134" t="s">
        <v>1977</v>
      </c>
      <c r="C354" s="134" t="s">
        <v>1951</v>
      </c>
      <c r="D354" s="134" t="s">
        <v>1952</v>
      </c>
      <c r="E354" s="134" t="s">
        <v>1956</v>
      </c>
      <c r="F354" s="134" t="s">
        <v>1956</v>
      </c>
      <c r="G354" s="134" t="s">
        <v>1956</v>
      </c>
      <c r="H354" s="134" t="s">
        <v>1956</v>
      </c>
      <c r="I354" s="134" t="s">
        <v>1956</v>
      </c>
      <c r="J354" s="134">
        <v>36</v>
      </c>
      <c r="K354" s="134">
        <v>85</v>
      </c>
      <c r="L354" s="134">
        <v>67</v>
      </c>
      <c r="M354" s="134">
        <v>1466</v>
      </c>
      <c r="N354" s="134">
        <v>1654</v>
      </c>
      <c r="O354" s="134" t="s">
        <v>1957</v>
      </c>
      <c r="P354" s="134">
        <v>1365</v>
      </c>
      <c r="Q354" s="134">
        <v>957</v>
      </c>
      <c r="R354" s="134">
        <v>936</v>
      </c>
      <c r="S354" s="134">
        <v>1773</v>
      </c>
      <c r="T354" s="134">
        <v>5031</v>
      </c>
      <c r="U354" s="134" t="s">
        <v>32</v>
      </c>
      <c r="V354" s="134" t="s">
        <v>1955</v>
      </c>
      <c r="W354" s="134" t="s">
        <v>1952</v>
      </c>
      <c r="X354" s="134" t="s">
        <v>1974</v>
      </c>
      <c r="Y354" s="134" t="s">
        <v>1702</v>
      </c>
      <c r="Z354" s="134">
        <v>113313</v>
      </c>
    </row>
    <row r="355" spans="1:26" x14ac:dyDescent="0.25">
      <c r="A355" s="134" t="s">
        <v>718</v>
      </c>
      <c r="B355" s="134" t="s">
        <v>1950</v>
      </c>
      <c r="C355" s="134" t="s">
        <v>1951</v>
      </c>
      <c r="D355" s="134" t="s">
        <v>1951</v>
      </c>
      <c r="E355" s="134" t="s">
        <v>1956</v>
      </c>
      <c r="F355" s="134" t="s">
        <v>1956</v>
      </c>
      <c r="G355" s="134" t="s">
        <v>1956</v>
      </c>
      <c r="H355" s="134" t="s">
        <v>1956</v>
      </c>
      <c r="I355" s="134" t="s">
        <v>1956</v>
      </c>
      <c r="J355" s="134">
        <v>0</v>
      </c>
      <c r="K355" s="134">
        <v>0</v>
      </c>
      <c r="L355" s="134">
        <v>51</v>
      </c>
      <c r="M355" s="134">
        <v>122</v>
      </c>
      <c r="N355" s="134">
        <v>173</v>
      </c>
      <c r="O355" s="134" t="s">
        <v>1957</v>
      </c>
      <c r="P355" s="134">
        <v>78</v>
      </c>
      <c r="Q355" s="134">
        <v>55</v>
      </c>
      <c r="R355" s="134">
        <v>69</v>
      </c>
      <c r="S355" s="134">
        <v>170</v>
      </c>
      <c r="T355" s="134">
        <v>372</v>
      </c>
      <c r="U355" s="134" t="s">
        <v>32</v>
      </c>
      <c r="V355" s="134" t="s">
        <v>1955</v>
      </c>
      <c r="W355" s="134" t="s">
        <v>1951</v>
      </c>
      <c r="X355" s="134" t="s">
        <v>1974</v>
      </c>
      <c r="Y355" s="134" t="s">
        <v>1580</v>
      </c>
      <c r="Z355" s="134">
        <v>10642</v>
      </c>
    </row>
    <row r="356" spans="1:26" x14ac:dyDescent="0.25">
      <c r="A356" s="134" t="s">
        <v>635</v>
      </c>
      <c r="B356" s="134" t="s">
        <v>1950</v>
      </c>
      <c r="C356" s="134" t="s">
        <v>1951</v>
      </c>
      <c r="D356" s="134" t="s">
        <v>1952</v>
      </c>
      <c r="E356" s="134" t="s">
        <v>1956</v>
      </c>
      <c r="F356" s="134" t="s">
        <v>1956</v>
      </c>
      <c r="G356" s="134" t="s">
        <v>1956</v>
      </c>
      <c r="H356" s="134" t="s">
        <v>1956</v>
      </c>
      <c r="I356" s="134" t="s">
        <v>1956</v>
      </c>
      <c r="J356" s="134">
        <v>0</v>
      </c>
      <c r="K356" s="134">
        <v>0</v>
      </c>
      <c r="L356" s="134">
        <v>4</v>
      </c>
      <c r="M356" s="134">
        <v>21</v>
      </c>
      <c r="N356" s="134">
        <v>25</v>
      </c>
      <c r="O356" s="134" t="s">
        <v>1954</v>
      </c>
      <c r="P356" s="134">
        <v>118</v>
      </c>
      <c r="Q356" s="134">
        <v>69</v>
      </c>
      <c r="R356" s="134">
        <v>84</v>
      </c>
      <c r="S356" s="134">
        <v>177</v>
      </c>
      <c r="T356" s="134">
        <v>448</v>
      </c>
      <c r="U356" s="134" t="s">
        <v>8</v>
      </c>
      <c r="V356" s="134" t="s">
        <v>1955</v>
      </c>
      <c r="W356" s="134" t="s">
        <v>1952</v>
      </c>
      <c r="X356" s="134" t="s">
        <v>1958</v>
      </c>
      <c r="Y356" s="134" t="s">
        <v>1558</v>
      </c>
      <c r="Z356" s="134">
        <v>35068</v>
      </c>
    </row>
    <row r="357" spans="1:26" x14ac:dyDescent="0.25">
      <c r="A357" s="134" t="s">
        <v>617</v>
      </c>
      <c r="B357" s="134" t="s">
        <v>1950</v>
      </c>
      <c r="C357" s="134" t="s">
        <v>1951</v>
      </c>
      <c r="D357" s="134" t="s">
        <v>1952</v>
      </c>
      <c r="E357" s="134" t="s">
        <v>1956</v>
      </c>
      <c r="F357" s="134" t="s">
        <v>1956</v>
      </c>
      <c r="G357" s="134" t="s">
        <v>1956</v>
      </c>
      <c r="H357" s="134" t="s">
        <v>1956</v>
      </c>
      <c r="I357" s="134" t="s">
        <v>1956</v>
      </c>
      <c r="J357" s="134">
        <v>220</v>
      </c>
      <c r="K357" s="134">
        <v>44</v>
      </c>
      <c r="L357" s="134">
        <v>15</v>
      </c>
      <c r="M357" s="134">
        <v>1432</v>
      </c>
      <c r="N357" s="134">
        <v>1711</v>
      </c>
      <c r="O357" s="134" t="s">
        <v>1957</v>
      </c>
      <c r="P357" s="134">
        <v>716</v>
      </c>
      <c r="Q357" s="134">
        <v>391</v>
      </c>
      <c r="R357" s="134">
        <v>407</v>
      </c>
      <c r="S357" s="134">
        <v>553</v>
      </c>
      <c r="T357" s="134">
        <v>2067</v>
      </c>
      <c r="U357" s="134" t="s">
        <v>8</v>
      </c>
      <c r="V357" s="134" t="s">
        <v>1955</v>
      </c>
      <c r="W357" s="134" t="s">
        <v>1952</v>
      </c>
      <c r="X357" s="134" t="s">
        <v>1958</v>
      </c>
      <c r="Y357" s="134" t="s">
        <v>1523</v>
      </c>
      <c r="Z357" s="134">
        <v>79201</v>
      </c>
    </row>
    <row r="358" spans="1:26" x14ac:dyDescent="0.25">
      <c r="A358" s="134" t="s">
        <v>1705</v>
      </c>
      <c r="B358" s="134" t="s">
        <v>1960</v>
      </c>
      <c r="C358" s="134" t="s">
        <v>1962</v>
      </c>
      <c r="D358" s="134" t="s">
        <v>1963</v>
      </c>
      <c r="E358" s="134" t="s">
        <v>1953</v>
      </c>
      <c r="F358" s="134" t="s">
        <v>1953</v>
      </c>
      <c r="G358" s="134" t="s">
        <v>1953</v>
      </c>
      <c r="H358" s="134" t="s">
        <v>1956</v>
      </c>
      <c r="I358" s="134" t="s">
        <v>1956</v>
      </c>
      <c r="J358" s="134">
        <v>0</v>
      </c>
      <c r="K358" s="134">
        <v>0</v>
      </c>
      <c r="L358" s="134">
        <v>19</v>
      </c>
      <c r="M358" s="134">
        <v>59</v>
      </c>
      <c r="N358" s="134">
        <v>78</v>
      </c>
      <c r="O358" s="134" t="s">
        <v>1957</v>
      </c>
      <c r="P358" s="134">
        <v>12</v>
      </c>
      <c r="Q358" s="134">
        <v>8</v>
      </c>
      <c r="R358" s="134">
        <v>12</v>
      </c>
      <c r="S358" s="134">
        <v>25</v>
      </c>
      <c r="T358" s="134">
        <v>57</v>
      </c>
      <c r="U358" s="134" t="s">
        <v>13</v>
      </c>
      <c r="V358" s="134" t="s">
        <v>1964</v>
      </c>
      <c r="W358" s="134" t="s">
        <v>1962</v>
      </c>
      <c r="X358" s="134" t="s">
        <v>1961</v>
      </c>
      <c r="Y358" s="134" t="s">
        <v>1705</v>
      </c>
      <c r="Z358" s="134">
        <v>17612</v>
      </c>
    </row>
    <row r="359" spans="1:26" x14ac:dyDescent="0.25">
      <c r="A359" s="134" t="s">
        <v>886</v>
      </c>
      <c r="B359" s="134" t="s">
        <v>1960</v>
      </c>
      <c r="C359" s="134" t="s">
        <v>1951</v>
      </c>
      <c r="D359" s="134" t="s">
        <v>1951</v>
      </c>
      <c r="E359" s="134" t="s">
        <v>1953</v>
      </c>
      <c r="F359" s="134" t="s">
        <v>1953</v>
      </c>
      <c r="G359" s="134" t="s">
        <v>1953</v>
      </c>
      <c r="H359" s="134" t="s">
        <v>1953</v>
      </c>
      <c r="I359" s="134" t="s">
        <v>1956</v>
      </c>
      <c r="J359" s="134">
        <v>0</v>
      </c>
      <c r="K359" s="134">
        <v>0</v>
      </c>
      <c r="L359" s="134">
        <v>0</v>
      </c>
      <c r="M359" s="134">
        <v>18</v>
      </c>
      <c r="N359" s="134">
        <v>18</v>
      </c>
      <c r="O359" s="134" t="s">
        <v>1954</v>
      </c>
      <c r="P359" s="134">
        <v>1</v>
      </c>
      <c r="Q359" s="134">
        <v>1</v>
      </c>
      <c r="R359" s="134">
        <v>1</v>
      </c>
      <c r="S359" s="134">
        <v>1</v>
      </c>
      <c r="T359" s="134">
        <v>4</v>
      </c>
      <c r="U359" s="134" t="s">
        <v>13</v>
      </c>
      <c r="V359" s="134" t="s">
        <v>1972</v>
      </c>
      <c r="W359" s="134" t="s">
        <v>1952</v>
      </c>
      <c r="X359" s="134" t="s">
        <v>1961</v>
      </c>
      <c r="Y359" s="134" t="s">
        <v>1528</v>
      </c>
      <c r="Z359" s="134">
        <v>1002</v>
      </c>
    </row>
    <row r="360" spans="1:26" x14ac:dyDescent="0.25">
      <c r="A360" s="134" t="s">
        <v>826</v>
      </c>
      <c r="B360" s="134" t="s">
        <v>1960</v>
      </c>
      <c r="C360" s="134" t="s">
        <v>1951</v>
      </c>
      <c r="D360" s="134" t="s">
        <v>1952</v>
      </c>
      <c r="E360" s="134" t="s">
        <v>1956</v>
      </c>
      <c r="F360" s="134" t="s">
        <v>1956</v>
      </c>
      <c r="G360" s="134" t="s">
        <v>1956</v>
      </c>
      <c r="H360" s="134" t="s">
        <v>1956</v>
      </c>
      <c r="I360" s="134" t="s">
        <v>1956</v>
      </c>
      <c r="J360" s="134">
        <v>0</v>
      </c>
      <c r="K360" s="134">
        <v>0</v>
      </c>
      <c r="L360" s="134">
        <v>2</v>
      </c>
      <c r="M360" s="134">
        <v>0</v>
      </c>
      <c r="N360" s="134">
        <v>2</v>
      </c>
      <c r="O360" s="134" t="s">
        <v>1954</v>
      </c>
      <c r="P360" s="134">
        <v>1</v>
      </c>
      <c r="Q360" s="134">
        <v>1</v>
      </c>
      <c r="R360" s="134">
        <v>1</v>
      </c>
      <c r="S360" s="134">
        <v>1</v>
      </c>
      <c r="T360" s="134">
        <v>4</v>
      </c>
      <c r="U360" s="134" t="s">
        <v>13</v>
      </c>
      <c r="V360" s="134" t="s">
        <v>1955</v>
      </c>
      <c r="W360" s="134" t="s">
        <v>1952</v>
      </c>
      <c r="X360" s="134" t="s">
        <v>1995</v>
      </c>
      <c r="Y360" s="134" t="s">
        <v>1663</v>
      </c>
      <c r="Z360" s="134">
        <v>448</v>
      </c>
    </row>
    <row r="361" spans="1:26" x14ac:dyDescent="0.25">
      <c r="A361" s="134" t="s">
        <v>474</v>
      </c>
      <c r="B361" s="134" t="s">
        <v>1950</v>
      </c>
      <c r="C361" s="134" t="s">
        <v>1956</v>
      </c>
      <c r="D361" s="134" t="s">
        <v>1979</v>
      </c>
      <c r="E361" s="134" t="s">
        <v>1953</v>
      </c>
      <c r="F361" s="134" t="s">
        <v>1953</v>
      </c>
      <c r="G361" s="134" t="s">
        <v>1953</v>
      </c>
      <c r="H361" s="134" t="s">
        <v>1953</v>
      </c>
      <c r="I361" s="134" t="s">
        <v>1953</v>
      </c>
      <c r="J361" s="134">
        <v>0</v>
      </c>
      <c r="K361" s="134">
        <v>0</v>
      </c>
      <c r="L361" s="134">
        <v>0</v>
      </c>
      <c r="M361" s="134">
        <v>0</v>
      </c>
      <c r="N361" s="134">
        <v>0</v>
      </c>
      <c r="O361" s="134" t="s">
        <v>1954</v>
      </c>
      <c r="P361" s="134">
        <v>919</v>
      </c>
      <c r="Q361" s="134">
        <v>543</v>
      </c>
      <c r="R361" s="134">
        <v>592</v>
      </c>
      <c r="S361" s="134">
        <v>1572</v>
      </c>
      <c r="T361" s="134">
        <v>3626</v>
      </c>
      <c r="U361" s="134" t="s">
        <v>3</v>
      </c>
      <c r="V361" s="134" t="s">
        <v>1972</v>
      </c>
      <c r="W361" s="134" t="s">
        <v>1979</v>
      </c>
      <c r="X361" s="134" t="s">
        <v>398</v>
      </c>
      <c r="Y361" s="134" t="s">
        <v>1649</v>
      </c>
      <c r="Z361" s="134">
        <v>155687</v>
      </c>
    </row>
    <row r="362" spans="1:26" x14ac:dyDescent="0.25">
      <c r="A362" s="134" t="s">
        <v>592</v>
      </c>
      <c r="B362" s="134" t="s">
        <v>1950</v>
      </c>
      <c r="C362" s="134" t="s">
        <v>1951</v>
      </c>
      <c r="D362" s="134" t="s">
        <v>1952</v>
      </c>
      <c r="E362" s="134" t="s">
        <v>1953</v>
      </c>
      <c r="F362" s="134" t="s">
        <v>1953</v>
      </c>
      <c r="G362" s="134" t="s">
        <v>1953</v>
      </c>
      <c r="H362" s="134" t="s">
        <v>1953</v>
      </c>
      <c r="I362" s="134" t="s">
        <v>1956</v>
      </c>
      <c r="J362" s="134">
        <v>0</v>
      </c>
      <c r="K362" s="134">
        <v>0</v>
      </c>
      <c r="L362" s="134">
        <v>0</v>
      </c>
      <c r="M362" s="134">
        <v>0</v>
      </c>
      <c r="N362" s="134">
        <v>0</v>
      </c>
      <c r="O362" s="134" t="s">
        <v>1957</v>
      </c>
      <c r="P362" s="134">
        <v>1</v>
      </c>
      <c r="Q362" s="134">
        <v>1</v>
      </c>
      <c r="R362" s="134">
        <v>0</v>
      </c>
      <c r="S362" s="134">
        <v>0</v>
      </c>
      <c r="T362" s="134">
        <v>2</v>
      </c>
      <c r="U362" s="134" t="s">
        <v>3</v>
      </c>
      <c r="V362" s="134" t="s">
        <v>1955</v>
      </c>
      <c r="W362" s="134" t="s">
        <v>1952</v>
      </c>
      <c r="X362" s="134" t="s">
        <v>398</v>
      </c>
      <c r="Y362" s="134" t="s">
        <v>1823</v>
      </c>
      <c r="Z362" s="134">
        <v>23929</v>
      </c>
    </row>
    <row r="363" spans="1:26" x14ac:dyDescent="0.25">
      <c r="A363" s="134" t="s">
        <v>878</v>
      </c>
      <c r="B363" s="134" t="s">
        <v>1950</v>
      </c>
      <c r="C363" s="134" t="s">
        <v>1951</v>
      </c>
      <c r="D363" s="134" t="s">
        <v>1952</v>
      </c>
      <c r="E363" s="134" t="s">
        <v>1956</v>
      </c>
      <c r="F363" s="134" t="s">
        <v>1956</v>
      </c>
      <c r="G363" s="134" t="s">
        <v>1956</v>
      </c>
      <c r="H363" s="134" t="s">
        <v>1956</v>
      </c>
      <c r="I363" s="134" t="s">
        <v>1956</v>
      </c>
      <c r="J363" s="134">
        <v>0</v>
      </c>
      <c r="K363" s="134">
        <v>7</v>
      </c>
      <c r="L363" s="134">
        <v>152</v>
      </c>
      <c r="M363" s="134">
        <v>11</v>
      </c>
      <c r="N363" s="134">
        <v>170</v>
      </c>
      <c r="O363" s="134" t="s">
        <v>1954</v>
      </c>
      <c r="P363" s="134">
        <v>623</v>
      </c>
      <c r="Q363" s="134">
        <v>576</v>
      </c>
      <c r="R363" s="134">
        <v>566</v>
      </c>
      <c r="S363" s="134">
        <v>1431</v>
      </c>
      <c r="T363" s="134">
        <v>3196</v>
      </c>
      <c r="U363" s="134" t="s">
        <v>26</v>
      </c>
      <c r="V363" s="134" t="s">
        <v>1955</v>
      </c>
      <c r="W363" s="134" t="s">
        <v>1952</v>
      </c>
      <c r="X363" s="134" t="s">
        <v>1991</v>
      </c>
      <c r="Y363" s="134" t="s">
        <v>1817</v>
      </c>
      <c r="Z363" s="134">
        <v>60798</v>
      </c>
    </row>
    <row r="364" spans="1:26" x14ac:dyDescent="0.25">
      <c r="A364" s="134" t="s">
        <v>913</v>
      </c>
      <c r="B364" s="134" t="s">
        <v>1960</v>
      </c>
      <c r="C364" s="134" t="s">
        <v>1956</v>
      </c>
      <c r="D364" s="134" t="s">
        <v>1953</v>
      </c>
      <c r="E364" s="134" t="s">
        <v>1953</v>
      </c>
      <c r="F364" s="134" t="s">
        <v>1953</v>
      </c>
      <c r="G364" s="134" t="s">
        <v>1953</v>
      </c>
      <c r="H364" s="134" t="s">
        <v>1953</v>
      </c>
      <c r="I364" s="134" t="s">
        <v>1953</v>
      </c>
      <c r="J364" s="134">
        <v>0</v>
      </c>
      <c r="K364" s="134">
        <v>0</v>
      </c>
      <c r="L364" s="134">
        <v>0</v>
      </c>
      <c r="M364" s="134">
        <v>0</v>
      </c>
      <c r="N364" s="134">
        <v>0</v>
      </c>
      <c r="O364" s="134" t="s">
        <v>1954</v>
      </c>
      <c r="P364" s="134">
        <v>3</v>
      </c>
      <c r="Q364" s="134">
        <v>2</v>
      </c>
      <c r="R364" s="134">
        <v>3</v>
      </c>
      <c r="S364" s="134">
        <v>5</v>
      </c>
      <c r="T364" s="134">
        <v>13</v>
      </c>
      <c r="U364" s="134" t="s">
        <v>13</v>
      </c>
      <c r="V364" s="134" t="s">
        <v>1955</v>
      </c>
      <c r="W364" s="134" t="s">
        <v>1953</v>
      </c>
      <c r="X364" s="134" t="s">
        <v>1961</v>
      </c>
      <c r="Y364" s="134" t="s">
        <v>1705</v>
      </c>
      <c r="Z364" s="134">
        <v>2161</v>
      </c>
    </row>
    <row r="365" spans="1:26" x14ac:dyDescent="0.25">
      <c r="A365" s="134" t="s">
        <v>1709</v>
      </c>
      <c r="B365" s="134" t="s">
        <v>1950</v>
      </c>
      <c r="C365" s="134" t="s">
        <v>1951</v>
      </c>
      <c r="D365" s="134" t="s">
        <v>1952</v>
      </c>
      <c r="E365" s="134" t="s">
        <v>1953</v>
      </c>
      <c r="F365" s="134" t="s">
        <v>1953</v>
      </c>
      <c r="G365" s="134" t="s">
        <v>1956</v>
      </c>
      <c r="H365" s="134" t="s">
        <v>1956</v>
      </c>
      <c r="I365" s="134" t="s">
        <v>1956</v>
      </c>
      <c r="J365" s="134">
        <v>0</v>
      </c>
      <c r="K365" s="134">
        <v>0</v>
      </c>
      <c r="L365" s="134">
        <v>3</v>
      </c>
      <c r="M365" s="134">
        <v>22</v>
      </c>
      <c r="N365" s="134">
        <v>25</v>
      </c>
      <c r="O365" s="134" t="s">
        <v>1957</v>
      </c>
      <c r="P365" s="134">
        <v>21</v>
      </c>
      <c r="Q365" s="134">
        <v>15</v>
      </c>
      <c r="R365" s="134">
        <v>15</v>
      </c>
      <c r="S365" s="134">
        <v>13</v>
      </c>
      <c r="T365" s="134">
        <v>64</v>
      </c>
      <c r="U365" s="134" t="s">
        <v>8</v>
      </c>
      <c r="V365" s="134" t="s">
        <v>1955</v>
      </c>
      <c r="W365" s="134" t="s">
        <v>1952</v>
      </c>
      <c r="X365" s="134" t="s">
        <v>1958</v>
      </c>
      <c r="Y365" s="134" t="s">
        <v>1761</v>
      </c>
      <c r="Z365" s="134">
        <v>4767</v>
      </c>
    </row>
    <row r="366" spans="1:26" x14ac:dyDescent="0.25">
      <c r="A366" s="134" t="s">
        <v>392</v>
      </c>
      <c r="B366" s="134" t="s">
        <v>1950</v>
      </c>
      <c r="C366" s="134" t="s">
        <v>1956</v>
      </c>
      <c r="D366" s="134" t="s">
        <v>1952</v>
      </c>
      <c r="E366" s="134" t="s">
        <v>1956</v>
      </c>
      <c r="F366" s="134" t="s">
        <v>1956</v>
      </c>
      <c r="G366" s="134" t="s">
        <v>1956</v>
      </c>
      <c r="H366" s="134" t="s">
        <v>1956</v>
      </c>
      <c r="I366" s="134" t="s">
        <v>1956</v>
      </c>
      <c r="J366" s="134">
        <v>26</v>
      </c>
      <c r="K366" s="134">
        <v>26</v>
      </c>
      <c r="L366" s="134">
        <v>0</v>
      </c>
      <c r="M366" s="134">
        <v>127</v>
      </c>
      <c r="N366" s="134">
        <v>179</v>
      </c>
      <c r="O366" s="134" t="s">
        <v>1954</v>
      </c>
      <c r="P366" s="134">
        <v>201</v>
      </c>
      <c r="Q366" s="134">
        <v>152</v>
      </c>
      <c r="R366" s="134">
        <v>282</v>
      </c>
      <c r="S366" s="134">
        <v>618</v>
      </c>
      <c r="T366" s="134">
        <v>1253</v>
      </c>
      <c r="U366" s="134" t="s">
        <v>67</v>
      </c>
      <c r="V366" s="134" t="s">
        <v>1955</v>
      </c>
      <c r="W366" s="134" t="s">
        <v>1951</v>
      </c>
      <c r="X366" s="134" t="s">
        <v>1985</v>
      </c>
      <c r="Y366" s="134" t="s">
        <v>1742</v>
      </c>
      <c r="Z366" s="134">
        <v>50207</v>
      </c>
    </row>
    <row r="367" spans="1:26" x14ac:dyDescent="0.25">
      <c r="A367" s="134" t="s">
        <v>733</v>
      </c>
      <c r="B367" s="134" t="s">
        <v>1950</v>
      </c>
      <c r="C367" s="134" t="s">
        <v>1951</v>
      </c>
      <c r="D367" s="134" t="s">
        <v>1952</v>
      </c>
      <c r="E367" s="134" t="s">
        <v>1956</v>
      </c>
      <c r="F367" s="134" t="s">
        <v>1956</v>
      </c>
      <c r="G367" s="134" t="s">
        <v>1956</v>
      </c>
      <c r="H367" s="134" t="s">
        <v>1956</v>
      </c>
      <c r="I367" s="134" t="s">
        <v>1956</v>
      </c>
      <c r="J367" s="134">
        <v>100</v>
      </c>
      <c r="K367" s="134">
        <v>0</v>
      </c>
      <c r="L367" s="134">
        <v>110</v>
      </c>
      <c r="M367" s="134">
        <v>1623</v>
      </c>
      <c r="N367" s="134">
        <v>1833</v>
      </c>
      <c r="O367" s="134" t="s">
        <v>1957</v>
      </c>
      <c r="P367" s="134">
        <v>1539</v>
      </c>
      <c r="Q367" s="134">
        <v>1079</v>
      </c>
      <c r="R367" s="134">
        <v>1303</v>
      </c>
      <c r="S367" s="134">
        <v>3087</v>
      </c>
      <c r="T367" s="134">
        <v>7008</v>
      </c>
      <c r="U367" s="134" t="s">
        <v>32</v>
      </c>
      <c r="V367" s="134" t="s">
        <v>1955</v>
      </c>
      <c r="W367" s="134" t="s">
        <v>1952</v>
      </c>
      <c r="X367" s="134" t="s">
        <v>1974</v>
      </c>
      <c r="Y367" s="134" t="s">
        <v>1727</v>
      </c>
      <c r="Z367" s="134">
        <v>74210</v>
      </c>
    </row>
    <row r="368" spans="1:26" x14ac:dyDescent="0.25">
      <c r="A368" s="134" t="s">
        <v>578</v>
      </c>
      <c r="B368" s="134" t="s">
        <v>1950</v>
      </c>
      <c r="C368" s="134" t="s">
        <v>1951</v>
      </c>
      <c r="D368" s="134" t="s">
        <v>1952</v>
      </c>
      <c r="E368" s="134" t="s">
        <v>1956</v>
      </c>
      <c r="F368" s="134" t="s">
        <v>1956</v>
      </c>
      <c r="G368" s="134" t="s">
        <v>1956</v>
      </c>
      <c r="H368" s="134" t="s">
        <v>1956</v>
      </c>
      <c r="I368" s="134" t="s">
        <v>1956</v>
      </c>
      <c r="J368" s="134">
        <v>18</v>
      </c>
      <c r="K368" s="134">
        <v>11</v>
      </c>
      <c r="L368" s="134">
        <v>31</v>
      </c>
      <c r="M368" s="134">
        <v>1280</v>
      </c>
      <c r="N368" s="134">
        <v>1340</v>
      </c>
      <c r="O368" s="134" t="s">
        <v>1957</v>
      </c>
      <c r="P368" s="134">
        <v>209</v>
      </c>
      <c r="Q368" s="134">
        <v>141</v>
      </c>
      <c r="R368" s="134">
        <v>158</v>
      </c>
      <c r="S368" s="134">
        <v>340</v>
      </c>
      <c r="T368" s="134">
        <v>848</v>
      </c>
      <c r="U368" s="134" t="s">
        <v>3</v>
      </c>
      <c r="V368" s="134" t="s">
        <v>1955</v>
      </c>
      <c r="W368" s="134" t="s">
        <v>1952</v>
      </c>
      <c r="X368" s="134" t="s">
        <v>398</v>
      </c>
      <c r="Y368" s="134" t="s">
        <v>1736</v>
      </c>
      <c r="Z368" s="134">
        <v>176671</v>
      </c>
    </row>
    <row r="369" spans="1:26" x14ac:dyDescent="0.25">
      <c r="A369" s="134" t="s">
        <v>558</v>
      </c>
      <c r="B369" s="134" t="s">
        <v>1950</v>
      </c>
      <c r="C369" s="134" t="s">
        <v>1951</v>
      </c>
      <c r="D369" s="134" t="s">
        <v>1952</v>
      </c>
      <c r="E369" s="134" t="s">
        <v>1953</v>
      </c>
      <c r="F369" s="134" t="s">
        <v>1953</v>
      </c>
      <c r="G369" s="134" t="s">
        <v>1953</v>
      </c>
      <c r="H369" s="134" t="s">
        <v>1953</v>
      </c>
      <c r="I369" s="134" t="s">
        <v>1956</v>
      </c>
      <c r="J369" s="134">
        <v>0</v>
      </c>
      <c r="K369" s="134">
        <v>0</v>
      </c>
      <c r="L369" s="134">
        <v>1</v>
      </c>
      <c r="M369" s="134">
        <v>36</v>
      </c>
      <c r="N369" s="134">
        <v>37</v>
      </c>
      <c r="O369" s="134" t="s">
        <v>1957</v>
      </c>
      <c r="P369" s="134">
        <v>23</v>
      </c>
      <c r="Q369" s="134">
        <v>15</v>
      </c>
      <c r="R369" s="134">
        <v>18</v>
      </c>
      <c r="S369" s="134">
        <v>39</v>
      </c>
      <c r="T369" s="134">
        <v>95</v>
      </c>
      <c r="U369" s="134" t="s">
        <v>3</v>
      </c>
      <c r="V369" s="134" t="s">
        <v>1955</v>
      </c>
      <c r="W369" s="134" t="s">
        <v>1952</v>
      </c>
      <c r="X369" s="134" t="s">
        <v>398</v>
      </c>
      <c r="Y369" s="134" t="s">
        <v>1721</v>
      </c>
      <c r="Z369" s="134">
        <v>18738</v>
      </c>
    </row>
    <row r="370" spans="1:26" x14ac:dyDescent="0.25">
      <c r="A370" s="134" t="s">
        <v>475</v>
      </c>
      <c r="B370" s="134" t="s">
        <v>1950</v>
      </c>
      <c r="C370" s="134" t="s">
        <v>1951</v>
      </c>
      <c r="D370" s="134" t="s">
        <v>1952</v>
      </c>
      <c r="E370" s="134" t="s">
        <v>1956</v>
      </c>
      <c r="F370" s="134" t="s">
        <v>1956</v>
      </c>
      <c r="G370" s="134" t="s">
        <v>1956</v>
      </c>
      <c r="H370" s="134" t="s">
        <v>1956</v>
      </c>
      <c r="I370" s="134" t="s">
        <v>1956</v>
      </c>
      <c r="J370" s="134">
        <v>5</v>
      </c>
      <c r="K370" s="134">
        <v>0</v>
      </c>
      <c r="L370" s="134">
        <v>0</v>
      </c>
      <c r="M370" s="134">
        <v>82</v>
      </c>
      <c r="N370" s="134">
        <v>87</v>
      </c>
      <c r="O370" s="134" t="s">
        <v>1957</v>
      </c>
      <c r="P370" s="134">
        <v>8</v>
      </c>
      <c r="Q370" s="134">
        <v>5</v>
      </c>
      <c r="R370" s="134">
        <v>5</v>
      </c>
      <c r="S370" s="134">
        <v>13</v>
      </c>
      <c r="T370" s="134">
        <v>31</v>
      </c>
      <c r="U370" s="134" t="s">
        <v>3</v>
      </c>
      <c r="V370" s="134" t="s">
        <v>1955</v>
      </c>
      <c r="W370" s="134" t="s">
        <v>1952</v>
      </c>
      <c r="X370" s="134" t="s">
        <v>398</v>
      </c>
      <c r="Y370" s="134" t="s">
        <v>1649</v>
      </c>
      <c r="Z370" s="134">
        <v>42723</v>
      </c>
    </row>
    <row r="371" spans="1:26" x14ac:dyDescent="0.25">
      <c r="A371" s="134" t="s">
        <v>1842</v>
      </c>
      <c r="B371" s="134" t="s">
        <v>1950</v>
      </c>
      <c r="C371" s="134" t="s">
        <v>1951</v>
      </c>
      <c r="D371" s="134" t="s">
        <v>1952</v>
      </c>
      <c r="E371" s="134" t="s">
        <v>1956</v>
      </c>
      <c r="F371" s="134" t="s">
        <v>1956</v>
      </c>
      <c r="G371" s="134" t="s">
        <v>1956</v>
      </c>
      <c r="H371" s="134" t="s">
        <v>1956</v>
      </c>
      <c r="I371" s="134" t="s">
        <v>1956</v>
      </c>
      <c r="J371" s="134">
        <v>0</v>
      </c>
      <c r="K371" s="134">
        <v>0</v>
      </c>
      <c r="L371" s="134">
        <v>0</v>
      </c>
      <c r="M371" s="134">
        <v>0</v>
      </c>
      <c r="N371" s="134">
        <v>0</v>
      </c>
      <c r="O371" s="134" t="s">
        <v>1957</v>
      </c>
      <c r="P371" s="134">
        <v>1</v>
      </c>
      <c r="Q371" s="134">
        <v>1</v>
      </c>
      <c r="R371" s="134">
        <v>0</v>
      </c>
      <c r="S371" s="134">
        <v>0</v>
      </c>
      <c r="T371" s="134">
        <v>2</v>
      </c>
      <c r="U371" s="134" t="s">
        <v>3</v>
      </c>
      <c r="V371" s="134" t="s">
        <v>1955</v>
      </c>
      <c r="W371" s="134" t="s">
        <v>1952</v>
      </c>
      <c r="X371" s="134" t="s">
        <v>398</v>
      </c>
      <c r="Y371" s="134" t="s">
        <v>1690</v>
      </c>
      <c r="Z371" s="134">
        <v>49329</v>
      </c>
    </row>
    <row r="372" spans="1:26" x14ac:dyDescent="0.25">
      <c r="A372" s="134" t="s">
        <v>932</v>
      </c>
      <c r="B372" s="134" t="s">
        <v>1960</v>
      </c>
      <c r="C372" s="134" t="s">
        <v>1951</v>
      </c>
      <c r="D372" s="134" t="s">
        <v>1952</v>
      </c>
      <c r="E372" s="134" t="s">
        <v>1956</v>
      </c>
      <c r="F372" s="134" t="s">
        <v>1956</v>
      </c>
      <c r="G372" s="134" t="s">
        <v>1956</v>
      </c>
      <c r="H372" s="134" t="s">
        <v>1956</v>
      </c>
      <c r="I372" s="134" t="s">
        <v>1956</v>
      </c>
      <c r="J372" s="134">
        <v>0</v>
      </c>
      <c r="K372" s="134">
        <v>44</v>
      </c>
      <c r="L372" s="134">
        <v>26</v>
      </c>
      <c r="M372" s="134">
        <v>0</v>
      </c>
      <c r="N372" s="134">
        <v>70</v>
      </c>
      <c r="O372" s="134" t="s">
        <v>1954</v>
      </c>
      <c r="P372" s="134">
        <v>73</v>
      </c>
      <c r="Q372" s="134">
        <v>52</v>
      </c>
      <c r="R372" s="134">
        <v>61</v>
      </c>
      <c r="S372" s="134">
        <v>137</v>
      </c>
      <c r="T372" s="134">
        <v>323</v>
      </c>
      <c r="U372" s="134" t="s">
        <v>13</v>
      </c>
      <c r="V372" s="134" t="s">
        <v>1955</v>
      </c>
      <c r="W372" s="134" t="s">
        <v>1952</v>
      </c>
      <c r="X372" s="134" t="s">
        <v>1961</v>
      </c>
      <c r="Y372" s="134" t="s">
        <v>1811</v>
      </c>
      <c r="Z372" s="134">
        <v>13858</v>
      </c>
    </row>
    <row r="373" spans="1:26" x14ac:dyDescent="0.25">
      <c r="A373" s="134" t="s">
        <v>916</v>
      </c>
      <c r="B373" s="134" t="s">
        <v>1960</v>
      </c>
      <c r="C373" s="134" t="s">
        <v>1951</v>
      </c>
      <c r="D373" s="134" t="s">
        <v>1952</v>
      </c>
      <c r="E373" s="134" t="s">
        <v>1956</v>
      </c>
      <c r="F373" s="134" t="s">
        <v>1956</v>
      </c>
      <c r="G373" s="134" t="s">
        <v>1956</v>
      </c>
      <c r="H373" s="134" t="s">
        <v>1956</v>
      </c>
      <c r="I373" s="134" t="s">
        <v>1956</v>
      </c>
      <c r="J373" s="134">
        <v>35</v>
      </c>
      <c r="K373" s="134">
        <v>50</v>
      </c>
      <c r="L373" s="134">
        <v>103</v>
      </c>
      <c r="M373" s="134">
        <v>520</v>
      </c>
      <c r="N373" s="134">
        <v>708</v>
      </c>
      <c r="O373" s="134" t="s">
        <v>1954</v>
      </c>
      <c r="P373" s="134">
        <v>287</v>
      </c>
      <c r="Q373" s="134">
        <v>181</v>
      </c>
      <c r="R373" s="134">
        <v>205</v>
      </c>
      <c r="S373" s="134">
        <v>502</v>
      </c>
      <c r="T373" s="134">
        <v>1175</v>
      </c>
      <c r="U373" s="134" t="s">
        <v>13</v>
      </c>
      <c r="V373" s="134" t="s">
        <v>1955</v>
      </c>
      <c r="W373" s="134" t="s">
        <v>1952</v>
      </c>
      <c r="X373" s="134" t="s">
        <v>1961</v>
      </c>
      <c r="Y373" s="134" t="s">
        <v>1785</v>
      </c>
      <c r="Z373" s="134">
        <v>91357</v>
      </c>
    </row>
    <row r="374" spans="1:26" x14ac:dyDescent="0.25">
      <c r="A374" s="134" t="s">
        <v>579</v>
      </c>
      <c r="B374" s="134" t="s">
        <v>1950</v>
      </c>
      <c r="C374" s="134" t="s">
        <v>1951</v>
      </c>
      <c r="D374" s="134" t="s">
        <v>1952</v>
      </c>
      <c r="E374" s="134" t="s">
        <v>1953</v>
      </c>
      <c r="F374" s="134" t="s">
        <v>1956</v>
      </c>
      <c r="G374" s="134" t="s">
        <v>1956</v>
      </c>
      <c r="H374" s="134" t="s">
        <v>1956</v>
      </c>
      <c r="I374" s="134" t="s">
        <v>1956</v>
      </c>
      <c r="J374" s="134">
        <v>0</v>
      </c>
      <c r="K374" s="134">
        <v>0</v>
      </c>
      <c r="L374" s="134">
        <v>4</v>
      </c>
      <c r="M374" s="134">
        <v>263</v>
      </c>
      <c r="N374" s="134">
        <v>267</v>
      </c>
      <c r="O374" s="134" t="s">
        <v>1954</v>
      </c>
      <c r="P374" s="134">
        <v>579</v>
      </c>
      <c r="Q374" s="134">
        <v>396</v>
      </c>
      <c r="R374" s="134">
        <v>453</v>
      </c>
      <c r="S374" s="134">
        <v>1001</v>
      </c>
      <c r="T374" s="134">
        <v>2429</v>
      </c>
      <c r="U374" s="134" t="s">
        <v>3</v>
      </c>
      <c r="V374" s="134" t="s">
        <v>1955</v>
      </c>
      <c r="W374" s="134" t="s">
        <v>1952</v>
      </c>
      <c r="X374" s="134" t="s">
        <v>398</v>
      </c>
      <c r="Y374" s="134" t="s">
        <v>1736</v>
      </c>
      <c r="Z374" s="134">
        <v>71196</v>
      </c>
    </row>
    <row r="375" spans="1:26" x14ac:dyDescent="0.25">
      <c r="A375" s="134" t="s">
        <v>476</v>
      </c>
      <c r="B375" s="134" t="s">
        <v>1977</v>
      </c>
      <c r="C375" s="134" t="s">
        <v>1956</v>
      </c>
      <c r="D375" s="134" t="s">
        <v>1952</v>
      </c>
      <c r="E375" s="134" t="s">
        <v>1956</v>
      </c>
      <c r="F375" s="134" t="s">
        <v>1956</v>
      </c>
      <c r="G375" s="134" t="s">
        <v>1956</v>
      </c>
      <c r="H375" s="134" t="s">
        <v>1956</v>
      </c>
      <c r="I375" s="134" t="s">
        <v>1956</v>
      </c>
      <c r="J375" s="134">
        <v>0</v>
      </c>
      <c r="K375" s="134">
        <v>0</v>
      </c>
      <c r="L375" s="134">
        <v>0</v>
      </c>
      <c r="M375" s="134">
        <v>124</v>
      </c>
      <c r="N375" s="134">
        <v>124</v>
      </c>
      <c r="O375" s="134" t="s">
        <v>1954</v>
      </c>
      <c r="P375" s="134">
        <v>372</v>
      </c>
      <c r="Q375" s="134">
        <v>223</v>
      </c>
      <c r="R375" s="134">
        <v>238</v>
      </c>
      <c r="S375" s="134">
        <v>564</v>
      </c>
      <c r="T375" s="134">
        <v>1397</v>
      </c>
      <c r="U375" s="134" t="s">
        <v>3</v>
      </c>
      <c r="V375" s="134" t="s">
        <v>1972</v>
      </c>
      <c r="W375" s="134" t="s">
        <v>1952</v>
      </c>
      <c r="X375" s="134" t="s">
        <v>398</v>
      </c>
      <c r="Y375" s="134" t="s">
        <v>1649</v>
      </c>
      <c r="Z375" s="134">
        <v>68677</v>
      </c>
    </row>
    <row r="376" spans="1:26" x14ac:dyDescent="0.25">
      <c r="A376" s="134" t="s">
        <v>673</v>
      </c>
      <c r="B376" s="134" t="s">
        <v>1950</v>
      </c>
      <c r="C376" s="134" t="s">
        <v>1956</v>
      </c>
      <c r="D376" s="134" t="s">
        <v>1952</v>
      </c>
      <c r="E376" s="134" t="s">
        <v>1956</v>
      </c>
      <c r="F376" s="134" t="s">
        <v>1956</v>
      </c>
      <c r="G376" s="134" t="s">
        <v>1956</v>
      </c>
      <c r="H376" s="134" t="s">
        <v>1956</v>
      </c>
      <c r="I376" s="134" t="s">
        <v>1956</v>
      </c>
      <c r="J376" s="134">
        <v>7</v>
      </c>
      <c r="K376" s="134">
        <v>54</v>
      </c>
      <c r="L376" s="134">
        <v>0</v>
      </c>
      <c r="M376" s="134">
        <v>1374</v>
      </c>
      <c r="N376" s="134">
        <v>1435</v>
      </c>
      <c r="O376" s="134" t="s">
        <v>1957</v>
      </c>
      <c r="P376" s="134">
        <v>706</v>
      </c>
      <c r="Q376" s="134">
        <v>429</v>
      </c>
      <c r="R376" s="134">
        <v>502</v>
      </c>
      <c r="S376" s="134">
        <v>1152</v>
      </c>
      <c r="T376" s="134">
        <v>2789</v>
      </c>
      <c r="U376" s="134" t="s">
        <v>8</v>
      </c>
      <c r="V376" s="134" t="s">
        <v>1955</v>
      </c>
      <c r="W376" s="134" t="s">
        <v>1952</v>
      </c>
      <c r="X376" s="134" t="s">
        <v>1958</v>
      </c>
      <c r="Y376" s="134" t="s">
        <v>1761</v>
      </c>
      <c r="Z376" s="134">
        <v>86380</v>
      </c>
    </row>
    <row r="377" spans="1:26" x14ac:dyDescent="0.25">
      <c r="A377" s="134" t="s">
        <v>780</v>
      </c>
      <c r="B377" s="134" t="s">
        <v>1950</v>
      </c>
      <c r="C377" s="134" t="s">
        <v>1951</v>
      </c>
      <c r="D377" s="134" t="s">
        <v>1952</v>
      </c>
      <c r="E377" s="134" t="s">
        <v>1953</v>
      </c>
      <c r="F377" s="134" t="s">
        <v>1956</v>
      </c>
      <c r="G377" s="134" t="s">
        <v>1956</v>
      </c>
      <c r="H377" s="134" t="s">
        <v>1956</v>
      </c>
      <c r="I377" s="134" t="s">
        <v>1956</v>
      </c>
      <c r="J377" s="134">
        <v>55</v>
      </c>
      <c r="K377" s="134">
        <v>0</v>
      </c>
      <c r="L377" s="134">
        <v>15</v>
      </c>
      <c r="M377" s="134">
        <v>6</v>
      </c>
      <c r="N377" s="134">
        <v>76</v>
      </c>
      <c r="O377" s="134" t="s">
        <v>1954</v>
      </c>
      <c r="P377" s="134">
        <v>393</v>
      </c>
      <c r="Q377" s="134">
        <v>204</v>
      </c>
      <c r="R377" s="134">
        <v>161</v>
      </c>
      <c r="S377" s="134">
        <v>553</v>
      </c>
      <c r="T377" s="134">
        <v>1311</v>
      </c>
      <c r="U377" s="134" t="s">
        <v>26</v>
      </c>
      <c r="V377" s="134" t="s">
        <v>1955</v>
      </c>
      <c r="W377" s="134" t="s">
        <v>1952</v>
      </c>
      <c r="X377" s="134" t="s">
        <v>1989</v>
      </c>
      <c r="Y377" s="134" t="s">
        <v>1590</v>
      </c>
      <c r="Z377" s="134">
        <v>26390</v>
      </c>
    </row>
    <row r="378" spans="1:26" x14ac:dyDescent="0.25">
      <c r="A378" s="134" t="s">
        <v>580</v>
      </c>
      <c r="B378" s="134" t="s">
        <v>1977</v>
      </c>
      <c r="C378" s="134" t="s">
        <v>1979</v>
      </c>
      <c r="D378" s="134" t="s">
        <v>1979</v>
      </c>
      <c r="E378" s="134" t="s">
        <v>1956</v>
      </c>
      <c r="F378" s="134" t="s">
        <v>1956</v>
      </c>
      <c r="G378" s="134" t="s">
        <v>1956</v>
      </c>
      <c r="H378" s="134" t="s">
        <v>1956</v>
      </c>
      <c r="I378" s="134" t="s">
        <v>1956</v>
      </c>
      <c r="J378" s="134">
        <v>0</v>
      </c>
      <c r="K378" s="134">
        <v>0</v>
      </c>
      <c r="L378" s="134">
        <v>0</v>
      </c>
      <c r="M378" s="134">
        <v>96</v>
      </c>
      <c r="N378" s="134">
        <v>96</v>
      </c>
      <c r="O378" s="134" t="s">
        <v>1954</v>
      </c>
      <c r="P378" s="134">
        <v>636</v>
      </c>
      <c r="Q378" s="134">
        <v>432</v>
      </c>
      <c r="R378" s="134">
        <v>496</v>
      </c>
      <c r="S378" s="134">
        <v>1151</v>
      </c>
      <c r="T378" s="134">
        <v>2715</v>
      </c>
      <c r="U378" s="134" t="s">
        <v>3</v>
      </c>
      <c r="V378" s="134" t="s">
        <v>1980</v>
      </c>
      <c r="W378" s="134" t="s">
        <v>1979</v>
      </c>
      <c r="X378" s="134" t="s">
        <v>398</v>
      </c>
      <c r="Y378" s="134" t="s">
        <v>1736</v>
      </c>
      <c r="Z378" s="134">
        <v>107041</v>
      </c>
    </row>
    <row r="379" spans="1:26" x14ac:dyDescent="0.25">
      <c r="A379" s="134" t="s">
        <v>636</v>
      </c>
      <c r="B379" s="134" t="s">
        <v>1950</v>
      </c>
      <c r="C379" s="134" t="s">
        <v>1951</v>
      </c>
      <c r="D379" s="134" t="s">
        <v>1952</v>
      </c>
      <c r="E379" s="134" t="s">
        <v>1956</v>
      </c>
      <c r="F379" s="134" t="s">
        <v>1956</v>
      </c>
      <c r="G379" s="134" t="s">
        <v>1956</v>
      </c>
      <c r="H379" s="134" t="s">
        <v>1956</v>
      </c>
      <c r="I379" s="134" t="s">
        <v>1956</v>
      </c>
      <c r="J379" s="134">
        <v>79</v>
      </c>
      <c r="K379" s="134">
        <v>79</v>
      </c>
      <c r="L379" s="134">
        <v>0</v>
      </c>
      <c r="M379" s="134">
        <v>227</v>
      </c>
      <c r="N379" s="134">
        <v>385</v>
      </c>
      <c r="O379" s="134" t="s">
        <v>1954</v>
      </c>
      <c r="P379" s="134">
        <v>438</v>
      </c>
      <c r="Q379" s="134">
        <v>305</v>
      </c>
      <c r="R379" s="134">
        <v>410</v>
      </c>
      <c r="S379" s="134">
        <v>1282</v>
      </c>
      <c r="T379" s="134">
        <v>2435</v>
      </c>
      <c r="U379" s="134" t="s">
        <v>8</v>
      </c>
      <c r="V379" s="134" t="s">
        <v>1955</v>
      </c>
      <c r="W379" s="134" t="s">
        <v>1952</v>
      </c>
      <c r="X379" s="134" t="s">
        <v>1958</v>
      </c>
      <c r="Y379" s="134" t="s">
        <v>1558</v>
      </c>
      <c r="Z379" s="134">
        <v>110967</v>
      </c>
    </row>
    <row r="380" spans="1:26" x14ac:dyDescent="0.25">
      <c r="A380" s="134" t="s">
        <v>792</v>
      </c>
      <c r="B380" s="134" t="s">
        <v>1950</v>
      </c>
      <c r="C380" s="134" t="s">
        <v>1951</v>
      </c>
      <c r="D380" s="134" t="s">
        <v>1952</v>
      </c>
      <c r="E380" s="134" t="s">
        <v>1953</v>
      </c>
      <c r="F380" s="134" t="s">
        <v>1953</v>
      </c>
      <c r="G380" s="134" t="s">
        <v>1953</v>
      </c>
      <c r="H380" s="134" t="s">
        <v>1953</v>
      </c>
      <c r="I380" s="134" t="s">
        <v>1953</v>
      </c>
      <c r="J380" s="134">
        <v>0</v>
      </c>
      <c r="K380" s="134">
        <v>0</v>
      </c>
      <c r="L380" s="134">
        <v>0</v>
      </c>
      <c r="M380" s="134">
        <v>0</v>
      </c>
      <c r="N380" s="134">
        <v>0</v>
      </c>
      <c r="O380" s="134" t="s">
        <v>1954</v>
      </c>
      <c r="P380" s="134">
        <v>159</v>
      </c>
      <c r="Q380" s="134">
        <v>131</v>
      </c>
      <c r="R380" s="134">
        <v>207</v>
      </c>
      <c r="S380" s="134">
        <v>848</v>
      </c>
      <c r="T380" s="134">
        <v>1345</v>
      </c>
      <c r="U380" s="134" t="s">
        <v>26</v>
      </c>
      <c r="V380" s="134" t="s">
        <v>1955</v>
      </c>
      <c r="W380" s="134" t="s">
        <v>1952</v>
      </c>
      <c r="X380" s="134" t="s">
        <v>1970</v>
      </c>
      <c r="Y380" s="134" t="s">
        <v>1615</v>
      </c>
      <c r="Z380" s="134">
        <v>28822</v>
      </c>
    </row>
    <row r="381" spans="1:26" x14ac:dyDescent="0.25">
      <c r="A381" s="134" t="s">
        <v>811</v>
      </c>
      <c r="B381" s="134" t="s">
        <v>1960</v>
      </c>
      <c r="C381" s="134" t="s">
        <v>1962</v>
      </c>
      <c r="D381" s="134" t="s">
        <v>1963</v>
      </c>
      <c r="E381" s="134" t="s">
        <v>1953</v>
      </c>
      <c r="F381" s="134" t="s">
        <v>1953</v>
      </c>
      <c r="G381" s="134" t="s">
        <v>1953</v>
      </c>
      <c r="H381" s="134" t="s">
        <v>1953</v>
      </c>
      <c r="I381" s="134" t="s">
        <v>1953</v>
      </c>
      <c r="J381" s="134">
        <v>0</v>
      </c>
      <c r="K381" s="134">
        <v>0</v>
      </c>
      <c r="L381" s="134">
        <v>0</v>
      </c>
      <c r="M381" s="134">
        <v>0</v>
      </c>
      <c r="N381" s="134">
        <v>0</v>
      </c>
      <c r="O381" s="134" t="s">
        <v>1954</v>
      </c>
      <c r="P381" s="134">
        <v>8</v>
      </c>
      <c r="Q381" s="134">
        <v>4</v>
      </c>
      <c r="R381" s="134">
        <v>4</v>
      </c>
      <c r="S381" s="134">
        <v>15</v>
      </c>
      <c r="T381" s="134">
        <v>31</v>
      </c>
      <c r="U381" s="134" t="s">
        <v>13</v>
      </c>
      <c r="V381" s="134" t="s">
        <v>1964</v>
      </c>
      <c r="W381" s="134" t="s">
        <v>1962</v>
      </c>
      <c r="X381" s="134" t="s">
        <v>1965</v>
      </c>
      <c r="Y381" s="134" t="s">
        <v>1603</v>
      </c>
      <c r="Z381" s="134">
        <v>3348</v>
      </c>
    </row>
    <row r="382" spans="1:26" x14ac:dyDescent="0.25">
      <c r="A382" s="134" t="s">
        <v>697</v>
      </c>
      <c r="B382" s="134" t="s">
        <v>1950</v>
      </c>
      <c r="C382" s="134" t="s">
        <v>1951</v>
      </c>
      <c r="D382" s="134" t="s">
        <v>1952</v>
      </c>
      <c r="E382" s="134" t="s">
        <v>1953</v>
      </c>
      <c r="F382" s="134" t="s">
        <v>1953</v>
      </c>
      <c r="G382" s="134" t="s">
        <v>1953</v>
      </c>
      <c r="H382" s="134" t="s">
        <v>1953</v>
      </c>
      <c r="I382" s="134" t="s">
        <v>1953</v>
      </c>
      <c r="J382" s="134">
        <v>0</v>
      </c>
      <c r="K382" s="134">
        <v>0</v>
      </c>
      <c r="L382" s="134">
        <v>0</v>
      </c>
      <c r="M382" s="134">
        <v>0</v>
      </c>
      <c r="N382" s="134">
        <v>0</v>
      </c>
      <c r="O382" s="134" t="s">
        <v>1954</v>
      </c>
      <c r="P382" s="134">
        <v>45</v>
      </c>
      <c r="Q382" s="134">
        <v>36</v>
      </c>
      <c r="R382" s="134">
        <v>48</v>
      </c>
      <c r="S382" s="134">
        <v>170</v>
      </c>
      <c r="T382" s="134">
        <v>299</v>
      </c>
      <c r="U382" s="134" t="s">
        <v>8</v>
      </c>
      <c r="V382" s="134" t="s">
        <v>1955</v>
      </c>
      <c r="W382" s="134" t="s">
        <v>1952</v>
      </c>
      <c r="X382" s="134" t="s">
        <v>1958</v>
      </c>
      <c r="Y382" s="134" t="s">
        <v>1796</v>
      </c>
      <c r="Z382" s="134">
        <v>9188</v>
      </c>
    </row>
    <row r="383" spans="1:26" x14ac:dyDescent="0.25">
      <c r="A383" s="134" t="s">
        <v>841</v>
      </c>
      <c r="B383" s="134" t="s">
        <v>1950</v>
      </c>
      <c r="C383" s="134" t="s">
        <v>1951</v>
      </c>
      <c r="D383" s="134" t="s">
        <v>1952</v>
      </c>
      <c r="E383" s="134" t="s">
        <v>1953</v>
      </c>
      <c r="F383" s="134" t="s">
        <v>1953</v>
      </c>
      <c r="G383" s="134" t="s">
        <v>1953</v>
      </c>
      <c r="H383" s="134" t="s">
        <v>1953</v>
      </c>
      <c r="I383" s="134" t="s">
        <v>1953</v>
      </c>
      <c r="J383" s="134">
        <v>0</v>
      </c>
      <c r="K383" s="134">
        <v>0</v>
      </c>
      <c r="L383" s="134">
        <v>0</v>
      </c>
      <c r="M383" s="134">
        <v>0</v>
      </c>
      <c r="N383" s="134">
        <v>0</v>
      </c>
      <c r="O383" s="134" t="s">
        <v>1954</v>
      </c>
      <c r="P383" s="134">
        <v>308</v>
      </c>
      <c r="Q383" s="134">
        <v>215</v>
      </c>
      <c r="R383" s="134">
        <v>231</v>
      </c>
      <c r="S383" s="134">
        <v>726</v>
      </c>
      <c r="T383" s="134">
        <v>1480</v>
      </c>
      <c r="U383" s="134" t="s">
        <v>26</v>
      </c>
      <c r="V383" s="134" t="s">
        <v>1972</v>
      </c>
      <c r="W383" s="134" t="s">
        <v>1952</v>
      </c>
      <c r="X383" s="134" t="s">
        <v>1994</v>
      </c>
      <c r="Y383" s="134" t="s">
        <v>1750</v>
      </c>
      <c r="Z383" s="134">
        <v>15847</v>
      </c>
    </row>
    <row r="384" spans="1:26" x14ac:dyDescent="0.25">
      <c r="A384" s="134" t="s">
        <v>869</v>
      </c>
      <c r="B384" s="134" t="s">
        <v>1950</v>
      </c>
      <c r="C384" s="134" t="s">
        <v>1951</v>
      </c>
      <c r="D384" s="134" t="s">
        <v>1951</v>
      </c>
      <c r="E384" s="134" t="s">
        <v>1953</v>
      </c>
      <c r="F384" s="134" t="s">
        <v>1953</v>
      </c>
      <c r="G384" s="134" t="s">
        <v>1956</v>
      </c>
      <c r="H384" s="134" t="s">
        <v>1956</v>
      </c>
      <c r="I384" s="134" t="s">
        <v>1956</v>
      </c>
      <c r="J384" s="134">
        <v>33</v>
      </c>
      <c r="K384" s="134">
        <v>38</v>
      </c>
      <c r="L384" s="134">
        <v>0</v>
      </c>
      <c r="M384" s="134">
        <v>65</v>
      </c>
      <c r="N384" s="134">
        <v>136</v>
      </c>
      <c r="O384" s="134" t="s">
        <v>1954</v>
      </c>
      <c r="P384" s="134">
        <v>321</v>
      </c>
      <c r="Q384" s="134">
        <v>206</v>
      </c>
      <c r="R384" s="134">
        <v>217</v>
      </c>
      <c r="S384" s="134">
        <v>536</v>
      </c>
      <c r="T384" s="134">
        <v>1280</v>
      </c>
      <c r="U384" s="134" t="s">
        <v>26</v>
      </c>
      <c r="V384" s="134" t="s">
        <v>1955</v>
      </c>
      <c r="W384" s="134" t="s">
        <v>1952</v>
      </c>
      <c r="X384" s="134" t="s">
        <v>1986</v>
      </c>
      <c r="Y384" s="134" t="s">
        <v>1805</v>
      </c>
      <c r="Z384" s="134">
        <v>25244</v>
      </c>
    </row>
    <row r="385" spans="1:26" x14ac:dyDescent="0.25">
      <c r="A385" s="134" t="s">
        <v>534</v>
      </c>
      <c r="B385" s="134" t="s">
        <v>1977</v>
      </c>
      <c r="C385" s="134" t="s">
        <v>1951</v>
      </c>
      <c r="D385" s="134" t="s">
        <v>1953</v>
      </c>
      <c r="E385" s="134" t="s">
        <v>1953</v>
      </c>
      <c r="F385" s="134" t="s">
        <v>1953</v>
      </c>
      <c r="G385" s="134" t="s">
        <v>1953</v>
      </c>
      <c r="H385" s="134" t="s">
        <v>1956</v>
      </c>
      <c r="I385" s="134" t="s">
        <v>1956</v>
      </c>
      <c r="J385" s="134">
        <v>0</v>
      </c>
      <c r="K385" s="134">
        <v>0</v>
      </c>
      <c r="L385" s="134">
        <v>12</v>
      </c>
      <c r="M385" s="134">
        <v>70</v>
      </c>
      <c r="N385" s="134">
        <v>82</v>
      </c>
      <c r="O385" s="134" t="s">
        <v>1954</v>
      </c>
      <c r="P385" s="134">
        <v>2002</v>
      </c>
      <c r="Q385" s="134">
        <v>1336</v>
      </c>
      <c r="R385" s="134">
        <v>1503</v>
      </c>
      <c r="S385" s="134">
        <v>3442</v>
      </c>
      <c r="T385" s="134">
        <v>8283</v>
      </c>
      <c r="U385" s="134" t="s">
        <v>3</v>
      </c>
      <c r="V385" s="134" t="s">
        <v>1980</v>
      </c>
      <c r="W385" s="134" t="s">
        <v>1953</v>
      </c>
      <c r="X385" s="134" t="s">
        <v>398</v>
      </c>
      <c r="Y385" s="134" t="s">
        <v>1721</v>
      </c>
      <c r="Z385" s="134">
        <v>325860</v>
      </c>
    </row>
    <row r="386" spans="1:26" x14ac:dyDescent="0.25">
      <c r="A386" s="134" t="s">
        <v>1721</v>
      </c>
      <c r="B386" s="134" t="s">
        <v>1977</v>
      </c>
      <c r="C386" s="134" t="s">
        <v>1951</v>
      </c>
      <c r="D386" s="134" t="s">
        <v>1951</v>
      </c>
      <c r="E386" s="134" t="s">
        <v>1956</v>
      </c>
      <c r="F386" s="134" t="s">
        <v>1956</v>
      </c>
      <c r="G386" s="134" t="s">
        <v>1956</v>
      </c>
      <c r="H386" s="134" t="s">
        <v>1956</v>
      </c>
      <c r="I386" s="134" t="s">
        <v>1956</v>
      </c>
      <c r="J386" s="134">
        <v>164</v>
      </c>
      <c r="K386" s="134">
        <v>82</v>
      </c>
      <c r="L386" s="134">
        <v>1033</v>
      </c>
      <c r="M386" s="134">
        <v>2000</v>
      </c>
      <c r="N386" s="134">
        <v>3279</v>
      </c>
      <c r="O386" s="134" t="s">
        <v>1954</v>
      </c>
      <c r="P386" s="134">
        <v>7173</v>
      </c>
      <c r="Q386" s="134">
        <v>4871</v>
      </c>
      <c r="R386" s="134">
        <v>5534</v>
      </c>
      <c r="S386" s="134">
        <v>12725</v>
      </c>
      <c r="T386" s="134">
        <v>30303</v>
      </c>
      <c r="U386" s="134" t="s">
        <v>3</v>
      </c>
      <c r="V386" s="134" t="s">
        <v>1955</v>
      </c>
      <c r="W386" s="134" t="s">
        <v>1956</v>
      </c>
      <c r="X386" s="134" t="s">
        <v>398</v>
      </c>
      <c r="Y386" s="134" t="s">
        <v>1721</v>
      </c>
      <c r="Z386" s="134">
        <v>385953</v>
      </c>
    </row>
    <row r="387" spans="1:26" x14ac:dyDescent="0.25">
      <c r="A387" s="134" t="s">
        <v>725</v>
      </c>
      <c r="B387" s="134" t="s">
        <v>1950</v>
      </c>
      <c r="C387" s="134" t="s">
        <v>1951</v>
      </c>
      <c r="D387" s="134" t="s">
        <v>1952</v>
      </c>
      <c r="E387" s="134" t="s">
        <v>1956</v>
      </c>
      <c r="F387" s="134" t="s">
        <v>1956</v>
      </c>
      <c r="G387" s="134" t="s">
        <v>1956</v>
      </c>
      <c r="H387" s="134" t="s">
        <v>1956</v>
      </c>
      <c r="I387" s="134" t="s">
        <v>1956</v>
      </c>
      <c r="J387" s="134">
        <v>0</v>
      </c>
      <c r="K387" s="134">
        <v>0</v>
      </c>
      <c r="L387" s="134">
        <v>787</v>
      </c>
      <c r="M387" s="134">
        <v>1667</v>
      </c>
      <c r="N387" s="134">
        <v>2454</v>
      </c>
      <c r="O387" s="134" t="s">
        <v>1957</v>
      </c>
      <c r="P387" s="134">
        <v>1040</v>
      </c>
      <c r="Q387" s="134">
        <v>729</v>
      </c>
      <c r="R387" s="134">
        <v>709</v>
      </c>
      <c r="S387" s="134">
        <v>1335</v>
      </c>
      <c r="T387" s="134">
        <v>3813</v>
      </c>
      <c r="U387" s="134" t="s">
        <v>32</v>
      </c>
      <c r="V387" s="134" t="s">
        <v>1955</v>
      </c>
      <c r="W387" s="134" t="s">
        <v>1951</v>
      </c>
      <c r="X387" s="134" t="s">
        <v>1974</v>
      </c>
      <c r="Y387" s="134" t="s">
        <v>1702</v>
      </c>
      <c r="Z387" s="134">
        <v>66830</v>
      </c>
    </row>
    <row r="388" spans="1:26" x14ac:dyDescent="0.25">
      <c r="A388" s="134" t="s">
        <v>706</v>
      </c>
      <c r="B388" s="134" t="s">
        <v>1950</v>
      </c>
      <c r="C388" s="134" t="s">
        <v>1951</v>
      </c>
      <c r="D388" s="134" t="s">
        <v>1952</v>
      </c>
      <c r="E388" s="134" t="s">
        <v>1953</v>
      </c>
      <c r="F388" s="134" t="s">
        <v>1956</v>
      </c>
      <c r="G388" s="134" t="s">
        <v>1956</v>
      </c>
      <c r="H388" s="134" t="s">
        <v>1956</v>
      </c>
      <c r="I388" s="134" t="s">
        <v>1956</v>
      </c>
      <c r="J388" s="134">
        <v>0</v>
      </c>
      <c r="K388" s="134">
        <v>0</v>
      </c>
      <c r="L388" s="134">
        <v>14</v>
      </c>
      <c r="M388" s="134">
        <v>379</v>
      </c>
      <c r="N388" s="134">
        <v>393</v>
      </c>
      <c r="O388" s="134" t="s">
        <v>1957</v>
      </c>
      <c r="P388" s="134">
        <v>181</v>
      </c>
      <c r="Q388" s="134">
        <v>107</v>
      </c>
      <c r="R388" s="134">
        <v>127</v>
      </c>
      <c r="S388" s="134">
        <v>484</v>
      </c>
      <c r="T388" s="134">
        <v>899</v>
      </c>
      <c r="U388" s="134" t="s">
        <v>8</v>
      </c>
      <c r="V388" s="134" t="s">
        <v>1955</v>
      </c>
      <c r="W388" s="134" t="s">
        <v>1952</v>
      </c>
      <c r="X388" s="134" t="s">
        <v>1958</v>
      </c>
      <c r="Y388" s="134" t="s">
        <v>1798</v>
      </c>
      <c r="Z388" s="134">
        <v>43598</v>
      </c>
    </row>
    <row r="389" spans="1:26" x14ac:dyDescent="0.25">
      <c r="A389" s="134" t="s">
        <v>477</v>
      </c>
      <c r="B389" s="134" t="s">
        <v>1950</v>
      </c>
      <c r="C389" s="134" t="s">
        <v>1979</v>
      </c>
      <c r="D389" s="134" t="s">
        <v>1979</v>
      </c>
      <c r="E389" s="134" t="s">
        <v>1953</v>
      </c>
      <c r="F389" s="134" t="s">
        <v>1953</v>
      </c>
      <c r="G389" s="134" t="s">
        <v>1953</v>
      </c>
      <c r="H389" s="134" t="s">
        <v>1953</v>
      </c>
      <c r="I389" s="134" t="s">
        <v>1953</v>
      </c>
      <c r="J389" s="134">
        <v>0</v>
      </c>
      <c r="K389" s="134">
        <v>0</v>
      </c>
      <c r="L389" s="134">
        <v>0</v>
      </c>
      <c r="M389" s="134">
        <v>0</v>
      </c>
      <c r="N389" s="134">
        <v>0</v>
      </c>
      <c r="O389" s="134" t="s">
        <v>1954</v>
      </c>
      <c r="P389" s="134">
        <v>2</v>
      </c>
      <c r="Q389" s="134">
        <v>1</v>
      </c>
      <c r="R389" s="134">
        <v>1</v>
      </c>
      <c r="S389" s="134">
        <v>2</v>
      </c>
      <c r="T389" s="134">
        <v>6</v>
      </c>
      <c r="U389" s="134" t="s">
        <v>3</v>
      </c>
      <c r="V389" s="134" t="s">
        <v>1972</v>
      </c>
      <c r="W389" s="134" t="s">
        <v>1979</v>
      </c>
      <c r="X389" s="134" t="s">
        <v>398</v>
      </c>
      <c r="Y389" s="134" t="s">
        <v>1649</v>
      </c>
      <c r="Z389" s="134">
        <v>1939</v>
      </c>
    </row>
    <row r="390" spans="1:26" x14ac:dyDescent="0.25">
      <c r="A390" s="134" t="s">
        <v>478</v>
      </c>
      <c r="B390" s="134" t="s">
        <v>1950</v>
      </c>
      <c r="C390" s="134" t="s">
        <v>1951</v>
      </c>
      <c r="D390" s="134" t="s">
        <v>1952</v>
      </c>
      <c r="E390" s="134" t="s">
        <v>1953</v>
      </c>
      <c r="F390" s="134" t="s">
        <v>1953</v>
      </c>
      <c r="G390" s="134" t="s">
        <v>1953</v>
      </c>
      <c r="H390" s="134" t="s">
        <v>1953</v>
      </c>
      <c r="I390" s="134" t="s">
        <v>1956</v>
      </c>
      <c r="J390" s="134">
        <v>0</v>
      </c>
      <c r="K390" s="134">
        <v>0</v>
      </c>
      <c r="L390" s="134">
        <v>1</v>
      </c>
      <c r="M390" s="134">
        <v>4</v>
      </c>
      <c r="N390" s="134">
        <v>5</v>
      </c>
      <c r="O390" s="134" t="s">
        <v>1957</v>
      </c>
      <c r="P390" s="134">
        <v>1</v>
      </c>
      <c r="Q390" s="134">
        <v>1</v>
      </c>
      <c r="R390" s="134">
        <v>1</v>
      </c>
      <c r="S390" s="134">
        <v>2</v>
      </c>
      <c r="T390" s="134">
        <v>5</v>
      </c>
      <c r="U390" s="134" t="s">
        <v>3</v>
      </c>
      <c r="V390" s="134" t="s">
        <v>1955</v>
      </c>
      <c r="W390" s="134" t="s">
        <v>1952</v>
      </c>
      <c r="X390" s="134" t="s">
        <v>398</v>
      </c>
      <c r="Y390" s="134" t="s">
        <v>1649</v>
      </c>
      <c r="Z390" s="134">
        <v>8111</v>
      </c>
    </row>
    <row r="391" spans="1:26" x14ac:dyDescent="0.25">
      <c r="A391" s="134" t="s">
        <v>479</v>
      </c>
      <c r="B391" s="134" t="s">
        <v>1950</v>
      </c>
      <c r="C391" s="134" t="s">
        <v>1951</v>
      </c>
      <c r="D391" s="134" t="s">
        <v>1952</v>
      </c>
      <c r="E391" s="134" t="s">
        <v>1956</v>
      </c>
      <c r="F391" s="134" t="s">
        <v>1956</v>
      </c>
      <c r="G391" s="134" t="s">
        <v>1956</v>
      </c>
      <c r="H391" s="134" t="s">
        <v>1956</v>
      </c>
      <c r="I391" s="134" t="s">
        <v>1956</v>
      </c>
      <c r="J391" s="134">
        <v>0</v>
      </c>
      <c r="K391" s="134">
        <v>0</v>
      </c>
      <c r="L391" s="134">
        <v>0</v>
      </c>
      <c r="M391" s="134">
        <v>0</v>
      </c>
      <c r="N391" s="134">
        <v>0</v>
      </c>
      <c r="O391" s="134" t="s">
        <v>1954</v>
      </c>
      <c r="P391" s="134">
        <v>153</v>
      </c>
      <c r="Q391" s="134">
        <v>88</v>
      </c>
      <c r="R391" s="134">
        <v>99</v>
      </c>
      <c r="S391" s="134">
        <v>262</v>
      </c>
      <c r="T391" s="134">
        <v>602</v>
      </c>
      <c r="U391" s="134" t="s">
        <v>3</v>
      </c>
      <c r="V391" s="134" t="s">
        <v>1955</v>
      </c>
      <c r="W391" s="134" t="s">
        <v>1952</v>
      </c>
      <c r="X391" s="134" t="s">
        <v>398</v>
      </c>
      <c r="Y391" s="134" t="s">
        <v>1649</v>
      </c>
      <c r="Z391" s="134">
        <v>55267</v>
      </c>
    </row>
    <row r="392" spans="1:26" x14ac:dyDescent="0.25">
      <c r="A392" s="134" t="s">
        <v>726</v>
      </c>
      <c r="B392" s="134" t="s">
        <v>1950</v>
      </c>
      <c r="C392" s="134" t="s">
        <v>1951</v>
      </c>
      <c r="D392" s="134" t="s">
        <v>1952</v>
      </c>
      <c r="E392" s="134" t="s">
        <v>1956</v>
      </c>
      <c r="F392" s="134" t="s">
        <v>1956</v>
      </c>
      <c r="G392" s="134" t="s">
        <v>1956</v>
      </c>
      <c r="H392" s="134" t="s">
        <v>1956</v>
      </c>
      <c r="I392" s="134" t="s">
        <v>1956</v>
      </c>
      <c r="J392" s="134">
        <v>94</v>
      </c>
      <c r="K392" s="134">
        <v>29</v>
      </c>
      <c r="L392" s="134">
        <v>2174</v>
      </c>
      <c r="M392" s="134">
        <v>2489</v>
      </c>
      <c r="N392" s="134">
        <v>4786</v>
      </c>
      <c r="O392" s="134" t="s">
        <v>1957</v>
      </c>
      <c r="P392" s="134">
        <v>2268</v>
      </c>
      <c r="Q392" s="134">
        <v>1590</v>
      </c>
      <c r="R392" s="134">
        <v>1577</v>
      </c>
      <c r="S392" s="134">
        <v>3043</v>
      </c>
      <c r="T392" s="134">
        <v>8478</v>
      </c>
      <c r="U392" s="134" t="s">
        <v>32</v>
      </c>
      <c r="V392" s="134" t="s">
        <v>1955</v>
      </c>
      <c r="W392" s="134" t="s">
        <v>1952</v>
      </c>
      <c r="X392" s="134" t="s">
        <v>1974</v>
      </c>
      <c r="Y392" s="134" t="s">
        <v>1702</v>
      </c>
      <c r="Z392" s="134">
        <v>137213</v>
      </c>
    </row>
    <row r="393" spans="1:26" x14ac:dyDescent="0.25">
      <c r="A393" s="134" t="s">
        <v>1726</v>
      </c>
      <c r="B393" s="134" t="s">
        <v>1950</v>
      </c>
      <c r="C393" s="134" t="s">
        <v>1951</v>
      </c>
      <c r="D393" s="134" t="s">
        <v>1952</v>
      </c>
      <c r="E393" s="134" t="s">
        <v>1956</v>
      </c>
      <c r="F393" s="134" t="s">
        <v>1956</v>
      </c>
      <c r="G393" s="134" t="s">
        <v>1956</v>
      </c>
      <c r="H393" s="134" t="s">
        <v>1956</v>
      </c>
      <c r="I393" s="134" t="s">
        <v>1956</v>
      </c>
      <c r="J393" s="134">
        <v>2</v>
      </c>
      <c r="K393" s="134">
        <v>0</v>
      </c>
      <c r="L393" s="134">
        <v>2</v>
      </c>
      <c r="M393" s="134">
        <v>1</v>
      </c>
      <c r="N393" s="134">
        <v>5</v>
      </c>
      <c r="O393" s="134" t="s">
        <v>1954</v>
      </c>
      <c r="P393" s="134">
        <v>6</v>
      </c>
      <c r="Q393" s="134">
        <v>4</v>
      </c>
      <c r="R393" s="134">
        <v>4</v>
      </c>
      <c r="S393" s="134">
        <v>4</v>
      </c>
      <c r="T393" s="134">
        <v>18</v>
      </c>
      <c r="U393" s="134" t="s">
        <v>8</v>
      </c>
      <c r="V393" s="134" t="s">
        <v>1955</v>
      </c>
      <c r="W393" s="134" t="s">
        <v>1952</v>
      </c>
      <c r="X393" s="134" t="s">
        <v>1958</v>
      </c>
      <c r="Y393" s="134" t="s">
        <v>1659</v>
      </c>
      <c r="Z393" s="134">
        <v>2533</v>
      </c>
    </row>
    <row r="394" spans="1:26" x14ac:dyDescent="0.25">
      <c r="A394" s="134" t="s">
        <v>727</v>
      </c>
      <c r="B394" s="134" t="s">
        <v>1950</v>
      </c>
      <c r="C394" s="134" t="s">
        <v>1951</v>
      </c>
      <c r="D394" s="134" t="s">
        <v>1952</v>
      </c>
      <c r="E394" s="134" t="s">
        <v>1956</v>
      </c>
      <c r="F394" s="134" t="s">
        <v>1956</v>
      </c>
      <c r="G394" s="134" t="s">
        <v>1956</v>
      </c>
      <c r="H394" s="134" t="s">
        <v>1956</v>
      </c>
      <c r="I394" s="134" t="s">
        <v>1956</v>
      </c>
      <c r="J394" s="134">
        <v>197</v>
      </c>
      <c r="K394" s="134">
        <v>358</v>
      </c>
      <c r="L394" s="134">
        <v>3483</v>
      </c>
      <c r="M394" s="134">
        <v>2203</v>
      </c>
      <c r="N394" s="134">
        <v>6241</v>
      </c>
      <c r="O394" s="134" t="s">
        <v>1954</v>
      </c>
      <c r="P394" s="134">
        <v>4944</v>
      </c>
      <c r="Q394" s="134">
        <v>3467</v>
      </c>
      <c r="R394" s="134">
        <v>4482</v>
      </c>
      <c r="S394" s="134">
        <v>11208</v>
      </c>
      <c r="T394" s="134">
        <v>24101</v>
      </c>
      <c r="U394" s="134" t="s">
        <v>32</v>
      </c>
      <c r="V394" s="134" t="s">
        <v>1955</v>
      </c>
      <c r="W394" s="134" t="s">
        <v>1952</v>
      </c>
      <c r="X394" s="134" t="s">
        <v>1974</v>
      </c>
      <c r="Y394" s="134" t="s">
        <v>1727</v>
      </c>
      <c r="Z394" s="134">
        <v>501344</v>
      </c>
    </row>
    <row r="395" spans="1:26" x14ac:dyDescent="0.25">
      <c r="A395" s="134" t="s">
        <v>1727</v>
      </c>
      <c r="B395" s="134" t="s">
        <v>1950</v>
      </c>
      <c r="C395" s="134" t="s">
        <v>1951</v>
      </c>
      <c r="D395" s="134" t="s">
        <v>1952</v>
      </c>
      <c r="E395" s="134" t="s">
        <v>1956</v>
      </c>
      <c r="F395" s="134" t="s">
        <v>1956</v>
      </c>
      <c r="G395" s="134" t="s">
        <v>1956</v>
      </c>
      <c r="H395" s="134" t="s">
        <v>1956</v>
      </c>
      <c r="I395" s="134" t="s">
        <v>1956</v>
      </c>
      <c r="J395" s="134">
        <v>76</v>
      </c>
      <c r="K395" s="134">
        <v>117</v>
      </c>
      <c r="L395" s="134">
        <v>890</v>
      </c>
      <c r="M395" s="134">
        <v>1527</v>
      </c>
      <c r="N395" s="134">
        <v>2610</v>
      </c>
      <c r="O395" s="134" t="s">
        <v>1954</v>
      </c>
      <c r="P395" s="134">
        <v>3149</v>
      </c>
      <c r="Q395" s="134">
        <v>2208</v>
      </c>
      <c r="R395" s="134">
        <v>2574</v>
      </c>
      <c r="S395" s="134">
        <v>5913</v>
      </c>
      <c r="T395" s="134">
        <v>13844</v>
      </c>
      <c r="U395" s="134" t="s">
        <v>32</v>
      </c>
      <c r="V395" s="134" t="s">
        <v>1955</v>
      </c>
      <c r="W395" s="134" t="s">
        <v>1952</v>
      </c>
      <c r="X395" s="134" t="s">
        <v>1974</v>
      </c>
      <c r="Y395" s="134" t="s">
        <v>1727</v>
      </c>
      <c r="Z395" s="134">
        <v>588798</v>
      </c>
    </row>
    <row r="396" spans="1:26" x14ac:dyDescent="0.25">
      <c r="A396" s="134" t="s">
        <v>1729</v>
      </c>
      <c r="B396" s="134" t="s">
        <v>1950</v>
      </c>
      <c r="C396" s="134" t="s">
        <v>1951</v>
      </c>
      <c r="D396" s="134" t="s">
        <v>1952</v>
      </c>
      <c r="E396" s="134" t="s">
        <v>1956</v>
      </c>
      <c r="F396" s="134" t="s">
        <v>1956</v>
      </c>
      <c r="G396" s="134" t="s">
        <v>1956</v>
      </c>
      <c r="H396" s="134" t="s">
        <v>1956</v>
      </c>
      <c r="I396" s="134" t="s">
        <v>1956</v>
      </c>
      <c r="J396" s="134">
        <v>0</v>
      </c>
      <c r="K396" s="134">
        <v>8</v>
      </c>
      <c r="L396" s="134">
        <v>4</v>
      </c>
      <c r="M396" s="134">
        <v>40</v>
      </c>
      <c r="N396" s="134">
        <v>52</v>
      </c>
      <c r="O396" s="134" t="s">
        <v>1957</v>
      </c>
      <c r="P396" s="134">
        <v>8</v>
      </c>
      <c r="Q396" s="134">
        <v>5</v>
      </c>
      <c r="R396" s="134">
        <v>5</v>
      </c>
      <c r="S396" s="134">
        <v>13</v>
      </c>
      <c r="T396" s="134">
        <v>31</v>
      </c>
      <c r="U396" s="134" t="s">
        <v>8</v>
      </c>
      <c r="V396" s="134" t="s">
        <v>1968</v>
      </c>
      <c r="W396" s="134" t="s">
        <v>1952</v>
      </c>
      <c r="X396" s="134" t="s">
        <v>1958</v>
      </c>
      <c r="Y396" s="134" t="s">
        <v>1683</v>
      </c>
      <c r="Z396" s="134">
        <v>6118</v>
      </c>
    </row>
    <row r="397" spans="1:26" x14ac:dyDescent="0.25">
      <c r="A397" s="134" t="s">
        <v>756</v>
      </c>
      <c r="B397" s="134" t="s">
        <v>1950</v>
      </c>
      <c r="C397" s="134" t="s">
        <v>1951</v>
      </c>
      <c r="D397" s="134" t="s">
        <v>1952</v>
      </c>
      <c r="E397" s="134" t="s">
        <v>1956</v>
      </c>
      <c r="F397" s="134" t="s">
        <v>1956</v>
      </c>
      <c r="G397" s="134" t="s">
        <v>1956</v>
      </c>
      <c r="H397" s="134" t="s">
        <v>1956</v>
      </c>
      <c r="I397" s="134" t="s">
        <v>1956</v>
      </c>
      <c r="J397" s="134">
        <v>74</v>
      </c>
      <c r="K397" s="134">
        <v>16</v>
      </c>
      <c r="L397" s="134">
        <v>4</v>
      </c>
      <c r="M397" s="134">
        <v>130</v>
      </c>
      <c r="N397" s="134">
        <v>224</v>
      </c>
      <c r="O397" s="134" t="s">
        <v>1954</v>
      </c>
      <c r="P397" s="134">
        <v>537</v>
      </c>
      <c r="Q397" s="134">
        <v>351</v>
      </c>
      <c r="R397" s="134">
        <v>407</v>
      </c>
      <c r="S397" s="134">
        <v>934</v>
      </c>
      <c r="T397" s="134">
        <v>2229</v>
      </c>
      <c r="U397" s="134" t="s">
        <v>26</v>
      </c>
      <c r="V397" s="134" t="s">
        <v>1955</v>
      </c>
      <c r="W397" s="134" t="s">
        <v>1952</v>
      </c>
      <c r="X397" s="134" t="s">
        <v>1984</v>
      </c>
      <c r="Y397" s="134" t="s">
        <v>1675</v>
      </c>
      <c r="Z397" s="134">
        <v>161784</v>
      </c>
    </row>
    <row r="398" spans="1:26" x14ac:dyDescent="0.25">
      <c r="A398" s="134" t="s">
        <v>1731</v>
      </c>
      <c r="B398" s="134" t="s">
        <v>1950</v>
      </c>
      <c r="C398" s="134" t="s">
        <v>1951</v>
      </c>
      <c r="D398" s="134" t="s">
        <v>1952</v>
      </c>
      <c r="E398" s="134" t="s">
        <v>1956</v>
      </c>
      <c r="F398" s="134" t="s">
        <v>1956</v>
      </c>
      <c r="G398" s="134" t="s">
        <v>1956</v>
      </c>
      <c r="H398" s="134" t="s">
        <v>1956</v>
      </c>
      <c r="I398" s="134" t="s">
        <v>1956</v>
      </c>
      <c r="J398" s="134">
        <v>20</v>
      </c>
      <c r="K398" s="134">
        <v>33</v>
      </c>
      <c r="L398" s="134">
        <v>11</v>
      </c>
      <c r="M398" s="134">
        <v>14</v>
      </c>
      <c r="N398" s="134">
        <v>78</v>
      </c>
      <c r="O398" s="134" t="s">
        <v>1954</v>
      </c>
      <c r="P398" s="134">
        <v>33</v>
      </c>
      <c r="Q398" s="134">
        <v>17</v>
      </c>
      <c r="R398" s="134">
        <v>19</v>
      </c>
      <c r="S398" s="134">
        <v>37</v>
      </c>
      <c r="T398" s="134">
        <v>106</v>
      </c>
      <c r="U398" s="134" t="s">
        <v>8</v>
      </c>
      <c r="V398" s="134" t="s">
        <v>1955</v>
      </c>
      <c r="W398" s="134" t="s">
        <v>1952</v>
      </c>
      <c r="X398" s="134" t="s">
        <v>1958</v>
      </c>
      <c r="Y398" s="134" t="s">
        <v>1659</v>
      </c>
      <c r="Z398" s="134">
        <v>13000</v>
      </c>
    </row>
    <row r="399" spans="1:26" x14ac:dyDescent="0.25">
      <c r="A399" s="134" t="s">
        <v>1733</v>
      </c>
      <c r="B399" s="134" t="s">
        <v>1950</v>
      </c>
      <c r="C399" s="134" t="s">
        <v>1951</v>
      </c>
      <c r="D399" s="134" t="s">
        <v>1951</v>
      </c>
      <c r="E399" s="134" t="s">
        <v>1956</v>
      </c>
      <c r="F399" s="134" t="s">
        <v>1956</v>
      </c>
      <c r="G399" s="134" t="s">
        <v>1956</v>
      </c>
      <c r="H399" s="134" t="s">
        <v>1953</v>
      </c>
      <c r="I399" s="134" t="s">
        <v>1953</v>
      </c>
      <c r="J399" s="134">
        <v>0</v>
      </c>
      <c r="K399" s="134">
        <v>0</v>
      </c>
      <c r="L399" s="134">
        <v>2</v>
      </c>
      <c r="M399" s="134">
        <v>174</v>
      </c>
      <c r="N399" s="134">
        <v>19</v>
      </c>
      <c r="O399" s="134" t="s">
        <v>1954</v>
      </c>
      <c r="P399" s="134">
        <v>198</v>
      </c>
      <c r="Q399" s="134">
        <v>120</v>
      </c>
      <c r="R399" s="134">
        <v>164</v>
      </c>
      <c r="S399" s="134">
        <v>355</v>
      </c>
      <c r="T399" s="134">
        <v>837</v>
      </c>
      <c r="U399" s="134" t="s">
        <v>26</v>
      </c>
      <c r="V399" s="134" t="s">
        <v>1968</v>
      </c>
      <c r="W399" s="134" t="s">
        <v>1952</v>
      </c>
      <c r="X399" s="134" t="s">
        <v>1997</v>
      </c>
      <c r="Y399" s="134" t="s">
        <v>1733</v>
      </c>
      <c r="Z399" s="134">
        <v>18512</v>
      </c>
    </row>
    <row r="400" spans="1:26" x14ac:dyDescent="0.25">
      <c r="A400" s="134" t="s">
        <v>562</v>
      </c>
      <c r="B400" s="134" t="s">
        <v>1950</v>
      </c>
      <c r="C400" s="134" t="s">
        <v>1951</v>
      </c>
      <c r="D400" s="134" t="s">
        <v>1952</v>
      </c>
      <c r="E400" s="134" t="s">
        <v>1953</v>
      </c>
      <c r="F400" s="134" t="s">
        <v>1956</v>
      </c>
      <c r="G400" s="134" t="s">
        <v>1953</v>
      </c>
      <c r="H400" s="134" t="s">
        <v>1953</v>
      </c>
      <c r="I400" s="134" t="s">
        <v>1956</v>
      </c>
      <c r="J400" s="134">
        <v>57</v>
      </c>
      <c r="K400" s="134">
        <v>18</v>
      </c>
      <c r="L400" s="134">
        <v>12</v>
      </c>
      <c r="M400" s="134">
        <v>90</v>
      </c>
      <c r="N400" s="134">
        <v>177</v>
      </c>
      <c r="O400" s="134" t="s">
        <v>1954</v>
      </c>
      <c r="P400" s="134">
        <v>980</v>
      </c>
      <c r="Q400" s="134">
        <v>696</v>
      </c>
      <c r="R400" s="134">
        <v>808</v>
      </c>
      <c r="S400" s="134">
        <v>1900</v>
      </c>
      <c r="T400" s="134">
        <v>4384</v>
      </c>
      <c r="U400" s="134" t="s">
        <v>3</v>
      </c>
      <c r="V400" s="134" t="s">
        <v>1955</v>
      </c>
      <c r="W400" s="134" t="s">
        <v>1952</v>
      </c>
      <c r="X400" s="134" t="s">
        <v>398</v>
      </c>
      <c r="Y400" s="134" t="s">
        <v>1736</v>
      </c>
      <c r="Z400" s="134">
        <v>221130</v>
      </c>
    </row>
    <row r="401" spans="1:26" x14ac:dyDescent="0.25">
      <c r="A401" s="134" t="s">
        <v>1736</v>
      </c>
      <c r="B401" s="134" t="s">
        <v>1950</v>
      </c>
      <c r="C401" s="134" t="s">
        <v>1951</v>
      </c>
      <c r="D401" s="134" t="s">
        <v>1952</v>
      </c>
      <c r="E401" s="134" t="s">
        <v>1956</v>
      </c>
      <c r="F401" s="134" t="s">
        <v>1956</v>
      </c>
      <c r="G401" s="134" t="s">
        <v>1956</v>
      </c>
      <c r="H401" s="134" t="s">
        <v>1956</v>
      </c>
      <c r="I401" s="134" t="s">
        <v>1956</v>
      </c>
      <c r="J401" s="134">
        <v>116</v>
      </c>
      <c r="K401" s="134">
        <v>432</v>
      </c>
      <c r="L401" s="134">
        <v>403</v>
      </c>
      <c r="M401" s="134">
        <v>487</v>
      </c>
      <c r="N401" s="134">
        <v>1438</v>
      </c>
      <c r="O401" s="134" t="s">
        <v>1517</v>
      </c>
      <c r="P401" s="134">
        <v>9</v>
      </c>
      <c r="Q401" s="134">
        <v>6</v>
      </c>
      <c r="R401" s="134">
        <v>7</v>
      </c>
      <c r="S401" s="134">
        <v>17</v>
      </c>
      <c r="T401" s="134">
        <v>39</v>
      </c>
      <c r="U401" s="134" t="s">
        <v>3</v>
      </c>
      <c r="V401" s="134" t="s">
        <v>1955</v>
      </c>
      <c r="W401" s="134" t="s">
        <v>1952</v>
      </c>
      <c r="X401" s="134" t="s">
        <v>398</v>
      </c>
      <c r="Y401" s="134" t="s">
        <v>1736</v>
      </c>
      <c r="Z401" s="134">
        <v>311659</v>
      </c>
    </row>
    <row r="402" spans="1:26" x14ac:dyDescent="0.25">
      <c r="A402" s="134" t="s">
        <v>674</v>
      </c>
      <c r="B402" s="134" t="s">
        <v>1950</v>
      </c>
      <c r="C402" s="134" t="s">
        <v>1951</v>
      </c>
      <c r="D402" s="134" t="s">
        <v>1953</v>
      </c>
      <c r="E402" s="134" t="s">
        <v>1956</v>
      </c>
      <c r="F402" s="134" t="s">
        <v>1956</v>
      </c>
      <c r="G402" s="134" t="s">
        <v>1956</v>
      </c>
      <c r="H402" s="134" t="s">
        <v>1956</v>
      </c>
      <c r="I402" s="134" t="s">
        <v>1956</v>
      </c>
      <c r="J402" s="134">
        <v>0</v>
      </c>
      <c r="K402" s="134">
        <v>18</v>
      </c>
      <c r="L402" s="134">
        <v>42</v>
      </c>
      <c r="M402" s="134">
        <v>53</v>
      </c>
      <c r="N402" s="134">
        <v>113</v>
      </c>
      <c r="O402" s="134" t="s">
        <v>1954</v>
      </c>
      <c r="P402" s="134">
        <v>358</v>
      </c>
      <c r="Q402" s="134">
        <v>161</v>
      </c>
      <c r="R402" s="134">
        <v>205</v>
      </c>
      <c r="S402" s="134">
        <v>431</v>
      </c>
      <c r="T402" s="134">
        <v>1155</v>
      </c>
      <c r="U402" s="134" t="s">
        <v>8</v>
      </c>
      <c r="V402" s="134" t="s">
        <v>1955</v>
      </c>
      <c r="W402" s="134" t="s">
        <v>1951</v>
      </c>
      <c r="X402" s="134" t="s">
        <v>1958</v>
      </c>
      <c r="Y402" s="134" t="s">
        <v>1761</v>
      </c>
      <c r="Z402" s="134">
        <v>46085</v>
      </c>
    </row>
    <row r="403" spans="1:26" x14ac:dyDescent="0.25">
      <c r="A403" s="134" t="s">
        <v>675</v>
      </c>
      <c r="B403" s="134" t="s">
        <v>1950</v>
      </c>
      <c r="C403" s="134" t="s">
        <v>1951</v>
      </c>
      <c r="D403" s="134" t="s">
        <v>1952</v>
      </c>
      <c r="E403" s="134" t="s">
        <v>1953</v>
      </c>
      <c r="F403" s="134" t="s">
        <v>1956</v>
      </c>
      <c r="G403" s="134" t="s">
        <v>1953</v>
      </c>
      <c r="H403" s="134" t="s">
        <v>1956</v>
      </c>
      <c r="I403" s="134" t="s">
        <v>1956</v>
      </c>
      <c r="J403" s="134">
        <v>3</v>
      </c>
      <c r="K403" s="134">
        <v>12</v>
      </c>
      <c r="L403" s="134">
        <v>9</v>
      </c>
      <c r="M403" s="134">
        <v>280</v>
      </c>
      <c r="N403" s="134">
        <v>304</v>
      </c>
      <c r="O403" s="134" t="s">
        <v>1957</v>
      </c>
      <c r="P403" s="134">
        <v>195</v>
      </c>
      <c r="Q403" s="134">
        <v>107</v>
      </c>
      <c r="R403" s="134">
        <v>111</v>
      </c>
      <c r="S403" s="134">
        <v>183</v>
      </c>
      <c r="T403" s="134">
        <v>596</v>
      </c>
      <c r="U403" s="134" t="s">
        <v>8</v>
      </c>
      <c r="V403" s="134" t="s">
        <v>1955</v>
      </c>
      <c r="W403" s="134" t="s">
        <v>1952</v>
      </c>
      <c r="X403" s="134" t="s">
        <v>1958</v>
      </c>
      <c r="Y403" s="134" t="s">
        <v>1761</v>
      </c>
      <c r="Z403" s="134">
        <v>29897</v>
      </c>
    </row>
    <row r="404" spans="1:26" x14ac:dyDescent="0.25">
      <c r="A404" s="134" t="s">
        <v>525</v>
      </c>
      <c r="B404" s="134" t="s">
        <v>1977</v>
      </c>
      <c r="C404" s="134" t="s">
        <v>1956</v>
      </c>
      <c r="D404" s="134" t="s">
        <v>1952</v>
      </c>
      <c r="E404" s="134" t="s">
        <v>1956</v>
      </c>
      <c r="F404" s="134" t="s">
        <v>1956</v>
      </c>
      <c r="G404" s="134" t="s">
        <v>1956</v>
      </c>
      <c r="H404" s="134" t="s">
        <v>1956</v>
      </c>
      <c r="I404" s="134" t="s">
        <v>1956</v>
      </c>
      <c r="J404" s="134">
        <v>65</v>
      </c>
      <c r="K404" s="134">
        <v>28</v>
      </c>
      <c r="L404" s="134">
        <v>7</v>
      </c>
      <c r="M404" s="134">
        <v>416</v>
      </c>
      <c r="N404" s="134">
        <v>516</v>
      </c>
      <c r="O404" s="134" t="s">
        <v>1957</v>
      </c>
      <c r="P404" s="134">
        <v>134</v>
      </c>
      <c r="Q404" s="134">
        <v>95</v>
      </c>
      <c r="R404" s="134">
        <v>108</v>
      </c>
      <c r="S404" s="134">
        <v>244</v>
      </c>
      <c r="T404" s="134">
        <v>581</v>
      </c>
      <c r="U404" s="134" t="s">
        <v>3</v>
      </c>
      <c r="V404" s="134" t="s">
        <v>1968</v>
      </c>
      <c r="W404" s="134" t="s">
        <v>1953</v>
      </c>
      <c r="X404" s="134" t="s">
        <v>398</v>
      </c>
      <c r="Y404" s="134" t="s">
        <v>1690</v>
      </c>
      <c r="Z404" s="134">
        <v>65543</v>
      </c>
    </row>
    <row r="405" spans="1:26" x14ac:dyDescent="0.25">
      <c r="A405" s="134" t="s">
        <v>379</v>
      </c>
      <c r="B405" s="134" t="s">
        <v>1950</v>
      </c>
      <c r="C405" s="134" t="s">
        <v>1951</v>
      </c>
      <c r="D405" s="134" t="s">
        <v>1952</v>
      </c>
      <c r="E405" s="134" t="s">
        <v>1956</v>
      </c>
      <c r="F405" s="134" t="s">
        <v>1956</v>
      </c>
      <c r="G405" s="134" t="s">
        <v>1956</v>
      </c>
      <c r="H405" s="134" t="s">
        <v>1956</v>
      </c>
      <c r="I405" s="134" t="s">
        <v>1956</v>
      </c>
      <c r="J405" s="134">
        <v>1530</v>
      </c>
      <c r="K405" s="134">
        <v>2099</v>
      </c>
      <c r="L405" s="134">
        <v>4</v>
      </c>
      <c r="M405" s="134">
        <v>25300</v>
      </c>
      <c r="N405" s="134">
        <v>28933</v>
      </c>
      <c r="O405" s="134" t="s">
        <v>1957</v>
      </c>
      <c r="P405" s="134">
        <v>21977</v>
      </c>
      <c r="Q405" s="134">
        <v>16703</v>
      </c>
      <c r="R405" s="134">
        <v>15462</v>
      </c>
      <c r="S405" s="134">
        <v>33954</v>
      </c>
      <c r="T405" s="134">
        <v>88096</v>
      </c>
      <c r="U405" s="134" t="s">
        <v>67</v>
      </c>
      <c r="V405" s="134" t="s">
        <v>1955</v>
      </c>
      <c r="W405" s="134" t="s">
        <v>1952</v>
      </c>
      <c r="X405" s="134" t="s">
        <v>1985</v>
      </c>
      <c r="Y405" s="134" t="s">
        <v>1742</v>
      </c>
      <c r="Z405" s="134">
        <v>1419845</v>
      </c>
    </row>
    <row r="406" spans="1:26" x14ac:dyDescent="0.25">
      <c r="A406" s="134" t="s">
        <v>1742</v>
      </c>
      <c r="B406" s="134" t="s">
        <v>1977</v>
      </c>
      <c r="C406" s="134" t="s">
        <v>1951</v>
      </c>
      <c r="D406" s="134" t="s">
        <v>1952</v>
      </c>
      <c r="E406" s="134" t="s">
        <v>1956</v>
      </c>
      <c r="F406" s="134" t="s">
        <v>1956</v>
      </c>
      <c r="G406" s="134" t="s">
        <v>1956</v>
      </c>
      <c r="H406" s="134" t="s">
        <v>1956</v>
      </c>
      <c r="I406" s="134" t="s">
        <v>1956</v>
      </c>
      <c r="J406" s="134">
        <v>25</v>
      </c>
      <c r="K406" s="134">
        <v>272</v>
      </c>
      <c r="L406" s="134">
        <v>790</v>
      </c>
      <c r="M406" s="134">
        <v>3327</v>
      </c>
      <c r="N406" s="134">
        <v>4414</v>
      </c>
      <c r="O406" s="134" t="s">
        <v>1954</v>
      </c>
      <c r="P406" s="134">
        <v>2085</v>
      </c>
      <c r="Q406" s="134">
        <v>1585</v>
      </c>
      <c r="R406" s="134">
        <v>5864</v>
      </c>
      <c r="S406" s="134">
        <v>12878</v>
      </c>
      <c r="T406" s="134">
        <v>22412</v>
      </c>
      <c r="U406" s="134" t="s">
        <v>67</v>
      </c>
      <c r="V406" s="134" t="s">
        <v>1955</v>
      </c>
      <c r="W406" s="134" t="s">
        <v>1952</v>
      </c>
      <c r="X406" s="134" t="s">
        <v>1985</v>
      </c>
      <c r="Y406" s="134" t="s">
        <v>1742</v>
      </c>
      <c r="Z406" s="134">
        <v>513123</v>
      </c>
    </row>
    <row r="407" spans="1:26" x14ac:dyDescent="0.25">
      <c r="A407" s="134" t="s">
        <v>480</v>
      </c>
      <c r="B407" s="134" t="s">
        <v>1950</v>
      </c>
      <c r="C407" s="134" t="s">
        <v>1951</v>
      </c>
      <c r="D407" s="134" t="s">
        <v>1952</v>
      </c>
      <c r="E407" s="134" t="s">
        <v>1956</v>
      </c>
      <c r="F407" s="134" t="s">
        <v>1956</v>
      </c>
      <c r="G407" s="134" t="s">
        <v>1956</v>
      </c>
      <c r="H407" s="134" t="s">
        <v>1956</v>
      </c>
      <c r="I407" s="134" t="s">
        <v>1956</v>
      </c>
      <c r="J407" s="134">
        <v>0</v>
      </c>
      <c r="K407" s="134">
        <v>0</v>
      </c>
      <c r="L407" s="134">
        <v>0</v>
      </c>
      <c r="M407" s="134">
        <v>35</v>
      </c>
      <c r="N407" s="134">
        <v>35</v>
      </c>
      <c r="O407" s="134" t="s">
        <v>1954</v>
      </c>
      <c r="P407" s="134">
        <v>121</v>
      </c>
      <c r="Q407" s="134">
        <v>72</v>
      </c>
      <c r="R407" s="134">
        <v>77</v>
      </c>
      <c r="S407" s="134">
        <v>193</v>
      </c>
      <c r="T407" s="134">
        <v>463</v>
      </c>
      <c r="U407" s="134" t="s">
        <v>3</v>
      </c>
      <c r="V407" s="134" t="s">
        <v>1955</v>
      </c>
      <c r="W407" s="134" t="s">
        <v>1952</v>
      </c>
      <c r="X407" s="134" t="s">
        <v>398</v>
      </c>
      <c r="Y407" s="134" t="s">
        <v>1649</v>
      </c>
      <c r="Z407" s="134">
        <v>34507</v>
      </c>
    </row>
    <row r="408" spans="1:26" x14ac:dyDescent="0.25">
      <c r="A408" s="134" t="s">
        <v>481</v>
      </c>
      <c r="B408" s="134" t="s">
        <v>1950</v>
      </c>
      <c r="C408" s="134" t="s">
        <v>1951</v>
      </c>
      <c r="D408" s="134" t="s">
        <v>1952</v>
      </c>
      <c r="E408" s="134" t="s">
        <v>1956</v>
      </c>
      <c r="F408" s="134" t="s">
        <v>1956</v>
      </c>
      <c r="G408" s="134" t="s">
        <v>1956</v>
      </c>
      <c r="H408" s="134" t="s">
        <v>1956</v>
      </c>
      <c r="I408" s="134" t="s">
        <v>1956</v>
      </c>
      <c r="J408" s="134">
        <v>28</v>
      </c>
      <c r="K408" s="134">
        <v>38</v>
      </c>
      <c r="L408" s="134">
        <v>3</v>
      </c>
      <c r="M408" s="134">
        <v>38</v>
      </c>
      <c r="N408" s="134">
        <v>107</v>
      </c>
      <c r="O408" s="134" t="s">
        <v>1954</v>
      </c>
      <c r="P408" s="134">
        <v>55</v>
      </c>
      <c r="Q408" s="134">
        <v>32</v>
      </c>
      <c r="R408" s="134">
        <v>35</v>
      </c>
      <c r="S408" s="134">
        <v>95</v>
      </c>
      <c r="T408" s="134">
        <v>217</v>
      </c>
      <c r="U408" s="134" t="s">
        <v>3</v>
      </c>
      <c r="V408" s="134" t="s">
        <v>1955</v>
      </c>
      <c r="W408" s="134" t="s">
        <v>1952</v>
      </c>
      <c r="X408" s="134" t="s">
        <v>398</v>
      </c>
      <c r="Y408" s="134" t="s">
        <v>1649</v>
      </c>
      <c r="Z408" s="134">
        <v>24602</v>
      </c>
    </row>
    <row r="409" spans="1:26" x14ac:dyDescent="0.25">
      <c r="A409" s="134" t="s">
        <v>657</v>
      </c>
      <c r="B409" s="134" t="s">
        <v>1950</v>
      </c>
      <c r="C409" s="134" t="s">
        <v>1951</v>
      </c>
      <c r="D409" s="134" t="s">
        <v>1952</v>
      </c>
      <c r="E409" s="134" t="s">
        <v>1956</v>
      </c>
      <c r="F409" s="134" t="s">
        <v>1956</v>
      </c>
      <c r="G409" s="134" t="s">
        <v>1956</v>
      </c>
      <c r="H409" s="134" t="s">
        <v>1956</v>
      </c>
      <c r="I409" s="134" t="s">
        <v>1956</v>
      </c>
      <c r="J409" s="134">
        <v>1279</v>
      </c>
      <c r="K409" s="134">
        <v>1461</v>
      </c>
      <c r="L409" s="134">
        <v>548</v>
      </c>
      <c r="M409" s="134">
        <v>9803</v>
      </c>
      <c r="N409" s="134">
        <v>13091</v>
      </c>
      <c r="O409" s="134" t="s">
        <v>1957</v>
      </c>
      <c r="P409" s="134">
        <v>6234</v>
      </c>
      <c r="Q409" s="134">
        <v>4639</v>
      </c>
      <c r="R409" s="134">
        <v>5460</v>
      </c>
      <c r="S409" s="134">
        <v>12536</v>
      </c>
      <c r="T409" s="134">
        <v>28869</v>
      </c>
      <c r="U409" s="134" t="s">
        <v>8</v>
      </c>
      <c r="V409" s="134" t="s">
        <v>1955</v>
      </c>
      <c r="W409" s="134" t="s">
        <v>1952</v>
      </c>
      <c r="X409" s="134" t="s">
        <v>1958</v>
      </c>
      <c r="Y409" s="134" t="s">
        <v>2001</v>
      </c>
      <c r="Z409" s="134">
        <v>883963</v>
      </c>
    </row>
    <row r="410" spans="1:26" x14ac:dyDescent="0.25">
      <c r="A410" s="134" t="s">
        <v>482</v>
      </c>
      <c r="B410" s="134" t="s">
        <v>1950</v>
      </c>
      <c r="C410" s="134" t="s">
        <v>1951</v>
      </c>
      <c r="D410" s="134" t="s">
        <v>1952</v>
      </c>
      <c r="E410" s="134" t="s">
        <v>1956</v>
      </c>
      <c r="F410" s="134" t="s">
        <v>1956</v>
      </c>
      <c r="G410" s="134" t="s">
        <v>1956</v>
      </c>
      <c r="H410" s="134" t="s">
        <v>1956</v>
      </c>
      <c r="I410" s="134" t="s">
        <v>1956</v>
      </c>
      <c r="J410" s="134">
        <v>1</v>
      </c>
      <c r="K410" s="134">
        <v>2</v>
      </c>
      <c r="L410" s="134">
        <v>93</v>
      </c>
      <c r="M410" s="134">
        <v>220</v>
      </c>
      <c r="N410" s="134">
        <v>316</v>
      </c>
      <c r="O410" s="134" t="s">
        <v>1957</v>
      </c>
      <c r="P410" s="134">
        <v>236</v>
      </c>
      <c r="Q410" s="134">
        <v>142</v>
      </c>
      <c r="R410" s="134">
        <v>154</v>
      </c>
      <c r="S410" s="134">
        <v>398</v>
      </c>
      <c r="T410" s="134">
        <v>930</v>
      </c>
      <c r="U410" s="134" t="s">
        <v>3</v>
      </c>
      <c r="V410" s="134" t="s">
        <v>1955</v>
      </c>
      <c r="W410" s="134" t="s">
        <v>1952</v>
      </c>
      <c r="X410" s="134" t="s">
        <v>398</v>
      </c>
      <c r="Y410" s="134" t="s">
        <v>1649</v>
      </c>
      <c r="Z410" s="134">
        <v>40920</v>
      </c>
    </row>
    <row r="411" spans="1:26" x14ac:dyDescent="0.25">
      <c r="A411" s="134" t="s">
        <v>559</v>
      </c>
      <c r="B411" s="134" t="s">
        <v>1950</v>
      </c>
      <c r="C411" s="134" t="s">
        <v>1951</v>
      </c>
      <c r="D411" s="134" t="s">
        <v>1952</v>
      </c>
      <c r="E411" s="134" t="s">
        <v>1956</v>
      </c>
      <c r="F411" s="134" t="s">
        <v>1956</v>
      </c>
      <c r="G411" s="134" t="s">
        <v>1953</v>
      </c>
      <c r="H411" s="134" t="s">
        <v>1956</v>
      </c>
      <c r="I411" s="134" t="s">
        <v>1956</v>
      </c>
      <c r="J411" s="134">
        <v>0</v>
      </c>
      <c r="K411" s="134">
        <v>0</v>
      </c>
      <c r="L411" s="134">
        <v>8</v>
      </c>
      <c r="M411" s="134">
        <v>318</v>
      </c>
      <c r="N411" s="134">
        <v>326</v>
      </c>
      <c r="O411" s="134" t="s">
        <v>1954</v>
      </c>
      <c r="P411" s="134">
        <v>562</v>
      </c>
      <c r="Q411" s="134">
        <v>394</v>
      </c>
      <c r="R411" s="134">
        <v>441</v>
      </c>
      <c r="S411" s="134">
        <v>1036</v>
      </c>
      <c r="T411" s="134">
        <v>2433</v>
      </c>
      <c r="U411" s="134" t="s">
        <v>3</v>
      </c>
      <c r="V411" s="134" t="s">
        <v>1955</v>
      </c>
      <c r="W411" s="134" t="s">
        <v>1990</v>
      </c>
      <c r="X411" s="134" t="s">
        <v>398</v>
      </c>
      <c r="Y411" s="134" t="s">
        <v>1721</v>
      </c>
      <c r="Z411" s="134">
        <v>48146</v>
      </c>
    </row>
    <row r="412" spans="1:26" x14ac:dyDescent="0.25">
      <c r="A412" s="134" t="s">
        <v>781</v>
      </c>
      <c r="B412" s="134" t="s">
        <v>1950</v>
      </c>
      <c r="C412" s="134" t="s">
        <v>1951</v>
      </c>
      <c r="D412" s="134" t="s">
        <v>1952</v>
      </c>
      <c r="E412" s="134" t="s">
        <v>1953</v>
      </c>
      <c r="F412" s="134" t="s">
        <v>1953</v>
      </c>
      <c r="G412" s="134" t="s">
        <v>1953</v>
      </c>
      <c r="H412" s="134" t="s">
        <v>1953</v>
      </c>
      <c r="I412" s="134" t="s">
        <v>1953</v>
      </c>
      <c r="J412" s="134">
        <v>0</v>
      </c>
      <c r="K412" s="134">
        <v>0</v>
      </c>
      <c r="L412" s="134">
        <v>0</v>
      </c>
      <c r="M412" s="134">
        <v>0</v>
      </c>
      <c r="N412" s="134">
        <v>0</v>
      </c>
      <c r="O412" s="134" t="s">
        <v>1954</v>
      </c>
      <c r="P412" s="134">
        <v>103</v>
      </c>
      <c r="Q412" s="134">
        <v>36</v>
      </c>
      <c r="R412" s="134">
        <v>35</v>
      </c>
      <c r="S412" s="134">
        <v>204</v>
      </c>
      <c r="T412" s="134">
        <v>378</v>
      </c>
      <c r="U412" s="134" t="s">
        <v>26</v>
      </c>
      <c r="V412" s="134" t="s">
        <v>1955</v>
      </c>
      <c r="W412" s="134" t="s">
        <v>1952</v>
      </c>
      <c r="X412" s="134" t="s">
        <v>1989</v>
      </c>
      <c r="Y412" s="134" t="s">
        <v>1590</v>
      </c>
      <c r="Z412" s="134">
        <v>4119</v>
      </c>
    </row>
    <row r="413" spans="1:26" x14ac:dyDescent="0.25">
      <c r="A413" s="134" t="s">
        <v>1750</v>
      </c>
      <c r="B413" s="134" t="s">
        <v>1950</v>
      </c>
      <c r="C413" s="134" t="s">
        <v>1951</v>
      </c>
      <c r="D413" s="134" t="s">
        <v>1952</v>
      </c>
      <c r="E413" s="134" t="s">
        <v>1953</v>
      </c>
      <c r="F413" s="134" t="s">
        <v>1953</v>
      </c>
      <c r="G413" s="134" t="s">
        <v>1956</v>
      </c>
      <c r="H413" s="134" t="s">
        <v>1956</v>
      </c>
      <c r="I413" s="134" t="s">
        <v>1956</v>
      </c>
      <c r="J413" s="134">
        <v>11</v>
      </c>
      <c r="K413" s="134">
        <v>260</v>
      </c>
      <c r="L413" s="134">
        <v>279</v>
      </c>
      <c r="M413" s="134">
        <v>597</v>
      </c>
      <c r="N413" s="134">
        <v>1147</v>
      </c>
      <c r="O413" s="134" t="s">
        <v>1954</v>
      </c>
      <c r="P413" s="134">
        <v>2496</v>
      </c>
      <c r="Q413" s="134">
        <v>1727</v>
      </c>
      <c r="R413" s="134">
        <v>1724</v>
      </c>
      <c r="S413" s="134">
        <v>4220</v>
      </c>
      <c r="T413" s="134">
        <v>10167</v>
      </c>
      <c r="U413" s="134" t="s">
        <v>26</v>
      </c>
      <c r="V413" s="134" t="s">
        <v>1955</v>
      </c>
      <c r="W413" s="134" t="s">
        <v>1952</v>
      </c>
      <c r="X413" s="134" t="s">
        <v>1994</v>
      </c>
      <c r="Y413" s="134" t="s">
        <v>1750</v>
      </c>
      <c r="Z413" s="134">
        <v>154949</v>
      </c>
    </row>
    <row r="414" spans="1:26" x14ac:dyDescent="0.25">
      <c r="A414" s="134" t="s">
        <v>690</v>
      </c>
      <c r="B414" s="134" t="s">
        <v>1950</v>
      </c>
      <c r="C414" s="134" t="s">
        <v>1951</v>
      </c>
      <c r="D414" s="134" t="s">
        <v>1952</v>
      </c>
      <c r="E414" s="134" t="s">
        <v>1956</v>
      </c>
      <c r="F414" s="134" t="s">
        <v>1956</v>
      </c>
      <c r="G414" s="134" t="s">
        <v>1956</v>
      </c>
      <c r="H414" s="134" t="s">
        <v>1956</v>
      </c>
      <c r="I414" s="134" t="s">
        <v>1956</v>
      </c>
      <c r="J414" s="134">
        <v>849</v>
      </c>
      <c r="K414" s="134">
        <v>231</v>
      </c>
      <c r="L414" s="134">
        <v>285</v>
      </c>
      <c r="M414" s="134">
        <v>10293</v>
      </c>
      <c r="N414" s="134">
        <v>11658</v>
      </c>
      <c r="O414" s="134" t="s">
        <v>1957</v>
      </c>
      <c r="P414" s="134">
        <v>9233</v>
      </c>
      <c r="Q414" s="134">
        <v>5428</v>
      </c>
      <c r="R414" s="134">
        <v>6188</v>
      </c>
      <c r="S414" s="134">
        <v>14231</v>
      </c>
      <c r="T414" s="134">
        <v>35080</v>
      </c>
      <c r="U414" s="134" t="s">
        <v>8</v>
      </c>
      <c r="V414" s="134" t="s">
        <v>1955</v>
      </c>
      <c r="W414" s="134" t="s">
        <v>1952</v>
      </c>
      <c r="X414" s="134" t="s">
        <v>1958</v>
      </c>
      <c r="Y414" s="134" t="s">
        <v>1772</v>
      </c>
      <c r="Z414" s="134">
        <v>1051316</v>
      </c>
    </row>
    <row r="415" spans="1:26" x14ac:dyDescent="0.25">
      <c r="A415" s="134" t="s">
        <v>767</v>
      </c>
      <c r="B415" s="134" t="s">
        <v>1977</v>
      </c>
      <c r="C415" s="134" t="s">
        <v>1962</v>
      </c>
      <c r="D415" s="134" t="s">
        <v>1963</v>
      </c>
      <c r="E415" s="134" t="s">
        <v>1953</v>
      </c>
      <c r="F415" s="134" t="s">
        <v>1953</v>
      </c>
      <c r="G415" s="134" t="s">
        <v>1953</v>
      </c>
      <c r="H415" s="134" t="s">
        <v>1953</v>
      </c>
      <c r="I415" s="134" t="s">
        <v>1953</v>
      </c>
      <c r="J415" s="134">
        <v>0</v>
      </c>
      <c r="K415" s="134">
        <v>0</v>
      </c>
      <c r="L415" s="134">
        <v>0</v>
      </c>
      <c r="M415" s="134">
        <v>0</v>
      </c>
      <c r="N415" s="134">
        <v>0</v>
      </c>
      <c r="O415" s="134" t="s">
        <v>1954</v>
      </c>
      <c r="P415" s="134">
        <v>10</v>
      </c>
      <c r="Q415" s="134">
        <v>6</v>
      </c>
      <c r="R415" s="134">
        <v>8</v>
      </c>
      <c r="S415" s="134">
        <v>17</v>
      </c>
      <c r="T415" s="134">
        <v>41</v>
      </c>
      <c r="U415" s="134" t="s">
        <v>26</v>
      </c>
      <c r="V415" s="134" t="s">
        <v>1964</v>
      </c>
      <c r="W415" s="134" t="s">
        <v>1962</v>
      </c>
      <c r="X415" s="134" t="s">
        <v>1997</v>
      </c>
      <c r="Y415" s="134" t="s">
        <v>1733</v>
      </c>
      <c r="Z415" s="134">
        <v>1873</v>
      </c>
    </row>
    <row r="416" spans="1:26" x14ac:dyDescent="0.25">
      <c r="A416" s="134" t="s">
        <v>526</v>
      </c>
      <c r="B416" s="134" t="s">
        <v>1950</v>
      </c>
      <c r="C416" s="134" t="s">
        <v>1951</v>
      </c>
      <c r="D416" s="134" t="s">
        <v>1952</v>
      </c>
      <c r="E416" s="134" t="s">
        <v>1956</v>
      </c>
      <c r="F416" s="134" t="s">
        <v>1956</v>
      </c>
      <c r="G416" s="134" t="s">
        <v>1956</v>
      </c>
      <c r="H416" s="134" t="s">
        <v>1956</v>
      </c>
      <c r="I416" s="134" t="s">
        <v>1956</v>
      </c>
      <c r="J416" s="134">
        <v>0</v>
      </c>
      <c r="K416" s="134">
        <v>2</v>
      </c>
      <c r="L416" s="134">
        <v>2</v>
      </c>
      <c r="M416" s="134">
        <v>351</v>
      </c>
      <c r="N416" s="134">
        <v>355</v>
      </c>
      <c r="O416" s="134" t="s">
        <v>1957</v>
      </c>
      <c r="P416" s="134">
        <v>147</v>
      </c>
      <c r="Q416" s="134">
        <v>104</v>
      </c>
      <c r="R416" s="134">
        <v>120</v>
      </c>
      <c r="S416" s="134">
        <v>267</v>
      </c>
      <c r="T416" s="134">
        <v>638</v>
      </c>
      <c r="U416" s="134" t="s">
        <v>3</v>
      </c>
      <c r="V416" s="134" t="s">
        <v>1955</v>
      </c>
      <c r="W416" s="134" t="s">
        <v>1953</v>
      </c>
      <c r="X416" s="134" t="s">
        <v>398</v>
      </c>
      <c r="Y416" s="134" t="s">
        <v>1690</v>
      </c>
      <c r="Z416" s="134">
        <v>36759</v>
      </c>
    </row>
    <row r="417" spans="1:26" x14ac:dyDescent="0.25">
      <c r="A417" s="134" t="s">
        <v>618</v>
      </c>
      <c r="B417" s="134" t="s">
        <v>1950</v>
      </c>
      <c r="C417" s="134" t="s">
        <v>1951</v>
      </c>
      <c r="D417" s="134" t="s">
        <v>1952</v>
      </c>
      <c r="E417" s="134" t="s">
        <v>1956</v>
      </c>
      <c r="F417" s="134" t="s">
        <v>1956</v>
      </c>
      <c r="G417" s="134" t="s">
        <v>1956</v>
      </c>
      <c r="H417" s="134" t="s">
        <v>1956</v>
      </c>
      <c r="I417" s="134" t="s">
        <v>1956</v>
      </c>
      <c r="J417" s="134">
        <v>109</v>
      </c>
      <c r="K417" s="134">
        <v>88</v>
      </c>
      <c r="L417" s="134">
        <v>0</v>
      </c>
      <c r="M417" s="134">
        <v>16</v>
      </c>
      <c r="N417" s="134">
        <v>213</v>
      </c>
      <c r="O417" s="134" t="s">
        <v>1954</v>
      </c>
      <c r="P417" s="134">
        <v>504</v>
      </c>
      <c r="Q417" s="134">
        <v>270</v>
      </c>
      <c r="R417" s="134">
        <v>352</v>
      </c>
      <c r="S417" s="134">
        <v>1161</v>
      </c>
      <c r="T417" s="134">
        <v>2287</v>
      </c>
      <c r="U417" s="134" t="s">
        <v>8</v>
      </c>
      <c r="V417" s="134" t="s">
        <v>1955</v>
      </c>
      <c r="W417" s="134" t="s">
        <v>1952</v>
      </c>
      <c r="X417" s="134" t="s">
        <v>1958</v>
      </c>
      <c r="Y417" s="134" t="s">
        <v>1523</v>
      </c>
      <c r="Z417" s="134">
        <v>87598</v>
      </c>
    </row>
    <row r="418" spans="1:26" x14ac:dyDescent="0.25">
      <c r="A418" s="134" t="s">
        <v>845</v>
      </c>
      <c r="B418" s="134" t="s">
        <v>1960</v>
      </c>
      <c r="C418" s="134" t="s">
        <v>1951</v>
      </c>
      <c r="D418" s="134" t="s">
        <v>1952</v>
      </c>
      <c r="E418" s="134" t="s">
        <v>1956</v>
      </c>
      <c r="F418" s="134" t="s">
        <v>1956</v>
      </c>
      <c r="G418" s="134" t="s">
        <v>1956</v>
      </c>
      <c r="H418" s="134" t="s">
        <v>1956</v>
      </c>
      <c r="I418" s="134" t="s">
        <v>1956</v>
      </c>
      <c r="J418" s="134">
        <v>96</v>
      </c>
      <c r="K418" s="134">
        <v>27</v>
      </c>
      <c r="L418" s="134">
        <v>13</v>
      </c>
      <c r="M418" s="134">
        <v>589</v>
      </c>
      <c r="N418" s="134">
        <v>725</v>
      </c>
      <c r="O418" s="134" t="s">
        <v>1957</v>
      </c>
      <c r="P418" s="134">
        <v>285</v>
      </c>
      <c r="Q418" s="134">
        <v>179</v>
      </c>
      <c r="R418" s="134">
        <v>201</v>
      </c>
      <c r="S418" s="134">
        <v>478</v>
      </c>
      <c r="T418" s="134">
        <v>1143</v>
      </c>
      <c r="U418" s="134" t="s">
        <v>13</v>
      </c>
      <c r="V418" s="134" t="s">
        <v>1955</v>
      </c>
      <c r="W418" s="134" t="s">
        <v>1952</v>
      </c>
      <c r="X418" s="134" t="s">
        <v>1966</v>
      </c>
      <c r="Y418" s="134" t="s">
        <v>1967</v>
      </c>
      <c r="Z418" s="134">
        <v>46548</v>
      </c>
    </row>
    <row r="419" spans="1:26" x14ac:dyDescent="0.25">
      <c r="A419" s="134" t="s">
        <v>1843</v>
      </c>
      <c r="B419" s="134" t="s">
        <v>1960</v>
      </c>
      <c r="C419" s="134" t="s">
        <v>1951</v>
      </c>
      <c r="D419" s="134" t="s">
        <v>1952</v>
      </c>
      <c r="E419" s="134" t="s">
        <v>1956</v>
      </c>
      <c r="F419" s="134" t="s">
        <v>1956</v>
      </c>
      <c r="G419" s="134" t="s">
        <v>1956</v>
      </c>
      <c r="H419" s="134" t="s">
        <v>1956</v>
      </c>
      <c r="I419" s="134" t="s">
        <v>1956</v>
      </c>
      <c r="J419" s="134">
        <v>40</v>
      </c>
      <c r="K419" s="134">
        <v>72</v>
      </c>
      <c r="L419" s="134">
        <v>142</v>
      </c>
      <c r="M419" s="134">
        <v>1224</v>
      </c>
      <c r="N419" s="134">
        <f>SUM(J419:M419)</f>
        <v>1478</v>
      </c>
      <c r="O419" s="134" t="s">
        <v>1957</v>
      </c>
      <c r="P419" s="134">
        <v>336</v>
      </c>
      <c r="Q419" s="134">
        <v>211</v>
      </c>
      <c r="R419" s="134">
        <v>237</v>
      </c>
      <c r="S419" s="134">
        <v>563</v>
      </c>
      <c r="T419" s="134">
        <v>1347</v>
      </c>
      <c r="U419" s="134" t="s">
        <v>13</v>
      </c>
      <c r="V419" s="134" t="s">
        <v>1955</v>
      </c>
      <c r="W419" s="134" t="s">
        <v>1952</v>
      </c>
      <c r="X419" s="134" t="s">
        <v>1966</v>
      </c>
      <c r="Y419" s="134" t="s">
        <v>1967</v>
      </c>
      <c r="Z419" s="134">
        <v>120639</v>
      </c>
    </row>
    <row r="420" spans="1:26" x14ac:dyDescent="0.25">
      <c r="A420" s="134" t="s">
        <v>393</v>
      </c>
      <c r="B420" s="134" t="s">
        <v>1950</v>
      </c>
      <c r="C420" s="134" t="s">
        <v>1951</v>
      </c>
      <c r="D420" s="134" t="s">
        <v>1952</v>
      </c>
      <c r="E420" s="134" t="s">
        <v>1956</v>
      </c>
      <c r="F420" s="134" t="s">
        <v>1956</v>
      </c>
      <c r="G420" s="134" t="s">
        <v>1956</v>
      </c>
      <c r="H420" s="134" t="s">
        <v>1956</v>
      </c>
      <c r="I420" s="134" t="s">
        <v>1956</v>
      </c>
      <c r="J420" s="134">
        <v>218</v>
      </c>
      <c r="K420" s="134">
        <v>115</v>
      </c>
      <c r="L420" s="134">
        <v>64</v>
      </c>
      <c r="M420" s="134">
        <v>3033</v>
      </c>
      <c r="N420" s="134">
        <v>3430</v>
      </c>
      <c r="O420" s="134" t="s">
        <v>1957</v>
      </c>
      <c r="P420" s="134">
        <v>1043</v>
      </c>
      <c r="Q420" s="134">
        <v>793</v>
      </c>
      <c r="R420" s="134">
        <v>734</v>
      </c>
      <c r="S420" s="134">
        <v>1613</v>
      </c>
      <c r="T420" s="134">
        <v>4183</v>
      </c>
      <c r="U420" s="134" t="s">
        <v>67</v>
      </c>
      <c r="V420" s="134" t="s">
        <v>1955</v>
      </c>
      <c r="W420" s="134" t="s">
        <v>1952</v>
      </c>
      <c r="X420" s="134" t="s">
        <v>1985</v>
      </c>
      <c r="Y420" s="134" t="s">
        <v>1742</v>
      </c>
      <c r="Z420" s="134">
        <v>95768</v>
      </c>
    </row>
    <row r="421" spans="1:26" x14ac:dyDescent="0.25">
      <c r="A421" s="134" t="s">
        <v>483</v>
      </c>
      <c r="B421" s="134" t="s">
        <v>1950</v>
      </c>
      <c r="C421" s="134" t="s">
        <v>1951</v>
      </c>
      <c r="D421" s="134" t="s">
        <v>1952</v>
      </c>
      <c r="E421" s="134" t="s">
        <v>1953</v>
      </c>
      <c r="F421" s="134" t="s">
        <v>1953</v>
      </c>
      <c r="G421" s="134" t="s">
        <v>1956</v>
      </c>
      <c r="H421" s="134" t="s">
        <v>1956</v>
      </c>
      <c r="I421" s="134" t="s">
        <v>1956</v>
      </c>
      <c r="J421" s="134">
        <v>1</v>
      </c>
      <c r="K421" s="134">
        <v>0</v>
      </c>
      <c r="L421" s="134">
        <v>4</v>
      </c>
      <c r="M421" s="134">
        <v>24</v>
      </c>
      <c r="N421" s="134">
        <v>29</v>
      </c>
      <c r="O421" s="134" t="s">
        <v>1957</v>
      </c>
      <c r="P421" s="134">
        <v>1</v>
      </c>
      <c r="Q421" s="134">
        <v>1</v>
      </c>
      <c r="R421" s="134">
        <v>0</v>
      </c>
      <c r="S421" s="134">
        <v>0</v>
      </c>
      <c r="T421" s="134">
        <v>2</v>
      </c>
      <c r="U421" s="134" t="s">
        <v>3</v>
      </c>
      <c r="V421" s="134" t="s">
        <v>1955</v>
      </c>
      <c r="W421" s="134" t="s">
        <v>1952</v>
      </c>
      <c r="X421" s="134" t="s">
        <v>398</v>
      </c>
      <c r="Y421" s="134" t="s">
        <v>1649</v>
      </c>
      <c r="Z421" s="134">
        <v>13272</v>
      </c>
    </row>
    <row r="422" spans="1:26" x14ac:dyDescent="0.25">
      <c r="A422" s="134" t="s">
        <v>658</v>
      </c>
      <c r="B422" s="134" t="s">
        <v>1950</v>
      </c>
      <c r="C422" s="134" t="s">
        <v>1951</v>
      </c>
      <c r="D422" s="134" t="s">
        <v>1952</v>
      </c>
      <c r="E422" s="134" t="s">
        <v>1956</v>
      </c>
      <c r="F422" s="134" t="s">
        <v>1956</v>
      </c>
      <c r="G422" s="134" t="s">
        <v>1956</v>
      </c>
      <c r="H422" s="134" t="s">
        <v>1956</v>
      </c>
      <c r="I422" s="134" t="s">
        <v>1956</v>
      </c>
      <c r="J422" s="134">
        <v>49</v>
      </c>
      <c r="K422" s="134">
        <v>26</v>
      </c>
      <c r="L422" s="134">
        <v>94</v>
      </c>
      <c r="M422" s="134">
        <v>1076</v>
      </c>
      <c r="N422" s="134">
        <v>1245</v>
      </c>
      <c r="O422" s="134" t="s">
        <v>1957</v>
      </c>
      <c r="P422" s="134">
        <v>859</v>
      </c>
      <c r="Q422" s="134">
        <v>469</v>
      </c>
      <c r="R422" s="134">
        <v>530</v>
      </c>
      <c r="S422" s="134">
        <v>1242</v>
      </c>
      <c r="T422" s="134">
        <v>3100</v>
      </c>
      <c r="U422" s="134" t="s">
        <v>8</v>
      </c>
      <c r="V422" s="134" t="s">
        <v>1955</v>
      </c>
      <c r="W422" s="134" t="s">
        <v>1952</v>
      </c>
      <c r="X422" s="134" t="s">
        <v>1958</v>
      </c>
      <c r="Y422" s="134" t="s">
        <v>1761</v>
      </c>
      <c r="Z422" s="134">
        <v>104490</v>
      </c>
    </row>
    <row r="423" spans="1:26" x14ac:dyDescent="0.25">
      <c r="A423" s="134" t="s">
        <v>1761</v>
      </c>
      <c r="B423" s="134" t="s">
        <v>1950</v>
      </c>
      <c r="C423" s="134" t="s">
        <v>1951</v>
      </c>
      <c r="D423" s="134" t="s">
        <v>1952</v>
      </c>
      <c r="E423" s="134" t="s">
        <v>1953</v>
      </c>
      <c r="F423" s="134" t="s">
        <v>1953</v>
      </c>
      <c r="G423" s="134" t="s">
        <v>1956</v>
      </c>
      <c r="H423" s="134" t="s">
        <v>1956</v>
      </c>
      <c r="I423" s="134" t="s">
        <v>1956</v>
      </c>
      <c r="J423" s="134">
        <v>1</v>
      </c>
      <c r="K423" s="134">
        <v>12</v>
      </c>
      <c r="L423" s="134">
        <v>17</v>
      </c>
      <c r="M423" s="134">
        <v>147</v>
      </c>
      <c r="N423" s="134">
        <v>177</v>
      </c>
      <c r="O423" s="134" t="s">
        <v>1954</v>
      </c>
      <c r="P423" s="134">
        <v>153</v>
      </c>
      <c r="Q423" s="134">
        <v>103</v>
      </c>
      <c r="R423" s="134">
        <v>102</v>
      </c>
      <c r="S423" s="134">
        <v>555</v>
      </c>
      <c r="T423" s="134">
        <v>913</v>
      </c>
      <c r="U423" s="134" t="s">
        <v>8</v>
      </c>
      <c r="V423" s="134" t="s">
        <v>1955</v>
      </c>
      <c r="W423" s="134" t="s">
        <v>1952</v>
      </c>
      <c r="X423" s="134" t="s">
        <v>1958</v>
      </c>
      <c r="Y423" s="134" t="s">
        <v>1761</v>
      </c>
      <c r="Z423" s="134">
        <v>65828</v>
      </c>
    </row>
    <row r="424" spans="1:26" x14ac:dyDescent="0.25">
      <c r="A424" s="134" t="s">
        <v>637</v>
      </c>
      <c r="B424" s="134" t="s">
        <v>1950</v>
      </c>
      <c r="C424" s="134" t="s">
        <v>1951</v>
      </c>
      <c r="D424" s="134" t="s">
        <v>1952</v>
      </c>
      <c r="E424" s="134" t="s">
        <v>1953</v>
      </c>
      <c r="F424" s="134" t="s">
        <v>1956</v>
      </c>
      <c r="G424" s="134" t="s">
        <v>1956</v>
      </c>
      <c r="H424" s="134" t="s">
        <v>1956</v>
      </c>
      <c r="I424" s="134" t="s">
        <v>1956</v>
      </c>
      <c r="J424" s="134">
        <v>0</v>
      </c>
      <c r="K424" s="134">
        <v>3</v>
      </c>
      <c r="L424" s="134">
        <v>9</v>
      </c>
      <c r="M424" s="134">
        <v>29</v>
      </c>
      <c r="N424" s="134">
        <v>41</v>
      </c>
      <c r="O424" s="134" t="s">
        <v>1954</v>
      </c>
      <c r="P424" s="134">
        <v>56</v>
      </c>
      <c r="Q424" s="134">
        <v>53</v>
      </c>
      <c r="R424" s="134">
        <v>75</v>
      </c>
      <c r="S424" s="134">
        <v>265</v>
      </c>
      <c r="T424" s="134">
        <v>449</v>
      </c>
      <c r="U424" s="134" t="s">
        <v>8</v>
      </c>
      <c r="V424" s="134" t="s">
        <v>1955</v>
      </c>
      <c r="W424" s="134" t="s">
        <v>1952</v>
      </c>
      <c r="X424" s="134" t="s">
        <v>1958</v>
      </c>
      <c r="Y424" s="134" t="s">
        <v>1558</v>
      </c>
      <c r="Z424" s="134">
        <v>31593</v>
      </c>
    </row>
    <row r="425" spans="1:26" x14ac:dyDescent="0.25">
      <c r="A425" s="134" t="s">
        <v>649</v>
      </c>
      <c r="B425" s="134" t="s">
        <v>1950</v>
      </c>
      <c r="C425" s="134" t="s">
        <v>1951</v>
      </c>
      <c r="D425" s="134" t="s">
        <v>1952</v>
      </c>
      <c r="E425" s="134" t="s">
        <v>1953</v>
      </c>
      <c r="F425" s="134" t="s">
        <v>1956</v>
      </c>
      <c r="G425" s="134" t="s">
        <v>1956</v>
      </c>
      <c r="H425" s="134" t="s">
        <v>1956</v>
      </c>
      <c r="I425" s="134" t="s">
        <v>1956</v>
      </c>
      <c r="J425" s="134">
        <v>3</v>
      </c>
      <c r="K425" s="134">
        <v>27</v>
      </c>
      <c r="L425" s="134">
        <v>10</v>
      </c>
      <c r="M425" s="134">
        <v>151</v>
      </c>
      <c r="N425" s="134">
        <v>191</v>
      </c>
      <c r="O425" s="134" t="s">
        <v>1954</v>
      </c>
      <c r="P425" s="134">
        <v>240</v>
      </c>
      <c r="Q425" s="134">
        <v>148</v>
      </c>
      <c r="R425" s="134">
        <v>181</v>
      </c>
      <c r="S425" s="134">
        <v>438</v>
      </c>
      <c r="T425" s="134">
        <v>1007</v>
      </c>
      <c r="U425" s="134" t="s">
        <v>8</v>
      </c>
      <c r="V425" s="134" t="s">
        <v>1955</v>
      </c>
      <c r="W425" s="134" t="s">
        <v>1952</v>
      </c>
      <c r="X425" s="134" t="s">
        <v>1958</v>
      </c>
      <c r="Y425" s="134" t="s">
        <v>1659</v>
      </c>
      <c r="Z425" s="134">
        <v>60651</v>
      </c>
    </row>
    <row r="426" spans="1:26" x14ac:dyDescent="0.25">
      <c r="A426" s="134" t="s">
        <v>638</v>
      </c>
      <c r="B426" s="134" t="s">
        <v>1950</v>
      </c>
      <c r="C426" s="134" t="s">
        <v>1951</v>
      </c>
      <c r="D426" s="134" t="s">
        <v>1952</v>
      </c>
      <c r="E426" s="134" t="s">
        <v>1953</v>
      </c>
      <c r="F426" s="134" t="s">
        <v>1956</v>
      </c>
      <c r="G426" s="134" t="s">
        <v>1956</v>
      </c>
      <c r="H426" s="134" t="s">
        <v>1956</v>
      </c>
      <c r="I426" s="134" t="s">
        <v>1956</v>
      </c>
      <c r="J426" s="134">
        <v>20</v>
      </c>
      <c r="K426" s="134">
        <v>82</v>
      </c>
      <c r="L426" s="134">
        <v>169</v>
      </c>
      <c r="M426" s="134">
        <v>1408</v>
      </c>
      <c r="N426" s="134">
        <v>1679</v>
      </c>
      <c r="O426" s="134" t="s">
        <v>1957</v>
      </c>
      <c r="P426" s="134">
        <v>516</v>
      </c>
      <c r="Q426" s="134">
        <v>279</v>
      </c>
      <c r="R426" s="134">
        <v>282</v>
      </c>
      <c r="S426" s="134">
        <v>340</v>
      </c>
      <c r="T426" s="134">
        <v>1417</v>
      </c>
      <c r="U426" s="134" t="s">
        <v>8</v>
      </c>
      <c r="V426" s="134" t="s">
        <v>1955</v>
      </c>
      <c r="W426" s="134" t="s">
        <v>1952</v>
      </c>
      <c r="X426" s="134" t="s">
        <v>1958</v>
      </c>
      <c r="Y426" s="134" t="s">
        <v>1558</v>
      </c>
      <c r="Z426" s="134">
        <v>82643</v>
      </c>
    </row>
    <row r="427" spans="1:26" x14ac:dyDescent="0.25">
      <c r="A427" s="134" t="s">
        <v>757</v>
      </c>
      <c r="B427" s="134" t="s">
        <v>1950</v>
      </c>
      <c r="C427" s="134" t="s">
        <v>1951</v>
      </c>
      <c r="D427" s="134" t="s">
        <v>1951</v>
      </c>
      <c r="E427" s="134" t="s">
        <v>1953</v>
      </c>
      <c r="F427" s="134" t="s">
        <v>1953</v>
      </c>
      <c r="G427" s="134" t="s">
        <v>1953</v>
      </c>
      <c r="H427" s="134" t="s">
        <v>1953</v>
      </c>
      <c r="I427" s="134" t="s">
        <v>1953</v>
      </c>
      <c r="J427" s="134">
        <v>0</v>
      </c>
      <c r="K427" s="134">
        <v>0</v>
      </c>
      <c r="L427" s="134">
        <v>0</v>
      </c>
      <c r="M427" s="134">
        <v>0</v>
      </c>
      <c r="N427" s="134">
        <v>0</v>
      </c>
      <c r="O427" s="134" t="s">
        <v>1954</v>
      </c>
      <c r="P427" s="134">
        <v>13</v>
      </c>
      <c r="Q427" s="134">
        <v>9</v>
      </c>
      <c r="R427" s="134">
        <v>10</v>
      </c>
      <c r="S427" s="134">
        <v>23</v>
      </c>
      <c r="T427" s="134">
        <v>55</v>
      </c>
      <c r="U427" s="134" t="s">
        <v>26</v>
      </c>
      <c r="V427" s="134" t="s">
        <v>1968</v>
      </c>
      <c r="W427" s="134" t="s">
        <v>1952</v>
      </c>
      <c r="X427" s="134" t="s">
        <v>1984</v>
      </c>
      <c r="Y427" s="134" t="s">
        <v>1675</v>
      </c>
      <c r="Z427" s="134">
        <v>394</v>
      </c>
    </row>
    <row r="428" spans="1:26" x14ac:dyDescent="0.25">
      <c r="A428" s="134" t="s">
        <v>782</v>
      </c>
      <c r="B428" s="134" t="s">
        <v>1950</v>
      </c>
      <c r="C428" s="134" t="s">
        <v>1951</v>
      </c>
      <c r="D428" s="134" t="s">
        <v>1951</v>
      </c>
      <c r="E428" s="134" t="s">
        <v>1953</v>
      </c>
      <c r="F428" s="134" t="s">
        <v>1953</v>
      </c>
      <c r="G428" s="134" t="s">
        <v>1953</v>
      </c>
      <c r="H428" s="134" t="s">
        <v>1956</v>
      </c>
      <c r="I428" s="134" t="s">
        <v>1953</v>
      </c>
      <c r="J428" s="134">
        <v>0</v>
      </c>
      <c r="K428" s="134">
        <v>0</v>
      </c>
      <c r="L428" s="134">
        <v>0</v>
      </c>
      <c r="M428" s="134">
        <v>0</v>
      </c>
      <c r="N428" s="134">
        <v>0</v>
      </c>
      <c r="O428" s="134" t="s">
        <v>1954</v>
      </c>
      <c r="P428" s="134">
        <v>312</v>
      </c>
      <c r="Q428" s="134">
        <v>175</v>
      </c>
      <c r="R428" s="134">
        <v>163</v>
      </c>
      <c r="S428" s="134">
        <v>568</v>
      </c>
      <c r="T428" s="134">
        <v>1218</v>
      </c>
      <c r="U428" s="134" t="s">
        <v>26</v>
      </c>
      <c r="V428" s="134" t="s">
        <v>1968</v>
      </c>
      <c r="W428" s="134" t="s">
        <v>1951</v>
      </c>
      <c r="X428" s="134" t="s">
        <v>1989</v>
      </c>
      <c r="Y428" s="134" t="s">
        <v>1590</v>
      </c>
      <c r="Z428" s="134">
        <v>26648</v>
      </c>
    </row>
    <row r="429" spans="1:26" x14ac:dyDescent="0.25">
      <c r="A429" s="134" t="s">
        <v>527</v>
      </c>
      <c r="B429" s="134" t="s">
        <v>1950</v>
      </c>
      <c r="C429" s="134" t="s">
        <v>1951</v>
      </c>
      <c r="D429" s="134" t="s">
        <v>1951</v>
      </c>
      <c r="E429" s="134" t="s">
        <v>1956</v>
      </c>
      <c r="F429" s="134" t="s">
        <v>1956</v>
      </c>
      <c r="G429" s="134" t="s">
        <v>1956</v>
      </c>
      <c r="H429" s="134" t="s">
        <v>1956</v>
      </c>
      <c r="I429" s="134" t="s">
        <v>1956</v>
      </c>
      <c r="J429" s="134">
        <v>69</v>
      </c>
      <c r="K429" s="134">
        <v>52</v>
      </c>
      <c r="L429" s="134">
        <v>24</v>
      </c>
      <c r="M429" s="134">
        <v>769</v>
      </c>
      <c r="N429" s="134">
        <v>914</v>
      </c>
      <c r="O429" s="134" t="s">
        <v>1957</v>
      </c>
      <c r="P429" s="134">
        <v>45</v>
      </c>
      <c r="Q429" s="134">
        <v>32</v>
      </c>
      <c r="R429" s="134">
        <v>37</v>
      </c>
      <c r="S429" s="134">
        <v>90</v>
      </c>
      <c r="T429" s="134">
        <v>204</v>
      </c>
      <c r="U429" s="134" t="s">
        <v>3</v>
      </c>
      <c r="V429" s="134" t="s">
        <v>1955</v>
      </c>
      <c r="W429" s="134" t="s">
        <v>1952</v>
      </c>
      <c r="X429" s="134" t="s">
        <v>398</v>
      </c>
      <c r="Y429" s="134" t="s">
        <v>1690</v>
      </c>
      <c r="Z429" s="134">
        <v>338247</v>
      </c>
    </row>
    <row r="430" spans="1:26" x14ac:dyDescent="0.25">
      <c r="A430" s="134" t="s">
        <v>853</v>
      </c>
      <c r="B430" s="134" t="s">
        <v>1950</v>
      </c>
      <c r="C430" s="134" t="s">
        <v>1951</v>
      </c>
      <c r="D430" s="134" t="s">
        <v>1952</v>
      </c>
      <c r="E430" s="134" t="s">
        <v>1956</v>
      </c>
      <c r="F430" s="134" t="s">
        <v>1956</v>
      </c>
      <c r="G430" s="134" t="s">
        <v>1956</v>
      </c>
      <c r="H430" s="134" t="s">
        <v>1956</v>
      </c>
      <c r="I430" s="134" t="s">
        <v>1956</v>
      </c>
      <c r="J430" s="134">
        <v>61</v>
      </c>
      <c r="K430" s="134">
        <v>36</v>
      </c>
      <c r="L430" s="134">
        <v>0</v>
      </c>
      <c r="M430" s="134">
        <v>456</v>
      </c>
      <c r="N430" s="134">
        <v>553</v>
      </c>
      <c r="O430" s="134" t="s">
        <v>1954</v>
      </c>
      <c r="P430" s="134">
        <v>962</v>
      </c>
      <c r="Q430" s="134">
        <v>701</v>
      </c>
      <c r="R430" s="134">
        <v>820</v>
      </c>
      <c r="S430" s="134">
        <v>1617</v>
      </c>
      <c r="T430" s="134">
        <v>4100</v>
      </c>
      <c r="U430" s="134" t="s">
        <v>56</v>
      </c>
      <c r="V430" s="134" t="s">
        <v>1955</v>
      </c>
      <c r="W430" s="134" t="s">
        <v>1952</v>
      </c>
      <c r="X430" s="134" t="s">
        <v>1983</v>
      </c>
      <c r="Y430" s="134" t="s">
        <v>1769</v>
      </c>
      <c r="Z430" s="134">
        <v>94807</v>
      </c>
    </row>
    <row r="431" spans="1:26" x14ac:dyDescent="0.25">
      <c r="A431" s="134" t="s">
        <v>1769</v>
      </c>
      <c r="B431" s="134" t="s">
        <v>1950</v>
      </c>
      <c r="C431" s="134" t="s">
        <v>1951</v>
      </c>
      <c r="D431" s="134" t="s">
        <v>1952</v>
      </c>
      <c r="E431" s="134" t="s">
        <v>1956</v>
      </c>
      <c r="F431" s="134" t="s">
        <v>1956</v>
      </c>
      <c r="G431" s="134" t="s">
        <v>1956</v>
      </c>
      <c r="H431" s="134" t="s">
        <v>1956</v>
      </c>
      <c r="I431" s="134" t="s">
        <v>1956</v>
      </c>
      <c r="J431" s="134">
        <v>57</v>
      </c>
      <c r="K431" s="134">
        <v>49</v>
      </c>
      <c r="L431" s="134">
        <v>170</v>
      </c>
      <c r="M431" s="134">
        <v>350</v>
      </c>
      <c r="N431" s="134">
        <v>626</v>
      </c>
      <c r="O431" s="134" t="s">
        <v>1957</v>
      </c>
      <c r="P431" s="134">
        <v>159</v>
      </c>
      <c r="Q431" s="134">
        <v>106</v>
      </c>
      <c r="R431" s="134">
        <v>112</v>
      </c>
      <c r="S431" s="134">
        <v>284</v>
      </c>
      <c r="T431" s="134">
        <v>661</v>
      </c>
      <c r="U431" s="134" t="s">
        <v>56</v>
      </c>
      <c r="V431" s="134" t="s">
        <v>1955</v>
      </c>
      <c r="W431" s="134" t="s">
        <v>1952</v>
      </c>
      <c r="X431" s="134" t="s">
        <v>1983</v>
      </c>
      <c r="Y431" s="134" t="s">
        <v>1769</v>
      </c>
      <c r="Z431" s="134">
        <v>142262</v>
      </c>
    </row>
    <row r="432" spans="1:26" x14ac:dyDescent="0.25">
      <c r="A432" s="134" t="s">
        <v>678</v>
      </c>
      <c r="B432" s="134" t="s">
        <v>1950</v>
      </c>
      <c r="C432" s="134" t="s">
        <v>1951</v>
      </c>
      <c r="D432" s="134" t="s">
        <v>1952</v>
      </c>
      <c r="E432" s="134" t="s">
        <v>1956</v>
      </c>
      <c r="F432" s="134" t="s">
        <v>1953</v>
      </c>
      <c r="G432" s="134" t="s">
        <v>1956</v>
      </c>
      <c r="H432" s="134" t="s">
        <v>1956</v>
      </c>
      <c r="I432" s="134" t="s">
        <v>1956</v>
      </c>
      <c r="J432" s="134">
        <v>1</v>
      </c>
      <c r="K432" s="134">
        <v>1</v>
      </c>
      <c r="L432" s="134">
        <v>41</v>
      </c>
      <c r="M432" s="134">
        <v>2220</v>
      </c>
      <c r="N432" s="134">
        <v>2263</v>
      </c>
      <c r="O432" s="134" t="s">
        <v>1957</v>
      </c>
      <c r="P432" s="134">
        <v>1050</v>
      </c>
      <c r="Q432" s="134">
        <v>695</v>
      </c>
      <c r="R432" s="134">
        <v>755</v>
      </c>
      <c r="S432" s="134">
        <v>1593</v>
      </c>
      <c r="T432" s="134">
        <v>4093</v>
      </c>
      <c r="U432" s="134" t="s">
        <v>8</v>
      </c>
      <c r="V432" s="134" t="s">
        <v>1955</v>
      </c>
      <c r="W432" s="134" t="s">
        <v>1952</v>
      </c>
      <c r="X432" s="134" t="s">
        <v>1958</v>
      </c>
      <c r="Y432" s="134" t="s">
        <v>1772</v>
      </c>
      <c r="Z432" s="134">
        <v>129604</v>
      </c>
    </row>
    <row r="433" spans="1:26" x14ac:dyDescent="0.25">
      <c r="A433" s="134" t="s">
        <v>1772</v>
      </c>
      <c r="B433" s="134" t="s">
        <v>1950</v>
      </c>
      <c r="C433" s="134" t="s">
        <v>1951</v>
      </c>
      <c r="D433" s="134" t="s">
        <v>1952</v>
      </c>
      <c r="E433" s="134" t="s">
        <v>1956</v>
      </c>
      <c r="F433" s="134" t="s">
        <v>1956</v>
      </c>
      <c r="G433" s="134" t="s">
        <v>1956</v>
      </c>
      <c r="H433" s="134" t="s">
        <v>1956</v>
      </c>
      <c r="I433" s="134" t="s">
        <v>1956</v>
      </c>
      <c r="J433" s="134">
        <v>42</v>
      </c>
      <c r="K433" s="134">
        <v>0</v>
      </c>
      <c r="L433" s="134">
        <v>0</v>
      </c>
      <c r="M433" s="134">
        <v>227</v>
      </c>
      <c r="N433" s="134">
        <v>269</v>
      </c>
      <c r="O433" s="134" t="s">
        <v>1517</v>
      </c>
      <c r="P433" s="134">
        <v>22</v>
      </c>
      <c r="Q433" s="134">
        <v>13</v>
      </c>
      <c r="R433" s="134">
        <v>214</v>
      </c>
      <c r="S433" s="134">
        <v>28</v>
      </c>
      <c r="T433" s="134">
        <v>277</v>
      </c>
      <c r="U433" s="134" t="s">
        <v>8</v>
      </c>
      <c r="V433" s="134" t="s">
        <v>1955</v>
      </c>
      <c r="W433" s="134" t="s">
        <v>1952</v>
      </c>
      <c r="X433" s="134" t="s">
        <v>1958</v>
      </c>
      <c r="Y433" s="134" t="s">
        <v>1772</v>
      </c>
      <c r="Z433" s="134">
        <v>87666</v>
      </c>
    </row>
    <row r="434" spans="1:26" x14ac:dyDescent="0.25">
      <c r="A434" s="134" t="s">
        <v>484</v>
      </c>
      <c r="B434" s="134" t="s">
        <v>1977</v>
      </c>
      <c r="C434" s="134" t="s">
        <v>1951</v>
      </c>
      <c r="D434" s="134" t="s">
        <v>1952</v>
      </c>
      <c r="E434" s="134" t="s">
        <v>1953</v>
      </c>
      <c r="F434" s="134" t="s">
        <v>1956</v>
      </c>
      <c r="G434" s="134" t="s">
        <v>1956</v>
      </c>
      <c r="H434" s="134" t="s">
        <v>1956</v>
      </c>
      <c r="I434" s="134" t="s">
        <v>1956</v>
      </c>
      <c r="J434" s="134">
        <v>13</v>
      </c>
      <c r="K434" s="134">
        <v>124</v>
      </c>
      <c r="L434" s="134">
        <v>152</v>
      </c>
      <c r="M434" s="134">
        <v>1469</v>
      </c>
      <c r="N434" s="134">
        <v>1758</v>
      </c>
      <c r="O434" s="134" t="s">
        <v>1954</v>
      </c>
      <c r="P434" s="134">
        <v>2645</v>
      </c>
      <c r="Q434" s="134">
        <v>1678</v>
      </c>
      <c r="R434" s="134">
        <v>1532</v>
      </c>
      <c r="S434" s="134">
        <v>5126</v>
      </c>
      <c r="T434" s="134">
        <v>10981</v>
      </c>
      <c r="U434" s="134" t="s">
        <v>3</v>
      </c>
      <c r="V434" s="134" t="s">
        <v>1955</v>
      </c>
      <c r="W434" s="134" t="s">
        <v>1952</v>
      </c>
      <c r="X434" s="134" t="s">
        <v>398</v>
      </c>
      <c r="Y434" s="134" t="s">
        <v>1649</v>
      </c>
      <c r="Z434" s="134">
        <v>216589</v>
      </c>
    </row>
    <row r="435" spans="1:26" x14ac:dyDescent="0.25">
      <c r="A435" s="134" t="s">
        <v>760</v>
      </c>
      <c r="B435" s="134" t="s">
        <v>1950</v>
      </c>
      <c r="C435" s="134" t="s">
        <v>1951</v>
      </c>
      <c r="D435" s="134" t="s">
        <v>1952</v>
      </c>
      <c r="E435" s="134" t="s">
        <v>1956</v>
      </c>
      <c r="F435" s="134" t="s">
        <v>1956</v>
      </c>
      <c r="G435" s="134" t="s">
        <v>1956</v>
      </c>
      <c r="H435" s="134" t="s">
        <v>1956</v>
      </c>
      <c r="I435" s="134" t="s">
        <v>1956</v>
      </c>
      <c r="J435" s="134">
        <v>6</v>
      </c>
      <c r="K435" s="134">
        <v>35</v>
      </c>
      <c r="L435" s="134">
        <v>192</v>
      </c>
      <c r="M435" s="134">
        <v>247</v>
      </c>
      <c r="N435" s="134">
        <v>480</v>
      </c>
      <c r="O435" s="134" t="s">
        <v>1957</v>
      </c>
      <c r="P435" s="134">
        <v>180</v>
      </c>
      <c r="Q435" s="134">
        <v>118</v>
      </c>
      <c r="R435" s="134">
        <v>136</v>
      </c>
      <c r="S435" s="134">
        <v>313</v>
      </c>
      <c r="T435" s="134">
        <v>747</v>
      </c>
      <c r="U435" s="134" t="s">
        <v>26</v>
      </c>
      <c r="V435" s="134" t="s">
        <v>1955</v>
      </c>
      <c r="W435" s="134" t="s">
        <v>1952</v>
      </c>
      <c r="X435" s="134" t="s">
        <v>1984</v>
      </c>
      <c r="Y435" s="134" t="s">
        <v>1776</v>
      </c>
      <c r="Z435" s="134">
        <v>66454</v>
      </c>
    </row>
    <row r="436" spans="1:26" x14ac:dyDescent="0.25">
      <c r="A436" s="134" t="s">
        <v>1776</v>
      </c>
      <c r="B436" s="134" t="s">
        <v>1950</v>
      </c>
      <c r="C436" s="134" t="s">
        <v>1951</v>
      </c>
      <c r="D436" s="134" t="s">
        <v>1952</v>
      </c>
      <c r="E436" s="134" t="s">
        <v>1956</v>
      </c>
      <c r="F436" s="134" t="s">
        <v>1956</v>
      </c>
      <c r="G436" s="134" t="s">
        <v>1956</v>
      </c>
      <c r="H436" s="134" t="s">
        <v>1956</v>
      </c>
      <c r="I436" s="134" t="s">
        <v>1956</v>
      </c>
      <c r="J436" s="134">
        <v>42</v>
      </c>
      <c r="K436" s="134">
        <v>23</v>
      </c>
      <c r="L436" s="134">
        <v>116</v>
      </c>
      <c r="M436" s="134">
        <v>99</v>
      </c>
      <c r="N436" s="134">
        <v>280</v>
      </c>
      <c r="O436" s="134" t="s">
        <v>1954</v>
      </c>
      <c r="P436" s="134">
        <v>317</v>
      </c>
      <c r="Q436" s="134">
        <v>207</v>
      </c>
      <c r="R436" s="134">
        <v>239</v>
      </c>
      <c r="S436" s="134">
        <v>551</v>
      </c>
      <c r="T436" s="134">
        <v>1314</v>
      </c>
      <c r="U436" s="134" t="s">
        <v>26</v>
      </c>
      <c r="V436" s="134" t="s">
        <v>1955</v>
      </c>
      <c r="W436" s="134" t="s">
        <v>1952</v>
      </c>
      <c r="X436" s="134" t="s">
        <v>1984</v>
      </c>
      <c r="Y436" s="134" t="s">
        <v>1776</v>
      </c>
      <c r="Z436" s="134">
        <v>134218</v>
      </c>
    </row>
    <row r="437" spans="1:26" x14ac:dyDescent="0.25">
      <c r="A437" s="134" t="s">
        <v>485</v>
      </c>
      <c r="B437" s="134" t="s">
        <v>1950</v>
      </c>
      <c r="C437" s="134" t="s">
        <v>1951</v>
      </c>
      <c r="D437" s="134" t="s">
        <v>1952</v>
      </c>
      <c r="E437" s="134" t="s">
        <v>1956</v>
      </c>
      <c r="F437" s="134" t="s">
        <v>1956</v>
      </c>
      <c r="G437" s="134" t="s">
        <v>1956</v>
      </c>
      <c r="H437" s="134" t="s">
        <v>1956</v>
      </c>
      <c r="I437" s="134" t="s">
        <v>1956</v>
      </c>
      <c r="J437" s="134">
        <v>0</v>
      </c>
      <c r="K437" s="134">
        <v>1</v>
      </c>
      <c r="L437" s="134">
        <v>0</v>
      </c>
      <c r="M437" s="134">
        <v>221</v>
      </c>
      <c r="N437" s="134">
        <v>222</v>
      </c>
      <c r="O437" s="134" t="s">
        <v>1957</v>
      </c>
      <c r="P437" s="134">
        <v>82</v>
      </c>
      <c r="Q437" s="134">
        <v>50</v>
      </c>
      <c r="R437" s="134">
        <v>53</v>
      </c>
      <c r="S437" s="134">
        <v>139</v>
      </c>
      <c r="T437" s="134">
        <v>324</v>
      </c>
      <c r="U437" s="134" t="s">
        <v>3</v>
      </c>
      <c r="V437" s="134" t="s">
        <v>1955</v>
      </c>
      <c r="W437" s="134" t="s">
        <v>1952</v>
      </c>
      <c r="X437" s="134" t="s">
        <v>398</v>
      </c>
      <c r="Y437" s="134" t="s">
        <v>1649</v>
      </c>
      <c r="Z437" s="134">
        <v>18335</v>
      </c>
    </row>
    <row r="438" spans="1:26" x14ac:dyDescent="0.25">
      <c r="A438" s="134" t="s">
        <v>859</v>
      </c>
      <c r="B438" s="134" t="s">
        <v>1950</v>
      </c>
      <c r="C438" s="134" t="s">
        <v>1951</v>
      </c>
      <c r="D438" s="134" t="s">
        <v>1952</v>
      </c>
      <c r="E438" s="134" t="s">
        <v>1956</v>
      </c>
      <c r="F438" s="134" t="s">
        <v>1953</v>
      </c>
      <c r="G438" s="134" t="s">
        <v>1956</v>
      </c>
      <c r="H438" s="134" t="s">
        <v>1956</v>
      </c>
      <c r="I438" s="134" t="s">
        <v>1956</v>
      </c>
      <c r="J438" s="134">
        <v>27</v>
      </c>
      <c r="K438" s="134">
        <v>59</v>
      </c>
      <c r="L438" s="134">
        <v>975</v>
      </c>
      <c r="M438" s="134">
        <v>616</v>
      </c>
      <c r="N438" s="134">
        <v>1677</v>
      </c>
      <c r="O438" s="134" t="s">
        <v>1954</v>
      </c>
      <c r="P438" s="134">
        <v>985</v>
      </c>
      <c r="Q438" s="134">
        <v>656</v>
      </c>
      <c r="R438" s="134">
        <v>730</v>
      </c>
      <c r="S438" s="134">
        <v>1731</v>
      </c>
      <c r="T438" s="134">
        <v>4102</v>
      </c>
      <c r="U438" s="134" t="s">
        <v>56</v>
      </c>
      <c r="V438" s="134" t="s">
        <v>1955</v>
      </c>
      <c r="W438" s="134" t="s">
        <v>1952</v>
      </c>
      <c r="X438" s="134" t="s">
        <v>1983</v>
      </c>
      <c r="Y438" s="134" t="s">
        <v>1769</v>
      </c>
      <c r="Z438" s="134">
        <v>108470</v>
      </c>
    </row>
    <row r="439" spans="1:26" x14ac:dyDescent="0.25">
      <c r="A439" s="134" t="s">
        <v>486</v>
      </c>
      <c r="B439" s="134" t="s">
        <v>1950</v>
      </c>
      <c r="C439" s="134" t="s">
        <v>1951</v>
      </c>
      <c r="D439" s="134" t="s">
        <v>1952</v>
      </c>
      <c r="E439" s="134" t="s">
        <v>1956</v>
      </c>
      <c r="F439" s="134" t="s">
        <v>1956</v>
      </c>
      <c r="G439" s="134" t="s">
        <v>1956</v>
      </c>
      <c r="H439" s="134" t="s">
        <v>1956</v>
      </c>
      <c r="I439" s="134" t="s">
        <v>1956</v>
      </c>
      <c r="J439" s="134">
        <v>303</v>
      </c>
      <c r="K439" s="134">
        <v>124</v>
      </c>
      <c r="L439" s="134">
        <v>26</v>
      </c>
      <c r="M439" s="134">
        <v>1222</v>
      </c>
      <c r="N439" s="134">
        <v>1675</v>
      </c>
      <c r="O439" s="134" t="s">
        <v>1517</v>
      </c>
      <c r="P439" s="134">
        <v>428</v>
      </c>
      <c r="Q439" s="134">
        <v>263</v>
      </c>
      <c r="R439" s="134">
        <v>283</v>
      </c>
      <c r="S439" s="134">
        <v>700</v>
      </c>
      <c r="T439" s="134">
        <v>1674</v>
      </c>
      <c r="U439" s="134" t="s">
        <v>3</v>
      </c>
      <c r="V439" s="134" t="s">
        <v>1955</v>
      </c>
      <c r="W439" s="134" t="s">
        <v>1952</v>
      </c>
      <c r="X439" s="134" t="s">
        <v>398</v>
      </c>
      <c r="Y439" s="134" t="s">
        <v>1649</v>
      </c>
      <c r="Z439" s="134">
        <v>92416</v>
      </c>
    </row>
    <row r="440" spans="1:26" x14ac:dyDescent="0.25">
      <c r="A440" s="134" t="s">
        <v>594</v>
      </c>
      <c r="B440" s="134" t="s">
        <v>1950</v>
      </c>
      <c r="C440" s="134" t="s">
        <v>1951</v>
      </c>
      <c r="D440" s="134" t="s">
        <v>1952</v>
      </c>
      <c r="E440" s="134" t="s">
        <v>1956</v>
      </c>
      <c r="F440" s="134" t="s">
        <v>1953</v>
      </c>
      <c r="G440" s="134" t="s">
        <v>1953</v>
      </c>
      <c r="H440" s="134" t="s">
        <v>1953</v>
      </c>
      <c r="I440" s="134" t="s">
        <v>1956</v>
      </c>
      <c r="J440" s="134">
        <v>0</v>
      </c>
      <c r="K440" s="134">
        <v>10</v>
      </c>
      <c r="L440" s="134">
        <v>6</v>
      </c>
      <c r="M440" s="134">
        <v>1</v>
      </c>
      <c r="N440" s="134">
        <v>17</v>
      </c>
      <c r="O440" s="134" t="s">
        <v>1954</v>
      </c>
      <c r="P440" s="134">
        <v>288</v>
      </c>
      <c r="Q440" s="134">
        <v>201</v>
      </c>
      <c r="R440" s="134">
        <v>241</v>
      </c>
      <c r="S440" s="134">
        <v>555</v>
      </c>
      <c r="T440" s="134">
        <v>1285</v>
      </c>
      <c r="U440" s="134" t="s">
        <v>3</v>
      </c>
      <c r="V440" s="134" t="s">
        <v>1955</v>
      </c>
      <c r="W440" s="134" t="s">
        <v>1952</v>
      </c>
      <c r="X440" s="134" t="s">
        <v>398</v>
      </c>
      <c r="Y440" s="134" t="s">
        <v>1823</v>
      </c>
      <c r="Z440" s="134">
        <v>31138</v>
      </c>
    </row>
    <row r="441" spans="1:26" x14ac:dyDescent="0.25">
      <c r="A441" s="134" t="s">
        <v>707</v>
      </c>
      <c r="B441" s="134" t="s">
        <v>1950</v>
      </c>
      <c r="C441" s="134" t="s">
        <v>1951</v>
      </c>
      <c r="D441" s="134" t="s">
        <v>1953</v>
      </c>
      <c r="E441" s="134" t="s">
        <v>1956</v>
      </c>
      <c r="F441" s="134" t="s">
        <v>1956</v>
      </c>
      <c r="G441" s="134" t="s">
        <v>1956</v>
      </c>
      <c r="H441" s="134" t="s">
        <v>1956</v>
      </c>
      <c r="I441" s="134" t="s">
        <v>1956</v>
      </c>
      <c r="J441" s="134">
        <v>105</v>
      </c>
      <c r="K441" s="134">
        <v>139</v>
      </c>
      <c r="L441" s="134">
        <v>50</v>
      </c>
      <c r="M441" s="134">
        <v>732</v>
      </c>
      <c r="N441" s="134">
        <v>1026</v>
      </c>
      <c r="O441" s="134" t="s">
        <v>1954</v>
      </c>
      <c r="P441" s="134">
        <v>1041</v>
      </c>
      <c r="Q441" s="134">
        <v>671</v>
      </c>
      <c r="R441" s="134">
        <v>759</v>
      </c>
      <c r="S441" s="134">
        <v>2612</v>
      </c>
      <c r="T441" s="134">
        <v>5083</v>
      </c>
      <c r="U441" s="134" t="s">
        <v>8</v>
      </c>
      <c r="V441" s="134" t="s">
        <v>1955</v>
      </c>
      <c r="W441" s="134" t="s">
        <v>1952</v>
      </c>
      <c r="X441" s="134" t="s">
        <v>1958</v>
      </c>
      <c r="Y441" s="134" t="s">
        <v>1798</v>
      </c>
      <c r="Z441" s="134">
        <v>178488</v>
      </c>
    </row>
    <row r="442" spans="1:26" x14ac:dyDescent="0.25">
      <c r="A442" s="134" t="s">
        <v>394</v>
      </c>
      <c r="B442" s="134" t="s">
        <v>1950</v>
      </c>
      <c r="C442" s="134" t="s">
        <v>1951</v>
      </c>
      <c r="D442" s="134" t="s">
        <v>1952</v>
      </c>
      <c r="E442" s="134" t="s">
        <v>1956</v>
      </c>
      <c r="F442" s="134" t="s">
        <v>1956</v>
      </c>
      <c r="G442" s="134" t="s">
        <v>1956</v>
      </c>
      <c r="H442" s="134" t="s">
        <v>1956</v>
      </c>
      <c r="I442" s="134" t="s">
        <v>1956</v>
      </c>
      <c r="J442" s="134">
        <v>10</v>
      </c>
      <c r="K442" s="134">
        <v>43</v>
      </c>
      <c r="L442" s="134">
        <v>96</v>
      </c>
      <c r="M442" s="134">
        <v>726</v>
      </c>
      <c r="N442" s="134">
        <v>875</v>
      </c>
      <c r="O442" s="134" t="s">
        <v>1954</v>
      </c>
      <c r="P442" s="134">
        <v>914</v>
      </c>
      <c r="Q442" s="134">
        <v>694</v>
      </c>
      <c r="R442" s="134">
        <v>642</v>
      </c>
      <c r="S442" s="134">
        <v>1410</v>
      </c>
      <c r="T442" s="134">
        <v>3660</v>
      </c>
      <c r="U442" s="134" t="s">
        <v>67</v>
      </c>
      <c r="V442" s="134" t="s">
        <v>1955</v>
      </c>
      <c r="W442" s="134" t="s">
        <v>1952</v>
      </c>
      <c r="X442" s="134" t="s">
        <v>1985</v>
      </c>
      <c r="Y442" s="134" t="s">
        <v>1742</v>
      </c>
      <c r="Z442" s="134">
        <v>56994</v>
      </c>
    </row>
    <row r="443" spans="1:26" x14ac:dyDescent="0.25">
      <c r="A443" s="134" t="s">
        <v>691</v>
      </c>
      <c r="B443" s="134" t="s">
        <v>1950</v>
      </c>
      <c r="C443" s="134" t="s">
        <v>1951</v>
      </c>
      <c r="D443" s="134" t="s">
        <v>1952</v>
      </c>
      <c r="E443" s="134" t="s">
        <v>1953</v>
      </c>
      <c r="F443" s="134" t="s">
        <v>1953</v>
      </c>
      <c r="G443" s="134" t="s">
        <v>1956</v>
      </c>
      <c r="H443" s="134" t="s">
        <v>1956</v>
      </c>
      <c r="I443" s="134" t="s">
        <v>1956</v>
      </c>
      <c r="J443" s="134">
        <v>0</v>
      </c>
      <c r="K443" s="134">
        <v>32</v>
      </c>
      <c r="L443" s="134">
        <v>6</v>
      </c>
      <c r="M443" s="134">
        <v>19</v>
      </c>
      <c r="N443" s="134">
        <v>57</v>
      </c>
      <c r="O443" s="134" t="s">
        <v>1954</v>
      </c>
      <c r="P443" s="134">
        <v>147</v>
      </c>
      <c r="Q443" s="134">
        <v>95</v>
      </c>
      <c r="R443" s="134">
        <v>104</v>
      </c>
      <c r="S443" s="134">
        <v>93</v>
      </c>
      <c r="T443" s="134">
        <v>439</v>
      </c>
      <c r="U443" s="134" t="s">
        <v>8</v>
      </c>
      <c r="V443" s="134" t="s">
        <v>1955</v>
      </c>
      <c r="W443" s="134" t="s">
        <v>1952</v>
      </c>
      <c r="X443" s="134" t="s">
        <v>1958</v>
      </c>
      <c r="Y443" s="134" t="s">
        <v>1772</v>
      </c>
      <c r="Z443" s="134">
        <v>31435</v>
      </c>
    </row>
    <row r="444" spans="1:26" x14ac:dyDescent="0.25">
      <c r="A444" s="134" t="s">
        <v>650</v>
      </c>
      <c r="B444" s="134" t="s">
        <v>1950</v>
      </c>
      <c r="C444" s="134" t="s">
        <v>1951</v>
      </c>
      <c r="D444" s="134" t="s">
        <v>1952</v>
      </c>
      <c r="E444" s="134" t="s">
        <v>1956</v>
      </c>
      <c r="F444" s="134" t="s">
        <v>1956</v>
      </c>
      <c r="G444" s="134" t="s">
        <v>1956</v>
      </c>
      <c r="H444" s="134" t="s">
        <v>1956</v>
      </c>
      <c r="I444" s="134" t="s">
        <v>1956</v>
      </c>
      <c r="J444" s="134">
        <v>10</v>
      </c>
      <c r="K444" s="134">
        <v>17</v>
      </c>
      <c r="L444" s="134">
        <v>4</v>
      </c>
      <c r="M444" s="134">
        <v>5</v>
      </c>
      <c r="N444" s="134">
        <v>36</v>
      </c>
      <c r="O444" s="134" t="s">
        <v>1954</v>
      </c>
      <c r="P444" s="134">
        <v>26</v>
      </c>
      <c r="Q444" s="134">
        <v>14</v>
      </c>
      <c r="R444" s="134">
        <v>16</v>
      </c>
      <c r="S444" s="134">
        <v>23</v>
      </c>
      <c r="T444" s="134">
        <v>79</v>
      </c>
      <c r="U444" s="134" t="s">
        <v>8</v>
      </c>
      <c r="V444" s="134" t="s">
        <v>1955</v>
      </c>
      <c r="W444" s="134" t="s">
        <v>1952</v>
      </c>
      <c r="X444" s="134" t="s">
        <v>1958</v>
      </c>
      <c r="Y444" s="134" t="s">
        <v>1659</v>
      </c>
      <c r="Z444" s="134">
        <v>7226</v>
      </c>
    </row>
    <row r="445" spans="1:26" x14ac:dyDescent="0.25">
      <c r="A445" s="134" t="s">
        <v>762</v>
      </c>
      <c r="B445" s="134" t="s">
        <v>1950</v>
      </c>
      <c r="C445" s="134" t="s">
        <v>1951</v>
      </c>
      <c r="D445" s="134" t="s">
        <v>1952</v>
      </c>
      <c r="E445" s="134" t="s">
        <v>1953</v>
      </c>
      <c r="F445" s="134" t="s">
        <v>1953</v>
      </c>
      <c r="G445" s="134" t="s">
        <v>1953</v>
      </c>
      <c r="H445" s="134" t="s">
        <v>1953</v>
      </c>
      <c r="I445" s="134" t="s">
        <v>1953</v>
      </c>
      <c r="J445" s="134">
        <v>0</v>
      </c>
      <c r="K445" s="134">
        <v>0</v>
      </c>
      <c r="L445" s="134">
        <v>0</v>
      </c>
      <c r="M445" s="134">
        <v>0</v>
      </c>
      <c r="N445" s="134">
        <v>0</v>
      </c>
      <c r="O445" s="134" t="s">
        <v>1954</v>
      </c>
      <c r="P445" s="134">
        <v>34</v>
      </c>
      <c r="Q445" s="134">
        <v>22</v>
      </c>
      <c r="R445" s="134">
        <v>26</v>
      </c>
      <c r="S445" s="134">
        <v>58</v>
      </c>
      <c r="T445" s="134">
        <v>140</v>
      </c>
      <c r="U445" s="134" t="s">
        <v>26</v>
      </c>
      <c r="V445" s="134" t="s">
        <v>1955</v>
      </c>
      <c r="W445" s="134" t="s">
        <v>1952</v>
      </c>
      <c r="X445" s="134" t="s">
        <v>1984</v>
      </c>
      <c r="Y445" s="134" t="s">
        <v>1776</v>
      </c>
      <c r="Z445" s="134">
        <v>12195</v>
      </c>
    </row>
    <row r="446" spans="1:26" x14ac:dyDescent="0.25">
      <c r="A446" s="134" t="s">
        <v>528</v>
      </c>
      <c r="B446" s="134" t="s">
        <v>1950</v>
      </c>
      <c r="C446" s="134" t="s">
        <v>1956</v>
      </c>
      <c r="D446" s="134" t="s">
        <v>1952</v>
      </c>
      <c r="E446" s="134" t="s">
        <v>1953</v>
      </c>
      <c r="F446" s="134" t="s">
        <v>1953</v>
      </c>
      <c r="G446" s="134" t="s">
        <v>1953</v>
      </c>
      <c r="H446" s="134" t="s">
        <v>1953</v>
      </c>
      <c r="I446" s="134" t="s">
        <v>1953</v>
      </c>
      <c r="J446" s="134">
        <v>0</v>
      </c>
      <c r="K446" s="134">
        <v>0</v>
      </c>
      <c r="L446" s="134">
        <v>0</v>
      </c>
      <c r="M446" s="134">
        <v>0</v>
      </c>
      <c r="N446" s="134">
        <v>0</v>
      </c>
      <c r="O446" s="134" t="s">
        <v>1954</v>
      </c>
      <c r="P446" s="134">
        <v>1</v>
      </c>
      <c r="Q446" s="134">
        <v>1</v>
      </c>
      <c r="R446" s="134">
        <v>0</v>
      </c>
      <c r="S446" s="134">
        <v>0</v>
      </c>
      <c r="T446" s="134">
        <v>2</v>
      </c>
      <c r="U446" s="134" t="s">
        <v>3</v>
      </c>
      <c r="V446" s="134" t="s">
        <v>1955</v>
      </c>
      <c r="W446" s="134" t="s">
        <v>1952</v>
      </c>
      <c r="X446" s="134" t="s">
        <v>398</v>
      </c>
      <c r="Y446" s="134" t="s">
        <v>1690</v>
      </c>
      <c r="Z446" s="134">
        <v>25984</v>
      </c>
    </row>
    <row r="447" spans="1:26" x14ac:dyDescent="0.25">
      <c r="A447" s="134" t="s">
        <v>758</v>
      </c>
      <c r="B447" s="134" t="s">
        <v>1977</v>
      </c>
      <c r="C447" s="134" t="s">
        <v>1962</v>
      </c>
      <c r="D447" s="134" t="s">
        <v>1963</v>
      </c>
      <c r="E447" s="134" t="s">
        <v>1953</v>
      </c>
      <c r="F447" s="134" t="s">
        <v>1953</v>
      </c>
      <c r="G447" s="134" t="s">
        <v>1953</v>
      </c>
      <c r="H447" s="134" t="s">
        <v>1953</v>
      </c>
      <c r="I447" s="134" t="s">
        <v>1953</v>
      </c>
      <c r="J447" s="134">
        <v>0</v>
      </c>
      <c r="K447" s="134">
        <v>0</v>
      </c>
      <c r="L447" s="134">
        <v>0</v>
      </c>
      <c r="M447" s="134">
        <v>0</v>
      </c>
      <c r="N447" s="134">
        <v>0</v>
      </c>
      <c r="O447" s="134" t="s">
        <v>1954</v>
      </c>
      <c r="P447" s="134">
        <v>95</v>
      </c>
      <c r="Q447" s="134">
        <v>62</v>
      </c>
      <c r="R447" s="134">
        <v>72</v>
      </c>
      <c r="S447" s="134">
        <v>164</v>
      </c>
      <c r="T447" s="134">
        <v>393</v>
      </c>
      <c r="U447" s="134" t="s">
        <v>26</v>
      </c>
      <c r="V447" s="134" t="s">
        <v>1980</v>
      </c>
      <c r="W447" s="134" t="s">
        <v>1962</v>
      </c>
      <c r="X447" s="134" t="s">
        <v>1984</v>
      </c>
      <c r="Y447" s="134" t="s">
        <v>1675</v>
      </c>
      <c r="Z447" s="134">
        <v>34270</v>
      </c>
    </row>
    <row r="448" spans="1:26" x14ac:dyDescent="0.25">
      <c r="A448" s="134" t="s">
        <v>708</v>
      </c>
      <c r="B448" s="134" t="s">
        <v>1950</v>
      </c>
      <c r="C448" s="134" t="s">
        <v>1951</v>
      </c>
      <c r="D448" s="134" t="s">
        <v>1952</v>
      </c>
      <c r="E448" s="134" t="s">
        <v>1956</v>
      </c>
      <c r="F448" s="134" t="s">
        <v>1956</v>
      </c>
      <c r="G448" s="134" t="s">
        <v>1956</v>
      </c>
      <c r="H448" s="134" t="s">
        <v>1956</v>
      </c>
      <c r="I448" s="134" t="s">
        <v>1956</v>
      </c>
      <c r="J448" s="134">
        <v>0</v>
      </c>
      <c r="K448" s="134">
        <v>3</v>
      </c>
      <c r="L448" s="134">
        <v>15</v>
      </c>
      <c r="M448" s="134">
        <v>19</v>
      </c>
      <c r="N448" s="134">
        <v>37</v>
      </c>
      <c r="O448" s="134" t="s">
        <v>1954</v>
      </c>
      <c r="P448" s="134">
        <v>22</v>
      </c>
      <c r="Q448" s="134">
        <v>17</v>
      </c>
      <c r="R448" s="134">
        <v>19</v>
      </c>
      <c r="S448" s="134">
        <v>62</v>
      </c>
      <c r="T448" s="134">
        <v>120</v>
      </c>
      <c r="U448" s="134" t="s">
        <v>8</v>
      </c>
      <c r="V448" s="134" t="s">
        <v>1955</v>
      </c>
      <c r="W448" s="134" t="s">
        <v>1952</v>
      </c>
      <c r="X448" s="134" t="s">
        <v>1958</v>
      </c>
      <c r="Y448" s="134" t="s">
        <v>1798</v>
      </c>
      <c r="Z448" s="134">
        <v>7786</v>
      </c>
    </row>
    <row r="449" spans="1:26" x14ac:dyDescent="0.25">
      <c r="A449" s="134" t="s">
        <v>783</v>
      </c>
      <c r="B449" s="134" t="s">
        <v>1950</v>
      </c>
      <c r="C449" s="134" t="s">
        <v>1951</v>
      </c>
      <c r="D449" s="134" t="s">
        <v>1951</v>
      </c>
      <c r="E449" s="134" t="s">
        <v>1953</v>
      </c>
      <c r="F449" s="134" t="s">
        <v>1953</v>
      </c>
      <c r="G449" s="134" t="s">
        <v>1956</v>
      </c>
      <c r="H449" s="134" t="s">
        <v>1953</v>
      </c>
      <c r="I449" s="134" t="s">
        <v>1953</v>
      </c>
      <c r="J449" s="134">
        <v>0</v>
      </c>
      <c r="K449" s="134">
        <v>0</v>
      </c>
      <c r="L449" s="134">
        <v>0</v>
      </c>
      <c r="M449" s="134">
        <v>0</v>
      </c>
      <c r="N449" s="134">
        <v>0</v>
      </c>
      <c r="O449" s="134" t="s">
        <v>1954</v>
      </c>
      <c r="P449" s="134">
        <v>140</v>
      </c>
      <c r="Q449" s="134">
        <v>115</v>
      </c>
      <c r="R449" s="134">
        <v>69</v>
      </c>
      <c r="S449" s="134">
        <v>281</v>
      </c>
      <c r="T449" s="134">
        <v>605</v>
      </c>
      <c r="U449" s="134" t="s">
        <v>26</v>
      </c>
      <c r="V449" s="134" t="s">
        <v>1968</v>
      </c>
      <c r="W449" s="134" t="s">
        <v>1952</v>
      </c>
      <c r="X449" s="134" t="s">
        <v>1989</v>
      </c>
      <c r="Y449" s="134" t="s">
        <v>1590</v>
      </c>
      <c r="Z449" s="134">
        <v>24742</v>
      </c>
    </row>
    <row r="450" spans="1:26" x14ac:dyDescent="0.25">
      <c r="A450" s="134" t="s">
        <v>793</v>
      </c>
      <c r="B450" s="134" t="s">
        <v>1950</v>
      </c>
      <c r="C450" s="134" t="s">
        <v>1951</v>
      </c>
      <c r="D450" s="134" t="s">
        <v>1952</v>
      </c>
      <c r="E450" s="134" t="s">
        <v>1953</v>
      </c>
      <c r="F450" s="134" t="s">
        <v>1953</v>
      </c>
      <c r="G450" s="134" t="s">
        <v>1953</v>
      </c>
      <c r="H450" s="134" t="s">
        <v>1953</v>
      </c>
      <c r="I450" s="134" t="s">
        <v>1953</v>
      </c>
      <c r="J450" s="134">
        <v>0</v>
      </c>
      <c r="K450" s="134">
        <v>0</v>
      </c>
      <c r="L450" s="134">
        <v>0</v>
      </c>
      <c r="M450" s="134">
        <v>0</v>
      </c>
      <c r="N450" s="134">
        <v>0</v>
      </c>
      <c r="O450" s="134" t="s">
        <v>1954</v>
      </c>
      <c r="P450" s="134">
        <v>417</v>
      </c>
      <c r="Q450" s="134">
        <v>426</v>
      </c>
      <c r="R450" s="134">
        <v>397</v>
      </c>
      <c r="S450" s="134">
        <v>796</v>
      </c>
      <c r="T450" s="134">
        <v>2036</v>
      </c>
      <c r="U450" s="134" t="s">
        <v>26</v>
      </c>
      <c r="V450" s="134" t="s">
        <v>1955</v>
      </c>
      <c r="W450" s="134" t="s">
        <v>1952</v>
      </c>
      <c r="X450" s="134" t="s">
        <v>1970</v>
      </c>
      <c r="Y450" s="134" t="s">
        <v>1615</v>
      </c>
      <c r="Z450" s="134">
        <v>19271</v>
      </c>
    </row>
    <row r="451" spans="1:26" x14ac:dyDescent="0.25">
      <c r="A451" s="134" t="s">
        <v>1785</v>
      </c>
      <c r="B451" s="134" t="s">
        <v>1960</v>
      </c>
      <c r="C451" s="134" t="s">
        <v>1956</v>
      </c>
      <c r="D451" s="134" t="s">
        <v>1953</v>
      </c>
      <c r="E451" s="134" t="s">
        <v>1953</v>
      </c>
      <c r="F451" s="134" t="s">
        <v>1953</v>
      </c>
      <c r="G451" s="134" t="s">
        <v>1953</v>
      </c>
      <c r="H451" s="134" t="s">
        <v>1953</v>
      </c>
      <c r="I451" s="134" t="s">
        <v>1956</v>
      </c>
      <c r="J451" s="134">
        <v>4</v>
      </c>
      <c r="K451" s="134">
        <v>9</v>
      </c>
      <c r="L451" s="134">
        <v>132</v>
      </c>
      <c r="M451" s="134">
        <v>1</v>
      </c>
      <c r="N451" s="134">
        <v>146</v>
      </c>
      <c r="O451" s="134" t="s">
        <v>1954</v>
      </c>
      <c r="P451" s="134">
        <v>189</v>
      </c>
      <c r="Q451" s="134">
        <v>117</v>
      </c>
      <c r="R451" s="134">
        <v>128</v>
      </c>
      <c r="S451" s="134">
        <v>321</v>
      </c>
      <c r="T451" s="134">
        <v>755</v>
      </c>
      <c r="U451" s="134" t="s">
        <v>13</v>
      </c>
      <c r="V451" s="134" t="s">
        <v>1980</v>
      </c>
      <c r="W451" s="134" t="s">
        <v>1956</v>
      </c>
      <c r="X451" s="134" t="s">
        <v>1961</v>
      </c>
      <c r="Y451" s="134" t="s">
        <v>1785</v>
      </c>
      <c r="Z451" s="134">
        <v>66508</v>
      </c>
    </row>
    <row r="452" spans="1:26" x14ac:dyDescent="0.25">
      <c r="A452" s="134" t="s">
        <v>917</v>
      </c>
      <c r="B452" s="134" t="s">
        <v>1960</v>
      </c>
      <c r="C452" s="134" t="s">
        <v>1956</v>
      </c>
      <c r="D452" s="134" t="s">
        <v>1953</v>
      </c>
      <c r="E452" s="134" t="s">
        <v>1956</v>
      </c>
      <c r="F452" s="134" t="s">
        <v>1956</v>
      </c>
      <c r="G452" s="134" t="s">
        <v>1956</v>
      </c>
      <c r="H452" s="134" t="s">
        <v>1956</v>
      </c>
      <c r="I452" s="134" t="s">
        <v>1956</v>
      </c>
      <c r="J452" s="134">
        <v>9</v>
      </c>
      <c r="K452" s="134">
        <v>17</v>
      </c>
      <c r="L452" s="134">
        <v>37</v>
      </c>
      <c r="M452" s="134">
        <v>2</v>
      </c>
      <c r="N452" s="134">
        <v>65</v>
      </c>
      <c r="O452" s="134" t="s">
        <v>1954</v>
      </c>
      <c r="P452" s="134">
        <v>32</v>
      </c>
      <c r="Q452" s="134">
        <v>21</v>
      </c>
      <c r="R452" s="134">
        <v>23</v>
      </c>
      <c r="S452" s="134">
        <v>58</v>
      </c>
      <c r="T452" s="134">
        <v>134</v>
      </c>
      <c r="U452" s="134" t="s">
        <v>13</v>
      </c>
      <c r="V452" s="134" t="s">
        <v>1955</v>
      </c>
      <c r="W452" s="134" t="s">
        <v>1953</v>
      </c>
      <c r="X452" s="134" t="s">
        <v>1961</v>
      </c>
      <c r="Y452" s="134" t="s">
        <v>1785</v>
      </c>
      <c r="Z452" s="134">
        <v>10143</v>
      </c>
    </row>
    <row r="453" spans="1:26" x14ac:dyDescent="0.25">
      <c r="A453" s="134" t="s">
        <v>1788</v>
      </c>
      <c r="B453" s="134" t="s">
        <v>1960</v>
      </c>
      <c r="C453" s="134" t="s">
        <v>1956</v>
      </c>
      <c r="D453" s="134" t="s">
        <v>1953</v>
      </c>
      <c r="E453" s="134" t="s">
        <v>1953</v>
      </c>
      <c r="F453" s="134" t="s">
        <v>1953</v>
      </c>
      <c r="G453" s="134" t="s">
        <v>1953</v>
      </c>
      <c r="H453" s="134" t="s">
        <v>1953</v>
      </c>
      <c r="I453" s="134" t="s">
        <v>1953</v>
      </c>
      <c r="J453" s="134">
        <v>0</v>
      </c>
      <c r="K453" s="134">
        <v>0</v>
      </c>
      <c r="L453" s="134">
        <v>0</v>
      </c>
      <c r="M453" s="134">
        <v>0</v>
      </c>
      <c r="N453" s="134">
        <v>0</v>
      </c>
      <c r="O453" s="134" t="s">
        <v>1954</v>
      </c>
      <c r="P453" s="134">
        <v>1</v>
      </c>
      <c r="Q453" s="134">
        <v>1</v>
      </c>
      <c r="R453" s="134">
        <v>0</v>
      </c>
      <c r="S453" s="134">
        <v>0</v>
      </c>
      <c r="T453" s="134">
        <v>2</v>
      </c>
      <c r="U453" s="134" t="s">
        <v>13</v>
      </c>
      <c r="V453" s="134" t="s">
        <v>1955</v>
      </c>
      <c r="W453" s="134" t="s">
        <v>1953</v>
      </c>
      <c r="X453" s="134" t="s">
        <v>1996</v>
      </c>
      <c r="Y453" s="134" t="s">
        <v>1788</v>
      </c>
      <c r="Z453" s="134">
        <v>2450</v>
      </c>
    </row>
    <row r="454" spans="1:26" x14ac:dyDescent="0.25">
      <c r="A454" s="134" t="s">
        <v>487</v>
      </c>
      <c r="B454" s="134" t="s">
        <v>1950</v>
      </c>
      <c r="C454" s="134" t="s">
        <v>1951</v>
      </c>
      <c r="D454" s="134" t="s">
        <v>1952</v>
      </c>
      <c r="E454" s="134" t="s">
        <v>1953</v>
      </c>
      <c r="F454" s="134" t="s">
        <v>1956</v>
      </c>
      <c r="G454" s="134" t="s">
        <v>1956</v>
      </c>
      <c r="H454" s="134" t="s">
        <v>1956</v>
      </c>
      <c r="I454" s="134" t="s">
        <v>1956</v>
      </c>
      <c r="J454" s="134">
        <v>2</v>
      </c>
      <c r="K454" s="134">
        <v>7</v>
      </c>
      <c r="L454" s="134">
        <v>3</v>
      </c>
      <c r="M454" s="134">
        <v>82</v>
      </c>
      <c r="N454" s="134">
        <v>94</v>
      </c>
      <c r="O454" s="134" t="s">
        <v>1957</v>
      </c>
      <c r="P454" s="134">
        <v>14</v>
      </c>
      <c r="Q454" s="134">
        <v>9</v>
      </c>
      <c r="R454" s="134">
        <v>9</v>
      </c>
      <c r="S454" s="134">
        <v>23</v>
      </c>
      <c r="T454" s="134">
        <v>55</v>
      </c>
      <c r="U454" s="134" t="s">
        <v>3</v>
      </c>
      <c r="V454" s="134" t="s">
        <v>1955</v>
      </c>
      <c r="W454" s="134" t="s">
        <v>1952</v>
      </c>
      <c r="X454" s="134" t="s">
        <v>398</v>
      </c>
      <c r="Y454" s="134" t="s">
        <v>1649</v>
      </c>
      <c r="Z454" s="134">
        <v>10986</v>
      </c>
    </row>
    <row r="455" spans="1:26" x14ac:dyDescent="0.25">
      <c r="A455" s="134" t="s">
        <v>488</v>
      </c>
      <c r="B455" s="134" t="s">
        <v>1950</v>
      </c>
      <c r="C455" s="134" t="s">
        <v>1951</v>
      </c>
      <c r="D455" s="134" t="s">
        <v>1952</v>
      </c>
      <c r="E455" s="134" t="s">
        <v>1956</v>
      </c>
      <c r="F455" s="134" t="s">
        <v>1956</v>
      </c>
      <c r="G455" s="134" t="s">
        <v>1956</v>
      </c>
      <c r="H455" s="134" t="s">
        <v>1956</v>
      </c>
      <c r="I455" s="134" t="s">
        <v>1956</v>
      </c>
      <c r="J455" s="134">
        <v>44</v>
      </c>
      <c r="K455" s="134">
        <v>27</v>
      </c>
      <c r="L455" s="134">
        <v>19</v>
      </c>
      <c r="M455" s="134">
        <v>28</v>
      </c>
      <c r="N455" s="134">
        <v>118</v>
      </c>
      <c r="O455" s="134" t="s">
        <v>1954</v>
      </c>
      <c r="P455" s="134">
        <v>44</v>
      </c>
      <c r="Q455" s="134">
        <v>27</v>
      </c>
      <c r="R455" s="134">
        <v>28</v>
      </c>
      <c r="S455" s="134">
        <v>70</v>
      </c>
      <c r="T455" s="134">
        <v>169</v>
      </c>
      <c r="U455" s="134" t="s">
        <v>3</v>
      </c>
      <c r="V455" s="134" t="s">
        <v>1955</v>
      </c>
      <c r="W455" s="134" t="s">
        <v>1952</v>
      </c>
      <c r="X455" s="134" t="s">
        <v>398</v>
      </c>
      <c r="Y455" s="134" t="s">
        <v>1649</v>
      </c>
      <c r="Z455" s="134">
        <v>11749</v>
      </c>
    </row>
    <row r="456" spans="1:26" x14ac:dyDescent="0.25">
      <c r="A456" s="134" t="s">
        <v>595</v>
      </c>
      <c r="B456" s="134" t="s">
        <v>1950</v>
      </c>
      <c r="C456" s="134" t="s">
        <v>1951</v>
      </c>
      <c r="D456" s="134" t="s">
        <v>1952</v>
      </c>
      <c r="E456" s="134" t="s">
        <v>1956</v>
      </c>
      <c r="F456" s="134" t="s">
        <v>1956</v>
      </c>
      <c r="G456" s="134" t="s">
        <v>1956</v>
      </c>
      <c r="H456" s="134" t="s">
        <v>1956</v>
      </c>
      <c r="I456" s="134" t="s">
        <v>1956</v>
      </c>
      <c r="J456" s="134">
        <v>30</v>
      </c>
      <c r="K456" s="134">
        <v>1</v>
      </c>
      <c r="L456" s="134">
        <v>27</v>
      </c>
      <c r="M456" s="134">
        <v>264</v>
      </c>
      <c r="N456" s="134">
        <v>322</v>
      </c>
      <c r="O456" s="134" t="s">
        <v>1957</v>
      </c>
      <c r="P456" s="134">
        <v>310</v>
      </c>
      <c r="Q456" s="134">
        <v>208</v>
      </c>
      <c r="R456" s="134">
        <v>229</v>
      </c>
      <c r="S456" s="134">
        <v>509</v>
      </c>
      <c r="T456" s="134">
        <v>1256</v>
      </c>
      <c r="U456" s="134" t="s">
        <v>3</v>
      </c>
      <c r="V456" s="134" t="s">
        <v>1955</v>
      </c>
      <c r="W456" s="134" t="s">
        <v>1952</v>
      </c>
      <c r="X456" s="134" t="s">
        <v>398</v>
      </c>
      <c r="Y456" s="134" t="s">
        <v>1823</v>
      </c>
      <c r="Z456" s="134">
        <v>128760</v>
      </c>
    </row>
    <row r="457" spans="1:26" x14ac:dyDescent="0.25">
      <c r="A457" s="134" t="s">
        <v>1793</v>
      </c>
      <c r="B457" s="134" t="s">
        <v>1960</v>
      </c>
      <c r="C457" s="134" t="s">
        <v>1951</v>
      </c>
      <c r="D457" s="134" t="s">
        <v>1952</v>
      </c>
      <c r="E457" s="134" t="s">
        <v>1953</v>
      </c>
      <c r="F457" s="134" t="s">
        <v>1956</v>
      </c>
      <c r="G457" s="134" t="s">
        <v>1953</v>
      </c>
      <c r="H457" s="134" t="s">
        <v>1953</v>
      </c>
      <c r="I457" s="134" t="s">
        <v>1953</v>
      </c>
      <c r="J457" s="134">
        <v>0</v>
      </c>
      <c r="K457" s="134">
        <v>0</v>
      </c>
      <c r="L457" s="134">
        <v>0</v>
      </c>
      <c r="M457" s="134">
        <v>0</v>
      </c>
      <c r="N457" s="134">
        <v>0</v>
      </c>
      <c r="O457" s="134" t="s">
        <v>1954</v>
      </c>
      <c r="P457" s="134">
        <v>65</v>
      </c>
      <c r="Q457" s="134">
        <v>40</v>
      </c>
      <c r="R457" s="134">
        <v>43</v>
      </c>
      <c r="S457" s="134">
        <v>110</v>
      </c>
      <c r="T457" s="134">
        <v>258</v>
      </c>
      <c r="U457" s="134" t="s">
        <v>13</v>
      </c>
      <c r="V457" s="134" t="s">
        <v>1955</v>
      </c>
      <c r="W457" s="134" t="s">
        <v>1952</v>
      </c>
      <c r="X457" s="134" t="s">
        <v>1961</v>
      </c>
      <c r="Y457" s="134" t="s">
        <v>1793</v>
      </c>
      <c r="Z457" s="134">
        <v>24084</v>
      </c>
    </row>
    <row r="458" spans="1:26" x14ac:dyDescent="0.25">
      <c r="A458" s="134" t="s">
        <v>395</v>
      </c>
      <c r="B458" s="134" t="s">
        <v>1950</v>
      </c>
      <c r="C458" s="134" t="s">
        <v>1951</v>
      </c>
      <c r="D458" s="134" t="s">
        <v>1952</v>
      </c>
      <c r="E458" s="134" t="s">
        <v>1956</v>
      </c>
      <c r="F458" s="134" t="s">
        <v>1956</v>
      </c>
      <c r="G458" s="134" t="s">
        <v>1956</v>
      </c>
      <c r="H458" s="134" t="s">
        <v>1956</v>
      </c>
      <c r="I458" s="134" t="s">
        <v>1956</v>
      </c>
      <c r="J458" s="134">
        <v>0</v>
      </c>
      <c r="K458" s="134">
        <v>5</v>
      </c>
      <c r="L458" s="134">
        <v>3</v>
      </c>
      <c r="M458" s="134">
        <v>36</v>
      </c>
      <c r="N458" s="134">
        <v>44</v>
      </c>
      <c r="O458" s="134" t="s">
        <v>1954</v>
      </c>
      <c r="P458" s="134">
        <v>85</v>
      </c>
      <c r="Q458" s="134">
        <v>65</v>
      </c>
      <c r="R458" s="134">
        <v>59</v>
      </c>
      <c r="S458" s="134">
        <v>131</v>
      </c>
      <c r="T458" s="134">
        <v>340</v>
      </c>
      <c r="U458" s="134" t="s">
        <v>67</v>
      </c>
      <c r="V458" s="134" t="s">
        <v>1955</v>
      </c>
      <c r="W458" s="134" t="s">
        <v>1952</v>
      </c>
      <c r="X458" s="134" t="s">
        <v>1985</v>
      </c>
      <c r="Y458" s="134" t="s">
        <v>1742</v>
      </c>
      <c r="Z458" s="134">
        <v>13938</v>
      </c>
    </row>
    <row r="459" spans="1:26" x14ac:dyDescent="0.25">
      <c r="A459" s="134" t="s">
        <v>1796</v>
      </c>
      <c r="B459" s="134" t="s">
        <v>1950</v>
      </c>
      <c r="C459" s="134" t="s">
        <v>1951</v>
      </c>
      <c r="D459" s="134" t="s">
        <v>1952</v>
      </c>
      <c r="E459" s="134" t="s">
        <v>1953</v>
      </c>
      <c r="F459" s="134" t="s">
        <v>1956</v>
      </c>
      <c r="G459" s="134" t="s">
        <v>1956</v>
      </c>
      <c r="H459" s="134" t="s">
        <v>1956</v>
      </c>
      <c r="I459" s="134" t="s">
        <v>1956</v>
      </c>
      <c r="J459" s="134">
        <v>4</v>
      </c>
      <c r="K459" s="134">
        <v>38</v>
      </c>
      <c r="L459" s="134">
        <v>19</v>
      </c>
      <c r="M459" s="134">
        <v>46</v>
      </c>
      <c r="N459" s="134">
        <v>107</v>
      </c>
      <c r="O459" s="134" t="s">
        <v>1957</v>
      </c>
      <c r="P459" s="134">
        <v>26</v>
      </c>
      <c r="Q459" s="134">
        <v>15</v>
      </c>
      <c r="R459" s="134">
        <v>19</v>
      </c>
      <c r="S459" s="134">
        <v>43</v>
      </c>
      <c r="T459" s="134">
        <v>103</v>
      </c>
      <c r="U459" s="134" t="s">
        <v>8</v>
      </c>
      <c r="V459" s="134" t="s">
        <v>1955</v>
      </c>
      <c r="W459" s="134" t="s">
        <v>1952</v>
      </c>
      <c r="X459" s="134" t="s">
        <v>1958</v>
      </c>
      <c r="Y459" s="134" t="s">
        <v>1796</v>
      </c>
      <c r="Z459" s="134">
        <v>19633</v>
      </c>
    </row>
    <row r="460" spans="1:26" x14ac:dyDescent="0.25">
      <c r="A460" s="134" t="s">
        <v>759</v>
      </c>
      <c r="B460" s="134" t="s">
        <v>1977</v>
      </c>
      <c r="C460" s="134" t="s">
        <v>1962</v>
      </c>
      <c r="D460" s="134" t="s">
        <v>1963</v>
      </c>
      <c r="E460" s="134" t="s">
        <v>1953</v>
      </c>
      <c r="F460" s="134" t="s">
        <v>1953</v>
      </c>
      <c r="G460" s="134" t="s">
        <v>1953</v>
      </c>
      <c r="H460" s="134" t="s">
        <v>1953</v>
      </c>
      <c r="I460" s="134" t="s">
        <v>1953</v>
      </c>
      <c r="J460" s="134">
        <v>0</v>
      </c>
      <c r="K460" s="134">
        <v>0</v>
      </c>
      <c r="L460" s="134">
        <v>0</v>
      </c>
      <c r="M460" s="134">
        <v>0</v>
      </c>
      <c r="N460" s="134">
        <v>0</v>
      </c>
      <c r="O460" s="134" t="s">
        <v>1954</v>
      </c>
      <c r="P460" s="134">
        <v>46</v>
      </c>
      <c r="Q460" s="134">
        <v>30</v>
      </c>
      <c r="R460" s="134">
        <v>35</v>
      </c>
      <c r="S460" s="134">
        <v>80</v>
      </c>
      <c r="T460" s="134">
        <v>191</v>
      </c>
      <c r="U460" s="134" t="s">
        <v>26</v>
      </c>
      <c r="V460" s="134" t="s">
        <v>1964</v>
      </c>
      <c r="W460" s="134" t="s">
        <v>1962</v>
      </c>
      <c r="X460" s="134" t="s">
        <v>1984</v>
      </c>
      <c r="Y460" s="134" t="s">
        <v>1675</v>
      </c>
      <c r="Z460" s="134">
        <v>26246</v>
      </c>
    </row>
    <row r="461" spans="1:26" x14ac:dyDescent="0.25">
      <c r="A461" s="134" t="s">
        <v>860</v>
      </c>
      <c r="B461" s="134" t="s">
        <v>1950</v>
      </c>
      <c r="C461" s="134" t="s">
        <v>1951</v>
      </c>
      <c r="D461" s="134" t="s">
        <v>1952</v>
      </c>
      <c r="E461" s="134" t="s">
        <v>1953</v>
      </c>
      <c r="F461" s="134" t="s">
        <v>1953</v>
      </c>
      <c r="G461" s="134" t="s">
        <v>1956</v>
      </c>
      <c r="H461" s="134" t="s">
        <v>1956</v>
      </c>
      <c r="I461" s="134" t="s">
        <v>1956</v>
      </c>
      <c r="J461" s="134">
        <v>35</v>
      </c>
      <c r="K461" s="134">
        <v>10</v>
      </c>
      <c r="L461" s="134">
        <v>1</v>
      </c>
      <c r="M461" s="134">
        <v>81</v>
      </c>
      <c r="N461" s="134">
        <v>127</v>
      </c>
      <c r="O461" s="134" t="s">
        <v>1517</v>
      </c>
      <c r="P461" s="134">
        <v>42</v>
      </c>
      <c r="Q461" s="134">
        <v>28</v>
      </c>
      <c r="R461" s="134">
        <v>30</v>
      </c>
      <c r="S461" s="134">
        <v>75</v>
      </c>
      <c r="T461" s="134">
        <v>175</v>
      </c>
      <c r="U461" s="134" t="s">
        <v>56</v>
      </c>
      <c r="V461" s="134" t="s">
        <v>1955</v>
      </c>
      <c r="W461" s="134" t="s">
        <v>1952</v>
      </c>
      <c r="X461" s="134" t="s">
        <v>1983</v>
      </c>
      <c r="Y461" s="134" t="s">
        <v>1769</v>
      </c>
      <c r="Z461" s="134">
        <v>5771</v>
      </c>
    </row>
    <row r="462" spans="1:26" x14ac:dyDescent="0.25">
      <c r="A462" s="134" t="s">
        <v>701</v>
      </c>
      <c r="B462" s="134" t="s">
        <v>1950</v>
      </c>
      <c r="C462" s="134" t="s">
        <v>1951</v>
      </c>
      <c r="D462" s="134" t="s">
        <v>1952</v>
      </c>
      <c r="E462" s="134" t="s">
        <v>1953</v>
      </c>
      <c r="F462" s="134" t="s">
        <v>1953</v>
      </c>
      <c r="G462" s="134" t="s">
        <v>1953</v>
      </c>
      <c r="H462" s="134" t="s">
        <v>1956</v>
      </c>
      <c r="I462" s="134" t="s">
        <v>1956</v>
      </c>
      <c r="J462" s="134">
        <v>0</v>
      </c>
      <c r="K462" s="134">
        <v>0</v>
      </c>
      <c r="L462" s="134">
        <v>1</v>
      </c>
      <c r="M462" s="134">
        <v>21</v>
      </c>
      <c r="N462" s="134">
        <v>22</v>
      </c>
      <c r="O462" s="134" t="s">
        <v>1954</v>
      </c>
      <c r="P462" s="134">
        <v>24</v>
      </c>
      <c r="Q462" s="134">
        <v>23</v>
      </c>
      <c r="R462" s="134">
        <v>27</v>
      </c>
      <c r="S462" s="134">
        <v>63</v>
      </c>
      <c r="T462" s="134">
        <v>137</v>
      </c>
      <c r="U462" s="134" t="s">
        <v>8</v>
      </c>
      <c r="V462" s="134" t="s">
        <v>1955</v>
      </c>
      <c r="W462" s="134" t="s">
        <v>1952</v>
      </c>
      <c r="X462" s="134" t="s">
        <v>1958</v>
      </c>
      <c r="Y462" s="134" t="s">
        <v>1798</v>
      </c>
      <c r="Z462" s="134">
        <v>11390</v>
      </c>
    </row>
    <row r="463" spans="1:26" x14ac:dyDescent="0.25">
      <c r="A463" s="134" t="s">
        <v>1798</v>
      </c>
      <c r="B463" s="134" t="s">
        <v>1950</v>
      </c>
      <c r="C463" s="134" t="s">
        <v>1951</v>
      </c>
      <c r="D463" s="134" t="s">
        <v>1952</v>
      </c>
      <c r="E463" s="134" t="s">
        <v>1956</v>
      </c>
      <c r="F463" s="134" t="s">
        <v>1956</v>
      </c>
      <c r="G463" s="134" t="s">
        <v>1956</v>
      </c>
      <c r="H463" s="134" t="s">
        <v>1956</v>
      </c>
      <c r="I463" s="134" t="s">
        <v>1956</v>
      </c>
      <c r="J463" s="134">
        <v>103</v>
      </c>
      <c r="K463" s="134">
        <v>81</v>
      </c>
      <c r="L463" s="134">
        <v>188</v>
      </c>
      <c r="M463" s="134">
        <v>452</v>
      </c>
      <c r="N463" s="134">
        <v>824</v>
      </c>
      <c r="O463" s="134" t="s">
        <v>1517</v>
      </c>
      <c r="P463" s="134">
        <v>126</v>
      </c>
      <c r="Q463" s="134">
        <v>37</v>
      </c>
      <c r="R463" s="134">
        <v>160</v>
      </c>
      <c r="S463" s="134">
        <v>192</v>
      </c>
      <c r="T463" s="134">
        <v>515</v>
      </c>
      <c r="U463" s="134" t="s">
        <v>8</v>
      </c>
      <c r="V463" s="134" t="s">
        <v>1955</v>
      </c>
      <c r="W463" s="134" t="s">
        <v>1952</v>
      </c>
      <c r="X463" s="134" t="s">
        <v>1958</v>
      </c>
      <c r="Y463" s="134" t="s">
        <v>1798</v>
      </c>
      <c r="Z463" s="134">
        <v>142391</v>
      </c>
    </row>
    <row r="464" spans="1:26" x14ac:dyDescent="0.25">
      <c r="A464" s="134" t="s">
        <v>936</v>
      </c>
      <c r="B464" s="134" t="s">
        <v>1960</v>
      </c>
      <c r="C464" s="134" t="s">
        <v>1951</v>
      </c>
      <c r="D464" s="134" t="s">
        <v>1952</v>
      </c>
      <c r="E464" s="134" t="s">
        <v>1956</v>
      </c>
      <c r="F464" s="134" t="s">
        <v>1956</v>
      </c>
      <c r="G464" s="134" t="s">
        <v>1956</v>
      </c>
      <c r="H464" s="134" t="s">
        <v>1956</v>
      </c>
      <c r="I464" s="134" t="s">
        <v>1956</v>
      </c>
      <c r="J464" s="134">
        <v>0</v>
      </c>
      <c r="K464" s="134">
        <v>10</v>
      </c>
      <c r="L464" s="134">
        <v>7</v>
      </c>
      <c r="M464" s="134">
        <v>4</v>
      </c>
      <c r="N464" s="134">
        <v>21</v>
      </c>
      <c r="O464" s="134" t="s">
        <v>1954</v>
      </c>
      <c r="P464" s="134">
        <v>23</v>
      </c>
      <c r="Q464" s="134">
        <v>16</v>
      </c>
      <c r="R464" s="134">
        <v>19</v>
      </c>
      <c r="S464" s="134">
        <v>42</v>
      </c>
      <c r="T464" s="134">
        <v>100</v>
      </c>
      <c r="U464" s="134" t="s">
        <v>13</v>
      </c>
      <c r="V464" s="134" t="s">
        <v>1955</v>
      </c>
      <c r="W464" s="134" t="s">
        <v>1952</v>
      </c>
      <c r="X464" s="134" t="s">
        <v>1961</v>
      </c>
      <c r="Y464" s="134" t="s">
        <v>1819</v>
      </c>
      <c r="Z464" s="134">
        <v>4890</v>
      </c>
    </row>
    <row r="465" spans="1:26" x14ac:dyDescent="0.25">
      <c r="A465" s="134" t="s">
        <v>489</v>
      </c>
      <c r="B465" s="134" t="s">
        <v>1977</v>
      </c>
      <c r="C465" s="134" t="s">
        <v>1951</v>
      </c>
      <c r="D465" s="134" t="s">
        <v>1951</v>
      </c>
      <c r="E465" s="134" t="s">
        <v>1956</v>
      </c>
      <c r="F465" s="134" t="s">
        <v>1953</v>
      </c>
      <c r="G465" s="134" t="s">
        <v>1953</v>
      </c>
      <c r="H465" s="134" t="s">
        <v>1953</v>
      </c>
      <c r="I465" s="134" t="s">
        <v>1953</v>
      </c>
      <c r="J465" s="134">
        <v>0</v>
      </c>
      <c r="K465" s="134">
        <v>0</v>
      </c>
      <c r="L465" s="134">
        <v>0</v>
      </c>
      <c r="M465" s="134">
        <v>0</v>
      </c>
      <c r="N465" s="134">
        <v>0</v>
      </c>
      <c r="O465" s="134" t="s">
        <v>1954</v>
      </c>
      <c r="P465" s="134">
        <v>43</v>
      </c>
      <c r="Q465" s="134">
        <v>25</v>
      </c>
      <c r="R465" s="134">
        <v>28</v>
      </c>
      <c r="S465" s="134">
        <v>76</v>
      </c>
      <c r="T465" s="134">
        <v>172</v>
      </c>
      <c r="U465" s="134" t="s">
        <v>3</v>
      </c>
      <c r="V465" s="134" t="s">
        <v>1993</v>
      </c>
      <c r="W465" s="134" t="s">
        <v>1956</v>
      </c>
      <c r="X465" s="134" t="s">
        <v>398</v>
      </c>
      <c r="Y465" s="134" t="s">
        <v>1649</v>
      </c>
      <c r="Z465" s="134">
        <v>20882</v>
      </c>
    </row>
    <row r="466" spans="1:26" x14ac:dyDescent="0.25">
      <c r="A466" s="134" t="s">
        <v>490</v>
      </c>
      <c r="B466" s="134" t="s">
        <v>1950</v>
      </c>
      <c r="C466" s="134" t="s">
        <v>1951</v>
      </c>
      <c r="D466" s="134" t="s">
        <v>1952</v>
      </c>
      <c r="E466" s="134" t="s">
        <v>1953</v>
      </c>
      <c r="F466" s="134" t="s">
        <v>1956</v>
      </c>
      <c r="G466" s="134" t="s">
        <v>1956</v>
      </c>
      <c r="H466" s="134" t="s">
        <v>1956</v>
      </c>
      <c r="I466" s="134" t="s">
        <v>1956</v>
      </c>
      <c r="J466" s="134">
        <v>22</v>
      </c>
      <c r="K466" s="134">
        <v>192</v>
      </c>
      <c r="L466" s="134">
        <v>56</v>
      </c>
      <c r="M466" s="134">
        <v>17</v>
      </c>
      <c r="N466" s="134">
        <v>287</v>
      </c>
      <c r="O466" s="134" t="s">
        <v>1954</v>
      </c>
      <c r="P466" s="134">
        <v>314</v>
      </c>
      <c r="Q466" s="134">
        <v>185</v>
      </c>
      <c r="R466" s="134">
        <v>205</v>
      </c>
      <c r="S466" s="134">
        <v>558</v>
      </c>
      <c r="T466" s="134">
        <v>1262</v>
      </c>
      <c r="U466" s="134" t="s">
        <v>3</v>
      </c>
      <c r="V466" s="134" t="s">
        <v>1955</v>
      </c>
      <c r="W466" s="134" t="s">
        <v>1952</v>
      </c>
      <c r="X466" s="134" t="s">
        <v>398</v>
      </c>
      <c r="Y466" s="134" t="s">
        <v>1649</v>
      </c>
      <c r="Z466" s="134">
        <v>98133</v>
      </c>
    </row>
    <row r="467" spans="1:26" x14ac:dyDescent="0.25">
      <c r="A467" s="134" t="s">
        <v>719</v>
      </c>
      <c r="B467" s="134" t="s">
        <v>1950</v>
      </c>
      <c r="C467" s="134" t="s">
        <v>1951</v>
      </c>
      <c r="D467" s="134" t="s">
        <v>1952</v>
      </c>
      <c r="E467" s="134" t="s">
        <v>1953</v>
      </c>
      <c r="F467" s="134" t="s">
        <v>1953</v>
      </c>
      <c r="G467" s="134" t="s">
        <v>1953</v>
      </c>
      <c r="H467" s="134" t="s">
        <v>1953</v>
      </c>
      <c r="I467" s="134" t="s">
        <v>1956</v>
      </c>
      <c r="J467" s="134">
        <v>0</v>
      </c>
      <c r="K467" s="134">
        <v>0</v>
      </c>
      <c r="L467" s="134">
        <v>4</v>
      </c>
      <c r="M467" s="134">
        <v>35</v>
      </c>
      <c r="N467" s="134">
        <v>39</v>
      </c>
      <c r="O467" s="134" t="s">
        <v>1954</v>
      </c>
      <c r="P467" s="134">
        <v>54</v>
      </c>
      <c r="Q467" s="134">
        <v>38</v>
      </c>
      <c r="R467" s="134">
        <v>63</v>
      </c>
      <c r="S467" s="134">
        <v>181</v>
      </c>
      <c r="T467" s="134">
        <v>336</v>
      </c>
      <c r="U467" s="134" t="s">
        <v>47</v>
      </c>
      <c r="V467" s="134" t="s">
        <v>1955</v>
      </c>
      <c r="W467" s="134" t="s">
        <v>1952</v>
      </c>
      <c r="X467" s="134" t="s">
        <v>1961</v>
      </c>
      <c r="Y467" s="134" t="s">
        <v>1580</v>
      </c>
      <c r="Z467" s="134">
        <v>21892</v>
      </c>
    </row>
    <row r="468" spans="1:26" x14ac:dyDescent="0.25">
      <c r="A468" s="134" t="s">
        <v>491</v>
      </c>
      <c r="B468" s="134" t="s">
        <v>1950</v>
      </c>
      <c r="C468" s="134" t="s">
        <v>1951</v>
      </c>
      <c r="D468" s="134" t="s">
        <v>1952</v>
      </c>
      <c r="E468" s="134" t="s">
        <v>1956</v>
      </c>
      <c r="F468" s="134" t="s">
        <v>1956</v>
      </c>
      <c r="G468" s="134" t="s">
        <v>1956</v>
      </c>
      <c r="H468" s="134" t="s">
        <v>1956</v>
      </c>
      <c r="I468" s="134" t="s">
        <v>1956</v>
      </c>
      <c r="J468" s="134">
        <v>0</v>
      </c>
      <c r="K468" s="134">
        <v>0</v>
      </c>
      <c r="L468" s="134">
        <v>1</v>
      </c>
      <c r="M468" s="134">
        <v>75</v>
      </c>
      <c r="N468" s="134">
        <v>76</v>
      </c>
      <c r="O468" s="134" t="s">
        <v>1957</v>
      </c>
      <c r="P468" s="134">
        <v>17</v>
      </c>
      <c r="Q468" s="134">
        <v>10</v>
      </c>
      <c r="R468" s="134">
        <v>11</v>
      </c>
      <c r="S468" s="134">
        <v>25</v>
      </c>
      <c r="T468" s="134">
        <v>63</v>
      </c>
      <c r="U468" s="134" t="s">
        <v>3</v>
      </c>
      <c r="V468" s="134" t="s">
        <v>1955</v>
      </c>
      <c r="W468" s="134" t="s">
        <v>1952</v>
      </c>
      <c r="X468" s="134" t="s">
        <v>398</v>
      </c>
      <c r="Y468" s="134" t="s">
        <v>1649</v>
      </c>
      <c r="Z468" s="134">
        <v>26047</v>
      </c>
    </row>
    <row r="469" spans="1:26" x14ac:dyDescent="0.25">
      <c r="A469" s="134" t="s">
        <v>676</v>
      </c>
      <c r="B469" s="134" t="s">
        <v>1950</v>
      </c>
      <c r="C469" s="134" t="s">
        <v>1951</v>
      </c>
      <c r="D469" s="134" t="s">
        <v>1952</v>
      </c>
      <c r="E469" s="134" t="s">
        <v>1956</v>
      </c>
      <c r="F469" s="134" t="s">
        <v>1956</v>
      </c>
      <c r="G469" s="134" t="s">
        <v>1956</v>
      </c>
      <c r="H469" s="134" t="s">
        <v>1956</v>
      </c>
      <c r="I469" s="134" t="s">
        <v>1956</v>
      </c>
      <c r="J469" s="134">
        <v>80</v>
      </c>
      <c r="K469" s="134">
        <v>4</v>
      </c>
      <c r="L469" s="134">
        <v>28</v>
      </c>
      <c r="M469" s="134">
        <v>403</v>
      </c>
      <c r="N469" s="134">
        <v>515</v>
      </c>
      <c r="O469" s="134" t="s">
        <v>1957</v>
      </c>
      <c r="P469" s="134">
        <v>565</v>
      </c>
      <c r="Q469" s="134">
        <v>281</v>
      </c>
      <c r="R469" s="134">
        <v>313</v>
      </c>
      <c r="S469" s="134">
        <v>705</v>
      </c>
      <c r="T469" s="134">
        <v>1864</v>
      </c>
      <c r="U469" s="134" t="s">
        <v>8</v>
      </c>
      <c r="V469" s="134" t="s">
        <v>1955</v>
      </c>
      <c r="W469" s="134" t="s">
        <v>1952</v>
      </c>
      <c r="X469" s="134" t="s">
        <v>1958</v>
      </c>
      <c r="Y469" s="134" t="s">
        <v>1761</v>
      </c>
      <c r="Z469" s="134">
        <v>67082</v>
      </c>
    </row>
    <row r="470" spans="1:26" x14ac:dyDescent="0.25">
      <c r="A470" s="134" t="s">
        <v>1805</v>
      </c>
      <c r="B470" s="134" t="s">
        <v>1950</v>
      </c>
      <c r="C470" s="134" t="s">
        <v>1951</v>
      </c>
      <c r="D470" s="134" t="s">
        <v>1952</v>
      </c>
      <c r="E470" s="134" t="s">
        <v>1956</v>
      </c>
      <c r="F470" s="134" t="s">
        <v>1956</v>
      </c>
      <c r="G470" s="134" t="s">
        <v>1956</v>
      </c>
      <c r="H470" s="134" t="s">
        <v>1956</v>
      </c>
      <c r="I470" s="134" t="s">
        <v>1956</v>
      </c>
      <c r="J470" s="134">
        <v>0</v>
      </c>
      <c r="K470" s="134">
        <v>10</v>
      </c>
      <c r="L470" s="134">
        <v>44</v>
      </c>
      <c r="M470" s="134">
        <v>317</v>
      </c>
      <c r="N470" s="134">
        <v>371</v>
      </c>
      <c r="O470" s="134" t="s">
        <v>1957</v>
      </c>
      <c r="P470" s="134">
        <v>538</v>
      </c>
      <c r="Q470" s="134">
        <v>345</v>
      </c>
      <c r="R470" s="134">
        <v>391</v>
      </c>
      <c r="S470" s="134">
        <v>967</v>
      </c>
      <c r="T470" s="134">
        <v>2241</v>
      </c>
      <c r="U470" s="134" t="s">
        <v>26</v>
      </c>
      <c r="V470" s="134" t="s">
        <v>1955</v>
      </c>
      <c r="W470" s="134" t="s">
        <v>1952</v>
      </c>
      <c r="X470" s="134" t="s">
        <v>1986</v>
      </c>
      <c r="Y470" s="134" t="s">
        <v>1805</v>
      </c>
      <c r="Z470" s="134">
        <v>116941</v>
      </c>
    </row>
    <row r="471" spans="1:26" x14ac:dyDescent="0.25">
      <c r="A471" s="134" t="s">
        <v>529</v>
      </c>
      <c r="B471" s="134" t="s">
        <v>1950</v>
      </c>
      <c r="C471" s="134" t="s">
        <v>1951</v>
      </c>
      <c r="D471" s="134" t="s">
        <v>1952</v>
      </c>
      <c r="E471" s="134" t="s">
        <v>1953</v>
      </c>
      <c r="F471" s="134" t="s">
        <v>1956</v>
      </c>
      <c r="G471" s="134" t="s">
        <v>1956</v>
      </c>
      <c r="H471" s="134" t="s">
        <v>1956</v>
      </c>
      <c r="I471" s="134" t="s">
        <v>1956</v>
      </c>
      <c r="J471" s="134">
        <v>0</v>
      </c>
      <c r="K471" s="134">
        <v>0</v>
      </c>
      <c r="L471" s="134">
        <v>2</v>
      </c>
      <c r="M471" s="134">
        <v>94</v>
      </c>
      <c r="N471" s="134">
        <v>96</v>
      </c>
      <c r="O471" s="134" t="s">
        <v>1957</v>
      </c>
      <c r="P471" s="134">
        <v>68</v>
      </c>
      <c r="Q471" s="134">
        <v>49</v>
      </c>
      <c r="R471" s="134">
        <v>56</v>
      </c>
      <c r="S471" s="134">
        <v>140</v>
      </c>
      <c r="T471" s="134">
        <v>313</v>
      </c>
      <c r="U471" s="134" t="s">
        <v>3</v>
      </c>
      <c r="V471" s="134" t="s">
        <v>1955</v>
      </c>
      <c r="W471" s="134" t="s">
        <v>1952</v>
      </c>
      <c r="X471" s="134" t="s">
        <v>398</v>
      </c>
      <c r="Y471" s="134" t="s">
        <v>1690</v>
      </c>
      <c r="Z471" s="134">
        <v>39470</v>
      </c>
    </row>
    <row r="472" spans="1:26" x14ac:dyDescent="0.25">
      <c r="A472" s="134" t="s">
        <v>842</v>
      </c>
      <c r="B472" s="134" t="s">
        <v>1950</v>
      </c>
      <c r="C472" s="134" t="s">
        <v>1951</v>
      </c>
      <c r="D472" s="134" t="s">
        <v>1952</v>
      </c>
      <c r="E472" s="134" t="s">
        <v>1953</v>
      </c>
      <c r="F472" s="134" t="s">
        <v>1953</v>
      </c>
      <c r="G472" s="134" t="s">
        <v>1953</v>
      </c>
      <c r="H472" s="134" t="s">
        <v>1953</v>
      </c>
      <c r="I472" s="134" t="s">
        <v>1956</v>
      </c>
      <c r="J472" s="134">
        <v>164</v>
      </c>
      <c r="K472" s="134">
        <v>0</v>
      </c>
      <c r="L472" s="134">
        <v>47</v>
      </c>
      <c r="M472" s="134">
        <v>175</v>
      </c>
      <c r="N472" s="134">
        <v>386</v>
      </c>
      <c r="O472" s="134" t="s">
        <v>1954</v>
      </c>
      <c r="P472" s="134">
        <v>3157</v>
      </c>
      <c r="Q472" s="134">
        <v>2004</v>
      </c>
      <c r="R472" s="134">
        <v>2103</v>
      </c>
      <c r="S472" s="134">
        <v>4560</v>
      </c>
      <c r="T472" s="134">
        <v>11824</v>
      </c>
      <c r="U472" s="134" t="s">
        <v>26</v>
      </c>
      <c r="V472" s="134" t="s">
        <v>1955</v>
      </c>
      <c r="W472" s="134" t="s">
        <v>1952</v>
      </c>
      <c r="X472" s="134" t="s">
        <v>1994</v>
      </c>
      <c r="Y472" s="134" t="s">
        <v>1750</v>
      </c>
      <c r="Z472" s="134">
        <v>315103</v>
      </c>
    </row>
    <row r="473" spans="1:26" x14ac:dyDescent="0.25">
      <c r="A473" s="134" t="s">
        <v>698</v>
      </c>
      <c r="B473" s="134" t="s">
        <v>1950</v>
      </c>
      <c r="C473" s="134" t="s">
        <v>1951</v>
      </c>
      <c r="D473" s="134" t="s">
        <v>1952</v>
      </c>
      <c r="E473" s="134" t="s">
        <v>1956</v>
      </c>
      <c r="F473" s="134" t="s">
        <v>1956</v>
      </c>
      <c r="G473" s="134" t="s">
        <v>1956</v>
      </c>
      <c r="H473" s="134" t="s">
        <v>1956</v>
      </c>
      <c r="I473" s="134" t="s">
        <v>1956</v>
      </c>
      <c r="J473" s="134">
        <v>0</v>
      </c>
      <c r="K473" s="134">
        <v>0</v>
      </c>
      <c r="L473" s="134">
        <v>0</v>
      </c>
      <c r="M473" s="134">
        <v>79</v>
      </c>
      <c r="N473" s="134">
        <v>79</v>
      </c>
      <c r="O473" s="134" t="s">
        <v>1954</v>
      </c>
      <c r="P473" s="134">
        <v>147</v>
      </c>
      <c r="Q473" s="134">
        <v>57</v>
      </c>
      <c r="R473" s="134">
        <v>60</v>
      </c>
      <c r="S473" s="134">
        <v>241</v>
      </c>
      <c r="T473" s="134">
        <v>505</v>
      </c>
      <c r="U473" s="134" t="s">
        <v>8</v>
      </c>
      <c r="V473" s="134" t="s">
        <v>1955</v>
      </c>
      <c r="W473" s="134" t="s">
        <v>1952</v>
      </c>
      <c r="X473" s="134" t="s">
        <v>1958</v>
      </c>
      <c r="Y473" s="134" t="s">
        <v>1796</v>
      </c>
      <c r="Z473" s="134">
        <v>29192</v>
      </c>
    </row>
    <row r="474" spans="1:26" x14ac:dyDescent="0.25">
      <c r="A474" s="134" t="s">
        <v>692</v>
      </c>
      <c r="B474" s="134" t="s">
        <v>1950</v>
      </c>
      <c r="C474" s="134" t="s">
        <v>1951</v>
      </c>
      <c r="D474" s="134" t="s">
        <v>1952</v>
      </c>
      <c r="E474" s="134" t="s">
        <v>1956</v>
      </c>
      <c r="F474" s="134" t="s">
        <v>1956</v>
      </c>
      <c r="G474" s="134" t="s">
        <v>1956</v>
      </c>
      <c r="H474" s="134" t="s">
        <v>1956</v>
      </c>
      <c r="I474" s="134" t="s">
        <v>1956</v>
      </c>
      <c r="J474" s="134">
        <v>89</v>
      </c>
      <c r="K474" s="134">
        <v>21</v>
      </c>
      <c r="L474" s="134">
        <v>85</v>
      </c>
      <c r="M474" s="134">
        <v>1399</v>
      </c>
      <c r="N474" s="134">
        <v>1594</v>
      </c>
      <c r="O474" s="134" t="s">
        <v>1957</v>
      </c>
      <c r="P474" s="134">
        <v>1640</v>
      </c>
      <c r="Q474" s="134">
        <v>906</v>
      </c>
      <c r="R474" s="134">
        <v>932</v>
      </c>
      <c r="S474" s="134">
        <v>1974</v>
      </c>
      <c r="T474" s="134">
        <v>5452</v>
      </c>
      <c r="U474" s="134" t="s">
        <v>8</v>
      </c>
      <c r="V474" s="134" t="s">
        <v>1955</v>
      </c>
      <c r="W474" s="134" t="s">
        <v>1952</v>
      </c>
      <c r="X474" s="134" t="s">
        <v>1958</v>
      </c>
      <c r="Y474" s="134" t="s">
        <v>1772</v>
      </c>
      <c r="Z474" s="134">
        <v>153389</v>
      </c>
    </row>
    <row r="475" spans="1:26" x14ac:dyDescent="0.25">
      <c r="A475" s="134" t="s">
        <v>900</v>
      </c>
      <c r="B475" s="134" t="s">
        <v>1960</v>
      </c>
      <c r="C475" s="134" t="s">
        <v>1951</v>
      </c>
      <c r="D475" s="134" t="s">
        <v>1952</v>
      </c>
      <c r="E475" s="134" t="s">
        <v>1953</v>
      </c>
      <c r="F475" s="134" t="s">
        <v>1953</v>
      </c>
      <c r="G475" s="134" t="s">
        <v>1953</v>
      </c>
      <c r="H475" s="134" t="s">
        <v>1953</v>
      </c>
      <c r="I475" s="134" t="s">
        <v>1953</v>
      </c>
      <c r="J475" s="134">
        <v>0</v>
      </c>
      <c r="K475" s="134">
        <v>0</v>
      </c>
      <c r="L475" s="134">
        <v>0</v>
      </c>
      <c r="M475" s="134">
        <v>0</v>
      </c>
      <c r="N475" s="134">
        <v>0</v>
      </c>
      <c r="O475" s="134" t="s">
        <v>1954</v>
      </c>
      <c r="P475" s="134">
        <v>8</v>
      </c>
      <c r="Q475" s="134">
        <v>4</v>
      </c>
      <c r="R475" s="134">
        <v>6</v>
      </c>
      <c r="S475" s="134">
        <v>12</v>
      </c>
      <c r="T475" s="134">
        <v>30</v>
      </c>
      <c r="U475" s="134" t="s">
        <v>13</v>
      </c>
      <c r="V475" s="134" t="s">
        <v>1955</v>
      </c>
      <c r="W475" s="134" t="s">
        <v>1952</v>
      </c>
      <c r="X475" s="134" t="s">
        <v>1961</v>
      </c>
      <c r="Y475" s="134" t="s">
        <v>1637</v>
      </c>
      <c r="Z475" s="134">
        <v>14954</v>
      </c>
    </row>
    <row r="476" spans="1:26" x14ac:dyDescent="0.25">
      <c r="A476" s="134" t="s">
        <v>1808</v>
      </c>
      <c r="B476" s="134" t="s">
        <v>1950</v>
      </c>
      <c r="C476" s="134" t="s">
        <v>1951</v>
      </c>
      <c r="D476" s="134" t="s">
        <v>1951</v>
      </c>
      <c r="E476" s="134" t="s">
        <v>1956</v>
      </c>
      <c r="F476" s="134" t="s">
        <v>1956</v>
      </c>
      <c r="G476" s="134" t="s">
        <v>1956</v>
      </c>
      <c r="H476" s="134" t="s">
        <v>1956</v>
      </c>
      <c r="I476" s="134" t="s">
        <v>1956</v>
      </c>
      <c r="J476" s="134">
        <v>0</v>
      </c>
      <c r="K476" s="134">
        <v>0</v>
      </c>
      <c r="L476" s="134">
        <v>17</v>
      </c>
      <c r="M476" s="134">
        <v>67</v>
      </c>
      <c r="N476" s="134">
        <v>84</v>
      </c>
      <c r="O476" s="134" t="s">
        <v>1957</v>
      </c>
      <c r="P476" s="134">
        <v>85</v>
      </c>
      <c r="Q476" s="134">
        <v>60</v>
      </c>
      <c r="R476" s="134">
        <v>62</v>
      </c>
      <c r="S476" s="134">
        <v>128</v>
      </c>
      <c r="T476" s="134">
        <v>335</v>
      </c>
      <c r="U476" s="134" t="s">
        <v>32</v>
      </c>
      <c r="V476" s="134" t="s">
        <v>1955</v>
      </c>
      <c r="W476" s="134" t="s">
        <v>1951</v>
      </c>
      <c r="X476" s="134" t="s">
        <v>1974</v>
      </c>
      <c r="Y476" s="134" t="s">
        <v>1808</v>
      </c>
      <c r="Z476" s="134">
        <v>21177</v>
      </c>
    </row>
    <row r="477" spans="1:26" x14ac:dyDescent="0.25">
      <c r="A477" s="134" t="s">
        <v>887</v>
      </c>
      <c r="B477" s="134" t="s">
        <v>1960</v>
      </c>
      <c r="C477" s="134" t="s">
        <v>1951</v>
      </c>
      <c r="D477" s="134" t="s">
        <v>1952</v>
      </c>
      <c r="E477" s="134" t="s">
        <v>1956</v>
      </c>
      <c r="F477" s="134" t="s">
        <v>1956</v>
      </c>
      <c r="G477" s="134" t="s">
        <v>1956</v>
      </c>
      <c r="H477" s="134" t="s">
        <v>1956</v>
      </c>
      <c r="I477" s="134" t="s">
        <v>1956</v>
      </c>
      <c r="J477" s="134">
        <v>0</v>
      </c>
      <c r="K477" s="134">
        <v>0</v>
      </c>
      <c r="L477" s="134">
        <v>20</v>
      </c>
      <c r="M477" s="134">
        <v>12</v>
      </c>
      <c r="N477" s="134">
        <v>32</v>
      </c>
      <c r="O477" s="134" t="s">
        <v>1957</v>
      </c>
      <c r="P477" s="134">
        <v>2</v>
      </c>
      <c r="Q477" s="134">
        <v>2</v>
      </c>
      <c r="R477" s="134">
        <v>2</v>
      </c>
      <c r="S477" s="134">
        <v>4</v>
      </c>
      <c r="T477" s="134">
        <v>10</v>
      </c>
      <c r="U477" s="134" t="s">
        <v>13</v>
      </c>
      <c r="V477" s="134" t="s">
        <v>1955</v>
      </c>
      <c r="W477" s="134" t="s">
        <v>1952</v>
      </c>
      <c r="X477" s="134" t="s">
        <v>1961</v>
      </c>
      <c r="Y477" s="134" t="s">
        <v>1528</v>
      </c>
      <c r="Z477" s="134">
        <v>2479</v>
      </c>
    </row>
    <row r="478" spans="1:26" x14ac:dyDescent="0.25">
      <c r="A478" s="134" t="s">
        <v>794</v>
      </c>
      <c r="B478" s="134" t="s">
        <v>1950</v>
      </c>
      <c r="C478" s="134" t="s">
        <v>1951</v>
      </c>
      <c r="D478" s="134" t="s">
        <v>1952</v>
      </c>
      <c r="E478" s="134" t="s">
        <v>1956</v>
      </c>
      <c r="F478" s="134" t="s">
        <v>1956</v>
      </c>
      <c r="G478" s="134" t="s">
        <v>1956</v>
      </c>
      <c r="H478" s="134" t="s">
        <v>1956</v>
      </c>
      <c r="I478" s="134" t="s">
        <v>1956</v>
      </c>
      <c r="J478" s="134">
        <v>0</v>
      </c>
      <c r="K478" s="134">
        <v>0</v>
      </c>
      <c r="L478" s="134">
        <v>3</v>
      </c>
      <c r="M478" s="134">
        <v>32</v>
      </c>
      <c r="N478" s="134">
        <v>35</v>
      </c>
      <c r="O478" s="134" t="s">
        <v>1954</v>
      </c>
      <c r="P478" s="134">
        <v>52</v>
      </c>
      <c r="Q478" s="134">
        <v>26</v>
      </c>
      <c r="R478" s="134">
        <v>30</v>
      </c>
      <c r="S478" s="134">
        <v>146</v>
      </c>
      <c r="T478" s="134">
        <v>254</v>
      </c>
      <c r="U478" s="134" t="s">
        <v>26</v>
      </c>
      <c r="V478" s="134" t="s">
        <v>1955</v>
      </c>
      <c r="W478" s="134" t="s">
        <v>1952</v>
      </c>
      <c r="X478" s="134" t="s">
        <v>1970</v>
      </c>
      <c r="Y478" s="134" t="s">
        <v>1615</v>
      </c>
      <c r="Z478" s="134">
        <v>9482</v>
      </c>
    </row>
    <row r="479" spans="1:26" x14ac:dyDescent="0.25">
      <c r="A479" s="134" t="s">
        <v>795</v>
      </c>
      <c r="B479" s="134" t="s">
        <v>1950</v>
      </c>
      <c r="C479" s="134" t="s">
        <v>1951</v>
      </c>
      <c r="D479" s="134" t="s">
        <v>1952</v>
      </c>
      <c r="E479" s="134" t="s">
        <v>1953</v>
      </c>
      <c r="F479" s="134" t="s">
        <v>1953</v>
      </c>
      <c r="G479" s="134" t="s">
        <v>1953</v>
      </c>
      <c r="H479" s="134" t="s">
        <v>1953</v>
      </c>
      <c r="I479" s="134" t="s">
        <v>1953</v>
      </c>
      <c r="J479" s="134">
        <v>0</v>
      </c>
      <c r="K479" s="134">
        <v>0</v>
      </c>
      <c r="L479" s="134">
        <v>0</v>
      </c>
      <c r="M479" s="134">
        <v>0</v>
      </c>
      <c r="N479" s="134">
        <v>0</v>
      </c>
      <c r="O479" s="134" t="s">
        <v>1954</v>
      </c>
      <c r="P479" s="134">
        <v>127</v>
      </c>
      <c r="Q479" s="134">
        <v>64</v>
      </c>
      <c r="R479" s="134">
        <v>88</v>
      </c>
      <c r="S479" s="134">
        <v>216</v>
      </c>
      <c r="T479" s="134">
        <v>495</v>
      </c>
      <c r="U479" s="134" t="s">
        <v>26</v>
      </c>
      <c r="V479" s="134" t="s">
        <v>1955</v>
      </c>
      <c r="W479" s="134" t="s">
        <v>1952</v>
      </c>
      <c r="X479" s="134" t="s">
        <v>1970</v>
      </c>
      <c r="Y479" s="134" t="s">
        <v>1615</v>
      </c>
      <c r="Z479" s="134">
        <v>12299</v>
      </c>
    </row>
    <row r="480" spans="1:26" x14ac:dyDescent="0.25">
      <c r="A480" s="134" t="s">
        <v>930</v>
      </c>
      <c r="B480" s="134" t="s">
        <v>1960</v>
      </c>
      <c r="C480" s="134" t="s">
        <v>1951</v>
      </c>
      <c r="D480" s="134" t="s">
        <v>1952</v>
      </c>
      <c r="E480" s="134" t="s">
        <v>1956</v>
      </c>
      <c r="F480" s="134" t="s">
        <v>1953</v>
      </c>
      <c r="G480" s="134" t="s">
        <v>1953</v>
      </c>
      <c r="H480" s="134" t="s">
        <v>1953</v>
      </c>
      <c r="I480" s="134" t="s">
        <v>1956</v>
      </c>
      <c r="J480" s="134">
        <v>0</v>
      </c>
      <c r="K480" s="134">
        <v>0</v>
      </c>
      <c r="L480" s="134">
        <v>0</v>
      </c>
      <c r="M480" s="134">
        <v>0</v>
      </c>
      <c r="N480" s="134">
        <v>0</v>
      </c>
      <c r="O480" s="134" t="s">
        <v>1954</v>
      </c>
      <c r="P480" s="134">
        <v>2</v>
      </c>
      <c r="Q480" s="134">
        <v>2</v>
      </c>
      <c r="R480" s="134">
        <v>2</v>
      </c>
      <c r="S480" s="134">
        <v>4</v>
      </c>
      <c r="T480" s="134">
        <v>10</v>
      </c>
      <c r="U480" s="134" t="s">
        <v>13</v>
      </c>
      <c r="V480" s="134" t="s">
        <v>1955</v>
      </c>
      <c r="W480" s="134" t="s">
        <v>1952</v>
      </c>
      <c r="X480" s="134" t="s">
        <v>1961</v>
      </c>
      <c r="Y480" s="134" t="s">
        <v>1811</v>
      </c>
      <c r="Z480" s="134">
        <v>430</v>
      </c>
    </row>
    <row r="481" spans="1:26" x14ac:dyDescent="0.25">
      <c r="A481" s="134" t="s">
        <v>1811</v>
      </c>
      <c r="B481" s="134" t="s">
        <v>1960</v>
      </c>
      <c r="C481" s="134" t="s">
        <v>1951</v>
      </c>
      <c r="D481" s="134" t="s">
        <v>1952</v>
      </c>
      <c r="E481" s="134" t="s">
        <v>1953</v>
      </c>
      <c r="F481" s="134" t="s">
        <v>1956</v>
      </c>
      <c r="G481" s="134" t="s">
        <v>1953</v>
      </c>
      <c r="H481" s="134" t="s">
        <v>1956</v>
      </c>
      <c r="I481" s="134" t="s">
        <v>1956</v>
      </c>
      <c r="J481" s="134">
        <v>16</v>
      </c>
      <c r="K481" s="134">
        <v>70</v>
      </c>
      <c r="L481" s="134">
        <v>69</v>
      </c>
      <c r="M481" s="134">
        <v>52</v>
      </c>
      <c r="N481" s="134">
        <v>207</v>
      </c>
      <c r="O481" s="134" t="s">
        <v>1954</v>
      </c>
      <c r="P481" s="134">
        <v>112</v>
      </c>
      <c r="Q481" s="134">
        <v>76</v>
      </c>
      <c r="R481" s="134">
        <v>89</v>
      </c>
      <c r="S481" s="134">
        <v>209</v>
      </c>
      <c r="T481" s="134">
        <v>486</v>
      </c>
      <c r="U481" s="134" t="s">
        <v>13</v>
      </c>
      <c r="V481" s="134" t="s">
        <v>1955</v>
      </c>
      <c r="W481" s="134" t="s">
        <v>1952</v>
      </c>
      <c r="X481" s="134" t="s">
        <v>1961</v>
      </c>
      <c r="Y481" s="134" t="s">
        <v>1811</v>
      </c>
      <c r="Z481" s="134">
        <v>42236</v>
      </c>
    </row>
    <row r="482" spans="1:26" x14ac:dyDescent="0.25">
      <c r="A482" s="134" t="s">
        <v>560</v>
      </c>
      <c r="B482" s="134" t="s">
        <v>1950</v>
      </c>
      <c r="C482" s="134" t="s">
        <v>1951</v>
      </c>
      <c r="D482" s="134" t="s">
        <v>1951</v>
      </c>
      <c r="E482" s="134" t="s">
        <v>1956</v>
      </c>
      <c r="F482" s="134" t="s">
        <v>1956</v>
      </c>
      <c r="G482" s="134" t="s">
        <v>1956</v>
      </c>
      <c r="H482" s="134" t="s">
        <v>1953</v>
      </c>
      <c r="I482" s="134" t="s">
        <v>1956</v>
      </c>
      <c r="J482" s="134">
        <v>15</v>
      </c>
      <c r="K482" s="134">
        <v>0</v>
      </c>
      <c r="L482" s="134">
        <v>15</v>
      </c>
      <c r="M482" s="134">
        <v>690</v>
      </c>
      <c r="N482" s="134">
        <v>720</v>
      </c>
      <c r="O482" s="134" t="s">
        <v>1957</v>
      </c>
      <c r="P482" s="134">
        <v>375</v>
      </c>
      <c r="Q482" s="134">
        <v>251</v>
      </c>
      <c r="R482" s="134">
        <v>271</v>
      </c>
      <c r="S482" s="134">
        <v>596</v>
      </c>
      <c r="T482" s="134">
        <v>1493</v>
      </c>
      <c r="U482" s="134" t="s">
        <v>3</v>
      </c>
      <c r="V482" s="134" t="s">
        <v>1955</v>
      </c>
      <c r="W482" s="134" t="s">
        <v>1952</v>
      </c>
      <c r="X482" s="134" t="s">
        <v>398</v>
      </c>
      <c r="Y482" s="134" t="s">
        <v>1721</v>
      </c>
      <c r="Z482" s="134">
        <v>113181</v>
      </c>
    </row>
    <row r="483" spans="1:26" x14ac:dyDescent="0.25">
      <c r="A483" s="134" t="s">
        <v>492</v>
      </c>
      <c r="B483" s="134" t="s">
        <v>1950</v>
      </c>
      <c r="C483" s="134" t="s">
        <v>1951</v>
      </c>
      <c r="D483" s="134" t="s">
        <v>1952</v>
      </c>
      <c r="E483" s="134" t="s">
        <v>1953</v>
      </c>
      <c r="F483" s="134" t="s">
        <v>1953</v>
      </c>
      <c r="G483" s="134" t="s">
        <v>1953</v>
      </c>
      <c r="H483" s="134" t="s">
        <v>1953</v>
      </c>
      <c r="I483" s="134" t="s">
        <v>1956</v>
      </c>
      <c r="J483" s="134">
        <v>0</v>
      </c>
      <c r="K483" s="134">
        <v>1</v>
      </c>
      <c r="L483" s="134">
        <v>5</v>
      </c>
      <c r="M483" s="134">
        <v>92</v>
      </c>
      <c r="N483" s="134">
        <v>98</v>
      </c>
      <c r="O483" s="134" t="s">
        <v>1954</v>
      </c>
      <c r="P483" s="134">
        <v>159</v>
      </c>
      <c r="Q483" s="134">
        <v>93</v>
      </c>
      <c r="R483" s="134">
        <v>99</v>
      </c>
      <c r="S483" s="134">
        <v>252</v>
      </c>
      <c r="T483" s="134">
        <v>603</v>
      </c>
      <c r="U483" s="134" t="s">
        <v>3</v>
      </c>
      <c r="V483" s="134" t="s">
        <v>1955</v>
      </c>
      <c r="W483" s="134" t="s">
        <v>1952</v>
      </c>
      <c r="X483" s="134" t="s">
        <v>398</v>
      </c>
      <c r="Y483" s="134" t="s">
        <v>1649</v>
      </c>
      <c r="Z483" s="134">
        <v>36411</v>
      </c>
    </row>
    <row r="484" spans="1:26" x14ac:dyDescent="0.25">
      <c r="A484" s="134" t="s">
        <v>305</v>
      </c>
      <c r="B484" s="134" t="s">
        <v>1950</v>
      </c>
      <c r="C484" s="134" t="s">
        <v>1951</v>
      </c>
      <c r="D484" s="134" t="s">
        <v>1952</v>
      </c>
      <c r="E484" s="134" t="s">
        <v>1956</v>
      </c>
      <c r="F484" s="134" t="s">
        <v>1956</v>
      </c>
      <c r="G484" s="134" t="s">
        <v>1956</v>
      </c>
      <c r="H484" s="134" t="s">
        <v>1956</v>
      </c>
      <c r="I484" s="134" t="s">
        <v>1956</v>
      </c>
      <c r="J484" s="134">
        <v>17</v>
      </c>
      <c r="K484" s="134">
        <v>2</v>
      </c>
      <c r="L484" s="134">
        <v>89</v>
      </c>
      <c r="M484" s="134">
        <v>220</v>
      </c>
      <c r="N484" s="134">
        <v>328</v>
      </c>
      <c r="O484" s="134" t="s">
        <v>1957</v>
      </c>
      <c r="P484" s="134">
        <v>47</v>
      </c>
      <c r="Q484" s="134">
        <v>32</v>
      </c>
      <c r="R484" s="134">
        <v>36</v>
      </c>
      <c r="S484" s="134">
        <v>77</v>
      </c>
      <c r="T484" s="134">
        <v>192</v>
      </c>
      <c r="U484" s="134" t="s">
        <v>3</v>
      </c>
      <c r="V484" s="134" t="s">
        <v>1955</v>
      </c>
      <c r="W484" s="134" t="s">
        <v>1952</v>
      </c>
      <c r="X484" s="134" t="s">
        <v>398</v>
      </c>
      <c r="Y484" s="134" t="s">
        <v>1823</v>
      </c>
      <c r="Z484" s="134">
        <v>130196</v>
      </c>
    </row>
    <row r="485" spans="1:26" x14ac:dyDescent="0.25">
      <c r="A485" s="134" t="s">
        <v>1815</v>
      </c>
      <c r="B485" s="134" t="s">
        <v>1950</v>
      </c>
      <c r="C485" s="134" t="s">
        <v>1951</v>
      </c>
      <c r="D485" s="134" t="s">
        <v>1952</v>
      </c>
      <c r="E485" s="134" t="s">
        <v>1956</v>
      </c>
      <c r="F485" s="134" t="s">
        <v>1956</v>
      </c>
      <c r="G485" s="134" t="s">
        <v>1956</v>
      </c>
      <c r="H485" s="134" t="s">
        <v>1956</v>
      </c>
      <c r="I485" s="134" t="s">
        <v>1956</v>
      </c>
      <c r="J485" s="134">
        <v>0</v>
      </c>
      <c r="K485" s="134">
        <v>0</v>
      </c>
      <c r="L485" s="134">
        <v>0</v>
      </c>
      <c r="M485" s="134">
        <v>11</v>
      </c>
      <c r="N485" s="134">
        <v>11</v>
      </c>
      <c r="O485" s="134" t="s">
        <v>1957</v>
      </c>
      <c r="P485" s="134">
        <v>24</v>
      </c>
      <c r="Q485" s="134">
        <v>16</v>
      </c>
      <c r="R485" s="134">
        <v>19</v>
      </c>
      <c r="S485" s="134">
        <v>19</v>
      </c>
      <c r="T485" s="134">
        <v>78</v>
      </c>
      <c r="U485" s="134" t="s">
        <v>8</v>
      </c>
      <c r="V485" s="134" t="s">
        <v>1955</v>
      </c>
      <c r="W485" s="134" t="s">
        <v>1952</v>
      </c>
      <c r="X485" s="134" t="s">
        <v>1958</v>
      </c>
      <c r="Y485" s="134" t="s">
        <v>1659</v>
      </c>
      <c r="Z485" s="134">
        <v>9648</v>
      </c>
    </row>
    <row r="486" spans="1:26" x14ac:dyDescent="0.25">
      <c r="A486" s="134" t="s">
        <v>493</v>
      </c>
      <c r="B486" s="134" t="s">
        <v>1950</v>
      </c>
      <c r="C486" s="134" t="s">
        <v>1951</v>
      </c>
      <c r="D486" s="134" t="s">
        <v>1952</v>
      </c>
      <c r="E486" s="134" t="s">
        <v>1953</v>
      </c>
      <c r="F486" s="134" t="s">
        <v>1956</v>
      </c>
      <c r="G486" s="134" t="s">
        <v>1956</v>
      </c>
      <c r="H486" s="134" t="s">
        <v>1956</v>
      </c>
      <c r="I486" s="134" t="s">
        <v>1956</v>
      </c>
      <c r="J486" s="134">
        <v>0</v>
      </c>
      <c r="K486" s="134">
        <v>0</v>
      </c>
      <c r="L486" s="134">
        <v>5</v>
      </c>
      <c r="M486" s="134">
        <v>91</v>
      </c>
      <c r="N486" s="134">
        <v>96</v>
      </c>
      <c r="O486" s="134" t="s">
        <v>1954</v>
      </c>
      <c r="P486" s="134">
        <v>380</v>
      </c>
      <c r="Q486" s="134">
        <v>227</v>
      </c>
      <c r="R486" s="134">
        <v>243</v>
      </c>
      <c r="S486" s="134">
        <v>600</v>
      </c>
      <c r="T486" s="134">
        <v>1450</v>
      </c>
      <c r="U486" s="134" t="s">
        <v>3</v>
      </c>
      <c r="V486" s="134" t="s">
        <v>1955</v>
      </c>
      <c r="W486" s="134" t="s">
        <v>1952</v>
      </c>
      <c r="X486" s="134" t="s">
        <v>398</v>
      </c>
      <c r="Y486" s="134" t="s">
        <v>1649</v>
      </c>
      <c r="Z486" s="134">
        <v>149245</v>
      </c>
    </row>
    <row r="487" spans="1:26" x14ac:dyDescent="0.25">
      <c r="A487" s="134" t="s">
        <v>843</v>
      </c>
      <c r="B487" s="134" t="s">
        <v>1950</v>
      </c>
      <c r="C487" s="134" t="s">
        <v>1951</v>
      </c>
      <c r="D487" s="134" t="s">
        <v>1952</v>
      </c>
      <c r="E487" s="134" t="s">
        <v>1953</v>
      </c>
      <c r="F487" s="134" t="s">
        <v>1953</v>
      </c>
      <c r="G487" s="134" t="s">
        <v>1956</v>
      </c>
      <c r="H487" s="134" t="s">
        <v>1956</v>
      </c>
      <c r="I487" s="134" t="s">
        <v>1956</v>
      </c>
      <c r="J487" s="134">
        <v>0</v>
      </c>
      <c r="K487" s="134">
        <v>0</v>
      </c>
      <c r="L487" s="134">
        <v>5</v>
      </c>
      <c r="M487" s="134">
        <v>1304</v>
      </c>
      <c r="N487" s="134">
        <v>1309</v>
      </c>
      <c r="O487" s="134" t="s">
        <v>1957</v>
      </c>
      <c r="P487" s="134">
        <v>980</v>
      </c>
      <c r="Q487" s="134">
        <v>705</v>
      </c>
      <c r="R487" s="134">
        <v>828</v>
      </c>
      <c r="S487" s="134">
        <v>2463</v>
      </c>
      <c r="T487" s="134">
        <v>4976</v>
      </c>
      <c r="U487" s="134" t="s">
        <v>26</v>
      </c>
      <c r="V487" s="134" t="s">
        <v>1955</v>
      </c>
      <c r="W487" s="134" t="s">
        <v>1951</v>
      </c>
      <c r="X487" s="134" t="s">
        <v>1994</v>
      </c>
      <c r="Y487" s="134" t="s">
        <v>1750</v>
      </c>
      <c r="Z487" s="134">
        <v>92553</v>
      </c>
    </row>
    <row r="488" spans="1:26" x14ac:dyDescent="0.25">
      <c r="A488" s="134" t="s">
        <v>812</v>
      </c>
      <c r="B488" s="134" t="s">
        <v>1960</v>
      </c>
      <c r="C488" s="134" t="s">
        <v>1962</v>
      </c>
      <c r="D488" s="134" t="s">
        <v>1963</v>
      </c>
      <c r="E488" s="134" t="s">
        <v>1953</v>
      </c>
      <c r="F488" s="134" t="s">
        <v>1953</v>
      </c>
      <c r="G488" s="134" t="s">
        <v>1953</v>
      </c>
      <c r="H488" s="134" t="s">
        <v>1953</v>
      </c>
      <c r="I488" s="134" t="s">
        <v>1953</v>
      </c>
      <c r="J488" s="134">
        <v>0</v>
      </c>
      <c r="K488" s="134">
        <v>0</v>
      </c>
      <c r="L488" s="134">
        <v>0</v>
      </c>
      <c r="M488" s="134">
        <v>0</v>
      </c>
      <c r="N488" s="134">
        <v>0</v>
      </c>
      <c r="O488" s="134" t="s">
        <v>1954</v>
      </c>
      <c r="P488" s="134">
        <v>1</v>
      </c>
      <c r="Q488" s="134">
        <v>1</v>
      </c>
      <c r="R488" s="134">
        <v>1</v>
      </c>
      <c r="S488" s="134">
        <v>2</v>
      </c>
      <c r="T488" s="134">
        <v>5</v>
      </c>
      <c r="U488" s="134" t="s">
        <v>13</v>
      </c>
      <c r="V488" s="134" t="s">
        <v>1964</v>
      </c>
      <c r="W488" s="134" t="s">
        <v>1962</v>
      </c>
      <c r="X488" s="134" t="s">
        <v>1965</v>
      </c>
      <c r="Y488" s="134" t="s">
        <v>1603</v>
      </c>
      <c r="Z488" s="134">
        <v>340</v>
      </c>
    </row>
    <row r="489" spans="1:26" x14ac:dyDescent="0.25">
      <c r="A489" s="134" t="s">
        <v>934</v>
      </c>
      <c r="B489" s="134" t="s">
        <v>1960</v>
      </c>
      <c r="C489" s="134" t="s">
        <v>1951</v>
      </c>
      <c r="D489" s="134" t="s">
        <v>1952</v>
      </c>
      <c r="E489" s="134" t="s">
        <v>1953</v>
      </c>
      <c r="F489" s="134" t="s">
        <v>1953</v>
      </c>
      <c r="G489" s="134" t="s">
        <v>1953</v>
      </c>
      <c r="H489" s="134" t="s">
        <v>1953</v>
      </c>
      <c r="I489" s="134" t="s">
        <v>1953</v>
      </c>
      <c r="J489" s="134">
        <v>0</v>
      </c>
      <c r="K489" s="134">
        <v>0</v>
      </c>
      <c r="L489" s="134">
        <v>0</v>
      </c>
      <c r="M489" s="134">
        <v>0</v>
      </c>
      <c r="N489" s="134">
        <v>0</v>
      </c>
      <c r="O489" s="134" t="s">
        <v>1954</v>
      </c>
      <c r="P489" s="134">
        <v>2</v>
      </c>
      <c r="Q489" s="134">
        <v>2</v>
      </c>
      <c r="R489" s="134">
        <v>2</v>
      </c>
      <c r="S489" s="134">
        <v>4</v>
      </c>
      <c r="T489" s="134">
        <v>10</v>
      </c>
      <c r="U489" s="134" t="s">
        <v>13</v>
      </c>
      <c r="V489" s="134" t="s">
        <v>1955</v>
      </c>
      <c r="W489" s="134" t="s">
        <v>1952</v>
      </c>
      <c r="X489" s="134" t="s">
        <v>1961</v>
      </c>
      <c r="Y489" s="134" t="s">
        <v>934</v>
      </c>
      <c r="Z489" s="134">
        <v>13635</v>
      </c>
    </row>
    <row r="490" spans="1:26" x14ac:dyDescent="0.25">
      <c r="A490" s="134" t="s">
        <v>911</v>
      </c>
      <c r="B490" s="134" t="s">
        <v>1960</v>
      </c>
      <c r="C490" s="134" t="s">
        <v>1951</v>
      </c>
      <c r="D490" s="134" t="s">
        <v>1951</v>
      </c>
      <c r="E490" s="134" t="s">
        <v>1956</v>
      </c>
      <c r="F490" s="134" t="s">
        <v>1956</v>
      </c>
      <c r="G490" s="134" t="s">
        <v>1956</v>
      </c>
      <c r="H490" s="134" t="s">
        <v>1956</v>
      </c>
      <c r="I490" s="134" t="s">
        <v>1956</v>
      </c>
      <c r="J490" s="134">
        <v>0</v>
      </c>
      <c r="K490" s="134">
        <v>0</v>
      </c>
      <c r="L490" s="134">
        <v>0</v>
      </c>
      <c r="M490" s="134">
        <v>391</v>
      </c>
      <c r="N490" s="134">
        <v>391</v>
      </c>
      <c r="O490" s="134" t="s">
        <v>1957</v>
      </c>
      <c r="P490" s="134">
        <v>108</v>
      </c>
      <c r="Q490" s="134">
        <v>75</v>
      </c>
      <c r="R490" s="134">
        <v>78</v>
      </c>
      <c r="S490" s="134">
        <v>199</v>
      </c>
      <c r="T490" s="134">
        <v>460</v>
      </c>
      <c r="U490" s="134" t="s">
        <v>13</v>
      </c>
      <c r="V490" s="134" t="s">
        <v>1968</v>
      </c>
      <c r="W490" s="134" t="s">
        <v>1951</v>
      </c>
      <c r="X490" s="134" t="s">
        <v>1996</v>
      </c>
      <c r="Y490" s="134" t="s">
        <v>1687</v>
      </c>
      <c r="Z490" s="134">
        <v>16681</v>
      </c>
    </row>
    <row r="491" spans="1:26" x14ac:dyDescent="0.25">
      <c r="A491" s="134" t="s">
        <v>873</v>
      </c>
      <c r="B491" s="134" t="s">
        <v>1950</v>
      </c>
      <c r="C491" s="134" t="s">
        <v>1951</v>
      </c>
      <c r="D491" s="134" t="s">
        <v>1951</v>
      </c>
      <c r="E491" s="134" t="s">
        <v>1953</v>
      </c>
      <c r="F491" s="134" t="s">
        <v>1956</v>
      </c>
      <c r="G491" s="134" t="s">
        <v>1953</v>
      </c>
      <c r="H491" s="134" t="s">
        <v>1953</v>
      </c>
      <c r="I491" s="134" t="s">
        <v>1956</v>
      </c>
      <c r="J491" s="134">
        <v>0</v>
      </c>
      <c r="K491" s="134">
        <v>7</v>
      </c>
      <c r="L491" s="134">
        <v>0</v>
      </c>
      <c r="M491" s="134">
        <v>354</v>
      </c>
      <c r="N491" s="134">
        <v>361</v>
      </c>
      <c r="O491" s="134" t="s">
        <v>1954</v>
      </c>
      <c r="P491" s="134">
        <v>920</v>
      </c>
      <c r="Q491" s="134">
        <v>609</v>
      </c>
      <c r="R491" s="134">
        <v>613</v>
      </c>
      <c r="S491" s="134">
        <v>1452</v>
      </c>
      <c r="T491" s="134">
        <v>3594</v>
      </c>
      <c r="U491" s="134" t="s">
        <v>26</v>
      </c>
      <c r="V491" s="134" t="s">
        <v>1968</v>
      </c>
      <c r="W491" s="134" t="s">
        <v>1951</v>
      </c>
      <c r="X491" s="134" t="s">
        <v>1991</v>
      </c>
      <c r="Y491" s="134" t="s">
        <v>1817</v>
      </c>
      <c r="Z491" s="134">
        <v>65982</v>
      </c>
    </row>
    <row r="492" spans="1:26" x14ac:dyDescent="0.25">
      <c r="A492" s="134" t="s">
        <v>1817</v>
      </c>
      <c r="B492" s="134" t="s">
        <v>1950</v>
      </c>
      <c r="C492" s="134" t="s">
        <v>1951</v>
      </c>
      <c r="D492" s="134" t="s">
        <v>1952</v>
      </c>
      <c r="E492" s="134" t="s">
        <v>1956</v>
      </c>
      <c r="F492" s="134" t="s">
        <v>1956</v>
      </c>
      <c r="G492" s="134" t="s">
        <v>1956</v>
      </c>
      <c r="H492" s="134" t="s">
        <v>1956</v>
      </c>
      <c r="I492" s="134" t="s">
        <v>1956</v>
      </c>
      <c r="J492" s="134">
        <v>155</v>
      </c>
      <c r="K492" s="134">
        <v>174</v>
      </c>
      <c r="L492" s="134">
        <v>98</v>
      </c>
      <c r="M492" s="134">
        <v>94</v>
      </c>
      <c r="N492" s="134">
        <v>521</v>
      </c>
      <c r="O492" s="134" t="s">
        <v>1954</v>
      </c>
      <c r="P492" s="134">
        <v>1477</v>
      </c>
      <c r="Q492" s="134">
        <v>1065</v>
      </c>
      <c r="R492" s="134">
        <v>1169</v>
      </c>
      <c r="S492" s="134">
        <v>3370</v>
      </c>
      <c r="T492" s="134">
        <v>7081</v>
      </c>
      <c r="U492" s="134" t="s">
        <v>26</v>
      </c>
      <c r="V492" s="134" t="s">
        <v>1955</v>
      </c>
      <c r="W492" s="134" t="s">
        <v>1952</v>
      </c>
      <c r="X492" s="134" t="s">
        <v>1991</v>
      </c>
      <c r="Y492" s="134" t="s">
        <v>1817</v>
      </c>
      <c r="Z492" s="134">
        <v>144375</v>
      </c>
    </row>
    <row r="493" spans="1:26" x14ac:dyDescent="0.25">
      <c r="A493" s="134" t="s">
        <v>927</v>
      </c>
      <c r="B493" s="134" t="s">
        <v>1960</v>
      </c>
      <c r="C493" s="134" t="s">
        <v>1951</v>
      </c>
      <c r="D493" s="134" t="s">
        <v>1952</v>
      </c>
      <c r="E493" s="134" t="s">
        <v>1953</v>
      </c>
      <c r="F493" s="134" t="s">
        <v>1953</v>
      </c>
      <c r="G493" s="134" t="s">
        <v>1953</v>
      </c>
      <c r="H493" s="134" t="s">
        <v>1953</v>
      </c>
      <c r="I493" s="134" t="s">
        <v>1953</v>
      </c>
      <c r="J493" s="134">
        <v>0</v>
      </c>
      <c r="K493" s="134">
        <v>0</v>
      </c>
      <c r="L493" s="134">
        <v>0</v>
      </c>
      <c r="M493" s="134">
        <v>0</v>
      </c>
      <c r="N493" s="134">
        <v>0</v>
      </c>
      <c r="O493" s="134" t="s">
        <v>1954</v>
      </c>
      <c r="P493" s="134">
        <v>3</v>
      </c>
      <c r="Q493" s="134">
        <v>2</v>
      </c>
      <c r="R493" s="134">
        <v>2</v>
      </c>
      <c r="S493" s="134">
        <v>6</v>
      </c>
      <c r="T493" s="134">
        <v>13</v>
      </c>
      <c r="U493" s="134" t="s">
        <v>13</v>
      </c>
      <c r="V493" s="134" t="s">
        <v>1955</v>
      </c>
      <c r="W493" s="134" t="s">
        <v>1952</v>
      </c>
      <c r="X493" s="134" t="s">
        <v>1961</v>
      </c>
      <c r="Y493" s="134" t="s">
        <v>1793</v>
      </c>
      <c r="Z493" s="134">
        <v>977</v>
      </c>
    </row>
    <row r="494" spans="1:26" x14ac:dyDescent="0.25">
      <c r="A494" s="134" t="s">
        <v>1819</v>
      </c>
      <c r="B494" s="134" t="s">
        <v>1960</v>
      </c>
      <c r="C494" s="134" t="s">
        <v>1951</v>
      </c>
      <c r="D494" s="134" t="s">
        <v>1952</v>
      </c>
      <c r="E494" s="134" t="s">
        <v>1956</v>
      </c>
      <c r="F494" s="134" t="s">
        <v>1956</v>
      </c>
      <c r="G494" s="134" t="s">
        <v>1956</v>
      </c>
      <c r="H494" s="134" t="s">
        <v>1956</v>
      </c>
      <c r="I494" s="134" t="s">
        <v>1956</v>
      </c>
      <c r="J494" s="134">
        <v>0</v>
      </c>
      <c r="K494" s="134">
        <v>6</v>
      </c>
      <c r="L494" s="134">
        <v>0</v>
      </c>
      <c r="M494" s="134">
        <v>104</v>
      </c>
      <c r="N494" s="134">
        <v>110</v>
      </c>
      <c r="O494" s="134" t="s">
        <v>1954</v>
      </c>
      <c r="P494" s="134">
        <v>102</v>
      </c>
      <c r="Q494" s="134">
        <v>74</v>
      </c>
      <c r="R494" s="134">
        <v>81</v>
      </c>
      <c r="S494" s="134">
        <v>193</v>
      </c>
      <c r="T494" s="134">
        <v>450</v>
      </c>
      <c r="U494" s="134" t="s">
        <v>13</v>
      </c>
      <c r="V494" s="134" t="s">
        <v>1955</v>
      </c>
      <c r="W494" s="134" t="s">
        <v>1952</v>
      </c>
      <c r="X494" s="134" t="s">
        <v>1961</v>
      </c>
      <c r="Y494" s="134" t="s">
        <v>1819</v>
      </c>
      <c r="Z494" s="134">
        <v>49850</v>
      </c>
    </row>
    <row r="495" spans="1:26" x14ac:dyDescent="0.25">
      <c r="A495" s="134" t="s">
        <v>870</v>
      </c>
      <c r="B495" s="134" t="s">
        <v>1950</v>
      </c>
      <c r="C495" s="134" t="s">
        <v>1951</v>
      </c>
      <c r="D495" s="134" t="s">
        <v>1952</v>
      </c>
      <c r="E495" s="134" t="s">
        <v>1956</v>
      </c>
      <c r="F495" s="134" t="s">
        <v>1956</v>
      </c>
      <c r="G495" s="134" t="s">
        <v>1956</v>
      </c>
      <c r="H495" s="134" t="s">
        <v>1956</v>
      </c>
      <c r="I495" s="134" t="s">
        <v>1956</v>
      </c>
      <c r="J495" s="134">
        <v>2</v>
      </c>
      <c r="K495" s="134">
        <v>123</v>
      </c>
      <c r="L495" s="134">
        <v>591</v>
      </c>
      <c r="M495" s="134">
        <v>46</v>
      </c>
      <c r="N495" s="134">
        <v>762</v>
      </c>
      <c r="O495" s="134" t="s">
        <v>1954</v>
      </c>
      <c r="P495" s="134">
        <v>877</v>
      </c>
      <c r="Q495" s="134">
        <v>562</v>
      </c>
      <c r="R495" s="134">
        <v>627</v>
      </c>
      <c r="S495" s="134">
        <v>1552</v>
      </c>
      <c r="T495" s="134">
        <v>3618</v>
      </c>
      <c r="U495" s="134" t="s">
        <v>26</v>
      </c>
      <c r="V495" s="134" t="s">
        <v>1955</v>
      </c>
      <c r="W495" s="134" t="s">
        <v>1952</v>
      </c>
      <c r="X495" s="134" t="s">
        <v>1986</v>
      </c>
      <c r="Y495" s="134" t="s">
        <v>1805</v>
      </c>
      <c r="Z495" s="134">
        <v>74730</v>
      </c>
    </row>
    <row r="496" spans="1:26" x14ac:dyDescent="0.25">
      <c r="A496" s="134" t="s">
        <v>530</v>
      </c>
      <c r="B496" s="134" t="s">
        <v>1950</v>
      </c>
      <c r="C496" s="134" t="s">
        <v>1956</v>
      </c>
      <c r="D496" s="134" t="s">
        <v>1952</v>
      </c>
      <c r="E496" s="134" t="s">
        <v>1956</v>
      </c>
      <c r="F496" s="134" t="s">
        <v>1956</v>
      </c>
      <c r="G496" s="134" t="s">
        <v>1956</v>
      </c>
      <c r="H496" s="134" t="s">
        <v>1956</v>
      </c>
      <c r="I496" s="134" t="s">
        <v>1956</v>
      </c>
      <c r="J496" s="134">
        <v>90</v>
      </c>
      <c r="K496" s="134">
        <v>73</v>
      </c>
      <c r="L496" s="134">
        <v>101</v>
      </c>
      <c r="M496" s="134">
        <v>906</v>
      </c>
      <c r="N496" s="134">
        <v>1170</v>
      </c>
      <c r="O496" s="134" t="s">
        <v>1957</v>
      </c>
      <c r="P496" s="134">
        <v>283</v>
      </c>
      <c r="Q496" s="134">
        <v>195</v>
      </c>
      <c r="R496" s="134">
        <v>224</v>
      </c>
      <c r="S496" s="134">
        <v>525</v>
      </c>
      <c r="T496" s="134">
        <v>1227</v>
      </c>
      <c r="U496" s="134" t="s">
        <v>3</v>
      </c>
      <c r="V496" s="134" t="s">
        <v>1955</v>
      </c>
      <c r="W496" s="134" t="s">
        <v>1952</v>
      </c>
      <c r="X496" s="134" t="s">
        <v>398</v>
      </c>
      <c r="Y496" s="134" t="s">
        <v>1690</v>
      </c>
      <c r="Z496" s="134">
        <v>82344</v>
      </c>
    </row>
    <row r="497" spans="1:26" x14ac:dyDescent="0.25">
      <c r="A497" s="134" t="s">
        <v>581</v>
      </c>
      <c r="B497" s="134" t="s">
        <v>1950</v>
      </c>
      <c r="C497" s="134" t="s">
        <v>1951</v>
      </c>
      <c r="D497" s="134" t="s">
        <v>1951</v>
      </c>
      <c r="E497" s="134" t="s">
        <v>1953</v>
      </c>
      <c r="F497" s="134" t="s">
        <v>1956</v>
      </c>
      <c r="G497" s="134" t="s">
        <v>1956</v>
      </c>
      <c r="H497" s="134" t="s">
        <v>1956</v>
      </c>
      <c r="I497" s="134" t="s">
        <v>1956</v>
      </c>
      <c r="J497" s="134">
        <v>0</v>
      </c>
      <c r="K497" s="134">
        <v>0</v>
      </c>
      <c r="L497" s="134">
        <v>23</v>
      </c>
      <c r="M497" s="134">
        <v>0</v>
      </c>
      <c r="N497" s="134">
        <v>23</v>
      </c>
      <c r="O497" s="134" t="s">
        <v>1954</v>
      </c>
      <c r="P497" s="134">
        <v>103</v>
      </c>
      <c r="Q497" s="134">
        <v>72</v>
      </c>
      <c r="R497" s="134">
        <v>84</v>
      </c>
      <c r="S497" s="134">
        <v>195</v>
      </c>
      <c r="T497" s="134">
        <v>454</v>
      </c>
      <c r="U497" s="134" t="s">
        <v>3</v>
      </c>
      <c r="V497" s="134" t="s">
        <v>1955</v>
      </c>
      <c r="W497" s="134" t="s">
        <v>1952</v>
      </c>
      <c r="X497" s="134" t="s">
        <v>398</v>
      </c>
      <c r="Y497" s="134" t="s">
        <v>1736</v>
      </c>
      <c r="Z497" s="134">
        <v>27046</v>
      </c>
    </row>
    <row r="498" spans="1:26" x14ac:dyDescent="0.25">
      <c r="A498" s="134" t="s">
        <v>827</v>
      </c>
      <c r="B498" s="134" t="s">
        <v>1960</v>
      </c>
      <c r="C498" s="134" t="s">
        <v>1951</v>
      </c>
      <c r="D498" s="134" t="s">
        <v>1952</v>
      </c>
      <c r="E498" s="134" t="s">
        <v>1956</v>
      </c>
      <c r="F498" s="134" t="s">
        <v>1956</v>
      </c>
      <c r="G498" s="134" t="s">
        <v>1956</v>
      </c>
      <c r="H498" s="134" t="s">
        <v>1956</v>
      </c>
      <c r="I498" s="134" t="s">
        <v>1956</v>
      </c>
      <c r="J498" s="134">
        <v>31</v>
      </c>
      <c r="K498" s="134">
        <v>10</v>
      </c>
      <c r="L498" s="134">
        <v>0</v>
      </c>
      <c r="M498" s="134">
        <v>16</v>
      </c>
      <c r="N498" s="134">
        <v>57</v>
      </c>
      <c r="O498" s="134" t="s">
        <v>1517</v>
      </c>
      <c r="P498" s="134">
        <v>11</v>
      </c>
      <c r="Q498" s="134">
        <v>7</v>
      </c>
      <c r="R498" s="134">
        <v>7</v>
      </c>
      <c r="S498" s="134">
        <v>20</v>
      </c>
      <c r="T498" s="134">
        <v>45</v>
      </c>
      <c r="U498" s="134" t="s">
        <v>13</v>
      </c>
      <c r="V498" s="134" t="s">
        <v>1955</v>
      </c>
      <c r="W498" s="134" t="s">
        <v>1952</v>
      </c>
      <c r="X498" s="134" t="s">
        <v>1995</v>
      </c>
      <c r="Y498" s="134" t="s">
        <v>1663</v>
      </c>
      <c r="Z498" s="134">
        <v>16226</v>
      </c>
    </row>
    <row r="499" spans="1:26" x14ac:dyDescent="0.25">
      <c r="A499" s="134" t="s">
        <v>619</v>
      </c>
      <c r="B499" s="134" t="s">
        <v>1977</v>
      </c>
      <c r="C499" s="134" t="s">
        <v>1951</v>
      </c>
      <c r="D499" s="134" t="s">
        <v>1951</v>
      </c>
      <c r="E499" s="134" t="s">
        <v>1956</v>
      </c>
      <c r="F499" s="134" t="s">
        <v>1956</v>
      </c>
      <c r="G499" s="134" t="s">
        <v>1956</v>
      </c>
      <c r="H499" s="134" t="s">
        <v>1956</v>
      </c>
      <c r="I499" s="134" t="s">
        <v>1956</v>
      </c>
      <c r="J499" s="134">
        <v>0</v>
      </c>
      <c r="K499" s="134">
        <v>0</v>
      </c>
      <c r="L499" s="134">
        <v>10</v>
      </c>
      <c r="M499" s="134">
        <v>318</v>
      </c>
      <c r="N499" s="134">
        <v>328</v>
      </c>
      <c r="O499" s="134" t="s">
        <v>1957</v>
      </c>
      <c r="P499" s="134">
        <v>317</v>
      </c>
      <c r="Q499" s="134">
        <v>180</v>
      </c>
      <c r="R499" s="134">
        <v>192</v>
      </c>
      <c r="S499" s="134">
        <v>417</v>
      </c>
      <c r="T499" s="134">
        <v>1106</v>
      </c>
      <c r="U499" s="134" t="s">
        <v>8</v>
      </c>
      <c r="V499" s="134" t="s">
        <v>1955</v>
      </c>
      <c r="W499" s="134" t="s">
        <v>1951</v>
      </c>
      <c r="X499" s="134" t="s">
        <v>1958</v>
      </c>
      <c r="Y499" s="134" t="s">
        <v>1523</v>
      </c>
      <c r="Z499" s="134">
        <v>72991</v>
      </c>
    </row>
    <row r="500" spans="1:26" x14ac:dyDescent="0.25">
      <c r="A500" s="134" t="s">
        <v>582</v>
      </c>
      <c r="B500" s="134" t="s">
        <v>1950</v>
      </c>
      <c r="C500" s="134" t="s">
        <v>1951</v>
      </c>
      <c r="D500" s="134" t="s">
        <v>1952</v>
      </c>
      <c r="E500" s="134" t="s">
        <v>1956</v>
      </c>
      <c r="F500" s="134" t="s">
        <v>1953</v>
      </c>
      <c r="G500" s="134" t="s">
        <v>1956</v>
      </c>
      <c r="H500" s="134" t="s">
        <v>1956</v>
      </c>
      <c r="I500" s="134" t="s">
        <v>1956</v>
      </c>
      <c r="J500" s="134">
        <v>0</v>
      </c>
      <c r="K500" s="134">
        <v>0</v>
      </c>
      <c r="L500" s="134">
        <v>0</v>
      </c>
      <c r="M500" s="134">
        <v>302</v>
      </c>
      <c r="N500" s="134">
        <v>302</v>
      </c>
      <c r="O500" s="134" t="s">
        <v>1954</v>
      </c>
      <c r="P500" s="134">
        <v>382</v>
      </c>
      <c r="Q500" s="134">
        <v>260</v>
      </c>
      <c r="R500" s="134">
        <v>294</v>
      </c>
      <c r="S500" s="134">
        <v>653</v>
      </c>
      <c r="T500" s="134">
        <v>1589</v>
      </c>
      <c r="U500" s="134" t="s">
        <v>3</v>
      </c>
      <c r="V500" s="134" t="s">
        <v>1955</v>
      </c>
      <c r="W500" s="134" t="s">
        <v>1952</v>
      </c>
      <c r="X500" s="134" t="s">
        <v>398</v>
      </c>
      <c r="Y500" s="134" t="s">
        <v>1736</v>
      </c>
      <c r="Z500" s="134">
        <v>77017</v>
      </c>
    </row>
    <row r="501" spans="1:26" x14ac:dyDescent="0.25">
      <c r="A501" s="134" t="s">
        <v>699</v>
      </c>
      <c r="B501" s="134" t="s">
        <v>1950</v>
      </c>
      <c r="C501" s="134" t="s">
        <v>1951</v>
      </c>
      <c r="D501" s="134" t="s">
        <v>1952</v>
      </c>
      <c r="E501" s="134" t="s">
        <v>1953</v>
      </c>
      <c r="F501" s="134" t="s">
        <v>1956</v>
      </c>
      <c r="G501" s="134" t="s">
        <v>1956</v>
      </c>
      <c r="H501" s="134" t="s">
        <v>1956</v>
      </c>
      <c r="I501" s="134" t="s">
        <v>1956</v>
      </c>
      <c r="J501" s="134">
        <v>14</v>
      </c>
      <c r="K501" s="134">
        <v>26</v>
      </c>
      <c r="L501" s="134">
        <v>532</v>
      </c>
      <c r="M501" s="134">
        <v>452</v>
      </c>
      <c r="N501" s="134">
        <v>1024</v>
      </c>
      <c r="O501" s="134" t="s">
        <v>1957</v>
      </c>
      <c r="P501" s="134">
        <v>287</v>
      </c>
      <c r="Q501" s="134">
        <v>134</v>
      </c>
      <c r="R501" s="134">
        <v>173</v>
      </c>
      <c r="S501" s="134">
        <v>490</v>
      </c>
      <c r="T501" s="134">
        <v>1084</v>
      </c>
      <c r="U501" s="134" t="s">
        <v>8</v>
      </c>
      <c r="V501" s="134" t="s">
        <v>1955</v>
      </c>
      <c r="W501" s="134" t="s">
        <v>1952</v>
      </c>
      <c r="X501" s="134" t="s">
        <v>1958</v>
      </c>
      <c r="Y501" s="134" t="s">
        <v>1796</v>
      </c>
      <c r="Z501" s="134">
        <v>98977</v>
      </c>
    </row>
    <row r="502" spans="1:26" x14ac:dyDescent="0.25">
      <c r="A502" s="134" t="s">
        <v>700</v>
      </c>
      <c r="B502" s="134" t="s">
        <v>1950</v>
      </c>
      <c r="C502" s="134" t="s">
        <v>1951</v>
      </c>
      <c r="D502" s="134" t="s">
        <v>1952</v>
      </c>
      <c r="E502" s="134" t="s">
        <v>1953</v>
      </c>
      <c r="F502" s="134" t="s">
        <v>1953</v>
      </c>
      <c r="G502" s="134" t="s">
        <v>1953</v>
      </c>
      <c r="H502" s="134" t="s">
        <v>1956</v>
      </c>
      <c r="I502" s="134" t="s">
        <v>1956</v>
      </c>
      <c r="J502" s="134">
        <v>0</v>
      </c>
      <c r="K502" s="134">
        <v>0</v>
      </c>
      <c r="L502" s="134">
        <v>0</v>
      </c>
      <c r="M502" s="134">
        <v>91</v>
      </c>
      <c r="N502" s="134">
        <v>91</v>
      </c>
      <c r="O502" s="134" t="s">
        <v>1954</v>
      </c>
      <c r="P502" s="134">
        <v>283</v>
      </c>
      <c r="Q502" s="134">
        <v>178</v>
      </c>
      <c r="R502" s="134">
        <v>211</v>
      </c>
      <c r="S502" s="134">
        <v>690</v>
      </c>
      <c r="T502" s="134">
        <v>1362</v>
      </c>
      <c r="U502" s="134" t="s">
        <v>8</v>
      </c>
      <c r="V502" s="134" t="s">
        <v>1955</v>
      </c>
      <c r="W502" s="134" t="s">
        <v>1952</v>
      </c>
      <c r="X502" s="134" t="s">
        <v>1958</v>
      </c>
      <c r="Y502" s="134" t="s">
        <v>1796</v>
      </c>
      <c r="Z502" s="134">
        <v>119252</v>
      </c>
    </row>
    <row r="503" spans="1:26" x14ac:dyDescent="0.25">
      <c r="A503" s="134" t="s">
        <v>593</v>
      </c>
      <c r="B503" s="134" t="s">
        <v>1950</v>
      </c>
      <c r="C503" s="134" t="s">
        <v>1951</v>
      </c>
      <c r="D503" s="134" t="s">
        <v>1952</v>
      </c>
      <c r="E503" s="134" t="s">
        <v>1956</v>
      </c>
      <c r="F503" s="134" t="s">
        <v>1956</v>
      </c>
      <c r="G503" s="134" t="s">
        <v>1956</v>
      </c>
      <c r="H503" s="134" t="s">
        <v>1956</v>
      </c>
      <c r="I503" s="134" t="s">
        <v>1956</v>
      </c>
      <c r="J503" s="134">
        <v>0</v>
      </c>
      <c r="K503" s="134">
        <v>0</v>
      </c>
      <c r="L503" s="134">
        <v>0</v>
      </c>
      <c r="M503" s="134">
        <v>0</v>
      </c>
      <c r="N503" s="134">
        <v>0</v>
      </c>
      <c r="O503" s="134" t="s">
        <v>1957</v>
      </c>
      <c r="P503" s="134">
        <v>861</v>
      </c>
      <c r="Q503" s="134">
        <v>591</v>
      </c>
      <c r="R503" s="134">
        <v>673</v>
      </c>
      <c r="S503" s="134">
        <v>1529</v>
      </c>
      <c r="T503" s="134">
        <v>3654</v>
      </c>
      <c r="U503" s="134" t="s">
        <v>3</v>
      </c>
      <c r="V503" s="134" t="s">
        <v>1955</v>
      </c>
      <c r="W503" s="134" t="s">
        <v>1952</v>
      </c>
      <c r="X503" s="134" t="s">
        <v>398</v>
      </c>
      <c r="Y503" s="134" t="s">
        <v>1823</v>
      </c>
      <c r="Z503" s="134">
        <v>111269</v>
      </c>
    </row>
    <row r="504" spans="1:26" x14ac:dyDescent="0.25">
      <c r="A504" s="134" t="s">
        <v>1823</v>
      </c>
      <c r="B504" s="134" t="s">
        <v>1950</v>
      </c>
      <c r="C504" s="134" t="s">
        <v>1951</v>
      </c>
      <c r="D504" s="134" t="s">
        <v>1952</v>
      </c>
      <c r="E504" s="134" t="s">
        <v>1956</v>
      </c>
      <c r="F504" s="134" t="s">
        <v>1956</v>
      </c>
      <c r="G504" s="134" t="s">
        <v>1956</v>
      </c>
      <c r="H504" s="134" t="s">
        <v>1956</v>
      </c>
      <c r="I504" s="134" t="s">
        <v>1956</v>
      </c>
      <c r="J504" s="134">
        <v>26</v>
      </c>
      <c r="K504" s="134">
        <v>39</v>
      </c>
      <c r="L504" s="134">
        <v>47</v>
      </c>
      <c r="M504" s="134">
        <v>117</v>
      </c>
      <c r="N504" s="134">
        <v>229</v>
      </c>
      <c r="O504" s="134" t="s">
        <v>1954</v>
      </c>
      <c r="P504" s="134">
        <v>246</v>
      </c>
      <c r="Q504" s="134">
        <v>168</v>
      </c>
      <c r="R504" s="134">
        <v>189</v>
      </c>
      <c r="S504" s="134">
        <v>412</v>
      </c>
      <c r="T504" s="134">
        <v>1015</v>
      </c>
      <c r="U504" s="134" t="s">
        <v>3</v>
      </c>
      <c r="V504" s="134" t="s">
        <v>1955</v>
      </c>
      <c r="W504" s="134" t="s">
        <v>1952</v>
      </c>
      <c r="X504" s="134" t="s">
        <v>398</v>
      </c>
      <c r="Y504" s="134" t="s">
        <v>1823</v>
      </c>
      <c r="Z504" s="134">
        <v>97865</v>
      </c>
    </row>
    <row r="505" spans="1:26" x14ac:dyDescent="0.25">
      <c r="A505" s="134" t="s">
        <v>494</v>
      </c>
      <c r="B505" s="134" t="s">
        <v>1950</v>
      </c>
      <c r="C505" s="134" t="s">
        <v>1951</v>
      </c>
      <c r="D505" s="134" t="s">
        <v>1952</v>
      </c>
      <c r="E505" s="134" t="s">
        <v>1953</v>
      </c>
      <c r="F505" s="134" t="s">
        <v>1953</v>
      </c>
      <c r="G505" s="134" t="s">
        <v>1953</v>
      </c>
      <c r="H505" s="134" t="s">
        <v>1953</v>
      </c>
      <c r="I505" s="134" t="s">
        <v>1953</v>
      </c>
      <c r="J505" s="134">
        <v>0</v>
      </c>
      <c r="K505" s="134">
        <v>0</v>
      </c>
      <c r="L505" s="134">
        <v>0</v>
      </c>
      <c r="M505" s="134">
        <v>0</v>
      </c>
      <c r="N505" s="134">
        <v>0</v>
      </c>
      <c r="O505" s="134" t="s">
        <v>1954</v>
      </c>
      <c r="P505" s="134">
        <v>1</v>
      </c>
      <c r="Q505" s="134">
        <v>1</v>
      </c>
      <c r="R505" s="134">
        <v>0</v>
      </c>
      <c r="S505" s="134">
        <v>0</v>
      </c>
      <c r="T505" s="134">
        <v>2</v>
      </c>
      <c r="U505" s="134" t="s">
        <v>3</v>
      </c>
      <c r="V505" s="134" t="s">
        <v>1955</v>
      </c>
      <c r="W505" s="134" t="s">
        <v>1952</v>
      </c>
      <c r="X505" s="134" t="s">
        <v>398</v>
      </c>
      <c r="Y505" s="134" t="s">
        <v>1649</v>
      </c>
      <c r="Z505" s="134">
        <v>209</v>
      </c>
    </row>
    <row r="506" spans="1:26" x14ac:dyDescent="0.25">
      <c r="A506" s="134" t="s">
        <v>583</v>
      </c>
      <c r="B506" s="134" t="s">
        <v>1977</v>
      </c>
      <c r="C506" s="134" t="s">
        <v>1951</v>
      </c>
      <c r="D506" s="134" t="s">
        <v>1952</v>
      </c>
      <c r="E506" s="134" t="s">
        <v>1953</v>
      </c>
      <c r="F506" s="134" t="s">
        <v>1953</v>
      </c>
      <c r="G506" s="134" t="s">
        <v>1953</v>
      </c>
      <c r="H506" s="134" t="s">
        <v>1953</v>
      </c>
      <c r="I506" s="134" t="s">
        <v>1953</v>
      </c>
      <c r="J506" s="134">
        <v>0</v>
      </c>
      <c r="K506" s="134">
        <v>0</v>
      </c>
      <c r="L506" s="134">
        <v>0</v>
      </c>
      <c r="M506" s="134">
        <v>0</v>
      </c>
      <c r="N506" s="134">
        <v>0</v>
      </c>
      <c r="O506" s="134" t="s">
        <v>1954</v>
      </c>
      <c r="P506" s="134">
        <v>1698</v>
      </c>
      <c r="Q506" s="134">
        <v>1207</v>
      </c>
      <c r="R506" s="134">
        <v>1342</v>
      </c>
      <c r="S506" s="134">
        <v>3124</v>
      </c>
      <c r="T506" s="134">
        <v>7371</v>
      </c>
      <c r="U506" s="134" t="s">
        <v>3</v>
      </c>
      <c r="V506" s="134" t="s">
        <v>1968</v>
      </c>
      <c r="W506" s="134" t="s">
        <v>1952</v>
      </c>
      <c r="X506" s="134" t="s">
        <v>398</v>
      </c>
      <c r="Y506" s="134" t="s">
        <v>1736</v>
      </c>
      <c r="Z506" s="134">
        <v>123701</v>
      </c>
    </row>
    <row r="507" spans="1:26" x14ac:dyDescent="0.25">
      <c r="A507" s="134" t="s">
        <v>531</v>
      </c>
      <c r="B507" s="134" t="s">
        <v>1977</v>
      </c>
      <c r="C507" s="134" t="s">
        <v>1951</v>
      </c>
      <c r="D507" s="134" t="s">
        <v>1951</v>
      </c>
      <c r="E507" s="134" t="s">
        <v>1953</v>
      </c>
      <c r="F507" s="134" t="s">
        <v>1953</v>
      </c>
      <c r="G507" s="134" t="s">
        <v>1953</v>
      </c>
      <c r="H507" s="134" t="s">
        <v>1953</v>
      </c>
      <c r="I507" s="134" t="s">
        <v>1956</v>
      </c>
      <c r="J507" s="134">
        <v>0</v>
      </c>
      <c r="K507" s="134">
        <v>0</v>
      </c>
      <c r="L507" s="134">
        <v>0</v>
      </c>
      <c r="M507" s="134">
        <v>1</v>
      </c>
      <c r="N507" s="134">
        <v>1</v>
      </c>
      <c r="O507" s="134" t="s">
        <v>1954</v>
      </c>
      <c r="P507" s="134">
        <v>3</v>
      </c>
      <c r="Q507" s="134">
        <v>2</v>
      </c>
      <c r="R507" s="134">
        <v>3</v>
      </c>
      <c r="S507" s="134">
        <v>6</v>
      </c>
      <c r="T507" s="134">
        <v>14</v>
      </c>
      <c r="U507" s="134" t="s">
        <v>3</v>
      </c>
      <c r="V507" s="134" t="s">
        <v>1955</v>
      </c>
      <c r="W507" s="134" t="s">
        <v>1951</v>
      </c>
      <c r="X507" s="134" t="s">
        <v>398</v>
      </c>
      <c r="Y507" s="134" t="s">
        <v>1690</v>
      </c>
      <c r="Z507" s="134">
        <v>5951</v>
      </c>
    </row>
    <row r="508" spans="1:26" x14ac:dyDescent="0.25">
      <c r="A508" s="134" t="s">
        <v>879</v>
      </c>
      <c r="B508" s="134" t="s">
        <v>1977</v>
      </c>
      <c r="C508" s="134" t="s">
        <v>1951</v>
      </c>
      <c r="D508" s="134" t="s">
        <v>1952</v>
      </c>
      <c r="E508" s="134" t="s">
        <v>1956</v>
      </c>
      <c r="F508" s="134" t="s">
        <v>1956</v>
      </c>
      <c r="G508" s="134" t="s">
        <v>1956</v>
      </c>
      <c r="H508" s="134" t="s">
        <v>1956</v>
      </c>
      <c r="I508" s="134" t="s">
        <v>1956</v>
      </c>
      <c r="J508" s="134">
        <v>89</v>
      </c>
      <c r="K508" s="134">
        <v>296</v>
      </c>
      <c r="L508" s="134">
        <v>440</v>
      </c>
      <c r="M508" s="134">
        <v>1016</v>
      </c>
      <c r="N508" s="134">
        <v>1841</v>
      </c>
      <c r="O508" s="134" t="s">
        <v>1957</v>
      </c>
      <c r="P508" s="134">
        <v>2616</v>
      </c>
      <c r="Q508" s="134">
        <v>1931</v>
      </c>
      <c r="R508" s="134">
        <v>1802</v>
      </c>
      <c r="S508" s="134">
        <v>3672</v>
      </c>
      <c r="T508" s="134">
        <v>10021</v>
      </c>
      <c r="U508" s="134" t="s">
        <v>26</v>
      </c>
      <c r="V508" s="134" t="s">
        <v>1955</v>
      </c>
      <c r="W508" s="134" t="s">
        <v>1952</v>
      </c>
      <c r="X508" s="134" t="s">
        <v>1991</v>
      </c>
      <c r="Y508" s="134" t="s">
        <v>1817</v>
      </c>
      <c r="Z508" s="134">
        <v>136246</v>
      </c>
    </row>
    <row r="509" spans="1:26" x14ac:dyDescent="0.25">
      <c r="A509" s="134" t="s">
        <v>396</v>
      </c>
      <c r="B509" s="134" t="s">
        <v>1950</v>
      </c>
      <c r="C509" s="134" t="s">
        <v>1951</v>
      </c>
      <c r="D509" s="134" t="s">
        <v>1952</v>
      </c>
      <c r="E509" s="134" t="s">
        <v>1956</v>
      </c>
      <c r="F509" s="134" t="s">
        <v>1956</v>
      </c>
      <c r="G509" s="134" t="s">
        <v>1956</v>
      </c>
      <c r="H509" s="134" t="s">
        <v>1956</v>
      </c>
      <c r="I509" s="134" t="s">
        <v>1956</v>
      </c>
      <c r="J509" s="134">
        <v>96</v>
      </c>
      <c r="K509" s="134">
        <v>54</v>
      </c>
      <c r="L509" s="134">
        <v>1</v>
      </c>
      <c r="M509" s="134">
        <v>1547</v>
      </c>
      <c r="N509" s="134">
        <v>1698</v>
      </c>
      <c r="O509" s="134" t="s">
        <v>1957</v>
      </c>
      <c r="P509" s="134">
        <v>343</v>
      </c>
      <c r="Q509" s="134">
        <v>260</v>
      </c>
      <c r="R509" s="134">
        <v>241</v>
      </c>
      <c r="S509" s="134">
        <v>530</v>
      </c>
      <c r="T509" s="134">
        <v>1374</v>
      </c>
      <c r="U509" s="134" t="s">
        <v>67</v>
      </c>
      <c r="V509" s="134" t="s">
        <v>1955</v>
      </c>
      <c r="W509" s="134" t="s">
        <v>1952</v>
      </c>
      <c r="X509" s="134" t="s">
        <v>1985</v>
      </c>
      <c r="Y509" s="134" t="s">
        <v>1742</v>
      </c>
      <c r="Z509" s="134">
        <v>103381</v>
      </c>
    </row>
    <row r="510" spans="1:26" x14ac:dyDescent="0.25">
      <c r="A510" s="134" t="s">
        <v>495</v>
      </c>
      <c r="B510" s="134" t="s">
        <v>1950</v>
      </c>
      <c r="C510" s="134" t="s">
        <v>1951</v>
      </c>
      <c r="D510" s="134" t="s">
        <v>1952</v>
      </c>
      <c r="E510" s="134" t="s">
        <v>1953</v>
      </c>
      <c r="F510" s="134" t="s">
        <v>1956</v>
      </c>
      <c r="G510" s="134" t="s">
        <v>1953</v>
      </c>
      <c r="H510" s="134" t="s">
        <v>1956</v>
      </c>
      <c r="I510" s="134" t="s">
        <v>1956</v>
      </c>
      <c r="J510" s="134">
        <v>0</v>
      </c>
      <c r="K510" s="134">
        <v>0</v>
      </c>
      <c r="L510" s="134">
        <v>1</v>
      </c>
      <c r="M510" s="134">
        <v>424</v>
      </c>
      <c r="N510" s="134">
        <v>425</v>
      </c>
      <c r="O510" s="134" t="s">
        <v>1957</v>
      </c>
      <c r="P510" s="134">
        <v>246</v>
      </c>
      <c r="Q510" s="134">
        <v>144</v>
      </c>
      <c r="R510" s="134">
        <v>155</v>
      </c>
      <c r="S510" s="134">
        <v>363</v>
      </c>
      <c r="T510" s="134">
        <v>908</v>
      </c>
      <c r="U510" s="134" t="s">
        <v>3</v>
      </c>
      <c r="V510" s="134" t="s">
        <v>1955</v>
      </c>
      <c r="W510" s="134" t="s">
        <v>1952</v>
      </c>
      <c r="X510" s="134" t="s">
        <v>398</v>
      </c>
      <c r="Y510" s="134" t="s">
        <v>1649</v>
      </c>
      <c r="Z510" s="134">
        <v>30457</v>
      </c>
    </row>
    <row r="511" spans="1:26" x14ac:dyDescent="0.25">
      <c r="A511" s="134" t="s">
        <v>639</v>
      </c>
      <c r="B511" s="134" t="s">
        <v>1950</v>
      </c>
      <c r="C511" s="134" t="s">
        <v>1951</v>
      </c>
      <c r="D511" s="134" t="s">
        <v>1952</v>
      </c>
      <c r="E511" s="134" t="s">
        <v>1956</v>
      </c>
      <c r="F511" s="134" t="s">
        <v>1953</v>
      </c>
      <c r="G511" s="134" t="s">
        <v>1953</v>
      </c>
      <c r="H511" s="134" t="s">
        <v>1956</v>
      </c>
      <c r="I511" s="134" t="s">
        <v>1956</v>
      </c>
      <c r="J511" s="134">
        <v>42</v>
      </c>
      <c r="K511" s="134">
        <v>16</v>
      </c>
      <c r="L511" s="134">
        <v>18</v>
      </c>
      <c r="M511" s="134">
        <v>511</v>
      </c>
      <c r="N511" s="134">
        <v>587</v>
      </c>
      <c r="O511" s="134" t="s">
        <v>1957</v>
      </c>
      <c r="P511" s="134">
        <v>604</v>
      </c>
      <c r="Q511" s="134">
        <v>355</v>
      </c>
      <c r="R511" s="134">
        <v>381</v>
      </c>
      <c r="S511" s="134">
        <v>895</v>
      </c>
      <c r="T511" s="134">
        <v>2235</v>
      </c>
      <c r="U511" s="134" t="s">
        <v>8</v>
      </c>
      <c r="V511" s="134" t="s">
        <v>1955</v>
      </c>
      <c r="W511" s="134" t="s">
        <v>1952</v>
      </c>
      <c r="X511" s="134" t="s">
        <v>1958</v>
      </c>
      <c r="Y511" s="134" t="s">
        <v>1558</v>
      </c>
      <c r="Z511" s="134">
        <v>70667</v>
      </c>
    </row>
    <row r="512" spans="1:26" x14ac:dyDescent="0.25">
      <c r="A512" s="134" t="s">
        <v>796</v>
      </c>
      <c r="B512" s="134" t="s">
        <v>1950</v>
      </c>
      <c r="C512" s="134" t="s">
        <v>1951</v>
      </c>
      <c r="D512" s="134" t="s">
        <v>1952</v>
      </c>
      <c r="E512" s="134" t="s">
        <v>1956</v>
      </c>
      <c r="F512" s="134" t="s">
        <v>1953</v>
      </c>
      <c r="G512" s="134" t="s">
        <v>1956</v>
      </c>
      <c r="H512" s="134" t="s">
        <v>1956</v>
      </c>
      <c r="I512" s="134" t="s">
        <v>1956</v>
      </c>
      <c r="J512" s="134">
        <v>0</v>
      </c>
      <c r="K512" s="134">
        <v>61</v>
      </c>
      <c r="L512" s="134">
        <v>4</v>
      </c>
      <c r="M512" s="134">
        <v>204</v>
      </c>
      <c r="N512" s="134">
        <v>269</v>
      </c>
      <c r="O512" s="134" t="s">
        <v>1957</v>
      </c>
      <c r="P512" s="134">
        <v>350</v>
      </c>
      <c r="Q512" s="134">
        <v>275</v>
      </c>
      <c r="R512" s="134">
        <v>280</v>
      </c>
      <c r="S512" s="134">
        <v>521</v>
      </c>
      <c r="T512" s="134">
        <v>1426</v>
      </c>
      <c r="U512" s="134" t="s">
        <v>26</v>
      </c>
      <c r="V512" s="134" t="s">
        <v>1955</v>
      </c>
      <c r="W512" s="134" t="s">
        <v>1952</v>
      </c>
      <c r="X512" s="134" t="s">
        <v>1970</v>
      </c>
      <c r="Y512" s="134" t="s">
        <v>1615</v>
      </c>
      <c r="Z512" s="134">
        <v>27691</v>
      </c>
    </row>
    <row r="513" spans="1:26" x14ac:dyDescent="0.25">
      <c r="A513" s="134" t="s">
        <v>871</v>
      </c>
      <c r="B513" s="134" t="s">
        <v>1950</v>
      </c>
      <c r="C513" s="134" t="s">
        <v>1951</v>
      </c>
      <c r="D513" s="134" t="s">
        <v>1951</v>
      </c>
      <c r="E513" s="134" t="s">
        <v>1953</v>
      </c>
      <c r="F513" s="134" t="s">
        <v>1953</v>
      </c>
      <c r="G513" s="134" t="s">
        <v>1953</v>
      </c>
      <c r="H513" s="134" t="s">
        <v>1953</v>
      </c>
      <c r="I513" s="134" t="s">
        <v>1953</v>
      </c>
      <c r="J513" s="134">
        <v>0</v>
      </c>
      <c r="K513" s="134">
        <v>0</v>
      </c>
      <c r="L513" s="134">
        <v>0</v>
      </c>
      <c r="M513" s="134">
        <v>0</v>
      </c>
      <c r="N513" s="134">
        <v>0</v>
      </c>
      <c r="O513" s="134" t="s">
        <v>1954</v>
      </c>
      <c r="P513" s="134">
        <v>131</v>
      </c>
      <c r="Q513" s="134">
        <v>84</v>
      </c>
      <c r="R513" s="134">
        <v>89</v>
      </c>
      <c r="S513" s="134">
        <v>221</v>
      </c>
      <c r="T513" s="134">
        <v>525</v>
      </c>
      <c r="U513" s="134" t="s">
        <v>26</v>
      </c>
      <c r="V513" s="134" t="s">
        <v>1993</v>
      </c>
      <c r="W513" s="134" t="s">
        <v>1953</v>
      </c>
      <c r="X513" s="134" t="s">
        <v>1986</v>
      </c>
      <c r="Y513" s="134" t="s">
        <v>1805</v>
      </c>
      <c r="Z513" s="134">
        <v>9149</v>
      </c>
    </row>
    <row r="514" spans="1:26" x14ac:dyDescent="0.25">
      <c r="A514" s="134" t="s">
        <v>763</v>
      </c>
      <c r="B514" s="134" t="s">
        <v>1977</v>
      </c>
      <c r="C514" s="134" t="s">
        <v>1956</v>
      </c>
      <c r="D514" s="134" t="s">
        <v>1953</v>
      </c>
      <c r="E514" s="134" t="s">
        <v>1953</v>
      </c>
      <c r="F514" s="134" t="s">
        <v>1953</v>
      </c>
      <c r="G514" s="134" t="s">
        <v>1953</v>
      </c>
      <c r="H514" s="134" t="s">
        <v>1956</v>
      </c>
      <c r="I514" s="134" t="s">
        <v>1956</v>
      </c>
      <c r="J514" s="134">
        <v>21</v>
      </c>
      <c r="K514" s="134">
        <v>5</v>
      </c>
      <c r="L514" s="134">
        <v>11</v>
      </c>
      <c r="M514" s="134">
        <v>130</v>
      </c>
      <c r="N514" s="134">
        <v>167</v>
      </c>
      <c r="O514" s="134" t="s">
        <v>1957</v>
      </c>
      <c r="P514" s="134">
        <v>169</v>
      </c>
      <c r="Q514" s="134">
        <v>110</v>
      </c>
      <c r="R514" s="134">
        <v>128</v>
      </c>
      <c r="S514" s="134">
        <v>293</v>
      </c>
      <c r="T514" s="134">
        <v>700</v>
      </c>
      <c r="U514" s="134" t="s">
        <v>26</v>
      </c>
      <c r="V514" s="134" t="s">
        <v>1972</v>
      </c>
      <c r="W514" s="134" t="s">
        <v>1953</v>
      </c>
      <c r="X514" s="134" t="s">
        <v>1984</v>
      </c>
      <c r="Y514" s="134" t="s">
        <v>1776</v>
      </c>
      <c r="Z514" s="134">
        <v>53434</v>
      </c>
    </row>
    <row r="515" spans="1:26" x14ac:dyDescent="0.25">
      <c r="A515" s="134" t="s">
        <v>928</v>
      </c>
      <c r="B515" s="134" t="s">
        <v>1960</v>
      </c>
      <c r="C515" s="134" t="s">
        <v>1951</v>
      </c>
      <c r="D515" s="134" t="s">
        <v>1952</v>
      </c>
      <c r="E515" s="134" t="s">
        <v>1953</v>
      </c>
      <c r="F515" s="134" t="s">
        <v>1953</v>
      </c>
      <c r="G515" s="134" t="s">
        <v>1953</v>
      </c>
      <c r="H515" s="134" t="s">
        <v>1953</v>
      </c>
      <c r="I515" s="134" t="s">
        <v>1953</v>
      </c>
      <c r="J515" s="134">
        <v>0</v>
      </c>
      <c r="K515" s="134">
        <v>0</v>
      </c>
      <c r="L515" s="134">
        <v>0</v>
      </c>
      <c r="M515" s="134">
        <v>0</v>
      </c>
      <c r="N515" s="134">
        <v>0</v>
      </c>
      <c r="O515" s="134" t="s">
        <v>1954</v>
      </c>
      <c r="P515" s="134">
        <v>10</v>
      </c>
      <c r="Q515" s="134">
        <v>6</v>
      </c>
      <c r="R515" s="134">
        <v>6</v>
      </c>
      <c r="S515" s="134">
        <v>16</v>
      </c>
      <c r="T515" s="134">
        <v>38</v>
      </c>
      <c r="U515" s="134" t="s">
        <v>13</v>
      </c>
      <c r="V515" s="134" t="s">
        <v>1955</v>
      </c>
      <c r="W515" s="134" t="s">
        <v>1952</v>
      </c>
      <c r="X515" s="134" t="s">
        <v>1961</v>
      </c>
      <c r="Y515" s="134" t="s">
        <v>1793</v>
      </c>
      <c r="Z515" s="134">
        <v>2769</v>
      </c>
    </row>
    <row r="516" spans="1:26" x14ac:dyDescent="0.25">
      <c r="A516" s="134" t="s">
        <v>496</v>
      </c>
      <c r="B516" s="134" t="s">
        <v>1950</v>
      </c>
      <c r="C516" s="134" t="s">
        <v>1951</v>
      </c>
      <c r="D516" s="134" t="s">
        <v>1952</v>
      </c>
      <c r="E516" s="134" t="s">
        <v>1956</v>
      </c>
      <c r="F516" s="134" t="s">
        <v>1956</v>
      </c>
      <c r="G516" s="134" t="s">
        <v>1956</v>
      </c>
      <c r="H516" s="134" t="s">
        <v>1956</v>
      </c>
      <c r="I516" s="134" t="s">
        <v>1956</v>
      </c>
      <c r="J516" s="134">
        <v>0</v>
      </c>
      <c r="K516" s="134">
        <v>0</v>
      </c>
      <c r="L516" s="134">
        <v>0</v>
      </c>
      <c r="M516" s="134">
        <v>660</v>
      </c>
      <c r="N516" s="134">
        <v>660</v>
      </c>
      <c r="O516" s="134" t="s">
        <v>1957</v>
      </c>
      <c r="P516" s="134">
        <v>217</v>
      </c>
      <c r="Q516" s="134">
        <v>129</v>
      </c>
      <c r="R516" s="134">
        <v>138</v>
      </c>
      <c r="S516" s="134">
        <v>347</v>
      </c>
      <c r="T516" s="134">
        <v>831</v>
      </c>
      <c r="U516" s="134" t="s">
        <v>3</v>
      </c>
      <c r="V516" s="134" t="s">
        <v>1955</v>
      </c>
      <c r="W516" s="134" t="s">
        <v>1952</v>
      </c>
      <c r="X516" s="134" t="s">
        <v>398</v>
      </c>
      <c r="Y516" s="134" t="s">
        <v>1649</v>
      </c>
      <c r="Z516" s="134">
        <v>108245</v>
      </c>
    </row>
    <row r="517" spans="1:26" x14ac:dyDescent="0.25">
      <c r="A517" s="134" t="s">
        <v>497</v>
      </c>
      <c r="B517" s="134" t="s">
        <v>1950</v>
      </c>
      <c r="C517" s="134" t="s">
        <v>1951</v>
      </c>
      <c r="D517" s="134" t="s">
        <v>1952</v>
      </c>
      <c r="E517" s="134" t="s">
        <v>1956</v>
      </c>
      <c r="F517" s="134" t="s">
        <v>1956</v>
      </c>
      <c r="G517" s="134" t="s">
        <v>1956</v>
      </c>
      <c r="H517" s="134" t="s">
        <v>1956</v>
      </c>
      <c r="I517" s="134" t="s">
        <v>1956</v>
      </c>
      <c r="J517" s="134">
        <v>69</v>
      </c>
      <c r="K517" s="134">
        <v>89</v>
      </c>
      <c r="L517" s="134">
        <v>47</v>
      </c>
      <c r="M517" s="134">
        <v>1373</v>
      </c>
      <c r="N517" s="134">
        <v>1578</v>
      </c>
      <c r="O517" s="134" t="s">
        <v>1517</v>
      </c>
      <c r="P517" s="134">
        <v>19</v>
      </c>
      <c r="Q517" s="134">
        <v>12</v>
      </c>
      <c r="R517" s="134">
        <v>13</v>
      </c>
      <c r="S517" s="134">
        <v>33</v>
      </c>
      <c r="T517" s="134">
        <v>77</v>
      </c>
      <c r="U517" s="134" t="s">
        <v>3</v>
      </c>
      <c r="V517" s="134" t="s">
        <v>1955</v>
      </c>
      <c r="W517" s="134" t="s">
        <v>1952</v>
      </c>
      <c r="X517" s="134" t="s">
        <v>398</v>
      </c>
      <c r="Y517" s="134" t="s">
        <v>1649</v>
      </c>
      <c r="Z517" s="134">
        <v>36723</v>
      </c>
    </row>
    <row r="518" spans="1:26" x14ac:dyDescent="0.25">
      <c r="A518" s="134" t="s">
        <v>739</v>
      </c>
      <c r="B518" s="134" t="s">
        <v>1950</v>
      </c>
      <c r="C518" s="134" t="s">
        <v>1951</v>
      </c>
      <c r="D518" s="134" t="s">
        <v>1952</v>
      </c>
      <c r="E518" s="134" t="s">
        <v>1956</v>
      </c>
      <c r="F518" s="134" t="s">
        <v>1956</v>
      </c>
      <c r="G518" s="134" t="s">
        <v>1956</v>
      </c>
      <c r="H518" s="134" t="s">
        <v>1956</v>
      </c>
      <c r="I518" s="134" t="s">
        <v>1956</v>
      </c>
      <c r="J518" s="134">
        <v>127</v>
      </c>
      <c r="K518" s="134">
        <v>18</v>
      </c>
      <c r="L518" s="134">
        <v>729</v>
      </c>
      <c r="M518" s="134">
        <v>147</v>
      </c>
      <c r="N518" s="134">
        <v>1021</v>
      </c>
      <c r="O518" s="134" t="s">
        <v>1954</v>
      </c>
      <c r="P518" s="134">
        <v>1316</v>
      </c>
      <c r="Q518" s="134">
        <v>923</v>
      </c>
      <c r="R518" s="134">
        <v>1111</v>
      </c>
      <c r="S518" s="134">
        <v>2627</v>
      </c>
      <c r="T518" s="134">
        <v>5977</v>
      </c>
      <c r="U518" s="134" t="s">
        <v>32</v>
      </c>
      <c r="V518" s="134" t="s">
        <v>1955</v>
      </c>
      <c r="W518" s="134" t="s">
        <v>1952</v>
      </c>
      <c r="X518" s="134" t="s">
        <v>1974</v>
      </c>
      <c r="Y518" s="134" t="s">
        <v>1834</v>
      </c>
      <c r="Z518" s="134">
        <v>54163</v>
      </c>
    </row>
    <row r="519" spans="1:26" x14ac:dyDescent="0.25">
      <c r="A519" s="134" t="s">
        <v>498</v>
      </c>
      <c r="B519" s="134" t="s">
        <v>1950</v>
      </c>
      <c r="C519" s="134" t="s">
        <v>1951</v>
      </c>
      <c r="D519" s="134" t="s">
        <v>1952</v>
      </c>
      <c r="E519" s="134" t="s">
        <v>1953</v>
      </c>
      <c r="F519" s="134" t="s">
        <v>1953</v>
      </c>
      <c r="G519" s="134" t="s">
        <v>1953</v>
      </c>
      <c r="H519" s="134" t="s">
        <v>1953</v>
      </c>
      <c r="I519" s="134" t="s">
        <v>1956</v>
      </c>
      <c r="J519" s="134">
        <v>0</v>
      </c>
      <c r="K519" s="134">
        <v>0</v>
      </c>
      <c r="L519" s="134">
        <v>0</v>
      </c>
      <c r="M519" s="134">
        <v>0</v>
      </c>
      <c r="N519" s="134">
        <v>0</v>
      </c>
      <c r="O519" s="134" t="s">
        <v>1954</v>
      </c>
      <c r="P519" s="134">
        <v>12</v>
      </c>
      <c r="Q519" s="134">
        <v>7</v>
      </c>
      <c r="R519" s="134">
        <v>8</v>
      </c>
      <c r="S519" s="134">
        <v>18</v>
      </c>
      <c r="T519" s="134">
        <v>45</v>
      </c>
      <c r="U519" s="134" t="s">
        <v>3</v>
      </c>
      <c r="V519" s="134" t="s">
        <v>1972</v>
      </c>
      <c r="W519" s="134" t="s">
        <v>1951</v>
      </c>
      <c r="X519" s="134" t="s">
        <v>398</v>
      </c>
      <c r="Y519" s="134" t="s">
        <v>1649</v>
      </c>
      <c r="Z519" s="134">
        <v>8358</v>
      </c>
    </row>
    <row r="520" spans="1:26" x14ac:dyDescent="0.25">
      <c r="A520" s="134" t="s">
        <v>532</v>
      </c>
      <c r="B520" s="134" t="s">
        <v>1950</v>
      </c>
      <c r="C520" s="134" t="s">
        <v>1951</v>
      </c>
      <c r="D520" s="134" t="s">
        <v>1952</v>
      </c>
      <c r="E520" s="134" t="s">
        <v>1953</v>
      </c>
      <c r="F520" s="134" t="s">
        <v>1956</v>
      </c>
      <c r="G520" s="134" t="s">
        <v>1956</v>
      </c>
      <c r="H520" s="134" t="s">
        <v>1956</v>
      </c>
      <c r="I520" s="134" t="s">
        <v>1956</v>
      </c>
      <c r="J520" s="134">
        <v>0</v>
      </c>
      <c r="K520" s="134">
        <v>0</v>
      </c>
      <c r="L520" s="134">
        <v>0</v>
      </c>
      <c r="M520" s="134">
        <v>188</v>
      </c>
      <c r="N520" s="134">
        <v>188</v>
      </c>
      <c r="O520" s="134" t="s">
        <v>1957</v>
      </c>
      <c r="P520" s="134">
        <v>1</v>
      </c>
      <c r="Q520" s="134">
        <v>1</v>
      </c>
      <c r="R520" s="134">
        <v>0</v>
      </c>
      <c r="S520" s="134">
        <v>0</v>
      </c>
      <c r="T520" s="134">
        <v>2</v>
      </c>
      <c r="U520" s="134" t="s">
        <v>3</v>
      </c>
      <c r="V520" s="134" t="s">
        <v>1955</v>
      </c>
      <c r="W520" s="134" t="s">
        <v>1952</v>
      </c>
      <c r="X520" s="134" t="s">
        <v>398</v>
      </c>
      <c r="Y520" s="134" t="s">
        <v>1690</v>
      </c>
      <c r="Z520" s="134">
        <v>94476</v>
      </c>
    </row>
    <row r="521" spans="1:26" x14ac:dyDescent="0.25">
      <c r="A521" s="134" t="s">
        <v>411</v>
      </c>
      <c r="B521" s="134" t="s">
        <v>1977</v>
      </c>
      <c r="C521" s="134" t="s">
        <v>1951</v>
      </c>
      <c r="D521" s="134" t="s">
        <v>1951</v>
      </c>
      <c r="E521" s="134" t="s">
        <v>1956</v>
      </c>
      <c r="F521" s="134" t="s">
        <v>1956</v>
      </c>
      <c r="G521" s="134" t="s">
        <v>1956</v>
      </c>
      <c r="H521" s="134" t="s">
        <v>1956</v>
      </c>
      <c r="I521" s="134" t="s">
        <v>1956</v>
      </c>
      <c r="J521" s="134">
        <v>0</v>
      </c>
      <c r="K521" s="134">
        <v>0</v>
      </c>
      <c r="L521" s="134">
        <v>0</v>
      </c>
      <c r="M521" s="134">
        <v>0</v>
      </c>
      <c r="N521" s="134">
        <v>0</v>
      </c>
      <c r="O521" s="134" t="s">
        <v>1954</v>
      </c>
      <c r="P521" s="134">
        <v>57</v>
      </c>
      <c r="Q521" s="134">
        <v>35</v>
      </c>
      <c r="R521" s="134">
        <v>36</v>
      </c>
      <c r="S521" s="134">
        <v>105</v>
      </c>
      <c r="T521" s="134">
        <v>233</v>
      </c>
      <c r="U521" s="134" t="s">
        <v>3</v>
      </c>
      <c r="V521" s="134" t="s">
        <v>1972</v>
      </c>
      <c r="W521" s="134" t="s">
        <v>1951</v>
      </c>
      <c r="X521" s="134" t="s">
        <v>398</v>
      </c>
      <c r="Y521" s="134" t="s">
        <v>1608</v>
      </c>
      <c r="Z521" s="134">
        <v>2325</v>
      </c>
    </row>
    <row r="522" spans="1:26" x14ac:dyDescent="0.25">
      <c r="A522" s="134" t="s">
        <v>744</v>
      </c>
      <c r="B522" s="134" t="s">
        <v>1977</v>
      </c>
      <c r="C522" s="134" t="s">
        <v>1962</v>
      </c>
      <c r="D522" s="134" t="s">
        <v>1962</v>
      </c>
      <c r="E522" s="134" t="s">
        <v>1953</v>
      </c>
      <c r="F522" s="134" t="s">
        <v>1953</v>
      </c>
      <c r="G522" s="134" t="s">
        <v>1953</v>
      </c>
      <c r="H522" s="134" t="s">
        <v>1953</v>
      </c>
      <c r="I522" s="134" t="s">
        <v>1956</v>
      </c>
      <c r="J522" s="134">
        <v>0</v>
      </c>
      <c r="K522" s="134">
        <v>0</v>
      </c>
      <c r="L522" s="134">
        <v>0</v>
      </c>
      <c r="M522" s="134">
        <v>0</v>
      </c>
      <c r="N522" s="134">
        <v>0</v>
      </c>
      <c r="O522" s="134" t="s">
        <v>1954</v>
      </c>
      <c r="P522" s="134">
        <v>109</v>
      </c>
      <c r="Q522" s="134">
        <v>76</v>
      </c>
      <c r="R522" s="134">
        <v>90</v>
      </c>
      <c r="S522" s="134">
        <v>208</v>
      </c>
      <c r="T522" s="134">
        <v>483</v>
      </c>
      <c r="U522" s="134" t="s">
        <v>32</v>
      </c>
      <c r="V522" s="134" t="s">
        <v>1980</v>
      </c>
      <c r="W522" s="134" t="s">
        <v>1962</v>
      </c>
      <c r="X522" s="134" t="s">
        <v>1974</v>
      </c>
      <c r="Y522" s="134" t="s">
        <v>1839</v>
      </c>
      <c r="Z522" s="134">
        <v>3497</v>
      </c>
    </row>
    <row r="523" spans="1:26" x14ac:dyDescent="0.25">
      <c r="A523" s="134" t="s">
        <v>499</v>
      </c>
      <c r="B523" s="134" t="s">
        <v>1950</v>
      </c>
      <c r="C523" s="134" t="s">
        <v>1951</v>
      </c>
      <c r="D523" s="134" t="s">
        <v>1952</v>
      </c>
      <c r="E523" s="134" t="s">
        <v>1956</v>
      </c>
      <c r="F523" s="134" t="s">
        <v>1956</v>
      </c>
      <c r="G523" s="134" t="s">
        <v>1956</v>
      </c>
      <c r="H523" s="134" t="s">
        <v>1956</v>
      </c>
      <c r="I523" s="134" t="s">
        <v>1956</v>
      </c>
      <c r="J523" s="134">
        <v>0</v>
      </c>
      <c r="K523" s="134">
        <v>0</v>
      </c>
      <c r="L523" s="134">
        <v>214</v>
      </c>
      <c r="M523" s="134">
        <v>41</v>
      </c>
      <c r="N523" s="134">
        <v>255</v>
      </c>
      <c r="O523" s="134" t="s">
        <v>1954</v>
      </c>
      <c r="P523" s="134">
        <v>228</v>
      </c>
      <c r="Q523" s="134">
        <v>135</v>
      </c>
      <c r="R523" s="134">
        <v>146</v>
      </c>
      <c r="S523" s="134">
        <v>369</v>
      </c>
      <c r="T523" s="134">
        <v>878</v>
      </c>
      <c r="U523" s="134" t="s">
        <v>3</v>
      </c>
      <c r="V523" s="134" t="s">
        <v>1955</v>
      </c>
      <c r="W523" s="134" t="s">
        <v>1952</v>
      </c>
      <c r="X523" s="134" t="s">
        <v>398</v>
      </c>
      <c r="Y523" s="134" t="s">
        <v>1649</v>
      </c>
      <c r="Z523" s="134">
        <v>87369</v>
      </c>
    </row>
    <row r="524" spans="1:26" x14ac:dyDescent="0.25">
      <c r="A524" s="134" t="s">
        <v>1831</v>
      </c>
      <c r="B524" s="134" t="s">
        <v>1950</v>
      </c>
      <c r="C524" s="134" t="s">
        <v>1969</v>
      </c>
      <c r="D524" s="134" t="s">
        <v>1951</v>
      </c>
      <c r="E524" s="134" t="s">
        <v>1953</v>
      </c>
      <c r="F524" s="134" t="s">
        <v>1956</v>
      </c>
      <c r="G524" s="134" t="s">
        <v>1956</v>
      </c>
      <c r="H524" s="134" t="s">
        <v>1956</v>
      </c>
      <c r="I524" s="134" t="s">
        <v>1956</v>
      </c>
      <c r="J524" s="134">
        <v>0</v>
      </c>
      <c r="K524" s="134">
        <v>0</v>
      </c>
      <c r="L524" s="134">
        <v>25</v>
      </c>
      <c r="M524" s="134">
        <v>570</v>
      </c>
      <c r="N524" s="134">
        <v>595</v>
      </c>
      <c r="O524" s="134" t="s">
        <v>1957</v>
      </c>
      <c r="P524" s="134">
        <v>621</v>
      </c>
      <c r="Q524" s="134">
        <v>415</v>
      </c>
      <c r="R524" s="134">
        <v>461</v>
      </c>
      <c r="S524" s="134">
        <v>1038</v>
      </c>
      <c r="T524" s="134">
        <v>2535</v>
      </c>
      <c r="U524" s="134" t="s">
        <v>3</v>
      </c>
      <c r="V524" s="134" t="s">
        <v>1955</v>
      </c>
      <c r="W524" s="134" t="s">
        <v>1956</v>
      </c>
      <c r="X524" s="134" t="s">
        <v>398</v>
      </c>
      <c r="Y524" s="134" t="s">
        <v>1721</v>
      </c>
      <c r="Z524" s="134">
        <v>36287</v>
      </c>
    </row>
    <row r="525" spans="1:26" x14ac:dyDescent="0.25">
      <c r="A525" s="134" t="s">
        <v>891</v>
      </c>
      <c r="B525" s="134" t="s">
        <v>1960</v>
      </c>
      <c r="C525" s="134" t="s">
        <v>1951</v>
      </c>
      <c r="D525" s="134" t="s">
        <v>1952</v>
      </c>
      <c r="E525" s="134" t="s">
        <v>1953</v>
      </c>
      <c r="F525" s="134" t="s">
        <v>1953</v>
      </c>
      <c r="G525" s="134" t="s">
        <v>1953</v>
      </c>
      <c r="H525" s="134" t="s">
        <v>1953</v>
      </c>
      <c r="I525" s="134" t="s">
        <v>1953</v>
      </c>
      <c r="J525" s="134">
        <v>0</v>
      </c>
      <c r="K525" s="134">
        <v>0</v>
      </c>
      <c r="L525" s="134">
        <v>0</v>
      </c>
      <c r="M525" s="134">
        <v>0</v>
      </c>
      <c r="N525" s="134">
        <v>0</v>
      </c>
      <c r="O525" s="134" t="s">
        <v>1954</v>
      </c>
      <c r="P525" s="134">
        <v>69</v>
      </c>
      <c r="Q525" s="134">
        <v>50</v>
      </c>
      <c r="R525" s="134">
        <v>58</v>
      </c>
      <c r="S525" s="134">
        <v>130</v>
      </c>
      <c r="T525" s="134">
        <v>307</v>
      </c>
      <c r="U525" s="134" t="s">
        <v>13</v>
      </c>
      <c r="V525" s="134" t="s">
        <v>1955</v>
      </c>
      <c r="W525" s="134" t="s">
        <v>1952</v>
      </c>
      <c r="X525" s="134" t="s">
        <v>1961</v>
      </c>
      <c r="Y525" s="134" t="s">
        <v>1556</v>
      </c>
      <c r="Z525" s="134">
        <v>5465</v>
      </c>
    </row>
    <row r="526" spans="1:26" x14ac:dyDescent="0.25">
      <c r="A526" s="134" t="s">
        <v>828</v>
      </c>
      <c r="B526" s="134" t="s">
        <v>1960</v>
      </c>
      <c r="C526" s="134" t="s">
        <v>1956</v>
      </c>
      <c r="D526" s="134" t="s">
        <v>1953</v>
      </c>
      <c r="E526" s="134" t="s">
        <v>1953</v>
      </c>
      <c r="F526" s="134" t="s">
        <v>1953</v>
      </c>
      <c r="G526" s="134" t="s">
        <v>1953</v>
      </c>
      <c r="H526" s="134" t="s">
        <v>1953</v>
      </c>
      <c r="I526" s="134" t="s">
        <v>1953</v>
      </c>
      <c r="J526" s="134">
        <v>0</v>
      </c>
      <c r="K526" s="134">
        <v>0</v>
      </c>
      <c r="L526" s="134">
        <v>0</v>
      </c>
      <c r="M526" s="134">
        <v>0</v>
      </c>
      <c r="N526" s="134">
        <v>0</v>
      </c>
      <c r="O526" s="134" t="s">
        <v>1954</v>
      </c>
      <c r="P526" s="134">
        <v>3</v>
      </c>
      <c r="Q526" s="134">
        <v>2</v>
      </c>
      <c r="R526" s="134">
        <v>2</v>
      </c>
      <c r="S526" s="134">
        <v>6</v>
      </c>
      <c r="T526" s="134">
        <v>13</v>
      </c>
      <c r="U526" s="134" t="s">
        <v>13</v>
      </c>
      <c r="V526" s="134" t="s">
        <v>1980</v>
      </c>
      <c r="W526" s="134" t="s">
        <v>1953</v>
      </c>
      <c r="X526" s="134" t="s">
        <v>1995</v>
      </c>
      <c r="Y526" s="134" t="s">
        <v>1663</v>
      </c>
      <c r="Z526" s="134">
        <v>5128</v>
      </c>
    </row>
    <row r="527" spans="1:26" x14ac:dyDescent="0.25">
      <c r="A527" s="134" t="s">
        <v>896</v>
      </c>
      <c r="B527" s="134" t="s">
        <v>1960</v>
      </c>
      <c r="C527" s="134" t="s">
        <v>1951</v>
      </c>
      <c r="D527" s="134" t="s">
        <v>1952</v>
      </c>
      <c r="E527" s="134" t="s">
        <v>1953</v>
      </c>
      <c r="F527" s="134" t="s">
        <v>1956</v>
      </c>
      <c r="G527" s="134" t="s">
        <v>1956</v>
      </c>
      <c r="H527" s="134" t="s">
        <v>1956</v>
      </c>
      <c r="I527" s="134" t="s">
        <v>1956</v>
      </c>
      <c r="J527" s="134">
        <v>49</v>
      </c>
      <c r="K527" s="134">
        <v>2</v>
      </c>
      <c r="L527" s="134">
        <v>1</v>
      </c>
      <c r="M527" s="134">
        <v>2</v>
      </c>
      <c r="N527" s="134">
        <v>54</v>
      </c>
      <c r="O527" s="134" t="s">
        <v>1954</v>
      </c>
      <c r="P527" s="134">
        <v>15</v>
      </c>
      <c r="Q527" s="134">
        <v>11</v>
      </c>
      <c r="R527" s="134">
        <v>11</v>
      </c>
      <c r="S527" s="134">
        <v>26</v>
      </c>
      <c r="T527" s="134">
        <v>63</v>
      </c>
      <c r="U527" s="134" t="s">
        <v>13</v>
      </c>
      <c r="V527" s="134" t="s">
        <v>1968</v>
      </c>
      <c r="W527" s="134" t="s">
        <v>1952</v>
      </c>
      <c r="X527" s="134" t="s">
        <v>1961</v>
      </c>
      <c r="Y527" s="134" t="s">
        <v>1593</v>
      </c>
      <c r="Z527" s="134">
        <v>6064</v>
      </c>
    </row>
    <row r="528" spans="1:26" x14ac:dyDescent="0.25">
      <c r="A528" s="134" t="s">
        <v>1832</v>
      </c>
      <c r="B528" s="134" t="s">
        <v>1950</v>
      </c>
      <c r="C528" s="134" t="s">
        <v>1951</v>
      </c>
      <c r="D528" s="134" t="s">
        <v>1952</v>
      </c>
      <c r="E528" s="134" t="s">
        <v>1956</v>
      </c>
      <c r="F528" s="134" t="s">
        <v>1956</v>
      </c>
      <c r="G528" s="134" t="s">
        <v>1956</v>
      </c>
      <c r="H528" s="134" t="s">
        <v>1956</v>
      </c>
      <c r="I528" s="134" t="s">
        <v>1956</v>
      </c>
      <c r="J528" s="134">
        <v>0</v>
      </c>
      <c r="K528" s="134">
        <v>0</v>
      </c>
      <c r="L528" s="134">
        <v>1</v>
      </c>
      <c r="M528" s="134">
        <v>72</v>
      </c>
      <c r="N528" s="134">
        <v>73</v>
      </c>
      <c r="O528" s="134" t="s">
        <v>1957</v>
      </c>
      <c r="P528" s="134">
        <v>120</v>
      </c>
      <c r="Q528" s="134">
        <v>65</v>
      </c>
      <c r="R528" s="134">
        <v>67</v>
      </c>
      <c r="S528" s="134">
        <v>188</v>
      </c>
      <c r="T528" s="134">
        <v>440</v>
      </c>
      <c r="U528" s="134" t="s">
        <v>8</v>
      </c>
      <c r="V528" s="134" t="s">
        <v>1955</v>
      </c>
      <c r="W528" s="134" t="s">
        <v>1952</v>
      </c>
      <c r="X528" s="134" t="s">
        <v>1958</v>
      </c>
      <c r="Y528" s="134" t="s">
        <v>1798</v>
      </c>
      <c r="Z528" s="134">
        <v>28060</v>
      </c>
    </row>
    <row r="529" spans="1:26" x14ac:dyDescent="0.25">
      <c r="A529" s="134" t="s">
        <v>740</v>
      </c>
      <c r="B529" s="134" t="s">
        <v>1950</v>
      </c>
      <c r="C529" s="134" t="s">
        <v>1951</v>
      </c>
      <c r="D529" s="134" t="s">
        <v>1952</v>
      </c>
      <c r="E529" s="134" t="s">
        <v>1956</v>
      </c>
      <c r="F529" s="134" t="s">
        <v>1956</v>
      </c>
      <c r="G529" s="134" t="s">
        <v>1956</v>
      </c>
      <c r="H529" s="134" t="s">
        <v>1956</v>
      </c>
      <c r="I529" s="134" t="s">
        <v>1956</v>
      </c>
      <c r="J529" s="134">
        <v>0</v>
      </c>
      <c r="K529" s="134">
        <v>0</v>
      </c>
      <c r="L529" s="134">
        <v>8</v>
      </c>
      <c r="M529" s="134">
        <v>69</v>
      </c>
      <c r="N529" s="134">
        <v>77</v>
      </c>
      <c r="O529" s="134" t="s">
        <v>1957</v>
      </c>
      <c r="P529" s="134">
        <v>76</v>
      </c>
      <c r="Q529" s="134">
        <v>54</v>
      </c>
      <c r="R529" s="134">
        <v>59</v>
      </c>
      <c r="S529" s="134">
        <v>130</v>
      </c>
      <c r="T529" s="134">
        <v>319</v>
      </c>
      <c r="U529" s="134" t="s">
        <v>32</v>
      </c>
      <c r="V529" s="134" t="s">
        <v>1955</v>
      </c>
      <c r="W529" s="134" t="s">
        <v>1952</v>
      </c>
      <c r="X529" s="134" t="s">
        <v>1974</v>
      </c>
      <c r="Y529" s="134" t="s">
        <v>1834</v>
      </c>
      <c r="Z529" s="134">
        <v>7292</v>
      </c>
    </row>
    <row r="530" spans="1:26" x14ac:dyDescent="0.25">
      <c r="A530" s="134" t="s">
        <v>880</v>
      </c>
      <c r="B530" s="134" t="s">
        <v>1977</v>
      </c>
      <c r="C530" s="134" t="s">
        <v>1951</v>
      </c>
      <c r="D530" s="134" t="s">
        <v>1952</v>
      </c>
      <c r="E530" s="134" t="s">
        <v>1953</v>
      </c>
      <c r="F530" s="134" t="s">
        <v>1953</v>
      </c>
      <c r="G530" s="134" t="s">
        <v>1953</v>
      </c>
      <c r="H530" s="134" t="s">
        <v>1953</v>
      </c>
      <c r="I530" s="134" t="s">
        <v>1953</v>
      </c>
      <c r="J530" s="134">
        <v>0</v>
      </c>
      <c r="K530" s="134">
        <v>0</v>
      </c>
      <c r="L530" s="134">
        <v>0</v>
      </c>
      <c r="M530" s="134">
        <v>0</v>
      </c>
      <c r="N530" s="134">
        <v>0</v>
      </c>
      <c r="O530" s="134" t="s">
        <v>1954</v>
      </c>
      <c r="P530" s="134">
        <v>71</v>
      </c>
      <c r="Q530" s="134">
        <v>41</v>
      </c>
      <c r="R530" s="134">
        <v>69</v>
      </c>
      <c r="S530" s="134">
        <v>191</v>
      </c>
      <c r="T530" s="134">
        <v>372</v>
      </c>
      <c r="U530" s="134" t="s">
        <v>26</v>
      </c>
      <c r="V530" s="134" t="s">
        <v>1955</v>
      </c>
      <c r="W530" s="134" t="s">
        <v>1952</v>
      </c>
      <c r="X530" s="134" t="s">
        <v>1991</v>
      </c>
      <c r="Y530" s="134" t="s">
        <v>1817</v>
      </c>
      <c r="Z530" s="134">
        <v>7786</v>
      </c>
    </row>
    <row r="531" spans="1:26" x14ac:dyDescent="0.25">
      <c r="A531" s="134" t="s">
        <v>741</v>
      </c>
      <c r="B531" s="134" t="s">
        <v>1950</v>
      </c>
      <c r="C531" s="134" t="s">
        <v>1951</v>
      </c>
      <c r="D531" s="134" t="s">
        <v>1952</v>
      </c>
      <c r="E531" s="134" t="s">
        <v>1956</v>
      </c>
      <c r="F531" s="134" t="s">
        <v>1956</v>
      </c>
      <c r="G531" s="134" t="s">
        <v>1956</v>
      </c>
      <c r="H531" s="134" t="s">
        <v>1956</v>
      </c>
      <c r="I531" s="134" t="s">
        <v>1956</v>
      </c>
      <c r="J531" s="134">
        <v>125</v>
      </c>
      <c r="K531" s="134">
        <v>18</v>
      </c>
      <c r="L531" s="134">
        <v>169</v>
      </c>
      <c r="M531" s="134">
        <v>605</v>
      </c>
      <c r="N531" s="134">
        <v>917</v>
      </c>
      <c r="O531" s="134" t="s">
        <v>1957</v>
      </c>
      <c r="P531" s="134">
        <v>390</v>
      </c>
      <c r="Q531" s="134">
        <v>274</v>
      </c>
      <c r="R531" s="134">
        <v>349</v>
      </c>
      <c r="S531" s="134">
        <v>864</v>
      </c>
      <c r="T531" s="134">
        <v>1877</v>
      </c>
      <c r="U531" s="134" t="s">
        <v>32</v>
      </c>
      <c r="V531" s="134" t="s">
        <v>1955</v>
      </c>
      <c r="W531" s="134" t="s">
        <v>1951</v>
      </c>
      <c r="X531" s="134" t="s">
        <v>1974</v>
      </c>
      <c r="Y531" s="134" t="s">
        <v>1834</v>
      </c>
      <c r="Z531" s="134">
        <v>60426</v>
      </c>
    </row>
    <row r="532" spans="1:26" x14ac:dyDescent="0.25">
      <c r="A532" s="134" t="s">
        <v>1833</v>
      </c>
      <c r="B532" s="134" t="s">
        <v>1950</v>
      </c>
      <c r="C532" s="134" t="s">
        <v>1951</v>
      </c>
      <c r="D532" s="134" t="s">
        <v>1952</v>
      </c>
      <c r="E532" s="134" t="s">
        <v>1953</v>
      </c>
      <c r="F532" s="134" t="s">
        <v>1956</v>
      </c>
      <c r="G532" s="134" t="s">
        <v>1956</v>
      </c>
      <c r="H532" s="134" t="s">
        <v>1956</v>
      </c>
      <c r="I532" s="134" t="s">
        <v>1956</v>
      </c>
      <c r="J532" s="134">
        <v>12</v>
      </c>
      <c r="K532" s="134">
        <v>2</v>
      </c>
      <c r="L532" s="134">
        <v>2</v>
      </c>
      <c r="M532" s="134">
        <v>17</v>
      </c>
      <c r="N532" s="134">
        <v>33</v>
      </c>
      <c r="O532" s="134" t="s">
        <v>1517</v>
      </c>
      <c r="P532" s="134">
        <v>23</v>
      </c>
      <c r="Q532" s="134">
        <v>13</v>
      </c>
      <c r="R532" s="134">
        <v>15</v>
      </c>
      <c r="S532" s="134">
        <v>11</v>
      </c>
      <c r="T532" s="134">
        <v>62</v>
      </c>
      <c r="U532" s="134" t="s">
        <v>8</v>
      </c>
      <c r="V532" s="134" t="s">
        <v>1955</v>
      </c>
      <c r="W532" s="134" t="s">
        <v>1952</v>
      </c>
      <c r="X532" s="134" t="s">
        <v>1958</v>
      </c>
      <c r="Y532" s="134" t="s">
        <v>1761</v>
      </c>
      <c r="Z532" s="134">
        <v>5623</v>
      </c>
    </row>
    <row r="533" spans="1:26" x14ac:dyDescent="0.25">
      <c r="A533" s="134" t="s">
        <v>1834</v>
      </c>
      <c r="B533" s="134" t="s">
        <v>1950</v>
      </c>
      <c r="C533" s="134" t="s">
        <v>1951</v>
      </c>
      <c r="D533" s="134" t="s">
        <v>1952</v>
      </c>
      <c r="E533" s="134" t="s">
        <v>1953</v>
      </c>
      <c r="F533" s="134" t="s">
        <v>1956</v>
      </c>
      <c r="G533" s="134" t="s">
        <v>1956</v>
      </c>
      <c r="H533" s="134" t="s">
        <v>1956</v>
      </c>
      <c r="I533" s="134" t="s">
        <v>1956</v>
      </c>
      <c r="J533" s="134">
        <v>49</v>
      </c>
      <c r="K533" s="134">
        <v>12</v>
      </c>
      <c r="L533" s="134">
        <v>16</v>
      </c>
      <c r="M533" s="134">
        <v>21</v>
      </c>
      <c r="N533" s="134">
        <v>98</v>
      </c>
      <c r="O533" s="134" t="s">
        <v>1954</v>
      </c>
      <c r="P533" s="134">
        <v>427</v>
      </c>
      <c r="Q533" s="134">
        <v>299</v>
      </c>
      <c r="R533" s="134">
        <v>351</v>
      </c>
      <c r="S533" s="134">
        <v>813</v>
      </c>
      <c r="T533" s="134">
        <v>1890</v>
      </c>
      <c r="U533" s="134" t="s">
        <v>32</v>
      </c>
      <c r="V533" s="134" t="s">
        <v>1955</v>
      </c>
      <c r="W533" s="134" t="s">
        <v>1952</v>
      </c>
      <c r="X533" s="134" t="s">
        <v>1974</v>
      </c>
      <c r="Y533" s="134" t="s">
        <v>1834</v>
      </c>
      <c r="Z533" s="134">
        <v>30685</v>
      </c>
    </row>
    <row r="534" spans="1:26" x14ac:dyDescent="0.25">
      <c r="A534" s="134" t="s">
        <v>533</v>
      </c>
      <c r="B534" s="134" t="s">
        <v>1950</v>
      </c>
      <c r="C534" s="134" t="s">
        <v>1951</v>
      </c>
      <c r="D534" s="134" t="s">
        <v>1952</v>
      </c>
      <c r="E534" s="134" t="s">
        <v>1953</v>
      </c>
      <c r="F534" s="134" t="s">
        <v>1956</v>
      </c>
      <c r="G534" s="134" t="s">
        <v>1956</v>
      </c>
      <c r="H534" s="134" t="s">
        <v>1956</v>
      </c>
      <c r="I534" s="134" t="s">
        <v>1956</v>
      </c>
      <c r="J534" s="134">
        <v>141</v>
      </c>
      <c r="K534" s="134">
        <v>32</v>
      </c>
      <c r="L534" s="134">
        <v>16</v>
      </c>
      <c r="M534" s="134">
        <v>570</v>
      </c>
      <c r="N534" s="134">
        <v>759</v>
      </c>
      <c r="O534" s="134" t="s">
        <v>1957</v>
      </c>
      <c r="P534" s="134">
        <v>160</v>
      </c>
      <c r="Q534" s="134">
        <v>113</v>
      </c>
      <c r="R534" s="134">
        <v>126</v>
      </c>
      <c r="S534" s="134">
        <v>270</v>
      </c>
      <c r="T534" s="134">
        <v>669</v>
      </c>
      <c r="U534" s="134" t="s">
        <v>3</v>
      </c>
      <c r="V534" s="134" t="s">
        <v>1955</v>
      </c>
      <c r="W534" s="134" t="s">
        <v>1952</v>
      </c>
      <c r="X534" s="134" t="s">
        <v>398</v>
      </c>
      <c r="Y534" s="134" t="s">
        <v>1690</v>
      </c>
      <c r="Z534" s="134">
        <v>69121</v>
      </c>
    </row>
    <row r="535" spans="1:26" x14ac:dyDescent="0.25">
      <c r="A535" s="134" t="s">
        <v>1837</v>
      </c>
      <c r="B535" s="134" t="s">
        <v>1950</v>
      </c>
      <c r="C535" s="134" t="s">
        <v>1951</v>
      </c>
      <c r="D535" s="134" t="s">
        <v>1952</v>
      </c>
      <c r="E535" s="134" t="s">
        <v>1953</v>
      </c>
      <c r="F535" s="134" t="s">
        <v>1953</v>
      </c>
      <c r="G535" s="134" t="s">
        <v>1956</v>
      </c>
      <c r="H535" s="134" t="s">
        <v>1956</v>
      </c>
      <c r="I535" s="134" t="s">
        <v>1956</v>
      </c>
      <c r="J535" s="134">
        <v>1</v>
      </c>
      <c r="K535" s="134">
        <v>1</v>
      </c>
      <c r="L535" s="134">
        <v>9</v>
      </c>
      <c r="M535" s="134">
        <v>14</v>
      </c>
      <c r="N535" s="134">
        <v>25</v>
      </c>
      <c r="O535" s="134" t="s">
        <v>1957</v>
      </c>
      <c r="P535" s="134">
        <v>4</v>
      </c>
      <c r="Q535" s="134">
        <v>2</v>
      </c>
      <c r="R535" s="134">
        <v>3</v>
      </c>
      <c r="S535" s="134">
        <v>8</v>
      </c>
      <c r="T535" s="134">
        <v>17</v>
      </c>
      <c r="U535" s="134" t="s">
        <v>8</v>
      </c>
      <c r="V535" s="134" t="s">
        <v>1955</v>
      </c>
      <c r="W535" s="134" t="s">
        <v>1952</v>
      </c>
      <c r="X535" s="134" t="s">
        <v>1958</v>
      </c>
      <c r="Y535" s="134" t="s">
        <v>1683</v>
      </c>
      <c r="Z535" s="134">
        <v>2874</v>
      </c>
    </row>
    <row r="536" spans="1:26" x14ac:dyDescent="0.25">
      <c r="A536" s="134" t="s">
        <v>929</v>
      </c>
      <c r="B536" s="134" t="s">
        <v>1960</v>
      </c>
      <c r="C536" s="134" t="s">
        <v>1951</v>
      </c>
      <c r="D536" s="134" t="s">
        <v>1952</v>
      </c>
      <c r="E536" s="134" t="s">
        <v>1956</v>
      </c>
      <c r="F536" s="134" t="s">
        <v>1956</v>
      </c>
      <c r="G536" s="134" t="s">
        <v>1956</v>
      </c>
      <c r="H536" s="134" t="s">
        <v>1956</v>
      </c>
      <c r="I536" s="134" t="s">
        <v>1956</v>
      </c>
      <c r="J536" s="134">
        <v>0</v>
      </c>
      <c r="K536" s="134">
        <v>0</v>
      </c>
      <c r="L536" s="134">
        <v>5</v>
      </c>
      <c r="M536" s="134">
        <v>0</v>
      </c>
      <c r="N536" s="134">
        <v>5</v>
      </c>
      <c r="O536" s="134" t="s">
        <v>1954</v>
      </c>
      <c r="P536" s="134">
        <v>25</v>
      </c>
      <c r="Q536" s="134">
        <v>17</v>
      </c>
      <c r="R536" s="134">
        <v>18</v>
      </c>
      <c r="S536" s="134">
        <v>43</v>
      </c>
      <c r="T536" s="134">
        <v>103</v>
      </c>
      <c r="U536" s="134" t="s">
        <v>13</v>
      </c>
      <c r="V536" s="134" t="s">
        <v>1955</v>
      </c>
      <c r="W536" s="134" t="s">
        <v>1952</v>
      </c>
      <c r="X536" s="134" t="s">
        <v>1961</v>
      </c>
      <c r="Y536" s="134" t="s">
        <v>1793</v>
      </c>
      <c r="Z536" s="134">
        <v>7840</v>
      </c>
    </row>
    <row r="537" spans="1:26" x14ac:dyDescent="0.25">
      <c r="A537" s="134" t="s">
        <v>736</v>
      </c>
      <c r="B537" s="134" t="s">
        <v>1950</v>
      </c>
      <c r="C537" s="134" t="s">
        <v>1951</v>
      </c>
      <c r="D537" s="134" t="s">
        <v>1952</v>
      </c>
      <c r="E537" s="134" t="s">
        <v>1956</v>
      </c>
      <c r="F537" s="134" t="s">
        <v>1956</v>
      </c>
      <c r="G537" s="134" t="s">
        <v>1956</v>
      </c>
      <c r="H537" s="134" t="s">
        <v>1956</v>
      </c>
      <c r="I537" s="134" t="s">
        <v>1956</v>
      </c>
      <c r="J537" s="134">
        <v>3</v>
      </c>
      <c r="K537" s="134">
        <v>11</v>
      </c>
      <c r="L537" s="134">
        <v>135</v>
      </c>
      <c r="M537" s="134">
        <v>100</v>
      </c>
      <c r="N537" s="134">
        <v>249</v>
      </c>
      <c r="O537" s="134" t="s">
        <v>1954</v>
      </c>
      <c r="P537" s="134">
        <v>624</v>
      </c>
      <c r="Q537" s="134">
        <v>437</v>
      </c>
      <c r="R537" s="134">
        <v>498</v>
      </c>
      <c r="S537" s="134">
        <v>1120</v>
      </c>
      <c r="T537" s="134">
        <v>2679</v>
      </c>
      <c r="U537" s="134" t="s">
        <v>32</v>
      </c>
      <c r="V537" s="134" t="s">
        <v>1955</v>
      </c>
      <c r="W537" s="134" t="s">
        <v>1952</v>
      </c>
      <c r="X537" s="134" t="s">
        <v>1974</v>
      </c>
      <c r="Y537" s="134" t="s">
        <v>1808</v>
      </c>
      <c r="Z537" s="134">
        <v>67280</v>
      </c>
    </row>
    <row r="538" spans="1:26" x14ac:dyDescent="0.25">
      <c r="A538" s="134" t="s">
        <v>1839</v>
      </c>
      <c r="B538" s="134" t="s">
        <v>1950</v>
      </c>
      <c r="C538" s="134" t="s">
        <v>1951</v>
      </c>
      <c r="D538" s="134" t="s">
        <v>1952</v>
      </c>
      <c r="E538" s="134" t="s">
        <v>1956</v>
      </c>
      <c r="F538" s="134" t="s">
        <v>1953</v>
      </c>
      <c r="G538" s="134" t="s">
        <v>1953</v>
      </c>
      <c r="H538" s="134" t="s">
        <v>1953</v>
      </c>
      <c r="I538" s="134" t="s">
        <v>1953</v>
      </c>
      <c r="J538" s="134">
        <v>0</v>
      </c>
      <c r="K538" s="134">
        <v>0</v>
      </c>
      <c r="L538" s="134">
        <v>1</v>
      </c>
      <c r="M538" s="134">
        <v>85</v>
      </c>
      <c r="N538" s="134">
        <v>86</v>
      </c>
      <c r="O538" s="134" t="s">
        <v>1954</v>
      </c>
      <c r="P538" s="134">
        <v>1036</v>
      </c>
      <c r="Q538" s="134">
        <v>727</v>
      </c>
      <c r="R538" s="134">
        <v>870</v>
      </c>
      <c r="S538" s="134">
        <v>2043</v>
      </c>
      <c r="T538" s="134">
        <v>4676</v>
      </c>
      <c r="U538" s="134" t="s">
        <v>32</v>
      </c>
      <c r="V538" s="134" t="s">
        <v>1955</v>
      </c>
      <c r="W538" s="134" t="s">
        <v>1952</v>
      </c>
      <c r="X538" s="134" t="s">
        <v>1974</v>
      </c>
      <c r="Y538" s="134" t="s">
        <v>1839</v>
      </c>
      <c r="Z538" s="134">
        <v>59347</v>
      </c>
    </row>
    <row r="539" spans="1:26" x14ac:dyDescent="0.25">
      <c r="A539" s="134" t="s">
        <v>584</v>
      </c>
      <c r="B539" s="134" t="s">
        <v>1950</v>
      </c>
      <c r="C539" s="134" t="s">
        <v>1951</v>
      </c>
      <c r="D539" s="134" t="s">
        <v>1952</v>
      </c>
      <c r="E539" s="134" t="s">
        <v>1956</v>
      </c>
      <c r="F539" s="134" t="s">
        <v>1956</v>
      </c>
      <c r="G539" s="134" t="s">
        <v>1956</v>
      </c>
      <c r="H539" s="134" t="s">
        <v>1956</v>
      </c>
      <c r="I539" s="134" t="s">
        <v>1956</v>
      </c>
      <c r="J539" s="134">
        <v>42</v>
      </c>
      <c r="K539" s="134">
        <v>132</v>
      </c>
      <c r="L539" s="134">
        <v>35</v>
      </c>
      <c r="M539" s="134">
        <v>254</v>
      </c>
      <c r="N539" s="134">
        <v>463</v>
      </c>
      <c r="O539" s="134" t="s">
        <v>1954</v>
      </c>
      <c r="P539" s="134">
        <v>376</v>
      </c>
      <c r="Q539" s="134">
        <v>261</v>
      </c>
      <c r="R539" s="134">
        <v>299</v>
      </c>
      <c r="S539" s="134">
        <v>669</v>
      </c>
      <c r="T539" s="134">
        <v>1605</v>
      </c>
      <c r="U539" s="134" t="s">
        <v>3</v>
      </c>
      <c r="V539" s="134" t="s">
        <v>1955</v>
      </c>
      <c r="W539" s="134" t="s">
        <v>1952</v>
      </c>
      <c r="X539" s="134" t="s">
        <v>398</v>
      </c>
      <c r="Y539" s="134" t="s">
        <v>1736</v>
      </c>
      <c r="Z539" s="134">
        <v>54651</v>
      </c>
    </row>
    <row r="540" spans="1:26" x14ac:dyDescent="0.25">
      <c r="A540" s="134" t="s">
        <v>585</v>
      </c>
      <c r="B540" s="134" t="s">
        <v>1950</v>
      </c>
      <c r="C540" s="134" t="s">
        <v>1951</v>
      </c>
      <c r="D540" s="134" t="s">
        <v>1952</v>
      </c>
      <c r="E540" s="134" t="s">
        <v>1956</v>
      </c>
      <c r="F540" s="134" t="s">
        <v>1956</v>
      </c>
      <c r="G540" s="134" t="s">
        <v>1956</v>
      </c>
      <c r="H540" s="134" t="s">
        <v>1956</v>
      </c>
      <c r="I540" s="134" t="s">
        <v>1956</v>
      </c>
      <c r="J540" s="134">
        <v>0</v>
      </c>
      <c r="K540" s="134">
        <v>0</v>
      </c>
      <c r="L540" s="134">
        <v>0</v>
      </c>
      <c r="M540" s="134">
        <v>89</v>
      </c>
      <c r="N540" s="134">
        <v>89</v>
      </c>
      <c r="O540" s="134" t="s">
        <v>1954</v>
      </c>
      <c r="P540" s="134">
        <v>209</v>
      </c>
      <c r="Q540" s="134">
        <v>149</v>
      </c>
      <c r="R540" s="134">
        <v>172</v>
      </c>
      <c r="S540" s="134">
        <v>400</v>
      </c>
      <c r="T540" s="134">
        <v>930</v>
      </c>
      <c r="U540" s="134" t="s">
        <v>3</v>
      </c>
      <c r="V540" s="134" t="s">
        <v>1955</v>
      </c>
      <c r="W540" s="134" t="s">
        <v>1952</v>
      </c>
      <c r="X540" s="134" t="s">
        <v>398</v>
      </c>
      <c r="Y540" s="134" t="s">
        <v>1736</v>
      </c>
      <c r="Z540" s="134">
        <v>21834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T2018"/>
  <sheetViews>
    <sheetView topLeftCell="J3" zoomScale="80" zoomScaleNormal="80" workbookViewId="0">
      <pane ySplit="1" topLeftCell="A4" activePane="bottomLeft" state="frozen"/>
      <selection activeCell="K3" sqref="K3"/>
      <selection pane="bottomLeft" activeCell="J3" sqref="A3:XFD3"/>
    </sheetView>
  </sheetViews>
  <sheetFormatPr defaultRowHeight="12.75" x14ac:dyDescent="0.2"/>
  <cols>
    <col min="1" max="2" width="32.5703125" customWidth="1"/>
    <col min="3" max="3" width="50.7109375" customWidth="1"/>
    <col min="4" max="9" width="21.28515625" customWidth="1"/>
    <col min="10" max="10" width="27.28515625" customWidth="1"/>
    <col min="11" max="11" width="24" style="103" customWidth="1"/>
    <col min="12" max="12" width="9.140625" style="103" hidden="1" customWidth="1"/>
    <col min="13" max="13" width="90" style="103" hidden="1" customWidth="1"/>
    <col min="14" max="14" width="20.140625" style="103" hidden="1" customWidth="1"/>
    <col min="15" max="15" width="12.140625" style="103" hidden="1" customWidth="1"/>
    <col min="16" max="16" width="17.140625" style="103" hidden="1" customWidth="1"/>
    <col min="17" max="17" width="20.85546875" style="103" customWidth="1"/>
    <col min="18" max="18" width="9.140625" style="103" hidden="1" customWidth="1"/>
    <col min="19" max="19" width="9.85546875" style="103" hidden="1" customWidth="1"/>
    <col min="20" max="20" width="11.140625" style="103" hidden="1" customWidth="1"/>
    <col min="21" max="22" width="9.140625" style="103" hidden="1" customWidth="1"/>
    <col min="23" max="23" width="14.140625" style="103" hidden="1" customWidth="1"/>
    <col min="24" max="24" width="13.7109375" style="103" hidden="1" customWidth="1"/>
    <col min="25" max="26" width="13.140625" style="103" hidden="1" customWidth="1"/>
    <col min="27" max="27" width="13.28515625" style="103" customWidth="1"/>
    <col min="28" max="28" width="11.85546875" style="103" customWidth="1"/>
    <col min="29" max="29" width="10.7109375" style="103" hidden="1" customWidth="1"/>
    <col min="30" max="30" width="11.28515625" style="103" hidden="1" customWidth="1"/>
    <col min="31" max="31" width="11.7109375" style="103" hidden="1" customWidth="1"/>
    <col min="32" max="32" width="11" style="103" customWidth="1"/>
    <col min="33" max="33" width="11.5703125" style="103" hidden="1" customWidth="1"/>
    <col min="34" max="34" width="11.42578125" style="103" hidden="1" customWidth="1"/>
    <col min="35" max="35" width="11.7109375" style="103" hidden="1" customWidth="1"/>
    <col min="36" max="36" width="10.5703125" style="103" customWidth="1"/>
    <col min="37" max="38" width="9.140625" style="103" hidden="1" customWidth="1"/>
    <col min="39" max="39" width="9.42578125" style="103" hidden="1" customWidth="1"/>
    <col min="40" max="40" width="9.140625" hidden="1" customWidth="1"/>
    <col min="44" max="44" width="21.140625" customWidth="1"/>
  </cols>
  <sheetData>
    <row r="1" spans="1:46" s="2" customFormat="1" ht="204" customHeight="1" x14ac:dyDescent="0.2">
      <c r="A1" s="70" t="s">
        <v>1163</v>
      </c>
      <c r="B1" s="70"/>
      <c r="C1" s="70">
        <v>43465</v>
      </c>
      <c r="D1" s="70"/>
      <c r="E1" s="70"/>
      <c r="F1" s="70"/>
      <c r="G1" s="70"/>
      <c r="H1" s="5">
        <f>(DATEDIF(DATEVALUE(H4),DATEVALUE(I4),"y"))</f>
        <v>8</v>
      </c>
      <c r="I1" s="5"/>
      <c r="J1" s="5"/>
      <c r="K1" s="6"/>
      <c r="L1" s="282" t="s">
        <v>1501</v>
      </c>
      <c r="M1" s="283"/>
      <c r="N1" s="283"/>
      <c r="O1" s="283"/>
      <c r="P1" s="283"/>
      <c r="Q1" s="283"/>
      <c r="R1" s="283"/>
      <c r="S1" s="283"/>
      <c r="T1" s="283"/>
      <c r="U1" s="283"/>
      <c r="V1" s="283"/>
      <c r="W1" s="283"/>
      <c r="X1" s="283"/>
      <c r="Y1" s="283"/>
      <c r="Z1" s="283"/>
      <c r="AA1" s="283"/>
      <c r="AB1" s="104"/>
      <c r="AC1" s="106"/>
      <c r="AD1" s="106"/>
      <c r="AE1" s="106"/>
      <c r="AF1" s="6"/>
      <c r="AG1" s="106"/>
      <c r="AH1" s="106"/>
      <c r="AI1" s="106"/>
      <c r="AJ1" s="6"/>
      <c r="AK1" s="106"/>
      <c r="AL1" s="106"/>
      <c r="AM1" s="106"/>
    </row>
    <row r="2" spans="1:46" s="7" customFormat="1" ht="258" customHeight="1" x14ac:dyDescent="0.2">
      <c r="A2" s="284" t="s">
        <v>971</v>
      </c>
      <c r="B2" s="284"/>
      <c r="C2" s="284"/>
      <c r="D2" s="284"/>
      <c r="E2" s="284"/>
      <c r="F2" s="284"/>
      <c r="G2" s="284"/>
      <c r="H2" s="284"/>
      <c r="I2" s="284"/>
      <c r="J2" s="284"/>
      <c r="K2" s="284"/>
      <c r="L2" s="107" t="s">
        <v>973</v>
      </c>
      <c r="M2" s="107" t="s">
        <v>1503</v>
      </c>
      <c r="N2" s="107" t="s">
        <v>1504</v>
      </c>
      <c r="O2" s="107" t="s">
        <v>1505</v>
      </c>
      <c r="P2" s="107" t="s">
        <v>974</v>
      </c>
      <c r="Q2" s="102" t="s">
        <v>1506</v>
      </c>
      <c r="R2" s="102"/>
      <c r="S2" s="102"/>
      <c r="T2" s="107" t="s">
        <v>975</v>
      </c>
      <c r="U2" s="107" t="s">
        <v>1507</v>
      </c>
      <c r="V2" s="107" t="s">
        <v>1508</v>
      </c>
      <c r="W2" s="107" t="s">
        <v>1509</v>
      </c>
      <c r="X2" s="107" t="s">
        <v>976</v>
      </c>
      <c r="Y2" s="107"/>
      <c r="Z2" s="107"/>
      <c r="AA2" s="102" t="s">
        <v>1510</v>
      </c>
      <c r="AB2" s="102"/>
      <c r="AC2" s="107" t="s">
        <v>977</v>
      </c>
      <c r="AD2" s="107" t="s">
        <v>1511</v>
      </c>
      <c r="AE2" s="107" t="s">
        <v>978</v>
      </c>
      <c r="AF2" s="102" t="s">
        <v>1512</v>
      </c>
      <c r="AG2" s="107" t="s">
        <v>979</v>
      </c>
      <c r="AH2" s="107" t="s">
        <v>1513</v>
      </c>
      <c r="AI2" s="102" t="s">
        <v>980</v>
      </c>
      <c r="AJ2" s="102" t="s">
        <v>1514</v>
      </c>
      <c r="AK2" s="107" t="s">
        <v>981</v>
      </c>
      <c r="AL2" s="107" t="s">
        <v>982</v>
      </c>
      <c r="AM2" s="107" t="s">
        <v>983</v>
      </c>
    </row>
    <row r="3" spans="1:46" s="28" customFormat="1" ht="51" x14ac:dyDescent="0.2">
      <c r="A3" s="18" t="s">
        <v>1</v>
      </c>
      <c r="B3" s="18" t="str">
        <f t="shared" ref="B3:B24" si="0">K3</f>
        <v>JURISDICTION</v>
      </c>
      <c r="C3" s="69" t="s">
        <v>1164</v>
      </c>
      <c r="D3" s="69" t="s">
        <v>1165</v>
      </c>
      <c r="E3" s="69" t="s">
        <v>1489</v>
      </c>
      <c r="F3" s="18" t="s">
        <v>1488</v>
      </c>
      <c r="G3" s="18" t="s">
        <v>1502</v>
      </c>
      <c r="H3" s="69" t="s">
        <v>1161</v>
      </c>
      <c r="I3" s="18" t="s">
        <v>1162</v>
      </c>
      <c r="J3" s="18" t="s">
        <v>972</v>
      </c>
      <c r="K3" s="108" t="s">
        <v>0</v>
      </c>
      <c r="L3" s="109" t="s">
        <v>334</v>
      </c>
      <c r="M3" s="109" t="s">
        <v>333</v>
      </c>
      <c r="N3" s="109" t="s">
        <v>365</v>
      </c>
      <c r="O3" s="109" t="s">
        <v>366</v>
      </c>
      <c r="P3" s="109" t="s">
        <v>367</v>
      </c>
      <c r="Q3" s="73" t="s">
        <v>341</v>
      </c>
      <c r="R3" s="73" t="s">
        <v>1167</v>
      </c>
      <c r="S3" s="73" t="s">
        <v>1168</v>
      </c>
      <c r="T3" s="73" t="s">
        <v>335</v>
      </c>
      <c r="U3" s="73" t="s">
        <v>336</v>
      </c>
      <c r="V3" s="73" t="s">
        <v>368</v>
      </c>
      <c r="W3" s="73" t="s">
        <v>369</v>
      </c>
      <c r="X3" s="73" t="s">
        <v>337</v>
      </c>
      <c r="Y3" s="73" t="s">
        <v>1169</v>
      </c>
      <c r="Z3" s="73" t="s">
        <v>1170</v>
      </c>
      <c r="AA3" s="73" t="s">
        <v>340</v>
      </c>
      <c r="AB3" s="73" t="s">
        <v>1171</v>
      </c>
      <c r="AC3" s="73" t="s">
        <v>338</v>
      </c>
      <c r="AD3" s="73" t="s">
        <v>339</v>
      </c>
      <c r="AE3" s="73" t="s">
        <v>345</v>
      </c>
      <c r="AF3" s="73" t="s">
        <v>342</v>
      </c>
      <c r="AG3" s="73" t="s">
        <v>343</v>
      </c>
      <c r="AH3" s="73" t="s">
        <v>344</v>
      </c>
      <c r="AI3" s="73" t="s">
        <v>346</v>
      </c>
      <c r="AJ3" s="73" t="s">
        <v>347</v>
      </c>
      <c r="AK3" s="110" t="s">
        <v>348</v>
      </c>
      <c r="AL3" s="110" t="s">
        <v>349</v>
      </c>
      <c r="AM3" s="110" t="s">
        <v>350</v>
      </c>
      <c r="AN3" s="74" t="s">
        <v>1166</v>
      </c>
      <c r="AO3" s="122">
        <v>0.1</v>
      </c>
      <c r="AP3" s="122">
        <v>0.5</v>
      </c>
      <c r="AQ3" s="28" t="s">
        <v>1517</v>
      </c>
      <c r="AR3" s="28" t="s">
        <v>1518</v>
      </c>
      <c r="AS3" s="1" t="s">
        <v>1892</v>
      </c>
      <c r="AT3" s="1" t="s">
        <v>1893</v>
      </c>
    </row>
    <row r="4" spans="1:46" s="2" customFormat="1" ht="12.75" customHeight="1" x14ac:dyDescent="0.2">
      <c r="A4" s="2" t="s">
        <v>2</v>
      </c>
      <c r="B4" s="2" t="str">
        <f>K4</f>
        <v>ADELANTO</v>
      </c>
      <c r="C4" s="71">
        <f t="shared" ref="C4:C24" si="1">MROUND((DATEDIF(DATEVALUE(H4),$C$1,"m")/12),1)/(DATEDIF(DATEVALUE(H4),DATEVALUE(I4),"y"))</f>
        <v>0.625</v>
      </c>
      <c r="D4" s="72">
        <f t="shared" ref="D4:D24" si="2">DATEDIF(DATEVALUE(H4),DATEVALUE(I4),"y")</f>
        <v>8</v>
      </c>
      <c r="E4" s="99">
        <f t="shared" ref="E4:E24" si="3">IF(D4=8,F4+4,F4+3)</f>
        <v>2018</v>
      </c>
      <c r="F4" s="99">
        <f t="shared" ref="F4:F24" si="4">IF(H4&gt;CONCATENATE("06/30",RIGHT(H4,4)),(RIGHT(H4,4)+1),(RIGHT(H4,4)+0))</f>
        <v>2014</v>
      </c>
      <c r="G4" s="99" t="str">
        <f t="shared" ref="G4:G24" si="5">IF(I4&gt;CONCATENATE("06/30",RIGHT(I4,4)),(RIGHT(I4,4)),(RIGHT(I4,4)-1))</f>
        <v>2021</v>
      </c>
      <c r="H4" s="2" t="str">
        <f t="shared" ref="H4:H24" si="6">LEFT(J4,10)</f>
        <v>10/15/2013</v>
      </c>
      <c r="I4" s="2" t="str">
        <f t="shared" ref="I4:I24" si="7">RIGHT(J4,10)</f>
        <v>10/15/2021</v>
      </c>
      <c r="J4" s="2" t="s">
        <v>3</v>
      </c>
      <c r="K4" s="111" t="s">
        <v>1844</v>
      </c>
      <c r="L4" s="100" t="e">
        <f>VLOOKUP(K4,'5th Cycle APR Raw Data-Final'!$A$3:$P$1977,6,FALSE)</f>
        <v>#N/A</v>
      </c>
      <c r="M4" s="100">
        <f>IF(AN4&lt;1,SUMIFS('5th Cycle APR Raw Data-Final'!G$3:G$1977,'5th Cycle APR Raw Data-Final'!$A$3:$A$1977,'SB35 Determination Data'!$K4,'5th Cycle APR Raw Data-Final'!$T$3:$T$1977,"&gt;="&amp;'SB35 Determination Data'!$F4,'5th Cycle APR Raw Data-Final'!$T$3:$T$1977,"&lt;"&amp;E4),SUMIFS('5th Cycle APR Raw Data-Final'!G$3:G$1977,'5th Cycle APR Raw Data-Final'!$A$3:$A$1977,'SB35 Determination Data'!$K4,'5th Cycle APR Raw Data-Final'!$T$3:$T$1977,"&gt;="&amp;'SB35 Determination Data'!$F4,'5th Cycle APR Raw Data-Final'!$T$3:$T$1977,"&lt;="&amp;G4))</f>
        <v>0</v>
      </c>
      <c r="N4" s="100">
        <f>IF(AN4&lt;1,SUMIFS('5th Cycle APR Raw Data-Final'!H$3:H$1977,'5th Cycle APR Raw Data-Final'!$A$3:$A$1977,'SB35 Determination Data'!$K4,'5th Cycle APR Raw Data-Final'!$T$3:$T$1977,"&gt;="&amp;'SB35 Determination Data'!$F4,'5th Cycle APR Raw Data-Final'!$T$3:$T$1977,"&lt;"&amp;E4),SUMIFS('5th Cycle APR Raw Data-Final'!H$3:H$1977,'5th Cycle APR Raw Data-Final'!$A$3:$A$1977,'SB35 Determination Data'!$K4,'5th Cycle APR Raw Data-Final'!$T$3:$T$1977,"&gt;="&amp;'SB35 Determination Data'!$F4,'5th Cycle APR Raw Data-Final'!$T$3:$T$1977,"&lt;="&amp;G4))</f>
        <v>0</v>
      </c>
      <c r="O4" s="100">
        <f>IF(AN4&lt;1,SUMIFS('5th Cycle APR Raw Data-Final'!I$3:I$1977,'5th Cycle APR Raw Data-Final'!$A$3:$A$1977,'SB35 Determination Data'!$K4,'5th Cycle APR Raw Data-Final'!$T$3:$T$1977,"&gt;="&amp;'SB35 Determination Data'!$F4,'5th Cycle APR Raw Data-Final'!$T$3:$T$1977,"&lt;"&amp;E4),SUMIFS('5th Cycle APR Raw Data-Final'!I$3:I$1977,'5th Cycle APR Raw Data-Final'!$A$3:$A$1977,'SB35 Determination Data'!$K4,'5th Cycle APR Raw Data-Final'!$T$3:$T$1977,"&gt;="&amp;'SB35 Determination Data'!$F4,'5th Cycle APR Raw Data-Final'!$T$3:$T$1977,"&lt;="&amp;G4))</f>
        <v>0</v>
      </c>
      <c r="P4" s="100" t="e">
        <f>IF(L4-M4&gt;0,L4-M4,0)</f>
        <v>#N/A</v>
      </c>
      <c r="Q4" s="112" t="str">
        <f>IF(IFERROR(IF(L4=0,"*",M4/L4),AR4)="Received - Not successful",0,IFERROR(IF(L4=0,"*",M4/L4),AR4))</f>
        <v>No 2018 Annual Progress Report</v>
      </c>
      <c r="R4" s="101" t="e">
        <f>ROUND(L4*AN4,0)</f>
        <v>#N/A</v>
      </c>
      <c r="S4" s="101" t="e">
        <f>IF(M4&gt;R4,M4-R4,0)</f>
        <v>#N/A</v>
      </c>
      <c r="T4" s="100" t="e">
        <f>VLOOKUP(K4,'5th Cycle APR Raw Data-Final'!$A$3:$P$1977,10,FALSE)</f>
        <v>#N/A</v>
      </c>
      <c r="U4" s="100">
        <f>IF(AN4&lt;1,SUMIFS('5th Cycle APR Raw Data-Final'!K$3:K$1977,'5th Cycle APR Raw Data-Final'!$A$3:$A$1977,'SB35 Determination Data'!$K4,'5th Cycle APR Raw Data-Final'!$T$3:$T$1977,"&gt;="&amp;'SB35 Determination Data'!$F4,'5th Cycle APR Raw Data-Final'!$T$3:$T$1977,"&lt;"&amp;E4),SUMIFS('5th Cycle APR Raw Data-Final'!K$3:K$1977,'5th Cycle APR Raw Data-Final'!$A$3:$A$1977,'SB35 Determination Data'!$K4,'5th Cycle APR Raw Data-Final'!$T$3:$T$1977,"&gt;="&amp;'SB35 Determination Data'!$F4,'5th Cycle APR Raw Data-Final'!$T$3:$T$1977,"&lt;="&amp;G4))</f>
        <v>0</v>
      </c>
      <c r="V4" s="100">
        <f>IF(AN4&lt;1,SUMIFS('5th Cycle APR Raw Data-Final'!L$3:L$1977,'5th Cycle APR Raw Data-Final'!$A$3:$A$1977,'SB35 Determination Data'!$K4,'5th Cycle APR Raw Data-Final'!$T$3:$T$1977,"&gt;="&amp;'SB35 Determination Data'!$F4,'5th Cycle APR Raw Data-Final'!$T$3:$T$1977,"&lt;"&amp;E4),SUMIFS('5th Cycle APR Raw Data-Final'!L$3:L$1977,'5th Cycle APR Raw Data-Final'!$A$3:$A$1977,'SB35 Determination Data'!$K4,'5th Cycle APR Raw Data-Final'!$T$3:$T$1977,"&gt;="&amp;'SB35 Determination Data'!$F4,'5th Cycle APR Raw Data-Final'!$T$3:$T$1977,"&lt;="&amp;G4))</f>
        <v>0</v>
      </c>
      <c r="W4" s="100">
        <f>IF(AN4&lt;1,SUMIFS('5th Cycle APR Raw Data-Final'!M$3:M$1977,'5th Cycle APR Raw Data-Final'!$A$3:$A$1977,'SB35 Determination Data'!$K4,'5th Cycle APR Raw Data-Final'!$T$3:$T$1977,"&gt;="&amp;'SB35 Determination Data'!$F4,'5th Cycle APR Raw Data-Final'!$T$3:$T$1977,"&lt;"&amp;E4),SUMIFS('5th Cycle APR Raw Data-Final'!M$3:M$1977,'5th Cycle APR Raw Data-Final'!$A$3:$A$1977,'SB35 Determination Data'!$K4,'5th Cycle APR Raw Data-Final'!$T$3:$T$1977,"&gt;="&amp;'SB35 Determination Data'!$F4,'5th Cycle APR Raw Data-Final'!$T$3:$T$1977,"&lt;="&amp;G4))</f>
        <v>0</v>
      </c>
      <c r="X4" s="100" t="e">
        <f>IF(T4-U4&gt;0,T4-U4,0)</f>
        <v>#N/A</v>
      </c>
      <c r="Y4" s="100" t="e">
        <f>S4+U4</f>
        <v>#N/A</v>
      </c>
      <c r="Z4" s="100" t="e">
        <f>IF(Y4&gt;T4,0,T4-Y4)</f>
        <v>#N/A</v>
      </c>
      <c r="AA4" s="112" t="str">
        <f>IF(IFERROR(IF(T4=0,"*",U4/T4),AR4)="Received - Not successful",0,IFERROR(IF(T4=0,"*",U4/T4),AR4))</f>
        <v>No 2018 Annual Progress Report</v>
      </c>
      <c r="AB4" s="112" t="str">
        <f>IF(IFERROR(IF(T4=0,"*",Y4/T4),AR4)="Received - Not successful",0,IFERROR(IF(T4=0,"*",Y4/T4),AR4))</f>
        <v>No 2018 Annual Progress Report</v>
      </c>
      <c r="AC4" s="100" t="e">
        <f>VLOOKUP(K4,'5th Cycle APR Raw Data-Final'!$A$3:$P$1977,14,FALSE)</f>
        <v>#N/A</v>
      </c>
      <c r="AD4" s="100">
        <f>IF(AN4&lt;1,SUMIFS('5th Cycle APR Raw Data-Final'!$O$3:$O$1977,'5th Cycle APR Raw Data-Final'!$A$3:$A$1977,'SB35 Determination Data'!$K4,'5th Cycle APR Raw Data-Final'!$T$3:$T$1977,"&gt;="&amp;'SB35 Determination Data'!$F4,'5th Cycle APR Raw Data-Final'!$T$3:$T$1977,"&lt;"&amp;E4),SUMIFS('5th Cycle APR Raw Data-Final'!$O$3:$O$1977,'5th Cycle APR Raw Data-Final'!$A$3:$A$1977,'SB35 Determination Data'!$K4,'5th Cycle APR Raw Data-Final'!$T$3:$T$1977,"&gt;="&amp;'SB35 Determination Data'!$F4,'5th Cycle APR Raw Data-Final'!$T$3:$T$1977,"&lt;="&amp;G4))</f>
        <v>0</v>
      </c>
      <c r="AE4" s="100" t="e">
        <f>IF(AC4-AD4&gt;0,AC4-AD4,0)</f>
        <v>#N/A</v>
      </c>
      <c r="AF4" s="112" t="str">
        <f>IF(IFERROR(IF(AC4=0,"*",AD4/AC4),AR4)="Received - Not successful",0,IFERROR(IF(AC4=0,"*",AD4/AC4),AR4))</f>
        <v>No 2018 Annual Progress Report</v>
      </c>
      <c r="AG4" s="100" t="e">
        <f>VLOOKUP(K4,'5th Cycle APR Raw Data-Final'!$A$3:$P$1977,16,FALSE)</f>
        <v>#N/A</v>
      </c>
      <c r="AH4" s="100">
        <f>IF(AN4&lt;1,SUMIFS('5th Cycle APR Raw Data-Final'!$Q$3:$Q$1977,'5th Cycle APR Raw Data-Final'!$A$3:$A$1977,'SB35 Determination Data'!$K4,'5th Cycle APR Raw Data-Final'!$T$3:$T$1977,"&gt;="&amp;'SB35 Determination Data'!$F4,'5th Cycle APR Raw Data-Final'!$T$3:$T$1977,"&lt;"&amp;E4),SUMIFS('5th Cycle APR Raw Data-Final'!$Q$3:$Q$1977,'5th Cycle APR Raw Data-Final'!$A$3:$A$1977,'SB35 Determination Data'!$K4,'5th Cycle APR Raw Data-Final'!$T$3:$T$1977,"&gt;="&amp;'SB35 Determination Data'!$F4,'5th Cycle APR Raw Data-Final'!$T$3:$T$1977,"&lt;="&amp;G4))</f>
        <v>0</v>
      </c>
      <c r="AI4" s="100" t="e">
        <f>IF(AG4-AH4&gt;0,AG4-AH4,0)</f>
        <v>#N/A</v>
      </c>
      <c r="AJ4" s="112" t="str">
        <f>IF(IFERROR(IF(AG4=0,"*",AH4/AG4),AR4)="Received - Not successful",0,IFERROR(IF(AG4=0,"*",AH4/AG4),AR4))</f>
        <v>No 2018 Annual Progress Report</v>
      </c>
      <c r="AK4" s="100" t="e">
        <f>VLOOKUP(K4,'5th Cycle APR Raw Data-Final'!$A$3:$R$1977,18,FALSE)</f>
        <v>#N/A</v>
      </c>
      <c r="AL4" s="100">
        <f>IF(AN4&lt;1,SUMIFS('5th Cycle APR Raw Data-Final'!$S$3:$S$1977,'5th Cycle APR Raw Data-Final'!$A$3:$A$1977,'SB35 Determination Data'!$K4,'5th Cycle APR Raw Data-Final'!$T$3:$T$1977,"&gt;="&amp;'SB35 Determination Data'!$F4,'5th Cycle APR Raw Data-Final'!$T$3:$T$1977,"&lt;"&amp;E4),SUMIFS('5th Cycle APR Raw Data-Final'!$S$3:$S$1977,'5th Cycle APR Raw Data-Final'!$A$3:$A$1977,'SB35 Determination Data'!$K4,'5th Cycle APR Raw Data-Final'!$T$3:$T$1977,"&gt;="&amp;'SB35 Determination Data'!$F4,'5th Cycle APR Raw Data-Final'!$T$3:$T$1977,"&lt;="&amp;G4))</f>
        <v>0</v>
      </c>
      <c r="AM4" s="100" t="e">
        <f>P4+X4+AE4+AI4</f>
        <v>#N/A</v>
      </c>
      <c r="AN4" s="114">
        <f>IF(C4=1,C4,(IF(C4&gt;0.5,IF(D4=5,0.6,0.5),C4)))</f>
        <v>0.5</v>
      </c>
      <c r="AO4" s="2" t="str">
        <f>IFERROR(IF(AR4="No 2018 Annual Progress Report","YES",IF(AJ4&lt;AN4,"YES","NO")),"YES")</f>
        <v>YES</v>
      </c>
      <c r="AP4" s="2" t="str">
        <f t="shared" ref="AP4" si="8">IF(AR4="No 2018 Annual Progress Report","NO",IF(AO4="NO",IF(AB4&lt;AN4,"YES",IF(Q4&lt;AN4,"YES","NO")),"NO"))</f>
        <v>NO</v>
      </c>
      <c r="AQ4" s="2" t="str">
        <f t="shared" ref="AQ4" si="9">IF(AR4="No 2018 Annual Progress Report","NO",IF(AJ4&lt;AN4,"NO",IF(AB4&lt;AN4,"NO",IF(Q4&lt;AN4,"NO","YES"))))</f>
        <v>NO</v>
      </c>
      <c r="AR4" s="124" t="str">
        <f>VLOOKUP(K4,'2018Submitted'!$A$2:$C$540,3,FALSE)</f>
        <v>No 2018 Annual Progress Report</v>
      </c>
      <c r="AS4" s="2" t="str">
        <f t="shared" ref="AS4" si="10">IF(AJ4&lt;AN4,"NO",IF(AB4&lt;AN4,"NO",IF(Q4&lt;AN4,"NO","YES")))</f>
        <v>YES</v>
      </c>
      <c r="AT4" s="2" t="str">
        <f t="shared" ref="AT4" si="11">IF(IF(AJ4&lt;AN4,"YES","NO")="NO",IF(AB4&lt;AN4,"YES",IF(Q4&lt;AN4,"YES","NO")),"NO")</f>
        <v>NO</v>
      </c>
    </row>
    <row r="5" spans="1:46" s="2" customFormat="1" ht="12.75" customHeight="1" x14ac:dyDescent="0.2">
      <c r="A5" s="2" t="s">
        <v>5</v>
      </c>
      <c r="B5" s="2" t="str">
        <f>K5</f>
        <v>AGOURA HILLS</v>
      </c>
      <c r="C5" s="71">
        <f>MROUND((DATEDIF(DATEVALUE(H5),$C$1,"m")/12),1)/(DATEDIF(DATEVALUE(H5),DATEVALUE(I5),"y"))</f>
        <v>0.625</v>
      </c>
      <c r="D5" s="72">
        <f t="shared" si="2"/>
        <v>8</v>
      </c>
      <c r="E5" s="99">
        <f t="shared" si="3"/>
        <v>2018</v>
      </c>
      <c r="F5" s="99">
        <f t="shared" si="4"/>
        <v>2014</v>
      </c>
      <c r="G5" s="99" t="str">
        <f t="shared" si="5"/>
        <v>2021</v>
      </c>
      <c r="H5" s="2" t="str">
        <f t="shared" si="6"/>
        <v>10/15/2013</v>
      </c>
      <c r="I5" s="2" t="str">
        <f t="shared" si="7"/>
        <v>10/15/2021</v>
      </c>
      <c r="J5" s="2" t="s">
        <v>3</v>
      </c>
      <c r="K5" s="111" t="s">
        <v>4</v>
      </c>
      <c r="L5" s="100">
        <f>VLOOKUP(K5,'5th Cycle APR Raw Data-Final'!$A$3:$P$1977,6,FALSE)</f>
        <v>31</v>
      </c>
      <c r="M5" s="100">
        <f>IF(AN5&lt;1,SUMIFS('5th Cycle APR Raw Data-Final'!G$3:G$1977,'5th Cycle APR Raw Data-Final'!$A$3:$A$1977,'SB35 Determination Data'!$K5,'5th Cycle APR Raw Data-Final'!$T$3:$T$1977,"&gt;="&amp;'SB35 Determination Data'!$F5,'5th Cycle APR Raw Data-Final'!$T$3:$T$1977,"&lt;"&amp;E5),SUMIFS('5th Cycle APR Raw Data-Final'!G$3:G$1977,'5th Cycle APR Raw Data-Final'!$A$3:$A$1977,'SB35 Determination Data'!$K5,'5th Cycle APR Raw Data-Final'!$T$3:$T$1977,"&gt;="&amp;'SB35 Determination Data'!$F5,'5th Cycle APR Raw Data-Final'!$T$3:$T$1977,"&lt;="&amp;G5))</f>
        <v>0</v>
      </c>
      <c r="N5" s="100">
        <f>IF(AN5&lt;1,SUMIFS('5th Cycle APR Raw Data-Final'!H$3:H$1977,'5th Cycle APR Raw Data-Final'!$A$3:$A$1977,'SB35 Determination Data'!$K5,'5th Cycle APR Raw Data-Final'!$T$3:$T$1977,"&gt;="&amp;'SB35 Determination Data'!$F5,'5th Cycle APR Raw Data-Final'!$T$3:$T$1977,"&lt;"&amp;E5),SUMIFS('5th Cycle APR Raw Data-Final'!H$3:H$1977,'5th Cycle APR Raw Data-Final'!$A$3:$A$1977,'SB35 Determination Data'!$K5,'5th Cycle APR Raw Data-Final'!$T$3:$T$1977,"&gt;="&amp;'SB35 Determination Data'!$F5,'5th Cycle APR Raw Data-Final'!$T$3:$T$1977,"&lt;="&amp;G5))</f>
        <v>0</v>
      </c>
      <c r="O5" s="100">
        <f>IF(AN5&lt;1,SUMIFS('5th Cycle APR Raw Data-Final'!I$3:I$1977,'5th Cycle APR Raw Data-Final'!$A$3:$A$1977,'SB35 Determination Data'!$K5,'5th Cycle APR Raw Data-Final'!$T$3:$T$1977,"&gt;="&amp;'SB35 Determination Data'!$F5,'5th Cycle APR Raw Data-Final'!$T$3:$T$1977,"&lt;"&amp;E5),SUMIFS('5th Cycle APR Raw Data-Final'!I$3:I$1977,'5th Cycle APR Raw Data-Final'!$A$3:$A$1977,'SB35 Determination Data'!$K5,'5th Cycle APR Raw Data-Final'!$T$3:$T$1977,"&gt;="&amp;'SB35 Determination Data'!$F5,'5th Cycle APR Raw Data-Final'!$T$3:$T$1977,"&lt;="&amp;G5))</f>
        <v>0</v>
      </c>
      <c r="P5" s="100">
        <f t="shared" ref="P5:P24" si="12">IF(L5-M5&gt;0,L5-M5,0)</f>
        <v>31</v>
      </c>
      <c r="Q5" s="112">
        <f t="shared" ref="Q5:Q24" si="13">IF(IFERROR(IF(L5=0,"*",M5/L5),AR5)="Received - Not successful",0,IFERROR(IF(L5=0,"*",M5/L5),AR5))</f>
        <v>0</v>
      </c>
      <c r="R5" s="101">
        <f t="shared" ref="R5:R24" si="14">ROUND(L5*AN5,0)</f>
        <v>16</v>
      </c>
      <c r="S5" s="101">
        <f t="shared" ref="S5:S24" si="15">IF(M5&gt;R5,M5-R5,0)</f>
        <v>0</v>
      </c>
      <c r="T5" s="100">
        <f>VLOOKUP(K5,'5th Cycle APR Raw Data-Final'!$A$3:$P$1977,10,FALSE)</f>
        <v>19</v>
      </c>
      <c r="U5" s="100">
        <f>IF(AN5&lt;1,SUMIFS('5th Cycle APR Raw Data-Final'!K$3:K$1977,'5th Cycle APR Raw Data-Final'!$A$3:$A$1977,'SB35 Determination Data'!$K5,'5th Cycle APR Raw Data-Final'!$T$3:$T$1977,"&gt;="&amp;'SB35 Determination Data'!$F5,'5th Cycle APR Raw Data-Final'!$T$3:$T$1977,"&lt;"&amp;E5),SUMIFS('5th Cycle APR Raw Data-Final'!K$3:K$1977,'5th Cycle APR Raw Data-Final'!$A$3:$A$1977,'SB35 Determination Data'!$K5,'5th Cycle APR Raw Data-Final'!$T$3:$T$1977,"&gt;="&amp;'SB35 Determination Data'!$F5,'5th Cycle APR Raw Data-Final'!$T$3:$T$1977,"&lt;="&amp;G5))</f>
        <v>0</v>
      </c>
      <c r="V5" s="100">
        <f>IF(AN5&lt;1,SUMIFS('5th Cycle APR Raw Data-Final'!L$3:L$1977,'5th Cycle APR Raw Data-Final'!$A$3:$A$1977,'SB35 Determination Data'!$K5,'5th Cycle APR Raw Data-Final'!$T$3:$T$1977,"&gt;="&amp;'SB35 Determination Data'!$F5,'5th Cycle APR Raw Data-Final'!$T$3:$T$1977,"&lt;"&amp;E5),SUMIFS('5th Cycle APR Raw Data-Final'!L$3:L$1977,'5th Cycle APR Raw Data-Final'!$A$3:$A$1977,'SB35 Determination Data'!$K5,'5th Cycle APR Raw Data-Final'!$T$3:$T$1977,"&gt;="&amp;'SB35 Determination Data'!$F5,'5th Cycle APR Raw Data-Final'!$T$3:$T$1977,"&lt;="&amp;G5))</f>
        <v>0</v>
      </c>
      <c r="W5" s="100">
        <f>IF(AN5&lt;1,SUMIFS('5th Cycle APR Raw Data-Final'!M$3:M$1977,'5th Cycle APR Raw Data-Final'!$A$3:$A$1977,'SB35 Determination Data'!$K5,'5th Cycle APR Raw Data-Final'!$T$3:$T$1977,"&gt;="&amp;'SB35 Determination Data'!$F5,'5th Cycle APR Raw Data-Final'!$T$3:$T$1977,"&lt;"&amp;E5),SUMIFS('5th Cycle APR Raw Data-Final'!M$3:M$1977,'5th Cycle APR Raw Data-Final'!$A$3:$A$1977,'SB35 Determination Data'!$K5,'5th Cycle APR Raw Data-Final'!$T$3:$T$1977,"&gt;="&amp;'SB35 Determination Data'!$F5,'5th Cycle APR Raw Data-Final'!$T$3:$T$1977,"&lt;="&amp;G5))</f>
        <v>0</v>
      </c>
      <c r="X5" s="100">
        <f t="shared" ref="X5:X24" si="16">IF(T5-U5&gt;0,T5-U5,0)</f>
        <v>19</v>
      </c>
      <c r="Y5" s="100">
        <f t="shared" ref="Y5:Y24" si="17">S5+U5</f>
        <v>0</v>
      </c>
      <c r="Z5" s="100">
        <f t="shared" ref="Z5:Z24" si="18">IF(Y5&gt;T5,0,T5-Y5)</f>
        <v>19</v>
      </c>
      <c r="AA5" s="112">
        <f t="shared" ref="AA5:AA24" si="19">IF(IFERROR(IF(T5=0,"*",U5/T5),AR5)="Received - Not successful",0,IFERROR(IF(T5=0,"*",U5/T5),AR5))</f>
        <v>0</v>
      </c>
      <c r="AB5" s="112">
        <f t="shared" ref="AB5:AB24" si="20">IF(IFERROR(IF(T5=0,"*",Y5/T5),AR5)="Received - Not successful",0,IFERROR(IF(T5=0,"*",Y5/T5),AR5))</f>
        <v>0</v>
      </c>
      <c r="AC5" s="100">
        <f>VLOOKUP(K5,'5th Cycle APR Raw Data-Final'!$A$3:$P$1977,14,FALSE)</f>
        <v>20</v>
      </c>
      <c r="AD5" s="100">
        <f>IF(AN5&lt;1,SUMIFS('5th Cycle APR Raw Data-Final'!$O$3:$O$1977,'5th Cycle APR Raw Data-Final'!$A$3:$A$1977,'SB35 Determination Data'!$K5,'5th Cycle APR Raw Data-Final'!$T$3:$T$1977,"&gt;="&amp;'SB35 Determination Data'!$F5,'5th Cycle APR Raw Data-Final'!$T$3:$T$1977,"&lt;"&amp;E5),SUMIFS('5th Cycle APR Raw Data-Final'!$O$3:$O$1977,'5th Cycle APR Raw Data-Final'!$A$3:$A$1977,'SB35 Determination Data'!$K5,'5th Cycle APR Raw Data-Final'!$T$3:$T$1977,"&gt;="&amp;'SB35 Determination Data'!$F5,'5th Cycle APR Raw Data-Final'!$T$3:$T$1977,"&lt;="&amp;G5))</f>
        <v>0</v>
      </c>
      <c r="AE5" s="100">
        <f t="shared" ref="AE5:AE24" si="21">IF(AC5-AD5&gt;0,AC5-AD5,0)</f>
        <v>20</v>
      </c>
      <c r="AF5" s="112">
        <f t="shared" ref="AF5:AF24" si="22">IF(IFERROR(IF(AC5=0,"*",AD5/AC5),AR5)="Received - Not successful",0,IFERROR(IF(AC5=0,"*",AD5/AC5),AR5))</f>
        <v>0</v>
      </c>
      <c r="AG5" s="100">
        <f>VLOOKUP(K5,'5th Cycle APR Raw Data-Final'!$A$3:$P$1977,16,FALSE)</f>
        <v>45</v>
      </c>
      <c r="AH5" s="100">
        <f>IF(AN5&lt;1,SUMIFS('5th Cycle APR Raw Data-Final'!$Q$3:$Q$1977,'5th Cycle APR Raw Data-Final'!$A$3:$A$1977,'SB35 Determination Data'!$K5,'5th Cycle APR Raw Data-Final'!$T$3:$T$1977,"&gt;="&amp;'SB35 Determination Data'!$F5,'5th Cycle APR Raw Data-Final'!$T$3:$T$1977,"&lt;"&amp;E5),SUMIFS('5th Cycle APR Raw Data-Final'!$Q$3:$Q$1977,'5th Cycle APR Raw Data-Final'!$A$3:$A$1977,'SB35 Determination Data'!$K5,'5th Cycle APR Raw Data-Final'!$T$3:$T$1977,"&gt;="&amp;'SB35 Determination Data'!$F5,'5th Cycle APR Raw Data-Final'!$T$3:$T$1977,"&lt;="&amp;G5))</f>
        <v>41</v>
      </c>
      <c r="AI5" s="100">
        <f t="shared" ref="AI5:AI24" si="23">IF(AG5-AH5&gt;0,AG5-AH5,0)</f>
        <v>4</v>
      </c>
      <c r="AJ5" s="112">
        <f t="shared" ref="AJ5:AJ24" si="24">IF(IFERROR(IF(AG5=0,"*",AH5/AG5),AR5)="Received - Not successful",0,IFERROR(IF(AG5=0,"*",AH5/AG5),AR5))</f>
        <v>0.91111111111111109</v>
      </c>
      <c r="AK5" s="100">
        <f>VLOOKUP(K5,'5th Cycle APR Raw Data-Final'!$A$3:$R$1977,18,FALSE)</f>
        <v>115</v>
      </c>
      <c r="AL5" s="100">
        <f>IF(AN5&lt;1,SUMIFS('5th Cycle APR Raw Data-Final'!$S$3:$S$1977,'5th Cycle APR Raw Data-Final'!$A$3:$A$1977,'SB35 Determination Data'!$K5,'5th Cycle APR Raw Data-Final'!$T$3:$T$1977,"&gt;="&amp;'SB35 Determination Data'!$F5,'5th Cycle APR Raw Data-Final'!$T$3:$T$1977,"&lt;"&amp;E5),SUMIFS('5th Cycle APR Raw Data-Final'!$S$3:$S$1977,'5th Cycle APR Raw Data-Final'!$A$3:$A$1977,'SB35 Determination Data'!$K5,'5th Cycle APR Raw Data-Final'!$T$3:$T$1977,"&gt;="&amp;'SB35 Determination Data'!$F5,'5th Cycle APR Raw Data-Final'!$T$3:$T$1977,"&lt;="&amp;G5))</f>
        <v>41</v>
      </c>
      <c r="AM5" s="100">
        <f t="shared" ref="AM5:AM24" si="25">P5+X5+AE5+AI5</f>
        <v>74</v>
      </c>
      <c r="AN5" s="114">
        <f t="shared" ref="AN5:AN24" si="26">IF(C5=1,C5,(IF(C5&gt;0.5,IF(D5=5,0.6,0.5),C5)))</f>
        <v>0.5</v>
      </c>
      <c r="AO5" s="2" t="str">
        <f t="shared" ref="AO5:AO24" si="27">IFERROR(IF(AR5="No 2018 Annual Progress Report","YES",IF(AJ5&lt;AN5,"YES","NO")),"YES")</f>
        <v>NO</v>
      </c>
      <c r="AP5" s="2" t="str">
        <f t="shared" ref="AP5:AP24" si="28">IF(AR5="No 2018 Annual Progress Report","NO",IF(AO5="NO",IF(AB5&lt;AN5,"YES",IF(Q5&lt;AN5,"YES","NO")),"NO"))</f>
        <v>YES</v>
      </c>
      <c r="AQ5" s="2" t="str">
        <f t="shared" ref="AQ5:AQ24" si="29">IF(AR5="No 2018 Annual Progress Report","NO",IF(AJ5&lt;AN5,"NO",IF(AB5&lt;AN5,"NO",IF(Q5&lt;AN5,"NO","YES"))))</f>
        <v>NO</v>
      </c>
      <c r="AR5" s="124" t="str">
        <f>VLOOKUP(K5,'2018Submitted'!$A$2:$C$540,3,FALSE)</f>
        <v>Successful</v>
      </c>
      <c r="AS5" s="2" t="str">
        <f t="shared" ref="AS5:AS24" si="30">IF(AJ5&lt;AN5,"NO",IF(AB5&lt;AN5,"NO",IF(Q5&lt;AN5,"NO","YES")))</f>
        <v>NO</v>
      </c>
      <c r="AT5" s="2" t="str">
        <f t="shared" ref="AT5:AT24" si="31">IF(IF(AJ5&lt;AN5,"YES","NO")="NO",IF(AB5&lt;AN5,"YES",IF(Q5&lt;AN5,"YES","NO")),"NO")</f>
        <v>YES</v>
      </c>
    </row>
    <row r="6" spans="1:46" s="2" customFormat="1" ht="12.75" customHeight="1" x14ac:dyDescent="0.2">
      <c r="A6" s="2" t="s">
        <v>7</v>
      </c>
      <c r="B6" s="2" t="str">
        <f t="shared" si="0"/>
        <v>ALAMEDA</v>
      </c>
      <c r="C6" s="71">
        <f t="shared" si="1"/>
        <v>0.5</v>
      </c>
      <c r="D6" s="72">
        <f t="shared" si="2"/>
        <v>8</v>
      </c>
      <c r="E6" s="99">
        <f t="shared" si="3"/>
        <v>2019</v>
      </c>
      <c r="F6" s="99">
        <f t="shared" si="4"/>
        <v>2015</v>
      </c>
      <c r="G6" s="99">
        <f t="shared" si="5"/>
        <v>2022</v>
      </c>
      <c r="H6" s="2" t="str">
        <f t="shared" si="6"/>
        <v>01/31/2015</v>
      </c>
      <c r="I6" s="2" t="str">
        <f t="shared" si="7"/>
        <v>01/31/2023</v>
      </c>
      <c r="J6" s="2" t="s">
        <v>8</v>
      </c>
      <c r="K6" s="111" t="s">
        <v>7</v>
      </c>
      <c r="L6" s="100">
        <f>VLOOKUP(K6,'5th Cycle APR Raw Data-Final'!$A$3:$P$1977,6,FALSE)</f>
        <v>444</v>
      </c>
      <c r="M6" s="100">
        <f>IF(AN6&lt;1,SUMIFS('5th Cycle APR Raw Data-Final'!G$3:G$1977,'5th Cycle APR Raw Data-Final'!$A$3:$A$1977,'SB35 Determination Data'!$K6,'5th Cycle APR Raw Data-Final'!$T$3:$T$1977,"&gt;="&amp;'SB35 Determination Data'!$F6,'5th Cycle APR Raw Data-Final'!$T$3:$T$1977,"&lt;"&amp;E6),SUMIFS('5th Cycle APR Raw Data-Final'!G$3:G$1977,'5th Cycle APR Raw Data-Final'!$A$3:$A$1977,'SB35 Determination Data'!$K6,'5th Cycle APR Raw Data-Final'!$T$3:$T$1977,"&gt;="&amp;'SB35 Determination Data'!$F6,'5th Cycle APR Raw Data-Final'!$T$3:$T$1977,"&lt;="&amp;G6))</f>
        <v>55</v>
      </c>
      <c r="N6" s="100">
        <f>IF(AN6&lt;1,SUMIFS('5th Cycle APR Raw Data-Final'!H$3:H$1977,'5th Cycle APR Raw Data-Final'!$A$3:$A$1977,'SB35 Determination Data'!$K6,'5th Cycle APR Raw Data-Final'!$T$3:$T$1977,"&gt;="&amp;'SB35 Determination Data'!$F6,'5th Cycle APR Raw Data-Final'!$T$3:$T$1977,"&lt;"&amp;E6),SUMIFS('5th Cycle APR Raw Data-Final'!H$3:H$1977,'5th Cycle APR Raw Data-Final'!$A$3:$A$1977,'SB35 Determination Data'!$K6,'5th Cycle APR Raw Data-Final'!$T$3:$T$1977,"&gt;="&amp;'SB35 Determination Data'!$F6,'5th Cycle APR Raw Data-Final'!$T$3:$T$1977,"&lt;="&amp;G6))</f>
        <v>55</v>
      </c>
      <c r="O6" s="100">
        <f>IF(AN6&lt;1,SUMIFS('5th Cycle APR Raw Data-Final'!I$3:I$1977,'5th Cycle APR Raw Data-Final'!$A$3:$A$1977,'SB35 Determination Data'!$K6,'5th Cycle APR Raw Data-Final'!$T$3:$T$1977,"&gt;="&amp;'SB35 Determination Data'!$F6,'5th Cycle APR Raw Data-Final'!$T$3:$T$1977,"&lt;"&amp;E6),SUMIFS('5th Cycle APR Raw Data-Final'!I$3:I$1977,'5th Cycle APR Raw Data-Final'!$A$3:$A$1977,'SB35 Determination Data'!$K6,'5th Cycle APR Raw Data-Final'!$T$3:$T$1977,"&gt;="&amp;'SB35 Determination Data'!$F6,'5th Cycle APR Raw Data-Final'!$T$3:$T$1977,"&lt;="&amp;G6))</f>
        <v>0</v>
      </c>
      <c r="P6" s="100">
        <f t="shared" si="12"/>
        <v>389</v>
      </c>
      <c r="Q6" s="112">
        <f t="shared" si="13"/>
        <v>0.12387387387387387</v>
      </c>
      <c r="R6" s="101">
        <f t="shared" si="14"/>
        <v>222</v>
      </c>
      <c r="S6" s="101">
        <f t="shared" si="15"/>
        <v>0</v>
      </c>
      <c r="T6" s="100">
        <f>VLOOKUP(K6,'5th Cycle APR Raw Data-Final'!$A$3:$P$1977,10,FALSE)</f>
        <v>248</v>
      </c>
      <c r="U6" s="100">
        <f>IF(AN6&lt;1,SUMIFS('5th Cycle APR Raw Data-Final'!K$3:K$1977,'5th Cycle APR Raw Data-Final'!$A$3:$A$1977,'SB35 Determination Data'!$K6,'5th Cycle APR Raw Data-Final'!$T$3:$T$1977,"&gt;="&amp;'SB35 Determination Data'!$F6,'5th Cycle APR Raw Data-Final'!$T$3:$T$1977,"&lt;"&amp;E6),SUMIFS('5th Cycle APR Raw Data-Final'!K$3:K$1977,'5th Cycle APR Raw Data-Final'!$A$3:$A$1977,'SB35 Determination Data'!$K6,'5th Cycle APR Raw Data-Final'!$T$3:$T$1977,"&gt;="&amp;'SB35 Determination Data'!$F6,'5th Cycle APR Raw Data-Final'!$T$3:$T$1977,"&lt;="&amp;G6))</f>
        <v>40</v>
      </c>
      <c r="V6" s="100">
        <f>IF(AN6&lt;1,SUMIFS('5th Cycle APR Raw Data-Final'!L$3:L$1977,'5th Cycle APR Raw Data-Final'!$A$3:$A$1977,'SB35 Determination Data'!$K6,'5th Cycle APR Raw Data-Final'!$T$3:$T$1977,"&gt;="&amp;'SB35 Determination Data'!$F6,'5th Cycle APR Raw Data-Final'!$T$3:$T$1977,"&lt;"&amp;E6),SUMIFS('5th Cycle APR Raw Data-Final'!L$3:L$1977,'5th Cycle APR Raw Data-Final'!$A$3:$A$1977,'SB35 Determination Data'!$K6,'5th Cycle APR Raw Data-Final'!$T$3:$T$1977,"&gt;="&amp;'SB35 Determination Data'!$F6,'5th Cycle APR Raw Data-Final'!$T$3:$T$1977,"&lt;="&amp;G6))</f>
        <v>40</v>
      </c>
      <c r="W6" s="100">
        <f>IF(AN6&lt;1,SUMIFS('5th Cycle APR Raw Data-Final'!M$3:M$1977,'5th Cycle APR Raw Data-Final'!$A$3:$A$1977,'SB35 Determination Data'!$K6,'5th Cycle APR Raw Data-Final'!$T$3:$T$1977,"&gt;="&amp;'SB35 Determination Data'!$F6,'5th Cycle APR Raw Data-Final'!$T$3:$T$1977,"&lt;"&amp;E6),SUMIFS('5th Cycle APR Raw Data-Final'!M$3:M$1977,'5th Cycle APR Raw Data-Final'!$A$3:$A$1977,'SB35 Determination Data'!$K6,'5th Cycle APR Raw Data-Final'!$T$3:$T$1977,"&gt;="&amp;'SB35 Determination Data'!$F6,'5th Cycle APR Raw Data-Final'!$T$3:$T$1977,"&lt;="&amp;G6))</f>
        <v>0</v>
      </c>
      <c r="X6" s="100">
        <f t="shared" si="16"/>
        <v>208</v>
      </c>
      <c r="Y6" s="100">
        <f t="shared" si="17"/>
        <v>40</v>
      </c>
      <c r="Z6" s="100">
        <f t="shared" si="18"/>
        <v>208</v>
      </c>
      <c r="AA6" s="112">
        <f t="shared" si="19"/>
        <v>0.16129032258064516</v>
      </c>
      <c r="AB6" s="112">
        <f t="shared" si="20"/>
        <v>0.16129032258064516</v>
      </c>
      <c r="AC6" s="100">
        <f>VLOOKUP(K6,'5th Cycle APR Raw Data-Final'!$A$3:$P$1977,14,FALSE)</f>
        <v>283</v>
      </c>
      <c r="AD6" s="100">
        <f>IF(AN6&lt;1,SUMIFS('5th Cycle APR Raw Data-Final'!$O$3:$O$1977,'5th Cycle APR Raw Data-Final'!$A$3:$A$1977,'SB35 Determination Data'!$K6,'5th Cycle APR Raw Data-Final'!$T$3:$T$1977,"&gt;="&amp;'SB35 Determination Data'!$F6,'5th Cycle APR Raw Data-Final'!$T$3:$T$1977,"&lt;"&amp;E6),SUMIFS('5th Cycle APR Raw Data-Final'!$O$3:$O$1977,'5th Cycle APR Raw Data-Final'!$A$3:$A$1977,'SB35 Determination Data'!$K6,'5th Cycle APR Raw Data-Final'!$T$3:$T$1977,"&gt;="&amp;'SB35 Determination Data'!$F6,'5th Cycle APR Raw Data-Final'!$T$3:$T$1977,"&lt;="&amp;G6))</f>
        <v>26</v>
      </c>
      <c r="AE6" s="100">
        <f t="shared" si="21"/>
        <v>257</v>
      </c>
      <c r="AF6" s="112">
        <f t="shared" si="22"/>
        <v>9.187279151943463E-2</v>
      </c>
      <c r="AG6" s="100">
        <f>VLOOKUP(K6,'5th Cycle APR Raw Data-Final'!$A$3:$P$1977,16,FALSE)</f>
        <v>748</v>
      </c>
      <c r="AH6" s="100">
        <f>IF(AN6&lt;1,SUMIFS('5th Cycle APR Raw Data-Final'!$Q$3:$Q$1977,'5th Cycle APR Raw Data-Final'!$A$3:$A$1977,'SB35 Determination Data'!$K6,'5th Cycle APR Raw Data-Final'!$T$3:$T$1977,"&gt;="&amp;'SB35 Determination Data'!$F6,'5th Cycle APR Raw Data-Final'!$T$3:$T$1977,"&lt;"&amp;E6),SUMIFS('5th Cycle APR Raw Data-Final'!$Q$3:$Q$1977,'5th Cycle APR Raw Data-Final'!$A$3:$A$1977,'SB35 Determination Data'!$K6,'5th Cycle APR Raw Data-Final'!$T$3:$T$1977,"&gt;="&amp;'SB35 Determination Data'!$F6,'5th Cycle APR Raw Data-Final'!$T$3:$T$1977,"&lt;="&amp;G6))</f>
        <v>499</v>
      </c>
      <c r="AI6" s="100">
        <f t="shared" si="23"/>
        <v>249</v>
      </c>
      <c r="AJ6" s="112">
        <f t="shared" si="24"/>
        <v>0.66711229946524064</v>
      </c>
      <c r="AK6" s="100">
        <f>VLOOKUP(K6,'5th Cycle APR Raw Data-Final'!$A$3:$R$1977,18,FALSE)</f>
        <v>1723</v>
      </c>
      <c r="AL6" s="100">
        <f>IF(AN6&lt;1,SUMIFS('5th Cycle APR Raw Data-Final'!$S$3:$S$1977,'5th Cycle APR Raw Data-Final'!$A$3:$A$1977,'SB35 Determination Data'!$K6,'5th Cycle APR Raw Data-Final'!$T$3:$T$1977,"&gt;="&amp;'SB35 Determination Data'!$F6,'5th Cycle APR Raw Data-Final'!$T$3:$T$1977,"&lt;"&amp;E6),SUMIFS('5th Cycle APR Raw Data-Final'!$S$3:$S$1977,'5th Cycle APR Raw Data-Final'!$A$3:$A$1977,'SB35 Determination Data'!$K6,'5th Cycle APR Raw Data-Final'!$T$3:$T$1977,"&gt;="&amp;'SB35 Determination Data'!$F6,'5th Cycle APR Raw Data-Final'!$T$3:$T$1977,"&lt;="&amp;G6))</f>
        <v>620</v>
      </c>
      <c r="AM6" s="100">
        <f t="shared" si="25"/>
        <v>1103</v>
      </c>
      <c r="AN6" s="114">
        <f t="shared" si="26"/>
        <v>0.5</v>
      </c>
      <c r="AO6" s="2" t="str">
        <f t="shared" si="27"/>
        <v>NO</v>
      </c>
      <c r="AP6" s="2" t="str">
        <f t="shared" si="28"/>
        <v>YES</v>
      </c>
      <c r="AQ6" s="2" t="str">
        <f t="shared" si="29"/>
        <v>NO</v>
      </c>
      <c r="AR6" s="124" t="str">
        <f>VLOOKUP(K6,'2018Submitted'!$A$2:$C$540,3,FALSE)</f>
        <v>Successful</v>
      </c>
      <c r="AS6" s="2" t="str">
        <f t="shared" si="30"/>
        <v>NO</v>
      </c>
      <c r="AT6" s="2" t="str">
        <f t="shared" si="31"/>
        <v>YES</v>
      </c>
    </row>
    <row r="7" spans="1:46" s="2" customFormat="1" ht="12.75" customHeight="1" x14ac:dyDescent="0.2">
      <c r="A7" s="2" t="s">
        <v>7</v>
      </c>
      <c r="B7" s="2" t="str">
        <f t="shared" si="0"/>
        <v>ALAMEDA COUNTY</v>
      </c>
      <c r="C7" s="71">
        <f t="shared" si="1"/>
        <v>0.5</v>
      </c>
      <c r="D7" s="72">
        <f t="shared" si="2"/>
        <v>8</v>
      </c>
      <c r="E7" s="99">
        <f t="shared" si="3"/>
        <v>2019</v>
      </c>
      <c r="F7" s="99">
        <f t="shared" si="4"/>
        <v>2015</v>
      </c>
      <c r="G7" s="99">
        <f t="shared" si="5"/>
        <v>2022</v>
      </c>
      <c r="H7" s="2" t="str">
        <f t="shared" si="6"/>
        <v>01/31/2015</v>
      </c>
      <c r="I7" s="2" t="str">
        <f t="shared" si="7"/>
        <v>01/31/2023</v>
      </c>
      <c r="J7" s="2" t="s">
        <v>8</v>
      </c>
      <c r="K7" s="111" t="s">
        <v>9</v>
      </c>
      <c r="L7" s="100">
        <f>VLOOKUP(K7,'5th Cycle APR Raw Data-Final'!$A$3:$P$1977,6,FALSE)</f>
        <v>430</v>
      </c>
      <c r="M7" s="100">
        <f>IF(AN7&lt;1,SUMIFS('5th Cycle APR Raw Data-Final'!G$3:G$1977,'5th Cycle APR Raw Data-Final'!$A$3:$A$1977,'SB35 Determination Data'!$K7,'5th Cycle APR Raw Data-Final'!$T$3:$T$1977,"&gt;="&amp;'SB35 Determination Data'!$F7,'5th Cycle APR Raw Data-Final'!$T$3:$T$1977,"&lt;"&amp;E7),SUMIFS('5th Cycle APR Raw Data-Final'!G$3:G$1977,'5th Cycle APR Raw Data-Final'!$A$3:$A$1977,'SB35 Determination Data'!$K7,'5th Cycle APR Raw Data-Final'!$T$3:$T$1977,"&gt;="&amp;'SB35 Determination Data'!$F7,'5th Cycle APR Raw Data-Final'!$T$3:$T$1977,"&lt;="&amp;G7))</f>
        <v>120</v>
      </c>
      <c r="N7" s="100">
        <f>IF(AN7&lt;1,SUMIFS('5th Cycle APR Raw Data-Final'!H$3:H$1977,'5th Cycle APR Raw Data-Final'!$A$3:$A$1977,'SB35 Determination Data'!$K7,'5th Cycle APR Raw Data-Final'!$T$3:$T$1977,"&gt;="&amp;'SB35 Determination Data'!$F7,'5th Cycle APR Raw Data-Final'!$T$3:$T$1977,"&lt;"&amp;E7),SUMIFS('5th Cycle APR Raw Data-Final'!H$3:H$1977,'5th Cycle APR Raw Data-Final'!$A$3:$A$1977,'SB35 Determination Data'!$K7,'5th Cycle APR Raw Data-Final'!$T$3:$T$1977,"&gt;="&amp;'SB35 Determination Data'!$F7,'5th Cycle APR Raw Data-Final'!$T$3:$T$1977,"&lt;="&amp;G7))</f>
        <v>120</v>
      </c>
      <c r="O7" s="100">
        <f>IF(AN7&lt;1,SUMIFS('5th Cycle APR Raw Data-Final'!I$3:I$1977,'5th Cycle APR Raw Data-Final'!$A$3:$A$1977,'SB35 Determination Data'!$K7,'5th Cycle APR Raw Data-Final'!$T$3:$T$1977,"&gt;="&amp;'SB35 Determination Data'!$F7,'5th Cycle APR Raw Data-Final'!$T$3:$T$1977,"&lt;"&amp;E7),SUMIFS('5th Cycle APR Raw Data-Final'!I$3:I$1977,'5th Cycle APR Raw Data-Final'!$A$3:$A$1977,'SB35 Determination Data'!$K7,'5th Cycle APR Raw Data-Final'!$T$3:$T$1977,"&gt;="&amp;'SB35 Determination Data'!$F7,'5th Cycle APR Raw Data-Final'!$T$3:$T$1977,"&lt;="&amp;G7))</f>
        <v>0</v>
      </c>
      <c r="P7" s="100">
        <f t="shared" si="12"/>
        <v>310</v>
      </c>
      <c r="Q7" s="112">
        <f t="shared" si="13"/>
        <v>0.27906976744186046</v>
      </c>
      <c r="R7" s="101">
        <f t="shared" si="14"/>
        <v>215</v>
      </c>
      <c r="S7" s="101">
        <f t="shared" si="15"/>
        <v>0</v>
      </c>
      <c r="T7" s="100">
        <f>VLOOKUP(K7,'5th Cycle APR Raw Data-Final'!$A$3:$P$1977,10,FALSE)</f>
        <v>227</v>
      </c>
      <c r="U7" s="100">
        <f>IF(AN7&lt;1,SUMIFS('5th Cycle APR Raw Data-Final'!K$3:K$1977,'5th Cycle APR Raw Data-Final'!$A$3:$A$1977,'SB35 Determination Data'!$K7,'5th Cycle APR Raw Data-Final'!$T$3:$T$1977,"&gt;="&amp;'SB35 Determination Data'!$F7,'5th Cycle APR Raw Data-Final'!$T$3:$T$1977,"&lt;"&amp;E7),SUMIFS('5th Cycle APR Raw Data-Final'!K$3:K$1977,'5th Cycle APR Raw Data-Final'!$A$3:$A$1977,'SB35 Determination Data'!$K7,'5th Cycle APR Raw Data-Final'!$T$3:$T$1977,"&gt;="&amp;'SB35 Determination Data'!$F7,'5th Cycle APR Raw Data-Final'!$T$3:$T$1977,"&lt;="&amp;G7))</f>
        <v>90</v>
      </c>
      <c r="V7" s="100">
        <f>IF(AN7&lt;1,SUMIFS('5th Cycle APR Raw Data-Final'!L$3:L$1977,'5th Cycle APR Raw Data-Final'!$A$3:$A$1977,'SB35 Determination Data'!$K7,'5th Cycle APR Raw Data-Final'!$T$3:$T$1977,"&gt;="&amp;'SB35 Determination Data'!$F7,'5th Cycle APR Raw Data-Final'!$T$3:$T$1977,"&lt;"&amp;E7),SUMIFS('5th Cycle APR Raw Data-Final'!L$3:L$1977,'5th Cycle APR Raw Data-Final'!$A$3:$A$1977,'SB35 Determination Data'!$K7,'5th Cycle APR Raw Data-Final'!$T$3:$T$1977,"&gt;="&amp;'SB35 Determination Data'!$F7,'5th Cycle APR Raw Data-Final'!$T$3:$T$1977,"&lt;="&amp;G7))</f>
        <v>73</v>
      </c>
      <c r="W7" s="100">
        <f>IF(AN7&lt;1,SUMIFS('5th Cycle APR Raw Data-Final'!M$3:M$1977,'5th Cycle APR Raw Data-Final'!$A$3:$A$1977,'SB35 Determination Data'!$K7,'5th Cycle APR Raw Data-Final'!$T$3:$T$1977,"&gt;="&amp;'SB35 Determination Data'!$F7,'5th Cycle APR Raw Data-Final'!$T$3:$T$1977,"&lt;"&amp;E7),SUMIFS('5th Cycle APR Raw Data-Final'!M$3:M$1977,'5th Cycle APR Raw Data-Final'!$A$3:$A$1977,'SB35 Determination Data'!$K7,'5th Cycle APR Raw Data-Final'!$T$3:$T$1977,"&gt;="&amp;'SB35 Determination Data'!$F7,'5th Cycle APR Raw Data-Final'!$T$3:$T$1977,"&lt;="&amp;G7))</f>
        <v>17</v>
      </c>
      <c r="X7" s="100">
        <f t="shared" si="16"/>
        <v>137</v>
      </c>
      <c r="Y7" s="100">
        <f t="shared" si="17"/>
        <v>90</v>
      </c>
      <c r="Z7" s="100">
        <f t="shared" si="18"/>
        <v>137</v>
      </c>
      <c r="AA7" s="112">
        <f t="shared" si="19"/>
        <v>0.3964757709251101</v>
      </c>
      <c r="AB7" s="112">
        <f t="shared" si="20"/>
        <v>0.3964757709251101</v>
      </c>
      <c r="AC7" s="100">
        <f>VLOOKUP(K7,'5th Cycle APR Raw Data-Final'!$A$3:$P$1977,14,FALSE)</f>
        <v>295</v>
      </c>
      <c r="AD7" s="100">
        <f>IF(AN7&lt;1,SUMIFS('5th Cycle APR Raw Data-Final'!$O$3:$O$1977,'5th Cycle APR Raw Data-Final'!$A$3:$A$1977,'SB35 Determination Data'!$K7,'5th Cycle APR Raw Data-Final'!$T$3:$T$1977,"&gt;="&amp;'SB35 Determination Data'!$F7,'5th Cycle APR Raw Data-Final'!$T$3:$T$1977,"&lt;"&amp;E7),SUMIFS('5th Cycle APR Raw Data-Final'!$O$3:$O$1977,'5th Cycle APR Raw Data-Final'!$A$3:$A$1977,'SB35 Determination Data'!$K7,'5th Cycle APR Raw Data-Final'!$T$3:$T$1977,"&gt;="&amp;'SB35 Determination Data'!$F7,'5th Cycle APR Raw Data-Final'!$T$3:$T$1977,"&lt;="&amp;G7))</f>
        <v>35</v>
      </c>
      <c r="AE7" s="100">
        <f t="shared" si="21"/>
        <v>260</v>
      </c>
      <c r="AF7" s="112">
        <f t="shared" si="22"/>
        <v>0.11864406779661017</v>
      </c>
      <c r="AG7" s="100">
        <f>VLOOKUP(K7,'5th Cycle APR Raw Data-Final'!$A$3:$P$1977,16,FALSE)</f>
        <v>817</v>
      </c>
      <c r="AH7" s="100">
        <f>IF(AN7&lt;1,SUMIFS('5th Cycle APR Raw Data-Final'!$Q$3:$Q$1977,'5th Cycle APR Raw Data-Final'!$A$3:$A$1977,'SB35 Determination Data'!$K7,'5th Cycle APR Raw Data-Final'!$T$3:$T$1977,"&gt;="&amp;'SB35 Determination Data'!$F7,'5th Cycle APR Raw Data-Final'!$T$3:$T$1977,"&lt;"&amp;E7),SUMIFS('5th Cycle APR Raw Data-Final'!$Q$3:$Q$1977,'5th Cycle APR Raw Data-Final'!$A$3:$A$1977,'SB35 Determination Data'!$K7,'5th Cycle APR Raw Data-Final'!$T$3:$T$1977,"&gt;="&amp;'SB35 Determination Data'!$F7,'5th Cycle APR Raw Data-Final'!$T$3:$T$1977,"&lt;="&amp;G7))</f>
        <v>178</v>
      </c>
      <c r="AI7" s="100">
        <f t="shared" si="23"/>
        <v>639</v>
      </c>
      <c r="AJ7" s="112">
        <f t="shared" si="24"/>
        <v>0.21787025703794369</v>
      </c>
      <c r="AK7" s="100">
        <f>VLOOKUP(K7,'5th Cycle APR Raw Data-Final'!$A$3:$R$1977,18,FALSE)</f>
        <v>1769</v>
      </c>
      <c r="AL7" s="100">
        <f>IF(AN7&lt;1,SUMIFS('5th Cycle APR Raw Data-Final'!$S$3:$S$1977,'5th Cycle APR Raw Data-Final'!$A$3:$A$1977,'SB35 Determination Data'!$K7,'5th Cycle APR Raw Data-Final'!$T$3:$T$1977,"&gt;="&amp;'SB35 Determination Data'!$F7,'5th Cycle APR Raw Data-Final'!$T$3:$T$1977,"&lt;"&amp;E7),SUMIFS('5th Cycle APR Raw Data-Final'!$S$3:$S$1977,'5th Cycle APR Raw Data-Final'!$A$3:$A$1977,'SB35 Determination Data'!$K7,'5th Cycle APR Raw Data-Final'!$T$3:$T$1977,"&gt;="&amp;'SB35 Determination Data'!$F7,'5th Cycle APR Raw Data-Final'!$T$3:$T$1977,"&lt;="&amp;G7))</f>
        <v>423</v>
      </c>
      <c r="AM7" s="100">
        <f t="shared" si="25"/>
        <v>1346</v>
      </c>
      <c r="AN7" s="114">
        <f t="shared" si="26"/>
        <v>0.5</v>
      </c>
      <c r="AO7" s="2" t="str">
        <f t="shared" si="27"/>
        <v>YES</v>
      </c>
      <c r="AP7" s="2" t="str">
        <f t="shared" si="28"/>
        <v>NO</v>
      </c>
      <c r="AQ7" s="2" t="str">
        <f t="shared" si="29"/>
        <v>NO</v>
      </c>
      <c r="AR7" s="124" t="str">
        <f>VLOOKUP(K7,'2018Submitted'!$A$2:$C$540,3,FALSE)</f>
        <v>Successful</v>
      </c>
      <c r="AS7" s="2" t="str">
        <f t="shared" si="30"/>
        <v>NO</v>
      </c>
      <c r="AT7" s="2" t="str">
        <f t="shared" si="31"/>
        <v>NO</v>
      </c>
    </row>
    <row r="8" spans="1:46" s="2" customFormat="1" ht="12.75" customHeight="1" x14ac:dyDescent="0.2">
      <c r="A8" s="2" t="s">
        <v>7</v>
      </c>
      <c r="B8" s="2" t="str">
        <f t="shared" si="0"/>
        <v>ALBANY</v>
      </c>
      <c r="C8" s="71">
        <f t="shared" si="1"/>
        <v>0.5</v>
      </c>
      <c r="D8" s="72">
        <f t="shared" si="2"/>
        <v>8</v>
      </c>
      <c r="E8" s="99">
        <f t="shared" si="3"/>
        <v>2019</v>
      </c>
      <c r="F8" s="99">
        <f t="shared" si="4"/>
        <v>2015</v>
      </c>
      <c r="G8" s="99">
        <f t="shared" si="5"/>
        <v>2022</v>
      </c>
      <c r="H8" s="2" t="str">
        <f t="shared" si="6"/>
        <v>01/31/2015</v>
      </c>
      <c r="I8" s="2" t="str">
        <f t="shared" si="7"/>
        <v>01/31/2023</v>
      </c>
      <c r="J8" s="2" t="s">
        <v>8</v>
      </c>
      <c r="K8" s="111" t="s">
        <v>1008</v>
      </c>
      <c r="L8" s="100">
        <f>VLOOKUP(K8,'5th Cycle APR Raw Data-Final'!$A$3:$P$1977,6,FALSE)</f>
        <v>80</v>
      </c>
      <c r="M8" s="100">
        <f>IF(AN8&lt;1,SUMIFS('5th Cycle APR Raw Data-Final'!G$3:G$1977,'5th Cycle APR Raw Data-Final'!$A$3:$A$1977,'SB35 Determination Data'!$K8,'5th Cycle APR Raw Data-Final'!$T$3:$T$1977,"&gt;="&amp;'SB35 Determination Data'!$F8,'5th Cycle APR Raw Data-Final'!$T$3:$T$1977,"&lt;"&amp;E8),SUMIFS('5th Cycle APR Raw Data-Final'!G$3:G$1977,'5th Cycle APR Raw Data-Final'!$A$3:$A$1977,'SB35 Determination Data'!$K8,'5th Cycle APR Raw Data-Final'!$T$3:$T$1977,"&gt;="&amp;'SB35 Determination Data'!$F8,'5th Cycle APR Raw Data-Final'!$T$3:$T$1977,"&lt;="&amp;G8))</f>
        <v>0</v>
      </c>
      <c r="N8" s="100">
        <f>IF(AN8&lt;1,SUMIFS('5th Cycle APR Raw Data-Final'!H$3:H$1977,'5th Cycle APR Raw Data-Final'!$A$3:$A$1977,'SB35 Determination Data'!$K8,'5th Cycle APR Raw Data-Final'!$T$3:$T$1977,"&gt;="&amp;'SB35 Determination Data'!$F8,'5th Cycle APR Raw Data-Final'!$T$3:$T$1977,"&lt;"&amp;E8),SUMIFS('5th Cycle APR Raw Data-Final'!H$3:H$1977,'5th Cycle APR Raw Data-Final'!$A$3:$A$1977,'SB35 Determination Data'!$K8,'5th Cycle APR Raw Data-Final'!$T$3:$T$1977,"&gt;="&amp;'SB35 Determination Data'!$F8,'5th Cycle APR Raw Data-Final'!$T$3:$T$1977,"&lt;="&amp;G8))</f>
        <v>0</v>
      </c>
      <c r="O8" s="100">
        <f>IF(AN8&lt;1,SUMIFS('5th Cycle APR Raw Data-Final'!I$3:I$1977,'5th Cycle APR Raw Data-Final'!$A$3:$A$1977,'SB35 Determination Data'!$K8,'5th Cycle APR Raw Data-Final'!$T$3:$T$1977,"&gt;="&amp;'SB35 Determination Data'!$F8,'5th Cycle APR Raw Data-Final'!$T$3:$T$1977,"&lt;"&amp;E8),SUMIFS('5th Cycle APR Raw Data-Final'!I$3:I$1977,'5th Cycle APR Raw Data-Final'!$A$3:$A$1977,'SB35 Determination Data'!$K8,'5th Cycle APR Raw Data-Final'!$T$3:$T$1977,"&gt;="&amp;'SB35 Determination Data'!$F8,'5th Cycle APR Raw Data-Final'!$T$3:$T$1977,"&lt;="&amp;G8))</f>
        <v>0</v>
      </c>
      <c r="P8" s="100">
        <f t="shared" si="12"/>
        <v>80</v>
      </c>
      <c r="Q8" s="112">
        <f t="shared" si="13"/>
        <v>0</v>
      </c>
      <c r="R8" s="101">
        <f t="shared" si="14"/>
        <v>40</v>
      </c>
      <c r="S8" s="101">
        <f t="shared" si="15"/>
        <v>0</v>
      </c>
      <c r="T8" s="100">
        <f>VLOOKUP(K8,'5th Cycle APR Raw Data-Final'!$A$3:$P$1977,10,FALSE)</f>
        <v>53</v>
      </c>
      <c r="U8" s="100">
        <f>IF(AN8&lt;1,SUMIFS('5th Cycle APR Raw Data-Final'!K$3:K$1977,'5th Cycle APR Raw Data-Final'!$A$3:$A$1977,'SB35 Determination Data'!$K8,'5th Cycle APR Raw Data-Final'!$T$3:$T$1977,"&gt;="&amp;'SB35 Determination Data'!$F8,'5th Cycle APR Raw Data-Final'!$T$3:$T$1977,"&lt;"&amp;E8),SUMIFS('5th Cycle APR Raw Data-Final'!K$3:K$1977,'5th Cycle APR Raw Data-Final'!$A$3:$A$1977,'SB35 Determination Data'!$K8,'5th Cycle APR Raw Data-Final'!$T$3:$T$1977,"&gt;="&amp;'SB35 Determination Data'!$F8,'5th Cycle APR Raw Data-Final'!$T$3:$T$1977,"&lt;="&amp;G8))</f>
        <v>0</v>
      </c>
      <c r="V8" s="100">
        <f>IF(AN8&lt;1,SUMIFS('5th Cycle APR Raw Data-Final'!L$3:L$1977,'5th Cycle APR Raw Data-Final'!$A$3:$A$1977,'SB35 Determination Data'!$K8,'5th Cycle APR Raw Data-Final'!$T$3:$T$1977,"&gt;="&amp;'SB35 Determination Data'!$F8,'5th Cycle APR Raw Data-Final'!$T$3:$T$1977,"&lt;"&amp;E8),SUMIFS('5th Cycle APR Raw Data-Final'!L$3:L$1977,'5th Cycle APR Raw Data-Final'!$A$3:$A$1977,'SB35 Determination Data'!$K8,'5th Cycle APR Raw Data-Final'!$T$3:$T$1977,"&gt;="&amp;'SB35 Determination Data'!$F8,'5th Cycle APR Raw Data-Final'!$T$3:$T$1977,"&lt;="&amp;G8))</f>
        <v>0</v>
      </c>
      <c r="W8" s="100">
        <f>IF(AN8&lt;1,SUMIFS('5th Cycle APR Raw Data-Final'!M$3:M$1977,'5th Cycle APR Raw Data-Final'!$A$3:$A$1977,'SB35 Determination Data'!$K8,'5th Cycle APR Raw Data-Final'!$T$3:$T$1977,"&gt;="&amp;'SB35 Determination Data'!$F8,'5th Cycle APR Raw Data-Final'!$T$3:$T$1977,"&lt;"&amp;E8),SUMIFS('5th Cycle APR Raw Data-Final'!M$3:M$1977,'5th Cycle APR Raw Data-Final'!$A$3:$A$1977,'SB35 Determination Data'!$K8,'5th Cycle APR Raw Data-Final'!$T$3:$T$1977,"&gt;="&amp;'SB35 Determination Data'!$F8,'5th Cycle APR Raw Data-Final'!$T$3:$T$1977,"&lt;="&amp;G8))</f>
        <v>0</v>
      </c>
      <c r="X8" s="100">
        <f t="shared" si="16"/>
        <v>53</v>
      </c>
      <c r="Y8" s="100">
        <f t="shared" si="17"/>
        <v>0</v>
      </c>
      <c r="Z8" s="100">
        <f t="shared" si="18"/>
        <v>53</v>
      </c>
      <c r="AA8" s="112">
        <f t="shared" si="19"/>
        <v>0</v>
      </c>
      <c r="AB8" s="112">
        <f t="shared" si="20"/>
        <v>0</v>
      </c>
      <c r="AC8" s="100">
        <f>VLOOKUP(K8,'5th Cycle APR Raw Data-Final'!$A$3:$P$1977,14,FALSE)</f>
        <v>57</v>
      </c>
      <c r="AD8" s="100">
        <f>IF(AN8&lt;1,SUMIFS('5th Cycle APR Raw Data-Final'!$O$3:$O$1977,'5th Cycle APR Raw Data-Final'!$A$3:$A$1977,'SB35 Determination Data'!$K8,'5th Cycle APR Raw Data-Final'!$T$3:$T$1977,"&gt;="&amp;'SB35 Determination Data'!$F8,'5th Cycle APR Raw Data-Final'!$T$3:$T$1977,"&lt;"&amp;E8),SUMIFS('5th Cycle APR Raw Data-Final'!$O$3:$O$1977,'5th Cycle APR Raw Data-Final'!$A$3:$A$1977,'SB35 Determination Data'!$K8,'5th Cycle APR Raw Data-Final'!$T$3:$T$1977,"&gt;="&amp;'SB35 Determination Data'!$F8,'5th Cycle APR Raw Data-Final'!$T$3:$T$1977,"&lt;="&amp;G8))</f>
        <v>21</v>
      </c>
      <c r="AE8" s="100">
        <f t="shared" si="21"/>
        <v>36</v>
      </c>
      <c r="AF8" s="112">
        <f t="shared" si="22"/>
        <v>0.36842105263157893</v>
      </c>
      <c r="AG8" s="100">
        <f>VLOOKUP(K8,'5th Cycle APR Raw Data-Final'!$A$3:$P$1977,16,FALSE)</f>
        <v>145</v>
      </c>
      <c r="AH8" s="100">
        <f>IF(AN8&lt;1,SUMIFS('5th Cycle APR Raw Data-Final'!$Q$3:$Q$1977,'5th Cycle APR Raw Data-Final'!$A$3:$A$1977,'SB35 Determination Data'!$K8,'5th Cycle APR Raw Data-Final'!$T$3:$T$1977,"&gt;="&amp;'SB35 Determination Data'!$F8,'5th Cycle APR Raw Data-Final'!$T$3:$T$1977,"&lt;"&amp;E8),SUMIFS('5th Cycle APR Raw Data-Final'!$Q$3:$Q$1977,'5th Cycle APR Raw Data-Final'!$A$3:$A$1977,'SB35 Determination Data'!$K8,'5th Cycle APR Raw Data-Final'!$T$3:$T$1977,"&gt;="&amp;'SB35 Determination Data'!$F8,'5th Cycle APR Raw Data-Final'!$T$3:$T$1977,"&lt;="&amp;G8))</f>
        <v>194</v>
      </c>
      <c r="AI8" s="100">
        <f t="shared" si="23"/>
        <v>0</v>
      </c>
      <c r="AJ8" s="112">
        <f t="shared" si="24"/>
        <v>1.3379310344827586</v>
      </c>
      <c r="AK8" s="100">
        <f>VLOOKUP(K8,'5th Cycle APR Raw Data-Final'!$A$3:$R$1977,18,FALSE)</f>
        <v>335</v>
      </c>
      <c r="AL8" s="100">
        <f>IF(AN8&lt;1,SUMIFS('5th Cycle APR Raw Data-Final'!$S$3:$S$1977,'5th Cycle APR Raw Data-Final'!$A$3:$A$1977,'SB35 Determination Data'!$K8,'5th Cycle APR Raw Data-Final'!$T$3:$T$1977,"&gt;="&amp;'SB35 Determination Data'!$F8,'5th Cycle APR Raw Data-Final'!$T$3:$T$1977,"&lt;"&amp;E8),SUMIFS('5th Cycle APR Raw Data-Final'!$S$3:$S$1977,'5th Cycle APR Raw Data-Final'!$A$3:$A$1977,'SB35 Determination Data'!$K8,'5th Cycle APR Raw Data-Final'!$T$3:$T$1977,"&gt;="&amp;'SB35 Determination Data'!$F8,'5th Cycle APR Raw Data-Final'!$T$3:$T$1977,"&lt;="&amp;G8))</f>
        <v>215</v>
      </c>
      <c r="AM8" s="100">
        <f t="shared" si="25"/>
        <v>169</v>
      </c>
      <c r="AN8" s="114">
        <f t="shared" si="26"/>
        <v>0.5</v>
      </c>
      <c r="AO8" s="2" t="str">
        <f t="shared" si="27"/>
        <v>NO</v>
      </c>
      <c r="AP8" s="2" t="str">
        <f t="shared" si="28"/>
        <v>YES</v>
      </c>
      <c r="AQ8" s="2" t="str">
        <f t="shared" si="29"/>
        <v>NO</v>
      </c>
      <c r="AR8" s="124" t="str">
        <f>VLOOKUP(K8,'2018Submitted'!$A$2:$C$540,3,FALSE)</f>
        <v>Successful</v>
      </c>
      <c r="AS8" s="2" t="str">
        <f t="shared" si="30"/>
        <v>NO</v>
      </c>
      <c r="AT8" s="2" t="str">
        <f t="shared" si="31"/>
        <v>YES</v>
      </c>
    </row>
    <row r="9" spans="1:46" s="2" customFormat="1" ht="12.75" customHeight="1" x14ac:dyDescent="0.2">
      <c r="A9" s="2" t="s">
        <v>5</v>
      </c>
      <c r="B9" s="2" t="str">
        <f t="shared" si="0"/>
        <v>ALHAMBRA</v>
      </c>
      <c r="C9" s="71">
        <f t="shared" si="1"/>
        <v>0.625</v>
      </c>
      <c r="D9" s="72">
        <f t="shared" si="2"/>
        <v>8</v>
      </c>
      <c r="E9" s="99">
        <f t="shared" si="3"/>
        <v>2018</v>
      </c>
      <c r="F9" s="99">
        <f t="shared" si="4"/>
        <v>2014</v>
      </c>
      <c r="G9" s="99" t="str">
        <f t="shared" si="5"/>
        <v>2021</v>
      </c>
      <c r="H9" s="2" t="str">
        <f t="shared" si="6"/>
        <v>10/15/2013</v>
      </c>
      <c r="I9" s="2" t="str">
        <f t="shared" si="7"/>
        <v>10/15/2021</v>
      </c>
      <c r="J9" s="2" t="s">
        <v>3</v>
      </c>
      <c r="K9" s="111" t="s">
        <v>10</v>
      </c>
      <c r="L9" s="100">
        <f>VLOOKUP(K9,'5th Cycle APR Raw Data-Final'!$A$3:$P$1977,6,FALSE)</f>
        <v>380</v>
      </c>
      <c r="M9" s="100">
        <f>IF(AN9&lt;1,SUMIFS('5th Cycle APR Raw Data-Final'!G$3:G$1977,'5th Cycle APR Raw Data-Final'!$A$3:$A$1977,'SB35 Determination Data'!$K9,'5th Cycle APR Raw Data-Final'!$T$3:$T$1977,"&gt;="&amp;'SB35 Determination Data'!$F9,'5th Cycle APR Raw Data-Final'!$T$3:$T$1977,"&lt;"&amp;E9),SUMIFS('5th Cycle APR Raw Data-Final'!G$3:G$1977,'5th Cycle APR Raw Data-Final'!$A$3:$A$1977,'SB35 Determination Data'!$K9,'5th Cycle APR Raw Data-Final'!$T$3:$T$1977,"&gt;="&amp;'SB35 Determination Data'!$F9,'5th Cycle APR Raw Data-Final'!$T$3:$T$1977,"&lt;="&amp;G9))</f>
        <v>0</v>
      </c>
      <c r="N9" s="100">
        <f>IF(AN9&lt;1,SUMIFS('5th Cycle APR Raw Data-Final'!H$3:H$1977,'5th Cycle APR Raw Data-Final'!$A$3:$A$1977,'SB35 Determination Data'!$K9,'5th Cycle APR Raw Data-Final'!$T$3:$T$1977,"&gt;="&amp;'SB35 Determination Data'!$F9,'5th Cycle APR Raw Data-Final'!$T$3:$T$1977,"&lt;"&amp;E9),SUMIFS('5th Cycle APR Raw Data-Final'!H$3:H$1977,'5th Cycle APR Raw Data-Final'!$A$3:$A$1977,'SB35 Determination Data'!$K9,'5th Cycle APR Raw Data-Final'!$T$3:$T$1977,"&gt;="&amp;'SB35 Determination Data'!$F9,'5th Cycle APR Raw Data-Final'!$T$3:$T$1977,"&lt;="&amp;G9))</f>
        <v>0</v>
      </c>
      <c r="O9" s="100">
        <f>IF(AN9&lt;1,SUMIFS('5th Cycle APR Raw Data-Final'!I$3:I$1977,'5th Cycle APR Raw Data-Final'!$A$3:$A$1977,'SB35 Determination Data'!$K9,'5th Cycle APR Raw Data-Final'!$T$3:$T$1977,"&gt;="&amp;'SB35 Determination Data'!$F9,'5th Cycle APR Raw Data-Final'!$T$3:$T$1977,"&lt;"&amp;E9),SUMIFS('5th Cycle APR Raw Data-Final'!I$3:I$1977,'5th Cycle APR Raw Data-Final'!$A$3:$A$1977,'SB35 Determination Data'!$K9,'5th Cycle APR Raw Data-Final'!$T$3:$T$1977,"&gt;="&amp;'SB35 Determination Data'!$F9,'5th Cycle APR Raw Data-Final'!$T$3:$T$1977,"&lt;="&amp;G9))</f>
        <v>0</v>
      </c>
      <c r="P9" s="100">
        <f t="shared" si="12"/>
        <v>380</v>
      </c>
      <c r="Q9" s="112">
        <f t="shared" si="13"/>
        <v>0</v>
      </c>
      <c r="R9" s="101">
        <f t="shared" si="14"/>
        <v>190</v>
      </c>
      <c r="S9" s="101">
        <f t="shared" si="15"/>
        <v>0</v>
      </c>
      <c r="T9" s="100">
        <f>VLOOKUP(K9,'5th Cycle APR Raw Data-Final'!$A$3:$P$1977,10,FALSE)</f>
        <v>224</v>
      </c>
      <c r="U9" s="100">
        <f>IF(AN9&lt;1,SUMIFS('5th Cycle APR Raw Data-Final'!K$3:K$1977,'5th Cycle APR Raw Data-Final'!$A$3:$A$1977,'SB35 Determination Data'!$K9,'5th Cycle APR Raw Data-Final'!$T$3:$T$1977,"&gt;="&amp;'SB35 Determination Data'!$F9,'5th Cycle APR Raw Data-Final'!$T$3:$T$1977,"&lt;"&amp;E9),SUMIFS('5th Cycle APR Raw Data-Final'!K$3:K$1977,'5th Cycle APR Raw Data-Final'!$A$3:$A$1977,'SB35 Determination Data'!$K9,'5th Cycle APR Raw Data-Final'!$T$3:$T$1977,"&gt;="&amp;'SB35 Determination Data'!$F9,'5th Cycle APR Raw Data-Final'!$T$3:$T$1977,"&lt;="&amp;G9))</f>
        <v>0</v>
      </c>
      <c r="V9" s="100">
        <f>IF(AN9&lt;1,SUMIFS('5th Cycle APR Raw Data-Final'!L$3:L$1977,'5th Cycle APR Raw Data-Final'!$A$3:$A$1977,'SB35 Determination Data'!$K9,'5th Cycle APR Raw Data-Final'!$T$3:$T$1977,"&gt;="&amp;'SB35 Determination Data'!$F9,'5th Cycle APR Raw Data-Final'!$T$3:$T$1977,"&lt;"&amp;E9),SUMIFS('5th Cycle APR Raw Data-Final'!L$3:L$1977,'5th Cycle APR Raw Data-Final'!$A$3:$A$1977,'SB35 Determination Data'!$K9,'5th Cycle APR Raw Data-Final'!$T$3:$T$1977,"&gt;="&amp;'SB35 Determination Data'!$F9,'5th Cycle APR Raw Data-Final'!$T$3:$T$1977,"&lt;="&amp;G9))</f>
        <v>0</v>
      </c>
      <c r="W9" s="100">
        <f>IF(AN9&lt;1,SUMIFS('5th Cycle APR Raw Data-Final'!M$3:M$1977,'5th Cycle APR Raw Data-Final'!$A$3:$A$1977,'SB35 Determination Data'!$K9,'5th Cycle APR Raw Data-Final'!$T$3:$T$1977,"&gt;="&amp;'SB35 Determination Data'!$F9,'5th Cycle APR Raw Data-Final'!$T$3:$T$1977,"&lt;"&amp;E9),SUMIFS('5th Cycle APR Raw Data-Final'!M$3:M$1977,'5th Cycle APR Raw Data-Final'!$A$3:$A$1977,'SB35 Determination Data'!$K9,'5th Cycle APR Raw Data-Final'!$T$3:$T$1977,"&gt;="&amp;'SB35 Determination Data'!$F9,'5th Cycle APR Raw Data-Final'!$T$3:$T$1977,"&lt;="&amp;G9))</f>
        <v>0</v>
      </c>
      <c r="X9" s="100">
        <f t="shared" si="16"/>
        <v>224</v>
      </c>
      <c r="Y9" s="100">
        <f t="shared" si="17"/>
        <v>0</v>
      </c>
      <c r="Z9" s="100">
        <f t="shared" si="18"/>
        <v>224</v>
      </c>
      <c r="AA9" s="112">
        <f t="shared" si="19"/>
        <v>0</v>
      </c>
      <c r="AB9" s="112">
        <f t="shared" si="20"/>
        <v>0</v>
      </c>
      <c r="AC9" s="100">
        <f>VLOOKUP(K9,'5th Cycle APR Raw Data-Final'!$A$3:$P$1977,14,FALSE)</f>
        <v>246</v>
      </c>
      <c r="AD9" s="100">
        <f>IF(AN9&lt;1,SUMIFS('5th Cycle APR Raw Data-Final'!$O$3:$O$1977,'5th Cycle APR Raw Data-Final'!$A$3:$A$1977,'SB35 Determination Data'!$K9,'5th Cycle APR Raw Data-Final'!$T$3:$T$1977,"&gt;="&amp;'SB35 Determination Data'!$F9,'5th Cycle APR Raw Data-Final'!$T$3:$T$1977,"&lt;"&amp;E9),SUMIFS('5th Cycle APR Raw Data-Final'!$O$3:$O$1977,'5th Cycle APR Raw Data-Final'!$A$3:$A$1977,'SB35 Determination Data'!$K9,'5th Cycle APR Raw Data-Final'!$T$3:$T$1977,"&gt;="&amp;'SB35 Determination Data'!$F9,'5th Cycle APR Raw Data-Final'!$T$3:$T$1977,"&lt;="&amp;G9))</f>
        <v>3</v>
      </c>
      <c r="AE9" s="100">
        <f t="shared" si="21"/>
        <v>243</v>
      </c>
      <c r="AF9" s="112">
        <f t="shared" si="22"/>
        <v>1.2195121951219513E-2</v>
      </c>
      <c r="AG9" s="100">
        <f>VLOOKUP(K9,'5th Cycle APR Raw Data-Final'!$A$3:$P$1977,16,FALSE)</f>
        <v>642</v>
      </c>
      <c r="AH9" s="100">
        <f>IF(AN9&lt;1,SUMIFS('5th Cycle APR Raw Data-Final'!$Q$3:$Q$1977,'5th Cycle APR Raw Data-Final'!$A$3:$A$1977,'SB35 Determination Data'!$K9,'5th Cycle APR Raw Data-Final'!$T$3:$T$1977,"&gt;="&amp;'SB35 Determination Data'!$F9,'5th Cycle APR Raw Data-Final'!$T$3:$T$1977,"&lt;"&amp;E9),SUMIFS('5th Cycle APR Raw Data-Final'!$Q$3:$Q$1977,'5th Cycle APR Raw Data-Final'!$A$3:$A$1977,'SB35 Determination Data'!$K9,'5th Cycle APR Raw Data-Final'!$T$3:$T$1977,"&gt;="&amp;'SB35 Determination Data'!$F9,'5th Cycle APR Raw Data-Final'!$T$3:$T$1977,"&lt;="&amp;G9))</f>
        <v>141</v>
      </c>
      <c r="AI9" s="100">
        <f t="shared" si="23"/>
        <v>501</v>
      </c>
      <c r="AJ9" s="112">
        <f t="shared" si="24"/>
        <v>0.21962616822429906</v>
      </c>
      <c r="AK9" s="100">
        <f>VLOOKUP(K9,'5th Cycle APR Raw Data-Final'!$A$3:$R$1977,18,FALSE)</f>
        <v>1492</v>
      </c>
      <c r="AL9" s="100">
        <f>IF(AN9&lt;1,SUMIFS('5th Cycle APR Raw Data-Final'!$S$3:$S$1977,'5th Cycle APR Raw Data-Final'!$A$3:$A$1977,'SB35 Determination Data'!$K9,'5th Cycle APR Raw Data-Final'!$T$3:$T$1977,"&gt;="&amp;'SB35 Determination Data'!$F9,'5th Cycle APR Raw Data-Final'!$T$3:$T$1977,"&lt;"&amp;E9),SUMIFS('5th Cycle APR Raw Data-Final'!$S$3:$S$1977,'5th Cycle APR Raw Data-Final'!$A$3:$A$1977,'SB35 Determination Data'!$K9,'5th Cycle APR Raw Data-Final'!$T$3:$T$1977,"&gt;="&amp;'SB35 Determination Data'!$F9,'5th Cycle APR Raw Data-Final'!$T$3:$T$1977,"&lt;="&amp;G9))</f>
        <v>144</v>
      </c>
      <c r="AM9" s="100">
        <f t="shared" si="25"/>
        <v>1348</v>
      </c>
      <c r="AN9" s="114">
        <f t="shared" si="26"/>
        <v>0.5</v>
      </c>
      <c r="AO9" s="2" t="str">
        <f t="shared" si="27"/>
        <v>YES</v>
      </c>
      <c r="AP9" s="2" t="str">
        <f t="shared" si="28"/>
        <v>NO</v>
      </c>
      <c r="AQ9" s="2" t="str">
        <f t="shared" si="29"/>
        <v>NO</v>
      </c>
      <c r="AR9" s="124" t="str">
        <f>VLOOKUP(K9,'2018Submitted'!$A$2:$C$540,3,FALSE)</f>
        <v>Successful</v>
      </c>
      <c r="AS9" s="2" t="str">
        <f t="shared" si="30"/>
        <v>NO</v>
      </c>
      <c r="AT9" s="2" t="str">
        <f t="shared" si="31"/>
        <v>NO</v>
      </c>
    </row>
    <row r="10" spans="1:46" s="2" customFormat="1" ht="12.75" customHeight="1" x14ac:dyDescent="0.2">
      <c r="A10" s="2" t="s">
        <v>12</v>
      </c>
      <c r="B10" s="2" t="str">
        <f t="shared" si="0"/>
        <v>ALISO VIEJO</v>
      </c>
      <c r="C10" s="71">
        <f t="shared" si="1"/>
        <v>0.625</v>
      </c>
      <c r="D10" s="72">
        <f t="shared" si="2"/>
        <v>8</v>
      </c>
      <c r="E10" s="99">
        <f t="shared" si="3"/>
        <v>2018</v>
      </c>
      <c r="F10" s="99">
        <f t="shared" si="4"/>
        <v>2014</v>
      </c>
      <c r="G10" s="99" t="str">
        <f t="shared" si="5"/>
        <v>2021</v>
      </c>
      <c r="H10" s="2" t="str">
        <f t="shared" si="6"/>
        <v>10/15/2013</v>
      </c>
      <c r="I10" s="2" t="str">
        <f t="shared" si="7"/>
        <v>10/15/2021</v>
      </c>
      <c r="J10" s="2" t="s">
        <v>3</v>
      </c>
      <c r="K10" s="111" t="s">
        <v>11</v>
      </c>
      <c r="L10" s="100">
        <f>VLOOKUP(K10,'5th Cycle APR Raw Data-Final'!$A$3:$P$1977,6,FALSE)</f>
        <v>9</v>
      </c>
      <c r="M10" s="100">
        <f>IF(AN10&lt;1,SUMIFS('5th Cycle APR Raw Data-Final'!G$3:G$1977,'5th Cycle APR Raw Data-Final'!$A$3:$A$1977,'SB35 Determination Data'!$K10,'5th Cycle APR Raw Data-Final'!$T$3:$T$1977,"&gt;="&amp;'SB35 Determination Data'!$F10,'5th Cycle APR Raw Data-Final'!$T$3:$T$1977,"&lt;"&amp;E10),SUMIFS('5th Cycle APR Raw Data-Final'!G$3:G$1977,'5th Cycle APR Raw Data-Final'!$A$3:$A$1977,'SB35 Determination Data'!$K10,'5th Cycle APR Raw Data-Final'!$T$3:$T$1977,"&gt;="&amp;'SB35 Determination Data'!$F10,'5th Cycle APR Raw Data-Final'!$T$3:$T$1977,"&lt;="&amp;G10))</f>
        <v>83</v>
      </c>
      <c r="N10" s="100">
        <f>IF(AN10&lt;1,SUMIFS('5th Cycle APR Raw Data-Final'!H$3:H$1977,'5th Cycle APR Raw Data-Final'!$A$3:$A$1977,'SB35 Determination Data'!$K10,'5th Cycle APR Raw Data-Final'!$T$3:$T$1977,"&gt;="&amp;'SB35 Determination Data'!$F10,'5th Cycle APR Raw Data-Final'!$T$3:$T$1977,"&lt;"&amp;E10),SUMIFS('5th Cycle APR Raw Data-Final'!H$3:H$1977,'5th Cycle APR Raw Data-Final'!$A$3:$A$1977,'SB35 Determination Data'!$K10,'5th Cycle APR Raw Data-Final'!$T$3:$T$1977,"&gt;="&amp;'SB35 Determination Data'!$F10,'5th Cycle APR Raw Data-Final'!$T$3:$T$1977,"&lt;="&amp;G10))</f>
        <v>83</v>
      </c>
      <c r="O10" s="100">
        <f>IF(AN10&lt;1,SUMIFS('5th Cycle APR Raw Data-Final'!I$3:I$1977,'5th Cycle APR Raw Data-Final'!$A$3:$A$1977,'SB35 Determination Data'!$K10,'5th Cycle APR Raw Data-Final'!$T$3:$T$1977,"&gt;="&amp;'SB35 Determination Data'!$F10,'5th Cycle APR Raw Data-Final'!$T$3:$T$1977,"&lt;"&amp;E10),SUMIFS('5th Cycle APR Raw Data-Final'!I$3:I$1977,'5th Cycle APR Raw Data-Final'!$A$3:$A$1977,'SB35 Determination Data'!$K10,'5th Cycle APR Raw Data-Final'!$T$3:$T$1977,"&gt;="&amp;'SB35 Determination Data'!$F10,'5th Cycle APR Raw Data-Final'!$T$3:$T$1977,"&lt;="&amp;G10))</f>
        <v>0</v>
      </c>
      <c r="P10" s="100">
        <f t="shared" si="12"/>
        <v>0</v>
      </c>
      <c r="Q10" s="112">
        <f t="shared" si="13"/>
        <v>9.2222222222222214</v>
      </c>
      <c r="R10" s="101">
        <f t="shared" si="14"/>
        <v>5</v>
      </c>
      <c r="S10" s="101">
        <f t="shared" si="15"/>
        <v>78</v>
      </c>
      <c r="T10" s="100">
        <f>VLOOKUP(K10,'5th Cycle APR Raw Data-Final'!$A$3:$P$1977,10,FALSE)</f>
        <v>7</v>
      </c>
      <c r="U10" s="100">
        <f>IF(AN10&lt;1,SUMIFS('5th Cycle APR Raw Data-Final'!K$3:K$1977,'5th Cycle APR Raw Data-Final'!$A$3:$A$1977,'SB35 Determination Data'!$K10,'5th Cycle APR Raw Data-Final'!$T$3:$T$1977,"&gt;="&amp;'SB35 Determination Data'!$F10,'5th Cycle APR Raw Data-Final'!$T$3:$T$1977,"&lt;"&amp;E10),SUMIFS('5th Cycle APR Raw Data-Final'!K$3:K$1977,'5th Cycle APR Raw Data-Final'!$A$3:$A$1977,'SB35 Determination Data'!$K10,'5th Cycle APR Raw Data-Final'!$T$3:$T$1977,"&gt;="&amp;'SB35 Determination Data'!$F10,'5th Cycle APR Raw Data-Final'!$T$3:$T$1977,"&lt;="&amp;G10))</f>
        <v>335</v>
      </c>
      <c r="V10" s="100">
        <f>IF(AN10&lt;1,SUMIFS('5th Cycle APR Raw Data-Final'!L$3:L$1977,'5th Cycle APR Raw Data-Final'!$A$3:$A$1977,'SB35 Determination Data'!$K10,'5th Cycle APR Raw Data-Final'!$T$3:$T$1977,"&gt;="&amp;'SB35 Determination Data'!$F10,'5th Cycle APR Raw Data-Final'!$T$3:$T$1977,"&lt;"&amp;E10),SUMIFS('5th Cycle APR Raw Data-Final'!L$3:L$1977,'5th Cycle APR Raw Data-Final'!$A$3:$A$1977,'SB35 Determination Data'!$K10,'5th Cycle APR Raw Data-Final'!$T$3:$T$1977,"&gt;="&amp;'SB35 Determination Data'!$F10,'5th Cycle APR Raw Data-Final'!$T$3:$T$1977,"&lt;="&amp;G10))</f>
        <v>335</v>
      </c>
      <c r="W10" s="100">
        <f>IF(AN10&lt;1,SUMIFS('5th Cycle APR Raw Data-Final'!M$3:M$1977,'5th Cycle APR Raw Data-Final'!$A$3:$A$1977,'SB35 Determination Data'!$K10,'5th Cycle APR Raw Data-Final'!$T$3:$T$1977,"&gt;="&amp;'SB35 Determination Data'!$F10,'5th Cycle APR Raw Data-Final'!$T$3:$T$1977,"&lt;"&amp;E10),SUMIFS('5th Cycle APR Raw Data-Final'!M$3:M$1977,'5th Cycle APR Raw Data-Final'!$A$3:$A$1977,'SB35 Determination Data'!$K10,'5th Cycle APR Raw Data-Final'!$T$3:$T$1977,"&gt;="&amp;'SB35 Determination Data'!$F10,'5th Cycle APR Raw Data-Final'!$T$3:$T$1977,"&lt;="&amp;G10))</f>
        <v>0</v>
      </c>
      <c r="X10" s="100">
        <f t="shared" si="16"/>
        <v>0</v>
      </c>
      <c r="Y10" s="100">
        <f t="shared" si="17"/>
        <v>413</v>
      </c>
      <c r="Z10" s="100">
        <f t="shared" si="18"/>
        <v>0</v>
      </c>
      <c r="AA10" s="112">
        <f t="shared" si="19"/>
        <v>47.857142857142854</v>
      </c>
      <c r="AB10" s="112">
        <f t="shared" si="20"/>
        <v>59</v>
      </c>
      <c r="AC10" s="100">
        <f>VLOOKUP(K10,'5th Cycle APR Raw Data-Final'!$A$3:$P$1977,14,FALSE)</f>
        <v>7</v>
      </c>
      <c r="AD10" s="100">
        <f>IF(AN10&lt;1,SUMIFS('5th Cycle APR Raw Data-Final'!$O$3:$O$1977,'5th Cycle APR Raw Data-Final'!$A$3:$A$1977,'SB35 Determination Data'!$K10,'5th Cycle APR Raw Data-Final'!$T$3:$T$1977,"&gt;="&amp;'SB35 Determination Data'!$F10,'5th Cycle APR Raw Data-Final'!$T$3:$T$1977,"&lt;"&amp;E10),SUMIFS('5th Cycle APR Raw Data-Final'!$O$3:$O$1977,'5th Cycle APR Raw Data-Final'!$A$3:$A$1977,'SB35 Determination Data'!$K10,'5th Cycle APR Raw Data-Final'!$T$3:$T$1977,"&gt;="&amp;'SB35 Determination Data'!$F10,'5th Cycle APR Raw Data-Final'!$T$3:$T$1977,"&lt;="&amp;G10))</f>
        <v>424</v>
      </c>
      <c r="AE10" s="100">
        <f t="shared" si="21"/>
        <v>0</v>
      </c>
      <c r="AF10" s="112">
        <f t="shared" si="22"/>
        <v>60.571428571428569</v>
      </c>
      <c r="AG10" s="100">
        <f>VLOOKUP(K10,'5th Cycle APR Raw Data-Final'!$A$3:$P$1977,16,FALSE)</f>
        <v>16</v>
      </c>
      <c r="AH10" s="100">
        <f>IF(AN10&lt;1,SUMIFS('5th Cycle APR Raw Data-Final'!$Q$3:$Q$1977,'5th Cycle APR Raw Data-Final'!$A$3:$A$1977,'SB35 Determination Data'!$K10,'5th Cycle APR Raw Data-Final'!$T$3:$T$1977,"&gt;="&amp;'SB35 Determination Data'!$F10,'5th Cycle APR Raw Data-Final'!$T$3:$T$1977,"&lt;"&amp;E10),SUMIFS('5th Cycle APR Raw Data-Final'!$Q$3:$Q$1977,'5th Cycle APR Raw Data-Final'!$A$3:$A$1977,'SB35 Determination Data'!$K10,'5th Cycle APR Raw Data-Final'!$T$3:$T$1977,"&gt;="&amp;'SB35 Determination Data'!$F10,'5th Cycle APR Raw Data-Final'!$T$3:$T$1977,"&lt;="&amp;G10))</f>
        <v>0</v>
      </c>
      <c r="AI10" s="100">
        <f t="shared" si="23"/>
        <v>16</v>
      </c>
      <c r="AJ10" s="112">
        <f t="shared" si="24"/>
        <v>0</v>
      </c>
      <c r="AK10" s="100">
        <f>VLOOKUP(K10,'5th Cycle APR Raw Data-Final'!$A$3:$R$1977,18,FALSE)</f>
        <v>39</v>
      </c>
      <c r="AL10" s="100">
        <f>IF(AN10&lt;1,SUMIFS('5th Cycle APR Raw Data-Final'!$S$3:$S$1977,'5th Cycle APR Raw Data-Final'!$A$3:$A$1977,'SB35 Determination Data'!$K10,'5th Cycle APR Raw Data-Final'!$T$3:$T$1977,"&gt;="&amp;'SB35 Determination Data'!$F10,'5th Cycle APR Raw Data-Final'!$T$3:$T$1977,"&lt;"&amp;E10),SUMIFS('5th Cycle APR Raw Data-Final'!$S$3:$S$1977,'5th Cycle APR Raw Data-Final'!$A$3:$A$1977,'SB35 Determination Data'!$K10,'5th Cycle APR Raw Data-Final'!$T$3:$T$1977,"&gt;="&amp;'SB35 Determination Data'!$F10,'5th Cycle APR Raw Data-Final'!$T$3:$T$1977,"&lt;="&amp;G10))</f>
        <v>842</v>
      </c>
      <c r="AM10" s="100">
        <f t="shared" si="25"/>
        <v>16</v>
      </c>
      <c r="AN10" s="114">
        <f t="shared" si="26"/>
        <v>0.5</v>
      </c>
      <c r="AO10" s="2" t="str">
        <f t="shared" si="27"/>
        <v>YES</v>
      </c>
      <c r="AP10" s="2" t="str">
        <f t="shared" si="28"/>
        <v>NO</v>
      </c>
      <c r="AQ10" s="2" t="str">
        <f t="shared" si="29"/>
        <v>NO</v>
      </c>
      <c r="AR10" s="124" t="str">
        <f>VLOOKUP(K10,'2018Submitted'!$A$2:$C$540,3,FALSE)</f>
        <v>Successful</v>
      </c>
      <c r="AS10" s="2" t="str">
        <f t="shared" si="30"/>
        <v>NO</v>
      </c>
      <c r="AT10" s="2" t="str">
        <f t="shared" si="31"/>
        <v>NO</v>
      </c>
    </row>
    <row r="11" spans="1:46" s="2" customFormat="1" ht="12.75" customHeight="1" x14ac:dyDescent="0.2">
      <c r="A11" s="2" t="s">
        <v>1027</v>
      </c>
      <c r="B11" s="2" t="str">
        <f t="shared" si="0"/>
        <v>ALPINE COUNTY</v>
      </c>
      <c r="C11" s="71">
        <f t="shared" si="1"/>
        <v>1</v>
      </c>
      <c r="D11" s="72">
        <f t="shared" si="2"/>
        <v>5</v>
      </c>
      <c r="E11" s="99">
        <f t="shared" si="3"/>
        <v>2017</v>
      </c>
      <c r="F11" s="99">
        <f t="shared" si="4"/>
        <v>2014</v>
      </c>
      <c r="G11" s="99">
        <f t="shared" si="5"/>
        <v>2018</v>
      </c>
      <c r="H11" s="2" t="str">
        <f t="shared" si="6"/>
        <v>06/30/2014</v>
      </c>
      <c r="I11" s="2" t="str">
        <f t="shared" si="7"/>
        <v>06/30/2019</v>
      </c>
      <c r="J11" s="2" t="s">
        <v>13</v>
      </c>
      <c r="K11" s="111" t="s">
        <v>1026</v>
      </c>
      <c r="L11" s="100">
        <f>VLOOKUP(K11,'5th Cycle APR Raw Data-Final'!$A$3:$P$1977,6,FALSE)</f>
        <v>7</v>
      </c>
      <c r="M11" s="100">
        <f>IF(AN11&lt;1,SUMIFS('5th Cycle APR Raw Data-Final'!G$3:G$1977,'5th Cycle APR Raw Data-Final'!$A$3:$A$1977,'SB35 Determination Data'!$K11,'5th Cycle APR Raw Data-Final'!$T$3:$T$1977,"&gt;="&amp;'SB35 Determination Data'!$F11,'5th Cycle APR Raw Data-Final'!$T$3:$T$1977,"&lt;"&amp;E11),SUMIFS('5th Cycle APR Raw Data-Final'!G$3:G$1977,'5th Cycle APR Raw Data-Final'!$A$3:$A$1977,'SB35 Determination Data'!$K11,'5th Cycle APR Raw Data-Final'!$T$3:$T$1977,"&gt;="&amp;'SB35 Determination Data'!$F11,'5th Cycle APR Raw Data-Final'!$T$3:$T$1977,"&lt;="&amp;G11))</f>
        <v>0</v>
      </c>
      <c r="N11" s="100">
        <f>IF(AN11&lt;1,SUMIFS('5th Cycle APR Raw Data-Final'!H$3:H$1977,'5th Cycle APR Raw Data-Final'!$A$3:$A$1977,'SB35 Determination Data'!$K11,'5th Cycle APR Raw Data-Final'!$T$3:$T$1977,"&gt;="&amp;'SB35 Determination Data'!$F11,'5th Cycle APR Raw Data-Final'!$T$3:$T$1977,"&lt;"&amp;E11),SUMIFS('5th Cycle APR Raw Data-Final'!H$3:H$1977,'5th Cycle APR Raw Data-Final'!$A$3:$A$1977,'SB35 Determination Data'!$K11,'5th Cycle APR Raw Data-Final'!$T$3:$T$1977,"&gt;="&amp;'SB35 Determination Data'!$F11,'5th Cycle APR Raw Data-Final'!$T$3:$T$1977,"&lt;="&amp;G11))</f>
        <v>0</v>
      </c>
      <c r="O11" s="100">
        <f>IF(AN11&lt;1,SUMIFS('5th Cycle APR Raw Data-Final'!I$3:I$1977,'5th Cycle APR Raw Data-Final'!$A$3:$A$1977,'SB35 Determination Data'!$K11,'5th Cycle APR Raw Data-Final'!$T$3:$T$1977,"&gt;="&amp;'SB35 Determination Data'!$F11,'5th Cycle APR Raw Data-Final'!$T$3:$T$1977,"&lt;"&amp;E11),SUMIFS('5th Cycle APR Raw Data-Final'!I$3:I$1977,'5th Cycle APR Raw Data-Final'!$A$3:$A$1977,'SB35 Determination Data'!$K11,'5th Cycle APR Raw Data-Final'!$T$3:$T$1977,"&gt;="&amp;'SB35 Determination Data'!$F11,'5th Cycle APR Raw Data-Final'!$T$3:$T$1977,"&lt;="&amp;G11))</f>
        <v>0</v>
      </c>
      <c r="P11" s="100">
        <f t="shared" si="12"/>
        <v>7</v>
      </c>
      <c r="Q11" s="112">
        <f t="shared" si="13"/>
        <v>0</v>
      </c>
      <c r="R11" s="101">
        <f t="shared" si="14"/>
        <v>7</v>
      </c>
      <c r="S11" s="101">
        <f t="shared" si="15"/>
        <v>0</v>
      </c>
      <c r="T11" s="100">
        <f>VLOOKUP(K11,'5th Cycle APR Raw Data-Final'!$A$3:$P$1977,10,FALSE)</f>
        <v>6</v>
      </c>
      <c r="U11" s="100">
        <f>IF(AN11&lt;1,SUMIFS('5th Cycle APR Raw Data-Final'!K$3:K$1977,'5th Cycle APR Raw Data-Final'!$A$3:$A$1977,'SB35 Determination Data'!$K11,'5th Cycle APR Raw Data-Final'!$T$3:$T$1977,"&gt;="&amp;'SB35 Determination Data'!$F11,'5th Cycle APR Raw Data-Final'!$T$3:$T$1977,"&lt;"&amp;E11),SUMIFS('5th Cycle APR Raw Data-Final'!K$3:K$1977,'5th Cycle APR Raw Data-Final'!$A$3:$A$1977,'SB35 Determination Data'!$K11,'5th Cycle APR Raw Data-Final'!$T$3:$T$1977,"&gt;="&amp;'SB35 Determination Data'!$F11,'5th Cycle APR Raw Data-Final'!$T$3:$T$1977,"&lt;="&amp;G11))</f>
        <v>3</v>
      </c>
      <c r="V11" s="100">
        <f>IF(AN11&lt;1,SUMIFS('5th Cycle APR Raw Data-Final'!L$3:L$1977,'5th Cycle APR Raw Data-Final'!$A$3:$A$1977,'SB35 Determination Data'!$K11,'5th Cycle APR Raw Data-Final'!$T$3:$T$1977,"&gt;="&amp;'SB35 Determination Data'!$F11,'5th Cycle APR Raw Data-Final'!$T$3:$T$1977,"&lt;"&amp;E11),SUMIFS('5th Cycle APR Raw Data-Final'!L$3:L$1977,'5th Cycle APR Raw Data-Final'!$A$3:$A$1977,'SB35 Determination Data'!$K11,'5th Cycle APR Raw Data-Final'!$T$3:$T$1977,"&gt;="&amp;'SB35 Determination Data'!$F11,'5th Cycle APR Raw Data-Final'!$T$3:$T$1977,"&lt;="&amp;G11))</f>
        <v>0</v>
      </c>
      <c r="W11" s="100">
        <f>IF(AN11&lt;1,SUMIFS('5th Cycle APR Raw Data-Final'!M$3:M$1977,'5th Cycle APR Raw Data-Final'!$A$3:$A$1977,'SB35 Determination Data'!$K11,'5th Cycle APR Raw Data-Final'!$T$3:$T$1977,"&gt;="&amp;'SB35 Determination Data'!$F11,'5th Cycle APR Raw Data-Final'!$T$3:$T$1977,"&lt;"&amp;E11),SUMIFS('5th Cycle APR Raw Data-Final'!M$3:M$1977,'5th Cycle APR Raw Data-Final'!$A$3:$A$1977,'SB35 Determination Data'!$K11,'5th Cycle APR Raw Data-Final'!$T$3:$T$1977,"&gt;="&amp;'SB35 Determination Data'!$F11,'5th Cycle APR Raw Data-Final'!$T$3:$T$1977,"&lt;="&amp;G11))</f>
        <v>3</v>
      </c>
      <c r="X11" s="100">
        <f t="shared" si="16"/>
        <v>3</v>
      </c>
      <c r="Y11" s="100">
        <f t="shared" si="17"/>
        <v>3</v>
      </c>
      <c r="Z11" s="100">
        <f t="shared" si="18"/>
        <v>3</v>
      </c>
      <c r="AA11" s="112">
        <f t="shared" si="19"/>
        <v>0.5</v>
      </c>
      <c r="AB11" s="112">
        <f t="shared" si="20"/>
        <v>0.5</v>
      </c>
      <c r="AC11" s="100">
        <f>VLOOKUP(K11,'5th Cycle APR Raw Data-Final'!$A$3:$P$1977,14,FALSE)</f>
        <v>6</v>
      </c>
      <c r="AD11" s="100">
        <f>IF(AN11&lt;1,SUMIFS('5th Cycle APR Raw Data-Final'!$O$3:$O$1977,'5th Cycle APR Raw Data-Final'!$A$3:$A$1977,'SB35 Determination Data'!$K11,'5th Cycle APR Raw Data-Final'!$T$3:$T$1977,"&gt;="&amp;'SB35 Determination Data'!$F11,'5th Cycle APR Raw Data-Final'!$T$3:$T$1977,"&lt;"&amp;E11),SUMIFS('5th Cycle APR Raw Data-Final'!$O$3:$O$1977,'5th Cycle APR Raw Data-Final'!$A$3:$A$1977,'SB35 Determination Data'!$K11,'5th Cycle APR Raw Data-Final'!$T$3:$T$1977,"&gt;="&amp;'SB35 Determination Data'!$F11,'5th Cycle APR Raw Data-Final'!$T$3:$T$1977,"&lt;="&amp;G11))</f>
        <v>4</v>
      </c>
      <c r="AE11" s="100">
        <f t="shared" si="21"/>
        <v>2</v>
      </c>
      <c r="AF11" s="112">
        <f t="shared" si="22"/>
        <v>0.66666666666666663</v>
      </c>
      <c r="AG11" s="100">
        <f>VLOOKUP(K11,'5th Cycle APR Raw Data-Final'!$A$3:$P$1977,16,FALSE)</f>
        <v>11</v>
      </c>
      <c r="AH11" s="100">
        <f>IF(AN11&lt;1,SUMIFS('5th Cycle APR Raw Data-Final'!$Q$3:$Q$1977,'5th Cycle APR Raw Data-Final'!$A$3:$A$1977,'SB35 Determination Data'!$K11,'5th Cycle APR Raw Data-Final'!$T$3:$T$1977,"&gt;="&amp;'SB35 Determination Data'!$F11,'5th Cycle APR Raw Data-Final'!$T$3:$T$1977,"&lt;"&amp;E11),SUMIFS('5th Cycle APR Raw Data-Final'!$Q$3:$Q$1977,'5th Cycle APR Raw Data-Final'!$A$3:$A$1977,'SB35 Determination Data'!$K11,'5th Cycle APR Raw Data-Final'!$T$3:$T$1977,"&gt;="&amp;'SB35 Determination Data'!$F11,'5th Cycle APR Raw Data-Final'!$T$3:$T$1977,"&lt;="&amp;G11))</f>
        <v>10</v>
      </c>
      <c r="AI11" s="100">
        <f t="shared" si="23"/>
        <v>1</v>
      </c>
      <c r="AJ11" s="112">
        <f t="shared" si="24"/>
        <v>0.90909090909090906</v>
      </c>
      <c r="AK11" s="100">
        <f>VLOOKUP(K11,'5th Cycle APR Raw Data-Final'!$A$3:$R$1977,18,FALSE)</f>
        <v>30</v>
      </c>
      <c r="AL11" s="100">
        <f>IF(AN11&lt;1,SUMIFS('5th Cycle APR Raw Data-Final'!$S$3:$S$1977,'5th Cycle APR Raw Data-Final'!$A$3:$A$1977,'SB35 Determination Data'!$K11,'5th Cycle APR Raw Data-Final'!$T$3:$T$1977,"&gt;="&amp;'SB35 Determination Data'!$F11,'5th Cycle APR Raw Data-Final'!$T$3:$T$1977,"&lt;"&amp;E11),SUMIFS('5th Cycle APR Raw Data-Final'!$S$3:$S$1977,'5th Cycle APR Raw Data-Final'!$A$3:$A$1977,'SB35 Determination Data'!$K11,'5th Cycle APR Raw Data-Final'!$T$3:$T$1977,"&gt;="&amp;'SB35 Determination Data'!$F11,'5th Cycle APR Raw Data-Final'!$T$3:$T$1977,"&lt;="&amp;G11))</f>
        <v>17</v>
      </c>
      <c r="AM11" s="100">
        <f t="shared" si="25"/>
        <v>13</v>
      </c>
      <c r="AN11" s="114">
        <f t="shared" si="26"/>
        <v>1</v>
      </c>
      <c r="AO11" s="2" t="str">
        <f t="shared" si="27"/>
        <v>YES</v>
      </c>
      <c r="AP11" s="2" t="str">
        <f t="shared" si="28"/>
        <v>NO</v>
      </c>
      <c r="AQ11" s="2" t="str">
        <f t="shared" si="29"/>
        <v>NO</v>
      </c>
      <c r="AR11" s="124" t="str">
        <f>VLOOKUP(K11,'2018Submitted'!$A$2:$C$540,3,FALSE)</f>
        <v>Successful</v>
      </c>
      <c r="AS11" s="2" t="str">
        <f t="shared" si="30"/>
        <v>NO</v>
      </c>
      <c r="AT11" s="2" t="str">
        <f t="shared" si="31"/>
        <v>NO</v>
      </c>
    </row>
    <row r="12" spans="1:46" s="2" customFormat="1" ht="12.75" customHeight="1" x14ac:dyDescent="0.2">
      <c r="A12" s="2" t="s">
        <v>1895</v>
      </c>
      <c r="B12" s="2" t="str">
        <f t="shared" si="0"/>
        <v>ALTURAS</v>
      </c>
      <c r="C12" s="71">
        <f t="shared" si="1"/>
        <v>1</v>
      </c>
      <c r="D12" s="72">
        <f t="shared" si="2"/>
        <v>5</v>
      </c>
      <c r="E12" s="99">
        <f t="shared" si="3"/>
        <v>2017</v>
      </c>
      <c r="F12" s="99">
        <f t="shared" si="4"/>
        <v>2014</v>
      </c>
      <c r="G12" s="99">
        <f t="shared" si="5"/>
        <v>2018</v>
      </c>
      <c r="H12" s="2" t="str">
        <f t="shared" si="6"/>
        <v>06/30/2014</v>
      </c>
      <c r="I12" s="2" t="str">
        <f t="shared" si="7"/>
        <v>06/30/2019</v>
      </c>
      <c r="J12" s="2" t="s">
        <v>13</v>
      </c>
      <c r="K12" s="111" t="s">
        <v>1845</v>
      </c>
      <c r="L12" s="100" t="e">
        <f>VLOOKUP(K12,'5th Cycle APR Raw Data-Final'!$A$3:$P$1977,6,FALSE)</f>
        <v>#N/A</v>
      </c>
      <c r="M12" s="100">
        <f>IF(AN12&lt;1,SUMIFS('5th Cycle APR Raw Data-Final'!G$3:G$1977,'5th Cycle APR Raw Data-Final'!$A$3:$A$1977,'SB35 Determination Data'!$K12,'5th Cycle APR Raw Data-Final'!$T$3:$T$1977,"&gt;="&amp;'SB35 Determination Data'!$F12,'5th Cycle APR Raw Data-Final'!$T$3:$T$1977,"&lt;"&amp;E12),SUMIFS('5th Cycle APR Raw Data-Final'!G$3:G$1977,'5th Cycle APR Raw Data-Final'!$A$3:$A$1977,'SB35 Determination Data'!$K12,'5th Cycle APR Raw Data-Final'!$T$3:$T$1977,"&gt;="&amp;'SB35 Determination Data'!$F12,'5th Cycle APR Raw Data-Final'!$T$3:$T$1977,"&lt;="&amp;G12))</f>
        <v>0</v>
      </c>
      <c r="N12" s="100">
        <f>IF(AN12&lt;1,SUMIFS('5th Cycle APR Raw Data-Final'!H$3:H$1977,'5th Cycle APR Raw Data-Final'!$A$3:$A$1977,'SB35 Determination Data'!$K12,'5th Cycle APR Raw Data-Final'!$T$3:$T$1977,"&gt;="&amp;'SB35 Determination Data'!$F12,'5th Cycle APR Raw Data-Final'!$T$3:$T$1977,"&lt;"&amp;E12),SUMIFS('5th Cycle APR Raw Data-Final'!H$3:H$1977,'5th Cycle APR Raw Data-Final'!$A$3:$A$1977,'SB35 Determination Data'!$K12,'5th Cycle APR Raw Data-Final'!$T$3:$T$1977,"&gt;="&amp;'SB35 Determination Data'!$F12,'5th Cycle APR Raw Data-Final'!$T$3:$T$1977,"&lt;="&amp;G12))</f>
        <v>0</v>
      </c>
      <c r="O12" s="100">
        <f>IF(AN12&lt;1,SUMIFS('5th Cycle APR Raw Data-Final'!I$3:I$1977,'5th Cycle APR Raw Data-Final'!$A$3:$A$1977,'SB35 Determination Data'!$K12,'5th Cycle APR Raw Data-Final'!$T$3:$T$1977,"&gt;="&amp;'SB35 Determination Data'!$F12,'5th Cycle APR Raw Data-Final'!$T$3:$T$1977,"&lt;"&amp;E12),SUMIFS('5th Cycle APR Raw Data-Final'!I$3:I$1977,'5th Cycle APR Raw Data-Final'!$A$3:$A$1977,'SB35 Determination Data'!$K12,'5th Cycle APR Raw Data-Final'!$T$3:$T$1977,"&gt;="&amp;'SB35 Determination Data'!$F12,'5th Cycle APR Raw Data-Final'!$T$3:$T$1977,"&lt;="&amp;G12))</f>
        <v>0</v>
      </c>
      <c r="P12" s="100" t="e">
        <f t="shared" si="12"/>
        <v>#N/A</v>
      </c>
      <c r="Q12" s="112" t="str">
        <f t="shared" si="13"/>
        <v>No 2018 Annual Progress Report</v>
      </c>
      <c r="R12" s="101" t="e">
        <f t="shared" si="14"/>
        <v>#N/A</v>
      </c>
      <c r="S12" s="101" t="e">
        <f t="shared" si="15"/>
        <v>#N/A</v>
      </c>
      <c r="T12" s="100" t="e">
        <f>VLOOKUP(K12,'5th Cycle APR Raw Data-Final'!$A$3:$P$1977,10,FALSE)</f>
        <v>#N/A</v>
      </c>
      <c r="U12" s="100">
        <f>IF(AN12&lt;1,SUMIFS('5th Cycle APR Raw Data-Final'!K$3:K$1977,'5th Cycle APR Raw Data-Final'!$A$3:$A$1977,'SB35 Determination Data'!$K12,'5th Cycle APR Raw Data-Final'!$T$3:$T$1977,"&gt;="&amp;'SB35 Determination Data'!$F12,'5th Cycle APR Raw Data-Final'!$T$3:$T$1977,"&lt;"&amp;E12),SUMIFS('5th Cycle APR Raw Data-Final'!K$3:K$1977,'5th Cycle APR Raw Data-Final'!$A$3:$A$1977,'SB35 Determination Data'!$K12,'5th Cycle APR Raw Data-Final'!$T$3:$T$1977,"&gt;="&amp;'SB35 Determination Data'!$F12,'5th Cycle APR Raw Data-Final'!$T$3:$T$1977,"&lt;="&amp;G12))</f>
        <v>0</v>
      </c>
      <c r="V12" s="100">
        <f>IF(AN12&lt;1,SUMIFS('5th Cycle APR Raw Data-Final'!L$3:L$1977,'5th Cycle APR Raw Data-Final'!$A$3:$A$1977,'SB35 Determination Data'!$K12,'5th Cycle APR Raw Data-Final'!$T$3:$T$1977,"&gt;="&amp;'SB35 Determination Data'!$F12,'5th Cycle APR Raw Data-Final'!$T$3:$T$1977,"&lt;"&amp;E12),SUMIFS('5th Cycle APR Raw Data-Final'!L$3:L$1977,'5th Cycle APR Raw Data-Final'!$A$3:$A$1977,'SB35 Determination Data'!$K12,'5th Cycle APR Raw Data-Final'!$T$3:$T$1977,"&gt;="&amp;'SB35 Determination Data'!$F12,'5th Cycle APR Raw Data-Final'!$T$3:$T$1977,"&lt;="&amp;G12))</f>
        <v>0</v>
      </c>
      <c r="W12" s="100">
        <f>IF(AN12&lt;1,SUMIFS('5th Cycle APR Raw Data-Final'!M$3:M$1977,'5th Cycle APR Raw Data-Final'!$A$3:$A$1977,'SB35 Determination Data'!$K12,'5th Cycle APR Raw Data-Final'!$T$3:$T$1977,"&gt;="&amp;'SB35 Determination Data'!$F12,'5th Cycle APR Raw Data-Final'!$T$3:$T$1977,"&lt;"&amp;E12),SUMIFS('5th Cycle APR Raw Data-Final'!M$3:M$1977,'5th Cycle APR Raw Data-Final'!$A$3:$A$1977,'SB35 Determination Data'!$K12,'5th Cycle APR Raw Data-Final'!$T$3:$T$1977,"&gt;="&amp;'SB35 Determination Data'!$F12,'5th Cycle APR Raw Data-Final'!$T$3:$T$1977,"&lt;="&amp;G12))</f>
        <v>0</v>
      </c>
      <c r="X12" s="100" t="e">
        <f t="shared" si="16"/>
        <v>#N/A</v>
      </c>
      <c r="Y12" s="100" t="e">
        <f t="shared" si="17"/>
        <v>#N/A</v>
      </c>
      <c r="Z12" s="100" t="e">
        <f t="shared" si="18"/>
        <v>#N/A</v>
      </c>
      <c r="AA12" s="112" t="str">
        <f t="shared" si="19"/>
        <v>No 2018 Annual Progress Report</v>
      </c>
      <c r="AB12" s="112" t="str">
        <f t="shared" si="20"/>
        <v>No 2018 Annual Progress Report</v>
      </c>
      <c r="AC12" s="100" t="e">
        <f>VLOOKUP(K12,'5th Cycle APR Raw Data-Final'!$A$3:$P$1977,14,FALSE)</f>
        <v>#N/A</v>
      </c>
      <c r="AD12" s="100">
        <f>IF(AN12&lt;1,SUMIFS('5th Cycle APR Raw Data-Final'!$O$3:$O$1977,'5th Cycle APR Raw Data-Final'!$A$3:$A$1977,'SB35 Determination Data'!$K12,'5th Cycle APR Raw Data-Final'!$T$3:$T$1977,"&gt;="&amp;'SB35 Determination Data'!$F12,'5th Cycle APR Raw Data-Final'!$T$3:$T$1977,"&lt;"&amp;E12),SUMIFS('5th Cycle APR Raw Data-Final'!$O$3:$O$1977,'5th Cycle APR Raw Data-Final'!$A$3:$A$1977,'SB35 Determination Data'!$K12,'5th Cycle APR Raw Data-Final'!$T$3:$T$1977,"&gt;="&amp;'SB35 Determination Data'!$F12,'5th Cycle APR Raw Data-Final'!$T$3:$T$1977,"&lt;="&amp;G12))</f>
        <v>0</v>
      </c>
      <c r="AE12" s="100" t="e">
        <f t="shared" si="21"/>
        <v>#N/A</v>
      </c>
      <c r="AF12" s="112" t="str">
        <f t="shared" si="22"/>
        <v>No 2018 Annual Progress Report</v>
      </c>
      <c r="AG12" s="100" t="e">
        <f>VLOOKUP(K12,'5th Cycle APR Raw Data-Final'!$A$3:$P$1977,16,FALSE)</f>
        <v>#N/A</v>
      </c>
      <c r="AH12" s="100">
        <f>IF(AN12&lt;1,SUMIFS('5th Cycle APR Raw Data-Final'!$Q$3:$Q$1977,'5th Cycle APR Raw Data-Final'!$A$3:$A$1977,'SB35 Determination Data'!$K12,'5th Cycle APR Raw Data-Final'!$T$3:$T$1977,"&gt;="&amp;'SB35 Determination Data'!$F12,'5th Cycle APR Raw Data-Final'!$T$3:$T$1977,"&lt;"&amp;E12),SUMIFS('5th Cycle APR Raw Data-Final'!$Q$3:$Q$1977,'5th Cycle APR Raw Data-Final'!$A$3:$A$1977,'SB35 Determination Data'!$K12,'5th Cycle APR Raw Data-Final'!$T$3:$T$1977,"&gt;="&amp;'SB35 Determination Data'!$F12,'5th Cycle APR Raw Data-Final'!$T$3:$T$1977,"&lt;="&amp;G12))</f>
        <v>0</v>
      </c>
      <c r="AI12" s="100" t="e">
        <f t="shared" si="23"/>
        <v>#N/A</v>
      </c>
      <c r="AJ12" s="112" t="str">
        <f t="shared" si="24"/>
        <v>No 2018 Annual Progress Report</v>
      </c>
      <c r="AK12" s="100" t="e">
        <f>VLOOKUP(K12,'5th Cycle APR Raw Data-Final'!$A$3:$R$1977,18,FALSE)</f>
        <v>#N/A</v>
      </c>
      <c r="AL12" s="100">
        <f>IF(AN12&lt;1,SUMIFS('5th Cycle APR Raw Data-Final'!$S$3:$S$1977,'5th Cycle APR Raw Data-Final'!$A$3:$A$1977,'SB35 Determination Data'!$K12,'5th Cycle APR Raw Data-Final'!$T$3:$T$1977,"&gt;="&amp;'SB35 Determination Data'!$F12,'5th Cycle APR Raw Data-Final'!$T$3:$T$1977,"&lt;"&amp;E12),SUMIFS('5th Cycle APR Raw Data-Final'!$S$3:$S$1977,'5th Cycle APR Raw Data-Final'!$A$3:$A$1977,'SB35 Determination Data'!$K12,'5th Cycle APR Raw Data-Final'!$T$3:$T$1977,"&gt;="&amp;'SB35 Determination Data'!$F12,'5th Cycle APR Raw Data-Final'!$T$3:$T$1977,"&lt;="&amp;G12))</f>
        <v>0</v>
      </c>
      <c r="AM12" s="100" t="e">
        <f t="shared" si="25"/>
        <v>#N/A</v>
      </c>
      <c r="AN12" s="114">
        <f t="shared" si="26"/>
        <v>1</v>
      </c>
      <c r="AO12" s="2" t="str">
        <f t="shared" si="27"/>
        <v>YES</v>
      </c>
      <c r="AP12" s="2" t="str">
        <f t="shared" si="28"/>
        <v>NO</v>
      </c>
      <c r="AQ12" s="2" t="str">
        <f t="shared" si="29"/>
        <v>NO</v>
      </c>
      <c r="AR12" s="124" t="str">
        <f>VLOOKUP(K12,'2018Submitted'!$A$2:$C$540,3,FALSE)</f>
        <v>No 2018 Annual Progress Report</v>
      </c>
      <c r="AS12" s="2" t="str">
        <f t="shared" si="30"/>
        <v>YES</v>
      </c>
      <c r="AT12" s="2" t="str">
        <f t="shared" si="31"/>
        <v>NO</v>
      </c>
    </row>
    <row r="13" spans="1:46" s="2" customFormat="1" ht="12.75" customHeight="1" x14ac:dyDescent="0.2">
      <c r="A13" s="2" t="s">
        <v>14</v>
      </c>
      <c r="B13" s="2" t="str">
        <f t="shared" si="0"/>
        <v>AMADOR CITY</v>
      </c>
      <c r="C13" s="71">
        <f t="shared" si="1"/>
        <v>1</v>
      </c>
      <c r="D13" s="72">
        <f t="shared" si="2"/>
        <v>5</v>
      </c>
      <c r="E13" s="99">
        <f t="shared" si="3"/>
        <v>2017</v>
      </c>
      <c r="F13" s="99">
        <f t="shared" si="4"/>
        <v>2014</v>
      </c>
      <c r="G13" s="99">
        <f t="shared" si="5"/>
        <v>2018</v>
      </c>
      <c r="H13" s="2" t="str">
        <f t="shared" si="6"/>
        <v>06/30/2014</v>
      </c>
      <c r="I13" s="2" t="str">
        <f t="shared" si="7"/>
        <v>06/30/2019</v>
      </c>
      <c r="J13" s="2" t="s">
        <v>13</v>
      </c>
      <c r="K13" s="111" t="s">
        <v>1846</v>
      </c>
      <c r="L13" s="100" t="e">
        <f>VLOOKUP(K13,'5th Cycle APR Raw Data-Final'!$A$3:$P$1977,6,FALSE)</f>
        <v>#N/A</v>
      </c>
      <c r="M13" s="100">
        <f>IF(AN13&lt;1,SUMIFS('5th Cycle APR Raw Data-Final'!G$3:G$1977,'5th Cycle APR Raw Data-Final'!$A$3:$A$1977,'SB35 Determination Data'!$K13,'5th Cycle APR Raw Data-Final'!$T$3:$T$1977,"&gt;="&amp;'SB35 Determination Data'!$F13,'5th Cycle APR Raw Data-Final'!$T$3:$T$1977,"&lt;"&amp;E13),SUMIFS('5th Cycle APR Raw Data-Final'!G$3:G$1977,'5th Cycle APR Raw Data-Final'!$A$3:$A$1977,'SB35 Determination Data'!$K13,'5th Cycle APR Raw Data-Final'!$T$3:$T$1977,"&gt;="&amp;'SB35 Determination Data'!$F13,'5th Cycle APR Raw Data-Final'!$T$3:$T$1977,"&lt;="&amp;G13))</f>
        <v>0</v>
      </c>
      <c r="N13" s="100">
        <f>IF(AN13&lt;1,SUMIFS('5th Cycle APR Raw Data-Final'!H$3:H$1977,'5th Cycle APR Raw Data-Final'!$A$3:$A$1977,'SB35 Determination Data'!$K13,'5th Cycle APR Raw Data-Final'!$T$3:$T$1977,"&gt;="&amp;'SB35 Determination Data'!$F13,'5th Cycle APR Raw Data-Final'!$T$3:$T$1977,"&lt;"&amp;E13),SUMIFS('5th Cycle APR Raw Data-Final'!H$3:H$1977,'5th Cycle APR Raw Data-Final'!$A$3:$A$1977,'SB35 Determination Data'!$K13,'5th Cycle APR Raw Data-Final'!$T$3:$T$1977,"&gt;="&amp;'SB35 Determination Data'!$F13,'5th Cycle APR Raw Data-Final'!$T$3:$T$1977,"&lt;="&amp;G13))</f>
        <v>0</v>
      </c>
      <c r="O13" s="100">
        <f>IF(AN13&lt;1,SUMIFS('5th Cycle APR Raw Data-Final'!I$3:I$1977,'5th Cycle APR Raw Data-Final'!$A$3:$A$1977,'SB35 Determination Data'!$K13,'5th Cycle APR Raw Data-Final'!$T$3:$T$1977,"&gt;="&amp;'SB35 Determination Data'!$F13,'5th Cycle APR Raw Data-Final'!$T$3:$T$1977,"&lt;"&amp;E13),SUMIFS('5th Cycle APR Raw Data-Final'!I$3:I$1977,'5th Cycle APR Raw Data-Final'!$A$3:$A$1977,'SB35 Determination Data'!$K13,'5th Cycle APR Raw Data-Final'!$T$3:$T$1977,"&gt;="&amp;'SB35 Determination Data'!$F13,'5th Cycle APR Raw Data-Final'!$T$3:$T$1977,"&lt;="&amp;G13))</f>
        <v>0</v>
      </c>
      <c r="P13" s="100" t="e">
        <f t="shared" si="12"/>
        <v>#N/A</v>
      </c>
      <c r="Q13" s="112" t="str">
        <f t="shared" si="13"/>
        <v>No 2018 Annual Progress Report</v>
      </c>
      <c r="R13" s="101" t="e">
        <f t="shared" si="14"/>
        <v>#N/A</v>
      </c>
      <c r="S13" s="101" t="e">
        <f t="shared" si="15"/>
        <v>#N/A</v>
      </c>
      <c r="T13" s="100" t="e">
        <f>VLOOKUP(K13,'5th Cycle APR Raw Data-Final'!$A$3:$P$1977,10,FALSE)</f>
        <v>#N/A</v>
      </c>
      <c r="U13" s="100">
        <f>IF(AN13&lt;1,SUMIFS('5th Cycle APR Raw Data-Final'!K$3:K$1977,'5th Cycle APR Raw Data-Final'!$A$3:$A$1977,'SB35 Determination Data'!$K13,'5th Cycle APR Raw Data-Final'!$T$3:$T$1977,"&gt;="&amp;'SB35 Determination Data'!$F13,'5th Cycle APR Raw Data-Final'!$T$3:$T$1977,"&lt;"&amp;E13),SUMIFS('5th Cycle APR Raw Data-Final'!K$3:K$1977,'5th Cycle APR Raw Data-Final'!$A$3:$A$1977,'SB35 Determination Data'!$K13,'5th Cycle APR Raw Data-Final'!$T$3:$T$1977,"&gt;="&amp;'SB35 Determination Data'!$F13,'5th Cycle APR Raw Data-Final'!$T$3:$T$1977,"&lt;="&amp;G13))</f>
        <v>0</v>
      </c>
      <c r="V13" s="100">
        <f>IF(AN13&lt;1,SUMIFS('5th Cycle APR Raw Data-Final'!L$3:L$1977,'5th Cycle APR Raw Data-Final'!$A$3:$A$1977,'SB35 Determination Data'!$K13,'5th Cycle APR Raw Data-Final'!$T$3:$T$1977,"&gt;="&amp;'SB35 Determination Data'!$F13,'5th Cycle APR Raw Data-Final'!$T$3:$T$1977,"&lt;"&amp;E13),SUMIFS('5th Cycle APR Raw Data-Final'!L$3:L$1977,'5th Cycle APR Raw Data-Final'!$A$3:$A$1977,'SB35 Determination Data'!$K13,'5th Cycle APR Raw Data-Final'!$T$3:$T$1977,"&gt;="&amp;'SB35 Determination Data'!$F13,'5th Cycle APR Raw Data-Final'!$T$3:$T$1977,"&lt;="&amp;G13))</f>
        <v>0</v>
      </c>
      <c r="W13" s="100">
        <f>IF(AN13&lt;1,SUMIFS('5th Cycle APR Raw Data-Final'!M$3:M$1977,'5th Cycle APR Raw Data-Final'!$A$3:$A$1977,'SB35 Determination Data'!$K13,'5th Cycle APR Raw Data-Final'!$T$3:$T$1977,"&gt;="&amp;'SB35 Determination Data'!$F13,'5th Cycle APR Raw Data-Final'!$T$3:$T$1977,"&lt;"&amp;E13),SUMIFS('5th Cycle APR Raw Data-Final'!M$3:M$1977,'5th Cycle APR Raw Data-Final'!$A$3:$A$1977,'SB35 Determination Data'!$K13,'5th Cycle APR Raw Data-Final'!$T$3:$T$1977,"&gt;="&amp;'SB35 Determination Data'!$F13,'5th Cycle APR Raw Data-Final'!$T$3:$T$1977,"&lt;="&amp;G13))</f>
        <v>0</v>
      </c>
      <c r="X13" s="100" t="e">
        <f t="shared" si="16"/>
        <v>#N/A</v>
      </c>
      <c r="Y13" s="100" t="e">
        <f t="shared" si="17"/>
        <v>#N/A</v>
      </c>
      <c r="Z13" s="100" t="e">
        <f t="shared" si="18"/>
        <v>#N/A</v>
      </c>
      <c r="AA13" s="112" t="str">
        <f t="shared" si="19"/>
        <v>No 2018 Annual Progress Report</v>
      </c>
      <c r="AB13" s="112" t="str">
        <f t="shared" si="20"/>
        <v>No 2018 Annual Progress Report</v>
      </c>
      <c r="AC13" s="100" t="e">
        <f>VLOOKUP(K13,'5th Cycle APR Raw Data-Final'!$A$3:$P$1977,14,FALSE)</f>
        <v>#N/A</v>
      </c>
      <c r="AD13" s="100">
        <f>IF(AN13&lt;1,SUMIFS('5th Cycle APR Raw Data-Final'!$O$3:$O$1977,'5th Cycle APR Raw Data-Final'!$A$3:$A$1977,'SB35 Determination Data'!$K13,'5th Cycle APR Raw Data-Final'!$T$3:$T$1977,"&gt;="&amp;'SB35 Determination Data'!$F13,'5th Cycle APR Raw Data-Final'!$T$3:$T$1977,"&lt;"&amp;E13),SUMIFS('5th Cycle APR Raw Data-Final'!$O$3:$O$1977,'5th Cycle APR Raw Data-Final'!$A$3:$A$1977,'SB35 Determination Data'!$K13,'5th Cycle APR Raw Data-Final'!$T$3:$T$1977,"&gt;="&amp;'SB35 Determination Data'!$F13,'5th Cycle APR Raw Data-Final'!$T$3:$T$1977,"&lt;="&amp;G13))</f>
        <v>0</v>
      </c>
      <c r="AE13" s="100" t="e">
        <f t="shared" si="21"/>
        <v>#N/A</v>
      </c>
      <c r="AF13" s="112" t="str">
        <f t="shared" si="22"/>
        <v>No 2018 Annual Progress Report</v>
      </c>
      <c r="AG13" s="100" t="e">
        <f>VLOOKUP(K13,'5th Cycle APR Raw Data-Final'!$A$3:$P$1977,16,FALSE)</f>
        <v>#N/A</v>
      </c>
      <c r="AH13" s="100">
        <f>IF(AN13&lt;1,SUMIFS('5th Cycle APR Raw Data-Final'!$Q$3:$Q$1977,'5th Cycle APR Raw Data-Final'!$A$3:$A$1977,'SB35 Determination Data'!$K13,'5th Cycle APR Raw Data-Final'!$T$3:$T$1977,"&gt;="&amp;'SB35 Determination Data'!$F13,'5th Cycle APR Raw Data-Final'!$T$3:$T$1977,"&lt;"&amp;E13),SUMIFS('5th Cycle APR Raw Data-Final'!$Q$3:$Q$1977,'5th Cycle APR Raw Data-Final'!$A$3:$A$1977,'SB35 Determination Data'!$K13,'5th Cycle APR Raw Data-Final'!$T$3:$T$1977,"&gt;="&amp;'SB35 Determination Data'!$F13,'5th Cycle APR Raw Data-Final'!$T$3:$T$1977,"&lt;="&amp;G13))</f>
        <v>0</v>
      </c>
      <c r="AI13" s="100" t="e">
        <f t="shared" si="23"/>
        <v>#N/A</v>
      </c>
      <c r="AJ13" s="112" t="str">
        <f t="shared" si="24"/>
        <v>No 2018 Annual Progress Report</v>
      </c>
      <c r="AK13" s="100" t="e">
        <f>VLOOKUP(K13,'5th Cycle APR Raw Data-Final'!$A$3:$R$1977,18,FALSE)</f>
        <v>#N/A</v>
      </c>
      <c r="AL13" s="100">
        <f>IF(AN13&lt;1,SUMIFS('5th Cycle APR Raw Data-Final'!$S$3:$S$1977,'5th Cycle APR Raw Data-Final'!$A$3:$A$1977,'SB35 Determination Data'!$K13,'5th Cycle APR Raw Data-Final'!$T$3:$T$1977,"&gt;="&amp;'SB35 Determination Data'!$F13,'5th Cycle APR Raw Data-Final'!$T$3:$T$1977,"&lt;"&amp;E13),SUMIFS('5th Cycle APR Raw Data-Final'!$S$3:$S$1977,'5th Cycle APR Raw Data-Final'!$A$3:$A$1977,'SB35 Determination Data'!$K13,'5th Cycle APR Raw Data-Final'!$T$3:$T$1977,"&gt;="&amp;'SB35 Determination Data'!$F13,'5th Cycle APR Raw Data-Final'!$T$3:$T$1977,"&lt;="&amp;G13))</f>
        <v>0</v>
      </c>
      <c r="AM13" s="100" t="e">
        <f t="shared" si="25"/>
        <v>#N/A</v>
      </c>
      <c r="AN13" s="114">
        <f t="shared" si="26"/>
        <v>1</v>
      </c>
      <c r="AO13" s="2" t="str">
        <f t="shared" si="27"/>
        <v>YES</v>
      </c>
      <c r="AP13" s="2" t="str">
        <f t="shared" si="28"/>
        <v>NO</v>
      </c>
      <c r="AQ13" s="2" t="str">
        <f t="shared" si="29"/>
        <v>NO</v>
      </c>
      <c r="AR13" s="124" t="str">
        <f>VLOOKUP(K13,'2018Submitted'!$A$2:$C$540,3,FALSE)</f>
        <v>No 2018 Annual Progress Report</v>
      </c>
      <c r="AS13" s="2" t="str">
        <f t="shared" si="30"/>
        <v>YES</v>
      </c>
      <c r="AT13" s="2" t="str">
        <f t="shared" si="31"/>
        <v>NO</v>
      </c>
    </row>
    <row r="14" spans="1:46" s="2" customFormat="1" ht="12.75" customHeight="1" x14ac:dyDescent="0.2">
      <c r="A14" s="2" t="s">
        <v>14</v>
      </c>
      <c r="B14" s="2" t="str">
        <f t="shared" si="0"/>
        <v>AMADOR COUNTY</v>
      </c>
      <c r="C14" s="71">
        <f>MROUND((DATEDIF(DATEVALUE(H14),$C$1,"m")/12),1)/(DATEDIF(DATEVALUE(H14),DATEVALUE(I14),"y"))</f>
        <v>1</v>
      </c>
      <c r="D14" s="72">
        <f t="shared" si="2"/>
        <v>5</v>
      </c>
      <c r="E14" s="99">
        <f t="shared" si="3"/>
        <v>2017</v>
      </c>
      <c r="F14" s="99">
        <f t="shared" si="4"/>
        <v>2014</v>
      </c>
      <c r="G14" s="99">
        <f t="shared" si="5"/>
        <v>2018</v>
      </c>
      <c r="H14" s="2" t="str">
        <f t="shared" si="6"/>
        <v>06/30/2014</v>
      </c>
      <c r="I14" s="2" t="str">
        <f t="shared" si="7"/>
        <v>06/30/2019</v>
      </c>
      <c r="J14" s="2" t="s">
        <v>13</v>
      </c>
      <c r="K14" s="111" t="s">
        <v>1109</v>
      </c>
      <c r="L14" s="100">
        <f>VLOOKUP(K14,'5th Cycle APR Raw Data-Final'!$A$3:$P$1977,6,FALSE)</f>
        <v>10</v>
      </c>
      <c r="M14" s="100">
        <f>IF(AN14&lt;1,SUMIFS('5th Cycle APR Raw Data-Final'!G$3:G$1977,'5th Cycle APR Raw Data-Final'!$A$3:$A$1977,'SB35 Determination Data'!$K14,'5th Cycle APR Raw Data-Final'!$T$3:$T$1977,"&gt;="&amp;'SB35 Determination Data'!$F14,'5th Cycle APR Raw Data-Final'!$T$3:$T$1977,"&lt;"&amp;E14),SUMIFS('5th Cycle APR Raw Data-Final'!G$3:G$1977,'5th Cycle APR Raw Data-Final'!$A$3:$A$1977,'SB35 Determination Data'!$K14,'5th Cycle APR Raw Data-Final'!$T$3:$T$1977,"&gt;="&amp;'SB35 Determination Data'!$F14,'5th Cycle APR Raw Data-Final'!$T$3:$T$1977,"&lt;="&amp;G14))</f>
        <v>1</v>
      </c>
      <c r="N14" s="100">
        <f>IF(AN14&lt;1,SUMIFS('5th Cycle APR Raw Data-Final'!H$3:H$1977,'5th Cycle APR Raw Data-Final'!$A$3:$A$1977,'SB35 Determination Data'!$K14,'5th Cycle APR Raw Data-Final'!$T$3:$T$1977,"&gt;="&amp;'SB35 Determination Data'!$F14,'5th Cycle APR Raw Data-Final'!$T$3:$T$1977,"&lt;"&amp;E14),SUMIFS('5th Cycle APR Raw Data-Final'!H$3:H$1977,'5th Cycle APR Raw Data-Final'!$A$3:$A$1977,'SB35 Determination Data'!$K14,'5th Cycle APR Raw Data-Final'!$T$3:$T$1977,"&gt;="&amp;'SB35 Determination Data'!$F14,'5th Cycle APR Raw Data-Final'!$T$3:$T$1977,"&lt;="&amp;G14))</f>
        <v>0</v>
      </c>
      <c r="O14" s="100">
        <f>IF(AN14&lt;1,SUMIFS('5th Cycle APR Raw Data-Final'!I$3:I$1977,'5th Cycle APR Raw Data-Final'!$A$3:$A$1977,'SB35 Determination Data'!$K14,'5th Cycle APR Raw Data-Final'!$T$3:$T$1977,"&gt;="&amp;'SB35 Determination Data'!$F14,'5th Cycle APR Raw Data-Final'!$T$3:$T$1977,"&lt;"&amp;E14),SUMIFS('5th Cycle APR Raw Data-Final'!I$3:I$1977,'5th Cycle APR Raw Data-Final'!$A$3:$A$1977,'SB35 Determination Data'!$K14,'5th Cycle APR Raw Data-Final'!$T$3:$T$1977,"&gt;="&amp;'SB35 Determination Data'!$F14,'5th Cycle APR Raw Data-Final'!$T$3:$T$1977,"&lt;="&amp;G14))</f>
        <v>1</v>
      </c>
      <c r="P14" s="100">
        <f t="shared" si="12"/>
        <v>9</v>
      </c>
      <c r="Q14" s="112">
        <f t="shared" si="13"/>
        <v>0.1</v>
      </c>
      <c r="R14" s="101">
        <f t="shared" si="14"/>
        <v>10</v>
      </c>
      <c r="S14" s="101">
        <f t="shared" si="15"/>
        <v>0</v>
      </c>
      <c r="T14" s="100">
        <f>VLOOKUP(K14,'5th Cycle APR Raw Data-Final'!$A$3:$P$1977,10,FALSE)</f>
        <v>7</v>
      </c>
      <c r="U14" s="100">
        <f>IF(AN14&lt;1,SUMIFS('5th Cycle APR Raw Data-Final'!K$3:K$1977,'5th Cycle APR Raw Data-Final'!$A$3:$A$1977,'SB35 Determination Data'!$K14,'5th Cycle APR Raw Data-Final'!$T$3:$T$1977,"&gt;="&amp;'SB35 Determination Data'!$F14,'5th Cycle APR Raw Data-Final'!$T$3:$T$1977,"&lt;"&amp;E14),SUMIFS('5th Cycle APR Raw Data-Final'!K$3:K$1977,'5th Cycle APR Raw Data-Final'!$A$3:$A$1977,'SB35 Determination Data'!$K14,'5th Cycle APR Raw Data-Final'!$T$3:$T$1977,"&gt;="&amp;'SB35 Determination Data'!$F14,'5th Cycle APR Raw Data-Final'!$T$3:$T$1977,"&lt;="&amp;G14))</f>
        <v>6</v>
      </c>
      <c r="V14" s="100">
        <f>IF(AN14&lt;1,SUMIFS('5th Cycle APR Raw Data-Final'!L$3:L$1977,'5th Cycle APR Raw Data-Final'!$A$3:$A$1977,'SB35 Determination Data'!$K14,'5th Cycle APR Raw Data-Final'!$T$3:$T$1977,"&gt;="&amp;'SB35 Determination Data'!$F14,'5th Cycle APR Raw Data-Final'!$T$3:$T$1977,"&lt;"&amp;E14),SUMIFS('5th Cycle APR Raw Data-Final'!L$3:L$1977,'5th Cycle APR Raw Data-Final'!$A$3:$A$1977,'SB35 Determination Data'!$K14,'5th Cycle APR Raw Data-Final'!$T$3:$T$1977,"&gt;="&amp;'SB35 Determination Data'!$F14,'5th Cycle APR Raw Data-Final'!$T$3:$T$1977,"&lt;="&amp;G14))</f>
        <v>1</v>
      </c>
      <c r="W14" s="100">
        <f>IF(AN14&lt;1,SUMIFS('5th Cycle APR Raw Data-Final'!M$3:M$1977,'5th Cycle APR Raw Data-Final'!$A$3:$A$1977,'SB35 Determination Data'!$K14,'5th Cycle APR Raw Data-Final'!$T$3:$T$1977,"&gt;="&amp;'SB35 Determination Data'!$F14,'5th Cycle APR Raw Data-Final'!$T$3:$T$1977,"&lt;"&amp;E14),SUMIFS('5th Cycle APR Raw Data-Final'!M$3:M$1977,'5th Cycle APR Raw Data-Final'!$A$3:$A$1977,'SB35 Determination Data'!$K14,'5th Cycle APR Raw Data-Final'!$T$3:$T$1977,"&gt;="&amp;'SB35 Determination Data'!$F14,'5th Cycle APR Raw Data-Final'!$T$3:$T$1977,"&lt;="&amp;G14))</f>
        <v>5</v>
      </c>
      <c r="X14" s="100">
        <f t="shared" si="16"/>
        <v>1</v>
      </c>
      <c r="Y14" s="100">
        <f t="shared" si="17"/>
        <v>6</v>
      </c>
      <c r="Z14" s="100">
        <f t="shared" si="18"/>
        <v>1</v>
      </c>
      <c r="AA14" s="112">
        <f t="shared" si="19"/>
        <v>0.8571428571428571</v>
      </c>
      <c r="AB14" s="112">
        <f t="shared" si="20"/>
        <v>0.8571428571428571</v>
      </c>
      <c r="AC14" s="100">
        <f>VLOOKUP(K14,'5th Cycle APR Raw Data-Final'!$A$3:$P$1977,14,FALSE)</f>
        <v>9</v>
      </c>
      <c r="AD14" s="100">
        <f>IF(AN14&lt;1,SUMIFS('5th Cycle APR Raw Data-Final'!$O$3:$O$1977,'5th Cycle APR Raw Data-Final'!$A$3:$A$1977,'SB35 Determination Data'!$K14,'5th Cycle APR Raw Data-Final'!$T$3:$T$1977,"&gt;="&amp;'SB35 Determination Data'!$F14,'5th Cycle APR Raw Data-Final'!$T$3:$T$1977,"&lt;"&amp;E14),SUMIFS('5th Cycle APR Raw Data-Final'!$O$3:$O$1977,'5th Cycle APR Raw Data-Final'!$A$3:$A$1977,'SB35 Determination Data'!$K14,'5th Cycle APR Raw Data-Final'!$T$3:$T$1977,"&gt;="&amp;'SB35 Determination Data'!$F14,'5th Cycle APR Raw Data-Final'!$T$3:$T$1977,"&lt;="&amp;G14))</f>
        <v>34</v>
      </c>
      <c r="AE14" s="100">
        <f t="shared" si="21"/>
        <v>0</v>
      </c>
      <c r="AF14" s="112">
        <f t="shared" si="22"/>
        <v>3.7777777777777777</v>
      </c>
      <c r="AG14" s="100">
        <f>VLOOKUP(K14,'5th Cycle APR Raw Data-Final'!$A$3:$P$1977,16,FALSE)</f>
        <v>23</v>
      </c>
      <c r="AH14" s="100">
        <f>IF(AN14&lt;1,SUMIFS('5th Cycle APR Raw Data-Final'!$Q$3:$Q$1977,'5th Cycle APR Raw Data-Final'!$A$3:$A$1977,'SB35 Determination Data'!$K14,'5th Cycle APR Raw Data-Final'!$T$3:$T$1977,"&gt;="&amp;'SB35 Determination Data'!$F14,'5th Cycle APR Raw Data-Final'!$T$3:$T$1977,"&lt;"&amp;E14),SUMIFS('5th Cycle APR Raw Data-Final'!$Q$3:$Q$1977,'5th Cycle APR Raw Data-Final'!$A$3:$A$1977,'SB35 Determination Data'!$K14,'5th Cycle APR Raw Data-Final'!$T$3:$T$1977,"&gt;="&amp;'SB35 Determination Data'!$F14,'5th Cycle APR Raw Data-Final'!$T$3:$T$1977,"&lt;="&amp;G14))</f>
        <v>24</v>
      </c>
      <c r="AI14" s="100">
        <f t="shared" si="23"/>
        <v>0</v>
      </c>
      <c r="AJ14" s="112">
        <f t="shared" si="24"/>
        <v>1.0434782608695652</v>
      </c>
      <c r="AK14" s="100">
        <f>VLOOKUP(K14,'5th Cycle APR Raw Data-Final'!$A$3:$R$1977,18,FALSE)</f>
        <v>49</v>
      </c>
      <c r="AL14" s="100">
        <f>IF(AN14&lt;1,SUMIFS('5th Cycle APR Raw Data-Final'!$S$3:$S$1977,'5th Cycle APR Raw Data-Final'!$A$3:$A$1977,'SB35 Determination Data'!$K14,'5th Cycle APR Raw Data-Final'!$T$3:$T$1977,"&gt;="&amp;'SB35 Determination Data'!$F14,'5th Cycle APR Raw Data-Final'!$T$3:$T$1977,"&lt;"&amp;E14),SUMIFS('5th Cycle APR Raw Data-Final'!$S$3:$S$1977,'5th Cycle APR Raw Data-Final'!$A$3:$A$1977,'SB35 Determination Data'!$K14,'5th Cycle APR Raw Data-Final'!$T$3:$T$1977,"&gt;="&amp;'SB35 Determination Data'!$F14,'5th Cycle APR Raw Data-Final'!$T$3:$T$1977,"&lt;="&amp;G14))</f>
        <v>65</v>
      </c>
      <c r="AM14" s="100">
        <f t="shared" si="25"/>
        <v>10</v>
      </c>
      <c r="AN14" s="114">
        <f t="shared" si="26"/>
        <v>1</v>
      </c>
      <c r="AO14" s="2" t="str">
        <f t="shared" si="27"/>
        <v>NO</v>
      </c>
      <c r="AP14" s="2" t="str">
        <f t="shared" si="28"/>
        <v>YES</v>
      </c>
      <c r="AQ14" s="2" t="str">
        <f t="shared" si="29"/>
        <v>NO</v>
      </c>
      <c r="AR14" s="124" t="str">
        <f>VLOOKUP(K14,'2018Submitted'!$A$2:$C$540,3,FALSE)</f>
        <v>Successful</v>
      </c>
      <c r="AS14" s="2" t="str">
        <f t="shared" si="30"/>
        <v>NO</v>
      </c>
      <c r="AT14" s="2" t="str">
        <f t="shared" si="31"/>
        <v>YES</v>
      </c>
    </row>
    <row r="15" spans="1:46" s="2" customFormat="1" ht="12.75" customHeight="1" x14ac:dyDescent="0.2">
      <c r="A15" s="2" t="s">
        <v>16</v>
      </c>
      <c r="B15" s="2" t="str">
        <f t="shared" si="0"/>
        <v>AMERICAN CANYON</v>
      </c>
      <c r="C15" s="71">
        <f t="shared" si="1"/>
        <v>0.5</v>
      </c>
      <c r="D15" s="72">
        <f>DATEDIF(DATEVALUE(H15),DATEVALUE(I15),"y")</f>
        <v>8</v>
      </c>
      <c r="E15" s="99">
        <f>IF(D15=8,F15+4,F15+3)</f>
        <v>2019</v>
      </c>
      <c r="F15" s="99">
        <f t="shared" si="4"/>
        <v>2015</v>
      </c>
      <c r="G15" s="99">
        <f t="shared" si="5"/>
        <v>2022</v>
      </c>
      <c r="H15" s="2" t="str">
        <f>LEFT(J15,10)</f>
        <v>01/31/2015</v>
      </c>
      <c r="I15" s="2" t="str">
        <f>RIGHT(J15,10)</f>
        <v>01/31/2023</v>
      </c>
      <c r="J15" s="2" t="s">
        <v>8</v>
      </c>
      <c r="K15" s="111" t="s">
        <v>15</v>
      </c>
      <c r="L15" s="100">
        <f>VLOOKUP(K15,'5th Cycle APR Raw Data-Final'!$A$3:$P$1977,6,FALSE)</f>
        <v>116</v>
      </c>
      <c r="M15" s="100">
        <f>IF(AN15&lt;1,SUMIFS('5th Cycle APR Raw Data-Final'!G$3:G$1977,'5th Cycle APR Raw Data-Final'!$A$3:$A$1977,'SB35 Determination Data'!$K15,'5th Cycle APR Raw Data-Final'!$T$3:$T$1977,"&gt;="&amp;'SB35 Determination Data'!$F15,'5th Cycle APR Raw Data-Final'!$T$3:$T$1977,"&lt;"&amp;E15),SUMIFS('5th Cycle APR Raw Data-Final'!G$3:G$1977,'5th Cycle APR Raw Data-Final'!$A$3:$A$1977,'SB35 Determination Data'!$K15,'5th Cycle APR Raw Data-Final'!$T$3:$T$1977,"&gt;="&amp;'SB35 Determination Data'!$F15,'5th Cycle APR Raw Data-Final'!$T$3:$T$1977,"&lt;="&amp;G15))</f>
        <v>57</v>
      </c>
      <c r="N15" s="100">
        <f>IF(AN15&lt;1,SUMIFS('5th Cycle APR Raw Data-Final'!H$3:H$1977,'5th Cycle APR Raw Data-Final'!$A$3:$A$1977,'SB35 Determination Data'!$K15,'5th Cycle APR Raw Data-Final'!$T$3:$T$1977,"&gt;="&amp;'SB35 Determination Data'!$F15,'5th Cycle APR Raw Data-Final'!$T$3:$T$1977,"&lt;"&amp;E15),SUMIFS('5th Cycle APR Raw Data-Final'!H$3:H$1977,'5th Cycle APR Raw Data-Final'!$A$3:$A$1977,'SB35 Determination Data'!$K15,'5th Cycle APR Raw Data-Final'!$T$3:$T$1977,"&gt;="&amp;'SB35 Determination Data'!$F15,'5th Cycle APR Raw Data-Final'!$T$3:$T$1977,"&lt;="&amp;G15))</f>
        <v>57</v>
      </c>
      <c r="O15" s="100">
        <f>IF(AN15&lt;1,SUMIFS('5th Cycle APR Raw Data-Final'!I$3:I$1977,'5th Cycle APR Raw Data-Final'!$A$3:$A$1977,'SB35 Determination Data'!$K15,'5th Cycle APR Raw Data-Final'!$T$3:$T$1977,"&gt;="&amp;'SB35 Determination Data'!$F15,'5th Cycle APR Raw Data-Final'!$T$3:$T$1977,"&lt;"&amp;E15),SUMIFS('5th Cycle APR Raw Data-Final'!I$3:I$1977,'5th Cycle APR Raw Data-Final'!$A$3:$A$1977,'SB35 Determination Data'!$K15,'5th Cycle APR Raw Data-Final'!$T$3:$T$1977,"&gt;="&amp;'SB35 Determination Data'!$F15,'5th Cycle APR Raw Data-Final'!$T$3:$T$1977,"&lt;="&amp;G15))</f>
        <v>0</v>
      </c>
      <c r="P15" s="100">
        <f t="shared" si="12"/>
        <v>59</v>
      </c>
      <c r="Q15" s="112">
        <f t="shared" si="13"/>
        <v>0.49137931034482757</v>
      </c>
      <c r="R15" s="101">
        <f t="shared" si="14"/>
        <v>58</v>
      </c>
      <c r="S15" s="101">
        <f t="shared" si="15"/>
        <v>0</v>
      </c>
      <c r="T15" s="100">
        <f>VLOOKUP(K15,'5th Cycle APR Raw Data-Final'!$A$3:$P$1977,10,FALSE)</f>
        <v>54</v>
      </c>
      <c r="U15" s="100">
        <f>IF(AN15&lt;1,SUMIFS('5th Cycle APR Raw Data-Final'!K$3:K$1977,'5th Cycle APR Raw Data-Final'!$A$3:$A$1977,'SB35 Determination Data'!$K15,'5th Cycle APR Raw Data-Final'!$T$3:$T$1977,"&gt;="&amp;'SB35 Determination Data'!$F15,'5th Cycle APR Raw Data-Final'!$T$3:$T$1977,"&lt;"&amp;E15),SUMIFS('5th Cycle APR Raw Data-Final'!K$3:K$1977,'5th Cycle APR Raw Data-Final'!$A$3:$A$1977,'SB35 Determination Data'!$K15,'5th Cycle APR Raw Data-Final'!$T$3:$T$1977,"&gt;="&amp;'SB35 Determination Data'!$F15,'5th Cycle APR Raw Data-Final'!$T$3:$T$1977,"&lt;="&amp;G15))</f>
        <v>40</v>
      </c>
      <c r="V15" s="100">
        <f>IF(AN15&lt;1,SUMIFS('5th Cycle APR Raw Data-Final'!L$3:L$1977,'5th Cycle APR Raw Data-Final'!$A$3:$A$1977,'SB35 Determination Data'!$K15,'5th Cycle APR Raw Data-Final'!$T$3:$T$1977,"&gt;="&amp;'SB35 Determination Data'!$F15,'5th Cycle APR Raw Data-Final'!$T$3:$T$1977,"&lt;"&amp;E15),SUMIFS('5th Cycle APR Raw Data-Final'!L$3:L$1977,'5th Cycle APR Raw Data-Final'!$A$3:$A$1977,'SB35 Determination Data'!$K15,'5th Cycle APR Raw Data-Final'!$T$3:$T$1977,"&gt;="&amp;'SB35 Determination Data'!$F15,'5th Cycle APR Raw Data-Final'!$T$3:$T$1977,"&lt;="&amp;G15))</f>
        <v>37</v>
      </c>
      <c r="W15" s="100">
        <f>IF(AN15&lt;1,SUMIFS('5th Cycle APR Raw Data-Final'!M$3:M$1977,'5th Cycle APR Raw Data-Final'!$A$3:$A$1977,'SB35 Determination Data'!$K15,'5th Cycle APR Raw Data-Final'!$T$3:$T$1977,"&gt;="&amp;'SB35 Determination Data'!$F15,'5th Cycle APR Raw Data-Final'!$T$3:$T$1977,"&lt;"&amp;E15),SUMIFS('5th Cycle APR Raw Data-Final'!M$3:M$1977,'5th Cycle APR Raw Data-Final'!$A$3:$A$1977,'SB35 Determination Data'!$K15,'5th Cycle APR Raw Data-Final'!$T$3:$T$1977,"&gt;="&amp;'SB35 Determination Data'!$F15,'5th Cycle APR Raw Data-Final'!$T$3:$T$1977,"&lt;="&amp;G15))</f>
        <v>3</v>
      </c>
      <c r="X15" s="100">
        <f t="shared" si="16"/>
        <v>14</v>
      </c>
      <c r="Y15" s="100">
        <f t="shared" si="17"/>
        <v>40</v>
      </c>
      <c r="Z15" s="100">
        <f t="shared" si="18"/>
        <v>14</v>
      </c>
      <c r="AA15" s="112">
        <f t="shared" si="19"/>
        <v>0.7407407407407407</v>
      </c>
      <c r="AB15" s="112">
        <f t="shared" si="20"/>
        <v>0.7407407407407407</v>
      </c>
      <c r="AC15" s="100">
        <f>VLOOKUP(K15,'5th Cycle APR Raw Data-Final'!$A$3:$P$1977,14,FALSE)</f>
        <v>58</v>
      </c>
      <c r="AD15" s="100">
        <f>IF(AN15&lt;1,SUMIFS('5th Cycle APR Raw Data-Final'!$O$3:$O$1977,'5th Cycle APR Raw Data-Final'!$A$3:$A$1977,'SB35 Determination Data'!$K15,'5th Cycle APR Raw Data-Final'!$T$3:$T$1977,"&gt;="&amp;'SB35 Determination Data'!$F15,'5th Cycle APR Raw Data-Final'!$T$3:$T$1977,"&lt;"&amp;E15),SUMIFS('5th Cycle APR Raw Data-Final'!$O$3:$O$1977,'5th Cycle APR Raw Data-Final'!$A$3:$A$1977,'SB35 Determination Data'!$K15,'5th Cycle APR Raw Data-Final'!$T$3:$T$1977,"&gt;="&amp;'SB35 Determination Data'!$F15,'5th Cycle APR Raw Data-Final'!$T$3:$T$1977,"&lt;="&amp;G15))</f>
        <v>141</v>
      </c>
      <c r="AE15" s="100">
        <f t="shared" si="21"/>
        <v>0</v>
      </c>
      <c r="AF15" s="112">
        <f t="shared" si="22"/>
        <v>2.4310344827586206</v>
      </c>
      <c r="AG15" s="100">
        <f>VLOOKUP(K15,'5th Cycle APR Raw Data-Final'!$A$3:$P$1977,16,FALSE)</f>
        <v>164</v>
      </c>
      <c r="AH15" s="100">
        <f>IF(AN15&lt;1,SUMIFS('5th Cycle APR Raw Data-Final'!$Q$3:$Q$1977,'5th Cycle APR Raw Data-Final'!$A$3:$A$1977,'SB35 Determination Data'!$K15,'5th Cycle APR Raw Data-Final'!$T$3:$T$1977,"&gt;="&amp;'SB35 Determination Data'!$F15,'5th Cycle APR Raw Data-Final'!$T$3:$T$1977,"&lt;"&amp;E15),SUMIFS('5th Cycle APR Raw Data-Final'!$Q$3:$Q$1977,'5th Cycle APR Raw Data-Final'!$A$3:$A$1977,'SB35 Determination Data'!$K15,'5th Cycle APR Raw Data-Final'!$T$3:$T$1977,"&gt;="&amp;'SB35 Determination Data'!$F15,'5th Cycle APR Raw Data-Final'!$T$3:$T$1977,"&lt;="&amp;G15))</f>
        <v>143</v>
      </c>
      <c r="AI15" s="100">
        <f t="shared" si="23"/>
        <v>21</v>
      </c>
      <c r="AJ15" s="112">
        <f t="shared" si="24"/>
        <v>0.87195121951219512</v>
      </c>
      <c r="AK15" s="100">
        <f>VLOOKUP(K15,'5th Cycle APR Raw Data-Final'!$A$3:$R$1977,18,FALSE)</f>
        <v>392</v>
      </c>
      <c r="AL15" s="100">
        <f>IF(AN15&lt;1,SUMIFS('5th Cycle APR Raw Data-Final'!$S$3:$S$1977,'5th Cycle APR Raw Data-Final'!$A$3:$A$1977,'SB35 Determination Data'!$K15,'5th Cycle APR Raw Data-Final'!$T$3:$T$1977,"&gt;="&amp;'SB35 Determination Data'!$F15,'5th Cycle APR Raw Data-Final'!$T$3:$T$1977,"&lt;"&amp;E15),SUMIFS('5th Cycle APR Raw Data-Final'!$S$3:$S$1977,'5th Cycle APR Raw Data-Final'!$A$3:$A$1977,'SB35 Determination Data'!$K15,'5th Cycle APR Raw Data-Final'!$T$3:$T$1977,"&gt;="&amp;'SB35 Determination Data'!$F15,'5th Cycle APR Raw Data-Final'!$T$3:$T$1977,"&lt;="&amp;G15))</f>
        <v>381</v>
      </c>
      <c r="AM15" s="100">
        <f t="shared" si="25"/>
        <v>94</v>
      </c>
      <c r="AN15" s="114">
        <f t="shared" si="26"/>
        <v>0.5</v>
      </c>
      <c r="AO15" s="2" t="str">
        <f t="shared" si="27"/>
        <v>NO</v>
      </c>
      <c r="AP15" s="2" t="str">
        <f t="shared" si="28"/>
        <v>YES</v>
      </c>
      <c r="AQ15" s="2" t="str">
        <f t="shared" si="29"/>
        <v>NO</v>
      </c>
      <c r="AR15" s="124" t="str">
        <f>VLOOKUP(K15,'2018Submitted'!$A$2:$C$540,3,FALSE)</f>
        <v>Successful</v>
      </c>
      <c r="AS15" s="2" t="str">
        <f t="shared" si="30"/>
        <v>NO</v>
      </c>
      <c r="AT15" s="2" t="str">
        <f t="shared" si="31"/>
        <v>YES</v>
      </c>
    </row>
    <row r="16" spans="1:46" s="2" customFormat="1" ht="12.75" customHeight="1" x14ac:dyDescent="0.2">
      <c r="A16" s="2" t="s">
        <v>12</v>
      </c>
      <c r="B16" s="2" t="str">
        <f t="shared" si="0"/>
        <v>ANAHEIM</v>
      </c>
      <c r="C16" s="71">
        <f t="shared" si="1"/>
        <v>0.625</v>
      </c>
      <c r="D16" s="72">
        <f t="shared" si="2"/>
        <v>8</v>
      </c>
      <c r="E16" s="99">
        <f t="shared" si="3"/>
        <v>2018</v>
      </c>
      <c r="F16" s="99">
        <f t="shared" si="4"/>
        <v>2014</v>
      </c>
      <c r="G16" s="99" t="str">
        <f t="shared" si="5"/>
        <v>2021</v>
      </c>
      <c r="H16" s="2" t="str">
        <f t="shared" si="6"/>
        <v>10/15/2013</v>
      </c>
      <c r="I16" s="2" t="str">
        <f t="shared" si="7"/>
        <v>10/15/2021</v>
      </c>
      <c r="J16" s="2" t="s">
        <v>3</v>
      </c>
      <c r="K16" s="111" t="s">
        <v>17</v>
      </c>
      <c r="L16" s="100">
        <f>VLOOKUP(K16,'5th Cycle APR Raw Data-Final'!$A$3:$P$1977,6,FALSE)</f>
        <v>1256</v>
      </c>
      <c r="M16" s="100">
        <f>IF(AN16&lt;1,SUMIFS('5th Cycle APR Raw Data-Final'!G$3:G$1977,'5th Cycle APR Raw Data-Final'!$A$3:$A$1977,'SB35 Determination Data'!$K16,'5th Cycle APR Raw Data-Final'!$T$3:$T$1977,"&gt;="&amp;'SB35 Determination Data'!$F16,'5th Cycle APR Raw Data-Final'!$T$3:$T$1977,"&lt;"&amp;E16),SUMIFS('5th Cycle APR Raw Data-Final'!G$3:G$1977,'5th Cycle APR Raw Data-Final'!$A$3:$A$1977,'SB35 Determination Data'!$K16,'5th Cycle APR Raw Data-Final'!$T$3:$T$1977,"&gt;="&amp;'SB35 Determination Data'!$F16,'5th Cycle APR Raw Data-Final'!$T$3:$T$1977,"&lt;="&amp;G16))</f>
        <v>71</v>
      </c>
      <c r="N16" s="100">
        <f>IF(AN16&lt;1,SUMIFS('5th Cycle APR Raw Data-Final'!H$3:H$1977,'5th Cycle APR Raw Data-Final'!$A$3:$A$1977,'SB35 Determination Data'!$K16,'5th Cycle APR Raw Data-Final'!$T$3:$T$1977,"&gt;="&amp;'SB35 Determination Data'!$F16,'5th Cycle APR Raw Data-Final'!$T$3:$T$1977,"&lt;"&amp;E16),SUMIFS('5th Cycle APR Raw Data-Final'!H$3:H$1977,'5th Cycle APR Raw Data-Final'!$A$3:$A$1977,'SB35 Determination Data'!$K16,'5th Cycle APR Raw Data-Final'!$T$3:$T$1977,"&gt;="&amp;'SB35 Determination Data'!$F16,'5th Cycle APR Raw Data-Final'!$T$3:$T$1977,"&lt;="&amp;G16))</f>
        <v>71</v>
      </c>
      <c r="O16" s="100">
        <f>IF(AN16&lt;1,SUMIFS('5th Cycle APR Raw Data-Final'!I$3:I$1977,'5th Cycle APR Raw Data-Final'!$A$3:$A$1977,'SB35 Determination Data'!$K16,'5th Cycle APR Raw Data-Final'!$T$3:$T$1977,"&gt;="&amp;'SB35 Determination Data'!$F16,'5th Cycle APR Raw Data-Final'!$T$3:$T$1977,"&lt;"&amp;E16),SUMIFS('5th Cycle APR Raw Data-Final'!I$3:I$1977,'5th Cycle APR Raw Data-Final'!$A$3:$A$1977,'SB35 Determination Data'!$K16,'5th Cycle APR Raw Data-Final'!$T$3:$T$1977,"&gt;="&amp;'SB35 Determination Data'!$F16,'5th Cycle APR Raw Data-Final'!$T$3:$T$1977,"&lt;="&amp;G16))</f>
        <v>0</v>
      </c>
      <c r="P16" s="100">
        <f t="shared" si="12"/>
        <v>1185</v>
      </c>
      <c r="Q16" s="112">
        <f t="shared" si="13"/>
        <v>5.6528662420382167E-2</v>
      </c>
      <c r="R16" s="101">
        <f t="shared" si="14"/>
        <v>628</v>
      </c>
      <c r="S16" s="101">
        <f t="shared" si="15"/>
        <v>0</v>
      </c>
      <c r="T16" s="100">
        <f>VLOOKUP(K16,'5th Cycle APR Raw Data-Final'!$A$3:$P$1977,10,FALSE)</f>
        <v>907</v>
      </c>
      <c r="U16" s="100">
        <f>IF(AN16&lt;1,SUMIFS('5th Cycle APR Raw Data-Final'!K$3:K$1977,'5th Cycle APR Raw Data-Final'!$A$3:$A$1977,'SB35 Determination Data'!$K16,'5th Cycle APR Raw Data-Final'!$T$3:$T$1977,"&gt;="&amp;'SB35 Determination Data'!$F16,'5th Cycle APR Raw Data-Final'!$T$3:$T$1977,"&lt;"&amp;E16),SUMIFS('5th Cycle APR Raw Data-Final'!K$3:K$1977,'5th Cycle APR Raw Data-Final'!$A$3:$A$1977,'SB35 Determination Data'!$K16,'5th Cycle APR Raw Data-Final'!$T$3:$T$1977,"&gt;="&amp;'SB35 Determination Data'!$F16,'5th Cycle APR Raw Data-Final'!$T$3:$T$1977,"&lt;="&amp;G16))</f>
        <v>22</v>
      </c>
      <c r="V16" s="100">
        <f>IF(AN16&lt;1,SUMIFS('5th Cycle APR Raw Data-Final'!L$3:L$1977,'5th Cycle APR Raw Data-Final'!$A$3:$A$1977,'SB35 Determination Data'!$K16,'5th Cycle APR Raw Data-Final'!$T$3:$T$1977,"&gt;="&amp;'SB35 Determination Data'!$F16,'5th Cycle APR Raw Data-Final'!$T$3:$T$1977,"&lt;"&amp;E16),SUMIFS('5th Cycle APR Raw Data-Final'!L$3:L$1977,'5th Cycle APR Raw Data-Final'!$A$3:$A$1977,'SB35 Determination Data'!$K16,'5th Cycle APR Raw Data-Final'!$T$3:$T$1977,"&gt;="&amp;'SB35 Determination Data'!$F16,'5th Cycle APR Raw Data-Final'!$T$3:$T$1977,"&lt;="&amp;G16))</f>
        <v>22</v>
      </c>
      <c r="W16" s="100">
        <f>IF(AN16&lt;1,SUMIFS('5th Cycle APR Raw Data-Final'!M$3:M$1977,'5th Cycle APR Raw Data-Final'!$A$3:$A$1977,'SB35 Determination Data'!$K16,'5th Cycle APR Raw Data-Final'!$T$3:$T$1977,"&gt;="&amp;'SB35 Determination Data'!$F16,'5th Cycle APR Raw Data-Final'!$T$3:$T$1977,"&lt;"&amp;E16),SUMIFS('5th Cycle APR Raw Data-Final'!M$3:M$1977,'5th Cycle APR Raw Data-Final'!$A$3:$A$1977,'SB35 Determination Data'!$K16,'5th Cycle APR Raw Data-Final'!$T$3:$T$1977,"&gt;="&amp;'SB35 Determination Data'!$F16,'5th Cycle APR Raw Data-Final'!$T$3:$T$1977,"&lt;="&amp;G16))</f>
        <v>0</v>
      </c>
      <c r="X16" s="100">
        <f t="shared" si="16"/>
        <v>885</v>
      </c>
      <c r="Y16" s="100">
        <f t="shared" si="17"/>
        <v>22</v>
      </c>
      <c r="Z16" s="100">
        <f t="shared" si="18"/>
        <v>885</v>
      </c>
      <c r="AA16" s="112">
        <f t="shared" si="19"/>
        <v>2.4255788313120176E-2</v>
      </c>
      <c r="AB16" s="112">
        <f t="shared" si="20"/>
        <v>2.4255788313120176E-2</v>
      </c>
      <c r="AC16" s="100">
        <f>VLOOKUP(K16,'5th Cycle APR Raw Data-Final'!$A$3:$P$1977,14,FALSE)</f>
        <v>1038</v>
      </c>
      <c r="AD16" s="100">
        <f>IF(AN16&lt;1,SUMIFS('5th Cycle APR Raw Data-Final'!$O$3:$O$1977,'5th Cycle APR Raw Data-Final'!$A$3:$A$1977,'SB35 Determination Data'!$K16,'5th Cycle APR Raw Data-Final'!$T$3:$T$1977,"&gt;="&amp;'SB35 Determination Data'!$F16,'5th Cycle APR Raw Data-Final'!$T$3:$T$1977,"&lt;"&amp;E16),SUMIFS('5th Cycle APR Raw Data-Final'!$O$3:$O$1977,'5th Cycle APR Raw Data-Final'!$A$3:$A$1977,'SB35 Determination Data'!$K16,'5th Cycle APR Raw Data-Final'!$T$3:$T$1977,"&gt;="&amp;'SB35 Determination Data'!$F16,'5th Cycle APR Raw Data-Final'!$T$3:$T$1977,"&lt;="&amp;G16))</f>
        <v>44</v>
      </c>
      <c r="AE16" s="100">
        <f t="shared" si="21"/>
        <v>994</v>
      </c>
      <c r="AF16" s="112">
        <f t="shared" si="22"/>
        <v>4.238921001926782E-2</v>
      </c>
      <c r="AG16" s="100">
        <f>VLOOKUP(K16,'5th Cycle APR Raw Data-Final'!$A$3:$P$1977,16,FALSE)</f>
        <v>2501</v>
      </c>
      <c r="AH16" s="100">
        <f>IF(AN16&lt;1,SUMIFS('5th Cycle APR Raw Data-Final'!$Q$3:$Q$1977,'5th Cycle APR Raw Data-Final'!$A$3:$A$1977,'SB35 Determination Data'!$K16,'5th Cycle APR Raw Data-Final'!$T$3:$T$1977,"&gt;="&amp;'SB35 Determination Data'!$F16,'5th Cycle APR Raw Data-Final'!$T$3:$T$1977,"&lt;"&amp;E16),SUMIFS('5th Cycle APR Raw Data-Final'!$Q$3:$Q$1977,'5th Cycle APR Raw Data-Final'!$A$3:$A$1977,'SB35 Determination Data'!$K16,'5th Cycle APR Raw Data-Final'!$T$3:$T$1977,"&gt;="&amp;'SB35 Determination Data'!$F16,'5th Cycle APR Raw Data-Final'!$T$3:$T$1977,"&lt;="&amp;G16))</f>
        <v>5290</v>
      </c>
      <c r="AI16" s="100">
        <f t="shared" si="23"/>
        <v>0</v>
      </c>
      <c r="AJ16" s="112">
        <f t="shared" si="24"/>
        <v>2.1151539384246303</v>
      </c>
      <c r="AK16" s="100">
        <f>VLOOKUP(K16,'5th Cycle APR Raw Data-Final'!$A$3:$R$1977,18,FALSE)</f>
        <v>5702</v>
      </c>
      <c r="AL16" s="100">
        <f>IF(AN16&lt;1,SUMIFS('5th Cycle APR Raw Data-Final'!$S$3:$S$1977,'5th Cycle APR Raw Data-Final'!$A$3:$A$1977,'SB35 Determination Data'!$K16,'5th Cycle APR Raw Data-Final'!$T$3:$T$1977,"&gt;="&amp;'SB35 Determination Data'!$F16,'5th Cycle APR Raw Data-Final'!$T$3:$T$1977,"&lt;"&amp;E16),SUMIFS('5th Cycle APR Raw Data-Final'!$S$3:$S$1977,'5th Cycle APR Raw Data-Final'!$A$3:$A$1977,'SB35 Determination Data'!$K16,'5th Cycle APR Raw Data-Final'!$T$3:$T$1977,"&gt;="&amp;'SB35 Determination Data'!$F16,'5th Cycle APR Raw Data-Final'!$T$3:$T$1977,"&lt;="&amp;G16))</f>
        <v>5427</v>
      </c>
      <c r="AM16" s="100">
        <f t="shared" si="25"/>
        <v>3064</v>
      </c>
      <c r="AN16" s="114">
        <f t="shared" si="26"/>
        <v>0.5</v>
      </c>
      <c r="AO16" s="2" t="str">
        <f t="shared" si="27"/>
        <v>NO</v>
      </c>
      <c r="AP16" s="2" t="str">
        <f t="shared" si="28"/>
        <v>YES</v>
      </c>
      <c r="AQ16" s="2" t="str">
        <f t="shared" si="29"/>
        <v>NO</v>
      </c>
      <c r="AR16" s="124" t="str">
        <f>VLOOKUP(K16,'2018Submitted'!$A$2:$C$540,3,FALSE)</f>
        <v>Successful</v>
      </c>
      <c r="AS16" s="2" t="str">
        <f t="shared" si="30"/>
        <v>NO</v>
      </c>
      <c r="AT16" s="2" t="str">
        <f t="shared" si="31"/>
        <v>YES</v>
      </c>
    </row>
    <row r="17" spans="1:46" s="2" customFormat="1" ht="12.75" customHeight="1" x14ac:dyDescent="0.2">
      <c r="A17" s="2" t="s">
        <v>19</v>
      </c>
      <c r="B17" s="2" t="str">
        <f t="shared" si="0"/>
        <v>ANDERSON</v>
      </c>
      <c r="C17" s="71">
        <f t="shared" si="1"/>
        <v>1</v>
      </c>
      <c r="D17" s="72">
        <f t="shared" si="2"/>
        <v>5</v>
      </c>
      <c r="E17" s="99">
        <f t="shared" si="3"/>
        <v>2017</v>
      </c>
      <c r="F17" s="99">
        <f t="shared" si="4"/>
        <v>2014</v>
      </c>
      <c r="G17" s="99">
        <f t="shared" si="5"/>
        <v>2018</v>
      </c>
      <c r="H17" s="2" t="str">
        <f t="shared" si="6"/>
        <v>06/30/2014</v>
      </c>
      <c r="I17" s="2" t="str">
        <f t="shared" si="7"/>
        <v>06/30/2019</v>
      </c>
      <c r="J17" s="2" t="s">
        <v>13</v>
      </c>
      <c r="K17" s="111" t="s">
        <v>18</v>
      </c>
      <c r="L17" s="100">
        <f>VLOOKUP(K17,'5th Cycle APR Raw Data-Final'!$A$3:$P$1977,6,FALSE)</f>
        <v>32</v>
      </c>
      <c r="M17" s="100">
        <f>IF(AN17&lt;1,SUMIFS('5th Cycle APR Raw Data-Final'!G$3:G$1977,'5th Cycle APR Raw Data-Final'!$A$3:$A$1977,'SB35 Determination Data'!$K17,'5th Cycle APR Raw Data-Final'!$T$3:$T$1977,"&gt;="&amp;'SB35 Determination Data'!$F17,'5th Cycle APR Raw Data-Final'!$T$3:$T$1977,"&lt;"&amp;E17),SUMIFS('5th Cycle APR Raw Data-Final'!G$3:G$1977,'5th Cycle APR Raw Data-Final'!$A$3:$A$1977,'SB35 Determination Data'!$K17,'5th Cycle APR Raw Data-Final'!$T$3:$T$1977,"&gt;="&amp;'SB35 Determination Data'!$F17,'5th Cycle APR Raw Data-Final'!$T$3:$T$1977,"&lt;="&amp;G17))</f>
        <v>23</v>
      </c>
      <c r="N17" s="100">
        <f>IF(AN17&lt;1,SUMIFS('5th Cycle APR Raw Data-Final'!H$3:H$1977,'5th Cycle APR Raw Data-Final'!$A$3:$A$1977,'SB35 Determination Data'!$K17,'5th Cycle APR Raw Data-Final'!$T$3:$T$1977,"&gt;="&amp;'SB35 Determination Data'!$F17,'5th Cycle APR Raw Data-Final'!$T$3:$T$1977,"&lt;"&amp;E17),SUMIFS('5th Cycle APR Raw Data-Final'!H$3:H$1977,'5th Cycle APR Raw Data-Final'!$A$3:$A$1977,'SB35 Determination Data'!$K17,'5th Cycle APR Raw Data-Final'!$T$3:$T$1977,"&gt;="&amp;'SB35 Determination Data'!$F17,'5th Cycle APR Raw Data-Final'!$T$3:$T$1977,"&lt;="&amp;G17))</f>
        <v>23</v>
      </c>
      <c r="O17" s="100">
        <f>IF(AN17&lt;1,SUMIFS('5th Cycle APR Raw Data-Final'!I$3:I$1977,'5th Cycle APR Raw Data-Final'!$A$3:$A$1977,'SB35 Determination Data'!$K17,'5th Cycle APR Raw Data-Final'!$T$3:$T$1977,"&gt;="&amp;'SB35 Determination Data'!$F17,'5th Cycle APR Raw Data-Final'!$T$3:$T$1977,"&lt;"&amp;E17),SUMIFS('5th Cycle APR Raw Data-Final'!I$3:I$1977,'5th Cycle APR Raw Data-Final'!$A$3:$A$1977,'SB35 Determination Data'!$K17,'5th Cycle APR Raw Data-Final'!$T$3:$T$1977,"&gt;="&amp;'SB35 Determination Data'!$F17,'5th Cycle APR Raw Data-Final'!$T$3:$T$1977,"&lt;="&amp;G17))</f>
        <v>0</v>
      </c>
      <c r="P17" s="100">
        <f t="shared" si="12"/>
        <v>9</v>
      </c>
      <c r="Q17" s="112">
        <f t="shared" si="13"/>
        <v>0.71875</v>
      </c>
      <c r="R17" s="101">
        <f t="shared" si="14"/>
        <v>32</v>
      </c>
      <c r="S17" s="101">
        <f t="shared" si="15"/>
        <v>0</v>
      </c>
      <c r="T17" s="100">
        <f>VLOOKUP(K17,'5th Cycle APR Raw Data-Final'!$A$3:$P$1977,10,FALSE)</f>
        <v>21</v>
      </c>
      <c r="U17" s="100">
        <f>IF(AN17&lt;1,SUMIFS('5th Cycle APR Raw Data-Final'!K$3:K$1977,'5th Cycle APR Raw Data-Final'!$A$3:$A$1977,'SB35 Determination Data'!$K17,'5th Cycle APR Raw Data-Final'!$T$3:$T$1977,"&gt;="&amp;'SB35 Determination Data'!$F17,'5th Cycle APR Raw Data-Final'!$T$3:$T$1977,"&lt;"&amp;E17),SUMIFS('5th Cycle APR Raw Data-Final'!K$3:K$1977,'5th Cycle APR Raw Data-Final'!$A$3:$A$1977,'SB35 Determination Data'!$K17,'5th Cycle APR Raw Data-Final'!$T$3:$T$1977,"&gt;="&amp;'SB35 Determination Data'!$F17,'5th Cycle APR Raw Data-Final'!$T$3:$T$1977,"&lt;="&amp;G17))</f>
        <v>20</v>
      </c>
      <c r="V17" s="100">
        <f>IF(AN17&lt;1,SUMIFS('5th Cycle APR Raw Data-Final'!L$3:L$1977,'5th Cycle APR Raw Data-Final'!$A$3:$A$1977,'SB35 Determination Data'!$K17,'5th Cycle APR Raw Data-Final'!$T$3:$T$1977,"&gt;="&amp;'SB35 Determination Data'!$F17,'5th Cycle APR Raw Data-Final'!$T$3:$T$1977,"&lt;"&amp;E17),SUMIFS('5th Cycle APR Raw Data-Final'!L$3:L$1977,'5th Cycle APR Raw Data-Final'!$A$3:$A$1977,'SB35 Determination Data'!$K17,'5th Cycle APR Raw Data-Final'!$T$3:$T$1977,"&gt;="&amp;'SB35 Determination Data'!$F17,'5th Cycle APR Raw Data-Final'!$T$3:$T$1977,"&lt;="&amp;G17))</f>
        <v>19</v>
      </c>
      <c r="W17" s="100">
        <f>IF(AN17&lt;1,SUMIFS('5th Cycle APR Raw Data-Final'!M$3:M$1977,'5th Cycle APR Raw Data-Final'!$A$3:$A$1977,'SB35 Determination Data'!$K17,'5th Cycle APR Raw Data-Final'!$T$3:$T$1977,"&gt;="&amp;'SB35 Determination Data'!$F17,'5th Cycle APR Raw Data-Final'!$T$3:$T$1977,"&lt;"&amp;E17),SUMIFS('5th Cycle APR Raw Data-Final'!M$3:M$1977,'5th Cycle APR Raw Data-Final'!$A$3:$A$1977,'SB35 Determination Data'!$K17,'5th Cycle APR Raw Data-Final'!$T$3:$T$1977,"&gt;="&amp;'SB35 Determination Data'!$F17,'5th Cycle APR Raw Data-Final'!$T$3:$T$1977,"&lt;="&amp;G17))</f>
        <v>1</v>
      </c>
      <c r="X17" s="100">
        <f t="shared" si="16"/>
        <v>1</v>
      </c>
      <c r="Y17" s="100">
        <f t="shared" si="17"/>
        <v>20</v>
      </c>
      <c r="Z17" s="100">
        <f t="shared" si="18"/>
        <v>1</v>
      </c>
      <c r="AA17" s="112">
        <f t="shared" si="19"/>
        <v>0.95238095238095233</v>
      </c>
      <c r="AB17" s="112">
        <f t="shared" si="20"/>
        <v>0.95238095238095233</v>
      </c>
      <c r="AC17" s="100">
        <f>VLOOKUP(K17,'5th Cycle APR Raw Data-Final'!$A$3:$P$1977,14,FALSE)</f>
        <v>24</v>
      </c>
      <c r="AD17" s="100">
        <f>IF(AN17&lt;1,SUMIFS('5th Cycle APR Raw Data-Final'!$O$3:$O$1977,'5th Cycle APR Raw Data-Final'!$A$3:$A$1977,'SB35 Determination Data'!$K17,'5th Cycle APR Raw Data-Final'!$T$3:$T$1977,"&gt;="&amp;'SB35 Determination Data'!$F17,'5th Cycle APR Raw Data-Final'!$T$3:$T$1977,"&lt;"&amp;E17),SUMIFS('5th Cycle APR Raw Data-Final'!$O$3:$O$1977,'5th Cycle APR Raw Data-Final'!$A$3:$A$1977,'SB35 Determination Data'!$K17,'5th Cycle APR Raw Data-Final'!$T$3:$T$1977,"&gt;="&amp;'SB35 Determination Data'!$F17,'5th Cycle APR Raw Data-Final'!$T$3:$T$1977,"&lt;="&amp;G17))</f>
        <v>93</v>
      </c>
      <c r="AE17" s="100">
        <f t="shared" si="21"/>
        <v>0</v>
      </c>
      <c r="AF17" s="112">
        <f t="shared" si="22"/>
        <v>3.875</v>
      </c>
      <c r="AG17" s="100">
        <f>VLOOKUP(K17,'5th Cycle APR Raw Data-Final'!$A$3:$P$1977,16,FALSE)</f>
        <v>59</v>
      </c>
      <c r="AH17" s="100">
        <f>IF(AN17&lt;1,SUMIFS('5th Cycle APR Raw Data-Final'!$Q$3:$Q$1977,'5th Cycle APR Raw Data-Final'!$A$3:$A$1977,'SB35 Determination Data'!$K17,'5th Cycle APR Raw Data-Final'!$T$3:$T$1977,"&gt;="&amp;'SB35 Determination Data'!$F17,'5th Cycle APR Raw Data-Final'!$T$3:$T$1977,"&lt;"&amp;E17),SUMIFS('5th Cycle APR Raw Data-Final'!$Q$3:$Q$1977,'5th Cycle APR Raw Data-Final'!$A$3:$A$1977,'SB35 Determination Data'!$K17,'5th Cycle APR Raw Data-Final'!$T$3:$T$1977,"&gt;="&amp;'SB35 Determination Data'!$F17,'5th Cycle APR Raw Data-Final'!$T$3:$T$1977,"&lt;="&amp;G17))</f>
        <v>60</v>
      </c>
      <c r="AI17" s="100">
        <f t="shared" si="23"/>
        <v>0</v>
      </c>
      <c r="AJ17" s="112">
        <f t="shared" si="24"/>
        <v>1.0169491525423728</v>
      </c>
      <c r="AK17" s="100">
        <f>VLOOKUP(K17,'5th Cycle APR Raw Data-Final'!$A$3:$R$1977,18,FALSE)</f>
        <v>136</v>
      </c>
      <c r="AL17" s="100">
        <f>IF(AN17&lt;1,SUMIFS('5th Cycle APR Raw Data-Final'!$S$3:$S$1977,'5th Cycle APR Raw Data-Final'!$A$3:$A$1977,'SB35 Determination Data'!$K17,'5th Cycle APR Raw Data-Final'!$T$3:$T$1977,"&gt;="&amp;'SB35 Determination Data'!$F17,'5th Cycle APR Raw Data-Final'!$T$3:$T$1977,"&lt;"&amp;E17),SUMIFS('5th Cycle APR Raw Data-Final'!$S$3:$S$1977,'5th Cycle APR Raw Data-Final'!$A$3:$A$1977,'SB35 Determination Data'!$K17,'5th Cycle APR Raw Data-Final'!$T$3:$T$1977,"&gt;="&amp;'SB35 Determination Data'!$F17,'5th Cycle APR Raw Data-Final'!$T$3:$T$1977,"&lt;="&amp;G17))</f>
        <v>196</v>
      </c>
      <c r="AM17" s="100">
        <f t="shared" si="25"/>
        <v>10</v>
      </c>
      <c r="AN17" s="114">
        <f t="shared" si="26"/>
        <v>1</v>
      </c>
      <c r="AO17" s="2" t="str">
        <f t="shared" si="27"/>
        <v>NO</v>
      </c>
      <c r="AP17" s="2" t="str">
        <f t="shared" si="28"/>
        <v>YES</v>
      </c>
      <c r="AQ17" s="2" t="str">
        <f t="shared" si="29"/>
        <v>NO</v>
      </c>
      <c r="AR17" s="124" t="str">
        <f>VLOOKUP(K17,'2018Submitted'!$A$2:$C$540,3,FALSE)</f>
        <v>Successful</v>
      </c>
      <c r="AS17" s="2" t="str">
        <f t="shared" si="30"/>
        <v>NO</v>
      </c>
      <c r="AT17" s="2" t="str">
        <f t="shared" si="31"/>
        <v>YES</v>
      </c>
    </row>
    <row r="18" spans="1:46" s="2" customFormat="1" ht="12.75" customHeight="1" x14ac:dyDescent="0.2">
      <c r="A18" s="2" t="s">
        <v>1039</v>
      </c>
      <c r="B18" s="2" t="str">
        <f t="shared" si="0"/>
        <v>ANGELS CAMP</v>
      </c>
      <c r="C18" s="71">
        <f t="shared" si="1"/>
        <v>1</v>
      </c>
      <c r="D18" s="72">
        <f t="shared" si="2"/>
        <v>5</v>
      </c>
      <c r="E18" s="99">
        <f t="shared" si="3"/>
        <v>2017</v>
      </c>
      <c r="F18" s="99">
        <f t="shared" si="4"/>
        <v>2014</v>
      </c>
      <c r="G18" s="99">
        <f t="shared" si="5"/>
        <v>2018</v>
      </c>
      <c r="H18" s="2" t="str">
        <f t="shared" si="6"/>
        <v>06/30/2014</v>
      </c>
      <c r="I18" s="2" t="str">
        <f t="shared" si="7"/>
        <v>06/30/2019</v>
      </c>
      <c r="J18" s="2" t="s">
        <v>13</v>
      </c>
      <c r="K18" s="111" t="s">
        <v>1200</v>
      </c>
      <c r="L18" s="100">
        <f>VLOOKUP(K18,'5th Cycle APR Raw Data-Final'!$A$3:$P$1977,6,FALSE)</f>
        <v>39</v>
      </c>
      <c r="M18" s="100">
        <f>IF(AN18&lt;1,SUMIFS('5th Cycle APR Raw Data-Final'!G$3:G$1977,'5th Cycle APR Raw Data-Final'!$A$3:$A$1977,'SB35 Determination Data'!$K18,'5th Cycle APR Raw Data-Final'!$T$3:$T$1977,"&gt;="&amp;'SB35 Determination Data'!$F18,'5th Cycle APR Raw Data-Final'!$T$3:$T$1977,"&lt;"&amp;E18),SUMIFS('5th Cycle APR Raw Data-Final'!G$3:G$1977,'5th Cycle APR Raw Data-Final'!$A$3:$A$1977,'SB35 Determination Data'!$K18,'5th Cycle APR Raw Data-Final'!$T$3:$T$1977,"&gt;="&amp;'SB35 Determination Data'!$F18,'5th Cycle APR Raw Data-Final'!$T$3:$T$1977,"&lt;="&amp;G18))</f>
        <v>1</v>
      </c>
      <c r="N18" s="100">
        <f>IF(AN18&lt;1,SUMIFS('5th Cycle APR Raw Data-Final'!H$3:H$1977,'5th Cycle APR Raw Data-Final'!$A$3:$A$1977,'SB35 Determination Data'!$K18,'5th Cycle APR Raw Data-Final'!$T$3:$T$1977,"&gt;="&amp;'SB35 Determination Data'!$F18,'5th Cycle APR Raw Data-Final'!$T$3:$T$1977,"&lt;"&amp;E18),SUMIFS('5th Cycle APR Raw Data-Final'!H$3:H$1977,'5th Cycle APR Raw Data-Final'!$A$3:$A$1977,'SB35 Determination Data'!$K18,'5th Cycle APR Raw Data-Final'!$T$3:$T$1977,"&gt;="&amp;'SB35 Determination Data'!$F18,'5th Cycle APR Raw Data-Final'!$T$3:$T$1977,"&lt;="&amp;G18))</f>
        <v>0</v>
      </c>
      <c r="O18" s="100">
        <f>IF(AN18&lt;1,SUMIFS('5th Cycle APR Raw Data-Final'!I$3:I$1977,'5th Cycle APR Raw Data-Final'!$A$3:$A$1977,'SB35 Determination Data'!$K18,'5th Cycle APR Raw Data-Final'!$T$3:$T$1977,"&gt;="&amp;'SB35 Determination Data'!$F18,'5th Cycle APR Raw Data-Final'!$T$3:$T$1977,"&lt;"&amp;E18),SUMIFS('5th Cycle APR Raw Data-Final'!I$3:I$1977,'5th Cycle APR Raw Data-Final'!$A$3:$A$1977,'SB35 Determination Data'!$K18,'5th Cycle APR Raw Data-Final'!$T$3:$T$1977,"&gt;="&amp;'SB35 Determination Data'!$F18,'5th Cycle APR Raw Data-Final'!$T$3:$T$1977,"&lt;="&amp;G18))</f>
        <v>1</v>
      </c>
      <c r="P18" s="100">
        <f t="shared" si="12"/>
        <v>38</v>
      </c>
      <c r="Q18" s="112">
        <f t="shared" si="13"/>
        <v>2.564102564102564E-2</v>
      </c>
      <c r="R18" s="101">
        <f t="shared" si="14"/>
        <v>39</v>
      </c>
      <c r="S18" s="101">
        <f t="shared" si="15"/>
        <v>0</v>
      </c>
      <c r="T18" s="100">
        <f>VLOOKUP(K18,'5th Cycle APR Raw Data-Final'!$A$3:$P$1977,10,FALSE)</f>
        <v>25</v>
      </c>
      <c r="U18" s="100">
        <f>IF(AN18&lt;1,SUMIFS('5th Cycle APR Raw Data-Final'!K$3:K$1977,'5th Cycle APR Raw Data-Final'!$A$3:$A$1977,'SB35 Determination Data'!$K18,'5th Cycle APR Raw Data-Final'!$T$3:$T$1977,"&gt;="&amp;'SB35 Determination Data'!$F18,'5th Cycle APR Raw Data-Final'!$T$3:$T$1977,"&lt;"&amp;E18),SUMIFS('5th Cycle APR Raw Data-Final'!K$3:K$1977,'5th Cycle APR Raw Data-Final'!$A$3:$A$1977,'SB35 Determination Data'!$K18,'5th Cycle APR Raw Data-Final'!$T$3:$T$1977,"&gt;="&amp;'SB35 Determination Data'!$F18,'5th Cycle APR Raw Data-Final'!$T$3:$T$1977,"&lt;="&amp;G18))</f>
        <v>0</v>
      </c>
      <c r="V18" s="100">
        <f>IF(AN18&lt;1,SUMIFS('5th Cycle APR Raw Data-Final'!L$3:L$1977,'5th Cycle APR Raw Data-Final'!$A$3:$A$1977,'SB35 Determination Data'!$K18,'5th Cycle APR Raw Data-Final'!$T$3:$T$1977,"&gt;="&amp;'SB35 Determination Data'!$F18,'5th Cycle APR Raw Data-Final'!$T$3:$T$1977,"&lt;"&amp;E18),SUMIFS('5th Cycle APR Raw Data-Final'!L$3:L$1977,'5th Cycle APR Raw Data-Final'!$A$3:$A$1977,'SB35 Determination Data'!$K18,'5th Cycle APR Raw Data-Final'!$T$3:$T$1977,"&gt;="&amp;'SB35 Determination Data'!$F18,'5th Cycle APR Raw Data-Final'!$T$3:$T$1977,"&lt;="&amp;G18))</f>
        <v>0</v>
      </c>
      <c r="W18" s="100">
        <f>IF(AN18&lt;1,SUMIFS('5th Cycle APR Raw Data-Final'!M$3:M$1977,'5th Cycle APR Raw Data-Final'!$A$3:$A$1977,'SB35 Determination Data'!$K18,'5th Cycle APR Raw Data-Final'!$T$3:$T$1977,"&gt;="&amp;'SB35 Determination Data'!$F18,'5th Cycle APR Raw Data-Final'!$T$3:$T$1977,"&lt;"&amp;E18),SUMIFS('5th Cycle APR Raw Data-Final'!M$3:M$1977,'5th Cycle APR Raw Data-Final'!$A$3:$A$1977,'SB35 Determination Data'!$K18,'5th Cycle APR Raw Data-Final'!$T$3:$T$1977,"&gt;="&amp;'SB35 Determination Data'!$F18,'5th Cycle APR Raw Data-Final'!$T$3:$T$1977,"&lt;="&amp;G18))</f>
        <v>0</v>
      </c>
      <c r="X18" s="100">
        <f t="shared" si="16"/>
        <v>25</v>
      </c>
      <c r="Y18" s="100">
        <f t="shared" si="17"/>
        <v>0</v>
      </c>
      <c r="Z18" s="100">
        <f t="shared" si="18"/>
        <v>25</v>
      </c>
      <c r="AA18" s="112">
        <f t="shared" si="19"/>
        <v>0</v>
      </c>
      <c r="AB18" s="112">
        <f t="shared" si="20"/>
        <v>0</v>
      </c>
      <c r="AC18" s="100">
        <f>VLOOKUP(K18,'5th Cycle APR Raw Data-Final'!$A$3:$P$1977,14,FALSE)</f>
        <v>28</v>
      </c>
      <c r="AD18" s="100">
        <f>IF(AN18&lt;1,SUMIFS('5th Cycle APR Raw Data-Final'!$O$3:$O$1977,'5th Cycle APR Raw Data-Final'!$A$3:$A$1977,'SB35 Determination Data'!$K18,'5th Cycle APR Raw Data-Final'!$T$3:$T$1977,"&gt;="&amp;'SB35 Determination Data'!$F18,'5th Cycle APR Raw Data-Final'!$T$3:$T$1977,"&lt;"&amp;E18),SUMIFS('5th Cycle APR Raw Data-Final'!$O$3:$O$1977,'5th Cycle APR Raw Data-Final'!$A$3:$A$1977,'SB35 Determination Data'!$K18,'5th Cycle APR Raw Data-Final'!$T$3:$T$1977,"&gt;="&amp;'SB35 Determination Data'!$F18,'5th Cycle APR Raw Data-Final'!$T$3:$T$1977,"&lt;="&amp;G18))</f>
        <v>1</v>
      </c>
      <c r="AE18" s="100">
        <f t="shared" si="21"/>
        <v>27</v>
      </c>
      <c r="AF18" s="112">
        <f t="shared" si="22"/>
        <v>3.5714285714285712E-2</v>
      </c>
      <c r="AG18" s="100">
        <f>VLOOKUP(K18,'5th Cycle APR Raw Data-Final'!$A$3:$P$1977,16,FALSE)</f>
        <v>69</v>
      </c>
      <c r="AH18" s="100">
        <f>IF(AN18&lt;1,SUMIFS('5th Cycle APR Raw Data-Final'!$Q$3:$Q$1977,'5th Cycle APR Raw Data-Final'!$A$3:$A$1977,'SB35 Determination Data'!$K18,'5th Cycle APR Raw Data-Final'!$T$3:$T$1977,"&gt;="&amp;'SB35 Determination Data'!$F18,'5th Cycle APR Raw Data-Final'!$T$3:$T$1977,"&lt;"&amp;E18),SUMIFS('5th Cycle APR Raw Data-Final'!$Q$3:$Q$1977,'5th Cycle APR Raw Data-Final'!$A$3:$A$1977,'SB35 Determination Data'!$K18,'5th Cycle APR Raw Data-Final'!$T$3:$T$1977,"&gt;="&amp;'SB35 Determination Data'!$F18,'5th Cycle APR Raw Data-Final'!$T$3:$T$1977,"&lt;="&amp;G18))</f>
        <v>19</v>
      </c>
      <c r="AI18" s="100">
        <f t="shared" si="23"/>
        <v>50</v>
      </c>
      <c r="AJ18" s="112">
        <f t="shared" si="24"/>
        <v>0.27536231884057971</v>
      </c>
      <c r="AK18" s="100">
        <f>VLOOKUP(K18,'5th Cycle APR Raw Data-Final'!$A$3:$R$1977,18,FALSE)</f>
        <v>161</v>
      </c>
      <c r="AL18" s="100">
        <f>IF(AN18&lt;1,SUMIFS('5th Cycle APR Raw Data-Final'!$S$3:$S$1977,'5th Cycle APR Raw Data-Final'!$A$3:$A$1977,'SB35 Determination Data'!$K18,'5th Cycle APR Raw Data-Final'!$T$3:$T$1977,"&gt;="&amp;'SB35 Determination Data'!$F18,'5th Cycle APR Raw Data-Final'!$T$3:$T$1977,"&lt;"&amp;E18),SUMIFS('5th Cycle APR Raw Data-Final'!$S$3:$S$1977,'5th Cycle APR Raw Data-Final'!$A$3:$A$1977,'SB35 Determination Data'!$K18,'5th Cycle APR Raw Data-Final'!$T$3:$T$1977,"&gt;="&amp;'SB35 Determination Data'!$F18,'5th Cycle APR Raw Data-Final'!$T$3:$T$1977,"&lt;="&amp;G18))</f>
        <v>21</v>
      </c>
      <c r="AM18" s="100">
        <f t="shared" si="25"/>
        <v>140</v>
      </c>
      <c r="AN18" s="114">
        <f t="shared" si="26"/>
        <v>1</v>
      </c>
      <c r="AO18" s="2" t="str">
        <f t="shared" si="27"/>
        <v>YES</v>
      </c>
      <c r="AP18" s="2" t="str">
        <f t="shared" si="28"/>
        <v>NO</v>
      </c>
      <c r="AQ18" s="2" t="str">
        <f t="shared" si="29"/>
        <v>NO</v>
      </c>
      <c r="AR18" s="124" t="str">
        <f>VLOOKUP(K18,'2018Submitted'!$A$2:$C$540,3,FALSE)</f>
        <v>Successful</v>
      </c>
      <c r="AS18" s="2" t="str">
        <f t="shared" si="30"/>
        <v>NO</v>
      </c>
      <c r="AT18" s="2" t="str">
        <f t="shared" si="31"/>
        <v>NO</v>
      </c>
    </row>
    <row r="19" spans="1:46" s="2" customFormat="1" ht="12.75" customHeight="1" x14ac:dyDescent="0.2">
      <c r="A19" s="2" t="s">
        <v>21</v>
      </c>
      <c r="B19" s="2" t="str">
        <f t="shared" si="0"/>
        <v>ANTIOCH</v>
      </c>
      <c r="C19" s="71">
        <f t="shared" si="1"/>
        <v>0.5</v>
      </c>
      <c r="D19" s="72">
        <f t="shared" si="2"/>
        <v>8</v>
      </c>
      <c r="E19" s="99">
        <f t="shared" si="3"/>
        <v>2019</v>
      </c>
      <c r="F19" s="99">
        <f t="shared" si="4"/>
        <v>2015</v>
      </c>
      <c r="G19" s="99">
        <f t="shared" si="5"/>
        <v>2022</v>
      </c>
      <c r="H19" s="2" t="str">
        <f t="shared" si="6"/>
        <v>01/31/2015</v>
      </c>
      <c r="I19" s="2" t="str">
        <f t="shared" si="7"/>
        <v>01/31/2023</v>
      </c>
      <c r="J19" s="2" t="s">
        <v>8</v>
      </c>
      <c r="K19" s="111" t="s">
        <v>20</v>
      </c>
      <c r="L19" s="100">
        <f>VLOOKUP(K19,'5th Cycle APR Raw Data-Final'!$A$3:$P$1977,6,FALSE)</f>
        <v>349</v>
      </c>
      <c r="M19" s="100">
        <f>IF(AN19&lt;1,SUMIFS('5th Cycle APR Raw Data-Final'!G$3:G$1977,'5th Cycle APR Raw Data-Final'!$A$3:$A$1977,'SB35 Determination Data'!$K19,'5th Cycle APR Raw Data-Final'!$T$3:$T$1977,"&gt;="&amp;'SB35 Determination Data'!$F19,'5th Cycle APR Raw Data-Final'!$T$3:$T$1977,"&lt;"&amp;E19),SUMIFS('5th Cycle APR Raw Data-Final'!G$3:G$1977,'5th Cycle APR Raw Data-Final'!$A$3:$A$1977,'SB35 Determination Data'!$K19,'5th Cycle APR Raw Data-Final'!$T$3:$T$1977,"&gt;="&amp;'SB35 Determination Data'!$F19,'5th Cycle APR Raw Data-Final'!$T$3:$T$1977,"&lt;="&amp;G19))</f>
        <v>88</v>
      </c>
      <c r="N19" s="100">
        <f>IF(AN19&lt;1,SUMIFS('5th Cycle APR Raw Data-Final'!H$3:H$1977,'5th Cycle APR Raw Data-Final'!$A$3:$A$1977,'SB35 Determination Data'!$K19,'5th Cycle APR Raw Data-Final'!$T$3:$T$1977,"&gt;="&amp;'SB35 Determination Data'!$F19,'5th Cycle APR Raw Data-Final'!$T$3:$T$1977,"&lt;"&amp;E19),SUMIFS('5th Cycle APR Raw Data-Final'!H$3:H$1977,'5th Cycle APR Raw Data-Final'!$A$3:$A$1977,'SB35 Determination Data'!$K19,'5th Cycle APR Raw Data-Final'!$T$3:$T$1977,"&gt;="&amp;'SB35 Determination Data'!$F19,'5th Cycle APR Raw Data-Final'!$T$3:$T$1977,"&lt;="&amp;G19))</f>
        <v>86</v>
      </c>
      <c r="O19" s="100">
        <f>IF(AN19&lt;1,SUMIFS('5th Cycle APR Raw Data-Final'!I$3:I$1977,'5th Cycle APR Raw Data-Final'!$A$3:$A$1977,'SB35 Determination Data'!$K19,'5th Cycle APR Raw Data-Final'!$T$3:$T$1977,"&gt;="&amp;'SB35 Determination Data'!$F19,'5th Cycle APR Raw Data-Final'!$T$3:$T$1977,"&lt;"&amp;E19),SUMIFS('5th Cycle APR Raw Data-Final'!I$3:I$1977,'5th Cycle APR Raw Data-Final'!$A$3:$A$1977,'SB35 Determination Data'!$K19,'5th Cycle APR Raw Data-Final'!$T$3:$T$1977,"&gt;="&amp;'SB35 Determination Data'!$F19,'5th Cycle APR Raw Data-Final'!$T$3:$T$1977,"&lt;="&amp;G19))</f>
        <v>2</v>
      </c>
      <c r="P19" s="100">
        <f t="shared" si="12"/>
        <v>261</v>
      </c>
      <c r="Q19" s="112">
        <f t="shared" si="13"/>
        <v>0.25214899713467048</v>
      </c>
      <c r="R19" s="101">
        <f t="shared" si="14"/>
        <v>175</v>
      </c>
      <c r="S19" s="101">
        <f t="shared" si="15"/>
        <v>0</v>
      </c>
      <c r="T19" s="100">
        <f>VLOOKUP(K19,'5th Cycle APR Raw Data-Final'!$A$3:$P$1977,10,FALSE)</f>
        <v>205</v>
      </c>
      <c r="U19" s="100">
        <f>IF(AN19&lt;1,SUMIFS('5th Cycle APR Raw Data-Final'!K$3:K$1977,'5th Cycle APR Raw Data-Final'!$A$3:$A$1977,'SB35 Determination Data'!$K19,'5th Cycle APR Raw Data-Final'!$T$3:$T$1977,"&gt;="&amp;'SB35 Determination Data'!$F19,'5th Cycle APR Raw Data-Final'!$T$3:$T$1977,"&lt;"&amp;E19),SUMIFS('5th Cycle APR Raw Data-Final'!K$3:K$1977,'5th Cycle APR Raw Data-Final'!$A$3:$A$1977,'SB35 Determination Data'!$K19,'5th Cycle APR Raw Data-Final'!$T$3:$T$1977,"&gt;="&amp;'SB35 Determination Data'!$F19,'5th Cycle APR Raw Data-Final'!$T$3:$T$1977,"&lt;="&amp;G19))</f>
        <v>1</v>
      </c>
      <c r="V19" s="100">
        <f>IF(AN19&lt;1,SUMIFS('5th Cycle APR Raw Data-Final'!L$3:L$1977,'5th Cycle APR Raw Data-Final'!$A$3:$A$1977,'SB35 Determination Data'!$K19,'5th Cycle APR Raw Data-Final'!$T$3:$T$1977,"&gt;="&amp;'SB35 Determination Data'!$F19,'5th Cycle APR Raw Data-Final'!$T$3:$T$1977,"&lt;"&amp;E19),SUMIFS('5th Cycle APR Raw Data-Final'!L$3:L$1977,'5th Cycle APR Raw Data-Final'!$A$3:$A$1977,'SB35 Determination Data'!$K19,'5th Cycle APR Raw Data-Final'!$T$3:$T$1977,"&gt;="&amp;'SB35 Determination Data'!$F19,'5th Cycle APR Raw Data-Final'!$T$3:$T$1977,"&lt;="&amp;G19))</f>
        <v>0</v>
      </c>
      <c r="W19" s="100">
        <f>IF(AN19&lt;1,SUMIFS('5th Cycle APR Raw Data-Final'!M$3:M$1977,'5th Cycle APR Raw Data-Final'!$A$3:$A$1977,'SB35 Determination Data'!$K19,'5th Cycle APR Raw Data-Final'!$T$3:$T$1977,"&gt;="&amp;'SB35 Determination Data'!$F19,'5th Cycle APR Raw Data-Final'!$T$3:$T$1977,"&lt;"&amp;E19),SUMIFS('5th Cycle APR Raw Data-Final'!M$3:M$1977,'5th Cycle APR Raw Data-Final'!$A$3:$A$1977,'SB35 Determination Data'!$K19,'5th Cycle APR Raw Data-Final'!$T$3:$T$1977,"&gt;="&amp;'SB35 Determination Data'!$F19,'5th Cycle APR Raw Data-Final'!$T$3:$T$1977,"&lt;="&amp;G19))</f>
        <v>1</v>
      </c>
      <c r="X19" s="100">
        <f t="shared" si="16"/>
        <v>204</v>
      </c>
      <c r="Y19" s="100">
        <f t="shared" si="17"/>
        <v>1</v>
      </c>
      <c r="Z19" s="100">
        <f t="shared" si="18"/>
        <v>204</v>
      </c>
      <c r="AA19" s="112">
        <f t="shared" si="19"/>
        <v>4.8780487804878049E-3</v>
      </c>
      <c r="AB19" s="112">
        <f t="shared" si="20"/>
        <v>4.8780487804878049E-3</v>
      </c>
      <c r="AC19" s="100">
        <f>VLOOKUP(K19,'5th Cycle APR Raw Data-Final'!$A$3:$P$1977,14,FALSE)</f>
        <v>214</v>
      </c>
      <c r="AD19" s="100">
        <f>IF(AN19&lt;1,SUMIFS('5th Cycle APR Raw Data-Final'!$O$3:$O$1977,'5th Cycle APR Raw Data-Final'!$A$3:$A$1977,'SB35 Determination Data'!$K19,'5th Cycle APR Raw Data-Final'!$T$3:$T$1977,"&gt;="&amp;'SB35 Determination Data'!$F19,'5th Cycle APR Raw Data-Final'!$T$3:$T$1977,"&lt;"&amp;E19),SUMIFS('5th Cycle APR Raw Data-Final'!$O$3:$O$1977,'5th Cycle APR Raw Data-Final'!$A$3:$A$1977,'SB35 Determination Data'!$K19,'5th Cycle APR Raw Data-Final'!$T$3:$T$1977,"&gt;="&amp;'SB35 Determination Data'!$F19,'5th Cycle APR Raw Data-Final'!$T$3:$T$1977,"&lt;="&amp;G19))</f>
        <v>77</v>
      </c>
      <c r="AE19" s="100">
        <f t="shared" si="21"/>
        <v>137</v>
      </c>
      <c r="AF19" s="112">
        <f t="shared" si="22"/>
        <v>0.35981308411214952</v>
      </c>
      <c r="AG19" s="100">
        <f>VLOOKUP(K19,'5th Cycle APR Raw Data-Final'!$A$3:$P$1977,16,FALSE)</f>
        <v>680</v>
      </c>
      <c r="AH19" s="100">
        <f>IF(AN19&lt;1,SUMIFS('5th Cycle APR Raw Data-Final'!$Q$3:$Q$1977,'5th Cycle APR Raw Data-Final'!$A$3:$A$1977,'SB35 Determination Data'!$K19,'5th Cycle APR Raw Data-Final'!$T$3:$T$1977,"&gt;="&amp;'SB35 Determination Data'!$F19,'5th Cycle APR Raw Data-Final'!$T$3:$T$1977,"&lt;"&amp;E19),SUMIFS('5th Cycle APR Raw Data-Final'!$Q$3:$Q$1977,'5th Cycle APR Raw Data-Final'!$A$3:$A$1977,'SB35 Determination Data'!$K19,'5th Cycle APR Raw Data-Final'!$T$3:$T$1977,"&gt;="&amp;'SB35 Determination Data'!$F19,'5th Cycle APR Raw Data-Final'!$T$3:$T$1977,"&lt;="&amp;G19))</f>
        <v>423</v>
      </c>
      <c r="AI19" s="100">
        <f t="shared" si="23"/>
        <v>257</v>
      </c>
      <c r="AJ19" s="112">
        <f t="shared" si="24"/>
        <v>0.62205882352941178</v>
      </c>
      <c r="AK19" s="100">
        <f>VLOOKUP(K19,'5th Cycle APR Raw Data-Final'!$A$3:$R$1977,18,FALSE)</f>
        <v>1448</v>
      </c>
      <c r="AL19" s="100">
        <f>IF(AN19&lt;1,SUMIFS('5th Cycle APR Raw Data-Final'!$S$3:$S$1977,'5th Cycle APR Raw Data-Final'!$A$3:$A$1977,'SB35 Determination Data'!$K19,'5th Cycle APR Raw Data-Final'!$T$3:$T$1977,"&gt;="&amp;'SB35 Determination Data'!$F19,'5th Cycle APR Raw Data-Final'!$T$3:$T$1977,"&lt;"&amp;E19),SUMIFS('5th Cycle APR Raw Data-Final'!$S$3:$S$1977,'5th Cycle APR Raw Data-Final'!$A$3:$A$1977,'SB35 Determination Data'!$K19,'5th Cycle APR Raw Data-Final'!$T$3:$T$1977,"&gt;="&amp;'SB35 Determination Data'!$F19,'5th Cycle APR Raw Data-Final'!$T$3:$T$1977,"&lt;="&amp;G19))</f>
        <v>589</v>
      </c>
      <c r="AM19" s="100">
        <f t="shared" si="25"/>
        <v>859</v>
      </c>
      <c r="AN19" s="114">
        <f t="shared" si="26"/>
        <v>0.5</v>
      </c>
      <c r="AO19" s="2" t="str">
        <f t="shared" si="27"/>
        <v>NO</v>
      </c>
      <c r="AP19" s="2" t="str">
        <f t="shared" si="28"/>
        <v>YES</v>
      </c>
      <c r="AQ19" s="2" t="str">
        <f t="shared" si="29"/>
        <v>NO</v>
      </c>
      <c r="AR19" s="124" t="str">
        <f>VLOOKUP(K19,'2018Submitted'!$A$2:$C$540,3,FALSE)</f>
        <v>Successful</v>
      </c>
      <c r="AS19" s="2" t="str">
        <f t="shared" si="30"/>
        <v>NO</v>
      </c>
      <c r="AT19" s="2" t="str">
        <f t="shared" si="31"/>
        <v>YES</v>
      </c>
    </row>
    <row r="20" spans="1:46" s="2" customFormat="1" ht="12.75" customHeight="1" x14ac:dyDescent="0.2">
      <c r="A20" s="2" t="s">
        <v>2</v>
      </c>
      <c r="B20" s="2" t="str">
        <f t="shared" si="0"/>
        <v>APPLE VALLEY</v>
      </c>
      <c r="C20" s="71">
        <f t="shared" si="1"/>
        <v>0.625</v>
      </c>
      <c r="D20" s="72">
        <f t="shared" si="2"/>
        <v>8</v>
      </c>
      <c r="E20" s="99">
        <f t="shared" si="3"/>
        <v>2018</v>
      </c>
      <c r="F20" s="99">
        <f t="shared" si="4"/>
        <v>2014</v>
      </c>
      <c r="G20" s="99" t="str">
        <f t="shared" si="5"/>
        <v>2021</v>
      </c>
      <c r="H20" s="2" t="str">
        <f t="shared" si="6"/>
        <v>10/15/2013</v>
      </c>
      <c r="I20" s="2" t="str">
        <f t="shared" si="7"/>
        <v>10/15/2021</v>
      </c>
      <c r="J20" s="2" t="s">
        <v>3</v>
      </c>
      <c r="K20" s="111" t="s">
        <v>22</v>
      </c>
      <c r="L20" s="100">
        <f>VLOOKUP(K20,'5th Cycle APR Raw Data-Final'!$A$3:$P$1977,6,FALSE)</f>
        <v>764</v>
      </c>
      <c r="M20" s="100">
        <f>IF(AN20&lt;1,SUMIFS('5th Cycle APR Raw Data-Final'!G$3:G$1977,'5th Cycle APR Raw Data-Final'!$A$3:$A$1977,'SB35 Determination Data'!$K20,'5th Cycle APR Raw Data-Final'!$T$3:$T$1977,"&gt;="&amp;'SB35 Determination Data'!$F20,'5th Cycle APR Raw Data-Final'!$T$3:$T$1977,"&lt;"&amp;E20),SUMIFS('5th Cycle APR Raw Data-Final'!G$3:G$1977,'5th Cycle APR Raw Data-Final'!$A$3:$A$1977,'SB35 Determination Data'!$K20,'5th Cycle APR Raw Data-Final'!$T$3:$T$1977,"&gt;="&amp;'SB35 Determination Data'!$F20,'5th Cycle APR Raw Data-Final'!$T$3:$T$1977,"&lt;="&amp;G20))</f>
        <v>0</v>
      </c>
      <c r="N20" s="100">
        <f>IF(AN20&lt;1,SUMIFS('5th Cycle APR Raw Data-Final'!H$3:H$1977,'5th Cycle APR Raw Data-Final'!$A$3:$A$1977,'SB35 Determination Data'!$K20,'5th Cycle APR Raw Data-Final'!$T$3:$T$1977,"&gt;="&amp;'SB35 Determination Data'!$F20,'5th Cycle APR Raw Data-Final'!$T$3:$T$1977,"&lt;"&amp;E20),SUMIFS('5th Cycle APR Raw Data-Final'!H$3:H$1977,'5th Cycle APR Raw Data-Final'!$A$3:$A$1977,'SB35 Determination Data'!$K20,'5th Cycle APR Raw Data-Final'!$T$3:$T$1977,"&gt;="&amp;'SB35 Determination Data'!$F20,'5th Cycle APR Raw Data-Final'!$T$3:$T$1977,"&lt;="&amp;G20))</f>
        <v>0</v>
      </c>
      <c r="O20" s="100">
        <f>IF(AN20&lt;1,SUMIFS('5th Cycle APR Raw Data-Final'!I$3:I$1977,'5th Cycle APR Raw Data-Final'!$A$3:$A$1977,'SB35 Determination Data'!$K20,'5th Cycle APR Raw Data-Final'!$T$3:$T$1977,"&gt;="&amp;'SB35 Determination Data'!$F20,'5th Cycle APR Raw Data-Final'!$T$3:$T$1977,"&lt;"&amp;E20),SUMIFS('5th Cycle APR Raw Data-Final'!I$3:I$1977,'5th Cycle APR Raw Data-Final'!$A$3:$A$1977,'SB35 Determination Data'!$K20,'5th Cycle APR Raw Data-Final'!$T$3:$T$1977,"&gt;="&amp;'SB35 Determination Data'!$F20,'5th Cycle APR Raw Data-Final'!$T$3:$T$1977,"&lt;="&amp;G20))</f>
        <v>0</v>
      </c>
      <c r="P20" s="100">
        <f t="shared" si="12"/>
        <v>764</v>
      </c>
      <c r="Q20" s="112">
        <f t="shared" si="13"/>
        <v>0</v>
      </c>
      <c r="R20" s="101">
        <f t="shared" si="14"/>
        <v>382</v>
      </c>
      <c r="S20" s="101">
        <f t="shared" si="15"/>
        <v>0</v>
      </c>
      <c r="T20" s="100">
        <f>VLOOKUP(K20,'5th Cycle APR Raw Data-Final'!$A$3:$P$1977,10,FALSE)</f>
        <v>541</v>
      </c>
      <c r="U20" s="100">
        <f>IF(AN20&lt;1,SUMIFS('5th Cycle APR Raw Data-Final'!K$3:K$1977,'5th Cycle APR Raw Data-Final'!$A$3:$A$1977,'SB35 Determination Data'!$K20,'5th Cycle APR Raw Data-Final'!$T$3:$T$1977,"&gt;="&amp;'SB35 Determination Data'!$F20,'5th Cycle APR Raw Data-Final'!$T$3:$T$1977,"&lt;"&amp;E20),SUMIFS('5th Cycle APR Raw Data-Final'!K$3:K$1977,'5th Cycle APR Raw Data-Final'!$A$3:$A$1977,'SB35 Determination Data'!$K20,'5th Cycle APR Raw Data-Final'!$T$3:$T$1977,"&gt;="&amp;'SB35 Determination Data'!$F20,'5th Cycle APR Raw Data-Final'!$T$3:$T$1977,"&lt;="&amp;G20))</f>
        <v>0</v>
      </c>
      <c r="V20" s="100">
        <f>IF(AN20&lt;1,SUMIFS('5th Cycle APR Raw Data-Final'!L$3:L$1977,'5th Cycle APR Raw Data-Final'!$A$3:$A$1977,'SB35 Determination Data'!$K20,'5th Cycle APR Raw Data-Final'!$T$3:$T$1977,"&gt;="&amp;'SB35 Determination Data'!$F20,'5th Cycle APR Raw Data-Final'!$T$3:$T$1977,"&lt;"&amp;E20),SUMIFS('5th Cycle APR Raw Data-Final'!L$3:L$1977,'5th Cycle APR Raw Data-Final'!$A$3:$A$1977,'SB35 Determination Data'!$K20,'5th Cycle APR Raw Data-Final'!$T$3:$T$1977,"&gt;="&amp;'SB35 Determination Data'!$F20,'5th Cycle APR Raw Data-Final'!$T$3:$T$1977,"&lt;="&amp;G20))</f>
        <v>0</v>
      </c>
      <c r="W20" s="100">
        <f>IF(AN20&lt;1,SUMIFS('5th Cycle APR Raw Data-Final'!M$3:M$1977,'5th Cycle APR Raw Data-Final'!$A$3:$A$1977,'SB35 Determination Data'!$K20,'5th Cycle APR Raw Data-Final'!$T$3:$T$1977,"&gt;="&amp;'SB35 Determination Data'!$F20,'5th Cycle APR Raw Data-Final'!$T$3:$T$1977,"&lt;"&amp;E20),SUMIFS('5th Cycle APR Raw Data-Final'!M$3:M$1977,'5th Cycle APR Raw Data-Final'!$A$3:$A$1977,'SB35 Determination Data'!$K20,'5th Cycle APR Raw Data-Final'!$T$3:$T$1977,"&gt;="&amp;'SB35 Determination Data'!$F20,'5th Cycle APR Raw Data-Final'!$T$3:$T$1977,"&lt;="&amp;G20))</f>
        <v>0</v>
      </c>
      <c r="X20" s="100">
        <f t="shared" si="16"/>
        <v>541</v>
      </c>
      <c r="Y20" s="100">
        <f t="shared" si="17"/>
        <v>0</v>
      </c>
      <c r="Z20" s="100">
        <f t="shared" si="18"/>
        <v>541</v>
      </c>
      <c r="AA20" s="112">
        <f t="shared" si="19"/>
        <v>0</v>
      </c>
      <c r="AB20" s="112">
        <f t="shared" si="20"/>
        <v>0</v>
      </c>
      <c r="AC20" s="100">
        <f>VLOOKUP(K20,'5th Cycle APR Raw Data-Final'!$A$3:$P$1977,14,FALSE)</f>
        <v>622</v>
      </c>
      <c r="AD20" s="100">
        <f>IF(AN20&lt;1,SUMIFS('5th Cycle APR Raw Data-Final'!$O$3:$O$1977,'5th Cycle APR Raw Data-Final'!$A$3:$A$1977,'SB35 Determination Data'!$K20,'5th Cycle APR Raw Data-Final'!$T$3:$T$1977,"&gt;="&amp;'SB35 Determination Data'!$F20,'5th Cycle APR Raw Data-Final'!$T$3:$T$1977,"&lt;"&amp;E20),SUMIFS('5th Cycle APR Raw Data-Final'!$O$3:$O$1977,'5th Cycle APR Raw Data-Final'!$A$3:$A$1977,'SB35 Determination Data'!$K20,'5th Cycle APR Raw Data-Final'!$T$3:$T$1977,"&gt;="&amp;'SB35 Determination Data'!$F20,'5th Cycle APR Raw Data-Final'!$T$3:$T$1977,"&lt;="&amp;G20))</f>
        <v>0</v>
      </c>
      <c r="AE20" s="100">
        <f t="shared" si="21"/>
        <v>622</v>
      </c>
      <c r="AF20" s="112">
        <f t="shared" si="22"/>
        <v>0</v>
      </c>
      <c r="AG20" s="100">
        <f>VLOOKUP(K20,'5th Cycle APR Raw Data-Final'!$A$3:$P$1977,16,FALSE)</f>
        <v>1407</v>
      </c>
      <c r="AH20" s="100">
        <f>IF(AN20&lt;1,SUMIFS('5th Cycle APR Raw Data-Final'!$Q$3:$Q$1977,'5th Cycle APR Raw Data-Final'!$A$3:$A$1977,'SB35 Determination Data'!$K20,'5th Cycle APR Raw Data-Final'!$T$3:$T$1977,"&gt;="&amp;'SB35 Determination Data'!$F20,'5th Cycle APR Raw Data-Final'!$T$3:$T$1977,"&lt;"&amp;E20),SUMIFS('5th Cycle APR Raw Data-Final'!$Q$3:$Q$1977,'5th Cycle APR Raw Data-Final'!$A$3:$A$1977,'SB35 Determination Data'!$K20,'5th Cycle APR Raw Data-Final'!$T$3:$T$1977,"&gt;="&amp;'SB35 Determination Data'!$F20,'5th Cycle APR Raw Data-Final'!$T$3:$T$1977,"&lt;="&amp;G20))</f>
        <v>0</v>
      </c>
      <c r="AI20" s="100">
        <f t="shared" si="23"/>
        <v>1407</v>
      </c>
      <c r="AJ20" s="112">
        <f t="shared" si="24"/>
        <v>0</v>
      </c>
      <c r="AK20" s="100">
        <f>VLOOKUP(K20,'5th Cycle APR Raw Data-Final'!$A$3:$R$1977,18,FALSE)</f>
        <v>3334</v>
      </c>
      <c r="AL20" s="100">
        <f>IF(AN20&lt;1,SUMIFS('5th Cycle APR Raw Data-Final'!$S$3:$S$1977,'5th Cycle APR Raw Data-Final'!$A$3:$A$1977,'SB35 Determination Data'!$K20,'5th Cycle APR Raw Data-Final'!$T$3:$T$1977,"&gt;="&amp;'SB35 Determination Data'!$F20,'5th Cycle APR Raw Data-Final'!$T$3:$T$1977,"&lt;"&amp;E20),SUMIFS('5th Cycle APR Raw Data-Final'!$S$3:$S$1977,'5th Cycle APR Raw Data-Final'!$A$3:$A$1977,'SB35 Determination Data'!$K20,'5th Cycle APR Raw Data-Final'!$T$3:$T$1977,"&gt;="&amp;'SB35 Determination Data'!$F20,'5th Cycle APR Raw Data-Final'!$T$3:$T$1977,"&lt;="&amp;G20))</f>
        <v>0</v>
      </c>
      <c r="AM20" s="100">
        <f t="shared" si="25"/>
        <v>3334</v>
      </c>
      <c r="AN20" s="114">
        <f t="shared" si="26"/>
        <v>0.5</v>
      </c>
      <c r="AO20" s="2" t="str">
        <f t="shared" si="27"/>
        <v>YES</v>
      </c>
      <c r="AP20" s="2" t="str">
        <f t="shared" si="28"/>
        <v>NO</v>
      </c>
      <c r="AQ20" s="2" t="str">
        <f t="shared" si="29"/>
        <v>NO</v>
      </c>
      <c r="AR20" s="124" t="str">
        <f>VLOOKUP(K20,'2018Submitted'!$A$2:$C$540,3,FALSE)</f>
        <v>Received - Not successful</v>
      </c>
      <c r="AS20" s="2" t="str">
        <f t="shared" si="30"/>
        <v>NO</v>
      </c>
      <c r="AT20" s="2" t="str">
        <f t="shared" si="31"/>
        <v>NO</v>
      </c>
    </row>
    <row r="21" spans="1:46" s="2" customFormat="1" ht="12.75" customHeight="1" x14ac:dyDescent="0.2">
      <c r="A21" s="2" t="s">
        <v>5</v>
      </c>
      <c r="B21" s="2" t="str">
        <f t="shared" si="0"/>
        <v>ARCADIA</v>
      </c>
      <c r="C21" s="71">
        <f t="shared" si="1"/>
        <v>0.625</v>
      </c>
      <c r="D21" s="72">
        <f t="shared" si="2"/>
        <v>8</v>
      </c>
      <c r="E21" s="99">
        <f t="shared" si="3"/>
        <v>2018</v>
      </c>
      <c r="F21" s="99">
        <f t="shared" si="4"/>
        <v>2014</v>
      </c>
      <c r="G21" s="99" t="str">
        <f t="shared" si="5"/>
        <v>2021</v>
      </c>
      <c r="H21" s="2" t="str">
        <f t="shared" si="6"/>
        <v>10/15/2013</v>
      </c>
      <c r="I21" s="2" t="str">
        <f t="shared" si="7"/>
        <v>10/15/2021</v>
      </c>
      <c r="J21" s="2" t="s">
        <v>3</v>
      </c>
      <c r="K21" s="111" t="s">
        <v>1028</v>
      </c>
      <c r="L21" s="100">
        <f>VLOOKUP(K21,'5th Cycle APR Raw Data-Final'!$A$3:$P$1977,6,FALSE)</f>
        <v>276</v>
      </c>
      <c r="M21" s="100">
        <f>IF(AN21&lt;1,SUMIFS('5th Cycle APR Raw Data-Final'!G$3:G$1977,'5th Cycle APR Raw Data-Final'!$A$3:$A$1977,'SB35 Determination Data'!$K21,'5th Cycle APR Raw Data-Final'!$T$3:$T$1977,"&gt;="&amp;'SB35 Determination Data'!$F21,'5th Cycle APR Raw Data-Final'!$T$3:$T$1977,"&lt;"&amp;E21),SUMIFS('5th Cycle APR Raw Data-Final'!G$3:G$1977,'5th Cycle APR Raw Data-Final'!$A$3:$A$1977,'SB35 Determination Data'!$K21,'5th Cycle APR Raw Data-Final'!$T$3:$T$1977,"&gt;="&amp;'SB35 Determination Data'!$F21,'5th Cycle APR Raw Data-Final'!$T$3:$T$1977,"&lt;="&amp;G21))</f>
        <v>0</v>
      </c>
      <c r="N21" s="100">
        <f>IF(AN21&lt;1,SUMIFS('5th Cycle APR Raw Data-Final'!H$3:H$1977,'5th Cycle APR Raw Data-Final'!$A$3:$A$1977,'SB35 Determination Data'!$K21,'5th Cycle APR Raw Data-Final'!$T$3:$T$1977,"&gt;="&amp;'SB35 Determination Data'!$F21,'5th Cycle APR Raw Data-Final'!$T$3:$T$1977,"&lt;"&amp;E21),SUMIFS('5th Cycle APR Raw Data-Final'!H$3:H$1977,'5th Cycle APR Raw Data-Final'!$A$3:$A$1977,'SB35 Determination Data'!$K21,'5th Cycle APR Raw Data-Final'!$T$3:$T$1977,"&gt;="&amp;'SB35 Determination Data'!$F21,'5th Cycle APR Raw Data-Final'!$T$3:$T$1977,"&lt;="&amp;G21))</f>
        <v>0</v>
      </c>
      <c r="O21" s="100">
        <f>IF(AN21&lt;1,SUMIFS('5th Cycle APR Raw Data-Final'!I$3:I$1977,'5th Cycle APR Raw Data-Final'!$A$3:$A$1977,'SB35 Determination Data'!$K21,'5th Cycle APR Raw Data-Final'!$T$3:$T$1977,"&gt;="&amp;'SB35 Determination Data'!$F21,'5th Cycle APR Raw Data-Final'!$T$3:$T$1977,"&lt;"&amp;E21),SUMIFS('5th Cycle APR Raw Data-Final'!I$3:I$1977,'5th Cycle APR Raw Data-Final'!$A$3:$A$1977,'SB35 Determination Data'!$K21,'5th Cycle APR Raw Data-Final'!$T$3:$T$1977,"&gt;="&amp;'SB35 Determination Data'!$F21,'5th Cycle APR Raw Data-Final'!$T$3:$T$1977,"&lt;="&amp;G21))</f>
        <v>0</v>
      </c>
      <c r="P21" s="100">
        <f t="shared" si="12"/>
        <v>276</v>
      </c>
      <c r="Q21" s="112">
        <f t="shared" si="13"/>
        <v>0</v>
      </c>
      <c r="R21" s="101">
        <f t="shared" si="14"/>
        <v>138</v>
      </c>
      <c r="S21" s="101">
        <f t="shared" si="15"/>
        <v>0</v>
      </c>
      <c r="T21" s="100">
        <f>VLOOKUP(K21,'5th Cycle APR Raw Data-Final'!$A$3:$P$1977,10,FALSE)</f>
        <v>167</v>
      </c>
      <c r="U21" s="100">
        <f>IF(AN21&lt;1,SUMIFS('5th Cycle APR Raw Data-Final'!K$3:K$1977,'5th Cycle APR Raw Data-Final'!$A$3:$A$1977,'SB35 Determination Data'!$K21,'5th Cycle APR Raw Data-Final'!$T$3:$T$1977,"&gt;="&amp;'SB35 Determination Data'!$F21,'5th Cycle APR Raw Data-Final'!$T$3:$T$1977,"&lt;"&amp;E21),SUMIFS('5th Cycle APR Raw Data-Final'!K$3:K$1977,'5th Cycle APR Raw Data-Final'!$A$3:$A$1977,'SB35 Determination Data'!$K21,'5th Cycle APR Raw Data-Final'!$T$3:$T$1977,"&gt;="&amp;'SB35 Determination Data'!$F21,'5th Cycle APR Raw Data-Final'!$T$3:$T$1977,"&lt;="&amp;G21))</f>
        <v>0</v>
      </c>
      <c r="V21" s="100">
        <f>IF(AN21&lt;1,SUMIFS('5th Cycle APR Raw Data-Final'!L$3:L$1977,'5th Cycle APR Raw Data-Final'!$A$3:$A$1977,'SB35 Determination Data'!$K21,'5th Cycle APR Raw Data-Final'!$T$3:$T$1977,"&gt;="&amp;'SB35 Determination Data'!$F21,'5th Cycle APR Raw Data-Final'!$T$3:$T$1977,"&lt;"&amp;E21),SUMIFS('5th Cycle APR Raw Data-Final'!L$3:L$1977,'5th Cycle APR Raw Data-Final'!$A$3:$A$1977,'SB35 Determination Data'!$K21,'5th Cycle APR Raw Data-Final'!$T$3:$T$1977,"&gt;="&amp;'SB35 Determination Data'!$F21,'5th Cycle APR Raw Data-Final'!$T$3:$T$1977,"&lt;="&amp;G21))</f>
        <v>0</v>
      </c>
      <c r="W21" s="100">
        <f>IF(AN21&lt;1,SUMIFS('5th Cycle APR Raw Data-Final'!M$3:M$1977,'5th Cycle APR Raw Data-Final'!$A$3:$A$1977,'SB35 Determination Data'!$K21,'5th Cycle APR Raw Data-Final'!$T$3:$T$1977,"&gt;="&amp;'SB35 Determination Data'!$F21,'5th Cycle APR Raw Data-Final'!$T$3:$T$1977,"&lt;"&amp;E21),SUMIFS('5th Cycle APR Raw Data-Final'!M$3:M$1977,'5th Cycle APR Raw Data-Final'!$A$3:$A$1977,'SB35 Determination Data'!$K21,'5th Cycle APR Raw Data-Final'!$T$3:$T$1977,"&gt;="&amp;'SB35 Determination Data'!$F21,'5th Cycle APR Raw Data-Final'!$T$3:$T$1977,"&lt;="&amp;G21))</f>
        <v>0</v>
      </c>
      <c r="X21" s="100">
        <f t="shared" si="16"/>
        <v>167</v>
      </c>
      <c r="Y21" s="100">
        <f t="shared" si="17"/>
        <v>0</v>
      </c>
      <c r="Z21" s="100">
        <f t="shared" si="18"/>
        <v>167</v>
      </c>
      <c r="AA21" s="112">
        <f t="shared" si="19"/>
        <v>0</v>
      </c>
      <c r="AB21" s="112">
        <f t="shared" si="20"/>
        <v>0</v>
      </c>
      <c r="AC21" s="100">
        <f>VLOOKUP(K21,'5th Cycle APR Raw Data-Final'!$A$3:$P$1977,14,FALSE)</f>
        <v>177</v>
      </c>
      <c r="AD21" s="100">
        <f>IF(AN21&lt;1,SUMIFS('5th Cycle APR Raw Data-Final'!$O$3:$O$1977,'5th Cycle APR Raw Data-Final'!$A$3:$A$1977,'SB35 Determination Data'!$K21,'5th Cycle APR Raw Data-Final'!$T$3:$T$1977,"&gt;="&amp;'SB35 Determination Data'!$F21,'5th Cycle APR Raw Data-Final'!$T$3:$T$1977,"&lt;"&amp;E21),SUMIFS('5th Cycle APR Raw Data-Final'!$O$3:$O$1977,'5th Cycle APR Raw Data-Final'!$A$3:$A$1977,'SB35 Determination Data'!$K21,'5th Cycle APR Raw Data-Final'!$T$3:$T$1977,"&gt;="&amp;'SB35 Determination Data'!$F21,'5th Cycle APR Raw Data-Final'!$T$3:$T$1977,"&lt;="&amp;G21))</f>
        <v>38</v>
      </c>
      <c r="AE21" s="100">
        <f t="shared" si="21"/>
        <v>139</v>
      </c>
      <c r="AF21" s="112">
        <f t="shared" si="22"/>
        <v>0.21468926553672316</v>
      </c>
      <c r="AG21" s="100">
        <f>VLOOKUP(K21,'5th Cycle APR Raw Data-Final'!$A$3:$P$1977,16,FALSE)</f>
        <v>434</v>
      </c>
      <c r="AH21" s="100">
        <f>IF(AN21&lt;1,SUMIFS('5th Cycle APR Raw Data-Final'!$Q$3:$Q$1977,'5th Cycle APR Raw Data-Final'!$A$3:$A$1977,'SB35 Determination Data'!$K21,'5th Cycle APR Raw Data-Final'!$T$3:$T$1977,"&gt;="&amp;'SB35 Determination Data'!$F21,'5th Cycle APR Raw Data-Final'!$T$3:$T$1977,"&lt;"&amp;E21),SUMIFS('5th Cycle APR Raw Data-Final'!$Q$3:$Q$1977,'5th Cycle APR Raw Data-Final'!$A$3:$A$1977,'SB35 Determination Data'!$K21,'5th Cycle APR Raw Data-Final'!$T$3:$T$1977,"&gt;="&amp;'SB35 Determination Data'!$F21,'5th Cycle APR Raw Data-Final'!$T$3:$T$1977,"&lt;="&amp;G21))</f>
        <v>101</v>
      </c>
      <c r="AI21" s="100">
        <f t="shared" si="23"/>
        <v>333</v>
      </c>
      <c r="AJ21" s="112">
        <f t="shared" si="24"/>
        <v>0.23271889400921658</v>
      </c>
      <c r="AK21" s="100">
        <f>VLOOKUP(K21,'5th Cycle APR Raw Data-Final'!$A$3:$R$1977,18,FALSE)</f>
        <v>1054</v>
      </c>
      <c r="AL21" s="100">
        <f>IF(AN21&lt;1,SUMIFS('5th Cycle APR Raw Data-Final'!$S$3:$S$1977,'5th Cycle APR Raw Data-Final'!$A$3:$A$1977,'SB35 Determination Data'!$K21,'5th Cycle APR Raw Data-Final'!$T$3:$T$1977,"&gt;="&amp;'SB35 Determination Data'!$F21,'5th Cycle APR Raw Data-Final'!$T$3:$T$1977,"&lt;"&amp;E21),SUMIFS('5th Cycle APR Raw Data-Final'!$S$3:$S$1977,'5th Cycle APR Raw Data-Final'!$A$3:$A$1977,'SB35 Determination Data'!$K21,'5th Cycle APR Raw Data-Final'!$T$3:$T$1977,"&gt;="&amp;'SB35 Determination Data'!$F21,'5th Cycle APR Raw Data-Final'!$T$3:$T$1977,"&lt;="&amp;G21))</f>
        <v>139</v>
      </c>
      <c r="AM21" s="100">
        <f t="shared" si="25"/>
        <v>915</v>
      </c>
      <c r="AN21" s="114">
        <f t="shared" si="26"/>
        <v>0.5</v>
      </c>
      <c r="AO21" s="2" t="str">
        <f t="shared" si="27"/>
        <v>YES</v>
      </c>
      <c r="AP21" s="2" t="str">
        <f t="shared" si="28"/>
        <v>NO</v>
      </c>
      <c r="AQ21" s="2" t="str">
        <f t="shared" si="29"/>
        <v>NO</v>
      </c>
      <c r="AR21" s="124" t="str">
        <f>VLOOKUP(K21,'2018Submitted'!$A$2:$C$540,3,FALSE)</f>
        <v>Successful</v>
      </c>
      <c r="AS21" s="2" t="str">
        <f t="shared" si="30"/>
        <v>NO</v>
      </c>
      <c r="AT21" s="2" t="str">
        <f t="shared" si="31"/>
        <v>NO</v>
      </c>
    </row>
    <row r="22" spans="1:46" s="2" customFormat="1" ht="12.75" customHeight="1" x14ac:dyDescent="0.2">
      <c r="A22" s="2" t="s">
        <v>23</v>
      </c>
      <c r="B22" s="2" t="str">
        <f t="shared" si="0"/>
        <v>ARCATA</v>
      </c>
      <c r="C22" s="71">
        <f t="shared" si="1"/>
        <v>1</v>
      </c>
      <c r="D22" s="72">
        <f t="shared" si="2"/>
        <v>5</v>
      </c>
      <c r="E22" s="99">
        <f t="shared" si="3"/>
        <v>2017</v>
      </c>
      <c r="F22" s="99">
        <f t="shared" si="4"/>
        <v>2014</v>
      </c>
      <c r="G22" s="99">
        <f t="shared" si="5"/>
        <v>2018</v>
      </c>
      <c r="H22" s="2" t="str">
        <f t="shared" si="6"/>
        <v>06/30/2014</v>
      </c>
      <c r="I22" s="2" t="str">
        <f t="shared" si="7"/>
        <v>06/30/2019</v>
      </c>
      <c r="J22" s="2" t="s">
        <v>13</v>
      </c>
      <c r="K22" s="111" t="s">
        <v>1009</v>
      </c>
      <c r="L22" s="100">
        <f>VLOOKUP(K22,'5th Cycle APR Raw Data-Final'!$A$3:$P$1977,6,FALSE)</f>
        <v>85</v>
      </c>
      <c r="M22" s="100">
        <f>IF(AN22&lt;1,SUMIFS('5th Cycle APR Raw Data-Final'!G$3:G$1977,'5th Cycle APR Raw Data-Final'!$A$3:$A$1977,'SB35 Determination Data'!$K22,'5th Cycle APR Raw Data-Final'!$T$3:$T$1977,"&gt;="&amp;'SB35 Determination Data'!$F22,'5th Cycle APR Raw Data-Final'!$T$3:$T$1977,"&lt;"&amp;E22),SUMIFS('5th Cycle APR Raw Data-Final'!G$3:G$1977,'5th Cycle APR Raw Data-Final'!$A$3:$A$1977,'SB35 Determination Data'!$K22,'5th Cycle APR Raw Data-Final'!$T$3:$T$1977,"&gt;="&amp;'SB35 Determination Data'!$F22,'5th Cycle APR Raw Data-Final'!$T$3:$T$1977,"&lt;="&amp;G22))</f>
        <v>43</v>
      </c>
      <c r="N22" s="100">
        <f>IF(AN22&lt;1,SUMIFS('5th Cycle APR Raw Data-Final'!H$3:H$1977,'5th Cycle APR Raw Data-Final'!$A$3:$A$1977,'SB35 Determination Data'!$K22,'5th Cycle APR Raw Data-Final'!$T$3:$T$1977,"&gt;="&amp;'SB35 Determination Data'!$F22,'5th Cycle APR Raw Data-Final'!$T$3:$T$1977,"&lt;"&amp;E22),SUMIFS('5th Cycle APR Raw Data-Final'!H$3:H$1977,'5th Cycle APR Raw Data-Final'!$A$3:$A$1977,'SB35 Determination Data'!$K22,'5th Cycle APR Raw Data-Final'!$T$3:$T$1977,"&gt;="&amp;'SB35 Determination Data'!$F22,'5th Cycle APR Raw Data-Final'!$T$3:$T$1977,"&lt;="&amp;G22))</f>
        <v>43</v>
      </c>
      <c r="O22" s="100">
        <f>IF(AN22&lt;1,SUMIFS('5th Cycle APR Raw Data-Final'!I$3:I$1977,'5th Cycle APR Raw Data-Final'!$A$3:$A$1977,'SB35 Determination Data'!$K22,'5th Cycle APR Raw Data-Final'!$T$3:$T$1977,"&gt;="&amp;'SB35 Determination Data'!$F22,'5th Cycle APR Raw Data-Final'!$T$3:$T$1977,"&lt;"&amp;E22),SUMIFS('5th Cycle APR Raw Data-Final'!I$3:I$1977,'5th Cycle APR Raw Data-Final'!$A$3:$A$1977,'SB35 Determination Data'!$K22,'5th Cycle APR Raw Data-Final'!$T$3:$T$1977,"&gt;="&amp;'SB35 Determination Data'!$F22,'5th Cycle APR Raw Data-Final'!$T$3:$T$1977,"&lt;="&amp;G22))</f>
        <v>0</v>
      </c>
      <c r="P22" s="100">
        <f t="shared" si="12"/>
        <v>42</v>
      </c>
      <c r="Q22" s="112">
        <f t="shared" si="13"/>
        <v>0.50588235294117645</v>
      </c>
      <c r="R22" s="101">
        <f t="shared" si="14"/>
        <v>85</v>
      </c>
      <c r="S22" s="101">
        <f t="shared" si="15"/>
        <v>0</v>
      </c>
      <c r="T22" s="100">
        <f>VLOOKUP(K22,'5th Cycle APR Raw Data-Final'!$A$3:$P$1977,10,FALSE)</f>
        <v>56</v>
      </c>
      <c r="U22" s="100">
        <f>IF(AN22&lt;1,SUMIFS('5th Cycle APR Raw Data-Final'!K$3:K$1977,'5th Cycle APR Raw Data-Final'!$A$3:$A$1977,'SB35 Determination Data'!$K22,'5th Cycle APR Raw Data-Final'!$T$3:$T$1977,"&gt;="&amp;'SB35 Determination Data'!$F22,'5th Cycle APR Raw Data-Final'!$T$3:$T$1977,"&lt;"&amp;E22),SUMIFS('5th Cycle APR Raw Data-Final'!K$3:K$1977,'5th Cycle APR Raw Data-Final'!$A$3:$A$1977,'SB35 Determination Data'!$K22,'5th Cycle APR Raw Data-Final'!$T$3:$T$1977,"&gt;="&amp;'SB35 Determination Data'!$F22,'5th Cycle APR Raw Data-Final'!$T$3:$T$1977,"&lt;="&amp;G22))</f>
        <v>5</v>
      </c>
      <c r="V22" s="100">
        <f>IF(AN22&lt;1,SUMIFS('5th Cycle APR Raw Data-Final'!L$3:L$1977,'5th Cycle APR Raw Data-Final'!$A$3:$A$1977,'SB35 Determination Data'!$K22,'5th Cycle APR Raw Data-Final'!$T$3:$T$1977,"&gt;="&amp;'SB35 Determination Data'!$F22,'5th Cycle APR Raw Data-Final'!$T$3:$T$1977,"&lt;"&amp;E22),SUMIFS('5th Cycle APR Raw Data-Final'!L$3:L$1977,'5th Cycle APR Raw Data-Final'!$A$3:$A$1977,'SB35 Determination Data'!$K22,'5th Cycle APR Raw Data-Final'!$T$3:$T$1977,"&gt;="&amp;'SB35 Determination Data'!$F22,'5th Cycle APR Raw Data-Final'!$T$3:$T$1977,"&lt;="&amp;G22))</f>
        <v>5</v>
      </c>
      <c r="W22" s="100">
        <f>IF(AN22&lt;1,SUMIFS('5th Cycle APR Raw Data-Final'!M$3:M$1977,'5th Cycle APR Raw Data-Final'!$A$3:$A$1977,'SB35 Determination Data'!$K22,'5th Cycle APR Raw Data-Final'!$T$3:$T$1977,"&gt;="&amp;'SB35 Determination Data'!$F22,'5th Cycle APR Raw Data-Final'!$T$3:$T$1977,"&lt;"&amp;E22),SUMIFS('5th Cycle APR Raw Data-Final'!M$3:M$1977,'5th Cycle APR Raw Data-Final'!$A$3:$A$1977,'SB35 Determination Data'!$K22,'5th Cycle APR Raw Data-Final'!$T$3:$T$1977,"&gt;="&amp;'SB35 Determination Data'!$F22,'5th Cycle APR Raw Data-Final'!$T$3:$T$1977,"&lt;="&amp;G22))</f>
        <v>0</v>
      </c>
      <c r="X22" s="100">
        <f t="shared" si="16"/>
        <v>51</v>
      </c>
      <c r="Y22" s="100">
        <f t="shared" si="17"/>
        <v>5</v>
      </c>
      <c r="Z22" s="100">
        <f t="shared" si="18"/>
        <v>51</v>
      </c>
      <c r="AA22" s="112">
        <f t="shared" si="19"/>
        <v>8.9285714285714288E-2</v>
      </c>
      <c r="AB22" s="112">
        <f t="shared" si="20"/>
        <v>8.9285714285714288E-2</v>
      </c>
      <c r="AC22" s="100">
        <f>VLOOKUP(K22,'5th Cycle APR Raw Data-Final'!$A$3:$P$1977,14,FALSE)</f>
        <v>62</v>
      </c>
      <c r="AD22" s="100">
        <f>IF(AN22&lt;1,SUMIFS('5th Cycle APR Raw Data-Final'!$O$3:$O$1977,'5th Cycle APR Raw Data-Final'!$A$3:$A$1977,'SB35 Determination Data'!$K22,'5th Cycle APR Raw Data-Final'!$T$3:$T$1977,"&gt;="&amp;'SB35 Determination Data'!$F22,'5th Cycle APR Raw Data-Final'!$T$3:$T$1977,"&lt;"&amp;E22),SUMIFS('5th Cycle APR Raw Data-Final'!$O$3:$O$1977,'5th Cycle APR Raw Data-Final'!$A$3:$A$1977,'SB35 Determination Data'!$K22,'5th Cycle APR Raw Data-Final'!$T$3:$T$1977,"&gt;="&amp;'SB35 Determination Data'!$F22,'5th Cycle APR Raw Data-Final'!$T$3:$T$1977,"&lt;="&amp;G22))</f>
        <v>258</v>
      </c>
      <c r="AE22" s="100">
        <f t="shared" si="21"/>
        <v>0</v>
      </c>
      <c r="AF22" s="112">
        <f t="shared" si="22"/>
        <v>4.161290322580645</v>
      </c>
      <c r="AG22" s="100">
        <f>VLOOKUP(K22,'5th Cycle APR Raw Data-Final'!$A$3:$P$1977,16,FALSE)</f>
        <v>160</v>
      </c>
      <c r="AH22" s="100">
        <f>IF(AN22&lt;1,SUMIFS('5th Cycle APR Raw Data-Final'!$Q$3:$Q$1977,'5th Cycle APR Raw Data-Final'!$A$3:$A$1977,'SB35 Determination Data'!$K22,'5th Cycle APR Raw Data-Final'!$T$3:$T$1977,"&gt;="&amp;'SB35 Determination Data'!$F22,'5th Cycle APR Raw Data-Final'!$T$3:$T$1977,"&lt;"&amp;E22),SUMIFS('5th Cycle APR Raw Data-Final'!$Q$3:$Q$1977,'5th Cycle APR Raw Data-Final'!$A$3:$A$1977,'SB35 Determination Data'!$K22,'5th Cycle APR Raw Data-Final'!$T$3:$T$1977,"&gt;="&amp;'SB35 Determination Data'!$F22,'5th Cycle APR Raw Data-Final'!$T$3:$T$1977,"&lt;="&amp;G22))</f>
        <v>53</v>
      </c>
      <c r="AI22" s="100">
        <f t="shared" si="23"/>
        <v>107</v>
      </c>
      <c r="AJ22" s="112">
        <f t="shared" si="24"/>
        <v>0.33124999999999999</v>
      </c>
      <c r="AK22" s="100">
        <f>VLOOKUP(K22,'5th Cycle APR Raw Data-Final'!$A$3:$R$1977,18,FALSE)</f>
        <v>363</v>
      </c>
      <c r="AL22" s="100">
        <f>IF(AN22&lt;1,SUMIFS('5th Cycle APR Raw Data-Final'!$S$3:$S$1977,'5th Cycle APR Raw Data-Final'!$A$3:$A$1977,'SB35 Determination Data'!$K22,'5th Cycle APR Raw Data-Final'!$T$3:$T$1977,"&gt;="&amp;'SB35 Determination Data'!$F22,'5th Cycle APR Raw Data-Final'!$T$3:$T$1977,"&lt;"&amp;E22),SUMIFS('5th Cycle APR Raw Data-Final'!$S$3:$S$1977,'5th Cycle APR Raw Data-Final'!$A$3:$A$1977,'SB35 Determination Data'!$K22,'5th Cycle APR Raw Data-Final'!$T$3:$T$1977,"&gt;="&amp;'SB35 Determination Data'!$F22,'5th Cycle APR Raw Data-Final'!$T$3:$T$1977,"&lt;="&amp;G22))</f>
        <v>359</v>
      </c>
      <c r="AM22" s="100">
        <f t="shared" si="25"/>
        <v>200</v>
      </c>
      <c r="AN22" s="114">
        <f t="shared" si="26"/>
        <v>1</v>
      </c>
      <c r="AO22" s="2" t="str">
        <f t="shared" si="27"/>
        <v>YES</v>
      </c>
      <c r="AP22" s="2" t="str">
        <f t="shared" si="28"/>
        <v>NO</v>
      </c>
      <c r="AQ22" s="2" t="str">
        <f t="shared" si="29"/>
        <v>NO</v>
      </c>
      <c r="AR22" s="124" t="str">
        <f>VLOOKUP(K22,'2018Submitted'!$A$2:$C$540,3,FALSE)</f>
        <v>Successful</v>
      </c>
      <c r="AS22" s="2" t="str">
        <f t="shared" si="30"/>
        <v>NO</v>
      </c>
      <c r="AT22" s="2" t="str">
        <f t="shared" si="31"/>
        <v>NO</v>
      </c>
    </row>
    <row r="23" spans="1:46" s="2" customFormat="1" ht="12.75" customHeight="1" x14ac:dyDescent="0.2">
      <c r="A23" s="2" t="s">
        <v>24</v>
      </c>
      <c r="B23" s="2" t="str">
        <f t="shared" si="0"/>
        <v>ARROYO GRANDE</v>
      </c>
      <c r="C23" s="71">
        <f t="shared" si="1"/>
        <v>1</v>
      </c>
      <c r="D23" s="72">
        <f t="shared" si="2"/>
        <v>5</v>
      </c>
      <c r="E23" s="99">
        <f t="shared" si="3"/>
        <v>2017</v>
      </c>
      <c r="F23" s="99">
        <f t="shared" si="4"/>
        <v>2014</v>
      </c>
      <c r="G23" s="99">
        <f t="shared" si="5"/>
        <v>2018</v>
      </c>
      <c r="H23" s="2" t="str">
        <f t="shared" si="6"/>
        <v>06/30/2014</v>
      </c>
      <c r="I23" s="2" t="str">
        <f t="shared" si="7"/>
        <v>06/30/2019</v>
      </c>
      <c r="J23" s="2" t="s">
        <v>13</v>
      </c>
      <c r="K23" s="111" t="s">
        <v>1029</v>
      </c>
      <c r="L23" s="100">
        <f>VLOOKUP(K23,'5th Cycle APR Raw Data-Final'!$A$3:$P$1977,6,FALSE)</f>
        <v>60</v>
      </c>
      <c r="M23" s="100">
        <f>IF(AN23&lt;1,SUMIFS('5th Cycle APR Raw Data-Final'!G$3:G$1977,'5th Cycle APR Raw Data-Final'!$A$3:$A$1977,'SB35 Determination Data'!$K23,'5th Cycle APR Raw Data-Final'!$T$3:$T$1977,"&gt;="&amp;'SB35 Determination Data'!$F23,'5th Cycle APR Raw Data-Final'!$T$3:$T$1977,"&lt;"&amp;E23),SUMIFS('5th Cycle APR Raw Data-Final'!G$3:G$1977,'5th Cycle APR Raw Data-Final'!$A$3:$A$1977,'SB35 Determination Data'!$K23,'5th Cycle APR Raw Data-Final'!$T$3:$T$1977,"&gt;="&amp;'SB35 Determination Data'!$F23,'5th Cycle APR Raw Data-Final'!$T$3:$T$1977,"&lt;="&amp;G23))</f>
        <v>0</v>
      </c>
      <c r="N23" s="100">
        <f>IF(AN23&lt;1,SUMIFS('5th Cycle APR Raw Data-Final'!H$3:H$1977,'5th Cycle APR Raw Data-Final'!$A$3:$A$1977,'SB35 Determination Data'!$K23,'5th Cycle APR Raw Data-Final'!$T$3:$T$1977,"&gt;="&amp;'SB35 Determination Data'!$F23,'5th Cycle APR Raw Data-Final'!$T$3:$T$1977,"&lt;"&amp;E23),SUMIFS('5th Cycle APR Raw Data-Final'!H$3:H$1977,'5th Cycle APR Raw Data-Final'!$A$3:$A$1977,'SB35 Determination Data'!$K23,'5th Cycle APR Raw Data-Final'!$T$3:$T$1977,"&gt;="&amp;'SB35 Determination Data'!$F23,'5th Cycle APR Raw Data-Final'!$T$3:$T$1977,"&lt;="&amp;G23))</f>
        <v>0</v>
      </c>
      <c r="O23" s="100">
        <f>IF(AN23&lt;1,SUMIFS('5th Cycle APR Raw Data-Final'!I$3:I$1977,'5th Cycle APR Raw Data-Final'!$A$3:$A$1977,'SB35 Determination Data'!$K23,'5th Cycle APR Raw Data-Final'!$T$3:$T$1977,"&gt;="&amp;'SB35 Determination Data'!$F23,'5th Cycle APR Raw Data-Final'!$T$3:$T$1977,"&lt;"&amp;E23),SUMIFS('5th Cycle APR Raw Data-Final'!I$3:I$1977,'5th Cycle APR Raw Data-Final'!$A$3:$A$1977,'SB35 Determination Data'!$K23,'5th Cycle APR Raw Data-Final'!$T$3:$T$1977,"&gt;="&amp;'SB35 Determination Data'!$F23,'5th Cycle APR Raw Data-Final'!$T$3:$T$1977,"&lt;="&amp;G23))</f>
        <v>0</v>
      </c>
      <c r="P23" s="100">
        <f t="shared" si="12"/>
        <v>60</v>
      </c>
      <c r="Q23" s="112">
        <f t="shared" si="13"/>
        <v>0</v>
      </c>
      <c r="R23" s="101">
        <f t="shared" si="14"/>
        <v>60</v>
      </c>
      <c r="S23" s="101">
        <f t="shared" si="15"/>
        <v>0</v>
      </c>
      <c r="T23" s="100">
        <f>VLOOKUP(K23,'5th Cycle APR Raw Data-Final'!$A$3:$P$1977,10,FALSE)</f>
        <v>38</v>
      </c>
      <c r="U23" s="100">
        <f>IF(AN23&lt;1,SUMIFS('5th Cycle APR Raw Data-Final'!K$3:K$1977,'5th Cycle APR Raw Data-Final'!$A$3:$A$1977,'SB35 Determination Data'!$K23,'5th Cycle APR Raw Data-Final'!$T$3:$T$1977,"&gt;="&amp;'SB35 Determination Data'!$F23,'5th Cycle APR Raw Data-Final'!$T$3:$T$1977,"&lt;"&amp;E23),SUMIFS('5th Cycle APR Raw Data-Final'!K$3:K$1977,'5th Cycle APR Raw Data-Final'!$A$3:$A$1977,'SB35 Determination Data'!$K23,'5th Cycle APR Raw Data-Final'!$T$3:$T$1977,"&gt;="&amp;'SB35 Determination Data'!$F23,'5th Cycle APR Raw Data-Final'!$T$3:$T$1977,"&lt;="&amp;G23))</f>
        <v>17</v>
      </c>
      <c r="V23" s="100">
        <f>IF(AN23&lt;1,SUMIFS('5th Cycle APR Raw Data-Final'!L$3:L$1977,'5th Cycle APR Raw Data-Final'!$A$3:$A$1977,'SB35 Determination Data'!$K23,'5th Cycle APR Raw Data-Final'!$T$3:$T$1977,"&gt;="&amp;'SB35 Determination Data'!$F23,'5th Cycle APR Raw Data-Final'!$T$3:$T$1977,"&lt;"&amp;E23),SUMIFS('5th Cycle APR Raw Data-Final'!L$3:L$1977,'5th Cycle APR Raw Data-Final'!$A$3:$A$1977,'SB35 Determination Data'!$K23,'5th Cycle APR Raw Data-Final'!$T$3:$T$1977,"&gt;="&amp;'SB35 Determination Data'!$F23,'5th Cycle APR Raw Data-Final'!$T$3:$T$1977,"&lt;="&amp;G23))</f>
        <v>0</v>
      </c>
      <c r="W23" s="100">
        <f>IF(AN23&lt;1,SUMIFS('5th Cycle APR Raw Data-Final'!M$3:M$1977,'5th Cycle APR Raw Data-Final'!$A$3:$A$1977,'SB35 Determination Data'!$K23,'5th Cycle APR Raw Data-Final'!$T$3:$T$1977,"&gt;="&amp;'SB35 Determination Data'!$F23,'5th Cycle APR Raw Data-Final'!$T$3:$T$1977,"&lt;"&amp;E23),SUMIFS('5th Cycle APR Raw Data-Final'!M$3:M$1977,'5th Cycle APR Raw Data-Final'!$A$3:$A$1977,'SB35 Determination Data'!$K23,'5th Cycle APR Raw Data-Final'!$T$3:$T$1977,"&gt;="&amp;'SB35 Determination Data'!$F23,'5th Cycle APR Raw Data-Final'!$T$3:$T$1977,"&lt;="&amp;G23))</f>
        <v>17</v>
      </c>
      <c r="X23" s="100">
        <f t="shared" si="16"/>
        <v>21</v>
      </c>
      <c r="Y23" s="100">
        <f t="shared" si="17"/>
        <v>17</v>
      </c>
      <c r="Z23" s="100">
        <f t="shared" si="18"/>
        <v>21</v>
      </c>
      <c r="AA23" s="112">
        <f t="shared" si="19"/>
        <v>0.44736842105263158</v>
      </c>
      <c r="AB23" s="112">
        <f t="shared" si="20"/>
        <v>0.44736842105263158</v>
      </c>
      <c r="AC23" s="100">
        <f>VLOOKUP(K23,'5th Cycle APR Raw Data-Final'!$A$3:$P$1977,14,FALSE)</f>
        <v>43</v>
      </c>
      <c r="AD23" s="100">
        <f>IF(AN23&lt;1,SUMIFS('5th Cycle APR Raw Data-Final'!$O$3:$O$1977,'5th Cycle APR Raw Data-Final'!$A$3:$A$1977,'SB35 Determination Data'!$K23,'5th Cycle APR Raw Data-Final'!$T$3:$T$1977,"&gt;="&amp;'SB35 Determination Data'!$F23,'5th Cycle APR Raw Data-Final'!$T$3:$T$1977,"&lt;"&amp;E23),SUMIFS('5th Cycle APR Raw Data-Final'!$O$3:$O$1977,'5th Cycle APR Raw Data-Final'!$A$3:$A$1977,'SB35 Determination Data'!$K23,'5th Cycle APR Raw Data-Final'!$T$3:$T$1977,"&gt;="&amp;'SB35 Determination Data'!$F23,'5th Cycle APR Raw Data-Final'!$T$3:$T$1977,"&lt;="&amp;G23))</f>
        <v>0</v>
      </c>
      <c r="AE23" s="100">
        <f t="shared" si="21"/>
        <v>43</v>
      </c>
      <c r="AF23" s="112">
        <f t="shared" si="22"/>
        <v>0</v>
      </c>
      <c r="AG23" s="100">
        <f>VLOOKUP(K23,'5th Cycle APR Raw Data-Final'!$A$3:$P$1977,16,FALSE)</f>
        <v>101</v>
      </c>
      <c r="AH23" s="100">
        <f>IF(AN23&lt;1,SUMIFS('5th Cycle APR Raw Data-Final'!$Q$3:$Q$1977,'5th Cycle APR Raw Data-Final'!$A$3:$A$1977,'SB35 Determination Data'!$K23,'5th Cycle APR Raw Data-Final'!$T$3:$T$1977,"&gt;="&amp;'SB35 Determination Data'!$F23,'5th Cycle APR Raw Data-Final'!$T$3:$T$1977,"&lt;"&amp;E23),SUMIFS('5th Cycle APR Raw Data-Final'!$Q$3:$Q$1977,'5th Cycle APR Raw Data-Final'!$A$3:$A$1977,'SB35 Determination Data'!$K23,'5th Cycle APR Raw Data-Final'!$T$3:$T$1977,"&gt;="&amp;'SB35 Determination Data'!$F23,'5th Cycle APR Raw Data-Final'!$T$3:$T$1977,"&lt;="&amp;G23))</f>
        <v>59</v>
      </c>
      <c r="AI23" s="100">
        <f t="shared" si="23"/>
        <v>42</v>
      </c>
      <c r="AJ23" s="112">
        <f t="shared" si="24"/>
        <v>0.58415841584158412</v>
      </c>
      <c r="AK23" s="100">
        <f>VLOOKUP(K23,'5th Cycle APR Raw Data-Final'!$A$3:$R$1977,18,FALSE)</f>
        <v>242</v>
      </c>
      <c r="AL23" s="100">
        <f>IF(AN23&lt;1,SUMIFS('5th Cycle APR Raw Data-Final'!$S$3:$S$1977,'5th Cycle APR Raw Data-Final'!$A$3:$A$1977,'SB35 Determination Data'!$K23,'5th Cycle APR Raw Data-Final'!$T$3:$T$1977,"&gt;="&amp;'SB35 Determination Data'!$F23,'5th Cycle APR Raw Data-Final'!$T$3:$T$1977,"&lt;"&amp;E23),SUMIFS('5th Cycle APR Raw Data-Final'!$S$3:$S$1977,'5th Cycle APR Raw Data-Final'!$A$3:$A$1977,'SB35 Determination Data'!$K23,'5th Cycle APR Raw Data-Final'!$T$3:$T$1977,"&gt;="&amp;'SB35 Determination Data'!$F23,'5th Cycle APR Raw Data-Final'!$T$3:$T$1977,"&lt;="&amp;G23))</f>
        <v>76</v>
      </c>
      <c r="AM23" s="100">
        <f t="shared" si="25"/>
        <v>166</v>
      </c>
      <c r="AN23" s="114">
        <f t="shared" si="26"/>
        <v>1</v>
      </c>
      <c r="AO23" s="2" t="str">
        <f t="shared" si="27"/>
        <v>YES</v>
      </c>
      <c r="AP23" s="2" t="str">
        <f t="shared" si="28"/>
        <v>NO</v>
      </c>
      <c r="AQ23" s="2" t="str">
        <f t="shared" si="29"/>
        <v>NO</v>
      </c>
      <c r="AR23" s="124" t="str">
        <f>VLOOKUP(K23,'2018Submitted'!$A$2:$C$540,3,FALSE)</f>
        <v>Successful</v>
      </c>
      <c r="AS23" s="2" t="str">
        <f t="shared" si="30"/>
        <v>NO</v>
      </c>
      <c r="AT23" s="2" t="str">
        <f t="shared" si="31"/>
        <v>NO</v>
      </c>
    </row>
    <row r="24" spans="1:46" s="2" customFormat="1" ht="12.75" customHeight="1" x14ac:dyDescent="0.2">
      <c r="A24" s="2" t="s">
        <v>5</v>
      </c>
      <c r="B24" s="2" t="str">
        <f t="shared" si="0"/>
        <v>ARTESIA</v>
      </c>
      <c r="C24" s="71">
        <f t="shared" si="1"/>
        <v>0.625</v>
      </c>
      <c r="D24" s="72">
        <f t="shared" si="2"/>
        <v>8</v>
      </c>
      <c r="E24" s="99">
        <f t="shared" si="3"/>
        <v>2018</v>
      </c>
      <c r="F24" s="99">
        <f t="shared" si="4"/>
        <v>2014</v>
      </c>
      <c r="G24" s="99" t="str">
        <f t="shared" si="5"/>
        <v>2021</v>
      </c>
      <c r="H24" s="2" t="str">
        <f t="shared" si="6"/>
        <v>10/15/2013</v>
      </c>
      <c r="I24" s="2" t="str">
        <f t="shared" si="7"/>
        <v>10/15/2021</v>
      </c>
      <c r="J24" s="2" t="s">
        <v>3</v>
      </c>
      <c r="K24" s="111" t="s">
        <v>1030</v>
      </c>
      <c r="L24" s="100">
        <f>VLOOKUP(K24,'5th Cycle APR Raw Data-Final'!$A$3:$P$1977,6,FALSE)</f>
        <v>31</v>
      </c>
      <c r="M24" s="100">
        <f>IF(AN24&lt;1,SUMIFS('5th Cycle APR Raw Data-Final'!G$3:G$1977,'5th Cycle APR Raw Data-Final'!$A$3:$A$1977,'SB35 Determination Data'!$K24,'5th Cycle APR Raw Data-Final'!$T$3:$T$1977,"&gt;="&amp;'SB35 Determination Data'!$F24,'5th Cycle APR Raw Data-Final'!$T$3:$T$1977,"&lt;"&amp;E24),SUMIFS('5th Cycle APR Raw Data-Final'!G$3:G$1977,'5th Cycle APR Raw Data-Final'!$A$3:$A$1977,'SB35 Determination Data'!$K24,'5th Cycle APR Raw Data-Final'!$T$3:$T$1977,"&gt;="&amp;'SB35 Determination Data'!$F24,'5th Cycle APR Raw Data-Final'!$T$3:$T$1977,"&lt;="&amp;G24))</f>
        <v>0</v>
      </c>
      <c r="N24" s="100">
        <f>IF(AN24&lt;1,SUMIFS('5th Cycle APR Raw Data-Final'!H$3:H$1977,'5th Cycle APR Raw Data-Final'!$A$3:$A$1977,'SB35 Determination Data'!$K24,'5th Cycle APR Raw Data-Final'!$T$3:$T$1977,"&gt;="&amp;'SB35 Determination Data'!$F24,'5th Cycle APR Raw Data-Final'!$T$3:$T$1977,"&lt;"&amp;E24),SUMIFS('5th Cycle APR Raw Data-Final'!H$3:H$1977,'5th Cycle APR Raw Data-Final'!$A$3:$A$1977,'SB35 Determination Data'!$K24,'5th Cycle APR Raw Data-Final'!$T$3:$T$1977,"&gt;="&amp;'SB35 Determination Data'!$F24,'5th Cycle APR Raw Data-Final'!$T$3:$T$1977,"&lt;="&amp;G24))</f>
        <v>0</v>
      </c>
      <c r="O24" s="100">
        <f>IF(AN24&lt;1,SUMIFS('5th Cycle APR Raw Data-Final'!I$3:I$1977,'5th Cycle APR Raw Data-Final'!$A$3:$A$1977,'SB35 Determination Data'!$K24,'5th Cycle APR Raw Data-Final'!$T$3:$T$1977,"&gt;="&amp;'SB35 Determination Data'!$F24,'5th Cycle APR Raw Data-Final'!$T$3:$T$1977,"&lt;"&amp;E24),SUMIFS('5th Cycle APR Raw Data-Final'!I$3:I$1977,'5th Cycle APR Raw Data-Final'!$A$3:$A$1977,'SB35 Determination Data'!$K24,'5th Cycle APR Raw Data-Final'!$T$3:$T$1977,"&gt;="&amp;'SB35 Determination Data'!$F24,'5th Cycle APR Raw Data-Final'!$T$3:$T$1977,"&lt;="&amp;G24))</f>
        <v>0</v>
      </c>
      <c r="P24" s="100">
        <f t="shared" si="12"/>
        <v>31</v>
      </c>
      <c r="Q24" s="112">
        <f t="shared" si="13"/>
        <v>0</v>
      </c>
      <c r="R24" s="101">
        <f t="shared" si="14"/>
        <v>16</v>
      </c>
      <c r="S24" s="101">
        <f t="shared" si="15"/>
        <v>0</v>
      </c>
      <c r="T24" s="100">
        <f>VLOOKUP(K24,'5th Cycle APR Raw Data-Final'!$A$3:$P$1977,10,FALSE)</f>
        <v>18</v>
      </c>
      <c r="U24" s="100">
        <f>IF(AN24&lt;1,SUMIFS('5th Cycle APR Raw Data-Final'!K$3:K$1977,'5th Cycle APR Raw Data-Final'!$A$3:$A$1977,'SB35 Determination Data'!$K24,'5th Cycle APR Raw Data-Final'!$T$3:$T$1977,"&gt;="&amp;'SB35 Determination Data'!$F24,'5th Cycle APR Raw Data-Final'!$T$3:$T$1977,"&lt;"&amp;E24),SUMIFS('5th Cycle APR Raw Data-Final'!K$3:K$1977,'5th Cycle APR Raw Data-Final'!$A$3:$A$1977,'SB35 Determination Data'!$K24,'5th Cycle APR Raw Data-Final'!$T$3:$T$1977,"&gt;="&amp;'SB35 Determination Data'!$F24,'5th Cycle APR Raw Data-Final'!$T$3:$T$1977,"&lt;="&amp;G24))</f>
        <v>0</v>
      </c>
      <c r="V24" s="100">
        <f>IF(AN24&lt;1,SUMIFS('5th Cycle APR Raw Data-Final'!L$3:L$1977,'5th Cycle APR Raw Data-Final'!$A$3:$A$1977,'SB35 Determination Data'!$K24,'5th Cycle APR Raw Data-Final'!$T$3:$T$1977,"&gt;="&amp;'SB35 Determination Data'!$F24,'5th Cycle APR Raw Data-Final'!$T$3:$T$1977,"&lt;"&amp;E24),SUMIFS('5th Cycle APR Raw Data-Final'!L$3:L$1977,'5th Cycle APR Raw Data-Final'!$A$3:$A$1977,'SB35 Determination Data'!$K24,'5th Cycle APR Raw Data-Final'!$T$3:$T$1977,"&gt;="&amp;'SB35 Determination Data'!$F24,'5th Cycle APR Raw Data-Final'!$T$3:$T$1977,"&lt;="&amp;G24))</f>
        <v>0</v>
      </c>
      <c r="W24" s="100">
        <f>IF(AN24&lt;1,SUMIFS('5th Cycle APR Raw Data-Final'!M$3:M$1977,'5th Cycle APR Raw Data-Final'!$A$3:$A$1977,'SB35 Determination Data'!$K24,'5th Cycle APR Raw Data-Final'!$T$3:$T$1977,"&gt;="&amp;'SB35 Determination Data'!$F24,'5th Cycle APR Raw Data-Final'!$T$3:$T$1977,"&lt;"&amp;E24),SUMIFS('5th Cycle APR Raw Data-Final'!M$3:M$1977,'5th Cycle APR Raw Data-Final'!$A$3:$A$1977,'SB35 Determination Data'!$K24,'5th Cycle APR Raw Data-Final'!$T$3:$T$1977,"&gt;="&amp;'SB35 Determination Data'!$F24,'5th Cycle APR Raw Data-Final'!$T$3:$T$1977,"&lt;="&amp;G24))</f>
        <v>0</v>
      </c>
      <c r="X24" s="100">
        <f t="shared" si="16"/>
        <v>18</v>
      </c>
      <c r="Y24" s="100">
        <f t="shared" si="17"/>
        <v>0</v>
      </c>
      <c r="Z24" s="100">
        <f t="shared" si="18"/>
        <v>18</v>
      </c>
      <c r="AA24" s="112">
        <f t="shared" si="19"/>
        <v>0</v>
      </c>
      <c r="AB24" s="112">
        <f t="shared" si="20"/>
        <v>0</v>
      </c>
      <c r="AC24" s="100">
        <f>VLOOKUP(K24,'5th Cycle APR Raw Data-Final'!$A$3:$P$1977,14,FALSE)</f>
        <v>20</v>
      </c>
      <c r="AD24" s="100">
        <f>IF(AN24&lt;1,SUMIFS('5th Cycle APR Raw Data-Final'!$O$3:$O$1977,'5th Cycle APR Raw Data-Final'!$A$3:$A$1977,'SB35 Determination Data'!$K24,'5th Cycle APR Raw Data-Final'!$T$3:$T$1977,"&gt;="&amp;'SB35 Determination Data'!$F24,'5th Cycle APR Raw Data-Final'!$T$3:$T$1977,"&lt;"&amp;E24),SUMIFS('5th Cycle APR Raw Data-Final'!$O$3:$O$1977,'5th Cycle APR Raw Data-Final'!$A$3:$A$1977,'SB35 Determination Data'!$K24,'5th Cycle APR Raw Data-Final'!$T$3:$T$1977,"&gt;="&amp;'SB35 Determination Data'!$F24,'5th Cycle APR Raw Data-Final'!$T$3:$T$1977,"&lt;="&amp;G24))</f>
        <v>0</v>
      </c>
      <c r="AE24" s="100">
        <f t="shared" si="21"/>
        <v>20</v>
      </c>
      <c r="AF24" s="112">
        <f t="shared" si="22"/>
        <v>0</v>
      </c>
      <c r="AG24" s="100">
        <f>VLOOKUP(K24,'5th Cycle APR Raw Data-Final'!$A$3:$P$1977,16,FALSE)</f>
        <v>51</v>
      </c>
      <c r="AH24" s="100">
        <f>IF(AN24&lt;1,SUMIFS('5th Cycle APR Raw Data-Final'!$Q$3:$Q$1977,'5th Cycle APR Raw Data-Final'!$A$3:$A$1977,'SB35 Determination Data'!$K24,'5th Cycle APR Raw Data-Final'!$T$3:$T$1977,"&gt;="&amp;'SB35 Determination Data'!$F24,'5th Cycle APR Raw Data-Final'!$T$3:$T$1977,"&lt;"&amp;E24),SUMIFS('5th Cycle APR Raw Data-Final'!$Q$3:$Q$1977,'5th Cycle APR Raw Data-Final'!$A$3:$A$1977,'SB35 Determination Data'!$K24,'5th Cycle APR Raw Data-Final'!$T$3:$T$1977,"&gt;="&amp;'SB35 Determination Data'!$F24,'5th Cycle APR Raw Data-Final'!$T$3:$T$1977,"&lt;="&amp;G24))</f>
        <v>55</v>
      </c>
      <c r="AI24" s="100">
        <f t="shared" si="23"/>
        <v>0</v>
      </c>
      <c r="AJ24" s="112">
        <f t="shared" si="24"/>
        <v>1.0784313725490196</v>
      </c>
      <c r="AK24" s="100">
        <f>VLOOKUP(K24,'5th Cycle APR Raw Data-Final'!$A$3:$R$1977,18,FALSE)</f>
        <v>120</v>
      </c>
      <c r="AL24" s="100">
        <f>IF(AN24&lt;1,SUMIFS('5th Cycle APR Raw Data-Final'!$S$3:$S$1977,'5th Cycle APR Raw Data-Final'!$A$3:$A$1977,'SB35 Determination Data'!$K24,'5th Cycle APR Raw Data-Final'!$T$3:$T$1977,"&gt;="&amp;'SB35 Determination Data'!$F24,'5th Cycle APR Raw Data-Final'!$T$3:$T$1977,"&lt;"&amp;E24),SUMIFS('5th Cycle APR Raw Data-Final'!$S$3:$S$1977,'5th Cycle APR Raw Data-Final'!$A$3:$A$1977,'SB35 Determination Data'!$K24,'5th Cycle APR Raw Data-Final'!$T$3:$T$1977,"&gt;="&amp;'SB35 Determination Data'!$F24,'5th Cycle APR Raw Data-Final'!$T$3:$T$1977,"&lt;="&amp;G24))</f>
        <v>55</v>
      </c>
      <c r="AM24" s="100">
        <f t="shared" si="25"/>
        <v>69</v>
      </c>
      <c r="AN24" s="114">
        <f t="shared" si="26"/>
        <v>0.5</v>
      </c>
      <c r="AO24" s="2" t="str">
        <f t="shared" si="27"/>
        <v>NO</v>
      </c>
      <c r="AP24" s="2" t="str">
        <f t="shared" si="28"/>
        <v>YES</v>
      </c>
      <c r="AQ24" s="2" t="str">
        <f t="shared" si="29"/>
        <v>NO</v>
      </c>
      <c r="AR24" s="124" t="str">
        <f>VLOOKUP(K24,'2018Submitted'!$A$2:$C$540,3,FALSE)</f>
        <v>Successful</v>
      </c>
      <c r="AS24" s="2" t="str">
        <f t="shared" si="30"/>
        <v>NO</v>
      </c>
      <c r="AT24" s="2" t="str">
        <f t="shared" si="31"/>
        <v>YES</v>
      </c>
    </row>
    <row r="25" spans="1:46" s="2" customFormat="1" ht="12.75" customHeight="1" x14ac:dyDescent="0.2">
      <c r="A25" s="2" t="s">
        <v>25</v>
      </c>
      <c r="B25" s="2" t="str">
        <f t="shared" ref="B25:B88" si="32">K25</f>
        <v>ARVIN</v>
      </c>
      <c r="C25" s="71">
        <f t="shared" ref="C25:C88" si="33">MROUND((DATEDIF(DATEVALUE(H25),$C$1,"m")/12),1)/(DATEDIF(DATEVALUE(H25),DATEVALUE(I25),"y"))</f>
        <v>0.375</v>
      </c>
      <c r="D25" s="72">
        <f t="shared" ref="D25:D88" si="34">DATEDIF(DATEVALUE(H25),DATEVALUE(I25),"y")</f>
        <v>8</v>
      </c>
      <c r="E25" s="99">
        <f t="shared" ref="E25:E88" si="35">IF(D25=8,F25+4,F25+3)</f>
        <v>2020</v>
      </c>
      <c r="F25" s="99">
        <f t="shared" ref="F25:F88" si="36">IF(H25&gt;CONCATENATE("06/30",RIGHT(H25,4)),(RIGHT(H25,4)+1),(RIGHT(H25,4)+0))</f>
        <v>2016</v>
      </c>
      <c r="G25" s="99" t="str">
        <f t="shared" ref="G25:G88" si="37">IF(I25&gt;CONCATENATE("06/30",RIGHT(I25,4)),(RIGHT(I25,4)),(RIGHT(I25,4)-1))</f>
        <v>2023</v>
      </c>
      <c r="H25" s="2" t="str">
        <f t="shared" ref="H25:H88" si="38">LEFT(J25,10)</f>
        <v>12/31/2015</v>
      </c>
      <c r="I25" s="2" t="str">
        <f t="shared" ref="I25:I88" si="39">RIGHT(J25,10)</f>
        <v>12/31/2023</v>
      </c>
      <c r="J25" s="2" t="s">
        <v>26</v>
      </c>
      <c r="K25" s="111" t="s">
        <v>995</v>
      </c>
      <c r="L25" s="100">
        <f>VLOOKUP(K25,'5th Cycle APR Raw Data-Final'!$A$3:$P$1977,6,FALSE)</f>
        <v>398</v>
      </c>
      <c r="M25" s="100">
        <f>IF(AN25&lt;1,SUMIFS('5th Cycle APR Raw Data-Final'!G$3:G$1977,'5th Cycle APR Raw Data-Final'!$A$3:$A$1977,'SB35 Determination Data'!$K25,'5th Cycle APR Raw Data-Final'!$T$3:$T$1977,"&gt;="&amp;'SB35 Determination Data'!$F25,'5th Cycle APR Raw Data-Final'!$T$3:$T$1977,"&lt;"&amp;E25),SUMIFS('5th Cycle APR Raw Data-Final'!G$3:G$1977,'5th Cycle APR Raw Data-Final'!$A$3:$A$1977,'SB35 Determination Data'!$K25,'5th Cycle APR Raw Data-Final'!$T$3:$T$1977,"&gt;="&amp;'SB35 Determination Data'!$F25,'5th Cycle APR Raw Data-Final'!$T$3:$T$1977,"&lt;="&amp;G25))</f>
        <v>0</v>
      </c>
      <c r="N25" s="100">
        <f>IF(AN25&lt;1,SUMIFS('5th Cycle APR Raw Data-Final'!H$3:H$1977,'5th Cycle APR Raw Data-Final'!$A$3:$A$1977,'SB35 Determination Data'!$K25,'5th Cycle APR Raw Data-Final'!$T$3:$T$1977,"&gt;="&amp;'SB35 Determination Data'!$F25,'5th Cycle APR Raw Data-Final'!$T$3:$T$1977,"&lt;"&amp;E25),SUMIFS('5th Cycle APR Raw Data-Final'!H$3:H$1977,'5th Cycle APR Raw Data-Final'!$A$3:$A$1977,'SB35 Determination Data'!$K25,'5th Cycle APR Raw Data-Final'!$T$3:$T$1977,"&gt;="&amp;'SB35 Determination Data'!$F25,'5th Cycle APR Raw Data-Final'!$T$3:$T$1977,"&lt;="&amp;G25))</f>
        <v>0</v>
      </c>
      <c r="O25" s="100">
        <f>IF(AN25&lt;1,SUMIFS('5th Cycle APR Raw Data-Final'!I$3:I$1977,'5th Cycle APR Raw Data-Final'!$A$3:$A$1977,'SB35 Determination Data'!$K25,'5th Cycle APR Raw Data-Final'!$T$3:$T$1977,"&gt;="&amp;'SB35 Determination Data'!$F25,'5th Cycle APR Raw Data-Final'!$T$3:$T$1977,"&lt;"&amp;E25),SUMIFS('5th Cycle APR Raw Data-Final'!I$3:I$1977,'5th Cycle APR Raw Data-Final'!$A$3:$A$1977,'SB35 Determination Data'!$K25,'5th Cycle APR Raw Data-Final'!$T$3:$T$1977,"&gt;="&amp;'SB35 Determination Data'!$F25,'5th Cycle APR Raw Data-Final'!$T$3:$T$1977,"&lt;="&amp;G25))</f>
        <v>0</v>
      </c>
      <c r="P25" s="100">
        <f t="shared" ref="P25:P88" si="40">IF(L25-M25&gt;0,L25-M25,0)</f>
        <v>398</v>
      </c>
      <c r="Q25" s="112">
        <f t="shared" ref="Q25:Q88" si="41">IF(IFERROR(IF(L25=0,"*",M25/L25),AR25)="Received - Not successful",0,IFERROR(IF(L25=0,"*",M25/L25),AR25))</f>
        <v>0</v>
      </c>
      <c r="R25" s="101">
        <f t="shared" ref="R25:R88" si="42">ROUND(L25*AN25,0)</f>
        <v>149</v>
      </c>
      <c r="S25" s="101">
        <f t="shared" ref="S25:S88" si="43">IF(M25&gt;R25,M25-R25,0)</f>
        <v>0</v>
      </c>
      <c r="T25" s="100">
        <f>VLOOKUP(K25,'5th Cycle APR Raw Data-Final'!$A$3:$P$1977,10,FALSE)</f>
        <v>239</v>
      </c>
      <c r="U25" s="100">
        <f>IF(AN25&lt;1,SUMIFS('5th Cycle APR Raw Data-Final'!K$3:K$1977,'5th Cycle APR Raw Data-Final'!$A$3:$A$1977,'SB35 Determination Data'!$K25,'5th Cycle APR Raw Data-Final'!$T$3:$T$1977,"&gt;="&amp;'SB35 Determination Data'!$F25,'5th Cycle APR Raw Data-Final'!$T$3:$T$1977,"&lt;"&amp;E25),SUMIFS('5th Cycle APR Raw Data-Final'!K$3:K$1977,'5th Cycle APR Raw Data-Final'!$A$3:$A$1977,'SB35 Determination Data'!$K25,'5th Cycle APR Raw Data-Final'!$T$3:$T$1977,"&gt;="&amp;'SB35 Determination Data'!$F25,'5th Cycle APR Raw Data-Final'!$T$3:$T$1977,"&lt;="&amp;G25))</f>
        <v>56</v>
      </c>
      <c r="V25" s="100">
        <f>IF(AN25&lt;1,SUMIFS('5th Cycle APR Raw Data-Final'!L$3:L$1977,'5th Cycle APR Raw Data-Final'!$A$3:$A$1977,'SB35 Determination Data'!$K25,'5th Cycle APR Raw Data-Final'!$T$3:$T$1977,"&gt;="&amp;'SB35 Determination Data'!$F25,'5th Cycle APR Raw Data-Final'!$T$3:$T$1977,"&lt;"&amp;E25),SUMIFS('5th Cycle APR Raw Data-Final'!L$3:L$1977,'5th Cycle APR Raw Data-Final'!$A$3:$A$1977,'SB35 Determination Data'!$K25,'5th Cycle APR Raw Data-Final'!$T$3:$T$1977,"&gt;="&amp;'SB35 Determination Data'!$F25,'5th Cycle APR Raw Data-Final'!$T$3:$T$1977,"&lt;="&amp;G25))</f>
        <v>20</v>
      </c>
      <c r="W25" s="100">
        <f>IF(AN25&lt;1,SUMIFS('5th Cycle APR Raw Data-Final'!M$3:M$1977,'5th Cycle APR Raw Data-Final'!$A$3:$A$1977,'SB35 Determination Data'!$K25,'5th Cycle APR Raw Data-Final'!$T$3:$T$1977,"&gt;="&amp;'SB35 Determination Data'!$F25,'5th Cycle APR Raw Data-Final'!$T$3:$T$1977,"&lt;"&amp;E25),SUMIFS('5th Cycle APR Raw Data-Final'!M$3:M$1977,'5th Cycle APR Raw Data-Final'!$A$3:$A$1977,'SB35 Determination Data'!$K25,'5th Cycle APR Raw Data-Final'!$T$3:$T$1977,"&gt;="&amp;'SB35 Determination Data'!$F25,'5th Cycle APR Raw Data-Final'!$T$3:$T$1977,"&lt;="&amp;G25))</f>
        <v>36</v>
      </c>
      <c r="X25" s="100">
        <f t="shared" ref="X25:X88" si="44">IF(T25-U25&gt;0,T25-U25,0)</f>
        <v>183</v>
      </c>
      <c r="Y25" s="100">
        <f t="shared" ref="Y25:Y88" si="45">S25+U25</f>
        <v>56</v>
      </c>
      <c r="Z25" s="100">
        <f t="shared" ref="Z25:Z88" si="46">IF(Y25&gt;T25,0,T25-Y25)</f>
        <v>183</v>
      </c>
      <c r="AA25" s="112">
        <f t="shared" ref="AA25:AA88" si="47">IF(IFERROR(IF(T25=0,"*",U25/T25),AR25)="Received - Not successful",0,IFERROR(IF(T25=0,"*",U25/T25),AR25))</f>
        <v>0.23430962343096234</v>
      </c>
      <c r="AB25" s="112">
        <f t="shared" ref="AB25:AB88" si="48">IF(IFERROR(IF(T25=0,"*",Y25/T25),AR25)="Received - Not successful",0,IFERROR(IF(T25=0,"*",Y25/T25),AR25))</f>
        <v>0.23430962343096234</v>
      </c>
      <c r="AC25" s="100">
        <f>VLOOKUP(K25,'5th Cycle APR Raw Data-Final'!$A$3:$P$1977,14,FALSE)</f>
        <v>183</v>
      </c>
      <c r="AD25" s="100">
        <f>IF(AN25&lt;1,SUMIFS('5th Cycle APR Raw Data-Final'!$O$3:$O$1977,'5th Cycle APR Raw Data-Final'!$A$3:$A$1977,'SB35 Determination Data'!$K25,'5th Cycle APR Raw Data-Final'!$T$3:$T$1977,"&gt;="&amp;'SB35 Determination Data'!$F25,'5th Cycle APR Raw Data-Final'!$T$3:$T$1977,"&lt;"&amp;E25),SUMIFS('5th Cycle APR Raw Data-Final'!$O$3:$O$1977,'5th Cycle APR Raw Data-Final'!$A$3:$A$1977,'SB35 Determination Data'!$K25,'5th Cycle APR Raw Data-Final'!$T$3:$T$1977,"&gt;="&amp;'SB35 Determination Data'!$F25,'5th Cycle APR Raw Data-Final'!$T$3:$T$1977,"&lt;="&amp;G25))</f>
        <v>270</v>
      </c>
      <c r="AE25" s="100">
        <f t="shared" ref="AE25:AE88" si="49">IF(AC25-AD25&gt;0,AC25-AD25,0)</f>
        <v>0</v>
      </c>
      <c r="AF25" s="112">
        <f t="shared" ref="AF25:AF88" si="50">IF(IFERROR(IF(AC25=0,"*",AD25/AC25),AR25)="Received - Not successful",0,IFERROR(IF(AC25=0,"*",AD25/AC25),AR25))</f>
        <v>1.4754098360655739</v>
      </c>
      <c r="AG25" s="100">
        <f>VLOOKUP(K25,'5th Cycle APR Raw Data-Final'!$A$3:$P$1977,16,FALSE)</f>
        <v>349</v>
      </c>
      <c r="AH25" s="100">
        <f>IF(AN25&lt;1,SUMIFS('5th Cycle APR Raw Data-Final'!$Q$3:$Q$1977,'5th Cycle APR Raw Data-Final'!$A$3:$A$1977,'SB35 Determination Data'!$K25,'5th Cycle APR Raw Data-Final'!$T$3:$T$1977,"&gt;="&amp;'SB35 Determination Data'!$F25,'5th Cycle APR Raw Data-Final'!$T$3:$T$1977,"&lt;"&amp;E25),SUMIFS('5th Cycle APR Raw Data-Final'!$Q$3:$Q$1977,'5th Cycle APR Raw Data-Final'!$A$3:$A$1977,'SB35 Determination Data'!$K25,'5th Cycle APR Raw Data-Final'!$T$3:$T$1977,"&gt;="&amp;'SB35 Determination Data'!$F25,'5th Cycle APR Raw Data-Final'!$T$3:$T$1977,"&lt;="&amp;G25))</f>
        <v>0</v>
      </c>
      <c r="AI25" s="100">
        <f t="shared" ref="AI25:AI88" si="51">IF(AG25-AH25&gt;0,AG25-AH25,0)</f>
        <v>349</v>
      </c>
      <c r="AJ25" s="112">
        <f t="shared" ref="AJ25:AJ88" si="52">IF(IFERROR(IF(AG25=0,"*",AH25/AG25),AR25)="Received - Not successful",0,IFERROR(IF(AG25=0,"*",AH25/AG25),AR25))</f>
        <v>0</v>
      </c>
      <c r="AK25" s="100">
        <f>VLOOKUP(K25,'5th Cycle APR Raw Data-Final'!$A$3:$R$1977,18,FALSE)</f>
        <v>1169</v>
      </c>
      <c r="AL25" s="100">
        <f>IF(AN25&lt;1,SUMIFS('5th Cycle APR Raw Data-Final'!$S$3:$S$1977,'5th Cycle APR Raw Data-Final'!$A$3:$A$1977,'SB35 Determination Data'!$K25,'5th Cycle APR Raw Data-Final'!$T$3:$T$1977,"&gt;="&amp;'SB35 Determination Data'!$F25,'5th Cycle APR Raw Data-Final'!$T$3:$T$1977,"&lt;"&amp;E25),SUMIFS('5th Cycle APR Raw Data-Final'!$S$3:$S$1977,'5th Cycle APR Raw Data-Final'!$A$3:$A$1977,'SB35 Determination Data'!$K25,'5th Cycle APR Raw Data-Final'!$T$3:$T$1977,"&gt;="&amp;'SB35 Determination Data'!$F25,'5th Cycle APR Raw Data-Final'!$T$3:$T$1977,"&lt;="&amp;G25))</f>
        <v>326</v>
      </c>
      <c r="AM25" s="100">
        <f t="shared" ref="AM25:AM88" si="53">P25+X25+AE25+AI25</f>
        <v>930</v>
      </c>
      <c r="AN25" s="114">
        <f t="shared" ref="AN25:AN88" si="54">IF(C25=1,C25,(IF(C25&gt;0.5,IF(D25=5,0.6,0.5),C25)))</f>
        <v>0.375</v>
      </c>
      <c r="AO25" s="2" t="str">
        <f t="shared" ref="AO25:AO88" si="55">IFERROR(IF(AR25="No 2018 Annual Progress Report","YES",IF(AJ25&lt;AN25,"YES","NO")),"YES")</f>
        <v>YES</v>
      </c>
      <c r="AP25" s="2" t="str">
        <f t="shared" ref="AP25:AP88" si="56">IF(AR25="No 2018 Annual Progress Report","NO",IF(AO25="NO",IF(AB25&lt;AN25,"YES",IF(Q25&lt;AN25,"YES","NO")),"NO"))</f>
        <v>NO</v>
      </c>
      <c r="AQ25" s="2" t="str">
        <f t="shared" ref="AQ25:AQ88" si="57">IF(AR25="No 2018 Annual Progress Report","NO",IF(AJ25&lt;AN25,"NO",IF(AB25&lt;AN25,"NO",IF(Q25&lt;AN25,"NO","YES"))))</f>
        <v>NO</v>
      </c>
      <c r="AR25" s="124" t="str">
        <f>VLOOKUP(K25,'2018Submitted'!$A$2:$C$540,3,FALSE)</f>
        <v>Successful</v>
      </c>
      <c r="AS25" s="2" t="str">
        <f t="shared" ref="AS25:AS88" si="58">IF(AJ25&lt;AN25,"NO",IF(AB25&lt;AN25,"NO",IF(Q25&lt;AN25,"NO","YES")))</f>
        <v>NO</v>
      </c>
      <c r="AT25" s="2" t="str">
        <f t="shared" ref="AT25:AT88" si="59">IF(IF(AJ25&lt;AN25,"YES","NO")="NO",IF(AB25&lt;AN25,"YES",IF(Q25&lt;AN25,"YES","NO")),"NO")</f>
        <v>NO</v>
      </c>
    </row>
    <row r="26" spans="1:46" s="2" customFormat="1" ht="12.75" customHeight="1" x14ac:dyDescent="0.2">
      <c r="A26" s="2" t="s">
        <v>24</v>
      </c>
      <c r="B26" s="2" t="str">
        <f t="shared" si="32"/>
        <v>ATASCADERO</v>
      </c>
      <c r="C26" s="71">
        <f t="shared" si="33"/>
        <v>1</v>
      </c>
      <c r="D26" s="72">
        <f t="shared" si="34"/>
        <v>5</v>
      </c>
      <c r="E26" s="99">
        <f t="shared" si="35"/>
        <v>2017</v>
      </c>
      <c r="F26" s="99">
        <f t="shared" si="36"/>
        <v>2014</v>
      </c>
      <c r="G26" s="99">
        <f t="shared" si="37"/>
        <v>2018</v>
      </c>
      <c r="H26" s="2" t="str">
        <f t="shared" si="38"/>
        <v>06/30/2014</v>
      </c>
      <c r="I26" s="2" t="str">
        <f t="shared" si="39"/>
        <v>06/30/2019</v>
      </c>
      <c r="J26" s="2" t="s">
        <v>13</v>
      </c>
      <c r="K26" s="111" t="s">
        <v>27</v>
      </c>
      <c r="L26" s="100">
        <f>VLOOKUP(K26,'5th Cycle APR Raw Data-Final'!$A$3:$P$1977,6,FALSE)</f>
        <v>98</v>
      </c>
      <c r="M26" s="100">
        <f>IF(AN26&lt;1,SUMIFS('5th Cycle APR Raw Data-Final'!G$3:G$1977,'5th Cycle APR Raw Data-Final'!$A$3:$A$1977,'SB35 Determination Data'!$K26,'5th Cycle APR Raw Data-Final'!$T$3:$T$1977,"&gt;="&amp;'SB35 Determination Data'!$F26,'5th Cycle APR Raw Data-Final'!$T$3:$T$1977,"&lt;"&amp;E26),SUMIFS('5th Cycle APR Raw Data-Final'!G$3:G$1977,'5th Cycle APR Raw Data-Final'!$A$3:$A$1977,'SB35 Determination Data'!$K26,'5th Cycle APR Raw Data-Final'!$T$3:$T$1977,"&gt;="&amp;'SB35 Determination Data'!$F26,'5th Cycle APR Raw Data-Final'!$T$3:$T$1977,"&lt;="&amp;G26))</f>
        <v>48</v>
      </c>
      <c r="N26" s="100">
        <f>IF(AN26&lt;1,SUMIFS('5th Cycle APR Raw Data-Final'!H$3:H$1977,'5th Cycle APR Raw Data-Final'!$A$3:$A$1977,'SB35 Determination Data'!$K26,'5th Cycle APR Raw Data-Final'!$T$3:$T$1977,"&gt;="&amp;'SB35 Determination Data'!$F26,'5th Cycle APR Raw Data-Final'!$T$3:$T$1977,"&lt;"&amp;E26),SUMIFS('5th Cycle APR Raw Data-Final'!H$3:H$1977,'5th Cycle APR Raw Data-Final'!$A$3:$A$1977,'SB35 Determination Data'!$K26,'5th Cycle APR Raw Data-Final'!$T$3:$T$1977,"&gt;="&amp;'SB35 Determination Data'!$F26,'5th Cycle APR Raw Data-Final'!$T$3:$T$1977,"&lt;="&amp;G26))</f>
        <v>48</v>
      </c>
      <c r="O26" s="100">
        <f>IF(AN26&lt;1,SUMIFS('5th Cycle APR Raw Data-Final'!I$3:I$1977,'5th Cycle APR Raw Data-Final'!$A$3:$A$1977,'SB35 Determination Data'!$K26,'5th Cycle APR Raw Data-Final'!$T$3:$T$1977,"&gt;="&amp;'SB35 Determination Data'!$F26,'5th Cycle APR Raw Data-Final'!$T$3:$T$1977,"&lt;"&amp;E26),SUMIFS('5th Cycle APR Raw Data-Final'!I$3:I$1977,'5th Cycle APR Raw Data-Final'!$A$3:$A$1977,'SB35 Determination Data'!$K26,'5th Cycle APR Raw Data-Final'!$T$3:$T$1977,"&gt;="&amp;'SB35 Determination Data'!$F26,'5th Cycle APR Raw Data-Final'!$T$3:$T$1977,"&lt;="&amp;G26))</f>
        <v>0</v>
      </c>
      <c r="P26" s="100">
        <f t="shared" si="40"/>
        <v>50</v>
      </c>
      <c r="Q26" s="112">
        <f t="shared" si="41"/>
        <v>0.48979591836734693</v>
      </c>
      <c r="R26" s="101">
        <f t="shared" si="42"/>
        <v>98</v>
      </c>
      <c r="S26" s="101">
        <f t="shared" si="43"/>
        <v>0</v>
      </c>
      <c r="T26" s="100">
        <f>VLOOKUP(K26,'5th Cycle APR Raw Data-Final'!$A$3:$P$1977,10,FALSE)</f>
        <v>62</v>
      </c>
      <c r="U26" s="100">
        <f>IF(AN26&lt;1,SUMIFS('5th Cycle APR Raw Data-Final'!K$3:K$1977,'5th Cycle APR Raw Data-Final'!$A$3:$A$1977,'SB35 Determination Data'!$K26,'5th Cycle APR Raw Data-Final'!$T$3:$T$1977,"&gt;="&amp;'SB35 Determination Data'!$F26,'5th Cycle APR Raw Data-Final'!$T$3:$T$1977,"&lt;"&amp;E26),SUMIFS('5th Cycle APR Raw Data-Final'!K$3:K$1977,'5th Cycle APR Raw Data-Final'!$A$3:$A$1977,'SB35 Determination Data'!$K26,'5th Cycle APR Raw Data-Final'!$T$3:$T$1977,"&gt;="&amp;'SB35 Determination Data'!$F26,'5th Cycle APR Raw Data-Final'!$T$3:$T$1977,"&lt;="&amp;G26))</f>
        <v>26</v>
      </c>
      <c r="V26" s="100">
        <f>IF(AN26&lt;1,SUMIFS('5th Cycle APR Raw Data-Final'!L$3:L$1977,'5th Cycle APR Raw Data-Final'!$A$3:$A$1977,'SB35 Determination Data'!$K26,'5th Cycle APR Raw Data-Final'!$T$3:$T$1977,"&gt;="&amp;'SB35 Determination Data'!$F26,'5th Cycle APR Raw Data-Final'!$T$3:$T$1977,"&lt;"&amp;E26),SUMIFS('5th Cycle APR Raw Data-Final'!L$3:L$1977,'5th Cycle APR Raw Data-Final'!$A$3:$A$1977,'SB35 Determination Data'!$K26,'5th Cycle APR Raw Data-Final'!$T$3:$T$1977,"&gt;="&amp;'SB35 Determination Data'!$F26,'5th Cycle APR Raw Data-Final'!$T$3:$T$1977,"&lt;="&amp;G26))</f>
        <v>26</v>
      </c>
      <c r="W26" s="100">
        <f>IF(AN26&lt;1,SUMIFS('5th Cycle APR Raw Data-Final'!M$3:M$1977,'5th Cycle APR Raw Data-Final'!$A$3:$A$1977,'SB35 Determination Data'!$K26,'5th Cycle APR Raw Data-Final'!$T$3:$T$1977,"&gt;="&amp;'SB35 Determination Data'!$F26,'5th Cycle APR Raw Data-Final'!$T$3:$T$1977,"&lt;"&amp;E26),SUMIFS('5th Cycle APR Raw Data-Final'!M$3:M$1977,'5th Cycle APR Raw Data-Final'!$A$3:$A$1977,'SB35 Determination Data'!$K26,'5th Cycle APR Raw Data-Final'!$T$3:$T$1977,"&gt;="&amp;'SB35 Determination Data'!$F26,'5th Cycle APR Raw Data-Final'!$T$3:$T$1977,"&lt;="&amp;G26))</f>
        <v>0</v>
      </c>
      <c r="X26" s="100">
        <f t="shared" si="44"/>
        <v>36</v>
      </c>
      <c r="Y26" s="100">
        <f t="shared" si="45"/>
        <v>26</v>
      </c>
      <c r="Z26" s="100">
        <f t="shared" si="46"/>
        <v>36</v>
      </c>
      <c r="AA26" s="112">
        <f t="shared" si="47"/>
        <v>0.41935483870967744</v>
      </c>
      <c r="AB26" s="112">
        <f t="shared" si="48"/>
        <v>0.41935483870967744</v>
      </c>
      <c r="AC26" s="100">
        <f>VLOOKUP(K26,'5th Cycle APR Raw Data-Final'!$A$3:$P$1977,14,FALSE)</f>
        <v>69</v>
      </c>
      <c r="AD26" s="100">
        <f>IF(AN26&lt;1,SUMIFS('5th Cycle APR Raw Data-Final'!$O$3:$O$1977,'5th Cycle APR Raw Data-Final'!$A$3:$A$1977,'SB35 Determination Data'!$K26,'5th Cycle APR Raw Data-Final'!$T$3:$T$1977,"&gt;="&amp;'SB35 Determination Data'!$F26,'5th Cycle APR Raw Data-Final'!$T$3:$T$1977,"&lt;"&amp;E26),SUMIFS('5th Cycle APR Raw Data-Final'!$O$3:$O$1977,'5th Cycle APR Raw Data-Final'!$A$3:$A$1977,'SB35 Determination Data'!$K26,'5th Cycle APR Raw Data-Final'!$T$3:$T$1977,"&gt;="&amp;'SB35 Determination Data'!$F26,'5th Cycle APR Raw Data-Final'!$T$3:$T$1977,"&lt;="&amp;G26))</f>
        <v>171</v>
      </c>
      <c r="AE26" s="100">
        <f t="shared" si="49"/>
        <v>0</v>
      </c>
      <c r="AF26" s="112">
        <f t="shared" si="50"/>
        <v>2.4782608695652173</v>
      </c>
      <c r="AG26" s="100">
        <f>VLOOKUP(K26,'5th Cycle APR Raw Data-Final'!$A$3:$P$1977,16,FALSE)</f>
        <v>164</v>
      </c>
      <c r="AH26" s="100">
        <f>IF(AN26&lt;1,SUMIFS('5th Cycle APR Raw Data-Final'!$Q$3:$Q$1977,'5th Cycle APR Raw Data-Final'!$A$3:$A$1977,'SB35 Determination Data'!$K26,'5th Cycle APR Raw Data-Final'!$T$3:$T$1977,"&gt;="&amp;'SB35 Determination Data'!$F26,'5th Cycle APR Raw Data-Final'!$T$3:$T$1977,"&lt;"&amp;E26),SUMIFS('5th Cycle APR Raw Data-Final'!$Q$3:$Q$1977,'5th Cycle APR Raw Data-Final'!$A$3:$A$1977,'SB35 Determination Data'!$K26,'5th Cycle APR Raw Data-Final'!$T$3:$T$1977,"&gt;="&amp;'SB35 Determination Data'!$F26,'5th Cycle APR Raw Data-Final'!$T$3:$T$1977,"&lt;="&amp;G26))</f>
        <v>244</v>
      </c>
      <c r="AI26" s="100">
        <f t="shared" si="51"/>
        <v>0</v>
      </c>
      <c r="AJ26" s="112">
        <f t="shared" si="52"/>
        <v>1.4878048780487805</v>
      </c>
      <c r="AK26" s="100">
        <f>VLOOKUP(K26,'5th Cycle APR Raw Data-Final'!$A$3:$R$1977,18,FALSE)</f>
        <v>393</v>
      </c>
      <c r="AL26" s="100">
        <f>IF(AN26&lt;1,SUMIFS('5th Cycle APR Raw Data-Final'!$S$3:$S$1977,'5th Cycle APR Raw Data-Final'!$A$3:$A$1977,'SB35 Determination Data'!$K26,'5th Cycle APR Raw Data-Final'!$T$3:$T$1977,"&gt;="&amp;'SB35 Determination Data'!$F26,'5th Cycle APR Raw Data-Final'!$T$3:$T$1977,"&lt;"&amp;E26),SUMIFS('5th Cycle APR Raw Data-Final'!$S$3:$S$1977,'5th Cycle APR Raw Data-Final'!$A$3:$A$1977,'SB35 Determination Data'!$K26,'5th Cycle APR Raw Data-Final'!$T$3:$T$1977,"&gt;="&amp;'SB35 Determination Data'!$F26,'5th Cycle APR Raw Data-Final'!$T$3:$T$1977,"&lt;="&amp;G26))</f>
        <v>489</v>
      </c>
      <c r="AM26" s="100">
        <f t="shared" si="53"/>
        <v>86</v>
      </c>
      <c r="AN26" s="114">
        <f t="shared" si="54"/>
        <v>1</v>
      </c>
      <c r="AO26" s="2" t="str">
        <f t="shared" si="55"/>
        <v>NO</v>
      </c>
      <c r="AP26" s="2" t="str">
        <f t="shared" si="56"/>
        <v>YES</v>
      </c>
      <c r="AQ26" s="2" t="str">
        <f t="shared" si="57"/>
        <v>NO</v>
      </c>
      <c r="AR26" s="124" t="str">
        <f>VLOOKUP(K26,'2018Submitted'!$A$2:$C$540,3,FALSE)</f>
        <v>Successful</v>
      </c>
      <c r="AS26" s="2" t="str">
        <f t="shared" si="58"/>
        <v>NO</v>
      </c>
      <c r="AT26" s="2" t="str">
        <f t="shared" si="59"/>
        <v>YES</v>
      </c>
    </row>
    <row r="27" spans="1:46" s="2" customFormat="1" ht="12.75" customHeight="1" x14ac:dyDescent="0.2">
      <c r="A27" s="2" t="s">
        <v>29</v>
      </c>
      <c r="B27" s="2" t="str">
        <f t="shared" si="32"/>
        <v>ATHERTON</v>
      </c>
      <c r="C27" s="71">
        <f t="shared" si="33"/>
        <v>0.5</v>
      </c>
      <c r="D27" s="72">
        <f t="shared" si="34"/>
        <v>8</v>
      </c>
      <c r="E27" s="99">
        <f t="shared" si="35"/>
        <v>2019</v>
      </c>
      <c r="F27" s="99">
        <f t="shared" si="36"/>
        <v>2015</v>
      </c>
      <c r="G27" s="99">
        <f t="shared" si="37"/>
        <v>2022</v>
      </c>
      <c r="H27" s="2" t="str">
        <f t="shared" si="38"/>
        <v>01/31/2015</v>
      </c>
      <c r="I27" s="2" t="str">
        <f t="shared" si="39"/>
        <v>01/31/2023</v>
      </c>
      <c r="J27" s="2" t="s">
        <v>8</v>
      </c>
      <c r="K27" s="111" t="s">
        <v>28</v>
      </c>
      <c r="L27" s="100">
        <f>VLOOKUP(K27,'5th Cycle APR Raw Data-Final'!$A$3:$P$1977,6,FALSE)</f>
        <v>35</v>
      </c>
      <c r="M27" s="100">
        <f>IF(AN27&lt;1,SUMIFS('5th Cycle APR Raw Data-Final'!G$3:G$1977,'5th Cycle APR Raw Data-Final'!$A$3:$A$1977,'SB35 Determination Data'!$K27,'5th Cycle APR Raw Data-Final'!$T$3:$T$1977,"&gt;="&amp;'SB35 Determination Data'!$F27,'5th Cycle APR Raw Data-Final'!$T$3:$T$1977,"&lt;"&amp;E27),SUMIFS('5th Cycle APR Raw Data-Final'!G$3:G$1977,'5th Cycle APR Raw Data-Final'!$A$3:$A$1977,'SB35 Determination Data'!$K27,'5th Cycle APR Raw Data-Final'!$T$3:$T$1977,"&gt;="&amp;'SB35 Determination Data'!$F27,'5th Cycle APR Raw Data-Final'!$T$3:$T$1977,"&lt;="&amp;G27))</f>
        <v>27</v>
      </c>
      <c r="N27" s="100">
        <f>IF(AN27&lt;1,SUMIFS('5th Cycle APR Raw Data-Final'!H$3:H$1977,'5th Cycle APR Raw Data-Final'!$A$3:$A$1977,'SB35 Determination Data'!$K27,'5th Cycle APR Raw Data-Final'!$T$3:$T$1977,"&gt;="&amp;'SB35 Determination Data'!$F27,'5th Cycle APR Raw Data-Final'!$T$3:$T$1977,"&lt;"&amp;E27),SUMIFS('5th Cycle APR Raw Data-Final'!H$3:H$1977,'5th Cycle APR Raw Data-Final'!$A$3:$A$1977,'SB35 Determination Data'!$K27,'5th Cycle APR Raw Data-Final'!$T$3:$T$1977,"&gt;="&amp;'SB35 Determination Data'!$F27,'5th Cycle APR Raw Data-Final'!$T$3:$T$1977,"&lt;="&amp;G27))</f>
        <v>12</v>
      </c>
      <c r="O27" s="100">
        <f>IF(AN27&lt;1,SUMIFS('5th Cycle APR Raw Data-Final'!I$3:I$1977,'5th Cycle APR Raw Data-Final'!$A$3:$A$1977,'SB35 Determination Data'!$K27,'5th Cycle APR Raw Data-Final'!$T$3:$T$1977,"&gt;="&amp;'SB35 Determination Data'!$F27,'5th Cycle APR Raw Data-Final'!$T$3:$T$1977,"&lt;"&amp;E27),SUMIFS('5th Cycle APR Raw Data-Final'!I$3:I$1977,'5th Cycle APR Raw Data-Final'!$A$3:$A$1977,'SB35 Determination Data'!$K27,'5th Cycle APR Raw Data-Final'!$T$3:$T$1977,"&gt;="&amp;'SB35 Determination Data'!$F27,'5th Cycle APR Raw Data-Final'!$T$3:$T$1977,"&lt;="&amp;G27))</f>
        <v>15</v>
      </c>
      <c r="P27" s="100">
        <f t="shared" si="40"/>
        <v>8</v>
      </c>
      <c r="Q27" s="112">
        <f t="shared" si="41"/>
        <v>0.77142857142857146</v>
      </c>
      <c r="R27" s="101">
        <f t="shared" si="42"/>
        <v>18</v>
      </c>
      <c r="S27" s="101">
        <f t="shared" si="43"/>
        <v>9</v>
      </c>
      <c r="T27" s="100">
        <f>VLOOKUP(K27,'5th Cycle APR Raw Data-Final'!$A$3:$P$1977,10,FALSE)</f>
        <v>26</v>
      </c>
      <c r="U27" s="100">
        <f>IF(AN27&lt;1,SUMIFS('5th Cycle APR Raw Data-Final'!K$3:K$1977,'5th Cycle APR Raw Data-Final'!$A$3:$A$1977,'SB35 Determination Data'!$K27,'5th Cycle APR Raw Data-Final'!$T$3:$T$1977,"&gt;="&amp;'SB35 Determination Data'!$F27,'5th Cycle APR Raw Data-Final'!$T$3:$T$1977,"&lt;"&amp;E27),SUMIFS('5th Cycle APR Raw Data-Final'!K$3:K$1977,'5th Cycle APR Raw Data-Final'!$A$3:$A$1977,'SB35 Determination Data'!$K27,'5th Cycle APR Raw Data-Final'!$T$3:$T$1977,"&gt;="&amp;'SB35 Determination Data'!$F27,'5th Cycle APR Raw Data-Final'!$T$3:$T$1977,"&lt;="&amp;G27))</f>
        <v>13</v>
      </c>
      <c r="V27" s="100">
        <f>IF(AN27&lt;1,SUMIFS('5th Cycle APR Raw Data-Final'!L$3:L$1977,'5th Cycle APR Raw Data-Final'!$A$3:$A$1977,'SB35 Determination Data'!$K27,'5th Cycle APR Raw Data-Final'!$T$3:$T$1977,"&gt;="&amp;'SB35 Determination Data'!$F27,'5th Cycle APR Raw Data-Final'!$T$3:$T$1977,"&lt;"&amp;E27),SUMIFS('5th Cycle APR Raw Data-Final'!L$3:L$1977,'5th Cycle APR Raw Data-Final'!$A$3:$A$1977,'SB35 Determination Data'!$K27,'5th Cycle APR Raw Data-Final'!$T$3:$T$1977,"&gt;="&amp;'SB35 Determination Data'!$F27,'5th Cycle APR Raw Data-Final'!$T$3:$T$1977,"&lt;="&amp;G27))</f>
        <v>0</v>
      </c>
      <c r="W27" s="100">
        <f>IF(AN27&lt;1,SUMIFS('5th Cycle APR Raw Data-Final'!M$3:M$1977,'5th Cycle APR Raw Data-Final'!$A$3:$A$1977,'SB35 Determination Data'!$K27,'5th Cycle APR Raw Data-Final'!$T$3:$T$1977,"&gt;="&amp;'SB35 Determination Data'!$F27,'5th Cycle APR Raw Data-Final'!$T$3:$T$1977,"&lt;"&amp;E27),SUMIFS('5th Cycle APR Raw Data-Final'!M$3:M$1977,'5th Cycle APR Raw Data-Final'!$A$3:$A$1977,'SB35 Determination Data'!$K27,'5th Cycle APR Raw Data-Final'!$T$3:$T$1977,"&gt;="&amp;'SB35 Determination Data'!$F27,'5th Cycle APR Raw Data-Final'!$T$3:$T$1977,"&lt;="&amp;G27))</f>
        <v>13</v>
      </c>
      <c r="X27" s="100">
        <f t="shared" si="44"/>
        <v>13</v>
      </c>
      <c r="Y27" s="100">
        <f t="shared" si="45"/>
        <v>22</v>
      </c>
      <c r="Z27" s="100">
        <f t="shared" si="46"/>
        <v>4</v>
      </c>
      <c r="AA27" s="112">
        <f t="shared" si="47"/>
        <v>0.5</v>
      </c>
      <c r="AB27" s="112">
        <f t="shared" si="48"/>
        <v>0.84615384615384615</v>
      </c>
      <c r="AC27" s="100">
        <f>VLOOKUP(K27,'5th Cycle APR Raw Data-Final'!$A$3:$P$1977,14,FALSE)</f>
        <v>29</v>
      </c>
      <c r="AD27" s="100">
        <f>IF(AN27&lt;1,SUMIFS('5th Cycle APR Raw Data-Final'!$O$3:$O$1977,'5th Cycle APR Raw Data-Final'!$A$3:$A$1977,'SB35 Determination Data'!$K27,'5th Cycle APR Raw Data-Final'!$T$3:$T$1977,"&gt;="&amp;'SB35 Determination Data'!$F27,'5th Cycle APR Raw Data-Final'!$T$3:$T$1977,"&lt;"&amp;E27),SUMIFS('5th Cycle APR Raw Data-Final'!$O$3:$O$1977,'5th Cycle APR Raw Data-Final'!$A$3:$A$1977,'SB35 Determination Data'!$K27,'5th Cycle APR Raw Data-Final'!$T$3:$T$1977,"&gt;="&amp;'SB35 Determination Data'!$F27,'5th Cycle APR Raw Data-Final'!$T$3:$T$1977,"&lt;="&amp;G27))</f>
        <v>3</v>
      </c>
      <c r="AE27" s="100">
        <f t="shared" si="49"/>
        <v>26</v>
      </c>
      <c r="AF27" s="112">
        <f t="shared" si="50"/>
        <v>0.10344827586206896</v>
      </c>
      <c r="AG27" s="100">
        <f>VLOOKUP(K27,'5th Cycle APR Raw Data-Final'!$A$3:$P$1977,16,FALSE)</f>
        <v>3</v>
      </c>
      <c r="AH27" s="100">
        <f>IF(AN27&lt;1,SUMIFS('5th Cycle APR Raw Data-Final'!$Q$3:$Q$1977,'5th Cycle APR Raw Data-Final'!$A$3:$A$1977,'SB35 Determination Data'!$K27,'5th Cycle APR Raw Data-Final'!$T$3:$T$1977,"&gt;="&amp;'SB35 Determination Data'!$F27,'5th Cycle APR Raw Data-Final'!$T$3:$T$1977,"&lt;"&amp;E27),SUMIFS('5th Cycle APR Raw Data-Final'!$Q$3:$Q$1977,'5th Cycle APR Raw Data-Final'!$A$3:$A$1977,'SB35 Determination Data'!$K27,'5th Cycle APR Raw Data-Final'!$T$3:$T$1977,"&gt;="&amp;'SB35 Determination Data'!$F27,'5th Cycle APR Raw Data-Final'!$T$3:$T$1977,"&lt;="&amp;G27))</f>
        <v>59</v>
      </c>
      <c r="AI27" s="100">
        <f t="shared" si="51"/>
        <v>0</v>
      </c>
      <c r="AJ27" s="112">
        <f t="shared" si="52"/>
        <v>19.666666666666668</v>
      </c>
      <c r="AK27" s="100">
        <f>VLOOKUP(K27,'5th Cycle APR Raw Data-Final'!$A$3:$R$1977,18,FALSE)</f>
        <v>93</v>
      </c>
      <c r="AL27" s="100">
        <f>IF(AN27&lt;1,SUMIFS('5th Cycle APR Raw Data-Final'!$S$3:$S$1977,'5th Cycle APR Raw Data-Final'!$A$3:$A$1977,'SB35 Determination Data'!$K27,'5th Cycle APR Raw Data-Final'!$T$3:$T$1977,"&gt;="&amp;'SB35 Determination Data'!$F27,'5th Cycle APR Raw Data-Final'!$T$3:$T$1977,"&lt;"&amp;E27),SUMIFS('5th Cycle APR Raw Data-Final'!$S$3:$S$1977,'5th Cycle APR Raw Data-Final'!$A$3:$A$1977,'SB35 Determination Data'!$K27,'5th Cycle APR Raw Data-Final'!$T$3:$T$1977,"&gt;="&amp;'SB35 Determination Data'!$F27,'5th Cycle APR Raw Data-Final'!$T$3:$T$1977,"&lt;="&amp;G27))</f>
        <v>102</v>
      </c>
      <c r="AM27" s="100">
        <f t="shared" si="53"/>
        <v>47</v>
      </c>
      <c r="AN27" s="114">
        <f t="shared" si="54"/>
        <v>0.5</v>
      </c>
      <c r="AO27" s="2" t="str">
        <f t="shared" si="55"/>
        <v>NO</v>
      </c>
      <c r="AP27" s="2" t="str">
        <f t="shared" si="56"/>
        <v>NO</v>
      </c>
      <c r="AQ27" s="2" t="str">
        <f t="shared" si="57"/>
        <v>YES</v>
      </c>
      <c r="AR27" s="124" t="str">
        <f>VLOOKUP(K27,'2018Submitted'!$A$2:$C$540,3,FALSE)</f>
        <v>Successful</v>
      </c>
      <c r="AS27" s="2" t="str">
        <f t="shared" si="58"/>
        <v>YES</v>
      </c>
      <c r="AT27" s="2" t="str">
        <f t="shared" si="59"/>
        <v>NO</v>
      </c>
    </row>
    <row r="28" spans="1:46" s="2" customFormat="1" ht="12.75" customHeight="1" x14ac:dyDescent="0.2">
      <c r="A28" s="2" t="s">
        <v>949</v>
      </c>
      <c r="B28" s="2" t="str">
        <f t="shared" si="32"/>
        <v>ATWATER</v>
      </c>
      <c r="C28" s="71">
        <f t="shared" si="33"/>
        <v>0.375</v>
      </c>
      <c r="D28" s="72">
        <f t="shared" si="34"/>
        <v>8</v>
      </c>
      <c r="E28" s="99">
        <f t="shared" si="35"/>
        <v>2020</v>
      </c>
      <c r="F28" s="99">
        <f t="shared" si="36"/>
        <v>2016</v>
      </c>
      <c r="G28" s="99">
        <f t="shared" si="37"/>
        <v>2023</v>
      </c>
      <c r="H28" s="2" t="str">
        <f t="shared" si="38"/>
        <v>03/31/2016</v>
      </c>
      <c r="I28" s="2" t="str">
        <f t="shared" si="39"/>
        <v>03/31/2024</v>
      </c>
      <c r="J28" s="2" t="s">
        <v>950</v>
      </c>
      <c r="K28" s="111" t="s">
        <v>1127</v>
      </c>
      <c r="L28" s="100">
        <f>VLOOKUP(K28,'5th Cycle APR Raw Data-Final'!$A$3:$P$1977,6,FALSE)</f>
        <v>429</v>
      </c>
      <c r="M28" s="100">
        <f>IF(AN28&lt;1,SUMIFS('5th Cycle APR Raw Data-Final'!G$3:G$1977,'5th Cycle APR Raw Data-Final'!$A$3:$A$1977,'SB35 Determination Data'!$K28,'5th Cycle APR Raw Data-Final'!$T$3:$T$1977,"&gt;="&amp;'SB35 Determination Data'!$F28,'5th Cycle APR Raw Data-Final'!$T$3:$T$1977,"&lt;"&amp;E28),SUMIFS('5th Cycle APR Raw Data-Final'!G$3:G$1977,'5th Cycle APR Raw Data-Final'!$A$3:$A$1977,'SB35 Determination Data'!$K28,'5th Cycle APR Raw Data-Final'!$T$3:$T$1977,"&gt;="&amp;'SB35 Determination Data'!$F28,'5th Cycle APR Raw Data-Final'!$T$3:$T$1977,"&lt;="&amp;G28))</f>
        <v>0</v>
      </c>
      <c r="N28" s="100">
        <f>IF(AN28&lt;1,SUMIFS('5th Cycle APR Raw Data-Final'!H$3:H$1977,'5th Cycle APR Raw Data-Final'!$A$3:$A$1977,'SB35 Determination Data'!$K28,'5th Cycle APR Raw Data-Final'!$T$3:$T$1977,"&gt;="&amp;'SB35 Determination Data'!$F28,'5th Cycle APR Raw Data-Final'!$T$3:$T$1977,"&lt;"&amp;E28),SUMIFS('5th Cycle APR Raw Data-Final'!H$3:H$1977,'5th Cycle APR Raw Data-Final'!$A$3:$A$1977,'SB35 Determination Data'!$K28,'5th Cycle APR Raw Data-Final'!$T$3:$T$1977,"&gt;="&amp;'SB35 Determination Data'!$F28,'5th Cycle APR Raw Data-Final'!$T$3:$T$1977,"&lt;="&amp;G28))</f>
        <v>0</v>
      </c>
      <c r="O28" s="100">
        <f>IF(AN28&lt;1,SUMIFS('5th Cycle APR Raw Data-Final'!I$3:I$1977,'5th Cycle APR Raw Data-Final'!$A$3:$A$1977,'SB35 Determination Data'!$K28,'5th Cycle APR Raw Data-Final'!$T$3:$T$1977,"&gt;="&amp;'SB35 Determination Data'!$F28,'5th Cycle APR Raw Data-Final'!$T$3:$T$1977,"&lt;"&amp;E28),SUMIFS('5th Cycle APR Raw Data-Final'!I$3:I$1977,'5th Cycle APR Raw Data-Final'!$A$3:$A$1977,'SB35 Determination Data'!$K28,'5th Cycle APR Raw Data-Final'!$T$3:$T$1977,"&gt;="&amp;'SB35 Determination Data'!$F28,'5th Cycle APR Raw Data-Final'!$T$3:$T$1977,"&lt;="&amp;G28))</f>
        <v>0</v>
      </c>
      <c r="P28" s="100">
        <f t="shared" si="40"/>
        <v>429</v>
      </c>
      <c r="Q28" s="112">
        <f t="shared" si="41"/>
        <v>0</v>
      </c>
      <c r="R28" s="101">
        <f t="shared" si="42"/>
        <v>161</v>
      </c>
      <c r="S28" s="101">
        <f t="shared" si="43"/>
        <v>0</v>
      </c>
      <c r="T28" s="100">
        <f>VLOOKUP(K28,'5th Cycle APR Raw Data-Final'!$A$3:$P$1977,10,FALSE)</f>
        <v>307</v>
      </c>
      <c r="U28" s="100">
        <f>IF(AN28&lt;1,SUMIFS('5th Cycle APR Raw Data-Final'!K$3:K$1977,'5th Cycle APR Raw Data-Final'!$A$3:$A$1977,'SB35 Determination Data'!$K28,'5th Cycle APR Raw Data-Final'!$T$3:$T$1977,"&gt;="&amp;'SB35 Determination Data'!$F28,'5th Cycle APR Raw Data-Final'!$T$3:$T$1977,"&lt;"&amp;E28),SUMIFS('5th Cycle APR Raw Data-Final'!K$3:K$1977,'5th Cycle APR Raw Data-Final'!$A$3:$A$1977,'SB35 Determination Data'!$K28,'5th Cycle APR Raw Data-Final'!$T$3:$T$1977,"&gt;="&amp;'SB35 Determination Data'!$F28,'5th Cycle APR Raw Data-Final'!$T$3:$T$1977,"&lt;="&amp;G28))</f>
        <v>0</v>
      </c>
      <c r="V28" s="100">
        <f>IF(AN28&lt;1,SUMIFS('5th Cycle APR Raw Data-Final'!L$3:L$1977,'5th Cycle APR Raw Data-Final'!$A$3:$A$1977,'SB35 Determination Data'!$K28,'5th Cycle APR Raw Data-Final'!$T$3:$T$1977,"&gt;="&amp;'SB35 Determination Data'!$F28,'5th Cycle APR Raw Data-Final'!$T$3:$T$1977,"&lt;"&amp;E28),SUMIFS('5th Cycle APR Raw Data-Final'!L$3:L$1977,'5th Cycle APR Raw Data-Final'!$A$3:$A$1977,'SB35 Determination Data'!$K28,'5th Cycle APR Raw Data-Final'!$T$3:$T$1977,"&gt;="&amp;'SB35 Determination Data'!$F28,'5th Cycle APR Raw Data-Final'!$T$3:$T$1977,"&lt;="&amp;G28))</f>
        <v>0</v>
      </c>
      <c r="W28" s="100">
        <f>IF(AN28&lt;1,SUMIFS('5th Cycle APR Raw Data-Final'!M$3:M$1977,'5th Cycle APR Raw Data-Final'!$A$3:$A$1977,'SB35 Determination Data'!$K28,'5th Cycle APR Raw Data-Final'!$T$3:$T$1977,"&gt;="&amp;'SB35 Determination Data'!$F28,'5th Cycle APR Raw Data-Final'!$T$3:$T$1977,"&lt;"&amp;E28),SUMIFS('5th Cycle APR Raw Data-Final'!M$3:M$1977,'5th Cycle APR Raw Data-Final'!$A$3:$A$1977,'SB35 Determination Data'!$K28,'5th Cycle APR Raw Data-Final'!$T$3:$T$1977,"&gt;="&amp;'SB35 Determination Data'!$F28,'5th Cycle APR Raw Data-Final'!$T$3:$T$1977,"&lt;="&amp;G28))</f>
        <v>0</v>
      </c>
      <c r="X28" s="100">
        <f t="shared" si="44"/>
        <v>307</v>
      </c>
      <c r="Y28" s="100">
        <f t="shared" si="45"/>
        <v>0</v>
      </c>
      <c r="Z28" s="100">
        <f t="shared" si="46"/>
        <v>307</v>
      </c>
      <c r="AA28" s="112">
        <f t="shared" si="47"/>
        <v>0</v>
      </c>
      <c r="AB28" s="112">
        <f t="shared" si="48"/>
        <v>0</v>
      </c>
      <c r="AC28" s="100">
        <f>VLOOKUP(K28,'5th Cycle APR Raw Data-Final'!$A$3:$P$1977,14,FALSE)</f>
        <v>281</v>
      </c>
      <c r="AD28" s="100">
        <f>IF(AN28&lt;1,SUMIFS('5th Cycle APR Raw Data-Final'!$O$3:$O$1977,'5th Cycle APR Raw Data-Final'!$A$3:$A$1977,'SB35 Determination Data'!$K28,'5th Cycle APR Raw Data-Final'!$T$3:$T$1977,"&gt;="&amp;'SB35 Determination Data'!$F28,'5th Cycle APR Raw Data-Final'!$T$3:$T$1977,"&lt;"&amp;E28),SUMIFS('5th Cycle APR Raw Data-Final'!$O$3:$O$1977,'5th Cycle APR Raw Data-Final'!$A$3:$A$1977,'SB35 Determination Data'!$K28,'5th Cycle APR Raw Data-Final'!$T$3:$T$1977,"&gt;="&amp;'SB35 Determination Data'!$F28,'5th Cycle APR Raw Data-Final'!$T$3:$T$1977,"&lt;="&amp;G28))</f>
        <v>0</v>
      </c>
      <c r="AE28" s="100">
        <f t="shared" si="49"/>
        <v>281</v>
      </c>
      <c r="AF28" s="112">
        <f t="shared" si="50"/>
        <v>0</v>
      </c>
      <c r="AG28" s="100">
        <f>VLOOKUP(K28,'5th Cycle APR Raw Data-Final'!$A$3:$P$1977,16,FALSE)</f>
        <v>748</v>
      </c>
      <c r="AH28" s="100">
        <f>IF(AN28&lt;1,SUMIFS('5th Cycle APR Raw Data-Final'!$Q$3:$Q$1977,'5th Cycle APR Raw Data-Final'!$A$3:$A$1977,'SB35 Determination Data'!$K28,'5th Cycle APR Raw Data-Final'!$T$3:$T$1977,"&gt;="&amp;'SB35 Determination Data'!$F28,'5th Cycle APR Raw Data-Final'!$T$3:$T$1977,"&lt;"&amp;E28),SUMIFS('5th Cycle APR Raw Data-Final'!$Q$3:$Q$1977,'5th Cycle APR Raw Data-Final'!$A$3:$A$1977,'SB35 Determination Data'!$K28,'5th Cycle APR Raw Data-Final'!$T$3:$T$1977,"&gt;="&amp;'SB35 Determination Data'!$F28,'5th Cycle APR Raw Data-Final'!$T$3:$T$1977,"&lt;="&amp;G28))</f>
        <v>384</v>
      </c>
      <c r="AI28" s="100">
        <f t="shared" si="51"/>
        <v>364</v>
      </c>
      <c r="AJ28" s="112">
        <f t="shared" si="52"/>
        <v>0.5133689839572193</v>
      </c>
      <c r="AK28" s="100">
        <f>VLOOKUP(K28,'5th Cycle APR Raw Data-Final'!$A$3:$R$1977,18,FALSE)</f>
        <v>1765</v>
      </c>
      <c r="AL28" s="100">
        <f>IF(AN28&lt;1,SUMIFS('5th Cycle APR Raw Data-Final'!$S$3:$S$1977,'5th Cycle APR Raw Data-Final'!$A$3:$A$1977,'SB35 Determination Data'!$K28,'5th Cycle APR Raw Data-Final'!$T$3:$T$1977,"&gt;="&amp;'SB35 Determination Data'!$F28,'5th Cycle APR Raw Data-Final'!$T$3:$T$1977,"&lt;"&amp;E28),SUMIFS('5th Cycle APR Raw Data-Final'!$S$3:$S$1977,'5th Cycle APR Raw Data-Final'!$A$3:$A$1977,'SB35 Determination Data'!$K28,'5th Cycle APR Raw Data-Final'!$T$3:$T$1977,"&gt;="&amp;'SB35 Determination Data'!$F28,'5th Cycle APR Raw Data-Final'!$T$3:$T$1977,"&lt;="&amp;G28))</f>
        <v>384</v>
      </c>
      <c r="AM28" s="100">
        <f t="shared" si="53"/>
        <v>1381</v>
      </c>
      <c r="AN28" s="114">
        <f t="shared" si="54"/>
        <v>0.375</v>
      </c>
      <c r="AO28" s="2" t="str">
        <f t="shared" si="55"/>
        <v>NO</v>
      </c>
      <c r="AP28" s="2" t="str">
        <f t="shared" si="56"/>
        <v>YES</v>
      </c>
      <c r="AQ28" s="2" t="str">
        <f t="shared" si="57"/>
        <v>NO</v>
      </c>
      <c r="AR28" s="124" t="str">
        <f>VLOOKUP(K28,'2018Submitted'!$A$2:$C$540,3,FALSE)</f>
        <v>Successful</v>
      </c>
      <c r="AS28" s="2" t="str">
        <f t="shared" si="58"/>
        <v>NO</v>
      </c>
      <c r="AT28" s="2" t="str">
        <f t="shared" si="59"/>
        <v>YES</v>
      </c>
    </row>
    <row r="29" spans="1:46" s="2" customFormat="1" ht="12.75" customHeight="1" x14ac:dyDescent="0.2">
      <c r="A29" s="2" t="s">
        <v>31</v>
      </c>
      <c r="B29" s="2" t="str">
        <f t="shared" si="32"/>
        <v>AUBURN</v>
      </c>
      <c r="C29" s="71">
        <f t="shared" si="33"/>
        <v>0.625</v>
      </c>
      <c r="D29" s="72">
        <f t="shared" si="34"/>
        <v>8</v>
      </c>
      <c r="E29" s="99">
        <f t="shared" si="35"/>
        <v>2018</v>
      </c>
      <c r="F29" s="99">
        <f t="shared" si="36"/>
        <v>2014</v>
      </c>
      <c r="G29" s="99" t="str">
        <f t="shared" si="37"/>
        <v>2021</v>
      </c>
      <c r="H29" s="2" t="str">
        <f t="shared" si="38"/>
        <v>10/31/2013</v>
      </c>
      <c r="I29" s="2" t="str">
        <f t="shared" si="39"/>
        <v>10/31/2021</v>
      </c>
      <c r="J29" s="2" t="s">
        <v>32</v>
      </c>
      <c r="K29" s="111" t="s">
        <v>30</v>
      </c>
      <c r="L29" s="100">
        <f>VLOOKUP(K29,'5th Cycle APR Raw Data-Final'!$A$3:$P$1977,6,FALSE)</f>
        <v>74</v>
      </c>
      <c r="M29" s="100">
        <f>IF(AN29&lt;1,SUMIFS('5th Cycle APR Raw Data-Final'!G$3:G$1977,'5th Cycle APR Raw Data-Final'!$A$3:$A$1977,'SB35 Determination Data'!$K29,'5th Cycle APR Raw Data-Final'!$T$3:$T$1977,"&gt;="&amp;'SB35 Determination Data'!$F29,'5th Cycle APR Raw Data-Final'!$T$3:$T$1977,"&lt;"&amp;E29),SUMIFS('5th Cycle APR Raw Data-Final'!G$3:G$1977,'5th Cycle APR Raw Data-Final'!$A$3:$A$1977,'SB35 Determination Data'!$K29,'5th Cycle APR Raw Data-Final'!$T$3:$T$1977,"&gt;="&amp;'SB35 Determination Data'!$F29,'5th Cycle APR Raw Data-Final'!$T$3:$T$1977,"&lt;="&amp;G29))</f>
        <v>0</v>
      </c>
      <c r="N29" s="100">
        <f>IF(AN29&lt;1,SUMIFS('5th Cycle APR Raw Data-Final'!H$3:H$1977,'5th Cycle APR Raw Data-Final'!$A$3:$A$1977,'SB35 Determination Data'!$K29,'5th Cycle APR Raw Data-Final'!$T$3:$T$1977,"&gt;="&amp;'SB35 Determination Data'!$F29,'5th Cycle APR Raw Data-Final'!$T$3:$T$1977,"&lt;"&amp;E29),SUMIFS('5th Cycle APR Raw Data-Final'!H$3:H$1977,'5th Cycle APR Raw Data-Final'!$A$3:$A$1977,'SB35 Determination Data'!$K29,'5th Cycle APR Raw Data-Final'!$T$3:$T$1977,"&gt;="&amp;'SB35 Determination Data'!$F29,'5th Cycle APR Raw Data-Final'!$T$3:$T$1977,"&lt;="&amp;G29))</f>
        <v>0</v>
      </c>
      <c r="O29" s="100">
        <f>IF(AN29&lt;1,SUMIFS('5th Cycle APR Raw Data-Final'!I$3:I$1977,'5th Cycle APR Raw Data-Final'!$A$3:$A$1977,'SB35 Determination Data'!$K29,'5th Cycle APR Raw Data-Final'!$T$3:$T$1977,"&gt;="&amp;'SB35 Determination Data'!$F29,'5th Cycle APR Raw Data-Final'!$T$3:$T$1977,"&lt;"&amp;E29),SUMIFS('5th Cycle APR Raw Data-Final'!I$3:I$1977,'5th Cycle APR Raw Data-Final'!$A$3:$A$1977,'SB35 Determination Data'!$K29,'5th Cycle APR Raw Data-Final'!$T$3:$T$1977,"&gt;="&amp;'SB35 Determination Data'!$F29,'5th Cycle APR Raw Data-Final'!$T$3:$T$1977,"&lt;="&amp;G29))</f>
        <v>0</v>
      </c>
      <c r="P29" s="100">
        <f t="shared" si="40"/>
        <v>74</v>
      </c>
      <c r="Q29" s="112">
        <f t="shared" si="41"/>
        <v>0</v>
      </c>
      <c r="R29" s="101">
        <f t="shared" si="42"/>
        <v>37</v>
      </c>
      <c r="S29" s="101">
        <f t="shared" si="43"/>
        <v>0</v>
      </c>
      <c r="T29" s="100">
        <f>VLOOKUP(K29,'5th Cycle APR Raw Data-Final'!$A$3:$P$1977,10,FALSE)</f>
        <v>52</v>
      </c>
      <c r="U29" s="100">
        <f>IF(AN29&lt;1,SUMIFS('5th Cycle APR Raw Data-Final'!K$3:K$1977,'5th Cycle APR Raw Data-Final'!$A$3:$A$1977,'SB35 Determination Data'!$K29,'5th Cycle APR Raw Data-Final'!$T$3:$T$1977,"&gt;="&amp;'SB35 Determination Data'!$F29,'5th Cycle APR Raw Data-Final'!$T$3:$T$1977,"&lt;"&amp;E29),SUMIFS('5th Cycle APR Raw Data-Final'!K$3:K$1977,'5th Cycle APR Raw Data-Final'!$A$3:$A$1977,'SB35 Determination Data'!$K29,'5th Cycle APR Raw Data-Final'!$T$3:$T$1977,"&gt;="&amp;'SB35 Determination Data'!$F29,'5th Cycle APR Raw Data-Final'!$T$3:$T$1977,"&lt;="&amp;G29))</f>
        <v>0</v>
      </c>
      <c r="V29" s="100">
        <f>IF(AN29&lt;1,SUMIFS('5th Cycle APR Raw Data-Final'!L$3:L$1977,'5th Cycle APR Raw Data-Final'!$A$3:$A$1977,'SB35 Determination Data'!$K29,'5th Cycle APR Raw Data-Final'!$T$3:$T$1977,"&gt;="&amp;'SB35 Determination Data'!$F29,'5th Cycle APR Raw Data-Final'!$T$3:$T$1977,"&lt;"&amp;E29),SUMIFS('5th Cycle APR Raw Data-Final'!L$3:L$1977,'5th Cycle APR Raw Data-Final'!$A$3:$A$1977,'SB35 Determination Data'!$K29,'5th Cycle APR Raw Data-Final'!$T$3:$T$1977,"&gt;="&amp;'SB35 Determination Data'!$F29,'5th Cycle APR Raw Data-Final'!$T$3:$T$1977,"&lt;="&amp;G29))</f>
        <v>0</v>
      </c>
      <c r="W29" s="100">
        <f>IF(AN29&lt;1,SUMIFS('5th Cycle APR Raw Data-Final'!M$3:M$1977,'5th Cycle APR Raw Data-Final'!$A$3:$A$1977,'SB35 Determination Data'!$K29,'5th Cycle APR Raw Data-Final'!$T$3:$T$1977,"&gt;="&amp;'SB35 Determination Data'!$F29,'5th Cycle APR Raw Data-Final'!$T$3:$T$1977,"&lt;"&amp;E29),SUMIFS('5th Cycle APR Raw Data-Final'!M$3:M$1977,'5th Cycle APR Raw Data-Final'!$A$3:$A$1977,'SB35 Determination Data'!$K29,'5th Cycle APR Raw Data-Final'!$T$3:$T$1977,"&gt;="&amp;'SB35 Determination Data'!$F29,'5th Cycle APR Raw Data-Final'!$T$3:$T$1977,"&lt;="&amp;G29))</f>
        <v>0</v>
      </c>
      <c r="X29" s="100">
        <f t="shared" si="44"/>
        <v>52</v>
      </c>
      <c r="Y29" s="100">
        <f t="shared" si="45"/>
        <v>0</v>
      </c>
      <c r="Z29" s="100">
        <f t="shared" si="46"/>
        <v>52</v>
      </c>
      <c r="AA29" s="112">
        <f t="shared" si="47"/>
        <v>0</v>
      </c>
      <c r="AB29" s="112">
        <f t="shared" si="48"/>
        <v>0</v>
      </c>
      <c r="AC29" s="100">
        <f>VLOOKUP(K29,'5th Cycle APR Raw Data-Final'!$A$3:$P$1977,14,FALSE)</f>
        <v>57</v>
      </c>
      <c r="AD29" s="100">
        <f>IF(AN29&lt;1,SUMIFS('5th Cycle APR Raw Data-Final'!$O$3:$O$1977,'5th Cycle APR Raw Data-Final'!$A$3:$A$1977,'SB35 Determination Data'!$K29,'5th Cycle APR Raw Data-Final'!$T$3:$T$1977,"&gt;="&amp;'SB35 Determination Data'!$F29,'5th Cycle APR Raw Data-Final'!$T$3:$T$1977,"&lt;"&amp;E29),SUMIFS('5th Cycle APR Raw Data-Final'!$O$3:$O$1977,'5th Cycle APR Raw Data-Final'!$A$3:$A$1977,'SB35 Determination Data'!$K29,'5th Cycle APR Raw Data-Final'!$T$3:$T$1977,"&gt;="&amp;'SB35 Determination Data'!$F29,'5th Cycle APR Raw Data-Final'!$T$3:$T$1977,"&lt;="&amp;G29))</f>
        <v>33</v>
      </c>
      <c r="AE29" s="100">
        <f t="shared" si="49"/>
        <v>24</v>
      </c>
      <c r="AF29" s="112">
        <f t="shared" si="50"/>
        <v>0.57894736842105265</v>
      </c>
      <c r="AG29" s="100">
        <f>VLOOKUP(K29,'5th Cycle APR Raw Data-Final'!$A$3:$P$1977,16,FALSE)</f>
        <v>125</v>
      </c>
      <c r="AH29" s="100">
        <f>IF(AN29&lt;1,SUMIFS('5th Cycle APR Raw Data-Final'!$Q$3:$Q$1977,'5th Cycle APR Raw Data-Final'!$A$3:$A$1977,'SB35 Determination Data'!$K29,'5th Cycle APR Raw Data-Final'!$T$3:$T$1977,"&gt;="&amp;'SB35 Determination Data'!$F29,'5th Cycle APR Raw Data-Final'!$T$3:$T$1977,"&lt;"&amp;E29),SUMIFS('5th Cycle APR Raw Data-Final'!$Q$3:$Q$1977,'5th Cycle APR Raw Data-Final'!$A$3:$A$1977,'SB35 Determination Data'!$K29,'5th Cycle APR Raw Data-Final'!$T$3:$T$1977,"&gt;="&amp;'SB35 Determination Data'!$F29,'5th Cycle APR Raw Data-Final'!$T$3:$T$1977,"&lt;="&amp;G29))</f>
        <v>63</v>
      </c>
      <c r="AI29" s="100">
        <f t="shared" si="51"/>
        <v>62</v>
      </c>
      <c r="AJ29" s="112">
        <f t="shared" si="52"/>
        <v>0.504</v>
      </c>
      <c r="AK29" s="100">
        <f>VLOOKUP(K29,'5th Cycle APR Raw Data-Final'!$A$3:$R$1977,18,FALSE)</f>
        <v>308</v>
      </c>
      <c r="AL29" s="100">
        <f>IF(AN29&lt;1,SUMIFS('5th Cycle APR Raw Data-Final'!$S$3:$S$1977,'5th Cycle APR Raw Data-Final'!$A$3:$A$1977,'SB35 Determination Data'!$K29,'5th Cycle APR Raw Data-Final'!$T$3:$T$1977,"&gt;="&amp;'SB35 Determination Data'!$F29,'5th Cycle APR Raw Data-Final'!$T$3:$T$1977,"&lt;"&amp;E29),SUMIFS('5th Cycle APR Raw Data-Final'!$S$3:$S$1977,'5th Cycle APR Raw Data-Final'!$A$3:$A$1977,'SB35 Determination Data'!$K29,'5th Cycle APR Raw Data-Final'!$T$3:$T$1977,"&gt;="&amp;'SB35 Determination Data'!$F29,'5th Cycle APR Raw Data-Final'!$T$3:$T$1977,"&lt;="&amp;G29))</f>
        <v>96</v>
      </c>
      <c r="AM29" s="100">
        <f t="shared" si="53"/>
        <v>212</v>
      </c>
      <c r="AN29" s="114">
        <f t="shared" si="54"/>
        <v>0.5</v>
      </c>
      <c r="AO29" s="2" t="str">
        <f t="shared" si="55"/>
        <v>NO</v>
      </c>
      <c r="AP29" s="2" t="str">
        <f t="shared" si="56"/>
        <v>YES</v>
      </c>
      <c r="AQ29" s="2" t="str">
        <f t="shared" si="57"/>
        <v>NO</v>
      </c>
      <c r="AR29" s="124" t="str">
        <f>VLOOKUP(K29,'2018Submitted'!$A$2:$C$540,3,FALSE)</f>
        <v>Successful</v>
      </c>
      <c r="AS29" s="2" t="str">
        <f t="shared" si="58"/>
        <v>NO</v>
      </c>
      <c r="AT29" s="2" t="str">
        <f t="shared" si="59"/>
        <v>YES</v>
      </c>
    </row>
    <row r="30" spans="1:46" s="2" customFormat="1" ht="12.75" customHeight="1" x14ac:dyDescent="0.2">
      <c r="A30" s="2" t="s">
        <v>5</v>
      </c>
      <c r="B30" s="2" t="str">
        <f t="shared" si="32"/>
        <v>AVALON</v>
      </c>
      <c r="C30" s="71">
        <f t="shared" si="33"/>
        <v>0.625</v>
      </c>
      <c r="D30" s="72">
        <f t="shared" si="34"/>
        <v>8</v>
      </c>
      <c r="E30" s="99">
        <f t="shared" si="35"/>
        <v>2018</v>
      </c>
      <c r="F30" s="99">
        <f t="shared" si="36"/>
        <v>2014</v>
      </c>
      <c r="G30" s="99" t="str">
        <f t="shared" si="37"/>
        <v>2021</v>
      </c>
      <c r="H30" s="2" t="str">
        <f t="shared" si="38"/>
        <v>10/15/2013</v>
      </c>
      <c r="I30" s="2" t="str">
        <f t="shared" si="39"/>
        <v>10/15/2021</v>
      </c>
      <c r="J30" s="2" t="s">
        <v>3</v>
      </c>
      <c r="K30" s="111" t="s">
        <v>1031</v>
      </c>
      <c r="L30" s="100">
        <f>VLOOKUP(K30,'5th Cycle APR Raw Data-Final'!$A$3:$P$1977,6,FALSE)</f>
        <v>20</v>
      </c>
      <c r="M30" s="100">
        <f>IF(AN30&lt;1,SUMIFS('5th Cycle APR Raw Data-Final'!G$3:G$1977,'5th Cycle APR Raw Data-Final'!$A$3:$A$1977,'SB35 Determination Data'!$K30,'5th Cycle APR Raw Data-Final'!$T$3:$T$1977,"&gt;="&amp;'SB35 Determination Data'!$F30,'5th Cycle APR Raw Data-Final'!$T$3:$T$1977,"&lt;"&amp;E30),SUMIFS('5th Cycle APR Raw Data-Final'!G$3:G$1977,'5th Cycle APR Raw Data-Final'!$A$3:$A$1977,'SB35 Determination Data'!$K30,'5th Cycle APR Raw Data-Final'!$T$3:$T$1977,"&gt;="&amp;'SB35 Determination Data'!$F30,'5th Cycle APR Raw Data-Final'!$T$3:$T$1977,"&lt;="&amp;G30))</f>
        <v>0</v>
      </c>
      <c r="N30" s="100">
        <f>IF(AN30&lt;1,SUMIFS('5th Cycle APR Raw Data-Final'!H$3:H$1977,'5th Cycle APR Raw Data-Final'!$A$3:$A$1977,'SB35 Determination Data'!$K30,'5th Cycle APR Raw Data-Final'!$T$3:$T$1977,"&gt;="&amp;'SB35 Determination Data'!$F30,'5th Cycle APR Raw Data-Final'!$T$3:$T$1977,"&lt;"&amp;E30),SUMIFS('5th Cycle APR Raw Data-Final'!H$3:H$1977,'5th Cycle APR Raw Data-Final'!$A$3:$A$1977,'SB35 Determination Data'!$K30,'5th Cycle APR Raw Data-Final'!$T$3:$T$1977,"&gt;="&amp;'SB35 Determination Data'!$F30,'5th Cycle APR Raw Data-Final'!$T$3:$T$1977,"&lt;="&amp;G30))</f>
        <v>0</v>
      </c>
      <c r="O30" s="100">
        <f>IF(AN30&lt;1,SUMIFS('5th Cycle APR Raw Data-Final'!I$3:I$1977,'5th Cycle APR Raw Data-Final'!$A$3:$A$1977,'SB35 Determination Data'!$K30,'5th Cycle APR Raw Data-Final'!$T$3:$T$1977,"&gt;="&amp;'SB35 Determination Data'!$F30,'5th Cycle APR Raw Data-Final'!$T$3:$T$1977,"&lt;"&amp;E30),SUMIFS('5th Cycle APR Raw Data-Final'!I$3:I$1977,'5th Cycle APR Raw Data-Final'!$A$3:$A$1977,'SB35 Determination Data'!$K30,'5th Cycle APR Raw Data-Final'!$T$3:$T$1977,"&gt;="&amp;'SB35 Determination Data'!$F30,'5th Cycle APR Raw Data-Final'!$T$3:$T$1977,"&lt;="&amp;G30))</f>
        <v>0</v>
      </c>
      <c r="P30" s="100">
        <f t="shared" si="40"/>
        <v>20</v>
      </c>
      <c r="Q30" s="112">
        <f t="shared" si="41"/>
        <v>0</v>
      </c>
      <c r="R30" s="101">
        <f t="shared" si="42"/>
        <v>10</v>
      </c>
      <c r="S30" s="101">
        <f t="shared" si="43"/>
        <v>0</v>
      </c>
      <c r="T30" s="100">
        <f>VLOOKUP(K30,'5th Cycle APR Raw Data-Final'!$A$3:$P$1977,10,FALSE)</f>
        <v>12</v>
      </c>
      <c r="U30" s="100">
        <f>IF(AN30&lt;1,SUMIFS('5th Cycle APR Raw Data-Final'!K$3:K$1977,'5th Cycle APR Raw Data-Final'!$A$3:$A$1977,'SB35 Determination Data'!$K30,'5th Cycle APR Raw Data-Final'!$T$3:$T$1977,"&gt;="&amp;'SB35 Determination Data'!$F30,'5th Cycle APR Raw Data-Final'!$T$3:$T$1977,"&lt;"&amp;E30),SUMIFS('5th Cycle APR Raw Data-Final'!K$3:K$1977,'5th Cycle APR Raw Data-Final'!$A$3:$A$1977,'SB35 Determination Data'!$K30,'5th Cycle APR Raw Data-Final'!$T$3:$T$1977,"&gt;="&amp;'SB35 Determination Data'!$F30,'5th Cycle APR Raw Data-Final'!$T$3:$T$1977,"&lt;="&amp;G30))</f>
        <v>0</v>
      </c>
      <c r="V30" s="100">
        <f>IF(AN30&lt;1,SUMIFS('5th Cycle APR Raw Data-Final'!L$3:L$1977,'5th Cycle APR Raw Data-Final'!$A$3:$A$1977,'SB35 Determination Data'!$K30,'5th Cycle APR Raw Data-Final'!$T$3:$T$1977,"&gt;="&amp;'SB35 Determination Data'!$F30,'5th Cycle APR Raw Data-Final'!$T$3:$T$1977,"&lt;"&amp;E30),SUMIFS('5th Cycle APR Raw Data-Final'!L$3:L$1977,'5th Cycle APR Raw Data-Final'!$A$3:$A$1977,'SB35 Determination Data'!$K30,'5th Cycle APR Raw Data-Final'!$T$3:$T$1977,"&gt;="&amp;'SB35 Determination Data'!$F30,'5th Cycle APR Raw Data-Final'!$T$3:$T$1977,"&lt;="&amp;G30))</f>
        <v>0</v>
      </c>
      <c r="W30" s="100">
        <f>IF(AN30&lt;1,SUMIFS('5th Cycle APR Raw Data-Final'!M$3:M$1977,'5th Cycle APR Raw Data-Final'!$A$3:$A$1977,'SB35 Determination Data'!$K30,'5th Cycle APR Raw Data-Final'!$T$3:$T$1977,"&gt;="&amp;'SB35 Determination Data'!$F30,'5th Cycle APR Raw Data-Final'!$T$3:$T$1977,"&lt;"&amp;E30),SUMIFS('5th Cycle APR Raw Data-Final'!M$3:M$1977,'5th Cycle APR Raw Data-Final'!$A$3:$A$1977,'SB35 Determination Data'!$K30,'5th Cycle APR Raw Data-Final'!$T$3:$T$1977,"&gt;="&amp;'SB35 Determination Data'!$F30,'5th Cycle APR Raw Data-Final'!$T$3:$T$1977,"&lt;="&amp;G30))</f>
        <v>0</v>
      </c>
      <c r="X30" s="100">
        <f t="shared" si="44"/>
        <v>12</v>
      </c>
      <c r="Y30" s="100">
        <f t="shared" si="45"/>
        <v>0</v>
      </c>
      <c r="Z30" s="100">
        <f t="shared" si="46"/>
        <v>12</v>
      </c>
      <c r="AA30" s="112">
        <f t="shared" si="47"/>
        <v>0</v>
      </c>
      <c r="AB30" s="112">
        <f t="shared" si="48"/>
        <v>0</v>
      </c>
      <c r="AC30" s="100">
        <f>VLOOKUP(K30,'5th Cycle APR Raw Data-Final'!$A$3:$P$1977,14,FALSE)</f>
        <v>14</v>
      </c>
      <c r="AD30" s="100">
        <f>IF(AN30&lt;1,SUMIFS('5th Cycle APR Raw Data-Final'!$O$3:$O$1977,'5th Cycle APR Raw Data-Final'!$A$3:$A$1977,'SB35 Determination Data'!$K30,'5th Cycle APR Raw Data-Final'!$T$3:$T$1977,"&gt;="&amp;'SB35 Determination Data'!$F30,'5th Cycle APR Raw Data-Final'!$T$3:$T$1977,"&lt;"&amp;E30),SUMIFS('5th Cycle APR Raw Data-Final'!$O$3:$O$1977,'5th Cycle APR Raw Data-Final'!$A$3:$A$1977,'SB35 Determination Data'!$K30,'5th Cycle APR Raw Data-Final'!$T$3:$T$1977,"&gt;="&amp;'SB35 Determination Data'!$F30,'5th Cycle APR Raw Data-Final'!$T$3:$T$1977,"&lt;="&amp;G30))</f>
        <v>0</v>
      </c>
      <c r="AE30" s="100">
        <f t="shared" si="49"/>
        <v>14</v>
      </c>
      <c r="AF30" s="112">
        <f t="shared" si="50"/>
        <v>0</v>
      </c>
      <c r="AG30" s="100">
        <f>VLOOKUP(K30,'5th Cycle APR Raw Data-Final'!$A$3:$P$1977,16,FALSE)</f>
        <v>34</v>
      </c>
      <c r="AH30" s="100">
        <f>IF(AN30&lt;1,SUMIFS('5th Cycle APR Raw Data-Final'!$Q$3:$Q$1977,'5th Cycle APR Raw Data-Final'!$A$3:$A$1977,'SB35 Determination Data'!$K30,'5th Cycle APR Raw Data-Final'!$T$3:$T$1977,"&gt;="&amp;'SB35 Determination Data'!$F30,'5th Cycle APR Raw Data-Final'!$T$3:$T$1977,"&lt;"&amp;E30),SUMIFS('5th Cycle APR Raw Data-Final'!$Q$3:$Q$1977,'5th Cycle APR Raw Data-Final'!$A$3:$A$1977,'SB35 Determination Data'!$K30,'5th Cycle APR Raw Data-Final'!$T$3:$T$1977,"&gt;="&amp;'SB35 Determination Data'!$F30,'5th Cycle APR Raw Data-Final'!$T$3:$T$1977,"&lt;="&amp;G30))</f>
        <v>4</v>
      </c>
      <c r="AI30" s="100">
        <f t="shared" si="51"/>
        <v>30</v>
      </c>
      <c r="AJ30" s="112">
        <f t="shared" si="52"/>
        <v>0.11764705882352941</v>
      </c>
      <c r="AK30" s="100">
        <f>VLOOKUP(K30,'5th Cycle APR Raw Data-Final'!$A$3:$R$1977,18,FALSE)</f>
        <v>80</v>
      </c>
      <c r="AL30" s="100">
        <f>IF(AN30&lt;1,SUMIFS('5th Cycle APR Raw Data-Final'!$S$3:$S$1977,'5th Cycle APR Raw Data-Final'!$A$3:$A$1977,'SB35 Determination Data'!$K30,'5th Cycle APR Raw Data-Final'!$T$3:$T$1977,"&gt;="&amp;'SB35 Determination Data'!$F30,'5th Cycle APR Raw Data-Final'!$T$3:$T$1977,"&lt;"&amp;E30),SUMIFS('5th Cycle APR Raw Data-Final'!$S$3:$S$1977,'5th Cycle APR Raw Data-Final'!$A$3:$A$1977,'SB35 Determination Data'!$K30,'5th Cycle APR Raw Data-Final'!$T$3:$T$1977,"&gt;="&amp;'SB35 Determination Data'!$F30,'5th Cycle APR Raw Data-Final'!$T$3:$T$1977,"&lt;="&amp;G30))</f>
        <v>4</v>
      </c>
      <c r="AM30" s="100">
        <f t="shared" si="53"/>
        <v>76</v>
      </c>
      <c r="AN30" s="114">
        <f t="shared" si="54"/>
        <v>0.5</v>
      </c>
      <c r="AO30" s="2" t="str">
        <f t="shared" si="55"/>
        <v>YES</v>
      </c>
      <c r="AP30" s="2" t="str">
        <f t="shared" si="56"/>
        <v>NO</v>
      </c>
      <c r="AQ30" s="2" t="str">
        <f t="shared" si="57"/>
        <v>NO</v>
      </c>
      <c r="AR30" s="124" t="str">
        <f>VLOOKUP(K30,'2018Submitted'!$A$2:$C$540,3,FALSE)</f>
        <v>Successful</v>
      </c>
      <c r="AS30" s="2" t="str">
        <f t="shared" si="58"/>
        <v>NO</v>
      </c>
      <c r="AT30" s="2" t="str">
        <f t="shared" si="59"/>
        <v>NO</v>
      </c>
    </row>
    <row r="31" spans="1:46" s="2" customFormat="1" ht="12.75" customHeight="1" x14ac:dyDescent="0.2">
      <c r="A31" s="2" t="s">
        <v>1033</v>
      </c>
      <c r="B31" s="2" t="str">
        <f t="shared" si="32"/>
        <v>AVENAL</v>
      </c>
      <c r="C31" s="71">
        <f t="shared" si="33"/>
        <v>0.375</v>
      </c>
      <c r="D31" s="72">
        <f t="shared" si="34"/>
        <v>8</v>
      </c>
      <c r="E31" s="99">
        <f t="shared" si="35"/>
        <v>2020</v>
      </c>
      <c r="F31" s="99">
        <f t="shared" si="36"/>
        <v>2016</v>
      </c>
      <c r="G31" s="99">
        <f t="shared" si="37"/>
        <v>2023</v>
      </c>
      <c r="H31" s="2" t="str">
        <f t="shared" si="38"/>
        <v>01/31/2016</v>
      </c>
      <c r="I31" s="2" t="str">
        <f t="shared" si="39"/>
        <v>01/31/2024</v>
      </c>
      <c r="J31" s="2" t="s">
        <v>953</v>
      </c>
      <c r="K31" s="111" t="s">
        <v>1032</v>
      </c>
      <c r="L31" s="100">
        <f>VLOOKUP(K31,'5th Cycle APR Raw Data-Final'!$A$3:$P$1977,6,FALSE)</f>
        <v>145</v>
      </c>
      <c r="M31" s="100">
        <f>IF(AN31&lt;1,SUMIFS('5th Cycle APR Raw Data-Final'!G$3:G$1977,'5th Cycle APR Raw Data-Final'!$A$3:$A$1977,'SB35 Determination Data'!$K31,'5th Cycle APR Raw Data-Final'!$T$3:$T$1977,"&gt;="&amp;'SB35 Determination Data'!$F31,'5th Cycle APR Raw Data-Final'!$T$3:$T$1977,"&lt;"&amp;E31),SUMIFS('5th Cycle APR Raw Data-Final'!G$3:G$1977,'5th Cycle APR Raw Data-Final'!$A$3:$A$1977,'SB35 Determination Data'!$K31,'5th Cycle APR Raw Data-Final'!$T$3:$T$1977,"&gt;="&amp;'SB35 Determination Data'!$F31,'5th Cycle APR Raw Data-Final'!$T$3:$T$1977,"&lt;="&amp;G31))</f>
        <v>0</v>
      </c>
      <c r="N31" s="100">
        <f>IF(AN31&lt;1,SUMIFS('5th Cycle APR Raw Data-Final'!H$3:H$1977,'5th Cycle APR Raw Data-Final'!$A$3:$A$1977,'SB35 Determination Data'!$K31,'5th Cycle APR Raw Data-Final'!$T$3:$T$1977,"&gt;="&amp;'SB35 Determination Data'!$F31,'5th Cycle APR Raw Data-Final'!$T$3:$T$1977,"&lt;"&amp;E31),SUMIFS('5th Cycle APR Raw Data-Final'!H$3:H$1977,'5th Cycle APR Raw Data-Final'!$A$3:$A$1977,'SB35 Determination Data'!$K31,'5th Cycle APR Raw Data-Final'!$T$3:$T$1977,"&gt;="&amp;'SB35 Determination Data'!$F31,'5th Cycle APR Raw Data-Final'!$T$3:$T$1977,"&lt;="&amp;G31))</f>
        <v>0</v>
      </c>
      <c r="O31" s="100">
        <f>IF(AN31&lt;1,SUMIFS('5th Cycle APR Raw Data-Final'!I$3:I$1977,'5th Cycle APR Raw Data-Final'!$A$3:$A$1977,'SB35 Determination Data'!$K31,'5th Cycle APR Raw Data-Final'!$T$3:$T$1977,"&gt;="&amp;'SB35 Determination Data'!$F31,'5th Cycle APR Raw Data-Final'!$T$3:$T$1977,"&lt;"&amp;E31),SUMIFS('5th Cycle APR Raw Data-Final'!I$3:I$1977,'5th Cycle APR Raw Data-Final'!$A$3:$A$1977,'SB35 Determination Data'!$K31,'5th Cycle APR Raw Data-Final'!$T$3:$T$1977,"&gt;="&amp;'SB35 Determination Data'!$F31,'5th Cycle APR Raw Data-Final'!$T$3:$T$1977,"&lt;="&amp;G31))</f>
        <v>0</v>
      </c>
      <c r="P31" s="100">
        <f t="shared" si="40"/>
        <v>145</v>
      </c>
      <c r="Q31" s="112">
        <f t="shared" si="41"/>
        <v>0</v>
      </c>
      <c r="R31" s="101">
        <f t="shared" si="42"/>
        <v>54</v>
      </c>
      <c r="S31" s="101">
        <f t="shared" si="43"/>
        <v>0</v>
      </c>
      <c r="T31" s="100">
        <f>VLOOKUP(K31,'5th Cycle APR Raw Data-Final'!$A$3:$P$1977,10,FALSE)</f>
        <v>108</v>
      </c>
      <c r="U31" s="100">
        <f>IF(AN31&lt;1,SUMIFS('5th Cycle APR Raw Data-Final'!K$3:K$1977,'5th Cycle APR Raw Data-Final'!$A$3:$A$1977,'SB35 Determination Data'!$K31,'5th Cycle APR Raw Data-Final'!$T$3:$T$1977,"&gt;="&amp;'SB35 Determination Data'!$F31,'5th Cycle APR Raw Data-Final'!$T$3:$T$1977,"&lt;"&amp;E31),SUMIFS('5th Cycle APR Raw Data-Final'!K$3:K$1977,'5th Cycle APR Raw Data-Final'!$A$3:$A$1977,'SB35 Determination Data'!$K31,'5th Cycle APR Raw Data-Final'!$T$3:$T$1977,"&gt;="&amp;'SB35 Determination Data'!$F31,'5th Cycle APR Raw Data-Final'!$T$3:$T$1977,"&lt;="&amp;G31))</f>
        <v>38</v>
      </c>
      <c r="V31" s="100">
        <f>IF(AN31&lt;1,SUMIFS('5th Cycle APR Raw Data-Final'!L$3:L$1977,'5th Cycle APR Raw Data-Final'!$A$3:$A$1977,'SB35 Determination Data'!$K31,'5th Cycle APR Raw Data-Final'!$T$3:$T$1977,"&gt;="&amp;'SB35 Determination Data'!$F31,'5th Cycle APR Raw Data-Final'!$T$3:$T$1977,"&lt;"&amp;E31),SUMIFS('5th Cycle APR Raw Data-Final'!L$3:L$1977,'5th Cycle APR Raw Data-Final'!$A$3:$A$1977,'SB35 Determination Data'!$K31,'5th Cycle APR Raw Data-Final'!$T$3:$T$1977,"&gt;="&amp;'SB35 Determination Data'!$F31,'5th Cycle APR Raw Data-Final'!$T$3:$T$1977,"&lt;="&amp;G31))</f>
        <v>38</v>
      </c>
      <c r="W31" s="100">
        <f>IF(AN31&lt;1,SUMIFS('5th Cycle APR Raw Data-Final'!M$3:M$1977,'5th Cycle APR Raw Data-Final'!$A$3:$A$1977,'SB35 Determination Data'!$K31,'5th Cycle APR Raw Data-Final'!$T$3:$T$1977,"&gt;="&amp;'SB35 Determination Data'!$F31,'5th Cycle APR Raw Data-Final'!$T$3:$T$1977,"&lt;"&amp;E31),SUMIFS('5th Cycle APR Raw Data-Final'!M$3:M$1977,'5th Cycle APR Raw Data-Final'!$A$3:$A$1977,'SB35 Determination Data'!$K31,'5th Cycle APR Raw Data-Final'!$T$3:$T$1977,"&gt;="&amp;'SB35 Determination Data'!$F31,'5th Cycle APR Raw Data-Final'!$T$3:$T$1977,"&lt;="&amp;G31))</f>
        <v>0</v>
      </c>
      <c r="X31" s="100">
        <f t="shared" si="44"/>
        <v>70</v>
      </c>
      <c r="Y31" s="100">
        <f t="shared" si="45"/>
        <v>38</v>
      </c>
      <c r="Z31" s="100">
        <f t="shared" si="46"/>
        <v>70</v>
      </c>
      <c r="AA31" s="112">
        <f t="shared" si="47"/>
        <v>0.35185185185185186</v>
      </c>
      <c r="AB31" s="112">
        <f t="shared" si="48"/>
        <v>0.35185185185185186</v>
      </c>
      <c r="AC31" s="100">
        <f>VLOOKUP(K31,'5th Cycle APR Raw Data-Final'!$A$3:$P$1977,14,FALSE)</f>
        <v>115</v>
      </c>
      <c r="AD31" s="100">
        <f>IF(AN31&lt;1,SUMIFS('5th Cycle APR Raw Data-Final'!$O$3:$O$1977,'5th Cycle APR Raw Data-Final'!$A$3:$A$1977,'SB35 Determination Data'!$K31,'5th Cycle APR Raw Data-Final'!$T$3:$T$1977,"&gt;="&amp;'SB35 Determination Data'!$F31,'5th Cycle APR Raw Data-Final'!$T$3:$T$1977,"&lt;"&amp;E31),SUMIFS('5th Cycle APR Raw Data-Final'!$O$3:$O$1977,'5th Cycle APR Raw Data-Final'!$A$3:$A$1977,'SB35 Determination Data'!$K31,'5th Cycle APR Raw Data-Final'!$T$3:$T$1977,"&gt;="&amp;'SB35 Determination Data'!$F31,'5th Cycle APR Raw Data-Final'!$T$3:$T$1977,"&lt;="&amp;G31))</f>
        <v>21</v>
      </c>
      <c r="AE31" s="100">
        <f t="shared" si="49"/>
        <v>94</v>
      </c>
      <c r="AF31" s="112">
        <f t="shared" si="50"/>
        <v>0.18260869565217391</v>
      </c>
      <c r="AG31" s="100">
        <f>VLOOKUP(K31,'5th Cycle APR Raw Data-Final'!$A$3:$P$1977,16,FALSE)</f>
        <v>271</v>
      </c>
      <c r="AH31" s="100">
        <f>IF(AN31&lt;1,SUMIFS('5th Cycle APR Raw Data-Final'!$Q$3:$Q$1977,'5th Cycle APR Raw Data-Final'!$A$3:$A$1977,'SB35 Determination Data'!$K31,'5th Cycle APR Raw Data-Final'!$T$3:$T$1977,"&gt;="&amp;'SB35 Determination Data'!$F31,'5th Cycle APR Raw Data-Final'!$T$3:$T$1977,"&lt;"&amp;E31),SUMIFS('5th Cycle APR Raw Data-Final'!$Q$3:$Q$1977,'5th Cycle APR Raw Data-Final'!$A$3:$A$1977,'SB35 Determination Data'!$K31,'5th Cycle APR Raw Data-Final'!$T$3:$T$1977,"&gt;="&amp;'SB35 Determination Data'!$F31,'5th Cycle APR Raw Data-Final'!$T$3:$T$1977,"&lt;="&amp;G31))</f>
        <v>0</v>
      </c>
      <c r="AI31" s="100">
        <f t="shared" si="51"/>
        <v>271</v>
      </c>
      <c r="AJ31" s="112">
        <f t="shared" si="52"/>
        <v>0</v>
      </c>
      <c r="AK31" s="100">
        <f>VLOOKUP(K31,'5th Cycle APR Raw Data-Final'!$A$3:$R$1977,18,FALSE)</f>
        <v>639</v>
      </c>
      <c r="AL31" s="100">
        <f>IF(AN31&lt;1,SUMIFS('5th Cycle APR Raw Data-Final'!$S$3:$S$1977,'5th Cycle APR Raw Data-Final'!$A$3:$A$1977,'SB35 Determination Data'!$K31,'5th Cycle APR Raw Data-Final'!$T$3:$T$1977,"&gt;="&amp;'SB35 Determination Data'!$F31,'5th Cycle APR Raw Data-Final'!$T$3:$T$1977,"&lt;"&amp;E31),SUMIFS('5th Cycle APR Raw Data-Final'!$S$3:$S$1977,'5th Cycle APR Raw Data-Final'!$A$3:$A$1977,'SB35 Determination Data'!$K31,'5th Cycle APR Raw Data-Final'!$T$3:$T$1977,"&gt;="&amp;'SB35 Determination Data'!$F31,'5th Cycle APR Raw Data-Final'!$T$3:$T$1977,"&lt;="&amp;G31))</f>
        <v>59</v>
      </c>
      <c r="AM31" s="100">
        <f t="shared" si="53"/>
        <v>580</v>
      </c>
      <c r="AN31" s="114">
        <f t="shared" si="54"/>
        <v>0.375</v>
      </c>
      <c r="AO31" s="2" t="str">
        <f t="shared" si="55"/>
        <v>YES</v>
      </c>
      <c r="AP31" s="2" t="str">
        <f t="shared" si="56"/>
        <v>NO</v>
      </c>
      <c r="AQ31" s="2" t="str">
        <f t="shared" si="57"/>
        <v>NO</v>
      </c>
      <c r="AR31" s="124" t="str">
        <f>VLOOKUP(K31,'2018Submitted'!$A$2:$C$540,3,FALSE)</f>
        <v>Successful</v>
      </c>
      <c r="AS31" s="2" t="str">
        <f t="shared" si="58"/>
        <v>NO</v>
      </c>
      <c r="AT31" s="2" t="str">
        <f t="shared" si="59"/>
        <v>NO</v>
      </c>
    </row>
    <row r="32" spans="1:46" s="2" customFormat="1" ht="12.75" customHeight="1" x14ac:dyDescent="0.2">
      <c r="A32" s="2" t="s">
        <v>5</v>
      </c>
      <c r="B32" s="2" t="str">
        <f t="shared" si="32"/>
        <v>AZUSA</v>
      </c>
      <c r="C32" s="71">
        <f t="shared" si="33"/>
        <v>0.625</v>
      </c>
      <c r="D32" s="72">
        <f t="shared" si="34"/>
        <v>8</v>
      </c>
      <c r="E32" s="99">
        <f t="shared" si="35"/>
        <v>2018</v>
      </c>
      <c r="F32" s="99">
        <f t="shared" si="36"/>
        <v>2014</v>
      </c>
      <c r="G32" s="99" t="str">
        <f t="shared" si="37"/>
        <v>2021</v>
      </c>
      <c r="H32" s="2" t="str">
        <f t="shared" si="38"/>
        <v>10/15/2013</v>
      </c>
      <c r="I32" s="2" t="str">
        <f t="shared" si="39"/>
        <v>10/15/2021</v>
      </c>
      <c r="J32" s="2" t="s">
        <v>3</v>
      </c>
      <c r="K32" s="111" t="s">
        <v>1119</v>
      </c>
      <c r="L32" s="100">
        <f>VLOOKUP(K32,'5th Cycle APR Raw Data-Final'!$A$3:$P$1977,6,FALSE)</f>
        <v>198</v>
      </c>
      <c r="M32" s="100">
        <f>IF(AN32&lt;1,SUMIFS('5th Cycle APR Raw Data-Final'!G$3:G$1977,'5th Cycle APR Raw Data-Final'!$A$3:$A$1977,'SB35 Determination Data'!$K32,'5th Cycle APR Raw Data-Final'!$T$3:$T$1977,"&gt;="&amp;'SB35 Determination Data'!$F32,'5th Cycle APR Raw Data-Final'!$T$3:$T$1977,"&lt;"&amp;E32),SUMIFS('5th Cycle APR Raw Data-Final'!G$3:G$1977,'5th Cycle APR Raw Data-Final'!$A$3:$A$1977,'SB35 Determination Data'!$K32,'5th Cycle APR Raw Data-Final'!$T$3:$T$1977,"&gt;="&amp;'SB35 Determination Data'!$F32,'5th Cycle APR Raw Data-Final'!$T$3:$T$1977,"&lt;="&amp;G32))</f>
        <v>0</v>
      </c>
      <c r="N32" s="100">
        <f>IF(AN32&lt;1,SUMIFS('5th Cycle APR Raw Data-Final'!H$3:H$1977,'5th Cycle APR Raw Data-Final'!$A$3:$A$1977,'SB35 Determination Data'!$K32,'5th Cycle APR Raw Data-Final'!$T$3:$T$1977,"&gt;="&amp;'SB35 Determination Data'!$F32,'5th Cycle APR Raw Data-Final'!$T$3:$T$1977,"&lt;"&amp;E32),SUMIFS('5th Cycle APR Raw Data-Final'!H$3:H$1977,'5th Cycle APR Raw Data-Final'!$A$3:$A$1977,'SB35 Determination Data'!$K32,'5th Cycle APR Raw Data-Final'!$T$3:$T$1977,"&gt;="&amp;'SB35 Determination Data'!$F32,'5th Cycle APR Raw Data-Final'!$T$3:$T$1977,"&lt;="&amp;G32))</f>
        <v>0</v>
      </c>
      <c r="O32" s="100">
        <f>IF(AN32&lt;1,SUMIFS('5th Cycle APR Raw Data-Final'!I$3:I$1977,'5th Cycle APR Raw Data-Final'!$A$3:$A$1977,'SB35 Determination Data'!$K32,'5th Cycle APR Raw Data-Final'!$T$3:$T$1977,"&gt;="&amp;'SB35 Determination Data'!$F32,'5th Cycle APR Raw Data-Final'!$T$3:$T$1977,"&lt;"&amp;E32),SUMIFS('5th Cycle APR Raw Data-Final'!I$3:I$1977,'5th Cycle APR Raw Data-Final'!$A$3:$A$1977,'SB35 Determination Data'!$K32,'5th Cycle APR Raw Data-Final'!$T$3:$T$1977,"&gt;="&amp;'SB35 Determination Data'!$F32,'5th Cycle APR Raw Data-Final'!$T$3:$T$1977,"&lt;="&amp;G32))</f>
        <v>0</v>
      </c>
      <c r="P32" s="100">
        <f t="shared" si="40"/>
        <v>198</v>
      </c>
      <c r="Q32" s="112">
        <f t="shared" si="41"/>
        <v>0</v>
      </c>
      <c r="R32" s="101">
        <f t="shared" si="42"/>
        <v>99</v>
      </c>
      <c r="S32" s="101">
        <f t="shared" si="43"/>
        <v>0</v>
      </c>
      <c r="T32" s="100">
        <f>VLOOKUP(K32,'5th Cycle APR Raw Data-Final'!$A$3:$P$1977,10,FALSE)</f>
        <v>118</v>
      </c>
      <c r="U32" s="100">
        <f>IF(AN32&lt;1,SUMIFS('5th Cycle APR Raw Data-Final'!K$3:K$1977,'5th Cycle APR Raw Data-Final'!$A$3:$A$1977,'SB35 Determination Data'!$K32,'5th Cycle APR Raw Data-Final'!$T$3:$T$1977,"&gt;="&amp;'SB35 Determination Data'!$F32,'5th Cycle APR Raw Data-Final'!$T$3:$T$1977,"&lt;"&amp;E32),SUMIFS('5th Cycle APR Raw Data-Final'!K$3:K$1977,'5th Cycle APR Raw Data-Final'!$A$3:$A$1977,'SB35 Determination Data'!$K32,'5th Cycle APR Raw Data-Final'!$T$3:$T$1977,"&gt;="&amp;'SB35 Determination Data'!$F32,'5th Cycle APR Raw Data-Final'!$T$3:$T$1977,"&lt;="&amp;G32))</f>
        <v>0</v>
      </c>
      <c r="V32" s="100">
        <f>IF(AN32&lt;1,SUMIFS('5th Cycle APR Raw Data-Final'!L$3:L$1977,'5th Cycle APR Raw Data-Final'!$A$3:$A$1977,'SB35 Determination Data'!$K32,'5th Cycle APR Raw Data-Final'!$T$3:$T$1977,"&gt;="&amp;'SB35 Determination Data'!$F32,'5th Cycle APR Raw Data-Final'!$T$3:$T$1977,"&lt;"&amp;E32),SUMIFS('5th Cycle APR Raw Data-Final'!L$3:L$1977,'5th Cycle APR Raw Data-Final'!$A$3:$A$1977,'SB35 Determination Data'!$K32,'5th Cycle APR Raw Data-Final'!$T$3:$T$1977,"&gt;="&amp;'SB35 Determination Data'!$F32,'5th Cycle APR Raw Data-Final'!$T$3:$T$1977,"&lt;="&amp;G32))</f>
        <v>0</v>
      </c>
      <c r="W32" s="100">
        <f>IF(AN32&lt;1,SUMIFS('5th Cycle APR Raw Data-Final'!M$3:M$1977,'5th Cycle APR Raw Data-Final'!$A$3:$A$1977,'SB35 Determination Data'!$K32,'5th Cycle APR Raw Data-Final'!$T$3:$T$1977,"&gt;="&amp;'SB35 Determination Data'!$F32,'5th Cycle APR Raw Data-Final'!$T$3:$T$1977,"&lt;"&amp;E32),SUMIFS('5th Cycle APR Raw Data-Final'!M$3:M$1977,'5th Cycle APR Raw Data-Final'!$A$3:$A$1977,'SB35 Determination Data'!$K32,'5th Cycle APR Raw Data-Final'!$T$3:$T$1977,"&gt;="&amp;'SB35 Determination Data'!$F32,'5th Cycle APR Raw Data-Final'!$T$3:$T$1977,"&lt;="&amp;G32))</f>
        <v>0</v>
      </c>
      <c r="X32" s="100">
        <f t="shared" si="44"/>
        <v>118</v>
      </c>
      <c r="Y32" s="100">
        <f t="shared" si="45"/>
        <v>0</v>
      </c>
      <c r="Z32" s="100">
        <f t="shared" si="46"/>
        <v>118</v>
      </c>
      <c r="AA32" s="112">
        <f t="shared" si="47"/>
        <v>0</v>
      </c>
      <c r="AB32" s="112">
        <f t="shared" si="48"/>
        <v>0</v>
      </c>
      <c r="AC32" s="100">
        <f>VLOOKUP(K32,'5th Cycle APR Raw Data-Final'!$A$3:$P$1977,14,FALSE)</f>
        <v>127</v>
      </c>
      <c r="AD32" s="100">
        <f>IF(AN32&lt;1,SUMIFS('5th Cycle APR Raw Data-Final'!$O$3:$O$1977,'5th Cycle APR Raw Data-Final'!$A$3:$A$1977,'SB35 Determination Data'!$K32,'5th Cycle APR Raw Data-Final'!$T$3:$T$1977,"&gt;="&amp;'SB35 Determination Data'!$F32,'5th Cycle APR Raw Data-Final'!$T$3:$T$1977,"&lt;"&amp;E32),SUMIFS('5th Cycle APR Raw Data-Final'!$O$3:$O$1977,'5th Cycle APR Raw Data-Final'!$A$3:$A$1977,'SB35 Determination Data'!$K32,'5th Cycle APR Raw Data-Final'!$T$3:$T$1977,"&gt;="&amp;'SB35 Determination Data'!$F32,'5th Cycle APR Raw Data-Final'!$T$3:$T$1977,"&lt;="&amp;G32))</f>
        <v>678</v>
      </c>
      <c r="AE32" s="100">
        <f t="shared" si="49"/>
        <v>0</v>
      </c>
      <c r="AF32" s="112">
        <f t="shared" si="50"/>
        <v>5.3385826771653546</v>
      </c>
      <c r="AG32" s="100">
        <f>VLOOKUP(K32,'5th Cycle APR Raw Data-Final'!$A$3:$P$1977,16,FALSE)</f>
        <v>336</v>
      </c>
      <c r="AH32" s="100">
        <f>IF(AN32&lt;1,SUMIFS('5th Cycle APR Raw Data-Final'!$Q$3:$Q$1977,'5th Cycle APR Raw Data-Final'!$A$3:$A$1977,'SB35 Determination Data'!$K32,'5th Cycle APR Raw Data-Final'!$T$3:$T$1977,"&gt;="&amp;'SB35 Determination Data'!$F32,'5th Cycle APR Raw Data-Final'!$T$3:$T$1977,"&lt;"&amp;E32),SUMIFS('5th Cycle APR Raw Data-Final'!$Q$3:$Q$1977,'5th Cycle APR Raw Data-Final'!$A$3:$A$1977,'SB35 Determination Data'!$K32,'5th Cycle APR Raw Data-Final'!$T$3:$T$1977,"&gt;="&amp;'SB35 Determination Data'!$F32,'5th Cycle APR Raw Data-Final'!$T$3:$T$1977,"&lt;="&amp;G32))</f>
        <v>0</v>
      </c>
      <c r="AI32" s="100">
        <f t="shared" si="51"/>
        <v>336</v>
      </c>
      <c r="AJ32" s="112">
        <f t="shared" si="52"/>
        <v>0</v>
      </c>
      <c r="AK32" s="100">
        <f>VLOOKUP(K32,'5th Cycle APR Raw Data-Final'!$A$3:$R$1977,18,FALSE)</f>
        <v>779</v>
      </c>
      <c r="AL32" s="100">
        <f>IF(AN32&lt;1,SUMIFS('5th Cycle APR Raw Data-Final'!$S$3:$S$1977,'5th Cycle APR Raw Data-Final'!$A$3:$A$1977,'SB35 Determination Data'!$K32,'5th Cycle APR Raw Data-Final'!$T$3:$T$1977,"&gt;="&amp;'SB35 Determination Data'!$F32,'5th Cycle APR Raw Data-Final'!$T$3:$T$1977,"&lt;"&amp;E32),SUMIFS('5th Cycle APR Raw Data-Final'!$S$3:$S$1977,'5th Cycle APR Raw Data-Final'!$A$3:$A$1977,'SB35 Determination Data'!$K32,'5th Cycle APR Raw Data-Final'!$T$3:$T$1977,"&gt;="&amp;'SB35 Determination Data'!$F32,'5th Cycle APR Raw Data-Final'!$T$3:$T$1977,"&lt;="&amp;G32))</f>
        <v>678</v>
      </c>
      <c r="AM32" s="100">
        <f t="shared" si="53"/>
        <v>652</v>
      </c>
      <c r="AN32" s="114">
        <f t="shared" si="54"/>
        <v>0.5</v>
      </c>
      <c r="AO32" s="2" t="str">
        <f t="shared" si="55"/>
        <v>YES</v>
      </c>
      <c r="AP32" s="2" t="str">
        <f t="shared" si="56"/>
        <v>NO</v>
      </c>
      <c r="AQ32" s="2" t="str">
        <f t="shared" si="57"/>
        <v>NO</v>
      </c>
      <c r="AR32" s="124" t="str">
        <f>VLOOKUP(K32,'2018Submitted'!$A$2:$C$540,3,FALSE)</f>
        <v>Successful</v>
      </c>
      <c r="AS32" s="2" t="str">
        <f t="shared" si="58"/>
        <v>NO</v>
      </c>
      <c r="AT32" s="2" t="str">
        <f t="shared" si="59"/>
        <v>NO</v>
      </c>
    </row>
    <row r="33" spans="1:46" s="2" customFormat="1" ht="12.75" customHeight="1" x14ac:dyDescent="0.2">
      <c r="A33" s="2" t="s">
        <v>25</v>
      </c>
      <c r="B33" s="2" t="str">
        <f t="shared" si="32"/>
        <v>BAKERSFIELD</v>
      </c>
      <c r="C33" s="71">
        <f t="shared" si="33"/>
        <v>0.375</v>
      </c>
      <c r="D33" s="72">
        <f t="shared" si="34"/>
        <v>8</v>
      </c>
      <c r="E33" s="99">
        <f t="shared" si="35"/>
        <v>2020</v>
      </c>
      <c r="F33" s="99">
        <f t="shared" si="36"/>
        <v>2016</v>
      </c>
      <c r="G33" s="99" t="str">
        <f t="shared" si="37"/>
        <v>2023</v>
      </c>
      <c r="H33" s="2" t="str">
        <f t="shared" si="38"/>
        <v>12/31/2015</v>
      </c>
      <c r="I33" s="2" t="str">
        <f t="shared" si="39"/>
        <v>12/31/2023</v>
      </c>
      <c r="J33" s="2" t="s">
        <v>26</v>
      </c>
      <c r="K33" s="111" t="s">
        <v>1034</v>
      </c>
      <c r="L33" s="100">
        <f>VLOOKUP(K33,'5th Cycle APR Raw Data-Final'!$A$3:$P$1977,6,FALSE)</f>
        <v>9706</v>
      </c>
      <c r="M33" s="100">
        <f>IF(AN33&lt;1,SUMIFS('5th Cycle APR Raw Data-Final'!G$3:G$1977,'5th Cycle APR Raw Data-Final'!$A$3:$A$1977,'SB35 Determination Data'!$K33,'5th Cycle APR Raw Data-Final'!$T$3:$T$1977,"&gt;="&amp;'SB35 Determination Data'!$F33,'5th Cycle APR Raw Data-Final'!$T$3:$T$1977,"&lt;"&amp;E33),SUMIFS('5th Cycle APR Raw Data-Final'!G$3:G$1977,'5th Cycle APR Raw Data-Final'!$A$3:$A$1977,'SB35 Determination Data'!$K33,'5th Cycle APR Raw Data-Final'!$T$3:$T$1977,"&gt;="&amp;'SB35 Determination Data'!$F33,'5th Cycle APR Raw Data-Final'!$T$3:$T$1977,"&lt;="&amp;G33))</f>
        <v>182</v>
      </c>
      <c r="N33" s="100">
        <f>IF(AN33&lt;1,SUMIFS('5th Cycle APR Raw Data-Final'!H$3:H$1977,'5th Cycle APR Raw Data-Final'!$A$3:$A$1977,'SB35 Determination Data'!$K33,'5th Cycle APR Raw Data-Final'!$T$3:$T$1977,"&gt;="&amp;'SB35 Determination Data'!$F33,'5th Cycle APR Raw Data-Final'!$T$3:$T$1977,"&lt;"&amp;E33),SUMIFS('5th Cycle APR Raw Data-Final'!H$3:H$1977,'5th Cycle APR Raw Data-Final'!$A$3:$A$1977,'SB35 Determination Data'!$K33,'5th Cycle APR Raw Data-Final'!$T$3:$T$1977,"&gt;="&amp;'SB35 Determination Data'!$F33,'5th Cycle APR Raw Data-Final'!$T$3:$T$1977,"&lt;="&amp;G33))</f>
        <v>182</v>
      </c>
      <c r="O33" s="100">
        <f>IF(AN33&lt;1,SUMIFS('5th Cycle APR Raw Data-Final'!I$3:I$1977,'5th Cycle APR Raw Data-Final'!$A$3:$A$1977,'SB35 Determination Data'!$K33,'5th Cycle APR Raw Data-Final'!$T$3:$T$1977,"&gt;="&amp;'SB35 Determination Data'!$F33,'5th Cycle APR Raw Data-Final'!$T$3:$T$1977,"&lt;"&amp;E33),SUMIFS('5th Cycle APR Raw Data-Final'!I$3:I$1977,'5th Cycle APR Raw Data-Final'!$A$3:$A$1977,'SB35 Determination Data'!$K33,'5th Cycle APR Raw Data-Final'!$T$3:$T$1977,"&gt;="&amp;'SB35 Determination Data'!$F33,'5th Cycle APR Raw Data-Final'!$T$3:$T$1977,"&lt;="&amp;G33))</f>
        <v>0</v>
      </c>
      <c r="P33" s="100">
        <f t="shared" si="40"/>
        <v>9524</v>
      </c>
      <c r="Q33" s="112">
        <f t="shared" si="41"/>
        <v>1.8751287863177417E-2</v>
      </c>
      <c r="R33" s="101">
        <f t="shared" si="42"/>
        <v>3640</v>
      </c>
      <c r="S33" s="101">
        <f t="shared" si="43"/>
        <v>0</v>
      </c>
      <c r="T33" s="100">
        <f>VLOOKUP(K33,'5th Cycle APR Raw Data-Final'!$A$3:$P$1977,10,FALSE)</f>
        <v>5800</v>
      </c>
      <c r="U33" s="100">
        <f>IF(AN33&lt;1,SUMIFS('5th Cycle APR Raw Data-Final'!K$3:K$1977,'5th Cycle APR Raw Data-Final'!$A$3:$A$1977,'SB35 Determination Data'!$K33,'5th Cycle APR Raw Data-Final'!$T$3:$T$1977,"&gt;="&amp;'SB35 Determination Data'!$F33,'5th Cycle APR Raw Data-Final'!$T$3:$T$1977,"&lt;"&amp;E33),SUMIFS('5th Cycle APR Raw Data-Final'!K$3:K$1977,'5th Cycle APR Raw Data-Final'!$A$3:$A$1977,'SB35 Determination Data'!$K33,'5th Cycle APR Raw Data-Final'!$T$3:$T$1977,"&gt;="&amp;'SB35 Determination Data'!$F33,'5th Cycle APR Raw Data-Final'!$T$3:$T$1977,"&lt;="&amp;G33))</f>
        <v>77</v>
      </c>
      <c r="V33" s="100">
        <f>IF(AN33&lt;1,SUMIFS('5th Cycle APR Raw Data-Final'!L$3:L$1977,'5th Cycle APR Raw Data-Final'!$A$3:$A$1977,'SB35 Determination Data'!$K33,'5th Cycle APR Raw Data-Final'!$T$3:$T$1977,"&gt;="&amp;'SB35 Determination Data'!$F33,'5th Cycle APR Raw Data-Final'!$T$3:$T$1977,"&lt;"&amp;E33),SUMIFS('5th Cycle APR Raw Data-Final'!L$3:L$1977,'5th Cycle APR Raw Data-Final'!$A$3:$A$1977,'SB35 Determination Data'!$K33,'5th Cycle APR Raw Data-Final'!$T$3:$T$1977,"&gt;="&amp;'SB35 Determination Data'!$F33,'5th Cycle APR Raw Data-Final'!$T$3:$T$1977,"&lt;="&amp;G33))</f>
        <v>77</v>
      </c>
      <c r="W33" s="100">
        <f>IF(AN33&lt;1,SUMIFS('5th Cycle APR Raw Data-Final'!M$3:M$1977,'5th Cycle APR Raw Data-Final'!$A$3:$A$1977,'SB35 Determination Data'!$K33,'5th Cycle APR Raw Data-Final'!$T$3:$T$1977,"&gt;="&amp;'SB35 Determination Data'!$F33,'5th Cycle APR Raw Data-Final'!$T$3:$T$1977,"&lt;"&amp;E33),SUMIFS('5th Cycle APR Raw Data-Final'!M$3:M$1977,'5th Cycle APR Raw Data-Final'!$A$3:$A$1977,'SB35 Determination Data'!$K33,'5th Cycle APR Raw Data-Final'!$T$3:$T$1977,"&gt;="&amp;'SB35 Determination Data'!$F33,'5th Cycle APR Raw Data-Final'!$T$3:$T$1977,"&lt;="&amp;G33))</f>
        <v>0</v>
      </c>
      <c r="X33" s="100">
        <f t="shared" si="44"/>
        <v>5723</v>
      </c>
      <c r="Y33" s="100">
        <f t="shared" si="45"/>
        <v>77</v>
      </c>
      <c r="Z33" s="100">
        <f t="shared" si="46"/>
        <v>5723</v>
      </c>
      <c r="AA33" s="112">
        <f t="shared" si="47"/>
        <v>1.3275862068965517E-2</v>
      </c>
      <c r="AB33" s="112">
        <f t="shared" si="48"/>
        <v>1.3275862068965517E-2</v>
      </c>
      <c r="AC33" s="100">
        <f>VLOOKUP(K33,'5th Cycle APR Raw Data-Final'!$A$3:$P$1977,14,FALSE)</f>
        <v>6453</v>
      </c>
      <c r="AD33" s="100">
        <f>IF(AN33&lt;1,SUMIFS('5th Cycle APR Raw Data-Final'!$O$3:$O$1977,'5th Cycle APR Raw Data-Final'!$A$3:$A$1977,'SB35 Determination Data'!$K33,'5th Cycle APR Raw Data-Final'!$T$3:$T$1977,"&gt;="&amp;'SB35 Determination Data'!$F33,'5th Cycle APR Raw Data-Final'!$T$3:$T$1977,"&lt;"&amp;E33),SUMIFS('5th Cycle APR Raw Data-Final'!$O$3:$O$1977,'5th Cycle APR Raw Data-Final'!$A$3:$A$1977,'SB35 Determination Data'!$K33,'5th Cycle APR Raw Data-Final'!$T$3:$T$1977,"&gt;="&amp;'SB35 Determination Data'!$F33,'5th Cycle APR Raw Data-Final'!$T$3:$T$1977,"&lt;="&amp;G33))</f>
        <v>4389</v>
      </c>
      <c r="AE33" s="100">
        <f t="shared" si="49"/>
        <v>2064</v>
      </c>
      <c r="AF33" s="112">
        <f t="shared" si="50"/>
        <v>0.68014876801487678</v>
      </c>
      <c r="AG33" s="100">
        <f>VLOOKUP(K33,'5th Cycle APR Raw Data-Final'!$A$3:$P$1977,16,FALSE)</f>
        <v>14331</v>
      </c>
      <c r="AH33" s="100">
        <f>IF(AN33&lt;1,SUMIFS('5th Cycle APR Raw Data-Final'!$Q$3:$Q$1977,'5th Cycle APR Raw Data-Final'!$A$3:$A$1977,'SB35 Determination Data'!$K33,'5th Cycle APR Raw Data-Final'!$T$3:$T$1977,"&gt;="&amp;'SB35 Determination Data'!$F33,'5th Cycle APR Raw Data-Final'!$T$3:$T$1977,"&lt;"&amp;E33),SUMIFS('5th Cycle APR Raw Data-Final'!$Q$3:$Q$1977,'5th Cycle APR Raw Data-Final'!$A$3:$A$1977,'SB35 Determination Data'!$K33,'5th Cycle APR Raw Data-Final'!$T$3:$T$1977,"&gt;="&amp;'SB35 Determination Data'!$F33,'5th Cycle APR Raw Data-Final'!$T$3:$T$1977,"&lt;="&amp;G33))</f>
        <v>4295</v>
      </c>
      <c r="AI33" s="100">
        <f t="shared" si="51"/>
        <v>10036</v>
      </c>
      <c r="AJ33" s="112">
        <f t="shared" si="52"/>
        <v>0.29969995115483916</v>
      </c>
      <c r="AK33" s="100">
        <f>VLOOKUP(K33,'5th Cycle APR Raw Data-Final'!$A$3:$R$1977,18,FALSE)</f>
        <v>36290</v>
      </c>
      <c r="AL33" s="100">
        <f>IF(AN33&lt;1,SUMIFS('5th Cycle APR Raw Data-Final'!$S$3:$S$1977,'5th Cycle APR Raw Data-Final'!$A$3:$A$1977,'SB35 Determination Data'!$K33,'5th Cycle APR Raw Data-Final'!$T$3:$T$1977,"&gt;="&amp;'SB35 Determination Data'!$F33,'5th Cycle APR Raw Data-Final'!$T$3:$T$1977,"&lt;"&amp;E33),SUMIFS('5th Cycle APR Raw Data-Final'!$S$3:$S$1977,'5th Cycle APR Raw Data-Final'!$A$3:$A$1977,'SB35 Determination Data'!$K33,'5th Cycle APR Raw Data-Final'!$T$3:$T$1977,"&gt;="&amp;'SB35 Determination Data'!$F33,'5th Cycle APR Raw Data-Final'!$T$3:$T$1977,"&lt;="&amp;G33))</f>
        <v>8943</v>
      </c>
      <c r="AM33" s="100">
        <f t="shared" si="53"/>
        <v>27347</v>
      </c>
      <c r="AN33" s="114">
        <f t="shared" si="54"/>
        <v>0.375</v>
      </c>
      <c r="AO33" s="2" t="str">
        <f t="shared" si="55"/>
        <v>YES</v>
      </c>
      <c r="AP33" s="2" t="str">
        <f t="shared" si="56"/>
        <v>NO</v>
      </c>
      <c r="AQ33" s="2" t="str">
        <f t="shared" si="57"/>
        <v>NO</v>
      </c>
      <c r="AR33" s="124" t="str">
        <f>VLOOKUP(K33,'2018Submitted'!$A$2:$C$540,3,FALSE)</f>
        <v>Successful</v>
      </c>
      <c r="AS33" s="2" t="str">
        <f t="shared" si="58"/>
        <v>NO</v>
      </c>
      <c r="AT33" s="2" t="str">
        <f t="shared" si="59"/>
        <v>NO</v>
      </c>
    </row>
    <row r="34" spans="1:46" s="2" customFormat="1" ht="12.75" customHeight="1" x14ac:dyDescent="0.2">
      <c r="A34" s="2" t="s">
        <v>5</v>
      </c>
      <c r="B34" s="2" t="str">
        <f t="shared" si="32"/>
        <v>BALDWIN PARK</v>
      </c>
      <c r="C34" s="71">
        <f t="shared" si="33"/>
        <v>0.625</v>
      </c>
      <c r="D34" s="72">
        <f t="shared" si="34"/>
        <v>8</v>
      </c>
      <c r="E34" s="99">
        <f t="shared" si="35"/>
        <v>2018</v>
      </c>
      <c r="F34" s="99">
        <f t="shared" si="36"/>
        <v>2014</v>
      </c>
      <c r="G34" s="99" t="str">
        <f t="shared" si="37"/>
        <v>2021</v>
      </c>
      <c r="H34" s="2" t="str">
        <f t="shared" si="38"/>
        <v>10/15/2013</v>
      </c>
      <c r="I34" s="2" t="str">
        <f t="shared" si="39"/>
        <v>10/15/2021</v>
      </c>
      <c r="J34" s="2" t="s">
        <v>3</v>
      </c>
      <c r="K34" s="111" t="s">
        <v>33</v>
      </c>
      <c r="L34" s="100">
        <f>VLOOKUP(K34,'5th Cycle APR Raw Data-Final'!$A$3:$P$1977,6,FALSE)</f>
        <v>142</v>
      </c>
      <c r="M34" s="100">
        <f>IF(AN34&lt;1,SUMIFS('5th Cycle APR Raw Data-Final'!G$3:G$1977,'5th Cycle APR Raw Data-Final'!$A$3:$A$1977,'SB35 Determination Data'!$K34,'5th Cycle APR Raw Data-Final'!$T$3:$T$1977,"&gt;="&amp;'SB35 Determination Data'!$F34,'5th Cycle APR Raw Data-Final'!$T$3:$T$1977,"&lt;"&amp;E34),SUMIFS('5th Cycle APR Raw Data-Final'!G$3:G$1977,'5th Cycle APR Raw Data-Final'!$A$3:$A$1977,'SB35 Determination Data'!$K34,'5th Cycle APR Raw Data-Final'!$T$3:$T$1977,"&gt;="&amp;'SB35 Determination Data'!$F34,'5th Cycle APR Raw Data-Final'!$T$3:$T$1977,"&lt;="&amp;G34))</f>
        <v>47</v>
      </c>
      <c r="N34" s="100">
        <f>IF(AN34&lt;1,SUMIFS('5th Cycle APR Raw Data-Final'!H$3:H$1977,'5th Cycle APR Raw Data-Final'!$A$3:$A$1977,'SB35 Determination Data'!$K34,'5th Cycle APR Raw Data-Final'!$T$3:$T$1977,"&gt;="&amp;'SB35 Determination Data'!$F34,'5th Cycle APR Raw Data-Final'!$T$3:$T$1977,"&lt;"&amp;E34),SUMIFS('5th Cycle APR Raw Data-Final'!H$3:H$1977,'5th Cycle APR Raw Data-Final'!$A$3:$A$1977,'SB35 Determination Data'!$K34,'5th Cycle APR Raw Data-Final'!$T$3:$T$1977,"&gt;="&amp;'SB35 Determination Data'!$F34,'5th Cycle APR Raw Data-Final'!$T$3:$T$1977,"&lt;="&amp;G34))</f>
        <v>47</v>
      </c>
      <c r="O34" s="100">
        <f>IF(AN34&lt;1,SUMIFS('5th Cycle APR Raw Data-Final'!I$3:I$1977,'5th Cycle APR Raw Data-Final'!$A$3:$A$1977,'SB35 Determination Data'!$K34,'5th Cycle APR Raw Data-Final'!$T$3:$T$1977,"&gt;="&amp;'SB35 Determination Data'!$F34,'5th Cycle APR Raw Data-Final'!$T$3:$T$1977,"&lt;"&amp;E34),SUMIFS('5th Cycle APR Raw Data-Final'!I$3:I$1977,'5th Cycle APR Raw Data-Final'!$A$3:$A$1977,'SB35 Determination Data'!$K34,'5th Cycle APR Raw Data-Final'!$T$3:$T$1977,"&gt;="&amp;'SB35 Determination Data'!$F34,'5th Cycle APR Raw Data-Final'!$T$3:$T$1977,"&lt;="&amp;G34))</f>
        <v>0</v>
      </c>
      <c r="P34" s="100">
        <f t="shared" si="40"/>
        <v>95</v>
      </c>
      <c r="Q34" s="112">
        <f t="shared" si="41"/>
        <v>0.33098591549295775</v>
      </c>
      <c r="R34" s="101">
        <f t="shared" si="42"/>
        <v>71</v>
      </c>
      <c r="S34" s="101">
        <f t="shared" si="43"/>
        <v>0</v>
      </c>
      <c r="T34" s="100">
        <f>VLOOKUP(K34,'5th Cycle APR Raw Data-Final'!$A$3:$P$1977,10,FALSE)</f>
        <v>83</v>
      </c>
      <c r="U34" s="100">
        <f>IF(AN34&lt;1,SUMIFS('5th Cycle APR Raw Data-Final'!K$3:K$1977,'5th Cycle APR Raw Data-Final'!$A$3:$A$1977,'SB35 Determination Data'!$K34,'5th Cycle APR Raw Data-Final'!$T$3:$T$1977,"&gt;="&amp;'SB35 Determination Data'!$F34,'5th Cycle APR Raw Data-Final'!$T$3:$T$1977,"&lt;"&amp;E34),SUMIFS('5th Cycle APR Raw Data-Final'!K$3:K$1977,'5th Cycle APR Raw Data-Final'!$A$3:$A$1977,'SB35 Determination Data'!$K34,'5th Cycle APR Raw Data-Final'!$T$3:$T$1977,"&gt;="&amp;'SB35 Determination Data'!$F34,'5th Cycle APR Raw Data-Final'!$T$3:$T$1977,"&lt;="&amp;G34))</f>
        <v>17</v>
      </c>
      <c r="V34" s="100">
        <f>IF(AN34&lt;1,SUMIFS('5th Cycle APR Raw Data-Final'!L$3:L$1977,'5th Cycle APR Raw Data-Final'!$A$3:$A$1977,'SB35 Determination Data'!$K34,'5th Cycle APR Raw Data-Final'!$T$3:$T$1977,"&gt;="&amp;'SB35 Determination Data'!$F34,'5th Cycle APR Raw Data-Final'!$T$3:$T$1977,"&lt;"&amp;E34),SUMIFS('5th Cycle APR Raw Data-Final'!L$3:L$1977,'5th Cycle APR Raw Data-Final'!$A$3:$A$1977,'SB35 Determination Data'!$K34,'5th Cycle APR Raw Data-Final'!$T$3:$T$1977,"&gt;="&amp;'SB35 Determination Data'!$F34,'5th Cycle APR Raw Data-Final'!$T$3:$T$1977,"&lt;="&amp;G34))</f>
        <v>17</v>
      </c>
      <c r="W34" s="100">
        <f>IF(AN34&lt;1,SUMIFS('5th Cycle APR Raw Data-Final'!M$3:M$1977,'5th Cycle APR Raw Data-Final'!$A$3:$A$1977,'SB35 Determination Data'!$K34,'5th Cycle APR Raw Data-Final'!$T$3:$T$1977,"&gt;="&amp;'SB35 Determination Data'!$F34,'5th Cycle APR Raw Data-Final'!$T$3:$T$1977,"&lt;"&amp;E34),SUMIFS('5th Cycle APR Raw Data-Final'!M$3:M$1977,'5th Cycle APR Raw Data-Final'!$A$3:$A$1977,'SB35 Determination Data'!$K34,'5th Cycle APR Raw Data-Final'!$T$3:$T$1977,"&gt;="&amp;'SB35 Determination Data'!$F34,'5th Cycle APR Raw Data-Final'!$T$3:$T$1977,"&lt;="&amp;G34))</f>
        <v>0</v>
      </c>
      <c r="X34" s="100">
        <f t="shared" si="44"/>
        <v>66</v>
      </c>
      <c r="Y34" s="100">
        <f t="shared" si="45"/>
        <v>17</v>
      </c>
      <c r="Z34" s="100">
        <f t="shared" si="46"/>
        <v>66</v>
      </c>
      <c r="AA34" s="112">
        <f t="shared" si="47"/>
        <v>0.20481927710843373</v>
      </c>
      <c r="AB34" s="112">
        <f t="shared" si="48"/>
        <v>0.20481927710843373</v>
      </c>
      <c r="AC34" s="100">
        <f>VLOOKUP(K34,'5th Cycle APR Raw Data-Final'!$A$3:$P$1977,14,FALSE)</f>
        <v>90</v>
      </c>
      <c r="AD34" s="100">
        <f>IF(AN34&lt;1,SUMIFS('5th Cycle APR Raw Data-Final'!$O$3:$O$1977,'5th Cycle APR Raw Data-Final'!$A$3:$A$1977,'SB35 Determination Data'!$K34,'5th Cycle APR Raw Data-Final'!$T$3:$T$1977,"&gt;="&amp;'SB35 Determination Data'!$F34,'5th Cycle APR Raw Data-Final'!$T$3:$T$1977,"&lt;"&amp;E34),SUMIFS('5th Cycle APR Raw Data-Final'!$O$3:$O$1977,'5th Cycle APR Raw Data-Final'!$A$3:$A$1977,'SB35 Determination Data'!$K34,'5th Cycle APR Raw Data-Final'!$T$3:$T$1977,"&gt;="&amp;'SB35 Determination Data'!$F34,'5th Cycle APR Raw Data-Final'!$T$3:$T$1977,"&lt;="&amp;G34))</f>
        <v>1</v>
      </c>
      <c r="AE34" s="100">
        <f t="shared" si="49"/>
        <v>89</v>
      </c>
      <c r="AF34" s="112">
        <f t="shared" si="50"/>
        <v>1.1111111111111112E-2</v>
      </c>
      <c r="AG34" s="100">
        <f>VLOOKUP(K34,'5th Cycle APR Raw Data-Final'!$A$3:$P$1977,16,FALSE)</f>
        <v>242</v>
      </c>
      <c r="AH34" s="100">
        <f>IF(AN34&lt;1,SUMIFS('5th Cycle APR Raw Data-Final'!$Q$3:$Q$1977,'5th Cycle APR Raw Data-Final'!$A$3:$A$1977,'SB35 Determination Data'!$K34,'5th Cycle APR Raw Data-Final'!$T$3:$T$1977,"&gt;="&amp;'SB35 Determination Data'!$F34,'5th Cycle APR Raw Data-Final'!$T$3:$T$1977,"&lt;"&amp;E34),SUMIFS('5th Cycle APR Raw Data-Final'!$Q$3:$Q$1977,'5th Cycle APR Raw Data-Final'!$A$3:$A$1977,'SB35 Determination Data'!$K34,'5th Cycle APR Raw Data-Final'!$T$3:$T$1977,"&gt;="&amp;'SB35 Determination Data'!$F34,'5th Cycle APR Raw Data-Final'!$T$3:$T$1977,"&lt;="&amp;G34))</f>
        <v>127</v>
      </c>
      <c r="AI34" s="100">
        <f t="shared" si="51"/>
        <v>115</v>
      </c>
      <c r="AJ34" s="112">
        <f t="shared" si="52"/>
        <v>0.52479338842975209</v>
      </c>
      <c r="AK34" s="100">
        <f>VLOOKUP(K34,'5th Cycle APR Raw Data-Final'!$A$3:$R$1977,18,FALSE)</f>
        <v>557</v>
      </c>
      <c r="AL34" s="100">
        <f>IF(AN34&lt;1,SUMIFS('5th Cycle APR Raw Data-Final'!$S$3:$S$1977,'5th Cycle APR Raw Data-Final'!$A$3:$A$1977,'SB35 Determination Data'!$K34,'5th Cycle APR Raw Data-Final'!$T$3:$T$1977,"&gt;="&amp;'SB35 Determination Data'!$F34,'5th Cycle APR Raw Data-Final'!$T$3:$T$1977,"&lt;"&amp;E34),SUMIFS('5th Cycle APR Raw Data-Final'!$S$3:$S$1977,'5th Cycle APR Raw Data-Final'!$A$3:$A$1977,'SB35 Determination Data'!$K34,'5th Cycle APR Raw Data-Final'!$T$3:$T$1977,"&gt;="&amp;'SB35 Determination Data'!$F34,'5th Cycle APR Raw Data-Final'!$T$3:$T$1977,"&lt;="&amp;G34))</f>
        <v>192</v>
      </c>
      <c r="AM34" s="100">
        <f t="shared" si="53"/>
        <v>365</v>
      </c>
      <c r="AN34" s="114">
        <f t="shared" si="54"/>
        <v>0.5</v>
      </c>
      <c r="AO34" s="2" t="str">
        <f t="shared" si="55"/>
        <v>NO</v>
      </c>
      <c r="AP34" s="2" t="str">
        <f t="shared" si="56"/>
        <v>YES</v>
      </c>
      <c r="AQ34" s="2" t="str">
        <f t="shared" si="57"/>
        <v>NO</v>
      </c>
      <c r="AR34" s="124" t="str">
        <f>VLOOKUP(K34,'2018Submitted'!$A$2:$C$540,3,FALSE)</f>
        <v>Successful</v>
      </c>
      <c r="AS34" s="2" t="str">
        <f t="shared" si="58"/>
        <v>NO</v>
      </c>
      <c r="AT34" s="2" t="str">
        <f t="shared" si="59"/>
        <v>YES</v>
      </c>
    </row>
    <row r="35" spans="1:46" s="2" customFormat="1" ht="12.75" customHeight="1" x14ac:dyDescent="0.2">
      <c r="A35" s="2" t="s">
        <v>35</v>
      </c>
      <c r="B35" s="2" t="str">
        <f t="shared" si="32"/>
        <v>BANNING</v>
      </c>
      <c r="C35" s="71">
        <f t="shared" si="33"/>
        <v>0.625</v>
      </c>
      <c r="D35" s="72">
        <f t="shared" si="34"/>
        <v>8</v>
      </c>
      <c r="E35" s="99">
        <f t="shared" si="35"/>
        <v>2018</v>
      </c>
      <c r="F35" s="99">
        <f t="shared" si="36"/>
        <v>2014</v>
      </c>
      <c r="G35" s="99" t="str">
        <f t="shared" si="37"/>
        <v>2021</v>
      </c>
      <c r="H35" s="2" t="str">
        <f t="shared" si="38"/>
        <v>10/15/2013</v>
      </c>
      <c r="I35" s="2" t="str">
        <f t="shared" si="39"/>
        <v>10/15/2021</v>
      </c>
      <c r="J35" s="2" t="s">
        <v>3</v>
      </c>
      <c r="K35" s="113" t="s">
        <v>34</v>
      </c>
      <c r="L35" s="100">
        <f>VLOOKUP(K35,'5th Cycle APR Raw Data-Final'!$A$3:$P$1977,6,FALSE)</f>
        <v>872</v>
      </c>
      <c r="M35" s="100">
        <f>IF(AN35&lt;1,SUMIFS('5th Cycle APR Raw Data-Final'!G$3:G$1977,'5th Cycle APR Raw Data-Final'!$A$3:$A$1977,'SB35 Determination Data'!$K35,'5th Cycle APR Raw Data-Final'!$T$3:$T$1977,"&gt;="&amp;'SB35 Determination Data'!$F35,'5th Cycle APR Raw Data-Final'!$T$3:$T$1977,"&lt;"&amp;E35),SUMIFS('5th Cycle APR Raw Data-Final'!G$3:G$1977,'5th Cycle APR Raw Data-Final'!$A$3:$A$1977,'SB35 Determination Data'!$K35,'5th Cycle APR Raw Data-Final'!$T$3:$T$1977,"&gt;="&amp;'SB35 Determination Data'!$F35,'5th Cycle APR Raw Data-Final'!$T$3:$T$1977,"&lt;="&amp;G35))</f>
        <v>0</v>
      </c>
      <c r="N35" s="100">
        <f>IF(AN35&lt;1,SUMIFS('5th Cycle APR Raw Data-Final'!H$3:H$1977,'5th Cycle APR Raw Data-Final'!$A$3:$A$1977,'SB35 Determination Data'!$K35,'5th Cycle APR Raw Data-Final'!$T$3:$T$1977,"&gt;="&amp;'SB35 Determination Data'!$F35,'5th Cycle APR Raw Data-Final'!$T$3:$T$1977,"&lt;"&amp;E35),SUMIFS('5th Cycle APR Raw Data-Final'!H$3:H$1977,'5th Cycle APR Raw Data-Final'!$A$3:$A$1977,'SB35 Determination Data'!$K35,'5th Cycle APR Raw Data-Final'!$T$3:$T$1977,"&gt;="&amp;'SB35 Determination Data'!$F35,'5th Cycle APR Raw Data-Final'!$T$3:$T$1977,"&lt;="&amp;G35))</f>
        <v>0</v>
      </c>
      <c r="O35" s="100">
        <f>IF(AN35&lt;1,SUMIFS('5th Cycle APR Raw Data-Final'!I$3:I$1977,'5th Cycle APR Raw Data-Final'!$A$3:$A$1977,'SB35 Determination Data'!$K35,'5th Cycle APR Raw Data-Final'!$T$3:$T$1977,"&gt;="&amp;'SB35 Determination Data'!$F35,'5th Cycle APR Raw Data-Final'!$T$3:$T$1977,"&lt;"&amp;E35),SUMIFS('5th Cycle APR Raw Data-Final'!I$3:I$1977,'5th Cycle APR Raw Data-Final'!$A$3:$A$1977,'SB35 Determination Data'!$K35,'5th Cycle APR Raw Data-Final'!$T$3:$T$1977,"&gt;="&amp;'SB35 Determination Data'!$F35,'5th Cycle APR Raw Data-Final'!$T$3:$T$1977,"&lt;="&amp;G35))</f>
        <v>0</v>
      </c>
      <c r="P35" s="100">
        <f t="shared" si="40"/>
        <v>872</v>
      </c>
      <c r="Q35" s="112">
        <f t="shared" si="41"/>
        <v>0</v>
      </c>
      <c r="R35" s="101">
        <f t="shared" si="42"/>
        <v>436</v>
      </c>
      <c r="S35" s="101">
        <f t="shared" si="43"/>
        <v>0</v>
      </c>
      <c r="T35" s="100">
        <f>VLOOKUP(K35,'5th Cycle APR Raw Data-Final'!$A$3:$P$1977,10,FALSE)</f>
        <v>593</v>
      </c>
      <c r="U35" s="100">
        <f>IF(AN35&lt;1,SUMIFS('5th Cycle APR Raw Data-Final'!K$3:K$1977,'5th Cycle APR Raw Data-Final'!$A$3:$A$1977,'SB35 Determination Data'!$K35,'5th Cycle APR Raw Data-Final'!$T$3:$T$1977,"&gt;="&amp;'SB35 Determination Data'!$F35,'5th Cycle APR Raw Data-Final'!$T$3:$T$1977,"&lt;"&amp;E35),SUMIFS('5th Cycle APR Raw Data-Final'!K$3:K$1977,'5th Cycle APR Raw Data-Final'!$A$3:$A$1977,'SB35 Determination Data'!$K35,'5th Cycle APR Raw Data-Final'!$T$3:$T$1977,"&gt;="&amp;'SB35 Determination Data'!$F35,'5th Cycle APR Raw Data-Final'!$T$3:$T$1977,"&lt;="&amp;G35))</f>
        <v>0</v>
      </c>
      <c r="V35" s="100">
        <f>IF(AN35&lt;1,SUMIFS('5th Cycle APR Raw Data-Final'!L$3:L$1977,'5th Cycle APR Raw Data-Final'!$A$3:$A$1977,'SB35 Determination Data'!$K35,'5th Cycle APR Raw Data-Final'!$T$3:$T$1977,"&gt;="&amp;'SB35 Determination Data'!$F35,'5th Cycle APR Raw Data-Final'!$T$3:$T$1977,"&lt;"&amp;E35),SUMIFS('5th Cycle APR Raw Data-Final'!L$3:L$1977,'5th Cycle APR Raw Data-Final'!$A$3:$A$1977,'SB35 Determination Data'!$K35,'5th Cycle APR Raw Data-Final'!$T$3:$T$1977,"&gt;="&amp;'SB35 Determination Data'!$F35,'5th Cycle APR Raw Data-Final'!$T$3:$T$1977,"&lt;="&amp;G35))</f>
        <v>0</v>
      </c>
      <c r="W35" s="100">
        <f>IF(AN35&lt;1,SUMIFS('5th Cycle APR Raw Data-Final'!M$3:M$1977,'5th Cycle APR Raw Data-Final'!$A$3:$A$1977,'SB35 Determination Data'!$K35,'5th Cycle APR Raw Data-Final'!$T$3:$T$1977,"&gt;="&amp;'SB35 Determination Data'!$F35,'5th Cycle APR Raw Data-Final'!$T$3:$T$1977,"&lt;"&amp;E35),SUMIFS('5th Cycle APR Raw Data-Final'!M$3:M$1977,'5th Cycle APR Raw Data-Final'!$A$3:$A$1977,'SB35 Determination Data'!$K35,'5th Cycle APR Raw Data-Final'!$T$3:$T$1977,"&gt;="&amp;'SB35 Determination Data'!$F35,'5th Cycle APR Raw Data-Final'!$T$3:$T$1977,"&lt;="&amp;G35))</f>
        <v>0</v>
      </c>
      <c r="X35" s="100">
        <f t="shared" si="44"/>
        <v>593</v>
      </c>
      <c r="Y35" s="100">
        <f t="shared" si="45"/>
        <v>0</v>
      </c>
      <c r="Z35" s="100">
        <f t="shared" si="46"/>
        <v>593</v>
      </c>
      <c r="AA35" s="112">
        <f t="shared" si="47"/>
        <v>0</v>
      </c>
      <c r="AB35" s="112">
        <f t="shared" si="48"/>
        <v>0</v>
      </c>
      <c r="AC35" s="100">
        <f>VLOOKUP(K35,'5th Cycle APR Raw Data-Final'!$A$3:$P$1977,14,FALSE)</f>
        <v>685</v>
      </c>
      <c r="AD35" s="100">
        <f>IF(AN35&lt;1,SUMIFS('5th Cycle APR Raw Data-Final'!$O$3:$O$1977,'5th Cycle APR Raw Data-Final'!$A$3:$A$1977,'SB35 Determination Data'!$K35,'5th Cycle APR Raw Data-Final'!$T$3:$T$1977,"&gt;="&amp;'SB35 Determination Data'!$F35,'5th Cycle APR Raw Data-Final'!$T$3:$T$1977,"&lt;"&amp;E35),SUMIFS('5th Cycle APR Raw Data-Final'!$O$3:$O$1977,'5th Cycle APR Raw Data-Final'!$A$3:$A$1977,'SB35 Determination Data'!$K35,'5th Cycle APR Raw Data-Final'!$T$3:$T$1977,"&gt;="&amp;'SB35 Determination Data'!$F35,'5th Cycle APR Raw Data-Final'!$T$3:$T$1977,"&lt;="&amp;G35))</f>
        <v>0</v>
      </c>
      <c r="AE35" s="100">
        <f t="shared" si="49"/>
        <v>685</v>
      </c>
      <c r="AF35" s="112">
        <f t="shared" si="50"/>
        <v>0</v>
      </c>
      <c r="AG35" s="100">
        <f>VLOOKUP(K35,'5th Cycle APR Raw Data-Final'!$A$3:$P$1977,16,FALSE)</f>
        <v>1642</v>
      </c>
      <c r="AH35" s="100">
        <f>IF(AN35&lt;1,SUMIFS('5th Cycle APR Raw Data-Final'!$Q$3:$Q$1977,'5th Cycle APR Raw Data-Final'!$A$3:$A$1977,'SB35 Determination Data'!$K35,'5th Cycle APR Raw Data-Final'!$T$3:$T$1977,"&gt;="&amp;'SB35 Determination Data'!$F35,'5th Cycle APR Raw Data-Final'!$T$3:$T$1977,"&lt;"&amp;E35),SUMIFS('5th Cycle APR Raw Data-Final'!$Q$3:$Q$1977,'5th Cycle APR Raw Data-Final'!$A$3:$A$1977,'SB35 Determination Data'!$K35,'5th Cycle APR Raw Data-Final'!$T$3:$T$1977,"&gt;="&amp;'SB35 Determination Data'!$F35,'5th Cycle APR Raw Data-Final'!$T$3:$T$1977,"&lt;="&amp;G35))</f>
        <v>0</v>
      </c>
      <c r="AI35" s="100">
        <f t="shared" si="51"/>
        <v>1642</v>
      </c>
      <c r="AJ35" s="112">
        <f t="shared" si="52"/>
        <v>0</v>
      </c>
      <c r="AK35" s="100">
        <f>VLOOKUP(K35,'5th Cycle APR Raw Data-Final'!$A$3:$R$1977,18,FALSE)</f>
        <v>3792</v>
      </c>
      <c r="AL35" s="100">
        <f>IF(AN35&lt;1,SUMIFS('5th Cycle APR Raw Data-Final'!$S$3:$S$1977,'5th Cycle APR Raw Data-Final'!$A$3:$A$1977,'SB35 Determination Data'!$K35,'5th Cycle APR Raw Data-Final'!$T$3:$T$1977,"&gt;="&amp;'SB35 Determination Data'!$F35,'5th Cycle APR Raw Data-Final'!$T$3:$T$1977,"&lt;"&amp;E35),SUMIFS('5th Cycle APR Raw Data-Final'!$S$3:$S$1977,'5th Cycle APR Raw Data-Final'!$A$3:$A$1977,'SB35 Determination Data'!$K35,'5th Cycle APR Raw Data-Final'!$T$3:$T$1977,"&gt;="&amp;'SB35 Determination Data'!$F35,'5th Cycle APR Raw Data-Final'!$T$3:$T$1977,"&lt;="&amp;G35))</f>
        <v>0</v>
      </c>
      <c r="AM35" s="100">
        <f t="shared" si="53"/>
        <v>3792</v>
      </c>
      <c r="AN35" s="114">
        <f t="shared" si="54"/>
        <v>0.5</v>
      </c>
      <c r="AO35" s="2" t="str">
        <f t="shared" si="55"/>
        <v>YES</v>
      </c>
      <c r="AP35" s="2" t="str">
        <f t="shared" si="56"/>
        <v>NO</v>
      </c>
      <c r="AQ35" s="2" t="str">
        <f t="shared" si="57"/>
        <v>NO</v>
      </c>
      <c r="AR35" s="124" t="str">
        <f>VLOOKUP(K35,'2018Submitted'!$A$2:$C$540,3,FALSE)</f>
        <v>Successful</v>
      </c>
      <c r="AS35" s="2" t="str">
        <f t="shared" si="58"/>
        <v>NO</v>
      </c>
      <c r="AT35" s="2" t="str">
        <f t="shared" si="59"/>
        <v>NO</v>
      </c>
    </row>
    <row r="36" spans="1:46" s="2" customFormat="1" ht="12.75" customHeight="1" x14ac:dyDescent="0.2">
      <c r="A36" s="2" t="s">
        <v>2</v>
      </c>
      <c r="B36" s="2" t="str">
        <f t="shared" si="32"/>
        <v>BARSTOW</v>
      </c>
      <c r="C36" s="71">
        <f t="shared" si="33"/>
        <v>0.625</v>
      </c>
      <c r="D36" s="72">
        <f t="shared" si="34"/>
        <v>8</v>
      </c>
      <c r="E36" s="99">
        <f t="shared" si="35"/>
        <v>2018</v>
      </c>
      <c r="F36" s="99">
        <f t="shared" si="36"/>
        <v>2014</v>
      </c>
      <c r="G36" s="99" t="str">
        <f t="shared" si="37"/>
        <v>2021</v>
      </c>
      <c r="H36" s="2" t="str">
        <f t="shared" si="38"/>
        <v>10/15/2013</v>
      </c>
      <c r="I36" s="2" t="str">
        <f t="shared" si="39"/>
        <v>10/15/2021</v>
      </c>
      <c r="J36" s="2" t="s">
        <v>3</v>
      </c>
      <c r="K36" s="113" t="s">
        <v>939</v>
      </c>
      <c r="L36" s="100">
        <f>VLOOKUP(K36,'5th Cycle APR Raw Data-Final'!$A$3:$P$1977,6,FALSE)</f>
        <v>188</v>
      </c>
      <c r="M36" s="100">
        <f>IF(AN36&lt;1,SUMIFS('5th Cycle APR Raw Data-Final'!G$3:G$1977,'5th Cycle APR Raw Data-Final'!$A$3:$A$1977,'SB35 Determination Data'!$K36,'5th Cycle APR Raw Data-Final'!$T$3:$T$1977,"&gt;="&amp;'SB35 Determination Data'!$F36,'5th Cycle APR Raw Data-Final'!$T$3:$T$1977,"&lt;"&amp;E36),SUMIFS('5th Cycle APR Raw Data-Final'!G$3:G$1977,'5th Cycle APR Raw Data-Final'!$A$3:$A$1977,'SB35 Determination Data'!$K36,'5th Cycle APR Raw Data-Final'!$T$3:$T$1977,"&gt;="&amp;'SB35 Determination Data'!$F36,'5th Cycle APR Raw Data-Final'!$T$3:$T$1977,"&lt;="&amp;G36))</f>
        <v>0</v>
      </c>
      <c r="N36" s="100">
        <f>IF(AN36&lt;1,SUMIFS('5th Cycle APR Raw Data-Final'!H$3:H$1977,'5th Cycle APR Raw Data-Final'!$A$3:$A$1977,'SB35 Determination Data'!$K36,'5th Cycle APR Raw Data-Final'!$T$3:$T$1977,"&gt;="&amp;'SB35 Determination Data'!$F36,'5th Cycle APR Raw Data-Final'!$T$3:$T$1977,"&lt;"&amp;E36),SUMIFS('5th Cycle APR Raw Data-Final'!H$3:H$1977,'5th Cycle APR Raw Data-Final'!$A$3:$A$1977,'SB35 Determination Data'!$K36,'5th Cycle APR Raw Data-Final'!$T$3:$T$1977,"&gt;="&amp;'SB35 Determination Data'!$F36,'5th Cycle APR Raw Data-Final'!$T$3:$T$1977,"&lt;="&amp;G36))</f>
        <v>0</v>
      </c>
      <c r="O36" s="100">
        <f>IF(AN36&lt;1,SUMIFS('5th Cycle APR Raw Data-Final'!I$3:I$1977,'5th Cycle APR Raw Data-Final'!$A$3:$A$1977,'SB35 Determination Data'!$K36,'5th Cycle APR Raw Data-Final'!$T$3:$T$1977,"&gt;="&amp;'SB35 Determination Data'!$F36,'5th Cycle APR Raw Data-Final'!$T$3:$T$1977,"&lt;"&amp;E36),SUMIFS('5th Cycle APR Raw Data-Final'!I$3:I$1977,'5th Cycle APR Raw Data-Final'!$A$3:$A$1977,'SB35 Determination Data'!$K36,'5th Cycle APR Raw Data-Final'!$T$3:$T$1977,"&gt;="&amp;'SB35 Determination Data'!$F36,'5th Cycle APR Raw Data-Final'!$T$3:$T$1977,"&lt;="&amp;G36))</f>
        <v>0</v>
      </c>
      <c r="P36" s="100">
        <f t="shared" si="40"/>
        <v>188</v>
      </c>
      <c r="Q36" s="112">
        <f t="shared" si="41"/>
        <v>0</v>
      </c>
      <c r="R36" s="101">
        <f t="shared" si="42"/>
        <v>94</v>
      </c>
      <c r="S36" s="101">
        <f t="shared" si="43"/>
        <v>0</v>
      </c>
      <c r="T36" s="100">
        <f>VLOOKUP(K36,'5th Cycle APR Raw Data-Final'!$A$3:$P$1977,10,FALSE)</f>
        <v>138</v>
      </c>
      <c r="U36" s="100">
        <f>IF(AN36&lt;1,SUMIFS('5th Cycle APR Raw Data-Final'!K$3:K$1977,'5th Cycle APR Raw Data-Final'!$A$3:$A$1977,'SB35 Determination Data'!$K36,'5th Cycle APR Raw Data-Final'!$T$3:$T$1977,"&gt;="&amp;'SB35 Determination Data'!$F36,'5th Cycle APR Raw Data-Final'!$T$3:$T$1977,"&lt;"&amp;E36),SUMIFS('5th Cycle APR Raw Data-Final'!K$3:K$1977,'5th Cycle APR Raw Data-Final'!$A$3:$A$1977,'SB35 Determination Data'!$K36,'5th Cycle APR Raw Data-Final'!$T$3:$T$1977,"&gt;="&amp;'SB35 Determination Data'!$F36,'5th Cycle APR Raw Data-Final'!$T$3:$T$1977,"&lt;="&amp;G36))</f>
        <v>0</v>
      </c>
      <c r="V36" s="100">
        <f>IF(AN36&lt;1,SUMIFS('5th Cycle APR Raw Data-Final'!L$3:L$1977,'5th Cycle APR Raw Data-Final'!$A$3:$A$1977,'SB35 Determination Data'!$K36,'5th Cycle APR Raw Data-Final'!$T$3:$T$1977,"&gt;="&amp;'SB35 Determination Data'!$F36,'5th Cycle APR Raw Data-Final'!$T$3:$T$1977,"&lt;"&amp;E36),SUMIFS('5th Cycle APR Raw Data-Final'!L$3:L$1977,'5th Cycle APR Raw Data-Final'!$A$3:$A$1977,'SB35 Determination Data'!$K36,'5th Cycle APR Raw Data-Final'!$T$3:$T$1977,"&gt;="&amp;'SB35 Determination Data'!$F36,'5th Cycle APR Raw Data-Final'!$T$3:$T$1977,"&lt;="&amp;G36))</f>
        <v>0</v>
      </c>
      <c r="W36" s="100">
        <f>IF(AN36&lt;1,SUMIFS('5th Cycle APR Raw Data-Final'!M$3:M$1977,'5th Cycle APR Raw Data-Final'!$A$3:$A$1977,'SB35 Determination Data'!$K36,'5th Cycle APR Raw Data-Final'!$T$3:$T$1977,"&gt;="&amp;'SB35 Determination Data'!$F36,'5th Cycle APR Raw Data-Final'!$T$3:$T$1977,"&lt;"&amp;E36),SUMIFS('5th Cycle APR Raw Data-Final'!M$3:M$1977,'5th Cycle APR Raw Data-Final'!$A$3:$A$1977,'SB35 Determination Data'!$K36,'5th Cycle APR Raw Data-Final'!$T$3:$T$1977,"&gt;="&amp;'SB35 Determination Data'!$F36,'5th Cycle APR Raw Data-Final'!$T$3:$T$1977,"&lt;="&amp;G36))</f>
        <v>0</v>
      </c>
      <c r="X36" s="100">
        <f t="shared" si="44"/>
        <v>138</v>
      </c>
      <c r="Y36" s="100">
        <f t="shared" si="45"/>
        <v>0</v>
      </c>
      <c r="Z36" s="100">
        <f t="shared" si="46"/>
        <v>138</v>
      </c>
      <c r="AA36" s="112">
        <f t="shared" si="47"/>
        <v>0</v>
      </c>
      <c r="AB36" s="112">
        <f t="shared" si="48"/>
        <v>0</v>
      </c>
      <c r="AC36" s="100">
        <f>VLOOKUP(K36,'5th Cycle APR Raw Data-Final'!$A$3:$P$1977,14,FALSE)</f>
        <v>154</v>
      </c>
      <c r="AD36" s="100">
        <f>IF(AN36&lt;1,SUMIFS('5th Cycle APR Raw Data-Final'!$O$3:$O$1977,'5th Cycle APR Raw Data-Final'!$A$3:$A$1977,'SB35 Determination Data'!$K36,'5th Cycle APR Raw Data-Final'!$T$3:$T$1977,"&gt;="&amp;'SB35 Determination Data'!$F36,'5th Cycle APR Raw Data-Final'!$T$3:$T$1977,"&lt;"&amp;E36),SUMIFS('5th Cycle APR Raw Data-Final'!$O$3:$O$1977,'5th Cycle APR Raw Data-Final'!$A$3:$A$1977,'SB35 Determination Data'!$K36,'5th Cycle APR Raw Data-Final'!$T$3:$T$1977,"&gt;="&amp;'SB35 Determination Data'!$F36,'5th Cycle APR Raw Data-Final'!$T$3:$T$1977,"&lt;="&amp;G36))</f>
        <v>2</v>
      </c>
      <c r="AE36" s="100">
        <f t="shared" si="49"/>
        <v>152</v>
      </c>
      <c r="AF36" s="112">
        <f t="shared" si="50"/>
        <v>1.2987012987012988E-2</v>
      </c>
      <c r="AG36" s="100">
        <f>VLOOKUP(K36,'5th Cycle APR Raw Data-Final'!$A$3:$P$1977,16,FALSE)</f>
        <v>363</v>
      </c>
      <c r="AH36" s="100">
        <f>IF(AN36&lt;1,SUMIFS('5th Cycle APR Raw Data-Final'!$Q$3:$Q$1977,'5th Cycle APR Raw Data-Final'!$A$3:$A$1977,'SB35 Determination Data'!$K36,'5th Cycle APR Raw Data-Final'!$T$3:$T$1977,"&gt;="&amp;'SB35 Determination Data'!$F36,'5th Cycle APR Raw Data-Final'!$T$3:$T$1977,"&lt;"&amp;E36),SUMIFS('5th Cycle APR Raw Data-Final'!$Q$3:$Q$1977,'5th Cycle APR Raw Data-Final'!$A$3:$A$1977,'SB35 Determination Data'!$K36,'5th Cycle APR Raw Data-Final'!$T$3:$T$1977,"&gt;="&amp;'SB35 Determination Data'!$F36,'5th Cycle APR Raw Data-Final'!$T$3:$T$1977,"&lt;="&amp;G36))</f>
        <v>1</v>
      </c>
      <c r="AI36" s="100">
        <f t="shared" si="51"/>
        <v>362</v>
      </c>
      <c r="AJ36" s="112">
        <f t="shared" si="52"/>
        <v>2.7548209366391185E-3</v>
      </c>
      <c r="AK36" s="100">
        <f>VLOOKUP(K36,'5th Cycle APR Raw Data-Final'!$A$3:$R$1977,18,FALSE)</f>
        <v>843</v>
      </c>
      <c r="AL36" s="100">
        <f>IF(AN36&lt;1,SUMIFS('5th Cycle APR Raw Data-Final'!$S$3:$S$1977,'5th Cycle APR Raw Data-Final'!$A$3:$A$1977,'SB35 Determination Data'!$K36,'5th Cycle APR Raw Data-Final'!$T$3:$T$1977,"&gt;="&amp;'SB35 Determination Data'!$F36,'5th Cycle APR Raw Data-Final'!$T$3:$T$1977,"&lt;"&amp;E36),SUMIFS('5th Cycle APR Raw Data-Final'!$S$3:$S$1977,'5th Cycle APR Raw Data-Final'!$A$3:$A$1977,'SB35 Determination Data'!$K36,'5th Cycle APR Raw Data-Final'!$T$3:$T$1977,"&gt;="&amp;'SB35 Determination Data'!$F36,'5th Cycle APR Raw Data-Final'!$T$3:$T$1977,"&lt;="&amp;G36))</f>
        <v>3</v>
      </c>
      <c r="AM36" s="100">
        <f t="shared" si="53"/>
        <v>840</v>
      </c>
      <c r="AN36" s="114">
        <f t="shared" si="54"/>
        <v>0.5</v>
      </c>
      <c r="AO36" s="2" t="str">
        <f t="shared" si="55"/>
        <v>YES</v>
      </c>
      <c r="AP36" s="2" t="str">
        <f t="shared" si="56"/>
        <v>NO</v>
      </c>
      <c r="AQ36" s="2" t="str">
        <f t="shared" si="57"/>
        <v>NO</v>
      </c>
      <c r="AR36" s="124" t="str">
        <f>VLOOKUP(K36,'2018Submitted'!$A$2:$C$540,3,FALSE)</f>
        <v>Successful</v>
      </c>
      <c r="AS36" s="2" t="str">
        <f t="shared" si="58"/>
        <v>NO</v>
      </c>
      <c r="AT36" s="2" t="str">
        <f t="shared" si="59"/>
        <v>NO</v>
      </c>
    </row>
    <row r="37" spans="1:46" s="2" customFormat="1" ht="12.75" customHeight="1" x14ac:dyDescent="0.2">
      <c r="A37" s="2" t="s">
        <v>35</v>
      </c>
      <c r="B37" s="2" t="str">
        <f t="shared" si="32"/>
        <v>BEAUMONT</v>
      </c>
      <c r="C37" s="71">
        <f t="shared" si="33"/>
        <v>0.625</v>
      </c>
      <c r="D37" s="72">
        <f t="shared" si="34"/>
        <v>8</v>
      </c>
      <c r="E37" s="99">
        <f t="shared" si="35"/>
        <v>2018</v>
      </c>
      <c r="F37" s="99">
        <f t="shared" si="36"/>
        <v>2014</v>
      </c>
      <c r="G37" s="99" t="str">
        <f t="shared" si="37"/>
        <v>2021</v>
      </c>
      <c r="H37" s="2" t="str">
        <f t="shared" si="38"/>
        <v>10/15/2013</v>
      </c>
      <c r="I37" s="2" t="str">
        <f t="shared" si="39"/>
        <v>10/15/2021</v>
      </c>
      <c r="J37" s="2" t="s">
        <v>3</v>
      </c>
      <c r="K37" s="113" t="s">
        <v>1035</v>
      </c>
      <c r="L37" s="100">
        <f>VLOOKUP(K37,'5th Cycle APR Raw Data-Final'!$A$3:$P$1977,6,FALSE)</f>
        <v>1267</v>
      </c>
      <c r="M37" s="100">
        <f>IF(AN37&lt;1,SUMIFS('5th Cycle APR Raw Data-Final'!G$3:G$1977,'5th Cycle APR Raw Data-Final'!$A$3:$A$1977,'SB35 Determination Data'!$K37,'5th Cycle APR Raw Data-Final'!$T$3:$T$1977,"&gt;="&amp;'SB35 Determination Data'!$F37,'5th Cycle APR Raw Data-Final'!$T$3:$T$1977,"&lt;"&amp;E37),SUMIFS('5th Cycle APR Raw Data-Final'!G$3:G$1977,'5th Cycle APR Raw Data-Final'!$A$3:$A$1977,'SB35 Determination Data'!$K37,'5th Cycle APR Raw Data-Final'!$T$3:$T$1977,"&gt;="&amp;'SB35 Determination Data'!$F37,'5th Cycle APR Raw Data-Final'!$T$3:$T$1977,"&lt;="&amp;G37))</f>
        <v>0</v>
      </c>
      <c r="N37" s="100">
        <f>IF(AN37&lt;1,SUMIFS('5th Cycle APR Raw Data-Final'!H$3:H$1977,'5th Cycle APR Raw Data-Final'!$A$3:$A$1977,'SB35 Determination Data'!$K37,'5th Cycle APR Raw Data-Final'!$T$3:$T$1977,"&gt;="&amp;'SB35 Determination Data'!$F37,'5th Cycle APR Raw Data-Final'!$T$3:$T$1977,"&lt;"&amp;E37),SUMIFS('5th Cycle APR Raw Data-Final'!H$3:H$1977,'5th Cycle APR Raw Data-Final'!$A$3:$A$1977,'SB35 Determination Data'!$K37,'5th Cycle APR Raw Data-Final'!$T$3:$T$1977,"&gt;="&amp;'SB35 Determination Data'!$F37,'5th Cycle APR Raw Data-Final'!$T$3:$T$1977,"&lt;="&amp;G37))</f>
        <v>0</v>
      </c>
      <c r="O37" s="100">
        <f>IF(AN37&lt;1,SUMIFS('5th Cycle APR Raw Data-Final'!I$3:I$1977,'5th Cycle APR Raw Data-Final'!$A$3:$A$1977,'SB35 Determination Data'!$K37,'5th Cycle APR Raw Data-Final'!$T$3:$T$1977,"&gt;="&amp;'SB35 Determination Data'!$F37,'5th Cycle APR Raw Data-Final'!$T$3:$T$1977,"&lt;"&amp;E37),SUMIFS('5th Cycle APR Raw Data-Final'!I$3:I$1977,'5th Cycle APR Raw Data-Final'!$A$3:$A$1977,'SB35 Determination Data'!$K37,'5th Cycle APR Raw Data-Final'!$T$3:$T$1977,"&gt;="&amp;'SB35 Determination Data'!$F37,'5th Cycle APR Raw Data-Final'!$T$3:$T$1977,"&lt;="&amp;G37))</f>
        <v>0</v>
      </c>
      <c r="P37" s="100">
        <f t="shared" si="40"/>
        <v>1267</v>
      </c>
      <c r="Q37" s="112">
        <f t="shared" si="41"/>
        <v>0</v>
      </c>
      <c r="R37" s="101">
        <f t="shared" si="42"/>
        <v>634</v>
      </c>
      <c r="S37" s="101">
        <f t="shared" si="43"/>
        <v>0</v>
      </c>
      <c r="T37" s="100">
        <f>VLOOKUP(K37,'5th Cycle APR Raw Data-Final'!$A$3:$P$1977,10,FALSE)</f>
        <v>854</v>
      </c>
      <c r="U37" s="100">
        <f>IF(AN37&lt;1,SUMIFS('5th Cycle APR Raw Data-Final'!K$3:K$1977,'5th Cycle APR Raw Data-Final'!$A$3:$A$1977,'SB35 Determination Data'!$K37,'5th Cycle APR Raw Data-Final'!$T$3:$T$1977,"&gt;="&amp;'SB35 Determination Data'!$F37,'5th Cycle APR Raw Data-Final'!$T$3:$T$1977,"&lt;"&amp;E37),SUMIFS('5th Cycle APR Raw Data-Final'!K$3:K$1977,'5th Cycle APR Raw Data-Final'!$A$3:$A$1977,'SB35 Determination Data'!$K37,'5th Cycle APR Raw Data-Final'!$T$3:$T$1977,"&gt;="&amp;'SB35 Determination Data'!$F37,'5th Cycle APR Raw Data-Final'!$T$3:$T$1977,"&lt;="&amp;G37))</f>
        <v>0</v>
      </c>
      <c r="V37" s="100">
        <f>IF(AN37&lt;1,SUMIFS('5th Cycle APR Raw Data-Final'!L$3:L$1977,'5th Cycle APR Raw Data-Final'!$A$3:$A$1977,'SB35 Determination Data'!$K37,'5th Cycle APR Raw Data-Final'!$T$3:$T$1977,"&gt;="&amp;'SB35 Determination Data'!$F37,'5th Cycle APR Raw Data-Final'!$T$3:$T$1977,"&lt;"&amp;E37),SUMIFS('5th Cycle APR Raw Data-Final'!L$3:L$1977,'5th Cycle APR Raw Data-Final'!$A$3:$A$1977,'SB35 Determination Data'!$K37,'5th Cycle APR Raw Data-Final'!$T$3:$T$1977,"&gt;="&amp;'SB35 Determination Data'!$F37,'5th Cycle APR Raw Data-Final'!$T$3:$T$1977,"&lt;="&amp;G37))</f>
        <v>0</v>
      </c>
      <c r="W37" s="100">
        <f>IF(AN37&lt;1,SUMIFS('5th Cycle APR Raw Data-Final'!M$3:M$1977,'5th Cycle APR Raw Data-Final'!$A$3:$A$1977,'SB35 Determination Data'!$K37,'5th Cycle APR Raw Data-Final'!$T$3:$T$1977,"&gt;="&amp;'SB35 Determination Data'!$F37,'5th Cycle APR Raw Data-Final'!$T$3:$T$1977,"&lt;"&amp;E37),SUMIFS('5th Cycle APR Raw Data-Final'!M$3:M$1977,'5th Cycle APR Raw Data-Final'!$A$3:$A$1977,'SB35 Determination Data'!$K37,'5th Cycle APR Raw Data-Final'!$T$3:$T$1977,"&gt;="&amp;'SB35 Determination Data'!$F37,'5th Cycle APR Raw Data-Final'!$T$3:$T$1977,"&lt;="&amp;G37))</f>
        <v>0</v>
      </c>
      <c r="X37" s="100">
        <f t="shared" si="44"/>
        <v>854</v>
      </c>
      <c r="Y37" s="100">
        <f t="shared" si="45"/>
        <v>0</v>
      </c>
      <c r="Z37" s="100">
        <f t="shared" si="46"/>
        <v>854</v>
      </c>
      <c r="AA37" s="112">
        <f t="shared" si="47"/>
        <v>0</v>
      </c>
      <c r="AB37" s="112">
        <f t="shared" si="48"/>
        <v>0</v>
      </c>
      <c r="AC37" s="100">
        <f>VLOOKUP(K37,'5th Cycle APR Raw Data-Final'!$A$3:$P$1977,14,FALSE)</f>
        <v>969</v>
      </c>
      <c r="AD37" s="100">
        <f>IF(AN37&lt;1,SUMIFS('5th Cycle APR Raw Data-Final'!$O$3:$O$1977,'5th Cycle APR Raw Data-Final'!$A$3:$A$1977,'SB35 Determination Data'!$K37,'5th Cycle APR Raw Data-Final'!$T$3:$T$1977,"&gt;="&amp;'SB35 Determination Data'!$F37,'5th Cycle APR Raw Data-Final'!$T$3:$T$1977,"&lt;"&amp;E37),SUMIFS('5th Cycle APR Raw Data-Final'!$O$3:$O$1977,'5th Cycle APR Raw Data-Final'!$A$3:$A$1977,'SB35 Determination Data'!$K37,'5th Cycle APR Raw Data-Final'!$T$3:$T$1977,"&gt;="&amp;'SB35 Determination Data'!$F37,'5th Cycle APR Raw Data-Final'!$T$3:$T$1977,"&lt;="&amp;G37))</f>
        <v>323</v>
      </c>
      <c r="AE37" s="100">
        <f t="shared" si="49"/>
        <v>646</v>
      </c>
      <c r="AF37" s="112">
        <f t="shared" si="50"/>
        <v>0.33333333333333331</v>
      </c>
      <c r="AG37" s="100">
        <f>VLOOKUP(K37,'5th Cycle APR Raw Data-Final'!$A$3:$P$1977,16,FALSE)</f>
        <v>2160</v>
      </c>
      <c r="AH37" s="100">
        <f>IF(AN37&lt;1,SUMIFS('5th Cycle APR Raw Data-Final'!$Q$3:$Q$1977,'5th Cycle APR Raw Data-Final'!$A$3:$A$1977,'SB35 Determination Data'!$K37,'5th Cycle APR Raw Data-Final'!$T$3:$T$1977,"&gt;="&amp;'SB35 Determination Data'!$F37,'5th Cycle APR Raw Data-Final'!$T$3:$T$1977,"&lt;"&amp;E37),SUMIFS('5th Cycle APR Raw Data-Final'!$Q$3:$Q$1977,'5th Cycle APR Raw Data-Final'!$A$3:$A$1977,'SB35 Determination Data'!$K37,'5th Cycle APR Raw Data-Final'!$T$3:$T$1977,"&gt;="&amp;'SB35 Determination Data'!$F37,'5th Cycle APR Raw Data-Final'!$T$3:$T$1977,"&lt;="&amp;G37))</f>
        <v>423</v>
      </c>
      <c r="AI37" s="100">
        <f t="shared" si="51"/>
        <v>1737</v>
      </c>
      <c r="AJ37" s="112">
        <f t="shared" si="52"/>
        <v>0.19583333333333333</v>
      </c>
      <c r="AK37" s="100">
        <f>VLOOKUP(K37,'5th Cycle APR Raw Data-Final'!$A$3:$R$1977,18,FALSE)</f>
        <v>5250</v>
      </c>
      <c r="AL37" s="100">
        <f>IF(AN37&lt;1,SUMIFS('5th Cycle APR Raw Data-Final'!$S$3:$S$1977,'5th Cycle APR Raw Data-Final'!$A$3:$A$1977,'SB35 Determination Data'!$K37,'5th Cycle APR Raw Data-Final'!$T$3:$T$1977,"&gt;="&amp;'SB35 Determination Data'!$F37,'5th Cycle APR Raw Data-Final'!$T$3:$T$1977,"&lt;"&amp;E37),SUMIFS('5th Cycle APR Raw Data-Final'!$S$3:$S$1977,'5th Cycle APR Raw Data-Final'!$A$3:$A$1977,'SB35 Determination Data'!$K37,'5th Cycle APR Raw Data-Final'!$T$3:$T$1977,"&gt;="&amp;'SB35 Determination Data'!$F37,'5th Cycle APR Raw Data-Final'!$T$3:$T$1977,"&lt;="&amp;G37))</f>
        <v>746</v>
      </c>
      <c r="AM37" s="100">
        <f t="shared" si="53"/>
        <v>4504</v>
      </c>
      <c r="AN37" s="114">
        <f t="shared" si="54"/>
        <v>0.5</v>
      </c>
      <c r="AO37" s="2" t="str">
        <f t="shared" si="55"/>
        <v>YES</v>
      </c>
      <c r="AP37" s="2" t="str">
        <f t="shared" si="56"/>
        <v>NO</v>
      </c>
      <c r="AQ37" s="2" t="str">
        <f t="shared" si="57"/>
        <v>NO</v>
      </c>
      <c r="AR37" s="124" t="str">
        <f>VLOOKUP(K37,'2018Submitted'!$A$2:$C$540,3,FALSE)</f>
        <v>Received - Not successful</v>
      </c>
      <c r="AS37" s="2" t="str">
        <f t="shared" si="58"/>
        <v>NO</v>
      </c>
      <c r="AT37" s="2" t="str">
        <f t="shared" si="59"/>
        <v>NO</v>
      </c>
    </row>
    <row r="38" spans="1:46" s="2" customFormat="1" ht="12.75" customHeight="1" x14ac:dyDescent="0.2">
      <c r="A38" s="2" t="s">
        <v>5</v>
      </c>
      <c r="B38" s="2" t="str">
        <f t="shared" si="32"/>
        <v>BELL</v>
      </c>
      <c r="C38" s="71">
        <f t="shared" si="33"/>
        <v>0.625</v>
      </c>
      <c r="D38" s="72">
        <f t="shared" si="34"/>
        <v>8</v>
      </c>
      <c r="E38" s="99">
        <f t="shared" si="35"/>
        <v>2018</v>
      </c>
      <c r="F38" s="99">
        <f t="shared" si="36"/>
        <v>2014</v>
      </c>
      <c r="G38" s="99" t="str">
        <f t="shared" si="37"/>
        <v>2021</v>
      </c>
      <c r="H38" s="2" t="str">
        <f t="shared" si="38"/>
        <v>10/15/2013</v>
      </c>
      <c r="I38" s="2" t="str">
        <f t="shared" si="39"/>
        <v>10/15/2021</v>
      </c>
      <c r="J38" s="2" t="s">
        <v>3</v>
      </c>
      <c r="K38" s="113" t="s">
        <v>36</v>
      </c>
      <c r="L38" s="100">
        <f>VLOOKUP(K38,'5th Cycle APR Raw Data-Final'!$A$3:$P$1977,6,FALSE)</f>
        <v>11</v>
      </c>
      <c r="M38" s="100">
        <f>IF(AN38&lt;1,SUMIFS('5th Cycle APR Raw Data-Final'!G$3:G$1977,'5th Cycle APR Raw Data-Final'!$A$3:$A$1977,'SB35 Determination Data'!$K38,'5th Cycle APR Raw Data-Final'!$T$3:$T$1977,"&gt;="&amp;'SB35 Determination Data'!$F38,'5th Cycle APR Raw Data-Final'!$T$3:$T$1977,"&lt;"&amp;E38),SUMIFS('5th Cycle APR Raw Data-Final'!G$3:G$1977,'5th Cycle APR Raw Data-Final'!$A$3:$A$1977,'SB35 Determination Data'!$K38,'5th Cycle APR Raw Data-Final'!$T$3:$T$1977,"&gt;="&amp;'SB35 Determination Data'!$F38,'5th Cycle APR Raw Data-Final'!$T$3:$T$1977,"&lt;="&amp;G38))</f>
        <v>65</v>
      </c>
      <c r="N38" s="100">
        <f>IF(AN38&lt;1,SUMIFS('5th Cycle APR Raw Data-Final'!H$3:H$1977,'5th Cycle APR Raw Data-Final'!$A$3:$A$1977,'SB35 Determination Data'!$K38,'5th Cycle APR Raw Data-Final'!$T$3:$T$1977,"&gt;="&amp;'SB35 Determination Data'!$F38,'5th Cycle APR Raw Data-Final'!$T$3:$T$1977,"&lt;"&amp;E38),SUMIFS('5th Cycle APR Raw Data-Final'!H$3:H$1977,'5th Cycle APR Raw Data-Final'!$A$3:$A$1977,'SB35 Determination Data'!$K38,'5th Cycle APR Raw Data-Final'!$T$3:$T$1977,"&gt;="&amp;'SB35 Determination Data'!$F38,'5th Cycle APR Raw Data-Final'!$T$3:$T$1977,"&lt;="&amp;G38))</f>
        <v>65</v>
      </c>
      <c r="O38" s="100">
        <f>IF(AN38&lt;1,SUMIFS('5th Cycle APR Raw Data-Final'!I$3:I$1977,'5th Cycle APR Raw Data-Final'!$A$3:$A$1977,'SB35 Determination Data'!$K38,'5th Cycle APR Raw Data-Final'!$T$3:$T$1977,"&gt;="&amp;'SB35 Determination Data'!$F38,'5th Cycle APR Raw Data-Final'!$T$3:$T$1977,"&lt;"&amp;E38),SUMIFS('5th Cycle APR Raw Data-Final'!I$3:I$1977,'5th Cycle APR Raw Data-Final'!$A$3:$A$1977,'SB35 Determination Data'!$K38,'5th Cycle APR Raw Data-Final'!$T$3:$T$1977,"&gt;="&amp;'SB35 Determination Data'!$F38,'5th Cycle APR Raw Data-Final'!$T$3:$T$1977,"&lt;="&amp;G38))</f>
        <v>0</v>
      </c>
      <c r="P38" s="100">
        <f t="shared" si="40"/>
        <v>0</v>
      </c>
      <c r="Q38" s="112">
        <f t="shared" si="41"/>
        <v>5.9090909090909092</v>
      </c>
      <c r="R38" s="101">
        <f t="shared" si="42"/>
        <v>6</v>
      </c>
      <c r="S38" s="101">
        <f t="shared" si="43"/>
        <v>59</v>
      </c>
      <c r="T38" s="100">
        <f>VLOOKUP(K38,'5th Cycle APR Raw Data-Final'!$A$3:$P$1977,10,FALSE)</f>
        <v>7</v>
      </c>
      <c r="U38" s="100">
        <f>IF(AN38&lt;1,SUMIFS('5th Cycle APR Raw Data-Final'!K$3:K$1977,'5th Cycle APR Raw Data-Final'!$A$3:$A$1977,'SB35 Determination Data'!$K38,'5th Cycle APR Raw Data-Final'!$T$3:$T$1977,"&gt;="&amp;'SB35 Determination Data'!$F38,'5th Cycle APR Raw Data-Final'!$T$3:$T$1977,"&lt;"&amp;E38),SUMIFS('5th Cycle APR Raw Data-Final'!K$3:K$1977,'5th Cycle APR Raw Data-Final'!$A$3:$A$1977,'SB35 Determination Data'!$K38,'5th Cycle APR Raw Data-Final'!$T$3:$T$1977,"&gt;="&amp;'SB35 Determination Data'!$F38,'5th Cycle APR Raw Data-Final'!$T$3:$T$1977,"&lt;="&amp;G38))</f>
        <v>0</v>
      </c>
      <c r="V38" s="100">
        <f>IF(AN38&lt;1,SUMIFS('5th Cycle APR Raw Data-Final'!L$3:L$1977,'5th Cycle APR Raw Data-Final'!$A$3:$A$1977,'SB35 Determination Data'!$K38,'5th Cycle APR Raw Data-Final'!$T$3:$T$1977,"&gt;="&amp;'SB35 Determination Data'!$F38,'5th Cycle APR Raw Data-Final'!$T$3:$T$1977,"&lt;"&amp;E38),SUMIFS('5th Cycle APR Raw Data-Final'!L$3:L$1977,'5th Cycle APR Raw Data-Final'!$A$3:$A$1977,'SB35 Determination Data'!$K38,'5th Cycle APR Raw Data-Final'!$T$3:$T$1977,"&gt;="&amp;'SB35 Determination Data'!$F38,'5th Cycle APR Raw Data-Final'!$T$3:$T$1977,"&lt;="&amp;G38))</f>
        <v>0</v>
      </c>
      <c r="W38" s="100">
        <f>IF(AN38&lt;1,SUMIFS('5th Cycle APR Raw Data-Final'!M$3:M$1977,'5th Cycle APR Raw Data-Final'!$A$3:$A$1977,'SB35 Determination Data'!$K38,'5th Cycle APR Raw Data-Final'!$T$3:$T$1977,"&gt;="&amp;'SB35 Determination Data'!$F38,'5th Cycle APR Raw Data-Final'!$T$3:$T$1977,"&lt;"&amp;E38),SUMIFS('5th Cycle APR Raw Data-Final'!M$3:M$1977,'5th Cycle APR Raw Data-Final'!$A$3:$A$1977,'SB35 Determination Data'!$K38,'5th Cycle APR Raw Data-Final'!$T$3:$T$1977,"&gt;="&amp;'SB35 Determination Data'!$F38,'5th Cycle APR Raw Data-Final'!$T$3:$T$1977,"&lt;="&amp;G38))</f>
        <v>0</v>
      </c>
      <c r="X38" s="100">
        <f t="shared" si="44"/>
        <v>7</v>
      </c>
      <c r="Y38" s="100">
        <f t="shared" si="45"/>
        <v>59</v>
      </c>
      <c r="Z38" s="100">
        <f t="shared" si="46"/>
        <v>0</v>
      </c>
      <c r="AA38" s="112">
        <f t="shared" si="47"/>
        <v>0</v>
      </c>
      <c r="AB38" s="112">
        <f t="shared" si="48"/>
        <v>8.4285714285714288</v>
      </c>
      <c r="AC38" s="100">
        <f>VLOOKUP(K38,'5th Cycle APR Raw Data-Final'!$A$3:$P$1977,14,FALSE)</f>
        <v>8</v>
      </c>
      <c r="AD38" s="100">
        <f>IF(AN38&lt;1,SUMIFS('5th Cycle APR Raw Data-Final'!$O$3:$O$1977,'5th Cycle APR Raw Data-Final'!$A$3:$A$1977,'SB35 Determination Data'!$K38,'5th Cycle APR Raw Data-Final'!$T$3:$T$1977,"&gt;="&amp;'SB35 Determination Data'!$F38,'5th Cycle APR Raw Data-Final'!$T$3:$T$1977,"&lt;"&amp;E38),SUMIFS('5th Cycle APR Raw Data-Final'!$O$3:$O$1977,'5th Cycle APR Raw Data-Final'!$A$3:$A$1977,'SB35 Determination Data'!$K38,'5th Cycle APR Raw Data-Final'!$T$3:$T$1977,"&gt;="&amp;'SB35 Determination Data'!$F38,'5th Cycle APR Raw Data-Final'!$T$3:$T$1977,"&lt;="&amp;G38))</f>
        <v>3</v>
      </c>
      <c r="AE38" s="100">
        <f t="shared" si="49"/>
        <v>5</v>
      </c>
      <c r="AF38" s="112">
        <f t="shared" si="50"/>
        <v>0.375</v>
      </c>
      <c r="AG38" s="100">
        <f>VLOOKUP(K38,'5th Cycle APR Raw Data-Final'!$A$3:$P$1977,16,FALSE)</f>
        <v>21</v>
      </c>
      <c r="AH38" s="100">
        <f>IF(AN38&lt;1,SUMIFS('5th Cycle APR Raw Data-Final'!$Q$3:$Q$1977,'5th Cycle APR Raw Data-Final'!$A$3:$A$1977,'SB35 Determination Data'!$K38,'5th Cycle APR Raw Data-Final'!$T$3:$T$1977,"&gt;="&amp;'SB35 Determination Data'!$F38,'5th Cycle APR Raw Data-Final'!$T$3:$T$1977,"&lt;"&amp;E38),SUMIFS('5th Cycle APR Raw Data-Final'!$Q$3:$Q$1977,'5th Cycle APR Raw Data-Final'!$A$3:$A$1977,'SB35 Determination Data'!$K38,'5th Cycle APR Raw Data-Final'!$T$3:$T$1977,"&gt;="&amp;'SB35 Determination Data'!$F38,'5th Cycle APR Raw Data-Final'!$T$3:$T$1977,"&lt;="&amp;G38))</f>
        <v>72</v>
      </c>
      <c r="AI38" s="100">
        <f t="shared" si="51"/>
        <v>0</v>
      </c>
      <c r="AJ38" s="112">
        <f t="shared" si="52"/>
        <v>3.4285714285714284</v>
      </c>
      <c r="AK38" s="100">
        <f>VLOOKUP(K38,'5th Cycle APR Raw Data-Final'!$A$3:$R$1977,18,FALSE)</f>
        <v>47</v>
      </c>
      <c r="AL38" s="100">
        <f>IF(AN38&lt;1,SUMIFS('5th Cycle APR Raw Data-Final'!$S$3:$S$1977,'5th Cycle APR Raw Data-Final'!$A$3:$A$1977,'SB35 Determination Data'!$K38,'5th Cycle APR Raw Data-Final'!$T$3:$T$1977,"&gt;="&amp;'SB35 Determination Data'!$F38,'5th Cycle APR Raw Data-Final'!$T$3:$T$1977,"&lt;"&amp;E38),SUMIFS('5th Cycle APR Raw Data-Final'!$S$3:$S$1977,'5th Cycle APR Raw Data-Final'!$A$3:$A$1977,'SB35 Determination Data'!$K38,'5th Cycle APR Raw Data-Final'!$T$3:$T$1977,"&gt;="&amp;'SB35 Determination Data'!$F38,'5th Cycle APR Raw Data-Final'!$T$3:$T$1977,"&lt;="&amp;G38))</f>
        <v>140</v>
      </c>
      <c r="AM38" s="100">
        <f t="shared" si="53"/>
        <v>12</v>
      </c>
      <c r="AN38" s="114">
        <f t="shared" si="54"/>
        <v>0.5</v>
      </c>
      <c r="AO38" s="2" t="str">
        <f t="shared" si="55"/>
        <v>YES</v>
      </c>
      <c r="AP38" s="2" t="str">
        <f t="shared" si="56"/>
        <v>NO</v>
      </c>
      <c r="AQ38" s="2" t="str">
        <f t="shared" si="57"/>
        <v>NO</v>
      </c>
      <c r="AR38" s="124" t="str">
        <f>VLOOKUP(K38,'2018Submitted'!$A$2:$C$540,3,FALSE)</f>
        <v>No 2018 Annual Progress Report</v>
      </c>
      <c r="AS38" s="2" t="str">
        <f t="shared" si="58"/>
        <v>YES</v>
      </c>
      <c r="AT38" s="2" t="str">
        <f t="shared" si="59"/>
        <v>NO</v>
      </c>
    </row>
    <row r="39" spans="1:46" s="2" customFormat="1" ht="12.75" customHeight="1" x14ac:dyDescent="0.2">
      <c r="A39" s="2" t="s">
        <v>5</v>
      </c>
      <c r="B39" s="2" t="str">
        <f t="shared" si="32"/>
        <v>BELL GARDENS</v>
      </c>
      <c r="C39" s="71">
        <f t="shared" si="33"/>
        <v>0.625</v>
      </c>
      <c r="D39" s="72">
        <f t="shared" si="34"/>
        <v>8</v>
      </c>
      <c r="E39" s="99">
        <f t="shared" si="35"/>
        <v>2018</v>
      </c>
      <c r="F39" s="99">
        <f t="shared" si="36"/>
        <v>2014</v>
      </c>
      <c r="G39" s="99" t="str">
        <f t="shared" si="37"/>
        <v>2021</v>
      </c>
      <c r="H39" s="2" t="str">
        <f t="shared" si="38"/>
        <v>10/15/2013</v>
      </c>
      <c r="I39" s="2" t="str">
        <f t="shared" si="39"/>
        <v>10/15/2021</v>
      </c>
      <c r="J39" s="2" t="s">
        <v>3</v>
      </c>
      <c r="K39" s="113" t="s">
        <v>1036</v>
      </c>
      <c r="L39" s="100">
        <f>VLOOKUP(K39,'5th Cycle APR Raw Data-Final'!$A$3:$P$1977,6,FALSE)</f>
        <v>11</v>
      </c>
      <c r="M39" s="100">
        <f>IF(AN39&lt;1,SUMIFS('5th Cycle APR Raw Data-Final'!G$3:G$1977,'5th Cycle APR Raw Data-Final'!$A$3:$A$1977,'SB35 Determination Data'!$K39,'5th Cycle APR Raw Data-Final'!$T$3:$T$1977,"&gt;="&amp;'SB35 Determination Data'!$F39,'5th Cycle APR Raw Data-Final'!$T$3:$T$1977,"&lt;"&amp;E39),SUMIFS('5th Cycle APR Raw Data-Final'!G$3:G$1977,'5th Cycle APR Raw Data-Final'!$A$3:$A$1977,'SB35 Determination Data'!$K39,'5th Cycle APR Raw Data-Final'!$T$3:$T$1977,"&gt;="&amp;'SB35 Determination Data'!$F39,'5th Cycle APR Raw Data-Final'!$T$3:$T$1977,"&lt;="&amp;G39))</f>
        <v>0</v>
      </c>
      <c r="N39" s="100">
        <f>IF(AN39&lt;1,SUMIFS('5th Cycle APR Raw Data-Final'!H$3:H$1977,'5th Cycle APR Raw Data-Final'!$A$3:$A$1977,'SB35 Determination Data'!$K39,'5th Cycle APR Raw Data-Final'!$T$3:$T$1977,"&gt;="&amp;'SB35 Determination Data'!$F39,'5th Cycle APR Raw Data-Final'!$T$3:$T$1977,"&lt;"&amp;E39),SUMIFS('5th Cycle APR Raw Data-Final'!H$3:H$1977,'5th Cycle APR Raw Data-Final'!$A$3:$A$1977,'SB35 Determination Data'!$K39,'5th Cycle APR Raw Data-Final'!$T$3:$T$1977,"&gt;="&amp;'SB35 Determination Data'!$F39,'5th Cycle APR Raw Data-Final'!$T$3:$T$1977,"&lt;="&amp;G39))</f>
        <v>0</v>
      </c>
      <c r="O39" s="100">
        <f>IF(AN39&lt;1,SUMIFS('5th Cycle APR Raw Data-Final'!I$3:I$1977,'5th Cycle APR Raw Data-Final'!$A$3:$A$1977,'SB35 Determination Data'!$K39,'5th Cycle APR Raw Data-Final'!$T$3:$T$1977,"&gt;="&amp;'SB35 Determination Data'!$F39,'5th Cycle APR Raw Data-Final'!$T$3:$T$1977,"&lt;"&amp;E39),SUMIFS('5th Cycle APR Raw Data-Final'!I$3:I$1977,'5th Cycle APR Raw Data-Final'!$A$3:$A$1977,'SB35 Determination Data'!$K39,'5th Cycle APR Raw Data-Final'!$T$3:$T$1977,"&gt;="&amp;'SB35 Determination Data'!$F39,'5th Cycle APR Raw Data-Final'!$T$3:$T$1977,"&lt;="&amp;G39))</f>
        <v>0</v>
      </c>
      <c r="P39" s="100">
        <f t="shared" si="40"/>
        <v>11</v>
      </c>
      <c r="Q39" s="112">
        <f t="shared" si="41"/>
        <v>0</v>
      </c>
      <c r="R39" s="101">
        <f t="shared" si="42"/>
        <v>6</v>
      </c>
      <c r="S39" s="101">
        <f t="shared" si="43"/>
        <v>0</v>
      </c>
      <c r="T39" s="100">
        <f>VLOOKUP(K39,'5th Cycle APR Raw Data-Final'!$A$3:$P$1977,10,FALSE)</f>
        <v>7</v>
      </c>
      <c r="U39" s="100">
        <f>IF(AN39&lt;1,SUMIFS('5th Cycle APR Raw Data-Final'!K$3:K$1977,'5th Cycle APR Raw Data-Final'!$A$3:$A$1977,'SB35 Determination Data'!$K39,'5th Cycle APR Raw Data-Final'!$T$3:$T$1977,"&gt;="&amp;'SB35 Determination Data'!$F39,'5th Cycle APR Raw Data-Final'!$T$3:$T$1977,"&lt;"&amp;E39),SUMIFS('5th Cycle APR Raw Data-Final'!K$3:K$1977,'5th Cycle APR Raw Data-Final'!$A$3:$A$1977,'SB35 Determination Data'!$K39,'5th Cycle APR Raw Data-Final'!$T$3:$T$1977,"&gt;="&amp;'SB35 Determination Data'!$F39,'5th Cycle APR Raw Data-Final'!$T$3:$T$1977,"&lt;="&amp;G39))</f>
        <v>0</v>
      </c>
      <c r="V39" s="100">
        <f>IF(AN39&lt;1,SUMIFS('5th Cycle APR Raw Data-Final'!L$3:L$1977,'5th Cycle APR Raw Data-Final'!$A$3:$A$1977,'SB35 Determination Data'!$K39,'5th Cycle APR Raw Data-Final'!$T$3:$T$1977,"&gt;="&amp;'SB35 Determination Data'!$F39,'5th Cycle APR Raw Data-Final'!$T$3:$T$1977,"&lt;"&amp;E39),SUMIFS('5th Cycle APR Raw Data-Final'!L$3:L$1977,'5th Cycle APR Raw Data-Final'!$A$3:$A$1977,'SB35 Determination Data'!$K39,'5th Cycle APR Raw Data-Final'!$T$3:$T$1977,"&gt;="&amp;'SB35 Determination Data'!$F39,'5th Cycle APR Raw Data-Final'!$T$3:$T$1977,"&lt;="&amp;G39))</f>
        <v>0</v>
      </c>
      <c r="W39" s="100">
        <f>IF(AN39&lt;1,SUMIFS('5th Cycle APR Raw Data-Final'!M$3:M$1977,'5th Cycle APR Raw Data-Final'!$A$3:$A$1977,'SB35 Determination Data'!$K39,'5th Cycle APR Raw Data-Final'!$T$3:$T$1977,"&gt;="&amp;'SB35 Determination Data'!$F39,'5th Cycle APR Raw Data-Final'!$T$3:$T$1977,"&lt;"&amp;E39),SUMIFS('5th Cycle APR Raw Data-Final'!M$3:M$1977,'5th Cycle APR Raw Data-Final'!$A$3:$A$1977,'SB35 Determination Data'!$K39,'5th Cycle APR Raw Data-Final'!$T$3:$T$1977,"&gt;="&amp;'SB35 Determination Data'!$F39,'5th Cycle APR Raw Data-Final'!$T$3:$T$1977,"&lt;="&amp;G39))</f>
        <v>0</v>
      </c>
      <c r="X39" s="100">
        <f t="shared" si="44"/>
        <v>7</v>
      </c>
      <c r="Y39" s="100">
        <f t="shared" si="45"/>
        <v>0</v>
      </c>
      <c r="Z39" s="100">
        <f t="shared" si="46"/>
        <v>7</v>
      </c>
      <c r="AA39" s="112">
        <f t="shared" si="47"/>
        <v>0</v>
      </c>
      <c r="AB39" s="112">
        <f t="shared" si="48"/>
        <v>0</v>
      </c>
      <c r="AC39" s="100">
        <f>VLOOKUP(K39,'5th Cycle APR Raw Data-Final'!$A$3:$P$1977,14,FALSE)</f>
        <v>8</v>
      </c>
      <c r="AD39" s="100">
        <f>IF(AN39&lt;1,SUMIFS('5th Cycle APR Raw Data-Final'!$O$3:$O$1977,'5th Cycle APR Raw Data-Final'!$A$3:$A$1977,'SB35 Determination Data'!$K39,'5th Cycle APR Raw Data-Final'!$T$3:$T$1977,"&gt;="&amp;'SB35 Determination Data'!$F39,'5th Cycle APR Raw Data-Final'!$T$3:$T$1977,"&lt;"&amp;E39),SUMIFS('5th Cycle APR Raw Data-Final'!$O$3:$O$1977,'5th Cycle APR Raw Data-Final'!$A$3:$A$1977,'SB35 Determination Data'!$K39,'5th Cycle APR Raw Data-Final'!$T$3:$T$1977,"&gt;="&amp;'SB35 Determination Data'!$F39,'5th Cycle APR Raw Data-Final'!$T$3:$T$1977,"&lt;="&amp;G39))</f>
        <v>10</v>
      </c>
      <c r="AE39" s="100">
        <f t="shared" si="49"/>
        <v>0</v>
      </c>
      <c r="AF39" s="112">
        <f t="shared" si="50"/>
        <v>1.25</v>
      </c>
      <c r="AG39" s="100">
        <f>VLOOKUP(K39,'5th Cycle APR Raw Data-Final'!$A$3:$P$1977,16,FALSE)</f>
        <v>20</v>
      </c>
      <c r="AH39" s="100">
        <f>IF(AN39&lt;1,SUMIFS('5th Cycle APR Raw Data-Final'!$Q$3:$Q$1977,'5th Cycle APR Raw Data-Final'!$A$3:$A$1977,'SB35 Determination Data'!$K39,'5th Cycle APR Raw Data-Final'!$T$3:$T$1977,"&gt;="&amp;'SB35 Determination Data'!$F39,'5th Cycle APR Raw Data-Final'!$T$3:$T$1977,"&lt;"&amp;E39),SUMIFS('5th Cycle APR Raw Data-Final'!$Q$3:$Q$1977,'5th Cycle APR Raw Data-Final'!$A$3:$A$1977,'SB35 Determination Data'!$K39,'5th Cycle APR Raw Data-Final'!$T$3:$T$1977,"&gt;="&amp;'SB35 Determination Data'!$F39,'5th Cycle APR Raw Data-Final'!$T$3:$T$1977,"&lt;="&amp;G39))</f>
        <v>17</v>
      </c>
      <c r="AI39" s="100">
        <f t="shared" si="51"/>
        <v>3</v>
      </c>
      <c r="AJ39" s="112">
        <f t="shared" si="52"/>
        <v>0.85</v>
      </c>
      <c r="AK39" s="100">
        <f>VLOOKUP(K39,'5th Cycle APR Raw Data-Final'!$A$3:$R$1977,18,FALSE)</f>
        <v>46</v>
      </c>
      <c r="AL39" s="100">
        <f>IF(AN39&lt;1,SUMIFS('5th Cycle APR Raw Data-Final'!$S$3:$S$1977,'5th Cycle APR Raw Data-Final'!$A$3:$A$1977,'SB35 Determination Data'!$K39,'5th Cycle APR Raw Data-Final'!$T$3:$T$1977,"&gt;="&amp;'SB35 Determination Data'!$F39,'5th Cycle APR Raw Data-Final'!$T$3:$T$1977,"&lt;"&amp;E39),SUMIFS('5th Cycle APR Raw Data-Final'!$S$3:$S$1977,'5th Cycle APR Raw Data-Final'!$A$3:$A$1977,'SB35 Determination Data'!$K39,'5th Cycle APR Raw Data-Final'!$T$3:$T$1977,"&gt;="&amp;'SB35 Determination Data'!$F39,'5th Cycle APR Raw Data-Final'!$T$3:$T$1977,"&lt;="&amp;G39))</f>
        <v>27</v>
      </c>
      <c r="AM39" s="100">
        <f t="shared" si="53"/>
        <v>21</v>
      </c>
      <c r="AN39" s="114">
        <f t="shared" si="54"/>
        <v>0.5</v>
      </c>
      <c r="AO39" s="2" t="str">
        <f t="shared" si="55"/>
        <v>YES</v>
      </c>
      <c r="AP39" s="2" t="str">
        <f t="shared" si="56"/>
        <v>NO</v>
      </c>
      <c r="AQ39" s="2" t="str">
        <f t="shared" si="57"/>
        <v>NO</v>
      </c>
      <c r="AR39" s="124" t="str">
        <f>VLOOKUP(K39,'2018Submitted'!$A$2:$C$540,3,FALSE)</f>
        <v>No 2018 Annual Progress Report</v>
      </c>
      <c r="AS39" s="2" t="str">
        <f t="shared" si="58"/>
        <v>NO</v>
      </c>
      <c r="AT39" s="2" t="str">
        <f t="shared" si="59"/>
        <v>YES</v>
      </c>
    </row>
    <row r="40" spans="1:46" s="2" customFormat="1" ht="12.75" customHeight="1" x14ac:dyDescent="0.2">
      <c r="A40" s="2" t="s">
        <v>5</v>
      </c>
      <c r="B40" s="2" t="str">
        <f t="shared" si="32"/>
        <v>BELLFLOWER</v>
      </c>
      <c r="C40" s="71">
        <f t="shared" si="33"/>
        <v>0.625</v>
      </c>
      <c r="D40" s="72">
        <f t="shared" si="34"/>
        <v>8</v>
      </c>
      <c r="E40" s="99">
        <f t="shared" si="35"/>
        <v>2018</v>
      </c>
      <c r="F40" s="99">
        <f t="shared" si="36"/>
        <v>2014</v>
      </c>
      <c r="G40" s="99" t="str">
        <f t="shared" si="37"/>
        <v>2021</v>
      </c>
      <c r="H40" s="2" t="str">
        <f t="shared" si="38"/>
        <v>10/15/2013</v>
      </c>
      <c r="I40" s="2" t="str">
        <f t="shared" si="39"/>
        <v>10/15/2021</v>
      </c>
      <c r="J40" s="2" t="s">
        <v>3</v>
      </c>
      <c r="K40" s="113" t="s">
        <v>37</v>
      </c>
      <c r="L40" s="100">
        <f>VLOOKUP(K40,'5th Cycle APR Raw Data-Final'!$A$3:$P$1977,6,FALSE)</f>
        <v>1</v>
      </c>
      <c r="M40" s="100">
        <f>IF(AN40&lt;1,SUMIFS('5th Cycle APR Raw Data-Final'!G$3:G$1977,'5th Cycle APR Raw Data-Final'!$A$3:$A$1977,'SB35 Determination Data'!$K40,'5th Cycle APR Raw Data-Final'!$T$3:$T$1977,"&gt;="&amp;'SB35 Determination Data'!$F40,'5th Cycle APR Raw Data-Final'!$T$3:$T$1977,"&lt;"&amp;E40),SUMIFS('5th Cycle APR Raw Data-Final'!G$3:G$1977,'5th Cycle APR Raw Data-Final'!$A$3:$A$1977,'SB35 Determination Data'!$K40,'5th Cycle APR Raw Data-Final'!$T$3:$T$1977,"&gt;="&amp;'SB35 Determination Data'!$F40,'5th Cycle APR Raw Data-Final'!$T$3:$T$1977,"&lt;="&amp;G40))</f>
        <v>0</v>
      </c>
      <c r="N40" s="100">
        <f>IF(AN40&lt;1,SUMIFS('5th Cycle APR Raw Data-Final'!H$3:H$1977,'5th Cycle APR Raw Data-Final'!$A$3:$A$1977,'SB35 Determination Data'!$K40,'5th Cycle APR Raw Data-Final'!$T$3:$T$1977,"&gt;="&amp;'SB35 Determination Data'!$F40,'5th Cycle APR Raw Data-Final'!$T$3:$T$1977,"&lt;"&amp;E40),SUMIFS('5th Cycle APR Raw Data-Final'!H$3:H$1977,'5th Cycle APR Raw Data-Final'!$A$3:$A$1977,'SB35 Determination Data'!$K40,'5th Cycle APR Raw Data-Final'!$T$3:$T$1977,"&gt;="&amp;'SB35 Determination Data'!$F40,'5th Cycle APR Raw Data-Final'!$T$3:$T$1977,"&lt;="&amp;G40))</f>
        <v>0</v>
      </c>
      <c r="O40" s="100">
        <f>IF(AN40&lt;1,SUMIFS('5th Cycle APR Raw Data-Final'!I$3:I$1977,'5th Cycle APR Raw Data-Final'!$A$3:$A$1977,'SB35 Determination Data'!$K40,'5th Cycle APR Raw Data-Final'!$T$3:$T$1977,"&gt;="&amp;'SB35 Determination Data'!$F40,'5th Cycle APR Raw Data-Final'!$T$3:$T$1977,"&lt;"&amp;E40),SUMIFS('5th Cycle APR Raw Data-Final'!I$3:I$1977,'5th Cycle APR Raw Data-Final'!$A$3:$A$1977,'SB35 Determination Data'!$K40,'5th Cycle APR Raw Data-Final'!$T$3:$T$1977,"&gt;="&amp;'SB35 Determination Data'!$F40,'5th Cycle APR Raw Data-Final'!$T$3:$T$1977,"&lt;="&amp;G40))</f>
        <v>0</v>
      </c>
      <c r="P40" s="100">
        <f t="shared" si="40"/>
        <v>1</v>
      </c>
      <c r="Q40" s="112">
        <f t="shared" si="41"/>
        <v>0</v>
      </c>
      <c r="R40" s="101">
        <f t="shared" si="42"/>
        <v>1</v>
      </c>
      <c r="S40" s="101">
        <f t="shared" si="43"/>
        <v>0</v>
      </c>
      <c r="T40" s="100">
        <f>VLOOKUP(K40,'5th Cycle APR Raw Data-Final'!$A$3:$P$1977,10,FALSE)</f>
        <v>1</v>
      </c>
      <c r="U40" s="100">
        <f>IF(AN40&lt;1,SUMIFS('5th Cycle APR Raw Data-Final'!K$3:K$1977,'5th Cycle APR Raw Data-Final'!$A$3:$A$1977,'SB35 Determination Data'!$K40,'5th Cycle APR Raw Data-Final'!$T$3:$T$1977,"&gt;="&amp;'SB35 Determination Data'!$F40,'5th Cycle APR Raw Data-Final'!$T$3:$T$1977,"&lt;"&amp;E40),SUMIFS('5th Cycle APR Raw Data-Final'!K$3:K$1977,'5th Cycle APR Raw Data-Final'!$A$3:$A$1977,'SB35 Determination Data'!$K40,'5th Cycle APR Raw Data-Final'!$T$3:$T$1977,"&gt;="&amp;'SB35 Determination Data'!$F40,'5th Cycle APR Raw Data-Final'!$T$3:$T$1977,"&lt;="&amp;G40))</f>
        <v>6</v>
      </c>
      <c r="V40" s="100">
        <f>IF(AN40&lt;1,SUMIFS('5th Cycle APR Raw Data-Final'!L$3:L$1977,'5th Cycle APR Raw Data-Final'!$A$3:$A$1977,'SB35 Determination Data'!$K40,'5th Cycle APR Raw Data-Final'!$T$3:$T$1977,"&gt;="&amp;'SB35 Determination Data'!$F40,'5th Cycle APR Raw Data-Final'!$T$3:$T$1977,"&lt;"&amp;E40),SUMIFS('5th Cycle APR Raw Data-Final'!L$3:L$1977,'5th Cycle APR Raw Data-Final'!$A$3:$A$1977,'SB35 Determination Data'!$K40,'5th Cycle APR Raw Data-Final'!$T$3:$T$1977,"&gt;="&amp;'SB35 Determination Data'!$F40,'5th Cycle APR Raw Data-Final'!$T$3:$T$1977,"&lt;="&amp;G40))</f>
        <v>6</v>
      </c>
      <c r="W40" s="100">
        <f>IF(AN40&lt;1,SUMIFS('5th Cycle APR Raw Data-Final'!M$3:M$1977,'5th Cycle APR Raw Data-Final'!$A$3:$A$1977,'SB35 Determination Data'!$K40,'5th Cycle APR Raw Data-Final'!$T$3:$T$1977,"&gt;="&amp;'SB35 Determination Data'!$F40,'5th Cycle APR Raw Data-Final'!$T$3:$T$1977,"&lt;"&amp;E40),SUMIFS('5th Cycle APR Raw Data-Final'!M$3:M$1977,'5th Cycle APR Raw Data-Final'!$A$3:$A$1977,'SB35 Determination Data'!$K40,'5th Cycle APR Raw Data-Final'!$T$3:$T$1977,"&gt;="&amp;'SB35 Determination Data'!$F40,'5th Cycle APR Raw Data-Final'!$T$3:$T$1977,"&lt;="&amp;G40))</f>
        <v>0</v>
      </c>
      <c r="X40" s="100">
        <f t="shared" si="44"/>
        <v>0</v>
      </c>
      <c r="Y40" s="100">
        <f t="shared" si="45"/>
        <v>6</v>
      </c>
      <c r="Z40" s="100">
        <f t="shared" si="46"/>
        <v>0</v>
      </c>
      <c r="AA40" s="112">
        <f t="shared" si="47"/>
        <v>6</v>
      </c>
      <c r="AB40" s="112">
        <f t="shared" si="48"/>
        <v>6</v>
      </c>
      <c r="AC40" s="100">
        <f>VLOOKUP(K40,'5th Cycle APR Raw Data-Final'!$A$3:$P$1977,14,FALSE)</f>
        <v>0</v>
      </c>
      <c r="AD40" s="100">
        <f>IF(AN40&lt;1,SUMIFS('5th Cycle APR Raw Data-Final'!$O$3:$O$1977,'5th Cycle APR Raw Data-Final'!$A$3:$A$1977,'SB35 Determination Data'!$K40,'5th Cycle APR Raw Data-Final'!$T$3:$T$1977,"&gt;="&amp;'SB35 Determination Data'!$F40,'5th Cycle APR Raw Data-Final'!$T$3:$T$1977,"&lt;"&amp;E40),SUMIFS('5th Cycle APR Raw Data-Final'!$O$3:$O$1977,'5th Cycle APR Raw Data-Final'!$A$3:$A$1977,'SB35 Determination Data'!$K40,'5th Cycle APR Raw Data-Final'!$T$3:$T$1977,"&gt;="&amp;'SB35 Determination Data'!$F40,'5th Cycle APR Raw Data-Final'!$T$3:$T$1977,"&lt;="&amp;G40))</f>
        <v>6</v>
      </c>
      <c r="AE40" s="100">
        <f t="shared" si="49"/>
        <v>0</v>
      </c>
      <c r="AF40" s="112" t="str">
        <f t="shared" si="50"/>
        <v>*</v>
      </c>
      <c r="AG40" s="100">
        <f>VLOOKUP(K40,'5th Cycle APR Raw Data-Final'!$A$3:$P$1977,16,FALSE)</f>
        <v>0</v>
      </c>
      <c r="AH40" s="100">
        <f>IF(AN40&lt;1,SUMIFS('5th Cycle APR Raw Data-Final'!$Q$3:$Q$1977,'5th Cycle APR Raw Data-Final'!$A$3:$A$1977,'SB35 Determination Data'!$K40,'5th Cycle APR Raw Data-Final'!$T$3:$T$1977,"&gt;="&amp;'SB35 Determination Data'!$F40,'5th Cycle APR Raw Data-Final'!$T$3:$T$1977,"&lt;"&amp;E40),SUMIFS('5th Cycle APR Raw Data-Final'!$Q$3:$Q$1977,'5th Cycle APR Raw Data-Final'!$A$3:$A$1977,'SB35 Determination Data'!$K40,'5th Cycle APR Raw Data-Final'!$T$3:$T$1977,"&gt;="&amp;'SB35 Determination Data'!$F40,'5th Cycle APR Raw Data-Final'!$T$3:$T$1977,"&lt;="&amp;G40))</f>
        <v>242</v>
      </c>
      <c r="AI40" s="100">
        <f t="shared" si="51"/>
        <v>0</v>
      </c>
      <c r="AJ40" s="112" t="str">
        <f t="shared" si="52"/>
        <v>*</v>
      </c>
      <c r="AK40" s="100">
        <f>VLOOKUP(K40,'5th Cycle APR Raw Data-Final'!$A$3:$R$1977,18,FALSE)</f>
        <v>2</v>
      </c>
      <c r="AL40" s="100">
        <f>IF(AN40&lt;1,SUMIFS('5th Cycle APR Raw Data-Final'!$S$3:$S$1977,'5th Cycle APR Raw Data-Final'!$A$3:$A$1977,'SB35 Determination Data'!$K40,'5th Cycle APR Raw Data-Final'!$T$3:$T$1977,"&gt;="&amp;'SB35 Determination Data'!$F40,'5th Cycle APR Raw Data-Final'!$T$3:$T$1977,"&lt;"&amp;E40),SUMIFS('5th Cycle APR Raw Data-Final'!$S$3:$S$1977,'5th Cycle APR Raw Data-Final'!$A$3:$A$1977,'SB35 Determination Data'!$K40,'5th Cycle APR Raw Data-Final'!$T$3:$T$1977,"&gt;="&amp;'SB35 Determination Data'!$F40,'5th Cycle APR Raw Data-Final'!$T$3:$T$1977,"&lt;="&amp;G40))</f>
        <v>254</v>
      </c>
      <c r="AM40" s="100">
        <f t="shared" si="53"/>
        <v>1</v>
      </c>
      <c r="AN40" s="114">
        <f t="shared" si="54"/>
        <v>0.5</v>
      </c>
      <c r="AO40" s="2" t="str">
        <f t="shared" si="55"/>
        <v>NO</v>
      </c>
      <c r="AP40" s="2" t="str">
        <f t="shared" si="56"/>
        <v>YES</v>
      </c>
      <c r="AQ40" s="2" t="str">
        <f t="shared" si="57"/>
        <v>NO</v>
      </c>
      <c r="AR40" s="124" t="str">
        <f>VLOOKUP(K40,'2018Submitted'!$A$2:$C$540,3,FALSE)</f>
        <v>Successful</v>
      </c>
      <c r="AS40" s="2" t="str">
        <f t="shared" si="58"/>
        <v>NO</v>
      </c>
      <c r="AT40" s="2" t="str">
        <f t="shared" si="59"/>
        <v>YES</v>
      </c>
    </row>
    <row r="41" spans="1:46" s="2" customFormat="1" ht="12.75" customHeight="1" x14ac:dyDescent="0.2">
      <c r="A41" s="2" t="s">
        <v>29</v>
      </c>
      <c r="B41" s="2" t="str">
        <f t="shared" si="32"/>
        <v>BELMONT</v>
      </c>
      <c r="C41" s="71">
        <f t="shared" si="33"/>
        <v>0.5</v>
      </c>
      <c r="D41" s="72">
        <f t="shared" si="34"/>
        <v>8</v>
      </c>
      <c r="E41" s="99">
        <f t="shared" si="35"/>
        <v>2019</v>
      </c>
      <c r="F41" s="99">
        <f t="shared" si="36"/>
        <v>2015</v>
      </c>
      <c r="G41" s="99">
        <f t="shared" si="37"/>
        <v>2022</v>
      </c>
      <c r="H41" s="2" t="str">
        <f t="shared" si="38"/>
        <v>01/31/2015</v>
      </c>
      <c r="I41" s="2" t="str">
        <f t="shared" si="39"/>
        <v>01/31/2023</v>
      </c>
      <c r="J41" s="2" t="s">
        <v>8</v>
      </c>
      <c r="K41" s="113" t="s">
        <v>38</v>
      </c>
      <c r="L41" s="100">
        <f>VLOOKUP(K41,'5th Cycle APR Raw Data-Final'!$A$3:$P$1977,6,FALSE)</f>
        <v>116</v>
      </c>
      <c r="M41" s="100">
        <f>IF(AN41&lt;1,SUMIFS('5th Cycle APR Raw Data-Final'!G$3:G$1977,'5th Cycle APR Raw Data-Final'!$A$3:$A$1977,'SB35 Determination Data'!$K41,'5th Cycle APR Raw Data-Final'!$T$3:$T$1977,"&gt;="&amp;'SB35 Determination Data'!$F41,'5th Cycle APR Raw Data-Final'!$T$3:$T$1977,"&lt;"&amp;E41),SUMIFS('5th Cycle APR Raw Data-Final'!G$3:G$1977,'5th Cycle APR Raw Data-Final'!$A$3:$A$1977,'SB35 Determination Data'!$K41,'5th Cycle APR Raw Data-Final'!$T$3:$T$1977,"&gt;="&amp;'SB35 Determination Data'!$F41,'5th Cycle APR Raw Data-Final'!$T$3:$T$1977,"&lt;="&amp;G41))</f>
        <v>0</v>
      </c>
      <c r="N41" s="100">
        <f>IF(AN41&lt;1,SUMIFS('5th Cycle APR Raw Data-Final'!H$3:H$1977,'5th Cycle APR Raw Data-Final'!$A$3:$A$1977,'SB35 Determination Data'!$K41,'5th Cycle APR Raw Data-Final'!$T$3:$T$1977,"&gt;="&amp;'SB35 Determination Data'!$F41,'5th Cycle APR Raw Data-Final'!$T$3:$T$1977,"&lt;"&amp;E41),SUMIFS('5th Cycle APR Raw Data-Final'!H$3:H$1977,'5th Cycle APR Raw Data-Final'!$A$3:$A$1977,'SB35 Determination Data'!$K41,'5th Cycle APR Raw Data-Final'!$T$3:$T$1977,"&gt;="&amp;'SB35 Determination Data'!$F41,'5th Cycle APR Raw Data-Final'!$T$3:$T$1977,"&lt;="&amp;G41))</f>
        <v>0</v>
      </c>
      <c r="O41" s="100">
        <f>IF(AN41&lt;1,SUMIFS('5th Cycle APR Raw Data-Final'!I$3:I$1977,'5th Cycle APR Raw Data-Final'!$A$3:$A$1977,'SB35 Determination Data'!$K41,'5th Cycle APR Raw Data-Final'!$T$3:$T$1977,"&gt;="&amp;'SB35 Determination Data'!$F41,'5th Cycle APR Raw Data-Final'!$T$3:$T$1977,"&lt;"&amp;E41),SUMIFS('5th Cycle APR Raw Data-Final'!I$3:I$1977,'5th Cycle APR Raw Data-Final'!$A$3:$A$1977,'SB35 Determination Data'!$K41,'5th Cycle APR Raw Data-Final'!$T$3:$T$1977,"&gt;="&amp;'SB35 Determination Data'!$F41,'5th Cycle APR Raw Data-Final'!$T$3:$T$1977,"&lt;="&amp;G41))</f>
        <v>0</v>
      </c>
      <c r="P41" s="100">
        <f t="shared" si="40"/>
        <v>116</v>
      </c>
      <c r="Q41" s="112">
        <f t="shared" si="41"/>
        <v>0</v>
      </c>
      <c r="R41" s="101">
        <f t="shared" si="42"/>
        <v>58</v>
      </c>
      <c r="S41" s="101">
        <f t="shared" si="43"/>
        <v>0</v>
      </c>
      <c r="T41" s="100">
        <f>VLOOKUP(K41,'5th Cycle APR Raw Data-Final'!$A$3:$P$1977,10,FALSE)</f>
        <v>63</v>
      </c>
      <c r="U41" s="100">
        <f>IF(AN41&lt;1,SUMIFS('5th Cycle APR Raw Data-Final'!K$3:K$1977,'5th Cycle APR Raw Data-Final'!$A$3:$A$1977,'SB35 Determination Data'!$K41,'5th Cycle APR Raw Data-Final'!$T$3:$T$1977,"&gt;="&amp;'SB35 Determination Data'!$F41,'5th Cycle APR Raw Data-Final'!$T$3:$T$1977,"&lt;"&amp;E41),SUMIFS('5th Cycle APR Raw Data-Final'!K$3:K$1977,'5th Cycle APR Raw Data-Final'!$A$3:$A$1977,'SB35 Determination Data'!$K41,'5th Cycle APR Raw Data-Final'!$T$3:$T$1977,"&gt;="&amp;'SB35 Determination Data'!$F41,'5th Cycle APR Raw Data-Final'!$T$3:$T$1977,"&lt;="&amp;G41))</f>
        <v>0</v>
      </c>
      <c r="V41" s="100">
        <f>IF(AN41&lt;1,SUMIFS('5th Cycle APR Raw Data-Final'!L$3:L$1977,'5th Cycle APR Raw Data-Final'!$A$3:$A$1977,'SB35 Determination Data'!$K41,'5th Cycle APR Raw Data-Final'!$T$3:$T$1977,"&gt;="&amp;'SB35 Determination Data'!$F41,'5th Cycle APR Raw Data-Final'!$T$3:$T$1977,"&lt;"&amp;E41),SUMIFS('5th Cycle APR Raw Data-Final'!L$3:L$1977,'5th Cycle APR Raw Data-Final'!$A$3:$A$1977,'SB35 Determination Data'!$K41,'5th Cycle APR Raw Data-Final'!$T$3:$T$1977,"&gt;="&amp;'SB35 Determination Data'!$F41,'5th Cycle APR Raw Data-Final'!$T$3:$T$1977,"&lt;="&amp;G41))</f>
        <v>0</v>
      </c>
      <c r="W41" s="100">
        <f>IF(AN41&lt;1,SUMIFS('5th Cycle APR Raw Data-Final'!M$3:M$1977,'5th Cycle APR Raw Data-Final'!$A$3:$A$1977,'SB35 Determination Data'!$K41,'5th Cycle APR Raw Data-Final'!$T$3:$T$1977,"&gt;="&amp;'SB35 Determination Data'!$F41,'5th Cycle APR Raw Data-Final'!$T$3:$T$1977,"&lt;"&amp;E41),SUMIFS('5th Cycle APR Raw Data-Final'!M$3:M$1977,'5th Cycle APR Raw Data-Final'!$A$3:$A$1977,'SB35 Determination Data'!$K41,'5th Cycle APR Raw Data-Final'!$T$3:$T$1977,"&gt;="&amp;'SB35 Determination Data'!$F41,'5th Cycle APR Raw Data-Final'!$T$3:$T$1977,"&lt;="&amp;G41))</f>
        <v>0</v>
      </c>
      <c r="X41" s="100">
        <f t="shared" si="44"/>
        <v>63</v>
      </c>
      <c r="Y41" s="100">
        <f t="shared" si="45"/>
        <v>0</v>
      </c>
      <c r="Z41" s="100">
        <f t="shared" si="46"/>
        <v>63</v>
      </c>
      <c r="AA41" s="112">
        <f t="shared" si="47"/>
        <v>0</v>
      </c>
      <c r="AB41" s="112">
        <f t="shared" si="48"/>
        <v>0</v>
      </c>
      <c r="AC41" s="100">
        <f>VLOOKUP(K41,'5th Cycle APR Raw Data-Final'!$A$3:$P$1977,14,FALSE)</f>
        <v>67</v>
      </c>
      <c r="AD41" s="100">
        <f>IF(AN41&lt;1,SUMIFS('5th Cycle APR Raw Data-Final'!$O$3:$O$1977,'5th Cycle APR Raw Data-Final'!$A$3:$A$1977,'SB35 Determination Data'!$K41,'5th Cycle APR Raw Data-Final'!$T$3:$T$1977,"&gt;="&amp;'SB35 Determination Data'!$F41,'5th Cycle APR Raw Data-Final'!$T$3:$T$1977,"&lt;"&amp;E41),SUMIFS('5th Cycle APR Raw Data-Final'!$O$3:$O$1977,'5th Cycle APR Raw Data-Final'!$A$3:$A$1977,'SB35 Determination Data'!$K41,'5th Cycle APR Raw Data-Final'!$T$3:$T$1977,"&gt;="&amp;'SB35 Determination Data'!$F41,'5th Cycle APR Raw Data-Final'!$T$3:$T$1977,"&lt;="&amp;G41))</f>
        <v>13</v>
      </c>
      <c r="AE41" s="100">
        <f t="shared" si="49"/>
        <v>54</v>
      </c>
      <c r="AF41" s="112">
        <f t="shared" si="50"/>
        <v>0.19402985074626866</v>
      </c>
      <c r="AG41" s="100">
        <f>VLOOKUP(K41,'5th Cycle APR Raw Data-Final'!$A$3:$P$1977,16,FALSE)</f>
        <v>222</v>
      </c>
      <c r="AH41" s="100">
        <f>IF(AN41&lt;1,SUMIFS('5th Cycle APR Raw Data-Final'!$Q$3:$Q$1977,'5th Cycle APR Raw Data-Final'!$A$3:$A$1977,'SB35 Determination Data'!$K41,'5th Cycle APR Raw Data-Final'!$T$3:$T$1977,"&gt;="&amp;'SB35 Determination Data'!$F41,'5th Cycle APR Raw Data-Final'!$T$3:$T$1977,"&lt;"&amp;E41),SUMIFS('5th Cycle APR Raw Data-Final'!$Q$3:$Q$1977,'5th Cycle APR Raw Data-Final'!$A$3:$A$1977,'SB35 Determination Data'!$K41,'5th Cycle APR Raw Data-Final'!$T$3:$T$1977,"&gt;="&amp;'SB35 Determination Data'!$F41,'5th Cycle APR Raw Data-Final'!$T$3:$T$1977,"&lt;="&amp;G41))</f>
        <v>147</v>
      </c>
      <c r="AI41" s="100">
        <f t="shared" si="51"/>
        <v>75</v>
      </c>
      <c r="AJ41" s="112">
        <f t="shared" si="52"/>
        <v>0.66216216216216217</v>
      </c>
      <c r="AK41" s="100">
        <f>VLOOKUP(K41,'5th Cycle APR Raw Data-Final'!$A$3:$R$1977,18,FALSE)</f>
        <v>468</v>
      </c>
      <c r="AL41" s="100">
        <f>IF(AN41&lt;1,SUMIFS('5th Cycle APR Raw Data-Final'!$S$3:$S$1977,'5th Cycle APR Raw Data-Final'!$A$3:$A$1977,'SB35 Determination Data'!$K41,'5th Cycle APR Raw Data-Final'!$T$3:$T$1977,"&gt;="&amp;'SB35 Determination Data'!$F41,'5th Cycle APR Raw Data-Final'!$T$3:$T$1977,"&lt;"&amp;E41),SUMIFS('5th Cycle APR Raw Data-Final'!$S$3:$S$1977,'5th Cycle APR Raw Data-Final'!$A$3:$A$1977,'SB35 Determination Data'!$K41,'5th Cycle APR Raw Data-Final'!$T$3:$T$1977,"&gt;="&amp;'SB35 Determination Data'!$F41,'5th Cycle APR Raw Data-Final'!$T$3:$T$1977,"&lt;="&amp;G41))</f>
        <v>160</v>
      </c>
      <c r="AM41" s="100">
        <f t="shared" si="53"/>
        <v>308</v>
      </c>
      <c r="AN41" s="114">
        <f t="shared" si="54"/>
        <v>0.5</v>
      </c>
      <c r="AO41" s="2" t="str">
        <f t="shared" si="55"/>
        <v>NO</v>
      </c>
      <c r="AP41" s="2" t="str">
        <f t="shared" si="56"/>
        <v>YES</v>
      </c>
      <c r="AQ41" s="2" t="str">
        <f t="shared" si="57"/>
        <v>NO</v>
      </c>
      <c r="AR41" s="124" t="str">
        <f>VLOOKUP(K41,'2018Submitted'!$A$2:$C$540,3,FALSE)</f>
        <v>Successful</v>
      </c>
      <c r="AS41" s="2" t="str">
        <f t="shared" si="58"/>
        <v>NO</v>
      </c>
      <c r="AT41" s="2" t="str">
        <f t="shared" si="59"/>
        <v>YES</v>
      </c>
    </row>
    <row r="42" spans="1:46" s="2" customFormat="1" ht="12.75" customHeight="1" x14ac:dyDescent="0.2">
      <c r="A42" s="2" t="s">
        <v>40</v>
      </c>
      <c r="B42" s="2" t="str">
        <f t="shared" si="32"/>
        <v>BELVEDERE</v>
      </c>
      <c r="C42" s="71">
        <f t="shared" si="33"/>
        <v>0.5</v>
      </c>
      <c r="D42" s="72">
        <f t="shared" si="34"/>
        <v>8</v>
      </c>
      <c r="E42" s="99">
        <f t="shared" si="35"/>
        <v>2019</v>
      </c>
      <c r="F42" s="99">
        <f t="shared" si="36"/>
        <v>2015</v>
      </c>
      <c r="G42" s="99">
        <f t="shared" si="37"/>
        <v>2022</v>
      </c>
      <c r="H42" s="2" t="str">
        <f t="shared" si="38"/>
        <v>01/31/2015</v>
      </c>
      <c r="I42" s="2" t="str">
        <f t="shared" si="39"/>
        <v>01/31/2023</v>
      </c>
      <c r="J42" s="2" t="s">
        <v>8</v>
      </c>
      <c r="K42" s="113" t="s">
        <v>39</v>
      </c>
      <c r="L42" s="100">
        <f>VLOOKUP(K42,'5th Cycle APR Raw Data-Final'!$A$3:$P$1977,6,FALSE)</f>
        <v>4</v>
      </c>
      <c r="M42" s="100">
        <f>IF(AN42&lt;1,SUMIFS('5th Cycle APR Raw Data-Final'!G$3:G$1977,'5th Cycle APR Raw Data-Final'!$A$3:$A$1977,'SB35 Determination Data'!$K42,'5th Cycle APR Raw Data-Final'!$T$3:$T$1977,"&gt;="&amp;'SB35 Determination Data'!$F42,'5th Cycle APR Raw Data-Final'!$T$3:$T$1977,"&lt;"&amp;E42),SUMIFS('5th Cycle APR Raw Data-Final'!G$3:G$1977,'5th Cycle APR Raw Data-Final'!$A$3:$A$1977,'SB35 Determination Data'!$K42,'5th Cycle APR Raw Data-Final'!$T$3:$T$1977,"&gt;="&amp;'SB35 Determination Data'!$F42,'5th Cycle APR Raw Data-Final'!$T$3:$T$1977,"&lt;="&amp;G42))</f>
        <v>0</v>
      </c>
      <c r="N42" s="100">
        <f>IF(AN42&lt;1,SUMIFS('5th Cycle APR Raw Data-Final'!H$3:H$1977,'5th Cycle APR Raw Data-Final'!$A$3:$A$1977,'SB35 Determination Data'!$K42,'5th Cycle APR Raw Data-Final'!$T$3:$T$1977,"&gt;="&amp;'SB35 Determination Data'!$F42,'5th Cycle APR Raw Data-Final'!$T$3:$T$1977,"&lt;"&amp;E42),SUMIFS('5th Cycle APR Raw Data-Final'!H$3:H$1977,'5th Cycle APR Raw Data-Final'!$A$3:$A$1977,'SB35 Determination Data'!$K42,'5th Cycle APR Raw Data-Final'!$T$3:$T$1977,"&gt;="&amp;'SB35 Determination Data'!$F42,'5th Cycle APR Raw Data-Final'!$T$3:$T$1977,"&lt;="&amp;G42))</f>
        <v>0</v>
      </c>
      <c r="O42" s="100">
        <f>IF(AN42&lt;1,SUMIFS('5th Cycle APR Raw Data-Final'!I$3:I$1977,'5th Cycle APR Raw Data-Final'!$A$3:$A$1977,'SB35 Determination Data'!$K42,'5th Cycle APR Raw Data-Final'!$T$3:$T$1977,"&gt;="&amp;'SB35 Determination Data'!$F42,'5th Cycle APR Raw Data-Final'!$T$3:$T$1977,"&lt;"&amp;E42),SUMIFS('5th Cycle APR Raw Data-Final'!I$3:I$1977,'5th Cycle APR Raw Data-Final'!$A$3:$A$1977,'SB35 Determination Data'!$K42,'5th Cycle APR Raw Data-Final'!$T$3:$T$1977,"&gt;="&amp;'SB35 Determination Data'!$F42,'5th Cycle APR Raw Data-Final'!$T$3:$T$1977,"&lt;="&amp;G42))</f>
        <v>0</v>
      </c>
      <c r="P42" s="100">
        <f t="shared" si="40"/>
        <v>4</v>
      </c>
      <c r="Q42" s="112">
        <f t="shared" si="41"/>
        <v>0</v>
      </c>
      <c r="R42" s="101">
        <f t="shared" si="42"/>
        <v>2</v>
      </c>
      <c r="S42" s="101">
        <f t="shared" si="43"/>
        <v>0</v>
      </c>
      <c r="T42" s="100">
        <f>VLOOKUP(K42,'5th Cycle APR Raw Data-Final'!$A$3:$P$1977,10,FALSE)</f>
        <v>3</v>
      </c>
      <c r="U42" s="100">
        <f>IF(AN42&lt;1,SUMIFS('5th Cycle APR Raw Data-Final'!K$3:K$1977,'5th Cycle APR Raw Data-Final'!$A$3:$A$1977,'SB35 Determination Data'!$K42,'5th Cycle APR Raw Data-Final'!$T$3:$T$1977,"&gt;="&amp;'SB35 Determination Data'!$F42,'5th Cycle APR Raw Data-Final'!$T$3:$T$1977,"&lt;"&amp;E42),SUMIFS('5th Cycle APR Raw Data-Final'!K$3:K$1977,'5th Cycle APR Raw Data-Final'!$A$3:$A$1977,'SB35 Determination Data'!$K42,'5th Cycle APR Raw Data-Final'!$T$3:$T$1977,"&gt;="&amp;'SB35 Determination Data'!$F42,'5th Cycle APR Raw Data-Final'!$T$3:$T$1977,"&lt;="&amp;G42))</f>
        <v>0</v>
      </c>
      <c r="V42" s="100">
        <f>IF(AN42&lt;1,SUMIFS('5th Cycle APR Raw Data-Final'!L$3:L$1977,'5th Cycle APR Raw Data-Final'!$A$3:$A$1977,'SB35 Determination Data'!$K42,'5th Cycle APR Raw Data-Final'!$T$3:$T$1977,"&gt;="&amp;'SB35 Determination Data'!$F42,'5th Cycle APR Raw Data-Final'!$T$3:$T$1977,"&lt;"&amp;E42),SUMIFS('5th Cycle APR Raw Data-Final'!L$3:L$1977,'5th Cycle APR Raw Data-Final'!$A$3:$A$1977,'SB35 Determination Data'!$K42,'5th Cycle APR Raw Data-Final'!$T$3:$T$1977,"&gt;="&amp;'SB35 Determination Data'!$F42,'5th Cycle APR Raw Data-Final'!$T$3:$T$1977,"&lt;="&amp;G42))</f>
        <v>0</v>
      </c>
      <c r="W42" s="100">
        <f>IF(AN42&lt;1,SUMIFS('5th Cycle APR Raw Data-Final'!M$3:M$1977,'5th Cycle APR Raw Data-Final'!$A$3:$A$1977,'SB35 Determination Data'!$K42,'5th Cycle APR Raw Data-Final'!$T$3:$T$1977,"&gt;="&amp;'SB35 Determination Data'!$F42,'5th Cycle APR Raw Data-Final'!$T$3:$T$1977,"&lt;"&amp;E42),SUMIFS('5th Cycle APR Raw Data-Final'!M$3:M$1977,'5th Cycle APR Raw Data-Final'!$A$3:$A$1977,'SB35 Determination Data'!$K42,'5th Cycle APR Raw Data-Final'!$T$3:$T$1977,"&gt;="&amp;'SB35 Determination Data'!$F42,'5th Cycle APR Raw Data-Final'!$T$3:$T$1977,"&lt;="&amp;G42))</f>
        <v>0</v>
      </c>
      <c r="X42" s="100">
        <f t="shared" si="44"/>
        <v>3</v>
      </c>
      <c r="Y42" s="100">
        <f t="shared" si="45"/>
        <v>0</v>
      </c>
      <c r="Z42" s="100">
        <f t="shared" si="46"/>
        <v>3</v>
      </c>
      <c r="AA42" s="112">
        <f t="shared" si="47"/>
        <v>0</v>
      </c>
      <c r="AB42" s="112">
        <f t="shared" si="48"/>
        <v>0</v>
      </c>
      <c r="AC42" s="100">
        <f>VLOOKUP(K42,'5th Cycle APR Raw Data-Final'!$A$3:$P$1977,14,FALSE)</f>
        <v>4</v>
      </c>
      <c r="AD42" s="100">
        <f>IF(AN42&lt;1,SUMIFS('5th Cycle APR Raw Data-Final'!$O$3:$O$1977,'5th Cycle APR Raw Data-Final'!$A$3:$A$1977,'SB35 Determination Data'!$K42,'5th Cycle APR Raw Data-Final'!$T$3:$T$1977,"&gt;="&amp;'SB35 Determination Data'!$F42,'5th Cycle APR Raw Data-Final'!$T$3:$T$1977,"&lt;"&amp;E42),SUMIFS('5th Cycle APR Raw Data-Final'!$O$3:$O$1977,'5th Cycle APR Raw Data-Final'!$A$3:$A$1977,'SB35 Determination Data'!$K42,'5th Cycle APR Raw Data-Final'!$T$3:$T$1977,"&gt;="&amp;'SB35 Determination Data'!$F42,'5th Cycle APR Raw Data-Final'!$T$3:$T$1977,"&lt;="&amp;G42))</f>
        <v>2</v>
      </c>
      <c r="AE42" s="100">
        <f t="shared" si="49"/>
        <v>2</v>
      </c>
      <c r="AF42" s="112">
        <f t="shared" si="50"/>
        <v>0.5</v>
      </c>
      <c r="AG42" s="100">
        <f>VLOOKUP(K42,'5th Cycle APR Raw Data-Final'!$A$3:$P$1977,16,FALSE)</f>
        <v>5</v>
      </c>
      <c r="AH42" s="100">
        <f>IF(AN42&lt;1,SUMIFS('5th Cycle APR Raw Data-Final'!$Q$3:$Q$1977,'5th Cycle APR Raw Data-Final'!$A$3:$A$1977,'SB35 Determination Data'!$K42,'5th Cycle APR Raw Data-Final'!$T$3:$T$1977,"&gt;="&amp;'SB35 Determination Data'!$F42,'5th Cycle APR Raw Data-Final'!$T$3:$T$1977,"&lt;"&amp;E42),SUMIFS('5th Cycle APR Raw Data-Final'!$Q$3:$Q$1977,'5th Cycle APR Raw Data-Final'!$A$3:$A$1977,'SB35 Determination Data'!$K42,'5th Cycle APR Raw Data-Final'!$T$3:$T$1977,"&gt;="&amp;'SB35 Determination Data'!$F42,'5th Cycle APR Raw Data-Final'!$T$3:$T$1977,"&lt;="&amp;G42))</f>
        <v>0</v>
      </c>
      <c r="AI42" s="100">
        <f t="shared" si="51"/>
        <v>5</v>
      </c>
      <c r="AJ42" s="112">
        <f t="shared" si="52"/>
        <v>0</v>
      </c>
      <c r="AK42" s="100">
        <f>VLOOKUP(K42,'5th Cycle APR Raw Data-Final'!$A$3:$R$1977,18,FALSE)</f>
        <v>16</v>
      </c>
      <c r="AL42" s="100">
        <f>IF(AN42&lt;1,SUMIFS('5th Cycle APR Raw Data-Final'!$S$3:$S$1977,'5th Cycle APR Raw Data-Final'!$A$3:$A$1977,'SB35 Determination Data'!$K42,'5th Cycle APR Raw Data-Final'!$T$3:$T$1977,"&gt;="&amp;'SB35 Determination Data'!$F42,'5th Cycle APR Raw Data-Final'!$T$3:$T$1977,"&lt;"&amp;E42),SUMIFS('5th Cycle APR Raw Data-Final'!$S$3:$S$1977,'5th Cycle APR Raw Data-Final'!$A$3:$A$1977,'SB35 Determination Data'!$K42,'5th Cycle APR Raw Data-Final'!$T$3:$T$1977,"&gt;="&amp;'SB35 Determination Data'!$F42,'5th Cycle APR Raw Data-Final'!$T$3:$T$1977,"&lt;="&amp;G42))</f>
        <v>2</v>
      </c>
      <c r="AM42" s="100">
        <f t="shared" si="53"/>
        <v>14</v>
      </c>
      <c r="AN42" s="114">
        <f t="shared" si="54"/>
        <v>0.5</v>
      </c>
      <c r="AO42" s="2" t="str">
        <f t="shared" si="55"/>
        <v>YES</v>
      </c>
      <c r="AP42" s="2" t="str">
        <f t="shared" si="56"/>
        <v>NO</v>
      </c>
      <c r="AQ42" s="2" t="str">
        <f t="shared" si="57"/>
        <v>NO</v>
      </c>
      <c r="AR42" s="124" t="str">
        <f>VLOOKUP(K42,'2018Submitted'!$A$2:$C$540,3,FALSE)</f>
        <v>Successful</v>
      </c>
      <c r="AS42" s="2" t="str">
        <f t="shared" si="58"/>
        <v>NO</v>
      </c>
      <c r="AT42" s="2" t="str">
        <f t="shared" si="59"/>
        <v>NO</v>
      </c>
    </row>
    <row r="43" spans="1:46" s="2" customFormat="1" ht="12.75" customHeight="1" x14ac:dyDescent="0.2">
      <c r="A43" s="2" t="s">
        <v>42</v>
      </c>
      <c r="B43" s="2" t="str">
        <f t="shared" si="32"/>
        <v>BENICIA</v>
      </c>
      <c r="C43" s="71">
        <f t="shared" si="33"/>
        <v>0.5</v>
      </c>
      <c r="D43" s="72">
        <f t="shared" si="34"/>
        <v>8</v>
      </c>
      <c r="E43" s="99">
        <f t="shared" si="35"/>
        <v>2019</v>
      </c>
      <c r="F43" s="99">
        <f t="shared" si="36"/>
        <v>2015</v>
      </c>
      <c r="G43" s="99">
        <f t="shared" si="37"/>
        <v>2022</v>
      </c>
      <c r="H43" s="2" t="str">
        <f t="shared" si="38"/>
        <v>01/31/2015</v>
      </c>
      <c r="I43" s="2" t="str">
        <f t="shared" si="39"/>
        <v>01/31/2023</v>
      </c>
      <c r="J43" s="2" t="s">
        <v>8</v>
      </c>
      <c r="K43" s="113" t="s">
        <v>41</v>
      </c>
      <c r="L43" s="100">
        <f>VLOOKUP(K43,'5th Cycle APR Raw Data-Final'!$A$3:$P$1977,6,FALSE)</f>
        <v>94</v>
      </c>
      <c r="M43" s="100">
        <f>IF(AN43&lt;1,SUMIFS('5th Cycle APR Raw Data-Final'!G$3:G$1977,'5th Cycle APR Raw Data-Final'!$A$3:$A$1977,'SB35 Determination Data'!$K43,'5th Cycle APR Raw Data-Final'!$T$3:$T$1977,"&gt;="&amp;'SB35 Determination Data'!$F43,'5th Cycle APR Raw Data-Final'!$T$3:$T$1977,"&lt;"&amp;E43),SUMIFS('5th Cycle APR Raw Data-Final'!G$3:G$1977,'5th Cycle APR Raw Data-Final'!$A$3:$A$1977,'SB35 Determination Data'!$K43,'5th Cycle APR Raw Data-Final'!$T$3:$T$1977,"&gt;="&amp;'SB35 Determination Data'!$F43,'5th Cycle APR Raw Data-Final'!$T$3:$T$1977,"&lt;="&amp;G43))</f>
        <v>1</v>
      </c>
      <c r="N43" s="100">
        <f>IF(AN43&lt;1,SUMIFS('5th Cycle APR Raw Data-Final'!H$3:H$1977,'5th Cycle APR Raw Data-Final'!$A$3:$A$1977,'SB35 Determination Data'!$K43,'5th Cycle APR Raw Data-Final'!$T$3:$T$1977,"&gt;="&amp;'SB35 Determination Data'!$F43,'5th Cycle APR Raw Data-Final'!$T$3:$T$1977,"&lt;"&amp;E43),SUMIFS('5th Cycle APR Raw Data-Final'!H$3:H$1977,'5th Cycle APR Raw Data-Final'!$A$3:$A$1977,'SB35 Determination Data'!$K43,'5th Cycle APR Raw Data-Final'!$T$3:$T$1977,"&gt;="&amp;'SB35 Determination Data'!$F43,'5th Cycle APR Raw Data-Final'!$T$3:$T$1977,"&lt;="&amp;G43))</f>
        <v>1</v>
      </c>
      <c r="O43" s="100">
        <f>IF(AN43&lt;1,SUMIFS('5th Cycle APR Raw Data-Final'!I$3:I$1977,'5th Cycle APR Raw Data-Final'!$A$3:$A$1977,'SB35 Determination Data'!$K43,'5th Cycle APR Raw Data-Final'!$T$3:$T$1977,"&gt;="&amp;'SB35 Determination Data'!$F43,'5th Cycle APR Raw Data-Final'!$T$3:$T$1977,"&lt;"&amp;E43),SUMIFS('5th Cycle APR Raw Data-Final'!I$3:I$1977,'5th Cycle APR Raw Data-Final'!$A$3:$A$1977,'SB35 Determination Data'!$K43,'5th Cycle APR Raw Data-Final'!$T$3:$T$1977,"&gt;="&amp;'SB35 Determination Data'!$F43,'5th Cycle APR Raw Data-Final'!$T$3:$T$1977,"&lt;="&amp;G43))</f>
        <v>0</v>
      </c>
      <c r="P43" s="100">
        <f t="shared" si="40"/>
        <v>93</v>
      </c>
      <c r="Q43" s="112">
        <f t="shared" si="41"/>
        <v>1.0638297872340425E-2</v>
      </c>
      <c r="R43" s="101">
        <f t="shared" si="42"/>
        <v>47</v>
      </c>
      <c r="S43" s="101">
        <f t="shared" si="43"/>
        <v>0</v>
      </c>
      <c r="T43" s="100">
        <f>VLOOKUP(K43,'5th Cycle APR Raw Data-Final'!$A$3:$P$1977,10,FALSE)</f>
        <v>54</v>
      </c>
      <c r="U43" s="100">
        <f>IF(AN43&lt;1,SUMIFS('5th Cycle APR Raw Data-Final'!K$3:K$1977,'5th Cycle APR Raw Data-Final'!$A$3:$A$1977,'SB35 Determination Data'!$K43,'5th Cycle APR Raw Data-Final'!$T$3:$T$1977,"&gt;="&amp;'SB35 Determination Data'!$F43,'5th Cycle APR Raw Data-Final'!$T$3:$T$1977,"&lt;"&amp;E43),SUMIFS('5th Cycle APR Raw Data-Final'!K$3:K$1977,'5th Cycle APR Raw Data-Final'!$A$3:$A$1977,'SB35 Determination Data'!$K43,'5th Cycle APR Raw Data-Final'!$T$3:$T$1977,"&gt;="&amp;'SB35 Determination Data'!$F43,'5th Cycle APR Raw Data-Final'!$T$3:$T$1977,"&lt;="&amp;G43))</f>
        <v>3</v>
      </c>
      <c r="V43" s="100">
        <f>IF(AN43&lt;1,SUMIFS('5th Cycle APR Raw Data-Final'!L$3:L$1977,'5th Cycle APR Raw Data-Final'!$A$3:$A$1977,'SB35 Determination Data'!$K43,'5th Cycle APR Raw Data-Final'!$T$3:$T$1977,"&gt;="&amp;'SB35 Determination Data'!$F43,'5th Cycle APR Raw Data-Final'!$T$3:$T$1977,"&lt;"&amp;E43),SUMIFS('5th Cycle APR Raw Data-Final'!L$3:L$1977,'5th Cycle APR Raw Data-Final'!$A$3:$A$1977,'SB35 Determination Data'!$K43,'5th Cycle APR Raw Data-Final'!$T$3:$T$1977,"&gt;="&amp;'SB35 Determination Data'!$F43,'5th Cycle APR Raw Data-Final'!$T$3:$T$1977,"&lt;="&amp;G43))</f>
        <v>3</v>
      </c>
      <c r="W43" s="100">
        <f>IF(AN43&lt;1,SUMIFS('5th Cycle APR Raw Data-Final'!M$3:M$1977,'5th Cycle APR Raw Data-Final'!$A$3:$A$1977,'SB35 Determination Data'!$K43,'5th Cycle APR Raw Data-Final'!$T$3:$T$1977,"&gt;="&amp;'SB35 Determination Data'!$F43,'5th Cycle APR Raw Data-Final'!$T$3:$T$1977,"&lt;"&amp;E43),SUMIFS('5th Cycle APR Raw Data-Final'!M$3:M$1977,'5th Cycle APR Raw Data-Final'!$A$3:$A$1977,'SB35 Determination Data'!$K43,'5th Cycle APR Raw Data-Final'!$T$3:$T$1977,"&gt;="&amp;'SB35 Determination Data'!$F43,'5th Cycle APR Raw Data-Final'!$T$3:$T$1977,"&lt;="&amp;G43))</f>
        <v>0</v>
      </c>
      <c r="X43" s="100">
        <f t="shared" si="44"/>
        <v>51</v>
      </c>
      <c r="Y43" s="100">
        <f t="shared" si="45"/>
        <v>3</v>
      </c>
      <c r="Z43" s="100">
        <f t="shared" si="46"/>
        <v>51</v>
      </c>
      <c r="AA43" s="112">
        <f t="shared" si="47"/>
        <v>5.5555555555555552E-2</v>
      </c>
      <c r="AB43" s="112">
        <f t="shared" si="48"/>
        <v>5.5555555555555552E-2</v>
      </c>
      <c r="AC43" s="100">
        <f>VLOOKUP(K43,'5th Cycle APR Raw Data-Final'!$A$3:$P$1977,14,FALSE)</f>
        <v>56</v>
      </c>
      <c r="AD43" s="100">
        <f>IF(AN43&lt;1,SUMIFS('5th Cycle APR Raw Data-Final'!$O$3:$O$1977,'5th Cycle APR Raw Data-Final'!$A$3:$A$1977,'SB35 Determination Data'!$K43,'5th Cycle APR Raw Data-Final'!$T$3:$T$1977,"&gt;="&amp;'SB35 Determination Data'!$F43,'5th Cycle APR Raw Data-Final'!$T$3:$T$1977,"&lt;"&amp;E43),SUMIFS('5th Cycle APR Raw Data-Final'!$O$3:$O$1977,'5th Cycle APR Raw Data-Final'!$A$3:$A$1977,'SB35 Determination Data'!$K43,'5th Cycle APR Raw Data-Final'!$T$3:$T$1977,"&gt;="&amp;'SB35 Determination Data'!$F43,'5th Cycle APR Raw Data-Final'!$T$3:$T$1977,"&lt;="&amp;G43))</f>
        <v>3</v>
      </c>
      <c r="AE43" s="100">
        <f t="shared" si="49"/>
        <v>53</v>
      </c>
      <c r="AF43" s="112">
        <f t="shared" si="50"/>
        <v>5.3571428571428568E-2</v>
      </c>
      <c r="AG43" s="100">
        <f>VLOOKUP(K43,'5th Cycle APR Raw Data-Final'!$A$3:$P$1977,16,FALSE)</f>
        <v>123</v>
      </c>
      <c r="AH43" s="100">
        <f>IF(AN43&lt;1,SUMIFS('5th Cycle APR Raw Data-Final'!$Q$3:$Q$1977,'5th Cycle APR Raw Data-Final'!$A$3:$A$1977,'SB35 Determination Data'!$K43,'5th Cycle APR Raw Data-Final'!$T$3:$T$1977,"&gt;="&amp;'SB35 Determination Data'!$F43,'5th Cycle APR Raw Data-Final'!$T$3:$T$1977,"&lt;"&amp;E43),SUMIFS('5th Cycle APR Raw Data-Final'!$Q$3:$Q$1977,'5th Cycle APR Raw Data-Final'!$A$3:$A$1977,'SB35 Determination Data'!$K43,'5th Cycle APR Raw Data-Final'!$T$3:$T$1977,"&gt;="&amp;'SB35 Determination Data'!$F43,'5th Cycle APR Raw Data-Final'!$T$3:$T$1977,"&lt;="&amp;G43))</f>
        <v>15</v>
      </c>
      <c r="AI43" s="100">
        <f t="shared" si="51"/>
        <v>108</v>
      </c>
      <c r="AJ43" s="112">
        <f t="shared" si="52"/>
        <v>0.12195121951219512</v>
      </c>
      <c r="AK43" s="100">
        <f>VLOOKUP(K43,'5th Cycle APR Raw Data-Final'!$A$3:$R$1977,18,FALSE)</f>
        <v>327</v>
      </c>
      <c r="AL43" s="100">
        <f>IF(AN43&lt;1,SUMIFS('5th Cycle APR Raw Data-Final'!$S$3:$S$1977,'5th Cycle APR Raw Data-Final'!$A$3:$A$1977,'SB35 Determination Data'!$K43,'5th Cycle APR Raw Data-Final'!$T$3:$T$1977,"&gt;="&amp;'SB35 Determination Data'!$F43,'5th Cycle APR Raw Data-Final'!$T$3:$T$1977,"&lt;"&amp;E43),SUMIFS('5th Cycle APR Raw Data-Final'!$S$3:$S$1977,'5th Cycle APR Raw Data-Final'!$A$3:$A$1977,'SB35 Determination Data'!$K43,'5th Cycle APR Raw Data-Final'!$T$3:$T$1977,"&gt;="&amp;'SB35 Determination Data'!$F43,'5th Cycle APR Raw Data-Final'!$T$3:$T$1977,"&lt;="&amp;G43))</f>
        <v>22</v>
      </c>
      <c r="AM43" s="100">
        <f t="shared" si="53"/>
        <v>305</v>
      </c>
      <c r="AN43" s="114">
        <f t="shared" si="54"/>
        <v>0.5</v>
      </c>
      <c r="AO43" s="2" t="str">
        <f t="shared" si="55"/>
        <v>YES</v>
      </c>
      <c r="AP43" s="2" t="str">
        <f t="shared" si="56"/>
        <v>NO</v>
      </c>
      <c r="AQ43" s="2" t="str">
        <f t="shared" si="57"/>
        <v>NO</v>
      </c>
      <c r="AR43" s="124" t="str">
        <f>VLOOKUP(K43,'2018Submitted'!$A$2:$C$540,3,FALSE)</f>
        <v>Successful</v>
      </c>
      <c r="AS43" s="2" t="str">
        <f t="shared" si="58"/>
        <v>NO</v>
      </c>
      <c r="AT43" s="2" t="str">
        <f t="shared" si="59"/>
        <v>NO</v>
      </c>
    </row>
    <row r="44" spans="1:46" s="2" customFormat="1" ht="12.75" customHeight="1" x14ac:dyDescent="0.2">
      <c r="A44" s="2" t="s">
        <v>7</v>
      </c>
      <c r="B44" s="2" t="str">
        <f t="shared" si="32"/>
        <v>BERKELEY</v>
      </c>
      <c r="C44" s="71">
        <f t="shared" si="33"/>
        <v>0.5</v>
      </c>
      <c r="D44" s="72">
        <f t="shared" si="34"/>
        <v>8</v>
      </c>
      <c r="E44" s="99">
        <f t="shared" si="35"/>
        <v>2019</v>
      </c>
      <c r="F44" s="99">
        <f t="shared" si="36"/>
        <v>2015</v>
      </c>
      <c r="G44" s="99">
        <f t="shared" si="37"/>
        <v>2022</v>
      </c>
      <c r="H44" s="2" t="str">
        <f t="shared" si="38"/>
        <v>01/31/2015</v>
      </c>
      <c r="I44" s="2" t="str">
        <f t="shared" si="39"/>
        <v>01/31/2023</v>
      </c>
      <c r="J44" s="2" t="s">
        <v>8</v>
      </c>
      <c r="K44" s="113" t="s">
        <v>43</v>
      </c>
      <c r="L44" s="100">
        <f>VLOOKUP(K44,'5th Cycle APR Raw Data-Final'!$A$3:$P$1977,6,FALSE)</f>
        <v>532</v>
      </c>
      <c r="M44" s="100">
        <f>IF(AN44&lt;1,SUMIFS('5th Cycle APR Raw Data-Final'!G$3:G$1977,'5th Cycle APR Raw Data-Final'!$A$3:$A$1977,'SB35 Determination Data'!$K44,'5th Cycle APR Raw Data-Final'!$T$3:$T$1977,"&gt;="&amp;'SB35 Determination Data'!$F44,'5th Cycle APR Raw Data-Final'!$T$3:$T$1977,"&lt;"&amp;E44),SUMIFS('5th Cycle APR Raw Data-Final'!G$3:G$1977,'5th Cycle APR Raw Data-Final'!$A$3:$A$1977,'SB35 Determination Data'!$K44,'5th Cycle APR Raw Data-Final'!$T$3:$T$1977,"&gt;="&amp;'SB35 Determination Data'!$F44,'5th Cycle APR Raw Data-Final'!$T$3:$T$1977,"&lt;="&amp;G44))</f>
        <v>86</v>
      </c>
      <c r="N44" s="100">
        <f>IF(AN44&lt;1,SUMIFS('5th Cycle APR Raw Data-Final'!H$3:H$1977,'5th Cycle APR Raw Data-Final'!$A$3:$A$1977,'SB35 Determination Data'!$K44,'5th Cycle APR Raw Data-Final'!$T$3:$T$1977,"&gt;="&amp;'SB35 Determination Data'!$F44,'5th Cycle APR Raw Data-Final'!$T$3:$T$1977,"&lt;"&amp;E44),SUMIFS('5th Cycle APR Raw Data-Final'!H$3:H$1977,'5th Cycle APR Raw Data-Final'!$A$3:$A$1977,'SB35 Determination Data'!$K44,'5th Cycle APR Raw Data-Final'!$T$3:$T$1977,"&gt;="&amp;'SB35 Determination Data'!$F44,'5th Cycle APR Raw Data-Final'!$T$3:$T$1977,"&lt;="&amp;G44))</f>
        <v>86</v>
      </c>
      <c r="O44" s="100">
        <f>IF(AN44&lt;1,SUMIFS('5th Cycle APR Raw Data-Final'!I$3:I$1977,'5th Cycle APR Raw Data-Final'!$A$3:$A$1977,'SB35 Determination Data'!$K44,'5th Cycle APR Raw Data-Final'!$T$3:$T$1977,"&gt;="&amp;'SB35 Determination Data'!$F44,'5th Cycle APR Raw Data-Final'!$T$3:$T$1977,"&lt;"&amp;E44),SUMIFS('5th Cycle APR Raw Data-Final'!I$3:I$1977,'5th Cycle APR Raw Data-Final'!$A$3:$A$1977,'SB35 Determination Data'!$K44,'5th Cycle APR Raw Data-Final'!$T$3:$T$1977,"&gt;="&amp;'SB35 Determination Data'!$F44,'5th Cycle APR Raw Data-Final'!$T$3:$T$1977,"&lt;="&amp;G44))</f>
        <v>0</v>
      </c>
      <c r="P44" s="100">
        <f t="shared" si="40"/>
        <v>446</v>
      </c>
      <c r="Q44" s="112">
        <f t="shared" si="41"/>
        <v>0.16165413533834586</v>
      </c>
      <c r="R44" s="101">
        <f t="shared" si="42"/>
        <v>266</v>
      </c>
      <c r="S44" s="101">
        <f t="shared" si="43"/>
        <v>0</v>
      </c>
      <c r="T44" s="100">
        <f>VLOOKUP(K44,'5th Cycle APR Raw Data-Final'!$A$3:$P$1977,10,FALSE)</f>
        <v>442</v>
      </c>
      <c r="U44" s="100">
        <f>IF(AN44&lt;1,SUMIFS('5th Cycle APR Raw Data-Final'!K$3:K$1977,'5th Cycle APR Raw Data-Final'!$A$3:$A$1977,'SB35 Determination Data'!$K44,'5th Cycle APR Raw Data-Final'!$T$3:$T$1977,"&gt;="&amp;'SB35 Determination Data'!$F44,'5th Cycle APR Raw Data-Final'!$T$3:$T$1977,"&lt;"&amp;E44),SUMIFS('5th Cycle APR Raw Data-Final'!K$3:K$1977,'5th Cycle APR Raw Data-Final'!$A$3:$A$1977,'SB35 Determination Data'!$K44,'5th Cycle APR Raw Data-Final'!$T$3:$T$1977,"&gt;="&amp;'SB35 Determination Data'!$F44,'5th Cycle APR Raw Data-Final'!$T$3:$T$1977,"&lt;="&amp;G44))</f>
        <v>17</v>
      </c>
      <c r="V44" s="100">
        <f>IF(AN44&lt;1,SUMIFS('5th Cycle APR Raw Data-Final'!L$3:L$1977,'5th Cycle APR Raw Data-Final'!$A$3:$A$1977,'SB35 Determination Data'!$K44,'5th Cycle APR Raw Data-Final'!$T$3:$T$1977,"&gt;="&amp;'SB35 Determination Data'!$F44,'5th Cycle APR Raw Data-Final'!$T$3:$T$1977,"&lt;"&amp;E44),SUMIFS('5th Cycle APR Raw Data-Final'!L$3:L$1977,'5th Cycle APR Raw Data-Final'!$A$3:$A$1977,'SB35 Determination Data'!$K44,'5th Cycle APR Raw Data-Final'!$T$3:$T$1977,"&gt;="&amp;'SB35 Determination Data'!$F44,'5th Cycle APR Raw Data-Final'!$T$3:$T$1977,"&lt;="&amp;G44))</f>
        <v>17</v>
      </c>
      <c r="W44" s="100">
        <f>IF(AN44&lt;1,SUMIFS('5th Cycle APR Raw Data-Final'!M$3:M$1977,'5th Cycle APR Raw Data-Final'!$A$3:$A$1977,'SB35 Determination Data'!$K44,'5th Cycle APR Raw Data-Final'!$T$3:$T$1977,"&gt;="&amp;'SB35 Determination Data'!$F44,'5th Cycle APR Raw Data-Final'!$T$3:$T$1977,"&lt;"&amp;E44),SUMIFS('5th Cycle APR Raw Data-Final'!M$3:M$1977,'5th Cycle APR Raw Data-Final'!$A$3:$A$1977,'SB35 Determination Data'!$K44,'5th Cycle APR Raw Data-Final'!$T$3:$T$1977,"&gt;="&amp;'SB35 Determination Data'!$F44,'5th Cycle APR Raw Data-Final'!$T$3:$T$1977,"&lt;="&amp;G44))</f>
        <v>0</v>
      </c>
      <c r="X44" s="100">
        <f t="shared" si="44"/>
        <v>425</v>
      </c>
      <c r="Y44" s="100">
        <f t="shared" si="45"/>
        <v>17</v>
      </c>
      <c r="Z44" s="100">
        <f t="shared" si="46"/>
        <v>425</v>
      </c>
      <c r="AA44" s="112">
        <f t="shared" si="47"/>
        <v>3.8461538461538464E-2</v>
      </c>
      <c r="AB44" s="112">
        <f t="shared" si="48"/>
        <v>3.8461538461538464E-2</v>
      </c>
      <c r="AC44" s="100">
        <f>VLOOKUP(K44,'5th Cycle APR Raw Data-Final'!$A$3:$P$1977,14,FALSE)</f>
        <v>584</v>
      </c>
      <c r="AD44" s="100">
        <f>IF(AN44&lt;1,SUMIFS('5th Cycle APR Raw Data-Final'!$O$3:$O$1977,'5th Cycle APR Raw Data-Final'!$A$3:$A$1977,'SB35 Determination Data'!$K44,'5th Cycle APR Raw Data-Final'!$T$3:$T$1977,"&gt;="&amp;'SB35 Determination Data'!$F44,'5th Cycle APR Raw Data-Final'!$T$3:$T$1977,"&lt;"&amp;E44),SUMIFS('5th Cycle APR Raw Data-Final'!$O$3:$O$1977,'5th Cycle APR Raw Data-Final'!$A$3:$A$1977,'SB35 Determination Data'!$K44,'5th Cycle APR Raw Data-Final'!$T$3:$T$1977,"&gt;="&amp;'SB35 Determination Data'!$F44,'5th Cycle APR Raw Data-Final'!$T$3:$T$1977,"&lt;="&amp;G44))</f>
        <v>132</v>
      </c>
      <c r="AE44" s="100">
        <f t="shared" si="49"/>
        <v>452</v>
      </c>
      <c r="AF44" s="112">
        <f t="shared" si="50"/>
        <v>0.22602739726027396</v>
      </c>
      <c r="AG44" s="100">
        <f>VLOOKUP(K44,'5th Cycle APR Raw Data-Final'!$A$3:$P$1977,16,FALSE)</f>
        <v>1401</v>
      </c>
      <c r="AH44" s="100">
        <f>IF(AN44&lt;1,SUMIFS('5th Cycle APR Raw Data-Final'!$Q$3:$Q$1977,'5th Cycle APR Raw Data-Final'!$A$3:$A$1977,'SB35 Determination Data'!$K44,'5th Cycle APR Raw Data-Final'!$T$3:$T$1977,"&gt;="&amp;'SB35 Determination Data'!$F44,'5th Cycle APR Raw Data-Final'!$T$3:$T$1977,"&lt;"&amp;E44),SUMIFS('5th Cycle APR Raw Data-Final'!$Q$3:$Q$1977,'5th Cycle APR Raw Data-Final'!$A$3:$A$1977,'SB35 Determination Data'!$K44,'5th Cycle APR Raw Data-Final'!$T$3:$T$1977,"&gt;="&amp;'SB35 Determination Data'!$F44,'5th Cycle APR Raw Data-Final'!$T$3:$T$1977,"&lt;="&amp;G44))</f>
        <v>1132</v>
      </c>
      <c r="AI44" s="100">
        <f t="shared" si="51"/>
        <v>269</v>
      </c>
      <c r="AJ44" s="112">
        <f t="shared" si="52"/>
        <v>0.80799428979300503</v>
      </c>
      <c r="AK44" s="100">
        <f>VLOOKUP(K44,'5th Cycle APR Raw Data-Final'!$A$3:$R$1977,18,FALSE)</f>
        <v>2959</v>
      </c>
      <c r="AL44" s="100">
        <f>IF(AN44&lt;1,SUMIFS('5th Cycle APR Raw Data-Final'!$S$3:$S$1977,'5th Cycle APR Raw Data-Final'!$A$3:$A$1977,'SB35 Determination Data'!$K44,'5th Cycle APR Raw Data-Final'!$T$3:$T$1977,"&gt;="&amp;'SB35 Determination Data'!$F44,'5th Cycle APR Raw Data-Final'!$T$3:$T$1977,"&lt;"&amp;E44),SUMIFS('5th Cycle APR Raw Data-Final'!$S$3:$S$1977,'5th Cycle APR Raw Data-Final'!$A$3:$A$1977,'SB35 Determination Data'!$K44,'5th Cycle APR Raw Data-Final'!$T$3:$T$1977,"&gt;="&amp;'SB35 Determination Data'!$F44,'5th Cycle APR Raw Data-Final'!$T$3:$T$1977,"&lt;="&amp;G44))</f>
        <v>1367</v>
      </c>
      <c r="AM44" s="100">
        <f t="shared" si="53"/>
        <v>1592</v>
      </c>
      <c r="AN44" s="114">
        <f t="shared" si="54"/>
        <v>0.5</v>
      </c>
      <c r="AO44" s="2" t="str">
        <f t="shared" si="55"/>
        <v>NO</v>
      </c>
      <c r="AP44" s="2" t="str">
        <f t="shared" si="56"/>
        <v>YES</v>
      </c>
      <c r="AQ44" s="2" t="str">
        <f t="shared" si="57"/>
        <v>NO</v>
      </c>
      <c r="AR44" s="124" t="str">
        <f>VLOOKUP(K44,'2018Submitted'!$A$2:$C$540,3,FALSE)</f>
        <v>Successful</v>
      </c>
      <c r="AS44" s="2" t="str">
        <f t="shared" si="58"/>
        <v>NO</v>
      </c>
      <c r="AT44" s="2" t="str">
        <f t="shared" si="59"/>
        <v>YES</v>
      </c>
    </row>
    <row r="45" spans="1:46" s="2" customFormat="1" ht="12.75" customHeight="1" x14ac:dyDescent="0.2">
      <c r="A45" s="2" t="s">
        <v>5</v>
      </c>
      <c r="B45" s="2" t="str">
        <f t="shared" si="32"/>
        <v>BEVERLY HILLS</v>
      </c>
      <c r="C45" s="71">
        <f t="shared" si="33"/>
        <v>0.625</v>
      </c>
      <c r="D45" s="72">
        <f t="shared" si="34"/>
        <v>8</v>
      </c>
      <c r="E45" s="99">
        <f t="shared" si="35"/>
        <v>2018</v>
      </c>
      <c r="F45" s="99">
        <f t="shared" si="36"/>
        <v>2014</v>
      </c>
      <c r="G45" s="99" t="str">
        <f t="shared" si="37"/>
        <v>2021</v>
      </c>
      <c r="H45" s="2" t="str">
        <f t="shared" si="38"/>
        <v>10/15/2013</v>
      </c>
      <c r="I45" s="2" t="str">
        <f t="shared" si="39"/>
        <v>10/15/2021</v>
      </c>
      <c r="J45" s="2" t="s">
        <v>3</v>
      </c>
      <c r="K45" s="113" t="s">
        <v>44</v>
      </c>
      <c r="L45" s="100">
        <f>VLOOKUP(K45,'5th Cycle APR Raw Data-Final'!$A$3:$P$1977,6,FALSE)</f>
        <v>1</v>
      </c>
      <c r="M45" s="100">
        <f>IF(AN45&lt;1,SUMIFS('5th Cycle APR Raw Data-Final'!G$3:G$1977,'5th Cycle APR Raw Data-Final'!$A$3:$A$1977,'SB35 Determination Data'!$K45,'5th Cycle APR Raw Data-Final'!$T$3:$T$1977,"&gt;="&amp;'SB35 Determination Data'!$F45,'5th Cycle APR Raw Data-Final'!$T$3:$T$1977,"&lt;"&amp;E45),SUMIFS('5th Cycle APR Raw Data-Final'!G$3:G$1977,'5th Cycle APR Raw Data-Final'!$A$3:$A$1977,'SB35 Determination Data'!$K45,'5th Cycle APR Raw Data-Final'!$T$3:$T$1977,"&gt;="&amp;'SB35 Determination Data'!$F45,'5th Cycle APR Raw Data-Final'!$T$3:$T$1977,"&lt;="&amp;G45))</f>
        <v>4</v>
      </c>
      <c r="N45" s="100">
        <f>IF(AN45&lt;1,SUMIFS('5th Cycle APR Raw Data-Final'!H$3:H$1977,'5th Cycle APR Raw Data-Final'!$A$3:$A$1977,'SB35 Determination Data'!$K45,'5th Cycle APR Raw Data-Final'!$T$3:$T$1977,"&gt;="&amp;'SB35 Determination Data'!$F45,'5th Cycle APR Raw Data-Final'!$T$3:$T$1977,"&lt;"&amp;E45),SUMIFS('5th Cycle APR Raw Data-Final'!H$3:H$1977,'5th Cycle APR Raw Data-Final'!$A$3:$A$1977,'SB35 Determination Data'!$K45,'5th Cycle APR Raw Data-Final'!$T$3:$T$1977,"&gt;="&amp;'SB35 Determination Data'!$F45,'5th Cycle APR Raw Data-Final'!$T$3:$T$1977,"&lt;="&amp;G45))</f>
        <v>2</v>
      </c>
      <c r="O45" s="100">
        <f>IF(AN45&lt;1,SUMIFS('5th Cycle APR Raw Data-Final'!I$3:I$1977,'5th Cycle APR Raw Data-Final'!$A$3:$A$1977,'SB35 Determination Data'!$K45,'5th Cycle APR Raw Data-Final'!$T$3:$T$1977,"&gt;="&amp;'SB35 Determination Data'!$F45,'5th Cycle APR Raw Data-Final'!$T$3:$T$1977,"&lt;"&amp;E45),SUMIFS('5th Cycle APR Raw Data-Final'!I$3:I$1977,'5th Cycle APR Raw Data-Final'!$A$3:$A$1977,'SB35 Determination Data'!$K45,'5th Cycle APR Raw Data-Final'!$T$3:$T$1977,"&gt;="&amp;'SB35 Determination Data'!$F45,'5th Cycle APR Raw Data-Final'!$T$3:$T$1977,"&lt;="&amp;G45))</f>
        <v>2</v>
      </c>
      <c r="P45" s="100">
        <f t="shared" si="40"/>
        <v>0</v>
      </c>
      <c r="Q45" s="112">
        <f t="shared" si="41"/>
        <v>4</v>
      </c>
      <c r="R45" s="101">
        <f t="shared" si="42"/>
        <v>1</v>
      </c>
      <c r="S45" s="101">
        <f t="shared" si="43"/>
        <v>3</v>
      </c>
      <c r="T45" s="100">
        <f>VLOOKUP(K45,'5th Cycle APR Raw Data-Final'!$A$3:$P$1977,10,FALSE)</f>
        <v>1</v>
      </c>
      <c r="U45" s="100">
        <f>IF(AN45&lt;1,SUMIFS('5th Cycle APR Raw Data-Final'!K$3:K$1977,'5th Cycle APR Raw Data-Final'!$A$3:$A$1977,'SB35 Determination Data'!$K45,'5th Cycle APR Raw Data-Final'!$T$3:$T$1977,"&gt;="&amp;'SB35 Determination Data'!$F45,'5th Cycle APR Raw Data-Final'!$T$3:$T$1977,"&lt;"&amp;E45),SUMIFS('5th Cycle APR Raw Data-Final'!K$3:K$1977,'5th Cycle APR Raw Data-Final'!$A$3:$A$1977,'SB35 Determination Data'!$K45,'5th Cycle APR Raw Data-Final'!$T$3:$T$1977,"&gt;="&amp;'SB35 Determination Data'!$F45,'5th Cycle APR Raw Data-Final'!$T$3:$T$1977,"&lt;="&amp;G45))</f>
        <v>3</v>
      </c>
      <c r="V45" s="100">
        <f>IF(AN45&lt;1,SUMIFS('5th Cycle APR Raw Data-Final'!L$3:L$1977,'5th Cycle APR Raw Data-Final'!$A$3:$A$1977,'SB35 Determination Data'!$K45,'5th Cycle APR Raw Data-Final'!$T$3:$T$1977,"&gt;="&amp;'SB35 Determination Data'!$F45,'5th Cycle APR Raw Data-Final'!$T$3:$T$1977,"&lt;"&amp;E45),SUMIFS('5th Cycle APR Raw Data-Final'!L$3:L$1977,'5th Cycle APR Raw Data-Final'!$A$3:$A$1977,'SB35 Determination Data'!$K45,'5th Cycle APR Raw Data-Final'!$T$3:$T$1977,"&gt;="&amp;'SB35 Determination Data'!$F45,'5th Cycle APR Raw Data-Final'!$T$3:$T$1977,"&lt;="&amp;G45))</f>
        <v>3</v>
      </c>
      <c r="W45" s="100">
        <f>IF(AN45&lt;1,SUMIFS('5th Cycle APR Raw Data-Final'!M$3:M$1977,'5th Cycle APR Raw Data-Final'!$A$3:$A$1977,'SB35 Determination Data'!$K45,'5th Cycle APR Raw Data-Final'!$T$3:$T$1977,"&gt;="&amp;'SB35 Determination Data'!$F45,'5th Cycle APR Raw Data-Final'!$T$3:$T$1977,"&lt;"&amp;E45),SUMIFS('5th Cycle APR Raw Data-Final'!M$3:M$1977,'5th Cycle APR Raw Data-Final'!$A$3:$A$1977,'SB35 Determination Data'!$K45,'5th Cycle APR Raw Data-Final'!$T$3:$T$1977,"&gt;="&amp;'SB35 Determination Data'!$F45,'5th Cycle APR Raw Data-Final'!$T$3:$T$1977,"&lt;="&amp;G45))</f>
        <v>0</v>
      </c>
      <c r="X45" s="100">
        <f t="shared" si="44"/>
        <v>0</v>
      </c>
      <c r="Y45" s="100">
        <f t="shared" si="45"/>
        <v>6</v>
      </c>
      <c r="Z45" s="100">
        <f t="shared" si="46"/>
        <v>0</v>
      </c>
      <c r="AA45" s="112">
        <f t="shared" si="47"/>
        <v>3</v>
      </c>
      <c r="AB45" s="112">
        <f t="shared" si="48"/>
        <v>6</v>
      </c>
      <c r="AC45" s="100">
        <f>VLOOKUP(K45,'5th Cycle APR Raw Data-Final'!$A$3:$P$1977,14,FALSE)</f>
        <v>1</v>
      </c>
      <c r="AD45" s="100">
        <f>IF(AN45&lt;1,SUMIFS('5th Cycle APR Raw Data-Final'!$O$3:$O$1977,'5th Cycle APR Raw Data-Final'!$A$3:$A$1977,'SB35 Determination Data'!$K45,'5th Cycle APR Raw Data-Final'!$T$3:$T$1977,"&gt;="&amp;'SB35 Determination Data'!$F45,'5th Cycle APR Raw Data-Final'!$T$3:$T$1977,"&lt;"&amp;E45),SUMIFS('5th Cycle APR Raw Data-Final'!$O$3:$O$1977,'5th Cycle APR Raw Data-Final'!$A$3:$A$1977,'SB35 Determination Data'!$K45,'5th Cycle APR Raw Data-Final'!$T$3:$T$1977,"&gt;="&amp;'SB35 Determination Data'!$F45,'5th Cycle APR Raw Data-Final'!$T$3:$T$1977,"&lt;="&amp;G45))</f>
        <v>2</v>
      </c>
      <c r="AE45" s="100">
        <f t="shared" si="49"/>
        <v>0</v>
      </c>
      <c r="AF45" s="112">
        <f t="shared" si="50"/>
        <v>2</v>
      </c>
      <c r="AG45" s="100">
        <f>VLOOKUP(K45,'5th Cycle APR Raw Data-Final'!$A$3:$P$1977,16,FALSE)</f>
        <v>0</v>
      </c>
      <c r="AH45" s="100">
        <f>IF(AN45&lt;1,SUMIFS('5th Cycle APR Raw Data-Final'!$Q$3:$Q$1977,'5th Cycle APR Raw Data-Final'!$A$3:$A$1977,'SB35 Determination Data'!$K45,'5th Cycle APR Raw Data-Final'!$T$3:$T$1977,"&gt;="&amp;'SB35 Determination Data'!$F45,'5th Cycle APR Raw Data-Final'!$T$3:$T$1977,"&lt;"&amp;E45),SUMIFS('5th Cycle APR Raw Data-Final'!$Q$3:$Q$1977,'5th Cycle APR Raw Data-Final'!$A$3:$A$1977,'SB35 Determination Data'!$K45,'5th Cycle APR Raw Data-Final'!$T$3:$T$1977,"&gt;="&amp;'SB35 Determination Data'!$F45,'5th Cycle APR Raw Data-Final'!$T$3:$T$1977,"&lt;="&amp;G45))</f>
        <v>91</v>
      </c>
      <c r="AI45" s="100">
        <f t="shared" si="51"/>
        <v>0</v>
      </c>
      <c r="AJ45" s="112" t="str">
        <f t="shared" si="52"/>
        <v>*</v>
      </c>
      <c r="AK45" s="100">
        <f>VLOOKUP(K45,'5th Cycle APR Raw Data-Final'!$A$3:$R$1977,18,FALSE)</f>
        <v>3</v>
      </c>
      <c r="AL45" s="100">
        <f>IF(AN45&lt;1,SUMIFS('5th Cycle APR Raw Data-Final'!$S$3:$S$1977,'5th Cycle APR Raw Data-Final'!$A$3:$A$1977,'SB35 Determination Data'!$K45,'5th Cycle APR Raw Data-Final'!$T$3:$T$1977,"&gt;="&amp;'SB35 Determination Data'!$F45,'5th Cycle APR Raw Data-Final'!$T$3:$T$1977,"&lt;"&amp;E45),SUMIFS('5th Cycle APR Raw Data-Final'!$S$3:$S$1977,'5th Cycle APR Raw Data-Final'!$A$3:$A$1977,'SB35 Determination Data'!$K45,'5th Cycle APR Raw Data-Final'!$T$3:$T$1977,"&gt;="&amp;'SB35 Determination Data'!$F45,'5th Cycle APR Raw Data-Final'!$T$3:$T$1977,"&lt;="&amp;G45))</f>
        <v>100</v>
      </c>
      <c r="AM45" s="100">
        <f t="shared" si="53"/>
        <v>0</v>
      </c>
      <c r="AN45" s="114">
        <f t="shared" si="54"/>
        <v>0.5</v>
      </c>
      <c r="AO45" s="2" t="str">
        <f t="shared" si="55"/>
        <v>NO</v>
      </c>
      <c r="AP45" s="2" t="str">
        <f t="shared" si="56"/>
        <v>NO</v>
      </c>
      <c r="AQ45" s="2" t="str">
        <f t="shared" si="57"/>
        <v>YES</v>
      </c>
      <c r="AR45" s="124" t="str">
        <f>VLOOKUP(K45,'2018Submitted'!$A$2:$C$540,3,FALSE)</f>
        <v>Successful</v>
      </c>
      <c r="AS45" s="2" t="str">
        <f t="shared" si="58"/>
        <v>YES</v>
      </c>
      <c r="AT45" s="2" t="str">
        <f t="shared" si="59"/>
        <v>NO</v>
      </c>
    </row>
    <row r="46" spans="1:46" s="2" customFormat="1" ht="12.75" customHeight="1" x14ac:dyDescent="0.2">
      <c r="A46" s="2" t="s">
        <v>2</v>
      </c>
      <c r="B46" s="2" t="str">
        <f t="shared" si="32"/>
        <v>BIG BEAR LAKE</v>
      </c>
      <c r="C46" s="71">
        <f t="shared" si="33"/>
        <v>0.625</v>
      </c>
      <c r="D46" s="72">
        <f t="shared" si="34"/>
        <v>8</v>
      </c>
      <c r="E46" s="99">
        <f t="shared" si="35"/>
        <v>2018</v>
      </c>
      <c r="F46" s="99">
        <f t="shared" si="36"/>
        <v>2014</v>
      </c>
      <c r="G46" s="99" t="str">
        <f t="shared" si="37"/>
        <v>2021</v>
      </c>
      <c r="H46" s="2" t="str">
        <f t="shared" si="38"/>
        <v>10/15/2013</v>
      </c>
      <c r="I46" s="2" t="str">
        <f t="shared" si="39"/>
        <v>10/15/2021</v>
      </c>
      <c r="J46" s="2" t="s">
        <v>3</v>
      </c>
      <c r="K46" s="113" t="s">
        <v>1131</v>
      </c>
      <c r="L46" s="100">
        <f>VLOOKUP(K46,'5th Cycle APR Raw Data-Final'!$A$3:$P$1977,6,FALSE)</f>
        <v>1</v>
      </c>
      <c r="M46" s="100">
        <f>IF(AN46&lt;1,SUMIFS('5th Cycle APR Raw Data-Final'!G$3:G$1977,'5th Cycle APR Raw Data-Final'!$A$3:$A$1977,'SB35 Determination Data'!$K46,'5th Cycle APR Raw Data-Final'!$T$3:$T$1977,"&gt;="&amp;'SB35 Determination Data'!$F46,'5th Cycle APR Raw Data-Final'!$T$3:$T$1977,"&lt;"&amp;E46),SUMIFS('5th Cycle APR Raw Data-Final'!G$3:G$1977,'5th Cycle APR Raw Data-Final'!$A$3:$A$1977,'SB35 Determination Data'!$K46,'5th Cycle APR Raw Data-Final'!$T$3:$T$1977,"&gt;="&amp;'SB35 Determination Data'!$F46,'5th Cycle APR Raw Data-Final'!$T$3:$T$1977,"&lt;="&amp;G46))</f>
        <v>0</v>
      </c>
      <c r="N46" s="100">
        <f>IF(AN46&lt;1,SUMIFS('5th Cycle APR Raw Data-Final'!H$3:H$1977,'5th Cycle APR Raw Data-Final'!$A$3:$A$1977,'SB35 Determination Data'!$K46,'5th Cycle APR Raw Data-Final'!$T$3:$T$1977,"&gt;="&amp;'SB35 Determination Data'!$F46,'5th Cycle APR Raw Data-Final'!$T$3:$T$1977,"&lt;"&amp;E46),SUMIFS('5th Cycle APR Raw Data-Final'!H$3:H$1977,'5th Cycle APR Raw Data-Final'!$A$3:$A$1977,'SB35 Determination Data'!$K46,'5th Cycle APR Raw Data-Final'!$T$3:$T$1977,"&gt;="&amp;'SB35 Determination Data'!$F46,'5th Cycle APR Raw Data-Final'!$T$3:$T$1977,"&lt;="&amp;G46))</f>
        <v>0</v>
      </c>
      <c r="O46" s="100">
        <f>IF(AN46&lt;1,SUMIFS('5th Cycle APR Raw Data-Final'!I$3:I$1977,'5th Cycle APR Raw Data-Final'!$A$3:$A$1977,'SB35 Determination Data'!$K46,'5th Cycle APR Raw Data-Final'!$T$3:$T$1977,"&gt;="&amp;'SB35 Determination Data'!$F46,'5th Cycle APR Raw Data-Final'!$T$3:$T$1977,"&lt;"&amp;E46),SUMIFS('5th Cycle APR Raw Data-Final'!I$3:I$1977,'5th Cycle APR Raw Data-Final'!$A$3:$A$1977,'SB35 Determination Data'!$K46,'5th Cycle APR Raw Data-Final'!$T$3:$T$1977,"&gt;="&amp;'SB35 Determination Data'!$F46,'5th Cycle APR Raw Data-Final'!$T$3:$T$1977,"&lt;="&amp;G46))</f>
        <v>0</v>
      </c>
      <c r="P46" s="100">
        <f t="shared" si="40"/>
        <v>1</v>
      </c>
      <c r="Q46" s="112">
        <f t="shared" si="41"/>
        <v>0</v>
      </c>
      <c r="R46" s="101">
        <f t="shared" si="42"/>
        <v>1</v>
      </c>
      <c r="S46" s="101">
        <f t="shared" si="43"/>
        <v>0</v>
      </c>
      <c r="T46" s="100">
        <f>VLOOKUP(K46,'5th Cycle APR Raw Data-Final'!$A$3:$P$1977,10,FALSE)</f>
        <v>1</v>
      </c>
      <c r="U46" s="100">
        <f>IF(AN46&lt;1,SUMIFS('5th Cycle APR Raw Data-Final'!K$3:K$1977,'5th Cycle APR Raw Data-Final'!$A$3:$A$1977,'SB35 Determination Data'!$K46,'5th Cycle APR Raw Data-Final'!$T$3:$T$1977,"&gt;="&amp;'SB35 Determination Data'!$F46,'5th Cycle APR Raw Data-Final'!$T$3:$T$1977,"&lt;"&amp;E46),SUMIFS('5th Cycle APR Raw Data-Final'!K$3:K$1977,'5th Cycle APR Raw Data-Final'!$A$3:$A$1977,'SB35 Determination Data'!$K46,'5th Cycle APR Raw Data-Final'!$T$3:$T$1977,"&gt;="&amp;'SB35 Determination Data'!$F46,'5th Cycle APR Raw Data-Final'!$T$3:$T$1977,"&lt;="&amp;G46))</f>
        <v>0</v>
      </c>
      <c r="V46" s="100">
        <f>IF(AN46&lt;1,SUMIFS('5th Cycle APR Raw Data-Final'!L$3:L$1977,'5th Cycle APR Raw Data-Final'!$A$3:$A$1977,'SB35 Determination Data'!$K46,'5th Cycle APR Raw Data-Final'!$T$3:$T$1977,"&gt;="&amp;'SB35 Determination Data'!$F46,'5th Cycle APR Raw Data-Final'!$T$3:$T$1977,"&lt;"&amp;E46),SUMIFS('5th Cycle APR Raw Data-Final'!L$3:L$1977,'5th Cycle APR Raw Data-Final'!$A$3:$A$1977,'SB35 Determination Data'!$K46,'5th Cycle APR Raw Data-Final'!$T$3:$T$1977,"&gt;="&amp;'SB35 Determination Data'!$F46,'5th Cycle APR Raw Data-Final'!$T$3:$T$1977,"&lt;="&amp;G46))</f>
        <v>0</v>
      </c>
      <c r="W46" s="100">
        <f>IF(AN46&lt;1,SUMIFS('5th Cycle APR Raw Data-Final'!M$3:M$1977,'5th Cycle APR Raw Data-Final'!$A$3:$A$1977,'SB35 Determination Data'!$K46,'5th Cycle APR Raw Data-Final'!$T$3:$T$1977,"&gt;="&amp;'SB35 Determination Data'!$F46,'5th Cycle APR Raw Data-Final'!$T$3:$T$1977,"&lt;"&amp;E46),SUMIFS('5th Cycle APR Raw Data-Final'!M$3:M$1977,'5th Cycle APR Raw Data-Final'!$A$3:$A$1977,'SB35 Determination Data'!$K46,'5th Cycle APR Raw Data-Final'!$T$3:$T$1977,"&gt;="&amp;'SB35 Determination Data'!$F46,'5th Cycle APR Raw Data-Final'!$T$3:$T$1977,"&lt;="&amp;G46))</f>
        <v>0</v>
      </c>
      <c r="X46" s="100">
        <f t="shared" si="44"/>
        <v>1</v>
      </c>
      <c r="Y46" s="100">
        <f t="shared" si="45"/>
        <v>0</v>
      </c>
      <c r="Z46" s="100">
        <f t="shared" si="46"/>
        <v>1</v>
      </c>
      <c r="AA46" s="112">
        <f t="shared" si="47"/>
        <v>0</v>
      </c>
      <c r="AB46" s="112">
        <f t="shared" si="48"/>
        <v>0</v>
      </c>
      <c r="AC46" s="100">
        <f>VLOOKUP(K46,'5th Cycle APR Raw Data-Final'!$A$3:$P$1977,14,FALSE)</f>
        <v>0</v>
      </c>
      <c r="AD46" s="100">
        <f>IF(AN46&lt;1,SUMIFS('5th Cycle APR Raw Data-Final'!$O$3:$O$1977,'5th Cycle APR Raw Data-Final'!$A$3:$A$1977,'SB35 Determination Data'!$K46,'5th Cycle APR Raw Data-Final'!$T$3:$T$1977,"&gt;="&amp;'SB35 Determination Data'!$F46,'5th Cycle APR Raw Data-Final'!$T$3:$T$1977,"&lt;"&amp;E46),SUMIFS('5th Cycle APR Raw Data-Final'!$O$3:$O$1977,'5th Cycle APR Raw Data-Final'!$A$3:$A$1977,'SB35 Determination Data'!$K46,'5th Cycle APR Raw Data-Final'!$T$3:$T$1977,"&gt;="&amp;'SB35 Determination Data'!$F46,'5th Cycle APR Raw Data-Final'!$T$3:$T$1977,"&lt;="&amp;G46))</f>
        <v>4</v>
      </c>
      <c r="AE46" s="100">
        <f t="shared" si="49"/>
        <v>0</v>
      </c>
      <c r="AF46" s="112" t="str">
        <f t="shared" si="50"/>
        <v>*</v>
      </c>
      <c r="AG46" s="100">
        <f>VLOOKUP(K46,'5th Cycle APR Raw Data-Final'!$A$3:$P$1977,16,FALSE)</f>
        <v>0</v>
      </c>
      <c r="AH46" s="100">
        <f>IF(AN46&lt;1,SUMIFS('5th Cycle APR Raw Data-Final'!$Q$3:$Q$1977,'5th Cycle APR Raw Data-Final'!$A$3:$A$1977,'SB35 Determination Data'!$K46,'5th Cycle APR Raw Data-Final'!$T$3:$T$1977,"&gt;="&amp;'SB35 Determination Data'!$F46,'5th Cycle APR Raw Data-Final'!$T$3:$T$1977,"&lt;"&amp;E46),SUMIFS('5th Cycle APR Raw Data-Final'!$Q$3:$Q$1977,'5th Cycle APR Raw Data-Final'!$A$3:$A$1977,'SB35 Determination Data'!$K46,'5th Cycle APR Raw Data-Final'!$T$3:$T$1977,"&gt;="&amp;'SB35 Determination Data'!$F46,'5th Cycle APR Raw Data-Final'!$T$3:$T$1977,"&lt;="&amp;G46))</f>
        <v>23</v>
      </c>
      <c r="AI46" s="100">
        <f t="shared" si="51"/>
        <v>0</v>
      </c>
      <c r="AJ46" s="112" t="str">
        <f t="shared" si="52"/>
        <v>*</v>
      </c>
      <c r="AK46" s="100">
        <f>VLOOKUP(K46,'5th Cycle APR Raw Data-Final'!$A$3:$R$1977,18,FALSE)</f>
        <v>2</v>
      </c>
      <c r="AL46" s="100">
        <f>IF(AN46&lt;1,SUMIFS('5th Cycle APR Raw Data-Final'!$S$3:$S$1977,'5th Cycle APR Raw Data-Final'!$A$3:$A$1977,'SB35 Determination Data'!$K46,'5th Cycle APR Raw Data-Final'!$T$3:$T$1977,"&gt;="&amp;'SB35 Determination Data'!$F46,'5th Cycle APR Raw Data-Final'!$T$3:$T$1977,"&lt;"&amp;E46),SUMIFS('5th Cycle APR Raw Data-Final'!$S$3:$S$1977,'5th Cycle APR Raw Data-Final'!$A$3:$A$1977,'SB35 Determination Data'!$K46,'5th Cycle APR Raw Data-Final'!$T$3:$T$1977,"&gt;="&amp;'SB35 Determination Data'!$F46,'5th Cycle APR Raw Data-Final'!$T$3:$T$1977,"&lt;="&amp;G46))</f>
        <v>27</v>
      </c>
      <c r="AM46" s="100">
        <f t="shared" si="53"/>
        <v>2</v>
      </c>
      <c r="AN46" s="114">
        <f t="shared" si="54"/>
        <v>0.5</v>
      </c>
      <c r="AO46" s="2" t="str">
        <f t="shared" si="55"/>
        <v>NO</v>
      </c>
      <c r="AP46" s="2" t="str">
        <f t="shared" si="56"/>
        <v>YES</v>
      </c>
      <c r="AQ46" s="2" t="str">
        <f t="shared" si="57"/>
        <v>NO</v>
      </c>
      <c r="AR46" s="124" t="str">
        <f>VLOOKUP(K46,'2018Submitted'!$A$2:$C$540,3,FALSE)</f>
        <v>Successful</v>
      </c>
      <c r="AS46" s="2" t="str">
        <f t="shared" si="58"/>
        <v>NO</v>
      </c>
      <c r="AT46" s="2" t="str">
        <f t="shared" si="59"/>
        <v>YES</v>
      </c>
    </row>
    <row r="47" spans="1:46" s="2" customFormat="1" ht="12.75" customHeight="1" x14ac:dyDescent="0.2">
      <c r="A47" s="2" t="s">
        <v>46</v>
      </c>
      <c r="B47" s="2" t="str">
        <f t="shared" si="32"/>
        <v>BIGGS</v>
      </c>
      <c r="C47" s="71">
        <f t="shared" si="33"/>
        <v>0.625</v>
      </c>
      <c r="D47" s="72">
        <f t="shared" si="34"/>
        <v>8</v>
      </c>
      <c r="E47" s="99">
        <f t="shared" si="35"/>
        <v>2018</v>
      </c>
      <c r="F47" s="99">
        <f t="shared" si="36"/>
        <v>2014</v>
      </c>
      <c r="G47" s="99">
        <f t="shared" si="37"/>
        <v>2021</v>
      </c>
      <c r="H47" s="2" t="str">
        <f t="shared" si="38"/>
        <v>06/15/2014</v>
      </c>
      <c r="I47" s="2" t="str">
        <f t="shared" si="39"/>
        <v>06/15/2022</v>
      </c>
      <c r="J47" s="2" t="s">
        <v>47</v>
      </c>
      <c r="K47" s="113" t="s">
        <v>45</v>
      </c>
      <c r="L47" s="100">
        <f>VLOOKUP(K47,'5th Cycle APR Raw Data-Final'!$A$3:$P$1977,6,FALSE)</f>
        <v>48</v>
      </c>
      <c r="M47" s="100">
        <f>IF(AN47&lt;1,SUMIFS('5th Cycle APR Raw Data-Final'!G$3:G$1977,'5th Cycle APR Raw Data-Final'!$A$3:$A$1977,'SB35 Determination Data'!$K47,'5th Cycle APR Raw Data-Final'!$T$3:$T$1977,"&gt;="&amp;'SB35 Determination Data'!$F47,'5th Cycle APR Raw Data-Final'!$T$3:$T$1977,"&lt;"&amp;E47),SUMIFS('5th Cycle APR Raw Data-Final'!G$3:G$1977,'5th Cycle APR Raw Data-Final'!$A$3:$A$1977,'SB35 Determination Data'!$K47,'5th Cycle APR Raw Data-Final'!$T$3:$T$1977,"&gt;="&amp;'SB35 Determination Data'!$F47,'5th Cycle APR Raw Data-Final'!$T$3:$T$1977,"&lt;="&amp;G47))</f>
        <v>26</v>
      </c>
      <c r="N47" s="100">
        <f>IF(AN47&lt;1,SUMIFS('5th Cycle APR Raw Data-Final'!H$3:H$1977,'5th Cycle APR Raw Data-Final'!$A$3:$A$1977,'SB35 Determination Data'!$K47,'5th Cycle APR Raw Data-Final'!$T$3:$T$1977,"&gt;="&amp;'SB35 Determination Data'!$F47,'5th Cycle APR Raw Data-Final'!$T$3:$T$1977,"&lt;"&amp;E47),SUMIFS('5th Cycle APR Raw Data-Final'!H$3:H$1977,'5th Cycle APR Raw Data-Final'!$A$3:$A$1977,'SB35 Determination Data'!$K47,'5th Cycle APR Raw Data-Final'!$T$3:$T$1977,"&gt;="&amp;'SB35 Determination Data'!$F47,'5th Cycle APR Raw Data-Final'!$T$3:$T$1977,"&lt;="&amp;G47))</f>
        <v>26</v>
      </c>
      <c r="O47" s="100">
        <f>IF(AN47&lt;1,SUMIFS('5th Cycle APR Raw Data-Final'!I$3:I$1977,'5th Cycle APR Raw Data-Final'!$A$3:$A$1977,'SB35 Determination Data'!$K47,'5th Cycle APR Raw Data-Final'!$T$3:$T$1977,"&gt;="&amp;'SB35 Determination Data'!$F47,'5th Cycle APR Raw Data-Final'!$T$3:$T$1977,"&lt;"&amp;E47),SUMIFS('5th Cycle APR Raw Data-Final'!I$3:I$1977,'5th Cycle APR Raw Data-Final'!$A$3:$A$1977,'SB35 Determination Data'!$K47,'5th Cycle APR Raw Data-Final'!$T$3:$T$1977,"&gt;="&amp;'SB35 Determination Data'!$F47,'5th Cycle APR Raw Data-Final'!$T$3:$T$1977,"&lt;="&amp;G47))</f>
        <v>0</v>
      </c>
      <c r="P47" s="100">
        <f t="shared" si="40"/>
        <v>22</v>
      </c>
      <c r="Q47" s="112">
        <f t="shared" si="41"/>
        <v>0.54166666666666663</v>
      </c>
      <c r="R47" s="101">
        <f t="shared" si="42"/>
        <v>24</v>
      </c>
      <c r="S47" s="101">
        <f t="shared" si="43"/>
        <v>2</v>
      </c>
      <c r="T47" s="100">
        <f>VLOOKUP(K47,'5th Cycle APR Raw Data-Final'!$A$3:$P$1977,10,FALSE)</f>
        <v>30</v>
      </c>
      <c r="U47" s="100">
        <f>IF(AN47&lt;1,SUMIFS('5th Cycle APR Raw Data-Final'!K$3:K$1977,'5th Cycle APR Raw Data-Final'!$A$3:$A$1977,'SB35 Determination Data'!$K47,'5th Cycle APR Raw Data-Final'!$T$3:$T$1977,"&gt;="&amp;'SB35 Determination Data'!$F47,'5th Cycle APR Raw Data-Final'!$T$3:$T$1977,"&lt;"&amp;E47),SUMIFS('5th Cycle APR Raw Data-Final'!K$3:K$1977,'5th Cycle APR Raw Data-Final'!$A$3:$A$1977,'SB35 Determination Data'!$K47,'5th Cycle APR Raw Data-Final'!$T$3:$T$1977,"&gt;="&amp;'SB35 Determination Data'!$F47,'5th Cycle APR Raw Data-Final'!$T$3:$T$1977,"&lt;="&amp;G47))</f>
        <v>30</v>
      </c>
      <c r="V47" s="100">
        <f>IF(AN47&lt;1,SUMIFS('5th Cycle APR Raw Data-Final'!L$3:L$1977,'5th Cycle APR Raw Data-Final'!$A$3:$A$1977,'SB35 Determination Data'!$K47,'5th Cycle APR Raw Data-Final'!$T$3:$T$1977,"&gt;="&amp;'SB35 Determination Data'!$F47,'5th Cycle APR Raw Data-Final'!$T$3:$T$1977,"&lt;"&amp;E47),SUMIFS('5th Cycle APR Raw Data-Final'!L$3:L$1977,'5th Cycle APR Raw Data-Final'!$A$3:$A$1977,'SB35 Determination Data'!$K47,'5th Cycle APR Raw Data-Final'!$T$3:$T$1977,"&gt;="&amp;'SB35 Determination Data'!$F47,'5th Cycle APR Raw Data-Final'!$T$3:$T$1977,"&lt;="&amp;G47))</f>
        <v>30</v>
      </c>
      <c r="W47" s="100">
        <f>IF(AN47&lt;1,SUMIFS('5th Cycle APR Raw Data-Final'!M$3:M$1977,'5th Cycle APR Raw Data-Final'!$A$3:$A$1977,'SB35 Determination Data'!$K47,'5th Cycle APR Raw Data-Final'!$T$3:$T$1977,"&gt;="&amp;'SB35 Determination Data'!$F47,'5th Cycle APR Raw Data-Final'!$T$3:$T$1977,"&lt;"&amp;E47),SUMIFS('5th Cycle APR Raw Data-Final'!M$3:M$1977,'5th Cycle APR Raw Data-Final'!$A$3:$A$1977,'SB35 Determination Data'!$K47,'5th Cycle APR Raw Data-Final'!$T$3:$T$1977,"&gt;="&amp;'SB35 Determination Data'!$F47,'5th Cycle APR Raw Data-Final'!$T$3:$T$1977,"&lt;="&amp;G47))</f>
        <v>0</v>
      </c>
      <c r="X47" s="100">
        <f t="shared" si="44"/>
        <v>0</v>
      </c>
      <c r="Y47" s="100">
        <f t="shared" si="45"/>
        <v>32</v>
      </c>
      <c r="Z47" s="100">
        <f t="shared" si="46"/>
        <v>0</v>
      </c>
      <c r="AA47" s="112">
        <f t="shared" si="47"/>
        <v>1</v>
      </c>
      <c r="AB47" s="112">
        <f t="shared" si="48"/>
        <v>1.0666666666666667</v>
      </c>
      <c r="AC47" s="100">
        <f>VLOOKUP(K47,'5th Cycle APR Raw Data-Final'!$A$3:$P$1977,14,FALSE)</f>
        <v>24</v>
      </c>
      <c r="AD47" s="100">
        <f>IF(AN47&lt;1,SUMIFS('5th Cycle APR Raw Data-Final'!$O$3:$O$1977,'5th Cycle APR Raw Data-Final'!$A$3:$A$1977,'SB35 Determination Data'!$K47,'5th Cycle APR Raw Data-Final'!$T$3:$T$1977,"&gt;="&amp;'SB35 Determination Data'!$F47,'5th Cycle APR Raw Data-Final'!$T$3:$T$1977,"&lt;"&amp;E47),SUMIFS('5th Cycle APR Raw Data-Final'!$O$3:$O$1977,'5th Cycle APR Raw Data-Final'!$A$3:$A$1977,'SB35 Determination Data'!$K47,'5th Cycle APR Raw Data-Final'!$T$3:$T$1977,"&gt;="&amp;'SB35 Determination Data'!$F47,'5th Cycle APR Raw Data-Final'!$T$3:$T$1977,"&lt;="&amp;G47))</f>
        <v>1</v>
      </c>
      <c r="AE47" s="100">
        <f t="shared" si="49"/>
        <v>23</v>
      </c>
      <c r="AF47" s="112">
        <f t="shared" si="50"/>
        <v>4.1666666666666664E-2</v>
      </c>
      <c r="AG47" s="100">
        <f>VLOOKUP(K47,'5th Cycle APR Raw Data-Final'!$A$3:$P$1977,16,FALSE)</f>
        <v>82</v>
      </c>
      <c r="AH47" s="100">
        <f>IF(AN47&lt;1,SUMIFS('5th Cycle APR Raw Data-Final'!$Q$3:$Q$1977,'5th Cycle APR Raw Data-Final'!$A$3:$A$1977,'SB35 Determination Data'!$K47,'5th Cycle APR Raw Data-Final'!$T$3:$T$1977,"&gt;="&amp;'SB35 Determination Data'!$F47,'5th Cycle APR Raw Data-Final'!$T$3:$T$1977,"&lt;"&amp;E47),SUMIFS('5th Cycle APR Raw Data-Final'!$Q$3:$Q$1977,'5th Cycle APR Raw Data-Final'!$A$3:$A$1977,'SB35 Determination Data'!$K47,'5th Cycle APR Raw Data-Final'!$T$3:$T$1977,"&gt;="&amp;'SB35 Determination Data'!$F47,'5th Cycle APR Raw Data-Final'!$T$3:$T$1977,"&lt;="&amp;G47))</f>
        <v>0</v>
      </c>
      <c r="AI47" s="100">
        <f t="shared" si="51"/>
        <v>82</v>
      </c>
      <c r="AJ47" s="112">
        <f t="shared" si="52"/>
        <v>0</v>
      </c>
      <c r="AK47" s="100">
        <f>VLOOKUP(K47,'5th Cycle APR Raw Data-Final'!$A$3:$R$1977,18,FALSE)</f>
        <v>184</v>
      </c>
      <c r="AL47" s="100">
        <f>IF(AN47&lt;1,SUMIFS('5th Cycle APR Raw Data-Final'!$S$3:$S$1977,'5th Cycle APR Raw Data-Final'!$A$3:$A$1977,'SB35 Determination Data'!$K47,'5th Cycle APR Raw Data-Final'!$T$3:$T$1977,"&gt;="&amp;'SB35 Determination Data'!$F47,'5th Cycle APR Raw Data-Final'!$T$3:$T$1977,"&lt;"&amp;E47),SUMIFS('5th Cycle APR Raw Data-Final'!$S$3:$S$1977,'5th Cycle APR Raw Data-Final'!$A$3:$A$1977,'SB35 Determination Data'!$K47,'5th Cycle APR Raw Data-Final'!$T$3:$T$1977,"&gt;="&amp;'SB35 Determination Data'!$F47,'5th Cycle APR Raw Data-Final'!$T$3:$T$1977,"&lt;="&amp;G47))</f>
        <v>57</v>
      </c>
      <c r="AM47" s="100">
        <f t="shared" si="53"/>
        <v>127</v>
      </c>
      <c r="AN47" s="114">
        <f t="shared" si="54"/>
        <v>0.5</v>
      </c>
      <c r="AO47" s="2" t="str">
        <f t="shared" si="55"/>
        <v>YES</v>
      </c>
      <c r="AP47" s="2" t="str">
        <f t="shared" si="56"/>
        <v>NO</v>
      </c>
      <c r="AQ47" s="2" t="str">
        <f t="shared" si="57"/>
        <v>NO</v>
      </c>
      <c r="AR47" s="124" t="str">
        <f>VLOOKUP(K47,'2018Submitted'!$A$2:$C$540,3,FALSE)</f>
        <v>Successful</v>
      </c>
      <c r="AS47" s="2" t="str">
        <f t="shared" si="58"/>
        <v>NO</v>
      </c>
      <c r="AT47" s="2" t="str">
        <f t="shared" si="59"/>
        <v>NO</v>
      </c>
    </row>
    <row r="48" spans="1:46" s="2" customFormat="1" ht="12.75" customHeight="1" x14ac:dyDescent="0.2">
      <c r="A48" s="2" t="s">
        <v>48</v>
      </c>
      <c r="B48" s="2" t="str">
        <f t="shared" si="32"/>
        <v>BISHOP</v>
      </c>
      <c r="C48" s="71">
        <f t="shared" si="33"/>
        <v>1</v>
      </c>
      <c r="D48" s="72">
        <f t="shared" si="34"/>
        <v>5</v>
      </c>
      <c r="E48" s="99">
        <f t="shared" si="35"/>
        <v>2017</v>
      </c>
      <c r="F48" s="99">
        <f t="shared" si="36"/>
        <v>2014</v>
      </c>
      <c r="G48" s="99">
        <f t="shared" si="37"/>
        <v>2018</v>
      </c>
      <c r="H48" s="2" t="str">
        <f t="shared" si="38"/>
        <v>06/30/2014</v>
      </c>
      <c r="I48" s="2" t="str">
        <f t="shared" si="39"/>
        <v>06/30/2019</v>
      </c>
      <c r="J48" s="2" t="s">
        <v>13</v>
      </c>
      <c r="K48" s="113" t="s">
        <v>996</v>
      </c>
      <c r="L48" s="100">
        <f>VLOOKUP(K48,'5th Cycle APR Raw Data-Final'!$A$3:$P$1977,6,FALSE)</f>
        <v>15</v>
      </c>
      <c r="M48" s="100">
        <f>IF(AN48&lt;1,SUMIFS('5th Cycle APR Raw Data-Final'!G$3:G$1977,'5th Cycle APR Raw Data-Final'!$A$3:$A$1977,'SB35 Determination Data'!$K48,'5th Cycle APR Raw Data-Final'!$T$3:$T$1977,"&gt;="&amp;'SB35 Determination Data'!$F48,'5th Cycle APR Raw Data-Final'!$T$3:$T$1977,"&lt;"&amp;E48),SUMIFS('5th Cycle APR Raw Data-Final'!G$3:G$1977,'5th Cycle APR Raw Data-Final'!$A$3:$A$1977,'SB35 Determination Data'!$K48,'5th Cycle APR Raw Data-Final'!$T$3:$T$1977,"&gt;="&amp;'SB35 Determination Data'!$F48,'5th Cycle APR Raw Data-Final'!$T$3:$T$1977,"&lt;="&amp;G48))</f>
        <v>0</v>
      </c>
      <c r="N48" s="100">
        <f>IF(AN48&lt;1,SUMIFS('5th Cycle APR Raw Data-Final'!H$3:H$1977,'5th Cycle APR Raw Data-Final'!$A$3:$A$1977,'SB35 Determination Data'!$K48,'5th Cycle APR Raw Data-Final'!$T$3:$T$1977,"&gt;="&amp;'SB35 Determination Data'!$F48,'5th Cycle APR Raw Data-Final'!$T$3:$T$1977,"&lt;"&amp;E48),SUMIFS('5th Cycle APR Raw Data-Final'!H$3:H$1977,'5th Cycle APR Raw Data-Final'!$A$3:$A$1977,'SB35 Determination Data'!$K48,'5th Cycle APR Raw Data-Final'!$T$3:$T$1977,"&gt;="&amp;'SB35 Determination Data'!$F48,'5th Cycle APR Raw Data-Final'!$T$3:$T$1977,"&lt;="&amp;G48))</f>
        <v>0</v>
      </c>
      <c r="O48" s="100">
        <f>IF(AN48&lt;1,SUMIFS('5th Cycle APR Raw Data-Final'!I$3:I$1977,'5th Cycle APR Raw Data-Final'!$A$3:$A$1977,'SB35 Determination Data'!$K48,'5th Cycle APR Raw Data-Final'!$T$3:$T$1977,"&gt;="&amp;'SB35 Determination Data'!$F48,'5th Cycle APR Raw Data-Final'!$T$3:$T$1977,"&lt;"&amp;E48),SUMIFS('5th Cycle APR Raw Data-Final'!I$3:I$1977,'5th Cycle APR Raw Data-Final'!$A$3:$A$1977,'SB35 Determination Data'!$K48,'5th Cycle APR Raw Data-Final'!$T$3:$T$1977,"&gt;="&amp;'SB35 Determination Data'!$F48,'5th Cycle APR Raw Data-Final'!$T$3:$T$1977,"&lt;="&amp;G48))</f>
        <v>0</v>
      </c>
      <c r="P48" s="100">
        <f t="shared" si="40"/>
        <v>15</v>
      </c>
      <c r="Q48" s="112">
        <f t="shared" si="41"/>
        <v>0</v>
      </c>
      <c r="R48" s="101">
        <f t="shared" si="42"/>
        <v>15</v>
      </c>
      <c r="S48" s="101">
        <f t="shared" si="43"/>
        <v>0</v>
      </c>
      <c r="T48" s="100">
        <f>VLOOKUP(K48,'5th Cycle APR Raw Data-Final'!$A$3:$P$1977,10,FALSE)</f>
        <v>10</v>
      </c>
      <c r="U48" s="100">
        <f>IF(AN48&lt;1,SUMIFS('5th Cycle APR Raw Data-Final'!K$3:K$1977,'5th Cycle APR Raw Data-Final'!$A$3:$A$1977,'SB35 Determination Data'!$K48,'5th Cycle APR Raw Data-Final'!$T$3:$T$1977,"&gt;="&amp;'SB35 Determination Data'!$F48,'5th Cycle APR Raw Data-Final'!$T$3:$T$1977,"&lt;"&amp;E48),SUMIFS('5th Cycle APR Raw Data-Final'!K$3:K$1977,'5th Cycle APR Raw Data-Final'!$A$3:$A$1977,'SB35 Determination Data'!$K48,'5th Cycle APR Raw Data-Final'!$T$3:$T$1977,"&gt;="&amp;'SB35 Determination Data'!$F48,'5th Cycle APR Raw Data-Final'!$T$3:$T$1977,"&lt;="&amp;G48))</f>
        <v>1</v>
      </c>
      <c r="V48" s="100">
        <f>IF(AN48&lt;1,SUMIFS('5th Cycle APR Raw Data-Final'!L$3:L$1977,'5th Cycle APR Raw Data-Final'!$A$3:$A$1977,'SB35 Determination Data'!$K48,'5th Cycle APR Raw Data-Final'!$T$3:$T$1977,"&gt;="&amp;'SB35 Determination Data'!$F48,'5th Cycle APR Raw Data-Final'!$T$3:$T$1977,"&lt;"&amp;E48),SUMIFS('5th Cycle APR Raw Data-Final'!L$3:L$1977,'5th Cycle APR Raw Data-Final'!$A$3:$A$1977,'SB35 Determination Data'!$K48,'5th Cycle APR Raw Data-Final'!$T$3:$T$1977,"&gt;="&amp;'SB35 Determination Data'!$F48,'5th Cycle APR Raw Data-Final'!$T$3:$T$1977,"&lt;="&amp;G48))</f>
        <v>1</v>
      </c>
      <c r="W48" s="100">
        <f>IF(AN48&lt;1,SUMIFS('5th Cycle APR Raw Data-Final'!M$3:M$1977,'5th Cycle APR Raw Data-Final'!$A$3:$A$1977,'SB35 Determination Data'!$K48,'5th Cycle APR Raw Data-Final'!$T$3:$T$1977,"&gt;="&amp;'SB35 Determination Data'!$F48,'5th Cycle APR Raw Data-Final'!$T$3:$T$1977,"&lt;"&amp;E48),SUMIFS('5th Cycle APR Raw Data-Final'!M$3:M$1977,'5th Cycle APR Raw Data-Final'!$A$3:$A$1977,'SB35 Determination Data'!$K48,'5th Cycle APR Raw Data-Final'!$T$3:$T$1977,"&gt;="&amp;'SB35 Determination Data'!$F48,'5th Cycle APR Raw Data-Final'!$T$3:$T$1977,"&lt;="&amp;G48))</f>
        <v>0</v>
      </c>
      <c r="X48" s="100">
        <f t="shared" si="44"/>
        <v>9</v>
      </c>
      <c r="Y48" s="100">
        <f t="shared" si="45"/>
        <v>1</v>
      </c>
      <c r="Z48" s="100">
        <f t="shared" si="46"/>
        <v>9</v>
      </c>
      <c r="AA48" s="112">
        <f t="shared" si="47"/>
        <v>0.1</v>
      </c>
      <c r="AB48" s="112">
        <f t="shared" si="48"/>
        <v>0.1</v>
      </c>
      <c r="AC48" s="100">
        <f>VLOOKUP(K48,'5th Cycle APR Raw Data-Final'!$A$3:$P$1977,14,FALSE)</f>
        <v>12</v>
      </c>
      <c r="AD48" s="100">
        <f>IF(AN48&lt;1,SUMIFS('5th Cycle APR Raw Data-Final'!$O$3:$O$1977,'5th Cycle APR Raw Data-Final'!$A$3:$A$1977,'SB35 Determination Data'!$K48,'5th Cycle APR Raw Data-Final'!$T$3:$T$1977,"&gt;="&amp;'SB35 Determination Data'!$F48,'5th Cycle APR Raw Data-Final'!$T$3:$T$1977,"&lt;"&amp;E48),SUMIFS('5th Cycle APR Raw Data-Final'!$O$3:$O$1977,'5th Cycle APR Raw Data-Final'!$A$3:$A$1977,'SB35 Determination Data'!$K48,'5th Cycle APR Raw Data-Final'!$T$3:$T$1977,"&gt;="&amp;'SB35 Determination Data'!$F48,'5th Cycle APR Raw Data-Final'!$T$3:$T$1977,"&lt;="&amp;G48))</f>
        <v>8</v>
      </c>
      <c r="AE48" s="100">
        <f t="shared" si="49"/>
        <v>4</v>
      </c>
      <c r="AF48" s="112">
        <f t="shared" si="50"/>
        <v>0.66666666666666663</v>
      </c>
      <c r="AG48" s="100">
        <f>VLOOKUP(K48,'5th Cycle APR Raw Data-Final'!$A$3:$P$1977,16,FALSE)</f>
        <v>28</v>
      </c>
      <c r="AH48" s="100">
        <f>IF(AN48&lt;1,SUMIFS('5th Cycle APR Raw Data-Final'!$Q$3:$Q$1977,'5th Cycle APR Raw Data-Final'!$A$3:$A$1977,'SB35 Determination Data'!$K48,'5th Cycle APR Raw Data-Final'!$T$3:$T$1977,"&gt;="&amp;'SB35 Determination Data'!$F48,'5th Cycle APR Raw Data-Final'!$T$3:$T$1977,"&lt;"&amp;E48),SUMIFS('5th Cycle APR Raw Data-Final'!$Q$3:$Q$1977,'5th Cycle APR Raw Data-Final'!$A$3:$A$1977,'SB35 Determination Data'!$K48,'5th Cycle APR Raw Data-Final'!$T$3:$T$1977,"&gt;="&amp;'SB35 Determination Data'!$F48,'5th Cycle APR Raw Data-Final'!$T$3:$T$1977,"&lt;="&amp;G48))</f>
        <v>1</v>
      </c>
      <c r="AI48" s="100">
        <f t="shared" si="51"/>
        <v>27</v>
      </c>
      <c r="AJ48" s="112">
        <f t="shared" si="52"/>
        <v>3.5714285714285712E-2</v>
      </c>
      <c r="AK48" s="100">
        <f>VLOOKUP(K48,'5th Cycle APR Raw Data-Final'!$A$3:$R$1977,18,FALSE)</f>
        <v>65</v>
      </c>
      <c r="AL48" s="100">
        <f>IF(AN48&lt;1,SUMIFS('5th Cycle APR Raw Data-Final'!$S$3:$S$1977,'5th Cycle APR Raw Data-Final'!$A$3:$A$1977,'SB35 Determination Data'!$K48,'5th Cycle APR Raw Data-Final'!$T$3:$T$1977,"&gt;="&amp;'SB35 Determination Data'!$F48,'5th Cycle APR Raw Data-Final'!$T$3:$T$1977,"&lt;"&amp;E48),SUMIFS('5th Cycle APR Raw Data-Final'!$S$3:$S$1977,'5th Cycle APR Raw Data-Final'!$A$3:$A$1977,'SB35 Determination Data'!$K48,'5th Cycle APR Raw Data-Final'!$T$3:$T$1977,"&gt;="&amp;'SB35 Determination Data'!$F48,'5th Cycle APR Raw Data-Final'!$T$3:$T$1977,"&lt;="&amp;G48))</f>
        <v>10</v>
      </c>
      <c r="AM48" s="100">
        <f t="shared" si="53"/>
        <v>55</v>
      </c>
      <c r="AN48" s="114">
        <f t="shared" si="54"/>
        <v>1</v>
      </c>
      <c r="AO48" s="2" t="str">
        <f t="shared" si="55"/>
        <v>YES</v>
      </c>
      <c r="AP48" s="2" t="str">
        <f t="shared" si="56"/>
        <v>NO</v>
      </c>
      <c r="AQ48" s="2" t="str">
        <f t="shared" si="57"/>
        <v>NO</v>
      </c>
      <c r="AR48" s="124" t="str">
        <f>VLOOKUP(K48,'2018Submitted'!$A$2:$C$540,3,FALSE)</f>
        <v>Successful</v>
      </c>
      <c r="AS48" s="2" t="str">
        <f t="shared" si="58"/>
        <v>NO</v>
      </c>
      <c r="AT48" s="2" t="str">
        <f t="shared" si="59"/>
        <v>NO</v>
      </c>
    </row>
    <row r="49" spans="1:46" s="2" customFormat="1" ht="12.75" customHeight="1" x14ac:dyDescent="0.2">
      <c r="A49" s="2" t="s">
        <v>23</v>
      </c>
      <c r="B49" s="2" t="str">
        <f t="shared" si="32"/>
        <v>BLUE LAKE</v>
      </c>
      <c r="C49" s="71">
        <f t="shared" si="33"/>
        <v>1</v>
      </c>
      <c r="D49" s="72">
        <f t="shared" si="34"/>
        <v>5</v>
      </c>
      <c r="E49" s="99">
        <f t="shared" si="35"/>
        <v>2017</v>
      </c>
      <c r="F49" s="99">
        <f t="shared" si="36"/>
        <v>2014</v>
      </c>
      <c r="G49" s="99">
        <f t="shared" si="37"/>
        <v>2018</v>
      </c>
      <c r="H49" s="2" t="str">
        <f t="shared" si="38"/>
        <v>06/30/2014</v>
      </c>
      <c r="I49" s="2" t="str">
        <f t="shared" si="39"/>
        <v>06/30/2019</v>
      </c>
      <c r="J49" s="2" t="s">
        <v>13</v>
      </c>
      <c r="K49" s="113" t="s">
        <v>1847</v>
      </c>
      <c r="L49" s="100" t="e">
        <f>VLOOKUP(K49,'5th Cycle APR Raw Data-Final'!$A$3:$P$1977,6,FALSE)</f>
        <v>#N/A</v>
      </c>
      <c r="M49" s="100">
        <f>IF(AN49&lt;1,SUMIFS('5th Cycle APR Raw Data-Final'!G$3:G$1977,'5th Cycle APR Raw Data-Final'!$A$3:$A$1977,'SB35 Determination Data'!$K49,'5th Cycle APR Raw Data-Final'!$T$3:$T$1977,"&gt;="&amp;'SB35 Determination Data'!$F49,'5th Cycle APR Raw Data-Final'!$T$3:$T$1977,"&lt;"&amp;E49),SUMIFS('5th Cycle APR Raw Data-Final'!G$3:G$1977,'5th Cycle APR Raw Data-Final'!$A$3:$A$1977,'SB35 Determination Data'!$K49,'5th Cycle APR Raw Data-Final'!$T$3:$T$1977,"&gt;="&amp;'SB35 Determination Data'!$F49,'5th Cycle APR Raw Data-Final'!$T$3:$T$1977,"&lt;="&amp;G49))</f>
        <v>0</v>
      </c>
      <c r="N49" s="100">
        <f>IF(AN49&lt;1,SUMIFS('5th Cycle APR Raw Data-Final'!H$3:H$1977,'5th Cycle APR Raw Data-Final'!$A$3:$A$1977,'SB35 Determination Data'!$K49,'5th Cycle APR Raw Data-Final'!$T$3:$T$1977,"&gt;="&amp;'SB35 Determination Data'!$F49,'5th Cycle APR Raw Data-Final'!$T$3:$T$1977,"&lt;"&amp;E49),SUMIFS('5th Cycle APR Raw Data-Final'!H$3:H$1977,'5th Cycle APR Raw Data-Final'!$A$3:$A$1977,'SB35 Determination Data'!$K49,'5th Cycle APR Raw Data-Final'!$T$3:$T$1977,"&gt;="&amp;'SB35 Determination Data'!$F49,'5th Cycle APR Raw Data-Final'!$T$3:$T$1977,"&lt;="&amp;G49))</f>
        <v>0</v>
      </c>
      <c r="O49" s="100">
        <f>IF(AN49&lt;1,SUMIFS('5th Cycle APR Raw Data-Final'!I$3:I$1977,'5th Cycle APR Raw Data-Final'!$A$3:$A$1977,'SB35 Determination Data'!$K49,'5th Cycle APR Raw Data-Final'!$T$3:$T$1977,"&gt;="&amp;'SB35 Determination Data'!$F49,'5th Cycle APR Raw Data-Final'!$T$3:$T$1977,"&lt;"&amp;E49),SUMIFS('5th Cycle APR Raw Data-Final'!I$3:I$1977,'5th Cycle APR Raw Data-Final'!$A$3:$A$1977,'SB35 Determination Data'!$K49,'5th Cycle APR Raw Data-Final'!$T$3:$T$1977,"&gt;="&amp;'SB35 Determination Data'!$F49,'5th Cycle APR Raw Data-Final'!$T$3:$T$1977,"&lt;="&amp;G49))</f>
        <v>0</v>
      </c>
      <c r="P49" s="100" t="e">
        <f t="shared" si="40"/>
        <v>#N/A</v>
      </c>
      <c r="Q49" s="112" t="str">
        <f t="shared" si="41"/>
        <v>No 2018 Annual Progress Report</v>
      </c>
      <c r="R49" s="101" t="e">
        <f t="shared" si="42"/>
        <v>#N/A</v>
      </c>
      <c r="S49" s="101" t="e">
        <f t="shared" si="43"/>
        <v>#N/A</v>
      </c>
      <c r="T49" s="100" t="e">
        <f>VLOOKUP(K49,'5th Cycle APR Raw Data-Final'!$A$3:$P$1977,10,FALSE)</f>
        <v>#N/A</v>
      </c>
      <c r="U49" s="100">
        <f>IF(AN49&lt;1,SUMIFS('5th Cycle APR Raw Data-Final'!K$3:K$1977,'5th Cycle APR Raw Data-Final'!$A$3:$A$1977,'SB35 Determination Data'!$K49,'5th Cycle APR Raw Data-Final'!$T$3:$T$1977,"&gt;="&amp;'SB35 Determination Data'!$F49,'5th Cycle APR Raw Data-Final'!$T$3:$T$1977,"&lt;"&amp;E49),SUMIFS('5th Cycle APR Raw Data-Final'!K$3:K$1977,'5th Cycle APR Raw Data-Final'!$A$3:$A$1977,'SB35 Determination Data'!$K49,'5th Cycle APR Raw Data-Final'!$T$3:$T$1977,"&gt;="&amp;'SB35 Determination Data'!$F49,'5th Cycle APR Raw Data-Final'!$T$3:$T$1977,"&lt;="&amp;G49))</f>
        <v>0</v>
      </c>
      <c r="V49" s="100">
        <f>IF(AN49&lt;1,SUMIFS('5th Cycle APR Raw Data-Final'!L$3:L$1977,'5th Cycle APR Raw Data-Final'!$A$3:$A$1977,'SB35 Determination Data'!$K49,'5th Cycle APR Raw Data-Final'!$T$3:$T$1977,"&gt;="&amp;'SB35 Determination Data'!$F49,'5th Cycle APR Raw Data-Final'!$T$3:$T$1977,"&lt;"&amp;E49),SUMIFS('5th Cycle APR Raw Data-Final'!L$3:L$1977,'5th Cycle APR Raw Data-Final'!$A$3:$A$1977,'SB35 Determination Data'!$K49,'5th Cycle APR Raw Data-Final'!$T$3:$T$1977,"&gt;="&amp;'SB35 Determination Data'!$F49,'5th Cycle APR Raw Data-Final'!$T$3:$T$1977,"&lt;="&amp;G49))</f>
        <v>0</v>
      </c>
      <c r="W49" s="100">
        <f>IF(AN49&lt;1,SUMIFS('5th Cycle APR Raw Data-Final'!M$3:M$1977,'5th Cycle APR Raw Data-Final'!$A$3:$A$1977,'SB35 Determination Data'!$K49,'5th Cycle APR Raw Data-Final'!$T$3:$T$1977,"&gt;="&amp;'SB35 Determination Data'!$F49,'5th Cycle APR Raw Data-Final'!$T$3:$T$1977,"&lt;"&amp;E49),SUMIFS('5th Cycle APR Raw Data-Final'!M$3:M$1977,'5th Cycle APR Raw Data-Final'!$A$3:$A$1977,'SB35 Determination Data'!$K49,'5th Cycle APR Raw Data-Final'!$T$3:$T$1977,"&gt;="&amp;'SB35 Determination Data'!$F49,'5th Cycle APR Raw Data-Final'!$T$3:$T$1977,"&lt;="&amp;G49))</f>
        <v>0</v>
      </c>
      <c r="X49" s="100" t="e">
        <f t="shared" si="44"/>
        <v>#N/A</v>
      </c>
      <c r="Y49" s="100" t="e">
        <f t="shared" si="45"/>
        <v>#N/A</v>
      </c>
      <c r="Z49" s="100" t="e">
        <f t="shared" si="46"/>
        <v>#N/A</v>
      </c>
      <c r="AA49" s="112" t="str">
        <f t="shared" si="47"/>
        <v>No 2018 Annual Progress Report</v>
      </c>
      <c r="AB49" s="112" t="str">
        <f t="shared" si="48"/>
        <v>No 2018 Annual Progress Report</v>
      </c>
      <c r="AC49" s="100" t="e">
        <f>VLOOKUP(K49,'5th Cycle APR Raw Data-Final'!$A$3:$P$1977,14,FALSE)</f>
        <v>#N/A</v>
      </c>
      <c r="AD49" s="100">
        <f>IF(AN49&lt;1,SUMIFS('5th Cycle APR Raw Data-Final'!$O$3:$O$1977,'5th Cycle APR Raw Data-Final'!$A$3:$A$1977,'SB35 Determination Data'!$K49,'5th Cycle APR Raw Data-Final'!$T$3:$T$1977,"&gt;="&amp;'SB35 Determination Data'!$F49,'5th Cycle APR Raw Data-Final'!$T$3:$T$1977,"&lt;"&amp;E49),SUMIFS('5th Cycle APR Raw Data-Final'!$O$3:$O$1977,'5th Cycle APR Raw Data-Final'!$A$3:$A$1977,'SB35 Determination Data'!$K49,'5th Cycle APR Raw Data-Final'!$T$3:$T$1977,"&gt;="&amp;'SB35 Determination Data'!$F49,'5th Cycle APR Raw Data-Final'!$T$3:$T$1977,"&lt;="&amp;G49))</f>
        <v>0</v>
      </c>
      <c r="AE49" s="100" t="e">
        <f t="shared" si="49"/>
        <v>#N/A</v>
      </c>
      <c r="AF49" s="112" t="str">
        <f t="shared" si="50"/>
        <v>No 2018 Annual Progress Report</v>
      </c>
      <c r="AG49" s="100" t="e">
        <f>VLOOKUP(K49,'5th Cycle APR Raw Data-Final'!$A$3:$P$1977,16,FALSE)</f>
        <v>#N/A</v>
      </c>
      <c r="AH49" s="100">
        <f>IF(AN49&lt;1,SUMIFS('5th Cycle APR Raw Data-Final'!$Q$3:$Q$1977,'5th Cycle APR Raw Data-Final'!$A$3:$A$1977,'SB35 Determination Data'!$K49,'5th Cycle APR Raw Data-Final'!$T$3:$T$1977,"&gt;="&amp;'SB35 Determination Data'!$F49,'5th Cycle APR Raw Data-Final'!$T$3:$T$1977,"&lt;"&amp;E49),SUMIFS('5th Cycle APR Raw Data-Final'!$Q$3:$Q$1977,'5th Cycle APR Raw Data-Final'!$A$3:$A$1977,'SB35 Determination Data'!$K49,'5th Cycle APR Raw Data-Final'!$T$3:$T$1977,"&gt;="&amp;'SB35 Determination Data'!$F49,'5th Cycle APR Raw Data-Final'!$T$3:$T$1977,"&lt;="&amp;G49))</f>
        <v>0</v>
      </c>
      <c r="AI49" s="100" t="e">
        <f t="shared" si="51"/>
        <v>#N/A</v>
      </c>
      <c r="AJ49" s="112" t="str">
        <f t="shared" si="52"/>
        <v>No 2018 Annual Progress Report</v>
      </c>
      <c r="AK49" s="100" t="e">
        <f>VLOOKUP(K49,'5th Cycle APR Raw Data-Final'!$A$3:$R$1977,18,FALSE)</f>
        <v>#N/A</v>
      </c>
      <c r="AL49" s="100">
        <f>IF(AN49&lt;1,SUMIFS('5th Cycle APR Raw Data-Final'!$S$3:$S$1977,'5th Cycle APR Raw Data-Final'!$A$3:$A$1977,'SB35 Determination Data'!$K49,'5th Cycle APR Raw Data-Final'!$T$3:$T$1977,"&gt;="&amp;'SB35 Determination Data'!$F49,'5th Cycle APR Raw Data-Final'!$T$3:$T$1977,"&lt;"&amp;E49),SUMIFS('5th Cycle APR Raw Data-Final'!$S$3:$S$1977,'5th Cycle APR Raw Data-Final'!$A$3:$A$1977,'SB35 Determination Data'!$K49,'5th Cycle APR Raw Data-Final'!$T$3:$T$1977,"&gt;="&amp;'SB35 Determination Data'!$F49,'5th Cycle APR Raw Data-Final'!$T$3:$T$1977,"&lt;="&amp;G49))</f>
        <v>0</v>
      </c>
      <c r="AM49" s="100" t="e">
        <f t="shared" si="53"/>
        <v>#N/A</v>
      </c>
      <c r="AN49" s="114">
        <f t="shared" si="54"/>
        <v>1</v>
      </c>
      <c r="AO49" s="2" t="str">
        <f t="shared" si="55"/>
        <v>YES</v>
      </c>
      <c r="AP49" s="2" t="str">
        <f t="shared" si="56"/>
        <v>NO</v>
      </c>
      <c r="AQ49" s="2" t="str">
        <f t="shared" si="57"/>
        <v>NO</v>
      </c>
      <c r="AR49" s="124" t="str">
        <f>VLOOKUP(K49,'2018Submitted'!$A$2:$C$540,3,FALSE)</f>
        <v>No 2018 Annual Progress Report</v>
      </c>
      <c r="AS49" s="2" t="str">
        <f t="shared" si="58"/>
        <v>YES</v>
      </c>
      <c r="AT49" s="2" t="str">
        <f t="shared" si="59"/>
        <v>NO</v>
      </c>
    </row>
    <row r="50" spans="1:46" s="11" customFormat="1" ht="12.75" customHeight="1" x14ac:dyDescent="0.2">
      <c r="A50" s="2" t="s">
        <v>35</v>
      </c>
      <c r="B50" s="2" t="str">
        <f t="shared" si="32"/>
        <v>BLYTHE</v>
      </c>
      <c r="C50" s="71">
        <f t="shared" si="33"/>
        <v>0.625</v>
      </c>
      <c r="D50" s="72">
        <f t="shared" si="34"/>
        <v>8</v>
      </c>
      <c r="E50" s="99">
        <f t="shared" si="35"/>
        <v>2018</v>
      </c>
      <c r="F50" s="99">
        <f t="shared" si="36"/>
        <v>2014</v>
      </c>
      <c r="G50" s="99" t="str">
        <f t="shared" si="37"/>
        <v>2021</v>
      </c>
      <c r="H50" s="2" t="str">
        <f t="shared" si="38"/>
        <v>10/15/2013</v>
      </c>
      <c r="I50" s="2" t="str">
        <f t="shared" si="39"/>
        <v>10/15/2021</v>
      </c>
      <c r="J50" s="2" t="s">
        <v>3</v>
      </c>
      <c r="K50" s="113" t="s">
        <v>1848</v>
      </c>
      <c r="L50" s="100" t="e">
        <f>VLOOKUP(K50,'5th Cycle APR Raw Data-Final'!$A$3:$P$1977,6,FALSE)</f>
        <v>#N/A</v>
      </c>
      <c r="M50" s="100">
        <f>IF(AN50&lt;1,SUMIFS('5th Cycle APR Raw Data-Final'!G$3:G$1977,'5th Cycle APR Raw Data-Final'!$A$3:$A$1977,'SB35 Determination Data'!$K50,'5th Cycle APR Raw Data-Final'!$T$3:$T$1977,"&gt;="&amp;'SB35 Determination Data'!$F50,'5th Cycle APR Raw Data-Final'!$T$3:$T$1977,"&lt;"&amp;E50),SUMIFS('5th Cycle APR Raw Data-Final'!G$3:G$1977,'5th Cycle APR Raw Data-Final'!$A$3:$A$1977,'SB35 Determination Data'!$K50,'5th Cycle APR Raw Data-Final'!$T$3:$T$1977,"&gt;="&amp;'SB35 Determination Data'!$F50,'5th Cycle APR Raw Data-Final'!$T$3:$T$1977,"&lt;="&amp;G50))</f>
        <v>0</v>
      </c>
      <c r="N50" s="100">
        <f>IF(AN50&lt;1,SUMIFS('5th Cycle APR Raw Data-Final'!H$3:H$1977,'5th Cycle APR Raw Data-Final'!$A$3:$A$1977,'SB35 Determination Data'!$K50,'5th Cycle APR Raw Data-Final'!$T$3:$T$1977,"&gt;="&amp;'SB35 Determination Data'!$F50,'5th Cycle APR Raw Data-Final'!$T$3:$T$1977,"&lt;"&amp;E50),SUMIFS('5th Cycle APR Raw Data-Final'!H$3:H$1977,'5th Cycle APR Raw Data-Final'!$A$3:$A$1977,'SB35 Determination Data'!$K50,'5th Cycle APR Raw Data-Final'!$T$3:$T$1977,"&gt;="&amp;'SB35 Determination Data'!$F50,'5th Cycle APR Raw Data-Final'!$T$3:$T$1977,"&lt;="&amp;G50))</f>
        <v>0</v>
      </c>
      <c r="O50" s="100">
        <f>IF(AN50&lt;1,SUMIFS('5th Cycle APR Raw Data-Final'!I$3:I$1977,'5th Cycle APR Raw Data-Final'!$A$3:$A$1977,'SB35 Determination Data'!$K50,'5th Cycle APR Raw Data-Final'!$T$3:$T$1977,"&gt;="&amp;'SB35 Determination Data'!$F50,'5th Cycle APR Raw Data-Final'!$T$3:$T$1977,"&lt;"&amp;E50),SUMIFS('5th Cycle APR Raw Data-Final'!I$3:I$1977,'5th Cycle APR Raw Data-Final'!$A$3:$A$1977,'SB35 Determination Data'!$K50,'5th Cycle APR Raw Data-Final'!$T$3:$T$1977,"&gt;="&amp;'SB35 Determination Data'!$F50,'5th Cycle APR Raw Data-Final'!$T$3:$T$1977,"&lt;="&amp;G50))</f>
        <v>0</v>
      </c>
      <c r="P50" s="100" t="e">
        <f t="shared" si="40"/>
        <v>#N/A</v>
      </c>
      <c r="Q50" s="112" t="str">
        <f t="shared" si="41"/>
        <v>No 2018 Annual Progress Report</v>
      </c>
      <c r="R50" s="101" t="e">
        <f t="shared" si="42"/>
        <v>#N/A</v>
      </c>
      <c r="S50" s="101" t="e">
        <f t="shared" si="43"/>
        <v>#N/A</v>
      </c>
      <c r="T50" s="100" t="e">
        <f>VLOOKUP(K50,'5th Cycle APR Raw Data-Final'!$A$3:$P$1977,10,FALSE)</f>
        <v>#N/A</v>
      </c>
      <c r="U50" s="100">
        <f>IF(AN50&lt;1,SUMIFS('5th Cycle APR Raw Data-Final'!K$3:K$1977,'5th Cycle APR Raw Data-Final'!$A$3:$A$1977,'SB35 Determination Data'!$K50,'5th Cycle APR Raw Data-Final'!$T$3:$T$1977,"&gt;="&amp;'SB35 Determination Data'!$F50,'5th Cycle APR Raw Data-Final'!$T$3:$T$1977,"&lt;"&amp;E50),SUMIFS('5th Cycle APR Raw Data-Final'!K$3:K$1977,'5th Cycle APR Raw Data-Final'!$A$3:$A$1977,'SB35 Determination Data'!$K50,'5th Cycle APR Raw Data-Final'!$T$3:$T$1977,"&gt;="&amp;'SB35 Determination Data'!$F50,'5th Cycle APR Raw Data-Final'!$T$3:$T$1977,"&lt;="&amp;G50))</f>
        <v>0</v>
      </c>
      <c r="V50" s="100">
        <f>IF(AN50&lt;1,SUMIFS('5th Cycle APR Raw Data-Final'!L$3:L$1977,'5th Cycle APR Raw Data-Final'!$A$3:$A$1977,'SB35 Determination Data'!$K50,'5th Cycle APR Raw Data-Final'!$T$3:$T$1977,"&gt;="&amp;'SB35 Determination Data'!$F50,'5th Cycle APR Raw Data-Final'!$T$3:$T$1977,"&lt;"&amp;E50),SUMIFS('5th Cycle APR Raw Data-Final'!L$3:L$1977,'5th Cycle APR Raw Data-Final'!$A$3:$A$1977,'SB35 Determination Data'!$K50,'5th Cycle APR Raw Data-Final'!$T$3:$T$1977,"&gt;="&amp;'SB35 Determination Data'!$F50,'5th Cycle APR Raw Data-Final'!$T$3:$T$1977,"&lt;="&amp;G50))</f>
        <v>0</v>
      </c>
      <c r="W50" s="100">
        <f>IF(AN50&lt;1,SUMIFS('5th Cycle APR Raw Data-Final'!M$3:M$1977,'5th Cycle APR Raw Data-Final'!$A$3:$A$1977,'SB35 Determination Data'!$K50,'5th Cycle APR Raw Data-Final'!$T$3:$T$1977,"&gt;="&amp;'SB35 Determination Data'!$F50,'5th Cycle APR Raw Data-Final'!$T$3:$T$1977,"&lt;"&amp;E50),SUMIFS('5th Cycle APR Raw Data-Final'!M$3:M$1977,'5th Cycle APR Raw Data-Final'!$A$3:$A$1977,'SB35 Determination Data'!$K50,'5th Cycle APR Raw Data-Final'!$T$3:$T$1977,"&gt;="&amp;'SB35 Determination Data'!$F50,'5th Cycle APR Raw Data-Final'!$T$3:$T$1977,"&lt;="&amp;G50))</f>
        <v>0</v>
      </c>
      <c r="X50" s="100" t="e">
        <f t="shared" si="44"/>
        <v>#N/A</v>
      </c>
      <c r="Y50" s="100" t="e">
        <f t="shared" si="45"/>
        <v>#N/A</v>
      </c>
      <c r="Z50" s="100" t="e">
        <f t="shared" si="46"/>
        <v>#N/A</v>
      </c>
      <c r="AA50" s="112" t="str">
        <f t="shared" si="47"/>
        <v>No 2018 Annual Progress Report</v>
      </c>
      <c r="AB50" s="112" t="str">
        <f t="shared" si="48"/>
        <v>No 2018 Annual Progress Report</v>
      </c>
      <c r="AC50" s="100" t="e">
        <f>VLOOKUP(K50,'5th Cycle APR Raw Data-Final'!$A$3:$P$1977,14,FALSE)</f>
        <v>#N/A</v>
      </c>
      <c r="AD50" s="100">
        <f>IF(AN50&lt;1,SUMIFS('5th Cycle APR Raw Data-Final'!$O$3:$O$1977,'5th Cycle APR Raw Data-Final'!$A$3:$A$1977,'SB35 Determination Data'!$K50,'5th Cycle APR Raw Data-Final'!$T$3:$T$1977,"&gt;="&amp;'SB35 Determination Data'!$F50,'5th Cycle APR Raw Data-Final'!$T$3:$T$1977,"&lt;"&amp;E50),SUMIFS('5th Cycle APR Raw Data-Final'!$O$3:$O$1977,'5th Cycle APR Raw Data-Final'!$A$3:$A$1977,'SB35 Determination Data'!$K50,'5th Cycle APR Raw Data-Final'!$T$3:$T$1977,"&gt;="&amp;'SB35 Determination Data'!$F50,'5th Cycle APR Raw Data-Final'!$T$3:$T$1977,"&lt;="&amp;G50))</f>
        <v>0</v>
      </c>
      <c r="AE50" s="100" t="e">
        <f t="shared" si="49"/>
        <v>#N/A</v>
      </c>
      <c r="AF50" s="112" t="str">
        <f t="shared" si="50"/>
        <v>No 2018 Annual Progress Report</v>
      </c>
      <c r="AG50" s="100" t="e">
        <f>VLOOKUP(K50,'5th Cycle APR Raw Data-Final'!$A$3:$P$1977,16,FALSE)</f>
        <v>#N/A</v>
      </c>
      <c r="AH50" s="100">
        <f>IF(AN50&lt;1,SUMIFS('5th Cycle APR Raw Data-Final'!$Q$3:$Q$1977,'5th Cycle APR Raw Data-Final'!$A$3:$A$1977,'SB35 Determination Data'!$K50,'5th Cycle APR Raw Data-Final'!$T$3:$T$1977,"&gt;="&amp;'SB35 Determination Data'!$F50,'5th Cycle APR Raw Data-Final'!$T$3:$T$1977,"&lt;"&amp;E50),SUMIFS('5th Cycle APR Raw Data-Final'!$Q$3:$Q$1977,'5th Cycle APR Raw Data-Final'!$A$3:$A$1977,'SB35 Determination Data'!$K50,'5th Cycle APR Raw Data-Final'!$T$3:$T$1977,"&gt;="&amp;'SB35 Determination Data'!$F50,'5th Cycle APR Raw Data-Final'!$T$3:$T$1977,"&lt;="&amp;G50))</f>
        <v>0</v>
      </c>
      <c r="AI50" s="100" t="e">
        <f t="shared" si="51"/>
        <v>#N/A</v>
      </c>
      <c r="AJ50" s="112" t="str">
        <f t="shared" si="52"/>
        <v>No 2018 Annual Progress Report</v>
      </c>
      <c r="AK50" s="100" t="e">
        <f>VLOOKUP(K50,'5th Cycle APR Raw Data-Final'!$A$3:$R$1977,18,FALSE)</f>
        <v>#N/A</v>
      </c>
      <c r="AL50" s="100">
        <f>IF(AN50&lt;1,SUMIFS('5th Cycle APR Raw Data-Final'!$S$3:$S$1977,'5th Cycle APR Raw Data-Final'!$A$3:$A$1977,'SB35 Determination Data'!$K50,'5th Cycle APR Raw Data-Final'!$T$3:$T$1977,"&gt;="&amp;'SB35 Determination Data'!$F50,'5th Cycle APR Raw Data-Final'!$T$3:$T$1977,"&lt;"&amp;E50),SUMIFS('5th Cycle APR Raw Data-Final'!$S$3:$S$1977,'5th Cycle APR Raw Data-Final'!$A$3:$A$1977,'SB35 Determination Data'!$K50,'5th Cycle APR Raw Data-Final'!$T$3:$T$1977,"&gt;="&amp;'SB35 Determination Data'!$F50,'5th Cycle APR Raw Data-Final'!$T$3:$T$1977,"&lt;="&amp;G50))</f>
        <v>0</v>
      </c>
      <c r="AM50" s="100" t="e">
        <f t="shared" si="53"/>
        <v>#N/A</v>
      </c>
      <c r="AN50" s="114">
        <f t="shared" si="54"/>
        <v>0.5</v>
      </c>
      <c r="AO50" s="2" t="str">
        <f t="shared" si="55"/>
        <v>YES</v>
      </c>
      <c r="AP50" s="2" t="str">
        <f t="shared" si="56"/>
        <v>NO</v>
      </c>
      <c r="AQ50" s="2" t="str">
        <f t="shared" si="57"/>
        <v>NO</v>
      </c>
      <c r="AR50" s="124" t="str">
        <f>VLOOKUP(K50,'2018Submitted'!$A$2:$C$540,3,FALSE)</f>
        <v>No 2018 Annual Progress Report</v>
      </c>
      <c r="AS50" s="2" t="str">
        <f t="shared" si="58"/>
        <v>YES</v>
      </c>
      <c r="AT50" s="2" t="str">
        <f t="shared" si="59"/>
        <v>NO</v>
      </c>
    </row>
    <row r="51" spans="1:46" s="2" customFormat="1" ht="12.75" customHeight="1" x14ac:dyDescent="0.2">
      <c r="A51" s="2" t="s">
        <v>5</v>
      </c>
      <c r="B51" s="2" t="str">
        <f t="shared" si="32"/>
        <v>BRADBURY</v>
      </c>
      <c r="C51" s="71">
        <f t="shared" si="33"/>
        <v>0.625</v>
      </c>
      <c r="D51" s="72">
        <f t="shared" si="34"/>
        <v>8</v>
      </c>
      <c r="E51" s="99">
        <f t="shared" si="35"/>
        <v>2018</v>
      </c>
      <c r="F51" s="99">
        <f t="shared" si="36"/>
        <v>2014</v>
      </c>
      <c r="G51" s="99" t="str">
        <f t="shared" si="37"/>
        <v>2021</v>
      </c>
      <c r="H51" s="2" t="str">
        <f t="shared" si="38"/>
        <v>10/15/2013</v>
      </c>
      <c r="I51" s="2" t="str">
        <f t="shared" si="39"/>
        <v>10/15/2021</v>
      </c>
      <c r="J51" s="2" t="s">
        <v>3</v>
      </c>
      <c r="K51" s="113" t="s">
        <v>1849</v>
      </c>
      <c r="L51" s="100" t="e">
        <f>VLOOKUP(K51,'5th Cycle APR Raw Data-Final'!$A$3:$P$1977,6,FALSE)</f>
        <v>#N/A</v>
      </c>
      <c r="M51" s="100">
        <f>IF(AN51&lt;1,SUMIFS('5th Cycle APR Raw Data-Final'!G$3:G$1977,'5th Cycle APR Raw Data-Final'!$A$3:$A$1977,'SB35 Determination Data'!$K51,'5th Cycle APR Raw Data-Final'!$T$3:$T$1977,"&gt;="&amp;'SB35 Determination Data'!$F51,'5th Cycle APR Raw Data-Final'!$T$3:$T$1977,"&lt;"&amp;E51),SUMIFS('5th Cycle APR Raw Data-Final'!G$3:G$1977,'5th Cycle APR Raw Data-Final'!$A$3:$A$1977,'SB35 Determination Data'!$K51,'5th Cycle APR Raw Data-Final'!$T$3:$T$1977,"&gt;="&amp;'SB35 Determination Data'!$F51,'5th Cycle APR Raw Data-Final'!$T$3:$T$1977,"&lt;="&amp;G51))</f>
        <v>0</v>
      </c>
      <c r="N51" s="100">
        <f>IF(AN51&lt;1,SUMIFS('5th Cycle APR Raw Data-Final'!H$3:H$1977,'5th Cycle APR Raw Data-Final'!$A$3:$A$1977,'SB35 Determination Data'!$K51,'5th Cycle APR Raw Data-Final'!$T$3:$T$1977,"&gt;="&amp;'SB35 Determination Data'!$F51,'5th Cycle APR Raw Data-Final'!$T$3:$T$1977,"&lt;"&amp;E51),SUMIFS('5th Cycle APR Raw Data-Final'!H$3:H$1977,'5th Cycle APR Raw Data-Final'!$A$3:$A$1977,'SB35 Determination Data'!$K51,'5th Cycle APR Raw Data-Final'!$T$3:$T$1977,"&gt;="&amp;'SB35 Determination Data'!$F51,'5th Cycle APR Raw Data-Final'!$T$3:$T$1977,"&lt;="&amp;G51))</f>
        <v>0</v>
      </c>
      <c r="O51" s="100">
        <f>IF(AN51&lt;1,SUMIFS('5th Cycle APR Raw Data-Final'!I$3:I$1977,'5th Cycle APR Raw Data-Final'!$A$3:$A$1977,'SB35 Determination Data'!$K51,'5th Cycle APR Raw Data-Final'!$T$3:$T$1977,"&gt;="&amp;'SB35 Determination Data'!$F51,'5th Cycle APR Raw Data-Final'!$T$3:$T$1977,"&lt;"&amp;E51),SUMIFS('5th Cycle APR Raw Data-Final'!I$3:I$1977,'5th Cycle APR Raw Data-Final'!$A$3:$A$1977,'SB35 Determination Data'!$K51,'5th Cycle APR Raw Data-Final'!$T$3:$T$1977,"&gt;="&amp;'SB35 Determination Data'!$F51,'5th Cycle APR Raw Data-Final'!$T$3:$T$1977,"&lt;="&amp;G51))</f>
        <v>0</v>
      </c>
      <c r="P51" s="100" t="e">
        <f t="shared" si="40"/>
        <v>#N/A</v>
      </c>
      <c r="Q51" s="112" t="str">
        <f t="shared" si="41"/>
        <v>No 2018 Annual Progress Report</v>
      </c>
      <c r="R51" s="101" t="e">
        <f t="shared" si="42"/>
        <v>#N/A</v>
      </c>
      <c r="S51" s="101" t="e">
        <f t="shared" si="43"/>
        <v>#N/A</v>
      </c>
      <c r="T51" s="100" t="e">
        <f>VLOOKUP(K51,'5th Cycle APR Raw Data-Final'!$A$3:$P$1977,10,FALSE)</f>
        <v>#N/A</v>
      </c>
      <c r="U51" s="100">
        <f>IF(AN51&lt;1,SUMIFS('5th Cycle APR Raw Data-Final'!K$3:K$1977,'5th Cycle APR Raw Data-Final'!$A$3:$A$1977,'SB35 Determination Data'!$K51,'5th Cycle APR Raw Data-Final'!$T$3:$T$1977,"&gt;="&amp;'SB35 Determination Data'!$F51,'5th Cycle APR Raw Data-Final'!$T$3:$T$1977,"&lt;"&amp;E51),SUMIFS('5th Cycle APR Raw Data-Final'!K$3:K$1977,'5th Cycle APR Raw Data-Final'!$A$3:$A$1977,'SB35 Determination Data'!$K51,'5th Cycle APR Raw Data-Final'!$T$3:$T$1977,"&gt;="&amp;'SB35 Determination Data'!$F51,'5th Cycle APR Raw Data-Final'!$T$3:$T$1977,"&lt;="&amp;G51))</f>
        <v>0</v>
      </c>
      <c r="V51" s="100">
        <f>IF(AN51&lt;1,SUMIFS('5th Cycle APR Raw Data-Final'!L$3:L$1977,'5th Cycle APR Raw Data-Final'!$A$3:$A$1977,'SB35 Determination Data'!$K51,'5th Cycle APR Raw Data-Final'!$T$3:$T$1977,"&gt;="&amp;'SB35 Determination Data'!$F51,'5th Cycle APR Raw Data-Final'!$T$3:$T$1977,"&lt;"&amp;E51),SUMIFS('5th Cycle APR Raw Data-Final'!L$3:L$1977,'5th Cycle APR Raw Data-Final'!$A$3:$A$1977,'SB35 Determination Data'!$K51,'5th Cycle APR Raw Data-Final'!$T$3:$T$1977,"&gt;="&amp;'SB35 Determination Data'!$F51,'5th Cycle APR Raw Data-Final'!$T$3:$T$1977,"&lt;="&amp;G51))</f>
        <v>0</v>
      </c>
      <c r="W51" s="100">
        <f>IF(AN51&lt;1,SUMIFS('5th Cycle APR Raw Data-Final'!M$3:M$1977,'5th Cycle APR Raw Data-Final'!$A$3:$A$1977,'SB35 Determination Data'!$K51,'5th Cycle APR Raw Data-Final'!$T$3:$T$1977,"&gt;="&amp;'SB35 Determination Data'!$F51,'5th Cycle APR Raw Data-Final'!$T$3:$T$1977,"&lt;"&amp;E51),SUMIFS('5th Cycle APR Raw Data-Final'!M$3:M$1977,'5th Cycle APR Raw Data-Final'!$A$3:$A$1977,'SB35 Determination Data'!$K51,'5th Cycle APR Raw Data-Final'!$T$3:$T$1977,"&gt;="&amp;'SB35 Determination Data'!$F51,'5th Cycle APR Raw Data-Final'!$T$3:$T$1977,"&lt;="&amp;G51))</f>
        <v>0</v>
      </c>
      <c r="X51" s="100" t="e">
        <f t="shared" si="44"/>
        <v>#N/A</v>
      </c>
      <c r="Y51" s="100" t="e">
        <f t="shared" si="45"/>
        <v>#N/A</v>
      </c>
      <c r="Z51" s="100" t="e">
        <f t="shared" si="46"/>
        <v>#N/A</v>
      </c>
      <c r="AA51" s="112" t="str">
        <f t="shared" si="47"/>
        <v>No 2018 Annual Progress Report</v>
      </c>
      <c r="AB51" s="112" t="str">
        <f t="shared" si="48"/>
        <v>No 2018 Annual Progress Report</v>
      </c>
      <c r="AC51" s="100" t="e">
        <f>VLOOKUP(K51,'5th Cycle APR Raw Data-Final'!$A$3:$P$1977,14,FALSE)</f>
        <v>#N/A</v>
      </c>
      <c r="AD51" s="100">
        <f>IF(AN51&lt;1,SUMIFS('5th Cycle APR Raw Data-Final'!$O$3:$O$1977,'5th Cycle APR Raw Data-Final'!$A$3:$A$1977,'SB35 Determination Data'!$K51,'5th Cycle APR Raw Data-Final'!$T$3:$T$1977,"&gt;="&amp;'SB35 Determination Data'!$F51,'5th Cycle APR Raw Data-Final'!$T$3:$T$1977,"&lt;"&amp;E51),SUMIFS('5th Cycle APR Raw Data-Final'!$O$3:$O$1977,'5th Cycle APR Raw Data-Final'!$A$3:$A$1977,'SB35 Determination Data'!$K51,'5th Cycle APR Raw Data-Final'!$T$3:$T$1977,"&gt;="&amp;'SB35 Determination Data'!$F51,'5th Cycle APR Raw Data-Final'!$T$3:$T$1977,"&lt;="&amp;G51))</f>
        <v>0</v>
      </c>
      <c r="AE51" s="100" t="e">
        <f t="shared" si="49"/>
        <v>#N/A</v>
      </c>
      <c r="AF51" s="112" t="str">
        <f t="shared" si="50"/>
        <v>No 2018 Annual Progress Report</v>
      </c>
      <c r="AG51" s="100" t="e">
        <f>VLOOKUP(K51,'5th Cycle APR Raw Data-Final'!$A$3:$P$1977,16,FALSE)</f>
        <v>#N/A</v>
      </c>
      <c r="AH51" s="100">
        <f>IF(AN51&lt;1,SUMIFS('5th Cycle APR Raw Data-Final'!$Q$3:$Q$1977,'5th Cycle APR Raw Data-Final'!$A$3:$A$1977,'SB35 Determination Data'!$K51,'5th Cycle APR Raw Data-Final'!$T$3:$T$1977,"&gt;="&amp;'SB35 Determination Data'!$F51,'5th Cycle APR Raw Data-Final'!$T$3:$T$1977,"&lt;"&amp;E51),SUMIFS('5th Cycle APR Raw Data-Final'!$Q$3:$Q$1977,'5th Cycle APR Raw Data-Final'!$A$3:$A$1977,'SB35 Determination Data'!$K51,'5th Cycle APR Raw Data-Final'!$T$3:$T$1977,"&gt;="&amp;'SB35 Determination Data'!$F51,'5th Cycle APR Raw Data-Final'!$T$3:$T$1977,"&lt;="&amp;G51))</f>
        <v>0</v>
      </c>
      <c r="AI51" s="100" t="e">
        <f t="shared" si="51"/>
        <v>#N/A</v>
      </c>
      <c r="AJ51" s="112" t="str">
        <f t="shared" si="52"/>
        <v>No 2018 Annual Progress Report</v>
      </c>
      <c r="AK51" s="100" t="e">
        <f>VLOOKUP(K51,'5th Cycle APR Raw Data-Final'!$A$3:$R$1977,18,FALSE)</f>
        <v>#N/A</v>
      </c>
      <c r="AL51" s="100">
        <f>IF(AN51&lt;1,SUMIFS('5th Cycle APR Raw Data-Final'!$S$3:$S$1977,'5th Cycle APR Raw Data-Final'!$A$3:$A$1977,'SB35 Determination Data'!$K51,'5th Cycle APR Raw Data-Final'!$T$3:$T$1977,"&gt;="&amp;'SB35 Determination Data'!$F51,'5th Cycle APR Raw Data-Final'!$T$3:$T$1977,"&lt;"&amp;E51),SUMIFS('5th Cycle APR Raw Data-Final'!$S$3:$S$1977,'5th Cycle APR Raw Data-Final'!$A$3:$A$1977,'SB35 Determination Data'!$K51,'5th Cycle APR Raw Data-Final'!$T$3:$T$1977,"&gt;="&amp;'SB35 Determination Data'!$F51,'5th Cycle APR Raw Data-Final'!$T$3:$T$1977,"&lt;="&amp;G51))</f>
        <v>0</v>
      </c>
      <c r="AM51" s="100" t="e">
        <f t="shared" si="53"/>
        <v>#N/A</v>
      </c>
      <c r="AN51" s="114">
        <f t="shared" si="54"/>
        <v>0.5</v>
      </c>
      <c r="AO51" s="2" t="str">
        <f t="shared" si="55"/>
        <v>YES</v>
      </c>
      <c r="AP51" s="2" t="str">
        <f t="shared" si="56"/>
        <v>NO</v>
      </c>
      <c r="AQ51" s="2" t="str">
        <f t="shared" si="57"/>
        <v>NO</v>
      </c>
      <c r="AR51" s="124" t="str">
        <f>VLOOKUP(K51,'2018Submitted'!$A$2:$C$540,3,FALSE)</f>
        <v>No 2018 Annual Progress Report</v>
      </c>
      <c r="AS51" s="2" t="str">
        <f t="shared" si="58"/>
        <v>YES</v>
      </c>
      <c r="AT51" s="2" t="str">
        <f t="shared" si="59"/>
        <v>NO</v>
      </c>
    </row>
    <row r="52" spans="1:46" s="2" customFormat="1" ht="12.75" customHeight="1" x14ac:dyDescent="0.2">
      <c r="A52" s="2" t="s">
        <v>50</v>
      </c>
      <c r="B52" s="2" t="str">
        <f t="shared" si="32"/>
        <v>BRAWLEY</v>
      </c>
      <c r="C52" s="71">
        <f t="shared" si="33"/>
        <v>0.625</v>
      </c>
      <c r="D52" s="72">
        <f t="shared" si="34"/>
        <v>8</v>
      </c>
      <c r="E52" s="99">
        <f t="shared" si="35"/>
        <v>2018</v>
      </c>
      <c r="F52" s="99">
        <f t="shared" si="36"/>
        <v>2014</v>
      </c>
      <c r="G52" s="99" t="str">
        <f t="shared" si="37"/>
        <v>2021</v>
      </c>
      <c r="H52" s="2" t="str">
        <f t="shared" si="38"/>
        <v>10/15/2013</v>
      </c>
      <c r="I52" s="2" t="str">
        <f t="shared" si="39"/>
        <v>10/15/2021</v>
      </c>
      <c r="J52" s="2" t="s">
        <v>3</v>
      </c>
      <c r="K52" s="113" t="s">
        <v>49</v>
      </c>
      <c r="L52" s="100">
        <f>VLOOKUP(K52,'5th Cycle APR Raw Data-Final'!$A$3:$P$1977,6,FALSE)</f>
        <v>760</v>
      </c>
      <c r="M52" s="100">
        <f>IF(AN52&lt;1,SUMIFS('5th Cycle APR Raw Data-Final'!G$3:G$1977,'5th Cycle APR Raw Data-Final'!$A$3:$A$1977,'SB35 Determination Data'!$K52,'5th Cycle APR Raw Data-Final'!$T$3:$T$1977,"&gt;="&amp;'SB35 Determination Data'!$F52,'5th Cycle APR Raw Data-Final'!$T$3:$T$1977,"&lt;"&amp;E52),SUMIFS('5th Cycle APR Raw Data-Final'!G$3:G$1977,'5th Cycle APR Raw Data-Final'!$A$3:$A$1977,'SB35 Determination Data'!$K52,'5th Cycle APR Raw Data-Final'!$T$3:$T$1977,"&gt;="&amp;'SB35 Determination Data'!$F52,'5th Cycle APR Raw Data-Final'!$T$3:$T$1977,"&lt;="&amp;G52))</f>
        <v>39</v>
      </c>
      <c r="N52" s="100">
        <f>IF(AN52&lt;1,SUMIFS('5th Cycle APR Raw Data-Final'!H$3:H$1977,'5th Cycle APR Raw Data-Final'!$A$3:$A$1977,'SB35 Determination Data'!$K52,'5th Cycle APR Raw Data-Final'!$T$3:$T$1977,"&gt;="&amp;'SB35 Determination Data'!$F52,'5th Cycle APR Raw Data-Final'!$T$3:$T$1977,"&lt;"&amp;E52),SUMIFS('5th Cycle APR Raw Data-Final'!H$3:H$1977,'5th Cycle APR Raw Data-Final'!$A$3:$A$1977,'SB35 Determination Data'!$K52,'5th Cycle APR Raw Data-Final'!$T$3:$T$1977,"&gt;="&amp;'SB35 Determination Data'!$F52,'5th Cycle APR Raw Data-Final'!$T$3:$T$1977,"&lt;="&amp;G52))</f>
        <v>37</v>
      </c>
      <c r="O52" s="100">
        <f>IF(AN52&lt;1,SUMIFS('5th Cycle APR Raw Data-Final'!I$3:I$1977,'5th Cycle APR Raw Data-Final'!$A$3:$A$1977,'SB35 Determination Data'!$K52,'5th Cycle APR Raw Data-Final'!$T$3:$T$1977,"&gt;="&amp;'SB35 Determination Data'!$F52,'5th Cycle APR Raw Data-Final'!$T$3:$T$1977,"&lt;"&amp;E52),SUMIFS('5th Cycle APR Raw Data-Final'!I$3:I$1977,'5th Cycle APR Raw Data-Final'!$A$3:$A$1977,'SB35 Determination Data'!$K52,'5th Cycle APR Raw Data-Final'!$T$3:$T$1977,"&gt;="&amp;'SB35 Determination Data'!$F52,'5th Cycle APR Raw Data-Final'!$T$3:$T$1977,"&lt;="&amp;G52))</f>
        <v>2</v>
      </c>
      <c r="P52" s="100">
        <f t="shared" si="40"/>
        <v>721</v>
      </c>
      <c r="Q52" s="112">
        <f t="shared" si="41"/>
        <v>5.131578947368421E-2</v>
      </c>
      <c r="R52" s="101">
        <f t="shared" si="42"/>
        <v>380</v>
      </c>
      <c r="S52" s="101">
        <f t="shared" si="43"/>
        <v>0</v>
      </c>
      <c r="T52" s="100">
        <f>VLOOKUP(K52,'5th Cycle APR Raw Data-Final'!$A$3:$P$1977,10,FALSE)</f>
        <v>470</v>
      </c>
      <c r="U52" s="100">
        <f>IF(AN52&lt;1,SUMIFS('5th Cycle APR Raw Data-Final'!K$3:K$1977,'5th Cycle APR Raw Data-Final'!$A$3:$A$1977,'SB35 Determination Data'!$K52,'5th Cycle APR Raw Data-Final'!$T$3:$T$1977,"&gt;="&amp;'SB35 Determination Data'!$F52,'5th Cycle APR Raw Data-Final'!$T$3:$T$1977,"&lt;"&amp;E52),SUMIFS('5th Cycle APR Raw Data-Final'!K$3:K$1977,'5th Cycle APR Raw Data-Final'!$A$3:$A$1977,'SB35 Determination Data'!$K52,'5th Cycle APR Raw Data-Final'!$T$3:$T$1977,"&gt;="&amp;'SB35 Determination Data'!$F52,'5th Cycle APR Raw Data-Final'!$T$3:$T$1977,"&lt;="&amp;G52))</f>
        <v>53</v>
      </c>
      <c r="V52" s="100">
        <f>IF(AN52&lt;1,SUMIFS('5th Cycle APR Raw Data-Final'!L$3:L$1977,'5th Cycle APR Raw Data-Final'!$A$3:$A$1977,'SB35 Determination Data'!$K52,'5th Cycle APR Raw Data-Final'!$T$3:$T$1977,"&gt;="&amp;'SB35 Determination Data'!$F52,'5th Cycle APR Raw Data-Final'!$T$3:$T$1977,"&lt;"&amp;E52),SUMIFS('5th Cycle APR Raw Data-Final'!L$3:L$1977,'5th Cycle APR Raw Data-Final'!$A$3:$A$1977,'SB35 Determination Data'!$K52,'5th Cycle APR Raw Data-Final'!$T$3:$T$1977,"&gt;="&amp;'SB35 Determination Data'!$F52,'5th Cycle APR Raw Data-Final'!$T$3:$T$1977,"&lt;="&amp;G52))</f>
        <v>51</v>
      </c>
      <c r="W52" s="100">
        <f>IF(AN52&lt;1,SUMIFS('5th Cycle APR Raw Data-Final'!M$3:M$1977,'5th Cycle APR Raw Data-Final'!$A$3:$A$1977,'SB35 Determination Data'!$K52,'5th Cycle APR Raw Data-Final'!$T$3:$T$1977,"&gt;="&amp;'SB35 Determination Data'!$F52,'5th Cycle APR Raw Data-Final'!$T$3:$T$1977,"&lt;"&amp;E52),SUMIFS('5th Cycle APR Raw Data-Final'!M$3:M$1977,'5th Cycle APR Raw Data-Final'!$A$3:$A$1977,'SB35 Determination Data'!$K52,'5th Cycle APR Raw Data-Final'!$T$3:$T$1977,"&gt;="&amp;'SB35 Determination Data'!$F52,'5th Cycle APR Raw Data-Final'!$T$3:$T$1977,"&lt;="&amp;G52))</f>
        <v>2</v>
      </c>
      <c r="X52" s="100">
        <f t="shared" si="44"/>
        <v>417</v>
      </c>
      <c r="Y52" s="100">
        <f t="shared" si="45"/>
        <v>53</v>
      </c>
      <c r="Z52" s="100">
        <f t="shared" si="46"/>
        <v>417</v>
      </c>
      <c r="AA52" s="112">
        <f t="shared" si="47"/>
        <v>0.11276595744680851</v>
      </c>
      <c r="AB52" s="112">
        <f t="shared" si="48"/>
        <v>0.11276595744680851</v>
      </c>
      <c r="AC52" s="100">
        <f>VLOOKUP(K52,'5th Cycle APR Raw Data-Final'!$A$3:$P$1977,14,FALSE)</f>
        <v>466</v>
      </c>
      <c r="AD52" s="100">
        <f>IF(AN52&lt;1,SUMIFS('5th Cycle APR Raw Data-Final'!$O$3:$O$1977,'5th Cycle APR Raw Data-Final'!$A$3:$A$1977,'SB35 Determination Data'!$K52,'5th Cycle APR Raw Data-Final'!$T$3:$T$1977,"&gt;="&amp;'SB35 Determination Data'!$F52,'5th Cycle APR Raw Data-Final'!$T$3:$T$1977,"&lt;"&amp;E52),SUMIFS('5th Cycle APR Raw Data-Final'!$O$3:$O$1977,'5th Cycle APR Raw Data-Final'!$A$3:$A$1977,'SB35 Determination Data'!$K52,'5th Cycle APR Raw Data-Final'!$T$3:$T$1977,"&gt;="&amp;'SB35 Determination Data'!$F52,'5th Cycle APR Raw Data-Final'!$T$3:$T$1977,"&lt;="&amp;G52))</f>
        <v>94</v>
      </c>
      <c r="AE52" s="100">
        <f t="shared" si="49"/>
        <v>372</v>
      </c>
      <c r="AF52" s="112">
        <f t="shared" si="50"/>
        <v>0.20171673819742489</v>
      </c>
      <c r="AG52" s="100">
        <f>VLOOKUP(K52,'5th Cycle APR Raw Data-Final'!$A$3:$P$1977,16,FALSE)</f>
        <v>1338</v>
      </c>
      <c r="AH52" s="100">
        <f>IF(AN52&lt;1,SUMIFS('5th Cycle APR Raw Data-Final'!$Q$3:$Q$1977,'5th Cycle APR Raw Data-Final'!$A$3:$A$1977,'SB35 Determination Data'!$K52,'5th Cycle APR Raw Data-Final'!$T$3:$T$1977,"&gt;="&amp;'SB35 Determination Data'!$F52,'5th Cycle APR Raw Data-Final'!$T$3:$T$1977,"&lt;"&amp;E52),SUMIFS('5th Cycle APR Raw Data-Final'!$Q$3:$Q$1977,'5th Cycle APR Raw Data-Final'!$A$3:$A$1977,'SB35 Determination Data'!$K52,'5th Cycle APR Raw Data-Final'!$T$3:$T$1977,"&gt;="&amp;'SB35 Determination Data'!$F52,'5th Cycle APR Raw Data-Final'!$T$3:$T$1977,"&lt;="&amp;G52))</f>
        <v>9</v>
      </c>
      <c r="AI52" s="100">
        <f t="shared" si="51"/>
        <v>1329</v>
      </c>
      <c r="AJ52" s="112">
        <f t="shared" si="52"/>
        <v>6.7264573991031393E-3</v>
      </c>
      <c r="AK52" s="100">
        <f>VLOOKUP(K52,'5th Cycle APR Raw Data-Final'!$A$3:$R$1977,18,FALSE)</f>
        <v>3034</v>
      </c>
      <c r="AL52" s="100">
        <f>IF(AN52&lt;1,SUMIFS('5th Cycle APR Raw Data-Final'!$S$3:$S$1977,'5th Cycle APR Raw Data-Final'!$A$3:$A$1977,'SB35 Determination Data'!$K52,'5th Cycle APR Raw Data-Final'!$T$3:$T$1977,"&gt;="&amp;'SB35 Determination Data'!$F52,'5th Cycle APR Raw Data-Final'!$T$3:$T$1977,"&lt;"&amp;E52),SUMIFS('5th Cycle APR Raw Data-Final'!$S$3:$S$1977,'5th Cycle APR Raw Data-Final'!$A$3:$A$1977,'SB35 Determination Data'!$K52,'5th Cycle APR Raw Data-Final'!$T$3:$T$1977,"&gt;="&amp;'SB35 Determination Data'!$F52,'5th Cycle APR Raw Data-Final'!$T$3:$T$1977,"&lt;="&amp;G52))</f>
        <v>195</v>
      </c>
      <c r="AM52" s="100">
        <f t="shared" si="53"/>
        <v>2839</v>
      </c>
      <c r="AN52" s="114">
        <f t="shared" si="54"/>
        <v>0.5</v>
      </c>
      <c r="AO52" s="2" t="str">
        <f t="shared" si="55"/>
        <v>YES</v>
      </c>
      <c r="AP52" s="2" t="str">
        <f t="shared" si="56"/>
        <v>NO</v>
      </c>
      <c r="AQ52" s="2" t="str">
        <f t="shared" si="57"/>
        <v>NO</v>
      </c>
      <c r="AR52" s="124" t="str">
        <f>VLOOKUP(K52,'2018Submitted'!$A$2:$C$540,3,FALSE)</f>
        <v>Successful</v>
      </c>
      <c r="AS52" s="2" t="str">
        <f t="shared" si="58"/>
        <v>NO</v>
      </c>
      <c r="AT52" s="2" t="str">
        <f t="shared" si="59"/>
        <v>NO</v>
      </c>
    </row>
    <row r="53" spans="1:46" s="2" customFormat="1" ht="12.75" customHeight="1" x14ac:dyDescent="0.2">
      <c r="A53" s="2" t="s">
        <v>12</v>
      </c>
      <c r="B53" s="2" t="str">
        <f t="shared" si="32"/>
        <v>BREA</v>
      </c>
      <c r="C53" s="71">
        <f t="shared" si="33"/>
        <v>0.625</v>
      </c>
      <c r="D53" s="72">
        <f t="shared" si="34"/>
        <v>8</v>
      </c>
      <c r="E53" s="99">
        <f t="shared" si="35"/>
        <v>2018</v>
      </c>
      <c r="F53" s="99">
        <f t="shared" si="36"/>
        <v>2014</v>
      </c>
      <c r="G53" s="99" t="str">
        <f t="shared" si="37"/>
        <v>2021</v>
      </c>
      <c r="H53" s="2" t="str">
        <f t="shared" si="38"/>
        <v>10/15/2013</v>
      </c>
      <c r="I53" s="2" t="str">
        <f t="shared" si="39"/>
        <v>10/15/2021</v>
      </c>
      <c r="J53" s="2" t="s">
        <v>3</v>
      </c>
      <c r="K53" s="113" t="s">
        <v>51</v>
      </c>
      <c r="L53" s="100">
        <f>VLOOKUP(K53,'5th Cycle APR Raw Data-Final'!$A$3:$P$1977,6,FALSE)</f>
        <v>426</v>
      </c>
      <c r="M53" s="100">
        <f>IF(AN53&lt;1,SUMIFS('5th Cycle APR Raw Data-Final'!G$3:G$1977,'5th Cycle APR Raw Data-Final'!$A$3:$A$1977,'SB35 Determination Data'!$K53,'5th Cycle APR Raw Data-Final'!$T$3:$T$1977,"&gt;="&amp;'SB35 Determination Data'!$F53,'5th Cycle APR Raw Data-Final'!$T$3:$T$1977,"&lt;"&amp;E53),SUMIFS('5th Cycle APR Raw Data-Final'!G$3:G$1977,'5th Cycle APR Raw Data-Final'!$A$3:$A$1977,'SB35 Determination Data'!$K53,'5th Cycle APR Raw Data-Final'!$T$3:$T$1977,"&gt;="&amp;'SB35 Determination Data'!$F53,'5th Cycle APR Raw Data-Final'!$T$3:$T$1977,"&lt;="&amp;G53))</f>
        <v>0</v>
      </c>
      <c r="N53" s="100">
        <f>IF(AN53&lt;1,SUMIFS('5th Cycle APR Raw Data-Final'!H$3:H$1977,'5th Cycle APR Raw Data-Final'!$A$3:$A$1977,'SB35 Determination Data'!$K53,'5th Cycle APR Raw Data-Final'!$T$3:$T$1977,"&gt;="&amp;'SB35 Determination Data'!$F53,'5th Cycle APR Raw Data-Final'!$T$3:$T$1977,"&lt;"&amp;E53),SUMIFS('5th Cycle APR Raw Data-Final'!H$3:H$1977,'5th Cycle APR Raw Data-Final'!$A$3:$A$1977,'SB35 Determination Data'!$K53,'5th Cycle APR Raw Data-Final'!$T$3:$T$1977,"&gt;="&amp;'SB35 Determination Data'!$F53,'5th Cycle APR Raw Data-Final'!$T$3:$T$1977,"&lt;="&amp;G53))</f>
        <v>0</v>
      </c>
      <c r="O53" s="100">
        <f>IF(AN53&lt;1,SUMIFS('5th Cycle APR Raw Data-Final'!I$3:I$1977,'5th Cycle APR Raw Data-Final'!$A$3:$A$1977,'SB35 Determination Data'!$K53,'5th Cycle APR Raw Data-Final'!$T$3:$T$1977,"&gt;="&amp;'SB35 Determination Data'!$F53,'5th Cycle APR Raw Data-Final'!$T$3:$T$1977,"&lt;"&amp;E53),SUMIFS('5th Cycle APR Raw Data-Final'!I$3:I$1977,'5th Cycle APR Raw Data-Final'!$A$3:$A$1977,'SB35 Determination Data'!$K53,'5th Cycle APR Raw Data-Final'!$T$3:$T$1977,"&gt;="&amp;'SB35 Determination Data'!$F53,'5th Cycle APR Raw Data-Final'!$T$3:$T$1977,"&lt;="&amp;G53))</f>
        <v>0</v>
      </c>
      <c r="P53" s="100">
        <f t="shared" si="40"/>
        <v>426</v>
      </c>
      <c r="Q53" s="112">
        <f t="shared" si="41"/>
        <v>0</v>
      </c>
      <c r="R53" s="101">
        <f t="shared" si="42"/>
        <v>213</v>
      </c>
      <c r="S53" s="101">
        <f t="shared" si="43"/>
        <v>0</v>
      </c>
      <c r="T53" s="100">
        <f>VLOOKUP(K53,'5th Cycle APR Raw Data-Final'!$A$3:$P$1977,10,FALSE)</f>
        <v>305</v>
      </c>
      <c r="U53" s="100">
        <f>IF(AN53&lt;1,SUMIFS('5th Cycle APR Raw Data-Final'!K$3:K$1977,'5th Cycle APR Raw Data-Final'!$A$3:$A$1977,'SB35 Determination Data'!$K53,'5th Cycle APR Raw Data-Final'!$T$3:$T$1977,"&gt;="&amp;'SB35 Determination Data'!$F53,'5th Cycle APR Raw Data-Final'!$T$3:$T$1977,"&lt;"&amp;E53),SUMIFS('5th Cycle APR Raw Data-Final'!K$3:K$1977,'5th Cycle APR Raw Data-Final'!$A$3:$A$1977,'SB35 Determination Data'!$K53,'5th Cycle APR Raw Data-Final'!$T$3:$T$1977,"&gt;="&amp;'SB35 Determination Data'!$F53,'5th Cycle APR Raw Data-Final'!$T$3:$T$1977,"&lt;="&amp;G53))</f>
        <v>0</v>
      </c>
      <c r="V53" s="100">
        <f>IF(AN53&lt;1,SUMIFS('5th Cycle APR Raw Data-Final'!L$3:L$1977,'5th Cycle APR Raw Data-Final'!$A$3:$A$1977,'SB35 Determination Data'!$K53,'5th Cycle APR Raw Data-Final'!$T$3:$T$1977,"&gt;="&amp;'SB35 Determination Data'!$F53,'5th Cycle APR Raw Data-Final'!$T$3:$T$1977,"&lt;"&amp;E53),SUMIFS('5th Cycle APR Raw Data-Final'!L$3:L$1977,'5th Cycle APR Raw Data-Final'!$A$3:$A$1977,'SB35 Determination Data'!$K53,'5th Cycle APR Raw Data-Final'!$T$3:$T$1977,"&gt;="&amp;'SB35 Determination Data'!$F53,'5th Cycle APR Raw Data-Final'!$T$3:$T$1977,"&lt;="&amp;G53))</f>
        <v>0</v>
      </c>
      <c r="W53" s="100">
        <f>IF(AN53&lt;1,SUMIFS('5th Cycle APR Raw Data-Final'!M$3:M$1977,'5th Cycle APR Raw Data-Final'!$A$3:$A$1977,'SB35 Determination Data'!$K53,'5th Cycle APR Raw Data-Final'!$T$3:$T$1977,"&gt;="&amp;'SB35 Determination Data'!$F53,'5th Cycle APR Raw Data-Final'!$T$3:$T$1977,"&lt;"&amp;E53),SUMIFS('5th Cycle APR Raw Data-Final'!M$3:M$1977,'5th Cycle APR Raw Data-Final'!$A$3:$A$1977,'SB35 Determination Data'!$K53,'5th Cycle APR Raw Data-Final'!$T$3:$T$1977,"&gt;="&amp;'SB35 Determination Data'!$F53,'5th Cycle APR Raw Data-Final'!$T$3:$T$1977,"&lt;="&amp;G53))</f>
        <v>0</v>
      </c>
      <c r="X53" s="100">
        <f t="shared" si="44"/>
        <v>305</v>
      </c>
      <c r="Y53" s="100">
        <f t="shared" si="45"/>
        <v>0</v>
      </c>
      <c r="Z53" s="100">
        <f t="shared" si="46"/>
        <v>305</v>
      </c>
      <c r="AA53" s="112">
        <f t="shared" si="47"/>
        <v>0</v>
      </c>
      <c r="AB53" s="112">
        <f t="shared" si="48"/>
        <v>0</v>
      </c>
      <c r="AC53" s="100">
        <f>VLOOKUP(K53,'5th Cycle APR Raw Data-Final'!$A$3:$P$1977,14,FALSE)</f>
        <v>335</v>
      </c>
      <c r="AD53" s="100">
        <f>IF(AN53&lt;1,SUMIFS('5th Cycle APR Raw Data-Final'!$O$3:$O$1977,'5th Cycle APR Raw Data-Final'!$A$3:$A$1977,'SB35 Determination Data'!$K53,'5th Cycle APR Raw Data-Final'!$T$3:$T$1977,"&gt;="&amp;'SB35 Determination Data'!$F53,'5th Cycle APR Raw Data-Final'!$T$3:$T$1977,"&lt;"&amp;E53),SUMIFS('5th Cycle APR Raw Data-Final'!$O$3:$O$1977,'5th Cycle APR Raw Data-Final'!$A$3:$A$1977,'SB35 Determination Data'!$K53,'5th Cycle APR Raw Data-Final'!$T$3:$T$1977,"&gt;="&amp;'SB35 Determination Data'!$F53,'5th Cycle APR Raw Data-Final'!$T$3:$T$1977,"&lt;="&amp;G53))</f>
        <v>21</v>
      </c>
      <c r="AE53" s="100">
        <f t="shared" si="49"/>
        <v>314</v>
      </c>
      <c r="AF53" s="112">
        <f t="shared" si="50"/>
        <v>6.2686567164179099E-2</v>
      </c>
      <c r="AG53" s="100">
        <f>VLOOKUP(K53,'5th Cycle APR Raw Data-Final'!$A$3:$P$1977,16,FALSE)</f>
        <v>785</v>
      </c>
      <c r="AH53" s="100">
        <f>IF(AN53&lt;1,SUMIFS('5th Cycle APR Raw Data-Final'!$Q$3:$Q$1977,'5th Cycle APR Raw Data-Final'!$A$3:$A$1977,'SB35 Determination Data'!$K53,'5th Cycle APR Raw Data-Final'!$T$3:$T$1977,"&gt;="&amp;'SB35 Determination Data'!$F53,'5th Cycle APR Raw Data-Final'!$T$3:$T$1977,"&lt;"&amp;E53),SUMIFS('5th Cycle APR Raw Data-Final'!$Q$3:$Q$1977,'5th Cycle APR Raw Data-Final'!$A$3:$A$1977,'SB35 Determination Data'!$K53,'5th Cycle APR Raw Data-Final'!$T$3:$T$1977,"&gt;="&amp;'SB35 Determination Data'!$F53,'5th Cycle APR Raw Data-Final'!$T$3:$T$1977,"&lt;="&amp;G53))</f>
        <v>1411</v>
      </c>
      <c r="AI53" s="100">
        <f t="shared" si="51"/>
        <v>0</v>
      </c>
      <c r="AJ53" s="112">
        <f t="shared" si="52"/>
        <v>1.7974522292993631</v>
      </c>
      <c r="AK53" s="100">
        <f>VLOOKUP(K53,'5th Cycle APR Raw Data-Final'!$A$3:$R$1977,18,FALSE)</f>
        <v>1851</v>
      </c>
      <c r="AL53" s="100">
        <f>IF(AN53&lt;1,SUMIFS('5th Cycle APR Raw Data-Final'!$S$3:$S$1977,'5th Cycle APR Raw Data-Final'!$A$3:$A$1977,'SB35 Determination Data'!$K53,'5th Cycle APR Raw Data-Final'!$T$3:$T$1977,"&gt;="&amp;'SB35 Determination Data'!$F53,'5th Cycle APR Raw Data-Final'!$T$3:$T$1977,"&lt;"&amp;E53),SUMIFS('5th Cycle APR Raw Data-Final'!$S$3:$S$1977,'5th Cycle APR Raw Data-Final'!$A$3:$A$1977,'SB35 Determination Data'!$K53,'5th Cycle APR Raw Data-Final'!$T$3:$T$1977,"&gt;="&amp;'SB35 Determination Data'!$F53,'5th Cycle APR Raw Data-Final'!$T$3:$T$1977,"&lt;="&amp;G53))</f>
        <v>1432</v>
      </c>
      <c r="AM53" s="100">
        <f t="shared" si="53"/>
        <v>1045</v>
      </c>
      <c r="AN53" s="114">
        <f t="shared" si="54"/>
        <v>0.5</v>
      </c>
      <c r="AO53" s="2" t="str">
        <f t="shared" si="55"/>
        <v>NO</v>
      </c>
      <c r="AP53" s="2" t="str">
        <f t="shared" si="56"/>
        <v>YES</v>
      </c>
      <c r="AQ53" s="2" t="str">
        <f t="shared" si="57"/>
        <v>NO</v>
      </c>
      <c r="AR53" s="124" t="str">
        <f>VLOOKUP(K53,'2018Submitted'!$A$2:$C$540,3,FALSE)</f>
        <v>Successful</v>
      </c>
      <c r="AS53" s="2" t="str">
        <f t="shared" si="58"/>
        <v>NO</v>
      </c>
      <c r="AT53" s="2" t="str">
        <f t="shared" si="59"/>
        <v>YES</v>
      </c>
    </row>
    <row r="54" spans="1:46" s="2" customFormat="1" ht="12.75" customHeight="1" x14ac:dyDescent="0.2">
      <c r="A54" s="2" t="s">
        <v>21</v>
      </c>
      <c r="B54" s="2" t="str">
        <f t="shared" si="32"/>
        <v>BRENTWOOD</v>
      </c>
      <c r="C54" s="71">
        <f t="shared" si="33"/>
        <v>0.5</v>
      </c>
      <c r="D54" s="72">
        <f t="shared" si="34"/>
        <v>8</v>
      </c>
      <c r="E54" s="99">
        <f t="shared" si="35"/>
        <v>2019</v>
      </c>
      <c r="F54" s="99">
        <f t="shared" si="36"/>
        <v>2015</v>
      </c>
      <c r="G54" s="99">
        <f t="shared" si="37"/>
        <v>2022</v>
      </c>
      <c r="H54" s="2" t="str">
        <f t="shared" si="38"/>
        <v>01/31/2015</v>
      </c>
      <c r="I54" s="2" t="str">
        <f t="shared" si="39"/>
        <v>01/31/2023</v>
      </c>
      <c r="J54" s="2" t="s">
        <v>8</v>
      </c>
      <c r="K54" s="111" t="s">
        <v>52</v>
      </c>
      <c r="L54" s="100">
        <f>VLOOKUP(K54,'5th Cycle APR Raw Data-Final'!$A$3:$P$1977,6,FALSE)</f>
        <v>234</v>
      </c>
      <c r="M54" s="100">
        <f>IF(AN54&lt;1,SUMIFS('5th Cycle APR Raw Data-Final'!G$3:G$1977,'5th Cycle APR Raw Data-Final'!$A$3:$A$1977,'SB35 Determination Data'!$K54,'5th Cycle APR Raw Data-Final'!$T$3:$T$1977,"&gt;="&amp;'SB35 Determination Data'!$F54,'5th Cycle APR Raw Data-Final'!$T$3:$T$1977,"&lt;"&amp;E54),SUMIFS('5th Cycle APR Raw Data-Final'!G$3:G$1977,'5th Cycle APR Raw Data-Final'!$A$3:$A$1977,'SB35 Determination Data'!$K54,'5th Cycle APR Raw Data-Final'!$T$3:$T$1977,"&gt;="&amp;'SB35 Determination Data'!$F54,'5th Cycle APR Raw Data-Final'!$T$3:$T$1977,"&lt;="&amp;G54))</f>
        <v>3</v>
      </c>
      <c r="N54" s="100">
        <f>IF(AN54&lt;1,SUMIFS('5th Cycle APR Raw Data-Final'!H$3:H$1977,'5th Cycle APR Raw Data-Final'!$A$3:$A$1977,'SB35 Determination Data'!$K54,'5th Cycle APR Raw Data-Final'!$T$3:$T$1977,"&gt;="&amp;'SB35 Determination Data'!$F54,'5th Cycle APR Raw Data-Final'!$T$3:$T$1977,"&lt;"&amp;E54),SUMIFS('5th Cycle APR Raw Data-Final'!H$3:H$1977,'5th Cycle APR Raw Data-Final'!$A$3:$A$1977,'SB35 Determination Data'!$K54,'5th Cycle APR Raw Data-Final'!$T$3:$T$1977,"&gt;="&amp;'SB35 Determination Data'!$F54,'5th Cycle APR Raw Data-Final'!$T$3:$T$1977,"&lt;="&amp;G54))</f>
        <v>3</v>
      </c>
      <c r="O54" s="100">
        <f>IF(AN54&lt;1,SUMIFS('5th Cycle APR Raw Data-Final'!I$3:I$1977,'5th Cycle APR Raw Data-Final'!$A$3:$A$1977,'SB35 Determination Data'!$K54,'5th Cycle APR Raw Data-Final'!$T$3:$T$1977,"&gt;="&amp;'SB35 Determination Data'!$F54,'5th Cycle APR Raw Data-Final'!$T$3:$T$1977,"&lt;"&amp;E54),SUMIFS('5th Cycle APR Raw Data-Final'!I$3:I$1977,'5th Cycle APR Raw Data-Final'!$A$3:$A$1977,'SB35 Determination Data'!$K54,'5th Cycle APR Raw Data-Final'!$T$3:$T$1977,"&gt;="&amp;'SB35 Determination Data'!$F54,'5th Cycle APR Raw Data-Final'!$T$3:$T$1977,"&lt;="&amp;G54))</f>
        <v>0</v>
      </c>
      <c r="P54" s="100">
        <f t="shared" si="40"/>
        <v>231</v>
      </c>
      <c r="Q54" s="112">
        <f t="shared" si="41"/>
        <v>1.282051282051282E-2</v>
      </c>
      <c r="R54" s="101">
        <f t="shared" si="42"/>
        <v>117</v>
      </c>
      <c r="S54" s="101">
        <f t="shared" si="43"/>
        <v>0</v>
      </c>
      <c r="T54" s="100">
        <f>VLOOKUP(K54,'5th Cycle APR Raw Data-Final'!$A$3:$P$1977,10,FALSE)</f>
        <v>124</v>
      </c>
      <c r="U54" s="100">
        <f>IF(AN54&lt;1,SUMIFS('5th Cycle APR Raw Data-Final'!K$3:K$1977,'5th Cycle APR Raw Data-Final'!$A$3:$A$1977,'SB35 Determination Data'!$K54,'5th Cycle APR Raw Data-Final'!$T$3:$T$1977,"&gt;="&amp;'SB35 Determination Data'!$F54,'5th Cycle APR Raw Data-Final'!$T$3:$T$1977,"&lt;"&amp;E54),SUMIFS('5th Cycle APR Raw Data-Final'!K$3:K$1977,'5th Cycle APR Raw Data-Final'!$A$3:$A$1977,'SB35 Determination Data'!$K54,'5th Cycle APR Raw Data-Final'!$T$3:$T$1977,"&gt;="&amp;'SB35 Determination Data'!$F54,'5th Cycle APR Raw Data-Final'!$T$3:$T$1977,"&lt;="&amp;G54))</f>
        <v>10</v>
      </c>
      <c r="V54" s="100">
        <f>IF(AN54&lt;1,SUMIFS('5th Cycle APR Raw Data-Final'!L$3:L$1977,'5th Cycle APR Raw Data-Final'!$A$3:$A$1977,'SB35 Determination Data'!$K54,'5th Cycle APR Raw Data-Final'!$T$3:$T$1977,"&gt;="&amp;'SB35 Determination Data'!$F54,'5th Cycle APR Raw Data-Final'!$T$3:$T$1977,"&lt;"&amp;E54),SUMIFS('5th Cycle APR Raw Data-Final'!L$3:L$1977,'5th Cycle APR Raw Data-Final'!$A$3:$A$1977,'SB35 Determination Data'!$K54,'5th Cycle APR Raw Data-Final'!$T$3:$T$1977,"&gt;="&amp;'SB35 Determination Data'!$F54,'5th Cycle APR Raw Data-Final'!$T$3:$T$1977,"&lt;="&amp;G54))</f>
        <v>10</v>
      </c>
      <c r="W54" s="100">
        <f>IF(AN54&lt;1,SUMIFS('5th Cycle APR Raw Data-Final'!M$3:M$1977,'5th Cycle APR Raw Data-Final'!$A$3:$A$1977,'SB35 Determination Data'!$K54,'5th Cycle APR Raw Data-Final'!$T$3:$T$1977,"&gt;="&amp;'SB35 Determination Data'!$F54,'5th Cycle APR Raw Data-Final'!$T$3:$T$1977,"&lt;"&amp;E54),SUMIFS('5th Cycle APR Raw Data-Final'!M$3:M$1977,'5th Cycle APR Raw Data-Final'!$A$3:$A$1977,'SB35 Determination Data'!$K54,'5th Cycle APR Raw Data-Final'!$T$3:$T$1977,"&gt;="&amp;'SB35 Determination Data'!$F54,'5th Cycle APR Raw Data-Final'!$T$3:$T$1977,"&lt;="&amp;G54))</f>
        <v>0</v>
      </c>
      <c r="X54" s="100">
        <f t="shared" si="44"/>
        <v>114</v>
      </c>
      <c r="Y54" s="100">
        <f t="shared" si="45"/>
        <v>10</v>
      </c>
      <c r="Z54" s="100">
        <f t="shared" si="46"/>
        <v>114</v>
      </c>
      <c r="AA54" s="112">
        <f t="shared" si="47"/>
        <v>8.0645161290322578E-2</v>
      </c>
      <c r="AB54" s="112">
        <f t="shared" si="48"/>
        <v>8.0645161290322578E-2</v>
      </c>
      <c r="AC54" s="100">
        <f>VLOOKUP(K54,'5th Cycle APR Raw Data-Final'!$A$3:$P$1977,14,FALSE)</f>
        <v>123</v>
      </c>
      <c r="AD54" s="100">
        <f>IF(AN54&lt;1,SUMIFS('5th Cycle APR Raw Data-Final'!$O$3:$O$1977,'5th Cycle APR Raw Data-Final'!$A$3:$A$1977,'SB35 Determination Data'!$K54,'5th Cycle APR Raw Data-Final'!$T$3:$T$1977,"&gt;="&amp;'SB35 Determination Data'!$F54,'5th Cycle APR Raw Data-Final'!$T$3:$T$1977,"&lt;"&amp;E54),SUMIFS('5th Cycle APR Raw Data-Final'!$O$3:$O$1977,'5th Cycle APR Raw Data-Final'!$A$3:$A$1977,'SB35 Determination Data'!$K54,'5th Cycle APR Raw Data-Final'!$T$3:$T$1977,"&gt;="&amp;'SB35 Determination Data'!$F54,'5th Cycle APR Raw Data-Final'!$T$3:$T$1977,"&lt;="&amp;G54))</f>
        <v>6</v>
      </c>
      <c r="AE54" s="100">
        <f t="shared" si="49"/>
        <v>117</v>
      </c>
      <c r="AF54" s="112">
        <f t="shared" si="50"/>
        <v>4.878048780487805E-2</v>
      </c>
      <c r="AG54" s="100">
        <f>VLOOKUP(K54,'5th Cycle APR Raw Data-Final'!$A$3:$P$1977,16,FALSE)</f>
        <v>279</v>
      </c>
      <c r="AH54" s="100">
        <f>IF(AN54&lt;1,SUMIFS('5th Cycle APR Raw Data-Final'!$Q$3:$Q$1977,'5th Cycle APR Raw Data-Final'!$A$3:$A$1977,'SB35 Determination Data'!$K54,'5th Cycle APR Raw Data-Final'!$T$3:$T$1977,"&gt;="&amp;'SB35 Determination Data'!$F54,'5th Cycle APR Raw Data-Final'!$T$3:$T$1977,"&lt;"&amp;E54),SUMIFS('5th Cycle APR Raw Data-Final'!$Q$3:$Q$1977,'5th Cycle APR Raw Data-Final'!$A$3:$A$1977,'SB35 Determination Data'!$K54,'5th Cycle APR Raw Data-Final'!$T$3:$T$1977,"&gt;="&amp;'SB35 Determination Data'!$F54,'5th Cycle APR Raw Data-Final'!$T$3:$T$1977,"&lt;="&amp;G54))</f>
        <v>1907</v>
      </c>
      <c r="AI54" s="100">
        <f t="shared" si="51"/>
        <v>0</v>
      </c>
      <c r="AJ54" s="112">
        <f t="shared" si="52"/>
        <v>6.8351254480286743</v>
      </c>
      <c r="AK54" s="100">
        <f>VLOOKUP(K54,'5th Cycle APR Raw Data-Final'!$A$3:$R$1977,18,FALSE)</f>
        <v>760</v>
      </c>
      <c r="AL54" s="100">
        <f>IF(AN54&lt;1,SUMIFS('5th Cycle APR Raw Data-Final'!$S$3:$S$1977,'5th Cycle APR Raw Data-Final'!$A$3:$A$1977,'SB35 Determination Data'!$K54,'5th Cycle APR Raw Data-Final'!$T$3:$T$1977,"&gt;="&amp;'SB35 Determination Data'!$F54,'5th Cycle APR Raw Data-Final'!$T$3:$T$1977,"&lt;"&amp;E54),SUMIFS('5th Cycle APR Raw Data-Final'!$S$3:$S$1977,'5th Cycle APR Raw Data-Final'!$A$3:$A$1977,'SB35 Determination Data'!$K54,'5th Cycle APR Raw Data-Final'!$T$3:$T$1977,"&gt;="&amp;'SB35 Determination Data'!$F54,'5th Cycle APR Raw Data-Final'!$T$3:$T$1977,"&lt;="&amp;G54))</f>
        <v>1926</v>
      </c>
      <c r="AM54" s="100">
        <f t="shared" si="53"/>
        <v>462</v>
      </c>
      <c r="AN54" s="114">
        <f t="shared" si="54"/>
        <v>0.5</v>
      </c>
      <c r="AO54" s="2" t="str">
        <f t="shared" si="55"/>
        <v>NO</v>
      </c>
      <c r="AP54" s="2" t="str">
        <f t="shared" si="56"/>
        <v>YES</v>
      </c>
      <c r="AQ54" s="2" t="str">
        <f t="shared" si="57"/>
        <v>NO</v>
      </c>
      <c r="AR54" s="124" t="str">
        <f>VLOOKUP(K54,'2018Submitted'!$A$2:$C$540,3,FALSE)</f>
        <v>Received - Not successful</v>
      </c>
      <c r="AS54" s="2" t="str">
        <f t="shared" si="58"/>
        <v>NO</v>
      </c>
      <c r="AT54" s="2" t="str">
        <f t="shared" si="59"/>
        <v>YES</v>
      </c>
    </row>
    <row r="55" spans="1:46" s="2" customFormat="1" ht="12.75" customHeight="1" x14ac:dyDescent="0.2">
      <c r="A55" s="2" t="s">
        <v>29</v>
      </c>
      <c r="B55" s="2" t="str">
        <f t="shared" si="32"/>
        <v>BRISBANE</v>
      </c>
      <c r="C55" s="71">
        <f t="shared" si="33"/>
        <v>0.5</v>
      </c>
      <c r="D55" s="72">
        <f t="shared" si="34"/>
        <v>8</v>
      </c>
      <c r="E55" s="99">
        <f t="shared" si="35"/>
        <v>2019</v>
      </c>
      <c r="F55" s="99">
        <f t="shared" si="36"/>
        <v>2015</v>
      </c>
      <c r="G55" s="99">
        <f t="shared" si="37"/>
        <v>2022</v>
      </c>
      <c r="H55" s="2" t="str">
        <f t="shared" si="38"/>
        <v>01/31/2015</v>
      </c>
      <c r="I55" s="2" t="str">
        <f t="shared" si="39"/>
        <v>01/31/2023</v>
      </c>
      <c r="J55" s="2" t="s">
        <v>8</v>
      </c>
      <c r="K55" s="111" t="s">
        <v>53</v>
      </c>
      <c r="L55" s="100">
        <f>VLOOKUP(K55,'5th Cycle APR Raw Data-Final'!$A$3:$P$1977,6,FALSE)</f>
        <v>25</v>
      </c>
      <c r="M55" s="100">
        <f>IF(AN55&lt;1,SUMIFS('5th Cycle APR Raw Data-Final'!G$3:G$1977,'5th Cycle APR Raw Data-Final'!$A$3:$A$1977,'SB35 Determination Data'!$K55,'5th Cycle APR Raw Data-Final'!$T$3:$T$1977,"&gt;="&amp;'SB35 Determination Data'!$F55,'5th Cycle APR Raw Data-Final'!$T$3:$T$1977,"&lt;"&amp;E55),SUMIFS('5th Cycle APR Raw Data-Final'!G$3:G$1977,'5th Cycle APR Raw Data-Final'!$A$3:$A$1977,'SB35 Determination Data'!$K55,'5th Cycle APR Raw Data-Final'!$T$3:$T$1977,"&gt;="&amp;'SB35 Determination Data'!$F55,'5th Cycle APR Raw Data-Final'!$T$3:$T$1977,"&lt;="&amp;G55))</f>
        <v>0</v>
      </c>
      <c r="N55" s="100">
        <f>IF(AN55&lt;1,SUMIFS('5th Cycle APR Raw Data-Final'!H$3:H$1977,'5th Cycle APR Raw Data-Final'!$A$3:$A$1977,'SB35 Determination Data'!$K55,'5th Cycle APR Raw Data-Final'!$T$3:$T$1977,"&gt;="&amp;'SB35 Determination Data'!$F55,'5th Cycle APR Raw Data-Final'!$T$3:$T$1977,"&lt;"&amp;E55),SUMIFS('5th Cycle APR Raw Data-Final'!H$3:H$1977,'5th Cycle APR Raw Data-Final'!$A$3:$A$1977,'SB35 Determination Data'!$K55,'5th Cycle APR Raw Data-Final'!$T$3:$T$1977,"&gt;="&amp;'SB35 Determination Data'!$F55,'5th Cycle APR Raw Data-Final'!$T$3:$T$1977,"&lt;="&amp;G55))</f>
        <v>0</v>
      </c>
      <c r="O55" s="100">
        <f>IF(AN55&lt;1,SUMIFS('5th Cycle APR Raw Data-Final'!I$3:I$1977,'5th Cycle APR Raw Data-Final'!$A$3:$A$1977,'SB35 Determination Data'!$K55,'5th Cycle APR Raw Data-Final'!$T$3:$T$1977,"&gt;="&amp;'SB35 Determination Data'!$F55,'5th Cycle APR Raw Data-Final'!$T$3:$T$1977,"&lt;"&amp;E55),SUMIFS('5th Cycle APR Raw Data-Final'!I$3:I$1977,'5th Cycle APR Raw Data-Final'!$A$3:$A$1977,'SB35 Determination Data'!$K55,'5th Cycle APR Raw Data-Final'!$T$3:$T$1977,"&gt;="&amp;'SB35 Determination Data'!$F55,'5th Cycle APR Raw Data-Final'!$T$3:$T$1977,"&lt;="&amp;G55))</f>
        <v>0</v>
      </c>
      <c r="P55" s="100">
        <f t="shared" si="40"/>
        <v>25</v>
      </c>
      <c r="Q55" s="112">
        <f t="shared" si="41"/>
        <v>0</v>
      </c>
      <c r="R55" s="101">
        <f t="shared" si="42"/>
        <v>13</v>
      </c>
      <c r="S55" s="101">
        <f t="shared" si="43"/>
        <v>0</v>
      </c>
      <c r="T55" s="100">
        <f>VLOOKUP(K55,'5th Cycle APR Raw Data-Final'!$A$3:$P$1977,10,FALSE)</f>
        <v>13</v>
      </c>
      <c r="U55" s="100">
        <f>IF(AN55&lt;1,SUMIFS('5th Cycle APR Raw Data-Final'!K$3:K$1977,'5th Cycle APR Raw Data-Final'!$A$3:$A$1977,'SB35 Determination Data'!$K55,'5th Cycle APR Raw Data-Final'!$T$3:$T$1977,"&gt;="&amp;'SB35 Determination Data'!$F55,'5th Cycle APR Raw Data-Final'!$T$3:$T$1977,"&lt;"&amp;E55),SUMIFS('5th Cycle APR Raw Data-Final'!K$3:K$1977,'5th Cycle APR Raw Data-Final'!$A$3:$A$1977,'SB35 Determination Data'!$K55,'5th Cycle APR Raw Data-Final'!$T$3:$T$1977,"&gt;="&amp;'SB35 Determination Data'!$F55,'5th Cycle APR Raw Data-Final'!$T$3:$T$1977,"&lt;="&amp;G55))</f>
        <v>0</v>
      </c>
      <c r="V55" s="100">
        <f>IF(AN55&lt;1,SUMIFS('5th Cycle APR Raw Data-Final'!L$3:L$1977,'5th Cycle APR Raw Data-Final'!$A$3:$A$1977,'SB35 Determination Data'!$K55,'5th Cycle APR Raw Data-Final'!$T$3:$T$1977,"&gt;="&amp;'SB35 Determination Data'!$F55,'5th Cycle APR Raw Data-Final'!$T$3:$T$1977,"&lt;"&amp;E55),SUMIFS('5th Cycle APR Raw Data-Final'!L$3:L$1977,'5th Cycle APR Raw Data-Final'!$A$3:$A$1977,'SB35 Determination Data'!$K55,'5th Cycle APR Raw Data-Final'!$T$3:$T$1977,"&gt;="&amp;'SB35 Determination Data'!$F55,'5th Cycle APR Raw Data-Final'!$T$3:$T$1977,"&lt;="&amp;G55))</f>
        <v>0</v>
      </c>
      <c r="W55" s="100">
        <f>IF(AN55&lt;1,SUMIFS('5th Cycle APR Raw Data-Final'!M$3:M$1977,'5th Cycle APR Raw Data-Final'!$A$3:$A$1977,'SB35 Determination Data'!$K55,'5th Cycle APR Raw Data-Final'!$T$3:$T$1977,"&gt;="&amp;'SB35 Determination Data'!$F55,'5th Cycle APR Raw Data-Final'!$T$3:$T$1977,"&lt;"&amp;E55),SUMIFS('5th Cycle APR Raw Data-Final'!M$3:M$1977,'5th Cycle APR Raw Data-Final'!$A$3:$A$1977,'SB35 Determination Data'!$K55,'5th Cycle APR Raw Data-Final'!$T$3:$T$1977,"&gt;="&amp;'SB35 Determination Data'!$F55,'5th Cycle APR Raw Data-Final'!$T$3:$T$1977,"&lt;="&amp;G55))</f>
        <v>0</v>
      </c>
      <c r="X55" s="100">
        <f t="shared" si="44"/>
        <v>13</v>
      </c>
      <c r="Y55" s="100">
        <f t="shared" si="45"/>
        <v>0</v>
      </c>
      <c r="Z55" s="100">
        <f t="shared" si="46"/>
        <v>13</v>
      </c>
      <c r="AA55" s="112">
        <f t="shared" si="47"/>
        <v>0</v>
      </c>
      <c r="AB55" s="112">
        <f t="shared" si="48"/>
        <v>0</v>
      </c>
      <c r="AC55" s="100">
        <f>VLOOKUP(K55,'5th Cycle APR Raw Data-Final'!$A$3:$P$1977,14,FALSE)</f>
        <v>15</v>
      </c>
      <c r="AD55" s="100">
        <f>IF(AN55&lt;1,SUMIFS('5th Cycle APR Raw Data-Final'!$O$3:$O$1977,'5th Cycle APR Raw Data-Final'!$A$3:$A$1977,'SB35 Determination Data'!$K55,'5th Cycle APR Raw Data-Final'!$T$3:$T$1977,"&gt;="&amp;'SB35 Determination Data'!$F55,'5th Cycle APR Raw Data-Final'!$T$3:$T$1977,"&lt;"&amp;E55),SUMIFS('5th Cycle APR Raw Data-Final'!$O$3:$O$1977,'5th Cycle APR Raw Data-Final'!$A$3:$A$1977,'SB35 Determination Data'!$K55,'5th Cycle APR Raw Data-Final'!$T$3:$T$1977,"&gt;="&amp;'SB35 Determination Data'!$F55,'5th Cycle APR Raw Data-Final'!$T$3:$T$1977,"&lt;="&amp;G55))</f>
        <v>13</v>
      </c>
      <c r="AE55" s="100">
        <f t="shared" si="49"/>
        <v>2</v>
      </c>
      <c r="AF55" s="112">
        <f t="shared" si="50"/>
        <v>0.8666666666666667</v>
      </c>
      <c r="AG55" s="100">
        <f>VLOOKUP(K55,'5th Cycle APR Raw Data-Final'!$A$3:$P$1977,16,FALSE)</f>
        <v>30</v>
      </c>
      <c r="AH55" s="100">
        <f>IF(AN55&lt;1,SUMIFS('5th Cycle APR Raw Data-Final'!$Q$3:$Q$1977,'5th Cycle APR Raw Data-Final'!$A$3:$A$1977,'SB35 Determination Data'!$K55,'5th Cycle APR Raw Data-Final'!$T$3:$T$1977,"&gt;="&amp;'SB35 Determination Data'!$F55,'5th Cycle APR Raw Data-Final'!$T$3:$T$1977,"&lt;"&amp;E55),SUMIFS('5th Cycle APR Raw Data-Final'!$Q$3:$Q$1977,'5th Cycle APR Raw Data-Final'!$A$3:$A$1977,'SB35 Determination Data'!$K55,'5th Cycle APR Raw Data-Final'!$T$3:$T$1977,"&gt;="&amp;'SB35 Determination Data'!$F55,'5th Cycle APR Raw Data-Final'!$T$3:$T$1977,"&lt;="&amp;G55))</f>
        <v>49</v>
      </c>
      <c r="AI55" s="100">
        <f t="shared" si="51"/>
        <v>0</v>
      </c>
      <c r="AJ55" s="112">
        <f t="shared" si="52"/>
        <v>1.6333333333333333</v>
      </c>
      <c r="AK55" s="100">
        <f>VLOOKUP(K55,'5th Cycle APR Raw Data-Final'!$A$3:$R$1977,18,FALSE)</f>
        <v>83</v>
      </c>
      <c r="AL55" s="100">
        <f>IF(AN55&lt;1,SUMIFS('5th Cycle APR Raw Data-Final'!$S$3:$S$1977,'5th Cycle APR Raw Data-Final'!$A$3:$A$1977,'SB35 Determination Data'!$K55,'5th Cycle APR Raw Data-Final'!$T$3:$T$1977,"&gt;="&amp;'SB35 Determination Data'!$F55,'5th Cycle APR Raw Data-Final'!$T$3:$T$1977,"&lt;"&amp;E55),SUMIFS('5th Cycle APR Raw Data-Final'!$S$3:$S$1977,'5th Cycle APR Raw Data-Final'!$A$3:$A$1977,'SB35 Determination Data'!$K55,'5th Cycle APR Raw Data-Final'!$T$3:$T$1977,"&gt;="&amp;'SB35 Determination Data'!$F55,'5th Cycle APR Raw Data-Final'!$T$3:$T$1977,"&lt;="&amp;G55))</f>
        <v>62</v>
      </c>
      <c r="AM55" s="100">
        <f t="shared" si="53"/>
        <v>40</v>
      </c>
      <c r="AN55" s="114">
        <f t="shared" si="54"/>
        <v>0.5</v>
      </c>
      <c r="AO55" s="2" t="str">
        <f t="shared" si="55"/>
        <v>NO</v>
      </c>
      <c r="AP55" s="2" t="str">
        <f t="shared" si="56"/>
        <v>YES</v>
      </c>
      <c r="AQ55" s="2" t="str">
        <f t="shared" si="57"/>
        <v>NO</v>
      </c>
      <c r="AR55" s="124" t="str">
        <f>VLOOKUP(K55,'2018Submitted'!$A$2:$C$540,3,FALSE)</f>
        <v>Successful</v>
      </c>
      <c r="AS55" s="2" t="str">
        <f t="shared" si="58"/>
        <v>NO</v>
      </c>
      <c r="AT55" s="2" t="str">
        <f t="shared" si="59"/>
        <v>YES</v>
      </c>
    </row>
    <row r="56" spans="1:46" s="2" customFormat="1" ht="12.75" customHeight="1" x14ac:dyDescent="0.2">
      <c r="A56" s="2" t="s">
        <v>55</v>
      </c>
      <c r="B56" s="2" t="str">
        <f t="shared" si="32"/>
        <v>BUELLTON</v>
      </c>
      <c r="C56" s="71">
        <f t="shared" si="33"/>
        <v>0.5</v>
      </c>
      <c r="D56" s="72">
        <f t="shared" si="34"/>
        <v>8</v>
      </c>
      <c r="E56" s="99">
        <f t="shared" si="35"/>
        <v>2019</v>
      </c>
      <c r="F56" s="99">
        <f t="shared" si="36"/>
        <v>2015</v>
      </c>
      <c r="G56" s="99">
        <f t="shared" si="37"/>
        <v>2022</v>
      </c>
      <c r="H56" s="2" t="str">
        <f t="shared" si="38"/>
        <v>02/15/2015</v>
      </c>
      <c r="I56" s="2" t="str">
        <f t="shared" si="39"/>
        <v>02/15/2023</v>
      </c>
      <c r="J56" s="2" t="s">
        <v>56</v>
      </c>
      <c r="K56" s="111" t="s">
        <v>54</v>
      </c>
      <c r="L56" s="100">
        <f>VLOOKUP(K56,'5th Cycle APR Raw Data-Final'!$A$3:$P$1977,6,FALSE)</f>
        <v>66</v>
      </c>
      <c r="M56" s="100">
        <f>IF(AN56&lt;1,SUMIFS('5th Cycle APR Raw Data-Final'!G$3:G$1977,'5th Cycle APR Raw Data-Final'!$A$3:$A$1977,'SB35 Determination Data'!$K56,'5th Cycle APR Raw Data-Final'!$T$3:$T$1977,"&gt;="&amp;'SB35 Determination Data'!$F56,'5th Cycle APR Raw Data-Final'!$T$3:$T$1977,"&lt;"&amp;E56),SUMIFS('5th Cycle APR Raw Data-Final'!G$3:G$1977,'5th Cycle APR Raw Data-Final'!$A$3:$A$1977,'SB35 Determination Data'!$K56,'5th Cycle APR Raw Data-Final'!$T$3:$T$1977,"&gt;="&amp;'SB35 Determination Data'!$F56,'5th Cycle APR Raw Data-Final'!$T$3:$T$1977,"&lt;="&amp;G56))</f>
        <v>5</v>
      </c>
      <c r="N56" s="100">
        <f>IF(AN56&lt;1,SUMIFS('5th Cycle APR Raw Data-Final'!H$3:H$1977,'5th Cycle APR Raw Data-Final'!$A$3:$A$1977,'SB35 Determination Data'!$K56,'5th Cycle APR Raw Data-Final'!$T$3:$T$1977,"&gt;="&amp;'SB35 Determination Data'!$F56,'5th Cycle APR Raw Data-Final'!$T$3:$T$1977,"&lt;"&amp;E56),SUMIFS('5th Cycle APR Raw Data-Final'!H$3:H$1977,'5th Cycle APR Raw Data-Final'!$A$3:$A$1977,'SB35 Determination Data'!$K56,'5th Cycle APR Raw Data-Final'!$T$3:$T$1977,"&gt;="&amp;'SB35 Determination Data'!$F56,'5th Cycle APR Raw Data-Final'!$T$3:$T$1977,"&lt;="&amp;G56))</f>
        <v>5</v>
      </c>
      <c r="O56" s="100">
        <f>IF(AN56&lt;1,SUMIFS('5th Cycle APR Raw Data-Final'!I$3:I$1977,'5th Cycle APR Raw Data-Final'!$A$3:$A$1977,'SB35 Determination Data'!$K56,'5th Cycle APR Raw Data-Final'!$T$3:$T$1977,"&gt;="&amp;'SB35 Determination Data'!$F56,'5th Cycle APR Raw Data-Final'!$T$3:$T$1977,"&lt;"&amp;E56),SUMIFS('5th Cycle APR Raw Data-Final'!I$3:I$1977,'5th Cycle APR Raw Data-Final'!$A$3:$A$1977,'SB35 Determination Data'!$K56,'5th Cycle APR Raw Data-Final'!$T$3:$T$1977,"&gt;="&amp;'SB35 Determination Data'!$F56,'5th Cycle APR Raw Data-Final'!$T$3:$T$1977,"&lt;="&amp;G56))</f>
        <v>0</v>
      </c>
      <c r="P56" s="100">
        <f t="shared" si="40"/>
        <v>61</v>
      </c>
      <c r="Q56" s="112">
        <f t="shared" si="41"/>
        <v>7.575757575757576E-2</v>
      </c>
      <c r="R56" s="101">
        <f t="shared" si="42"/>
        <v>33</v>
      </c>
      <c r="S56" s="101">
        <f t="shared" si="43"/>
        <v>0</v>
      </c>
      <c r="T56" s="100">
        <f>VLOOKUP(K56,'5th Cycle APR Raw Data-Final'!$A$3:$P$1977,10,FALSE)</f>
        <v>44</v>
      </c>
      <c r="U56" s="100">
        <f>IF(AN56&lt;1,SUMIFS('5th Cycle APR Raw Data-Final'!K$3:K$1977,'5th Cycle APR Raw Data-Final'!$A$3:$A$1977,'SB35 Determination Data'!$K56,'5th Cycle APR Raw Data-Final'!$T$3:$T$1977,"&gt;="&amp;'SB35 Determination Data'!$F56,'5th Cycle APR Raw Data-Final'!$T$3:$T$1977,"&lt;"&amp;E56),SUMIFS('5th Cycle APR Raw Data-Final'!K$3:K$1977,'5th Cycle APR Raw Data-Final'!$A$3:$A$1977,'SB35 Determination Data'!$K56,'5th Cycle APR Raw Data-Final'!$T$3:$T$1977,"&gt;="&amp;'SB35 Determination Data'!$F56,'5th Cycle APR Raw Data-Final'!$T$3:$T$1977,"&lt;="&amp;G56))</f>
        <v>4</v>
      </c>
      <c r="V56" s="100">
        <f>IF(AN56&lt;1,SUMIFS('5th Cycle APR Raw Data-Final'!L$3:L$1977,'5th Cycle APR Raw Data-Final'!$A$3:$A$1977,'SB35 Determination Data'!$K56,'5th Cycle APR Raw Data-Final'!$T$3:$T$1977,"&gt;="&amp;'SB35 Determination Data'!$F56,'5th Cycle APR Raw Data-Final'!$T$3:$T$1977,"&lt;"&amp;E56),SUMIFS('5th Cycle APR Raw Data-Final'!L$3:L$1977,'5th Cycle APR Raw Data-Final'!$A$3:$A$1977,'SB35 Determination Data'!$K56,'5th Cycle APR Raw Data-Final'!$T$3:$T$1977,"&gt;="&amp;'SB35 Determination Data'!$F56,'5th Cycle APR Raw Data-Final'!$T$3:$T$1977,"&lt;="&amp;G56))</f>
        <v>4</v>
      </c>
      <c r="W56" s="100">
        <f>IF(AN56&lt;1,SUMIFS('5th Cycle APR Raw Data-Final'!M$3:M$1977,'5th Cycle APR Raw Data-Final'!$A$3:$A$1977,'SB35 Determination Data'!$K56,'5th Cycle APR Raw Data-Final'!$T$3:$T$1977,"&gt;="&amp;'SB35 Determination Data'!$F56,'5th Cycle APR Raw Data-Final'!$T$3:$T$1977,"&lt;"&amp;E56),SUMIFS('5th Cycle APR Raw Data-Final'!M$3:M$1977,'5th Cycle APR Raw Data-Final'!$A$3:$A$1977,'SB35 Determination Data'!$K56,'5th Cycle APR Raw Data-Final'!$T$3:$T$1977,"&gt;="&amp;'SB35 Determination Data'!$F56,'5th Cycle APR Raw Data-Final'!$T$3:$T$1977,"&lt;="&amp;G56))</f>
        <v>0</v>
      </c>
      <c r="X56" s="100">
        <f t="shared" si="44"/>
        <v>40</v>
      </c>
      <c r="Y56" s="100">
        <f t="shared" si="45"/>
        <v>4</v>
      </c>
      <c r="Z56" s="100">
        <f t="shared" si="46"/>
        <v>40</v>
      </c>
      <c r="AA56" s="112">
        <f t="shared" si="47"/>
        <v>9.0909090909090912E-2</v>
      </c>
      <c r="AB56" s="112">
        <f t="shared" si="48"/>
        <v>9.0909090909090912E-2</v>
      </c>
      <c r="AC56" s="100">
        <f>VLOOKUP(K56,'5th Cycle APR Raw Data-Final'!$A$3:$P$1977,14,FALSE)</f>
        <v>41</v>
      </c>
      <c r="AD56" s="100">
        <f>IF(AN56&lt;1,SUMIFS('5th Cycle APR Raw Data-Final'!$O$3:$O$1977,'5th Cycle APR Raw Data-Final'!$A$3:$A$1977,'SB35 Determination Data'!$K56,'5th Cycle APR Raw Data-Final'!$T$3:$T$1977,"&gt;="&amp;'SB35 Determination Data'!$F56,'5th Cycle APR Raw Data-Final'!$T$3:$T$1977,"&lt;"&amp;E56),SUMIFS('5th Cycle APR Raw Data-Final'!$O$3:$O$1977,'5th Cycle APR Raw Data-Final'!$A$3:$A$1977,'SB35 Determination Data'!$K56,'5th Cycle APR Raw Data-Final'!$T$3:$T$1977,"&gt;="&amp;'SB35 Determination Data'!$F56,'5th Cycle APR Raw Data-Final'!$T$3:$T$1977,"&lt;="&amp;G56))</f>
        <v>61</v>
      </c>
      <c r="AE56" s="100">
        <f t="shared" si="49"/>
        <v>0</v>
      </c>
      <c r="AF56" s="112">
        <f t="shared" si="50"/>
        <v>1.4878048780487805</v>
      </c>
      <c r="AG56" s="100">
        <f>VLOOKUP(K56,'5th Cycle APR Raw Data-Final'!$A$3:$P$1977,16,FALSE)</f>
        <v>124</v>
      </c>
      <c r="AH56" s="100">
        <f>IF(AN56&lt;1,SUMIFS('5th Cycle APR Raw Data-Final'!$Q$3:$Q$1977,'5th Cycle APR Raw Data-Final'!$A$3:$A$1977,'SB35 Determination Data'!$K56,'5th Cycle APR Raw Data-Final'!$T$3:$T$1977,"&gt;="&amp;'SB35 Determination Data'!$F56,'5th Cycle APR Raw Data-Final'!$T$3:$T$1977,"&lt;"&amp;E56),SUMIFS('5th Cycle APR Raw Data-Final'!$Q$3:$Q$1977,'5th Cycle APR Raw Data-Final'!$A$3:$A$1977,'SB35 Determination Data'!$K56,'5th Cycle APR Raw Data-Final'!$T$3:$T$1977,"&gt;="&amp;'SB35 Determination Data'!$F56,'5th Cycle APR Raw Data-Final'!$T$3:$T$1977,"&lt;="&amp;G56))</f>
        <v>125</v>
      </c>
      <c r="AI56" s="100">
        <f t="shared" si="51"/>
        <v>0</v>
      </c>
      <c r="AJ56" s="112">
        <f t="shared" si="52"/>
        <v>1.0080645161290323</v>
      </c>
      <c r="AK56" s="100">
        <f>VLOOKUP(K56,'5th Cycle APR Raw Data-Final'!$A$3:$R$1977,18,FALSE)</f>
        <v>275</v>
      </c>
      <c r="AL56" s="100">
        <f>IF(AN56&lt;1,SUMIFS('5th Cycle APR Raw Data-Final'!$S$3:$S$1977,'5th Cycle APR Raw Data-Final'!$A$3:$A$1977,'SB35 Determination Data'!$K56,'5th Cycle APR Raw Data-Final'!$T$3:$T$1977,"&gt;="&amp;'SB35 Determination Data'!$F56,'5th Cycle APR Raw Data-Final'!$T$3:$T$1977,"&lt;"&amp;E56),SUMIFS('5th Cycle APR Raw Data-Final'!$S$3:$S$1977,'5th Cycle APR Raw Data-Final'!$A$3:$A$1977,'SB35 Determination Data'!$K56,'5th Cycle APR Raw Data-Final'!$T$3:$T$1977,"&gt;="&amp;'SB35 Determination Data'!$F56,'5th Cycle APR Raw Data-Final'!$T$3:$T$1977,"&lt;="&amp;G56))</f>
        <v>195</v>
      </c>
      <c r="AM56" s="100">
        <f t="shared" si="53"/>
        <v>101</v>
      </c>
      <c r="AN56" s="114">
        <f t="shared" si="54"/>
        <v>0.5</v>
      </c>
      <c r="AO56" s="2" t="str">
        <f t="shared" si="55"/>
        <v>NO</v>
      </c>
      <c r="AP56" s="2" t="str">
        <f t="shared" si="56"/>
        <v>YES</v>
      </c>
      <c r="AQ56" s="2" t="str">
        <f t="shared" si="57"/>
        <v>NO</v>
      </c>
      <c r="AR56" s="124" t="str">
        <f>VLOOKUP(K56,'2018Submitted'!$A$2:$C$540,3,FALSE)</f>
        <v>Successful</v>
      </c>
      <c r="AS56" s="2" t="str">
        <f t="shared" si="58"/>
        <v>NO</v>
      </c>
      <c r="AT56" s="2" t="str">
        <f t="shared" si="59"/>
        <v>YES</v>
      </c>
    </row>
    <row r="57" spans="1:46" s="2" customFormat="1" ht="12.75" customHeight="1" x14ac:dyDescent="0.2">
      <c r="A57" s="2" t="s">
        <v>12</v>
      </c>
      <c r="B57" s="2" t="str">
        <f t="shared" si="32"/>
        <v>BUENA PARK</v>
      </c>
      <c r="C57" s="71">
        <f t="shared" si="33"/>
        <v>0.625</v>
      </c>
      <c r="D57" s="72">
        <f t="shared" si="34"/>
        <v>8</v>
      </c>
      <c r="E57" s="99">
        <f t="shared" si="35"/>
        <v>2018</v>
      </c>
      <c r="F57" s="99">
        <f t="shared" si="36"/>
        <v>2014</v>
      </c>
      <c r="G57" s="99" t="str">
        <f t="shared" si="37"/>
        <v>2021</v>
      </c>
      <c r="H57" s="2" t="str">
        <f t="shared" si="38"/>
        <v>10/15/2013</v>
      </c>
      <c r="I57" s="2" t="str">
        <f t="shared" si="39"/>
        <v>10/15/2021</v>
      </c>
      <c r="J57" s="2" t="s">
        <v>3</v>
      </c>
      <c r="K57" s="111" t="s">
        <v>57</v>
      </c>
      <c r="L57" s="100">
        <f>VLOOKUP(K57,'5th Cycle APR Raw Data-Final'!$A$3:$P$1977,6,FALSE)</f>
        <v>76</v>
      </c>
      <c r="M57" s="100">
        <f>IF(AN57&lt;1,SUMIFS('5th Cycle APR Raw Data-Final'!G$3:G$1977,'5th Cycle APR Raw Data-Final'!$A$3:$A$1977,'SB35 Determination Data'!$K57,'5th Cycle APR Raw Data-Final'!$T$3:$T$1977,"&gt;="&amp;'SB35 Determination Data'!$F57,'5th Cycle APR Raw Data-Final'!$T$3:$T$1977,"&lt;"&amp;E57),SUMIFS('5th Cycle APR Raw Data-Final'!G$3:G$1977,'5th Cycle APR Raw Data-Final'!$A$3:$A$1977,'SB35 Determination Data'!$K57,'5th Cycle APR Raw Data-Final'!$T$3:$T$1977,"&gt;="&amp;'SB35 Determination Data'!$F57,'5th Cycle APR Raw Data-Final'!$T$3:$T$1977,"&lt;="&amp;G57))</f>
        <v>21</v>
      </c>
      <c r="N57" s="100">
        <f>IF(AN57&lt;1,SUMIFS('5th Cycle APR Raw Data-Final'!H$3:H$1977,'5th Cycle APR Raw Data-Final'!$A$3:$A$1977,'SB35 Determination Data'!$K57,'5th Cycle APR Raw Data-Final'!$T$3:$T$1977,"&gt;="&amp;'SB35 Determination Data'!$F57,'5th Cycle APR Raw Data-Final'!$T$3:$T$1977,"&lt;"&amp;E57),SUMIFS('5th Cycle APR Raw Data-Final'!H$3:H$1977,'5th Cycle APR Raw Data-Final'!$A$3:$A$1977,'SB35 Determination Data'!$K57,'5th Cycle APR Raw Data-Final'!$T$3:$T$1977,"&gt;="&amp;'SB35 Determination Data'!$F57,'5th Cycle APR Raw Data-Final'!$T$3:$T$1977,"&lt;="&amp;G57))</f>
        <v>21</v>
      </c>
      <c r="O57" s="100">
        <f>IF(AN57&lt;1,SUMIFS('5th Cycle APR Raw Data-Final'!I$3:I$1977,'5th Cycle APR Raw Data-Final'!$A$3:$A$1977,'SB35 Determination Data'!$K57,'5th Cycle APR Raw Data-Final'!$T$3:$T$1977,"&gt;="&amp;'SB35 Determination Data'!$F57,'5th Cycle APR Raw Data-Final'!$T$3:$T$1977,"&lt;"&amp;E57),SUMIFS('5th Cycle APR Raw Data-Final'!I$3:I$1977,'5th Cycle APR Raw Data-Final'!$A$3:$A$1977,'SB35 Determination Data'!$K57,'5th Cycle APR Raw Data-Final'!$T$3:$T$1977,"&gt;="&amp;'SB35 Determination Data'!$F57,'5th Cycle APR Raw Data-Final'!$T$3:$T$1977,"&lt;="&amp;G57))</f>
        <v>0</v>
      </c>
      <c r="P57" s="100">
        <f t="shared" si="40"/>
        <v>55</v>
      </c>
      <c r="Q57" s="112">
        <f t="shared" si="41"/>
        <v>0.27631578947368424</v>
      </c>
      <c r="R57" s="101">
        <f t="shared" si="42"/>
        <v>38</v>
      </c>
      <c r="S57" s="101">
        <f t="shared" si="43"/>
        <v>0</v>
      </c>
      <c r="T57" s="100">
        <f>VLOOKUP(K57,'5th Cycle APR Raw Data-Final'!$A$3:$P$1977,10,FALSE)</f>
        <v>53</v>
      </c>
      <c r="U57" s="100">
        <f>IF(AN57&lt;1,SUMIFS('5th Cycle APR Raw Data-Final'!K$3:K$1977,'5th Cycle APR Raw Data-Final'!$A$3:$A$1977,'SB35 Determination Data'!$K57,'5th Cycle APR Raw Data-Final'!$T$3:$T$1977,"&gt;="&amp;'SB35 Determination Data'!$F57,'5th Cycle APR Raw Data-Final'!$T$3:$T$1977,"&lt;"&amp;E57),SUMIFS('5th Cycle APR Raw Data-Final'!K$3:K$1977,'5th Cycle APR Raw Data-Final'!$A$3:$A$1977,'SB35 Determination Data'!$K57,'5th Cycle APR Raw Data-Final'!$T$3:$T$1977,"&gt;="&amp;'SB35 Determination Data'!$F57,'5th Cycle APR Raw Data-Final'!$T$3:$T$1977,"&lt;="&amp;G57))</f>
        <v>49</v>
      </c>
      <c r="V57" s="100">
        <f>IF(AN57&lt;1,SUMIFS('5th Cycle APR Raw Data-Final'!L$3:L$1977,'5th Cycle APR Raw Data-Final'!$A$3:$A$1977,'SB35 Determination Data'!$K57,'5th Cycle APR Raw Data-Final'!$T$3:$T$1977,"&gt;="&amp;'SB35 Determination Data'!$F57,'5th Cycle APR Raw Data-Final'!$T$3:$T$1977,"&lt;"&amp;E57),SUMIFS('5th Cycle APR Raw Data-Final'!L$3:L$1977,'5th Cycle APR Raw Data-Final'!$A$3:$A$1977,'SB35 Determination Data'!$K57,'5th Cycle APR Raw Data-Final'!$T$3:$T$1977,"&gt;="&amp;'SB35 Determination Data'!$F57,'5th Cycle APR Raw Data-Final'!$T$3:$T$1977,"&lt;="&amp;G57))</f>
        <v>49</v>
      </c>
      <c r="W57" s="100">
        <f>IF(AN57&lt;1,SUMIFS('5th Cycle APR Raw Data-Final'!M$3:M$1977,'5th Cycle APR Raw Data-Final'!$A$3:$A$1977,'SB35 Determination Data'!$K57,'5th Cycle APR Raw Data-Final'!$T$3:$T$1977,"&gt;="&amp;'SB35 Determination Data'!$F57,'5th Cycle APR Raw Data-Final'!$T$3:$T$1977,"&lt;"&amp;E57),SUMIFS('5th Cycle APR Raw Data-Final'!M$3:M$1977,'5th Cycle APR Raw Data-Final'!$A$3:$A$1977,'SB35 Determination Data'!$K57,'5th Cycle APR Raw Data-Final'!$T$3:$T$1977,"&gt;="&amp;'SB35 Determination Data'!$F57,'5th Cycle APR Raw Data-Final'!$T$3:$T$1977,"&lt;="&amp;G57))</f>
        <v>0</v>
      </c>
      <c r="X57" s="100">
        <f t="shared" si="44"/>
        <v>4</v>
      </c>
      <c r="Y57" s="100">
        <f t="shared" si="45"/>
        <v>49</v>
      </c>
      <c r="Z57" s="100">
        <f t="shared" si="46"/>
        <v>4</v>
      </c>
      <c r="AA57" s="112">
        <f t="shared" si="47"/>
        <v>0.92452830188679247</v>
      </c>
      <c r="AB57" s="112">
        <f t="shared" si="48"/>
        <v>0.92452830188679247</v>
      </c>
      <c r="AC57" s="100">
        <f>VLOOKUP(K57,'5th Cycle APR Raw Data-Final'!$A$3:$P$1977,14,FALSE)</f>
        <v>62</v>
      </c>
      <c r="AD57" s="100">
        <f>IF(AN57&lt;1,SUMIFS('5th Cycle APR Raw Data-Final'!$O$3:$O$1977,'5th Cycle APR Raw Data-Final'!$A$3:$A$1977,'SB35 Determination Data'!$K57,'5th Cycle APR Raw Data-Final'!$T$3:$T$1977,"&gt;="&amp;'SB35 Determination Data'!$F57,'5th Cycle APR Raw Data-Final'!$T$3:$T$1977,"&lt;"&amp;E57),SUMIFS('5th Cycle APR Raw Data-Final'!$O$3:$O$1977,'5th Cycle APR Raw Data-Final'!$A$3:$A$1977,'SB35 Determination Data'!$K57,'5th Cycle APR Raw Data-Final'!$T$3:$T$1977,"&gt;="&amp;'SB35 Determination Data'!$F57,'5th Cycle APR Raw Data-Final'!$T$3:$T$1977,"&lt;="&amp;G57))</f>
        <v>181</v>
      </c>
      <c r="AE57" s="100">
        <f t="shared" si="49"/>
        <v>0</v>
      </c>
      <c r="AF57" s="112">
        <f t="shared" si="50"/>
        <v>2.9193548387096775</v>
      </c>
      <c r="AG57" s="100">
        <f>VLOOKUP(K57,'5th Cycle APR Raw Data-Final'!$A$3:$P$1977,16,FALSE)</f>
        <v>148</v>
      </c>
      <c r="AH57" s="100">
        <f>IF(AN57&lt;1,SUMIFS('5th Cycle APR Raw Data-Final'!$Q$3:$Q$1977,'5th Cycle APR Raw Data-Final'!$A$3:$A$1977,'SB35 Determination Data'!$K57,'5th Cycle APR Raw Data-Final'!$T$3:$T$1977,"&gt;="&amp;'SB35 Determination Data'!$F57,'5th Cycle APR Raw Data-Final'!$T$3:$T$1977,"&lt;"&amp;E57),SUMIFS('5th Cycle APR Raw Data-Final'!$Q$3:$Q$1977,'5th Cycle APR Raw Data-Final'!$A$3:$A$1977,'SB35 Determination Data'!$K57,'5th Cycle APR Raw Data-Final'!$T$3:$T$1977,"&gt;="&amp;'SB35 Determination Data'!$F57,'5th Cycle APR Raw Data-Final'!$T$3:$T$1977,"&lt;="&amp;G57))</f>
        <v>181</v>
      </c>
      <c r="AI57" s="100">
        <f t="shared" si="51"/>
        <v>0</v>
      </c>
      <c r="AJ57" s="112">
        <f t="shared" si="52"/>
        <v>1.222972972972973</v>
      </c>
      <c r="AK57" s="100">
        <f>VLOOKUP(K57,'5th Cycle APR Raw Data-Final'!$A$3:$R$1977,18,FALSE)</f>
        <v>339</v>
      </c>
      <c r="AL57" s="100">
        <f>IF(AN57&lt;1,SUMIFS('5th Cycle APR Raw Data-Final'!$S$3:$S$1977,'5th Cycle APR Raw Data-Final'!$A$3:$A$1977,'SB35 Determination Data'!$K57,'5th Cycle APR Raw Data-Final'!$T$3:$T$1977,"&gt;="&amp;'SB35 Determination Data'!$F57,'5th Cycle APR Raw Data-Final'!$T$3:$T$1977,"&lt;"&amp;E57),SUMIFS('5th Cycle APR Raw Data-Final'!$S$3:$S$1977,'5th Cycle APR Raw Data-Final'!$A$3:$A$1977,'SB35 Determination Data'!$K57,'5th Cycle APR Raw Data-Final'!$T$3:$T$1977,"&gt;="&amp;'SB35 Determination Data'!$F57,'5th Cycle APR Raw Data-Final'!$T$3:$T$1977,"&lt;="&amp;G57))</f>
        <v>432</v>
      </c>
      <c r="AM57" s="100">
        <f t="shared" si="53"/>
        <v>59</v>
      </c>
      <c r="AN57" s="114">
        <f t="shared" si="54"/>
        <v>0.5</v>
      </c>
      <c r="AO57" s="2" t="str">
        <f t="shared" si="55"/>
        <v>NO</v>
      </c>
      <c r="AP57" s="2" t="str">
        <f t="shared" si="56"/>
        <v>YES</v>
      </c>
      <c r="AQ57" s="2" t="str">
        <f t="shared" si="57"/>
        <v>NO</v>
      </c>
      <c r="AR57" s="124" t="str">
        <f>VLOOKUP(K57,'2018Submitted'!$A$2:$C$540,3,FALSE)</f>
        <v>Successful</v>
      </c>
      <c r="AS57" s="2" t="str">
        <f t="shared" si="58"/>
        <v>NO</v>
      </c>
      <c r="AT57" s="2" t="str">
        <f t="shared" si="59"/>
        <v>YES</v>
      </c>
    </row>
    <row r="58" spans="1:46" s="2" customFormat="1" ht="12.75" customHeight="1" x14ac:dyDescent="0.2">
      <c r="A58" s="2" t="s">
        <v>5</v>
      </c>
      <c r="B58" s="2" t="str">
        <f t="shared" si="32"/>
        <v>BURBANK</v>
      </c>
      <c r="C58" s="71">
        <f t="shared" si="33"/>
        <v>0.625</v>
      </c>
      <c r="D58" s="72">
        <f t="shared" si="34"/>
        <v>8</v>
      </c>
      <c r="E58" s="99">
        <f t="shared" si="35"/>
        <v>2018</v>
      </c>
      <c r="F58" s="99">
        <f t="shared" si="36"/>
        <v>2014</v>
      </c>
      <c r="G58" s="99" t="str">
        <f t="shared" si="37"/>
        <v>2021</v>
      </c>
      <c r="H58" s="2" t="str">
        <f t="shared" si="38"/>
        <v>10/15/2013</v>
      </c>
      <c r="I58" s="2" t="str">
        <f t="shared" si="39"/>
        <v>10/15/2021</v>
      </c>
      <c r="J58" s="2" t="s">
        <v>3</v>
      </c>
      <c r="K58" s="111" t="s">
        <v>58</v>
      </c>
      <c r="L58" s="100">
        <f>VLOOKUP(K58,'5th Cycle APR Raw Data-Final'!$A$3:$P$1977,6,FALSE)</f>
        <v>694</v>
      </c>
      <c r="M58" s="100">
        <f>IF(AN58&lt;1,SUMIFS('5th Cycle APR Raw Data-Final'!G$3:G$1977,'5th Cycle APR Raw Data-Final'!$A$3:$A$1977,'SB35 Determination Data'!$K58,'5th Cycle APR Raw Data-Final'!$T$3:$T$1977,"&gt;="&amp;'SB35 Determination Data'!$F58,'5th Cycle APR Raw Data-Final'!$T$3:$T$1977,"&lt;"&amp;E58),SUMIFS('5th Cycle APR Raw Data-Final'!G$3:G$1977,'5th Cycle APR Raw Data-Final'!$A$3:$A$1977,'SB35 Determination Data'!$K58,'5th Cycle APR Raw Data-Final'!$T$3:$T$1977,"&gt;="&amp;'SB35 Determination Data'!$F58,'5th Cycle APR Raw Data-Final'!$T$3:$T$1977,"&lt;="&amp;G58))</f>
        <v>11</v>
      </c>
      <c r="N58" s="100">
        <f>IF(AN58&lt;1,SUMIFS('5th Cycle APR Raw Data-Final'!H$3:H$1977,'5th Cycle APR Raw Data-Final'!$A$3:$A$1977,'SB35 Determination Data'!$K58,'5th Cycle APR Raw Data-Final'!$T$3:$T$1977,"&gt;="&amp;'SB35 Determination Data'!$F58,'5th Cycle APR Raw Data-Final'!$T$3:$T$1977,"&lt;"&amp;E58),SUMIFS('5th Cycle APR Raw Data-Final'!H$3:H$1977,'5th Cycle APR Raw Data-Final'!$A$3:$A$1977,'SB35 Determination Data'!$K58,'5th Cycle APR Raw Data-Final'!$T$3:$T$1977,"&gt;="&amp;'SB35 Determination Data'!$F58,'5th Cycle APR Raw Data-Final'!$T$3:$T$1977,"&lt;="&amp;G58))</f>
        <v>11</v>
      </c>
      <c r="O58" s="100">
        <f>IF(AN58&lt;1,SUMIFS('5th Cycle APR Raw Data-Final'!I$3:I$1977,'5th Cycle APR Raw Data-Final'!$A$3:$A$1977,'SB35 Determination Data'!$K58,'5th Cycle APR Raw Data-Final'!$T$3:$T$1977,"&gt;="&amp;'SB35 Determination Data'!$F58,'5th Cycle APR Raw Data-Final'!$T$3:$T$1977,"&lt;"&amp;E58),SUMIFS('5th Cycle APR Raw Data-Final'!I$3:I$1977,'5th Cycle APR Raw Data-Final'!$A$3:$A$1977,'SB35 Determination Data'!$K58,'5th Cycle APR Raw Data-Final'!$T$3:$T$1977,"&gt;="&amp;'SB35 Determination Data'!$F58,'5th Cycle APR Raw Data-Final'!$T$3:$T$1977,"&lt;="&amp;G58))</f>
        <v>0</v>
      </c>
      <c r="P58" s="100">
        <f t="shared" si="40"/>
        <v>683</v>
      </c>
      <c r="Q58" s="112">
        <f t="shared" si="41"/>
        <v>1.5850144092219021E-2</v>
      </c>
      <c r="R58" s="101">
        <f t="shared" si="42"/>
        <v>347</v>
      </c>
      <c r="S58" s="101">
        <f t="shared" si="43"/>
        <v>0</v>
      </c>
      <c r="T58" s="100">
        <f>VLOOKUP(K58,'5th Cycle APR Raw Data-Final'!$A$3:$P$1977,10,FALSE)</f>
        <v>413</v>
      </c>
      <c r="U58" s="100">
        <f>IF(AN58&lt;1,SUMIFS('5th Cycle APR Raw Data-Final'!K$3:K$1977,'5th Cycle APR Raw Data-Final'!$A$3:$A$1977,'SB35 Determination Data'!$K58,'5th Cycle APR Raw Data-Final'!$T$3:$T$1977,"&gt;="&amp;'SB35 Determination Data'!$F58,'5th Cycle APR Raw Data-Final'!$T$3:$T$1977,"&lt;"&amp;E58),SUMIFS('5th Cycle APR Raw Data-Final'!K$3:K$1977,'5th Cycle APR Raw Data-Final'!$A$3:$A$1977,'SB35 Determination Data'!$K58,'5th Cycle APR Raw Data-Final'!$T$3:$T$1977,"&gt;="&amp;'SB35 Determination Data'!$F58,'5th Cycle APR Raw Data-Final'!$T$3:$T$1977,"&lt;="&amp;G58))</f>
        <v>0</v>
      </c>
      <c r="V58" s="100">
        <f>IF(AN58&lt;1,SUMIFS('5th Cycle APR Raw Data-Final'!L$3:L$1977,'5th Cycle APR Raw Data-Final'!$A$3:$A$1977,'SB35 Determination Data'!$K58,'5th Cycle APR Raw Data-Final'!$T$3:$T$1977,"&gt;="&amp;'SB35 Determination Data'!$F58,'5th Cycle APR Raw Data-Final'!$T$3:$T$1977,"&lt;"&amp;E58),SUMIFS('5th Cycle APR Raw Data-Final'!L$3:L$1977,'5th Cycle APR Raw Data-Final'!$A$3:$A$1977,'SB35 Determination Data'!$K58,'5th Cycle APR Raw Data-Final'!$T$3:$T$1977,"&gt;="&amp;'SB35 Determination Data'!$F58,'5th Cycle APR Raw Data-Final'!$T$3:$T$1977,"&lt;="&amp;G58))</f>
        <v>0</v>
      </c>
      <c r="W58" s="100">
        <f>IF(AN58&lt;1,SUMIFS('5th Cycle APR Raw Data-Final'!M$3:M$1977,'5th Cycle APR Raw Data-Final'!$A$3:$A$1977,'SB35 Determination Data'!$K58,'5th Cycle APR Raw Data-Final'!$T$3:$T$1977,"&gt;="&amp;'SB35 Determination Data'!$F58,'5th Cycle APR Raw Data-Final'!$T$3:$T$1977,"&lt;"&amp;E58),SUMIFS('5th Cycle APR Raw Data-Final'!M$3:M$1977,'5th Cycle APR Raw Data-Final'!$A$3:$A$1977,'SB35 Determination Data'!$K58,'5th Cycle APR Raw Data-Final'!$T$3:$T$1977,"&gt;="&amp;'SB35 Determination Data'!$F58,'5th Cycle APR Raw Data-Final'!$T$3:$T$1977,"&lt;="&amp;G58))</f>
        <v>0</v>
      </c>
      <c r="X58" s="100">
        <f t="shared" si="44"/>
        <v>413</v>
      </c>
      <c r="Y58" s="100">
        <f t="shared" si="45"/>
        <v>0</v>
      </c>
      <c r="Z58" s="100">
        <f t="shared" si="46"/>
        <v>413</v>
      </c>
      <c r="AA58" s="112">
        <f t="shared" si="47"/>
        <v>0</v>
      </c>
      <c r="AB58" s="112">
        <f t="shared" si="48"/>
        <v>0</v>
      </c>
      <c r="AC58" s="100">
        <f>VLOOKUP(K58,'5th Cycle APR Raw Data-Final'!$A$3:$P$1977,14,FALSE)</f>
        <v>443</v>
      </c>
      <c r="AD58" s="100">
        <f>IF(AN58&lt;1,SUMIFS('5th Cycle APR Raw Data-Final'!$O$3:$O$1977,'5th Cycle APR Raw Data-Final'!$A$3:$A$1977,'SB35 Determination Data'!$K58,'5th Cycle APR Raw Data-Final'!$T$3:$T$1977,"&gt;="&amp;'SB35 Determination Data'!$F58,'5th Cycle APR Raw Data-Final'!$T$3:$T$1977,"&lt;"&amp;E58),SUMIFS('5th Cycle APR Raw Data-Final'!$O$3:$O$1977,'5th Cycle APR Raw Data-Final'!$A$3:$A$1977,'SB35 Determination Data'!$K58,'5th Cycle APR Raw Data-Final'!$T$3:$T$1977,"&gt;="&amp;'SB35 Determination Data'!$F58,'5th Cycle APR Raw Data-Final'!$T$3:$T$1977,"&lt;="&amp;G58))</f>
        <v>0</v>
      </c>
      <c r="AE58" s="100">
        <f t="shared" si="49"/>
        <v>443</v>
      </c>
      <c r="AF58" s="112">
        <f t="shared" si="50"/>
        <v>0</v>
      </c>
      <c r="AG58" s="100">
        <f>VLOOKUP(K58,'5th Cycle APR Raw Data-Final'!$A$3:$P$1977,16,FALSE)</f>
        <v>1134</v>
      </c>
      <c r="AH58" s="100">
        <f>IF(AN58&lt;1,SUMIFS('5th Cycle APR Raw Data-Final'!$Q$3:$Q$1977,'5th Cycle APR Raw Data-Final'!$A$3:$A$1977,'SB35 Determination Data'!$K58,'5th Cycle APR Raw Data-Final'!$T$3:$T$1977,"&gt;="&amp;'SB35 Determination Data'!$F58,'5th Cycle APR Raw Data-Final'!$T$3:$T$1977,"&lt;"&amp;E58),SUMIFS('5th Cycle APR Raw Data-Final'!$Q$3:$Q$1977,'5th Cycle APR Raw Data-Final'!$A$3:$A$1977,'SB35 Determination Data'!$K58,'5th Cycle APR Raw Data-Final'!$T$3:$T$1977,"&gt;="&amp;'SB35 Determination Data'!$F58,'5th Cycle APR Raw Data-Final'!$T$3:$T$1977,"&lt;="&amp;G58))</f>
        <v>325</v>
      </c>
      <c r="AI58" s="100">
        <f t="shared" si="51"/>
        <v>809</v>
      </c>
      <c r="AJ58" s="112">
        <f t="shared" si="52"/>
        <v>0.28659611992945327</v>
      </c>
      <c r="AK58" s="100">
        <f>VLOOKUP(K58,'5th Cycle APR Raw Data-Final'!$A$3:$R$1977,18,FALSE)</f>
        <v>2684</v>
      </c>
      <c r="AL58" s="100">
        <f>IF(AN58&lt;1,SUMIFS('5th Cycle APR Raw Data-Final'!$S$3:$S$1977,'5th Cycle APR Raw Data-Final'!$A$3:$A$1977,'SB35 Determination Data'!$K58,'5th Cycle APR Raw Data-Final'!$T$3:$T$1977,"&gt;="&amp;'SB35 Determination Data'!$F58,'5th Cycle APR Raw Data-Final'!$T$3:$T$1977,"&lt;"&amp;E58),SUMIFS('5th Cycle APR Raw Data-Final'!$S$3:$S$1977,'5th Cycle APR Raw Data-Final'!$A$3:$A$1977,'SB35 Determination Data'!$K58,'5th Cycle APR Raw Data-Final'!$T$3:$T$1977,"&gt;="&amp;'SB35 Determination Data'!$F58,'5th Cycle APR Raw Data-Final'!$T$3:$T$1977,"&lt;="&amp;G58))</f>
        <v>336</v>
      </c>
      <c r="AM58" s="100">
        <f t="shared" si="53"/>
        <v>2348</v>
      </c>
      <c r="AN58" s="114">
        <f t="shared" si="54"/>
        <v>0.5</v>
      </c>
      <c r="AO58" s="2" t="str">
        <f t="shared" si="55"/>
        <v>YES</v>
      </c>
      <c r="AP58" s="2" t="str">
        <f t="shared" si="56"/>
        <v>NO</v>
      </c>
      <c r="AQ58" s="2" t="str">
        <f t="shared" si="57"/>
        <v>NO</v>
      </c>
      <c r="AR58" s="124" t="str">
        <f>VLOOKUP(K58,'2018Submitted'!$A$2:$C$540,3,FALSE)</f>
        <v>Successful</v>
      </c>
      <c r="AS58" s="2" t="str">
        <f t="shared" si="58"/>
        <v>NO</v>
      </c>
      <c r="AT58" s="2" t="str">
        <f t="shared" si="59"/>
        <v>NO</v>
      </c>
    </row>
    <row r="59" spans="1:46" s="2" customFormat="1" ht="12.75" customHeight="1" x14ac:dyDescent="0.2">
      <c r="A59" s="2" t="s">
        <v>29</v>
      </c>
      <c r="B59" s="2" t="str">
        <f t="shared" si="32"/>
        <v>BURLINGAME</v>
      </c>
      <c r="C59" s="71">
        <f t="shared" si="33"/>
        <v>0.5</v>
      </c>
      <c r="D59" s="72">
        <f t="shared" si="34"/>
        <v>8</v>
      </c>
      <c r="E59" s="99">
        <f t="shared" si="35"/>
        <v>2019</v>
      </c>
      <c r="F59" s="99">
        <f t="shared" si="36"/>
        <v>2015</v>
      </c>
      <c r="G59" s="99">
        <f t="shared" si="37"/>
        <v>2022</v>
      </c>
      <c r="H59" s="2" t="str">
        <f t="shared" si="38"/>
        <v>01/31/2015</v>
      </c>
      <c r="I59" s="2" t="str">
        <f t="shared" si="39"/>
        <v>01/31/2023</v>
      </c>
      <c r="J59" s="2" t="s">
        <v>8</v>
      </c>
      <c r="K59" s="111" t="s">
        <v>59</v>
      </c>
      <c r="L59" s="100">
        <f>VLOOKUP(K59,'5th Cycle APR Raw Data-Final'!$A$3:$P$1977,6,FALSE)</f>
        <v>276</v>
      </c>
      <c r="M59" s="100">
        <f>IF(AN59&lt;1,SUMIFS('5th Cycle APR Raw Data-Final'!G$3:G$1977,'5th Cycle APR Raw Data-Final'!$A$3:$A$1977,'SB35 Determination Data'!$K59,'5th Cycle APR Raw Data-Final'!$T$3:$T$1977,"&gt;="&amp;'SB35 Determination Data'!$F59,'5th Cycle APR Raw Data-Final'!$T$3:$T$1977,"&lt;"&amp;E59),SUMIFS('5th Cycle APR Raw Data-Final'!G$3:G$1977,'5th Cycle APR Raw Data-Final'!$A$3:$A$1977,'SB35 Determination Data'!$K59,'5th Cycle APR Raw Data-Final'!$T$3:$T$1977,"&gt;="&amp;'SB35 Determination Data'!$F59,'5th Cycle APR Raw Data-Final'!$T$3:$T$1977,"&lt;="&amp;G59))</f>
        <v>0</v>
      </c>
      <c r="N59" s="100">
        <f>IF(AN59&lt;1,SUMIFS('5th Cycle APR Raw Data-Final'!H$3:H$1977,'5th Cycle APR Raw Data-Final'!$A$3:$A$1977,'SB35 Determination Data'!$K59,'5th Cycle APR Raw Data-Final'!$T$3:$T$1977,"&gt;="&amp;'SB35 Determination Data'!$F59,'5th Cycle APR Raw Data-Final'!$T$3:$T$1977,"&lt;"&amp;E59),SUMIFS('5th Cycle APR Raw Data-Final'!H$3:H$1977,'5th Cycle APR Raw Data-Final'!$A$3:$A$1977,'SB35 Determination Data'!$K59,'5th Cycle APR Raw Data-Final'!$T$3:$T$1977,"&gt;="&amp;'SB35 Determination Data'!$F59,'5th Cycle APR Raw Data-Final'!$T$3:$T$1977,"&lt;="&amp;G59))</f>
        <v>0</v>
      </c>
      <c r="O59" s="100">
        <f>IF(AN59&lt;1,SUMIFS('5th Cycle APR Raw Data-Final'!I$3:I$1977,'5th Cycle APR Raw Data-Final'!$A$3:$A$1977,'SB35 Determination Data'!$K59,'5th Cycle APR Raw Data-Final'!$T$3:$T$1977,"&gt;="&amp;'SB35 Determination Data'!$F59,'5th Cycle APR Raw Data-Final'!$T$3:$T$1977,"&lt;"&amp;E59),SUMIFS('5th Cycle APR Raw Data-Final'!I$3:I$1977,'5th Cycle APR Raw Data-Final'!$A$3:$A$1977,'SB35 Determination Data'!$K59,'5th Cycle APR Raw Data-Final'!$T$3:$T$1977,"&gt;="&amp;'SB35 Determination Data'!$F59,'5th Cycle APR Raw Data-Final'!$T$3:$T$1977,"&lt;="&amp;G59))</f>
        <v>0</v>
      </c>
      <c r="P59" s="100">
        <f t="shared" si="40"/>
        <v>276</v>
      </c>
      <c r="Q59" s="112">
        <f t="shared" si="41"/>
        <v>0</v>
      </c>
      <c r="R59" s="101">
        <f t="shared" si="42"/>
        <v>138</v>
      </c>
      <c r="S59" s="101">
        <f t="shared" si="43"/>
        <v>0</v>
      </c>
      <c r="T59" s="100">
        <f>VLOOKUP(K59,'5th Cycle APR Raw Data-Final'!$A$3:$P$1977,10,FALSE)</f>
        <v>144</v>
      </c>
      <c r="U59" s="100">
        <f>IF(AN59&lt;1,SUMIFS('5th Cycle APR Raw Data-Final'!K$3:K$1977,'5th Cycle APR Raw Data-Final'!$A$3:$A$1977,'SB35 Determination Data'!$K59,'5th Cycle APR Raw Data-Final'!$T$3:$T$1977,"&gt;="&amp;'SB35 Determination Data'!$F59,'5th Cycle APR Raw Data-Final'!$T$3:$T$1977,"&lt;"&amp;E59),SUMIFS('5th Cycle APR Raw Data-Final'!K$3:K$1977,'5th Cycle APR Raw Data-Final'!$A$3:$A$1977,'SB35 Determination Data'!$K59,'5th Cycle APR Raw Data-Final'!$T$3:$T$1977,"&gt;="&amp;'SB35 Determination Data'!$F59,'5th Cycle APR Raw Data-Final'!$T$3:$T$1977,"&lt;="&amp;G59))</f>
        <v>0</v>
      </c>
      <c r="V59" s="100">
        <f>IF(AN59&lt;1,SUMIFS('5th Cycle APR Raw Data-Final'!L$3:L$1977,'5th Cycle APR Raw Data-Final'!$A$3:$A$1977,'SB35 Determination Data'!$K59,'5th Cycle APR Raw Data-Final'!$T$3:$T$1977,"&gt;="&amp;'SB35 Determination Data'!$F59,'5th Cycle APR Raw Data-Final'!$T$3:$T$1977,"&lt;"&amp;E59),SUMIFS('5th Cycle APR Raw Data-Final'!L$3:L$1977,'5th Cycle APR Raw Data-Final'!$A$3:$A$1977,'SB35 Determination Data'!$K59,'5th Cycle APR Raw Data-Final'!$T$3:$T$1977,"&gt;="&amp;'SB35 Determination Data'!$F59,'5th Cycle APR Raw Data-Final'!$T$3:$T$1977,"&lt;="&amp;G59))</f>
        <v>0</v>
      </c>
      <c r="W59" s="100">
        <f>IF(AN59&lt;1,SUMIFS('5th Cycle APR Raw Data-Final'!M$3:M$1977,'5th Cycle APR Raw Data-Final'!$A$3:$A$1977,'SB35 Determination Data'!$K59,'5th Cycle APR Raw Data-Final'!$T$3:$T$1977,"&gt;="&amp;'SB35 Determination Data'!$F59,'5th Cycle APR Raw Data-Final'!$T$3:$T$1977,"&lt;"&amp;E59),SUMIFS('5th Cycle APR Raw Data-Final'!M$3:M$1977,'5th Cycle APR Raw Data-Final'!$A$3:$A$1977,'SB35 Determination Data'!$K59,'5th Cycle APR Raw Data-Final'!$T$3:$T$1977,"&gt;="&amp;'SB35 Determination Data'!$F59,'5th Cycle APR Raw Data-Final'!$T$3:$T$1977,"&lt;="&amp;G59))</f>
        <v>0</v>
      </c>
      <c r="X59" s="100">
        <f t="shared" si="44"/>
        <v>144</v>
      </c>
      <c r="Y59" s="100">
        <f t="shared" si="45"/>
        <v>0</v>
      </c>
      <c r="Z59" s="100">
        <f t="shared" si="46"/>
        <v>144</v>
      </c>
      <c r="AA59" s="112">
        <f t="shared" si="47"/>
        <v>0</v>
      </c>
      <c r="AB59" s="112">
        <f t="shared" si="48"/>
        <v>0</v>
      </c>
      <c r="AC59" s="100">
        <f>VLOOKUP(K59,'5th Cycle APR Raw Data-Final'!$A$3:$P$1977,14,FALSE)</f>
        <v>155</v>
      </c>
      <c r="AD59" s="100">
        <f>IF(AN59&lt;1,SUMIFS('5th Cycle APR Raw Data-Final'!$O$3:$O$1977,'5th Cycle APR Raw Data-Final'!$A$3:$A$1977,'SB35 Determination Data'!$K59,'5th Cycle APR Raw Data-Final'!$T$3:$T$1977,"&gt;="&amp;'SB35 Determination Data'!$F59,'5th Cycle APR Raw Data-Final'!$T$3:$T$1977,"&lt;"&amp;E59),SUMIFS('5th Cycle APR Raw Data-Final'!$O$3:$O$1977,'5th Cycle APR Raw Data-Final'!$A$3:$A$1977,'SB35 Determination Data'!$K59,'5th Cycle APR Raw Data-Final'!$T$3:$T$1977,"&gt;="&amp;'SB35 Determination Data'!$F59,'5th Cycle APR Raw Data-Final'!$T$3:$T$1977,"&lt;="&amp;G59))</f>
        <v>32</v>
      </c>
      <c r="AE59" s="100">
        <f t="shared" si="49"/>
        <v>123</v>
      </c>
      <c r="AF59" s="112">
        <f t="shared" si="50"/>
        <v>0.20645161290322581</v>
      </c>
      <c r="AG59" s="100">
        <f>VLOOKUP(K59,'5th Cycle APR Raw Data-Final'!$A$3:$P$1977,16,FALSE)</f>
        <v>288</v>
      </c>
      <c r="AH59" s="100">
        <f>IF(AN59&lt;1,SUMIFS('5th Cycle APR Raw Data-Final'!$Q$3:$Q$1977,'5th Cycle APR Raw Data-Final'!$A$3:$A$1977,'SB35 Determination Data'!$K59,'5th Cycle APR Raw Data-Final'!$T$3:$T$1977,"&gt;="&amp;'SB35 Determination Data'!$F59,'5th Cycle APR Raw Data-Final'!$T$3:$T$1977,"&lt;"&amp;E59),SUMIFS('5th Cycle APR Raw Data-Final'!$Q$3:$Q$1977,'5th Cycle APR Raw Data-Final'!$A$3:$A$1977,'SB35 Determination Data'!$K59,'5th Cycle APR Raw Data-Final'!$T$3:$T$1977,"&gt;="&amp;'SB35 Determination Data'!$F59,'5th Cycle APR Raw Data-Final'!$T$3:$T$1977,"&lt;="&amp;G59))</f>
        <v>422</v>
      </c>
      <c r="AI59" s="100">
        <f t="shared" si="51"/>
        <v>0</v>
      </c>
      <c r="AJ59" s="112">
        <f t="shared" si="52"/>
        <v>1.4652777777777777</v>
      </c>
      <c r="AK59" s="100">
        <f>VLOOKUP(K59,'5th Cycle APR Raw Data-Final'!$A$3:$R$1977,18,FALSE)</f>
        <v>863</v>
      </c>
      <c r="AL59" s="100">
        <f>IF(AN59&lt;1,SUMIFS('5th Cycle APR Raw Data-Final'!$S$3:$S$1977,'5th Cycle APR Raw Data-Final'!$A$3:$A$1977,'SB35 Determination Data'!$K59,'5th Cycle APR Raw Data-Final'!$T$3:$T$1977,"&gt;="&amp;'SB35 Determination Data'!$F59,'5th Cycle APR Raw Data-Final'!$T$3:$T$1977,"&lt;"&amp;E59),SUMIFS('5th Cycle APR Raw Data-Final'!$S$3:$S$1977,'5th Cycle APR Raw Data-Final'!$A$3:$A$1977,'SB35 Determination Data'!$K59,'5th Cycle APR Raw Data-Final'!$T$3:$T$1977,"&gt;="&amp;'SB35 Determination Data'!$F59,'5th Cycle APR Raw Data-Final'!$T$3:$T$1977,"&lt;="&amp;G59))</f>
        <v>454</v>
      </c>
      <c r="AM59" s="100">
        <f t="shared" si="53"/>
        <v>543</v>
      </c>
      <c r="AN59" s="114">
        <f t="shared" si="54"/>
        <v>0.5</v>
      </c>
      <c r="AO59" s="2" t="str">
        <f t="shared" si="55"/>
        <v>NO</v>
      </c>
      <c r="AP59" s="2" t="str">
        <f t="shared" si="56"/>
        <v>YES</v>
      </c>
      <c r="AQ59" s="2" t="str">
        <f t="shared" si="57"/>
        <v>NO</v>
      </c>
      <c r="AR59" s="124" t="str">
        <f>VLOOKUP(K59,'2018Submitted'!$A$2:$C$540,3,FALSE)</f>
        <v>Successful</v>
      </c>
      <c r="AS59" s="2" t="str">
        <f t="shared" si="58"/>
        <v>NO</v>
      </c>
      <c r="AT59" s="2" t="str">
        <f t="shared" si="59"/>
        <v>YES</v>
      </c>
    </row>
    <row r="60" spans="1:46" s="2" customFormat="1" ht="12.75" customHeight="1" x14ac:dyDescent="0.2">
      <c r="A60" s="2" t="s">
        <v>46</v>
      </c>
      <c r="B60" s="2" t="str">
        <f t="shared" si="32"/>
        <v>BUTTE COUNTY</v>
      </c>
      <c r="C60" s="71">
        <f t="shared" si="33"/>
        <v>0.625</v>
      </c>
      <c r="D60" s="72">
        <f t="shared" si="34"/>
        <v>8</v>
      </c>
      <c r="E60" s="99">
        <f t="shared" si="35"/>
        <v>2018</v>
      </c>
      <c r="F60" s="99">
        <f t="shared" si="36"/>
        <v>2014</v>
      </c>
      <c r="G60" s="99">
        <f t="shared" si="37"/>
        <v>2021</v>
      </c>
      <c r="H60" s="2" t="str">
        <f t="shared" si="38"/>
        <v>06/15/2014</v>
      </c>
      <c r="I60" s="2" t="str">
        <f t="shared" si="39"/>
        <v>06/15/2022</v>
      </c>
      <c r="J60" s="2" t="s">
        <v>47</v>
      </c>
      <c r="K60" s="111" t="s">
        <v>1037</v>
      </c>
      <c r="L60" s="100">
        <f>VLOOKUP(K60,'5th Cycle APR Raw Data-Final'!$A$3:$P$1977,6,FALSE)</f>
        <v>682</v>
      </c>
      <c r="M60" s="100">
        <f>IF(AN60&lt;1,SUMIFS('5th Cycle APR Raw Data-Final'!G$3:G$1977,'5th Cycle APR Raw Data-Final'!$A$3:$A$1977,'SB35 Determination Data'!$K60,'5th Cycle APR Raw Data-Final'!$T$3:$T$1977,"&gt;="&amp;'SB35 Determination Data'!$F60,'5th Cycle APR Raw Data-Final'!$T$3:$T$1977,"&lt;"&amp;E60),SUMIFS('5th Cycle APR Raw Data-Final'!G$3:G$1977,'5th Cycle APR Raw Data-Final'!$A$3:$A$1977,'SB35 Determination Data'!$K60,'5th Cycle APR Raw Data-Final'!$T$3:$T$1977,"&gt;="&amp;'SB35 Determination Data'!$F60,'5th Cycle APR Raw Data-Final'!$T$3:$T$1977,"&lt;="&amp;G60))</f>
        <v>0</v>
      </c>
      <c r="N60" s="100">
        <f>IF(AN60&lt;1,SUMIFS('5th Cycle APR Raw Data-Final'!H$3:H$1977,'5th Cycle APR Raw Data-Final'!$A$3:$A$1977,'SB35 Determination Data'!$K60,'5th Cycle APR Raw Data-Final'!$T$3:$T$1977,"&gt;="&amp;'SB35 Determination Data'!$F60,'5th Cycle APR Raw Data-Final'!$T$3:$T$1977,"&lt;"&amp;E60),SUMIFS('5th Cycle APR Raw Data-Final'!H$3:H$1977,'5th Cycle APR Raw Data-Final'!$A$3:$A$1977,'SB35 Determination Data'!$K60,'5th Cycle APR Raw Data-Final'!$T$3:$T$1977,"&gt;="&amp;'SB35 Determination Data'!$F60,'5th Cycle APR Raw Data-Final'!$T$3:$T$1977,"&lt;="&amp;G60))</f>
        <v>0</v>
      </c>
      <c r="O60" s="100">
        <f>IF(AN60&lt;1,SUMIFS('5th Cycle APR Raw Data-Final'!I$3:I$1977,'5th Cycle APR Raw Data-Final'!$A$3:$A$1977,'SB35 Determination Data'!$K60,'5th Cycle APR Raw Data-Final'!$T$3:$T$1977,"&gt;="&amp;'SB35 Determination Data'!$F60,'5th Cycle APR Raw Data-Final'!$T$3:$T$1977,"&lt;"&amp;E60),SUMIFS('5th Cycle APR Raw Data-Final'!I$3:I$1977,'5th Cycle APR Raw Data-Final'!$A$3:$A$1977,'SB35 Determination Data'!$K60,'5th Cycle APR Raw Data-Final'!$T$3:$T$1977,"&gt;="&amp;'SB35 Determination Data'!$F60,'5th Cycle APR Raw Data-Final'!$T$3:$T$1977,"&lt;="&amp;G60))</f>
        <v>0</v>
      </c>
      <c r="P60" s="100">
        <f t="shared" si="40"/>
        <v>682</v>
      </c>
      <c r="Q60" s="112">
        <f t="shared" si="41"/>
        <v>0</v>
      </c>
      <c r="R60" s="101">
        <f t="shared" si="42"/>
        <v>341</v>
      </c>
      <c r="S60" s="101">
        <f t="shared" si="43"/>
        <v>0</v>
      </c>
      <c r="T60" s="100">
        <f>VLOOKUP(K60,'5th Cycle APR Raw Data-Final'!$A$3:$P$1977,10,FALSE)</f>
        <v>545</v>
      </c>
      <c r="U60" s="100">
        <f>IF(AN60&lt;1,SUMIFS('5th Cycle APR Raw Data-Final'!K$3:K$1977,'5th Cycle APR Raw Data-Final'!$A$3:$A$1977,'SB35 Determination Data'!$K60,'5th Cycle APR Raw Data-Final'!$T$3:$T$1977,"&gt;="&amp;'SB35 Determination Data'!$F60,'5th Cycle APR Raw Data-Final'!$T$3:$T$1977,"&lt;"&amp;E60),SUMIFS('5th Cycle APR Raw Data-Final'!K$3:K$1977,'5th Cycle APR Raw Data-Final'!$A$3:$A$1977,'SB35 Determination Data'!$K60,'5th Cycle APR Raw Data-Final'!$T$3:$T$1977,"&gt;="&amp;'SB35 Determination Data'!$F60,'5th Cycle APR Raw Data-Final'!$T$3:$T$1977,"&lt;="&amp;G60))</f>
        <v>8</v>
      </c>
      <c r="V60" s="100">
        <f>IF(AN60&lt;1,SUMIFS('5th Cycle APR Raw Data-Final'!L$3:L$1977,'5th Cycle APR Raw Data-Final'!$A$3:$A$1977,'SB35 Determination Data'!$K60,'5th Cycle APR Raw Data-Final'!$T$3:$T$1977,"&gt;="&amp;'SB35 Determination Data'!$F60,'5th Cycle APR Raw Data-Final'!$T$3:$T$1977,"&lt;"&amp;E60),SUMIFS('5th Cycle APR Raw Data-Final'!L$3:L$1977,'5th Cycle APR Raw Data-Final'!$A$3:$A$1977,'SB35 Determination Data'!$K60,'5th Cycle APR Raw Data-Final'!$T$3:$T$1977,"&gt;="&amp;'SB35 Determination Data'!$F60,'5th Cycle APR Raw Data-Final'!$T$3:$T$1977,"&lt;="&amp;G60))</f>
        <v>8</v>
      </c>
      <c r="W60" s="100">
        <f>IF(AN60&lt;1,SUMIFS('5th Cycle APR Raw Data-Final'!M$3:M$1977,'5th Cycle APR Raw Data-Final'!$A$3:$A$1977,'SB35 Determination Data'!$K60,'5th Cycle APR Raw Data-Final'!$T$3:$T$1977,"&gt;="&amp;'SB35 Determination Data'!$F60,'5th Cycle APR Raw Data-Final'!$T$3:$T$1977,"&lt;"&amp;E60),SUMIFS('5th Cycle APR Raw Data-Final'!M$3:M$1977,'5th Cycle APR Raw Data-Final'!$A$3:$A$1977,'SB35 Determination Data'!$K60,'5th Cycle APR Raw Data-Final'!$T$3:$T$1977,"&gt;="&amp;'SB35 Determination Data'!$F60,'5th Cycle APR Raw Data-Final'!$T$3:$T$1977,"&lt;="&amp;G60))</f>
        <v>0</v>
      </c>
      <c r="X60" s="100">
        <f t="shared" si="44"/>
        <v>537</v>
      </c>
      <c r="Y60" s="100">
        <f t="shared" si="45"/>
        <v>8</v>
      </c>
      <c r="Z60" s="100">
        <f t="shared" si="46"/>
        <v>537</v>
      </c>
      <c r="AA60" s="112">
        <f t="shared" si="47"/>
        <v>1.4678899082568808E-2</v>
      </c>
      <c r="AB60" s="112">
        <f t="shared" si="48"/>
        <v>1.4678899082568808E-2</v>
      </c>
      <c r="AC60" s="100">
        <f>VLOOKUP(K60,'5th Cycle APR Raw Data-Final'!$A$3:$P$1977,14,FALSE)</f>
        <v>480</v>
      </c>
      <c r="AD60" s="100">
        <f>IF(AN60&lt;1,SUMIFS('5th Cycle APR Raw Data-Final'!$O$3:$O$1977,'5th Cycle APR Raw Data-Final'!$A$3:$A$1977,'SB35 Determination Data'!$K60,'5th Cycle APR Raw Data-Final'!$T$3:$T$1977,"&gt;="&amp;'SB35 Determination Data'!$F60,'5th Cycle APR Raw Data-Final'!$T$3:$T$1977,"&lt;"&amp;E60),SUMIFS('5th Cycle APR Raw Data-Final'!$O$3:$O$1977,'5th Cycle APR Raw Data-Final'!$A$3:$A$1977,'SB35 Determination Data'!$K60,'5th Cycle APR Raw Data-Final'!$T$3:$T$1977,"&gt;="&amp;'SB35 Determination Data'!$F60,'5th Cycle APR Raw Data-Final'!$T$3:$T$1977,"&lt;="&amp;G60))</f>
        <v>33</v>
      </c>
      <c r="AE60" s="100">
        <f t="shared" si="49"/>
        <v>447</v>
      </c>
      <c r="AF60" s="112">
        <f t="shared" si="50"/>
        <v>6.8750000000000006E-2</v>
      </c>
      <c r="AG60" s="100">
        <f>VLOOKUP(K60,'5th Cycle APR Raw Data-Final'!$A$3:$P$1977,16,FALSE)</f>
        <v>1267</v>
      </c>
      <c r="AH60" s="100">
        <f>IF(AN60&lt;1,SUMIFS('5th Cycle APR Raw Data-Final'!$Q$3:$Q$1977,'5th Cycle APR Raw Data-Final'!$A$3:$A$1977,'SB35 Determination Data'!$K60,'5th Cycle APR Raw Data-Final'!$T$3:$T$1977,"&gt;="&amp;'SB35 Determination Data'!$F60,'5th Cycle APR Raw Data-Final'!$T$3:$T$1977,"&lt;"&amp;E60),SUMIFS('5th Cycle APR Raw Data-Final'!$Q$3:$Q$1977,'5th Cycle APR Raw Data-Final'!$A$3:$A$1977,'SB35 Determination Data'!$K60,'5th Cycle APR Raw Data-Final'!$T$3:$T$1977,"&gt;="&amp;'SB35 Determination Data'!$F60,'5th Cycle APR Raw Data-Final'!$T$3:$T$1977,"&lt;="&amp;G60))</f>
        <v>207</v>
      </c>
      <c r="AI60" s="100">
        <f t="shared" si="51"/>
        <v>1060</v>
      </c>
      <c r="AJ60" s="112">
        <f t="shared" si="52"/>
        <v>0.1633780584056827</v>
      </c>
      <c r="AK60" s="100">
        <f>VLOOKUP(K60,'5th Cycle APR Raw Data-Final'!$A$3:$R$1977,18,FALSE)</f>
        <v>2974</v>
      </c>
      <c r="AL60" s="100">
        <f>IF(AN60&lt;1,SUMIFS('5th Cycle APR Raw Data-Final'!$S$3:$S$1977,'5th Cycle APR Raw Data-Final'!$A$3:$A$1977,'SB35 Determination Data'!$K60,'5th Cycle APR Raw Data-Final'!$T$3:$T$1977,"&gt;="&amp;'SB35 Determination Data'!$F60,'5th Cycle APR Raw Data-Final'!$T$3:$T$1977,"&lt;"&amp;E60),SUMIFS('5th Cycle APR Raw Data-Final'!$S$3:$S$1977,'5th Cycle APR Raw Data-Final'!$A$3:$A$1977,'SB35 Determination Data'!$K60,'5th Cycle APR Raw Data-Final'!$T$3:$T$1977,"&gt;="&amp;'SB35 Determination Data'!$F60,'5th Cycle APR Raw Data-Final'!$T$3:$T$1977,"&lt;="&amp;G60))</f>
        <v>248</v>
      </c>
      <c r="AM60" s="100">
        <f t="shared" si="53"/>
        <v>2726</v>
      </c>
      <c r="AN60" s="114">
        <f t="shared" si="54"/>
        <v>0.5</v>
      </c>
      <c r="AO60" s="2" t="str">
        <f t="shared" si="55"/>
        <v>YES</v>
      </c>
      <c r="AP60" s="2" t="str">
        <f t="shared" si="56"/>
        <v>NO</v>
      </c>
      <c r="AQ60" s="2" t="str">
        <f t="shared" si="57"/>
        <v>NO</v>
      </c>
      <c r="AR60" s="124" t="str">
        <f>VLOOKUP(K60,'2018Submitted'!$A$2:$C$540,3,FALSE)</f>
        <v>Successful</v>
      </c>
      <c r="AS60" s="2" t="str">
        <f t="shared" si="58"/>
        <v>NO</v>
      </c>
      <c r="AT60" s="2" t="str">
        <f t="shared" si="59"/>
        <v>NO</v>
      </c>
    </row>
    <row r="61" spans="1:46" s="2" customFormat="1" ht="12.75" customHeight="1" x14ac:dyDescent="0.2">
      <c r="A61" s="2" t="s">
        <v>5</v>
      </c>
      <c r="B61" s="2" t="str">
        <f t="shared" si="32"/>
        <v>CALABASAS</v>
      </c>
      <c r="C61" s="71">
        <f t="shared" si="33"/>
        <v>0.625</v>
      </c>
      <c r="D61" s="72">
        <f t="shared" si="34"/>
        <v>8</v>
      </c>
      <c r="E61" s="99">
        <f t="shared" si="35"/>
        <v>2018</v>
      </c>
      <c r="F61" s="99">
        <f t="shared" si="36"/>
        <v>2014</v>
      </c>
      <c r="G61" s="99" t="str">
        <f t="shared" si="37"/>
        <v>2021</v>
      </c>
      <c r="H61" s="2" t="str">
        <f t="shared" si="38"/>
        <v>10/15/2013</v>
      </c>
      <c r="I61" s="2" t="str">
        <f t="shared" si="39"/>
        <v>10/15/2021</v>
      </c>
      <c r="J61" s="2" t="s">
        <v>3</v>
      </c>
      <c r="K61" s="111" t="s">
        <v>60</v>
      </c>
      <c r="L61" s="100">
        <f>VLOOKUP(K61,'5th Cycle APR Raw Data-Final'!$A$3:$P$1977,6,FALSE)</f>
        <v>88</v>
      </c>
      <c r="M61" s="100">
        <f>IF(AN61&lt;1,SUMIFS('5th Cycle APR Raw Data-Final'!G$3:G$1977,'5th Cycle APR Raw Data-Final'!$A$3:$A$1977,'SB35 Determination Data'!$K61,'5th Cycle APR Raw Data-Final'!$T$3:$T$1977,"&gt;="&amp;'SB35 Determination Data'!$F61,'5th Cycle APR Raw Data-Final'!$T$3:$T$1977,"&lt;"&amp;E61),SUMIFS('5th Cycle APR Raw Data-Final'!G$3:G$1977,'5th Cycle APR Raw Data-Final'!$A$3:$A$1977,'SB35 Determination Data'!$K61,'5th Cycle APR Raw Data-Final'!$T$3:$T$1977,"&gt;="&amp;'SB35 Determination Data'!$F61,'5th Cycle APR Raw Data-Final'!$T$3:$T$1977,"&lt;="&amp;G61))</f>
        <v>8</v>
      </c>
      <c r="N61" s="100">
        <f>IF(AN61&lt;1,SUMIFS('5th Cycle APR Raw Data-Final'!H$3:H$1977,'5th Cycle APR Raw Data-Final'!$A$3:$A$1977,'SB35 Determination Data'!$K61,'5th Cycle APR Raw Data-Final'!$T$3:$T$1977,"&gt;="&amp;'SB35 Determination Data'!$F61,'5th Cycle APR Raw Data-Final'!$T$3:$T$1977,"&lt;"&amp;E61),SUMIFS('5th Cycle APR Raw Data-Final'!H$3:H$1977,'5th Cycle APR Raw Data-Final'!$A$3:$A$1977,'SB35 Determination Data'!$K61,'5th Cycle APR Raw Data-Final'!$T$3:$T$1977,"&gt;="&amp;'SB35 Determination Data'!$F61,'5th Cycle APR Raw Data-Final'!$T$3:$T$1977,"&lt;="&amp;G61))</f>
        <v>8</v>
      </c>
      <c r="O61" s="100">
        <f>IF(AN61&lt;1,SUMIFS('5th Cycle APR Raw Data-Final'!I$3:I$1977,'5th Cycle APR Raw Data-Final'!$A$3:$A$1977,'SB35 Determination Data'!$K61,'5th Cycle APR Raw Data-Final'!$T$3:$T$1977,"&gt;="&amp;'SB35 Determination Data'!$F61,'5th Cycle APR Raw Data-Final'!$T$3:$T$1977,"&lt;"&amp;E61),SUMIFS('5th Cycle APR Raw Data-Final'!I$3:I$1977,'5th Cycle APR Raw Data-Final'!$A$3:$A$1977,'SB35 Determination Data'!$K61,'5th Cycle APR Raw Data-Final'!$T$3:$T$1977,"&gt;="&amp;'SB35 Determination Data'!$F61,'5th Cycle APR Raw Data-Final'!$T$3:$T$1977,"&lt;="&amp;G61))</f>
        <v>0</v>
      </c>
      <c r="P61" s="100">
        <f t="shared" si="40"/>
        <v>80</v>
      </c>
      <c r="Q61" s="112">
        <f t="shared" si="41"/>
        <v>9.0909090909090912E-2</v>
      </c>
      <c r="R61" s="101">
        <f t="shared" si="42"/>
        <v>44</v>
      </c>
      <c r="S61" s="101">
        <f t="shared" si="43"/>
        <v>0</v>
      </c>
      <c r="T61" s="100">
        <f>VLOOKUP(K61,'5th Cycle APR Raw Data-Final'!$A$3:$P$1977,10,FALSE)</f>
        <v>54</v>
      </c>
      <c r="U61" s="100">
        <f>IF(AN61&lt;1,SUMIFS('5th Cycle APR Raw Data-Final'!K$3:K$1977,'5th Cycle APR Raw Data-Final'!$A$3:$A$1977,'SB35 Determination Data'!$K61,'5th Cycle APR Raw Data-Final'!$T$3:$T$1977,"&gt;="&amp;'SB35 Determination Data'!$F61,'5th Cycle APR Raw Data-Final'!$T$3:$T$1977,"&lt;"&amp;E61),SUMIFS('5th Cycle APR Raw Data-Final'!K$3:K$1977,'5th Cycle APR Raw Data-Final'!$A$3:$A$1977,'SB35 Determination Data'!$K61,'5th Cycle APR Raw Data-Final'!$T$3:$T$1977,"&gt;="&amp;'SB35 Determination Data'!$F61,'5th Cycle APR Raw Data-Final'!$T$3:$T$1977,"&lt;="&amp;G61))</f>
        <v>0</v>
      </c>
      <c r="V61" s="100">
        <f>IF(AN61&lt;1,SUMIFS('5th Cycle APR Raw Data-Final'!L$3:L$1977,'5th Cycle APR Raw Data-Final'!$A$3:$A$1977,'SB35 Determination Data'!$K61,'5th Cycle APR Raw Data-Final'!$T$3:$T$1977,"&gt;="&amp;'SB35 Determination Data'!$F61,'5th Cycle APR Raw Data-Final'!$T$3:$T$1977,"&lt;"&amp;E61),SUMIFS('5th Cycle APR Raw Data-Final'!L$3:L$1977,'5th Cycle APR Raw Data-Final'!$A$3:$A$1977,'SB35 Determination Data'!$K61,'5th Cycle APR Raw Data-Final'!$T$3:$T$1977,"&gt;="&amp;'SB35 Determination Data'!$F61,'5th Cycle APR Raw Data-Final'!$T$3:$T$1977,"&lt;="&amp;G61))</f>
        <v>0</v>
      </c>
      <c r="W61" s="100">
        <f>IF(AN61&lt;1,SUMIFS('5th Cycle APR Raw Data-Final'!M$3:M$1977,'5th Cycle APR Raw Data-Final'!$A$3:$A$1977,'SB35 Determination Data'!$K61,'5th Cycle APR Raw Data-Final'!$T$3:$T$1977,"&gt;="&amp;'SB35 Determination Data'!$F61,'5th Cycle APR Raw Data-Final'!$T$3:$T$1977,"&lt;"&amp;E61),SUMIFS('5th Cycle APR Raw Data-Final'!M$3:M$1977,'5th Cycle APR Raw Data-Final'!$A$3:$A$1977,'SB35 Determination Data'!$K61,'5th Cycle APR Raw Data-Final'!$T$3:$T$1977,"&gt;="&amp;'SB35 Determination Data'!$F61,'5th Cycle APR Raw Data-Final'!$T$3:$T$1977,"&lt;="&amp;G61))</f>
        <v>0</v>
      </c>
      <c r="X61" s="100">
        <f t="shared" si="44"/>
        <v>54</v>
      </c>
      <c r="Y61" s="100">
        <f t="shared" si="45"/>
        <v>0</v>
      </c>
      <c r="Z61" s="100">
        <f t="shared" si="46"/>
        <v>54</v>
      </c>
      <c r="AA61" s="112">
        <f t="shared" si="47"/>
        <v>0</v>
      </c>
      <c r="AB61" s="112">
        <f t="shared" si="48"/>
        <v>0</v>
      </c>
      <c r="AC61" s="100">
        <f>VLOOKUP(K61,'5th Cycle APR Raw Data-Final'!$A$3:$P$1977,14,FALSE)</f>
        <v>57</v>
      </c>
      <c r="AD61" s="100">
        <f>IF(AN61&lt;1,SUMIFS('5th Cycle APR Raw Data-Final'!$O$3:$O$1977,'5th Cycle APR Raw Data-Final'!$A$3:$A$1977,'SB35 Determination Data'!$K61,'5th Cycle APR Raw Data-Final'!$T$3:$T$1977,"&gt;="&amp;'SB35 Determination Data'!$F61,'5th Cycle APR Raw Data-Final'!$T$3:$T$1977,"&lt;"&amp;E61),SUMIFS('5th Cycle APR Raw Data-Final'!$O$3:$O$1977,'5th Cycle APR Raw Data-Final'!$A$3:$A$1977,'SB35 Determination Data'!$K61,'5th Cycle APR Raw Data-Final'!$T$3:$T$1977,"&gt;="&amp;'SB35 Determination Data'!$F61,'5th Cycle APR Raw Data-Final'!$T$3:$T$1977,"&lt;="&amp;G61))</f>
        <v>7</v>
      </c>
      <c r="AE61" s="100">
        <f t="shared" si="49"/>
        <v>50</v>
      </c>
      <c r="AF61" s="112">
        <f t="shared" si="50"/>
        <v>0.12280701754385964</v>
      </c>
      <c r="AG61" s="100">
        <f>VLOOKUP(K61,'5th Cycle APR Raw Data-Final'!$A$3:$P$1977,16,FALSE)</f>
        <v>131</v>
      </c>
      <c r="AH61" s="100">
        <f>IF(AN61&lt;1,SUMIFS('5th Cycle APR Raw Data-Final'!$Q$3:$Q$1977,'5th Cycle APR Raw Data-Final'!$A$3:$A$1977,'SB35 Determination Data'!$K61,'5th Cycle APR Raw Data-Final'!$T$3:$T$1977,"&gt;="&amp;'SB35 Determination Data'!$F61,'5th Cycle APR Raw Data-Final'!$T$3:$T$1977,"&lt;"&amp;E61),SUMIFS('5th Cycle APR Raw Data-Final'!$Q$3:$Q$1977,'5th Cycle APR Raw Data-Final'!$A$3:$A$1977,'SB35 Determination Data'!$K61,'5th Cycle APR Raw Data-Final'!$T$3:$T$1977,"&gt;="&amp;'SB35 Determination Data'!$F61,'5th Cycle APR Raw Data-Final'!$T$3:$T$1977,"&lt;="&amp;G61))</f>
        <v>91</v>
      </c>
      <c r="AI61" s="100">
        <f t="shared" si="51"/>
        <v>40</v>
      </c>
      <c r="AJ61" s="112">
        <f t="shared" si="52"/>
        <v>0.69465648854961837</v>
      </c>
      <c r="AK61" s="100">
        <f>VLOOKUP(K61,'5th Cycle APR Raw Data-Final'!$A$3:$R$1977,18,FALSE)</f>
        <v>330</v>
      </c>
      <c r="AL61" s="100">
        <f>IF(AN61&lt;1,SUMIFS('5th Cycle APR Raw Data-Final'!$S$3:$S$1977,'5th Cycle APR Raw Data-Final'!$A$3:$A$1977,'SB35 Determination Data'!$K61,'5th Cycle APR Raw Data-Final'!$T$3:$T$1977,"&gt;="&amp;'SB35 Determination Data'!$F61,'5th Cycle APR Raw Data-Final'!$T$3:$T$1977,"&lt;"&amp;E61),SUMIFS('5th Cycle APR Raw Data-Final'!$S$3:$S$1977,'5th Cycle APR Raw Data-Final'!$A$3:$A$1977,'SB35 Determination Data'!$K61,'5th Cycle APR Raw Data-Final'!$T$3:$T$1977,"&gt;="&amp;'SB35 Determination Data'!$F61,'5th Cycle APR Raw Data-Final'!$T$3:$T$1977,"&lt;="&amp;G61))</f>
        <v>106</v>
      </c>
      <c r="AM61" s="100">
        <f t="shared" si="53"/>
        <v>224</v>
      </c>
      <c r="AN61" s="114">
        <f t="shared" si="54"/>
        <v>0.5</v>
      </c>
      <c r="AO61" s="2" t="str">
        <f t="shared" si="55"/>
        <v>NO</v>
      </c>
      <c r="AP61" s="2" t="str">
        <f t="shared" si="56"/>
        <v>YES</v>
      </c>
      <c r="AQ61" s="2" t="str">
        <f t="shared" si="57"/>
        <v>NO</v>
      </c>
      <c r="AR61" s="124" t="str">
        <f>VLOOKUP(K61,'2018Submitted'!$A$2:$C$540,3,FALSE)</f>
        <v>Successful</v>
      </c>
      <c r="AS61" s="2" t="str">
        <f t="shared" si="58"/>
        <v>NO</v>
      </c>
      <c r="AT61" s="2" t="str">
        <f t="shared" si="59"/>
        <v>YES</v>
      </c>
    </row>
    <row r="62" spans="1:46" s="2" customFormat="1" ht="12.75" customHeight="1" x14ac:dyDescent="0.2">
      <c r="A62" s="2" t="s">
        <v>1039</v>
      </c>
      <c r="B62" s="2" t="str">
        <f t="shared" si="32"/>
        <v>CALAVERAS COUNTY</v>
      </c>
      <c r="C62" s="71">
        <f t="shared" si="33"/>
        <v>1</v>
      </c>
      <c r="D62" s="72">
        <f t="shared" si="34"/>
        <v>5</v>
      </c>
      <c r="E62" s="99">
        <f t="shared" si="35"/>
        <v>2017</v>
      </c>
      <c r="F62" s="99">
        <f t="shared" si="36"/>
        <v>2014</v>
      </c>
      <c r="G62" s="99">
        <f t="shared" si="37"/>
        <v>2018</v>
      </c>
      <c r="H62" s="2" t="str">
        <f t="shared" si="38"/>
        <v>06/30/2014</v>
      </c>
      <c r="I62" s="2" t="str">
        <f t="shared" si="39"/>
        <v>06/30/2019</v>
      </c>
      <c r="J62" s="2" t="s">
        <v>13</v>
      </c>
      <c r="K62" s="111" t="s">
        <v>1038</v>
      </c>
      <c r="L62" s="100">
        <f>VLOOKUP(K62,'5th Cycle APR Raw Data-Final'!$A$3:$P$1977,6,FALSE)</f>
        <v>241</v>
      </c>
      <c r="M62" s="100">
        <f>IF(AN62&lt;1,SUMIFS('5th Cycle APR Raw Data-Final'!G$3:G$1977,'5th Cycle APR Raw Data-Final'!$A$3:$A$1977,'SB35 Determination Data'!$K62,'5th Cycle APR Raw Data-Final'!$T$3:$T$1977,"&gt;="&amp;'SB35 Determination Data'!$F62,'5th Cycle APR Raw Data-Final'!$T$3:$T$1977,"&lt;"&amp;E62),SUMIFS('5th Cycle APR Raw Data-Final'!G$3:G$1977,'5th Cycle APR Raw Data-Final'!$A$3:$A$1977,'SB35 Determination Data'!$K62,'5th Cycle APR Raw Data-Final'!$T$3:$T$1977,"&gt;="&amp;'SB35 Determination Data'!$F62,'5th Cycle APR Raw Data-Final'!$T$3:$T$1977,"&lt;="&amp;G62))</f>
        <v>100</v>
      </c>
      <c r="N62" s="100">
        <f>IF(AN62&lt;1,SUMIFS('5th Cycle APR Raw Data-Final'!H$3:H$1977,'5th Cycle APR Raw Data-Final'!$A$3:$A$1977,'SB35 Determination Data'!$K62,'5th Cycle APR Raw Data-Final'!$T$3:$T$1977,"&gt;="&amp;'SB35 Determination Data'!$F62,'5th Cycle APR Raw Data-Final'!$T$3:$T$1977,"&lt;"&amp;E62),SUMIFS('5th Cycle APR Raw Data-Final'!H$3:H$1977,'5th Cycle APR Raw Data-Final'!$A$3:$A$1977,'SB35 Determination Data'!$K62,'5th Cycle APR Raw Data-Final'!$T$3:$T$1977,"&gt;="&amp;'SB35 Determination Data'!$F62,'5th Cycle APR Raw Data-Final'!$T$3:$T$1977,"&lt;="&amp;G62))</f>
        <v>0</v>
      </c>
      <c r="O62" s="100">
        <f>IF(AN62&lt;1,SUMIFS('5th Cycle APR Raw Data-Final'!I$3:I$1977,'5th Cycle APR Raw Data-Final'!$A$3:$A$1977,'SB35 Determination Data'!$K62,'5th Cycle APR Raw Data-Final'!$T$3:$T$1977,"&gt;="&amp;'SB35 Determination Data'!$F62,'5th Cycle APR Raw Data-Final'!$T$3:$T$1977,"&lt;"&amp;E62),SUMIFS('5th Cycle APR Raw Data-Final'!I$3:I$1977,'5th Cycle APR Raw Data-Final'!$A$3:$A$1977,'SB35 Determination Data'!$K62,'5th Cycle APR Raw Data-Final'!$T$3:$T$1977,"&gt;="&amp;'SB35 Determination Data'!$F62,'5th Cycle APR Raw Data-Final'!$T$3:$T$1977,"&lt;="&amp;G62))</f>
        <v>100</v>
      </c>
      <c r="P62" s="100">
        <f t="shared" si="40"/>
        <v>141</v>
      </c>
      <c r="Q62" s="112">
        <f t="shared" si="41"/>
        <v>0.41493775933609961</v>
      </c>
      <c r="R62" s="101">
        <f t="shared" si="42"/>
        <v>241</v>
      </c>
      <c r="S62" s="101">
        <f t="shared" si="43"/>
        <v>0</v>
      </c>
      <c r="T62" s="100">
        <f>VLOOKUP(K62,'5th Cycle APR Raw Data-Final'!$A$3:$P$1977,10,FALSE)</f>
        <v>175</v>
      </c>
      <c r="U62" s="100">
        <f>IF(AN62&lt;1,SUMIFS('5th Cycle APR Raw Data-Final'!K$3:K$1977,'5th Cycle APR Raw Data-Final'!$A$3:$A$1977,'SB35 Determination Data'!$K62,'5th Cycle APR Raw Data-Final'!$T$3:$T$1977,"&gt;="&amp;'SB35 Determination Data'!$F62,'5th Cycle APR Raw Data-Final'!$T$3:$T$1977,"&lt;"&amp;E62),SUMIFS('5th Cycle APR Raw Data-Final'!K$3:K$1977,'5th Cycle APR Raw Data-Final'!$A$3:$A$1977,'SB35 Determination Data'!$K62,'5th Cycle APR Raw Data-Final'!$T$3:$T$1977,"&gt;="&amp;'SB35 Determination Data'!$F62,'5th Cycle APR Raw Data-Final'!$T$3:$T$1977,"&lt;="&amp;G62))</f>
        <v>91</v>
      </c>
      <c r="V62" s="100">
        <f>IF(AN62&lt;1,SUMIFS('5th Cycle APR Raw Data-Final'!L$3:L$1977,'5th Cycle APR Raw Data-Final'!$A$3:$A$1977,'SB35 Determination Data'!$K62,'5th Cycle APR Raw Data-Final'!$T$3:$T$1977,"&gt;="&amp;'SB35 Determination Data'!$F62,'5th Cycle APR Raw Data-Final'!$T$3:$T$1977,"&lt;"&amp;E62),SUMIFS('5th Cycle APR Raw Data-Final'!L$3:L$1977,'5th Cycle APR Raw Data-Final'!$A$3:$A$1977,'SB35 Determination Data'!$K62,'5th Cycle APR Raw Data-Final'!$T$3:$T$1977,"&gt;="&amp;'SB35 Determination Data'!$F62,'5th Cycle APR Raw Data-Final'!$T$3:$T$1977,"&lt;="&amp;G62))</f>
        <v>0</v>
      </c>
      <c r="W62" s="100">
        <f>IF(AN62&lt;1,SUMIFS('5th Cycle APR Raw Data-Final'!M$3:M$1977,'5th Cycle APR Raw Data-Final'!$A$3:$A$1977,'SB35 Determination Data'!$K62,'5th Cycle APR Raw Data-Final'!$T$3:$T$1977,"&gt;="&amp;'SB35 Determination Data'!$F62,'5th Cycle APR Raw Data-Final'!$T$3:$T$1977,"&lt;"&amp;E62),SUMIFS('5th Cycle APR Raw Data-Final'!M$3:M$1977,'5th Cycle APR Raw Data-Final'!$A$3:$A$1977,'SB35 Determination Data'!$K62,'5th Cycle APR Raw Data-Final'!$T$3:$T$1977,"&gt;="&amp;'SB35 Determination Data'!$F62,'5th Cycle APR Raw Data-Final'!$T$3:$T$1977,"&lt;="&amp;G62))</f>
        <v>91</v>
      </c>
      <c r="X62" s="100">
        <f t="shared" si="44"/>
        <v>84</v>
      </c>
      <c r="Y62" s="100">
        <f t="shared" si="45"/>
        <v>91</v>
      </c>
      <c r="Z62" s="100">
        <f t="shared" si="46"/>
        <v>84</v>
      </c>
      <c r="AA62" s="112">
        <f t="shared" si="47"/>
        <v>0.52</v>
      </c>
      <c r="AB62" s="112">
        <f t="shared" si="48"/>
        <v>0.52</v>
      </c>
      <c r="AC62" s="100">
        <f>VLOOKUP(K62,'5th Cycle APR Raw Data-Final'!$A$3:$P$1977,14,FALSE)</f>
        <v>192</v>
      </c>
      <c r="AD62" s="100">
        <f>IF(AN62&lt;1,SUMIFS('5th Cycle APR Raw Data-Final'!$O$3:$O$1977,'5th Cycle APR Raw Data-Final'!$A$3:$A$1977,'SB35 Determination Data'!$K62,'5th Cycle APR Raw Data-Final'!$T$3:$T$1977,"&gt;="&amp;'SB35 Determination Data'!$F62,'5th Cycle APR Raw Data-Final'!$T$3:$T$1977,"&lt;"&amp;E62),SUMIFS('5th Cycle APR Raw Data-Final'!$O$3:$O$1977,'5th Cycle APR Raw Data-Final'!$A$3:$A$1977,'SB35 Determination Data'!$K62,'5th Cycle APR Raw Data-Final'!$T$3:$T$1977,"&gt;="&amp;'SB35 Determination Data'!$F62,'5th Cycle APR Raw Data-Final'!$T$3:$T$1977,"&lt;="&amp;G62))</f>
        <v>218</v>
      </c>
      <c r="AE62" s="100">
        <f t="shared" si="49"/>
        <v>0</v>
      </c>
      <c r="AF62" s="112">
        <f t="shared" si="50"/>
        <v>1.1354166666666667</v>
      </c>
      <c r="AG62" s="100">
        <f>VLOOKUP(K62,'5th Cycle APR Raw Data-Final'!$A$3:$P$1977,16,FALSE)</f>
        <v>471</v>
      </c>
      <c r="AH62" s="100">
        <f>IF(AN62&lt;1,SUMIFS('5th Cycle APR Raw Data-Final'!$Q$3:$Q$1977,'5th Cycle APR Raw Data-Final'!$A$3:$A$1977,'SB35 Determination Data'!$K62,'5th Cycle APR Raw Data-Final'!$T$3:$T$1977,"&gt;="&amp;'SB35 Determination Data'!$F62,'5th Cycle APR Raw Data-Final'!$T$3:$T$1977,"&lt;"&amp;E62),SUMIFS('5th Cycle APR Raw Data-Final'!$Q$3:$Q$1977,'5th Cycle APR Raw Data-Final'!$A$3:$A$1977,'SB35 Determination Data'!$K62,'5th Cycle APR Raw Data-Final'!$T$3:$T$1977,"&gt;="&amp;'SB35 Determination Data'!$F62,'5th Cycle APR Raw Data-Final'!$T$3:$T$1977,"&lt;="&amp;G62))</f>
        <v>232</v>
      </c>
      <c r="AI62" s="100">
        <f t="shared" si="51"/>
        <v>239</v>
      </c>
      <c r="AJ62" s="112">
        <f t="shared" si="52"/>
        <v>0.49256900212314225</v>
      </c>
      <c r="AK62" s="100">
        <f>VLOOKUP(K62,'5th Cycle APR Raw Data-Final'!$A$3:$R$1977,18,FALSE)</f>
        <v>1079</v>
      </c>
      <c r="AL62" s="100">
        <f>IF(AN62&lt;1,SUMIFS('5th Cycle APR Raw Data-Final'!$S$3:$S$1977,'5th Cycle APR Raw Data-Final'!$A$3:$A$1977,'SB35 Determination Data'!$K62,'5th Cycle APR Raw Data-Final'!$T$3:$T$1977,"&gt;="&amp;'SB35 Determination Data'!$F62,'5th Cycle APR Raw Data-Final'!$T$3:$T$1977,"&lt;"&amp;E62),SUMIFS('5th Cycle APR Raw Data-Final'!$S$3:$S$1977,'5th Cycle APR Raw Data-Final'!$A$3:$A$1977,'SB35 Determination Data'!$K62,'5th Cycle APR Raw Data-Final'!$T$3:$T$1977,"&gt;="&amp;'SB35 Determination Data'!$F62,'5th Cycle APR Raw Data-Final'!$T$3:$T$1977,"&lt;="&amp;G62))</f>
        <v>641</v>
      </c>
      <c r="AM62" s="100">
        <f t="shared" si="53"/>
        <v>464</v>
      </c>
      <c r="AN62" s="114">
        <f t="shared" si="54"/>
        <v>1</v>
      </c>
      <c r="AO62" s="2" t="str">
        <f t="shared" si="55"/>
        <v>YES</v>
      </c>
      <c r="AP62" s="2" t="str">
        <f t="shared" si="56"/>
        <v>NO</v>
      </c>
      <c r="AQ62" s="2" t="str">
        <f t="shared" si="57"/>
        <v>NO</v>
      </c>
      <c r="AR62" s="124" t="str">
        <f>VLOOKUP(K62,'2018Submitted'!$A$2:$C$540,3,FALSE)</f>
        <v>Successful</v>
      </c>
      <c r="AS62" s="2" t="str">
        <f t="shared" si="58"/>
        <v>NO</v>
      </c>
      <c r="AT62" s="2" t="str">
        <f t="shared" si="59"/>
        <v>NO</v>
      </c>
    </row>
    <row r="63" spans="1:46" s="2" customFormat="1" ht="12.75" customHeight="1" x14ac:dyDescent="0.2">
      <c r="A63" s="2" t="s">
        <v>50</v>
      </c>
      <c r="B63" s="2" t="str">
        <f t="shared" si="32"/>
        <v>CALEXICO</v>
      </c>
      <c r="C63" s="71">
        <f t="shared" si="33"/>
        <v>0.625</v>
      </c>
      <c r="D63" s="72">
        <f t="shared" si="34"/>
        <v>8</v>
      </c>
      <c r="E63" s="99">
        <f t="shared" si="35"/>
        <v>2018</v>
      </c>
      <c r="F63" s="99">
        <f t="shared" si="36"/>
        <v>2014</v>
      </c>
      <c r="G63" s="99" t="str">
        <f t="shared" si="37"/>
        <v>2021</v>
      </c>
      <c r="H63" s="2" t="str">
        <f t="shared" si="38"/>
        <v>10/15/2013</v>
      </c>
      <c r="I63" s="2" t="str">
        <f t="shared" si="39"/>
        <v>10/15/2021</v>
      </c>
      <c r="J63" s="2" t="s">
        <v>3</v>
      </c>
      <c r="K63" s="111" t="s">
        <v>1117</v>
      </c>
      <c r="L63" s="100">
        <f>VLOOKUP(K63,'5th Cycle APR Raw Data-Final'!$A$3:$P$1977,6,FALSE)</f>
        <v>817</v>
      </c>
      <c r="M63" s="100">
        <f>IF(AN63&lt;1,SUMIFS('5th Cycle APR Raw Data-Final'!G$3:G$1977,'5th Cycle APR Raw Data-Final'!$A$3:$A$1977,'SB35 Determination Data'!$K63,'5th Cycle APR Raw Data-Final'!$T$3:$T$1977,"&gt;="&amp;'SB35 Determination Data'!$F63,'5th Cycle APR Raw Data-Final'!$T$3:$T$1977,"&lt;"&amp;E63),SUMIFS('5th Cycle APR Raw Data-Final'!G$3:G$1977,'5th Cycle APR Raw Data-Final'!$A$3:$A$1977,'SB35 Determination Data'!$K63,'5th Cycle APR Raw Data-Final'!$T$3:$T$1977,"&gt;="&amp;'SB35 Determination Data'!$F63,'5th Cycle APR Raw Data-Final'!$T$3:$T$1977,"&lt;="&amp;G63))</f>
        <v>66</v>
      </c>
      <c r="N63" s="100">
        <f>IF(AN63&lt;1,SUMIFS('5th Cycle APR Raw Data-Final'!H$3:H$1977,'5th Cycle APR Raw Data-Final'!$A$3:$A$1977,'SB35 Determination Data'!$K63,'5th Cycle APR Raw Data-Final'!$T$3:$T$1977,"&gt;="&amp;'SB35 Determination Data'!$F63,'5th Cycle APR Raw Data-Final'!$T$3:$T$1977,"&lt;"&amp;E63),SUMIFS('5th Cycle APR Raw Data-Final'!H$3:H$1977,'5th Cycle APR Raw Data-Final'!$A$3:$A$1977,'SB35 Determination Data'!$K63,'5th Cycle APR Raw Data-Final'!$T$3:$T$1977,"&gt;="&amp;'SB35 Determination Data'!$F63,'5th Cycle APR Raw Data-Final'!$T$3:$T$1977,"&lt;="&amp;G63))</f>
        <v>23</v>
      </c>
      <c r="O63" s="100">
        <f>IF(AN63&lt;1,SUMIFS('5th Cycle APR Raw Data-Final'!I$3:I$1977,'5th Cycle APR Raw Data-Final'!$A$3:$A$1977,'SB35 Determination Data'!$K63,'5th Cycle APR Raw Data-Final'!$T$3:$T$1977,"&gt;="&amp;'SB35 Determination Data'!$F63,'5th Cycle APR Raw Data-Final'!$T$3:$T$1977,"&lt;"&amp;E63),SUMIFS('5th Cycle APR Raw Data-Final'!I$3:I$1977,'5th Cycle APR Raw Data-Final'!$A$3:$A$1977,'SB35 Determination Data'!$K63,'5th Cycle APR Raw Data-Final'!$T$3:$T$1977,"&gt;="&amp;'SB35 Determination Data'!$F63,'5th Cycle APR Raw Data-Final'!$T$3:$T$1977,"&lt;="&amp;G63))</f>
        <v>43</v>
      </c>
      <c r="P63" s="100">
        <f t="shared" si="40"/>
        <v>751</v>
      </c>
      <c r="Q63" s="112">
        <f t="shared" si="41"/>
        <v>8.0783353733170138E-2</v>
      </c>
      <c r="R63" s="101">
        <f t="shared" si="42"/>
        <v>409</v>
      </c>
      <c r="S63" s="101">
        <f t="shared" si="43"/>
        <v>0</v>
      </c>
      <c r="T63" s="100">
        <f>VLOOKUP(K63,'5th Cycle APR Raw Data-Final'!$A$3:$P$1977,10,FALSE)</f>
        <v>489</v>
      </c>
      <c r="U63" s="100">
        <f>IF(AN63&lt;1,SUMIFS('5th Cycle APR Raw Data-Final'!K$3:K$1977,'5th Cycle APR Raw Data-Final'!$A$3:$A$1977,'SB35 Determination Data'!$K63,'5th Cycle APR Raw Data-Final'!$T$3:$T$1977,"&gt;="&amp;'SB35 Determination Data'!$F63,'5th Cycle APR Raw Data-Final'!$T$3:$T$1977,"&lt;"&amp;E63),SUMIFS('5th Cycle APR Raw Data-Final'!K$3:K$1977,'5th Cycle APR Raw Data-Final'!$A$3:$A$1977,'SB35 Determination Data'!$K63,'5th Cycle APR Raw Data-Final'!$T$3:$T$1977,"&gt;="&amp;'SB35 Determination Data'!$F63,'5th Cycle APR Raw Data-Final'!$T$3:$T$1977,"&lt;="&amp;G63))</f>
        <v>10</v>
      </c>
      <c r="V63" s="100">
        <f>IF(AN63&lt;1,SUMIFS('5th Cycle APR Raw Data-Final'!L$3:L$1977,'5th Cycle APR Raw Data-Final'!$A$3:$A$1977,'SB35 Determination Data'!$K63,'5th Cycle APR Raw Data-Final'!$T$3:$T$1977,"&gt;="&amp;'SB35 Determination Data'!$F63,'5th Cycle APR Raw Data-Final'!$T$3:$T$1977,"&lt;"&amp;E63),SUMIFS('5th Cycle APR Raw Data-Final'!L$3:L$1977,'5th Cycle APR Raw Data-Final'!$A$3:$A$1977,'SB35 Determination Data'!$K63,'5th Cycle APR Raw Data-Final'!$T$3:$T$1977,"&gt;="&amp;'SB35 Determination Data'!$F63,'5th Cycle APR Raw Data-Final'!$T$3:$T$1977,"&lt;="&amp;G63))</f>
        <v>0</v>
      </c>
      <c r="W63" s="100">
        <f>IF(AN63&lt;1,SUMIFS('5th Cycle APR Raw Data-Final'!M$3:M$1977,'5th Cycle APR Raw Data-Final'!$A$3:$A$1977,'SB35 Determination Data'!$K63,'5th Cycle APR Raw Data-Final'!$T$3:$T$1977,"&gt;="&amp;'SB35 Determination Data'!$F63,'5th Cycle APR Raw Data-Final'!$T$3:$T$1977,"&lt;"&amp;E63),SUMIFS('5th Cycle APR Raw Data-Final'!M$3:M$1977,'5th Cycle APR Raw Data-Final'!$A$3:$A$1977,'SB35 Determination Data'!$K63,'5th Cycle APR Raw Data-Final'!$T$3:$T$1977,"&gt;="&amp;'SB35 Determination Data'!$F63,'5th Cycle APR Raw Data-Final'!$T$3:$T$1977,"&lt;="&amp;G63))</f>
        <v>10</v>
      </c>
      <c r="X63" s="100">
        <f t="shared" si="44"/>
        <v>479</v>
      </c>
      <c r="Y63" s="100">
        <f t="shared" si="45"/>
        <v>10</v>
      </c>
      <c r="Z63" s="100">
        <f t="shared" si="46"/>
        <v>479</v>
      </c>
      <c r="AA63" s="112">
        <f t="shared" si="47"/>
        <v>2.0449897750511249E-2</v>
      </c>
      <c r="AB63" s="112">
        <f t="shared" si="48"/>
        <v>2.0449897750511249E-2</v>
      </c>
      <c r="AC63" s="100">
        <f>VLOOKUP(K63,'5th Cycle APR Raw Data-Final'!$A$3:$P$1977,14,FALSE)</f>
        <v>490</v>
      </c>
      <c r="AD63" s="100">
        <f>IF(AN63&lt;1,SUMIFS('5th Cycle APR Raw Data-Final'!$O$3:$O$1977,'5th Cycle APR Raw Data-Final'!$A$3:$A$1977,'SB35 Determination Data'!$K63,'5th Cycle APR Raw Data-Final'!$T$3:$T$1977,"&gt;="&amp;'SB35 Determination Data'!$F63,'5th Cycle APR Raw Data-Final'!$T$3:$T$1977,"&lt;"&amp;E63),SUMIFS('5th Cycle APR Raw Data-Final'!$O$3:$O$1977,'5th Cycle APR Raw Data-Final'!$A$3:$A$1977,'SB35 Determination Data'!$K63,'5th Cycle APR Raw Data-Final'!$T$3:$T$1977,"&gt;="&amp;'SB35 Determination Data'!$F63,'5th Cycle APR Raw Data-Final'!$T$3:$T$1977,"&lt;="&amp;G63))</f>
        <v>64</v>
      </c>
      <c r="AE63" s="100">
        <f t="shared" si="49"/>
        <v>426</v>
      </c>
      <c r="AF63" s="112">
        <f t="shared" si="50"/>
        <v>0.1306122448979592</v>
      </c>
      <c r="AG63" s="100">
        <f>VLOOKUP(K63,'5th Cycle APR Raw Data-Final'!$A$3:$P$1977,16,FALSE)</f>
        <v>1428</v>
      </c>
      <c r="AH63" s="100">
        <f>IF(AN63&lt;1,SUMIFS('5th Cycle APR Raw Data-Final'!$Q$3:$Q$1977,'5th Cycle APR Raw Data-Final'!$A$3:$A$1977,'SB35 Determination Data'!$K63,'5th Cycle APR Raw Data-Final'!$T$3:$T$1977,"&gt;="&amp;'SB35 Determination Data'!$F63,'5th Cycle APR Raw Data-Final'!$T$3:$T$1977,"&lt;"&amp;E63),SUMIFS('5th Cycle APR Raw Data-Final'!$Q$3:$Q$1977,'5th Cycle APR Raw Data-Final'!$A$3:$A$1977,'SB35 Determination Data'!$K63,'5th Cycle APR Raw Data-Final'!$T$3:$T$1977,"&gt;="&amp;'SB35 Determination Data'!$F63,'5th Cycle APR Raw Data-Final'!$T$3:$T$1977,"&lt;="&amp;G63))</f>
        <v>0</v>
      </c>
      <c r="AI63" s="100">
        <f t="shared" si="51"/>
        <v>1428</v>
      </c>
      <c r="AJ63" s="112">
        <f t="shared" si="52"/>
        <v>0</v>
      </c>
      <c r="AK63" s="100">
        <f>VLOOKUP(K63,'5th Cycle APR Raw Data-Final'!$A$3:$R$1977,18,FALSE)</f>
        <v>3224</v>
      </c>
      <c r="AL63" s="100">
        <f>IF(AN63&lt;1,SUMIFS('5th Cycle APR Raw Data-Final'!$S$3:$S$1977,'5th Cycle APR Raw Data-Final'!$A$3:$A$1977,'SB35 Determination Data'!$K63,'5th Cycle APR Raw Data-Final'!$T$3:$T$1977,"&gt;="&amp;'SB35 Determination Data'!$F63,'5th Cycle APR Raw Data-Final'!$T$3:$T$1977,"&lt;"&amp;E63),SUMIFS('5th Cycle APR Raw Data-Final'!$S$3:$S$1977,'5th Cycle APR Raw Data-Final'!$A$3:$A$1977,'SB35 Determination Data'!$K63,'5th Cycle APR Raw Data-Final'!$T$3:$T$1977,"&gt;="&amp;'SB35 Determination Data'!$F63,'5th Cycle APR Raw Data-Final'!$T$3:$T$1977,"&lt;="&amp;G63))</f>
        <v>140</v>
      </c>
      <c r="AM63" s="100">
        <f t="shared" si="53"/>
        <v>3084</v>
      </c>
      <c r="AN63" s="114">
        <f t="shared" si="54"/>
        <v>0.5</v>
      </c>
      <c r="AO63" s="2" t="str">
        <f t="shared" si="55"/>
        <v>YES</v>
      </c>
      <c r="AP63" s="2" t="str">
        <f t="shared" si="56"/>
        <v>NO</v>
      </c>
      <c r="AQ63" s="2" t="str">
        <f t="shared" si="57"/>
        <v>NO</v>
      </c>
      <c r="AR63" s="124" t="str">
        <f>VLOOKUP(K63,'2018Submitted'!$A$2:$C$540,3,FALSE)</f>
        <v>Successful</v>
      </c>
      <c r="AS63" s="2" t="str">
        <f t="shared" si="58"/>
        <v>NO</v>
      </c>
      <c r="AT63" s="2" t="str">
        <f t="shared" si="59"/>
        <v>NO</v>
      </c>
    </row>
    <row r="64" spans="1:46" s="2" customFormat="1" ht="12.75" customHeight="1" x14ac:dyDescent="0.2">
      <c r="A64" s="2" t="s">
        <v>25</v>
      </c>
      <c r="B64" s="2" t="str">
        <f t="shared" si="32"/>
        <v>CALIFORNIA CITY</v>
      </c>
      <c r="C64" s="71">
        <f t="shared" si="33"/>
        <v>0.375</v>
      </c>
      <c r="D64" s="72">
        <f t="shared" si="34"/>
        <v>8</v>
      </c>
      <c r="E64" s="99">
        <f t="shared" si="35"/>
        <v>2020</v>
      </c>
      <c r="F64" s="99">
        <f t="shared" si="36"/>
        <v>2016</v>
      </c>
      <c r="G64" s="99" t="str">
        <f t="shared" si="37"/>
        <v>2023</v>
      </c>
      <c r="H64" s="2" t="str">
        <f t="shared" si="38"/>
        <v>12/31/2015</v>
      </c>
      <c r="I64" s="2" t="str">
        <f t="shared" si="39"/>
        <v>12/31/2023</v>
      </c>
      <c r="J64" s="2" t="s">
        <v>26</v>
      </c>
      <c r="K64" s="111" t="s">
        <v>1850</v>
      </c>
      <c r="L64" s="100" t="e">
        <f>VLOOKUP(K64,'5th Cycle APR Raw Data-Final'!$A$3:$P$1977,6,FALSE)</f>
        <v>#N/A</v>
      </c>
      <c r="M64" s="100">
        <f>IF(AN64&lt;1,SUMIFS('5th Cycle APR Raw Data-Final'!G$3:G$1977,'5th Cycle APR Raw Data-Final'!$A$3:$A$1977,'SB35 Determination Data'!$K64,'5th Cycle APR Raw Data-Final'!$T$3:$T$1977,"&gt;="&amp;'SB35 Determination Data'!$F64,'5th Cycle APR Raw Data-Final'!$T$3:$T$1977,"&lt;"&amp;E64),SUMIFS('5th Cycle APR Raw Data-Final'!G$3:G$1977,'5th Cycle APR Raw Data-Final'!$A$3:$A$1977,'SB35 Determination Data'!$K64,'5th Cycle APR Raw Data-Final'!$T$3:$T$1977,"&gt;="&amp;'SB35 Determination Data'!$F64,'5th Cycle APR Raw Data-Final'!$T$3:$T$1977,"&lt;="&amp;G64))</f>
        <v>0</v>
      </c>
      <c r="N64" s="100">
        <f>IF(AN64&lt;1,SUMIFS('5th Cycle APR Raw Data-Final'!H$3:H$1977,'5th Cycle APR Raw Data-Final'!$A$3:$A$1977,'SB35 Determination Data'!$K64,'5th Cycle APR Raw Data-Final'!$T$3:$T$1977,"&gt;="&amp;'SB35 Determination Data'!$F64,'5th Cycle APR Raw Data-Final'!$T$3:$T$1977,"&lt;"&amp;E64),SUMIFS('5th Cycle APR Raw Data-Final'!H$3:H$1977,'5th Cycle APR Raw Data-Final'!$A$3:$A$1977,'SB35 Determination Data'!$K64,'5th Cycle APR Raw Data-Final'!$T$3:$T$1977,"&gt;="&amp;'SB35 Determination Data'!$F64,'5th Cycle APR Raw Data-Final'!$T$3:$T$1977,"&lt;="&amp;G64))</f>
        <v>0</v>
      </c>
      <c r="O64" s="100">
        <f>IF(AN64&lt;1,SUMIFS('5th Cycle APR Raw Data-Final'!I$3:I$1977,'5th Cycle APR Raw Data-Final'!$A$3:$A$1977,'SB35 Determination Data'!$K64,'5th Cycle APR Raw Data-Final'!$T$3:$T$1977,"&gt;="&amp;'SB35 Determination Data'!$F64,'5th Cycle APR Raw Data-Final'!$T$3:$T$1977,"&lt;"&amp;E64),SUMIFS('5th Cycle APR Raw Data-Final'!I$3:I$1977,'5th Cycle APR Raw Data-Final'!$A$3:$A$1977,'SB35 Determination Data'!$K64,'5th Cycle APR Raw Data-Final'!$T$3:$T$1977,"&gt;="&amp;'SB35 Determination Data'!$F64,'5th Cycle APR Raw Data-Final'!$T$3:$T$1977,"&lt;="&amp;G64))</f>
        <v>0</v>
      </c>
      <c r="P64" s="100" t="e">
        <f t="shared" si="40"/>
        <v>#N/A</v>
      </c>
      <c r="Q64" s="112" t="str">
        <f t="shared" si="41"/>
        <v>No 2018 Annual Progress Report</v>
      </c>
      <c r="R64" s="101" t="e">
        <f t="shared" si="42"/>
        <v>#N/A</v>
      </c>
      <c r="S64" s="101" t="e">
        <f t="shared" si="43"/>
        <v>#N/A</v>
      </c>
      <c r="T64" s="100" t="e">
        <f>VLOOKUP(K64,'5th Cycle APR Raw Data-Final'!$A$3:$P$1977,10,FALSE)</f>
        <v>#N/A</v>
      </c>
      <c r="U64" s="100">
        <f>IF(AN64&lt;1,SUMIFS('5th Cycle APR Raw Data-Final'!K$3:K$1977,'5th Cycle APR Raw Data-Final'!$A$3:$A$1977,'SB35 Determination Data'!$K64,'5th Cycle APR Raw Data-Final'!$T$3:$T$1977,"&gt;="&amp;'SB35 Determination Data'!$F64,'5th Cycle APR Raw Data-Final'!$T$3:$T$1977,"&lt;"&amp;E64),SUMIFS('5th Cycle APR Raw Data-Final'!K$3:K$1977,'5th Cycle APR Raw Data-Final'!$A$3:$A$1977,'SB35 Determination Data'!$K64,'5th Cycle APR Raw Data-Final'!$T$3:$T$1977,"&gt;="&amp;'SB35 Determination Data'!$F64,'5th Cycle APR Raw Data-Final'!$T$3:$T$1977,"&lt;="&amp;G64))</f>
        <v>0</v>
      </c>
      <c r="V64" s="100">
        <f>IF(AN64&lt;1,SUMIFS('5th Cycle APR Raw Data-Final'!L$3:L$1977,'5th Cycle APR Raw Data-Final'!$A$3:$A$1977,'SB35 Determination Data'!$K64,'5th Cycle APR Raw Data-Final'!$T$3:$T$1977,"&gt;="&amp;'SB35 Determination Data'!$F64,'5th Cycle APR Raw Data-Final'!$T$3:$T$1977,"&lt;"&amp;E64),SUMIFS('5th Cycle APR Raw Data-Final'!L$3:L$1977,'5th Cycle APR Raw Data-Final'!$A$3:$A$1977,'SB35 Determination Data'!$K64,'5th Cycle APR Raw Data-Final'!$T$3:$T$1977,"&gt;="&amp;'SB35 Determination Data'!$F64,'5th Cycle APR Raw Data-Final'!$T$3:$T$1977,"&lt;="&amp;G64))</f>
        <v>0</v>
      </c>
      <c r="W64" s="100">
        <f>IF(AN64&lt;1,SUMIFS('5th Cycle APR Raw Data-Final'!M$3:M$1977,'5th Cycle APR Raw Data-Final'!$A$3:$A$1977,'SB35 Determination Data'!$K64,'5th Cycle APR Raw Data-Final'!$T$3:$T$1977,"&gt;="&amp;'SB35 Determination Data'!$F64,'5th Cycle APR Raw Data-Final'!$T$3:$T$1977,"&lt;"&amp;E64),SUMIFS('5th Cycle APR Raw Data-Final'!M$3:M$1977,'5th Cycle APR Raw Data-Final'!$A$3:$A$1977,'SB35 Determination Data'!$K64,'5th Cycle APR Raw Data-Final'!$T$3:$T$1977,"&gt;="&amp;'SB35 Determination Data'!$F64,'5th Cycle APR Raw Data-Final'!$T$3:$T$1977,"&lt;="&amp;G64))</f>
        <v>0</v>
      </c>
      <c r="X64" s="100" t="e">
        <f t="shared" si="44"/>
        <v>#N/A</v>
      </c>
      <c r="Y64" s="100" t="e">
        <f t="shared" si="45"/>
        <v>#N/A</v>
      </c>
      <c r="Z64" s="100" t="e">
        <f t="shared" si="46"/>
        <v>#N/A</v>
      </c>
      <c r="AA64" s="112" t="str">
        <f t="shared" si="47"/>
        <v>No 2018 Annual Progress Report</v>
      </c>
      <c r="AB64" s="112" t="str">
        <f t="shared" si="48"/>
        <v>No 2018 Annual Progress Report</v>
      </c>
      <c r="AC64" s="100" t="e">
        <f>VLOOKUP(K64,'5th Cycle APR Raw Data-Final'!$A$3:$P$1977,14,FALSE)</f>
        <v>#N/A</v>
      </c>
      <c r="AD64" s="100">
        <f>IF(AN64&lt;1,SUMIFS('5th Cycle APR Raw Data-Final'!$O$3:$O$1977,'5th Cycle APR Raw Data-Final'!$A$3:$A$1977,'SB35 Determination Data'!$K64,'5th Cycle APR Raw Data-Final'!$T$3:$T$1977,"&gt;="&amp;'SB35 Determination Data'!$F64,'5th Cycle APR Raw Data-Final'!$T$3:$T$1977,"&lt;"&amp;E64),SUMIFS('5th Cycle APR Raw Data-Final'!$O$3:$O$1977,'5th Cycle APR Raw Data-Final'!$A$3:$A$1977,'SB35 Determination Data'!$K64,'5th Cycle APR Raw Data-Final'!$T$3:$T$1977,"&gt;="&amp;'SB35 Determination Data'!$F64,'5th Cycle APR Raw Data-Final'!$T$3:$T$1977,"&lt;="&amp;G64))</f>
        <v>0</v>
      </c>
      <c r="AE64" s="100" t="e">
        <f t="shared" si="49"/>
        <v>#N/A</v>
      </c>
      <c r="AF64" s="112" t="str">
        <f t="shared" si="50"/>
        <v>No 2018 Annual Progress Report</v>
      </c>
      <c r="AG64" s="100" t="e">
        <f>VLOOKUP(K64,'5th Cycle APR Raw Data-Final'!$A$3:$P$1977,16,FALSE)</f>
        <v>#N/A</v>
      </c>
      <c r="AH64" s="100">
        <f>IF(AN64&lt;1,SUMIFS('5th Cycle APR Raw Data-Final'!$Q$3:$Q$1977,'5th Cycle APR Raw Data-Final'!$A$3:$A$1977,'SB35 Determination Data'!$K64,'5th Cycle APR Raw Data-Final'!$T$3:$T$1977,"&gt;="&amp;'SB35 Determination Data'!$F64,'5th Cycle APR Raw Data-Final'!$T$3:$T$1977,"&lt;"&amp;E64),SUMIFS('5th Cycle APR Raw Data-Final'!$Q$3:$Q$1977,'5th Cycle APR Raw Data-Final'!$A$3:$A$1977,'SB35 Determination Data'!$K64,'5th Cycle APR Raw Data-Final'!$T$3:$T$1977,"&gt;="&amp;'SB35 Determination Data'!$F64,'5th Cycle APR Raw Data-Final'!$T$3:$T$1977,"&lt;="&amp;G64))</f>
        <v>0</v>
      </c>
      <c r="AI64" s="100" t="e">
        <f t="shared" si="51"/>
        <v>#N/A</v>
      </c>
      <c r="AJ64" s="112" t="str">
        <f t="shared" si="52"/>
        <v>No 2018 Annual Progress Report</v>
      </c>
      <c r="AK64" s="100" t="e">
        <f>VLOOKUP(K64,'5th Cycle APR Raw Data-Final'!$A$3:$R$1977,18,FALSE)</f>
        <v>#N/A</v>
      </c>
      <c r="AL64" s="100">
        <f>IF(AN64&lt;1,SUMIFS('5th Cycle APR Raw Data-Final'!$S$3:$S$1977,'5th Cycle APR Raw Data-Final'!$A$3:$A$1977,'SB35 Determination Data'!$K64,'5th Cycle APR Raw Data-Final'!$T$3:$T$1977,"&gt;="&amp;'SB35 Determination Data'!$F64,'5th Cycle APR Raw Data-Final'!$T$3:$T$1977,"&lt;"&amp;E64),SUMIFS('5th Cycle APR Raw Data-Final'!$S$3:$S$1977,'5th Cycle APR Raw Data-Final'!$A$3:$A$1977,'SB35 Determination Data'!$K64,'5th Cycle APR Raw Data-Final'!$T$3:$T$1977,"&gt;="&amp;'SB35 Determination Data'!$F64,'5th Cycle APR Raw Data-Final'!$T$3:$T$1977,"&lt;="&amp;G64))</f>
        <v>0</v>
      </c>
      <c r="AM64" s="100" t="e">
        <f t="shared" si="53"/>
        <v>#N/A</v>
      </c>
      <c r="AN64" s="114">
        <f t="shared" si="54"/>
        <v>0.375</v>
      </c>
      <c r="AO64" s="2" t="str">
        <f t="shared" si="55"/>
        <v>YES</v>
      </c>
      <c r="AP64" s="2" t="str">
        <f t="shared" si="56"/>
        <v>NO</v>
      </c>
      <c r="AQ64" s="2" t="str">
        <f t="shared" si="57"/>
        <v>NO</v>
      </c>
      <c r="AR64" s="124" t="str">
        <f>VLOOKUP(K64,'2018Submitted'!$A$2:$C$540,3,FALSE)</f>
        <v>No 2018 Annual Progress Report</v>
      </c>
      <c r="AS64" s="2" t="str">
        <f t="shared" si="58"/>
        <v>YES</v>
      </c>
      <c r="AT64" s="2" t="str">
        <f t="shared" si="59"/>
        <v>NO</v>
      </c>
    </row>
    <row r="65" spans="1:46" s="2" customFormat="1" ht="12.75" customHeight="1" x14ac:dyDescent="0.2">
      <c r="A65" s="2" t="s">
        <v>35</v>
      </c>
      <c r="B65" s="2" t="str">
        <f t="shared" si="32"/>
        <v>CALIMESA</v>
      </c>
      <c r="C65" s="71">
        <f t="shared" si="33"/>
        <v>0.625</v>
      </c>
      <c r="D65" s="72">
        <f t="shared" si="34"/>
        <v>8</v>
      </c>
      <c r="E65" s="99">
        <f t="shared" si="35"/>
        <v>2018</v>
      </c>
      <c r="F65" s="99">
        <f t="shared" si="36"/>
        <v>2014</v>
      </c>
      <c r="G65" s="99" t="str">
        <f t="shared" si="37"/>
        <v>2021</v>
      </c>
      <c r="H65" s="2" t="str">
        <f t="shared" si="38"/>
        <v>10/15/2013</v>
      </c>
      <c r="I65" s="2" t="str">
        <f t="shared" si="39"/>
        <v>10/15/2021</v>
      </c>
      <c r="J65" s="2" t="s">
        <v>3</v>
      </c>
      <c r="K65" s="111" t="s">
        <v>1040</v>
      </c>
      <c r="L65" s="100">
        <f>VLOOKUP(K65,'5th Cycle APR Raw Data-Final'!$A$3:$P$1977,6,FALSE)</f>
        <v>543</v>
      </c>
      <c r="M65" s="100">
        <f>IF(AN65&lt;1,SUMIFS('5th Cycle APR Raw Data-Final'!G$3:G$1977,'5th Cycle APR Raw Data-Final'!$A$3:$A$1977,'SB35 Determination Data'!$K65,'5th Cycle APR Raw Data-Final'!$T$3:$T$1977,"&gt;="&amp;'SB35 Determination Data'!$F65,'5th Cycle APR Raw Data-Final'!$T$3:$T$1977,"&lt;"&amp;E65),SUMIFS('5th Cycle APR Raw Data-Final'!G$3:G$1977,'5th Cycle APR Raw Data-Final'!$A$3:$A$1977,'SB35 Determination Data'!$K65,'5th Cycle APR Raw Data-Final'!$T$3:$T$1977,"&gt;="&amp;'SB35 Determination Data'!$F65,'5th Cycle APR Raw Data-Final'!$T$3:$T$1977,"&lt;="&amp;G65))</f>
        <v>0</v>
      </c>
      <c r="N65" s="100">
        <f>IF(AN65&lt;1,SUMIFS('5th Cycle APR Raw Data-Final'!H$3:H$1977,'5th Cycle APR Raw Data-Final'!$A$3:$A$1977,'SB35 Determination Data'!$K65,'5th Cycle APR Raw Data-Final'!$T$3:$T$1977,"&gt;="&amp;'SB35 Determination Data'!$F65,'5th Cycle APR Raw Data-Final'!$T$3:$T$1977,"&lt;"&amp;E65),SUMIFS('5th Cycle APR Raw Data-Final'!H$3:H$1977,'5th Cycle APR Raw Data-Final'!$A$3:$A$1977,'SB35 Determination Data'!$K65,'5th Cycle APR Raw Data-Final'!$T$3:$T$1977,"&gt;="&amp;'SB35 Determination Data'!$F65,'5th Cycle APR Raw Data-Final'!$T$3:$T$1977,"&lt;="&amp;G65))</f>
        <v>0</v>
      </c>
      <c r="O65" s="100">
        <f>IF(AN65&lt;1,SUMIFS('5th Cycle APR Raw Data-Final'!I$3:I$1977,'5th Cycle APR Raw Data-Final'!$A$3:$A$1977,'SB35 Determination Data'!$K65,'5th Cycle APR Raw Data-Final'!$T$3:$T$1977,"&gt;="&amp;'SB35 Determination Data'!$F65,'5th Cycle APR Raw Data-Final'!$T$3:$T$1977,"&lt;"&amp;E65),SUMIFS('5th Cycle APR Raw Data-Final'!I$3:I$1977,'5th Cycle APR Raw Data-Final'!$A$3:$A$1977,'SB35 Determination Data'!$K65,'5th Cycle APR Raw Data-Final'!$T$3:$T$1977,"&gt;="&amp;'SB35 Determination Data'!$F65,'5th Cycle APR Raw Data-Final'!$T$3:$T$1977,"&lt;="&amp;G65))</f>
        <v>0</v>
      </c>
      <c r="P65" s="100">
        <f t="shared" si="40"/>
        <v>543</v>
      </c>
      <c r="Q65" s="112">
        <f t="shared" si="41"/>
        <v>0</v>
      </c>
      <c r="R65" s="101">
        <f t="shared" si="42"/>
        <v>272</v>
      </c>
      <c r="S65" s="101">
        <f t="shared" si="43"/>
        <v>0</v>
      </c>
      <c r="T65" s="100">
        <f>VLOOKUP(K65,'5th Cycle APR Raw Data-Final'!$A$3:$P$1977,10,FALSE)</f>
        <v>383</v>
      </c>
      <c r="U65" s="100">
        <f>IF(AN65&lt;1,SUMIFS('5th Cycle APR Raw Data-Final'!K$3:K$1977,'5th Cycle APR Raw Data-Final'!$A$3:$A$1977,'SB35 Determination Data'!$K65,'5th Cycle APR Raw Data-Final'!$T$3:$T$1977,"&gt;="&amp;'SB35 Determination Data'!$F65,'5th Cycle APR Raw Data-Final'!$T$3:$T$1977,"&lt;"&amp;E65),SUMIFS('5th Cycle APR Raw Data-Final'!K$3:K$1977,'5th Cycle APR Raw Data-Final'!$A$3:$A$1977,'SB35 Determination Data'!$K65,'5th Cycle APR Raw Data-Final'!$T$3:$T$1977,"&gt;="&amp;'SB35 Determination Data'!$F65,'5th Cycle APR Raw Data-Final'!$T$3:$T$1977,"&lt;="&amp;G65))</f>
        <v>0</v>
      </c>
      <c r="V65" s="100">
        <f>IF(AN65&lt;1,SUMIFS('5th Cycle APR Raw Data-Final'!L$3:L$1977,'5th Cycle APR Raw Data-Final'!$A$3:$A$1977,'SB35 Determination Data'!$K65,'5th Cycle APR Raw Data-Final'!$T$3:$T$1977,"&gt;="&amp;'SB35 Determination Data'!$F65,'5th Cycle APR Raw Data-Final'!$T$3:$T$1977,"&lt;"&amp;E65),SUMIFS('5th Cycle APR Raw Data-Final'!L$3:L$1977,'5th Cycle APR Raw Data-Final'!$A$3:$A$1977,'SB35 Determination Data'!$K65,'5th Cycle APR Raw Data-Final'!$T$3:$T$1977,"&gt;="&amp;'SB35 Determination Data'!$F65,'5th Cycle APR Raw Data-Final'!$T$3:$T$1977,"&lt;="&amp;G65))</f>
        <v>0</v>
      </c>
      <c r="W65" s="100">
        <f>IF(AN65&lt;1,SUMIFS('5th Cycle APR Raw Data-Final'!M$3:M$1977,'5th Cycle APR Raw Data-Final'!$A$3:$A$1977,'SB35 Determination Data'!$K65,'5th Cycle APR Raw Data-Final'!$T$3:$T$1977,"&gt;="&amp;'SB35 Determination Data'!$F65,'5th Cycle APR Raw Data-Final'!$T$3:$T$1977,"&lt;"&amp;E65),SUMIFS('5th Cycle APR Raw Data-Final'!M$3:M$1977,'5th Cycle APR Raw Data-Final'!$A$3:$A$1977,'SB35 Determination Data'!$K65,'5th Cycle APR Raw Data-Final'!$T$3:$T$1977,"&gt;="&amp;'SB35 Determination Data'!$F65,'5th Cycle APR Raw Data-Final'!$T$3:$T$1977,"&lt;="&amp;G65))</f>
        <v>0</v>
      </c>
      <c r="X65" s="100">
        <f t="shared" si="44"/>
        <v>383</v>
      </c>
      <c r="Y65" s="100">
        <f t="shared" si="45"/>
        <v>0</v>
      </c>
      <c r="Z65" s="100">
        <f t="shared" si="46"/>
        <v>383</v>
      </c>
      <c r="AA65" s="112">
        <f t="shared" si="47"/>
        <v>0</v>
      </c>
      <c r="AB65" s="112">
        <f t="shared" si="48"/>
        <v>0</v>
      </c>
      <c r="AC65" s="100">
        <f>VLOOKUP(K65,'5th Cycle APR Raw Data-Final'!$A$3:$P$1977,14,FALSE)</f>
        <v>433</v>
      </c>
      <c r="AD65" s="100">
        <f>IF(AN65&lt;1,SUMIFS('5th Cycle APR Raw Data-Final'!$O$3:$O$1977,'5th Cycle APR Raw Data-Final'!$A$3:$A$1977,'SB35 Determination Data'!$K65,'5th Cycle APR Raw Data-Final'!$T$3:$T$1977,"&gt;="&amp;'SB35 Determination Data'!$F65,'5th Cycle APR Raw Data-Final'!$T$3:$T$1977,"&lt;"&amp;E65),SUMIFS('5th Cycle APR Raw Data-Final'!$O$3:$O$1977,'5th Cycle APR Raw Data-Final'!$A$3:$A$1977,'SB35 Determination Data'!$K65,'5th Cycle APR Raw Data-Final'!$T$3:$T$1977,"&gt;="&amp;'SB35 Determination Data'!$F65,'5th Cycle APR Raw Data-Final'!$T$3:$T$1977,"&lt;="&amp;G65))</f>
        <v>0</v>
      </c>
      <c r="AE65" s="100">
        <f t="shared" si="49"/>
        <v>433</v>
      </c>
      <c r="AF65" s="112">
        <f t="shared" si="50"/>
        <v>0</v>
      </c>
      <c r="AG65" s="100">
        <f>VLOOKUP(K65,'5th Cycle APR Raw Data-Final'!$A$3:$P$1977,16,FALSE)</f>
        <v>982</v>
      </c>
      <c r="AH65" s="100">
        <f>IF(AN65&lt;1,SUMIFS('5th Cycle APR Raw Data-Final'!$Q$3:$Q$1977,'5th Cycle APR Raw Data-Final'!$A$3:$A$1977,'SB35 Determination Data'!$K65,'5th Cycle APR Raw Data-Final'!$T$3:$T$1977,"&gt;="&amp;'SB35 Determination Data'!$F65,'5th Cycle APR Raw Data-Final'!$T$3:$T$1977,"&lt;"&amp;E65),SUMIFS('5th Cycle APR Raw Data-Final'!$Q$3:$Q$1977,'5th Cycle APR Raw Data-Final'!$A$3:$A$1977,'SB35 Determination Data'!$K65,'5th Cycle APR Raw Data-Final'!$T$3:$T$1977,"&gt;="&amp;'SB35 Determination Data'!$F65,'5th Cycle APR Raw Data-Final'!$T$3:$T$1977,"&lt;="&amp;G65))</f>
        <v>273</v>
      </c>
      <c r="AI65" s="100">
        <f t="shared" si="51"/>
        <v>709</v>
      </c>
      <c r="AJ65" s="112">
        <f t="shared" si="52"/>
        <v>0.27800407331975557</v>
      </c>
      <c r="AK65" s="100">
        <f>VLOOKUP(K65,'5th Cycle APR Raw Data-Final'!$A$3:$R$1977,18,FALSE)</f>
        <v>2341</v>
      </c>
      <c r="AL65" s="100">
        <f>IF(AN65&lt;1,SUMIFS('5th Cycle APR Raw Data-Final'!$S$3:$S$1977,'5th Cycle APR Raw Data-Final'!$A$3:$A$1977,'SB35 Determination Data'!$K65,'5th Cycle APR Raw Data-Final'!$T$3:$T$1977,"&gt;="&amp;'SB35 Determination Data'!$F65,'5th Cycle APR Raw Data-Final'!$T$3:$T$1977,"&lt;"&amp;E65),SUMIFS('5th Cycle APR Raw Data-Final'!$S$3:$S$1977,'5th Cycle APR Raw Data-Final'!$A$3:$A$1977,'SB35 Determination Data'!$K65,'5th Cycle APR Raw Data-Final'!$T$3:$T$1977,"&gt;="&amp;'SB35 Determination Data'!$F65,'5th Cycle APR Raw Data-Final'!$T$3:$T$1977,"&lt;="&amp;G65))</f>
        <v>273</v>
      </c>
      <c r="AM65" s="100">
        <f t="shared" si="53"/>
        <v>2068</v>
      </c>
      <c r="AN65" s="114">
        <f t="shared" si="54"/>
        <v>0.5</v>
      </c>
      <c r="AO65" s="2" t="str">
        <f t="shared" si="55"/>
        <v>YES</v>
      </c>
      <c r="AP65" s="2" t="str">
        <f t="shared" si="56"/>
        <v>NO</v>
      </c>
      <c r="AQ65" s="2" t="str">
        <f t="shared" si="57"/>
        <v>NO</v>
      </c>
      <c r="AR65" s="124" t="str">
        <f>VLOOKUP(K65,'2018Submitted'!$A$2:$C$540,3,FALSE)</f>
        <v>Successful</v>
      </c>
      <c r="AS65" s="2" t="str">
        <f t="shared" si="58"/>
        <v>NO</v>
      </c>
      <c r="AT65" s="2" t="str">
        <f t="shared" si="59"/>
        <v>NO</v>
      </c>
    </row>
    <row r="66" spans="1:46" s="2" customFormat="1" ht="12.75" customHeight="1" x14ac:dyDescent="0.2">
      <c r="A66" s="2" t="s">
        <v>50</v>
      </c>
      <c r="B66" s="2" t="str">
        <f t="shared" si="32"/>
        <v>CALIPATRIA</v>
      </c>
      <c r="C66" s="71">
        <f t="shared" si="33"/>
        <v>0.625</v>
      </c>
      <c r="D66" s="72">
        <f t="shared" si="34"/>
        <v>8</v>
      </c>
      <c r="E66" s="99">
        <f t="shared" si="35"/>
        <v>2018</v>
      </c>
      <c r="F66" s="99">
        <f t="shared" si="36"/>
        <v>2014</v>
      </c>
      <c r="G66" s="99" t="str">
        <f t="shared" si="37"/>
        <v>2021</v>
      </c>
      <c r="H66" s="2" t="str">
        <f t="shared" si="38"/>
        <v>10/15/2013</v>
      </c>
      <c r="I66" s="2" t="str">
        <f t="shared" si="39"/>
        <v>10/15/2021</v>
      </c>
      <c r="J66" s="2" t="s">
        <v>3</v>
      </c>
      <c r="K66" s="111" t="s">
        <v>1041</v>
      </c>
      <c r="L66" s="100">
        <f>VLOOKUP(K66,'5th Cycle APR Raw Data-Final'!$A$3:$P$1977,6,FALSE)</f>
        <v>37</v>
      </c>
      <c r="M66" s="100">
        <f>IF(AN66&lt;1,SUMIFS('5th Cycle APR Raw Data-Final'!G$3:G$1977,'5th Cycle APR Raw Data-Final'!$A$3:$A$1977,'SB35 Determination Data'!$K66,'5th Cycle APR Raw Data-Final'!$T$3:$T$1977,"&gt;="&amp;'SB35 Determination Data'!$F66,'5th Cycle APR Raw Data-Final'!$T$3:$T$1977,"&lt;"&amp;E66),SUMIFS('5th Cycle APR Raw Data-Final'!G$3:G$1977,'5th Cycle APR Raw Data-Final'!$A$3:$A$1977,'SB35 Determination Data'!$K66,'5th Cycle APR Raw Data-Final'!$T$3:$T$1977,"&gt;="&amp;'SB35 Determination Data'!$F66,'5th Cycle APR Raw Data-Final'!$T$3:$T$1977,"&lt;="&amp;G66))</f>
        <v>0</v>
      </c>
      <c r="N66" s="100">
        <f>IF(AN66&lt;1,SUMIFS('5th Cycle APR Raw Data-Final'!H$3:H$1977,'5th Cycle APR Raw Data-Final'!$A$3:$A$1977,'SB35 Determination Data'!$K66,'5th Cycle APR Raw Data-Final'!$T$3:$T$1977,"&gt;="&amp;'SB35 Determination Data'!$F66,'5th Cycle APR Raw Data-Final'!$T$3:$T$1977,"&lt;"&amp;E66),SUMIFS('5th Cycle APR Raw Data-Final'!H$3:H$1977,'5th Cycle APR Raw Data-Final'!$A$3:$A$1977,'SB35 Determination Data'!$K66,'5th Cycle APR Raw Data-Final'!$T$3:$T$1977,"&gt;="&amp;'SB35 Determination Data'!$F66,'5th Cycle APR Raw Data-Final'!$T$3:$T$1977,"&lt;="&amp;G66))</f>
        <v>0</v>
      </c>
      <c r="O66" s="100">
        <f>IF(AN66&lt;1,SUMIFS('5th Cycle APR Raw Data-Final'!I$3:I$1977,'5th Cycle APR Raw Data-Final'!$A$3:$A$1977,'SB35 Determination Data'!$K66,'5th Cycle APR Raw Data-Final'!$T$3:$T$1977,"&gt;="&amp;'SB35 Determination Data'!$F66,'5th Cycle APR Raw Data-Final'!$T$3:$T$1977,"&lt;"&amp;E66),SUMIFS('5th Cycle APR Raw Data-Final'!I$3:I$1977,'5th Cycle APR Raw Data-Final'!$A$3:$A$1977,'SB35 Determination Data'!$K66,'5th Cycle APR Raw Data-Final'!$T$3:$T$1977,"&gt;="&amp;'SB35 Determination Data'!$F66,'5th Cycle APR Raw Data-Final'!$T$3:$T$1977,"&lt;="&amp;G66))</f>
        <v>0</v>
      </c>
      <c r="P66" s="100">
        <f t="shared" si="40"/>
        <v>37</v>
      </c>
      <c r="Q66" s="112">
        <f t="shared" si="41"/>
        <v>0</v>
      </c>
      <c r="R66" s="101">
        <f t="shared" si="42"/>
        <v>19</v>
      </c>
      <c r="S66" s="101">
        <f t="shared" si="43"/>
        <v>0</v>
      </c>
      <c r="T66" s="100">
        <f>VLOOKUP(K66,'5th Cycle APR Raw Data-Final'!$A$3:$P$1977,10,FALSE)</f>
        <v>22</v>
      </c>
      <c r="U66" s="100">
        <f>IF(AN66&lt;1,SUMIFS('5th Cycle APR Raw Data-Final'!K$3:K$1977,'5th Cycle APR Raw Data-Final'!$A$3:$A$1977,'SB35 Determination Data'!$K66,'5th Cycle APR Raw Data-Final'!$T$3:$T$1977,"&gt;="&amp;'SB35 Determination Data'!$F66,'5th Cycle APR Raw Data-Final'!$T$3:$T$1977,"&lt;"&amp;E66),SUMIFS('5th Cycle APR Raw Data-Final'!K$3:K$1977,'5th Cycle APR Raw Data-Final'!$A$3:$A$1977,'SB35 Determination Data'!$K66,'5th Cycle APR Raw Data-Final'!$T$3:$T$1977,"&gt;="&amp;'SB35 Determination Data'!$F66,'5th Cycle APR Raw Data-Final'!$T$3:$T$1977,"&lt;="&amp;G66))</f>
        <v>0</v>
      </c>
      <c r="V66" s="100">
        <f>IF(AN66&lt;1,SUMIFS('5th Cycle APR Raw Data-Final'!L$3:L$1977,'5th Cycle APR Raw Data-Final'!$A$3:$A$1977,'SB35 Determination Data'!$K66,'5th Cycle APR Raw Data-Final'!$T$3:$T$1977,"&gt;="&amp;'SB35 Determination Data'!$F66,'5th Cycle APR Raw Data-Final'!$T$3:$T$1977,"&lt;"&amp;E66),SUMIFS('5th Cycle APR Raw Data-Final'!L$3:L$1977,'5th Cycle APR Raw Data-Final'!$A$3:$A$1977,'SB35 Determination Data'!$K66,'5th Cycle APR Raw Data-Final'!$T$3:$T$1977,"&gt;="&amp;'SB35 Determination Data'!$F66,'5th Cycle APR Raw Data-Final'!$T$3:$T$1977,"&lt;="&amp;G66))</f>
        <v>0</v>
      </c>
      <c r="W66" s="100">
        <f>IF(AN66&lt;1,SUMIFS('5th Cycle APR Raw Data-Final'!M$3:M$1977,'5th Cycle APR Raw Data-Final'!$A$3:$A$1977,'SB35 Determination Data'!$K66,'5th Cycle APR Raw Data-Final'!$T$3:$T$1977,"&gt;="&amp;'SB35 Determination Data'!$F66,'5th Cycle APR Raw Data-Final'!$T$3:$T$1977,"&lt;"&amp;E66),SUMIFS('5th Cycle APR Raw Data-Final'!M$3:M$1977,'5th Cycle APR Raw Data-Final'!$A$3:$A$1977,'SB35 Determination Data'!$K66,'5th Cycle APR Raw Data-Final'!$T$3:$T$1977,"&gt;="&amp;'SB35 Determination Data'!$F66,'5th Cycle APR Raw Data-Final'!$T$3:$T$1977,"&lt;="&amp;G66))</f>
        <v>0</v>
      </c>
      <c r="X66" s="100">
        <f t="shared" si="44"/>
        <v>22</v>
      </c>
      <c r="Y66" s="100">
        <f t="shared" si="45"/>
        <v>0</v>
      </c>
      <c r="Z66" s="100">
        <f t="shared" si="46"/>
        <v>22</v>
      </c>
      <c r="AA66" s="112">
        <f t="shared" si="47"/>
        <v>0</v>
      </c>
      <c r="AB66" s="112">
        <f t="shared" si="48"/>
        <v>0</v>
      </c>
      <c r="AC66" s="100">
        <f>VLOOKUP(K66,'5th Cycle APR Raw Data-Final'!$A$3:$P$1977,14,FALSE)</f>
        <v>22</v>
      </c>
      <c r="AD66" s="100">
        <f>IF(AN66&lt;1,SUMIFS('5th Cycle APR Raw Data-Final'!$O$3:$O$1977,'5th Cycle APR Raw Data-Final'!$A$3:$A$1977,'SB35 Determination Data'!$K66,'5th Cycle APR Raw Data-Final'!$T$3:$T$1977,"&gt;="&amp;'SB35 Determination Data'!$F66,'5th Cycle APR Raw Data-Final'!$T$3:$T$1977,"&lt;"&amp;E66),SUMIFS('5th Cycle APR Raw Data-Final'!$O$3:$O$1977,'5th Cycle APR Raw Data-Final'!$A$3:$A$1977,'SB35 Determination Data'!$K66,'5th Cycle APR Raw Data-Final'!$T$3:$T$1977,"&gt;="&amp;'SB35 Determination Data'!$F66,'5th Cycle APR Raw Data-Final'!$T$3:$T$1977,"&lt;="&amp;G66))</f>
        <v>0</v>
      </c>
      <c r="AE66" s="100">
        <f t="shared" si="49"/>
        <v>22</v>
      </c>
      <c r="AF66" s="112">
        <f t="shared" si="50"/>
        <v>0</v>
      </c>
      <c r="AG66" s="100">
        <f>VLOOKUP(K66,'5th Cycle APR Raw Data-Final'!$A$3:$P$1977,16,FALSE)</f>
        <v>63</v>
      </c>
      <c r="AH66" s="100">
        <f>IF(AN66&lt;1,SUMIFS('5th Cycle APR Raw Data-Final'!$Q$3:$Q$1977,'5th Cycle APR Raw Data-Final'!$A$3:$A$1977,'SB35 Determination Data'!$K66,'5th Cycle APR Raw Data-Final'!$T$3:$T$1977,"&gt;="&amp;'SB35 Determination Data'!$F66,'5th Cycle APR Raw Data-Final'!$T$3:$T$1977,"&lt;"&amp;E66),SUMIFS('5th Cycle APR Raw Data-Final'!$Q$3:$Q$1977,'5th Cycle APR Raw Data-Final'!$A$3:$A$1977,'SB35 Determination Data'!$K66,'5th Cycle APR Raw Data-Final'!$T$3:$T$1977,"&gt;="&amp;'SB35 Determination Data'!$F66,'5th Cycle APR Raw Data-Final'!$T$3:$T$1977,"&lt;="&amp;G66))</f>
        <v>0</v>
      </c>
      <c r="AI66" s="100">
        <f t="shared" si="51"/>
        <v>63</v>
      </c>
      <c r="AJ66" s="112">
        <f t="shared" si="52"/>
        <v>0</v>
      </c>
      <c r="AK66" s="100">
        <f>VLOOKUP(K66,'5th Cycle APR Raw Data-Final'!$A$3:$R$1977,18,FALSE)</f>
        <v>144</v>
      </c>
      <c r="AL66" s="100">
        <f>IF(AN66&lt;1,SUMIFS('5th Cycle APR Raw Data-Final'!$S$3:$S$1977,'5th Cycle APR Raw Data-Final'!$A$3:$A$1977,'SB35 Determination Data'!$K66,'5th Cycle APR Raw Data-Final'!$T$3:$T$1977,"&gt;="&amp;'SB35 Determination Data'!$F66,'5th Cycle APR Raw Data-Final'!$T$3:$T$1977,"&lt;"&amp;E66),SUMIFS('5th Cycle APR Raw Data-Final'!$S$3:$S$1977,'5th Cycle APR Raw Data-Final'!$A$3:$A$1977,'SB35 Determination Data'!$K66,'5th Cycle APR Raw Data-Final'!$T$3:$T$1977,"&gt;="&amp;'SB35 Determination Data'!$F66,'5th Cycle APR Raw Data-Final'!$T$3:$T$1977,"&lt;="&amp;G66))</f>
        <v>0</v>
      </c>
      <c r="AM66" s="100">
        <f t="shared" si="53"/>
        <v>144</v>
      </c>
      <c r="AN66" s="114">
        <f t="shared" si="54"/>
        <v>0.5</v>
      </c>
      <c r="AO66" s="2" t="str">
        <f t="shared" si="55"/>
        <v>YES</v>
      </c>
      <c r="AP66" s="2" t="str">
        <f t="shared" si="56"/>
        <v>NO</v>
      </c>
      <c r="AQ66" s="2" t="str">
        <f t="shared" si="57"/>
        <v>NO</v>
      </c>
      <c r="AR66" s="124" t="str">
        <f>VLOOKUP(K66,'2018Submitted'!$A$2:$C$540,3,FALSE)</f>
        <v>No 2018 Annual Progress Report</v>
      </c>
      <c r="AS66" s="2" t="str">
        <f t="shared" si="58"/>
        <v>NO</v>
      </c>
      <c r="AT66" s="2" t="str">
        <f t="shared" si="59"/>
        <v>NO</v>
      </c>
    </row>
    <row r="67" spans="1:46" s="2" customFormat="1" ht="12.75" customHeight="1" x14ac:dyDescent="0.2">
      <c r="A67" s="2" t="s">
        <v>16</v>
      </c>
      <c r="B67" s="2" t="str">
        <f t="shared" si="32"/>
        <v>CALISTOGA</v>
      </c>
      <c r="C67" s="71">
        <f t="shared" si="33"/>
        <v>0.5</v>
      </c>
      <c r="D67" s="72">
        <f t="shared" si="34"/>
        <v>8</v>
      </c>
      <c r="E67" s="99">
        <f t="shared" si="35"/>
        <v>2019</v>
      </c>
      <c r="F67" s="99">
        <f t="shared" si="36"/>
        <v>2015</v>
      </c>
      <c r="G67" s="99">
        <f t="shared" si="37"/>
        <v>2022</v>
      </c>
      <c r="H67" s="2" t="str">
        <f t="shared" si="38"/>
        <v>01/31/2015</v>
      </c>
      <c r="I67" s="2" t="str">
        <f t="shared" si="39"/>
        <v>01/31/2023</v>
      </c>
      <c r="J67" s="2" t="s">
        <v>8</v>
      </c>
      <c r="K67" s="111" t="s">
        <v>1003</v>
      </c>
      <c r="L67" s="100">
        <f>VLOOKUP(K67,'5th Cycle APR Raw Data-Final'!$A$3:$P$1977,6,FALSE)</f>
        <v>6</v>
      </c>
      <c r="M67" s="100">
        <f>IF(AN67&lt;1,SUMIFS('5th Cycle APR Raw Data-Final'!G$3:G$1977,'5th Cycle APR Raw Data-Final'!$A$3:$A$1977,'SB35 Determination Data'!$K67,'5th Cycle APR Raw Data-Final'!$T$3:$T$1977,"&gt;="&amp;'SB35 Determination Data'!$F67,'5th Cycle APR Raw Data-Final'!$T$3:$T$1977,"&lt;"&amp;E67),SUMIFS('5th Cycle APR Raw Data-Final'!G$3:G$1977,'5th Cycle APR Raw Data-Final'!$A$3:$A$1977,'SB35 Determination Data'!$K67,'5th Cycle APR Raw Data-Final'!$T$3:$T$1977,"&gt;="&amp;'SB35 Determination Data'!$F67,'5th Cycle APR Raw Data-Final'!$T$3:$T$1977,"&lt;="&amp;G67))</f>
        <v>23</v>
      </c>
      <c r="N67" s="100">
        <f>IF(AN67&lt;1,SUMIFS('5th Cycle APR Raw Data-Final'!H$3:H$1977,'5th Cycle APR Raw Data-Final'!$A$3:$A$1977,'SB35 Determination Data'!$K67,'5th Cycle APR Raw Data-Final'!$T$3:$T$1977,"&gt;="&amp;'SB35 Determination Data'!$F67,'5th Cycle APR Raw Data-Final'!$T$3:$T$1977,"&lt;"&amp;E67),SUMIFS('5th Cycle APR Raw Data-Final'!H$3:H$1977,'5th Cycle APR Raw Data-Final'!$A$3:$A$1977,'SB35 Determination Data'!$K67,'5th Cycle APR Raw Data-Final'!$T$3:$T$1977,"&gt;="&amp;'SB35 Determination Data'!$F67,'5th Cycle APR Raw Data-Final'!$T$3:$T$1977,"&lt;="&amp;G67))</f>
        <v>23</v>
      </c>
      <c r="O67" s="100">
        <f>IF(AN67&lt;1,SUMIFS('5th Cycle APR Raw Data-Final'!I$3:I$1977,'5th Cycle APR Raw Data-Final'!$A$3:$A$1977,'SB35 Determination Data'!$K67,'5th Cycle APR Raw Data-Final'!$T$3:$T$1977,"&gt;="&amp;'SB35 Determination Data'!$F67,'5th Cycle APR Raw Data-Final'!$T$3:$T$1977,"&lt;"&amp;E67),SUMIFS('5th Cycle APR Raw Data-Final'!I$3:I$1977,'5th Cycle APR Raw Data-Final'!$A$3:$A$1977,'SB35 Determination Data'!$K67,'5th Cycle APR Raw Data-Final'!$T$3:$T$1977,"&gt;="&amp;'SB35 Determination Data'!$F67,'5th Cycle APR Raw Data-Final'!$T$3:$T$1977,"&lt;="&amp;G67))</f>
        <v>0</v>
      </c>
      <c r="P67" s="100">
        <f t="shared" si="40"/>
        <v>0</v>
      </c>
      <c r="Q67" s="112">
        <f t="shared" si="41"/>
        <v>3.8333333333333335</v>
      </c>
      <c r="R67" s="101">
        <f t="shared" si="42"/>
        <v>3</v>
      </c>
      <c r="S67" s="101">
        <f t="shared" si="43"/>
        <v>20</v>
      </c>
      <c r="T67" s="100">
        <f>VLOOKUP(K67,'5th Cycle APR Raw Data-Final'!$A$3:$P$1977,10,FALSE)</f>
        <v>2</v>
      </c>
      <c r="U67" s="100">
        <f>IF(AN67&lt;1,SUMIFS('5th Cycle APR Raw Data-Final'!K$3:K$1977,'5th Cycle APR Raw Data-Final'!$A$3:$A$1977,'SB35 Determination Data'!$K67,'5th Cycle APR Raw Data-Final'!$T$3:$T$1977,"&gt;="&amp;'SB35 Determination Data'!$F67,'5th Cycle APR Raw Data-Final'!$T$3:$T$1977,"&lt;"&amp;E67),SUMIFS('5th Cycle APR Raw Data-Final'!K$3:K$1977,'5th Cycle APR Raw Data-Final'!$A$3:$A$1977,'SB35 Determination Data'!$K67,'5th Cycle APR Raw Data-Final'!$T$3:$T$1977,"&gt;="&amp;'SB35 Determination Data'!$F67,'5th Cycle APR Raw Data-Final'!$T$3:$T$1977,"&lt;="&amp;G67))</f>
        <v>7</v>
      </c>
      <c r="V67" s="100">
        <f>IF(AN67&lt;1,SUMIFS('5th Cycle APR Raw Data-Final'!L$3:L$1977,'5th Cycle APR Raw Data-Final'!$A$3:$A$1977,'SB35 Determination Data'!$K67,'5th Cycle APR Raw Data-Final'!$T$3:$T$1977,"&gt;="&amp;'SB35 Determination Data'!$F67,'5th Cycle APR Raw Data-Final'!$T$3:$T$1977,"&lt;"&amp;E67),SUMIFS('5th Cycle APR Raw Data-Final'!L$3:L$1977,'5th Cycle APR Raw Data-Final'!$A$3:$A$1977,'SB35 Determination Data'!$K67,'5th Cycle APR Raw Data-Final'!$T$3:$T$1977,"&gt;="&amp;'SB35 Determination Data'!$F67,'5th Cycle APR Raw Data-Final'!$T$3:$T$1977,"&lt;="&amp;G67))</f>
        <v>6</v>
      </c>
      <c r="W67" s="100">
        <f>IF(AN67&lt;1,SUMIFS('5th Cycle APR Raw Data-Final'!M$3:M$1977,'5th Cycle APR Raw Data-Final'!$A$3:$A$1977,'SB35 Determination Data'!$K67,'5th Cycle APR Raw Data-Final'!$T$3:$T$1977,"&gt;="&amp;'SB35 Determination Data'!$F67,'5th Cycle APR Raw Data-Final'!$T$3:$T$1977,"&lt;"&amp;E67),SUMIFS('5th Cycle APR Raw Data-Final'!M$3:M$1977,'5th Cycle APR Raw Data-Final'!$A$3:$A$1977,'SB35 Determination Data'!$K67,'5th Cycle APR Raw Data-Final'!$T$3:$T$1977,"&gt;="&amp;'SB35 Determination Data'!$F67,'5th Cycle APR Raw Data-Final'!$T$3:$T$1977,"&lt;="&amp;G67))</f>
        <v>1</v>
      </c>
      <c r="X67" s="100">
        <f t="shared" si="44"/>
        <v>0</v>
      </c>
      <c r="Y67" s="100">
        <f t="shared" si="45"/>
        <v>27</v>
      </c>
      <c r="Z67" s="100">
        <f t="shared" si="46"/>
        <v>0</v>
      </c>
      <c r="AA67" s="112">
        <f t="shared" si="47"/>
        <v>3.5</v>
      </c>
      <c r="AB67" s="112">
        <f t="shared" si="48"/>
        <v>13.5</v>
      </c>
      <c r="AC67" s="100">
        <f>VLOOKUP(K67,'5th Cycle APR Raw Data-Final'!$A$3:$P$1977,14,FALSE)</f>
        <v>4</v>
      </c>
      <c r="AD67" s="100">
        <f>IF(AN67&lt;1,SUMIFS('5th Cycle APR Raw Data-Final'!$O$3:$O$1977,'5th Cycle APR Raw Data-Final'!$A$3:$A$1977,'SB35 Determination Data'!$K67,'5th Cycle APR Raw Data-Final'!$T$3:$T$1977,"&gt;="&amp;'SB35 Determination Data'!$F67,'5th Cycle APR Raw Data-Final'!$T$3:$T$1977,"&lt;"&amp;E67),SUMIFS('5th Cycle APR Raw Data-Final'!$O$3:$O$1977,'5th Cycle APR Raw Data-Final'!$A$3:$A$1977,'SB35 Determination Data'!$K67,'5th Cycle APR Raw Data-Final'!$T$3:$T$1977,"&gt;="&amp;'SB35 Determination Data'!$F67,'5th Cycle APR Raw Data-Final'!$T$3:$T$1977,"&lt;="&amp;G67))</f>
        <v>7</v>
      </c>
      <c r="AE67" s="100">
        <f t="shared" si="49"/>
        <v>0</v>
      </c>
      <c r="AF67" s="112">
        <f t="shared" si="50"/>
        <v>1.75</v>
      </c>
      <c r="AG67" s="100">
        <f>VLOOKUP(K67,'5th Cycle APR Raw Data-Final'!$A$3:$P$1977,16,FALSE)</f>
        <v>15</v>
      </c>
      <c r="AH67" s="100">
        <f>IF(AN67&lt;1,SUMIFS('5th Cycle APR Raw Data-Final'!$Q$3:$Q$1977,'5th Cycle APR Raw Data-Final'!$A$3:$A$1977,'SB35 Determination Data'!$K67,'5th Cycle APR Raw Data-Final'!$T$3:$T$1977,"&gt;="&amp;'SB35 Determination Data'!$F67,'5th Cycle APR Raw Data-Final'!$T$3:$T$1977,"&lt;"&amp;E67),SUMIFS('5th Cycle APR Raw Data-Final'!$Q$3:$Q$1977,'5th Cycle APR Raw Data-Final'!$A$3:$A$1977,'SB35 Determination Data'!$K67,'5th Cycle APR Raw Data-Final'!$T$3:$T$1977,"&gt;="&amp;'SB35 Determination Data'!$F67,'5th Cycle APR Raw Data-Final'!$T$3:$T$1977,"&lt;="&amp;G67))</f>
        <v>36</v>
      </c>
      <c r="AI67" s="100">
        <f t="shared" si="51"/>
        <v>0</v>
      </c>
      <c r="AJ67" s="112">
        <f t="shared" si="52"/>
        <v>2.4</v>
      </c>
      <c r="AK67" s="100">
        <f>VLOOKUP(K67,'5th Cycle APR Raw Data-Final'!$A$3:$R$1977,18,FALSE)</f>
        <v>27</v>
      </c>
      <c r="AL67" s="100">
        <f>IF(AN67&lt;1,SUMIFS('5th Cycle APR Raw Data-Final'!$S$3:$S$1977,'5th Cycle APR Raw Data-Final'!$A$3:$A$1977,'SB35 Determination Data'!$K67,'5th Cycle APR Raw Data-Final'!$T$3:$T$1977,"&gt;="&amp;'SB35 Determination Data'!$F67,'5th Cycle APR Raw Data-Final'!$T$3:$T$1977,"&lt;"&amp;E67),SUMIFS('5th Cycle APR Raw Data-Final'!$S$3:$S$1977,'5th Cycle APR Raw Data-Final'!$A$3:$A$1977,'SB35 Determination Data'!$K67,'5th Cycle APR Raw Data-Final'!$T$3:$T$1977,"&gt;="&amp;'SB35 Determination Data'!$F67,'5th Cycle APR Raw Data-Final'!$T$3:$T$1977,"&lt;="&amp;G67))</f>
        <v>73</v>
      </c>
      <c r="AM67" s="100">
        <f t="shared" si="53"/>
        <v>0</v>
      </c>
      <c r="AN67" s="114">
        <f t="shared" si="54"/>
        <v>0.5</v>
      </c>
      <c r="AO67" s="2" t="str">
        <f t="shared" si="55"/>
        <v>NO</v>
      </c>
      <c r="AP67" s="2" t="str">
        <f t="shared" si="56"/>
        <v>NO</v>
      </c>
      <c r="AQ67" s="2" t="str">
        <f t="shared" si="57"/>
        <v>YES</v>
      </c>
      <c r="AR67" s="124" t="str">
        <f>VLOOKUP(K67,'2018Submitted'!$A$2:$C$540,3,FALSE)</f>
        <v>Successful</v>
      </c>
      <c r="AS67" s="2" t="str">
        <f t="shared" si="58"/>
        <v>YES</v>
      </c>
      <c r="AT67" s="2" t="str">
        <f t="shared" si="59"/>
        <v>NO</v>
      </c>
    </row>
    <row r="68" spans="1:46" s="2" customFormat="1" ht="12.75" customHeight="1" x14ac:dyDescent="0.2">
      <c r="A68" s="2" t="s">
        <v>61</v>
      </c>
      <c r="B68" s="2" t="str">
        <f t="shared" si="32"/>
        <v>CAMARILLO</v>
      </c>
      <c r="C68" s="71">
        <f t="shared" si="33"/>
        <v>0.625</v>
      </c>
      <c r="D68" s="72">
        <f t="shared" si="34"/>
        <v>8</v>
      </c>
      <c r="E68" s="99">
        <f t="shared" si="35"/>
        <v>2018</v>
      </c>
      <c r="F68" s="99">
        <f t="shared" si="36"/>
        <v>2014</v>
      </c>
      <c r="G68" s="99" t="str">
        <f t="shared" si="37"/>
        <v>2021</v>
      </c>
      <c r="H68" s="2" t="str">
        <f t="shared" si="38"/>
        <v>10/15/2013</v>
      </c>
      <c r="I68" s="2" t="str">
        <f t="shared" si="39"/>
        <v>10/15/2021</v>
      </c>
      <c r="J68" s="2" t="s">
        <v>3</v>
      </c>
      <c r="K68" s="111" t="s">
        <v>940</v>
      </c>
      <c r="L68" s="100">
        <f>VLOOKUP(K68,'5th Cycle APR Raw Data-Final'!$A$3:$P$1977,6,FALSE)</f>
        <v>539</v>
      </c>
      <c r="M68" s="100">
        <f>IF(AN68&lt;1,SUMIFS('5th Cycle APR Raw Data-Final'!G$3:G$1977,'5th Cycle APR Raw Data-Final'!$A$3:$A$1977,'SB35 Determination Data'!$K68,'5th Cycle APR Raw Data-Final'!$T$3:$T$1977,"&gt;="&amp;'SB35 Determination Data'!$F68,'5th Cycle APR Raw Data-Final'!$T$3:$T$1977,"&lt;"&amp;E68),SUMIFS('5th Cycle APR Raw Data-Final'!G$3:G$1977,'5th Cycle APR Raw Data-Final'!$A$3:$A$1977,'SB35 Determination Data'!$K68,'5th Cycle APR Raw Data-Final'!$T$3:$T$1977,"&gt;="&amp;'SB35 Determination Data'!$F68,'5th Cycle APR Raw Data-Final'!$T$3:$T$1977,"&lt;="&amp;G68))</f>
        <v>126</v>
      </c>
      <c r="N68" s="100">
        <f>IF(AN68&lt;1,SUMIFS('5th Cycle APR Raw Data-Final'!H$3:H$1977,'5th Cycle APR Raw Data-Final'!$A$3:$A$1977,'SB35 Determination Data'!$K68,'5th Cycle APR Raw Data-Final'!$T$3:$T$1977,"&gt;="&amp;'SB35 Determination Data'!$F68,'5th Cycle APR Raw Data-Final'!$T$3:$T$1977,"&lt;"&amp;E68),SUMIFS('5th Cycle APR Raw Data-Final'!H$3:H$1977,'5th Cycle APR Raw Data-Final'!$A$3:$A$1977,'SB35 Determination Data'!$K68,'5th Cycle APR Raw Data-Final'!$T$3:$T$1977,"&gt;="&amp;'SB35 Determination Data'!$F68,'5th Cycle APR Raw Data-Final'!$T$3:$T$1977,"&lt;="&amp;G68))</f>
        <v>126</v>
      </c>
      <c r="O68" s="100">
        <f>IF(AN68&lt;1,SUMIFS('5th Cycle APR Raw Data-Final'!I$3:I$1977,'5th Cycle APR Raw Data-Final'!$A$3:$A$1977,'SB35 Determination Data'!$K68,'5th Cycle APR Raw Data-Final'!$T$3:$T$1977,"&gt;="&amp;'SB35 Determination Data'!$F68,'5th Cycle APR Raw Data-Final'!$T$3:$T$1977,"&lt;"&amp;E68),SUMIFS('5th Cycle APR Raw Data-Final'!I$3:I$1977,'5th Cycle APR Raw Data-Final'!$A$3:$A$1977,'SB35 Determination Data'!$K68,'5th Cycle APR Raw Data-Final'!$T$3:$T$1977,"&gt;="&amp;'SB35 Determination Data'!$F68,'5th Cycle APR Raw Data-Final'!$T$3:$T$1977,"&lt;="&amp;G68))</f>
        <v>0</v>
      </c>
      <c r="P68" s="100">
        <f t="shared" si="40"/>
        <v>413</v>
      </c>
      <c r="Q68" s="112">
        <f t="shared" si="41"/>
        <v>0.23376623376623376</v>
      </c>
      <c r="R68" s="101">
        <f t="shared" si="42"/>
        <v>270</v>
      </c>
      <c r="S68" s="101">
        <f t="shared" si="43"/>
        <v>0</v>
      </c>
      <c r="T68" s="100">
        <f>VLOOKUP(K68,'5th Cycle APR Raw Data-Final'!$A$3:$P$1977,10,FALSE)</f>
        <v>366</v>
      </c>
      <c r="U68" s="100">
        <f>IF(AN68&lt;1,SUMIFS('5th Cycle APR Raw Data-Final'!K$3:K$1977,'5th Cycle APR Raw Data-Final'!$A$3:$A$1977,'SB35 Determination Data'!$K68,'5th Cycle APR Raw Data-Final'!$T$3:$T$1977,"&gt;="&amp;'SB35 Determination Data'!$F68,'5th Cycle APR Raw Data-Final'!$T$3:$T$1977,"&lt;"&amp;E68),SUMIFS('5th Cycle APR Raw Data-Final'!K$3:K$1977,'5th Cycle APR Raw Data-Final'!$A$3:$A$1977,'SB35 Determination Data'!$K68,'5th Cycle APR Raw Data-Final'!$T$3:$T$1977,"&gt;="&amp;'SB35 Determination Data'!$F68,'5th Cycle APR Raw Data-Final'!$T$3:$T$1977,"&lt;="&amp;G68))</f>
        <v>105</v>
      </c>
      <c r="V68" s="100">
        <f>IF(AN68&lt;1,SUMIFS('5th Cycle APR Raw Data-Final'!L$3:L$1977,'5th Cycle APR Raw Data-Final'!$A$3:$A$1977,'SB35 Determination Data'!$K68,'5th Cycle APR Raw Data-Final'!$T$3:$T$1977,"&gt;="&amp;'SB35 Determination Data'!$F68,'5th Cycle APR Raw Data-Final'!$T$3:$T$1977,"&lt;"&amp;E68),SUMIFS('5th Cycle APR Raw Data-Final'!L$3:L$1977,'5th Cycle APR Raw Data-Final'!$A$3:$A$1977,'SB35 Determination Data'!$K68,'5th Cycle APR Raw Data-Final'!$T$3:$T$1977,"&gt;="&amp;'SB35 Determination Data'!$F68,'5th Cycle APR Raw Data-Final'!$T$3:$T$1977,"&lt;="&amp;G68))</f>
        <v>105</v>
      </c>
      <c r="W68" s="100">
        <f>IF(AN68&lt;1,SUMIFS('5th Cycle APR Raw Data-Final'!M$3:M$1977,'5th Cycle APR Raw Data-Final'!$A$3:$A$1977,'SB35 Determination Data'!$K68,'5th Cycle APR Raw Data-Final'!$T$3:$T$1977,"&gt;="&amp;'SB35 Determination Data'!$F68,'5th Cycle APR Raw Data-Final'!$T$3:$T$1977,"&lt;"&amp;E68),SUMIFS('5th Cycle APR Raw Data-Final'!M$3:M$1977,'5th Cycle APR Raw Data-Final'!$A$3:$A$1977,'SB35 Determination Data'!$K68,'5th Cycle APR Raw Data-Final'!$T$3:$T$1977,"&gt;="&amp;'SB35 Determination Data'!$F68,'5th Cycle APR Raw Data-Final'!$T$3:$T$1977,"&lt;="&amp;G68))</f>
        <v>0</v>
      </c>
      <c r="X68" s="100">
        <f t="shared" si="44"/>
        <v>261</v>
      </c>
      <c r="Y68" s="100">
        <f t="shared" si="45"/>
        <v>105</v>
      </c>
      <c r="Z68" s="100">
        <f t="shared" si="46"/>
        <v>261</v>
      </c>
      <c r="AA68" s="112">
        <f t="shared" si="47"/>
        <v>0.28688524590163933</v>
      </c>
      <c r="AB68" s="112">
        <f t="shared" si="48"/>
        <v>0.28688524590163933</v>
      </c>
      <c r="AC68" s="100">
        <f>VLOOKUP(K68,'5th Cycle APR Raw Data-Final'!$A$3:$P$1977,14,FALSE)</f>
        <v>411</v>
      </c>
      <c r="AD68" s="100">
        <f>IF(AN68&lt;1,SUMIFS('5th Cycle APR Raw Data-Final'!$O$3:$O$1977,'5th Cycle APR Raw Data-Final'!$A$3:$A$1977,'SB35 Determination Data'!$K68,'5th Cycle APR Raw Data-Final'!$T$3:$T$1977,"&gt;="&amp;'SB35 Determination Data'!$F68,'5th Cycle APR Raw Data-Final'!$T$3:$T$1977,"&lt;"&amp;E68),SUMIFS('5th Cycle APR Raw Data-Final'!$O$3:$O$1977,'5th Cycle APR Raw Data-Final'!$A$3:$A$1977,'SB35 Determination Data'!$K68,'5th Cycle APR Raw Data-Final'!$T$3:$T$1977,"&gt;="&amp;'SB35 Determination Data'!$F68,'5th Cycle APR Raw Data-Final'!$T$3:$T$1977,"&lt;="&amp;G68))</f>
        <v>616</v>
      </c>
      <c r="AE68" s="100">
        <f t="shared" si="49"/>
        <v>0</v>
      </c>
      <c r="AF68" s="112">
        <f t="shared" si="50"/>
        <v>1.4987834549878345</v>
      </c>
      <c r="AG68" s="100">
        <f>VLOOKUP(K68,'5th Cycle APR Raw Data-Final'!$A$3:$P$1977,16,FALSE)</f>
        <v>908</v>
      </c>
      <c r="AH68" s="100">
        <f>IF(AN68&lt;1,SUMIFS('5th Cycle APR Raw Data-Final'!$Q$3:$Q$1977,'5th Cycle APR Raw Data-Final'!$A$3:$A$1977,'SB35 Determination Data'!$K68,'5th Cycle APR Raw Data-Final'!$T$3:$T$1977,"&gt;="&amp;'SB35 Determination Data'!$F68,'5th Cycle APR Raw Data-Final'!$T$3:$T$1977,"&lt;"&amp;E68),SUMIFS('5th Cycle APR Raw Data-Final'!$Q$3:$Q$1977,'5th Cycle APR Raw Data-Final'!$A$3:$A$1977,'SB35 Determination Data'!$K68,'5th Cycle APR Raw Data-Final'!$T$3:$T$1977,"&gt;="&amp;'SB35 Determination Data'!$F68,'5th Cycle APR Raw Data-Final'!$T$3:$T$1977,"&lt;="&amp;G68))</f>
        <v>517</v>
      </c>
      <c r="AI68" s="100">
        <f t="shared" si="51"/>
        <v>391</v>
      </c>
      <c r="AJ68" s="112">
        <f t="shared" si="52"/>
        <v>0.56938325991189431</v>
      </c>
      <c r="AK68" s="100">
        <f>VLOOKUP(K68,'5th Cycle APR Raw Data-Final'!$A$3:$R$1977,18,FALSE)</f>
        <v>2224</v>
      </c>
      <c r="AL68" s="100">
        <f>IF(AN68&lt;1,SUMIFS('5th Cycle APR Raw Data-Final'!$S$3:$S$1977,'5th Cycle APR Raw Data-Final'!$A$3:$A$1977,'SB35 Determination Data'!$K68,'5th Cycle APR Raw Data-Final'!$T$3:$T$1977,"&gt;="&amp;'SB35 Determination Data'!$F68,'5th Cycle APR Raw Data-Final'!$T$3:$T$1977,"&lt;"&amp;E68),SUMIFS('5th Cycle APR Raw Data-Final'!$S$3:$S$1977,'5th Cycle APR Raw Data-Final'!$A$3:$A$1977,'SB35 Determination Data'!$K68,'5th Cycle APR Raw Data-Final'!$T$3:$T$1977,"&gt;="&amp;'SB35 Determination Data'!$F68,'5th Cycle APR Raw Data-Final'!$T$3:$T$1977,"&lt;="&amp;G68))</f>
        <v>1364</v>
      </c>
      <c r="AM68" s="100">
        <f t="shared" si="53"/>
        <v>1065</v>
      </c>
      <c r="AN68" s="114">
        <f t="shared" si="54"/>
        <v>0.5</v>
      </c>
      <c r="AO68" s="2" t="str">
        <f t="shared" si="55"/>
        <v>NO</v>
      </c>
      <c r="AP68" s="2" t="str">
        <f t="shared" si="56"/>
        <v>YES</v>
      </c>
      <c r="AQ68" s="2" t="str">
        <f t="shared" si="57"/>
        <v>NO</v>
      </c>
      <c r="AR68" s="124" t="str">
        <f>VLOOKUP(K68,'2018Submitted'!$A$2:$C$540,3,FALSE)</f>
        <v>Successful</v>
      </c>
      <c r="AS68" s="2" t="str">
        <f t="shared" si="58"/>
        <v>NO</v>
      </c>
      <c r="AT68" s="2" t="str">
        <f t="shared" si="59"/>
        <v>YES</v>
      </c>
    </row>
    <row r="69" spans="1:46" s="2" customFormat="1" ht="12.75" customHeight="1" x14ac:dyDescent="0.2">
      <c r="A69" s="2" t="s">
        <v>62</v>
      </c>
      <c r="B69" s="2" t="str">
        <f t="shared" si="32"/>
        <v>CAMPBELL</v>
      </c>
      <c r="C69" s="71">
        <f t="shared" si="33"/>
        <v>0.5</v>
      </c>
      <c r="D69" s="72">
        <f t="shared" si="34"/>
        <v>8</v>
      </c>
      <c r="E69" s="99">
        <f t="shared" si="35"/>
        <v>2019</v>
      </c>
      <c r="F69" s="99">
        <f t="shared" si="36"/>
        <v>2015</v>
      </c>
      <c r="G69" s="99">
        <f t="shared" si="37"/>
        <v>2022</v>
      </c>
      <c r="H69" s="2" t="str">
        <f t="shared" si="38"/>
        <v>01/31/2015</v>
      </c>
      <c r="I69" s="2" t="str">
        <f t="shared" si="39"/>
        <v>01/31/2023</v>
      </c>
      <c r="J69" s="2" t="s">
        <v>8</v>
      </c>
      <c r="K69" s="111" t="s">
        <v>941</v>
      </c>
      <c r="L69" s="100">
        <f>VLOOKUP(K69,'5th Cycle APR Raw Data-Final'!$A$3:$P$1977,6,FALSE)</f>
        <v>253</v>
      </c>
      <c r="M69" s="100">
        <f>IF(AN69&lt;1,SUMIFS('5th Cycle APR Raw Data-Final'!G$3:G$1977,'5th Cycle APR Raw Data-Final'!$A$3:$A$1977,'SB35 Determination Data'!$K69,'5th Cycle APR Raw Data-Final'!$T$3:$T$1977,"&gt;="&amp;'SB35 Determination Data'!$F69,'5th Cycle APR Raw Data-Final'!$T$3:$T$1977,"&lt;"&amp;E69),SUMIFS('5th Cycle APR Raw Data-Final'!G$3:G$1977,'5th Cycle APR Raw Data-Final'!$A$3:$A$1977,'SB35 Determination Data'!$K69,'5th Cycle APR Raw Data-Final'!$T$3:$T$1977,"&gt;="&amp;'SB35 Determination Data'!$F69,'5th Cycle APR Raw Data-Final'!$T$3:$T$1977,"&lt;="&amp;G69))</f>
        <v>11</v>
      </c>
      <c r="N69" s="100">
        <f>IF(AN69&lt;1,SUMIFS('5th Cycle APR Raw Data-Final'!H$3:H$1977,'5th Cycle APR Raw Data-Final'!$A$3:$A$1977,'SB35 Determination Data'!$K69,'5th Cycle APR Raw Data-Final'!$T$3:$T$1977,"&gt;="&amp;'SB35 Determination Data'!$F69,'5th Cycle APR Raw Data-Final'!$T$3:$T$1977,"&lt;"&amp;E69),SUMIFS('5th Cycle APR Raw Data-Final'!H$3:H$1977,'5th Cycle APR Raw Data-Final'!$A$3:$A$1977,'SB35 Determination Data'!$K69,'5th Cycle APR Raw Data-Final'!$T$3:$T$1977,"&gt;="&amp;'SB35 Determination Data'!$F69,'5th Cycle APR Raw Data-Final'!$T$3:$T$1977,"&lt;="&amp;G69))</f>
        <v>11</v>
      </c>
      <c r="O69" s="100">
        <f>IF(AN69&lt;1,SUMIFS('5th Cycle APR Raw Data-Final'!I$3:I$1977,'5th Cycle APR Raw Data-Final'!$A$3:$A$1977,'SB35 Determination Data'!$K69,'5th Cycle APR Raw Data-Final'!$T$3:$T$1977,"&gt;="&amp;'SB35 Determination Data'!$F69,'5th Cycle APR Raw Data-Final'!$T$3:$T$1977,"&lt;"&amp;E69),SUMIFS('5th Cycle APR Raw Data-Final'!I$3:I$1977,'5th Cycle APR Raw Data-Final'!$A$3:$A$1977,'SB35 Determination Data'!$K69,'5th Cycle APR Raw Data-Final'!$T$3:$T$1977,"&gt;="&amp;'SB35 Determination Data'!$F69,'5th Cycle APR Raw Data-Final'!$T$3:$T$1977,"&lt;="&amp;G69))</f>
        <v>0</v>
      </c>
      <c r="P69" s="100">
        <f t="shared" si="40"/>
        <v>242</v>
      </c>
      <c r="Q69" s="112">
        <f t="shared" si="41"/>
        <v>4.3478260869565216E-2</v>
      </c>
      <c r="R69" s="101">
        <f t="shared" si="42"/>
        <v>127</v>
      </c>
      <c r="S69" s="101">
        <f t="shared" si="43"/>
        <v>0</v>
      </c>
      <c r="T69" s="100">
        <f>VLOOKUP(K69,'5th Cycle APR Raw Data-Final'!$A$3:$P$1977,10,FALSE)</f>
        <v>138</v>
      </c>
      <c r="U69" s="100">
        <f>IF(AN69&lt;1,SUMIFS('5th Cycle APR Raw Data-Final'!K$3:K$1977,'5th Cycle APR Raw Data-Final'!$A$3:$A$1977,'SB35 Determination Data'!$K69,'5th Cycle APR Raw Data-Final'!$T$3:$T$1977,"&gt;="&amp;'SB35 Determination Data'!$F69,'5th Cycle APR Raw Data-Final'!$T$3:$T$1977,"&lt;"&amp;E69),SUMIFS('5th Cycle APR Raw Data-Final'!K$3:K$1977,'5th Cycle APR Raw Data-Final'!$A$3:$A$1977,'SB35 Determination Data'!$K69,'5th Cycle APR Raw Data-Final'!$T$3:$T$1977,"&gt;="&amp;'SB35 Determination Data'!$F69,'5th Cycle APR Raw Data-Final'!$T$3:$T$1977,"&lt;="&amp;G69))</f>
        <v>4</v>
      </c>
      <c r="V69" s="100">
        <f>IF(AN69&lt;1,SUMIFS('5th Cycle APR Raw Data-Final'!L$3:L$1977,'5th Cycle APR Raw Data-Final'!$A$3:$A$1977,'SB35 Determination Data'!$K69,'5th Cycle APR Raw Data-Final'!$T$3:$T$1977,"&gt;="&amp;'SB35 Determination Data'!$F69,'5th Cycle APR Raw Data-Final'!$T$3:$T$1977,"&lt;"&amp;E69),SUMIFS('5th Cycle APR Raw Data-Final'!L$3:L$1977,'5th Cycle APR Raw Data-Final'!$A$3:$A$1977,'SB35 Determination Data'!$K69,'5th Cycle APR Raw Data-Final'!$T$3:$T$1977,"&gt;="&amp;'SB35 Determination Data'!$F69,'5th Cycle APR Raw Data-Final'!$T$3:$T$1977,"&lt;="&amp;G69))</f>
        <v>4</v>
      </c>
      <c r="W69" s="100">
        <f>IF(AN69&lt;1,SUMIFS('5th Cycle APR Raw Data-Final'!M$3:M$1977,'5th Cycle APR Raw Data-Final'!$A$3:$A$1977,'SB35 Determination Data'!$K69,'5th Cycle APR Raw Data-Final'!$T$3:$T$1977,"&gt;="&amp;'SB35 Determination Data'!$F69,'5th Cycle APR Raw Data-Final'!$T$3:$T$1977,"&lt;"&amp;E69),SUMIFS('5th Cycle APR Raw Data-Final'!M$3:M$1977,'5th Cycle APR Raw Data-Final'!$A$3:$A$1977,'SB35 Determination Data'!$K69,'5th Cycle APR Raw Data-Final'!$T$3:$T$1977,"&gt;="&amp;'SB35 Determination Data'!$F69,'5th Cycle APR Raw Data-Final'!$T$3:$T$1977,"&lt;="&amp;G69))</f>
        <v>0</v>
      </c>
      <c r="X69" s="100">
        <f t="shared" si="44"/>
        <v>134</v>
      </c>
      <c r="Y69" s="100">
        <f t="shared" si="45"/>
        <v>4</v>
      </c>
      <c r="Z69" s="100">
        <f t="shared" si="46"/>
        <v>134</v>
      </c>
      <c r="AA69" s="112">
        <f t="shared" si="47"/>
        <v>2.8985507246376812E-2</v>
      </c>
      <c r="AB69" s="112">
        <f t="shared" si="48"/>
        <v>2.8985507246376812E-2</v>
      </c>
      <c r="AC69" s="100">
        <f>VLOOKUP(K69,'5th Cycle APR Raw Data-Final'!$A$3:$P$1977,14,FALSE)</f>
        <v>151</v>
      </c>
      <c r="AD69" s="100">
        <f>IF(AN69&lt;1,SUMIFS('5th Cycle APR Raw Data-Final'!$O$3:$O$1977,'5th Cycle APR Raw Data-Final'!$A$3:$A$1977,'SB35 Determination Data'!$K69,'5th Cycle APR Raw Data-Final'!$T$3:$T$1977,"&gt;="&amp;'SB35 Determination Data'!$F69,'5th Cycle APR Raw Data-Final'!$T$3:$T$1977,"&lt;"&amp;E69),SUMIFS('5th Cycle APR Raw Data-Final'!$O$3:$O$1977,'5th Cycle APR Raw Data-Final'!$A$3:$A$1977,'SB35 Determination Data'!$K69,'5th Cycle APR Raw Data-Final'!$T$3:$T$1977,"&gt;="&amp;'SB35 Determination Data'!$F69,'5th Cycle APR Raw Data-Final'!$T$3:$T$1977,"&lt;="&amp;G69))</f>
        <v>16</v>
      </c>
      <c r="AE69" s="100">
        <f t="shared" si="49"/>
        <v>135</v>
      </c>
      <c r="AF69" s="112">
        <f t="shared" si="50"/>
        <v>0.10596026490066225</v>
      </c>
      <c r="AG69" s="100">
        <f>VLOOKUP(K69,'5th Cycle APR Raw Data-Final'!$A$3:$P$1977,16,FALSE)</f>
        <v>391</v>
      </c>
      <c r="AH69" s="100">
        <f>IF(AN69&lt;1,SUMIFS('5th Cycle APR Raw Data-Final'!$Q$3:$Q$1977,'5th Cycle APR Raw Data-Final'!$A$3:$A$1977,'SB35 Determination Data'!$K69,'5th Cycle APR Raw Data-Final'!$T$3:$T$1977,"&gt;="&amp;'SB35 Determination Data'!$F69,'5th Cycle APR Raw Data-Final'!$T$3:$T$1977,"&lt;"&amp;E69),SUMIFS('5th Cycle APR Raw Data-Final'!$Q$3:$Q$1977,'5th Cycle APR Raw Data-Final'!$A$3:$A$1977,'SB35 Determination Data'!$K69,'5th Cycle APR Raw Data-Final'!$T$3:$T$1977,"&gt;="&amp;'SB35 Determination Data'!$F69,'5th Cycle APR Raw Data-Final'!$T$3:$T$1977,"&lt;="&amp;G69))</f>
        <v>371</v>
      </c>
      <c r="AI69" s="100">
        <f t="shared" si="51"/>
        <v>20</v>
      </c>
      <c r="AJ69" s="112">
        <f t="shared" si="52"/>
        <v>0.94884910485933505</v>
      </c>
      <c r="AK69" s="100">
        <f>VLOOKUP(K69,'5th Cycle APR Raw Data-Final'!$A$3:$R$1977,18,FALSE)</f>
        <v>933</v>
      </c>
      <c r="AL69" s="100">
        <f>IF(AN69&lt;1,SUMIFS('5th Cycle APR Raw Data-Final'!$S$3:$S$1977,'5th Cycle APR Raw Data-Final'!$A$3:$A$1977,'SB35 Determination Data'!$K69,'5th Cycle APR Raw Data-Final'!$T$3:$T$1977,"&gt;="&amp;'SB35 Determination Data'!$F69,'5th Cycle APR Raw Data-Final'!$T$3:$T$1977,"&lt;"&amp;E69),SUMIFS('5th Cycle APR Raw Data-Final'!$S$3:$S$1977,'5th Cycle APR Raw Data-Final'!$A$3:$A$1977,'SB35 Determination Data'!$K69,'5th Cycle APR Raw Data-Final'!$T$3:$T$1977,"&gt;="&amp;'SB35 Determination Data'!$F69,'5th Cycle APR Raw Data-Final'!$T$3:$T$1977,"&lt;="&amp;G69))</f>
        <v>402</v>
      </c>
      <c r="AM69" s="100">
        <f t="shared" si="53"/>
        <v>531</v>
      </c>
      <c r="AN69" s="114">
        <f t="shared" si="54"/>
        <v>0.5</v>
      </c>
      <c r="AO69" s="2" t="str">
        <f t="shared" si="55"/>
        <v>NO</v>
      </c>
      <c r="AP69" s="2" t="str">
        <f t="shared" si="56"/>
        <v>YES</v>
      </c>
      <c r="AQ69" s="2" t="str">
        <f t="shared" si="57"/>
        <v>NO</v>
      </c>
      <c r="AR69" s="124" t="str">
        <f>VLOOKUP(K69,'2018Submitted'!$A$2:$C$540,3,FALSE)</f>
        <v>Successful</v>
      </c>
      <c r="AS69" s="2" t="str">
        <f t="shared" si="58"/>
        <v>NO</v>
      </c>
      <c r="AT69" s="2" t="str">
        <f t="shared" si="59"/>
        <v>YES</v>
      </c>
    </row>
    <row r="70" spans="1:46" s="2" customFormat="1" ht="12.75" customHeight="1" x14ac:dyDescent="0.2">
      <c r="A70" s="2" t="s">
        <v>35</v>
      </c>
      <c r="B70" s="2" t="str">
        <f t="shared" si="32"/>
        <v>CANYON LAKE</v>
      </c>
      <c r="C70" s="71">
        <f t="shared" si="33"/>
        <v>0.625</v>
      </c>
      <c r="D70" s="72">
        <f t="shared" si="34"/>
        <v>8</v>
      </c>
      <c r="E70" s="99">
        <f t="shared" si="35"/>
        <v>2018</v>
      </c>
      <c r="F70" s="99">
        <f t="shared" si="36"/>
        <v>2014</v>
      </c>
      <c r="G70" s="99" t="str">
        <f t="shared" si="37"/>
        <v>2021</v>
      </c>
      <c r="H70" s="2" t="str">
        <f t="shared" si="38"/>
        <v>10/15/2013</v>
      </c>
      <c r="I70" s="2" t="str">
        <f t="shared" si="39"/>
        <v>10/15/2021</v>
      </c>
      <c r="J70" s="2" t="s">
        <v>3</v>
      </c>
      <c r="K70" s="111" t="s">
        <v>1500</v>
      </c>
      <c r="L70" s="100">
        <f>VLOOKUP(K70,'5th Cycle APR Raw Data-Final'!$A$3:$P$1977,6,FALSE)</f>
        <v>21</v>
      </c>
      <c r="M70" s="100">
        <f>IF(AN70&lt;1,SUMIFS('5th Cycle APR Raw Data-Final'!G$3:G$1977,'5th Cycle APR Raw Data-Final'!$A$3:$A$1977,'SB35 Determination Data'!$K70,'5th Cycle APR Raw Data-Final'!$T$3:$T$1977,"&gt;="&amp;'SB35 Determination Data'!$F70,'5th Cycle APR Raw Data-Final'!$T$3:$T$1977,"&lt;"&amp;E70),SUMIFS('5th Cycle APR Raw Data-Final'!G$3:G$1977,'5th Cycle APR Raw Data-Final'!$A$3:$A$1977,'SB35 Determination Data'!$K70,'5th Cycle APR Raw Data-Final'!$T$3:$T$1977,"&gt;="&amp;'SB35 Determination Data'!$F70,'5th Cycle APR Raw Data-Final'!$T$3:$T$1977,"&lt;="&amp;G70))</f>
        <v>0</v>
      </c>
      <c r="N70" s="100">
        <f>IF(AN70&lt;1,SUMIFS('5th Cycle APR Raw Data-Final'!H$3:H$1977,'5th Cycle APR Raw Data-Final'!$A$3:$A$1977,'SB35 Determination Data'!$K70,'5th Cycle APR Raw Data-Final'!$T$3:$T$1977,"&gt;="&amp;'SB35 Determination Data'!$F70,'5th Cycle APR Raw Data-Final'!$T$3:$T$1977,"&lt;"&amp;E70),SUMIFS('5th Cycle APR Raw Data-Final'!H$3:H$1977,'5th Cycle APR Raw Data-Final'!$A$3:$A$1977,'SB35 Determination Data'!$K70,'5th Cycle APR Raw Data-Final'!$T$3:$T$1977,"&gt;="&amp;'SB35 Determination Data'!$F70,'5th Cycle APR Raw Data-Final'!$T$3:$T$1977,"&lt;="&amp;G70))</f>
        <v>0</v>
      </c>
      <c r="O70" s="100">
        <f>IF(AN70&lt;1,SUMIFS('5th Cycle APR Raw Data-Final'!I$3:I$1977,'5th Cycle APR Raw Data-Final'!$A$3:$A$1977,'SB35 Determination Data'!$K70,'5th Cycle APR Raw Data-Final'!$T$3:$T$1977,"&gt;="&amp;'SB35 Determination Data'!$F70,'5th Cycle APR Raw Data-Final'!$T$3:$T$1977,"&lt;"&amp;E70),SUMIFS('5th Cycle APR Raw Data-Final'!I$3:I$1977,'5th Cycle APR Raw Data-Final'!$A$3:$A$1977,'SB35 Determination Data'!$K70,'5th Cycle APR Raw Data-Final'!$T$3:$T$1977,"&gt;="&amp;'SB35 Determination Data'!$F70,'5th Cycle APR Raw Data-Final'!$T$3:$T$1977,"&lt;="&amp;G70))</f>
        <v>0</v>
      </c>
      <c r="P70" s="100">
        <f t="shared" si="40"/>
        <v>21</v>
      </c>
      <c r="Q70" s="112">
        <f t="shared" si="41"/>
        <v>0</v>
      </c>
      <c r="R70" s="101">
        <f t="shared" si="42"/>
        <v>11</v>
      </c>
      <c r="S70" s="101">
        <f t="shared" si="43"/>
        <v>0</v>
      </c>
      <c r="T70" s="100">
        <f>VLOOKUP(K70,'5th Cycle APR Raw Data-Final'!$A$3:$P$1977,10,FALSE)</f>
        <v>14</v>
      </c>
      <c r="U70" s="100">
        <f>IF(AN70&lt;1,SUMIFS('5th Cycle APR Raw Data-Final'!K$3:K$1977,'5th Cycle APR Raw Data-Final'!$A$3:$A$1977,'SB35 Determination Data'!$K70,'5th Cycle APR Raw Data-Final'!$T$3:$T$1977,"&gt;="&amp;'SB35 Determination Data'!$F70,'5th Cycle APR Raw Data-Final'!$T$3:$T$1977,"&lt;"&amp;E70),SUMIFS('5th Cycle APR Raw Data-Final'!K$3:K$1977,'5th Cycle APR Raw Data-Final'!$A$3:$A$1977,'SB35 Determination Data'!$K70,'5th Cycle APR Raw Data-Final'!$T$3:$T$1977,"&gt;="&amp;'SB35 Determination Data'!$F70,'5th Cycle APR Raw Data-Final'!$T$3:$T$1977,"&lt;="&amp;G70))</f>
        <v>0</v>
      </c>
      <c r="V70" s="100">
        <f>IF(AN70&lt;1,SUMIFS('5th Cycle APR Raw Data-Final'!L$3:L$1977,'5th Cycle APR Raw Data-Final'!$A$3:$A$1977,'SB35 Determination Data'!$K70,'5th Cycle APR Raw Data-Final'!$T$3:$T$1977,"&gt;="&amp;'SB35 Determination Data'!$F70,'5th Cycle APR Raw Data-Final'!$T$3:$T$1977,"&lt;"&amp;E70),SUMIFS('5th Cycle APR Raw Data-Final'!L$3:L$1977,'5th Cycle APR Raw Data-Final'!$A$3:$A$1977,'SB35 Determination Data'!$K70,'5th Cycle APR Raw Data-Final'!$T$3:$T$1977,"&gt;="&amp;'SB35 Determination Data'!$F70,'5th Cycle APR Raw Data-Final'!$T$3:$T$1977,"&lt;="&amp;G70))</f>
        <v>0</v>
      </c>
      <c r="W70" s="100">
        <f>IF(AN70&lt;1,SUMIFS('5th Cycle APR Raw Data-Final'!M$3:M$1977,'5th Cycle APR Raw Data-Final'!$A$3:$A$1977,'SB35 Determination Data'!$K70,'5th Cycle APR Raw Data-Final'!$T$3:$T$1977,"&gt;="&amp;'SB35 Determination Data'!$F70,'5th Cycle APR Raw Data-Final'!$T$3:$T$1977,"&lt;"&amp;E70),SUMIFS('5th Cycle APR Raw Data-Final'!M$3:M$1977,'5th Cycle APR Raw Data-Final'!$A$3:$A$1977,'SB35 Determination Data'!$K70,'5th Cycle APR Raw Data-Final'!$T$3:$T$1977,"&gt;="&amp;'SB35 Determination Data'!$F70,'5th Cycle APR Raw Data-Final'!$T$3:$T$1977,"&lt;="&amp;G70))</f>
        <v>0</v>
      </c>
      <c r="X70" s="100">
        <f t="shared" si="44"/>
        <v>14</v>
      </c>
      <c r="Y70" s="100">
        <f t="shared" si="45"/>
        <v>0</v>
      </c>
      <c r="Z70" s="100">
        <f t="shared" si="46"/>
        <v>14</v>
      </c>
      <c r="AA70" s="112">
        <f t="shared" si="47"/>
        <v>0</v>
      </c>
      <c r="AB70" s="112">
        <f t="shared" si="48"/>
        <v>0</v>
      </c>
      <c r="AC70" s="100">
        <f>VLOOKUP(K70,'5th Cycle APR Raw Data-Final'!$A$3:$P$1977,14,FALSE)</f>
        <v>16</v>
      </c>
      <c r="AD70" s="100">
        <f>IF(AN70&lt;1,SUMIFS('5th Cycle APR Raw Data-Final'!$O$3:$O$1977,'5th Cycle APR Raw Data-Final'!$A$3:$A$1977,'SB35 Determination Data'!$K70,'5th Cycle APR Raw Data-Final'!$T$3:$T$1977,"&gt;="&amp;'SB35 Determination Data'!$F70,'5th Cycle APR Raw Data-Final'!$T$3:$T$1977,"&lt;"&amp;E70),SUMIFS('5th Cycle APR Raw Data-Final'!$O$3:$O$1977,'5th Cycle APR Raw Data-Final'!$A$3:$A$1977,'SB35 Determination Data'!$K70,'5th Cycle APR Raw Data-Final'!$T$3:$T$1977,"&gt;="&amp;'SB35 Determination Data'!$F70,'5th Cycle APR Raw Data-Final'!$T$3:$T$1977,"&lt;="&amp;G70))</f>
        <v>10</v>
      </c>
      <c r="AE70" s="100">
        <f t="shared" si="49"/>
        <v>6</v>
      </c>
      <c r="AF70" s="112">
        <f t="shared" si="50"/>
        <v>0.625</v>
      </c>
      <c r="AG70" s="100">
        <f>VLOOKUP(K70,'5th Cycle APR Raw Data-Final'!$A$3:$P$1977,16,FALSE)</f>
        <v>32</v>
      </c>
      <c r="AH70" s="100">
        <f>IF(AN70&lt;1,SUMIFS('5th Cycle APR Raw Data-Final'!$Q$3:$Q$1977,'5th Cycle APR Raw Data-Final'!$A$3:$A$1977,'SB35 Determination Data'!$K70,'5th Cycle APR Raw Data-Final'!$T$3:$T$1977,"&gt;="&amp;'SB35 Determination Data'!$F70,'5th Cycle APR Raw Data-Final'!$T$3:$T$1977,"&lt;"&amp;E70),SUMIFS('5th Cycle APR Raw Data-Final'!$Q$3:$Q$1977,'5th Cycle APR Raw Data-Final'!$A$3:$A$1977,'SB35 Determination Data'!$K70,'5th Cycle APR Raw Data-Final'!$T$3:$T$1977,"&gt;="&amp;'SB35 Determination Data'!$F70,'5th Cycle APR Raw Data-Final'!$T$3:$T$1977,"&lt;="&amp;G70))</f>
        <v>18</v>
      </c>
      <c r="AI70" s="100">
        <f t="shared" si="51"/>
        <v>14</v>
      </c>
      <c r="AJ70" s="112">
        <f t="shared" si="52"/>
        <v>0.5625</v>
      </c>
      <c r="AK70" s="100">
        <f>VLOOKUP(K70,'5th Cycle APR Raw Data-Final'!$A$3:$R$1977,18,FALSE)</f>
        <v>83</v>
      </c>
      <c r="AL70" s="100">
        <f>IF(AN70&lt;1,SUMIFS('5th Cycle APR Raw Data-Final'!$S$3:$S$1977,'5th Cycle APR Raw Data-Final'!$A$3:$A$1977,'SB35 Determination Data'!$K70,'5th Cycle APR Raw Data-Final'!$T$3:$T$1977,"&gt;="&amp;'SB35 Determination Data'!$F70,'5th Cycle APR Raw Data-Final'!$T$3:$T$1977,"&lt;"&amp;E70),SUMIFS('5th Cycle APR Raw Data-Final'!$S$3:$S$1977,'5th Cycle APR Raw Data-Final'!$A$3:$A$1977,'SB35 Determination Data'!$K70,'5th Cycle APR Raw Data-Final'!$T$3:$T$1977,"&gt;="&amp;'SB35 Determination Data'!$F70,'5th Cycle APR Raw Data-Final'!$T$3:$T$1977,"&lt;="&amp;G70))</f>
        <v>28</v>
      </c>
      <c r="AM70" s="100">
        <f t="shared" si="53"/>
        <v>55</v>
      </c>
      <c r="AN70" s="114">
        <f t="shared" si="54"/>
        <v>0.5</v>
      </c>
      <c r="AO70" s="2" t="str">
        <f t="shared" si="55"/>
        <v>NO</v>
      </c>
      <c r="AP70" s="2" t="str">
        <f t="shared" si="56"/>
        <v>YES</v>
      </c>
      <c r="AQ70" s="2" t="str">
        <f t="shared" si="57"/>
        <v>NO</v>
      </c>
      <c r="AR70" s="124" t="str">
        <f>VLOOKUP(K70,'2018Submitted'!$A$2:$C$540,3,FALSE)</f>
        <v>Received - Not successful</v>
      </c>
      <c r="AS70" s="2" t="str">
        <f t="shared" si="58"/>
        <v>NO</v>
      </c>
      <c r="AT70" s="2" t="str">
        <f t="shared" si="59"/>
        <v>YES</v>
      </c>
    </row>
    <row r="71" spans="1:46" s="2" customFormat="1" ht="12.75" customHeight="1" x14ac:dyDescent="0.2">
      <c r="A71" s="2" t="s">
        <v>64</v>
      </c>
      <c r="B71" s="2" t="str">
        <f t="shared" si="32"/>
        <v>CAPITOLA</v>
      </c>
      <c r="C71" s="71">
        <f t="shared" si="33"/>
        <v>0.375</v>
      </c>
      <c r="D71" s="72">
        <f t="shared" si="34"/>
        <v>8</v>
      </c>
      <c r="E71" s="99">
        <f t="shared" si="35"/>
        <v>2020</v>
      </c>
      <c r="F71" s="99">
        <f t="shared" si="36"/>
        <v>2016</v>
      </c>
      <c r="G71" s="99" t="str">
        <f t="shared" si="37"/>
        <v>2023</v>
      </c>
      <c r="H71" s="2" t="str">
        <f t="shared" si="38"/>
        <v>12/31/2015</v>
      </c>
      <c r="I71" s="2" t="str">
        <f t="shared" si="39"/>
        <v>12/31/2023</v>
      </c>
      <c r="J71" s="2" t="s">
        <v>26</v>
      </c>
      <c r="K71" s="111" t="s">
        <v>63</v>
      </c>
      <c r="L71" s="100">
        <f>VLOOKUP(K71,'5th Cycle APR Raw Data-Final'!$A$3:$P$1977,6,FALSE)</f>
        <v>34</v>
      </c>
      <c r="M71" s="100">
        <f>IF(AN71&lt;1,SUMIFS('5th Cycle APR Raw Data-Final'!G$3:G$1977,'5th Cycle APR Raw Data-Final'!$A$3:$A$1977,'SB35 Determination Data'!$K71,'5th Cycle APR Raw Data-Final'!$T$3:$T$1977,"&gt;="&amp;'SB35 Determination Data'!$F71,'5th Cycle APR Raw Data-Final'!$T$3:$T$1977,"&lt;"&amp;E71),SUMIFS('5th Cycle APR Raw Data-Final'!G$3:G$1977,'5th Cycle APR Raw Data-Final'!$A$3:$A$1977,'SB35 Determination Data'!$K71,'5th Cycle APR Raw Data-Final'!$T$3:$T$1977,"&gt;="&amp;'SB35 Determination Data'!$F71,'5th Cycle APR Raw Data-Final'!$T$3:$T$1977,"&lt;="&amp;G71))</f>
        <v>0</v>
      </c>
      <c r="N71" s="100">
        <f>IF(AN71&lt;1,SUMIFS('5th Cycle APR Raw Data-Final'!H$3:H$1977,'5th Cycle APR Raw Data-Final'!$A$3:$A$1977,'SB35 Determination Data'!$K71,'5th Cycle APR Raw Data-Final'!$T$3:$T$1977,"&gt;="&amp;'SB35 Determination Data'!$F71,'5th Cycle APR Raw Data-Final'!$T$3:$T$1977,"&lt;"&amp;E71),SUMIFS('5th Cycle APR Raw Data-Final'!H$3:H$1977,'5th Cycle APR Raw Data-Final'!$A$3:$A$1977,'SB35 Determination Data'!$K71,'5th Cycle APR Raw Data-Final'!$T$3:$T$1977,"&gt;="&amp;'SB35 Determination Data'!$F71,'5th Cycle APR Raw Data-Final'!$T$3:$T$1977,"&lt;="&amp;G71))</f>
        <v>0</v>
      </c>
      <c r="O71" s="100">
        <f>IF(AN71&lt;1,SUMIFS('5th Cycle APR Raw Data-Final'!I$3:I$1977,'5th Cycle APR Raw Data-Final'!$A$3:$A$1977,'SB35 Determination Data'!$K71,'5th Cycle APR Raw Data-Final'!$T$3:$T$1977,"&gt;="&amp;'SB35 Determination Data'!$F71,'5th Cycle APR Raw Data-Final'!$T$3:$T$1977,"&lt;"&amp;E71),SUMIFS('5th Cycle APR Raw Data-Final'!I$3:I$1977,'5th Cycle APR Raw Data-Final'!$A$3:$A$1977,'SB35 Determination Data'!$K71,'5th Cycle APR Raw Data-Final'!$T$3:$T$1977,"&gt;="&amp;'SB35 Determination Data'!$F71,'5th Cycle APR Raw Data-Final'!$T$3:$T$1977,"&lt;="&amp;G71))</f>
        <v>0</v>
      </c>
      <c r="P71" s="100">
        <f t="shared" si="40"/>
        <v>34</v>
      </c>
      <c r="Q71" s="112">
        <f t="shared" si="41"/>
        <v>0</v>
      </c>
      <c r="R71" s="101">
        <f t="shared" si="42"/>
        <v>13</v>
      </c>
      <c r="S71" s="101">
        <f t="shared" si="43"/>
        <v>0</v>
      </c>
      <c r="T71" s="100">
        <f>VLOOKUP(K71,'5th Cycle APR Raw Data-Final'!$A$3:$P$1977,10,FALSE)</f>
        <v>23</v>
      </c>
      <c r="U71" s="100">
        <f>IF(AN71&lt;1,SUMIFS('5th Cycle APR Raw Data-Final'!K$3:K$1977,'5th Cycle APR Raw Data-Final'!$A$3:$A$1977,'SB35 Determination Data'!$K71,'5th Cycle APR Raw Data-Final'!$T$3:$T$1977,"&gt;="&amp;'SB35 Determination Data'!$F71,'5th Cycle APR Raw Data-Final'!$T$3:$T$1977,"&lt;"&amp;E71),SUMIFS('5th Cycle APR Raw Data-Final'!K$3:K$1977,'5th Cycle APR Raw Data-Final'!$A$3:$A$1977,'SB35 Determination Data'!$K71,'5th Cycle APR Raw Data-Final'!$T$3:$T$1977,"&gt;="&amp;'SB35 Determination Data'!$F71,'5th Cycle APR Raw Data-Final'!$T$3:$T$1977,"&lt;="&amp;G71))</f>
        <v>0</v>
      </c>
      <c r="V71" s="100">
        <f>IF(AN71&lt;1,SUMIFS('5th Cycle APR Raw Data-Final'!L$3:L$1977,'5th Cycle APR Raw Data-Final'!$A$3:$A$1977,'SB35 Determination Data'!$K71,'5th Cycle APR Raw Data-Final'!$T$3:$T$1977,"&gt;="&amp;'SB35 Determination Data'!$F71,'5th Cycle APR Raw Data-Final'!$T$3:$T$1977,"&lt;"&amp;E71),SUMIFS('5th Cycle APR Raw Data-Final'!L$3:L$1977,'5th Cycle APR Raw Data-Final'!$A$3:$A$1977,'SB35 Determination Data'!$K71,'5th Cycle APR Raw Data-Final'!$T$3:$T$1977,"&gt;="&amp;'SB35 Determination Data'!$F71,'5th Cycle APR Raw Data-Final'!$T$3:$T$1977,"&lt;="&amp;G71))</f>
        <v>0</v>
      </c>
      <c r="W71" s="100">
        <f>IF(AN71&lt;1,SUMIFS('5th Cycle APR Raw Data-Final'!M$3:M$1977,'5th Cycle APR Raw Data-Final'!$A$3:$A$1977,'SB35 Determination Data'!$K71,'5th Cycle APR Raw Data-Final'!$T$3:$T$1977,"&gt;="&amp;'SB35 Determination Data'!$F71,'5th Cycle APR Raw Data-Final'!$T$3:$T$1977,"&lt;"&amp;E71),SUMIFS('5th Cycle APR Raw Data-Final'!M$3:M$1977,'5th Cycle APR Raw Data-Final'!$A$3:$A$1977,'SB35 Determination Data'!$K71,'5th Cycle APR Raw Data-Final'!$T$3:$T$1977,"&gt;="&amp;'SB35 Determination Data'!$F71,'5th Cycle APR Raw Data-Final'!$T$3:$T$1977,"&lt;="&amp;G71))</f>
        <v>0</v>
      </c>
      <c r="X71" s="100">
        <f t="shared" si="44"/>
        <v>23</v>
      </c>
      <c r="Y71" s="100">
        <f t="shared" si="45"/>
        <v>0</v>
      </c>
      <c r="Z71" s="100">
        <f t="shared" si="46"/>
        <v>23</v>
      </c>
      <c r="AA71" s="112">
        <f t="shared" si="47"/>
        <v>0</v>
      </c>
      <c r="AB71" s="112">
        <f t="shared" si="48"/>
        <v>0</v>
      </c>
      <c r="AC71" s="100">
        <f>VLOOKUP(K71,'5th Cycle APR Raw Data-Final'!$A$3:$P$1977,14,FALSE)</f>
        <v>26</v>
      </c>
      <c r="AD71" s="100">
        <f>IF(AN71&lt;1,SUMIFS('5th Cycle APR Raw Data-Final'!$O$3:$O$1977,'5th Cycle APR Raw Data-Final'!$A$3:$A$1977,'SB35 Determination Data'!$K71,'5th Cycle APR Raw Data-Final'!$T$3:$T$1977,"&gt;="&amp;'SB35 Determination Data'!$F71,'5th Cycle APR Raw Data-Final'!$T$3:$T$1977,"&lt;"&amp;E71),SUMIFS('5th Cycle APR Raw Data-Final'!$O$3:$O$1977,'5th Cycle APR Raw Data-Final'!$A$3:$A$1977,'SB35 Determination Data'!$K71,'5th Cycle APR Raw Data-Final'!$T$3:$T$1977,"&gt;="&amp;'SB35 Determination Data'!$F71,'5th Cycle APR Raw Data-Final'!$T$3:$T$1977,"&lt;="&amp;G71))</f>
        <v>1</v>
      </c>
      <c r="AE71" s="100">
        <f t="shared" si="49"/>
        <v>25</v>
      </c>
      <c r="AF71" s="112">
        <f t="shared" si="50"/>
        <v>3.8461538461538464E-2</v>
      </c>
      <c r="AG71" s="100">
        <f>VLOOKUP(K71,'5th Cycle APR Raw Data-Final'!$A$3:$P$1977,16,FALSE)</f>
        <v>60</v>
      </c>
      <c r="AH71" s="100">
        <f>IF(AN71&lt;1,SUMIFS('5th Cycle APR Raw Data-Final'!$Q$3:$Q$1977,'5th Cycle APR Raw Data-Final'!$A$3:$A$1977,'SB35 Determination Data'!$K71,'5th Cycle APR Raw Data-Final'!$T$3:$T$1977,"&gt;="&amp;'SB35 Determination Data'!$F71,'5th Cycle APR Raw Data-Final'!$T$3:$T$1977,"&lt;"&amp;E71),SUMIFS('5th Cycle APR Raw Data-Final'!$Q$3:$Q$1977,'5th Cycle APR Raw Data-Final'!$A$3:$A$1977,'SB35 Determination Data'!$K71,'5th Cycle APR Raw Data-Final'!$T$3:$T$1977,"&gt;="&amp;'SB35 Determination Data'!$F71,'5th Cycle APR Raw Data-Final'!$T$3:$T$1977,"&lt;="&amp;G71))</f>
        <v>23</v>
      </c>
      <c r="AI71" s="100">
        <f t="shared" si="51"/>
        <v>37</v>
      </c>
      <c r="AJ71" s="112">
        <f t="shared" si="52"/>
        <v>0.38333333333333336</v>
      </c>
      <c r="AK71" s="100">
        <f>VLOOKUP(K71,'5th Cycle APR Raw Data-Final'!$A$3:$R$1977,18,FALSE)</f>
        <v>143</v>
      </c>
      <c r="AL71" s="100">
        <f>IF(AN71&lt;1,SUMIFS('5th Cycle APR Raw Data-Final'!$S$3:$S$1977,'5th Cycle APR Raw Data-Final'!$A$3:$A$1977,'SB35 Determination Data'!$K71,'5th Cycle APR Raw Data-Final'!$T$3:$T$1977,"&gt;="&amp;'SB35 Determination Data'!$F71,'5th Cycle APR Raw Data-Final'!$T$3:$T$1977,"&lt;"&amp;E71),SUMIFS('5th Cycle APR Raw Data-Final'!$S$3:$S$1977,'5th Cycle APR Raw Data-Final'!$A$3:$A$1977,'SB35 Determination Data'!$K71,'5th Cycle APR Raw Data-Final'!$T$3:$T$1977,"&gt;="&amp;'SB35 Determination Data'!$F71,'5th Cycle APR Raw Data-Final'!$T$3:$T$1977,"&lt;="&amp;G71))</f>
        <v>24</v>
      </c>
      <c r="AM71" s="100">
        <f t="shared" si="53"/>
        <v>119</v>
      </c>
      <c r="AN71" s="114">
        <f t="shared" si="54"/>
        <v>0.375</v>
      </c>
      <c r="AO71" s="2" t="str">
        <f t="shared" si="55"/>
        <v>NO</v>
      </c>
      <c r="AP71" s="2" t="str">
        <f t="shared" si="56"/>
        <v>YES</v>
      </c>
      <c r="AQ71" s="2" t="str">
        <f t="shared" si="57"/>
        <v>NO</v>
      </c>
      <c r="AR71" s="124" t="str">
        <f>VLOOKUP(K71,'2018Submitted'!$A$2:$C$540,3,FALSE)</f>
        <v>Successful</v>
      </c>
      <c r="AS71" s="2" t="str">
        <f t="shared" si="58"/>
        <v>NO</v>
      </c>
      <c r="AT71" s="2" t="str">
        <f t="shared" si="59"/>
        <v>YES</v>
      </c>
    </row>
    <row r="72" spans="1:46" s="2" customFormat="1" ht="12.75" customHeight="1" x14ac:dyDescent="0.2">
      <c r="A72" s="2" t="s">
        <v>66</v>
      </c>
      <c r="B72" s="2" t="str">
        <f t="shared" si="32"/>
        <v>CARLSBAD</v>
      </c>
      <c r="C72" s="71">
        <f t="shared" si="33"/>
        <v>0.75</v>
      </c>
      <c r="D72" s="72">
        <f t="shared" si="34"/>
        <v>8</v>
      </c>
      <c r="E72" s="99">
        <f t="shared" si="35"/>
        <v>2017</v>
      </c>
      <c r="F72" s="99">
        <f t="shared" si="36"/>
        <v>2013</v>
      </c>
      <c r="G72" s="99">
        <f t="shared" si="37"/>
        <v>2020</v>
      </c>
      <c r="H72" s="2" t="str">
        <f t="shared" si="38"/>
        <v>04/30/2013</v>
      </c>
      <c r="I72" s="2" t="str">
        <f t="shared" si="39"/>
        <v>04/30/2021</v>
      </c>
      <c r="J72" s="2" t="s">
        <v>67</v>
      </c>
      <c r="K72" s="111" t="s">
        <v>65</v>
      </c>
      <c r="L72" s="100">
        <f>VLOOKUP(K72,'5th Cycle APR Raw Data-Final'!$A$3:$P$1977,6,FALSE)</f>
        <v>912</v>
      </c>
      <c r="M72" s="100">
        <f>IF(AN72&lt;1,SUMIFS('5th Cycle APR Raw Data-Final'!G$3:G$1977,'5th Cycle APR Raw Data-Final'!$A$3:$A$1977,'SB35 Determination Data'!$K72,'5th Cycle APR Raw Data-Final'!$T$3:$T$1977,"&gt;="&amp;'SB35 Determination Data'!$F72,'5th Cycle APR Raw Data-Final'!$T$3:$T$1977,"&lt;"&amp;E72),SUMIFS('5th Cycle APR Raw Data-Final'!G$3:G$1977,'5th Cycle APR Raw Data-Final'!$A$3:$A$1977,'SB35 Determination Data'!$K72,'5th Cycle APR Raw Data-Final'!$T$3:$T$1977,"&gt;="&amp;'SB35 Determination Data'!$F72,'5th Cycle APR Raw Data-Final'!$T$3:$T$1977,"&lt;="&amp;G72))</f>
        <v>42</v>
      </c>
      <c r="N72" s="100">
        <f>IF(AN72&lt;1,SUMIFS('5th Cycle APR Raw Data-Final'!H$3:H$1977,'5th Cycle APR Raw Data-Final'!$A$3:$A$1977,'SB35 Determination Data'!$K72,'5th Cycle APR Raw Data-Final'!$T$3:$T$1977,"&gt;="&amp;'SB35 Determination Data'!$F72,'5th Cycle APR Raw Data-Final'!$T$3:$T$1977,"&lt;"&amp;E72),SUMIFS('5th Cycle APR Raw Data-Final'!H$3:H$1977,'5th Cycle APR Raw Data-Final'!$A$3:$A$1977,'SB35 Determination Data'!$K72,'5th Cycle APR Raw Data-Final'!$T$3:$T$1977,"&gt;="&amp;'SB35 Determination Data'!$F72,'5th Cycle APR Raw Data-Final'!$T$3:$T$1977,"&lt;="&amp;G72))</f>
        <v>42</v>
      </c>
      <c r="O72" s="100">
        <f>IF(AN72&lt;1,SUMIFS('5th Cycle APR Raw Data-Final'!I$3:I$1977,'5th Cycle APR Raw Data-Final'!$A$3:$A$1977,'SB35 Determination Data'!$K72,'5th Cycle APR Raw Data-Final'!$T$3:$T$1977,"&gt;="&amp;'SB35 Determination Data'!$F72,'5th Cycle APR Raw Data-Final'!$T$3:$T$1977,"&lt;"&amp;E72),SUMIFS('5th Cycle APR Raw Data-Final'!I$3:I$1977,'5th Cycle APR Raw Data-Final'!$A$3:$A$1977,'SB35 Determination Data'!$K72,'5th Cycle APR Raw Data-Final'!$T$3:$T$1977,"&gt;="&amp;'SB35 Determination Data'!$F72,'5th Cycle APR Raw Data-Final'!$T$3:$T$1977,"&lt;="&amp;G72))</f>
        <v>0</v>
      </c>
      <c r="P72" s="100">
        <f t="shared" si="40"/>
        <v>870</v>
      </c>
      <c r="Q72" s="112">
        <f t="shared" si="41"/>
        <v>4.6052631578947366E-2</v>
      </c>
      <c r="R72" s="101">
        <f t="shared" si="42"/>
        <v>456</v>
      </c>
      <c r="S72" s="101">
        <f t="shared" si="43"/>
        <v>0</v>
      </c>
      <c r="T72" s="100">
        <f>VLOOKUP(K72,'5th Cycle APR Raw Data-Final'!$A$3:$P$1977,10,FALSE)</f>
        <v>693</v>
      </c>
      <c r="U72" s="100">
        <f>IF(AN72&lt;1,SUMIFS('5th Cycle APR Raw Data-Final'!K$3:K$1977,'5th Cycle APR Raw Data-Final'!$A$3:$A$1977,'SB35 Determination Data'!$K72,'5th Cycle APR Raw Data-Final'!$T$3:$T$1977,"&gt;="&amp;'SB35 Determination Data'!$F72,'5th Cycle APR Raw Data-Final'!$T$3:$T$1977,"&lt;"&amp;E72),SUMIFS('5th Cycle APR Raw Data-Final'!K$3:K$1977,'5th Cycle APR Raw Data-Final'!$A$3:$A$1977,'SB35 Determination Data'!$K72,'5th Cycle APR Raw Data-Final'!$T$3:$T$1977,"&gt;="&amp;'SB35 Determination Data'!$F72,'5th Cycle APR Raw Data-Final'!$T$3:$T$1977,"&lt;="&amp;G72))</f>
        <v>208</v>
      </c>
      <c r="V72" s="100">
        <f>IF(AN72&lt;1,SUMIFS('5th Cycle APR Raw Data-Final'!L$3:L$1977,'5th Cycle APR Raw Data-Final'!$A$3:$A$1977,'SB35 Determination Data'!$K72,'5th Cycle APR Raw Data-Final'!$T$3:$T$1977,"&gt;="&amp;'SB35 Determination Data'!$F72,'5th Cycle APR Raw Data-Final'!$T$3:$T$1977,"&lt;"&amp;E72),SUMIFS('5th Cycle APR Raw Data-Final'!L$3:L$1977,'5th Cycle APR Raw Data-Final'!$A$3:$A$1977,'SB35 Determination Data'!$K72,'5th Cycle APR Raw Data-Final'!$T$3:$T$1977,"&gt;="&amp;'SB35 Determination Data'!$F72,'5th Cycle APR Raw Data-Final'!$T$3:$T$1977,"&lt;="&amp;G72))</f>
        <v>207</v>
      </c>
      <c r="W72" s="100">
        <f>IF(AN72&lt;1,SUMIFS('5th Cycle APR Raw Data-Final'!M$3:M$1977,'5th Cycle APR Raw Data-Final'!$A$3:$A$1977,'SB35 Determination Data'!$K72,'5th Cycle APR Raw Data-Final'!$T$3:$T$1977,"&gt;="&amp;'SB35 Determination Data'!$F72,'5th Cycle APR Raw Data-Final'!$T$3:$T$1977,"&lt;"&amp;E72),SUMIFS('5th Cycle APR Raw Data-Final'!M$3:M$1977,'5th Cycle APR Raw Data-Final'!$A$3:$A$1977,'SB35 Determination Data'!$K72,'5th Cycle APR Raw Data-Final'!$T$3:$T$1977,"&gt;="&amp;'SB35 Determination Data'!$F72,'5th Cycle APR Raw Data-Final'!$T$3:$T$1977,"&lt;="&amp;G72))</f>
        <v>1</v>
      </c>
      <c r="X72" s="100">
        <f t="shared" si="44"/>
        <v>485</v>
      </c>
      <c r="Y72" s="100">
        <f t="shared" si="45"/>
        <v>208</v>
      </c>
      <c r="Z72" s="100">
        <f t="shared" si="46"/>
        <v>485</v>
      </c>
      <c r="AA72" s="112">
        <f t="shared" si="47"/>
        <v>0.30014430014430016</v>
      </c>
      <c r="AB72" s="112">
        <f t="shared" si="48"/>
        <v>0.30014430014430016</v>
      </c>
      <c r="AC72" s="100">
        <f>VLOOKUP(K72,'5th Cycle APR Raw Data-Final'!$A$3:$P$1977,14,FALSE)</f>
        <v>1062</v>
      </c>
      <c r="AD72" s="100">
        <f>IF(AN72&lt;1,SUMIFS('5th Cycle APR Raw Data-Final'!$O$3:$O$1977,'5th Cycle APR Raw Data-Final'!$A$3:$A$1977,'SB35 Determination Data'!$K72,'5th Cycle APR Raw Data-Final'!$T$3:$T$1977,"&gt;="&amp;'SB35 Determination Data'!$F72,'5th Cycle APR Raw Data-Final'!$T$3:$T$1977,"&lt;"&amp;E72),SUMIFS('5th Cycle APR Raw Data-Final'!$O$3:$O$1977,'5th Cycle APR Raw Data-Final'!$A$3:$A$1977,'SB35 Determination Data'!$K72,'5th Cycle APR Raw Data-Final'!$T$3:$T$1977,"&gt;="&amp;'SB35 Determination Data'!$F72,'5th Cycle APR Raw Data-Final'!$T$3:$T$1977,"&lt;="&amp;G72))</f>
        <v>211</v>
      </c>
      <c r="AE72" s="100">
        <f t="shared" si="49"/>
        <v>851</v>
      </c>
      <c r="AF72" s="112">
        <f t="shared" si="50"/>
        <v>0.19868173258003766</v>
      </c>
      <c r="AG72" s="100">
        <f>VLOOKUP(K72,'5th Cycle APR Raw Data-Final'!$A$3:$P$1977,16,FALSE)</f>
        <v>2332</v>
      </c>
      <c r="AH72" s="100">
        <f>IF(AN72&lt;1,SUMIFS('5th Cycle APR Raw Data-Final'!$Q$3:$Q$1977,'5th Cycle APR Raw Data-Final'!$A$3:$A$1977,'SB35 Determination Data'!$K72,'5th Cycle APR Raw Data-Final'!$T$3:$T$1977,"&gt;="&amp;'SB35 Determination Data'!$F72,'5th Cycle APR Raw Data-Final'!$T$3:$T$1977,"&lt;"&amp;E72),SUMIFS('5th Cycle APR Raw Data-Final'!$Q$3:$Q$1977,'5th Cycle APR Raw Data-Final'!$A$3:$A$1977,'SB35 Determination Data'!$K72,'5th Cycle APR Raw Data-Final'!$T$3:$T$1977,"&gt;="&amp;'SB35 Determination Data'!$F72,'5th Cycle APR Raw Data-Final'!$T$3:$T$1977,"&lt;="&amp;G72))</f>
        <v>2010</v>
      </c>
      <c r="AI72" s="100">
        <f t="shared" si="51"/>
        <v>322</v>
      </c>
      <c r="AJ72" s="112">
        <f t="shared" si="52"/>
        <v>0.86192109777015435</v>
      </c>
      <c r="AK72" s="100">
        <f>VLOOKUP(K72,'5th Cycle APR Raw Data-Final'!$A$3:$R$1977,18,FALSE)</f>
        <v>4999</v>
      </c>
      <c r="AL72" s="100">
        <f>IF(AN72&lt;1,SUMIFS('5th Cycle APR Raw Data-Final'!$S$3:$S$1977,'5th Cycle APR Raw Data-Final'!$A$3:$A$1977,'SB35 Determination Data'!$K72,'5th Cycle APR Raw Data-Final'!$T$3:$T$1977,"&gt;="&amp;'SB35 Determination Data'!$F72,'5th Cycle APR Raw Data-Final'!$T$3:$T$1977,"&lt;"&amp;E72),SUMIFS('5th Cycle APR Raw Data-Final'!$S$3:$S$1977,'5th Cycle APR Raw Data-Final'!$A$3:$A$1977,'SB35 Determination Data'!$K72,'5th Cycle APR Raw Data-Final'!$T$3:$T$1977,"&gt;="&amp;'SB35 Determination Data'!$F72,'5th Cycle APR Raw Data-Final'!$T$3:$T$1977,"&lt;="&amp;G72))</f>
        <v>2471</v>
      </c>
      <c r="AM72" s="100">
        <f t="shared" si="53"/>
        <v>2528</v>
      </c>
      <c r="AN72" s="114">
        <f t="shared" si="54"/>
        <v>0.5</v>
      </c>
      <c r="AO72" s="2" t="str">
        <f t="shared" si="55"/>
        <v>NO</v>
      </c>
      <c r="AP72" s="2" t="str">
        <f t="shared" si="56"/>
        <v>YES</v>
      </c>
      <c r="AQ72" s="2" t="str">
        <f t="shared" si="57"/>
        <v>NO</v>
      </c>
      <c r="AR72" s="124" t="str">
        <f>VLOOKUP(K72,'2018Submitted'!$A$2:$C$540,3,FALSE)</f>
        <v>Successful</v>
      </c>
      <c r="AS72" s="2" t="str">
        <f t="shared" si="58"/>
        <v>NO</v>
      </c>
      <c r="AT72" s="2" t="str">
        <f t="shared" si="59"/>
        <v>YES</v>
      </c>
    </row>
    <row r="73" spans="1:46" s="2" customFormat="1" ht="12.75" customHeight="1" x14ac:dyDescent="0.2">
      <c r="A73" s="2" t="s">
        <v>68</v>
      </c>
      <c r="B73" s="2" t="str">
        <f t="shared" si="32"/>
        <v>CARMEL</v>
      </c>
      <c r="C73" s="71">
        <f t="shared" si="33"/>
        <v>0.375</v>
      </c>
      <c r="D73" s="72">
        <f t="shared" si="34"/>
        <v>8</v>
      </c>
      <c r="E73" s="99">
        <f t="shared" si="35"/>
        <v>2020</v>
      </c>
      <c r="F73" s="99">
        <f t="shared" si="36"/>
        <v>2016</v>
      </c>
      <c r="G73" s="99" t="str">
        <f t="shared" si="37"/>
        <v>2023</v>
      </c>
      <c r="H73" s="2" t="str">
        <f t="shared" si="38"/>
        <v>12/31/2015</v>
      </c>
      <c r="I73" s="2" t="str">
        <f t="shared" si="39"/>
        <v>12/31/2023</v>
      </c>
      <c r="J73" s="2" t="s">
        <v>26</v>
      </c>
      <c r="K73" s="111" t="s">
        <v>1851</v>
      </c>
      <c r="L73" s="100" t="e">
        <f>VLOOKUP(K73,'5th Cycle APR Raw Data-Final'!$A$3:$P$1977,6,FALSE)</f>
        <v>#N/A</v>
      </c>
      <c r="M73" s="100">
        <f>IF(AN73&lt;1,SUMIFS('5th Cycle APR Raw Data-Final'!G$3:G$1977,'5th Cycle APR Raw Data-Final'!$A$3:$A$1977,'SB35 Determination Data'!$K73,'5th Cycle APR Raw Data-Final'!$T$3:$T$1977,"&gt;="&amp;'SB35 Determination Data'!$F73,'5th Cycle APR Raw Data-Final'!$T$3:$T$1977,"&lt;"&amp;E73),SUMIFS('5th Cycle APR Raw Data-Final'!G$3:G$1977,'5th Cycle APR Raw Data-Final'!$A$3:$A$1977,'SB35 Determination Data'!$K73,'5th Cycle APR Raw Data-Final'!$T$3:$T$1977,"&gt;="&amp;'SB35 Determination Data'!$F73,'5th Cycle APR Raw Data-Final'!$T$3:$T$1977,"&lt;="&amp;G73))</f>
        <v>0</v>
      </c>
      <c r="N73" s="100">
        <f>IF(AN73&lt;1,SUMIFS('5th Cycle APR Raw Data-Final'!H$3:H$1977,'5th Cycle APR Raw Data-Final'!$A$3:$A$1977,'SB35 Determination Data'!$K73,'5th Cycle APR Raw Data-Final'!$T$3:$T$1977,"&gt;="&amp;'SB35 Determination Data'!$F73,'5th Cycle APR Raw Data-Final'!$T$3:$T$1977,"&lt;"&amp;E73),SUMIFS('5th Cycle APR Raw Data-Final'!H$3:H$1977,'5th Cycle APR Raw Data-Final'!$A$3:$A$1977,'SB35 Determination Data'!$K73,'5th Cycle APR Raw Data-Final'!$T$3:$T$1977,"&gt;="&amp;'SB35 Determination Data'!$F73,'5th Cycle APR Raw Data-Final'!$T$3:$T$1977,"&lt;="&amp;G73))</f>
        <v>0</v>
      </c>
      <c r="O73" s="100">
        <f>IF(AN73&lt;1,SUMIFS('5th Cycle APR Raw Data-Final'!I$3:I$1977,'5th Cycle APR Raw Data-Final'!$A$3:$A$1977,'SB35 Determination Data'!$K73,'5th Cycle APR Raw Data-Final'!$T$3:$T$1977,"&gt;="&amp;'SB35 Determination Data'!$F73,'5th Cycle APR Raw Data-Final'!$T$3:$T$1977,"&lt;"&amp;E73),SUMIFS('5th Cycle APR Raw Data-Final'!I$3:I$1977,'5th Cycle APR Raw Data-Final'!$A$3:$A$1977,'SB35 Determination Data'!$K73,'5th Cycle APR Raw Data-Final'!$T$3:$T$1977,"&gt;="&amp;'SB35 Determination Data'!$F73,'5th Cycle APR Raw Data-Final'!$T$3:$T$1977,"&lt;="&amp;G73))</f>
        <v>0</v>
      </c>
      <c r="P73" s="100" t="e">
        <f t="shared" si="40"/>
        <v>#N/A</v>
      </c>
      <c r="Q73" s="112">
        <f t="shared" si="41"/>
        <v>0</v>
      </c>
      <c r="R73" s="101" t="e">
        <f t="shared" si="42"/>
        <v>#N/A</v>
      </c>
      <c r="S73" s="101" t="e">
        <f t="shared" si="43"/>
        <v>#N/A</v>
      </c>
      <c r="T73" s="100" t="e">
        <f>VLOOKUP(K73,'5th Cycle APR Raw Data-Final'!$A$3:$P$1977,10,FALSE)</f>
        <v>#N/A</v>
      </c>
      <c r="U73" s="100">
        <f>IF(AN73&lt;1,SUMIFS('5th Cycle APR Raw Data-Final'!K$3:K$1977,'5th Cycle APR Raw Data-Final'!$A$3:$A$1977,'SB35 Determination Data'!$K73,'5th Cycle APR Raw Data-Final'!$T$3:$T$1977,"&gt;="&amp;'SB35 Determination Data'!$F73,'5th Cycle APR Raw Data-Final'!$T$3:$T$1977,"&lt;"&amp;E73),SUMIFS('5th Cycle APR Raw Data-Final'!K$3:K$1977,'5th Cycle APR Raw Data-Final'!$A$3:$A$1977,'SB35 Determination Data'!$K73,'5th Cycle APR Raw Data-Final'!$T$3:$T$1977,"&gt;="&amp;'SB35 Determination Data'!$F73,'5th Cycle APR Raw Data-Final'!$T$3:$T$1977,"&lt;="&amp;G73))</f>
        <v>0</v>
      </c>
      <c r="V73" s="100">
        <f>IF(AN73&lt;1,SUMIFS('5th Cycle APR Raw Data-Final'!L$3:L$1977,'5th Cycle APR Raw Data-Final'!$A$3:$A$1977,'SB35 Determination Data'!$K73,'5th Cycle APR Raw Data-Final'!$T$3:$T$1977,"&gt;="&amp;'SB35 Determination Data'!$F73,'5th Cycle APR Raw Data-Final'!$T$3:$T$1977,"&lt;"&amp;E73),SUMIFS('5th Cycle APR Raw Data-Final'!L$3:L$1977,'5th Cycle APR Raw Data-Final'!$A$3:$A$1977,'SB35 Determination Data'!$K73,'5th Cycle APR Raw Data-Final'!$T$3:$T$1977,"&gt;="&amp;'SB35 Determination Data'!$F73,'5th Cycle APR Raw Data-Final'!$T$3:$T$1977,"&lt;="&amp;G73))</f>
        <v>0</v>
      </c>
      <c r="W73" s="100">
        <f>IF(AN73&lt;1,SUMIFS('5th Cycle APR Raw Data-Final'!M$3:M$1977,'5th Cycle APR Raw Data-Final'!$A$3:$A$1977,'SB35 Determination Data'!$K73,'5th Cycle APR Raw Data-Final'!$T$3:$T$1977,"&gt;="&amp;'SB35 Determination Data'!$F73,'5th Cycle APR Raw Data-Final'!$T$3:$T$1977,"&lt;"&amp;E73),SUMIFS('5th Cycle APR Raw Data-Final'!M$3:M$1977,'5th Cycle APR Raw Data-Final'!$A$3:$A$1977,'SB35 Determination Data'!$K73,'5th Cycle APR Raw Data-Final'!$T$3:$T$1977,"&gt;="&amp;'SB35 Determination Data'!$F73,'5th Cycle APR Raw Data-Final'!$T$3:$T$1977,"&lt;="&amp;G73))</f>
        <v>0</v>
      </c>
      <c r="X73" s="100" t="e">
        <f t="shared" si="44"/>
        <v>#N/A</v>
      </c>
      <c r="Y73" s="100" t="e">
        <f t="shared" si="45"/>
        <v>#N/A</v>
      </c>
      <c r="Z73" s="100" t="e">
        <f t="shared" si="46"/>
        <v>#N/A</v>
      </c>
      <c r="AA73" s="112">
        <f t="shared" si="47"/>
        <v>0</v>
      </c>
      <c r="AB73" s="112">
        <f t="shared" si="48"/>
        <v>0</v>
      </c>
      <c r="AC73" s="100" t="e">
        <f>VLOOKUP(K73,'5th Cycle APR Raw Data-Final'!$A$3:$P$1977,14,FALSE)</f>
        <v>#N/A</v>
      </c>
      <c r="AD73" s="100">
        <f>IF(AN73&lt;1,SUMIFS('5th Cycle APR Raw Data-Final'!$O$3:$O$1977,'5th Cycle APR Raw Data-Final'!$A$3:$A$1977,'SB35 Determination Data'!$K73,'5th Cycle APR Raw Data-Final'!$T$3:$T$1977,"&gt;="&amp;'SB35 Determination Data'!$F73,'5th Cycle APR Raw Data-Final'!$T$3:$T$1977,"&lt;"&amp;E73),SUMIFS('5th Cycle APR Raw Data-Final'!$O$3:$O$1977,'5th Cycle APR Raw Data-Final'!$A$3:$A$1977,'SB35 Determination Data'!$K73,'5th Cycle APR Raw Data-Final'!$T$3:$T$1977,"&gt;="&amp;'SB35 Determination Data'!$F73,'5th Cycle APR Raw Data-Final'!$T$3:$T$1977,"&lt;="&amp;G73))</f>
        <v>0</v>
      </c>
      <c r="AE73" s="100" t="e">
        <f t="shared" si="49"/>
        <v>#N/A</v>
      </c>
      <c r="AF73" s="112">
        <f t="shared" si="50"/>
        <v>0</v>
      </c>
      <c r="AG73" s="100" t="e">
        <f>VLOOKUP(K73,'5th Cycle APR Raw Data-Final'!$A$3:$P$1977,16,FALSE)</f>
        <v>#N/A</v>
      </c>
      <c r="AH73" s="100">
        <f>IF(AN73&lt;1,SUMIFS('5th Cycle APR Raw Data-Final'!$Q$3:$Q$1977,'5th Cycle APR Raw Data-Final'!$A$3:$A$1977,'SB35 Determination Data'!$K73,'5th Cycle APR Raw Data-Final'!$T$3:$T$1977,"&gt;="&amp;'SB35 Determination Data'!$F73,'5th Cycle APR Raw Data-Final'!$T$3:$T$1977,"&lt;"&amp;E73),SUMIFS('5th Cycle APR Raw Data-Final'!$Q$3:$Q$1977,'5th Cycle APR Raw Data-Final'!$A$3:$A$1977,'SB35 Determination Data'!$K73,'5th Cycle APR Raw Data-Final'!$T$3:$T$1977,"&gt;="&amp;'SB35 Determination Data'!$F73,'5th Cycle APR Raw Data-Final'!$T$3:$T$1977,"&lt;="&amp;G73))</f>
        <v>0</v>
      </c>
      <c r="AI73" s="100" t="e">
        <f t="shared" si="51"/>
        <v>#N/A</v>
      </c>
      <c r="AJ73" s="112">
        <f t="shared" si="52"/>
        <v>0</v>
      </c>
      <c r="AK73" s="100" t="e">
        <f>VLOOKUP(K73,'5th Cycle APR Raw Data-Final'!$A$3:$R$1977,18,FALSE)</f>
        <v>#N/A</v>
      </c>
      <c r="AL73" s="100">
        <f>IF(AN73&lt;1,SUMIFS('5th Cycle APR Raw Data-Final'!$S$3:$S$1977,'5th Cycle APR Raw Data-Final'!$A$3:$A$1977,'SB35 Determination Data'!$K73,'5th Cycle APR Raw Data-Final'!$T$3:$T$1977,"&gt;="&amp;'SB35 Determination Data'!$F73,'5th Cycle APR Raw Data-Final'!$T$3:$T$1977,"&lt;"&amp;E73),SUMIFS('5th Cycle APR Raw Data-Final'!$S$3:$S$1977,'5th Cycle APR Raw Data-Final'!$A$3:$A$1977,'SB35 Determination Data'!$K73,'5th Cycle APR Raw Data-Final'!$T$3:$T$1977,"&gt;="&amp;'SB35 Determination Data'!$F73,'5th Cycle APR Raw Data-Final'!$T$3:$T$1977,"&lt;="&amp;G73))</f>
        <v>0</v>
      </c>
      <c r="AM73" s="100" t="e">
        <f t="shared" si="53"/>
        <v>#N/A</v>
      </c>
      <c r="AN73" s="114">
        <f t="shared" si="54"/>
        <v>0.375</v>
      </c>
      <c r="AO73" s="2" t="str">
        <f t="shared" si="55"/>
        <v>YES</v>
      </c>
      <c r="AP73" s="2" t="str">
        <f t="shared" si="56"/>
        <v>NO</v>
      </c>
      <c r="AQ73" s="2" t="str">
        <f t="shared" si="57"/>
        <v>NO</v>
      </c>
      <c r="AR73" s="124" t="str">
        <f>VLOOKUP(K73,'2018Submitted'!$A$2:$C$540,3,FALSE)</f>
        <v>Received - Not successful</v>
      </c>
      <c r="AS73" s="2" t="str">
        <f t="shared" si="58"/>
        <v>NO</v>
      </c>
      <c r="AT73" s="2" t="str">
        <f t="shared" si="59"/>
        <v>NO</v>
      </c>
    </row>
    <row r="74" spans="1:46" s="2" customFormat="1" ht="12.75" customHeight="1" x14ac:dyDescent="0.2">
      <c r="A74" s="2" t="s">
        <v>55</v>
      </c>
      <c r="B74" s="2" t="str">
        <f t="shared" si="32"/>
        <v>CARPINTERIA</v>
      </c>
      <c r="C74" s="71">
        <f t="shared" si="33"/>
        <v>0.5</v>
      </c>
      <c r="D74" s="72">
        <f t="shared" si="34"/>
        <v>8</v>
      </c>
      <c r="E74" s="99">
        <f t="shared" si="35"/>
        <v>2019</v>
      </c>
      <c r="F74" s="99">
        <f t="shared" si="36"/>
        <v>2015</v>
      </c>
      <c r="G74" s="99">
        <f t="shared" si="37"/>
        <v>2022</v>
      </c>
      <c r="H74" s="2" t="str">
        <f t="shared" si="38"/>
        <v>02/15/2015</v>
      </c>
      <c r="I74" s="2" t="str">
        <f t="shared" si="39"/>
        <v>02/15/2023</v>
      </c>
      <c r="J74" s="2" t="s">
        <v>56</v>
      </c>
      <c r="K74" s="111" t="s">
        <v>69</v>
      </c>
      <c r="L74" s="100">
        <f>VLOOKUP(K74,'5th Cycle APR Raw Data-Final'!$A$3:$P$1977,6,FALSE)</f>
        <v>39</v>
      </c>
      <c r="M74" s="100">
        <f>IF(AN74&lt;1,SUMIFS('5th Cycle APR Raw Data-Final'!G$3:G$1977,'5th Cycle APR Raw Data-Final'!$A$3:$A$1977,'SB35 Determination Data'!$K74,'5th Cycle APR Raw Data-Final'!$T$3:$T$1977,"&gt;="&amp;'SB35 Determination Data'!$F74,'5th Cycle APR Raw Data-Final'!$T$3:$T$1977,"&lt;"&amp;E74),SUMIFS('5th Cycle APR Raw Data-Final'!G$3:G$1977,'5th Cycle APR Raw Data-Final'!$A$3:$A$1977,'SB35 Determination Data'!$K74,'5th Cycle APR Raw Data-Final'!$T$3:$T$1977,"&gt;="&amp;'SB35 Determination Data'!$F74,'5th Cycle APR Raw Data-Final'!$T$3:$T$1977,"&lt;="&amp;G74))</f>
        <v>33</v>
      </c>
      <c r="N74" s="100">
        <f>IF(AN74&lt;1,SUMIFS('5th Cycle APR Raw Data-Final'!H$3:H$1977,'5th Cycle APR Raw Data-Final'!$A$3:$A$1977,'SB35 Determination Data'!$K74,'5th Cycle APR Raw Data-Final'!$T$3:$T$1977,"&gt;="&amp;'SB35 Determination Data'!$F74,'5th Cycle APR Raw Data-Final'!$T$3:$T$1977,"&lt;"&amp;E74),SUMIFS('5th Cycle APR Raw Data-Final'!H$3:H$1977,'5th Cycle APR Raw Data-Final'!$A$3:$A$1977,'SB35 Determination Data'!$K74,'5th Cycle APR Raw Data-Final'!$T$3:$T$1977,"&gt;="&amp;'SB35 Determination Data'!$F74,'5th Cycle APR Raw Data-Final'!$T$3:$T$1977,"&lt;="&amp;G74))</f>
        <v>33</v>
      </c>
      <c r="O74" s="100">
        <f>IF(AN74&lt;1,SUMIFS('5th Cycle APR Raw Data-Final'!I$3:I$1977,'5th Cycle APR Raw Data-Final'!$A$3:$A$1977,'SB35 Determination Data'!$K74,'5th Cycle APR Raw Data-Final'!$T$3:$T$1977,"&gt;="&amp;'SB35 Determination Data'!$F74,'5th Cycle APR Raw Data-Final'!$T$3:$T$1977,"&lt;"&amp;E74),SUMIFS('5th Cycle APR Raw Data-Final'!I$3:I$1977,'5th Cycle APR Raw Data-Final'!$A$3:$A$1977,'SB35 Determination Data'!$K74,'5th Cycle APR Raw Data-Final'!$T$3:$T$1977,"&gt;="&amp;'SB35 Determination Data'!$F74,'5th Cycle APR Raw Data-Final'!$T$3:$T$1977,"&lt;="&amp;G74))</f>
        <v>0</v>
      </c>
      <c r="P74" s="100">
        <f t="shared" si="40"/>
        <v>6</v>
      </c>
      <c r="Q74" s="112">
        <f t="shared" si="41"/>
        <v>0.84615384615384615</v>
      </c>
      <c r="R74" s="101">
        <f t="shared" si="42"/>
        <v>20</v>
      </c>
      <c r="S74" s="101">
        <f t="shared" si="43"/>
        <v>13</v>
      </c>
      <c r="T74" s="100">
        <f>VLOOKUP(K74,'5th Cycle APR Raw Data-Final'!$A$3:$P$1977,10,FALSE)</f>
        <v>26</v>
      </c>
      <c r="U74" s="100">
        <f>IF(AN74&lt;1,SUMIFS('5th Cycle APR Raw Data-Final'!K$3:K$1977,'5th Cycle APR Raw Data-Final'!$A$3:$A$1977,'SB35 Determination Data'!$K74,'5th Cycle APR Raw Data-Final'!$T$3:$T$1977,"&gt;="&amp;'SB35 Determination Data'!$F74,'5th Cycle APR Raw Data-Final'!$T$3:$T$1977,"&lt;"&amp;E74),SUMIFS('5th Cycle APR Raw Data-Final'!K$3:K$1977,'5th Cycle APR Raw Data-Final'!$A$3:$A$1977,'SB35 Determination Data'!$K74,'5th Cycle APR Raw Data-Final'!$T$3:$T$1977,"&gt;="&amp;'SB35 Determination Data'!$F74,'5th Cycle APR Raw Data-Final'!$T$3:$T$1977,"&lt;="&amp;G74))</f>
        <v>12</v>
      </c>
      <c r="V74" s="100">
        <f>IF(AN74&lt;1,SUMIFS('5th Cycle APR Raw Data-Final'!L$3:L$1977,'5th Cycle APR Raw Data-Final'!$A$3:$A$1977,'SB35 Determination Data'!$K74,'5th Cycle APR Raw Data-Final'!$T$3:$T$1977,"&gt;="&amp;'SB35 Determination Data'!$F74,'5th Cycle APR Raw Data-Final'!$T$3:$T$1977,"&lt;"&amp;E74),SUMIFS('5th Cycle APR Raw Data-Final'!L$3:L$1977,'5th Cycle APR Raw Data-Final'!$A$3:$A$1977,'SB35 Determination Data'!$K74,'5th Cycle APR Raw Data-Final'!$T$3:$T$1977,"&gt;="&amp;'SB35 Determination Data'!$F74,'5th Cycle APR Raw Data-Final'!$T$3:$T$1977,"&lt;="&amp;G74))</f>
        <v>12</v>
      </c>
      <c r="W74" s="100">
        <f>IF(AN74&lt;1,SUMIFS('5th Cycle APR Raw Data-Final'!M$3:M$1977,'5th Cycle APR Raw Data-Final'!$A$3:$A$1977,'SB35 Determination Data'!$K74,'5th Cycle APR Raw Data-Final'!$T$3:$T$1977,"&gt;="&amp;'SB35 Determination Data'!$F74,'5th Cycle APR Raw Data-Final'!$T$3:$T$1977,"&lt;"&amp;E74),SUMIFS('5th Cycle APR Raw Data-Final'!M$3:M$1977,'5th Cycle APR Raw Data-Final'!$A$3:$A$1977,'SB35 Determination Data'!$K74,'5th Cycle APR Raw Data-Final'!$T$3:$T$1977,"&gt;="&amp;'SB35 Determination Data'!$F74,'5th Cycle APR Raw Data-Final'!$T$3:$T$1977,"&lt;="&amp;G74))</f>
        <v>0</v>
      </c>
      <c r="X74" s="100">
        <f t="shared" si="44"/>
        <v>14</v>
      </c>
      <c r="Y74" s="100">
        <f t="shared" si="45"/>
        <v>25</v>
      </c>
      <c r="Z74" s="100">
        <f t="shared" si="46"/>
        <v>1</v>
      </c>
      <c r="AA74" s="112">
        <f t="shared" si="47"/>
        <v>0.46153846153846156</v>
      </c>
      <c r="AB74" s="112">
        <f t="shared" si="48"/>
        <v>0.96153846153846156</v>
      </c>
      <c r="AC74" s="100">
        <f>VLOOKUP(K74,'5th Cycle APR Raw Data-Final'!$A$3:$P$1977,14,FALSE)</f>
        <v>34</v>
      </c>
      <c r="AD74" s="100">
        <f>IF(AN74&lt;1,SUMIFS('5th Cycle APR Raw Data-Final'!$O$3:$O$1977,'5th Cycle APR Raw Data-Final'!$A$3:$A$1977,'SB35 Determination Data'!$K74,'5th Cycle APR Raw Data-Final'!$T$3:$T$1977,"&gt;="&amp;'SB35 Determination Data'!$F74,'5th Cycle APR Raw Data-Final'!$T$3:$T$1977,"&lt;"&amp;E74),SUMIFS('5th Cycle APR Raw Data-Final'!$O$3:$O$1977,'5th Cycle APR Raw Data-Final'!$A$3:$A$1977,'SB35 Determination Data'!$K74,'5th Cycle APR Raw Data-Final'!$T$3:$T$1977,"&gt;="&amp;'SB35 Determination Data'!$F74,'5th Cycle APR Raw Data-Final'!$T$3:$T$1977,"&lt;="&amp;G74))</f>
        <v>0</v>
      </c>
      <c r="AE74" s="100">
        <f t="shared" si="49"/>
        <v>34</v>
      </c>
      <c r="AF74" s="112">
        <f t="shared" si="50"/>
        <v>0</v>
      </c>
      <c r="AG74" s="100">
        <f>VLOOKUP(K74,'5th Cycle APR Raw Data-Final'!$A$3:$P$1977,16,FALSE)</f>
        <v>64</v>
      </c>
      <c r="AH74" s="100">
        <f>IF(AN74&lt;1,SUMIFS('5th Cycle APR Raw Data-Final'!$Q$3:$Q$1977,'5th Cycle APR Raw Data-Final'!$A$3:$A$1977,'SB35 Determination Data'!$K74,'5th Cycle APR Raw Data-Final'!$T$3:$T$1977,"&gt;="&amp;'SB35 Determination Data'!$F74,'5th Cycle APR Raw Data-Final'!$T$3:$T$1977,"&lt;"&amp;E74),SUMIFS('5th Cycle APR Raw Data-Final'!$Q$3:$Q$1977,'5th Cycle APR Raw Data-Final'!$A$3:$A$1977,'SB35 Determination Data'!$K74,'5th Cycle APR Raw Data-Final'!$T$3:$T$1977,"&gt;="&amp;'SB35 Determination Data'!$F74,'5th Cycle APR Raw Data-Final'!$T$3:$T$1977,"&lt;="&amp;G74))</f>
        <v>56</v>
      </c>
      <c r="AI74" s="100">
        <f t="shared" si="51"/>
        <v>8</v>
      </c>
      <c r="AJ74" s="112">
        <f t="shared" si="52"/>
        <v>0.875</v>
      </c>
      <c r="AK74" s="100">
        <f>VLOOKUP(K74,'5th Cycle APR Raw Data-Final'!$A$3:$R$1977,18,FALSE)</f>
        <v>163</v>
      </c>
      <c r="AL74" s="100">
        <f>IF(AN74&lt;1,SUMIFS('5th Cycle APR Raw Data-Final'!$S$3:$S$1977,'5th Cycle APR Raw Data-Final'!$A$3:$A$1977,'SB35 Determination Data'!$K74,'5th Cycle APR Raw Data-Final'!$T$3:$T$1977,"&gt;="&amp;'SB35 Determination Data'!$F74,'5th Cycle APR Raw Data-Final'!$T$3:$T$1977,"&lt;"&amp;E74),SUMIFS('5th Cycle APR Raw Data-Final'!$S$3:$S$1977,'5th Cycle APR Raw Data-Final'!$A$3:$A$1977,'SB35 Determination Data'!$K74,'5th Cycle APR Raw Data-Final'!$T$3:$T$1977,"&gt;="&amp;'SB35 Determination Data'!$F74,'5th Cycle APR Raw Data-Final'!$T$3:$T$1977,"&lt;="&amp;G74))</f>
        <v>101</v>
      </c>
      <c r="AM74" s="100">
        <f t="shared" si="53"/>
        <v>62</v>
      </c>
      <c r="AN74" s="114">
        <f t="shared" si="54"/>
        <v>0.5</v>
      </c>
      <c r="AO74" s="2" t="str">
        <f t="shared" si="55"/>
        <v>NO</v>
      </c>
      <c r="AP74" s="2" t="str">
        <f t="shared" si="56"/>
        <v>NO</v>
      </c>
      <c r="AQ74" s="2" t="str">
        <f t="shared" si="57"/>
        <v>YES</v>
      </c>
      <c r="AR74" s="124" t="str">
        <f>VLOOKUP(K74,'2018Submitted'!$A$2:$C$540,3,FALSE)</f>
        <v>Successful</v>
      </c>
      <c r="AS74" s="2" t="str">
        <f t="shared" si="58"/>
        <v>YES</v>
      </c>
      <c r="AT74" s="2" t="str">
        <f t="shared" si="59"/>
        <v>NO</v>
      </c>
    </row>
    <row r="75" spans="1:46" s="2" customFormat="1" ht="12.75" customHeight="1" x14ac:dyDescent="0.2">
      <c r="A75" s="2" t="s">
        <v>5</v>
      </c>
      <c r="B75" s="2" t="str">
        <f t="shared" si="32"/>
        <v>CARSON</v>
      </c>
      <c r="C75" s="71">
        <f t="shared" si="33"/>
        <v>0.625</v>
      </c>
      <c r="D75" s="72">
        <f t="shared" si="34"/>
        <v>8</v>
      </c>
      <c r="E75" s="99">
        <f t="shared" si="35"/>
        <v>2018</v>
      </c>
      <c r="F75" s="99">
        <f t="shared" si="36"/>
        <v>2014</v>
      </c>
      <c r="G75" s="99" t="str">
        <f t="shared" si="37"/>
        <v>2021</v>
      </c>
      <c r="H75" s="2" t="str">
        <f t="shared" si="38"/>
        <v>10/15/2013</v>
      </c>
      <c r="I75" s="2" t="str">
        <f t="shared" si="39"/>
        <v>10/15/2021</v>
      </c>
      <c r="J75" s="2" t="s">
        <v>3</v>
      </c>
      <c r="K75" s="111" t="s">
        <v>70</v>
      </c>
      <c r="L75" s="100">
        <f>VLOOKUP(K75,'5th Cycle APR Raw Data-Final'!$A$3:$P$1977,6,FALSE)</f>
        <v>447</v>
      </c>
      <c r="M75" s="100">
        <f>IF(AN75&lt;1,SUMIFS('5th Cycle APR Raw Data-Final'!G$3:G$1977,'5th Cycle APR Raw Data-Final'!$A$3:$A$1977,'SB35 Determination Data'!$K75,'5th Cycle APR Raw Data-Final'!$T$3:$T$1977,"&gt;="&amp;'SB35 Determination Data'!$F75,'5th Cycle APR Raw Data-Final'!$T$3:$T$1977,"&lt;"&amp;E75),SUMIFS('5th Cycle APR Raw Data-Final'!G$3:G$1977,'5th Cycle APR Raw Data-Final'!$A$3:$A$1977,'SB35 Determination Data'!$K75,'5th Cycle APR Raw Data-Final'!$T$3:$T$1977,"&gt;="&amp;'SB35 Determination Data'!$F75,'5th Cycle APR Raw Data-Final'!$T$3:$T$1977,"&lt;="&amp;G75))</f>
        <v>39</v>
      </c>
      <c r="N75" s="100">
        <f>IF(AN75&lt;1,SUMIFS('5th Cycle APR Raw Data-Final'!H$3:H$1977,'5th Cycle APR Raw Data-Final'!$A$3:$A$1977,'SB35 Determination Data'!$K75,'5th Cycle APR Raw Data-Final'!$T$3:$T$1977,"&gt;="&amp;'SB35 Determination Data'!$F75,'5th Cycle APR Raw Data-Final'!$T$3:$T$1977,"&lt;"&amp;E75),SUMIFS('5th Cycle APR Raw Data-Final'!H$3:H$1977,'5th Cycle APR Raw Data-Final'!$A$3:$A$1977,'SB35 Determination Data'!$K75,'5th Cycle APR Raw Data-Final'!$T$3:$T$1977,"&gt;="&amp;'SB35 Determination Data'!$F75,'5th Cycle APR Raw Data-Final'!$T$3:$T$1977,"&lt;="&amp;G75))</f>
        <v>39</v>
      </c>
      <c r="O75" s="100">
        <f>IF(AN75&lt;1,SUMIFS('5th Cycle APR Raw Data-Final'!I$3:I$1977,'5th Cycle APR Raw Data-Final'!$A$3:$A$1977,'SB35 Determination Data'!$K75,'5th Cycle APR Raw Data-Final'!$T$3:$T$1977,"&gt;="&amp;'SB35 Determination Data'!$F75,'5th Cycle APR Raw Data-Final'!$T$3:$T$1977,"&lt;"&amp;E75),SUMIFS('5th Cycle APR Raw Data-Final'!I$3:I$1977,'5th Cycle APR Raw Data-Final'!$A$3:$A$1977,'SB35 Determination Data'!$K75,'5th Cycle APR Raw Data-Final'!$T$3:$T$1977,"&gt;="&amp;'SB35 Determination Data'!$F75,'5th Cycle APR Raw Data-Final'!$T$3:$T$1977,"&lt;="&amp;G75))</f>
        <v>0</v>
      </c>
      <c r="P75" s="100">
        <f t="shared" si="40"/>
        <v>408</v>
      </c>
      <c r="Q75" s="112">
        <f t="shared" si="41"/>
        <v>8.7248322147651006E-2</v>
      </c>
      <c r="R75" s="101">
        <f t="shared" si="42"/>
        <v>224</v>
      </c>
      <c r="S75" s="101">
        <f t="shared" si="43"/>
        <v>0</v>
      </c>
      <c r="T75" s="100">
        <f>VLOOKUP(K75,'5th Cycle APR Raw Data-Final'!$A$3:$P$1977,10,FALSE)</f>
        <v>263</v>
      </c>
      <c r="U75" s="100">
        <f>IF(AN75&lt;1,SUMIFS('5th Cycle APR Raw Data-Final'!K$3:K$1977,'5th Cycle APR Raw Data-Final'!$A$3:$A$1977,'SB35 Determination Data'!$K75,'5th Cycle APR Raw Data-Final'!$T$3:$T$1977,"&gt;="&amp;'SB35 Determination Data'!$F75,'5th Cycle APR Raw Data-Final'!$T$3:$T$1977,"&lt;"&amp;E75),SUMIFS('5th Cycle APR Raw Data-Final'!K$3:K$1977,'5th Cycle APR Raw Data-Final'!$A$3:$A$1977,'SB35 Determination Data'!$K75,'5th Cycle APR Raw Data-Final'!$T$3:$T$1977,"&gt;="&amp;'SB35 Determination Data'!$F75,'5th Cycle APR Raw Data-Final'!$T$3:$T$1977,"&lt;="&amp;G75))</f>
        <v>56</v>
      </c>
      <c r="V75" s="100">
        <f>IF(AN75&lt;1,SUMIFS('5th Cycle APR Raw Data-Final'!L$3:L$1977,'5th Cycle APR Raw Data-Final'!$A$3:$A$1977,'SB35 Determination Data'!$K75,'5th Cycle APR Raw Data-Final'!$T$3:$T$1977,"&gt;="&amp;'SB35 Determination Data'!$F75,'5th Cycle APR Raw Data-Final'!$T$3:$T$1977,"&lt;"&amp;E75),SUMIFS('5th Cycle APR Raw Data-Final'!L$3:L$1977,'5th Cycle APR Raw Data-Final'!$A$3:$A$1977,'SB35 Determination Data'!$K75,'5th Cycle APR Raw Data-Final'!$T$3:$T$1977,"&gt;="&amp;'SB35 Determination Data'!$F75,'5th Cycle APR Raw Data-Final'!$T$3:$T$1977,"&lt;="&amp;G75))</f>
        <v>56</v>
      </c>
      <c r="W75" s="100">
        <f>IF(AN75&lt;1,SUMIFS('5th Cycle APR Raw Data-Final'!M$3:M$1977,'5th Cycle APR Raw Data-Final'!$A$3:$A$1977,'SB35 Determination Data'!$K75,'5th Cycle APR Raw Data-Final'!$T$3:$T$1977,"&gt;="&amp;'SB35 Determination Data'!$F75,'5th Cycle APR Raw Data-Final'!$T$3:$T$1977,"&lt;"&amp;E75),SUMIFS('5th Cycle APR Raw Data-Final'!M$3:M$1977,'5th Cycle APR Raw Data-Final'!$A$3:$A$1977,'SB35 Determination Data'!$K75,'5th Cycle APR Raw Data-Final'!$T$3:$T$1977,"&gt;="&amp;'SB35 Determination Data'!$F75,'5th Cycle APR Raw Data-Final'!$T$3:$T$1977,"&lt;="&amp;G75))</f>
        <v>0</v>
      </c>
      <c r="X75" s="100">
        <f t="shared" si="44"/>
        <v>207</v>
      </c>
      <c r="Y75" s="100">
        <f t="shared" si="45"/>
        <v>56</v>
      </c>
      <c r="Z75" s="100">
        <f t="shared" si="46"/>
        <v>207</v>
      </c>
      <c r="AA75" s="112">
        <f t="shared" si="47"/>
        <v>0.21292775665399238</v>
      </c>
      <c r="AB75" s="112">
        <f t="shared" si="48"/>
        <v>0.21292775665399238</v>
      </c>
      <c r="AC75" s="100">
        <f>VLOOKUP(K75,'5th Cycle APR Raw Data-Final'!$A$3:$P$1977,14,FALSE)</f>
        <v>280</v>
      </c>
      <c r="AD75" s="100">
        <f>IF(AN75&lt;1,SUMIFS('5th Cycle APR Raw Data-Final'!$O$3:$O$1977,'5th Cycle APR Raw Data-Final'!$A$3:$A$1977,'SB35 Determination Data'!$K75,'5th Cycle APR Raw Data-Final'!$T$3:$T$1977,"&gt;="&amp;'SB35 Determination Data'!$F75,'5th Cycle APR Raw Data-Final'!$T$3:$T$1977,"&lt;"&amp;E75),SUMIFS('5th Cycle APR Raw Data-Final'!$O$3:$O$1977,'5th Cycle APR Raw Data-Final'!$A$3:$A$1977,'SB35 Determination Data'!$K75,'5th Cycle APR Raw Data-Final'!$T$3:$T$1977,"&gt;="&amp;'SB35 Determination Data'!$F75,'5th Cycle APR Raw Data-Final'!$T$3:$T$1977,"&lt;="&amp;G75))</f>
        <v>130</v>
      </c>
      <c r="AE75" s="100">
        <f t="shared" si="49"/>
        <v>150</v>
      </c>
      <c r="AF75" s="112">
        <f t="shared" si="50"/>
        <v>0.4642857142857143</v>
      </c>
      <c r="AG75" s="100">
        <f>VLOOKUP(K75,'5th Cycle APR Raw Data-Final'!$A$3:$P$1977,16,FALSE)</f>
        <v>708</v>
      </c>
      <c r="AH75" s="100">
        <f>IF(AN75&lt;1,SUMIFS('5th Cycle APR Raw Data-Final'!$Q$3:$Q$1977,'5th Cycle APR Raw Data-Final'!$A$3:$A$1977,'SB35 Determination Data'!$K75,'5th Cycle APR Raw Data-Final'!$T$3:$T$1977,"&gt;="&amp;'SB35 Determination Data'!$F75,'5th Cycle APR Raw Data-Final'!$T$3:$T$1977,"&lt;"&amp;E75),SUMIFS('5th Cycle APR Raw Data-Final'!$Q$3:$Q$1977,'5th Cycle APR Raw Data-Final'!$A$3:$A$1977,'SB35 Determination Data'!$K75,'5th Cycle APR Raw Data-Final'!$T$3:$T$1977,"&gt;="&amp;'SB35 Determination Data'!$F75,'5th Cycle APR Raw Data-Final'!$T$3:$T$1977,"&lt;="&amp;G75))</f>
        <v>83</v>
      </c>
      <c r="AI75" s="100">
        <f t="shared" si="51"/>
        <v>625</v>
      </c>
      <c r="AJ75" s="112">
        <f t="shared" si="52"/>
        <v>0.1172316384180791</v>
      </c>
      <c r="AK75" s="100">
        <f>VLOOKUP(K75,'5th Cycle APR Raw Data-Final'!$A$3:$R$1977,18,FALSE)</f>
        <v>1698</v>
      </c>
      <c r="AL75" s="100">
        <f>IF(AN75&lt;1,SUMIFS('5th Cycle APR Raw Data-Final'!$S$3:$S$1977,'5th Cycle APR Raw Data-Final'!$A$3:$A$1977,'SB35 Determination Data'!$K75,'5th Cycle APR Raw Data-Final'!$T$3:$T$1977,"&gt;="&amp;'SB35 Determination Data'!$F75,'5th Cycle APR Raw Data-Final'!$T$3:$T$1977,"&lt;"&amp;E75),SUMIFS('5th Cycle APR Raw Data-Final'!$S$3:$S$1977,'5th Cycle APR Raw Data-Final'!$A$3:$A$1977,'SB35 Determination Data'!$K75,'5th Cycle APR Raw Data-Final'!$T$3:$T$1977,"&gt;="&amp;'SB35 Determination Data'!$F75,'5th Cycle APR Raw Data-Final'!$T$3:$T$1977,"&lt;="&amp;G75))</f>
        <v>308</v>
      </c>
      <c r="AM75" s="100">
        <f t="shared" si="53"/>
        <v>1390</v>
      </c>
      <c r="AN75" s="114">
        <f t="shared" si="54"/>
        <v>0.5</v>
      </c>
      <c r="AO75" s="2" t="str">
        <f t="shared" si="55"/>
        <v>YES</v>
      </c>
      <c r="AP75" s="2" t="str">
        <f t="shared" si="56"/>
        <v>NO</v>
      </c>
      <c r="AQ75" s="2" t="str">
        <f t="shared" si="57"/>
        <v>NO</v>
      </c>
      <c r="AR75" s="124" t="str">
        <f>VLOOKUP(K75,'2018Submitted'!$A$2:$C$540,3,FALSE)</f>
        <v>Successful</v>
      </c>
      <c r="AS75" s="2" t="str">
        <f t="shared" si="58"/>
        <v>NO</v>
      </c>
      <c r="AT75" s="2" t="str">
        <f t="shared" si="59"/>
        <v>NO</v>
      </c>
    </row>
    <row r="76" spans="1:46" s="2" customFormat="1" ht="12.75" customHeight="1" x14ac:dyDescent="0.2">
      <c r="A76" s="2" t="s">
        <v>35</v>
      </c>
      <c r="B76" s="2" t="str">
        <f t="shared" si="32"/>
        <v>CATHEDRAL</v>
      </c>
      <c r="C76" s="71">
        <f t="shared" si="33"/>
        <v>0.625</v>
      </c>
      <c r="D76" s="72">
        <f t="shared" si="34"/>
        <v>8</v>
      </c>
      <c r="E76" s="99">
        <f t="shared" si="35"/>
        <v>2018</v>
      </c>
      <c r="F76" s="99">
        <f t="shared" si="36"/>
        <v>2014</v>
      </c>
      <c r="G76" s="99" t="str">
        <f t="shared" si="37"/>
        <v>2021</v>
      </c>
      <c r="H76" s="2" t="str">
        <f t="shared" si="38"/>
        <v>10/15/2013</v>
      </c>
      <c r="I76" s="2" t="str">
        <f t="shared" si="39"/>
        <v>10/15/2021</v>
      </c>
      <c r="J76" s="2" t="s">
        <v>3</v>
      </c>
      <c r="K76" s="111" t="s">
        <v>71</v>
      </c>
      <c r="L76" s="100">
        <f>VLOOKUP(K76,'5th Cycle APR Raw Data-Final'!$A$3:$P$1977,6,FALSE)</f>
        <v>141</v>
      </c>
      <c r="M76" s="100">
        <f>IF(AN76&lt;1,SUMIFS('5th Cycle APR Raw Data-Final'!G$3:G$1977,'5th Cycle APR Raw Data-Final'!$A$3:$A$1977,'SB35 Determination Data'!$K76,'5th Cycle APR Raw Data-Final'!$T$3:$T$1977,"&gt;="&amp;'SB35 Determination Data'!$F76,'5th Cycle APR Raw Data-Final'!$T$3:$T$1977,"&lt;"&amp;E76),SUMIFS('5th Cycle APR Raw Data-Final'!G$3:G$1977,'5th Cycle APR Raw Data-Final'!$A$3:$A$1977,'SB35 Determination Data'!$K76,'5th Cycle APR Raw Data-Final'!$T$3:$T$1977,"&gt;="&amp;'SB35 Determination Data'!$F76,'5th Cycle APR Raw Data-Final'!$T$3:$T$1977,"&lt;="&amp;G76))</f>
        <v>0</v>
      </c>
      <c r="N76" s="100">
        <f>IF(AN76&lt;1,SUMIFS('5th Cycle APR Raw Data-Final'!H$3:H$1977,'5th Cycle APR Raw Data-Final'!$A$3:$A$1977,'SB35 Determination Data'!$K76,'5th Cycle APR Raw Data-Final'!$T$3:$T$1977,"&gt;="&amp;'SB35 Determination Data'!$F76,'5th Cycle APR Raw Data-Final'!$T$3:$T$1977,"&lt;"&amp;E76),SUMIFS('5th Cycle APR Raw Data-Final'!H$3:H$1977,'5th Cycle APR Raw Data-Final'!$A$3:$A$1977,'SB35 Determination Data'!$K76,'5th Cycle APR Raw Data-Final'!$T$3:$T$1977,"&gt;="&amp;'SB35 Determination Data'!$F76,'5th Cycle APR Raw Data-Final'!$T$3:$T$1977,"&lt;="&amp;G76))</f>
        <v>0</v>
      </c>
      <c r="O76" s="100">
        <f>IF(AN76&lt;1,SUMIFS('5th Cycle APR Raw Data-Final'!I$3:I$1977,'5th Cycle APR Raw Data-Final'!$A$3:$A$1977,'SB35 Determination Data'!$K76,'5th Cycle APR Raw Data-Final'!$T$3:$T$1977,"&gt;="&amp;'SB35 Determination Data'!$F76,'5th Cycle APR Raw Data-Final'!$T$3:$T$1977,"&lt;"&amp;E76),SUMIFS('5th Cycle APR Raw Data-Final'!I$3:I$1977,'5th Cycle APR Raw Data-Final'!$A$3:$A$1977,'SB35 Determination Data'!$K76,'5th Cycle APR Raw Data-Final'!$T$3:$T$1977,"&gt;="&amp;'SB35 Determination Data'!$F76,'5th Cycle APR Raw Data-Final'!$T$3:$T$1977,"&lt;="&amp;G76))</f>
        <v>0</v>
      </c>
      <c r="P76" s="100">
        <f t="shared" si="40"/>
        <v>141</v>
      </c>
      <c r="Q76" s="112">
        <f t="shared" si="41"/>
        <v>0</v>
      </c>
      <c r="R76" s="101">
        <f t="shared" si="42"/>
        <v>71</v>
      </c>
      <c r="S76" s="101">
        <f t="shared" si="43"/>
        <v>0</v>
      </c>
      <c r="T76" s="100">
        <f>VLOOKUP(K76,'5th Cycle APR Raw Data-Final'!$A$3:$P$1977,10,FALSE)</f>
        <v>95</v>
      </c>
      <c r="U76" s="100">
        <f>IF(AN76&lt;1,SUMIFS('5th Cycle APR Raw Data-Final'!K$3:K$1977,'5th Cycle APR Raw Data-Final'!$A$3:$A$1977,'SB35 Determination Data'!$K76,'5th Cycle APR Raw Data-Final'!$T$3:$T$1977,"&gt;="&amp;'SB35 Determination Data'!$F76,'5th Cycle APR Raw Data-Final'!$T$3:$T$1977,"&lt;"&amp;E76),SUMIFS('5th Cycle APR Raw Data-Final'!K$3:K$1977,'5th Cycle APR Raw Data-Final'!$A$3:$A$1977,'SB35 Determination Data'!$K76,'5th Cycle APR Raw Data-Final'!$T$3:$T$1977,"&gt;="&amp;'SB35 Determination Data'!$F76,'5th Cycle APR Raw Data-Final'!$T$3:$T$1977,"&lt;="&amp;G76))</f>
        <v>0</v>
      </c>
      <c r="V76" s="100">
        <f>IF(AN76&lt;1,SUMIFS('5th Cycle APR Raw Data-Final'!L$3:L$1977,'5th Cycle APR Raw Data-Final'!$A$3:$A$1977,'SB35 Determination Data'!$K76,'5th Cycle APR Raw Data-Final'!$T$3:$T$1977,"&gt;="&amp;'SB35 Determination Data'!$F76,'5th Cycle APR Raw Data-Final'!$T$3:$T$1977,"&lt;"&amp;E76),SUMIFS('5th Cycle APR Raw Data-Final'!L$3:L$1977,'5th Cycle APR Raw Data-Final'!$A$3:$A$1977,'SB35 Determination Data'!$K76,'5th Cycle APR Raw Data-Final'!$T$3:$T$1977,"&gt;="&amp;'SB35 Determination Data'!$F76,'5th Cycle APR Raw Data-Final'!$T$3:$T$1977,"&lt;="&amp;G76))</f>
        <v>0</v>
      </c>
      <c r="W76" s="100">
        <f>IF(AN76&lt;1,SUMIFS('5th Cycle APR Raw Data-Final'!M$3:M$1977,'5th Cycle APR Raw Data-Final'!$A$3:$A$1977,'SB35 Determination Data'!$K76,'5th Cycle APR Raw Data-Final'!$T$3:$T$1977,"&gt;="&amp;'SB35 Determination Data'!$F76,'5th Cycle APR Raw Data-Final'!$T$3:$T$1977,"&lt;"&amp;E76),SUMIFS('5th Cycle APR Raw Data-Final'!M$3:M$1977,'5th Cycle APR Raw Data-Final'!$A$3:$A$1977,'SB35 Determination Data'!$K76,'5th Cycle APR Raw Data-Final'!$T$3:$T$1977,"&gt;="&amp;'SB35 Determination Data'!$F76,'5th Cycle APR Raw Data-Final'!$T$3:$T$1977,"&lt;="&amp;G76))</f>
        <v>0</v>
      </c>
      <c r="X76" s="100">
        <f t="shared" si="44"/>
        <v>95</v>
      </c>
      <c r="Y76" s="100">
        <f t="shared" si="45"/>
        <v>0</v>
      </c>
      <c r="Z76" s="100">
        <f t="shared" si="46"/>
        <v>95</v>
      </c>
      <c r="AA76" s="112">
        <f t="shared" si="47"/>
        <v>0</v>
      </c>
      <c r="AB76" s="112">
        <f t="shared" si="48"/>
        <v>0</v>
      </c>
      <c r="AC76" s="100">
        <f>VLOOKUP(K76,'5th Cycle APR Raw Data-Final'!$A$3:$P$1977,14,FALSE)</f>
        <v>110</v>
      </c>
      <c r="AD76" s="100">
        <f>IF(AN76&lt;1,SUMIFS('5th Cycle APR Raw Data-Final'!$O$3:$O$1977,'5th Cycle APR Raw Data-Final'!$A$3:$A$1977,'SB35 Determination Data'!$K76,'5th Cycle APR Raw Data-Final'!$T$3:$T$1977,"&gt;="&amp;'SB35 Determination Data'!$F76,'5th Cycle APR Raw Data-Final'!$T$3:$T$1977,"&lt;"&amp;E76),SUMIFS('5th Cycle APR Raw Data-Final'!$O$3:$O$1977,'5th Cycle APR Raw Data-Final'!$A$3:$A$1977,'SB35 Determination Data'!$K76,'5th Cycle APR Raw Data-Final'!$T$3:$T$1977,"&gt;="&amp;'SB35 Determination Data'!$F76,'5th Cycle APR Raw Data-Final'!$T$3:$T$1977,"&lt;="&amp;G76))</f>
        <v>122</v>
      </c>
      <c r="AE76" s="100">
        <f t="shared" si="49"/>
        <v>0</v>
      </c>
      <c r="AF76" s="112">
        <f t="shared" si="50"/>
        <v>1.1090909090909091</v>
      </c>
      <c r="AG76" s="100">
        <f>VLOOKUP(K76,'5th Cycle APR Raw Data-Final'!$A$3:$P$1977,16,FALSE)</f>
        <v>254</v>
      </c>
      <c r="AH76" s="100">
        <f>IF(AN76&lt;1,SUMIFS('5th Cycle APR Raw Data-Final'!$Q$3:$Q$1977,'5th Cycle APR Raw Data-Final'!$A$3:$A$1977,'SB35 Determination Data'!$K76,'5th Cycle APR Raw Data-Final'!$T$3:$T$1977,"&gt;="&amp;'SB35 Determination Data'!$F76,'5th Cycle APR Raw Data-Final'!$T$3:$T$1977,"&lt;"&amp;E76),SUMIFS('5th Cycle APR Raw Data-Final'!$Q$3:$Q$1977,'5th Cycle APR Raw Data-Final'!$A$3:$A$1977,'SB35 Determination Data'!$K76,'5th Cycle APR Raw Data-Final'!$T$3:$T$1977,"&gt;="&amp;'SB35 Determination Data'!$F76,'5th Cycle APR Raw Data-Final'!$T$3:$T$1977,"&lt;="&amp;G76))</f>
        <v>3</v>
      </c>
      <c r="AI76" s="100">
        <f t="shared" si="51"/>
        <v>251</v>
      </c>
      <c r="AJ76" s="112">
        <f t="shared" si="52"/>
        <v>1.1811023622047244E-2</v>
      </c>
      <c r="AK76" s="100">
        <f>VLOOKUP(K76,'5th Cycle APR Raw Data-Final'!$A$3:$R$1977,18,FALSE)</f>
        <v>600</v>
      </c>
      <c r="AL76" s="100">
        <f>IF(AN76&lt;1,SUMIFS('5th Cycle APR Raw Data-Final'!$S$3:$S$1977,'5th Cycle APR Raw Data-Final'!$A$3:$A$1977,'SB35 Determination Data'!$K76,'5th Cycle APR Raw Data-Final'!$T$3:$T$1977,"&gt;="&amp;'SB35 Determination Data'!$F76,'5th Cycle APR Raw Data-Final'!$T$3:$T$1977,"&lt;"&amp;E76),SUMIFS('5th Cycle APR Raw Data-Final'!$S$3:$S$1977,'5th Cycle APR Raw Data-Final'!$A$3:$A$1977,'SB35 Determination Data'!$K76,'5th Cycle APR Raw Data-Final'!$T$3:$T$1977,"&gt;="&amp;'SB35 Determination Data'!$F76,'5th Cycle APR Raw Data-Final'!$T$3:$T$1977,"&lt;="&amp;G76))</f>
        <v>125</v>
      </c>
      <c r="AM76" s="100">
        <f t="shared" si="53"/>
        <v>487</v>
      </c>
      <c r="AN76" s="114">
        <f t="shared" si="54"/>
        <v>0.5</v>
      </c>
      <c r="AO76" s="2" t="str">
        <f t="shared" si="55"/>
        <v>YES</v>
      </c>
      <c r="AP76" s="2" t="str">
        <f t="shared" si="56"/>
        <v>NO</v>
      </c>
      <c r="AQ76" s="2" t="str">
        <f t="shared" si="57"/>
        <v>NO</v>
      </c>
      <c r="AR76" s="124" t="str">
        <f>VLOOKUP(K76,'2018Submitted'!$A$2:$C$540,3,FALSE)</f>
        <v>No 2018 Annual Progress Report</v>
      </c>
      <c r="AS76" s="2" t="str">
        <f t="shared" si="58"/>
        <v>NO</v>
      </c>
      <c r="AT76" s="2" t="str">
        <f t="shared" si="59"/>
        <v>NO</v>
      </c>
    </row>
    <row r="77" spans="1:46" s="2" customFormat="1" ht="12.75" customHeight="1" x14ac:dyDescent="0.2">
      <c r="A77" s="2" t="s">
        <v>72</v>
      </c>
      <c r="B77" s="2" t="str">
        <f t="shared" si="32"/>
        <v>CERES</v>
      </c>
      <c r="C77" s="71">
        <f t="shared" si="33"/>
        <v>0.375</v>
      </c>
      <c r="D77" s="72">
        <f t="shared" si="34"/>
        <v>8</v>
      </c>
      <c r="E77" s="99">
        <f t="shared" si="35"/>
        <v>2020</v>
      </c>
      <c r="F77" s="99">
        <f t="shared" si="36"/>
        <v>2016</v>
      </c>
      <c r="G77" s="99" t="str">
        <f t="shared" si="37"/>
        <v>2023</v>
      </c>
      <c r="H77" s="2" t="str">
        <f t="shared" si="38"/>
        <v>12/31/2015</v>
      </c>
      <c r="I77" s="2" t="str">
        <f t="shared" si="39"/>
        <v>12/31/2023</v>
      </c>
      <c r="J77" s="2" t="s">
        <v>26</v>
      </c>
      <c r="K77" s="111" t="s">
        <v>942</v>
      </c>
      <c r="L77" s="100">
        <f>VLOOKUP(K77,'5th Cycle APR Raw Data-Final'!$A$3:$P$1977,6,FALSE)</f>
        <v>622</v>
      </c>
      <c r="M77" s="100">
        <f>IF(AN77&lt;1,SUMIFS('5th Cycle APR Raw Data-Final'!G$3:G$1977,'5th Cycle APR Raw Data-Final'!$A$3:$A$1977,'SB35 Determination Data'!$K77,'5th Cycle APR Raw Data-Final'!$T$3:$T$1977,"&gt;="&amp;'SB35 Determination Data'!$F77,'5th Cycle APR Raw Data-Final'!$T$3:$T$1977,"&lt;"&amp;E77),SUMIFS('5th Cycle APR Raw Data-Final'!G$3:G$1977,'5th Cycle APR Raw Data-Final'!$A$3:$A$1977,'SB35 Determination Data'!$K77,'5th Cycle APR Raw Data-Final'!$T$3:$T$1977,"&gt;="&amp;'SB35 Determination Data'!$F77,'5th Cycle APR Raw Data-Final'!$T$3:$T$1977,"&lt;="&amp;G77))</f>
        <v>0</v>
      </c>
      <c r="N77" s="100">
        <f>IF(AN77&lt;1,SUMIFS('5th Cycle APR Raw Data-Final'!H$3:H$1977,'5th Cycle APR Raw Data-Final'!$A$3:$A$1977,'SB35 Determination Data'!$K77,'5th Cycle APR Raw Data-Final'!$T$3:$T$1977,"&gt;="&amp;'SB35 Determination Data'!$F77,'5th Cycle APR Raw Data-Final'!$T$3:$T$1977,"&lt;"&amp;E77),SUMIFS('5th Cycle APR Raw Data-Final'!H$3:H$1977,'5th Cycle APR Raw Data-Final'!$A$3:$A$1977,'SB35 Determination Data'!$K77,'5th Cycle APR Raw Data-Final'!$T$3:$T$1977,"&gt;="&amp;'SB35 Determination Data'!$F77,'5th Cycle APR Raw Data-Final'!$T$3:$T$1977,"&lt;="&amp;G77))</f>
        <v>0</v>
      </c>
      <c r="O77" s="100">
        <f>IF(AN77&lt;1,SUMIFS('5th Cycle APR Raw Data-Final'!I$3:I$1977,'5th Cycle APR Raw Data-Final'!$A$3:$A$1977,'SB35 Determination Data'!$K77,'5th Cycle APR Raw Data-Final'!$T$3:$T$1977,"&gt;="&amp;'SB35 Determination Data'!$F77,'5th Cycle APR Raw Data-Final'!$T$3:$T$1977,"&lt;"&amp;E77),SUMIFS('5th Cycle APR Raw Data-Final'!I$3:I$1977,'5th Cycle APR Raw Data-Final'!$A$3:$A$1977,'SB35 Determination Data'!$K77,'5th Cycle APR Raw Data-Final'!$T$3:$T$1977,"&gt;="&amp;'SB35 Determination Data'!$F77,'5th Cycle APR Raw Data-Final'!$T$3:$T$1977,"&lt;="&amp;G77))</f>
        <v>0</v>
      </c>
      <c r="P77" s="100">
        <f t="shared" si="40"/>
        <v>622</v>
      </c>
      <c r="Q77" s="112">
        <f t="shared" si="41"/>
        <v>0</v>
      </c>
      <c r="R77" s="101">
        <f t="shared" si="42"/>
        <v>233</v>
      </c>
      <c r="S77" s="101">
        <f t="shared" si="43"/>
        <v>0</v>
      </c>
      <c r="T77" s="100">
        <f>VLOOKUP(K77,'5th Cycle APR Raw Data-Final'!$A$3:$P$1977,10,FALSE)</f>
        <v>399</v>
      </c>
      <c r="U77" s="100">
        <f>IF(AN77&lt;1,SUMIFS('5th Cycle APR Raw Data-Final'!K$3:K$1977,'5th Cycle APR Raw Data-Final'!$A$3:$A$1977,'SB35 Determination Data'!$K77,'5th Cycle APR Raw Data-Final'!$T$3:$T$1977,"&gt;="&amp;'SB35 Determination Data'!$F77,'5th Cycle APR Raw Data-Final'!$T$3:$T$1977,"&lt;"&amp;E77),SUMIFS('5th Cycle APR Raw Data-Final'!K$3:K$1977,'5th Cycle APR Raw Data-Final'!$A$3:$A$1977,'SB35 Determination Data'!$K77,'5th Cycle APR Raw Data-Final'!$T$3:$T$1977,"&gt;="&amp;'SB35 Determination Data'!$F77,'5th Cycle APR Raw Data-Final'!$T$3:$T$1977,"&lt;="&amp;G77))</f>
        <v>0</v>
      </c>
      <c r="V77" s="100">
        <f>IF(AN77&lt;1,SUMIFS('5th Cycle APR Raw Data-Final'!L$3:L$1977,'5th Cycle APR Raw Data-Final'!$A$3:$A$1977,'SB35 Determination Data'!$K77,'5th Cycle APR Raw Data-Final'!$T$3:$T$1977,"&gt;="&amp;'SB35 Determination Data'!$F77,'5th Cycle APR Raw Data-Final'!$T$3:$T$1977,"&lt;"&amp;E77),SUMIFS('5th Cycle APR Raw Data-Final'!L$3:L$1977,'5th Cycle APR Raw Data-Final'!$A$3:$A$1977,'SB35 Determination Data'!$K77,'5th Cycle APR Raw Data-Final'!$T$3:$T$1977,"&gt;="&amp;'SB35 Determination Data'!$F77,'5th Cycle APR Raw Data-Final'!$T$3:$T$1977,"&lt;="&amp;G77))</f>
        <v>0</v>
      </c>
      <c r="W77" s="100">
        <f>IF(AN77&lt;1,SUMIFS('5th Cycle APR Raw Data-Final'!M$3:M$1977,'5th Cycle APR Raw Data-Final'!$A$3:$A$1977,'SB35 Determination Data'!$K77,'5th Cycle APR Raw Data-Final'!$T$3:$T$1977,"&gt;="&amp;'SB35 Determination Data'!$F77,'5th Cycle APR Raw Data-Final'!$T$3:$T$1977,"&lt;"&amp;E77),SUMIFS('5th Cycle APR Raw Data-Final'!M$3:M$1977,'5th Cycle APR Raw Data-Final'!$A$3:$A$1977,'SB35 Determination Data'!$K77,'5th Cycle APR Raw Data-Final'!$T$3:$T$1977,"&gt;="&amp;'SB35 Determination Data'!$F77,'5th Cycle APR Raw Data-Final'!$T$3:$T$1977,"&lt;="&amp;G77))</f>
        <v>0</v>
      </c>
      <c r="X77" s="100">
        <f t="shared" si="44"/>
        <v>399</v>
      </c>
      <c r="Y77" s="100">
        <f t="shared" si="45"/>
        <v>0</v>
      </c>
      <c r="Z77" s="100">
        <f t="shared" si="46"/>
        <v>399</v>
      </c>
      <c r="AA77" s="112">
        <f t="shared" si="47"/>
        <v>0</v>
      </c>
      <c r="AB77" s="112">
        <f t="shared" si="48"/>
        <v>0</v>
      </c>
      <c r="AC77" s="100">
        <f>VLOOKUP(K77,'5th Cycle APR Raw Data-Final'!$A$3:$P$1977,14,FALSE)</f>
        <v>446</v>
      </c>
      <c r="AD77" s="100">
        <f>IF(AN77&lt;1,SUMIFS('5th Cycle APR Raw Data-Final'!$O$3:$O$1977,'5th Cycle APR Raw Data-Final'!$A$3:$A$1977,'SB35 Determination Data'!$K77,'5th Cycle APR Raw Data-Final'!$T$3:$T$1977,"&gt;="&amp;'SB35 Determination Data'!$F77,'5th Cycle APR Raw Data-Final'!$T$3:$T$1977,"&lt;"&amp;E77),SUMIFS('5th Cycle APR Raw Data-Final'!$O$3:$O$1977,'5th Cycle APR Raw Data-Final'!$A$3:$A$1977,'SB35 Determination Data'!$K77,'5th Cycle APR Raw Data-Final'!$T$3:$T$1977,"&gt;="&amp;'SB35 Determination Data'!$F77,'5th Cycle APR Raw Data-Final'!$T$3:$T$1977,"&lt;="&amp;G77))</f>
        <v>5</v>
      </c>
      <c r="AE77" s="100">
        <f t="shared" si="49"/>
        <v>441</v>
      </c>
      <c r="AF77" s="112">
        <f t="shared" si="50"/>
        <v>1.1210762331838564E-2</v>
      </c>
      <c r="AG77" s="100">
        <f>VLOOKUP(K77,'5th Cycle APR Raw Data-Final'!$A$3:$P$1977,16,FALSE)</f>
        <v>1104</v>
      </c>
      <c r="AH77" s="100">
        <f>IF(AN77&lt;1,SUMIFS('5th Cycle APR Raw Data-Final'!$Q$3:$Q$1977,'5th Cycle APR Raw Data-Final'!$A$3:$A$1977,'SB35 Determination Data'!$K77,'5th Cycle APR Raw Data-Final'!$T$3:$T$1977,"&gt;="&amp;'SB35 Determination Data'!$F77,'5th Cycle APR Raw Data-Final'!$T$3:$T$1977,"&lt;"&amp;E77),SUMIFS('5th Cycle APR Raw Data-Final'!$Q$3:$Q$1977,'5th Cycle APR Raw Data-Final'!$A$3:$A$1977,'SB35 Determination Data'!$K77,'5th Cycle APR Raw Data-Final'!$T$3:$T$1977,"&gt;="&amp;'SB35 Determination Data'!$F77,'5th Cycle APR Raw Data-Final'!$T$3:$T$1977,"&lt;="&amp;G77))</f>
        <v>0</v>
      </c>
      <c r="AI77" s="100">
        <f t="shared" si="51"/>
        <v>1104</v>
      </c>
      <c r="AJ77" s="112">
        <f t="shared" si="52"/>
        <v>0</v>
      </c>
      <c r="AK77" s="100">
        <f>VLOOKUP(K77,'5th Cycle APR Raw Data-Final'!$A$3:$R$1977,18,FALSE)</f>
        <v>2571</v>
      </c>
      <c r="AL77" s="100">
        <f>IF(AN77&lt;1,SUMIFS('5th Cycle APR Raw Data-Final'!$S$3:$S$1977,'5th Cycle APR Raw Data-Final'!$A$3:$A$1977,'SB35 Determination Data'!$K77,'5th Cycle APR Raw Data-Final'!$T$3:$T$1977,"&gt;="&amp;'SB35 Determination Data'!$F77,'5th Cycle APR Raw Data-Final'!$T$3:$T$1977,"&lt;"&amp;E77),SUMIFS('5th Cycle APR Raw Data-Final'!$S$3:$S$1977,'5th Cycle APR Raw Data-Final'!$A$3:$A$1977,'SB35 Determination Data'!$K77,'5th Cycle APR Raw Data-Final'!$T$3:$T$1977,"&gt;="&amp;'SB35 Determination Data'!$F77,'5th Cycle APR Raw Data-Final'!$T$3:$T$1977,"&lt;="&amp;G77))</f>
        <v>5</v>
      </c>
      <c r="AM77" s="100">
        <f t="shared" si="53"/>
        <v>2566</v>
      </c>
      <c r="AN77" s="114">
        <f t="shared" si="54"/>
        <v>0.375</v>
      </c>
      <c r="AO77" s="2" t="str">
        <f t="shared" si="55"/>
        <v>YES</v>
      </c>
      <c r="AP77" s="2" t="str">
        <f t="shared" si="56"/>
        <v>NO</v>
      </c>
      <c r="AQ77" s="2" t="str">
        <f t="shared" si="57"/>
        <v>NO</v>
      </c>
      <c r="AR77" s="124" t="str">
        <f>VLOOKUP(K77,'2018Submitted'!$A$2:$C$540,3,FALSE)</f>
        <v>Successful</v>
      </c>
      <c r="AS77" s="2" t="str">
        <f t="shared" si="58"/>
        <v>NO</v>
      </c>
      <c r="AT77" s="2" t="str">
        <f t="shared" si="59"/>
        <v>NO</v>
      </c>
    </row>
    <row r="78" spans="1:46" s="2" customFormat="1" ht="12.75" customHeight="1" x14ac:dyDescent="0.2">
      <c r="A78" s="2" t="s">
        <v>5</v>
      </c>
      <c r="B78" s="2" t="str">
        <f t="shared" si="32"/>
        <v>CERRITOS</v>
      </c>
      <c r="C78" s="71">
        <f t="shared" si="33"/>
        <v>0.625</v>
      </c>
      <c r="D78" s="72">
        <f t="shared" si="34"/>
        <v>8</v>
      </c>
      <c r="E78" s="99">
        <f t="shared" si="35"/>
        <v>2018</v>
      </c>
      <c r="F78" s="99">
        <f t="shared" si="36"/>
        <v>2014</v>
      </c>
      <c r="G78" s="99" t="str">
        <f t="shared" si="37"/>
        <v>2021</v>
      </c>
      <c r="H78" s="2" t="str">
        <f t="shared" si="38"/>
        <v>10/15/2013</v>
      </c>
      <c r="I78" s="2" t="str">
        <f t="shared" si="39"/>
        <v>10/15/2021</v>
      </c>
      <c r="J78" s="2" t="s">
        <v>3</v>
      </c>
      <c r="K78" s="111" t="s">
        <v>1042</v>
      </c>
      <c r="L78" s="100">
        <f>VLOOKUP(K78,'5th Cycle APR Raw Data-Final'!$A$3:$P$1977,6,FALSE)</f>
        <v>23</v>
      </c>
      <c r="M78" s="100">
        <f>IF(AN78&lt;1,SUMIFS('5th Cycle APR Raw Data-Final'!G$3:G$1977,'5th Cycle APR Raw Data-Final'!$A$3:$A$1977,'SB35 Determination Data'!$K78,'5th Cycle APR Raw Data-Final'!$T$3:$T$1977,"&gt;="&amp;'SB35 Determination Data'!$F78,'5th Cycle APR Raw Data-Final'!$T$3:$T$1977,"&lt;"&amp;E78),SUMIFS('5th Cycle APR Raw Data-Final'!G$3:G$1977,'5th Cycle APR Raw Data-Final'!$A$3:$A$1977,'SB35 Determination Data'!$K78,'5th Cycle APR Raw Data-Final'!$T$3:$T$1977,"&gt;="&amp;'SB35 Determination Data'!$F78,'5th Cycle APR Raw Data-Final'!$T$3:$T$1977,"&lt;="&amp;G78))</f>
        <v>0</v>
      </c>
      <c r="N78" s="100">
        <f>IF(AN78&lt;1,SUMIFS('5th Cycle APR Raw Data-Final'!H$3:H$1977,'5th Cycle APR Raw Data-Final'!$A$3:$A$1977,'SB35 Determination Data'!$K78,'5th Cycle APR Raw Data-Final'!$T$3:$T$1977,"&gt;="&amp;'SB35 Determination Data'!$F78,'5th Cycle APR Raw Data-Final'!$T$3:$T$1977,"&lt;"&amp;E78),SUMIFS('5th Cycle APR Raw Data-Final'!H$3:H$1977,'5th Cycle APR Raw Data-Final'!$A$3:$A$1977,'SB35 Determination Data'!$K78,'5th Cycle APR Raw Data-Final'!$T$3:$T$1977,"&gt;="&amp;'SB35 Determination Data'!$F78,'5th Cycle APR Raw Data-Final'!$T$3:$T$1977,"&lt;="&amp;G78))</f>
        <v>0</v>
      </c>
      <c r="O78" s="100">
        <f>IF(AN78&lt;1,SUMIFS('5th Cycle APR Raw Data-Final'!I$3:I$1977,'5th Cycle APR Raw Data-Final'!$A$3:$A$1977,'SB35 Determination Data'!$K78,'5th Cycle APR Raw Data-Final'!$T$3:$T$1977,"&gt;="&amp;'SB35 Determination Data'!$F78,'5th Cycle APR Raw Data-Final'!$T$3:$T$1977,"&lt;"&amp;E78),SUMIFS('5th Cycle APR Raw Data-Final'!I$3:I$1977,'5th Cycle APR Raw Data-Final'!$A$3:$A$1977,'SB35 Determination Data'!$K78,'5th Cycle APR Raw Data-Final'!$T$3:$T$1977,"&gt;="&amp;'SB35 Determination Data'!$F78,'5th Cycle APR Raw Data-Final'!$T$3:$T$1977,"&lt;="&amp;G78))</f>
        <v>0</v>
      </c>
      <c r="P78" s="100">
        <f t="shared" si="40"/>
        <v>23</v>
      </c>
      <c r="Q78" s="112">
        <f t="shared" si="41"/>
        <v>0</v>
      </c>
      <c r="R78" s="101">
        <f t="shared" si="42"/>
        <v>12</v>
      </c>
      <c r="S78" s="101">
        <f t="shared" si="43"/>
        <v>0</v>
      </c>
      <c r="T78" s="100">
        <f>VLOOKUP(K78,'5th Cycle APR Raw Data-Final'!$A$3:$P$1977,10,FALSE)</f>
        <v>14</v>
      </c>
      <c r="U78" s="100">
        <f>IF(AN78&lt;1,SUMIFS('5th Cycle APR Raw Data-Final'!K$3:K$1977,'5th Cycle APR Raw Data-Final'!$A$3:$A$1977,'SB35 Determination Data'!$K78,'5th Cycle APR Raw Data-Final'!$T$3:$T$1977,"&gt;="&amp;'SB35 Determination Data'!$F78,'5th Cycle APR Raw Data-Final'!$T$3:$T$1977,"&lt;"&amp;E78),SUMIFS('5th Cycle APR Raw Data-Final'!K$3:K$1977,'5th Cycle APR Raw Data-Final'!$A$3:$A$1977,'SB35 Determination Data'!$K78,'5th Cycle APR Raw Data-Final'!$T$3:$T$1977,"&gt;="&amp;'SB35 Determination Data'!$F78,'5th Cycle APR Raw Data-Final'!$T$3:$T$1977,"&lt;="&amp;G78))</f>
        <v>0</v>
      </c>
      <c r="V78" s="100">
        <f>IF(AN78&lt;1,SUMIFS('5th Cycle APR Raw Data-Final'!L$3:L$1977,'5th Cycle APR Raw Data-Final'!$A$3:$A$1977,'SB35 Determination Data'!$K78,'5th Cycle APR Raw Data-Final'!$T$3:$T$1977,"&gt;="&amp;'SB35 Determination Data'!$F78,'5th Cycle APR Raw Data-Final'!$T$3:$T$1977,"&lt;"&amp;E78),SUMIFS('5th Cycle APR Raw Data-Final'!L$3:L$1977,'5th Cycle APR Raw Data-Final'!$A$3:$A$1977,'SB35 Determination Data'!$K78,'5th Cycle APR Raw Data-Final'!$T$3:$T$1977,"&gt;="&amp;'SB35 Determination Data'!$F78,'5th Cycle APR Raw Data-Final'!$T$3:$T$1977,"&lt;="&amp;G78))</f>
        <v>0</v>
      </c>
      <c r="W78" s="100">
        <f>IF(AN78&lt;1,SUMIFS('5th Cycle APR Raw Data-Final'!M$3:M$1977,'5th Cycle APR Raw Data-Final'!$A$3:$A$1977,'SB35 Determination Data'!$K78,'5th Cycle APR Raw Data-Final'!$T$3:$T$1977,"&gt;="&amp;'SB35 Determination Data'!$F78,'5th Cycle APR Raw Data-Final'!$T$3:$T$1977,"&lt;"&amp;E78),SUMIFS('5th Cycle APR Raw Data-Final'!M$3:M$1977,'5th Cycle APR Raw Data-Final'!$A$3:$A$1977,'SB35 Determination Data'!$K78,'5th Cycle APR Raw Data-Final'!$T$3:$T$1977,"&gt;="&amp;'SB35 Determination Data'!$F78,'5th Cycle APR Raw Data-Final'!$T$3:$T$1977,"&lt;="&amp;G78))</f>
        <v>0</v>
      </c>
      <c r="X78" s="100">
        <f t="shared" si="44"/>
        <v>14</v>
      </c>
      <c r="Y78" s="100">
        <f t="shared" si="45"/>
        <v>0</v>
      </c>
      <c r="Z78" s="100">
        <f t="shared" si="46"/>
        <v>14</v>
      </c>
      <c r="AA78" s="112">
        <f t="shared" si="47"/>
        <v>0</v>
      </c>
      <c r="AB78" s="112">
        <f t="shared" si="48"/>
        <v>0</v>
      </c>
      <c r="AC78" s="100">
        <f>VLOOKUP(K78,'5th Cycle APR Raw Data-Final'!$A$3:$P$1977,14,FALSE)</f>
        <v>14</v>
      </c>
      <c r="AD78" s="100">
        <f>IF(AN78&lt;1,SUMIFS('5th Cycle APR Raw Data-Final'!$O$3:$O$1977,'5th Cycle APR Raw Data-Final'!$A$3:$A$1977,'SB35 Determination Data'!$K78,'5th Cycle APR Raw Data-Final'!$T$3:$T$1977,"&gt;="&amp;'SB35 Determination Data'!$F78,'5th Cycle APR Raw Data-Final'!$T$3:$T$1977,"&lt;"&amp;E78),SUMIFS('5th Cycle APR Raw Data-Final'!$O$3:$O$1977,'5th Cycle APR Raw Data-Final'!$A$3:$A$1977,'SB35 Determination Data'!$K78,'5th Cycle APR Raw Data-Final'!$T$3:$T$1977,"&gt;="&amp;'SB35 Determination Data'!$F78,'5th Cycle APR Raw Data-Final'!$T$3:$T$1977,"&lt;="&amp;G78))</f>
        <v>0</v>
      </c>
      <c r="AE78" s="100">
        <f t="shared" si="49"/>
        <v>14</v>
      </c>
      <c r="AF78" s="112">
        <f t="shared" si="50"/>
        <v>0</v>
      </c>
      <c r="AG78" s="100">
        <f>VLOOKUP(K78,'5th Cycle APR Raw Data-Final'!$A$3:$P$1977,16,FALSE)</f>
        <v>35</v>
      </c>
      <c r="AH78" s="100">
        <f>IF(AN78&lt;1,SUMIFS('5th Cycle APR Raw Data-Final'!$Q$3:$Q$1977,'5th Cycle APR Raw Data-Final'!$A$3:$A$1977,'SB35 Determination Data'!$K78,'5th Cycle APR Raw Data-Final'!$T$3:$T$1977,"&gt;="&amp;'SB35 Determination Data'!$F78,'5th Cycle APR Raw Data-Final'!$T$3:$T$1977,"&lt;"&amp;E78),SUMIFS('5th Cycle APR Raw Data-Final'!$Q$3:$Q$1977,'5th Cycle APR Raw Data-Final'!$A$3:$A$1977,'SB35 Determination Data'!$K78,'5th Cycle APR Raw Data-Final'!$T$3:$T$1977,"&gt;="&amp;'SB35 Determination Data'!$F78,'5th Cycle APR Raw Data-Final'!$T$3:$T$1977,"&lt;="&amp;G78))</f>
        <v>355</v>
      </c>
      <c r="AI78" s="100">
        <f t="shared" si="51"/>
        <v>0</v>
      </c>
      <c r="AJ78" s="112">
        <f t="shared" si="52"/>
        <v>10.142857142857142</v>
      </c>
      <c r="AK78" s="100">
        <f>VLOOKUP(K78,'5th Cycle APR Raw Data-Final'!$A$3:$R$1977,18,FALSE)</f>
        <v>86</v>
      </c>
      <c r="AL78" s="100">
        <f>IF(AN78&lt;1,SUMIFS('5th Cycle APR Raw Data-Final'!$S$3:$S$1977,'5th Cycle APR Raw Data-Final'!$A$3:$A$1977,'SB35 Determination Data'!$K78,'5th Cycle APR Raw Data-Final'!$T$3:$T$1977,"&gt;="&amp;'SB35 Determination Data'!$F78,'5th Cycle APR Raw Data-Final'!$T$3:$T$1977,"&lt;"&amp;E78),SUMIFS('5th Cycle APR Raw Data-Final'!$S$3:$S$1977,'5th Cycle APR Raw Data-Final'!$A$3:$A$1977,'SB35 Determination Data'!$K78,'5th Cycle APR Raw Data-Final'!$T$3:$T$1977,"&gt;="&amp;'SB35 Determination Data'!$F78,'5th Cycle APR Raw Data-Final'!$T$3:$T$1977,"&lt;="&amp;G78))</f>
        <v>355</v>
      </c>
      <c r="AM78" s="100">
        <f t="shared" si="53"/>
        <v>51</v>
      </c>
      <c r="AN78" s="114">
        <f t="shared" si="54"/>
        <v>0.5</v>
      </c>
      <c r="AO78" s="2" t="str">
        <f t="shared" si="55"/>
        <v>NO</v>
      </c>
      <c r="AP78" s="2" t="str">
        <f t="shared" si="56"/>
        <v>YES</v>
      </c>
      <c r="AQ78" s="2" t="str">
        <f t="shared" si="57"/>
        <v>NO</v>
      </c>
      <c r="AR78" s="124" t="str">
        <f>VLOOKUP(K78,'2018Submitted'!$A$2:$C$540,3,FALSE)</f>
        <v>Successful</v>
      </c>
      <c r="AS78" s="2" t="str">
        <f t="shared" si="58"/>
        <v>NO</v>
      </c>
      <c r="AT78" s="2" t="str">
        <f t="shared" si="59"/>
        <v>YES</v>
      </c>
    </row>
    <row r="79" spans="1:46" s="2" customFormat="1" ht="12.75" customHeight="1" x14ac:dyDescent="0.2">
      <c r="A79" s="2" t="s">
        <v>46</v>
      </c>
      <c r="B79" s="2" t="str">
        <f t="shared" si="32"/>
        <v>CHICO</v>
      </c>
      <c r="C79" s="71">
        <f t="shared" si="33"/>
        <v>0.625</v>
      </c>
      <c r="D79" s="72">
        <f t="shared" si="34"/>
        <v>8</v>
      </c>
      <c r="E79" s="99">
        <f t="shared" si="35"/>
        <v>2018</v>
      </c>
      <c r="F79" s="99">
        <f t="shared" si="36"/>
        <v>2014</v>
      </c>
      <c r="G79" s="99">
        <f t="shared" si="37"/>
        <v>2021</v>
      </c>
      <c r="H79" s="2" t="str">
        <f t="shared" si="38"/>
        <v>06/15/2014</v>
      </c>
      <c r="I79" s="2" t="str">
        <f t="shared" si="39"/>
        <v>06/15/2022</v>
      </c>
      <c r="J79" s="2" t="s">
        <v>47</v>
      </c>
      <c r="K79" s="111" t="s">
        <v>73</v>
      </c>
      <c r="L79" s="100">
        <f>VLOOKUP(K79,'5th Cycle APR Raw Data-Final'!$A$3:$P$1977,6,FALSE)</f>
        <v>974</v>
      </c>
      <c r="M79" s="100">
        <f>IF(AN79&lt;1,SUMIFS('5th Cycle APR Raw Data-Final'!G$3:G$1977,'5th Cycle APR Raw Data-Final'!$A$3:$A$1977,'SB35 Determination Data'!$K79,'5th Cycle APR Raw Data-Final'!$T$3:$T$1977,"&gt;="&amp;'SB35 Determination Data'!$F79,'5th Cycle APR Raw Data-Final'!$T$3:$T$1977,"&lt;"&amp;E79),SUMIFS('5th Cycle APR Raw Data-Final'!G$3:G$1977,'5th Cycle APR Raw Data-Final'!$A$3:$A$1977,'SB35 Determination Data'!$K79,'5th Cycle APR Raw Data-Final'!$T$3:$T$1977,"&gt;="&amp;'SB35 Determination Data'!$F79,'5th Cycle APR Raw Data-Final'!$T$3:$T$1977,"&lt;="&amp;G79))</f>
        <v>15</v>
      </c>
      <c r="N79" s="100">
        <f>IF(AN79&lt;1,SUMIFS('5th Cycle APR Raw Data-Final'!H$3:H$1977,'5th Cycle APR Raw Data-Final'!$A$3:$A$1977,'SB35 Determination Data'!$K79,'5th Cycle APR Raw Data-Final'!$T$3:$T$1977,"&gt;="&amp;'SB35 Determination Data'!$F79,'5th Cycle APR Raw Data-Final'!$T$3:$T$1977,"&lt;"&amp;E79),SUMIFS('5th Cycle APR Raw Data-Final'!H$3:H$1977,'5th Cycle APR Raw Data-Final'!$A$3:$A$1977,'SB35 Determination Data'!$K79,'5th Cycle APR Raw Data-Final'!$T$3:$T$1977,"&gt;="&amp;'SB35 Determination Data'!$F79,'5th Cycle APR Raw Data-Final'!$T$3:$T$1977,"&lt;="&amp;G79))</f>
        <v>15</v>
      </c>
      <c r="O79" s="100">
        <f>IF(AN79&lt;1,SUMIFS('5th Cycle APR Raw Data-Final'!I$3:I$1977,'5th Cycle APR Raw Data-Final'!$A$3:$A$1977,'SB35 Determination Data'!$K79,'5th Cycle APR Raw Data-Final'!$T$3:$T$1977,"&gt;="&amp;'SB35 Determination Data'!$F79,'5th Cycle APR Raw Data-Final'!$T$3:$T$1977,"&lt;"&amp;E79),SUMIFS('5th Cycle APR Raw Data-Final'!I$3:I$1977,'5th Cycle APR Raw Data-Final'!$A$3:$A$1977,'SB35 Determination Data'!$K79,'5th Cycle APR Raw Data-Final'!$T$3:$T$1977,"&gt;="&amp;'SB35 Determination Data'!$F79,'5th Cycle APR Raw Data-Final'!$T$3:$T$1977,"&lt;="&amp;G79))</f>
        <v>0</v>
      </c>
      <c r="P79" s="100">
        <f t="shared" si="40"/>
        <v>959</v>
      </c>
      <c r="Q79" s="112">
        <f t="shared" si="41"/>
        <v>1.5400410677618069E-2</v>
      </c>
      <c r="R79" s="101">
        <f t="shared" si="42"/>
        <v>487</v>
      </c>
      <c r="S79" s="101">
        <f t="shared" si="43"/>
        <v>0</v>
      </c>
      <c r="T79" s="100">
        <f>VLOOKUP(K79,'5th Cycle APR Raw Data-Final'!$A$3:$P$1977,10,FALSE)</f>
        <v>643</v>
      </c>
      <c r="U79" s="100">
        <f>IF(AN79&lt;1,SUMIFS('5th Cycle APR Raw Data-Final'!K$3:K$1977,'5th Cycle APR Raw Data-Final'!$A$3:$A$1977,'SB35 Determination Data'!$K79,'5th Cycle APR Raw Data-Final'!$T$3:$T$1977,"&gt;="&amp;'SB35 Determination Data'!$F79,'5th Cycle APR Raw Data-Final'!$T$3:$T$1977,"&lt;"&amp;E79),SUMIFS('5th Cycle APR Raw Data-Final'!K$3:K$1977,'5th Cycle APR Raw Data-Final'!$A$3:$A$1977,'SB35 Determination Data'!$K79,'5th Cycle APR Raw Data-Final'!$T$3:$T$1977,"&gt;="&amp;'SB35 Determination Data'!$F79,'5th Cycle APR Raw Data-Final'!$T$3:$T$1977,"&lt;="&amp;G79))</f>
        <v>5</v>
      </c>
      <c r="V79" s="100">
        <f>IF(AN79&lt;1,SUMIFS('5th Cycle APR Raw Data-Final'!L$3:L$1977,'5th Cycle APR Raw Data-Final'!$A$3:$A$1977,'SB35 Determination Data'!$K79,'5th Cycle APR Raw Data-Final'!$T$3:$T$1977,"&gt;="&amp;'SB35 Determination Data'!$F79,'5th Cycle APR Raw Data-Final'!$T$3:$T$1977,"&lt;"&amp;E79),SUMIFS('5th Cycle APR Raw Data-Final'!L$3:L$1977,'5th Cycle APR Raw Data-Final'!$A$3:$A$1977,'SB35 Determination Data'!$K79,'5th Cycle APR Raw Data-Final'!$T$3:$T$1977,"&gt;="&amp;'SB35 Determination Data'!$F79,'5th Cycle APR Raw Data-Final'!$T$3:$T$1977,"&lt;="&amp;G79))</f>
        <v>5</v>
      </c>
      <c r="W79" s="100">
        <f>IF(AN79&lt;1,SUMIFS('5th Cycle APR Raw Data-Final'!M$3:M$1977,'5th Cycle APR Raw Data-Final'!$A$3:$A$1977,'SB35 Determination Data'!$K79,'5th Cycle APR Raw Data-Final'!$T$3:$T$1977,"&gt;="&amp;'SB35 Determination Data'!$F79,'5th Cycle APR Raw Data-Final'!$T$3:$T$1977,"&lt;"&amp;E79),SUMIFS('5th Cycle APR Raw Data-Final'!M$3:M$1977,'5th Cycle APR Raw Data-Final'!$A$3:$A$1977,'SB35 Determination Data'!$K79,'5th Cycle APR Raw Data-Final'!$T$3:$T$1977,"&gt;="&amp;'SB35 Determination Data'!$F79,'5th Cycle APR Raw Data-Final'!$T$3:$T$1977,"&lt;="&amp;G79))</f>
        <v>0</v>
      </c>
      <c r="X79" s="100">
        <f t="shared" si="44"/>
        <v>638</v>
      </c>
      <c r="Y79" s="100">
        <f t="shared" si="45"/>
        <v>5</v>
      </c>
      <c r="Z79" s="100">
        <f t="shared" si="46"/>
        <v>638</v>
      </c>
      <c r="AA79" s="112">
        <f t="shared" si="47"/>
        <v>7.7760497667185074E-3</v>
      </c>
      <c r="AB79" s="112">
        <f t="shared" si="48"/>
        <v>7.7760497667185074E-3</v>
      </c>
      <c r="AC79" s="100">
        <f>VLOOKUP(K79,'5th Cycle APR Raw Data-Final'!$A$3:$P$1977,14,FALSE)</f>
        <v>708</v>
      </c>
      <c r="AD79" s="100">
        <f>IF(AN79&lt;1,SUMIFS('5th Cycle APR Raw Data-Final'!$O$3:$O$1977,'5th Cycle APR Raw Data-Final'!$A$3:$A$1977,'SB35 Determination Data'!$K79,'5th Cycle APR Raw Data-Final'!$T$3:$T$1977,"&gt;="&amp;'SB35 Determination Data'!$F79,'5th Cycle APR Raw Data-Final'!$T$3:$T$1977,"&lt;"&amp;E79),SUMIFS('5th Cycle APR Raw Data-Final'!$O$3:$O$1977,'5th Cycle APR Raw Data-Final'!$A$3:$A$1977,'SB35 Determination Data'!$K79,'5th Cycle APR Raw Data-Final'!$T$3:$T$1977,"&gt;="&amp;'SB35 Determination Data'!$F79,'5th Cycle APR Raw Data-Final'!$T$3:$T$1977,"&lt;="&amp;G79))</f>
        <v>324</v>
      </c>
      <c r="AE79" s="100">
        <f t="shared" si="49"/>
        <v>384</v>
      </c>
      <c r="AF79" s="112">
        <f t="shared" si="50"/>
        <v>0.4576271186440678</v>
      </c>
      <c r="AG79" s="100">
        <f>VLOOKUP(K79,'5th Cycle APR Raw Data-Final'!$A$3:$P$1977,16,FALSE)</f>
        <v>1638</v>
      </c>
      <c r="AH79" s="100">
        <f>IF(AN79&lt;1,SUMIFS('5th Cycle APR Raw Data-Final'!$Q$3:$Q$1977,'5th Cycle APR Raw Data-Final'!$A$3:$A$1977,'SB35 Determination Data'!$K79,'5th Cycle APR Raw Data-Final'!$T$3:$T$1977,"&gt;="&amp;'SB35 Determination Data'!$F79,'5th Cycle APR Raw Data-Final'!$T$3:$T$1977,"&lt;"&amp;E79),SUMIFS('5th Cycle APR Raw Data-Final'!$Q$3:$Q$1977,'5th Cycle APR Raw Data-Final'!$A$3:$A$1977,'SB35 Determination Data'!$K79,'5th Cycle APR Raw Data-Final'!$T$3:$T$1977,"&gt;="&amp;'SB35 Determination Data'!$F79,'5th Cycle APR Raw Data-Final'!$T$3:$T$1977,"&lt;="&amp;G79))</f>
        <v>1333</v>
      </c>
      <c r="AI79" s="100">
        <f t="shared" si="51"/>
        <v>305</v>
      </c>
      <c r="AJ79" s="112">
        <f t="shared" si="52"/>
        <v>0.81379731379731379</v>
      </c>
      <c r="AK79" s="100">
        <f>VLOOKUP(K79,'5th Cycle APR Raw Data-Final'!$A$3:$R$1977,18,FALSE)</f>
        <v>3963</v>
      </c>
      <c r="AL79" s="100">
        <f>IF(AN79&lt;1,SUMIFS('5th Cycle APR Raw Data-Final'!$S$3:$S$1977,'5th Cycle APR Raw Data-Final'!$A$3:$A$1977,'SB35 Determination Data'!$K79,'5th Cycle APR Raw Data-Final'!$T$3:$T$1977,"&gt;="&amp;'SB35 Determination Data'!$F79,'5th Cycle APR Raw Data-Final'!$T$3:$T$1977,"&lt;"&amp;E79),SUMIFS('5th Cycle APR Raw Data-Final'!$S$3:$S$1977,'5th Cycle APR Raw Data-Final'!$A$3:$A$1977,'SB35 Determination Data'!$K79,'5th Cycle APR Raw Data-Final'!$T$3:$T$1977,"&gt;="&amp;'SB35 Determination Data'!$F79,'5th Cycle APR Raw Data-Final'!$T$3:$T$1977,"&lt;="&amp;G79))</f>
        <v>1677</v>
      </c>
      <c r="AM79" s="100">
        <f t="shared" si="53"/>
        <v>2286</v>
      </c>
      <c r="AN79" s="114">
        <f t="shared" si="54"/>
        <v>0.5</v>
      </c>
      <c r="AO79" s="2" t="str">
        <f t="shared" si="55"/>
        <v>NO</v>
      </c>
      <c r="AP79" s="2" t="str">
        <f t="shared" si="56"/>
        <v>YES</v>
      </c>
      <c r="AQ79" s="2" t="str">
        <f t="shared" si="57"/>
        <v>NO</v>
      </c>
      <c r="AR79" s="124" t="str">
        <f>VLOOKUP(K79,'2018Submitted'!$A$2:$C$540,3,FALSE)</f>
        <v>Successful</v>
      </c>
      <c r="AS79" s="2" t="str">
        <f t="shared" si="58"/>
        <v>NO</v>
      </c>
      <c r="AT79" s="2" t="str">
        <f t="shared" si="59"/>
        <v>YES</v>
      </c>
    </row>
    <row r="80" spans="1:46" s="2" customFormat="1" ht="12.75" customHeight="1" x14ac:dyDescent="0.2">
      <c r="A80" s="2" t="s">
        <v>2</v>
      </c>
      <c r="B80" s="2" t="str">
        <f t="shared" si="32"/>
        <v>CHINO</v>
      </c>
      <c r="C80" s="71">
        <f t="shared" si="33"/>
        <v>0.625</v>
      </c>
      <c r="D80" s="72">
        <f t="shared" si="34"/>
        <v>8</v>
      </c>
      <c r="E80" s="99">
        <f t="shared" si="35"/>
        <v>2018</v>
      </c>
      <c r="F80" s="99">
        <f t="shared" si="36"/>
        <v>2014</v>
      </c>
      <c r="G80" s="99" t="str">
        <f t="shared" si="37"/>
        <v>2021</v>
      </c>
      <c r="H80" s="2" t="str">
        <f t="shared" si="38"/>
        <v>10/15/2013</v>
      </c>
      <c r="I80" s="2" t="str">
        <f t="shared" si="39"/>
        <v>10/15/2021</v>
      </c>
      <c r="J80" s="2" t="s">
        <v>3</v>
      </c>
      <c r="K80" s="111" t="s">
        <v>74</v>
      </c>
      <c r="L80" s="100">
        <f>VLOOKUP(K80,'5th Cycle APR Raw Data-Final'!$A$3:$P$1977,6,FALSE)</f>
        <v>707</v>
      </c>
      <c r="M80" s="100">
        <f>IF(AN80&lt;1,SUMIFS('5th Cycle APR Raw Data-Final'!G$3:G$1977,'5th Cycle APR Raw Data-Final'!$A$3:$A$1977,'SB35 Determination Data'!$K80,'5th Cycle APR Raw Data-Final'!$T$3:$T$1977,"&gt;="&amp;'SB35 Determination Data'!$F80,'5th Cycle APR Raw Data-Final'!$T$3:$T$1977,"&lt;"&amp;E80),SUMIFS('5th Cycle APR Raw Data-Final'!G$3:G$1977,'5th Cycle APR Raw Data-Final'!$A$3:$A$1977,'SB35 Determination Data'!$K80,'5th Cycle APR Raw Data-Final'!$T$3:$T$1977,"&gt;="&amp;'SB35 Determination Data'!$F80,'5th Cycle APR Raw Data-Final'!$T$3:$T$1977,"&lt;="&amp;G80))</f>
        <v>135</v>
      </c>
      <c r="N80" s="100">
        <f>IF(AN80&lt;1,SUMIFS('5th Cycle APR Raw Data-Final'!H$3:H$1977,'5th Cycle APR Raw Data-Final'!$A$3:$A$1977,'SB35 Determination Data'!$K80,'5th Cycle APR Raw Data-Final'!$T$3:$T$1977,"&gt;="&amp;'SB35 Determination Data'!$F80,'5th Cycle APR Raw Data-Final'!$T$3:$T$1977,"&lt;"&amp;E80),SUMIFS('5th Cycle APR Raw Data-Final'!H$3:H$1977,'5th Cycle APR Raw Data-Final'!$A$3:$A$1977,'SB35 Determination Data'!$K80,'5th Cycle APR Raw Data-Final'!$T$3:$T$1977,"&gt;="&amp;'SB35 Determination Data'!$F80,'5th Cycle APR Raw Data-Final'!$T$3:$T$1977,"&lt;="&amp;G80))</f>
        <v>135</v>
      </c>
      <c r="O80" s="100">
        <f>IF(AN80&lt;1,SUMIFS('5th Cycle APR Raw Data-Final'!I$3:I$1977,'5th Cycle APR Raw Data-Final'!$A$3:$A$1977,'SB35 Determination Data'!$K80,'5th Cycle APR Raw Data-Final'!$T$3:$T$1977,"&gt;="&amp;'SB35 Determination Data'!$F80,'5th Cycle APR Raw Data-Final'!$T$3:$T$1977,"&lt;"&amp;E80),SUMIFS('5th Cycle APR Raw Data-Final'!I$3:I$1977,'5th Cycle APR Raw Data-Final'!$A$3:$A$1977,'SB35 Determination Data'!$K80,'5th Cycle APR Raw Data-Final'!$T$3:$T$1977,"&gt;="&amp;'SB35 Determination Data'!$F80,'5th Cycle APR Raw Data-Final'!$T$3:$T$1977,"&lt;="&amp;G80))</f>
        <v>0</v>
      </c>
      <c r="P80" s="100">
        <f t="shared" si="40"/>
        <v>572</v>
      </c>
      <c r="Q80" s="112">
        <f t="shared" si="41"/>
        <v>0.19094766619519093</v>
      </c>
      <c r="R80" s="101">
        <f t="shared" si="42"/>
        <v>354</v>
      </c>
      <c r="S80" s="101">
        <f t="shared" si="43"/>
        <v>0</v>
      </c>
      <c r="T80" s="100">
        <f>VLOOKUP(K80,'5th Cycle APR Raw Data-Final'!$A$3:$P$1977,10,FALSE)</f>
        <v>478</v>
      </c>
      <c r="U80" s="100">
        <f>IF(AN80&lt;1,SUMIFS('5th Cycle APR Raw Data-Final'!K$3:K$1977,'5th Cycle APR Raw Data-Final'!$A$3:$A$1977,'SB35 Determination Data'!$K80,'5th Cycle APR Raw Data-Final'!$T$3:$T$1977,"&gt;="&amp;'SB35 Determination Data'!$F80,'5th Cycle APR Raw Data-Final'!$T$3:$T$1977,"&lt;"&amp;E80),SUMIFS('5th Cycle APR Raw Data-Final'!K$3:K$1977,'5th Cycle APR Raw Data-Final'!$A$3:$A$1977,'SB35 Determination Data'!$K80,'5th Cycle APR Raw Data-Final'!$T$3:$T$1977,"&gt;="&amp;'SB35 Determination Data'!$F80,'5th Cycle APR Raw Data-Final'!$T$3:$T$1977,"&lt;="&amp;G80))</f>
        <v>203</v>
      </c>
      <c r="V80" s="100">
        <f>IF(AN80&lt;1,SUMIFS('5th Cycle APR Raw Data-Final'!L$3:L$1977,'5th Cycle APR Raw Data-Final'!$A$3:$A$1977,'SB35 Determination Data'!$K80,'5th Cycle APR Raw Data-Final'!$T$3:$T$1977,"&gt;="&amp;'SB35 Determination Data'!$F80,'5th Cycle APR Raw Data-Final'!$T$3:$T$1977,"&lt;"&amp;E80),SUMIFS('5th Cycle APR Raw Data-Final'!L$3:L$1977,'5th Cycle APR Raw Data-Final'!$A$3:$A$1977,'SB35 Determination Data'!$K80,'5th Cycle APR Raw Data-Final'!$T$3:$T$1977,"&gt;="&amp;'SB35 Determination Data'!$F80,'5th Cycle APR Raw Data-Final'!$T$3:$T$1977,"&lt;="&amp;G80))</f>
        <v>203</v>
      </c>
      <c r="W80" s="100">
        <f>IF(AN80&lt;1,SUMIFS('5th Cycle APR Raw Data-Final'!M$3:M$1977,'5th Cycle APR Raw Data-Final'!$A$3:$A$1977,'SB35 Determination Data'!$K80,'5th Cycle APR Raw Data-Final'!$T$3:$T$1977,"&gt;="&amp;'SB35 Determination Data'!$F80,'5th Cycle APR Raw Data-Final'!$T$3:$T$1977,"&lt;"&amp;E80),SUMIFS('5th Cycle APR Raw Data-Final'!M$3:M$1977,'5th Cycle APR Raw Data-Final'!$A$3:$A$1977,'SB35 Determination Data'!$K80,'5th Cycle APR Raw Data-Final'!$T$3:$T$1977,"&gt;="&amp;'SB35 Determination Data'!$F80,'5th Cycle APR Raw Data-Final'!$T$3:$T$1977,"&lt;="&amp;G80))</f>
        <v>0</v>
      </c>
      <c r="X80" s="100">
        <f t="shared" si="44"/>
        <v>275</v>
      </c>
      <c r="Y80" s="100">
        <f t="shared" si="45"/>
        <v>203</v>
      </c>
      <c r="Z80" s="100">
        <f t="shared" si="46"/>
        <v>275</v>
      </c>
      <c r="AA80" s="112">
        <f t="shared" si="47"/>
        <v>0.42468619246861927</v>
      </c>
      <c r="AB80" s="112">
        <f t="shared" si="48"/>
        <v>0.42468619246861927</v>
      </c>
      <c r="AC80" s="100">
        <f>VLOOKUP(K80,'5th Cycle APR Raw Data-Final'!$A$3:$P$1977,14,FALSE)</f>
        <v>533</v>
      </c>
      <c r="AD80" s="100">
        <f>IF(AN80&lt;1,SUMIFS('5th Cycle APR Raw Data-Final'!$O$3:$O$1977,'5th Cycle APR Raw Data-Final'!$A$3:$A$1977,'SB35 Determination Data'!$K80,'5th Cycle APR Raw Data-Final'!$T$3:$T$1977,"&gt;="&amp;'SB35 Determination Data'!$F80,'5th Cycle APR Raw Data-Final'!$T$3:$T$1977,"&lt;"&amp;E80),SUMIFS('5th Cycle APR Raw Data-Final'!$O$3:$O$1977,'5th Cycle APR Raw Data-Final'!$A$3:$A$1977,'SB35 Determination Data'!$K80,'5th Cycle APR Raw Data-Final'!$T$3:$T$1977,"&gt;="&amp;'SB35 Determination Data'!$F80,'5th Cycle APR Raw Data-Final'!$T$3:$T$1977,"&lt;="&amp;G80))</f>
        <v>0</v>
      </c>
      <c r="AE80" s="100">
        <f t="shared" si="49"/>
        <v>533</v>
      </c>
      <c r="AF80" s="112">
        <f t="shared" si="50"/>
        <v>0</v>
      </c>
      <c r="AG80" s="100">
        <f>VLOOKUP(K80,'5th Cycle APR Raw Data-Final'!$A$3:$P$1977,16,FALSE)</f>
        <v>1176</v>
      </c>
      <c r="AH80" s="100">
        <f>IF(AN80&lt;1,SUMIFS('5th Cycle APR Raw Data-Final'!$Q$3:$Q$1977,'5th Cycle APR Raw Data-Final'!$A$3:$A$1977,'SB35 Determination Data'!$K80,'5th Cycle APR Raw Data-Final'!$T$3:$T$1977,"&gt;="&amp;'SB35 Determination Data'!$F80,'5th Cycle APR Raw Data-Final'!$T$3:$T$1977,"&lt;"&amp;E80),SUMIFS('5th Cycle APR Raw Data-Final'!$Q$3:$Q$1977,'5th Cycle APR Raw Data-Final'!$A$3:$A$1977,'SB35 Determination Data'!$K80,'5th Cycle APR Raw Data-Final'!$T$3:$T$1977,"&gt;="&amp;'SB35 Determination Data'!$F80,'5th Cycle APR Raw Data-Final'!$T$3:$T$1977,"&lt;="&amp;G80))</f>
        <v>1684</v>
      </c>
      <c r="AI80" s="100">
        <f t="shared" si="51"/>
        <v>0</v>
      </c>
      <c r="AJ80" s="112">
        <f t="shared" si="52"/>
        <v>1.4319727891156462</v>
      </c>
      <c r="AK80" s="100">
        <f>VLOOKUP(K80,'5th Cycle APR Raw Data-Final'!$A$3:$R$1977,18,FALSE)</f>
        <v>2894</v>
      </c>
      <c r="AL80" s="100">
        <f>IF(AN80&lt;1,SUMIFS('5th Cycle APR Raw Data-Final'!$S$3:$S$1977,'5th Cycle APR Raw Data-Final'!$A$3:$A$1977,'SB35 Determination Data'!$K80,'5th Cycle APR Raw Data-Final'!$T$3:$T$1977,"&gt;="&amp;'SB35 Determination Data'!$F80,'5th Cycle APR Raw Data-Final'!$T$3:$T$1977,"&lt;"&amp;E80),SUMIFS('5th Cycle APR Raw Data-Final'!$S$3:$S$1977,'5th Cycle APR Raw Data-Final'!$A$3:$A$1977,'SB35 Determination Data'!$K80,'5th Cycle APR Raw Data-Final'!$T$3:$T$1977,"&gt;="&amp;'SB35 Determination Data'!$F80,'5th Cycle APR Raw Data-Final'!$T$3:$T$1977,"&lt;="&amp;G80))</f>
        <v>2022</v>
      </c>
      <c r="AM80" s="100">
        <f t="shared" si="53"/>
        <v>1380</v>
      </c>
      <c r="AN80" s="114">
        <f t="shared" si="54"/>
        <v>0.5</v>
      </c>
      <c r="AO80" s="2" t="str">
        <f t="shared" si="55"/>
        <v>NO</v>
      </c>
      <c r="AP80" s="2" t="str">
        <f t="shared" si="56"/>
        <v>YES</v>
      </c>
      <c r="AQ80" s="2" t="str">
        <f t="shared" si="57"/>
        <v>NO</v>
      </c>
      <c r="AR80" s="124" t="str">
        <f>VLOOKUP(K80,'2018Submitted'!$A$2:$C$540,3,FALSE)</f>
        <v>Successful</v>
      </c>
      <c r="AS80" s="2" t="str">
        <f t="shared" si="58"/>
        <v>NO</v>
      </c>
      <c r="AT80" s="2" t="str">
        <f t="shared" si="59"/>
        <v>YES</v>
      </c>
    </row>
    <row r="81" spans="1:46" s="2" customFormat="1" ht="12.75" customHeight="1" x14ac:dyDescent="0.2">
      <c r="A81" s="2" t="s">
        <v>2</v>
      </c>
      <c r="B81" s="2" t="str">
        <f t="shared" si="32"/>
        <v>CHINO HILLS</v>
      </c>
      <c r="C81" s="71">
        <f t="shared" si="33"/>
        <v>0.625</v>
      </c>
      <c r="D81" s="72">
        <f t="shared" si="34"/>
        <v>8</v>
      </c>
      <c r="E81" s="99">
        <f t="shared" si="35"/>
        <v>2018</v>
      </c>
      <c r="F81" s="99">
        <f t="shared" si="36"/>
        <v>2014</v>
      </c>
      <c r="G81" s="99" t="str">
        <f t="shared" si="37"/>
        <v>2021</v>
      </c>
      <c r="H81" s="2" t="str">
        <f t="shared" si="38"/>
        <v>10/15/2013</v>
      </c>
      <c r="I81" s="2" t="str">
        <f t="shared" si="39"/>
        <v>10/15/2021</v>
      </c>
      <c r="J81" s="2" t="s">
        <v>3</v>
      </c>
      <c r="K81" s="111" t="s">
        <v>75</v>
      </c>
      <c r="L81" s="100">
        <f>VLOOKUP(K81,'5th Cycle APR Raw Data-Final'!$A$3:$P$1977,6,FALSE)</f>
        <v>217</v>
      </c>
      <c r="M81" s="100">
        <f>IF(AN81&lt;1,SUMIFS('5th Cycle APR Raw Data-Final'!G$3:G$1977,'5th Cycle APR Raw Data-Final'!$A$3:$A$1977,'SB35 Determination Data'!$K81,'5th Cycle APR Raw Data-Final'!$T$3:$T$1977,"&gt;="&amp;'SB35 Determination Data'!$F81,'5th Cycle APR Raw Data-Final'!$T$3:$T$1977,"&lt;"&amp;E81),SUMIFS('5th Cycle APR Raw Data-Final'!G$3:G$1977,'5th Cycle APR Raw Data-Final'!$A$3:$A$1977,'SB35 Determination Data'!$K81,'5th Cycle APR Raw Data-Final'!$T$3:$T$1977,"&gt;="&amp;'SB35 Determination Data'!$F81,'5th Cycle APR Raw Data-Final'!$T$3:$T$1977,"&lt;="&amp;G81))</f>
        <v>0</v>
      </c>
      <c r="N81" s="100">
        <f>IF(AN81&lt;1,SUMIFS('5th Cycle APR Raw Data-Final'!H$3:H$1977,'5th Cycle APR Raw Data-Final'!$A$3:$A$1977,'SB35 Determination Data'!$K81,'5th Cycle APR Raw Data-Final'!$T$3:$T$1977,"&gt;="&amp;'SB35 Determination Data'!$F81,'5th Cycle APR Raw Data-Final'!$T$3:$T$1977,"&lt;"&amp;E81),SUMIFS('5th Cycle APR Raw Data-Final'!H$3:H$1977,'5th Cycle APR Raw Data-Final'!$A$3:$A$1977,'SB35 Determination Data'!$K81,'5th Cycle APR Raw Data-Final'!$T$3:$T$1977,"&gt;="&amp;'SB35 Determination Data'!$F81,'5th Cycle APR Raw Data-Final'!$T$3:$T$1977,"&lt;="&amp;G81))</f>
        <v>0</v>
      </c>
      <c r="O81" s="100">
        <f>IF(AN81&lt;1,SUMIFS('5th Cycle APR Raw Data-Final'!I$3:I$1977,'5th Cycle APR Raw Data-Final'!$A$3:$A$1977,'SB35 Determination Data'!$K81,'5th Cycle APR Raw Data-Final'!$T$3:$T$1977,"&gt;="&amp;'SB35 Determination Data'!$F81,'5th Cycle APR Raw Data-Final'!$T$3:$T$1977,"&lt;"&amp;E81),SUMIFS('5th Cycle APR Raw Data-Final'!I$3:I$1977,'5th Cycle APR Raw Data-Final'!$A$3:$A$1977,'SB35 Determination Data'!$K81,'5th Cycle APR Raw Data-Final'!$T$3:$T$1977,"&gt;="&amp;'SB35 Determination Data'!$F81,'5th Cycle APR Raw Data-Final'!$T$3:$T$1977,"&lt;="&amp;G81))</f>
        <v>0</v>
      </c>
      <c r="P81" s="100">
        <f t="shared" si="40"/>
        <v>217</v>
      </c>
      <c r="Q81" s="112">
        <f t="shared" si="41"/>
        <v>0</v>
      </c>
      <c r="R81" s="101">
        <f t="shared" si="42"/>
        <v>109</v>
      </c>
      <c r="S81" s="101">
        <f t="shared" si="43"/>
        <v>0</v>
      </c>
      <c r="T81" s="100">
        <f>VLOOKUP(K81,'5th Cycle APR Raw Data-Final'!$A$3:$P$1977,10,FALSE)</f>
        <v>148</v>
      </c>
      <c r="U81" s="100">
        <f>IF(AN81&lt;1,SUMIFS('5th Cycle APR Raw Data-Final'!K$3:K$1977,'5th Cycle APR Raw Data-Final'!$A$3:$A$1977,'SB35 Determination Data'!$K81,'5th Cycle APR Raw Data-Final'!$T$3:$T$1977,"&gt;="&amp;'SB35 Determination Data'!$F81,'5th Cycle APR Raw Data-Final'!$T$3:$T$1977,"&lt;"&amp;E81),SUMIFS('5th Cycle APR Raw Data-Final'!K$3:K$1977,'5th Cycle APR Raw Data-Final'!$A$3:$A$1977,'SB35 Determination Data'!$K81,'5th Cycle APR Raw Data-Final'!$T$3:$T$1977,"&gt;="&amp;'SB35 Determination Data'!$F81,'5th Cycle APR Raw Data-Final'!$T$3:$T$1977,"&lt;="&amp;G81))</f>
        <v>0</v>
      </c>
      <c r="V81" s="100">
        <f>IF(AN81&lt;1,SUMIFS('5th Cycle APR Raw Data-Final'!L$3:L$1977,'5th Cycle APR Raw Data-Final'!$A$3:$A$1977,'SB35 Determination Data'!$K81,'5th Cycle APR Raw Data-Final'!$T$3:$T$1977,"&gt;="&amp;'SB35 Determination Data'!$F81,'5th Cycle APR Raw Data-Final'!$T$3:$T$1977,"&lt;"&amp;E81),SUMIFS('5th Cycle APR Raw Data-Final'!L$3:L$1977,'5th Cycle APR Raw Data-Final'!$A$3:$A$1977,'SB35 Determination Data'!$K81,'5th Cycle APR Raw Data-Final'!$T$3:$T$1977,"&gt;="&amp;'SB35 Determination Data'!$F81,'5th Cycle APR Raw Data-Final'!$T$3:$T$1977,"&lt;="&amp;G81))</f>
        <v>0</v>
      </c>
      <c r="W81" s="100">
        <f>IF(AN81&lt;1,SUMIFS('5th Cycle APR Raw Data-Final'!M$3:M$1977,'5th Cycle APR Raw Data-Final'!$A$3:$A$1977,'SB35 Determination Data'!$K81,'5th Cycle APR Raw Data-Final'!$T$3:$T$1977,"&gt;="&amp;'SB35 Determination Data'!$F81,'5th Cycle APR Raw Data-Final'!$T$3:$T$1977,"&lt;"&amp;E81),SUMIFS('5th Cycle APR Raw Data-Final'!M$3:M$1977,'5th Cycle APR Raw Data-Final'!$A$3:$A$1977,'SB35 Determination Data'!$K81,'5th Cycle APR Raw Data-Final'!$T$3:$T$1977,"&gt;="&amp;'SB35 Determination Data'!$F81,'5th Cycle APR Raw Data-Final'!$T$3:$T$1977,"&lt;="&amp;G81))</f>
        <v>0</v>
      </c>
      <c r="X81" s="100">
        <f t="shared" si="44"/>
        <v>148</v>
      </c>
      <c r="Y81" s="100">
        <f t="shared" si="45"/>
        <v>0</v>
      </c>
      <c r="Z81" s="100">
        <f t="shared" si="46"/>
        <v>148</v>
      </c>
      <c r="AA81" s="112">
        <f t="shared" si="47"/>
        <v>0</v>
      </c>
      <c r="AB81" s="112">
        <f t="shared" si="48"/>
        <v>0</v>
      </c>
      <c r="AC81" s="100">
        <f>VLOOKUP(K81,'5th Cycle APR Raw Data-Final'!$A$3:$P$1977,14,FALSE)</f>
        <v>164</v>
      </c>
      <c r="AD81" s="100">
        <f>IF(AN81&lt;1,SUMIFS('5th Cycle APR Raw Data-Final'!$O$3:$O$1977,'5th Cycle APR Raw Data-Final'!$A$3:$A$1977,'SB35 Determination Data'!$K81,'5th Cycle APR Raw Data-Final'!$T$3:$T$1977,"&gt;="&amp;'SB35 Determination Data'!$F81,'5th Cycle APR Raw Data-Final'!$T$3:$T$1977,"&lt;"&amp;E81),SUMIFS('5th Cycle APR Raw Data-Final'!$O$3:$O$1977,'5th Cycle APR Raw Data-Final'!$A$3:$A$1977,'SB35 Determination Data'!$K81,'5th Cycle APR Raw Data-Final'!$T$3:$T$1977,"&gt;="&amp;'SB35 Determination Data'!$F81,'5th Cycle APR Raw Data-Final'!$T$3:$T$1977,"&lt;="&amp;G81))</f>
        <v>1322</v>
      </c>
      <c r="AE81" s="100">
        <f t="shared" si="49"/>
        <v>0</v>
      </c>
      <c r="AF81" s="112">
        <f t="shared" si="50"/>
        <v>8.0609756097560972</v>
      </c>
      <c r="AG81" s="100">
        <f>VLOOKUP(K81,'5th Cycle APR Raw Data-Final'!$A$3:$P$1977,16,FALSE)</f>
        <v>333</v>
      </c>
      <c r="AH81" s="100">
        <f>IF(AN81&lt;1,SUMIFS('5th Cycle APR Raw Data-Final'!$Q$3:$Q$1977,'5th Cycle APR Raw Data-Final'!$A$3:$A$1977,'SB35 Determination Data'!$K81,'5th Cycle APR Raw Data-Final'!$T$3:$T$1977,"&gt;="&amp;'SB35 Determination Data'!$F81,'5th Cycle APR Raw Data-Final'!$T$3:$T$1977,"&lt;"&amp;E81),SUMIFS('5th Cycle APR Raw Data-Final'!$Q$3:$Q$1977,'5th Cycle APR Raw Data-Final'!$A$3:$A$1977,'SB35 Determination Data'!$K81,'5th Cycle APR Raw Data-Final'!$T$3:$T$1977,"&gt;="&amp;'SB35 Determination Data'!$F81,'5th Cycle APR Raw Data-Final'!$T$3:$T$1977,"&lt;="&amp;G81))</f>
        <v>588</v>
      </c>
      <c r="AI81" s="100">
        <f t="shared" si="51"/>
        <v>0</v>
      </c>
      <c r="AJ81" s="112">
        <f t="shared" si="52"/>
        <v>1.7657657657657657</v>
      </c>
      <c r="AK81" s="100">
        <f>VLOOKUP(K81,'5th Cycle APR Raw Data-Final'!$A$3:$R$1977,18,FALSE)</f>
        <v>862</v>
      </c>
      <c r="AL81" s="100">
        <f>IF(AN81&lt;1,SUMIFS('5th Cycle APR Raw Data-Final'!$S$3:$S$1977,'5th Cycle APR Raw Data-Final'!$A$3:$A$1977,'SB35 Determination Data'!$K81,'5th Cycle APR Raw Data-Final'!$T$3:$T$1977,"&gt;="&amp;'SB35 Determination Data'!$F81,'5th Cycle APR Raw Data-Final'!$T$3:$T$1977,"&lt;"&amp;E81),SUMIFS('5th Cycle APR Raw Data-Final'!$S$3:$S$1977,'5th Cycle APR Raw Data-Final'!$A$3:$A$1977,'SB35 Determination Data'!$K81,'5th Cycle APR Raw Data-Final'!$T$3:$T$1977,"&gt;="&amp;'SB35 Determination Data'!$F81,'5th Cycle APR Raw Data-Final'!$T$3:$T$1977,"&lt;="&amp;G81))</f>
        <v>1910</v>
      </c>
      <c r="AM81" s="100">
        <f t="shared" si="53"/>
        <v>365</v>
      </c>
      <c r="AN81" s="114">
        <f t="shared" si="54"/>
        <v>0.5</v>
      </c>
      <c r="AO81" s="2" t="str">
        <f t="shared" si="55"/>
        <v>NO</v>
      </c>
      <c r="AP81" s="2" t="str">
        <f t="shared" si="56"/>
        <v>YES</v>
      </c>
      <c r="AQ81" s="2" t="str">
        <f t="shared" si="57"/>
        <v>NO</v>
      </c>
      <c r="AR81" s="124" t="str">
        <f>VLOOKUP(K81,'2018Submitted'!$A$2:$C$540,3,FALSE)</f>
        <v>Successful</v>
      </c>
      <c r="AS81" s="2" t="str">
        <f t="shared" si="58"/>
        <v>NO</v>
      </c>
      <c r="AT81" s="2" t="str">
        <f t="shared" si="59"/>
        <v>YES</v>
      </c>
    </row>
    <row r="82" spans="1:46" s="2" customFormat="1" ht="12.75" customHeight="1" x14ac:dyDescent="0.2">
      <c r="A82" s="11" t="s">
        <v>76</v>
      </c>
      <c r="B82" s="78" t="str">
        <f t="shared" si="32"/>
        <v>CHOWCHILLA</v>
      </c>
      <c r="C82" s="71">
        <f t="shared" si="33"/>
        <v>0.375</v>
      </c>
      <c r="D82" s="72">
        <f t="shared" si="34"/>
        <v>8</v>
      </c>
      <c r="E82" s="99">
        <f t="shared" si="35"/>
        <v>2020</v>
      </c>
      <c r="F82" s="99">
        <f t="shared" si="36"/>
        <v>2016</v>
      </c>
      <c r="G82" s="99">
        <f t="shared" si="37"/>
        <v>2023</v>
      </c>
      <c r="H82" s="2" t="str">
        <f t="shared" si="38"/>
        <v>01/31/2016</v>
      </c>
      <c r="I82" s="2" t="str">
        <f t="shared" si="39"/>
        <v>01/31/2024</v>
      </c>
      <c r="J82" s="2" t="s">
        <v>953</v>
      </c>
      <c r="K82" s="111" t="s">
        <v>1241</v>
      </c>
      <c r="L82" s="100">
        <f>VLOOKUP(K82,'5th Cycle APR Raw Data-Final'!$A$3:$P$1977,6,FALSE)</f>
        <v>253</v>
      </c>
      <c r="M82" s="100">
        <f>IF(AN82&lt;1,SUMIFS('5th Cycle APR Raw Data-Final'!G$3:G$1977,'5th Cycle APR Raw Data-Final'!$A$3:$A$1977,'SB35 Determination Data'!$K82,'5th Cycle APR Raw Data-Final'!$T$3:$T$1977,"&gt;="&amp;'SB35 Determination Data'!$F82,'5th Cycle APR Raw Data-Final'!$T$3:$T$1977,"&lt;"&amp;E82),SUMIFS('5th Cycle APR Raw Data-Final'!G$3:G$1977,'5th Cycle APR Raw Data-Final'!$A$3:$A$1977,'SB35 Determination Data'!$K82,'5th Cycle APR Raw Data-Final'!$T$3:$T$1977,"&gt;="&amp;'SB35 Determination Data'!$F82,'5th Cycle APR Raw Data-Final'!$T$3:$T$1977,"&lt;="&amp;G82))</f>
        <v>0</v>
      </c>
      <c r="N82" s="100">
        <f>IF(AN82&lt;1,SUMIFS('5th Cycle APR Raw Data-Final'!H$3:H$1977,'5th Cycle APR Raw Data-Final'!$A$3:$A$1977,'SB35 Determination Data'!$K82,'5th Cycle APR Raw Data-Final'!$T$3:$T$1977,"&gt;="&amp;'SB35 Determination Data'!$F82,'5th Cycle APR Raw Data-Final'!$T$3:$T$1977,"&lt;"&amp;E82),SUMIFS('5th Cycle APR Raw Data-Final'!H$3:H$1977,'5th Cycle APR Raw Data-Final'!$A$3:$A$1977,'SB35 Determination Data'!$K82,'5th Cycle APR Raw Data-Final'!$T$3:$T$1977,"&gt;="&amp;'SB35 Determination Data'!$F82,'5th Cycle APR Raw Data-Final'!$T$3:$T$1977,"&lt;="&amp;G82))</f>
        <v>0</v>
      </c>
      <c r="O82" s="100">
        <f>IF(AN82&lt;1,SUMIFS('5th Cycle APR Raw Data-Final'!I$3:I$1977,'5th Cycle APR Raw Data-Final'!$A$3:$A$1977,'SB35 Determination Data'!$K82,'5th Cycle APR Raw Data-Final'!$T$3:$T$1977,"&gt;="&amp;'SB35 Determination Data'!$F82,'5th Cycle APR Raw Data-Final'!$T$3:$T$1977,"&lt;"&amp;E82),SUMIFS('5th Cycle APR Raw Data-Final'!I$3:I$1977,'5th Cycle APR Raw Data-Final'!$A$3:$A$1977,'SB35 Determination Data'!$K82,'5th Cycle APR Raw Data-Final'!$T$3:$T$1977,"&gt;="&amp;'SB35 Determination Data'!$F82,'5th Cycle APR Raw Data-Final'!$T$3:$T$1977,"&lt;="&amp;G82))</f>
        <v>0</v>
      </c>
      <c r="P82" s="100">
        <f t="shared" si="40"/>
        <v>253</v>
      </c>
      <c r="Q82" s="112">
        <f t="shared" si="41"/>
        <v>0</v>
      </c>
      <c r="R82" s="101">
        <f t="shared" si="42"/>
        <v>95</v>
      </c>
      <c r="S82" s="101">
        <f t="shared" si="43"/>
        <v>0</v>
      </c>
      <c r="T82" s="100">
        <f>VLOOKUP(K82,'5th Cycle APR Raw Data-Final'!$A$3:$P$1977,10,FALSE)</f>
        <v>190</v>
      </c>
      <c r="U82" s="100">
        <f>IF(AN82&lt;1,SUMIFS('5th Cycle APR Raw Data-Final'!K$3:K$1977,'5th Cycle APR Raw Data-Final'!$A$3:$A$1977,'SB35 Determination Data'!$K82,'5th Cycle APR Raw Data-Final'!$T$3:$T$1977,"&gt;="&amp;'SB35 Determination Data'!$F82,'5th Cycle APR Raw Data-Final'!$T$3:$T$1977,"&lt;"&amp;E82),SUMIFS('5th Cycle APR Raw Data-Final'!K$3:K$1977,'5th Cycle APR Raw Data-Final'!$A$3:$A$1977,'SB35 Determination Data'!$K82,'5th Cycle APR Raw Data-Final'!$T$3:$T$1977,"&gt;="&amp;'SB35 Determination Data'!$F82,'5th Cycle APR Raw Data-Final'!$T$3:$T$1977,"&lt;="&amp;G82))</f>
        <v>0</v>
      </c>
      <c r="V82" s="100">
        <f>IF(AN82&lt;1,SUMIFS('5th Cycle APR Raw Data-Final'!L$3:L$1977,'5th Cycle APR Raw Data-Final'!$A$3:$A$1977,'SB35 Determination Data'!$K82,'5th Cycle APR Raw Data-Final'!$T$3:$T$1977,"&gt;="&amp;'SB35 Determination Data'!$F82,'5th Cycle APR Raw Data-Final'!$T$3:$T$1977,"&lt;"&amp;E82),SUMIFS('5th Cycle APR Raw Data-Final'!L$3:L$1977,'5th Cycle APR Raw Data-Final'!$A$3:$A$1977,'SB35 Determination Data'!$K82,'5th Cycle APR Raw Data-Final'!$T$3:$T$1977,"&gt;="&amp;'SB35 Determination Data'!$F82,'5th Cycle APR Raw Data-Final'!$T$3:$T$1977,"&lt;="&amp;G82))</f>
        <v>0</v>
      </c>
      <c r="W82" s="100">
        <f>IF(AN82&lt;1,SUMIFS('5th Cycle APR Raw Data-Final'!M$3:M$1977,'5th Cycle APR Raw Data-Final'!$A$3:$A$1977,'SB35 Determination Data'!$K82,'5th Cycle APR Raw Data-Final'!$T$3:$T$1977,"&gt;="&amp;'SB35 Determination Data'!$F82,'5th Cycle APR Raw Data-Final'!$T$3:$T$1977,"&lt;"&amp;E82),SUMIFS('5th Cycle APR Raw Data-Final'!M$3:M$1977,'5th Cycle APR Raw Data-Final'!$A$3:$A$1977,'SB35 Determination Data'!$K82,'5th Cycle APR Raw Data-Final'!$T$3:$T$1977,"&gt;="&amp;'SB35 Determination Data'!$F82,'5th Cycle APR Raw Data-Final'!$T$3:$T$1977,"&lt;="&amp;G82))</f>
        <v>0</v>
      </c>
      <c r="X82" s="100">
        <f t="shared" si="44"/>
        <v>190</v>
      </c>
      <c r="Y82" s="100">
        <f t="shared" si="45"/>
        <v>0</v>
      </c>
      <c r="Z82" s="100">
        <f t="shared" si="46"/>
        <v>190</v>
      </c>
      <c r="AA82" s="112">
        <f t="shared" si="47"/>
        <v>0</v>
      </c>
      <c r="AB82" s="112">
        <f t="shared" si="48"/>
        <v>0</v>
      </c>
      <c r="AC82" s="100">
        <f>VLOOKUP(K82,'5th Cycle APR Raw Data-Final'!$A$3:$P$1977,14,FALSE)</f>
        <v>204</v>
      </c>
      <c r="AD82" s="100">
        <f>IF(AN82&lt;1,SUMIFS('5th Cycle APR Raw Data-Final'!$O$3:$O$1977,'5th Cycle APR Raw Data-Final'!$A$3:$A$1977,'SB35 Determination Data'!$K82,'5th Cycle APR Raw Data-Final'!$T$3:$T$1977,"&gt;="&amp;'SB35 Determination Data'!$F82,'5th Cycle APR Raw Data-Final'!$T$3:$T$1977,"&lt;"&amp;E82),SUMIFS('5th Cycle APR Raw Data-Final'!$O$3:$O$1977,'5th Cycle APR Raw Data-Final'!$A$3:$A$1977,'SB35 Determination Data'!$K82,'5th Cycle APR Raw Data-Final'!$T$3:$T$1977,"&gt;="&amp;'SB35 Determination Data'!$F82,'5th Cycle APR Raw Data-Final'!$T$3:$T$1977,"&lt;="&amp;G82))</f>
        <v>20</v>
      </c>
      <c r="AE82" s="100">
        <f t="shared" si="49"/>
        <v>184</v>
      </c>
      <c r="AF82" s="112">
        <f t="shared" si="50"/>
        <v>9.8039215686274508E-2</v>
      </c>
      <c r="AG82" s="100">
        <f>VLOOKUP(K82,'5th Cycle APR Raw Data-Final'!$A$3:$P$1977,16,FALSE)</f>
        <v>467</v>
      </c>
      <c r="AH82" s="100">
        <f>IF(AN82&lt;1,SUMIFS('5th Cycle APR Raw Data-Final'!$Q$3:$Q$1977,'5th Cycle APR Raw Data-Final'!$A$3:$A$1977,'SB35 Determination Data'!$K82,'5th Cycle APR Raw Data-Final'!$T$3:$T$1977,"&gt;="&amp;'SB35 Determination Data'!$F82,'5th Cycle APR Raw Data-Final'!$T$3:$T$1977,"&lt;"&amp;E82),SUMIFS('5th Cycle APR Raw Data-Final'!$Q$3:$Q$1977,'5th Cycle APR Raw Data-Final'!$A$3:$A$1977,'SB35 Determination Data'!$K82,'5th Cycle APR Raw Data-Final'!$T$3:$T$1977,"&gt;="&amp;'SB35 Determination Data'!$F82,'5th Cycle APR Raw Data-Final'!$T$3:$T$1977,"&lt;="&amp;G82))</f>
        <v>0</v>
      </c>
      <c r="AI82" s="100">
        <f t="shared" si="51"/>
        <v>467</v>
      </c>
      <c r="AJ82" s="112">
        <f t="shared" si="52"/>
        <v>0</v>
      </c>
      <c r="AK82" s="100">
        <f>VLOOKUP(K82,'5th Cycle APR Raw Data-Final'!$A$3:$R$1977,18,FALSE)</f>
        <v>1114</v>
      </c>
      <c r="AL82" s="100">
        <f>IF(AN82&lt;1,SUMIFS('5th Cycle APR Raw Data-Final'!$S$3:$S$1977,'5th Cycle APR Raw Data-Final'!$A$3:$A$1977,'SB35 Determination Data'!$K82,'5th Cycle APR Raw Data-Final'!$T$3:$T$1977,"&gt;="&amp;'SB35 Determination Data'!$F82,'5th Cycle APR Raw Data-Final'!$T$3:$T$1977,"&lt;"&amp;E82),SUMIFS('5th Cycle APR Raw Data-Final'!$S$3:$S$1977,'5th Cycle APR Raw Data-Final'!$A$3:$A$1977,'SB35 Determination Data'!$K82,'5th Cycle APR Raw Data-Final'!$T$3:$T$1977,"&gt;="&amp;'SB35 Determination Data'!$F82,'5th Cycle APR Raw Data-Final'!$T$3:$T$1977,"&lt;="&amp;G82))</f>
        <v>20</v>
      </c>
      <c r="AM82" s="100">
        <f t="shared" si="53"/>
        <v>1094</v>
      </c>
      <c r="AN82" s="114">
        <f t="shared" si="54"/>
        <v>0.375</v>
      </c>
      <c r="AO82" s="2" t="str">
        <f t="shared" si="55"/>
        <v>YES</v>
      </c>
      <c r="AP82" s="2" t="str">
        <f t="shared" si="56"/>
        <v>NO</v>
      </c>
      <c r="AQ82" s="2" t="str">
        <f t="shared" si="57"/>
        <v>NO</v>
      </c>
      <c r="AR82" s="124" t="str">
        <f>VLOOKUP(K82,'2018Submitted'!$A$2:$C$540,3,FALSE)</f>
        <v>Successful</v>
      </c>
      <c r="AS82" s="2" t="str">
        <f t="shared" si="58"/>
        <v>NO</v>
      </c>
      <c r="AT82" s="2" t="str">
        <f t="shared" si="59"/>
        <v>NO</v>
      </c>
    </row>
    <row r="83" spans="1:46" s="2" customFormat="1" ht="12.75" customHeight="1" x14ac:dyDescent="0.2">
      <c r="A83" s="2" t="s">
        <v>66</v>
      </c>
      <c r="B83" s="2" t="str">
        <f t="shared" si="32"/>
        <v>CHULA VISTA</v>
      </c>
      <c r="C83" s="71">
        <f t="shared" si="33"/>
        <v>0.75</v>
      </c>
      <c r="D83" s="72">
        <f t="shared" si="34"/>
        <v>8</v>
      </c>
      <c r="E83" s="99">
        <f t="shared" si="35"/>
        <v>2017</v>
      </c>
      <c r="F83" s="99">
        <f t="shared" si="36"/>
        <v>2013</v>
      </c>
      <c r="G83" s="99">
        <f t="shared" si="37"/>
        <v>2020</v>
      </c>
      <c r="H83" s="2" t="str">
        <f t="shared" si="38"/>
        <v>04/30/2013</v>
      </c>
      <c r="I83" s="2" t="str">
        <f t="shared" si="39"/>
        <v>04/30/2021</v>
      </c>
      <c r="J83" s="2" t="s">
        <v>67</v>
      </c>
      <c r="K83" s="111" t="s">
        <v>77</v>
      </c>
      <c r="L83" s="100">
        <f>VLOOKUP(K83,'5th Cycle APR Raw Data-Final'!$A$3:$P$1977,6,FALSE)</f>
        <v>3209</v>
      </c>
      <c r="M83" s="100">
        <f>IF(AN83&lt;1,SUMIFS('5th Cycle APR Raw Data-Final'!G$3:G$1977,'5th Cycle APR Raw Data-Final'!$A$3:$A$1977,'SB35 Determination Data'!$K83,'5th Cycle APR Raw Data-Final'!$T$3:$T$1977,"&gt;="&amp;'SB35 Determination Data'!$F83,'5th Cycle APR Raw Data-Final'!$T$3:$T$1977,"&lt;"&amp;E83),SUMIFS('5th Cycle APR Raw Data-Final'!G$3:G$1977,'5th Cycle APR Raw Data-Final'!$A$3:$A$1977,'SB35 Determination Data'!$K83,'5th Cycle APR Raw Data-Final'!$T$3:$T$1977,"&gt;="&amp;'SB35 Determination Data'!$F83,'5th Cycle APR Raw Data-Final'!$T$3:$T$1977,"&lt;="&amp;G83))</f>
        <v>115</v>
      </c>
      <c r="N83" s="100">
        <f>IF(AN83&lt;1,SUMIFS('5th Cycle APR Raw Data-Final'!H$3:H$1977,'5th Cycle APR Raw Data-Final'!$A$3:$A$1977,'SB35 Determination Data'!$K83,'5th Cycle APR Raw Data-Final'!$T$3:$T$1977,"&gt;="&amp;'SB35 Determination Data'!$F83,'5th Cycle APR Raw Data-Final'!$T$3:$T$1977,"&lt;"&amp;E83),SUMIFS('5th Cycle APR Raw Data-Final'!H$3:H$1977,'5th Cycle APR Raw Data-Final'!$A$3:$A$1977,'SB35 Determination Data'!$K83,'5th Cycle APR Raw Data-Final'!$T$3:$T$1977,"&gt;="&amp;'SB35 Determination Data'!$F83,'5th Cycle APR Raw Data-Final'!$T$3:$T$1977,"&lt;="&amp;G83))</f>
        <v>115</v>
      </c>
      <c r="O83" s="100">
        <f>IF(AN83&lt;1,SUMIFS('5th Cycle APR Raw Data-Final'!I$3:I$1977,'5th Cycle APR Raw Data-Final'!$A$3:$A$1977,'SB35 Determination Data'!$K83,'5th Cycle APR Raw Data-Final'!$T$3:$T$1977,"&gt;="&amp;'SB35 Determination Data'!$F83,'5th Cycle APR Raw Data-Final'!$T$3:$T$1977,"&lt;"&amp;E83),SUMIFS('5th Cycle APR Raw Data-Final'!I$3:I$1977,'5th Cycle APR Raw Data-Final'!$A$3:$A$1977,'SB35 Determination Data'!$K83,'5th Cycle APR Raw Data-Final'!$T$3:$T$1977,"&gt;="&amp;'SB35 Determination Data'!$F83,'5th Cycle APR Raw Data-Final'!$T$3:$T$1977,"&lt;="&amp;G83))</f>
        <v>0</v>
      </c>
      <c r="P83" s="100">
        <f t="shared" si="40"/>
        <v>3094</v>
      </c>
      <c r="Q83" s="112">
        <f t="shared" si="41"/>
        <v>3.5836709255219694E-2</v>
      </c>
      <c r="R83" s="101">
        <f t="shared" si="42"/>
        <v>1605</v>
      </c>
      <c r="S83" s="101">
        <f t="shared" si="43"/>
        <v>0</v>
      </c>
      <c r="T83" s="100">
        <f>VLOOKUP(K83,'5th Cycle APR Raw Data-Final'!$A$3:$P$1977,10,FALSE)</f>
        <v>2439</v>
      </c>
      <c r="U83" s="100">
        <f>IF(AN83&lt;1,SUMIFS('5th Cycle APR Raw Data-Final'!K$3:K$1977,'5th Cycle APR Raw Data-Final'!$A$3:$A$1977,'SB35 Determination Data'!$K83,'5th Cycle APR Raw Data-Final'!$T$3:$T$1977,"&gt;="&amp;'SB35 Determination Data'!$F83,'5th Cycle APR Raw Data-Final'!$T$3:$T$1977,"&lt;"&amp;E83),SUMIFS('5th Cycle APR Raw Data-Final'!K$3:K$1977,'5th Cycle APR Raw Data-Final'!$A$3:$A$1977,'SB35 Determination Data'!$K83,'5th Cycle APR Raw Data-Final'!$T$3:$T$1977,"&gt;="&amp;'SB35 Determination Data'!$F83,'5th Cycle APR Raw Data-Final'!$T$3:$T$1977,"&lt;="&amp;G83))</f>
        <v>565</v>
      </c>
      <c r="V83" s="100">
        <f>IF(AN83&lt;1,SUMIFS('5th Cycle APR Raw Data-Final'!L$3:L$1977,'5th Cycle APR Raw Data-Final'!$A$3:$A$1977,'SB35 Determination Data'!$K83,'5th Cycle APR Raw Data-Final'!$T$3:$T$1977,"&gt;="&amp;'SB35 Determination Data'!$F83,'5th Cycle APR Raw Data-Final'!$T$3:$T$1977,"&lt;"&amp;E83),SUMIFS('5th Cycle APR Raw Data-Final'!L$3:L$1977,'5th Cycle APR Raw Data-Final'!$A$3:$A$1977,'SB35 Determination Data'!$K83,'5th Cycle APR Raw Data-Final'!$T$3:$T$1977,"&gt;="&amp;'SB35 Determination Data'!$F83,'5th Cycle APR Raw Data-Final'!$T$3:$T$1977,"&lt;="&amp;G83))</f>
        <v>565</v>
      </c>
      <c r="W83" s="100">
        <f>IF(AN83&lt;1,SUMIFS('5th Cycle APR Raw Data-Final'!M$3:M$1977,'5th Cycle APR Raw Data-Final'!$A$3:$A$1977,'SB35 Determination Data'!$K83,'5th Cycle APR Raw Data-Final'!$T$3:$T$1977,"&gt;="&amp;'SB35 Determination Data'!$F83,'5th Cycle APR Raw Data-Final'!$T$3:$T$1977,"&lt;"&amp;E83),SUMIFS('5th Cycle APR Raw Data-Final'!M$3:M$1977,'5th Cycle APR Raw Data-Final'!$A$3:$A$1977,'SB35 Determination Data'!$K83,'5th Cycle APR Raw Data-Final'!$T$3:$T$1977,"&gt;="&amp;'SB35 Determination Data'!$F83,'5th Cycle APR Raw Data-Final'!$T$3:$T$1977,"&lt;="&amp;G83))</f>
        <v>0</v>
      </c>
      <c r="X83" s="100">
        <f t="shared" si="44"/>
        <v>1874</v>
      </c>
      <c r="Y83" s="100">
        <f t="shared" si="45"/>
        <v>565</v>
      </c>
      <c r="Z83" s="100">
        <f t="shared" si="46"/>
        <v>1874</v>
      </c>
      <c r="AA83" s="112">
        <f t="shared" si="47"/>
        <v>0.23165231652316523</v>
      </c>
      <c r="AB83" s="112">
        <f t="shared" si="48"/>
        <v>0.23165231652316523</v>
      </c>
      <c r="AC83" s="100">
        <f>VLOOKUP(K83,'5th Cycle APR Raw Data-Final'!$A$3:$P$1977,14,FALSE)</f>
        <v>2257</v>
      </c>
      <c r="AD83" s="100">
        <f>IF(AN83&lt;1,SUMIFS('5th Cycle APR Raw Data-Final'!$O$3:$O$1977,'5th Cycle APR Raw Data-Final'!$A$3:$A$1977,'SB35 Determination Data'!$K83,'5th Cycle APR Raw Data-Final'!$T$3:$T$1977,"&gt;="&amp;'SB35 Determination Data'!$F83,'5th Cycle APR Raw Data-Final'!$T$3:$T$1977,"&lt;"&amp;E83),SUMIFS('5th Cycle APR Raw Data-Final'!$O$3:$O$1977,'5th Cycle APR Raw Data-Final'!$A$3:$A$1977,'SB35 Determination Data'!$K83,'5th Cycle APR Raw Data-Final'!$T$3:$T$1977,"&gt;="&amp;'SB35 Determination Data'!$F83,'5th Cycle APR Raw Data-Final'!$T$3:$T$1977,"&lt;="&amp;G83))</f>
        <v>315</v>
      </c>
      <c r="AE83" s="100">
        <f t="shared" si="49"/>
        <v>1942</v>
      </c>
      <c r="AF83" s="112">
        <f t="shared" si="50"/>
        <v>0.13956579530350022</v>
      </c>
      <c r="AG83" s="100">
        <f>VLOOKUP(K83,'5th Cycle APR Raw Data-Final'!$A$3:$P$1977,16,FALSE)</f>
        <v>4956</v>
      </c>
      <c r="AH83" s="100">
        <f>IF(AN83&lt;1,SUMIFS('5th Cycle APR Raw Data-Final'!$Q$3:$Q$1977,'5th Cycle APR Raw Data-Final'!$A$3:$A$1977,'SB35 Determination Data'!$K83,'5th Cycle APR Raw Data-Final'!$T$3:$T$1977,"&gt;="&amp;'SB35 Determination Data'!$F83,'5th Cycle APR Raw Data-Final'!$T$3:$T$1977,"&lt;"&amp;E83),SUMIFS('5th Cycle APR Raw Data-Final'!$Q$3:$Q$1977,'5th Cycle APR Raw Data-Final'!$A$3:$A$1977,'SB35 Determination Data'!$K83,'5th Cycle APR Raw Data-Final'!$T$3:$T$1977,"&gt;="&amp;'SB35 Determination Data'!$F83,'5th Cycle APR Raw Data-Final'!$T$3:$T$1977,"&lt;="&amp;G83))</f>
        <v>4794</v>
      </c>
      <c r="AI83" s="100">
        <f t="shared" si="51"/>
        <v>162</v>
      </c>
      <c r="AJ83" s="112">
        <f t="shared" si="52"/>
        <v>0.96731234866828086</v>
      </c>
      <c r="AK83" s="100">
        <f>VLOOKUP(K83,'5th Cycle APR Raw Data-Final'!$A$3:$R$1977,18,FALSE)</f>
        <v>12861</v>
      </c>
      <c r="AL83" s="100">
        <f>IF(AN83&lt;1,SUMIFS('5th Cycle APR Raw Data-Final'!$S$3:$S$1977,'5th Cycle APR Raw Data-Final'!$A$3:$A$1977,'SB35 Determination Data'!$K83,'5th Cycle APR Raw Data-Final'!$T$3:$T$1977,"&gt;="&amp;'SB35 Determination Data'!$F83,'5th Cycle APR Raw Data-Final'!$T$3:$T$1977,"&lt;"&amp;E83),SUMIFS('5th Cycle APR Raw Data-Final'!$S$3:$S$1977,'5th Cycle APR Raw Data-Final'!$A$3:$A$1977,'SB35 Determination Data'!$K83,'5th Cycle APR Raw Data-Final'!$T$3:$T$1977,"&gt;="&amp;'SB35 Determination Data'!$F83,'5th Cycle APR Raw Data-Final'!$T$3:$T$1977,"&lt;="&amp;G83))</f>
        <v>5789</v>
      </c>
      <c r="AM83" s="100">
        <f t="shared" si="53"/>
        <v>7072</v>
      </c>
      <c r="AN83" s="114">
        <f t="shared" si="54"/>
        <v>0.5</v>
      </c>
      <c r="AO83" s="2" t="str">
        <f t="shared" si="55"/>
        <v>NO</v>
      </c>
      <c r="AP83" s="2" t="str">
        <f t="shared" si="56"/>
        <v>YES</v>
      </c>
      <c r="AQ83" s="2" t="str">
        <f t="shared" si="57"/>
        <v>NO</v>
      </c>
      <c r="AR83" s="124" t="str">
        <f>VLOOKUP(K83,'2018Submitted'!$A$2:$C$540,3,FALSE)</f>
        <v>Successful</v>
      </c>
      <c r="AS83" s="2" t="str">
        <f t="shared" si="58"/>
        <v>NO</v>
      </c>
      <c r="AT83" s="2" t="str">
        <f t="shared" si="59"/>
        <v>YES</v>
      </c>
    </row>
    <row r="84" spans="1:46" s="2" customFormat="1" ht="12.75" customHeight="1" x14ac:dyDescent="0.2">
      <c r="A84" s="2" t="s">
        <v>78</v>
      </c>
      <c r="B84" s="2" t="str">
        <f t="shared" si="32"/>
        <v>CITRUS HEIGHTS</v>
      </c>
      <c r="C84" s="71">
        <f t="shared" si="33"/>
        <v>0.625</v>
      </c>
      <c r="D84" s="72">
        <f t="shared" si="34"/>
        <v>8</v>
      </c>
      <c r="E84" s="99">
        <f t="shared" si="35"/>
        <v>2018</v>
      </c>
      <c r="F84" s="99">
        <f t="shared" si="36"/>
        <v>2014</v>
      </c>
      <c r="G84" s="99" t="str">
        <f t="shared" si="37"/>
        <v>2021</v>
      </c>
      <c r="H84" s="2" t="str">
        <f t="shared" si="38"/>
        <v>10/31/2013</v>
      </c>
      <c r="I84" s="2" t="str">
        <f t="shared" si="39"/>
        <v>10/31/2021</v>
      </c>
      <c r="J84" s="2" t="s">
        <v>32</v>
      </c>
      <c r="K84" s="111" t="s">
        <v>997</v>
      </c>
      <c r="L84" s="100">
        <f>VLOOKUP(K84,'5th Cycle APR Raw Data-Final'!$A$3:$P$1977,6,FALSE)</f>
        <v>146</v>
      </c>
      <c r="M84" s="100">
        <f>IF(AN84&lt;1,SUMIFS('5th Cycle APR Raw Data-Final'!G$3:G$1977,'5th Cycle APR Raw Data-Final'!$A$3:$A$1977,'SB35 Determination Data'!$K84,'5th Cycle APR Raw Data-Final'!$T$3:$T$1977,"&gt;="&amp;'SB35 Determination Data'!$F84,'5th Cycle APR Raw Data-Final'!$T$3:$T$1977,"&lt;"&amp;E84),SUMIFS('5th Cycle APR Raw Data-Final'!G$3:G$1977,'5th Cycle APR Raw Data-Final'!$A$3:$A$1977,'SB35 Determination Data'!$K84,'5th Cycle APR Raw Data-Final'!$T$3:$T$1977,"&gt;="&amp;'SB35 Determination Data'!$F84,'5th Cycle APR Raw Data-Final'!$T$3:$T$1977,"&lt;="&amp;G84))</f>
        <v>1</v>
      </c>
      <c r="N84" s="100">
        <f>IF(AN84&lt;1,SUMIFS('5th Cycle APR Raw Data-Final'!H$3:H$1977,'5th Cycle APR Raw Data-Final'!$A$3:$A$1977,'SB35 Determination Data'!$K84,'5th Cycle APR Raw Data-Final'!$T$3:$T$1977,"&gt;="&amp;'SB35 Determination Data'!$F84,'5th Cycle APR Raw Data-Final'!$T$3:$T$1977,"&lt;"&amp;E84),SUMIFS('5th Cycle APR Raw Data-Final'!H$3:H$1977,'5th Cycle APR Raw Data-Final'!$A$3:$A$1977,'SB35 Determination Data'!$K84,'5th Cycle APR Raw Data-Final'!$T$3:$T$1977,"&gt;="&amp;'SB35 Determination Data'!$F84,'5th Cycle APR Raw Data-Final'!$T$3:$T$1977,"&lt;="&amp;G84))</f>
        <v>0</v>
      </c>
      <c r="O84" s="100">
        <f>IF(AN84&lt;1,SUMIFS('5th Cycle APR Raw Data-Final'!I$3:I$1977,'5th Cycle APR Raw Data-Final'!$A$3:$A$1977,'SB35 Determination Data'!$K84,'5th Cycle APR Raw Data-Final'!$T$3:$T$1977,"&gt;="&amp;'SB35 Determination Data'!$F84,'5th Cycle APR Raw Data-Final'!$T$3:$T$1977,"&lt;"&amp;E84),SUMIFS('5th Cycle APR Raw Data-Final'!I$3:I$1977,'5th Cycle APR Raw Data-Final'!$A$3:$A$1977,'SB35 Determination Data'!$K84,'5th Cycle APR Raw Data-Final'!$T$3:$T$1977,"&gt;="&amp;'SB35 Determination Data'!$F84,'5th Cycle APR Raw Data-Final'!$T$3:$T$1977,"&lt;="&amp;G84))</f>
        <v>1</v>
      </c>
      <c r="P84" s="100">
        <f t="shared" si="40"/>
        <v>145</v>
      </c>
      <c r="Q84" s="112">
        <f t="shared" si="41"/>
        <v>6.8493150684931503E-3</v>
      </c>
      <c r="R84" s="101">
        <f t="shared" si="42"/>
        <v>73</v>
      </c>
      <c r="S84" s="101">
        <f t="shared" si="43"/>
        <v>0</v>
      </c>
      <c r="T84" s="100">
        <f>VLOOKUP(K84,'5th Cycle APR Raw Data-Final'!$A$3:$P$1977,10,FALSE)</f>
        <v>102</v>
      </c>
      <c r="U84" s="100">
        <f>IF(AN84&lt;1,SUMIFS('5th Cycle APR Raw Data-Final'!K$3:K$1977,'5th Cycle APR Raw Data-Final'!$A$3:$A$1977,'SB35 Determination Data'!$K84,'5th Cycle APR Raw Data-Final'!$T$3:$T$1977,"&gt;="&amp;'SB35 Determination Data'!$F84,'5th Cycle APR Raw Data-Final'!$T$3:$T$1977,"&lt;"&amp;E84),SUMIFS('5th Cycle APR Raw Data-Final'!K$3:K$1977,'5th Cycle APR Raw Data-Final'!$A$3:$A$1977,'SB35 Determination Data'!$K84,'5th Cycle APR Raw Data-Final'!$T$3:$T$1977,"&gt;="&amp;'SB35 Determination Data'!$F84,'5th Cycle APR Raw Data-Final'!$T$3:$T$1977,"&lt;="&amp;G84))</f>
        <v>4</v>
      </c>
      <c r="V84" s="100">
        <f>IF(AN84&lt;1,SUMIFS('5th Cycle APR Raw Data-Final'!L$3:L$1977,'5th Cycle APR Raw Data-Final'!$A$3:$A$1977,'SB35 Determination Data'!$K84,'5th Cycle APR Raw Data-Final'!$T$3:$T$1977,"&gt;="&amp;'SB35 Determination Data'!$F84,'5th Cycle APR Raw Data-Final'!$T$3:$T$1977,"&lt;"&amp;E84),SUMIFS('5th Cycle APR Raw Data-Final'!L$3:L$1977,'5th Cycle APR Raw Data-Final'!$A$3:$A$1977,'SB35 Determination Data'!$K84,'5th Cycle APR Raw Data-Final'!$T$3:$T$1977,"&gt;="&amp;'SB35 Determination Data'!$F84,'5th Cycle APR Raw Data-Final'!$T$3:$T$1977,"&lt;="&amp;G84))</f>
        <v>3</v>
      </c>
      <c r="W84" s="100">
        <f>IF(AN84&lt;1,SUMIFS('5th Cycle APR Raw Data-Final'!M$3:M$1977,'5th Cycle APR Raw Data-Final'!$A$3:$A$1977,'SB35 Determination Data'!$K84,'5th Cycle APR Raw Data-Final'!$T$3:$T$1977,"&gt;="&amp;'SB35 Determination Data'!$F84,'5th Cycle APR Raw Data-Final'!$T$3:$T$1977,"&lt;"&amp;E84),SUMIFS('5th Cycle APR Raw Data-Final'!M$3:M$1977,'5th Cycle APR Raw Data-Final'!$A$3:$A$1977,'SB35 Determination Data'!$K84,'5th Cycle APR Raw Data-Final'!$T$3:$T$1977,"&gt;="&amp;'SB35 Determination Data'!$F84,'5th Cycle APR Raw Data-Final'!$T$3:$T$1977,"&lt;="&amp;G84))</f>
        <v>1</v>
      </c>
      <c r="X84" s="100">
        <f t="shared" si="44"/>
        <v>98</v>
      </c>
      <c r="Y84" s="100">
        <f t="shared" si="45"/>
        <v>4</v>
      </c>
      <c r="Z84" s="100">
        <f t="shared" si="46"/>
        <v>98</v>
      </c>
      <c r="AA84" s="112">
        <f t="shared" si="47"/>
        <v>3.9215686274509803E-2</v>
      </c>
      <c r="AB84" s="112">
        <f t="shared" si="48"/>
        <v>3.9215686274509803E-2</v>
      </c>
      <c r="AC84" s="100">
        <f>VLOOKUP(K84,'5th Cycle APR Raw Data-Final'!$A$3:$P$1977,14,FALSE)</f>
        <v>130</v>
      </c>
      <c r="AD84" s="100">
        <f>IF(AN84&lt;1,SUMIFS('5th Cycle APR Raw Data-Final'!$O$3:$O$1977,'5th Cycle APR Raw Data-Final'!$A$3:$A$1977,'SB35 Determination Data'!$K84,'5th Cycle APR Raw Data-Final'!$T$3:$T$1977,"&gt;="&amp;'SB35 Determination Data'!$F84,'5th Cycle APR Raw Data-Final'!$T$3:$T$1977,"&lt;"&amp;E84),SUMIFS('5th Cycle APR Raw Data-Final'!$O$3:$O$1977,'5th Cycle APR Raw Data-Final'!$A$3:$A$1977,'SB35 Determination Data'!$K84,'5th Cycle APR Raw Data-Final'!$T$3:$T$1977,"&gt;="&amp;'SB35 Determination Data'!$F84,'5th Cycle APR Raw Data-Final'!$T$3:$T$1977,"&lt;="&amp;G84))</f>
        <v>24</v>
      </c>
      <c r="AE84" s="100">
        <f t="shared" si="49"/>
        <v>106</v>
      </c>
      <c r="AF84" s="112">
        <f t="shared" si="50"/>
        <v>0.18461538461538463</v>
      </c>
      <c r="AG84" s="100">
        <f>VLOOKUP(K84,'5th Cycle APR Raw Data-Final'!$A$3:$P$1977,16,FALSE)</f>
        <v>318</v>
      </c>
      <c r="AH84" s="100">
        <f>IF(AN84&lt;1,SUMIFS('5th Cycle APR Raw Data-Final'!$Q$3:$Q$1977,'5th Cycle APR Raw Data-Final'!$A$3:$A$1977,'SB35 Determination Data'!$K84,'5th Cycle APR Raw Data-Final'!$T$3:$T$1977,"&gt;="&amp;'SB35 Determination Data'!$F84,'5th Cycle APR Raw Data-Final'!$T$3:$T$1977,"&lt;"&amp;E84),SUMIFS('5th Cycle APR Raw Data-Final'!$Q$3:$Q$1977,'5th Cycle APR Raw Data-Final'!$A$3:$A$1977,'SB35 Determination Data'!$K84,'5th Cycle APR Raw Data-Final'!$T$3:$T$1977,"&gt;="&amp;'SB35 Determination Data'!$F84,'5th Cycle APR Raw Data-Final'!$T$3:$T$1977,"&lt;="&amp;G84))</f>
        <v>61</v>
      </c>
      <c r="AI84" s="100">
        <f t="shared" si="51"/>
        <v>257</v>
      </c>
      <c r="AJ84" s="112">
        <f t="shared" si="52"/>
        <v>0.1918238993710692</v>
      </c>
      <c r="AK84" s="100">
        <f>VLOOKUP(K84,'5th Cycle APR Raw Data-Final'!$A$3:$R$1977,18,FALSE)</f>
        <v>696</v>
      </c>
      <c r="AL84" s="100">
        <f>IF(AN84&lt;1,SUMIFS('5th Cycle APR Raw Data-Final'!$S$3:$S$1977,'5th Cycle APR Raw Data-Final'!$A$3:$A$1977,'SB35 Determination Data'!$K84,'5th Cycle APR Raw Data-Final'!$T$3:$T$1977,"&gt;="&amp;'SB35 Determination Data'!$F84,'5th Cycle APR Raw Data-Final'!$T$3:$T$1977,"&lt;"&amp;E84),SUMIFS('5th Cycle APR Raw Data-Final'!$S$3:$S$1977,'5th Cycle APR Raw Data-Final'!$A$3:$A$1977,'SB35 Determination Data'!$K84,'5th Cycle APR Raw Data-Final'!$T$3:$T$1977,"&gt;="&amp;'SB35 Determination Data'!$F84,'5th Cycle APR Raw Data-Final'!$T$3:$T$1977,"&lt;="&amp;G84))</f>
        <v>90</v>
      </c>
      <c r="AM84" s="100">
        <f t="shared" si="53"/>
        <v>606</v>
      </c>
      <c r="AN84" s="114">
        <f t="shared" si="54"/>
        <v>0.5</v>
      </c>
      <c r="AO84" s="2" t="str">
        <f t="shared" si="55"/>
        <v>YES</v>
      </c>
      <c r="AP84" s="2" t="str">
        <f t="shared" si="56"/>
        <v>NO</v>
      </c>
      <c r="AQ84" s="2" t="str">
        <f t="shared" si="57"/>
        <v>NO</v>
      </c>
      <c r="AR84" s="124" t="str">
        <f>VLOOKUP(K84,'2018Submitted'!$A$2:$C$540,3,FALSE)</f>
        <v>Successful</v>
      </c>
      <c r="AS84" s="2" t="str">
        <f t="shared" si="58"/>
        <v>NO</v>
      </c>
      <c r="AT84" s="2" t="str">
        <f t="shared" si="59"/>
        <v>NO</v>
      </c>
    </row>
    <row r="85" spans="1:46" s="2" customFormat="1" ht="12.75" customHeight="1" x14ac:dyDescent="0.2">
      <c r="A85" s="2" t="s">
        <v>5</v>
      </c>
      <c r="B85" s="2" t="str">
        <f t="shared" si="32"/>
        <v>CLAREMONT</v>
      </c>
      <c r="C85" s="71">
        <f t="shared" si="33"/>
        <v>0.625</v>
      </c>
      <c r="D85" s="72">
        <f t="shared" si="34"/>
        <v>8</v>
      </c>
      <c r="E85" s="99">
        <f t="shared" si="35"/>
        <v>2018</v>
      </c>
      <c r="F85" s="99">
        <f t="shared" si="36"/>
        <v>2014</v>
      </c>
      <c r="G85" s="99" t="str">
        <f t="shared" si="37"/>
        <v>2021</v>
      </c>
      <c r="H85" s="2" t="str">
        <f t="shared" si="38"/>
        <v>10/15/2013</v>
      </c>
      <c r="I85" s="2" t="str">
        <f t="shared" si="39"/>
        <v>10/15/2021</v>
      </c>
      <c r="J85" s="2" t="s">
        <v>3</v>
      </c>
      <c r="K85" s="111" t="s">
        <v>1043</v>
      </c>
      <c r="L85" s="100">
        <f>VLOOKUP(K85,'5th Cycle APR Raw Data-Final'!$A$3:$P$1977,6,FALSE)</f>
        <v>98</v>
      </c>
      <c r="M85" s="100">
        <f>IF(AN85&lt;1,SUMIFS('5th Cycle APR Raw Data-Final'!G$3:G$1977,'5th Cycle APR Raw Data-Final'!$A$3:$A$1977,'SB35 Determination Data'!$K85,'5th Cycle APR Raw Data-Final'!$T$3:$T$1977,"&gt;="&amp;'SB35 Determination Data'!$F85,'5th Cycle APR Raw Data-Final'!$T$3:$T$1977,"&lt;"&amp;E85),SUMIFS('5th Cycle APR Raw Data-Final'!G$3:G$1977,'5th Cycle APR Raw Data-Final'!$A$3:$A$1977,'SB35 Determination Data'!$K85,'5th Cycle APR Raw Data-Final'!$T$3:$T$1977,"&gt;="&amp;'SB35 Determination Data'!$F85,'5th Cycle APR Raw Data-Final'!$T$3:$T$1977,"&lt;="&amp;G85))</f>
        <v>0</v>
      </c>
      <c r="N85" s="100">
        <f>IF(AN85&lt;1,SUMIFS('5th Cycle APR Raw Data-Final'!H$3:H$1977,'5th Cycle APR Raw Data-Final'!$A$3:$A$1977,'SB35 Determination Data'!$K85,'5th Cycle APR Raw Data-Final'!$T$3:$T$1977,"&gt;="&amp;'SB35 Determination Data'!$F85,'5th Cycle APR Raw Data-Final'!$T$3:$T$1977,"&lt;"&amp;E85),SUMIFS('5th Cycle APR Raw Data-Final'!H$3:H$1977,'5th Cycle APR Raw Data-Final'!$A$3:$A$1977,'SB35 Determination Data'!$K85,'5th Cycle APR Raw Data-Final'!$T$3:$T$1977,"&gt;="&amp;'SB35 Determination Data'!$F85,'5th Cycle APR Raw Data-Final'!$T$3:$T$1977,"&lt;="&amp;G85))</f>
        <v>0</v>
      </c>
      <c r="O85" s="100">
        <f>IF(AN85&lt;1,SUMIFS('5th Cycle APR Raw Data-Final'!I$3:I$1977,'5th Cycle APR Raw Data-Final'!$A$3:$A$1977,'SB35 Determination Data'!$K85,'5th Cycle APR Raw Data-Final'!$T$3:$T$1977,"&gt;="&amp;'SB35 Determination Data'!$F85,'5th Cycle APR Raw Data-Final'!$T$3:$T$1977,"&lt;"&amp;E85),SUMIFS('5th Cycle APR Raw Data-Final'!I$3:I$1977,'5th Cycle APR Raw Data-Final'!$A$3:$A$1977,'SB35 Determination Data'!$K85,'5th Cycle APR Raw Data-Final'!$T$3:$T$1977,"&gt;="&amp;'SB35 Determination Data'!$F85,'5th Cycle APR Raw Data-Final'!$T$3:$T$1977,"&lt;="&amp;G85))</f>
        <v>0</v>
      </c>
      <c r="P85" s="100">
        <f t="shared" si="40"/>
        <v>98</v>
      </c>
      <c r="Q85" s="112">
        <f t="shared" si="41"/>
        <v>0</v>
      </c>
      <c r="R85" s="101">
        <f t="shared" si="42"/>
        <v>49</v>
      </c>
      <c r="S85" s="101">
        <f t="shared" si="43"/>
        <v>0</v>
      </c>
      <c r="T85" s="100">
        <f>VLOOKUP(K85,'5th Cycle APR Raw Data-Final'!$A$3:$P$1977,10,FALSE)</f>
        <v>59</v>
      </c>
      <c r="U85" s="100">
        <f>IF(AN85&lt;1,SUMIFS('5th Cycle APR Raw Data-Final'!K$3:K$1977,'5th Cycle APR Raw Data-Final'!$A$3:$A$1977,'SB35 Determination Data'!$K85,'5th Cycle APR Raw Data-Final'!$T$3:$T$1977,"&gt;="&amp;'SB35 Determination Data'!$F85,'5th Cycle APR Raw Data-Final'!$T$3:$T$1977,"&lt;"&amp;E85),SUMIFS('5th Cycle APR Raw Data-Final'!K$3:K$1977,'5th Cycle APR Raw Data-Final'!$A$3:$A$1977,'SB35 Determination Data'!$K85,'5th Cycle APR Raw Data-Final'!$T$3:$T$1977,"&gt;="&amp;'SB35 Determination Data'!$F85,'5th Cycle APR Raw Data-Final'!$T$3:$T$1977,"&lt;="&amp;G85))</f>
        <v>0</v>
      </c>
      <c r="V85" s="100">
        <f>IF(AN85&lt;1,SUMIFS('5th Cycle APR Raw Data-Final'!L$3:L$1977,'5th Cycle APR Raw Data-Final'!$A$3:$A$1977,'SB35 Determination Data'!$K85,'5th Cycle APR Raw Data-Final'!$T$3:$T$1977,"&gt;="&amp;'SB35 Determination Data'!$F85,'5th Cycle APR Raw Data-Final'!$T$3:$T$1977,"&lt;"&amp;E85),SUMIFS('5th Cycle APR Raw Data-Final'!L$3:L$1977,'5th Cycle APR Raw Data-Final'!$A$3:$A$1977,'SB35 Determination Data'!$K85,'5th Cycle APR Raw Data-Final'!$T$3:$T$1977,"&gt;="&amp;'SB35 Determination Data'!$F85,'5th Cycle APR Raw Data-Final'!$T$3:$T$1977,"&lt;="&amp;G85))</f>
        <v>0</v>
      </c>
      <c r="W85" s="100">
        <f>IF(AN85&lt;1,SUMIFS('5th Cycle APR Raw Data-Final'!M$3:M$1977,'5th Cycle APR Raw Data-Final'!$A$3:$A$1977,'SB35 Determination Data'!$K85,'5th Cycle APR Raw Data-Final'!$T$3:$T$1977,"&gt;="&amp;'SB35 Determination Data'!$F85,'5th Cycle APR Raw Data-Final'!$T$3:$T$1977,"&lt;"&amp;E85),SUMIFS('5th Cycle APR Raw Data-Final'!M$3:M$1977,'5th Cycle APR Raw Data-Final'!$A$3:$A$1977,'SB35 Determination Data'!$K85,'5th Cycle APR Raw Data-Final'!$T$3:$T$1977,"&gt;="&amp;'SB35 Determination Data'!$F85,'5th Cycle APR Raw Data-Final'!$T$3:$T$1977,"&lt;="&amp;G85))</f>
        <v>0</v>
      </c>
      <c r="X85" s="100">
        <f t="shared" si="44"/>
        <v>59</v>
      </c>
      <c r="Y85" s="100">
        <f t="shared" si="45"/>
        <v>0</v>
      </c>
      <c r="Z85" s="100">
        <f t="shared" si="46"/>
        <v>59</v>
      </c>
      <c r="AA85" s="112">
        <f t="shared" si="47"/>
        <v>0</v>
      </c>
      <c r="AB85" s="112">
        <f t="shared" si="48"/>
        <v>0</v>
      </c>
      <c r="AC85" s="100">
        <f>VLOOKUP(K85,'5th Cycle APR Raw Data-Final'!$A$3:$P$1977,14,FALSE)</f>
        <v>64</v>
      </c>
      <c r="AD85" s="100">
        <f>IF(AN85&lt;1,SUMIFS('5th Cycle APR Raw Data-Final'!$O$3:$O$1977,'5th Cycle APR Raw Data-Final'!$A$3:$A$1977,'SB35 Determination Data'!$K85,'5th Cycle APR Raw Data-Final'!$T$3:$T$1977,"&gt;="&amp;'SB35 Determination Data'!$F85,'5th Cycle APR Raw Data-Final'!$T$3:$T$1977,"&lt;"&amp;E85),SUMIFS('5th Cycle APR Raw Data-Final'!$O$3:$O$1977,'5th Cycle APR Raw Data-Final'!$A$3:$A$1977,'SB35 Determination Data'!$K85,'5th Cycle APR Raw Data-Final'!$T$3:$T$1977,"&gt;="&amp;'SB35 Determination Data'!$F85,'5th Cycle APR Raw Data-Final'!$T$3:$T$1977,"&lt;="&amp;G85))</f>
        <v>16</v>
      </c>
      <c r="AE85" s="100">
        <f t="shared" si="49"/>
        <v>48</v>
      </c>
      <c r="AF85" s="112">
        <f t="shared" si="50"/>
        <v>0.25</v>
      </c>
      <c r="AG85" s="100">
        <f>VLOOKUP(K85,'5th Cycle APR Raw Data-Final'!$A$3:$P$1977,16,FALSE)</f>
        <v>152</v>
      </c>
      <c r="AH85" s="100">
        <f>IF(AN85&lt;1,SUMIFS('5th Cycle APR Raw Data-Final'!$Q$3:$Q$1977,'5th Cycle APR Raw Data-Final'!$A$3:$A$1977,'SB35 Determination Data'!$K85,'5th Cycle APR Raw Data-Final'!$T$3:$T$1977,"&gt;="&amp;'SB35 Determination Data'!$F85,'5th Cycle APR Raw Data-Final'!$T$3:$T$1977,"&lt;"&amp;E85),SUMIFS('5th Cycle APR Raw Data-Final'!$Q$3:$Q$1977,'5th Cycle APR Raw Data-Final'!$A$3:$A$1977,'SB35 Determination Data'!$K85,'5th Cycle APR Raw Data-Final'!$T$3:$T$1977,"&gt;="&amp;'SB35 Determination Data'!$F85,'5th Cycle APR Raw Data-Final'!$T$3:$T$1977,"&lt;="&amp;G85))</f>
        <v>316</v>
      </c>
      <c r="AI85" s="100">
        <f t="shared" si="51"/>
        <v>0</v>
      </c>
      <c r="AJ85" s="112">
        <f t="shared" si="52"/>
        <v>2.0789473684210527</v>
      </c>
      <c r="AK85" s="100">
        <f>VLOOKUP(K85,'5th Cycle APR Raw Data-Final'!$A$3:$R$1977,18,FALSE)</f>
        <v>373</v>
      </c>
      <c r="AL85" s="100">
        <f>IF(AN85&lt;1,SUMIFS('5th Cycle APR Raw Data-Final'!$S$3:$S$1977,'5th Cycle APR Raw Data-Final'!$A$3:$A$1977,'SB35 Determination Data'!$K85,'5th Cycle APR Raw Data-Final'!$T$3:$T$1977,"&gt;="&amp;'SB35 Determination Data'!$F85,'5th Cycle APR Raw Data-Final'!$T$3:$T$1977,"&lt;"&amp;E85),SUMIFS('5th Cycle APR Raw Data-Final'!$S$3:$S$1977,'5th Cycle APR Raw Data-Final'!$A$3:$A$1977,'SB35 Determination Data'!$K85,'5th Cycle APR Raw Data-Final'!$T$3:$T$1977,"&gt;="&amp;'SB35 Determination Data'!$F85,'5th Cycle APR Raw Data-Final'!$T$3:$T$1977,"&lt;="&amp;G85))</f>
        <v>332</v>
      </c>
      <c r="AM85" s="100">
        <f t="shared" si="53"/>
        <v>205</v>
      </c>
      <c r="AN85" s="114">
        <f t="shared" si="54"/>
        <v>0.5</v>
      </c>
      <c r="AO85" s="2" t="str">
        <f t="shared" si="55"/>
        <v>NO</v>
      </c>
      <c r="AP85" s="2" t="str">
        <f t="shared" si="56"/>
        <v>YES</v>
      </c>
      <c r="AQ85" s="2" t="str">
        <f t="shared" si="57"/>
        <v>NO</v>
      </c>
      <c r="AR85" s="124" t="str">
        <f>VLOOKUP(K85,'2018Submitted'!$A$2:$C$540,3,FALSE)</f>
        <v>Successful</v>
      </c>
      <c r="AS85" s="2" t="str">
        <f t="shared" si="58"/>
        <v>NO</v>
      </c>
      <c r="AT85" s="2" t="str">
        <f t="shared" si="59"/>
        <v>YES</v>
      </c>
    </row>
    <row r="86" spans="1:46" s="2" customFormat="1" ht="12.75" customHeight="1" x14ac:dyDescent="0.2">
      <c r="A86" s="2" t="s">
        <v>21</v>
      </c>
      <c r="B86" s="2" t="str">
        <f t="shared" si="32"/>
        <v>CLAYTON</v>
      </c>
      <c r="C86" s="71">
        <f t="shared" si="33"/>
        <v>0.5</v>
      </c>
      <c r="D86" s="72">
        <f t="shared" si="34"/>
        <v>8</v>
      </c>
      <c r="E86" s="99">
        <f t="shared" si="35"/>
        <v>2019</v>
      </c>
      <c r="F86" s="99">
        <f t="shared" si="36"/>
        <v>2015</v>
      </c>
      <c r="G86" s="99">
        <f t="shared" si="37"/>
        <v>2022</v>
      </c>
      <c r="H86" s="2" t="str">
        <f t="shared" si="38"/>
        <v>01/31/2015</v>
      </c>
      <c r="I86" s="2" t="str">
        <f t="shared" si="39"/>
        <v>01/31/2023</v>
      </c>
      <c r="J86" s="2" t="s">
        <v>8</v>
      </c>
      <c r="K86" s="111" t="s">
        <v>79</v>
      </c>
      <c r="L86" s="100">
        <f>VLOOKUP(K86,'5th Cycle APR Raw Data-Final'!$A$3:$P$1977,6,FALSE)</f>
        <v>51</v>
      </c>
      <c r="M86" s="100">
        <f>IF(AN86&lt;1,SUMIFS('5th Cycle APR Raw Data-Final'!G$3:G$1977,'5th Cycle APR Raw Data-Final'!$A$3:$A$1977,'SB35 Determination Data'!$K86,'5th Cycle APR Raw Data-Final'!$T$3:$T$1977,"&gt;="&amp;'SB35 Determination Data'!$F86,'5th Cycle APR Raw Data-Final'!$T$3:$T$1977,"&lt;"&amp;E86),SUMIFS('5th Cycle APR Raw Data-Final'!G$3:G$1977,'5th Cycle APR Raw Data-Final'!$A$3:$A$1977,'SB35 Determination Data'!$K86,'5th Cycle APR Raw Data-Final'!$T$3:$T$1977,"&gt;="&amp;'SB35 Determination Data'!$F86,'5th Cycle APR Raw Data-Final'!$T$3:$T$1977,"&lt;="&amp;G86))</f>
        <v>0</v>
      </c>
      <c r="N86" s="100">
        <f>IF(AN86&lt;1,SUMIFS('5th Cycle APR Raw Data-Final'!H$3:H$1977,'5th Cycle APR Raw Data-Final'!$A$3:$A$1977,'SB35 Determination Data'!$K86,'5th Cycle APR Raw Data-Final'!$T$3:$T$1977,"&gt;="&amp;'SB35 Determination Data'!$F86,'5th Cycle APR Raw Data-Final'!$T$3:$T$1977,"&lt;"&amp;E86),SUMIFS('5th Cycle APR Raw Data-Final'!H$3:H$1977,'5th Cycle APR Raw Data-Final'!$A$3:$A$1977,'SB35 Determination Data'!$K86,'5th Cycle APR Raw Data-Final'!$T$3:$T$1977,"&gt;="&amp;'SB35 Determination Data'!$F86,'5th Cycle APR Raw Data-Final'!$T$3:$T$1977,"&lt;="&amp;G86))</f>
        <v>0</v>
      </c>
      <c r="O86" s="100">
        <f>IF(AN86&lt;1,SUMIFS('5th Cycle APR Raw Data-Final'!I$3:I$1977,'5th Cycle APR Raw Data-Final'!$A$3:$A$1977,'SB35 Determination Data'!$K86,'5th Cycle APR Raw Data-Final'!$T$3:$T$1977,"&gt;="&amp;'SB35 Determination Data'!$F86,'5th Cycle APR Raw Data-Final'!$T$3:$T$1977,"&lt;"&amp;E86),SUMIFS('5th Cycle APR Raw Data-Final'!I$3:I$1977,'5th Cycle APR Raw Data-Final'!$A$3:$A$1977,'SB35 Determination Data'!$K86,'5th Cycle APR Raw Data-Final'!$T$3:$T$1977,"&gt;="&amp;'SB35 Determination Data'!$F86,'5th Cycle APR Raw Data-Final'!$T$3:$T$1977,"&lt;="&amp;G86))</f>
        <v>0</v>
      </c>
      <c r="P86" s="100">
        <f t="shared" si="40"/>
        <v>51</v>
      </c>
      <c r="Q86" s="112">
        <f t="shared" si="41"/>
        <v>0</v>
      </c>
      <c r="R86" s="101">
        <f t="shared" si="42"/>
        <v>26</v>
      </c>
      <c r="S86" s="101">
        <f t="shared" si="43"/>
        <v>0</v>
      </c>
      <c r="T86" s="100">
        <f>VLOOKUP(K86,'5th Cycle APR Raw Data-Final'!$A$3:$P$1977,10,FALSE)</f>
        <v>25</v>
      </c>
      <c r="U86" s="100">
        <f>IF(AN86&lt;1,SUMIFS('5th Cycle APR Raw Data-Final'!K$3:K$1977,'5th Cycle APR Raw Data-Final'!$A$3:$A$1977,'SB35 Determination Data'!$K86,'5th Cycle APR Raw Data-Final'!$T$3:$T$1977,"&gt;="&amp;'SB35 Determination Data'!$F86,'5th Cycle APR Raw Data-Final'!$T$3:$T$1977,"&lt;"&amp;E86),SUMIFS('5th Cycle APR Raw Data-Final'!K$3:K$1977,'5th Cycle APR Raw Data-Final'!$A$3:$A$1977,'SB35 Determination Data'!$K86,'5th Cycle APR Raw Data-Final'!$T$3:$T$1977,"&gt;="&amp;'SB35 Determination Data'!$F86,'5th Cycle APR Raw Data-Final'!$T$3:$T$1977,"&lt;="&amp;G86))</f>
        <v>2</v>
      </c>
      <c r="V86" s="100">
        <f>IF(AN86&lt;1,SUMIFS('5th Cycle APR Raw Data-Final'!L$3:L$1977,'5th Cycle APR Raw Data-Final'!$A$3:$A$1977,'SB35 Determination Data'!$K86,'5th Cycle APR Raw Data-Final'!$T$3:$T$1977,"&gt;="&amp;'SB35 Determination Data'!$F86,'5th Cycle APR Raw Data-Final'!$T$3:$T$1977,"&lt;"&amp;E86),SUMIFS('5th Cycle APR Raw Data-Final'!L$3:L$1977,'5th Cycle APR Raw Data-Final'!$A$3:$A$1977,'SB35 Determination Data'!$K86,'5th Cycle APR Raw Data-Final'!$T$3:$T$1977,"&gt;="&amp;'SB35 Determination Data'!$F86,'5th Cycle APR Raw Data-Final'!$T$3:$T$1977,"&lt;="&amp;G86))</f>
        <v>0</v>
      </c>
      <c r="W86" s="100">
        <f>IF(AN86&lt;1,SUMIFS('5th Cycle APR Raw Data-Final'!M$3:M$1977,'5th Cycle APR Raw Data-Final'!$A$3:$A$1977,'SB35 Determination Data'!$K86,'5th Cycle APR Raw Data-Final'!$T$3:$T$1977,"&gt;="&amp;'SB35 Determination Data'!$F86,'5th Cycle APR Raw Data-Final'!$T$3:$T$1977,"&lt;"&amp;E86),SUMIFS('5th Cycle APR Raw Data-Final'!M$3:M$1977,'5th Cycle APR Raw Data-Final'!$A$3:$A$1977,'SB35 Determination Data'!$K86,'5th Cycle APR Raw Data-Final'!$T$3:$T$1977,"&gt;="&amp;'SB35 Determination Data'!$F86,'5th Cycle APR Raw Data-Final'!$T$3:$T$1977,"&lt;="&amp;G86))</f>
        <v>2</v>
      </c>
      <c r="X86" s="100">
        <f t="shared" si="44"/>
        <v>23</v>
      </c>
      <c r="Y86" s="100">
        <f t="shared" si="45"/>
        <v>2</v>
      </c>
      <c r="Z86" s="100">
        <f t="shared" si="46"/>
        <v>23</v>
      </c>
      <c r="AA86" s="112">
        <f t="shared" si="47"/>
        <v>0.08</v>
      </c>
      <c r="AB86" s="112">
        <f t="shared" si="48"/>
        <v>0.08</v>
      </c>
      <c r="AC86" s="100">
        <f>VLOOKUP(K86,'5th Cycle APR Raw Data-Final'!$A$3:$P$1977,14,FALSE)</f>
        <v>31</v>
      </c>
      <c r="AD86" s="100">
        <f>IF(AN86&lt;1,SUMIFS('5th Cycle APR Raw Data-Final'!$O$3:$O$1977,'5th Cycle APR Raw Data-Final'!$A$3:$A$1977,'SB35 Determination Data'!$K86,'5th Cycle APR Raw Data-Final'!$T$3:$T$1977,"&gt;="&amp;'SB35 Determination Data'!$F86,'5th Cycle APR Raw Data-Final'!$T$3:$T$1977,"&lt;"&amp;E86),SUMIFS('5th Cycle APR Raw Data-Final'!$O$3:$O$1977,'5th Cycle APR Raw Data-Final'!$A$3:$A$1977,'SB35 Determination Data'!$K86,'5th Cycle APR Raw Data-Final'!$T$3:$T$1977,"&gt;="&amp;'SB35 Determination Data'!$F86,'5th Cycle APR Raw Data-Final'!$T$3:$T$1977,"&lt;="&amp;G86))</f>
        <v>0</v>
      </c>
      <c r="AE86" s="100">
        <f t="shared" si="49"/>
        <v>31</v>
      </c>
      <c r="AF86" s="112">
        <f t="shared" si="50"/>
        <v>0</v>
      </c>
      <c r="AG86" s="100">
        <f>VLOOKUP(K86,'5th Cycle APR Raw Data-Final'!$A$3:$P$1977,16,FALSE)</f>
        <v>34</v>
      </c>
      <c r="AH86" s="100">
        <f>IF(AN86&lt;1,SUMIFS('5th Cycle APR Raw Data-Final'!$Q$3:$Q$1977,'5th Cycle APR Raw Data-Final'!$A$3:$A$1977,'SB35 Determination Data'!$K86,'5th Cycle APR Raw Data-Final'!$T$3:$T$1977,"&gt;="&amp;'SB35 Determination Data'!$F86,'5th Cycle APR Raw Data-Final'!$T$3:$T$1977,"&lt;"&amp;E86),SUMIFS('5th Cycle APR Raw Data-Final'!$Q$3:$Q$1977,'5th Cycle APR Raw Data-Final'!$A$3:$A$1977,'SB35 Determination Data'!$K86,'5th Cycle APR Raw Data-Final'!$T$3:$T$1977,"&gt;="&amp;'SB35 Determination Data'!$F86,'5th Cycle APR Raw Data-Final'!$T$3:$T$1977,"&lt;="&amp;G86))</f>
        <v>8</v>
      </c>
      <c r="AI86" s="100">
        <f t="shared" si="51"/>
        <v>26</v>
      </c>
      <c r="AJ86" s="112">
        <f t="shared" si="52"/>
        <v>0.23529411764705882</v>
      </c>
      <c r="AK86" s="100">
        <f>VLOOKUP(K86,'5th Cycle APR Raw Data-Final'!$A$3:$R$1977,18,FALSE)</f>
        <v>141</v>
      </c>
      <c r="AL86" s="100">
        <f>IF(AN86&lt;1,SUMIFS('5th Cycle APR Raw Data-Final'!$S$3:$S$1977,'5th Cycle APR Raw Data-Final'!$A$3:$A$1977,'SB35 Determination Data'!$K86,'5th Cycle APR Raw Data-Final'!$T$3:$T$1977,"&gt;="&amp;'SB35 Determination Data'!$F86,'5th Cycle APR Raw Data-Final'!$T$3:$T$1977,"&lt;"&amp;E86),SUMIFS('5th Cycle APR Raw Data-Final'!$S$3:$S$1977,'5th Cycle APR Raw Data-Final'!$A$3:$A$1977,'SB35 Determination Data'!$K86,'5th Cycle APR Raw Data-Final'!$T$3:$T$1977,"&gt;="&amp;'SB35 Determination Data'!$F86,'5th Cycle APR Raw Data-Final'!$T$3:$T$1977,"&lt;="&amp;G86))</f>
        <v>10</v>
      </c>
      <c r="AM86" s="100">
        <f t="shared" si="53"/>
        <v>131</v>
      </c>
      <c r="AN86" s="114">
        <f t="shared" si="54"/>
        <v>0.5</v>
      </c>
      <c r="AO86" s="2" t="str">
        <f t="shared" si="55"/>
        <v>YES</v>
      </c>
      <c r="AP86" s="2" t="str">
        <f t="shared" si="56"/>
        <v>NO</v>
      </c>
      <c r="AQ86" s="2" t="str">
        <f t="shared" si="57"/>
        <v>NO</v>
      </c>
      <c r="AR86" s="124" t="str">
        <f>VLOOKUP(K86,'2018Submitted'!$A$2:$C$540,3,FALSE)</f>
        <v>Successful</v>
      </c>
      <c r="AS86" s="2" t="str">
        <f t="shared" si="58"/>
        <v>NO</v>
      </c>
      <c r="AT86" s="2" t="str">
        <f t="shared" si="59"/>
        <v>NO</v>
      </c>
    </row>
    <row r="87" spans="1:46" s="2" customFormat="1" ht="12.75" customHeight="1" x14ac:dyDescent="0.2">
      <c r="A87" s="2" t="s">
        <v>1059</v>
      </c>
      <c r="B87" s="2" t="str">
        <f t="shared" si="32"/>
        <v>CLEARLAKE</v>
      </c>
      <c r="C87" s="71">
        <f t="shared" si="33"/>
        <v>1</v>
      </c>
      <c r="D87" s="72">
        <f t="shared" si="34"/>
        <v>5</v>
      </c>
      <c r="E87" s="99">
        <f t="shared" si="35"/>
        <v>2017</v>
      </c>
      <c r="F87" s="99">
        <f t="shared" si="36"/>
        <v>2014</v>
      </c>
      <c r="G87" s="99">
        <f t="shared" si="37"/>
        <v>2018</v>
      </c>
      <c r="H87" s="2" t="str">
        <f t="shared" si="38"/>
        <v>06/30/2014</v>
      </c>
      <c r="I87" s="2" t="str">
        <f t="shared" si="39"/>
        <v>06/30/2019</v>
      </c>
      <c r="J87" s="2" t="s">
        <v>13</v>
      </c>
      <c r="K87" s="111" t="s">
        <v>1118</v>
      </c>
      <c r="L87" s="100">
        <f>VLOOKUP(K87,'5th Cycle APR Raw Data-Final'!$A$3:$P$1977,6,FALSE)</f>
        <v>108</v>
      </c>
      <c r="M87" s="100">
        <f>IF(AN87&lt;1,SUMIFS('5th Cycle APR Raw Data-Final'!G$3:G$1977,'5th Cycle APR Raw Data-Final'!$A$3:$A$1977,'SB35 Determination Data'!$K87,'5th Cycle APR Raw Data-Final'!$T$3:$T$1977,"&gt;="&amp;'SB35 Determination Data'!$F87,'5th Cycle APR Raw Data-Final'!$T$3:$T$1977,"&lt;"&amp;E87),SUMIFS('5th Cycle APR Raw Data-Final'!G$3:G$1977,'5th Cycle APR Raw Data-Final'!$A$3:$A$1977,'SB35 Determination Data'!$K87,'5th Cycle APR Raw Data-Final'!$T$3:$T$1977,"&gt;="&amp;'SB35 Determination Data'!$F87,'5th Cycle APR Raw Data-Final'!$T$3:$T$1977,"&lt;="&amp;G87))</f>
        <v>3</v>
      </c>
      <c r="N87" s="100">
        <f>IF(AN87&lt;1,SUMIFS('5th Cycle APR Raw Data-Final'!H$3:H$1977,'5th Cycle APR Raw Data-Final'!$A$3:$A$1977,'SB35 Determination Data'!$K87,'5th Cycle APR Raw Data-Final'!$T$3:$T$1977,"&gt;="&amp;'SB35 Determination Data'!$F87,'5th Cycle APR Raw Data-Final'!$T$3:$T$1977,"&lt;"&amp;E87),SUMIFS('5th Cycle APR Raw Data-Final'!H$3:H$1977,'5th Cycle APR Raw Data-Final'!$A$3:$A$1977,'SB35 Determination Data'!$K87,'5th Cycle APR Raw Data-Final'!$T$3:$T$1977,"&gt;="&amp;'SB35 Determination Data'!$F87,'5th Cycle APR Raw Data-Final'!$T$3:$T$1977,"&lt;="&amp;G87))</f>
        <v>1</v>
      </c>
      <c r="O87" s="100">
        <f>IF(AN87&lt;1,SUMIFS('5th Cycle APR Raw Data-Final'!I$3:I$1977,'5th Cycle APR Raw Data-Final'!$A$3:$A$1977,'SB35 Determination Data'!$K87,'5th Cycle APR Raw Data-Final'!$T$3:$T$1977,"&gt;="&amp;'SB35 Determination Data'!$F87,'5th Cycle APR Raw Data-Final'!$T$3:$T$1977,"&lt;"&amp;E87),SUMIFS('5th Cycle APR Raw Data-Final'!I$3:I$1977,'5th Cycle APR Raw Data-Final'!$A$3:$A$1977,'SB35 Determination Data'!$K87,'5th Cycle APR Raw Data-Final'!$T$3:$T$1977,"&gt;="&amp;'SB35 Determination Data'!$F87,'5th Cycle APR Raw Data-Final'!$T$3:$T$1977,"&lt;="&amp;G87))</f>
        <v>2</v>
      </c>
      <c r="P87" s="100">
        <f t="shared" si="40"/>
        <v>105</v>
      </c>
      <c r="Q87" s="112">
        <f t="shared" si="41"/>
        <v>2.7777777777777776E-2</v>
      </c>
      <c r="R87" s="101">
        <f t="shared" si="42"/>
        <v>108</v>
      </c>
      <c r="S87" s="101">
        <f t="shared" si="43"/>
        <v>0</v>
      </c>
      <c r="T87" s="100">
        <f>VLOOKUP(K87,'5th Cycle APR Raw Data-Final'!$A$3:$P$1977,10,FALSE)</f>
        <v>67</v>
      </c>
      <c r="U87" s="100">
        <f>IF(AN87&lt;1,SUMIFS('5th Cycle APR Raw Data-Final'!K$3:K$1977,'5th Cycle APR Raw Data-Final'!$A$3:$A$1977,'SB35 Determination Data'!$K87,'5th Cycle APR Raw Data-Final'!$T$3:$T$1977,"&gt;="&amp;'SB35 Determination Data'!$F87,'5th Cycle APR Raw Data-Final'!$T$3:$T$1977,"&lt;"&amp;E87),SUMIFS('5th Cycle APR Raw Data-Final'!K$3:K$1977,'5th Cycle APR Raw Data-Final'!$A$3:$A$1977,'SB35 Determination Data'!$K87,'5th Cycle APR Raw Data-Final'!$T$3:$T$1977,"&gt;="&amp;'SB35 Determination Data'!$F87,'5th Cycle APR Raw Data-Final'!$T$3:$T$1977,"&lt;="&amp;G87))</f>
        <v>2</v>
      </c>
      <c r="V87" s="100">
        <f>IF(AN87&lt;1,SUMIFS('5th Cycle APR Raw Data-Final'!L$3:L$1977,'5th Cycle APR Raw Data-Final'!$A$3:$A$1977,'SB35 Determination Data'!$K87,'5th Cycle APR Raw Data-Final'!$T$3:$T$1977,"&gt;="&amp;'SB35 Determination Data'!$F87,'5th Cycle APR Raw Data-Final'!$T$3:$T$1977,"&lt;"&amp;E87),SUMIFS('5th Cycle APR Raw Data-Final'!L$3:L$1977,'5th Cycle APR Raw Data-Final'!$A$3:$A$1977,'SB35 Determination Data'!$K87,'5th Cycle APR Raw Data-Final'!$T$3:$T$1977,"&gt;="&amp;'SB35 Determination Data'!$F87,'5th Cycle APR Raw Data-Final'!$T$3:$T$1977,"&lt;="&amp;G87))</f>
        <v>0</v>
      </c>
      <c r="W87" s="100">
        <f>IF(AN87&lt;1,SUMIFS('5th Cycle APR Raw Data-Final'!M$3:M$1977,'5th Cycle APR Raw Data-Final'!$A$3:$A$1977,'SB35 Determination Data'!$K87,'5th Cycle APR Raw Data-Final'!$T$3:$T$1977,"&gt;="&amp;'SB35 Determination Data'!$F87,'5th Cycle APR Raw Data-Final'!$T$3:$T$1977,"&lt;"&amp;E87),SUMIFS('5th Cycle APR Raw Data-Final'!M$3:M$1977,'5th Cycle APR Raw Data-Final'!$A$3:$A$1977,'SB35 Determination Data'!$K87,'5th Cycle APR Raw Data-Final'!$T$3:$T$1977,"&gt;="&amp;'SB35 Determination Data'!$F87,'5th Cycle APR Raw Data-Final'!$T$3:$T$1977,"&lt;="&amp;G87))</f>
        <v>2</v>
      </c>
      <c r="X87" s="100">
        <f t="shared" si="44"/>
        <v>65</v>
      </c>
      <c r="Y87" s="100">
        <f t="shared" si="45"/>
        <v>2</v>
      </c>
      <c r="Z87" s="100">
        <f t="shared" si="46"/>
        <v>65</v>
      </c>
      <c r="AA87" s="112">
        <f t="shared" si="47"/>
        <v>2.9850746268656716E-2</v>
      </c>
      <c r="AB87" s="112">
        <f t="shared" si="48"/>
        <v>2.9850746268656716E-2</v>
      </c>
      <c r="AC87" s="100">
        <f>VLOOKUP(K87,'5th Cycle APR Raw Data-Final'!$A$3:$P$1977,14,FALSE)</f>
        <v>87</v>
      </c>
      <c r="AD87" s="100">
        <f>IF(AN87&lt;1,SUMIFS('5th Cycle APR Raw Data-Final'!$O$3:$O$1977,'5th Cycle APR Raw Data-Final'!$A$3:$A$1977,'SB35 Determination Data'!$K87,'5th Cycle APR Raw Data-Final'!$T$3:$T$1977,"&gt;="&amp;'SB35 Determination Data'!$F87,'5th Cycle APR Raw Data-Final'!$T$3:$T$1977,"&lt;"&amp;E87),SUMIFS('5th Cycle APR Raw Data-Final'!$O$3:$O$1977,'5th Cycle APR Raw Data-Final'!$A$3:$A$1977,'SB35 Determination Data'!$K87,'5th Cycle APR Raw Data-Final'!$T$3:$T$1977,"&gt;="&amp;'SB35 Determination Data'!$F87,'5th Cycle APR Raw Data-Final'!$T$3:$T$1977,"&lt;="&amp;G87))</f>
        <v>3</v>
      </c>
      <c r="AE87" s="100">
        <f t="shared" si="49"/>
        <v>84</v>
      </c>
      <c r="AF87" s="112">
        <f t="shared" si="50"/>
        <v>3.4482758620689655E-2</v>
      </c>
      <c r="AG87" s="100">
        <f>VLOOKUP(K87,'5th Cycle APR Raw Data-Final'!$A$3:$P$1977,16,FALSE)</f>
        <v>205</v>
      </c>
      <c r="AH87" s="100">
        <f>IF(AN87&lt;1,SUMIFS('5th Cycle APR Raw Data-Final'!$Q$3:$Q$1977,'5th Cycle APR Raw Data-Final'!$A$3:$A$1977,'SB35 Determination Data'!$K87,'5th Cycle APR Raw Data-Final'!$T$3:$T$1977,"&gt;="&amp;'SB35 Determination Data'!$F87,'5th Cycle APR Raw Data-Final'!$T$3:$T$1977,"&lt;"&amp;E87),SUMIFS('5th Cycle APR Raw Data-Final'!$Q$3:$Q$1977,'5th Cycle APR Raw Data-Final'!$A$3:$A$1977,'SB35 Determination Data'!$K87,'5th Cycle APR Raw Data-Final'!$T$3:$T$1977,"&gt;="&amp;'SB35 Determination Data'!$F87,'5th Cycle APR Raw Data-Final'!$T$3:$T$1977,"&lt;="&amp;G87))</f>
        <v>6</v>
      </c>
      <c r="AI87" s="100">
        <f t="shared" si="51"/>
        <v>199</v>
      </c>
      <c r="AJ87" s="112">
        <f t="shared" si="52"/>
        <v>2.9268292682926831E-2</v>
      </c>
      <c r="AK87" s="100">
        <f>VLOOKUP(K87,'5th Cycle APR Raw Data-Final'!$A$3:$R$1977,18,FALSE)</f>
        <v>467</v>
      </c>
      <c r="AL87" s="100">
        <f>IF(AN87&lt;1,SUMIFS('5th Cycle APR Raw Data-Final'!$S$3:$S$1977,'5th Cycle APR Raw Data-Final'!$A$3:$A$1977,'SB35 Determination Data'!$K87,'5th Cycle APR Raw Data-Final'!$T$3:$T$1977,"&gt;="&amp;'SB35 Determination Data'!$F87,'5th Cycle APR Raw Data-Final'!$T$3:$T$1977,"&lt;"&amp;E87),SUMIFS('5th Cycle APR Raw Data-Final'!$S$3:$S$1977,'5th Cycle APR Raw Data-Final'!$A$3:$A$1977,'SB35 Determination Data'!$K87,'5th Cycle APR Raw Data-Final'!$T$3:$T$1977,"&gt;="&amp;'SB35 Determination Data'!$F87,'5th Cycle APR Raw Data-Final'!$T$3:$T$1977,"&lt;="&amp;G87))</f>
        <v>14</v>
      </c>
      <c r="AM87" s="100">
        <f t="shared" si="53"/>
        <v>453</v>
      </c>
      <c r="AN87" s="114">
        <f t="shared" si="54"/>
        <v>1</v>
      </c>
      <c r="AO87" s="2" t="str">
        <f t="shared" si="55"/>
        <v>YES</v>
      </c>
      <c r="AP87" s="2" t="str">
        <f t="shared" si="56"/>
        <v>NO</v>
      </c>
      <c r="AQ87" s="2" t="str">
        <f t="shared" si="57"/>
        <v>NO</v>
      </c>
      <c r="AR87" s="124" t="str">
        <f>VLOOKUP(K87,'2018Submitted'!$A$2:$C$540,3,FALSE)</f>
        <v>Successful</v>
      </c>
      <c r="AS87" s="2" t="str">
        <f t="shared" si="58"/>
        <v>NO</v>
      </c>
      <c r="AT87" s="2" t="str">
        <f t="shared" si="59"/>
        <v>NO</v>
      </c>
    </row>
    <row r="88" spans="1:46" s="2" customFormat="1" ht="12.75" customHeight="1" x14ac:dyDescent="0.2">
      <c r="A88" s="2" t="s">
        <v>81</v>
      </c>
      <c r="B88" s="2" t="str">
        <f t="shared" si="32"/>
        <v>CLOVERDALE</v>
      </c>
      <c r="C88" s="71">
        <f t="shared" si="33"/>
        <v>0.5</v>
      </c>
      <c r="D88" s="72">
        <f t="shared" si="34"/>
        <v>8</v>
      </c>
      <c r="E88" s="99">
        <f t="shared" si="35"/>
        <v>2019</v>
      </c>
      <c r="F88" s="99">
        <f t="shared" si="36"/>
        <v>2015</v>
      </c>
      <c r="G88" s="99">
        <f t="shared" si="37"/>
        <v>2022</v>
      </c>
      <c r="H88" s="2" t="str">
        <f t="shared" si="38"/>
        <v>01/31/2015</v>
      </c>
      <c r="I88" s="2" t="str">
        <f t="shared" si="39"/>
        <v>01/31/2023</v>
      </c>
      <c r="J88" s="2" t="s">
        <v>8</v>
      </c>
      <c r="K88" s="111" t="s">
        <v>80</v>
      </c>
      <c r="L88" s="100">
        <f>VLOOKUP(K88,'5th Cycle APR Raw Data-Final'!$A$3:$P$1977,6,FALSE)</f>
        <v>39</v>
      </c>
      <c r="M88" s="100">
        <f>IF(AN88&lt;1,SUMIFS('5th Cycle APR Raw Data-Final'!G$3:G$1977,'5th Cycle APR Raw Data-Final'!$A$3:$A$1977,'SB35 Determination Data'!$K88,'5th Cycle APR Raw Data-Final'!$T$3:$T$1977,"&gt;="&amp;'SB35 Determination Data'!$F88,'5th Cycle APR Raw Data-Final'!$T$3:$T$1977,"&lt;"&amp;E88),SUMIFS('5th Cycle APR Raw Data-Final'!G$3:G$1977,'5th Cycle APR Raw Data-Final'!$A$3:$A$1977,'SB35 Determination Data'!$K88,'5th Cycle APR Raw Data-Final'!$T$3:$T$1977,"&gt;="&amp;'SB35 Determination Data'!$F88,'5th Cycle APR Raw Data-Final'!$T$3:$T$1977,"&lt;="&amp;G88))</f>
        <v>25</v>
      </c>
      <c r="N88" s="100">
        <f>IF(AN88&lt;1,SUMIFS('5th Cycle APR Raw Data-Final'!H$3:H$1977,'5th Cycle APR Raw Data-Final'!$A$3:$A$1977,'SB35 Determination Data'!$K88,'5th Cycle APR Raw Data-Final'!$T$3:$T$1977,"&gt;="&amp;'SB35 Determination Data'!$F88,'5th Cycle APR Raw Data-Final'!$T$3:$T$1977,"&lt;"&amp;E88),SUMIFS('5th Cycle APR Raw Data-Final'!H$3:H$1977,'5th Cycle APR Raw Data-Final'!$A$3:$A$1977,'SB35 Determination Data'!$K88,'5th Cycle APR Raw Data-Final'!$T$3:$T$1977,"&gt;="&amp;'SB35 Determination Data'!$F88,'5th Cycle APR Raw Data-Final'!$T$3:$T$1977,"&lt;="&amp;G88))</f>
        <v>25</v>
      </c>
      <c r="O88" s="100">
        <f>IF(AN88&lt;1,SUMIFS('5th Cycle APR Raw Data-Final'!I$3:I$1977,'5th Cycle APR Raw Data-Final'!$A$3:$A$1977,'SB35 Determination Data'!$K88,'5th Cycle APR Raw Data-Final'!$T$3:$T$1977,"&gt;="&amp;'SB35 Determination Data'!$F88,'5th Cycle APR Raw Data-Final'!$T$3:$T$1977,"&lt;"&amp;E88),SUMIFS('5th Cycle APR Raw Data-Final'!I$3:I$1977,'5th Cycle APR Raw Data-Final'!$A$3:$A$1977,'SB35 Determination Data'!$K88,'5th Cycle APR Raw Data-Final'!$T$3:$T$1977,"&gt;="&amp;'SB35 Determination Data'!$F88,'5th Cycle APR Raw Data-Final'!$T$3:$T$1977,"&lt;="&amp;G88))</f>
        <v>0</v>
      </c>
      <c r="P88" s="100">
        <f t="shared" si="40"/>
        <v>14</v>
      </c>
      <c r="Q88" s="112">
        <f t="shared" si="41"/>
        <v>0.64102564102564108</v>
      </c>
      <c r="R88" s="101">
        <f t="shared" si="42"/>
        <v>20</v>
      </c>
      <c r="S88" s="101">
        <f t="shared" si="43"/>
        <v>5</v>
      </c>
      <c r="T88" s="100">
        <f>VLOOKUP(K88,'5th Cycle APR Raw Data-Final'!$A$3:$P$1977,10,FALSE)</f>
        <v>29</v>
      </c>
      <c r="U88" s="100">
        <f>IF(AN88&lt;1,SUMIFS('5th Cycle APR Raw Data-Final'!K$3:K$1977,'5th Cycle APR Raw Data-Final'!$A$3:$A$1977,'SB35 Determination Data'!$K88,'5th Cycle APR Raw Data-Final'!$T$3:$T$1977,"&gt;="&amp;'SB35 Determination Data'!$F88,'5th Cycle APR Raw Data-Final'!$T$3:$T$1977,"&lt;"&amp;E88),SUMIFS('5th Cycle APR Raw Data-Final'!K$3:K$1977,'5th Cycle APR Raw Data-Final'!$A$3:$A$1977,'SB35 Determination Data'!$K88,'5th Cycle APR Raw Data-Final'!$T$3:$T$1977,"&gt;="&amp;'SB35 Determination Data'!$F88,'5th Cycle APR Raw Data-Final'!$T$3:$T$1977,"&lt;="&amp;G88))</f>
        <v>7</v>
      </c>
      <c r="V88" s="100">
        <f>IF(AN88&lt;1,SUMIFS('5th Cycle APR Raw Data-Final'!L$3:L$1977,'5th Cycle APR Raw Data-Final'!$A$3:$A$1977,'SB35 Determination Data'!$K88,'5th Cycle APR Raw Data-Final'!$T$3:$T$1977,"&gt;="&amp;'SB35 Determination Data'!$F88,'5th Cycle APR Raw Data-Final'!$T$3:$T$1977,"&lt;"&amp;E88),SUMIFS('5th Cycle APR Raw Data-Final'!L$3:L$1977,'5th Cycle APR Raw Data-Final'!$A$3:$A$1977,'SB35 Determination Data'!$K88,'5th Cycle APR Raw Data-Final'!$T$3:$T$1977,"&gt;="&amp;'SB35 Determination Data'!$F88,'5th Cycle APR Raw Data-Final'!$T$3:$T$1977,"&lt;="&amp;G88))</f>
        <v>7</v>
      </c>
      <c r="W88" s="100">
        <f>IF(AN88&lt;1,SUMIFS('5th Cycle APR Raw Data-Final'!M$3:M$1977,'5th Cycle APR Raw Data-Final'!$A$3:$A$1977,'SB35 Determination Data'!$K88,'5th Cycle APR Raw Data-Final'!$T$3:$T$1977,"&gt;="&amp;'SB35 Determination Data'!$F88,'5th Cycle APR Raw Data-Final'!$T$3:$T$1977,"&lt;"&amp;E88),SUMIFS('5th Cycle APR Raw Data-Final'!M$3:M$1977,'5th Cycle APR Raw Data-Final'!$A$3:$A$1977,'SB35 Determination Data'!$K88,'5th Cycle APR Raw Data-Final'!$T$3:$T$1977,"&gt;="&amp;'SB35 Determination Data'!$F88,'5th Cycle APR Raw Data-Final'!$T$3:$T$1977,"&lt;="&amp;G88))</f>
        <v>0</v>
      </c>
      <c r="X88" s="100">
        <f t="shared" si="44"/>
        <v>22</v>
      </c>
      <c r="Y88" s="100">
        <f t="shared" si="45"/>
        <v>12</v>
      </c>
      <c r="Z88" s="100">
        <f t="shared" si="46"/>
        <v>17</v>
      </c>
      <c r="AA88" s="112">
        <f t="shared" si="47"/>
        <v>0.2413793103448276</v>
      </c>
      <c r="AB88" s="112">
        <f t="shared" si="48"/>
        <v>0.41379310344827586</v>
      </c>
      <c r="AC88" s="100">
        <f>VLOOKUP(K88,'5th Cycle APR Raw Data-Final'!$A$3:$P$1977,14,FALSE)</f>
        <v>31</v>
      </c>
      <c r="AD88" s="100">
        <f>IF(AN88&lt;1,SUMIFS('5th Cycle APR Raw Data-Final'!$O$3:$O$1977,'5th Cycle APR Raw Data-Final'!$A$3:$A$1977,'SB35 Determination Data'!$K88,'5th Cycle APR Raw Data-Final'!$T$3:$T$1977,"&gt;="&amp;'SB35 Determination Data'!$F88,'5th Cycle APR Raw Data-Final'!$T$3:$T$1977,"&lt;"&amp;E88),SUMIFS('5th Cycle APR Raw Data-Final'!$O$3:$O$1977,'5th Cycle APR Raw Data-Final'!$A$3:$A$1977,'SB35 Determination Data'!$K88,'5th Cycle APR Raw Data-Final'!$T$3:$T$1977,"&gt;="&amp;'SB35 Determination Data'!$F88,'5th Cycle APR Raw Data-Final'!$T$3:$T$1977,"&lt;="&amp;G88))</f>
        <v>5</v>
      </c>
      <c r="AE88" s="100">
        <f t="shared" si="49"/>
        <v>26</v>
      </c>
      <c r="AF88" s="112">
        <f t="shared" si="50"/>
        <v>0.16129032258064516</v>
      </c>
      <c r="AG88" s="100">
        <f>VLOOKUP(K88,'5th Cycle APR Raw Data-Final'!$A$3:$P$1977,16,FALSE)</f>
        <v>112</v>
      </c>
      <c r="AH88" s="100">
        <f>IF(AN88&lt;1,SUMIFS('5th Cycle APR Raw Data-Final'!$Q$3:$Q$1977,'5th Cycle APR Raw Data-Final'!$A$3:$A$1977,'SB35 Determination Data'!$K88,'5th Cycle APR Raw Data-Final'!$T$3:$T$1977,"&gt;="&amp;'SB35 Determination Data'!$F88,'5th Cycle APR Raw Data-Final'!$T$3:$T$1977,"&lt;"&amp;E88),SUMIFS('5th Cycle APR Raw Data-Final'!$Q$3:$Q$1977,'5th Cycle APR Raw Data-Final'!$A$3:$A$1977,'SB35 Determination Data'!$K88,'5th Cycle APR Raw Data-Final'!$T$3:$T$1977,"&gt;="&amp;'SB35 Determination Data'!$F88,'5th Cycle APR Raw Data-Final'!$T$3:$T$1977,"&lt;="&amp;G88))</f>
        <v>49</v>
      </c>
      <c r="AI88" s="100">
        <f t="shared" si="51"/>
        <v>63</v>
      </c>
      <c r="AJ88" s="112">
        <f t="shared" si="52"/>
        <v>0.4375</v>
      </c>
      <c r="AK88" s="100">
        <f>VLOOKUP(K88,'5th Cycle APR Raw Data-Final'!$A$3:$R$1977,18,FALSE)</f>
        <v>211</v>
      </c>
      <c r="AL88" s="100">
        <f>IF(AN88&lt;1,SUMIFS('5th Cycle APR Raw Data-Final'!$S$3:$S$1977,'5th Cycle APR Raw Data-Final'!$A$3:$A$1977,'SB35 Determination Data'!$K88,'5th Cycle APR Raw Data-Final'!$T$3:$T$1977,"&gt;="&amp;'SB35 Determination Data'!$F88,'5th Cycle APR Raw Data-Final'!$T$3:$T$1977,"&lt;"&amp;E88),SUMIFS('5th Cycle APR Raw Data-Final'!$S$3:$S$1977,'5th Cycle APR Raw Data-Final'!$A$3:$A$1977,'SB35 Determination Data'!$K88,'5th Cycle APR Raw Data-Final'!$T$3:$T$1977,"&gt;="&amp;'SB35 Determination Data'!$F88,'5th Cycle APR Raw Data-Final'!$T$3:$T$1977,"&lt;="&amp;G88))</f>
        <v>86</v>
      </c>
      <c r="AM88" s="100">
        <f t="shared" si="53"/>
        <v>125</v>
      </c>
      <c r="AN88" s="114">
        <f t="shared" si="54"/>
        <v>0.5</v>
      </c>
      <c r="AO88" s="2" t="str">
        <f t="shared" si="55"/>
        <v>YES</v>
      </c>
      <c r="AP88" s="2" t="str">
        <f t="shared" si="56"/>
        <v>NO</v>
      </c>
      <c r="AQ88" s="2" t="str">
        <f t="shared" si="57"/>
        <v>NO</v>
      </c>
      <c r="AR88" s="124" t="str">
        <f>VLOOKUP(K88,'2018Submitted'!$A$2:$C$540,3,FALSE)</f>
        <v>Successful</v>
      </c>
      <c r="AS88" s="2" t="str">
        <f t="shared" si="58"/>
        <v>NO</v>
      </c>
      <c r="AT88" s="2" t="str">
        <f t="shared" si="59"/>
        <v>NO</v>
      </c>
    </row>
    <row r="89" spans="1:46" s="2" customFormat="1" ht="12.75" customHeight="1" x14ac:dyDescent="0.2">
      <c r="A89" s="2" t="s">
        <v>82</v>
      </c>
      <c r="B89" s="2" t="str">
        <f t="shared" ref="B89:B152" si="60">K89</f>
        <v>CLOVIS</v>
      </c>
      <c r="C89" s="71">
        <f t="shared" ref="C89:C152" si="61">MROUND((DATEDIF(DATEVALUE(H89),$C$1,"m")/12),1)/(DATEDIF(DATEVALUE(H89),DATEVALUE(I89),"y"))</f>
        <v>0.375</v>
      </c>
      <c r="D89" s="72">
        <f t="shared" ref="D89:D152" si="62">DATEDIF(DATEVALUE(H89),DATEVALUE(I89),"y")</f>
        <v>8</v>
      </c>
      <c r="E89" s="99">
        <f t="shared" ref="E89:E152" si="63">IF(D89=8,F89+4,F89+3)</f>
        <v>2020</v>
      </c>
      <c r="F89" s="99">
        <f t="shared" ref="F89:F152" si="64">IF(H89&gt;CONCATENATE("06/30",RIGHT(H89,4)),(RIGHT(H89,4)+1),(RIGHT(H89,4)+0))</f>
        <v>2016</v>
      </c>
      <c r="G89" s="99" t="str">
        <f t="shared" ref="G89:G152" si="65">IF(I89&gt;CONCATENATE("06/30",RIGHT(I89,4)),(RIGHT(I89,4)),(RIGHT(I89,4)-1))</f>
        <v>2023</v>
      </c>
      <c r="H89" s="2" t="str">
        <f t="shared" ref="H89:H152" si="66">LEFT(J89,10)</f>
        <v>12/31/2015</v>
      </c>
      <c r="I89" s="2" t="str">
        <f t="shared" ref="I89:I152" si="67">RIGHT(J89,10)</f>
        <v>12/31/2023</v>
      </c>
      <c r="J89" s="2" t="s">
        <v>26</v>
      </c>
      <c r="K89" s="111" t="s">
        <v>1044</v>
      </c>
      <c r="L89" s="100">
        <f>VLOOKUP(K89,'5th Cycle APR Raw Data-Final'!$A$3:$P$1977,6,FALSE)</f>
        <v>2321</v>
      </c>
      <c r="M89" s="100">
        <f>IF(AN89&lt;1,SUMIFS('5th Cycle APR Raw Data-Final'!G$3:G$1977,'5th Cycle APR Raw Data-Final'!$A$3:$A$1977,'SB35 Determination Data'!$K89,'5th Cycle APR Raw Data-Final'!$T$3:$T$1977,"&gt;="&amp;'SB35 Determination Data'!$F89,'5th Cycle APR Raw Data-Final'!$T$3:$T$1977,"&lt;"&amp;E89),SUMIFS('5th Cycle APR Raw Data-Final'!G$3:G$1977,'5th Cycle APR Raw Data-Final'!$A$3:$A$1977,'SB35 Determination Data'!$K89,'5th Cycle APR Raw Data-Final'!$T$3:$T$1977,"&gt;="&amp;'SB35 Determination Data'!$F89,'5th Cycle APR Raw Data-Final'!$T$3:$T$1977,"&lt;="&amp;G89))</f>
        <v>0</v>
      </c>
      <c r="N89" s="100">
        <f>IF(AN89&lt;1,SUMIFS('5th Cycle APR Raw Data-Final'!H$3:H$1977,'5th Cycle APR Raw Data-Final'!$A$3:$A$1977,'SB35 Determination Data'!$K89,'5th Cycle APR Raw Data-Final'!$T$3:$T$1977,"&gt;="&amp;'SB35 Determination Data'!$F89,'5th Cycle APR Raw Data-Final'!$T$3:$T$1977,"&lt;"&amp;E89),SUMIFS('5th Cycle APR Raw Data-Final'!H$3:H$1977,'5th Cycle APR Raw Data-Final'!$A$3:$A$1977,'SB35 Determination Data'!$K89,'5th Cycle APR Raw Data-Final'!$T$3:$T$1977,"&gt;="&amp;'SB35 Determination Data'!$F89,'5th Cycle APR Raw Data-Final'!$T$3:$T$1977,"&lt;="&amp;G89))</f>
        <v>0</v>
      </c>
      <c r="O89" s="100">
        <f>IF(AN89&lt;1,SUMIFS('5th Cycle APR Raw Data-Final'!I$3:I$1977,'5th Cycle APR Raw Data-Final'!$A$3:$A$1977,'SB35 Determination Data'!$K89,'5th Cycle APR Raw Data-Final'!$T$3:$T$1977,"&gt;="&amp;'SB35 Determination Data'!$F89,'5th Cycle APR Raw Data-Final'!$T$3:$T$1977,"&lt;"&amp;E89),SUMIFS('5th Cycle APR Raw Data-Final'!I$3:I$1977,'5th Cycle APR Raw Data-Final'!$A$3:$A$1977,'SB35 Determination Data'!$K89,'5th Cycle APR Raw Data-Final'!$T$3:$T$1977,"&gt;="&amp;'SB35 Determination Data'!$F89,'5th Cycle APR Raw Data-Final'!$T$3:$T$1977,"&lt;="&amp;G89))</f>
        <v>0</v>
      </c>
      <c r="P89" s="100">
        <f t="shared" ref="P89:P152" si="68">IF(L89-M89&gt;0,L89-M89,0)</f>
        <v>2321</v>
      </c>
      <c r="Q89" s="112">
        <f t="shared" ref="Q89:Q152" si="69">IF(IFERROR(IF(L89=0,"*",M89/L89),AR89)="Received - Not successful",0,IFERROR(IF(L89=0,"*",M89/L89),AR89))</f>
        <v>0</v>
      </c>
      <c r="R89" s="101">
        <f t="shared" ref="R89:R152" si="70">ROUND(L89*AN89,0)</f>
        <v>870</v>
      </c>
      <c r="S89" s="101">
        <f t="shared" ref="S89:S152" si="71">IF(M89&gt;R89,M89-R89,0)</f>
        <v>0</v>
      </c>
      <c r="T89" s="100">
        <f>VLOOKUP(K89,'5th Cycle APR Raw Data-Final'!$A$3:$P$1977,10,FALSE)</f>
        <v>1145</v>
      </c>
      <c r="U89" s="100">
        <f>IF(AN89&lt;1,SUMIFS('5th Cycle APR Raw Data-Final'!K$3:K$1977,'5th Cycle APR Raw Data-Final'!$A$3:$A$1977,'SB35 Determination Data'!$K89,'5th Cycle APR Raw Data-Final'!$T$3:$T$1977,"&gt;="&amp;'SB35 Determination Data'!$F89,'5th Cycle APR Raw Data-Final'!$T$3:$T$1977,"&lt;"&amp;E89),SUMIFS('5th Cycle APR Raw Data-Final'!K$3:K$1977,'5th Cycle APR Raw Data-Final'!$A$3:$A$1977,'SB35 Determination Data'!$K89,'5th Cycle APR Raw Data-Final'!$T$3:$T$1977,"&gt;="&amp;'SB35 Determination Data'!$F89,'5th Cycle APR Raw Data-Final'!$T$3:$T$1977,"&lt;="&amp;G89))</f>
        <v>27</v>
      </c>
      <c r="V89" s="100">
        <f>IF(AN89&lt;1,SUMIFS('5th Cycle APR Raw Data-Final'!L$3:L$1977,'5th Cycle APR Raw Data-Final'!$A$3:$A$1977,'SB35 Determination Data'!$K89,'5th Cycle APR Raw Data-Final'!$T$3:$T$1977,"&gt;="&amp;'SB35 Determination Data'!$F89,'5th Cycle APR Raw Data-Final'!$T$3:$T$1977,"&lt;"&amp;E89),SUMIFS('5th Cycle APR Raw Data-Final'!L$3:L$1977,'5th Cycle APR Raw Data-Final'!$A$3:$A$1977,'SB35 Determination Data'!$K89,'5th Cycle APR Raw Data-Final'!$T$3:$T$1977,"&gt;="&amp;'SB35 Determination Data'!$F89,'5th Cycle APR Raw Data-Final'!$T$3:$T$1977,"&lt;="&amp;G89))</f>
        <v>27</v>
      </c>
      <c r="W89" s="100">
        <f>IF(AN89&lt;1,SUMIFS('5th Cycle APR Raw Data-Final'!M$3:M$1977,'5th Cycle APR Raw Data-Final'!$A$3:$A$1977,'SB35 Determination Data'!$K89,'5th Cycle APR Raw Data-Final'!$T$3:$T$1977,"&gt;="&amp;'SB35 Determination Data'!$F89,'5th Cycle APR Raw Data-Final'!$T$3:$T$1977,"&lt;"&amp;E89),SUMIFS('5th Cycle APR Raw Data-Final'!M$3:M$1977,'5th Cycle APR Raw Data-Final'!$A$3:$A$1977,'SB35 Determination Data'!$K89,'5th Cycle APR Raw Data-Final'!$T$3:$T$1977,"&gt;="&amp;'SB35 Determination Data'!$F89,'5th Cycle APR Raw Data-Final'!$T$3:$T$1977,"&lt;="&amp;G89))</f>
        <v>0</v>
      </c>
      <c r="X89" s="100">
        <f t="shared" ref="X89:X152" si="72">IF(T89-U89&gt;0,T89-U89,0)</f>
        <v>1118</v>
      </c>
      <c r="Y89" s="100">
        <f t="shared" ref="Y89:Y152" si="73">S89+U89</f>
        <v>27</v>
      </c>
      <c r="Z89" s="100">
        <f t="shared" ref="Z89:Z152" si="74">IF(Y89&gt;T89,0,T89-Y89)</f>
        <v>1118</v>
      </c>
      <c r="AA89" s="112">
        <f t="shared" ref="AA89:AA152" si="75">IF(IFERROR(IF(T89=0,"*",U89/T89),AR89)="Received - Not successful",0,IFERROR(IF(T89=0,"*",U89/T89),AR89))</f>
        <v>2.3580786026200874E-2</v>
      </c>
      <c r="AB89" s="112">
        <f t="shared" ref="AB89:AB152" si="76">IF(IFERROR(IF(T89=0,"*",Y89/T89),AR89)="Received - Not successful",0,IFERROR(IF(T89=0,"*",Y89/T89),AR89))</f>
        <v>2.3580786026200874E-2</v>
      </c>
      <c r="AC89" s="100">
        <f>VLOOKUP(K89,'5th Cycle APR Raw Data-Final'!$A$3:$P$1977,14,FALSE)</f>
        <v>1018</v>
      </c>
      <c r="AD89" s="100">
        <f>IF(AN89&lt;1,SUMIFS('5th Cycle APR Raw Data-Final'!$O$3:$O$1977,'5th Cycle APR Raw Data-Final'!$A$3:$A$1977,'SB35 Determination Data'!$K89,'5th Cycle APR Raw Data-Final'!$T$3:$T$1977,"&gt;="&amp;'SB35 Determination Data'!$F89,'5th Cycle APR Raw Data-Final'!$T$3:$T$1977,"&lt;"&amp;E89),SUMIFS('5th Cycle APR Raw Data-Final'!$O$3:$O$1977,'5th Cycle APR Raw Data-Final'!$A$3:$A$1977,'SB35 Determination Data'!$K89,'5th Cycle APR Raw Data-Final'!$T$3:$T$1977,"&gt;="&amp;'SB35 Determination Data'!$F89,'5th Cycle APR Raw Data-Final'!$T$3:$T$1977,"&lt;="&amp;G89))</f>
        <v>1742</v>
      </c>
      <c r="AE89" s="100">
        <f t="shared" ref="AE89:AE152" si="77">IF(AC89-AD89&gt;0,AC89-AD89,0)</f>
        <v>0</v>
      </c>
      <c r="AF89" s="112">
        <f t="shared" ref="AF89:AF152" si="78">IF(IFERROR(IF(AC89=0,"*",AD89/AC89),AR89)="Received - Not successful",0,IFERROR(IF(AC89=0,"*",AD89/AC89),AR89))</f>
        <v>1.7111984282907662</v>
      </c>
      <c r="AG89" s="100">
        <f>VLOOKUP(K89,'5th Cycle APR Raw Data-Final'!$A$3:$P$1977,16,FALSE)</f>
        <v>1844</v>
      </c>
      <c r="AH89" s="100">
        <f>IF(AN89&lt;1,SUMIFS('5th Cycle APR Raw Data-Final'!$Q$3:$Q$1977,'5th Cycle APR Raw Data-Final'!$A$3:$A$1977,'SB35 Determination Data'!$K89,'5th Cycle APR Raw Data-Final'!$T$3:$T$1977,"&gt;="&amp;'SB35 Determination Data'!$F89,'5th Cycle APR Raw Data-Final'!$T$3:$T$1977,"&lt;"&amp;E89),SUMIFS('5th Cycle APR Raw Data-Final'!$Q$3:$Q$1977,'5th Cycle APR Raw Data-Final'!$A$3:$A$1977,'SB35 Determination Data'!$K89,'5th Cycle APR Raw Data-Final'!$T$3:$T$1977,"&gt;="&amp;'SB35 Determination Data'!$F89,'5th Cycle APR Raw Data-Final'!$T$3:$T$1977,"&lt;="&amp;G89))</f>
        <v>3221</v>
      </c>
      <c r="AI89" s="100">
        <f t="shared" ref="AI89:AI152" si="79">IF(AG89-AH89&gt;0,AG89-AH89,0)</f>
        <v>0</v>
      </c>
      <c r="AJ89" s="112">
        <f t="shared" ref="AJ89:AJ152" si="80">IF(IFERROR(IF(AG89=0,"*",AH89/AG89),AR89)="Received - Not successful",0,IFERROR(IF(AG89=0,"*",AH89/AG89),AR89))</f>
        <v>1.7467462039045554</v>
      </c>
      <c r="AK89" s="100">
        <f>VLOOKUP(K89,'5th Cycle APR Raw Data-Final'!$A$3:$R$1977,18,FALSE)</f>
        <v>6328</v>
      </c>
      <c r="AL89" s="100">
        <f>IF(AN89&lt;1,SUMIFS('5th Cycle APR Raw Data-Final'!$S$3:$S$1977,'5th Cycle APR Raw Data-Final'!$A$3:$A$1977,'SB35 Determination Data'!$K89,'5th Cycle APR Raw Data-Final'!$T$3:$T$1977,"&gt;="&amp;'SB35 Determination Data'!$F89,'5th Cycle APR Raw Data-Final'!$T$3:$T$1977,"&lt;"&amp;E89),SUMIFS('5th Cycle APR Raw Data-Final'!$S$3:$S$1977,'5th Cycle APR Raw Data-Final'!$A$3:$A$1977,'SB35 Determination Data'!$K89,'5th Cycle APR Raw Data-Final'!$T$3:$T$1977,"&gt;="&amp;'SB35 Determination Data'!$F89,'5th Cycle APR Raw Data-Final'!$T$3:$T$1977,"&lt;="&amp;G89))</f>
        <v>4990</v>
      </c>
      <c r="AM89" s="100">
        <f t="shared" ref="AM89:AM152" si="81">P89+X89+AE89+AI89</f>
        <v>3439</v>
      </c>
      <c r="AN89" s="114">
        <f t="shared" ref="AN89:AN152" si="82">IF(C89=1,C89,(IF(C89&gt;0.5,IF(D89=5,0.6,0.5),C89)))</f>
        <v>0.375</v>
      </c>
      <c r="AO89" s="2" t="str">
        <f t="shared" ref="AO89:AO152" si="83">IFERROR(IF(AR89="No 2018 Annual Progress Report","YES",IF(AJ89&lt;AN89,"YES","NO")),"YES")</f>
        <v>NO</v>
      </c>
      <c r="AP89" s="2" t="str">
        <f t="shared" ref="AP89:AP152" si="84">IF(AR89="No 2018 Annual Progress Report","NO",IF(AO89="NO",IF(AB89&lt;AN89,"YES",IF(Q89&lt;AN89,"YES","NO")),"NO"))</f>
        <v>YES</v>
      </c>
      <c r="AQ89" s="2" t="str">
        <f t="shared" ref="AQ89:AQ152" si="85">IF(AR89="No 2018 Annual Progress Report","NO",IF(AJ89&lt;AN89,"NO",IF(AB89&lt;AN89,"NO",IF(Q89&lt;AN89,"NO","YES"))))</f>
        <v>NO</v>
      </c>
      <c r="AR89" s="124" t="str">
        <f>VLOOKUP(K89,'2018Submitted'!$A$2:$C$540,3,FALSE)</f>
        <v>Successful</v>
      </c>
      <c r="AS89" s="2" t="str">
        <f t="shared" ref="AS89:AS152" si="86">IF(AJ89&lt;AN89,"NO",IF(AB89&lt;AN89,"NO",IF(Q89&lt;AN89,"NO","YES")))</f>
        <v>NO</v>
      </c>
      <c r="AT89" s="2" t="str">
        <f t="shared" ref="AT89:AT152" si="87">IF(IF(AJ89&lt;AN89,"YES","NO")="NO",IF(AB89&lt;AN89,"YES",IF(Q89&lt;AN89,"YES","NO")),"NO")</f>
        <v>YES</v>
      </c>
    </row>
    <row r="90" spans="1:46" s="2" customFormat="1" ht="12.75" customHeight="1" x14ac:dyDescent="0.2">
      <c r="A90" s="2" t="s">
        <v>35</v>
      </c>
      <c r="B90" s="2" t="str">
        <f t="shared" si="60"/>
        <v>COACHELLA</v>
      </c>
      <c r="C90" s="71">
        <f t="shared" si="61"/>
        <v>0.625</v>
      </c>
      <c r="D90" s="72">
        <f t="shared" si="62"/>
        <v>8</v>
      </c>
      <c r="E90" s="99">
        <f t="shared" si="63"/>
        <v>2018</v>
      </c>
      <c r="F90" s="99">
        <f t="shared" si="64"/>
        <v>2014</v>
      </c>
      <c r="G90" s="99" t="str">
        <f t="shared" si="65"/>
        <v>2021</v>
      </c>
      <c r="H90" s="2" t="str">
        <f t="shared" si="66"/>
        <v>10/15/2013</v>
      </c>
      <c r="I90" s="2" t="str">
        <f t="shared" si="67"/>
        <v>10/15/2021</v>
      </c>
      <c r="J90" s="2" t="s">
        <v>3</v>
      </c>
      <c r="K90" s="111" t="s">
        <v>83</v>
      </c>
      <c r="L90" s="100">
        <f>VLOOKUP(K90,'5th Cycle APR Raw Data-Final'!$A$3:$P$1977,6,FALSE)</f>
        <v>1555</v>
      </c>
      <c r="M90" s="100">
        <f>IF(AN90&lt;1,SUMIFS('5th Cycle APR Raw Data-Final'!G$3:G$1977,'5th Cycle APR Raw Data-Final'!$A$3:$A$1977,'SB35 Determination Data'!$K90,'5th Cycle APR Raw Data-Final'!$T$3:$T$1977,"&gt;="&amp;'SB35 Determination Data'!$F90,'5th Cycle APR Raw Data-Final'!$T$3:$T$1977,"&lt;"&amp;E90),SUMIFS('5th Cycle APR Raw Data-Final'!G$3:G$1977,'5th Cycle APR Raw Data-Final'!$A$3:$A$1977,'SB35 Determination Data'!$K90,'5th Cycle APR Raw Data-Final'!$T$3:$T$1977,"&gt;="&amp;'SB35 Determination Data'!$F90,'5th Cycle APR Raw Data-Final'!$T$3:$T$1977,"&lt;="&amp;G90))</f>
        <v>78</v>
      </c>
      <c r="N90" s="100">
        <f>IF(AN90&lt;1,SUMIFS('5th Cycle APR Raw Data-Final'!H$3:H$1977,'5th Cycle APR Raw Data-Final'!$A$3:$A$1977,'SB35 Determination Data'!$K90,'5th Cycle APR Raw Data-Final'!$T$3:$T$1977,"&gt;="&amp;'SB35 Determination Data'!$F90,'5th Cycle APR Raw Data-Final'!$T$3:$T$1977,"&lt;"&amp;E90),SUMIFS('5th Cycle APR Raw Data-Final'!H$3:H$1977,'5th Cycle APR Raw Data-Final'!$A$3:$A$1977,'SB35 Determination Data'!$K90,'5th Cycle APR Raw Data-Final'!$T$3:$T$1977,"&gt;="&amp;'SB35 Determination Data'!$F90,'5th Cycle APR Raw Data-Final'!$T$3:$T$1977,"&lt;="&amp;G90))</f>
        <v>78</v>
      </c>
      <c r="O90" s="100">
        <f>IF(AN90&lt;1,SUMIFS('5th Cycle APR Raw Data-Final'!I$3:I$1977,'5th Cycle APR Raw Data-Final'!$A$3:$A$1977,'SB35 Determination Data'!$K90,'5th Cycle APR Raw Data-Final'!$T$3:$T$1977,"&gt;="&amp;'SB35 Determination Data'!$F90,'5th Cycle APR Raw Data-Final'!$T$3:$T$1977,"&lt;"&amp;E90),SUMIFS('5th Cycle APR Raw Data-Final'!I$3:I$1977,'5th Cycle APR Raw Data-Final'!$A$3:$A$1977,'SB35 Determination Data'!$K90,'5th Cycle APR Raw Data-Final'!$T$3:$T$1977,"&gt;="&amp;'SB35 Determination Data'!$F90,'5th Cycle APR Raw Data-Final'!$T$3:$T$1977,"&lt;="&amp;G90))</f>
        <v>0</v>
      </c>
      <c r="P90" s="100">
        <f t="shared" si="68"/>
        <v>1477</v>
      </c>
      <c r="Q90" s="112">
        <f t="shared" si="69"/>
        <v>5.0160771704180061E-2</v>
      </c>
      <c r="R90" s="101">
        <f t="shared" si="70"/>
        <v>778</v>
      </c>
      <c r="S90" s="101">
        <f t="shared" si="71"/>
        <v>0</v>
      </c>
      <c r="T90" s="100">
        <f>VLOOKUP(K90,'5th Cycle APR Raw Data-Final'!$A$3:$P$1977,10,FALSE)</f>
        <v>1059</v>
      </c>
      <c r="U90" s="100">
        <f>IF(AN90&lt;1,SUMIFS('5th Cycle APR Raw Data-Final'!K$3:K$1977,'5th Cycle APR Raw Data-Final'!$A$3:$A$1977,'SB35 Determination Data'!$K90,'5th Cycle APR Raw Data-Final'!$T$3:$T$1977,"&gt;="&amp;'SB35 Determination Data'!$F90,'5th Cycle APR Raw Data-Final'!$T$3:$T$1977,"&lt;"&amp;E90),SUMIFS('5th Cycle APR Raw Data-Final'!K$3:K$1977,'5th Cycle APR Raw Data-Final'!$A$3:$A$1977,'SB35 Determination Data'!$K90,'5th Cycle APR Raw Data-Final'!$T$3:$T$1977,"&gt;="&amp;'SB35 Determination Data'!$F90,'5th Cycle APR Raw Data-Final'!$T$3:$T$1977,"&lt;="&amp;G90))</f>
        <v>51</v>
      </c>
      <c r="V90" s="100">
        <f>IF(AN90&lt;1,SUMIFS('5th Cycle APR Raw Data-Final'!L$3:L$1977,'5th Cycle APR Raw Data-Final'!$A$3:$A$1977,'SB35 Determination Data'!$K90,'5th Cycle APR Raw Data-Final'!$T$3:$T$1977,"&gt;="&amp;'SB35 Determination Data'!$F90,'5th Cycle APR Raw Data-Final'!$T$3:$T$1977,"&lt;"&amp;E90),SUMIFS('5th Cycle APR Raw Data-Final'!L$3:L$1977,'5th Cycle APR Raw Data-Final'!$A$3:$A$1977,'SB35 Determination Data'!$K90,'5th Cycle APR Raw Data-Final'!$T$3:$T$1977,"&gt;="&amp;'SB35 Determination Data'!$F90,'5th Cycle APR Raw Data-Final'!$T$3:$T$1977,"&lt;="&amp;G90))</f>
        <v>51</v>
      </c>
      <c r="W90" s="100">
        <f>IF(AN90&lt;1,SUMIFS('5th Cycle APR Raw Data-Final'!M$3:M$1977,'5th Cycle APR Raw Data-Final'!$A$3:$A$1977,'SB35 Determination Data'!$K90,'5th Cycle APR Raw Data-Final'!$T$3:$T$1977,"&gt;="&amp;'SB35 Determination Data'!$F90,'5th Cycle APR Raw Data-Final'!$T$3:$T$1977,"&lt;"&amp;E90),SUMIFS('5th Cycle APR Raw Data-Final'!M$3:M$1977,'5th Cycle APR Raw Data-Final'!$A$3:$A$1977,'SB35 Determination Data'!$K90,'5th Cycle APR Raw Data-Final'!$T$3:$T$1977,"&gt;="&amp;'SB35 Determination Data'!$F90,'5th Cycle APR Raw Data-Final'!$T$3:$T$1977,"&lt;="&amp;G90))</f>
        <v>0</v>
      </c>
      <c r="X90" s="100">
        <f t="shared" si="72"/>
        <v>1008</v>
      </c>
      <c r="Y90" s="100">
        <f t="shared" si="73"/>
        <v>51</v>
      </c>
      <c r="Z90" s="100">
        <f t="shared" si="74"/>
        <v>1008</v>
      </c>
      <c r="AA90" s="112">
        <f t="shared" si="75"/>
        <v>4.8158640226628892E-2</v>
      </c>
      <c r="AB90" s="112">
        <f t="shared" si="76"/>
        <v>4.8158640226628892E-2</v>
      </c>
      <c r="AC90" s="100">
        <f>VLOOKUP(K90,'5th Cycle APR Raw Data-Final'!$A$3:$P$1977,14,FALSE)</f>
        <v>1212</v>
      </c>
      <c r="AD90" s="100">
        <f>IF(AN90&lt;1,SUMIFS('5th Cycle APR Raw Data-Final'!$O$3:$O$1977,'5th Cycle APR Raw Data-Final'!$A$3:$A$1977,'SB35 Determination Data'!$K90,'5th Cycle APR Raw Data-Final'!$T$3:$T$1977,"&gt;="&amp;'SB35 Determination Data'!$F90,'5th Cycle APR Raw Data-Final'!$T$3:$T$1977,"&lt;"&amp;E90),SUMIFS('5th Cycle APR Raw Data-Final'!$O$3:$O$1977,'5th Cycle APR Raw Data-Final'!$A$3:$A$1977,'SB35 Determination Data'!$K90,'5th Cycle APR Raw Data-Final'!$T$3:$T$1977,"&gt;="&amp;'SB35 Determination Data'!$F90,'5th Cycle APR Raw Data-Final'!$T$3:$T$1977,"&lt;="&amp;G90))</f>
        <v>0</v>
      </c>
      <c r="AE90" s="100">
        <f t="shared" si="77"/>
        <v>1212</v>
      </c>
      <c r="AF90" s="112">
        <f t="shared" si="78"/>
        <v>0</v>
      </c>
      <c r="AG90" s="100">
        <f>VLOOKUP(K90,'5th Cycle APR Raw Data-Final'!$A$3:$P$1977,16,FALSE)</f>
        <v>2945</v>
      </c>
      <c r="AH90" s="100">
        <f>IF(AN90&lt;1,SUMIFS('5th Cycle APR Raw Data-Final'!$Q$3:$Q$1977,'5th Cycle APR Raw Data-Final'!$A$3:$A$1977,'SB35 Determination Data'!$K90,'5th Cycle APR Raw Data-Final'!$T$3:$T$1977,"&gt;="&amp;'SB35 Determination Data'!$F90,'5th Cycle APR Raw Data-Final'!$T$3:$T$1977,"&lt;"&amp;E90),SUMIFS('5th Cycle APR Raw Data-Final'!$Q$3:$Q$1977,'5th Cycle APR Raw Data-Final'!$A$3:$A$1977,'SB35 Determination Data'!$K90,'5th Cycle APR Raw Data-Final'!$T$3:$T$1977,"&gt;="&amp;'SB35 Determination Data'!$F90,'5th Cycle APR Raw Data-Final'!$T$3:$T$1977,"&lt;="&amp;G90))</f>
        <v>88</v>
      </c>
      <c r="AI90" s="100">
        <f t="shared" si="79"/>
        <v>2857</v>
      </c>
      <c r="AJ90" s="112">
        <f t="shared" si="80"/>
        <v>2.9881154499151102E-2</v>
      </c>
      <c r="AK90" s="100">
        <f>VLOOKUP(K90,'5th Cycle APR Raw Data-Final'!$A$3:$R$1977,18,FALSE)</f>
        <v>6771</v>
      </c>
      <c r="AL90" s="100">
        <f>IF(AN90&lt;1,SUMIFS('5th Cycle APR Raw Data-Final'!$S$3:$S$1977,'5th Cycle APR Raw Data-Final'!$A$3:$A$1977,'SB35 Determination Data'!$K90,'5th Cycle APR Raw Data-Final'!$T$3:$T$1977,"&gt;="&amp;'SB35 Determination Data'!$F90,'5th Cycle APR Raw Data-Final'!$T$3:$T$1977,"&lt;"&amp;E90),SUMIFS('5th Cycle APR Raw Data-Final'!$S$3:$S$1977,'5th Cycle APR Raw Data-Final'!$A$3:$A$1977,'SB35 Determination Data'!$K90,'5th Cycle APR Raw Data-Final'!$T$3:$T$1977,"&gt;="&amp;'SB35 Determination Data'!$F90,'5th Cycle APR Raw Data-Final'!$T$3:$T$1977,"&lt;="&amp;G90))</f>
        <v>217</v>
      </c>
      <c r="AM90" s="100">
        <f t="shared" si="81"/>
        <v>6554</v>
      </c>
      <c r="AN90" s="114">
        <f t="shared" si="82"/>
        <v>0.5</v>
      </c>
      <c r="AO90" s="2" t="str">
        <f t="shared" si="83"/>
        <v>YES</v>
      </c>
      <c r="AP90" s="2" t="str">
        <f t="shared" si="84"/>
        <v>NO</v>
      </c>
      <c r="AQ90" s="2" t="str">
        <f t="shared" si="85"/>
        <v>NO</v>
      </c>
      <c r="AR90" s="124" t="str">
        <f>VLOOKUP(K90,'2018Submitted'!$A$2:$C$540,3,FALSE)</f>
        <v>Successful</v>
      </c>
      <c r="AS90" s="2" t="str">
        <f t="shared" si="86"/>
        <v>NO</v>
      </c>
      <c r="AT90" s="2" t="str">
        <f t="shared" si="87"/>
        <v>NO</v>
      </c>
    </row>
    <row r="91" spans="1:46" s="2" customFormat="1" ht="12.75" customHeight="1" x14ac:dyDescent="0.2">
      <c r="A91" s="2" t="s">
        <v>82</v>
      </c>
      <c r="B91" s="2" t="str">
        <f t="shared" si="60"/>
        <v>COALINGA</v>
      </c>
      <c r="C91" s="71">
        <f t="shared" si="61"/>
        <v>0.375</v>
      </c>
      <c r="D91" s="72">
        <f t="shared" si="62"/>
        <v>8</v>
      </c>
      <c r="E91" s="99">
        <f t="shared" si="63"/>
        <v>2020</v>
      </c>
      <c r="F91" s="99">
        <f t="shared" si="64"/>
        <v>2016</v>
      </c>
      <c r="G91" s="99" t="str">
        <f t="shared" si="65"/>
        <v>2023</v>
      </c>
      <c r="H91" s="2" t="str">
        <f t="shared" si="66"/>
        <v>12/31/2015</v>
      </c>
      <c r="I91" s="2" t="str">
        <f t="shared" si="67"/>
        <v>12/31/2023</v>
      </c>
      <c r="J91" s="2" t="s">
        <v>26</v>
      </c>
      <c r="K91" s="111" t="s">
        <v>84</v>
      </c>
      <c r="L91" s="100">
        <f>VLOOKUP(K91,'5th Cycle APR Raw Data-Final'!$A$3:$P$1977,6,FALSE)</f>
        <v>150</v>
      </c>
      <c r="M91" s="100">
        <f>IF(AN91&lt;1,SUMIFS('5th Cycle APR Raw Data-Final'!G$3:G$1977,'5th Cycle APR Raw Data-Final'!$A$3:$A$1977,'SB35 Determination Data'!$K91,'5th Cycle APR Raw Data-Final'!$T$3:$T$1977,"&gt;="&amp;'SB35 Determination Data'!$F91,'5th Cycle APR Raw Data-Final'!$T$3:$T$1977,"&lt;"&amp;E91),SUMIFS('5th Cycle APR Raw Data-Final'!G$3:G$1977,'5th Cycle APR Raw Data-Final'!$A$3:$A$1977,'SB35 Determination Data'!$K91,'5th Cycle APR Raw Data-Final'!$T$3:$T$1977,"&gt;="&amp;'SB35 Determination Data'!$F91,'5th Cycle APR Raw Data-Final'!$T$3:$T$1977,"&lt;="&amp;G91))</f>
        <v>36</v>
      </c>
      <c r="N91" s="100">
        <f>IF(AN91&lt;1,SUMIFS('5th Cycle APR Raw Data-Final'!H$3:H$1977,'5th Cycle APR Raw Data-Final'!$A$3:$A$1977,'SB35 Determination Data'!$K91,'5th Cycle APR Raw Data-Final'!$T$3:$T$1977,"&gt;="&amp;'SB35 Determination Data'!$F91,'5th Cycle APR Raw Data-Final'!$T$3:$T$1977,"&lt;"&amp;E91),SUMIFS('5th Cycle APR Raw Data-Final'!H$3:H$1977,'5th Cycle APR Raw Data-Final'!$A$3:$A$1977,'SB35 Determination Data'!$K91,'5th Cycle APR Raw Data-Final'!$T$3:$T$1977,"&gt;="&amp;'SB35 Determination Data'!$F91,'5th Cycle APR Raw Data-Final'!$T$3:$T$1977,"&lt;="&amp;G91))</f>
        <v>36</v>
      </c>
      <c r="O91" s="100">
        <f>IF(AN91&lt;1,SUMIFS('5th Cycle APR Raw Data-Final'!I$3:I$1977,'5th Cycle APR Raw Data-Final'!$A$3:$A$1977,'SB35 Determination Data'!$K91,'5th Cycle APR Raw Data-Final'!$T$3:$T$1977,"&gt;="&amp;'SB35 Determination Data'!$F91,'5th Cycle APR Raw Data-Final'!$T$3:$T$1977,"&lt;"&amp;E91),SUMIFS('5th Cycle APR Raw Data-Final'!I$3:I$1977,'5th Cycle APR Raw Data-Final'!$A$3:$A$1977,'SB35 Determination Data'!$K91,'5th Cycle APR Raw Data-Final'!$T$3:$T$1977,"&gt;="&amp;'SB35 Determination Data'!$F91,'5th Cycle APR Raw Data-Final'!$T$3:$T$1977,"&lt;="&amp;G91))</f>
        <v>0</v>
      </c>
      <c r="P91" s="100">
        <f t="shared" si="68"/>
        <v>114</v>
      </c>
      <c r="Q91" s="112">
        <f t="shared" si="69"/>
        <v>0.24</v>
      </c>
      <c r="R91" s="101">
        <f t="shared" si="70"/>
        <v>56</v>
      </c>
      <c r="S91" s="101">
        <f t="shared" si="71"/>
        <v>0</v>
      </c>
      <c r="T91" s="100">
        <f>VLOOKUP(K91,'5th Cycle APR Raw Data-Final'!$A$3:$P$1977,10,FALSE)</f>
        <v>115</v>
      </c>
      <c r="U91" s="100">
        <f>IF(AN91&lt;1,SUMIFS('5th Cycle APR Raw Data-Final'!K$3:K$1977,'5th Cycle APR Raw Data-Final'!$A$3:$A$1977,'SB35 Determination Data'!$K91,'5th Cycle APR Raw Data-Final'!$T$3:$T$1977,"&gt;="&amp;'SB35 Determination Data'!$F91,'5th Cycle APR Raw Data-Final'!$T$3:$T$1977,"&lt;"&amp;E91),SUMIFS('5th Cycle APR Raw Data-Final'!K$3:K$1977,'5th Cycle APR Raw Data-Final'!$A$3:$A$1977,'SB35 Determination Data'!$K91,'5th Cycle APR Raw Data-Final'!$T$3:$T$1977,"&gt;="&amp;'SB35 Determination Data'!$F91,'5th Cycle APR Raw Data-Final'!$T$3:$T$1977,"&lt;="&amp;G91))</f>
        <v>32</v>
      </c>
      <c r="V91" s="100">
        <f>IF(AN91&lt;1,SUMIFS('5th Cycle APR Raw Data-Final'!L$3:L$1977,'5th Cycle APR Raw Data-Final'!$A$3:$A$1977,'SB35 Determination Data'!$K91,'5th Cycle APR Raw Data-Final'!$T$3:$T$1977,"&gt;="&amp;'SB35 Determination Data'!$F91,'5th Cycle APR Raw Data-Final'!$T$3:$T$1977,"&lt;"&amp;E91),SUMIFS('5th Cycle APR Raw Data-Final'!L$3:L$1977,'5th Cycle APR Raw Data-Final'!$A$3:$A$1977,'SB35 Determination Data'!$K91,'5th Cycle APR Raw Data-Final'!$T$3:$T$1977,"&gt;="&amp;'SB35 Determination Data'!$F91,'5th Cycle APR Raw Data-Final'!$T$3:$T$1977,"&lt;="&amp;G91))</f>
        <v>32</v>
      </c>
      <c r="W91" s="100">
        <f>IF(AN91&lt;1,SUMIFS('5th Cycle APR Raw Data-Final'!M$3:M$1977,'5th Cycle APR Raw Data-Final'!$A$3:$A$1977,'SB35 Determination Data'!$K91,'5th Cycle APR Raw Data-Final'!$T$3:$T$1977,"&gt;="&amp;'SB35 Determination Data'!$F91,'5th Cycle APR Raw Data-Final'!$T$3:$T$1977,"&lt;"&amp;E91),SUMIFS('5th Cycle APR Raw Data-Final'!M$3:M$1977,'5th Cycle APR Raw Data-Final'!$A$3:$A$1977,'SB35 Determination Data'!$K91,'5th Cycle APR Raw Data-Final'!$T$3:$T$1977,"&gt;="&amp;'SB35 Determination Data'!$F91,'5th Cycle APR Raw Data-Final'!$T$3:$T$1977,"&lt;="&amp;G91))</f>
        <v>0</v>
      </c>
      <c r="X91" s="100">
        <f t="shared" si="72"/>
        <v>83</v>
      </c>
      <c r="Y91" s="100">
        <f t="shared" si="73"/>
        <v>32</v>
      </c>
      <c r="Z91" s="100">
        <f t="shared" si="74"/>
        <v>83</v>
      </c>
      <c r="AA91" s="112">
        <f t="shared" si="75"/>
        <v>0.27826086956521739</v>
      </c>
      <c r="AB91" s="112">
        <f t="shared" si="76"/>
        <v>0.27826086956521739</v>
      </c>
      <c r="AC91" s="100">
        <f>VLOOKUP(K91,'5th Cycle APR Raw Data-Final'!$A$3:$P$1977,14,FALSE)</f>
        <v>123</v>
      </c>
      <c r="AD91" s="100">
        <f>IF(AN91&lt;1,SUMIFS('5th Cycle APR Raw Data-Final'!$O$3:$O$1977,'5th Cycle APR Raw Data-Final'!$A$3:$A$1977,'SB35 Determination Data'!$K91,'5th Cycle APR Raw Data-Final'!$T$3:$T$1977,"&gt;="&amp;'SB35 Determination Data'!$F91,'5th Cycle APR Raw Data-Final'!$T$3:$T$1977,"&lt;"&amp;E91),SUMIFS('5th Cycle APR Raw Data-Final'!$O$3:$O$1977,'5th Cycle APR Raw Data-Final'!$A$3:$A$1977,'SB35 Determination Data'!$K91,'5th Cycle APR Raw Data-Final'!$T$3:$T$1977,"&gt;="&amp;'SB35 Determination Data'!$F91,'5th Cycle APR Raw Data-Final'!$T$3:$T$1977,"&lt;="&amp;G91))</f>
        <v>41</v>
      </c>
      <c r="AE91" s="100">
        <f t="shared" si="77"/>
        <v>82</v>
      </c>
      <c r="AF91" s="112">
        <f t="shared" si="78"/>
        <v>0.33333333333333331</v>
      </c>
      <c r="AG91" s="100">
        <f>VLOOKUP(K91,'5th Cycle APR Raw Data-Final'!$A$3:$P$1977,16,FALSE)</f>
        <v>201</v>
      </c>
      <c r="AH91" s="100">
        <f>IF(AN91&lt;1,SUMIFS('5th Cycle APR Raw Data-Final'!$Q$3:$Q$1977,'5th Cycle APR Raw Data-Final'!$A$3:$A$1977,'SB35 Determination Data'!$K91,'5th Cycle APR Raw Data-Final'!$T$3:$T$1977,"&gt;="&amp;'SB35 Determination Data'!$F91,'5th Cycle APR Raw Data-Final'!$T$3:$T$1977,"&lt;"&amp;E91),SUMIFS('5th Cycle APR Raw Data-Final'!$Q$3:$Q$1977,'5th Cycle APR Raw Data-Final'!$A$3:$A$1977,'SB35 Determination Data'!$K91,'5th Cycle APR Raw Data-Final'!$T$3:$T$1977,"&gt;="&amp;'SB35 Determination Data'!$F91,'5th Cycle APR Raw Data-Final'!$T$3:$T$1977,"&lt;="&amp;G91))</f>
        <v>84</v>
      </c>
      <c r="AI91" s="100">
        <f t="shared" si="79"/>
        <v>117</v>
      </c>
      <c r="AJ91" s="112">
        <f t="shared" si="80"/>
        <v>0.41791044776119401</v>
      </c>
      <c r="AK91" s="100">
        <f>VLOOKUP(K91,'5th Cycle APR Raw Data-Final'!$A$3:$R$1977,18,FALSE)</f>
        <v>589</v>
      </c>
      <c r="AL91" s="100">
        <f>IF(AN91&lt;1,SUMIFS('5th Cycle APR Raw Data-Final'!$S$3:$S$1977,'5th Cycle APR Raw Data-Final'!$A$3:$A$1977,'SB35 Determination Data'!$K91,'5th Cycle APR Raw Data-Final'!$T$3:$T$1977,"&gt;="&amp;'SB35 Determination Data'!$F91,'5th Cycle APR Raw Data-Final'!$T$3:$T$1977,"&lt;"&amp;E91),SUMIFS('5th Cycle APR Raw Data-Final'!$S$3:$S$1977,'5th Cycle APR Raw Data-Final'!$A$3:$A$1977,'SB35 Determination Data'!$K91,'5th Cycle APR Raw Data-Final'!$T$3:$T$1977,"&gt;="&amp;'SB35 Determination Data'!$F91,'5th Cycle APR Raw Data-Final'!$T$3:$T$1977,"&lt;="&amp;G91))</f>
        <v>193</v>
      </c>
      <c r="AM91" s="100">
        <f t="shared" si="81"/>
        <v>396</v>
      </c>
      <c r="AN91" s="114">
        <f t="shared" si="82"/>
        <v>0.375</v>
      </c>
      <c r="AO91" s="2" t="str">
        <f t="shared" si="83"/>
        <v>NO</v>
      </c>
      <c r="AP91" s="2" t="str">
        <f t="shared" si="84"/>
        <v>YES</v>
      </c>
      <c r="AQ91" s="2" t="str">
        <f t="shared" si="85"/>
        <v>NO</v>
      </c>
      <c r="AR91" s="124" t="str">
        <f>VLOOKUP(K91,'2018Submitted'!$A$2:$C$540,3,FALSE)</f>
        <v>Successful</v>
      </c>
      <c r="AS91" s="2" t="str">
        <f t="shared" si="86"/>
        <v>NO</v>
      </c>
      <c r="AT91" s="2" t="str">
        <f t="shared" si="87"/>
        <v>YES</v>
      </c>
    </row>
    <row r="92" spans="1:46" s="2" customFormat="1" ht="12.75" customHeight="1" x14ac:dyDescent="0.2">
      <c r="A92" s="2" t="s">
        <v>31</v>
      </c>
      <c r="B92" s="2" t="str">
        <f t="shared" si="60"/>
        <v>COLFAX</v>
      </c>
      <c r="C92" s="71">
        <f t="shared" si="61"/>
        <v>0.625</v>
      </c>
      <c r="D92" s="72">
        <f t="shared" si="62"/>
        <v>8</v>
      </c>
      <c r="E92" s="99">
        <f t="shared" si="63"/>
        <v>2018</v>
      </c>
      <c r="F92" s="99">
        <f t="shared" si="64"/>
        <v>2014</v>
      </c>
      <c r="G92" s="99" t="str">
        <f t="shared" si="65"/>
        <v>2021</v>
      </c>
      <c r="H92" s="2" t="str">
        <f t="shared" si="66"/>
        <v>10/31/2013</v>
      </c>
      <c r="I92" s="2" t="str">
        <f t="shared" si="67"/>
        <v>10/31/2021</v>
      </c>
      <c r="J92" s="2" t="s">
        <v>32</v>
      </c>
      <c r="K92" s="111" t="s">
        <v>85</v>
      </c>
      <c r="L92" s="100">
        <f>VLOOKUP(K92,'5th Cycle APR Raw Data-Final'!$A$3:$P$1977,6,FALSE)</f>
        <v>10</v>
      </c>
      <c r="M92" s="100">
        <f>IF(AN92&lt;1,SUMIFS('5th Cycle APR Raw Data-Final'!G$3:G$1977,'5th Cycle APR Raw Data-Final'!$A$3:$A$1977,'SB35 Determination Data'!$K92,'5th Cycle APR Raw Data-Final'!$T$3:$T$1977,"&gt;="&amp;'SB35 Determination Data'!$F92,'5th Cycle APR Raw Data-Final'!$T$3:$T$1977,"&lt;"&amp;E92),SUMIFS('5th Cycle APR Raw Data-Final'!G$3:G$1977,'5th Cycle APR Raw Data-Final'!$A$3:$A$1977,'SB35 Determination Data'!$K92,'5th Cycle APR Raw Data-Final'!$T$3:$T$1977,"&gt;="&amp;'SB35 Determination Data'!$F92,'5th Cycle APR Raw Data-Final'!$T$3:$T$1977,"&lt;="&amp;G92))</f>
        <v>0</v>
      </c>
      <c r="N92" s="100">
        <f>IF(AN92&lt;1,SUMIFS('5th Cycle APR Raw Data-Final'!H$3:H$1977,'5th Cycle APR Raw Data-Final'!$A$3:$A$1977,'SB35 Determination Data'!$K92,'5th Cycle APR Raw Data-Final'!$T$3:$T$1977,"&gt;="&amp;'SB35 Determination Data'!$F92,'5th Cycle APR Raw Data-Final'!$T$3:$T$1977,"&lt;"&amp;E92),SUMIFS('5th Cycle APR Raw Data-Final'!H$3:H$1977,'5th Cycle APR Raw Data-Final'!$A$3:$A$1977,'SB35 Determination Data'!$K92,'5th Cycle APR Raw Data-Final'!$T$3:$T$1977,"&gt;="&amp;'SB35 Determination Data'!$F92,'5th Cycle APR Raw Data-Final'!$T$3:$T$1977,"&lt;="&amp;G92))</f>
        <v>0</v>
      </c>
      <c r="O92" s="100">
        <f>IF(AN92&lt;1,SUMIFS('5th Cycle APR Raw Data-Final'!I$3:I$1977,'5th Cycle APR Raw Data-Final'!$A$3:$A$1977,'SB35 Determination Data'!$K92,'5th Cycle APR Raw Data-Final'!$T$3:$T$1977,"&gt;="&amp;'SB35 Determination Data'!$F92,'5th Cycle APR Raw Data-Final'!$T$3:$T$1977,"&lt;"&amp;E92),SUMIFS('5th Cycle APR Raw Data-Final'!I$3:I$1977,'5th Cycle APR Raw Data-Final'!$A$3:$A$1977,'SB35 Determination Data'!$K92,'5th Cycle APR Raw Data-Final'!$T$3:$T$1977,"&gt;="&amp;'SB35 Determination Data'!$F92,'5th Cycle APR Raw Data-Final'!$T$3:$T$1977,"&lt;="&amp;G92))</f>
        <v>0</v>
      </c>
      <c r="P92" s="100">
        <f t="shared" si="68"/>
        <v>10</v>
      </c>
      <c r="Q92" s="112">
        <f t="shared" si="69"/>
        <v>0</v>
      </c>
      <c r="R92" s="101">
        <f t="shared" si="70"/>
        <v>5</v>
      </c>
      <c r="S92" s="101">
        <f t="shared" si="71"/>
        <v>0</v>
      </c>
      <c r="T92" s="100">
        <f>VLOOKUP(K92,'5th Cycle APR Raw Data-Final'!$A$3:$P$1977,10,FALSE)</f>
        <v>7</v>
      </c>
      <c r="U92" s="100">
        <f>IF(AN92&lt;1,SUMIFS('5th Cycle APR Raw Data-Final'!K$3:K$1977,'5th Cycle APR Raw Data-Final'!$A$3:$A$1977,'SB35 Determination Data'!$K92,'5th Cycle APR Raw Data-Final'!$T$3:$T$1977,"&gt;="&amp;'SB35 Determination Data'!$F92,'5th Cycle APR Raw Data-Final'!$T$3:$T$1977,"&lt;"&amp;E92),SUMIFS('5th Cycle APR Raw Data-Final'!K$3:K$1977,'5th Cycle APR Raw Data-Final'!$A$3:$A$1977,'SB35 Determination Data'!$K92,'5th Cycle APR Raw Data-Final'!$T$3:$T$1977,"&gt;="&amp;'SB35 Determination Data'!$F92,'5th Cycle APR Raw Data-Final'!$T$3:$T$1977,"&lt;="&amp;G92))</f>
        <v>0</v>
      </c>
      <c r="V92" s="100">
        <f>IF(AN92&lt;1,SUMIFS('5th Cycle APR Raw Data-Final'!L$3:L$1977,'5th Cycle APR Raw Data-Final'!$A$3:$A$1977,'SB35 Determination Data'!$K92,'5th Cycle APR Raw Data-Final'!$T$3:$T$1977,"&gt;="&amp;'SB35 Determination Data'!$F92,'5th Cycle APR Raw Data-Final'!$T$3:$T$1977,"&lt;"&amp;E92),SUMIFS('5th Cycle APR Raw Data-Final'!L$3:L$1977,'5th Cycle APR Raw Data-Final'!$A$3:$A$1977,'SB35 Determination Data'!$K92,'5th Cycle APR Raw Data-Final'!$T$3:$T$1977,"&gt;="&amp;'SB35 Determination Data'!$F92,'5th Cycle APR Raw Data-Final'!$T$3:$T$1977,"&lt;="&amp;G92))</f>
        <v>0</v>
      </c>
      <c r="W92" s="100">
        <f>IF(AN92&lt;1,SUMIFS('5th Cycle APR Raw Data-Final'!M$3:M$1977,'5th Cycle APR Raw Data-Final'!$A$3:$A$1977,'SB35 Determination Data'!$K92,'5th Cycle APR Raw Data-Final'!$T$3:$T$1977,"&gt;="&amp;'SB35 Determination Data'!$F92,'5th Cycle APR Raw Data-Final'!$T$3:$T$1977,"&lt;"&amp;E92),SUMIFS('5th Cycle APR Raw Data-Final'!M$3:M$1977,'5th Cycle APR Raw Data-Final'!$A$3:$A$1977,'SB35 Determination Data'!$K92,'5th Cycle APR Raw Data-Final'!$T$3:$T$1977,"&gt;="&amp;'SB35 Determination Data'!$F92,'5th Cycle APR Raw Data-Final'!$T$3:$T$1977,"&lt;="&amp;G92))</f>
        <v>0</v>
      </c>
      <c r="X92" s="100">
        <f t="shared" si="72"/>
        <v>7</v>
      </c>
      <c r="Y92" s="100">
        <f t="shared" si="73"/>
        <v>0</v>
      </c>
      <c r="Z92" s="100">
        <f t="shared" si="74"/>
        <v>7</v>
      </c>
      <c r="AA92" s="112">
        <f t="shared" si="75"/>
        <v>0</v>
      </c>
      <c r="AB92" s="112">
        <f t="shared" si="76"/>
        <v>0</v>
      </c>
      <c r="AC92" s="100">
        <f>VLOOKUP(K92,'5th Cycle APR Raw Data-Final'!$A$3:$P$1977,14,FALSE)</f>
        <v>10</v>
      </c>
      <c r="AD92" s="100">
        <f>IF(AN92&lt;1,SUMIFS('5th Cycle APR Raw Data-Final'!$O$3:$O$1977,'5th Cycle APR Raw Data-Final'!$A$3:$A$1977,'SB35 Determination Data'!$K92,'5th Cycle APR Raw Data-Final'!$T$3:$T$1977,"&gt;="&amp;'SB35 Determination Data'!$F92,'5th Cycle APR Raw Data-Final'!$T$3:$T$1977,"&lt;"&amp;E92),SUMIFS('5th Cycle APR Raw Data-Final'!$O$3:$O$1977,'5th Cycle APR Raw Data-Final'!$A$3:$A$1977,'SB35 Determination Data'!$K92,'5th Cycle APR Raw Data-Final'!$T$3:$T$1977,"&gt;="&amp;'SB35 Determination Data'!$F92,'5th Cycle APR Raw Data-Final'!$T$3:$T$1977,"&lt;="&amp;G92))</f>
        <v>0</v>
      </c>
      <c r="AE92" s="100">
        <f t="shared" si="77"/>
        <v>10</v>
      </c>
      <c r="AF92" s="112">
        <f t="shared" si="78"/>
        <v>0</v>
      </c>
      <c r="AG92" s="100">
        <f>VLOOKUP(K92,'5th Cycle APR Raw Data-Final'!$A$3:$P$1977,16,FALSE)</f>
        <v>24</v>
      </c>
      <c r="AH92" s="100">
        <f>IF(AN92&lt;1,SUMIFS('5th Cycle APR Raw Data-Final'!$Q$3:$Q$1977,'5th Cycle APR Raw Data-Final'!$A$3:$A$1977,'SB35 Determination Data'!$K92,'5th Cycle APR Raw Data-Final'!$T$3:$T$1977,"&gt;="&amp;'SB35 Determination Data'!$F92,'5th Cycle APR Raw Data-Final'!$T$3:$T$1977,"&lt;"&amp;E92),SUMIFS('5th Cycle APR Raw Data-Final'!$Q$3:$Q$1977,'5th Cycle APR Raw Data-Final'!$A$3:$A$1977,'SB35 Determination Data'!$K92,'5th Cycle APR Raw Data-Final'!$T$3:$T$1977,"&gt;="&amp;'SB35 Determination Data'!$F92,'5th Cycle APR Raw Data-Final'!$T$3:$T$1977,"&lt;="&amp;G92))</f>
        <v>0</v>
      </c>
      <c r="AI92" s="100">
        <f t="shared" si="79"/>
        <v>24</v>
      </c>
      <c r="AJ92" s="112">
        <f t="shared" si="80"/>
        <v>0</v>
      </c>
      <c r="AK92" s="100">
        <f>VLOOKUP(K92,'5th Cycle APR Raw Data-Final'!$A$3:$R$1977,18,FALSE)</f>
        <v>51</v>
      </c>
      <c r="AL92" s="100">
        <f>IF(AN92&lt;1,SUMIFS('5th Cycle APR Raw Data-Final'!$S$3:$S$1977,'5th Cycle APR Raw Data-Final'!$A$3:$A$1977,'SB35 Determination Data'!$K92,'5th Cycle APR Raw Data-Final'!$T$3:$T$1977,"&gt;="&amp;'SB35 Determination Data'!$F92,'5th Cycle APR Raw Data-Final'!$T$3:$T$1977,"&lt;"&amp;E92),SUMIFS('5th Cycle APR Raw Data-Final'!$S$3:$S$1977,'5th Cycle APR Raw Data-Final'!$A$3:$A$1977,'SB35 Determination Data'!$K92,'5th Cycle APR Raw Data-Final'!$T$3:$T$1977,"&gt;="&amp;'SB35 Determination Data'!$F92,'5th Cycle APR Raw Data-Final'!$T$3:$T$1977,"&lt;="&amp;G92))</f>
        <v>0</v>
      </c>
      <c r="AM92" s="100">
        <f t="shared" si="81"/>
        <v>51</v>
      </c>
      <c r="AN92" s="114">
        <f t="shared" si="82"/>
        <v>0.5</v>
      </c>
      <c r="AO92" s="2" t="str">
        <f t="shared" si="83"/>
        <v>YES</v>
      </c>
      <c r="AP92" s="2" t="str">
        <f t="shared" si="84"/>
        <v>NO</v>
      </c>
      <c r="AQ92" s="2" t="str">
        <f t="shared" si="85"/>
        <v>NO</v>
      </c>
      <c r="AR92" s="124" t="str">
        <f>VLOOKUP(K92,'2018Submitted'!$A$2:$C$540,3,FALSE)</f>
        <v>Successful</v>
      </c>
      <c r="AS92" s="2" t="str">
        <f t="shared" si="86"/>
        <v>NO</v>
      </c>
      <c r="AT92" s="2" t="str">
        <f t="shared" si="87"/>
        <v>NO</v>
      </c>
    </row>
    <row r="93" spans="1:46" s="2" customFormat="1" ht="12.75" customHeight="1" x14ac:dyDescent="0.2">
      <c r="A93" s="2" t="s">
        <v>29</v>
      </c>
      <c r="B93" s="2" t="str">
        <f t="shared" si="60"/>
        <v>COLMA</v>
      </c>
      <c r="C93" s="71">
        <f t="shared" si="61"/>
        <v>0.5</v>
      </c>
      <c r="D93" s="72">
        <f t="shared" si="62"/>
        <v>8</v>
      </c>
      <c r="E93" s="99">
        <f t="shared" si="63"/>
        <v>2019</v>
      </c>
      <c r="F93" s="99">
        <f t="shared" si="64"/>
        <v>2015</v>
      </c>
      <c r="G93" s="99">
        <f t="shared" si="65"/>
        <v>2022</v>
      </c>
      <c r="H93" s="2" t="str">
        <f t="shared" si="66"/>
        <v>01/31/2015</v>
      </c>
      <c r="I93" s="2" t="str">
        <f t="shared" si="67"/>
        <v>01/31/2023</v>
      </c>
      <c r="J93" s="2" t="s">
        <v>8</v>
      </c>
      <c r="K93" s="111" t="s">
        <v>86</v>
      </c>
      <c r="L93" s="100">
        <f>VLOOKUP(K93,'5th Cycle APR Raw Data-Final'!$A$3:$P$1977,6,FALSE)</f>
        <v>20</v>
      </c>
      <c r="M93" s="100">
        <f>IF(AN93&lt;1,SUMIFS('5th Cycle APR Raw Data-Final'!G$3:G$1977,'5th Cycle APR Raw Data-Final'!$A$3:$A$1977,'SB35 Determination Data'!$K93,'5th Cycle APR Raw Data-Final'!$T$3:$T$1977,"&gt;="&amp;'SB35 Determination Data'!$F93,'5th Cycle APR Raw Data-Final'!$T$3:$T$1977,"&lt;"&amp;E93),SUMIFS('5th Cycle APR Raw Data-Final'!G$3:G$1977,'5th Cycle APR Raw Data-Final'!$A$3:$A$1977,'SB35 Determination Data'!$K93,'5th Cycle APR Raw Data-Final'!$T$3:$T$1977,"&gt;="&amp;'SB35 Determination Data'!$F93,'5th Cycle APR Raw Data-Final'!$T$3:$T$1977,"&lt;="&amp;G93))</f>
        <v>31</v>
      </c>
      <c r="N93" s="100">
        <f>IF(AN93&lt;1,SUMIFS('5th Cycle APR Raw Data-Final'!H$3:H$1977,'5th Cycle APR Raw Data-Final'!$A$3:$A$1977,'SB35 Determination Data'!$K93,'5th Cycle APR Raw Data-Final'!$T$3:$T$1977,"&gt;="&amp;'SB35 Determination Data'!$F93,'5th Cycle APR Raw Data-Final'!$T$3:$T$1977,"&lt;"&amp;E93),SUMIFS('5th Cycle APR Raw Data-Final'!H$3:H$1977,'5th Cycle APR Raw Data-Final'!$A$3:$A$1977,'SB35 Determination Data'!$K93,'5th Cycle APR Raw Data-Final'!$T$3:$T$1977,"&gt;="&amp;'SB35 Determination Data'!$F93,'5th Cycle APR Raw Data-Final'!$T$3:$T$1977,"&lt;="&amp;G93))</f>
        <v>31</v>
      </c>
      <c r="O93" s="100">
        <f>IF(AN93&lt;1,SUMIFS('5th Cycle APR Raw Data-Final'!I$3:I$1977,'5th Cycle APR Raw Data-Final'!$A$3:$A$1977,'SB35 Determination Data'!$K93,'5th Cycle APR Raw Data-Final'!$T$3:$T$1977,"&gt;="&amp;'SB35 Determination Data'!$F93,'5th Cycle APR Raw Data-Final'!$T$3:$T$1977,"&lt;"&amp;E93),SUMIFS('5th Cycle APR Raw Data-Final'!I$3:I$1977,'5th Cycle APR Raw Data-Final'!$A$3:$A$1977,'SB35 Determination Data'!$K93,'5th Cycle APR Raw Data-Final'!$T$3:$T$1977,"&gt;="&amp;'SB35 Determination Data'!$F93,'5th Cycle APR Raw Data-Final'!$T$3:$T$1977,"&lt;="&amp;G93))</f>
        <v>0</v>
      </c>
      <c r="P93" s="100">
        <f t="shared" si="68"/>
        <v>0</v>
      </c>
      <c r="Q93" s="112">
        <f t="shared" si="69"/>
        <v>1.55</v>
      </c>
      <c r="R93" s="101">
        <f t="shared" si="70"/>
        <v>10</v>
      </c>
      <c r="S93" s="101">
        <f t="shared" si="71"/>
        <v>21</v>
      </c>
      <c r="T93" s="100">
        <f>VLOOKUP(K93,'5th Cycle APR Raw Data-Final'!$A$3:$P$1977,10,FALSE)</f>
        <v>8</v>
      </c>
      <c r="U93" s="100">
        <f>IF(AN93&lt;1,SUMIFS('5th Cycle APR Raw Data-Final'!K$3:K$1977,'5th Cycle APR Raw Data-Final'!$A$3:$A$1977,'SB35 Determination Data'!$K93,'5th Cycle APR Raw Data-Final'!$T$3:$T$1977,"&gt;="&amp;'SB35 Determination Data'!$F93,'5th Cycle APR Raw Data-Final'!$T$3:$T$1977,"&lt;"&amp;E93),SUMIFS('5th Cycle APR Raw Data-Final'!K$3:K$1977,'5th Cycle APR Raw Data-Final'!$A$3:$A$1977,'SB35 Determination Data'!$K93,'5th Cycle APR Raw Data-Final'!$T$3:$T$1977,"&gt;="&amp;'SB35 Determination Data'!$F93,'5th Cycle APR Raw Data-Final'!$T$3:$T$1977,"&lt;="&amp;G93))</f>
        <v>34</v>
      </c>
      <c r="V93" s="100">
        <f>IF(AN93&lt;1,SUMIFS('5th Cycle APR Raw Data-Final'!L$3:L$1977,'5th Cycle APR Raw Data-Final'!$A$3:$A$1977,'SB35 Determination Data'!$K93,'5th Cycle APR Raw Data-Final'!$T$3:$T$1977,"&gt;="&amp;'SB35 Determination Data'!$F93,'5th Cycle APR Raw Data-Final'!$T$3:$T$1977,"&lt;"&amp;E93),SUMIFS('5th Cycle APR Raw Data-Final'!L$3:L$1977,'5th Cycle APR Raw Data-Final'!$A$3:$A$1977,'SB35 Determination Data'!$K93,'5th Cycle APR Raw Data-Final'!$T$3:$T$1977,"&gt;="&amp;'SB35 Determination Data'!$F93,'5th Cycle APR Raw Data-Final'!$T$3:$T$1977,"&lt;="&amp;G93))</f>
        <v>34</v>
      </c>
      <c r="W93" s="100">
        <f>IF(AN93&lt;1,SUMIFS('5th Cycle APR Raw Data-Final'!M$3:M$1977,'5th Cycle APR Raw Data-Final'!$A$3:$A$1977,'SB35 Determination Data'!$K93,'5th Cycle APR Raw Data-Final'!$T$3:$T$1977,"&gt;="&amp;'SB35 Determination Data'!$F93,'5th Cycle APR Raw Data-Final'!$T$3:$T$1977,"&lt;"&amp;E93),SUMIFS('5th Cycle APR Raw Data-Final'!M$3:M$1977,'5th Cycle APR Raw Data-Final'!$A$3:$A$1977,'SB35 Determination Data'!$K93,'5th Cycle APR Raw Data-Final'!$T$3:$T$1977,"&gt;="&amp;'SB35 Determination Data'!$F93,'5th Cycle APR Raw Data-Final'!$T$3:$T$1977,"&lt;="&amp;G93))</f>
        <v>0</v>
      </c>
      <c r="X93" s="100">
        <f t="shared" si="72"/>
        <v>0</v>
      </c>
      <c r="Y93" s="100">
        <f t="shared" si="73"/>
        <v>55</v>
      </c>
      <c r="Z93" s="100">
        <f t="shared" si="74"/>
        <v>0</v>
      </c>
      <c r="AA93" s="112">
        <f t="shared" si="75"/>
        <v>4.25</v>
      </c>
      <c r="AB93" s="112">
        <f t="shared" si="76"/>
        <v>6.875</v>
      </c>
      <c r="AC93" s="100">
        <f>VLOOKUP(K93,'5th Cycle APR Raw Data-Final'!$A$3:$P$1977,14,FALSE)</f>
        <v>9</v>
      </c>
      <c r="AD93" s="100">
        <f>IF(AN93&lt;1,SUMIFS('5th Cycle APR Raw Data-Final'!$O$3:$O$1977,'5th Cycle APR Raw Data-Final'!$A$3:$A$1977,'SB35 Determination Data'!$K93,'5th Cycle APR Raw Data-Final'!$T$3:$T$1977,"&gt;="&amp;'SB35 Determination Data'!$F93,'5th Cycle APR Raw Data-Final'!$T$3:$T$1977,"&lt;"&amp;E93),SUMIFS('5th Cycle APR Raw Data-Final'!$O$3:$O$1977,'5th Cycle APR Raw Data-Final'!$A$3:$A$1977,'SB35 Determination Data'!$K93,'5th Cycle APR Raw Data-Final'!$T$3:$T$1977,"&gt;="&amp;'SB35 Determination Data'!$F93,'5th Cycle APR Raw Data-Final'!$T$3:$T$1977,"&lt;="&amp;G93))</f>
        <v>0</v>
      </c>
      <c r="AE93" s="100">
        <f t="shared" si="77"/>
        <v>9</v>
      </c>
      <c r="AF93" s="112">
        <f t="shared" si="78"/>
        <v>0</v>
      </c>
      <c r="AG93" s="100">
        <f>VLOOKUP(K93,'5th Cycle APR Raw Data-Final'!$A$3:$P$1977,16,FALSE)</f>
        <v>22</v>
      </c>
      <c r="AH93" s="100">
        <f>IF(AN93&lt;1,SUMIFS('5th Cycle APR Raw Data-Final'!$Q$3:$Q$1977,'5th Cycle APR Raw Data-Final'!$A$3:$A$1977,'SB35 Determination Data'!$K93,'5th Cycle APR Raw Data-Final'!$T$3:$T$1977,"&gt;="&amp;'SB35 Determination Data'!$F93,'5th Cycle APR Raw Data-Final'!$T$3:$T$1977,"&lt;"&amp;E93),SUMIFS('5th Cycle APR Raw Data-Final'!$Q$3:$Q$1977,'5th Cycle APR Raw Data-Final'!$A$3:$A$1977,'SB35 Determination Data'!$K93,'5th Cycle APR Raw Data-Final'!$T$3:$T$1977,"&gt;="&amp;'SB35 Determination Data'!$F93,'5th Cycle APR Raw Data-Final'!$T$3:$T$1977,"&lt;="&amp;G93))</f>
        <v>10</v>
      </c>
      <c r="AI93" s="100">
        <f t="shared" si="79"/>
        <v>12</v>
      </c>
      <c r="AJ93" s="112">
        <f t="shared" si="80"/>
        <v>0.45454545454545453</v>
      </c>
      <c r="AK93" s="100">
        <f>VLOOKUP(K93,'5th Cycle APR Raw Data-Final'!$A$3:$R$1977,18,FALSE)</f>
        <v>59</v>
      </c>
      <c r="AL93" s="100">
        <f>IF(AN93&lt;1,SUMIFS('5th Cycle APR Raw Data-Final'!$S$3:$S$1977,'5th Cycle APR Raw Data-Final'!$A$3:$A$1977,'SB35 Determination Data'!$K93,'5th Cycle APR Raw Data-Final'!$T$3:$T$1977,"&gt;="&amp;'SB35 Determination Data'!$F93,'5th Cycle APR Raw Data-Final'!$T$3:$T$1977,"&lt;"&amp;E93),SUMIFS('5th Cycle APR Raw Data-Final'!$S$3:$S$1977,'5th Cycle APR Raw Data-Final'!$A$3:$A$1977,'SB35 Determination Data'!$K93,'5th Cycle APR Raw Data-Final'!$T$3:$T$1977,"&gt;="&amp;'SB35 Determination Data'!$F93,'5th Cycle APR Raw Data-Final'!$T$3:$T$1977,"&lt;="&amp;G93))</f>
        <v>75</v>
      </c>
      <c r="AM93" s="100">
        <f t="shared" si="81"/>
        <v>21</v>
      </c>
      <c r="AN93" s="114">
        <f t="shared" si="82"/>
        <v>0.5</v>
      </c>
      <c r="AO93" s="2" t="str">
        <f t="shared" si="83"/>
        <v>YES</v>
      </c>
      <c r="AP93" s="2" t="str">
        <f t="shared" si="84"/>
        <v>NO</v>
      </c>
      <c r="AQ93" s="2" t="str">
        <f t="shared" si="85"/>
        <v>NO</v>
      </c>
      <c r="AR93" s="124" t="str">
        <f>VLOOKUP(K93,'2018Submitted'!$A$2:$C$540,3,FALSE)</f>
        <v>Successful</v>
      </c>
      <c r="AS93" s="2" t="str">
        <f t="shared" si="86"/>
        <v>NO</v>
      </c>
      <c r="AT93" s="2" t="str">
        <f t="shared" si="87"/>
        <v>NO</v>
      </c>
    </row>
    <row r="94" spans="1:46" s="2" customFormat="1" ht="12.75" customHeight="1" x14ac:dyDescent="0.2">
      <c r="A94" s="2" t="s">
        <v>2</v>
      </c>
      <c r="B94" s="2" t="str">
        <f t="shared" si="60"/>
        <v>COLTON</v>
      </c>
      <c r="C94" s="71">
        <f t="shared" si="61"/>
        <v>0.625</v>
      </c>
      <c r="D94" s="72">
        <f t="shared" si="62"/>
        <v>8</v>
      </c>
      <c r="E94" s="99">
        <f t="shared" si="63"/>
        <v>2018</v>
      </c>
      <c r="F94" s="99">
        <f t="shared" si="64"/>
        <v>2014</v>
      </c>
      <c r="G94" s="99" t="str">
        <f t="shared" si="65"/>
        <v>2021</v>
      </c>
      <c r="H94" s="2" t="str">
        <f t="shared" si="66"/>
        <v>10/15/2013</v>
      </c>
      <c r="I94" s="2" t="str">
        <f t="shared" si="67"/>
        <v>10/15/2021</v>
      </c>
      <c r="J94" s="2" t="s">
        <v>3</v>
      </c>
      <c r="K94" s="111" t="s">
        <v>87</v>
      </c>
      <c r="L94" s="100">
        <f>VLOOKUP(K94,'5th Cycle APR Raw Data-Final'!$A$3:$P$1977,6,FALSE)</f>
        <v>443</v>
      </c>
      <c r="M94" s="100">
        <f>IF(AN94&lt;1,SUMIFS('5th Cycle APR Raw Data-Final'!G$3:G$1977,'5th Cycle APR Raw Data-Final'!$A$3:$A$1977,'SB35 Determination Data'!$K94,'5th Cycle APR Raw Data-Final'!$T$3:$T$1977,"&gt;="&amp;'SB35 Determination Data'!$F94,'5th Cycle APR Raw Data-Final'!$T$3:$T$1977,"&lt;"&amp;E94),SUMIFS('5th Cycle APR Raw Data-Final'!G$3:G$1977,'5th Cycle APR Raw Data-Final'!$A$3:$A$1977,'SB35 Determination Data'!$K94,'5th Cycle APR Raw Data-Final'!$T$3:$T$1977,"&gt;="&amp;'SB35 Determination Data'!$F94,'5th Cycle APR Raw Data-Final'!$T$3:$T$1977,"&lt;="&amp;G94))</f>
        <v>0</v>
      </c>
      <c r="N94" s="100">
        <f>IF(AN94&lt;1,SUMIFS('5th Cycle APR Raw Data-Final'!H$3:H$1977,'5th Cycle APR Raw Data-Final'!$A$3:$A$1977,'SB35 Determination Data'!$K94,'5th Cycle APR Raw Data-Final'!$T$3:$T$1977,"&gt;="&amp;'SB35 Determination Data'!$F94,'5th Cycle APR Raw Data-Final'!$T$3:$T$1977,"&lt;"&amp;E94),SUMIFS('5th Cycle APR Raw Data-Final'!H$3:H$1977,'5th Cycle APR Raw Data-Final'!$A$3:$A$1977,'SB35 Determination Data'!$K94,'5th Cycle APR Raw Data-Final'!$T$3:$T$1977,"&gt;="&amp;'SB35 Determination Data'!$F94,'5th Cycle APR Raw Data-Final'!$T$3:$T$1977,"&lt;="&amp;G94))</f>
        <v>0</v>
      </c>
      <c r="O94" s="100">
        <f>IF(AN94&lt;1,SUMIFS('5th Cycle APR Raw Data-Final'!I$3:I$1977,'5th Cycle APR Raw Data-Final'!$A$3:$A$1977,'SB35 Determination Data'!$K94,'5th Cycle APR Raw Data-Final'!$T$3:$T$1977,"&gt;="&amp;'SB35 Determination Data'!$F94,'5th Cycle APR Raw Data-Final'!$T$3:$T$1977,"&lt;"&amp;E94),SUMIFS('5th Cycle APR Raw Data-Final'!I$3:I$1977,'5th Cycle APR Raw Data-Final'!$A$3:$A$1977,'SB35 Determination Data'!$K94,'5th Cycle APR Raw Data-Final'!$T$3:$T$1977,"&gt;="&amp;'SB35 Determination Data'!$F94,'5th Cycle APR Raw Data-Final'!$T$3:$T$1977,"&lt;="&amp;G94))</f>
        <v>0</v>
      </c>
      <c r="P94" s="100">
        <f t="shared" si="68"/>
        <v>443</v>
      </c>
      <c r="Q94" s="112">
        <f t="shared" si="69"/>
        <v>0</v>
      </c>
      <c r="R94" s="101">
        <f t="shared" si="70"/>
        <v>222</v>
      </c>
      <c r="S94" s="101">
        <f t="shared" si="71"/>
        <v>0</v>
      </c>
      <c r="T94" s="100">
        <f>VLOOKUP(K94,'5th Cycle APR Raw Data-Final'!$A$3:$P$1977,10,FALSE)</f>
        <v>302</v>
      </c>
      <c r="U94" s="100">
        <f>IF(AN94&lt;1,SUMIFS('5th Cycle APR Raw Data-Final'!K$3:K$1977,'5th Cycle APR Raw Data-Final'!$A$3:$A$1977,'SB35 Determination Data'!$K94,'5th Cycle APR Raw Data-Final'!$T$3:$T$1977,"&gt;="&amp;'SB35 Determination Data'!$F94,'5th Cycle APR Raw Data-Final'!$T$3:$T$1977,"&lt;"&amp;E94),SUMIFS('5th Cycle APR Raw Data-Final'!K$3:K$1977,'5th Cycle APR Raw Data-Final'!$A$3:$A$1977,'SB35 Determination Data'!$K94,'5th Cycle APR Raw Data-Final'!$T$3:$T$1977,"&gt;="&amp;'SB35 Determination Data'!$F94,'5th Cycle APR Raw Data-Final'!$T$3:$T$1977,"&lt;="&amp;G94))</f>
        <v>0</v>
      </c>
      <c r="V94" s="100">
        <f>IF(AN94&lt;1,SUMIFS('5th Cycle APR Raw Data-Final'!L$3:L$1977,'5th Cycle APR Raw Data-Final'!$A$3:$A$1977,'SB35 Determination Data'!$K94,'5th Cycle APR Raw Data-Final'!$T$3:$T$1977,"&gt;="&amp;'SB35 Determination Data'!$F94,'5th Cycle APR Raw Data-Final'!$T$3:$T$1977,"&lt;"&amp;E94),SUMIFS('5th Cycle APR Raw Data-Final'!L$3:L$1977,'5th Cycle APR Raw Data-Final'!$A$3:$A$1977,'SB35 Determination Data'!$K94,'5th Cycle APR Raw Data-Final'!$T$3:$T$1977,"&gt;="&amp;'SB35 Determination Data'!$F94,'5th Cycle APR Raw Data-Final'!$T$3:$T$1977,"&lt;="&amp;G94))</f>
        <v>0</v>
      </c>
      <c r="W94" s="100">
        <f>IF(AN94&lt;1,SUMIFS('5th Cycle APR Raw Data-Final'!M$3:M$1977,'5th Cycle APR Raw Data-Final'!$A$3:$A$1977,'SB35 Determination Data'!$K94,'5th Cycle APR Raw Data-Final'!$T$3:$T$1977,"&gt;="&amp;'SB35 Determination Data'!$F94,'5th Cycle APR Raw Data-Final'!$T$3:$T$1977,"&lt;"&amp;E94),SUMIFS('5th Cycle APR Raw Data-Final'!M$3:M$1977,'5th Cycle APR Raw Data-Final'!$A$3:$A$1977,'SB35 Determination Data'!$K94,'5th Cycle APR Raw Data-Final'!$T$3:$T$1977,"&gt;="&amp;'SB35 Determination Data'!$F94,'5th Cycle APR Raw Data-Final'!$T$3:$T$1977,"&lt;="&amp;G94))</f>
        <v>0</v>
      </c>
      <c r="X94" s="100">
        <f t="shared" si="72"/>
        <v>302</v>
      </c>
      <c r="Y94" s="100">
        <f t="shared" si="73"/>
        <v>0</v>
      </c>
      <c r="Z94" s="100">
        <f t="shared" si="74"/>
        <v>302</v>
      </c>
      <c r="AA94" s="112">
        <f t="shared" si="75"/>
        <v>0</v>
      </c>
      <c r="AB94" s="112">
        <f t="shared" si="76"/>
        <v>0</v>
      </c>
      <c r="AC94" s="100">
        <f>VLOOKUP(K94,'5th Cycle APR Raw Data-Final'!$A$3:$P$1977,14,FALSE)</f>
        <v>347</v>
      </c>
      <c r="AD94" s="100">
        <f>IF(AN94&lt;1,SUMIFS('5th Cycle APR Raw Data-Final'!$O$3:$O$1977,'5th Cycle APR Raw Data-Final'!$A$3:$A$1977,'SB35 Determination Data'!$K94,'5th Cycle APR Raw Data-Final'!$T$3:$T$1977,"&gt;="&amp;'SB35 Determination Data'!$F94,'5th Cycle APR Raw Data-Final'!$T$3:$T$1977,"&lt;"&amp;E94),SUMIFS('5th Cycle APR Raw Data-Final'!$O$3:$O$1977,'5th Cycle APR Raw Data-Final'!$A$3:$A$1977,'SB35 Determination Data'!$K94,'5th Cycle APR Raw Data-Final'!$T$3:$T$1977,"&gt;="&amp;'SB35 Determination Data'!$F94,'5th Cycle APR Raw Data-Final'!$T$3:$T$1977,"&lt;="&amp;G94))</f>
        <v>13</v>
      </c>
      <c r="AE94" s="100">
        <f t="shared" si="77"/>
        <v>334</v>
      </c>
      <c r="AF94" s="112">
        <f t="shared" si="78"/>
        <v>3.7463976945244955E-2</v>
      </c>
      <c r="AG94" s="100">
        <f>VLOOKUP(K94,'5th Cycle APR Raw Data-Final'!$A$3:$P$1977,16,FALSE)</f>
        <v>831</v>
      </c>
      <c r="AH94" s="100">
        <f>IF(AN94&lt;1,SUMIFS('5th Cycle APR Raw Data-Final'!$Q$3:$Q$1977,'5th Cycle APR Raw Data-Final'!$A$3:$A$1977,'SB35 Determination Data'!$K94,'5th Cycle APR Raw Data-Final'!$T$3:$T$1977,"&gt;="&amp;'SB35 Determination Data'!$F94,'5th Cycle APR Raw Data-Final'!$T$3:$T$1977,"&lt;"&amp;E94),SUMIFS('5th Cycle APR Raw Data-Final'!$Q$3:$Q$1977,'5th Cycle APR Raw Data-Final'!$A$3:$A$1977,'SB35 Determination Data'!$K94,'5th Cycle APR Raw Data-Final'!$T$3:$T$1977,"&gt;="&amp;'SB35 Determination Data'!$F94,'5th Cycle APR Raw Data-Final'!$T$3:$T$1977,"&lt;="&amp;G94))</f>
        <v>58</v>
      </c>
      <c r="AI94" s="100">
        <f t="shared" si="79"/>
        <v>773</v>
      </c>
      <c r="AJ94" s="112">
        <f t="shared" si="80"/>
        <v>6.9795427196149215E-2</v>
      </c>
      <c r="AK94" s="100">
        <f>VLOOKUP(K94,'5th Cycle APR Raw Data-Final'!$A$3:$R$1977,18,FALSE)</f>
        <v>1923</v>
      </c>
      <c r="AL94" s="100">
        <f>IF(AN94&lt;1,SUMIFS('5th Cycle APR Raw Data-Final'!$S$3:$S$1977,'5th Cycle APR Raw Data-Final'!$A$3:$A$1977,'SB35 Determination Data'!$K94,'5th Cycle APR Raw Data-Final'!$T$3:$T$1977,"&gt;="&amp;'SB35 Determination Data'!$F94,'5th Cycle APR Raw Data-Final'!$T$3:$T$1977,"&lt;"&amp;E94),SUMIFS('5th Cycle APR Raw Data-Final'!$S$3:$S$1977,'5th Cycle APR Raw Data-Final'!$A$3:$A$1977,'SB35 Determination Data'!$K94,'5th Cycle APR Raw Data-Final'!$T$3:$T$1977,"&gt;="&amp;'SB35 Determination Data'!$F94,'5th Cycle APR Raw Data-Final'!$T$3:$T$1977,"&lt;="&amp;G94))</f>
        <v>71</v>
      </c>
      <c r="AM94" s="100">
        <f t="shared" si="81"/>
        <v>1852</v>
      </c>
      <c r="AN94" s="114">
        <f t="shared" si="82"/>
        <v>0.5</v>
      </c>
      <c r="AO94" s="2" t="str">
        <f t="shared" si="83"/>
        <v>YES</v>
      </c>
      <c r="AP94" s="2" t="str">
        <f t="shared" si="84"/>
        <v>NO</v>
      </c>
      <c r="AQ94" s="2" t="str">
        <f t="shared" si="85"/>
        <v>NO</v>
      </c>
      <c r="AR94" s="124" t="str">
        <f>VLOOKUP(K94,'2018Submitted'!$A$2:$C$540,3,FALSE)</f>
        <v>Successful</v>
      </c>
      <c r="AS94" s="2" t="str">
        <f t="shared" si="86"/>
        <v>NO</v>
      </c>
      <c r="AT94" s="2" t="str">
        <f t="shared" si="87"/>
        <v>NO</v>
      </c>
    </row>
    <row r="95" spans="1:46" s="2" customFormat="1" ht="12.75" customHeight="1" x14ac:dyDescent="0.2">
      <c r="A95" s="2" t="s">
        <v>1011</v>
      </c>
      <c r="B95" s="2" t="str">
        <f t="shared" si="60"/>
        <v>COLUSA</v>
      </c>
      <c r="C95" s="71">
        <f t="shared" si="61"/>
        <v>1</v>
      </c>
      <c r="D95" s="72">
        <f t="shared" si="62"/>
        <v>5</v>
      </c>
      <c r="E95" s="99">
        <f t="shared" si="63"/>
        <v>2017</v>
      </c>
      <c r="F95" s="99">
        <f t="shared" si="64"/>
        <v>2014</v>
      </c>
      <c r="G95" s="99">
        <f t="shared" si="65"/>
        <v>2018</v>
      </c>
      <c r="H95" s="2" t="str">
        <f t="shared" si="66"/>
        <v>06/30/2014</v>
      </c>
      <c r="I95" s="2" t="str">
        <f t="shared" si="67"/>
        <v>06/30/2019</v>
      </c>
      <c r="J95" s="2" t="s">
        <v>13</v>
      </c>
      <c r="K95" s="111" t="s">
        <v>1011</v>
      </c>
      <c r="L95" s="100" t="e">
        <f>VLOOKUP(K95,'5th Cycle APR Raw Data-Final'!$A$3:$P$1977,6,FALSE)</f>
        <v>#N/A</v>
      </c>
      <c r="M95" s="100">
        <f>IF(AN95&lt;1,SUMIFS('5th Cycle APR Raw Data-Final'!G$3:G$1977,'5th Cycle APR Raw Data-Final'!$A$3:$A$1977,'SB35 Determination Data'!$K95,'5th Cycle APR Raw Data-Final'!$T$3:$T$1977,"&gt;="&amp;'SB35 Determination Data'!$F95,'5th Cycle APR Raw Data-Final'!$T$3:$T$1977,"&lt;"&amp;E95),SUMIFS('5th Cycle APR Raw Data-Final'!G$3:G$1977,'5th Cycle APR Raw Data-Final'!$A$3:$A$1977,'SB35 Determination Data'!$K95,'5th Cycle APR Raw Data-Final'!$T$3:$T$1977,"&gt;="&amp;'SB35 Determination Data'!$F95,'5th Cycle APR Raw Data-Final'!$T$3:$T$1977,"&lt;="&amp;G95))</f>
        <v>0</v>
      </c>
      <c r="N95" s="100">
        <f>IF(AN95&lt;1,SUMIFS('5th Cycle APR Raw Data-Final'!H$3:H$1977,'5th Cycle APR Raw Data-Final'!$A$3:$A$1977,'SB35 Determination Data'!$K95,'5th Cycle APR Raw Data-Final'!$T$3:$T$1977,"&gt;="&amp;'SB35 Determination Data'!$F95,'5th Cycle APR Raw Data-Final'!$T$3:$T$1977,"&lt;"&amp;E95),SUMIFS('5th Cycle APR Raw Data-Final'!H$3:H$1977,'5th Cycle APR Raw Data-Final'!$A$3:$A$1977,'SB35 Determination Data'!$K95,'5th Cycle APR Raw Data-Final'!$T$3:$T$1977,"&gt;="&amp;'SB35 Determination Data'!$F95,'5th Cycle APR Raw Data-Final'!$T$3:$T$1977,"&lt;="&amp;G95))</f>
        <v>0</v>
      </c>
      <c r="O95" s="100">
        <f>IF(AN95&lt;1,SUMIFS('5th Cycle APR Raw Data-Final'!I$3:I$1977,'5th Cycle APR Raw Data-Final'!$A$3:$A$1977,'SB35 Determination Data'!$K95,'5th Cycle APR Raw Data-Final'!$T$3:$T$1977,"&gt;="&amp;'SB35 Determination Data'!$F95,'5th Cycle APR Raw Data-Final'!$T$3:$T$1977,"&lt;"&amp;E95),SUMIFS('5th Cycle APR Raw Data-Final'!I$3:I$1977,'5th Cycle APR Raw Data-Final'!$A$3:$A$1977,'SB35 Determination Data'!$K95,'5th Cycle APR Raw Data-Final'!$T$3:$T$1977,"&gt;="&amp;'SB35 Determination Data'!$F95,'5th Cycle APR Raw Data-Final'!$T$3:$T$1977,"&lt;="&amp;G95))</f>
        <v>0</v>
      </c>
      <c r="P95" s="100" t="e">
        <f t="shared" si="68"/>
        <v>#N/A</v>
      </c>
      <c r="Q95" s="112" t="str">
        <f t="shared" si="69"/>
        <v>No 2018 Annual Progress Report</v>
      </c>
      <c r="R95" s="101" t="e">
        <f t="shared" si="70"/>
        <v>#N/A</v>
      </c>
      <c r="S95" s="101" t="e">
        <f t="shared" si="71"/>
        <v>#N/A</v>
      </c>
      <c r="T95" s="100" t="e">
        <f>VLOOKUP(K95,'5th Cycle APR Raw Data-Final'!$A$3:$P$1977,10,FALSE)</f>
        <v>#N/A</v>
      </c>
      <c r="U95" s="100">
        <f>IF(AN95&lt;1,SUMIFS('5th Cycle APR Raw Data-Final'!K$3:K$1977,'5th Cycle APR Raw Data-Final'!$A$3:$A$1977,'SB35 Determination Data'!$K95,'5th Cycle APR Raw Data-Final'!$T$3:$T$1977,"&gt;="&amp;'SB35 Determination Data'!$F95,'5th Cycle APR Raw Data-Final'!$T$3:$T$1977,"&lt;"&amp;E95),SUMIFS('5th Cycle APR Raw Data-Final'!K$3:K$1977,'5th Cycle APR Raw Data-Final'!$A$3:$A$1977,'SB35 Determination Data'!$K95,'5th Cycle APR Raw Data-Final'!$T$3:$T$1977,"&gt;="&amp;'SB35 Determination Data'!$F95,'5th Cycle APR Raw Data-Final'!$T$3:$T$1977,"&lt;="&amp;G95))</f>
        <v>0</v>
      </c>
      <c r="V95" s="100">
        <f>IF(AN95&lt;1,SUMIFS('5th Cycle APR Raw Data-Final'!L$3:L$1977,'5th Cycle APR Raw Data-Final'!$A$3:$A$1977,'SB35 Determination Data'!$K95,'5th Cycle APR Raw Data-Final'!$T$3:$T$1977,"&gt;="&amp;'SB35 Determination Data'!$F95,'5th Cycle APR Raw Data-Final'!$T$3:$T$1977,"&lt;"&amp;E95),SUMIFS('5th Cycle APR Raw Data-Final'!L$3:L$1977,'5th Cycle APR Raw Data-Final'!$A$3:$A$1977,'SB35 Determination Data'!$K95,'5th Cycle APR Raw Data-Final'!$T$3:$T$1977,"&gt;="&amp;'SB35 Determination Data'!$F95,'5th Cycle APR Raw Data-Final'!$T$3:$T$1977,"&lt;="&amp;G95))</f>
        <v>0</v>
      </c>
      <c r="W95" s="100">
        <f>IF(AN95&lt;1,SUMIFS('5th Cycle APR Raw Data-Final'!M$3:M$1977,'5th Cycle APR Raw Data-Final'!$A$3:$A$1977,'SB35 Determination Data'!$K95,'5th Cycle APR Raw Data-Final'!$T$3:$T$1977,"&gt;="&amp;'SB35 Determination Data'!$F95,'5th Cycle APR Raw Data-Final'!$T$3:$T$1977,"&lt;"&amp;E95),SUMIFS('5th Cycle APR Raw Data-Final'!M$3:M$1977,'5th Cycle APR Raw Data-Final'!$A$3:$A$1977,'SB35 Determination Data'!$K95,'5th Cycle APR Raw Data-Final'!$T$3:$T$1977,"&gt;="&amp;'SB35 Determination Data'!$F95,'5th Cycle APR Raw Data-Final'!$T$3:$T$1977,"&lt;="&amp;G95))</f>
        <v>0</v>
      </c>
      <c r="X95" s="100" t="e">
        <f t="shared" si="72"/>
        <v>#N/A</v>
      </c>
      <c r="Y95" s="100" t="e">
        <f t="shared" si="73"/>
        <v>#N/A</v>
      </c>
      <c r="Z95" s="100" t="e">
        <f t="shared" si="74"/>
        <v>#N/A</v>
      </c>
      <c r="AA95" s="112" t="str">
        <f t="shared" si="75"/>
        <v>No 2018 Annual Progress Report</v>
      </c>
      <c r="AB95" s="112" t="str">
        <f t="shared" si="76"/>
        <v>No 2018 Annual Progress Report</v>
      </c>
      <c r="AC95" s="100" t="e">
        <f>VLOOKUP(K95,'5th Cycle APR Raw Data-Final'!$A$3:$P$1977,14,FALSE)</f>
        <v>#N/A</v>
      </c>
      <c r="AD95" s="100">
        <f>IF(AN95&lt;1,SUMIFS('5th Cycle APR Raw Data-Final'!$O$3:$O$1977,'5th Cycle APR Raw Data-Final'!$A$3:$A$1977,'SB35 Determination Data'!$K95,'5th Cycle APR Raw Data-Final'!$T$3:$T$1977,"&gt;="&amp;'SB35 Determination Data'!$F95,'5th Cycle APR Raw Data-Final'!$T$3:$T$1977,"&lt;"&amp;E95),SUMIFS('5th Cycle APR Raw Data-Final'!$O$3:$O$1977,'5th Cycle APR Raw Data-Final'!$A$3:$A$1977,'SB35 Determination Data'!$K95,'5th Cycle APR Raw Data-Final'!$T$3:$T$1977,"&gt;="&amp;'SB35 Determination Data'!$F95,'5th Cycle APR Raw Data-Final'!$T$3:$T$1977,"&lt;="&amp;G95))</f>
        <v>0</v>
      </c>
      <c r="AE95" s="100" t="e">
        <f t="shared" si="77"/>
        <v>#N/A</v>
      </c>
      <c r="AF95" s="112" t="str">
        <f t="shared" si="78"/>
        <v>No 2018 Annual Progress Report</v>
      </c>
      <c r="AG95" s="100" t="e">
        <f>VLOOKUP(K95,'5th Cycle APR Raw Data-Final'!$A$3:$P$1977,16,FALSE)</f>
        <v>#N/A</v>
      </c>
      <c r="AH95" s="100">
        <f>IF(AN95&lt;1,SUMIFS('5th Cycle APR Raw Data-Final'!$Q$3:$Q$1977,'5th Cycle APR Raw Data-Final'!$A$3:$A$1977,'SB35 Determination Data'!$K95,'5th Cycle APR Raw Data-Final'!$T$3:$T$1977,"&gt;="&amp;'SB35 Determination Data'!$F95,'5th Cycle APR Raw Data-Final'!$T$3:$T$1977,"&lt;"&amp;E95),SUMIFS('5th Cycle APR Raw Data-Final'!$Q$3:$Q$1977,'5th Cycle APR Raw Data-Final'!$A$3:$A$1977,'SB35 Determination Data'!$K95,'5th Cycle APR Raw Data-Final'!$T$3:$T$1977,"&gt;="&amp;'SB35 Determination Data'!$F95,'5th Cycle APR Raw Data-Final'!$T$3:$T$1977,"&lt;="&amp;G95))</f>
        <v>0</v>
      </c>
      <c r="AI95" s="100" t="e">
        <f t="shared" si="79"/>
        <v>#N/A</v>
      </c>
      <c r="AJ95" s="112" t="str">
        <f t="shared" si="80"/>
        <v>No 2018 Annual Progress Report</v>
      </c>
      <c r="AK95" s="100" t="e">
        <f>VLOOKUP(K95,'5th Cycle APR Raw Data-Final'!$A$3:$R$1977,18,FALSE)</f>
        <v>#N/A</v>
      </c>
      <c r="AL95" s="100">
        <f>IF(AN95&lt;1,SUMIFS('5th Cycle APR Raw Data-Final'!$S$3:$S$1977,'5th Cycle APR Raw Data-Final'!$A$3:$A$1977,'SB35 Determination Data'!$K95,'5th Cycle APR Raw Data-Final'!$T$3:$T$1977,"&gt;="&amp;'SB35 Determination Data'!$F95,'5th Cycle APR Raw Data-Final'!$T$3:$T$1977,"&lt;"&amp;E95),SUMIFS('5th Cycle APR Raw Data-Final'!$S$3:$S$1977,'5th Cycle APR Raw Data-Final'!$A$3:$A$1977,'SB35 Determination Data'!$K95,'5th Cycle APR Raw Data-Final'!$T$3:$T$1977,"&gt;="&amp;'SB35 Determination Data'!$F95,'5th Cycle APR Raw Data-Final'!$T$3:$T$1977,"&lt;="&amp;G95))</f>
        <v>0</v>
      </c>
      <c r="AM95" s="100" t="e">
        <f t="shared" si="81"/>
        <v>#N/A</v>
      </c>
      <c r="AN95" s="114">
        <f t="shared" si="82"/>
        <v>1</v>
      </c>
      <c r="AO95" s="2" t="str">
        <f t="shared" si="83"/>
        <v>YES</v>
      </c>
      <c r="AP95" s="2" t="str">
        <f t="shared" si="84"/>
        <v>NO</v>
      </c>
      <c r="AQ95" s="2" t="str">
        <f t="shared" si="85"/>
        <v>NO</v>
      </c>
      <c r="AR95" s="124" t="str">
        <f>VLOOKUP(K95,'2018Submitted'!$A$2:$C$540,3,FALSE)</f>
        <v>No 2018 Annual Progress Report</v>
      </c>
      <c r="AS95" s="2" t="str">
        <f t="shared" si="86"/>
        <v>YES</v>
      </c>
      <c r="AT95" s="2" t="str">
        <f t="shared" si="87"/>
        <v>NO</v>
      </c>
    </row>
    <row r="96" spans="1:46" s="2" customFormat="1" ht="12.75" customHeight="1" x14ac:dyDescent="0.2">
      <c r="A96" s="2" t="s">
        <v>1011</v>
      </c>
      <c r="B96" s="2" t="str">
        <f t="shared" si="60"/>
        <v>COLUSA COUNTY</v>
      </c>
      <c r="C96" s="71">
        <f t="shared" si="61"/>
        <v>1</v>
      </c>
      <c r="D96" s="72">
        <f t="shared" si="62"/>
        <v>5</v>
      </c>
      <c r="E96" s="99">
        <f t="shared" si="63"/>
        <v>2017</v>
      </c>
      <c r="F96" s="99">
        <f t="shared" si="64"/>
        <v>2014</v>
      </c>
      <c r="G96" s="99">
        <f t="shared" si="65"/>
        <v>2018</v>
      </c>
      <c r="H96" s="2" t="str">
        <f t="shared" si="66"/>
        <v>06/30/2014</v>
      </c>
      <c r="I96" s="2" t="str">
        <f t="shared" si="67"/>
        <v>06/30/2019</v>
      </c>
      <c r="J96" s="2" t="s">
        <v>13</v>
      </c>
      <c r="K96" s="111" t="s">
        <v>1010</v>
      </c>
      <c r="L96" s="100">
        <f>VLOOKUP(K96,'5th Cycle APR Raw Data-Final'!$A$3:$P$1977,6,FALSE)</f>
        <v>107</v>
      </c>
      <c r="M96" s="100">
        <f>IF(AN96&lt;1,SUMIFS('5th Cycle APR Raw Data-Final'!G$3:G$1977,'5th Cycle APR Raw Data-Final'!$A$3:$A$1977,'SB35 Determination Data'!$K96,'5th Cycle APR Raw Data-Final'!$T$3:$T$1977,"&gt;="&amp;'SB35 Determination Data'!$F96,'5th Cycle APR Raw Data-Final'!$T$3:$T$1977,"&lt;"&amp;E96),SUMIFS('5th Cycle APR Raw Data-Final'!G$3:G$1977,'5th Cycle APR Raw Data-Final'!$A$3:$A$1977,'SB35 Determination Data'!$K96,'5th Cycle APR Raw Data-Final'!$T$3:$T$1977,"&gt;="&amp;'SB35 Determination Data'!$F96,'5th Cycle APR Raw Data-Final'!$T$3:$T$1977,"&lt;="&amp;G96))</f>
        <v>8</v>
      </c>
      <c r="N96" s="100">
        <f>IF(AN96&lt;1,SUMIFS('5th Cycle APR Raw Data-Final'!H$3:H$1977,'5th Cycle APR Raw Data-Final'!$A$3:$A$1977,'SB35 Determination Data'!$K96,'5th Cycle APR Raw Data-Final'!$T$3:$T$1977,"&gt;="&amp;'SB35 Determination Data'!$F96,'5th Cycle APR Raw Data-Final'!$T$3:$T$1977,"&lt;"&amp;E96),SUMIFS('5th Cycle APR Raw Data-Final'!H$3:H$1977,'5th Cycle APR Raw Data-Final'!$A$3:$A$1977,'SB35 Determination Data'!$K96,'5th Cycle APR Raw Data-Final'!$T$3:$T$1977,"&gt;="&amp;'SB35 Determination Data'!$F96,'5th Cycle APR Raw Data-Final'!$T$3:$T$1977,"&lt;="&amp;G96))</f>
        <v>1</v>
      </c>
      <c r="O96" s="100">
        <f>IF(AN96&lt;1,SUMIFS('5th Cycle APR Raw Data-Final'!I$3:I$1977,'5th Cycle APR Raw Data-Final'!$A$3:$A$1977,'SB35 Determination Data'!$K96,'5th Cycle APR Raw Data-Final'!$T$3:$T$1977,"&gt;="&amp;'SB35 Determination Data'!$F96,'5th Cycle APR Raw Data-Final'!$T$3:$T$1977,"&lt;"&amp;E96),SUMIFS('5th Cycle APR Raw Data-Final'!I$3:I$1977,'5th Cycle APR Raw Data-Final'!$A$3:$A$1977,'SB35 Determination Data'!$K96,'5th Cycle APR Raw Data-Final'!$T$3:$T$1977,"&gt;="&amp;'SB35 Determination Data'!$F96,'5th Cycle APR Raw Data-Final'!$T$3:$T$1977,"&lt;="&amp;G96))</f>
        <v>7</v>
      </c>
      <c r="P96" s="100">
        <f t="shared" si="68"/>
        <v>99</v>
      </c>
      <c r="Q96" s="112">
        <f t="shared" si="69"/>
        <v>7.476635514018691E-2</v>
      </c>
      <c r="R96" s="101">
        <f t="shared" si="70"/>
        <v>107</v>
      </c>
      <c r="S96" s="101">
        <f t="shared" si="71"/>
        <v>0</v>
      </c>
      <c r="T96" s="100">
        <f>VLOOKUP(K96,'5th Cycle APR Raw Data-Final'!$A$3:$P$1977,10,FALSE)</f>
        <v>91</v>
      </c>
      <c r="U96" s="100">
        <f>IF(AN96&lt;1,SUMIFS('5th Cycle APR Raw Data-Final'!K$3:K$1977,'5th Cycle APR Raw Data-Final'!$A$3:$A$1977,'SB35 Determination Data'!$K96,'5th Cycle APR Raw Data-Final'!$T$3:$T$1977,"&gt;="&amp;'SB35 Determination Data'!$F96,'5th Cycle APR Raw Data-Final'!$T$3:$T$1977,"&lt;"&amp;E96),SUMIFS('5th Cycle APR Raw Data-Final'!K$3:K$1977,'5th Cycle APR Raw Data-Final'!$A$3:$A$1977,'SB35 Determination Data'!$K96,'5th Cycle APR Raw Data-Final'!$T$3:$T$1977,"&gt;="&amp;'SB35 Determination Data'!$F96,'5th Cycle APR Raw Data-Final'!$T$3:$T$1977,"&lt;="&amp;G96))</f>
        <v>5</v>
      </c>
      <c r="V96" s="100">
        <f>IF(AN96&lt;1,SUMIFS('5th Cycle APR Raw Data-Final'!L$3:L$1977,'5th Cycle APR Raw Data-Final'!$A$3:$A$1977,'SB35 Determination Data'!$K96,'5th Cycle APR Raw Data-Final'!$T$3:$T$1977,"&gt;="&amp;'SB35 Determination Data'!$F96,'5th Cycle APR Raw Data-Final'!$T$3:$T$1977,"&lt;"&amp;E96),SUMIFS('5th Cycle APR Raw Data-Final'!L$3:L$1977,'5th Cycle APR Raw Data-Final'!$A$3:$A$1977,'SB35 Determination Data'!$K96,'5th Cycle APR Raw Data-Final'!$T$3:$T$1977,"&gt;="&amp;'SB35 Determination Data'!$F96,'5th Cycle APR Raw Data-Final'!$T$3:$T$1977,"&lt;="&amp;G96))</f>
        <v>0</v>
      </c>
      <c r="W96" s="100">
        <f>IF(AN96&lt;1,SUMIFS('5th Cycle APR Raw Data-Final'!M$3:M$1977,'5th Cycle APR Raw Data-Final'!$A$3:$A$1977,'SB35 Determination Data'!$K96,'5th Cycle APR Raw Data-Final'!$T$3:$T$1977,"&gt;="&amp;'SB35 Determination Data'!$F96,'5th Cycle APR Raw Data-Final'!$T$3:$T$1977,"&lt;"&amp;E96),SUMIFS('5th Cycle APR Raw Data-Final'!M$3:M$1977,'5th Cycle APR Raw Data-Final'!$A$3:$A$1977,'SB35 Determination Data'!$K96,'5th Cycle APR Raw Data-Final'!$T$3:$T$1977,"&gt;="&amp;'SB35 Determination Data'!$F96,'5th Cycle APR Raw Data-Final'!$T$3:$T$1977,"&lt;="&amp;G96))</f>
        <v>5</v>
      </c>
      <c r="X96" s="100">
        <f t="shared" si="72"/>
        <v>86</v>
      </c>
      <c r="Y96" s="100">
        <f t="shared" si="73"/>
        <v>5</v>
      </c>
      <c r="Z96" s="100">
        <f t="shared" si="74"/>
        <v>86</v>
      </c>
      <c r="AA96" s="112">
        <f t="shared" si="75"/>
        <v>5.4945054945054944E-2</v>
      </c>
      <c r="AB96" s="112">
        <f t="shared" si="76"/>
        <v>5.4945054945054944E-2</v>
      </c>
      <c r="AC96" s="100">
        <f>VLOOKUP(K96,'5th Cycle APR Raw Data-Final'!$A$3:$P$1977,14,FALSE)</f>
        <v>91</v>
      </c>
      <c r="AD96" s="100">
        <f>IF(AN96&lt;1,SUMIFS('5th Cycle APR Raw Data-Final'!$O$3:$O$1977,'5th Cycle APR Raw Data-Final'!$A$3:$A$1977,'SB35 Determination Data'!$K96,'5th Cycle APR Raw Data-Final'!$T$3:$T$1977,"&gt;="&amp;'SB35 Determination Data'!$F96,'5th Cycle APR Raw Data-Final'!$T$3:$T$1977,"&lt;"&amp;E96),SUMIFS('5th Cycle APR Raw Data-Final'!$O$3:$O$1977,'5th Cycle APR Raw Data-Final'!$A$3:$A$1977,'SB35 Determination Data'!$K96,'5th Cycle APR Raw Data-Final'!$T$3:$T$1977,"&gt;="&amp;'SB35 Determination Data'!$F96,'5th Cycle APR Raw Data-Final'!$T$3:$T$1977,"&lt;="&amp;G96))</f>
        <v>71</v>
      </c>
      <c r="AE96" s="100">
        <f t="shared" si="77"/>
        <v>20</v>
      </c>
      <c r="AF96" s="112">
        <f t="shared" si="78"/>
        <v>0.78021978021978022</v>
      </c>
      <c r="AG96" s="100">
        <f>VLOOKUP(K96,'5th Cycle APR Raw Data-Final'!$A$3:$P$1977,16,FALSE)</f>
        <v>210</v>
      </c>
      <c r="AH96" s="100">
        <f>IF(AN96&lt;1,SUMIFS('5th Cycle APR Raw Data-Final'!$Q$3:$Q$1977,'5th Cycle APR Raw Data-Final'!$A$3:$A$1977,'SB35 Determination Data'!$K96,'5th Cycle APR Raw Data-Final'!$T$3:$T$1977,"&gt;="&amp;'SB35 Determination Data'!$F96,'5th Cycle APR Raw Data-Final'!$T$3:$T$1977,"&lt;"&amp;E96),SUMIFS('5th Cycle APR Raw Data-Final'!$Q$3:$Q$1977,'5th Cycle APR Raw Data-Final'!$A$3:$A$1977,'SB35 Determination Data'!$K96,'5th Cycle APR Raw Data-Final'!$T$3:$T$1977,"&gt;="&amp;'SB35 Determination Data'!$F96,'5th Cycle APR Raw Data-Final'!$T$3:$T$1977,"&lt;="&amp;G96))</f>
        <v>52</v>
      </c>
      <c r="AI96" s="100">
        <f t="shared" si="79"/>
        <v>158</v>
      </c>
      <c r="AJ96" s="112">
        <f t="shared" si="80"/>
        <v>0.24761904761904763</v>
      </c>
      <c r="AK96" s="100">
        <f>VLOOKUP(K96,'5th Cycle APR Raw Data-Final'!$A$3:$R$1977,18,FALSE)</f>
        <v>499</v>
      </c>
      <c r="AL96" s="100">
        <f>IF(AN96&lt;1,SUMIFS('5th Cycle APR Raw Data-Final'!$S$3:$S$1977,'5th Cycle APR Raw Data-Final'!$A$3:$A$1977,'SB35 Determination Data'!$K96,'5th Cycle APR Raw Data-Final'!$T$3:$T$1977,"&gt;="&amp;'SB35 Determination Data'!$F96,'5th Cycle APR Raw Data-Final'!$T$3:$T$1977,"&lt;"&amp;E96),SUMIFS('5th Cycle APR Raw Data-Final'!$S$3:$S$1977,'5th Cycle APR Raw Data-Final'!$A$3:$A$1977,'SB35 Determination Data'!$K96,'5th Cycle APR Raw Data-Final'!$T$3:$T$1977,"&gt;="&amp;'SB35 Determination Data'!$F96,'5th Cycle APR Raw Data-Final'!$T$3:$T$1977,"&lt;="&amp;G96))</f>
        <v>136</v>
      </c>
      <c r="AM96" s="100">
        <f t="shared" si="81"/>
        <v>363</v>
      </c>
      <c r="AN96" s="114">
        <f t="shared" si="82"/>
        <v>1</v>
      </c>
      <c r="AO96" s="2" t="str">
        <f t="shared" si="83"/>
        <v>YES</v>
      </c>
      <c r="AP96" s="2" t="str">
        <f t="shared" si="84"/>
        <v>NO</v>
      </c>
      <c r="AQ96" s="2" t="str">
        <f t="shared" si="85"/>
        <v>NO</v>
      </c>
      <c r="AR96" s="124" t="str">
        <f>VLOOKUP(K96,'2018Submitted'!$A$2:$C$540,3,FALSE)</f>
        <v>Successful</v>
      </c>
      <c r="AS96" s="2" t="str">
        <f t="shared" si="86"/>
        <v>NO</v>
      </c>
      <c r="AT96" s="2" t="str">
        <f t="shared" si="87"/>
        <v>NO</v>
      </c>
    </row>
    <row r="97" spans="1:46" s="2" customFormat="1" ht="12.75" customHeight="1" x14ac:dyDescent="0.2">
      <c r="A97" s="2" t="s">
        <v>5</v>
      </c>
      <c r="B97" s="2" t="str">
        <f t="shared" si="60"/>
        <v>COMMERCE</v>
      </c>
      <c r="C97" s="71">
        <f t="shared" si="61"/>
        <v>0.625</v>
      </c>
      <c r="D97" s="72">
        <f t="shared" si="62"/>
        <v>8</v>
      </c>
      <c r="E97" s="99">
        <f t="shared" si="63"/>
        <v>2018</v>
      </c>
      <c r="F97" s="99">
        <f t="shared" si="64"/>
        <v>2014</v>
      </c>
      <c r="G97" s="99" t="str">
        <f t="shared" si="65"/>
        <v>2021</v>
      </c>
      <c r="H97" s="2" t="str">
        <f t="shared" si="66"/>
        <v>10/15/2013</v>
      </c>
      <c r="I97" s="2" t="str">
        <f t="shared" si="67"/>
        <v>10/15/2021</v>
      </c>
      <c r="J97" s="2" t="s">
        <v>3</v>
      </c>
      <c r="K97" s="111" t="s">
        <v>1852</v>
      </c>
      <c r="L97" s="100" t="e">
        <f>VLOOKUP(K97,'5th Cycle APR Raw Data-Final'!$A$3:$P$1977,6,FALSE)</f>
        <v>#N/A</v>
      </c>
      <c r="M97" s="100">
        <f>IF(AN97&lt;1,SUMIFS('5th Cycle APR Raw Data-Final'!G$3:G$1977,'5th Cycle APR Raw Data-Final'!$A$3:$A$1977,'SB35 Determination Data'!$K97,'5th Cycle APR Raw Data-Final'!$T$3:$T$1977,"&gt;="&amp;'SB35 Determination Data'!$F97,'5th Cycle APR Raw Data-Final'!$T$3:$T$1977,"&lt;"&amp;E97),SUMIFS('5th Cycle APR Raw Data-Final'!G$3:G$1977,'5th Cycle APR Raw Data-Final'!$A$3:$A$1977,'SB35 Determination Data'!$K97,'5th Cycle APR Raw Data-Final'!$T$3:$T$1977,"&gt;="&amp;'SB35 Determination Data'!$F97,'5th Cycle APR Raw Data-Final'!$T$3:$T$1977,"&lt;="&amp;G97))</f>
        <v>0</v>
      </c>
      <c r="N97" s="100">
        <f>IF(AN97&lt;1,SUMIFS('5th Cycle APR Raw Data-Final'!H$3:H$1977,'5th Cycle APR Raw Data-Final'!$A$3:$A$1977,'SB35 Determination Data'!$K97,'5th Cycle APR Raw Data-Final'!$T$3:$T$1977,"&gt;="&amp;'SB35 Determination Data'!$F97,'5th Cycle APR Raw Data-Final'!$T$3:$T$1977,"&lt;"&amp;E97),SUMIFS('5th Cycle APR Raw Data-Final'!H$3:H$1977,'5th Cycle APR Raw Data-Final'!$A$3:$A$1977,'SB35 Determination Data'!$K97,'5th Cycle APR Raw Data-Final'!$T$3:$T$1977,"&gt;="&amp;'SB35 Determination Data'!$F97,'5th Cycle APR Raw Data-Final'!$T$3:$T$1977,"&lt;="&amp;G97))</f>
        <v>0</v>
      </c>
      <c r="O97" s="100">
        <f>IF(AN97&lt;1,SUMIFS('5th Cycle APR Raw Data-Final'!I$3:I$1977,'5th Cycle APR Raw Data-Final'!$A$3:$A$1977,'SB35 Determination Data'!$K97,'5th Cycle APR Raw Data-Final'!$T$3:$T$1977,"&gt;="&amp;'SB35 Determination Data'!$F97,'5th Cycle APR Raw Data-Final'!$T$3:$T$1977,"&lt;"&amp;E97),SUMIFS('5th Cycle APR Raw Data-Final'!I$3:I$1977,'5th Cycle APR Raw Data-Final'!$A$3:$A$1977,'SB35 Determination Data'!$K97,'5th Cycle APR Raw Data-Final'!$T$3:$T$1977,"&gt;="&amp;'SB35 Determination Data'!$F97,'5th Cycle APR Raw Data-Final'!$T$3:$T$1977,"&lt;="&amp;G97))</f>
        <v>0</v>
      </c>
      <c r="P97" s="100" t="e">
        <f t="shared" si="68"/>
        <v>#N/A</v>
      </c>
      <c r="Q97" s="112" t="str">
        <f t="shared" si="69"/>
        <v>No 2018 Annual Progress Report</v>
      </c>
      <c r="R97" s="101" t="e">
        <f t="shared" si="70"/>
        <v>#N/A</v>
      </c>
      <c r="S97" s="101" t="e">
        <f t="shared" si="71"/>
        <v>#N/A</v>
      </c>
      <c r="T97" s="100" t="e">
        <f>VLOOKUP(K97,'5th Cycle APR Raw Data-Final'!$A$3:$P$1977,10,FALSE)</f>
        <v>#N/A</v>
      </c>
      <c r="U97" s="100">
        <f>IF(AN97&lt;1,SUMIFS('5th Cycle APR Raw Data-Final'!K$3:K$1977,'5th Cycle APR Raw Data-Final'!$A$3:$A$1977,'SB35 Determination Data'!$K97,'5th Cycle APR Raw Data-Final'!$T$3:$T$1977,"&gt;="&amp;'SB35 Determination Data'!$F97,'5th Cycle APR Raw Data-Final'!$T$3:$T$1977,"&lt;"&amp;E97),SUMIFS('5th Cycle APR Raw Data-Final'!K$3:K$1977,'5th Cycle APR Raw Data-Final'!$A$3:$A$1977,'SB35 Determination Data'!$K97,'5th Cycle APR Raw Data-Final'!$T$3:$T$1977,"&gt;="&amp;'SB35 Determination Data'!$F97,'5th Cycle APR Raw Data-Final'!$T$3:$T$1977,"&lt;="&amp;G97))</f>
        <v>0</v>
      </c>
      <c r="V97" s="100">
        <f>IF(AN97&lt;1,SUMIFS('5th Cycle APR Raw Data-Final'!L$3:L$1977,'5th Cycle APR Raw Data-Final'!$A$3:$A$1977,'SB35 Determination Data'!$K97,'5th Cycle APR Raw Data-Final'!$T$3:$T$1977,"&gt;="&amp;'SB35 Determination Data'!$F97,'5th Cycle APR Raw Data-Final'!$T$3:$T$1977,"&lt;"&amp;E97),SUMIFS('5th Cycle APR Raw Data-Final'!L$3:L$1977,'5th Cycle APR Raw Data-Final'!$A$3:$A$1977,'SB35 Determination Data'!$K97,'5th Cycle APR Raw Data-Final'!$T$3:$T$1977,"&gt;="&amp;'SB35 Determination Data'!$F97,'5th Cycle APR Raw Data-Final'!$T$3:$T$1977,"&lt;="&amp;G97))</f>
        <v>0</v>
      </c>
      <c r="W97" s="100">
        <f>IF(AN97&lt;1,SUMIFS('5th Cycle APR Raw Data-Final'!M$3:M$1977,'5th Cycle APR Raw Data-Final'!$A$3:$A$1977,'SB35 Determination Data'!$K97,'5th Cycle APR Raw Data-Final'!$T$3:$T$1977,"&gt;="&amp;'SB35 Determination Data'!$F97,'5th Cycle APR Raw Data-Final'!$T$3:$T$1977,"&lt;"&amp;E97),SUMIFS('5th Cycle APR Raw Data-Final'!M$3:M$1977,'5th Cycle APR Raw Data-Final'!$A$3:$A$1977,'SB35 Determination Data'!$K97,'5th Cycle APR Raw Data-Final'!$T$3:$T$1977,"&gt;="&amp;'SB35 Determination Data'!$F97,'5th Cycle APR Raw Data-Final'!$T$3:$T$1977,"&lt;="&amp;G97))</f>
        <v>0</v>
      </c>
      <c r="X97" s="100" t="e">
        <f t="shared" si="72"/>
        <v>#N/A</v>
      </c>
      <c r="Y97" s="100" t="e">
        <f t="shared" si="73"/>
        <v>#N/A</v>
      </c>
      <c r="Z97" s="100" t="e">
        <f t="shared" si="74"/>
        <v>#N/A</v>
      </c>
      <c r="AA97" s="112" t="str">
        <f t="shared" si="75"/>
        <v>No 2018 Annual Progress Report</v>
      </c>
      <c r="AB97" s="112" t="str">
        <f t="shared" si="76"/>
        <v>No 2018 Annual Progress Report</v>
      </c>
      <c r="AC97" s="100" t="e">
        <f>VLOOKUP(K97,'5th Cycle APR Raw Data-Final'!$A$3:$P$1977,14,FALSE)</f>
        <v>#N/A</v>
      </c>
      <c r="AD97" s="100">
        <f>IF(AN97&lt;1,SUMIFS('5th Cycle APR Raw Data-Final'!$O$3:$O$1977,'5th Cycle APR Raw Data-Final'!$A$3:$A$1977,'SB35 Determination Data'!$K97,'5th Cycle APR Raw Data-Final'!$T$3:$T$1977,"&gt;="&amp;'SB35 Determination Data'!$F97,'5th Cycle APR Raw Data-Final'!$T$3:$T$1977,"&lt;"&amp;E97),SUMIFS('5th Cycle APR Raw Data-Final'!$O$3:$O$1977,'5th Cycle APR Raw Data-Final'!$A$3:$A$1977,'SB35 Determination Data'!$K97,'5th Cycle APR Raw Data-Final'!$T$3:$T$1977,"&gt;="&amp;'SB35 Determination Data'!$F97,'5th Cycle APR Raw Data-Final'!$T$3:$T$1977,"&lt;="&amp;G97))</f>
        <v>0</v>
      </c>
      <c r="AE97" s="100" t="e">
        <f t="shared" si="77"/>
        <v>#N/A</v>
      </c>
      <c r="AF97" s="112" t="str">
        <f t="shared" si="78"/>
        <v>No 2018 Annual Progress Report</v>
      </c>
      <c r="AG97" s="100" t="e">
        <f>VLOOKUP(K97,'5th Cycle APR Raw Data-Final'!$A$3:$P$1977,16,FALSE)</f>
        <v>#N/A</v>
      </c>
      <c r="AH97" s="100">
        <f>IF(AN97&lt;1,SUMIFS('5th Cycle APR Raw Data-Final'!$Q$3:$Q$1977,'5th Cycle APR Raw Data-Final'!$A$3:$A$1977,'SB35 Determination Data'!$K97,'5th Cycle APR Raw Data-Final'!$T$3:$T$1977,"&gt;="&amp;'SB35 Determination Data'!$F97,'5th Cycle APR Raw Data-Final'!$T$3:$T$1977,"&lt;"&amp;E97),SUMIFS('5th Cycle APR Raw Data-Final'!$Q$3:$Q$1977,'5th Cycle APR Raw Data-Final'!$A$3:$A$1977,'SB35 Determination Data'!$K97,'5th Cycle APR Raw Data-Final'!$T$3:$T$1977,"&gt;="&amp;'SB35 Determination Data'!$F97,'5th Cycle APR Raw Data-Final'!$T$3:$T$1977,"&lt;="&amp;G97))</f>
        <v>0</v>
      </c>
      <c r="AI97" s="100" t="e">
        <f t="shared" si="79"/>
        <v>#N/A</v>
      </c>
      <c r="AJ97" s="112" t="str">
        <f t="shared" si="80"/>
        <v>No 2018 Annual Progress Report</v>
      </c>
      <c r="AK97" s="100" t="e">
        <f>VLOOKUP(K97,'5th Cycle APR Raw Data-Final'!$A$3:$R$1977,18,FALSE)</f>
        <v>#N/A</v>
      </c>
      <c r="AL97" s="100">
        <f>IF(AN97&lt;1,SUMIFS('5th Cycle APR Raw Data-Final'!$S$3:$S$1977,'5th Cycle APR Raw Data-Final'!$A$3:$A$1977,'SB35 Determination Data'!$K97,'5th Cycle APR Raw Data-Final'!$T$3:$T$1977,"&gt;="&amp;'SB35 Determination Data'!$F97,'5th Cycle APR Raw Data-Final'!$T$3:$T$1977,"&lt;"&amp;E97),SUMIFS('5th Cycle APR Raw Data-Final'!$S$3:$S$1977,'5th Cycle APR Raw Data-Final'!$A$3:$A$1977,'SB35 Determination Data'!$K97,'5th Cycle APR Raw Data-Final'!$T$3:$T$1977,"&gt;="&amp;'SB35 Determination Data'!$F97,'5th Cycle APR Raw Data-Final'!$T$3:$T$1977,"&lt;="&amp;G97))</f>
        <v>0</v>
      </c>
      <c r="AM97" s="100" t="e">
        <f t="shared" si="81"/>
        <v>#N/A</v>
      </c>
      <c r="AN97" s="114">
        <f t="shared" si="82"/>
        <v>0.5</v>
      </c>
      <c r="AO97" s="2" t="str">
        <f t="shared" si="83"/>
        <v>YES</v>
      </c>
      <c r="AP97" s="2" t="str">
        <f t="shared" si="84"/>
        <v>NO</v>
      </c>
      <c r="AQ97" s="2" t="str">
        <f t="shared" si="85"/>
        <v>NO</v>
      </c>
      <c r="AR97" s="124" t="str">
        <f>VLOOKUP(K97,'2018Submitted'!$A$2:$C$540,3,FALSE)</f>
        <v>No 2018 Annual Progress Report</v>
      </c>
      <c r="AS97" s="2" t="str">
        <f t="shared" si="86"/>
        <v>YES</v>
      </c>
      <c r="AT97" s="2" t="str">
        <f t="shared" si="87"/>
        <v>NO</v>
      </c>
    </row>
    <row r="98" spans="1:46" s="2" customFormat="1" ht="12.75" customHeight="1" x14ac:dyDescent="0.2">
      <c r="A98" s="2" t="s">
        <v>5</v>
      </c>
      <c r="B98" s="2" t="str">
        <f t="shared" si="60"/>
        <v>COMPTON</v>
      </c>
      <c r="C98" s="71">
        <f t="shared" si="61"/>
        <v>0.625</v>
      </c>
      <c r="D98" s="72">
        <f t="shared" si="62"/>
        <v>8</v>
      </c>
      <c r="E98" s="99">
        <f t="shared" si="63"/>
        <v>2018</v>
      </c>
      <c r="F98" s="99">
        <f t="shared" si="64"/>
        <v>2014</v>
      </c>
      <c r="G98" s="99" t="str">
        <f t="shared" si="65"/>
        <v>2021</v>
      </c>
      <c r="H98" s="2" t="str">
        <f t="shared" si="66"/>
        <v>10/15/2013</v>
      </c>
      <c r="I98" s="2" t="str">
        <f t="shared" si="67"/>
        <v>10/15/2021</v>
      </c>
      <c r="J98" s="2" t="s">
        <v>3</v>
      </c>
      <c r="K98" s="111" t="s">
        <v>1853</v>
      </c>
      <c r="L98" s="100" t="e">
        <f>VLOOKUP(K98,'5th Cycle APR Raw Data-Final'!$A$3:$P$1977,6,FALSE)</f>
        <v>#N/A</v>
      </c>
      <c r="M98" s="100">
        <f>IF(AN98&lt;1,SUMIFS('5th Cycle APR Raw Data-Final'!G$3:G$1977,'5th Cycle APR Raw Data-Final'!$A$3:$A$1977,'SB35 Determination Data'!$K98,'5th Cycle APR Raw Data-Final'!$T$3:$T$1977,"&gt;="&amp;'SB35 Determination Data'!$F98,'5th Cycle APR Raw Data-Final'!$T$3:$T$1977,"&lt;"&amp;E98),SUMIFS('5th Cycle APR Raw Data-Final'!G$3:G$1977,'5th Cycle APR Raw Data-Final'!$A$3:$A$1977,'SB35 Determination Data'!$K98,'5th Cycle APR Raw Data-Final'!$T$3:$T$1977,"&gt;="&amp;'SB35 Determination Data'!$F98,'5th Cycle APR Raw Data-Final'!$T$3:$T$1977,"&lt;="&amp;G98))</f>
        <v>0</v>
      </c>
      <c r="N98" s="100">
        <f>IF(AN98&lt;1,SUMIFS('5th Cycle APR Raw Data-Final'!H$3:H$1977,'5th Cycle APR Raw Data-Final'!$A$3:$A$1977,'SB35 Determination Data'!$K98,'5th Cycle APR Raw Data-Final'!$T$3:$T$1977,"&gt;="&amp;'SB35 Determination Data'!$F98,'5th Cycle APR Raw Data-Final'!$T$3:$T$1977,"&lt;"&amp;E98),SUMIFS('5th Cycle APR Raw Data-Final'!H$3:H$1977,'5th Cycle APR Raw Data-Final'!$A$3:$A$1977,'SB35 Determination Data'!$K98,'5th Cycle APR Raw Data-Final'!$T$3:$T$1977,"&gt;="&amp;'SB35 Determination Data'!$F98,'5th Cycle APR Raw Data-Final'!$T$3:$T$1977,"&lt;="&amp;G98))</f>
        <v>0</v>
      </c>
      <c r="O98" s="100">
        <f>IF(AN98&lt;1,SUMIFS('5th Cycle APR Raw Data-Final'!I$3:I$1977,'5th Cycle APR Raw Data-Final'!$A$3:$A$1977,'SB35 Determination Data'!$K98,'5th Cycle APR Raw Data-Final'!$T$3:$T$1977,"&gt;="&amp;'SB35 Determination Data'!$F98,'5th Cycle APR Raw Data-Final'!$T$3:$T$1977,"&lt;"&amp;E98),SUMIFS('5th Cycle APR Raw Data-Final'!I$3:I$1977,'5th Cycle APR Raw Data-Final'!$A$3:$A$1977,'SB35 Determination Data'!$K98,'5th Cycle APR Raw Data-Final'!$T$3:$T$1977,"&gt;="&amp;'SB35 Determination Data'!$F98,'5th Cycle APR Raw Data-Final'!$T$3:$T$1977,"&lt;="&amp;G98))</f>
        <v>0</v>
      </c>
      <c r="P98" s="100" t="e">
        <f t="shared" si="68"/>
        <v>#N/A</v>
      </c>
      <c r="Q98" s="112" t="str">
        <f t="shared" si="69"/>
        <v>No 2018 Annual Progress Report</v>
      </c>
      <c r="R98" s="101" t="e">
        <f t="shared" si="70"/>
        <v>#N/A</v>
      </c>
      <c r="S98" s="101" t="e">
        <f t="shared" si="71"/>
        <v>#N/A</v>
      </c>
      <c r="T98" s="100" t="e">
        <f>VLOOKUP(K98,'5th Cycle APR Raw Data-Final'!$A$3:$P$1977,10,FALSE)</f>
        <v>#N/A</v>
      </c>
      <c r="U98" s="100">
        <f>IF(AN98&lt;1,SUMIFS('5th Cycle APR Raw Data-Final'!K$3:K$1977,'5th Cycle APR Raw Data-Final'!$A$3:$A$1977,'SB35 Determination Data'!$K98,'5th Cycle APR Raw Data-Final'!$T$3:$T$1977,"&gt;="&amp;'SB35 Determination Data'!$F98,'5th Cycle APR Raw Data-Final'!$T$3:$T$1977,"&lt;"&amp;E98),SUMIFS('5th Cycle APR Raw Data-Final'!K$3:K$1977,'5th Cycle APR Raw Data-Final'!$A$3:$A$1977,'SB35 Determination Data'!$K98,'5th Cycle APR Raw Data-Final'!$T$3:$T$1977,"&gt;="&amp;'SB35 Determination Data'!$F98,'5th Cycle APR Raw Data-Final'!$T$3:$T$1977,"&lt;="&amp;G98))</f>
        <v>0</v>
      </c>
      <c r="V98" s="100">
        <f>IF(AN98&lt;1,SUMIFS('5th Cycle APR Raw Data-Final'!L$3:L$1977,'5th Cycle APR Raw Data-Final'!$A$3:$A$1977,'SB35 Determination Data'!$K98,'5th Cycle APR Raw Data-Final'!$T$3:$T$1977,"&gt;="&amp;'SB35 Determination Data'!$F98,'5th Cycle APR Raw Data-Final'!$T$3:$T$1977,"&lt;"&amp;E98),SUMIFS('5th Cycle APR Raw Data-Final'!L$3:L$1977,'5th Cycle APR Raw Data-Final'!$A$3:$A$1977,'SB35 Determination Data'!$K98,'5th Cycle APR Raw Data-Final'!$T$3:$T$1977,"&gt;="&amp;'SB35 Determination Data'!$F98,'5th Cycle APR Raw Data-Final'!$T$3:$T$1977,"&lt;="&amp;G98))</f>
        <v>0</v>
      </c>
      <c r="W98" s="100">
        <f>IF(AN98&lt;1,SUMIFS('5th Cycle APR Raw Data-Final'!M$3:M$1977,'5th Cycle APR Raw Data-Final'!$A$3:$A$1977,'SB35 Determination Data'!$K98,'5th Cycle APR Raw Data-Final'!$T$3:$T$1977,"&gt;="&amp;'SB35 Determination Data'!$F98,'5th Cycle APR Raw Data-Final'!$T$3:$T$1977,"&lt;"&amp;E98),SUMIFS('5th Cycle APR Raw Data-Final'!M$3:M$1977,'5th Cycle APR Raw Data-Final'!$A$3:$A$1977,'SB35 Determination Data'!$K98,'5th Cycle APR Raw Data-Final'!$T$3:$T$1977,"&gt;="&amp;'SB35 Determination Data'!$F98,'5th Cycle APR Raw Data-Final'!$T$3:$T$1977,"&lt;="&amp;G98))</f>
        <v>0</v>
      </c>
      <c r="X98" s="100" t="e">
        <f t="shared" si="72"/>
        <v>#N/A</v>
      </c>
      <c r="Y98" s="100" t="e">
        <f t="shared" si="73"/>
        <v>#N/A</v>
      </c>
      <c r="Z98" s="100" t="e">
        <f t="shared" si="74"/>
        <v>#N/A</v>
      </c>
      <c r="AA98" s="112" t="str">
        <f t="shared" si="75"/>
        <v>No 2018 Annual Progress Report</v>
      </c>
      <c r="AB98" s="112" t="str">
        <f t="shared" si="76"/>
        <v>No 2018 Annual Progress Report</v>
      </c>
      <c r="AC98" s="100" t="e">
        <f>VLOOKUP(K98,'5th Cycle APR Raw Data-Final'!$A$3:$P$1977,14,FALSE)</f>
        <v>#N/A</v>
      </c>
      <c r="AD98" s="100">
        <f>IF(AN98&lt;1,SUMIFS('5th Cycle APR Raw Data-Final'!$O$3:$O$1977,'5th Cycle APR Raw Data-Final'!$A$3:$A$1977,'SB35 Determination Data'!$K98,'5th Cycle APR Raw Data-Final'!$T$3:$T$1977,"&gt;="&amp;'SB35 Determination Data'!$F98,'5th Cycle APR Raw Data-Final'!$T$3:$T$1977,"&lt;"&amp;E98),SUMIFS('5th Cycle APR Raw Data-Final'!$O$3:$O$1977,'5th Cycle APR Raw Data-Final'!$A$3:$A$1977,'SB35 Determination Data'!$K98,'5th Cycle APR Raw Data-Final'!$T$3:$T$1977,"&gt;="&amp;'SB35 Determination Data'!$F98,'5th Cycle APR Raw Data-Final'!$T$3:$T$1977,"&lt;="&amp;G98))</f>
        <v>0</v>
      </c>
      <c r="AE98" s="100" t="e">
        <f t="shared" si="77"/>
        <v>#N/A</v>
      </c>
      <c r="AF98" s="112" t="str">
        <f t="shared" si="78"/>
        <v>No 2018 Annual Progress Report</v>
      </c>
      <c r="AG98" s="100" t="e">
        <f>VLOOKUP(K98,'5th Cycle APR Raw Data-Final'!$A$3:$P$1977,16,FALSE)</f>
        <v>#N/A</v>
      </c>
      <c r="AH98" s="100">
        <f>IF(AN98&lt;1,SUMIFS('5th Cycle APR Raw Data-Final'!$Q$3:$Q$1977,'5th Cycle APR Raw Data-Final'!$A$3:$A$1977,'SB35 Determination Data'!$K98,'5th Cycle APR Raw Data-Final'!$T$3:$T$1977,"&gt;="&amp;'SB35 Determination Data'!$F98,'5th Cycle APR Raw Data-Final'!$T$3:$T$1977,"&lt;"&amp;E98),SUMIFS('5th Cycle APR Raw Data-Final'!$Q$3:$Q$1977,'5th Cycle APR Raw Data-Final'!$A$3:$A$1977,'SB35 Determination Data'!$K98,'5th Cycle APR Raw Data-Final'!$T$3:$T$1977,"&gt;="&amp;'SB35 Determination Data'!$F98,'5th Cycle APR Raw Data-Final'!$T$3:$T$1977,"&lt;="&amp;G98))</f>
        <v>0</v>
      </c>
      <c r="AI98" s="100" t="e">
        <f t="shared" si="79"/>
        <v>#N/A</v>
      </c>
      <c r="AJ98" s="112" t="str">
        <f t="shared" si="80"/>
        <v>No 2018 Annual Progress Report</v>
      </c>
      <c r="AK98" s="100" t="e">
        <f>VLOOKUP(K98,'5th Cycle APR Raw Data-Final'!$A$3:$R$1977,18,FALSE)</f>
        <v>#N/A</v>
      </c>
      <c r="AL98" s="100">
        <f>IF(AN98&lt;1,SUMIFS('5th Cycle APR Raw Data-Final'!$S$3:$S$1977,'5th Cycle APR Raw Data-Final'!$A$3:$A$1977,'SB35 Determination Data'!$K98,'5th Cycle APR Raw Data-Final'!$T$3:$T$1977,"&gt;="&amp;'SB35 Determination Data'!$F98,'5th Cycle APR Raw Data-Final'!$T$3:$T$1977,"&lt;"&amp;E98),SUMIFS('5th Cycle APR Raw Data-Final'!$S$3:$S$1977,'5th Cycle APR Raw Data-Final'!$A$3:$A$1977,'SB35 Determination Data'!$K98,'5th Cycle APR Raw Data-Final'!$T$3:$T$1977,"&gt;="&amp;'SB35 Determination Data'!$F98,'5th Cycle APR Raw Data-Final'!$T$3:$T$1977,"&lt;="&amp;G98))</f>
        <v>0</v>
      </c>
      <c r="AM98" s="100" t="e">
        <f t="shared" si="81"/>
        <v>#N/A</v>
      </c>
      <c r="AN98" s="114">
        <f t="shared" si="82"/>
        <v>0.5</v>
      </c>
      <c r="AO98" s="2" t="str">
        <f t="shared" si="83"/>
        <v>YES</v>
      </c>
      <c r="AP98" s="2" t="str">
        <f t="shared" si="84"/>
        <v>NO</v>
      </c>
      <c r="AQ98" s="2" t="str">
        <f t="shared" si="85"/>
        <v>NO</v>
      </c>
      <c r="AR98" s="124" t="str">
        <f>VLOOKUP(K98,'2018Submitted'!$A$2:$C$540,3,FALSE)</f>
        <v>No 2018 Annual Progress Report</v>
      </c>
      <c r="AS98" s="2" t="str">
        <f t="shared" si="86"/>
        <v>YES</v>
      </c>
      <c r="AT98" s="2" t="str">
        <f t="shared" si="87"/>
        <v>NO</v>
      </c>
    </row>
    <row r="99" spans="1:46" s="2" customFormat="1" ht="12.75" customHeight="1" x14ac:dyDescent="0.2">
      <c r="A99" s="2" t="s">
        <v>21</v>
      </c>
      <c r="B99" s="2" t="str">
        <f t="shared" si="60"/>
        <v>CONCORD</v>
      </c>
      <c r="C99" s="71">
        <f t="shared" si="61"/>
        <v>0.5</v>
      </c>
      <c r="D99" s="72">
        <f t="shared" si="62"/>
        <v>8</v>
      </c>
      <c r="E99" s="99">
        <f t="shared" si="63"/>
        <v>2019</v>
      </c>
      <c r="F99" s="99">
        <f t="shared" si="64"/>
        <v>2015</v>
      </c>
      <c r="G99" s="99">
        <f t="shared" si="65"/>
        <v>2022</v>
      </c>
      <c r="H99" s="2" t="str">
        <f t="shared" si="66"/>
        <v>01/31/2015</v>
      </c>
      <c r="I99" s="2" t="str">
        <f t="shared" si="67"/>
        <v>01/31/2023</v>
      </c>
      <c r="J99" s="2" t="s">
        <v>8</v>
      </c>
      <c r="K99" s="111" t="s">
        <v>88</v>
      </c>
      <c r="L99" s="100">
        <f>VLOOKUP(K99,'5th Cycle APR Raw Data-Final'!$A$3:$P$1977,6,FALSE)</f>
        <v>798</v>
      </c>
      <c r="M99" s="100">
        <f>IF(AN99&lt;1,SUMIFS('5th Cycle APR Raw Data-Final'!G$3:G$1977,'5th Cycle APR Raw Data-Final'!$A$3:$A$1977,'SB35 Determination Data'!$K99,'5th Cycle APR Raw Data-Final'!$T$3:$T$1977,"&gt;="&amp;'SB35 Determination Data'!$F99,'5th Cycle APR Raw Data-Final'!$T$3:$T$1977,"&lt;"&amp;E99),SUMIFS('5th Cycle APR Raw Data-Final'!G$3:G$1977,'5th Cycle APR Raw Data-Final'!$A$3:$A$1977,'SB35 Determination Data'!$K99,'5th Cycle APR Raw Data-Final'!$T$3:$T$1977,"&gt;="&amp;'SB35 Determination Data'!$F99,'5th Cycle APR Raw Data-Final'!$T$3:$T$1977,"&lt;="&amp;G99))</f>
        <v>19</v>
      </c>
      <c r="N99" s="100">
        <f>IF(AN99&lt;1,SUMIFS('5th Cycle APR Raw Data-Final'!H$3:H$1977,'5th Cycle APR Raw Data-Final'!$A$3:$A$1977,'SB35 Determination Data'!$K99,'5th Cycle APR Raw Data-Final'!$T$3:$T$1977,"&gt;="&amp;'SB35 Determination Data'!$F99,'5th Cycle APR Raw Data-Final'!$T$3:$T$1977,"&lt;"&amp;E99),SUMIFS('5th Cycle APR Raw Data-Final'!H$3:H$1977,'5th Cycle APR Raw Data-Final'!$A$3:$A$1977,'SB35 Determination Data'!$K99,'5th Cycle APR Raw Data-Final'!$T$3:$T$1977,"&gt;="&amp;'SB35 Determination Data'!$F99,'5th Cycle APR Raw Data-Final'!$T$3:$T$1977,"&lt;="&amp;G99))</f>
        <v>19</v>
      </c>
      <c r="O99" s="100">
        <f>IF(AN99&lt;1,SUMIFS('5th Cycle APR Raw Data-Final'!I$3:I$1977,'5th Cycle APR Raw Data-Final'!$A$3:$A$1977,'SB35 Determination Data'!$K99,'5th Cycle APR Raw Data-Final'!$T$3:$T$1977,"&gt;="&amp;'SB35 Determination Data'!$F99,'5th Cycle APR Raw Data-Final'!$T$3:$T$1977,"&lt;"&amp;E99),SUMIFS('5th Cycle APR Raw Data-Final'!I$3:I$1977,'5th Cycle APR Raw Data-Final'!$A$3:$A$1977,'SB35 Determination Data'!$K99,'5th Cycle APR Raw Data-Final'!$T$3:$T$1977,"&gt;="&amp;'SB35 Determination Data'!$F99,'5th Cycle APR Raw Data-Final'!$T$3:$T$1977,"&lt;="&amp;G99))</f>
        <v>0</v>
      </c>
      <c r="P99" s="100">
        <f t="shared" si="68"/>
        <v>779</v>
      </c>
      <c r="Q99" s="112">
        <f t="shared" si="69"/>
        <v>2.3809523809523808E-2</v>
      </c>
      <c r="R99" s="101">
        <f t="shared" si="70"/>
        <v>399</v>
      </c>
      <c r="S99" s="101">
        <f t="shared" si="71"/>
        <v>0</v>
      </c>
      <c r="T99" s="100">
        <f>VLOOKUP(K99,'5th Cycle APR Raw Data-Final'!$A$3:$P$1977,10,FALSE)</f>
        <v>444</v>
      </c>
      <c r="U99" s="100">
        <f>IF(AN99&lt;1,SUMIFS('5th Cycle APR Raw Data-Final'!K$3:K$1977,'5th Cycle APR Raw Data-Final'!$A$3:$A$1977,'SB35 Determination Data'!$K99,'5th Cycle APR Raw Data-Final'!$T$3:$T$1977,"&gt;="&amp;'SB35 Determination Data'!$F99,'5th Cycle APR Raw Data-Final'!$T$3:$T$1977,"&lt;"&amp;E99),SUMIFS('5th Cycle APR Raw Data-Final'!K$3:K$1977,'5th Cycle APR Raw Data-Final'!$A$3:$A$1977,'SB35 Determination Data'!$K99,'5th Cycle APR Raw Data-Final'!$T$3:$T$1977,"&gt;="&amp;'SB35 Determination Data'!$F99,'5th Cycle APR Raw Data-Final'!$T$3:$T$1977,"&lt;="&amp;G99))</f>
        <v>3</v>
      </c>
      <c r="V99" s="100">
        <f>IF(AN99&lt;1,SUMIFS('5th Cycle APR Raw Data-Final'!L$3:L$1977,'5th Cycle APR Raw Data-Final'!$A$3:$A$1977,'SB35 Determination Data'!$K99,'5th Cycle APR Raw Data-Final'!$T$3:$T$1977,"&gt;="&amp;'SB35 Determination Data'!$F99,'5th Cycle APR Raw Data-Final'!$T$3:$T$1977,"&lt;"&amp;E99),SUMIFS('5th Cycle APR Raw Data-Final'!L$3:L$1977,'5th Cycle APR Raw Data-Final'!$A$3:$A$1977,'SB35 Determination Data'!$K99,'5th Cycle APR Raw Data-Final'!$T$3:$T$1977,"&gt;="&amp;'SB35 Determination Data'!$F99,'5th Cycle APR Raw Data-Final'!$T$3:$T$1977,"&lt;="&amp;G99))</f>
        <v>3</v>
      </c>
      <c r="W99" s="100">
        <f>IF(AN99&lt;1,SUMIFS('5th Cycle APR Raw Data-Final'!M$3:M$1977,'5th Cycle APR Raw Data-Final'!$A$3:$A$1977,'SB35 Determination Data'!$K99,'5th Cycle APR Raw Data-Final'!$T$3:$T$1977,"&gt;="&amp;'SB35 Determination Data'!$F99,'5th Cycle APR Raw Data-Final'!$T$3:$T$1977,"&lt;"&amp;E99),SUMIFS('5th Cycle APR Raw Data-Final'!M$3:M$1977,'5th Cycle APR Raw Data-Final'!$A$3:$A$1977,'SB35 Determination Data'!$K99,'5th Cycle APR Raw Data-Final'!$T$3:$T$1977,"&gt;="&amp;'SB35 Determination Data'!$F99,'5th Cycle APR Raw Data-Final'!$T$3:$T$1977,"&lt;="&amp;G99))</f>
        <v>0</v>
      </c>
      <c r="X99" s="100">
        <f t="shared" si="72"/>
        <v>441</v>
      </c>
      <c r="Y99" s="100">
        <f t="shared" si="73"/>
        <v>3</v>
      </c>
      <c r="Z99" s="100">
        <f t="shared" si="74"/>
        <v>441</v>
      </c>
      <c r="AA99" s="112">
        <f t="shared" si="75"/>
        <v>6.7567567567567571E-3</v>
      </c>
      <c r="AB99" s="112">
        <f t="shared" si="76"/>
        <v>6.7567567567567571E-3</v>
      </c>
      <c r="AC99" s="100">
        <f>VLOOKUP(K99,'5th Cycle APR Raw Data-Final'!$A$3:$P$1977,14,FALSE)</f>
        <v>559</v>
      </c>
      <c r="AD99" s="100">
        <f>IF(AN99&lt;1,SUMIFS('5th Cycle APR Raw Data-Final'!$O$3:$O$1977,'5th Cycle APR Raw Data-Final'!$A$3:$A$1977,'SB35 Determination Data'!$K99,'5th Cycle APR Raw Data-Final'!$T$3:$T$1977,"&gt;="&amp;'SB35 Determination Data'!$F99,'5th Cycle APR Raw Data-Final'!$T$3:$T$1977,"&lt;"&amp;E99),SUMIFS('5th Cycle APR Raw Data-Final'!$O$3:$O$1977,'5th Cycle APR Raw Data-Final'!$A$3:$A$1977,'SB35 Determination Data'!$K99,'5th Cycle APR Raw Data-Final'!$T$3:$T$1977,"&gt;="&amp;'SB35 Determination Data'!$F99,'5th Cycle APR Raw Data-Final'!$T$3:$T$1977,"&lt;="&amp;G99))</f>
        <v>4</v>
      </c>
      <c r="AE99" s="100">
        <f t="shared" si="77"/>
        <v>555</v>
      </c>
      <c r="AF99" s="112">
        <f t="shared" si="78"/>
        <v>7.1556350626118068E-3</v>
      </c>
      <c r="AG99" s="100">
        <f>VLOOKUP(K99,'5th Cycle APR Raw Data-Final'!$A$3:$P$1977,16,FALSE)</f>
        <v>1677</v>
      </c>
      <c r="AH99" s="100">
        <f>IF(AN99&lt;1,SUMIFS('5th Cycle APR Raw Data-Final'!$Q$3:$Q$1977,'5th Cycle APR Raw Data-Final'!$A$3:$A$1977,'SB35 Determination Data'!$K99,'5th Cycle APR Raw Data-Final'!$T$3:$T$1977,"&gt;="&amp;'SB35 Determination Data'!$F99,'5th Cycle APR Raw Data-Final'!$T$3:$T$1977,"&lt;"&amp;E99),SUMIFS('5th Cycle APR Raw Data-Final'!$Q$3:$Q$1977,'5th Cycle APR Raw Data-Final'!$A$3:$A$1977,'SB35 Determination Data'!$K99,'5th Cycle APR Raw Data-Final'!$T$3:$T$1977,"&gt;="&amp;'SB35 Determination Data'!$F99,'5th Cycle APR Raw Data-Final'!$T$3:$T$1977,"&lt;="&amp;G99))</f>
        <v>180</v>
      </c>
      <c r="AI99" s="100">
        <f t="shared" si="79"/>
        <v>1497</v>
      </c>
      <c r="AJ99" s="112">
        <f t="shared" si="80"/>
        <v>0.1073345259391771</v>
      </c>
      <c r="AK99" s="100">
        <f>VLOOKUP(K99,'5th Cycle APR Raw Data-Final'!$A$3:$R$1977,18,FALSE)</f>
        <v>3478</v>
      </c>
      <c r="AL99" s="100">
        <f>IF(AN99&lt;1,SUMIFS('5th Cycle APR Raw Data-Final'!$S$3:$S$1977,'5th Cycle APR Raw Data-Final'!$A$3:$A$1977,'SB35 Determination Data'!$K99,'5th Cycle APR Raw Data-Final'!$T$3:$T$1977,"&gt;="&amp;'SB35 Determination Data'!$F99,'5th Cycle APR Raw Data-Final'!$T$3:$T$1977,"&lt;"&amp;E99),SUMIFS('5th Cycle APR Raw Data-Final'!$S$3:$S$1977,'5th Cycle APR Raw Data-Final'!$A$3:$A$1977,'SB35 Determination Data'!$K99,'5th Cycle APR Raw Data-Final'!$T$3:$T$1977,"&gt;="&amp;'SB35 Determination Data'!$F99,'5th Cycle APR Raw Data-Final'!$T$3:$T$1977,"&lt;="&amp;G99))</f>
        <v>206</v>
      </c>
      <c r="AM99" s="100">
        <f t="shared" si="81"/>
        <v>3272</v>
      </c>
      <c r="AN99" s="114">
        <f t="shared" si="82"/>
        <v>0.5</v>
      </c>
      <c r="AO99" s="2" t="str">
        <f t="shared" si="83"/>
        <v>YES</v>
      </c>
      <c r="AP99" s="2" t="str">
        <f t="shared" si="84"/>
        <v>NO</v>
      </c>
      <c r="AQ99" s="2" t="str">
        <f t="shared" si="85"/>
        <v>NO</v>
      </c>
      <c r="AR99" s="124" t="str">
        <f>VLOOKUP(K99,'2018Submitted'!$A$2:$C$540,3,FALSE)</f>
        <v>Successful</v>
      </c>
      <c r="AS99" s="2" t="str">
        <f t="shared" si="86"/>
        <v>NO</v>
      </c>
      <c r="AT99" s="2" t="str">
        <f t="shared" si="87"/>
        <v>NO</v>
      </c>
    </row>
    <row r="100" spans="1:46" s="2" customFormat="1" ht="12.75" customHeight="1" x14ac:dyDescent="0.2">
      <c r="A100" s="2" t="s">
        <v>21</v>
      </c>
      <c r="B100" s="2" t="str">
        <f t="shared" si="60"/>
        <v>CONTRA COSTA COUNTY</v>
      </c>
      <c r="C100" s="71">
        <f t="shared" si="61"/>
        <v>0.5</v>
      </c>
      <c r="D100" s="72">
        <f t="shared" si="62"/>
        <v>8</v>
      </c>
      <c r="E100" s="99">
        <f t="shared" si="63"/>
        <v>2019</v>
      </c>
      <c r="F100" s="99">
        <f t="shared" si="64"/>
        <v>2015</v>
      </c>
      <c r="G100" s="99">
        <f t="shared" si="65"/>
        <v>2022</v>
      </c>
      <c r="H100" s="2" t="str">
        <f t="shared" si="66"/>
        <v>01/31/2015</v>
      </c>
      <c r="I100" s="2" t="str">
        <f t="shared" si="67"/>
        <v>01/31/2023</v>
      </c>
      <c r="J100" s="2" t="s">
        <v>8</v>
      </c>
      <c r="K100" s="111" t="s">
        <v>89</v>
      </c>
      <c r="L100" s="100">
        <f>VLOOKUP(K100,'5th Cycle APR Raw Data-Final'!$A$3:$P$1977,6,FALSE)</f>
        <v>374</v>
      </c>
      <c r="M100" s="100">
        <f>IF(AN100&lt;1,SUMIFS('5th Cycle APR Raw Data-Final'!G$3:G$1977,'5th Cycle APR Raw Data-Final'!$A$3:$A$1977,'SB35 Determination Data'!$K100,'5th Cycle APR Raw Data-Final'!$T$3:$T$1977,"&gt;="&amp;'SB35 Determination Data'!$F100,'5th Cycle APR Raw Data-Final'!$T$3:$T$1977,"&lt;"&amp;E100),SUMIFS('5th Cycle APR Raw Data-Final'!G$3:G$1977,'5th Cycle APR Raw Data-Final'!$A$3:$A$1977,'SB35 Determination Data'!$K100,'5th Cycle APR Raw Data-Final'!$T$3:$T$1977,"&gt;="&amp;'SB35 Determination Data'!$F100,'5th Cycle APR Raw Data-Final'!$T$3:$T$1977,"&lt;="&amp;G100))</f>
        <v>63</v>
      </c>
      <c r="N100" s="100">
        <f>IF(AN100&lt;1,SUMIFS('5th Cycle APR Raw Data-Final'!H$3:H$1977,'5th Cycle APR Raw Data-Final'!$A$3:$A$1977,'SB35 Determination Data'!$K100,'5th Cycle APR Raw Data-Final'!$T$3:$T$1977,"&gt;="&amp;'SB35 Determination Data'!$F100,'5th Cycle APR Raw Data-Final'!$T$3:$T$1977,"&lt;"&amp;E100),SUMIFS('5th Cycle APR Raw Data-Final'!H$3:H$1977,'5th Cycle APR Raw Data-Final'!$A$3:$A$1977,'SB35 Determination Data'!$K100,'5th Cycle APR Raw Data-Final'!$T$3:$T$1977,"&gt;="&amp;'SB35 Determination Data'!$F100,'5th Cycle APR Raw Data-Final'!$T$3:$T$1977,"&lt;="&amp;G100))</f>
        <v>62</v>
      </c>
      <c r="O100" s="100">
        <f>IF(AN100&lt;1,SUMIFS('5th Cycle APR Raw Data-Final'!I$3:I$1977,'5th Cycle APR Raw Data-Final'!$A$3:$A$1977,'SB35 Determination Data'!$K100,'5th Cycle APR Raw Data-Final'!$T$3:$T$1977,"&gt;="&amp;'SB35 Determination Data'!$F100,'5th Cycle APR Raw Data-Final'!$T$3:$T$1977,"&lt;"&amp;E100),SUMIFS('5th Cycle APR Raw Data-Final'!I$3:I$1977,'5th Cycle APR Raw Data-Final'!$A$3:$A$1977,'SB35 Determination Data'!$K100,'5th Cycle APR Raw Data-Final'!$T$3:$T$1977,"&gt;="&amp;'SB35 Determination Data'!$F100,'5th Cycle APR Raw Data-Final'!$T$3:$T$1977,"&lt;="&amp;G100))</f>
        <v>1</v>
      </c>
      <c r="P100" s="100">
        <f t="shared" si="68"/>
        <v>311</v>
      </c>
      <c r="Q100" s="112">
        <f t="shared" si="69"/>
        <v>0.16844919786096257</v>
      </c>
      <c r="R100" s="101">
        <f t="shared" si="70"/>
        <v>187</v>
      </c>
      <c r="S100" s="101">
        <f t="shared" si="71"/>
        <v>0</v>
      </c>
      <c r="T100" s="100">
        <f>VLOOKUP(K100,'5th Cycle APR Raw Data-Final'!$A$3:$P$1977,10,FALSE)</f>
        <v>218</v>
      </c>
      <c r="U100" s="100">
        <f>IF(AN100&lt;1,SUMIFS('5th Cycle APR Raw Data-Final'!K$3:K$1977,'5th Cycle APR Raw Data-Final'!$A$3:$A$1977,'SB35 Determination Data'!$K100,'5th Cycle APR Raw Data-Final'!$T$3:$T$1977,"&gt;="&amp;'SB35 Determination Data'!$F100,'5th Cycle APR Raw Data-Final'!$T$3:$T$1977,"&lt;"&amp;E100),SUMIFS('5th Cycle APR Raw Data-Final'!K$3:K$1977,'5th Cycle APR Raw Data-Final'!$A$3:$A$1977,'SB35 Determination Data'!$K100,'5th Cycle APR Raw Data-Final'!$T$3:$T$1977,"&gt;="&amp;'SB35 Determination Data'!$F100,'5th Cycle APR Raw Data-Final'!$T$3:$T$1977,"&lt;="&amp;G100))</f>
        <v>182</v>
      </c>
      <c r="V100" s="100">
        <f>IF(AN100&lt;1,SUMIFS('5th Cycle APR Raw Data-Final'!L$3:L$1977,'5th Cycle APR Raw Data-Final'!$A$3:$A$1977,'SB35 Determination Data'!$K100,'5th Cycle APR Raw Data-Final'!$T$3:$T$1977,"&gt;="&amp;'SB35 Determination Data'!$F100,'5th Cycle APR Raw Data-Final'!$T$3:$T$1977,"&lt;"&amp;E100),SUMIFS('5th Cycle APR Raw Data-Final'!L$3:L$1977,'5th Cycle APR Raw Data-Final'!$A$3:$A$1977,'SB35 Determination Data'!$K100,'5th Cycle APR Raw Data-Final'!$T$3:$T$1977,"&gt;="&amp;'SB35 Determination Data'!$F100,'5th Cycle APR Raw Data-Final'!$T$3:$T$1977,"&lt;="&amp;G100))</f>
        <v>174</v>
      </c>
      <c r="W100" s="100">
        <f>IF(AN100&lt;1,SUMIFS('5th Cycle APR Raw Data-Final'!M$3:M$1977,'5th Cycle APR Raw Data-Final'!$A$3:$A$1977,'SB35 Determination Data'!$K100,'5th Cycle APR Raw Data-Final'!$T$3:$T$1977,"&gt;="&amp;'SB35 Determination Data'!$F100,'5th Cycle APR Raw Data-Final'!$T$3:$T$1977,"&lt;"&amp;E100),SUMIFS('5th Cycle APR Raw Data-Final'!M$3:M$1977,'5th Cycle APR Raw Data-Final'!$A$3:$A$1977,'SB35 Determination Data'!$K100,'5th Cycle APR Raw Data-Final'!$T$3:$T$1977,"&gt;="&amp;'SB35 Determination Data'!$F100,'5th Cycle APR Raw Data-Final'!$T$3:$T$1977,"&lt;="&amp;G100))</f>
        <v>8</v>
      </c>
      <c r="X100" s="100">
        <f t="shared" si="72"/>
        <v>36</v>
      </c>
      <c r="Y100" s="100">
        <f t="shared" si="73"/>
        <v>182</v>
      </c>
      <c r="Z100" s="100">
        <f t="shared" si="74"/>
        <v>36</v>
      </c>
      <c r="AA100" s="112">
        <f t="shared" si="75"/>
        <v>0.83486238532110091</v>
      </c>
      <c r="AB100" s="112">
        <f t="shared" si="76"/>
        <v>0.83486238532110091</v>
      </c>
      <c r="AC100" s="100">
        <f>VLOOKUP(K100,'5th Cycle APR Raw Data-Final'!$A$3:$P$1977,14,FALSE)</f>
        <v>243</v>
      </c>
      <c r="AD100" s="100">
        <f>IF(AN100&lt;1,SUMIFS('5th Cycle APR Raw Data-Final'!$O$3:$O$1977,'5th Cycle APR Raw Data-Final'!$A$3:$A$1977,'SB35 Determination Data'!$K100,'5th Cycle APR Raw Data-Final'!$T$3:$T$1977,"&gt;="&amp;'SB35 Determination Data'!$F100,'5th Cycle APR Raw Data-Final'!$T$3:$T$1977,"&lt;"&amp;E100),SUMIFS('5th Cycle APR Raw Data-Final'!$O$3:$O$1977,'5th Cycle APR Raw Data-Final'!$A$3:$A$1977,'SB35 Determination Data'!$K100,'5th Cycle APR Raw Data-Final'!$T$3:$T$1977,"&gt;="&amp;'SB35 Determination Data'!$F100,'5th Cycle APR Raw Data-Final'!$T$3:$T$1977,"&lt;="&amp;G100))</f>
        <v>125</v>
      </c>
      <c r="AE100" s="100">
        <f t="shared" si="77"/>
        <v>118</v>
      </c>
      <c r="AF100" s="112">
        <f t="shared" si="78"/>
        <v>0.51440329218106995</v>
      </c>
      <c r="AG100" s="100">
        <f>VLOOKUP(K100,'5th Cycle APR Raw Data-Final'!$A$3:$P$1977,16,FALSE)</f>
        <v>532</v>
      </c>
      <c r="AH100" s="100">
        <f>IF(AN100&lt;1,SUMIFS('5th Cycle APR Raw Data-Final'!$Q$3:$Q$1977,'5th Cycle APR Raw Data-Final'!$A$3:$A$1977,'SB35 Determination Data'!$K100,'5th Cycle APR Raw Data-Final'!$T$3:$T$1977,"&gt;="&amp;'SB35 Determination Data'!$F100,'5th Cycle APR Raw Data-Final'!$T$3:$T$1977,"&lt;"&amp;E100),SUMIFS('5th Cycle APR Raw Data-Final'!$Q$3:$Q$1977,'5th Cycle APR Raw Data-Final'!$A$3:$A$1977,'SB35 Determination Data'!$K100,'5th Cycle APR Raw Data-Final'!$T$3:$T$1977,"&gt;="&amp;'SB35 Determination Data'!$F100,'5th Cycle APR Raw Data-Final'!$T$3:$T$1977,"&lt;="&amp;G100))</f>
        <v>1155</v>
      </c>
      <c r="AI100" s="100">
        <f t="shared" si="79"/>
        <v>0</v>
      </c>
      <c r="AJ100" s="112">
        <f t="shared" si="80"/>
        <v>2.1710526315789473</v>
      </c>
      <c r="AK100" s="100">
        <f>VLOOKUP(K100,'5th Cycle APR Raw Data-Final'!$A$3:$R$1977,18,FALSE)</f>
        <v>1367</v>
      </c>
      <c r="AL100" s="100">
        <f>IF(AN100&lt;1,SUMIFS('5th Cycle APR Raw Data-Final'!$S$3:$S$1977,'5th Cycle APR Raw Data-Final'!$A$3:$A$1977,'SB35 Determination Data'!$K100,'5th Cycle APR Raw Data-Final'!$T$3:$T$1977,"&gt;="&amp;'SB35 Determination Data'!$F100,'5th Cycle APR Raw Data-Final'!$T$3:$T$1977,"&lt;"&amp;E100),SUMIFS('5th Cycle APR Raw Data-Final'!$S$3:$S$1977,'5th Cycle APR Raw Data-Final'!$A$3:$A$1977,'SB35 Determination Data'!$K100,'5th Cycle APR Raw Data-Final'!$T$3:$T$1977,"&gt;="&amp;'SB35 Determination Data'!$F100,'5th Cycle APR Raw Data-Final'!$T$3:$T$1977,"&lt;="&amp;G100))</f>
        <v>1525</v>
      </c>
      <c r="AM100" s="100">
        <f t="shared" si="81"/>
        <v>465</v>
      </c>
      <c r="AN100" s="114">
        <f t="shared" si="82"/>
        <v>0.5</v>
      </c>
      <c r="AO100" s="2" t="str">
        <f t="shared" si="83"/>
        <v>NO</v>
      </c>
      <c r="AP100" s="2" t="str">
        <f t="shared" si="84"/>
        <v>YES</v>
      </c>
      <c r="AQ100" s="2" t="str">
        <f t="shared" si="85"/>
        <v>NO</v>
      </c>
      <c r="AR100" s="124" t="str">
        <f>VLOOKUP(K100,'2018Submitted'!$A$2:$C$540,3,FALSE)</f>
        <v>Successful</v>
      </c>
      <c r="AS100" s="2" t="str">
        <f t="shared" si="86"/>
        <v>NO</v>
      </c>
      <c r="AT100" s="2" t="str">
        <f t="shared" si="87"/>
        <v>YES</v>
      </c>
    </row>
    <row r="101" spans="1:46" s="2" customFormat="1" ht="12.75" customHeight="1" x14ac:dyDescent="0.2">
      <c r="A101" s="2" t="s">
        <v>1033</v>
      </c>
      <c r="B101" s="2" t="str">
        <f t="shared" si="60"/>
        <v>CORCORAN</v>
      </c>
      <c r="C101" s="71">
        <f t="shared" si="61"/>
        <v>0.375</v>
      </c>
      <c r="D101" s="72">
        <f t="shared" si="62"/>
        <v>8</v>
      </c>
      <c r="E101" s="99">
        <f t="shared" si="63"/>
        <v>2020</v>
      </c>
      <c r="F101" s="99">
        <f t="shared" si="64"/>
        <v>2016</v>
      </c>
      <c r="G101" s="99">
        <f t="shared" si="65"/>
        <v>2023</v>
      </c>
      <c r="H101" s="2" t="str">
        <f t="shared" si="66"/>
        <v>01/31/2016</v>
      </c>
      <c r="I101" s="2" t="str">
        <f t="shared" si="67"/>
        <v>01/31/2024</v>
      </c>
      <c r="J101" s="2" t="s">
        <v>953</v>
      </c>
      <c r="K101" s="111" t="s">
        <v>1854</v>
      </c>
      <c r="L101" s="100" t="e">
        <f>VLOOKUP(K101,'5th Cycle APR Raw Data-Final'!$A$3:$P$1977,6,FALSE)</f>
        <v>#N/A</v>
      </c>
      <c r="M101" s="100">
        <f>IF(AN101&lt;1,SUMIFS('5th Cycle APR Raw Data-Final'!G$3:G$1977,'5th Cycle APR Raw Data-Final'!$A$3:$A$1977,'SB35 Determination Data'!$K101,'5th Cycle APR Raw Data-Final'!$T$3:$T$1977,"&gt;="&amp;'SB35 Determination Data'!$F101,'5th Cycle APR Raw Data-Final'!$T$3:$T$1977,"&lt;"&amp;E101),SUMIFS('5th Cycle APR Raw Data-Final'!G$3:G$1977,'5th Cycle APR Raw Data-Final'!$A$3:$A$1977,'SB35 Determination Data'!$K101,'5th Cycle APR Raw Data-Final'!$T$3:$T$1977,"&gt;="&amp;'SB35 Determination Data'!$F101,'5th Cycle APR Raw Data-Final'!$T$3:$T$1977,"&lt;="&amp;G101))</f>
        <v>0</v>
      </c>
      <c r="N101" s="100">
        <f>IF(AN101&lt;1,SUMIFS('5th Cycle APR Raw Data-Final'!H$3:H$1977,'5th Cycle APR Raw Data-Final'!$A$3:$A$1977,'SB35 Determination Data'!$K101,'5th Cycle APR Raw Data-Final'!$T$3:$T$1977,"&gt;="&amp;'SB35 Determination Data'!$F101,'5th Cycle APR Raw Data-Final'!$T$3:$T$1977,"&lt;"&amp;E101),SUMIFS('5th Cycle APR Raw Data-Final'!H$3:H$1977,'5th Cycle APR Raw Data-Final'!$A$3:$A$1977,'SB35 Determination Data'!$K101,'5th Cycle APR Raw Data-Final'!$T$3:$T$1977,"&gt;="&amp;'SB35 Determination Data'!$F101,'5th Cycle APR Raw Data-Final'!$T$3:$T$1977,"&lt;="&amp;G101))</f>
        <v>0</v>
      </c>
      <c r="O101" s="100">
        <f>IF(AN101&lt;1,SUMIFS('5th Cycle APR Raw Data-Final'!I$3:I$1977,'5th Cycle APR Raw Data-Final'!$A$3:$A$1977,'SB35 Determination Data'!$K101,'5th Cycle APR Raw Data-Final'!$T$3:$T$1977,"&gt;="&amp;'SB35 Determination Data'!$F101,'5th Cycle APR Raw Data-Final'!$T$3:$T$1977,"&lt;"&amp;E101),SUMIFS('5th Cycle APR Raw Data-Final'!I$3:I$1977,'5th Cycle APR Raw Data-Final'!$A$3:$A$1977,'SB35 Determination Data'!$K101,'5th Cycle APR Raw Data-Final'!$T$3:$T$1977,"&gt;="&amp;'SB35 Determination Data'!$F101,'5th Cycle APR Raw Data-Final'!$T$3:$T$1977,"&lt;="&amp;G101))</f>
        <v>0</v>
      </c>
      <c r="P101" s="100" t="e">
        <f t="shared" si="68"/>
        <v>#N/A</v>
      </c>
      <c r="Q101" s="112" t="str">
        <f t="shared" si="69"/>
        <v>No 2018 Annual Progress Report</v>
      </c>
      <c r="R101" s="101" t="e">
        <f t="shared" si="70"/>
        <v>#N/A</v>
      </c>
      <c r="S101" s="101" t="e">
        <f t="shared" si="71"/>
        <v>#N/A</v>
      </c>
      <c r="T101" s="100" t="e">
        <f>VLOOKUP(K101,'5th Cycle APR Raw Data-Final'!$A$3:$P$1977,10,FALSE)</f>
        <v>#N/A</v>
      </c>
      <c r="U101" s="100">
        <f>IF(AN101&lt;1,SUMIFS('5th Cycle APR Raw Data-Final'!K$3:K$1977,'5th Cycle APR Raw Data-Final'!$A$3:$A$1977,'SB35 Determination Data'!$K101,'5th Cycle APR Raw Data-Final'!$T$3:$T$1977,"&gt;="&amp;'SB35 Determination Data'!$F101,'5th Cycle APR Raw Data-Final'!$T$3:$T$1977,"&lt;"&amp;E101),SUMIFS('5th Cycle APR Raw Data-Final'!K$3:K$1977,'5th Cycle APR Raw Data-Final'!$A$3:$A$1977,'SB35 Determination Data'!$K101,'5th Cycle APR Raw Data-Final'!$T$3:$T$1977,"&gt;="&amp;'SB35 Determination Data'!$F101,'5th Cycle APR Raw Data-Final'!$T$3:$T$1977,"&lt;="&amp;G101))</f>
        <v>0</v>
      </c>
      <c r="V101" s="100">
        <f>IF(AN101&lt;1,SUMIFS('5th Cycle APR Raw Data-Final'!L$3:L$1977,'5th Cycle APR Raw Data-Final'!$A$3:$A$1977,'SB35 Determination Data'!$K101,'5th Cycle APR Raw Data-Final'!$T$3:$T$1977,"&gt;="&amp;'SB35 Determination Data'!$F101,'5th Cycle APR Raw Data-Final'!$T$3:$T$1977,"&lt;"&amp;E101),SUMIFS('5th Cycle APR Raw Data-Final'!L$3:L$1977,'5th Cycle APR Raw Data-Final'!$A$3:$A$1977,'SB35 Determination Data'!$K101,'5th Cycle APR Raw Data-Final'!$T$3:$T$1977,"&gt;="&amp;'SB35 Determination Data'!$F101,'5th Cycle APR Raw Data-Final'!$T$3:$T$1977,"&lt;="&amp;G101))</f>
        <v>0</v>
      </c>
      <c r="W101" s="100">
        <f>IF(AN101&lt;1,SUMIFS('5th Cycle APR Raw Data-Final'!M$3:M$1977,'5th Cycle APR Raw Data-Final'!$A$3:$A$1977,'SB35 Determination Data'!$K101,'5th Cycle APR Raw Data-Final'!$T$3:$T$1977,"&gt;="&amp;'SB35 Determination Data'!$F101,'5th Cycle APR Raw Data-Final'!$T$3:$T$1977,"&lt;"&amp;E101),SUMIFS('5th Cycle APR Raw Data-Final'!M$3:M$1977,'5th Cycle APR Raw Data-Final'!$A$3:$A$1977,'SB35 Determination Data'!$K101,'5th Cycle APR Raw Data-Final'!$T$3:$T$1977,"&gt;="&amp;'SB35 Determination Data'!$F101,'5th Cycle APR Raw Data-Final'!$T$3:$T$1977,"&lt;="&amp;G101))</f>
        <v>0</v>
      </c>
      <c r="X101" s="100" t="e">
        <f t="shared" si="72"/>
        <v>#N/A</v>
      </c>
      <c r="Y101" s="100" t="e">
        <f t="shared" si="73"/>
        <v>#N/A</v>
      </c>
      <c r="Z101" s="100" t="e">
        <f t="shared" si="74"/>
        <v>#N/A</v>
      </c>
      <c r="AA101" s="112" t="str">
        <f t="shared" si="75"/>
        <v>No 2018 Annual Progress Report</v>
      </c>
      <c r="AB101" s="112" t="str">
        <f t="shared" si="76"/>
        <v>No 2018 Annual Progress Report</v>
      </c>
      <c r="AC101" s="100" t="e">
        <f>VLOOKUP(K101,'5th Cycle APR Raw Data-Final'!$A$3:$P$1977,14,FALSE)</f>
        <v>#N/A</v>
      </c>
      <c r="AD101" s="100">
        <f>IF(AN101&lt;1,SUMIFS('5th Cycle APR Raw Data-Final'!$O$3:$O$1977,'5th Cycle APR Raw Data-Final'!$A$3:$A$1977,'SB35 Determination Data'!$K101,'5th Cycle APR Raw Data-Final'!$T$3:$T$1977,"&gt;="&amp;'SB35 Determination Data'!$F101,'5th Cycle APR Raw Data-Final'!$T$3:$T$1977,"&lt;"&amp;E101),SUMIFS('5th Cycle APR Raw Data-Final'!$O$3:$O$1977,'5th Cycle APR Raw Data-Final'!$A$3:$A$1977,'SB35 Determination Data'!$K101,'5th Cycle APR Raw Data-Final'!$T$3:$T$1977,"&gt;="&amp;'SB35 Determination Data'!$F101,'5th Cycle APR Raw Data-Final'!$T$3:$T$1977,"&lt;="&amp;G101))</f>
        <v>0</v>
      </c>
      <c r="AE101" s="100" t="e">
        <f t="shared" si="77"/>
        <v>#N/A</v>
      </c>
      <c r="AF101" s="112" t="str">
        <f t="shared" si="78"/>
        <v>No 2018 Annual Progress Report</v>
      </c>
      <c r="AG101" s="100" t="e">
        <f>VLOOKUP(K101,'5th Cycle APR Raw Data-Final'!$A$3:$P$1977,16,FALSE)</f>
        <v>#N/A</v>
      </c>
      <c r="AH101" s="100">
        <f>IF(AN101&lt;1,SUMIFS('5th Cycle APR Raw Data-Final'!$Q$3:$Q$1977,'5th Cycle APR Raw Data-Final'!$A$3:$A$1977,'SB35 Determination Data'!$K101,'5th Cycle APR Raw Data-Final'!$T$3:$T$1977,"&gt;="&amp;'SB35 Determination Data'!$F101,'5th Cycle APR Raw Data-Final'!$T$3:$T$1977,"&lt;"&amp;E101),SUMIFS('5th Cycle APR Raw Data-Final'!$Q$3:$Q$1977,'5th Cycle APR Raw Data-Final'!$A$3:$A$1977,'SB35 Determination Data'!$K101,'5th Cycle APR Raw Data-Final'!$T$3:$T$1977,"&gt;="&amp;'SB35 Determination Data'!$F101,'5th Cycle APR Raw Data-Final'!$T$3:$T$1977,"&lt;="&amp;G101))</f>
        <v>0</v>
      </c>
      <c r="AI101" s="100" t="e">
        <f t="shared" si="79"/>
        <v>#N/A</v>
      </c>
      <c r="AJ101" s="112" t="str">
        <f t="shared" si="80"/>
        <v>No 2018 Annual Progress Report</v>
      </c>
      <c r="AK101" s="100" t="e">
        <f>VLOOKUP(K101,'5th Cycle APR Raw Data-Final'!$A$3:$R$1977,18,FALSE)</f>
        <v>#N/A</v>
      </c>
      <c r="AL101" s="100">
        <f>IF(AN101&lt;1,SUMIFS('5th Cycle APR Raw Data-Final'!$S$3:$S$1977,'5th Cycle APR Raw Data-Final'!$A$3:$A$1977,'SB35 Determination Data'!$K101,'5th Cycle APR Raw Data-Final'!$T$3:$T$1977,"&gt;="&amp;'SB35 Determination Data'!$F101,'5th Cycle APR Raw Data-Final'!$T$3:$T$1977,"&lt;"&amp;E101),SUMIFS('5th Cycle APR Raw Data-Final'!$S$3:$S$1977,'5th Cycle APR Raw Data-Final'!$A$3:$A$1977,'SB35 Determination Data'!$K101,'5th Cycle APR Raw Data-Final'!$T$3:$T$1977,"&gt;="&amp;'SB35 Determination Data'!$F101,'5th Cycle APR Raw Data-Final'!$T$3:$T$1977,"&lt;="&amp;G101))</f>
        <v>0</v>
      </c>
      <c r="AM101" s="100" t="e">
        <f t="shared" si="81"/>
        <v>#N/A</v>
      </c>
      <c r="AN101" s="114">
        <f t="shared" si="82"/>
        <v>0.375</v>
      </c>
      <c r="AO101" s="2" t="str">
        <f t="shared" si="83"/>
        <v>YES</v>
      </c>
      <c r="AP101" s="2" t="str">
        <f t="shared" si="84"/>
        <v>NO</v>
      </c>
      <c r="AQ101" s="2" t="str">
        <f t="shared" si="85"/>
        <v>NO</v>
      </c>
      <c r="AR101" s="124" t="str">
        <f>VLOOKUP(K101,'2018Submitted'!$A$2:$C$540,3,FALSE)</f>
        <v>No 2018 Annual Progress Report</v>
      </c>
      <c r="AS101" s="2" t="str">
        <f t="shared" si="86"/>
        <v>YES</v>
      </c>
      <c r="AT101" s="2" t="str">
        <f t="shared" si="87"/>
        <v>NO</v>
      </c>
    </row>
    <row r="102" spans="1:46" s="2" customFormat="1" ht="12.75" customHeight="1" x14ac:dyDescent="0.2">
      <c r="A102" s="2" t="s">
        <v>90</v>
      </c>
      <c r="B102" s="2" t="str">
        <f t="shared" si="60"/>
        <v>CORNING</v>
      </c>
      <c r="C102" s="71">
        <f t="shared" si="61"/>
        <v>1</v>
      </c>
      <c r="D102" s="72">
        <f t="shared" si="62"/>
        <v>5</v>
      </c>
      <c r="E102" s="99">
        <f t="shared" si="63"/>
        <v>2017</v>
      </c>
      <c r="F102" s="99">
        <f t="shared" si="64"/>
        <v>2014</v>
      </c>
      <c r="G102" s="99">
        <f t="shared" si="65"/>
        <v>2018</v>
      </c>
      <c r="H102" s="2" t="str">
        <f t="shared" si="66"/>
        <v>06/30/2014</v>
      </c>
      <c r="I102" s="2" t="str">
        <f t="shared" si="67"/>
        <v>06/30/2019</v>
      </c>
      <c r="J102" s="2" t="s">
        <v>13</v>
      </c>
      <c r="K102" s="111" t="s">
        <v>1255</v>
      </c>
      <c r="L102" s="100">
        <f>VLOOKUP(K102,'5th Cycle APR Raw Data-Final'!$A$3:$P$1977,6,FALSE)</f>
        <v>38</v>
      </c>
      <c r="M102" s="100">
        <f>IF(AN102&lt;1,SUMIFS('5th Cycle APR Raw Data-Final'!G$3:G$1977,'5th Cycle APR Raw Data-Final'!$A$3:$A$1977,'SB35 Determination Data'!$K102,'5th Cycle APR Raw Data-Final'!$T$3:$T$1977,"&gt;="&amp;'SB35 Determination Data'!$F102,'5th Cycle APR Raw Data-Final'!$T$3:$T$1977,"&lt;"&amp;E102),SUMIFS('5th Cycle APR Raw Data-Final'!G$3:G$1977,'5th Cycle APR Raw Data-Final'!$A$3:$A$1977,'SB35 Determination Data'!$K102,'5th Cycle APR Raw Data-Final'!$T$3:$T$1977,"&gt;="&amp;'SB35 Determination Data'!$F102,'5th Cycle APR Raw Data-Final'!$T$3:$T$1977,"&lt;="&amp;G102))</f>
        <v>0</v>
      </c>
      <c r="N102" s="100">
        <f>IF(AN102&lt;1,SUMIFS('5th Cycle APR Raw Data-Final'!H$3:H$1977,'5th Cycle APR Raw Data-Final'!$A$3:$A$1977,'SB35 Determination Data'!$K102,'5th Cycle APR Raw Data-Final'!$T$3:$T$1977,"&gt;="&amp;'SB35 Determination Data'!$F102,'5th Cycle APR Raw Data-Final'!$T$3:$T$1977,"&lt;"&amp;E102),SUMIFS('5th Cycle APR Raw Data-Final'!H$3:H$1977,'5th Cycle APR Raw Data-Final'!$A$3:$A$1977,'SB35 Determination Data'!$K102,'5th Cycle APR Raw Data-Final'!$T$3:$T$1977,"&gt;="&amp;'SB35 Determination Data'!$F102,'5th Cycle APR Raw Data-Final'!$T$3:$T$1977,"&lt;="&amp;G102))</f>
        <v>0</v>
      </c>
      <c r="O102" s="100">
        <f>IF(AN102&lt;1,SUMIFS('5th Cycle APR Raw Data-Final'!I$3:I$1977,'5th Cycle APR Raw Data-Final'!$A$3:$A$1977,'SB35 Determination Data'!$K102,'5th Cycle APR Raw Data-Final'!$T$3:$T$1977,"&gt;="&amp;'SB35 Determination Data'!$F102,'5th Cycle APR Raw Data-Final'!$T$3:$T$1977,"&lt;"&amp;E102),SUMIFS('5th Cycle APR Raw Data-Final'!I$3:I$1977,'5th Cycle APR Raw Data-Final'!$A$3:$A$1977,'SB35 Determination Data'!$K102,'5th Cycle APR Raw Data-Final'!$T$3:$T$1977,"&gt;="&amp;'SB35 Determination Data'!$F102,'5th Cycle APR Raw Data-Final'!$T$3:$T$1977,"&lt;="&amp;G102))</f>
        <v>0</v>
      </c>
      <c r="P102" s="100">
        <f t="shared" si="68"/>
        <v>38</v>
      </c>
      <c r="Q102" s="112">
        <f t="shared" si="69"/>
        <v>0</v>
      </c>
      <c r="R102" s="101">
        <f t="shared" si="70"/>
        <v>38</v>
      </c>
      <c r="S102" s="101">
        <f t="shared" si="71"/>
        <v>0</v>
      </c>
      <c r="T102" s="100">
        <f>VLOOKUP(K102,'5th Cycle APR Raw Data-Final'!$A$3:$P$1977,10,FALSE)</f>
        <v>30</v>
      </c>
      <c r="U102" s="100">
        <f>IF(AN102&lt;1,SUMIFS('5th Cycle APR Raw Data-Final'!K$3:K$1977,'5th Cycle APR Raw Data-Final'!$A$3:$A$1977,'SB35 Determination Data'!$K102,'5th Cycle APR Raw Data-Final'!$T$3:$T$1977,"&gt;="&amp;'SB35 Determination Data'!$F102,'5th Cycle APR Raw Data-Final'!$T$3:$T$1977,"&lt;"&amp;E102),SUMIFS('5th Cycle APR Raw Data-Final'!K$3:K$1977,'5th Cycle APR Raw Data-Final'!$A$3:$A$1977,'SB35 Determination Data'!$K102,'5th Cycle APR Raw Data-Final'!$T$3:$T$1977,"&gt;="&amp;'SB35 Determination Data'!$F102,'5th Cycle APR Raw Data-Final'!$T$3:$T$1977,"&lt;="&amp;G102))</f>
        <v>0</v>
      </c>
      <c r="V102" s="100">
        <f>IF(AN102&lt;1,SUMIFS('5th Cycle APR Raw Data-Final'!L$3:L$1977,'5th Cycle APR Raw Data-Final'!$A$3:$A$1977,'SB35 Determination Data'!$K102,'5th Cycle APR Raw Data-Final'!$T$3:$T$1977,"&gt;="&amp;'SB35 Determination Data'!$F102,'5th Cycle APR Raw Data-Final'!$T$3:$T$1977,"&lt;"&amp;E102),SUMIFS('5th Cycle APR Raw Data-Final'!L$3:L$1977,'5th Cycle APR Raw Data-Final'!$A$3:$A$1977,'SB35 Determination Data'!$K102,'5th Cycle APR Raw Data-Final'!$T$3:$T$1977,"&gt;="&amp;'SB35 Determination Data'!$F102,'5th Cycle APR Raw Data-Final'!$T$3:$T$1977,"&lt;="&amp;G102))</f>
        <v>0</v>
      </c>
      <c r="W102" s="100">
        <f>IF(AN102&lt;1,SUMIFS('5th Cycle APR Raw Data-Final'!M$3:M$1977,'5th Cycle APR Raw Data-Final'!$A$3:$A$1977,'SB35 Determination Data'!$K102,'5th Cycle APR Raw Data-Final'!$T$3:$T$1977,"&gt;="&amp;'SB35 Determination Data'!$F102,'5th Cycle APR Raw Data-Final'!$T$3:$T$1977,"&lt;"&amp;E102),SUMIFS('5th Cycle APR Raw Data-Final'!M$3:M$1977,'5th Cycle APR Raw Data-Final'!$A$3:$A$1977,'SB35 Determination Data'!$K102,'5th Cycle APR Raw Data-Final'!$T$3:$T$1977,"&gt;="&amp;'SB35 Determination Data'!$F102,'5th Cycle APR Raw Data-Final'!$T$3:$T$1977,"&lt;="&amp;G102))</f>
        <v>0</v>
      </c>
      <c r="X102" s="100">
        <f t="shared" si="72"/>
        <v>30</v>
      </c>
      <c r="Y102" s="100">
        <f t="shared" si="73"/>
        <v>0</v>
      </c>
      <c r="Z102" s="100">
        <f t="shared" si="74"/>
        <v>30</v>
      </c>
      <c r="AA102" s="112">
        <f t="shared" si="75"/>
        <v>0</v>
      </c>
      <c r="AB102" s="112">
        <f t="shared" si="76"/>
        <v>0</v>
      </c>
      <c r="AC102" s="100">
        <f>VLOOKUP(K102,'5th Cycle APR Raw Data-Final'!$A$3:$P$1977,14,FALSE)</f>
        <v>33</v>
      </c>
      <c r="AD102" s="100">
        <f>IF(AN102&lt;1,SUMIFS('5th Cycle APR Raw Data-Final'!$O$3:$O$1977,'5th Cycle APR Raw Data-Final'!$A$3:$A$1977,'SB35 Determination Data'!$K102,'5th Cycle APR Raw Data-Final'!$T$3:$T$1977,"&gt;="&amp;'SB35 Determination Data'!$F102,'5th Cycle APR Raw Data-Final'!$T$3:$T$1977,"&lt;"&amp;E102),SUMIFS('5th Cycle APR Raw Data-Final'!$O$3:$O$1977,'5th Cycle APR Raw Data-Final'!$A$3:$A$1977,'SB35 Determination Data'!$K102,'5th Cycle APR Raw Data-Final'!$T$3:$T$1977,"&gt;="&amp;'SB35 Determination Data'!$F102,'5th Cycle APR Raw Data-Final'!$T$3:$T$1977,"&lt;="&amp;G102))</f>
        <v>4</v>
      </c>
      <c r="AE102" s="100">
        <f t="shared" si="77"/>
        <v>29</v>
      </c>
      <c r="AF102" s="112">
        <f t="shared" si="78"/>
        <v>0.12121212121212122</v>
      </c>
      <c r="AG102" s="100">
        <f>VLOOKUP(K102,'5th Cycle APR Raw Data-Final'!$A$3:$P$1977,16,FALSE)</f>
        <v>75</v>
      </c>
      <c r="AH102" s="100">
        <f>IF(AN102&lt;1,SUMIFS('5th Cycle APR Raw Data-Final'!$Q$3:$Q$1977,'5th Cycle APR Raw Data-Final'!$A$3:$A$1977,'SB35 Determination Data'!$K102,'5th Cycle APR Raw Data-Final'!$T$3:$T$1977,"&gt;="&amp;'SB35 Determination Data'!$F102,'5th Cycle APR Raw Data-Final'!$T$3:$T$1977,"&lt;"&amp;E102),SUMIFS('5th Cycle APR Raw Data-Final'!$Q$3:$Q$1977,'5th Cycle APR Raw Data-Final'!$A$3:$A$1977,'SB35 Determination Data'!$K102,'5th Cycle APR Raw Data-Final'!$T$3:$T$1977,"&gt;="&amp;'SB35 Determination Data'!$F102,'5th Cycle APR Raw Data-Final'!$T$3:$T$1977,"&lt;="&amp;G102))</f>
        <v>13</v>
      </c>
      <c r="AI102" s="100">
        <f t="shared" si="79"/>
        <v>62</v>
      </c>
      <c r="AJ102" s="112">
        <f t="shared" si="80"/>
        <v>0.17333333333333334</v>
      </c>
      <c r="AK102" s="100">
        <f>VLOOKUP(K102,'5th Cycle APR Raw Data-Final'!$A$3:$R$1977,18,FALSE)</f>
        <v>176</v>
      </c>
      <c r="AL102" s="100">
        <f>IF(AN102&lt;1,SUMIFS('5th Cycle APR Raw Data-Final'!$S$3:$S$1977,'5th Cycle APR Raw Data-Final'!$A$3:$A$1977,'SB35 Determination Data'!$K102,'5th Cycle APR Raw Data-Final'!$T$3:$T$1977,"&gt;="&amp;'SB35 Determination Data'!$F102,'5th Cycle APR Raw Data-Final'!$T$3:$T$1977,"&lt;"&amp;E102),SUMIFS('5th Cycle APR Raw Data-Final'!$S$3:$S$1977,'5th Cycle APR Raw Data-Final'!$A$3:$A$1977,'SB35 Determination Data'!$K102,'5th Cycle APR Raw Data-Final'!$T$3:$T$1977,"&gt;="&amp;'SB35 Determination Data'!$F102,'5th Cycle APR Raw Data-Final'!$T$3:$T$1977,"&lt;="&amp;G102))</f>
        <v>17</v>
      </c>
      <c r="AM102" s="100">
        <f t="shared" si="81"/>
        <v>159</v>
      </c>
      <c r="AN102" s="114">
        <f t="shared" si="82"/>
        <v>1</v>
      </c>
      <c r="AO102" s="2" t="str">
        <f t="shared" si="83"/>
        <v>YES</v>
      </c>
      <c r="AP102" s="2" t="str">
        <f t="shared" si="84"/>
        <v>NO</v>
      </c>
      <c r="AQ102" s="2" t="str">
        <f t="shared" si="85"/>
        <v>NO</v>
      </c>
      <c r="AR102" s="124" t="str">
        <f>VLOOKUP(K102,'2018Submitted'!$A$2:$C$540,3,FALSE)</f>
        <v>Successful</v>
      </c>
      <c r="AS102" s="2" t="str">
        <f t="shared" si="86"/>
        <v>NO</v>
      </c>
      <c r="AT102" s="2" t="str">
        <f t="shared" si="87"/>
        <v>NO</v>
      </c>
    </row>
    <row r="103" spans="1:46" s="2" customFormat="1" ht="12.75" customHeight="1" x14ac:dyDescent="0.2">
      <c r="A103" s="2" t="s">
        <v>35</v>
      </c>
      <c r="B103" s="2" t="str">
        <f t="shared" si="60"/>
        <v>CORONA</v>
      </c>
      <c r="C103" s="71">
        <f t="shared" si="61"/>
        <v>0.625</v>
      </c>
      <c r="D103" s="72">
        <f t="shared" si="62"/>
        <v>8</v>
      </c>
      <c r="E103" s="99">
        <f t="shared" si="63"/>
        <v>2018</v>
      </c>
      <c r="F103" s="99">
        <f t="shared" si="64"/>
        <v>2014</v>
      </c>
      <c r="G103" s="99" t="str">
        <f t="shared" si="65"/>
        <v>2021</v>
      </c>
      <c r="H103" s="2" t="str">
        <f t="shared" si="66"/>
        <v>10/15/2013</v>
      </c>
      <c r="I103" s="2" t="str">
        <f t="shared" si="67"/>
        <v>10/15/2021</v>
      </c>
      <c r="J103" s="2" t="s">
        <v>3</v>
      </c>
      <c r="K103" s="111" t="s">
        <v>91</v>
      </c>
      <c r="L103" s="100">
        <f>VLOOKUP(K103,'5th Cycle APR Raw Data-Final'!$A$3:$P$1977,6,FALSE)</f>
        <v>192</v>
      </c>
      <c r="M103" s="100">
        <f>IF(AN103&lt;1,SUMIFS('5th Cycle APR Raw Data-Final'!G$3:G$1977,'5th Cycle APR Raw Data-Final'!$A$3:$A$1977,'SB35 Determination Data'!$K103,'5th Cycle APR Raw Data-Final'!$T$3:$T$1977,"&gt;="&amp;'SB35 Determination Data'!$F103,'5th Cycle APR Raw Data-Final'!$T$3:$T$1977,"&lt;"&amp;E103),SUMIFS('5th Cycle APR Raw Data-Final'!G$3:G$1977,'5th Cycle APR Raw Data-Final'!$A$3:$A$1977,'SB35 Determination Data'!$K103,'5th Cycle APR Raw Data-Final'!$T$3:$T$1977,"&gt;="&amp;'SB35 Determination Data'!$F103,'5th Cycle APR Raw Data-Final'!$T$3:$T$1977,"&lt;="&amp;G103))</f>
        <v>53</v>
      </c>
      <c r="N103" s="100">
        <f>IF(AN103&lt;1,SUMIFS('5th Cycle APR Raw Data-Final'!H$3:H$1977,'5th Cycle APR Raw Data-Final'!$A$3:$A$1977,'SB35 Determination Data'!$K103,'5th Cycle APR Raw Data-Final'!$T$3:$T$1977,"&gt;="&amp;'SB35 Determination Data'!$F103,'5th Cycle APR Raw Data-Final'!$T$3:$T$1977,"&lt;"&amp;E103),SUMIFS('5th Cycle APR Raw Data-Final'!H$3:H$1977,'5th Cycle APR Raw Data-Final'!$A$3:$A$1977,'SB35 Determination Data'!$K103,'5th Cycle APR Raw Data-Final'!$T$3:$T$1977,"&gt;="&amp;'SB35 Determination Data'!$F103,'5th Cycle APR Raw Data-Final'!$T$3:$T$1977,"&lt;="&amp;G103))</f>
        <v>53</v>
      </c>
      <c r="O103" s="100">
        <f>IF(AN103&lt;1,SUMIFS('5th Cycle APR Raw Data-Final'!I$3:I$1977,'5th Cycle APR Raw Data-Final'!$A$3:$A$1977,'SB35 Determination Data'!$K103,'5th Cycle APR Raw Data-Final'!$T$3:$T$1977,"&gt;="&amp;'SB35 Determination Data'!$F103,'5th Cycle APR Raw Data-Final'!$T$3:$T$1977,"&lt;"&amp;E103),SUMIFS('5th Cycle APR Raw Data-Final'!I$3:I$1977,'5th Cycle APR Raw Data-Final'!$A$3:$A$1977,'SB35 Determination Data'!$K103,'5th Cycle APR Raw Data-Final'!$T$3:$T$1977,"&gt;="&amp;'SB35 Determination Data'!$F103,'5th Cycle APR Raw Data-Final'!$T$3:$T$1977,"&lt;="&amp;G103))</f>
        <v>0</v>
      </c>
      <c r="P103" s="100">
        <f t="shared" si="68"/>
        <v>139</v>
      </c>
      <c r="Q103" s="112">
        <f t="shared" si="69"/>
        <v>0.27604166666666669</v>
      </c>
      <c r="R103" s="101">
        <f t="shared" si="70"/>
        <v>96</v>
      </c>
      <c r="S103" s="101">
        <f t="shared" si="71"/>
        <v>0</v>
      </c>
      <c r="T103" s="100">
        <f>VLOOKUP(K103,'5th Cycle APR Raw Data-Final'!$A$3:$P$1977,10,FALSE)</f>
        <v>128</v>
      </c>
      <c r="U103" s="100">
        <f>IF(AN103&lt;1,SUMIFS('5th Cycle APR Raw Data-Final'!K$3:K$1977,'5th Cycle APR Raw Data-Final'!$A$3:$A$1977,'SB35 Determination Data'!$K103,'5th Cycle APR Raw Data-Final'!$T$3:$T$1977,"&gt;="&amp;'SB35 Determination Data'!$F103,'5th Cycle APR Raw Data-Final'!$T$3:$T$1977,"&lt;"&amp;E103),SUMIFS('5th Cycle APR Raw Data-Final'!K$3:K$1977,'5th Cycle APR Raw Data-Final'!$A$3:$A$1977,'SB35 Determination Data'!$K103,'5th Cycle APR Raw Data-Final'!$T$3:$T$1977,"&gt;="&amp;'SB35 Determination Data'!$F103,'5th Cycle APR Raw Data-Final'!$T$3:$T$1977,"&lt;="&amp;G103))</f>
        <v>18</v>
      </c>
      <c r="V103" s="100">
        <f>IF(AN103&lt;1,SUMIFS('5th Cycle APR Raw Data-Final'!L$3:L$1977,'5th Cycle APR Raw Data-Final'!$A$3:$A$1977,'SB35 Determination Data'!$K103,'5th Cycle APR Raw Data-Final'!$T$3:$T$1977,"&gt;="&amp;'SB35 Determination Data'!$F103,'5th Cycle APR Raw Data-Final'!$T$3:$T$1977,"&lt;"&amp;E103),SUMIFS('5th Cycle APR Raw Data-Final'!L$3:L$1977,'5th Cycle APR Raw Data-Final'!$A$3:$A$1977,'SB35 Determination Data'!$K103,'5th Cycle APR Raw Data-Final'!$T$3:$T$1977,"&gt;="&amp;'SB35 Determination Data'!$F103,'5th Cycle APR Raw Data-Final'!$T$3:$T$1977,"&lt;="&amp;G103))</f>
        <v>18</v>
      </c>
      <c r="W103" s="100">
        <f>IF(AN103&lt;1,SUMIFS('5th Cycle APR Raw Data-Final'!M$3:M$1977,'5th Cycle APR Raw Data-Final'!$A$3:$A$1977,'SB35 Determination Data'!$K103,'5th Cycle APR Raw Data-Final'!$T$3:$T$1977,"&gt;="&amp;'SB35 Determination Data'!$F103,'5th Cycle APR Raw Data-Final'!$T$3:$T$1977,"&lt;"&amp;E103),SUMIFS('5th Cycle APR Raw Data-Final'!M$3:M$1977,'5th Cycle APR Raw Data-Final'!$A$3:$A$1977,'SB35 Determination Data'!$K103,'5th Cycle APR Raw Data-Final'!$T$3:$T$1977,"&gt;="&amp;'SB35 Determination Data'!$F103,'5th Cycle APR Raw Data-Final'!$T$3:$T$1977,"&lt;="&amp;G103))</f>
        <v>0</v>
      </c>
      <c r="X103" s="100">
        <f t="shared" si="72"/>
        <v>110</v>
      </c>
      <c r="Y103" s="100">
        <f t="shared" si="73"/>
        <v>18</v>
      </c>
      <c r="Z103" s="100">
        <f t="shared" si="74"/>
        <v>110</v>
      </c>
      <c r="AA103" s="112">
        <f t="shared" si="75"/>
        <v>0.140625</v>
      </c>
      <c r="AB103" s="112">
        <f t="shared" si="76"/>
        <v>0.140625</v>
      </c>
      <c r="AC103" s="100">
        <f>VLOOKUP(K103,'5th Cycle APR Raw Data-Final'!$A$3:$P$1977,14,FALSE)</f>
        <v>142</v>
      </c>
      <c r="AD103" s="100">
        <f>IF(AN103&lt;1,SUMIFS('5th Cycle APR Raw Data-Final'!$O$3:$O$1977,'5th Cycle APR Raw Data-Final'!$A$3:$A$1977,'SB35 Determination Data'!$K103,'5th Cycle APR Raw Data-Final'!$T$3:$T$1977,"&gt;="&amp;'SB35 Determination Data'!$F103,'5th Cycle APR Raw Data-Final'!$T$3:$T$1977,"&lt;"&amp;E103),SUMIFS('5th Cycle APR Raw Data-Final'!$O$3:$O$1977,'5th Cycle APR Raw Data-Final'!$A$3:$A$1977,'SB35 Determination Data'!$K103,'5th Cycle APR Raw Data-Final'!$T$3:$T$1977,"&gt;="&amp;'SB35 Determination Data'!$F103,'5th Cycle APR Raw Data-Final'!$T$3:$T$1977,"&lt;="&amp;G103))</f>
        <v>66</v>
      </c>
      <c r="AE103" s="100">
        <f t="shared" si="77"/>
        <v>76</v>
      </c>
      <c r="AF103" s="112">
        <f t="shared" si="78"/>
        <v>0.46478873239436619</v>
      </c>
      <c r="AG103" s="100">
        <f>VLOOKUP(K103,'5th Cycle APR Raw Data-Final'!$A$3:$P$1977,16,FALSE)</f>
        <v>308</v>
      </c>
      <c r="AH103" s="100">
        <f>IF(AN103&lt;1,SUMIFS('5th Cycle APR Raw Data-Final'!$Q$3:$Q$1977,'5th Cycle APR Raw Data-Final'!$A$3:$A$1977,'SB35 Determination Data'!$K103,'5th Cycle APR Raw Data-Final'!$T$3:$T$1977,"&gt;="&amp;'SB35 Determination Data'!$F103,'5th Cycle APR Raw Data-Final'!$T$3:$T$1977,"&lt;"&amp;E103),SUMIFS('5th Cycle APR Raw Data-Final'!$Q$3:$Q$1977,'5th Cycle APR Raw Data-Final'!$A$3:$A$1977,'SB35 Determination Data'!$K103,'5th Cycle APR Raw Data-Final'!$T$3:$T$1977,"&gt;="&amp;'SB35 Determination Data'!$F103,'5th Cycle APR Raw Data-Final'!$T$3:$T$1977,"&lt;="&amp;G103))</f>
        <v>1396</v>
      </c>
      <c r="AI103" s="100">
        <f t="shared" si="79"/>
        <v>0</v>
      </c>
      <c r="AJ103" s="112">
        <f t="shared" si="80"/>
        <v>4.5324675324675328</v>
      </c>
      <c r="AK103" s="100">
        <f>VLOOKUP(K103,'5th Cycle APR Raw Data-Final'!$A$3:$R$1977,18,FALSE)</f>
        <v>770</v>
      </c>
      <c r="AL103" s="100">
        <f>IF(AN103&lt;1,SUMIFS('5th Cycle APR Raw Data-Final'!$S$3:$S$1977,'5th Cycle APR Raw Data-Final'!$A$3:$A$1977,'SB35 Determination Data'!$K103,'5th Cycle APR Raw Data-Final'!$T$3:$T$1977,"&gt;="&amp;'SB35 Determination Data'!$F103,'5th Cycle APR Raw Data-Final'!$T$3:$T$1977,"&lt;"&amp;E103),SUMIFS('5th Cycle APR Raw Data-Final'!$S$3:$S$1977,'5th Cycle APR Raw Data-Final'!$A$3:$A$1977,'SB35 Determination Data'!$K103,'5th Cycle APR Raw Data-Final'!$T$3:$T$1977,"&gt;="&amp;'SB35 Determination Data'!$F103,'5th Cycle APR Raw Data-Final'!$T$3:$T$1977,"&lt;="&amp;G103))</f>
        <v>1533</v>
      </c>
      <c r="AM103" s="100">
        <f t="shared" si="81"/>
        <v>325</v>
      </c>
      <c r="AN103" s="114">
        <f t="shared" si="82"/>
        <v>0.5</v>
      </c>
      <c r="AO103" s="2" t="str">
        <f t="shared" si="83"/>
        <v>NO</v>
      </c>
      <c r="AP103" s="2" t="str">
        <f t="shared" si="84"/>
        <v>YES</v>
      </c>
      <c r="AQ103" s="2" t="str">
        <f t="shared" si="85"/>
        <v>NO</v>
      </c>
      <c r="AR103" s="124" t="str">
        <f>VLOOKUP(K103,'2018Submitted'!$A$2:$C$540,3,FALSE)</f>
        <v>Successful</v>
      </c>
      <c r="AS103" s="2" t="str">
        <f t="shared" si="86"/>
        <v>NO</v>
      </c>
      <c r="AT103" s="2" t="str">
        <f t="shared" si="87"/>
        <v>YES</v>
      </c>
    </row>
    <row r="104" spans="1:46" s="2" customFormat="1" ht="12.75" customHeight="1" x14ac:dyDescent="0.2">
      <c r="A104" s="2" t="s">
        <v>66</v>
      </c>
      <c r="B104" s="2" t="str">
        <f t="shared" si="60"/>
        <v>CORONADO</v>
      </c>
      <c r="C104" s="71">
        <f t="shared" si="61"/>
        <v>0.75</v>
      </c>
      <c r="D104" s="72">
        <f t="shared" si="62"/>
        <v>8</v>
      </c>
      <c r="E104" s="99">
        <f t="shared" si="63"/>
        <v>2017</v>
      </c>
      <c r="F104" s="99">
        <f t="shared" si="64"/>
        <v>2013</v>
      </c>
      <c r="G104" s="99">
        <f t="shared" si="65"/>
        <v>2020</v>
      </c>
      <c r="H104" s="2" t="str">
        <f t="shared" si="66"/>
        <v>04/30/2013</v>
      </c>
      <c r="I104" s="2" t="str">
        <f t="shared" si="67"/>
        <v>04/30/2021</v>
      </c>
      <c r="J104" s="2" t="s">
        <v>67</v>
      </c>
      <c r="K104" s="111" t="s">
        <v>92</v>
      </c>
      <c r="L104" s="100">
        <f>VLOOKUP(K104,'5th Cycle APR Raw Data-Final'!$A$3:$P$1977,6,FALSE)</f>
        <v>13</v>
      </c>
      <c r="M104" s="100">
        <f>IF(AN104&lt;1,SUMIFS('5th Cycle APR Raw Data-Final'!G$3:G$1977,'5th Cycle APR Raw Data-Final'!$A$3:$A$1977,'SB35 Determination Data'!$K104,'5th Cycle APR Raw Data-Final'!$T$3:$T$1977,"&gt;="&amp;'SB35 Determination Data'!$F104,'5th Cycle APR Raw Data-Final'!$T$3:$T$1977,"&lt;"&amp;E104),SUMIFS('5th Cycle APR Raw Data-Final'!G$3:G$1977,'5th Cycle APR Raw Data-Final'!$A$3:$A$1977,'SB35 Determination Data'!$K104,'5th Cycle APR Raw Data-Final'!$T$3:$T$1977,"&gt;="&amp;'SB35 Determination Data'!$F104,'5th Cycle APR Raw Data-Final'!$T$3:$T$1977,"&lt;="&amp;G104))</f>
        <v>12</v>
      </c>
      <c r="N104" s="100">
        <f>IF(AN104&lt;1,SUMIFS('5th Cycle APR Raw Data-Final'!H$3:H$1977,'5th Cycle APR Raw Data-Final'!$A$3:$A$1977,'SB35 Determination Data'!$K104,'5th Cycle APR Raw Data-Final'!$T$3:$T$1977,"&gt;="&amp;'SB35 Determination Data'!$F104,'5th Cycle APR Raw Data-Final'!$T$3:$T$1977,"&lt;"&amp;E104),SUMIFS('5th Cycle APR Raw Data-Final'!H$3:H$1977,'5th Cycle APR Raw Data-Final'!$A$3:$A$1977,'SB35 Determination Data'!$K104,'5th Cycle APR Raw Data-Final'!$T$3:$T$1977,"&gt;="&amp;'SB35 Determination Data'!$F104,'5th Cycle APR Raw Data-Final'!$T$3:$T$1977,"&lt;="&amp;G104))</f>
        <v>12</v>
      </c>
      <c r="O104" s="100">
        <f>IF(AN104&lt;1,SUMIFS('5th Cycle APR Raw Data-Final'!I$3:I$1977,'5th Cycle APR Raw Data-Final'!$A$3:$A$1977,'SB35 Determination Data'!$K104,'5th Cycle APR Raw Data-Final'!$T$3:$T$1977,"&gt;="&amp;'SB35 Determination Data'!$F104,'5th Cycle APR Raw Data-Final'!$T$3:$T$1977,"&lt;"&amp;E104),SUMIFS('5th Cycle APR Raw Data-Final'!I$3:I$1977,'5th Cycle APR Raw Data-Final'!$A$3:$A$1977,'SB35 Determination Data'!$K104,'5th Cycle APR Raw Data-Final'!$T$3:$T$1977,"&gt;="&amp;'SB35 Determination Data'!$F104,'5th Cycle APR Raw Data-Final'!$T$3:$T$1977,"&lt;="&amp;G104))</f>
        <v>0</v>
      </c>
      <c r="P104" s="100">
        <f t="shared" si="68"/>
        <v>1</v>
      </c>
      <c r="Q104" s="112">
        <f t="shared" si="69"/>
        <v>0.92307692307692313</v>
      </c>
      <c r="R104" s="101">
        <f t="shared" si="70"/>
        <v>7</v>
      </c>
      <c r="S104" s="101">
        <f t="shared" si="71"/>
        <v>5</v>
      </c>
      <c r="T104" s="100">
        <f>VLOOKUP(K104,'5th Cycle APR Raw Data-Final'!$A$3:$P$1977,10,FALSE)</f>
        <v>9</v>
      </c>
      <c r="U104" s="100">
        <f>IF(AN104&lt;1,SUMIFS('5th Cycle APR Raw Data-Final'!K$3:K$1977,'5th Cycle APR Raw Data-Final'!$A$3:$A$1977,'SB35 Determination Data'!$K104,'5th Cycle APR Raw Data-Final'!$T$3:$T$1977,"&gt;="&amp;'SB35 Determination Data'!$F104,'5th Cycle APR Raw Data-Final'!$T$3:$T$1977,"&lt;"&amp;E104),SUMIFS('5th Cycle APR Raw Data-Final'!K$3:K$1977,'5th Cycle APR Raw Data-Final'!$A$3:$A$1977,'SB35 Determination Data'!$K104,'5th Cycle APR Raw Data-Final'!$T$3:$T$1977,"&gt;="&amp;'SB35 Determination Data'!$F104,'5th Cycle APR Raw Data-Final'!$T$3:$T$1977,"&lt;="&amp;G104))</f>
        <v>0</v>
      </c>
      <c r="V104" s="100">
        <f>IF(AN104&lt;1,SUMIFS('5th Cycle APR Raw Data-Final'!L$3:L$1977,'5th Cycle APR Raw Data-Final'!$A$3:$A$1977,'SB35 Determination Data'!$K104,'5th Cycle APR Raw Data-Final'!$T$3:$T$1977,"&gt;="&amp;'SB35 Determination Data'!$F104,'5th Cycle APR Raw Data-Final'!$T$3:$T$1977,"&lt;"&amp;E104),SUMIFS('5th Cycle APR Raw Data-Final'!L$3:L$1977,'5th Cycle APR Raw Data-Final'!$A$3:$A$1977,'SB35 Determination Data'!$K104,'5th Cycle APR Raw Data-Final'!$T$3:$T$1977,"&gt;="&amp;'SB35 Determination Data'!$F104,'5th Cycle APR Raw Data-Final'!$T$3:$T$1977,"&lt;="&amp;G104))</f>
        <v>0</v>
      </c>
      <c r="W104" s="100">
        <f>IF(AN104&lt;1,SUMIFS('5th Cycle APR Raw Data-Final'!M$3:M$1977,'5th Cycle APR Raw Data-Final'!$A$3:$A$1977,'SB35 Determination Data'!$K104,'5th Cycle APR Raw Data-Final'!$T$3:$T$1977,"&gt;="&amp;'SB35 Determination Data'!$F104,'5th Cycle APR Raw Data-Final'!$T$3:$T$1977,"&lt;"&amp;E104),SUMIFS('5th Cycle APR Raw Data-Final'!M$3:M$1977,'5th Cycle APR Raw Data-Final'!$A$3:$A$1977,'SB35 Determination Data'!$K104,'5th Cycle APR Raw Data-Final'!$T$3:$T$1977,"&gt;="&amp;'SB35 Determination Data'!$F104,'5th Cycle APR Raw Data-Final'!$T$3:$T$1977,"&lt;="&amp;G104))</f>
        <v>0</v>
      </c>
      <c r="X104" s="100">
        <f t="shared" si="72"/>
        <v>9</v>
      </c>
      <c r="Y104" s="100">
        <f t="shared" si="73"/>
        <v>5</v>
      </c>
      <c r="Z104" s="100">
        <f t="shared" si="74"/>
        <v>4</v>
      </c>
      <c r="AA104" s="112">
        <f t="shared" si="75"/>
        <v>0</v>
      </c>
      <c r="AB104" s="112">
        <f t="shared" si="76"/>
        <v>0.55555555555555558</v>
      </c>
      <c r="AC104" s="100">
        <f>VLOOKUP(K104,'5th Cycle APR Raw Data-Final'!$A$3:$P$1977,14,FALSE)</f>
        <v>9</v>
      </c>
      <c r="AD104" s="100">
        <f>IF(AN104&lt;1,SUMIFS('5th Cycle APR Raw Data-Final'!$O$3:$O$1977,'5th Cycle APR Raw Data-Final'!$A$3:$A$1977,'SB35 Determination Data'!$K104,'5th Cycle APR Raw Data-Final'!$T$3:$T$1977,"&gt;="&amp;'SB35 Determination Data'!$F104,'5th Cycle APR Raw Data-Final'!$T$3:$T$1977,"&lt;"&amp;E104),SUMIFS('5th Cycle APR Raw Data-Final'!$O$3:$O$1977,'5th Cycle APR Raw Data-Final'!$A$3:$A$1977,'SB35 Determination Data'!$K104,'5th Cycle APR Raw Data-Final'!$T$3:$T$1977,"&gt;="&amp;'SB35 Determination Data'!$F104,'5th Cycle APR Raw Data-Final'!$T$3:$T$1977,"&lt;="&amp;G104))</f>
        <v>0</v>
      </c>
      <c r="AE104" s="100">
        <f t="shared" si="77"/>
        <v>9</v>
      </c>
      <c r="AF104" s="112">
        <f t="shared" si="78"/>
        <v>0</v>
      </c>
      <c r="AG104" s="100">
        <f>VLOOKUP(K104,'5th Cycle APR Raw Data-Final'!$A$3:$P$1977,16,FALSE)</f>
        <v>19</v>
      </c>
      <c r="AH104" s="100">
        <f>IF(AN104&lt;1,SUMIFS('5th Cycle APR Raw Data-Final'!$Q$3:$Q$1977,'5th Cycle APR Raw Data-Final'!$A$3:$A$1977,'SB35 Determination Data'!$K104,'5th Cycle APR Raw Data-Final'!$T$3:$T$1977,"&gt;="&amp;'SB35 Determination Data'!$F104,'5th Cycle APR Raw Data-Final'!$T$3:$T$1977,"&lt;"&amp;E104),SUMIFS('5th Cycle APR Raw Data-Final'!$Q$3:$Q$1977,'5th Cycle APR Raw Data-Final'!$A$3:$A$1977,'SB35 Determination Data'!$K104,'5th Cycle APR Raw Data-Final'!$T$3:$T$1977,"&gt;="&amp;'SB35 Determination Data'!$F104,'5th Cycle APR Raw Data-Final'!$T$3:$T$1977,"&lt;="&amp;G104))</f>
        <v>266</v>
      </c>
      <c r="AI104" s="100">
        <f t="shared" si="79"/>
        <v>0</v>
      </c>
      <c r="AJ104" s="112">
        <f t="shared" si="80"/>
        <v>14</v>
      </c>
      <c r="AK104" s="100">
        <f>VLOOKUP(K104,'5th Cycle APR Raw Data-Final'!$A$3:$R$1977,18,FALSE)</f>
        <v>50</v>
      </c>
      <c r="AL104" s="100">
        <f>IF(AN104&lt;1,SUMIFS('5th Cycle APR Raw Data-Final'!$S$3:$S$1977,'5th Cycle APR Raw Data-Final'!$A$3:$A$1977,'SB35 Determination Data'!$K104,'5th Cycle APR Raw Data-Final'!$T$3:$T$1977,"&gt;="&amp;'SB35 Determination Data'!$F104,'5th Cycle APR Raw Data-Final'!$T$3:$T$1977,"&lt;"&amp;E104),SUMIFS('5th Cycle APR Raw Data-Final'!$S$3:$S$1977,'5th Cycle APR Raw Data-Final'!$A$3:$A$1977,'SB35 Determination Data'!$K104,'5th Cycle APR Raw Data-Final'!$T$3:$T$1977,"&gt;="&amp;'SB35 Determination Data'!$F104,'5th Cycle APR Raw Data-Final'!$T$3:$T$1977,"&lt;="&amp;G104))</f>
        <v>278</v>
      </c>
      <c r="AM104" s="100">
        <f t="shared" si="81"/>
        <v>19</v>
      </c>
      <c r="AN104" s="114">
        <f t="shared" si="82"/>
        <v>0.5</v>
      </c>
      <c r="AO104" s="2" t="str">
        <f t="shared" si="83"/>
        <v>NO</v>
      </c>
      <c r="AP104" s="2" t="str">
        <f t="shared" si="84"/>
        <v>NO</v>
      </c>
      <c r="AQ104" s="2" t="str">
        <f t="shared" si="85"/>
        <v>YES</v>
      </c>
      <c r="AR104" s="124" t="str">
        <f>VLOOKUP(K104,'2018Submitted'!$A$2:$C$540,3,FALSE)</f>
        <v>Successful</v>
      </c>
      <c r="AS104" s="2" t="str">
        <f t="shared" si="86"/>
        <v>YES</v>
      </c>
      <c r="AT104" s="2" t="str">
        <f t="shared" si="87"/>
        <v>NO</v>
      </c>
    </row>
    <row r="105" spans="1:46" s="2" customFormat="1" ht="12.75" customHeight="1" x14ac:dyDescent="0.2">
      <c r="A105" s="2" t="s">
        <v>40</v>
      </c>
      <c r="B105" s="2" t="str">
        <f t="shared" si="60"/>
        <v>CORTE MADERA</v>
      </c>
      <c r="C105" s="71">
        <f t="shared" si="61"/>
        <v>0.5</v>
      </c>
      <c r="D105" s="72">
        <f t="shared" si="62"/>
        <v>8</v>
      </c>
      <c r="E105" s="99">
        <f t="shared" si="63"/>
        <v>2019</v>
      </c>
      <c r="F105" s="99">
        <f t="shared" si="64"/>
        <v>2015</v>
      </c>
      <c r="G105" s="99">
        <f t="shared" si="65"/>
        <v>2022</v>
      </c>
      <c r="H105" s="2" t="str">
        <f t="shared" si="66"/>
        <v>01/31/2015</v>
      </c>
      <c r="I105" s="2" t="str">
        <f t="shared" si="67"/>
        <v>01/31/2023</v>
      </c>
      <c r="J105" s="2" t="s">
        <v>8</v>
      </c>
      <c r="K105" s="111" t="s">
        <v>93</v>
      </c>
      <c r="L105" s="100">
        <f>VLOOKUP(K105,'5th Cycle APR Raw Data-Final'!$A$3:$P$1977,6,FALSE)</f>
        <v>22</v>
      </c>
      <c r="M105" s="100">
        <f>IF(AN105&lt;1,SUMIFS('5th Cycle APR Raw Data-Final'!G$3:G$1977,'5th Cycle APR Raw Data-Final'!$A$3:$A$1977,'SB35 Determination Data'!$K105,'5th Cycle APR Raw Data-Final'!$T$3:$T$1977,"&gt;="&amp;'SB35 Determination Data'!$F105,'5th Cycle APR Raw Data-Final'!$T$3:$T$1977,"&lt;"&amp;E105),SUMIFS('5th Cycle APR Raw Data-Final'!G$3:G$1977,'5th Cycle APR Raw Data-Final'!$A$3:$A$1977,'SB35 Determination Data'!$K105,'5th Cycle APR Raw Data-Final'!$T$3:$T$1977,"&gt;="&amp;'SB35 Determination Data'!$F105,'5th Cycle APR Raw Data-Final'!$T$3:$T$1977,"&lt;="&amp;G105))</f>
        <v>13</v>
      </c>
      <c r="N105" s="100">
        <f>IF(AN105&lt;1,SUMIFS('5th Cycle APR Raw Data-Final'!H$3:H$1977,'5th Cycle APR Raw Data-Final'!$A$3:$A$1977,'SB35 Determination Data'!$K105,'5th Cycle APR Raw Data-Final'!$T$3:$T$1977,"&gt;="&amp;'SB35 Determination Data'!$F105,'5th Cycle APR Raw Data-Final'!$T$3:$T$1977,"&lt;"&amp;E105),SUMIFS('5th Cycle APR Raw Data-Final'!H$3:H$1977,'5th Cycle APR Raw Data-Final'!$A$3:$A$1977,'SB35 Determination Data'!$K105,'5th Cycle APR Raw Data-Final'!$T$3:$T$1977,"&gt;="&amp;'SB35 Determination Data'!$F105,'5th Cycle APR Raw Data-Final'!$T$3:$T$1977,"&lt;="&amp;G105))</f>
        <v>5</v>
      </c>
      <c r="O105" s="100">
        <f>IF(AN105&lt;1,SUMIFS('5th Cycle APR Raw Data-Final'!I$3:I$1977,'5th Cycle APR Raw Data-Final'!$A$3:$A$1977,'SB35 Determination Data'!$K105,'5th Cycle APR Raw Data-Final'!$T$3:$T$1977,"&gt;="&amp;'SB35 Determination Data'!$F105,'5th Cycle APR Raw Data-Final'!$T$3:$T$1977,"&lt;"&amp;E105),SUMIFS('5th Cycle APR Raw Data-Final'!I$3:I$1977,'5th Cycle APR Raw Data-Final'!$A$3:$A$1977,'SB35 Determination Data'!$K105,'5th Cycle APR Raw Data-Final'!$T$3:$T$1977,"&gt;="&amp;'SB35 Determination Data'!$F105,'5th Cycle APR Raw Data-Final'!$T$3:$T$1977,"&lt;="&amp;G105))</f>
        <v>8</v>
      </c>
      <c r="P105" s="100">
        <f t="shared" si="68"/>
        <v>9</v>
      </c>
      <c r="Q105" s="112">
        <f t="shared" si="69"/>
        <v>0.59090909090909094</v>
      </c>
      <c r="R105" s="101">
        <f t="shared" si="70"/>
        <v>11</v>
      </c>
      <c r="S105" s="101">
        <f t="shared" si="71"/>
        <v>2</v>
      </c>
      <c r="T105" s="100">
        <f>VLOOKUP(K105,'5th Cycle APR Raw Data-Final'!$A$3:$P$1977,10,FALSE)</f>
        <v>13</v>
      </c>
      <c r="U105" s="100">
        <f>IF(AN105&lt;1,SUMIFS('5th Cycle APR Raw Data-Final'!K$3:K$1977,'5th Cycle APR Raw Data-Final'!$A$3:$A$1977,'SB35 Determination Data'!$K105,'5th Cycle APR Raw Data-Final'!$T$3:$T$1977,"&gt;="&amp;'SB35 Determination Data'!$F105,'5th Cycle APR Raw Data-Final'!$T$3:$T$1977,"&lt;"&amp;E105),SUMIFS('5th Cycle APR Raw Data-Final'!K$3:K$1977,'5th Cycle APR Raw Data-Final'!$A$3:$A$1977,'SB35 Determination Data'!$K105,'5th Cycle APR Raw Data-Final'!$T$3:$T$1977,"&gt;="&amp;'SB35 Determination Data'!$F105,'5th Cycle APR Raw Data-Final'!$T$3:$T$1977,"&lt;="&amp;G105))</f>
        <v>13</v>
      </c>
      <c r="V105" s="100">
        <f>IF(AN105&lt;1,SUMIFS('5th Cycle APR Raw Data-Final'!L$3:L$1977,'5th Cycle APR Raw Data-Final'!$A$3:$A$1977,'SB35 Determination Data'!$K105,'5th Cycle APR Raw Data-Final'!$T$3:$T$1977,"&gt;="&amp;'SB35 Determination Data'!$F105,'5th Cycle APR Raw Data-Final'!$T$3:$T$1977,"&lt;"&amp;E105),SUMIFS('5th Cycle APR Raw Data-Final'!L$3:L$1977,'5th Cycle APR Raw Data-Final'!$A$3:$A$1977,'SB35 Determination Data'!$K105,'5th Cycle APR Raw Data-Final'!$T$3:$T$1977,"&gt;="&amp;'SB35 Determination Data'!$F105,'5th Cycle APR Raw Data-Final'!$T$3:$T$1977,"&lt;="&amp;G105))</f>
        <v>13</v>
      </c>
      <c r="W105" s="100">
        <f>IF(AN105&lt;1,SUMIFS('5th Cycle APR Raw Data-Final'!M$3:M$1977,'5th Cycle APR Raw Data-Final'!$A$3:$A$1977,'SB35 Determination Data'!$K105,'5th Cycle APR Raw Data-Final'!$T$3:$T$1977,"&gt;="&amp;'SB35 Determination Data'!$F105,'5th Cycle APR Raw Data-Final'!$T$3:$T$1977,"&lt;"&amp;E105),SUMIFS('5th Cycle APR Raw Data-Final'!M$3:M$1977,'5th Cycle APR Raw Data-Final'!$A$3:$A$1977,'SB35 Determination Data'!$K105,'5th Cycle APR Raw Data-Final'!$T$3:$T$1977,"&gt;="&amp;'SB35 Determination Data'!$F105,'5th Cycle APR Raw Data-Final'!$T$3:$T$1977,"&lt;="&amp;G105))</f>
        <v>0</v>
      </c>
      <c r="X105" s="100">
        <f t="shared" si="72"/>
        <v>0</v>
      </c>
      <c r="Y105" s="100">
        <f t="shared" si="73"/>
        <v>15</v>
      </c>
      <c r="Z105" s="100">
        <f t="shared" si="74"/>
        <v>0</v>
      </c>
      <c r="AA105" s="112">
        <f t="shared" si="75"/>
        <v>1</v>
      </c>
      <c r="AB105" s="112">
        <f t="shared" si="76"/>
        <v>1.1538461538461537</v>
      </c>
      <c r="AC105" s="100">
        <f>VLOOKUP(K105,'5th Cycle APR Raw Data-Final'!$A$3:$P$1977,14,FALSE)</f>
        <v>13</v>
      </c>
      <c r="AD105" s="100">
        <f>IF(AN105&lt;1,SUMIFS('5th Cycle APR Raw Data-Final'!$O$3:$O$1977,'5th Cycle APR Raw Data-Final'!$A$3:$A$1977,'SB35 Determination Data'!$K105,'5th Cycle APR Raw Data-Final'!$T$3:$T$1977,"&gt;="&amp;'SB35 Determination Data'!$F105,'5th Cycle APR Raw Data-Final'!$T$3:$T$1977,"&lt;"&amp;E105),SUMIFS('5th Cycle APR Raw Data-Final'!$O$3:$O$1977,'5th Cycle APR Raw Data-Final'!$A$3:$A$1977,'SB35 Determination Data'!$K105,'5th Cycle APR Raw Data-Final'!$T$3:$T$1977,"&gt;="&amp;'SB35 Determination Data'!$F105,'5th Cycle APR Raw Data-Final'!$T$3:$T$1977,"&lt;="&amp;G105))</f>
        <v>7</v>
      </c>
      <c r="AE105" s="100">
        <f t="shared" si="77"/>
        <v>6</v>
      </c>
      <c r="AF105" s="112">
        <f t="shared" si="78"/>
        <v>0.53846153846153844</v>
      </c>
      <c r="AG105" s="100">
        <f>VLOOKUP(K105,'5th Cycle APR Raw Data-Final'!$A$3:$P$1977,16,FALSE)</f>
        <v>24</v>
      </c>
      <c r="AH105" s="100">
        <f>IF(AN105&lt;1,SUMIFS('5th Cycle APR Raw Data-Final'!$Q$3:$Q$1977,'5th Cycle APR Raw Data-Final'!$A$3:$A$1977,'SB35 Determination Data'!$K105,'5th Cycle APR Raw Data-Final'!$T$3:$T$1977,"&gt;="&amp;'SB35 Determination Data'!$F105,'5th Cycle APR Raw Data-Final'!$T$3:$T$1977,"&lt;"&amp;E105),SUMIFS('5th Cycle APR Raw Data-Final'!$Q$3:$Q$1977,'5th Cycle APR Raw Data-Final'!$A$3:$A$1977,'SB35 Determination Data'!$K105,'5th Cycle APR Raw Data-Final'!$T$3:$T$1977,"&gt;="&amp;'SB35 Determination Data'!$F105,'5th Cycle APR Raw Data-Final'!$T$3:$T$1977,"&lt;="&amp;G105))</f>
        <v>179</v>
      </c>
      <c r="AI105" s="100">
        <f t="shared" si="79"/>
        <v>0</v>
      </c>
      <c r="AJ105" s="112">
        <f t="shared" si="80"/>
        <v>7.458333333333333</v>
      </c>
      <c r="AK105" s="100">
        <f>VLOOKUP(K105,'5th Cycle APR Raw Data-Final'!$A$3:$R$1977,18,FALSE)</f>
        <v>72</v>
      </c>
      <c r="AL105" s="100">
        <f>IF(AN105&lt;1,SUMIFS('5th Cycle APR Raw Data-Final'!$S$3:$S$1977,'5th Cycle APR Raw Data-Final'!$A$3:$A$1977,'SB35 Determination Data'!$K105,'5th Cycle APR Raw Data-Final'!$T$3:$T$1977,"&gt;="&amp;'SB35 Determination Data'!$F105,'5th Cycle APR Raw Data-Final'!$T$3:$T$1977,"&lt;"&amp;E105),SUMIFS('5th Cycle APR Raw Data-Final'!$S$3:$S$1977,'5th Cycle APR Raw Data-Final'!$A$3:$A$1977,'SB35 Determination Data'!$K105,'5th Cycle APR Raw Data-Final'!$T$3:$T$1977,"&gt;="&amp;'SB35 Determination Data'!$F105,'5th Cycle APR Raw Data-Final'!$T$3:$T$1977,"&lt;="&amp;G105))</f>
        <v>212</v>
      </c>
      <c r="AM105" s="100">
        <f t="shared" si="81"/>
        <v>15</v>
      </c>
      <c r="AN105" s="114">
        <f t="shared" si="82"/>
        <v>0.5</v>
      </c>
      <c r="AO105" s="2" t="str">
        <f t="shared" si="83"/>
        <v>NO</v>
      </c>
      <c r="AP105" s="2" t="str">
        <f t="shared" si="84"/>
        <v>NO</v>
      </c>
      <c r="AQ105" s="2" t="str">
        <f t="shared" si="85"/>
        <v>YES</v>
      </c>
      <c r="AR105" s="124" t="str">
        <f>VLOOKUP(K105,'2018Submitted'!$A$2:$C$540,3,FALSE)</f>
        <v>Successful</v>
      </c>
      <c r="AS105" s="2" t="str">
        <f t="shared" si="86"/>
        <v>YES</v>
      </c>
      <c r="AT105" s="2" t="str">
        <f t="shared" si="87"/>
        <v>NO</v>
      </c>
    </row>
    <row r="106" spans="1:46" s="2" customFormat="1" ht="12.75" customHeight="1" x14ac:dyDescent="0.2">
      <c r="A106" s="2" t="s">
        <v>12</v>
      </c>
      <c r="B106" s="2" t="str">
        <f t="shared" si="60"/>
        <v>COSTA MESA</v>
      </c>
      <c r="C106" s="71">
        <f t="shared" si="61"/>
        <v>0.625</v>
      </c>
      <c r="D106" s="72">
        <f t="shared" si="62"/>
        <v>8</v>
      </c>
      <c r="E106" s="99">
        <f t="shared" si="63"/>
        <v>2018</v>
      </c>
      <c r="F106" s="99">
        <f t="shared" si="64"/>
        <v>2014</v>
      </c>
      <c r="G106" s="99" t="str">
        <f t="shared" si="65"/>
        <v>2021</v>
      </c>
      <c r="H106" s="2" t="str">
        <f t="shared" si="66"/>
        <v>10/15/2013</v>
      </c>
      <c r="I106" s="2" t="str">
        <f t="shared" si="67"/>
        <v>10/15/2021</v>
      </c>
      <c r="J106" s="2" t="s">
        <v>3</v>
      </c>
      <c r="K106" s="111" t="s">
        <v>94</v>
      </c>
      <c r="L106" s="100">
        <f>VLOOKUP(K106,'5th Cycle APR Raw Data-Final'!$A$3:$P$1977,6,FALSE)</f>
        <v>1</v>
      </c>
      <c r="M106" s="100">
        <f>IF(AN106&lt;1,SUMIFS('5th Cycle APR Raw Data-Final'!G$3:G$1977,'5th Cycle APR Raw Data-Final'!$A$3:$A$1977,'SB35 Determination Data'!$K106,'5th Cycle APR Raw Data-Final'!$T$3:$T$1977,"&gt;="&amp;'SB35 Determination Data'!$F106,'5th Cycle APR Raw Data-Final'!$T$3:$T$1977,"&lt;"&amp;E106),SUMIFS('5th Cycle APR Raw Data-Final'!G$3:G$1977,'5th Cycle APR Raw Data-Final'!$A$3:$A$1977,'SB35 Determination Data'!$K106,'5th Cycle APR Raw Data-Final'!$T$3:$T$1977,"&gt;="&amp;'SB35 Determination Data'!$F106,'5th Cycle APR Raw Data-Final'!$T$3:$T$1977,"&lt;="&amp;G106))</f>
        <v>0</v>
      </c>
      <c r="N106" s="100">
        <f>IF(AN106&lt;1,SUMIFS('5th Cycle APR Raw Data-Final'!H$3:H$1977,'5th Cycle APR Raw Data-Final'!$A$3:$A$1977,'SB35 Determination Data'!$K106,'5th Cycle APR Raw Data-Final'!$T$3:$T$1977,"&gt;="&amp;'SB35 Determination Data'!$F106,'5th Cycle APR Raw Data-Final'!$T$3:$T$1977,"&lt;"&amp;E106),SUMIFS('5th Cycle APR Raw Data-Final'!H$3:H$1977,'5th Cycle APR Raw Data-Final'!$A$3:$A$1977,'SB35 Determination Data'!$K106,'5th Cycle APR Raw Data-Final'!$T$3:$T$1977,"&gt;="&amp;'SB35 Determination Data'!$F106,'5th Cycle APR Raw Data-Final'!$T$3:$T$1977,"&lt;="&amp;G106))</f>
        <v>0</v>
      </c>
      <c r="O106" s="100">
        <f>IF(AN106&lt;1,SUMIFS('5th Cycle APR Raw Data-Final'!I$3:I$1977,'5th Cycle APR Raw Data-Final'!$A$3:$A$1977,'SB35 Determination Data'!$K106,'5th Cycle APR Raw Data-Final'!$T$3:$T$1977,"&gt;="&amp;'SB35 Determination Data'!$F106,'5th Cycle APR Raw Data-Final'!$T$3:$T$1977,"&lt;"&amp;E106),SUMIFS('5th Cycle APR Raw Data-Final'!I$3:I$1977,'5th Cycle APR Raw Data-Final'!$A$3:$A$1977,'SB35 Determination Data'!$K106,'5th Cycle APR Raw Data-Final'!$T$3:$T$1977,"&gt;="&amp;'SB35 Determination Data'!$F106,'5th Cycle APR Raw Data-Final'!$T$3:$T$1977,"&lt;="&amp;G106))</f>
        <v>0</v>
      </c>
      <c r="P106" s="100">
        <f t="shared" si="68"/>
        <v>1</v>
      </c>
      <c r="Q106" s="112">
        <f t="shared" si="69"/>
        <v>0</v>
      </c>
      <c r="R106" s="101">
        <f t="shared" si="70"/>
        <v>1</v>
      </c>
      <c r="S106" s="101">
        <f t="shared" si="71"/>
        <v>0</v>
      </c>
      <c r="T106" s="100">
        <f>VLOOKUP(K106,'5th Cycle APR Raw Data-Final'!$A$3:$P$1977,10,FALSE)</f>
        <v>1</v>
      </c>
      <c r="U106" s="100">
        <f>IF(AN106&lt;1,SUMIFS('5th Cycle APR Raw Data-Final'!K$3:K$1977,'5th Cycle APR Raw Data-Final'!$A$3:$A$1977,'SB35 Determination Data'!$K106,'5th Cycle APR Raw Data-Final'!$T$3:$T$1977,"&gt;="&amp;'SB35 Determination Data'!$F106,'5th Cycle APR Raw Data-Final'!$T$3:$T$1977,"&lt;"&amp;E106),SUMIFS('5th Cycle APR Raw Data-Final'!K$3:K$1977,'5th Cycle APR Raw Data-Final'!$A$3:$A$1977,'SB35 Determination Data'!$K106,'5th Cycle APR Raw Data-Final'!$T$3:$T$1977,"&gt;="&amp;'SB35 Determination Data'!$F106,'5th Cycle APR Raw Data-Final'!$T$3:$T$1977,"&lt;="&amp;G106))</f>
        <v>0</v>
      </c>
      <c r="V106" s="100">
        <f>IF(AN106&lt;1,SUMIFS('5th Cycle APR Raw Data-Final'!L$3:L$1977,'5th Cycle APR Raw Data-Final'!$A$3:$A$1977,'SB35 Determination Data'!$K106,'5th Cycle APR Raw Data-Final'!$T$3:$T$1977,"&gt;="&amp;'SB35 Determination Data'!$F106,'5th Cycle APR Raw Data-Final'!$T$3:$T$1977,"&lt;"&amp;E106),SUMIFS('5th Cycle APR Raw Data-Final'!L$3:L$1977,'5th Cycle APR Raw Data-Final'!$A$3:$A$1977,'SB35 Determination Data'!$K106,'5th Cycle APR Raw Data-Final'!$T$3:$T$1977,"&gt;="&amp;'SB35 Determination Data'!$F106,'5th Cycle APR Raw Data-Final'!$T$3:$T$1977,"&lt;="&amp;G106))</f>
        <v>0</v>
      </c>
      <c r="W106" s="100">
        <f>IF(AN106&lt;1,SUMIFS('5th Cycle APR Raw Data-Final'!M$3:M$1977,'5th Cycle APR Raw Data-Final'!$A$3:$A$1977,'SB35 Determination Data'!$K106,'5th Cycle APR Raw Data-Final'!$T$3:$T$1977,"&gt;="&amp;'SB35 Determination Data'!$F106,'5th Cycle APR Raw Data-Final'!$T$3:$T$1977,"&lt;"&amp;E106),SUMIFS('5th Cycle APR Raw Data-Final'!M$3:M$1977,'5th Cycle APR Raw Data-Final'!$A$3:$A$1977,'SB35 Determination Data'!$K106,'5th Cycle APR Raw Data-Final'!$T$3:$T$1977,"&gt;="&amp;'SB35 Determination Data'!$F106,'5th Cycle APR Raw Data-Final'!$T$3:$T$1977,"&lt;="&amp;G106))</f>
        <v>0</v>
      </c>
      <c r="X106" s="100">
        <f t="shared" si="72"/>
        <v>1</v>
      </c>
      <c r="Y106" s="100">
        <f t="shared" si="73"/>
        <v>0</v>
      </c>
      <c r="Z106" s="100">
        <f t="shared" si="74"/>
        <v>1</v>
      </c>
      <c r="AA106" s="112">
        <f t="shared" si="75"/>
        <v>0</v>
      </c>
      <c r="AB106" s="112">
        <f t="shared" si="76"/>
        <v>0</v>
      </c>
      <c r="AC106" s="100">
        <f>VLOOKUP(K106,'5th Cycle APR Raw Data-Final'!$A$3:$P$1977,14,FALSE)</f>
        <v>0</v>
      </c>
      <c r="AD106" s="100">
        <f>IF(AN106&lt;1,SUMIFS('5th Cycle APR Raw Data-Final'!$O$3:$O$1977,'5th Cycle APR Raw Data-Final'!$A$3:$A$1977,'SB35 Determination Data'!$K106,'5th Cycle APR Raw Data-Final'!$T$3:$T$1977,"&gt;="&amp;'SB35 Determination Data'!$F106,'5th Cycle APR Raw Data-Final'!$T$3:$T$1977,"&lt;"&amp;E106),SUMIFS('5th Cycle APR Raw Data-Final'!$O$3:$O$1977,'5th Cycle APR Raw Data-Final'!$A$3:$A$1977,'SB35 Determination Data'!$K106,'5th Cycle APR Raw Data-Final'!$T$3:$T$1977,"&gt;="&amp;'SB35 Determination Data'!$F106,'5th Cycle APR Raw Data-Final'!$T$3:$T$1977,"&lt;="&amp;G106))</f>
        <v>50</v>
      </c>
      <c r="AE106" s="100">
        <f t="shared" si="77"/>
        <v>0</v>
      </c>
      <c r="AF106" s="112" t="str">
        <f t="shared" si="78"/>
        <v>*</v>
      </c>
      <c r="AG106" s="100">
        <f>VLOOKUP(K106,'5th Cycle APR Raw Data-Final'!$A$3:$P$1977,16,FALSE)</f>
        <v>0</v>
      </c>
      <c r="AH106" s="100">
        <f>IF(AN106&lt;1,SUMIFS('5th Cycle APR Raw Data-Final'!$Q$3:$Q$1977,'5th Cycle APR Raw Data-Final'!$A$3:$A$1977,'SB35 Determination Data'!$K106,'5th Cycle APR Raw Data-Final'!$T$3:$T$1977,"&gt;="&amp;'SB35 Determination Data'!$F106,'5th Cycle APR Raw Data-Final'!$T$3:$T$1977,"&lt;"&amp;E106),SUMIFS('5th Cycle APR Raw Data-Final'!$Q$3:$Q$1977,'5th Cycle APR Raw Data-Final'!$A$3:$A$1977,'SB35 Determination Data'!$K106,'5th Cycle APR Raw Data-Final'!$T$3:$T$1977,"&gt;="&amp;'SB35 Determination Data'!$F106,'5th Cycle APR Raw Data-Final'!$T$3:$T$1977,"&lt;="&amp;G106))</f>
        <v>518</v>
      </c>
      <c r="AI106" s="100">
        <f t="shared" si="79"/>
        <v>0</v>
      </c>
      <c r="AJ106" s="112" t="str">
        <f t="shared" si="80"/>
        <v>*</v>
      </c>
      <c r="AK106" s="100">
        <f>VLOOKUP(K106,'5th Cycle APR Raw Data-Final'!$A$3:$R$1977,18,FALSE)</f>
        <v>2</v>
      </c>
      <c r="AL106" s="100">
        <f>IF(AN106&lt;1,SUMIFS('5th Cycle APR Raw Data-Final'!$S$3:$S$1977,'5th Cycle APR Raw Data-Final'!$A$3:$A$1977,'SB35 Determination Data'!$K106,'5th Cycle APR Raw Data-Final'!$T$3:$T$1977,"&gt;="&amp;'SB35 Determination Data'!$F106,'5th Cycle APR Raw Data-Final'!$T$3:$T$1977,"&lt;"&amp;E106),SUMIFS('5th Cycle APR Raw Data-Final'!$S$3:$S$1977,'5th Cycle APR Raw Data-Final'!$A$3:$A$1977,'SB35 Determination Data'!$K106,'5th Cycle APR Raw Data-Final'!$T$3:$T$1977,"&gt;="&amp;'SB35 Determination Data'!$F106,'5th Cycle APR Raw Data-Final'!$T$3:$T$1977,"&lt;="&amp;G106))</f>
        <v>568</v>
      </c>
      <c r="AM106" s="100">
        <f t="shared" si="81"/>
        <v>2</v>
      </c>
      <c r="AN106" s="114">
        <f t="shared" si="82"/>
        <v>0.5</v>
      </c>
      <c r="AO106" s="2" t="str">
        <f t="shared" si="83"/>
        <v>NO</v>
      </c>
      <c r="AP106" s="2" t="str">
        <f t="shared" si="84"/>
        <v>YES</v>
      </c>
      <c r="AQ106" s="2" t="str">
        <f t="shared" si="85"/>
        <v>NO</v>
      </c>
      <c r="AR106" s="124" t="str">
        <f>VLOOKUP(K106,'2018Submitted'!$A$2:$C$540,3,FALSE)</f>
        <v>Successful</v>
      </c>
      <c r="AS106" s="2" t="str">
        <f t="shared" si="86"/>
        <v>NO</v>
      </c>
      <c r="AT106" s="2" t="str">
        <f t="shared" si="87"/>
        <v>YES</v>
      </c>
    </row>
    <row r="107" spans="1:46" s="2" customFormat="1" ht="12.75" customHeight="1" x14ac:dyDescent="0.2">
      <c r="A107" s="2" t="s">
        <v>81</v>
      </c>
      <c r="B107" s="2" t="str">
        <f t="shared" si="60"/>
        <v>COTATI</v>
      </c>
      <c r="C107" s="71">
        <f t="shared" si="61"/>
        <v>0.5</v>
      </c>
      <c r="D107" s="72">
        <f t="shared" si="62"/>
        <v>8</v>
      </c>
      <c r="E107" s="99">
        <f t="shared" si="63"/>
        <v>2019</v>
      </c>
      <c r="F107" s="99">
        <f t="shared" si="64"/>
        <v>2015</v>
      </c>
      <c r="G107" s="99">
        <f t="shared" si="65"/>
        <v>2022</v>
      </c>
      <c r="H107" s="2" t="str">
        <f t="shared" si="66"/>
        <v>01/31/2015</v>
      </c>
      <c r="I107" s="2" t="str">
        <f t="shared" si="67"/>
        <v>01/31/2023</v>
      </c>
      <c r="J107" s="2" t="s">
        <v>8</v>
      </c>
      <c r="K107" s="111" t="s">
        <v>943</v>
      </c>
      <c r="L107" s="100">
        <f>VLOOKUP(K107,'5th Cycle APR Raw Data-Final'!$A$3:$P$1977,6,FALSE)</f>
        <v>35</v>
      </c>
      <c r="M107" s="100">
        <f>IF(AN107&lt;1,SUMIFS('5th Cycle APR Raw Data-Final'!G$3:G$1977,'5th Cycle APR Raw Data-Final'!$A$3:$A$1977,'SB35 Determination Data'!$K107,'5th Cycle APR Raw Data-Final'!$T$3:$T$1977,"&gt;="&amp;'SB35 Determination Data'!$F107,'5th Cycle APR Raw Data-Final'!$T$3:$T$1977,"&lt;"&amp;E107),SUMIFS('5th Cycle APR Raw Data-Final'!G$3:G$1977,'5th Cycle APR Raw Data-Final'!$A$3:$A$1977,'SB35 Determination Data'!$K107,'5th Cycle APR Raw Data-Final'!$T$3:$T$1977,"&gt;="&amp;'SB35 Determination Data'!$F107,'5th Cycle APR Raw Data-Final'!$T$3:$T$1977,"&lt;="&amp;G107))</f>
        <v>4</v>
      </c>
      <c r="N107" s="100">
        <f>IF(AN107&lt;1,SUMIFS('5th Cycle APR Raw Data-Final'!H$3:H$1977,'5th Cycle APR Raw Data-Final'!$A$3:$A$1977,'SB35 Determination Data'!$K107,'5th Cycle APR Raw Data-Final'!$T$3:$T$1977,"&gt;="&amp;'SB35 Determination Data'!$F107,'5th Cycle APR Raw Data-Final'!$T$3:$T$1977,"&lt;"&amp;E107),SUMIFS('5th Cycle APR Raw Data-Final'!H$3:H$1977,'5th Cycle APR Raw Data-Final'!$A$3:$A$1977,'SB35 Determination Data'!$K107,'5th Cycle APR Raw Data-Final'!$T$3:$T$1977,"&gt;="&amp;'SB35 Determination Data'!$F107,'5th Cycle APR Raw Data-Final'!$T$3:$T$1977,"&lt;="&amp;G107))</f>
        <v>4</v>
      </c>
      <c r="O107" s="100">
        <f>IF(AN107&lt;1,SUMIFS('5th Cycle APR Raw Data-Final'!I$3:I$1977,'5th Cycle APR Raw Data-Final'!$A$3:$A$1977,'SB35 Determination Data'!$K107,'5th Cycle APR Raw Data-Final'!$T$3:$T$1977,"&gt;="&amp;'SB35 Determination Data'!$F107,'5th Cycle APR Raw Data-Final'!$T$3:$T$1977,"&lt;"&amp;E107),SUMIFS('5th Cycle APR Raw Data-Final'!I$3:I$1977,'5th Cycle APR Raw Data-Final'!$A$3:$A$1977,'SB35 Determination Data'!$K107,'5th Cycle APR Raw Data-Final'!$T$3:$T$1977,"&gt;="&amp;'SB35 Determination Data'!$F107,'5th Cycle APR Raw Data-Final'!$T$3:$T$1977,"&lt;="&amp;G107))</f>
        <v>0</v>
      </c>
      <c r="P107" s="100">
        <f t="shared" si="68"/>
        <v>31</v>
      </c>
      <c r="Q107" s="112">
        <f t="shared" si="69"/>
        <v>0.11428571428571428</v>
      </c>
      <c r="R107" s="101">
        <f t="shared" si="70"/>
        <v>18</v>
      </c>
      <c r="S107" s="101">
        <f t="shared" si="71"/>
        <v>0</v>
      </c>
      <c r="T107" s="100">
        <f>VLOOKUP(K107,'5th Cycle APR Raw Data-Final'!$A$3:$P$1977,10,FALSE)</f>
        <v>18</v>
      </c>
      <c r="U107" s="100">
        <f>IF(AN107&lt;1,SUMIFS('5th Cycle APR Raw Data-Final'!K$3:K$1977,'5th Cycle APR Raw Data-Final'!$A$3:$A$1977,'SB35 Determination Data'!$K107,'5th Cycle APR Raw Data-Final'!$T$3:$T$1977,"&gt;="&amp;'SB35 Determination Data'!$F107,'5th Cycle APR Raw Data-Final'!$T$3:$T$1977,"&lt;"&amp;E107),SUMIFS('5th Cycle APR Raw Data-Final'!K$3:K$1977,'5th Cycle APR Raw Data-Final'!$A$3:$A$1977,'SB35 Determination Data'!$K107,'5th Cycle APR Raw Data-Final'!$T$3:$T$1977,"&gt;="&amp;'SB35 Determination Data'!$F107,'5th Cycle APR Raw Data-Final'!$T$3:$T$1977,"&lt;="&amp;G107))</f>
        <v>13</v>
      </c>
      <c r="V107" s="100">
        <f>IF(AN107&lt;1,SUMIFS('5th Cycle APR Raw Data-Final'!L$3:L$1977,'5th Cycle APR Raw Data-Final'!$A$3:$A$1977,'SB35 Determination Data'!$K107,'5th Cycle APR Raw Data-Final'!$T$3:$T$1977,"&gt;="&amp;'SB35 Determination Data'!$F107,'5th Cycle APR Raw Data-Final'!$T$3:$T$1977,"&lt;"&amp;E107),SUMIFS('5th Cycle APR Raw Data-Final'!L$3:L$1977,'5th Cycle APR Raw Data-Final'!$A$3:$A$1977,'SB35 Determination Data'!$K107,'5th Cycle APR Raw Data-Final'!$T$3:$T$1977,"&gt;="&amp;'SB35 Determination Data'!$F107,'5th Cycle APR Raw Data-Final'!$T$3:$T$1977,"&lt;="&amp;G107))</f>
        <v>3</v>
      </c>
      <c r="W107" s="100">
        <f>IF(AN107&lt;1,SUMIFS('5th Cycle APR Raw Data-Final'!M$3:M$1977,'5th Cycle APR Raw Data-Final'!$A$3:$A$1977,'SB35 Determination Data'!$K107,'5th Cycle APR Raw Data-Final'!$T$3:$T$1977,"&gt;="&amp;'SB35 Determination Data'!$F107,'5th Cycle APR Raw Data-Final'!$T$3:$T$1977,"&lt;"&amp;E107),SUMIFS('5th Cycle APR Raw Data-Final'!M$3:M$1977,'5th Cycle APR Raw Data-Final'!$A$3:$A$1977,'SB35 Determination Data'!$K107,'5th Cycle APR Raw Data-Final'!$T$3:$T$1977,"&gt;="&amp;'SB35 Determination Data'!$F107,'5th Cycle APR Raw Data-Final'!$T$3:$T$1977,"&lt;="&amp;G107))</f>
        <v>10</v>
      </c>
      <c r="X107" s="100">
        <f t="shared" si="72"/>
        <v>5</v>
      </c>
      <c r="Y107" s="100">
        <f t="shared" si="73"/>
        <v>13</v>
      </c>
      <c r="Z107" s="100">
        <f t="shared" si="74"/>
        <v>5</v>
      </c>
      <c r="AA107" s="112">
        <f t="shared" si="75"/>
        <v>0.72222222222222221</v>
      </c>
      <c r="AB107" s="112">
        <f t="shared" si="76"/>
        <v>0.72222222222222221</v>
      </c>
      <c r="AC107" s="100">
        <f>VLOOKUP(K107,'5th Cycle APR Raw Data-Final'!$A$3:$P$1977,14,FALSE)</f>
        <v>18</v>
      </c>
      <c r="AD107" s="100">
        <f>IF(AN107&lt;1,SUMIFS('5th Cycle APR Raw Data-Final'!$O$3:$O$1977,'5th Cycle APR Raw Data-Final'!$A$3:$A$1977,'SB35 Determination Data'!$K107,'5th Cycle APR Raw Data-Final'!$T$3:$T$1977,"&gt;="&amp;'SB35 Determination Data'!$F107,'5th Cycle APR Raw Data-Final'!$T$3:$T$1977,"&lt;"&amp;E107),SUMIFS('5th Cycle APR Raw Data-Final'!$O$3:$O$1977,'5th Cycle APR Raw Data-Final'!$A$3:$A$1977,'SB35 Determination Data'!$K107,'5th Cycle APR Raw Data-Final'!$T$3:$T$1977,"&gt;="&amp;'SB35 Determination Data'!$F107,'5th Cycle APR Raw Data-Final'!$T$3:$T$1977,"&lt;="&amp;G107))</f>
        <v>13</v>
      </c>
      <c r="AE107" s="100">
        <f t="shared" si="77"/>
        <v>5</v>
      </c>
      <c r="AF107" s="112">
        <f t="shared" si="78"/>
        <v>0.72222222222222221</v>
      </c>
      <c r="AG107" s="100">
        <f>VLOOKUP(K107,'5th Cycle APR Raw Data-Final'!$A$3:$P$1977,16,FALSE)</f>
        <v>66</v>
      </c>
      <c r="AH107" s="100">
        <f>IF(AN107&lt;1,SUMIFS('5th Cycle APR Raw Data-Final'!$Q$3:$Q$1977,'5th Cycle APR Raw Data-Final'!$A$3:$A$1977,'SB35 Determination Data'!$K107,'5th Cycle APR Raw Data-Final'!$T$3:$T$1977,"&gt;="&amp;'SB35 Determination Data'!$F107,'5th Cycle APR Raw Data-Final'!$T$3:$T$1977,"&lt;"&amp;E107),SUMIFS('5th Cycle APR Raw Data-Final'!$Q$3:$Q$1977,'5th Cycle APR Raw Data-Final'!$A$3:$A$1977,'SB35 Determination Data'!$K107,'5th Cycle APR Raw Data-Final'!$T$3:$T$1977,"&gt;="&amp;'SB35 Determination Data'!$F107,'5th Cycle APR Raw Data-Final'!$T$3:$T$1977,"&lt;="&amp;G107))</f>
        <v>38</v>
      </c>
      <c r="AI107" s="100">
        <f t="shared" si="79"/>
        <v>28</v>
      </c>
      <c r="AJ107" s="112">
        <f t="shared" si="80"/>
        <v>0.5757575757575758</v>
      </c>
      <c r="AK107" s="100">
        <f>VLOOKUP(K107,'5th Cycle APR Raw Data-Final'!$A$3:$R$1977,18,FALSE)</f>
        <v>137</v>
      </c>
      <c r="AL107" s="100">
        <f>IF(AN107&lt;1,SUMIFS('5th Cycle APR Raw Data-Final'!$S$3:$S$1977,'5th Cycle APR Raw Data-Final'!$A$3:$A$1977,'SB35 Determination Data'!$K107,'5th Cycle APR Raw Data-Final'!$T$3:$T$1977,"&gt;="&amp;'SB35 Determination Data'!$F107,'5th Cycle APR Raw Data-Final'!$T$3:$T$1977,"&lt;"&amp;E107),SUMIFS('5th Cycle APR Raw Data-Final'!$S$3:$S$1977,'5th Cycle APR Raw Data-Final'!$A$3:$A$1977,'SB35 Determination Data'!$K107,'5th Cycle APR Raw Data-Final'!$T$3:$T$1977,"&gt;="&amp;'SB35 Determination Data'!$F107,'5th Cycle APR Raw Data-Final'!$T$3:$T$1977,"&lt;="&amp;G107))</f>
        <v>68</v>
      </c>
      <c r="AM107" s="100">
        <f t="shared" si="81"/>
        <v>69</v>
      </c>
      <c r="AN107" s="114">
        <f t="shared" si="82"/>
        <v>0.5</v>
      </c>
      <c r="AO107" s="2" t="str">
        <f t="shared" si="83"/>
        <v>NO</v>
      </c>
      <c r="AP107" s="2" t="str">
        <f t="shared" si="84"/>
        <v>YES</v>
      </c>
      <c r="AQ107" s="2" t="str">
        <f t="shared" si="85"/>
        <v>NO</v>
      </c>
      <c r="AR107" s="124" t="str">
        <f>VLOOKUP(K107,'2018Submitted'!$A$2:$C$540,3,FALSE)</f>
        <v>Successful</v>
      </c>
      <c r="AS107" s="2" t="str">
        <f t="shared" si="86"/>
        <v>NO</v>
      </c>
      <c r="AT107" s="2" t="str">
        <f t="shared" si="87"/>
        <v>YES</v>
      </c>
    </row>
    <row r="108" spans="1:46" s="2" customFormat="1" ht="12.75" customHeight="1" x14ac:dyDescent="0.2">
      <c r="A108" s="2" t="s">
        <v>5</v>
      </c>
      <c r="B108" s="2" t="str">
        <f t="shared" si="60"/>
        <v>COVINA</v>
      </c>
      <c r="C108" s="71">
        <f t="shared" si="61"/>
        <v>0.625</v>
      </c>
      <c r="D108" s="72">
        <f t="shared" si="62"/>
        <v>8</v>
      </c>
      <c r="E108" s="99">
        <f t="shared" si="63"/>
        <v>2018</v>
      </c>
      <c r="F108" s="99">
        <f t="shared" si="64"/>
        <v>2014</v>
      </c>
      <c r="G108" s="99" t="str">
        <f t="shared" si="65"/>
        <v>2021</v>
      </c>
      <c r="H108" s="2" t="str">
        <f t="shared" si="66"/>
        <v>10/15/2013</v>
      </c>
      <c r="I108" s="2" t="str">
        <f t="shared" si="67"/>
        <v>10/15/2021</v>
      </c>
      <c r="J108" s="2" t="s">
        <v>3</v>
      </c>
      <c r="K108" s="111" t="s">
        <v>1855</v>
      </c>
      <c r="L108" s="100" t="e">
        <f>VLOOKUP(K108,'5th Cycle APR Raw Data-Final'!$A$3:$P$1977,6,FALSE)</f>
        <v>#N/A</v>
      </c>
      <c r="M108" s="100">
        <f>IF(AN108&lt;1,SUMIFS('5th Cycle APR Raw Data-Final'!G$3:G$1977,'5th Cycle APR Raw Data-Final'!$A$3:$A$1977,'SB35 Determination Data'!$K108,'5th Cycle APR Raw Data-Final'!$T$3:$T$1977,"&gt;="&amp;'SB35 Determination Data'!$F108,'5th Cycle APR Raw Data-Final'!$T$3:$T$1977,"&lt;"&amp;E108),SUMIFS('5th Cycle APR Raw Data-Final'!G$3:G$1977,'5th Cycle APR Raw Data-Final'!$A$3:$A$1977,'SB35 Determination Data'!$K108,'5th Cycle APR Raw Data-Final'!$T$3:$T$1977,"&gt;="&amp;'SB35 Determination Data'!$F108,'5th Cycle APR Raw Data-Final'!$T$3:$T$1977,"&lt;="&amp;G108))</f>
        <v>0</v>
      </c>
      <c r="N108" s="100">
        <f>IF(AN108&lt;1,SUMIFS('5th Cycle APR Raw Data-Final'!H$3:H$1977,'5th Cycle APR Raw Data-Final'!$A$3:$A$1977,'SB35 Determination Data'!$K108,'5th Cycle APR Raw Data-Final'!$T$3:$T$1977,"&gt;="&amp;'SB35 Determination Data'!$F108,'5th Cycle APR Raw Data-Final'!$T$3:$T$1977,"&lt;"&amp;E108),SUMIFS('5th Cycle APR Raw Data-Final'!H$3:H$1977,'5th Cycle APR Raw Data-Final'!$A$3:$A$1977,'SB35 Determination Data'!$K108,'5th Cycle APR Raw Data-Final'!$T$3:$T$1977,"&gt;="&amp;'SB35 Determination Data'!$F108,'5th Cycle APR Raw Data-Final'!$T$3:$T$1977,"&lt;="&amp;G108))</f>
        <v>0</v>
      </c>
      <c r="O108" s="100">
        <f>IF(AN108&lt;1,SUMIFS('5th Cycle APR Raw Data-Final'!I$3:I$1977,'5th Cycle APR Raw Data-Final'!$A$3:$A$1977,'SB35 Determination Data'!$K108,'5th Cycle APR Raw Data-Final'!$T$3:$T$1977,"&gt;="&amp;'SB35 Determination Data'!$F108,'5th Cycle APR Raw Data-Final'!$T$3:$T$1977,"&lt;"&amp;E108),SUMIFS('5th Cycle APR Raw Data-Final'!I$3:I$1977,'5th Cycle APR Raw Data-Final'!$A$3:$A$1977,'SB35 Determination Data'!$K108,'5th Cycle APR Raw Data-Final'!$T$3:$T$1977,"&gt;="&amp;'SB35 Determination Data'!$F108,'5th Cycle APR Raw Data-Final'!$T$3:$T$1977,"&lt;="&amp;G108))</f>
        <v>0</v>
      </c>
      <c r="P108" s="100" t="e">
        <f t="shared" si="68"/>
        <v>#N/A</v>
      </c>
      <c r="Q108" s="112">
        <f t="shared" si="69"/>
        <v>0</v>
      </c>
      <c r="R108" s="101" t="e">
        <f t="shared" si="70"/>
        <v>#N/A</v>
      </c>
      <c r="S108" s="101" t="e">
        <f t="shared" si="71"/>
        <v>#N/A</v>
      </c>
      <c r="T108" s="100" t="e">
        <f>VLOOKUP(K108,'5th Cycle APR Raw Data-Final'!$A$3:$P$1977,10,FALSE)</f>
        <v>#N/A</v>
      </c>
      <c r="U108" s="100">
        <f>IF(AN108&lt;1,SUMIFS('5th Cycle APR Raw Data-Final'!K$3:K$1977,'5th Cycle APR Raw Data-Final'!$A$3:$A$1977,'SB35 Determination Data'!$K108,'5th Cycle APR Raw Data-Final'!$T$3:$T$1977,"&gt;="&amp;'SB35 Determination Data'!$F108,'5th Cycle APR Raw Data-Final'!$T$3:$T$1977,"&lt;"&amp;E108),SUMIFS('5th Cycle APR Raw Data-Final'!K$3:K$1977,'5th Cycle APR Raw Data-Final'!$A$3:$A$1977,'SB35 Determination Data'!$K108,'5th Cycle APR Raw Data-Final'!$T$3:$T$1977,"&gt;="&amp;'SB35 Determination Data'!$F108,'5th Cycle APR Raw Data-Final'!$T$3:$T$1977,"&lt;="&amp;G108))</f>
        <v>0</v>
      </c>
      <c r="V108" s="100">
        <f>IF(AN108&lt;1,SUMIFS('5th Cycle APR Raw Data-Final'!L$3:L$1977,'5th Cycle APR Raw Data-Final'!$A$3:$A$1977,'SB35 Determination Data'!$K108,'5th Cycle APR Raw Data-Final'!$T$3:$T$1977,"&gt;="&amp;'SB35 Determination Data'!$F108,'5th Cycle APR Raw Data-Final'!$T$3:$T$1977,"&lt;"&amp;E108),SUMIFS('5th Cycle APR Raw Data-Final'!L$3:L$1977,'5th Cycle APR Raw Data-Final'!$A$3:$A$1977,'SB35 Determination Data'!$K108,'5th Cycle APR Raw Data-Final'!$T$3:$T$1977,"&gt;="&amp;'SB35 Determination Data'!$F108,'5th Cycle APR Raw Data-Final'!$T$3:$T$1977,"&lt;="&amp;G108))</f>
        <v>0</v>
      </c>
      <c r="W108" s="100">
        <f>IF(AN108&lt;1,SUMIFS('5th Cycle APR Raw Data-Final'!M$3:M$1977,'5th Cycle APR Raw Data-Final'!$A$3:$A$1977,'SB35 Determination Data'!$K108,'5th Cycle APR Raw Data-Final'!$T$3:$T$1977,"&gt;="&amp;'SB35 Determination Data'!$F108,'5th Cycle APR Raw Data-Final'!$T$3:$T$1977,"&lt;"&amp;E108),SUMIFS('5th Cycle APR Raw Data-Final'!M$3:M$1977,'5th Cycle APR Raw Data-Final'!$A$3:$A$1977,'SB35 Determination Data'!$K108,'5th Cycle APR Raw Data-Final'!$T$3:$T$1977,"&gt;="&amp;'SB35 Determination Data'!$F108,'5th Cycle APR Raw Data-Final'!$T$3:$T$1977,"&lt;="&amp;G108))</f>
        <v>0</v>
      </c>
      <c r="X108" s="100" t="e">
        <f t="shared" si="72"/>
        <v>#N/A</v>
      </c>
      <c r="Y108" s="100" t="e">
        <f t="shared" si="73"/>
        <v>#N/A</v>
      </c>
      <c r="Z108" s="100" t="e">
        <f t="shared" si="74"/>
        <v>#N/A</v>
      </c>
      <c r="AA108" s="112">
        <f t="shared" si="75"/>
        <v>0</v>
      </c>
      <c r="AB108" s="112">
        <f t="shared" si="76"/>
        <v>0</v>
      </c>
      <c r="AC108" s="100" t="e">
        <f>VLOOKUP(K108,'5th Cycle APR Raw Data-Final'!$A$3:$P$1977,14,FALSE)</f>
        <v>#N/A</v>
      </c>
      <c r="AD108" s="100">
        <f>IF(AN108&lt;1,SUMIFS('5th Cycle APR Raw Data-Final'!$O$3:$O$1977,'5th Cycle APR Raw Data-Final'!$A$3:$A$1977,'SB35 Determination Data'!$K108,'5th Cycle APR Raw Data-Final'!$T$3:$T$1977,"&gt;="&amp;'SB35 Determination Data'!$F108,'5th Cycle APR Raw Data-Final'!$T$3:$T$1977,"&lt;"&amp;E108),SUMIFS('5th Cycle APR Raw Data-Final'!$O$3:$O$1977,'5th Cycle APR Raw Data-Final'!$A$3:$A$1977,'SB35 Determination Data'!$K108,'5th Cycle APR Raw Data-Final'!$T$3:$T$1977,"&gt;="&amp;'SB35 Determination Data'!$F108,'5th Cycle APR Raw Data-Final'!$T$3:$T$1977,"&lt;="&amp;G108))</f>
        <v>0</v>
      </c>
      <c r="AE108" s="100" t="e">
        <f t="shared" si="77"/>
        <v>#N/A</v>
      </c>
      <c r="AF108" s="112">
        <f t="shared" si="78"/>
        <v>0</v>
      </c>
      <c r="AG108" s="100" t="e">
        <f>VLOOKUP(K108,'5th Cycle APR Raw Data-Final'!$A$3:$P$1977,16,FALSE)</f>
        <v>#N/A</v>
      </c>
      <c r="AH108" s="100">
        <f>IF(AN108&lt;1,SUMIFS('5th Cycle APR Raw Data-Final'!$Q$3:$Q$1977,'5th Cycle APR Raw Data-Final'!$A$3:$A$1977,'SB35 Determination Data'!$K108,'5th Cycle APR Raw Data-Final'!$T$3:$T$1977,"&gt;="&amp;'SB35 Determination Data'!$F108,'5th Cycle APR Raw Data-Final'!$T$3:$T$1977,"&lt;"&amp;E108),SUMIFS('5th Cycle APR Raw Data-Final'!$Q$3:$Q$1977,'5th Cycle APR Raw Data-Final'!$A$3:$A$1977,'SB35 Determination Data'!$K108,'5th Cycle APR Raw Data-Final'!$T$3:$T$1977,"&gt;="&amp;'SB35 Determination Data'!$F108,'5th Cycle APR Raw Data-Final'!$T$3:$T$1977,"&lt;="&amp;G108))</f>
        <v>0</v>
      </c>
      <c r="AI108" s="100" t="e">
        <f t="shared" si="79"/>
        <v>#N/A</v>
      </c>
      <c r="AJ108" s="112">
        <f t="shared" si="80"/>
        <v>0</v>
      </c>
      <c r="AK108" s="100" t="e">
        <f>VLOOKUP(K108,'5th Cycle APR Raw Data-Final'!$A$3:$R$1977,18,FALSE)</f>
        <v>#N/A</v>
      </c>
      <c r="AL108" s="100">
        <f>IF(AN108&lt;1,SUMIFS('5th Cycle APR Raw Data-Final'!$S$3:$S$1977,'5th Cycle APR Raw Data-Final'!$A$3:$A$1977,'SB35 Determination Data'!$K108,'5th Cycle APR Raw Data-Final'!$T$3:$T$1977,"&gt;="&amp;'SB35 Determination Data'!$F108,'5th Cycle APR Raw Data-Final'!$T$3:$T$1977,"&lt;"&amp;E108),SUMIFS('5th Cycle APR Raw Data-Final'!$S$3:$S$1977,'5th Cycle APR Raw Data-Final'!$A$3:$A$1977,'SB35 Determination Data'!$K108,'5th Cycle APR Raw Data-Final'!$T$3:$T$1977,"&gt;="&amp;'SB35 Determination Data'!$F108,'5th Cycle APR Raw Data-Final'!$T$3:$T$1977,"&lt;="&amp;G108))</f>
        <v>0</v>
      </c>
      <c r="AM108" s="100" t="e">
        <f t="shared" si="81"/>
        <v>#N/A</v>
      </c>
      <c r="AN108" s="114">
        <f t="shared" si="82"/>
        <v>0.5</v>
      </c>
      <c r="AO108" s="2" t="str">
        <f t="shared" si="83"/>
        <v>YES</v>
      </c>
      <c r="AP108" s="2" t="str">
        <f t="shared" si="84"/>
        <v>NO</v>
      </c>
      <c r="AQ108" s="2" t="str">
        <f t="shared" si="85"/>
        <v>NO</v>
      </c>
      <c r="AR108" s="124" t="str">
        <f>VLOOKUP(K108,'2018Submitted'!$A$2:$C$540,3,FALSE)</f>
        <v>Received - Not successful</v>
      </c>
      <c r="AS108" s="2" t="str">
        <f t="shared" si="86"/>
        <v>NO</v>
      </c>
      <c r="AT108" s="2" t="str">
        <f t="shared" si="87"/>
        <v>NO</v>
      </c>
    </row>
    <row r="109" spans="1:46" s="2" customFormat="1" ht="12.75" customHeight="1" x14ac:dyDescent="0.2">
      <c r="A109" s="2" t="s">
        <v>95</v>
      </c>
      <c r="B109" s="2" t="str">
        <f t="shared" si="60"/>
        <v>CRESCENT CITY</v>
      </c>
      <c r="C109" s="71">
        <f t="shared" si="61"/>
        <v>1</v>
      </c>
      <c r="D109" s="72">
        <f t="shared" si="62"/>
        <v>5</v>
      </c>
      <c r="E109" s="99">
        <f t="shared" si="63"/>
        <v>2017</v>
      </c>
      <c r="F109" s="99">
        <f t="shared" si="64"/>
        <v>2014</v>
      </c>
      <c r="G109" s="99">
        <f t="shared" si="65"/>
        <v>2018</v>
      </c>
      <c r="H109" s="2" t="str">
        <f t="shared" si="66"/>
        <v>06/30/2014</v>
      </c>
      <c r="I109" s="2" t="str">
        <f t="shared" si="67"/>
        <v>06/30/2019</v>
      </c>
      <c r="J109" s="2" t="s">
        <v>13</v>
      </c>
      <c r="K109" s="111" t="s">
        <v>1856</v>
      </c>
      <c r="L109" s="100" t="e">
        <f>VLOOKUP(K109,'5th Cycle APR Raw Data-Final'!$A$3:$P$1977,6,FALSE)</f>
        <v>#N/A</v>
      </c>
      <c r="M109" s="100">
        <f>IF(AN109&lt;1,SUMIFS('5th Cycle APR Raw Data-Final'!G$3:G$1977,'5th Cycle APR Raw Data-Final'!$A$3:$A$1977,'SB35 Determination Data'!$K109,'5th Cycle APR Raw Data-Final'!$T$3:$T$1977,"&gt;="&amp;'SB35 Determination Data'!$F109,'5th Cycle APR Raw Data-Final'!$T$3:$T$1977,"&lt;"&amp;E109),SUMIFS('5th Cycle APR Raw Data-Final'!G$3:G$1977,'5th Cycle APR Raw Data-Final'!$A$3:$A$1977,'SB35 Determination Data'!$K109,'5th Cycle APR Raw Data-Final'!$T$3:$T$1977,"&gt;="&amp;'SB35 Determination Data'!$F109,'5th Cycle APR Raw Data-Final'!$T$3:$T$1977,"&lt;="&amp;G109))</f>
        <v>0</v>
      </c>
      <c r="N109" s="100">
        <f>IF(AN109&lt;1,SUMIFS('5th Cycle APR Raw Data-Final'!H$3:H$1977,'5th Cycle APR Raw Data-Final'!$A$3:$A$1977,'SB35 Determination Data'!$K109,'5th Cycle APR Raw Data-Final'!$T$3:$T$1977,"&gt;="&amp;'SB35 Determination Data'!$F109,'5th Cycle APR Raw Data-Final'!$T$3:$T$1977,"&lt;"&amp;E109),SUMIFS('5th Cycle APR Raw Data-Final'!H$3:H$1977,'5th Cycle APR Raw Data-Final'!$A$3:$A$1977,'SB35 Determination Data'!$K109,'5th Cycle APR Raw Data-Final'!$T$3:$T$1977,"&gt;="&amp;'SB35 Determination Data'!$F109,'5th Cycle APR Raw Data-Final'!$T$3:$T$1977,"&lt;="&amp;G109))</f>
        <v>0</v>
      </c>
      <c r="O109" s="100">
        <f>IF(AN109&lt;1,SUMIFS('5th Cycle APR Raw Data-Final'!I$3:I$1977,'5th Cycle APR Raw Data-Final'!$A$3:$A$1977,'SB35 Determination Data'!$K109,'5th Cycle APR Raw Data-Final'!$T$3:$T$1977,"&gt;="&amp;'SB35 Determination Data'!$F109,'5th Cycle APR Raw Data-Final'!$T$3:$T$1977,"&lt;"&amp;E109),SUMIFS('5th Cycle APR Raw Data-Final'!I$3:I$1977,'5th Cycle APR Raw Data-Final'!$A$3:$A$1977,'SB35 Determination Data'!$K109,'5th Cycle APR Raw Data-Final'!$T$3:$T$1977,"&gt;="&amp;'SB35 Determination Data'!$F109,'5th Cycle APR Raw Data-Final'!$T$3:$T$1977,"&lt;="&amp;G109))</f>
        <v>0</v>
      </c>
      <c r="P109" s="100" t="e">
        <f t="shared" si="68"/>
        <v>#N/A</v>
      </c>
      <c r="Q109" s="112" t="str">
        <f t="shared" si="69"/>
        <v>No 2018 Annual Progress Report</v>
      </c>
      <c r="R109" s="101" t="e">
        <f t="shared" si="70"/>
        <v>#N/A</v>
      </c>
      <c r="S109" s="101" t="e">
        <f t="shared" si="71"/>
        <v>#N/A</v>
      </c>
      <c r="T109" s="100" t="e">
        <f>VLOOKUP(K109,'5th Cycle APR Raw Data-Final'!$A$3:$P$1977,10,FALSE)</f>
        <v>#N/A</v>
      </c>
      <c r="U109" s="100">
        <f>IF(AN109&lt;1,SUMIFS('5th Cycle APR Raw Data-Final'!K$3:K$1977,'5th Cycle APR Raw Data-Final'!$A$3:$A$1977,'SB35 Determination Data'!$K109,'5th Cycle APR Raw Data-Final'!$T$3:$T$1977,"&gt;="&amp;'SB35 Determination Data'!$F109,'5th Cycle APR Raw Data-Final'!$T$3:$T$1977,"&lt;"&amp;E109),SUMIFS('5th Cycle APR Raw Data-Final'!K$3:K$1977,'5th Cycle APR Raw Data-Final'!$A$3:$A$1977,'SB35 Determination Data'!$K109,'5th Cycle APR Raw Data-Final'!$T$3:$T$1977,"&gt;="&amp;'SB35 Determination Data'!$F109,'5th Cycle APR Raw Data-Final'!$T$3:$T$1977,"&lt;="&amp;G109))</f>
        <v>0</v>
      </c>
      <c r="V109" s="100">
        <f>IF(AN109&lt;1,SUMIFS('5th Cycle APR Raw Data-Final'!L$3:L$1977,'5th Cycle APR Raw Data-Final'!$A$3:$A$1977,'SB35 Determination Data'!$K109,'5th Cycle APR Raw Data-Final'!$T$3:$T$1977,"&gt;="&amp;'SB35 Determination Data'!$F109,'5th Cycle APR Raw Data-Final'!$T$3:$T$1977,"&lt;"&amp;E109),SUMIFS('5th Cycle APR Raw Data-Final'!L$3:L$1977,'5th Cycle APR Raw Data-Final'!$A$3:$A$1977,'SB35 Determination Data'!$K109,'5th Cycle APR Raw Data-Final'!$T$3:$T$1977,"&gt;="&amp;'SB35 Determination Data'!$F109,'5th Cycle APR Raw Data-Final'!$T$3:$T$1977,"&lt;="&amp;G109))</f>
        <v>0</v>
      </c>
      <c r="W109" s="100">
        <f>IF(AN109&lt;1,SUMIFS('5th Cycle APR Raw Data-Final'!M$3:M$1977,'5th Cycle APR Raw Data-Final'!$A$3:$A$1977,'SB35 Determination Data'!$K109,'5th Cycle APR Raw Data-Final'!$T$3:$T$1977,"&gt;="&amp;'SB35 Determination Data'!$F109,'5th Cycle APR Raw Data-Final'!$T$3:$T$1977,"&lt;"&amp;E109),SUMIFS('5th Cycle APR Raw Data-Final'!M$3:M$1977,'5th Cycle APR Raw Data-Final'!$A$3:$A$1977,'SB35 Determination Data'!$K109,'5th Cycle APR Raw Data-Final'!$T$3:$T$1977,"&gt;="&amp;'SB35 Determination Data'!$F109,'5th Cycle APR Raw Data-Final'!$T$3:$T$1977,"&lt;="&amp;G109))</f>
        <v>0</v>
      </c>
      <c r="X109" s="100" t="e">
        <f t="shared" si="72"/>
        <v>#N/A</v>
      </c>
      <c r="Y109" s="100" t="e">
        <f t="shared" si="73"/>
        <v>#N/A</v>
      </c>
      <c r="Z109" s="100" t="e">
        <f t="shared" si="74"/>
        <v>#N/A</v>
      </c>
      <c r="AA109" s="112" t="str">
        <f t="shared" si="75"/>
        <v>No 2018 Annual Progress Report</v>
      </c>
      <c r="AB109" s="112" t="str">
        <f t="shared" si="76"/>
        <v>No 2018 Annual Progress Report</v>
      </c>
      <c r="AC109" s="100" t="e">
        <f>VLOOKUP(K109,'5th Cycle APR Raw Data-Final'!$A$3:$P$1977,14,FALSE)</f>
        <v>#N/A</v>
      </c>
      <c r="AD109" s="100">
        <f>IF(AN109&lt;1,SUMIFS('5th Cycle APR Raw Data-Final'!$O$3:$O$1977,'5th Cycle APR Raw Data-Final'!$A$3:$A$1977,'SB35 Determination Data'!$K109,'5th Cycle APR Raw Data-Final'!$T$3:$T$1977,"&gt;="&amp;'SB35 Determination Data'!$F109,'5th Cycle APR Raw Data-Final'!$T$3:$T$1977,"&lt;"&amp;E109),SUMIFS('5th Cycle APR Raw Data-Final'!$O$3:$O$1977,'5th Cycle APR Raw Data-Final'!$A$3:$A$1977,'SB35 Determination Data'!$K109,'5th Cycle APR Raw Data-Final'!$T$3:$T$1977,"&gt;="&amp;'SB35 Determination Data'!$F109,'5th Cycle APR Raw Data-Final'!$T$3:$T$1977,"&lt;="&amp;G109))</f>
        <v>0</v>
      </c>
      <c r="AE109" s="100" t="e">
        <f t="shared" si="77"/>
        <v>#N/A</v>
      </c>
      <c r="AF109" s="112" t="str">
        <f t="shared" si="78"/>
        <v>No 2018 Annual Progress Report</v>
      </c>
      <c r="AG109" s="100" t="e">
        <f>VLOOKUP(K109,'5th Cycle APR Raw Data-Final'!$A$3:$P$1977,16,FALSE)</f>
        <v>#N/A</v>
      </c>
      <c r="AH109" s="100">
        <f>IF(AN109&lt;1,SUMIFS('5th Cycle APR Raw Data-Final'!$Q$3:$Q$1977,'5th Cycle APR Raw Data-Final'!$A$3:$A$1977,'SB35 Determination Data'!$K109,'5th Cycle APR Raw Data-Final'!$T$3:$T$1977,"&gt;="&amp;'SB35 Determination Data'!$F109,'5th Cycle APR Raw Data-Final'!$T$3:$T$1977,"&lt;"&amp;E109),SUMIFS('5th Cycle APR Raw Data-Final'!$Q$3:$Q$1977,'5th Cycle APR Raw Data-Final'!$A$3:$A$1977,'SB35 Determination Data'!$K109,'5th Cycle APR Raw Data-Final'!$T$3:$T$1977,"&gt;="&amp;'SB35 Determination Data'!$F109,'5th Cycle APR Raw Data-Final'!$T$3:$T$1977,"&lt;="&amp;G109))</f>
        <v>0</v>
      </c>
      <c r="AI109" s="100" t="e">
        <f t="shared" si="79"/>
        <v>#N/A</v>
      </c>
      <c r="AJ109" s="112" t="str">
        <f t="shared" si="80"/>
        <v>No 2018 Annual Progress Report</v>
      </c>
      <c r="AK109" s="100" t="e">
        <f>VLOOKUP(K109,'5th Cycle APR Raw Data-Final'!$A$3:$R$1977,18,FALSE)</f>
        <v>#N/A</v>
      </c>
      <c r="AL109" s="100">
        <f>IF(AN109&lt;1,SUMIFS('5th Cycle APR Raw Data-Final'!$S$3:$S$1977,'5th Cycle APR Raw Data-Final'!$A$3:$A$1977,'SB35 Determination Data'!$K109,'5th Cycle APR Raw Data-Final'!$T$3:$T$1977,"&gt;="&amp;'SB35 Determination Data'!$F109,'5th Cycle APR Raw Data-Final'!$T$3:$T$1977,"&lt;"&amp;E109),SUMIFS('5th Cycle APR Raw Data-Final'!$S$3:$S$1977,'5th Cycle APR Raw Data-Final'!$A$3:$A$1977,'SB35 Determination Data'!$K109,'5th Cycle APR Raw Data-Final'!$T$3:$T$1977,"&gt;="&amp;'SB35 Determination Data'!$F109,'5th Cycle APR Raw Data-Final'!$T$3:$T$1977,"&lt;="&amp;G109))</f>
        <v>0</v>
      </c>
      <c r="AM109" s="100" t="e">
        <f t="shared" si="81"/>
        <v>#N/A</v>
      </c>
      <c r="AN109" s="114">
        <f t="shared" si="82"/>
        <v>1</v>
      </c>
      <c r="AO109" s="2" t="str">
        <f t="shared" si="83"/>
        <v>YES</v>
      </c>
      <c r="AP109" s="2" t="str">
        <f t="shared" si="84"/>
        <v>NO</v>
      </c>
      <c r="AQ109" s="2" t="str">
        <f t="shared" si="85"/>
        <v>NO</v>
      </c>
      <c r="AR109" s="124" t="str">
        <f>VLOOKUP(K109,'2018Submitted'!$A$2:$C$540,3,FALSE)</f>
        <v>No 2018 Annual Progress Report</v>
      </c>
      <c r="AS109" s="2" t="str">
        <f t="shared" si="86"/>
        <v>YES</v>
      </c>
      <c r="AT109" s="2" t="str">
        <f t="shared" si="87"/>
        <v>NO</v>
      </c>
    </row>
    <row r="110" spans="1:46" s="2" customFormat="1" ht="12.75" customHeight="1" x14ac:dyDescent="0.2">
      <c r="A110" s="2" t="s">
        <v>5</v>
      </c>
      <c r="B110" s="2" t="str">
        <f t="shared" si="60"/>
        <v>CUDAHY</v>
      </c>
      <c r="C110" s="71">
        <f t="shared" si="61"/>
        <v>0.625</v>
      </c>
      <c r="D110" s="72">
        <f t="shared" si="62"/>
        <v>8</v>
      </c>
      <c r="E110" s="99">
        <f t="shared" si="63"/>
        <v>2018</v>
      </c>
      <c r="F110" s="99">
        <f t="shared" si="64"/>
        <v>2014</v>
      </c>
      <c r="G110" s="99" t="str">
        <f t="shared" si="65"/>
        <v>2021</v>
      </c>
      <c r="H110" s="2" t="str">
        <f t="shared" si="66"/>
        <v>10/15/2013</v>
      </c>
      <c r="I110" s="2" t="str">
        <f t="shared" si="67"/>
        <v>10/15/2021</v>
      </c>
      <c r="J110" s="2" t="s">
        <v>3</v>
      </c>
      <c r="K110" s="111" t="s">
        <v>96</v>
      </c>
      <c r="L110" s="100">
        <f>VLOOKUP(K110,'5th Cycle APR Raw Data-Final'!$A$3:$P$1977,6,FALSE)</f>
        <v>80</v>
      </c>
      <c r="M110" s="100">
        <f>IF(AN110&lt;1,SUMIFS('5th Cycle APR Raw Data-Final'!G$3:G$1977,'5th Cycle APR Raw Data-Final'!$A$3:$A$1977,'SB35 Determination Data'!$K110,'5th Cycle APR Raw Data-Final'!$T$3:$T$1977,"&gt;="&amp;'SB35 Determination Data'!$F110,'5th Cycle APR Raw Data-Final'!$T$3:$T$1977,"&lt;"&amp;E110),SUMIFS('5th Cycle APR Raw Data-Final'!G$3:G$1977,'5th Cycle APR Raw Data-Final'!$A$3:$A$1977,'SB35 Determination Data'!$K110,'5th Cycle APR Raw Data-Final'!$T$3:$T$1977,"&gt;="&amp;'SB35 Determination Data'!$F110,'5th Cycle APR Raw Data-Final'!$T$3:$T$1977,"&lt;="&amp;G110))</f>
        <v>0</v>
      </c>
      <c r="N110" s="100">
        <f>IF(AN110&lt;1,SUMIFS('5th Cycle APR Raw Data-Final'!H$3:H$1977,'5th Cycle APR Raw Data-Final'!$A$3:$A$1977,'SB35 Determination Data'!$K110,'5th Cycle APR Raw Data-Final'!$T$3:$T$1977,"&gt;="&amp;'SB35 Determination Data'!$F110,'5th Cycle APR Raw Data-Final'!$T$3:$T$1977,"&lt;"&amp;E110),SUMIFS('5th Cycle APR Raw Data-Final'!H$3:H$1977,'5th Cycle APR Raw Data-Final'!$A$3:$A$1977,'SB35 Determination Data'!$K110,'5th Cycle APR Raw Data-Final'!$T$3:$T$1977,"&gt;="&amp;'SB35 Determination Data'!$F110,'5th Cycle APR Raw Data-Final'!$T$3:$T$1977,"&lt;="&amp;G110))</f>
        <v>0</v>
      </c>
      <c r="O110" s="100">
        <f>IF(AN110&lt;1,SUMIFS('5th Cycle APR Raw Data-Final'!I$3:I$1977,'5th Cycle APR Raw Data-Final'!$A$3:$A$1977,'SB35 Determination Data'!$K110,'5th Cycle APR Raw Data-Final'!$T$3:$T$1977,"&gt;="&amp;'SB35 Determination Data'!$F110,'5th Cycle APR Raw Data-Final'!$T$3:$T$1977,"&lt;"&amp;E110),SUMIFS('5th Cycle APR Raw Data-Final'!I$3:I$1977,'5th Cycle APR Raw Data-Final'!$A$3:$A$1977,'SB35 Determination Data'!$K110,'5th Cycle APR Raw Data-Final'!$T$3:$T$1977,"&gt;="&amp;'SB35 Determination Data'!$F110,'5th Cycle APR Raw Data-Final'!$T$3:$T$1977,"&lt;="&amp;G110))</f>
        <v>0</v>
      </c>
      <c r="P110" s="100">
        <f t="shared" si="68"/>
        <v>80</v>
      </c>
      <c r="Q110" s="112">
        <f t="shared" si="69"/>
        <v>0</v>
      </c>
      <c r="R110" s="101">
        <f t="shared" si="70"/>
        <v>40</v>
      </c>
      <c r="S110" s="101">
        <f t="shared" si="71"/>
        <v>0</v>
      </c>
      <c r="T110" s="100">
        <f>VLOOKUP(K110,'5th Cycle APR Raw Data-Final'!$A$3:$P$1977,10,FALSE)</f>
        <v>46</v>
      </c>
      <c r="U110" s="100">
        <f>IF(AN110&lt;1,SUMIFS('5th Cycle APR Raw Data-Final'!K$3:K$1977,'5th Cycle APR Raw Data-Final'!$A$3:$A$1977,'SB35 Determination Data'!$K110,'5th Cycle APR Raw Data-Final'!$T$3:$T$1977,"&gt;="&amp;'SB35 Determination Data'!$F110,'5th Cycle APR Raw Data-Final'!$T$3:$T$1977,"&lt;"&amp;E110),SUMIFS('5th Cycle APR Raw Data-Final'!K$3:K$1977,'5th Cycle APR Raw Data-Final'!$A$3:$A$1977,'SB35 Determination Data'!$K110,'5th Cycle APR Raw Data-Final'!$T$3:$T$1977,"&gt;="&amp;'SB35 Determination Data'!$F110,'5th Cycle APR Raw Data-Final'!$T$3:$T$1977,"&lt;="&amp;G110))</f>
        <v>0</v>
      </c>
      <c r="V110" s="100">
        <f>IF(AN110&lt;1,SUMIFS('5th Cycle APR Raw Data-Final'!L$3:L$1977,'5th Cycle APR Raw Data-Final'!$A$3:$A$1977,'SB35 Determination Data'!$K110,'5th Cycle APR Raw Data-Final'!$T$3:$T$1977,"&gt;="&amp;'SB35 Determination Data'!$F110,'5th Cycle APR Raw Data-Final'!$T$3:$T$1977,"&lt;"&amp;E110),SUMIFS('5th Cycle APR Raw Data-Final'!L$3:L$1977,'5th Cycle APR Raw Data-Final'!$A$3:$A$1977,'SB35 Determination Data'!$K110,'5th Cycle APR Raw Data-Final'!$T$3:$T$1977,"&gt;="&amp;'SB35 Determination Data'!$F110,'5th Cycle APR Raw Data-Final'!$T$3:$T$1977,"&lt;="&amp;G110))</f>
        <v>0</v>
      </c>
      <c r="W110" s="100">
        <f>IF(AN110&lt;1,SUMIFS('5th Cycle APR Raw Data-Final'!M$3:M$1977,'5th Cycle APR Raw Data-Final'!$A$3:$A$1977,'SB35 Determination Data'!$K110,'5th Cycle APR Raw Data-Final'!$T$3:$T$1977,"&gt;="&amp;'SB35 Determination Data'!$F110,'5th Cycle APR Raw Data-Final'!$T$3:$T$1977,"&lt;"&amp;E110),SUMIFS('5th Cycle APR Raw Data-Final'!M$3:M$1977,'5th Cycle APR Raw Data-Final'!$A$3:$A$1977,'SB35 Determination Data'!$K110,'5th Cycle APR Raw Data-Final'!$T$3:$T$1977,"&gt;="&amp;'SB35 Determination Data'!$F110,'5th Cycle APR Raw Data-Final'!$T$3:$T$1977,"&lt;="&amp;G110))</f>
        <v>0</v>
      </c>
      <c r="X110" s="100">
        <f t="shared" si="72"/>
        <v>46</v>
      </c>
      <c r="Y110" s="100">
        <f t="shared" si="73"/>
        <v>0</v>
      </c>
      <c r="Z110" s="100">
        <f t="shared" si="74"/>
        <v>46</v>
      </c>
      <c r="AA110" s="112">
        <f t="shared" si="75"/>
        <v>0</v>
      </c>
      <c r="AB110" s="112">
        <f t="shared" si="76"/>
        <v>0</v>
      </c>
      <c r="AC110" s="100">
        <f>VLOOKUP(K110,'5th Cycle APR Raw Data-Final'!$A$3:$P$1977,14,FALSE)</f>
        <v>51</v>
      </c>
      <c r="AD110" s="100">
        <f>IF(AN110&lt;1,SUMIFS('5th Cycle APR Raw Data-Final'!$O$3:$O$1977,'5th Cycle APR Raw Data-Final'!$A$3:$A$1977,'SB35 Determination Data'!$K110,'5th Cycle APR Raw Data-Final'!$T$3:$T$1977,"&gt;="&amp;'SB35 Determination Data'!$F110,'5th Cycle APR Raw Data-Final'!$T$3:$T$1977,"&lt;"&amp;E110),SUMIFS('5th Cycle APR Raw Data-Final'!$O$3:$O$1977,'5th Cycle APR Raw Data-Final'!$A$3:$A$1977,'SB35 Determination Data'!$K110,'5th Cycle APR Raw Data-Final'!$T$3:$T$1977,"&gt;="&amp;'SB35 Determination Data'!$F110,'5th Cycle APR Raw Data-Final'!$T$3:$T$1977,"&lt;="&amp;G110))</f>
        <v>0</v>
      </c>
      <c r="AE110" s="100">
        <f t="shared" si="77"/>
        <v>51</v>
      </c>
      <c r="AF110" s="112">
        <f t="shared" si="78"/>
        <v>0</v>
      </c>
      <c r="AG110" s="100">
        <f>VLOOKUP(K110,'5th Cycle APR Raw Data-Final'!$A$3:$P$1977,16,FALSE)</f>
        <v>141</v>
      </c>
      <c r="AH110" s="100">
        <f>IF(AN110&lt;1,SUMIFS('5th Cycle APR Raw Data-Final'!$Q$3:$Q$1977,'5th Cycle APR Raw Data-Final'!$A$3:$A$1977,'SB35 Determination Data'!$K110,'5th Cycle APR Raw Data-Final'!$T$3:$T$1977,"&gt;="&amp;'SB35 Determination Data'!$F110,'5th Cycle APR Raw Data-Final'!$T$3:$T$1977,"&lt;"&amp;E110),SUMIFS('5th Cycle APR Raw Data-Final'!$Q$3:$Q$1977,'5th Cycle APR Raw Data-Final'!$A$3:$A$1977,'SB35 Determination Data'!$K110,'5th Cycle APR Raw Data-Final'!$T$3:$T$1977,"&gt;="&amp;'SB35 Determination Data'!$F110,'5th Cycle APR Raw Data-Final'!$T$3:$T$1977,"&lt;="&amp;G110))</f>
        <v>0</v>
      </c>
      <c r="AI110" s="100">
        <f t="shared" si="79"/>
        <v>141</v>
      </c>
      <c r="AJ110" s="112">
        <f t="shared" si="80"/>
        <v>0</v>
      </c>
      <c r="AK110" s="100">
        <f>VLOOKUP(K110,'5th Cycle APR Raw Data-Final'!$A$3:$R$1977,18,FALSE)</f>
        <v>318</v>
      </c>
      <c r="AL110" s="100">
        <f>IF(AN110&lt;1,SUMIFS('5th Cycle APR Raw Data-Final'!$S$3:$S$1977,'5th Cycle APR Raw Data-Final'!$A$3:$A$1977,'SB35 Determination Data'!$K110,'5th Cycle APR Raw Data-Final'!$T$3:$T$1977,"&gt;="&amp;'SB35 Determination Data'!$F110,'5th Cycle APR Raw Data-Final'!$T$3:$T$1977,"&lt;"&amp;E110),SUMIFS('5th Cycle APR Raw Data-Final'!$S$3:$S$1977,'5th Cycle APR Raw Data-Final'!$A$3:$A$1977,'SB35 Determination Data'!$K110,'5th Cycle APR Raw Data-Final'!$T$3:$T$1977,"&gt;="&amp;'SB35 Determination Data'!$F110,'5th Cycle APR Raw Data-Final'!$T$3:$T$1977,"&lt;="&amp;G110))</f>
        <v>0</v>
      </c>
      <c r="AM110" s="100">
        <f t="shared" si="81"/>
        <v>318</v>
      </c>
      <c r="AN110" s="114">
        <f t="shared" si="82"/>
        <v>0.5</v>
      </c>
      <c r="AO110" s="2" t="str">
        <f t="shared" si="83"/>
        <v>YES</v>
      </c>
      <c r="AP110" s="2" t="str">
        <f t="shared" si="84"/>
        <v>NO</v>
      </c>
      <c r="AQ110" s="2" t="str">
        <f t="shared" si="85"/>
        <v>NO</v>
      </c>
      <c r="AR110" s="124" t="str">
        <f>VLOOKUP(K110,'2018Submitted'!$A$2:$C$540,3,FALSE)</f>
        <v>No 2018 Annual Progress Report</v>
      </c>
      <c r="AS110" s="2" t="str">
        <f t="shared" si="86"/>
        <v>NO</v>
      </c>
      <c r="AT110" s="2" t="str">
        <f t="shared" si="87"/>
        <v>NO</v>
      </c>
    </row>
    <row r="111" spans="1:46" s="2" customFormat="1" ht="12.75" customHeight="1" x14ac:dyDescent="0.2">
      <c r="A111" s="2" t="s">
        <v>5</v>
      </c>
      <c r="B111" s="2" t="str">
        <f t="shared" si="60"/>
        <v>CULVER CITY</v>
      </c>
      <c r="C111" s="71">
        <f t="shared" si="61"/>
        <v>0.625</v>
      </c>
      <c r="D111" s="72">
        <f t="shared" si="62"/>
        <v>8</v>
      </c>
      <c r="E111" s="99">
        <f t="shared" si="63"/>
        <v>2018</v>
      </c>
      <c r="F111" s="99">
        <f t="shared" si="64"/>
        <v>2014</v>
      </c>
      <c r="G111" s="99" t="str">
        <f t="shared" si="65"/>
        <v>2021</v>
      </c>
      <c r="H111" s="2" t="str">
        <f t="shared" si="66"/>
        <v>10/15/2013</v>
      </c>
      <c r="I111" s="2" t="str">
        <f t="shared" si="67"/>
        <v>10/15/2021</v>
      </c>
      <c r="J111" s="2" t="s">
        <v>3</v>
      </c>
      <c r="K111" s="111" t="s">
        <v>1120</v>
      </c>
      <c r="L111" s="100">
        <f>VLOOKUP(K111,'5th Cycle APR Raw Data-Final'!$A$3:$P$1977,6,FALSE)</f>
        <v>48</v>
      </c>
      <c r="M111" s="100">
        <f>IF(AN111&lt;1,SUMIFS('5th Cycle APR Raw Data-Final'!G$3:G$1977,'5th Cycle APR Raw Data-Final'!$A$3:$A$1977,'SB35 Determination Data'!$K111,'5th Cycle APR Raw Data-Final'!$T$3:$T$1977,"&gt;="&amp;'SB35 Determination Data'!$F111,'5th Cycle APR Raw Data-Final'!$T$3:$T$1977,"&lt;"&amp;E111),SUMIFS('5th Cycle APR Raw Data-Final'!G$3:G$1977,'5th Cycle APR Raw Data-Final'!$A$3:$A$1977,'SB35 Determination Data'!$K111,'5th Cycle APR Raw Data-Final'!$T$3:$T$1977,"&gt;="&amp;'SB35 Determination Data'!$F111,'5th Cycle APR Raw Data-Final'!$T$3:$T$1977,"&lt;="&amp;G111))</f>
        <v>6</v>
      </c>
      <c r="N111" s="100">
        <f>IF(AN111&lt;1,SUMIFS('5th Cycle APR Raw Data-Final'!H$3:H$1977,'5th Cycle APR Raw Data-Final'!$A$3:$A$1977,'SB35 Determination Data'!$K111,'5th Cycle APR Raw Data-Final'!$T$3:$T$1977,"&gt;="&amp;'SB35 Determination Data'!$F111,'5th Cycle APR Raw Data-Final'!$T$3:$T$1977,"&lt;"&amp;E111),SUMIFS('5th Cycle APR Raw Data-Final'!H$3:H$1977,'5th Cycle APR Raw Data-Final'!$A$3:$A$1977,'SB35 Determination Data'!$K111,'5th Cycle APR Raw Data-Final'!$T$3:$T$1977,"&gt;="&amp;'SB35 Determination Data'!$F111,'5th Cycle APR Raw Data-Final'!$T$3:$T$1977,"&lt;="&amp;G111))</f>
        <v>6</v>
      </c>
      <c r="O111" s="100">
        <f>IF(AN111&lt;1,SUMIFS('5th Cycle APR Raw Data-Final'!I$3:I$1977,'5th Cycle APR Raw Data-Final'!$A$3:$A$1977,'SB35 Determination Data'!$K111,'5th Cycle APR Raw Data-Final'!$T$3:$T$1977,"&gt;="&amp;'SB35 Determination Data'!$F111,'5th Cycle APR Raw Data-Final'!$T$3:$T$1977,"&lt;"&amp;E111),SUMIFS('5th Cycle APR Raw Data-Final'!I$3:I$1977,'5th Cycle APR Raw Data-Final'!$A$3:$A$1977,'SB35 Determination Data'!$K111,'5th Cycle APR Raw Data-Final'!$T$3:$T$1977,"&gt;="&amp;'SB35 Determination Data'!$F111,'5th Cycle APR Raw Data-Final'!$T$3:$T$1977,"&lt;="&amp;G111))</f>
        <v>0</v>
      </c>
      <c r="P111" s="100">
        <f t="shared" si="68"/>
        <v>42</v>
      </c>
      <c r="Q111" s="112">
        <f t="shared" si="69"/>
        <v>0.125</v>
      </c>
      <c r="R111" s="101">
        <f t="shared" si="70"/>
        <v>24</v>
      </c>
      <c r="S111" s="101">
        <f t="shared" si="71"/>
        <v>0</v>
      </c>
      <c r="T111" s="100">
        <f>VLOOKUP(K111,'5th Cycle APR Raw Data-Final'!$A$3:$P$1977,10,FALSE)</f>
        <v>29</v>
      </c>
      <c r="U111" s="100">
        <f>IF(AN111&lt;1,SUMIFS('5th Cycle APR Raw Data-Final'!K$3:K$1977,'5th Cycle APR Raw Data-Final'!$A$3:$A$1977,'SB35 Determination Data'!$K111,'5th Cycle APR Raw Data-Final'!$T$3:$T$1977,"&gt;="&amp;'SB35 Determination Data'!$F111,'5th Cycle APR Raw Data-Final'!$T$3:$T$1977,"&lt;"&amp;E111),SUMIFS('5th Cycle APR Raw Data-Final'!K$3:K$1977,'5th Cycle APR Raw Data-Final'!$A$3:$A$1977,'SB35 Determination Data'!$K111,'5th Cycle APR Raw Data-Final'!$T$3:$T$1977,"&gt;="&amp;'SB35 Determination Data'!$F111,'5th Cycle APR Raw Data-Final'!$T$3:$T$1977,"&lt;="&amp;G111))</f>
        <v>0</v>
      </c>
      <c r="V111" s="100">
        <f>IF(AN111&lt;1,SUMIFS('5th Cycle APR Raw Data-Final'!L$3:L$1977,'5th Cycle APR Raw Data-Final'!$A$3:$A$1977,'SB35 Determination Data'!$K111,'5th Cycle APR Raw Data-Final'!$T$3:$T$1977,"&gt;="&amp;'SB35 Determination Data'!$F111,'5th Cycle APR Raw Data-Final'!$T$3:$T$1977,"&lt;"&amp;E111),SUMIFS('5th Cycle APR Raw Data-Final'!L$3:L$1977,'5th Cycle APR Raw Data-Final'!$A$3:$A$1977,'SB35 Determination Data'!$K111,'5th Cycle APR Raw Data-Final'!$T$3:$T$1977,"&gt;="&amp;'SB35 Determination Data'!$F111,'5th Cycle APR Raw Data-Final'!$T$3:$T$1977,"&lt;="&amp;G111))</f>
        <v>0</v>
      </c>
      <c r="W111" s="100">
        <f>IF(AN111&lt;1,SUMIFS('5th Cycle APR Raw Data-Final'!M$3:M$1977,'5th Cycle APR Raw Data-Final'!$A$3:$A$1977,'SB35 Determination Data'!$K111,'5th Cycle APR Raw Data-Final'!$T$3:$T$1977,"&gt;="&amp;'SB35 Determination Data'!$F111,'5th Cycle APR Raw Data-Final'!$T$3:$T$1977,"&lt;"&amp;E111),SUMIFS('5th Cycle APR Raw Data-Final'!M$3:M$1977,'5th Cycle APR Raw Data-Final'!$A$3:$A$1977,'SB35 Determination Data'!$K111,'5th Cycle APR Raw Data-Final'!$T$3:$T$1977,"&gt;="&amp;'SB35 Determination Data'!$F111,'5th Cycle APR Raw Data-Final'!$T$3:$T$1977,"&lt;="&amp;G111))</f>
        <v>0</v>
      </c>
      <c r="X111" s="100">
        <f t="shared" si="72"/>
        <v>29</v>
      </c>
      <c r="Y111" s="100">
        <f t="shared" si="73"/>
        <v>0</v>
      </c>
      <c r="Z111" s="100">
        <f t="shared" si="74"/>
        <v>29</v>
      </c>
      <c r="AA111" s="112">
        <f t="shared" si="75"/>
        <v>0</v>
      </c>
      <c r="AB111" s="112">
        <f t="shared" si="76"/>
        <v>0</v>
      </c>
      <c r="AC111" s="100">
        <f>VLOOKUP(K111,'5th Cycle APR Raw Data-Final'!$A$3:$P$1977,14,FALSE)</f>
        <v>31</v>
      </c>
      <c r="AD111" s="100">
        <f>IF(AN111&lt;1,SUMIFS('5th Cycle APR Raw Data-Final'!$O$3:$O$1977,'5th Cycle APR Raw Data-Final'!$A$3:$A$1977,'SB35 Determination Data'!$K111,'5th Cycle APR Raw Data-Final'!$T$3:$T$1977,"&gt;="&amp;'SB35 Determination Data'!$F111,'5th Cycle APR Raw Data-Final'!$T$3:$T$1977,"&lt;"&amp;E111),SUMIFS('5th Cycle APR Raw Data-Final'!$O$3:$O$1977,'5th Cycle APR Raw Data-Final'!$A$3:$A$1977,'SB35 Determination Data'!$K111,'5th Cycle APR Raw Data-Final'!$T$3:$T$1977,"&gt;="&amp;'SB35 Determination Data'!$F111,'5th Cycle APR Raw Data-Final'!$T$3:$T$1977,"&lt;="&amp;G111))</f>
        <v>0</v>
      </c>
      <c r="AE111" s="100">
        <f t="shared" si="77"/>
        <v>31</v>
      </c>
      <c r="AF111" s="112">
        <f t="shared" si="78"/>
        <v>0</v>
      </c>
      <c r="AG111" s="100">
        <f>VLOOKUP(K111,'5th Cycle APR Raw Data-Final'!$A$3:$P$1977,16,FALSE)</f>
        <v>77</v>
      </c>
      <c r="AH111" s="100">
        <f>IF(AN111&lt;1,SUMIFS('5th Cycle APR Raw Data-Final'!$Q$3:$Q$1977,'5th Cycle APR Raw Data-Final'!$A$3:$A$1977,'SB35 Determination Data'!$K111,'5th Cycle APR Raw Data-Final'!$T$3:$T$1977,"&gt;="&amp;'SB35 Determination Data'!$F111,'5th Cycle APR Raw Data-Final'!$T$3:$T$1977,"&lt;"&amp;E111),SUMIFS('5th Cycle APR Raw Data-Final'!$Q$3:$Q$1977,'5th Cycle APR Raw Data-Final'!$A$3:$A$1977,'SB35 Determination Data'!$K111,'5th Cycle APR Raw Data-Final'!$T$3:$T$1977,"&gt;="&amp;'SB35 Determination Data'!$F111,'5th Cycle APR Raw Data-Final'!$T$3:$T$1977,"&lt;="&amp;G111))</f>
        <v>83</v>
      </c>
      <c r="AI111" s="100">
        <f t="shared" si="79"/>
        <v>0</v>
      </c>
      <c r="AJ111" s="112">
        <f t="shared" si="80"/>
        <v>1.0779220779220779</v>
      </c>
      <c r="AK111" s="100">
        <f>VLOOKUP(K111,'5th Cycle APR Raw Data-Final'!$A$3:$R$1977,18,FALSE)</f>
        <v>185</v>
      </c>
      <c r="AL111" s="100">
        <f>IF(AN111&lt;1,SUMIFS('5th Cycle APR Raw Data-Final'!$S$3:$S$1977,'5th Cycle APR Raw Data-Final'!$A$3:$A$1977,'SB35 Determination Data'!$K111,'5th Cycle APR Raw Data-Final'!$T$3:$T$1977,"&gt;="&amp;'SB35 Determination Data'!$F111,'5th Cycle APR Raw Data-Final'!$T$3:$T$1977,"&lt;"&amp;E111),SUMIFS('5th Cycle APR Raw Data-Final'!$S$3:$S$1977,'5th Cycle APR Raw Data-Final'!$A$3:$A$1977,'SB35 Determination Data'!$K111,'5th Cycle APR Raw Data-Final'!$T$3:$T$1977,"&gt;="&amp;'SB35 Determination Data'!$F111,'5th Cycle APR Raw Data-Final'!$T$3:$T$1977,"&lt;="&amp;G111))</f>
        <v>89</v>
      </c>
      <c r="AM111" s="100">
        <f t="shared" si="81"/>
        <v>102</v>
      </c>
      <c r="AN111" s="114">
        <f t="shared" si="82"/>
        <v>0.5</v>
      </c>
      <c r="AO111" s="2" t="str">
        <f t="shared" si="83"/>
        <v>NO</v>
      </c>
      <c r="AP111" s="2" t="str">
        <f t="shared" si="84"/>
        <v>YES</v>
      </c>
      <c r="AQ111" s="2" t="str">
        <f t="shared" si="85"/>
        <v>NO</v>
      </c>
      <c r="AR111" s="124" t="str">
        <f>VLOOKUP(K111,'2018Submitted'!$A$2:$C$540,3,FALSE)</f>
        <v>Successful</v>
      </c>
      <c r="AS111" s="2" t="str">
        <f t="shared" si="86"/>
        <v>NO</v>
      </c>
      <c r="AT111" s="2" t="str">
        <f t="shared" si="87"/>
        <v>YES</v>
      </c>
    </row>
    <row r="112" spans="1:46" s="2" customFormat="1" ht="12.75" customHeight="1" x14ac:dyDescent="0.2">
      <c r="A112" s="2" t="s">
        <v>62</v>
      </c>
      <c r="B112" s="2" t="str">
        <f t="shared" si="60"/>
        <v>CUPERTINO</v>
      </c>
      <c r="C112" s="71">
        <f t="shared" si="61"/>
        <v>0.5</v>
      </c>
      <c r="D112" s="72">
        <f t="shared" si="62"/>
        <v>8</v>
      </c>
      <c r="E112" s="99">
        <f t="shared" si="63"/>
        <v>2019</v>
      </c>
      <c r="F112" s="99">
        <f t="shared" si="64"/>
        <v>2015</v>
      </c>
      <c r="G112" s="99">
        <f t="shared" si="65"/>
        <v>2022</v>
      </c>
      <c r="H112" s="2" t="str">
        <f t="shared" si="66"/>
        <v>01/31/2015</v>
      </c>
      <c r="I112" s="2" t="str">
        <f t="shared" si="67"/>
        <v>01/31/2023</v>
      </c>
      <c r="J112" s="2" t="s">
        <v>8</v>
      </c>
      <c r="K112" s="111" t="s">
        <v>97</v>
      </c>
      <c r="L112" s="100">
        <f>VLOOKUP(K112,'5th Cycle APR Raw Data-Final'!$A$3:$P$1977,6,FALSE)</f>
        <v>356</v>
      </c>
      <c r="M112" s="100">
        <f>IF(AN112&lt;1,SUMIFS('5th Cycle APR Raw Data-Final'!G$3:G$1977,'5th Cycle APR Raw Data-Final'!$A$3:$A$1977,'SB35 Determination Data'!$K112,'5th Cycle APR Raw Data-Final'!$T$3:$T$1977,"&gt;="&amp;'SB35 Determination Data'!$F112,'5th Cycle APR Raw Data-Final'!$T$3:$T$1977,"&lt;"&amp;E112),SUMIFS('5th Cycle APR Raw Data-Final'!G$3:G$1977,'5th Cycle APR Raw Data-Final'!$A$3:$A$1977,'SB35 Determination Data'!$K112,'5th Cycle APR Raw Data-Final'!$T$3:$T$1977,"&gt;="&amp;'SB35 Determination Data'!$F112,'5th Cycle APR Raw Data-Final'!$T$3:$T$1977,"&lt;="&amp;G112))</f>
        <v>19</v>
      </c>
      <c r="N112" s="100">
        <f>IF(AN112&lt;1,SUMIFS('5th Cycle APR Raw Data-Final'!H$3:H$1977,'5th Cycle APR Raw Data-Final'!$A$3:$A$1977,'SB35 Determination Data'!$K112,'5th Cycle APR Raw Data-Final'!$T$3:$T$1977,"&gt;="&amp;'SB35 Determination Data'!$F112,'5th Cycle APR Raw Data-Final'!$T$3:$T$1977,"&lt;"&amp;E112),SUMIFS('5th Cycle APR Raw Data-Final'!H$3:H$1977,'5th Cycle APR Raw Data-Final'!$A$3:$A$1977,'SB35 Determination Data'!$K112,'5th Cycle APR Raw Data-Final'!$T$3:$T$1977,"&gt;="&amp;'SB35 Determination Data'!$F112,'5th Cycle APR Raw Data-Final'!$T$3:$T$1977,"&lt;="&amp;G112))</f>
        <v>18</v>
      </c>
      <c r="O112" s="100">
        <f>IF(AN112&lt;1,SUMIFS('5th Cycle APR Raw Data-Final'!I$3:I$1977,'5th Cycle APR Raw Data-Final'!$A$3:$A$1977,'SB35 Determination Data'!$K112,'5th Cycle APR Raw Data-Final'!$T$3:$T$1977,"&gt;="&amp;'SB35 Determination Data'!$F112,'5th Cycle APR Raw Data-Final'!$T$3:$T$1977,"&lt;"&amp;E112),SUMIFS('5th Cycle APR Raw Data-Final'!I$3:I$1977,'5th Cycle APR Raw Data-Final'!$A$3:$A$1977,'SB35 Determination Data'!$K112,'5th Cycle APR Raw Data-Final'!$T$3:$T$1977,"&gt;="&amp;'SB35 Determination Data'!$F112,'5th Cycle APR Raw Data-Final'!$T$3:$T$1977,"&lt;="&amp;G112))</f>
        <v>1</v>
      </c>
      <c r="P112" s="100">
        <f t="shared" si="68"/>
        <v>337</v>
      </c>
      <c r="Q112" s="112">
        <f t="shared" si="69"/>
        <v>5.3370786516853931E-2</v>
      </c>
      <c r="R112" s="101">
        <f t="shared" si="70"/>
        <v>178</v>
      </c>
      <c r="S112" s="101">
        <f t="shared" si="71"/>
        <v>0</v>
      </c>
      <c r="T112" s="100">
        <f>VLOOKUP(K112,'5th Cycle APR Raw Data-Final'!$A$3:$P$1977,10,FALSE)</f>
        <v>207</v>
      </c>
      <c r="U112" s="100">
        <f>IF(AN112&lt;1,SUMIFS('5th Cycle APR Raw Data-Final'!K$3:K$1977,'5th Cycle APR Raw Data-Final'!$A$3:$A$1977,'SB35 Determination Data'!$K112,'5th Cycle APR Raw Data-Final'!$T$3:$T$1977,"&gt;="&amp;'SB35 Determination Data'!$F112,'5th Cycle APR Raw Data-Final'!$T$3:$T$1977,"&lt;"&amp;E112),SUMIFS('5th Cycle APR Raw Data-Final'!K$3:K$1977,'5th Cycle APR Raw Data-Final'!$A$3:$A$1977,'SB35 Determination Data'!$K112,'5th Cycle APR Raw Data-Final'!$T$3:$T$1977,"&gt;="&amp;'SB35 Determination Data'!$F112,'5th Cycle APR Raw Data-Final'!$T$3:$T$1977,"&lt;="&amp;G112))</f>
        <v>0</v>
      </c>
      <c r="V112" s="100">
        <f>IF(AN112&lt;1,SUMIFS('5th Cycle APR Raw Data-Final'!L$3:L$1977,'5th Cycle APR Raw Data-Final'!$A$3:$A$1977,'SB35 Determination Data'!$K112,'5th Cycle APR Raw Data-Final'!$T$3:$T$1977,"&gt;="&amp;'SB35 Determination Data'!$F112,'5th Cycle APR Raw Data-Final'!$T$3:$T$1977,"&lt;"&amp;E112),SUMIFS('5th Cycle APR Raw Data-Final'!L$3:L$1977,'5th Cycle APR Raw Data-Final'!$A$3:$A$1977,'SB35 Determination Data'!$K112,'5th Cycle APR Raw Data-Final'!$T$3:$T$1977,"&gt;="&amp;'SB35 Determination Data'!$F112,'5th Cycle APR Raw Data-Final'!$T$3:$T$1977,"&lt;="&amp;G112))</f>
        <v>0</v>
      </c>
      <c r="W112" s="100">
        <f>IF(AN112&lt;1,SUMIFS('5th Cycle APR Raw Data-Final'!M$3:M$1977,'5th Cycle APR Raw Data-Final'!$A$3:$A$1977,'SB35 Determination Data'!$K112,'5th Cycle APR Raw Data-Final'!$T$3:$T$1977,"&gt;="&amp;'SB35 Determination Data'!$F112,'5th Cycle APR Raw Data-Final'!$T$3:$T$1977,"&lt;"&amp;E112),SUMIFS('5th Cycle APR Raw Data-Final'!M$3:M$1977,'5th Cycle APR Raw Data-Final'!$A$3:$A$1977,'SB35 Determination Data'!$K112,'5th Cycle APR Raw Data-Final'!$T$3:$T$1977,"&gt;="&amp;'SB35 Determination Data'!$F112,'5th Cycle APR Raw Data-Final'!$T$3:$T$1977,"&lt;="&amp;G112))</f>
        <v>0</v>
      </c>
      <c r="X112" s="100">
        <f t="shared" si="72"/>
        <v>207</v>
      </c>
      <c r="Y112" s="100">
        <f t="shared" si="73"/>
        <v>0</v>
      </c>
      <c r="Z112" s="100">
        <f t="shared" si="74"/>
        <v>207</v>
      </c>
      <c r="AA112" s="112">
        <f t="shared" si="75"/>
        <v>0</v>
      </c>
      <c r="AB112" s="112">
        <f t="shared" si="76"/>
        <v>0</v>
      </c>
      <c r="AC112" s="100">
        <f>VLOOKUP(K112,'5th Cycle APR Raw Data-Final'!$A$3:$P$1977,14,FALSE)</f>
        <v>231</v>
      </c>
      <c r="AD112" s="100">
        <f>IF(AN112&lt;1,SUMIFS('5th Cycle APR Raw Data-Final'!$O$3:$O$1977,'5th Cycle APR Raw Data-Final'!$A$3:$A$1977,'SB35 Determination Data'!$K112,'5th Cycle APR Raw Data-Final'!$T$3:$T$1977,"&gt;="&amp;'SB35 Determination Data'!$F112,'5th Cycle APR Raw Data-Final'!$T$3:$T$1977,"&lt;"&amp;E112),SUMIFS('5th Cycle APR Raw Data-Final'!$O$3:$O$1977,'5th Cycle APR Raw Data-Final'!$A$3:$A$1977,'SB35 Determination Data'!$K112,'5th Cycle APR Raw Data-Final'!$T$3:$T$1977,"&gt;="&amp;'SB35 Determination Data'!$F112,'5th Cycle APR Raw Data-Final'!$T$3:$T$1977,"&lt;="&amp;G112))</f>
        <v>59</v>
      </c>
      <c r="AE112" s="100">
        <f t="shared" si="77"/>
        <v>172</v>
      </c>
      <c r="AF112" s="112">
        <f t="shared" si="78"/>
        <v>0.25541125541125542</v>
      </c>
      <c r="AG112" s="100">
        <f>VLOOKUP(K112,'5th Cycle APR Raw Data-Final'!$A$3:$P$1977,16,FALSE)</f>
        <v>270</v>
      </c>
      <c r="AH112" s="100">
        <f>IF(AN112&lt;1,SUMIFS('5th Cycle APR Raw Data-Final'!$Q$3:$Q$1977,'5th Cycle APR Raw Data-Final'!$A$3:$A$1977,'SB35 Determination Data'!$K112,'5th Cycle APR Raw Data-Final'!$T$3:$T$1977,"&gt;="&amp;'SB35 Determination Data'!$F112,'5th Cycle APR Raw Data-Final'!$T$3:$T$1977,"&lt;"&amp;E112),SUMIFS('5th Cycle APR Raw Data-Final'!$Q$3:$Q$1977,'5th Cycle APR Raw Data-Final'!$A$3:$A$1977,'SB35 Determination Data'!$K112,'5th Cycle APR Raw Data-Final'!$T$3:$T$1977,"&gt;="&amp;'SB35 Determination Data'!$F112,'5th Cycle APR Raw Data-Final'!$T$3:$T$1977,"&lt;="&amp;G112))</f>
        <v>191</v>
      </c>
      <c r="AI112" s="100">
        <f t="shared" si="79"/>
        <v>79</v>
      </c>
      <c r="AJ112" s="112">
        <f t="shared" si="80"/>
        <v>0.70740740740740737</v>
      </c>
      <c r="AK112" s="100">
        <f>VLOOKUP(K112,'5th Cycle APR Raw Data-Final'!$A$3:$R$1977,18,FALSE)</f>
        <v>1064</v>
      </c>
      <c r="AL112" s="100">
        <f>IF(AN112&lt;1,SUMIFS('5th Cycle APR Raw Data-Final'!$S$3:$S$1977,'5th Cycle APR Raw Data-Final'!$A$3:$A$1977,'SB35 Determination Data'!$K112,'5th Cycle APR Raw Data-Final'!$T$3:$T$1977,"&gt;="&amp;'SB35 Determination Data'!$F112,'5th Cycle APR Raw Data-Final'!$T$3:$T$1977,"&lt;"&amp;E112),SUMIFS('5th Cycle APR Raw Data-Final'!$S$3:$S$1977,'5th Cycle APR Raw Data-Final'!$A$3:$A$1977,'SB35 Determination Data'!$K112,'5th Cycle APR Raw Data-Final'!$T$3:$T$1977,"&gt;="&amp;'SB35 Determination Data'!$F112,'5th Cycle APR Raw Data-Final'!$T$3:$T$1977,"&lt;="&amp;G112))</f>
        <v>269</v>
      </c>
      <c r="AM112" s="100">
        <f t="shared" si="81"/>
        <v>795</v>
      </c>
      <c r="AN112" s="114">
        <f t="shared" si="82"/>
        <v>0.5</v>
      </c>
      <c r="AO112" s="2" t="str">
        <f t="shared" si="83"/>
        <v>NO</v>
      </c>
      <c r="AP112" s="2" t="str">
        <f t="shared" si="84"/>
        <v>YES</v>
      </c>
      <c r="AQ112" s="2" t="str">
        <f t="shared" si="85"/>
        <v>NO</v>
      </c>
      <c r="AR112" s="124" t="str">
        <f>VLOOKUP(K112,'2018Submitted'!$A$2:$C$540,3,FALSE)</f>
        <v>Successful</v>
      </c>
      <c r="AS112" s="2" t="str">
        <f t="shared" si="86"/>
        <v>NO</v>
      </c>
      <c r="AT112" s="2" t="str">
        <f t="shared" si="87"/>
        <v>YES</v>
      </c>
    </row>
    <row r="113" spans="1:46" s="2" customFormat="1" ht="12.75" customHeight="1" x14ac:dyDescent="0.2">
      <c r="A113" s="2" t="s">
        <v>12</v>
      </c>
      <c r="B113" s="2" t="str">
        <f t="shared" si="60"/>
        <v>CYPRESS</v>
      </c>
      <c r="C113" s="71">
        <f t="shared" si="61"/>
        <v>0.625</v>
      </c>
      <c r="D113" s="72">
        <f t="shared" si="62"/>
        <v>8</v>
      </c>
      <c r="E113" s="99">
        <f t="shared" si="63"/>
        <v>2018</v>
      </c>
      <c r="F113" s="99">
        <f t="shared" si="64"/>
        <v>2014</v>
      </c>
      <c r="G113" s="99" t="str">
        <f t="shared" si="65"/>
        <v>2021</v>
      </c>
      <c r="H113" s="2" t="str">
        <f t="shared" si="66"/>
        <v>10/15/2013</v>
      </c>
      <c r="I113" s="2" t="str">
        <f t="shared" si="67"/>
        <v>10/15/2021</v>
      </c>
      <c r="J113" s="2" t="s">
        <v>3</v>
      </c>
      <c r="K113" s="111" t="s">
        <v>1045</v>
      </c>
      <c r="L113" s="100">
        <f>VLOOKUP(K113,'5th Cycle APR Raw Data-Final'!$A$3:$P$1977,6,FALSE)</f>
        <v>71</v>
      </c>
      <c r="M113" s="100">
        <f>IF(AN113&lt;1,SUMIFS('5th Cycle APR Raw Data-Final'!G$3:G$1977,'5th Cycle APR Raw Data-Final'!$A$3:$A$1977,'SB35 Determination Data'!$K113,'5th Cycle APR Raw Data-Final'!$T$3:$T$1977,"&gt;="&amp;'SB35 Determination Data'!$F113,'5th Cycle APR Raw Data-Final'!$T$3:$T$1977,"&lt;"&amp;E113),SUMIFS('5th Cycle APR Raw Data-Final'!G$3:G$1977,'5th Cycle APR Raw Data-Final'!$A$3:$A$1977,'SB35 Determination Data'!$K113,'5th Cycle APR Raw Data-Final'!$T$3:$T$1977,"&gt;="&amp;'SB35 Determination Data'!$F113,'5th Cycle APR Raw Data-Final'!$T$3:$T$1977,"&lt;="&amp;G113))</f>
        <v>9</v>
      </c>
      <c r="N113" s="100">
        <f>IF(AN113&lt;1,SUMIFS('5th Cycle APR Raw Data-Final'!H$3:H$1977,'5th Cycle APR Raw Data-Final'!$A$3:$A$1977,'SB35 Determination Data'!$K113,'5th Cycle APR Raw Data-Final'!$T$3:$T$1977,"&gt;="&amp;'SB35 Determination Data'!$F113,'5th Cycle APR Raw Data-Final'!$T$3:$T$1977,"&lt;"&amp;E113),SUMIFS('5th Cycle APR Raw Data-Final'!H$3:H$1977,'5th Cycle APR Raw Data-Final'!$A$3:$A$1977,'SB35 Determination Data'!$K113,'5th Cycle APR Raw Data-Final'!$T$3:$T$1977,"&gt;="&amp;'SB35 Determination Data'!$F113,'5th Cycle APR Raw Data-Final'!$T$3:$T$1977,"&lt;="&amp;G113))</f>
        <v>9</v>
      </c>
      <c r="O113" s="100">
        <f>IF(AN113&lt;1,SUMIFS('5th Cycle APR Raw Data-Final'!I$3:I$1977,'5th Cycle APR Raw Data-Final'!$A$3:$A$1977,'SB35 Determination Data'!$K113,'5th Cycle APR Raw Data-Final'!$T$3:$T$1977,"&gt;="&amp;'SB35 Determination Data'!$F113,'5th Cycle APR Raw Data-Final'!$T$3:$T$1977,"&lt;"&amp;E113),SUMIFS('5th Cycle APR Raw Data-Final'!I$3:I$1977,'5th Cycle APR Raw Data-Final'!$A$3:$A$1977,'SB35 Determination Data'!$K113,'5th Cycle APR Raw Data-Final'!$T$3:$T$1977,"&gt;="&amp;'SB35 Determination Data'!$F113,'5th Cycle APR Raw Data-Final'!$T$3:$T$1977,"&lt;="&amp;G113))</f>
        <v>0</v>
      </c>
      <c r="P113" s="100">
        <f t="shared" si="68"/>
        <v>62</v>
      </c>
      <c r="Q113" s="112">
        <f t="shared" si="69"/>
        <v>0.12676056338028169</v>
      </c>
      <c r="R113" s="101">
        <f t="shared" si="70"/>
        <v>36</v>
      </c>
      <c r="S113" s="101">
        <f t="shared" si="71"/>
        <v>0</v>
      </c>
      <c r="T113" s="100">
        <f>VLOOKUP(K113,'5th Cycle APR Raw Data-Final'!$A$3:$P$1977,10,FALSE)</f>
        <v>50</v>
      </c>
      <c r="U113" s="100">
        <f>IF(AN113&lt;1,SUMIFS('5th Cycle APR Raw Data-Final'!K$3:K$1977,'5th Cycle APR Raw Data-Final'!$A$3:$A$1977,'SB35 Determination Data'!$K113,'5th Cycle APR Raw Data-Final'!$T$3:$T$1977,"&gt;="&amp;'SB35 Determination Data'!$F113,'5th Cycle APR Raw Data-Final'!$T$3:$T$1977,"&lt;"&amp;E113),SUMIFS('5th Cycle APR Raw Data-Final'!K$3:K$1977,'5th Cycle APR Raw Data-Final'!$A$3:$A$1977,'SB35 Determination Data'!$K113,'5th Cycle APR Raw Data-Final'!$T$3:$T$1977,"&gt;="&amp;'SB35 Determination Data'!$F113,'5th Cycle APR Raw Data-Final'!$T$3:$T$1977,"&lt;="&amp;G113))</f>
        <v>8</v>
      </c>
      <c r="V113" s="100">
        <f>IF(AN113&lt;1,SUMIFS('5th Cycle APR Raw Data-Final'!L$3:L$1977,'5th Cycle APR Raw Data-Final'!$A$3:$A$1977,'SB35 Determination Data'!$K113,'5th Cycle APR Raw Data-Final'!$T$3:$T$1977,"&gt;="&amp;'SB35 Determination Data'!$F113,'5th Cycle APR Raw Data-Final'!$T$3:$T$1977,"&lt;"&amp;E113),SUMIFS('5th Cycle APR Raw Data-Final'!L$3:L$1977,'5th Cycle APR Raw Data-Final'!$A$3:$A$1977,'SB35 Determination Data'!$K113,'5th Cycle APR Raw Data-Final'!$T$3:$T$1977,"&gt;="&amp;'SB35 Determination Data'!$F113,'5th Cycle APR Raw Data-Final'!$T$3:$T$1977,"&lt;="&amp;G113))</f>
        <v>8</v>
      </c>
      <c r="W113" s="100">
        <f>IF(AN113&lt;1,SUMIFS('5th Cycle APR Raw Data-Final'!M$3:M$1977,'5th Cycle APR Raw Data-Final'!$A$3:$A$1977,'SB35 Determination Data'!$K113,'5th Cycle APR Raw Data-Final'!$T$3:$T$1977,"&gt;="&amp;'SB35 Determination Data'!$F113,'5th Cycle APR Raw Data-Final'!$T$3:$T$1977,"&lt;"&amp;E113),SUMIFS('5th Cycle APR Raw Data-Final'!M$3:M$1977,'5th Cycle APR Raw Data-Final'!$A$3:$A$1977,'SB35 Determination Data'!$K113,'5th Cycle APR Raw Data-Final'!$T$3:$T$1977,"&gt;="&amp;'SB35 Determination Data'!$F113,'5th Cycle APR Raw Data-Final'!$T$3:$T$1977,"&lt;="&amp;G113))</f>
        <v>0</v>
      </c>
      <c r="X113" s="100">
        <f t="shared" si="72"/>
        <v>42</v>
      </c>
      <c r="Y113" s="100">
        <f t="shared" si="73"/>
        <v>8</v>
      </c>
      <c r="Z113" s="100">
        <f t="shared" si="74"/>
        <v>42</v>
      </c>
      <c r="AA113" s="112">
        <f t="shared" si="75"/>
        <v>0.16</v>
      </c>
      <c r="AB113" s="112">
        <f t="shared" si="76"/>
        <v>0.16</v>
      </c>
      <c r="AC113" s="100">
        <f>VLOOKUP(K113,'5th Cycle APR Raw Data-Final'!$A$3:$P$1977,14,FALSE)</f>
        <v>56</v>
      </c>
      <c r="AD113" s="100">
        <f>IF(AN113&lt;1,SUMIFS('5th Cycle APR Raw Data-Final'!$O$3:$O$1977,'5th Cycle APR Raw Data-Final'!$A$3:$A$1977,'SB35 Determination Data'!$K113,'5th Cycle APR Raw Data-Final'!$T$3:$T$1977,"&gt;="&amp;'SB35 Determination Data'!$F113,'5th Cycle APR Raw Data-Final'!$T$3:$T$1977,"&lt;"&amp;E113),SUMIFS('5th Cycle APR Raw Data-Final'!$O$3:$O$1977,'5th Cycle APR Raw Data-Final'!$A$3:$A$1977,'SB35 Determination Data'!$K113,'5th Cycle APR Raw Data-Final'!$T$3:$T$1977,"&gt;="&amp;'SB35 Determination Data'!$F113,'5th Cycle APR Raw Data-Final'!$T$3:$T$1977,"&lt;="&amp;G113))</f>
        <v>6</v>
      </c>
      <c r="AE113" s="100">
        <f t="shared" si="77"/>
        <v>50</v>
      </c>
      <c r="AF113" s="112">
        <f t="shared" si="78"/>
        <v>0.10714285714285714</v>
      </c>
      <c r="AG113" s="100">
        <f>VLOOKUP(K113,'5th Cycle APR Raw Data-Final'!$A$3:$P$1977,16,FALSE)</f>
        <v>131</v>
      </c>
      <c r="AH113" s="100">
        <f>IF(AN113&lt;1,SUMIFS('5th Cycle APR Raw Data-Final'!$Q$3:$Q$1977,'5th Cycle APR Raw Data-Final'!$A$3:$A$1977,'SB35 Determination Data'!$K113,'5th Cycle APR Raw Data-Final'!$T$3:$T$1977,"&gt;="&amp;'SB35 Determination Data'!$F113,'5th Cycle APR Raw Data-Final'!$T$3:$T$1977,"&lt;"&amp;E113),SUMIFS('5th Cycle APR Raw Data-Final'!$Q$3:$Q$1977,'5th Cycle APR Raw Data-Final'!$A$3:$A$1977,'SB35 Determination Data'!$K113,'5th Cycle APR Raw Data-Final'!$T$3:$T$1977,"&gt;="&amp;'SB35 Determination Data'!$F113,'5th Cycle APR Raw Data-Final'!$T$3:$T$1977,"&lt;="&amp;G113))</f>
        <v>320</v>
      </c>
      <c r="AI113" s="100">
        <f t="shared" si="79"/>
        <v>0</v>
      </c>
      <c r="AJ113" s="112">
        <f t="shared" si="80"/>
        <v>2.4427480916030535</v>
      </c>
      <c r="AK113" s="100">
        <f>VLOOKUP(K113,'5th Cycle APR Raw Data-Final'!$A$3:$R$1977,18,FALSE)</f>
        <v>308</v>
      </c>
      <c r="AL113" s="100">
        <f>IF(AN113&lt;1,SUMIFS('5th Cycle APR Raw Data-Final'!$S$3:$S$1977,'5th Cycle APR Raw Data-Final'!$A$3:$A$1977,'SB35 Determination Data'!$K113,'5th Cycle APR Raw Data-Final'!$T$3:$T$1977,"&gt;="&amp;'SB35 Determination Data'!$F113,'5th Cycle APR Raw Data-Final'!$T$3:$T$1977,"&lt;"&amp;E113),SUMIFS('5th Cycle APR Raw Data-Final'!$S$3:$S$1977,'5th Cycle APR Raw Data-Final'!$A$3:$A$1977,'SB35 Determination Data'!$K113,'5th Cycle APR Raw Data-Final'!$T$3:$T$1977,"&gt;="&amp;'SB35 Determination Data'!$F113,'5th Cycle APR Raw Data-Final'!$T$3:$T$1977,"&lt;="&amp;G113))</f>
        <v>343</v>
      </c>
      <c r="AM113" s="100">
        <f t="shared" si="81"/>
        <v>154</v>
      </c>
      <c r="AN113" s="114">
        <f t="shared" si="82"/>
        <v>0.5</v>
      </c>
      <c r="AO113" s="2" t="str">
        <f t="shared" si="83"/>
        <v>NO</v>
      </c>
      <c r="AP113" s="2" t="str">
        <f t="shared" si="84"/>
        <v>YES</v>
      </c>
      <c r="AQ113" s="2" t="str">
        <f t="shared" si="85"/>
        <v>NO</v>
      </c>
      <c r="AR113" s="124" t="str">
        <f>VLOOKUP(K113,'2018Submitted'!$A$2:$C$540,3,FALSE)</f>
        <v>Received - Not successful</v>
      </c>
      <c r="AS113" s="2" t="str">
        <f t="shared" si="86"/>
        <v>NO</v>
      </c>
      <c r="AT113" s="2" t="str">
        <f t="shared" si="87"/>
        <v>YES</v>
      </c>
    </row>
    <row r="114" spans="1:46" s="2" customFormat="1" ht="12.75" customHeight="1" x14ac:dyDescent="0.2">
      <c r="A114" s="2" t="s">
        <v>29</v>
      </c>
      <c r="B114" s="2" t="str">
        <f t="shared" si="60"/>
        <v>DALY CITY</v>
      </c>
      <c r="C114" s="71">
        <f t="shared" si="61"/>
        <v>0.5</v>
      </c>
      <c r="D114" s="72">
        <f t="shared" si="62"/>
        <v>8</v>
      </c>
      <c r="E114" s="99">
        <f t="shared" si="63"/>
        <v>2019</v>
      </c>
      <c r="F114" s="99">
        <f t="shared" si="64"/>
        <v>2015</v>
      </c>
      <c r="G114" s="99">
        <f t="shared" si="65"/>
        <v>2022</v>
      </c>
      <c r="H114" s="2" t="str">
        <f t="shared" si="66"/>
        <v>01/31/2015</v>
      </c>
      <c r="I114" s="2" t="str">
        <f t="shared" si="67"/>
        <v>01/31/2023</v>
      </c>
      <c r="J114" s="2" t="s">
        <v>8</v>
      </c>
      <c r="K114" s="111" t="s">
        <v>98</v>
      </c>
      <c r="L114" s="100">
        <f>VLOOKUP(K114,'5th Cycle APR Raw Data-Final'!$A$3:$P$1977,6,FALSE)</f>
        <v>400</v>
      </c>
      <c r="M114" s="100">
        <f>IF(AN114&lt;1,SUMIFS('5th Cycle APR Raw Data-Final'!G$3:G$1977,'5th Cycle APR Raw Data-Final'!$A$3:$A$1977,'SB35 Determination Data'!$K114,'5th Cycle APR Raw Data-Final'!$T$3:$T$1977,"&gt;="&amp;'SB35 Determination Data'!$F114,'5th Cycle APR Raw Data-Final'!$T$3:$T$1977,"&lt;"&amp;E114),SUMIFS('5th Cycle APR Raw Data-Final'!G$3:G$1977,'5th Cycle APR Raw Data-Final'!$A$3:$A$1977,'SB35 Determination Data'!$K114,'5th Cycle APR Raw Data-Final'!$T$3:$T$1977,"&gt;="&amp;'SB35 Determination Data'!$F114,'5th Cycle APR Raw Data-Final'!$T$3:$T$1977,"&lt;="&amp;G114))</f>
        <v>59</v>
      </c>
      <c r="N114" s="100">
        <f>IF(AN114&lt;1,SUMIFS('5th Cycle APR Raw Data-Final'!H$3:H$1977,'5th Cycle APR Raw Data-Final'!$A$3:$A$1977,'SB35 Determination Data'!$K114,'5th Cycle APR Raw Data-Final'!$T$3:$T$1977,"&gt;="&amp;'SB35 Determination Data'!$F114,'5th Cycle APR Raw Data-Final'!$T$3:$T$1977,"&lt;"&amp;E114),SUMIFS('5th Cycle APR Raw Data-Final'!H$3:H$1977,'5th Cycle APR Raw Data-Final'!$A$3:$A$1977,'SB35 Determination Data'!$K114,'5th Cycle APR Raw Data-Final'!$T$3:$T$1977,"&gt;="&amp;'SB35 Determination Data'!$F114,'5th Cycle APR Raw Data-Final'!$T$3:$T$1977,"&lt;="&amp;G114))</f>
        <v>59</v>
      </c>
      <c r="O114" s="100">
        <f>IF(AN114&lt;1,SUMIFS('5th Cycle APR Raw Data-Final'!I$3:I$1977,'5th Cycle APR Raw Data-Final'!$A$3:$A$1977,'SB35 Determination Data'!$K114,'5th Cycle APR Raw Data-Final'!$T$3:$T$1977,"&gt;="&amp;'SB35 Determination Data'!$F114,'5th Cycle APR Raw Data-Final'!$T$3:$T$1977,"&lt;"&amp;E114),SUMIFS('5th Cycle APR Raw Data-Final'!I$3:I$1977,'5th Cycle APR Raw Data-Final'!$A$3:$A$1977,'SB35 Determination Data'!$K114,'5th Cycle APR Raw Data-Final'!$T$3:$T$1977,"&gt;="&amp;'SB35 Determination Data'!$F114,'5th Cycle APR Raw Data-Final'!$T$3:$T$1977,"&lt;="&amp;G114))</f>
        <v>0</v>
      </c>
      <c r="P114" s="100">
        <f t="shared" si="68"/>
        <v>341</v>
      </c>
      <c r="Q114" s="112">
        <f t="shared" si="69"/>
        <v>0.14749999999999999</v>
      </c>
      <c r="R114" s="101">
        <f t="shared" si="70"/>
        <v>200</v>
      </c>
      <c r="S114" s="101">
        <f t="shared" si="71"/>
        <v>0</v>
      </c>
      <c r="T114" s="100">
        <f>VLOOKUP(K114,'5th Cycle APR Raw Data-Final'!$A$3:$P$1977,10,FALSE)</f>
        <v>188</v>
      </c>
      <c r="U114" s="100">
        <f>IF(AN114&lt;1,SUMIFS('5th Cycle APR Raw Data-Final'!K$3:K$1977,'5th Cycle APR Raw Data-Final'!$A$3:$A$1977,'SB35 Determination Data'!$K114,'5th Cycle APR Raw Data-Final'!$T$3:$T$1977,"&gt;="&amp;'SB35 Determination Data'!$F114,'5th Cycle APR Raw Data-Final'!$T$3:$T$1977,"&lt;"&amp;E114),SUMIFS('5th Cycle APR Raw Data-Final'!K$3:K$1977,'5th Cycle APR Raw Data-Final'!$A$3:$A$1977,'SB35 Determination Data'!$K114,'5th Cycle APR Raw Data-Final'!$T$3:$T$1977,"&gt;="&amp;'SB35 Determination Data'!$F114,'5th Cycle APR Raw Data-Final'!$T$3:$T$1977,"&lt;="&amp;G114))</f>
        <v>259</v>
      </c>
      <c r="V114" s="100">
        <f>IF(AN114&lt;1,SUMIFS('5th Cycle APR Raw Data-Final'!L$3:L$1977,'5th Cycle APR Raw Data-Final'!$A$3:$A$1977,'SB35 Determination Data'!$K114,'5th Cycle APR Raw Data-Final'!$T$3:$T$1977,"&gt;="&amp;'SB35 Determination Data'!$F114,'5th Cycle APR Raw Data-Final'!$T$3:$T$1977,"&lt;"&amp;E114),SUMIFS('5th Cycle APR Raw Data-Final'!L$3:L$1977,'5th Cycle APR Raw Data-Final'!$A$3:$A$1977,'SB35 Determination Data'!$K114,'5th Cycle APR Raw Data-Final'!$T$3:$T$1977,"&gt;="&amp;'SB35 Determination Data'!$F114,'5th Cycle APR Raw Data-Final'!$T$3:$T$1977,"&lt;="&amp;G114))</f>
        <v>205</v>
      </c>
      <c r="W114" s="100">
        <f>IF(AN114&lt;1,SUMIFS('5th Cycle APR Raw Data-Final'!M$3:M$1977,'5th Cycle APR Raw Data-Final'!$A$3:$A$1977,'SB35 Determination Data'!$K114,'5th Cycle APR Raw Data-Final'!$T$3:$T$1977,"&gt;="&amp;'SB35 Determination Data'!$F114,'5th Cycle APR Raw Data-Final'!$T$3:$T$1977,"&lt;"&amp;E114),SUMIFS('5th Cycle APR Raw Data-Final'!M$3:M$1977,'5th Cycle APR Raw Data-Final'!$A$3:$A$1977,'SB35 Determination Data'!$K114,'5th Cycle APR Raw Data-Final'!$T$3:$T$1977,"&gt;="&amp;'SB35 Determination Data'!$F114,'5th Cycle APR Raw Data-Final'!$T$3:$T$1977,"&lt;="&amp;G114))</f>
        <v>54</v>
      </c>
      <c r="X114" s="100">
        <f t="shared" si="72"/>
        <v>0</v>
      </c>
      <c r="Y114" s="100">
        <f t="shared" si="73"/>
        <v>259</v>
      </c>
      <c r="Z114" s="100">
        <f t="shared" si="74"/>
        <v>0</v>
      </c>
      <c r="AA114" s="112">
        <f t="shared" si="75"/>
        <v>1.3776595744680851</v>
      </c>
      <c r="AB114" s="112">
        <f t="shared" si="76"/>
        <v>1.3776595744680851</v>
      </c>
      <c r="AC114" s="100">
        <f>VLOOKUP(K114,'5th Cycle APR Raw Data-Final'!$A$3:$P$1977,14,FALSE)</f>
        <v>221</v>
      </c>
      <c r="AD114" s="100">
        <f>IF(AN114&lt;1,SUMIFS('5th Cycle APR Raw Data-Final'!$O$3:$O$1977,'5th Cycle APR Raw Data-Final'!$A$3:$A$1977,'SB35 Determination Data'!$K114,'5th Cycle APR Raw Data-Final'!$T$3:$T$1977,"&gt;="&amp;'SB35 Determination Data'!$F114,'5th Cycle APR Raw Data-Final'!$T$3:$T$1977,"&lt;"&amp;E114),SUMIFS('5th Cycle APR Raw Data-Final'!$O$3:$O$1977,'5th Cycle APR Raw Data-Final'!$A$3:$A$1977,'SB35 Determination Data'!$K114,'5th Cycle APR Raw Data-Final'!$T$3:$T$1977,"&gt;="&amp;'SB35 Determination Data'!$F114,'5th Cycle APR Raw Data-Final'!$T$3:$T$1977,"&lt;="&amp;G114))</f>
        <v>96</v>
      </c>
      <c r="AE114" s="100">
        <f t="shared" si="77"/>
        <v>125</v>
      </c>
      <c r="AF114" s="112">
        <f t="shared" si="78"/>
        <v>0.43438914027149322</v>
      </c>
      <c r="AG114" s="100">
        <f>VLOOKUP(K114,'5th Cycle APR Raw Data-Final'!$A$3:$P$1977,16,FALSE)</f>
        <v>541</v>
      </c>
      <c r="AH114" s="100">
        <f>IF(AN114&lt;1,SUMIFS('5th Cycle APR Raw Data-Final'!$Q$3:$Q$1977,'5th Cycle APR Raw Data-Final'!$A$3:$A$1977,'SB35 Determination Data'!$K114,'5th Cycle APR Raw Data-Final'!$T$3:$T$1977,"&gt;="&amp;'SB35 Determination Data'!$F114,'5th Cycle APR Raw Data-Final'!$T$3:$T$1977,"&lt;"&amp;E114),SUMIFS('5th Cycle APR Raw Data-Final'!$Q$3:$Q$1977,'5th Cycle APR Raw Data-Final'!$A$3:$A$1977,'SB35 Determination Data'!$K114,'5th Cycle APR Raw Data-Final'!$T$3:$T$1977,"&gt;="&amp;'SB35 Determination Data'!$F114,'5th Cycle APR Raw Data-Final'!$T$3:$T$1977,"&lt;="&amp;G114))</f>
        <v>278</v>
      </c>
      <c r="AI114" s="100">
        <f t="shared" si="79"/>
        <v>263</v>
      </c>
      <c r="AJ114" s="112">
        <f t="shared" si="80"/>
        <v>0.51386321626617371</v>
      </c>
      <c r="AK114" s="100">
        <f>VLOOKUP(K114,'5th Cycle APR Raw Data-Final'!$A$3:$R$1977,18,FALSE)</f>
        <v>1350</v>
      </c>
      <c r="AL114" s="100">
        <f>IF(AN114&lt;1,SUMIFS('5th Cycle APR Raw Data-Final'!$S$3:$S$1977,'5th Cycle APR Raw Data-Final'!$A$3:$A$1977,'SB35 Determination Data'!$K114,'5th Cycle APR Raw Data-Final'!$T$3:$T$1977,"&gt;="&amp;'SB35 Determination Data'!$F114,'5th Cycle APR Raw Data-Final'!$T$3:$T$1977,"&lt;"&amp;E114),SUMIFS('5th Cycle APR Raw Data-Final'!$S$3:$S$1977,'5th Cycle APR Raw Data-Final'!$A$3:$A$1977,'SB35 Determination Data'!$K114,'5th Cycle APR Raw Data-Final'!$T$3:$T$1977,"&gt;="&amp;'SB35 Determination Data'!$F114,'5th Cycle APR Raw Data-Final'!$T$3:$T$1977,"&lt;="&amp;G114))</f>
        <v>692</v>
      </c>
      <c r="AM114" s="100">
        <f t="shared" si="81"/>
        <v>729</v>
      </c>
      <c r="AN114" s="114">
        <f t="shared" si="82"/>
        <v>0.5</v>
      </c>
      <c r="AO114" s="2" t="str">
        <f t="shared" si="83"/>
        <v>NO</v>
      </c>
      <c r="AP114" s="2" t="str">
        <f t="shared" si="84"/>
        <v>YES</v>
      </c>
      <c r="AQ114" s="2" t="str">
        <f t="shared" si="85"/>
        <v>NO</v>
      </c>
      <c r="AR114" s="124" t="str">
        <f>VLOOKUP(K114,'2018Submitted'!$A$2:$C$540,3,FALSE)</f>
        <v>Successful</v>
      </c>
      <c r="AS114" s="2" t="str">
        <f t="shared" si="86"/>
        <v>NO</v>
      </c>
      <c r="AT114" s="2" t="str">
        <f t="shared" si="87"/>
        <v>YES</v>
      </c>
    </row>
    <row r="115" spans="1:46" s="2" customFormat="1" ht="12.75" customHeight="1" x14ac:dyDescent="0.2">
      <c r="A115" s="2" t="s">
        <v>12</v>
      </c>
      <c r="B115" s="2" t="str">
        <f t="shared" si="60"/>
        <v>DANA POINT</v>
      </c>
      <c r="C115" s="71">
        <f t="shared" si="61"/>
        <v>0.625</v>
      </c>
      <c r="D115" s="72">
        <f t="shared" si="62"/>
        <v>8</v>
      </c>
      <c r="E115" s="99">
        <f t="shared" si="63"/>
        <v>2018</v>
      </c>
      <c r="F115" s="99">
        <f t="shared" si="64"/>
        <v>2014</v>
      </c>
      <c r="G115" s="99" t="str">
        <f t="shared" si="65"/>
        <v>2021</v>
      </c>
      <c r="H115" s="2" t="str">
        <f t="shared" si="66"/>
        <v>10/15/2013</v>
      </c>
      <c r="I115" s="2" t="str">
        <f t="shared" si="67"/>
        <v>10/15/2021</v>
      </c>
      <c r="J115" s="2" t="s">
        <v>3</v>
      </c>
      <c r="K115" s="111" t="s">
        <v>99</v>
      </c>
      <c r="L115" s="100">
        <f>VLOOKUP(K115,'5th Cycle APR Raw Data-Final'!$A$3:$P$1977,6,FALSE)</f>
        <v>76</v>
      </c>
      <c r="M115" s="100">
        <f>IF(AN115&lt;1,SUMIFS('5th Cycle APR Raw Data-Final'!G$3:G$1977,'5th Cycle APR Raw Data-Final'!$A$3:$A$1977,'SB35 Determination Data'!$K115,'5th Cycle APR Raw Data-Final'!$T$3:$T$1977,"&gt;="&amp;'SB35 Determination Data'!$F115,'5th Cycle APR Raw Data-Final'!$T$3:$T$1977,"&lt;"&amp;E115),SUMIFS('5th Cycle APR Raw Data-Final'!G$3:G$1977,'5th Cycle APR Raw Data-Final'!$A$3:$A$1977,'SB35 Determination Data'!$K115,'5th Cycle APR Raw Data-Final'!$T$3:$T$1977,"&gt;="&amp;'SB35 Determination Data'!$F115,'5th Cycle APR Raw Data-Final'!$T$3:$T$1977,"&lt;="&amp;G115))</f>
        <v>0</v>
      </c>
      <c r="N115" s="100">
        <f>IF(AN115&lt;1,SUMIFS('5th Cycle APR Raw Data-Final'!H$3:H$1977,'5th Cycle APR Raw Data-Final'!$A$3:$A$1977,'SB35 Determination Data'!$K115,'5th Cycle APR Raw Data-Final'!$T$3:$T$1977,"&gt;="&amp;'SB35 Determination Data'!$F115,'5th Cycle APR Raw Data-Final'!$T$3:$T$1977,"&lt;"&amp;E115),SUMIFS('5th Cycle APR Raw Data-Final'!H$3:H$1977,'5th Cycle APR Raw Data-Final'!$A$3:$A$1977,'SB35 Determination Data'!$K115,'5th Cycle APR Raw Data-Final'!$T$3:$T$1977,"&gt;="&amp;'SB35 Determination Data'!$F115,'5th Cycle APR Raw Data-Final'!$T$3:$T$1977,"&lt;="&amp;G115))</f>
        <v>0</v>
      </c>
      <c r="O115" s="100">
        <f>IF(AN115&lt;1,SUMIFS('5th Cycle APR Raw Data-Final'!I$3:I$1977,'5th Cycle APR Raw Data-Final'!$A$3:$A$1977,'SB35 Determination Data'!$K115,'5th Cycle APR Raw Data-Final'!$T$3:$T$1977,"&gt;="&amp;'SB35 Determination Data'!$F115,'5th Cycle APR Raw Data-Final'!$T$3:$T$1977,"&lt;"&amp;E115),SUMIFS('5th Cycle APR Raw Data-Final'!I$3:I$1977,'5th Cycle APR Raw Data-Final'!$A$3:$A$1977,'SB35 Determination Data'!$K115,'5th Cycle APR Raw Data-Final'!$T$3:$T$1977,"&gt;="&amp;'SB35 Determination Data'!$F115,'5th Cycle APR Raw Data-Final'!$T$3:$T$1977,"&lt;="&amp;G115))</f>
        <v>0</v>
      </c>
      <c r="P115" s="100">
        <f t="shared" si="68"/>
        <v>76</v>
      </c>
      <c r="Q115" s="112">
        <f t="shared" si="69"/>
        <v>0</v>
      </c>
      <c r="R115" s="101">
        <f t="shared" si="70"/>
        <v>38</v>
      </c>
      <c r="S115" s="101">
        <f t="shared" si="71"/>
        <v>0</v>
      </c>
      <c r="T115" s="100">
        <f>VLOOKUP(K115,'5th Cycle APR Raw Data-Final'!$A$3:$P$1977,10,FALSE)</f>
        <v>53</v>
      </c>
      <c r="U115" s="100">
        <f>IF(AN115&lt;1,SUMIFS('5th Cycle APR Raw Data-Final'!K$3:K$1977,'5th Cycle APR Raw Data-Final'!$A$3:$A$1977,'SB35 Determination Data'!$K115,'5th Cycle APR Raw Data-Final'!$T$3:$T$1977,"&gt;="&amp;'SB35 Determination Data'!$F115,'5th Cycle APR Raw Data-Final'!$T$3:$T$1977,"&lt;"&amp;E115),SUMIFS('5th Cycle APR Raw Data-Final'!K$3:K$1977,'5th Cycle APR Raw Data-Final'!$A$3:$A$1977,'SB35 Determination Data'!$K115,'5th Cycle APR Raw Data-Final'!$T$3:$T$1977,"&gt;="&amp;'SB35 Determination Data'!$F115,'5th Cycle APR Raw Data-Final'!$T$3:$T$1977,"&lt;="&amp;G115))</f>
        <v>0</v>
      </c>
      <c r="V115" s="100">
        <f>IF(AN115&lt;1,SUMIFS('5th Cycle APR Raw Data-Final'!L$3:L$1977,'5th Cycle APR Raw Data-Final'!$A$3:$A$1977,'SB35 Determination Data'!$K115,'5th Cycle APR Raw Data-Final'!$T$3:$T$1977,"&gt;="&amp;'SB35 Determination Data'!$F115,'5th Cycle APR Raw Data-Final'!$T$3:$T$1977,"&lt;"&amp;E115),SUMIFS('5th Cycle APR Raw Data-Final'!L$3:L$1977,'5th Cycle APR Raw Data-Final'!$A$3:$A$1977,'SB35 Determination Data'!$K115,'5th Cycle APR Raw Data-Final'!$T$3:$T$1977,"&gt;="&amp;'SB35 Determination Data'!$F115,'5th Cycle APR Raw Data-Final'!$T$3:$T$1977,"&lt;="&amp;G115))</f>
        <v>0</v>
      </c>
      <c r="W115" s="100">
        <f>IF(AN115&lt;1,SUMIFS('5th Cycle APR Raw Data-Final'!M$3:M$1977,'5th Cycle APR Raw Data-Final'!$A$3:$A$1977,'SB35 Determination Data'!$K115,'5th Cycle APR Raw Data-Final'!$T$3:$T$1977,"&gt;="&amp;'SB35 Determination Data'!$F115,'5th Cycle APR Raw Data-Final'!$T$3:$T$1977,"&lt;"&amp;E115),SUMIFS('5th Cycle APR Raw Data-Final'!M$3:M$1977,'5th Cycle APR Raw Data-Final'!$A$3:$A$1977,'SB35 Determination Data'!$K115,'5th Cycle APR Raw Data-Final'!$T$3:$T$1977,"&gt;="&amp;'SB35 Determination Data'!$F115,'5th Cycle APR Raw Data-Final'!$T$3:$T$1977,"&lt;="&amp;G115))</f>
        <v>0</v>
      </c>
      <c r="X115" s="100">
        <f t="shared" si="72"/>
        <v>53</v>
      </c>
      <c r="Y115" s="100">
        <f t="shared" si="73"/>
        <v>0</v>
      </c>
      <c r="Z115" s="100">
        <f t="shared" si="74"/>
        <v>53</v>
      </c>
      <c r="AA115" s="112">
        <f t="shared" si="75"/>
        <v>0</v>
      </c>
      <c r="AB115" s="112">
        <f t="shared" si="76"/>
        <v>0</v>
      </c>
      <c r="AC115" s="100">
        <f>VLOOKUP(K115,'5th Cycle APR Raw Data-Final'!$A$3:$P$1977,14,FALSE)</f>
        <v>61</v>
      </c>
      <c r="AD115" s="100">
        <f>IF(AN115&lt;1,SUMIFS('5th Cycle APR Raw Data-Final'!$O$3:$O$1977,'5th Cycle APR Raw Data-Final'!$A$3:$A$1977,'SB35 Determination Data'!$K115,'5th Cycle APR Raw Data-Final'!$T$3:$T$1977,"&gt;="&amp;'SB35 Determination Data'!$F115,'5th Cycle APR Raw Data-Final'!$T$3:$T$1977,"&lt;"&amp;E115),SUMIFS('5th Cycle APR Raw Data-Final'!$O$3:$O$1977,'5th Cycle APR Raw Data-Final'!$A$3:$A$1977,'SB35 Determination Data'!$K115,'5th Cycle APR Raw Data-Final'!$T$3:$T$1977,"&gt;="&amp;'SB35 Determination Data'!$F115,'5th Cycle APR Raw Data-Final'!$T$3:$T$1977,"&lt;="&amp;G115))</f>
        <v>17</v>
      </c>
      <c r="AE115" s="100">
        <f t="shared" si="77"/>
        <v>44</v>
      </c>
      <c r="AF115" s="112">
        <f t="shared" si="78"/>
        <v>0.27868852459016391</v>
      </c>
      <c r="AG115" s="100">
        <f>VLOOKUP(K115,'5th Cycle APR Raw Data-Final'!$A$3:$P$1977,16,FALSE)</f>
        <v>137</v>
      </c>
      <c r="AH115" s="100">
        <f>IF(AN115&lt;1,SUMIFS('5th Cycle APR Raw Data-Final'!$Q$3:$Q$1977,'5th Cycle APR Raw Data-Final'!$A$3:$A$1977,'SB35 Determination Data'!$K115,'5th Cycle APR Raw Data-Final'!$T$3:$T$1977,"&gt;="&amp;'SB35 Determination Data'!$F115,'5th Cycle APR Raw Data-Final'!$T$3:$T$1977,"&lt;"&amp;E115),SUMIFS('5th Cycle APR Raw Data-Final'!$Q$3:$Q$1977,'5th Cycle APR Raw Data-Final'!$A$3:$A$1977,'SB35 Determination Data'!$K115,'5th Cycle APR Raw Data-Final'!$T$3:$T$1977,"&gt;="&amp;'SB35 Determination Data'!$F115,'5th Cycle APR Raw Data-Final'!$T$3:$T$1977,"&lt;="&amp;G115))</f>
        <v>142</v>
      </c>
      <c r="AI115" s="100">
        <f t="shared" si="79"/>
        <v>0</v>
      </c>
      <c r="AJ115" s="112">
        <f t="shared" si="80"/>
        <v>1.0364963503649636</v>
      </c>
      <c r="AK115" s="100">
        <f>VLOOKUP(K115,'5th Cycle APR Raw Data-Final'!$A$3:$R$1977,18,FALSE)</f>
        <v>327</v>
      </c>
      <c r="AL115" s="100">
        <f>IF(AN115&lt;1,SUMIFS('5th Cycle APR Raw Data-Final'!$S$3:$S$1977,'5th Cycle APR Raw Data-Final'!$A$3:$A$1977,'SB35 Determination Data'!$K115,'5th Cycle APR Raw Data-Final'!$T$3:$T$1977,"&gt;="&amp;'SB35 Determination Data'!$F115,'5th Cycle APR Raw Data-Final'!$T$3:$T$1977,"&lt;"&amp;E115),SUMIFS('5th Cycle APR Raw Data-Final'!$S$3:$S$1977,'5th Cycle APR Raw Data-Final'!$A$3:$A$1977,'SB35 Determination Data'!$K115,'5th Cycle APR Raw Data-Final'!$T$3:$T$1977,"&gt;="&amp;'SB35 Determination Data'!$F115,'5th Cycle APR Raw Data-Final'!$T$3:$T$1977,"&lt;="&amp;G115))</f>
        <v>159</v>
      </c>
      <c r="AM115" s="100">
        <f t="shared" si="81"/>
        <v>173</v>
      </c>
      <c r="AN115" s="114">
        <f t="shared" si="82"/>
        <v>0.5</v>
      </c>
      <c r="AO115" s="2" t="str">
        <f t="shared" si="83"/>
        <v>NO</v>
      </c>
      <c r="AP115" s="2" t="str">
        <f t="shared" si="84"/>
        <v>YES</v>
      </c>
      <c r="AQ115" s="2" t="str">
        <f t="shared" si="85"/>
        <v>NO</v>
      </c>
      <c r="AR115" s="124" t="str">
        <f>VLOOKUP(K115,'2018Submitted'!$A$2:$C$540,3,FALSE)</f>
        <v>Successful</v>
      </c>
      <c r="AS115" s="2" t="str">
        <f t="shared" si="86"/>
        <v>NO</v>
      </c>
      <c r="AT115" s="2" t="str">
        <f t="shared" si="87"/>
        <v>YES</v>
      </c>
    </row>
    <row r="116" spans="1:46" s="2" customFormat="1" ht="12.75" customHeight="1" x14ac:dyDescent="0.2">
      <c r="A116" s="2" t="s">
        <v>21</v>
      </c>
      <c r="B116" s="2" t="str">
        <f t="shared" si="60"/>
        <v>DANVILLE</v>
      </c>
      <c r="C116" s="71">
        <f t="shared" si="61"/>
        <v>0.5</v>
      </c>
      <c r="D116" s="72">
        <f t="shared" si="62"/>
        <v>8</v>
      </c>
      <c r="E116" s="99">
        <f t="shared" si="63"/>
        <v>2019</v>
      </c>
      <c r="F116" s="99">
        <f t="shared" si="64"/>
        <v>2015</v>
      </c>
      <c r="G116" s="99">
        <f t="shared" si="65"/>
        <v>2022</v>
      </c>
      <c r="H116" s="2" t="str">
        <f t="shared" si="66"/>
        <v>01/31/2015</v>
      </c>
      <c r="I116" s="2" t="str">
        <f t="shared" si="67"/>
        <v>01/31/2023</v>
      </c>
      <c r="J116" s="2" t="s">
        <v>8</v>
      </c>
      <c r="K116" s="111" t="s">
        <v>1012</v>
      </c>
      <c r="L116" s="100">
        <f>VLOOKUP(K116,'5th Cycle APR Raw Data-Final'!$A$3:$P$1977,6,FALSE)</f>
        <v>196</v>
      </c>
      <c r="M116" s="100">
        <f>IF(AN116&lt;1,SUMIFS('5th Cycle APR Raw Data-Final'!G$3:G$1977,'5th Cycle APR Raw Data-Final'!$A$3:$A$1977,'SB35 Determination Data'!$K116,'5th Cycle APR Raw Data-Final'!$T$3:$T$1977,"&gt;="&amp;'SB35 Determination Data'!$F116,'5th Cycle APR Raw Data-Final'!$T$3:$T$1977,"&lt;"&amp;E116),SUMIFS('5th Cycle APR Raw Data-Final'!G$3:G$1977,'5th Cycle APR Raw Data-Final'!$A$3:$A$1977,'SB35 Determination Data'!$K116,'5th Cycle APR Raw Data-Final'!$T$3:$T$1977,"&gt;="&amp;'SB35 Determination Data'!$F116,'5th Cycle APR Raw Data-Final'!$T$3:$T$1977,"&lt;="&amp;G116))</f>
        <v>0</v>
      </c>
      <c r="N116" s="100">
        <f>IF(AN116&lt;1,SUMIFS('5th Cycle APR Raw Data-Final'!H$3:H$1977,'5th Cycle APR Raw Data-Final'!$A$3:$A$1977,'SB35 Determination Data'!$K116,'5th Cycle APR Raw Data-Final'!$T$3:$T$1977,"&gt;="&amp;'SB35 Determination Data'!$F116,'5th Cycle APR Raw Data-Final'!$T$3:$T$1977,"&lt;"&amp;E116),SUMIFS('5th Cycle APR Raw Data-Final'!H$3:H$1977,'5th Cycle APR Raw Data-Final'!$A$3:$A$1977,'SB35 Determination Data'!$K116,'5th Cycle APR Raw Data-Final'!$T$3:$T$1977,"&gt;="&amp;'SB35 Determination Data'!$F116,'5th Cycle APR Raw Data-Final'!$T$3:$T$1977,"&lt;="&amp;G116))</f>
        <v>0</v>
      </c>
      <c r="O116" s="100">
        <f>IF(AN116&lt;1,SUMIFS('5th Cycle APR Raw Data-Final'!I$3:I$1977,'5th Cycle APR Raw Data-Final'!$A$3:$A$1977,'SB35 Determination Data'!$K116,'5th Cycle APR Raw Data-Final'!$T$3:$T$1977,"&gt;="&amp;'SB35 Determination Data'!$F116,'5th Cycle APR Raw Data-Final'!$T$3:$T$1977,"&lt;"&amp;E116),SUMIFS('5th Cycle APR Raw Data-Final'!I$3:I$1977,'5th Cycle APR Raw Data-Final'!$A$3:$A$1977,'SB35 Determination Data'!$K116,'5th Cycle APR Raw Data-Final'!$T$3:$T$1977,"&gt;="&amp;'SB35 Determination Data'!$F116,'5th Cycle APR Raw Data-Final'!$T$3:$T$1977,"&lt;="&amp;G116))</f>
        <v>0</v>
      </c>
      <c r="P116" s="100">
        <f t="shared" si="68"/>
        <v>196</v>
      </c>
      <c r="Q116" s="112">
        <f t="shared" si="69"/>
        <v>0</v>
      </c>
      <c r="R116" s="101">
        <f t="shared" si="70"/>
        <v>98</v>
      </c>
      <c r="S116" s="101">
        <f t="shared" si="71"/>
        <v>0</v>
      </c>
      <c r="T116" s="100">
        <f>VLOOKUP(K116,'5th Cycle APR Raw Data-Final'!$A$3:$P$1977,10,FALSE)</f>
        <v>111</v>
      </c>
      <c r="U116" s="100">
        <f>IF(AN116&lt;1,SUMIFS('5th Cycle APR Raw Data-Final'!K$3:K$1977,'5th Cycle APR Raw Data-Final'!$A$3:$A$1977,'SB35 Determination Data'!$K116,'5th Cycle APR Raw Data-Final'!$T$3:$T$1977,"&gt;="&amp;'SB35 Determination Data'!$F116,'5th Cycle APR Raw Data-Final'!$T$3:$T$1977,"&lt;"&amp;E116),SUMIFS('5th Cycle APR Raw Data-Final'!K$3:K$1977,'5th Cycle APR Raw Data-Final'!$A$3:$A$1977,'SB35 Determination Data'!$K116,'5th Cycle APR Raw Data-Final'!$T$3:$T$1977,"&gt;="&amp;'SB35 Determination Data'!$F116,'5th Cycle APR Raw Data-Final'!$T$3:$T$1977,"&lt;="&amp;G116))</f>
        <v>10</v>
      </c>
      <c r="V116" s="100">
        <f>IF(AN116&lt;1,SUMIFS('5th Cycle APR Raw Data-Final'!L$3:L$1977,'5th Cycle APR Raw Data-Final'!$A$3:$A$1977,'SB35 Determination Data'!$K116,'5th Cycle APR Raw Data-Final'!$T$3:$T$1977,"&gt;="&amp;'SB35 Determination Data'!$F116,'5th Cycle APR Raw Data-Final'!$T$3:$T$1977,"&lt;"&amp;E116),SUMIFS('5th Cycle APR Raw Data-Final'!L$3:L$1977,'5th Cycle APR Raw Data-Final'!$A$3:$A$1977,'SB35 Determination Data'!$K116,'5th Cycle APR Raw Data-Final'!$T$3:$T$1977,"&gt;="&amp;'SB35 Determination Data'!$F116,'5th Cycle APR Raw Data-Final'!$T$3:$T$1977,"&lt;="&amp;G116))</f>
        <v>2</v>
      </c>
      <c r="W116" s="100">
        <f>IF(AN116&lt;1,SUMIFS('5th Cycle APR Raw Data-Final'!M$3:M$1977,'5th Cycle APR Raw Data-Final'!$A$3:$A$1977,'SB35 Determination Data'!$K116,'5th Cycle APR Raw Data-Final'!$T$3:$T$1977,"&gt;="&amp;'SB35 Determination Data'!$F116,'5th Cycle APR Raw Data-Final'!$T$3:$T$1977,"&lt;"&amp;E116),SUMIFS('5th Cycle APR Raw Data-Final'!M$3:M$1977,'5th Cycle APR Raw Data-Final'!$A$3:$A$1977,'SB35 Determination Data'!$K116,'5th Cycle APR Raw Data-Final'!$T$3:$T$1977,"&gt;="&amp;'SB35 Determination Data'!$F116,'5th Cycle APR Raw Data-Final'!$T$3:$T$1977,"&lt;="&amp;G116))</f>
        <v>8</v>
      </c>
      <c r="X116" s="100">
        <f t="shared" si="72"/>
        <v>101</v>
      </c>
      <c r="Y116" s="100">
        <f t="shared" si="73"/>
        <v>10</v>
      </c>
      <c r="Z116" s="100">
        <f t="shared" si="74"/>
        <v>101</v>
      </c>
      <c r="AA116" s="112">
        <f t="shared" si="75"/>
        <v>9.0090090090090086E-2</v>
      </c>
      <c r="AB116" s="112">
        <f t="shared" si="76"/>
        <v>9.0090090090090086E-2</v>
      </c>
      <c r="AC116" s="100">
        <f>VLOOKUP(K116,'5th Cycle APR Raw Data-Final'!$A$3:$P$1977,14,FALSE)</f>
        <v>124</v>
      </c>
      <c r="AD116" s="100">
        <f>IF(AN116&lt;1,SUMIFS('5th Cycle APR Raw Data-Final'!$O$3:$O$1977,'5th Cycle APR Raw Data-Final'!$A$3:$A$1977,'SB35 Determination Data'!$K116,'5th Cycle APR Raw Data-Final'!$T$3:$T$1977,"&gt;="&amp;'SB35 Determination Data'!$F116,'5th Cycle APR Raw Data-Final'!$T$3:$T$1977,"&lt;"&amp;E116),SUMIFS('5th Cycle APR Raw Data-Final'!$O$3:$O$1977,'5th Cycle APR Raw Data-Final'!$A$3:$A$1977,'SB35 Determination Data'!$K116,'5th Cycle APR Raw Data-Final'!$T$3:$T$1977,"&gt;="&amp;'SB35 Determination Data'!$F116,'5th Cycle APR Raw Data-Final'!$T$3:$T$1977,"&lt;="&amp;G116))</f>
        <v>34</v>
      </c>
      <c r="AE116" s="100">
        <f t="shared" si="77"/>
        <v>90</v>
      </c>
      <c r="AF116" s="112">
        <f t="shared" si="78"/>
        <v>0.27419354838709675</v>
      </c>
      <c r="AG116" s="100">
        <f>VLOOKUP(K116,'5th Cycle APR Raw Data-Final'!$A$3:$P$1977,16,FALSE)</f>
        <v>126</v>
      </c>
      <c r="AH116" s="100">
        <f>IF(AN116&lt;1,SUMIFS('5th Cycle APR Raw Data-Final'!$Q$3:$Q$1977,'5th Cycle APR Raw Data-Final'!$A$3:$A$1977,'SB35 Determination Data'!$K116,'5th Cycle APR Raw Data-Final'!$T$3:$T$1977,"&gt;="&amp;'SB35 Determination Data'!$F116,'5th Cycle APR Raw Data-Final'!$T$3:$T$1977,"&lt;"&amp;E116),SUMIFS('5th Cycle APR Raw Data-Final'!$Q$3:$Q$1977,'5th Cycle APR Raw Data-Final'!$A$3:$A$1977,'SB35 Determination Data'!$K116,'5th Cycle APR Raw Data-Final'!$T$3:$T$1977,"&gt;="&amp;'SB35 Determination Data'!$F116,'5th Cycle APR Raw Data-Final'!$T$3:$T$1977,"&lt;="&amp;G116))</f>
        <v>207</v>
      </c>
      <c r="AI116" s="100">
        <f t="shared" si="79"/>
        <v>0</v>
      </c>
      <c r="AJ116" s="112">
        <f t="shared" si="80"/>
        <v>1.6428571428571428</v>
      </c>
      <c r="AK116" s="100">
        <f>VLOOKUP(K116,'5th Cycle APR Raw Data-Final'!$A$3:$R$1977,18,FALSE)</f>
        <v>557</v>
      </c>
      <c r="AL116" s="100">
        <f>IF(AN116&lt;1,SUMIFS('5th Cycle APR Raw Data-Final'!$S$3:$S$1977,'5th Cycle APR Raw Data-Final'!$A$3:$A$1977,'SB35 Determination Data'!$K116,'5th Cycle APR Raw Data-Final'!$T$3:$T$1977,"&gt;="&amp;'SB35 Determination Data'!$F116,'5th Cycle APR Raw Data-Final'!$T$3:$T$1977,"&lt;"&amp;E116),SUMIFS('5th Cycle APR Raw Data-Final'!$S$3:$S$1977,'5th Cycle APR Raw Data-Final'!$A$3:$A$1977,'SB35 Determination Data'!$K116,'5th Cycle APR Raw Data-Final'!$T$3:$T$1977,"&gt;="&amp;'SB35 Determination Data'!$F116,'5th Cycle APR Raw Data-Final'!$T$3:$T$1977,"&lt;="&amp;G116))</f>
        <v>251</v>
      </c>
      <c r="AM116" s="100">
        <f t="shared" si="81"/>
        <v>387</v>
      </c>
      <c r="AN116" s="114">
        <f t="shared" si="82"/>
        <v>0.5</v>
      </c>
      <c r="AO116" s="2" t="str">
        <f t="shared" si="83"/>
        <v>NO</v>
      </c>
      <c r="AP116" s="2" t="str">
        <f t="shared" si="84"/>
        <v>YES</v>
      </c>
      <c r="AQ116" s="2" t="str">
        <f t="shared" si="85"/>
        <v>NO</v>
      </c>
      <c r="AR116" s="124" t="str">
        <f>VLOOKUP(K116,'2018Submitted'!$A$2:$C$540,3,FALSE)</f>
        <v>Successful</v>
      </c>
      <c r="AS116" s="2" t="str">
        <f t="shared" si="86"/>
        <v>NO</v>
      </c>
      <c r="AT116" s="2" t="str">
        <f t="shared" si="87"/>
        <v>YES</v>
      </c>
    </row>
    <row r="117" spans="1:46" s="2" customFormat="1" ht="12.75" customHeight="1" x14ac:dyDescent="0.2">
      <c r="A117" s="2" t="s">
        <v>101</v>
      </c>
      <c r="B117" s="2" t="str">
        <f t="shared" si="60"/>
        <v>DAVIS</v>
      </c>
      <c r="C117" s="71">
        <f t="shared" si="61"/>
        <v>0.625</v>
      </c>
      <c r="D117" s="72">
        <f t="shared" si="62"/>
        <v>8</v>
      </c>
      <c r="E117" s="99">
        <f t="shared" si="63"/>
        <v>2018</v>
      </c>
      <c r="F117" s="99">
        <f t="shared" si="64"/>
        <v>2014</v>
      </c>
      <c r="G117" s="99" t="str">
        <f t="shared" si="65"/>
        <v>2021</v>
      </c>
      <c r="H117" s="2" t="str">
        <f t="shared" si="66"/>
        <v>10/31/2013</v>
      </c>
      <c r="I117" s="2" t="str">
        <f t="shared" si="67"/>
        <v>10/31/2021</v>
      </c>
      <c r="J117" s="2" t="s">
        <v>32</v>
      </c>
      <c r="K117" s="111" t="s">
        <v>100</v>
      </c>
      <c r="L117" s="100">
        <f>VLOOKUP(K117,'5th Cycle APR Raw Data-Final'!$A$3:$P$1977,6,FALSE)</f>
        <v>248</v>
      </c>
      <c r="M117" s="100">
        <f>IF(AN117&lt;1,SUMIFS('5th Cycle APR Raw Data-Final'!G$3:G$1977,'5th Cycle APR Raw Data-Final'!$A$3:$A$1977,'SB35 Determination Data'!$K117,'5th Cycle APR Raw Data-Final'!$T$3:$T$1977,"&gt;="&amp;'SB35 Determination Data'!$F117,'5th Cycle APR Raw Data-Final'!$T$3:$T$1977,"&lt;"&amp;E117),SUMIFS('5th Cycle APR Raw Data-Final'!G$3:G$1977,'5th Cycle APR Raw Data-Final'!$A$3:$A$1977,'SB35 Determination Data'!$K117,'5th Cycle APR Raw Data-Final'!$T$3:$T$1977,"&gt;="&amp;'SB35 Determination Data'!$F117,'5th Cycle APR Raw Data-Final'!$T$3:$T$1977,"&lt;="&amp;G117))</f>
        <v>43</v>
      </c>
      <c r="N117" s="100">
        <f>IF(AN117&lt;1,SUMIFS('5th Cycle APR Raw Data-Final'!H$3:H$1977,'5th Cycle APR Raw Data-Final'!$A$3:$A$1977,'SB35 Determination Data'!$K117,'5th Cycle APR Raw Data-Final'!$T$3:$T$1977,"&gt;="&amp;'SB35 Determination Data'!$F117,'5th Cycle APR Raw Data-Final'!$T$3:$T$1977,"&lt;"&amp;E117),SUMIFS('5th Cycle APR Raw Data-Final'!H$3:H$1977,'5th Cycle APR Raw Data-Final'!$A$3:$A$1977,'SB35 Determination Data'!$K117,'5th Cycle APR Raw Data-Final'!$T$3:$T$1977,"&gt;="&amp;'SB35 Determination Data'!$F117,'5th Cycle APR Raw Data-Final'!$T$3:$T$1977,"&lt;="&amp;G117))</f>
        <v>43</v>
      </c>
      <c r="O117" s="100">
        <f>IF(AN117&lt;1,SUMIFS('5th Cycle APR Raw Data-Final'!I$3:I$1977,'5th Cycle APR Raw Data-Final'!$A$3:$A$1977,'SB35 Determination Data'!$K117,'5th Cycle APR Raw Data-Final'!$T$3:$T$1977,"&gt;="&amp;'SB35 Determination Data'!$F117,'5th Cycle APR Raw Data-Final'!$T$3:$T$1977,"&lt;"&amp;E117),SUMIFS('5th Cycle APR Raw Data-Final'!I$3:I$1977,'5th Cycle APR Raw Data-Final'!$A$3:$A$1977,'SB35 Determination Data'!$K117,'5th Cycle APR Raw Data-Final'!$T$3:$T$1977,"&gt;="&amp;'SB35 Determination Data'!$F117,'5th Cycle APR Raw Data-Final'!$T$3:$T$1977,"&lt;="&amp;G117))</f>
        <v>0</v>
      </c>
      <c r="P117" s="100">
        <f t="shared" si="68"/>
        <v>205</v>
      </c>
      <c r="Q117" s="112">
        <f t="shared" si="69"/>
        <v>0.17338709677419356</v>
      </c>
      <c r="R117" s="101">
        <f t="shared" si="70"/>
        <v>124</v>
      </c>
      <c r="S117" s="101">
        <f t="shared" si="71"/>
        <v>0</v>
      </c>
      <c r="T117" s="100">
        <f>VLOOKUP(K117,'5th Cycle APR Raw Data-Final'!$A$3:$P$1977,10,FALSE)</f>
        <v>174</v>
      </c>
      <c r="U117" s="100">
        <f>IF(AN117&lt;1,SUMIFS('5th Cycle APR Raw Data-Final'!K$3:K$1977,'5th Cycle APR Raw Data-Final'!$A$3:$A$1977,'SB35 Determination Data'!$K117,'5th Cycle APR Raw Data-Final'!$T$3:$T$1977,"&gt;="&amp;'SB35 Determination Data'!$F117,'5th Cycle APR Raw Data-Final'!$T$3:$T$1977,"&lt;"&amp;E117),SUMIFS('5th Cycle APR Raw Data-Final'!K$3:K$1977,'5th Cycle APR Raw Data-Final'!$A$3:$A$1977,'SB35 Determination Data'!$K117,'5th Cycle APR Raw Data-Final'!$T$3:$T$1977,"&gt;="&amp;'SB35 Determination Data'!$F117,'5th Cycle APR Raw Data-Final'!$T$3:$T$1977,"&lt;="&amp;G117))</f>
        <v>50</v>
      </c>
      <c r="V117" s="100">
        <f>IF(AN117&lt;1,SUMIFS('5th Cycle APR Raw Data-Final'!L$3:L$1977,'5th Cycle APR Raw Data-Final'!$A$3:$A$1977,'SB35 Determination Data'!$K117,'5th Cycle APR Raw Data-Final'!$T$3:$T$1977,"&gt;="&amp;'SB35 Determination Data'!$F117,'5th Cycle APR Raw Data-Final'!$T$3:$T$1977,"&lt;"&amp;E117),SUMIFS('5th Cycle APR Raw Data-Final'!L$3:L$1977,'5th Cycle APR Raw Data-Final'!$A$3:$A$1977,'SB35 Determination Data'!$K117,'5th Cycle APR Raw Data-Final'!$T$3:$T$1977,"&gt;="&amp;'SB35 Determination Data'!$F117,'5th Cycle APR Raw Data-Final'!$T$3:$T$1977,"&lt;="&amp;G117))</f>
        <v>29</v>
      </c>
      <c r="W117" s="100">
        <f>IF(AN117&lt;1,SUMIFS('5th Cycle APR Raw Data-Final'!M$3:M$1977,'5th Cycle APR Raw Data-Final'!$A$3:$A$1977,'SB35 Determination Data'!$K117,'5th Cycle APR Raw Data-Final'!$T$3:$T$1977,"&gt;="&amp;'SB35 Determination Data'!$F117,'5th Cycle APR Raw Data-Final'!$T$3:$T$1977,"&lt;"&amp;E117),SUMIFS('5th Cycle APR Raw Data-Final'!M$3:M$1977,'5th Cycle APR Raw Data-Final'!$A$3:$A$1977,'SB35 Determination Data'!$K117,'5th Cycle APR Raw Data-Final'!$T$3:$T$1977,"&gt;="&amp;'SB35 Determination Data'!$F117,'5th Cycle APR Raw Data-Final'!$T$3:$T$1977,"&lt;="&amp;G117))</f>
        <v>21</v>
      </c>
      <c r="X117" s="100">
        <f t="shared" si="72"/>
        <v>124</v>
      </c>
      <c r="Y117" s="100">
        <f t="shared" si="73"/>
        <v>50</v>
      </c>
      <c r="Z117" s="100">
        <f t="shared" si="74"/>
        <v>124</v>
      </c>
      <c r="AA117" s="112">
        <f t="shared" si="75"/>
        <v>0.28735632183908044</v>
      </c>
      <c r="AB117" s="112">
        <f t="shared" si="76"/>
        <v>0.28735632183908044</v>
      </c>
      <c r="AC117" s="100">
        <f>VLOOKUP(K117,'5th Cycle APR Raw Data-Final'!$A$3:$P$1977,14,FALSE)</f>
        <v>198</v>
      </c>
      <c r="AD117" s="100">
        <f>IF(AN117&lt;1,SUMIFS('5th Cycle APR Raw Data-Final'!$O$3:$O$1977,'5th Cycle APR Raw Data-Final'!$A$3:$A$1977,'SB35 Determination Data'!$K117,'5th Cycle APR Raw Data-Final'!$T$3:$T$1977,"&gt;="&amp;'SB35 Determination Data'!$F117,'5th Cycle APR Raw Data-Final'!$T$3:$T$1977,"&lt;"&amp;E117),SUMIFS('5th Cycle APR Raw Data-Final'!$O$3:$O$1977,'5th Cycle APR Raw Data-Final'!$A$3:$A$1977,'SB35 Determination Data'!$K117,'5th Cycle APR Raw Data-Final'!$T$3:$T$1977,"&gt;="&amp;'SB35 Determination Data'!$F117,'5th Cycle APR Raw Data-Final'!$T$3:$T$1977,"&lt;="&amp;G117))</f>
        <v>52</v>
      </c>
      <c r="AE117" s="100">
        <f t="shared" si="77"/>
        <v>146</v>
      </c>
      <c r="AF117" s="112">
        <f t="shared" si="78"/>
        <v>0.26262626262626265</v>
      </c>
      <c r="AG117" s="100">
        <f>VLOOKUP(K117,'5th Cycle APR Raw Data-Final'!$A$3:$P$1977,16,FALSE)</f>
        <v>446</v>
      </c>
      <c r="AH117" s="100">
        <f>IF(AN117&lt;1,SUMIFS('5th Cycle APR Raw Data-Final'!$Q$3:$Q$1977,'5th Cycle APR Raw Data-Final'!$A$3:$A$1977,'SB35 Determination Data'!$K117,'5th Cycle APR Raw Data-Final'!$T$3:$T$1977,"&gt;="&amp;'SB35 Determination Data'!$F117,'5th Cycle APR Raw Data-Final'!$T$3:$T$1977,"&lt;"&amp;E117),SUMIFS('5th Cycle APR Raw Data-Final'!$Q$3:$Q$1977,'5th Cycle APR Raw Data-Final'!$A$3:$A$1977,'SB35 Determination Data'!$K117,'5th Cycle APR Raw Data-Final'!$T$3:$T$1977,"&gt;="&amp;'SB35 Determination Data'!$F117,'5th Cycle APR Raw Data-Final'!$T$3:$T$1977,"&lt;="&amp;G117))</f>
        <v>509</v>
      </c>
      <c r="AI117" s="100">
        <f t="shared" si="79"/>
        <v>0</v>
      </c>
      <c r="AJ117" s="112">
        <f t="shared" si="80"/>
        <v>1.141255605381166</v>
      </c>
      <c r="AK117" s="100">
        <f>VLOOKUP(K117,'5th Cycle APR Raw Data-Final'!$A$3:$R$1977,18,FALSE)</f>
        <v>1066</v>
      </c>
      <c r="AL117" s="100">
        <f>IF(AN117&lt;1,SUMIFS('5th Cycle APR Raw Data-Final'!$S$3:$S$1977,'5th Cycle APR Raw Data-Final'!$A$3:$A$1977,'SB35 Determination Data'!$K117,'5th Cycle APR Raw Data-Final'!$T$3:$T$1977,"&gt;="&amp;'SB35 Determination Data'!$F117,'5th Cycle APR Raw Data-Final'!$T$3:$T$1977,"&lt;"&amp;E117),SUMIFS('5th Cycle APR Raw Data-Final'!$S$3:$S$1977,'5th Cycle APR Raw Data-Final'!$A$3:$A$1977,'SB35 Determination Data'!$K117,'5th Cycle APR Raw Data-Final'!$T$3:$T$1977,"&gt;="&amp;'SB35 Determination Data'!$F117,'5th Cycle APR Raw Data-Final'!$T$3:$T$1977,"&lt;="&amp;G117))</f>
        <v>654</v>
      </c>
      <c r="AM117" s="100">
        <f t="shared" si="81"/>
        <v>475</v>
      </c>
      <c r="AN117" s="114">
        <f t="shared" si="82"/>
        <v>0.5</v>
      </c>
      <c r="AO117" s="2" t="str">
        <f t="shared" si="83"/>
        <v>NO</v>
      </c>
      <c r="AP117" s="2" t="str">
        <f t="shared" si="84"/>
        <v>YES</v>
      </c>
      <c r="AQ117" s="2" t="str">
        <f t="shared" si="85"/>
        <v>NO</v>
      </c>
      <c r="AR117" s="124" t="str">
        <f>VLOOKUP(K117,'2018Submitted'!$A$2:$C$540,3,FALSE)</f>
        <v>Successful</v>
      </c>
      <c r="AS117" s="2" t="str">
        <f t="shared" si="86"/>
        <v>NO</v>
      </c>
      <c r="AT117" s="2" t="str">
        <f t="shared" si="87"/>
        <v>YES</v>
      </c>
    </row>
    <row r="118" spans="1:46" s="2" customFormat="1" ht="12.75" customHeight="1" x14ac:dyDescent="0.2">
      <c r="A118" s="2" t="s">
        <v>66</v>
      </c>
      <c r="B118" s="2" t="str">
        <f t="shared" si="60"/>
        <v>DEL MAR</v>
      </c>
      <c r="C118" s="71">
        <f t="shared" si="61"/>
        <v>0.75</v>
      </c>
      <c r="D118" s="72">
        <f t="shared" si="62"/>
        <v>8</v>
      </c>
      <c r="E118" s="99">
        <f t="shared" si="63"/>
        <v>2017</v>
      </c>
      <c r="F118" s="99">
        <f t="shared" si="64"/>
        <v>2013</v>
      </c>
      <c r="G118" s="99">
        <f t="shared" si="65"/>
        <v>2020</v>
      </c>
      <c r="H118" s="2" t="str">
        <f t="shared" si="66"/>
        <v>04/30/2013</v>
      </c>
      <c r="I118" s="2" t="str">
        <f t="shared" si="67"/>
        <v>04/30/2021</v>
      </c>
      <c r="J118" s="2" t="s">
        <v>67</v>
      </c>
      <c r="K118" s="111" t="s">
        <v>944</v>
      </c>
      <c r="L118" s="100">
        <f>VLOOKUP(K118,'5th Cycle APR Raw Data-Final'!$A$3:$P$1977,6,FALSE)</f>
        <v>7</v>
      </c>
      <c r="M118" s="100">
        <f>IF(AN118&lt;1,SUMIFS('5th Cycle APR Raw Data-Final'!G$3:G$1977,'5th Cycle APR Raw Data-Final'!$A$3:$A$1977,'SB35 Determination Data'!$K118,'5th Cycle APR Raw Data-Final'!$T$3:$T$1977,"&gt;="&amp;'SB35 Determination Data'!$F118,'5th Cycle APR Raw Data-Final'!$T$3:$T$1977,"&lt;"&amp;E118),SUMIFS('5th Cycle APR Raw Data-Final'!G$3:G$1977,'5th Cycle APR Raw Data-Final'!$A$3:$A$1977,'SB35 Determination Data'!$K118,'5th Cycle APR Raw Data-Final'!$T$3:$T$1977,"&gt;="&amp;'SB35 Determination Data'!$F118,'5th Cycle APR Raw Data-Final'!$T$3:$T$1977,"&lt;="&amp;G118))</f>
        <v>0</v>
      </c>
      <c r="N118" s="100">
        <f>IF(AN118&lt;1,SUMIFS('5th Cycle APR Raw Data-Final'!H$3:H$1977,'5th Cycle APR Raw Data-Final'!$A$3:$A$1977,'SB35 Determination Data'!$K118,'5th Cycle APR Raw Data-Final'!$T$3:$T$1977,"&gt;="&amp;'SB35 Determination Data'!$F118,'5th Cycle APR Raw Data-Final'!$T$3:$T$1977,"&lt;"&amp;E118),SUMIFS('5th Cycle APR Raw Data-Final'!H$3:H$1977,'5th Cycle APR Raw Data-Final'!$A$3:$A$1977,'SB35 Determination Data'!$K118,'5th Cycle APR Raw Data-Final'!$T$3:$T$1977,"&gt;="&amp;'SB35 Determination Data'!$F118,'5th Cycle APR Raw Data-Final'!$T$3:$T$1977,"&lt;="&amp;G118))</f>
        <v>0</v>
      </c>
      <c r="O118" s="100">
        <f>IF(AN118&lt;1,SUMIFS('5th Cycle APR Raw Data-Final'!I$3:I$1977,'5th Cycle APR Raw Data-Final'!$A$3:$A$1977,'SB35 Determination Data'!$K118,'5th Cycle APR Raw Data-Final'!$T$3:$T$1977,"&gt;="&amp;'SB35 Determination Data'!$F118,'5th Cycle APR Raw Data-Final'!$T$3:$T$1977,"&lt;"&amp;E118),SUMIFS('5th Cycle APR Raw Data-Final'!I$3:I$1977,'5th Cycle APR Raw Data-Final'!$A$3:$A$1977,'SB35 Determination Data'!$K118,'5th Cycle APR Raw Data-Final'!$T$3:$T$1977,"&gt;="&amp;'SB35 Determination Data'!$F118,'5th Cycle APR Raw Data-Final'!$T$3:$T$1977,"&lt;="&amp;G118))</f>
        <v>0</v>
      </c>
      <c r="P118" s="100">
        <f t="shared" si="68"/>
        <v>7</v>
      </c>
      <c r="Q118" s="112">
        <f t="shared" si="69"/>
        <v>0</v>
      </c>
      <c r="R118" s="101">
        <f t="shared" si="70"/>
        <v>4</v>
      </c>
      <c r="S118" s="101">
        <f t="shared" si="71"/>
        <v>0</v>
      </c>
      <c r="T118" s="100">
        <f>VLOOKUP(K118,'5th Cycle APR Raw Data-Final'!$A$3:$P$1977,10,FALSE)</f>
        <v>5</v>
      </c>
      <c r="U118" s="100">
        <f>IF(AN118&lt;1,SUMIFS('5th Cycle APR Raw Data-Final'!K$3:K$1977,'5th Cycle APR Raw Data-Final'!$A$3:$A$1977,'SB35 Determination Data'!$K118,'5th Cycle APR Raw Data-Final'!$T$3:$T$1977,"&gt;="&amp;'SB35 Determination Data'!$F118,'5th Cycle APR Raw Data-Final'!$T$3:$T$1977,"&lt;"&amp;E118),SUMIFS('5th Cycle APR Raw Data-Final'!K$3:K$1977,'5th Cycle APR Raw Data-Final'!$A$3:$A$1977,'SB35 Determination Data'!$K118,'5th Cycle APR Raw Data-Final'!$T$3:$T$1977,"&gt;="&amp;'SB35 Determination Data'!$F118,'5th Cycle APR Raw Data-Final'!$T$3:$T$1977,"&lt;="&amp;G118))</f>
        <v>0</v>
      </c>
      <c r="V118" s="100">
        <f>IF(AN118&lt;1,SUMIFS('5th Cycle APR Raw Data-Final'!L$3:L$1977,'5th Cycle APR Raw Data-Final'!$A$3:$A$1977,'SB35 Determination Data'!$K118,'5th Cycle APR Raw Data-Final'!$T$3:$T$1977,"&gt;="&amp;'SB35 Determination Data'!$F118,'5th Cycle APR Raw Data-Final'!$T$3:$T$1977,"&lt;"&amp;E118),SUMIFS('5th Cycle APR Raw Data-Final'!L$3:L$1977,'5th Cycle APR Raw Data-Final'!$A$3:$A$1977,'SB35 Determination Data'!$K118,'5th Cycle APR Raw Data-Final'!$T$3:$T$1977,"&gt;="&amp;'SB35 Determination Data'!$F118,'5th Cycle APR Raw Data-Final'!$T$3:$T$1977,"&lt;="&amp;G118))</f>
        <v>0</v>
      </c>
      <c r="W118" s="100">
        <f>IF(AN118&lt;1,SUMIFS('5th Cycle APR Raw Data-Final'!M$3:M$1977,'5th Cycle APR Raw Data-Final'!$A$3:$A$1977,'SB35 Determination Data'!$K118,'5th Cycle APR Raw Data-Final'!$T$3:$T$1977,"&gt;="&amp;'SB35 Determination Data'!$F118,'5th Cycle APR Raw Data-Final'!$T$3:$T$1977,"&lt;"&amp;E118),SUMIFS('5th Cycle APR Raw Data-Final'!M$3:M$1977,'5th Cycle APR Raw Data-Final'!$A$3:$A$1977,'SB35 Determination Data'!$K118,'5th Cycle APR Raw Data-Final'!$T$3:$T$1977,"&gt;="&amp;'SB35 Determination Data'!$F118,'5th Cycle APR Raw Data-Final'!$T$3:$T$1977,"&lt;="&amp;G118))</f>
        <v>0</v>
      </c>
      <c r="X118" s="100">
        <f t="shared" si="72"/>
        <v>5</v>
      </c>
      <c r="Y118" s="100">
        <f t="shared" si="73"/>
        <v>0</v>
      </c>
      <c r="Z118" s="100">
        <f t="shared" si="74"/>
        <v>5</v>
      </c>
      <c r="AA118" s="112">
        <f t="shared" si="75"/>
        <v>0</v>
      </c>
      <c r="AB118" s="112">
        <f t="shared" si="76"/>
        <v>0</v>
      </c>
      <c r="AC118" s="100">
        <f>VLOOKUP(K118,'5th Cycle APR Raw Data-Final'!$A$3:$P$1977,14,FALSE)</f>
        <v>15</v>
      </c>
      <c r="AD118" s="100">
        <f>IF(AN118&lt;1,SUMIFS('5th Cycle APR Raw Data-Final'!$O$3:$O$1977,'5th Cycle APR Raw Data-Final'!$A$3:$A$1977,'SB35 Determination Data'!$K118,'5th Cycle APR Raw Data-Final'!$T$3:$T$1977,"&gt;="&amp;'SB35 Determination Data'!$F118,'5th Cycle APR Raw Data-Final'!$T$3:$T$1977,"&lt;"&amp;E118),SUMIFS('5th Cycle APR Raw Data-Final'!$O$3:$O$1977,'5th Cycle APR Raw Data-Final'!$A$3:$A$1977,'SB35 Determination Data'!$K118,'5th Cycle APR Raw Data-Final'!$T$3:$T$1977,"&gt;="&amp;'SB35 Determination Data'!$F118,'5th Cycle APR Raw Data-Final'!$T$3:$T$1977,"&lt;="&amp;G118))</f>
        <v>0</v>
      </c>
      <c r="AE118" s="100">
        <f t="shared" si="77"/>
        <v>15</v>
      </c>
      <c r="AF118" s="112">
        <f t="shared" si="78"/>
        <v>0</v>
      </c>
      <c r="AG118" s="100">
        <f>VLOOKUP(K118,'5th Cycle APR Raw Data-Final'!$A$3:$P$1977,16,FALSE)</f>
        <v>34</v>
      </c>
      <c r="AH118" s="100">
        <f>IF(AN118&lt;1,SUMIFS('5th Cycle APR Raw Data-Final'!$Q$3:$Q$1977,'5th Cycle APR Raw Data-Final'!$A$3:$A$1977,'SB35 Determination Data'!$K118,'5th Cycle APR Raw Data-Final'!$T$3:$T$1977,"&gt;="&amp;'SB35 Determination Data'!$F118,'5th Cycle APR Raw Data-Final'!$T$3:$T$1977,"&lt;"&amp;E118),SUMIFS('5th Cycle APR Raw Data-Final'!$Q$3:$Q$1977,'5th Cycle APR Raw Data-Final'!$A$3:$A$1977,'SB35 Determination Data'!$K118,'5th Cycle APR Raw Data-Final'!$T$3:$T$1977,"&gt;="&amp;'SB35 Determination Data'!$F118,'5th Cycle APR Raw Data-Final'!$T$3:$T$1977,"&lt;="&amp;G118))</f>
        <v>25</v>
      </c>
      <c r="AI118" s="100">
        <f t="shared" si="79"/>
        <v>9</v>
      </c>
      <c r="AJ118" s="112">
        <f t="shared" si="80"/>
        <v>0.73529411764705888</v>
      </c>
      <c r="AK118" s="100">
        <f>VLOOKUP(K118,'5th Cycle APR Raw Data-Final'!$A$3:$R$1977,18,FALSE)</f>
        <v>61</v>
      </c>
      <c r="AL118" s="100">
        <f>IF(AN118&lt;1,SUMIFS('5th Cycle APR Raw Data-Final'!$S$3:$S$1977,'5th Cycle APR Raw Data-Final'!$A$3:$A$1977,'SB35 Determination Data'!$K118,'5th Cycle APR Raw Data-Final'!$T$3:$T$1977,"&gt;="&amp;'SB35 Determination Data'!$F118,'5th Cycle APR Raw Data-Final'!$T$3:$T$1977,"&lt;"&amp;E118),SUMIFS('5th Cycle APR Raw Data-Final'!$S$3:$S$1977,'5th Cycle APR Raw Data-Final'!$A$3:$A$1977,'SB35 Determination Data'!$K118,'5th Cycle APR Raw Data-Final'!$T$3:$T$1977,"&gt;="&amp;'SB35 Determination Data'!$F118,'5th Cycle APR Raw Data-Final'!$T$3:$T$1977,"&lt;="&amp;G118))</f>
        <v>25</v>
      </c>
      <c r="AM118" s="100">
        <f t="shared" si="81"/>
        <v>36</v>
      </c>
      <c r="AN118" s="114">
        <f t="shared" si="82"/>
        <v>0.5</v>
      </c>
      <c r="AO118" s="2" t="str">
        <f t="shared" si="83"/>
        <v>NO</v>
      </c>
      <c r="AP118" s="2" t="str">
        <f t="shared" si="84"/>
        <v>YES</v>
      </c>
      <c r="AQ118" s="2" t="str">
        <f t="shared" si="85"/>
        <v>NO</v>
      </c>
      <c r="AR118" s="124" t="str">
        <f>VLOOKUP(K118,'2018Submitted'!$A$2:$C$540,3,FALSE)</f>
        <v>Successful</v>
      </c>
      <c r="AS118" s="2" t="str">
        <f t="shared" si="86"/>
        <v>NO</v>
      </c>
      <c r="AT118" s="2" t="str">
        <f t="shared" si="87"/>
        <v>YES</v>
      </c>
    </row>
    <row r="119" spans="1:46" s="2" customFormat="1" ht="12.75" customHeight="1" x14ac:dyDescent="0.2">
      <c r="A119" s="2" t="s">
        <v>95</v>
      </c>
      <c r="B119" s="2" t="str">
        <f t="shared" si="60"/>
        <v>DEL NORTE COUNTY</v>
      </c>
      <c r="C119" s="71">
        <f t="shared" si="61"/>
        <v>1</v>
      </c>
      <c r="D119" s="72">
        <f t="shared" si="62"/>
        <v>5</v>
      </c>
      <c r="E119" s="99">
        <f t="shared" si="63"/>
        <v>2017</v>
      </c>
      <c r="F119" s="99">
        <f t="shared" si="64"/>
        <v>2014</v>
      </c>
      <c r="G119" s="99">
        <f t="shared" si="65"/>
        <v>2018</v>
      </c>
      <c r="H119" s="2" t="str">
        <f t="shared" si="66"/>
        <v>06/30/2014</v>
      </c>
      <c r="I119" s="2" t="str">
        <f t="shared" si="67"/>
        <v>06/30/2019</v>
      </c>
      <c r="J119" s="2" t="s">
        <v>13</v>
      </c>
      <c r="K119" s="111" t="s">
        <v>102</v>
      </c>
      <c r="L119" s="100">
        <f>VLOOKUP(K119,'5th Cycle APR Raw Data-Final'!$A$3:$P$1977,6,FALSE)</f>
        <v>60</v>
      </c>
      <c r="M119" s="100">
        <f>IF(AN119&lt;1,SUMIFS('5th Cycle APR Raw Data-Final'!G$3:G$1977,'5th Cycle APR Raw Data-Final'!$A$3:$A$1977,'SB35 Determination Data'!$K119,'5th Cycle APR Raw Data-Final'!$T$3:$T$1977,"&gt;="&amp;'SB35 Determination Data'!$F119,'5th Cycle APR Raw Data-Final'!$T$3:$T$1977,"&lt;"&amp;E119),SUMIFS('5th Cycle APR Raw Data-Final'!G$3:G$1977,'5th Cycle APR Raw Data-Final'!$A$3:$A$1977,'SB35 Determination Data'!$K119,'5th Cycle APR Raw Data-Final'!$T$3:$T$1977,"&gt;="&amp;'SB35 Determination Data'!$F119,'5th Cycle APR Raw Data-Final'!$T$3:$T$1977,"&lt;="&amp;G119))</f>
        <v>22</v>
      </c>
      <c r="N119" s="100">
        <f>IF(AN119&lt;1,SUMIFS('5th Cycle APR Raw Data-Final'!H$3:H$1977,'5th Cycle APR Raw Data-Final'!$A$3:$A$1977,'SB35 Determination Data'!$K119,'5th Cycle APR Raw Data-Final'!$T$3:$T$1977,"&gt;="&amp;'SB35 Determination Data'!$F119,'5th Cycle APR Raw Data-Final'!$T$3:$T$1977,"&lt;"&amp;E119),SUMIFS('5th Cycle APR Raw Data-Final'!H$3:H$1977,'5th Cycle APR Raw Data-Final'!$A$3:$A$1977,'SB35 Determination Data'!$K119,'5th Cycle APR Raw Data-Final'!$T$3:$T$1977,"&gt;="&amp;'SB35 Determination Data'!$F119,'5th Cycle APR Raw Data-Final'!$T$3:$T$1977,"&lt;="&amp;G119))</f>
        <v>0</v>
      </c>
      <c r="O119" s="100">
        <f>IF(AN119&lt;1,SUMIFS('5th Cycle APR Raw Data-Final'!I$3:I$1977,'5th Cycle APR Raw Data-Final'!$A$3:$A$1977,'SB35 Determination Data'!$K119,'5th Cycle APR Raw Data-Final'!$T$3:$T$1977,"&gt;="&amp;'SB35 Determination Data'!$F119,'5th Cycle APR Raw Data-Final'!$T$3:$T$1977,"&lt;"&amp;E119),SUMIFS('5th Cycle APR Raw Data-Final'!I$3:I$1977,'5th Cycle APR Raw Data-Final'!$A$3:$A$1977,'SB35 Determination Data'!$K119,'5th Cycle APR Raw Data-Final'!$T$3:$T$1977,"&gt;="&amp;'SB35 Determination Data'!$F119,'5th Cycle APR Raw Data-Final'!$T$3:$T$1977,"&lt;="&amp;G119))</f>
        <v>22</v>
      </c>
      <c r="P119" s="100">
        <f t="shared" si="68"/>
        <v>38</v>
      </c>
      <c r="Q119" s="112">
        <f t="shared" si="69"/>
        <v>0.36666666666666664</v>
      </c>
      <c r="R119" s="101">
        <f t="shared" si="70"/>
        <v>60</v>
      </c>
      <c r="S119" s="101">
        <f t="shared" si="71"/>
        <v>0</v>
      </c>
      <c r="T119" s="100">
        <f>VLOOKUP(K119,'5th Cycle APR Raw Data-Final'!$A$3:$P$1977,10,FALSE)</f>
        <v>37</v>
      </c>
      <c r="U119" s="100">
        <f>IF(AN119&lt;1,SUMIFS('5th Cycle APR Raw Data-Final'!K$3:K$1977,'5th Cycle APR Raw Data-Final'!$A$3:$A$1977,'SB35 Determination Data'!$K119,'5th Cycle APR Raw Data-Final'!$T$3:$T$1977,"&gt;="&amp;'SB35 Determination Data'!$F119,'5th Cycle APR Raw Data-Final'!$T$3:$T$1977,"&lt;"&amp;E119),SUMIFS('5th Cycle APR Raw Data-Final'!K$3:K$1977,'5th Cycle APR Raw Data-Final'!$A$3:$A$1977,'SB35 Determination Data'!$K119,'5th Cycle APR Raw Data-Final'!$T$3:$T$1977,"&gt;="&amp;'SB35 Determination Data'!$F119,'5th Cycle APR Raw Data-Final'!$T$3:$T$1977,"&lt;="&amp;G119))</f>
        <v>22</v>
      </c>
      <c r="V119" s="100">
        <f>IF(AN119&lt;1,SUMIFS('5th Cycle APR Raw Data-Final'!L$3:L$1977,'5th Cycle APR Raw Data-Final'!$A$3:$A$1977,'SB35 Determination Data'!$K119,'5th Cycle APR Raw Data-Final'!$T$3:$T$1977,"&gt;="&amp;'SB35 Determination Data'!$F119,'5th Cycle APR Raw Data-Final'!$T$3:$T$1977,"&lt;"&amp;E119),SUMIFS('5th Cycle APR Raw Data-Final'!L$3:L$1977,'5th Cycle APR Raw Data-Final'!$A$3:$A$1977,'SB35 Determination Data'!$K119,'5th Cycle APR Raw Data-Final'!$T$3:$T$1977,"&gt;="&amp;'SB35 Determination Data'!$F119,'5th Cycle APR Raw Data-Final'!$T$3:$T$1977,"&lt;="&amp;G119))</f>
        <v>1</v>
      </c>
      <c r="W119" s="100">
        <f>IF(AN119&lt;1,SUMIFS('5th Cycle APR Raw Data-Final'!M$3:M$1977,'5th Cycle APR Raw Data-Final'!$A$3:$A$1977,'SB35 Determination Data'!$K119,'5th Cycle APR Raw Data-Final'!$T$3:$T$1977,"&gt;="&amp;'SB35 Determination Data'!$F119,'5th Cycle APR Raw Data-Final'!$T$3:$T$1977,"&lt;"&amp;E119),SUMIFS('5th Cycle APR Raw Data-Final'!M$3:M$1977,'5th Cycle APR Raw Data-Final'!$A$3:$A$1977,'SB35 Determination Data'!$K119,'5th Cycle APR Raw Data-Final'!$T$3:$T$1977,"&gt;="&amp;'SB35 Determination Data'!$F119,'5th Cycle APR Raw Data-Final'!$T$3:$T$1977,"&lt;="&amp;G119))</f>
        <v>21</v>
      </c>
      <c r="X119" s="100">
        <f t="shared" si="72"/>
        <v>15</v>
      </c>
      <c r="Y119" s="100">
        <f t="shared" si="73"/>
        <v>22</v>
      </c>
      <c r="Z119" s="100">
        <f t="shared" si="74"/>
        <v>15</v>
      </c>
      <c r="AA119" s="112">
        <f t="shared" si="75"/>
        <v>0.59459459459459463</v>
      </c>
      <c r="AB119" s="112">
        <f t="shared" si="76"/>
        <v>0.59459459459459463</v>
      </c>
      <c r="AC119" s="100">
        <f>VLOOKUP(K119,'5th Cycle APR Raw Data-Final'!$A$3:$P$1977,14,FALSE)</f>
        <v>30</v>
      </c>
      <c r="AD119" s="100">
        <f>IF(AN119&lt;1,SUMIFS('5th Cycle APR Raw Data-Final'!$O$3:$O$1977,'5th Cycle APR Raw Data-Final'!$A$3:$A$1977,'SB35 Determination Data'!$K119,'5th Cycle APR Raw Data-Final'!$T$3:$T$1977,"&gt;="&amp;'SB35 Determination Data'!$F119,'5th Cycle APR Raw Data-Final'!$T$3:$T$1977,"&lt;"&amp;E119),SUMIFS('5th Cycle APR Raw Data-Final'!$O$3:$O$1977,'5th Cycle APR Raw Data-Final'!$A$3:$A$1977,'SB35 Determination Data'!$K119,'5th Cycle APR Raw Data-Final'!$T$3:$T$1977,"&gt;="&amp;'SB35 Determination Data'!$F119,'5th Cycle APR Raw Data-Final'!$T$3:$T$1977,"&lt;="&amp;G119))</f>
        <v>22</v>
      </c>
      <c r="AE119" s="100">
        <f t="shared" si="77"/>
        <v>8</v>
      </c>
      <c r="AF119" s="112">
        <f t="shared" si="78"/>
        <v>0.73333333333333328</v>
      </c>
      <c r="AG119" s="100">
        <f>VLOOKUP(K119,'5th Cycle APR Raw Data-Final'!$A$3:$P$1977,16,FALSE)</f>
        <v>106</v>
      </c>
      <c r="AH119" s="100">
        <f>IF(AN119&lt;1,SUMIFS('5th Cycle APR Raw Data-Final'!$Q$3:$Q$1977,'5th Cycle APR Raw Data-Final'!$A$3:$A$1977,'SB35 Determination Data'!$K119,'5th Cycle APR Raw Data-Final'!$T$3:$T$1977,"&gt;="&amp;'SB35 Determination Data'!$F119,'5th Cycle APR Raw Data-Final'!$T$3:$T$1977,"&lt;"&amp;E119),SUMIFS('5th Cycle APR Raw Data-Final'!$Q$3:$Q$1977,'5th Cycle APR Raw Data-Final'!$A$3:$A$1977,'SB35 Determination Data'!$K119,'5th Cycle APR Raw Data-Final'!$T$3:$T$1977,"&gt;="&amp;'SB35 Determination Data'!$F119,'5th Cycle APR Raw Data-Final'!$T$3:$T$1977,"&lt;="&amp;G119))</f>
        <v>76</v>
      </c>
      <c r="AI119" s="100">
        <f t="shared" si="79"/>
        <v>30</v>
      </c>
      <c r="AJ119" s="112">
        <f t="shared" si="80"/>
        <v>0.71698113207547165</v>
      </c>
      <c r="AK119" s="100">
        <f>VLOOKUP(K119,'5th Cycle APR Raw Data-Final'!$A$3:$R$1977,18,FALSE)</f>
        <v>233</v>
      </c>
      <c r="AL119" s="100">
        <f>IF(AN119&lt;1,SUMIFS('5th Cycle APR Raw Data-Final'!$S$3:$S$1977,'5th Cycle APR Raw Data-Final'!$A$3:$A$1977,'SB35 Determination Data'!$K119,'5th Cycle APR Raw Data-Final'!$T$3:$T$1977,"&gt;="&amp;'SB35 Determination Data'!$F119,'5th Cycle APR Raw Data-Final'!$T$3:$T$1977,"&lt;"&amp;E119),SUMIFS('5th Cycle APR Raw Data-Final'!$S$3:$S$1977,'5th Cycle APR Raw Data-Final'!$A$3:$A$1977,'SB35 Determination Data'!$K119,'5th Cycle APR Raw Data-Final'!$T$3:$T$1977,"&gt;="&amp;'SB35 Determination Data'!$F119,'5th Cycle APR Raw Data-Final'!$T$3:$T$1977,"&lt;="&amp;G119))</f>
        <v>142</v>
      </c>
      <c r="AM119" s="100">
        <f t="shared" si="81"/>
        <v>91</v>
      </c>
      <c r="AN119" s="114">
        <f t="shared" si="82"/>
        <v>1</v>
      </c>
      <c r="AO119" s="2" t="str">
        <f t="shared" si="83"/>
        <v>YES</v>
      </c>
      <c r="AP119" s="2" t="str">
        <f t="shared" si="84"/>
        <v>NO</v>
      </c>
      <c r="AQ119" s="2" t="str">
        <f t="shared" si="85"/>
        <v>NO</v>
      </c>
      <c r="AR119" s="124" t="str">
        <f>VLOOKUP(K119,'2018Submitted'!$A$2:$C$540,3,FALSE)</f>
        <v>Successful</v>
      </c>
      <c r="AS119" s="2" t="str">
        <f t="shared" si="86"/>
        <v>NO</v>
      </c>
      <c r="AT119" s="2" t="str">
        <f t="shared" si="87"/>
        <v>NO</v>
      </c>
    </row>
    <row r="120" spans="1:46" s="2" customFormat="1" ht="12.75" customHeight="1" x14ac:dyDescent="0.2">
      <c r="A120" s="2" t="s">
        <v>68</v>
      </c>
      <c r="B120" s="2" t="str">
        <f t="shared" si="60"/>
        <v>DEL REY OAKS</v>
      </c>
      <c r="C120" s="71">
        <f t="shared" si="61"/>
        <v>0.375</v>
      </c>
      <c r="D120" s="72">
        <f t="shared" si="62"/>
        <v>8</v>
      </c>
      <c r="E120" s="99">
        <f t="shared" si="63"/>
        <v>2020</v>
      </c>
      <c r="F120" s="99">
        <f t="shared" si="64"/>
        <v>2016</v>
      </c>
      <c r="G120" s="99" t="str">
        <f t="shared" si="65"/>
        <v>2023</v>
      </c>
      <c r="H120" s="2" t="str">
        <f t="shared" si="66"/>
        <v>12/31/2015</v>
      </c>
      <c r="I120" s="2" t="str">
        <f t="shared" si="67"/>
        <v>12/31/2023</v>
      </c>
      <c r="J120" s="2" t="s">
        <v>26</v>
      </c>
      <c r="K120" s="111" t="s">
        <v>1263</v>
      </c>
      <c r="L120" s="100">
        <f>VLOOKUP(K120,'5th Cycle APR Raw Data-Final'!$A$3:$P$1977,6,FALSE)</f>
        <v>7</v>
      </c>
      <c r="M120" s="100">
        <f>IF(AN120&lt;1,SUMIFS('5th Cycle APR Raw Data-Final'!G$3:G$1977,'5th Cycle APR Raw Data-Final'!$A$3:$A$1977,'SB35 Determination Data'!$K120,'5th Cycle APR Raw Data-Final'!$T$3:$T$1977,"&gt;="&amp;'SB35 Determination Data'!$F120,'5th Cycle APR Raw Data-Final'!$T$3:$T$1977,"&lt;"&amp;E120),SUMIFS('5th Cycle APR Raw Data-Final'!G$3:G$1977,'5th Cycle APR Raw Data-Final'!$A$3:$A$1977,'SB35 Determination Data'!$K120,'5th Cycle APR Raw Data-Final'!$T$3:$T$1977,"&gt;="&amp;'SB35 Determination Data'!$F120,'5th Cycle APR Raw Data-Final'!$T$3:$T$1977,"&lt;="&amp;G120))</f>
        <v>0</v>
      </c>
      <c r="N120" s="100">
        <f>IF(AN120&lt;1,SUMIFS('5th Cycle APR Raw Data-Final'!H$3:H$1977,'5th Cycle APR Raw Data-Final'!$A$3:$A$1977,'SB35 Determination Data'!$K120,'5th Cycle APR Raw Data-Final'!$T$3:$T$1977,"&gt;="&amp;'SB35 Determination Data'!$F120,'5th Cycle APR Raw Data-Final'!$T$3:$T$1977,"&lt;"&amp;E120),SUMIFS('5th Cycle APR Raw Data-Final'!H$3:H$1977,'5th Cycle APR Raw Data-Final'!$A$3:$A$1977,'SB35 Determination Data'!$K120,'5th Cycle APR Raw Data-Final'!$T$3:$T$1977,"&gt;="&amp;'SB35 Determination Data'!$F120,'5th Cycle APR Raw Data-Final'!$T$3:$T$1977,"&lt;="&amp;G120))</f>
        <v>0</v>
      </c>
      <c r="O120" s="100">
        <f>IF(AN120&lt;1,SUMIFS('5th Cycle APR Raw Data-Final'!I$3:I$1977,'5th Cycle APR Raw Data-Final'!$A$3:$A$1977,'SB35 Determination Data'!$K120,'5th Cycle APR Raw Data-Final'!$T$3:$T$1977,"&gt;="&amp;'SB35 Determination Data'!$F120,'5th Cycle APR Raw Data-Final'!$T$3:$T$1977,"&lt;"&amp;E120),SUMIFS('5th Cycle APR Raw Data-Final'!I$3:I$1977,'5th Cycle APR Raw Data-Final'!$A$3:$A$1977,'SB35 Determination Data'!$K120,'5th Cycle APR Raw Data-Final'!$T$3:$T$1977,"&gt;="&amp;'SB35 Determination Data'!$F120,'5th Cycle APR Raw Data-Final'!$T$3:$T$1977,"&lt;="&amp;G120))</f>
        <v>0</v>
      </c>
      <c r="P120" s="100">
        <f t="shared" si="68"/>
        <v>7</v>
      </c>
      <c r="Q120" s="112">
        <f t="shared" si="69"/>
        <v>0</v>
      </c>
      <c r="R120" s="101">
        <f t="shared" si="70"/>
        <v>3</v>
      </c>
      <c r="S120" s="101">
        <f t="shared" si="71"/>
        <v>0</v>
      </c>
      <c r="T120" s="100">
        <f>VLOOKUP(K120,'5th Cycle APR Raw Data-Final'!$A$3:$P$1977,10,FALSE)</f>
        <v>4</v>
      </c>
      <c r="U120" s="100">
        <f>IF(AN120&lt;1,SUMIFS('5th Cycle APR Raw Data-Final'!K$3:K$1977,'5th Cycle APR Raw Data-Final'!$A$3:$A$1977,'SB35 Determination Data'!$K120,'5th Cycle APR Raw Data-Final'!$T$3:$T$1977,"&gt;="&amp;'SB35 Determination Data'!$F120,'5th Cycle APR Raw Data-Final'!$T$3:$T$1977,"&lt;"&amp;E120),SUMIFS('5th Cycle APR Raw Data-Final'!K$3:K$1977,'5th Cycle APR Raw Data-Final'!$A$3:$A$1977,'SB35 Determination Data'!$K120,'5th Cycle APR Raw Data-Final'!$T$3:$T$1977,"&gt;="&amp;'SB35 Determination Data'!$F120,'5th Cycle APR Raw Data-Final'!$T$3:$T$1977,"&lt;="&amp;G120))</f>
        <v>0</v>
      </c>
      <c r="V120" s="100">
        <f>IF(AN120&lt;1,SUMIFS('5th Cycle APR Raw Data-Final'!L$3:L$1977,'5th Cycle APR Raw Data-Final'!$A$3:$A$1977,'SB35 Determination Data'!$K120,'5th Cycle APR Raw Data-Final'!$T$3:$T$1977,"&gt;="&amp;'SB35 Determination Data'!$F120,'5th Cycle APR Raw Data-Final'!$T$3:$T$1977,"&lt;"&amp;E120),SUMIFS('5th Cycle APR Raw Data-Final'!L$3:L$1977,'5th Cycle APR Raw Data-Final'!$A$3:$A$1977,'SB35 Determination Data'!$K120,'5th Cycle APR Raw Data-Final'!$T$3:$T$1977,"&gt;="&amp;'SB35 Determination Data'!$F120,'5th Cycle APR Raw Data-Final'!$T$3:$T$1977,"&lt;="&amp;G120))</f>
        <v>0</v>
      </c>
      <c r="W120" s="100">
        <f>IF(AN120&lt;1,SUMIFS('5th Cycle APR Raw Data-Final'!M$3:M$1977,'5th Cycle APR Raw Data-Final'!$A$3:$A$1977,'SB35 Determination Data'!$K120,'5th Cycle APR Raw Data-Final'!$T$3:$T$1977,"&gt;="&amp;'SB35 Determination Data'!$F120,'5th Cycle APR Raw Data-Final'!$T$3:$T$1977,"&lt;"&amp;E120),SUMIFS('5th Cycle APR Raw Data-Final'!M$3:M$1977,'5th Cycle APR Raw Data-Final'!$A$3:$A$1977,'SB35 Determination Data'!$K120,'5th Cycle APR Raw Data-Final'!$T$3:$T$1977,"&gt;="&amp;'SB35 Determination Data'!$F120,'5th Cycle APR Raw Data-Final'!$T$3:$T$1977,"&lt;="&amp;G120))</f>
        <v>0</v>
      </c>
      <c r="X120" s="100">
        <f t="shared" si="72"/>
        <v>4</v>
      </c>
      <c r="Y120" s="100">
        <f t="shared" si="73"/>
        <v>0</v>
      </c>
      <c r="Z120" s="100">
        <f t="shared" si="74"/>
        <v>4</v>
      </c>
      <c r="AA120" s="112">
        <f t="shared" si="75"/>
        <v>0</v>
      </c>
      <c r="AB120" s="112">
        <f t="shared" si="76"/>
        <v>0</v>
      </c>
      <c r="AC120" s="100">
        <f>VLOOKUP(K120,'5th Cycle APR Raw Data-Final'!$A$3:$P$1977,14,FALSE)</f>
        <v>5</v>
      </c>
      <c r="AD120" s="100">
        <f>IF(AN120&lt;1,SUMIFS('5th Cycle APR Raw Data-Final'!$O$3:$O$1977,'5th Cycle APR Raw Data-Final'!$A$3:$A$1977,'SB35 Determination Data'!$K120,'5th Cycle APR Raw Data-Final'!$T$3:$T$1977,"&gt;="&amp;'SB35 Determination Data'!$F120,'5th Cycle APR Raw Data-Final'!$T$3:$T$1977,"&lt;"&amp;E120),SUMIFS('5th Cycle APR Raw Data-Final'!$O$3:$O$1977,'5th Cycle APR Raw Data-Final'!$A$3:$A$1977,'SB35 Determination Data'!$K120,'5th Cycle APR Raw Data-Final'!$T$3:$T$1977,"&gt;="&amp;'SB35 Determination Data'!$F120,'5th Cycle APR Raw Data-Final'!$T$3:$T$1977,"&lt;="&amp;G120))</f>
        <v>0</v>
      </c>
      <c r="AE120" s="100">
        <f t="shared" si="77"/>
        <v>5</v>
      </c>
      <c r="AF120" s="112">
        <f t="shared" si="78"/>
        <v>0</v>
      </c>
      <c r="AG120" s="100">
        <f>VLOOKUP(K120,'5th Cycle APR Raw Data-Final'!$A$3:$P$1977,16,FALSE)</f>
        <v>11</v>
      </c>
      <c r="AH120" s="100">
        <f>IF(AN120&lt;1,SUMIFS('5th Cycle APR Raw Data-Final'!$Q$3:$Q$1977,'5th Cycle APR Raw Data-Final'!$A$3:$A$1977,'SB35 Determination Data'!$K120,'5th Cycle APR Raw Data-Final'!$T$3:$T$1977,"&gt;="&amp;'SB35 Determination Data'!$F120,'5th Cycle APR Raw Data-Final'!$T$3:$T$1977,"&lt;"&amp;E120),SUMIFS('5th Cycle APR Raw Data-Final'!$Q$3:$Q$1977,'5th Cycle APR Raw Data-Final'!$A$3:$A$1977,'SB35 Determination Data'!$K120,'5th Cycle APR Raw Data-Final'!$T$3:$T$1977,"&gt;="&amp;'SB35 Determination Data'!$F120,'5th Cycle APR Raw Data-Final'!$T$3:$T$1977,"&lt;="&amp;G120))</f>
        <v>0</v>
      </c>
      <c r="AI120" s="100">
        <f t="shared" si="79"/>
        <v>11</v>
      </c>
      <c r="AJ120" s="112">
        <f t="shared" si="80"/>
        <v>0</v>
      </c>
      <c r="AK120" s="100">
        <f>VLOOKUP(K120,'5th Cycle APR Raw Data-Final'!$A$3:$R$1977,18,FALSE)</f>
        <v>27</v>
      </c>
      <c r="AL120" s="100">
        <f>IF(AN120&lt;1,SUMIFS('5th Cycle APR Raw Data-Final'!$S$3:$S$1977,'5th Cycle APR Raw Data-Final'!$A$3:$A$1977,'SB35 Determination Data'!$K120,'5th Cycle APR Raw Data-Final'!$T$3:$T$1977,"&gt;="&amp;'SB35 Determination Data'!$F120,'5th Cycle APR Raw Data-Final'!$T$3:$T$1977,"&lt;"&amp;E120),SUMIFS('5th Cycle APR Raw Data-Final'!$S$3:$S$1977,'5th Cycle APR Raw Data-Final'!$A$3:$A$1977,'SB35 Determination Data'!$K120,'5th Cycle APR Raw Data-Final'!$T$3:$T$1977,"&gt;="&amp;'SB35 Determination Data'!$F120,'5th Cycle APR Raw Data-Final'!$T$3:$T$1977,"&lt;="&amp;G120))</f>
        <v>0</v>
      </c>
      <c r="AM120" s="100">
        <f t="shared" si="81"/>
        <v>27</v>
      </c>
      <c r="AN120" s="114">
        <f t="shared" si="82"/>
        <v>0.375</v>
      </c>
      <c r="AO120" s="2" t="str">
        <f t="shared" si="83"/>
        <v>YES</v>
      </c>
      <c r="AP120" s="2" t="str">
        <f t="shared" si="84"/>
        <v>NO</v>
      </c>
      <c r="AQ120" s="2" t="str">
        <f t="shared" si="85"/>
        <v>NO</v>
      </c>
      <c r="AR120" s="124" t="str">
        <f>VLOOKUP(K120,'2018Submitted'!$A$2:$C$540,3,FALSE)</f>
        <v>Successful</v>
      </c>
      <c r="AS120" s="2" t="str">
        <f t="shared" si="86"/>
        <v>NO</v>
      </c>
      <c r="AT120" s="2" t="str">
        <f t="shared" si="87"/>
        <v>NO</v>
      </c>
    </row>
    <row r="121" spans="1:46" s="2" customFormat="1" ht="12.75" customHeight="1" x14ac:dyDescent="0.2">
      <c r="A121" s="2" t="s">
        <v>25</v>
      </c>
      <c r="B121" s="2" t="str">
        <f t="shared" si="60"/>
        <v>DELANO</v>
      </c>
      <c r="C121" s="71">
        <f t="shared" si="61"/>
        <v>0.375</v>
      </c>
      <c r="D121" s="72">
        <f t="shared" si="62"/>
        <v>8</v>
      </c>
      <c r="E121" s="99">
        <f t="shared" si="63"/>
        <v>2020</v>
      </c>
      <c r="F121" s="99">
        <f t="shared" si="64"/>
        <v>2016</v>
      </c>
      <c r="G121" s="99" t="str">
        <f t="shared" si="65"/>
        <v>2023</v>
      </c>
      <c r="H121" s="2" t="str">
        <f t="shared" si="66"/>
        <v>12/31/2015</v>
      </c>
      <c r="I121" s="2" t="str">
        <f t="shared" si="67"/>
        <v>12/31/2023</v>
      </c>
      <c r="J121" s="2" t="s">
        <v>26</v>
      </c>
      <c r="K121" s="111" t="s">
        <v>103</v>
      </c>
      <c r="L121" s="100">
        <f>VLOOKUP(K121,'5th Cycle APR Raw Data-Final'!$A$3:$P$1977,6,FALSE)</f>
        <v>396</v>
      </c>
      <c r="M121" s="100">
        <f>IF(AN121&lt;1,SUMIFS('5th Cycle APR Raw Data-Final'!G$3:G$1977,'5th Cycle APR Raw Data-Final'!$A$3:$A$1977,'SB35 Determination Data'!$K121,'5th Cycle APR Raw Data-Final'!$T$3:$T$1977,"&gt;="&amp;'SB35 Determination Data'!$F121,'5th Cycle APR Raw Data-Final'!$T$3:$T$1977,"&lt;"&amp;E121),SUMIFS('5th Cycle APR Raw Data-Final'!G$3:G$1977,'5th Cycle APR Raw Data-Final'!$A$3:$A$1977,'SB35 Determination Data'!$K121,'5th Cycle APR Raw Data-Final'!$T$3:$T$1977,"&gt;="&amp;'SB35 Determination Data'!$F121,'5th Cycle APR Raw Data-Final'!$T$3:$T$1977,"&lt;="&amp;G121))</f>
        <v>0</v>
      </c>
      <c r="N121" s="100">
        <f>IF(AN121&lt;1,SUMIFS('5th Cycle APR Raw Data-Final'!H$3:H$1977,'5th Cycle APR Raw Data-Final'!$A$3:$A$1977,'SB35 Determination Data'!$K121,'5th Cycle APR Raw Data-Final'!$T$3:$T$1977,"&gt;="&amp;'SB35 Determination Data'!$F121,'5th Cycle APR Raw Data-Final'!$T$3:$T$1977,"&lt;"&amp;E121),SUMIFS('5th Cycle APR Raw Data-Final'!H$3:H$1977,'5th Cycle APR Raw Data-Final'!$A$3:$A$1977,'SB35 Determination Data'!$K121,'5th Cycle APR Raw Data-Final'!$T$3:$T$1977,"&gt;="&amp;'SB35 Determination Data'!$F121,'5th Cycle APR Raw Data-Final'!$T$3:$T$1977,"&lt;="&amp;G121))</f>
        <v>0</v>
      </c>
      <c r="O121" s="100">
        <f>IF(AN121&lt;1,SUMIFS('5th Cycle APR Raw Data-Final'!I$3:I$1977,'5th Cycle APR Raw Data-Final'!$A$3:$A$1977,'SB35 Determination Data'!$K121,'5th Cycle APR Raw Data-Final'!$T$3:$T$1977,"&gt;="&amp;'SB35 Determination Data'!$F121,'5th Cycle APR Raw Data-Final'!$T$3:$T$1977,"&lt;"&amp;E121),SUMIFS('5th Cycle APR Raw Data-Final'!I$3:I$1977,'5th Cycle APR Raw Data-Final'!$A$3:$A$1977,'SB35 Determination Data'!$K121,'5th Cycle APR Raw Data-Final'!$T$3:$T$1977,"&gt;="&amp;'SB35 Determination Data'!$F121,'5th Cycle APR Raw Data-Final'!$T$3:$T$1977,"&lt;="&amp;G121))</f>
        <v>0</v>
      </c>
      <c r="P121" s="100">
        <f t="shared" si="68"/>
        <v>396</v>
      </c>
      <c r="Q121" s="112">
        <f t="shared" si="69"/>
        <v>0</v>
      </c>
      <c r="R121" s="101">
        <f t="shared" si="70"/>
        <v>149</v>
      </c>
      <c r="S121" s="101">
        <f t="shared" si="71"/>
        <v>0</v>
      </c>
      <c r="T121" s="100">
        <f>VLOOKUP(K121,'5th Cycle APR Raw Data-Final'!$A$3:$P$1977,10,FALSE)</f>
        <v>277</v>
      </c>
      <c r="U121" s="100">
        <f>IF(AN121&lt;1,SUMIFS('5th Cycle APR Raw Data-Final'!K$3:K$1977,'5th Cycle APR Raw Data-Final'!$A$3:$A$1977,'SB35 Determination Data'!$K121,'5th Cycle APR Raw Data-Final'!$T$3:$T$1977,"&gt;="&amp;'SB35 Determination Data'!$F121,'5th Cycle APR Raw Data-Final'!$T$3:$T$1977,"&lt;"&amp;E121),SUMIFS('5th Cycle APR Raw Data-Final'!K$3:K$1977,'5th Cycle APR Raw Data-Final'!$A$3:$A$1977,'SB35 Determination Data'!$K121,'5th Cycle APR Raw Data-Final'!$T$3:$T$1977,"&gt;="&amp;'SB35 Determination Data'!$F121,'5th Cycle APR Raw Data-Final'!$T$3:$T$1977,"&lt;="&amp;G121))</f>
        <v>0</v>
      </c>
      <c r="V121" s="100">
        <f>IF(AN121&lt;1,SUMIFS('5th Cycle APR Raw Data-Final'!L$3:L$1977,'5th Cycle APR Raw Data-Final'!$A$3:$A$1977,'SB35 Determination Data'!$K121,'5th Cycle APR Raw Data-Final'!$T$3:$T$1977,"&gt;="&amp;'SB35 Determination Data'!$F121,'5th Cycle APR Raw Data-Final'!$T$3:$T$1977,"&lt;"&amp;E121),SUMIFS('5th Cycle APR Raw Data-Final'!L$3:L$1977,'5th Cycle APR Raw Data-Final'!$A$3:$A$1977,'SB35 Determination Data'!$K121,'5th Cycle APR Raw Data-Final'!$T$3:$T$1977,"&gt;="&amp;'SB35 Determination Data'!$F121,'5th Cycle APR Raw Data-Final'!$T$3:$T$1977,"&lt;="&amp;G121))</f>
        <v>0</v>
      </c>
      <c r="W121" s="100">
        <f>IF(AN121&lt;1,SUMIFS('5th Cycle APR Raw Data-Final'!M$3:M$1977,'5th Cycle APR Raw Data-Final'!$A$3:$A$1977,'SB35 Determination Data'!$K121,'5th Cycle APR Raw Data-Final'!$T$3:$T$1977,"&gt;="&amp;'SB35 Determination Data'!$F121,'5th Cycle APR Raw Data-Final'!$T$3:$T$1977,"&lt;"&amp;E121),SUMIFS('5th Cycle APR Raw Data-Final'!M$3:M$1977,'5th Cycle APR Raw Data-Final'!$A$3:$A$1977,'SB35 Determination Data'!$K121,'5th Cycle APR Raw Data-Final'!$T$3:$T$1977,"&gt;="&amp;'SB35 Determination Data'!$F121,'5th Cycle APR Raw Data-Final'!$T$3:$T$1977,"&lt;="&amp;G121))</f>
        <v>0</v>
      </c>
      <c r="X121" s="100">
        <f t="shared" si="72"/>
        <v>277</v>
      </c>
      <c r="Y121" s="100">
        <f t="shared" si="73"/>
        <v>0</v>
      </c>
      <c r="Z121" s="100">
        <f t="shared" si="74"/>
        <v>277</v>
      </c>
      <c r="AA121" s="112">
        <f t="shared" si="75"/>
        <v>0</v>
      </c>
      <c r="AB121" s="112">
        <f t="shared" si="76"/>
        <v>0</v>
      </c>
      <c r="AC121" s="100">
        <f>VLOOKUP(K121,'5th Cycle APR Raw Data-Final'!$A$3:$P$1977,14,FALSE)</f>
        <v>243</v>
      </c>
      <c r="AD121" s="100">
        <f>IF(AN121&lt;1,SUMIFS('5th Cycle APR Raw Data-Final'!$O$3:$O$1977,'5th Cycle APR Raw Data-Final'!$A$3:$A$1977,'SB35 Determination Data'!$K121,'5th Cycle APR Raw Data-Final'!$T$3:$T$1977,"&gt;="&amp;'SB35 Determination Data'!$F121,'5th Cycle APR Raw Data-Final'!$T$3:$T$1977,"&lt;"&amp;E121),SUMIFS('5th Cycle APR Raw Data-Final'!$O$3:$O$1977,'5th Cycle APR Raw Data-Final'!$A$3:$A$1977,'SB35 Determination Data'!$K121,'5th Cycle APR Raw Data-Final'!$T$3:$T$1977,"&gt;="&amp;'SB35 Determination Data'!$F121,'5th Cycle APR Raw Data-Final'!$T$3:$T$1977,"&lt;="&amp;G121))</f>
        <v>55</v>
      </c>
      <c r="AE121" s="100">
        <f t="shared" si="77"/>
        <v>188</v>
      </c>
      <c r="AF121" s="112">
        <f t="shared" si="78"/>
        <v>0.22633744855967078</v>
      </c>
      <c r="AG121" s="100">
        <f>VLOOKUP(K121,'5th Cycle APR Raw Data-Final'!$A$3:$P$1977,16,FALSE)</f>
        <v>546</v>
      </c>
      <c r="AH121" s="100">
        <f>IF(AN121&lt;1,SUMIFS('5th Cycle APR Raw Data-Final'!$Q$3:$Q$1977,'5th Cycle APR Raw Data-Final'!$A$3:$A$1977,'SB35 Determination Data'!$K121,'5th Cycle APR Raw Data-Final'!$T$3:$T$1977,"&gt;="&amp;'SB35 Determination Data'!$F121,'5th Cycle APR Raw Data-Final'!$T$3:$T$1977,"&lt;"&amp;E121),SUMIFS('5th Cycle APR Raw Data-Final'!$Q$3:$Q$1977,'5th Cycle APR Raw Data-Final'!$A$3:$A$1977,'SB35 Determination Data'!$K121,'5th Cycle APR Raw Data-Final'!$T$3:$T$1977,"&gt;="&amp;'SB35 Determination Data'!$F121,'5th Cycle APR Raw Data-Final'!$T$3:$T$1977,"&lt;="&amp;G121))</f>
        <v>90</v>
      </c>
      <c r="AI121" s="100">
        <f t="shared" si="79"/>
        <v>456</v>
      </c>
      <c r="AJ121" s="112">
        <f t="shared" si="80"/>
        <v>0.16483516483516483</v>
      </c>
      <c r="AK121" s="100">
        <f>VLOOKUP(K121,'5th Cycle APR Raw Data-Final'!$A$3:$R$1977,18,FALSE)</f>
        <v>1462</v>
      </c>
      <c r="AL121" s="100">
        <f>IF(AN121&lt;1,SUMIFS('5th Cycle APR Raw Data-Final'!$S$3:$S$1977,'5th Cycle APR Raw Data-Final'!$A$3:$A$1977,'SB35 Determination Data'!$K121,'5th Cycle APR Raw Data-Final'!$T$3:$T$1977,"&gt;="&amp;'SB35 Determination Data'!$F121,'5th Cycle APR Raw Data-Final'!$T$3:$T$1977,"&lt;"&amp;E121),SUMIFS('5th Cycle APR Raw Data-Final'!$S$3:$S$1977,'5th Cycle APR Raw Data-Final'!$A$3:$A$1977,'SB35 Determination Data'!$K121,'5th Cycle APR Raw Data-Final'!$T$3:$T$1977,"&gt;="&amp;'SB35 Determination Data'!$F121,'5th Cycle APR Raw Data-Final'!$T$3:$T$1977,"&lt;="&amp;G121))</f>
        <v>145</v>
      </c>
      <c r="AM121" s="100">
        <f t="shared" si="81"/>
        <v>1317</v>
      </c>
      <c r="AN121" s="114">
        <f t="shared" si="82"/>
        <v>0.375</v>
      </c>
      <c r="AO121" s="2" t="str">
        <f t="shared" si="83"/>
        <v>YES</v>
      </c>
      <c r="AP121" s="2" t="str">
        <f t="shared" si="84"/>
        <v>NO</v>
      </c>
      <c r="AQ121" s="2" t="str">
        <f t="shared" si="85"/>
        <v>NO</v>
      </c>
      <c r="AR121" s="124" t="str">
        <f>VLOOKUP(K121,'2018Submitted'!$A$2:$C$540,3,FALSE)</f>
        <v>Successful</v>
      </c>
      <c r="AS121" s="2" t="str">
        <f t="shared" si="86"/>
        <v>NO</v>
      </c>
      <c r="AT121" s="2" t="str">
        <f t="shared" si="87"/>
        <v>NO</v>
      </c>
    </row>
    <row r="122" spans="1:46" s="2" customFormat="1" ht="12.75" customHeight="1" x14ac:dyDescent="0.2">
      <c r="A122" s="2" t="s">
        <v>35</v>
      </c>
      <c r="B122" s="2" t="str">
        <f t="shared" si="60"/>
        <v>DESERT HOT SPRINGS</v>
      </c>
      <c r="C122" s="71">
        <f t="shared" si="61"/>
        <v>0.625</v>
      </c>
      <c r="D122" s="72">
        <f t="shared" si="62"/>
        <v>8</v>
      </c>
      <c r="E122" s="99">
        <f t="shared" si="63"/>
        <v>2018</v>
      </c>
      <c r="F122" s="99">
        <f t="shared" si="64"/>
        <v>2014</v>
      </c>
      <c r="G122" s="99" t="str">
        <f t="shared" si="65"/>
        <v>2021</v>
      </c>
      <c r="H122" s="2" t="str">
        <f t="shared" si="66"/>
        <v>10/15/2013</v>
      </c>
      <c r="I122" s="2" t="str">
        <f t="shared" si="67"/>
        <v>10/15/2021</v>
      </c>
      <c r="J122" s="2" t="s">
        <v>3</v>
      </c>
      <c r="K122" s="111" t="s">
        <v>1046</v>
      </c>
      <c r="L122" s="100">
        <f>VLOOKUP(K122,'5th Cycle APR Raw Data-Final'!$A$3:$P$1977,6,FALSE)</f>
        <v>946</v>
      </c>
      <c r="M122" s="100">
        <f>IF(AN122&lt;1,SUMIFS('5th Cycle APR Raw Data-Final'!G$3:G$1977,'5th Cycle APR Raw Data-Final'!$A$3:$A$1977,'SB35 Determination Data'!$K122,'5th Cycle APR Raw Data-Final'!$T$3:$T$1977,"&gt;="&amp;'SB35 Determination Data'!$F122,'5th Cycle APR Raw Data-Final'!$T$3:$T$1977,"&lt;"&amp;E122),SUMIFS('5th Cycle APR Raw Data-Final'!G$3:G$1977,'5th Cycle APR Raw Data-Final'!$A$3:$A$1977,'SB35 Determination Data'!$K122,'5th Cycle APR Raw Data-Final'!$T$3:$T$1977,"&gt;="&amp;'SB35 Determination Data'!$F122,'5th Cycle APR Raw Data-Final'!$T$3:$T$1977,"&lt;="&amp;G122))</f>
        <v>43</v>
      </c>
      <c r="N122" s="100">
        <f>IF(AN122&lt;1,SUMIFS('5th Cycle APR Raw Data-Final'!H$3:H$1977,'5th Cycle APR Raw Data-Final'!$A$3:$A$1977,'SB35 Determination Data'!$K122,'5th Cycle APR Raw Data-Final'!$T$3:$T$1977,"&gt;="&amp;'SB35 Determination Data'!$F122,'5th Cycle APR Raw Data-Final'!$T$3:$T$1977,"&lt;"&amp;E122),SUMIFS('5th Cycle APR Raw Data-Final'!H$3:H$1977,'5th Cycle APR Raw Data-Final'!$A$3:$A$1977,'SB35 Determination Data'!$K122,'5th Cycle APR Raw Data-Final'!$T$3:$T$1977,"&gt;="&amp;'SB35 Determination Data'!$F122,'5th Cycle APR Raw Data-Final'!$T$3:$T$1977,"&lt;="&amp;G122))</f>
        <v>0</v>
      </c>
      <c r="O122" s="100">
        <f>IF(AN122&lt;1,SUMIFS('5th Cycle APR Raw Data-Final'!I$3:I$1977,'5th Cycle APR Raw Data-Final'!$A$3:$A$1977,'SB35 Determination Data'!$K122,'5th Cycle APR Raw Data-Final'!$T$3:$T$1977,"&gt;="&amp;'SB35 Determination Data'!$F122,'5th Cycle APR Raw Data-Final'!$T$3:$T$1977,"&lt;"&amp;E122),SUMIFS('5th Cycle APR Raw Data-Final'!I$3:I$1977,'5th Cycle APR Raw Data-Final'!$A$3:$A$1977,'SB35 Determination Data'!$K122,'5th Cycle APR Raw Data-Final'!$T$3:$T$1977,"&gt;="&amp;'SB35 Determination Data'!$F122,'5th Cycle APR Raw Data-Final'!$T$3:$T$1977,"&lt;="&amp;G122))</f>
        <v>43</v>
      </c>
      <c r="P122" s="100">
        <f t="shared" si="68"/>
        <v>903</v>
      </c>
      <c r="Q122" s="112">
        <f t="shared" si="69"/>
        <v>4.5454545454545456E-2</v>
      </c>
      <c r="R122" s="101">
        <f t="shared" si="70"/>
        <v>473</v>
      </c>
      <c r="S122" s="101">
        <f t="shared" si="71"/>
        <v>0</v>
      </c>
      <c r="T122" s="100">
        <f>VLOOKUP(K122,'5th Cycle APR Raw Data-Final'!$A$3:$P$1977,10,FALSE)</f>
        <v>661</v>
      </c>
      <c r="U122" s="100">
        <f>IF(AN122&lt;1,SUMIFS('5th Cycle APR Raw Data-Final'!K$3:K$1977,'5th Cycle APR Raw Data-Final'!$A$3:$A$1977,'SB35 Determination Data'!$K122,'5th Cycle APR Raw Data-Final'!$T$3:$T$1977,"&gt;="&amp;'SB35 Determination Data'!$F122,'5th Cycle APR Raw Data-Final'!$T$3:$T$1977,"&lt;"&amp;E122),SUMIFS('5th Cycle APR Raw Data-Final'!K$3:K$1977,'5th Cycle APR Raw Data-Final'!$A$3:$A$1977,'SB35 Determination Data'!$K122,'5th Cycle APR Raw Data-Final'!$T$3:$T$1977,"&gt;="&amp;'SB35 Determination Data'!$F122,'5th Cycle APR Raw Data-Final'!$T$3:$T$1977,"&lt;="&amp;G122))</f>
        <v>0</v>
      </c>
      <c r="V122" s="100">
        <f>IF(AN122&lt;1,SUMIFS('5th Cycle APR Raw Data-Final'!L$3:L$1977,'5th Cycle APR Raw Data-Final'!$A$3:$A$1977,'SB35 Determination Data'!$K122,'5th Cycle APR Raw Data-Final'!$T$3:$T$1977,"&gt;="&amp;'SB35 Determination Data'!$F122,'5th Cycle APR Raw Data-Final'!$T$3:$T$1977,"&lt;"&amp;E122),SUMIFS('5th Cycle APR Raw Data-Final'!L$3:L$1977,'5th Cycle APR Raw Data-Final'!$A$3:$A$1977,'SB35 Determination Data'!$K122,'5th Cycle APR Raw Data-Final'!$T$3:$T$1977,"&gt;="&amp;'SB35 Determination Data'!$F122,'5th Cycle APR Raw Data-Final'!$T$3:$T$1977,"&lt;="&amp;G122))</f>
        <v>0</v>
      </c>
      <c r="W122" s="100">
        <f>IF(AN122&lt;1,SUMIFS('5th Cycle APR Raw Data-Final'!M$3:M$1977,'5th Cycle APR Raw Data-Final'!$A$3:$A$1977,'SB35 Determination Data'!$K122,'5th Cycle APR Raw Data-Final'!$T$3:$T$1977,"&gt;="&amp;'SB35 Determination Data'!$F122,'5th Cycle APR Raw Data-Final'!$T$3:$T$1977,"&lt;"&amp;E122),SUMIFS('5th Cycle APR Raw Data-Final'!M$3:M$1977,'5th Cycle APR Raw Data-Final'!$A$3:$A$1977,'SB35 Determination Data'!$K122,'5th Cycle APR Raw Data-Final'!$T$3:$T$1977,"&gt;="&amp;'SB35 Determination Data'!$F122,'5th Cycle APR Raw Data-Final'!$T$3:$T$1977,"&lt;="&amp;G122))</f>
        <v>0</v>
      </c>
      <c r="X122" s="100">
        <f t="shared" si="72"/>
        <v>661</v>
      </c>
      <c r="Y122" s="100">
        <f t="shared" si="73"/>
        <v>0</v>
      </c>
      <c r="Z122" s="100">
        <f t="shared" si="74"/>
        <v>661</v>
      </c>
      <c r="AA122" s="112">
        <f t="shared" si="75"/>
        <v>0</v>
      </c>
      <c r="AB122" s="112">
        <f t="shared" si="76"/>
        <v>0</v>
      </c>
      <c r="AC122" s="100">
        <f>VLOOKUP(K122,'5th Cycle APR Raw Data-Final'!$A$3:$P$1977,14,FALSE)</f>
        <v>772</v>
      </c>
      <c r="AD122" s="100">
        <f>IF(AN122&lt;1,SUMIFS('5th Cycle APR Raw Data-Final'!$O$3:$O$1977,'5th Cycle APR Raw Data-Final'!$A$3:$A$1977,'SB35 Determination Data'!$K122,'5th Cycle APR Raw Data-Final'!$T$3:$T$1977,"&gt;="&amp;'SB35 Determination Data'!$F122,'5th Cycle APR Raw Data-Final'!$T$3:$T$1977,"&lt;"&amp;E122),SUMIFS('5th Cycle APR Raw Data-Final'!$O$3:$O$1977,'5th Cycle APR Raw Data-Final'!$A$3:$A$1977,'SB35 Determination Data'!$K122,'5th Cycle APR Raw Data-Final'!$T$3:$T$1977,"&gt;="&amp;'SB35 Determination Data'!$F122,'5th Cycle APR Raw Data-Final'!$T$3:$T$1977,"&lt;="&amp;G122))</f>
        <v>0</v>
      </c>
      <c r="AE122" s="100">
        <f t="shared" si="77"/>
        <v>772</v>
      </c>
      <c r="AF122" s="112">
        <f t="shared" si="78"/>
        <v>0</v>
      </c>
      <c r="AG122" s="100">
        <f>VLOOKUP(K122,'5th Cycle APR Raw Data-Final'!$A$3:$P$1977,16,FALSE)</f>
        <v>1817</v>
      </c>
      <c r="AH122" s="100">
        <f>IF(AN122&lt;1,SUMIFS('5th Cycle APR Raw Data-Final'!$Q$3:$Q$1977,'5th Cycle APR Raw Data-Final'!$A$3:$A$1977,'SB35 Determination Data'!$K122,'5th Cycle APR Raw Data-Final'!$T$3:$T$1977,"&gt;="&amp;'SB35 Determination Data'!$F122,'5th Cycle APR Raw Data-Final'!$T$3:$T$1977,"&lt;"&amp;E122),SUMIFS('5th Cycle APR Raw Data-Final'!$Q$3:$Q$1977,'5th Cycle APR Raw Data-Final'!$A$3:$A$1977,'SB35 Determination Data'!$K122,'5th Cycle APR Raw Data-Final'!$T$3:$T$1977,"&gt;="&amp;'SB35 Determination Data'!$F122,'5th Cycle APR Raw Data-Final'!$T$3:$T$1977,"&lt;="&amp;G122))</f>
        <v>0</v>
      </c>
      <c r="AI122" s="100">
        <f t="shared" si="79"/>
        <v>1817</v>
      </c>
      <c r="AJ122" s="112">
        <f t="shared" si="80"/>
        <v>0</v>
      </c>
      <c r="AK122" s="100">
        <f>VLOOKUP(K122,'5th Cycle APR Raw Data-Final'!$A$3:$R$1977,18,FALSE)</f>
        <v>4196</v>
      </c>
      <c r="AL122" s="100">
        <f>IF(AN122&lt;1,SUMIFS('5th Cycle APR Raw Data-Final'!$S$3:$S$1977,'5th Cycle APR Raw Data-Final'!$A$3:$A$1977,'SB35 Determination Data'!$K122,'5th Cycle APR Raw Data-Final'!$T$3:$T$1977,"&gt;="&amp;'SB35 Determination Data'!$F122,'5th Cycle APR Raw Data-Final'!$T$3:$T$1977,"&lt;"&amp;E122),SUMIFS('5th Cycle APR Raw Data-Final'!$S$3:$S$1977,'5th Cycle APR Raw Data-Final'!$A$3:$A$1977,'SB35 Determination Data'!$K122,'5th Cycle APR Raw Data-Final'!$T$3:$T$1977,"&gt;="&amp;'SB35 Determination Data'!$F122,'5th Cycle APR Raw Data-Final'!$T$3:$T$1977,"&lt;="&amp;G122))</f>
        <v>43</v>
      </c>
      <c r="AM122" s="100">
        <f t="shared" si="81"/>
        <v>4153</v>
      </c>
      <c r="AN122" s="114">
        <f t="shared" si="82"/>
        <v>0.5</v>
      </c>
      <c r="AO122" s="2" t="str">
        <f t="shared" si="83"/>
        <v>YES</v>
      </c>
      <c r="AP122" s="2" t="str">
        <f t="shared" si="84"/>
        <v>NO</v>
      </c>
      <c r="AQ122" s="2" t="str">
        <f t="shared" si="85"/>
        <v>NO</v>
      </c>
      <c r="AR122" s="124" t="str">
        <f>VLOOKUP(K122,'2018Submitted'!$A$2:$C$540,3,FALSE)</f>
        <v>Successful</v>
      </c>
      <c r="AS122" s="2" t="str">
        <f t="shared" si="86"/>
        <v>NO</v>
      </c>
      <c r="AT122" s="2" t="str">
        <f t="shared" si="87"/>
        <v>NO</v>
      </c>
    </row>
    <row r="123" spans="1:46" s="2" customFormat="1" ht="12.75" customHeight="1" x14ac:dyDescent="0.2">
      <c r="A123" s="2" t="s">
        <v>5</v>
      </c>
      <c r="B123" s="2" t="str">
        <f t="shared" si="60"/>
        <v>DIAMOND BAR</v>
      </c>
      <c r="C123" s="71">
        <f t="shared" si="61"/>
        <v>0.625</v>
      </c>
      <c r="D123" s="72">
        <f t="shared" si="62"/>
        <v>8</v>
      </c>
      <c r="E123" s="99">
        <f t="shared" si="63"/>
        <v>2018</v>
      </c>
      <c r="F123" s="99">
        <f t="shared" si="64"/>
        <v>2014</v>
      </c>
      <c r="G123" s="99" t="str">
        <f t="shared" si="65"/>
        <v>2021</v>
      </c>
      <c r="H123" s="2" t="str">
        <f t="shared" si="66"/>
        <v>10/15/2013</v>
      </c>
      <c r="I123" s="2" t="str">
        <f t="shared" si="67"/>
        <v>10/15/2021</v>
      </c>
      <c r="J123" s="2" t="s">
        <v>3</v>
      </c>
      <c r="K123" s="111" t="s">
        <v>1047</v>
      </c>
      <c r="L123" s="100">
        <f>VLOOKUP(K123,'5th Cycle APR Raw Data-Final'!$A$3:$P$1977,6,FALSE)</f>
        <v>308</v>
      </c>
      <c r="M123" s="100">
        <f>IF(AN123&lt;1,SUMIFS('5th Cycle APR Raw Data-Final'!G$3:G$1977,'5th Cycle APR Raw Data-Final'!$A$3:$A$1977,'SB35 Determination Data'!$K123,'5th Cycle APR Raw Data-Final'!$T$3:$T$1977,"&gt;="&amp;'SB35 Determination Data'!$F123,'5th Cycle APR Raw Data-Final'!$T$3:$T$1977,"&lt;"&amp;E123),SUMIFS('5th Cycle APR Raw Data-Final'!G$3:G$1977,'5th Cycle APR Raw Data-Final'!$A$3:$A$1977,'SB35 Determination Data'!$K123,'5th Cycle APR Raw Data-Final'!$T$3:$T$1977,"&gt;="&amp;'SB35 Determination Data'!$F123,'5th Cycle APR Raw Data-Final'!$T$3:$T$1977,"&lt;="&amp;G123))</f>
        <v>0</v>
      </c>
      <c r="N123" s="100">
        <f>IF(AN123&lt;1,SUMIFS('5th Cycle APR Raw Data-Final'!H$3:H$1977,'5th Cycle APR Raw Data-Final'!$A$3:$A$1977,'SB35 Determination Data'!$K123,'5th Cycle APR Raw Data-Final'!$T$3:$T$1977,"&gt;="&amp;'SB35 Determination Data'!$F123,'5th Cycle APR Raw Data-Final'!$T$3:$T$1977,"&lt;"&amp;E123),SUMIFS('5th Cycle APR Raw Data-Final'!H$3:H$1977,'5th Cycle APR Raw Data-Final'!$A$3:$A$1977,'SB35 Determination Data'!$K123,'5th Cycle APR Raw Data-Final'!$T$3:$T$1977,"&gt;="&amp;'SB35 Determination Data'!$F123,'5th Cycle APR Raw Data-Final'!$T$3:$T$1977,"&lt;="&amp;G123))</f>
        <v>0</v>
      </c>
      <c r="O123" s="100">
        <f>IF(AN123&lt;1,SUMIFS('5th Cycle APR Raw Data-Final'!I$3:I$1977,'5th Cycle APR Raw Data-Final'!$A$3:$A$1977,'SB35 Determination Data'!$K123,'5th Cycle APR Raw Data-Final'!$T$3:$T$1977,"&gt;="&amp;'SB35 Determination Data'!$F123,'5th Cycle APR Raw Data-Final'!$T$3:$T$1977,"&lt;"&amp;E123),SUMIFS('5th Cycle APR Raw Data-Final'!I$3:I$1977,'5th Cycle APR Raw Data-Final'!$A$3:$A$1977,'SB35 Determination Data'!$K123,'5th Cycle APR Raw Data-Final'!$T$3:$T$1977,"&gt;="&amp;'SB35 Determination Data'!$F123,'5th Cycle APR Raw Data-Final'!$T$3:$T$1977,"&lt;="&amp;G123))</f>
        <v>0</v>
      </c>
      <c r="P123" s="100">
        <f t="shared" si="68"/>
        <v>308</v>
      </c>
      <c r="Q123" s="112">
        <f t="shared" si="69"/>
        <v>0</v>
      </c>
      <c r="R123" s="101">
        <f t="shared" si="70"/>
        <v>154</v>
      </c>
      <c r="S123" s="101">
        <f t="shared" si="71"/>
        <v>0</v>
      </c>
      <c r="T123" s="100">
        <f>VLOOKUP(K123,'5th Cycle APR Raw Data-Final'!$A$3:$P$1977,10,FALSE)</f>
        <v>182</v>
      </c>
      <c r="U123" s="100">
        <f>IF(AN123&lt;1,SUMIFS('5th Cycle APR Raw Data-Final'!K$3:K$1977,'5th Cycle APR Raw Data-Final'!$A$3:$A$1977,'SB35 Determination Data'!$K123,'5th Cycle APR Raw Data-Final'!$T$3:$T$1977,"&gt;="&amp;'SB35 Determination Data'!$F123,'5th Cycle APR Raw Data-Final'!$T$3:$T$1977,"&lt;"&amp;E123),SUMIFS('5th Cycle APR Raw Data-Final'!K$3:K$1977,'5th Cycle APR Raw Data-Final'!$A$3:$A$1977,'SB35 Determination Data'!$K123,'5th Cycle APR Raw Data-Final'!$T$3:$T$1977,"&gt;="&amp;'SB35 Determination Data'!$F123,'5th Cycle APR Raw Data-Final'!$T$3:$T$1977,"&lt;="&amp;G123))</f>
        <v>0</v>
      </c>
      <c r="V123" s="100">
        <f>IF(AN123&lt;1,SUMIFS('5th Cycle APR Raw Data-Final'!L$3:L$1977,'5th Cycle APR Raw Data-Final'!$A$3:$A$1977,'SB35 Determination Data'!$K123,'5th Cycle APR Raw Data-Final'!$T$3:$T$1977,"&gt;="&amp;'SB35 Determination Data'!$F123,'5th Cycle APR Raw Data-Final'!$T$3:$T$1977,"&lt;"&amp;E123),SUMIFS('5th Cycle APR Raw Data-Final'!L$3:L$1977,'5th Cycle APR Raw Data-Final'!$A$3:$A$1977,'SB35 Determination Data'!$K123,'5th Cycle APR Raw Data-Final'!$T$3:$T$1977,"&gt;="&amp;'SB35 Determination Data'!$F123,'5th Cycle APR Raw Data-Final'!$T$3:$T$1977,"&lt;="&amp;G123))</f>
        <v>0</v>
      </c>
      <c r="W123" s="100">
        <f>IF(AN123&lt;1,SUMIFS('5th Cycle APR Raw Data-Final'!M$3:M$1977,'5th Cycle APR Raw Data-Final'!$A$3:$A$1977,'SB35 Determination Data'!$K123,'5th Cycle APR Raw Data-Final'!$T$3:$T$1977,"&gt;="&amp;'SB35 Determination Data'!$F123,'5th Cycle APR Raw Data-Final'!$T$3:$T$1977,"&lt;"&amp;E123),SUMIFS('5th Cycle APR Raw Data-Final'!M$3:M$1977,'5th Cycle APR Raw Data-Final'!$A$3:$A$1977,'SB35 Determination Data'!$K123,'5th Cycle APR Raw Data-Final'!$T$3:$T$1977,"&gt;="&amp;'SB35 Determination Data'!$F123,'5th Cycle APR Raw Data-Final'!$T$3:$T$1977,"&lt;="&amp;G123))</f>
        <v>0</v>
      </c>
      <c r="X123" s="100">
        <f t="shared" si="72"/>
        <v>182</v>
      </c>
      <c r="Y123" s="100">
        <f t="shared" si="73"/>
        <v>0</v>
      </c>
      <c r="Z123" s="100">
        <f t="shared" si="74"/>
        <v>182</v>
      </c>
      <c r="AA123" s="112">
        <f t="shared" si="75"/>
        <v>0</v>
      </c>
      <c r="AB123" s="112">
        <f t="shared" si="76"/>
        <v>0</v>
      </c>
      <c r="AC123" s="100">
        <f>VLOOKUP(K123,'5th Cycle APR Raw Data-Final'!$A$3:$P$1977,14,FALSE)</f>
        <v>190</v>
      </c>
      <c r="AD123" s="100">
        <f>IF(AN123&lt;1,SUMIFS('5th Cycle APR Raw Data-Final'!$O$3:$O$1977,'5th Cycle APR Raw Data-Final'!$A$3:$A$1977,'SB35 Determination Data'!$K123,'5th Cycle APR Raw Data-Final'!$T$3:$T$1977,"&gt;="&amp;'SB35 Determination Data'!$F123,'5th Cycle APR Raw Data-Final'!$T$3:$T$1977,"&lt;"&amp;E123),SUMIFS('5th Cycle APR Raw Data-Final'!$O$3:$O$1977,'5th Cycle APR Raw Data-Final'!$A$3:$A$1977,'SB35 Determination Data'!$K123,'5th Cycle APR Raw Data-Final'!$T$3:$T$1977,"&gt;="&amp;'SB35 Determination Data'!$F123,'5th Cycle APR Raw Data-Final'!$T$3:$T$1977,"&lt;="&amp;G123))</f>
        <v>0</v>
      </c>
      <c r="AE123" s="100">
        <f t="shared" si="77"/>
        <v>190</v>
      </c>
      <c r="AF123" s="112">
        <f t="shared" si="78"/>
        <v>0</v>
      </c>
      <c r="AG123" s="100">
        <f>VLOOKUP(K123,'5th Cycle APR Raw Data-Final'!$A$3:$P$1977,16,FALSE)</f>
        <v>466</v>
      </c>
      <c r="AH123" s="100">
        <f>IF(AN123&lt;1,SUMIFS('5th Cycle APR Raw Data-Final'!$Q$3:$Q$1977,'5th Cycle APR Raw Data-Final'!$A$3:$A$1977,'SB35 Determination Data'!$K123,'5th Cycle APR Raw Data-Final'!$T$3:$T$1977,"&gt;="&amp;'SB35 Determination Data'!$F123,'5th Cycle APR Raw Data-Final'!$T$3:$T$1977,"&lt;"&amp;E123),SUMIFS('5th Cycle APR Raw Data-Final'!$Q$3:$Q$1977,'5th Cycle APR Raw Data-Final'!$A$3:$A$1977,'SB35 Determination Data'!$K123,'5th Cycle APR Raw Data-Final'!$T$3:$T$1977,"&gt;="&amp;'SB35 Determination Data'!$F123,'5th Cycle APR Raw Data-Final'!$T$3:$T$1977,"&lt;="&amp;G123))</f>
        <v>271</v>
      </c>
      <c r="AI123" s="100">
        <f t="shared" si="79"/>
        <v>195</v>
      </c>
      <c r="AJ123" s="112">
        <f t="shared" si="80"/>
        <v>0.58154506437768239</v>
      </c>
      <c r="AK123" s="100">
        <f>VLOOKUP(K123,'5th Cycle APR Raw Data-Final'!$A$3:$R$1977,18,FALSE)</f>
        <v>1146</v>
      </c>
      <c r="AL123" s="100">
        <f>IF(AN123&lt;1,SUMIFS('5th Cycle APR Raw Data-Final'!$S$3:$S$1977,'5th Cycle APR Raw Data-Final'!$A$3:$A$1977,'SB35 Determination Data'!$K123,'5th Cycle APR Raw Data-Final'!$T$3:$T$1977,"&gt;="&amp;'SB35 Determination Data'!$F123,'5th Cycle APR Raw Data-Final'!$T$3:$T$1977,"&lt;"&amp;E123),SUMIFS('5th Cycle APR Raw Data-Final'!$S$3:$S$1977,'5th Cycle APR Raw Data-Final'!$A$3:$A$1977,'SB35 Determination Data'!$K123,'5th Cycle APR Raw Data-Final'!$T$3:$T$1977,"&gt;="&amp;'SB35 Determination Data'!$F123,'5th Cycle APR Raw Data-Final'!$T$3:$T$1977,"&lt;="&amp;G123))</f>
        <v>271</v>
      </c>
      <c r="AM123" s="100">
        <f t="shared" si="81"/>
        <v>875</v>
      </c>
      <c r="AN123" s="114">
        <f t="shared" si="82"/>
        <v>0.5</v>
      </c>
      <c r="AO123" s="2" t="str">
        <f t="shared" si="83"/>
        <v>NO</v>
      </c>
      <c r="AP123" s="2" t="str">
        <f t="shared" si="84"/>
        <v>YES</v>
      </c>
      <c r="AQ123" s="2" t="str">
        <f t="shared" si="85"/>
        <v>NO</v>
      </c>
      <c r="AR123" s="124" t="str">
        <f>VLOOKUP(K123,'2018Submitted'!$A$2:$C$540,3,FALSE)</f>
        <v>Successful</v>
      </c>
      <c r="AS123" s="2" t="str">
        <f t="shared" si="86"/>
        <v>NO</v>
      </c>
      <c r="AT123" s="2" t="str">
        <f t="shared" si="87"/>
        <v>YES</v>
      </c>
    </row>
    <row r="124" spans="1:46" s="2" customFormat="1" ht="12.75" customHeight="1" x14ac:dyDescent="0.2">
      <c r="A124" s="2" t="s">
        <v>105</v>
      </c>
      <c r="B124" s="2" t="str">
        <f t="shared" si="60"/>
        <v>DINUBA</v>
      </c>
      <c r="C124" s="71">
        <f t="shared" si="61"/>
        <v>0.375</v>
      </c>
      <c r="D124" s="72">
        <f t="shared" si="62"/>
        <v>8</v>
      </c>
      <c r="E124" s="99">
        <f t="shared" si="63"/>
        <v>2020</v>
      </c>
      <c r="F124" s="99">
        <f t="shared" si="64"/>
        <v>2016</v>
      </c>
      <c r="G124" s="99" t="str">
        <f t="shared" si="65"/>
        <v>2023</v>
      </c>
      <c r="H124" s="2" t="str">
        <f t="shared" si="66"/>
        <v>12/31/2015</v>
      </c>
      <c r="I124" s="2" t="str">
        <f t="shared" si="67"/>
        <v>12/31/2023</v>
      </c>
      <c r="J124" s="2" t="s">
        <v>26</v>
      </c>
      <c r="K124" s="111" t="s">
        <v>104</v>
      </c>
      <c r="L124" s="100">
        <f>VLOOKUP(K124,'5th Cycle APR Raw Data-Final'!$A$3:$P$1977,6,FALSE)</f>
        <v>211</v>
      </c>
      <c r="M124" s="100">
        <f>IF(AN124&lt;1,SUMIFS('5th Cycle APR Raw Data-Final'!G$3:G$1977,'5th Cycle APR Raw Data-Final'!$A$3:$A$1977,'SB35 Determination Data'!$K124,'5th Cycle APR Raw Data-Final'!$T$3:$T$1977,"&gt;="&amp;'SB35 Determination Data'!$F124,'5th Cycle APR Raw Data-Final'!$T$3:$T$1977,"&lt;"&amp;E124),SUMIFS('5th Cycle APR Raw Data-Final'!G$3:G$1977,'5th Cycle APR Raw Data-Final'!$A$3:$A$1977,'SB35 Determination Data'!$K124,'5th Cycle APR Raw Data-Final'!$T$3:$T$1977,"&gt;="&amp;'SB35 Determination Data'!$F124,'5th Cycle APR Raw Data-Final'!$T$3:$T$1977,"&lt;="&amp;G124))</f>
        <v>43</v>
      </c>
      <c r="N124" s="100">
        <f>IF(AN124&lt;1,SUMIFS('5th Cycle APR Raw Data-Final'!H$3:H$1977,'5th Cycle APR Raw Data-Final'!$A$3:$A$1977,'SB35 Determination Data'!$K124,'5th Cycle APR Raw Data-Final'!$T$3:$T$1977,"&gt;="&amp;'SB35 Determination Data'!$F124,'5th Cycle APR Raw Data-Final'!$T$3:$T$1977,"&lt;"&amp;E124),SUMIFS('5th Cycle APR Raw Data-Final'!H$3:H$1977,'5th Cycle APR Raw Data-Final'!$A$3:$A$1977,'SB35 Determination Data'!$K124,'5th Cycle APR Raw Data-Final'!$T$3:$T$1977,"&gt;="&amp;'SB35 Determination Data'!$F124,'5th Cycle APR Raw Data-Final'!$T$3:$T$1977,"&lt;="&amp;G124))</f>
        <v>43</v>
      </c>
      <c r="O124" s="100">
        <f>IF(AN124&lt;1,SUMIFS('5th Cycle APR Raw Data-Final'!I$3:I$1977,'5th Cycle APR Raw Data-Final'!$A$3:$A$1977,'SB35 Determination Data'!$K124,'5th Cycle APR Raw Data-Final'!$T$3:$T$1977,"&gt;="&amp;'SB35 Determination Data'!$F124,'5th Cycle APR Raw Data-Final'!$T$3:$T$1977,"&lt;"&amp;E124),SUMIFS('5th Cycle APR Raw Data-Final'!I$3:I$1977,'5th Cycle APR Raw Data-Final'!$A$3:$A$1977,'SB35 Determination Data'!$K124,'5th Cycle APR Raw Data-Final'!$T$3:$T$1977,"&gt;="&amp;'SB35 Determination Data'!$F124,'5th Cycle APR Raw Data-Final'!$T$3:$T$1977,"&lt;="&amp;G124))</f>
        <v>0</v>
      </c>
      <c r="P124" s="100">
        <f t="shared" si="68"/>
        <v>168</v>
      </c>
      <c r="Q124" s="112">
        <f t="shared" si="69"/>
        <v>0.20379146919431279</v>
      </c>
      <c r="R124" s="101">
        <f t="shared" si="70"/>
        <v>79</v>
      </c>
      <c r="S124" s="101">
        <f t="shared" si="71"/>
        <v>0</v>
      </c>
      <c r="T124" s="100">
        <f>VLOOKUP(K124,'5th Cycle APR Raw Data-Final'!$A$3:$P$1977,10,FALSE)</f>
        <v>163</v>
      </c>
      <c r="U124" s="100">
        <f>IF(AN124&lt;1,SUMIFS('5th Cycle APR Raw Data-Final'!K$3:K$1977,'5th Cycle APR Raw Data-Final'!$A$3:$A$1977,'SB35 Determination Data'!$K124,'5th Cycle APR Raw Data-Final'!$T$3:$T$1977,"&gt;="&amp;'SB35 Determination Data'!$F124,'5th Cycle APR Raw Data-Final'!$T$3:$T$1977,"&lt;"&amp;E124),SUMIFS('5th Cycle APR Raw Data-Final'!K$3:K$1977,'5th Cycle APR Raw Data-Final'!$A$3:$A$1977,'SB35 Determination Data'!$K124,'5th Cycle APR Raw Data-Final'!$T$3:$T$1977,"&gt;="&amp;'SB35 Determination Data'!$F124,'5th Cycle APR Raw Data-Final'!$T$3:$T$1977,"&lt;="&amp;G124))</f>
        <v>92</v>
      </c>
      <c r="V124" s="100">
        <f>IF(AN124&lt;1,SUMIFS('5th Cycle APR Raw Data-Final'!L$3:L$1977,'5th Cycle APR Raw Data-Final'!$A$3:$A$1977,'SB35 Determination Data'!$K124,'5th Cycle APR Raw Data-Final'!$T$3:$T$1977,"&gt;="&amp;'SB35 Determination Data'!$F124,'5th Cycle APR Raw Data-Final'!$T$3:$T$1977,"&lt;"&amp;E124),SUMIFS('5th Cycle APR Raw Data-Final'!L$3:L$1977,'5th Cycle APR Raw Data-Final'!$A$3:$A$1977,'SB35 Determination Data'!$K124,'5th Cycle APR Raw Data-Final'!$T$3:$T$1977,"&gt;="&amp;'SB35 Determination Data'!$F124,'5th Cycle APR Raw Data-Final'!$T$3:$T$1977,"&lt;="&amp;G124))</f>
        <v>0</v>
      </c>
      <c r="W124" s="100">
        <f>IF(AN124&lt;1,SUMIFS('5th Cycle APR Raw Data-Final'!M$3:M$1977,'5th Cycle APR Raw Data-Final'!$A$3:$A$1977,'SB35 Determination Data'!$K124,'5th Cycle APR Raw Data-Final'!$T$3:$T$1977,"&gt;="&amp;'SB35 Determination Data'!$F124,'5th Cycle APR Raw Data-Final'!$T$3:$T$1977,"&lt;"&amp;E124),SUMIFS('5th Cycle APR Raw Data-Final'!M$3:M$1977,'5th Cycle APR Raw Data-Final'!$A$3:$A$1977,'SB35 Determination Data'!$K124,'5th Cycle APR Raw Data-Final'!$T$3:$T$1977,"&gt;="&amp;'SB35 Determination Data'!$F124,'5th Cycle APR Raw Data-Final'!$T$3:$T$1977,"&lt;="&amp;G124))</f>
        <v>92</v>
      </c>
      <c r="X124" s="100">
        <f t="shared" si="72"/>
        <v>71</v>
      </c>
      <c r="Y124" s="100">
        <f t="shared" si="73"/>
        <v>92</v>
      </c>
      <c r="Z124" s="100">
        <f t="shared" si="74"/>
        <v>71</v>
      </c>
      <c r="AA124" s="112">
        <f t="shared" si="75"/>
        <v>0.56441717791411039</v>
      </c>
      <c r="AB124" s="112">
        <f t="shared" si="76"/>
        <v>0.56441717791411039</v>
      </c>
      <c r="AC124" s="100">
        <f>VLOOKUP(K124,'5th Cycle APR Raw Data-Final'!$A$3:$P$1977,14,FALSE)</f>
        <v>121</v>
      </c>
      <c r="AD124" s="100">
        <f>IF(AN124&lt;1,SUMIFS('5th Cycle APR Raw Data-Final'!$O$3:$O$1977,'5th Cycle APR Raw Data-Final'!$A$3:$A$1977,'SB35 Determination Data'!$K124,'5th Cycle APR Raw Data-Final'!$T$3:$T$1977,"&gt;="&amp;'SB35 Determination Data'!$F124,'5th Cycle APR Raw Data-Final'!$T$3:$T$1977,"&lt;"&amp;E124),SUMIFS('5th Cycle APR Raw Data-Final'!$O$3:$O$1977,'5th Cycle APR Raw Data-Final'!$A$3:$A$1977,'SB35 Determination Data'!$K124,'5th Cycle APR Raw Data-Final'!$T$3:$T$1977,"&gt;="&amp;'SB35 Determination Data'!$F124,'5th Cycle APR Raw Data-Final'!$T$3:$T$1977,"&lt;="&amp;G124))</f>
        <v>177</v>
      </c>
      <c r="AE124" s="100">
        <f t="shared" si="77"/>
        <v>0</v>
      </c>
      <c r="AF124" s="112">
        <f t="shared" si="78"/>
        <v>1.4628099173553719</v>
      </c>
      <c r="AG124" s="100">
        <f>VLOOKUP(K124,'5th Cycle APR Raw Data-Final'!$A$3:$P$1977,16,FALSE)</f>
        <v>470</v>
      </c>
      <c r="AH124" s="100">
        <f>IF(AN124&lt;1,SUMIFS('5th Cycle APR Raw Data-Final'!$Q$3:$Q$1977,'5th Cycle APR Raw Data-Final'!$A$3:$A$1977,'SB35 Determination Data'!$K124,'5th Cycle APR Raw Data-Final'!$T$3:$T$1977,"&gt;="&amp;'SB35 Determination Data'!$F124,'5th Cycle APR Raw Data-Final'!$T$3:$T$1977,"&lt;"&amp;E124),SUMIFS('5th Cycle APR Raw Data-Final'!$Q$3:$Q$1977,'5th Cycle APR Raw Data-Final'!$A$3:$A$1977,'SB35 Determination Data'!$K124,'5th Cycle APR Raw Data-Final'!$T$3:$T$1977,"&gt;="&amp;'SB35 Determination Data'!$F124,'5th Cycle APR Raw Data-Final'!$T$3:$T$1977,"&lt;="&amp;G124))</f>
        <v>41</v>
      </c>
      <c r="AI124" s="100">
        <f t="shared" si="79"/>
        <v>429</v>
      </c>
      <c r="AJ124" s="112">
        <f t="shared" si="80"/>
        <v>8.723404255319149E-2</v>
      </c>
      <c r="AK124" s="100">
        <f>VLOOKUP(K124,'5th Cycle APR Raw Data-Final'!$A$3:$R$1977,18,FALSE)</f>
        <v>965</v>
      </c>
      <c r="AL124" s="100">
        <f>IF(AN124&lt;1,SUMIFS('5th Cycle APR Raw Data-Final'!$S$3:$S$1977,'5th Cycle APR Raw Data-Final'!$A$3:$A$1977,'SB35 Determination Data'!$K124,'5th Cycle APR Raw Data-Final'!$T$3:$T$1977,"&gt;="&amp;'SB35 Determination Data'!$F124,'5th Cycle APR Raw Data-Final'!$T$3:$T$1977,"&lt;"&amp;E124),SUMIFS('5th Cycle APR Raw Data-Final'!$S$3:$S$1977,'5th Cycle APR Raw Data-Final'!$A$3:$A$1977,'SB35 Determination Data'!$K124,'5th Cycle APR Raw Data-Final'!$T$3:$T$1977,"&gt;="&amp;'SB35 Determination Data'!$F124,'5th Cycle APR Raw Data-Final'!$T$3:$T$1977,"&lt;="&amp;G124))</f>
        <v>353</v>
      </c>
      <c r="AM124" s="100">
        <f t="shared" si="81"/>
        <v>668</v>
      </c>
      <c r="AN124" s="114">
        <f t="shared" si="82"/>
        <v>0.375</v>
      </c>
      <c r="AO124" s="2" t="str">
        <f t="shared" si="83"/>
        <v>YES</v>
      </c>
      <c r="AP124" s="2" t="str">
        <f t="shared" si="84"/>
        <v>NO</v>
      </c>
      <c r="AQ124" s="2" t="str">
        <f t="shared" si="85"/>
        <v>NO</v>
      </c>
      <c r="AR124" s="124" t="str">
        <f>VLOOKUP(K124,'2018Submitted'!$A$2:$C$540,3,FALSE)</f>
        <v>Successful</v>
      </c>
      <c r="AS124" s="2" t="str">
        <f t="shared" si="86"/>
        <v>NO</v>
      </c>
      <c r="AT124" s="2" t="str">
        <f t="shared" si="87"/>
        <v>NO</v>
      </c>
    </row>
    <row r="125" spans="1:46" s="2" customFormat="1" ht="12.75" customHeight="1" x14ac:dyDescent="0.2">
      <c r="A125" s="2" t="s">
        <v>42</v>
      </c>
      <c r="B125" s="2" t="str">
        <f t="shared" si="60"/>
        <v>DIXON</v>
      </c>
      <c r="C125" s="71">
        <f t="shared" si="61"/>
        <v>0.5</v>
      </c>
      <c r="D125" s="72">
        <f t="shared" si="62"/>
        <v>8</v>
      </c>
      <c r="E125" s="99">
        <f t="shared" si="63"/>
        <v>2019</v>
      </c>
      <c r="F125" s="99">
        <f t="shared" si="64"/>
        <v>2015</v>
      </c>
      <c r="G125" s="99">
        <f t="shared" si="65"/>
        <v>2022</v>
      </c>
      <c r="H125" s="2" t="str">
        <f t="shared" si="66"/>
        <v>01/31/2015</v>
      </c>
      <c r="I125" s="2" t="str">
        <f t="shared" si="67"/>
        <v>01/31/2023</v>
      </c>
      <c r="J125" s="2" t="s">
        <v>8</v>
      </c>
      <c r="K125" s="111" t="s">
        <v>106</v>
      </c>
      <c r="L125" s="100">
        <f>VLOOKUP(K125,'5th Cycle APR Raw Data-Final'!$A$3:$P$1977,6,FALSE)</f>
        <v>50</v>
      </c>
      <c r="M125" s="100">
        <f>IF(AN125&lt;1,SUMIFS('5th Cycle APR Raw Data-Final'!G$3:G$1977,'5th Cycle APR Raw Data-Final'!$A$3:$A$1977,'SB35 Determination Data'!$K125,'5th Cycle APR Raw Data-Final'!$T$3:$T$1977,"&gt;="&amp;'SB35 Determination Data'!$F125,'5th Cycle APR Raw Data-Final'!$T$3:$T$1977,"&lt;"&amp;E125),SUMIFS('5th Cycle APR Raw Data-Final'!G$3:G$1977,'5th Cycle APR Raw Data-Final'!$A$3:$A$1977,'SB35 Determination Data'!$K125,'5th Cycle APR Raw Data-Final'!$T$3:$T$1977,"&gt;="&amp;'SB35 Determination Data'!$F125,'5th Cycle APR Raw Data-Final'!$T$3:$T$1977,"&lt;="&amp;G125))</f>
        <v>0</v>
      </c>
      <c r="N125" s="100">
        <f>IF(AN125&lt;1,SUMIFS('5th Cycle APR Raw Data-Final'!H$3:H$1977,'5th Cycle APR Raw Data-Final'!$A$3:$A$1977,'SB35 Determination Data'!$K125,'5th Cycle APR Raw Data-Final'!$T$3:$T$1977,"&gt;="&amp;'SB35 Determination Data'!$F125,'5th Cycle APR Raw Data-Final'!$T$3:$T$1977,"&lt;"&amp;E125),SUMIFS('5th Cycle APR Raw Data-Final'!H$3:H$1977,'5th Cycle APR Raw Data-Final'!$A$3:$A$1977,'SB35 Determination Data'!$K125,'5th Cycle APR Raw Data-Final'!$T$3:$T$1977,"&gt;="&amp;'SB35 Determination Data'!$F125,'5th Cycle APR Raw Data-Final'!$T$3:$T$1977,"&lt;="&amp;G125))</f>
        <v>0</v>
      </c>
      <c r="O125" s="100">
        <f>IF(AN125&lt;1,SUMIFS('5th Cycle APR Raw Data-Final'!I$3:I$1977,'5th Cycle APR Raw Data-Final'!$A$3:$A$1977,'SB35 Determination Data'!$K125,'5th Cycle APR Raw Data-Final'!$T$3:$T$1977,"&gt;="&amp;'SB35 Determination Data'!$F125,'5th Cycle APR Raw Data-Final'!$T$3:$T$1977,"&lt;"&amp;E125),SUMIFS('5th Cycle APR Raw Data-Final'!I$3:I$1977,'5th Cycle APR Raw Data-Final'!$A$3:$A$1977,'SB35 Determination Data'!$K125,'5th Cycle APR Raw Data-Final'!$T$3:$T$1977,"&gt;="&amp;'SB35 Determination Data'!$F125,'5th Cycle APR Raw Data-Final'!$T$3:$T$1977,"&lt;="&amp;G125))</f>
        <v>0</v>
      </c>
      <c r="P125" s="100">
        <f t="shared" si="68"/>
        <v>50</v>
      </c>
      <c r="Q125" s="112">
        <f t="shared" si="69"/>
        <v>0</v>
      </c>
      <c r="R125" s="101">
        <f t="shared" si="70"/>
        <v>25</v>
      </c>
      <c r="S125" s="101">
        <f t="shared" si="71"/>
        <v>0</v>
      </c>
      <c r="T125" s="100">
        <f>VLOOKUP(K125,'5th Cycle APR Raw Data-Final'!$A$3:$P$1977,10,FALSE)</f>
        <v>24</v>
      </c>
      <c r="U125" s="100">
        <f>IF(AN125&lt;1,SUMIFS('5th Cycle APR Raw Data-Final'!K$3:K$1977,'5th Cycle APR Raw Data-Final'!$A$3:$A$1977,'SB35 Determination Data'!$K125,'5th Cycle APR Raw Data-Final'!$T$3:$T$1977,"&gt;="&amp;'SB35 Determination Data'!$F125,'5th Cycle APR Raw Data-Final'!$T$3:$T$1977,"&lt;"&amp;E125),SUMIFS('5th Cycle APR Raw Data-Final'!K$3:K$1977,'5th Cycle APR Raw Data-Final'!$A$3:$A$1977,'SB35 Determination Data'!$K125,'5th Cycle APR Raw Data-Final'!$T$3:$T$1977,"&gt;="&amp;'SB35 Determination Data'!$F125,'5th Cycle APR Raw Data-Final'!$T$3:$T$1977,"&lt;="&amp;G125))</f>
        <v>54</v>
      </c>
      <c r="V125" s="100">
        <f>IF(AN125&lt;1,SUMIFS('5th Cycle APR Raw Data-Final'!L$3:L$1977,'5th Cycle APR Raw Data-Final'!$A$3:$A$1977,'SB35 Determination Data'!$K125,'5th Cycle APR Raw Data-Final'!$T$3:$T$1977,"&gt;="&amp;'SB35 Determination Data'!$F125,'5th Cycle APR Raw Data-Final'!$T$3:$T$1977,"&lt;"&amp;E125),SUMIFS('5th Cycle APR Raw Data-Final'!L$3:L$1977,'5th Cycle APR Raw Data-Final'!$A$3:$A$1977,'SB35 Determination Data'!$K125,'5th Cycle APR Raw Data-Final'!$T$3:$T$1977,"&gt;="&amp;'SB35 Determination Data'!$F125,'5th Cycle APR Raw Data-Final'!$T$3:$T$1977,"&lt;="&amp;G125))</f>
        <v>54</v>
      </c>
      <c r="W125" s="100">
        <f>IF(AN125&lt;1,SUMIFS('5th Cycle APR Raw Data-Final'!M$3:M$1977,'5th Cycle APR Raw Data-Final'!$A$3:$A$1977,'SB35 Determination Data'!$K125,'5th Cycle APR Raw Data-Final'!$T$3:$T$1977,"&gt;="&amp;'SB35 Determination Data'!$F125,'5th Cycle APR Raw Data-Final'!$T$3:$T$1977,"&lt;"&amp;E125),SUMIFS('5th Cycle APR Raw Data-Final'!M$3:M$1977,'5th Cycle APR Raw Data-Final'!$A$3:$A$1977,'SB35 Determination Data'!$K125,'5th Cycle APR Raw Data-Final'!$T$3:$T$1977,"&gt;="&amp;'SB35 Determination Data'!$F125,'5th Cycle APR Raw Data-Final'!$T$3:$T$1977,"&lt;="&amp;G125))</f>
        <v>0</v>
      </c>
      <c r="X125" s="100">
        <f t="shared" si="72"/>
        <v>0</v>
      </c>
      <c r="Y125" s="100">
        <f t="shared" si="73"/>
        <v>54</v>
      </c>
      <c r="Z125" s="100">
        <f t="shared" si="74"/>
        <v>0</v>
      </c>
      <c r="AA125" s="112">
        <f t="shared" si="75"/>
        <v>2.25</v>
      </c>
      <c r="AB125" s="112">
        <f t="shared" si="76"/>
        <v>2.25</v>
      </c>
      <c r="AC125" s="100">
        <f>VLOOKUP(K125,'5th Cycle APR Raw Data-Final'!$A$3:$P$1977,14,FALSE)</f>
        <v>30</v>
      </c>
      <c r="AD125" s="100">
        <f>IF(AN125&lt;1,SUMIFS('5th Cycle APR Raw Data-Final'!$O$3:$O$1977,'5th Cycle APR Raw Data-Final'!$A$3:$A$1977,'SB35 Determination Data'!$K125,'5th Cycle APR Raw Data-Final'!$T$3:$T$1977,"&gt;="&amp;'SB35 Determination Data'!$F125,'5th Cycle APR Raw Data-Final'!$T$3:$T$1977,"&lt;"&amp;E125),SUMIFS('5th Cycle APR Raw Data-Final'!$O$3:$O$1977,'5th Cycle APR Raw Data-Final'!$A$3:$A$1977,'SB35 Determination Data'!$K125,'5th Cycle APR Raw Data-Final'!$T$3:$T$1977,"&gt;="&amp;'SB35 Determination Data'!$F125,'5th Cycle APR Raw Data-Final'!$T$3:$T$1977,"&lt;="&amp;G125))</f>
        <v>59</v>
      </c>
      <c r="AE125" s="100">
        <f t="shared" si="77"/>
        <v>0</v>
      </c>
      <c r="AF125" s="112">
        <f t="shared" si="78"/>
        <v>1.9666666666666666</v>
      </c>
      <c r="AG125" s="100">
        <f>VLOOKUP(K125,'5th Cycle APR Raw Data-Final'!$A$3:$P$1977,16,FALSE)</f>
        <v>93</v>
      </c>
      <c r="AH125" s="100">
        <f>IF(AN125&lt;1,SUMIFS('5th Cycle APR Raw Data-Final'!$Q$3:$Q$1977,'5th Cycle APR Raw Data-Final'!$A$3:$A$1977,'SB35 Determination Data'!$K125,'5th Cycle APR Raw Data-Final'!$T$3:$T$1977,"&gt;="&amp;'SB35 Determination Data'!$F125,'5th Cycle APR Raw Data-Final'!$T$3:$T$1977,"&lt;"&amp;E125),SUMIFS('5th Cycle APR Raw Data-Final'!$Q$3:$Q$1977,'5th Cycle APR Raw Data-Final'!$A$3:$A$1977,'SB35 Determination Data'!$K125,'5th Cycle APR Raw Data-Final'!$T$3:$T$1977,"&gt;="&amp;'SB35 Determination Data'!$F125,'5th Cycle APR Raw Data-Final'!$T$3:$T$1977,"&lt;="&amp;G125))</f>
        <v>147</v>
      </c>
      <c r="AI125" s="100">
        <f t="shared" si="79"/>
        <v>0</v>
      </c>
      <c r="AJ125" s="112">
        <f t="shared" si="80"/>
        <v>1.5806451612903225</v>
      </c>
      <c r="AK125" s="100">
        <f>VLOOKUP(K125,'5th Cycle APR Raw Data-Final'!$A$3:$R$1977,18,FALSE)</f>
        <v>197</v>
      </c>
      <c r="AL125" s="100">
        <f>IF(AN125&lt;1,SUMIFS('5th Cycle APR Raw Data-Final'!$S$3:$S$1977,'5th Cycle APR Raw Data-Final'!$A$3:$A$1977,'SB35 Determination Data'!$K125,'5th Cycle APR Raw Data-Final'!$T$3:$T$1977,"&gt;="&amp;'SB35 Determination Data'!$F125,'5th Cycle APR Raw Data-Final'!$T$3:$T$1977,"&lt;"&amp;E125),SUMIFS('5th Cycle APR Raw Data-Final'!$S$3:$S$1977,'5th Cycle APR Raw Data-Final'!$A$3:$A$1977,'SB35 Determination Data'!$K125,'5th Cycle APR Raw Data-Final'!$T$3:$T$1977,"&gt;="&amp;'SB35 Determination Data'!$F125,'5th Cycle APR Raw Data-Final'!$T$3:$T$1977,"&lt;="&amp;G125))</f>
        <v>260</v>
      </c>
      <c r="AM125" s="100">
        <f t="shared" si="81"/>
        <v>50</v>
      </c>
      <c r="AN125" s="114">
        <f t="shared" si="82"/>
        <v>0.5</v>
      </c>
      <c r="AO125" s="2" t="str">
        <f t="shared" si="83"/>
        <v>NO</v>
      </c>
      <c r="AP125" s="2" t="str">
        <f t="shared" si="84"/>
        <v>YES</v>
      </c>
      <c r="AQ125" s="2" t="str">
        <f t="shared" si="85"/>
        <v>NO</v>
      </c>
      <c r="AR125" s="124" t="str">
        <f>VLOOKUP(K125,'2018Submitted'!$A$2:$C$540,3,FALSE)</f>
        <v>Successful</v>
      </c>
      <c r="AS125" s="2" t="str">
        <f t="shared" si="86"/>
        <v>NO</v>
      </c>
      <c r="AT125" s="2" t="str">
        <f t="shared" si="87"/>
        <v>YES</v>
      </c>
    </row>
    <row r="126" spans="1:46" s="2" customFormat="1" ht="12.75" customHeight="1" x14ac:dyDescent="0.2">
      <c r="A126" s="2" t="s">
        <v>108</v>
      </c>
      <c r="B126" s="2" t="str">
        <f t="shared" si="60"/>
        <v>DORRIS</v>
      </c>
      <c r="C126" s="71">
        <f t="shared" si="61"/>
        <v>1</v>
      </c>
      <c r="D126" s="72">
        <f t="shared" si="62"/>
        <v>5</v>
      </c>
      <c r="E126" s="99">
        <f t="shared" si="63"/>
        <v>2017</v>
      </c>
      <c r="F126" s="99">
        <f t="shared" si="64"/>
        <v>2014</v>
      </c>
      <c r="G126" s="99">
        <f t="shared" si="65"/>
        <v>2018</v>
      </c>
      <c r="H126" s="2" t="str">
        <f t="shared" si="66"/>
        <v>06/30/2014</v>
      </c>
      <c r="I126" s="2" t="str">
        <f t="shared" si="67"/>
        <v>06/30/2019</v>
      </c>
      <c r="J126" s="2" t="s">
        <v>13</v>
      </c>
      <c r="K126" s="111" t="s">
        <v>107</v>
      </c>
      <c r="L126" s="100">
        <f>VLOOKUP(K126,'5th Cycle APR Raw Data-Final'!$A$3:$P$1977,6,FALSE)</f>
        <v>3</v>
      </c>
      <c r="M126" s="100">
        <f>IF(AN126&lt;1,SUMIFS('5th Cycle APR Raw Data-Final'!G$3:G$1977,'5th Cycle APR Raw Data-Final'!$A$3:$A$1977,'SB35 Determination Data'!$K126,'5th Cycle APR Raw Data-Final'!$T$3:$T$1977,"&gt;="&amp;'SB35 Determination Data'!$F126,'5th Cycle APR Raw Data-Final'!$T$3:$T$1977,"&lt;"&amp;E126),SUMIFS('5th Cycle APR Raw Data-Final'!G$3:G$1977,'5th Cycle APR Raw Data-Final'!$A$3:$A$1977,'SB35 Determination Data'!$K126,'5th Cycle APR Raw Data-Final'!$T$3:$T$1977,"&gt;="&amp;'SB35 Determination Data'!$F126,'5th Cycle APR Raw Data-Final'!$T$3:$T$1977,"&lt;="&amp;G126))</f>
        <v>0</v>
      </c>
      <c r="N126" s="100">
        <f>IF(AN126&lt;1,SUMIFS('5th Cycle APR Raw Data-Final'!H$3:H$1977,'5th Cycle APR Raw Data-Final'!$A$3:$A$1977,'SB35 Determination Data'!$K126,'5th Cycle APR Raw Data-Final'!$T$3:$T$1977,"&gt;="&amp;'SB35 Determination Data'!$F126,'5th Cycle APR Raw Data-Final'!$T$3:$T$1977,"&lt;"&amp;E126),SUMIFS('5th Cycle APR Raw Data-Final'!H$3:H$1977,'5th Cycle APR Raw Data-Final'!$A$3:$A$1977,'SB35 Determination Data'!$K126,'5th Cycle APR Raw Data-Final'!$T$3:$T$1977,"&gt;="&amp;'SB35 Determination Data'!$F126,'5th Cycle APR Raw Data-Final'!$T$3:$T$1977,"&lt;="&amp;G126))</f>
        <v>0</v>
      </c>
      <c r="O126" s="100">
        <f>IF(AN126&lt;1,SUMIFS('5th Cycle APR Raw Data-Final'!I$3:I$1977,'5th Cycle APR Raw Data-Final'!$A$3:$A$1977,'SB35 Determination Data'!$K126,'5th Cycle APR Raw Data-Final'!$T$3:$T$1977,"&gt;="&amp;'SB35 Determination Data'!$F126,'5th Cycle APR Raw Data-Final'!$T$3:$T$1977,"&lt;"&amp;E126),SUMIFS('5th Cycle APR Raw Data-Final'!I$3:I$1977,'5th Cycle APR Raw Data-Final'!$A$3:$A$1977,'SB35 Determination Data'!$K126,'5th Cycle APR Raw Data-Final'!$T$3:$T$1977,"&gt;="&amp;'SB35 Determination Data'!$F126,'5th Cycle APR Raw Data-Final'!$T$3:$T$1977,"&lt;="&amp;G126))</f>
        <v>0</v>
      </c>
      <c r="P126" s="100">
        <f t="shared" si="68"/>
        <v>3</v>
      </c>
      <c r="Q126" s="112">
        <f t="shared" si="69"/>
        <v>0</v>
      </c>
      <c r="R126" s="101">
        <f t="shared" si="70"/>
        <v>3</v>
      </c>
      <c r="S126" s="101">
        <f t="shared" si="71"/>
        <v>0</v>
      </c>
      <c r="T126" s="100">
        <f>VLOOKUP(K126,'5th Cycle APR Raw Data-Final'!$A$3:$P$1977,10,FALSE)</f>
        <v>2</v>
      </c>
      <c r="U126" s="100">
        <f>IF(AN126&lt;1,SUMIFS('5th Cycle APR Raw Data-Final'!K$3:K$1977,'5th Cycle APR Raw Data-Final'!$A$3:$A$1977,'SB35 Determination Data'!$K126,'5th Cycle APR Raw Data-Final'!$T$3:$T$1977,"&gt;="&amp;'SB35 Determination Data'!$F126,'5th Cycle APR Raw Data-Final'!$T$3:$T$1977,"&lt;"&amp;E126),SUMIFS('5th Cycle APR Raw Data-Final'!K$3:K$1977,'5th Cycle APR Raw Data-Final'!$A$3:$A$1977,'SB35 Determination Data'!$K126,'5th Cycle APR Raw Data-Final'!$T$3:$T$1977,"&gt;="&amp;'SB35 Determination Data'!$F126,'5th Cycle APR Raw Data-Final'!$T$3:$T$1977,"&lt;="&amp;G126))</f>
        <v>1</v>
      </c>
      <c r="V126" s="100">
        <f>IF(AN126&lt;1,SUMIFS('5th Cycle APR Raw Data-Final'!L$3:L$1977,'5th Cycle APR Raw Data-Final'!$A$3:$A$1977,'SB35 Determination Data'!$K126,'5th Cycle APR Raw Data-Final'!$T$3:$T$1977,"&gt;="&amp;'SB35 Determination Data'!$F126,'5th Cycle APR Raw Data-Final'!$T$3:$T$1977,"&lt;"&amp;E126),SUMIFS('5th Cycle APR Raw Data-Final'!L$3:L$1977,'5th Cycle APR Raw Data-Final'!$A$3:$A$1977,'SB35 Determination Data'!$K126,'5th Cycle APR Raw Data-Final'!$T$3:$T$1977,"&gt;="&amp;'SB35 Determination Data'!$F126,'5th Cycle APR Raw Data-Final'!$T$3:$T$1977,"&lt;="&amp;G126))</f>
        <v>1</v>
      </c>
      <c r="W126" s="100">
        <f>IF(AN126&lt;1,SUMIFS('5th Cycle APR Raw Data-Final'!M$3:M$1977,'5th Cycle APR Raw Data-Final'!$A$3:$A$1977,'SB35 Determination Data'!$K126,'5th Cycle APR Raw Data-Final'!$T$3:$T$1977,"&gt;="&amp;'SB35 Determination Data'!$F126,'5th Cycle APR Raw Data-Final'!$T$3:$T$1977,"&lt;"&amp;E126),SUMIFS('5th Cycle APR Raw Data-Final'!M$3:M$1977,'5th Cycle APR Raw Data-Final'!$A$3:$A$1977,'SB35 Determination Data'!$K126,'5th Cycle APR Raw Data-Final'!$T$3:$T$1977,"&gt;="&amp;'SB35 Determination Data'!$F126,'5th Cycle APR Raw Data-Final'!$T$3:$T$1977,"&lt;="&amp;G126))</f>
        <v>0</v>
      </c>
      <c r="X126" s="100">
        <f t="shared" si="72"/>
        <v>1</v>
      </c>
      <c r="Y126" s="100">
        <f t="shared" si="73"/>
        <v>1</v>
      </c>
      <c r="Z126" s="100">
        <f t="shared" si="74"/>
        <v>1</v>
      </c>
      <c r="AA126" s="112">
        <f t="shared" si="75"/>
        <v>0.5</v>
      </c>
      <c r="AB126" s="112">
        <f t="shared" si="76"/>
        <v>0.5</v>
      </c>
      <c r="AC126" s="100">
        <f>VLOOKUP(K126,'5th Cycle APR Raw Data-Final'!$A$3:$P$1977,14,FALSE)</f>
        <v>2</v>
      </c>
      <c r="AD126" s="100">
        <f>IF(AN126&lt;1,SUMIFS('5th Cycle APR Raw Data-Final'!$O$3:$O$1977,'5th Cycle APR Raw Data-Final'!$A$3:$A$1977,'SB35 Determination Data'!$K126,'5th Cycle APR Raw Data-Final'!$T$3:$T$1977,"&gt;="&amp;'SB35 Determination Data'!$F126,'5th Cycle APR Raw Data-Final'!$T$3:$T$1977,"&lt;"&amp;E126),SUMIFS('5th Cycle APR Raw Data-Final'!$O$3:$O$1977,'5th Cycle APR Raw Data-Final'!$A$3:$A$1977,'SB35 Determination Data'!$K126,'5th Cycle APR Raw Data-Final'!$T$3:$T$1977,"&gt;="&amp;'SB35 Determination Data'!$F126,'5th Cycle APR Raw Data-Final'!$T$3:$T$1977,"&lt;="&amp;G126))</f>
        <v>1</v>
      </c>
      <c r="AE126" s="100">
        <f t="shared" si="77"/>
        <v>1</v>
      </c>
      <c r="AF126" s="112">
        <f t="shared" si="78"/>
        <v>0.5</v>
      </c>
      <c r="AG126" s="100">
        <f>VLOOKUP(K126,'5th Cycle APR Raw Data-Final'!$A$3:$P$1977,16,FALSE)</f>
        <v>5</v>
      </c>
      <c r="AH126" s="100">
        <f>IF(AN126&lt;1,SUMIFS('5th Cycle APR Raw Data-Final'!$Q$3:$Q$1977,'5th Cycle APR Raw Data-Final'!$A$3:$A$1977,'SB35 Determination Data'!$K126,'5th Cycle APR Raw Data-Final'!$T$3:$T$1977,"&gt;="&amp;'SB35 Determination Data'!$F126,'5th Cycle APR Raw Data-Final'!$T$3:$T$1977,"&lt;"&amp;E126),SUMIFS('5th Cycle APR Raw Data-Final'!$Q$3:$Q$1977,'5th Cycle APR Raw Data-Final'!$A$3:$A$1977,'SB35 Determination Data'!$K126,'5th Cycle APR Raw Data-Final'!$T$3:$T$1977,"&gt;="&amp;'SB35 Determination Data'!$F126,'5th Cycle APR Raw Data-Final'!$T$3:$T$1977,"&lt;="&amp;G126))</f>
        <v>0</v>
      </c>
      <c r="AI126" s="100">
        <f t="shared" si="79"/>
        <v>5</v>
      </c>
      <c r="AJ126" s="112">
        <f t="shared" si="80"/>
        <v>0</v>
      </c>
      <c r="AK126" s="100">
        <f>VLOOKUP(K126,'5th Cycle APR Raw Data-Final'!$A$3:$R$1977,18,FALSE)</f>
        <v>12</v>
      </c>
      <c r="AL126" s="100">
        <f>IF(AN126&lt;1,SUMIFS('5th Cycle APR Raw Data-Final'!$S$3:$S$1977,'5th Cycle APR Raw Data-Final'!$A$3:$A$1977,'SB35 Determination Data'!$K126,'5th Cycle APR Raw Data-Final'!$T$3:$T$1977,"&gt;="&amp;'SB35 Determination Data'!$F126,'5th Cycle APR Raw Data-Final'!$T$3:$T$1977,"&lt;"&amp;E126),SUMIFS('5th Cycle APR Raw Data-Final'!$S$3:$S$1977,'5th Cycle APR Raw Data-Final'!$A$3:$A$1977,'SB35 Determination Data'!$K126,'5th Cycle APR Raw Data-Final'!$T$3:$T$1977,"&gt;="&amp;'SB35 Determination Data'!$F126,'5th Cycle APR Raw Data-Final'!$T$3:$T$1977,"&lt;="&amp;G126))</f>
        <v>2</v>
      </c>
      <c r="AM126" s="100">
        <f t="shared" si="81"/>
        <v>10</v>
      </c>
      <c r="AN126" s="114">
        <f t="shared" si="82"/>
        <v>1</v>
      </c>
      <c r="AO126" s="2" t="str">
        <f t="shared" si="83"/>
        <v>YES</v>
      </c>
      <c r="AP126" s="2" t="str">
        <f t="shared" si="84"/>
        <v>NO</v>
      </c>
      <c r="AQ126" s="2" t="str">
        <f t="shared" si="85"/>
        <v>NO</v>
      </c>
      <c r="AR126" s="124" t="str">
        <f>VLOOKUP(K126,'2018Submitted'!$A$2:$C$540,3,FALSE)</f>
        <v>Successful</v>
      </c>
      <c r="AS126" s="2" t="str">
        <f t="shared" si="86"/>
        <v>NO</v>
      </c>
      <c r="AT126" s="2" t="str">
        <f t="shared" si="87"/>
        <v>NO</v>
      </c>
    </row>
    <row r="127" spans="1:46" s="2" customFormat="1" ht="12.75" customHeight="1" x14ac:dyDescent="0.2">
      <c r="A127" s="2" t="s">
        <v>949</v>
      </c>
      <c r="B127" s="2" t="str">
        <f t="shared" si="60"/>
        <v>DOS PALOS</v>
      </c>
      <c r="C127" s="71">
        <f t="shared" si="61"/>
        <v>0.375</v>
      </c>
      <c r="D127" s="72">
        <f t="shared" si="62"/>
        <v>8</v>
      </c>
      <c r="E127" s="99">
        <f t="shared" si="63"/>
        <v>2020</v>
      </c>
      <c r="F127" s="99">
        <f t="shared" si="64"/>
        <v>2016</v>
      </c>
      <c r="G127" s="99">
        <f t="shared" si="65"/>
        <v>2023</v>
      </c>
      <c r="H127" s="2" t="str">
        <f t="shared" si="66"/>
        <v>03/31/2016</v>
      </c>
      <c r="I127" s="2" t="str">
        <f t="shared" si="67"/>
        <v>03/31/2024</v>
      </c>
      <c r="J127" s="2" t="s">
        <v>950</v>
      </c>
      <c r="K127" s="111" t="s">
        <v>1857</v>
      </c>
      <c r="L127" s="100" t="e">
        <f>VLOOKUP(K127,'5th Cycle APR Raw Data-Final'!$A$3:$P$1977,6,FALSE)</f>
        <v>#N/A</v>
      </c>
      <c r="M127" s="100">
        <f>IF(AN127&lt;1,SUMIFS('5th Cycle APR Raw Data-Final'!G$3:G$1977,'5th Cycle APR Raw Data-Final'!$A$3:$A$1977,'SB35 Determination Data'!$K127,'5th Cycle APR Raw Data-Final'!$T$3:$T$1977,"&gt;="&amp;'SB35 Determination Data'!$F127,'5th Cycle APR Raw Data-Final'!$T$3:$T$1977,"&lt;"&amp;E127),SUMIFS('5th Cycle APR Raw Data-Final'!G$3:G$1977,'5th Cycle APR Raw Data-Final'!$A$3:$A$1977,'SB35 Determination Data'!$K127,'5th Cycle APR Raw Data-Final'!$T$3:$T$1977,"&gt;="&amp;'SB35 Determination Data'!$F127,'5th Cycle APR Raw Data-Final'!$T$3:$T$1977,"&lt;="&amp;G127))</f>
        <v>0</v>
      </c>
      <c r="N127" s="100">
        <f>IF(AN127&lt;1,SUMIFS('5th Cycle APR Raw Data-Final'!H$3:H$1977,'5th Cycle APR Raw Data-Final'!$A$3:$A$1977,'SB35 Determination Data'!$K127,'5th Cycle APR Raw Data-Final'!$T$3:$T$1977,"&gt;="&amp;'SB35 Determination Data'!$F127,'5th Cycle APR Raw Data-Final'!$T$3:$T$1977,"&lt;"&amp;E127),SUMIFS('5th Cycle APR Raw Data-Final'!H$3:H$1977,'5th Cycle APR Raw Data-Final'!$A$3:$A$1977,'SB35 Determination Data'!$K127,'5th Cycle APR Raw Data-Final'!$T$3:$T$1977,"&gt;="&amp;'SB35 Determination Data'!$F127,'5th Cycle APR Raw Data-Final'!$T$3:$T$1977,"&lt;="&amp;G127))</f>
        <v>0</v>
      </c>
      <c r="O127" s="100">
        <f>IF(AN127&lt;1,SUMIFS('5th Cycle APR Raw Data-Final'!I$3:I$1977,'5th Cycle APR Raw Data-Final'!$A$3:$A$1977,'SB35 Determination Data'!$K127,'5th Cycle APR Raw Data-Final'!$T$3:$T$1977,"&gt;="&amp;'SB35 Determination Data'!$F127,'5th Cycle APR Raw Data-Final'!$T$3:$T$1977,"&lt;"&amp;E127),SUMIFS('5th Cycle APR Raw Data-Final'!I$3:I$1977,'5th Cycle APR Raw Data-Final'!$A$3:$A$1977,'SB35 Determination Data'!$K127,'5th Cycle APR Raw Data-Final'!$T$3:$T$1977,"&gt;="&amp;'SB35 Determination Data'!$F127,'5th Cycle APR Raw Data-Final'!$T$3:$T$1977,"&lt;="&amp;G127))</f>
        <v>0</v>
      </c>
      <c r="P127" s="100" t="e">
        <f t="shared" si="68"/>
        <v>#N/A</v>
      </c>
      <c r="Q127" s="112" t="str">
        <f t="shared" si="69"/>
        <v>No 2018 Annual Progress Report</v>
      </c>
      <c r="R127" s="101" t="e">
        <f t="shared" si="70"/>
        <v>#N/A</v>
      </c>
      <c r="S127" s="101" t="e">
        <f t="shared" si="71"/>
        <v>#N/A</v>
      </c>
      <c r="T127" s="100" t="e">
        <f>VLOOKUP(K127,'5th Cycle APR Raw Data-Final'!$A$3:$P$1977,10,FALSE)</f>
        <v>#N/A</v>
      </c>
      <c r="U127" s="100">
        <f>IF(AN127&lt;1,SUMIFS('5th Cycle APR Raw Data-Final'!K$3:K$1977,'5th Cycle APR Raw Data-Final'!$A$3:$A$1977,'SB35 Determination Data'!$K127,'5th Cycle APR Raw Data-Final'!$T$3:$T$1977,"&gt;="&amp;'SB35 Determination Data'!$F127,'5th Cycle APR Raw Data-Final'!$T$3:$T$1977,"&lt;"&amp;E127),SUMIFS('5th Cycle APR Raw Data-Final'!K$3:K$1977,'5th Cycle APR Raw Data-Final'!$A$3:$A$1977,'SB35 Determination Data'!$K127,'5th Cycle APR Raw Data-Final'!$T$3:$T$1977,"&gt;="&amp;'SB35 Determination Data'!$F127,'5th Cycle APR Raw Data-Final'!$T$3:$T$1977,"&lt;="&amp;G127))</f>
        <v>0</v>
      </c>
      <c r="V127" s="100">
        <f>IF(AN127&lt;1,SUMIFS('5th Cycle APR Raw Data-Final'!L$3:L$1977,'5th Cycle APR Raw Data-Final'!$A$3:$A$1977,'SB35 Determination Data'!$K127,'5th Cycle APR Raw Data-Final'!$T$3:$T$1977,"&gt;="&amp;'SB35 Determination Data'!$F127,'5th Cycle APR Raw Data-Final'!$T$3:$T$1977,"&lt;"&amp;E127),SUMIFS('5th Cycle APR Raw Data-Final'!L$3:L$1977,'5th Cycle APR Raw Data-Final'!$A$3:$A$1977,'SB35 Determination Data'!$K127,'5th Cycle APR Raw Data-Final'!$T$3:$T$1977,"&gt;="&amp;'SB35 Determination Data'!$F127,'5th Cycle APR Raw Data-Final'!$T$3:$T$1977,"&lt;="&amp;G127))</f>
        <v>0</v>
      </c>
      <c r="W127" s="100">
        <f>IF(AN127&lt;1,SUMIFS('5th Cycle APR Raw Data-Final'!M$3:M$1977,'5th Cycle APR Raw Data-Final'!$A$3:$A$1977,'SB35 Determination Data'!$K127,'5th Cycle APR Raw Data-Final'!$T$3:$T$1977,"&gt;="&amp;'SB35 Determination Data'!$F127,'5th Cycle APR Raw Data-Final'!$T$3:$T$1977,"&lt;"&amp;E127),SUMIFS('5th Cycle APR Raw Data-Final'!M$3:M$1977,'5th Cycle APR Raw Data-Final'!$A$3:$A$1977,'SB35 Determination Data'!$K127,'5th Cycle APR Raw Data-Final'!$T$3:$T$1977,"&gt;="&amp;'SB35 Determination Data'!$F127,'5th Cycle APR Raw Data-Final'!$T$3:$T$1977,"&lt;="&amp;G127))</f>
        <v>0</v>
      </c>
      <c r="X127" s="100" t="e">
        <f t="shared" si="72"/>
        <v>#N/A</v>
      </c>
      <c r="Y127" s="100" t="e">
        <f t="shared" si="73"/>
        <v>#N/A</v>
      </c>
      <c r="Z127" s="100" t="e">
        <f t="shared" si="74"/>
        <v>#N/A</v>
      </c>
      <c r="AA127" s="112" t="str">
        <f t="shared" si="75"/>
        <v>No 2018 Annual Progress Report</v>
      </c>
      <c r="AB127" s="112" t="str">
        <f t="shared" si="76"/>
        <v>No 2018 Annual Progress Report</v>
      </c>
      <c r="AC127" s="100" t="e">
        <f>VLOOKUP(K127,'5th Cycle APR Raw Data-Final'!$A$3:$P$1977,14,FALSE)</f>
        <v>#N/A</v>
      </c>
      <c r="AD127" s="100">
        <f>IF(AN127&lt;1,SUMIFS('5th Cycle APR Raw Data-Final'!$O$3:$O$1977,'5th Cycle APR Raw Data-Final'!$A$3:$A$1977,'SB35 Determination Data'!$K127,'5th Cycle APR Raw Data-Final'!$T$3:$T$1977,"&gt;="&amp;'SB35 Determination Data'!$F127,'5th Cycle APR Raw Data-Final'!$T$3:$T$1977,"&lt;"&amp;E127),SUMIFS('5th Cycle APR Raw Data-Final'!$O$3:$O$1977,'5th Cycle APR Raw Data-Final'!$A$3:$A$1977,'SB35 Determination Data'!$K127,'5th Cycle APR Raw Data-Final'!$T$3:$T$1977,"&gt;="&amp;'SB35 Determination Data'!$F127,'5th Cycle APR Raw Data-Final'!$T$3:$T$1977,"&lt;="&amp;G127))</f>
        <v>0</v>
      </c>
      <c r="AE127" s="100" t="e">
        <f t="shared" si="77"/>
        <v>#N/A</v>
      </c>
      <c r="AF127" s="112" t="str">
        <f t="shared" si="78"/>
        <v>No 2018 Annual Progress Report</v>
      </c>
      <c r="AG127" s="100" t="e">
        <f>VLOOKUP(K127,'5th Cycle APR Raw Data-Final'!$A$3:$P$1977,16,FALSE)</f>
        <v>#N/A</v>
      </c>
      <c r="AH127" s="100">
        <f>IF(AN127&lt;1,SUMIFS('5th Cycle APR Raw Data-Final'!$Q$3:$Q$1977,'5th Cycle APR Raw Data-Final'!$A$3:$A$1977,'SB35 Determination Data'!$K127,'5th Cycle APR Raw Data-Final'!$T$3:$T$1977,"&gt;="&amp;'SB35 Determination Data'!$F127,'5th Cycle APR Raw Data-Final'!$T$3:$T$1977,"&lt;"&amp;E127),SUMIFS('5th Cycle APR Raw Data-Final'!$Q$3:$Q$1977,'5th Cycle APR Raw Data-Final'!$A$3:$A$1977,'SB35 Determination Data'!$K127,'5th Cycle APR Raw Data-Final'!$T$3:$T$1977,"&gt;="&amp;'SB35 Determination Data'!$F127,'5th Cycle APR Raw Data-Final'!$T$3:$T$1977,"&lt;="&amp;G127))</f>
        <v>0</v>
      </c>
      <c r="AI127" s="100" t="e">
        <f t="shared" si="79"/>
        <v>#N/A</v>
      </c>
      <c r="AJ127" s="112" t="str">
        <f t="shared" si="80"/>
        <v>No 2018 Annual Progress Report</v>
      </c>
      <c r="AK127" s="100" t="e">
        <f>VLOOKUP(K127,'5th Cycle APR Raw Data-Final'!$A$3:$R$1977,18,FALSE)</f>
        <v>#N/A</v>
      </c>
      <c r="AL127" s="100">
        <f>IF(AN127&lt;1,SUMIFS('5th Cycle APR Raw Data-Final'!$S$3:$S$1977,'5th Cycle APR Raw Data-Final'!$A$3:$A$1977,'SB35 Determination Data'!$K127,'5th Cycle APR Raw Data-Final'!$T$3:$T$1977,"&gt;="&amp;'SB35 Determination Data'!$F127,'5th Cycle APR Raw Data-Final'!$T$3:$T$1977,"&lt;"&amp;E127),SUMIFS('5th Cycle APR Raw Data-Final'!$S$3:$S$1977,'5th Cycle APR Raw Data-Final'!$A$3:$A$1977,'SB35 Determination Data'!$K127,'5th Cycle APR Raw Data-Final'!$T$3:$T$1977,"&gt;="&amp;'SB35 Determination Data'!$F127,'5th Cycle APR Raw Data-Final'!$T$3:$T$1977,"&lt;="&amp;G127))</f>
        <v>0</v>
      </c>
      <c r="AM127" s="100" t="e">
        <f t="shared" si="81"/>
        <v>#N/A</v>
      </c>
      <c r="AN127" s="114">
        <f t="shared" si="82"/>
        <v>0.375</v>
      </c>
      <c r="AO127" s="2" t="str">
        <f t="shared" si="83"/>
        <v>YES</v>
      </c>
      <c r="AP127" s="2" t="str">
        <f t="shared" si="84"/>
        <v>NO</v>
      </c>
      <c r="AQ127" s="2" t="str">
        <f t="shared" si="85"/>
        <v>NO</v>
      </c>
      <c r="AR127" s="124" t="str">
        <f>VLOOKUP(K127,'2018Submitted'!$A$2:$C$540,3,FALSE)</f>
        <v>No 2018 Annual Progress Report</v>
      </c>
      <c r="AS127" s="2" t="str">
        <f t="shared" si="86"/>
        <v>YES</v>
      </c>
      <c r="AT127" s="2" t="str">
        <f t="shared" si="87"/>
        <v>NO</v>
      </c>
    </row>
    <row r="128" spans="1:46" s="2" customFormat="1" ht="12.75" customHeight="1" x14ac:dyDescent="0.2">
      <c r="A128" s="2" t="s">
        <v>5</v>
      </c>
      <c r="B128" s="2" t="str">
        <f t="shared" si="60"/>
        <v>DOWNEY</v>
      </c>
      <c r="C128" s="71">
        <f t="shared" si="61"/>
        <v>0.625</v>
      </c>
      <c r="D128" s="72">
        <f t="shared" si="62"/>
        <v>8</v>
      </c>
      <c r="E128" s="99">
        <f t="shared" si="63"/>
        <v>2018</v>
      </c>
      <c r="F128" s="99">
        <f t="shared" si="64"/>
        <v>2014</v>
      </c>
      <c r="G128" s="99" t="str">
        <f t="shared" si="65"/>
        <v>2021</v>
      </c>
      <c r="H128" s="2" t="str">
        <f t="shared" si="66"/>
        <v>10/15/2013</v>
      </c>
      <c r="I128" s="2" t="str">
        <f t="shared" si="67"/>
        <v>10/15/2021</v>
      </c>
      <c r="J128" s="2" t="s">
        <v>3</v>
      </c>
      <c r="K128" s="111" t="s">
        <v>998</v>
      </c>
      <c r="L128" s="100">
        <f>VLOOKUP(K128,'5th Cycle APR Raw Data-Final'!$A$3:$P$1977,6,FALSE)</f>
        <v>210</v>
      </c>
      <c r="M128" s="100">
        <f>IF(AN128&lt;1,SUMIFS('5th Cycle APR Raw Data-Final'!G$3:G$1977,'5th Cycle APR Raw Data-Final'!$A$3:$A$1977,'SB35 Determination Data'!$K128,'5th Cycle APR Raw Data-Final'!$T$3:$T$1977,"&gt;="&amp;'SB35 Determination Data'!$F128,'5th Cycle APR Raw Data-Final'!$T$3:$T$1977,"&lt;"&amp;E128),SUMIFS('5th Cycle APR Raw Data-Final'!G$3:G$1977,'5th Cycle APR Raw Data-Final'!$A$3:$A$1977,'SB35 Determination Data'!$K128,'5th Cycle APR Raw Data-Final'!$T$3:$T$1977,"&gt;="&amp;'SB35 Determination Data'!$F128,'5th Cycle APR Raw Data-Final'!$T$3:$T$1977,"&lt;="&amp;G128))</f>
        <v>0</v>
      </c>
      <c r="N128" s="100">
        <f>IF(AN128&lt;1,SUMIFS('5th Cycle APR Raw Data-Final'!H$3:H$1977,'5th Cycle APR Raw Data-Final'!$A$3:$A$1977,'SB35 Determination Data'!$K128,'5th Cycle APR Raw Data-Final'!$T$3:$T$1977,"&gt;="&amp;'SB35 Determination Data'!$F128,'5th Cycle APR Raw Data-Final'!$T$3:$T$1977,"&lt;"&amp;E128),SUMIFS('5th Cycle APR Raw Data-Final'!H$3:H$1977,'5th Cycle APR Raw Data-Final'!$A$3:$A$1977,'SB35 Determination Data'!$K128,'5th Cycle APR Raw Data-Final'!$T$3:$T$1977,"&gt;="&amp;'SB35 Determination Data'!$F128,'5th Cycle APR Raw Data-Final'!$T$3:$T$1977,"&lt;="&amp;G128))</f>
        <v>0</v>
      </c>
      <c r="O128" s="100">
        <f>IF(AN128&lt;1,SUMIFS('5th Cycle APR Raw Data-Final'!I$3:I$1977,'5th Cycle APR Raw Data-Final'!$A$3:$A$1977,'SB35 Determination Data'!$K128,'5th Cycle APR Raw Data-Final'!$T$3:$T$1977,"&gt;="&amp;'SB35 Determination Data'!$F128,'5th Cycle APR Raw Data-Final'!$T$3:$T$1977,"&lt;"&amp;E128),SUMIFS('5th Cycle APR Raw Data-Final'!I$3:I$1977,'5th Cycle APR Raw Data-Final'!$A$3:$A$1977,'SB35 Determination Data'!$K128,'5th Cycle APR Raw Data-Final'!$T$3:$T$1977,"&gt;="&amp;'SB35 Determination Data'!$F128,'5th Cycle APR Raw Data-Final'!$T$3:$T$1977,"&lt;="&amp;G128))</f>
        <v>0</v>
      </c>
      <c r="P128" s="100">
        <f t="shared" si="68"/>
        <v>210</v>
      </c>
      <c r="Q128" s="112">
        <f t="shared" si="69"/>
        <v>0</v>
      </c>
      <c r="R128" s="101">
        <f t="shared" si="70"/>
        <v>105</v>
      </c>
      <c r="S128" s="101">
        <f t="shared" si="71"/>
        <v>0</v>
      </c>
      <c r="T128" s="100">
        <f>VLOOKUP(K128,'5th Cycle APR Raw Data-Final'!$A$3:$P$1977,10,FALSE)</f>
        <v>123</v>
      </c>
      <c r="U128" s="100">
        <f>IF(AN128&lt;1,SUMIFS('5th Cycle APR Raw Data-Final'!K$3:K$1977,'5th Cycle APR Raw Data-Final'!$A$3:$A$1977,'SB35 Determination Data'!$K128,'5th Cycle APR Raw Data-Final'!$T$3:$T$1977,"&gt;="&amp;'SB35 Determination Data'!$F128,'5th Cycle APR Raw Data-Final'!$T$3:$T$1977,"&lt;"&amp;E128),SUMIFS('5th Cycle APR Raw Data-Final'!K$3:K$1977,'5th Cycle APR Raw Data-Final'!$A$3:$A$1977,'SB35 Determination Data'!$K128,'5th Cycle APR Raw Data-Final'!$T$3:$T$1977,"&gt;="&amp;'SB35 Determination Data'!$F128,'5th Cycle APR Raw Data-Final'!$T$3:$T$1977,"&lt;="&amp;G128))</f>
        <v>6</v>
      </c>
      <c r="V128" s="100">
        <f>IF(AN128&lt;1,SUMIFS('5th Cycle APR Raw Data-Final'!L$3:L$1977,'5th Cycle APR Raw Data-Final'!$A$3:$A$1977,'SB35 Determination Data'!$K128,'5th Cycle APR Raw Data-Final'!$T$3:$T$1977,"&gt;="&amp;'SB35 Determination Data'!$F128,'5th Cycle APR Raw Data-Final'!$T$3:$T$1977,"&lt;"&amp;E128),SUMIFS('5th Cycle APR Raw Data-Final'!L$3:L$1977,'5th Cycle APR Raw Data-Final'!$A$3:$A$1977,'SB35 Determination Data'!$K128,'5th Cycle APR Raw Data-Final'!$T$3:$T$1977,"&gt;="&amp;'SB35 Determination Data'!$F128,'5th Cycle APR Raw Data-Final'!$T$3:$T$1977,"&lt;="&amp;G128))</f>
        <v>6</v>
      </c>
      <c r="W128" s="100">
        <f>IF(AN128&lt;1,SUMIFS('5th Cycle APR Raw Data-Final'!M$3:M$1977,'5th Cycle APR Raw Data-Final'!$A$3:$A$1977,'SB35 Determination Data'!$K128,'5th Cycle APR Raw Data-Final'!$T$3:$T$1977,"&gt;="&amp;'SB35 Determination Data'!$F128,'5th Cycle APR Raw Data-Final'!$T$3:$T$1977,"&lt;"&amp;E128),SUMIFS('5th Cycle APR Raw Data-Final'!M$3:M$1977,'5th Cycle APR Raw Data-Final'!$A$3:$A$1977,'SB35 Determination Data'!$K128,'5th Cycle APR Raw Data-Final'!$T$3:$T$1977,"&gt;="&amp;'SB35 Determination Data'!$F128,'5th Cycle APR Raw Data-Final'!$T$3:$T$1977,"&lt;="&amp;G128))</f>
        <v>0</v>
      </c>
      <c r="X128" s="100">
        <f t="shared" si="72"/>
        <v>117</v>
      </c>
      <c r="Y128" s="100">
        <f t="shared" si="73"/>
        <v>6</v>
      </c>
      <c r="Z128" s="100">
        <f t="shared" si="74"/>
        <v>117</v>
      </c>
      <c r="AA128" s="112">
        <f t="shared" si="75"/>
        <v>4.878048780487805E-2</v>
      </c>
      <c r="AB128" s="112">
        <f t="shared" si="76"/>
        <v>4.878048780487805E-2</v>
      </c>
      <c r="AC128" s="100">
        <f>VLOOKUP(K128,'5th Cycle APR Raw Data-Final'!$A$3:$P$1977,14,FALSE)</f>
        <v>135</v>
      </c>
      <c r="AD128" s="100">
        <f>IF(AN128&lt;1,SUMIFS('5th Cycle APR Raw Data-Final'!$O$3:$O$1977,'5th Cycle APR Raw Data-Final'!$A$3:$A$1977,'SB35 Determination Data'!$K128,'5th Cycle APR Raw Data-Final'!$T$3:$T$1977,"&gt;="&amp;'SB35 Determination Data'!$F128,'5th Cycle APR Raw Data-Final'!$T$3:$T$1977,"&lt;"&amp;E128),SUMIFS('5th Cycle APR Raw Data-Final'!$O$3:$O$1977,'5th Cycle APR Raw Data-Final'!$A$3:$A$1977,'SB35 Determination Data'!$K128,'5th Cycle APR Raw Data-Final'!$T$3:$T$1977,"&gt;="&amp;'SB35 Determination Data'!$F128,'5th Cycle APR Raw Data-Final'!$T$3:$T$1977,"&lt;="&amp;G128))</f>
        <v>70</v>
      </c>
      <c r="AE128" s="100">
        <f t="shared" si="77"/>
        <v>65</v>
      </c>
      <c r="AF128" s="112">
        <f t="shared" si="78"/>
        <v>0.51851851851851849</v>
      </c>
      <c r="AG128" s="100">
        <f>VLOOKUP(K128,'5th Cycle APR Raw Data-Final'!$A$3:$P$1977,16,FALSE)</f>
        <v>346</v>
      </c>
      <c r="AH128" s="100">
        <f>IF(AN128&lt;1,SUMIFS('5th Cycle APR Raw Data-Final'!$Q$3:$Q$1977,'5th Cycle APR Raw Data-Final'!$A$3:$A$1977,'SB35 Determination Data'!$K128,'5th Cycle APR Raw Data-Final'!$T$3:$T$1977,"&gt;="&amp;'SB35 Determination Data'!$F128,'5th Cycle APR Raw Data-Final'!$T$3:$T$1977,"&lt;"&amp;E128),SUMIFS('5th Cycle APR Raw Data-Final'!$Q$3:$Q$1977,'5th Cycle APR Raw Data-Final'!$A$3:$A$1977,'SB35 Determination Data'!$K128,'5th Cycle APR Raw Data-Final'!$T$3:$T$1977,"&gt;="&amp;'SB35 Determination Data'!$F128,'5th Cycle APR Raw Data-Final'!$T$3:$T$1977,"&lt;="&amp;G128))</f>
        <v>204</v>
      </c>
      <c r="AI128" s="100">
        <f t="shared" si="79"/>
        <v>142</v>
      </c>
      <c r="AJ128" s="112">
        <f t="shared" si="80"/>
        <v>0.58959537572254339</v>
      </c>
      <c r="AK128" s="100">
        <f>VLOOKUP(K128,'5th Cycle APR Raw Data-Final'!$A$3:$R$1977,18,FALSE)</f>
        <v>814</v>
      </c>
      <c r="AL128" s="100">
        <f>IF(AN128&lt;1,SUMIFS('5th Cycle APR Raw Data-Final'!$S$3:$S$1977,'5th Cycle APR Raw Data-Final'!$A$3:$A$1977,'SB35 Determination Data'!$K128,'5th Cycle APR Raw Data-Final'!$T$3:$T$1977,"&gt;="&amp;'SB35 Determination Data'!$F128,'5th Cycle APR Raw Data-Final'!$T$3:$T$1977,"&lt;"&amp;E128),SUMIFS('5th Cycle APR Raw Data-Final'!$S$3:$S$1977,'5th Cycle APR Raw Data-Final'!$A$3:$A$1977,'SB35 Determination Data'!$K128,'5th Cycle APR Raw Data-Final'!$T$3:$T$1977,"&gt;="&amp;'SB35 Determination Data'!$F128,'5th Cycle APR Raw Data-Final'!$T$3:$T$1977,"&lt;="&amp;G128))</f>
        <v>280</v>
      </c>
      <c r="AM128" s="100">
        <f t="shared" si="81"/>
        <v>534</v>
      </c>
      <c r="AN128" s="114">
        <f t="shared" si="82"/>
        <v>0.5</v>
      </c>
      <c r="AO128" s="2" t="str">
        <f t="shared" si="83"/>
        <v>NO</v>
      </c>
      <c r="AP128" s="2" t="str">
        <f t="shared" si="84"/>
        <v>YES</v>
      </c>
      <c r="AQ128" s="2" t="str">
        <f t="shared" si="85"/>
        <v>NO</v>
      </c>
      <c r="AR128" s="124" t="str">
        <f>VLOOKUP(K128,'2018Submitted'!$A$2:$C$540,3,FALSE)</f>
        <v>Successful</v>
      </c>
      <c r="AS128" s="2" t="str">
        <f t="shared" si="86"/>
        <v>NO</v>
      </c>
      <c r="AT128" s="2" t="str">
        <f t="shared" si="87"/>
        <v>YES</v>
      </c>
    </row>
    <row r="129" spans="1:46" s="2" customFormat="1" ht="12.75" customHeight="1" x14ac:dyDescent="0.2">
      <c r="A129" s="2" t="s">
        <v>5</v>
      </c>
      <c r="B129" s="2" t="str">
        <f t="shared" si="60"/>
        <v>DUARTE</v>
      </c>
      <c r="C129" s="71">
        <f t="shared" si="61"/>
        <v>0.625</v>
      </c>
      <c r="D129" s="72">
        <f t="shared" si="62"/>
        <v>8</v>
      </c>
      <c r="E129" s="99">
        <f t="shared" si="63"/>
        <v>2018</v>
      </c>
      <c r="F129" s="99">
        <f t="shared" si="64"/>
        <v>2014</v>
      </c>
      <c r="G129" s="99" t="str">
        <f t="shared" si="65"/>
        <v>2021</v>
      </c>
      <c r="H129" s="2" t="str">
        <f t="shared" si="66"/>
        <v>10/15/2013</v>
      </c>
      <c r="I129" s="2" t="str">
        <f t="shared" si="67"/>
        <v>10/15/2021</v>
      </c>
      <c r="J129" s="2" t="s">
        <v>3</v>
      </c>
      <c r="K129" s="111" t="s">
        <v>109</v>
      </c>
      <c r="L129" s="100">
        <f>VLOOKUP(K129,'5th Cycle APR Raw Data-Final'!$A$3:$P$1977,6,FALSE)</f>
        <v>87</v>
      </c>
      <c r="M129" s="100">
        <f>IF(AN129&lt;1,SUMIFS('5th Cycle APR Raw Data-Final'!G$3:G$1977,'5th Cycle APR Raw Data-Final'!$A$3:$A$1977,'SB35 Determination Data'!$K129,'5th Cycle APR Raw Data-Final'!$T$3:$T$1977,"&gt;="&amp;'SB35 Determination Data'!$F129,'5th Cycle APR Raw Data-Final'!$T$3:$T$1977,"&lt;"&amp;E129),SUMIFS('5th Cycle APR Raw Data-Final'!G$3:G$1977,'5th Cycle APR Raw Data-Final'!$A$3:$A$1977,'SB35 Determination Data'!$K129,'5th Cycle APR Raw Data-Final'!$T$3:$T$1977,"&gt;="&amp;'SB35 Determination Data'!$F129,'5th Cycle APR Raw Data-Final'!$T$3:$T$1977,"&lt;="&amp;G129))</f>
        <v>42</v>
      </c>
      <c r="N129" s="100">
        <f>IF(AN129&lt;1,SUMIFS('5th Cycle APR Raw Data-Final'!H$3:H$1977,'5th Cycle APR Raw Data-Final'!$A$3:$A$1977,'SB35 Determination Data'!$K129,'5th Cycle APR Raw Data-Final'!$T$3:$T$1977,"&gt;="&amp;'SB35 Determination Data'!$F129,'5th Cycle APR Raw Data-Final'!$T$3:$T$1977,"&lt;"&amp;E129),SUMIFS('5th Cycle APR Raw Data-Final'!H$3:H$1977,'5th Cycle APR Raw Data-Final'!$A$3:$A$1977,'SB35 Determination Data'!$K129,'5th Cycle APR Raw Data-Final'!$T$3:$T$1977,"&gt;="&amp;'SB35 Determination Data'!$F129,'5th Cycle APR Raw Data-Final'!$T$3:$T$1977,"&lt;="&amp;G129))</f>
        <v>42</v>
      </c>
      <c r="O129" s="100">
        <f>IF(AN129&lt;1,SUMIFS('5th Cycle APR Raw Data-Final'!I$3:I$1977,'5th Cycle APR Raw Data-Final'!$A$3:$A$1977,'SB35 Determination Data'!$K129,'5th Cycle APR Raw Data-Final'!$T$3:$T$1977,"&gt;="&amp;'SB35 Determination Data'!$F129,'5th Cycle APR Raw Data-Final'!$T$3:$T$1977,"&lt;"&amp;E129),SUMIFS('5th Cycle APR Raw Data-Final'!I$3:I$1977,'5th Cycle APR Raw Data-Final'!$A$3:$A$1977,'SB35 Determination Data'!$K129,'5th Cycle APR Raw Data-Final'!$T$3:$T$1977,"&gt;="&amp;'SB35 Determination Data'!$F129,'5th Cycle APR Raw Data-Final'!$T$3:$T$1977,"&lt;="&amp;G129))</f>
        <v>0</v>
      </c>
      <c r="P129" s="100">
        <f t="shared" si="68"/>
        <v>45</v>
      </c>
      <c r="Q129" s="112">
        <f t="shared" si="69"/>
        <v>0.48275862068965519</v>
      </c>
      <c r="R129" s="101">
        <f t="shared" si="70"/>
        <v>44</v>
      </c>
      <c r="S129" s="101">
        <f t="shared" si="71"/>
        <v>0</v>
      </c>
      <c r="T129" s="100">
        <f>VLOOKUP(K129,'5th Cycle APR Raw Data-Final'!$A$3:$P$1977,10,FALSE)</f>
        <v>53</v>
      </c>
      <c r="U129" s="100">
        <f>IF(AN129&lt;1,SUMIFS('5th Cycle APR Raw Data-Final'!K$3:K$1977,'5th Cycle APR Raw Data-Final'!$A$3:$A$1977,'SB35 Determination Data'!$K129,'5th Cycle APR Raw Data-Final'!$T$3:$T$1977,"&gt;="&amp;'SB35 Determination Data'!$F129,'5th Cycle APR Raw Data-Final'!$T$3:$T$1977,"&lt;"&amp;E129),SUMIFS('5th Cycle APR Raw Data-Final'!K$3:K$1977,'5th Cycle APR Raw Data-Final'!$A$3:$A$1977,'SB35 Determination Data'!$K129,'5th Cycle APR Raw Data-Final'!$T$3:$T$1977,"&gt;="&amp;'SB35 Determination Data'!$F129,'5th Cycle APR Raw Data-Final'!$T$3:$T$1977,"&lt;="&amp;G129))</f>
        <v>1</v>
      </c>
      <c r="V129" s="100">
        <f>IF(AN129&lt;1,SUMIFS('5th Cycle APR Raw Data-Final'!L$3:L$1977,'5th Cycle APR Raw Data-Final'!$A$3:$A$1977,'SB35 Determination Data'!$K129,'5th Cycle APR Raw Data-Final'!$T$3:$T$1977,"&gt;="&amp;'SB35 Determination Data'!$F129,'5th Cycle APR Raw Data-Final'!$T$3:$T$1977,"&lt;"&amp;E129),SUMIFS('5th Cycle APR Raw Data-Final'!L$3:L$1977,'5th Cycle APR Raw Data-Final'!$A$3:$A$1977,'SB35 Determination Data'!$K129,'5th Cycle APR Raw Data-Final'!$T$3:$T$1977,"&gt;="&amp;'SB35 Determination Data'!$F129,'5th Cycle APR Raw Data-Final'!$T$3:$T$1977,"&lt;="&amp;G129))</f>
        <v>1</v>
      </c>
      <c r="W129" s="100">
        <f>IF(AN129&lt;1,SUMIFS('5th Cycle APR Raw Data-Final'!M$3:M$1977,'5th Cycle APR Raw Data-Final'!$A$3:$A$1977,'SB35 Determination Data'!$K129,'5th Cycle APR Raw Data-Final'!$T$3:$T$1977,"&gt;="&amp;'SB35 Determination Data'!$F129,'5th Cycle APR Raw Data-Final'!$T$3:$T$1977,"&lt;"&amp;E129),SUMIFS('5th Cycle APR Raw Data-Final'!M$3:M$1977,'5th Cycle APR Raw Data-Final'!$A$3:$A$1977,'SB35 Determination Data'!$K129,'5th Cycle APR Raw Data-Final'!$T$3:$T$1977,"&gt;="&amp;'SB35 Determination Data'!$F129,'5th Cycle APR Raw Data-Final'!$T$3:$T$1977,"&lt;="&amp;G129))</f>
        <v>0</v>
      </c>
      <c r="X129" s="100">
        <f t="shared" si="72"/>
        <v>52</v>
      </c>
      <c r="Y129" s="100">
        <f t="shared" si="73"/>
        <v>1</v>
      </c>
      <c r="Z129" s="100">
        <f t="shared" si="74"/>
        <v>52</v>
      </c>
      <c r="AA129" s="112">
        <f t="shared" si="75"/>
        <v>1.8867924528301886E-2</v>
      </c>
      <c r="AB129" s="112">
        <f t="shared" si="76"/>
        <v>1.8867924528301886E-2</v>
      </c>
      <c r="AC129" s="100">
        <f>VLOOKUP(K129,'5th Cycle APR Raw Data-Final'!$A$3:$P$1977,14,FALSE)</f>
        <v>55</v>
      </c>
      <c r="AD129" s="100">
        <f>IF(AN129&lt;1,SUMIFS('5th Cycle APR Raw Data-Final'!$O$3:$O$1977,'5th Cycle APR Raw Data-Final'!$A$3:$A$1977,'SB35 Determination Data'!$K129,'5th Cycle APR Raw Data-Final'!$T$3:$T$1977,"&gt;="&amp;'SB35 Determination Data'!$F129,'5th Cycle APR Raw Data-Final'!$T$3:$T$1977,"&lt;"&amp;E129),SUMIFS('5th Cycle APR Raw Data-Final'!$O$3:$O$1977,'5th Cycle APR Raw Data-Final'!$A$3:$A$1977,'SB35 Determination Data'!$K129,'5th Cycle APR Raw Data-Final'!$T$3:$T$1977,"&gt;="&amp;'SB35 Determination Data'!$F129,'5th Cycle APR Raw Data-Final'!$T$3:$T$1977,"&lt;="&amp;G129))</f>
        <v>3</v>
      </c>
      <c r="AE129" s="100">
        <f t="shared" si="77"/>
        <v>52</v>
      </c>
      <c r="AF129" s="112">
        <f t="shared" si="78"/>
        <v>5.4545454545454543E-2</v>
      </c>
      <c r="AG129" s="100">
        <f>VLOOKUP(K129,'5th Cycle APR Raw Data-Final'!$A$3:$P$1977,16,FALSE)</f>
        <v>142</v>
      </c>
      <c r="AH129" s="100">
        <f>IF(AN129&lt;1,SUMIFS('5th Cycle APR Raw Data-Final'!$Q$3:$Q$1977,'5th Cycle APR Raw Data-Final'!$A$3:$A$1977,'SB35 Determination Data'!$K129,'5th Cycle APR Raw Data-Final'!$T$3:$T$1977,"&gt;="&amp;'SB35 Determination Data'!$F129,'5th Cycle APR Raw Data-Final'!$T$3:$T$1977,"&lt;"&amp;E129),SUMIFS('5th Cycle APR Raw Data-Final'!$Q$3:$Q$1977,'5th Cycle APR Raw Data-Final'!$A$3:$A$1977,'SB35 Determination Data'!$K129,'5th Cycle APR Raw Data-Final'!$T$3:$T$1977,"&gt;="&amp;'SB35 Determination Data'!$F129,'5th Cycle APR Raw Data-Final'!$T$3:$T$1977,"&lt;="&amp;G129))</f>
        <v>1</v>
      </c>
      <c r="AI129" s="100">
        <f t="shared" si="79"/>
        <v>141</v>
      </c>
      <c r="AJ129" s="112">
        <f t="shared" si="80"/>
        <v>7.0422535211267607E-3</v>
      </c>
      <c r="AK129" s="100">
        <f>VLOOKUP(K129,'5th Cycle APR Raw Data-Final'!$A$3:$R$1977,18,FALSE)</f>
        <v>337</v>
      </c>
      <c r="AL129" s="100">
        <f>IF(AN129&lt;1,SUMIFS('5th Cycle APR Raw Data-Final'!$S$3:$S$1977,'5th Cycle APR Raw Data-Final'!$A$3:$A$1977,'SB35 Determination Data'!$K129,'5th Cycle APR Raw Data-Final'!$T$3:$T$1977,"&gt;="&amp;'SB35 Determination Data'!$F129,'5th Cycle APR Raw Data-Final'!$T$3:$T$1977,"&lt;"&amp;E129),SUMIFS('5th Cycle APR Raw Data-Final'!$S$3:$S$1977,'5th Cycle APR Raw Data-Final'!$A$3:$A$1977,'SB35 Determination Data'!$K129,'5th Cycle APR Raw Data-Final'!$T$3:$T$1977,"&gt;="&amp;'SB35 Determination Data'!$F129,'5th Cycle APR Raw Data-Final'!$T$3:$T$1977,"&lt;="&amp;G129))</f>
        <v>47</v>
      </c>
      <c r="AM129" s="100">
        <f t="shared" si="81"/>
        <v>290</v>
      </c>
      <c r="AN129" s="114">
        <f t="shared" si="82"/>
        <v>0.5</v>
      </c>
      <c r="AO129" s="2" t="str">
        <f t="shared" si="83"/>
        <v>YES</v>
      </c>
      <c r="AP129" s="2" t="str">
        <f t="shared" si="84"/>
        <v>NO</v>
      </c>
      <c r="AQ129" s="2" t="str">
        <f t="shared" si="85"/>
        <v>NO</v>
      </c>
      <c r="AR129" s="124" t="str">
        <f>VLOOKUP(K129,'2018Submitted'!$A$2:$C$540,3,FALSE)</f>
        <v>Successful</v>
      </c>
      <c r="AS129" s="2" t="str">
        <f t="shared" si="86"/>
        <v>NO</v>
      </c>
      <c r="AT129" s="2" t="str">
        <f t="shared" si="87"/>
        <v>NO</v>
      </c>
    </row>
    <row r="130" spans="1:46" s="2" customFormat="1" ht="12.75" customHeight="1" x14ac:dyDescent="0.2">
      <c r="A130" s="2" t="s">
        <v>7</v>
      </c>
      <c r="B130" s="2" t="str">
        <f t="shared" si="60"/>
        <v>DUBLIN</v>
      </c>
      <c r="C130" s="71">
        <f t="shared" si="61"/>
        <v>0.5</v>
      </c>
      <c r="D130" s="72">
        <f t="shared" si="62"/>
        <v>8</v>
      </c>
      <c r="E130" s="99">
        <f t="shared" si="63"/>
        <v>2019</v>
      </c>
      <c r="F130" s="99">
        <f t="shared" si="64"/>
        <v>2015</v>
      </c>
      <c r="G130" s="99">
        <f t="shared" si="65"/>
        <v>2022</v>
      </c>
      <c r="H130" s="2" t="str">
        <f t="shared" si="66"/>
        <v>01/31/2015</v>
      </c>
      <c r="I130" s="2" t="str">
        <f t="shared" si="67"/>
        <v>01/31/2023</v>
      </c>
      <c r="J130" s="2" t="s">
        <v>8</v>
      </c>
      <c r="K130" s="111" t="s">
        <v>110</v>
      </c>
      <c r="L130" s="100">
        <f>VLOOKUP(K130,'5th Cycle APR Raw Data-Final'!$A$3:$P$1977,6,FALSE)</f>
        <v>796</v>
      </c>
      <c r="M130" s="100">
        <f>IF(AN130&lt;1,SUMIFS('5th Cycle APR Raw Data-Final'!G$3:G$1977,'5th Cycle APR Raw Data-Final'!$A$3:$A$1977,'SB35 Determination Data'!$K130,'5th Cycle APR Raw Data-Final'!$T$3:$T$1977,"&gt;="&amp;'SB35 Determination Data'!$F130,'5th Cycle APR Raw Data-Final'!$T$3:$T$1977,"&lt;"&amp;E130),SUMIFS('5th Cycle APR Raw Data-Final'!G$3:G$1977,'5th Cycle APR Raw Data-Final'!$A$3:$A$1977,'SB35 Determination Data'!$K130,'5th Cycle APR Raw Data-Final'!$T$3:$T$1977,"&gt;="&amp;'SB35 Determination Data'!$F130,'5th Cycle APR Raw Data-Final'!$T$3:$T$1977,"&lt;="&amp;G130))</f>
        <v>26</v>
      </c>
      <c r="N130" s="100">
        <f>IF(AN130&lt;1,SUMIFS('5th Cycle APR Raw Data-Final'!H$3:H$1977,'5th Cycle APR Raw Data-Final'!$A$3:$A$1977,'SB35 Determination Data'!$K130,'5th Cycle APR Raw Data-Final'!$T$3:$T$1977,"&gt;="&amp;'SB35 Determination Data'!$F130,'5th Cycle APR Raw Data-Final'!$T$3:$T$1977,"&lt;"&amp;E130),SUMIFS('5th Cycle APR Raw Data-Final'!H$3:H$1977,'5th Cycle APR Raw Data-Final'!$A$3:$A$1977,'SB35 Determination Data'!$K130,'5th Cycle APR Raw Data-Final'!$T$3:$T$1977,"&gt;="&amp;'SB35 Determination Data'!$F130,'5th Cycle APR Raw Data-Final'!$T$3:$T$1977,"&lt;="&amp;G130))</f>
        <v>26</v>
      </c>
      <c r="O130" s="100">
        <f>IF(AN130&lt;1,SUMIFS('5th Cycle APR Raw Data-Final'!I$3:I$1977,'5th Cycle APR Raw Data-Final'!$A$3:$A$1977,'SB35 Determination Data'!$K130,'5th Cycle APR Raw Data-Final'!$T$3:$T$1977,"&gt;="&amp;'SB35 Determination Data'!$F130,'5th Cycle APR Raw Data-Final'!$T$3:$T$1977,"&lt;"&amp;E130),SUMIFS('5th Cycle APR Raw Data-Final'!I$3:I$1977,'5th Cycle APR Raw Data-Final'!$A$3:$A$1977,'SB35 Determination Data'!$K130,'5th Cycle APR Raw Data-Final'!$T$3:$T$1977,"&gt;="&amp;'SB35 Determination Data'!$F130,'5th Cycle APR Raw Data-Final'!$T$3:$T$1977,"&lt;="&amp;G130))</f>
        <v>0</v>
      </c>
      <c r="P130" s="100">
        <f t="shared" si="68"/>
        <v>770</v>
      </c>
      <c r="Q130" s="112">
        <f t="shared" si="69"/>
        <v>3.2663316582914576E-2</v>
      </c>
      <c r="R130" s="101">
        <f t="shared" si="70"/>
        <v>398</v>
      </c>
      <c r="S130" s="101">
        <f t="shared" si="71"/>
        <v>0</v>
      </c>
      <c r="T130" s="100">
        <f>VLOOKUP(K130,'5th Cycle APR Raw Data-Final'!$A$3:$P$1977,10,FALSE)</f>
        <v>446</v>
      </c>
      <c r="U130" s="100">
        <f>IF(AN130&lt;1,SUMIFS('5th Cycle APR Raw Data-Final'!K$3:K$1977,'5th Cycle APR Raw Data-Final'!$A$3:$A$1977,'SB35 Determination Data'!$K130,'5th Cycle APR Raw Data-Final'!$T$3:$T$1977,"&gt;="&amp;'SB35 Determination Data'!$F130,'5th Cycle APR Raw Data-Final'!$T$3:$T$1977,"&lt;"&amp;E130),SUMIFS('5th Cycle APR Raw Data-Final'!K$3:K$1977,'5th Cycle APR Raw Data-Final'!$A$3:$A$1977,'SB35 Determination Data'!$K130,'5th Cycle APR Raw Data-Final'!$T$3:$T$1977,"&gt;="&amp;'SB35 Determination Data'!$F130,'5th Cycle APR Raw Data-Final'!$T$3:$T$1977,"&lt;="&amp;G130))</f>
        <v>39</v>
      </c>
      <c r="V130" s="100">
        <f>IF(AN130&lt;1,SUMIFS('5th Cycle APR Raw Data-Final'!L$3:L$1977,'5th Cycle APR Raw Data-Final'!$A$3:$A$1977,'SB35 Determination Data'!$K130,'5th Cycle APR Raw Data-Final'!$T$3:$T$1977,"&gt;="&amp;'SB35 Determination Data'!$F130,'5th Cycle APR Raw Data-Final'!$T$3:$T$1977,"&lt;"&amp;E130),SUMIFS('5th Cycle APR Raw Data-Final'!L$3:L$1977,'5th Cycle APR Raw Data-Final'!$A$3:$A$1977,'SB35 Determination Data'!$K130,'5th Cycle APR Raw Data-Final'!$T$3:$T$1977,"&gt;="&amp;'SB35 Determination Data'!$F130,'5th Cycle APR Raw Data-Final'!$T$3:$T$1977,"&lt;="&amp;G130))</f>
        <v>39</v>
      </c>
      <c r="W130" s="100">
        <f>IF(AN130&lt;1,SUMIFS('5th Cycle APR Raw Data-Final'!M$3:M$1977,'5th Cycle APR Raw Data-Final'!$A$3:$A$1977,'SB35 Determination Data'!$K130,'5th Cycle APR Raw Data-Final'!$T$3:$T$1977,"&gt;="&amp;'SB35 Determination Data'!$F130,'5th Cycle APR Raw Data-Final'!$T$3:$T$1977,"&lt;"&amp;E130),SUMIFS('5th Cycle APR Raw Data-Final'!M$3:M$1977,'5th Cycle APR Raw Data-Final'!$A$3:$A$1977,'SB35 Determination Data'!$K130,'5th Cycle APR Raw Data-Final'!$T$3:$T$1977,"&gt;="&amp;'SB35 Determination Data'!$F130,'5th Cycle APR Raw Data-Final'!$T$3:$T$1977,"&lt;="&amp;G130))</f>
        <v>0</v>
      </c>
      <c r="X130" s="100">
        <f t="shared" si="72"/>
        <v>407</v>
      </c>
      <c r="Y130" s="100">
        <f t="shared" si="73"/>
        <v>39</v>
      </c>
      <c r="Z130" s="100">
        <f t="shared" si="74"/>
        <v>407</v>
      </c>
      <c r="AA130" s="112">
        <f t="shared" si="75"/>
        <v>8.744394618834081E-2</v>
      </c>
      <c r="AB130" s="112">
        <f t="shared" si="76"/>
        <v>8.744394618834081E-2</v>
      </c>
      <c r="AC130" s="100">
        <f>VLOOKUP(K130,'5th Cycle APR Raw Data-Final'!$A$3:$P$1977,14,FALSE)</f>
        <v>425</v>
      </c>
      <c r="AD130" s="100">
        <f>IF(AN130&lt;1,SUMIFS('5th Cycle APR Raw Data-Final'!$O$3:$O$1977,'5th Cycle APR Raw Data-Final'!$A$3:$A$1977,'SB35 Determination Data'!$K130,'5th Cycle APR Raw Data-Final'!$T$3:$T$1977,"&gt;="&amp;'SB35 Determination Data'!$F130,'5th Cycle APR Raw Data-Final'!$T$3:$T$1977,"&lt;"&amp;E130),SUMIFS('5th Cycle APR Raw Data-Final'!$O$3:$O$1977,'5th Cycle APR Raw Data-Final'!$A$3:$A$1977,'SB35 Determination Data'!$K130,'5th Cycle APR Raw Data-Final'!$T$3:$T$1977,"&gt;="&amp;'SB35 Determination Data'!$F130,'5th Cycle APR Raw Data-Final'!$T$3:$T$1977,"&lt;="&amp;G130))</f>
        <v>31</v>
      </c>
      <c r="AE130" s="100">
        <f t="shared" si="77"/>
        <v>394</v>
      </c>
      <c r="AF130" s="112">
        <f t="shared" si="78"/>
        <v>7.2941176470588232E-2</v>
      </c>
      <c r="AG130" s="100">
        <f>VLOOKUP(K130,'5th Cycle APR Raw Data-Final'!$A$3:$P$1977,16,FALSE)</f>
        <v>618</v>
      </c>
      <c r="AH130" s="100">
        <f>IF(AN130&lt;1,SUMIFS('5th Cycle APR Raw Data-Final'!$Q$3:$Q$1977,'5th Cycle APR Raw Data-Final'!$A$3:$A$1977,'SB35 Determination Data'!$K130,'5th Cycle APR Raw Data-Final'!$T$3:$T$1977,"&gt;="&amp;'SB35 Determination Data'!$F130,'5th Cycle APR Raw Data-Final'!$T$3:$T$1977,"&lt;"&amp;E130),SUMIFS('5th Cycle APR Raw Data-Final'!$Q$3:$Q$1977,'5th Cycle APR Raw Data-Final'!$A$3:$A$1977,'SB35 Determination Data'!$K130,'5th Cycle APR Raw Data-Final'!$T$3:$T$1977,"&gt;="&amp;'SB35 Determination Data'!$F130,'5th Cycle APR Raw Data-Final'!$T$3:$T$1977,"&lt;="&amp;G130))</f>
        <v>3408</v>
      </c>
      <c r="AI130" s="100">
        <f t="shared" si="79"/>
        <v>0</v>
      </c>
      <c r="AJ130" s="112">
        <f t="shared" si="80"/>
        <v>5.5145631067961167</v>
      </c>
      <c r="AK130" s="100">
        <f>VLOOKUP(K130,'5th Cycle APR Raw Data-Final'!$A$3:$R$1977,18,FALSE)</f>
        <v>2285</v>
      </c>
      <c r="AL130" s="100">
        <f>IF(AN130&lt;1,SUMIFS('5th Cycle APR Raw Data-Final'!$S$3:$S$1977,'5th Cycle APR Raw Data-Final'!$A$3:$A$1977,'SB35 Determination Data'!$K130,'5th Cycle APR Raw Data-Final'!$T$3:$T$1977,"&gt;="&amp;'SB35 Determination Data'!$F130,'5th Cycle APR Raw Data-Final'!$T$3:$T$1977,"&lt;"&amp;E130),SUMIFS('5th Cycle APR Raw Data-Final'!$S$3:$S$1977,'5th Cycle APR Raw Data-Final'!$A$3:$A$1977,'SB35 Determination Data'!$K130,'5th Cycle APR Raw Data-Final'!$T$3:$T$1977,"&gt;="&amp;'SB35 Determination Data'!$F130,'5th Cycle APR Raw Data-Final'!$T$3:$T$1977,"&lt;="&amp;G130))</f>
        <v>3504</v>
      </c>
      <c r="AM130" s="100">
        <f t="shared" si="81"/>
        <v>1571</v>
      </c>
      <c r="AN130" s="114">
        <f t="shared" si="82"/>
        <v>0.5</v>
      </c>
      <c r="AO130" s="2" t="str">
        <f t="shared" si="83"/>
        <v>NO</v>
      </c>
      <c r="AP130" s="2" t="str">
        <f t="shared" si="84"/>
        <v>YES</v>
      </c>
      <c r="AQ130" s="2" t="str">
        <f t="shared" si="85"/>
        <v>NO</v>
      </c>
      <c r="AR130" s="124" t="str">
        <f>VLOOKUP(K130,'2018Submitted'!$A$2:$C$540,3,FALSE)</f>
        <v>Successful</v>
      </c>
      <c r="AS130" s="2" t="str">
        <f t="shared" si="86"/>
        <v>NO</v>
      </c>
      <c r="AT130" s="2" t="str">
        <f t="shared" si="87"/>
        <v>YES</v>
      </c>
    </row>
    <row r="131" spans="1:46" s="2" customFormat="1" ht="12.75" customHeight="1" x14ac:dyDescent="0.2">
      <c r="A131" s="2" t="s">
        <v>108</v>
      </c>
      <c r="B131" s="2" t="str">
        <f t="shared" si="60"/>
        <v>DUNSMUIR</v>
      </c>
      <c r="C131" s="71">
        <f t="shared" si="61"/>
        <v>1</v>
      </c>
      <c r="D131" s="72">
        <f t="shared" si="62"/>
        <v>5</v>
      </c>
      <c r="E131" s="99">
        <f t="shared" si="63"/>
        <v>2017</v>
      </c>
      <c r="F131" s="99">
        <f t="shared" si="64"/>
        <v>2014</v>
      </c>
      <c r="G131" s="99">
        <f t="shared" si="65"/>
        <v>2018</v>
      </c>
      <c r="H131" s="2" t="str">
        <f t="shared" si="66"/>
        <v>06/30/2014</v>
      </c>
      <c r="I131" s="2" t="str">
        <f t="shared" si="67"/>
        <v>06/30/2019</v>
      </c>
      <c r="J131" s="2" t="s">
        <v>13</v>
      </c>
      <c r="K131" s="111" t="s">
        <v>1269</v>
      </c>
      <c r="L131" s="100">
        <f>VLOOKUP(K131,'5th Cycle APR Raw Data-Final'!$A$3:$P$1977,6,FALSE)</f>
        <v>6</v>
      </c>
      <c r="M131" s="100">
        <f>IF(AN131&lt;1,SUMIFS('5th Cycle APR Raw Data-Final'!G$3:G$1977,'5th Cycle APR Raw Data-Final'!$A$3:$A$1977,'SB35 Determination Data'!$K131,'5th Cycle APR Raw Data-Final'!$T$3:$T$1977,"&gt;="&amp;'SB35 Determination Data'!$F131,'5th Cycle APR Raw Data-Final'!$T$3:$T$1977,"&lt;"&amp;E131),SUMIFS('5th Cycle APR Raw Data-Final'!G$3:G$1977,'5th Cycle APR Raw Data-Final'!$A$3:$A$1977,'SB35 Determination Data'!$K131,'5th Cycle APR Raw Data-Final'!$T$3:$T$1977,"&gt;="&amp;'SB35 Determination Data'!$F131,'5th Cycle APR Raw Data-Final'!$T$3:$T$1977,"&lt;="&amp;G131))</f>
        <v>0</v>
      </c>
      <c r="N131" s="100">
        <f>IF(AN131&lt;1,SUMIFS('5th Cycle APR Raw Data-Final'!H$3:H$1977,'5th Cycle APR Raw Data-Final'!$A$3:$A$1977,'SB35 Determination Data'!$K131,'5th Cycle APR Raw Data-Final'!$T$3:$T$1977,"&gt;="&amp;'SB35 Determination Data'!$F131,'5th Cycle APR Raw Data-Final'!$T$3:$T$1977,"&lt;"&amp;E131),SUMIFS('5th Cycle APR Raw Data-Final'!H$3:H$1977,'5th Cycle APR Raw Data-Final'!$A$3:$A$1977,'SB35 Determination Data'!$K131,'5th Cycle APR Raw Data-Final'!$T$3:$T$1977,"&gt;="&amp;'SB35 Determination Data'!$F131,'5th Cycle APR Raw Data-Final'!$T$3:$T$1977,"&lt;="&amp;G131))</f>
        <v>0</v>
      </c>
      <c r="O131" s="100">
        <f>IF(AN131&lt;1,SUMIFS('5th Cycle APR Raw Data-Final'!I$3:I$1977,'5th Cycle APR Raw Data-Final'!$A$3:$A$1977,'SB35 Determination Data'!$K131,'5th Cycle APR Raw Data-Final'!$T$3:$T$1977,"&gt;="&amp;'SB35 Determination Data'!$F131,'5th Cycle APR Raw Data-Final'!$T$3:$T$1977,"&lt;"&amp;E131),SUMIFS('5th Cycle APR Raw Data-Final'!I$3:I$1977,'5th Cycle APR Raw Data-Final'!$A$3:$A$1977,'SB35 Determination Data'!$K131,'5th Cycle APR Raw Data-Final'!$T$3:$T$1977,"&gt;="&amp;'SB35 Determination Data'!$F131,'5th Cycle APR Raw Data-Final'!$T$3:$T$1977,"&lt;="&amp;G131))</f>
        <v>0</v>
      </c>
      <c r="P131" s="100">
        <f t="shared" si="68"/>
        <v>6</v>
      </c>
      <c r="Q131" s="112">
        <f t="shared" si="69"/>
        <v>0</v>
      </c>
      <c r="R131" s="101">
        <f t="shared" si="70"/>
        <v>6</v>
      </c>
      <c r="S131" s="101">
        <f t="shared" si="71"/>
        <v>0</v>
      </c>
      <c r="T131" s="100">
        <f>VLOOKUP(K131,'5th Cycle APR Raw Data-Final'!$A$3:$P$1977,10,FALSE)</f>
        <v>4</v>
      </c>
      <c r="U131" s="100">
        <f>IF(AN131&lt;1,SUMIFS('5th Cycle APR Raw Data-Final'!K$3:K$1977,'5th Cycle APR Raw Data-Final'!$A$3:$A$1977,'SB35 Determination Data'!$K131,'5th Cycle APR Raw Data-Final'!$T$3:$T$1977,"&gt;="&amp;'SB35 Determination Data'!$F131,'5th Cycle APR Raw Data-Final'!$T$3:$T$1977,"&lt;"&amp;E131),SUMIFS('5th Cycle APR Raw Data-Final'!K$3:K$1977,'5th Cycle APR Raw Data-Final'!$A$3:$A$1977,'SB35 Determination Data'!$K131,'5th Cycle APR Raw Data-Final'!$T$3:$T$1977,"&gt;="&amp;'SB35 Determination Data'!$F131,'5th Cycle APR Raw Data-Final'!$T$3:$T$1977,"&lt;="&amp;G131))</f>
        <v>0</v>
      </c>
      <c r="V131" s="100">
        <f>IF(AN131&lt;1,SUMIFS('5th Cycle APR Raw Data-Final'!L$3:L$1977,'5th Cycle APR Raw Data-Final'!$A$3:$A$1977,'SB35 Determination Data'!$K131,'5th Cycle APR Raw Data-Final'!$T$3:$T$1977,"&gt;="&amp;'SB35 Determination Data'!$F131,'5th Cycle APR Raw Data-Final'!$T$3:$T$1977,"&lt;"&amp;E131),SUMIFS('5th Cycle APR Raw Data-Final'!L$3:L$1977,'5th Cycle APR Raw Data-Final'!$A$3:$A$1977,'SB35 Determination Data'!$K131,'5th Cycle APR Raw Data-Final'!$T$3:$T$1977,"&gt;="&amp;'SB35 Determination Data'!$F131,'5th Cycle APR Raw Data-Final'!$T$3:$T$1977,"&lt;="&amp;G131))</f>
        <v>0</v>
      </c>
      <c r="W131" s="100">
        <f>IF(AN131&lt;1,SUMIFS('5th Cycle APR Raw Data-Final'!M$3:M$1977,'5th Cycle APR Raw Data-Final'!$A$3:$A$1977,'SB35 Determination Data'!$K131,'5th Cycle APR Raw Data-Final'!$T$3:$T$1977,"&gt;="&amp;'SB35 Determination Data'!$F131,'5th Cycle APR Raw Data-Final'!$T$3:$T$1977,"&lt;"&amp;E131),SUMIFS('5th Cycle APR Raw Data-Final'!M$3:M$1977,'5th Cycle APR Raw Data-Final'!$A$3:$A$1977,'SB35 Determination Data'!$K131,'5th Cycle APR Raw Data-Final'!$T$3:$T$1977,"&gt;="&amp;'SB35 Determination Data'!$F131,'5th Cycle APR Raw Data-Final'!$T$3:$T$1977,"&lt;="&amp;G131))</f>
        <v>0</v>
      </c>
      <c r="X131" s="100">
        <f t="shared" si="72"/>
        <v>4</v>
      </c>
      <c r="Y131" s="100">
        <f t="shared" si="73"/>
        <v>0</v>
      </c>
      <c r="Z131" s="100">
        <f t="shared" si="74"/>
        <v>4</v>
      </c>
      <c r="AA131" s="112">
        <f t="shared" si="75"/>
        <v>0</v>
      </c>
      <c r="AB131" s="112">
        <f t="shared" si="76"/>
        <v>0</v>
      </c>
      <c r="AC131" s="100">
        <f>VLOOKUP(K131,'5th Cycle APR Raw Data-Final'!$A$3:$P$1977,14,FALSE)</f>
        <v>4</v>
      </c>
      <c r="AD131" s="100">
        <f>IF(AN131&lt;1,SUMIFS('5th Cycle APR Raw Data-Final'!$O$3:$O$1977,'5th Cycle APR Raw Data-Final'!$A$3:$A$1977,'SB35 Determination Data'!$K131,'5th Cycle APR Raw Data-Final'!$T$3:$T$1977,"&gt;="&amp;'SB35 Determination Data'!$F131,'5th Cycle APR Raw Data-Final'!$T$3:$T$1977,"&lt;"&amp;E131),SUMIFS('5th Cycle APR Raw Data-Final'!$O$3:$O$1977,'5th Cycle APR Raw Data-Final'!$A$3:$A$1977,'SB35 Determination Data'!$K131,'5th Cycle APR Raw Data-Final'!$T$3:$T$1977,"&gt;="&amp;'SB35 Determination Data'!$F131,'5th Cycle APR Raw Data-Final'!$T$3:$T$1977,"&lt;="&amp;G131))</f>
        <v>0</v>
      </c>
      <c r="AE131" s="100">
        <f t="shared" si="77"/>
        <v>4</v>
      </c>
      <c r="AF131" s="112">
        <f t="shared" si="78"/>
        <v>0</v>
      </c>
      <c r="AG131" s="100">
        <f>VLOOKUP(K131,'5th Cycle APR Raw Data-Final'!$A$3:$P$1977,16,FALSE)</f>
        <v>9</v>
      </c>
      <c r="AH131" s="100">
        <f>IF(AN131&lt;1,SUMIFS('5th Cycle APR Raw Data-Final'!$Q$3:$Q$1977,'5th Cycle APR Raw Data-Final'!$A$3:$A$1977,'SB35 Determination Data'!$K131,'5th Cycle APR Raw Data-Final'!$T$3:$T$1977,"&gt;="&amp;'SB35 Determination Data'!$F131,'5th Cycle APR Raw Data-Final'!$T$3:$T$1977,"&lt;"&amp;E131),SUMIFS('5th Cycle APR Raw Data-Final'!$Q$3:$Q$1977,'5th Cycle APR Raw Data-Final'!$A$3:$A$1977,'SB35 Determination Data'!$K131,'5th Cycle APR Raw Data-Final'!$T$3:$T$1977,"&gt;="&amp;'SB35 Determination Data'!$F131,'5th Cycle APR Raw Data-Final'!$T$3:$T$1977,"&lt;="&amp;G131))</f>
        <v>3</v>
      </c>
      <c r="AI131" s="100">
        <f t="shared" si="79"/>
        <v>6</v>
      </c>
      <c r="AJ131" s="112">
        <f t="shared" si="80"/>
        <v>0.33333333333333331</v>
      </c>
      <c r="AK131" s="100">
        <f>VLOOKUP(K131,'5th Cycle APR Raw Data-Final'!$A$3:$R$1977,18,FALSE)</f>
        <v>23</v>
      </c>
      <c r="AL131" s="100">
        <f>IF(AN131&lt;1,SUMIFS('5th Cycle APR Raw Data-Final'!$S$3:$S$1977,'5th Cycle APR Raw Data-Final'!$A$3:$A$1977,'SB35 Determination Data'!$K131,'5th Cycle APR Raw Data-Final'!$T$3:$T$1977,"&gt;="&amp;'SB35 Determination Data'!$F131,'5th Cycle APR Raw Data-Final'!$T$3:$T$1977,"&lt;"&amp;E131),SUMIFS('5th Cycle APR Raw Data-Final'!$S$3:$S$1977,'5th Cycle APR Raw Data-Final'!$A$3:$A$1977,'SB35 Determination Data'!$K131,'5th Cycle APR Raw Data-Final'!$T$3:$T$1977,"&gt;="&amp;'SB35 Determination Data'!$F131,'5th Cycle APR Raw Data-Final'!$T$3:$T$1977,"&lt;="&amp;G131))</f>
        <v>3</v>
      </c>
      <c r="AM131" s="100">
        <f t="shared" si="81"/>
        <v>20</v>
      </c>
      <c r="AN131" s="114">
        <f t="shared" si="82"/>
        <v>1</v>
      </c>
      <c r="AO131" s="2" t="str">
        <f t="shared" si="83"/>
        <v>YES</v>
      </c>
      <c r="AP131" s="2" t="str">
        <f t="shared" si="84"/>
        <v>NO</v>
      </c>
      <c r="AQ131" s="2" t="str">
        <f t="shared" si="85"/>
        <v>NO</v>
      </c>
      <c r="AR131" s="124" t="str">
        <f>VLOOKUP(K131,'2018Submitted'!$A$2:$C$540,3,FALSE)</f>
        <v>Successful</v>
      </c>
      <c r="AS131" s="2" t="str">
        <f t="shared" si="86"/>
        <v>NO</v>
      </c>
      <c r="AT131" s="2" t="str">
        <f t="shared" si="87"/>
        <v>NO</v>
      </c>
    </row>
    <row r="132" spans="1:46" s="2" customFormat="1" ht="12.75" customHeight="1" x14ac:dyDescent="0.2">
      <c r="A132" s="2" t="s">
        <v>29</v>
      </c>
      <c r="B132" s="2" t="str">
        <f t="shared" si="60"/>
        <v>EAST PALO ALTO</v>
      </c>
      <c r="C132" s="71">
        <f t="shared" si="61"/>
        <v>0.5</v>
      </c>
      <c r="D132" s="72">
        <f t="shared" si="62"/>
        <v>8</v>
      </c>
      <c r="E132" s="99">
        <f t="shared" si="63"/>
        <v>2019</v>
      </c>
      <c r="F132" s="99">
        <f t="shared" si="64"/>
        <v>2015</v>
      </c>
      <c r="G132" s="99">
        <f t="shared" si="65"/>
        <v>2022</v>
      </c>
      <c r="H132" s="2" t="str">
        <f t="shared" si="66"/>
        <v>01/31/2015</v>
      </c>
      <c r="I132" s="2" t="str">
        <f t="shared" si="67"/>
        <v>01/31/2023</v>
      </c>
      <c r="J132" s="2" t="s">
        <v>8</v>
      </c>
      <c r="K132" s="111" t="s">
        <v>111</v>
      </c>
      <c r="L132" s="100">
        <f>VLOOKUP(K132,'5th Cycle APR Raw Data-Final'!$A$3:$P$1977,6,FALSE)</f>
        <v>64</v>
      </c>
      <c r="M132" s="100">
        <f>IF(AN132&lt;1,SUMIFS('5th Cycle APR Raw Data-Final'!G$3:G$1977,'5th Cycle APR Raw Data-Final'!$A$3:$A$1977,'SB35 Determination Data'!$K132,'5th Cycle APR Raw Data-Final'!$T$3:$T$1977,"&gt;="&amp;'SB35 Determination Data'!$F132,'5th Cycle APR Raw Data-Final'!$T$3:$T$1977,"&lt;"&amp;E132),SUMIFS('5th Cycle APR Raw Data-Final'!G$3:G$1977,'5th Cycle APR Raw Data-Final'!$A$3:$A$1977,'SB35 Determination Data'!$K132,'5th Cycle APR Raw Data-Final'!$T$3:$T$1977,"&gt;="&amp;'SB35 Determination Data'!$F132,'5th Cycle APR Raw Data-Final'!$T$3:$T$1977,"&lt;="&amp;G132))</f>
        <v>16</v>
      </c>
      <c r="N132" s="100">
        <f>IF(AN132&lt;1,SUMIFS('5th Cycle APR Raw Data-Final'!H$3:H$1977,'5th Cycle APR Raw Data-Final'!$A$3:$A$1977,'SB35 Determination Data'!$K132,'5th Cycle APR Raw Data-Final'!$T$3:$T$1977,"&gt;="&amp;'SB35 Determination Data'!$F132,'5th Cycle APR Raw Data-Final'!$T$3:$T$1977,"&lt;"&amp;E132),SUMIFS('5th Cycle APR Raw Data-Final'!H$3:H$1977,'5th Cycle APR Raw Data-Final'!$A$3:$A$1977,'SB35 Determination Data'!$K132,'5th Cycle APR Raw Data-Final'!$T$3:$T$1977,"&gt;="&amp;'SB35 Determination Data'!$F132,'5th Cycle APR Raw Data-Final'!$T$3:$T$1977,"&lt;="&amp;G132))</f>
        <v>16</v>
      </c>
      <c r="O132" s="100">
        <f>IF(AN132&lt;1,SUMIFS('5th Cycle APR Raw Data-Final'!I$3:I$1977,'5th Cycle APR Raw Data-Final'!$A$3:$A$1977,'SB35 Determination Data'!$K132,'5th Cycle APR Raw Data-Final'!$T$3:$T$1977,"&gt;="&amp;'SB35 Determination Data'!$F132,'5th Cycle APR Raw Data-Final'!$T$3:$T$1977,"&lt;"&amp;E132),SUMIFS('5th Cycle APR Raw Data-Final'!I$3:I$1977,'5th Cycle APR Raw Data-Final'!$A$3:$A$1977,'SB35 Determination Data'!$K132,'5th Cycle APR Raw Data-Final'!$T$3:$T$1977,"&gt;="&amp;'SB35 Determination Data'!$F132,'5th Cycle APR Raw Data-Final'!$T$3:$T$1977,"&lt;="&amp;G132))</f>
        <v>0</v>
      </c>
      <c r="P132" s="100">
        <f t="shared" si="68"/>
        <v>48</v>
      </c>
      <c r="Q132" s="112">
        <f t="shared" si="69"/>
        <v>0.25</v>
      </c>
      <c r="R132" s="101">
        <f t="shared" si="70"/>
        <v>32</v>
      </c>
      <c r="S132" s="101">
        <f t="shared" si="71"/>
        <v>0</v>
      </c>
      <c r="T132" s="100">
        <f>VLOOKUP(K132,'5th Cycle APR Raw Data-Final'!$A$3:$P$1977,10,FALSE)</f>
        <v>54</v>
      </c>
      <c r="U132" s="100">
        <f>IF(AN132&lt;1,SUMIFS('5th Cycle APR Raw Data-Final'!K$3:K$1977,'5th Cycle APR Raw Data-Final'!$A$3:$A$1977,'SB35 Determination Data'!$K132,'5th Cycle APR Raw Data-Final'!$T$3:$T$1977,"&gt;="&amp;'SB35 Determination Data'!$F132,'5th Cycle APR Raw Data-Final'!$T$3:$T$1977,"&lt;"&amp;E132),SUMIFS('5th Cycle APR Raw Data-Final'!K$3:K$1977,'5th Cycle APR Raw Data-Final'!$A$3:$A$1977,'SB35 Determination Data'!$K132,'5th Cycle APR Raw Data-Final'!$T$3:$T$1977,"&gt;="&amp;'SB35 Determination Data'!$F132,'5th Cycle APR Raw Data-Final'!$T$3:$T$1977,"&lt;="&amp;G132))</f>
        <v>32</v>
      </c>
      <c r="V132" s="100">
        <f>IF(AN132&lt;1,SUMIFS('5th Cycle APR Raw Data-Final'!L$3:L$1977,'5th Cycle APR Raw Data-Final'!$A$3:$A$1977,'SB35 Determination Data'!$K132,'5th Cycle APR Raw Data-Final'!$T$3:$T$1977,"&gt;="&amp;'SB35 Determination Data'!$F132,'5th Cycle APR Raw Data-Final'!$T$3:$T$1977,"&lt;"&amp;E132),SUMIFS('5th Cycle APR Raw Data-Final'!L$3:L$1977,'5th Cycle APR Raw Data-Final'!$A$3:$A$1977,'SB35 Determination Data'!$K132,'5th Cycle APR Raw Data-Final'!$T$3:$T$1977,"&gt;="&amp;'SB35 Determination Data'!$F132,'5th Cycle APR Raw Data-Final'!$T$3:$T$1977,"&lt;="&amp;G132))</f>
        <v>32</v>
      </c>
      <c r="W132" s="100">
        <f>IF(AN132&lt;1,SUMIFS('5th Cycle APR Raw Data-Final'!M$3:M$1977,'5th Cycle APR Raw Data-Final'!$A$3:$A$1977,'SB35 Determination Data'!$K132,'5th Cycle APR Raw Data-Final'!$T$3:$T$1977,"&gt;="&amp;'SB35 Determination Data'!$F132,'5th Cycle APR Raw Data-Final'!$T$3:$T$1977,"&lt;"&amp;E132),SUMIFS('5th Cycle APR Raw Data-Final'!M$3:M$1977,'5th Cycle APR Raw Data-Final'!$A$3:$A$1977,'SB35 Determination Data'!$K132,'5th Cycle APR Raw Data-Final'!$T$3:$T$1977,"&gt;="&amp;'SB35 Determination Data'!$F132,'5th Cycle APR Raw Data-Final'!$T$3:$T$1977,"&lt;="&amp;G132))</f>
        <v>0</v>
      </c>
      <c r="X132" s="100">
        <f t="shared" si="72"/>
        <v>22</v>
      </c>
      <c r="Y132" s="100">
        <f t="shared" si="73"/>
        <v>32</v>
      </c>
      <c r="Z132" s="100">
        <f t="shared" si="74"/>
        <v>22</v>
      </c>
      <c r="AA132" s="112">
        <f t="shared" si="75"/>
        <v>0.59259259259259256</v>
      </c>
      <c r="AB132" s="112">
        <f t="shared" si="76"/>
        <v>0.59259259259259256</v>
      </c>
      <c r="AC132" s="100">
        <f>VLOOKUP(K132,'5th Cycle APR Raw Data-Final'!$A$3:$P$1977,14,FALSE)</f>
        <v>83</v>
      </c>
      <c r="AD132" s="100">
        <f>IF(AN132&lt;1,SUMIFS('5th Cycle APR Raw Data-Final'!$O$3:$O$1977,'5th Cycle APR Raw Data-Final'!$A$3:$A$1977,'SB35 Determination Data'!$K132,'5th Cycle APR Raw Data-Final'!$T$3:$T$1977,"&gt;="&amp;'SB35 Determination Data'!$F132,'5th Cycle APR Raw Data-Final'!$T$3:$T$1977,"&lt;"&amp;E132),SUMIFS('5th Cycle APR Raw Data-Final'!$O$3:$O$1977,'5th Cycle APR Raw Data-Final'!$A$3:$A$1977,'SB35 Determination Data'!$K132,'5th Cycle APR Raw Data-Final'!$T$3:$T$1977,"&gt;="&amp;'SB35 Determination Data'!$F132,'5th Cycle APR Raw Data-Final'!$T$3:$T$1977,"&lt;="&amp;G132))</f>
        <v>33</v>
      </c>
      <c r="AE132" s="100">
        <f t="shared" si="77"/>
        <v>50</v>
      </c>
      <c r="AF132" s="112">
        <f t="shared" si="78"/>
        <v>0.39759036144578314</v>
      </c>
      <c r="AG132" s="100">
        <f>VLOOKUP(K132,'5th Cycle APR Raw Data-Final'!$A$3:$P$1977,16,FALSE)</f>
        <v>266</v>
      </c>
      <c r="AH132" s="100">
        <f>IF(AN132&lt;1,SUMIFS('5th Cycle APR Raw Data-Final'!$Q$3:$Q$1977,'5th Cycle APR Raw Data-Final'!$A$3:$A$1977,'SB35 Determination Data'!$K132,'5th Cycle APR Raw Data-Final'!$T$3:$T$1977,"&gt;="&amp;'SB35 Determination Data'!$F132,'5th Cycle APR Raw Data-Final'!$T$3:$T$1977,"&lt;"&amp;E132),SUMIFS('5th Cycle APR Raw Data-Final'!$Q$3:$Q$1977,'5th Cycle APR Raw Data-Final'!$A$3:$A$1977,'SB35 Determination Data'!$K132,'5th Cycle APR Raw Data-Final'!$T$3:$T$1977,"&gt;="&amp;'SB35 Determination Data'!$F132,'5th Cycle APR Raw Data-Final'!$T$3:$T$1977,"&lt;="&amp;G132))</f>
        <v>5</v>
      </c>
      <c r="AI132" s="100">
        <f t="shared" si="79"/>
        <v>261</v>
      </c>
      <c r="AJ132" s="112">
        <f t="shared" si="80"/>
        <v>1.8796992481203006E-2</v>
      </c>
      <c r="AK132" s="100">
        <f>VLOOKUP(K132,'5th Cycle APR Raw Data-Final'!$A$3:$R$1977,18,FALSE)</f>
        <v>467</v>
      </c>
      <c r="AL132" s="100">
        <f>IF(AN132&lt;1,SUMIFS('5th Cycle APR Raw Data-Final'!$S$3:$S$1977,'5th Cycle APR Raw Data-Final'!$A$3:$A$1977,'SB35 Determination Data'!$K132,'5th Cycle APR Raw Data-Final'!$T$3:$T$1977,"&gt;="&amp;'SB35 Determination Data'!$F132,'5th Cycle APR Raw Data-Final'!$T$3:$T$1977,"&lt;"&amp;E132),SUMIFS('5th Cycle APR Raw Data-Final'!$S$3:$S$1977,'5th Cycle APR Raw Data-Final'!$A$3:$A$1977,'SB35 Determination Data'!$K132,'5th Cycle APR Raw Data-Final'!$T$3:$T$1977,"&gt;="&amp;'SB35 Determination Data'!$F132,'5th Cycle APR Raw Data-Final'!$T$3:$T$1977,"&lt;="&amp;G132))</f>
        <v>86</v>
      </c>
      <c r="AM132" s="100">
        <f t="shared" si="81"/>
        <v>381</v>
      </c>
      <c r="AN132" s="114">
        <f t="shared" si="82"/>
        <v>0.5</v>
      </c>
      <c r="AO132" s="2" t="str">
        <f t="shared" si="83"/>
        <v>YES</v>
      </c>
      <c r="AP132" s="2" t="str">
        <f t="shared" si="84"/>
        <v>NO</v>
      </c>
      <c r="AQ132" s="2" t="str">
        <f t="shared" si="85"/>
        <v>NO</v>
      </c>
      <c r="AR132" s="124" t="str">
        <f>VLOOKUP(K132,'2018Submitted'!$A$2:$C$540,3,FALSE)</f>
        <v>Successful</v>
      </c>
      <c r="AS132" s="2" t="str">
        <f t="shared" si="86"/>
        <v>NO</v>
      </c>
      <c r="AT132" s="2" t="str">
        <f t="shared" si="87"/>
        <v>NO</v>
      </c>
    </row>
    <row r="133" spans="1:46" s="2" customFormat="1" ht="12.75" customHeight="1" x14ac:dyDescent="0.2">
      <c r="A133" s="2" t="s">
        <v>35</v>
      </c>
      <c r="B133" s="2" t="str">
        <f t="shared" si="60"/>
        <v>EASTVALE</v>
      </c>
      <c r="C133" s="71">
        <f t="shared" si="61"/>
        <v>0.625</v>
      </c>
      <c r="D133" s="72">
        <f t="shared" si="62"/>
        <v>8</v>
      </c>
      <c r="E133" s="99">
        <f t="shared" si="63"/>
        <v>2018</v>
      </c>
      <c r="F133" s="99">
        <f t="shared" si="64"/>
        <v>2014</v>
      </c>
      <c r="G133" s="99" t="str">
        <f t="shared" si="65"/>
        <v>2021</v>
      </c>
      <c r="H133" s="2" t="str">
        <f t="shared" si="66"/>
        <v>10/15/2013</v>
      </c>
      <c r="I133" s="2" t="str">
        <f t="shared" si="67"/>
        <v>10/15/2021</v>
      </c>
      <c r="J133" s="2" t="s">
        <v>3</v>
      </c>
      <c r="K133" s="111" t="s">
        <v>1048</v>
      </c>
      <c r="L133" s="100">
        <f>VLOOKUP(K133,'5th Cycle APR Raw Data-Final'!$A$3:$P$1977,6,FALSE)</f>
        <v>374</v>
      </c>
      <c r="M133" s="100">
        <f>IF(AN133&lt;1,SUMIFS('5th Cycle APR Raw Data-Final'!G$3:G$1977,'5th Cycle APR Raw Data-Final'!$A$3:$A$1977,'SB35 Determination Data'!$K133,'5th Cycle APR Raw Data-Final'!$T$3:$T$1977,"&gt;="&amp;'SB35 Determination Data'!$F133,'5th Cycle APR Raw Data-Final'!$T$3:$T$1977,"&lt;"&amp;E133),SUMIFS('5th Cycle APR Raw Data-Final'!G$3:G$1977,'5th Cycle APR Raw Data-Final'!$A$3:$A$1977,'SB35 Determination Data'!$K133,'5th Cycle APR Raw Data-Final'!$T$3:$T$1977,"&gt;="&amp;'SB35 Determination Data'!$F133,'5th Cycle APR Raw Data-Final'!$T$3:$T$1977,"&lt;="&amp;G133))</f>
        <v>0</v>
      </c>
      <c r="N133" s="100">
        <f>IF(AN133&lt;1,SUMIFS('5th Cycle APR Raw Data-Final'!H$3:H$1977,'5th Cycle APR Raw Data-Final'!$A$3:$A$1977,'SB35 Determination Data'!$K133,'5th Cycle APR Raw Data-Final'!$T$3:$T$1977,"&gt;="&amp;'SB35 Determination Data'!$F133,'5th Cycle APR Raw Data-Final'!$T$3:$T$1977,"&lt;"&amp;E133),SUMIFS('5th Cycle APR Raw Data-Final'!H$3:H$1977,'5th Cycle APR Raw Data-Final'!$A$3:$A$1977,'SB35 Determination Data'!$K133,'5th Cycle APR Raw Data-Final'!$T$3:$T$1977,"&gt;="&amp;'SB35 Determination Data'!$F133,'5th Cycle APR Raw Data-Final'!$T$3:$T$1977,"&lt;="&amp;G133))</f>
        <v>0</v>
      </c>
      <c r="O133" s="100">
        <f>IF(AN133&lt;1,SUMIFS('5th Cycle APR Raw Data-Final'!I$3:I$1977,'5th Cycle APR Raw Data-Final'!$A$3:$A$1977,'SB35 Determination Data'!$K133,'5th Cycle APR Raw Data-Final'!$T$3:$T$1977,"&gt;="&amp;'SB35 Determination Data'!$F133,'5th Cycle APR Raw Data-Final'!$T$3:$T$1977,"&lt;"&amp;E133),SUMIFS('5th Cycle APR Raw Data-Final'!I$3:I$1977,'5th Cycle APR Raw Data-Final'!$A$3:$A$1977,'SB35 Determination Data'!$K133,'5th Cycle APR Raw Data-Final'!$T$3:$T$1977,"&gt;="&amp;'SB35 Determination Data'!$F133,'5th Cycle APR Raw Data-Final'!$T$3:$T$1977,"&lt;="&amp;G133))</f>
        <v>0</v>
      </c>
      <c r="P133" s="100">
        <f t="shared" si="68"/>
        <v>374</v>
      </c>
      <c r="Q133" s="112">
        <f t="shared" si="69"/>
        <v>0</v>
      </c>
      <c r="R133" s="101">
        <f t="shared" si="70"/>
        <v>187</v>
      </c>
      <c r="S133" s="101">
        <f t="shared" si="71"/>
        <v>0</v>
      </c>
      <c r="T133" s="100">
        <f>VLOOKUP(K133,'5th Cycle APR Raw Data-Final'!$A$3:$P$1977,10,FALSE)</f>
        <v>250</v>
      </c>
      <c r="U133" s="100">
        <f>IF(AN133&lt;1,SUMIFS('5th Cycle APR Raw Data-Final'!K$3:K$1977,'5th Cycle APR Raw Data-Final'!$A$3:$A$1977,'SB35 Determination Data'!$K133,'5th Cycle APR Raw Data-Final'!$T$3:$T$1977,"&gt;="&amp;'SB35 Determination Data'!$F133,'5th Cycle APR Raw Data-Final'!$T$3:$T$1977,"&lt;"&amp;E133),SUMIFS('5th Cycle APR Raw Data-Final'!K$3:K$1977,'5th Cycle APR Raw Data-Final'!$A$3:$A$1977,'SB35 Determination Data'!$K133,'5th Cycle APR Raw Data-Final'!$T$3:$T$1977,"&gt;="&amp;'SB35 Determination Data'!$F133,'5th Cycle APR Raw Data-Final'!$T$3:$T$1977,"&lt;="&amp;G133))</f>
        <v>0</v>
      </c>
      <c r="V133" s="100">
        <f>IF(AN133&lt;1,SUMIFS('5th Cycle APR Raw Data-Final'!L$3:L$1977,'5th Cycle APR Raw Data-Final'!$A$3:$A$1977,'SB35 Determination Data'!$K133,'5th Cycle APR Raw Data-Final'!$T$3:$T$1977,"&gt;="&amp;'SB35 Determination Data'!$F133,'5th Cycle APR Raw Data-Final'!$T$3:$T$1977,"&lt;"&amp;E133),SUMIFS('5th Cycle APR Raw Data-Final'!L$3:L$1977,'5th Cycle APR Raw Data-Final'!$A$3:$A$1977,'SB35 Determination Data'!$K133,'5th Cycle APR Raw Data-Final'!$T$3:$T$1977,"&gt;="&amp;'SB35 Determination Data'!$F133,'5th Cycle APR Raw Data-Final'!$T$3:$T$1977,"&lt;="&amp;G133))</f>
        <v>0</v>
      </c>
      <c r="W133" s="100">
        <f>IF(AN133&lt;1,SUMIFS('5th Cycle APR Raw Data-Final'!M$3:M$1977,'5th Cycle APR Raw Data-Final'!$A$3:$A$1977,'SB35 Determination Data'!$K133,'5th Cycle APR Raw Data-Final'!$T$3:$T$1977,"&gt;="&amp;'SB35 Determination Data'!$F133,'5th Cycle APR Raw Data-Final'!$T$3:$T$1977,"&lt;"&amp;E133),SUMIFS('5th Cycle APR Raw Data-Final'!M$3:M$1977,'5th Cycle APR Raw Data-Final'!$A$3:$A$1977,'SB35 Determination Data'!$K133,'5th Cycle APR Raw Data-Final'!$T$3:$T$1977,"&gt;="&amp;'SB35 Determination Data'!$F133,'5th Cycle APR Raw Data-Final'!$T$3:$T$1977,"&lt;="&amp;G133))</f>
        <v>0</v>
      </c>
      <c r="X133" s="100">
        <f t="shared" si="72"/>
        <v>250</v>
      </c>
      <c r="Y133" s="100">
        <f t="shared" si="73"/>
        <v>0</v>
      </c>
      <c r="Z133" s="100">
        <f t="shared" si="74"/>
        <v>250</v>
      </c>
      <c r="AA133" s="112">
        <f t="shared" si="75"/>
        <v>0</v>
      </c>
      <c r="AB133" s="112">
        <f t="shared" si="76"/>
        <v>0</v>
      </c>
      <c r="AC133" s="100">
        <f>VLOOKUP(K133,'5th Cycle APR Raw Data-Final'!$A$3:$P$1977,14,FALSE)</f>
        <v>274</v>
      </c>
      <c r="AD133" s="100">
        <f>IF(AN133&lt;1,SUMIFS('5th Cycle APR Raw Data-Final'!$O$3:$O$1977,'5th Cycle APR Raw Data-Final'!$A$3:$A$1977,'SB35 Determination Data'!$K133,'5th Cycle APR Raw Data-Final'!$T$3:$T$1977,"&gt;="&amp;'SB35 Determination Data'!$F133,'5th Cycle APR Raw Data-Final'!$T$3:$T$1977,"&lt;"&amp;E133),SUMIFS('5th Cycle APR Raw Data-Final'!$O$3:$O$1977,'5th Cycle APR Raw Data-Final'!$A$3:$A$1977,'SB35 Determination Data'!$K133,'5th Cycle APR Raw Data-Final'!$T$3:$T$1977,"&gt;="&amp;'SB35 Determination Data'!$F133,'5th Cycle APR Raw Data-Final'!$T$3:$T$1977,"&lt;="&amp;G133))</f>
        <v>0</v>
      </c>
      <c r="AE133" s="100">
        <f t="shared" si="77"/>
        <v>274</v>
      </c>
      <c r="AF133" s="112">
        <f t="shared" si="78"/>
        <v>0</v>
      </c>
      <c r="AG133" s="100">
        <f>VLOOKUP(K133,'5th Cycle APR Raw Data-Final'!$A$3:$P$1977,16,FALSE)</f>
        <v>565</v>
      </c>
      <c r="AH133" s="100">
        <f>IF(AN133&lt;1,SUMIFS('5th Cycle APR Raw Data-Final'!$Q$3:$Q$1977,'5th Cycle APR Raw Data-Final'!$A$3:$A$1977,'SB35 Determination Data'!$K133,'5th Cycle APR Raw Data-Final'!$T$3:$T$1977,"&gt;="&amp;'SB35 Determination Data'!$F133,'5th Cycle APR Raw Data-Final'!$T$3:$T$1977,"&lt;"&amp;E133),SUMIFS('5th Cycle APR Raw Data-Final'!$Q$3:$Q$1977,'5th Cycle APR Raw Data-Final'!$A$3:$A$1977,'SB35 Determination Data'!$K133,'5th Cycle APR Raw Data-Final'!$T$3:$T$1977,"&gt;="&amp;'SB35 Determination Data'!$F133,'5th Cycle APR Raw Data-Final'!$T$3:$T$1977,"&lt;="&amp;G133))</f>
        <v>1483</v>
      </c>
      <c r="AI133" s="100">
        <f t="shared" si="79"/>
        <v>0</v>
      </c>
      <c r="AJ133" s="112">
        <f t="shared" si="80"/>
        <v>2.6247787610619469</v>
      </c>
      <c r="AK133" s="100">
        <f>VLOOKUP(K133,'5th Cycle APR Raw Data-Final'!$A$3:$R$1977,18,FALSE)</f>
        <v>1463</v>
      </c>
      <c r="AL133" s="100">
        <f>IF(AN133&lt;1,SUMIFS('5th Cycle APR Raw Data-Final'!$S$3:$S$1977,'5th Cycle APR Raw Data-Final'!$A$3:$A$1977,'SB35 Determination Data'!$K133,'5th Cycle APR Raw Data-Final'!$T$3:$T$1977,"&gt;="&amp;'SB35 Determination Data'!$F133,'5th Cycle APR Raw Data-Final'!$T$3:$T$1977,"&lt;"&amp;E133),SUMIFS('5th Cycle APR Raw Data-Final'!$S$3:$S$1977,'5th Cycle APR Raw Data-Final'!$A$3:$A$1977,'SB35 Determination Data'!$K133,'5th Cycle APR Raw Data-Final'!$T$3:$T$1977,"&gt;="&amp;'SB35 Determination Data'!$F133,'5th Cycle APR Raw Data-Final'!$T$3:$T$1977,"&lt;="&amp;G133))</f>
        <v>1483</v>
      </c>
      <c r="AM133" s="100">
        <f t="shared" si="81"/>
        <v>898</v>
      </c>
      <c r="AN133" s="114">
        <f t="shared" si="82"/>
        <v>0.5</v>
      </c>
      <c r="AO133" s="2" t="str">
        <f t="shared" si="83"/>
        <v>NO</v>
      </c>
      <c r="AP133" s="2" t="str">
        <f t="shared" si="84"/>
        <v>YES</v>
      </c>
      <c r="AQ133" s="2" t="str">
        <f t="shared" si="85"/>
        <v>NO</v>
      </c>
      <c r="AR133" s="124" t="str">
        <f>VLOOKUP(K133,'2018Submitted'!$A$2:$C$540,3,FALSE)</f>
        <v>Successful</v>
      </c>
      <c r="AS133" s="2" t="str">
        <f t="shared" si="86"/>
        <v>NO</v>
      </c>
      <c r="AT133" s="2" t="str">
        <f t="shared" si="87"/>
        <v>YES</v>
      </c>
    </row>
    <row r="134" spans="1:46" s="2" customFormat="1" ht="12.75" customHeight="1" x14ac:dyDescent="0.2">
      <c r="A134" s="2" t="s">
        <v>66</v>
      </c>
      <c r="B134" s="2" t="str">
        <f t="shared" si="60"/>
        <v>EL CAJON</v>
      </c>
      <c r="C134" s="71">
        <f t="shared" si="61"/>
        <v>0.75</v>
      </c>
      <c r="D134" s="72">
        <f t="shared" si="62"/>
        <v>8</v>
      </c>
      <c r="E134" s="99">
        <f t="shared" si="63"/>
        <v>2017</v>
      </c>
      <c r="F134" s="99">
        <f t="shared" si="64"/>
        <v>2013</v>
      </c>
      <c r="G134" s="99">
        <f t="shared" si="65"/>
        <v>2020</v>
      </c>
      <c r="H134" s="2" t="str">
        <f t="shared" si="66"/>
        <v>04/30/2013</v>
      </c>
      <c r="I134" s="2" t="str">
        <f t="shared" si="67"/>
        <v>04/30/2021</v>
      </c>
      <c r="J134" s="2" t="s">
        <v>67</v>
      </c>
      <c r="K134" s="111" t="s">
        <v>112</v>
      </c>
      <c r="L134" s="100">
        <f>VLOOKUP(K134,'5th Cycle APR Raw Data-Final'!$A$3:$P$1977,6,FALSE)</f>
        <v>1448</v>
      </c>
      <c r="M134" s="100">
        <f>IF(AN134&lt;1,SUMIFS('5th Cycle APR Raw Data-Final'!G$3:G$1977,'5th Cycle APR Raw Data-Final'!$A$3:$A$1977,'SB35 Determination Data'!$K134,'5th Cycle APR Raw Data-Final'!$T$3:$T$1977,"&gt;="&amp;'SB35 Determination Data'!$F134,'5th Cycle APR Raw Data-Final'!$T$3:$T$1977,"&lt;"&amp;E134),SUMIFS('5th Cycle APR Raw Data-Final'!G$3:G$1977,'5th Cycle APR Raw Data-Final'!$A$3:$A$1977,'SB35 Determination Data'!$K134,'5th Cycle APR Raw Data-Final'!$T$3:$T$1977,"&gt;="&amp;'SB35 Determination Data'!$F134,'5th Cycle APR Raw Data-Final'!$T$3:$T$1977,"&lt;="&amp;G134))</f>
        <v>48</v>
      </c>
      <c r="N134" s="100">
        <f>IF(AN134&lt;1,SUMIFS('5th Cycle APR Raw Data-Final'!H$3:H$1977,'5th Cycle APR Raw Data-Final'!$A$3:$A$1977,'SB35 Determination Data'!$K134,'5th Cycle APR Raw Data-Final'!$T$3:$T$1977,"&gt;="&amp;'SB35 Determination Data'!$F134,'5th Cycle APR Raw Data-Final'!$T$3:$T$1977,"&lt;"&amp;E134),SUMIFS('5th Cycle APR Raw Data-Final'!H$3:H$1977,'5th Cycle APR Raw Data-Final'!$A$3:$A$1977,'SB35 Determination Data'!$K134,'5th Cycle APR Raw Data-Final'!$T$3:$T$1977,"&gt;="&amp;'SB35 Determination Data'!$F134,'5th Cycle APR Raw Data-Final'!$T$3:$T$1977,"&lt;="&amp;G134))</f>
        <v>48</v>
      </c>
      <c r="O134" s="100">
        <f>IF(AN134&lt;1,SUMIFS('5th Cycle APR Raw Data-Final'!I$3:I$1977,'5th Cycle APR Raw Data-Final'!$A$3:$A$1977,'SB35 Determination Data'!$K134,'5th Cycle APR Raw Data-Final'!$T$3:$T$1977,"&gt;="&amp;'SB35 Determination Data'!$F134,'5th Cycle APR Raw Data-Final'!$T$3:$T$1977,"&lt;"&amp;E134),SUMIFS('5th Cycle APR Raw Data-Final'!I$3:I$1977,'5th Cycle APR Raw Data-Final'!$A$3:$A$1977,'SB35 Determination Data'!$K134,'5th Cycle APR Raw Data-Final'!$T$3:$T$1977,"&gt;="&amp;'SB35 Determination Data'!$F134,'5th Cycle APR Raw Data-Final'!$T$3:$T$1977,"&lt;="&amp;G134))</f>
        <v>0</v>
      </c>
      <c r="P134" s="100">
        <f t="shared" si="68"/>
        <v>1400</v>
      </c>
      <c r="Q134" s="112">
        <f t="shared" si="69"/>
        <v>3.3149171270718231E-2</v>
      </c>
      <c r="R134" s="101">
        <f t="shared" si="70"/>
        <v>724</v>
      </c>
      <c r="S134" s="101">
        <f t="shared" si="71"/>
        <v>0</v>
      </c>
      <c r="T134" s="100">
        <f>VLOOKUP(K134,'5th Cycle APR Raw Data-Final'!$A$3:$P$1977,10,FALSE)</f>
        <v>1101</v>
      </c>
      <c r="U134" s="100">
        <f>IF(AN134&lt;1,SUMIFS('5th Cycle APR Raw Data-Final'!K$3:K$1977,'5th Cycle APR Raw Data-Final'!$A$3:$A$1977,'SB35 Determination Data'!$K134,'5th Cycle APR Raw Data-Final'!$T$3:$T$1977,"&gt;="&amp;'SB35 Determination Data'!$F134,'5th Cycle APR Raw Data-Final'!$T$3:$T$1977,"&lt;"&amp;E134),SUMIFS('5th Cycle APR Raw Data-Final'!K$3:K$1977,'5th Cycle APR Raw Data-Final'!$A$3:$A$1977,'SB35 Determination Data'!$K134,'5th Cycle APR Raw Data-Final'!$T$3:$T$1977,"&gt;="&amp;'SB35 Determination Data'!$F134,'5th Cycle APR Raw Data-Final'!$T$3:$T$1977,"&lt;="&amp;G134))</f>
        <v>9</v>
      </c>
      <c r="V134" s="100">
        <f>IF(AN134&lt;1,SUMIFS('5th Cycle APR Raw Data-Final'!L$3:L$1977,'5th Cycle APR Raw Data-Final'!$A$3:$A$1977,'SB35 Determination Data'!$K134,'5th Cycle APR Raw Data-Final'!$T$3:$T$1977,"&gt;="&amp;'SB35 Determination Data'!$F134,'5th Cycle APR Raw Data-Final'!$T$3:$T$1977,"&lt;"&amp;E134),SUMIFS('5th Cycle APR Raw Data-Final'!L$3:L$1977,'5th Cycle APR Raw Data-Final'!$A$3:$A$1977,'SB35 Determination Data'!$K134,'5th Cycle APR Raw Data-Final'!$T$3:$T$1977,"&gt;="&amp;'SB35 Determination Data'!$F134,'5th Cycle APR Raw Data-Final'!$T$3:$T$1977,"&lt;="&amp;G134))</f>
        <v>9</v>
      </c>
      <c r="W134" s="100">
        <f>IF(AN134&lt;1,SUMIFS('5th Cycle APR Raw Data-Final'!M$3:M$1977,'5th Cycle APR Raw Data-Final'!$A$3:$A$1977,'SB35 Determination Data'!$K134,'5th Cycle APR Raw Data-Final'!$T$3:$T$1977,"&gt;="&amp;'SB35 Determination Data'!$F134,'5th Cycle APR Raw Data-Final'!$T$3:$T$1977,"&lt;"&amp;E134),SUMIFS('5th Cycle APR Raw Data-Final'!M$3:M$1977,'5th Cycle APR Raw Data-Final'!$A$3:$A$1977,'SB35 Determination Data'!$K134,'5th Cycle APR Raw Data-Final'!$T$3:$T$1977,"&gt;="&amp;'SB35 Determination Data'!$F134,'5th Cycle APR Raw Data-Final'!$T$3:$T$1977,"&lt;="&amp;G134))</f>
        <v>0</v>
      </c>
      <c r="X134" s="100">
        <f t="shared" si="72"/>
        <v>1092</v>
      </c>
      <c r="Y134" s="100">
        <f t="shared" si="73"/>
        <v>9</v>
      </c>
      <c r="Z134" s="100">
        <f t="shared" si="74"/>
        <v>1092</v>
      </c>
      <c r="AA134" s="112">
        <f t="shared" si="75"/>
        <v>8.1743869209809257E-3</v>
      </c>
      <c r="AB134" s="112">
        <f t="shared" si="76"/>
        <v>8.1743869209809257E-3</v>
      </c>
      <c r="AC134" s="100">
        <f>VLOOKUP(K134,'5th Cycle APR Raw Data-Final'!$A$3:$P$1977,14,FALSE)</f>
        <v>1019</v>
      </c>
      <c r="AD134" s="100">
        <f>IF(AN134&lt;1,SUMIFS('5th Cycle APR Raw Data-Final'!$O$3:$O$1977,'5th Cycle APR Raw Data-Final'!$A$3:$A$1977,'SB35 Determination Data'!$K134,'5th Cycle APR Raw Data-Final'!$T$3:$T$1977,"&gt;="&amp;'SB35 Determination Data'!$F134,'5th Cycle APR Raw Data-Final'!$T$3:$T$1977,"&lt;"&amp;E134),SUMIFS('5th Cycle APR Raw Data-Final'!$O$3:$O$1977,'5th Cycle APR Raw Data-Final'!$A$3:$A$1977,'SB35 Determination Data'!$K134,'5th Cycle APR Raw Data-Final'!$T$3:$T$1977,"&gt;="&amp;'SB35 Determination Data'!$F134,'5th Cycle APR Raw Data-Final'!$T$3:$T$1977,"&lt;="&amp;G134))</f>
        <v>34</v>
      </c>
      <c r="AE134" s="100">
        <f t="shared" si="77"/>
        <v>985</v>
      </c>
      <c r="AF134" s="112">
        <f t="shared" si="78"/>
        <v>3.3366045142296366E-2</v>
      </c>
      <c r="AG134" s="100">
        <f>VLOOKUP(K134,'5th Cycle APR Raw Data-Final'!$A$3:$P$1977,16,FALSE)</f>
        <v>2237</v>
      </c>
      <c r="AH134" s="100">
        <f>IF(AN134&lt;1,SUMIFS('5th Cycle APR Raw Data-Final'!$Q$3:$Q$1977,'5th Cycle APR Raw Data-Final'!$A$3:$A$1977,'SB35 Determination Data'!$K134,'5th Cycle APR Raw Data-Final'!$T$3:$T$1977,"&gt;="&amp;'SB35 Determination Data'!$F134,'5th Cycle APR Raw Data-Final'!$T$3:$T$1977,"&lt;"&amp;E134),SUMIFS('5th Cycle APR Raw Data-Final'!$Q$3:$Q$1977,'5th Cycle APR Raw Data-Final'!$A$3:$A$1977,'SB35 Determination Data'!$K134,'5th Cycle APR Raw Data-Final'!$T$3:$T$1977,"&gt;="&amp;'SB35 Determination Data'!$F134,'5th Cycle APR Raw Data-Final'!$T$3:$T$1977,"&lt;="&amp;G134))</f>
        <v>137</v>
      </c>
      <c r="AI134" s="100">
        <f t="shared" si="79"/>
        <v>2100</v>
      </c>
      <c r="AJ134" s="112">
        <f t="shared" si="80"/>
        <v>6.1242735806884219E-2</v>
      </c>
      <c r="AK134" s="100">
        <f>VLOOKUP(K134,'5th Cycle APR Raw Data-Final'!$A$3:$R$1977,18,FALSE)</f>
        <v>5805</v>
      </c>
      <c r="AL134" s="100">
        <f>IF(AN134&lt;1,SUMIFS('5th Cycle APR Raw Data-Final'!$S$3:$S$1977,'5th Cycle APR Raw Data-Final'!$A$3:$A$1977,'SB35 Determination Data'!$K134,'5th Cycle APR Raw Data-Final'!$T$3:$T$1977,"&gt;="&amp;'SB35 Determination Data'!$F134,'5th Cycle APR Raw Data-Final'!$T$3:$T$1977,"&lt;"&amp;E134),SUMIFS('5th Cycle APR Raw Data-Final'!$S$3:$S$1977,'5th Cycle APR Raw Data-Final'!$A$3:$A$1977,'SB35 Determination Data'!$K134,'5th Cycle APR Raw Data-Final'!$T$3:$T$1977,"&gt;="&amp;'SB35 Determination Data'!$F134,'5th Cycle APR Raw Data-Final'!$T$3:$T$1977,"&lt;="&amp;G134))</f>
        <v>228</v>
      </c>
      <c r="AM134" s="100">
        <f t="shared" si="81"/>
        <v>5577</v>
      </c>
      <c r="AN134" s="114">
        <f t="shared" si="82"/>
        <v>0.5</v>
      </c>
      <c r="AO134" s="2" t="str">
        <f t="shared" si="83"/>
        <v>YES</v>
      </c>
      <c r="AP134" s="2" t="str">
        <f t="shared" si="84"/>
        <v>NO</v>
      </c>
      <c r="AQ134" s="2" t="str">
        <f t="shared" si="85"/>
        <v>NO</v>
      </c>
      <c r="AR134" s="124" t="str">
        <f>VLOOKUP(K134,'2018Submitted'!$A$2:$C$540,3,FALSE)</f>
        <v>Successful</v>
      </c>
      <c r="AS134" s="2" t="str">
        <f t="shared" si="86"/>
        <v>NO</v>
      </c>
      <c r="AT134" s="2" t="str">
        <f t="shared" si="87"/>
        <v>NO</v>
      </c>
    </row>
    <row r="135" spans="1:46" s="2" customFormat="1" ht="12.75" customHeight="1" x14ac:dyDescent="0.2">
      <c r="A135" s="2" t="s">
        <v>50</v>
      </c>
      <c r="B135" s="2" t="str">
        <f t="shared" si="60"/>
        <v>EL CENTRO</v>
      </c>
      <c r="C135" s="71">
        <f t="shared" si="61"/>
        <v>0.625</v>
      </c>
      <c r="D135" s="72">
        <f t="shared" si="62"/>
        <v>8</v>
      </c>
      <c r="E135" s="99">
        <f t="shared" si="63"/>
        <v>2018</v>
      </c>
      <c r="F135" s="99">
        <f t="shared" si="64"/>
        <v>2014</v>
      </c>
      <c r="G135" s="99" t="str">
        <f t="shared" si="65"/>
        <v>2021</v>
      </c>
      <c r="H135" s="2" t="str">
        <f t="shared" si="66"/>
        <v>10/15/2013</v>
      </c>
      <c r="I135" s="2" t="str">
        <f t="shared" si="67"/>
        <v>10/15/2021</v>
      </c>
      <c r="J135" s="2" t="s">
        <v>3</v>
      </c>
      <c r="K135" s="111" t="s">
        <v>113</v>
      </c>
      <c r="L135" s="100">
        <f>VLOOKUP(K135,'5th Cycle APR Raw Data-Final'!$A$3:$P$1977,6,FALSE)</f>
        <v>487</v>
      </c>
      <c r="M135" s="100">
        <f>IF(AN135&lt;1,SUMIFS('5th Cycle APR Raw Data-Final'!G$3:G$1977,'5th Cycle APR Raw Data-Final'!$A$3:$A$1977,'SB35 Determination Data'!$K135,'5th Cycle APR Raw Data-Final'!$T$3:$T$1977,"&gt;="&amp;'SB35 Determination Data'!$F135,'5th Cycle APR Raw Data-Final'!$T$3:$T$1977,"&lt;"&amp;E135),SUMIFS('5th Cycle APR Raw Data-Final'!G$3:G$1977,'5th Cycle APR Raw Data-Final'!$A$3:$A$1977,'SB35 Determination Data'!$K135,'5th Cycle APR Raw Data-Final'!$T$3:$T$1977,"&gt;="&amp;'SB35 Determination Data'!$F135,'5th Cycle APR Raw Data-Final'!$T$3:$T$1977,"&lt;="&amp;G135))</f>
        <v>0</v>
      </c>
      <c r="N135" s="100">
        <f>IF(AN135&lt;1,SUMIFS('5th Cycle APR Raw Data-Final'!H$3:H$1977,'5th Cycle APR Raw Data-Final'!$A$3:$A$1977,'SB35 Determination Data'!$K135,'5th Cycle APR Raw Data-Final'!$T$3:$T$1977,"&gt;="&amp;'SB35 Determination Data'!$F135,'5th Cycle APR Raw Data-Final'!$T$3:$T$1977,"&lt;"&amp;E135),SUMIFS('5th Cycle APR Raw Data-Final'!H$3:H$1977,'5th Cycle APR Raw Data-Final'!$A$3:$A$1977,'SB35 Determination Data'!$K135,'5th Cycle APR Raw Data-Final'!$T$3:$T$1977,"&gt;="&amp;'SB35 Determination Data'!$F135,'5th Cycle APR Raw Data-Final'!$T$3:$T$1977,"&lt;="&amp;G135))</f>
        <v>0</v>
      </c>
      <c r="O135" s="100">
        <f>IF(AN135&lt;1,SUMIFS('5th Cycle APR Raw Data-Final'!I$3:I$1977,'5th Cycle APR Raw Data-Final'!$A$3:$A$1977,'SB35 Determination Data'!$K135,'5th Cycle APR Raw Data-Final'!$T$3:$T$1977,"&gt;="&amp;'SB35 Determination Data'!$F135,'5th Cycle APR Raw Data-Final'!$T$3:$T$1977,"&lt;"&amp;E135),SUMIFS('5th Cycle APR Raw Data-Final'!I$3:I$1977,'5th Cycle APR Raw Data-Final'!$A$3:$A$1977,'SB35 Determination Data'!$K135,'5th Cycle APR Raw Data-Final'!$T$3:$T$1977,"&gt;="&amp;'SB35 Determination Data'!$F135,'5th Cycle APR Raw Data-Final'!$T$3:$T$1977,"&lt;="&amp;G135))</f>
        <v>0</v>
      </c>
      <c r="P135" s="100">
        <f t="shared" si="68"/>
        <v>487</v>
      </c>
      <c r="Q135" s="112">
        <f t="shared" si="69"/>
        <v>0</v>
      </c>
      <c r="R135" s="101">
        <f t="shared" si="70"/>
        <v>244</v>
      </c>
      <c r="S135" s="101">
        <f t="shared" si="71"/>
        <v>0</v>
      </c>
      <c r="T135" s="100">
        <f>VLOOKUP(K135,'5th Cycle APR Raw Data-Final'!$A$3:$P$1977,10,FALSE)</f>
        <v>300</v>
      </c>
      <c r="U135" s="100">
        <f>IF(AN135&lt;1,SUMIFS('5th Cycle APR Raw Data-Final'!K$3:K$1977,'5th Cycle APR Raw Data-Final'!$A$3:$A$1977,'SB35 Determination Data'!$K135,'5th Cycle APR Raw Data-Final'!$T$3:$T$1977,"&gt;="&amp;'SB35 Determination Data'!$F135,'5th Cycle APR Raw Data-Final'!$T$3:$T$1977,"&lt;"&amp;E135),SUMIFS('5th Cycle APR Raw Data-Final'!K$3:K$1977,'5th Cycle APR Raw Data-Final'!$A$3:$A$1977,'SB35 Determination Data'!$K135,'5th Cycle APR Raw Data-Final'!$T$3:$T$1977,"&gt;="&amp;'SB35 Determination Data'!$F135,'5th Cycle APR Raw Data-Final'!$T$3:$T$1977,"&lt;="&amp;G135))</f>
        <v>81</v>
      </c>
      <c r="V135" s="100">
        <f>IF(AN135&lt;1,SUMIFS('5th Cycle APR Raw Data-Final'!L$3:L$1977,'5th Cycle APR Raw Data-Final'!$A$3:$A$1977,'SB35 Determination Data'!$K135,'5th Cycle APR Raw Data-Final'!$T$3:$T$1977,"&gt;="&amp;'SB35 Determination Data'!$F135,'5th Cycle APR Raw Data-Final'!$T$3:$T$1977,"&lt;"&amp;E135),SUMIFS('5th Cycle APR Raw Data-Final'!L$3:L$1977,'5th Cycle APR Raw Data-Final'!$A$3:$A$1977,'SB35 Determination Data'!$K135,'5th Cycle APR Raw Data-Final'!$T$3:$T$1977,"&gt;="&amp;'SB35 Determination Data'!$F135,'5th Cycle APR Raw Data-Final'!$T$3:$T$1977,"&lt;="&amp;G135))</f>
        <v>14</v>
      </c>
      <c r="W135" s="100">
        <f>IF(AN135&lt;1,SUMIFS('5th Cycle APR Raw Data-Final'!M$3:M$1977,'5th Cycle APR Raw Data-Final'!$A$3:$A$1977,'SB35 Determination Data'!$K135,'5th Cycle APR Raw Data-Final'!$T$3:$T$1977,"&gt;="&amp;'SB35 Determination Data'!$F135,'5th Cycle APR Raw Data-Final'!$T$3:$T$1977,"&lt;"&amp;E135),SUMIFS('5th Cycle APR Raw Data-Final'!M$3:M$1977,'5th Cycle APR Raw Data-Final'!$A$3:$A$1977,'SB35 Determination Data'!$K135,'5th Cycle APR Raw Data-Final'!$T$3:$T$1977,"&gt;="&amp;'SB35 Determination Data'!$F135,'5th Cycle APR Raw Data-Final'!$T$3:$T$1977,"&lt;="&amp;G135))</f>
        <v>67</v>
      </c>
      <c r="X135" s="100">
        <f t="shared" si="72"/>
        <v>219</v>
      </c>
      <c r="Y135" s="100">
        <f t="shared" si="73"/>
        <v>81</v>
      </c>
      <c r="Z135" s="100">
        <f t="shared" si="74"/>
        <v>219</v>
      </c>
      <c r="AA135" s="112">
        <f t="shared" si="75"/>
        <v>0.27</v>
      </c>
      <c r="AB135" s="112">
        <f t="shared" si="76"/>
        <v>0.27</v>
      </c>
      <c r="AC135" s="100">
        <f>VLOOKUP(K135,'5th Cycle APR Raw Data-Final'!$A$3:$P$1977,14,FALSE)</f>
        <v>297</v>
      </c>
      <c r="AD135" s="100">
        <f>IF(AN135&lt;1,SUMIFS('5th Cycle APR Raw Data-Final'!$O$3:$O$1977,'5th Cycle APR Raw Data-Final'!$A$3:$A$1977,'SB35 Determination Data'!$K135,'5th Cycle APR Raw Data-Final'!$T$3:$T$1977,"&gt;="&amp;'SB35 Determination Data'!$F135,'5th Cycle APR Raw Data-Final'!$T$3:$T$1977,"&lt;"&amp;E135),SUMIFS('5th Cycle APR Raw Data-Final'!$O$3:$O$1977,'5th Cycle APR Raw Data-Final'!$A$3:$A$1977,'SB35 Determination Data'!$K135,'5th Cycle APR Raw Data-Final'!$T$3:$T$1977,"&gt;="&amp;'SB35 Determination Data'!$F135,'5th Cycle APR Raw Data-Final'!$T$3:$T$1977,"&lt;="&amp;G135))</f>
        <v>91</v>
      </c>
      <c r="AE135" s="100">
        <f t="shared" si="77"/>
        <v>206</v>
      </c>
      <c r="AF135" s="112">
        <f t="shared" si="78"/>
        <v>0.30639730639730639</v>
      </c>
      <c r="AG135" s="100">
        <f>VLOOKUP(K135,'5th Cycle APR Raw Data-Final'!$A$3:$P$1977,16,FALSE)</f>
        <v>840</v>
      </c>
      <c r="AH135" s="100">
        <f>IF(AN135&lt;1,SUMIFS('5th Cycle APR Raw Data-Final'!$Q$3:$Q$1977,'5th Cycle APR Raw Data-Final'!$A$3:$A$1977,'SB35 Determination Data'!$K135,'5th Cycle APR Raw Data-Final'!$T$3:$T$1977,"&gt;="&amp;'SB35 Determination Data'!$F135,'5th Cycle APR Raw Data-Final'!$T$3:$T$1977,"&lt;"&amp;E135),SUMIFS('5th Cycle APR Raw Data-Final'!$Q$3:$Q$1977,'5th Cycle APR Raw Data-Final'!$A$3:$A$1977,'SB35 Determination Data'!$K135,'5th Cycle APR Raw Data-Final'!$T$3:$T$1977,"&gt;="&amp;'SB35 Determination Data'!$F135,'5th Cycle APR Raw Data-Final'!$T$3:$T$1977,"&lt;="&amp;G135))</f>
        <v>58</v>
      </c>
      <c r="AI135" s="100">
        <f t="shared" si="79"/>
        <v>782</v>
      </c>
      <c r="AJ135" s="112">
        <f t="shared" si="80"/>
        <v>6.9047619047619052E-2</v>
      </c>
      <c r="AK135" s="100">
        <f>VLOOKUP(K135,'5th Cycle APR Raw Data-Final'!$A$3:$R$1977,18,FALSE)</f>
        <v>1924</v>
      </c>
      <c r="AL135" s="100">
        <f>IF(AN135&lt;1,SUMIFS('5th Cycle APR Raw Data-Final'!$S$3:$S$1977,'5th Cycle APR Raw Data-Final'!$A$3:$A$1977,'SB35 Determination Data'!$K135,'5th Cycle APR Raw Data-Final'!$T$3:$T$1977,"&gt;="&amp;'SB35 Determination Data'!$F135,'5th Cycle APR Raw Data-Final'!$T$3:$T$1977,"&lt;"&amp;E135),SUMIFS('5th Cycle APR Raw Data-Final'!$S$3:$S$1977,'5th Cycle APR Raw Data-Final'!$A$3:$A$1977,'SB35 Determination Data'!$K135,'5th Cycle APR Raw Data-Final'!$T$3:$T$1977,"&gt;="&amp;'SB35 Determination Data'!$F135,'5th Cycle APR Raw Data-Final'!$T$3:$T$1977,"&lt;="&amp;G135))</f>
        <v>230</v>
      </c>
      <c r="AM135" s="100">
        <f t="shared" si="81"/>
        <v>1694</v>
      </c>
      <c r="AN135" s="114">
        <f t="shared" si="82"/>
        <v>0.5</v>
      </c>
      <c r="AO135" s="2" t="str">
        <f t="shared" si="83"/>
        <v>YES</v>
      </c>
      <c r="AP135" s="2" t="str">
        <f t="shared" si="84"/>
        <v>NO</v>
      </c>
      <c r="AQ135" s="2" t="str">
        <f t="shared" si="85"/>
        <v>NO</v>
      </c>
      <c r="AR135" s="124" t="str">
        <f>VLOOKUP(K135,'2018Submitted'!$A$2:$C$540,3,FALSE)</f>
        <v>Successful</v>
      </c>
      <c r="AS135" s="2" t="str">
        <f t="shared" si="86"/>
        <v>NO</v>
      </c>
      <c r="AT135" s="2" t="str">
        <f t="shared" si="87"/>
        <v>NO</v>
      </c>
    </row>
    <row r="136" spans="1:46" s="2" customFormat="1" ht="12.75" customHeight="1" x14ac:dyDescent="0.2">
      <c r="A136" s="2" t="s">
        <v>21</v>
      </c>
      <c r="B136" s="2" t="str">
        <f t="shared" si="60"/>
        <v>EL CERRITO</v>
      </c>
      <c r="C136" s="71">
        <f t="shared" si="61"/>
        <v>0.5</v>
      </c>
      <c r="D136" s="72">
        <f t="shared" si="62"/>
        <v>8</v>
      </c>
      <c r="E136" s="99">
        <f t="shared" si="63"/>
        <v>2019</v>
      </c>
      <c r="F136" s="99">
        <f t="shared" si="64"/>
        <v>2015</v>
      </c>
      <c r="G136" s="99">
        <f t="shared" si="65"/>
        <v>2022</v>
      </c>
      <c r="H136" s="2" t="str">
        <f t="shared" si="66"/>
        <v>01/31/2015</v>
      </c>
      <c r="I136" s="2" t="str">
        <f t="shared" si="67"/>
        <v>01/31/2023</v>
      </c>
      <c r="J136" s="2" t="s">
        <v>8</v>
      </c>
      <c r="K136" s="111" t="s">
        <v>114</v>
      </c>
      <c r="L136" s="100">
        <f>VLOOKUP(K136,'5th Cycle APR Raw Data-Final'!$A$3:$P$1977,6,FALSE)</f>
        <v>100</v>
      </c>
      <c r="M136" s="100">
        <f>IF(AN136&lt;1,SUMIFS('5th Cycle APR Raw Data-Final'!G$3:G$1977,'5th Cycle APR Raw Data-Final'!$A$3:$A$1977,'SB35 Determination Data'!$K136,'5th Cycle APR Raw Data-Final'!$T$3:$T$1977,"&gt;="&amp;'SB35 Determination Data'!$F136,'5th Cycle APR Raw Data-Final'!$T$3:$T$1977,"&lt;"&amp;E136),SUMIFS('5th Cycle APR Raw Data-Final'!G$3:G$1977,'5th Cycle APR Raw Data-Final'!$A$3:$A$1977,'SB35 Determination Data'!$K136,'5th Cycle APR Raw Data-Final'!$T$3:$T$1977,"&gt;="&amp;'SB35 Determination Data'!$F136,'5th Cycle APR Raw Data-Final'!$T$3:$T$1977,"&lt;="&amp;G136))</f>
        <v>118</v>
      </c>
      <c r="N136" s="100">
        <f>IF(AN136&lt;1,SUMIFS('5th Cycle APR Raw Data-Final'!H$3:H$1977,'5th Cycle APR Raw Data-Final'!$A$3:$A$1977,'SB35 Determination Data'!$K136,'5th Cycle APR Raw Data-Final'!$T$3:$T$1977,"&gt;="&amp;'SB35 Determination Data'!$F136,'5th Cycle APR Raw Data-Final'!$T$3:$T$1977,"&lt;"&amp;E136),SUMIFS('5th Cycle APR Raw Data-Final'!H$3:H$1977,'5th Cycle APR Raw Data-Final'!$A$3:$A$1977,'SB35 Determination Data'!$K136,'5th Cycle APR Raw Data-Final'!$T$3:$T$1977,"&gt;="&amp;'SB35 Determination Data'!$F136,'5th Cycle APR Raw Data-Final'!$T$3:$T$1977,"&lt;="&amp;G136))</f>
        <v>118</v>
      </c>
      <c r="O136" s="100">
        <f>IF(AN136&lt;1,SUMIFS('5th Cycle APR Raw Data-Final'!I$3:I$1977,'5th Cycle APR Raw Data-Final'!$A$3:$A$1977,'SB35 Determination Data'!$K136,'5th Cycle APR Raw Data-Final'!$T$3:$T$1977,"&gt;="&amp;'SB35 Determination Data'!$F136,'5th Cycle APR Raw Data-Final'!$T$3:$T$1977,"&lt;"&amp;E136),SUMIFS('5th Cycle APR Raw Data-Final'!I$3:I$1977,'5th Cycle APR Raw Data-Final'!$A$3:$A$1977,'SB35 Determination Data'!$K136,'5th Cycle APR Raw Data-Final'!$T$3:$T$1977,"&gt;="&amp;'SB35 Determination Data'!$F136,'5th Cycle APR Raw Data-Final'!$T$3:$T$1977,"&lt;="&amp;G136))</f>
        <v>0</v>
      </c>
      <c r="P136" s="100">
        <f t="shared" si="68"/>
        <v>0</v>
      </c>
      <c r="Q136" s="112">
        <f t="shared" si="69"/>
        <v>1.18</v>
      </c>
      <c r="R136" s="101">
        <f t="shared" si="70"/>
        <v>50</v>
      </c>
      <c r="S136" s="101">
        <f t="shared" si="71"/>
        <v>68</v>
      </c>
      <c r="T136" s="100">
        <f>VLOOKUP(K136,'5th Cycle APR Raw Data-Final'!$A$3:$P$1977,10,FALSE)</f>
        <v>63</v>
      </c>
      <c r="U136" s="100">
        <f>IF(AN136&lt;1,SUMIFS('5th Cycle APR Raw Data-Final'!K$3:K$1977,'5th Cycle APR Raw Data-Final'!$A$3:$A$1977,'SB35 Determination Data'!$K136,'5th Cycle APR Raw Data-Final'!$T$3:$T$1977,"&gt;="&amp;'SB35 Determination Data'!$F136,'5th Cycle APR Raw Data-Final'!$T$3:$T$1977,"&lt;"&amp;E136),SUMIFS('5th Cycle APR Raw Data-Final'!K$3:K$1977,'5th Cycle APR Raw Data-Final'!$A$3:$A$1977,'SB35 Determination Data'!$K136,'5th Cycle APR Raw Data-Final'!$T$3:$T$1977,"&gt;="&amp;'SB35 Determination Data'!$F136,'5th Cycle APR Raw Data-Final'!$T$3:$T$1977,"&lt;="&amp;G136))</f>
        <v>6</v>
      </c>
      <c r="V136" s="100">
        <f>IF(AN136&lt;1,SUMIFS('5th Cycle APR Raw Data-Final'!L$3:L$1977,'5th Cycle APR Raw Data-Final'!$A$3:$A$1977,'SB35 Determination Data'!$K136,'5th Cycle APR Raw Data-Final'!$T$3:$T$1977,"&gt;="&amp;'SB35 Determination Data'!$F136,'5th Cycle APR Raw Data-Final'!$T$3:$T$1977,"&lt;"&amp;E136),SUMIFS('5th Cycle APR Raw Data-Final'!L$3:L$1977,'5th Cycle APR Raw Data-Final'!$A$3:$A$1977,'SB35 Determination Data'!$K136,'5th Cycle APR Raw Data-Final'!$T$3:$T$1977,"&gt;="&amp;'SB35 Determination Data'!$F136,'5th Cycle APR Raw Data-Final'!$T$3:$T$1977,"&lt;="&amp;G136))</f>
        <v>6</v>
      </c>
      <c r="W136" s="100">
        <f>IF(AN136&lt;1,SUMIFS('5th Cycle APR Raw Data-Final'!M$3:M$1977,'5th Cycle APR Raw Data-Final'!$A$3:$A$1977,'SB35 Determination Data'!$K136,'5th Cycle APR Raw Data-Final'!$T$3:$T$1977,"&gt;="&amp;'SB35 Determination Data'!$F136,'5th Cycle APR Raw Data-Final'!$T$3:$T$1977,"&lt;"&amp;E136),SUMIFS('5th Cycle APR Raw Data-Final'!M$3:M$1977,'5th Cycle APR Raw Data-Final'!$A$3:$A$1977,'SB35 Determination Data'!$K136,'5th Cycle APR Raw Data-Final'!$T$3:$T$1977,"&gt;="&amp;'SB35 Determination Data'!$F136,'5th Cycle APR Raw Data-Final'!$T$3:$T$1977,"&lt;="&amp;G136))</f>
        <v>0</v>
      </c>
      <c r="X136" s="100">
        <f t="shared" si="72"/>
        <v>57</v>
      </c>
      <c r="Y136" s="100">
        <f t="shared" si="73"/>
        <v>74</v>
      </c>
      <c r="Z136" s="100">
        <f t="shared" si="74"/>
        <v>0</v>
      </c>
      <c r="AA136" s="112">
        <f t="shared" si="75"/>
        <v>9.5238095238095233E-2</v>
      </c>
      <c r="AB136" s="112">
        <f t="shared" si="76"/>
        <v>1.1746031746031746</v>
      </c>
      <c r="AC136" s="100">
        <f>VLOOKUP(K136,'5th Cycle APR Raw Data-Final'!$A$3:$P$1977,14,FALSE)</f>
        <v>69</v>
      </c>
      <c r="AD136" s="100">
        <f>IF(AN136&lt;1,SUMIFS('5th Cycle APR Raw Data-Final'!$O$3:$O$1977,'5th Cycle APR Raw Data-Final'!$A$3:$A$1977,'SB35 Determination Data'!$K136,'5th Cycle APR Raw Data-Final'!$T$3:$T$1977,"&gt;="&amp;'SB35 Determination Data'!$F136,'5th Cycle APR Raw Data-Final'!$T$3:$T$1977,"&lt;"&amp;E136),SUMIFS('5th Cycle APR Raw Data-Final'!$O$3:$O$1977,'5th Cycle APR Raw Data-Final'!$A$3:$A$1977,'SB35 Determination Data'!$K136,'5th Cycle APR Raw Data-Final'!$T$3:$T$1977,"&gt;="&amp;'SB35 Determination Data'!$F136,'5th Cycle APR Raw Data-Final'!$T$3:$T$1977,"&lt;="&amp;G136))</f>
        <v>26</v>
      </c>
      <c r="AE136" s="100">
        <f t="shared" si="77"/>
        <v>43</v>
      </c>
      <c r="AF136" s="112">
        <f t="shared" si="78"/>
        <v>0.37681159420289856</v>
      </c>
      <c r="AG136" s="100">
        <f>VLOOKUP(K136,'5th Cycle APR Raw Data-Final'!$A$3:$P$1977,16,FALSE)</f>
        <v>166</v>
      </c>
      <c r="AH136" s="100">
        <f>IF(AN136&lt;1,SUMIFS('5th Cycle APR Raw Data-Final'!$Q$3:$Q$1977,'5th Cycle APR Raw Data-Final'!$A$3:$A$1977,'SB35 Determination Data'!$K136,'5th Cycle APR Raw Data-Final'!$T$3:$T$1977,"&gt;="&amp;'SB35 Determination Data'!$F136,'5th Cycle APR Raw Data-Final'!$T$3:$T$1977,"&lt;"&amp;E136),SUMIFS('5th Cycle APR Raw Data-Final'!$Q$3:$Q$1977,'5th Cycle APR Raw Data-Final'!$A$3:$A$1977,'SB35 Determination Data'!$K136,'5th Cycle APR Raw Data-Final'!$T$3:$T$1977,"&gt;="&amp;'SB35 Determination Data'!$F136,'5th Cycle APR Raw Data-Final'!$T$3:$T$1977,"&lt;="&amp;G136))</f>
        <v>267</v>
      </c>
      <c r="AI136" s="100">
        <f t="shared" si="79"/>
        <v>0</v>
      </c>
      <c r="AJ136" s="112">
        <f t="shared" si="80"/>
        <v>1.6084337349397591</v>
      </c>
      <c r="AK136" s="100">
        <f>VLOOKUP(K136,'5th Cycle APR Raw Data-Final'!$A$3:$R$1977,18,FALSE)</f>
        <v>398</v>
      </c>
      <c r="AL136" s="100">
        <f>IF(AN136&lt;1,SUMIFS('5th Cycle APR Raw Data-Final'!$S$3:$S$1977,'5th Cycle APR Raw Data-Final'!$A$3:$A$1977,'SB35 Determination Data'!$K136,'5th Cycle APR Raw Data-Final'!$T$3:$T$1977,"&gt;="&amp;'SB35 Determination Data'!$F136,'5th Cycle APR Raw Data-Final'!$T$3:$T$1977,"&lt;"&amp;E136),SUMIFS('5th Cycle APR Raw Data-Final'!$S$3:$S$1977,'5th Cycle APR Raw Data-Final'!$A$3:$A$1977,'SB35 Determination Data'!$K136,'5th Cycle APR Raw Data-Final'!$T$3:$T$1977,"&gt;="&amp;'SB35 Determination Data'!$F136,'5th Cycle APR Raw Data-Final'!$T$3:$T$1977,"&lt;="&amp;G136))</f>
        <v>417</v>
      </c>
      <c r="AM136" s="100">
        <f t="shared" si="81"/>
        <v>100</v>
      </c>
      <c r="AN136" s="114">
        <f t="shared" si="82"/>
        <v>0.5</v>
      </c>
      <c r="AO136" s="2" t="str">
        <f t="shared" si="83"/>
        <v>NO</v>
      </c>
      <c r="AP136" s="2" t="str">
        <f t="shared" si="84"/>
        <v>NO</v>
      </c>
      <c r="AQ136" s="2" t="str">
        <f t="shared" si="85"/>
        <v>YES</v>
      </c>
      <c r="AR136" s="124" t="str">
        <f>VLOOKUP(K136,'2018Submitted'!$A$2:$C$540,3,FALSE)</f>
        <v>Successful</v>
      </c>
      <c r="AS136" s="2" t="str">
        <f t="shared" si="86"/>
        <v>YES</v>
      </c>
      <c r="AT136" s="2" t="str">
        <f t="shared" si="87"/>
        <v>NO</v>
      </c>
    </row>
    <row r="137" spans="1:46" s="2" customFormat="1" ht="12.75" customHeight="1" x14ac:dyDescent="0.2">
      <c r="A137" s="2" t="s">
        <v>116</v>
      </c>
      <c r="B137" s="2" t="str">
        <f t="shared" si="60"/>
        <v>EL DORADO COUNTY</v>
      </c>
      <c r="C137" s="71">
        <f t="shared" si="61"/>
        <v>0.625</v>
      </c>
      <c r="D137" s="72">
        <f t="shared" si="62"/>
        <v>8</v>
      </c>
      <c r="E137" s="99">
        <f t="shared" si="63"/>
        <v>2018</v>
      </c>
      <c r="F137" s="99">
        <f t="shared" si="64"/>
        <v>2014</v>
      </c>
      <c r="G137" s="99" t="str">
        <f t="shared" si="65"/>
        <v>2021</v>
      </c>
      <c r="H137" s="2" t="str">
        <f t="shared" si="66"/>
        <v>10/31/2013</v>
      </c>
      <c r="I137" s="2" t="str">
        <f t="shared" si="67"/>
        <v>10/31/2021</v>
      </c>
      <c r="J137" s="2" t="s">
        <v>32</v>
      </c>
      <c r="K137" s="111" t="s">
        <v>115</v>
      </c>
      <c r="L137" s="100">
        <f>VLOOKUP(K137,'5th Cycle APR Raw Data-Final'!$A$3:$P$1977,6,FALSE)</f>
        <v>1086</v>
      </c>
      <c r="M137" s="100">
        <f>IF(AN137&lt;1,SUMIFS('5th Cycle APR Raw Data-Final'!G$3:G$1977,'5th Cycle APR Raw Data-Final'!$A$3:$A$1977,'SB35 Determination Data'!$K137,'5th Cycle APR Raw Data-Final'!$T$3:$T$1977,"&gt;="&amp;'SB35 Determination Data'!$F137,'5th Cycle APR Raw Data-Final'!$T$3:$T$1977,"&lt;"&amp;E137),SUMIFS('5th Cycle APR Raw Data-Final'!G$3:G$1977,'5th Cycle APR Raw Data-Final'!$A$3:$A$1977,'SB35 Determination Data'!$K137,'5th Cycle APR Raw Data-Final'!$T$3:$T$1977,"&gt;="&amp;'SB35 Determination Data'!$F137,'5th Cycle APR Raw Data-Final'!$T$3:$T$1977,"&lt;="&amp;G137))</f>
        <v>59</v>
      </c>
      <c r="N137" s="100">
        <f>IF(AN137&lt;1,SUMIFS('5th Cycle APR Raw Data-Final'!H$3:H$1977,'5th Cycle APR Raw Data-Final'!$A$3:$A$1977,'SB35 Determination Data'!$K137,'5th Cycle APR Raw Data-Final'!$T$3:$T$1977,"&gt;="&amp;'SB35 Determination Data'!$F137,'5th Cycle APR Raw Data-Final'!$T$3:$T$1977,"&lt;"&amp;E137),SUMIFS('5th Cycle APR Raw Data-Final'!H$3:H$1977,'5th Cycle APR Raw Data-Final'!$A$3:$A$1977,'SB35 Determination Data'!$K137,'5th Cycle APR Raw Data-Final'!$T$3:$T$1977,"&gt;="&amp;'SB35 Determination Data'!$F137,'5th Cycle APR Raw Data-Final'!$T$3:$T$1977,"&lt;="&amp;G137))</f>
        <v>59</v>
      </c>
      <c r="O137" s="100">
        <f>IF(AN137&lt;1,SUMIFS('5th Cycle APR Raw Data-Final'!I$3:I$1977,'5th Cycle APR Raw Data-Final'!$A$3:$A$1977,'SB35 Determination Data'!$K137,'5th Cycle APR Raw Data-Final'!$T$3:$T$1977,"&gt;="&amp;'SB35 Determination Data'!$F137,'5th Cycle APR Raw Data-Final'!$T$3:$T$1977,"&lt;"&amp;E137),SUMIFS('5th Cycle APR Raw Data-Final'!I$3:I$1977,'5th Cycle APR Raw Data-Final'!$A$3:$A$1977,'SB35 Determination Data'!$K137,'5th Cycle APR Raw Data-Final'!$T$3:$T$1977,"&gt;="&amp;'SB35 Determination Data'!$F137,'5th Cycle APR Raw Data-Final'!$T$3:$T$1977,"&lt;="&amp;G137))</f>
        <v>0</v>
      </c>
      <c r="P137" s="100">
        <f t="shared" si="68"/>
        <v>1027</v>
      </c>
      <c r="Q137" s="112">
        <f t="shared" si="69"/>
        <v>5.432780847145488E-2</v>
      </c>
      <c r="R137" s="101">
        <f t="shared" si="70"/>
        <v>543</v>
      </c>
      <c r="S137" s="101">
        <f t="shared" si="71"/>
        <v>0</v>
      </c>
      <c r="T137" s="100">
        <f>VLOOKUP(K137,'5th Cycle APR Raw Data-Final'!$A$3:$P$1977,10,FALSE)</f>
        <v>762</v>
      </c>
      <c r="U137" s="100">
        <f>IF(AN137&lt;1,SUMIFS('5th Cycle APR Raw Data-Final'!K$3:K$1977,'5th Cycle APR Raw Data-Final'!$A$3:$A$1977,'SB35 Determination Data'!$K137,'5th Cycle APR Raw Data-Final'!$T$3:$T$1977,"&gt;="&amp;'SB35 Determination Data'!$F137,'5th Cycle APR Raw Data-Final'!$T$3:$T$1977,"&lt;"&amp;E137),SUMIFS('5th Cycle APR Raw Data-Final'!K$3:K$1977,'5th Cycle APR Raw Data-Final'!$A$3:$A$1977,'SB35 Determination Data'!$K137,'5th Cycle APR Raw Data-Final'!$T$3:$T$1977,"&gt;="&amp;'SB35 Determination Data'!$F137,'5th Cycle APR Raw Data-Final'!$T$3:$T$1977,"&lt;="&amp;G137))</f>
        <v>253</v>
      </c>
      <c r="V137" s="100">
        <f>IF(AN137&lt;1,SUMIFS('5th Cycle APR Raw Data-Final'!L$3:L$1977,'5th Cycle APR Raw Data-Final'!$A$3:$A$1977,'SB35 Determination Data'!$K137,'5th Cycle APR Raw Data-Final'!$T$3:$T$1977,"&gt;="&amp;'SB35 Determination Data'!$F137,'5th Cycle APR Raw Data-Final'!$T$3:$T$1977,"&lt;"&amp;E137),SUMIFS('5th Cycle APR Raw Data-Final'!L$3:L$1977,'5th Cycle APR Raw Data-Final'!$A$3:$A$1977,'SB35 Determination Data'!$K137,'5th Cycle APR Raw Data-Final'!$T$3:$T$1977,"&gt;="&amp;'SB35 Determination Data'!$F137,'5th Cycle APR Raw Data-Final'!$T$3:$T$1977,"&lt;="&amp;G137))</f>
        <v>225</v>
      </c>
      <c r="W137" s="100">
        <f>IF(AN137&lt;1,SUMIFS('5th Cycle APR Raw Data-Final'!M$3:M$1977,'5th Cycle APR Raw Data-Final'!$A$3:$A$1977,'SB35 Determination Data'!$K137,'5th Cycle APR Raw Data-Final'!$T$3:$T$1977,"&gt;="&amp;'SB35 Determination Data'!$F137,'5th Cycle APR Raw Data-Final'!$T$3:$T$1977,"&lt;"&amp;E137),SUMIFS('5th Cycle APR Raw Data-Final'!M$3:M$1977,'5th Cycle APR Raw Data-Final'!$A$3:$A$1977,'SB35 Determination Data'!$K137,'5th Cycle APR Raw Data-Final'!$T$3:$T$1977,"&gt;="&amp;'SB35 Determination Data'!$F137,'5th Cycle APR Raw Data-Final'!$T$3:$T$1977,"&lt;="&amp;G137))</f>
        <v>28</v>
      </c>
      <c r="X137" s="100">
        <f t="shared" si="72"/>
        <v>509</v>
      </c>
      <c r="Y137" s="100">
        <f t="shared" si="73"/>
        <v>253</v>
      </c>
      <c r="Z137" s="100">
        <f t="shared" si="74"/>
        <v>509</v>
      </c>
      <c r="AA137" s="112">
        <f t="shared" si="75"/>
        <v>0.33202099737532809</v>
      </c>
      <c r="AB137" s="112">
        <f t="shared" si="76"/>
        <v>0.33202099737532809</v>
      </c>
      <c r="AC137" s="100">
        <f>VLOOKUP(K137,'5th Cycle APR Raw Data-Final'!$A$3:$P$1977,14,FALSE)</f>
        <v>823</v>
      </c>
      <c r="AD137" s="100">
        <f>IF(AN137&lt;1,SUMIFS('5th Cycle APR Raw Data-Final'!$O$3:$O$1977,'5th Cycle APR Raw Data-Final'!$A$3:$A$1977,'SB35 Determination Data'!$K137,'5th Cycle APR Raw Data-Final'!$T$3:$T$1977,"&gt;="&amp;'SB35 Determination Data'!$F137,'5th Cycle APR Raw Data-Final'!$T$3:$T$1977,"&lt;"&amp;E137),SUMIFS('5th Cycle APR Raw Data-Final'!$O$3:$O$1977,'5th Cycle APR Raw Data-Final'!$A$3:$A$1977,'SB35 Determination Data'!$K137,'5th Cycle APR Raw Data-Final'!$T$3:$T$1977,"&gt;="&amp;'SB35 Determination Data'!$F137,'5th Cycle APR Raw Data-Final'!$T$3:$T$1977,"&lt;="&amp;G137))</f>
        <v>47</v>
      </c>
      <c r="AE137" s="100">
        <f t="shared" si="77"/>
        <v>776</v>
      </c>
      <c r="AF137" s="112">
        <f t="shared" si="78"/>
        <v>5.7108140947752128E-2</v>
      </c>
      <c r="AG137" s="100">
        <f>VLOOKUP(K137,'5th Cycle APR Raw Data-Final'!$A$3:$P$1977,16,FALSE)</f>
        <v>1757</v>
      </c>
      <c r="AH137" s="100">
        <f>IF(AN137&lt;1,SUMIFS('5th Cycle APR Raw Data-Final'!$Q$3:$Q$1977,'5th Cycle APR Raw Data-Final'!$A$3:$A$1977,'SB35 Determination Data'!$K137,'5th Cycle APR Raw Data-Final'!$T$3:$T$1977,"&gt;="&amp;'SB35 Determination Data'!$F137,'5th Cycle APR Raw Data-Final'!$T$3:$T$1977,"&lt;"&amp;E137),SUMIFS('5th Cycle APR Raw Data-Final'!$Q$3:$Q$1977,'5th Cycle APR Raw Data-Final'!$A$3:$A$1977,'SB35 Determination Data'!$K137,'5th Cycle APR Raw Data-Final'!$T$3:$T$1977,"&gt;="&amp;'SB35 Determination Data'!$F137,'5th Cycle APR Raw Data-Final'!$T$3:$T$1977,"&lt;="&amp;G137))</f>
        <v>2893</v>
      </c>
      <c r="AI137" s="100">
        <f t="shared" si="79"/>
        <v>0</v>
      </c>
      <c r="AJ137" s="112">
        <f t="shared" si="80"/>
        <v>1.6465566306203756</v>
      </c>
      <c r="AK137" s="100">
        <f>VLOOKUP(K137,'5th Cycle APR Raw Data-Final'!$A$3:$R$1977,18,FALSE)</f>
        <v>4428</v>
      </c>
      <c r="AL137" s="100">
        <f>IF(AN137&lt;1,SUMIFS('5th Cycle APR Raw Data-Final'!$S$3:$S$1977,'5th Cycle APR Raw Data-Final'!$A$3:$A$1977,'SB35 Determination Data'!$K137,'5th Cycle APR Raw Data-Final'!$T$3:$T$1977,"&gt;="&amp;'SB35 Determination Data'!$F137,'5th Cycle APR Raw Data-Final'!$T$3:$T$1977,"&lt;"&amp;E137),SUMIFS('5th Cycle APR Raw Data-Final'!$S$3:$S$1977,'5th Cycle APR Raw Data-Final'!$A$3:$A$1977,'SB35 Determination Data'!$K137,'5th Cycle APR Raw Data-Final'!$T$3:$T$1977,"&gt;="&amp;'SB35 Determination Data'!$F137,'5th Cycle APR Raw Data-Final'!$T$3:$T$1977,"&lt;="&amp;G137))</f>
        <v>3252</v>
      </c>
      <c r="AM137" s="100">
        <f t="shared" si="81"/>
        <v>2312</v>
      </c>
      <c r="AN137" s="114">
        <f t="shared" si="82"/>
        <v>0.5</v>
      </c>
      <c r="AO137" s="2" t="str">
        <f t="shared" si="83"/>
        <v>NO</v>
      </c>
      <c r="AP137" s="2" t="str">
        <f t="shared" si="84"/>
        <v>YES</v>
      </c>
      <c r="AQ137" s="2" t="str">
        <f t="shared" si="85"/>
        <v>NO</v>
      </c>
      <c r="AR137" s="124" t="str">
        <f>VLOOKUP(K137,'2018Submitted'!$A$2:$C$540,3,FALSE)</f>
        <v>Successful</v>
      </c>
      <c r="AS137" s="2" t="str">
        <f t="shared" si="86"/>
        <v>NO</v>
      </c>
      <c r="AT137" s="2" t="str">
        <f t="shared" si="87"/>
        <v>YES</v>
      </c>
    </row>
    <row r="138" spans="1:46" s="2" customFormat="1" ht="12.75" customHeight="1" x14ac:dyDescent="0.2">
      <c r="A138" s="2" t="s">
        <v>5</v>
      </c>
      <c r="B138" s="2" t="str">
        <f t="shared" si="60"/>
        <v>EL MONTE</v>
      </c>
      <c r="C138" s="71">
        <f t="shared" si="61"/>
        <v>0.625</v>
      </c>
      <c r="D138" s="72">
        <f t="shared" si="62"/>
        <v>8</v>
      </c>
      <c r="E138" s="99">
        <f t="shared" si="63"/>
        <v>2018</v>
      </c>
      <c r="F138" s="99">
        <f t="shared" si="64"/>
        <v>2014</v>
      </c>
      <c r="G138" s="99" t="str">
        <f t="shared" si="65"/>
        <v>2021</v>
      </c>
      <c r="H138" s="2" t="str">
        <f t="shared" si="66"/>
        <v>10/15/2013</v>
      </c>
      <c r="I138" s="2" t="str">
        <f t="shared" si="67"/>
        <v>10/15/2021</v>
      </c>
      <c r="J138" s="2" t="s">
        <v>3</v>
      </c>
      <c r="K138" s="111" t="s">
        <v>999</v>
      </c>
      <c r="L138" s="100">
        <f>VLOOKUP(K138,'5th Cycle APR Raw Data-Final'!$A$3:$P$1977,6,FALSE)</f>
        <v>529</v>
      </c>
      <c r="M138" s="100">
        <f>IF(AN138&lt;1,SUMIFS('5th Cycle APR Raw Data-Final'!G$3:G$1977,'5th Cycle APR Raw Data-Final'!$A$3:$A$1977,'SB35 Determination Data'!$K138,'5th Cycle APR Raw Data-Final'!$T$3:$T$1977,"&gt;="&amp;'SB35 Determination Data'!$F138,'5th Cycle APR Raw Data-Final'!$T$3:$T$1977,"&lt;"&amp;E138),SUMIFS('5th Cycle APR Raw Data-Final'!G$3:G$1977,'5th Cycle APR Raw Data-Final'!$A$3:$A$1977,'SB35 Determination Data'!$K138,'5th Cycle APR Raw Data-Final'!$T$3:$T$1977,"&gt;="&amp;'SB35 Determination Data'!$F138,'5th Cycle APR Raw Data-Final'!$T$3:$T$1977,"&lt;="&amp;G138))</f>
        <v>241</v>
      </c>
      <c r="N138" s="100">
        <f>IF(AN138&lt;1,SUMIFS('5th Cycle APR Raw Data-Final'!H$3:H$1977,'5th Cycle APR Raw Data-Final'!$A$3:$A$1977,'SB35 Determination Data'!$K138,'5th Cycle APR Raw Data-Final'!$T$3:$T$1977,"&gt;="&amp;'SB35 Determination Data'!$F138,'5th Cycle APR Raw Data-Final'!$T$3:$T$1977,"&lt;"&amp;E138),SUMIFS('5th Cycle APR Raw Data-Final'!H$3:H$1977,'5th Cycle APR Raw Data-Final'!$A$3:$A$1977,'SB35 Determination Data'!$K138,'5th Cycle APR Raw Data-Final'!$T$3:$T$1977,"&gt;="&amp;'SB35 Determination Data'!$F138,'5th Cycle APR Raw Data-Final'!$T$3:$T$1977,"&lt;="&amp;G138))</f>
        <v>241</v>
      </c>
      <c r="O138" s="100">
        <f>IF(AN138&lt;1,SUMIFS('5th Cycle APR Raw Data-Final'!I$3:I$1977,'5th Cycle APR Raw Data-Final'!$A$3:$A$1977,'SB35 Determination Data'!$K138,'5th Cycle APR Raw Data-Final'!$T$3:$T$1977,"&gt;="&amp;'SB35 Determination Data'!$F138,'5th Cycle APR Raw Data-Final'!$T$3:$T$1977,"&lt;"&amp;E138),SUMIFS('5th Cycle APR Raw Data-Final'!I$3:I$1977,'5th Cycle APR Raw Data-Final'!$A$3:$A$1977,'SB35 Determination Data'!$K138,'5th Cycle APR Raw Data-Final'!$T$3:$T$1977,"&gt;="&amp;'SB35 Determination Data'!$F138,'5th Cycle APR Raw Data-Final'!$T$3:$T$1977,"&lt;="&amp;G138))</f>
        <v>0</v>
      </c>
      <c r="P138" s="100">
        <f t="shared" si="68"/>
        <v>288</v>
      </c>
      <c r="Q138" s="112">
        <f t="shared" si="69"/>
        <v>0.45557655954631382</v>
      </c>
      <c r="R138" s="101">
        <f t="shared" si="70"/>
        <v>265</v>
      </c>
      <c r="S138" s="101">
        <f t="shared" si="71"/>
        <v>0</v>
      </c>
      <c r="T138" s="100">
        <f>VLOOKUP(K138,'5th Cycle APR Raw Data-Final'!$A$3:$P$1977,10,FALSE)</f>
        <v>315</v>
      </c>
      <c r="U138" s="100">
        <f>IF(AN138&lt;1,SUMIFS('5th Cycle APR Raw Data-Final'!K$3:K$1977,'5th Cycle APR Raw Data-Final'!$A$3:$A$1977,'SB35 Determination Data'!$K138,'5th Cycle APR Raw Data-Final'!$T$3:$T$1977,"&gt;="&amp;'SB35 Determination Data'!$F138,'5th Cycle APR Raw Data-Final'!$T$3:$T$1977,"&lt;"&amp;E138),SUMIFS('5th Cycle APR Raw Data-Final'!K$3:K$1977,'5th Cycle APR Raw Data-Final'!$A$3:$A$1977,'SB35 Determination Data'!$K138,'5th Cycle APR Raw Data-Final'!$T$3:$T$1977,"&gt;="&amp;'SB35 Determination Data'!$F138,'5th Cycle APR Raw Data-Final'!$T$3:$T$1977,"&lt;="&amp;G138))</f>
        <v>36</v>
      </c>
      <c r="V138" s="100">
        <f>IF(AN138&lt;1,SUMIFS('5th Cycle APR Raw Data-Final'!L$3:L$1977,'5th Cycle APR Raw Data-Final'!$A$3:$A$1977,'SB35 Determination Data'!$K138,'5th Cycle APR Raw Data-Final'!$T$3:$T$1977,"&gt;="&amp;'SB35 Determination Data'!$F138,'5th Cycle APR Raw Data-Final'!$T$3:$T$1977,"&lt;"&amp;E138),SUMIFS('5th Cycle APR Raw Data-Final'!L$3:L$1977,'5th Cycle APR Raw Data-Final'!$A$3:$A$1977,'SB35 Determination Data'!$K138,'5th Cycle APR Raw Data-Final'!$T$3:$T$1977,"&gt;="&amp;'SB35 Determination Data'!$F138,'5th Cycle APR Raw Data-Final'!$T$3:$T$1977,"&lt;="&amp;G138))</f>
        <v>36</v>
      </c>
      <c r="W138" s="100">
        <f>IF(AN138&lt;1,SUMIFS('5th Cycle APR Raw Data-Final'!M$3:M$1977,'5th Cycle APR Raw Data-Final'!$A$3:$A$1977,'SB35 Determination Data'!$K138,'5th Cycle APR Raw Data-Final'!$T$3:$T$1977,"&gt;="&amp;'SB35 Determination Data'!$F138,'5th Cycle APR Raw Data-Final'!$T$3:$T$1977,"&lt;"&amp;E138),SUMIFS('5th Cycle APR Raw Data-Final'!M$3:M$1977,'5th Cycle APR Raw Data-Final'!$A$3:$A$1977,'SB35 Determination Data'!$K138,'5th Cycle APR Raw Data-Final'!$T$3:$T$1977,"&gt;="&amp;'SB35 Determination Data'!$F138,'5th Cycle APR Raw Data-Final'!$T$3:$T$1977,"&lt;="&amp;G138))</f>
        <v>0</v>
      </c>
      <c r="X138" s="100">
        <f t="shared" si="72"/>
        <v>279</v>
      </c>
      <c r="Y138" s="100">
        <f t="shared" si="73"/>
        <v>36</v>
      </c>
      <c r="Z138" s="100">
        <f t="shared" si="74"/>
        <v>279</v>
      </c>
      <c r="AA138" s="112">
        <f t="shared" si="75"/>
        <v>0.11428571428571428</v>
      </c>
      <c r="AB138" s="112">
        <f t="shared" si="76"/>
        <v>0.11428571428571428</v>
      </c>
      <c r="AC138" s="100">
        <f>VLOOKUP(K138,'5th Cycle APR Raw Data-Final'!$A$3:$P$1977,14,FALSE)</f>
        <v>352</v>
      </c>
      <c r="AD138" s="100">
        <f>IF(AN138&lt;1,SUMIFS('5th Cycle APR Raw Data-Final'!$O$3:$O$1977,'5th Cycle APR Raw Data-Final'!$A$3:$A$1977,'SB35 Determination Data'!$K138,'5th Cycle APR Raw Data-Final'!$T$3:$T$1977,"&gt;="&amp;'SB35 Determination Data'!$F138,'5th Cycle APR Raw Data-Final'!$T$3:$T$1977,"&lt;"&amp;E138),SUMIFS('5th Cycle APR Raw Data-Final'!$O$3:$O$1977,'5th Cycle APR Raw Data-Final'!$A$3:$A$1977,'SB35 Determination Data'!$K138,'5th Cycle APR Raw Data-Final'!$T$3:$T$1977,"&gt;="&amp;'SB35 Determination Data'!$F138,'5th Cycle APR Raw Data-Final'!$T$3:$T$1977,"&lt;="&amp;G138))</f>
        <v>2</v>
      </c>
      <c r="AE138" s="100">
        <f t="shared" si="77"/>
        <v>350</v>
      </c>
      <c r="AF138" s="112">
        <f t="shared" si="78"/>
        <v>5.681818181818182E-3</v>
      </c>
      <c r="AG138" s="100">
        <f>VLOOKUP(K138,'5th Cycle APR Raw Data-Final'!$A$3:$P$1977,16,FALSE)</f>
        <v>946</v>
      </c>
      <c r="AH138" s="100">
        <f>IF(AN138&lt;1,SUMIFS('5th Cycle APR Raw Data-Final'!$Q$3:$Q$1977,'5th Cycle APR Raw Data-Final'!$A$3:$A$1977,'SB35 Determination Data'!$K138,'5th Cycle APR Raw Data-Final'!$T$3:$T$1977,"&gt;="&amp;'SB35 Determination Data'!$F138,'5th Cycle APR Raw Data-Final'!$T$3:$T$1977,"&lt;"&amp;E138),SUMIFS('5th Cycle APR Raw Data-Final'!$Q$3:$Q$1977,'5th Cycle APR Raw Data-Final'!$A$3:$A$1977,'SB35 Determination Data'!$K138,'5th Cycle APR Raw Data-Final'!$T$3:$T$1977,"&gt;="&amp;'SB35 Determination Data'!$F138,'5th Cycle APR Raw Data-Final'!$T$3:$T$1977,"&lt;="&amp;G138))</f>
        <v>254</v>
      </c>
      <c r="AI138" s="100">
        <f t="shared" si="79"/>
        <v>692</v>
      </c>
      <c r="AJ138" s="112">
        <f t="shared" si="80"/>
        <v>0.26849894291754756</v>
      </c>
      <c r="AK138" s="100">
        <f>VLOOKUP(K138,'5th Cycle APR Raw Data-Final'!$A$3:$R$1977,18,FALSE)</f>
        <v>2142</v>
      </c>
      <c r="AL138" s="100">
        <f>IF(AN138&lt;1,SUMIFS('5th Cycle APR Raw Data-Final'!$S$3:$S$1977,'5th Cycle APR Raw Data-Final'!$A$3:$A$1977,'SB35 Determination Data'!$K138,'5th Cycle APR Raw Data-Final'!$T$3:$T$1977,"&gt;="&amp;'SB35 Determination Data'!$F138,'5th Cycle APR Raw Data-Final'!$T$3:$T$1977,"&lt;"&amp;E138),SUMIFS('5th Cycle APR Raw Data-Final'!$S$3:$S$1977,'5th Cycle APR Raw Data-Final'!$A$3:$A$1977,'SB35 Determination Data'!$K138,'5th Cycle APR Raw Data-Final'!$T$3:$T$1977,"&gt;="&amp;'SB35 Determination Data'!$F138,'5th Cycle APR Raw Data-Final'!$T$3:$T$1977,"&lt;="&amp;G138))</f>
        <v>533</v>
      </c>
      <c r="AM138" s="100">
        <f t="shared" si="81"/>
        <v>1609</v>
      </c>
      <c r="AN138" s="114">
        <f t="shared" si="82"/>
        <v>0.5</v>
      </c>
      <c r="AO138" s="2" t="str">
        <f t="shared" si="83"/>
        <v>YES</v>
      </c>
      <c r="AP138" s="2" t="str">
        <f t="shared" si="84"/>
        <v>NO</v>
      </c>
      <c r="AQ138" s="2" t="str">
        <f t="shared" si="85"/>
        <v>NO</v>
      </c>
      <c r="AR138" s="124" t="str">
        <f>VLOOKUP(K138,'2018Submitted'!$A$2:$C$540,3,FALSE)</f>
        <v>Successful</v>
      </c>
      <c r="AS138" s="2" t="str">
        <f t="shared" si="86"/>
        <v>NO</v>
      </c>
      <c r="AT138" s="2" t="str">
        <f t="shared" si="87"/>
        <v>NO</v>
      </c>
    </row>
    <row r="139" spans="1:46" s="2" customFormat="1" ht="12.75" customHeight="1" x14ac:dyDescent="0.2">
      <c r="A139" s="2" t="s">
        <v>5</v>
      </c>
      <c r="B139" s="2" t="str">
        <f t="shared" si="60"/>
        <v>EL SEGUNDO</v>
      </c>
      <c r="C139" s="71">
        <f t="shared" si="61"/>
        <v>0.625</v>
      </c>
      <c r="D139" s="72">
        <f t="shared" si="62"/>
        <v>8</v>
      </c>
      <c r="E139" s="99">
        <f t="shared" si="63"/>
        <v>2018</v>
      </c>
      <c r="F139" s="99">
        <f t="shared" si="64"/>
        <v>2014</v>
      </c>
      <c r="G139" s="99" t="str">
        <f t="shared" si="65"/>
        <v>2021</v>
      </c>
      <c r="H139" s="2" t="str">
        <f t="shared" si="66"/>
        <v>10/15/2013</v>
      </c>
      <c r="I139" s="2" t="str">
        <f t="shared" si="67"/>
        <v>10/15/2021</v>
      </c>
      <c r="J139" s="2" t="s">
        <v>3</v>
      </c>
      <c r="K139" s="111" t="s">
        <v>1277</v>
      </c>
      <c r="L139" s="100">
        <f>VLOOKUP(K139,'5th Cycle APR Raw Data-Final'!$A$3:$P$1977,6,FALSE)</f>
        <v>18</v>
      </c>
      <c r="M139" s="100">
        <f>IF(AN139&lt;1,SUMIFS('5th Cycle APR Raw Data-Final'!G$3:G$1977,'5th Cycle APR Raw Data-Final'!$A$3:$A$1977,'SB35 Determination Data'!$K139,'5th Cycle APR Raw Data-Final'!$T$3:$T$1977,"&gt;="&amp;'SB35 Determination Data'!$F139,'5th Cycle APR Raw Data-Final'!$T$3:$T$1977,"&lt;"&amp;E139),SUMIFS('5th Cycle APR Raw Data-Final'!G$3:G$1977,'5th Cycle APR Raw Data-Final'!$A$3:$A$1977,'SB35 Determination Data'!$K139,'5th Cycle APR Raw Data-Final'!$T$3:$T$1977,"&gt;="&amp;'SB35 Determination Data'!$F139,'5th Cycle APR Raw Data-Final'!$T$3:$T$1977,"&lt;="&amp;G139))</f>
        <v>0</v>
      </c>
      <c r="N139" s="100">
        <f>IF(AN139&lt;1,SUMIFS('5th Cycle APR Raw Data-Final'!H$3:H$1977,'5th Cycle APR Raw Data-Final'!$A$3:$A$1977,'SB35 Determination Data'!$K139,'5th Cycle APR Raw Data-Final'!$T$3:$T$1977,"&gt;="&amp;'SB35 Determination Data'!$F139,'5th Cycle APR Raw Data-Final'!$T$3:$T$1977,"&lt;"&amp;E139),SUMIFS('5th Cycle APR Raw Data-Final'!H$3:H$1977,'5th Cycle APR Raw Data-Final'!$A$3:$A$1977,'SB35 Determination Data'!$K139,'5th Cycle APR Raw Data-Final'!$T$3:$T$1977,"&gt;="&amp;'SB35 Determination Data'!$F139,'5th Cycle APR Raw Data-Final'!$T$3:$T$1977,"&lt;="&amp;G139))</f>
        <v>0</v>
      </c>
      <c r="O139" s="100">
        <f>IF(AN139&lt;1,SUMIFS('5th Cycle APR Raw Data-Final'!I$3:I$1977,'5th Cycle APR Raw Data-Final'!$A$3:$A$1977,'SB35 Determination Data'!$K139,'5th Cycle APR Raw Data-Final'!$T$3:$T$1977,"&gt;="&amp;'SB35 Determination Data'!$F139,'5th Cycle APR Raw Data-Final'!$T$3:$T$1977,"&lt;"&amp;E139),SUMIFS('5th Cycle APR Raw Data-Final'!I$3:I$1977,'5th Cycle APR Raw Data-Final'!$A$3:$A$1977,'SB35 Determination Data'!$K139,'5th Cycle APR Raw Data-Final'!$T$3:$T$1977,"&gt;="&amp;'SB35 Determination Data'!$F139,'5th Cycle APR Raw Data-Final'!$T$3:$T$1977,"&lt;="&amp;G139))</f>
        <v>0</v>
      </c>
      <c r="P139" s="100">
        <f t="shared" si="68"/>
        <v>18</v>
      </c>
      <c r="Q139" s="112">
        <f t="shared" si="69"/>
        <v>0</v>
      </c>
      <c r="R139" s="101">
        <f t="shared" si="70"/>
        <v>9</v>
      </c>
      <c r="S139" s="101">
        <f t="shared" si="71"/>
        <v>0</v>
      </c>
      <c r="T139" s="100">
        <f>VLOOKUP(K139,'5th Cycle APR Raw Data-Final'!$A$3:$P$1977,10,FALSE)</f>
        <v>11</v>
      </c>
      <c r="U139" s="100">
        <f>IF(AN139&lt;1,SUMIFS('5th Cycle APR Raw Data-Final'!K$3:K$1977,'5th Cycle APR Raw Data-Final'!$A$3:$A$1977,'SB35 Determination Data'!$K139,'5th Cycle APR Raw Data-Final'!$T$3:$T$1977,"&gt;="&amp;'SB35 Determination Data'!$F139,'5th Cycle APR Raw Data-Final'!$T$3:$T$1977,"&lt;"&amp;E139),SUMIFS('5th Cycle APR Raw Data-Final'!K$3:K$1977,'5th Cycle APR Raw Data-Final'!$A$3:$A$1977,'SB35 Determination Data'!$K139,'5th Cycle APR Raw Data-Final'!$T$3:$T$1977,"&gt;="&amp;'SB35 Determination Data'!$F139,'5th Cycle APR Raw Data-Final'!$T$3:$T$1977,"&lt;="&amp;G139))</f>
        <v>0</v>
      </c>
      <c r="V139" s="100">
        <f>IF(AN139&lt;1,SUMIFS('5th Cycle APR Raw Data-Final'!L$3:L$1977,'5th Cycle APR Raw Data-Final'!$A$3:$A$1977,'SB35 Determination Data'!$K139,'5th Cycle APR Raw Data-Final'!$T$3:$T$1977,"&gt;="&amp;'SB35 Determination Data'!$F139,'5th Cycle APR Raw Data-Final'!$T$3:$T$1977,"&lt;"&amp;E139),SUMIFS('5th Cycle APR Raw Data-Final'!L$3:L$1977,'5th Cycle APR Raw Data-Final'!$A$3:$A$1977,'SB35 Determination Data'!$K139,'5th Cycle APR Raw Data-Final'!$T$3:$T$1977,"&gt;="&amp;'SB35 Determination Data'!$F139,'5th Cycle APR Raw Data-Final'!$T$3:$T$1977,"&lt;="&amp;G139))</f>
        <v>0</v>
      </c>
      <c r="W139" s="100">
        <f>IF(AN139&lt;1,SUMIFS('5th Cycle APR Raw Data-Final'!M$3:M$1977,'5th Cycle APR Raw Data-Final'!$A$3:$A$1977,'SB35 Determination Data'!$K139,'5th Cycle APR Raw Data-Final'!$T$3:$T$1977,"&gt;="&amp;'SB35 Determination Data'!$F139,'5th Cycle APR Raw Data-Final'!$T$3:$T$1977,"&lt;"&amp;E139),SUMIFS('5th Cycle APR Raw Data-Final'!M$3:M$1977,'5th Cycle APR Raw Data-Final'!$A$3:$A$1977,'SB35 Determination Data'!$K139,'5th Cycle APR Raw Data-Final'!$T$3:$T$1977,"&gt;="&amp;'SB35 Determination Data'!$F139,'5th Cycle APR Raw Data-Final'!$T$3:$T$1977,"&lt;="&amp;G139))</f>
        <v>0</v>
      </c>
      <c r="X139" s="100">
        <f t="shared" si="72"/>
        <v>11</v>
      </c>
      <c r="Y139" s="100">
        <f t="shared" si="73"/>
        <v>0</v>
      </c>
      <c r="Z139" s="100">
        <f t="shared" si="74"/>
        <v>11</v>
      </c>
      <c r="AA139" s="112">
        <f t="shared" si="75"/>
        <v>0</v>
      </c>
      <c r="AB139" s="112">
        <f t="shared" si="76"/>
        <v>0</v>
      </c>
      <c r="AC139" s="100">
        <f>VLOOKUP(K139,'5th Cycle APR Raw Data-Final'!$A$3:$P$1977,14,FALSE)</f>
        <v>12</v>
      </c>
      <c r="AD139" s="100">
        <f>IF(AN139&lt;1,SUMIFS('5th Cycle APR Raw Data-Final'!$O$3:$O$1977,'5th Cycle APR Raw Data-Final'!$A$3:$A$1977,'SB35 Determination Data'!$K139,'5th Cycle APR Raw Data-Final'!$T$3:$T$1977,"&gt;="&amp;'SB35 Determination Data'!$F139,'5th Cycle APR Raw Data-Final'!$T$3:$T$1977,"&lt;"&amp;E139),SUMIFS('5th Cycle APR Raw Data-Final'!$O$3:$O$1977,'5th Cycle APR Raw Data-Final'!$A$3:$A$1977,'SB35 Determination Data'!$K139,'5th Cycle APR Raw Data-Final'!$T$3:$T$1977,"&gt;="&amp;'SB35 Determination Data'!$F139,'5th Cycle APR Raw Data-Final'!$T$3:$T$1977,"&lt;="&amp;G139))</f>
        <v>0</v>
      </c>
      <c r="AE139" s="100">
        <f t="shared" si="77"/>
        <v>12</v>
      </c>
      <c r="AF139" s="112">
        <f t="shared" si="78"/>
        <v>0</v>
      </c>
      <c r="AG139" s="100">
        <f>VLOOKUP(K139,'5th Cycle APR Raw Data-Final'!$A$3:$P$1977,16,FALSE)</f>
        <v>28</v>
      </c>
      <c r="AH139" s="100">
        <f>IF(AN139&lt;1,SUMIFS('5th Cycle APR Raw Data-Final'!$Q$3:$Q$1977,'5th Cycle APR Raw Data-Final'!$A$3:$A$1977,'SB35 Determination Data'!$K139,'5th Cycle APR Raw Data-Final'!$T$3:$T$1977,"&gt;="&amp;'SB35 Determination Data'!$F139,'5th Cycle APR Raw Data-Final'!$T$3:$T$1977,"&lt;"&amp;E139),SUMIFS('5th Cycle APR Raw Data-Final'!$Q$3:$Q$1977,'5th Cycle APR Raw Data-Final'!$A$3:$A$1977,'SB35 Determination Data'!$K139,'5th Cycle APR Raw Data-Final'!$T$3:$T$1977,"&gt;="&amp;'SB35 Determination Data'!$F139,'5th Cycle APR Raw Data-Final'!$T$3:$T$1977,"&lt;="&amp;G139))</f>
        <v>0</v>
      </c>
      <c r="AI139" s="100">
        <f t="shared" si="79"/>
        <v>28</v>
      </c>
      <c r="AJ139" s="112">
        <f t="shared" si="80"/>
        <v>0</v>
      </c>
      <c r="AK139" s="100">
        <f>VLOOKUP(K139,'5th Cycle APR Raw Data-Final'!$A$3:$R$1977,18,FALSE)</f>
        <v>69</v>
      </c>
      <c r="AL139" s="100">
        <f>IF(AN139&lt;1,SUMIFS('5th Cycle APR Raw Data-Final'!$S$3:$S$1977,'5th Cycle APR Raw Data-Final'!$A$3:$A$1977,'SB35 Determination Data'!$K139,'5th Cycle APR Raw Data-Final'!$T$3:$T$1977,"&gt;="&amp;'SB35 Determination Data'!$F139,'5th Cycle APR Raw Data-Final'!$T$3:$T$1977,"&lt;"&amp;E139),SUMIFS('5th Cycle APR Raw Data-Final'!$S$3:$S$1977,'5th Cycle APR Raw Data-Final'!$A$3:$A$1977,'SB35 Determination Data'!$K139,'5th Cycle APR Raw Data-Final'!$T$3:$T$1977,"&gt;="&amp;'SB35 Determination Data'!$F139,'5th Cycle APR Raw Data-Final'!$T$3:$T$1977,"&lt;="&amp;G139))</f>
        <v>0</v>
      </c>
      <c r="AM139" s="100">
        <f t="shared" si="81"/>
        <v>69</v>
      </c>
      <c r="AN139" s="114">
        <f t="shared" si="82"/>
        <v>0.5</v>
      </c>
      <c r="AO139" s="2" t="str">
        <f t="shared" si="83"/>
        <v>YES</v>
      </c>
      <c r="AP139" s="2" t="str">
        <f t="shared" si="84"/>
        <v>NO</v>
      </c>
      <c r="AQ139" s="2" t="str">
        <f t="shared" si="85"/>
        <v>NO</v>
      </c>
      <c r="AR139" s="124" t="str">
        <f>VLOOKUP(K139,'2018Submitted'!$A$2:$C$540,3,FALSE)</f>
        <v>Successful</v>
      </c>
      <c r="AS139" s="2" t="str">
        <f t="shared" si="86"/>
        <v>NO</v>
      </c>
      <c r="AT139" s="2" t="str">
        <f t="shared" si="87"/>
        <v>NO</v>
      </c>
    </row>
    <row r="140" spans="1:46" s="2" customFormat="1" ht="12.75" customHeight="1" x14ac:dyDescent="0.2">
      <c r="A140" s="2" t="s">
        <v>78</v>
      </c>
      <c r="B140" s="2" t="str">
        <f t="shared" si="60"/>
        <v>ELK GROVE</v>
      </c>
      <c r="C140" s="71">
        <f t="shared" si="61"/>
        <v>0.625</v>
      </c>
      <c r="D140" s="72">
        <f t="shared" si="62"/>
        <v>8</v>
      </c>
      <c r="E140" s="99">
        <f t="shared" si="63"/>
        <v>2018</v>
      </c>
      <c r="F140" s="99">
        <f t="shared" si="64"/>
        <v>2014</v>
      </c>
      <c r="G140" s="99" t="str">
        <f t="shared" si="65"/>
        <v>2021</v>
      </c>
      <c r="H140" s="2" t="str">
        <f t="shared" si="66"/>
        <v>10/31/2013</v>
      </c>
      <c r="I140" s="2" t="str">
        <f t="shared" si="67"/>
        <v>10/31/2021</v>
      </c>
      <c r="J140" s="2" t="s">
        <v>32</v>
      </c>
      <c r="K140" s="111" t="s">
        <v>117</v>
      </c>
      <c r="L140" s="100">
        <f>VLOOKUP(K140,'5th Cycle APR Raw Data-Final'!$A$3:$P$1977,6,FALSE)</f>
        <v>2035</v>
      </c>
      <c r="M140" s="100">
        <f>IF(AN140&lt;1,SUMIFS('5th Cycle APR Raw Data-Final'!G$3:G$1977,'5th Cycle APR Raw Data-Final'!$A$3:$A$1977,'SB35 Determination Data'!$K140,'5th Cycle APR Raw Data-Final'!$T$3:$T$1977,"&gt;="&amp;'SB35 Determination Data'!$F140,'5th Cycle APR Raw Data-Final'!$T$3:$T$1977,"&lt;"&amp;E140),SUMIFS('5th Cycle APR Raw Data-Final'!G$3:G$1977,'5th Cycle APR Raw Data-Final'!$A$3:$A$1977,'SB35 Determination Data'!$K140,'5th Cycle APR Raw Data-Final'!$T$3:$T$1977,"&gt;="&amp;'SB35 Determination Data'!$F140,'5th Cycle APR Raw Data-Final'!$T$3:$T$1977,"&lt;="&amp;G140))</f>
        <v>84</v>
      </c>
      <c r="N140" s="100">
        <f>IF(AN140&lt;1,SUMIFS('5th Cycle APR Raw Data-Final'!H$3:H$1977,'5th Cycle APR Raw Data-Final'!$A$3:$A$1977,'SB35 Determination Data'!$K140,'5th Cycle APR Raw Data-Final'!$T$3:$T$1977,"&gt;="&amp;'SB35 Determination Data'!$F140,'5th Cycle APR Raw Data-Final'!$T$3:$T$1977,"&lt;"&amp;E140),SUMIFS('5th Cycle APR Raw Data-Final'!H$3:H$1977,'5th Cycle APR Raw Data-Final'!$A$3:$A$1977,'SB35 Determination Data'!$K140,'5th Cycle APR Raw Data-Final'!$T$3:$T$1977,"&gt;="&amp;'SB35 Determination Data'!$F140,'5th Cycle APR Raw Data-Final'!$T$3:$T$1977,"&lt;="&amp;G140))</f>
        <v>84</v>
      </c>
      <c r="O140" s="100">
        <f>IF(AN140&lt;1,SUMIFS('5th Cycle APR Raw Data-Final'!I$3:I$1977,'5th Cycle APR Raw Data-Final'!$A$3:$A$1977,'SB35 Determination Data'!$K140,'5th Cycle APR Raw Data-Final'!$T$3:$T$1977,"&gt;="&amp;'SB35 Determination Data'!$F140,'5th Cycle APR Raw Data-Final'!$T$3:$T$1977,"&lt;"&amp;E140),SUMIFS('5th Cycle APR Raw Data-Final'!I$3:I$1977,'5th Cycle APR Raw Data-Final'!$A$3:$A$1977,'SB35 Determination Data'!$K140,'5th Cycle APR Raw Data-Final'!$T$3:$T$1977,"&gt;="&amp;'SB35 Determination Data'!$F140,'5th Cycle APR Raw Data-Final'!$T$3:$T$1977,"&lt;="&amp;G140))</f>
        <v>0</v>
      </c>
      <c r="P140" s="100">
        <f t="shared" si="68"/>
        <v>1951</v>
      </c>
      <c r="Q140" s="112">
        <f t="shared" si="69"/>
        <v>4.1277641277641275E-2</v>
      </c>
      <c r="R140" s="101">
        <f t="shared" si="70"/>
        <v>1018</v>
      </c>
      <c r="S140" s="101">
        <f t="shared" si="71"/>
        <v>0</v>
      </c>
      <c r="T140" s="100">
        <f>VLOOKUP(K140,'5th Cycle APR Raw Data-Final'!$A$3:$P$1977,10,FALSE)</f>
        <v>1427</v>
      </c>
      <c r="U140" s="100">
        <f>IF(AN140&lt;1,SUMIFS('5th Cycle APR Raw Data-Final'!K$3:K$1977,'5th Cycle APR Raw Data-Final'!$A$3:$A$1977,'SB35 Determination Data'!$K140,'5th Cycle APR Raw Data-Final'!$T$3:$T$1977,"&gt;="&amp;'SB35 Determination Data'!$F140,'5th Cycle APR Raw Data-Final'!$T$3:$T$1977,"&lt;"&amp;E140),SUMIFS('5th Cycle APR Raw Data-Final'!K$3:K$1977,'5th Cycle APR Raw Data-Final'!$A$3:$A$1977,'SB35 Determination Data'!$K140,'5th Cycle APR Raw Data-Final'!$T$3:$T$1977,"&gt;="&amp;'SB35 Determination Data'!$F140,'5th Cycle APR Raw Data-Final'!$T$3:$T$1977,"&lt;="&amp;G140))</f>
        <v>76</v>
      </c>
      <c r="V140" s="100">
        <f>IF(AN140&lt;1,SUMIFS('5th Cycle APR Raw Data-Final'!L$3:L$1977,'5th Cycle APR Raw Data-Final'!$A$3:$A$1977,'SB35 Determination Data'!$K140,'5th Cycle APR Raw Data-Final'!$T$3:$T$1977,"&gt;="&amp;'SB35 Determination Data'!$F140,'5th Cycle APR Raw Data-Final'!$T$3:$T$1977,"&lt;"&amp;E140),SUMIFS('5th Cycle APR Raw Data-Final'!L$3:L$1977,'5th Cycle APR Raw Data-Final'!$A$3:$A$1977,'SB35 Determination Data'!$K140,'5th Cycle APR Raw Data-Final'!$T$3:$T$1977,"&gt;="&amp;'SB35 Determination Data'!$F140,'5th Cycle APR Raw Data-Final'!$T$3:$T$1977,"&lt;="&amp;G140))</f>
        <v>76</v>
      </c>
      <c r="W140" s="100">
        <f>IF(AN140&lt;1,SUMIFS('5th Cycle APR Raw Data-Final'!M$3:M$1977,'5th Cycle APR Raw Data-Final'!$A$3:$A$1977,'SB35 Determination Data'!$K140,'5th Cycle APR Raw Data-Final'!$T$3:$T$1977,"&gt;="&amp;'SB35 Determination Data'!$F140,'5th Cycle APR Raw Data-Final'!$T$3:$T$1977,"&lt;"&amp;E140),SUMIFS('5th Cycle APR Raw Data-Final'!M$3:M$1977,'5th Cycle APR Raw Data-Final'!$A$3:$A$1977,'SB35 Determination Data'!$K140,'5th Cycle APR Raw Data-Final'!$T$3:$T$1977,"&gt;="&amp;'SB35 Determination Data'!$F140,'5th Cycle APR Raw Data-Final'!$T$3:$T$1977,"&lt;="&amp;G140))</f>
        <v>0</v>
      </c>
      <c r="X140" s="100">
        <f t="shared" si="72"/>
        <v>1351</v>
      </c>
      <c r="Y140" s="100">
        <f t="shared" si="73"/>
        <v>76</v>
      </c>
      <c r="Z140" s="100">
        <f t="shared" si="74"/>
        <v>1351</v>
      </c>
      <c r="AA140" s="112">
        <f t="shared" si="75"/>
        <v>5.3258584442887176E-2</v>
      </c>
      <c r="AB140" s="112">
        <f t="shared" si="76"/>
        <v>5.3258584442887176E-2</v>
      </c>
      <c r="AC140" s="100">
        <f>VLOOKUP(K140,'5th Cycle APR Raw Data-Final'!$A$3:$P$1977,14,FALSE)</f>
        <v>1377</v>
      </c>
      <c r="AD140" s="100">
        <f>IF(AN140&lt;1,SUMIFS('5th Cycle APR Raw Data-Final'!$O$3:$O$1977,'5th Cycle APR Raw Data-Final'!$A$3:$A$1977,'SB35 Determination Data'!$K140,'5th Cycle APR Raw Data-Final'!$T$3:$T$1977,"&gt;="&amp;'SB35 Determination Data'!$F140,'5th Cycle APR Raw Data-Final'!$T$3:$T$1977,"&lt;"&amp;E140),SUMIFS('5th Cycle APR Raw Data-Final'!$O$3:$O$1977,'5th Cycle APR Raw Data-Final'!$A$3:$A$1977,'SB35 Determination Data'!$K140,'5th Cycle APR Raw Data-Final'!$T$3:$T$1977,"&gt;="&amp;'SB35 Determination Data'!$F140,'5th Cycle APR Raw Data-Final'!$T$3:$T$1977,"&lt;="&amp;G140))</f>
        <v>271</v>
      </c>
      <c r="AE140" s="100">
        <f t="shared" si="77"/>
        <v>1106</v>
      </c>
      <c r="AF140" s="112">
        <f t="shared" si="78"/>
        <v>0.19680464778503995</v>
      </c>
      <c r="AG140" s="100">
        <f>VLOOKUP(K140,'5th Cycle APR Raw Data-Final'!$A$3:$P$1977,16,FALSE)</f>
        <v>2563</v>
      </c>
      <c r="AH140" s="100">
        <f>IF(AN140&lt;1,SUMIFS('5th Cycle APR Raw Data-Final'!$Q$3:$Q$1977,'5th Cycle APR Raw Data-Final'!$A$3:$A$1977,'SB35 Determination Data'!$K140,'5th Cycle APR Raw Data-Final'!$T$3:$T$1977,"&gt;="&amp;'SB35 Determination Data'!$F140,'5th Cycle APR Raw Data-Final'!$T$3:$T$1977,"&lt;"&amp;E140),SUMIFS('5th Cycle APR Raw Data-Final'!$Q$3:$Q$1977,'5th Cycle APR Raw Data-Final'!$A$3:$A$1977,'SB35 Determination Data'!$K140,'5th Cycle APR Raw Data-Final'!$T$3:$T$1977,"&gt;="&amp;'SB35 Determination Data'!$F140,'5th Cycle APR Raw Data-Final'!$T$3:$T$1977,"&lt;="&amp;G140))</f>
        <v>2203</v>
      </c>
      <c r="AI140" s="100">
        <f t="shared" si="79"/>
        <v>360</v>
      </c>
      <c r="AJ140" s="112">
        <f t="shared" si="80"/>
        <v>0.85953960202887236</v>
      </c>
      <c r="AK140" s="100">
        <f>VLOOKUP(K140,'5th Cycle APR Raw Data-Final'!$A$3:$R$1977,18,FALSE)</f>
        <v>7402</v>
      </c>
      <c r="AL140" s="100">
        <f>IF(AN140&lt;1,SUMIFS('5th Cycle APR Raw Data-Final'!$S$3:$S$1977,'5th Cycle APR Raw Data-Final'!$A$3:$A$1977,'SB35 Determination Data'!$K140,'5th Cycle APR Raw Data-Final'!$T$3:$T$1977,"&gt;="&amp;'SB35 Determination Data'!$F140,'5th Cycle APR Raw Data-Final'!$T$3:$T$1977,"&lt;"&amp;E140),SUMIFS('5th Cycle APR Raw Data-Final'!$S$3:$S$1977,'5th Cycle APR Raw Data-Final'!$A$3:$A$1977,'SB35 Determination Data'!$K140,'5th Cycle APR Raw Data-Final'!$T$3:$T$1977,"&gt;="&amp;'SB35 Determination Data'!$F140,'5th Cycle APR Raw Data-Final'!$T$3:$T$1977,"&lt;="&amp;G140))</f>
        <v>2634</v>
      </c>
      <c r="AM140" s="100">
        <f t="shared" si="81"/>
        <v>4768</v>
      </c>
      <c r="AN140" s="114">
        <f t="shared" si="82"/>
        <v>0.5</v>
      </c>
      <c r="AO140" s="2" t="str">
        <f t="shared" si="83"/>
        <v>NO</v>
      </c>
      <c r="AP140" s="2" t="str">
        <f t="shared" si="84"/>
        <v>YES</v>
      </c>
      <c r="AQ140" s="2" t="str">
        <f t="shared" si="85"/>
        <v>NO</v>
      </c>
      <c r="AR140" s="124" t="str">
        <f>VLOOKUP(K140,'2018Submitted'!$A$2:$C$540,3,FALSE)</f>
        <v>Successful</v>
      </c>
      <c r="AS140" s="2" t="str">
        <f t="shared" si="86"/>
        <v>NO</v>
      </c>
      <c r="AT140" s="2" t="str">
        <f t="shared" si="87"/>
        <v>YES</v>
      </c>
    </row>
    <row r="141" spans="1:46" s="2" customFormat="1" ht="12.75" customHeight="1" x14ac:dyDescent="0.2">
      <c r="A141" s="2" t="s">
        <v>7</v>
      </c>
      <c r="B141" s="2" t="str">
        <f t="shared" si="60"/>
        <v>EMERYVILLE</v>
      </c>
      <c r="C141" s="71">
        <f t="shared" si="61"/>
        <v>0.5</v>
      </c>
      <c r="D141" s="72">
        <f t="shared" si="62"/>
        <v>8</v>
      </c>
      <c r="E141" s="99">
        <f t="shared" si="63"/>
        <v>2019</v>
      </c>
      <c r="F141" s="99">
        <f t="shared" si="64"/>
        <v>2015</v>
      </c>
      <c r="G141" s="99">
        <f t="shared" si="65"/>
        <v>2022</v>
      </c>
      <c r="H141" s="2" t="str">
        <f t="shared" si="66"/>
        <v>01/31/2015</v>
      </c>
      <c r="I141" s="2" t="str">
        <f t="shared" si="67"/>
        <v>01/31/2023</v>
      </c>
      <c r="J141" s="2" t="s">
        <v>8</v>
      </c>
      <c r="K141" s="111" t="s">
        <v>118</v>
      </c>
      <c r="L141" s="100">
        <f>VLOOKUP(K141,'5th Cycle APR Raw Data-Final'!$A$3:$P$1977,6,FALSE)</f>
        <v>276</v>
      </c>
      <c r="M141" s="100">
        <f>IF(AN141&lt;1,SUMIFS('5th Cycle APR Raw Data-Final'!G$3:G$1977,'5th Cycle APR Raw Data-Final'!$A$3:$A$1977,'SB35 Determination Data'!$K141,'5th Cycle APR Raw Data-Final'!$T$3:$T$1977,"&gt;="&amp;'SB35 Determination Data'!$F141,'5th Cycle APR Raw Data-Final'!$T$3:$T$1977,"&lt;"&amp;E141),SUMIFS('5th Cycle APR Raw Data-Final'!G$3:G$1977,'5th Cycle APR Raw Data-Final'!$A$3:$A$1977,'SB35 Determination Data'!$K141,'5th Cycle APR Raw Data-Final'!$T$3:$T$1977,"&gt;="&amp;'SB35 Determination Data'!$F141,'5th Cycle APR Raw Data-Final'!$T$3:$T$1977,"&lt;="&amp;G141))</f>
        <v>87</v>
      </c>
      <c r="N141" s="100">
        <f>IF(AN141&lt;1,SUMIFS('5th Cycle APR Raw Data-Final'!H$3:H$1977,'5th Cycle APR Raw Data-Final'!$A$3:$A$1977,'SB35 Determination Data'!$K141,'5th Cycle APR Raw Data-Final'!$T$3:$T$1977,"&gt;="&amp;'SB35 Determination Data'!$F141,'5th Cycle APR Raw Data-Final'!$T$3:$T$1977,"&lt;"&amp;E141),SUMIFS('5th Cycle APR Raw Data-Final'!H$3:H$1977,'5th Cycle APR Raw Data-Final'!$A$3:$A$1977,'SB35 Determination Data'!$K141,'5th Cycle APR Raw Data-Final'!$T$3:$T$1977,"&gt;="&amp;'SB35 Determination Data'!$F141,'5th Cycle APR Raw Data-Final'!$T$3:$T$1977,"&lt;="&amp;G141))</f>
        <v>87</v>
      </c>
      <c r="O141" s="100">
        <f>IF(AN141&lt;1,SUMIFS('5th Cycle APR Raw Data-Final'!I$3:I$1977,'5th Cycle APR Raw Data-Final'!$A$3:$A$1977,'SB35 Determination Data'!$K141,'5th Cycle APR Raw Data-Final'!$T$3:$T$1977,"&gt;="&amp;'SB35 Determination Data'!$F141,'5th Cycle APR Raw Data-Final'!$T$3:$T$1977,"&lt;"&amp;E141),SUMIFS('5th Cycle APR Raw Data-Final'!I$3:I$1977,'5th Cycle APR Raw Data-Final'!$A$3:$A$1977,'SB35 Determination Data'!$K141,'5th Cycle APR Raw Data-Final'!$T$3:$T$1977,"&gt;="&amp;'SB35 Determination Data'!$F141,'5th Cycle APR Raw Data-Final'!$T$3:$T$1977,"&lt;="&amp;G141))</f>
        <v>0</v>
      </c>
      <c r="P141" s="100">
        <f t="shared" si="68"/>
        <v>189</v>
      </c>
      <c r="Q141" s="112">
        <f t="shared" si="69"/>
        <v>0.31521739130434784</v>
      </c>
      <c r="R141" s="101">
        <f t="shared" si="70"/>
        <v>138</v>
      </c>
      <c r="S141" s="101">
        <f t="shared" si="71"/>
        <v>0</v>
      </c>
      <c r="T141" s="100">
        <f>VLOOKUP(K141,'5th Cycle APR Raw Data-Final'!$A$3:$P$1977,10,FALSE)</f>
        <v>211</v>
      </c>
      <c r="U141" s="100">
        <f>IF(AN141&lt;1,SUMIFS('5th Cycle APR Raw Data-Final'!K$3:K$1977,'5th Cycle APR Raw Data-Final'!$A$3:$A$1977,'SB35 Determination Data'!$K141,'5th Cycle APR Raw Data-Final'!$T$3:$T$1977,"&gt;="&amp;'SB35 Determination Data'!$F141,'5th Cycle APR Raw Data-Final'!$T$3:$T$1977,"&lt;"&amp;E141),SUMIFS('5th Cycle APR Raw Data-Final'!K$3:K$1977,'5th Cycle APR Raw Data-Final'!$A$3:$A$1977,'SB35 Determination Data'!$K141,'5th Cycle APR Raw Data-Final'!$T$3:$T$1977,"&gt;="&amp;'SB35 Determination Data'!$F141,'5th Cycle APR Raw Data-Final'!$T$3:$T$1977,"&lt;="&amp;G141))</f>
        <v>19</v>
      </c>
      <c r="V141" s="100">
        <f>IF(AN141&lt;1,SUMIFS('5th Cycle APR Raw Data-Final'!L$3:L$1977,'5th Cycle APR Raw Data-Final'!$A$3:$A$1977,'SB35 Determination Data'!$K141,'5th Cycle APR Raw Data-Final'!$T$3:$T$1977,"&gt;="&amp;'SB35 Determination Data'!$F141,'5th Cycle APR Raw Data-Final'!$T$3:$T$1977,"&lt;"&amp;E141),SUMIFS('5th Cycle APR Raw Data-Final'!L$3:L$1977,'5th Cycle APR Raw Data-Final'!$A$3:$A$1977,'SB35 Determination Data'!$K141,'5th Cycle APR Raw Data-Final'!$T$3:$T$1977,"&gt;="&amp;'SB35 Determination Data'!$F141,'5th Cycle APR Raw Data-Final'!$T$3:$T$1977,"&lt;="&amp;G141))</f>
        <v>19</v>
      </c>
      <c r="W141" s="100">
        <f>IF(AN141&lt;1,SUMIFS('5th Cycle APR Raw Data-Final'!M$3:M$1977,'5th Cycle APR Raw Data-Final'!$A$3:$A$1977,'SB35 Determination Data'!$K141,'5th Cycle APR Raw Data-Final'!$T$3:$T$1977,"&gt;="&amp;'SB35 Determination Data'!$F141,'5th Cycle APR Raw Data-Final'!$T$3:$T$1977,"&lt;"&amp;E141),SUMIFS('5th Cycle APR Raw Data-Final'!M$3:M$1977,'5th Cycle APR Raw Data-Final'!$A$3:$A$1977,'SB35 Determination Data'!$K141,'5th Cycle APR Raw Data-Final'!$T$3:$T$1977,"&gt;="&amp;'SB35 Determination Data'!$F141,'5th Cycle APR Raw Data-Final'!$T$3:$T$1977,"&lt;="&amp;G141))</f>
        <v>0</v>
      </c>
      <c r="X141" s="100">
        <f t="shared" si="72"/>
        <v>192</v>
      </c>
      <c r="Y141" s="100">
        <f t="shared" si="73"/>
        <v>19</v>
      </c>
      <c r="Z141" s="100">
        <f t="shared" si="74"/>
        <v>192</v>
      </c>
      <c r="AA141" s="112">
        <f t="shared" si="75"/>
        <v>9.004739336492891E-2</v>
      </c>
      <c r="AB141" s="112">
        <f t="shared" si="76"/>
        <v>9.004739336492891E-2</v>
      </c>
      <c r="AC141" s="100">
        <f>VLOOKUP(K141,'5th Cycle APR Raw Data-Final'!$A$3:$P$1977,14,FALSE)</f>
        <v>259</v>
      </c>
      <c r="AD141" s="100">
        <f>IF(AN141&lt;1,SUMIFS('5th Cycle APR Raw Data-Final'!$O$3:$O$1977,'5th Cycle APR Raw Data-Final'!$A$3:$A$1977,'SB35 Determination Data'!$K141,'5th Cycle APR Raw Data-Final'!$T$3:$T$1977,"&gt;="&amp;'SB35 Determination Data'!$F141,'5th Cycle APR Raw Data-Final'!$T$3:$T$1977,"&lt;"&amp;E141),SUMIFS('5th Cycle APR Raw Data-Final'!$O$3:$O$1977,'5th Cycle APR Raw Data-Final'!$A$3:$A$1977,'SB35 Determination Data'!$K141,'5th Cycle APR Raw Data-Final'!$T$3:$T$1977,"&gt;="&amp;'SB35 Determination Data'!$F141,'5th Cycle APR Raw Data-Final'!$T$3:$T$1977,"&lt;="&amp;G141))</f>
        <v>25</v>
      </c>
      <c r="AE141" s="100">
        <f t="shared" si="77"/>
        <v>234</v>
      </c>
      <c r="AF141" s="112">
        <f t="shared" si="78"/>
        <v>9.6525096525096526E-2</v>
      </c>
      <c r="AG141" s="100">
        <f>VLOOKUP(K141,'5th Cycle APR Raw Data-Final'!$A$3:$P$1977,16,FALSE)</f>
        <v>752</v>
      </c>
      <c r="AH141" s="100">
        <f>IF(AN141&lt;1,SUMIFS('5th Cycle APR Raw Data-Final'!$Q$3:$Q$1977,'5th Cycle APR Raw Data-Final'!$A$3:$A$1977,'SB35 Determination Data'!$K141,'5th Cycle APR Raw Data-Final'!$T$3:$T$1977,"&gt;="&amp;'SB35 Determination Data'!$F141,'5th Cycle APR Raw Data-Final'!$T$3:$T$1977,"&lt;"&amp;E141),SUMIFS('5th Cycle APR Raw Data-Final'!$Q$3:$Q$1977,'5th Cycle APR Raw Data-Final'!$A$3:$A$1977,'SB35 Determination Data'!$K141,'5th Cycle APR Raw Data-Final'!$T$3:$T$1977,"&gt;="&amp;'SB35 Determination Data'!$F141,'5th Cycle APR Raw Data-Final'!$T$3:$T$1977,"&lt;="&amp;G141))</f>
        <v>450</v>
      </c>
      <c r="AI141" s="100">
        <f t="shared" si="79"/>
        <v>302</v>
      </c>
      <c r="AJ141" s="112">
        <f t="shared" si="80"/>
        <v>0.59840425531914898</v>
      </c>
      <c r="AK141" s="100">
        <f>VLOOKUP(K141,'5th Cycle APR Raw Data-Final'!$A$3:$R$1977,18,FALSE)</f>
        <v>1498</v>
      </c>
      <c r="AL141" s="100">
        <f>IF(AN141&lt;1,SUMIFS('5th Cycle APR Raw Data-Final'!$S$3:$S$1977,'5th Cycle APR Raw Data-Final'!$A$3:$A$1977,'SB35 Determination Data'!$K141,'5th Cycle APR Raw Data-Final'!$T$3:$T$1977,"&gt;="&amp;'SB35 Determination Data'!$F141,'5th Cycle APR Raw Data-Final'!$T$3:$T$1977,"&lt;"&amp;E141),SUMIFS('5th Cycle APR Raw Data-Final'!$S$3:$S$1977,'5th Cycle APR Raw Data-Final'!$A$3:$A$1977,'SB35 Determination Data'!$K141,'5th Cycle APR Raw Data-Final'!$T$3:$T$1977,"&gt;="&amp;'SB35 Determination Data'!$F141,'5th Cycle APR Raw Data-Final'!$T$3:$T$1977,"&lt;="&amp;G141))</f>
        <v>581</v>
      </c>
      <c r="AM141" s="100">
        <f t="shared" si="81"/>
        <v>917</v>
      </c>
      <c r="AN141" s="114">
        <f t="shared" si="82"/>
        <v>0.5</v>
      </c>
      <c r="AO141" s="2" t="str">
        <f t="shared" si="83"/>
        <v>NO</v>
      </c>
      <c r="AP141" s="2" t="str">
        <f t="shared" si="84"/>
        <v>YES</v>
      </c>
      <c r="AQ141" s="2" t="str">
        <f t="shared" si="85"/>
        <v>NO</v>
      </c>
      <c r="AR141" s="124" t="str">
        <f>VLOOKUP(K141,'2018Submitted'!$A$2:$C$540,3,FALSE)</f>
        <v>Successful</v>
      </c>
      <c r="AS141" s="2" t="str">
        <f t="shared" si="86"/>
        <v>NO</v>
      </c>
      <c r="AT141" s="2" t="str">
        <f t="shared" si="87"/>
        <v>YES</v>
      </c>
    </row>
    <row r="142" spans="1:46" s="2" customFormat="1" ht="12.75" customHeight="1" x14ac:dyDescent="0.2">
      <c r="A142" s="2" t="s">
        <v>66</v>
      </c>
      <c r="B142" s="2" t="str">
        <f t="shared" si="60"/>
        <v>ENCINITAS</v>
      </c>
      <c r="C142" s="71">
        <f t="shared" si="61"/>
        <v>0.75</v>
      </c>
      <c r="D142" s="72">
        <f t="shared" si="62"/>
        <v>8</v>
      </c>
      <c r="E142" s="99">
        <f t="shared" si="63"/>
        <v>2017</v>
      </c>
      <c r="F142" s="99">
        <f t="shared" si="64"/>
        <v>2013</v>
      </c>
      <c r="G142" s="99">
        <f t="shared" si="65"/>
        <v>2020</v>
      </c>
      <c r="H142" s="2" t="str">
        <f t="shared" si="66"/>
        <v>04/30/2013</v>
      </c>
      <c r="I142" s="2" t="str">
        <f t="shared" si="67"/>
        <v>04/30/2021</v>
      </c>
      <c r="J142" s="2" t="s">
        <v>67</v>
      </c>
      <c r="K142" s="111" t="s">
        <v>119</v>
      </c>
      <c r="L142" s="100">
        <f>VLOOKUP(K142,'5th Cycle APR Raw Data-Final'!$A$3:$P$1977,6,FALSE)</f>
        <v>587</v>
      </c>
      <c r="M142" s="100">
        <f>IF(AN142&lt;1,SUMIFS('5th Cycle APR Raw Data-Final'!G$3:G$1977,'5th Cycle APR Raw Data-Final'!$A$3:$A$1977,'SB35 Determination Data'!$K142,'5th Cycle APR Raw Data-Final'!$T$3:$T$1977,"&gt;="&amp;'SB35 Determination Data'!$F142,'5th Cycle APR Raw Data-Final'!$T$3:$T$1977,"&lt;"&amp;E142),SUMIFS('5th Cycle APR Raw Data-Final'!G$3:G$1977,'5th Cycle APR Raw Data-Final'!$A$3:$A$1977,'SB35 Determination Data'!$K142,'5th Cycle APR Raw Data-Final'!$T$3:$T$1977,"&gt;="&amp;'SB35 Determination Data'!$F142,'5th Cycle APR Raw Data-Final'!$T$3:$T$1977,"&lt;="&amp;G142))</f>
        <v>33</v>
      </c>
      <c r="N142" s="100">
        <f>IF(AN142&lt;1,SUMIFS('5th Cycle APR Raw Data-Final'!H$3:H$1977,'5th Cycle APR Raw Data-Final'!$A$3:$A$1977,'SB35 Determination Data'!$K142,'5th Cycle APR Raw Data-Final'!$T$3:$T$1977,"&gt;="&amp;'SB35 Determination Data'!$F142,'5th Cycle APR Raw Data-Final'!$T$3:$T$1977,"&lt;"&amp;E142),SUMIFS('5th Cycle APR Raw Data-Final'!H$3:H$1977,'5th Cycle APR Raw Data-Final'!$A$3:$A$1977,'SB35 Determination Data'!$K142,'5th Cycle APR Raw Data-Final'!$T$3:$T$1977,"&gt;="&amp;'SB35 Determination Data'!$F142,'5th Cycle APR Raw Data-Final'!$T$3:$T$1977,"&lt;="&amp;G142))</f>
        <v>32</v>
      </c>
      <c r="O142" s="100">
        <f>IF(AN142&lt;1,SUMIFS('5th Cycle APR Raw Data-Final'!I$3:I$1977,'5th Cycle APR Raw Data-Final'!$A$3:$A$1977,'SB35 Determination Data'!$K142,'5th Cycle APR Raw Data-Final'!$T$3:$T$1977,"&gt;="&amp;'SB35 Determination Data'!$F142,'5th Cycle APR Raw Data-Final'!$T$3:$T$1977,"&lt;"&amp;E142),SUMIFS('5th Cycle APR Raw Data-Final'!I$3:I$1977,'5th Cycle APR Raw Data-Final'!$A$3:$A$1977,'SB35 Determination Data'!$K142,'5th Cycle APR Raw Data-Final'!$T$3:$T$1977,"&gt;="&amp;'SB35 Determination Data'!$F142,'5th Cycle APR Raw Data-Final'!$T$3:$T$1977,"&lt;="&amp;G142))</f>
        <v>1</v>
      </c>
      <c r="P142" s="100">
        <f t="shared" si="68"/>
        <v>554</v>
      </c>
      <c r="Q142" s="112">
        <f t="shared" si="69"/>
        <v>5.6218057921635436E-2</v>
      </c>
      <c r="R142" s="101">
        <f t="shared" si="70"/>
        <v>294</v>
      </c>
      <c r="S142" s="101">
        <f t="shared" si="71"/>
        <v>0</v>
      </c>
      <c r="T142" s="100">
        <f>VLOOKUP(K142,'5th Cycle APR Raw Data-Final'!$A$3:$P$1977,10,FALSE)</f>
        <v>446</v>
      </c>
      <c r="U142" s="100">
        <f>IF(AN142&lt;1,SUMIFS('5th Cycle APR Raw Data-Final'!K$3:K$1977,'5th Cycle APR Raw Data-Final'!$A$3:$A$1977,'SB35 Determination Data'!$K142,'5th Cycle APR Raw Data-Final'!$T$3:$T$1977,"&gt;="&amp;'SB35 Determination Data'!$F142,'5th Cycle APR Raw Data-Final'!$T$3:$T$1977,"&lt;"&amp;E142),SUMIFS('5th Cycle APR Raw Data-Final'!K$3:K$1977,'5th Cycle APR Raw Data-Final'!$A$3:$A$1977,'SB35 Determination Data'!$K142,'5th Cycle APR Raw Data-Final'!$T$3:$T$1977,"&gt;="&amp;'SB35 Determination Data'!$F142,'5th Cycle APR Raw Data-Final'!$T$3:$T$1977,"&lt;="&amp;G142))</f>
        <v>23</v>
      </c>
      <c r="V142" s="100">
        <f>IF(AN142&lt;1,SUMIFS('5th Cycle APR Raw Data-Final'!L$3:L$1977,'5th Cycle APR Raw Data-Final'!$A$3:$A$1977,'SB35 Determination Data'!$K142,'5th Cycle APR Raw Data-Final'!$T$3:$T$1977,"&gt;="&amp;'SB35 Determination Data'!$F142,'5th Cycle APR Raw Data-Final'!$T$3:$T$1977,"&lt;"&amp;E142),SUMIFS('5th Cycle APR Raw Data-Final'!L$3:L$1977,'5th Cycle APR Raw Data-Final'!$A$3:$A$1977,'SB35 Determination Data'!$K142,'5th Cycle APR Raw Data-Final'!$T$3:$T$1977,"&gt;="&amp;'SB35 Determination Data'!$F142,'5th Cycle APR Raw Data-Final'!$T$3:$T$1977,"&lt;="&amp;G142))</f>
        <v>22</v>
      </c>
      <c r="W142" s="100">
        <f>IF(AN142&lt;1,SUMIFS('5th Cycle APR Raw Data-Final'!M$3:M$1977,'5th Cycle APR Raw Data-Final'!$A$3:$A$1977,'SB35 Determination Data'!$K142,'5th Cycle APR Raw Data-Final'!$T$3:$T$1977,"&gt;="&amp;'SB35 Determination Data'!$F142,'5th Cycle APR Raw Data-Final'!$T$3:$T$1977,"&lt;"&amp;E142),SUMIFS('5th Cycle APR Raw Data-Final'!M$3:M$1977,'5th Cycle APR Raw Data-Final'!$A$3:$A$1977,'SB35 Determination Data'!$K142,'5th Cycle APR Raw Data-Final'!$T$3:$T$1977,"&gt;="&amp;'SB35 Determination Data'!$F142,'5th Cycle APR Raw Data-Final'!$T$3:$T$1977,"&lt;="&amp;G142))</f>
        <v>1</v>
      </c>
      <c r="X142" s="100">
        <f t="shared" si="72"/>
        <v>423</v>
      </c>
      <c r="Y142" s="100">
        <f t="shared" si="73"/>
        <v>23</v>
      </c>
      <c r="Z142" s="100">
        <f t="shared" si="74"/>
        <v>423</v>
      </c>
      <c r="AA142" s="112">
        <f t="shared" si="75"/>
        <v>5.1569506726457402E-2</v>
      </c>
      <c r="AB142" s="112">
        <f t="shared" si="76"/>
        <v>5.1569506726457402E-2</v>
      </c>
      <c r="AC142" s="100">
        <f>VLOOKUP(K142,'5th Cycle APR Raw Data-Final'!$A$3:$P$1977,14,FALSE)</f>
        <v>413</v>
      </c>
      <c r="AD142" s="100">
        <f>IF(AN142&lt;1,SUMIFS('5th Cycle APR Raw Data-Final'!$O$3:$O$1977,'5th Cycle APR Raw Data-Final'!$A$3:$A$1977,'SB35 Determination Data'!$K142,'5th Cycle APR Raw Data-Final'!$T$3:$T$1977,"&gt;="&amp;'SB35 Determination Data'!$F142,'5th Cycle APR Raw Data-Final'!$T$3:$T$1977,"&lt;"&amp;E142),SUMIFS('5th Cycle APR Raw Data-Final'!$O$3:$O$1977,'5th Cycle APR Raw Data-Final'!$A$3:$A$1977,'SB35 Determination Data'!$K142,'5th Cycle APR Raw Data-Final'!$T$3:$T$1977,"&gt;="&amp;'SB35 Determination Data'!$F142,'5th Cycle APR Raw Data-Final'!$T$3:$T$1977,"&lt;="&amp;G142))</f>
        <v>4</v>
      </c>
      <c r="AE142" s="100">
        <f t="shared" si="77"/>
        <v>409</v>
      </c>
      <c r="AF142" s="112">
        <f t="shared" si="78"/>
        <v>9.6852300242130755E-3</v>
      </c>
      <c r="AG142" s="100">
        <f>VLOOKUP(K142,'5th Cycle APR Raw Data-Final'!$A$3:$P$1977,16,FALSE)</f>
        <v>907</v>
      </c>
      <c r="AH142" s="100">
        <f>IF(AN142&lt;1,SUMIFS('5th Cycle APR Raw Data-Final'!$Q$3:$Q$1977,'5th Cycle APR Raw Data-Final'!$A$3:$A$1977,'SB35 Determination Data'!$K142,'5th Cycle APR Raw Data-Final'!$T$3:$T$1977,"&gt;="&amp;'SB35 Determination Data'!$F142,'5th Cycle APR Raw Data-Final'!$T$3:$T$1977,"&lt;"&amp;E142),SUMIFS('5th Cycle APR Raw Data-Final'!$Q$3:$Q$1977,'5th Cycle APR Raw Data-Final'!$A$3:$A$1977,'SB35 Determination Data'!$K142,'5th Cycle APR Raw Data-Final'!$T$3:$T$1977,"&gt;="&amp;'SB35 Determination Data'!$F142,'5th Cycle APR Raw Data-Final'!$T$3:$T$1977,"&lt;="&amp;G142))</f>
        <v>675</v>
      </c>
      <c r="AI142" s="100">
        <f t="shared" si="79"/>
        <v>232</v>
      </c>
      <c r="AJ142" s="112">
        <f t="shared" si="80"/>
        <v>0.74421168687982364</v>
      </c>
      <c r="AK142" s="100">
        <f>VLOOKUP(K142,'5th Cycle APR Raw Data-Final'!$A$3:$R$1977,18,FALSE)</f>
        <v>2353</v>
      </c>
      <c r="AL142" s="100">
        <f>IF(AN142&lt;1,SUMIFS('5th Cycle APR Raw Data-Final'!$S$3:$S$1977,'5th Cycle APR Raw Data-Final'!$A$3:$A$1977,'SB35 Determination Data'!$K142,'5th Cycle APR Raw Data-Final'!$T$3:$T$1977,"&gt;="&amp;'SB35 Determination Data'!$F142,'5th Cycle APR Raw Data-Final'!$T$3:$T$1977,"&lt;"&amp;E142),SUMIFS('5th Cycle APR Raw Data-Final'!$S$3:$S$1977,'5th Cycle APR Raw Data-Final'!$A$3:$A$1977,'SB35 Determination Data'!$K142,'5th Cycle APR Raw Data-Final'!$T$3:$T$1977,"&gt;="&amp;'SB35 Determination Data'!$F142,'5th Cycle APR Raw Data-Final'!$T$3:$T$1977,"&lt;="&amp;G142))</f>
        <v>735</v>
      </c>
      <c r="AM142" s="100">
        <f t="shared" si="81"/>
        <v>1618</v>
      </c>
      <c r="AN142" s="114">
        <f t="shared" si="82"/>
        <v>0.5</v>
      </c>
      <c r="AO142" s="2" t="str">
        <f t="shared" si="83"/>
        <v>NO</v>
      </c>
      <c r="AP142" s="2" t="str">
        <f t="shared" si="84"/>
        <v>YES</v>
      </c>
      <c r="AQ142" s="2" t="str">
        <f t="shared" si="85"/>
        <v>NO</v>
      </c>
      <c r="AR142" s="124" t="str">
        <f>VLOOKUP(K142,'2018Submitted'!$A$2:$C$540,3,FALSE)</f>
        <v>Successful</v>
      </c>
      <c r="AS142" s="2" t="str">
        <f t="shared" si="86"/>
        <v>NO</v>
      </c>
      <c r="AT142" s="2" t="str">
        <f t="shared" si="87"/>
        <v>YES</v>
      </c>
    </row>
    <row r="143" spans="1:46" s="2" customFormat="1" ht="12.75" customHeight="1" x14ac:dyDescent="0.2">
      <c r="A143" s="2" t="s">
        <v>946</v>
      </c>
      <c r="B143" s="2" t="str">
        <f t="shared" si="60"/>
        <v>ESCALON</v>
      </c>
      <c r="C143" s="71">
        <f t="shared" si="61"/>
        <v>0.375</v>
      </c>
      <c r="D143" s="72">
        <f t="shared" si="62"/>
        <v>8</v>
      </c>
      <c r="E143" s="99">
        <f t="shared" si="63"/>
        <v>2020</v>
      </c>
      <c r="F143" s="99">
        <f t="shared" si="64"/>
        <v>2016</v>
      </c>
      <c r="G143" s="99" t="str">
        <f t="shared" si="65"/>
        <v>2023</v>
      </c>
      <c r="H143" s="2" t="str">
        <f t="shared" si="66"/>
        <v>12/31/2015</v>
      </c>
      <c r="I143" s="2" t="str">
        <f t="shared" si="67"/>
        <v>12/31/2023</v>
      </c>
      <c r="J143" s="2" t="s">
        <v>26</v>
      </c>
      <c r="K143" s="111" t="s">
        <v>1281</v>
      </c>
      <c r="L143" s="100">
        <f>VLOOKUP(K143,'5th Cycle APR Raw Data-Final'!$A$3:$P$1977,6,FALSE)</f>
        <v>103</v>
      </c>
      <c r="M143" s="100">
        <f>IF(AN143&lt;1,SUMIFS('5th Cycle APR Raw Data-Final'!G$3:G$1977,'5th Cycle APR Raw Data-Final'!$A$3:$A$1977,'SB35 Determination Data'!$K143,'5th Cycle APR Raw Data-Final'!$T$3:$T$1977,"&gt;="&amp;'SB35 Determination Data'!$F143,'5th Cycle APR Raw Data-Final'!$T$3:$T$1977,"&lt;"&amp;E143),SUMIFS('5th Cycle APR Raw Data-Final'!G$3:G$1977,'5th Cycle APR Raw Data-Final'!$A$3:$A$1977,'SB35 Determination Data'!$K143,'5th Cycle APR Raw Data-Final'!$T$3:$T$1977,"&gt;="&amp;'SB35 Determination Data'!$F143,'5th Cycle APR Raw Data-Final'!$T$3:$T$1977,"&lt;="&amp;G143))</f>
        <v>0</v>
      </c>
      <c r="N143" s="100">
        <f>IF(AN143&lt;1,SUMIFS('5th Cycle APR Raw Data-Final'!H$3:H$1977,'5th Cycle APR Raw Data-Final'!$A$3:$A$1977,'SB35 Determination Data'!$K143,'5th Cycle APR Raw Data-Final'!$T$3:$T$1977,"&gt;="&amp;'SB35 Determination Data'!$F143,'5th Cycle APR Raw Data-Final'!$T$3:$T$1977,"&lt;"&amp;E143),SUMIFS('5th Cycle APR Raw Data-Final'!H$3:H$1977,'5th Cycle APR Raw Data-Final'!$A$3:$A$1977,'SB35 Determination Data'!$K143,'5th Cycle APR Raw Data-Final'!$T$3:$T$1977,"&gt;="&amp;'SB35 Determination Data'!$F143,'5th Cycle APR Raw Data-Final'!$T$3:$T$1977,"&lt;="&amp;G143))</f>
        <v>0</v>
      </c>
      <c r="O143" s="100">
        <f>IF(AN143&lt;1,SUMIFS('5th Cycle APR Raw Data-Final'!I$3:I$1977,'5th Cycle APR Raw Data-Final'!$A$3:$A$1977,'SB35 Determination Data'!$K143,'5th Cycle APR Raw Data-Final'!$T$3:$T$1977,"&gt;="&amp;'SB35 Determination Data'!$F143,'5th Cycle APR Raw Data-Final'!$T$3:$T$1977,"&lt;"&amp;E143),SUMIFS('5th Cycle APR Raw Data-Final'!I$3:I$1977,'5th Cycle APR Raw Data-Final'!$A$3:$A$1977,'SB35 Determination Data'!$K143,'5th Cycle APR Raw Data-Final'!$T$3:$T$1977,"&gt;="&amp;'SB35 Determination Data'!$F143,'5th Cycle APR Raw Data-Final'!$T$3:$T$1977,"&lt;="&amp;G143))</f>
        <v>0</v>
      </c>
      <c r="P143" s="100">
        <f t="shared" si="68"/>
        <v>103</v>
      </c>
      <c r="Q143" s="112">
        <f t="shared" si="69"/>
        <v>0</v>
      </c>
      <c r="R143" s="101">
        <f t="shared" si="70"/>
        <v>39</v>
      </c>
      <c r="S143" s="101">
        <f t="shared" si="71"/>
        <v>0</v>
      </c>
      <c r="T143" s="100">
        <f>VLOOKUP(K143,'5th Cycle APR Raw Data-Final'!$A$3:$P$1977,10,FALSE)</f>
        <v>66</v>
      </c>
      <c r="U143" s="100">
        <f>IF(AN143&lt;1,SUMIFS('5th Cycle APR Raw Data-Final'!K$3:K$1977,'5th Cycle APR Raw Data-Final'!$A$3:$A$1977,'SB35 Determination Data'!$K143,'5th Cycle APR Raw Data-Final'!$T$3:$T$1977,"&gt;="&amp;'SB35 Determination Data'!$F143,'5th Cycle APR Raw Data-Final'!$T$3:$T$1977,"&lt;"&amp;E143),SUMIFS('5th Cycle APR Raw Data-Final'!K$3:K$1977,'5th Cycle APR Raw Data-Final'!$A$3:$A$1977,'SB35 Determination Data'!$K143,'5th Cycle APR Raw Data-Final'!$T$3:$T$1977,"&gt;="&amp;'SB35 Determination Data'!$F143,'5th Cycle APR Raw Data-Final'!$T$3:$T$1977,"&lt;="&amp;G143))</f>
        <v>0</v>
      </c>
      <c r="V143" s="100">
        <f>IF(AN143&lt;1,SUMIFS('5th Cycle APR Raw Data-Final'!L$3:L$1977,'5th Cycle APR Raw Data-Final'!$A$3:$A$1977,'SB35 Determination Data'!$K143,'5th Cycle APR Raw Data-Final'!$T$3:$T$1977,"&gt;="&amp;'SB35 Determination Data'!$F143,'5th Cycle APR Raw Data-Final'!$T$3:$T$1977,"&lt;"&amp;E143),SUMIFS('5th Cycle APR Raw Data-Final'!L$3:L$1977,'5th Cycle APR Raw Data-Final'!$A$3:$A$1977,'SB35 Determination Data'!$K143,'5th Cycle APR Raw Data-Final'!$T$3:$T$1977,"&gt;="&amp;'SB35 Determination Data'!$F143,'5th Cycle APR Raw Data-Final'!$T$3:$T$1977,"&lt;="&amp;G143))</f>
        <v>0</v>
      </c>
      <c r="W143" s="100">
        <f>IF(AN143&lt;1,SUMIFS('5th Cycle APR Raw Data-Final'!M$3:M$1977,'5th Cycle APR Raw Data-Final'!$A$3:$A$1977,'SB35 Determination Data'!$K143,'5th Cycle APR Raw Data-Final'!$T$3:$T$1977,"&gt;="&amp;'SB35 Determination Data'!$F143,'5th Cycle APR Raw Data-Final'!$T$3:$T$1977,"&lt;"&amp;E143),SUMIFS('5th Cycle APR Raw Data-Final'!M$3:M$1977,'5th Cycle APR Raw Data-Final'!$A$3:$A$1977,'SB35 Determination Data'!$K143,'5th Cycle APR Raw Data-Final'!$T$3:$T$1977,"&gt;="&amp;'SB35 Determination Data'!$F143,'5th Cycle APR Raw Data-Final'!$T$3:$T$1977,"&lt;="&amp;G143))</f>
        <v>0</v>
      </c>
      <c r="X143" s="100">
        <f t="shared" si="72"/>
        <v>66</v>
      </c>
      <c r="Y143" s="100">
        <f t="shared" si="73"/>
        <v>0</v>
      </c>
      <c r="Z143" s="100">
        <f t="shared" si="74"/>
        <v>66</v>
      </c>
      <c r="AA143" s="112">
        <f t="shared" si="75"/>
        <v>0</v>
      </c>
      <c r="AB143" s="112">
        <f t="shared" si="76"/>
        <v>0</v>
      </c>
      <c r="AC143" s="100">
        <f>VLOOKUP(K143,'5th Cycle APR Raw Data-Final'!$A$3:$P$1977,14,FALSE)</f>
        <v>64</v>
      </c>
      <c r="AD143" s="100">
        <f>IF(AN143&lt;1,SUMIFS('5th Cycle APR Raw Data-Final'!$O$3:$O$1977,'5th Cycle APR Raw Data-Final'!$A$3:$A$1977,'SB35 Determination Data'!$K143,'5th Cycle APR Raw Data-Final'!$T$3:$T$1977,"&gt;="&amp;'SB35 Determination Data'!$F143,'5th Cycle APR Raw Data-Final'!$T$3:$T$1977,"&lt;"&amp;E143),SUMIFS('5th Cycle APR Raw Data-Final'!$O$3:$O$1977,'5th Cycle APR Raw Data-Final'!$A$3:$A$1977,'SB35 Determination Data'!$K143,'5th Cycle APR Raw Data-Final'!$T$3:$T$1977,"&gt;="&amp;'SB35 Determination Data'!$F143,'5th Cycle APR Raw Data-Final'!$T$3:$T$1977,"&lt;="&amp;G143))</f>
        <v>0</v>
      </c>
      <c r="AE143" s="100">
        <f t="shared" si="77"/>
        <v>64</v>
      </c>
      <c r="AF143" s="112">
        <f t="shared" si="78"/>
        <v>0</v>
      </c>
      <c r="AG143" s="100">
        <f>VLOOKUP(K143,'5th Cycle APR Raw Data-Final'!$A$3:$P$1977,16,FALSE)</f>
        <v>192</v>
      </c>
      <c r="AH143" s="100">
        <f>IF(AN143&lt;1,SUMIFS('5th Cycle APR Raw Data-Final'!$Q$3:$Q$1977,'5th Cycle APR Raw Data-Final'!$A$3:$A$1977,'SB35 Determination Data'!$K143,'5th Cycle APR Raw Data-Final'!$T$3:$T$1977,"&gt;="&amp;'SB35 Determination Data'!$F143,'5th Cycle APR Raw Data-Final'!$T$3:$T$1977,"&lt;"&amp;E143),SUMIFS('5th Cycle APR Raw Data-Final'!$Q$3:$Q$1977,'5th Cycle APR Raw Data-Final'!$A$3:$A$1977,'SB35 Determination Data'!$K143,'5th Cycle APR Raw Data-Final'!$T$3:$T$1977,"&gt;="&amp;'SB35 Determination Data'!$F143,'5th Cycle APR Raw Data-Final'!$T$3:$T$1977,"&lt;="&amp;G143))</f>
        <v>8</v>
      </c>
      <c r="AI143" s="100">
        <f t="shared" si="79"/>
        <v>184</v>
      </c>
      <c r="AJ143" s="112">
        <f t="shared" si="80"/>
        <v>4.1666666666666664E-2</v>
      </c>
      <c r="AK143" s="100">
        <f>VLOOKUP(K143,'5th Cycle APR Raw Data-Final'!$A$3:$R$1977,18,FALSE)</f>
        <v>425</v>
      </c>
      <c r="AL143" s="100">
        <f>IF(AN143&lt;1,SUMIFS('5th Cycle APR Raw Data-Final'!$S$3:$S$1977,'5th Cycle APR Raw Data-Final'!$A$3:$A$1977,'SB35 Determination Data'!$K143,'5th Cycle APR Raw Data-Final'!$T$3:$T$1977,"&gt;="&amp;'SB35 Determination Data'!$F143,'5th Cycle APR Raw Data-Final'!$T$3:$T$1977,"&lt;"&amp;E143),SUMIFS('5th Cycle APR Raw Data-Final'!$S$3:$S$1977,'5th Cycle APR Raw Data-Final'!$A$3:$A$1977,'SB35 Determination Data'!$K143,'5th Cycle APR Raw Data-Final'!$T$3:$T$1977,"&gt;="&amp;'SB35 Determination Data'!$F143,'5th Cycle APR Raw Data-Final'!$T$3:$T$1977,"&lt;="&amp;G143))</f>
        <v>8</v>
      </c>
      <c r="AM143" s="100">
        <f t="shared" si="81"/>
        <v>417</v>
      </c>
      <c r="AN143" s="114">
        <f t="shared" si="82"/>
        <v>0.375</v>
      </c>
      <c r="AO143" s="2" t="str">
        <f t="shared" si="83"/>
        <v>YES</v>
      </c>
      <c r="AP143" s="2" t="str">
        <f t="shared" si="84"/>
        <v>NO</v>
      </c>
      <c r="AQ143" s="2" t="str">
        <f t="shared" si="85"/>
        <v>NO</v>
      </c>
      <c r="AR143" s="124" t="str">
        <f>VLOOKUP(K143,'2018Submitted'!$A$2:$C$540,3,FALSE)</f>
        <v>Successful</v>
      </c>
      <c r="AS143" s="2" t="str">
        <f t="shared" si="86"/>
        <v>NO</v>
      </c>
      <c r="AT143" s="2" t="str">
        <f t="shared" si="87"/>
        <v>NO</v>
      </c>
    </row>
    <row r="144" spans="1:46" s="2" customFormat="1" ht="12.75" customHeight="1" x14ac:dyDescent="0.2">
      <c r="A144" s="2" t="s">
        <v>66</v>
      </c>
      <c r="B144" s="2" t="str">
        <f t="shared" si="60"/>
        <v>ESCONDIDO</v>
      </c>
      <c r="C144" s="71">
        <f t="shared" si="61"/>
        <v>0.75</v>
      </c>
      <c r="D144" s="72">
        <f t="shared" si="62"/>
        <v>8</v>
      </c>
      <c r="E144" s="99">
        <f t="shared" si="63"/>
        <v>2017</v>
      </c>
      <c r="F144" s="99">
        <f t="shared" si="64"/>
        <v>2013</v>
      </c>
      <c r="G144" s="99">
        <f t="shared" si="65"/>
        <v>2020</v>
      </c>
      <c r="H144" s="2" t="str">
        <f t="shared" si="66"/>
        <v>04/30/2013</v>
      </c>
      <c r="I144" s="2" t="str">
        <f t="shared" si="67"/>
        <v>04/30/2021</v>
      </c>
      <c r="J144" s="2" t="s">
        <v>67</v>
      </c>
      <c r="K144" s="111" t="s">
        <v>120</v>
      </c>
      <c r="L144" s="100">
        <f>VLOOKUP(K144,'5th Cycle APR Raw Data-Final'!$A$3:$P$1977,6,FALSE)</f>
        <v>1042</v>
      </c>
      <c r="M144" s="100">
        <f>IF(AN144&lt;1,SUMIFS('5th Cycle APR Raw Data-Final'!G$3:G$1977,'5th Cycle APR Raw Data-Final'!$A$3:$A$1977,'SB35 Determination Data'!$K144,'5th Cycle APR Raw Data-Final'!$T$3:$T$1977,"&gt;="&amp;'SB35 Determination Data'!$F144,'5th Cycle APR Raw Data-Final'!$T$3:$T$1977,"&lt;"&amp;E144),SUMIFS('5th Cycle APR Raw Data-Final'!G$3:G$1977,'5th Cycle APR Raw Data-Final'!$A$3:$A$1977,'SB35 Determination Data'!$K144,'5th Cycle APR Raw Data-Final'!$T$3:$T$1977,"&gt;="&amp;'SB35 Determination Data'!$F144,'5th Cycle APR Raw Data-Final'!$T$3:$T$1977,"&lt;="&amp;G144))</f>
        <v>46</v>
      </c>
      <c r="N144" s="100">
        <f>IF(AN144&lt;1,SUMIFS('5th Cycle APR Raw Data-Final'!H$3:H$1977,'5th Cycle APR Raw Data-Final'!$A$3:$A$1977,'SB35 Determination Data'!$K144,'5th Cycle APR Raw Data-Final'!$T$3:$T$1977,"&gt;="&amp;'SB35 Determination Data'!$F144,'5th Cycle APR Raw Data-Final'!$T$3:$T$1977,"&lt;"&amp;E144),SUMIFS('5th Cycle APR Raw Data-Final'!H$3:H$1977,'5th Cycle APR Raw Data-Final'!$A$3:$A$1977,'SB35 Determination Data'!$K144,'5th Cycle APR Raw Data-Final'!$T$3:$T$1977,"&gt;="&amp;'SB35 Determination Data'!$F144,'5th Cycle APR Raw Data-Final'!$T$3:$T$1977,"&lt;="&amp;G144))</f>
        <v>46</v>
      </c>
      <c r="O144" s="100">
        <f>IF(AN144&lt;1,SUMIFS('5th Cycle APR Raw Data-Final'!I$3:I$1977,'5th Cycle APR Raw Data-Final'!$A$3:$A$1977,'SB35 Determination Data'!$K144,'5th Cycle APR Raw Data-Final'!$T$3:$T$1977,"&gt;="&amp;'SB35 Determination Data'!$F144,'5th Cycle APR Raw Data-Final'!$T$3:$T$1977,"&lt;"&amp;E144),SUMIFS('5th Cycle APR Raw Data-Final'!I$3:I$1977,'5th Cycle APR Raw Data-Final'!$A$3:$A$1977,'SB35 Determination Data'!$K144,'5th Cycle APR Raw Data-Final'!$T$3:$T$1977,"&gt;="&amp;'SB35 Determination Data'!$F144,'5th Cycle APR Raw Data-Final'!$T$3:$T$1977,"&lt;="&amp;G144))</f>
        <v>0</v>
      </c>
      <c r="P144" s="100">
        <f t="shared" si="68"/>
        <v>996</v>
      </c>
      <c r="Q144" s="112">
        <f t="shared" si="69"/>
        <v>4.4145873320537425E-2</v>
      </c>
      <c r="R144" s="101">
        <f t="shared" si="70"/>
        <v>521</v>
      </c>
      <c r="S144" s="101">
        <f t="shared" si="71"/>
        <v>0</v>
      </c>
      <c r="T144" s="100">
        <f>VLOOKUP(K144,'5th Cycle APR Raw Data-Final'!$A$3:$P$1977,10,FALSE)</f>
        <v>791</v>
      </c>
      <c r="U144" s="100">
        <f>IF(AN144&lt;1,SUMIFS('5th Cycle APR Raw Data-Final'!K$3:K$1977,'5th Cycle APR Raw Data-Final'!$A$3:$A$1977,'SB35 Determination Data'!$K144,'5th Cycle APR Raw Data-Final'!$T$3:$T$1977,"&gt;="&amp;'SB35 Determination Data'!$F144,'5th Cycle APR Raw Data-Final'!$T$3:$T$1977,"&lt;"&amp;E144),SUMIFS('5th Cycle APR Raw Data-Final'!K$3:K$1977,'5th Cycle APR Raw Data-Final'!$A$3:$A$1977,'SB35 Determination Data'!$K144,'5th Cycle APR Raw Data-Final'!$T$3:$T$1977,"&gt;="&amp;'SB35 Determination Data'!$F144,'5th Cycle APR Raw Data-Final'!$T$3:$T$1977,"&lt;="&amp;G144))</f>
        <v>55</v>
      </c>
      <c r="V144" s="100">
        <f>IF(AN144&lt;1,SUMIFS('5th Cycle APR Raw Data-Final'!L$3:L$1977,'5th Cycle APR Raw Data-Final'!$A$3:$A$1977,'SB35 Determination Data'!$K144,'5th Cycle APR Raw Data-Final'!$T$3:$T$1977,"&gt;="&amp;'SB35 Determination Data'!$F144,'5th Cycle APR Raw Data-Final'!$T$3:$T$1977,"&lt;"&amp;E144),SUMIFS('5th Cycle APR Raw Data-Final'!L$3:L$1977,'5th Cycle APR Raw Data-Final'!$A$3:$A$1977,'SB35 Determination Data'!$K144,'5th Cycle APR Raw Data-Final'!$T$3:$T$1977,"&gt;="&amp;'SB35 Determination Data'!$F144,'5th Cycle APR Raw Data-Final'!$T$3:$T$1977,"&lt;="&amp;G144))</f>
        <v>55</v>
      </c>
      <c r="W144" s="100">
        <f>IF(AN144&lt;1,SUMIFS('5th Cycle APR Raw Data-Final'!M$3:M$1977,'5th Cycle APR Raw Data-Final'!$A$3:$A$1977,'SB35 Determination Data'!$K144,'5th Cycle APR Raw Data-Final'!$T$3:$T$1977,"&gt;="&amp;'SB35 Determination Data'!$F144,'5th Cycle APR Raw Data-Final'!$T$3:$T$1977,"&lt;"&amp;E144),SUMIFS('5th Cycle APR Raw Data-Final'!M$3:M$1977,'5th Cycle APR Raw Data-Final'!$A$3:$A$1977,'SB35 Determination Data'!$K144,'5th Cycle APR Raw Data-Final'!$T$3:$T$1977,"&gt;="&amp;'SB35 Determination Data'!$F144,'5th Cycle APR Raw Data-Final'!$T$3:$T$1977,"&lt;="&amp;G144))</f>
        <v>0</v>
      </c>
      <c r="X144" s="100">
        <f t="shared" si="72"/>
        <v>736</v>
      </c>
      <c r="Y144" s="100">
        <f t="shared" si="73"/>
        <v>55</v>
      </c>
      <c r="Z144" s="100">
        <f t="shared" si="74"/>
        <v>736</v>
      </c>
      <c r="AA144" s="112">
        <f t="shared" si="75"/>
        <v>6.9532237673830599E-2</v>
      </c>
      <c r="AB144" s="112">
        <f t="shared" si="76"/>
        <v>6.9532237673830599E-2</v>
      </c>
      <c r="AC144" s="100">
        <f>VLOOKUP(K144,'5th Cycle APR Raw Data-Final'!$A$3:$P$1977,14,FALSE)</f>
        <v>733</v>
      </c>
      <c r="AD144" s="100">
        <f>IF(AN144&lt;1,SUMIFS('5th Cycle APR Raw Data-Final'!$O$3:$O$1977,'5th Cycle APR Raw Data-Final'!$A$3:$A$1977,'SB35 Determination Data'!$K144,'5th Cycle APR Raw Data-Final'!$T$3:$T$1977,"&gt;="&amp;'SB35 Determination Data'!$F144,'5th Cycle APR Raw Data-Final'!$T$3:$T$1977,"&lt;"&amp;E144),SUMIFS('5th Cycle APR Raw Data-Final'!$O$3:$O$1977,'5th Cycle APR Raw Data-Final'!$A$3:$A$1977,'SB35 Determination Data'!$K144,'5th Cycle APR Raw Data-Final'!$T$3:$T$1977,"&gt;="&amp;'SB35 Determination Data'!$F144,'5th Cycle APR Raw Data-Final'!$T$3:$T$1977,"&lt;="&amp;G144))</f>
        <v>8</v>
      </c>
      <c r="AE144" s="100">
        <f t="shared" si="77"/>
        <v>725</v>
      </c>
      <c r="AF144" s="112">
        <f t="shared" si="78"/>
        <v>1.0914051841746248E-2</v>
      </c>
      <c r="AG144" s="100">
        <f>VLOOKUP(K144,'5th Cycle APR Raw Data-Final'!$A$3:$P$1977,16,FALSE)</f>
        <v>1609</v>
      </c>
      <c r="AH144" s="100">
        <f>IF(AN144&lt;1,SUMIFS('5th Cycle APR Raw Data-Final'!$Q$3:$Q$1977,'5th Cycle APR Raw Data-Final'!$A$3:$A$1977,'SB35 Determination Data'!$K144,'5th Cycle APR Raw Data-Final'!$T$3:$T$1977,"&gt;="&amp;'SB35 Determination Data'!$F144,'5th Cycle APR Raw Data-Final'!$T$3:$T$1977,"&lt;"&amp;E144),SUMIFS('5th Cycle APR Raw Data-Final'!$Q$3:$Q$1977,'5th Cycle APR Raw Data-Final'!$A$3:$A$1977,'SB35 Determination Data'!$K144,'5th Cycle APR Raw Data-Final'!$T$3:$T$1977,"&gt;="&amp;'SB35 Determination Data'!$F144,'5th Cycle APR Raw Data-Final'!$T$3:$T$1977,"&lt;="&amp;G144))</f>
        <v>723</v>
      </c>
      <c r="AI144" s="100">
        <f t="shared" si="79"/>
        <v>886</v>
      </c>
      <c r="AJ144" s="112">
        <f t="shared" si="80"/>
        <v>0.44934742075823492</v>
      </c>
      <c r="AK144" s="100">
        <f>VLOOKUP(K144,'5th Cycle APR Raw Data-Final'!$A$3:$R$1977,18,FALSE)</f>
        <v>4175</v>
      </c>
      <c r="AL144" s="100">
        <f>IF(AN144&lt;1,SUMIFS('5th Cycle APR Raw Data-Final'!$S$3:$S$1977,'5th Cycle APR Raw Data-Final'!$A$3:$A$1977,'SB35 Determination Data'!$K144,'5th Cycle APR Raw Data-Final'!$T$3:$T$1977,"&gt;="&amp;'SB35 Determination Data'!$F144,'5th Cycle APR Raw Data-Final'!$T$3:$T$1977,"&lt;"&amp;E144),SUMIFS('5th Cycle APR Raw Data-Final'!$S$3:$S$1977,'5th Cycle APR Raw Data-Final'!$A$3:$A$1977,'SB35 Determination Data'!$K144,'5th Cycle APR Raw Data-Final'!$T$3:$T$1977,"&gt;="&amp;'SB35 Determination Data'!$F144,'5th Cycle APR Raw Data-Final'!$T$3:$T$1977,"&lt;="&amp;G144))</f>
        <v>832</v>
      </c>
      <c r="AM144" s="100">
        <f t="shared" si="81"/>
        <v>3343</v>
      </c>
      <c r="AN144" s="114">
        <f t="shared" si="82"/>
        <v>0.5</v>
      </c>
      <c r="AO144" s="2" t="str">
        <f t="shared" si="83"/>
        <v>YES</v>
      </c>
      <c r="AP144" s="2" t="str">
        <f t="shared" si="84"/>
        <v>NO</v>
      </c>
      <c r="AQ144" s="2" t="str">
        <f t="shared" si="85"/>
        <v>NO</v>
      </c>
      <c r="AR144" s="124" t="str">
        <f>VLOOKUP(K144,'2018Submitted'!$A$2:$C$540,3,FALSE)</f>
        <v>Successful</v>
      </c>
      <c r="AS144" s="2" t="str">
        <f t="shared" si="86"/>
        <v>NO</v>
      </c>
      <c r="AT144" s="2" t="str">
        <f t="shared" si="87"/>
        <v>NO</v>
      </c>
    </row>
    <row r="145" spans="1:46" s="2" customFormat="1" ht="12.75" customHeight="1" x14ac:dyDescent="0.2">
      <c r="A145" s="2" t="s">
        <v>108</v>
      </c>
      <c r="B145" s="2" t="str">
        <f t="shared" si="60"/>
        <v>ETNA</v>
      </c>
      <c r="C145" s="71">
        <f t="shared" si="61"/>
        <v>1</v>
      </c>
      <c r="D145" s="72">
        <f t="shared" si="62"/>
        <v>5</v>
      </c>
      <c r="E145" s="99">
        <f t="shared" si="63"/>
        <v>2017</v>
      </c>
      <c r="F145" s="99">
        <f t="shared" si="64"/>
        <v>2014</v>
      </c>
      <c r="G145" s="99">
        <f t="shared" si="65"/>
        <v>2018</v>
      </c>
      <c r="H145" s="2" t="str">
        <f t="shared" si="66"/>
        <v>06/30/2014</v>
      </c>
      <c r="I145" s="2" t="str">
        <f t="shared" si="67"/>
        <v>06/30/2019</v>
      </c>
      <c r="J145" s="2" t="s">
        <v>13</v>
      </c>
      <c r="K145" s="111" t="s">
        <v>1049</v>
      </c>
      <c r="L145" s="100">
        <f>VLOOKUP(K145,'5th Cycle APR Raw Data-Final'!$A$3:$P$1977,6,FALSE)</f>
        <v>3</v>
      </c>
      <c r="M145" s="100">
        <f>IF(AN145&lt;1,SUMIFS('5th Cycle APR Raw Data-Final'!G$3:G$1977,'5th Cycle APR Raw Data-Final'!$A$3:$A$1977,'SB35 Determination Data'!$K145,'5th Cycle APR Raw Data-Final'!$T$3:$T$1977,"&gt;="&amp;'SB35 Determination Data'!$F145,'5th Cycle APR Raw Data-Final'!$T$3:$T$1977,"&lt;"&amp;E145),SUMIFS('5th Cycle APR Raw Data-Final'!G$3:G$1977,'5th Cycle APR Raw Data-Final'!$A$3:$A$1977,'SB35 Determination Data'!$K145,'5th Cycle APR Raw Data-Final'!$T$3:$T$1977,"&gt;="&amp;'SB35 Determination Data'!$F145,'5th Cycle APR Raw Data-Final'!$T$3:$T$1977,"&lt;="&amp;G145))</f>
        <v>0</v>
      </c>
      <c r="N145" s="100">
        <f>IF(AN145&lt;1,SUMIFS('5th Cycle APR Raw Data-Final'!H$3:H$1977,'5th Cycle APR Raw Data-Final'!$A$3:$A$1977,'SB35 Determination Data'!$K145,'5th Cycle APR Raw Data-Final'!$T$3:$T$1977,"&gt;="&amp;'SB35 Determination Data'!$F145,'5th Cycle APR Raw Data-Final'!$T$3:$T$1977,"&lt;"&amp;E145),SUMIFS('5th Cycle APR Raw Data-Final'!H$3:H$1977,'5th Cycle APR Raw Data-Final'!$A$3:$A$1977,'SB35 Determination Data'!$K145,'5th Cycle APR Raw Data-Final'!$T$3:$T$1977,"&gt;="&amp;'SB35 Determination Data'!$F145,'5th Cycle APR Raw Data-Final'!$T$3:$T$1977,"&lt;="&amp;G145))</f>
        <v>0</v>
      </c>
      <c r="O145" s="100">
        <f>IF(AN145&lt;1,SUMIFS('5th Cycle APR Raw Data-Final'!I$3:I$1977,'5th Cycle APR Raw Data-Final'!$A$3:$A$1977,'SB35 Determination Data'!$K145,'5th Cycle APR Raw Data-Final'!$T$3:$T$1977,"&gt;="&amp;'SB35 Determination Data'!$F145,'5th Cycle APR Raw Data-Final'!$T$3:$T$1977,"&lt;"&amp;E145),SUMIFS('5th Cycle APR Raw Data-Final'!I$3:I$1977,'5th Cycle APR Raw Data-Final'!$A$3:$A$1977,'SB35 Determination Data'!$K145,'5th Cycle APR Raw Data-Final'!$T$3:$T$1977,"&gt;="&amp;'SB35 Determination Data'!$F145,'5th Cycle APR Raw Data-Final'!$T$3:$T$1977,"&lt;="&amp;G145))</f>
        <v>0</v>
      </c>
      <c r="P145" s="100">
        <f t="shared" si="68"/>
        <v>3</v>
      </c>
      <c r="Q145" s="112">
        <f t="shared" si="69"/>
        <v>0</v>
      </c>
      <c r="R145" s="101">
        <f t="shared" si="70"/>
        <v>3</v>
      </c>
      <c r="S145" s="101">
        <f t="shared" si="71"/>
        <v>0</v>
      </c>
      <c r="T145" s="100">
        <f>VLOOKUP(K145,'5th Cycle APR Raw Data-Final'!$A$3:$P$1977,10,FALSE)</f>
        <v>2</v>
      </c>
      <c r="U145" s="100">
        <f>IF(AN145&lt;1,SUMIFS('5th Cycle APR Raw Data-Final'!K$3:K$1977,'5th Cycle APR Raw Data-Final'!$A$3:$A$1977,'SB35 Determination Data'!$K145,'5th Cycle APR Raw Data-Final'!$T$3:$T$1977,"&gt;="&amp;'SB35 Determination Data'!$F145,'5th Cycle APR Raw Data-Final'!$T$3:$T$1977,"&lt;"&amp;E145),SUMIFS('5th Cycle APR Raw Data-Final'!K$3:K$1977,'5th Cycle APR Raw Data-Final'!$A$3:$A$1977,'SB35 Determination Data'!$K145,'5th Cycle APR Raw Data-Final'!$T$3:$T$1977,"&gt;="&amp;'SB35 Determination Data'!$F145,'5th Cycle APR Raw Data-Final'!$T$3:$T$1977,"&lt;="&amp;G145))</f>
        <v>0</v>
      </c>
      <c r="V145" s="100">
        <f>IF(AN145&lt;1,SUMIFS('5th Cycle APR Raw Data-Final'!L$3:L$1977,'5th Cycle APR Raw Data-Final'!$A$3:$A$1977,'SB35 Determination Data'!$K145,'5th Cycle APR Raw Data-Final'!$T$3:$T$1977,"&gt;="&amp;'SB35 Determination Data'!$F145,'5th Cycle APR Raw Data-Final'!$T$3:$T$1977,"&lt;"&amp;E145),SUMIFS('5th Cycle APR Raw Data-Final'!L$3:L$1977,'5th Cycle APR Raw Data-Final'!$A$3:$A$1977,'SB35 Determination Data'!$K145,'5th Cycle APR Raw Data-Final'!$T$3:$T$1977,"&gt;="&amp;'SB35 Determination Data'!$F145,'5th Cycle APR Raw Data-Final'!$T$3:$T$1977,"&lt;="&amp;G145))</f>
        <v>0</v>
      </c>
      <c r="W145" s="100">
        <f>IF(AN145&lt;1,SUMIFS('5th Cycle APR Raw Data-Final'!M$3:M$1977,'5th Cycle APR Raw Data-Final'!$A$3:$A$1977,'SB35 Determination Data'!$K145,'5th Cycle APR Raw Data-Final'!$T$3:$T$1977,"&gt;="&amp;'SB35 Determination Data'!$F145,'5th Cycle APR Raw Data-Final'!$T$3:$T$1977,"&lt;"&amp;E145),SUMIFS('5th Cycle APR Raw Data-Final'!M$3:M$1977,'5th Cycle APR Raw Data-Final'!$A$3:$A$1977,'SB35 Determination Data'!$K145,'5th Cycle APR Raw Data-Final'!$T$3:$T$1977,"&gt;="&amp;'SB35 Determination Data'!$F145,'5th Cycle APR Raw Data-Final'!$T$3:$T$1977,"&lt;="&amp;G145))</f>
        <v>0</v>
      </c>
      <c r="X145" s="100">
        <f t="shared" si="72"/>
        <v>2</v>
      </c>
      <c r="Y145" s="100">
        <f t="shared" si="73"/>
        <v>0</v>
      </c>
      <c r="Z145" s="100">
        <f t="shared" si="74"/>
        <v>2</v>
      </c>
      <c r="AA145" s="112">
        <f t="shared" si="75"/>
        <v>0</v>
      </c>
      <c r="AB145" s="112">
        <f t="shared" si="76"/>
        <v>0</v>
      </c>
      <c r="AC145" s="100">
        <f>VLOOKUP(K145,'5th Cycle APR Raw Data-Final'!$A$3:$P$1977,14,FALSE)</f>
        <v>2</v>
      </c>
      <c r="AD145" s="100">
        <f>IF(AN145&lt;1,SUMIFS('5th Cycle APR Raw Data-Final'!$O$3:$O$1977,'5th Cycle APR Raw Data-Final'!$A$3:$A$1977,'SB35 Determination Data'!$K145,'5th Cycle APR Raw Data-Final'!$T$3:$T$1977,"&gt;="&amp;'SB35 Determination Data'!$F145,'5th Cycle APR Raw Data-Final'!$T$3:$T$1977,"&lt;"&amp;E145),SUMIFS('5th Cycle APR Raw Data-Final'!$O$3:$O$1977,'5th Cycle APR Raw Data-Final'!$A$3:$A$1977,'SB35 Determination Data'!$K145,'5th Cycle APR Raw Data-Final'!$T$3:$T$1977,"&gt;="&amp;'SB35 Determination Data'!$F145,'5th Cycle APR Raw Data-Final'!$T$3:$T$1977,"&lt;="&amp;G145))</f>
        <v>1</v>
      </c>
      <c r="AE145" s="100">
        <f t="shared" si="77"/>
        <v>1</v>
      </c>
      <c r="AF145" s="112">
        <f t="shared" si="78"/>
        <v>0.5</v>
      </c>
      <c r="AG145" s="100">
        <f>VLOOKUP(K145,'5th Cycle APR Raw Data-Final'!$A$3:$P$1977,16,FALSE)</f>
        <v>3</v>
      </c>
      <c r="AH145" s="100">
        <f>IF(AN145&lt;1,SUMIFS('5th Cycle APR Raw Data-Final'!$Q$3:$Q$1977,'5th Cycle APR Raw Data-Final'!$A$3:$A$1977,'SB35 Determination Data'!$K145,'5th Cycle APR Raw Data-Final'!$T$3:$T$1977,"&gt;="&amp;'SB35 Determination Data'!$F145,'5th Cycle APR Raw Data-Final'!$T$3:$T$1977,"&lt;"&amp;E145),SUMIFS('5th Cycle APR Raw Data-Final'!$Q$3:$Q$1977,'5th Cycle APR Raw Data-Final'!$A$3:$A$1977,'SB35 Determination Data'!$K145,'5th Cycle APR Raw Data-Final'!$T$3:$T$1977,"&gt;="&amp;'SB35 Determination Data'!$F145,'5th Cycle APR Raw Data-Final'!$T$3:$T$1977,"&lt;="&amp;G145))</f>
        <v>0</v>
      </c>
      <c r="AI145" s="100">
        <f t="shared" si="79"/>
        <v>3</v>
      </c>
      <c r="AJ145" s="112">
        <f t="shared" si="80"/>
        <v>0</v>
      </c>
      <c r="AK145" s="100">
        <f>VLOOKUP(K145,'5th Cycle APR Raw Data-Final'!$A$3:$R$1977,18,FALSE)</f>
        <v>10</v>
      </c>
      <c r="AL145" s="100">
        <f>IF(AN145&lt;1,SUMIFS('5th Cycle APR Raw Data-Final'!$S$3:$S$1977,'5th Cycle APR Raw Data-Final'!$A$3:$A$1977,'SB35 Determination Data'!$K145,'5th Cycle APR Raw Data-Final'!$T$3:$T$1977,"&gt;="&amp;'SB35 Determination Data'!$F145,'5th Cycle APR Raw Data-Final'!$T$3:$T$1977,"&lt;"&amp;E145),SUMIFS('5th Cycle APR Raw Data-Final'!$S$3:$S$1977,'5th Cycle APR Raw Data-Final'!$A$3:$A$1977,'SB35 Determination Data'!$K145,'5th Cycle APR Raw Data-Final'!$T$3:$T$1977,"&gt;="&amp;'SB35 Determination Data'!$F145,'5th Cycle APR Raw Data-Final'!$T$3:$T$1977,"&lt;="&amp;G145))</f>
        <v>1</v>
      </c>
      <c r="AM145" s="100">
        <f t="shared" si="81"/>
        <v>9</v>
      </c>
      <c r="AN145" s="114">
        <f t="shared" si="82"/>
        <v>1</v>
      </c>
      <c r="AO145" s="2" t="str">
        <f t="shared" si="83"/>
        <v>YES</v>
      </c>
      <c r="AP145" s="2" t="str">
        <f t="shared" si="84"/>
        <v>NO</v>
      </c>
      <c r="AQ145" s="2" t="str">
        <f t="shared" si="85"/>
        <v>NO</v>
      </c>
      <c r="AR145" s="124" t="str">
        <f>VLOOKUP(K145,'2018Submitted'!$A$2:$C$540,3,FALSE)</f>
        <v>Successful</v>
      </c>
      <c r="AS145" s="2" t="str">
        <f t="shared" si="86"/>
        <v>NO</v>
      </c>
      <c r="AT145" s="2" t="str">
        <f t="shared" si="87"/>
        <v>NO</v>
      </c>
    </row>
    <row r="146" spans="1:46" s="2" customFormat="1" ht="12.75" customHeight="1" x14ac:dyDescent="0.2">
      <c r="A146" s="2" t="s">
        <v>23</v>
      </c>
      <c r="B146" s="2" t="str">
        <f t="shared" si="60"/>
        <v>EUREKA</v>
      </c>
      <c r="C146" s="71">
        <f t="shared" si="61"/>
        <v>1</v>
      </c>
      <c r="D146" s="72">
        <f t="shared" si="62"/>
        <v>5</v>
      </c>
      <c r="E146" s="99">
        <f t="shared" si="63"/>
        <v>2017</v>
      </c>
      <c r="F146" s="99">
        <f t="shared" si="64"/>
        <v>2014</v>
      </c>
      <c r="G146" s="99">
        <f t="shared" si="65"/>
        <v>2018</v>
      </c>
      <c r="H146" s="2" t="str">
        <f t="shared" si="66"/>
        <v>06/30/2014</v>
      </c>
      <c r="I146" s="2" t="str">
        <f t="shared" si="67"/>
        <v>06/30/2019</v>
      </c>
      <c r="J146" s="2" t="s">
        <v>13</v>
      </c>
      <c r="K146" s="111" t="s">
        <v>121</v>
      </c>
      <c r="L146" s="100">
        <f>VLOOKUP(K146,'5th Cycle APR Raw Data-Final'!$A$3:$P$1977,6,FALSE)</f>
        <v>145</v>
      </c>
      <c r="M146" s="100">
        <f>IF(AN146&lt;1,SUMIFS('5th Cycle APR Raw Data-Final'!G$3:G$1977,'5th Cycle APR Raw Data-Final'!$A$3:$A$1977,'SB35 Determination Data'!$K146,'5th Cycle APR Raw Data-Final'!$T$3:$T$1977,"&gt;="&amp;'SB35 Determination Data'!$F146,'5th Cycle APR Raw Data-Final'!$T$3:$T$1977,"&lt;"&amp;E146),SUMIFS('5th Cycle APR Raw Data-Final'!G$3:G$1977,'5th Cycle APR Raw Data-Final'!$A$3:$A$1977,'SB35 Determination Data'!$K146,'5th Cycle APR Raw Data-Final'!$T$3:$T$1977,"&gt;="&amp;'SB35 Determination Data'!$F146,'5th Cycle APR Raw Data-Final'!$T$3:$T$1977,"&lt;="&amp;G146))</f>
        <v>38</v>
      </c>
      <c r="N146" s="100">
        <f>IF(AN146&lt;1,SUMIFS('5th Cycle APR Raw Data-Final'!H$3:H$1977,'5th Cycle APR Raw Data-Final'!$A$3:$A$1977,'SB35 Determination Data'!$K146,'5th Cycle APR Raw Data-Final'!$T$3:$T$1977,"&gt;="&amp;'SB35 Determination Data'!$F146,'5th Cycle APR Raw Data-Final'!$T$3:$T$1977,"&lt;"&amp;E146),SUMIFS('5th Cycle APR Raw Data-Final'!H$3:H$1977,'5th Cycle APR Raw Data-Final'!$A$3:$A$1977,'SB35 Determination Data'!$K146,'5th Cycle APR Raw Data-Final'!$T$3:$T$1977,"&gt;="&amp;'SB35 Determination Data'!$F146,'5th Cycle APR Raw Data-Final'!$T$3:$T$1977,"&lt;="&amp;G146))</f>
        <v>38</v>
      </c>
      <c r="O146" s="100">
        <f>IF(AN146&lt;1,SUMIFS('5th Cycle APR Raw Data-Final'!I$3:I$1977,'5th Cycle APR Raw Data-Final'!$A$3:$A$1977,'SB35 Determination Data'!$K146,'5th Cycle APR Raw Data-Final'!$T$3:$T$1977,"&gt;="&amp;'SB35 Determination Data'!$F146,'5th Cycle APR Raw Data-Final'!$T$3:$T$1977,"&lt;"&amp;E146),SUMIFS('5th Cycle APR Raw Data-Final'!I$3:I$1977,'5th Cycle APR Raw Data-Final'!$A$3:$A$1977,'SB35 Determination Data'!$K146,'5th Cycle APR Raw Data-Final'!$T$3:$T$1977,"&gt;="&amp;'SB35 Determination Data'!$F146,'5th Cycle APR Raw Data-Final'!$T$3:$T$1977,"&lt;="&amp;G146))</f>
        <v>0</v>
      </c>
      <c r="P146" s="100">
        <f t="shared" si="68"/>
        <v>107</v>
      </c>
      <c r="Q146" s="112">
        <f t="shared" si="69"/>
        <v>0.2620689655172414</v>
      </c>
      <c r="R146" s="101">
        <f t="shared" si="70"/>
        <v>145</v>
      </c>
      <c r="S146" s="101">
        <f t="shared" si="71"/>
        <v>0</v>
      </c>
      <c r="T146" s="100">
        <f>VLOOKUP(K146,'5th Cycle APR Raw Data-Final'!$A$3:$P$1977,10,FALSE)</f>
        <v>96</v>
      </c>
      <c r="U146" s="100">
        <f>IF(AN146&lt;1,SUMIFS('5th Cycle APR Raw Data-Final'!K$3:K$1977,'5th Cycle APR Raw Data-Final'!$A$3:$A$1977,'SB35 Determination Data'!$K146,'5th Cycle APR Raw Data-Final'!$T$3:$T$1977,"&gt;="&amp;'SB35 Determination Data'!$F146,'5th Cycle APR Raw Data-Final'!$T$3:$T$1977,"&lt;"&amp;E146),SUMIFS('5th Cycle APR Raw Data-Final'!K$3:K$1977,'5th Cycle APR Raw Data-Final'!$A$3:$A$1977,'SB35 Determination Data'!$K146,'5th Cycle APR Raw Data-Final'!$T$3:$T$1977,"&gt;="&amp;'SB35 Determination Data'!$F146,'5th Cycle APR Raw Data-Final'!$T$3:$T$1977,"&lt;="&amp;G146))</f>
        <v>67</v>
      </c>
      <c r="V146" s="100">
        <f>IF(AN146&lt;1,SUMIFS('5th Cycle APR Raw Data-Final'!L$3:L$1977,'5th Cycle APR Raw Data-Final'!$A$3:$A$1977,'SB35 Determination Data'!$K146,'5th Cycle APR Raw Data-Final'!$T$3:$T$1977,"&gt;="&amp;'SB35 Determination Data'!$F146,'5th Cycle APR Raw Data-Final'!$T$3:$T$1977,"&lt;"&amp;E146),SUMIFS('5th Cycle APR Raw Data-Final'!L$3:L$1977,'5th Cycle APR Raw Data-Final'!$A$3:$A$1977,'SB35 Determination Data'!$K146,'5th Cycle APR Raw Data-Final'!$T$3:$T$1977,"&gt;="&amp;'SB35 Determination Data'!$F146,'5th Cycle APR Raw Data-Final'!$T$3:$T$1977,"&lt;="&amp;G146))</f>
        <v>61</v>
      </c>
      <c r="W146" s="100">
        <f>IF(AN146&lt;1,SUMIFS('5th Cycle APR Raw Data-Final'!M$3:M$1977,'5th Cycle APR Raw Data-Final'!$A$3:$A$1977,'SB35 Determination Data'!$K146,'5th Cycle APR Raw Data-Final'!$T$3:$T$1977,"&gt;="&amp;'SB35 Determination Data'!$F146,'5th Cycle APR Raw Data-Final'!$T$3:$T$1977,"&lt;"&amp;E146),SUMIFS('5th Cycle APR Raw Data-Final'!M$3:M$1977,'5th Cycle APR Raw Data-Final'!$A$3:$A$1977,'SB35 Determination Data'!$K146,'5th Cycle APR Raw Data-Final'!$T$3:$T$1977,"&gt;="&amp;'SB35 Determination Data'!$F146,'5th Cycle APR Raw Data-Final'!$T$3:$T$1977,"&lt;="&amp;G146))</f>
        <v>6</v>
      </c>
      <c r="X146" s="100">
        <f t="shared" si="72"/>
        <v>29</v>
      </c>
      <c r="Y146" s="100">
        <f t="shared" si="73"/>
        <v>67</v>
      </c>
      <c r="Z146" s="100">
        <f t="shared" si="74"/>
        <v>29</v>
      </c>
      <c r="AA146" s="112">
        <f t="shared" si="75"/>
        <v>0.69791666666666663</v>
      </c>
      <c r="AB146" s="112">
        <f t="shared" si="76"/>
        <v>0.69791666666666663</v>
      </c>
      <c r="AC146" s="100">
        <f>VLOOKUP(K146,'5th Cycle APR Raw Data-Final'!$A$3:$P$1977,14,FALSE)</f>
        <v>104</v>
      </c>
      <c r="AD146" s="100">
        <f>IF(AN146&lt;1,SUMIFS('5th Cycle APR Raw Data-Final'!$O$3:$O$1977,'5th Cycle APR Raw Data-Final'!$A$3:$A$1977,'SB35 Determination Data'!$K146,'5th Cycle APR Raw Data-Final'!$T$3:$T$1977,"&gt;="&amp;'SB35 Determination Data'!$F146,'5th Cycle APR Raw Data-Final'!$T$3:$T$1977,"&lt;"&amp;E146),SUMIFS('5th Cycle APR Raw Data-Final'!$O$3:$O$1977,'5th Cycle APR Raw Data-Final'!$A$3:$A$1977,'SB35 Determination Data'!$K146,'5th Cycle APR Raw Data-Final'!$T$3:$T$1977,"&gt;="&amp;'SB35 Determination Data'!$F146,'5th Cycle APR Raw Data-Final'!$T$3:$T$1977,"&lt;="&amp;G146))</f>
        <v>8</v>
      </c>
      <c r="AE146" s="100">
        <f t="shared" si="77"/>
        <v>96</v>
      </c>
      <c r="AF146" s="112">
        <f t="shared" si="78"/>
        <v>7.6923076923076927E-2</v>
      </c>
      <c r="AG146" s="100">
        <f>VLOOKUP(K146,'5th Cycle APR Raw Data-Final'!$A$3:$P$1977,16,FALSE)</f>
        <v>264</v>
      </c>
      <c r="AH146" s="100">
        <f>IF(AN146&lt;1,SUMIFS('5th Cycle APR Raw Data-Final'!$Q$3:$Q$1977,'5th Cycle APR Raw Data-Final'!$A$3:$A$1977,'SB35 Determination Data'!$K146,'5th Cycle APR Raw Data-Final'!$T$3:$T$1977,"&gt;="&amp;'SB35 Determination Data'!$F146,'5th Cycle APR Raw Data-Final'!$T$3:$T$1977,"&lt;"&amp;E146),SUMIFS('5th Cycle APR Raw Data-Final'!$Q$3:$Q$1977,'5th Cycle APR Raw Data-Final'!$A$3:$A$1977,'SB35 Determination Data'!$K146,'5th Cycle APR Raw Data-Final'!$T$3:$T$1977,"&gt;="&amp;'SB35 Determination Data'!$F146,'5th Cycle APR Raw Data-Final'!$T$3:$T$1977,"&lt;="&amp;G146))</f>
        <v>71</v>
      </c>
      <c r="AI146" s="100">
        <f t="shared" si="79"/>
        <v>193</v>
      </c>
      <c r="AJ146" s="112">
        <f t="shared" si="80"/>
        <v>0.26893939393939392</v>
      </c>
      <c r="AK146" s="100">
        <f>VLOOKUP(K146,'5th Cycle APR Raw Data-Final'!$A$3:$R$1977,18,FALSE)</f>
        <v>609</v>
      </c>
      <c r="AL146" s="100">
        <f>IF(AN146&lt;1,SUMIFS('5th Cycle APR Raw Data-Final'!$S$3:$S$1977,'5th Cycle APR Raw Data-Final'!$A$3:$A$1977,'SB35 Determination Data'!$K146,'5th Cycle APR Raw Data-Final'!$T$3:$T$1977,"&gt;="&amp;'SB35 Determination Data'!$F146,'5th Cycle APR Raw Data-Final'!$T$3:$T$1977,"&lt;"&amp;E146),SUMIFS('5th Cycle APR Raw Data-Final'!$S$3:$S$1977,'5th Cycle APR Raw Data-Final'!$A$3:$A$1977,'SB35 Determination Data'!$K146,'5th Cycle APR Raw Data-Final'!$T$3:$T$1977,"&gt;="&amp;'SB35 Determination Data'!$F146,'5th Cycle APR Raw Data-Final'!$T$3:$T$1977,"&lt;="&amp;G146))</f>
        <v>184</v>
      </c>
      <c r="AM146" s="100">
        <f t="shared" si="81"/>
        <v>425</v>
      </c>
      <c r="AN146" s="114">
        <f t="shared" si="82"/>
        <v>1</v>
      </c>
      <c r="AO146" s="2" t="str">
        <f t="shared" si="83"/>
        <v>YES</v>
      </c>
      <c r="AP146" s="2" t="str">
        <f t="shared" si="84"/>
        <v>NO</v>
      </c>
      <c r="AQ146" s="2" t="str">
        <f t="shared" si="85"/>
        <v>NO</v>
      </c>
      <c r="AR146" s="124" t="str">
        <f>VLOOKUP(K146,'2018Submitted'!$A$2:$C$540,3,FALSE)</f>
        <v>Successful</v>
      </c>
      <c r="AS146" s="2" t="str">
        <f t="shared" si="86"/>
        <v>NO</v>
      </c>
      <c r="AT146" s="2" t="str">
        <f t="shared" si="87"/>
        <v>NO</v>
      </c>
    </row>
    <row r="147" spans="1:46" s="2" customFormat="1" ht="12.75" customHeight="1" x14ac:dyDescent="0.2">
      <c r="A147" s="2" t="s">
        <v>105</v>
      </c>
      <c r="B147" s="2" t="str">
        <f t="shared" si="60"/>
        <v>EXETER</v>
      </c>
      <c r="C147" s="71">
        <f t="shared" si="61"/>
        <v>0.375</v>
      </c>
      <c r="D147" s="72">
        <f t="shared" si="62"/>
        <v>8</v>
      </c>
      <c r="E147" s="99">
        <f t="shared" si="63"/>
        <v>2020</v>
      </c>
      <c r="F147" s="99">
        <f t="shared" si="64"/>
        <v>2016</v>
      </c>
      <c r="G147" s="99" t="str">
        <f t="shared" si="65"/>
        <v>2023</v>
      </c>
      <c r="H147" s="2" t="str">
        <f t="shared" si="66"/>
        <v>12/31/2015</v>
      </c>
      <c r="I147" s="2" t="str">
        <f t="shared" si="67"/>
        <v>12/31/2023</v>
      </c>
      <c r="J147" s="2" t="s">
        <v>26</v>
      </c>
      <c r="K147" s="111" t="s">
        <v>1050</v>
      </c>
      <c r="L147" s="100">
        <f>VLOOKUP(K147,'5th Cycle APR Raw Data-Final'!$A$3:$P$1977,6,FALSE)</f>
        <v>143</v>
      </c>
      <c r="M147" s="100">
        <f>IF(AN147&lt;1,SUMIFS('5th Cycle APR Raw Data-Final'!G$3:G$1977,'5th Cycle APR Raw Data-Final'!$A$3:$A$1977,'SB35 Determination Data'!$K147,'5th Cycle APR Raw Data-Final'!$T$3:$T$1977,"&gt;="&amp;'SB35 Determination Data'!$F147,'5th Cycle APR Raw Data-Final'!$T$3:$T$1977,"&lt;"&amp;E147),SUMIFS('5th Cycle APR Raw Data-Final'!G$3:G$1977,'5th Cycle APR Raw Data-Final'!$A$3:$A$1977,'SB35 Determination Data'!$K147,'5th Cycle APR Raw Data-Final'!$T$3:$T$1977,"&gt;="&amp;'SB35 Determination Data'!$F147,'5th Cycle APR Raw Data-Final'!$T$3:$T$1977,"&lt;="&amp;G147))</f>
        <v>0</v>
      </c>
      <c r="N147" s="100">
        <f>IF(AN147&lt;1,SUMIFS('5th Cycle APR Raw Data-Final'!H$3:H$1977,'5th Cycle APR Raw Data-Final'!$A$3:$A$1977,'SB35 Determination Data'!$K147,'5th Cycle APR Raw Data-Final'!$T$3:$T$1977,"&gt;="&amp;'SB35 Determination Data'!$F147,'5th Cycle APR Raw Data-Final'!$T$3:$T$1977,"&lt;"&amp;E147),SUMIFS('5th Cycle APR Raw Data-Final'!H$3:H$1977,'5th Cycle APR Raw Data-Final'!$A$3:$A$1977,'SB35 Determination Data'!$K147,'5th Cycle APR Raw Data-Final'!$T$3:$T$1977,"&gt;="&amp;'SB35 Determination Data'!$F147,'5th Cycle APR Raw Data-Final'!$T$3:$T$1977,"&lt;="&amp;G147))</f>
        <v>0</v>
      </c>
      <c r="O147" s="100">
        <f>IF(AN147&lt;1,SUMIFS('5th Cycle APR Raw Data-Final'!I$3:I$1977,'5th Cycle APR Raw Data-Final'!$A$3:$A$1977,'SB35 Determination Data'!$K147,'5th Cycle APR Raw Data-Final'!$T$3:$T$1977,"&gt;="&amp;'SB35 Determination Data'!$F147,'5th Cycle APR Raw Data-Final'!$T$3:$T$1977,"&lt;"&amp;E147),SUMIFS('5th Cycle APR Raw Data-Final'!I$3:I$1977,'5th Cycle APR Raw Data-Final'!$A$3:$A$1977,'SB35 Determination Data'!$K147,'5th Cycle APR Raw Data-Final'!$T$3:$T$1977,"&gt;="&amp;'SB35 Determination Data'!$F147,'5th Cycle APR Raw Data-Final'!$T$3:$T$1977,"&lt;="&amp;G147))</f>
        <v>0</v>
      </c>
      <c r="P147" s="100">
        <f t="shared" si="68"/>
        <v>143</v>
      </c>
      <c r="Q147" s="112">
        <f t="shared" si="69"/>
        <v>0</v>
      </c>
      <c r="R147" s="101">
        <f t="shared" si="70"/>
        <v>54</v>
      </c>
      <c r="S147" s="101">
        <f t="shared" si="71"/>
        <v>0</v>
      </c>
      <c r="T147" s="100">
        <f>VLOOKUP(K147,'5th Cycle APR Raw Data-Final'!$A$3:$P$1977,10,FALSE)</f>
        <v>125</v>
      </c>
      <c r="U147" s="100">
        <f>IF(AN147&lt;1,SUMIFS('5th Cycle APR Raw Data-Final'!K$3:K$1977,'5th Cycle APR Raw Data-Final'!$A$3:$A$1977,'SB35 Determination Data'!$K147,'5th Cycle APR Raw Data-Final'!$T$3:$T$1977,"&gt;="&amp;'SB35 Determination Data'!$F147,'5th Cycle APR Raw Data-Final'!$T$3:$T$1977,"&lt;"&amp;E147),SUMIFS('5th Cycle APR Raw Data-Final'!K$3:K$1977,'5th Cycle APR Raw Data-Final'!$A$3:$A$1977,'SB35 Determination Data'!$K147,'5th Cycle APR Raw Data-Final'!$T$3:$T$1977,"&gt;="&amp;'SB35 Determination Data'!$F147,'5th Cycle APR Raw Data-Final'!$T$3:$T$1977,"&lt;="&amp;G147))</f>
        <v>2</v>
      </c>
      <c r="V147" s="100">
        <f>IF(AN147&lt;1,SUMIFS('5th Cycle APR Raw Data-Final'!L$3:L$1977,'5th Cycle APR Raw Data-Final'!$A$3:$A$1977,'SB35 Determination Data'!$K147,'5th Cycle APR Raw Data-Final'!$T$3:$T$1977,"&gt;="&amp;'SB35 Determination Data'!$F147,'5th Cycle APR Raw Data-Final'!$T$3:$T$1977,"&lt;"&amp;E147),SUMIFS('5th Cycle APR Raw Data-Final'!L$3:L$1977,'5th Cycle APR Raw Data-Final'!$A$3:$A$1977,'SB35 Determination Data'!$K147,'5th Cycle APR Raw Data-Final'!$T$3:$T$1977,"&gt;="&amp;'SB35 Determination Data'!$F147,'5th Cycle APR Raw Data-Final'!$T$3:$T$1977,"&lt;="&amp;G147))</f>
        <v>0</v>
      </c>
      <c r="W147" s="100">
        <f>IF(AN147&lt;1,SUMIFS('5th Cycle APR Raw Data-Final'!M$3:M$1977,'5th Cycle APR Raw Data-Final'!$A$3:$A$1977,'SB35 Determination Data'!$K147,'5th Cycle APR Raw Data-Final'!$T$3:$T$1977,"&gt;="&amp;'SB35 Determination Data'!$F147,'5th Cycle APR Raw Data-Final'!$T$3:$T$1977,"&lt;"&amp;E147),SUMIFS('5th Cycle APR Raw Data-Final'!M$3:M$1977,'5th Cycle APR Raw Data-Final'!$A$3:$A$1977,'SB35 Determination Data'!$K147,'5th Cycle APR Raw Data-Final'!$T$3:$T$1977,"&gt;="&amp;'SB35 Determination Data'!$F147,'5th Cycle APR Raw Data-Final'!$T$3:$T$1977,"&lt;="&amp;G147))</f>
        <v>2</v>
      </c>
      <c r="X147" s="100">
        <f t="shared" si="72"/>
        <v>123</v>
      </c>
      <c r="Y147" s="100">
        <f t="shared" si="73"/>
        <v>2</v>
      </c>
      <c r="Z147" s="100">
        <f t="shared" si="74"/>
        <v>123</v>
      </c>
      <c r="AA147" s="112">
        <f t="shared" si="75"/>
        <v>1.6E-2</v>
      </c>
      <c r="AB147" s="112">
        <f t="shared" si="76"/>
        <v>1.6E-2</v>
      </c>
      <c r="AC147" s="100">
        <f>VLOOKUP(K147,'5th Cycle APR Raw Data-Final'!$A$3:$P$1977,14,FALSE)</f>
        <v>85</v>
      </c>
      <c r="AD147" s="100">
        <f>IF(AN147&lt;1,SUMIFS('5th Cycle APR Raw Data-Final'!$O$3:$O$1977,'5th Cycle APR Raw Data-Final'!$A$3:$A$1977,'SB35 Determination Data'!$K147,'5th Cycle APR Raw Data-Final'!$T$3:$T$1977,"&gt;="&amp;'SB35 Determination Data'!$F147,'5th Cycle APR Raw Data-Final'!$T$3:$T$1977,"&lt;"&amp;E147),SUMIFS('5th Cycle APR Raw Data-Final'!$O$3:$O$1977,'5th Cycle APR Raw Data-Final'!$A$3:$A$1977,'SB35 Determination Data'!$K147,'5th Cycle APR Raw Data-Final'!$T$3:$T$1977,"&gt;="&amp;'SB35 Determination Data'!$F147,'5th Cycle APR Raw Data-Final'!$T$3:$T$1977,"&lt;="&amp;G147))</f>
        <v>2</v>
      </c>
      <c r="AE147" s="100">
        <f t="shared" si="77"/>
        <v>83</v>
      </c>
      <c r="AF147" s="112">
        <f t="shared" si="78"/>
        <v>2.3529411764705882E-2</v>
      </c>
      <c r="AG147" s="100">
        <f>VLOOKUP(K147,'5th Cycle APR Raw Data-Final'!$A$3:$P$1977,16,FALSE)</f>
        <v>272</v>
      </c>
      <c r="AH147" s="100">
        <f>IF(AN147&lt;1,SUMIFS('5th Cycle APR Raw Data-Final'!$Q$3:$Q$1977,'5th Cycle APR Raw Data-Final'!$A$3:$A$1977,'SB35 Determination Data'!$K147,'5th Cycle APR Raw Data-Final'!$T$3:$T$1977,"&gt;="&amp;'SB35 Determination Data'!$F147,'5th Cycle APR Raw Data-Final'!$T$3:$T$1977,"&lt;"&amp;E147),SUMIFS('5th Cycle APR Raw Data-Final'!$Q$3:$Q$1977,'5th Cycle APR Raw Data-Final'!$A$3:$A$1977,'SB35 Determination Data'!$K147,'5th Cycle APR Raw Data-Final'!$T$3:$T$1977,"&gt;="&amp;'SB35 Determination Data'!$F147,'5th Cycle APR Raw Data-Final'!$T$3:$T$1977,"&lt;="&amp;G147))</f>
        <v>6</v>
      </c>
      <c r="AI147" s="100">
        <f t="shared" si="79"/>
        <v>266</v>
      </c>
      <c r="AJ147" s="112">
        <f t="shared" si="80"/>
        <v>2.2058823529411766E-2</v>
      </c>
      <c r="AK147" s="100">
        <f>VLOOKUP(K147,'5th Cycle APR Raw Data-Final'!$A$3:$R$1977,18,FALSE)</f>
        <v>625</v>
      </c>
      <c r="AL147" s="100">
        <f>IF(AN147&lt;1,SUMIFS('5th Cycle APR Raw Data-Final'!$S$3:$S$1977,'5th Cycle APR Raw Data-Final'!$A$3:$A$1977,'SB35 Determination Data'!$K147,'5th Cycle APR Raw Data-Final'!$T$3:$T$1977,"&gt;="&amp;'SB35 Determination Data'!$F147,'5th Cycle APR Raw Data-Final'!$T$3:$T$1977,"&lt;"&amp;E147),SUMIFS('5th Cycle APR Raw Data-Final'!$S$3:$S$1977,'5th Cycle APR Raw Data-Final'!$A$3:$A$1977,'SB35 Determination Data'!$K147,'5th Cycle APR Raw Data-Final'!$T$3:$T$1977,"&gt;="&amp;'SB35 Determination Data'!$F147,'5th Cycle APR Raw Data-Final'!$T$3:$T$1977,"&lt;="&amp;G147))</f>
        <v>10</v>
      </c>
      <c r="AM147" s="100">
        <f t="shared" si="81"/>
        <v>615</v>
      </c>
      <c r="AN147" s="114">
        <f t="shared" si="82"/>
        <v>0.375</v>
      </c>
      <c r="AO147" s="2" t="str">
        <f t="shared" si="83"/>
        <v>YES</v>
      </c>
      <c r="AP147" s="2" t="str">
        <f t="shared" si="84"/>
        <v>NO</v>
      </c>
      <c r="AQ147" s="2" t="str">
        <f t="shared" si="85"/>
        <v>NO</v>
      </c>
      <c r="AR147" s="124" t="str">
        <f>VLOOKUP(K147,'2018Submitted'!$A$2:$C$540,3,FALSE)</f>
        <v>Successful</v>
      </c>
      <c r="AS147" s="2" t="str">
        <f t="shared" si="86"/>
        <v>NO</v>
      </c>
      <c r="AT147" s="2" t="str">
        <f t="shared" si="87"/>
        <v>NO</v>
      </c>
    </row>
    <row r="148" spans="1:46" s="2" customFormat="1" ht="12.75" customHeight="1" x14ac:dyDescent="0.2">
      <c r="A148" s="2" t="s">
        <v>40</v>
      </c>
      <c r="B148" s="2" t="str">
        <f t="shared" si="60"/>
        <v>FAIRFAX</v>
      </c>
      <c r="C148" s="71">
        <f t="shared" si="61"/>
        <v>0.5</v>
      </c>
      <c r="D148" s="72">
        <f t="shared" si="62"/>
        <v>8</v>
      </c>
      <c r="E148" s="99">
        <f t="shared" si="63"/>
        <v>2019</v>
      </c>
      <c r="F148" s="99">
        <f t="shared" si="64"/>
        <v>2015</v>
      </c>
      <c r="G148" s="99">
        <f t="shared" si="65"/>
        <v>2022</v>
      </c>
      <c r="H148" s="2" t="str">
        <f t="shared" si="66"/>
        <v>01/31/2015</v>
      </c>
      <c r="I148" s="2" t="str">
        <f t="shared" si="67"/>
        <v>01/31/2023</v>
      </c>
      <c r="J148" s="2" t="s">
        <v>8</v>
      </c>
      <c r="K148" s="111" t="s">
        <v>122</v>
      </c>
      <c r="L148" s="100">
        <f>VLOOKUP(K148,'5th Cycle APR Raw Data-Final'!$A$3:$P$1977,6,FALSE)</f>
        <v>16</v>
      </c>
      <c r="M148" s="100">
        <f>IF(AN148&lt;1,SUMIFS('5th Cycle APR Raw Data-Final'!G$3:G$1977,'5th Cycle APR Raw Data-Final'!$A$3:$A$1977,'SB35 Determination Data'!$K148,'5th Cycle APR Raw Data-Final'!$T$3:$T$1977,"&gt;="&amp;'SB35 Determination Data'!$F148,'5th Cycle APR Raw Data-Final'!$T$3:$T$1977,"&lt;"&amp;E148),SUMIFS('5th Cycle APR Raw Data-Final'!G$3:G$1977,'5th Cycle APR Raw Data-Final'!$A$3:$A$1977,'SB35 Determination Data'!$K148,'5th Cycle APR Raw Data-Final'!$T$3:$T$1977,"&gt;="&amp;'SB35 Determination Data'!$F148,'5th Cycle APR Raw Data-Final'!$T$3:$T$1977,"&lt;="&amp;G148))</f>
        <v>13</v>
      </c>
      <c r="N148" s="100">
        <f>IF(AN148&lt;1,SUMIFS('5th Cycle APR Raw Data-Final'!H$3:H$1977,'5th Cycle APR Raw Data-Final'!$A$3:$A$1977,'SB35 Determination Data'!$K148,'5th Cycle APR Raw Data-Final'!$T$3:$T$1977,"&gt;="&amp;'SB35 Determination Data'!$F148,'5th Cycle APR Raw Data-Final'!$T$3:$T$1977,"&lt;"&amp;E148),SUMIFS('5th Cycle APR Raw Data-Final'!H$3:H$1977,'5th Cycle APR Raw Data-Final'!$A$3:$A$1977,'SB35 Determination Data'!$K148,'5th Cycle APR Raw Data-Final'!$T$3:$T$1977,"&gt;="&amp;'SB35 Determination Data'!$F148,'5th Cycle APR Raw Data-Final'!$T$3:$T$1977,"&lt;="&amp;G148))</f>
        <v>7</v>
      </c>
      <c r="O148" s="100">
        <f>IF(AN148&lt;1,SUMIFS('5th Cycle APR Raw Data-Final'!I$3:I$1977,'5th Cycle APR Raw Data-Final'!$A$3:$A$1977,'SB35 Determination Data'!$K148,'5th Cycle APR Raw Data-Final'!$T$3:$T$1977,"&gt;="&amp;'SB35 Determination Data'!$F148,'5th Cycle APR Raw Data-Final'!$T$3:$T$1977,"&lt;"&amp;E148),SUMIFS('5th Cycle APR Raw Data-Final'!I$3:I$1977,'5th Cycle APR Raw Data-Final'!$A$3:$A$1977,'SB35 Determination Data'!$K148,'5th Cycle APR Raw Data-Final'!$T$3:$T$1977,"&gt;="&amp;'SB35 Determination Data'!$F148,'5th Cycle APR Raw Data-Final'!$T$3:$T$1977,"&lt;="&amp;G148))</f>
        <v>6</v>
      </c>
      <c r="P148" s="100">
        <f t="shared" si="68"/>
        <v>3</v>
      </c>
      <c r="Q148" s="112">
        <f t="shared" si="69"/>
        <v>0.8125</v>
      </c>
      <c r="R148" s="101">
        <f t="shared" si="70"/>
        <v>8</v>
      </c>
      <c r="S148" s="101">
        <f t="shared" si="71"/>
        <v>5</v>
      </c>
      <c r="T148" s="100">
        <f>VLOOKUP(K148,'5th Cycle APR Raw Data-Final'!$A$3:$P$1977,10,FALSE)</f>
        <v>11</v>
      </c>
      <c r="U148" s="100">
        <f>IF(AN148&lt;1,SUMIFS('5th Cycle APR Raw Data-Final'!K$3:K$1977,'5th Cycle APR Raw Data-Final'!$A$3:$A$1977,'SB35 Determination Data'!$K148,'5th Cycle APR Raw Data-Final'!$T$3:$T$1977,"&gt;="&amp;'SB35 Determination Data'!$F148,'5th Cycle APR Raw Data-Final'!$T$3:$T$1977,"&lt;"&amp;E148),SUMIFS('5th Cycle APR Raw Data-Final'!K$3:K$1977,'5th Cycle APR Raw Data-Final'!$A$3:$A$1977,'SB35 Determination Data'!$K148,'5th Cycle APR Raw Data-Final'!$T$3:$T$1977,"&gt;="&amp;'SB35 Determination Data'!$F148,'5th Cycle APR Raw Data-Final'!$T$3:$T$1977,"&lt;="&amp;G148))</f>
        <v>56</v>
      </c>
      <c r="V148" s="100">
        <f>IF(AN148&lt;1,SUMIFS('5th Cycle APR Raw Data-Final'!L$3:L$1977,'5th Cycle APR Raw Data-Final'!$A$3:$A$1977,'SB35 Determination Data'!$K148,'5th Cycle APR Raw Data-Final'!$T$3:$T$1977,"&gt;="&amp;'SB35 Determination Data'!$F148,'5th Cycle APR Raw Data-Final'!$T$3:$T$1977,"&lt;"&amp;E148),SUMIFS('5th Cycle APR Raw Data-Final'!L$3:L$1977,'5th Cycle APR Raw Data-Final'!$A$3:$A$1977,'SB35 Determination Data'!$K148,'5th Cycle APR Raw Data-Final'!$T$3:$T$1977,"&gt;="&amp;'SB35 Determination Data'!$F148,'5th Cycle APR Raw Data-Final'!$T$3:$T$1977,"&lt;="&amp;G148))</f>
        <v>48</v>
      </c>
      <c r="W148" s="100">
        <f>IF(AN148&lt;1,SUMIFS('5th Cycle APR Raw Data-Final'!M$3:M$1977,'5th Cycle APR Raw Data-Final'!$A$3:$A$1977,'SB35 Determination Data'!$K148,'5th Cycle APR Raw Data-Final'!$T$3:$T$1977,"&gt;="&amp;'SB35 Determination Data'!$F148,'5th Cycle APR Raw Data-Final'!$T$3:$T$1977,"&lt;"&amp;E148),SUMIFS('5th Cycle APR Raw Data-Final'!M$3:M$1977,'5th Cycle APR Raw Data-Final'!$A$3:$A$1977,'SB35 Determination Data'!$K148,'5th Cycle APR Raw Data-Final'!$T$3:$T$1977,"&gt;="&amp;'SB35 Determination Data'!$F148,'5th Cycle APR Raw Data-Final'!$T$3:$T$1977,"&lt;="&amp;G148))</f>
        <v>8</v>
      </c>
      <c r="X148" s="100">
        <f t="shared" si="72"/>
        <v>0</v>
      </c>
      <c r="Y148" s="100">
        <f t="shared" si="73"/>
        <v>61</v>
      </c>
      <c r="Z148" s="100">
        <f t="shared" si="74"/>
        <v>0</v>
      </c>
      <c r="AA148" s="112">
        <f t="shared" si="75"/>
        <v>5.0909090909090908</v>
      </c>
      <c r="AB148" s="112">
        <f t="shared" si="76"/>
        <v>5.5454545454545459</v>
      </c>
      <c r="AC148" s="100">
        <f>VLOOKUP(K148,'5th Cycle APR Raw Data-Final'!$A$3:$P$1977,14,FALSE)</f>
        <v>11</v>
      </c>
      <c r="AD148" s="100">
        <f>IF(AN148&lt;1,SUMIFS('5th Cycle APR Raw Data-Final'!$O$3:$O$1977,'5th Cycle APR Raw Data-Final'!$A$3:$A$1977,'SB35 Determination Data'!$K148,'5th Cycle APR Raw Data-Final'!$T$3:$T$1977,"&gt;="&amp;'SB35 Determination Data'!$F148,'5th Cycle APR Raw Data-Final'!$T$3:$T$1977,"&lt;"&amp;E148),SUMIFS('5th Cycle APR Raw Data-Final'!$O$3:$O$1977,'5th Cycle APR Raw Data-Final'!$A$3:$A$1977,'SB35 Determination Data'!$K148,'5th Cycle APR Raw Data-Final'!$T$3:$T$1977,"&gt;="&amp;'SB35 Determination Data'!$F148,'5th Cycle APR Raw Data-Final'!$T$3:$T$1977,"&lt;="&amp;G148))</f>
        <v>2</v>
      </c>
      <c r="AE148" s="100">
        <f t="shared" si="77"/>
        <v>9</v>
      </c>
      <c r="AF148" s="112">
        <f t="shared" si="78"/>
        <v>0.18181818181818182</v>
      </c>
      <c r="AG148" s="100">
        <f>VLOOKUP(K148,'5th Cycle APR Raw Data-Final'!$A$3:$P$1977,16,FALSE)</f>
        <v>23</v>
      </c>
      <c r="AH148" s="100">
        <f>IF(AN148&lt;1,SUMIFS('5th Cycle APR Raw Data-Final'!$Q$3:$Q$1977,'5th Cycle APR Raw Data-Final'!$A$3:$A$1977,'SB35 Determination Data'!$K148,'5th Cycle APR Raw Data-Final'!$T$3:$T$1977,"&gt;="&amp;'SB35 Determination Data'!$F148,'5th Cycle APR Raw Data-Final'!$T$3:$T$1977,"&lt;"&amp;E148),SUMIFS('5th Cycle APR Raw Data-Final'!$Q$3:$Q$1977,'5th Cycle APR Raw Data-Final'!$A$3:$A$1977,'SB35 Determination Data'!$K148,'5th Cycle APR Raw Data-Final'!$T$3:$T$1977,"&gt;="&amp;'SB35 Determination Data'!$F148,'5th Cycle APR Raw Data-Final'!$T$3:$T$1977,"&lt;="&amp;G148))</f>
        <v>10</v>
      </c>
      <c r="AI148" s="100">
        <f t="shared" si="79"/>
        <v>13</v>
      </c>
      <c r="AJ148" s="112">
        <f t="shared" si="80"/>
        <v>0.43478260869565216</v>
      </c>
      <c r="AK148" s="100">
        <f>VLOOKUP(K148,'5th Cycle APR Raw Data-Final'!$A$3:$R$1977,18,FALSE)</f>
        <v>61</v>
      </c>
      <c r="AL148" s="100">
        <f>IF(AN148&lt;1,SUMIFS('5th Cycle APR Raw Data-Final'!$S$3:$S$1977,'5th Cycle APR Raw Data-Final'!$A$3:$A$1977,'SB35 Determination Data'!$K148,'5th Cycle APR Raw Data-Final'!$T$3:$T$1977,"&gt;="&amp;'SB35 Determination Data'!$F148,'5th Cycle APR Raw Data-Final'!$T$3:$T$1977,"&lt;"&amp;E148),SUMIFS('5th Cycle APR Raw Data-Final'!$S$3:$S$1977,'5th Cycle APR Raw Data-Final'!$A$3:$A$1977,'SB35 Determination Data'!$K148,'5th Cycle APR Raw Data-Final'!$T$3:$T$1977,"&gt;="&amp;'SB35 Determination Data'!$F148,'5th Cycle APR Raw Data-Final'!$T$3:$T$1977,"&lt;="&amp;G148))</f>
        <v>81</v>
      </c>
      <c r="AM148" s="100">
        <f t="shared" si="81"/>
        <v>25</v>
      </c>
      <c r="AN148" s="114">
        <f t="shared" si="82"/>
        <v>0.5</v>
      </c>
      <c r="AO148" s="2" t="str">
        <f t="shared" si="83"/>
        <v>YES</v>
      </c>
      <c r="AP148" s="2" t="str">
        <f t="shared" si="84"/>
        <v>NO</v>
      </c>
      <c r="AQ148" s="2" t="str">
        <f t="shared" si="85"/>
        <v>NO</v>
      </c>
      <c r="AR148" s="124" t="str">
        <f>VLOOKUP(K148,'2018Submitted'!$A$2:$C$540,3,FALSE)</f>
        <v>Successful</v>
      </c>
      <c r="AS148" s="2" t="str">
        <f t="shared" si="86"/>
        <v>NO</v>
      </c>
      <c r="AT148" s="2" t="str">
        <f t="shared" si="87"/>
        <v>NO</v>
      </c>
    </row>
    <row r="149" spans="1:46" s="2" customFormat="1" ht="12.75" customHeight="1" x14ac:dyDescent="0.2">
      <c r="A149" s="2" t="s">
        <v>42</v>
      </c>
      <c r="B149" s="2" t="str">
        <f t="shared" si="60"/>
        <v>FAIRFIELD</v>
      </c>
      <c r="C149" s="71">
        <f t="shared" si="61"/>
        <v>0.5</v>
      </c>
      <c r="D149" s="72">
        <f t="shared" si="62"/>
        <v>8</v>
      </c>
      <c r="E149" s="99">
        <f t="shared" si="63"/>
        <v>2019</v>
      </c>
      <c r="F149" s="99">
        <f t="shared" si="64"/>
        <v>2015</v>
      </c>
      <c r="G149" s="99">
        <f t="shared" si="65"/>
        <v>2022</v>
      </c>
      <c r="H149" s="2" t="str">
        <f t="shared" si="66"/>
        <v>01/31/2015</v>
      </c>
      <c r="I149" s="2" t="str">
        <f t="shared" si="67"/>
        <v>01/31/2023</v>
      </c>
      <c r="J149" s="2" t="s">
        <v>8</v>
      </c>
      <c r="K149" s="111" t="s">
        <v>1004</v>
      </c>
      <c r="L149" s="100">
        <f>VLOOKUP(K149,'5th Cycle APR Raw Data-Final'!$A$3:$P$1977,6,FALSE)</f>
        <v>779</v>
      </c>
      <c r="M149" s="100">
        <f>IF(AN149&lt;1,SUMIFS('5th Cycle APR Raw Data-Final'!G$3:G$1977,'5th Cycle APR Raw Data-Final'!$A$3:$A$1977,'SB35 Determination Data'!$K149,'5th Cycle APR Raw Data-Final'!$T$3:$T$1977,"&gt;="&amp;'SB35 Determination Data'!$F149,'5th Cycle APR Raw Data-Final'!$T$3:$T$1977,"&lt;"&amp;E149),SUMIFS('5th Cycle APR Raw Data-Final'!G$3:G$1977,'5th Cycle APR Raw Data-Final'!$A$3:$A$1977,'SB35 Determination Data'!$K149,'5th Cycle APR Raw Data-Final'!$T$3:$T$1977,"&gt;="&amp;'SB35 Determination Data'!$F149,'5th Cycle APR Raw Data-Final'!$T$3:$T$1977,"&lt;="&amp;G149))</f>
        <v>0</v>
      </c>
      <c r="N149" s="100">
        <f>IF(AN149&lt;1,SUMIFS('5th Cycle APR Raw Data-Final'!H$3:H$1977,'5th Cycle APR Raw Data-Final'!$A$3:$A$1977,'SB35 Determination Data'!$K149,'5th Cycle APR Raw Data-Final'!$T$3:$T$1977,"&gt;="&amp;'SB35 Determination Data'!$F149,'5th Cycle APR Raw Data-Final'!$T$3:$T$1977,"&lt;"&amp;E149),SUMIFS('5th Cycle APR Raw Data-Final'!H$3:H$1977,'5th Cycle APR Raw Data-Final'!$A$3:$A$1977,'SB35 Determination Data'!$K149,'5th Cycle APR Raw Data-Final'!$T$3:$T$1977,"&gt;="&amp;'SB35 Determination Data'!$F149,'5th Cycle APR Raw Data-Final'!$T$3:$T$1977,"&lt;="&amp;G149))</f>
        <v>0</v>
      </c>
      <c r="O149" s="100">
        <f>IF(AN149&lt;1,SUMIFS('5th Cycle APR Raw Data-Final'!I$3:I$1977,'5th Cycle APR Raw Data-Final'!$A$3:$A$1977,'SB35 Determination Data'!$K149,'5th Cycle APR Raw Data-Final'!$T$3:$T$1977,"&gt;="&amp;'SB35 Determination Data'!$F149,'5th Cycle APR Raw Data-Final'!$T$3:$T$1977,"&lt;"&amp;E149),SUMIFS('5th Cycle APR Raw Data-Final'!I$3:I$1977,'5th Cycle APR Raw Data-Final'!$A$3:$A$1977,'SB35 Determination Data'!$K149,'5th Cycle APR Raw Data-Final'!$T$3:$T$1977,"&gt;="&amp;'SB35 Determination Data'!$F149,'5th Cycle APR Raw Data-Final'!$T$3:$T$1977,"&lt;="&amp;G149))</f>
        <v>0</v>
      </c>
      <c r="P149" s="100">
        <f t="shared" si="68"/>
        <v>779</v>
      </c>
      <c r="Q149" s="112">
        <f t="shared" si="69"/>
        <v>0</v>
      </c>
      <c r="R149" s="101">
        <f t="shared" si="70"/>
        <v>390</v>
      </c>
      <c r="S149" s="101">
        <f t="shared" si="71"/>
        <v>0</v>
      </c>
      <c r="T149" s="100">
        <f>VLOOKUP(K149,'5th Cycle APR Raw Data-Final'!$A$3:$P$1977,10,FALSE)</f>
        <v>404</v>
      </c>
      <c r="U149" s="100">
        <f>IF(AN149&lt;1,SUMIFS('5th Cycle APR Raw Data-Final'!K$3:K$1977,'5th Cycle APR Raw Data-Final'!$A$3:$A$1977,'SB35 Determination Data'!$K149,'5th Cycle APR Raw Data-Final'!$T$3:$T$1977,"&gt;="&amp;'SB35 Determination Data'!$F149,'5th Cycle APR Raw Data-Final'!$T$3:$T$1977,"&lt;"&amp;E149),SUMIFS('5th Cycle APR Raw Data-Final'!K$3:K$1977,'5th Cycle APR Raw Data-Final'!$A$3:$A$1977,'SB35 Determination Data'!$K149,'5th Cycle APR Raw Data-Final'!$T$3:$T$1977,"&gt;="&amp;'SB35 Determination Data'!$F149,'5th Cycle APR Raw Data-Final'!$T$3:$T$1977,"&lt;="&amp;G149))</f>
        <v>0</v>
      </c>
      <c r="V149" s="100">
        <f>IF(AN149&lt;1,SUMIFS('5th Cycle APR Raw Data-Final'!L$3:L$1977,'5th Cycle APR Raw Data-Final'!$A$3:$A$1977,'SB35 Determination Data'!$K149,'5th Cycle APR Raw Data-Final'!$T$3:$T$1977,"&gt;="&amp;'SB35 Determination Data'!$F149,'5th Cycle APR Raw Data-Final'!$T$3:$T$1977,"&lt;"&amp;E149),SUMIFS('5th Cycle APR Raw Data-Final'!L$3:L$1977,'5th Cycle APR Raw Data-Final'!$A$3:$A$1977,'SB35 Determination Data'!$K149,'5th Cycle APR Raw Data-Final'!$T$3:$T$1977,"&gt;="&amp;'SB35 Determination Data'!$F149,'5th Cycle APR Raw Data-Final'!$T$3:$T$1977,"&lt;="&amp;G149))</f>
        <v>0</v>
      </c>
      <c r="W149" s="100">
        <f>IF(AN149&lt;1,SUMIFS('5th Cycle APR Raw Data-Final'!M$3:M$1977,'5th Cycle APR Raw Data-Final'!$A$3:$A$1977,'SB35 Determination Data'!$K149,'5th Cycle APR Raw Data-Final'!$T$3:$T$1977,"&gt;="&amp;'SB35 Determination Data'!$F149,'5th Cycle APR Raw Data-Final'!$T$3:$T$1977,"&lt;"&amp;E149),SUMIFS('5th Cycle APR Raw Data-Final'!M$3:M$1977,'5th Cycle APR Raw Data-Final'!$A$3:$A$1977,'SB35 Determination Data'!$K149,'5th Cycle APR Raw Data-Final'!$T$3:$T$1977,"&gt;="&amp;'SB35 Determination Data'!$F149,'5th Cycle APR Raw Data-Final'!$T$3:$T$1977,"&lt;="&amp;G149))</f>
        <v>0</v>
      </c>
      <c r="X149" s="100">
        <f t="shared" si="72"/>
        <v>404</v>
      </c>
      <c r="Y149" s="100">
        <f t="shared" si="73"/>
        <v>0</v>
      </c>
      <c r="Z149" s="100">
        <f t="shared" si="74"/>
        <v>404</v>
      </c>
      <c r="AA149" s="112">
        <f t="shared" si="75"/>
        <v>0</v>
      </c>
      <c r="AB149" s="112">
        <f t="shared" si="76"/>
        <v>0</v>
      </c>
      <c r="AC149" s="100">
        <f>VLOOKUP(K149,'5th Cycle APR Raw Data-Final'!$A$3:$P$1977,14,FALSE)</f>
        <v>456</v>
      </c>
      <c r="AD149" s="100">
        <f>IF(AN149&lt;1,SUMIFS('5th Cycle APR Raw Data-Final'!$O$3:$O$1977,'5th Cycle APR Raw Data-Final'!$A$3:$A$1977,'SB35 Determination Data'!$K149,'5th Cycle APR Raw Data-Final'!$T$3:$T$1977,"&gt;="&amp;'SB35 Determination Data'!$F149,'5th Cycle APR Raw Data-Final'!$T$3:$T$1977,"&lt;"&amp;E149),SUMIFS('5th Cycle APR Raw Data-Final'!$O$3:$O$1977,'5th Cycle APR Raw Data-Final'!$A$3:$A$1977,'SB35 Determination Data'!$K149,'5th Cycle APR Raw Data-Final'!$T$3:$T$1977,"&gt;="&amp;'SB35 Determination Data'!$F149,'5th Cycle APR Raw Data-Final'!$T$3:$T$1977,"&lt;="&amp;G149))</f>
        <v>360</v>
      </c>
      <c r="AE149" s="100">
        <f t="shared" si="77"/>
        <v>96</v>
      </c>
      <c r="AF149" s="112">
        <f t="shared" si="78"/>
        <v>0.78947368421052633</v>
      </c>
      <c r="AG149" s="100">
        <f>VLOOKUP(K149,'5th Cycle APR Raw Data-Final'!$A$3:$P$1977,16,FALSE)</f>
        <v>1461</v>
      </c>
      <c r="AH149" s="100">
        <f>IF(AN149&lt;1,SUMIFS('5th Cycle APR Raw Data-Final'!$Q$3:$Q$1977,'5th Cycle APR Raw Data-Final'!$A$3:$A$1977,'SB35 Determination Data'!$K149,'5th Cycle APR Raw Data-Final'!$T$3:$T$1977,"&gt;="&amp;'SB35 Determination Data'!$F149,'5th Cycle APR Raw Data-Final'!$T$3:$T$1977,"&lt;"&amp;E149),SUMIFS('5th Cycle APR Raw Data-Final'!$Q$3:$Q$1977,'5th Cycle APR Raw Data-Final'!$A$3:$A$1977,'SB35 Determination Data'!$K149,'5th Cycle APR Raw Data-Final'!$T$3:$T$1977,"&gt;="&amp;'SB35 Determination Data'!$F149,'5th Cycle APR Raw Data-Final'!$T$3:$T$1977,"&lt;="&amp;G149))</f>
        <v>1713</v>
      </c>
      <c r="AI149" s="100">
        <f t="shared" si="79"/>
        <v>0</v>
      </c>
      <c r="AJ149" s="112">
        <f t="shared" si="80"/>
        <v>1.1724845995893223</v>
      </c>
      <c r="AK149" s="100">
        <f>VLOOKUP(K149,'5th Cycle APR Raw Data-Final'!$A$3:$R$1977,18,FALSE)</f>
        <v>3100</v>
      </c>
      <c r="AL149" s="100">
        <f>IF(AN149&lt;1,SUMIFS('5th Cycle APR Raw Data-Final'!$S$3:$S$1977,'5th Cycle APR Raw Data-Final'!$A$3:$A$1977,'SB35 Determination Data'!$K149,'5th Cycle APR Raw Data-Final'!$T$3:$T$1977,"&gt;="&amp;'SB35 Determination Data'!$F149,'5th Cycle APR Raw Data-Final'!$T$3:$T$1977,"&lt;"&amp;E149),SUMIFS('5th Cycle APR Raw Data-Final'!$S$3:$S$1977,'5th Cycle APR Raw Data-Final'!$A$3:$A$1977,'SB35 Determination Data'!$K149,'5th Cycle APR Raw Data-Final'!$T$3:$T$1977,"&gt;="&amp;'SB35 Determination Data'!$F149,'5th Cycle APR Raw Data-Final'!$T$3:$T$1977,"&lt;="&amp;G149))</f>
        <v>2073</v>
      </c>
      <c r="AM149" s="100">
        <f t="shared" si="81"/>
        <v>1279</v>
      </c>
      <c r="AN149" s="114">
        <f t="shared" si="82"/>
        <v>0.5</v>
      </c>
      <c r="AO149" s="2" t="str">
        <f t="shared" si="83"/>
        <v>NO</v>
      </c>
      <c r="AP149" s="2" t="str">
        <f t="shared" si="84"/>
        <v>YES</v>
      </c>
      <c r="AQ149" s="2" t="str">
        <f t="shared" si="85"/>
        <v>NO</v>
      </c>
      <c r="AR149" s="124" t="str">
        <f>VLOOKUP(K149,'2018Submitted'!$A$2:$C$540,3,FALSE)</f>
        <v>Successful</v>
      </c>
      <c r="AS149" s="2" t="str">
        <f t="shared" si="86"/>
        <v>NO</v>
      </c>
      <c r="AT149" s="2" t="str">
        <f t="shared" si="87"/>
        <v>YES</v>
      </c>
    </row>
    <row r="150" spans="1:46" s="2" customFormat="1" ht="12.75" customHeight="1" x14ac:dyDescent="0.2">
      <c r="A150" s="2" t="s">
        <v>105</v>
      </c>
      <c r="B150" s="2" t="str">
        <f t="shared" si="60"/>
        <v>FARMERSVILLE</v>
      </c>
      <c r="C150" s="71">
        <f t="shared" si="61"/>
        <v>0.375</v>
      </c>
      <c r="D150" s="72">
        <f t="shared" si="62"/>
        <v>8</v>
      </c>
      <c r="E150" s="99">
        <f t="shared" si="63"/>
        <v>2020</v>
      </c>
      <c r="F150" s="99">
        <f t="shared" si="64"/>
        <v>2016</v>
      </c>
      <c r="G150" s="99" t="str">
        <f t="shared" si="65"/>
        <v>2023</v>
      </c>
      <c r="H150" s="2" t="str">
        <f t="shared" si="66"/>
        <v>12/31/2015</v>
      </c>
      <c r="I150" s="2" t="str">
        <f t="shared" si="67"/>
        <v>12/31/2023</v>
      </c>
      <c r="J150" s="2" t="s">
        <v>26</v>
      </c>
      <c r="K150" s="111" t="s">
        <v>1139</v>
      </c>
      <c r="L150" s="100">
        <f>VLOOKUP(K150,'5th Cycle APR Raw Data-Final'!$A$3:$P$1977,6,FALSE)</f>
        <v>74</v>
      </c>
      <c r="M150" s="100">
        <f>IF(AN150&lt;1,SUMIFS('5th Cycle APR Raw Data-Final'!G$3:G$1977,'5th Cycle APR Raw Data-Final'!$A$3:$A$1977,'SB35 Determination Data'!$K150,'5th Cycle APR Raw Data-Final'!$T$3:$T$1977,"&gt;="&amp;'SB35 Determination Data'!$F150,'5th Cycle APR Raw Data-Final'!$T$3:$T$1977,"&lt;"&amp;E150),SUMIFS('5th Cycle APR Raw Data-Final'!G$3:G$1977,'5th Cycle APR Raw Data-Final'!$A$3:$A$1977,'SB35 Determination Data'!$K150,'5th Cycle APR Raw Data-Final'!$T$3:$T$1977,"&gt;="&amp;'SB35 Determination Data'!$F150,'5th Cycle APR Raw Data-Final'!$T$3:$T$1977,"&lt;="&amp;G150))</f>
        <v>6</v>
      </c>
      <c r="N150" s="100">
        <f>IF(AN150&lt;1,SUMIFS('5th Cycle APR Raw Data-Final'!H$3:H$1977,'5th Cycle APR Raw Data-Final'!$A$3:$A$1977,'SB35 Determination Data'!$K150,'5th Cycle APR Raw Data-Final'!$T$3:$T$1977,"&gt;="&amp;'SB35 Determination Data'!$F150,'5th Cycle APR Raw Data-Final'!$T$3:$T$1977,"&lt;"&amp;E150),SUMIFS('5th Cycle APR Raw Data-Final'!H$3:H$1977,'5th Cycle APR Raw Data-Final'!$A$3:$A$1977,'SB35 Determination Data'!$K150,'5th Cycle APR Raw Data-Final'!$T$3:$T$1977,"&gt;="&amp;'SB35 Determination Data'!$F150,'5th Cycle APR Raw Data-Final'!$T$3:$T$1977,"&lt;="&amp;G150))</f>
        <v>0</v>
      </c>
      <c r="O150" s="100">
        <f>IF(AN150&lt;1,SUMIFS('5th Cycle APR Raw Data-Final'!I$3:I$1977,'5th Cycle APR Raw Data-Final'!$A$3:$A$1977,'SB35 Determination Data'!$K150,'5th Cycle APR Raw Data-Final'!$T$3:$T$1977,"&gt;="&amp;'SB35 Determination Data'!$F150,'5th Cycle APR Raw Data-Final'!$T$3:$T$1977,"&lt;"&amp;E150),SUMIFS('5th Cycle APR Raw Data-Final'!I$3:I$1977,'5th Cycle APR Raw Data-Final'!$A$3:$A$1977,'SB35 Determination Data'!$K150,'5th Cycle APR Raw Data-Final'!$T$3:$T$1977,"&gt;="&amp;'SB35 Determination Data'!$F150,'5th Cycle APR Raw Data-Final'!$T$3:$T$1977,"&lt;="&amp;G150))</f>
        <v>6</v>
      </c>
      <c r="P150" s="100">
        <f t="shared" si="68"/>
        <v>68</v>
      </c>
      <c r="Q150" s="112">
        <f t="shared" si="69"/>
        <v>8.1081081081081086E-2</v>
      </c>
      <c r="R150" s="101">
        <f t="shared" si="70"/>
        <v>28</v>
      </c>
      <c r="S150" s="101">
        <f t="shared" si="71"/>
        <v>0</v>
      </c>
      <c r="T150" s="100">
        <f>VLOOKUP(K150,'5th Cycle APR Raw Data-Final'!$A$3:$P$1977,10,FALSE)</f>
        <v>65</v>
      </c>
      <c r="U150" s="100">
        <f>IF(AN150&lt;1,SUMIFS('5th Cycle APR Raw Data-Final'!K$3:K$1977,'5th Cycle APR Raw Data-Final'!$A$3:$A$1977,'SB35 Determination Data'!$K150,'5th Cycle APR Raw Data-Final'!$T$3:$T$1977,"&gt;="&amp;'SB35 Determination Data'!$F150,'5th Cycle APR Raw Data-Final'!$T$3:$T$1977,"&lt;"&amp;E150),SUMIFS('5th Cycle APR Raw Data-Final'!K$3:K$1977,'5th Cycle APR Raw Data-Final'!$A$3:$A$1977,'SB35 Determination Data'!$K150,'5th Cycle APR Raw Data-Final'!$T$3:$T$1977,"&gt;="&amp;'SB35 Determination Data'!$F150,'5th Cycle APR Raw Data-Final'!$T$3:$T$1977,"&lt;="&amp;G150))</f>
        <v>13</v>
      </c>
      <c r="V150" s="100">
        <f>IF(AN150&lt;1,SUMIFS('5th Cycle APR Raw Data-Final'!L$3:L$1977,'5th Cycle APR Raw Data-Final'!$A$3:$A$1977,'SB35 Determination Data'!$K150,'5th Cycle APR Raw Data-Final'!$T$3:$T$1977,"&gt;="&amp;'SB35 Determination Data'!$F150,'5th Cycle APR Raw Data-Final'!$T$3:$T$1977,"&lt;"&amp;E150),SUMIFS('5th Cycle APR Raw Data-Final'!L$3:L$1977,'5th Cycle APR Raw Data-Final'!$A$3:$A$1977,'SB35 Determination Data'!$K150,'5th Cycle APR Raw Data-Final'!$T$3:$T$1977,"&gt;="&amp;'SB35 Determination Data'!$F150,'5th Cycle APR Raw Data-Final'!$T$3:$T$1977,"&lt;="&amp;G150))</f>
        <v>6</v>
      </c>
      <c r="W150" s="100">
        <f>IF(AN150&lt;1,SUMIFS('5th Cycle APR Raw Data-Final'!M$3:M$1977,'5th Cycle APR Raw Data-Final'!$A$3:$A$1977,'SB35 Determination Data'!$K150,'5th Cycle APR Raw Data-Final'!$T$3:$T$1977,"&gt;="&amp;'SB35 Determination Data'!$F150,'5th Cycle APR Raw Data-Final'!$T$3:$T$1977,"&lt;"&amp;E150),SUMIFS('5th Cycle APR Raw Data-Final'!M$3:M$1977,'5th Cycle APR Raw Data-Final'!$A$3:$A$1977,'SB35 Determination Data'!$K150,'5th Cycle APR Raw Data-Final'!$T$3:$T$1977,"&gt;="&amp;'SB35 Determination Data'!$F150,'5th Cycle APR Raw Data-Final'!$T$3:$T$1977,"&lt;="&amp;G150))</f>
        <v>7</v>
      </c>
      <c r="X150" s="100">
        <f t="shared" si="72"/>
        <v>52</v>
      </c>
      <c r="Y150" s="100">
        <f t="shared" si="73"/>
        <v>13</v>
      </c>
      <c r="Z150" s="100">
        <f t="shared" si="74"/>
        <v>52</v>
      </c>
      <c r="AA150" s="112">
        <f t="shared" si="75"/>
        <v>0.2</v>
      </c>
      <c r="AB150" s="112">
        <f t="shared" si="76"/>
        <v>0.2</v>
      </c>
      <c r="AC150" s="100">
        <f>VLOOKUP(K150,'5th Cycle APR Raw Data-Final'!$A$3:$P$1977,14,FALSE)</f>
        <v>68</v>
      </c>
      <c r="AD150" s="100">
        <f>IF(AN150&lt;1,SUMIFS('5th Cycle APR Raw Data-Final'!$O$3:$O$1977,'5th Cycle APR Raw Data-Final'!$A$3:$A$1977,'SB35 Determination Data'!$K150,'5th Cycle APR Raw Data-Final'!$T$3:$T$1977,"&gt;="&amp;'SB35 Determination Data'!$F150,'5th Cycle APR Raw Data-Final'!$T$3:$T$1977,"&lt;"&amp;E150),SUMIFS('5th Cycle APR Raw Data-Final'!$O$3:$O$1977,'5th Cycle APR Raw Data-Final'!$A$3:$A$1977,'SB35 Determination Data'!$K150,'5th Cycle APR Raw Data-Final'!$T$3:$T$1977,"&gt;="&amp;'SB35 Determination Data'!$F150,'5th Cycle APR Raw Data-Final'!$T$3:$T$1977,"&lt;="&amp;G150))</f>
        <v>11</v>
      </c>
      <c r="AE150" s="100">
        <f t="shared" si="77"/>
        <v>57</v>
      </c>
      <c r="AF150" s="112">
        <f t="shared" si="78"/>
        <v>0.16176470588235295</v>
      </c>
      <c r="AG150" s="100">
        <f>VLOOKUP(K150,'5th Cycle APR Raw Data-Final'!$A$3:$P$1977,16,FALSE)</f>
        <v>259</v>
      </c>
      <c r="AH150" s="100">
        <f>IF(AN150&lt;1,SUMIFS('5th Cycle APR Raw Data-Final'!$Q$3:$Q$1977,'5th Cycle APR Raw Data-Final'!$A$3:$A$1977,'SB35 Determination Data'!$K150,'5th Cycle APR Raw Data-Final'!$T$3:$T$1977,"&gt;="&amp;'SB35 Determination Data'!$F150,'5th Cycle APR Raw Data-Final'!$T$3:$T$1977,"&lt;"&amp;E150),SUMIFS('5th Cycle APR Raw Data-Final'!$Q$3:$Q$1977,'5th Cycle APR Raw Data-Final'!$A$3:$A$1977,'SB35 Determination Data'!$K150,'5th Cycle APR Raw Data-Final'!$T$3:$T$1977,"&gt;="&amp;'SB35 Determination Data'!$F150,'5th Cycle APR Raw Data-Final'!$T$3:$T$1977,"&lt;="&amp;G150))</f>
        <v>5</v>
      </c>
      <c r="AI150" s="100">
        <f t="shared" si="79"/>
        <v>254</v>
      </c>
      <c r="AJ150" s="112">
        <f t="shared" si="80"/>
        <v>1.9305019305019305E-2</v>
      </c>
      <c r="AK150" s="100">
        <f>VLOOKUP(K150,'5th Cycle APR Raw Data-Final'!$A$3:$R$1977,18,FALSE)</f>
        <v>466</v>
      </c>
      <c r="AL150" s="100">
        <f>IF(AN150&lt;1,SUMIFS('5th Cycle APR Raw Data-Final'!$S$3:$S$1977,'5th Cycle APR Raw Data-Final'!$A$3:$A$1977,'SB35 Determination Data'!$K150,'5th Cycle APR Raw Data-Final'!$T$3:$T$1977,"&gt;="&amp;'SB35 Determination Data'!$F150,'5th Cycle APR Raw Data-Final'!$T$3:$T$1977,"&lt;"&amp;E150),SUMIFS('5th Cycle APR Raw Data-Final'!$S$3:$S$1977,'5th Cycle APR Raw Data-Final'!$A$3:$A$1977,'SB35 Determination Data'!$K150,'5th Cycle APR Raw Data-Final'!$T$3:$T$1977,"&gt;="&amp;'SB35 Determination Data'!$F150,'5th Cycle APR Raw Data-Final'!$T$3:$T$1977,"&lt;="&amp;G150))</f>
        <v>35</v>
      </c>
      <c r="AM150" s="100">
        <f t="shared" si="81"/>
        <v>431</v>
      </c>
      <c r="AN150" s="114">
        <f t="shared" si="82"/>
        <v>0.375</v>
      </c>
      <c r="AO150" s="2" t="str">
        <f t="shared" si="83"/>
        <v>YES</v>
      </c>
      <c r="AP150" s="2" t="str">
        <f t="shared" si="84"/>
        <v>NO</v>
      </c>
      <c r="AQ150" s="2" t="str">
        <f t="shared" si="85"/>
        <v>NO</v>
      </c>
      <c r="AR150" s="124" t="str">
        <f>VLOOKUP(K150,'2018Submitted'!$A$2:$C$540,3,FALSE)</f>
        <v>Successful</v>
      </c>
      <c r="AS150" s="2" t="str">
        <f t="shared" si="86"/>
        <v>NO</v>
      </c>
      <c r="AT150" s="2" t="str">
        <f t="shared" si="87"/>
        <v>NO</v>
      </c>
    </row>
    <row r="151" spans="1:46" s="2" customFormat="1" ht="12.75" customHeight="1" x14ac:dyDescent="0.2">
      <c r="A151" s="2" t="s">
        <v>23</v>
      </c>
      <c r="B151" s="2" t="str">
        <f t="shared" si="60"/>
        <v>FERNDALE</v>
      </c>
      <c r="C151" s="71">
        <f t="shared" si="61"/>
        <v>1</v>
      </c>
      <c r="D151" s="72">
        <f t="shared" si="62"/>
        <v>5</v>
      </c>
      <c r="E151" s="99">
        <f t="shared" si="63"/>
        <v>2017</v>
      </c>
      <c r="F151" s="99">
        <f t="shared" si="64"/>
        <v>2014</v>
      </c>
      <c r="G151" s="99">
        <f t="shared" si="65"/>
        <v>2018</v>
      </c>
      <c r="H151" s="2" t="str">
        <f t="shared" si="66"/>
        <v>06/30/2014</v>
      </c>
      <c r="I151" s="2" t="str">
        <f t="shared" si="67"/>
        <v>06/30/2019</v>
      </c>
      <c r="J151" s="2" t="s">
        <v>13</v>
      </c>
      <c r="K151" s="111" t="s">
        <v>1858</v>
      </c>
      <c r="L151" s="100" t="e">
        <f>VLOOKUP(K151,'5th Cycle APR Raw Data-Final'!$A$3:$P$1977,6,FALSE)</f>
        <v>#N/A</v>
      </c>
      <c r="M151" s="100">
        <f>IF(AN151&lt;1,SUMIFS('5th Cycle APR Raw Data-Final'!G$3:G$1977,'5th Cycle APR Raw Data-Final'!$A$3:$A$1977,'SB35 Determination Data'!$K151,'5th Cycle APR Raw Data-Final'!$T$3:$T$1977,"&gt;="&amp;'SB35 Determination Data'!$F151,'5th Cycle APR Raw Data-Final'!$T$3:$T$1977,"&lt;"&amp;E151),SUMIFS('5th Cycle APR Raw Data-Final'!G$3:G$1977,'5th Cycle APR Raw Data-Final'!$A$3:$A$1977,'SB35 Determination Data'!$K151,'5th Cycle APR Raw Data-Final'!$T$3:$T$1977,"&gt;="&amp;'SB35 Determination Data'!$F151,'5th Cycle APR Raw Data-Final'!$T$3:$T$1977,"&lt;="&amp;G151))</f>
        <v>0</v>
      </c>
      <c r="N151" s="100">
        <f>IF(AN151&lt;1,SUMIFS('5th Cycle APR Raw Data-Final'!H$3:H$1977,'5th Cycle APR Raw Data-Final'!$A$3:$A$1977,'SB35 Determination Data'!$K151,'5th Cycle APR Raw Data-Final'!$T$3:$T$1977,"&gt;="&amp;'SB35 Determination Data'!$F151,'5th Cycle APR Raw Data-Final'!$T$3:$T$1977,"&lt;"&amp;E151),SUMIFS('5th Cycle APR Raw Data-Final'!H$3:H$1977,'5th Cycle APR Raw Data-Final'!$A$3:$A$1977,'SB35 Determination Data'!$K151,'5th Cycle APR Raw Data-Final'!$T$3:$T$1977,"&gt;="&amp;'SB35 Determination Data'!$F151,'5th Cycle APR Raw Data-Final'!$T$3:$T$1977,"&lt;="&amp;G151))</f>
        <v>0</v>
      </c>
      <c r="O151" s="100">
        <f>IF(AN151&lt;1,SUMIFS('5th Cycle APR Raw Data-Final'!I$3:I$1977,'5th Cycle APR Raw Data-Final'!$A$3:$A$1977,'SB35 Determination Data'!$K151,'5th Cycle APR Raw Data-Final'!$T$3:$T$1977,"&gt;="&amp;'SB35 Determination Data'!$F151,'5th Cycle APR Raw Data-Final'!$T$3:$T$1977,"&lt;"&amp;E151),SUMIFS('5th Cycle APR Raw Data-Final'!I$3:I$1977,'5th Cycle APR Raw Data-Final'!$A$3:$A$1977,'SB35 Determination Data'!$K151,'5th Cycle APR Raw Data-Final'!$T$3:$T$1977,"&gt;="&amp;'SB35 Determination Data'!$F151,'5th Cycle APR Raw Data-Final'!$T$3:$T$1977,"&lt;="&amp;G151))</f>
        <v>0</v>
      </c>
      <c r="P151" s="100" t="e">
        <f t="shared" si="68"/>
        <v>#N/A</v>
      </c>
      <c r="Q151" s="112" t="str">
        <f t="shared" si="69"/>
        <v>No 2018 Annual Progress Report</v>
      </c>
      <c r="R151" s="101" t="e">
        <f t="shared" si="70"/>
        <v>#N/A</v>
      </c>
      <c r="S151" s="101" t="e">
        <f t="shared" si="71"/>
        <v>#N/A</v>
      </c>
      <c r="T151" s="100" t="e">
        <f>VLOOKUP(K151,'5th Cycle APR Raw Data-Final'!$A$3:$P$1977,10,FALSE)</f>
        <v>#N/A</v>
      </c>
      <c r="U151" s="100">
        <f>IF(AN151&lt;1,SUMIFS('5th Cycle APR Raw Data-Final'!K$3:K$1977,'5th Cycle APR Raw Data-Final'!$A$3:$A$1977,'SB35 Determination Data'!$K151,'5th Cycle APR Raw Data-Final'!$T$3:$T$1977,"&gt;="&amp;'SB35 Determination Data'!$F151,'5th Cycle APR Raw Data-Final'!$T$3:$T$1977,"&lt;"&amp;E151),SUMIFS('5th Cycle APR Raw Data-Final'!K$3:K$1977,'5th Cycle APR Raw Data-Final'!$A$3:$A$1977,'SB35 Determination Data'!$K151,'5th Cycle APR Raw Data-Final'!$T$3:$T$1977,"&gt;="&amp;'SB35 Determination Data'!$F151,'5th Cycle APR Raw Data-Final'!$T$3:$T$1977,"&lt;="&amp;G151))</f>
        <v>0</v>
      </c>
      <c r="V151" s="100">
        <f>IF(AN151&lt;1,SUMIFS('5th Cycle APR Raw Data-Final'!L$3:L$1977,'5th Cycle APR Raw Data-Final'!$A$3:$A$1977,'SB35 Determination Data'!$K151,'5th Cycle APR Raw Data-Final'!$T$3:$T$1977,"&gt;="&amp;'SB35 Determination Data'!$F151,'5th Cycle APR Raw Data-Final'!$T$3:$T$1977,"&lt;"&amp;E151),SUMIFS('5th Cycle APR Raw Data-Final'!L$3:L$1977,'5th Cycle APR Raw Data-Final'!$A$3:$A$1977,'SB35 Determination Data'!$K151,'5th Cycle APR Raw Data-Final'!$T$3:$T$1977,"&gt;="&amp;'SB35 Determination Data'!$F151,'5th Cycle APR Raw Data-Final'!$T$3:$T$1977,"&lt;="&amp;G151))</f>
        <v>0</v>
      </c>
      <c r="W151" s="100">
        <f>IF(AN151&lt;1,SUMIFS('5th Cycle APR Raw Data-Final'!M$3:M$1977,'5th Cycle APR Raw Data-Final'!$A$3:$A$1977,'SB35 Determination Data'!$K151,'5th Cycle APR Raw Data-Final'!$T$3:$T$1977,"&gt;="&amp;'SB35 Determination Data'!$F151,'5th Cycle APR Raw Data-Final'!$T$3:$T$1977,"&lt;"&amp;E151),SUMIFS('5th Cycle APR Raw Data-Final'!M$3:M$1977,'5th Cycle APR Raw Data-Final'!$A$3:$A$1977,'SB35 Determination Data'!$K151,'5th Cycle APR Raw Data-Final'!$T$3:$T$1977,"&gt;="&amp;'SB35 Determination Data'!$F151,'5th Cycle APR Raw Data-Final'!$T$3:$T$1977,"&lt;="&amp;G151))</f>
        <v>0</v>
      </c>
      <c r="X151" s="100" t="e">
        <f t="shared" si="72"/>
        <v>#N/A</v>
      </c>
      <c r="Y151" s="100" t="e">
        <f t="shared" si="73"/>
        <v>#N/A</v>
      </c>
      <c r="Z151" s="100" t="e">
        <f t="shared" si="74"/>
        <v>#N/A</v>
      </c>
      <c r="AA151" s="112" t="str">
        <f t="shared" si="75"/>
        <v>No 2018 Annual Progress Report</v>
      </c>
      <c r="AB151" s="112" t="str">
        <f t="shared" si="76"/>
        <v>No 2018 Annual Progress Report</v>
      </c>
      <c r="AC151" s="100" t="e">
        <f>VLOOKUP(K151,'5th Cycle APR Raw Data-Final'!$A$3:$P$1977,14,FALSE)</f>
        <v>#N/A</v>
      </c>
      <c r="AD151" s="100">
        <f>IF(AN151&lt;1,SUMIFS('5th Cycle APR Raw Data-Final'!$O$3:$O$1977,'5th Cycle APR Raw Data-Final'!$A$3:$A$1977,'SB35 Determination Data'!$K151,'5th Cycle APR Raw Data-Final'!$T$3:$T$1977,"&gt;="&amp;'SB35 Determination Data'!$F151,'5th Cycle APR Raw Data-Final'!$T$3:$T$1977,"&lt;"&amp;E151),SUMIFS('5th Cycle APR Raw Data-Final'!$O$3:$O$1977,'5th Cycle APR Raw Data-Final'!$A$3:$A$1977,'SB35 Determination Data'!$K151,'5th Cycle APR Raw Data-Final'!$T$3:$T$1977,"&gt;="&amp;'SB35 Determination Data'!$F151,'5th Cycle APR Raw Data-Final'!$T$3:$T$1977,"&lt;="&amp;G151))</f>
        <v>0</v>
      </c>
      <c r="AE151" s="100" t="e">
        <f t="shared" si="77"/>
        <v>#N/A</v>
      </c>
      <c r="AF151" s="112" t="str">
        <f t="shared" si="78"/>
        <v>No 2018 Annual Progress Report</v>
      </c>
      <c r="AG151" s="100" t="e">
        <f>VLOOKUP(K151,'5th Cycle APR Raw Data-Final'!$A$3:$P$1977,16,FALSE)</f>
        <v>#N/A</v>
      </c>
      <c r="AH151" s="100">
        <f>IF(AN151&lt;1,SUMIFS('5th Cycle APR Raw Data-Final'!$Q$3:$Q$1977,'5th Cycle APR Raw Data-Final'!$A$3:$A$1977,'SB35 Determination Data'!$K151,'5th Cycle APR Raw Data-Final'!$T$3:$T$1977,"&gt;="&amp;'SB35 Determination Data'!$F151,'5th Cycle APR Raw Data-Final'!$T$3:$T$1977,"&lt;"&amp;E151),SUMIFS('5th Cycle APR Raw Data-Final'!$Q$3:$Q$1977,'5th Cycle APR Raw Data-Final'!$A$3:$A$1977,'SB35 Determination Data'!$K151,'5th Cycle APR Raw Data-Final'!$T$3:$T$1977,"&gt;="&amp;'SB35 Determination Data'!$F151,'5th Cycle APR Raw Data-Final'!$T$3:$T$1977,"&lt;="&amp;G151))</f>
        <v>0</v>
      </c>
      <c r="AI151" s="100" t="e">
        <f t="shared" si="79"/>
        <v>#N/A</v>
      </c>
      <c r="AJ151" s="112" t="str">
        <f t="shared" si="80"/>
        <v>No 2018 Annual Progress Report</v>
      </c>
      <c r="AK151" s="100" t="e">
        <f>VLOOKUP(K151,'5th Cycle APR Raw Data-Final'!$A$3:$R$1977,18,FALSE)</f>
        <v>#N/A</v>
      </c>
      <c r="AL151" s="100">
        <f>IF(AN151&lt;1,SUMIFS('5th Cycle APR Raw Data-Final'!$S$3:$S$1977,'5th Cycle APR Raw Data-Final'!$A$3:$A$1977,'SB35 Determination Data'!$K151,'5th Cycle APR Raw Data-Final'!$T$3:$T$1977,"&gt;="&amp;'SB35 Determination Data'!$F151,'5th Cycle APR Raw Data-Final'!$T$3:$T$1977,"&lt;"&amp;E151),SUMIFS('5th Cycle APR Raw Data-Final'!$S$3:$S$1977,'5th Cycle APR Raw Data-Final'!$A$3:$A$1977,'SB35 Determination Data'!$K151,'5th Cycle APR Raw Data-Final'!$T$3:$T$1977,"&gt;="&amp;'SB35 Determination Data'!$F151,'5th Cycle APR Raw Data-Final'!$T$3:$T$1977,"&lt;="&amp;G151))</f>
        <v>0</v>
      </c>
      <c r="AM151" s="100" t="e">
        <f t="shared" si="81"/>
        <v>#N/A</v>
      </c>
      <c r="AN151" s="114">
        <f t="shared" si="82"/>
        <v>1</v>
      </c>
      <c r="AO151" s="2" t="str">
        <f t="shared" si="83"/>
        <v>YES</v>
      </c>
      <c r="AP151" s="2" t="str">
        <f t="shared" si="84"/>
        <v>NO</v>
      </c>
      <c r="AQ151" s="2" t="str">
        <f t="shared" si="85"/>
        <v>NO</v>
      </c>
      <c r="AR151" s="124" t="str">
        <f>VLOOKUP(K151,'2018Submitted'!$A$2:$C$540,3,FALSE)</f>
        <v>No 2018 Annual Progress Report</v>
      </c>
      <c r="AS151" s="2" t="str">
        <f t="shared" si="86"/>
        <v>YES</v>
      </c>
      <c r="AT151" s="2" t="str">
        <f t="shared" si="87"/>
        <v>NO</v>
      </c>
    </row>
    <row r="152" spans="1:46" s="2" customFormat="1" ht="12.75" customHeight="1" x14ac:dyDescent="0.2">
      <c r="A152" s="2" t="s">
        <v>61</v>
      </c>
      <c r="B152" s="2" t="str">
        <f t="shared" si="60"/>
        <v>FILLMORE</v>
      </c>
      <c r="C152" s="71">
        <f t="shared" si="61"/>
        <v>0.625</v>
      </c>
      <c r="D152" s="72">
        <f t="shared" si="62"/>
        <v>8</v>
      </c>
      <c r="E152" s="99">
        <f t="shared" si="63"/>
        <v>2018</v>
      </c>
      <c r="F152" s="99">
        <f t="shared" si="64"/>
        <v>2014</v>
      </c>
      <c r="G152" s="99" t="str">
        <f t="shared" si="65"/>
        <v>2021</v>
      </c>
      <c r="H152" s="2" t="str">
        <f t="shared" si="66"/>
        <v>10/15/2013</v>
      </c>
      <c r="I152" s="2" t="str">
        <f t="shared" si="67"/>
        <v>10/15/2021</v>
      </c>
      <c r="J152" s="2" t="s">
        <v>3</v>
      </c>
      <c r="K152" s="111" t="s">
        <v>1859</v>
      </c>
      <c r="L152" s="100" t="e">
        <f>VLOOKUP(K152,'5th Cycle APR Raw Data-Final'!$A$3:$P$1977,6,FALSE)</f>
        <v>#N/A</v>
      </c>
      <c r="M152" s="100">
        <f>IF(AN152&lt;1,SUMIFS('5th Cycle APR Raw Data-Final'!G$3:G$1977,'5th Cycle APR Raw Data-Final'!$A$3:$A$1977,'SB35 Determination Data'!$K152,'5th Cycle APR Raw Data-Final'!$T$3:$T$1977,"&gt;="&amp;'SB35 Determination Data'!$F152,'5th Cycle APR Raw Data-Final'!$T$3:$T$1977,"&lt;"&amp;E152),SUMIFS('5th Cycle APR Raw Data-Final'!G$3:G$1977,'5th Cycle APR Raw Data-Final'!$A$3:$A$1977,'SB35 Determination Data'!$K152,'5th Cycle APR Raw Data-Final'!$T$3:$T$1977,"&gt;="&amp;'SB35 Determination Data'!$F152,'5th Cycle APR Raw Data-Final'!$T$3:$T$1977,"&lt;="&amp;G152))</f>
        <v>0</v>
      </c>
      <c r="N152" s="100">
        <f>IF(AN152&lt;1,SUMIFS('5th Cycle APR Raw Data-Final'!H$3:H$1977,'5th Cycle APR Raw Data-Final'!$A$3:$A$1977,'SB35 Determination Data'!$K152,'5th Cycle APR Raw Data-Final'!$T$3:$T$1977,"&gt;="&amp;'SB35 Determination Data'!$F152,'5th Cycle APR Raw Data-Final'!$T$3:$T$1977,"&lt;"&amp;E152),SUMIFS('5th Cycle APR Raw Data-Final'!H$3:H$1977,'5th Cycle APR Raw Data-Final'!$A$3:$A$1977,'SB35 Determination Data'!$K152,'5th Cycle APR Raw Data-Final'!$T$3:$T$1977,"&gt;="&amp;'SB35 Determination Data'!$F152,'5th Cycle APR Raw Data-Final'!$T$3:$T$1977,"&lt;="&amp;G152))</f>
        <v>0</v>
      </c>
      <c r="O152" s="100">
        <f>IF(AN152&lt;1,SUMIFS('5th Cycle APR Raw Data-Final'!I$3:I$1977,'5th Cycle APR Raw Data-Final'!$A$3:$A$1977,'SB35 Determination Data'!$K152,'5th Cycle APR Raw Data-Final'!$T$3:$T$1977,"&gt;="&amp;'SB35 Determination Data'!$F152,'5th Cycle APR Raw Data-Final'!$T$3:$T$1977,"&lt;"&amp;E152),SUMIFS('5th Cycle APR Raw Data-Final'!I$3:I$1977,'5th Cycle APR Raw Data-Final'!$A$3:$A$1977,'SB35 Determination Data'!$K152,'5th Cycle APR Raw Data-Final'!$T$3:$T$1977,"&gt;="&amp;'SB35 Determination Data'!$F152,'5th Cycle APR Raw Data-Final'!$T$3:$T$1977,"&lt;="&amp;G152))</f>
        <v>0</v>
      </c>
      <c r="P152" s="100" t="e">
        <f t="shared" si="68"/>
        <v>#N/A</v>
      </c>
      <c r="Q152" s="112" t="str">
        <f t="shared" si="69"/>
        <v>No 2018 Annual Progress Report</v>
      </c>
      <c r="R152" s="101" t="e">
        <f t="shared" si="70"/>
        <v>#N/A</v>
      </c>
      <c r="S152" s="101" t="e">
        <f t="shared" si="71"/>
        <v>#N/A</v>
      </c>
      <c r="T152" s="100" t="e">
        <f>VLOOKUP(K152,'5th Cycle APR Raw Data-Final'!$A$3:$P$1977,10,FALSE)</f>
        <v>#N/A</v>
      </c>
      <c r="U152" s="100">
        <f>IF(AN152&lt;1,SUMIFS('5th Cycle APR Raw Data-Final'!K$3:K$1977,'5th Cycle APR Raw Data-Final'!$A$3:$A$1977,'SB35 Determination Data'!$K152,'5th Cycle APR Raw Data-Final'!$T$3:$T$1977,"&gt;="&amp;'SB35 Determination Data'!$F152,'5th Cycle APR Raw Data-Final'!$T$3:$T$1977,"&lt;"&amp;E152),SUMIFS('5th Cycle APR Raw Data-Final'!K$3:K$1977,'5th Cycle APR Raw Data-Final'!$A$3:$A$1977,'SB35 Determination Data'!$K152,'5th Cycle APR Raw Data-Final'!$T$3:$T$1977,"&gt;="&amp;'SB35 Determination Data'!$F152,'5th Cycle APR Raw Data-Final'!$T$3:$T$1977,"&lt;="&amp;G152))</f>
        <v>0</v>
      </c>
      <c r="V152" s="100">
        <f>IF(AN152&lt;1,SUMIFS('5th Cycle APR Raw Data-Final'!L$3:L$1977,'5th Cycle APR Raw Data-Final'!$A$3:$A$1977,'SB35 Determination Data'!$K152,'5th Cycle APR Raw Data-Final'!$T$3:$T$1977,"&gt;="&amp;'SB35 Determination Data'!$F152,'5th Cycle APR Raw Data-Final'!$T$3:$T$1977,"&lt;"&amp;E152),SUMIFS('5th Cycle APR Raw Data-Final'!L$3:L$1977,'5th Cycle APR Raw Data-Final'!$A$3:$A$1977,'SB35 Determination Data'!$K152,'5th Cycle APR Raw Data-Final'!$T$3:$T$1977,"&gt;="&amp;'SB35 Determination Data'!$F152,'5th Cycle APR Raw Data-Final'!$T$3:$T$1977,"&lt;="&amp;G152))</f>
        <v>0</v>
      </c>
      <c r="W152" s="100">
        <f>IF(AN152&lt;1,SUMIFS('5th Cycle APR Raw Data-Final'!M$3:M$1977,'5th Cycle APR Raw Data-Final'!$A$3:$A$1977,'SB35 Determination Data'!$K152,'5th Cycle APR Raw Data-Final'!$T$3:$T$1977,"&gt;="&amp;'SB35 Determination Data'!$F152,'5th Cycle APR Raw Data-Final'!$T$3:$T$1977,"&lt;"&amp;E152),SUMIFS('5th Cycle APR Raw Data-Final'!M$3:M$1977,'5th Cycle APR Raw Data-Final'!$A$3:$A$1977,'SB35 Determination Data'!$K152,'5th Cycle APR Raw Data-Final'!$T$3:$T$1977,"&gt;="&amp;'SB35 Determination Data'!$F152,'5th Cycle APR Raw Data-Final'!$T$3:$T$1977,"&lt;="&amp;G152))</f>
        <v>0</v>
      </c>
      <c r="X152" s="100" t="e">
        <f t="shared" si="72"/>
        <v>#N/A</v>
      </c>
      <c r="Y152" s="100" t="e">
        <f t="shared" si="73"/>
        <v>#N/A</v>
      </c>
      <c r="Z152" s="100" t="e">
        <f t="shared" si="74"/>
        <v>#N/A</v>
      </c>
      <c r="AA152" s="112" t="str">
        <f t="shared" si="75"/>
        <v>No 2018 Annual Progress Report</v>
      </c>
      <c r="AB152" s="112" t="str">
        <f t="shared" si="76"/>
        <v>No 2018 Annual Progress Report</v>
      </c>
      <c r="AC152" s="100" t="e">
        <f>VLOOKUP(K152,'5th Cycle APR Raw Data-Final'!$A$3:$P$1977,14,FALSE)</f>
        <v>#N/A</v>
      </c>
      <c r="AD152" s="100">
        <f>IF(AN152&lt;1,SUMIFS('5th Cycle APR Raw Data-Final'!$O$3:$O$1977,'5th Cycle APR Raw Data-Final'!$A$3:$A$1977,'SB35 Determination Data'!$K152,'5th Cycle APR Raw Data-Final'!$T$3:$T$1977,"&gt;="&amp;'SB35 Determination Data'!$F152,'5th Cycle APR Raw Data-Final'!$T$3:$T$1977,"&lt;"&amp;E152),SUMIFS('5th Cycle APR Raw Data-Final'!$O$3:$O$1977,'5th Cycle APR Raw Data-Final'!$A$3:$A$1977,'SB35 Determination Data'!$K152,'5th Cycle APR Raw Data-Final'!$T$3:$T$1977,"&gt;="&amp;'SB35 Determination Data'!$F152,'5th Cycle APR Raw Data-Final'!$T$3:$T$1977,"&lt;="&amp;G152))</f>
        <v>0</v>
      </c>
      <c r="AE152" s="100" t="e">
        <f t="shared" si="77"/>
        <v>#N/A</v>
      </c>
      <c r="AF152" s="112" t="str">
        <f t="shared" si="78"/>
        <v>No 2018 Annual Progress Report</v>
      </c>
      <c r="AG152" s="100" t="e">
        <f>VLOOKUP(K152,'5th Cycle APR Raw Data-Final'!$A$3:$P$1977,16,FALSE)</f>
        <v>#N/A</v>
      </c>
      <c r="AH152" s="100">
        <f>IF(AN152&lt;1,SUMIFS('5th Cycle APR Raw Data-Final'!$Q$3:$Q$1977,'5th Cycle APR Raw Data-Final'!$A$3:$A$1977,'SB35 Determination Data'!$K152,'5th Cycle APR Raw Data-Final'!$T$3:$T$1977,"&gt;="&amp;'SB35 Determination Data'!$F152,'5th Cycle APR Raw Data-Final'!$T$3:$T$1977,"&lt;"&amp;E152),SUMIFS('5th Cycle APR Raw Data-Final'!$Q$3:$Q$1977,'5th Cycle APR Raw Data-Final'!$A$3:$A$1977,'SB35 Determination Data'!$K152,'5th Cycle APR Raw Data-Final'!$T$3:$T$1977,"&gt;="&amp;'SB35 Determination Data'!$F152,'5th Cycle APR Raw Data-Final'!$T$3:$T$1977,"&lt;="&amp;G152))</f>
        <v>0</v>
      </c>
      <c r="AI152" s="100" t="e">
        <f t="shared" si="79"/>
        <v>#N/A</v>
      </c>
      <c r="AJ152" s="112" t="str">
        <f t="shared" si="80"/>
        <v>No 2018 Annual Progress Report</v>
      </c>
      <c r="AK152" s="100" t="e">
        <f>VLOOKUP(K152,'5th Cycle APR Raw Data-Final'!$A$3:$R$1977,18,FALSE)</f>
        <v>#N/A</v>
      </c>
      <c r="AL152" s="100">
        <f>IF(AN152&lt;1,SUMIFS('5th Cycle APR Raw Data-Final'!$S$3:$S$1977,'5th Cycle APR Raw Data-Final'!$A$3:$A$1977,'SB35 Determination Data'!$K152,'5th Cycle APR Raw Data-Final'!$T$3:$T$1977,"&gt;="&amp;'SB35 Determination Data'!$F152,'5th Cycle APR Raw Data-Final'!$T$3:$T$1977,"&lt;"&amp;E152),SUMIFS('5th Cycle APR Raw Data-Final'!$S$3:$S$1977,'5th Cycle APR Raw Data-Final'!$A$3:$A$1977,'SB35 Determination Data'!$K152,'5th Cycle APR Raw Data-Final'!$T$3:$T$1977,"&gt;="&amp;'SB35 Determination Data'!$F152,'5th Cycle APR Raw Data-Final'!$T$3:$T$1977,"&lt;="&amp;G152))</f>
        <v>0</v>
      </c>
      <c r="AM152" s="100" t="e">
        <f t="shared" si="81"/>
        <v>#N/A</v>
      </c>
      <c r="AN152" s="114">
        <f t="shared" si="82"/>
        <v>0.5</v>
      </c>
      <c r="AO152" s="2" t="str">
        <f t="shared" si="83"/>
        <v>YES</v>
      </c>
      <c r="AP152" s="2" t="str">
        <f t="shared" si="84"/>
        <v>NO</v>
      </c>
      <c r="AQ152" s="2" t="str">
        <f t="shared" si="85"/>
        <v>NO</v>
      </c>
      <c r="AR152" s="124" t="str">
        <f>VLOOKUP(K152,'2018Submitted'!$A$2:$C$540,3,FALSE)</f>
        <v>No 2018 Annual Progress Report</v>
      </c>
      <c r="AS152" s="2" t="str">
        <f t="shared" si="86"/>
        <v>YES</v>
      </c>
      <c r="AT152" s="2" t="str">
        <f t="shared" si="87"/>
        <v>NO</v>
      </c>
    </row>
    <row r="153" spans="1:46" s="2" customFormat="1" ht="12.75" customHeight="1" x14ac:dyDescent="0.2">
      <c r="A153" s="2" t="s">
        <v>82</v>
      </c>
      <c r="B153" s="2" t="str">
        <f t="shared" ref="B153:B216" si="88">K153</f>
        <v>FIREBAUGH</v>
      </c>
      <c r="C153" s="71">
        <f t="shared" ref="C153:C216" si="89">MROUND((DATEDIF(DATEVALUE(H153),$C$1,"m")/12),1)/(DATEDIF(DATEVALUE(H153),DATEVALUE(I153),"y"))</f>
        <v>0.375</v>
      </c>
      <c r="D153" s="72">
        <f t="shared" ref="D153:D216" si="90">DATEDIF(DATEVALUE(H153),DATEVALUE(I153),"y")</f>
        <v>8</v>
      </c>
      <c r="E153" s="99">
        <f t="shared" ref="E153:E216" si="91">IF(D153=8,F153+4,F153+3)</f>
        <v>2020</v>
      </c>
      <c r="F153" s="99">
        <f t="shared" ref="F153:F216" si="92">IF(H153&gt;CONCATENATE("06/30",RIGHT(H153,4)),(RIGHT(H153,4)+1),(RIGHT(H153,4)+0))</f>
        <v>2016</v>
      </c>
      <c r="G153" s="99" t="str">
        <f t="shared" ref="G153:G216" si="93">IF(I153&gt;CONCATENATE("06/30",RIGHT(I153,4)),(RIGHT(I153,4)),(RIGHT(I153,4)-1))</f>
        <v>2023</v>
      </c>
      <c r="H153" s="2" t="str">
        <f t="shared" ref="H153:H216" si="94">LEFT(J153,10)</f>
        <v>12/31/2015</v>
      </c>
      <c r="I153" s="2" t="str">
        <f t="shared" ref="I153:I216" si="95">RIGHT(J153,10)</f>
        <v>12/31/2023</v>
      </c>
      <c r="J153" s="2" t="s">
        <v>26</v>
      </c>
      <c r="K153" s="111" t="s">
        <v>1113</v>
      </c>
      <c r="L153" s="100">
        <f>VLOOKUP(K153,'5th Cycle APR Raw Data-Final'!$A$3:$P$1977,6,FALSE)</f>
        <v>128</v>
      </c>
      <c r="M153" s="100">
        <f>IF(AN153&lt;1,SUMIFS('5th Cycle APR Raw Data-Final'!G$3:G$1977,'5th Cycle APR Raw Data-Final'!$A$3:$A$1977,'SB35 Determination Data'!$K153,'5th Cycle APR Raw Data-Final'!$T$3:$T$1977,"&gt;="&amp;'SB35 Determination Data'!$F153,'5th Cycle APR Raw Data-Final'!$T$3:$T$1977,"&lt;"&amp;E153),SUMIFS('5th Cycle APR Raw Data-Final'!G$3:G$1977,'5th Cycle APR Raw Data-Final'!$A$3:$A$1977,'SB35 Determination Data'!$K153,'5th Cycle APR Raw Data-Final'!$T$3:$T$1977,"&gt;="&amp;'SB35 Determination Data'!$F153,'5th Cycle APR Raw Data-Final'!$T$3:$T$1977,"&lt;="&amp;G153))</f>
        <v>15</v>
      </c>
      <c r="N153" s="100">
        <f>IF(AN153&lt;1,SUMIFS('5th Cycle APR Raw Data-Final'!H$3:H$1977,'5th Cycle APR Raw Data-Final'!$A$3:$A$1977,'SB35 Determination Data'!$K153,'5th Cycle APR Raw Data-Final'!$T$3:$T$1977,"&gt;="&amp;'SB35 Determination Data'!$F153,'5th Cycle APR Raw Data-Final'!$T$3:$T$1977,"&lt;"&amp;E153),SUMIFS('5th Cycle APR Raw Data-Final'!H$3:H$1977,'5th Cycle APR Raw Data-Final'!$A$3:$A$1977,'SB35 Determination Data'!$K153,'5th Cycle APR Raw Data-Final'!$T$3:$T$1977,"&gt;="&amp;'SB35 Determination Data'!$F153,'5th Cycle APR Raw Data-Final'!$T$3:$T$1977,"&lt;="&amp;G153))</f>
        <v>15</v>
      </c>
      <c r="O153" s="100">
        <f>IF(AN153&lt;1,SUMIFS('5th Cycle APR Raw Data-Final'!I$3:I$1977,'5th Cycle APR Raw Data-Final'!$A$3:$A$1977,'SB35 Determination Data'!$K153,'5th Cycle APR Raw Data-Final'!$T$3:$T$1977,"&gt;="&amp;'SB35 Determination Data'!$F153,'5th Cycle APR Raw Data-Final'!$T$3:$T$1977,"&lt;"&amp;E153),SUMIFS('5th Cycle APR Raw Data-Final'!I$3:I$1977,'5th Cycle APR Raw Data-Final'!$A$3:$A$1977,'SB35 Determination Data'!$K153,'5th Cycle APR Raw Data-Final'!$T$3:$T$1977,"&gt;="&amp;'SB35 Determination Data'!$F153,'5th Cycle APR Raw Data-Final'!$T$3:$T$1977,"&lt;="&amp;G153))</f>
        <v>0</v>
      </c>
      <c r="P153" s="100">
        <f t="shared" ref="P153:P216" si="96">IF(L153-M153&gt;0,L153-M153,0)</f>
        <v>113</v>
      </c>
      <c r="Q153" s="112">
        <f t="shared" ref="Q153:Q216" si="97">IF(IFERROR(IF(L153=0,"*",M153/L153),AR153)="Received - Not successful",0,IFERROR(IF(L153=0,"*",M153/L153),AR153))</f>
        <v>0.1171875</v>
      </c>
      <c r="R153" s="101">
        <f t="shared" ref="R153:R216" si="98">ROUND(L153*AN153,0)</f>
        <v>48</v>
      </c>
      <c r="S153" s="101">
        <f t="shared" ref="S153:S216" si="99">IF(M153&gt;R153,M153-R153,0)</f>
        <v>0</v>
      </c>
      <c r="T153" s="100">
        <f>VLOOKUP(K153,'5th Cycle APR Raw Data-Final'!$A$3:$P$1977,10,FALSE)</f>
        <v>169</v>
      </c>
      <c r="U153" s="100">
        <f>IF(AN153&lt;1,SUMIFS('5th Cycle APR Raw Data-Final'!K$3:K$1977,'5th Cycle APR Raw Data-Final'!$A$3:$A$1977,'SB35 Determination Data'!$K153,'5th Cycle APR Raw Data-Final'!$T$3:$T$1977,"&gt;="&amp;'SB35 Determination Data'!$F153,'5th Cycle APR Raw Data-Final'!$T$3:$T$1977,"&lt;"&amp;E153),SUMIFS('5th Cycle APR Raw Data-Final'!K$3:K$1977,'5th Cycle APR Raw Data-Final'!$A$3:$A$1977,'SB35 Determination Data'!$K153,'5th Cycle APR Raw Data-Final'!$T$3:$T$1977,"&gt;="&amp;'SB35 Determination Data'!$F153,'5th Cycle APR Raw Data-Final'!$T$3:$T$1977,"&lt;="&amp;G153))</f>
        <v>15</v>
      </c>
      <c r="V153" s="100">
        <f>IF(AN153&lt;1,SUMIFS('5th Cycle APR Raw Data-Final'!L$3:L$1977,'5th Cycle APR Raw Data-Final'!$A$3:$A$1977,'SB35 Determination Data'!$K153,'5th Cycle APR Raw Data-Final'!$T$3:$T$1977,"&gt;="&amp;'SB35 Determination Data'!$F153,'5th Cycle APR Raw Data-Final'!$T$3:$T$1977,"&lt;"&amp;E153),SUMIFS('5th Cycle APR Raw Data-Final'!L$3:L$1977,'5th Cycle APR Raw Data-Final'!$A$3:$A$1977,'SB35 Determination Data'!$K153,'5th Cycle APR Raw Data-Final'!$T$3:$T$1977,"&gt;="&amp;'SB35 Determination Data'!$F153,'5th Cycle APR Raw Data-Final'!$T$3:$T$1977,"&lt;="&amp;G153))</f>
        <v>15</v>
      </c>
      <c r="W153" s="100">
        <f>IF(AN153&lt;1,SUMIFS('5th Cycle APR Raw Data-Final'!M$3:M$1977,'5th Cycle APR Raw Data-Final'!$A$3:$A$1977,'SB35 Determination Data'!$K153,'5th Cycle APR Raw Data-Final'!$T$3:$T$1977,"&gt;="&amp;'SB35 Determination Data'!$F153,'5th Cycle APR Raw Data-Final'!$T$3:$T$1977,"&lt;"&amp;E153),SUMIFS('5th Cycle APR Raw Data-Final'!M$3:M$1977,'5th Cycle APR Raw Data-Final'!$A$3:$A$1977,'SB35 Determination Data'!$K153,'5th Cycle APR Raw Data-Final'!$T$3:$T$1977,"&gt;="&amp;'SB35 Determination Data'!$F153,'5th Cycle APR Raw Data-Final'!$T$3:$T$1977,"&lt;="&amp;G153))</f>
        <v>0</v>
      </c>
      <c r="X153" s="100">
        <f t="shared" ref="X153:X216" si="100">IF(T153-U153&gt;0,T153-U153,0)</f>
        <v>154</v>
      </c>
      <c r="Y153" s="100">
        <f t="shared" ref="Y153:Y216" si="101">S153+U153</f>
        <v>15</v>
      </c>
      <c r="Z153" s="100">
        <f t="shared" ref="Z153:Z216" si="102">IF(Y153&gt;T153,0,T153-Y153)</f>
        <v>154</v>
      </c>
      <c r="AA153" s="112">
        <f t="shared" ref="AA153:AA216" si="103">IF(IFERROR(IF(T153=0,"*",U153/T153),AR153)="Received - Not successful",0,IFERROR(IF(T153=0,"*",U153/T153),AR153))</f>
        <v>8.8757396449704137E-2</v>
      </c>
      <c r="AB153" s="112">
        <f t="shared" ref="AB153:AB216" si="104">IF(IFERROR(IF(T153=0,"*",Y153/T153),AR153)="Received - Not successful",0,IFERROR(IF(T153=0,"*",Y153/T153),AR153))</f>
        <v>8.8757396449704137E-2</v>
      </c>
      <c r="AC153" s="100">
        <f>VLOOKUP(K153,'5th Cycle APR Raw Data-Final'!$A$3:$P$1977,14,FALSE)</f>
        <v>204</v>
      </c>
      <c r="AD153" s="100">
        <f>IF(AN153&lt;1,SUMIFS('5th Cycle APR Raw Data-Final'!$O$3:$O$1977,'5th Cycle APR Raw Data-Final'!$A$3:$A$1977,'SB35 Determination Data'!$K153,'5th Cycle APR Raw Data-Final'!$T$3:$T$1977,"&gt;="&amp;'SB35 Determination Data'!$F153,'5th Cycle APR Raw Data-Final'!$T$3:$T$1977,"&lt;"&amp;E153),SUMIFS('5th Cycle APR Raw Data-Final'!$O$3:$O$1977,'5th Cycle APR Raw Data-Final'!$A$3:$A$1977,'SB35 Determination Data'!$K153,'5th Cycle APR Raw Data-Final'!$T$3:$T$1977,"&gt;="&amp;'SB35 Determination Data'!$F153,'5th Cycle APR Raw Data-Final'!$T$3:$T$1977,"&lt;="&amp;G153))</f>
        <v>0</v>
      </c>
      <c r="AE153" s="100">
        <f t="shared" ref="AE153:AE216" si="105">IF(AC153-AD153&gt;0,AC153-AD153,0)</f>
        <v>204</v>
      </c>
      <c r="AF153" s="112">
        <f t="shared" ref="AF153:AF216" si="106">IF(IFERROR(IF(AC153=0,"*",AD153/AC153),AR153)="Received - Not successful",0,IFERROR(IF(AC153=0,"*",AD153/AC153),AR153))</f>
        <v>0</v>
      </c>
      <c r="AG153" s="100">
        <f>VLOOKUP(K153,'5th Cycle APR Raw Data-Final'!$A$3:$P$1977,16,FALSE)</f>
        <v>211</v>
      </c>
      <c r="AH153" s="100">
        <f>IF(AN153&lt;1,SUMIFS('5th Cycle APR Raw Data-Final'!$Q$3:$Q$1977,'5th Cycle APR Raw Data-Final'!$A$3:$A$1977,'SB35 Determination Data'!$K153,'5th Cycle APR Raw Data-Final'!$T$3:$T$1977,"&gt;="&amp;'SB35 Determination Data'!$F153,'5th Cycle APR Raw Data-Final'!$T$3:$T$1977,"&lt;"&amp;E153),SUMIFS('5th Cycle APR Raw Data-Final'!$Q$3:$Q$1977,'5th Cycle APR Raw Data-Final'!$A$3:$A$1977,'SB35 Determination Data'!$K153,'5th Cycle APR Raw Data-Final'!$T$3:$T$1977,"&gt;="&amp;'SB35 Determination Data'!$F153,'5th Cycle APR Raw Data-Final'!$T$3:$T$1977,"&lt;="&amp;G153))</f>
        <v>0</v>
      </c>
      <c r="AI153" s="100">
        <f t="shared" ref="AI153:AI216" si="107">IF(AG153-AH153&gt;0,AG153-AH153,0)</f>
        <v>211</v>
      </c>
      <c r="AJ153" s="112">
        <f t="shared" ref="AJ153:AJ216" si="108">IF(IFERROR(IF(AG153=0,"*",AH153/AG153),AR153)="Received - Not successful",0,IFERROR(IF(AG153=0,"*",AH153/AG153),AR153))</f>
        <v>0</v>
      </c>
      <c r="AK153" s="100">
        <f>VLOOKUP(K153,'5th Cycle APR Raw Data-Final'!$A$3:$R$1977,18,FALSE)</f>
        <v>712</v>
      </c>
      <c r="AL153" s="100">
        <f>IF(AN153&lt;1,SUMIFS('5th Cycle APR Raw Data-Final'!$S$3:$S$1977,'5th Cycle APR Raw Data-Final'!$A$3:$A$1977,'SB35 Determination Data'!$K153,'5th Cycle APR Raw Data-Final'!$T$3:$T$1977,"&gt;="&amp;'SB35 Determination Data'!$F153,'5th Cycle APR Raw Data-Final'!$T$3:$T$1977,"&lt;"&amp;E153),SUMIFS('5th Cycle APR Raw Data-Final'!$S$3:$S$1977,'5th Cycle APR Raw Data-Final'!$A$3:$A$1977,'SB35 Determination Data'!$K153,'5th Cycle APR Raw Data-Final'!$T$3:$T$1977,"&gt;="&amp;'SB35 Determination Data'!$F153,'5th Cycle APR Raw Data-Final'!$T$3:$T$1977,"&lt;="&amp;G153))</f>
        <v>30</v>
      </c>
      <c r="AM153" s="100">
        <f t="shared" ref="AM153:AM216" si="109">P153+X153+AE153+AI153</f>
        <v>682</v>
      </c>
      <c r="AN153" s="114">
        <f t="shared" ref="AN153:AN216" si="110">IF(C153=1,C153,(IF(C153&gt;0.5,IF(D153=5,0.6,0.5),C153)))</f>
        <v>0.375</v>
      </c>
      <c r="AO153" s="2" t="str">
        <f t="shared" ref="AO153:AO216" si="111">IFERROR(IF(AR153="No 2018 Annual Progress Report","YES",IF(AJ153&lt;AN153,"YES","NO")),"YES")</f>
        <v>YES</v>
      </c>
      <c r="AP153" s="2" t="str">
        <f t="shared" ref="AP153:AP216" si="112">IF(AR153="No 2018 Annual Progress Report","NO",IF(AO153="NO",IF(AB153&lt;AN153,"YES",IF(Q153&lt;AN153,"YES","NO")),"NO"))</f>
        <v>NO</v>
      </c>
      <c r="AQ153" s="2" t="str">
        <f t="shared" ref="AQ153:AQ216" si="113">IF(AR153="No 2018 Annual Progress Report","NO",IF(AJ153&lt;AN153,"NO",IF(AB153&lt;AN153,"NO",IF(Q153&lt;AN153,"NO","YES"))))</f>
        <v>NO</v>
      </c>
      <c r="AR153" s="124" t="str">
        <f>VLOOKUP(K153,'2018Submitted'!$A$2:$C$540,3,FALSE)</f>
        <v>Successful</v>
      </c>
      <c r="AS153" s="2" t="str">
        <f t="shared" ref="AS153:AS216" si="114">IF(AJ153&lt;AN153,"NO",IF(AB153&lt;AN153,"NO",IF(Q153&lt;AN153,"NO","YES")))</f>
        <v>NO</v>
      </c>
      <c r="AT153" s="2" t="str">
        <f t="shared" ref="AT153:AT216" si="115">IF(IF(AJ153&lt;AN153,"YES","NO")="NO",IF(AB153&lt;AN153,"YES",IF(Q153&lt;AN153,"YES","NO")),"NO")</f>
        <v>NO</v>
      </c>
    </row>
    <row r="154" spans="1:46" s="2" customFormat="1" ht="12.75" customHeight="1" x14ac:dyDescent="0.2">
      <c r="A154" s="2" t="s">
        <v>78</v>
      </c>
      <c r="B154" s="2" t="str">
        <f t="shared" si="88"/>
        <v>FOLSOM</v>
      </c>
      <c r="C154" s="71">
        <f t="shared" si="89"/>
        <v>0.625</v>
      </c>
      <c r="D154" s="72">
        <f t="shared" si="90"/>
        <v>8</v>
      </c>
      <c r="E154" s="99">
        <f t="shared" si="91"/>
        <v>2018</v>
      </c>
      <c r="F154" s="99">
        <f t="shared" si="92"/>
        <v>2014</v>
      </c>
      <c r="G154" s="99" t="str">
        <f t="shared" si="93"/>
        <v>2021</v>
      </c>
      <c r="H154" s="2" t="str">
        <f t="shared" si="94"/>
        <v>10/31/2013</v>
      </c>
      <c r="I154" s="2" t="str">
        <f t="shared" si="95"/>
        <v>10/31/2021</v>
      </c>
      <c r="J154" s="2" t="s">
        <v>32</v>
      </c>
      <c r="K154" s="111" t="s">
        <v>123</v>
      </c>
      <c r="L154" s="100">
        <f>VLOOKUP(K154,'5th Cycle APR Raw Data-Final'!$A$3:$P$1977,6,FALSE)</f>
        <v>1218</v>
      </c>
      <c r="M154" s="100">
        <f>IF(AN154&lt;1,SUMIFS('5th Cycle APR Raw Data-Final'!G$3:G$1977,'5th Cycle APR Raw Data-Final'!$A$3:$A$1977,'SB35 Determination Data'!$K154,'5th Cycle APR Raw Data-Final'!$T$3:$T$1977,"&gt;="&amp;'SB35 Determination Data'!$F154,'5th Cycle APR Raw Data-Final'!$T$3:$T$1977,"&lt;"&amp;E154),SUMIFS('5th Cycle APR Raw Data-Final'!G$3:G$1977,'5th Cycle APR Raw Data-Final'!$A$3:$A$1977,'SB35 Determination Data'!$K154,'5th Cycle APR Raw Data-Final'!$T$3:$T$1977,"&gt;="&amp;'SB35 Determination Data'!$F154,'5th Cycle APR Raw Data-Final'!$T$3:$T$1977,"&lt;="&amp;G154))</f>
        <v>6</v>
      </c>
      <c r="N154" s="100">
        <f>IF(AN154&lt;1,SUMIFS('5th Cycle APR Raw Data-Final'!H$3:H$1977,'5th Cycle APR Raw Data-Final'!$A$3:$A$1977,'SB35 Determination Data'!$K154,'5th Cycle APR Raw Data-Final'!$T$3:$T$1977,"&gt;="&amp;'SB35 Determination Data'!$F154,'5th Cycle APR Raw Data-Final'!$T$3:$T$1977,"&lt;"&amp;E154),SUMIFS('5th Cycle APR Raw Data-Final'!H$3:H$1977,'5th Cycle APR Raw Data-Final'!$A$3:$A$1977,'SB35 Determination Data'!$K154,'5th Cycle APR Raw Data-Final'!$T$3:$T$1977,"&gt;="&amp;'SB35 Determination Data'!$F154,'5th Cycle APR Raw Data-Final'!$T$3:$T$1977,"&lt;="&amp;G154))</f>
        <v>6</v>
      </c>
      <c r="O154" s="100">
        <f>IF(AN154&lt;1,SUMIFS('5th Cycle APR Raw Data-Final'!I$3:I$1977,'5th Cycle APR Raw Data-Final'!$A$3:$A$1977,'SB35 Determination Data'!$K154,'5th Cycle APR Raw Data-Final'!$T$3:$T$1977,"&gt;="&amp;'SB35 Determination Data'!$F154,'5th Cycle APR Raw Data-Final'!$T$3:$T$1977,"&lt;"&amp;E154),SUMIFS('5th Cycle APR Raw Data-Final'!I$3:I$1977,'5th Cycle APR Raw Data-Final'!$A$3:$A$1977,'SB35 Determination Data'!$K154,'5th Cycle APR Raw Data-Final'!$T$3:$T$1977,"&gt;="&amp;'SB35 Determination Data'!$F154,'5th Cycle APR Raw Data-Final'!$T$3:$T$1977,"&lt;="&amp;G154))</f>
        <v>0</v>
      </c>
      <c r="P154" s="100">
        <f t="shared" si="96"/>
        <v>1212</v>
      </c>
      <c r="Q154" s="112">
        <f t="shared" si="97"/>
        <v>4.9261083743842365E-3</v>
      </c>
      <c r="R154" s="101">
        <f t="shared" si="98"/>
        <v>609</v>
      </c>
      <c r="S154" s="101">
        <f t="shared" si="99"/>
        <v>0</v>
      </c>
      <c r="T154" s="100">
        <f>VLOOKUP(K154,'5th Cycle APR Raw Data-Final'!$A$3:$P$1977,10,FALSE)</f>
        <v>854</v>
      </c>
      <c r="U154" s="100">
        <f>IF(AN154&lt;1,SUMIFS('5th Cycle APR Raw Data-Final'!K$3:K$1977,'5th Cycle APR Raw Data-Final'!$A$3:$A$1977,'SB35 Determination Data'!$K154,'5th Cycle APR Raw Data-Final'!$T$3:$T$1977,"&gt;="&amp;'SB35 Determination Data'!$F154,'5th Cycle APR Raw Data-Final'!$T$3:$T$1977,"&lt;"&amp;E154),SUMIFS('5th Cycle APR Raw Data-Final'!K$3:K$1977,'5th Cycle APR Raw Data-Final'!$A$3:$A$1977,'SB35 Determination Data'!$K154,'5th Cycle APR Raw Data-Final'!$T$3:$T$1977,"&gt;="&amp;'SB35 Determination Data'!$F154,'5th Cycle APR Raw Data-Final'!$T$3:$T$1977,"&lt;="&amp;G154))</f>
        <v>0</v>
      </c>
      <c r="V154" s="100">
        <f>IF(AN154&lt;1,SUMIFS('5th Cycle APR Raw Data-Final'!L$3:L$1977,'5th Cycle APR Raw Data-Final'!$A$3:$A$1977,'SB35 Determination Data'!$K154,'5th Cycle APR Raw Data-Final'!$T$3:$T$1977,"&gt;="&amp;'SB35 Determination Data'!$F154,'5th Cycle APR Raw Data-Final'!$T$3:$T$1977,"&lt;"&amp;E154),SUMIFS('5th Cycle APR Raw Data-Final'!L$3:L$1977,'5th Cycle APR Raw Data-Final'!$A$3:$A$1977,'SB35 Determination Data'!$K154,'5th Cycle APR Raw Data-Final'!$T$3:$T$1977,"&gt;="&amp;'SB35 Determination Data'!$F154,'5th Cycle APR Raw Data-Final'!$T$3:$T$1977,"&lt;="&amp;G154))</f>
        <v>0</v>
      </c>
      <c r="W154" s="100">
        <f>IF(AN154&lt;1,SUMIFS('5th Cycle APR Raw Data-Final'!M$3:M$1977,'5th Cycle APR Raw Data-Final'!$A$3:$A$1977,'SB35 Determination Data'!$K154,'5th Cycle APR Raw Data-Final'!$T$3:$T$1977,"&gt;="&amp;'SB35 Determination Data'!$F154,'5th Cycle APR Raw Data-Final'!$T$3:$T$1977,"&lt;"&amp;E154),SUMIFS('5th Cycle APR Raw Data-Final'!M$3:M$1977,'5th Cycle APR Raw Data-Final'!$A$3:$A$1977,'SB35 Determination Data'!$K154,'5th Cycle APR Raw Data-Final'!$T$3:$T$1977,"&gt;="&amp;'SB35 Determination Data'!$F154,'5th Cycle APR Raw Data-Final'!$T$3:$T$1977,"&lt;="&amp;G154))</f>
        <v>0</v>
      </c>
      <c r="X154" s="100">
        <f t="shared" si="100"/>
        <v>854</v>
      </c>
      <c r="Y154" s="100">
        <f t="shared" si="101"/>
        <v>0</v>
      </c>
      <c r="Z154" s="100">
        <f t="shared" si="102"/>
        <v>854</v>
      </c>
      <c r="AA154" s="112">
        <f t="shared" si="103"/>
        <v>0</v>
      </c>
      <c r="AB154" s="112">
        <f t="shared" si="104"/>
        <v>0</v>
      </c>
      <c r="AC154" s="100">
        <f>VLOOKUP(K154,'5th Cycle APR Raw Data-Final'!$A$3:$P$1977,14,FALSE)</f>
        <v>862</v>
      </c>
      <c r="AD154" s="100">
        <f>IF(AN154&lt;1,SUMIFS('5th Cycle APR Raw Data-Final'!$O$3:$O$1977,'5th Cycle APR Raw Data-Final'!$A$3:$A$1977,'SB35 Determination Data'!$K154,'5th Cycle APR Raw Data-Final'!$T$3:$T$1977,"&gt;="&amp;'SB35 Determination Data'!$F154,'5th Cycle APR Raw Data-Final'!$T$3:$T$1977,"&lt;"&amp;E154),SUMIFS('5th Cycle APR Raw Data-Final'!$O$3:$O$1977,'5th Cycle APR Raw Data-Final'!$A$3:$A$1977,'SB35 Determination Data'!$K154,'5th Cycle APR Raw Data-Final'!$T$3:$T$1977,"&gt;="&amp;'SB35 Determination Data'!$F154,'5th Cycle APR Raw Data-Final'!$T$3:$T$1977,"&lt;="&amp;G154))</f>
        <v>582</v>
      </c>
      <c r="AE154" s="100">
        <f t="shared" si="105"/>
        <v>280</v>
      </c>
      <c r="AF154" s="112">
        <f t="shared" si="106"/>
        <v>0.67517401392111365</v>
      </c>
      <c r="AG154" s="100">
        <f>VLOOKUP(K154,'5th Cycle APR Raw Data-Final'!$A$3:$P$1977,16,FALSE)</f>
        <v>1699</v>
      </c>
      <c r="AH154" s="100">
        <f>IF(AN154&lt;1,SUMIFS('5th Cycle APR Raw Data-Final'!$Q$3:$Q$1977,'5th Cycle APR Raw Data-Final'!$A$3:$A$1977,'SB35 Determination Data'!$K154,'5th Cycle APR Raw Data-Final'!$T$3:$T$1977,"&gt;="&amp;'SB35 Determination Data'!$F154,'5th Cycle APR Raw Data-Final'!$T$3:$T$1977,"&lt;"&amp;E154),SUMIFS('5th Cycle APR Raw Data-Final'!$Q$3:$Q$1977,'5th Cycle APR Raw Data-Final'!$A$3:$A$1977,'SB35 Determination Data'!$K154,'5th Cycle APR Raw Data-Final'!$T$3:$T$1977,"&gt;="&amp;'SB35 Determination Data'!$F154,'5th Cycle APR Raw Data-Final'!$T$3:$T$1977,"&lt;="&amp;G154))</f>
        <v>924</v>
      </c>
      <c r="AI154" s="100">
        <f t="shared" si="107"/>
        <v>775</v>
      </c>
      <c r="AJ154" s="112">
        <f t="shared" si="108"/>
        <v>0.54384932313125367</v>
      </c>
      <c r="AK154" s="100">
        <f>VLOOKUP(K154,'5th Cycle APR Raw Data-Final'!$A$3:$R$1977,18,FALSE)</f>
        <v>4633</v>
      </c>
      <c r="AL154" s="100">
        <f>IF(AN154&lt;1,SUMIFS('5th Cycle APR Raw Data-Final'!$S$3:$S$1977,'5th Cycle APR Raw Data-Final'!$A$3:$A$1977,'SB35 Determination Data'!$K154,'5th Cycle APR Raw Data-Final'!$T$3:$T$1977,"&gt;="&amp;'SB35 Determination Data'!$F154,'5th Cycle APR Raw Data-Final'!$T$3:$T$1977,"&lt;"&amp;E154),SUMIFS('5th Cycle APR Raw Data-Final'!$S$3:$S$1977,'5th Cycle APR Raw Data-Final'!$A$3:$A$1977,'SB35 Determination Data'!$K154,'5th Cycle APR Raw Data-Final'!$T$3:$T$1977,"&gt;="&amp;'SB35 Determination Data'!$F154,'5th Cycle APR Raw Data-Final'!$T$3:$T$1977,"&lt;="&amp;G154))</f>
        <v>1512</v>
      </c>
      <c r="AM154" s="100">
        <f t="shared" si="109"/>
        <v>3121</v>
      </c>
      <c r="AN154" s="114">
        <f t="shared" si="110"/>
        <v>0.5</v>
      </c>
      <c r="AO154" s="2" t="str">
        <f t="shared" si="111"/>
        <v>NO</v>
      </c>
      <c r="AP154" s="2" t="str">
        <f t="shared" si="112"/>
        <v>YES</v>
      </c>
      <c r="AQ154" s="2" t="str">
        <f t="shared" si="113"/>
        <v>NO</v>
      </c>
      <c r="AR154" s="124" t="str">
        <f>VLOOKUP(K154,'2018Submitted'!$A$2:$C$540,3,FALSE)</f>
        <v>Successful</v>
      </c>
      <c r="AS154" s="2" t="str">
        <f t="shared" si="114"/>
        <v>NO</v>
      </c>
      <c r="AT154" s="2" t="str">
        <f t="shared" si="115"/>
        <v>YES</v>
      </c>
    </row>
    <row r="155" spans="1:46" s="2" customFormat="1" ht="12.75" customHeight="1" x14ac:dyDescent="0.2">
      <c r="A155" s="2" t="s">
        <v>2</v>
      </c>
      <c r="B155" s="2" t="str">
        <f t="shared" si="88"/>
        <v>FONTANA</v>
      </c>
      <c r="C155" s="71">
        <f t="shared" si="89"/>
        <v>0.625</v>
      </c>
      <c r="D155" s="72">
        <f t="shared" si="90"/>
        <v>8</v>
      </c>
      <c r="E155" s="99">
        <f t="shared" si="91"/>
        <v>2018</v>
      </c>
      <c r="F155" s="99">
        <f t="shared" si="92"/>
        <v>2014</v>
      </c>
      <c r="G155" s="99" t="str">
        <f t="shared" si="93"/>
        <v>2021</v>
      </c>
      <c r="H155" s="2" t="str">
        <f t="shared" si="94"/>
        <v>10/15/2013</v>
      </c>
      <c r="I155" s="2" t="str">
        <f t="shared" si="95"/>
        <v>10/15/2021</v>
      </c>
      <c r="J155" s="2" t="s">
        <v>3</v>
      </c>
      <c r="K155" s="111" t="s">
        <v>124</v>
      </c>
      <c r="L155" s="100">
        <f>VLOOKUP(K155,'5th Cycle APR Raw Data-Final'!$A$3:$P$1977,6,FALSE)</f>
        <v>1442</v>
      </c>
      <c r="M155" s="100">
        <f>IF(AN155&lt;1,SUMIFS('5th Cycle APR Raw Data-Final'!G$3:G$1977,'5th Cycle APR Raw Data-Final'!$A$3:$A$1977,'SB35 Determination Data'!$K155,'5th Cycle APR Raw Data-Final'!$T$3:$T$1977,"&gt;="&amp;'SB35 Determination Data'!$F155,'5th Cycle APR Raw Data-Final'!$T$3:$T$1977,"&lt;"&amp;E155),SUMIFS('5th Cycle APR Raw Data-Final'!G$3:G$1977,'5th Cycle APR Raw Data-Final'!$A$3:$A$1977,'SB35 Determination Data'!$K155,'5th Cycle APR Raw Data-Final'!$T$3:$T$1977,"&gt;="&amp;'SB35 Determination Data'!$F155,'5th Cycle APR Raw Data-Final'!$T$3:$T$1977,"&lt;="&amp;G155))</f>
        <v>63</v>
      </c>
      <c r="N155" s="100">
        <f>IF(AN155&lt;1,SUMIFS('5th Cycle APR Raw Data-Final'!H$3:H$1977,'5th Cycle APR Raw Data-Final'!$A$3:$A$1977,'SB35 Determination Data'!$K155,'5th Cycle APR Raw Data-Final'!$T$3:$T$1977,"&gt;="&amp;'SB35 Determination Data'!$F155,'5th Cycle APR Raw Data-Final'!$T$3:$T$1977,"&lt;"&amp;E155),SUMIFS('5th Cycle APR Raw Data-Final'!H$3:H$1977,'5th Cycle APR Raw Data-Final'!$A$3:$A$1977,'SB35 Determination Data'!$K155,'5th Cycle APR Raw Data-Final'!$T$3:$T$1977,"&gt;="&amp;'SB35 Determination Data'!$F155,'5th Cycle APR Raw Data-Final'!$T$3:$T$1977,"&lt;="&amp;G155))</f>
        <v>63</v>
      </c>
      <c r="O155" s="100">
        <f>IF(AN155&lt;1,SUMIFS('5th Cycle APR Raw Data-Final'!I$3:I$1977,'5th Cycle APR Raw Data-Final'!$A$3:$A$1977,'SB35 Determination Data'!$K155,'5th Cycle APR Raw Data-Final'!$T$3:$T$1977,"&gt;="&amp;'SB35 Determination Data'!$F155,'5th Cycle APR Raw Data-Final'!$T$3:$T$1977,"&lt;"&amp;E155),SUMIFS('5th Cycle APR Raw Data-Final'!I$3:I$1977,'5th Cycle APR Raw Data-Final'!$A$3:$A$1977,'SB35 Determination Data'!$K155,'5th Cycle APR Raw Data-Final'!$T$3:$T$1977,"&gt;="&amp;'SB35 Determination Data'!$F155,'5th Cycle APR Raw Data-Final'!$T$3:$T$1977,"&lt;="&amp;G155))</f>
        <v>0</v>
      </c>
      <c r="P155" s="100">
        <f t="shared" si="96"/>
        <v>1379</v>
      </c>
      <c r="Q155" s="112">
        <f t="shared" si="97"/>
        <v>4.3689320388349516E-2</v>
      </c>
      <c r="R155" s="101">
        <f t="shared" si="98"/>
        <v>721</v>
      </c>
      <c r="S155" s="101">
        <f t="shared" si="99"/>
        <v>0</v>
      </c>
      <c r="T155" s="100">
        <f>VLOOKUP(K155,'5th Cycle APR Raw Data-Final'!$A$3:$P$1977,10,FALSE)</f>
        <v>974</v>
      </c>
      <c r="U155" s="100">
        <f>IF(AN155&lt;1,SUMIFS('5th Cycle APR Raw Data-Final'!K$3:K$1977,'5th Cycle APR Raw Data-Final'!$A$3:$A$1977,'SB35 Determination Data'!$K155,'5th Cycle APR Raw Data-Final'!$T$3:$T$1977,"&gt;="&amp;'SB35 Determination Data'!$F155,'5th Cycle APR Raw Data-Final'!$T$3:$T$1977,"&lt;"&amp;E155),SUMIFS('5th Cycle APR Raw Data-Final'!K$3:K$1977,'5th Cycle APR Raw Data-Final'!$A$3:$A$1977,'SB35 Determination Data'!$K155,'5th Cycle APR Raw Data-Final'!$T$3:$T$1977,"&gt;="&amp;'SB35 Determination Data'!$F155,'5th Cycle APR Raw Data-Final'!$T$3:$T$1977,"&lt;="&amp;G155))</f>
        <v>147</v>
      </c>
      <c r="V155" s="100">
        <f>IF(AN155&lt;1,SUMIFS('5th Cycle APR Raw Data-Final'!L$3:L$1977,'5th Cycle APR Raw Data-Final'!$A$3:$A$1977,'SB35 Determination Data'!$K155,'5th Cycle APR Raw Data-Final'!$T$3:$T$1977,"&gt;="&amp;'SB35 Determination Data'!$F155,'5th Cycle APR Raw Data-Final'!$T$3:$T$1977,"&lt;"&amp;E155),SUMIFS('5th Cycle APR Raw Data-Final'!L$3:L$1977,'5th Cycle APR Raw Data-Final'!$A$3:$A$1977,'SB35 Determination Data'!$K155,'5th Cycle APR Raw Data-Final'!$T$3:$T$1977,"&gt;="&amp;'SB35 Determination Data'!$F155,'5th Cycle APR Raw Data-Final'!$T$3:$T$1977,"&lt;="&amp;G155))</f>
        <v>147</v>
      </c>
      <c r="W155" s="100">
        <f>IF(AN155&lt;1,SUMIFS('5th Cycle APR Raw Data-Final'!M$3:M$1977,'5th Cycle APR Raw Data-Final'!$A$3:$A$1977,'SB35 Determination Data'!$K155,'5th Cycle APR Raw Data-Final'!$T$3:$T$1977,"&gt;="&amp;'SB35 Determination Data'!$F155,'5th Cycle APR Raw Data-Final'!$T$3:$T$1977,"&lt;"&amp;E155),SUMIFS('5th Cycle APR Raw Data-Final'!M$3:M$1977,'5th Cycle APR Raw Data-Final'!$A$3:$A$1977,'SB35 Determination Data'!$K155,'5th Cycle APR Raw Data-Final'!$T$3:$T$1977,"&gt;="&amp;'SB35 Determination Data'!$F155,'5th Cycle APR Raw Data-Final'!$T$3:$T$1977,"&lt;="&amp;G155))</f>
        <v>0</v>
      </c>
      <c r="X155" s="100">
        <f t="shared" si="100"/>
        <v>827</v>
      </c>
      <c r="Y155" s="100">
        <f t="shared" si="101"/>
        <v>147</v>
      </c>
      <c r="Z155" s="100">
        <f t="shared" si="102"/>
        <v>827</v>
      </c>
      <c r="AA155" s="112">
        <f t="shared" si="103"/>
        <v>0.15092402464065707</v>
      </c>
      <c r="AB155" s="112">
        <f t="shared" si="104"/>
        <v>0.15092402464065707</v>
      </c>
      <c r="AC155" s="100">
        <f>VLOOKUP(K155,'5th Cycle APR Raw Data-Final'!$A$3:$P$1977,14,FALSE)</f>
        <v>1090</v>
      </c>
      <c r="AD155" s="100">
        <f>IF(AN155&lt;1,SUMIFS('5th Cycle APR Raw Data-Final'!$O$3:$O$1977,'5th Cycle APR Raw Data-Final'!$A$3:$A$1977,'SB35 Determination Data'!$K155,'5th Cycle APR Raw Data-Final'!$T$3:$T$1977,"&gt;="&amp;'SB35 Determination Data'!$F155,'5th Cycle APR Raw Data-Final'!$T$3:$T$1977,"&lt;"&amp;E155),SUMIFS('5th Cycle APR Raw Data-Final'!$O$3:$O$1977,'5th Cycle APR Raw Data-Final'!$A$3:$A$1977,'SB35 Determination Data'!$K155,'5th Cycle APR Raw Data-Final'!$T$3:$T$1977,"&gt;="&amp;'SB35 Determination Data'!$F155,'5th Cycle APR Raw Data-Final'!$T$3:$T$1977,"&lt;="&amp;G155))</f>
        <v>0</v>
      </c>
      <c r="AE155" s="100">
        <f t="shared" si="105"/>
        <v>1090</v>
      </c>
      <c r="AF155" s="112">
        <f t="shared" si="106"/>
        <v>0</v>
      </c>
      <c r="AG155" s="100">
        <f>VLOOKUP(K155,'5th Cycle APR Raw Data-Final'!$A$3:$P$1977,16,FALSE)</f>
        <v>2471</v>
      </c>
      <c r="AH155" s="100">
        <f>IF(AN155&lt;1,SUMIFS('5th Cycle APR Raw Data-Final'!$Q$3:$Q$1977,'5th Cycle APR Raw Data-Final'!$A$3:$A$1977,'SB35 Determination Data'!$K155,'5th Cycle APR Raw Data-Final'!$T$3:$T$1977,"&gt;="&amp;'SB35 Determination Data'!$F155,'5th Cycle APR Raw Data-Final'!$T$3:$T$1977,"&lt;"&amp;E155),SUMIFS('5th Cycle APR Raw Data-Final'!$Q$3:$Q$1977,'5th Cycle APR Raw Data-Final'!$A$3:$A$1977,'SB35 Determination Data'!$K155,'5th Cycle APR Raw Data-Final'!$T$3:$T$1977,"&gt;="&amp;'SB35 Determination Data'!$F155,'5th Cycle APR Raw Data-Final'!$T$3:$T$1977,"&lt;="&amp;G155))</f>
        <v>1505</v>
      </c>
      <c r="AI155" s="100">
        <f t="shared" si="107"/>
        <v>966</v>
      </c>
      <c r="AJ155" s="112">
        <f t="shared" si="108"/>
        <v>0.60906515580736542</v>
      </c>
      <c r="AK155" s="100">
        <f>VLOOKUP(K155,'5th Cycle APR Raw Data-Final'!$A$3:$R$1977,18,FALSE)</f>
        <v>5977</v>
      </c>
      <c r="AL155" s="100">
        <f>IF(AN155&lt;1,SUMIFS('5th Cycle APR Raw Data-Final'!$S$3:$S$1977,'5th Cycle APR Raw Data-Final'!$A$3:$A$1977,'SB35 Determination Data'!$K155,'5th Cycle APR Raw Data-Final'!$T$3:$T$1977,"&gt;="&amp;'SB35 Determination Data'!$F155,'5th Cycle APR Raw Data-Final'!$T$3:$T$1977,"&lt;"&amp;E155),SUMIFS('5th Cycle APR Raw Data-Final'!$S$3:$S$1977,'5th Cycle APR Raw Data-Final'!$A$3:$A$1977,'SB35 Determination Data'!$K155,'5th Cycle APR Raw Data-Final'!$T$3:$T$1977,"&gt;="&amp;'SB35 Determination Data'!$F155,'5th Cycle APR Raw Data-Final'!$T$3:$T$1977,"&lt;="&amp;G155))</f>
        <v>1715</v>
      </c>
      <c r="AM155" s="100">
        <f t="shared" si="109"/>
        <v>4262</v>
      </c>
      <c r="AN155" s="114">
        <f t="shared" si="110"/>
        <v>0.5</v>
      </c>
      <c r="AO155" s="2" t="str">
        <f t="shared" si="111"/>
        <v>NO</v>
      </c>
      <c r="AP155" s="2" t="str">
        <f t="shared" si="112"/>
        <v>YES</v>
      </c>
      <c r="AQ155" s="2" t="str">
        <f t="shared" si="113"/>
        <v>NO</v>
      </c>
      <c r="AR155" s="124" t="str">
        <f>VLOOKUP(K155,'2018Submitted'!$A$2:$C$540,3,FALSE)</f>
        <v>Successful</v>
      </c>
      <c r="AS155" s="2" t="str">
        <f t="shared" si="114"/>
        <v>NO</v>
      </c>
      <c r="AT155" s="2" t="str">
        <f t="shared" si="115"/>
        <v>YES</v>
      </c>
    </row>
    <row r="156" spans="1:46" s="2" customFormat="1" ht="12.75" customHeight="1" x14ac:dyDescent="0.2">
      <c r="A156" s="2" t="s">
        <v>126</v>
      </c>
      <c r="B156" s="2" t="str">
        <f t="shared" si="88"/>
        <v>FORT BRAGG</v>
      </c>
      <c r="C156" s="71">
        <f t="shared" si="89"/>
        <v>1</v>
      </c>
      <c r="D156" s="72">
        <f t="shared" si="90"/>
        <v>5</v>
      </c>
      <c r="E156" s="99">
        <f t="shared" si="91"/>
        <v>2017</v>
      </c>
      <c r="F156" s="99">
        <f t="shared" si="92"/>
        <v>2014</v>
      </c>
      <c r="G156" s="99">
        <f t="shared" si="93"/>
        <v>2018</v>
      </c>
      <c r="H156" s="2" t="str">
        <f t="shared" si="94"/>
        <v>06/30/2014</v>
      </c>
      <c r="I156" s="2" t="str">
        <f t="shared" si="95"/>
        <v>06/30/2019</v>
      </c>
      <c r="J156" s="2" t="s">
        <v>13</v>
      </c>
      <c r="K156" s="111" t="s">
        <v>125</v>
      </c>
      <c r="L156" s="100">
        <f>VLOOKUP(K156,'5th Cycle APR Raw Data-Final'!$A$3:$P$1977,6,FALSE)</f>
        <v>5</v>
      </c>
      <c r="M156" s="100">
        <f>IF(AN156&lt;1,SUMIFS('5th Cycle APR Raw Data-Final'!G$3:G$1977,'5th Cycle APR Raw Data-Final'!$A$3:$A$1977,'SB35 Determination Data'!$K156,'5th Cycle APR Raw Data-Final'!$T$3:$T$1977,"&gt;="&amp;'SB35 Determination Data'!$F156,'5th Cycle APR Raw Data-Final'!$T$3:$T$1977,"&lt;"&amp;E156),SUMIFS('5th Cycle APR Raw Data-Final'!G$3:G$1977,'5th Cycle APR Raw Data-Final'!$A$3:$A$1977,'SB35 Determination Data'!$K156,'5th Cycle APR Raw Data-Final'!$T$3:$T$1977,"&gt;="&amp;'SB35 Determination Data'!$F156,'5th Cycle APR Raw Data-Final'!$T$3:$T$1977,"&lt;="&amp;G156))</f>
        <v>0</v>
      </c>
      <c r="N156" s="100">
        <f>IF(AN156&lt;1,SUMIFS('5th Cycle APR Raw Data-Final'!H$3:H$1977,'5th Cycle APR Raw Data-Final'!$A$3:$A$1977,'SB35 Determination Data'!$K156,'5th Cycle APR Raw Data-Final'!$T$3:$T$1977,"&gt;="&amp;'SB35 Determination Data'!$F156,'5th Cycle APR Raw Data-Final'!$T$3:$T$1977,"&lt;"&amp;E156),SUMIFS('5th Cycle APR Raw Data-Final'!H$3:H$1977,'5th Cycle APR Raw Data-Final'!$A$3:$A$1977,'SB35 Determination Data'!$K156,'5th Cycle APR Raw Data-Final'!$T$3:$T$1977,"&gt;="&amp;'SB35 Determination Data'!$F156,'5th Cycle APR Raw Data-Final'!$T$3:$T$1977,"&lt;="&amp;G156))</f>
        <v>0</v>
      </c>
      <c r="O156" s="100">
        <f>IF(AN156&lt;1,SUMIFS('5th Cycle APR Raw Data-Final'!I$3:I$1977,'5th Cycle APR Raw Data-Final'!$A$3:$A$1977,'SB35 Determination Data'!$K156,'5th Cycle APR Raw Data-Final'!$T$3:$T$1977,"&gt;="&amp;'SB35 Determination Data'!$F156,'5th Cycle APR Raw Data-Final'!$T$3:$T$1977,"&lt;"&amp;E156),SUMIFS('5th Cycle APR Raw Data-Final'!I$3:I$1977,'5th Cycle APR Raw Data-Final'!$A$3:$A$1977,'SB35 Determination Data'!$K156,'5th Cycle APR Raw Data-Final'!$T$3:$T$1977,"&gt;="&amp;'SB35 Determination Data'!$F156,'5th Cycle APR Raw Data-Final'!$T$3:$T$1977,"&lt;="&amp;G156))</f>
        <v>0</v>
      </c>
      <c r="P156" s="100">
        <f t="shared" si="96"/>
        <v>5</v>
      </c>
      <c r="Q156" s="112">
        <f t="shared" si="97"/>
        <v>0</v>
      </c>
      <c r="R156" s="101">
        <f t="shared" si="98"/>
        <v>5</v>
      </c>
      <c r="S156" s="101">
        <f t="shared" si="99"/>
        <v>0</v>
      </c>
      <c r="T156" s="100">
        <f>VLOOKUP(K156,'5th Cycle APR Raw Data-Final'!$A$3:$P$1977,10,FALSE)</f>
        <v>3</v>
      </c>
      <c r="U156" s="100">
        <f>IF(AN156&lt;1,SUMIFS('5th Cycle APR Raw Data-Final'!K$3:K$1977,'5th Cycle APR Raw Data-Final'!$A$3:$A$1977,'SB35 Determination Data'!$K156,'5th Cycle APR Raw Data-Final'!$T$3:$T$1977,"&gt;="&amp;'SB35 Determination Data'!$F156,'5th Cycle APR Raw Data-Final'!$T$3:$T$1977,"&lt;"&amp;E156),SUMIFS('5th Cycle APR Raw Data-Final'!K$3:K$1977,'5th Cycle APR Raw Data-Final'!$A$3:$A$1977,'SB35 Determination Data'!$K156,'5th Cycle APR Raw Data-Final'!$T$3:$T$1977,"&gt;="&amp;'SB35 Determination Data'!$F156,'5th Cycle APR Raw Data-Final'!$T$3:$T$1977,"&lt;="&amp;G156))</f>
        <v>2</v>
      </c>
      <c r="V156" s="100">
        <f>IF(AN156&lt;1,SUMIFS('5th Cycle APR Raw Data-Final'!L$3:L$1977,'5th Cycle APR Raw Data-Final'!$A$3:$A$1977,'SB35 Determination Data'!$K156,'5th Cycle APR Raw Data-Final'!$T$3:$T$1977,"&gt;="&amp;'SB35 Determination Data'!$F156,'5th Cycle APR Raw Data-Final'!$T$3:$T$1977,"&lt;"&amp;E156),SUMIFS('5th Cycle APR Raw Data-Final'!L$3:L$1977,'5th Cycle APR Raw Data-Final'!$A$3:$A$1977,'SB35 Determination Data'!$K156,'5th Cycle APR Raw Data-Final'!$T$3:$T$1977,"&gt;="&amp;'SB35 Determination Data'!$F156,'5th Cycle APR Raw Data-Final'!$T$3:$T$1977,"&lt;="&amp;G156))</f>
        <v>2</v>
      </c>
      <c r="W156" s="100">
        <f>IF(AN156&lt;1,SUMIFS('5th Cycle APR Raw Data-Final'!M$3:M$1977,'5th Cycle APR Raw Data-Final'!$A$3:$A$1977,'SB35 Determination Data'!$K156,'5th Cycle APR Raw Data-Final'!$T$3:$T$1977,"&gt;="&amp;'SB35 Determination Data'!$F156,'5th Cycle APR Raw Data-Final'!$T$3:$T$1977,"&lt;"&amp;E156),SUMIFS('5th Cycle APR Raw Data-Final'!M$3:M$1977,'5th Cycle APR Raw Data-Final'!$A$3:$A$1977,'SB35 Determination Data'!$K156,'5th Cycle APR Raw Data-Final'!$T$3:$T$1977,"&gt;="&amp;'SB35 Determination Data'!$F156,'5th Cycle APR Raw Data-Final'!$T$3:$T$1977,"&lt;="&amp;G156))</f>
        <v>0</v>
      </c>
      <c r="X156" s="100">
        <f t="shared" si="100"/>
        <v>1</v>
      </c>
      <c r="Y156" s="100">
        <f t="shared" si="101"/>
        <v>2</v>
      </c>
      <c r="Z156" s="100">
        <f t="shared" si="102"/>
        <v>1</v>
      </c>
      <c r="AA156" s="112">
        <f t="shared" si="103"/>
        <v>0.66666666666666663</v>
      </c>
      <c r="AB156" s="112">
        <f t="shared" si="104"/>
        <v>0.66666666666666663</v>
      </c>
      <c r="AC156" s="100">
        <f>VLOOKUP(K156,'5th Cycle APR Raw Data-Final'!$A$3:$P$1977,14,FALSE)</f>
        <v>3</v>
      </c>
      <c r="AD156" s="100">
        <f>IF(AN156&lt;1,SUMIFS('5th Cycle APR Raw Data-Final'!$O$3:$O$1977,'5th Cycle APR Raw Data-Final'!$A$3:$A$1977,'SB35 Determination Data'!$K156,'5th Cycle APR Raw Data-Final'!$T$3:$T$1977,"&gt;="&amp;'SB35 Determination Data'!$F156,'5th Cycle APR Raw Data-Final'!$T$3:$T$1977,"&lt;"&amp;E156),SUMIFS('5th Cycle APR Raw Data-Final'!$O$3:$O$1977,'5th Cycle APR Raw Data-Final'!$A$3:$A$1977,'SB35 Determination Data'!$K156,'5th Cycle APR Raw Data-Final'!$T$3:$T$1977,"&gt;="&amp;'SB35 Determination Data'!$F156,'5th Cycle APR Raw Data-Final'!$T$3:$T$1977,"&lt;="&amp;G156))</f>
        <v>0</v>
      </c>
      <c r="AE156" s="100">
        <f t="shared" si="105"/>
        <v>3</v>
      </c>
      <c r="AF156" s="112">
        <f t="shared" si="106"/>
        <v>0</v>
      </c>
      <c r="AG156" s="100">
        <f>VLOOKUP(K156,'5th Cycle APR Raw Data-Final'!$A$3:$P$1977,16,FALSE)</f>
        <v>9</v>
      </c>
      <c r="AH156" s="100">
        <f>IF(AN156&lt;1,SUMIFS('5th Cycle APR Raw Data-Final'!$Q$3:$Q$1977,'5th Cycle APR Raw Data-Final'!$A$3:$A$1977,'SB35 Determination Data'!$K156,'5th Cycle APR Raw Data-Final'!$T$3:$T$1977,"&gt;="&amp;'SB35 Determination Data'!$F156,'5th Cycle APR Raw Data-Final'!$T$3:$T$1977,"&lt;"&amp;E156),SUMIFS('5th Cycle APR Raw Data-Final'!$Q$3:$Q$1977,'5th Cycle APR Raw Data-Final'!$A$3:$A$1977,'SB35 Determination Data'!$K156,'5th Cycle APR Raw Data-Final'!$T$3:$T$1977,"&gt;="&amp;'SB35 Determination Data'!$F156,'5th Cycle APR Raw Data-Final'!$T$3:$T$1977,"&lt;="&amp;G156))</f>
        <v>12</v>
      </c>
      <c r="AI156" s="100">
        <f t="shared" si="107"/>
        <v>0</v>
      </c>
      <c r="AJ156" s="112">
        <f t="shared" si="108"/>
        <v>1.3333333333333333</v>
      </c>
      <c r="AK156" s="100">
        <f>VLOOKUP(K156,'5th Cycle APR Raw Data-Final'!$A$3:$R$1977,18,FALSE)</f>
        <v>20</v>
      </c>
      <c r="AL156" s="100">
        <f>IF(AN156&lt;1,SUMIFS('5th Cycle APR Raw Data-Final'!$S$3:$S$1977,'5th Cycle APR Raw Data-Final'!$A$3:$A$1977,'SB35 Determination Data'!$K156,'5th Cycle APR Raw Data-Final'!$T$3:$T$1977,"&gt;="&amp;'SB35 Determination Data'!$F156,'5th Cycle APR Raw Data-Final'!$T$3:$T$1977,"&lt;"&amp;E156),SUMIFS('5th Cycle APR Raw Data-Final'!$S$3:$S$1977,'5th Cycle APR Raw Data-Final'!$A$3:$A$1977,'SB35 Determination Data'!$K156,'5th Cycle APR Raw Data-Final'!$T$3:$T$1977,"&gt;="&amp;'SB35 Determination Data'!$F156,'5th Cycle APR Raw Data-Final'!$T$3:$T$1977,"&lt;="&amp;G156))</f>
        <v>14</v>
      </c>
      <c r="AM156" s="100">
        <f t="shared" si="109"/>
        <v>9</v>
      </c>
      <c r="AN156" s="114">
        <f t="shared" si="110"/>
        <v>1</v>
      </c>
      <c r="AO156" s="2" t="str">
        <f t="shared" si="111"/>
        <v>NO</v>
      </c>
      <c r="AP156" s="2" t="str">
        <f t="shared" si="112"/>
        <v>YES</v>
      </c>
      <c r="AQ156" s="2" t="str">
        <f t="shared" si="113"/>
        <v>NO</v>
      </c>
      <c r="AR156" s="124" t="str">
        <f>VLOOKUP(K156,'2018Submitted'!$A$2:$C$540,3,FALSE)</f>
        <v>Successful</v>
      </c>
      <c r="AS156" s="2" t="str">
        <f t="shared" si="114"/>
        <v>NO</v>
      </c>
      <c r="AT156" s="2" t="str">
        <f t="shared" si="115"/>
        <v>YES</v>
      </c>
    </row>
    <row r="157" spans="1:46" s="2" customFormat="1" ht="12.75" customHeight="1" x14ac:dyDescent="0.2">
      <c r="A157" s="2" t="s">
        <v>108</v>
      </c>
      <c r="B157" s="2" t="str">
        <f t="shared" si="88"/>
        <v>FORT JONES</v>
      </c>
      <c r="C157" s="71">
        <f t="shared" si="89"/>
        <v>1</v>
      </c>
      <c r="D157" s="72">
        <f t="shared" si="90"/>
        <v>5</v>
      </c>
      <c r="E157" s="99">
        <f t="shared" si="91"/>
        <v>2017</v>
      </c>
      <c r="F157" s="99">
        <f t="shared" si="92"/>
        <v>2014</v>
      </c>
      <c r="G157" s="99">
        <f t="shared" si="93"/>
        <v>2018</v>
      </c>
      <c r="H157" s="2" t="str">
        <f t="shared" si="94"/>
        <v>06/30/2014</v>
      </c>
      <c r="I157" s="2" t="str">
        <f t="shared" si="95"/>
        <v>06/30/2019</v>
      </c>
      <c r="J157" s="2" t="s">
        <v>13</v>
      </c>
      <c r="K157" s="111" t="s">
        <v>1860</v>
      </c>
      <c r="L157" s="100" t="e">
        <f>VLOOKUP(K157,'5th Cycle APR Raw Data-Final'!$A$3:$P$1977,6,FALSE)</f>
        <v>#N/A</v>
      </c>
      <c r="M157" s="100">
        <f>IF(AN157&lt;1,SUMIFS('5th Cycle APR Raw Data-Final'!G$3:G$1977,'5th Cycle APR Raw Data-Final'!$A$3:$A$1977,'SB35 Determination Data'!$K157,'5th Cycle APR Raw Data-Final'!$T$3:$T$1977,"&gt;="&amp;'SB35 Determination Data'!$F157,'5th Cycle APR Raw Data-Final'!$T$3:$T$1977,"&lt;"&amp;E157),SUMIFS('5th Cycle APR Raw Data-Final'!G$3:G$1977,'5th Cycle APR Raw Data-Final'!$A$3:$A$1977,'SB35 Determination Data'!$K157,'5th Cycle APR Raw Data-Final'!$T$3:$T$1977,"&gt;="&amp;'SB35 Determination Data'!$F157,'5th Cycle APR Raw Data-Final'!$T$3:$T$1977,"&lt;="&amp;G157))</f>
        <v>0</v>
      </c>
      <c r="N157" s="100">
        <f>IF(AN157&lt;1,SUMIFS('5th Cycle APR Raw Data-Final'!H$3:H$1977,'5th Cycle APR Raw Data-Final'!$A$3:$A$1977,'SB35 Determination Data'!$K157,'5th Cycle APR Raw Data-Final'!$T$3:$T$1977,"&gt;="&amp;'SB35 Determination Data'!$F157,'5th Cycle APR Raw Data-Final'!$T$3:$T$1977,"&lt;"&amp;E157),SUMIFS('5th Cycle APR Raw Data-Final'!H$3:H$1977,'5th Cycle APR Raw Data-Final'!$A$3:$A$1977,'SB35 Determination Data'!$K157,'5th Cycle APR Raw Data-Final'!$T$3:$T$1977,"&gt;="&amp;'SB35 Determination Data'!$F157,'5th Cycle APR Raw Data-Final'!$T$3:$T$1977,"&lt;="&amp;G157))</f>
        <v>0</v>
      </c>
      <c r="O157" s="100">
        <f>IF(AN157&lt;1,SUMIFS('5th Cycle APR Raw Data-Final'!I$3:I$1977,'5th Cycle APR Raw Data-Final'!$A$3:$A$1977,'SB35 Determination Data'!$K157,'5th Cycle APR Raw Data-Final'!$T$3:$T$1977,"&gt;="&amp;'SB35 Determination Data'!$F157,'5th Cycle APR Raw Data-Final'!$T$3:$T$1977,"&lt;"&amp;E157),SUMIFS('5th Cycle APR Raw Data-Final'!I$3:I$1977,'5th Cycle APR Raw Data-Final'!$A$3:$A$1977,'SB35 Determination Data'!$K157,'5th Cycle APR Raw Data-Final'!$T$3:$T$1977,"&gt;="&amp;'SB35 Determination Data'!$F157,'5th Cycle APR Raw Data-Final'!$T$3:$T$1977,"&lt;="&amp;G157))</f>
        <v>0</v>
      </c>
      <c r="P157" s="100" t="e">
        <f t="shared" si="96"/>
        <v>#N/A</v>
      </c>
      <c r="Q157" s="112" t="str">
        <f t="shared" si="97"/>
        <v>No 2018 Annual Progress Report</v>
      </c>
      <c r="R157" s="101" t="e">
        <f t="shared" si="98"/>
        <v>#N/A</v>
      </c>
      <c r="S157" s="101" t="e">
        <f t="shared" si="99"/>
        <v>#N/A</v>
      </c>
      <c r="T157" s="100" t="e">
        <f>VLOOKUP(K157,'5th Cycle APR Raw Data-Final'!$A$3:$P$1977,10,FALSE)</f>
        <v>#N/A</v>
      </c>
      <c r="U157" s="100">
        <f>IF(AN157&lt;1,SUMIFS('5th Cycle APR Raw Data-Final'!K$3:K$1977,'5th Cycle APR Raw Data-Final'!$A$3:$A$1977,'SB35 Determination Data'!$K157,'5th Cycle APR Raw Data-Final'!$T$3:$T$1977,"&gt;="&amp;'SB35 Determination Data'!$F157,'5th Cycle APR Raw Data-Final'!$T$3:$T$1977,"&lt;"&amp;E157),SUMIFS('5th Cycle APR Raw Data-Final'!K$3:K$1977,'5th Cycle APR Raw Data-Final'!$A$3:$A$1977,'SB35 Determination Data'!$K157,'5th Cycle APR Raw Data-Final'!$T$3:$T$1977,"&gt;="&amp;'SB35 Determination Data'!$F157,'5th Cycle APR Raw Data-Final'!$T$3:$T$1977,"&lt;="&amp;G157))</f>
        <v>0</v>
      </c>
      <c r="V157" s="100">
        <f>IF(AN157&lt;1,SUMIFS('5th Cycle APR Raw Data-Final'!L$3:L$1977,'5th Cycle APR Raw Data-Final'!$A$3:$A$1977,'SB35 Determination Data'!$K157,'5th Cycle APR Raw Data-Final'!$T$3:$T$1977,"&gt;="&amp;'SB35 Determination Data'!$F157,'5th Cycle APR Raw Data-Final'!$T$3:$T$1977,"&lt;"&amp;E157),SUMIFS('5th Cycle APR Raw Data-Final'!L$3:L$1977,'5th Cycle APR Raw Data-Final'!$A$3:$A$1977,'SB35 Determination Data'!$K157,'5th Cycle APR Raw Data-Final'!$T$3:$T$1977,"&gt;="&amp;'SB35 Determination Data'!$F157,'5th Cycle APR Raw Data-Final'!$T$3:$T$1977,"&lt;="&amp;G157))</f>
        <v>0</v>
      </c>
      <c r="W157" s="100">
        <f>IF(AN157&lt;1,SUMIFS('5th Cycle APR Raw Data-Final'!M$3:M$1977,'5th Cycle APR Raw Data-Final'!$A$3:$A$1977,'SB35 Determination Data'!$K157,'5th Cycle APR Raw Data-Final'!$T$3:$T$1977,"&gt;="&amp;'SB35 Determination Data'!$F157,'5th Cycle APR Raw Data-Final'!$T$3:$T$1977,"&lt;"&amp;E157),SUMIFS('5th Cycle APR Raw Data-Final'!M$3:M$1977,'5th Cycle APR Raw Data-Final'!$A$3:$A$1977,'SB35 Determination Data'!$K157,'5th Cycle APR Raw Data-Final'!$T$3:$T$1977,"&gt;="&amp;'SB35 Determination Data'!$F157,'5th Cycle APR Raw Data-Final'!$T$3:$T$1977,"&lt;="&amp;G157))</f>
        <v>0</v>
      </c>
      <c r="X157" s="100" t="e">
        <f t="shared" si="100"/>
        <v>#N/A</v>
      </c>
      <c r="Y157" s="100" t="e">
        <f t="shared" si="101"/>
        <v>#N/A</v>
      </c>
      <c r="Z157" s="100" t="e">
        <f t="shared" si="102"/>
        <v>#N/A</v>
      </c>
      <c r="AA157" s="112" t="str">
        <f t="shared" si="103"/>
        <v>No 2018 Annual Progress Report</v>
      </c>
      <c r="AB157" s="112" t="str">
        <f t="shared" si="104"/>
        <v>No 2018 Annual Progress Report</v>
      </c>
      <c r="AC157" s="100" t="e">
        <f>VLOOKUP(K157,'5th Cycle APR Raw Data-Final'!$A$3:$P$1977,14,FALSE)</f>
        <v>#N/A</v>
      </c>
      <c r="AD157" s="100">
        <f>IF(AN157&lt;1,SUMIFS('5th Cycle APR Raw Data-Final'!$O$3:$O$1977,'5th Cycle APR Raw Data-Final'!$A$3:$A$1977,'SB35 Determination Data'!$K157,'5th Cycle APR Raw Data-Final'!$T$3:$T$1977,"&gt;="&amp;'SB35 Determination Data'!$F157,'5th Cycle APR Raw Data-Final'!$T$3:$T$1977,"&lt;"&amp;E157),SUMIFS('5th Cycle APR Raw Data-Final'!$O$3:$O$1977,'5th Cycle APR Raw Data-Final'!$A$3:$A$1977,'SB35 Determination Data'!$K157,'5th Cycle APR Raw Data-Final'!$T$3:$T$1977,"&gt;="&amp;'SB35 Determination Data'!$F157,'5th Cycle APR Raw Data-Final'!$T$3:$T$1977,"&lt;="&amp;G157))</f>
        <v>0</v>
      </c>
      <c r="AE157" s="100" t="e">
        <f t="shared" si="105"/>
        <v>#N/A</v>
      </c>
      <c r="AF157" s="112" t="str">
        <f t="shared" si="106"/>
        <v>No 2018 Annual Progress Report</v>
      </c>
      <c r="AG157" s="100" t="e">
        <f>VLOOKUP(K157,'5th Cycle APR Raw Data-Final'!$A$3:$P$1977,16,FALSE)</f>
        <v>#N/A</v>
      </c>
      <c r="AH157" s="100">
        <f>IF(AN157&lt;1,SUMIFS('5th Cycle APR Raw Data-Final'!$Q$3:$Q$1977,'5th Cycle APR Raw Data-Final'!$A$3:$A$1977,'SB35 Determination Data'!$K157,'5th Cycle APR Raw Data-Final'!$T$3:$T$1977,"&gt;="&amp;'SB35 Determination Data'!$F157,'5th Cycle APR Raw Data-Final'!$T$3:$T$1977,"&lt;"&amp;E157),SUMIFS('5th Cycle APR Raw Data-Final'!$Q$3:$Q$1977,'5th Cycle APR Raw Data-Final'!$A$3:$A$1977,'SB35 Determination Data'!$K157,'5th Cycle APR Raw Data-Final'!$T$3:$T$1977,"&gt;="&amp;'SB35 Determination Data'!$F157,'5th Cycle APR Raw Data-Final'!$T$3:$T$1977,"&lt;="&amp;G157))</f>
        <v>0</v>
      </c>
      <c r="AI157" s="100" t="e">
        <f t="shared" si="107"/>
        <v>#N/A</v>
      </c>
      <c r="AJ157" s="112" t="str">
        <f t="shared" si="108"/>
        <v>No 2018 Annual Progress Report</v>
      </c>
      <c r="AK157" s="100" t="e">
        <f>VLOOKUP(K157,'5th Cycle APR Raw Data-Final'!$A$3:$R$1977,18,FALSE)</f>
        <v>#N/A</v>
      </c>
      <c r="AL157" s="100">
        <f>IF(AN157&lt;1,SUMIFS('5th Cycle APR Raw Data-Final'!$S$3:$S$1977,'5th Cycle APR Raw Data-Final'!$A$3:$A$1977,'SB35 Determination Data'!$K157,'5th Cycle APR Raw Data-Final'!$T$3:$T$1977,"&gt;="&amp;'SB35 Determination Data'!$F157,'5th Cycle APR Raw Data-Final'!$T$3:$T$1977,"&lt;"&amp;E157),SUMIFS('5th Cycle APR Raw Data-Final'!$S$3:$S$1977,'5th Cycle APR Raw Data-Final'!$A$3:$A$1977,'SB35 Determination Data'!$K157,'5th Cycle APR Raw Data-Final'!$T$3:$T$1977,"&gt;="&amp;'SB35 Determination Data'!$F157,'5th Cycle APR Raw Data-Final'!$T$3:$T$1977,"&lt;="&amp;G157))</f>
        <v>0</v>
      </c>
      <c r="AM157" s="100" t="e">
        <f t="shared" si="109"/>
        <v>#N/A</v>
      </c>
      <c r="AN157" s="114">
        <f t="shared" si="110"/>
        <v>1</v>
      </c>
      <c r="AO157" s="2" t="str">
        <f t="shared" si="111"/>
        <v>YES</v>
      </c>
      <c r="AP157" s="2" t="str">
        <f t="shared" si="112"/>
        <v>NO</v>
      </c>
      <c r="AQ157" s="2" t="str">
        <f t="shared" si="113"/>
        <v>NO</v>
      </c>
      <c r="AR157" s="124" t="str">
        <f>VLOOKUP(K157,'2018Submitted'!$A$2:$C$540,3,FALSE)</f>
        <v>No 2018 Annual Progress Report</v>
      </c>
      <c r="AS157" s="2" t="str">
        <f t="shared" si="114"/>
        <v>YES</v>
      </c>
      <c r="AT157" s="2" t="str">
        <f t="shared" si="115"/>
        <v>NO</v>
      </c>
    </row>
    <row r="158" spans="1:46" s="2" customFormat="1" ht="12.75" customHeight="1" x14ac:dyDescent="0.2">
      <c r="A158" s="2" t="s">
        <v>23</v>
      </c>
      <c r="B158" s="2" t="str">
        <f t="shared" si="88"/>
        <v>FORTUNA</v>
      </c>
      <c r="C158" s="71">
        <f t="shared" si="89"/>
        <v>1</v>
      </c>
      <c r="D158" s="72">
        <f t="shared" si="90"/>
        <v>5</v>
      </c>
      <c r="E158" s="99">
        <f t="shared" si="91"/>
        <v>2017</v>
      </c>
      <c r="F158" s="99">
        <f t="shared" si="92"/>
        <v>2014</v>
      </c>
      <c r="G158" s="99">
        <f t="shared" si="93"/>
        <v>2018</v>
      </c>
      <c r="H158" s="2" t="str">
        <f t="shared" si="94"/>
        <v>06/30/2014</v>
      </c>
      <c r="I158" s="2" t="str">
        <f t="shared" si="95"/>
        <v>06/30/2019</v>
      </c>
      <c r="J158" s="2" t="s">
        <v>13</v>
      </c>
      <c r="K158" s="111" t="s">
        <v>1116</v>
      </c>
      <c r="L158" s="100">
        <f>VLOOKUP(K158,'5th Cycle APR Raw Data-Final'!$A$3:$P$1977,6,FALSE)</f>
        <v>39</v>
      </c>
      <c r="M158" s="100">
        <f>IF(AN158&lt;1,SUMIFS('5th Cycle APR Raw Data-Final'!G$3:G$1977,'5th Cycle APR Raw Data-Final'!$A$3:$A$1977,'SB35 Determination Data'!$K158,'5th Cycle APR Raw Data-Final'!$T$3:$T$1977,"&gt;="&amp;'SB35 Determination Data'!$F158,'5th Cycle APR Raw Data-Final'!$T$3:$T$1977,"&lt;"&amp;E158),SUMIFS('5th Cycle APR Raw Data-Final'!G$3:G$1977,'5th Cycle APR Raw Data-Final'!$A$3:$A$1977,'SB35 Determination Data'!$K158,'5th Cycle APR Raw Data-Final'!$T$3:$T$1977,"&gt;="&amp;'SB35 Determination Data'!$F158,'5th Cycle APR Raw Data-Final'!$T$3:$T$1977,"&lt;="&amp;G158))</f>
        <v>0</v>
      </c>
      <c r="N158" s="100">
        <f>IF(AN158&lt;1,SUMIFS('5th Cycle APR Raw Data-Final'!H$3:H$1977,'5th Cycle APR Raw Data-Final'!$A$3:$A$1977,'SB35 Determination Data'!$K158,'5th Cycle APR Raw Data-Final'!$T$3:$T$1977,"&gt;="&amp;'SB35 Determination Data'!$F158,'5th Cycle APR Raw Data-Final'!$T$3:$T$1977,"&lt;"&amp;E158),SUMIFS('5th Cycle APR Raw Data-Final'!H$3:H$1977,'5th Cycle APR Raw Data-Final'!$A$3:$A$1977,'SB35 Determination Data'!$K158,'5th Cycle APR Raw Data-Final'!$T$3:$T$1977,"&gt;="&amp;'SB35 Determination Data'!$F158,'5th Cycle APR Raw Data-Final'!$T$3:$T$1977,"&lt;="&amp;G158))</f>
        <v>0</v>
      </c>
      <c r="O158" s="100">
        <f>IF(AN158&lt;1,SUMIFS('5th Cycle APR Raw Data-Final'!I$3:I$1977,'5th Cycle APR Raw Data-Final'!$A$3:$A$1977,'SB35 Determination Data'!$K158,'5th Cycle APR Raw Data-Final'!$T$3:$T$1977,"&gt;="&amp;'SB35 Determination Data'!$F158,'5th Cycle APR Raw Data-Final'!$T$3:$T$1977,"&lt;"&amp;E158),SUMIFS('5th Cycle APR Raw Data-Final'!I$3:I$1977,'5th Cycle APR Raw Data-Final'!$A$3:$A$1977,'SB35 Determination Data'!$K158,'5th Cycle APR Raw Data-Final'!$T$3:$T$1977,"&gt;="&amp;'SB35 Determination Data'!$F158,'5th Cycle APR Raw Data-Final'!$T$3:$T$1977,"&lt;="&amp;G158))</f>
        <v>0</v>
      </c>
      <c r="P158" s="100">
        <f t="shared" si="96"/>
        <v>39</v>
      </c>
      <c r="Q158" s="112">
        <f t="shared" si="97"/>
        <v>0</v>
      </c>
      <c r="R158" s="101">
        <f t="shared" si="98"/>
        <v>39</v>
      </c>
      <c r="S158" s="101">
        <f t="shared" si="99"/>
        <v>0</v>
      </c>
      <c r="T158" s="100">
        <f>VLOOKUP(K158,'5th Cycle APR Raw Data-Final'!$A$3:$P$1977,10,FALSE)</f>
        <v>24</v>
      </c>
      <c r="U158" s="100">
        <f>IF(AN158&lt;1,SUMIFS('5th Cycle APR Raw Data-Final'!K$3:K$1977,'5th Cycle APR Raw Data-Final'!$A$3:$A$1977,'SB35 Determination Data'!$K158,'5th Cycle APR Raw Data-Final'!$T$3:$T$1977,"&gt;="&amp;'SB35 Determination Data'!$F158,'5th Cycle APR Raw Data-Final'!$T$3:$T$1977,"&lt;"&amp;E158),SUMIFS('5th Cycle APR Raw Data-Final'!K$3:K$1977,'5th Cycle APR Raw Data-Final'!$A$3:$A$1977,'SB35 Determination Data'!$K158,'5th Cycle APR Raw Data-Final'!$T$3:$T$1977,"&gt;="&amp;'SB35 Determination Data'!$F158,'5th Cycle APR Raw Data-Final'!$T$3:$T$1977,"&lt;="&amp;G158))</f>
        <v>0</v>
      </c>
      <c r="V158" s="100">
        <f>IF(AN158&lt;1,SUMIFS('5th Cycle APR Raw Data-Final'!L$3:L$1977,'5th Cycle APR Raw Data-Final'!$A$3:$A$1977,'SB35 Determination Data'!$K158,'5th Cycle APR Raw Data-Final'!$T$3:$T$1977,"&gt;="&amp;'SB35 Determination Data'!$F158,'5th Cycle APR Raw Data-Final'!$T$3:$T$1977,"&lt;"&amp;E158),SUMIFS('5th Cycle APR Raw Data-Final'!L$3:L$1977,'5th Cycle APR Raw Data-Final'!$A$3:$A$1977,'SB35 Determination Data'!$K158,'5th Cycle APR Raw Data-Final'!$T$3:$T$1977,"&gt;="&amp;'SB35 Determination Data'!$F158,'5th Cycle APR Raw Data-Final'!$T$3:$T$1977,"&lt;="&amp;G158))</f>
        <v>0</v>
      </c>
      <c r="W158" s="100">
        <f>IF(AN158&lt;1,SUMIFS('5th Cycle APR Raw Data-Final'!M$3:M$1977,'5th Cycle APR Raw Data-Final'!$A$3:$A$1977,'SB35 Determination Data'!$K158,'5th Cycle APR Raw Data-Final'!$T$3:$T$1977,"&gt;="&amp;'SB35 Determination Data'!$F158,'5th Cycle APR Raw Data-Final'!$T$3:$T$1977,"&lt;"&amp;E158),SUMIFS('5th Cycle APR Raw Data-Final'!M$3:M$1977,'5th Cycle APR Raw Data-Final'!$A$3:$A$1977,'SB35 Determination Data'!$K158,'5th Cycle APR Raw Data-Final'!$T$3:$T$1977,"&gt;="&amp;'SB35 Determination Data'!$F158,'5th Cycle APR Raw Data-Final'!$T$3:$T$1977,"&lt;="&amp;G158))</f>
        <v>0</v>
      </c>
      <c r="X158" s="100">
        <f t="shared" si="100"/>
        <v>24</v>
      </c>
      <c r="Y158" s="100">
        <f t="shared" si="101"/>
        <v>0</v>
      </c>
      <c r="Z158" s="100">
        <f t="shared" si="102"/>
        <v>24</v>
      </c>
      <c r="AA158" s="112">
        <f t="shared" si="103"/>
        <v>0</v>
      </c>
      <c r="AB158" s="112">
        <f t="shared" si="104"/>
        <v>0</v>
      </c>
      <c r="AC158" s="100">
        <f>VLOOKUP(K158,'5th Cycle APR Raw Data-Final'!$A$3:$P$1977,14,FALSE)</f>
        <v>27</v>
      </c>
      <c r="AD158" s="100">
        <f>IF(AN158&lt;1,SUMIFS('5th Cycle APR Raw Data-Final'!$O$3:$O$1977,'5th Cycle APR Raw Data-Final'!$A$3:$A$1977,'SB35 Determination Data'!$K158,'5th Cycle APR Raw Data-Final'!$T$3:$T$1977,"&gt;="&amp;'SB35 Determination Data'!$F158,'5th Cycle APR Raw Data-Final'!$T$3:$T$1977,"&lt;"&amp;E158),SUMIFS('5th Cycle APR Raw Data-Final'!$O$3:$O$1977,'5th Cycle APR Raw Data-Final'!$A$3:$A$1977,'SB35 Determination Data'!$K158,'5th Cycle APR Raw Data-Final'!$T$3:$T$1977,"&gt;="&amp;'SB35 Determination Data'!$F158,'5th Cycle APR Raw Data-Final'!$T$3:$T$1977,"&lt;="&amp;G158))</f>
        <v>20</v>
      </c>
      <c r="AE158" s="100">
        <f t="shared" si="105"/>
        <v>7</v>
      </c>
      <c r="AF158" s="112">
        <f t="shared" si="106"/>
        <v>0.7407407407407407</v>
      </c>
      <c r="AG158" s="100">
        <f>VLOOKUP(K158,'5th Cycle APR Raw Data-Final'!$A$3:$P$1977,16,FALSE)</f>
        <v>71</v>
      </c>
      <c r="AH158" s="100">
        <f>IF(AN158&lt;1,SUMIFS('5th Cycle APR Raw Data-Final'!$Q$3:$Q$1977,'5th Cycle APR Raw Data-Final'!$A$3:$A$1977,'SB35 Determination Data'!$K158,'5th Cycle APR Raw Data-Final'!$T$3:$T$1977,"&gt;="&amp;'SB35 Determination Data'!$F158,'5th Cycle APR Raw Data-Final'!$T$3:$T$1977,"&lt;"&amp;E158),SUMIFS('5th Cycle APR Raw Data-Final'!$Q$3:$Q$1977,'5th Cycle APR Raw Data-Final'!$A$3:$A$1977,'SB35 Determination Data'!$K158,'5th Cycle APR Raw Data-Final'!$T$3:$T$1977,"&gt;="&amp;'SB35 Determination Data'!$F158,'5th Cycle APR Raw Data-Final'!$T$3:$T$1977,"&lt;="&amp;G158))</f>
        <v>25</v>
      </c>
      <c r="AI158" s="100">
        <f t="shared" si="107"/>
        <v>46</v>
      </c>
      <c r="AJ158" s="112">
        <f t="shared" si="108"/>
        <v>0.352112676056338</v>
      </c>
      <c r="AK158" s="100">
        <f>VLOOKUP(K158,'5th Cycle APR Raw Data-Final'!$A$3:$R$1977,18,FALSE)</f>
        <v>161</v>
      </c>
      <c r="AL158" s="100">
        <f>IF(AN158&lt;1,SUMIFS('5th Cycle APR Raw Data-Final'!$S$3:$S$1977,'5th Cycle APR Raw Data-Final'!$A$3:$A$1977,'SB35 Determination Data'!$K158,'5th Cycle APR Raw Data-Final'!$T$3:$T$1977,"&gt;="&amp;'SB35 Determination Data'!$F158,'5th Cycle APR Raw Data-Final'!$T$3:$T$1977,"&lt;"&amp;E158),SUMIFS('5th Cycle APR Raw Data-Final'!$S$3:$S$1977,'5th Cycle APR Raw Data-Final'!$A$3:$A$1977,'SB35 Determination Data'!$K158,'5th Cycle APR Raw Data-Final'!$T$3:$T$1977,"&gt;="&amp;'SB35 Determination Data'!$F158,'5th Cycle APR Raw Data-Final'!$T$3:$T$1977,"&lt;="&amp;G158))</f>
        <v>45</v>
      </c>
      <c r="AM158" s="100">
        <f t="shared" si="109"/>
        <v>116</v>
      </c>
      <c r="AN158" s="114">
        <f t="shared" si="110"/>
        <v>1</v>
      </c>
      <c r="AO158" s="2" t="str">
        <f t="shared" si="111"/>
        <v>YES</v>
      </c>
      <c r="AP158" s="2" t="str">
        <f t="shared" si="112"/>
        <v>NO</v>
      </c>
      <c r="AQ158" s="2" t="str">
        <f t="shared" si="113"/>
        <v>NO</v>
      </c>
      <c r="AR158" s="124" t="str">
        <f>VLOOKUP(K158,'2018Submitted'!$A$2:$C$540,3,FALSE)</f>
        <v>Successful</v>
      </c>
      <c r="AS158" s="2" t="str">
        <f t="shared" si="114"/>
        <v>NO</v>
      </c>
      <c r="AT158" s="2" t="str">
        <f t="shared" si="115"/>
        <v>NO</v>
      </c>
    </row>
    <row r="159" spans="1:46" s="2" customFormat="1" ht="12.75" customHeight="1" x14ac:dyDescent="0.2">
      <c r="A159" s="2" t="s">
        <v>29</v>
      </c>
      <c r="B159" s="2" t="str">
        <f t="shared" si="88"/>
        <v>FOSTER CITY</v>
      </c>
      <c r="C159" s="71">
        <f t="shared" si="89"/>
        <v>0.5</v>
      </c>
      <c r="D159" s="72">
        <f t="shared" si="90"/>
        <v>8</v>
      </c>
      <c r="E159" s="99">
        <f t="shared" si="91"/>
        <v>2019</v>
      </c>
      <c r="F159" s="99">
        <f t="shared" si="92"/>
        <v>2015</v>
      </c>
      <c r="G159" s="99">
        <f t="shared" si="93"/>
        <v>2022</v>
      </c>
      <c r="H159" s="2" t="str">
        <f t="shared" si="94"/>
        <v>01/31/2015</v>
      </c>
      <c r="I159" s="2" t="str">
        <f t="shared" si="95"/>
        <v>01/31/2023</v>
      </c>
      <c r="J159" s="2" t="s">
        <v>8</v>
      </c>
      <c r="K159" s="111" t="s">
        <v>127</v>
      </c>
      <c r="L159" s="100">
        <f>VLOOKUP(K159,'5th Cycle APR Raw Data-Final'!$A$3:$P$1977,6,FALSE)</f>
        <v>148</v>
      </c>
      <c r="M159" s="100">
        <f>IF(AN159&lt;1,SUMIFS('5th Cycle APR Raw Data-Final'!G$3:G$1977,'5th Cycle APR Raw Data-Final'!$A$3:$A$1977,'SB35 Determination Data'!$K159,'5th Cycle APR Raw Data-Final'!$T$3:$T$1977,"&gt;="&amp;'SB35 Determination Data'!$F159,'5th Cycle APR Raw Data-Final'!$T$3:$T$1977,"&lt;"&amp;E159),SUMIFS('5th Cycle APR Raw Data-Final'!G$3:G$1977,'5th Cycle APR Raw Data-Final'!$A$3:$A$1977,'SB35 Determination Data'!$K159,'5th Cycle APR Raw Data-Final'!$T$3:$T$1977,"&gt;="&amp;'SB35 Determination Data'!$F159,'5th Cycle APR Raw Data-Final'!$T$3:$T$1977,"&lt;="&amp;G159))</f>
        <v>84</v>
      </c>
      <c r="N159" s="100">
        <f>IF(AN159&lt;1,SUMIFS('5th Cycle APR Raw Data-Final'!H$3:H$1977,'5th Cycle APR Raw Data-Final'!$A$3:$A$1977,'SB35 Determination Data'!$K159,'5th Cycle APR Raw Data-Final'!$T$3:$T$1977,"&gt;="&amp;'SB35 Determination Data'!$F159,'5th Cycle APR Raw Data-Final'!$T$3:$T$1977,"&lt;"&amp;E159),SUMIFS('5th Cycle APR Raw Data-Final'!H$3:H$1977,'5th Cycle APR Raw Data-Final'!$A$3:$A$1977,'SB35 Determination Data'!$K159,'5th Cycle APR Raw Data-Final'!$T$3:$T$1977,"&gt;="&amp;'SB35 Determination Data'!$F159,'5th Cycle APR Raw Data-Final'!$T$3:$T$1977,"&lt;="&amp;G159))</f>
        <v>83</v>
      </c>
      <c r="O159" s="100">
        <f>IF(AN159&lt;1,SUMIFS('5th Cycle APR Raw Data-Final'!I$3:I$1977,'5th Cycle APR Raw Data-Final'!$A$3:$A$1977,'SB35 Determination Data'!$K159,'5th Cycle APR Raw Data-Final'!$T$3:$T$1977,"&gt;="&amp;'SB35 Determination Data'!$F159,'5th Cycle APR Raw Data-Final'!$T$3:$T$1977,"&lt;"&amp;E159),SUMIFS('5th Cycle APR Raw Data-Final'!I$3:I$1977,'5th Cycle APR Raw Data-Final'!$A$3:$A$1977,'SB35 Determination Data'!$K159,'5th Cycle APR Raw Data-Final'!$T$3:$T$1977,"&gt;="&amp;'SB35 Determination Data'!$F159,'5th Cycle APR Raw Data-Final'!$T$3:$T$1977,"&lt;="&amp;G159))</f>
        <v>1</v>
      </c>
      <c r="P159" s="100">
        <f t="shared" si="96"/>
        <v>64</v>
      </c>
      <c r="Q159" s="112">
        <f t="shared" si="97"/>
        <v>0.56756756756756754</v>
      </c>
      <c r="R159" s="101">
        <f t="shared" si="98"/>
        <v>74</v>
      </c>
      <c r="S159" s="101">
        <f t="shared" si="99"/>
        <v>10</v>
      </c>
      <c r="T159" s="100">
        <f>VLOOKUP(K159,'5th Cycle APR Raw Data-Final'!$A$3:$P$1977,10,FALSE)</f>
        <v>87</v>
      </c>
      <c r="U159" s="100">
        <f>IF(AN159&lt;1,SUMIFS('5th Cycle APR Raw Data-Final'!K$3:K$1977,'5th Cycle APR Raw Data-Final'!$A$3:$A$1977,'SB35 Determination Data'!$K159,'5th Cycle APR Raw Data-Final'!$T$3:$T$1977,"&gt;="&amp;'SB35 Determination Data'!$F159,'5th Cycle APR Raw Data-Final'!$T$3:$T$1977,"&lt;"&amp;E159),SUMIFS('5th Cycle APR Raw Data-Final'!K$3:K$1977,'5th Cycle APR Raw Data-Final'!$A$3:$A$1977,'SB35 Determination Data'!$K159,'5th Cycle APR Raw Data-Final'!$T$3:$T$1977,"&gt;="&amp;'SB35 Determination Data'!$F159,'5th Cycle APR Raw Data-Final'!$T$3:$T$1977,"&lt;="&amp;G159))</f>
        <v>49</v>
      </c>
      <c r="V159" s="100">
        <f>IF(AN159&lt;1,SUMIFS('5th Cycle APR Raw Data-Final'!L$3:L$1977,'5th Cycle APR Raw Data-Final'!$A$3:$A$1977,'SB35 Determination Data'!$K159,'5th Cycle APR Raw Data-Final'!$T$3:$T$1977,"&gt;="&amp;'SB35 Determination Data'!$F159,'5th Cycle APR Raw Data-Final'!$T$3:$T$1977,"&lt;"&amp;E159),SUMIFS('5th Cycle APR Raw Data-Final'!L$3:L$1977,'5th Cycle APR Raw Data-Final'!$A$3:$A$1977,'SB35 Determination Data'!$K159,'5th Cycle APR Raw Data-Final'!$T$3:$T$1977,"&gt;="&amp;'SB35 Determination Data'!$F159,'5th Cycle APR Raw Data-Final'!$T$3:$T$1977,"&lt;="&amp;G159))</f>
        <v>49</v>
      </c>
      <c r="W159" s="100">
        <f>IF(AN159&lt;1,SUMIFS('5th Cycle APR Raw Data-Final'!M$3:M$1977,'5th Cycle APR Raw Data-Final'!$A$3:$A$1977,'SB35 Determination Data'!$K159,'5th Cycle APR Raw Data-Final'!$T$3:$T$1977,"&gt;="&amp;'SB35 Determination Data'!$F159,'5th Cycle APR Raw Data-Final'!$T$3:$T$1977,"&lt;"&amp;E159),SUMIFS('5th Cycle APR Raw Data-Final'!M$3:M$1977,'5th Cycle APR Raw Data-Final'!$A$3:$A$1977,'SB35 Determination Data'!$K159,'5th Cycle APR Raw Data-Final'!$T$3:$T$1977,"&gt;="&amp;'SB35 Determination Data'!$F159,'5th Cycle APR Raw Data-Final'!$T$3:$T$1977,"&lt;="&amp;G159))</f>
        <v>0</v>
      </c>
      <c r="X159" s="100">
        <f t="shared" si="100"/>
        <v>38</v>
      </c>
      <c r="Y159" s="100">
        <f t="shared" si="101"/>
        <v>59</v>
      </c>
      <c r="Z159" s="100">
        <f t="shared" si="102"/>
        <v>28</v>
      </c>
      <c r="AA159" s="112">
        <f t="shared" si="103"/>
        <v>0.56321839080459768</v>
      </c>
      <c r="AB159" s="112">
        <f t="shared" si="104"/>
        <v>0.67816091954022983</v>
      </c>
      <c r="AC159" s="100">
        <f>VLOOKUP(K159,'5th Cycle APR Raw Data-Final'!$A$3:$P$1977,14,FALSE)</f>
        <v>76</v>
      </c>
      <c r="AD159" s="100">
        <f>IF(AN159&lt;1,SUMIFS('5th Cycle APR Raw Data-Final'!$O$3:$O$1977,'5th Cycle APR Raw Data-Final'!$A$3:$A$1977,'SB35 Determination Data'!$K159,'5th Cycle APR Raw Data-Final'!$T$3:$T$1977,"&gt;="&amp;'SB35 Determination Data'!$F159,'5th Cycle APR Raw Data-Final'!$T$3:$T$1977,"&lt;"&amp;E159),SUMIFS('5th Cycle APR Raw Data-Final'!$O$3:$O$1977,'5th Cycle APR Raw Data-Final'!$A$3:$A$1977,'SB35 Determination Data'!$K159,'5th Cycle APR Raw Data-Final'!$T$3:$T$1977,"&gt;="&amp;'SB35 Determination Data'!$F159,'5th Cycle APR Raw Data-Final'!$T$3:$T$1977,"&lt;="&amp;G159))</f>
        <v>14</v>
      </c>
      <c r="AE159" s="100">
        <f t="shared" si="105"/>
        <v>62</v>
      </c>
      <c r="AF159" s="112">
        <f t="shared" si="106"/>
        <v>0.18421052631578946</v>
      </c>
      <c r="AG159" s="100">
        <f>VLOOKUP(K159,'5th Cycle APR Raw Data-Final'!$A$3:$P$1977,16,FALSE)</f>
        <v>119</v>
      </c>
      <c r="AH159" s="100">
        <f>IF(AN159&lt;1,SUMIFS('5th Cycle APR Raw Data-Final'!$Q$3:$Q$1977,'5th Cycle APR Raw Data-Final'!$A$3:$A$1977,'SB35 Determination Data'!$K159,'5th Cycle APR Raw Data-Final'!$T$3:$T$1977,"&gt;="&amp;'SB35 Determination Data'!$F159,'5th Cycle APR Raw Data-Final'!$T$3:$T$1977,"&lt;"&amp;E159),SUMIFS('5th Cycle APR Raw Data-Final'!$Q$3:$Q$1977,'5th Cycle APR Raw Data-Final'!$A$3:$A$1977,'SB35 Determination Data'!$K159,'5th Cycle APR Raw Data-Final'!$T$3:$T$1977,"&gt;="&amp;'SB35 Determination Data'!$F159,'5th Cycle APR Raw Data-Final'!$T$3:$T$1977,"&lt;="&amp;G159))</f>
        <v>637</v>
      </c>
      <c r="AI159" s="100">
        <f t="shared" si="107"/>
        <v>0</v>
      </c>
      <c r="AJ159" s="112">
        <f t="shared" si="108"/>
        <v>5.3529411764705879</v>
      </c>
      <c r="AK159" s="100">
        <f>VLOOKUP(K159,'5th Cycle APR Raw Data-Final'!$A$3:$R$1977,18,FALSE)</f>
        <v>430</v>
      </c>
      <c r="AL159" s="100">
        <f>IF(AN159&lt;1,SUMIFS('5th Cycle APR Raw Data-Final'!$S$3:$S$1977,'5th Cycle APR Raw Data-Final'!$A$3:$A$1977,'SB35 Determination Data'!$K159,'5th Cycle APR Raw Data-Final'!$T$3:$T$1977,"&gt;="&amp;'SB35 Determination Data'!$F159,'5th Cycle APR Raw Data-Final'!$T$3:$T$1977,"&lt;"&amp;E159),SUMIFS('5th Cycle APR Raw Data-Final'!$S$3:$S$1977,'5th Cycle APR Raw Data-Final'!$A$3:$A$1977,'SB35 Determination Data'!$K159,'5th Cycle APR Raw Data-Final'!$T$3:$T$1977,"&gt;="&amp;'SB35 Determination Data'!$F159,'5th Cycle APR Raw Data-Final'!$T$3:$T$1977,"&lt;="&amp;G159))</f>
        <v>784</v>
      </c>
      <c r="AM159" s="100">
        <f t="shared" si="109"/>
        <v>164</v>
      </c>
      <c r="AN159" s="114">
        <f t="shared" si="110"/>
        <v>0.5</v>
      </c>
      <c r="AO159" s="2" t="str">
        <f t="shared" si="111"/>
        <v>NO</v>
      </c>
      <c r="AP159" s="2" t="str">
        <f t="shared" si="112"/>
        <v>NO</v>
      </c>
      <c r="AQ159" s="2" t="str">
        <f t="shared" si="113"/>
        <v>YES</v>
      </c>
      <c r="AR159" s="124" t="str">
        <f>VLOOKUP(K159,'2018Submitted'!$A$2:$C$540,3,FALSE)</f>
        <v>Successful</v>
      </c>
      <c r="AS159" s="2" t="str">
        <f t="shared" si="114"/>
        <v>YES</v>
      </c>
      <c r="AT159" s="2" t="str">
        <f t="shared" si="115"/>
        <v>NO</v>
      </c>
    </row>
    <row r="160" spans="1:46" s="2" customFormat="1" ht="12.75" customHeight="1" x14ac:dyDescent="0.2">
      <c r="A160" s="2" t="s">
        <v>12</v>
      </c>
      <c r="B160" s="2" t="str">
        <f t="shared" si="88"/>
        <v>FOUNTAIN VALLEY</v>
      </c>
      <c r="C160" s="71">
        <f t="shared" si="89"/>
        <v>0.625</v>
      </c>
      <c r="D160" s="72">
        <f t="shared" si="90"/>
        <v>8</v>
      </c>
      <c r="E160" s="99">
        <f t="shared" si="91"/>
        <v>2018</v>
      </c>
      <c r="F160" s="99">
        <f t="shared" si="92"/>
        <v>2014</v>
      </c>
      <c r="G160" s="99" t="str">
        <f t="shared" si="93"/>
        <v>2021</v>
      </c>
      <c r="H160" s="2" t="str">
        <f t="shared" si="94"/>
        <v>10/15/2013</v>
      </c>
      <c r="I160" s="2" t="str">
        <f t="shared" si="95"/>
        <v>10/15/2021</v>
      </c>
      <c r="J160" s="2" t="s">
        <v>3</v>
      </c>
      <c r="K160" s="111" t="s">
        <v>128</v>
      </c>
      <c r="L160" s="100">
        <f>VLOOKUP(K160,'5th Cycle APR Raw Data-Final'!$A$3:$P$1977,6,FALSE)</f>
        <v>83</v>
      </c>
      <c r="M160" s="100">
        <f>IF(AN160&lt;1,SUMIFS('5th Cycle APR Raw Data-Final'!G$3:G$1977,'5th Cycle APR Raw Data-Final'!$A$3:$A$1977,'SB35 Determination Data'!$K160,'5th Cycle APR Raw Data-Final'!$T$3:$T$1977,"&gt;="&amp;'SB35 Determination Data'!$F160,'5th Cycle APR Raw Data-Final'!$T$3:$T$1977,"&lt;"&amp;E160),SUMIFS('5th Cycle APR Raw Data-Final'!G$3:G$1977,'5th Cycle APR Raw Data-Final'!$A$3:$A$1977,'SB35 Determination Data'!$K160,'5th Cycle APR Raw Data-Final'!$T$3:$T$1977,"&gt;="&amp;'SB35 Determination Data'!$F160,'5th Cycle APR Raw Data-Final'!$T$3:$T$1977,"&lt;="&amp;G160))</f>
        <v>0</v>
      </c>
      <c r="N160" s="100">
        <f>IF(AN160&lt;1,SUMIFS('5th Cycle APR Raw Data-Final'!H$3:H$1977,'5th Cycle APR Raw Data-Final'!$A$3:$A$1977,'SB35 Determination Data'!$K160,'5th Cycle APR Raw Data-Final'!$T$3:$T$1977,"&gt;="&amp;'SB35 Determination Data'!$F160,'5th Cycle APR Raw Data-Final'!$T$3:$T$1977,"&lt;"&amp;E160),SUMIFS('5th Cycle APR Raw Data-Final'!H$3:H$1977,'5th Cycle APR Raw Data-Final'!$A$3:$A$1977,'SB35 Determination Data'!$K160,'5th Cycle APR Raw Data-Final'!$T$3:$T$1977,"&gt;="&amp;'SB35 Determination Data'!$F160,'5th Cycle APR Raw Data-Final'!$T$3:$T$1977,"&lt;="&amp;G160))</f>
        <v>0</v>
      </c>
      <c r="O160" s="100">
        <f>IF(AN160&lt;1,SUMIFS('5th Cycle APR Raw Data-Final'!I$3:I$1977,'5th Cycle APR Raw Data-Final'!$A$3:$A$1977,'SB35 Determination Data'!$K160,'5th Cycle APR Raw Data-Final'!$T$3:$T$1977,"&gt;="&amp;'SB35 Determination Data'!$F160,'5th Cycle APR Raw Data-Final'!$T$3:$T$1977,"&lt;"&amp;E160),SUMIFS('5th Cycle APR Raw Data-Final'!I$3:I$1977,'5th Cycle APR Raw Data-Final'!$A$3:$A$1977,'SB35 Determination Data'!$K160,'5th Cycle APR Raw Data-Final'!$T$3:$T$1977,"&gt;="&amp;'SB35 Determination Data'!$F160,'5th Cycle APR Raw Data-Final'!$T$3:$T$1977,"&lt;="&amp;G160))</f>
        <v>0</v>
      </c>
      <c r="P160" s="100">
        <f t="shared" si="96"/>
        <v>83</v>
      </c>
      <c r="Q160" s="112">
        <f t="shared" si="97"/>
        <v>0</v>
      </c>
      <c r="R160" s="101">
        <f t="shared" si="98"/>
        <v>42</v>
      </c>
      <c r="S160" s="101">
        <f t="shared" si="99"/>
        <v>0</v>
      </c>
      <c r="T160" s="100">
        <f>VLOOKUP(K160,'5th Cycle APR Raw Data-Final'!$A$3:$P$1977,10,FALSE)</f>
        <v>59</v>
      </c>
      <c r="U160" s="100">
        <f>IF(AN160&lt;1,SUMIFS('5th Cycle APR Raw Data-Final'!K$3:K$1977,'5th Cycle APR Raw Data-Final'!$A$3:$A$1977,'SB35 Determination Data'!$K160,'5th Cycle APR Raw Data-Final'!$T$3:$T$1977,"&gt;="&amp;'SB35 Determination Data'!$F160,'5th Cycle APR Raw Data-Final'!$T$3:$T$1977,"&lt;"&amp;E160),SUMIFS('5th Cycle APR Raw Data-Final'!K$3:K$1977,'5th Cycle APR Raw Data-Final'!$A$3:$A$1977,'SB35 Determination Data'!$K160,'5th Cycle APR Raw Data-Final'!$T$3:$T$1977,"&gt;="&amp;'SB35 Determination Data'!$F160,'5th Cycle APR Raw Data-Final'!$T$3:$T$1977,"&lt;="&amp;G160))</f>
        <v>0</v>
      </c>
      <c r="V160" s="100">
        <f>IF(AN160&lt;1,SUMIFS('5th Cycle APR Raw Data-Final'!L$3:L$1977,'5th Cycle APR Raw Data-Final'!$A$3:$A$1977,'SB35 Determination Data'!$K160,'5th Cycle APR Raw Data-Final'!$T$3:$T$1977,"&gt;="&amp;'SB35 Determination Data'!$F160,'5th Cycle APR Raw Data-Final'!$T$3:$T$1977,"&lt;"&amp;E160),SUMIFS('5th Cycle APR Raw Data-Final'!L$3:L$1977,'5th Cycle APR Raw Data-Final'!$A$3:$A$1977,'SB35 Determination Data'!$K160,'5th Cycle APR Raw Data-Final'!$T$3:$T$1977,"&gt;="&amp;'SB35 Determination Data'!$F160,'5th Cycle APR Raw Data-Final'!$T$3:$T$1977,"&lt;="&amp;G160))</f>
        <v>0</v>
      </c>
      <c r="W160" s="100">
        <f>IF(AN160&lt;1,SUMIFS('5th Cycle APR Raw Data-Final'!M$3:M$1977,'5th Cycle APR Raw Data-Final'!$A$3:$A$1977,'SB35 Determination Data'!$K160,'5th Cycle APR Raw Data-Final'!$T$3:$T$1977,"&gt;="&amp;'SB35 Determination Data'!$F160,'5th Cycle APR Raw Data-Final'!$T$3:$T$1977,"&lt;"&amp;E160),SUMIFS('5th Cycle APR Raw Data-Final'!M$3:M$1977,'5th Cycle APR Raw Data-Final'!$A$3:$A$1977,'SB35 Determination Data'!$K160,'5th Cycle APR Raw Data-Final'!$T$3:$T$1977,"&gt;="&amp;'SB35 Determination Data'!$F160,'5th Cycle APR Raw Data-Final'!$T$3:$T$1977,"&lt;="&amp;G160))</f>
        <v>0</v>
      </c>
      <c r="X160" s="100">
        <f t="shared" si="100"/>
        <v>59</v>
      </c>
      <c r="Y160" s="100">
        <f t="shared" si="101"/>
        <v>0</v>
      </c>
      <c r="Z160" s="100">
        <f t="shared" si="102"/>
        <v>59</v>
      </c>
      <c r="AA160" s="112">
        <f t="shared" si="103"/>
        <v>0</v>
      </c>
      <c r="AB160" s="112">
        <f t="shared" si="104"/>
        <v>0</v>
      </c>
      <c r="AC160" s="100">
        <f>VLOOKUP(K160,'5th Cycle APR Raw Data-Final'!$A$3:$P$1977,14,FALSE)</f>
        <v>65</v>
      </c>
      <c r="AD160" s="100">
        <f>IF(AN160&lt;1,SUMIFS('5th Cycle APR Raw Data-Final'!$O$3:$O$1977,'5th Cycle APR Raw Data-Final'!$A$3:$A$1977,'SB35 Determination Data'!$K160,'5th Cycle APR Raw Data-Final'!$T$3:$T$1977,"&gt;="&amp;'SB35 Determination Data'!$F160,'5th Cycle APR Raw Data-Final'!$T$3:$T$1977,"&lt;"&amp;E160),SUMIFS('5th Cycle APR Raw Data-Final'!$O$3:$O$1977,'5th Cycle APR Raw Data-Final'!$A$3:$A$1977,'SB35 Determination Data'!$K160,'5th Cycle APR Raw Data-Final'!$T$3:$T$1977,"&gt;="&amp;'SB35 Determination Data'!$F160,'5th Cycle APR Raw Data-Final'!$T$3:$T$1977,"&lt;="&amp;G160))</f>
        <v>6</v>
      </c>
      <c r="AE160" s="100">
        <f t="shared" si="105"/>
        <v>59</v>
      </c>
      <c r="AF160" s="112">
        <f t="shared" si="106"/>
        <v>9.2307692307692313E-2</v>
      </c>
      <c r="AG160" s="100">
        <f>VLOOKUP(K160,'5th Cycle APR Raw Data-Final'!$A$3:$P$1977,16,FALSE)</f>
        <v>151</v>
      </c>
      <c r="AH160" s="100">
        <f>IF(AN160&lt;1,SUMIFS('5th Cycle APR Raw Data-Final'!$Q$3:$Q$1977,'5th Cycle APR Raw Data-Final'!$A$3:$A$1977,'SB35 Determination Data'!$K160,'5th Cycle APR Raw Data-Final'!$T$3:$T$1977,"&gt;="&amp;'SB35 Determination Data'!$F160,'5th Cycle APR Raw Data-Final'!$T$3:$T$1977,"&lt;"&amp;E160),SUMIFS('5th Cycle APR Raw Data-Final'!$Q$3:$Q$1977,'5th Cycle APR Raw Data-Final'!$A$3:$A$1977,'SB35 Determination Data'!$K160,'5th Cycle APR Raw Data-Final'!$T$3:$T$1977,"&gt;="&amp;'SB35 Determination Data'!$F160,'5th Cycle APR Raw Data-Final'!$T$3:$T$1977,"&lt;="&amp;G160))</f>
        <v>30</v>
      </c>
      <c r="AI160" s="100">
        <f t="shared" si="107"/>
        <v>121</v>
      </c>
      <c r="AJ160" s="112">
        <f t="shared" si="108"/>
        <v>0.19867549668874171</v>
      </c>
      <c r="AK160" s="100">
        <f>VLOOKUP(K160,'5th Cycle APR Raw Data-Final'!$A$3:$R$1977,18,FALSE)</f>
        <v>358</v>
      </c>
      <c r="AL160" s="100">
        <f>IF(AN160&lt;1,SUMIFS('5th Cycle APR Raw Data-Final'!$S$3:$S$1977,'5th Cycle APR Raw Data-Final'!$A$3:$A$1977,'SB35 Determination Data'!$K160,'5th Cycle APR Raw Data-Final'!$T$3:$T$1977,"&gt;="&amp;'SB35 Determination Data'!$F160,'5th Cycle APR Raw Data-Final'!$T$3:$T$1977,"&lt;"&amp;E160),SUMIFS('5th Cycle APR Raw Data-Final'!$S$3:$S$1977,'5th Cycle APR Raw Data-Final'!$A$3:$A$1977,'SB35 Determination Data'!$K160,'5th Cycle APR Raw Data-Final'!$T$3:$T$1977,"&gt;="&amp;'SB35 Determination Data'!$F160,'5th Cycle APR Raw Data-Final'!$T$3:$T$1977,"&lt;="&amp;G160))</f>
        <v>36</v>
      </c>
      <c r="AM160" s="100">
        <f t="shared" si="109"/>
        <v>322</v>
      </c>
      <c r="AN160" s="114">
        <f t="shared" si="110"/>
        <v>0.5</v>
      </c>
      <c r="AO160" s="2" t="str">
        <f t="shared" si="111"/>
        <v>YES</v>
      </c>
      <c r="AP160" s="2" t="str">
        <f t="shared" si="112"/>
        <v>NO</v>
      </c>
      <c r="AQ160" s="2" t="str">
        <f t="shared" si="113"/>
        <v>NO</v>
      </c>
      <c r="AR160" s="124" t="str">
        <f>VLOOKUP(K160,'2018Submitted'!$A$2:$C$540,3,FALSE)</f>
        <v>Successful</v>
      </c>
      <c r="AS160" s="2" t="str">
        <f t="shared" si="114"/>
        <v>NO</v>
      </c>
      <c r="AT160" s="2" t="str">
        <f t="shared" si="115"/>
        <v>NO</v>
      </c>
    </row>
    <row r="161" spans="1:46" s="2" customFormat="1" ht="12.75" customHeight="1" x14ac:dyDescent="0.2">
      <c r="A161" s="2" t="s">
        <v>82</v>
      </c>
      <c r="B161" s="2" t="str">
        <f t="shared" si="88"/>
        <v>FOWLER</v>
      </c>
      <c r="C161" s="71">
        <f t="shared" si="89"/>
        <v>0.375</v>
      </c>
      <c r="D161" s="72">
        <f t="shared" si="90"/>
        <v>8</v>
      </c>
      <c r="E161" s="99">
        <f t="shared" si="91"/>
        <v>2020</v>
      </c>
      <c r="F161" s="99">
        <f t="shared" si="92"/>
        <v>2016</v>
      </c>
      <c r="G161" s="99" t="str">
        <f t="shared" si="93"/>
        <v>2023</v>
      </c>
      <c r="H161" s="2" t="str">
        <f t="shared" si="94"/>
        <v>12/31/2015</v>
      </c>
      <c r="I161" s="2" t="str">
        <f t="shared" si="95"/>
        <v>12/31/2023</v>
      </c>
      <c r="J161" s="2" t="s">
        <v>26</v>
      </c>
      <c r="K161" s="111" t="s">
        <v>1861</v>
      </c>
      <c r="L161" s="100" t="e">
        <f>VLOOKUP(K161,'5th Cycle APR Raw Data-Final'!$A$3:$P$1977,6,FALSE)</f>
        <v>#N/A</v>
      </c>
      <c r="M161" s="100">
        <f>IF(AN161&lt;1,SUMIFS('5th Cycle APR Raw Data-Final'!G$3:G$1977,'5th Cycle APR Raw Data-Final'!$A$3:$A$1977,'SB35 Determination Data'!$K161,'5th Cycle APR Raw Data-Final'!$T$3:$T$1977,"&gt;="&amp;'SB35 Determination Data'!$F161,'5th Cycle APR Raw Data-Final'!$T$3:$T$1977,"&lt;"&amp;E161),SUMIFS('5th Cycle APR Raw Data-Final'!G$3:G$1977,'5th Cycle APR Raw Data-Final'!$A$3:$A$1977,'SB35 Determination Data'!$K161,'5th Cycle APR Raw Data-Final'!$T$3:$T$1977,"&gt;="&amp;'SB35 Determination Data'!$F161,'5th Cycle APR Raw Data-Final'!$T$3:$T$1977,"&lt;="&amp;G161))</f>
        <v>0</v>
      </c>
      <c r="N161" s="100">
        <f>IF(AN161&lt;1,SUMIFS('5th Cycle APR Raw Data-Final'!H$3:H$1977,'5th Cycle APR Raw Data-Final'!$A$3:$A$1977,'SB35 Determination Data'!$K161,'5th Cycle APR Raw Data-Final'!$T$3:$T$1977,"&gt;="&amp;'SB35 Determination Data'!$F161,'5th Cycle APR Raw Data-Final'!$T$3:$T$1977,"&lt;"&amp;E161),SUMIFS('5th Cycle APR Raw Data-Final'!H$3:H$1977,'5th Cycle APR Raw Data-Final'!$A$3:$A$1977,'SB35 Determination Data'!$K161,'5th Cycle APR Raw Data-Final'!$T$3:$T$1977,"&gt;="&amp;'SB35 Determination Data'!$F161,'5th Cycle APR Raw Data-Final'!$T$3:$T$1977,"&lt;="&amp;G161))</f>
        <v>0</v>
      </c>
      <c r="O161" s="100">
        <f>IF(AN161&lt;1,SUMIFS('5th Cycle APR Raw Data-Final'!I$3:I$1977,'5th Cycle APR Raw Data-Final'!$A$3:$A$1977,'SB35 Determination Data'!$K161,'5th Cycle APR Raw Data-Final'!$T$3:$T$1977,"&gt;="&amp;'SB35 Determination Data'!$F161,'5th Cycle APR Raw Data-Final'!$T$3:$T$1977,"&lt;"&amp;E161),SUMIFS('5th Cycle APR Raw Data-Final'!I$3:I$1977,'5th Cycle APR Raw Data-Final'!$A$3:$A$1977,'SB35 Determination Data'!$K161,'5th Cycle APR Raw Data-Final'!$T$3:$T$1977,"&gt;="&amp;'SB35 Determination Data'!$F161,'5th Cycle APR Raw Data-Final'!$T$3:$T$1977,"&lt;="&amp;G161))</f>
        <v>0</v>
      </c>
      <c r="P161" s="100" t="e">
        <f t="shared" si="96"/>
        <v>#N/A</v>
      </c>
      <c r="Q161" s="112" t="str">
        <f t="shared" si="97"/>
        <v>No 2018 Annual Progress Report</v>
      </c>
      <c r="R161" s="101" t="e">
        <f t="shared" si="98"/>
        <v>#N/A</v>
      </c>
      <c r="S161" s="101" t="e">
        <f t="shared" si="99"/>
        <v>#N/A</v>
      </c>
      <c r="T161" s="100" t="e">
        <f>VLOOKUP(K161,'5th Cycle APR Raw Data-Final'!$A$3:$P$1977,10,FALSE)</f>
        <v>#N/A</v>
      </c>
      <c r="U161" s="100">
        <f>IF(AN161&lt;1,SUMIFS('5th Cycle APR Raw Data-Final'!K$3:K$1977,'5th Cycle APR Raw Data-Final'!$A$3:$A$1977,'SB35 Determination Data'!$K161,'5th Cycle APR Raw Data-Final'!$T$3:$T$1977,"&gt;="&amp;'SB35 Determination Data'!$F161,'5th Cycle APR Raw Data-Final'!$T$3:$T$1977,"&lt;"&amp;E161),SUMIFS('5th Cycle APR Raw Data-Final'!K$3:K$1977,'5th Cycle APR Raw Data-Final'!$A$3:$A$1977,'SB35 Determination Data'!$K161,'5th Cycle APR Raw Data-Final'!$T$3:$T$1977,"&gt;="&amp;'SB35 Determination Data'!$F161,'5th Cycle APR Raw Data-Final'!$T$3:$T$1977,"&lt;="&amp;G161))</f>
        <v>0</v>
      </c>
      <c r="V161" s="100">
        <f>IF(AN161&lt;1,SUMIFS('5th Cycle APR Raw Data-Final'!L$3:L$1977,'5th Cycle APR Raw Data-Final'!$A$3:$A$1977,'SB35 Determination Data'!$K161,'5th Cycle APR Raw Data-Final'!$T$3:$T$1977,"&gt;="&amp;'SB35 Determination Data'!$F161,'5th Cycle APR Raw Data-Final'!$T$3:$T$1977,"&lt;"&amp;E161),SUMIFS('5th Cycle APR Raw Data-Final'!L$3:L$1977,'5th Cycle APR Raw Data-Final'!$A$3:$A$1977,'SB35 Determination Data'!$K161,'5th Cycle APR Raw Data-Final'!$T$3:$T$1977,"&gt;="&amp;'SB35 Determination Data'!$F161,'5th Cycle APR Raw Data-Final'!$T$3:$T$1977,"&lt;="&amp;G161))</f>
        <v>0</v>
      </c>
      <c r="W161" s="100">
        <f>IF(AN161&lt;1,SUMIFS('5th Cycle APR Raw Data-Final'!M$3:M$1977,'5th Cycle APR Raw Data-Final'!$A$3:$A$1977,'SB35 Determination Data'!$K161,'5th Cycle APR Raw Data-Final'!$T$3:$T$1977,"&gt;="&amp;'SB35 Determination Data'!$F161,'5th Cycle APR Raw Data-Final'!$T$3:$T$1977,"&lt;"&amp;E161),SUMIFS('5th Cycle APR Raw Data-Final'!M$3:M$1977,'5th Cycle APR Raw Data-Final'!$A$3:$A$1977,'SB35 Determination Data'!$K161,'5th Cycle APR Raw Data-Final'!$T$3:$T$1977,"&gt;="&amp;'SB35 Determination Data'!$F161,'5th Cycle APR Raw Data-Final'!$T$3:$T$1977,"&lt;="&amp;G161))</f>
        <v>0</v>
      </c>
      <c r="X161" s="100" t="e">
        <f t="shared" si="100"/>
        <v>#N/A</v>
      </c>
      <c r="Y161" s="100" t="e">
        <f t="shared" si="101"/>
        <v>#N/A</v>
      </c>
      <c r="Z161" s="100" t="e">
        <f t="shared" si="102"/>
        <v>#N/A</v>
      </c>
      <c r="AA161" s="112" t="str">
        <f t="shared" si="103"/>
        <v>No 2018 Annual Progress Report</v>
      </c>
      <c r="AB161" s="112" t="str">
        <f t="shared" si="104"/>
        <v>No 2018 Annual Progress Report</v>
      </c>
      <c r="AC161" s="100" t="e">
        <f>VLOOKUP(K161,'5th Cycle APR Raw Data-Final'!$A$3:$P$1977,14,FALSE)</f>
        <v>#N/A</v>
      </c>
      <c r="AD161" s="100">
        <f>IF(AN161&lt;1,SUMIFS('5th Cycle APR Raw Data-Final'!$O$3:$O$1977,'5th Cycle APR Raw Data-Final'!$A$3:$A$1977,'SB35 Determination Data'!$K161,'5th Cycle APR Raw Data-Final'!$T$3:$T$1977,"&gt;="&amp;'SB35 Determination Data'!$F161,'5th Cycle APR Raw Data-Final'!$T$3:$T$1977,"&lt;"&amp;E161),SUMIFS('5th Cycle APR Raw Data-Final'!$O$3:$O$1977,'5th Cycle APR Raw Data-Final'!$A$3:$A$1977,'SB35 Determination Data'!$K161,'5th Cycle APR Raw Data-Final'!$T$3:$T$1977,"&gt;="&amp;'SB35 Determination Data'!$F161,'5th Cycle APR Raw Data-Final'!$T$3:$T$1977,"&lt;="&amp;G161))</f>
        <v>0</v>
      </c>
      <c r="AE161" s="100" t="e">
        <f t="shared" si="105"/>
        <v>#N/A</v>
      </c>
      <c r="AF161" s="112" t="str">
        <f t="shared" si="106"/>
        <v>No 2018 Annual Progress Report</v>
      </c>
      <c r="AG161" s="100" t="e">
        <f>VLOOKUP(K161,'5th Cycle APR Raw Data-Final'!$A$3:$P$1977,16,FALSE)</f>
        <v>#N/A</v>
      </c>
      <c r="AH161" s="100">
        <f>IF(AN161&lt;1,SUMIFS('5th Cycle APR Raw Data-Final'!$Q$3:$Q$1977,'5th Cycle APR Raw Data-Final'!$A$3:$A$1977,'SB35 Determination Data'!$K161,'5th Cycle APR Raw Data-Final'!$T$3:$T$1977,"&gt;="&amp;'SB35 Determination Data'!$F161,'5th Cycle APR Raw Data-Final'!$T$3:$T$1977,"&lt;"&amp;E161),SUMIFS('5th Cycle APR Raw Data-Final'!$Q$3:$Q$1977,'5th Cycle APR Raw Data-Final'!$A$3:$A$1977,'SB35 Determination Data'!$K161,'5th Cycle APR Raw Data-Final'!$T$3:$T$1977,"&gt;="&amp;'SB35 Determination Data'!$F161,'5th Cycle APR Raw Data-Final'!$T$3:$T$1977,"&lt;="&amp;G161))</f>
        <v>0</v>
      </c>
      <c r="AI161" s="100" t="e">
        <f t="shared" si="107"/>
        <v>#N/A</v>
      </c>
      <c r="AJ161" s="112" t="str">
        <f t="shared" si="108"/>
        <v>No 2018 Annual Progress Report</v>
      </c>
      <c r="AK161" s="100" t="e">
        <f>VLOOKUP(K161,'5th Cycle APR Raw Data-Final'!$A$3:$R$1977,18,FALSE)</f>
        <v>#N/A</v>
      </c>
      <c r="AL161" s="100">
        <f>IF(AN161&lt;1,SUMIFS('5th Cycle APR Raw Data-Final'!$S$3:$S$1977,'5th Cycle APR Raw Data-Final'!$A$3:$A$1977,'SB35 Determination Data'!$K161,'5th Cycle APR Raw Data-Final'!$T$3:$T$1977,"&gt;="&amp;'SB35 Determination Data'!$F161,'5th Cycle APR Raw Data-Final'!$T$3:$T$1977,"&lt;"&amp;E161),SUMIFS('5th Cycle APR Raw Data-Final'!$S$3:$S$1977,'5th Cycle APR Raw Data-Final'!$A$3:$A$1977,'SB35 Determination Data'!$K161,'5th Cycle APR Raw Data-Final'!$T$3:$T$1977,"&gt;="&amp;'SB35 Determination Data'!$F161,'5th Cycle APR Raw Data-Final'!$T$3:$T$1977,"&lt;="&amp;G161))</f>
        <v>0</v>
      </c>
      <c r="AM161" s="100" t="e">
        <f t="shared" si="109"/>
        <v>#N/A</v>
      </c>
      <c r="AN161" s="114">
        <f t="shared" si="110"/>
        <v>0.375</v>
      </c>
      <c r="AO161" s="2" t="str">
        <f t="shared" si="111"/>
        <v>YES</v>
      </c>
      <c r="AP161" s="2" t="str">
        <f t="shared" si="112"/>
        <v>NO</v>
      </c>
      <c r="AQ161" s="2" t="str">
        <f t="shared" si="113"/>
        <v>NO</v>
      </c>
      <c r="AR161" s="124" t="str">
        <f>VLOOKUP(K161,'2018Submitted'!$A$2:$C$540,3,FALSE)</f>
        <v>No 2018 Annual Progress Report</v>
      </c>
      <c r="AS161" s="2" t="str">
        <f t="shared" si="114"/>
        <v>YES</v>
      </c>
      <c r="AT161" s="2" t="str">
        <f t="shared" si="115"/>
        <v>NO</v>
      </c>
    </row>
    <row r="162" spans="1:46" s="2" customFormat="1" ht="12.75" customHeight="1" x14ac:dyDescent="0.2">
      <c r="A162" s="2" t="s">
        <v>7</v>
      </c>
      <c r="B162" s="2" t="str">
        <f t="shared" si="88"/>
        <v>FREMONT</v>
      </c>
      <c r="C162" s="71">
        <f t="shared" si="89"/>
        <v>0.5</v>
      </c>
      <c r="D162" s="72">
        <f t="shared" si="90"/>
        <v>8</v>
      </c>
      <c r="E162" s="99">
        <f t="shared" si="91"/>
        <v>2019</v>
      </c>
      <c r="F162" s="99">
        <f t="shared" si="92"/>
        <v>2015</v>
      </c>
      <c r="G162" s="99">
        <f t="shared" si="93"/>
        <v>2022</v>
      </c>
      <c r="H162" s="2" t="str">
        <f t="shared" si="94"/>
        <v>01/31/2015</v>
      </c>
      <c r="I162" s="2" t="str">
        <f t="shared" si="95"/>
        <v>01/31/2023</v>
      </c>
      <c r="J162" s="2" t="s">
        <v>8</v>
      </c>
      <c r="K162" s="111" t="s">
        <v>129</v>
      </c>
      <c r="L162" s="100">
        <f>VLOOKUP(K162,'5th Cycle APR Raw Data-Final'!$A$3:$P$1977,6,FALSE)</f>
        <v>1714</v>
      </c>
      <c r="M162" s="100">
        <f>IF(AN162&lt;1,SUMIFS('5th Cycle APR Raw Data-Final'!G$3:G$1977,'5th Cycle APR Raw Data-Final'!$A$3:$A$1977,'SB35 Determination Data'!$K162,'5th Cycle APR Raw Data-Final'!$T$3:$T$1977,"&gt;="&amp;'SB35 Determination Data'!$F162,'5th Cycle APR Raw Data-Final'!$T$3:$T$1977,"&lt;"&amp;E162),SUMIFS('5th Cycle APR Raw Data-Final'!G$3:G$1977,'5th Cycle APR Raw Data-Final'!$A$3:$A$1977,'SB35 Determination Data'!$K162,'5th Cycle APR Raw Data-Final'!$T$3:$T$1977,"&gt;="&amp;'SB35 Determination Data'!$F162,'5th Cycle APR Raw Data-Final'!$T$3:$T$1977,"&lt;="&amp;G162))</f>
        <v>317</v>
      </c>
      <c r="N162" s="100">
        <f>IF(AN162&lt;1,SUMIFS('5th Cycle APR Raw Data-Final'!H$3:H$1977,'5th Cycle APR Raw Data-Final'!$A$3:$A$1977,'SB35 Determination Data'!$K162,'5th Cycle APR Raw Data-Final'!$T$3:$T$1977,"&gt;="&amp;'SB35 Determination Data'!$F162,'5th Cycle APR Raw Data-Final'!$T$3:$T$1977,"&lt;"&amp;E162),SUMIFS('5th Cycle APR Raw Data-Final'!H$3:H$1977,'5th Cycle APR Raw Data-Final'!$A$3:$A$1977,'SB35 Determination Data'!$K162,'5th Cycle APR Raw Data-Final'!$T$3:$T$1977,"&gt;="&amp;'SB35 Determination Data'!$F162,'5th Cycle APR Raw Data-Final'!$T$3:$T$1977,"&lt;="&amp;G162))</f>
        <v>317</v>
      </c>
      <c r="O162" s="100">
        <f>IF(AN162&lt;1,SUMIFS('5th Cycle APR Raw Data-Final'!I$3:I$1977,'5th Cycle APR Raw Data-Final'!$A$3:$A$1977,'SB35 Determination Data'!$K162,'5th Cycle APR Raw Data-Final'!$T$3:$T$1977,"&gt;="&amp;'SB35 Determination Data'!$F162,'5th Cycle APR Raw Data-Final'!$T$3:$T$1977,"&lt;"&amp;E162),SUMIFS('5th Cycle APR Raw Data-Final'!I$3:I$1977,'5th Cycle APR Raw Data-Final'!$A$3:$A$1977,'SB35 Determination Data'!$K162,'5th Cycle APR Raw Data-Final'!$T$3:$T$1977,"&gt;="&amp;'SB35 Determination Data'!$F162,'5th Cycle APR Raw Data-Final'!$T$3:$T$1977,"&lt;="&amp;G162))</f>
        <v>0</v>
      </c>
      <c r="P162" s="100">
        <f t="shared" si="96"/>
        <v>1397</v>
      </c>
      <c r="Q162" s="112">
        <f t="shared" si="97"/>
        <v>0.18494749124854143</v>
      </c>
      <c r="R162" s="101">
        <f t="shared" si="98"/>
        <v>857</v>
      </c>
      <c r="S162" s="101">
        <f t="shared" si="99"/>
        <v>0</v>
      </c>
      <c r="T162" s="100">
        <f>VLOOKUP(K162,'5th Cycle APR Raw Data-Final'!$A$3:$P$1977,10,FALSE)</f>
        <v>926</v>
      </c>
      <c r="U162" s="100">
        <f>IF(AN162&lt;1,SUMIFS('5th Cycle APR Raw Data-Final'!K$3:K$1977,'5th Cycle APR Raw Data-Final'!$A$3:$A$1977,'SB35 Determination Data'!$K162,'5th Cycle APR Raw Data-Final'!$T$3:$T$1977,"&gt;="&amp;'SB35 Determination Data'!$F162,'5th Cycle APR Raw Data-Final'!$T$3:$T$1977,"&lt;"&amp;E162),SUMIFS('5th Cycle APR Raw Data-Final'!K$3:K$1977,'5th Cycle APR Raw Data-Final'!$A$3:$A$1977,'SB35 Determination Data'!$K162,'5th Cycle APR Raw Data-Final'!$T$3:$T$1977,"&gt;="&amp;'SB35 Determination Data'!$F162,'5th Cycle APR Raw Data-Final'!$T$3:$T$1977,"&lt;="&amp;G162))</f>
        <v>317</v>
      </c>
      <c r="V162" s="100">
        <f>IF(AN162&lt;1,SUMIFS('5th Cycle APR Raw Data-Final'!L$3:L$1977,'5th Cycle APR Raw Data-Final'!$A$3:$A$1977,'SB35 Determination Data'!$K162,'5th Cycle APR Raw Data-Final'!$T$3:$T$1977,"&gt;="&amp;'SB35 Determination Data'!$F162,'5th Cycle APR Raw Data-Final'!$T$3:$T$1977,"&lt;"&amp;E162),SUMIFS('5th Cycle APR Raw Data-Final'!L$3:L$1977,'5th Cycle APR Raw Data-Final'!$A$3:$A$1977,'SB35 Determination Data'!$K162,'5th Cycle APR Raw Data-Final'!$T$3:$T$1977,"&gt;="&amp;'SB35 Determination Data'!$F162,'5th Cycle APR Raw Data-Final'!$T$3:$T$1977,"&lt;="&amp;G162))</f>
        <v>317</v>
      </c>
      <c r="W162" s="100">
        <f>IF(AN162&lt;1,SUMIFS('5th Cycle APR Raw Data-Final'!M$3:M$1977,'5th Cycle APR Raw Data-Final'!$A$3:$A$1977,'SB35 Determination Data'!$K162,'5th Cycle APR Raw Data-Final'!$T$3:$T$1977,"&gt;="&amp;'SB35 Determination Data'!$F162,'5th Cycle APR Raw Data-Final'!$T$3:$T$1977,"&lt;"&amp;E162),SUMIFS('5th Cycle APR Raw Data-Final'!M$3:M$1977,'5th Cycle APR Raw Data-Final'!$A$3:$A$1977,'SB35 Determination Data'!$K162,'5th Cycle APR Raw Data-Final'!$T$3:$T$1977,"&gt;="&amp;'SB35 Determination Data'!$F162,'5th Cycle APR Raw Data-Final'!$T$3:$T$1977,"&lt;="&amp;G162))</f>
        <v>0</v>
      </c>
      <c r="X162" s="100">
        <f t="shared" si="100"/>
        <v>609</v>
      </c>
      <c r="Y162" s="100">
        <f t="shared" si="101"/>
        <v>317</v>
      </c>
      <c r="Z162" s="100">
        <f t="shared" si="102"/>
        <v>609</v>
      </c>
      <c r="AA162" s="112">
        <f t="shared" si="103"/>
        <v>0.34233261339092874</v>
      </c>
      <c r="AB162" s="112">
        <f t="shared" si="104"/>
        <v>0.34233261339092874</v>
      </c>
      <c r="AC162" s="100">
        <f>VLOOKUP(K162,'5th Cycle APR Raw Data-Final'!$A$3:$P$1977,14,FALSE)</f>
        <v>978</v>
      </c>
      <c r="AD162" s="100">
        <f>IF(AN162&lt;1,SUMIFS('5th Cycle APR Raw Data-Final'!$O$3:$O$1977,'5th Cycle APR Raw Data-Final'!$A$3:$A$1977,'SB35 Determination Data'!$K162,'5th Cycle APR Raw Data-Final'!$T$3:$T$1977,"&gt;="&amp;'SB35 Determination Data'!$F162,'5th Cycle APR Raw Data-Final'!$T$3:$T$1977,"&lt;"&amp;E162),SUMIFS('5th Cycle APR Raw Data-Final'!$O$3:$O$1977,'5th Cycle APR Raw Data-Final'!$A$3:$A$1977,'SB35 Determination Data'!$K162,'5th Cycle APR Raw Data-Final'!$T$3:$T$1977,"&gt;="&amp;'SB35 Determination Data'!$F162,'5th Cycle APR Raw Data-Final'!$T$3:$T$1977,"&lt;="&amp;G162))</f>
        <v>19</v>
      </c>
      <c r="AE162" s="100">
        <f t="shared" si="105"/>
        <v>959</v>
      </c>
      <c r="AF162" s="112">
        <f t="shared" si="106"/>
        <v>1.9427402862985686E-2</v>
      </c>
      <c r="AG162" s="100">
        <f>VLOOKUP(K162,'5th Cycle APR Raw Data-Final'!$A$3:$P$1977,16,FALSE)</f>
        <v>1837</v>
      </c>
      <c r="AH162" s="100">
        <f>IF(AN162&lt;1,SUMIFS('5th Cycle APR Raw Data-Final'!$Q$3:$Q$1977,'5th Cycle APR Raw Data-Final'!$A$3:$A$1977,'SB35 Determination Data'!$K162,'5th Cycle APR Raw Data-Final'!$T$3:$T$1977,"&gt;="&amp;'SB35 Determination Data'!$F162,'5th Cycle APR Raw Data-Final'!$T$3:$T$1977,"&lt;"&amp;E162),SUMIFS('5th Cycle APR Raw Data-Final'!$Q$3:$Q$1977,'5th Cycle APR Raw Data-Final'!$A$3:$A$1977,'SB35 Determination Data'!$K162,'5th Cycle APR Raw Data-Final'!$T$3:$T$1977,"&gt;="&amp;'SB35 Determination Data'!$F162,'5th Cycle APR Raw Data-Final'!$T$3:$T$1977,"&lt;="&amp;G162))</f>
        <v>4315</v>
      </c>
      <c r="AI162" s="100">
        <f t="shared" si="107"/>
        <v>0</v>
      </c>
      <c r="AJ162" s="112">
        <f t="shared" si="108"/>
        <v>2.3489384866630374</v>
      </c>
      <c r="AK162" s="100">
        <f>VLOOKUP(K162,'5th Cycle APR Raw Data-Final'!$A$3:$R$1977,18,FALSE)</f>
        <v>5455</v>
      </c>
      <c r="AL162" s="100">
        <f>IF(AN162&lt;1,SUMIFS('5th Cycle APR Raw Data-Final'!$S$3:$S$1977,'5th Cycle APR Raw Data-Final'!$A$3:$A$1977,'SB35 Determination Data'!$K162,'5th Cycle APR Raw Data-Final'!$T$3:$T$1977,"&gt;="&amp;'SB35 Determination Data'!$F162,'5th Cycle APR Raw Data-Final'!$T$3:$T$1977,"&lt;"&amp;E162),SUMIFS('5th Cycle APR Raw Data-Final'!$S$3:$S$1977,'5th Cycle APR Raw Data-Final'!$A$3:$A$1977,'SB35 Determination Data'!$K162,'5th Cycle APR Raw Data-Final'!$T$3:$T$1977,"&gt;="&amp;'SB35 Determination Data'!$F162,'5th Cycle APR Raw Data-Final'!$T$3:$T$1977,"&lt;="&amp;G162))</f>
        <v>4968</v>
      </c>
      <c r="AM162" s="100">
        <f t="shared" si="109"/>
        <v>2965</v>
      </c>
      <c r="AN162" s="114">
        <f t="shared" si="110"/>
        <v>0.5</v>
      </c>
      <c r="AO162" s="2" t="str">
        <f t="shared" si="111"/>
        <v>NO</v>
      </c>
      <c r="AP162" s="2" t="str">
        <f t="shared" si="112"/>
        <v>YES</v>
      </c>
      <c r="AQ162" s="2" t="str">
        <f t="shared" si="113"/>
        <v>NO</v>
      </c>
      <c r="AR162" s="124" t="str">
        <f>VLOOKUP(K162,'2018Submitted'!$A$2:$C$540,3,FALSE)</f>
        <v>Successful</v>
      </c>
      <c r="AS162" s="2" t="str">
        <f t="shared" si="114"/>
        <v>NO</v>
      </c>
      <c r="AT162" s="2" t="str">
        <f t="shared" si="115"/>
        <v>YES</v>
      </c>
    </row>
    <row r="163" spans="1:46" s="2" customFormat="1" ht="12.75" customHeight="1" x14ac:dyDescent="0.2">
      <c r="A163" s="2" t="s">
        <v>82</v>
      </c>
      <c r="B163" s="2" t="str">
        <f t="shared" si="88"/>
        <v>FRESNO</v>
      </c>
      <c r="C163" s="71">
        <f t="shared" si="89"/>
        <v>0.375</v>
      </c>
      <c r="D163" s="72">
        <f t="shared" si="90"/>
        <v>8</v>
      </c>
      <c r="E163" s="99">
        <f t="shared" si="91"/>
        <v>2020</v>
      </c>
      <c r="F163" s="99">
        <f t="shared" si="92"/>
        <v>2016</v>
      </c>
      <c r="G163" s="99" t="str">
        <f t="shared" si="93"/>
        <v>2023</v>
      </c>
      <c r="H163" s="2" t="str">
        <f t="shared" si="94"/>
        <v>12/31/2015</v>
      </c>
      <c r="I163" s="2" t="str">
        <f t="shared" si="95"/>
        <v>12/31/2023</v>
      </c>
      <c r="J163" s="2" t="s">
        <v>26</v>
      </c>
      <c r="K163" s="113" t="s">
        <v>82</v>
      </c>
      <c r="L163" s="100">
        <f>VLOOKUP(K163,'5th Cycle APR Raw Data-Final'!$A$3:$P$1977,6,FALSE)</f>
        <v>5666</v>
      </c>
      <c r="M163" s="100">
        <f>IF(AN163&lt;1,SUMIFS('5th Cycle APR Raw Data-Final'!G$3:G$1977,'5th Cycle APR Raw Data-Final'!$A$3:$A$1977,'SB35 Determination Data'!$K163,'5th Cycle APR Raw Data-Final'!$T$3:$T$1977,"&gt;="&amp;'SB35 Determination Data'!$F163,'5th Cycle APR Raw Data-Final'!$T$3:$T$1977,"&lt;"&amp;E163),SUMIFS('5th Cycle APR Raw Data-Final'!G$3:G$1977,'5th Cycle APR Raw Data-Final'!$A$3:$A$1977,'SB35 Determination Data'!$K163,'5th Cycle APR Raw Data-Final'!$T$3:$T$1977,"&gt;="&amp;'SB35 Determination Data'!$F163,'5th Cycle APR Raw Data-Final'!$T$3:$T$1977,"&lt;="&amp;G163))</f>
        <v>448</v>
      </c>
      <c r="N163" s="100">
        <f>IF(AN163&lt;1,SUMIFS('5th Cycle APR Raw Data-Final'!H$3:H$1977,'5th Cycle APR Raw Data-Final'!$A$3:$A$1977,'SB35 Determination Data'!$K163,'5th Cycle APR Raw Data-Final'!$T$3:$T$1977,"&gt;="&amp;'SB35 Determination Data'!$F163,'5th Cycle APR Raw Data-Final'!$T$3:$T$1977,"&lt;"&amp;E163),SUMIFS('5th Cycle APR Raw Data-Final'!H$3:H$1977,'5th Cycle APR Raw Data-Final'!$A$3:$A$1977,'SB35 Determination Data'!$K163,'5th Cycle APR Raw Data-Final'!$T$3:$T$1977,"&gt;="&amp;'SB35 Determination Data'!$F163,'5th Cycle APR Raw Data-Final'!$T$3:$T$1977,"&lt;="&amp;G163))</f>
        <v>448</v>
      </c>
      <c r="O163" s="100">
        <f>IF(AN163&lt;1,SUMIFS('5th Cycle APR Raw Data-Final'!I$3:I$1977,'5th Cycle APR Raw Data-Final'!$A$3:$A$1977,'SB35 Determination Data'!$K163,'5th Cycle APR Raw Data-Final'!$T$3:$T$1977,"&gt;="&amp;'SB35 Determination Data'!$F163,'5th Cycle APR Raw Data-Final'!$T$3:$T$1977,"&lt;"&amp;E163),SUMIFS('5th Cycle APR Raw Data-Final'!I$3:I$1977,'5th Cycle APR Raw Data-Final'!$A$3:$A$1977,'SB35 Determination Data'!$K163,'5th Cycle APR Raw Data-Final'!$T$3:$T$1977,"&gt;="&amp;'SB35 Determination Data'!$F163,'5th Cycle APR Raw Data-Final'!$T$3:$T$1977,"&lt;="&amp;G163))</f>
        <v>0</v>
      </c>
      <c r="P163" s="100">
        <f t="shared" si="96"/>
        <v>5218</v>
      </c>
      <c r="Q163" s="112">
        <f t="shared" si="97"/>
        <v>7.906812566184257E-2</v>
      </c>
      <c r="R163" s="101">
        <f t="shared" si="98"/>
        <v>2125</v>
      </c>
      <c r="S163" s="101">
        <f t="shared" si="99"/>
        <v>0</v>
      </c>
      <c r="T163" s="100">
        <f>VLOOKUP(K163,'5th Cycle APR Raw Data-Final'!$A$3:$P$1977,10,FALSE)</f>
        <v>3289</v>
      </c>
      <c r="U163" s="100">
        <f>IF(AN163&lt;1,SUMIFS('5th Cycle APR Raw Data-Final'!K$3:K$1977,'5th Cycle APR Raw Data-Final'!$A$3:$A$1977,'SB35 Determination Data'!$K163,'5th Cycle APR Raw Data-Final'!$T$3:$T$1977,"&gt;="&amp;'SB35 Determination Data'!$F163,'5th Cycle APR Raw Data-Final'!$T$3:$T$1977,"&lt;"&amp;E163),SUMIFS('5th Cycle APR Raw Data-Final'!K$3:K$1977,'5th Cycle APR Raw Data-Final'!$A$3:$A$1977,'SB35 Determination Data'!$K163,'5th Cycle APR Raw Data-Final'!$T$3:$T$1977,"&gt;="&amp;'SB35 Determination Data'!$F163,'5th Cycle APR Raw Data-Final'!$T$3:$T$1977,"&lt;="&amp;G163))</f>
        <v>280</v>
      </c>
      <c r="V163" s="100">
        <f>IF(AN163&lt;1,SUMIFS('5th Cycle APR Raw Data-Final'!L$3:L$1977,'5th Cycle APR Raw Data-Final'!$A$3:$A$1977,'SB35 Determination Data'!$K163,'5th Cycle APR Raw Data-Final'!$T$3:$T$1977,"&gt;="&amp;'SB35 Determination Data'!$F163,'5th Cycle APR Raw Data-Final'!$T$3:$T$1977,"&lt;"&amp;E163),SUMIFS('5th Cycle APR Raw Data-Final'!L$3:L$1977,'5th Cycle APR Raw Data-Final'!$A$3:$A$1977,'SB35 Determination Data'!$K163,'5th Cycle APR Raw Data-Final'!$T$3:$T$1977,"&gt;="&amp;'SB35 Determination Data'!$F163,'5th Cycle APR Raw Data-Final'!$T$3:$T$1977,"&lt;="&amp;G163))</f>
        <v>280</v>
      </c>
      <c r="W163" s="100">
        <f>IF(AN163&lt;1,SUMIFS('5th Cycle APR Raw Data-Final'!M$3:M$1977,'5th Cycle APR Raw Data-Final'!$A$3:$A$1977,'SB35 Determination Data'!$K163,'5th Cycle APR Raw Data-Final'!$T$3:$T$1977,"&gt;="&amp;'SB35 Determination Data'!$F163,'5th Cycle APR Raw Data-Final'!$T$3:$T$1977,"&lt;"&amp;E163),SUMIFS('5th Cycle APR Raw Data-Final'!M$3:M$1977,'5th Cycle APR Raw Data-Final'!$A$3:$A$1977,'SB35 Determination Data'!$K163,'5th Cycle APR Raw Data-Final'!$T$3:$T$1977,"&gt;="&amp;'SB35 Determination Data'!$F163,'5th Cycle APR Raw Data-Final'!$T$3:$T$1977,"&lt;="&amp;G163))</f>
        <v>0</v>
      </c>
      <c r="X163" s="100">
        <f t="shared" si="100"/>
        <v>3009</v>
      </c>
      <c r="Y163" s="100">
        <f t="shared" si="101"/>
        <v>280</v>
      </c>
      <c r="Z163" s="100">
        <f t="shared" si="102"/>
        <v>3009</v>
      </c>
      <c r="AA163" s="112">
        <f t="shared" si="103"/>
        <v>8.5132259045302527E-2</v>
      </c>
      <c r="AB163" s="112">
        <f t="shared" si="104"/>
        <v>8.5132259045302527E-2</v>
      </c>
      <c r="AC163" s="100">
        <f>VLOOKUP(K163,'5th Cycle APR Raw Data-Final'!$A$3:$P$1977,14,FALSE)</f>
        <v>3571</v>
      </c>
      <c r="AD163" s="100">
        <f>IF(AN163&lt;1,SUMIFS('5th Cycle APR Raw Data-Final'!$O$3:$O$1977,'5th Cycle APR Raw Data-Final'!$A$3:$A$1977,'SB35 Determination Data'!$K163,'5th Cycle APR Raw Data-Final'!$T$3:$T$1977,"&gt;="&amp;'SB35 Determination Data'!$F163,'5th Cycle APR Raw Data-Final'!$T$3:$T$1977,"&lt;"&amp;E163),SUMIFS('5th Cycle APR Raw Data-Final'!$O$3:$O$1977,'5th Cycle APR Raw Data-Final'!$A$3:$A$1977,'SB35 Determination Data'!$K163,'5th Cycle APR Raw Data-Final'!$T$3:$T$1977,"&gt;="&amp;'SB35 Determination Data'!$F163,'5th Cycle APR Raw Data-Final'!$T$3:$T$1977,"&lt;="&amp;G163))</f>
        <v>1505</v>
      </c>
      <c r="AE163" s="100">
        <f t="shared" si="105"/>
        <v>2066</v>
      </c>
      <c r="AF163" s="112">
        <f t="shared" si="106"/>
        <v>0.42145057406888825</v>
      </c>
      <c r="AG163" s="100">
        <f>VLOOKUP(K163,'5th Cycle APR Raw Data-Final'!$A$3:$P$1977,16,FALSE)</f>
        <v>11039</v>
      </c>
      <c r="AH163" s="100">
        <f>IF(AN163&lt;1,SUMIFS('5th Cycle APR Raw Data-Final'!$Q$3:$Q$1977,'5th Cycle APR Raw Data-Final'!$A$3:$A$1977,'SB35 Determination Data'!$K163,'5th Cycle APR Raw Data-Final'!$T$3:$T$1977,"&gt;="&amp;'SB35 Determination Data'!$F163,'5th Cycle APR Raw Data-Final'!$T$3:$T$1977,"&lt;"&amp;E163),SUMIFS('5th Cycle APR Raw Data-Final'!$Q$3:$Q$1977,'5th Cycle APR Raw Data-Final'!$A$3:$A$1977,'SB35 Determination Data'!$K163,'5th Cycle APR Raw Data-Final'!$T$3:$T$1977,"&gt;="&amp;'SB35 Determination Data'!$F163,'5th Cycle APR Raw Data-Final'!$T$3:$T$1977,"&lt;="&amp;G163))</f>
        <v>5129</v>
      </c>
      <c r="AI163" s="100">
        <f t="shared" si="107"/>
        <v>5910</v>
      </c>
      <c r="AJ163" s="112">
        <f t="shared" si="108"/>
        <v>0.46462541896910953</v>
      </c>
      <c r="AK163" s="100">
        <f>VLOOKUP(K163,'5th Cycle APR Raw Data-Final'!$A$3:$R$1977,18,FALSE)</f>
        <v>23565</v>
      </c>
      <c r="AL163" s="100">
        <f>IF(AN163&lt;1,SUMIFS('5th Cycle APR Raw Data-Final'!$S$3:$S$1977,'5th Cycle APR Raw Data-Final'!$A$3:$A$1977,'SB35 Determination Data'!$K163,'5th Cycle APR Raw Data-Final'!$T$3:$T$1977,"&gt;="&amp;'SB35 Determination Data'!$F163,'5th Cycle APR Raw Data-Final'!$T$3:$T$1977,"&lt;"&amp;E163),SUMIFS('5th Cycle APR Raw Data-Final'!$S$3:$S$1977,'5th Cycle APR Raw Data-Final'!$A$3:$A$1977,'SB35 Determination Data'!$K163,'5th Cycle APR Raw Data-Final'!$T$3:$T$1977,"&gt;="&amp;'SB35 Determination Data'!$F163,'5th Cycle APR Raw Data-Final'!$T$3:$T$1977,"&lt;="&amp;G163))</f>
        <v>7362</v>
      </c>
      <c r="AM163" s="100">
        <f t="shared" si="109"/>
        <v>16203</v>
      </c>
      <c r="AN163" s="114">
        <f t="shared" si="110"/>
        <v>0.375</v>
      </c>
      <c r="AO163" s="2" t="str">
        <f t="shared" si="111"/>
        <v>NO</v>
      </c>
      <c r="AP163" s="2" t="str">
        <f t="shared" si="112"/>
        <v>YES</v>
      </c>
      <c r="AQ163" s="2" t="str">
        <f t="shared" si="113"/>
        <v>NO</v>
      </c>
      <c r="AR163" s="124" t="str">
        <f>VLOOKUP(K163,'2018Submitted'!$A$2:$C$540,3,FALSE)</f>
        <v>Successful</v>
      </c>
      <c r="AS163" s="2" t="str">
        <f t="shared" si="114"/>
        <v>NO</v>
      </c>
      <c r="AT163" s="2" t="str">
        <f t="shared" si="115"/>
        <v>YES</v>
      </c>
    </row>
    <row r="164" spans="1:46" s="2" customFormat="1" ht="12.75" customHeight="1" x14ac:dyDescent="0.2">
      <c r="A164" s="2" t="s">
        <v>82</v>
      </c>
      <c r="B164" s="2" t="str">
        <f t="shared" si="88"/>
        <v>FRESNO COUNTY</v>
      </c>
      <c r="C164" s="71">
        <f t="shared" si="89"/>
        <v>0.375</v>
      </c>
      <c r="D164" s="72">
        <f t="shared" si="90"/>
        <v>8</v>
      </c>
      <c r="E164" s="99">
        <f t="shared" si="91"/>
        <v>2020</v>
      </c>
      <c r="F164" s="99">
        <f t="shared" si="92"/>
        <v>2016</v>
      </c>
      <c r="G164" s="99" t="str">
        <f t="shared" si="93"/>
        <v>2023</v>
      </c>
      <c r="H164" s="2" t="str">
        <f t="shared" si="94"/>
        <v>12/31/2015</v>
      </c>
      <c r="I164" s="2" t="str">
        <f t="shared" si="95"/>
        <v>12/31/2023</v>
      </c>
      <c r="J164" s="2" t="s">
        <v>26</v>
      </c>
      <c r="K164" s="113" t="s">
        <v>130</v>
      </c>
      <c r="L164" s="100">
        <f>VLOOKUP(K164,'5th Cycle APR Raw Data-Final'!$A$3:$P$1977,6,FALSE)</f>
        <v>460</v>
      </c>
      <c r="M164" s="100">
        <f>IF(AN164&lt;1,SUMIFS('5th Cycle APR Raw Data-Final'!G$3:G$1977,'5th Cycle APR Raw Data-Final'!$A$3:$A$1977,'SB35 Determination Data'!$K164,'5th Cycle APR Raw Data-Final'!$T$3:$T$1977,"&gt;="&amp;'SB35 Determination Data'!$F164,'5th Cycle APR Raw Data-Final'!$T$3:$T$1977,"&lt;"&amp;E164),SUMIFS('5th Cycle APR Raw Data-Final'!G$3:G$1977,'5th Cycle APR Raw Data-Final'!$A$3:$A$1977,'SB35 Determination Data'!$K164,'5th Cycle APR Raw Data-Final'!$T$3:$T$1977,"&gt;="&amp;'SB35 Determination Data'!$F164,'5th Cycle APR Raw Data-Final'!$T$3:$T$1977,"&lt;="&amp;G164))</f>
        <v>28</v>
      </c>
      <c r="N164" s="100">
        <f>IF(AN164&lt;1,SUMIFS('5th Cycle APR Raw Data-Final'!H$3:H$1977,'5th Cycle APR Raw Data-Final'!$A$3:$A$1977,'SB35 Determination Data'!$K164,'5th Cycle APR Raw Data-Final'!$T$3:$T$1977,"&gt;="&amp;'SB35 Determination Data'!$F164,'5th Cycle APR Raw Data-Final'!$T$3:$T$1977,"&lt;"&amp;E164),SUMIFS('5th Cycle APR Raw Data-Final'!H$3:H$1977,'5th Cycle APR Raw Data-Final'!$A$3:$A$1977,'SB35 Determination Data'!$K164,'5th Cycle APR Raw Data-Final'!$T$3:$T$1977,"&gt;="&amp;'SB35 Determination Data'!$F164,'5th Cycle APR Raw Data-Final'!$T$3:$T$1977,"&lt;="&amp;G164))</f>
        <v>2</v>
      </c>
      <c r="O164" s="100">
        <f>IF(AN164&lt;1,SUMIFS('5th Cycle APR Raw Data-Final'!I$3:I$1977,'5th Cycle APR Raw Data-Final'!$A$3:$A$1977,'SB35 Determination Data'!$K164,'5th Cycle APR Raw Data-Final'!$T$3:$T$1977,"&gt;="&amp;'SB35 Determination Data'!$F164,'5th Cycle APR Raw Data-Final'!$T$3:$T$1977,"&lt;"&amp;E164),SUMIFS('5th Cycle APR Raw Data-Final'!I$3:I$1977,'5th Cycle APR Raw Data-Final'!$A$3:$A$1977,'SB35 Determination Data'!$K164,'5th Cycle APR Raw Data-Final'!$T$3:$T$1977,"&gt;="&amp;'SB35 Determination Data'!$F164,'5th Cycle APR Raw Data-Final'!$T$3:$T$1977,"&lt;="&amp;G164))</f>
        <v>26</v>
      </c>
      <c r="P164" s="100">
        <f t="shared" si="96"/>
        <v>432</v>
      </c>
      <c r="Q164" s="112">
        <f t="shared" si="97"/>
        <v>6.0869565217391307E-2</v>
      </c>
      <c r="R164" s="101">
        <f t="shared" si="98"/>
        <v>173</v>
      </c>
      <c r="S164" s="101">
        <f t="shared" si="99"/>
        <v>0</v>
      </c>
      <c r="T164" s="100">
        <f>VLOOKUP(K164,'5th Cycle APR Raw Data-Final'!$A$3:$P$1977,10,FALSE)</f>
        <v>527</v>
      </c>
      <c r="U164" s="100">
        <f>IF(AN164&lt;1,SUMIFS('5th Cycle APR Raw Data-Final'!K$3:K$1977,'5th Cycle APR Raw Data-Final'!$A$3:$A$1977,'SB35 Determination Data'!$K164,'5th Cycle APR Raw Data-Final'!$T$3:$T$1977,"&gt;="&amp;'SB35 Determination Data'!$F164,'5th Cycle APR Raw Data-Final'!$T$3:$T$1977,"&lt;"&amp;E164),SUMIFS('5th Cycle APR Raw Data-Final'!K$3:K$1977,'5th Cycle APR Raw Data-Final'!$A$3:$A$1977,'SB35 Determination Data'!$K164,'5th Cycle APR Raw Data-Final'!$T$3:$T$1977,"&gt;="&amp;'SB35 Determination Data'!$F164,'5th Cycle APR Raw Data-Final'!$T$3:$T$1977,"&lt;="&amp;G164))</f>
        <v>9</v>
      </c>
      <c r="V164" s="100">
        <f>IF(AN164&lt;1,SUMIFS('5th Cycle APR Raw Data-Final'!L$3:L$1977,'5th Cycle APR Raw Data-Final'!$A$3:$A$1977,'SB35 Determination Data'!$K164,'5th Cycle APR Raw Data-Final'!$T$3:$T$1977,"&gt;="&amp;'SB35 Determination Data'!$F164,'5th Cycle APR Raw Data-Final'!$T$3:$T$1977,"&lt;"&amp;E164),SUMIFS('5th Cycle APR Raw Data-Final'!L$3:L$1977,'5th Cycle APR Raw Data-Final'!$A$3:$A$1977,'SB35 Determination Data'!$K164,'5th Cycle APR Raw Data-Final'!$T$3:$T$1977,"&gt;="&amp;'SB35 Determination Data'!$F164,'5th Cycle APR Raw Data-Final'!$T$3:$T$1977,"&lt;="&amp;G164))</f>
        <v>0</v>
      </c>
      <c r="W164" s="100">
        <f>IF(AN164&lt;1,SUMIFS('5th Cycle APR Raw Data-Final'!M$3:M$1977,'5th Cycle APR Raw Data-Final'!$A$3:$A$1977,'SB35 Determination Data'!$K164,'5th Cycle APR Raw Data-Final'!$T$3:$T$1977,"&gt;="&amp;'SB35 Determination Data'!$F164,'5th Cycle APR Raw Data-Final'!$T$3:$T$1977,"&lt;"&amp;E164),SUMIFS('5th Cycle APR Raw Data-Final'!M$3:M$1977,'5th Cycle APR Raw Data-Final'!$A$3:$A$1977,'SB35 Determination Data'!$K164,'5th Cycle APR Raw Data-Final'!$T$3:$T$1977,"&gt;="&amp;'SB35 Determination Data'!$F164,'5th Cycle APR Raw Data-Final'!$T$3:$T$1977,"&lt;="&amp;G164))</f>
        <v>9</v>
      </c>
      <c r="X164" s="100">
        <f t="shared" si="100"/>
        <v>518</v>
      </c>
      <c r="Y164" s="100">
        <f t="shared" si="101"/>
        <v>9</v>
      </c>
      <c r="Z164" s="100">
        <f t="shared" si="102"/>
        <v>518</v>
      </c>
      <c r="AA164" s="112">
        <f t="shared" si="103"/>
        <v>1.7077798861480076E-2</v>
      </c>
      <c r="AB164" s="112">
        <f t="shared" si="104"/>
        <v>1.7077798861480076E-2</v>
      </c>
      <c r="AC164" s="100">
        <f>VLOOKUP(K164,'5th Cycle APR Raw Data-Final'!$A$3:$P$1977,14,FALSE)</f>
        <v>589</v>
      </c>
      <c r="AD164" s="100">
        <f>IF(AN164&lt;1,SUMIFS('5th Cycle APR Raw Data-Final'!$O$3:$O$1977,'5th Cycle APR Raw Data-Final'!$A$3:$A$1977,'SB35 Determination Data'!$K164,'5th Cycle APR Raw Data-Final'!$T$3:$T$1977,"&gt;="&amp;'SB35 Determination Data'!$F164,'5th Cycle APR Raw Data-Final'!$T$3:$T$1977,"&lt;"&amp;E164),SUMIFS('5th Cycle APR Raw Data-Final'!$O$3:$O$1977,'5th Cycle APR Raw Data-Final'!$A$3:$A$1977,'SB35 Determination Data'!$K164,'5th Cycle APR Raw Data-Final'!$T$3:$T$1977,"&gt;="&amp;'SB35 Determination Data'!$F164,'5th Cycle APR Raw Data-Final'!$T$3:$T$1977,"&lt;="&amp;G164))</f>
        <v>237</v>
      </c>
      <c r="AE164" s="100">
        <f t="shared" si="105"/>
        <v>352</v>
      </c>
      <c r="AF164" s="112">
        <f t="shared" si="106"/>
        <v>0.40237691001697795</v>
      </c>
      <c r="AG164" s="100">
        <f>VLOOKUP(K164,'5th Cycle APR Raw Data-Final'!$A$3:$P$1977,16,FALSE)</f>
        <v>1146</v>
      </c>
      <c r="AH164" s="100">
        <f>IF(AN164&lt;1,SUMIFS('5th Cycle APR Raw Data-Final'!$Q$3:$Q$1977,'5th Cycle APR Raw Data-Final'!$A$3:$A$1977,'SB35 Determination Data'!$K164,'5th Cycle APR Raw Data-Final'!$T$3:$T$1977,"&gt;="&amp;'SB35 Determination Data'!$F164,'5th Cycle APR Raw Data-Final'!$T$3:$T$1977,"&lt;"&amp;E164),SUMIFS('5th Cycle APR Raw Data-Final'!$Q$3:$Q$1977,'5th Cycle APR Raw Data-Final'!$A$3:$A$1977,'SB35 Determination Data'!$K164,'5th Cycle APR Raw Data-Final'!$T$3:$T$1977,"&gt;="&amp;'SB35 Determination Data'!$F164,'5th Cycle APR Raw Data-Final'!$T$3:$T$1977,"&lt;="&amp;G164))</f>
        <v>271</v>
      </c>
      <c r="AI164" s="100">
        <f t="shared" si="107"/>
        <v>875</v>
      </c>
      <c r="AJ164" s="112">
        <f t="shared" si="108"/>
        <v>0.23647469458987783</v>
      </c>
      <c r="AK164" s="100">
        <f>VLOOKUP(K164,'5th Cycle APR Raw Data-Final'!$A$3:$R$1977,18,FALSE)</f>
        <v>2722</v>
      </c>
      <c r="AL164" s="100">
        <f>IF(AN164&lt;1,SUMIFS('5th Cycle APR Raw Data-Final'!$S$3:$S$1977,'5th Cycle APR Raw Data-Final'!$A$3:$A$1977,'SB35 Determination Data'!$K164,'5th Cycle APR Raw Data-Final'!$T$3:$T$1977,"&gt;="&amp;'SB35 Determination Data'!$F164,'5th Cycle APR Raw Data-Final'!$T$3:$T$1977,"&lt;"&amp;E164),SUMIFS('5th Cycle APR Raw Data-Final'!$S$3:$S$1977,'5th Cycle APR Raw Data-Final'!$A$3:$A$1977,'SB35 Determination Data'!$K164,'5th Cycle APR Raw Data-Final'!$T$3:$T$1977,"&gt;="&amp;'SB35 Determination Data'!$F164,'5th Cycle APR Raw Data-Final'!$T$3:$T$1977,"&lt;="&amp;G164))</f>
        <v>545</v>
      </c>
      <c r="AM164" s="100">
        <f t="shared" si="109"/>
        <v>2177</v>
      </c>
      <c r="AN164" s="114">
        <f t="shared" si="110"/>
        <v>0.375</v>
      </c>
      <c r="AO164" s="2" t="str">
        <f t="shared" si="111"/>
        <v>YES</v>
      </c>
      <c r="AP164" s="2" t="str">
        <f t="shared" si="112"/>
        <v>NO</v>
      </c>
      <c r="AQ164" s="2" t="str">
        <f t="shared" si="113"/>
        <v>NO</v>
      </c>
      <c r="AR164" s="124" t="str">
        <f>VLOOKUP(K164,'2018Submitted'!$A$2:$C$540,3,FALSE)</f>
        <v>Successful</v>
      </c>
      <c r="AS164" s="2" t="str">
        <f t="shared" si="114"/>
        <v>NO</v>
      </c>
      <c r="AT164" s="2" t="str">
        <f t="shared" si="115"/>
        <v>NO</v>
      </c>
    </row>
    <row r="165" spans="1:46" s="78" customFormat="1" ht="12.75" customHeight="1" x14ac:dyDescent="0.2">
      <c r="A165" s="78" t="s">
        <v>12</v>
      </c>
      <c r="B165" s="11" t="str">
        <f t="shared" si="88"/>
        <v>FULLERTON</v>
      </c>
      <c r="C165" s="126">
        <f t="shared" si="89"/>
        <v>0.625</v>
      </c>
      <c r="D165" s="127">
        <f t="shared" si="90"/>
        <v>8</v>
      </c>
      <c r="E165" s="128">
        <f t="shared" si="91"/>
        <v>2018</v>
      </c>
      <c r="F165" s="128">
        <f t="shared" si="92"/>
        <v>2014</v>
      </c>
      <c r="G165" s="128" t="str">
        <f t="shared" si="93"/>
        <v>2021</v>
      </c>
      <c r="H165" s="78" t="str">
        <f t="shared" si="94"/>
        <v>10/15/2013</v>
      </c>
      <c r="I165" s="78" t="str">
        <f t="shared" si="95"/>
        <v>10/15/2021</v>
      </c>
      <c r="J165" s="78" t="s">
        <v>3</v>
      </c>
      <c r="K165" s="129" t="s">
        <v>131</v>
      </c>
      <c r="L165" s="67">
        <f>VLOOKUP(K165,'5th Cycle APR Raw Data-Final'!$A$3:$P$1977,6,FALSE)</f>
        <v>411</v>
      </c>
      <c r="M165" s="100">
        <f>IF(AN165&lt;1,SUMIFS('5th Cycle APR Raw Data-Final'!G$3:G$1977,'5th Cycle APR Raw Data-Final'!$A$3:$A$1977,'SB35 Determination Data'!$K165,'5th Cycle APR Raw Data-Final'!$T$3:$T$1977,"&gt;="&amp;'SB35 Determination Data'!$F165,'5th Cycle APR Raw Data-Final'!$T$3:$T$1977,"&lt;"&amp;E165),SUMIFS('5th Cycle APR Raw Data-Final'!G$3:G$1977,'5th Cycle APR Raw Data-Final'!$A$3:$A$1977,'SB35 Determination Data'!$K165,'5th Cycle APR Raw Data-Final'!$T$3:$T$1977,"&gt;="&amp;'SB35 Determination Data'!$F165,'5th Cycle APR Raw Data-Final'!$T$3:$T$1977,"&lt;="&amp;G165))</f>
        <v>238</v>
      </c>
      <c r="N165" s="100">
        <f>IF(AN165&lt;1,SUMIFS('5th Cycle APR Raw Data-Final'!H$3:H$1977,'5th Cycle APR Raw Data-Final'!$A$3:$A$1977,'SB35 Determination Data'!$K165,'5th Cycle APR Raw Data-Final'!$T$3:$T$1977,"&gt;="&amp;'SB35 Determination Data'!$F165,'5th Cycle APR Raw Data-Final'!$T$3:$T$1977,"&lt;"&amp;E165),SUMIFS('5th Cycle APR Raw Data-Final'!H$3:H$1977,'5th Cycle APR Raw Data-Final'!$A$3:$A$1977,'SB35 Determination Data'!$K165,'5th Cycle APR Raw Data-Final'!$T$3:$T$1977,"&gt;="&amp;'SB35 Determination Data'!$F165,'5th Cycle APR Raw Data-Final'!$T$3:$T$1977,"&lt;="&amp;G165))</f>
        <v>90</v>
      </c>
      <c r="O165" s="100">
        <f>IF(AN165&lt;1,SUMIFS('5th Cycle APR Raw Data-Final'!I$3:I$1977,'5th Cycle APR Raw Data-Final'!$A$3:$A$1977,'SB35 Determination Data'!$K165,'5th Cycle APR Raw Data-Final'!$T$3:$T$1977,"&gt;="&amp;'SB35 Determination Data'!$F165,'5th Cycle APR Raw Data-Final'!$T$3:$T$1977,"&lt;"&amp;E165),SUMIFS('5th Cycle APR Raw Data-Final'!I$3:I$1977,'5th Cycle APR Raw Data-Final'!$A$3:$A$1977,'SB35 Determination Data'!$K165,'5th Cycle APR Raw Data-Final'!$T$3:$T$1977,"&gt;="&amp;'SB35 Determination Data'!$F165,'5th Cycle APR Raw Data-Final'!$T$3:$T$1977,"&lt;="&amp;G165))</f>
        <v>148</v>
      </c>
      <c r="P165" s="100">
        <f t="shared" si="96"/>
        <v>173</v>
      </c>
      <c r="Q165" s="112">
        <f t="shared" si="97"/>
        <v>0.57907542579075422</v>
      </c>
      <c r="R165" s="101">
        <f t="shared" si="98"/>
        <v>206</v>
      </c>
      <c r="S165" s="101">
        <f t="shared" si="99"/>
        <v>32</v>
      </c>
      <c r="T165" s="100">
        <f>VLOOKUP(K165,'5th Cycle APR Raw Data-Final'!$A$3:$P$1977,10,FALSE)</f>
        <v>299</v>
      </c>
      <c r="U165" s="100">
        <f>IF(AN165&lt;1,SUMIFS('5th Cycle APR Raw Data-Final'!K$3:K$1977,'5th Cycle APR Raw Data-Final'!$A$3:$A$1977,'SB35 Determination Data'!$K165,'5th Cycle APR Raw Data-Final'!$T$3:$T$1977,"&gt;="&amp;'SB35 Determination Data'!$F165,'5th Cycle APR Raw Data-Final'!$T$3:$T$1977,"&lt;"&amp;E165),SUMIFS('5th Cycle APR Raw Data-Final'!K$3:K$1977,'5th Cycle APR Raw Data-Final'!$A$3:$A$1977,'SB35 Determination Data'!$K165,'5th Cycle APR Raw Data-Final'!$T$3:$T$1977,"&gt;="&amp;'SB35 Determination Data'!$F165,'5th Cycle APR Raw Data-Final'!$T$3:$T$1977,"&lt;="&amp;G165))</f>
        <v>114</v>
      </c>
      <c r="V165" s="100">
        <f>IF(AN165&lt;1,SUMIFS('5th Cycle APR Raw Data-Final'!L$3:L$1977,'5th Cycle APR Raw Data-Final'!$A$3:$A$1977,'SB35 Determination Data'!$K165,'5th Cycle APR Raw Data-Final'!$T$3:$T$1977,"&gt;="&amp;'SB35 Determination Data'!$F165,'5th Cycle APR Raw Data-Final'!$T$3:$T$1977,"&lt;"&amp;E165),SUMIFS('5th Cycle APR Raw Data-Final'!L$3:L$1977,'5th Cycle APR Raw Data-Final'!$A$3:$A$1977,'SB35 Determination Data'!$K165,'5th Cycle APR Raw Data-Final'!$T$3:$T$1977,"&gt;="&amp;'SB35 Determination Data'!$F165,'5th Cycle APR Raw Data-Final'!$T$3:$T$1977,"&lt;="&amp;G165))</f>
        <v>114</v>
      </c>
      <c r="W165" s="100">
        <f>IF(AN165&lt;1,SUMIFS('5th Cycle APR Raw Data-Final'!M$3:M$1977,'5th Cycle APR Raw Data-Final'!$A$3:$A$1977,'SB35 Determination Data'!$K165,'5th Cycle APR Raw Data-Final'!$T$3:$T$1977,"&gt;="&amp;'SB35 Determination Data'!$F165,'5th Cycle APR Raw Data-Final'!$T$3:$T$1977,"&lt;"&amp;E165),SUMIFS('5th Cycle APR Raw Data-Final'!M$3:M$1977,'5th Cycle APR Raw Data-Final'!$A$3:$A$1977,'SB35 Determination Data'!$K165,'5th Cycle APR Raw Data-Final'!$T$3:$T$1977,"&gt;="&amp;'SB35 Determination Data'!$F165,'5th Cycle APR Raw Data-Final'!$T$3:$T$1977,"&lt;="&amp;G165))</f>
        <v>0</v>
      </c>
      <c r="X165" s="100">
        <f t="shared" si="100"/>
        <v>185</v>
      </c>
      <c r="Y165" s="100">
        <f t="shared" si="101"/>
        <v>146</v>
      </c>
      <c r="Z165" s="100">
        <f t="shared" si="102"/>
        <v>153</v>
      </c>
      <c r="AA165" s="112">
        <f t="shared" si="103"/>
        <v>0.38127090301003347</v>
      </c>
      <c r="AB165" s="112">
        <f t="shared" si="104"/>
        <v>0.48829431438127091</v>
      </c>
      <c r="AC165" s="100">
        <f>VLOOKUP(K165,'5th Cycle APR Raw Data-Final'!$A$3:$P$1977,14,FALSE)</f>
        <v>337</v>
      </c>
      <c r="AD165" s="100">
        <f>IF(AN165&lt;1,SUMIFS('5th Cycle APR Raw Data-Final'!$O$3:$O$1977,'5th Cycle APR Raw Data-Final'!$A$3:$A$1977,'SB35 Determination Data'!$K165,'5th Cycle APR Raw Data-Final'!$T$3:$T$1977,"&gt;="&amp;'SB35 Determination Data'!$F165,'5th Cycle APR Raw Data-Final'!$T$3:$T$1977,"&lt;"&amp;E165),SUMIFS('5th Cycle APR Raw Data-Final'!$O$3:$O$1977,'5th Cycle APR Raw Data-Final'!$A$3:$A$1977,'SB35 Determination Data'!$K165,'5th Cycle APR Raw Data-Final'!$T$3:$T$1977,"&gt;="&amp;'SB35 Determination Data'!$F165,'5th Cycle APR Raw Data-Final'!$T$3:$T$1977,"&lt;="&amp;G165))</f>
        <v>3</v>
      </c>
      <c r="AE165" s="100">
        <f t="shared" si="105"/>
        <v>334</v>
      </c>
      <c r="AF165" s="112">
        <f t="shared" si="106"/>
        <v>8.9020771513353119E-3</v>
      </c>
      <c r="AG165" s="100">
        <f>VLOOKUP(K165,'5th Cycle APR Raw Data-Final'!$A$3:$P$1977,16,FALSE)</f>
        <v>794</v>
      </c>
      <c r="AH165" s="100">
        <f>IF(AN165&lt;1,SUMIFS('5th Cycle APR Raw Data-Final'!$Q$3:$Q$1977,'5th Cycle APR Raw Data-Final'!$A$3:$A$1977,'SB35 Determination Data'!$K165,'5th Cycle APR Raw Data-Final'!$T$3:$T$1977,"&gt;="&amp;'SB35 Determination Data'!$F165,'5th Cycle APR Raw Data-Final'!$T$3:$T$1977,"&lt;"&amp;E165),SUMIFS('5th Cycle APR Raw Data-Final'!$Q$3:$Q$1977,'5th Cycle APR Raw Data-Final'!$A$3:$A$1977,'SB35 Determination Data'!$K165,'5th Cycle APR Raw Data-Final'!$T$3:$T$1977,"&gt;="&amp;'SB35 Determination Data'!$F165,'5th Cycle APR Raw Data-Final'!$T$3:$T$1977,"&lt;="&amp;G165))</f>
        <v>802</v>
      </c>
      <c r="AI165" s="100">
        <f t="shared" si="107"/>
        <v>0</v>
      </c>
      <c r="AJ165" s="112">
        <f t="shared" si="108"/>
        <v>1.0100755667506298</v>
      </c>
      <c r="AK165" s="100">
        <f>VLOOKUP(K165,'5th Cycle APR Raw Data-Final'!$A$3:$R$1977,18,FALSE)</f>
        <v>1841</v>
      </c>
      <c r="AL165" s="100">
        <f>IF(AN165&lt;1,SUMIFS('5th Cycle APR Raw Data-Final'!$S$3:$S$1977,'5th Cycle APR Raw Data-Final'!$A$3:$A$1977,'SB35 Determination Data'!$K165,'5th Cycle APR Raw Data-Final'!$T$3:$T$1977,"&gt;="&amp;'SB35 Determination Data'!$F165,'5th Cycle APR Raw Data-Final'!$T$3:$T$1977,"&lt;"&amp;E165),SUMIFS('5th Cycle APR Raw Data-Final'!$S$3:$S$1977,'5th Cycle APR Raw Data-Final'!$A$3:$A$1977,'SB35 Determination Data'!$K165,'5th Cycle APR Raw Data-Final'!$T$3:$T$1977,"&gt;="&amp;'SB35 Determination Data'!$F165,'5th Cycle APR Raw Data-Final'!$T$3:$T$1977,"&lt;="&amp;G165))</f>
        <v>1157</v>
      </c>
      <c r="AM165" s="100">
        <f t="shared" si="109"/>
        <v>692</v>
      </c>
      <c r="AN165" s="114">
        <f t="shared" si="110"/>
        <v>0.5</v>
      </c>
      <c r="AO165" s="2" t="str">
        <f t="shared" si="111"/>
        <v>NO</v>
      </c>
      <c r="AP165" s="2" t="str">
        <f t="shared" si="112"/>
        <v>YES</v>
      </c>
      <c r="AQ165" s="2" t="str">
        <f t="shared" si="113"/>
        <v>NO</v>
      </c>
      <c r="AR165" s="124" t="str">
        <f>VLOOKUP(K165,'2018Submitted'!$A$2:$C$540,3,FALSE)</f>
        <v>Successful</v>
      </c>
      <c r="AS165" s="2" t="str">
        <f t="shared" si="114"/>
        <v>NO</v>
      </c>
      <c r="AT165" s="2" t="str">
        <f t="shared" si="115"/>
        <v>YES</v>
      </c>
    </row>
    <row r="166" spans="1:46" s="2" customFormat="1" ht="12.75" customHeight="1" x14ac:dyDescent="0.2">
      <c r="A166" s="2" t="s">
        <v>78</v>
      </c>
      <c r="B166" s="2" t="str">
        <f t="shared" si="88"/>
        <v>GALT</v>
      </c>
      <c r="C166" s="71">
        <f t="shared" si="89"/>
        <v>0.625</v>
      </c>
      <c r="D166" s="72">
        <f t="shared" si="90"/>
        <v>8</v>
      </c>
      <c r="E166" s="99">
        <f t="shared" si="91"/>
        <v>2018</v>
      </c>
      <c r="F166" s="99">
        <f t="shared" si="92"/>
        <v>2014</v>
      </c>
      <c r="G166" s="99" t="str">
        <f t="shared" si="93"/>
        <v>2021</v>
      </c>
      <c r="H166" s="2" t="str">
        <f t="shared" si="94"/>
        <v>10/31/2013</v>
      </c>
      <c r="I166" s="2" t="str">
        <f t="shared" si="95"/>
        <v>10/31/2021</v>
      </c>
      <c r="J166" s="2" t="s">
        <v>32</v>
      </c>
      <c r="K166" s="113" t="s">
        <v>132</v>
      </c>
      <c r="L166" s="100">
        <f>VLOOKUP(K166,'5th Cycle APR Raw Data-Final'!$A$3:$P$1977,6,FALSE)</f>
        <v>131</v>
      </c>
      <c r="M166" s="100">
        <f>IF(AN166&lt;1,SUMIFS('5th Cycle APR Raw Data-Final'!G$3:G$1977,'5th Cycle APR Raw Data-Final'!$A$3:$A$1977,'SB35 Determination Data'!$K166,'5th Cycle APR Raw Data-Final'!$T$3:$T$1977,"&gt;="&amp;'SB35 Determination Data'!$F166,'5th Cycle APR Raw Data-Final'!$T$3:$T$1977,"&lt;"&amp;E166),SUMIFS('5th Cycle APR Raw Data-Final'!G$3:G$1977,'5th Cycle APR Raw Data-Final'!$A$3:$A$1977,'SB35 Determination Data'!$K166,'5th Cycle APR Raw Data-Final'!$T$3:$T$1977,"&gt;="&amp;'SB35 Determination Data'!$F166,'5th Cycle APR Raw Data-Final'!$T$3:$T$1977,"&lt;="&amp;G166))</f>
        <v>0</v>
      </c>
      <c r="N166" s="100">
        <f>IF(AN166&lt;1,SUMIFS('5th Cycle APR Raw Data-Final'!H$3:H$1977,'5th Cycle APR Raw Data-Final'!$A$3:$A$1977,'SB35 Determination Data'!$K166,'5th Cycle APR Raw Data-Final'!$T$3:$T$1977,"&gt;="&amp;'SB35 Determination Data'!$F166,'5th Cycle APR Raw Data-Final'!$T$3:$T$1977,"&lt;"&amp;E166),SUMIFS('5th Cycle APR Raw Data-Final'!H$3:H$1977,'5th Cycle APR Raw Data-Final'!$A$3:$A$1977,'SB35 Determination Data'!$K166,'5th Cycle APR Raw Data-Final'!$T$3:$T$1977,"&gt;="&amp;'SB35 Determination Data'!$F166,'5th Cycle APR Raw Data-Final'!$T$3:$T$1977,"&lt;="&amp;G166))</f>
        <v>0</v>
      </c>
      <c r="O166" s="100">
        <f>IF(AN166&lt;1,SUMIFS('5th Cycle APR Raw Data-Final'!I$3:I$1977,'5th Cycle APR Raw Data-Final'!$A$3:$A$1977,'SB35 Determination Data'!$K166,'5th Cycle APR Raw Data-Final'!$T$3:$T$1977,"&gt;="&amp;'SB35 Determination Data'!$F166,'5th Cycle APR Raw Data-Final'!$T$3:$T$1977,"&lt;"&amp;E166),SUMIFS('5th Cycle APR Raw Data-Final'!I$3:I$1977,'5th Cycle APR Raw Data-Final'!$A$3:$A$1977,'SB35 Determination Data'!$K166,'5th Cycle APR Raw Data-Final'!$T$3:$T$1977,"&gt;="&amp;'SB35 Determination Data'!$F166,'5th Cycle APR Raw Data-Final'!$T$3:$T$1977,"&lt;="&amp;G166))</f>
        <v>0</v>
      </c>
      <c r="P166" s="100">
        <f t="shared" si="96"/>
        <v>131</v>
      </c>
      <c r="Q166" s="112">
        <f t="shared" si="97"/>
        <v>0</v>
      </c>
      <c r="R166" s="101">
        <f t="shared" si="98"/>
        <v>66</v>
      </c>
      <c r="S166" s="101">
        <f t="shared" si="99"/>
        <v>0</v>
      </c>
      <c r="T166" s="100">
        <f>VLOOKUP(K166,'5th Cycle APR Raw Data-Final'!$A$3:$P$1977,10,FALSE)</f>
        <v>91</v>
      </c>
      <c r="U166" s="100">
        <f>IF(AN166&lt;1,SUMIFS('5th Cycle APR Raw Data-Final'!K$3:K$1977,'5th Cycle APR Raw Data-Final'!$A$3:$A$1977,'SB35 Determination Data'!$K166,'5th Cycle APR Raw Data-Final'!$T$3:$T$1977,"&gt;="&amp;'SB35 Determination Data'!$F166,'5th Cycle APR Raw Data-Final'!$T$3:$T$1977,"&lt;"&amp;E166),SUMIFS('5th Cycle APR Raw Data-Final'!K$3:K$1977,'5th Cycle APR Raw Data-Final'!$A$3:$A$1977,'SB35 Determination Data'!$K166,'5th Cycle APR Raw Data-Final'!$T$3:$T$1977,"&gt;="&amp;'SB35 Determination Data'!$F166,'5th Cycle APR Raw Data-Final'!$T$3:$T$1977,"&lt;="&amp;G166))</f>
        <v>0</v>
      </c>
      <c r="V166" s="100">
        <f>IF(AN166&lt;1,SUMIFS('5th Cycle APR Raw Data-Final'!L$3:L$1977,'5th Cycle APR Raw Data-Final'!$A$3:$A$1977,'SB35 Determination Data'!$K166,'5th Cycle APR Raw Data-Final'!$T$3:$T$1977,"&gt;="&amp;'SB35 Determination Data'!$F166,'5th Cycle APR Raw Data-Final'!$T$3:$T$1977,"&lt;"&amp;E166),SUMIFS('5th Cycle APR Raw Data-Final'!L$3:L$1977,'5th Cycle APR Raw Data-Final'!$A$3:$A$1977,'SB35 Determination Data'!$K166,'5th Cycle APR Raw Data-Final'!$T$3:$T$1977,"&gt;="&amp;'SB35 Determination Data'!$F166,'5th Cycle APR Raw Data-Final'!$T$3:$T$1977,"&lt;="&amp;G166))</f>
        <v>0</v>
      </c>
      <c r="W166" s="100">
        <f>IF(AN166&lt;1,SUMIFS('5th Cycle APR Raw Data-Final'!M$3:M$1977,'5th Cycle APR Raw Data-Final'!$A$3:$A$1977,'SB35 Determination Data'!$K166,'5th Cycle APR Raw Data-Final'!$T$3:$T$1977,"&gt;="&amp;'SB35 Determination Data'!$F166,'5th Cycle APR Raw Data-Final'!$T$3:$T$1977,"&lt;"&amp;E166),SUMIFS('5th Cycle APR Raw Data-Final'!M$3:M$1977,'5th Cycle APR Raw Data-Final'!$A$3:$A$1977,'SB35 Determination Data'!$K166,'5th Cycle APR Raw Data-Final'!$T$3:$T$1977,"&gt;="&amp;'SB35 Determination Data'!$F166,'5th Cycle APR Raw Data-Final'!$T$3:$T$1977,"&lt;="&amp;G166))</f>
        <v>0</v>
      </c>
      <c r="X166" s="100">
        <f t="shared" si="100"/>
        <v>91</v>
      </c>
      <c r="Y166" s="100">
        <f t="shared" si="101"/>
        <v>0</v>
      </c>
      <c r="Z166" s="100">
        <f t="shared" si="102"/>
        <v>91</v>
      </c>
      <c r="AA166" s="112">
        <f t="shared" si="103"/>
        <v>0</v>
      </c>
      <c r="AB166" s="112">
        <f t="shared" si="104"/>
        <v>0</v>
      </c>
      <c r="AC166" s="100">
        <f>VLOOKUP(K166,'5th Cycle APR Raw Data-Final'!$A$3:$P$1977,14,FALSE)</f>
        <v>126</v>
      </c>
      <c r="AD166" s="100">
        <f>IF(AN166&lt;1,SUMIFS('5th Cycle APR Raw Data-Final'!$O$3:$O$1977,'5th Cycle APR Raw Data-Final'!$A$3:$A$1977,'SB35 Determination Data'!$K166,'5th Cycle APR Raw Data-Final'!$T$3:$T$1977,"&gt;="&amp;'SB35 Determination Data'!$F166,'5th Cycle APR Raw Data-Final'!$T$3:$T$1977,"&lt;"&amp;E166),SUMIFS('5th Cycle APR Raw Data-Final'!$O$3:$O$1977,'5th Cycle APR Raw Data-Final'!$A$3:$A$1977,'SB35 Determination Data'!$K166,'5th Cycle APR Raw Data-Final'!$T$3:$T$1977,"&gt;="&amp;'SB35 Determination Data'!$F166,'5th Cycle APR Raw Data-Final'!$T$3:$T$1977,"&lt;="&amp;G166))</f>
        <v>0</v>
      </c>
      <c r="AE166" s="100">
        <f t="shared" si="105"/>
        <v>126</v>
      </c>
      <c r="AF166" s="112">
        <f t="shared" si="106"/>
        <v>0</v>
      </c>
      <c r="AG166" s="100">
        <f>VLOOKUP(K166,'5th Cycle APR Raw Data-Final'!$A$3:$P$1977,16,FALSE)</f>
        <v>331</v>
      </c>
      <c r="AH166" s="100">
        <f>IF(AN166&lt;1,SUMIFS('5th Cycle APR Raw Data-Final'!$Q$3:$Q$1977,'5th Cycle APR Raw Data-Final'!$A$3:$A$1977,'SB35 Determination Data'!$K166,'5th Cycle APR Raw Data-Final'!$T$3:$T$1977,"&gt;="&amp;'SB35 Determination Data'!$F166,'5th Cycle APR Raw Data-Final'!$T$3:$T$1977,"&lt;"&amp;E166),SUMIFS('5th Cycle APR Raw Data-Final'!$Q$3:$Q$1977,'5th Cycle APR Raw Data-Final'!$A$3:$A$1977,'SB35 Determination Data'!$K166,'5th Cycle APR Raw Data-Final'!$T$3:$T$1977,"&gt;="&amp;'SB35 Determination Data'!$F166,'5th Cycle APR Raw Data-Final'!$T$3:$T$1977,"&lt;="&amp;G166))</f>
        <v>320</v>
      </c>
      <c r="AI166" s="100">
        <f t="shared" si="107"/>
        <v>11</v>
      </c>
      <c r="AJ166" s="112">
        <f t="shared" si="108"/>
        <v>0.96676737160120851</v>
      </c>
      <c r="AK166" s="100">
        <f>VLOOKUP(K166,'5th Cycle APR Raw Data-Final'!$A$3:$R$1977,18,FALSE)</f>
        <v>679</v>
      </c>
      <c r="AL166" s="100">
        <f>IF(AN166&lt;1,SUMIFS('5th Cycle APR Raw Data-Final'!$S$3:$S$1977,'5th Cycle APR Raw Data-Final'!$A$3:$A$1977,'SB35 Determination Data'!$K166,'5th Cycle APR Raw Data-Final'!$T$3:$T$1977,"&gt;="&amp;'SB35 Determination Data'!$F166,'5th Cycle APR Raw Data-Final'!$T$3:$T$1977,"&lt;"&amp;E166),SUMIFS('5th Cycle APR Raw Data-Final'!$S$3:$S$1977,'5th Cycle APR Raw Data-Final'!$A$3:$A$1977,'SB35 Determination Data'!$K166,'5th Cycle APR Raw Data-Final'!$T$3:$T$1977,"&gt;="&amp;'SB35 Determination Data'!$F166,'5th Cycle APR Raw Data-Final'!$T$3:$T$1977,"&lt;="&amp;G166))</f>
        <v>320</v>
      </c>
      <c r="AM166" s="100">
        <f t="shared" si="109"/>
        <v>359</v>
      </c>
      <c r="AN166" s="114">
        <f t="shared" si="110"/>
        <v>0.5</v>
      </c>
      <c r="AO166" s="2" t="str">
        <f t="shared" si="111"/>
        <v>NO</v>
      </c>
      <c r="AP166" s="2" t="str">
        <f t="shared" si="112"/>
        <v>YES</v>
      </c>
      <c r="AQ166" s="2" t="str">
        <f t="shared" si="113"/>
        <v>NO</v>
      </c>
      <c r="AR166" s="124" t="str">
        <f>VLOOKUP(K166,'2018Submitted'!$A$2:$C$540,3,FALSE)</f>
        <v>Successful</v>
      </c>
      <c r="AS166" s="2" t="str">
        <f t="shared" si="114"/>
        <v>NO</v>
      </c>
      <c r="AT166" s="2" t="str">
        <f t="shared" si="115"/>
        <v>YES</v>
      </c>
    </row>
    <row r="167" spans="1:46" s="2" customFormat="1" ht="12.75" customHeight="1" x14ac:dyDescent="0.2">
      <c r="A167" s="2" t="s">
        <v>12</v>
      </c>
      <c r="B167" s="2" t="str">
        <f t="shared" si="88"/>
        <v>GARDEN GROVE</v>
      </c>
      <c r="C167" s="71">
        <f t="shared" si="89"/>
        <v>0.625</v>
      </c>
      <c r="D167" s="72">
        <f t="shared" si="90"/>
        <v>8</v>
      </c>
      <c r="E167" s="99">
        <f t="shared" si="91"/>
        <v>2018</v>
      </c>
      <c r="F167" s="99">
        <f t="shared" si="92"/>
        <v>2014</v>
      </c>
      <c r="G167" s="99" t="str">
        <f t="shared" si="93"/>
        <v>2021</v>
      </c>
      <c r="H167" s="2" t="str">
        <f t="shared" si="94"/>
        <v>10/15/2013</v>
      </c>
      <c r="I167" s="2" t="str">
        <f t="shared" si="95"/>
        <v>10/15/2021</v>
      </c>
      <c r="J167" s="2" t="s">
        <v>3</v>
      </c>
      <c r="K167" s="113" t="s">
        <v>133</v>
      </c>
      <c r="L167" s="100">
        <f>VLOOKUP(K167,'5th Cycle APR Raw Data-Final'!$A$3:$P$1977,6,FALSE)</f>
        <v>164</v>
      </c>
      <c r="M167" s="100">
        <f>IF(AN167&lt;1,SUMIFS('5th Cycle APR Raw Data-Final'!G$3:G$1977,'5th Cycle APR Raw Data-Final'!$A$3:$A$1977,'SB35 Determination Data'!$K167,'5th Cycle APR Raw Data-Final'!$T$3:$T$1977,"&gt;="&amp;'SB35 Determination Data'!$F167,'5th Cycle APR Raw Data-Final'!$T$3:$T$1977,"&lt;"&amp;E167),SUMIFS('5th Cycle APR Raw Data-Final'!G$3:G$1977,'5th Cycle APR Raw Data-Final'!$A$3:$A$1977,'SB35 Determination Data'!$K167,'5th Cycle APR Raw Data-Final'!$T$3:$T$1977,"&gt;="&amp;'SB35 Determination Data'!$F167,'5th Cycle APR Raw Data-Final'!$T$3:$T$1977,"&lt;="&amp;G167))</f>
        <v>13</v>
      </c>
      <c r="N167" s="100">
        <f>IF(AN167&lt;1,SUMIFS('5th Cycle APR Raw Data-Final'!H$3:H$1977,'5th Cycle APR Raw Data-Final'!$A$3:$A$1977,'SB35 Determination Data'!$K167,'5th Cycle APR Raw Data-Final'!$T$3:$T$1977,"&gt;="&amp;'SB35 Determination Data'!$F167,'5th Cycle APR Raw Data-Final'!$T$3:$T$1977,"&lt;"&amp;E167),SUMIFS('5th Cycle APR Raw Data-Final'!H$3:H$1977,'5th Cycle APR Raw Data-Final'!$A$3:$A$1977,'SB35 Determination Data'!$K167,'5th Cycle APR Raw Data-Final'!$T$3:$T$1977,"&gt;="&amp;'SB35 Determination Data'!$F167,'5th Cycle APR Raw Data-Final'!$T$3:$T$1977,"&lt;="&amp;G167))</f>
        <v>13</v>
      </c>
      <c r="O167" s="100">
        <f>IF(AN167&lt;1,SUMIFS('5th Cycle APR Raw Data-Final'!I$3:I$1977,'5th Cycle APR Raw Data-Final'!$A$3:$A$1977,'SB35 Determination Data'!$K167,'5th Cycle APR Raw Data-Final'!$T$3:$T$1977,"&gt;="&amp;'SB35 Determination Data'!$F167,'5th Cycle APR Raw Data-Final'!$T$3:$T$1977,"&lt;"&amp;E167),SUMIFS('5th Cycle APR Raw Data-Final'!I$3:I$1977,'5th Cycle APR Raw Data-Final'!$A$3:$A$1977,'SB35 Determination Data'!$K167,'5th Cycle APR Raw Data-Final'!$T$3:$T$1977,"&gt;="&amp;'SB35 Determination Data'!$F167,'5th Cycle APR Raw Data-Final'!$T$3:$T$1977,"&lt;="&amp;G167))</f>
        <v>0</v>
      </c>
      <c r="P167" s="100">
        <f t="shared" si="96"/>
        <v>151</v>
      </c>
      <c r="Q167" s="112">
        <f t="shared" si="97"/>
        <v>7.926829268292683E-2</v>
      </c>
      <c r="R167" s="101">
        <f t="shared" si="98"/>
        <v>82</v>
      </c>
      <c r="S167" s="101">
        <f t="shared" si="99"/>
        <v>0</v>
      </c>
      <c r="T167" s="100">
        <f>VLOOKUP(K167,'5th Cycle APR Raw Data-Final'!$A$3:$P$1977,10,FALSE)</f>
        <v>120</v>
      </c>
      <c r="U167" s="100">
        <f>IF(AN167&lt;1,SUMIFS('5th Cycle APR Raw Data-Final'!K$3:K$1977,'5th Cycle APR Raw Data-Final'!$A$3:$A$1977,'SB35 Determination Data'!$K167,'5th Cycle APR Raw Data-Final'!$T$3:$T$1977,"&gt;="&amp;'SB35 Determination Data'!$F167,'5th Cycle APR Raw Data-Final'!$T$3:$T$1977,"&lt;"&amp;E167),SUMIFS('5th Cycle APR Raw Data-Final'!K$3:K$1977,'5th Cycle APR Raw Data-Final'!$A$3:$A$1977,'SB35 Determination Data'!$K167,'5th Cycle APR Raw Data-Final'!$T$3:$T$1977,"&gt;="&amp;'SB35 Determination Data'!$F167,'5th Cycle APR Raw Data-Final'!$T$3:$T$1977,"&lt;="&amp;G167))</f>
        <v>47</v>
      </c>
      <c r="V167" s="100">
        <f>IF(AN167&lt;1,SUMIFS('5th Cycle APR Raw Data-Final'!L$3:L$1977,'5th Cycle APR Raw Data-Final'!$A$3:$A$1977,'SB35 Determination Data'!$K167,'5th Cycle APR Raw Data-Final'!$T$3:$T$1977,"&gt;="&amp;'SB35 Determination Data'!$F167,'5th Cycle APR Raw Data-Final'!$T$3:$T$1977,"&lt;"&amp;E167),SUMIFS('5th Cycle APR Raw Data-Final'!L$3:L$1977,'5th Cycle APR Raw Data-Final'!$A$3:$A$1977,'SB35 Determination Data'!$K167,'5th Cycle APR Raw Data-Final'!$T$3:$T$1977,"&gt;="&amp;'SB35 Determination Data'!$F167,'5th Cycle APR Raw Data-Final'!$T$3:$T$1977,"&lt;="&amp;G167))</f>
        <v>47</v>
      </c>
      <c r="W167" s="100">
        <f>IF(AN167&lt;1,SUMIFS('5th Cycle APR Raw Data-Final'!M$3:M$1977,'5th Cycle APR Raw Data-Final'!$A$3:$A$1977,'SB35 Determination Data'!$K167,'5th Cycle APR Raw Data-Final'!$T$3:$T$1977,"&gt;="&amp;'SB35 Determination Data'!$F167,'5th Cycle APR Raw Data-Final'!$T$3:$T$1977,"&lt;"&amp;E167),SUMIFS('5th Cycle APR Raw Data-Final'!M$3:M$1977,'5th Cycle APR Raw Data-Final'!$A$3:$A$1977,'SB35 Determination Data'!$K167,'5th Cycle APR Raw Data-Final'!$T$3:$T$1977,"&gt;="&amp;'SB35 Determination Data'!$F167,'5th Cycle APR Raw Data-Final'!$T$3:$T$1977,"&lt;="&amp;G167))</f>
        <v>0</v>
      </c>
      <c r="X167" s="100">
        <f t="shared" si="100"/>
        <v>73</v>
      </c>
      <c r="Y167" s="100">
        <f t="shared" si="101"/>
        <v>47</v>
      </c>
      <c r="Z167" s="100">
        <f t="shared" si="102"/>
        <v>73</v>
      </c>
      <c r="AA167" s="112">
        <f t="shared" si="103"/>
        <v>0.39166666666666666</v>
      </c>
      <c r="AB167" s="112">
        <f t="shared" si="104"/>
        <v>0.39166666666666666</v>
      </c>
      <c r="AC167" s="100">
        <f>VLOOKUP(K167,'5th Cycle APR Raw Data-Final'!$A$3:$P$1977,14,FALSE)</f>
        <v>135</v>
      </c>
      <c r="AD167" s="100">
        <f>IF(AN167&lt;1,SUMIFS('5th Cycle APR Raw Data-Final'!$O$3:$O$1977,'5th Cycle APR Raw Data-Final'!$A$3:$A$1977,'SB35 Determination Data'!$K167,'5th Cycle APR Raw Data-Final'!$T$3:$T$1977,"&gt;="&amp;'SB35 Determination Data'!$F167,'5th Cycle APR Raw Data-Final'!$T$3:$T$1977,"&lt;"&amp;E167),SUMIFS('5th Cycle APR Raw Data-Final'!$O$3:$O$1977,'5th Cycle APR Raw Data-Final'!$A$3:$A$1977,'SB35 Determination Data'!$K167,'5th Cycle APR Raw Data-Final'!$T$3:$T$1977,"&gt;="&amp;'SB35 Determination Data'!$F167,'5th Cycle APR Raw Data-Final'!$T$3:$T$1977,"&lt;="&amp;G167))</f>
        <v>79</v>
      </c>
      <c r="AE167" s="100">
        <f t="shared" si="105"/>
        <v>56</v>
      </c>
      <c r="AF167" s="112">
        <f t="shared" si="106"/>
        <v>0.58518518518518514</v>
      </c>
      <c r="AG167" s="100">
        <f>VLOOKUP(K167,'5th Cycle APR Raw Data-Final'!$A$3:$P$1977,16,FALSE)</f>
        <v>328</v>
      </c>
      <c r="AH167" s="100">
        <f>IF(AN167&lt;1,SUMIFS('5th Cycle APR Raw Data-Final'!$Q$3:$Q$1977,'5th Cycle APR Raw Data-Final'!$A$3:$A$1977,'SB35 Determination Data'!$K167,'5th Cycle APR Raw Data-Final'!$T$3:$T$1977,"&gt;="&amp;'SB35 Determination Data'!$F167,'5th Cycle APR Raw Data-Final'!$T$3:$T$1977,"&lt;"&amp;E167),SUMIFS('5th Cycle APR Raw Data-Final'!$Q$3:$Q$1977,'5th Cycle APR Raw Data-Final'!$A$3:$A$1977,'SB35 Determination Data'!$K167,'5th Cycle APR Raw Data-Final'!$T$3:$T$1977,"&gt;="&amp;'SB35 Determination Data'!$F167,'5th Cycle APR Raw Data-Final'!$T$3:$T$1977,"&lt;="&amp;G167))</f>
        <v>102</v>
      </c>
      <c r="AI167" s="100">
        <f t="shared" si="107"/>
        <v>226</v>
      </c>
      <c r="AJ167" s="112">
        <f t="shared" si="108"/>
        <v>0.31097560975609756</v>
      </c>
      <c r="AK167" s="100">
        <f>VLOOKUP(K167,'5th Cycle APR Raw Data-Final'!$A$3:$R$1977,18,FALSE)</f>
        <v>747</v>
      </c>
      <c r="AL167" s="100">
        <f>IF(AN167&lt;1,SUMIFS('5th Cycle APR Raw Data-Final'!$S$3:$S$1977,'5th Cycle APR Raw Data-Final'!$A$3:$A$1977,'SB35 Determination Data'!$K167,'5th Cycle APR Raw Data-Final'!$T$3:$T$1977,"&gt;="&amp;'SB35 Determination Data'!$F167,'5th Cycle APR Raw Data-Final'!$T$3:$T$1977,"&lt;"&amp;E167),SUMIFS('5th Cycle APR Raw Data-Final'!$S$3:$S$1977,'5th Cycle APR Raw Data-Final'!$A$3:$A$1977,'SB35 Determination Data'!$K167,'5th Cycle APR Raw Data-Final'!$T$3:$T$1977,"&gt;="&amp;'SB35 Determination Data'!$F167,'5th Cycle APR Raw Data-Final'!$T$3:$T$1977,"&lt;="&amp;G167))</f>
        <v>241</v>
      </c>
      <c r="AM167" s="100">
        <f t="shared" si="109"/>
        <v>506</v>
      </c>
      <c r="AN167" s="114">
        <f t="shared" si="110"/>
        <v>0.5</v>
      </c>
      <c r="AO167" s="2" t="str">
        <f t="shared" si="111"/>
        <v>YES</v>
      </c>
      <c r="AP167" s="2" t="str">
        <f t="shared" si="112"/>
        <v>NO</v>
      </c>
      <c r="AQ167" s="2" t="str">
        <f t="shared" si="113"/>
        <v>NO</v>
      </c>
      <c r="AR167" s="124" t="str">
        <f>VLOOKUP(K167,'2018Submitted'!$A$2:$C$540,3,FALSE)</f>
        <v>Received - Not successful</v>
      </c>
      <c r="AS167" s="2" t="str">
        <f t="shared" si="114"/>
        <v>NO</v>
      </c>
      <c r="AT167" s="2" t="str">
        <f t="shared" si="115"/>
        <v>NO</v>
      </c>
    </row>
    <row r="168" spans="1:46" s="2" customFormat="1" ht="12.75" customHeight="1" x14ac:dyDescent="0.2">
      <c r="A168" s="2" t="s">
        <v>5</v>
      </c>
      <c r="B168" s="2" t="str">
        <f t="shared" si="88"/>
        <v>GARDENA</v>
      </c>
      <c r="C168" s="71">
        <f t="shared" si="89"/>
        <v>0.625</v>
      </c>
      <c r="D168" s="72">
        <f t="shared" si="90"/>
        <v>8</v>
      </c>
      <c r="E168" s="99">
        <f t="shared" si="91"/>
        <v>2018</v>
      </c>
      <c r="F168" s="99">
        <f t="shared" si="92"/>
        <v>2014</v>
      </c>
      <c r="G168" s="99" t="str">
        <f t="shared" si="93"/>
        <v>2021</v>
      </c>
      <c r="H168" s="2" t="str">
        <f t="shared" si="94"/>
        <v>10/15/2013</v>
      </c>
      <c r="I168" s="2" t="str">
        <f t="shared" si="95"/>
        <v>10/15/2021</v>
      </c>
      <c r="J168" s="2" t="s">
        <v>3</v>
      </c>
      <c r="K168" s="113" t="s">
        <v>134</v>
      </c>
      <c r="L168" s="100">
        <f>VLOOKUP(K168,'5th Cycle APR Raw Data-Final'!$A$3:$P$1977,6,FALSE)</f>
        <v>98</v>
      </c>
      <c r="M168" s="100">
        <f>IF(AN168&lt;1,SUMIFS('5th Cycle APR Raw Data-Final'!G$3:G$1977,'5th Cycle APR Raw Data-Final'!$A$3:$A$1977,'SB35 Determination Data'!$K168,'5th Cycle APR Raw Data-Final'!$T$3:$T$1977,"&gt;="&amp;'SB35 Determination Data'!$F168,'5th Cycle APR Raw Data-Final'!$T$3:$T$1977,"&lt;"&amp;E168),SUMIFS('5th Cycle APR Raw Data-Final'!G$3:G$1977,'5th Cycle APR Raw Data-Final'!$A$3:$A$1977,'SB35 Determination Data'!$K168,'5th Cycle APR Raw Data-Final'!$T$3:$T$1977,"&gt;="&amp;'SB35 Determination Data'!$F168,'5th Cycle APR Raw Data-Final'!$T$3:$T$1977,"&lt;="&amp;G168))</f>
        <v>0</v>
      </c>
      <c r="N168" s="100">
        <f>IF(AN168&lt;1,SUMIFS('5th Cycle APR Raw Data-Final'!H$3:H$1977,'5th Cycle APR Raw Data-Final'!$A$3:$A$1977,'SB35 Determination Data'!$K168,'5th Cycle APR Raw Data-Final'!$T$3:$T$1977,"&gt;="&amp;'SB35 Determination Data'!$F168,'5th Cycle APR Raw Data-Final'!$T$3:$T$1977,"&lt;"&amp;E168),SUMIFS('5th Cycle APR Raw Data-Final'!H$3:H$1977,'5th Cycle APR Raw Data-Final'!$A$3:$A$1977,'SB35 Determination Data'!$K168,'5th Cycle APR Raw Data-Final'!$T$3:$T$1977,"&gt;="&amp;'SB35 Determination Data'!$F168,'5th Cycle APR Raw Data-Final'!$T$3:$T$1977,"&lt;="&amp;G168))</f>
        <v>0</v>
      </c>
      <c r="O168" s="100">
        <f>IF(AN168&lt;1,SUMIFS('5th Cycle APR Raw Data-Final'!I$3:I$1977,'5th Cycle APR Raw Data-Final'!$A$3:$A$1977,'SB35 Determination Data'!$K168,'5th Cycle APR Raw Data-Final'!$T$3:$T$1977,"&gt;="&amp;'SB35 Determination Data'!$F168,'5th Cycle APR Raw Data-Final'!$T$3:$T$1977,"&lt;"&amp;E168),SUMIFS('5th Cycle APR Raw Data-Final'!I$3:I$1977,'5th Cycle APR Raw Data-Final'!$A$3:$A$1977,'SB35 Determination Data'!$K168,'5th Cycle APR Raw Data-Final'!$T$3:$T$1977,"&gt;="&amp;'SB35 Determination Data'!$F168,'5th Cycle APR Raw Data-Final'!$T$3:$T$1977,"&lt;="&amp;G168))</f>
        <v>0</v>
      </c>
      <c r="P168" s="100">
        <f t="shared" si="96"/>
        <v>98</v>
      </c>
      <c r="Q168" s="112">
        <f t="shared" si="97"/>
        <v>0</v>
      </c>
      <c r="R168" s="101">
        <f t="shared" si="98"/>
        <v>49</v>
      </c>
      <c r="S168" s="101">
        <f t="shared" si="99"/>
        <v>0</v>
      </c>
      <c r="T168" s="100">
        <f>VLOOKUP(K168,'5th Cycle APR Raw Data-Final'!$A$3:$P$1977,10,FALSE)</f>
        <v>60</v>
      </c>
      <c r="U168" s="100">
        <f>IF(AN168&lt;1,SUMIFS('5th Cycle APR Raw Data-Final'!K$3:K$1977,'5th Cycle APR Raw Data-Final'!$A$3:$A$1977,'SB35 Determination Data'!$K168,'5th Cycle APR Raw Data-Final'!$T$3:$T$1977,"&gt;="&amp;'SB35 Determination Data'!$F168,'5th Cycle APR Raw Data-Final'!$T$3:$T$1977,"&lt;"&amp;E168),SUMIFS('5th Cycle APR Raw Data-Final'!K$3:K$1977,'5th Cycle APR Raw Data-Final'!$A$3:$A$1977,'SB35 Determination Data'!$K168,'5th Cycle APR Raw Data-Final'!$T$3:$T$1977,"&gt;="&amp;'SB35 Determination Data'!$F168,'5th Cycle APR Raw Data-Final'!$T$3:$T$1977,"&lt;="&amp;G168))</f>
        <v>0</v>
      </c>
      <c r="V168" s="100">
        <f>IF(AN168&lt;1,SUMIFS('5th Cycle APR Raw Data-Final'!L$3:L$1977,'5th Cycle APR Raw Data-Final'!$A$3:$A$1977,'SB35 Determination Data'!$K168,'5th Cycle APR Raw Data-Final'!$T$3:$T$1977,"&gt;="&amp;'SB35 Determination Data'!$F168,'5th Cycle APR Raw Data-Final'!$T$3:$T$1977,"&lt;"&amp;E168),SUMIFS('5th Cycle APR Raw Data-Final'!L$3:L$1977,'5th Cycle APR Raw Data-Final'!$A$3:$A$1977,'SB35 Determination Data'!$K168,'5th Cycle APR Raw Data-Final'!$T$3:$T$1977,"&gt;="&amp;'SB35 Determination Data'!$F168,'5th Cycle APR Raw Data-Final'!$T$3:$T$1977,"&lt;="&amp;G168))</f>
        <v>0</v>
      </c>
      <c r="W168" s="100">
        <f>IF(AN168&lt;1,SUMIFS('5th Cycle APR Raw Data-Final'!M$3:M$1977,'5th Cycle APR Raw Data-Final'!$A$3:$A$1977,'SB35 Determination Data'!$K168,'5th Cycle APR Raw Data-Final'!$T$3:$T$1977,"&gt;="&amp;'SB35 Determination Data'!$F168,'5th Cycle APR Raw Data-Final'!$T$3:$T$1977,"&lt;"&amp;E168),SUMIFS('5th Cycle APR Raw Data-Final'!M$3:M$1977,'5th Cycle APR Raw Data-Final'!$A$3:$A$1977,'SB35 Determination Data'!$K168,'5th Cycle APR Raw Data-Final'!$T$3:$T$1977,"&gt;="&amp;'SB35 Determination Data'!$F168,'5th Cycle APR Raw Data-Final'!$T$3:$T$1977,"&lt;="&amp;G168))</f>
        <v>0</v>
      </c>
      <c r="X168" s="100">
        <f t="shared" si="100"/>
        <v>60</v>
      </c>
      <c r="Y168" s="100">
        <f t="shared" si="101"/>
        <v>0</v>
      </c>
      <c r="Z168" s="100">
        <f t="shared" si="102"/>
        <v>60</v>
      </c>
      <c r="AA168" s="112">
        <f t="shared" si="103"/>
        <v>0</v>
      </c>
      <c r="AB168" s="112">
        <f t="shared" si="104"/>
        <v>0</v>
      </c>
      <c r="AC168" s="100">
        <f>VLOOKUP(K168,'5th Cycle APR Raw Data-Final'!$A$3:$P$1977,14,FALSE)</f>
        <v>66</v>
      </c>
      <c r="AD168" s="100">
        <f>IF(AN168&lt;1,SUMIFS('5th Cycle APR Raw Data-Final'!$O$3:$O$1977,'5th Cycle APR Raw Data-Final'!$A$3:$A$1977,'SB35 Determination Data'!$K168,'5th Cycle APR Raw Data-Final'!$T$3:$T$1977,"&gt;="&amp;'SB35 Determination Data'!$F168,'5th Cycle APR Raw Data-Final'!$T$3:$T$1977,"&lt;"&amp;E168),SUMIFS('5th Cycle APR Raw Data-Final'!$O$3:$O$1977,'5th Cycle APR Raw Data-Final'!$A$3:$A$1977,'SB35 Determination Data'!$K168,'5th Cycle APR Raw Data-Final'!$T$3:$T$1977,"&gt;="&amp;'SB35 Determination Data'!$F168,'5th Cycle APR Raw Data-Final'!$T$3:$T$1977,"&lt;="&amp;G168))</f>
        <v>54</v>
      </c>
      <c r="AE168" s="100">
        <f t="shared" si="105"/>
        <v>12</v>
      </c>
      <c r="AF168" s="112">
        <f t="shared" si="106"/>
        <v>0.81818181818181823</v>
      </c>
      <c r="AG168" s="100">
        <f>VLOOKUP(K168,'5th Cycle APR Raw Data-Final'!$A$3:$P$1977,16,FALSE)</f>
        <v>173</v>
      </c>
      <c r="AH168" s="100">
        <f>IF(AN168&lt;1,SUMIFS('5th Cycle APR Raw Data-Final'!$Q$3:$Q$1977,'5th Cycle APR Raw Data-Final'!$A$3:$A$1977,'SB35 Determination Data'!$K168,'5th Cycle APR Raw Data-Final'!$T$3:$T$1977,"&gt;="&amp;'SB35 Determination Data'!$F168,'5th Cycle APR Raw Data-Final'!$T$3:$T$1977,"&lt;"&amp;E168),SUMIFS('5th Cycle APR Raw Data-Final'!$Q$3:$Q$1977,'5th Cycle APR Raw Data-Final'!$A$3:$A$1977,'SB35 Determination Data'!$K168,'5th Cycle APR Raw Data-Final'!$T$3:$T$1977,"&gt;="&amp;'SB35 Determination Data'!$F168,'5th Cycle APR Raw Data-Final'!$T$3:$T$1977,"&lt;="&amp;G168))</f>
        <v>181</v>
      </c>
      <c r="AI168" s="100">
        <f t="shared" si="107"/>
        <v>0</v>
      </c>
      <c r="AJ168" s="112">
        <f t="shared" si="108"/>
        <v>1.046242774566474</v>
      </c>
      <c r="AK168" s="100">
        <f>VLOOKUP(K168,'5th Cycle APR Raw Data-Final'!$A$3:$R$1977,18,FALSE)</f>
        <v>397</v>
      </c>
      <c r="AL168" s="100">
        <f>IF(AN168&lt;1,SUMIFS('5th Cycle APR Raw Data-Final'!$S$3:$S$1977,'5th Cycle APR Raw Data-Final'!$A$3:$A$1977,'SB35 Determination Data'!$K168,'5th Cycle APR Raw Data-Final'!$T$3:$T$1977,"&gt;="&amp;'SB35 Determination Data'!$F168,'5th Cycle APR Raw Data-Final'!$T$3:$T$1977,"&lt;"&amp;E168),SUMIFS('5th Cycle APR Raw Data-Final'!$S$3:$S$1977,'5th Cycle APR Raw Data-Final'!$A$3:$A$1977,'SB35 Determination Data'!$K168,'5th Cycle APR Raw Data-Final'!$T$3:$T$1977,"&gt;="&amp;'SB35 Determination Data'!$F168,'5th Cycle APR Raw Data-Final'!$T$3:$T$1977,"&lt;="&amp;G168))</f>
        <v>235</v>
      </c>
      <c r="AM168" s="100">
        <f t="shared" si="109"/>
        <v>170</v>
      </c>
      <c r="AN168" s="114">
        <f t="shared" si="110"/>
        <v>0.5</v>
      </c>
      <c r="AO168" s="2" t="str">
        <f t="shared" si="111"/>
        <v>NO</v>
      </c>
      <c r="AP168" s="2" t="str">
        <f t="shared" si="112"/>
        <v>YES</v>
      </c>
      <c r="AQ168" s="2" t="str">
        <f t="shared" si="113"/>
        <v>NO</v>
      </c>
      <c r="AR168" s="124" t="str">
        <f>VLOOKUP(K168,'2018Submitted'!$A$2:$C$540,3,FALSE)</f>
        <v>Successful</v>
      </c>
      <c r="AS168" s="2" t="str">
        <f t="shared" si="114"/>
        <v>NO</v>
      </c>
      <c r="AT168" s="2" t="str">
        <f t="shared" si="115"/>
        <v>YES</v>
      </c>
    </row>
    <row r="169" spans="1:46" s="2" customFormat="1" ht="12.75" customHeight="1" x14ac:dyDescent="0.2">
      <c r="A169" s="2" t="s">
        <v>62</v>
      </c>
      <c r="B169" s="2" t="str">
        <f t="shared" si="88"/>
        <v>GILROY</v>
      </c>
      <c r="C169" s="71">
        <f t="shared" si="89"/>
        <v>0.5</v>
      </c>
      <c r="D169" s="72">
        <f t="shared" si="90"/>
        <v>8</v>
      </c>
      <c r="E169" s="99">
        <f t="shared" si="91"/>
        <v>2019</v>
      </c>
      <c r="F169" s="99">
        <f t="shared" si="92"/>
        <v>2015</v>
      </c>
      <c r="G169" s="99">
        <f t="shared" si="93"/>
        <v>2022</v>
      </c>
      <c r="H169" s="2" t="str">
        <f t="shared" si="94"/>
        <v>01/31/2015</v>
      </c>
      <c r="I169" s="2" t="str">
        <f t="shared" si="95"/>
        <v>01/31/2023</v>
      </c>
      <c r="J169" s="2" t="s">
        <v>8</v>
      </c>
      <c r="K169" s="113" t="s">
        <v>135</v>
      </c>
      <c r="L169" s="100">
        <f>VLOOKUP(K169,'5th Cycle APR Raw Data-Final'!$A$3:$P$1977,6,FALSE)</f>
        <v>236</v>
      </c>
      <c r="M169" s="100">
        <f>IF(AN169&lt;1,SUMIFS('5th Cycle APR Raw Data-Final'!G$3:G$1977,'5th Cycle APR Raw Data-Final'!$A$3:$A$1977,'SB35 Determination Data'!$K169,'5th Cycle APR Raw Data-Final'!$T$3:$T$1977,"&gt;="&amp;'SB35 Determination Data'!$F169,'5th Cycle APR Raw Data-Final'!$T$3:$T$1977,"&lt;"&amp;E169),SUMIFS('5th Cycle APR Raw Data-Final'!G$3:G$1977,'5th Cycle APR Raw Data-Final'!$A$3:$A$1977,'SB35 Determination Data'!$K169,'5th Cycle APR Raw Data-Final'!$T$3:$T$1977,"&gt;="&amp;'SB35 Determination Data'!$F169,'5th Cycle APR Raw Data-Final'!$T$3:$T$1977,"&lt;="&amp;G169))</f>
        <v>63</v>
      </c>
      <c r="N169" s="100">
        <f>IF(AN169&lt;1,SUMIFS('5th Cycle APR Raw Data-Final'!H$3:H$1977,'5th Cycle APR Raw Data-Final'!$A$3:$A$1977,'SB35 Determination Data'!$K169,'5th Cycle APR Raw Data-Final'!$T$3:$T$1977,"&gt;="&amp;'SB35 Determination Data'!$F169,'5th Cycle APR Raw Data-Final'!$T$3:$T$1977,"&lt;"&amp;E169),SUMIFS('5th Cycle APR Raw Data-Final'!H$3:H$1977,'5th Cycle APR Raw Data-Final'!$A$3:$A$1977,'SB35 Determination Data'!$K169,'5th Cycle APR Raw Data-Final'!$T$3:$T$1977,"&gt;="&amp;'SB35 Determination Data'!$F169,'5th Cycle APR Raw Data-Final'!$T$3:$T$1977,"&lt;="&amp;G169))</f>
        <v>63</v>
      </c>
      <c r="O169" s="100">
        <f>IF(AN169&lt;1,SUMIFS('5th Cycle APR Raw Data-Final'!I$3:I$1977,'5th Cycle APR Raw Data-Final'!$A$3:$A$1977,'SB35 Determination Data'!$K169,'5th Cycle APR Raw Data-Final'!$T$3:$T$1977,"&gt;="&amp;'SB35 Determination Data'!$F169,'5th Cycle APR Raw Data-Final'!$T$3:$T$1977,"&lt;"&amp;E169),SUMIFS('5th Cycle APR Raw Data-Final'!I$3:I$1977,'5th Cycle APR Raw Data-Final'!$A$3:$A$1977,'SB35 Determination Data'!$K169,'5th Cycle APR Raw Data-Final'!$T$3:$T$1977,"&gt;="&amp;'SB35 Determination Data'!$F169,'5th Cycle APR Raw Data-Final'!$T$3:$T$1977,"&lt;="&amp;G169))</f>
        <v>0</v>
      </c>
      <c r="P169" s="100">
        <f t="shared" si="96"/>
        <v>173</v>
      </c>
      <c r="Q169" s="112">
        <f t="shared" si="97"/>
        <v>0.26694915254237289</v>
      </c>
      <c r="R169" s="101">
        <f t="shared" si="98"/>
        <v>118</v>
      </c>
      <c r="S169" s="101">
        <f t="shared" si="99"/>
        <v>0</v>
      </c>
      <c r="T169" s="100">
        <f>VLOOKUP(K169,'5th Cycle APR Raw Data-Final'!$A$3:$P$1977,10,FALSE)</f>
        <v>160</v>
      </c>
      <c r="U169" s="100">
        <f>IF(AN169&lt;1,SUMIFS('5th Cycle APR Raw Data-Final'!K$3:K$1977,'5th Cycle APR Raw Data-Final'!$A$3:$A$1977,'SB35 Determination Data'!$K169,'5th Cycle APR Raw Data-Final'!$T$3:$T$1977,"&gt;="&amp;'SB35 Determination Data'!$F169,'5th Cycle APR Raw Data-Final'!$T$3:$T$1977,"&lt;"&amp;E169),SUMIFS('5th Cycle APR Raw Data-Final'!K$3:K$1977,'5th Cycle APR Raw Data-Final'!$A$3:$A$1977,'SB35 Determination Data'!$K169,'5th Cycle APR Raw Data-Final'!$T$3:$T$1977,"&gt;="&amp;'SB35 Determination Data'!$F169,'5th Cycle APR Raw Data-Final'!$T$3:$T$1977,"&lt;="&amp;G169))</f>
        <v>487</v>
      </c>
      <c r="V169" s="100">
        <f>IF(AN169&lt;1,SUMIFS('5th Cycle APR Raw Data-Final'!L$3:L$1977,'5th Cycle APR Raw Data-Final'!$A$3:$A$1977,'SB35 Determination Data'!$K169,'5th Cycle APR Raw Data-Final'!$T$3:$T$1977,"&gt;="&amp;'SB35 Determination Data'!$F169,'5th Cycle APR Raw Data-Final'!$T$3:$T$1977,"&lt;"&amp;E169),SUMIFS('5th Cycle APR Raw Data-Final'!L$3:L$1977,'5th Cycle APR Raw Data-Final'!$A$3:$A$1977,'SB35 Determination Data'!$K169,'5th Cycle APR Raw Data-Final'!$T$3:$T$1977,"&gt;="&amp;'SB35 Determination Data'!$F169,'5th Cycle APR Raw Data-Final'!$T$3:$T$1977,"&lt;="&amp;G169))</f>
        <v>487</v>
      </c>
      <c r="W169" s="100">
        <f>IF(AN169&lt;1,SUMIFS('5th Cycle APR Raw Data-Final'!M$3:M$1977,'5th Cycle APR Raw Data-Final'!$A$3:$A$1977,'SB35 Determination Data'!$K169,'5th Cycle APR Raw Data-Final'!$T$3:$T$1977,"&gt;="&amp;'SB35 Determination Data'!$F169,'5th Cycle APR Raw Data-Final'!$T$3:$T$1977,"&lt;"&amp;E169),SUMIFS('5th Cycle APR Raw Data-Final'!M$3:M$1977,'5th Cycle APR Raw Data-Final'!$A$3:$A$1977,'SB35 Determination Data'!$K169,'5th Cycle APR Raw Data-Final'!$T$3:$T$1977,"&gt;="&amp;'SB35 Determination Data'!$F169,'5th Cycle APR Raw Data-Final'!$T$3:$T$1977,"&lt;="&amp;G169))</f>
        <v>0</v>
      </c>
      <c r="X169" s="100">
        <f t="shared" si="100"/>
        <v>0</v>
      </c>
      <c r="Y169" s="100">
        <f t="shared" si="101"/>
        <v>487</v>
      </c>
      <c r="Z169" s="100">
        <f t="shared" si="102"/>
        <v>0</v>
      </c>
      <c r="AA169" s="112">
        <f t="shared" si="103"/>
        <v>3.0437500000000002</v>
      </c>
      <c r="AB169" s="112">
        <f t="shared" si="104"/>
        <v>3.0437500000000002</v>
      </c>
      <c r="AC169" s="100">
        <f>VLOOKUP(K169,'5th Cycle APR Raw Data-Final'!$A$3:$P$1977,14,FALSE)</f>
        <v>217</v>
      </c>
      <c r="AD169" s="100">
        <f>IF(AN169&lt;1,SUMIFS('5th Cycle APR Raw Data-Final'!$O$3:$O$1977,'5th Cycle APR Raw Data-Final'!$A$3:$A$1977,'SB35 Determination Data'!$K169,'5th Cycle APR Raw Data-Final'!$T$3:$T$1977,"&gt;="&amp;'SB35 Determination Data'!$F169,'5th Cycle APR Raw Data-Final'!$T$3:$T$1977,"&lt;"&amp;E169),SUMIFS('5th Cycle APR Raw Data-Final'!$O$3:$O$1977,'5th Cycle APR Raw Data-Final'!$A$3:$A$1977,'SB35 Determination Data'!$K169,'5th Cycle APR Raw Data-Final'!$T$3:$T$1977,"&gt;="&amp;'SB35 Determination Data'!$F169,'5th Cycle APR Raw Data-Final'!$T$3:$T$1977,"&lt;="&amp;G169))</f>
        <v>14</v>
      </c>
      <c r="AE169" s="100">
        <f t="shared" si="105"/>
        <v>203</v>
      </c>
      <c r="AF169" s="112">
        <f t="shared" si="106"/>
        <v>6.4516129032258063E-2</v>
      </c>
      <c r="AG169" s="100">
        <f>VLOOKUP(K169,'5th Cycle APR Raw Data-Final'!$A$3:$P$1977,16,FALSE)</f>
        <v>475</v>
      </c>
      <c r="AH169" s="100">
        <f>IF(AN169&lt;1,SUMIFS('5th Cycle APR Raw Data-Final'!$Q$3:$Q$1977,'5th Cycle APR Raw Data-Final'!$A$3:$A$1977,'SB35 Determination Data'!$K169,'5th Cycle APR Raw Data-Final'!$T$3:$T$1977,"&gt;="&amp;'SB35 Determination Data'!$F169,'5th Cycle APR Raw Data-Final'!$T$3:$T$1977,"&lt;"&amp;E169),SUMIFS('5th Cycle APR Raw Data-Final'!$Q$3:$Q$1977,'5th Cycle APR Raw Data-Final'!$A$3:$A$1977,'SB35 Determination Data'!$K169,'5th Cycle APR Raw Data-Final'!$T$3:$T$1977,"&gt;="&amp;'SB35 Determination Data'!$F169,'5th Cycle APR Raw Data-Final'!$T$3:$T$1977,"&lt;="&amp;G169))</f>
        <v>971</v>
      </c>
      <c r="AI169" s="100">
        <f t="shared" si="107"/>
        <v>0</v>
      </c>
      <c r="AJ169" s="112">
        <f t="shared" si="108"/>
        <v>2.0442105263157893</v>
      </c>
      <c r="AK169" s="100">
        <f>VLOOKUP(K169,'5th Cycle APR Raw Data-Final'!$A$3:$R$1977,18,FALSE)</f>
        <v>1088</v>
      </c>
      <c r="AL169" s="100">
        <f>IF(AN169&lt;1,SUMIFS('5th Cycle APR Raw Data-Final'!$S$3:$S$1977,'5th Cycle APR Raw Data-Final'!$A$3:$A$1977,'SB35 Determination Data'!$K169,'5th Cycle APR Raw Data-Final'!$T$3:$T$1977,"&gt;="&amp;'SB35 Determination Data'!$F169,'5th Cycle APR Raw Data-Final'!$T$3:$T$1977,"&lt;"&amp;E169),SUMIFS('5th Cycle APR Raw Data-Final'!$S$3:$S$1977,'5th Cycle APR Raw Data-Final'!$A$3:$A$1977,'SB35 Determination Data'!$K169,'5th Cycle APR Raw Data-Final'!$T$3:$T$1977,"&gt;="&amp;'SB35 Determination Data'!$F169,'5th Cycle APR Raw Data-Final'!$T$3:$T$1977,"&lt;="&amp;G169))</f>
        <v>1535</v>
      </c>
      <c r="AM169" s="100">
        <f t="shared" si="109"/>
        <v>376</v>
      </c>
      <c r="AN169" s="114">
        <f t="shared" si="110"/>
        <v>0.5</v>
      </c>
      <c r="AO169" s="2" t="str">
        <f t="shared" si="111"/>
        <v>NO</v>
      </c>
      <c r="AP169" s="2" t="str">
        <f t="shared" si="112"/>
        <v>YES</v>
      </c>
      <c r="AQ169" s="2" t="str">
        <f t="shared" si="113"/>
        <v>NO</v>
      </c>
      <c r="AR169" s="124" t="str">
        <f>VLOOKUP(K169,'2018Submitted'!$A$2:$C$540,3,FALSE)</f>
        <v>Successful</v>
      </c>
      <c r="AS169" s="2" t="str">
        <f t="shared" si="114"/>
        <v>NO</v>
      </c>
      <c r="AT169" s="2" t="str">
        <f t="shared" si="115"/>
        <v>YES</v>
      </c>
    </row>
    <row r="170" spans="1:46" s="2" customFormat="1" ht="12.75" customHeight="1" x14ac:dyDescent="0.2">
      <c r="A170" s="2" t="s">
        <v>5</v>
      </c>
      <c r="B170" s="2" t="str">
        <f t="shared" si="88"/>
        <v>GLENDALE</v>
      </c>
      <c r="C170" s="71">
        <f t="shared" si="89"/>
        <v>0.625</v>
      </c>
      <c r="D170" s="72">
        <f t="shared" si="90"/>
        <v>8</v>
      </c>
      <c r="E170" s="99">
        <f t="shared" si="91"/>
        <v>2018</v>
      </c>
      <c r="F170" s="99">
        <f t="shared" si="92"/>
        <v>2014</v>
      </c>
      <c r="G170" s="99" t="str">
        <f t="shared" si="93"/>
        <v>2021</v>
      </c>
      <c r="H170" s="2" t="str">
        <f t="shared" si="94"/>
        <v>10/15/2013</v>
      </c>
      <c r="I170" s="2" t="str">
        <f t="shared" si="95"/>
        <v>10/15/2021</v>
      </c>
      <c r="J170" s="2" t="s">
        <v>3</v>
      </c>
      <c r="K170" s="113" t="s">
        <v>136</v>
      </c>
      <c r="L170" s="100">
        <f>VLOOKUP(K170,'5th Cycle APR Raw Data-Final'!$A$3:$P$1977,6,FALSE)</f>
        <v>508</v>
      </c>
      <c r="M170" s="100">
        <f>IF(AN170&lt;1,SUMIFS('5th Cycle APR Raw Data-Final'!G$3:G$1977,'5th Cycle APR Raw Data-Final'!$A$3:$A$1977,'SB35 Determination Data'!$K170,'5th Cycle APR Raw Data-Final'!$T$3:$T$1977,"&gt;="&amp;'SB35 Determination Data'!$F170,'5th Cycle APR Raw Data-Final'!$T$3:$T$1977,"&lt;"&amp;E170),SUMIFS('5th Cycle APR Raw Data-Final'!G$3:G$1977,'5th Cycle APR Raw Data-Final'!$A$3:$A$1977,'SB35 Determination Data'!$K170,'5th Cycle APR Raw Data-Final'!$T$3:$T$1977,"&gt;="&amp;'SB35 Determination Data'!$F170,'5th Cycle APR Raw Data-Final'!$T$3:$T$1977,"&lt;="&amp;G170))</f>
        <v>88</v>
      </c>
      <c r="N170" s="100">
        <f>IF(AN170&lt;1,SUMIFS('5th Cycle APR Raw Data-Final'!H$3:H$1977,'5th Cycle APR Raw Data-Final'!$A$3:$A$1977,'SB35 Determination Data'!$K170,'5th Cycle APR Raw Data-Final'!$T$3:$T$1977,"&gt;="&amp;'SB35 Determination Data'!$F170,'5th Cycle APR Raw Data-Final'!$T$3:$T$1977,"&lt;"&amp;E170),SUMIFS('5th Cycle APR Raw Data-Final'!H$3:H$1977,'5th Cycle APR Raw Data-Final'!$A$3:$A$1977,'SB35 Determination Data'!$K170,'5th Cycle APR Raw Data-Final'!$T$3:$T$1977,"&gt;="&amp;'SB35 Determination Data'!$F170,'5th Cycle APR Raw Data-Final'!$T$3:$T$1977,"&lt;="&amp;G170))</f>
        <v>88</v>
      </c>
      <c r="O170" s="100">
        <f>IF(AN170&lt;1,SUMIFS('5th Cycle APR Raw Data-Final'!I$3:I$1977,'5th Cycle APR Raw Data-Final'!$A$3:$A$1977,'SB35 Determination Data'!$K170,'5th Cycle APR Raw Data-Final'!$T$3:$T$1977,"&gt;="&amp;'SB35 Determination Data'!$F170,'5th Cycle APR Raw Data-Final'!$T$3:$T$1977,"&lt;"&amp;E170),SUMIFS('5th Cycle APR Raw Data-Final'!I$3:I$1977,'5th Cycle APR Raw Data-Final'!$A$3:$A$1977,'SB35 Determination Data'!$K170,'5th Cycle APR Raw Data-Final'!$T$3:$T$1977,"&gt;="&amp;'SB35 Determination Data'!$F170,'5th Cycle APR Raw Data-Final'!$T$3:$T$1977,"&lt;="&amp;G170))</f>
        <v>0</v>
      </c>
      <c r="P170" s="100">
        <f t="shared" si="96"/>
        <v>420</v>
      </c>
      <c r="Q170" s="112">
        <f t="shared" si="97"/>
        <v>0.17322834645669291</v>
      </c>
      <c r="R170" s="101">
        <f t="shared" si="98"/>
        <v>254</v>
      </c>
      <c r="S170" s="101">
        <f t="shared" si="99"/>
        <v>0</v>
      </c>
      <c r="T170" s="100">
        <f>VLOOKUP(K170,'5th Cycle APR Raw Data-Final'!$A$3:$P$1977,10,FALSE)</f>
        <v>310</v>
      </c>
      <c r="U170" s="100">
        <f>IF(AN170&lt;1,SUMIFS('5th Cycle APR Raw Data-Final'!K$3:K$1977,'5th Cycle APR Raw Data-Final'!$A$3:$A$1977,'SB35 Determination Data'!$K170,'5th Cycle APR Raw Data-Final'!$T$3:$T$1977,"&gt;="&amp;'SB35 Determination Data'!$F170,'5th Cycle APR Raw Data-Final'!$T$3:$T$1977,"&lt;"&amp;E170),SUMIFS('5th Cycle APR Raw Data-Final'!K$3:K$1977,'5th Cycle APR Raw Data-Final'!$A$3:$A$1977,'SB35 Determination Data'!$K170,'5th Cycle APR Raw Data-Final'!$T$3:$T$1977,"&gt;="&amp;'SB35 Determination Data'!$F170,'5th Cycle APR Raw Data-Final'!$T$3:$T$1977,"&lt;="&amp;G170))</f>
        <v>97</v>
      </c>
      <c r="V170" s="100">
        <f>IF(AN170&lt;1,SUMIFS('5th Cycle APR Raw Data-Final'!L$3:L$1977,'5th Cycle APR Raw Data-Final'!$A$3:$A$1977,'SB35 Determination Data'!$K170,'5th Cycle APR Raw Data-Final'!$T$3:$T$1977,"&gt;="&amp;'SB35 Determination Data'!$F170,'5th Cycle APR Raw Data-Final'!$T$3:$T$1977,"&lt;"&amp;E170),SUMIFS('5th Cycle APR Raw Data-Final'!L$3:L$1977,'5th Cycle APR Raw Data-Final'!$A$3:$A$1977,'SB35 Determination Data'!$K170,'5th Cycle APR Raw Data-Final'!$T$3:$T$1977,"&gt;="&amp;'SB35 Determination Data'!$F170,'5th Cycle APR Raw Data-Final'!$T$3:$T$1977,"&lt;="&amp;G170))</f>
        <v>97</v>
      </c>
      <c r="W170" s="100">
        <f>IF(AN170&lt;1,SUMIFS('5th Cycle APR Raw Data-Final'!M$3:M$1977,'5th Cycle APR Raw Data-Final'!$A$3:$A$1977,'SB35 Determination Data'!$K170,'5th Cycle APR Raw Data-Final'!$T$3:$T$1977,"&gt;="&amp;'SB35 Determination Data'!$F170,'5th Cycle APR Raw Data-Final'!$T$3:$T$1977,"&lt;"&amp;E170),SUMIFS('5th Cycle APR Raw Data-Final'!M$3:M$1977,'5th Cycle APR Raw Data-Final'!$A$3:$A$1977,'SB35 Determination Data'!$K170,'5th Cycle APR Raw Data-Final'!$T$3:$T$1977,"&gt;="&amp;'SB35 Determination Data'!$F170,'5th Cycle APR Raw Data-Final'!$T$3:$T$1977,"&lt;="&amp;G170))</f>
        <v>0</v>
      </c>
      <c r="X170" s="100">
        <f t="shared" si="100"/>
        <v>213</v>
      </c>
      <c r="Y170" s="100">
        <f t="shared" si="101"/>
        <v>97</v>
      </c>
      <c r="Z170" s="100">
        <f t="shared" si="102"/>
        <v>213</v>
      </c>
      <c r="AA170" s="112">
        <f t="shared" si="103"/>
        <v>0.31290322580645163</v>
      </c>
      <c r="AB170" s="112">
        <f t="shared" si="104"/>
        <v>0.31290322580645163</v>
      </c>
      <c r="AC170" s="100">
        <f>VLOOKUP(K170,'5th Cycle APR Raw Data-Final'!$A$3:$P$1977,14,FALSE)</f>
        <v>337</v>
      </c>
      <c r="AD170" s="100">
        <f>IF(AN170&lt;1,SUMIFS('5th Cycle APR Raw Data-Final'!$O$3:$O$1977,'5th Cycle APR Raw Data-Final'!$A$3:$A$1977,'SB35 Determination Data'!$K170,'5th Cycle APR Raw Data-Final'!$T$3:$T$1977,"&gt;="&amp;'SB35 Determination Data'!$F170,'5th Cycle APR Raw Data-Final'!$T$3:$T$1977,"&lt;"&amp;E170),SUMIFS('5th Cycle APR Raw Data-Final'!$O$3:$O$1977,'5th Cycle APR Raw Data-Final'!$A$3:$A$1977,'SB35 Determination Data'!$K170,'5th Cycle APR Raw Data-Final'!$T$3:$T$1977,"&gt;="&amp;'SB35 Determination Data'!$F170,'5th Cycle APR Raw Data-Final'!$T$3:$T$1977,"&lt;="&amp;G170))</f>
        <v>1</v>
      </c>
      <c r="AE170" s="100">
        <f t="shared" si="105"/>
        <v>336</v>
      </c>
      <c r="AF170" s="112">
        <f t="shared" si="106"/>
        <v>2.967359050445104E-3</v>
      </c>
      <c r="AG170" s="100">
        <f>VLOOKUP(K170,'5th Cycle APR Raw Data-Final'!$A$3:$P$1977,16,FALSE)</f>
        <v>862</v>
      </c>
      <c r="AH170" s="100">
        <f>IF(AN170&lt;1,SUMIFS('5th Cycle APR Raw Data-Final'!$Q$3:$Q$1977,'5th Cycle APR Raw Data-Final'!$A$3:$A$1977,'SB35 Determination Data'!$K170,'5th Cycle APR Raw Data-Final'!$T$3:$T$1977,"&gt;="&amp;'SB35 Determination Data'!$F170,'5th Cycle APR Raw Data-Final'!$T$3:$T$1977,"&lt;"&amp;E170),SUMIFS('5th Cycle APR Raw Data-Final'!$Q$3:$Q$1977,'5th Cycle APR Raw Data-Final'!$A$3:$A$1977,'SB35 Determination Data'!$K170,'5th Cycle APR Raw Data-Final'!$T$3:$T$1977,"&gt;="&amp;'SB35 Determination Data'!$F170,'5th Cycle APR Raw Data-Final'!$T$3:$T$1977,"&lt;="&amp;G170))</f>
        <v>3105</v>
      </c>
      <c r="AI170" s="100">
        <f t="shared" si="107"/>
        <v>0</v>
      </c>
      <c r="AJ170" s="112">
        <f t="shared" si="108"/>
        <v>3.6020881670533642</v>
      </c>
      <c r="AK170" s="100">
        <f>VLOOKUP(K170,'5th Cycle APR Raw Data-Final'!$A$3:$R$1977,18,FALSE)</f>
        <v>2017</v>
      </c>
      <c r="AL170" s="100">
        <f>IF(AN170&lt;1,SUMIFS('5th Cycle APR Raw Data-Final'!$S$3:$S$1977,'5th Cycle APR Raw Data-Final'!$A$3:$A$1977,'SB35 Determination Data'!$K170,'5th Cycle APR Raw Data-Final'!$T$3:$T$1977,"&gt;="&amp;'SB35 Determination Data'!$F170,'5th Cycle APR Raw Data-Final'!$T$3:$T$1977,"&lt;"&amp;E170),SUMIFS('5th Cycle APR Raw Data-Final'!$S$3:$S$1977,'5th Cycle APR Raw Data-Final'!$A$3:$A$1977,'SB35 Determination Data'!$K170,'5th Cycle APR Raw Data-Final'!$T$3:$T$1977,"&gt;="&amp;'SB35 Determination Data'!$F170,'5th Cycle APR Raw Data-Final'!$T$3:$T$1977,"&lt;="&amp;G170))</f>
        <v>3291</v>
      </c>
      <c r="AM170" s="100">
        <f t="shared" si="109"/>
        <v>969</v>
      </c>
      <c r="AN170" s="114">
        <f t="shared" si="110"/>
        <v>0.5</v>
      </c>
      <c r="AO170" s="2" t="str">
        <f t="shared" si="111"/>
        <v>NO</v>
      </c>
      <c r="AP170" s="2" t="str">
        <f t="shared" si="112"/>
        <v>YES</v>
      </c>
      <c r="AQ170" s="2" t="str">
        <f t="shared" si="113"/>
        <v>NO</v>
      </c>
      <c r="AR170" s="124" t="str">
        <f>VLOOKUP(K170,'2018Submitted'!$A$2:$C$540,3,FALSE)</f>
        <v>Received - Not successful</v>
      </c>
      <c r="AS170" s="2" t="str">
        <f t="shared" si="114"/>
        <v>NO</v>
      </c>
      <c r="AT170" s="2" t="str">
        <f t="shared" si="115"/>
        <v>YES</v>
      </c>
    </row>
    <row r="171" spans="1:46" s="2" customFormat="1" ht="12.75" customHeight="1" x14ac:dyDescent="0.2">
      <c r="A171" s="2" t="s">
        <v>5</v>
      </c>
      <c r="B171" s="2" t="str">
        <f t="shared" si="88"/>
        <v>GLENDORA</v>
      </c>
      <c r="C171" s="71">
        <f t="shared" si="89"/>
        <v>0.625</v>
      </c>
      <c r="D171" s="72">
        <f t="shared" si="90"/>
        <v>8</v>
      </c>
      <c r="E171" s="99">
        <f t="shared" si="91"/>
        <v>2018</v>
      </c>
      <c r="F171" s="99">
        <f t="shared" si="92"/>
        <v>2014</v>
      </c>
      <c r="G171" s="99" t="str">
        <f t="shared" si="93"/>
        <v>2021</v>
      </c>
      <c r="H171" s="2" t="str">
        <f t="shared" si="94"/>
        <v>10/15/2013</v>
      </c>
      <c r="I171" s="2" t="str">
        <f t="shared" si="95"/>
        <v>10/15/2021</v>
      </c>
      <c r="J171" s="2" t="s">
        <v>3</v>
      </c>
      <c r="K171" s="113" t="s">
        <v>137</v>
      </c>
      <c r="L171" s="100">
        <f>VLOOKUP(K171,'5th Cycle APR Raw Data-Final'!$A$3:$P$1977,6,FALSE)</f>
        <v>171</v>
      </c>
      <c r="M171" s="100">
        <f>IF(AN171&lt;1,SUMIFS('5th Cycle APR Raw Data-Final'!G$3:G$1977,'5th Cycle APR Raw Data-Final'!$A$3:$A$1977,'SB35 Determination Data'!$K171,'5th Cycle APR Raw Data-Final'!$T$3:$T$1977,"&gt;="&amp;'SB35 Determination Data'!$F171,'5th Cycle APR Raw Data-Final'!$T$3:$T$1977,"&lt;"&amp;E171),SUMIFS('5th Cycle APR Raw Data-Final'!G$3:G$1977,'5th Cycle APR Raw Data-Final'!$A$3:$A$1977,'SB35 Determination Data'!$K171,'5th Cycle APR Raw Data-Final'!$T$3:$T$1977,"&gt;="&amp;'SB35 Determination Data'!$F171,'5th Cycle APR Raw Data-Final'!$T$3:$T$1977,"&lt;="&amp;G171))</f>
        <v>0</v>
      </c>
      <c r="N171" s="100">
        <f>IF(AN171&lt;1,SUMIFS('5th Cycle APR Raw Data-Final'!H$3:H$1977,'5th Cycle APR Raw Data-Final'!$A$3:$A$1977,'SB35 Determination Data'!$K171,'5th Cycle APR Raw Data-Final'!$T$3:$T$1977,"&gt;="&amp;'SB35 Determination Data'!$F171,'5th Cycle APR Raw Data-Final'!$T$3:$T$1977,"&lt;"&amp;E171),SUMIFS('5th Cycle APR Raw Data-Final'!H$3:H$1977,'5th Cycle APR Raw Data-Final'!$A$3:$A$1977,'SB35 Determination Data'!$K171,'5th Cycle APR Raw Data-Final'!$T$3:$T$1977,"&gt;="&amp;'SB35 Determination Data'!$F171,'5th Cycle APR Raw Data-Final'!$T$3:$T$1977,"&lt;="&amp;G171))</f>
        <v>0</v>
      </c>
      <c r="O171" s="100">
        <f>IF(AN171&lt;1,SUMIFS('5th Cycle APR Raw Data-Final'!I$3:I$1977,'5th Cycle APR Raw Data-Final'!$A$3:$A$1977,'SB35 Determination Data'!$K171,'5th Cycle APR Raw Data-Final'!$T$3:$T$1977,"&gt;="&amp;'SB35 Determination Data'!$F171,'5th Cycle APR Raw Data-Final'!$T$3:$T$1977,"&lt;"&amp;E171),SUMIFS('5th Cycle APR Raw Data-Final'!I$3:I$1977,'5th Cycle APR Raw Data-Final'!$A$3:$A$1977,'SB35 Determination Data'!$K171,'5th Cycle APR Raw Data-Final'!$T$3:$T$1977,"&gt;="&amp;'SB35 Determination Data'!$F171,'5th Cycle APR Raw Data-Final'!$T$3:$T$1977,"&lt;="&amp;G171))</f>
        <v>0</v>
      </c>
      <c r="P171" s="100">
        <f t="shared" si="96"/>
        <v>171</v>
      </c>
      <c r="Q171" s="112">
        <f t="shared" si="97"/>
        <v>0</v>
      </c>
      <c r="R171" s="101">
        <f t="shared" si="98"/>
        <v>86</v>
      </c>
      <c r="S171" s="101">
        <f t="shared" si="99"/>
        <v>0</v>
      </c>
      <c r="T171" s="100">
        <f>VLOOKUP(K171,'5th Cycle APR Raw Data-Final'!$A$3:$P$1977,10,FALSE)</f>
        <v>100</v>
      </c>
      <c r="U171" s="100">
        <f>IF(AN171&lt;1,SUMIFS('5th Cycle APR Raw Data-Final'!K$3:K$1977,'5th Cycle APR Raw Data-Final'!$A$3:$A$1977,'SB35 Determination Data'!$K171,'5th Cycle APR Raw Data-Final'!$T$3:$T$1977,"&gt;="&amp;'SB35 Determination Data'!$F171,'5th Cycle APR Raw Data-Final'!$T$3:$T$1977,"&lt;"&amp;E171),SUMIFS('5th Cycle APR Raw Data-Final'!K$3:K$1977,'5th Cycle APR Raw Data-Final'!$A$3:$A$1977,'SB35 Determination Data'!$K171,'5th Cycle APR Raw Data-Final'!$T$3:$T$1977,"&gt;="&amp;'SB35 Determination Data'!$F171,'5th Cycle APR Raw Data-Final'!$T$3:$T$1977,"&lt;="&amp;G171))</f>
        <v>0</v>
      </c>
      <c r="V171" s="100">
        <f>IF(AN171&lt;1,SUMIFS('5th Cycle APR Raw Data-Final'!L$3:L$1977,'5th Cycle APR Raw Data-Final'!$A$3:$A$1977,'SB35 Determination Data'!$K171,'5th Cycle APR Raw Data-Final'!$T$3:$T$1977,"&gt;="&amp;'SB35 Determination Data'!$F171,'5th Cycle APR Raw Data-Final'!$T$3:$T$1977,"&lt;"&amp;E171),SUMIFS('5th Cycle APR Raw Data-Final'!L$3:L$1977,'5th Cycle APR Raw Data-Final'!$A$3:$A$1977,'SB35 Determination Data'!$K171,'5th Cycle APR Raw Data-Final'!$T$3:$T$1977,"&gt;="&amp;'SB35 Determination Data'!$F171,'5th Cycle APR Raw Data-Final'!$T$3:$T$1977,"&lt;="&amp;G171))</f>
        <v>0</v>
      </c>
      <c r="W171" s="100">
        <f>IF(AN171&lt;1,SUMIFS('5th Cycle APR Raw Data-Final'!M$3:M$1977,'5th Cycle APR Raw Data-Final'!$A$3:$A$1977,'SB35 Determination Data'!$K171,'5th Cycle APR Raw Data-Final'!$T$3:$T$1977,"&gt;="&amp;'SB35 Determination Data'!$F171,'5th Cycle APR Raw Data-Final'!$T$3:$T$1977,"&lt;"&amp;E171),SUMIFS('5th Cycle APR Raw Data-Final'!M$3:M$1977,'5th Cycle APR Raw Data-Final'!$A$3:$A$1977,'SB35 Determination Data'!$K171,'5th Cycle APR Raw Data-Final'!$T$3:$T$1977,"&gt;="&amp;'SB35 Determination Data'!$F171,'5th Cycle APR Raw Data-Final'!$T$3:$T$1977,"&lt;="&amp;G171))</f>
        <v>0</v>
      </c>
      <c r="X171" s="100">
        <f t="shared" si="100"/>
        <v>100</v>
      </c>
      <c r="Y171" s="100">
        <f t="shared" si="101"/>
        <v>0</v>
      </c>
      <c r="Z171" s="100">
        <f t="shared" si="102"/>
        <v>100</v>
      </c>
      <c r="AA171" s="112">
        <f t="shared" si="103"/>
        <v>0</v>
      </c>
      <c r="AB171" s="112">
        <f t="shared" si="104"/>
        <v>0</v>
      </c>
      <c r="AC171" s="100">
        <f>VLOOKUP(K171,'5th Cycle APR Raw Data-Final'!$A$3:$P$1977,14,FALSE)</f>
        <v>108</v>
      </c>
      <c r="AD171" s="100">
        <f>IF(AN171&lt;1,SUMIFS('5th Cycle APR Raw Data-Final'!$O$3:$O$1977,'5th Cycle APR Raw Data-Final'!$A$3:$A$1977,'SB35 Determination Data'!$K171,'5th Cycle APR Raw Data-Final'!$T$3:$T$1977,"&gt;="&amp;'SB35 Determination Data'!$F171,'5th Cycle APR Raw Data-Final'!$T$3:$T$1977,"&lt;"&amp;E171),SUMIFS('5th Cycle APR Raw Data-Final'!$O$3:$O$1977,'5th Cycle APR Raw Data-Final'!$A$3:$A$1977,'SB35 Determination Data'!$K171,'5th Cycle APR Raw Data-Final'!$T$3:$T$1977,"&gt;="&amp;'SB35 Determination Data'!$F171,'5th Cycle APR Raw Data-Final'!$T$3:$T$1977,"&lt;="&amp;G171))</f>
        <v>0</v>
      </c>
      <c r="AE171" s="100">
        <f t="shared" si="105"/>
        <v>108</v>
      </c>
      <c r="AF171" s="112">
        <f t="shared" si="106"/>
        <v>0</v>
      </c>
      <c r="AG171" s="100">
        <f>VLOOKUP(K171,'5th Cycle APR Raw Data-Final'!$A$3:$P$1977,16,FALSE)</f>
        <v>267</v>
      </c>
      <c r="AH171" s="100">
        <f>IF(AN171&lt;1,SUMIFS('5th Cycle APR Raw Data-Final'!$Q$3:$Q$1977,'5th Cycle APR Raw Data-Final'!$A$3:$A$1977,'SB35 Determination Data'!$K171,'5th Cycle APR Raw Data-Final'!$T$3:$T$1977,"&gt;="&amp;'SB35 Determination Data'!$F171,'5th Cycle APR Raw Data-Final'!$T$3:$T$1977,"&lt;"&amp;E171),SUMIFS('5th Cycle APR Raw Data-Final'!$Q$3:$Q$1977,'5th Cycle APR Raw Data-Final'!$A$3:$A$1977,'SB35 Determination Data'!$K171,'5th Cycle APR Raw Data-Final'!$T$3:$T$1977,"&gt;="&amp;'SB35 Determination Data'!$F171,'5th Cycle APR Raw Data-Final'!$T$3:$T$1977,"&lt;="&amp;G171))</f>
        <v>483</v>
      </c>
      <c r="AI171" s="100">
        <f t="shared" si="107"/>
        <v>0</v>
      </c>
      <c r="AJ171" s="112">
        <f t="shared" si="108"/>
        <v>1.8089887640449438</v>
      </c>
      <c r="AK171" s="100">
        <f>VLOOKUP(K171,'5th Cycle APR Raw Data-Final'!$A$3:$R$1977,18,FALSE)</f>
        <v>646</v>
      </c>
      <c r="AL171" s="100">
        <f>IF(AN171&lt;1,SUMIFS('5th Cycle APR Raw Data-Final'!$S$3:$S$1977,'5th Cycle APR Raw Data-Final'!$A$3:$A$1977,'SB35 Determination Data'!$K171,'5th Cycle APR Raw Data-Final'!$T$3:$T$1977,"&gt;="&amp;'SB35 Determination Data'!$F171,'5th Cycle APR Raw Data-Final'!$T$3:$T$1977,"&lt;"&amp;E171),SUMIFS('5th Cycle APR Raw Data-Final'!$S$3:$S$1977,'5th Cycle APR Raw Data-Final'!$A$3:$A$1977,'SB35 Determination Data'!$K171,'5th Cycle APR Raw Data-Final'!$T$3:$T$1977,"&gt;="&amp;'SB35 Determination Data'!$F171,'5th Cycle APR Raw Data-Final'!$T$3:$T$1977,"&lt;="&amp;G171))</f>
        <v>483</v>
      </c>
      <c r="AM171" s="100">
        <f t="shared" si="109"/>
        <v>379</v>
      </c>
      <c r="AN171" s="114">
        <f t="shared" si="110"/>
        <v>0.5</v>
      </c>
      <c r="AO171" s="2" t="str">
        <f t="shared" si="111"/>
        <v>NO</v>
      </c>
      <c r="AP171" s="2" t="str">
        <f t="shared" si="112"/>
        <v>YES</v>
      </c>
      <c r="AQ171" s="2" t="str">
        <f t="shared" si="113"/>
        <v>NO</v>
      </c>
      <c r="AR171" s="124" t="str">
        <f>VLOOKUP(K171,'2018Submitted'!$A$2:$C$540,3,FALSE)</f>
        <v>Successful</v>
      </c>
      <c r="AS171" s="2" t="str">
        <f t="shared" si="114"/>
        <v>NO</v>
      </c>
      <c r="AT171" s="2" t="str">
        <f t="shared" si="115"/>
        <v>YES</v>
      </c>
    </row>
    <row r="172" spans="1:46" s="2" customFormat="1" ht="12.75" customHeight="1" x14ac:dyDescent="0.2">
      <c r="A172" s="2" t="s">
        <v>138</v>
      </c>
      <c r="B172" s="2" t="str">
        <f t="shared" si="88"/>
        <v>GLENN COUNTY</v>
      </c>
      <c r="C172" s="71">
        <f t="shared" si="89"/>
        <v>1</v>
      </c>
      <c r="D172" s="72">
        <f t="shared" si="90"/>
        <v>5</v>
      </c>
      <c r="E172" s="99">
        <f t="shared" si="91"/>
        <v>2017</v>
      </c>
      <c r="F172" s="99">
        <f t="shared" si="92"/>
        <v>2014</v>
      </c>
      <c r="G172" s="99">
        <f t="shared" si="93"/>
        <v>2018</v>
      </c>
      <c r="H172" s="2" t="str">
        <f t="shared" si="94"/>
        <v>06/30/2014</v>
      </c>
      <c r="I172" s="2" t="str">
        <f t="shared" si="95"/>
        <v>06/30/2019</v>
      </c>
      <c r="J172" s="2" t="s">
        <v>13</v>
      </c>
      <c r="K172" s="113" t="s">
        <v>1115</v>
      </c>
      <c r="L172" s="100">
        <f>VLOOKUP(K172,'5th Cycle APR Raw Data-Final'!$A$3:$P$1977,6,FALSE)</f>
        <v>25</v>
      </c>
      <c r="M172" s="100">
        <f>IF(AN172&lt;1,SUMIFS('5th Cycle APR Raw Data-Final'!G$3:G$1977,'5th Cycle APR Raw Data-Final'!$A$3:$A$1977,'SB35 Determination Data'!$K172,'5th Cycle APR Raw Data-Final'!$T$3:$T$1977,"&gt;="&amp;'SB35 Determination Data'!$F172,'5th Cycle APR Raw Data-Final'!$T$3:$T$1977,"&lt;"&amp;E172),SUMIFS('5th Cycle APR Raw Data-Final'!G$3:G$1977,'5th Cycle APR Raw Data-Final'!$A$3:$A$1977,'SB35 Determination Data'!$K172,'5th Cycle APR Raw Data-Final'!$T$3:$T$1977,"&gt;="&amp;'SB35 Determination Data'!$F172,'5th Cycle APR Raw Data-Final'!$T$3:$T$1977,"&lt;="&amp;G172))</f>
        <v>10</v>
      </c>
      <c r="N172" s="100">
        <f>IF(AN172&lt;1,SUMIFS('5th Cycle APR Raw Data-Final'!H$3:H$1977,'5th Cycle APR Raw Data-Final'!$A$3:$A$1977,'SB35 Determination Data'!$K172,'5th Cycle APR Raw Data-Final'!$T$3:$T$1977,"&gt;="&amp;'SB35 Determination Data'!$F172,'5th Cycle APR Raw Data-Final'!$T$3:$T$1977,"&lt;"&amp;E172),SUMIFS('5th Cycle APR Raw Data-Final'!H$3:H$1977,'5th Cycle APR Raw Data-Final'!$A$3:$A$1977,'SB35 Determination Data'!$K172,'5th Cycle APR Raw Data-Final'!$T$3:$T$1977,"&gt;="&amp;'SB35 Determination Data'!$F172,'5th Cycle APR Raw Data-Final'!$T$3:$T$1977,"&lt;="&amp;G172))</f>
        <v>6</v>
      </c>
      <c r="O172" s="100">
        <f>IF(AN172&lt;1,SUMIFS('5th Cycle APR Raw Data-Final'!I$3:I$1977,'5th Cycle APR Raw Data-Final'!$A$3:$A$1977,'SB35 Determination Data'!$K172,'5th Cycle APR Raw Data-Final'!$T$3:$T$1977,"&gt;="&amp;'SB35 Determination Data'!$F172,'5th Cycle APR Raw Data-Final'!$T$3:$T$1977,"&lt;"&amp;E172),SUMIFS('5th Cycle APR Raw Data-Final'!I$3:I$1977,'5th Cycle APR Raw Data-Final'!$A$3:$A$1977,'SB35 Determination Data'!$K172,'5th Cycle APR Raw Data-Final'!$T$3:$T$1977,"&gt;="&amp;'SB35 Determination Data'!$F172,'5th Cycle APR Raw Data-Final'!$T$3:$T$1977,"&lt;="&amp;G172))</f>
        <v>4</v>
      </c>
      <c r="P172" s="100">
        <f t="shared" si="96"/>
        <v>15</v>
      </c>
      <c r="Q172" s="112">
        <f t="shared" si="97"/>
        <v>0.4</v>
      </c>
      <c r="R172" s="101">
        <f t="shared" si="98"/>
        <v>25</v>
      </c>
      <c r="S172" s="101">
        <f t="shared" si="99"/>
        <v>0</v>
      </c>
      <c r="T172" s="100">
        <f>VLOOKUP(K172,'5th Cycle APR Raw Data-Final'!$A$3:$P$1977,10,FALSE)</f>
        <v>19</v>
      </c>
      <c r="U172" s="100">
        <f>IF(AN172&lt;1,SUMIFS('5th Cycle APR Raw Data-Final'!K$3:K$1977,'5th Cycle APR Raw Data-Final'!$A$3:$A$1977,'SB35 Determination Data'!$K172,'5th Cycle APR Raw Data-Final'!$T$3:$T$1977,"&gt;="&amp;'SB35 Determination Data'!$F172,'5th Cycle APR Raw Data-Final'!$T$3:$T$1977,"&lt;"&amp;E172),SUMIFS('5th Cycle APR Raw Data-Final'!K$3:K$1977,'5th Cycle APR Raw Data-Final'!$A$3:$A$1977,'SB35 Determination Data'!$K172,'5th Cycle APR Raw Data-Final'!$T$3:$T$1977,"&gt;="&amp;'SB35 Determination Data'!$F172,'5th Cycle APR Raw Data-Final'!$T$3:$T$1977,"&lt;="&amp;G172))</f>
        <v>10</v>
      </c>
      <c r="V172" s="100">
        <f>IF(AN172&lt;1,SUMIFS('5th Cycle APR Raw Data-Final'!L$3:L$1977,'5th Cycle APR Raw Data-Final'!$A$3:$A$1977,'SB35 Determination Data'!$K172,'5th Cycle APR Raw Data-Final'!$T$3:$T$1977,"&gt;="&amp;'SB35 Determination Data'!$F172,'5th Cycle APR Raw Data-Final'!$T$3:$T$1977,"&lt;"&amp;E172),SUMIFS('5th Cycle APR Raw Data-Final'!L$3:L$1977,'5th Cycle APR Raw Data-Final'!$A$3:$A$1977,'SB35 Determination Data'!$K172,'5th Cycle APR Raw Data-Final'!$T$3:$T$1977,"&gt;="&amp;'SB35 Determination Data'!$F172,'5th Cycle APR Raw Data-Final'!$T$3:$T$1977,"&lt;="&amp;G172))</f>
        <v>2</v>
      </c>
      <c r="W172" s="100">
        <f>IF(AN172&lt;1,SUMIFS('5th Cycle APR Raw Data-Final'!M$3:M$1977,'5th Cycle APR Raw Data-Final'!$A$3:$A$1977,'SB35 Determination Data'!$K172,'5th Cycle APR Raw Data-Final'!$T$3:$T$1977,"&gt;="&amp;'SB35 Determination Data'!$F172,'5th Cycle APR Raw Data-Final'!$T$3:$T$1977,"&lt;"&amp;E172),SUMIFS('5th Cycle APR Raw Data-Final'!M$3:M$1977,'5th Cycle APR Raw Data-Final'!$A$3:$A$1977,'SB35 Determination Data'!$K172,'5th Cycle APR Raw Data-Final'!$T$3:$T$1977,"&gt;="&amp;'SB35 Determination Data'!$F172,'5th Cycle APR Raw Data-Final'!$T$3:$T$1977,"&lt;="&amp;G172))</f>
        <v>8</v>
      </c>
      <c r="X172" s="100">
        <f t="shared" si="100"/>
        <v>9</v>
      </c>
      <c r="Y172" s="100">
        <f t="shared" si="101"/>
        <v>10</v>
      </c>
      <c r="Z172" s="100">
        <f t="shared" si="102"/>
        <v>9</v>
      </c>
      <c r="AA172" s="112">
        <f t="shared" si="103"/>
        <v>0.52631578947368418</v>
      </c>
      <c r="AB172" s="112">
        <f t="shared" si="104"/>
        <v>0.52631578947368418</v>
      </c>
      <c r="AC172" s="100">
        <f>VLOOKUP(K172,'5th Cycle APR Raw Data-Final'!$A$3:$P$1977,14,FALSE)</f>
        <v>25</v>
      </c>
      <c r="AD172" s="100">
        <f>IF(AN172&lt;1,SUMIFS('5th Cycle APR Raw Data-Final'!$O$3:$O$1977,'5th Cycle APR Raw Data-Final'!$A$3:$A$1977,'SB35 Determination Data'!$K172,'5th Cycle APR Raw Data-Final'!$T$3:$T$1977,"&gt;="&amp;'SB35 Determination Data'!$F172,'5th Cycle APR Raw Data-Final'!$T$3:$T$1977,"&lt;"&amp;E172),SUMIFS('5th Cycle APR Raw Data-Final'!$O$3:$O$1977,'5th Cycle APR Raw Data-Final'!$A$3:$A$1977,'SB35 Determination Data'!$K172,'5th Cycle APR Raw Data-Final'!$T$3:$T$1977,"&gt;="&amp;'SB35 Determination Data'!$F172,'5th Cycle APR Raw Data-Final'!$T$3:$T$1977,"&lt;="&amp;G172))</f>
        <v>9</v>
      </c>
      <c r="AE172" s="100">
        <f t="shared" si="105"/>
        <v>16</v>
      </c>
      <c r="AF172" s="112">
        <f t="shared" si="106"/>
        <v>0.36</v>
      </c>
      <c r="AG172" s="100">
        <f>VLOOKUP(K172,'5th Cycle APR Raw Data-Final'!$A$3:$P$1977,16,FALSE)</f>
        <v>48</v>
      </c>
      <c r="AH172" s="100">
        <f>IF(AN172&lt;1,SUMIFS('5th Cycle APR Raw Data-Final'!$Q$3:$Q$1977,'5th Cycle APR Raw Data-Final'!$A$3:$A$1977,'SB35 Determination Data'!$K172,'5th Cycle APR Raw Data-Final'!$T$3:$T$1977,"&gt;="&amp;'SB35 Determination Data'!$F172,'5th Cycle APR Raw Data-Final'!$T$3:$T$1977,"&lt;"&amp;E172),SUMIFS('5th Cycle APR Raw Data-Final'!$Q$3:$Q$1977,'5th Cycle APR Raw Data-Final'!$A$3:$A$1977,'SB35 Determination Data'!$K172,'5th Cycle APR Raw Data-Final'!$T$3:$T$1977,"&gt;="&amp;'SB35 Determination Data'!$F172,'5th Cycle APR Raw Data-Final'!$T$3:$T$1977,"&lt;="&amp;G172))</f>
        <v>30</v>
      </c>
      <c r="AI172" s="100">
        <f t="shared" si="107"/>
        <v>18</v>
      </c>
      <c r="AJ172" s="112">
        <f t="shared" si="108"/>
        <v>0.625</v>
      </c>
      <c r="AK172" s="100">
        <f>VLOOKUP(K172,'5th Cycle APR Raw Data-Final'!$A$3:$R$1977,18,FALSE)</f>
        <v>117</v>
      </c>
      <c r="AL172" s="100">
        <f>IF(AN172&lt;1,SUMIFS('5th Cycle APR Raw Data-Final'!$S$3:$S$1977,'5th Cycle APR Raw Data-Final'!$A$3:$A$1977,'SB35 Determination Data'!$K172,'5th Cycle APR Raw Data-Final'!$T$3:$T$1977,"&gt;="&amp;'SB35 Determination Data'!$F172,'5th Cycle APR Raw Data-Final'!$T$3:$T$1977,"&lt;"&amp;E172),SUMIFS('5th Cycle APR Raw Data-Final'!$S$3:$S$1977,'5th Cycle APR Raw Data-Final'!$A$3:$A$1977,'SB35 Determination Data'!$K172,'5th Cycle APR Raw Data-Final'!$T$3:$T$1977,"&gt;="&amp;'SB35 Determination Data'!$F172,'5th Cycle APR Raw Data-Final'!$T$3:$T$1977,"&lt;="&amp;G172))</f>
        <v>59</v>
      </c>
      <c r="AM172" s="100">
        <f t="shared" si="109"/>
        <v>58</v>
      </c>
      <c r="AN172" s="114">
        <f t="shared" si="110"/>
        <v>1</v>
      </c>
      <c r="AO172" s="2" t="str">
        <f t="shared" si="111"/>
        <v>YES</v>
      </c>
      <c r="AP172" s="2" t="str">
        <f t="shared" si="112"/>
        <v>NO</v>
      </c>
      <c r="AQ172" s="2" t="str">
        <f t="shared" si="113"/>
        <v>NO</v>
      </c>
      <c r="AR172" s="124" t="str">
        <f>VLOOKUP(K172,'2018Submitted'!$A$2:$C$540,3,FALSE)</f>
        <v>No 2018 Annual Progress Report</v>
      </c>
      <c r="AS172" s="2" t="str">
        <f t="shared" si="114"/>
        <v>NO</v>
      </c>
      <c r="AT172" s="2" t="str">
        <f t="shared" si="115"/>
        <v>NO</v>
      </c>
    </row>
    <row r="173" spans="1:46" s="2" customFormat="1" ht="12.75" customHeight="1" x14ac:dyDescent="0.2">
      <c r="A173" s="2" t="s">
        <v>55</v>
      </c>
      <c r="B173" s="2" t="str">
        <f t="shared" si="88"/>
        <v>GOLETA</v>
      </c>
      <c r="C173" s="71">
        <f t="shared" si="89"/>
        <v>0.5</v>
      </c>
      <c r="D173" s="72">
        <f t="shared" si="90"/>
        <v>8</v>
      </c>
      <c r="E173" s="99">
        <f t="shared" si="91"/>
        <v>2019</v>
      </c>
      <c r="F173" s="99">
        <f t="shared" si="92"/>
        <v>2015</v>
      </c>
      <c r="G173" s="99">
        <f t="shared" si="93"/>
        <v>2022</v>
      </c>
      <c r="H173" s="2" t="str">
        <f t="shared" si="94"/>
        <v>02/15/2015</v>
      </c>
      <c r="I173" s="2" t="str">
        <f t="shared" si="95"/>
        <v>02/15/2023</v>
      </c>
      <c r="J173" s="2" t="s">
        <v>56</v>
      </c>
      <c r="K173" s="113" t="s">
        <v>139</v>
      </c>
      <c r="L173" s="100">
        <f>VLOOKUP(K173,'5th Cycle APR Raw Data-Final'!$A$3:$P$1977,6,FALSE)</f>
        <v>235</v>
      </c>
      <c r="M173" s="100">
        <f>IF(AN173&lt;1,SUMIFS('5th Cycle APR Raw Data-Final'!G$3:G$1977,'5th Cycle APR Raw Data-Final'!$A$3:$A$1977,'SB35 Determination Data'!$K173,'5th Cycle APR Raw Data-Final'!$T$3:$T$1977,"&gt;="&amp;'SB35 Determination Data'!$F173,'5th Cycle APR Raw Data-Final'!$T$3:$T$1977,"&lt;"&amp;E173),SUMIFS('5th Cycle APR Raw Data-Final'!G$3:G$1977,'5th Cycle APR Raw Data-Final'!$A$3:$A$1977,'SB35 Determination Data'!$K173,'5th Cycle APR Raw Data-Final'!$T$3:$T$1977,"&gt;="&amp;'SB35 Determination Data'!$F173,'5th Cycle APR Raw Data-Final'!$T$3:$T$1977,"&lt;="&amp;G173))</f>
        <v>0</v>
      </c>
      <c r="N173" s="100">
        <f>IF(AN173&lt;1,SUMIFS('5th Cycle APR Raw Data-Final'!H$3:H$1977,'5th Cycle APR Raw Data-Final'!$A$3:$A$1977,'SB35 Determination Data'!$K173,'5th Cycle APR Raw Data-Final'!$T$3:$T$1977,"&gt;="&amp;'SB35 Determination Data'!$F173,'5th Cycle APR Raw Data-Final'!$T$3:$T$1977,"&lt;"&amp;E173),SUMIFS('5th Cycle APR Raw Data-Final'!H$3:H$1977,'5th Cycle APR Raw Data-Final'!$A$3:$A$1977,'SB35 Determination Data'!$K173,'5th Cycle APR Raw Data-Final'!$T$3:$T$1977,"&gt;="&amp;'SB35 Determination Data'!$F173,'5th Cycle APR Raw Data-Final'!$T$3:$T$1977,"&lt;="&amp;G173))</f>
        <v>0</v>
      </c>
      <c r="O173" s="100">
        <f>IF(AN173&lt;1,SUMIFS('5th Cycle APR Raw Data-Final'!I$3:I$1977,'5th Cycle APR Raw Data-Final'!$A$3:$A$1977,'SB35 Determination Data'!$K173,'5th Cycle APR Raw Data-Final'!$T$3:$T$1977,"&gt;="&amp;'SB35 Determination Data'!$F173,'5th Cycle APR Raw Data-Final'!$T$3:$T$1977,"&lt;"&amp;E173),SUMIFS('5th Cycle APR Raw Data-Final'!I$3:I$1977,'5th Cycle APR Raw Data-Final'!$A$3:$A$1977,'SB35 Determination Data'!$K173,'5th Cycle APR Raw Data-Final'!$T$3:$T$1977,"&gt;="&amp;'SB35 Determination Data'!$F173,'5th Cycle APR Raw Data-Final'!$T$3:$T$1977,"&lt;="&amp;G173))</f>
        <v>0</v>
      </c>
      <c r="P173" s="100">
        <f t="shared" si="96"/>
        <v>235</v>
      </c>
      <c r="Q173" s="112">
        <f t="shared" si="97"/>
        <v>0</v>
      </c>
      <c r="R173" s="101">
        <f t="shared" si="98"/>
        <v>118</v>
      </c>
      <c r="S173" s="101">
        <f t="shared" si="99"/>
        <v>0</v>
      </c>
      <c r="T173" s="100">
        <f>VLOOKUP(K173,'5th Cycle APR Raw Data-Final'!$A$3:$P$1977,10,FALSE)</f>
        <v>157</v>
      </c>
      <c r="U173" s="100">
        <f>IF(AN173&lt;1,SUMIFS('5th Cycle APR Raw Data-Final'!K$3:K$1977,'5th Cycle APR Raw Data-Final'!$A$3:$A$1977,'SB35 Determination Data'!$K173,'5th Cycle APR Raw Data-Final'!$T$3:$T$1977,"&gt;="&amp;'SB35 Determination Data'!$F173,'5th Cycle APR Raw Data-Final'!$T$3:$T$1977,"&lt;"&amp;E173),SUMIFS('5th Cycle APR Raw Data-Final'!K$3:K$1977,'5th Cycle APR Raw Data-Final'!$A$3:$A$1977,'SB35 Determination Data'!$K173,'5th Cycle APR Raw Data-Final'!$T$3:$T$1977,"&gt;="&amp;'SB35 Determination Data'!$F173,'5th Cycle APR Raw Data-Final'!$T$3:$T$1977,"&lt;="&amp;G173))</f>
        <v>69</v>
      </c>
      <c r="V173" s="100">
        <f>IF(AN173&lt;1,SUMIFS('5th Cycle APR Raw Data-Final'!L$3:L$1977,'5th Cycle APR Raw Data-Final'!$A$3:$A$1977,'SB35 Determination Data'!$K173,'5th Cycle APR Raw Data-Final'!$T$3:$T$1977,"&gt;="&amp;'SB35 Determination Data'!$F173,'5th Cycle APR Raw Data-Final'!$T$3:$T$1977,"&lt;"&amp;E173),SUMIFS('5th Cycle APR Raw Data-Final'!L$3:L$1977,'5th Cycle APR Raw Data-Final'!$A$3:$A$1977,'SB35 Determination Data'!$K173,'5th Cycle APR Raw Data-Final'!$T$3:$T$1977,"&gt;="&amp;'SB35 Determination Data'!$F173,'5th Cycle APR Raw Data-Final'!$T$3:$T$1977,"&lt;="&amp;G173))</f>
        <v>69</v>
      </c>
      <c r="W173" s="100">
        <f>IF(AN173&lt;1,SUMIFS('5th Cycle APR Raw Data-Final'!M$3:M$1977,'5th Cycle APR Raw Data-Final'!$A$3:$A$1977,'SB35 Determination Data'!$K173,'5th Cycle APR Raw Data-Final'!$T$3:$T$1977,"&gt;="&amp;'SB35 Determination Data'!$F173,'5th Cycle APR Raw Data-Final'!$T$3:$T$1977,"&lt;"&amp;E173),SUMIFS('5th Cycle APR Raw Data-Final'!M$3:M$1977,'5th Cycle APR Raw Data-Final'!$A$3:$A$1977,'SB35 Determination Data'!$K173,'5th Cycle APR Raw Data-Final'!$T$3:$T$1977,"&gt;="&amp;'SB35 Determination Data'!$F173,'5th Cycle APR Raw Data-Final'!$T$3:$T$1977,"&lt;="&amp;G173))</f>
        <v>0</v>
      </c>
      <c r="X173" s="100">
        <f t="shared" si="100"/>
        <v>88</v>
      </c>
      <c r="Y173" s="100">
        <f t="shared" si="101"/>
        <v>69</v>
      </c>
      <c r="Z173" s="100">
        <f t="shared" si="102"/>
        <v>88</v>
      </c>
      <c r="AA173" s="112">
        <f t="shared" si="103"/>
        <v>0.43949044585987262</v>
      </c>
      <c r="AB173" s="112">
        <f t="shared" si="104"/>
        <v>0.43949044585987262</v>
      </c>
      <c r="AC173" s="100">
        <f>VLOOKUP(K173,'5th Cycle APR Raw Data-Final'!$A$3:$P$1977,14,FALSE)</f>
        <v>174</v>
      </c>
      <c r="AD173" s="100">
        <f>IF(AN173&lt;1,SUMIFS('5th Cycle APR Raw Data-Final'!$O$3:$O$1977,'5th Cycle APR Raw Data-Final'!$A$3:$A$1977,'SB35 Determination Data'!$K173,'5th Cycle APR Raw Data-Final'!$T$3:$T$1977,"&gt;="&amp;'SB35 Determination Data'!$F173,'5th Cycle APR Raw Data-Final'!$T$3:$T$1977,"&lt;"&amp;E173),SUMIFS('5th Cycle APR Raw Data-Final'!$O$3:$O$1977,'5th Cycle APR Raw Data-Final'!$A$3:$A$1977,'SB35 Determination Data'!$K173,'5th Cycle APR Raw Data-Final'!$T$3:$T$1977,"&gt;="&amp;'SB35 Determination Data'!$F173,'5th Cycle APR Raw Data-Final'!$T$3:$T$1977,"&lt;="&amp;G173))</f>
        <v>5</v>
      </c>
      <c r="AE173" s="100">
        <f t="shared" si="105"/>
        <v>169</v>
      </c>
      <c r="AF173" s="112">
        <f t="shared" si="106"/>
        <v>2.8735632183908046E-2</v>
      </c>
      <c r="AG173" s="100">
        <f>VLOOKUP(K173,'5th Cycle APR Raw Data-Final'!$A$3:$P$1977,16,FALSE)</f>
        <v>413</v>
      </c>
      <c r="AH173" s="100">
        <f>IF(AN173&lt;1,SUMIFS('5th Cycle APR Raw Data-Final'!$Q$3:$Q$1977,'5th Cycle APR Raw Data-Final'!$A$3:$A$1977,'SB35 Determination Data'!$K173,'5th Cycle APR Raw Data-Final'!$T$3:$T$1977,"&gt;="&amp;'SB35 Determination Data'!$F173,'5th Cycle APR Raw Data-Final'!$T$3:$T$1977,"&lt;"&amp;E173),SUMIFS('5th Cycle APR Raw Data-Final'!$Q$3:$Q$1977,'5th Cycle APR Raw Data-Final'!$A$3:$A$1977,'SB35 Determination Data'!$K173,'5th Cycle APR Raw Data-Final'!$T$3:$T$1977,"&gt;="&amp;'SB35 Determination Data'!$F173,'5th Cycle APR Raw Data-Final'!$T$3:$T$1977,"&lt;="&amp;G173))</f>
        <v>564</v>
      </c>
      <c r="AI173" s="100">
        <f t="shared" si="107"/>
        <v>0</v>
      </c>
      <c r="AJ173" s="112">
        <f t="shared" si="108"/>
        <v>1.3656174334140436</v>
      </c>
      <c r="AK173" s="100">
        <f>VLOOKUP(K173,'5th Cycle APR Raw Data-Final'!$A$3:$R$1977,18,FALSE)</f>
        <v>979</v>
      </c>
      <c r="AL173" s="100">
        <f>IF(AN173&lt;1,SUMIFS('5th Cycle APR Raw Data-Final'!$S$3:$S$1977,'5th Cycle APR Raw Data-Final'!$A$3:$A$1977,'SB35 Determination Data'!$K173,'5th Cycle APR Raw Data-Final'!$T$3:$T$1977,"&gt;="&amp;'SB35 Determination Data'!$F173,'5th Cycle APR Raw Data-Final'!$T$3:$T$1977,"&lt;"&amp;E173),SUMIFS('5th Cycle APR Raw Data-Final'!$S$3:$S$1977,'5th Cycle APR Raw Data-Final'!$A$3:$A$1977,'SB35 Determination Data'!$K173,'5th Cycle APR Raw Data-Final'!$T$3:$T$1977,"&gt;="&amp;'SB35 Determination Data'!$F173,'5th Cycle APR Raw Data-Final'!$T$3:$T$1977,"&lt;="&amp;G173))</f>
        <v>638</v>
      </c>
      <c r="AM173" s="100">
        <f t="shared" si="109"/>
        <v>492</v>
      </c>
      <c r="AN173" s="114">
        <f t="shared" si="110"/>
        <v>0.5</v>
      </c>
      <c r="AO173" s="2" t="str">
        <f t="shared" si="111"/>
        <v>NO</v>
      </c>
      <c r="AP173" s="2" t="str">
        <f t="shared" si="112"/>
        <v>YES</v>
      </c>
      <c r="AQ173" s="2" t="str">
        <f t="shared" si="113"/>
        <v>NO</v>
      </c>
      <c r="AR173" s="124" t="str">
        <f>VLOOKUP(K173,'2018Submitted'!$A$2:$C$540,3,FALSE)</f>
        <v>Successful</v>
      </c>
      <c r="AS173" s="2" t="str">
        <f t="shared" si="114"/>
        <v>NO</v>
      </c>
      <c r="AT173" s="2" t="str">
        <f t="shared" si="115"/>
        <v>YES</v>
      </c>
    </row>
    <row r="174" spans="1:46" s="2" customFormat="1" ht="12.75" customHeight="1" x14ac:dyDescent="0.2">
      <c r="A174" s="2" t="s">
        <v>68</v>
      </c>
      <c r="B174" s="2" t="str">
        <f t="shared" si="88"/>
        <v>GONZALES</v>
      </c>
      <c r="C174" s="71">
        <f t="shared" si="89"/>
        <v>0.375</v>
      </c>
      <c r="D174" s="72">
        <f t="shared" si="90"/>
        <v>8</v>
      </c>
      <c r="E174" s="99">
        <f t="shared" si="91"/>
        <v>2020</v>
      </c>
      <c r="F174" s="99">
        <f t="shared" si="92"/>
        <v>2016</v>
      </c>
      <c r="G174" s="99" t="str">
        <f t="shared" si="93"/>
        <v>2023</v>
      </c>
      <c r="H174" s="2" t="str">
        <f t="shared" si="94"/>
        <v>12/31/2015</v>
      </c>
      <c r="I174" s="2" t="str">
        <f t="shared" si="95"/>
        <v>12/31/2023</v>
      </c>
      <c r="J174" s="2" t="s">
        <v>26</v>
      </c>
      <c r="K174" s="113" t="s">
        <v>1128</v>
      </c>
      <c r="L174" s="100">
        <f>VLOOKUP(K174,'5th Cycle APR Raw Data-Final'!$A$3:$P$1977,6,FALSE)</f>
        <v>71</v>
      </c>
      <c r="M174" s="100">
        <f>IF(AN174&lt;1,SUMIFS('5th Cycle APR Raw Data-Final'!G$3:G$1977,'5th Cycle APR Raw Data-Final'!$A$3:$A$1977,'SB35 Determination Data'!$K174,'5th Cycle APR Raw Data-Final'!$T$3:$T$1977,"&gt;="&amp;'SB35 Determination Data'!$F174,'5th Cycle APR Raw Data-Final'!$T$3:$T$1977,"&lt;"&amp;E174),SUMIFS('5th Cycle APR Raw Data-Final'!G$3:G$1977,'5th Cycle APR Raw Data-Final'!$A$3:$A$1977,'SB35 Determination Data'!$K174,'5th Cycle APR Raw Data-Final'!$T$3:$T$1977,"&gt;="&amp;'SB35 Determination Data'!$F174,'5th Cycle APR Raw Data-Final'!$T$3:$T$1977,"&lt;="&amp;G174))</f>
        <v>0</v>
      </c>
      <c r="N174" s="100">
        <f>IF(AN174&lt;1,SUMIFS('5th Cycle APR Raw Data-Final'!H$3:H$1977,'5th Cycle APR Raw Data-Final'!$A$3:$A$1977,'SB35 Determination Data'!$K174,'5th Cycle APR Raw Data-Final'!$T$3:$T$1977,"&gt;="&amp;'SB35 Determination Data'!$F174,'5th Cycle APR Raw Data-Final'!$T$3:$T$1977,"&lt;"&amp;E174),SUMIFS('5th Cycle APR Raw Data-Final'!H$3:H$1977,'5th Cycle APR Raw Data-Final'!$A$3:$A$1977,'SB35 Determination Data'!$K174,'5th Cycle APR Raw Data-Final'!$T$3:$T$1977,"&gt;="&amp;'SB35 Determination Data'!$F174,'5th Cycle APR Raw Data-Final'!$T$3:$T$1977,"&lt;="&amp;G174))</f>
        <v>0</v>
      </c>
      <c r="O174" s="100">
        <f>IF(AN174&lt;1,SUMIFS('5th Cycle APR Raw Data-Final'!I$3:I$1977,'5th Cycle APR Raw Data-Final'!$A$3:$A$1977,'SB35 Determination Data'!$K174,'5th Cycle APR Raw Data-Final'!$T$3:$T$1977,"&gt;="&amp;'SB35 Determination Data'!$F174,'5th Cycle APR Raw Data-Final'!$T$3:$T$1977,"&lt;"&amp;E174),SUMIFS('5th Cycle APR Raw Data-Final'!I$3:I$1977,'5th Cycle APR Raw Data-Final'!$A$3:$A$1977,'SB35 Determination Data'!$K174,'5th Cycle APR Raw Data-Final'!$T$3:$T$1977,"&gt;="&amp;'SB35 Determination Data'!$F174,'5th Cycle APR Raw Data-Final'!$T$3:$T$1977,"&lt;="&amp;G174))</f>
        <v>0</v>
      </c>
      <c r="P174" s="100">
        <f t="shared" si="96"/>
        <v>71</v>
      </c>
      <c r="Q174" s="112">
        <f t="shared" si="97"/>
        <v>0</v>
      </c>
      <c r="R174" s="101">
        <f t="shared" si="98"/>
        <v>27</v>
      </c>
      <c r="S174" s="101">
        <f t="shared" si="99"/>
        <v>0</v>
      </c>
      <c r="T174" s="100">
        <f>VLOOKUP(K174,'5th Cycle APR Raw Data-Final'!$A$3:$P$1977,10,FALSE)</f>
        <v>46</v>
      </c>
      <c r="U174" s="100">
        <f>IF(AN174&lt;1,SUMIFS('5th Cycle APR Raw Data-Final'!K$3:K$1977,'5th Cycle APR Raw Data-Final'!$A$3:$A$1977,'SB35 Determination Data'!$K174,'5th Cycle APR Raw Data-Final'!$T$3:$T$1977,"&gt;="&amp;'SB35 Determination Data'!$F174,'5th Cycle APR Raw Data-Final'!$T$3:$T$1977,"&lt;"&amp;E174),SUMIFS('5th Cycle APR Raw Data-Final'!K$3:K$1977,'5th Cycle APR Raw Data-Final'!$A$3:$A$1977,'SB35 Determination Data'!$K174,'5th Cycle APR Raw Data-Final'!$T$3:$T$1977,"&gt;="&amp;'SB35 Determination Data'!$F174,'5th Cycle APR Raw Data-Final'!$T$3:$T$1977,"&lt;="&amp;G174))</f>
        <v>0</v>
      </c>
      <c r="V174" s="100">
        <f>IF(AN174&lt;1,SUMIFS('5th Cycle APR Raw Data-Final'!L$3:L$1977,'5th Cycle APR Raw Data-Final'!$A$3:$A$1977,'SB35 Determination Data'!$K174,'5th Cycle APR Raw Data-Final'!$T$3:$T$1977,"&gt;="&amp;'SB35 Determination Data'!$F174,'5th Cycle APR Raw Data-Final'!$T$3:$T$1977,"&lt;"&amp;E174),SUMIFS('5th Cycle APR Raw Data-Final'!L$3:L$1977,'5th Cycle APR Raw Data-Final'!$A$3:$A$1977,'SB35 Determination Data'!$K174,'5th Cycle APR Raw Data-Final'!$T$3:$T$1977,"&gt;="&amp;'SB35 Determination Data'!$F174,'5th Cycle APR Raw Data-Final'!$T$3:$T$1977,"&lt;="&amp;G174))</f>
        <v>0</v>
      </c>
      <c r="W174" s="100">
        <f>IF(AN174&lt;1,SUMIFS('5th Cycle APR Raw Data-Final'!M$3:M$1977,'5th Cycle APR Raw Data-Final'!$A$3:$A$1977,'SB35 Determination Data'!$K174,'5th Cycle APR Raw Data-Final'!$T$3:$T$1977,"&gt;="&amp;'SB35 Determination Data'!$F174,'5th Cycle APR Raw Data-Final'!$T$3:$T$1977,"&lt;"&amp;E174),SUMIFS('5th Cycle APR Raw Data-Final'!M$3:M$1977,'5th Cycle APR Raw Data-Final'!$A$3:$A$1977,'SB35 Determination Data'!$K174,'5th Cycle APR Raw Data-Final'!$T$3:$T$1977,"&gt;="&amp;'SB35 Determination Data'!$F174,'5th Cycle APR Raw Data-Final'!$T$3:$T$1977,"&lt;="&amp;G174))</f>
        <v>0</v>
      </c>
      <c r="X174" s="100">
        <f t="shared" si="100"/>
        <v>46</v>
      </c>
      <c r="Y174" s="100">
        <f t="shared" si="101"/>
        <v>0</v>
      </c>
      <c r="Z174" s="100">
        <f t="shared" si="102"/>
        <v>46</v>
      </c>
      <c r="AA174" s="112">
        <f t="shared" si="103"/>
        <v>0</v>
      </c>
      <c r="AB174" s="112">
        <f t="shared" si="104"/>
        <v>0</v>
      </c>
      <c r="AC174" s="100">
        <f>VLOOKUP(K174,'5th Cycle APR Raw Data-Final'!$A$3:$P$1977,14,FALSE)</f>
        <v>53</v>
      </c>
      <c r="AD174" s="100">
        <f>IF(AN174&lt;1,SUMIFS('5th Cycle APR Raw Data-Final'!$O$3:$O$1977,'5th Cycle APR Raw Data-Final'!$A$3:$A$1977,'SB35 Determination Data'!$K174,'5th Cycle APR Raw Data-Final'!$T$3:$T$1977,"&gt;="&amp;'SB35 Determination Data'!$F174,'5th Cycle APR Raw Data-Final'!$T$3:$T$1977,"&lt;"&amp;E174),SUMIFS('5th Cycle APR Raw Data-Final'!$O$3:$O$1977,'5th Cycle APR Raw Data-Final'!$A$3:$A$1977,'SB35 Determination Data'!$K174,'5th Cycle APR Raw Data-Final'!$T$3:$T$1977,"&gt;="&amp;'SB35 Determination Data'!$F174,'5th Cycle APR Raw Data-Final'!$T$3:$T$1977,"&lt;="&amp;G174))</f>
        <v>0</v>
      </c>
      <c r="AE174" s="100">
        <f t="shared" si="105"/>
        <v>53</v>
      </c>
      <c r="AF174" s="112">
        <f t="shared" si="106"/>
        <v>0</v>
      </c>
      <c r="AG174" s="100">
        <f>VLOOKUP(K174,'5th Cycle APR Raw Data-Final'!$A$3:$P$1977,16,FALSE)</f>
        <v>123</v>
      </c>
      <c r="AH174" s="100">
        <f>IF(AN174&lt;1,SUMIFS('5th Cycle APR Raw Data-Final'!$Q$3:$Q$1977,'5th Cycle APR Raw Data-Final'!$A$3:$A$1977,'SB35 Determination Data'!$K174,'5th Cycle APR Raw Data-Final'!$T$3:$T$1977,"&gt;="&amp;'SB35 Determination Data'!$F174,'5th Cycle APR Raw Data-Final'!$T$3:$T$1977,"&lt;"&amp;E174),SUMIFS('5th Cycle APR Raw Data-Final'!$Q$3:$Q$1977,'5th Cycle APR Raw Data-Final'!$A$3:$A$1977,'SB35 Determination Data'!$K174,'5th Cycle APR Raw Data-Final'!$T$3:$T$1977,"&gt;="&amp;'SB35 Determination Data'!$F174,'5th Cycle APR Raw Data-Final'!$T$3:$T$1977,"&lt;="&amp;G174))</f>
        <v>0</v>
      </c>
      <c r="AI174" s="100">
        <f t="shared" si="107"/>
        <v>123</v>
      </c>
      <c r="AJ174" s="112">
        <f t="shared" si="108"/>
        <v>0</v>
      </c>
      <c r="AK174" s="100">
        <f>VLOOKUP(K174,'5th Cycle APR Raw Data-Final'!$A$3:$R$1977,18,FALSE)</f>
        <v>293</v>
      </c>
      <c r="AL174" s="100">
        <f>IF(AN174&lt;1,SUMIFS('5th Cycle APR Raw Data-Final'!$S$3:$S$1977,'5th Cycle APR Raw Data-Final'!$A$3:$A$1977,'SB35 Determination Data'!$K174,'5th Cycle APR Raw Data-Final'!$T$3:$T$1977,"&gt;="&amp;'SB35 Determination Data'!$F174,'5th Cycle APR Raw Data-Final'!$T$3:$T$1977,"&lt;"&amp;E174),SUMIFS('5th Cycle APR Raw Data-Final'!$S$3:$S$1977,'5th Cycle APR Raw Data-Final'!$A$3:$A$1977,'SB35 Determination Data'!$K174,'5th Cycle APR Raw Data-Final'!$T$3:$T$1977,"&gt;="&amp;'SB35 Determination Data'!$F174,'5th Cycle APR Raw Data-Final'!$T$3:$T$1977,"&lt;="&amp;G174))</f>
        <v>0</v>
      </c>
      <c r="AM174" s="100">
        <f t="shared" si="109"/>
        <v>293</v>
      </c>
      <c r="AN174" s="114">
        <f t="shared" si="110"/>
        <v>0.375</v>
      </c>
      <c r="AO174" s="2" t="str">
        <f t="shared" si="111"/>
        <v>YES</v>
      </c>
      <c r="AP174" s="2" t="str">
        <f t="shared" si="112"/>
        <v>NO</v>
      </c>
      <c r="AQ174" s="2" t="str">
        <f t="shared" si="113"/>
        <v>NO</v>
      </c>
      <c r="AR174" s="124" t="str">
        <f>VLOOKUP(K174,'2018Submitted'!$A$2:$C$540,3,FALSE)</f>
        <v>Successful</v>
      </c>
      <c r="AS174" s="2" t="str">
        <f t="shared" si="114"/>
        <v>NO</v>
      </c>
      <c r="AT174" s="2" t="str">
        <f t="shared" si="115"/>
        <v>NO</v>
      </c>
    </row>
    <row r="175" spans="1:46" s="2" customFormat="1" ht="12.75" customHeight="1" x14ac:dyDescent="0.2">
      <c r="A175" s="2" t="s">
        <v>2</v>
      </c>
      <c r="B175" s="2" t="str">
        <f t="shared" si="88"/>
        <v>GRAND TERRACE</v>
      </c>
      <c r="C175" s="71">
        <f t="shared" si="89"/>
        <v>0.625</v>
      </c>
      <c r="D175" s="72">
        <f t="shared" si="90"/>
        <v>8</v>
      </c>
      <c r="E175" s="99">
        <f t="shared" si="91"/>
        <v>2018</v>
      </c>
      <c r="F175" s="99">
        <f t="shared" si="92"/>
        <v>2014</v>
      </c>
      <c r="G175" s="99" t="str">
        <f t="shared" si="93"/>
        <v>2021</v>
      </c>
      <c r="H175" s="2" t="str">
        <f t="shared" si="94"/>
        <v>10/15/2013</v>
      </c>
      <c r="I175" s="2" t="str">
        <f t="shared" si="95"/>
        <v>10/15/2021</v>
      </c>
      <c r="J175" s="2" t="s">
        <v>3</v>
      </c>
      <c r="K175" s="113" t="s">
        <v>140</v>
      </c>
      <c r="L175" s="100">
        <f>VLOOKUP(K175,'5th Cycle APR Raw Data-Final'!$A$3:$P$1977,6,FALSE)</f>
        <v>28</v>
      </c>
      <c r="M175" s="100">
        <f>IF(AN175&lt;1,SUMIFS('5th Cycle APR Raw Data-Final'!G$3:G$1977,'5th Cycle APR Raw Data-Final'!$A$3:$A$1977,'SB35 Determination Data'!$K175,'5th Cycle APR Raw Data-Final'!$T$3:$T$1977,"&gt;="&amp;'SB35 Determination Data'!$F175,'5th Cycle APR Raw Data-Final'!$T$3:$T$1977,"&lt;"&amp;E175),SUMIFS('5th Cycle APR Raw Data-Final'!G$3:G$1977,'5th Cycle APR Raw Data-Final'!$A$3:$A$1977,'SB35 Determination Data'!$K175,'5th Cycle APR Raw Data-Final'!$T$3:$T$1977,"&gt;="&amp;'SB35 Determination Data'!$F175,'5th Cycle APR Raw Data-Final'!$T$3:$T$1977,"&lt;="&amp;G175))</f>
        <v>0</v>
      </c>
      <c r="N175" s="100">
        <f>IF(AN175&lt;1,SUMIFS('5th Cycle APR Raw Data-Final'!H$3:H$1977,'5th Cycle APR Raw Data-Final'!$A$3:$A$1977,'SB35 Determination Data'!$K175,'5th Cycle APR Raw Data-Final'!$T$3:$T$1977,"&gt;="&amp;'SB35 Determination Data'!$F175,'5th Cycle APR Raw Data-Final'!$T$3:$T$1977,"&lt;"&amp;E175),SUMIFS('5th Cycle APR Raw Data-Final'!H$3:H$1977,'5th Cycle APR Raw Data-Final'!$A$3:$A$1977,'SB35 Determination Data'!$K175,'5th Cycle APR Raw Data-Final'!$T$3:$T$1977,"&gt;="&amp;'SB35 Determination Data'!$F175,'5th Cycle APR Raw Data-Final'!$T$3:$T$1977,"&lt;="&amp;G175))</f>
        <v>0</v>
      </c>
      <c r="O175" s="100">
        <f>IF(AN175&lt;1,SUMIFS('5th Cycle APR Raw Data-Final'!I$3:I$1977,'5th Cycle APR Raw Data-Final'!$A$3:$A$1977,'SB35 Determination Data'!$K175,'5th Cycle APR Raw Data-Final'!$T$3:$T$1977,"&gt;="&amp;'SB35 Determination Data'!$F175,'5th Cycle APR Raw Data-Final'!$T$3:$T$1977,"&lt;"&amp;E175),SUMIFS('5th Cycle APR Raw Data-Final'!I$3:I$1977,'5th Cycle APR Raw Data-Final'!$A$3:$A$1977,'SB35 Determination Data'!$K175,'5th Cycle APR Raw Data-Final'!$T$3:$T$1977,"&gt;="&amp;'SB35 Determination Data'!$F175,'5th Cycle APR Raw Data-Final'!$T$3:$T$1977,"&lt;="&amp;G175))</f>
        <v>0</v>
      </c>
      <c r="P175" s="100">
        <f t="shared" si="96"/>
        <v>28</v>
      </c>
      <c r="Q175" s="112">
        <f t="shared" si="97"/>
        <v>0</v>
      </c>
      <c r="R175" s="101">
        <f t="shared" si="98"/>
        <v>14</v>
      </c>
      <c r="S175" s="101">
        <f t="shared" si="99"/>
        <v>0</v>
      </c>
      <c r="T175" s="100">
        <f>VLOOKUP(K175,'5th Cycle APR Raw Data-Final'!$A$3:$P$1977,10,FALSE)</f>
        <v>19</v>
      </c>
      <c r="U175" s="100">
        <f>IF(AN175&lt;1,SUMIFS('5th Cycle APR Raw Data-Final'!K$3:K$1977,'5th Cycle APR Raw Data-Final'!$A$3:$A$1977,'SB35 Determination Data'!$K175,'5th Cycle APR Raw Data-Final'!$T$3:$T$1977,"&gt;="&amp;'SB35 Determination Data'!$F175,'5th Cycle APR Raw Data-Final'!$T$3:$T$1977,"&lt;"&amp;E175),SUMIFS('5th Cycle APR Raw Data-Final'!K$3:K$1977,'5th Cycle APR Raw Data-Final'!$A$3:$A$1977,'SB35 Determination Data'!$K175,'5th Cycle APR Raw Data-Final'!$T$3:$T$1977,"&gt;="&amp;'SB35 Determination Data'!$F175,'5th Cycle APR Raw Data-Final'!$T$3:$T$1977,"&lt;="&amp;G175))</f>
        <v>0</v>
      </c>
      <c r="V175" s="100">
        <f>IF(AN175&lt;1,SUMIFS('5th Cycle APR Raw Data-Final'!L$3:L$1977,'5th Cycle APR Raw Data-Final'!$A$3:$A$1977,'SB35 Determination Data'!$K175,'5th Cycle APR Raw Data-Final'!$T$3:$T$1977,"&gt;="&amp;'SB35 Determination Data'!$F175,'5th Cycle APR Raw Data-Final'!$T$3:$T$1977,"&lt;"&amp;E175),SUMIFS('5th Cycle APR Raw Data-Final'!L$3:L$1977,'5th Cycle APR Raw Data-Final'!$A$3:$A$1977,'SB35 Determination Data'!$K175,'5th Cycle APR Raw Data-Final'!$T$3:$T$1977,"&gt;="&amp;'SB35 Determination Data'!$F175,'5th Cycle APR Raw Data-Final'!$T$3:$T$1977,"&lt;="&amp;G175))</f>
        <v>0</v>
      </c>
      <c r="W175" s="100">
        <f>IF(AN175&lt;1,SUMIFS('5th Cycle APR Raw Data-Final'!M$3:M$1977,'5th Cycle APR Raw Data-Final'!$A$3:$A$1977,'SB35 Determination Data'!$K175,'5th Cycle APR Raw Data-Final'!$T$3:$T$1977,"&gt;="&amp;'SB35 Determination Data'!$F175,'5th Cycle APR Raw Data-Final'!$T$3:$T$1977,"&lt;"&amp;E175),SUMIFS('5th Cycle APR Raw Data-Final'!M$3:M$1977,'5th Cycle APR Raw Data-Final'!$A$3:$A$1977,'SB35 Determination Data'!$K175,'5th Cycle APR Raw Data-Final'!$T$3:$T$1977,"&gt;="&amp;'SB35 Determination Data'!$F175,'5th Cycle APR Raw Data-Final'!$T$3:$T$1977,"&lt;="&amp;G175))</f>
        <v>0</v>
      </c>
      <c r="X175" s="100">
        <f t="shared" si="100"/>
        <v>19</v>
      </c>
      <c r="Y175" s="100">
        <f t="shared" si="101"/>
        <v>0</v>
      </c>
      <c r="Z175" s="100">
        <f t="shared" si="102"/>
        <v>19</v>
      </c>
      <c r="AA175" s="112">
        <f t="shared" si="103"/>
        <v>0</v>
      </c>
      <c r="AB175" s="112">
        <f t="shared" si="104"/>
        <v>0</v>
      </c>
      <c r="AC175" s="100">
        <f>VLOOKUP(K175,'5th Cycle APR Raw Data-Final'!$A$3:$P$1977,14,FALSE)</f>
        <v>22</v>
      </c>
      <c r="AD175" s="100">
        <f>IF(AN175&lt;1,SUMIFS('5th Cycle APR Raw Data-Final'!$O$3:$O$1977,'5th Cycle APR Raw Data-Final'!$A$3:$A$1977,'SB35 Determination Data'!$K175,'5th Cycle APR Raw Data-Final'!$T$3:$T$1977,"&gt;="&amp;'SB35 Determination Data'!$F175,'5th Cycle APR Raw Data-Final'!$T$3:$T$1977,"&lt;"&amp;E175),SUMIFS('5th Cycle APR Raw Data-Final'!$O$3:$O$1977,'5th Cycle APR Raw Data-Final'!$A$3:$A$1977,'SB35 Determination Data'!$K175,'5th Cycle APR Raw Data-Final'!$T$3:$T$1977,"&gt;="&amp;'SB35 Determination Data'!$F175,'5th Cycle APR Raw Data-Final'!$T$3:$T$1977,"&lt;="&amp;G175))</f>
        <v>16</v>
      </c>
      <c r="AE175" s="100">
        <f t="shared" si="105"/>
        <v>6</v>
      </c>
      <c r="AF175" s="112">
        <f t="shared" si="106"/>
        <v>0.72727272727272729</v>
      </c>
      <c r="AG175" s="100">
        <f>VLOOKUP(K175,'5th Cycle APR Raw Data-Final'!$A$3:$P$1977,16,FALSE)</f>
        <v>49</v>
      </c>
      <c r="AH175" s="100">
        <f>IF(AN175&lt;1,SUMIFS('5th Cycle APR Raw Data-Final'!$Q$3:$Q$1977,'5th Cycle APR Raw Data-Final'!$A$3:$A$1977,'SB35 Determination Data'!$K175,'5th Cycle APR Raw Data-Final'!$T$3:$T$1977,"&gt;="&amp;'SB35 Determination Data'!$F175,'5th Cycle APR Raw Data-Final'!$T$3:$T$1977,"&lt;"&amp;E175),SUMIFS('5th Cycle APR Raw Data-Final'!$Q$3:$Q$1977,'5th Cycle APR Raw Data-Final'!$A$3:$A$1977,'SB35 Determination Data'!$K175,'5th Cycle APR Raw Data-Final'!$T$3:$T$1977,"&gt;="&amp;'SB35 Determination Data'!$F175,'5th Cycle APR Raw Data-Final'!$T$3:$T$1977,"&lt;="&amp;G175))</f>
        <v>21</v>
      </c>
      <c r="AI175" s="100">
        <f t="shared" si="107"/>
        <v>28</v>
      </c>
      <c r="AJ175" s="112">
        <f t="shared" si="108"/>
        <v>0.42857142857142855</v>
      </c>
      <c r="AK175" s="100">
        <f>VLOOKUP(K175,'5th Cycle APR Raw Data-Final'!$A$3:$R$1977,18,FALSE)</f>
        <v>118</v>
      </c>
      <c r="AL175" s="100">
        <f>IF(AN175&lt;1,SUMIFS('5th Cycle APR Raw Data-Final'!$S$3:$S$1977,'5th Cycle APR Raw Data-Final'!$A$3:$A$1977,'SB35 Determination Data'!$K175,'5th Cycle APR Raw Data-Final'!$T$3:$T$1977,"&gt;="&amp;'SB35 Determination Data'!$F175,'5th Cycle APR Raw Data-Final'!$T$3:$T$1977,"&lt;"&amp;E175),SUMIFS('5th Cycle APR Raw Data-Final'!$S$3:$S$1977,'5th Cycle APR Raw Data-Final'!$A$3:$A$1977,'SB35 Determination Data'!$K175,'5th Cycle APR Raw Data-Final'!$T$3:$T$1977,"&gt;="&amp;'SB35 Determination Data'!$F175,'5th Cycle APR Raw Data-Final'!$T$3:$T$1977,"&lt;="&amp;G175))</f>
        <v>37</v>
      </c>
      <c r="AM175" s="100">
        <f t="shared" si="109"/>
        <v>81</v>
      </c>
      <c r="AN175" s="114">
        <f t="shared" si="110"/>
        <v>0.5</v>
      </c>
      <c r="AO175" s="2" t="str">
        <f t="shared" si="111"/>
        <v>YES</v>
      </c>
      <c r="AP175" s="2" t="str">
        <f t="shared" si="112"/>
        <v>NO</v>
      </c>
      <c r="AQ175" s="2" t="str">
        <f t="shared" si="113"/>
        <v>NO</v>
      </c>
      <c r="AR175" s="124" t="str">
        <f>VLOOKUP(K175,'2018Submitted'!$A$2:$C$540,3,FALSE)</f>
        <v>Successful</v>
      </c>
      <c r="AS175" s="2" t="str">
        <f t="shared" si="114"/>
        <v>NO</v>
      </c>
      <c r="AT175" s="2" t="str">
        <f t="shared" si="115"/>
        <v>NO</v>
      </c>
    </row>
    <row r="176" spans="1:46" s="2" customFormat="1" ht="12.75" customHeight="1" x14ac:dyDescent="0.2">
      <c r="A176" s="2" t="s">
        <v>142</v>
      </c>
      <c r="B176" s="2" t="str">
        <f t="shared" si="88"/>
        <v>GRASS VALLEY</v>
      </c>
      <c r="C176" s="71">
        <f t="shared" si="89"/>
        <v>1</v>
      </c>
      <c r="D176" s="72">
        <f t="shared" si="90"/>
        <v>5</v>
      </c>
      <c r="E176" s="99">
        <f t="shared" si="91"/>
        <v>2017</v>
      </c>
      <c r="F176" s="99">
        <f t="shared" si="92"/>
        <v>2014</v>
      </c>
      <c r="G176" s="99">
        <f t="shared" si="93"/>
        <v>2018</v>
      </c>
      <c r="H176" s="2" t="str">
        <f t="shared" si="94"/>
        <v>06/30/2014</v>
      </c>
      <c r="I176" s="2" t="str">
        <f t="shared" si="95"/>
        <v>06/30/2019</v>
      </c>
      <c r="J176" s="2" t="s">
        <v>13</v>
      </c>
      <c r="K176" s="113" t="s">
        <v>141</v>
      </c>
      <c r="L176" s="100">
        <f>VLOOKUP(K176,'5th Cycle APR Raw Data-Final'!$A$3:$P$1977,6,FALSE)</f>
        <v>122</v>
      </c>
      <c r="M176" s="100">
        <f>IF(AN176&lt;1,SUMIFS('5th Cycle APR Raw Data-Final'!G$3:G$1977,'5th Cycle APR Raw Data-Final'!$A$3:$A$1977,'SB35 Determination Data'!$K176,'5th Cycle APR Raw Data-Final'!$T$3:$T$1977,"&gt;="&amp;'SB35 Determination Data'!$F176,'5th Cycle APR Raw Data-Final'!$T$3:$T$1977,"&lt;"&amp;E176),SUMIFS('5th Cycle APR Raw Data-Final'!G$3:G$1977,'5th Cycle APR Raw Data-Final'!$A$3:$A$1977,'SB35 Determination Data'!$K176,'5th Cycle APR Raw Data-Final'!$T$3:$T$1977,"&gt;="&amp;'SB35 Determination Data'!$F176,'5th Cycle APR Raw Data-Final'!$T$3:$T$1977,"&lt;="&amp;G176))</f>
        <v>15</v>
      </c>
      <c r="N176" s="100">
        <f>IF(AN176&lt;1,SUMIFS('5th Cycle APR Raw Data-Final'!H$3:H$1977,'5th Cycle APR Raw Data-Final'!$A$3:$A$1977,'SB35 Determination Data'!$K176,'5th Cycle APR Raw Data-Final'!$T$3:$T$1977,"&gt;="&amp;'SB35 Determination Data'!$F176,'5th Cycle APR Raw Data-Final'!$T$3:$T$1977,"&lt;"&amp;E176),SUMIFS('5th Cycle APR Raw Data-Final'!H$3:H$1977,'5th Cycle APR Raw Data-Final'!$A$3:$A$1977,'SB35 Determination Data'!$K176,'5th Cycle APR Raw Data-Final'!$T$3:$T$1977,"&gt;="&amp;'SB35 Determination Data'!$F176,'5th Cycle APR Raw Data-Final'!$T$3:$T$1977,"&lt;="&amp;G176))</f>
        <v>15</v>
      </c>
      <c r="O176" s="100">
        <f>IF(AN176&lt;1,SUMIFS('5th Cycle APR Raw Data-Final'!I$3:I$1977,'5th Cycle APR Raw Data-Final'!$A$3:$A$1977,'SB35 Determination Data'!$K176,'5th Cycle APR Raw Data-Final'!$T$3:$T$1977,"&gt;="&amp;'SB35 Determination Data'!$F176,'5th Cycle APR Raw Data-Final'!$T$3:$T$1977,"&lt;"&amp;E176),SUMIFS('5th Cycle APR Raw Data-Final'!I$3:I$1977,'5th Cycle APR Raw Data-Final'!$A$3:$A$1977,'SB35 Determination Data'!$K176,'5th Cycle APR Raw Data-Final'!$T$3:$T$1977,"&gt;="&amp;'SB35 Determination Data'!$F176,'5th Cycle APR Raw Data-Final'!$T$3:$T$1977,"&lt;="&amp;G176))</f>
        <v>0</v>
      </c>
      <c r="P176" s="100">
        <f t="shared" si="96"/>
        <v>107</v>
      </c>
      <c r="Q176" s="112">
        <f t="shared" si="97"/>
        <v>0.12295081967213115</v>
      </c>
      <c r="R176" s="101">
        <f t="shared" si="98"/>
        <v>122</v>
      </c>
      <c r="S176" s="101">
        <f t="shared" si="99"/>
        <v>0</v>
      </c>
      <c r="T176" s="100">
        <f>VLOOKUP(K176,'5th Cycle APR Raw Data-Final'!$A$3:$P$1977,10,FALSE)</f>
        <v>88</v>
      </c>
      <c r="U176" s="100">
        <f>IF(AN176&lt;1,SUMIFS('5th Cycle APR Raw Data-Final'!K$3:K$1977,'5th Cycle APR Raw Data-Final'!$A$3:$A$1977,'SB35 Determination Data'!$K176,'5th Cycle APR Raw Data-Final'!$T$3:$T$1977,"&gt;="&amp;'SB35 Determination Data'!$F176,'5th Cycle APR Raw Data-Final'!$T$3:$T$1977,"&lt;"&amp;E176),SUMIFS('5th Cycle APR Raw Data-Final'!K$3:K$1977,'5th Cycle APR Raw Data-Final'!$A$3:$A$1977,'SB35 Determination Data'!$K176,'5th Cycle APR Raw Data-Final'!$T$3:$T$1977,"&gt;="&amp;'SB35 Determination Data'!$F176,'5th Cycle APR Raw Data-Final'!$T$3:$T$1977,"&lt;="&amp;G176))</f>
        <v>79</v>
      </c>
      <c r="V176" s="100">
        <f>IF(AN176&lt;1,SUMIFS('5th Cycle APR Raw Data-Final'!L$3:L$1977,'5th Cycle APR Raw Data-Final'!$A$3:$A$1977,'SB35 Determination Data'!$K176,'5th Cycle APR Raw Data-Final'!$T$3:$T$1977,"&gt;="&amp;'SB35 Determination Data'!$F176,'5th Cycle APR Raw Data-Final'!$T$3:$T$1977,"&lt;"&amp;E176),SUMIFS('5th Cycle APR Raw Data-Final'!L$3:L$1977,'5th Cycle APR Raw Data-Final'!$A$3:$A$1977,'SB35 Determination Data'!$K176,'5th Cycle APR Raw Data-Final'!$T$3:$T$1977,"&gt;="&amp;'SB35 Determination Data'!$F176,'5th Cycle APR Raw Data-Final'!$T$3:$T$1977,"&lt;="&amp;G176))</f>
        <v>72</v>
      </c>
      <c r="W176" s="100">
        <f>IF(AN176&lt;1,SUMIFS('5th Cycle APR Raw Data-Final'!M$3:M$1977,'5th Cycle APR Raw Data-Final'!$A$3:$A$1977,'SB35 Determination Data'!$K176,'5th Cycle APR Raw Data-Final'!$T$3:$T$1977,"&gt;="&amp;'SB35 Determination Data'!$F176,'5th Cycle APR Raw Data-Final'!$T$3:$T$1977,"&lt;"&amp;E176),SUMIFS('5th Cycle APR Raw Data-Final'!M$3:M$1977,'5th Cycle APR Raw Data-Final'!$A$3:$A$1977,'SB35 Determination Data'!$K176,'5th Cycle APR Raw Data-Final'!$T$3:$T$1977,"&gt;="&amp;'SB35 Determination Data'!$F176,'5th Cycle APR Raw Data-Final'!$T$3:$T$1977,"&lt;="&amp;G176))</f>
        <v>7</v>
      </c>
      <c r="X176" s="100">
        <f t="shared" si="100"/>
        <v>9</v>
      </c>
      <c r="Y176" s="100">
        <f t="shared" si="101"/>
        <v>79</v>
      </c>
      <c r="Z176" s="100">
        <f t="shared" si="102"/>
        <v>9</v>
      </c>
      <c r="AA176" s="112">
        <f t="shared" si="103"/>
        <v>0.89772727272727271</v>
      </c>
      <c r="AB176" s="112">
        <f t="shared" si="104"/>
        <v>0.89772727272727271</v>
      </c>
      <c r="AC176" s="100">
        <f>VLOOKUP(K176,'5th Cycle APR Raw Data-Final'!$A$3:$P$1977,14,FALSE)</f>
        <v>100</v>
      </c>
      <c r="AD176" s="100">
        <f>IF(AN176&lt;1,SUMIFS('5th Cycle APR Raw Data-Final'!$O$3:$O$1977,'5th Cycle APR Raw Data-Final'!$A$3:$A$1977,'SB35 Determination Data'!$K176,'5th Cycle APR Raw Data-Final'!$T$3:$T$1977,"&gt;="&amp;'SB35 Determination Data'!$F176,'5th Cycle APR Raw Data-Final'!$T$3:$T$1977,"&lt;"&amp;E176),SUMIFS('5th Cycle APR Raw Data-Final'!$O$3:$O$1977,'5th Cycle APR Raw Data-Final'!$A$3:$A$1977,'SB35 Determination Data'!$K176,'5th Cycle APR Raw Data-Final'!$T$3:$T$1977,"&gt;="&amp;'SB35 Determination Data'!$F176,'5th Cycle APR Raw Data-Final'!$T$3:$T$1977,"&lt;="&amp;G176))</f>
        <v>2</v>
      </c>
      <c r="AE176" s="100">
        <f t="shared" si="105"/>
        <v>98</v>
      </c>
      <c r="AF176" s="112">
        <f t="shared" si="106"/>
        <v>0.02</v>
      </c>
      <c r="AG176" s="100">
        <f>VLOOKUP(K176,'5th Cycle APR Raw Data-Final'!$A$3:$P$1977,16,FALSE)</f>
        <v>220</v>
      </c>
      <c r="AH176" s="100">
        <f>IF(AN176&lt;1,SUMIFS('5th Cycle APR Raw Data-Final'!$Q$3:$Q$1977,'5th Cycle APR Raw Data-Final'!$A$3:$A$1977,'SB35 Determination Data'!$K176,'5th Cycle APR Raw Data-Final'!$T$3:$T$1977,"&gt;="&amp;'SB35 Determination Data'!$F176,'5th Cycle APR Raw Data-Final'!$T$3:$T$1977,"&lt;"&amp;E176),SUMIFS('5th Cycle APR Raw Data-Final'!$Q$3:$Q$1977,'5th Cycle APR Raw Data-Final'!$A$3:$A$1977,'SB35 Determination Data'!$K176,'5th Cycle APR Raw Data-Final'!$T$3:$T$1977,"&gt;="&amp;'SB35 Determination Data'!$F176,'5th Cycle APR Raw Data-Final'!$T$3:$T$1977,"&lt;="&amp;G176))</f>
        <v>49</v>
      </c>
      <c r="AI176" s="100">
        <f t="shared" si="107"/>
        <v>171</v>
      </c>
      <c r="AJ176" s="112">
        <f t="shared" si="108"/>
        <v>0.22272727272727272</v>
      </c>
      <c r="AK176" s="100">
        <f>VLOOKUP(K176,'5th Cycle APR Raw Data-Final'!$A$3:$R$1977,18,FALSE)</f>
        <v>530</v>
      </c>
      <c r="AL176" s="100">
        <f>IF(AN176&lt;1,SUMIFS('5th Cycle APR Raw Data-Final'!$S$3:$S$1977,'5th Cycle APR Raw Data-Final'!$A$3:$A$1977,'SB35 Determination Data'!$K176,'5th Cycle APR Raw Data-Final'!$T$3:$T$1977,"&gt;="&amp;'SB35 Determination Data'!$F176,'5th Cycle APR Raw Data-Final'!$T$3:$T$1977,"&lt;"&amp;E176),SUMIFS('5th Cycle APR Raw Data-Final'!$S$3:$S$1977,'5th Cycle APR Raw Data-Final'!$A$3:$A$1977,'SB35 Determination Data'!$K176,'5th Cycle APR Raw Data-Final'!$T$3:$T$1977,"&gt;="&amp;'SB35 Determination Data'!$F176,'5th Cycle APR Raw Data-Final'!$T$3:$T$1977,"&lt;="&amp;G176))</f>
        <v>145</v>
      </c>
      <c r="AM176" s="100">
        <f t="shared" si="109"/>
        <v>385</v>
      </c>
      <c r="AN176" s="114">
        <f t="shared" si="110"/>
        <v>1</v>
      </c>
      <c r="AO176" s="2" t="str">
        <f t="shared" si="111"/>
        <v>YES</v>
      </c>
      <c r="AP176" s="2" t="str">
        <f t="shared" si="112"/>
        <v>NO</v>
      </c>
      <c r="AQ176" s="2" t="str">
        <f t="shared" si="113"/>
        <v>NO</v>
      </c>
      <c r="AR176" s="124" t="str">
        <f>VLOOKUP(K176,'2018Submitted'!$A$2:$C$540,3,FALSE)</f>
        <v>Successful</v>
      </c>
      <c r="AS176" s="2" t="str">
        <f t="shared" si="114"/>
        <v>NO</v>
      </c>
      <c r="AT176" s="2" t="str">
        <f t="shared" si="115"/>
        <v>NO</v>
      </c>
    </row>
    <row r="177" spans="1:46" s="2" customFormat="1" ht="12.75" customHeight="1" x14ac:dyDescent="0.2">
      <c r="A177" s="2" t="s">
        <v>68</v>
      </c>
      <c r="B177" s="2" t="str">
        <f t="shared" si="88"/>
        <v>GREENFIELD</v>
      </c>
      <c r="C177" s="71">
        <f t="shared" si="89"/>
        <v>0.375</v>
      </c>
      <c r="D177" s="72">
        <f t="shared" si="90"/>
        <v>8</v>
      </c>
      <c r="E177" s="99">
        <f t="shared" si="91"/>
        <v>2020</v>
      </c>
      <c r="F177" s="99">
        <f t="shared" si="92"/>
        <v>2016</v>
      </c>
      <c r="G177" s="99" t="str">
        <f t="shared" si="93"/>
        <v>2023</v>
      </c>
      <c r="H177" s="2" t="str">
        <f t="shared" si="94"/>
        <v>12/31/2015</v>
      </c>
      <c r="I177" s="2" t="str">
        <f t="shared" si="95"/>
        <v>12/31/2023</v>
      </c>
      <c r="J177" s="2" t="s">
        <v>26</v>
      </c>
      <c r="K177" s="113" t="s">
        <v>1490</v>
      </c>
      <c r="L177" s="100">
        <f>VLOOKUP(K177,'5th Cycle APR Raw Data-Final'!$A$3:$P$1977,6,FALSE)</f>
        <v>87</v>
      </c>
      <c r="M177" s="100">
        <f>IF(AN177&lt;1,SUMIFS('5th Cycle APR Raw Data-Final'!G$3:G$1977,'5th Cycle APR Raw Data-Final'!$A$3:$A$1977,'SB35 Determination Data'!$K177,'5th Cycle APR Raw Data-Final'!$T$3:$T$1977,"&gt;="&amp;'SB35 Determination Data'!$F177,'5th Cycle APR Raw Data-Final'!$T$3:$T$1977,"&lt;"&amp;E177),SUMIFS('5th Cycle APR Raw Data-Final'!G$3:G$1977,'5th Cycle APR Raw Data-Final'!$A$3:$A$1977,'SB35 Determination Data'!$K177,'5th Cycle APR Raw Data-Final'!$T$3:$T$1977,"&gt;="&amp;'SB35 Determination Data'!$F177,'5th Cycle APR Raw Data-Final'!$T$3:$T$1977,"&lt;="&amp;G177))</f>
        <v>0</v>
      </c>
      <c r="N177" s="100">
        <f>IF(AN177&lt;1,SUMIFS('5th Cycle APR Raw Data-Final'!H$3:H$1977,'5th Cycle APR Raw Data-Final'!$A$3:$A$1977,'SB35 Determination Data'!$K177,'5th Cycle APR Raw Data-Final'!$T$3:$T$1977,"&gt;="&amp;'SB35 Determination Data'!$F177,'5th Cycle APR Raw Data-Final'!$T$3:$T$1977,"&lt;"&amp;E177),SUMIFS('5th Cycle APR Raw Data-Final'!H$3:H$1977,'5th Cycle APR Raw Data-Final'!$A$3:$A$1977,'SB35 Determination Data'!$K177,'5th Cycle APR Raw Data-Final'!$T$3:$T$1977,"&gt;="&amp;'SB35 Determination Data'!$F177,'5th Cycle APR Raw Data-Final'!$T$3:$T$1977,"&lt;="&amp;G177))</f>
        <v>0</v>
      </c>
      <c r="O177" s="100">
        <f>IF(AN177&lt;1,SUMIFS('5th Cycle APR Raw Data-Final'!I$3:I$1977,'5th Cycle APR Raw Data-Final'!$A$3:$A$1977,'SB35 Determination Data'!$K177,'5th Cycle APR Raw Data-Final'!$T$3:$T$1977,"&gt;="&amp;'SB35 Determination Data'!$F177,'5th Cycle APR Raw Data-Final'!$T$3:$T$1977,"&lt;"&amp;E177),SUMIFS('5th Cycle APR Raw Data-Final'!I$3:I$1977,'5th Cycle APR Raw Data-Final'!$A$3:$A$1977,'SB35 Determination Data'!$K177,'5th Cycle APR Raw Data-Final'!$T$3:$T$1977,"&gt;="&amp;'SB35 Determination Data'!$F177,'5th Cycle APR Raw Data-Final'!$T$3:$T$1977,"&lt;="&amp;G177))</f>
        <v>0</v>
      </c>
      <c r="P177" s="100">
        <f t="shared" si="96"/>
        <v>87</v>
      </c>
      <c r="Q177" s="112">
        <f t="shared" si="97"/>
        <v>0</v>
      </c>
      <c r="R177" s="101">
        <f t="shared" si="98"/>
        <v>33</v>
      </c>
      <c r="S177" s="101">
        <f t="shared" si="99"/>
        <v>0</v>
      </c>
      <c r="T177" s="100">
        <f>VLOOKUP(K177,'5th Cycle APR Raw Data-Final'!$A$3:$P$1977,10,FALSE)</f>
        <v>57</v>
      </c>
      <c r="U177" s="100">
        <f>IF(AN177&lt;1,SUMIFS('5th Cycle APR Raw Data-Final'!K$3:K$1977,'5th Cycle APR Raw Data-Final'!$A$3:$A$1977,'SB35 Determination Data'!$K177,'5th Cycle APR Raw Data-Final'!$T$3:$T$1977,"&gt;="&amp;'SB35 Determination Data'!$F177,'5th Cycle APR Raw Data-Final'!$T$3:$T$1977,"&lt;"&amp;E177),SUMIFS('5th Cycle APR Raw Data-Final'!K$3:K$1977,'5th Cycle APR Raw Data-Final'!$A$3:$A$1977,'SB35 Determination Data'!$K177,'5th Cycle APR Raw Data-Final'!$T$3:$T$1977,"&gt;="&amp;'SB35 Determination Data'!$F177,'5th Cycle APR Raw Data-Final'!$T$3:$T$1977,"&lt;="&amp;G177))</f>
        <v>0</v>
      </c>
      <c r="V177" s="100">
        <f>IF(AN177&lt;1,SUMIFS('5th Cycle APR Raw Data-Final'!L$3:L$1977,'5th Cycle APR Raw Data-Final'!$A$3:$A$1977,'SB35 Determination Data'!$K177,'5th Cycle APR Raw Data-Final'!$T$3:$T$1977,"&gt;="&amp;'SB35 Determination Data'!$F177,'5th Cycle APR Raw Data-Final'!$T$3:$T$1977,"&lt;"&amp;E177),SUMIFS('5th Cycle APR Raw Data-Final'!L$3:L$1977,'5th Cycle APR Raw Data-Final'!$A$3:$A$1977,'SB35 Determination Data'!$K177,'5th Cycle APR Raw Data-Final'!$T$3:$T$1977,"&gt;="&amp;'SB35 Determination Data'!$F177,'5th Cycle APR Raw Data-Final'!$T$3:$T$1977,"&lt;="&amp;G177))</f>
        <v>0</v>
      </c>
      <c r="W177" s="100">
        <f>IF(AN177&lt;1,SUMIFS('5th Cycle APR Raw Data-Final'!M$3:M$1977,'5th Cycle APR Raw Data-Final'!$A$3:$A$1977,'SB35 Determination Data'!$K177,'5th Cycle APR Raw Data-Final'!$T$3:$T$1977,"&gt;="&amp;'SB35 Determination Data'!$F177,'5th Cycle APR Raw Data-Final'!$T$3:$T$1977,"&lt;"&amp;E177),SUMIFS('5th Cycle APR Raw Data-Final'!M$3:M$1977,'5th Cycle APR Raw Data-Final'!$A$3:$A$1977,'SB35 Determination Data'!$K177,'5th Cycle APR Raw Data-Final'!$T$3:$T$1977,"&gt;="&amp;'SB35 Determination Data'!$F177,'5th Cycle APR Raw Data-Final'!$T$3:$T$1977,"&lt;="&amp;G177))</f>
        <v>0</v>
      </c>
      <c r="X177" s="100">
        <f t="shared" si="100"/>
        <v>57</v>
      </c>
      <c r="Y177" s="100">
        <f t="shared" si="101"/>
        <v>0</v>
      </c>
      <c r="Z177" s="100">
        <f t="shared" si="102"/>
        <v>57</v>
      </c>
      <c r="AA177" s="112">
        <f t="shared" si="103"/>
        <v>0</v>
      </c>
      <c r="AB177" s="112">
        <f t="shared" si="104"/>
        <v>0</v>
      </c>
      <c r="AC177" s="100">
        <f>VLOOKUP(K177,'5th Cycle APR Raw Data-Final'!$A$3:$P$1977,14,FALSE)</f>
        <v>66</v>
      </c>
      <c r="AD177" s="100">
        <f>IF(AN177&lt;1,SUMIFS('5th Cycle APR Raw Data-Final'!$O$3:$O$1977,'5th Cycle APR Raw Data-Final'!$A$3:$A$1977,'SB35 Determination Data'!$K177,'5th Cycle APR Raw Data-Final'!$T$3:$T$1977,"&gt;="&amp;'SB35 Determination Data'!$F177,'5th Cycle APR Raw Data-Final'!$T$3:$T$1977,"&lt;"&amp;E177),SUMIFS('5th Cycle APR Raw Data-Final'!$O$3:$O$1977,'5th Cycle APR Raw Data-Final'!$A$3:$A$1977,'SB35 Determination Data'!$K177,'5th Cycle APR Raw Data-Final'!$T$3:$T$1977,"&gt;="&amp;'SB35 Determination Data'!$F177,'5th Cycle APR Raw Data-Final'!$T$3:$T$1977,"&lt;="&amp;G177))</f>
        <v>1</v>
      </c>
      <c r="AE177" s="100">
        <f t="shared" si="105"/>
        <v>65</v>
      </c>
      <c r="AF177" s="112">
        <f t="shared" si="106"/>
        <v>1.5151515151515152E-2</v>
      </c>
      <c r="AG177" s="100">
        <f>VLOOKUP(K177,'5th Cycle APR Raw Data-Final'!$A$3:$P$1977,16,FALSE)</f>
        <v>153</v>
      </c>
      <c r="AH177" s="100">
        <f>IF(AN177&lt;1,SUMIFS('5th Cycle APR Raw Data-Final'!$Q$3:$Q$1977,'5th Cycle APR Raw Data-Final'!$A$3:$A$1977,'SB35 Determination Data'!$K177,'5th Cycle APR Raw Data-Final'!$T$3:$T$1977,"&gt;="&amp;'SB35 Determination Data'!$F177,'5th Cycle APR Raw Data-Final'!$T$3:$T$1977,"&lt;"&amp;E177),SUMIFS('5th Cycle APR Raw Data-Final'!$Q$3:$Q$1977,'5th Cycle APR Raw Data-Final'!$A$3:$A$1977,'SB35 Determination Data'!$K177,'5th Cycle APR Raw Data-Final'!$T$3:$T$1977,"&gt;="&amp;'SB35 Determination Data'!$F177,'5th Cycle APR Raw Data-Final'!$T$3:$T$1977,"&lt;="&amp;G177))</f>
        <v>1</v>
      </c>
      <c r="AI177" s="100">
        <f t="shared" si="107"/>
        <v>152</v>
      </c>
      <c r="AJ177" s="112">
        <f t="shared" si="108"/>
        <v>6.5359477124183009E-3</v>
      </c>
      <c r="AK177" s="100">
        <f>VLOOKUP(K177,'5th Cycle APR Raw Data-Final'!$A$3:$R$1977,18,FALSE)</f>
        <v>363</v>
      </c>
      <c r="AL177" s="100">
        <f>IF(AN177&lt;1,SUMIFS('5th Cycle APR Raw Data-Final'!$S$3:$S$1977,'5th Cycle APR Raw Data-Final'!$A$3:$A$1977,'SB35 Determination Data'!$K177,'5th Cycle APR Raw Data-Final'!$T$3:$T$1977,"&gt;="&amp;'SB35 Determination Data'!$F177,'5th Cycle APR Raw Data-Final'!$T$3:$T$1977,"&lt;"&amp;E177),SUMIFS('5th Cycle APR Raw Data-Final'!$S$3:$S$1977,'5th Cycle APR Raw Data-Final'!$A$3:$A$1977,'SB35 Determination Data'!$K177,'5th Cycle APR Raw Data-Final'!$T$3:$T$1977,"&gt;="&amp;'SB35 Determination Data'!$F177,'5th Cycle APR Raw Data-Final'!$T$3:$T$1977,"&lt;="&amp;G177))</f>
        <v>2</v>
      </c>
      <c r="AM177" s="100">
        <f t="shared" si="109"/>
        <v>361</v>
      </c>
      <c r="AN177" s="114">
        <f t="shared" si="110"/>
        <v>0.375</v>
      </c>
      <c r="AO177" s="2" t="str">
        <f t="shared" si="111"/>
        <v>YES</v>
      </c>
      <c r="AP177" s="2" t="str">
        <f t="shared" si="112"/>
        <v>NO</v>
      </c>
      <c r="AQ177" s="2" t="str">
        <f t="shared" si="113"/>
        <v>NO</v>
      </c>
      <c r="AR177" s="124" t="str">
        <f>VLOOKUP(K177,'2018Submitted'!$A$2:$C$540,3,FALSE)</f>
        <v>Successful</v>
      </c>
      <c r="AS177" s="2" t="str">
        <f t="shared" si="114"/>
        <v>NO</v>
      </c>
      <c r="AT177" s="2" t="str">
        <f t="shared" si="115"/>
        <v>NO</v>
      </c>
    </row>
    <row r="178" spans="1:46" s="2" customFormat="1" ht="12.75" customHeight="1" x14ac:dyDescent="0.2">
      <c r="A178" s="2" t="s">
        <v>46</v>
      </c>
      <c r="B178" s="2" t="str">
        <f t="shared" si="88"/>
        <v>GRIDLEY</v>
      </c>
      <c r="C178" s="71">
        <f t="shared" si="89"/>
        <v>0.625</v>
      </c>
      <c r="D178" s="72">
        <f t="shared" si="90"/>
        <v>8</v>
      </c>
      <c r="E178" s="99">
        <f t="shared" si="91"/>
        <v>2018</v>
      </c>
      <c r="F178" s="99">
        <f t="shared" si="92"/>
        <v>2014</v>
      </c>
      <c r="G178" s="99">
        <f t="shared" si="93"/>
        <v>2021</v>
      </c>
      <c r="H178" s="2" t="str">
        <f t="shared" si="94"/>
        <v>06/15/2014</v>
      </c>
      <c r="I178" s="2" t="str">
        <f t="shared" si="95"/>
        <v>06/15/2022</v>
      </c>
      <c r="J178" s="2" t="s">
        <v>47</v>
      </c>
      <c r="K178" s="113" t="s">
        <v>1112</v>
      </c>
      <c r="L178" s="100">
        <f>VLOOKUP(K178,'5th Cycle APR Raw Data-Final'!$A$3:$P$1977,6,FALSE)</f>
        <v>231</v>
      </c>
      <c r="M178" s="100">
        <f>IF(AN178&lt;1,SUMIFS('5th Cycle APR Raw Data-Final'!G$3:G$1977,'5th Cycle APR Raw Data-Final'!$A$3:$A$1977,'SB35 Determination Data'!$K178,'5th Cycle APR Raw Data-Final'!$T$3:$T$1977,"&gt;="&amp;'SB35 Determination Data'!$F178,'5th Cycle APR Raw Data-Final'!$T$3:$T$1977,"&lt;"&amp;E178),SUMIFS('5th Cycle APR Raw Data-Final'!G$3:G$1977,'5th Cycle APR Raw Data-Final'!$A$3:$A$1977,'SB35 Determination Data'!$K178,'5th Cycle APR Raw Data-Final'!$T$3:$T$1977,"&gt;="&amp;'SB35 Determination Data'!$F178,'5th Cycle APR Raw Data-Final'!$T$3:$T$1977,"&lt;="&amp;G178))</f>
        <v>0</v>
      </c>
      <c r="N178" s="100">
        <f>IF(AN178&lt;1,SUMIFS('5th Cycle APR Raw Data-Final'!H$3:H$1977,'5th Cycle APR Raw Data-Final'!$A$3:$A$1977,'SB35 Determination Data'!$K178,'5th Cycle APR Raw Data-Final'!$T$3:$T$1977,"&gt;="&amp;'SB35 Determination Data'!$F178,'5th Cycle APR Raw Data-Final'!$T$3:$T$1977,"&lt;"&amp;E178),SUMIFS('5th Cycle APR Raw Data-Final'!H$3:H$1977,'5th Cycle APR Raw Data-Final'!$A$3:$A$1977,'SB35 Determination Data'!$K178,'5th Cycle APR Raw Data-Final'!$T$3:$T$1977,"&gt;="&amp;'SB35 Determination Data'!$F178,'5th Cycle APR Raw Data-Final'!$T$3:$T$1977,"&lt;="&amp;G178))</f>
        <v>0</v>
      </c>
      <c r="O178" s="100">
        <f>IF(AN178&lt;1,SUMIFS('5th Cycle APR Raw Data-Final'!I$3:I$1977,'5th Cycle APR Raw Data-Final'!$A$3:$A$1977,'SB35 Determination Data'!$K178,'5th Cycle APR Raw Data-Final'!$T$3:$T$1977,"&gt;="&amp;'SB35 Determination Data'!$F178,'5th Cycle APR Raw Data-Final'!$T$3:$T$1977,"&lt;"&amp;E178),SUMIFS('5th Cycle APR Raw Data-Final'!I$3:I$1977,'5th Cycle APR Raw Data-Final'!$A$3:$A$1977,'SB35 Determination Data'!$K178,'5th Cycle APR Raw Data-Final'!$T$3:$T$1977,"&gt;="&amp;'SB35 Determination Data'!$F178,'5th Cycle APR Raw Data-Final'!$T$3:$T$1977,"&lt;="&amp;G178))</f>
        <v>0</v>
      </c>
      <c r="P178" s="100">
        <f t="shared" si="96"/>
        <v>231</v>
      </c>
      <c r="Q178" s="112">
        <f t="shared" si="97"/>
        <v>0</v>
      </c>
      <c r="R178" s="101">
        <f t="shared" si="98"/>
        <v>116</v>
      </c>
      <c r="S178" s="101">
        <f t="shared" si="99"/>
        <v>0</v>
      </c>
      <c r="T178" s="100">
        <f>VLOOKUP(K178,'5th Cycle APR Raw Data-Final'!$A$3:$P$1977,10,FALSE)</f>
        <v>118</v>
      </c>
      <c r="U178" s="100">
        <f>IF(AN178&lt;1,SUMIFS('5th Cycle APR Raw Data-Final'!K$3:K$1977,'5th Cycle APR Raw Data-Final'!$A$3:$A$1977,'SB35 Determination Data'!$K178,'5th Cycle APR Raw Data-Final'!$T$3:$T$1977,"&gt;="&amp;'SB35 Determination Data'!$F178,'5th Cycle APR Raw Data-Final'!$T$3:$T$1977,"&lt;"&amp;E178),SUMIFS('5th Cycle APR Raw Data-Final'!K$3:K$1977,'5th Cycle APR Raw Data-Final'!$A$3:$A$1977,'SB35 Determination Data'!$K178,'5th Cycle APR Raw Data-Final'!$T$3:$T$1977,"&gt;="&amp;'SB35 Determination Data'!$F178,'5th Cycle APR Raw Data-Final'!$T$3:$T$1977,"&lt;="&amp;G178))</f>
        <v>0</v>
      </c>
      <c r="V178" s="100">
        <f>IF(AN178&lt;1,SUMIFS('5th Cycle APR Raw Data-Final'!L$3:L$1977,'5th Cycle APR Raw Data-Final'!$A$3:$A$1977,'SB35 Determination Data'!$K178,'5th Cycle APR Raw Data-Final'!$T$3:$T$1977,"&gt;="&amp;'SB35 Determination Data'!$F178,'5th Cycle APR Raw Data-Final'!$T$3:$T$1977,"&lt;"&amp;E178),SUMIFS('5th Cycle APR Raw Data-Final'!L$3:L$1977,'5th Cycle APR Raw Data-Final'!$A$3:$A$1977,'SB35 Determination Data'!$K178,'5th Cycle APR Raw Data-Final'!$T$3:$T$1977,"&gt;="&amp;'SB35 Determination Data'!$F178,'5th Cycle APR Raw Data-Final'!$T$3:$T$1977,"&lt;="&amp;G178))</f>
        <v>0</v>
      </c>
      <c r="W178" s="100">
        <f>IF(AN178&lt;1,SUMIFS('5th Cycle APR Raw Data-Final'!M$3:M$1977,'5th Cycle APR Raw Data-Final'!$A$3:$A$1977,'SB35 Determination Data'!$K178,'5th Cycle APR Raw Data-Final'!$T$3:$T$1977,"&gt;="&amp;'SB35 Determination Data'!$F178,'5th Cycle APR Raw Data-Final'!$T$3:$T$1977,"&lt;"&amp;E178),SUMIFS('5th Cycle APR Raw Data-Final'!M$3:M$1977,'5th Cycle APR Raw Data-Final'!$A$3:$A$1977,'SB35 Determination Data'!$K178,'5th Cycle APR Raw Data-Final'!$T$3:$T$1977,"&gt;="&amp;'SB35 Determination Data'!$F178,'5th Cycle APR Raw Data-Final'!$T$3:$T$1977,"&lt;="&amp;G178))</f>
        <v>0</v>
      </c>
      <c r="X178" s="100">
        <f t="shared" si="100"/>
        <v>118</v>
      </c>
      <c r="Y178" s="100">
        <f t="shared" si="101"/>
        <v>0</v>
      </c>
      <c r="Z178" s="100">
        <f t="shared" si="102"/>
        <v>118</v>
      </c>
      <c r="AA178" s="112">
        <f t="shared" si="103"/>
        <v>0</v>
      </c>
      <c r="AB178" s="112">
        <f t="shared" si="104"/>
        <v>0</v>
      </c>
      <c r="AC178" s="100">
        <f>VLOOKUP(K178,'5th Cycle APR Raw Data-Final'!$A$3:$P$1977,14,FALSE)</f>
        <v>99</v>
      </c>
      <c r="AD178" s="100">
        <f>IF(AN178&lt;1,SUMIFS('5th Cycle APR Raw Data-Final'!$O$3:$O$1977,'5th Cycle APR Raw Data-Final'!$A$3:$A$1977,'SB35 Determination Data'!$K178,'5th Cycle APR Raw Data-Final'!$T$3:$T$1977,"&gt;="&amp;'SB35 Determination Data'!$F178,'5th Cycle APR Raw Data-Final'!$T$3:$T$1977,"&lt;"&amp;E178),SUMIFS('5th Cycle APR Raw Data-Final'!$O$3:$O$1977,'5th Cycle APR Raw Data-Final'!$A$3:$A$1977,'SB35 Determination Data'!$K178,'5th Cycle APR Raw Data-Final'!$T$3:$T$1977,"&gt;="&amp;'SB35 Determination Data'!$F178,'5th Cycle APR Raw Data-Final'!$T$3:$T$1977,"&lt;="&amp;G178))</f>
        <v>0</v>
      </c>
      <c r="AE178" s="100">
        <f t="shared" si="105"/>
        <v>99</v>
      </c>
      <c r="AF178" s="112">
        <f t="shared" si="106"/>
        <v>0</v>
      </c>
      <c r="AG178" s="100">
        <f>VLOOKUP(K178,'5th Cycle APR Raw Data-Final'!$A$3:$P$1977,16,FALSE)</f>
        <v>321</v>
      </c>
      <c r="AH178" s="100">
        <f>IF(AN178&lt;1,SUMIFS('5th Cycle APR Raw Data-Final'!$Q$3:$Q$1977,'5th Cycle APR Raw Data-Final'!$A$3:$A$1977,'SB35 Determination Data'!$K178,'5th Cycle APR Raw Data-Final'!$T$3:$T$1977,"&gt;="&amp;'SB35 Determination Data'!$F178,'5th Cycle APR Raw Data-Final'!$T$3:$T$1977,"&lt;"&amp;E178),SUMIFS('5th Cycle APR Raw Data-Final'!$Q$3:$Q$1977,'5th Cycle APR Raw Data-Final'!$A$3:$A$1977,'SB35 Determination Data'!$K178,'5th Cycle APR Raw Data-Final'!$T$3:$T$1977,"&gt;="&amp;'SB35 Determination Data'!$F178,'5th Cycle APR Raw Data-Final'!$T$3:$T$1977,"&lt;="&amp;G178))</f>
        <v>46</v>
      </c>
      <c r="AI178" s="100">
        <f t="shared" si="107"/>
        <v>275</v>
      </c>
      <c r="AJ178" s="112">
        <f t="shared" si="108"/>
        <v>0.14330218068535824</v>
      </c>
      <c r="AK178" s="100">
        <f>VLOOKUP(K178,'5th Cycle APR Raw Data-Final'!$A$3:$R$1977,18,FALSE)</f>
        <v>769</v>
      </c>
      <c r="AL178" s="100">
        <f>IF(AN178&lt;1,SUMIFS('5th Cycle APR Raw Data-Final'!$S$3:$S$1977,'5th Cycle APR Raw Data-Final'!$A$3:$A$1977,'SB35 Determination Data'!$K178,'5th Cycle APR Raw Data-Final'!$T$3:$T$1977,"&gt;="&amp;'SB35 Determination Data'!$F178,'5th Cycle APR Raw Data-Final'!$T$3:$T$1977,"&lt;"&amp;E178),SUMIFS('5th Cycle APR Raw Data-Final'!$S$3:$S$1977,'5th Cycle APR Raw Data-Final'!$A$3:$A$1977,'SB35 Determination Data'!$K178,'5th Cycle APR Raw Data-Final'!$T$3:$T$1977,"&gt;="&amp;'SB35 Determination Data'!$F178,'5th Cycle APR Raw Data-Final'!$T$3:$T$1977,"&lt;="&amp;G178))</f>
        <v>46</v>
      </c>
      <c r="AM178" s="100">
        <f t="shared" si="109"/>
        <v>723</v>
      </c>
      <c r="AN178" s="114">
        <f t="shared" si="110"/>
        <v>0.5</v>
      </c>
      <c r="AO178" s="2" t="str">
        <f t="shared" si="111"/>
        <v>YES</v>
      </c>
      <c r="AP178" s="2" t="str">
        <f t="shared" si="112"/>
        <v>NO</v>
      </c>
      <c r="AQ178" s="2" t="str">
        <f t="shared" si="113"/>
        <v>NO</v>
      </c>
      <c r="AR178" s="124" t="str">
        <f>VLOOKUP(K178,'2018Submitted'!$A$2:$C$540,3,FALSE)</f>
        <v>Successful</v>
      </c>
      <c r="AS178" s="2" t="str">
        <f t="shared" si="114"/>
        <v>NO</v>
      </c>
      <c r="AT178" s="2" t="str">
        <f t="shared" si="115"/>
        <v>NO</v>
      </c>
    </row>
    <row r="179" spans="1:46" s="2" customFormat="1" ht="12.75" customHeight="1" x14ac:dyDescent="0.2">
      <c r="A179" s="2" t="s">
        <v>24</v>
      </c>
      <c r="B179" s="2" t="str">
        <f t="shared" si="88"/>
        <v>GROVER BEACH</v>
      </c>
      <c r="C179" s="71">
        <f t="shared" si="89"/>
        <v>1</v>
      </c>
      <c r="D179" s="72">
        <f t="shared" si="90"/>
        <v>5</v>
      </c>
      <c r="E179" s="99">
        <f t="shared" si="91"/>
        <v>2017</v>
      </c>
      <c r="F179" s="99">
        <f t="shared" si="92"/>
        <v>2014</v>
      </c>
      <c r="G179" s="99">
        <f t="shared" si="93"/>
        <v>2018</v>
      </c>
      <c r="H179" s="2" t="str">
        <f t="shared" si="94"/>
        <v>06/30/2014</v>
      </c>
      <c r="I179" s="2" t="str">
        <f t="shared" si="95"/>
        <v>06/30/2019</v>
      </c>
      <c r="J179" s="2" t="s">
        <v>13</v>
      </c>
      <c r="K179" s="113" t="s">
        <v>143</v>
      </c>
      <c r="L179" s="100">
        <f>VLOOKUP(K179,'5th Cycle APR Raw Data-Final'!$A$3:$P$1977,6,FALSE)</f>
        <v>41</v>
      </c>
      <c r="M179" s="100">
        <f>IF(AN179&lt;1,SUMIFS('5th Cycle APR Raw Data-Final'!G$3:G$1977,'5th Cycle APR Raw Data-Final'!$A$3:$A$1977,'SB35 Determination Data'!$K179,'5th Cycle APR Raw Data-Final'!$T$3:$T$1977,"&gt;="&amp;'SB35 Determination Data'!$F179,'5th Cycle APR Raw Data-Final'!$T$3:$T$1977,"&lt;"&amp;E179),SUMIFS('5th Cycle APR Raw Data-Final'!G$3:G$1977,'5th Cycle APR Raw Data-Final'!$A$3:$A$1977,'SB35 Determination Data'!$K179,'5th Cycle APR Raw Data-Final'!$T$3:$T$1977,"&gt;="&amp;'SB35 Determination Data'!$F179,'5th Cycle APR Raw Data-Final'!$T$3:$T$1977,"&lt;="&amp;G179))</f>
        <v>0</v>
      </c>
      <c r="N179" s="100">
        <f>IF(AN179&lt;1,SUMIFS('5th Cycle APR Raw Data-Final'!H$3:H$1977,'5th Cycle APR Raw Data-Final'!$A$3:$A$1977,'SB35 Determination Data'!$K179,'5th Cycle APR Raw Data-Final'!$T$3:$T$1977,"&gt;="&amp;'SB35 Determination Data'!$F179,'5th Cycle APR Raw Data-Final'!$T$3:$T$1977,"&lt;"&amp;E179),SUMIFS('5th Cycle APR Raw Data-Final'!H$3:H$1977,'5th Cycle APR Raw Data-Final'!$A$3:$A$1977,'SB35 Determination Data'!$K179,'5th Cycle APR Raw Data-Final'!$T$3:$T$1977,"&gt;="&amp;'SB35 Determination Data'!$F179,'5th Cycle APR Raw Data-Final'!$T$3:$T$1977,"&lt;="&amp;G179))</f>
        <v>0</v>
      </c>
      <c r="O179" s="100">
        <f>IF(AN179&lt;1,SUMIFS('5th Cycle APR Raw Data-Final'!I$3:I$1977,'5th Cycle APR Raw Data-Final'!$A$3:$A$1977,'SB35 Determination Data'!$K179,'5th Cycle APR Raw Data-Final'!$T$3:$T$1977,"&gt;="&amp;'SB35 Determination Data'!$F179,'5th Cycle APR Raw Data-Final'!$T$3:$T$1977,"&lt;"&amp;E179),SUMIFS('5th Cycle APR Raw Data-Final'!I$3:I$1977,'5th Cycle APR Raw Data-Final'!$A$3:$A$1977,'SB35 Determination Data'!$K179,'5th Cycle APR Raw Data-Final'!$T$3:$T$1977,"&gt;="&amp;'SB35 Determination Data'!$F179,'5th Cycle APR Raw Data-Final'!$T$3:$T$1977,"&lt;="&amp;G179))</f>
        <v>0</v>
      </c>
      <c r="P179" s="100">
        <f t="shared" si="96"/>
        <v>41</v>
      </c>
      <c r="Q179" s="112">
        <f t="shared" si="97"/>
        <v>0</v>
      </c>
      <c r="R179" s="101">
        <f t="shared" si="98"/>
        <v>41</v>
      </c>
      <c r="S179" s="101">
        <f t="shared" si="99"/>
        <v>0</v>
      </c>
      <c r="T179" s="100">
        <f>VLOOKUP(K179,'5th Cycle APR Raw Data-Final'!$A$3:$P$1977,10,FALSE)</f>
        <v>26</v>
      </c>
      <c r="U179" s="100">
        <f>IF(AN179&lt;1,SUMIFS('5th Cycle APR Raw Data-Final'!K$3:K$1977,'5th Cycle APR Raw Data-Final'!$A$3:$A$1977,'SB35 Determination Data'!$K179,'5th Cycle APR Raw Data-Final'!$T$3:$T$1977,"&gt;="&amp;'SB35 Determination Data'!$F179,'5th Cycle APR Raw Data-Final'!$T$3:$T$1977,"&lt;"&amp;E179),SUMIFS('5th Cycle APR Raw Data-Final'!K$3:K$1977,'5th Cycle APR Raw Data-Final'!$A$3:$A$1977,'SB35 Determination Data'!$K179,'5th Cycle APR Raw Data-Final'!$T$3:$T$1977,"&gt;="&amp;'SB35 Determination Data'!$F179,'5th Cycle APR Raw Data-Final'!$T$3:$T$1977,"&lt;="&amp;G179))</f>
        <v>9</v>
      </c>
      <c r="V179" s="100">
        <f>IF(AN179&lt;1,SUMIFS('5th Cycle APR Raw Data-Final'!L$3:L$1977,'5th Cycle APR Raw Data-Final'!$A$3:$A$1977,'SB35 Determination Data'!$K179,'5th Cycle APR Raw Data-Final'!$T$3:$T$1977,"&gt;="&amp;'SB35 Determination Data'!$F179,'5th Cycle APR Raw Data-Final'!$T$3:$T$1977,"&lt;"&amp;E179),SUMIFS('5th Cycle APR Raw Data-Final'!L$3:L$1977,'5th Cycle APR Raw Data-Final'!$A$3:$A$1977,'SB35 Determination Data'!$K179,'5th Cycle APR Raw Data-Final'!$T$3:$T$1977,"&gt;="&amp;'SB35 Determination Data'!$F179,'5th Cycle APR Raw Data-Final'!$T$3:$T$1977,"&lt;="&amp;G179))</f>
        <v>9</v>
      </c>
      <c r="W179" s="100">
        <f>IF(AN179&lt;1,SUMIFS('5th Cycle APR Raw Data-Final'!M$3:M$1977,'5th Cycle APR Raw Data-Final'!$A$3:$A$1977,'SB35 Determination Data'!$K179,'5th Cycle APR Raw Data-Final'!$T$3:$T$1977,"&gt;="&amp;'SB35 Determination Data'!$F179,'5th Cycle APR Raw Data-Final'!$T$3:$T$1977,"&lt;"&amp;E179),SUMIFS('5th Cycle APR Raw Data-Final'!M$3:M$1977,'5th Cycle APR Raw Data-Final'!$A$3:$A$1977,'SB35 Determination Data'!$K179,'5th Cycle APR Raw Data-Final'!$T$3:$T$1977,"&gt;="&amp;'SB35 Determination Data'!$F179,'5th Cycle APR Raw Data-Final'!$T$3:$T$1977,"&lt;="&amp;G179))</f>
        <v>0</v>
      </c>
      <c r="X179" s="100">
        <f t="shared" si="100"/>
        <v>17</v>
      </c>
      <c r="Y179" s="100">
        <f t="shared" si="101"/>
        <v>9</v>
      </c>
      <c r="Z179" s="100">
        <f t="shared" si="102"/>
        <v>17</v>
      </c>
      <c r="AA179" s="112">
        <f t="shared" si="103"/>
        <v>0.34615384615384615</v>
      </c>
      <c r="AB179" s="112">
        <f t="shared" si="104"/>
        <v>0.34615384615384615</v>
      </c>
      <c r="AC179" s="100">
        <f>VLOOKUP(K179,'5th Cycle APR Raw Data-Final'!$A$3:$P$1977,14,FALSE)</f>
        <v>29</v>
      </c>
      <c r="AD179" s="100">
        <f>IF(AN179&lt;1,SUMIFS('5th Cycle APR Raw Data-Final'!$O$3:$O$1977,'5th Cycle APR Raw Data-Final'!$A$3:$A$1977,'SB35 Determination Data'!$K179,'5th Cycle APR Raw Data-Final'!$T$3:$T$1977,"&gt;="&amp;'SB35 Determination Data'!$F179,'5th Cycle APR Raw Data-Final'!$T$3:$T$1977,"&lt;"&amp;E179),SUMIFS('5th Cycle APR Raw Data-Final'!$O$3:$O$1977,'5th Cycle APR Raw Data-Final'!$A$3:$A$1977,'SB35 Determination Data'!$K179,'5th Cycle APR Raw Data-Final'!$T$3:$T$1977,"&gt;="&amp;'SB35 Determination Data'!$F179,'5th Cycle APR Raw Data-Final'!$T$3:$T$1977,"&lt;="&amp;G179))</f>
        <v>0</v>
      </c>
      <c r="AE179" s="100">
        <f t="shared" si="105"/>
        <v>29</v>
      </c>
      <c r="AF179" s="112">
        <f t="shared" si="106"/>
        <v>0</v>
      </c>
      <c r="AG179" s="100">
        <f>VLOOKUP(K179,'5th Cycle APR Raw Data-Final'!$A$3:$P$1977,16,FALSE)</f>
        <v>69</v>
      </c>
      <c r="AH179" s="100">
        <f>IF(AN179&lt;1,SUMIFS('5th Cycle APR Raw Data-Final'!$Q$3:$Q$1977,'5th Cycle APR Raw Data-Final'!$A$3:$A$1977,'SB35 Determination Data'!$K179,'5th Cycle APR Raw Data-Final'!$T$3:$T$1977,"&gt;="&amp;'SB35 Determination Data'!$F179,'5th Cycle APR Raw Data-Final'!$T$3:$T$1977,"&lt;"&amp;E179),SUMIFS('5th Cycle APR Raw Data-Final'!$Q$3:$Q$1977,'5th Cycle APR Raw Data-Final'!$A$3:$A$1977,'SB35 Determination Data'!$K179,'5th Cycle APR Raw Data-Final'!$T$3:$T$1977,"&gt;="&amp;'SB35 Determination Data'!$F179,'5th Cycle APR Raw Data-Final'!$T$3:$T$1977,"&lt;="&amp;G179))</f>
        <v>105</v>
      </c>
      <c r="AI179" s="100">
        <f t="shared" si="107"/>
        <v>0</v>
      </c>
      <c r="AJ179" s="112">
        <f t="shared" si="108"/>
        <v>1.5217391304347827</v>
      </c>
      <c r="AK179" s="100">
        <f>VLOOKUP(K179,'5th Cycle APR Raw Data-Final'!$A$3:$R$1977,18,FALSE)</f>
        <v>165</v>
      </c>
      <c r="AL179" s="100">
        <f>IF(AN179&lt;1,SUMIFS('5th Cycle APR Raw Data-Final'!$S$3:$S$1977,'5th Cycle APR Raw Data-Final'!$A$3:$A$1977,'SB35 Determination Data'!$K179,'5th Cycle APR Raw Data-Final'!$T$3:$T$1977,"&gt;="&amp;'SB35 Determination Data'!$F179,'5th Cycle APR Raw Data-Final'!$T$3:$T$1977,"&lt;"&amp;E179),SUMIFS('5th Cycle APR Raw Data-Final'!$S$3:$S$1977,'5th Cycle APR Raw Data-Final'!$A$3:$A$1977,'SB35 Determination Data'!$K179,'5th Cycle APR Raw Data-Final'!$T$3:$T$1977,"&gt;="&amp;'SB35 Determination Data'!$F179,'5th Cycle APR Raw Data-Final'!$T$3:$T$1977,"&lt;="&amp;G179))</f>
        <v>114</v>
      </c>
      <c r="AM179" s="100">
        <f t="shared" si="109"/>
        <v>87</v>
      </c>
      <c r="AN179" s="114">
        <f t="shared" si="110"/>
        <v>1</v>
      </c>
      <c r="AO179" s="2" t="str">
        <f t="shared" si="111"/>
        <v>NO</v>
      </c>
      <c r="AP179" s="2" t="str">
        <f t="shared" si="112"/>
        <v>YES</v>
      </c>
      <c r="AQ179" s="2" t="str">
        <f t="shared" si="113"/>
        <v>NO</v>
      </c>
      <c r="AR179" s="124" t="str">
        <f>VLOOKUP(K179,'2018Submitted'!$A$2:$C$540,3,FALSE)</f>
        <v>Successful</v>
      </c>
      <c r="AS179" s="2" t="str">
        <f t="shared" si="114"/>
        <v>NO</v>
      </c>
      <c r="AT179" s="2" t="str">
        <f t="shared" si="115"/>
        <v>YES</v>
      </c>
    </row>
    <row r="180" spans="1:46" s="2" customFormat="1" ht="12.75" customHeight="1" x14ac:dyDescent="0.2">
      <c r="A180" s="2" t="s">
        <v>55</v>
      </c>
      <c r="B180" s="2" t="str">
        <f t="shared" si="88"/>
        <v>GUADALUPE</v>
      </c>
      <c r="C180" s="71">
        <f t="shared" si="89"/>
        <v>0.5</v>
      </c>
      <c r="D180" s="72">
        <f t="shared" si="90"/>
        <v>8</v>
      </c>
      <c r="E180" s="99">
        <f t="shared" si="91"/>
        <v>2019</v>
      </c>
      <c r="F180" s="99">
        <f t="shared" si="92"/>
        <v>2015</v>
      </c>
      <c r="G180" s="99">
        <f t="shared" si="93"/>
        <v>2022</v>
      </c>
      <c r="H180" s="2" t="str">
        <f t="shared" si="94"/>
        <v>02/15/2015</v>
      </c>
      <c r="I180" s="2" t="str">
        <f t="shared" si="95"/>
        <v>02/15/2023</v>
      </c>
      <c r="J180" s="2" t="s">
        <v>56</v>
      </c>
      <c r="K180" s="113" t="s">
        <v>1491</v>
      </c>
      <c r="L180" s="100">
        <f>VLOOKUP(K180,'5th Cycle APR Raw Data-Final'!$A$3:$P$1977,6,FALSE)</f>
        <v>12</v>
      </c>
      <c r="M180" s="100">
        <f>IF(AN180&lt;1,SUMIFS('5th Cycle APR Raw Data-Final'!G$3:G$1977,'5th Cycle APR Raw Data-Final'!$A$3:$A$1977,'SB35 Determination Data'!$K180,'5th Cycle APR Raw Data-Final'!$T$3:$T$1977,"&gt;="&amp;'SB35 Determination Data'!$F180,'5th Cycle APR Raw Data-Final'!$T$3:$T$1977,"&lt;"&amp;E180),SUMIFS('5th Cycle APR Raw Data-Final'!G$3:G$1977,'5th Cycle APR Raw Data-Final'!$A$3:$A$1977,'SB35 Determination Data'!$K180,'5th Cycle APR Raw Data-Final'!$T$3:$T$1977,"&gt;="&amp;'SB35 Determination Data'!$F180,'5th Cycle APR Raw Data-Final'!$T$3:$T$1977,"&lt;="&amp;G180))</f>
        <v>30</v>
      </c>
      <c r="N180" s="100">
        <f>IF(AN180&lt;1,SUMIFS('5th Cycle APR Raw Data-Final'!H$3:H$1977,'5th Cycle APR Raw Data-Final'!$A$3:$A$1977,'SB35 Determination Data'!$K180,'5th Cycle APR Raw Data-Final'!$T$3:$T$1977,"&gt;="&amp;'SB35 Determination Data'!$F180,'5th Cycle APR Raw Data-Final'!$T$3:$T$1977,"&lt;"&amp;E180),SUMIFS('5th Cycle APR Raw Data-Final'!H$3:H$1977,'5th Cycle APR Raw Data-Final'!$A$3:$A$1977,'SB35 Determination Data'!$K180,'5th Cycle APR Raw Data-Final'!$T$3:$T$1977,"&gt;="&amp;'SB35 Determination Data'!$F180,'5th Cycle APR Raw Data-Final'!$T$3:$T$1977,"&lt;="&amp;G180))</f>
        <v>30</v>
      </c>
      <c r="O180" s="100">
        <f>IF(AN180&lt;1,SUMIFS('5th Cycle APR Raw Data-Final'!I$3:I$1977,'5th Cycle APR Raw Data-Final'!$A$3:$A$1977,'SB35 Determination Data'!$K180,'5th Cycle APR Raw Data-Final'!$T$3:$T$1977,"&gt;="&amp;'SB35 Determination Data'!$F180,'5th Cycle APR Raw Data-Final'!$T$3:$T$1977,"&lt;"&amp;E180),SUMIFS('5th Cycle APR Raw Data-Final'!I$3:I$1977,'5th Cycle APR Raw Data-Final'!$A$3:$A$1977,'SB35 Determination Data'!$K180,'5th Cycle APR Raw Data-Final'!$T$3:$T$1977,"&gt;="&amp;'SB35 Determination Data'!$F180,'5th Cycle APR Raw Data-Final'!$T$3:$T$1977,"&lt;="&amp;G180))</f>
        <v>0</v>
      </c>
      <c r="P180" s="100">
        <f t="shared" si="96"/>
        <v>0</v>
      </c>
      <c r="Q180" s="112">
        <f t="shared" si="97"/>
        <v>2.5</v>
      </c>
      <c r="R180" s="101">
        <f t="shared" si="98"/>
        <v>6</v>
      </c>
      <c r="S180" s="101">
        <f t="shared" si="99"/>
        <v>24</v>
      </c>
      <c r="T180" s="100">
        <f>VLOOKUP(K180,'5th Cycle APR Raw Data-Final'!$A$3:$P$1977,10,FALSE)</f>
        <v>8</v>
      </c>
      <c r="U180" s="100">
        <f>IF(AN180&lt;1,SUMIFS('5th Cycle APR Raw Data-Final'!K$3:K$1977,'5th Cycle APR Raw Data-Final'!$A$3:$A$1977,'SB35 Determination Data'!$K180,'5th Cycle APR Raw Data-Final'!$T$3:$T$1977,"&gt;="&amp;'SB35 Determination Data'!$F180,'5th Cycle APR Raw Data-Final'!$T$3:$T$1977,"&lt;"&amp;E180),SUMIFS('5th Cycle APR Raw Data-Final'!K$3:K$1977,'5th Cycle APR Raw Data-Final'!$A$3:$A$1977,'SB35 Determination Data'!$K180,'5th Cycle APR Raw Data-Final'!$T$3:$T$1977,"&gt;="&amp;'SB35 Determination Data'!$F180,'5th Cycle APR Raw Data-Final'!$T$3:$T$1977,"&lt;="&amp;G180))</f>
        <v>7</v>
      </c>
      <c r="V180" s="100">
        <f>IF(AN180&lt;1,SUMIFS('5th Cycle APR Raw Data-Final'!L$3:L$1977,'5th Cycle APR Raw Data-Final'!$A$3:$A$1977,'SB35 Determination Data'!$K180,'5th Cycle APR Raw Data-Final'!$T$3:$T$1977,"&gt;="&amp;'SB35 Determination Data'!$F180,'5th Cycle APR Raw Data-Final'!$T$3:$T$1977,"&lt;"&amp;E180),SUMIFS('5th Cycle APR Raw Data-Final'!L$3:L$1977,'5th Cycle APR Raw Data-Final'!$A$3:$A$1977,'SB35 Determination Data'!$K180,'5th Cycle APR Raw Data-Final'!$T$3:$T$1977,"&gt;="&amp;'SB35 Determination Data'!$F180,'5th Cycle APR Raw Data-Final'!$T$3:$T$1977,"&lt;="&amp;G180))</f>
        <v>7</v>
      </c>
      <c r="W180" s="100">
        <f>IF(AN180&lt;1,SUMIFS('5th Cycle APR Raw Data-Final'!M$3:M$1977,'5th Cycle APR Raw Data-Final'!$A$3:$A$1977,'SB35 Determination Data'!$K180,'5th Cycle APR Raw Data-Final'!$T$3:$T$1977,"&gt;="&amp;'SB35 Determination Data'!$F180,'5th Cycle APR Raw Data-Final'!$T$3:$T$1977,"&lt;"&amp;E180),SUMIFS('5th Cycle APR Raw Data-Final'!M$3:M$1977,'5th Cycle APR Raw Data-Final'!$A$3:$A$1977,'SB35 Determination Data'!$K180,'5th Cycle APR Raw Data-Final'!$T$3:$T$1977,"&gt;="&amp;'SB35 Determination Data'!$F180,'5th Cycle APR Raw Data-Final'!$T$3:$T$1977,"&lt;="&amp;G180))</f>
        <v>0</v>
      </c>
      <c r="X180" s="100">
        <f t="shared" si="100"/>
        <v>1</v>
      </c>
      <c r="Y180" s="100">
        <f t="shared" si="101"/>
        <v>31</v>
      </c>
      <c r="Z180" s="100">
        <f t="shared" si="102"/>
        <v>0</v>
      </c>
      <c r="AA180" s="112">
        <f t="shared" si="103"/>
        <v>0.875</v>
      </c>
      <c r="AB180" s="112">
        <f t="shared" si="104"/>
        <v>3.875</v>
      </c>
      <c r="AC180" s="100">
        <f>VLOOKUP(K180,'5th Cycle APR Raw Data-Final'!$A$3:$P$1977,14,FALSE)</f>
        <v>13</v>
      </c>
      <c r="AD180" s="100">
        <f>IF(AN180&lt;1,SUMIFS('5th Cycle APR Raw Data-Final'!$O$3:$O$1977,'5th Cycle APR Raw Data-Final'!$A$3:$A$1977,'SB35 Determination Data'!$K180,'5th Cycle APR Raw Data-Final'!$T$3:$T$1977,"&gt;="&amp;'SB35 Determination Data'!$F180,'5th Cycle APR Raw Data-Final'!$T$3:$T$1977,"&lt;"&amp;E180),SUMIFS('5th Cycle APR Raw Data-Final'!$O$3:$O$1977,'5th Cycle APR Raw Data-Final'!$A$3:$A$1977,'SB35 Determination Data'!$K180,'5th Cycle APR Raw Data-Final'!$T$3:$T$1977,"&gt;="&amp;'SB35 Determination Data'!$F180,'5th Cycle APR Raw Data-Final'!$T$3:$T$1977,"&lt;="&amp;G180))</f>
        <v>0</v>
      </c>
      <c r="AE180" s="100">
        <f t="shared" si="105"/>
        <v>13</v>
      </c>
      <c r="AF180" s="112">
        <f t="shared" si="106"/>
        <v>0</v>
      </c>
      <c r="AG180" s="100">
        <f>VLOOKUP(K180,'5th Cycle APR Raw Data-Final'!$A$3:$P$1977,16,FALSE)</f>
        <v>16</v>
      </c>
      <c r="AH180" s="100">
        <f>IF(AN180&lt;1,SUMIFS('5th Cycle APR Raw Data-Final'!$Q$3:$Q$1977,'5th Cycle APR Raw Data-Final'!$A$3:$A$1977,'SB35 Determination Data'!$K180,'5th Cycle APR Raw Data-Final'!$T$3:$T$1977,"&gt;="&amp;'SB35 Determination Data'!$F180,'5th Cycle APR Raw Data-Final'!$T$3:$T$1977,"&lt;"&amp;E180),SUMIFS('5th Cycle APR Raw Data-Final'!$Q$3:$Q$1977,'5th Cycle APR Raw Data-Final'!$A$3:$A$1977,'SB35 Determination Data'!$K180,'5th Cycle APR Raw Data-Final'!$T$3:$T$1977,"&gt;="&amp;'SB35 Determination Data'!$F180,'5th Cycle APR Raw Data-Final'!$T$3:$T$1977,"&lt;="&amp;G180))</f>
        <v>62</v>
      </c>
      <c r="AI180" s="100">
        <f t="shared" si="107"/>
        <v>0</v>
      </c>
      <c r="AJ180" s="112">
        <f t="shared" si="108"/>
        <v>3.875</v>
      </c>
      <c r="AK180" s="100">
        <f>VLOOKUP(K180,'5th Cycle APR Raw Data-Final'!$A$3:$R$1977,18,FALSE)</f>
        <v>49</v>
      </c>
      <c r="AL180" s="100">
        <f>IF(AN180&lt;1,SUMIFS('5th Cycle APR Raw Data-Final'!$S$3:$S$1977,'5th Cycle APR Raw Data-Final'!$A$3:$A$1977,'SB35 Determination Data'!$K180,'5th Cycle APR Raw Data-Final'!$T$3:$T$1977,"&gt;="&amp;'SB35 Determination Data'!$F180,'5th Cycle APR Raw Data-Final'!$T$3:$T$1977,"&lt;"&amp;E180),SUMIFS('5th Cycle APR Raw Data-Final'!$S$3:$S$1977,'5th Cycle APR Raw Data-Final'!$A$3:$A$1977,'SB35 Determination Data'!$K180,'5th Cycle APR Raw Data-Final'!$T$3:$T$1977,"&gt;="&amp;'SB35 Determination Data'!$F180,'5th Cycle APR Raw Data-Final'!$T$3:$T$1977,"&lt;="&amp;G180))</f>
        <v>99</v>
      </c>
      <c r="AM180" s="100">
        <f t="shared" si="109"/>
        <v>14</v>
      </c>
      <c r="AN180" s="114">
        <f t="shared" si="110"/>
        <v>0.5</v>
      </c>
      <c r="AO180" s="2" t="str">
        <f t="shared" si="111"/>
        <v>NO</v>
      </c>
      <c r="AP180" s="2" t="str">
        <f t="shared" si="112"/>
        <v>NO</v>
      </c>
      <c r="AQ180" s="2" t="str">
        <f t="shared" si="113"/>
        <v>YES</v>
      </c>
      <c r="AR180" s="124" t="str">
        <f>VLOOKUP(K180,'2018Submitted'!$A$2:$C$540,3,FALSE)</f>
        <v>Successful</v>
      </c>
      <c r="AS180" s="2" t="str">
        <f t="shared" si="114"/>
        <v>YES</v>
      </c>
      <c r="AT180" s="2" t="str">
        <f t="shared" si="115"/>
        <v>NO</v>
      </c>
    </row>
    <row r="181" spans="1:46" s="2" customFormat="1" ht="12.75" customHeight="1" x14ac:dyDescent="0.2">
      <c r="A181" s="2" t="s">
        <v>949</v>
      </c>
      <c r="B181" s="2" t="str">
        <f t="shared" si="88"/>
        <v>GUSTINE</v>
      </c>
      <c r="C181" s="71">
        <f t="shared" si="89"/>
        <v>0.375</v>
      </c>
      <c r="D181" s="72">
        <f t="shared" si="90"/>
        <v>8</v>
      </c>
      <c r="E181" s="99">
        <f t="shared" si="91"/>
        <v>2020</v>
      </c>
      <c r="F181" s="99">
        <f t="shared" si="92"/>
        <v>2016</v>
      </c>
      <c r="G181" s="99">
        <f t="shared" si="93"/>
        <v>2023</v>
      </c>
      <c r="H181" s="2" t="str">
        <f t="shared" si="94"/>
        <v>03/31/2016</v>
      </c>
      <c r="I181" s="2" t="str">
        <f t="shared" si="95"/>
        <v>03/31/2024</v>
      </c>
      <c r="J181" s="2" t="s">
        <v>950</v>
      </c>
      <c r="K181" s="113" t="s">
        <v>1862</v>
      </c>
      <c r="L181" s="100" t="e">
        <f>VLOOKUP(K181,'5th Cycle APR Raw Data-Final'!$A$3:$P$1977,6,FALSE)</f>
        <v>#N/A</v>
      </c>
      <c r="M181" s="100">
        <f>IF(AN181&lt;1,SUMIFS('5th Cycle APR Raw Data-Final'!G$3:G$1977,'5th Cycle APR Raw Data-Final'!$A$3:$A$1977,'SB35 Determination Data'!$K181,'5th Cycle APR Raw Data-Final'!$T$3:$T$1977,"&gt;="&amp;'SB35 Determination Data'!$F181,'5th Cycle APR Raw Data-Final'!$T$3:$T$1977,"&lt;"&amp;E181),SUMIFS('5th Cycle APR Raw Data-Final'!G$3:G$1977,'5th Cycle APR Raw Data-Final'!$A$3:$A$1977,'SB35 Determination Data'!$K181,'5th Cycle APR Raw Data-Final'!$T$3:$T$1977,"&gt;="&amp;'SB35 Determination Data'!$F181,'5th Cycle APR Raw Data-Final'!$T$3:$T$1977,"&lt;="&amp;G181))</f>
        <v>0</v>
      </c>
      <c r="N181" s="100">
        <f>IF(AN181&lt;1,SUMIFS('5th Cycle APR Raw Data-Final'!H$3:H$1977,'5th Cycle APR Raw Data-Final'!$A$3:$A$1977,'SB35 Determination Data'!$K181,'5th Cycle APR Raw Data-Final'!$T$3:$T$1977,"&gt;="&amp;'SB35 Determination Data'!$F181,'5th Cycle APR Raw Data-Final'!$T$3:$T$1977,"&lt;"&amp;E181),SUMIFS('5th Cycle APR Raw Data-Final'!H$3:H$1977,'5th Cycle APR Raw Data-Final'!$A$3:$A$1977,'SB35 Determination Data'!$K181,'5th Cycle APR Raw Data-Final'!$T$3:$T$1977,"&gt;="&amp;'SB35 Determination Data'!$F181,'5th Cycle APR Raw Data-Final'!$T$3:$T$1977,"&lt;="&amp;G181))</f>
        <v>0</v>
      </c>
      <c r="O181" s="100">
        <f>IF(AN181&lt;1,SUMIFS('5th Cycle APR Raw Data-Final'!I$3:I$1977,'5th Cycle APR Raw Data-Final'!$A$3:$A$1977,'SB35 Determination Data'!$K181,'5th Cycle APR Raw Data-Final'!$T$3:$T$1977,"&gt;="&amp;'SB35 Determination Data'!$F181,'5th Cycle APR Raw Data-Final'!$T$3:$T$1977,"&lt;"&amp;E181),SUMIFS('5th Cycle APR Raw Data-Final'!I$3:I$1977,'5th Cycle APR Raw Data-Final'!$A$3:$A$1977,'SB35 Determination Data'!$K181,'5th Cycle APR Raw Data-Final'!$T$3:$T$1977,"&gt;="&amp;'SB35 Determination Data'!$F181,'5th Cycle APR Raw Data-Final'!$T$3:$T$1977,"&lt;="&amp;G181))</f>
        <v>0</v>
      </c>
      <c r="P181" s="100" t="e">
        <f t="shared" si="96"/>
        <v>#N/A</v>
      </c>
      <c r="Q181" s="112" t="str">
        <f t="shared" si="97"/>
        <v>No 2018 Annual Progress Report</v>
      </c>
      <c r="R181" s="101" t="e">
        <f t="shared" si="98"/>
        <v>#N/A</v>
      </c>
      <c r="S181" s="101" t="e">
        <f t="shared" si="99"/>
        <v>#N/A</v>
      </c>
      <c r="T181" s="100" t="e">
        <f>VLOOKUP(K181,'5th Cycle APR Raw Data-Final'!$A$3:$P$1977,10,FALSE)</f>
        <v>#N/A</v>
      </c>
      <c r="U181" s="100">
        <f>IF(AN181&lt;1,SUMIFS('5th Cycle APR Raw Data-Final'!K$3:K$1977,'5th Cycle APR Raw Data-Final'!$A$3:$A$1977,'SB35 Determination Data'!$K181,'5th Cycle APR Raw Data-Final'!$T$3:$T$1977,"&gt;="&amp;'SB35 Determination Data'!$F181,'5th Cycle APR Raw Data-Final'!$T$3:$T$1977,"&lt;"&amp;E181),SUMIFS('5th Cycle APR Raw Data-Final'!K$3:K$1977,'5th Cycle APR Raw Data-Final'!$A$3:$A$1977,'SB35 Determination Data'!$K181,'5th Cycle APR Raw Data-Final'!$T$3:$T$1977,"&gt;="&amp;'SB35 Determination Data'!$F181,'5th Cycle APR Raw Data-Final'!$T$3:$T$1977,"&lt;="&amp;G181))</f>
        <v>0</v>
      </c>
      <c r="V181" s="100">
        <f>IF(AN181&lt;1,SUMIFS('5th Cycle APR Raw Data-Final'!L$3:L$1977,'5th Cycle APR Raw Data-Final'!$A$3:$A$1977,'SB35 Determination Data'!$K181,'5th Cycle APR Raw Data-Final'!$T$3:$T$1977,"&gt;="&amp;'SB35 Determination Data'!$F181,'5th Cycle APR Raw Data-Final'!$T$3:$T$1977,"&lt;"&amp;E181),SUMIFS('5th Cycle APR Raw Data-Final'!L$3:L$1977,'5th Cycle APR Raw Data-Final'!$A$3:$A$1977,'SB35 Determination Data'!$K181,'5th Cycle APR Raw Data-Final'!$T$3:$T$1977,"&gt;="&amp;'SB35 Determination Data'!$F181,'5th Cycle APR Raw Data-Final'!$T$3:$T$1977,"&lt;="&amp;G181))</f>
        <v>0</v>
      </c>
      <c r="W181" s="100">
        <f>IF(AN181&lt;1,SUMIFS('5th Cycle APR Raw Data-Final'!M$3:M$1977,'5th Cycle APR Raw Data-Final'!$A$3:$A$1977,'SB35 Determination Data'!$K181,'5th Cycle APR Raw Data-Final'!$T$3:$T$1977,"&gt;="&amp;'SB35 Determination Data'!$F181,'5th Cycle APR Raw Data-Final'!$T$3:$T$1977,"&lt;"&amp;E181),SUMIFS('5th Cycle APR Raw Data-Final'!M$3:M$1977,'5th Cycle APR Raw Data-Final'!$A$3:$A$1977,'SB35 Determination Data'!$K181,'5th Cycle APR Raw Data-Final'!$T$3:$T$1977,"&gt;="&amp;'SB35 Determination Data'!$F181,'5th Cycle APR Raw Data-Final'!$T$3:$T$1977,"&lt;="&amp;G181))</f>
        <v>0</v>
      </c>
      <c r="X181" s="100" t="e">
        <f t="shared" si="100"/>
        <v>#N/A</v>
      </c>
      <c r="Y181" s="100" t="e">
        <f t="shared" si="101"/>
        <v>#N/A</v>
      </c>
      <c r="Z181" s="100" t="e">
        <f t="shared" si="102"/>
        <v>#N/A</v>
      </c>
      <c r="AA181" s="112" t="str">
        <f t="shared" si="103"/>
        <v>No 2018 Annual Progress Report</v>
      </c>
      <c r="AB181" s="112" t="str">
        <f t="shared" si="104"/>
        <v>No 2018 Annual Progress Report</v>
      </c>
      <c r="AC181" s="100" t="e">
        <f>VLOOKUP(K181,'5th Cycle APR Raw Data-Final'!$A$3:$P$1977,14,FALSE)</f>
        <v>#N/A</v>
      </c>
      <c r="AD181" s="100">
        <f>IF(AN181&lt;1,SUMIFS('5th Cycle APR Raw Data-Final'!$O$3:$O$1977,'5th Cycle APR Raw Data-Final'!$A$3:$A$1977,'SB35 Determination Data'!$K181,'5th Cycle APR Raw Data-Final'!$T$3:$T$1977,"&gt;="&amp;'SB35 Determination Data'!$F181,'5th Cycle APR Raw Data-Final'!$T$3:$T$1977,"&lt;"&amp;E181),SUMIFS('5th Cycle APR Raw Data-Final'!$O$3:$O$1977,'5th Cycle APR Raw Data-Final'!$A$3:$A$1977,'SB35 Determination Data'!$K181,'5th Cycle APR Raw Data-Final'!$T$3:$T$1977,"&gt;="&amp;'SB35 Determination Data'!$F181,'5th Cycle APR Raw Data-Final'!$T$3:$T$1977,"&lt;="&amp;G181))</f>
        <v>0</v>
      </c>
      <c r="AE181" s="100" t="e">
        <f t="shared" si="105"/>
        <v>#N/A</v>
      </c>
      <c r="AF181" s="112" t="str">
        <f t="shared" si="106"/>
        <v>No 2018 Annual Progress Report</v>
      </c>
      <c r="AG181" s="100" t="e">
        <f>VLOOKUP(K181,'5th Cycle APR Raw Data-Final'!$A$3:$P$1977,16,FALSE)</f>
        <v>#N/A</v>
      </c>
      <c r="AH181" s="100">
        <f>IF(AN181&lt;1,SUMIFS('5th Cycle APR Raw Data-Final'!$Q$3:$Q$1977,'5th Cycle APR Raw Data-Final'!$A$3:$A$1977,'SB35 Determination Data'!$K181,'5th Cycle APR Raw Data-Final'!$T$3:$T$1977,"&gt;="&amp;'SB35 Determination Data'!$F181,'5th Cycle APR Raw Data-Final'!$T$3:$T$1977,"&lt;"&amp;E181),SUMIFS('5th Cycle APR Raw Data-Final'!$Q$3:$Q$1977,'5th Cycle APR Raw Data-Final'!$A$3:$A$1977,'SB35 Determination Data'!$K181,'5th Cycle APR Raw Data-Final'!$T$3:$T$1977,"&gt;="&amp;'SB35 Determination Data'!$F181,'5th Cycle APR Raw Data-Final'!$T$3:$T$1977,"&lt;="&amp;G181))</f>
        <v>0</v>
      </c>
      <c r="AI181" s="100" t="e">
        <f t="shared" si="107"/>
        <v>#N/A</v>
      </c>
      <c r="AJ181" s="112" t="str">
        <f t="shared" si="108"/>
        <v>No 2018 Annual Progress Report</v>
      </c>
      <c r="AK181" s="100" t="e">
        <f>VLOOKUP(K181,'5th Cycle APR Raw Data-Final'!$A$3:$R$1977,18,FALSE)</f>
        <v>#N/A</v>
      </c>
      <c r="AL181" s="100">
        <f>IF(AN181&lt;1,SUMIFS('5th Cycle APR Raw Data-Final'!$S$3:$S$1977,'5th Cycle APR Raw Data-Final'!$A$3:$A$1977,'SB35 Determination Data'!$K181,'5th Cycle APR Raw Data-Final'!$T$3:$T$1977,"&gt;="&amp;'SB35 Determination Data'!$F181,'5th Cycle APR Raw Data-Final'!$T$3:$T$1977,"&lt;"&amp;E181),SUMIFS('5th Cycle APR Raw Data-Final'!$S$3:$S$1977,'5th Cycle APR Raw Data-Final'!$A$3:$A$1977,'SB35 Determination Data'!$K181,'5th Cycle APR Raw Data-Final'!$T$3:$T$1977,"&gt;="&amp;'SB35 Determination Data'!$F181,'5th Cycle APR Raw Data-Final'!$T$3:$T$1977,"&lt;="&amp;G181))</f>
        <v>0</v>
      </c>
      <c r="AM181" s="100" t="e">
        <f t="shared" si="109"/>
        <v>#N/A</v>
      </c>
      <c r="AN181" s="114">
        <f t="shared" si="110"/>
        <v>0.375</v>
      </c>
      <c r="AO181" s="2" t="str">
        <f t="shared" si="111"/>
        <v>YES</v>
      </c>
      <c r="AP181" s="2" t="str">
        <f t="shared" si="112"/>
        <v>NO</v>
      </c>
      <c r="AQ181" s="2" t="str">
        <f t="shared" si="113"/>
        <v>NO</v>
      </c>
      <c r="AR181" s="124" t="str">
        <f>VLOOKUP(K181,'2018Submitted'!$A$2:$C$540,3,FALSE)</f>
        <v>No 2018 Annual Progress Report</v>
      </c>
      <c r="AS181" s="2" t="str">
        <f t="shared" si="114"/>
        <v>YES</v>
      </c>
      <c r="AT181" s="2" t="str">
        <f t="shared" si="115"/>
        <v>NO</v>
      </c>
    </row>
    <row r="182" spans="1:46" s="2" customFormat="1" ht="12.75" customHeight="1" x14ac:dyDescent="0.2">
      <c r="A182" s="2" t="s">
        <v>29</v>
      </c>
      <c r="B182" s="2" t="str">
        <f t="shared" si="88"/>
        <v>HALF MOON BAY</v>
      </c>
      <c r="C182" s="71">
        <f t="shared" si="89"/>
        <v>0.5</v>
      </c>
      <c r="D182" s="72">
        <f t="shared" si="90"/>
        <v>8</v>
      </c>
      <c r="E182" s="99">
        <f t="shared" si="91"/>
        <v>2019</v>
      </c>
      <c r="F182" s="99">
        <f t="shared" si="92"/>
        <v>2015</v>
      </c>
      <c r="G182" s="99">
        <f t="shared" si="93"/>
        <v>2022</v>
      </c>
      <c r="H182" s="2" t="str">
        <f t="shared" si="94"/>
        <v>01/31/2015</v>
      </c>
      <c r="I182" s="2" t="str">
        <f t="shared" si="95"/>
        <v>01/31/2023</v>
      </c>
      <c r="J182" s="2" t="s">
        <v>8</v>
      </c>
      <c r="K182" s="113" t="s">
        <v>144</v>
      </c>
      <c r="L182" s="100">
        <f>VLOOKUP(K182,'5th Cycle APR Raw Data-Final'!$A$3:$P$1977,6,FALSE)</f>
        <v>52</v>
      </c>
      <c r="M182" s="100">
        <f>IF(AN182&lt;1,SUMIFS('5th Cycle APR Raw Data-Final'!G$3:G$1977,'5th Cycle APR Raw Data-Final'!$A$3:$A$1977,'SB35 Determination Data'!$K182,'5th Cycle APR Raw Data-Final'!$T$3:$T$1977,"&gt;="&amp;'SB35 Determination Data'!$F182,'5th Cycle APR Raw Data-Final'!$T$3:$T$1977,"&lt;"&amp;E182),SUMIFS('5th Cycle APR Raw Data-Final'!G$3:G$1977,'5th Cycle APR Raw Data-Final'!$A$3:$A$1977,'SB35 Determination Data'!$K182,'5th Cycle APR Raw Data-Final'!$T$3:$T$1977,"&gt;="&amp;'SB35 Determination Data'!$F182,'5th Cycle APR Raw Data-Final'!$T$3:$T$1977,"&lt;="&amp;G182))</f>
        <v>52</v>
      </c>
      <c r="N182" s="100">
        <f>IF(AN182&lt;1,SUMIFS('5th Cycle APR Raw Data-Final'!H$3:H$1977,'5th Cycle APR Raw Data-Final'!$A$3:$A$1977,'SB35 Determination Data'!$K182,'5th Cycle APR Raw Data-Final'!$T$3:$T$1977,"&gt;="&amp;'SB35 Determination Data'!$F182,'5th Cycle APR Raw Data-Final'!$T$3:$T$1977,"&lt;"&amp;E182),SUMIFS('5th Cycle APR Raw Data-Final'!H$3:H$1977,'5th Cycle APR Raw Data-Final'!$A$3:$A$1977,'SB35 Determination Data'!$K182,'5th Cycle APR Raw Data-Final'!$T$3:$T$1977,"&gt;="&amp;'SB35 Determination Data'!$F182,'5th Cycle APR Raw Data-Final'!$T$3:$T$1977,"&lt;="&amp;G182))</f>
        <v>52</v>
      </c>
      <c r="O182" s="100">
        <f>IF(AN182&lt;1,SUMIFS('5th Cycle APR Raw Data-Final'!I$3:I$1977,'5th Cycle APR Raw Data-Final'!$A$3:$A$1977,'SB35 Determination Data'!$K182,'5th Cycle APR Raw Data-Final'!$T$3:$T$1977,"&gt;="&amp;'SB35 Determination Data'!$F182,'5th Cycle APR Raw Data-Final'!$T$3:$T$1977,"&lt;"&amp;E182),SUMIFS('5th Cycle APR Raw Data-Final'!I$3:I$1977,'5th Cycle APR Raw Data-Final'!$A$3:$A$1977,'SB35 Determination Data'!$K182,'5th Cycle APR Raw Data-Final'!$T$3:$T$1977,"&gt;="&amp;'SB35 Determination Data'!$F182,'5th Cycle APR Raw Data-Final'!$T$3:$T$1977,"&lt;="&amp;G182))</f>
        <v>0</v>
      </c>
      <c r="P182" s="100">
        <f t="shared" si="96"/>
        <v>0</v>
      </c>
      <c r="Q182" s="112">
        <f t="shared" si="97"/>
        <v>1</v>
      </c>
      <c r="R182" s="101">
        <f t="shared" si="98"/>
        <v>26</v>
      </c>
      <c r="S182" s="101">
        <f t="shared" si="99"/>
        <v>26</v>
      </c>
      <c r="T182" s="100">
        <f>VLOOKUP(K182,'5th Cycle APR Raw Data-Final'!$A$3:$P$1977,10,FALSE)</f>
        <v>31</v>
      </c>
      <c r="U182" s="100">
        <f>IF(AN182&lt;1,SUMIFS('5th Cycle APR Raw Data-Final'!K$3:K$1977,'5th Cycle APR Raw Data-Final'!$A$3:$A$1977,'SB35 Determination Data'!$K182,'5th Cycle APR Raw Data-Final'!$T$3:$T$1977,"&gt;="&amp;'SB35 Determination Data'!$F182,'5th Cycle APR Raw Data-Final'!$T$3:$T$1977,"&lt;"&amp;E182),SUMIFS('5th Cycle APR Raw Data-Final'!K$3:K$1977,'5th Cycle APR Raw Data-Final'!$A$3:$A$1977,'SB35 Determination Data'!$K182,'5th Cycle APR Raw Data-Final'!$T$3:$T$1977,"&gt;="&amp;'SB35 Determination Data'!$F182,'5th Cycle APR Raw Data-Final'!$T$3:$T$1977,"&lt;="&amp;G182))</f>
        <v>3</v>
      </c>
      <c r="V182" s="100">
        <f>IF(AN182&lt;1,SUMIFS('5th Cycle APR Raw Data-Final'!L$3:L$1977,'5th Cycle APR Raw Data-Final'!$A$3:$A$1977,'SB35 Determination Data'!$K182,'5th Cycle APR Raw Data-Final'!$T$3:$T$1977,"&gt;="&amp;'SB35 Determination Data'!$F182,'5th Cycle APR Raw Data-Final'!$T$3:$T$1977,"&lt;"&amp;E182),SUMIFS('5th Cycle APR Raw Data-Final'!L$3:L$1977,'5th Cycle APR Raw Data-Final'!$A$3:$A$1977,'SB35 Determination Data'!$K182,'5th Cycle APR Raw Data-Final'!$T$3:$T$1977,"&gt;="&amp;'SB35 Determination Data'!$F182,'5th Cycle APR Raw Data-Final'!$T$3:$T$1977,"&lt;="&amp;G182))</f>
        <v>3</v>
      </c>
      <c r="W182" s="100">
        <f>IF(AN182&lt;1,SUMIFS('5th Cycle APR Raw Data-Final'!M$3:M$1977,'5th Cycle APR Raw Data-Final'!$A$3:$A$1977,'SB35 Determination Data'!$K182,'5th Cycle APR Raw Data-Final'!$T$3:$T$1977,"&gt;="&amp;'SB35 Determination Data'!$F182,'5th Cycle APR Raw Data-Final'!$T$3:$T$1977,"&lt;"&amp;E182),SUMIFS('5th Cycle APR Raw Data-Final'!M$3:M$1977,'5th Cycle APR Raw Data-Final'!$A$3:$A$1977,'SB35 Determination Data'!$K182,'5th Cycle APR Raw Data-Final'!$T$3:$T$1977,"&gt;="&amp;'SB35 Determination Data'!$F182,'5th Cycle APR Raw Data-Final'!$T$3:$T$1977,"&lt;="&amp;G182))</f>
        <v>0</v>
      </c>
      <c r="X182" s="100">
        <f t="shared" si="100"/>
        <v>28</v>
      </c>
      <c r="Y182" s="100">
        <f t="shared" si="101"/>
        <v>29</v>
      </c>
      <c r="Z182" s="100">
        <f t="shared" si="102"/>
        <v>2</v>
      </c>
      <c r="AA182" s="112">
        <f t="shared" si="103"/>
        <v>9.6774193548387094E-2</v>
      </c>
      <c r="AB182" s="112">
        <f t="shared" si="104"/>
        <v>0.93548387096774188</v>
      </c>
      <c r="AC182" s="100">
        <f>VLOOKUP(K182,'5th Cycle APR Raw Data-Final'!$A$3:$P$1977,14,FALSE)</f>
        <v>36</v>
      </c>
      <c r="AD182" s="100">
        <f>IF(AN182&lt;1,SUMIFS('5th Cycle APR Raw Data-Final'!$O$3:$O$1977,'5th Cycle APR Raw Data-Final'!$A$3:$A$1977,'SB35 Determination Data'!$K182,'5th Cycle APR Raw Data-Final'!$T$3:$T$1977,"&gt;="&amp;'SB35 Determination Data'!$F182,'5th Cycle APR Raw Data-Final'!$T$3:$T$1977,"&lt;"&amp;E182),SUMIFS('5th Cycle APR Raw Data-Final'!$O$3:$O$1977,'5th Cycle APR Raw Data-Final'!$A$3:$A$1977,'SB35 Determination Data'!$K182,'5th Cycle APR Raw Data-Final'!$T$3:$T$1977,"&gt;="&amp;'SB35 Determination Data'!$F182,'5th Cycle APR Raw Data-Final'!$T$3:$T$1977,"&lt;="&amp;G182))</f>
        <v>12</v>
      </c>
      <c r="AE182" s="100">
        <f t="shared" si="105"/>
        <v>24</v>
      </c>
      <c r="AF182" s="112">
        <f t="shared" si="106"/>
        <v>0.33333333333333331</v>
      </c>
      <c r="AG182" s="100">
        <f>VLOOKUP(K182,'5th Cycle APR Raw Data-Final'!$A$3:$P$1977,16,FALSE)</f>
        <v>121</v>
      </c>
      <c r="AH182" s="100">
        <f>IF(AN182&lt;1,SUMIFS('5th Cycle APR Raw Data-Final'!$Q$3:$Q$1977,'5th Cycle APR Raw Data-Final'!$A$3:$A$1977,'SB35 Determination Data'!$K182,'5th Cycle APR Raw Data-Final'!$T$3:$T$1977,"&gt;="&amp;'SB35 Determination Data'!$F182,'5th Cycle APR Raw Data-Final'!$T$3:$T$1977,"&lt;"&amp;E182),SUMIFS('5th Cycle APR Raw Data-Final'!$Q$3:$Q$1977,'5th Cycle APR Raw Data-Final'!$A$3:$A$1977,'SB35 Determination Data'!$K182,'5th Cycle APR Raw Data-Final'!$T$3:$T$1977,"&gt;="&amp;'SB35 Determination Data'!$F182,'5th Cycle APR Raw Data-Final'!$T$3:$T$1977,"&lt;="&amp;G182))</f>
        <v>45</v>
      </c>
      <c r="AI182" s="100">
        <f t="shared" si="107"/>
        <v>76</v>
      </c>
      <c r="AJ182" s="112">
        <f t="shared" si="108"/>
        <v>0.37190082644628097</v>
      </c>
      <c r="AK182" s="100">
        <f>VLOOKUP(K182,'5th Cycle APR Raw Data-Final'!$A$3:$R$1977,18,FALSE)</f>
        <v>240</v>
      </c>
      <c r="AL182" s="100">
        <f>IF(AN182&lt;1,SUMIFS('5th Cycle APR Raw Data-Final'!$S$3:$S$1977,'5th Cycle APR Raw Data-Final'!$A$3:$A$1977,'SB35 Determination Data'!$K182,'5th Cycle APR Raw Data-Final'!$T$3:$T$1977,"&gt;="&amp;'SB35 Determination Data'!$F182,'5th Cycle APR Raw Data-Final'!$T$3:$T$1977,"&lt;"&amp;E182),SUMIFS('5th Cycle APR Raw Data-Final'!$S$3:$S$1977,'5th Cycle APR Raw Data-Final'!$A$3:$A$1977,'SB35 Determination Data'!$K182,'5th Cycle APR Raw Data-Final'!$T$3:$T$1977,"&gt;="&amp;'SB35 Determination Data'!$F182,'5th Cycle APR Raw Data-Final'!$T$3:$T$1977,"&lt;="&amp;G182))</f>
        <v>112</v>
      </c>
      <c r="AM182" s="100">
        <f t="shared" si="109"/>
        <v>128</v>
      </c>
      <c r="AN182" s="114">
        <f t="shared" si="110"/>
        <v>0.5</v>
      </c>
      <c r="AO182" s="2" t="str">
        <f t="shared" si="111"/>
        <v>YES</v>
      </c>
      <c r="AP182" s="2" t="str">
        <f t="shared" si="112"/>
        <v>NO</v>
      </c>
      <c r="AQ182" s="2" t="str">
        <f t="shared" si="113"/>
        <v>NO</v>
      </c>
      <c r="AR182" s="124" t="str">
        <f>VLOOKUP(K182,'2018Submitted'!$A$2:$C$540,3,FALSE)</f>
        <v>Successful</v>
      </c>
      <c r="AS182" s="2" t="str">
        <f t="shared" si="114"/>
        <v>NO</v>
      </c>
      <c r="AT182" s="2" t="str">
        <f t="shared" si="115"/>
        <v>NO</v>
      </c>
    </row>
    <row r="183" spans="1:46" s="2" customFormat="1" ht="12.75" customHeight="1" x14ac:dyDescent="0.2">
      <c r="A183" s="2" t="s">
        <v>1033</v>
      </c>
      <c r="B183" s="2" t="str">
        <f t="shared" si="88"/>
        <v>HANFORD</v>
      </c>
      <c r="C183" s="71">
        <f t="shared" si="89"/>
        <v>0.375</v>
      </c>
      <c r="D183" s="72">
        <f t="shared" si="90"/>
        <v>8</v>
      </c>
      <c r="E183" s="99">
        <f t="shared" si="91"/>
        <v>2020</v>
      </c>
      <c r="F183" s="99">
        <f t="shared" si="92"/>
        <v>2016</v>
      </c>
      <c r="G183" s="99">
        <f t="shared" si="93"/>
        <v>2023</v>
      </c>
      <c r="H183" s="2" t="str">
        <f t="shared" si="94"/>
        <v>01/31/2016</v>
      </c>
      <c r="I183" s="2" t="str">
        <f t="shared" si="95"/>
        <v>01/31/2024</v>
      </c>
      <c r="J183" s="2" t="s">
        <v>953</v>
      </c>
      <c r="K183" s="113" t="s">
        <v>1304</v>
      </c>
      <c r="L183" s="100">
        <f>VLOOKUP(K183,'5th Cycle APR Raw Data-Final'!$A$3:$P$1977,6,FALSE)</f>
        <v>1097</v>
      </c>
      <c r="M183" s="100">
        <f>IF(AN183&lt;1,SUMIFS('5th Cycle APR Raw Data-Final'!G$3:G$1977,'5th Cycle APR Raw Data-Final'!$A$3:$A$1977,'SB35 Determination Data'!$K183,'5th Cycle APR Raw Data-Final'!$T$3:$T$1977,"&gt;="&amp;'SB35 Determination Data'!$F183,'5th Cycle APR Raw Data-Final'!$T$3:$T$1977,"&lt;"&amp;E183),SUMIFS('5th Cycle APR Raw Data-Final'!G$3:G$1977,'5th Cycle APR Raw Data-Final'!$A$3:$A$1977,'SB35 Determination Data'!$K183,'5th Cycle APR Raw Data-Final'!$T$3:$T$1977,"&gt;="&amp;'SB35 Determination Data'!$F183,'5th Cycle APR Raw Data-Final'!$T$3:$T$1977,"&lt;="&amp;G183))</f>
        <v>0</v>
      </c>
      <c r="N183" s="100">
        <f>IF(AN183&lt;1,SUMIFS('5th Cycle APR Raw Data-Final'!H$3:H$1977,'5th Cycle APR Raw Data-Final'!$A$3:$A$1977,'SB35 Determination Data'!$K183,'5th Cycle APR Raw Data-Final'!$T$3:$T$1977,"&gt;="&amp;'SB35 Determination Data'!$F183,'5th Cycle APR Raw Data-Final'!$T$3:$T$1977,"&lt;"&amp;E183),SUMIFS('5th Cycle APR Raw Data-Final'!H$3:H$1977,'5th Cycle APR Raw Data-Final'!$A$3:$A$1977,'SB35 Determination Data'!$K183,'5th Cycle APR Raw Data-Final'!$T$3:$T$1977,"&gt;="&amp;'SB35 Determination Data'!$F183,'5th Cycle APR Raw Data-Final'!$T$3:$T$1977,"&lt;="&amp;G183))</f>
        <v>0</v>
      </c>
      <c r="O183" s="100">
        <f>IF(AN183&lt;1,SUMIFS('5th Cycle APR Raw Data-Final'!I$3:I$1977,'5th Cycle APR Raw Data-Final'!$A$3:$A$1977,'SB35 Determination Data'!$K183,'5th Cycle APR Raw Data-Final'!$T$3:$T$1977,"&gt;="&amp;'SB35 Determination Data'!$F183,'5th Cycle APR Raw Data-Final'!$T$3:$T$1977,"&lt;"&amp;E183),SUMIFS('5th Cycle APR Raw Data-Final'!I$3:I$1977,'5th Cycle APR Raw Data-Final'!$A$3:$A$1977,'SB35 Determination Data'!$K183,'5th Cycle APR Raw Data-Final'!$T$3:$T$1977,"&gt;="&amp;'SB35 Determination Data'!$F183,'5th Cycle APR Raw Data-Final'!$T$3:$T$1977,"&lt;="&amp;G183))</f>
        <v>0</v>
      </c>
      <c r="P183" s="100">
        <f t="shared" si="96"/>
        <v>1097</v>
      </c>
      <c r="Q183" s="112">
        <f t="shared" si="97"/>
        <v>0</v>
      </c>
      <c r="R183" s="101">
        <f t="shared" si="98"/>
        <v>411</v>
      </c>
      <c r="S183" s="101">
        <f t="shared" si="99"/>
        <v>0</v>
      </c>
      <c r="T183" s="100">
        <f>VLOOKUP(K183,'5th Cycle APR Raw Data-Final'!$A$3:$P$1977,10,FALSE)</f>
        <v>821</v>
      </c>
      <c r="U183" s="100">
        <f>IF(AN183&lt;1,SUMIFS('5th Cycle APR Raw Data-Final'!K$3:K$1977,'5th Cycle APR Raw Data-Final'!$A$3:$A$1977,'SB35 Determination Data'!$K183,'5th Cycle APR Raw Data-Final'!$T$3:$T$1977,"&gt;="&amp;'SB35 Determination Data'!$F183,'5th Cycle APR Raw Data-Final'!$T$3:$T$1977,"&lt;"&amp;E183),SUMIFS('5th Cycle APR Raw Data-Final'!K$3:K$1977,'5th Cycle APR Raw Data-Final'!$A$3:$A$1977,'SB35 Determination Data'!$K183,'5th Cycle APR Raw Data-Final'!$T$3:$T$1977,"&gt;="&amp;'SB35 Determination Data'!$F183,'5th Cycle APR Raw Data-Final'!$T$3:$T$1977,"&lt;="&amp;G183))</f>
        <v>0</v>
      </c>
      <c r="V183" s="100">
        <f>IF(AN183&lt;1,SUMIFS('5th Cycle APR Raw Data-Final'!L$3:L$1977,'5th Cycle APR Raw Data-Final'!$A$3:$A$1977,'SB35 Determination Data'!$K183,'5th Cycle APR Raw Data-Final'!$T$3:$T$1977,"&gt;="&amp;'SB35 Determination Data'!$F183,'5th Cycle APR Raw Data-Final'!$T$3:$T$1977,"&lt;"&amp;E183),SUMIFS('5th Cycle APR Raw Data-Final'!L$3:L$1977,'5th Cycle APR Raw Data-Final'!$A$3:$A$1977,'SB35 Determination Data'!$K183,'5th Cycle APR Raw Data-Final'!$T$3:$T$1977,"&gt;="&amp;'SB35 Determination Data'!$F183,'5th Cycle APR Raw Data-Final'!$T$3:$T$1977,"&lt;="&amp;G183))</f>
        <v>0</v>
      </c>
      <c r="W183" s="100">
        <f>IF(AN183&lt;1,SUMIFS('5th Cycle APR Raw Data-Final'!M$3:M$1977,'5th Cycle APR Raw Data-Final'!$A$3:$A$1977,'SB35 Determination Data'!$K183,'5th Cycle APR Raw Data-Final'!$T$3:$T$1977,"&gt;="&amp;'SB35 Determination Data'!$F183,'5th Cycle APR Raw Data-Final'!$T$3:$T$1977,"&lt;"&amp;E183),SUMIFS('5th Cycle APR Raw Data-Final'!M$3:M$1977,'5th Cycle APR Raw Data-Final'!$A$3:$A$1977,'SB35 Determination Data'!$K183,'5th Cycle APR Raw Data-Final'!$T$3:$T$1977,"&gt;="&amp;'SB35 Determination Data'!$F183,'5th Cycle APR Raw Data-Final'!$T$3:$T$1977,"&lt;="&amp;G183))</f>
        <v>0</v>
      </c>
      <c r="X183" s="100">
        <f t="shared" si="100"/>
        <v>821</v>
      </c>
      <c r="Y183" s="100">
        <f t="shared" si="101"/>
        <v>0</v>
      </c>
      <c r="Z183" s="100">
        <f t="shared" si="102"/>
        <v>821</v>
      </c>
      <c r="AA183" s="112">
        <f t="shared" si="103"/>
        <v>0</v>
      </c>
      <c r="AB183" s="112">
        <f t="shared" si="104"/>
        <v>0</v>
      </c>
      <c r="AC183" s="100">
        <f>VLOOKUP(K183,'5th Cycle APR Raw Data-Final'!$A$3:$P$1977,14,FALSE)</f>
        <v>865</v>
      </c>
      <c r="AD183" s="100">
        <f>IF(AN183&lt;1,SUMIFS('5th Cycle APR Raw Data-Final'!$O$3:$O$1977,'5th Cycle APR Raw Data-Final'!$A$3:$A$1977,'SB35 Determination Data'!$K183,'5th Cycle APR Raw Data-Final'!$T$3:$T$1977,"&gt;="&amp;'SB35 Determination Data'!$F183,'5th Cycle APR Raw Data-Final'!$T$3:$T$1977,"&lt;"&amp;E183),SUMIFS('5th Cycle APR Raw Data-Final'!$O$3:$O$1977,'5th Cycle APR Raw Data-Final'!$A$3:$A$1977,'SB35 Determination Data'!$K183,'5th Cycle APR Raw Data-Final'!$T$3:$T$1977,"&gt;="&amp;'SB35 Determination Data'!$F183,'5th Cycle APR Raw Data-Final'!$T$3:$T$1977,"&lt;="&amp;G183))</f>
        <v>0</v>
      </c>
      <c r="AE183" s="100">
        <f t="shared" si="105"/>
        <v>865</v>
      </c>
      <c r="AF183" s="112">
        <f t="shared" si="106"/>
        <v>0</v>
      </c>
      <c r="AG183" s="100">
        <f>VLOOKUP(K183,'5th Cycle APR Raw Data-Final'!$A$3:$P$1977,16,FALSE)</f>
        <v>2049</v>
      </c>
      <c r="AH183" s="100">
        <f>IF(AN183&lt;1,SUMIFS('5th Cycle APR Raw Data-Final'!$Q$3:$Q$1977,'5th Cycle APR Raw Data-Final'!$A$3:$A$1977,'SB35 Determination Data'!$K183,'5th Cycle APR Raw Data-Final'!$T$3:$T$1977,"&gt;="&amp;'SB35 Determination Data'!$F183,'5th Cycle APR Raw Data-Final'!$T$3:$T$1977,"&lt;"&amp;E183),SUMIFS('5th Cycle APR Raw Data-Final'!$Q$3:$Q$1977,'5th Cycle APR Raw Data-Final'!$A$3:$A$1977,'SB35 Determination Data'!$K183,'5th Cycle APR Raw Data-Final'!$T$3:$T$1977,"&gt;="&amp;'SB35 Determination Data'!$F183,'5th Cycle APR Raw Data-Final'!$T$3:$T$1977,"&lt;="&amp;G183))</f>
        <v>202</v>
      </c>
      <c r="AI183" s="100">
        <f t="shared" si="107"/>
        <v>1847</v>
      </c>
      <c r="AJ183" s="112">
        <f t="shared" si="108"/>
        <v>9.8584675451439729E-2</v>
      </c>
      <c r="AK183" s="100">
        <f>VLOOKUP(K183,'5th Cycle APR Raw Data-Final'!$A$3:$R$1977,18,FALSE)</f>
        <v>4832</v>
      </c>
      <c r="AL183" s="100">
        <f>IF(AN183&lt;1,SUMIFS('5th Cycle APR Raw Data-Final'!$S$3:$S$1977,'5th Cycle APR Raw Data-Final'!$A$3:$A$1977,'SB35 Determination Data'!$K183,'5th Cycle APR Raw Data-Final'!$T$3:$T$1977,"&gt;="&amp;'SB35 Determination Data'!$F183,'5th Cycle APR Raw Data-Final'!$T$3:$T$1977,"&lt;"&amp;E183),SUMIFS('5th Cycle APR Raw Data-Final'!$S$3:$S$1977,'5th Cycle APR Raw Data-Final'!$A$3:$A$1977,'SB35 Determination Data'!$K183,'5th Cycle APR Raw Data-Final'!$T$3:$T$1977,"&gt;="&amp;'SB35 Determination Data'!$F183,'5th Cycle APR Raw Data-Final'!$T$3:$T$1977,"&lt;="&amp;G183))</f>
        <v>202</v>
      </c>
      <c r="AM183" s="100">
        <f t="shared" si="109"/>
        <v>4630</v>
      </c>
      <c r="AN183" s="114">
        <f t="shared" si="110"/>
        <v>0.375</v>
      </c>
      <c r="AO183" s="2" t="str">
        <f t="shared" si="111"/>
        <v>YES</v>
      </c>
      <c r="AP183" s="2" t="str">
        <f t="shared" si="112"/>
        <v>NO</v>
      </c>
      <c r="AQ183" s="2" t="str">
        <f t="shared" si="113"/>
        <v>NO</v>
      </c>
      <c r="AR183" s="124" t="str">
        <f>VLOOKUP(K183,'2018Submitted'!$A$2:$C$540,3,FALSE)</f>
        <v>Successful</v>
      </c>
      <c r="AS183" s="2" t="str">
        <f t="shared" si="114"/>
        <v>NO</v>
      </c>
      <c r="AT183" s="2" t="str">
        <f t="shared" si="115"/>
        <v>NO</v>
      </c>
    </row>
    <row r="184" spans="1:46" s="2" customFormat="1" ht="12.75" customHeight="1" x14ac:dyDescent="0.2">
      <c r="A184" s="2" t="s">
        <v>5</v>
      </c>
      <c r="B184" s="2" t="str">
        <f t="shared" si="88"/>
        <v>HAWAIIAN GARDENS</v>
      </c>
      <c r="C184" s="71">
        <f t="shared" si="89"/>
        <v>0.625</v>
      </c>
      <c r="D184" s="72">
        <f t="shared" si="90"/>
        <v>8</v>
      </c>
      <c r="E184" s="99">
        <f t="shared" si="91"/>
        <v>2018</v>
      </c>
      <c r="F184" s="99">
        <f t="shared" si="92"/>
        <v>2014</v>
      </c>
      <c r="G184" s="99" t="str">
        <f t="shared" si="93"/>
        <v>2021</v>
      </c>
      <c r="H184" s="2" t="str">
        <f t="shared" si="94"/>
        <v>10/15/2013</v>
      </c>
      <c r="I184" s="2" t="str">
        <f t="shared" si="95"/>
        <v>10/15/2021</v>
      </c>
      <c r="J184" s="2" t="s">
        <v>3</v>
      </c>
      <c r="K184" s="113" t="s">
        <v>1305</v>
      </c>
      <c r="L184" s="100">
        <f>VLOOKUP(K184,'5th Cycle APR Raw Data-Final'!$A$3:$P$1977,6,FALSE)</f>
        <v>32</v>
      </c>
      <c r="M184" s="100">
        <f>IF(AN184&lt;1,SUMIFS('5th Cycle APR Raw Data-Final'!G$3:G$1977,'5th Cycle APR Raw Data-Final'!$A$3:$A$1977,'SB35 Determination Data'!$K184,'5th Cycle APR Raw Data-Final'!$T$3:$T$1977,"&gt;="&amp;'SB35 Determination Data'!$F184,'5th Cycle APR Raw Data-Final'!$T$3:$T$1977,"&lt;"&amp;E184),SUMIFS('5th Cycle APR Raw Data-Final'!G$3:G$1977,'5th Cycle APR Raw Data-Final'!$A$3:$A$1977,'SB35 Determination Data'!$K184,'5th Cycle APR Raw Data-Final'!$T$3:$T$1977,"&gt;="&amp;'SB35 Determination Data'!$F184,'5th Cycle APR Raw Data-Final'!$T$3:$T$1977,"&lt;="&amp;G184))</f>
        <v>0</v>
      </c>
      <c r="N184" s="100">
        <f>IF(AN184&lt;1,SUMIFS('5th Cycle APR Raw Data-Final'!H$3:H$1977,'5th Cycle APR Raw Data-Final'!$A$3:$A$1977,'SB35 Determination Data'!$K184,'5th Cycle APR Raw Data-Final'!$T$3:$T$1977,"&gt;="&amp;'SB35 Determination Data'!$F184,'5th Cycle APR Raw Data-Final'!$T$3:$T$1977,"&lt;"&amp;E184),SUMIFS('5th Cycle APR Raw Data-Final'!H$3:H$1977,'5th Cycle APR Raw Data-Final'!$A$3:$A$1977,'SB35 Determination Data'!$K184,'5th Cycle APR Raw Data-Final'!$T$3:$T$1977,"&gt;="&amp;'SB35 Determination Data'!$F184,'5th Cycle APR Raw Data-Final'!$T$3:$T$1977,"&lt;="&amp;G184))</f>
        <v>0</v>
      </c>
      <c r="O184" s="100">
        <f>IF(AN184&lt;1,SUMIFS('5th Cycle APR Raw Data-Final'!I$3:I$1977,'5th Cycle APR Raw Data-Final'!$A$3:$A$1977,'SB35 Determination Data'!$K184,'5th Cycle APR Raw Data-Final'!$T$3:$T$1977,"&gt;="&amp;'SB35 Determination Data'!$F184,'5th Cycle APR Raw Data-Final'!$T$3:$T$1977,"&lt;"&amp;E184),SUMIFS('5th Cycle APR Raw Data-Final'!I$3:I$1977,'5th Cycle APR Raw Data-Final'!$A$3:$A$1977,'SB35 Determination Data'!$K184,'5th Cycle APR Raw Data-Final'!$T$3:$T$1977,"&gt;="&amp;'SB35 Determination Data'!$F184,'5th Cycle APR Raw Data-Final'!$T$3:$T$1977,"&lt;="&amp;G184))</f>
        <v>0</v>
      </c>
      <c r="P184" s="100">
        <f t="shared" si="96"/>
        <v>32</v>
      </c>
      <c r="Q184" s="112">
        <f t="shared" si="97"/>
        <v>0</v>
      </c>
      <c r="R184" s="101">
        <f t="shared" si="98"/>
        <v>16</v>
      </c>
      <c r="S184" s="101">
        <f t="shared" si="99"/>
        <v>0</v>
      </c>
      <c r="T184" s="100">
        <f>VLOOKUP(K184,'5th Cycle APR Raw Data-Final'!$A$3:$P$1977,10,FALSE)</f>
        <v>19</v>
      </c>
      <c r="U184" s="100">
        <f>IF(AN184&lt;1,SUMIFS('5th Cycle APR Raw Data-Final'!K$3:K$1977,'5th Cycle APR Raw Data-Final'!$A$3:$A$1977,'SB35 Determination Data'!$K184,'5th Cycle APR Raw Data-Final'!$T$3:$T$1977,"&gt;="&amp;'SB35 Determination Data'!$F184,'5th Cycle APR Raw Data-Final'!$T$3:$T$1977,"&lt;"&amp;E184),SUMIFS('5th Cycle APR Raw Data-Final'!K$3:K$1977,'5th Cycle APR Raw Data-Final'!$A$3:$A$1977,'SB35 Determination Data'!$K184,'5th Cycle APR Raw Data-Final'!$T$3:$T$1977,"&gt;="&amp;'SB35 Determination Data'!$F184,'5th Cycle APR Raw Data-Final'!$T$3:$T$1977,"&lt;="&amp;G184))</f>
        <v>0</v>
      </c>
      <c r="V184" s="100">
        <f>IF(AN184&lt;1,SUMIFS('5th Cycle APR Raw Data-Final'!L$3:L$1977,'5th Cycle APR Raw Data-Final'!$A$3:$A$1977,'SB35 Determination Data'!$K184,'5th Cycle APR Raw Data-Final'!$T$3:$T$1977,"&gt;="&amp;'SB35 Determination Data'!$F184,'5th Cycle APR Raw Data-Final'!$T$3:$T$1977,"&lt;"&amp;E184),SUMIFS('5th Cycle APR Raw Data-Final'!L$3:L$1977,'5th Cycle APR Raw Data-Final'!$A$3:$A$1977,'SB35 Determination Data'!$K184,'5th Cycle APR Raw Data-Final'!$T$3:$T$1977,"&gt;="&amp;'SB35 Determination Data'!$F184,'5th Cycle APR Raw Data-Final'!$T$3:$T$1977,"&lt;="&amp;G184))</f>
        <v>0</v>
      </c>
      <c r="W184" s="100">
        <f>IF(AN184&lt;1,SUMIFS('5th Cycle APR Raw Data-Final'!M$3:M$1977,'5th Cycle APR Raw Data-Final'!$A$3:$A$1977,'SB35 Determination Data'!$K184,'5th Cycle APR Raw Data-Final'!$T$3:$T$1977,"&gt;="&amp;'SB35 Determination Data'!$F184,'5th Cycle APR Raw Data-Final'!$T$3:$T$1977,"&lt;"&amp;E184),SUMIFS('5th Cycle APR Raw Data-Final'!M$3:M$1977,'5th Cycle APR Raw Data-Final'!$A$3:$A$1977,'SB35 Determination Data'!$K184,'5th Cycle APR Raw Data-Final'!$T$3:$T$1977,"&gt;="&amp;'SB35 Determination Data'!$F184,'5th Cycle APR Raw Data-Final'!$T$3:$T$1977,"&lt;="&amp;G184))</f>
        <v>0</v>
      </c>
      <c r="X184" s="100">
        <f t="shared" si="100"/>
        <v>19</v>
      </c>
      <c r="Y184" s="100">
        <f t="shared" si="101"/>
        <v>0</v>
      </c>
      <c r="Z184" s="100">
        <f t="shared" si="102"/>
        <v>19</v>
      </c>
      <c r="AA184" s="112">
        <f t="shared" si="103"/>
        <v>0</v>
      </c>
      <c r="AB184" s="112">
        <f t="shared" si="104"/>
        <v>0</v>
      </c>
      <c r="AC184" s="100">
        <f>VLOOKUP(K184,'5th Cycle APR Raw Data-Final'!$A$3:$P$1977,14,FALSE)</f>
        <v>21</v>
      </c>
      <c r="AD184" s="100">
        <f>IF(AN184&lt;1,SUMIFS('5th Cycle APR Raw Data-Final'!$O$3:$O$1977,'5th Cycle APR Raw Data-Final'!$A$3:$A$1977,'SB35 Determination Data'!$K184,'5th Cycle APR Raw Data-Final'!$T$3:$T$1977,"&gt;="&amp;'SB35 Determination Data'!$F184,'5th Cycle APR Raw Data-Final'!$T$3:$T$1977,"&lt;"&amp;E184),SUMIFS('5th Cycle APR Raw Data-Final'!$O$3:$O$1977,'5th Cycle APR Raw Data-Final'!$A$3:$A$1977,'SB35 Determination Data'!$K184,'5th Cycle APR Raw Data-Final'!$T$3:$T$1977,"&gt;="&amp;'SB35 Determination Data'!$F184,'5th Cycle APR Raw Data-Final'!$T$3:$T$1977,"&lt;="&amp;G184))</f>
        <v>0</v>
      </c>
      <c r="AE184" s="100">
        <f t="shared" si="105"/>
        <v>21</v>
      </c>
      <c r="AF184" s="112">
        <f t="shared" si="106"/>
        <v>0</v>
      </c>
      <c r="AG184" s="100">
        <f>VLOOKUP(K184,'5th Cycle APR Raw Data-Final'!$A$3:$P$1977,16,FALSE)</f>
        <v>57</v>
      </c>
      <c r="AH184" s="100">
        <f>IF(AN184&lt;1,SUMIFS('5th Cycle APR Raw Data-Final'!$Q$3:$Q$1977,'5th Cycle APR Raw Data-Final'!$A$3:$A$1977,'SB35 Determination Data'!$K184,'5th Cycle APR Raw Data-Final'!$T$3:$T$1977,"&gt;="&amp;'SB35 Determination Data'!$F184,'5th Cycle APR Raw Data-Final'!$T$3:$T$1977,"&lt;"&amp;E184),SUMIFS('5th Cycle APR Raw Data-Final'!$Q$3:$Q$1977,'5th Cycle APR Raw Data-Final'!$A$3:$A$1977,'SB35 Determination Data'!$K184,'5th Cycle APR Raw Data-Final'!$T$3:$T$1977,"&gt;="&amp;'SB35 Determination Data'!$F184,'5th Cycle APR Raw Data-Final'!$T$3:$T$1977,"&lt;="&amp;G184))</f>
        <v>0</v>
      </c>
      <c r="AI184" s="100">
        <f t="shared" si="107"/>
        <v>57</v>
      </c>
      <c r="AJ184" s="112">
        <f t="shared" si="108"/>
        <v>0</v>
      </c>
      <c r="AK184" s="100">
        <f>VLOOKUP(K184,'5th Cycle APR Raw Data-Final'!$A$3:$R$1977,18,FALSE)</f>
        <v>129</v>
      </c>
      <c r="AL184" s="100">
        <f>IF(AN184&lt;1,SUMIFS('5th Cycle APR Raw Data-Final'!$S$3:$S$1977,'5th Cycle APR Raw Data-Final'!$A$3:$A$1977,'SB35 Determination Data'!$K184,'5th Cycle APR Raw Data-Final'!$T$3:$T$1977,"&gt;="&amp;'SB35 Determination Data'!$F184,'5th Cycle APR Raw Data-Final'!$T$3:$T$1977,"&lt;"&amp;E184),SUMIFS('5th Cycle APR Raw Data-Final'!$S$3:$S$1977,'5th Cycle APR Raw Data-Final'!$A$3:$A$1977,'SB35 Determination Data'!$K184,'5th Cycle APR Raw Data-Final'!$T$3:$T$1977,"&gt;="&amp;'SB35 Determination Data'!$F184,'5th Cycle APR Raw Data-Final'!$T$3:$T$1977,"&lt;="&amp;G184))</f>
        <v>0</v>
      </c>
      <c r="AM184" s="100">
        <f t="shared" si="109"/>
        <v>129</v>
      </c>
      <c r="AN184" s="114">
        <f t="shared" si="110"/>
        <v>0.5</v>
      </c>
      <c r="AO184" s="2" t="str">
        <f t="shared" si="111"/>
        <v>YES</v>
      </c>
      <c r="AP184" s="2" t="str">
        <f t="shared" si="112"/>
        <v>NO</v>
      </c>
      <c r="AQ184" s="2" t="str">
        <f t="shared" si="113"/>
        <v>NO</v>
      </c>
      <c r="AR184" s="124" t="str">
        <f>VLOOKUP(K184,'2018Submitted'!$A$2:$C$540,3,FALSE)</f>
        <v>Successful</v>
      </c>
      <c r="AS184" s="2" t="str">
        <f t="shared" si="114"/>
        <v>NO</v>
      </c>
      <c r="AT184" s="2" t="str">
        <f t="shared" si="115"/>
        <v>NO</v>
      </c>
    </row>
    <row r="185" spans="1:46" s="2" customFormat="1" ht="12.75" customHeight="1" x14ac:dyDescent="0.2">
      <c r="A185" s="2" t="s">
        <v>5</v>
      </c>
      <c r="B185" s="2" t="str">
        <f t="shared" si="88"/>
        <v>HAWTHORNE</v>
      </c>
      <c r="C185" s="71">
        <f t="shared" si="89"/>
        <v>0.625</v>
      </c>
      <c r="D185" s="72">
        <f t="shared" si="90"/>
        <v>8</v>
      </c>
      <c r="E185" s="99">
        <f t="shared" si="91"/>
        <v>2018</v>
      </c>
      <c r="F185" s="99">
        <f t="shared" si="92"/>
        <v>2014</v>
      </c>
      <c r="G185" s="99" t="str">
        <f t="shared" si="93"/>
        <v>2021</v>
      </c>
      <c r="H185" s="2" t="str">
        <f t="shared" si="94"/>
        <v>10/15/2013</v>
      </c>
      <c r="I185" s="2" t="str">
        <f t="shared" si="95"/>
        <v>10/15/2021</v>
      </c>
      <c r="J185" s="2" t="s">
        <v>3</v>
      </c>
      <c r="K185" s="113" t="s">
        <v>1013</v>
      </c>
      <c r="L185" s="100">
        <f>VLOOKUP(K185,'5th Cycle APR Raw Data-Final'!$A$3:$P$1977,6,FALSE)</f>
        <v>170</v>
      </c>
      <c r="M185" s="100">
        <f>IF(AN185&lt;1,SUMIFS('5th Cycle APR Raw Data-Final'!G$3:G$1977,'5th Cycle APR Raw Data-Final'!$A$3:$A$1977,'SB35 Determination Data'!$K185,'5th Cycle APR Raw Data-Final'!$T$3:$T$1977,"&gt;="&amp;'SB35 Determination Data'!$F185,'5th Cycle APR Raw Data-Final'!$T$3:$T$1977,"&lt;"&amp;E185),SUMIFS('5th Cycle APR Raw Data-Final'!G$3:G$1977,'5th Cycle APR Raw Data-Final'!$A$3:$A$1977,'SB35 Determination Data'!$K185,'5th Cycle APR Raw Data-Final'!$T$3:$T$1977,"&gt;="&amp;'SB35 Determination Data'!$F185,'5th Cycle APR Raw Data-Final'!$T$3:$T$1977,"&lt;="&amp;G185))</f>
        <v>0</v>
      </c>
      <c r="N185" s="100">
        <f>IF(AN185&lt;1,SUMIFS('5th Cycle APR Raw Data-Final'!H$3:H$1977,'5th Cycle APR Raw Data-Final'!$A$3:$A$1977,'SB35 Determination Data'!$K185,'5th Cycle APR Raw Data-Final'!$T$3:$T$1977,"&gt;="&amp;'SB35 Determination Data'!$F185,'5th Cycle APR Raw Data-Final'!$T$3:$T$1977,"&lt;"&amp;E185),SUMIFS('5th Cycle APR Raw Data-Final'!H$3:H$1977,'5th Cycle APR Raw Data-Final'!$A$3:$A$1977,'SB35 Determination Data'!$K185,'5th Cycle APR Raw Data-Final'!$T$3:$T$1977,"&gt;="&amp;'SB35 Determination Data'!$F185,'5th Cycle APR Raw Data-Final'!$T$3:$T$1977,"&lt;="&amp;G185))</f>
        <v>0</v>
      </c>
      <c r="O185" s="100">
        <f>IF(AN185&lt;1,SUMIFS('5th Cycle APR Raw Data-Final'!I$3:I$1977,'5th Cycle APR Raw Data-Final'!$A$3:$A$1977,'SB35 Determination Data'!$K185,'5th Cycle APR Raw Data-Final'!$T$3:$T$1977,"&gt;="&amp;'SB35 Determination Data'!$F185,'5th Cycle APR Raw Data-Final'!$T$3:$T$1977,"&lt;"&amp;E185),SUMIFS('5th Cycle APR Raw Data-Final'!I$3:I$1977,'5th Cycle APR Raw Data-Final'!$A$3:$A$1977,'SB35 Determination Data'!$K185,'5th Cycle APR Raw Data-Final'!$T$3:$T$1977,"&gt;="&amp;'SB35 Determination Data'!$F185,'5th Cycle APR Raw Data-Final'!$T$3:$T$1977,"&lt;="&amp;G185))</f>
        <v>0</v>
      </c>
      <c r="P185" s="100">
        <f t="shared" si="96"/>
        <v>170</v>
      </c>
      <c r="Q185" s="112">
        <f t="shared" si="97"/>
        <v>0</v>
      </c>
      <c r="R185" s="101">
        <f t="shared" si="98"/>
        <v>85</v>
      </c>
      <c r="S185" s="101">
        <f t="shared" si="99"/>
        <v>0</v>
      </c>
      <c r="T185" s="100">
        <f>VLOOKUP(K185,'5th Cycle APR Raw Data-Final'!$A$3:$P$1977,10,FALSE)</f>
        <v>101</v>
      </c>
      <c r="U185" s="100">
        <f>IF(AN185&lt;1,SUMIFS('5th Cycle APR Raw Data-Final'!K$3:K$1977,'5th Cycle APR Raw Data-Final'!$A$3:$A$1977,'SB35 Determination Data'!$K185,'5th Cycle APR Raw Data-Final'!$T$3:$T$1977,"&gt;="&amp;'SB35 Determination Data'!$F185,'5th Cycle APR Raw Data-Final'!$T$3:$T$1977,"&lt;"&amp;E185),SUMIFS('5th Cycle APR Raw Data-Final'!K$3:K$1977,'5th Cycle APR Raw Data-Final'!$A$3:$A$1977,'SB35 Determination Data'!$K185,'5th Cycle APR Raw Data-Final'!$T$3:$T$1977,"&gt;="&amp;'SB35 Determination Data'!$F185,'5th Cycle APR Raw Data-Final'!$T$3:$T$1977,"&lt;="&amp;G185))</f>
        <v>127</v>
      </c>
      <c r="V185" s="100">
        <f>IF(AN185&lt;1,SUMIFS('5th Cycle APR Raw Data-Final'!L$3:L$1977,'5th Cycle APR Raw Data-Final'!$A$3:$A$1977,'SB35 Determination Data'!$K185,'5th Cycle APR Raw Data-Final'!$T$3:$T$1977,"&gt;="&amp;'SB35 Determination Data'!$F185,'5th Cycle APR Raw Data-Final'!$T$3:$T$1977,"&lt;"&amp;E185),SUMIFS('5th Cycle APR Raw Data-Final'!L$3:L$1977,'5th Cycle APR Raw Data-Final'!$A$3:$A$1977,'SB35 Determination Data'!$K185,'5th Cycle APR Raw Data-Final'!$T$3:$T$1977,"&gt;="&amp;'SB35 Determination Data'!$F185,'5th Cycle APR Raw Data-Final'!$T$3:$T$1977,"&lt;="&amp;G185))</f>
        <v>127</v>
      </c>
      <c r="W185" s="100">
        <f>IF(AN185&lt;1,SUMIFS('5th Cycle APR Raw Data-Final'!M$3:M$1977,'5th Cycle APR Raw Data-Final'!$A$3:$A$1977,'SB35 Determination Data'!$K185,'5th Cycle APR Raw Data-Final'!$T$3:$T$1977,"&gt;="&amp;'SB35 Determination Data'!$F185,'5th Cycle APR Raw Data-Final'!$T$3:$T$1977,"&lt;"&amp;E185),SUMIFS('5th Cycle APR Raw Data-Final'!M$3:M$1977,'5th Cycle APR Raw Data-Final'!$A$3:$A$1977,'SB35 Determination Data'!$K185,'5th Cycle APR Raw Data-Final'!$T$3:$T$1977,"&gt;="&amp;'SB35 Determination Data'!$F185,'5th Cycle APR Raw Data-Final'!$T$3:$T$1977,"&lt;="&amp;G185))</f>
        <v>0</v>
      </c>
      <c r="X185" s="100">
        <f t="shared" si="100"/>
        <v>0</v>
      </c>
      <c r="Y185" s="100">
        <f t="shared" si="101"/>
        <v>127</v>
      </c>
      <c r="Z185" s="100">
        <f t="shared" si="102"/>
        <v>0</v>
      </c>
      <c r="AA185" s="112">
        <f t="shared" si="103"/>
        <v>1.2574257425742574</v>
      </c>
      <c r="AB185" s="112">
        <f t="shared" si="104"/>
        <v>1.2574257425742574</v>
      </c>
      <c r="AC185" s="100">
        <f>VLOOKUP(K185,'5th Cycle APR Raw Data-Final'!$A$3:$P$1977,14,FALSE)</f>
        <v>112</v>
      </c>
      <c r="AD185" s="100">
        <f>IF(AN185&lt;1,SUMIFS('5th Cycle APR Raw Data-Final'!$O$3:$O$1977,'5th Cycle APR Raw Data-Final'!$A$3:$A$1977,'SB35 Determination Data'!$K185,'5th Cycle APR Raw Data-Final'!$T$3:$T$1977,"&gt;="&amp;'SB35 Determination Data'!$F185,'5th Cycle APR Raw Data-Final'!$T$3:$T$1977,"&lt;"&amp;E185),SUMIFS('5th Cycle APR Raw Data-Final'!$O$3:$O$1977,'5th Cycle APR Raw Data-Final'!$A$3:$A$1977,'SB35 Determination Data'!$K185,'5th Cycle APR Raw Data-Final'!$T$3:$T$1977,"&gt;="&amp;'SB35 Determination Data'!$F185,'5th Cycle APR Raw Data-Final'!$T$3:$T$1977,"&lt;="&amp;G185))</f>
        <v>39</v>
      </c>
      <c r="AE185" s="100">
        <f t="shared" si="105"/>
        <v>73</v>
      </c>
      <c r="AF185" s="112">
        <f t="shared" si="106"/>
        <v>0.3482142857142857</v>
      </c>
      <c r="AG185" s="100">
        <f>VLOOKUP(K185,'5th Cycle APR Raw Data-Final'!$A$3:$P$1977,16,FALSE)</f>
        <v>300</v>
      </c>
      <c r="AH185" s="100">
        <f>IF(AN185&lt;1,SUMIFS('5th Cycle APR Raw Data-Final'!$Q$3:$Q$1977,'5th Cycle APR Raw Data-Final'!$A$3:$A$1977,'SB35 Determination Data'!$K185,'5th Cycle APR Raw Data-Final'!$T$3:$T$1977,"&gt;="&amp;'SB35 Determination Data'!$F185,'5th Cycle APR Raw Data-Final'!$T$3:$T$1977,"&lt;"&amp;E185),SUMIFS('5th Cycle APR Raw Data-Final'!$Q$3:$Q$1977,'5th Cycle APR Raw Data-Final'!$A$3:$A$1977,'SB35 Determination Data'!$K185,'5th Cycle APR Raw Data-Final'!$T$3:$T$1977,"&gt;="&amp;'SB35 Determination Data'!$F185,'5th Cycle APR Raw Data-Final'!$T$3:$T$1977,"&lt;="&amp;G185))</f>
        <v>361</v>
      </c>
      <c r="AI185" s="100">
        <f t="shared" si="107"/>
        <v>0</v>
      </c>
      <c r="AJ185" s="112">
        <f t="shared" si="108"/>
        <v>1.2033333333333334</v>
      </c>
      <c r="AK185" s="100">
        <f>VLOOKUP(K185,'5th Cycle APR Raw Data-Final'!$A$3:$R$1977,18,FALSE)</f>
        <v>683</v>
      </c>
      <c r="AL185" s="100">
        <f>IF(AN185&lt;1,SUMIFS('5th Cycle APR Raw Data-Final'!$S$3:$S$1977,'5th Cycle APR Raw Data-Final'!$A$3:$A$1977,'SB35 Determination Data'!$K185,'5th Cycle APR Raw Data-Final'!$T$3:$T$1977,"&gt;="&amp;'SB35 Determination Data'!$F185,'5th Cycle APR Raw Data-Final'!$T$3:$T$1977,"&lt;"&amp;E185),SUMIFS('5th Cycle APR Raw Data-Final'!$S$3:$S$1977,'5th Cycle APR Raw Data-Final'!$A$3:$A$1977,'SB35 Determination Data'!$K185,'5th Cycle APR Raw Data-Final'!$T$3:$T$1977,"&gt;="&amp;'SB35 Determination Data'!$F185,'5th Cycle APR Raw Data-Final'!$T$3:$T$1977,"&lt;="&amp;G185))</f>
        <v>527</v>
      </c>
      <c r="AM185" s="100">
        <f t="shared" si="109"/>
        <v>243</v>
      </c>
      <c r="AN185" s="114">
        <f t="shared" si="110"/>
        <v>0.5</v>
      </c>
      <c r="AO185" s="2" t="str">
        <f t="shared" si="111"/>
        <v>NO</v>
      </c>
      <c r="AP185" s="2" t="str">
        <f t="shared" si="112"/>
        <v>YES</v>
      </c>
      <c r="AQ185" s="2" t="str">
        <f t="shared" si="113"/>
        <v>NO</v>
      </c>
      <c r="AR185" s="124" t="str">
        <f>VLOOKUP(K185,'2018Submitted'!$A$2:$C$540,3,FALSE)</f>
        <v>Successful</v>
      </c>
      <c r="AS185" s="2" t="str">
        <f t="shared" si="114"/>
        <v>NO</v>
      </c>
      <c r="AT185" s="2" t="str">
        <f t="shared" si="115"/>
        <v>YES</v>
      </c>
    </row>
    <row r="186" spans="1:46" s="2" customFormat="1" ht="12.75" customHeight="1" x14ac:dyDescent="0.2">
      <c r="A186" s="2" t="s">
        <v>7</v>
      </c>
      <c r="B186" s="2" t="str">
        <f t="shared" si="88"/>
        <v>HAYWARD</v>
      </c>
      <c r="C186" s="71">
        <f t="shared" si="89"/>
        <v>0.5</v>
      </c>
      <c r="D186" s="72">
        <f t="shared" si="90"/>
        <v>8</v>
      </c>
      <c r="E186" s="99">
        <f t="shared" si="91"/>
        <v>2019</v>
      </c>
      <c r="F186" s="99">
        <f t="shared" si="92"/>
        <v>2015</v>
      </c>
      <c r="G186" s="99">
        <f t="shared" si="93"/>
        <v>2022</v>
      </c>
      <c r="H186" s="2" t="str">
        <f t="shared" si="94"/>
        <v>01/31/2015</v>
      </c>
      <c r="I186" s="2" t="str">
        <f t="shared" si="95"/>
        <v>01/31/2023</v>
      </c>
      <c r="J186" s="2" t="s">
        <v>8</v>
      </c>
      <c r="K186" s="113" t="s">
        <v>145</v>
      </c>
      <c r="L186" s="100">
        <f>VLOOKUP(K186,'5th Cycle APR Raw Data-Final'!$A$3:$P$1977,6,FALSE)</f>
        <v>851</v>
      </c>
      <c r="M186" s="100">
        <f>IF(AN186&lt;1,SUMIFS('5th Cycle APR Raw Data-Final'!G$3:G$1977,'5th Cycle APR Raw Data-Final'!$A$3:$A$1977,'SB35 Determination Data'!$K186,'5th Cycle APR Raw Data-Final'!$T$3:$T$1977,"&gt;="&amp;'SB35 Determination Data'!$F186,'5th Cycle APR Raw Data-Final'!$T$3:$T$1977,"&lt;"&amp;E186),SUMIFS('5th Cycle APR Raw Data-Final'!G$3:G$1977,'5th Cycle APR Raw Data-Final'!$A$3:$A$1977,'SB35 Determination Data'!$K186,'5th Cycle APR Raw Data-Final'!$T$3:$T$1977,"&gt;="&amp;'SB35 Determination Data'!$F186,'5th Cycle APR Raw Data-Final'!$T$3:$T$1977,"&lt;="&amp;G186))</f>
        <v>40</v>
      </c>
      <c r="N186" s="100">
        <f>IF(AN186&lt;1,SUMIFS('5th Cycle APR Raw Data-Final'!H$3:H$1977,'5th Cycle APR Raw Data-Final'!$A$3:$A$1977,'SB35 Determination Data'!$K186,'5th Cycle APR Raw Data-Final'!$T$3:$T$1977,"&gt;="&amp;'SB35 Determination Data'!$F186,'5th Cycle APR Raw Data-Final'!$T$3:$T$1977,"&lt;"&amp;E186),SUMIFS('5th Cycle APR Raw Data-Final'!H$3:H$1977,'5th Cycle APR Raw Data-Final'!$A$3:$A$1977,'SB35 Determination Data'!$K186,'5th Cycle APR Raw Data-Final'!$T$3:$T$1977,"&gt;="&amp;'SB35 Determination Data'!$F186,'5th Cycle APR Raw Data-Final'!$T$3:$T$1977,"&lt;="&amp;G186))</f>
        <v>40</v>
      </c>
      <c r="O186" s="100">
        <f>IF(AN186&lt;1,SUMIFS('5th Cycle APR Raw Data-Final'!I$3:I$1977,'5th Cycle APR Raw Data-Final'!$A$3:$A$1977,'SB35 Determination Data'!$K186,'5th Cycle APR Raw Data-Final'!$T$3:$T$1977,"&gt;="&amp;'SB35 Determination Data'!$F186,'5th Cycle APR Raw Data-Final'!$T$3:$T$1977,"&lt;"&amp;E186),SUMIFS('5th Cycle APR Raw Data-Final'!I$3:I$1977,'5th Cycle APR Raw Data-Final'!$A$3:$A$1977,'SB35 Determination Data'!$K186,'5th Cycle APR Raw Data-Final'!$T$3:$T$1977,"&gt;="&amp;'SB35 Determination Data'!$F186,'5th Cycle APR Raw Data-Final'!$T$3:$T$1977,"&lt;="&amp;G186))</f>
        <v>0</v>
      </c>
      <c r="P186" s="100">
        <f t="shared" si="96"/>
        <v>811</v>
      </c>
      <c r="Q186" s="112">
        <f t="shared" si="97"/>
        <v>4.700352526439483E-2</v>
      </c>
      <c r="R186" s="101">
        <f t="shared" si="98"/>
        <v>426</v>
      </c>
      <c r="S186" s="101">
        <f t="shared" si="99"/>
        <v>0</v>
      </c>
      <c r="T186" s="100">
        <f>VLOOKUP(K186,'5th Cycle APR Raw Data-Final'!$A$3:$P$1977,10,FALSE)</f>
        <v>480</v>
      </c>
      <c r="U186" s="100">
        <f>IF(AN186&lt;1,SUMIFS('5th Cycle APR Raw Data-Final'!K$3:K$1977,'5th Cycle APR Raw Data-Final'!$A$3:$A$1977,'SB35 Determination Data'!$K186,'5th Cycle APR Raw Data-Final'!$T$3:$T$1977,"&gt;="&amp;'SB35 Determination Data'!$F186,'5th Cycle APR Raw Data-Final'!$T$3:$T$1977,"&lt;"&amp;E186),SUMIFS('5th Cycle APR Raw Data-Final'!K$3:K$1977,'5th Cycle APR Raw Data-Final'!$A$3:$A$1977,'SB35 Determination Data'!$K186,'5th Cycle APR Raw Data-Final'!$T$3:$T$1977,"&gt;="&amp;'SB35 Determination Data'!$F186,'5th Cycle APR Raw Data-Final'!$T$3:$T$1977,"&lt;="&amp;G186))</f>
        <v>19</v>
      </c>
      <c r="V186" s="100">
        <f>IF(AN186&lt;1,SUMIFS('5th Cycle APR Raw Data-Final'!L$3:L$1977,'5th Cycle APR Raw Data-Final'!$A$3:$A$1977,'SB35 Determination Data'!$K186,'5th Cycle APR Raw Data-Final'!$T$3:$T$1977,"&gt;="&amp;'SB35 Determination Data'!$F186,'5th Cycle APR Raw Data-Final'!$T$3:$T$1977,"&lt;"&amp;E186),SUMIFS('5th Cycle APR Raw Data-Final'!L$3:L$1977,'5th Cycle APR Raw Data-Final'!$A$3:$A$1977,'SB35 Determination Data'!$K186,'5th Cycle APR Raw Data-Final'!$T$3:$T$1977,"&gt;="&amp;'SB35 Determination Data'!$F186,'5th Cycle APR Raw Data-Final'!$T$3:$T$1977,"&lt;="&amp;G186))</f>
        <v>19</v>
      </c>
      <c r="W186" s="100">
        <f>IF(AN186&lt;1,SUMIFS('5th Cycle APR Raw Data-Final'!M$3:M$1977,'5th Cycle APR Raw Data-Final'!$A$3:$A$1977,'SB35 Determination Data'!$K186,'5th Cycle APR Raw Data-Final'!$T$3:$T$1977,"&gt;="&amp;'SB35 Determination Data'!$F186,'5th Cycle APR Raw Data-Final'!$T$3:$T$1977,"&lt;"&amp;E186),SUMIFS('5th Cycle APR Raw Data-Final'!M$3:M$1977,'5th Cycle APR Raw Data-Final'!$A$3:$A$1977,'SB35 Determination Data'!$K186,'5th Cycle APR Raw Data-Final'!$T$3:$T$1977,"&gt;="&amp;'SB35 Determination Data'!$F186,'5th Cycle APR Raw Data-Final'!$T$3:$T$1977,"&lt;="&amp;G186))</f>
        <v>0</v>
      </c>
      <c r="X186" s="100">
        <f t="shared" si="100"/>
        <v>461</v>
      </c>
      <c r="Y186" s="100">
        <f t="shared" si="101"/>
        <v>19</v>
      </c>
      <c r="Z186" s="100">
        <f t="shared" si="102"/>
        <v>461</v>
      </c>
      <c r="AA186" s="112">
        <f t="shared" si="103"/>
        <v>3.9583333333333331E-2</v>
      </c>
      <c r="AB186" s="112">
        <f t="shared" si="104"/>
        <v>3.9583333333333331E-2</v>
      </c>
      <c r="AC186" s="100">
        <f>VLOOKUP(K186,'5th Cycle APR Raw Data-Final'!$A$3:$P$1977,14,FALSE)</f>
        <v>608</v>
      </c>
      <c r="AD186" s="100">
        <f>IF(AN186&lt;1,SUMIFS('5th Cycle APR Raw Data-Final'!$O$3:$O$1977,'5th Cycle APR Raw Data-Final'!$A$3:$A$1977,'SB35 Determination Data'!$K186,'5th Cycle APR Raw Data-Final'!$T$3:$T$1977,"&gt;="&amp;'SB35 Determination Data'!$F186,'5th Cycle APR Raw Data-Final'!$T$3:$T$1977,"&lt;"&amp;E186),SUMIFS('5th Cycle APR Raw Data-Final'!$O$3:$O$1977,'5th Cycle APR Raw Data-Final'!$A$3:$A$1977,'SB35 Determination Data'!$K186,'5th Cycle APR Raw Data-Final'!$T$3:$T$1977,"&gt;="&amp;'SB35 Determination Data'!$F186,'5th Cycle APR Raw Data-Final'!$T$3:$T$1977,"&lt;="&amp;G186))</f>
        <v>0</v>
      </c>
      <c r="AE186" s="100">
        <f t="shared" si="105"/>
        <v>608</v>
      </c>
      <c r="AF186" s="112">
        <f t="shared" si="106"/>
        <v>0</v>
      </c>
      <c r="AG186" s="100">
        <f>VLOOKUP(K186,'5th Cycle APR Raw Data-Final'!$A$3:$P$1977,16,FALSE)</f>
        <v>1981</v>
      </c>
      <c r="AH186" s="100">
        <f>IF(AN186&lt;1,SUMIFS('5th Cycle APR Raw Data-Final'!$Q$3:$Q$1977,'5th Cycle APR Raw Data-Final'!$A$3:$A$1977,'SB35 Determination Data'!$K186,'5th Cycle APR Raw Data-Final'!$T$3:$T$1977,"&gt;="&amp;'SB35 Determination Data'!$F186,'5th Cycle APR Raw Data-Final'!$T$3:$T$1977,"&lt;"&amp;E186),SUMIFS('5th Cycle APR Raw Data-Final'!$Q$3:$Q$1977,'5th Cycle APR Raw Data-Final'!$A$3:$A$1977,'SB35 Determination Data'!$K186,'5th Cycle APR Raw Data-Final'!$T$3:$T$1977,"&gt;="&amp;'SB35 Determination Data'!$F186,'5th Cycle APR Raw Data-Final'!$T$3:$T$1977,"&lt;="&amp;G186))</f>
        <v>873</v>
      </c>
      <c r="AI186" s="100">
        <f t="shared" si="107"/>
        <v>1108</v>
      </c>
      <c r="AJ186" s="112">
        <f t="shared" si="108"/>
        <v>0.44068652195860675</v>
      </c>
      <c r="AK186" s="100">
        <f>VLOOKUP(K186,'5th Cycle APR Raw Data-Final'!$A$3:$R$1977,18,FALSE)</f>
        <v>3920</v>
      </c>
      <c r="AL186" s="100">
        <f>IF(AN186&lt;1,SUMIFS('5th Cycle APR Raw Data-Final'!$S$3:$S$1977,'5th Cycle APR Raw Data-Final'!$A$3:$A$1977,'SB35 Determination Data'!$K186,'5th Cycle APR Raw Data-Final'!$T$3:$T$1977,"&gt;="&amp;'SB35 Determination Data'!$F186,'5th Cycle APR Raw Data-Final'!$T$3:$T$1977,"&lt;"&amp;E186),SUMIFS('5th Cycle APR Raw Data-Final'!$S$3:$S$1977,'5th Cycle APR Raw Data-Final'!$A$3:$A$1977,'SB35 Determination Data'!$K186,'5th Cycle APR Raw Data-Final'!$T$3:$T$1977,"&gt;="&amp;'SB35 Determination Data'!$F186,'5th Cycle APR Raw Data-Final'!$T$3:$T$1977,"&lt;="&amp;G186))</f>
        <v>932</v>
      </c>
      <c r="AM186" s="100">
        <f t="shared" si="109"/>
        <v>2988</v>
      </c>
      <c r="AN186" s="114">
        <f t="shared" si="110"/>
        <v>0.5</v>
      </c>
      <c r="AO186" s="2" t="str">
        <f t="shared" si="111"/>
        <v>YES</v>
      </c>
      <c r="AP186" s="2" t="str">
        <f t="shared" si="112"/>
        <v>NO</v>
      </c>
      <c r="AQ186" s="2" t="str">
        <f t="shared" si="113"/>
        <v>NO</v>
      </c>
      <c r="AR186" s="124" t="str">
        <f>VLOOKUP(K186,'2018Submitted'!$A$2:$C$540,3,FALSE)</f>
        <v>Successful</v>
      </c>
      <c r="AS186" s="2" t="str">
        <f t="shared" si="114"/>
        <v>NO</v>
      </c>
      <c r="AT186" s="2" t="str">
        <f t="shared" si="115"/>
        <v>NO</v>
      </c>
    </row>
    <row r="187" spans="1:46" s="2" customFormat="1" ht="12.75" customHeight="1" x14ac:dyDescent="0.2">
      <c r="A187" s="2" t="s">
        <v>81</v>
      </c>
      <c r="B187" s="2" t="str">
        <f t="shared" si="88"/>
        <v>HEALDSBURG</v>
      </c>
      <c r="C187" s="71">
        <f t="shared" si="89"/>
        <v>0.5</v>
      </c>
      <c r="D187" s="72">
        <f t="shared" si="90"/>
        <v>8</v>
      </c>
      <c r="E187" s="99">
        <f t="shared" si="91"/>
        <v>2019</v>
      </c>
      <c r="F187" s="99">
        <f t="shared" si="92"/>
        <v>2015</v>
      </c>
      <c r="G187" s="99">
        <f t="shared" si="93"/>
        <v>2022</v>
      </c>
      <c r="H187" s="2" t="str">
        <f t="shared" si="94"/>
        <v>01/31/2015</v>
      </c>
      <c r="I187" s="2" t="str">
        <f t="shared" si="95"/>
        <v>01/31/2023</v>
      </c>
      <c r="J187" s="2" t="s">
        <v>8</v>
      </c>
      <c r="K187" s="113" t="s">
        <v>146</v>
      </c>
      <c r="L187" s="100">
        <f>VLOOKUP(K187,'5th Cycle APR Raw Data-Final'!$A$3:$P$1977,6,FALSE)</f>
        <v>31</v>
      </c>
      <c r="M187" s="100">
        <f>IF(AN187&lt;1,SUMIFS('5th Cycle APR Raw Data-Final'!G$3:G$1977,'5th Cycle APR Raw Data-Final'!$A$3:$A$1977,'SB35 Determination Data'!$K187,'5th Cycle APR Raw Data-Final'!$T$3:$T$1977,"&gt;="&amp;'SB35 Determination Data'!$F187,'5th Cycle APR Raw Data-Final'!$T$3:$T$1977,"&lt;"&amp;E187),SUMIFS('5th Cycle APR Raw Data-Final'!G$3:G$1977,'5th Cycle APR Raw Data-Final'!$A$3:$A$1977,'SB35 Determination Data'!$K187,'5th Cycle APR Raw Data-Final'!$T$3:$T$1977,"&gt;="&amp;'SB35 Determination Data'!$F187,'5th Cycle APR Raw Data-Final'!$T$3:$T$1977,"&lt;="&amp;G187))</f>
        <v>15</v>
      </c>
      <c r="N187" s="100">
        <f>IF(AN187&lt;1,SUMIFS('5th Cycle APR Raw Data-Final'!H$3:H$1977,'5th Cycle APR Raw Data-Final'!$A$3:$A$1977,'SB35 Determination Data'!$K187,'5th Cycle APR Raw Data-Final'!$T$3:$T$1977,"&gt;="&amp;'SB35 Determination Data'!$F187,'5th Cycle APR Raw Data-Final'!$T$3:$T$1977,"&lt;"&amp;E187),SUMIFS('5th Cycle APR Raw Data-Final'!H$3:H$1977,'5th Cycle APR Raw Data-Final'!$A$3:$A$1977,'SB35 Determination Data'!$K187,'5th Cycle APR Raw Data-Final'!$T$3:$T$1977,"&gt;="&amp;'SB35 Determination Data'!$F187,'5th Cycle APR Raw Data-Final'!$T$3:$T$1977,"&lt;="&amp;G187))</f>
        <v>15</v>
      </c>
      <c r="O187" s="100">
        <f>IF(AN187&lt;1,SUMIFS('5th Cycle APR Raw Data-Final'!I$3:I$1977,'5th Cycle APR Raw Data-Final'!$A$3:$A$1977,'SB35 Determination Data'!$K187,'5th Cycle APR Raw Data-Final'!$T$3:$T$1977,"&gt;="&amp;'SB35 Determination Data'!$F187,'5th Cycle APR Raw Data-Final'!$T$3:$T$1977,"&lt;"&amp;E187),SUMIFS('5th Cycle APR Raw Data-Final'!I$3:I$1977,'5th Cycle APR Raw Data-Final'!$A$3:$A$1977,'SB35 Determination Data'!$K187,'5th Cycle APR Raw Data-Final'!$T$3:$T$1977,"&gt;="&amp;'SB35 Determination Data'!$F187,'5th Cycle APR Raw Data-Final'!$T$3:$T$1977,"&lt;="&amp;G187))</f>
        <v>0</v>
      </c>
      <c r="P187" s="100">
        <f t="shared" si="96"/>
        <v>16</v>
      </c>
      <c r="Q187" s="112">
        <f t="shared" si="97"/>
        <v>0.4838709677419355</v>
      </c>
      <c r="R187" s="101">
        <f t="shared" si="98"/>
        <v>16</v>
      </c>
      <c r="S187" s="101">
        <f t="shared" si="99"/>
        <v>0</v>
      </c>
      <c r="T187" s="100">
        <f>VLOOKUP(K187,'5th Cycle APR Raw Data-Final'!$A$3:$P$1977,10,FALSE)</f>
        <v>24</v>
      </c>
      <c r="U187" s="100">
        <f>IF(AN187&lt;1,SUMIFS('5th Cycle APR Raw Data-Final'!K$3:K$1977,'5th Cycle APR Raw Data-Final'!$A$3:$A$1977,'SB35 Determination Data'!$K187,'5th Cycle APR Raw Data-Final'!$T$3:$T$1977,"&gt;="&amp;'SB35 Determination Data'!$F187,'5th Cycle APR Raw Data-Final'!$T$3:$T$1977,"&lt;"&amp;E187),SUMIFS('5th Cycle APR Raw Data-Final'!K$3:K$1977,'5th Cycle APR Raw Data-Final'!$A$3:$A$1977,'SB35 Determination Data'!$K187,'5th Cycle APR Raw Data-Final'!$T$3:$T$1977,"&gt;="&amp;'SB35 Determination Data'!$F187,'5th Cycle APR Raw Data-Final'!$T$3:$T$1977,"&lt;="&amp;G187))</f>
        <v>25</v>
      </c>
      <c r="V187" s="100">
        <f>IF(AN187&lt;1,SUMIFS('5th Cycle APR Raw Data-Final'!L$3:L$1977,'5th Cycle APR Raw Data-Final'!$A$3:$A$1977,'SB35 Determination Data'!$K187,'5th Cycle APR Raw Data-Final'!$T$3:$T$1977,"&gt;="&amp;'SB35 Determination Data'!$F187,'5th Cycle APR Raw Data-Final'!$T$3:$T$1977,"&lt;"&amp;E187),SUMIFS('5th Cycle APR Raw Data-Final'!L$3:L$1977,'5th Cycle APR Raw Data-Final'!$A$3:$A$1977,'SB35 Determination Data'!$K187,'5th Cycle APR Raw Data-Final'!$T$3:$T$1977,"&gt;="&amp;'SB35 Determination Data'!$F187,'5th Cycle APR Raw Data-Final'!$T$3:$T$1977,"&lt;="&amp;G187))</f>
        <v>25</v>
      </c>
      <c r="W187" s="100">
        <f>IF(AN187&lt;1,SUMIFS('5th Cycle APR Raw Data-Final'!M$3:M$1977,'5th Cycle APR Raw Data-Final'!$A$3:$A$1977,'SB35 Determination Data'!$K187,'5th Cycle APR Raw Data-Final'!$T$3:$T$1977,"&gt;="&amp;'SB35 Determination Data'!$F187,'5th Cycle APR Raw Data-Final'!$T$3:$T$1977,"&lt;"&amp;E187),SUMIFS('5th Cycle APR Raw Data-Final'!M$3:M$1977,'5th Cycle APR Raw Data-Final'!$A$3:$A$1977,'SB35 Determination Data'!$K187,'5th Cycle APR Raw Data-Final'!$T$3:$T$1977,"&gt;="&amp;'SB35 Determination Data'!$F187,'5th Cycle APR Raw Data-Final'!$T$3:$T$1977,"&lt;="&amp;G187))</f>
        <v>0</v>
      </c>
      <c r="X187" s="100">
        <f t="shared" si="100"/>
        <v>0</v>
      </c>
      <c r="Y187" s="100">
        <f t="shared" si="101"/>
        <v>25</v>
      </c>
      <c r="Z187" s="100">
        <f t="shared" si="102"/>
        <v>0</v>
      </c>
      <c r="AA187" s="112">
        <f t="shared" si="103"/>
        <v>1.0416666666666667</v>
      </c>
      <c r="AB187" s="112">
        <f t="shared" si="104"/>
        <v>1.0416666666666667</v>
      </c>
      <c r="AC187" s="100">
        <f>VLOOKUP(K187,'5th Cycle APR Raw Data-Final'!$A$3:$P$1977,14,FALSE)</f>
        <v>26</v>
      </c>
      <c r="AD187" s="100">
        <f>IF(AN187&lt;1,SUMIFS('5th Cycle APR Raw Data-Final'!$O$3:$O$1977,'5th Cycle APR Raw Data-Final'!$A$3:$A$1977,'SB35 Determination Data'!$K187,'5th Cycle APR Raw Data-Final'!$T$3:$T$1977,"&gt;="&amp;'SB35 Determination Data'!$F187,'5th Cycle APR Raw Data-Final'!$T$3:$T$1977,"&lt;"&amp;E187),SUMIFS('5th Cycle APR Raw Data-Final'!$O$3:$O$1977,'5th Cycle APR Raw Data-Final'!$A$3:$A$1977,'SB35 Determination Data'!$K187,'5th Cycle APR Raw Data-Final'!$T$3:$T$1977,"&gt;="&amp;'SB35 Determination Data'!$F187,'5th Cycle APR Raw Data-Final'!$T$3:$T$1977,"&lt;="&amp;G187))</f>
        <v>56</v>
      </c>
      <c r="AE187" s="100">
        <f t="shared" si="105"/>
        <v>0</v>
      </c>
      <c r="AF187" s="112">
        <f t="shared" si="106"/>
        <v>2.1538461538461537</v>
      </c>
      <c r="AG187" s="100">
        <f>VLOOKUP(K187,'5th Cycle APR Raw Data-Final'!$A$3:$P$1977,16,FALSE)</f>
        <v>76</v>
      </c>
      <c r="AH187" s="100">
        <f>IF(AN187&lt;1,SUMIFS('5th Cycle APR Raw Data-Final'!$Q$3:$Q$1977,'5th Cycle APR Raw Data-Final'!$A$3:$A$1977,'SB35 Determination Data'!$K187,'5th Cycle APR Raw Data-Final'!$T$3:$T$1977,"&gt;="&amp;'SB35 Determination Data'!$F187,'5th Cycle APR Raw Data-Final'!$T$3:$T$1977,"&lt;"&amp;E187),SUMIFS('5th Cycle APR Raw Data-Final'!$Q$3:$Q$1977,'5th Cycle APR Raw Data-Final'!$A$3:$A$1977,'SB35 Determination Data'!$K187,'5th Cycle APR Raw Data-Final'!$T$3:$T$1977,"&gt;="&amp;'SB35 Determination Data'!$F187,'5th Cycle APR Raw Data-Final'!$T$3:$T$1977,"&lt;="&amp;G187))</f>
        <v>151</v>
      </c>
      <c r="AI187" s="100">
        <f t="shared" si="107"/>
        <v>0</v>
      </c>
      <c r="AJ187" s="112">
        <f t="shared" si="108"/>
        <v>1.986842105263158</v>
      </c>
      <c r="AK187" s="100">
        <f>VLOOKUP(K187,'5th Cycle APR Raw Data-Final'!$A$3:$R$1977,18,FALSE)</f>
        <v>157</v>
      </c>
      <c r="AL187" s="100">
        <f>IF(AN187&lt;1,SUMIFS('5th Cycle APR Raw Data-Final'!$S$3:$S$1977,'5th Cycle APR Raw Data-Final'!$A$3:$A$1977,'SB35 Determination Data'!$K187,'5th Cycle APR Raw Data-Final'!$T$3:$T$1977,"&gt;="&amp;'SB35 Determination Data'!$F187,'5th Cycle APR Raw Data-Final'!$T$3:$T$1977,"&lt;"&amp;E187),SUMIFS('5th Cycle APR Raw Data-Final'!$S$3:$S$1977,'5th Cycle APR Raw Data-Final'!$A$3:$A$1977,'SB35 Determination Data'!$K187,'5th Cycle APR Raw Data-Final'!$T$3:$T$1977,"&gt;="&amp;'SB35 Determination Data'!$F187,'5th Cycle APR Raw Data-Final'!$T$3:$T$1977,"&lt;="&amp;G187))</f>
        <v>247</v>
      </c>
      <c r="AM187" s="100">
        <f t="shared" si="109"/>
        <v>16</v>
      </c>
      <c r="AN187" s="114">
        <f t="shared" si="110"/>
        <v>0.5</v>
      </c>
      <c r="AO187" s="2" t="str">
        <f t="shared" si="111"/>
        <v>NO</v>
      </c>
      <c r="AP187" s="2" t="str">
        <f t="shared" si="112"/>
        <v>YES</v>
      </c>
      <c r="AQ187" s="2" t="str">
        <f t="shared" si="113"/>
        <v>NO</v>
      </c>
      <c r="AR187" s="124" t="str">
        <f>VLOOKUP(K187,'2018Submitted'!$A$2:$C$540,3,FALSE)</f>
        <v>Successful</v>
      </c>
      <c r="AS187" s="2" t="str">
        <f t="shared" si="114"/>
        <v>NO</v>
      </c>
      <c r="AT187" s="2" t="str">
        <f t="shared" si="115"/>
        <v>YES</v>
      </c>
    </row>
    <row r="188" spans="1:46" s="2" customFormat="1" ht="12.75" customHeight="1" x14ac:dyDescent="0.2">
      <c r="A188" s="2" t="s">
        <v>35</v>
      </c>
      <c r="B188" s="2" t="str">
        <f t="shared" si="88"/>
        <v>HEMET</v>
      </c>
      <c r="C188" s="71">
        <f t="shared" si="89"/>
        <v>0.625</v>
      </c>
      <c r="D188" s="72">
        <f t="shared" si="90"/>
        <v>8</v>
      </c>
      <c r="E188" s="99">
        <f t="shared" si="91"/>
        <v>2018</v>
      </c>
      <c r="F188" s="99">
        <f t="shared" si="92"/>
        <v>2014</v>
      </c>
      <c r="G188" s="99" t="str">
        <f t="shared" si="93"/>
        <v>2021</v>
      </c>
      <c r="H188" s="2" t="str">
        <f t="shared" si="94"/>
        <v>10/15/2013</v>
      </c>
      <c r="I188" s="2" t="str">
        <f t="shared" si="95"/>
        <v>10/15/2021</v>
      </c>
      <c r="J188" s="2" t="s">
        <v>3</v>
      </c>
      <c r="K188" s="113" t="s">
        <v>147</v>
      </c>
      <c r="L188" s="100">
        <f>VLOOKUP(K188,'5th Cycle APR Raw Data-Final'!$A$3:$P$1977,6,FALSE)</f>
        <v>134</v>
      </c>
      <c r="M188" s="100">
        <f>IF(AN188&lt;1,SUMIFS('5th Cycle APR Raw Data-Final'!G$3:G$1977,'5th Cycle APR Raw Data-Final'!$A$3:$A$1977,'SB35 Determination Data'!$K188,'5th Cycle APR Raw Data-Final'!$T$3:$T$1977,"&gt;="&amp;'SB35 Determination Data'!$F188,'5th Cycle APR Raw Data-Final'!$T$3:$T$1977,"&lt;"&amp;E188),SUMIFS('5th Cycle APR Raw Data-Final'!G$3:G$1977,'5th Cycle APR Raw Data-Final'!$A$3:$A$1977,'SB35 Determination Data'!$K188,'5th Cycle APR Raw Data-Final'!$T$3:$T$1977,"&gt;="&amp;'SB35 Determination Data'!$F188,'5th Cycle APR Raw Data-Final'!$T$3:$T$1977,"&lt;="&amp;G188))</f>
        <v>0</v>
      </c>
      <c r="N188" s="100">
        <f>IF(AN188&lt;1,SUMIFS('5th Cycle APR Raw Data-Final'!H$3:H$1977,'5th Cycle APR Raw Data-Final'!$A$3:$A$1977,'SB35 Determination Data'!$K188,'5th Cycle APR Raw Data-Final'!$T$3:$T$1977,"&gt;="&amp;'SB35 Determination Data'!$F188,'5th Cycle APR Raw Data-Final'!$T$3:$T$1977,"&lt;"&amp;E188),SUMIFS('5th Cycle APR Raw Data-Final'!H$3:H$1977,'5th Cycle APR Raw Data-Final'!$A$3:$A$1977,'SB35 Determination Data'!$K188,'5th Cycle APR Raw Data-Final'!$T$3:$T$1977,"&gt;="&amp;'SB35 Determination Data'!$F188,'5th Cycle APR Raw Data-Final'!$T$3:$T$1977,"&lt;="&amp;G188))</f>
        <v>0</v>
      </c>
      <c r="O188" s="100">
        <f>IF(AN188&lt;1,SUMIFS('5th Cycle APR Raw Data-Final'!I$3:I$1977,'5th Cycle APR Raw Data-Final'!$A$3:$A$1977,'SB35 Determination Data'!$K188,'5th Cycle APR Raw Data-Final'!$T$3:$T$1977,"&gt;="&amp;'SB35 Determination Data'!$F188,'5th Cycle APR Raw Data-Final'!$T$3:$T$1977,"&lt;"&amp;E188),SUMIFS('5th Cycle APR Raw Data-Final'!I$3:I$1977,'5th Cycle APR Raw Data-Final'!$A$3:$A$1977,'SB35 Determination Data'!$K188,'5th Cycle APR Raw Data-Final'!$T$3:$T$1977,"&gt;="&amp;'SB35 Determination Data'!$F188,'5th Cycle APR Raw Data-Final'!$T$3:$T$1977,"&lt;="&amp;G188))</f>
        <v>0</v>
      </c>
      <c r="P188" s="100">
        <f t="shared" si="96"/>
        <v>134</v>
      </c>
      <c r="Q188" s="112">
        <f t="shared" si="97"/>
        <v>0</v>
      </c>
      <c r="R188" s="101">
        <f t="shared" si="98"/>
        <v>67</v>
      </c>
      <c r="S188" s="101">
        <f t="shared" si="99"/>
        <v>0</v>
      </c>
      <c r="T188" s="100">
        <f>VLOOKUP(K188,'5th Cycle APR Raw Data-Final'!$A$3:$P$1977,10,FALSE)</f>
        <v>96</v>
      </c>
      <c r="U188" s="100">
        <f>IF(AN188&lt;1,SUMIFS('5th Cycle APR Raw Data-Final'!K$3:K$1977,'5th Cycle APR Raw Data-Final'!$A$3:$A$1977,'SB35 Determination Data'!$K188,'5th Cycle APR Raw Data-Final'!$T$3:$T$1977,"&gt;="&amp;'SB35 Determination Data'!$F188,'5th Cycle APR Raw Data-Final'!$T$3:$T$1977,"&lt;"&amp;E188),SUMIFS('5th Cycle APR Raw Data-Final'!K$3:K$1977,'5th Cycle APR Raw Data-Final'!$A$3:$A$1977,'SB35 Determination Data'!$K188,'5th Cycle APR Raw Data-Final'!$T$3:$T$1977,"&gt;="&amp;'SB35 Determination Data'!$F188,'5th Cycle APR Raw Data-Final'!$T$3:$T$1977,"&lt;="&amp;G188))</f>
        <v>46</v>
      </c>
      <c r="V188" s="100">
        <f>IF(AN188&lt;1,SUMIFS('5th Cycle APR Raw Data-Final'!L$3:L$1977,'5th Cycle APR Raw Data-Final'!$A$3:$A$1977,'SB35 Determination Data'!$K188,'5th Cycle APR Raw Data-Final'!$T$3:$T$1977,"&gt;="&amp;'SB35 Determination Data'!$F188,'5th Cycle APR Raw Data-Final'!$T$3:$T$1977,"&lt;"&amp;E188),SUMIFS('5th Cycle APR Raw Data-Final'!L$3:L$1977,'5th Cycle APR Raw Data-Final'!$A$3:$A$1977,'SB35 Determination Data'!$K188,'5th Cycle APR Raw Data-Final'!$T$3:$T$1977,"&gt;="&amp;'SB35 Determination Data'!$F188,'5th Cycle APR Raw Data-Final'!$T$3:$T$1977,"&lt;="&amp;G188))</f>
        <v>41</v>
      </c>
      <c r="W188" s="100">
        <f>IF(AN188&lt;1,SUMIFS('5th Cycle APR Raw Data-Final'!M$3:M$1977,'5th Cycle APR Raw Data-Final'!$A$3:$A$1977,'SB35 Determination Data'!$K188,'5th Cycle APR Raw Data-Final'!$T$3:$T$1977,"&gt;="&amp;'SB35 Determination Data'!$F188,'5th Cycle APR Raw Data-Final'!$T$3:$T$1977,"&lt;"&amp;E188),SUMIFS('5th Cycle APR Raw Data-Final'!M$3:M$1977,'5th Cycle APR Raw Data-Final'!$A$3:$A$1977,'SB35 Determination Data'!$K188,'5th Cycle APR Raw Data-Final'!$T$3:$T$1977,"&gt;="&amp;'SB35 Determination Data'!$F188,'5th Cycle APR Raw Data-Final'!$T$3:$T$1977,"&lt;="&amp;G188))</f>
        <v>5</v>
      </c>
      <c r="X188" s="100">
        <f t="shared" si="100"/>
        <v>50</v>
      </c>
      <c r="Y188" s="100">
        <f t="shared" si="101"/>
        <v>46</v>
      </c>
      <c r="Z188" s="100">
        <f t="shared" si="102"/>
        <v>50</v>
      </c>
      <c r="AA188" s="112">
        <f t="shared" si="103"/>
        <v>0.47916666666666669</v>
      </c>
      <c r="AB188" s="112">
        <f t="shared" si="104"/>
        <v>0.47916666666666669</v>
      </c>
      <c r="AC188" s="100">
        <f>VLOOKUP(K188,'5th Cycle APR Raw Data-Final'!$A$3:$P$1977,14,FALSE)</f>
        <v>112</v>
      </c>
      <c r="AD188" s="100">
        <f>IF(AN188&lt;1,SUMIFS('5th Cycle APR Raw Data-Final'!$O$3:$O$1977,'5th Cycle APR Raw Data-Final'!$A$3:$A$1977,'SB35 Determination Data'!$K188,'5th Cycle APR Raw Data-Final'!$T$3:$T$1977,"&gt;="&amp;'SB35 Determination Data'!$F188,'5th Cycle APR Raw Data-Final'!$T$3:$T$1977,"&lt;"&amp;E188),SUMIFS('5th Cycle APR Raw Data-Final'!$O$3:$O$1977,'5th Cycle APR Raw Data-Final'!$A$3:$A$1977,'SB35 Determination Data'!$K188,'5th Cycle APR Raw Data-Final'!$T$3:$T$1977,"&gt;="&amp;'SB35 Determination Data'!$F188,'5th Cycle APR Raw Data-Final'!$T$3:$T$1977,"&lt;="&amp;G188))</f>
        <v>217</v>
      </c>
      <c r="AE188" s="100">
        <f t="shared" si="105"/>
        <v>0</v>
      </c>
      <c r="AF188" s="112">
        <f t="shared" si="106"/>
        <v>1.9375</v>
      </c>
      <c r="AG188" s="100">
        <f>VLOOKUP(K188,'5th Cycle APR Raw Data-Final'!$A$3:$P$1977,16,FALSE)</f>
        <v>262</v>
      </c>
      <c r="AH188" s="100">
        <f>IF(AN188&lt;1,SUMIFS('5th Cycle APR Raw Data-Final'!$Q$3:$Q$1977,'5th Cycle APR Raw Data-Final'!$A$3:$A$1977,'SB35 Determination Data'!$K188,'5th Cycle APR Raw Data-Final'!$T$3:$T$1977,"&gt;="&amp;'SB35 Determination Data'!$F188,'5th Cycle APR Raw Data-Final'!$T$3:$T$1977,"&lt;"&amp;E188),SUMIFS('5th Cycle APR Raw Data-Final'!$Q$3:$Q$1977,'5th Cycle APR Raw Data-Final'!$A$3:$A$1977,'SB35 Determination Data'!$K188,'5th Cycle APR Raw Data-Final'!$T$3:$T$1977,"&gt;="&amp;'SB35 Determination Data'!$F188,'5th Cycle APR Raw Data-Final'!$T$3:$T$1977,"&lt;="&amp;G188))</f>
        <v>69</v>
      </c>
      <c r="AI188" s="100">
        <f t="shared" si="107"/>
        <v>193</v>
      </c>
      <c r="AJ188" s="112">
        <f t="shared" si="108"/>
        <v>0.26335877862595419</v>
      </c>
      <c r="AK188" s="100">
        <f>VLOOKUP(K188,'5th Cycle APR Raw Data-Final'!$A$3:$R$1977,18,FALSE)</f>
        <v>604</v>
      </c>
      <c r="AL188" s="100">
        <f>IF(AN188&lt;1,SUMIFS('5th Cycle APR Raw Data-Final'!$S$3:$S$1977,'5th Cycle APR Raw Data-Final'!$A$3:$A$1977,'SB35 Determination Data'!$K188,'5th Cycle APR Raw Data-Final'!$T$3:$T$1977,"&gt;="&amp;'SB35 Determination Data'!$F188,'5th Cycle APR Raw Data-Final'!$T$3:$T$1977,"&lt;"&amp;E188),SUMIFS('5th Cycle APR Raw Data-Final'!$S$3:$S$1977,'5th Cycle APR Raw Data-Final'!$A$3:$A$1977,'SB35 Determination Data'!$K188,'5th Cycle APR Raw Data-Final'!$T$3:$T$1977,"&gt;="&amp;'SB35 Determination Data'!$F188,'5th Cycle APR Raw Data-Final'!$T$3:$T$1977,"&lt;="&amp;G188))</f>
        <v>332</v>
      </c>
      <c r="AM188" s="100">
        <f t="shared" si="109"/>
        <v>377</v>
      </c>
      <c r="AN188" s="114">
        <f t="shared" si="110"/>
        <v>0.5</v>
      </c>
      <c r="AO188" s="2" t="str">
        <f t="shared" si="111"/>
        <v>YES</v>
      </c>
      <c r="AP188" s="2" t="str">
        <f t="shared" si="112"/>
        <v>NO</v>
      </c>
      <c r="AQ188" s="2" t="str">
        <f t="shared" si="113"/>
        <v>NO</v>
      </c>
      <c r="AR188" s="124" t="str">
        <f>VLOOKUP(K188,'2018Submitted'!$A$2:$C$540,3,FALSE)</f>
        <v>Successful</v>
      </c>
      <c r="AS188" s="2" t="str">
        <f t="shared" si="114"/>
        <v>NO</v>
      </c>
      <c r="AT188" s="2" t="str">
        <f t="shared" si="115"/>
        <v>NO</v>
      </c>
    </row>
    <row r="189" spans="1:46" s="2" customFormat="1" ht="12.75" customHeight="1" x14ac:dyDescent="0.2">
      <c r="A189" s="2" t="s">
        <v>21</v>
      </c>
      <c r="B189" s="2" t="str">
        <f t="shared" si="88"/>
        <v>HERCULES</v>
      </c>
      <c r="C189" s="71">
        <f t="shared" si="89"/>
        <v>0.5</v>
      </c>
      <c r="D189" s="72">
        <f t="shared" si="90"/>
        <v>8</v>
      </c>
      <c r="E189" s="99">
        <f t="shared" si="91"/>
        <v>2019</v>
      </c>
      <c r="F189" s="99">
        <f t="shared" si="92"/>
        <v>2015</v>
      </c>
      <c r="G189" s="99">
        <f t="shared" si="93"/>
        <v>2022</v>
      </c>
      <c r="H189" s="2" t="str">
        <f t="shared" si="94"/>
        <v>01/31/2015</v>
      </c>
      <c r="I189" s="2" t="str">
        <f t="shared" si="95"/>
        <v>01/31/2023</v>
      </c>
      <c r="J189" s="2" t="s">
        <v>8</v>
      </c>
      <c r="K189" s="113" t="s">
        <v>148</v>
      </c>
      <c r="L189" s="100">
        <f>VLOOKUP(K189,'5th Cycle APR Raw Data-Final'!$A$3:$P$1977,6,FALSE)</f>
        <v>220</v>
      </c>
      <c r="M189" s="100">
        <f>IF(AN189&lt;1,SUMIFS('5th Cycle APR Raw Data-Final'!G$3:G$1977,'5th Cycle APR Raw Data-Final'!$A$3:$A$1977,'SB35 Determination Data'!$K189,'5th Cycle APR Raw Data-Final'!$T$3:$T$1977,"&gt;="&amp;'SB35 Determination Data'!$F189,'5th Cycle APR Raw Data-Final'!$T$3:$T$1977,"&lt;"&amp;E189),SUMIFS('5th Cycle APR Raw Data-Final'!G$3:G$1977,'5th Cycle APR Raw Data-Final'!$A$3:$A$1977,'SB35 Determination Data'!$K189,'5th Cycle APR Raw Data-Final'!$T$3:$T$1977,"&gt;="&amp;'SB35 Determination Data'!$F189,'5th Cycle APR Raw Data-Final'!$T$3:$T$1977,"&lt;="&amp;G189))</f>
        <v>0</v>
      </c>
      <c r="N189" s="100">
        <f>IF(AN189&lt;1,SUMIFS('5th Cycle APR Raw Data-Final'!H$3:H$1977,'5th Cycle APR Raw Data-Final'!$A$3:$A$1977,'SB35 Determination Data'!$K189,'5th Cycle APR Raw Data-Final'!$T$3:$T$1977,"&gt;="&amp;'SB35 Determination Data'!$F189,'5th Cycle APR Raw Data-Final'!$T$3:$T$1977,"&lt;"&amp;E189),SUMIFS('5th Cycle APR Raw Data-Final'!H$3:H$1977,'5th Cycle APR Raw Data-Final'!$A$3:$A$1977,'SB35 Determination Data'!$K189,'5th Cycle APR Raw Data-Final'!$T$3:$T$1977,"&gt;="&amp;'SB35 Determination Data'!$F189,'5th Cycle APR Raw Data-Final'!$T$3:$T$1977,"&lt;="&amp;G189))</f>
        <v>0</v>
      </c>
      <c r="O189" s="100">
        <f>IF(AN189&lt;1,SUMIFS('5th Cycle APR Raw Data-Final'!I$3:I$1977,'5th Cycle APR Raw Data-Final'!$A$3:$A$1977,'SB35 Determination Data'!$K189,'5th Cycle APR Raw Data-Final'!$T$3:$T$1977,"&gt;="&amp;'SB35 Determination Data'!$F189,'5th Cycle APR Raw Data-Final'!$T$3:$T$1977,"&lt;"&amp;E189),SUMIFS('5th Cycle APR Raw Data-Final'!I$3:I$1977,'5th Cycle APR Raw Data-Final'!$A$3:$A$1977,'SB35 Determination Data'!$K189,'5th Cycle APR Raw Data-Final'!$T$3:$T$1977,"&gt;="&amp;'SB35 Determination Data'!$F189,'5th Cycle APR Raw Data-Final'!$T$3:$T$1977,"&lt;="&amp;G189))</f>
        <v>0</v>
      </c>
      <c r="P189" s="100">
        <f t="shared" si="96"/>
        <v>220</v>
      </c>
      <c r="Q189" s="112">
        <f t="shared" si="97"/>
        <v>0</v>
      </c>
      <c r="R189" s="101">
        <f t="shared" si="98"/>
        <v>110</v>
      </c>
      <c r="S189" s="101">
        <f t="shared" si="99"/>
        <v>0</v>
      </c>
      <c r="T189" s="100">
        <f>VLOOKUP(K189,'5th Cycle APR Raw Data-Final'!$A$3:$P$1977,10,FALSE)</f>
        <v>118</v>
      </c>
      <c r="U189" s="100">
        <f>IF(AN189&lt;1,SUMIFS('5th Cycle APR Raw Data-Final'!K$3:K$1977,'5th Cycle APR Raw Data-Final'!$A$3:$A$1977,'SB35 Determination Data'!$K189,'5th Cycle APR Raw Data-Final'!$T$3:$T$1977,"&gt;="&amp;'SB35 Determination Data'!$F189,'5th Cycle APR Raw Data-Final'!$T$3:$T$1977,"&lt;"&amp;E189),SUMIFS('5th Cycle APR Raw Data-Final'!K$3:K$1977,'5th Cycle APR Raw Data-Final'!$A$3:$A$1977,'SB35 Determination Data'!$K189,'5th Cycle APR Raw Data-Final'!$T$3:$T$1977,"&gt;="&amp;'SB35 Determination Data'!$F189,'5th Cycle APR Raw Data-Final'!$T$3:$T$1977,"&lt;="&amp;G189))</f>
        <v>1</v>
      </c>
      <c r="V189" s="100">
        <f>IF(AN189&lt;1,SUMIFS('5th Cycle APR Raw Data-Final'!L$3:L$1977,'5th Cycle APR Raw Data-Final'!$A$3:$A$1977,'SB35 Determination Data'!$K189,'5th Cycle APR Raw Data-Final'!$T$3:$T$1977,"&gt;="&amp;'SB35 Determination Data'!$F189,'5th Cycle APR Raw Data-Final'!$T$3:$T$1977,"&lt;"&amp;E189),SUMIFS('5th Cycle APR Raw Data-Final'!L$3:L$1977,'5th Cycle APR Raw Data-Final'!$A$3:$A$1977,'SB35 Determination Data'!$K189,'5th Cycle APR Raw Data-Final'!$T$3:$T$1977,"&gt;="&amp;'SB35 Determination Data'!$F189,'5th Cycle APR Raw Data-Final'!$T$3:$T$1977,"&lt;="&amp;G189))</f>
        <v>0</v>
      </c>
      <c r="W189" s="100">
        <f>IF(AN189&lt;1,SUMIFS('5th Cycle APR Raw Data-Final'!M$3:M$1977,'5th Cycle APR Raw Data-Final'!$A$3:$A$1977,'SB35 Determination Data'!$K189,'5th Cycle APR Raw Data-Final'!$T$3:$T$1977,"&gt;="&amp;'SB35 Determination Data'!$F189,'5th Cycle APR Raw Data-Final'!$T$3:$T$1977,"&lt;"&amp;E189),SUMIFS('5th Cycle APR Raw Data-Final'!M$3:M$1977,'5th Cycle APR Raw Data-Final'!$A$3:$A$1977,'SB35 Determination Data'!$K189,'5th Cycle APR Raw Data-Final'!$T$3:$T$1977,"&gt;="&amp;'SB35 Determination Data'!$F189,'5th Cycle APR Raw Data-Final'!$T$3:$T$1977,"&lt;="&amp;G189))</f>
        <v>1</v>
      </c>
      <c r="X189" s="100">
        <f t="shared" si="100"/>
        <v>117</v>
      </c>
      <c r="Y189" s="100">
        <f t="shared" si="101"/>
        <v>1</v>
      </c>
      <c r="Z189" s="100">
        <f t="shared" si="102"/>
        <v>117</v>
      </c>
      <c r="AA189" s="112">
        <f t="shared" si="103"/>
        <v>8.4745762711864406E-3</v>
      </c>
      <c r="AB189" s="112">
        <f t="shared" si="104"/>
        <v>8.4745762711864406E-3</v>
      </c>
      <c r="AC189" s="100">
        <f>VLOOKUP(K189,'5th Cycle APR Raw Data-Final'!$A$3:$P$1977,14,FALSE)</f>
        <v>100</v>
      </c>
      <c r="AD189" s="100">
        <f>IF(AN189&lt;1,SUMIFS('5th Cycle APR Raw Data-Final'!$O$3:$O$1977,'5th Cycle APR Raw Data-Final'!$A$3:$A$1977,'SB35 Determination Data'!$K189,'5th Cycle APR Raw Data-Final'!$T$3:$T$1977,"&gt;="&amp;'SB35 Determination Data'!$F189,'5th Cycle APR Raw Data-Final'!$T$3:$T$1977,"&lt;"&amp;E189),SUMIFS('5th Cycle APR Raw Data-Final'!$O$3:$O$1977,'5th Cycle APR Raw Data-Final'!$A$3:$A$1977,'SB35 Determination Data'!$K189,'5th Cycle APR Raw Data-Final'!$T$3:$T$1977,"&gt;="&amp;'SB35 Determination Data'!$F189,'5th Cycle APR Raw Data-Final'!$T$3:$T$1977,"&lt;="&amp;G189))</f>
        <v>0</v>
      </c>
      <c r="AE189" s="100">
        <f t="shared" si="105"/>
        <v>100</v>
      </c>
      <c r="AF189" s="112">
        <f t="shared" si="106"/>
        <v>0</v>
      </c>
      <c r="AG189" s="100">
        <f>VLOOKUP(K189,'5th Cycle APR Raw Data-Final'!$A$3:$P$1977,16,FALSE)</f>
        <v>244</v>
      </c>
      <c r="AH189" s="100">
        <f>IF(AN189&lt;1,SUMIFS('5th Cycle APR Raw Data-Final'!$Q$3:$Q$1977,'5th Cycle APR Raw Data-Final'!$A$3:$A$1977,'SB35 Determination Data'!$K189,'5th Cycle APR Raw Data-Final'!$T$3:$T$1977,"&gt;="&amp;'SB35 Determination Data'!$F189,'5th Cycle APR Raw Data-Final'!$T$3:$T$1977,"&lt;"&amp;E189),SUMIFS('5th Cycle APR Raw Data-Final'!$Q$3:$Q$1977,'5th Cycle APR Raw Data-Final'!$A$3:$A$1977,'SB35 Determination Data'!$K189,'5th Cycle APR Raw Data-Final'!$T$3:$T$1977,"&gt;="&amp;'SB35 Determination Data'!$F189,'5th Cycle APR Raw Data-Final'!$T$3:$T$1977,"&lt;="&amp;G189))</f>
        <v>488</v>
      </c>
      <c r="AI189" s="100">
        <f t="shared" si="107"/>
        <v>0</v>
      </c>
      <c r="AJ189" s="112">
        <f t="shared" si="108"/>
        <v>2</v>
      </c>
      <c r="AK189" s="100">
        <f>VLOOKUP(K189,'5th Cycle APR Raw Data-Final'!$A$3:$R$1977,18,FALSE)</f>
        <v>682</v>
      </c>
      <c r="AL189" s="100">
        <f>IF(AN189&lt;1,SUMIFS('5th Cycle APR Raw Data-Final'!$S$3:$S$1977,'5th Cycle APR Raw Data-Final'!$A$3:$A$1977,'SB35 Determination Data'!$K189,'5th Cycle APR Raw Data-Final'!$T$3:$T$1977,"&gt;="&amp;'SB35 Determination Data'!$F189,'5th Cycle APR Raw Data-Final'!$T$3:$T$1977,"&lt;"&amp;E189),SUMIFS('5th Cycle APR Raw Data-Final'!$S$3:$S$1977,'5th Cycle APR Raw Data-Final'!$A$3:$A$1977,'SB35 Determination Data'!$K189,'5th Cycle APR Raw Data-Final'!$T$3:$T$1977,"&gt;="&amp;'SB35 Determination Data'!$F189,'5th Cycle APR Raw Data-Final'!$T$3:$T$1977,"&lt;="&amp;G189))</f>
        <v>489</v>
      </c>
      <c r="AM189" s="100">
        <f t="shared" si="109"/>
        <v>437</v>
      </c>
      <c r="AN189" s="114">
        <f t="shared" si="110"/>
        <v>0.5</v>
      </c>
      <c r="AO189" s="2" t="str">
        <f t="shared" si="111"/>
        <v>NO</v>
      </c>
      <c r="AP189" s="2" t="str">
        <f t="shared" si="112"/>
        <v>YES</v>
      </c>
      <c r="AQ189" s="2" t="str">
        <f t="shared" si="113"/>
        <v>NO</v>
      </c>
      <c r="AR189" s="124" t="str">
        <f>VLOOKUP(K189,'2018Submitted'!$A$2:$C$540,3,FALSE)</f>
        <v>Successful</v>
      </c>
      <c r="AS189" s="2" t="str">
        <f t="shared" si="114"/>
        <v>NO</v>
      </c>
      <c r="AT189" s="2" t="str">
        <f t="shared" si="115"/>
        <v>YES</v>
      </c>
    </row>
    <row r="190" spans="1:46" s="2" customFormat="1" ht="12.75" customHeight="1" x14ac:dyDescent="0.2">
      <c r="A190" s="2" t="s">
        <v>5</v>
      </c>
      <c r="B190" s="2" t="str">
        <f t="shared" si="88"/>
        <v>HERMOSA BEACH</v>
      </c>
      <c r="C190" s="71">
        <f t="shared" si="89"/>
        <v>0.625</v>
      </c>
      <c r="D190" s="72">
        <f t="shared" si="90"/>
        <v>8</v>
      </c>
      <c r="E190" s="99">
        <f t="shared" si="91"/>
        <v>2018</v>
      </c>
      <c r="F190" s="99">
        <f t="shared" si="92"/>
        <v>2014</v>
      </c>
      <c r="G190" s="99" t="str">
        <f t="shared" si="93"/>
        <v>2021</v>
      </c>
      <c r="H190" s="2" t="str">
        <f t="shared" si="94"/>
        <v>10/15/2013</v>
      </c>
      <c r="I190" s="2" t="str">
        <f t="shared" si="95"/>
        <v>10/15/2021</v>
      </c>
      <c r="J190" s="2" t="s">
        <v>3</v>
      </c>
      <c r="K190" s="113" t="s">
        <v>1310</v>
      </c>
      <c r="L190" s="100">
        <f>VLOOKUP(K190,'5th Cycle APR Raw Data-Final'!$A$3:$P$1977,6,FALSE)</f>
        <v>1</v>
      </c>
      <c r="M190" s="100">
        <f>IF(AN190&lt;1,SUMIFS('5th Cycle APR Raw Data-Final'!G$3:G$1977,'5th Cycle APR Raw Data-Final'!$A$3:$A$1977,'SB35 Determination Data'!$K190,'5th Cycle APR Raw Data-Final'!$T$3:$T$1977,"&gt;="&amp;'SB35 Determination Data'!$F190,'5th Cycle APR Raw Data-Final'!$T$3:$T$1977,"&lt;"&amp;E190),SUMIFS('5th Cycle APR Raw Data-Final'!G$3:G$1977,'5th Cycle APR Raw Data-Final'!$A$3:$A$1977,'SB35 Determination Data'!$K190,'5th Cycle APR Raw Data-Final'!$T$3:$T$1977,"&gt;="&amp;'SB35 Determination Data'!$F190,'5th Cycle APR Raw Data-Final'!$T$3:$T$1977,"&lt;="&amp;G190))</f>
        <v>0</v>
      </c>
      <c r="N190" s="100">
        <f>IF(AN190&lt;1,SUMIFS('5th Cycle APR Raw Data-Final'!H$3:H$1977,'5th Cycle APR Raw Data-Final'!$A$3:$A$1977,'SB35 Determination Data'!$K190,'5th Cycle APR Raw Data-Final'!$T$3:$T$1977,"&gt;="&amp;'SB35 Determination Data'!$F190,'5th Cycle APR Raw Data-Final'!$T$3:$T$1977,"&lt;"&amp;E190),SUMIFS('5th Cycle APR Raw Data-Final'!H$3:H$1977,'5th Cycle APR Raw Data-Final'!$A$3:$A$1977,'SB35 Determination Data'!$K190,'5th Cycle APR Raw Data-Final'!$T$3:$T$1977,"&gt;="&amp;'SB35 Determination Data'!$F190,'5th Cycle APR Raw Data-Final'!$T$3:$T$1977,"&lt;="&amp;G190))</f>
        <v>0</v>
      </c>
      <c r="O190" s="100">
        <f>IF(AN190&lt;1,SUMIFS('5th Cycle APR Raw Data-Final'!I$3:I$1977,'5th Cycle APR Raw Data-Final'!$A$3:$A$1977,'SB35 Determination Data'!$K190,'5th Cycle APR Raw Data-Final'!$T$3:$T$1977,"&gt;="&amp;'SB35 Determination Data'!$F190,'5th Cycle APR Raw Data-Final'!$T$3:$T$1977,"&lt;"&amp;E190),SUMIFS('5th Cycle APR Raw Data-Final'!I$3:I$1977,'5th Cycle APR Raw Data-Final'!$A$3:$A$1977,'SB35 Determination Data'!$K190,'5th Cycle APR Raw Data-Final'!$T$3:$T$1977,"&gt;="&amp;'SB35 Determination Data'!$F190,'5th Cycle APR Raw Data-Final'!$T$3:$T$1977,"&lt;="&amp;G190))</f>
        <v>0</v>
      </c>
      <c r="P190" s="100">
        <f t="shared" si="96"/>
        <v>1</v>
      </c>
      <c r="Q190" s="112">
        <f t="shared" si="97"/>
        <v>0</v>
      </c>
      <c r="R190" s="101">
        <f t="shared" si="98"/>
        <v>1</v>
      </c>
      <c r="S190" s="101">
        <f t="shared" si="99"/>
        <v>0</v>
      </c>
      <c r="T190" s="100">
        <f>VLOOKUP(K190,'5th Cycle APR Raw Data-Final'!$A$3:$P$1977,10,FALSE)</f>
        <v>1</v>
      </c>
      <c r="U190" s="100">
        <f>IF(AN190&lt;1,SUMIFS('5th Cycle APR Raw Data-Final'!K$3:K$1977,'5th Cycle APR Raw Data-Final'!$A$3:$A$1977,'SB35 Determination Data'!$K190,'5th Cycle APR Raw Data-Final'!$T$3:$T$1977,"&gt;="&amp;'SB35 Determination Data'!$F190,'5th Cycle APR Raw Data-Final'!$T$3:$T$1977,"&lt;"&amp;E190),SUMIFS('5th Cycle APR Raw Data-Final'!K$3:K$1977,'5th Cycle APR Raw Data-Final'!$A$3:$A$1977,'SB35 Determination Data'!$K190,'5th Cycle APR Raw Data-Final'!$T$3:$T$1977,"&gt;="&amp;'SB35 Determination Data'!$F190,'5th Cycle APR Raw Data-Final'!$T$3:$T$1977,"&lt;="&amp;G190))</f>
        <v>0</v>
      </c>
      <c r="V190" s="100">
        <f>IF(AN190&lt;1,SUMIFS('5th Cycle APR Raw Data-Final'!L$3:L$1977,'5th Cycle APR Raw Data-Final'!$A$3:$A$1977,'SB35 Determination Data'!$K190,'5th Cycle APR Raw Data-Final'!$T$3:$T$1977,"&gt;="&amp;'SB35 Determination Data'!$F190,'5th Cycle APR Raw Data-Final'!$T$3:$T$1977,"&lt;"&amp;E190),SUMIFS('5th Cycle APR Raw Data-Final'!L$3:L$1977,'5th Cycle APR Raw Data-Final'!$A$3:$A$1977,'SB35 Determination Data'!$K190,'5th Cycle APR Raw Data-Final'!$T$3:$T$1977,"&gt;="&amp;'SB35 Determination Data'!$F190,'5th Cycle APR Raw Data-Final'!$T$3:$T$1977,"&lt;="&amp;G190))</f>
        <v>0</v>
      </c>
      <c r="W190" s="100">
        <f>IF(AN190&lt;1,SUMIFS('5th Cycle APR Raw Data-Final'!M$3:M$1977,'5th Cycle APR Raw Data-Final'!$A$3:$A$1977,'SB35 Determination Data'!$K190,'5th Cycle APR Raw Data-Final'!$T$3:$T$1977,"&gt;="&amp;'SB35 Determination Data'!$F190,'5th Cycle APR Raw Data-Final'!$T$3:$T$1977,"&lt;"&amp;E190),SUMIFS('5th Cycle APR Raw Data-Final'!M$3:M$1977,'5th Cycle APR Raw Data-Final'!$A$3:$A$1977,'SB35 Determination Data'!$K190,'5th Cycle APR Raw Data-Final'!$T$3:$T$1977,"&gt;="&amp;'SB35 Determination Data'!$F190,'5th Cycle APR Raw Data-Final'!$T$3:$T$1977,"&lt;="&amp;G190))</f>
        <v>0</v>
      </c>
      <c r="X190" s="100">
        <f t="shared" si="100"/>
        <v>1</v>
      </c>
      <c r="Y190" s="100">
        <f t="shared" si="101"/>
        <v>0</v>
      </c>
      <c r="Z190" s="100">
        <f t="shared" si="102"/>
        <v>1</v>
      </c>
      <c r="AA190" s="112">
        <f t="shared" si="103"/>
        <v>0</v>
      </c>
      <c r="AB190" s="112">
        <f t="shared" si="104"/>
        <v>0</v>
      </c>
      <c r="AC190" s="100">
        <f>VLOOKUP(K190,'5th Cycle APR Raw Data-Final'!$A$3:$P$1977,14,FALSE)</f>
        <v>0</v>
      </c>
      <c r="AD190" s="100">
        <f>IF(AN190&lt;1,SUMIFS('5th Cycle APR Raw Data-Final'!$O$3:$O$1977,'5th Cycle APR Raw Data-Final'!$A$3:$A$1977,'SB35 Determination Data'!$K190,'5th Cycle APR Raw Data-Final'!$T$3:$T$1977,"&gt;="&amp;'SB35 Determination Data'!$F190,'5th Cycle APR Raw Data-Final'!$T$3:$T$1977,"&lt;"&amp;E190),SUMIFS('5th Cycle APR Raw Data-Final'!$O$3:$O$1977,'5th Cycle APR Raw Data-Final'!$A$3:$A$1977,'SB35 Determination Data'!$K190,'5th Cycle APR Raw Data-Final'!$T$3:$T$1977,"&gt;="&amp;'SB35 Determination Data'!$F190,'5th Cycle APR Raw Data-Final'!$T$3:$T$1977,"&lt;="&amp;G190))</f>
        <v>0</v>
      </c>
      <c r="AE190" s="100">
        <f t="shared" si="105"/>
        <v>0</v>
      </c>
      <c r="AF190" s="112" t="str">
        <f t="shared" si="106"/>
        <v>*</v>
      </c>
      <c r="AG190" s="100">
        <f>VLOOKUP(K190,'5th Cycle APR Raw Data-Final'!$A$3:$P$1977,16,FALSE)</f>
        <v>0</v>
      </c>
      <c r="AH190" s="100">
        <f>IF(AN190&lt;1,SUMIFS('5th Cycle APR Raw Data-Final'!$Q$3:$Q$1977,'5th Cycle APR Raw Data-Final'!$A$3:$A$1977,'SB35 Determination Data'!$K190,'5th Cycle APR Raw Data-Final'!$T$3:$T$1977,"&gt;="&amp;'SB35 Determination Data'!$F190,'5th Cycle APR Raw Data-Final'!$T$3:$T$1977,"&lt;"&amp;E190),SUMIFS('5th Cycle APR Raw Data-Final'!$Q$3:$Q$1977,'5th Cycle APR Raw Data-Final'!$A$3:$A$1977,'SB35 Determination Data'!$K190,'5th Cycle APR Raw Data-Final'!$T$3:$T$1977,"&gt;="&amp;'SB35 Determination Data'!$F190,'5th Cycle APR Raw Data-Final'!$T$3:$T$1977,"&lt;="&amp;G190))</f>
        <v>0</v>
      </c>
      <c r="AI190" s="100">
        <f t="shared" si="107"/>
        <v>0</v>
      </c>
      <c r="AJ190" s="112" t="str">
        <f t="shared" si="108"/>
        <v>*</v>
      </c>
      <c r="AK190" s="100">
        <f>VLOOKUP(K190,'5th Cycle APR Raw Data-Final'!$A$3:$R$1977,18,FALSE)</f>
        <v>2</v>
      </c>
      <c r="AL190" s="100">
        <f>IF(AN190&lt;1,SUMIFS('5th Cycle APR Raw Data-Final'!$S$3:$S$1977,'5th Cycle APR Raw Data-Final'!$A$3:$A$1977,'SB35 Determination Data'!$K190,'5th Cycle APR Raw Data-Final'!$T$3:$T$1977,"&gt;="&amp;'SB35 Determination Data'!$F190,'5th Cycle APR Raw Data-Final'!$T$3:$T$1977,"&lt;"&amp;E190),SUMIFS('5th Cycle APR Raw Data-Final'!$S$3:$S$1977,'5th Cycle APR Raw Data-Final'!$A$3:$A$1977,'SB35 Determination Data'!$K190,'5th Cycle APR Raw Data-Final'!$T$3:$T$1977,"&gt;="&amp;'SB35 Determination Data'!$F190,'5th Cycle APR Raw Data-Final'!$T$3:$T$1977,"&lt;="&amp;G190))</f>
        <v>0</v>
      </c>
      <c r="AM190" s="100">
        <f t="shared" si="109"/>
        <v>2</v>
      </c>
      <c r="AN190" s="114">
        <f t="shared" si="110"/>
        <v>0.5</v>
      </c>
      <c r="AO190" s="2" t="str">
        <f t="shared" si="111"/>
        <v>NO</v>
      </c>
      <c r="AP190" s="2" t="str">
        <f t="shared" si="112"/>
        <v>YES</v>
      </c>
      <c r="AQ190" s="2" t="str">
        <f t="shared" si="113"/>
        <v>NO</v>
      </c>
      <c r="AR190" s="124" t="str">
        <f>VLOOKUP(K190,'2018Submitted'!$A$2:$C$540,3,FALSE)</f>
        <v>Successful</v>
      </c>
      <c r="AS190" s="2" t="str">
        <f t="shared" si="114"/>
        <v>NO</v>
      </c>
      <c r="AT190" s="2" t="str">
        <f t="shared" si="115"/>
        <v>YES</v>
      </c>
    </row>
    <row r="191" spans="1:46" s="2" customFormat="1" ht="12.75" customHeight="1" x14ac:dyDescent="0.2">
      <c r="A191" s="2" t="s">
        <v>2</v>
      </c>
      <c r="B191" s="2" t="str">
        <f t="shared" si="88"/>
        <v>HESPERIA</v>
      </c>
      <c r="C191" s="71">
        <f t="shared" si="89"/>
        <v>0.625</v>
      </c>
      <c r="D191" s="72">
        <f t="shared" si="90"/>
        <v>8</v>
      </c>
      <c r="E191" s="99">
        <f t="shared" si="91"/>
        <v>2018</v>
      </c>
      <c r="F191" s="99">
        <f t="shared" si="92"/>
        <v>2014</v>
      </c>
      <c r="G191" s="99" t="str">
        <f t="shared" si="93"/>
        <v>2021</v>
      </c>
      <c r="H191" s="2" t="str">
        <f t="shared" si="94"/>
        <v>10/15/2013</v>
      </c>
      <c r="I191" s="2" t="str">
        <f t="shared" si="95"/>
        <v>10/15/2021</v>
      </c>
      <c r="J191" s="2" t="s">
        <v>3</v>
      </c>
      <c r="K191" s="113" t="s">
        <v>149</v>
      </c>
      <c r="L191" s="100">
        <f>VLOOKUP(K191,'5th Cycle APR Raw Data-Final'!$A$3:$P$1977,6,FALSE)</f>
        <v>398</v>
      </c>
      <c r="M191" s="100">
        <f>IF(AN191&lt;1,SUMIFS('5th Cycle APR Raw Data-Final'!G$3:G$1977,'5th Cycle APR Raw Data-Final'!$A$3:$A$1977,'SB35 Determination Data'!$K191,'5th Cycle APR Raw Data-Final'!$T$3:$T$1977,"&gt;="&amp;'SB35 Determination Data'!$F191,'5th Cycle APR Raw Data-Final'!$T$3:$T$1977,"&lt;"&amp;E191),SUMIFS('5th Cycle APR Raw Data-Final'!G$3:G$1977,'5th Cycle APR Raw Data-Final'!$A$3:$A$1977,'SB35 Determination Data'!$K191,'5th Cycle APR Raw Data-Final'!$T$3:$T$1977,"&gt;="&amp;'SB35 Determination Data'!$F191,'5th Cycle APR Raw Data-Final'!$T$3:$T$1977,"&lt;="&amp;G191))</f>
        <v>0</v>
      </c>
      <c r="N191" s="100">
        <f>IF(AN191&lt;1,SUMIFS('5th Cycle APR Raw Data-Final'!H$3:H$1977,'5th Cycle APR Raw Data-Final'!$A$3:$A$1977,'SB35 Determination Data'!$K191,'5th Cycle APR Raw Data-Final'!$T$3:$T$1977,"&gt;="&amp;'SB35 Determination Data'!$F191,'5th Cycle APR Raw Data-Final'!$T$3:$T$1977,"&lt;"&amp;E191),SUMIFS('5th Cycle APR Raw Data-Final'!H$3:H$1977,'5th Cycle APR Raw Data-Final'!$A$3:$A$1977,'SB35 Determination Data'!$K191,'5th Cycle APR Raw Data-Final'!$T$3:$T$1977,"&gt;="&amp;'SB35 Determination Data'!$F191,'5th Cycle APR Raw Data-Final'!$T$3:$T$1977,"&lt;="&amp;G191))</f>
        <v>0</v>
      </c>
      <c r="O191" s="100">
        <f>IF(AN191&lt;1,SUMIFS('5th Cycle APR Raw Data-Final'!I$3:I$1977,'5th Cycle APR Raw Data-Final'!$A$3:$A$1977,'SB35 Determination Data'!$K191,'5th Cycle APR Raw Data-Final'!$T$3:$T$1977,"&gt;="&amp;'SB35 Determination Data'!$F191,'5th Cycle APR Raw Data-Final'!$T$3:$T$1977,"&lt;"&amp;E191),SUMIFS('5th Cycle APR Raw Data-Final'!I$3:I$1977,'5th Cycle APR Raw Data-Final'!$A$3:$A$1977,'SB35 Determination Data'!$K191,'5th Cycle APR Raw Data-Final'!$T$3:$T$1977,"&gt;="&amp;'SB35 Determination Data'!$F191,'5th Cycle APR Raw Data-Final'!$T$3:$T$1977,"&lt;="&amp;G191))</f>
        <v>0</v>
      </c>
      <c r="P191" s="100">
        <f t="shared" si="96"/>
        <v>398</v>
      </c>
      <c r="Q191" s="112">
        <f t="shared" si="97"/>
        <v>0</v>
      </c>
      <c r="R191" s="101">
        <f t="shared" si="98"/>
        <v>199</v>
      </c>
      <c r="S191" s="101">
        <f t="shared" si="99"/>
        <v>0</v>
      </c>
      <c r="T191" s="100">
        <f>VLOOKUP(K191,'5th Cycle APR Raw Data-Final'!$A$3:$P$1977,10,FALSE)</f>
        <v>274</v>
      </c>
      <c r="U191" s="100">
        <f>IF(AN191&lt;1,SUMIFS('5th Cycle APR Raw Data-Final'!K$3:K$1977,'5th Cycle APR Raw Data-Final'!$A$3:$A$1977,'SB35 Determination Data'!$K191,'5th Cycle APR Raw Data-Final'!$T$3:$T$1977,"&gt;="&amp;'SB35 Determination Data'!$F191,'5th Cycle APR Raw Data-Final'!$T$3:$T$1977,"&lt;"&amp;E191),SUMIFS('5th Cycle APR Raw Data-Final'!K$3:K$1977,'5th Cycle APR Raw Data-Final'!$A$3:$A$1977,'SB35 Determination Data'!$K191,'5th Cycle APR Raw Data-Final'!$T$3:$T$1977,"&gt;="&amp;'SB35 Determination Data'!$F191,'5th Cycle APR Raw Data-Final'!$T$3:$T$1977,"&lt;="&amp;G191))</f>
        <v>20</v>
      </c>
      <c r="V191" s="100">
        <f>IF(AN191&lt;1,SUMIFS('5th Cycle APR Raw Data-Final'!L$3:L$1977,'5th Cycle APR Raw Data-Final'!$A$3:$A$1977,'SB35 Determination Data'!$K191,'5th Cycle APR Raw Data-Final'!$T$3:$T$1977,"&gt;="&amp;'SB35 Determination Data'!$F191,'5th Cycle APR Raw Data-Final'!$T$3:$T$1977,"&lt;"&amp;E191),SUMIFS('5th Cycle APR Raw Data-Final'!L$3:L$1977,'5th Cycle APR Raw Data-Final'!$A$3:$A$1977,'SB35 Determination Data'!$K191,'5th Cycle APR Raw Data-Final'!$T$3:$T$1977,"&gt;="&amp;'SB35 Determination Data'!$F191,'5th Cycle APR Raw Data-Final'!$T$3:$T$1977,"&lt;="&amp;G191))</f>
        <v>20</v>
      </c>
      <c r="W191" s="100">
        <f>IF(AN191&lt;1,SUMIFS('5th Cycle APR Raw Data-Final'!M$3:M$1977,'5th Cycle APR Raw Data-Final'!$A$3:$A$1977,'SB35 Determination Data'!$K191,'5th Cycle APR Raw Data-Final'!$T$3:$T$1977,"&gt;="&amp;'SB35 Determination Data'!$F191,'5th Cycle APR Raw Data-Final'!$T$3:$T$1977,"&lt;"&amp;E191),SUMIFS('5th Cycle APR Raw Data-Final'!M$3:M$1977,'5th Cycle APR Raw Data-Final'!$A$3:$A$1977,'SB35 Determination Data'!$K191,'5th Cycle APR Raw Data-Final'!$T$3:$T$1977,"&gt;="&amp;'SB35 Determination Data'!$F191,'5th Cycle APR Raw Data-Final'!$T$3:$T$1977,"&lt;="&amp;G191))</f>
        <v>0</v>
      </c>
      <c r="X191" s="100">
        <f t="shared" si="100"/>
        <v>254</v>
      </c>
      <c r="Y191" s="100">
        <f t="shared" si="101"/>
        <v>20</v>
      </c>
      <c r="Z191" s="100">
        <f t="shared" si="102"/>
        <v>254</v>
      </c>
      <c r="AA191" s="112">
        <f t="shared" si="103"/>
        <v>7.2992700729927001E-2</v>
      </c>
      <c r="AB191" s="112">
        <f t="shared" si="104"/>
        <v>7.2992700729927001E-2</v>
      </c>
      <c r="AC191" s="100">
        <f>VLOOKUP(K191,'5th Cycle APR Raw Data-Final'!$A$3:$P$1977,14,FALSE)</f>
        <v>314</v>
      </c>
      <c r="AD191" s="100">
        <f>IF(AN191&lt;1,SUMIFS('5th Cycle APR Raw Data-Final'!$O$3:$O$1977,'5th Cycle APR Raw Data-Final'!$A$3:$A$1977,'SB35 Determination Data'!$K191,'5th Cycle APR Raw Data-Final'!$T$3:$T$1977,"&gt;="&amp;'SB35 Determination Data'!$F191,'5th Cycle APR Raw Data-Final'!$T$3:$T$1977,"&lt;"&amp;E191),SUMIFS('5th Cycle APR Raw Data-Final'!$O$3:$O$1977,'5th Cycle APR Raw Data-Final'!$A$3:$A$1977,'SB35 Determination Data'!$K191,'5th Cycle APR Raw Data-Final'!$T$3:$T$1977,"&gt;="&amp;'SB35 Determination Data'!$F191,'5th Cycle APR Raw Data-Final'!$T$3:$T$1977,"&lt;="&amp;G191))</f>
        <v>157</v>
      </c>
      <c r="AE191" s="100">
        <f t="shared" si="105"/>
        <v>157</v>
      </c>
      <c r="AF191" s="112">
        <f t="shared" si="106"/>
        <v>0.5</v>
      </c>
      <c r="AG191" s="100">
        <f>VLOOKUP(K191,'5th Cycle APR Raw Data-Final'!$A$3:$P$1977,16,FALSE)</f>
        <v>729</v>
      </c>
      <c r="AH191" s="100">
        <f>IF(AN191&lt;1,SUMIFS('5th Cycle APR Raw Data-Final'!$Q$3:$Q$1977,'5th Cycle APR Raw Data-Final'!$A$3:$A$1977,'SB35 Determination Data'!$K191,'5th Cycle APR Raw Data-Final'!$T$3:$T$1977,"&gt;="&amp;'SB35 Determination Data'!$F191,'5th Cycle APR Raw Data-Final'!$T$3:$T$1977,"&lt;"&amp;E191),SUMIFS('5th Cycle APR Raw Data-Final'!$Q$3:$Q$1977,'5th Cycle APR Raw Data-Final'!$A$3:$A$1977,'SB35 Determination Data'!$K191,'5th Cycle APR Raw Data-Final'!$T$3:$T$1977,"&gt;="&amp;'SB35 Determination Data'!$F191,'5th Cycle APR Raw Data-Final'!$T$3:$T$1977,"&lt;="&amp;G191))</f>
        <v>500</v>
      </c>
      <c r="AI191" s="100">
        <f t="shared" si="107"/>
        <v>229</v>
      </c>
      <c r="AJ191" s="112">
        <f t="shared" si="108"/>
        <v>0.68587105624142664</v>
      </c>
      <c r="AK191" s="100">
        <f>VLOOKUP(K191,'5th Cycle APR Raw Data-Final'!$A$3:$R$1977,18,FALSE)</f>
        <v>1715</v>
      </c>
      <c r="AL191" s="100">
        <f>IF(AN191&lt;1,SUMIFS('5th Cycle APR Raw Data-Final'!$S$3:$S$1977,'5th Cycle APR Raw Data-Final'!$A$3:$A$1977,'SB35 Determination Data'!$K191,'5th Cycle APR Raw Data-Final'!$T$3:$T$1977,"&gt;="&amp;'SB35 Determination Data'!$F191,'5th Cycle APR Raw Data-Final'!$T$3:$T$1977,"&lt;"&amp;E191),SUMIFS('5th Cycle APR Raw Data-Final'!$S$3:$S$1977,'5th Cycle APR Raw Data-Final'!$A$3:$A$1977,'SB35 Determination Data'!$K191,'5th Cycle APR Raw Data-Final'!$T$3:$T$1977,"&gt;="&amp;'SB35 Determination Data'!$F191,'5th Cycle APR Raw Data-Final'!$T$3:$T$1977,"&lt;="&amp;G191))</f>
        <v>677</v>
      </c>
      <c r="AM191" s="100">
        <f t="shared" si="109"/>
        <v>1038</v>
      </c>
      <c r="AN191" s="114">
        <f t="shared" si="110"/>
        <v>0.5</v>
      </c>
      <c r="AO191" s="2" t="str">
        <f t="shared" si="111"/>
        <v>YES</v>
      </c>
      <c r="AP191" s="2" t="str">
        <f t="shared" si="112"/>
        <v>NO</v>
      </c>
      <c r="AQ191" s="2" t="str">
        <f t="shared" si="113"/>
        <v>NO</v>
      </c>
      <c r="AR191" s="124" t="str">
        <f>VLOOKUP(K191,'2018Submitted'!$A$2:$C$540,3,FALSE)</f>
        <v>No 2018 Annual Progress Report</v>
      </c>
      <c r="AS191" s="2" t="str">
        <f t="shared" si="114"/>
        <v>NO</v>
      </c>
      <c r="AT191" s="2" t="str">
        <f t="shared" si="115"/>
        <v>YES</v>
      </c>
    </row>
    <row r="192" spans="1:46" s="2" customFormat="1" ht="12.75" customHeight="1" x14ac:dyDescent="0.2">
      <c r="A192" s="2" t="s">
        <v>5</v>
      </c>
      <c r="B192" s="2" t="str">
        <f t="shared" si="88"/>
        <v>HIDDEN HILLS</v>
      </c>
      <c r="C192" s="71">
        <f t="shared" si="89"/>
        <v>0.625</v>
      </c>
      <c r="D192" s="72">
        <f t="shared" si="90"/>
        <v>8</v>
      </c>
      <c r="E192" s="99">
        <f t="shared" si="91"/>
        <v>2018</v>
      </c>
      <c r="F192" s="99">
        <f t="shared" si="92"/>
        <v>2014</v>
      </c>
      <c r="G192" s="99" t="str">
        <f t="shared" si="93"/>
        <v>2021</v>
      </c>
      <c r="H192" s="2" t="str">
        <f t="shared" si="94"/>
        <v>10/15/2013</v>
      </c>
      <c r="I192" s="2" t="str">
        <f t="shared" si="95"/>
        <v>10/15/2021</v>
      </c>
      <c r="J192" s="2" t="s">
        <v>3</v>
      </c>
      <c r="K192" s="113" t="s">
        <v>1311</v>
      </c>
      <c r="L192" s="100">
        <f>VLOOKUP(K192,'5th Cycle APR Raw Data-Final'!$A$3:$P$1977,6,FALSE)</f>
        <v>5</v>
      </c>
      <c r="M192" s="100">
        <f>IF(AN192&lt;1,SUMIFS('5th Cycle APR Raw Data-Final'!G$3:G$1977,'5th Cycle APR Raw Data-Final'!$A$3:$A$1977,'SB35 Determination Data'!$K192,'5th Cycle APR Raw Data-Final'!$T$3:$T$1977,"&gt;="&amp;'SB35 Determination Data'!$F192,'5th Cycle APR Raw Data-Final'!$T$3:$T$1977,"&lt;"&amp;E192),SUMIFS('5th Cycle APR Raw Data-Final'!G$3:G$1977,'5th Cycle APR Raw Data-Final'!$A$3:$A$1977,'SB35 Determination Data'!$K192,'5th Cycle APR Raw Data-Final'!$T$3:$T$1977,"&gt;="&amp;'SB35 Determination Data'!$F192,'5th Cycle APR Raw Data-Final'!$T$3:$T$1977,"&lt;="&amp;G192))</f>
        <v>0</v>
      </c>
      <c r="N192" s="100">
        <f>IF(AN192&lt;1,SUMIFS('5th Cycle APR Raw Data-Final'!H$3:H$1977,'5th Cycle APR Raw Data-Final'!$A$3:$A$1977,'SB35 Determination Data'!$K192,'5th Cycle APR Raw Data-Final'!$T$3:$T$1977,"&gt;="&amp;'SB35 Determination Data'!$F192,'5th Cycle APR Raw Data-Final'!$T$3:$T$1977,"&lt;"&amp;E192),SUMIFS('5th Cycle APR Raw Data-Final'!H$3:H$1977,'5th Cycle APR Raw Data-Final'!$A$3:$A$1977,'SB35 Determination Data'!$K192,'5th Cycle APR Raw Data-Final'!$T$3:$T$1977,"&gt;="&amp;'SB35 Determination Data'!$F192,'5th Cycle APR Raw Data-Final'!$T$3:$T$1977,"&lt;="&amp;G192))</f>
        <v>0</v>
      </c>
      <c r="O192" s="100">
        <f>IF(AN192&lt;1,SUMIFS('5th Cycle APR Raw Data-Final'!I$3:I$1977,'5th Cycle APR Raw Data-Final'!$A$3:$A$1977,'SB35 Determination Data'!$K192,'5th Cycle APR Raw Data-Final'!$T$3:$T$1977,"&gt;="&amp;'SB35 Determination Data'!$F192,'5th Cycle APR Raw Data-Final'!$T$3:$T$1977,"&lt;"&amp;E192),SUMIFS('5th Cycle APR Raw Data-Final'!I$3:I$1977,'5th Cycle APR Raw Data-Final'!$A$3:$A$1977,'SB35 Determination Data'!$K192,'5th Cycle APR Raw Data-Final'!$T$3:$T$1977,"&gt;="&amp;'SB35 Determination Data'!$F192,'5th Cycle APR Raw Data-Final'!$T$3:$T$1977,"&lt;="&amp;G192))</f>
        <v>0</v>
      </c>
      <c r="P192" s="100">
        <f t="shared" si="96"/>
        <v>5</v>
      </c>
      <c r="Q192" s="112">
        <f t="shared" si="97"/>
        <v>0</v>
      </c>
      <c r="R192" s="101">
        <f t="shared" si="98"/>
        <v>3</v>
      </c>
      <c r="S192" s="101">
        <f t="shared" si="99"/>
        <v>0</v>
      </c>
      <c r="T192" s="100">
        <f>VLOOKUP(K192,'5th Cycle APR Raw Data-Final'!$A$3:$P$1977,10,FALSE)</f>
        <v>3</v>
      </c>
      <c r="U192" s="100">
        <f>IF(AN192&lt;1,SUMIFS('5th Cycle APR Raw Data-Final'!K$3:K$1977,'5th Cycle APR Raw Data-Final'!$A$3:$A$1977,'SB35 Determination Data'!$K192,'5th Cycle APR Raw Data-Final'!$T$3:$T$1977,"&gt;="&amp;'SB35 Determination Data'!$F192,'5th Cycle APR Raw Data-Final'!$T$3:$T$1977,"&lt;"&amp;E192),SUMIFS('5th Cycle APR Raw Data-Final'!K$3:K$1977,'5th Cycle APR Raw Data-Final'!$A$3:$A$1977,'SB35 Determination Data'!$K192,'5th Cycle APR Raw Data-Final'!$T$3:$T$1977,"&gt;="&amp;'SB35 Determination Data'!$F192,'5th Cycle APR Raw Data-Final'!$T$3:$T$1977,"&lt;="&amp;G192))</f>
        <v>0</v>
      </c>
      <c r="V192" s="100">
        <f>IF(AN192&lt;1,SUMIFS('5th Cycle APR Raw Data-Final'!L$3:L$1977,'5th Cycle APR Raw Data-Final'!$A$3:$A$1977,'SB35 Determination Data'!$K192,'5th Cycle APR Raw Data-Final'!$T$3:$T$1977,"&gt;="&amp;'SB35 Determination Data'!$F192,'5th Cycle APR Raw Data-Final'!$T$3:$T$1977,"&lt;"&amp;E192),SUMIFS('5th Cycle APR Raw Data-Final'!L$3:L$1977,'5th Cycle APR Raw Data-Final'!$A$3:$A$1977,'SB35 Determination Data'!$K192,'5th Cycle APR Raw Data-Final'!$T$3:$T$1977,"&gt;="&amp;'SB35 Determination Data'!$F192,'5th Cycle APR Raw Data-Final'!$T$3:$T$1977,"&lt;="&amp;G192))</f>
        <v>0</v>
      </c>
      <c r="W192" s="100">
        <f>IF(AN192&lt;1,SUMIFS('5th Cycle APR Raw Data-Final'!M$3:M$1977,'5th Cycle APR Raw Data-Final'!$A$3:$A$1977,'SB35 Determination Data'!$K192,'5th Cycle APR Raw Data-Final'!$T$3:$T$1977,"&gt;="&amp;'SB35 Determination Data'!$F192,'5th Cycle APR Raw Data-Final'!$T$3:$T$1977,"&lt;"&amp;E192),SUMIFS('5th Cycle APR Raw Data-Final'!M$3:M$1977,'5th Cycle APR Raw Data-Final'!$A$3:$A$1977,'SB35 Determination Data'!$K192,'5th Cycle APR Raw Data-Final'!$T$3:$T$1977,"&gt;="&amp;'SB35 Determination Data'!$F192,'5th Cycle APR Raw Data-Final'!$T$3:$T$1977,"&lt;="&amp;G192))</f>
        <v>0</v>
      </c>
      <c r="X192" s="100">
        <f t="shared" si="100"/>
        <v>3</v>
      </c>
      <c r="Y192" s="100">
        <f t="shared" si="101"/>
        <v>0</v>
      </c>
      <c r="Z192" s="100">
        <f t="shared" si="102"/>
        <v>3</v>
      </c>
      <c r="AA192" s="112">
        <f t="shared" si="103"/>
        <v>0</v>
      </c>
      <c r="AB192" s="112">
        <f t="shared" si="104"/>
        <v>0</v>
      </c>
      <c r="AC192" s="100">
        <f>VLOOKUP(K192,'5th Cycle APR Raw Data-Final'!$A$3:$P$1977,14,FALSE)</f>
        <v>3</v>
      </c>
      <c r="AD192" s="100">
        <f>IF(AN192&lt;1,SUMIFS('5th Cycle APR Raw Data-Final'!$O$3:$O$1977,'5th Cycle APR Raw Data-Final'!$A$3:$A$1977,'SB35 Determination Data'!$K192,'5th Cycle APR Raw Data-Final'!$T$3:$T$1977,"&gt;="&amp;'SB35 Determination Data'!$F192,'5th Cycle APR Raw Data-Final'!$T$3:$T$1977,"&lt;"&amp;E192),SUMIFS('5th Cycle APR Raw Data-Final'!$O$3:$O$1977,'5th Cycle APR Raw Data-Final'!$A$3:$A$1977,'SB35 Determination Data'!$K192,'5th Cycle APR Raw Data-Final'!$T$3:$T$1977,"&gt;="&amp;'SB35 Determination Data'!$F192,'5th Cycle APR Raw Data-Final'!$T$3:$T$1977,"&lt;="&amp;G192))</f>
        <v>0</v>
      </c>
      <c r="AE192" s="100">
        <f t="shared" si="105"/>
        <v>3</v>
      </c>
      <c r="AF192" s="112">
        <f t="shared" si="106"/>
        <v>0</v>
      </c>
      <c r="AG192" s="100">
        <f>VLOOKUP(K192,'5th Cycle APR Raw Data-Final'!$A$3:$P$1977,16,FALSE)</f>
        <v>7</v>
      </c>
      <c r="AH192" s="100">
        <f>IF(AN192&lt;1,SUMIFS('5th Cycle APR Raw Data-Final'!$Q$3:$Q$1977,'5th Cycle APR Raw Data-Final'!$A$3:$A$1977,'SB35 Determination Data'!$K192,'5th Cycle APR Raw Data-Final'!$T$3:$T$1977,"&gt;="&amp;'SB35 Determination Data'!$F192,'5th Cycle APR Raw Data-Final'!$T$3:$T$1977,"&lt;"&amp;E192),SUMIFS('5th Cycle APR Raw Data-Final'!$Q$3:$Q$1977,'5th Cycle APR Raw Data-Final'!$A$3:$A$1977,'SB35 Determination Data'!$K192,'5th Cycle APR Raw Data-Final'!$T$3:$T$1977,"&gt;="&amp;'SB35 Determination Data'!$F192,'5th Cycle APR Raw Data-Final'!$T$3:$T$1977,"&lt;="&amp;G192))</f>
        <v>0</v>
      </c>
      <c r="AI192" s="100">
        <f t="shared" si="107"/>
        <v>7</v>
      </c>
      <c r="AJ192" s="112">
        <f t="shared" si="108"/>
        <v>0</v>
      </c>
      <c r="AK192" s="100">
        <f>VLOOKUP(K192,'5th Cycle APR Raw Data-Final'!$A$3:$R$1977,18,FALSE)</f>
        <v>18</v>
      </c>
      <c r="AL192" s="100">
        <f>IF(AN192&lt;1,SUMIFS('5th Cycle APR Raw Data-Final'!$S$3:$S$1977,'5th Cycle APR Raw Data-Final'!$A$3:$A$1977,'SB35 Determination Data'!$K192,'5th Cycle APR Raw Data-Final'!$T$3:$T$1977,"&gt;="&amp;'SB35 Determination Data'!$F192,'5th Cycle APR Raw Data-Final'!$T$3:$T$1977,"&lt;"&amp;E192),SUMIFS('5th Cycle APR Raw Data-Final'!$S$3:$S$1977,'5th Cycle APR Raw Data-Final'!$A$3:$A$1977,'SB35 Determination Data'!$K192,'5th Cycle APR Raw Data-Final'!$T$3:$T$1977,"&gt;="&amp;'SB35 Determination Data'!$F192,'5th Cycle APR Raw Data-Final'!$T$3:$T$1977,"&lt;="&amp;G192))</f>
        <v>0</v>
      </c>
      <c r="AM192" s="100">
        <f t="shared" si="109"/>
        <v>18</v>
      </c>
      <c r="AN192" s="114">
        <f t="shared" si="110"/>
        <v>0.5</v>
      </c>
      <c r="AO192" s="2" t="str">
        <f t="shared" si="111"/>
        <v>YES</v>
      </c>
      <c r="AP192" s="2" t="str">
        <f t="shared" si="112"/>
        <v>NO</v>
      </c>
      <c r="AQ192" s="2" t="str">
        <f t="shared" si="113"/>
        <v>NO</v>
      </c>
      <c r="AR192" s="124" t="str">
        <f>VLOOKUP(K192,'2018Submitted'!$A$2:$C$540,3,FALSE)</f>
        <v>Successful</v>
      </c>
      <c r="AS192" s="2" t="str">
        <f t="shared" si="114"/>
        <v>NO</v>
      </c>
      <c r="AT192" s="2" t="str">
        <f t="shared" si="115"/>
        <v>NO</v>
      </c>
    </row>
    <row r="193" spans="1:46" s="2" customFormat="1" ht="12.75" customHeight="1" x14ac:dyDescent="0.2">
      <c r="A193" s="2" t="s">
        <v>2</v>
      </c>
      <c r="B193" s="2" t="str">
        <f t="shared" si="88"/>
        <v>HIGHLAND</v>
      </c>
      <c r="C193" s="71">
        <f t="shared" si="89"/>
        <v>0.625</v>
      </c>
      <c r="D193" s="72">
        <f t="shared" si="90"/>
        <v>8</v>
      </c>
      <c r="E193" s="99">
        <f t="shared" si="91"/>
        <v>2018</v>
      </c>
      <c r="F193" s="99">
        <f t="shared" si="92"/>
        <v>2014</v>
      </c>
      <c r="G193" s="99" t="str">
        <f t="shared" si="93"/>
        <v>2021</v>
      </c>
      <c r="H193" s="2" t="str">
        <f t="shared" si="94"/>
        <v>10/15/2013</v>
      </c>
      <c r="I193" s="2" t="str">
        <f t="shared" si="95"/>
        <v>10/15/2021</v>
      </c>
      <c r="J193" s="2" t="s">
        <v>3</v>
      </c>
      <c r="K193" s="113" t="s">
        <v>150</v>
      </c>
      <c r="L193" s="100">
        <f>VLOOKUP(K193,'5th Cycle APR Raw Data-Final'!$A$3:$P$1977,6,FALSE)</f>
        <v>349</v>
      </c>
      <c r="M193" s="100">
        <f>IF(AN193&lt;1,SUMIFS('5th Cycle APR Raw Data-Final'!G$3:G$1977,'5th Cycle APR Raw Data-Final'!$A$3:$A$1977,'SB35 Determination Data'!$K193,'5th Cycle APR Raw Data-Final'!$T$3:$T$1977,"&gt;="&amp;'SB35 Determination Data'!$F193,'5th Cycle APR Raw Data-Final'!$T$3:$T$1977,"&lt;"&amp;E193),SUMIFS('5th Cycle APR Raw Data-Final'!G$3:G$1977,'5th Cycle APR Raw Data-Final'!$A$3:$A$1977,'SB35 Determination Data'!$K193,'5th Cycle APR Raw Data-Final'!$T$3:$T$1977,"&gt;="&amp;'SB35 Determination Data'!$F193,'5th Cycle APR Raw Data-Final'!$T$3:$T$1977,"&lt;="&amp;G193))</f>
        <v>0</v>
      </c>
      <c r="N193" s="100">
        <f>IF(AN193&lt;1,SUMIFS('5th Cycle APR Raw Data-Final'!H$3:H$1977,'5th Cycle APR Raw Data-Final'!$A$3:$A$1977,'SB35 Determination Data'!$K193,'5th Cycle APR Raw Data-Final'!$T$3:$T$1977,"&gt;="&amp;'SB35 Determination Data'!$F193,'5th Cycle APR Raw Data-Final'!$T$3:$T$1977,"&lt;"&amp;E193),SUMIFS('5th Cycle APR Raw Data-Final'!H$3:H$1977,'5th Cycle APR Raw Data-Final'!$A$3:$A$1977,'SB35 Determination Data'!$K193,'5th Cycle APR Raw Data-Final'!$T$3:$T$1977,"&gt;="&amp;'SB35 Determination Data'!$F193,'5th Cycle APR Raw Data-Final'!$T$3:$T$1977,"&lt;="&amp;G193))</f>
        <v>0</v>
      </c>
      <c r="O193" s="100">
        <f>IF(AN193&lt;1,SUMIFS('5th Cycle APR Raw Data-Final'!I$3:I$1977,'5th Cycle APR Raw Data-Final'!$A$3:$A$1977,'SB35 Determination Data'!$K193,'5th Cycle APR Raw Data-Final'!$T$3:$T$1977,"&gt;="&amp;'SB35 Determination Data'!$F193,'5th Cycle APR Raw Data-Final'!$T$3:$T$1977,"&lt;"&amp;E193),SUMIFS('5th Cycle APR Raw Data-Final'!I$3:I$1977,'5th Cycle APR Raw Data-Final'!$A$3:$A$1977,'SB35 Determination Data'!$K193,'5th Cycle APR Raw Data-Final'!$T$3:$T$1977,"&gt;="&amp;'SB35 Determination Data'!$F193,'5th Cycle APR Raw Data-Final'!$T$3:$T$1977,"&lt;="&amp;G193))</f>
        <v>0</v>
      </c>
      <c r="P193" s="100">
        <f t="shared" si="96"/>
        <v>349</v>
      </c>
      <c r="Q193" s="112">
        <f t="shared" si="97"/>
        <v>0</v>
      </c>
      <c r="R193" s="101">
        <f t="shared" si="98"/>
        <v>175</v>
      </c>
      <c r="S193" s="101">
        <f t="shared" si="99"/>
        <v>0</v>
      </c>
      <c r="T193" s="100">
        <f>VLOOKUP(K193,'5th Cycle APR Raw Data-Final'!$A$3:$P$1977,10,FALSE)</f>
        <v>246</v>
      </c>
      <c r="U193" s="100">
        <f>IF(AN193&lt;1,SUMIFS('5th Cycle APR Raw Data-Final'!K$3:K$1977,'5th Cycle APR Raw Data-Final'!$A$3:$A$1977,'SB35 Determination Data'!$K193,'5th Cycle APR Raw Data-Final'!$T$3:$T$1977,"&gt;="&amp;'SB35 Determination Data'!$F193,'5th Cycle APR Raw Data-Final'!$T$3:$T$1977,"&lt;"&amp;E193),SUMIFS('5th Cycle APR Raw Data-Final'!K$3:K$1977,'5th Cycle APR Raw Data-Final'!$A$3:$A$1977,'SB35 Determination Data'!$K193,'5th Cycle APR Raw Data-Final'!$T$3:$T$1977,"&gt;="&amp;'SB35 Determination Data'!$F193,'5th Cycle APR Raw Data-Final'!$T$3:$T$1977,"&lt;="&amp;G193))</f>
        <v>0</v>
      </c>
      <c r="V193" s="100">
        <f>IF(AN193&lt;1,SUMIFS('5th Cycle APR Raw Data-Final'!L$3:L$1977,'5th Cycle APR Raw Data-Final'!$A$3:$A$1977,'SB35 Determination Data'!$K193,'5th Cycle APR Raw Data-Final'!$T$3:$T$1977,"&gt;="&amp;'SB35 Determination Data'!$F193,'5th Cycle APR Raw Data-Final'!$T$3:$T$1977,"&lt;"&amp;E193),SUMIFS('5th Cycle APR Raw Data-Final'!L$3:L$1977,'5th Cycle APR Raw Data-Final'!$A$3:$A$1977,'SB35 Determination Data'!$K193,'5th Cycle APR Raw Data-Final'!$T$3:$T$1977,"&gt;="&amp;'SB35 Determination Data'!$F193,'5th Cycle APR Raw Data-Final'!$T$3:$T$1977,"&lt;="&amp;G193))</f>
        <v>0</v>
      </c>
      <c r="W193" s="100">
        <f>IF(AN193&lt;1,SUMIFS('5th Cycle APR Raw Data-Final'!M$3:M$1977,'5th Cycle APR Raw Data-Final'!$A$3:$A$1977,'SB35 Determination Data'!$K193,'5th Cycle APR Raw Data-Final'!$T$3:$T$1977,"&gt;="&amp;'SB35 Determination Data'!$F193,'5th Cycle APR Raw Data-Final'!$T$3:$T$1977,"&lt;"&amp;E193),SUMIFS('5th Cycle APR Raw Data-Final'!M$3:M$1977,'5th Cycle APR Raw Data-Final'!$A$3:$A$1977,'SB35 Determination Data'!$K193,'5th Cycle APR Raw Data-Final'!$T$3:$T$1977,"&gt;="&amp;'SB35 Determination Data'!$F193,'5th Cycle APR Raw Data-Final'!$T$3:$T$1977,"&lt;="&amp;G193))</f>
        <v>0</v>
      </c>
      <c r="X193" s="100">
        <f t="shared" si="100"/>
        <v>246</v>
      </c>
      <c r="Y193" s="100">
        <f t="shared" si="101"/>
        <v>0</v>
      </c>
      <c r="Z193" s="100">
        <f t="shared" si="102"/>
        <v>246</v>
      </c>
      <c r="AA193" s="112">
        <f t="shared" si="103"/>
        <v>0</v>
      </c>
      <c r="AB193" s="112">
        <f t="shared" si="104"/>
        <v>0</v>
      </c>
      <c r="AC193" s="100">
        <f>VLOOKUP(K193,'5th Cycle APR Raw Data-Final'!$A$3:$P$1977,14,FALSE)</f>
        <v>280</v>
      </c>
      <c r="AD193" s="100">
        <f>IF(AN193&lt;1,SUMIFS('5th Cycle APR Raw Data-Final'!$O$3:$O$1977,'5th Cycle APR Raw Data-Final'!$A$3:$A$1977,'SB35 Determination Data'!$K193,'5th Cycle APR Raw Data-Final'!$T$3:$T$1977,"&gt;="&amp;'SB35 Determination Data'!$F193,'5th Cycle APR Raw Data-Final'!$T$3:$T$1977,"&lt;"&amp;E193),SUMIFS('5th Cycle APR Raw Data-Final'!$O$3:$O$1977,'5th Cycle APR Raw Data-Final'!$A$3:$A$1977,'SB35 Determination Data'!$K193,'5th Cycle APR Raw Data-Final'!$T$3:$T$1977,"&gt;="&amp;'SB35 Determination Data'!$F193,'5th Cycle APR Raw Data-Final'!$T$3:$T$1977,"&lt;="&amp;G193))</f>
        <v>16</v>
      </c>
      <c r="AE193" s="100">
        <f t="shared" si="105"/>
        <v>264</v>
      </c>
      <c r="AF193" s="112">
        <f t="shared" si="106"/>
        <v>5.7142857142857141E-2</v>
      </c>
      <c r="AG193" s="100">
        <f>VLOOKUP(K193,'5th Cycle APR Raw Data-Final'!$A$3:$P$1977,16,FALSE)</f>
        <v>625</v>
      </c>
      <c r="AH193" s="100">
        <f>IF(AN193&lt;1,SUMIFS('5th Cycle APR Raw Data-Final'!$Q$3:$Q$1977,'5th Cycle APR Raw Data-Final'!$A$3:$A$1977,'SB35 Determination Data'!$K193,'5th Cycle APR Raw Data-Final'!$T$3:$T$1977,"&gt;="&amp;'SB35 Determination Data'!$F193,'5th Cycle APR Raw Data-Final'!$T$3:$T$1977,"&lt;"&amp;E193),SUMIFS('5th Cycle APR Raw Data-Final'!$Q$3:$Q$1977,'5th Cycle APR Raw Data-Final'!$A$3:$A$1977,'SB35 Determination Data'!$K193,'5th Cycle APR Raw Data-Final'!$T$3:$T$1977,"&gt;="&amp;'SB35 Determination Data'!$F193,'5th Cycle APR Raw Data-Final'!$T$3:$T$1977,"&lt;="&amp;G193))</f>
        <v>97</v>
      </c>
      <c r="AI193" s="100">
        <f t="shared" si="107"/>
        <v>528</v>
      </c>
      <c r="AJ193" s="112">
        <f t="shared" si="108"/>
        <v>0.1552</v>
      </c>
      <c r="AK193" s="100">
        <f>VLOOKUP(K193,'5th Cycle APR Raw Data-Final'!$A$3:$R$1977,18,FALSE)</f>
        <v>1500</v>
      </c>
      <c r="AL193" s="100">
        <f>IF(AN193&lt;1,SUMIFS('5th Cycle APR Raw Data-Final'!$S$3:$S$1977,'5th Cycle APR Raw Data-Final'!$A$3:$A$1977,'SB35 Determination Data'!$K193,'5th Cycle APR Raw Data-Final'!$T$3:$T$1977,"&gt;="&amp;'SB35 Determination Data'!$F193,'5th Cycle APR Raw Data-Final'!$T$3:$T$1977,"&lt;"&amp;E193),SUMIFS('5th Cycle APR Raw Data-Final'!$S$3:$S$1977,'5th Cycle APR Raw Data-Final'!$A$3:$A$1977,'SB35 Determination Data'!$K193,'5th Cycle APR Raw Data-Final'!$T$3:$T$1977,"&gt;="&amp;'SB35 Determination Data'!$F193,'5th Cycle APR Raw Data-Final'!$T$3:$T$1977,"&lt;="&amp;G193))</f>
        <v>113</v>
      </c>
      <c r="AM193" s="100">
        <f t="shared" si="109"/>
        <v>1387</v>
      </c>
      <c r="AN193" s="114">
        <f t="shared" si="110"/>
        <v>0.5</v>
      </c>
      <c r="AO193" s="2" t="str">
        <f t="shared" si="111"/>
        <v>YES</v>
      </c>
      <c r="AP193" s="2" t="str">
        <f t="shared" si="112"/>
        <v>NO</v>
      </c>
      <c r="AQ193" s="2" t="str">
        <f t="shared" si="113"/>
        <v>NO</v>
      </c>
      <c r="AR193" s="124" t="str">
        <f>VLOOKUP(K193,'2018Submitted'!$A$2:$C$540,3,FALSE)</f>
        <v>Successful</v>
      </c>
      <c r="AS193" s="2" t="str">
        <f t="shared" si="114"/>
        <v>NO</v>
      </c>
      <c r="AT193" s="2" t="str">
        <f t="shared" si="115"/>
        <v>NO</v>
      </c>
    </row>
    <row r="194" spans="1:46" s="2" customFormat="1" ht="12.75" customHeight="1" x14ac:dyDescent="0.2">
      <c r="A194" s="2" t="s">
        <v>29</v>
      </c>
      <c r="B194" s="2" t="str">
        <f t="shared" si="88"/>
        <v>HILLSBOROUGH</v>
      </c>
      <c r="C194" s="71">
        <f t="shared" si="89"/>
        <v>0.5</v>
      </c>
      <c r="D194" s="72">
        <f t="shared" si="90"/>
        <v>8</v>
      </c>
      <c r="E194" s="99">
        <f t="shared" si="91"/>
        <v>2019</v>
      </c>
      <c r="F194" s="99">
        <f t="shared" si="92"/>
        <v>2015</v>
      </c>
      <c r="G194" s="99">
        <f t="shared" si="93"/>
        <v>2022</v>
      </c>
      <c r="H194" s="2" t="str">
        <f t="shared" si="94"/>
        <v>01/31/2015</v>
      </c>
      <c r="I194" s="2" t="str">
        <f t="shared" si="95"/>
        <v>01/31/2023</v>
      </c>
      <c r="J194" s="2" t="s">
        <v>8</v>
      </c>
      <c r="K194" s="113" t="s">
        <v>1006</v>
      </c>
      <c r="L194" s="100">
        <f>VLOOKUP(K194,'5th Cycle APR Raw Data-Final'!$A$3:$P$1977,6,FALSE)</f>
        <v>32</v>
      </c>
      <c r="M194" s="100">
        <f>IF(AN194&lt;1,SUMIFS('5th Cycle APR Raw Data-Final'!G$3:G$1977,'5th Cycle APR Raw Data-Final'!$A$3:$A$1977,'SB35 Determination Data'!$K194,'5th Cycle APR Raw Data-Final'!$T$3:$T$1977,"&gt;="&amp;'SB35 Determination Data'!$F194,'5th Cycle APR Raw Data-Final'!$T$3:$T$1977,"&lt;"&amp;E194),SUMIFS('5th Cycle APR Raw Data-Final'!G$3:G$1977,'5th Cycle APR Raw Data-Final'!$A$3:$A$1977,'SB35 Determination Data'!$K194,'5th Cycle APR Raw Data-Final'!$T$3:$T$1977,"&gt;="&amp;'SB35 Determination Data'!$F194,'5th Cycle APR Raw Data-Final'!$T$3:$T$1977,"&lt;="&amp;G194))</f>
        <v>34</v>
      </c>
      <c r="N194" s="100">
        <f>IF(AN194&lt;1,SUMIFS('5th Cycle APR Raw Data-Final'!H$3:H$1977,'5th Cycle APR Raw Data-Final'!$A$3:$A$1977,'SB35 Determination Data'!$K194,'5th Cycle APR Raw Data-Final'!$T$3:$T$1977,"&gt;="&amp;'SB35 Determination Data'!$F194,'5th Cycle APR Raw Data-Final'!$T$3:$T$1977,"&lt;"&amp;E194),SUMIFS('5th Cycle APR Raw Data-Final'!H$3:H$1977,'5th Cycle APR Raw Data-Final'!$A$3:$A$1977,'SB35 Determination Data'!$K194,'5th Cycle APR Raw Data-Final'!$T$3:$T$1977,"&gt;="&amp;'SB35 Determination Data'!$F194,'5th Cycle APR Raw Data-Final'!$T$3:$T$1977,"&lt;="&amp;G194))</f>
        <v>0</v>
      </c>
      <c r="O194" s="100">
        <f>IF(AN194&lt;1,SUMIFS('5th Cycle APR Raw Data-Final'!I$3:I$1977,'5th Cycle APR Raw Data-Final'!$A$3:$A$1977,'SB35 Determination Data'!$K194,'5th Cycle APR Raw Data-Final'!$T$3:$T$1977,"&gt;="&amp;'SB35 Determination Data'!$F194,'5th Cycle APR Raw Data-Final'!$T$3:$T$1977,"&lt;"&amp;E194),SUMIFS('5th Cycle APR Raw Data-Final'!I$3:I$1977,'5th Cycle APR Raw Data-Final'!$A$3:$A$1977,'SB35 Determination Data'!$K194,'5th Cycle APR Raw Data-Final'!$T$3:$T$1977,"&gt;="&amp;'SB35 Determination Data'!$F194,'5th Cycle APR Raw Data-Final'!$T$3:$T$1977,"&lt;="&amp;G194))</f>
        <v>34</v>
      </c>
      <c r="P194" s="100">
        <f t="shared" si="96"/>
        <v>0</v>
      </c>
      <c r="Q194" s="112">
        <f t="shared" si="97"/>
        <v>1.0625</v>
      </c>
      <c r="R194" s="101">
        <f t="shared" si="98"/>
        <v>16</v>
      </c>
      <c r="S194" s="101">
        <f t="shared" si="99"/>
        <v>18</v>
      </c>
      <c r="T194" s="100">
        <f>VLOOKUP(K194,'5th Cycle APR Raw Data-Final'!$A$3:$P$1977,10,FALSE)</f>
        <v>17</v>
      </c>
      <c r="U194" s="100">
        <f>IF(AN194&lt;1,SUMIFS('5th Cycle APR Raw Data-Final'!K$3:K$1977,'5th Cycle APR Raw Data-Final'!$A$3:$A$1977,'SB35 Determination Data'!$K194,'5th Cycle APR Raw Data-Final'!$T$3:$T$1977,"&gt;="&amp;'SB35 Determination Data'!$F194,'5th Cycle APR Raw Data-Final'!$T$3:$T$1977,"&lt;"&amp;E194),SUMIFS('5th Cycle APR Raw Data-Final'!K$3:K$1977,'5th Cycle APR Raw Data-Final'!$A$3:$A$1977,'SB35 Determination Data'!$K194,'5th Cycle APR Raw Data-Final'!$T$3:$T$1977,"&gt;="&amp;'SB35 Determination Data'!$F194,'5th Cycle APR Raw Data-Final'!$T$3:$T$1977,"&lt;="&amp;G194))</f>
        <v>17</v>
      </c>
      <c r="V194" s="100">
        <f>IF(AN194&lt;1,SUMIFS('5th Cycle APR Raw Data-Final'!L$3:L$1977,'5th Cycle APR Raw Data-Final'!$A$3:$A$1977,'SB35 Determination Data'!$K194,'5th Cycle APR Raw Data-Final'!$T$3:$T$1977,"&gt;="&amp;'SB35 Determination Data'!$F194,'5th Cycle APR Raw Data-Final'!$T$3:$T$1977,"&lt;"&amp;E194),SUMIFS('5th Cycle APR Raw Data-Final'!L$3:L$1977,'5th Cycle APR Raw Data-Final'!$A$3:$A$1977,'SB35 Determination Data'!$K194,'5th Cycle APR Raw Data-Final'!$T$3:$T$1977,"&gt;="&amp;'SB35 Determination Data'!$F194,'5th Cycle APR Raw Data-Final'!$T$3:$T$1977,"&lt;="&amp;G194))</f>
        <v>0</v>
      </c>
      <c r="W194" s="100">
        <f>IF(AN194&lt;1,SUMIFS('5th Cycle APR Raw Data-Final'!M$3:M$1977,'5th Cycle APR Raw Data-Final'!$A$3:$A$1977,'SB35 Determination Data'!$K194,'5th Cycle APR Raw Data-Final'!$T$3:$T$1977,"&gt;="&amp;'SB35 Determination Data'!$F194,'5th Cycle APR Raw Data-Final'!$T$3:$T$1977,"&lt;"&amp;E194),SUMIFS('5th Cycle APR Raw Data-Final'!M$3:M$1977,'5th Cycle APR Raw Data-Final'!$A$3:$A$1977,'SB35 Determination Data'!$K194,'5th Cycle APR Raw Data-Final'!$T$3:$T$1977,"&gt;="&amp;'SB35 Determination Data'!$F194,'5th Cycle APR Raw Data-Final'!$T$3:$T$1977,"&lt;="&amp;G194))</f>
        <v>17</v>
      </c>
      <c r="X194" s="100">
        <f t="shared" si="100"/>
        <v>0</v>
      </c>
      <c r="Y194" s="100">
        <f t="shared" si="101"/>
        <v>35</v>
      </c>
      <c r="Z194" s="100">
        <f t="shared" si="102"/>
        <v>0</v>
      </c>
      <c r="AA194" s="112">
        <f t="shared" si="103"/>
        <v>1</v>
      </c>
      <c r="AB194" s="112">
        <f t="shared" si="104"/>
        <v>2.0588235294117645</v>
      </c>
      <c r="AC194" s="100">
        <f>VLOOKUP(K194,'5th Cycle APR Raw Data-Final'!$A$3:$P$1977,14,FALSE)</f>
        <v>21</v>
      </c>
      <c r="AD194" s="100">
        <f>IF(AN194&lt;1,SUMIFS('5th Cycle APR Raw Data-Final'!$O$3:$O$1977,'5th Cycle APR Raw Data-Final'!$A$3:$A$1977,'SB35 Determination Data'!$K194,'5th Cycle APR Raw Data-Final'!$T$3:$T$1977,"&gt;="&amp;'SB35 Determination Data'!$F194,'5th Cycle APR Raw Data-Final'!$T$3:$T$1977,"&lt;"&amp;E194),SUMIFS('5th Cycle APR Raw Data-Final'!$O$3:$O$1977,'5th Cycle APR Raw Data-Final'!$A$3:$A$1977,'SB35 Determination Data'!$K194,'5th Cycle APR Raw Data-Final'!$T$3:$T$1977,"&gt;="&amp;'SB35 Determination Data'!$F194,'5th Cycle APR Raw Data-Final'!$T$3:$T$1977,"&lt;="&amp;G194))</f>
        <v>19</v>
      </c>
      <c r="AE194" s="100">
        <f t="shared" si="105"/>
        <v>2</v>
      </c>
      <c r="AF194" s="112">
        <f t="shared" si="106"/>
        <v>0.90476190476190477</v>
      </c>
      <c r="AG194" s="100">
        <f>VLOOKUP(K194,'5th Cycle APR Raw Data-Final'!$A$3:$P$1977,16,FALSE)</f>
        <v>21</v>
      </c>
      <c r="AH194" s="100">
        <f>IF(AN194&lt;1,SUMIFS('5th Cycle APR Raw Data-Final'!$Q$3:$Q$1977,'5th Cycle APR Raw Data-Final'!$A$3:$A$1977,'SB35 Determination Data'!$K194,'5th Cycle APR Raw Data-Final'!$T$3:$T$1977,"&gt;="&amp;'SB35 Determination Data'!$F194,'5th Cycle APR Raw Data-Final'!$T$3:$T$1977,"&lt;"&amp;E194),SUMIFS('5th Cycle APR Raw Data-Final'!$Q$3:$Q$1977,'5th Cycle APR Raw Data-Final'!$A$3:$A$1977,'SB35 Determination Data'!$K194,'5th Cycle APR Raw Data-Final'!$T$3:$T$1977,"&gt;="&amp;'SB35 Determination Data'!$F194,'5th Cycle APR Raw Data-Final'!$T$3:$T$1977,"&lt;="&amp;G194))</f>
        <v>13</v>
      </c>
      <c r="AI194" s="100">
        <f t="shared" si="107"/>
        <v>8</v>
      </c>
      <c r="AJ194" s="112">
        <f t="shared" si="108"/>
        <v>0.61904761904761907</v>
      </c>
      <c r="AK194" s="100">
        <f>VLOOKUP(K194,'5th Cycle APR Raw Data-Final'!$A$3:$R$1977,18,FALSE)</f>
        <v>91</v>
      </c>
      <c r="AL194" s="100">
        <f>IF(AN194&lt;1,SUMIFS('5th Cycle APR Raw Data-Final'!$S$3:$S$1977,'5th Cycle APR Raw Data-Final'!$A$3:$A$1977,'SB35 Determination Data'!$K194,'5th Cycle APR Raw Data-Final'!$T$3:$T$1977,"&gt;="&amp;'SB35 Determination Data'!$F194,'5th Cycle APR Raw Data-Final'!$T$3:$T$1977,"&lt;"&amp;E194),SUMIFS('5th Cycle APR Raw Data-Final'!$S$3:$S$1977,'5th Cycle APR Raw Data-Final'!$A$3:$A$1977,'SB35 Determination Data'!$K194,'5th Cycle APR Raw Data-Final'!$T$3:$T$1977,"&gt;="&amp;'SB35 Determination Data'!$F194,'5th Cycle APR Raw Data-Final'!$T$3:$T$1977,"&lt;="&amp;G194))</f>
        <v>83</v>
      </c>
      <c r="AM194" s="100">
        <f t="shared" si="109"/>
        <v>10</v>
      </c>
      <c r="AN194" s="114">
        <f t="shared" si="110"/>
        <v>0.5</v>
      </c>
      <c r="AO194" s="2" t="str">
        <f t="shared" si="111"/>
        <v>NO</v>
      </c>
      <c r="AP194" s="2" t="str">
        <f t="shared" si="112"/>
        <v>NO</v>
      </c>
      <c r="AQ194" s="2" t="str">
        <f t="shared" si="113"/>
        <v>YES</v>
      </c>
      <c r="AR194" s="124" t="str">
        <f>VLOOKUP(K194,'2018Submitted'!$A$2:$C$540,3,FALSE)</f>
        <v>Successful</v>
      </c>
      <c r="AS194" s="2" t="str">
        <f t="shared" si="114"/>
        <v>YES</v>
      </c>
      <c r="AT194" s="2" t="str">
        <f t="shared" si="115"/>
        <v>NO</v>
      </c>
    </row>
    <row r="195" spans="1:46" s="2" customFormat="1" ht="12.75" customHeight="1" x14ac:dyDescent="0.2">
      <c r="A195" s="2" t="s">
        <v>152</v>
      </c>
      <c r="B195" s="2" t="str">
        <f t="shared" si="88"/>
        <v>HOLLISTER</v>
      </c>
      <c r="C195" s="71">
        <f t="shared" si="89"/>
        <v>0.375</v>
      </c>
      <c r="D195" s="72">
        <f t="shared" si="90"/>
        <v>8</v>
      </c>
      <c r="E195" s="99">
        <f t="shared" si="91"/>
        <v>2020</v>
      </c>
      <c r="F195" s="99">
        <f t="shared" si="92"/>
        <v>2016</v>
      </c>
      <c r="G195" s="99" t="str">
        <f t="shared" si="93"/>
        <v>2023</v>
      </c>
      <c r="H195" s="2" t="str">
        <f t="shared" si="94"/>
        <v>12/31/2015</v>
      </c>
      <c r="I195" s="2" t="str">
        <f t="shared" si="95"/>
        <v>12/31/2023</v>
      </c>
      <c r="J195" s="2" t="s">
        <v>26</v>
      </c>
      <c r="K195" s="113" t="s">
        <v>151</v>
      </c>
      <c r="L195" s="100">
        <f>VLOOKUP(K195,'5th Cycle APR Raw Data-Final'!$A$3:$P$1977,6,FALSE)</f>
        <v>312</v>
      </c>
      <c r="M195" s="100">
        <f>IF(AN195&lt;1,SUMIFS('5th Cycle APR Raw Data-Final'!G$3:G$1977,'5th Cycle APR Raw Data-Final'!$A$3:$A$1977,'SB35 Determination Data'!$K195,'5th Cycle APR Raw Data-Final'!$T$3:$T$1977,"&gt;="&amp;'SB35 Determination Data'!$F195,'5th Cycle APR Raw Data-Final'!$T$3:$T$1977,"&lt;"&amp;E195),SUMIFS('5th Cycle APR Raw Data-Final'!G$3:G$1977,'5th Cycle APR Raw Data-Final'!$A$3:$A$1977,'SB35 Determination Data'!$K195,'5th Cycle APR Raw Data-Final'!$T$3:$T$1977,"&gt;="&amp;'SB35 Determination Data'!$F195,'5th Cycle APR Raw Data-Final'!$T$3:$T$1977,"&lt;="&amp;G195))</f>
        <v>0</v>
      </c>
      <c r="N195" s="100">
        <f>IF(AN195&lt;1,SUMIFS('5th Cycle APR Raw Data-Final'!H$3:H$1977,'5th Cycle APR Raw Data-Final'!$A$3:$A$1977,'SB35 Determination Data'!$K195,'5th Cycle APR Raw Data-Final'!$T$3:$T$1977,"&gt;="&amp;'SB35 Determination Data'!$F195,'5th Cycle APR Raw Data-Final'!$T$3:$T$1977,"&lt;"&amp;E195),SUMIFS('5th Cycle APR Raw Data-Final'!H$3:H$1977,'5th Cycle APR Raw Data-Final'!$A$3:$A$1977,'SB35 Determination Data'!$K195,'5th Cycle APR Raw Data-Final'!$T$3:$T$1977,"&gt;="&amp;'SB35 Determination Data'!$F195,'5th Cycle APR Raw Data-Final'!$T$3:$T$1977,"&lt;="&amp;G195))</f>
        <v>0</v>
      </c>
      <c r="O195" s="100">
        <f>IF(AN195&lt;1,SUMIFS('5th Cycle APR Raw Data-Final'!I$3:I$1977,'5th Cycle APR Raw Data-Final'!$A$3:$A$1977,'SB35 Determination Data'!$K195,'5th Cycle APR Raw Data-Final'!$T$3:$T$1977,"&gt;="&amp;'SB35 Determination Data'!$F195,'5th Cycle APR Raw Data-Final'!$T$3:$T$1977,"&lt;"&amp;E195),SUMIFS('5th Cycle APR Raw Data-Final'!I$3:I$1977,'5th Cycle APR Raw Data-Final'!$A$3:$A$1977,'SB35 Determination Data'!$K195,'5th Cycle APR Raw Data-Final'!$T$3:$T$1977,"&gt;="&amp;'SB35 Determination Data'!$F195,'5th Cycle APR Raw Data-Final'!$T$3:$T$1977,"&lt;="&amp;G195))</f>
        <v>0</v>
      </c>
      <c r="P195" s="100">
        <f t="shared" si="96"/>
        <v>312</v>
      </c>
      <c r="Q195" s="112">
        <f t="shared" si="97"/>
        <v>0</v>
      </c>
      <c r="R195" s="101">
        <f t="shared" si="98"/>
        <v>117</v>
      </c>
      <c r="S195" s="101">
        <f t="shared" si="99"/>
        <v>0</v>
      </c>
      <c r="T195" s="100">
        <f>VLOOKUP(K195,'5th Cycle APR Raw Data-Final'!$A$3:$P$1977,10,FALSE)</f>
        <v>189</v>
      </c>
      <c r="U195" s="100">
        <f>IF(AN195&lt;1,SUMIFS('5th Cycle APR Raw Data-Final'!K$3:K$1977,'5th Cycle APR Raw Data-Final'!$A$3:$A$1977,'SB35 Determination Data'!$K195,'5th Cycle APR Raw Data-Final'!$T$3:$T$1977,"&gt;="&amp;'SB35 Determination Data'!$F195,'5th Cycle APR Raw Data-Final'!$T$3:$T$1977,"&lt;"&amp;E195),SUMIFS('5th Cycle APR Raw Data-Final'!K$3:K$1977,'5th Cycle APR Raw Data-Final'!$A$3:$A$1977,'SB35 Determination Data'!$K195,'5th Cycle APR Raw Data-Final'!$T$3:$T$1977,"&gt;="&amp;'SB35 Determination Data'!$F195,'5th Cycle APR Raw Data-Final'!$T$3:$T$1977,"&lt;="&amp;G195))</f>
        <v>0</v>
      </c>
      <c r="V195" s="100">
        <f>IF(AN195&lt;1,SUMIFS('5th Cycle APR Raw Data-Final'!L$3:L$1977,'5th Cycle APR Raw Data-Final'!$A$3:$A$1977,'SB35 Determination Data'!$K195,'5th Cycle APR Raw Data-Final'!$T$3:$T$1977,"&gt;="&amp;'SB35 Determination Data'!$F195,'5th Cycle APR Raw Data-Final'!$T$3:$T$1977,"&lt;"&amp;E195),SUMIFS('5th Cycle APR Raw Data-Final'!L$3:L$1977,'5th Cycle APR Raw Data-Final'!$A$3:$A$1977,'SB35 Determination Data'!$K195,'5th Cycle APR Raw Data-Final'!$T$3:$T$1977,"&gt;="&amp;'SB35 Determination Data'!$F195,'5th Cycle APR Raw Data-Final'!$T$3:$T$1977,"&lt;="&amp;G195))</f>
        <v>0</v>
      </c>
      <c r="W195" s="100">
        <f>IF(AN195&lt;1,SUMIFS('5th Cycle APR Raw Data-Final'!M$3:M$1977,'5th Cycle APR Raw Data-Final'!$A$3:$A$1977,'SB35 Determination Data'!$K195,'5th Cycle APR Raw Data-Final'!$T$3:$T$1977,"&gt;="&amp;'SB35 Determination Data'!$F195,'5th Cycle APR Raw Data-Final'!$T$3:$T$1977,"&lt;"&amp;E195),SUMIFS('5th Cycle APR Raw Data-Final'!M$3:M$1977,'5th Cycle APR Raw Data-Final'!$A$3:$A$1977,'SB35 Determination Data'!$K195,'5th Cycle APR Raw Data-Final'!$T$3:$T$1977,"&gt;="&amp;'SB35 Determination Data'!$F195,'5th Cycle APR Raw Data-Final'!$T$3:$T$1977,"&lt;="&amp;G195))</f>
        <v>0</v>
      </c>
      <c r="X195" s="100">
        <f t="shared" si="100"/>
        <v>189</v>
      </c>
      <c r="Y195" s="100">
        <f t="shared" si="101"/>
        <v>0</v>
      </c>
      <c r="Z195" s="100">
        <f t="shared" si="102"/>
        <v>189</v>
      </c>
      <c r="AA195" s="112">
        <f t="shared" si="103"/>
        <v>0</v>
      </c>
      <c r="AB195" s="112">
        <f t="shared" si="104"/>
        <v>0</v>
      </c>
      <c r="AC195" s="100">
        <f>VLOOKUP(K195,'5th Cycle APR Raw Data-Final'!$A$3:$P$1977,14,FALSE)</f>
        <v>258</v>
      </c>
      <c r="AD195" s="100">
        <f>IF(AN195&lt;1,SUMIFS('5th Cycle APR Raw Data-Final'!$O$3:$O$1977,'5th Cycle APR Raw Data-Final'!$A$3:$A$1977,'SB35 Determination Data'!$K195,'5th Cycle APR Raw Data-Final'!$T$3:$T$1977,"&gt;="&amp;'SB35 Determination Data'!$F195,'5th Cycle APR Raw Data-Final'!$T$3:$T$1977,"&lt;"&amp;E195),SUMIFS('5th Cycle APR Raw Data-Final'!$O$3:$O$1977,'5th Cycle APR Raw Data-Final'!$A$3:$A$1977,'SB35 Determination Data'!$K195,'5th Cycle APR Raw Data-Final'!$T$3:$T$1977,"&gt;="&amp;'SB35 Determination Data'!$F195,'5th Cycle APR Raw Data-Final'!$T$3:$T$1977,"&lt;="&amp;G195))</f>
        <v>104</v>
      </c>
      <c r="AE195" s="100">
        <f t="shared" si="105"/>
        <v>154</v>
      </c>
      <c r="AF195" s="112">
        <f t="shared" si="106"/>
        <v>0.40310077519379844</v>
      </c>
      <c r="AG195" s="100">
        <f>VLOOKUP(K195,'5th Cycle APR Raw Data-Final'!$A$3:$P$1977,16,FALSE)</f>
        <v>557</v>
      </c>
      <c r="AH195" s="100">
        <f>IF(AN195&lt;1,SUMIFS('5th Cycle APR Raw Data-Final'!$Q$3:$Q$1977,'5th Cycle APR Raw Data-Final'!$A$3:$A$1977,'SB35 Determination Data'!$K195,'5th Cycle APR Raw Data-Final'!$T$3:$T$1977,"&gt;="&amp;'SB35 Determination Data'!$F195,'5th Cycle APR Raw Data-Final'!$T$3:$T$1977,"&lt;"&amp;E195),SUMIFS('5th Cycle APR Raw Data-Final'!$Q$3:$Q$1977,'5th Cycle APR Raw Data-Final'!$A$3:$A$1977,'SB35 Determination Data'!$K195,'5th Cycle APR Raw Data-Final'!$T$3:$T$1977,"&gt;="&amp;'SB35 Determination Data'!$F195,'5th Cycle APR Raw Data-Final'!$T$3:$T$1977,"&lt;="&amp;G195))</f>
        <v>461</v>
      </c>
      <c r="AI195" s="100">
        <f t="shared" si="107"/>
        <v>96</v>
      </c>
      <c r="AJ195" s="112">
        <f t="shared" si="108"/>
        <v>0.82764811490125678</v>
      </c>
      <c r="AK195" s="100">
        <f>VLOOKUP(K195,'5th Cycle APR Raw Data-Final'!$A$3:$R$1977,18,FALSE)</f>
        <v>1316</v>
      </c>
      <c r="AL195" s="100">
        <f>IF(AN195&lt;1,SUMIFS('5th Cycle APR Raw Data-Final'!$S$3:$S$1977,'5th Cycle APR Raw Data-Final'!$A$3:$A$1977,'SB35 Determination Data'!$K195,'5th Cycle APR Raw Data-Final'!$T$3:$T$1977,"&gt;="&amp;'SB35 Determination Data'!$F195,'5th Cycle APR Raw Data-Final'!$T$3:$T$1977,"&lt;"&amp;E195),SUMIFS('5th Cycle APR Raw Data-Final'!$S$3:$S$1977,'5th Cycle APR Raw Data-Final'!$A$3:$A$1977,'SB35 Determination Data'!$K195,'5th Cycle APR Raw Data-Final'!$T$3:$T$1977,"&gt;="&amp;'SB35 Determination Data'!$F195,'5th Cycle APR Raw Data-Final'!$T$3:$T$1977,"&lt;="&amp;G195))</f>
        <v>565</v>
      </c>
      <c r="AM195" s="100">
        <f t="shared" si="109"/>
        <v>751</v>
      </c>
      <c r="AN195" s="114">
        <f t="shared" si="110"/>
        <v>0.375</v>
      </c>
      <c r="AO195" s="2" t="str">
        <f t="shared" si="111"/>
        <v>NO</v>
      </c>
      <c r="AP195" s="2" t="str">
        <f t="shared" si="112"/>
        <v>YES</v>
      </c>
      <c r="AQ195" s="2" t="str">
        <f t="shared" si="113"/>
        <v>NO</v>
      </c>
      <c r="AR195" s="124" t="str">
        <f>VLOOKUP(K195,'2018Submitted'!$A$2:$C$540,3,FALSE)</f>
        <v>Successful</v>
      </c>
      <c r="AS195" s="2" t="str">
        <f t="shared" si="114"/>
        <v>NO</v>
      </c>
      <c r="AT195" s="2" t="str">
        <f t="shared" si="115"/>
        <v>YES</v>
      </c>
    </row>
    <row r="196" spans="1:46" s="2" customFormat="1" ht="12.75" customHeight="1" x14ac:dyDescent="0.2">
      <c r="A196" s="2" t="s">
        <v>50</v>
      </c>
      <c r="B196" s="2" t="str">
        <f t="shared" si="88"/>
        <v>HOLTVILLE</v>
      </c>
      <c r="C196" s="71">
        <f t="shared" si="89"/>
        <v>0.625</v>
      </c>
      <c r="D196" s="72">
        <f t="shared" si="90"/>
        <v>8</v>
      </c>
      <c r="E196" s="99">
        <f t="shared" si="91"/>
        <v>2018</v>
      </c>
      <c r="F196" s="99">
        <f t="shared" si="92"/>
        <v>2014</v>
      </c>
      <c r="G196" s="99" t="str">
        <f t="shared" si="93"/>
        <v>2021</v>
      </c>
      <c r="H196" s="2" t="str">
        <f t="shared" si="94"/>
        <v>10/15/2013</v>
      </c>
      <c r="I196" s="2" t="str">
        <f t="shared" si="95"/>
        <v>10/15/2021</v>
      </c>
      <c r="J196" s="2" t="s">
        <v>3</v>
      </c>
      <c r="K196" s="113" t="s">
        <v>1051</v>
      </c>
      <c r="L196" s="100">
        <f>VLOOKUP(K196,'5th Cycle APR Raw Data-Final'!$A$3:$P$1977,6,FALSE)</f>
        <v>54</v>
      </c>
      <c r="M196" s="100">
        <f>IF(AN196&lt;1,SUMIFS('5th Cycle APR Raw Data-Final'!G$3:G$1977,'5th Cycle APR Raw Data-Final'!$A$3:$A$1977,'SB35 Determination Data'!$K196,'5th Cycle APR Raw Data-Final'!$T$3:$T$1977,"&gt;="&amp;'SB35 Determination Data'!$F196,'5th Cycle APR Raw Data-Final'!$T$3:$T$1977,"&lt;"&amp;E196),SUMIFS('5th Cycle APR Raw Data-Final'!G$3:G$1977,'5th Cycle APR Raw Data-Final'!$A$3:$A$1977,'SB35 Determination Data'!$K196,'5th Cycle APR Raw Data-Final'!$T$3:$T$1977,"&gt;="&amp;'SB35 Determination Data'!$F196,'5th Cycle APR Raw Data-Final'!$T$3:$T$1977,"&lt;="&amp;G196))</f>
        <v>0</v>
      </c>
      <c r="N196" s="100">
        <f>IF(AN196&lt;1,SUMIFS('5th Cycle APR Raw Data-Final'!H$3:H$1977,'5th Cycle APR Raw Data-Final'!$A$3:$A$1977,'SB35 Determination Data'!$K196,'5th Cycle APR Raw Data-Final'!$T$3:$T$1977,"&gt;="&amp;'SB35 Determination Data'!$F196,'5th Cycle APR Raw Data-Final'!$T$3:$T$1977,"&lt;"&amp;E196),SUMIFS('5th Cycle APR Raw Data-Final'!H$3:H$1977,'5th Cycle APR Raw Data-Final'!$A$3:$A$1977,'SB35 Determination Data'!$K196,'5th Cycle APR Raw Data-Final'!$T$3:$T$1977,"&gt;="&amp;'SB35 Determination Data'!$F196,'5th Cycle APR Raw Data-Final'!$T$3:$T$1977,"&lt;="&amp;G196))</f>
        <v>0</v>
      </c>
      <c r="O196" s="100">
        <f>IF(AN196&lt;1,SUMIFS('5th Cycle APR Raw Data-Final'!I$3:I$1977,'5th Cycle APR Raw Data-Final'!$A$3:$A$1977,'SB35 Determination Data'!$K196,'5th Cycle APR Raw Data-Final'!$T$3:$T$1977,"&gt;="&amp;'SB35 Determination Data'!$F196,'5th Cycle APR Raw Data-Final'!$T$3:$T$1977,"&lt;"&amp;E196),SUMIFS('5th Cycle APR Raw Data-Final'!I$3:I$1977,'5th Cycle APR Raw Data-Final'!$A$3:$A$1977,'SB35 Determination Data'!$K196,'5th Cycle APR Raw Data-Final'!$T$3:$T$1977,"&gt;="&amp;'SB35 Determination Data'!$F196,'5th Cycle APR Raw Data-Final'!$T$3:$T$1977,"&lt;="&amp;G196))</f>
        <v>0</v>
      </c>
      <c r="P196" s="100">
        <f t="shared" si="96"/>
        <v>54</v>
      </c>
      <c r="Q196" s="112">
        <f t="shared" si="97"/>
        <v>0</v>
      </c>
      <c r="R196" s="101">
        <f t="shared" si="98"/>
        <v>27</v>
      </c>
      <c r="S196" s="101">
        <f t="shared" si="99"/>
        <v>0</v>
      </c>
      <c r="T196" s="100">
        <f>VLOOKUP(K196,'5th Cycle APR Raw Data-Final'!$A$3:$P$1977,10,FALSE)</f>
        <v>31</v>
      </c>
      <c r="U196" s="100">
        <f>IF(AN196&lt;1,SUMIFS('5th Cycle APR Raw Data-Final'!K$3:K$1977,'5th Cycle APR Raw Data-Final'!$A$3:$A$1977,'SB35 Determination Data'!$K196,'5th Cycle APR Raw Data-Final'!$T$3:$T$1977,"&gt;="&amp;'SB35 Determination Data'!$F196,'5th Cycle APR Raw Data-Final'!$T$3:$T$1977,"&lt;"&amp;E196),SUMIFS('5th Cycle APR Raw Data-Final'!K$3:K$1977,'5th Cycle APR Raw Data-Final'!$A$3:$A$1977,'SB35 Determination Data'!$K196,'5th Cycle APR Raw Data-Final'!$T$3:$T$1977,"&gt;="&amp;'SB35 Determination Data'!$F196,'5th Cycle APR Raw Data-Final'!$T$3:$T$1977,"&lt;="&amp;G196))</f>
        <v>1</v>
      </c>
      <c r="V196" s="100">
        <f>IF(AN196&lt;1,SUMIFS('5th Cycle APR Raw Data-Final'!L$3:L$1977,'5th Cycle APR Raw Data-Final'!$A$3:$A$1977,'SB35 Determination Data'!$K196,'5th Cycle APR Raw Data-Final'!$T$3:$T$1977,"&gt;="&amp;'SB35 Determination Data'!$F196,'5th Cycle APR Raw Data-Final'!$T$3:$T$1977,"&lt;"&amp;E196),SUMIFS('5th Cycle APR Raw Data-Final'!L$3:L$1977,'5th Cycle APR Raw Data-Final'!$A$3:$A$1977,'SB35 Determination Data'!$K196,'5th Cycle APR Raw Data-Final'!$T$3:$T$1977,"&gt;="&amp;'SB35 Determination Data'!$F196,'5th Cycle APR Raw Data-Final'!$T$3:$T$1977,"&lt;="&amp;G196))</f>
        <v>0</v>
      </c>
      <c r="W196" s="100">
        <f>IF(AN196&lt;1,SUMIFS('5th Cycle APR Raw Data-Final'!M$3:M$1977,'5th Cycle APR Raw Data-Final'!$A$3:$A$1977,'SB35 Determination Data'!$K196,'5th Cycle APR Raw Data-Final'!$T$3:$T$1977,"&gt;="&amp;'SB35 Determination Data'!$F196,'5th Cycle APR Raw Data-Final'!$T$3:$T$1977,"&lt;"&amp;E196),SUMIFS('5th Cycle APR Raw Data-Final'!M$3:M$1977,'5th Cycle APR Raw Data-Final'!$A$3:$A$1977,'SB35 Determination Data'!$K196,'5th Cycle APR Raw Data-Final'!$T$3:$T$1977,"&gt;="&amp;'SB35 Determination Data'!$F196,'5th Cycle APR Raw Data-Final'!$T$3:$T$1977,"&lt;="&amp;G196))</f>
        <v>1</v>
      </c>
      <c r="X196" s="100">
        <f t="shared" si="100"/>
        <v>30</v>
      </c>
      <c r="Y196" s="100">
        <f t="shared" si="101"/>
        <v>1</v>
      </c>
      <c r="Z196" s="100">
        <f t="shared" si="102"/>
        <v>30</v>
      </c>
      <c r="AA196" s="112">
        <f t="shared" si="103"/>
        <v>3.2258064516129031E-2</v>
      </c>
      <c r="AB196" s="112">
        <f t="shared" si="104"/>
        <v>3.2258064516129031E-2</v>
      </c>
      <c r="AC196" s="100">
        <f>VLOOKUP(K196,'5th Cycle APR Raw Data-Final'!$A$3:$P$1977,14,FALSE)</f>
        <v>32</v>
      </c>
      <c r="AD196" s="100">
        <f>IF(AN196&lt;1,SUMIFS('5th Cycle APR Raw Data-Final'!$O$3:$O$1977,'5th Cycle APR Raw Data-Final'!$A$3:$A$1977,'SB35 Determination Data'!$K196,'5th Cycle APR Raw Data-Final'!$T$3:$T$1977,"&gt;="&amp;'SB35 Determination Data'!$F196,'5th Cycle APR Raw Data-Final'!$T$3:$T$1977,"&lt;"&amp;E196),SUMIFS('5th Cycle APR Raw Data-Final'!$O$3:$O$1977,'5th Cycle APR Raw Data-Final'!$A$3:$A$1977,'SB35 Determination Data'!$K196,'5th Cycle APR Raw Data-Final'!$T$3:$T$1977,"&gt;="&amp;'SB35 Determination Data'!$F196,'5th Cycle APR Raw Data-Final'!$T$3:$T$1977,"&lt;="&amp;G196))</f>
        <v>1</v>
      </c>
      <c r="AE196" s="100">
        <f t="shared" si="105"/>
        <v>31</v>
      </c>
      <c r="AF196" s="112">
        <f t="shared" si="106"/>
        <v>3.125E-2</v>
      </c>
      <c r="AG196" s="100">
        <f>VLOOKUP(K196,'5th Cycle APR Raw Data-Final'!$A$3:$P$1977,16,FALSE)</f>
        <v>92</v>
      </c>
      <c r="AH196" s="100">
        <f>IF(AN196&lt;1,SUMIFS('5th Cycle APR Raw Data-Final'!$Q$3:$Q$1977,'5th Cycle APR Raw Data-Final'!$A$3:$A$1977,'SB35 Determination Data'!$K196,'5th Cycle APR Raw Data-Final'!$T$3:$T$1977,"&gt;="&amp;'SB35 Determination Data'!$F196,'5th Cycle APR Raw Data-Final'!$T$3:$T$1977,"&lt;"&amp;E196),SUMIFS('5th Cycle APR Raw Data-Final'!$Q$3:$Q$1977,'5th Cycle APR Raw Data-Final'!$A$3:$A$1977,'SB35 Determination Data'!$K196,'5th Cycle APR Raw Data-Final'!$T$3:$T$1977,"&gt;="&amp;'SB35 Determination Data'!$F196,'5th Cycle APR Raw Data-Final'!$T$3:$T$1977,"&lt;="&amp;G196))</f>
        <v>1</v>
      </c>
      <c r="AI196" s="100">
        <f t="shared" si="107"/>
        <v>91</v>
      </c>
      <c r="AJ196" s="112">
        <f t="shared" si="108"/>
        <v>1.0869565217391304E-2</v>
      </c>
      <c r="AK196" s="100">
        <f>VLOOKUP(K196,'5th Cycle APR Raw Data-Final'!$A$3:$R$1977,18,FALSE)</f>
        <v>209</v>
      </c>
      <c r="AL196" s="100">
        <f>IF(AN196&lt;1,SUMIFS('5th Cycle APR Raw Data-Final'!$S$3:$S$1977,'5th Cycle APR Raw Data-Final'!$A$3:$A$1977,'SB35 Determination Data'!$K196,'5th Cycle APR Raw Data-Final'!$T$3:$T$1977,"&gt;="&amp;'SB35 Determination Data'!$F196,'5th Cycle APR Raw Data-Final'!$T$3:$T$1977,"&lt;"&amp;E196),SUMIFS('5th Cycle APR Raw Data-Final'!$S$3:$S$1977,'5th Cycle APR Raw Data-Final'!$A$3:$A$1977,'SB35 Determination Data'!$K196,'5th Cycle APR Raw Data-Final'!$T$3:$T$1977,"&gt;="&amp;'SB35 Determination Data'!$F196,'5th Cycle APR Raw Data-Final'!$T$3:$T$1977,"&lt;="&amp;G196))</f>
        <v>3</v>
      </c>
      <c r="AM196" s="100">
        <f t="shared" si="109"/>
        <v>206</v>
      </c>
      <c r="AN196" s="114">
        <f t="shared" si="110"/>
        <v>0.5</v>
      </c>
      <c r="AO196" s="2" t="str">
        <f t="shared" si="111"/>
        <v>YES</v>
      </c>
      <c r="AP196" s="2" t="str">
        <f t="shared" si="112"/>
        <v>NO</v>
      </c>
      <c r="AQ196" s="2" t="str">
        <f t="shared" si="113"/>
        <v>NO</v>
      </c>
      <c r="AR196" s="124" t="str">
        <f>VLOOKUP(K196,'2018Submitted'!$A$2:$C$540,3,FALSE)</f>
        <v>No 2018 Annual Progress Report</v>
      </c>
      <c r="AS196" s="2" t="str">
        <f t="shared" si="114"/>
        <v>NO</v>
      </c>
      <c r="AT196" s="2" t="str">
        <f t="shared" si="115"/>
        <v>NO</v>
      </c>
    </row>
    <row r="197" spans="1:46" s="2" customFormat="1" ht="12.75" customHeight="1" x14ac:dyDescent="0.2">
      <c r="A197" s="2" t="s">
        <v>72</v>
      </c>
      <c r="B197" s="2" t="str">
        <f t="shared" si="88"/>
        <v>HUGHSON</v>
      </c>
      <c r="C197" s="71">
        <f t="shared" si="89"/>
        <v>0.375</v>
      </c>
      <c r="D197" s="72">
        <f t="shared" si="90"/>
        <v>8</v>
      </c>
      <c r="E197" s="99">
        <f t="shared" si="91"/>
        <v>2020</v>
      </c>
      <c r="F197" s="99">
        <f t="shared" si="92"/>
        <v>2016</v>
      </c>
      <c r="G197" s="99" t="str">
        <f t="shared" si="93"/>
        <v>2023</v>
      </c>
      <c r="H197" s="2" t="str">
        <f t="shared" si="94"/>
        <v>12/31/2015</v>
      </c>
      <c r="I197" s="2" t="str">
        <f t="shared" si="95"/>
        <v>12/31/2023</v>
      </c>
      <c r="J197" s="2" t="s">
        <v>26</v>
      </c>
      <c r="K197" s="113" t="s">
        <v>153</v>
      </c>
      <c r="L197" s="100">
        <f>VLOOKUP(K197,'5th Cycle APR Raw Data-Final'!$A$3:$P$1977,6,FALSE)</f>
        <v>53</v>
      </c>
      <c r="M197" s="100">
        <f>IF(AN197&lt;1,SUMIFS('5th Cycle APR Raw Data-Final'!G$3:G$1977,'5th Cycle APR Raw Data-Final'!$A$3:$A$1977,'SB35 Determination Data'!$K197,'5th Cycle APR Raw Data-Final'!$T$3:$T$1977,"&gt;="&amp;'SB35 Determination Data'!$F197,'5th Cycle APR Raw Data-Final'!$T$3:$T$1977,"&lt;"&amp;E197),SUMIFS('5th Cycle APR Raw Data-Final'!G$3:G$1977,'5th Cycle APR Raw Data-Final'!$A$3:$A$1977,'SB35 Determination Data'!$K197,'5th Cycle APR Raw Data-Final'!$T$3:$T$1977,"&gt;="&amp;'SB35 Determination Data'!$F197,'5th Cycle APR Raw Data-Final'!$T$3:$T$1977,"&lt;="&amp;G197))</f>
        <v>0</v>
      </c>
      <c r="N197" s="100">
        <f>IF(AN197&lt;1,SUMIFS('5th Cycle APR Raw Data-Final'!H$3:H$1977,'5th Cycle APR Raw Data-Final'!$A$3:$A$1977,'SB35 Determination Data'!$K197,'5th Cycle APR Raw Data-Final'!$T$3:$T$1977,"&gt;="&amp;'SB35 Determination Data'!$F197,'5th Cycle APR Raw Data-Final'!$T$3:$T$1977,"&lt;"&amp;E197),SUMIFS('5th Cycle APR Raw Data-Final'!H$3:H$1977,'5th Cycle APR Raw Data-Final'!$A$3:$A$1977,'SB35 Determination Data'!$K197,'5th Cycle APR Raw Data-Final'!$T$3:$T$1977,"&gt;="&amp;'SB35 Determination Data'!$F197,'5th Cycle APR Raw Data-Final'!$T$3:$T$1977,"&lt;="&amp;G197))</f>
        <v>0</v>
      </c>
      <c r="O197" s="100">
        <f>IF(AN197&lt;1,SUMIFS('5th Cycle APR Raw Data-Final'!I$3:I$1977,'5th Cycle APR Raw Data-Final'!$A$3:$A$1977,'SB35 Determination Data'!$K197,'5th Cycle APR Raw Data-Final'!$T$3:$T$1977,"&gt;="&amp;'SB35 Determination Data'!$F197,'5th Cycle APR Raw Data-Final'!$T$3:$T$1977,"&lt;"&amp;E197),SUMIFS('5th Cycle APR Raw Data-Final'!I$3:I$1977,'5th Cycle APR Raw Data-Final'!$A$3:$A$1977,'SB35 Determination Data'!$K197,'5th Cycle APR Raw Data-Final'!$T$3:$T$1977,"&gt;="&amp;'SB35 Determination Data'!$F197,'5th Cycle APR Raw Data-Final'!$T$3:$T$1977,"&lt;="&amp;G197))</f>
        <v>0</v>
      </c>
      <c r="P197" s="100">
        <f t="shared" si="96"/>
        <v>53</v>
      </c>
      <c r="Q197" s="112">
        <f t="shared" si="97"/>
        <v>0</v>
      </c>
      <c r="R197" s="101">
        <f t="shared" si="98"/>
        <v>20</v>
      </c>
      <c r="S197" s="101">
        <f t="shared" si="99"/>
        <v>0</v>
      </c>
      <c r="T197" s="100">
        <f>VLOOKUP(K197,'5th Cycle APR Raw Data-Final'!$A$3:$P$1977,10,FALSE)</f>
        <v>34</v>
      </c>
      <c r="U197" s="100">
        <f>IF(AN197&lt;1,SUMIFS('5th Cycle APR Raw Data-Final'!K$3:K$1977,'5th Cycle APR Raw Data-Final'!$A$3:$A$1977,'SB35 Determination Data'!$K197,'5th Cycle APR Raw Data-Final'!$T$3:$T$1977,"&gt;="&amp;'SB35 Determination Data'!$F197,'5th Cycle APR Raw Data-Final'!$T$3:$T$1977,"&lt;"&amp;E197),SUMIFS('5th Cycle APR Raw Data-Final'!K$3:K$1977,'5th Cycle APR Raw Data-Final'!$A$3:$A$1977,'SB35 Determination Data'!$K197,'5th Cycle APR Raw Data-Final'!$T$3:$T$1977,"&gt;="&amp;'SB35 Determination Data'!$F197,'5th Cycle APR Raw Data-Final'!$T$3:$T$1977,"&lt;="&amp;G197))</f>
        <v>0</v>
      </c>
      <c r="V197" s="100">
        <f>IF(AN197&lt;1,SUMIFS('5th Cycle APR Raw Data-Final'!L$3:L$1977,'5th Cycle APR Raw Data-Final'!$A$3:$A$1977,'SB35 Determination Data'!$K197,'5th Cycle APR Raw Data-Final'!$T$3:$T$1977,"&gt;="&amp;'SB35 Determination Data'!$F197,'5th Cycle APR Raw Data-Final'!$T$3:$T$1977,"&lt;"&amp;E197),SUMIFS('5th Cycle APR Raw Data-Final'!L$3:L$1977,'5th Cycle APR Raw Data-Final'!$A$3:$A$1977,'SB35 Determination Data'!$K197,'5th Cycle APR Raw Data-Final'!$T$3:$T$1977,"&gt;="&amp;'SB35 Determination Data'!$F197,'5th Cycle APR Raw Data-Final'!$T$3:$T$1977,"&lt;="&amp;G197))</f>
        <v>0</v>
      </c>
      <c r="W197" s="100">
        <f>IF(AN197&lt;1,SUMIFS('5th Cycle APR Raw Data-Final'!M$3:M$1977,'5th Cycle APR Raw Data-Final'!$A$3:$A$1977,'SB35 Determination Data'!$K197,'5th Cycle APR Raw Data-Final'!$T$3:$T$1977,"&gt;="&amp;'SB35 Determination Data'!$F197,'5th Cycle APR Raw Data-Final'!$T$3:$T$1977,"&lt;"&amp;E197),SUMIFS('5th Cycle APR Raw Data-Final'!M$3:M$1977,'5th Cycle APR Raw Data-Final'!$A$3:$A$1977,'SB35 Determination Data'!$K197,'5th Cycle APR Raw Data-Final'!$T$3:$T$1977,"&gt;="&amp;'SB35 Determination Data'!$F197,'5th Cycle APR Raw Data-Final'!$T$3:$T$1977,"&lt;="&amp;G197))</f>
        <v>0</v>
      </c>
      <c r="X197" s="100">
        <f t="shared" si="100"/>
        <v>34</v>
      </c>
      <c r="Y197" s="100">
        <f t="shared" si="101"/>
        <v>0</v>
      </c>
      <c r="Z197" s="100">
        <f t="shared" si="102"/>
        <v>34</v>
      </c>
      <c r="AA197" s="112">
        <f t="shared" si="103"/>
        <v>0</v>
      </c>
      <c r="AB197" s="112">
        <f t="shared" si="104"/>
        <v>0</v>
      </c>
      <c r="AC197" s="100">
        <f>VLOOKUP(K197,'5th Cycle APR Raw Data-Final'!$A$3:$P$1977,14,FALSE)</f>
        <v>38</v>
      </c>
      <c r="AD197" s="100">
        <f>IF(AN197&lt;1,SUMIFS('5th Cycle APR Raw Data-Final'!$O$3:$O$1977,'5th Cycle APR Raw Data-Final'!$A$3:$A$1977,'SB35 Determination Data'!$K197,'5th Cycle APR Raw Data-Final'!$T$3:$T$1977,"&gt;="&amp;'SB35 Determination Data'!$F197,'5th Cycle APR Raw Data-Final'!$T$3:$T$1977,"&lt;"&amp;E197),SUMIFS('5th Cycle APR Raw Data-Final'!$O$3:$O$1977,'5th Cycle APR Raw Data-Final'!$A$3:$A$1977,'SB35 Determination Data'!$K197,'5th Cycle APR Raw Data-Final'!$T$3:$T$1977,"&gt;="&amp;'SB35 Determination Data'!$F197,'5th Cycle APR Raw Data-Final'!$T$3:$T$1977,"&lt;="&amp;G197))</f>
        <v>0</v>
      </c>
      <c r="AE197" s="100">
        <f t="shared" si="105"/>
        <v>38</v>
      </c>
      <c r="AF197" s="112">
        <f t="shared" si="106"/>
        <v>0</v>
      </c>
      <c r="AG197" s="100">
        <f>VLOOKUP(K197,'5th Cycle APR Raw Data-Final'!$A$3:$P$1977,16,FALSE)</f>
        <v>93</v>
      </c>
      <c r="AH197" s="100">
        <f>IF(AN197&lt;1,SUMIFS('5th Cycle APR Raw Data-Final'!$Q$3:$Q$1977,'5th Cycle APR Raw Data-Final'!$A$3:$A$1977,'SB35 Determination Data'!$K197,'5th Cycle APR Raw Data-Final'!$T$3:$T$1977,"&gt;="&amp;'SB35 Determination Data'!$F197,'5th Cycle APR Raw Data-Final'!$T$3:$T$1977,"&lt;"&amp;E197),SUMIFS('5th Cycle APR Raw Data-Final'!$Q$3:$Q$1977,'5th Cycle APR Raw Data-Final'!$A$3:$A$1977,'SB35 Determination Data'!$K197,'5th Cycle APR Raw Data-Final'!$T$3:$T$1977,"&gt;="&amp;'SB35 Determination Data'!$F197,'5th Cycle APR Raw Data-Final'!$T$3:$T$1977,"&lt;="&amp;G197))</f>
        <v>71</v>
      </c>
      <c r="AI197" s="100">
        <f t="shared" si="107"/>
        <v>22</v>
      </c>
      <c r="AJ197" s="112">
        <f t="shared" si="108"/>
        <v>0.76344086021505375</v>
      </c>
      <c r="AK197" s="100">
        <f>VLOOKUP(K197,'5th Cycle APR Raw Data-Final'!$A$3:$R$1977,18,FALSE)</f>
        <v>218</v>
      </c>
      <c r="AL197" s="100">
        <f>IF(AN197&lt;1,SUMIFS('5th Cycle APR Raw Data-Final'!$S$3:$S$1977,'5th Cycle APR Raw Data-Final'!$A$3:$A$1977,'SB35 Determination Data'!$K197,'5th Cycle APR Raw Data-Final'!$T$3:$T$1977,"&gt;="&amp;'SB35 Determination Data'!$F197,'5th Cycle APR Raw Data-Final'!$T$3:$T$1977,"&lt;"&amp;E197),SUMIFS('5th Cycle APR Raw Data-Final'!$S$3:$S$1977,'5th Cycle APR Raw Data-Final'!$A$3:$A$1977,'SB35 Determination Data'!$K197,'5th Cycle APR Raw Data-Final'!$T$3:$T$1977,"&gt;="&amp;'SB35 Determination Data'!$F197,'5th Cycle APR Raw Data-Final'!$T$3:$T$1977,"&lt;="&amp;G197))</f>
        <v>71</v>
      </c>
      <c r="AM197" s="100">
        <f t="shared" si="109"/>
        <v>147</v>
      </c>
      <c r="AN197" s="114">
        <f t="shared" si="110"/>
        <v>0.375</v>
      </c>
      <c r="AO197" s="2" t="str">
        <f t="shared" si="111"/>
        <v>NO</v>
      </c>
      <c r="AP197" s="2" t="str">
        <f t="shared" si="112"/>
        <v>YES</v>
      </c>
      <c r="AQ197" s="2" t="str">
        <f t="shared" si="113"/>
        <v>NO</v>
      </c>
      <c r="AR197" s="124" t="str">
        <f>VLOOKUP(K197,'2018Submitted'!$A$2:$C$540,3,FALSE)</f>
        <v>Successful</v>
      </c>
      <c r="AS197" s="2" t="str">
        <f t="shared" si="114"/>
        <v>NO</v>
      </c>
      <c r="AT197" s="2" t="str">
        <f t="shared" si="115"/>
        <v>YES</v>
      </c>
    </row>
    <row r="198" spans="1:46" s="2" customFormat="1" ht="12.75" customHeight="1" x14ac:dyDescent="0.2">
      <c r="A198" s="2" t="s">
        <v>23</v>
      </c>
      <c r="B198" s="2" t="str">
        <f t="shared" si="88"/>
        <v>HUMBOLDT COUNTY</v>
      </c>
      <c r="C198" s="71">
        <f t="shared" si="89"/>
        <v>1</v>
      </c>
      <c r="D198" s="72">
        <f t="shared" si="90"/>
        <v>5</v>
      </c>
      <c r="E198" s="99">
        <f t="shared" si="91"/>
        <v>2017</v>
      </c>
      <c r="F198" s="99">
        <f t="shared" si="92"/>
        <v>2014</v>
      </c>
      <c r="G198" s="99">
        <f t="shared" si="93"/>
        <v>2018</v>
      </c>
      <c r="H198" s="2" t="str">
        <f t="shared" si="94"/>
        <v>06/30/2014</v>
      </c>
      <c r="I198" s="2" t="str">
        <f t="shared" si="95"/>
        <v>06/30/2019</v>
      </c>
      <c r="J198" s="2" t="s">
        <v>13</v>
      </c>
      <c r="K198" s="113" t="s">
        <v>154</v>
      </c>
      <c r="L198" s="100">
        <f>VLOOKUP(K198,'5th Cycle APR Raw Data-Final'!$A$3:$P$1977,6,FALSE)</f>
        <v>212</v>
      </c>
      <c r="M198" s="100">
        <f>IF(AN198&lt;1,SUMIFS('5th Cycle APR Raw Data-Final'!G$3:G$1977,'5th Cycle APR Raw Data-Final'!$A$3:$A$1977,'SB35 Determination Data'!$K198,'5th Cycle APR Raw Data-Final'!$T$3:$T$1977,"&gt;="&amp;'SB35 Determination Data'!$F198,'5th Cycle APR Raw Data-Final'!$T$3:$T$1977,"&lt;"&amp;E198),SUMIFS('5th Cycle APR Raw Data-Final'!G$3:G$1977,'5th Cycle APR Raw Data-Final'!$A$3:$A$1977,'SB35 Determination Data'!$K198,'5th Cycle APR Raw Data-Final'!$T$3:$T$1977,"&gt;="&amp;'SB35 Determination Data'!$F198,'5th Cycle APR Raw Data-Final'!$T$3:$T$1977,"&lt;="&amp;G198))</f>
        <v>33</v>
      </c>
      <c r="N198" s="100">
        <f>IF(AN198&lt;1,SUMIFS('5th Cycle APR Raw Data-Final'!H$3:H$1977,'5th Cycle APR Raw Data-Final'!$A$3:$A$1977,'SB35 Determination Data'!$K198,'5th Cycle APR Raw Data-Final'!$T$3:$T$1977,"&gt;="&amp;'SB35 Determination Data'!$F198,'5th Cycle APR Raw Data-Final'!$T$3:$T$1977,"&lt;"&amp;E198),SUMIFS('5th Cycle APR Raw Data-Final'!H$3:H$1977,'5th Cycle APR Raw Data-Final'!$A$3:$A$1977,'SB35 Determination Data'!$K198,'5th Cycle APR Raw Data-Final'!$T$3:$T$1977,"&gt;="&amp;'SB35 Determination Data'!$F198,'5th Cycle APR Raw Data-Final'!$T$3:$T$1977,"&lt;="&amp;G198))</f>
        <v>0</v>
      </c>
      <c r="O198" s="100">
        <f>IF(AN198&lt;1,SUMIFS('5th Cycle APR Raw Data-Final'!I$3:I$1977,'5th Cycle APR Raw Data-Final'!$A$3:$A$1977,'SB35 Determination Data'!$K198,'5th Cycle APR Raw Data-Final'!$T$3:$T$1977,"&gt;="&amp;'SB35 Determination Data'!$F198,'5th Cycle APR Raw Data-Final'!$T$3:$T$1977,"&lt;"&amp;E198),SUMIFS('5th Cycle APR Raw Data-Final'!I$3:I$1977,'5th Cycle APR Raw Data-Final'!$A$3:$A$1977,'SB35 Determination Data'!$K198,'5th Cycle APR Raw Data-Final'!$T$3:$T$1977,"&gt;="&amp;'SB35 Determination Data'!$F198,'5th Cycle APR Raw Data-Final'!$T$3:$T$1977,"&lt;="&amp;G198))</f>
        <v>33</v>
      </c>
      <c r="P198" s="100">
        <f t="shared" si="96"/>
        <v>179</v>
      </c>
      <c r="Q198" s="112">
        <f t="shared" si="97"/>
        <v>0.15566037735849056</v>
      </c>
      <c r="R198" s="101">
        <f t="shared" si="98"/>
        <v>212</v>
      </c>
      <c r="S198" s="101">
        <f t="shared" si="99"/>
        <v>0</v>
      </c>
      <c r="T198" s="100">
        <f>VLOOKUP(K198,'5th Cycle APR Raw Data-Final'!$A$3:$P$1977,10,FALSE)</f>
        <v>135</v>
      </c>
      <c r="U198" s="100">
        <f>IF(AN198&lt;1,SUMIFS('5th Cycle APR Raw Data-Final'!K$3:K$1977,'5th Cycle APR Raw Data-Final'!$A$3:$A$1977,'SB35 Determination Data'!$K198,'5th Cycle APR Raw Data-Final'!$T$3:$T$1977,"&gt;="&amp;'SB35 Determination Data'!$F198,'5th Cycle APR Raw Data-Final'!$T$3:$T$1977,"&lt;"&amp;E198),SUMIFS('5th Cycle APR Raw Data-Final'!K$3:K$1977,'5th Cycle APR Raw Data-Final'!$A$3:$A$1977,'SB35 Determination Data'!$K198,'5th Cycle APR Raw Data-Final'!$T$3:$T$1977,"&gt;="&amp;'SB35 Determination Data'!$F198,'5th Cycle APR Raw Data-Final'!$T$3:$T$1977,"&lt;="&amp;G198))</f>
        <v>44</v>
      </c>
      <c r="V198" s="100">
        <f>IF(AN198&lt;1,SUMIFS('5th Cycle APR Raw Data-Final'!L$3:L$1977,'5th Cycle APR Raw Data-Final'!$A$3:$A$1977,'SB35 Determination Data'!$K198,'5th Cycle APR Raw Data-Final'!$T$3:$T$1977,"&gt;="&amp;'SB35 Determination Data'!$F198,'5th Cycle APR Raw Data-Final'!$T$3:$T$1977,"&lt;"&amp;E198),SUMIFS('5th Cycle APR Raw Data-Final'!L$3:L$1977,'5th Cycle APR Raw Data-Final'!$A$3:$A$1977,'SB35 Determination Data'!$K198,'5th Cycle APR Raw Data-Final'!$T$3:$T$1977,"&gt;="&amp;'SB35 Determination Data'!$F198,'5th Cycle APR Raw Data-Final'!$T$3:$T$1977,"&lt;="&amp;G198))</f>
        <v>0</v>
      </c>
      <c r="W198" s="100">
        <f>IF(AN198&lt;1,SUMIFS('5th Cycle APR Raw Data-Final'!M$3:M$1977,'5th Cycle APR Raw Data-Final'!$A$3:$A$1977,'SB35 Determination Data'!$K198,'5th Cycle APR Raw Data-Final'!$T$3:$T$1977,"&gt;="&amp;'SB35 Determination Data'!$F198,'5th Cycle APR Raw Data-Final'!$T$3:$T$1977,"&lt;"&amp;E198),SUMIFS('5th Cycle APR Raw Data-Final'!M$3:M$1977,'5th Cycle APR Raw Data-Final'!$A$3:$A$1977,'SB35 Determination Data'!$K198,'5th Cycle APR Raw Data-Final'!$T$3:$T$1977,"&gt;="&amp;'SB35 Determination Data'!$F198,'5th Cycle APR Raw Data-Final'!$T$3:$T$1977,"&lt;="&amp;G198))</f>
        <v>44</v>
      </c>
      <c r="X198" s="100">
        <f t="shared" si="100"/>
        <v>91</v>
      </c>
      <c r="Y198" s="100">
        <f t="shared" si="101"/>
        <v>44</v>
      </c>
      <c r="Z198" s="100">
        <f t="shared" si="102"/>
        <v>91</v>
      </c>
      <c r="AA198" s="112">
        <f t="shared" si="103"/>
        <v>0.32592592592592595</v>
      </c>
      <c r="AB198" s="112">
        <f t="shared" si="104"/>
        <v>0.32592592592592595</v>
      </c>
      <c r="AC198" s="100">
        <f>VLOOKUP(K198,'5th Cycle APR Raw Data-Final'!$A$3:$P$1977,14,FALSE)</f>
        <v>146</v>
      </c>
      <c r="AD198" s="100">
        <f>IF(AN198&lt;1,SUMIFS('5th Cycle APR Raw Data-Final'!$O$3:$O$1977,'5th Cycle APR Raw Data-Final'!$A$3:$A$1977,'SB35 Determination Data'!$K198,'5th Cycle APR Raw Data-Final'!$T$3:$T$1977,"&gt;="&amp;'SB35 Determination Data'!$F198,'5th Cycle APR Raw Data-Final'!$T$3:$T$1977,"&lt;"&amp;E198),SUMIFS('5th Cycle APR Raw Data-Final'!$O$3:$O$1977,'5th Cycle APR Raw Data-Final'!$A$3:$A$1977,'SB35 Determination Data'!$K198,'5th Cycle APR Raw Data-Final'!$T$3:$T$1977,"&gt;="&amp;'SB35 Determination Data'!$F198,'5th Cycle APR Raw Data-Final'!$T$3:$T$1977,"&lt;="&amp;G198))</f>
        <v>226</v>
      </c>
      <c r="AE198" s="100">
        <f t="shared" si="105"/>
        <v>0</v>
      </c>
      <c r="AF198" s="112">
        <f t="shared" si="106"/>
        <v>1.547945205479452</v>
      </c>
      <c r="AG198" s="100">
        <f>VLOOKUP(K198,'5th Cycle APR Raw Data-Final'!$A$3:$P$1977,16,FALSE)</f>
        <v>366</v>
      </c>
      <c r="AH198" s="100">
        <f>IF(AN198&lt;1,SUMIFS('5th Cycle APR Raw Data-Final'!$Q$3:$Q$1977,'5th Cycle APR Raw Data-Final'!$A$3:$A$1977,'SB35 Determination Data'!$K198,'5th Cycle APR Raw Data-Final'!$T$3:$T$1977,"&gt;="&amp;'SB35 Determination Data'!$F198,'5th Cycle APR Raw Data-Final'!$T$3:$T$1977,"&lt;"&amp;E198),SUMIFS('5th Cycle APR Raw Data-Final'!$Q$3:$Q$1977,'5th Cycle APR Raw Data-Final'!$A$3:$A$1977,'SB35 Determination Data'!$K198,'5th Cycle APR Raw Data-Final'!$T$3:$T$1977,"&gt;="&amp;'SB35 Determination Data'!$F198,'5th Cycle APR Raw Data-Final'!$T$3:$T$1977,"&lt;="&amp;G198))</f>
        <v>201</v>
      </c>
      <c r="AI198" s="100">
        <f t="shared" si="107"/>
        <v>165</v>
      </c>
      <c r="AJ198" s="112">
        <f t="shared" si="108"/>
        <v>0.54918032786885251</v>
      </c>
      <c r="AK198" s="100">
        <f>VLOOKUP(K198,'5th Cycle APR Raw Data-Final'!$A$3:$R$1977,18,FALSE)</f>
        <v>859</v>
      </c>
      <c r="AL198" s="100">
        <f>IF(AN198&lt;1,SUMIFS('5th Cycle APR Raw Data-Final'!$S$3:$S$1977,'5th Cycle APR Raw Data-Final'!$A$3:$A$1977,'SB35 Determination Data'!$K198,'5th Cycle APR Raw Data-Final'!$T$3:$T$1977,"&gt;="&amp;'SB35 Determination Data'!$F198,'5th Cycle APR Raw Data-Final'!$T$3:$T$1977,"&lt;"&amp;E198),SUMIFS('5th Cycle APR Raw Data-Final'!$S$3:$S$1977,'5th Cycle APR Raw Data-Final'!$A$3:$A$1977,'SB35 Determination Data'!$K198,'5th Cycle APR Raw Data-Final'!$T$3:$T$1977,"&gt;="&amp;'SB35 Determination Data'!$F198,'5th Cycle APR Raw Data-Final'!$T$3:$T$1977,"&lt;="&amp;G198))</f>
        <v>504</v>
      </c>
      <c r="AM198" s="100">
        <f t="shared" si="109"/>
        <v>435</v>
      </c>
      <c r="AN198" s="114">
        <f t="shared" si="110"/>
        <v>1</v>
      </c>
      <c r="AO198" s="2" t="str">
        <f t="shared" si="111"/>
        <v>YES</v>
      </c>
      <c r="AP198" s="2" t="str">
        <f t="shared" si="112"/>
        <v>NO</v>
      </c>
      <c r="AQ198" s="2" t="str">
        <f t="shared" si="113"/>
        <v>NO</v>
      </c>
      <c r="AR198" s="124" t="str">
        <f>VLOOKUP(K198,'2018Submitted'!$A$2:$C$540,3,FALSE)</f>
        <v>Successful</v>
      </c>
      <c r="AS198" s="2" t="str">
        <f t="shared" si="114"/>
        <v>NO</v>
      </c>
      <c r="AT198" s="2" t="str">
        <f t="shared" si="115"/>
        <v>NO</v>
      </c>
    </row>
    <row r="199" spans="1:46" s="2" customFormat="1" ht="12.75" customHeight="1" x14ac:dyDescent="0.2">
      <c r="A199" s="2" t="s">
        <v>12</v>
      </c>
      <c r="B199" s="2" t="str">
        <f t="shared" si="88"/>
        <v>HUNTINGTON BEACH</v>
      </c>
      <c r="C199" s="71">
        <f t="shared" si="89"/>
        <v>0.625</v>
      </c>
      <c r="D199" s="72">
        <f t="shared" si="90"/>
        <v>8</v>
      </c>
      <c r="E199" s="99">
        <f t="shared" si="91"/>
        <v>2018</v>
      </c>
      <c r="F199" s="99">
        <f t="shared" si="92"/>
        <v>2014</v>
      </c>
      <c r="G199" s="99" t="str">
        <f t="shared" si="93"/>
        <v>2021</v>
      </c>
      <c r="H199" s="2" t="str">
        <f t="shared" si="94"/>
        <v>10/15/2013</v>
      </c>
      <c r="I199" s="2" t="str">
        <f t="shared" si="95"/>
        <v>10/15/2021</v>
      </c>
      <c r="J199" s="2" t="s">
        <v>3</v>
      </c>
      <c r="K199" s="113" t="s">
        <v>1863</v>
      </c>
      <c r="L199" s="100" t="e">
        <f>VLOOKUP(K199,'5th Cycle APR Raw Data-Final'!$A$3:$P$1977,6,FALSE)</f>
        <v>#N/A</v>
      </c>
      <c r="M199" s="100">
        <f>IF(AN199&lt;1,SUMIFS('5th Cycle APR Raw Data-Final'!G$3:G$1977,'5th Cycle APR Raw Data-Final'!$A$3:$A$1977,'SB35 Determination Data'!$K199,'5th Cycle APR Raw Data-Final'!$T$3:$T$1977,"&gt;="&amp;'SB35 Determination Data'!$F199,'5th Cycle APR Raw Data-Final'!$T$3:$T$1977,"&lt;"&amp;E199),SUMIFS('5th Cycle APR Raw Data-Final'!G$3:G$1977,'5th Cycle APR Raw Data-Final'!$A$3:$A$1977,'SB35 Determination Data'!$K199,'5th Cycle APR Raw Data-Final'!$T$3:$T$1977,"&gt;="&amp;'SB35 Determination Data'!$F199,'5th Cycle APR Raw Data-Final'!$T$3:$T$1977,"&lt;="&amp;G199))</f>
        <v>0</v>
      </c>
      <c r="N199" s="100">
        <f>IF(AN199&lt;1,SUMIFS('5th Cycle APR Raw Data-Final'!H$3:H$1977,'5th Cycle APR Raw Data-Final'!$A$3:$A$1977,'SB35 Determination Data'!$K199,'5th Cycle APR Raw Data-Final'!$T$3:$T$1977,"&gt;="&amp;'SB35 Determination Data'!$F199,'5th Cycle APR Raw Data-Final'!$T$3:$T$1977,"&lt;"&amp;E199),SUMIFS('5th Cycle APR Raw Data-Final'!H$3:H$1977,'5th Cycle APR Raw Data-Final'!$A$3:$A$1977,'SB35 Determination Data'!$K199,'5th Cycle APR Raw Data-Final'!$T$3:$T$1977,"&gt;="&amp;'SB35 Determination Data'!$F199,'5th Cycle APR Raw Data-Final'!$T$3:$T$1977,"&lt;="&amp;G199))</f>
        <v>0</v>
      </c>
      <c r="O199" s="100">
        <f>IF(AN199&lt;1,SUMIFS('5th Cycle APR Raw Data-Final'!I$3:I$1977,'5th Cycle APR Raw Data-Final'!$A$3:$A$1977,'SB35 Determination Data'!$K199,'5th Cycle APR Raw Data-Final'!$T$3:$T$1977,"&gt;="&amp;'SB35 Determination Data'!$F199,'5th Cycle APR Raw Data-Final'!$T$3:$T$1977,"&lt;"&amp;E199),SUMIFS('5th Cycle APR Raw Data-Final'!I$3:I$1977,'5th Cycle APR Raw Data-Final'!$A$3:$A$1977,'SB35 Determination Data'!$K199,'5th Cycle APR Raw Data-Final'!$T$3:$T$1977,"&gt;="&amp;'SB35 Determination Data'!$F199,'5th Cycle APR Raw Data-Final'!$T$3:$T$1977,"&lt;="&amp;G199))</f>
        <v>0</v>
      </c>
      <c r="P199" s="100" t="e">
        <f t="shared" si="96"/>
        <v>#N/A</v>
      </c>
      <c r="Q199" s="112" t="str">
        <f t="shared" si="97"/>
        <v>No 2018 Annual Progress Report</v>
      </c>
      <c r="R199" s="101" t="e">
        <f t="shared" si="98"/>
        <v>#N/A</v>
      </c>
      <c r="S199" s="101" t="e">
        <f t="shared" si="99"/>
        <v>#N/A</v>
      </c>
      <c r="T199" s="100" t="e">
        <f>VLOOKUP(K199,'5th Cycle APR Raw Data-Final'!$A$3:$P$1977,10,FALSE)</f>
        <v>#N/A</v>
      </c>
      <c r="U199" s="100">
        <f>IF(AN199&lt;1,SUMIFS('5th Cycle APR Raw Data-Final'!K$3:K$1977,'5th Cycle APR Raw Data-Final'!$A$3:$A$1977,'SB35 Determination Data'!$K199,'5th Cycle APR Raw Data-Final'!$T$3:$T$1977,"&gt;="&amp;'SB35 Determination Data'!$F199,'5th Cycle APR Raw Data-Final'!$T$3:$T$1977,"&lt;"&amp;E199),SUMIFS('5th Cycle APR Raw Data-Final'!K$3:K$1977,'5th Cycle APR Raw Data-Final'!$A$3:$A$1977,'SB35 Determination Data'!$K199,'5th Cycle APR Raw Data-Final'!$T$3:$T$1977,"&gt;="&amp;'SB35 Determination Data'!$F199,'5th Cycle APR Raw Data-Final'!$T$3:$T$1977,"&lt;="&amp;G199))</f>
        <v>0</v>
      </c>
      <c r="V199" s="100">
        <f>IF(AN199&lt;1,SUMIFS('5th Cycle APR Raw Data-Final'!L$3:L$1977,'5th Cycle APR Raw Data-Final'!$A$3:$A$1977,'SB35 Determination Data'!$K199,'5th Cycle APR Raw Data-Final'!$T$3:$T$1977,"&gt;="&amp;'SB35 Determination Data'!$F199,'5th Cycle APR Raw Data-Final'!$T$3:$T$1977,"&lt;"&amp;E199),SUMIFS('5th Cycle APR Raw Data-Final'!L$3:L$1977,'5th Cycle APR Raw Data-Final'!$A$3:$A$1977,'SB35 Determination Data'!$K199,'5th Cycle APR Raw Data-Final'!$T$3:$T$1977,"&gt;="&amp;'SB35 Determination Data'!$F199,'5th Cycle APR Raw Data-Final'!$T$3:$T$1977,"&lt;="&amp;G199))</f>
        <v>0</v>
      </c>
      <c r="W199" s="100">
        <f>IF(AN199&lt;1,SUMIFS('5th Cycle APR Raw Data-Final'!M$3:M$1977,'5th Cycle APR Raw Data-Final'!$A$3:$A$1977,'SB35 Determination Data'!$K199,'5th Cycle APR Raw Data-Final'!$T$3:$T$1977,"&gt;="&amp;'SB35 Determination Data'!$F199,'5th Cycle APR Raw Data-Final'!$T$3:$T$1977,"&lt;"&amp;E199),SUMIFS('5th Cycle APR Raw Data-Final'!M$3:M$1977,'5th Cycle APR Raw Data-Final'!$A$3:$A$1977,'SB35 Determination Data'!$K199,'5th Cycle APR Raw Data-Final'!$T$3:$T$1977,"&gt;="&amp;'SB35 Determination Data'!$F199,'5th Cycle APR Raw Data-Final'!$T$3:$T$1977,"&lt;="&amp;G199))</f>
        <v>0</v>
      </c>
      <c r="X199" s="100" t="e">
        <f t="shared" si="100"/>
        <v>#N/A</v>
      </c>
      <c r="Y199" s="100" t="e">
        <f t="shared" si="101"/>
        <v>#N/A</v>
      </c>
      <c r="Z199" s="100" t="e">
        <f t="shared" si="102"/>
        <v>#N/A</v>
      </c>
      <c r="AA199" s="112" t="str">
        <f t="shared" si="103"/>
        <v>No 2018 Annual Progress Report</v>
      </c>
      <c r="AB199" s="112" t="str">
        <f t="shared" si="104"/>
        <v>No 2018 Annual Progress Report</v>
      </c>
      <c r="AC199" s="100" t="e">
        <f>VLOOKUP(K199,'5th Cycle APR Raw Data-Final'!$A$3:$P$1977,14,FALSE)</f>
        <v>#N/A</v>
      </c>
      <c r="AD199" s="100">
        <f>IF(AN199&lt;1,SUMIFS('5th Cycle APR Raw Data-Final'!$O$3:$O$1977,'5th Cycle APR Raw Data-Final'!$A$3:$A$1977,'SB35 Determination Data'!$K199,'5th Cycle APR Raw Data-Final'!$T$3:$T$1977,"&gt;="&amp;'SB35 Determination Data'!$F199,'5th Cycle APR Raw Data-Final'!$T$3:$T$1977,"&lt;"&amp;E199),SUMIFS('5th Cycle APR Raw Data-Final'!$O$3:$O$1977,'5th Cycle APR Raw Data-Final'!$A$3:$A$1977,'SB35 Determination Data'!$K199,'5th Cycle APR Raw Data-Final'!$T$3:$T$1977,"&gt;="&amp;'SB35 Determination Data'!$F199,'5th Cycle APR Raw Data-Final'!$T$3:$T$1977,"&lt;="&amp;G199))</f>
        <v>0</v>
      </c>
      <c r="AE199" s="100" t="e">
        <f t="shared" si="105"/>
        <v>#N/A</v>
      </c>
      <c r="AF199" s="112" t="str">
        <f t="shared" si="106"/>
        <v>No 2018 Annual Progress Report</v>
      </c>
      <c r="AG199" s="100" t="e">
        <f>VLOOKUP(K199,'5th Cycle APR Raw Data-Final'!$A$3:$P$1977,16,FALSE)</f>
        <v>#N/A</v>
      </c>
      <c r="AH199" s="100">
        <f>IF(AN199&lt;1,SUMIFS('5th Cycle APR Raw Data-Final'!$Q$3:$Q$1977,'5th Cycle APR Raw Data-Final'!$A$3:$A$1977,'SB35 Determination Data'!$K199,'5th Cycle APR Raw Data-Final'!$T$3:$T$1977,"&gt;="&amp;'SB35 Determination Data'!$F199,'5th Cycle APR Raw Data-Final'!$T$3:$T$1977,"&lt;"&amp;E199),SUMIFS('5th Cycle APR Raw Data-Final'!$Q$3:$Q$1977,'5th Cycle APR Raw Data-Final'!$A$3:$A$1977,'SB35 Determination Data'!$K199,'5th Cycle APR Raw Data-Final'!$T$3:$T$1977,"&gt;="&amp;'SB35 Determination Data'!$F199,'5th Cycle APR Raw Data-Final'!$T$3:$T$1977,"&lt;="&amp;G199))</f>
        <v>0</v>
      </c>
      <c r="AI199" s="100" t="e">
        <f t="shared" si="107"/>
        <v>#N/A</v>
      </c>
      <c r="AJ199" s="112" t="str">
        <f t="shared" si="108"/>
        <v>No 2018 Annual Progress Report</v>
      </c>
      <c r="AK199" s="100" t="e">
        <f>VLOOKUP(K199,'5th Cycle APR Raw Data-Final'!$A$3:$R$1977,18,FALSE)</f>
        <v>#N/A</v>
      </c>
      <c r="AL199" s="100">
        <f>IF(AN199&lt;1,SUMIFS('5th Cycle APR Raw Data-Final'!$S$3:$S$1977,'5th Cycle APR Raw Data-Final'!$A$3:$A$1977,'SB35 Determination Data'!$K199,'5th Cycle APR Raw Data-Final'!$T$3:$T$1977,"&gt;="&amp;'SB35 Determination Data'!$F199,'5th Cycle APR Raw Data-Final'!$T$3:$T$1977,"&lt;"&amp;E199),SUMIFS('5th Cycle APR Raw Data-Final'!$S$3:$S$1977,'5th Cycle APR Raw Data-Final'!$A$3:$A$1977,'SB35 Determination Data'!$K199,'5th Cycle APR Raw Data-Final'!$T$3:$T$1977,"&gt;="&amp;'SB35 Determination Data'!$F199,'5th Cycle APR Raw Data-Final'!$T$3:$T$1977,"&lt;="&amp;G199))</f>
        <v>0</v>
      </c>
      <c r="AM199" s="100" t="e">
        <f t="shared" si="109"/>
        <v>#N/A</v>
      </c>
      <c r="AN199" s="114">
        <f t="shared" si="110"/>
        <v>0.5</v>
      </c>
      <c r="AO199" s="2" t="str">
        <f t="shared" si="111"/>
        <v>YES</v>
      </c>
      <c r="AP199" s="2" t="str">
        <f t="shared" si="112"/>
        <v>NO</v>
      </c>
      <c r="AQ199" s="2" t="str">
        <f t="shared" si="113"/>
        <v>NO</v>
      </c>
      <c r="AR199" s="124" t="str">
        <f>VLOOKUP(K199,'2018Submitted'!$A$2:$C$540,3,FALSE)</f>
        <v>No 2018 Annual Progress Report</v>
      </c>
      <c r="AS199" s="2" t="str">
        <f t="shared" si="114"/>
        <v>YES</v>
      </c>
      <c r="AT199" s="2" t="str">
        <f t="shared" si="115"/>
        <v>NO</v>
      </c>
    </row>
    <row r="200" spans="1:46" s="2" customFormat="1" ht="12.75" customHeight="1" x14ac:dyDescent="0.2">
      <c r="A200" s="2" t="s">
        <v>5</v>
      </c>
      <c r="B200" s="2" t="str">
        <f t="shared" si="88"/>
        <v>HUNTINGTON PARK</v>
      </c>
      <c r="C200" s="71">
        <f t="shared" si="89"/>
        <v>0.625</v>
      </c>
      <c r="D200" s="72">
        <f t="shared" si="90"/>
        <v>8</v>
      </c>
      <c r="E200" s="99">
        <f t="shared" si="91"/>
        <v>2018</v>
      </c>
      <c r="F200" s="99">
        <f t="shared" si="92"/>
        <v>2014</v>
      </c>
      <c r="G200" s="99" t="str">
        <f t="shared" si="93"/>
        <v>2021</v>
      </c>
      <c r="H200" s="2" t="str">
        <f t="shared" si="94"/>
        <v>10/15/2013</v>
      </c>
      <c r="I200" s="2" t="str">
        <f t="shared" si="95"/>
        <v>10/15/2021</v>
      </c>
      <c r="J200" s="2" t="s">
        <v>3</v>
      </c>
      <c r="K200" s="113" t="s">
        <v>1864</v>
      </c>
      <c r="L200" s="100" t="e">
        <f>VLOOKUP(K200,'5th Cycle APR Raw Data-Final'!$A$3:$P$1977,6,FALSE)</f>
        <v>#N/A</v>
      </c>
      <c r="M200" s="100">
        <f>IF(AN200&lt;1,SUMIFS('5th Cycle APR Raw Data-Final'!G$3:G$1977,'5th Cycle APR Raw Data-Final'!$A$3:$A$1977,'SB35 Determination Data'!$K200,'5th Cycle APR Raw Data-Final'!$T$3:$T$1977,"&gt;="&amp;'SB35 Determination Data'!$F200,'5th Cycle APR Raw Data-Final'!$T$3:$T$1977,"&lt;"&amp;E200),SUMIFS('5th Cycle APR Raw Data-Final'!G$3:G$1977,'5th Cycle APR Raw Data-Final'!$A$3:$A$1977,'SB35 Determination Data'!$K200,'5th Cycle APR Raw Data-Final'!$T$3:$T$1977,"&gt;="&amp;'SB35 Determination Data'!$F200,'5th Cycle APR Raw Data-Final'!$T$3:$T$1977,"&lt;="&amp;G200))</f>
        <v>0</v>
      </c>
      <c r="N200" s="100">
        <f>IF(AN200&lt;1,SUMIFS('5th Cycle APR Raw Data-Final'!H$3:H$1977,'5th Cycle APR Raw Data-Final'!$A$3:$A$1977,'SB35 Determination Data'!$K200,'5th Cycle APR Raw Data-Final'!$T$3:$T$1977,"&gt;="&amp;'SB35 Determination Data'!$F200,'5th Cycle APR Raw Data-Final'!$T$3:$T$1977,"&lt;"&amp;E200),SUMIFS('5th Cycle APR Raw Data-Final'!H$3:H$1977,'5th Cycle APR Raw Data-Final'!$A$3:$A$1977,'SB35 Determination Data'!$K200,'5th Cycle APR Raw Data-Final'!$T$3:$T$1977,"&gt;="&amp;'SB35 Determination Data'!$F200,'5th Cycle APR Raw Data-Final'!$T$3:$T$1977,"&lt;="&amp;G200))</f>
        <v>0</v>
      </c>
      <c r="O200" s="100">
        <f>IF(AN200&lt;1,SUMIFS('5th Cycle APR Raw Data-Final'!I$3:I$1977,'5th Cycle APR Raw Data-Final'!$A$3:$A$1977,'SB35 Determination Data'!$K200,'5th Cycle APR Raw Data-Final'!$T$3:$T$1977,"&gt;="&amp;'SB35 Determination Data'!$F200,'5th Cycle APR Raw Data-Final'!$T$3:$T$1977,"&lt;"&amp;E200),SUMIFS('5th Cycle APR Raw Data-Final'!I$3:I$1977,'5th Cycle APR Raw Data-Final'!$A$3:$A$1977,'SB35 Determination Data'!$K200,'5th Cycle APR Raw Data-Final'!$T$3:$T$1977,"&gt;="&amp;'SB35 Determination Data'!$F200,'5th Cycle APR Raw Data-Final'!$T$3:$T$1977,"&lt;="&amp;G200))</f>
        <v>0</v>
      </c>
      <c r="P200" s="100" t="e">
        <f t="shared" si="96"/>
        <v>#N/A</v>
      </c>
      <c r="Q200" s="112" t="str">
        <f t="shared" si="97"/>
        <v>No 2018 Annual Progress Report</v>
      </c>
      <c r="R200" s="101" t="e">
        <f t="shared" si="98"/>
        <v>#N/A</v>
      </c>
      <c r="S200" s="101" t="e">
        <f t="shared" si="99"/>
        <v>#N/A</v>
      </c>
      <c r="T200" s="100" t="e">
        <f>VLOOKUP(K200,'5th Cycle APR Raw Data-Final'!$A$3:$P$1977,10,FALSE)</f>
        <v>#N/A</v>
      </c>
      <c r="U200" s="100">
        <f>IF(AN200&lt;1,SUMIFS('5th Cycle APR Raw Data-Final'!K$3:K$1977,'5th Cycle APR Raw Data-Final'!$A$3:$A$1977,'SB35 Determination Data'!$K200,'5th Cycle APR Raw Data-Final'!$T$3:$T$1977,"&gt;="&amp;'SB35 Determination Data'!$F200,'5th Cycle APR Raw Data-Final'!$T$3:$T$1977,"&lt;"&amp;E200),SUMIFS('5th Cycle APR Raw Data-Final'!K$3:K$1977,'5th Cycle APR Raw Data-Final'!$A$3:$A$1977,'SB35 Determination Data'!$K200,'5th Cycle APR Raw Data-Final'!$T$3:$T$1977,"&gt;="&amp;'SB35 Determination Data'!$F200,'5th Cycle APR Raw Data-Final'!$T$3:$T$1977,"&lt;="&amp;G200))</f>
        <v>0</v>
      </c>
      <c r="V200" s="100">
        <f>IF(AN200&lt;1,SUMIFS('5th Cycle APR Raw Data-Final'!L$3:L$1977,'5th Cycle APR Raw Data-Final'!$A$3:$A$1977,'SB35 Determination Data'!$K200,'5th Cycle APR Raw Data-Final'!$T$3:$T$1977,"&gt;="&amp;'SB35 Determination Data'!$F200,'5th Cycle APR Raw Data-Final'!$T$3:$T$1977,"&lt;"&amp;E200),SUMIFS('5th Cycle APR Raw Data-Final'!L$3:L$1977,'5th Cycle APR Raw Data-Final'!$A$3:$A$1977,'SB35 Determination Data'!$K200,'5th Cycle APR Raw Data-Final'!$T$3:$T$1977,"&gt;="&amp;'SB35 Determination Data'!$F200,'5th Cycle APR Raw Data-Final'!$T$3:$T$1977,"&lt;="&amp;G200))</f>
        <v>0</v>
      </c>
      <c r="W200" s="100">
        <f>IF(AN200&lt;1,SUMIFS('5th Cycle APR Raw Data-Final'!M$3:M$1977,'5th Cycle APR Raw Data-Final'!$A$3:$A$1977,'SB35 Determination Data'!$K200,'5th Cycle APR Raw Data-Final'!$T$3:$T$1977,"&gt;="&amp;'SB35 Determination Data'!$F200,'5th Cycle APR Raw Data-Final'!$T$3:$T$1977,"&lt;"&amp;E200),SUMIFS('5th Cycle APR Raw Data-Final'!M$3:M$1977,'5th Cycle APR Raw Data-Final'!$A$3:$A$1977,'SB35 Determination Data'!$K200,'5th Cycle APR Raw Data-Final'!$T$3:$T$1977,"&gt;="&amp;'SB35 Determination Data'!$F200,'5th Cycle APR Raw Data-Final'!$T$3:$T$1977,"&lt;="&amp;G200))</f>
        <v>0</v>
      </c>
      <c r="X200" s="100" t="e">
        <f t="shared" si="100"/>
        <v>#N/A</v>
      </c>
      <c r="Y200" s="100" t="e">
        <f t="shared" si="101"/>
        <v>#N/A</v>
      </c>
      <c r="Z200" s="100" t="e">
        <f t="shared" si="102"/>
        <v>#N/A</v>
      </c>
      <c r="AA200" s="112" t="str">
        <f t="shared" si="103"/>
        <v>No 2018 Annual Progress Report</v>
      </c>
      <c r="AB200" s="112" t="str">
        <f t="shared" si="104"/>
        <v>No 2018 Annual Progress Report</v>
      </c>
      <c r="AC200" s="100" t="e">
        <f>VLOOKUP(K200,'5th Cycle APR Raw Data-Final'!$A$3:$P$1977,14,FALSE)</f>
        <v>#N/A</v>
      </c>
      <c r="AD200" s="100">
        <f>IF(AN200&lt;1,SUMIFS('5th Cycle APR Raw Data-Final'!$O$3:$O$1977,'5th Cycle APR Raw Data-Final'!$A$3:$A$1977,'SB35 Determination Data'!$K200,'5th Cycle APR Raw Data-Final'!$T$3:$T$1977,"&gt;="&amp;'SB35 Determination Data'!$F200,'5th Cycle APR Raw Data-Final'!$T$3:$T$1977,"&lt;"&amp;E200),SUMIFS('5th Cycle APR Raw Data-Final'!$O$3:$O$1977,'5th Cycle APR Raw Data-Final'!$A$3:$A$1977,'SB35 Determination Data'!$K200,'5th Cycle APR Raw Data-Final'!$T$3:$T$1977,"&gt;="&amp;'SB35 Determination Data'!$F200,'5th Cycle APR Raw Data-Final'!$T$3:$T$1977,"&lt;="&amp;G200))</f>
        <v>0</v>
      </c>
      <c r="AE200" s="100" t="e">
        <f t="shared" si="105"/>
        <v>#N/A</v>
      </c>
      <c r="AF200" s="112" t="str">
        <f t="shared" si="106"/>
        <v>No 2018 Annual Progress Report</v>
      </c>
      <c r="AG200" s="100" t="e">
        <f>VLOOKUP(K200,'5th Cycle APR Raw Data-Final'!$A$3:$P$1977,16,FALSE)</f>
        <v>#N/A</v>
      </c>
      <c r="AH200" s="100">
        <f>IF(AN200&lt;1,SUMIFS('5th Cycle APR Raw Data-Final'!$Q$3:$Q$1977,'5th Cycle APR Raw Data-Final'!$A$3:$A$1977,'SB35 Determination Data'!$K200,'5th Cycle APR Raw Data-Final'!$T$3:$T$1977,"&gt;="&amp;'SB35 Determination Data'!$F200,'5th Cycle APR Raw Data-Final'!$T$3:$T$1977,"&lt;"&amp;E200),SUMIFS('5th Cycle APR Raw Data-Final'!$Q$3:$Q$1977,'5th Cycle APR Raw Data-Final'!$A$3:$A$1977,'SB35 Determination Data'!$K200,'5th Cycle APR Raw Data-Final'!$T$3:$T$1977,"&gt;="&amp;'SB35 Determination Data'!$F200,'5th Cycle APR Raw Data-Final'!$T$3:$T$1977,"&lt;="&amp;G200))</f>
        <v>0</v>
      </c>
      <c r="AI200" s="100" t="e">
        <f t="shared" si="107"/>
        <v>#N/A</v>
      </c>
      <c r="AJ200" s="112" t="str">
        <f t="shared" si="108"/>
        <v>No 2018 Annual Progress Report</v>
      </c>
      <c r="AK200" s="100" t="e">
        <f>VLOOKUP(K200,'5th Cycle APR Raw Data-Final'!$A$3:$R$1977,18,FALSE)</f>
        <v>#N/A</v>
      </c>
      <c r="AL200" s="100">
        <f>IF(AN200&lt;1,SUMIFS('5th Cycle APR Raw Data-Final'!$S$3:$S$1977,'5th Cycle APR Raw Data-Final'!$A$3:$A$1977,'SB35 Determination Data'!$K200,'5th Cycle APR Raw Data-Final'!$T$3:$T$1977,"&gt;="&amp;'SB35 Determination Data'!$F200,'5th Cycle APR Raw Data-Final'!$T$3:$T$1977,"&lt;"&amp;E200),SUMIFS('5th Cycle APR Raw Data-Final'!$S$3:$S$1977,'5th Cycle APR Raw Data-Final'!$A$3:$A$1977,'SB35 Determination Data'!$K200,'5th Cycle APR Raw Data-Final'!$T$3:$T$1977,"&gt;="&amp;'SB35 Determination Data'!$F200,'5th Cycle APR Raw Data-Final'!$T$3:$T$1977,"&lt;="&amp;G200))</f>
        <v>0</v>
      </c>
      <c r="AM200" s="100" t="e">
        <f t="shared" si="109"/>
        <v>#N/A</v>
      </c>
      <c r="AN200" s="114">
        <f t="shared" si="110"/>
        <v>0.5</v>
      </c>
      <c r="AO200" s="2" t="str">
        <f t="shared" si="111"/>
        <v>YES</v>
      </c>
      <c r="AP200" s="2" t="str">
        <f t="shared" si="112"/>
        <v>NO</v>
      </c>
      <c r="AQ200" s="2" t="str">
        <f t="shared" si="113"/>
        <v>NO</v>
      </c>
      <c r="AR200" s="124" t="str">
        <f>VLOOKUP(K200,'2018Submitted'!$A$2:$C$540,3,FALSE)</f>
        <v>No 2018 Annual Progress Report</v>
      </c>
      <c r="AS200" s="2" t="str">
        <f t="shared" si="114"/>
        <v>YES</v>
      </c>
      <c r="AT200" s="2" t="str">
        <f t="shared" si="115"/>
        <v>NO</v>
      </c>
    </row>
    <row r="201" spans="1:46" s="2" customFormat="1" ht="12.75" customHeight="1" x14ac:dyDescent="0.2">
      <c r="A201" s="2" t="s">
        <v>82</v>
      </c>
      <c r="B201" s="2" t="str">
        <f t="shared" si="88"/>
        <v>HURON</v>
      </c>
      <c r="C201" s="71">
        <f t="shared" si="89"/>
        <v>0.375</v>
      </c>
      <c r="D201" s="72">
        <f t="shared" si="90"/>
        <v>8</v>
      </c>
      <c r="E201" s="99">
        <f t="shared" si="91"/>
        <v>2020</v>
      </c>
      <c r="F201" s="99">
        <f t="shared" si="92"/>
        <v>2016</v>
      </c>
      <c r="G201" s="99" t="str">
        <f t="shared" si="93"/>
        <v>2023</v>
      </c>
      <c r="H201" s="2" t="str">
        <f t="shared" si="94"/>
        <v>12/31/2015</v>
      </c>
      <c r="I201" s="2" t="str">
        <f t="shared" si="95"/>
        <v>12/31/2023</v>
      </c>
      <c r="J201" s="2" t="s">
        <v>26</v>
      </c>
      <c r="K201" s="113" t="s">
        <v>155</v>
      </c>
      <c r="L201" s="100">
        <f>VLOOKUP(K201,'5th Cycle APR Raw Data-Final'!$A$3:$P$1977,6,FALSE)</f>
        <v>87</v>
      </c>
      <c r="M201" s="100">
        <f>IF(AN201&lt;1,SUMIFS('5th Cycle APR Raw Data-Final'!G$3:G$1977,'5th Cycle APR Raw Data-Final'!$A$3:$A$1977,'SB35 Determination Data'!$K201,'5th Cycle APR Raw Data-Final'!$T$3:$T$1977,"&gt;="&amp;'SB35 Determination Data'!$F201,'5th Cycle APR Raw Data-Final'!$T$3:$T$1977,"&lt;"&amp;E201),SUMIFS('5th Cycle APR Raw Data-Final'!G$3:G$1977,'5th Cycle APR Raw Data-Final'!$A$3:$A$1977,'SB35 Determination Data'!$K201,'5th Cycle APR Raw Data-Final'!$T$3:$T$1977,"&gt;="&amp;'SB35 Determination Data'!$F201,'5th Cycle APR Raw Data-Final'!$T$3:$T$1977,"&lt;="&amp;G201))</f>
        <v>0</v>
      </c>
      <c r="N201" s="100">
        <f>IF(AN201&lt;1,SUMIFS('5th Cycle APR Raw Data-Final'!H$3:H$1977,'5th Cycle APR Raw Data-Final'!$A$3:$A$1977,'SB35 Determination Data'!$K201,'5th Cycle APR Raw Data-Final'!$T$3:$T$1977,"&gt;="&amp;'SB35 Determination Data'!$F201,'5th Cycle APR Raw Data-Final'!$T$3:$T$1977,"&lt;"&amp;E201),SUMIFS('5th Cycle APR Raw Data-Final'!H$3:H$1977,'5th Cycle APR Raw Data-Final'!$A$3:$A$1977,'SB35 Determination Data'!$K201,'5th Cycle APR Raw Data-Final'!$T$3:$T$1977,"&gt;="&amp;'SB35 Determination Data'!$F201,'5th Cycle APR Raw Data-Final'!$T$3:$T$1977,"&lt;="&amp;G201))</f>
        <v>0</v>
      </c>
      <c r="O201" s="100">
        <f>IF(AN201&lt;1,SUMIFS('5th Cycle APR Raw Data-Final'!I$3:I$1977,'5th Cycle APR Raw Data-Final'!$A$3:$A$1977,'SB35 Determination Data'!$K201,'5th Cycle APR Raw Data-Final'!$T$3:$T$1977,"&gt;="&amp;'SB35 Determination Data'!$F201,'5th Cycle APR Raw Data-Final'!$T$3:$T$1977,"&lt;"&amp;E201),SUMIFS('5th Cycle APR Raw Data-Final'!I$3:I$1977,'5th Cycle APR Raw Data-Final'!$A$3:$A$1977,'SB35 Determination Data'!$K201,'5th Cycle APR Raw Data-Final'!$T$3:$T$1977,"&gt;="&amp;'SB35 Determination Data'!$F201,'5th Cycle APR Raw Data-Final'!$T$3:$T$1977,"&lt;="&amp;G201))</f>
        <v>0</v>
      </c>
      <c r="P201" s="100">
        <f t="shared" si="96"/>
        <v>87</v>
      </c>
      <c r="Q201" s="112">
        <f t="shared" si="97"/>
        <v>0</v>
      </c>
      <c r="R201" s="101">
        <f t="shared" si="98"/>
        <v>33</v>
      </c>
      <c r="S201" s="101">
        <f t="shared" si="99"/>
        <v>0</v>
      </c>
      <c r="T201" s="100">
        <f>VLOOKUP(K201,'5th Cycle APR Raw Data-Final'!$A$3:$P$1977,10,FALSE)</f>
        <v>107</v>
      </c>
      <c r="U201" s="100">
        <f>IF(AN201&lt;1,SUMIFS('5th Cycle APR Raw Data-Final'!K$3:K$1977,'5th Cycle APR Raw Data-Final'!$A$3:$A$1977,'SB35 Determination Data'!$K201,'5th Cycle APR Raw Data-Final'!$T$3:$T$1977,"&gt;="&amp;'SB35 Determination Data'!$F201,'5th Cycle APR Raw Data-Final'!$T$3:$T$1977,"&lt;"&amp;E201),SUMIFS('5th Cycle APR Raw Data-Final'!K$3:K$1977,'5th Cycle APR Raw Data-Final'!$A$3:$A$1977,'SB35 Determination Data'!$K201,'5th Cycle APR Raw Data-Final'!$T$3:$T$1977,"&gt;="&amp;'SB35 Determination Data'!$F201,'5th Cycle APR Raw Data-Final'!$T$3:$T$1977,"&lt;="&amp;G201))</f>
        <v>22</v>
      </c>
      <c r="V201" s="100">
        <f>IF(AN201&lt;1,SUMIFS('5th Cycle APR Raw Data-Final'!L$3:L$1977,'5th Cycle APR Raw Data-Final'!$A$3:$A$1977,'SB35 Determination Data'!$K201,'5th Cycle APR Raw Data-Final'!$T$3:$T$1977,"&gt;="&amp;'SB35 Determination Data'!$F201,'5th Cycle APR Raw Data-Final'!$T$3:$T$1977,"&lt;"&amp;E201),SUMIFS('5th Cycle APR Raw Data-Final'!L$3:L$1977,'5th Cycle APR Raw Data-Final'!$A$3:$A$1977,'SB35 Determination Data'!$K201,'5th Cycle APR Raw Data-Final'!$T$3:$T$1977,"&gt;="&amp;'SB35 Determination Data'!$F201,'5th Cycle APR Raw Data-Final'!$T$3:$T$1977,"&lt;="&amp;G201))</f>
        <v>22</v>
      </c>
      <c r="W201" s="100">
        <f>IF(AN201&lt;1,SUMIFS('5th Cycle APR Raw Data-Final'!M$3:M$1977,'5th Cycle APR Raw Data-Final'!$A$3:$A$1977,'SB35 Determination Data'!$K201,'5th Cycle APR Raw Data-Final'!$T$3:$T$1977,"&gt;="&amp;'SB35 Determination Data'!$F201,'5th Cycle APR Raw Data-Final'!$T$3:$T$1977,"&lt;"&amp;E201),SUMIFS('5th Cycle APR Raw Data-Final'!M$3:M$1977,'5th Cycle APR Raw Data-Final'!$A$3:$A$1977,'SB35 Determination Data'!$K201,'5th Cycle APR Raw Data-Final'!$T$3:$T$1977,"&gt;="&amp;'SB35 Determination Data'!$F201,'5th Cycle APR Raw Data-Final'!$T$3:$T$1977,"&lt;="&amp;G201))</f>
        <v>0</v>
      </c>
      <c r="X201" s="100">
        <f t="shared" si="100"/>
        <v>85</v>
      </c>
      <c r="Y201" s="100">
        <f t="shared" si="101"/>
        <v>22</v>
      </c>
      <c r="Z201" s="100">
        <f t="shared" si="102"/>
        <v>85</v>
      </c>
      <c r="AA201" s="112">
        <f t="shared" si="103"/>
        <v>0.20560747663551401</v>
      </c>
      <c r="AB201" s="112">
        <f t="shared" si="104"/>
        <v>0.20560747663551401</v>
      </c>
      <c r="AC201" s="100">
        <f>VLOOKUP(K201,'5th Cycle APR Raw Data-Final'!$A$3:$P$1977,14,FALSE)</f>
        <v>106</v>
      </c>
      <c r="AD201" s="100">
        <f>IF(AN201&lt;1,SUMIFS('5th Cycle APR Raw Data-Final'!$O$3:$O$1977,'5th Cycle APR Raw Data-Final'!$A$3:$A$1977,'SB35 Determination Data'!$K201,'5th Cycle APR Raw Data-Final'!$T$3:$T$1977,"&gt;="&amp;'SB35 Determination Data'!$F201,'5th Cycle APR Raw Data-Final'!$T$3:$T$1977,"&lt;"&amp;E201),SUMIFS('5th Cycle APR Raw Data-Final'!$O$3:$O$1977,'5th Cycle APR Raw Data-Final'!$A$3:$A$1977,'SB35 Determination Data'!$K201,'5th Cycle APR Raw Data-Final'!$T$3:$T$1977,"&gt;="&amp;'SB35 Determination Data'!$F201,'5th Cycle APR Raw Data-Final'!$T$3:$T$1977,"&lt;="&amp;G201))</f>
        <v>34</v>
      </c>
      <c r="AE201" s="100">
        <f t="shared" si="105"/>
        <v>72</v>
      </c>
      <c r="AF201" s="112">
        <f t="shared" si="106"/>
        <v>0.32075471698113206</v>
      </c>
      <c r="AG201" s="100">
        <f>VLOOKUP(K201,'5th Cycle APR Raw Data-Final'!$A$3:$P$1977,16,FALSE)</f>
        <v>124</v>
      </c>
      <c r="AH201" s="100">
        <f>IF(AN201&lt;1,SUMIFS('5th Cycle APR Raw Data-Final'!$Q$3:$Q$1977,'5th Cycle APR Raw Data-Final'!$A$3:$A$1977,'SB35 Determination Data'!$K201,'5th Cycle APR Raw Data-Final'!$T$3:$T$1977,"&gt;="&amp;'SB35 Determination Data'!$F201,'5th Cycle APR Raw Data-Final'!$T$3:$T$1977,"&lt;"&amp;E201),SUMIFS('5th Cycle APR Raw Data-Final'!$Q$3:$Q$1977,'5th Cycle APR Raw Data-Final'!$A$3:$A$1977,'SB35 Determination Data'!$K201,'5th Cycle APR Raw Data-Final'!$T$3:$T$1977,"&gt;="&amp;'SB35 Determination Data'!$F201,'5th Cycle APR Raw Data-Final'!$T$3:$T$1977,"&lt;="&amp;G201))</f>
        <v>0</v>
      </c>
      <c r="AI201" s="100">
        <f t="shared" si="107"/>
        <v>124</v>
      </c>
      <c r="AJ201" s="112">
        <f t="shared" si="108"/>
        <v>0</v>
      </c>
      <c r="AK201" s="100">
        <f>VLOOKUP(K201,'5th Cycle APR Raw Data-Final'!$A$3:$R$1977,18,FALSE)</f>
        <v>424</v>
      </c>
      <c r="AL201" s="100">
        <f>IF(AN201&lt;1,SUMIFS('5th Cycle APR Raw Data-Final'!$S$3:$S$1977,'5th Cycle APR Raw Data-Final'!$A$3:$A$1977,'SB35 Determination Data'!$K201,'5th Cycle APR Raw Data-Final'!$T$3:$T$1977,"&gt;="&amp;'SB35 Determination Data'!$F201,'5th Cycle APR Raw Data-Final'!$T$3:$T$1977,"&lt;"&amp;E201),SUMIFS('5th Cycle APR Raw Data-Final'!$S$3:$S$1977,'5th Cycle APR Raw Data-Final'!$A$3:$A$1977,'SB35 Determination Data'!$K201,'5th Cycle APR Raw Data-Final'!$T$3:$T$1977,"&gt;="&amp;'SB35 Determination Data'!$F201,'5th Cycle APR Raw Data-Final'!$T$3:$T$1977,"&lt;="&amp;G201))</f>
        <v>56</v>
      </c>
      <c r="AM201" s="100">
        <f t="shared" si="109"/>
        <v>368</v>
      </c>
      <c r="AN201" s="114">
        <f t="shared" si="110"/>
        <v>0.375</v>
      </c>
      <c r="AO201" s="2" t="str">
        <f t="shared" si="111"/>
        <v>YES</v>
      </c>
      <c r="AP201" s="2" t="str">
        <f t="shared" si="112"/>
        <v>NO</v>
      </c>
      <c r="AQ201" s="2" t="str">
        <f t="shared" si="113"/>
        <v>NO</v>
      </c>
      <c r="AR201" s="124" t="str">
        <f>VLOOKUP(K201,'2018Submitted'!$A$2:$C$540,3,FALSE)</f>
        <v>Received - Not successful</v>
      </c>
      <c r="AS201" s="2" t="str">
        <f t="shared" si="114"/>
        <v>NO</v>
      </c>
      <c r="AT201" s="2" t="str">
        <f t="shared" si="115"/>
        <v>NO</v>
      </c>
    </row>
    <row r="202" spans="1:46" s="2" customFormat="1" ht="12.75" customHeight="1" x14ac:dyDescent="0.2">
      <c r="A202" s="2" t="s">
        <v>50</v>
      </c>
      <c r="B202" s="2" t="str">
        <f t="shared" si="88"/>
        <v>IMPERIAL</v>
      </c>
      <c r="C202" s="71">
        <f t="shared" si="89"/>
        <v>0.625</v>
      </c>
      <c r="D202" s="72">
        <f t="shared" si="90"/>
        <v>8</v>
      </c>
      <c r="E202" s="99">
        <f t="shared" si="91"/>
        <v>2018</v>
      </c>
      <c r="F202" s="99">
        <f t="shared" si="92"/>
        <v>2014</v>
      </c>
      <c r="G202" s="99" t="str">
        <f t="shared" si="93"/>
        <v>2021</v>
      </c>
      <c r="H202" s="2" t="str">
        <f t="shared" si="94"/>
        <v>10/15/2013</v>
      </c>
      <c r="I202" s="2" t="str">
        <f t="shared" si="95"/>
        <v>10/15/2021</v>
      </c>
      <c r="J202" s="2" t="s">
        <v>3</v>
      </c>
      <c r="K202" s="113" t="s">
        <v>50</v>
      </c>
      <c r="L202" s="100">
        <f>VLOOKUP(K202,'5th Cycle APR Raw Data-Final'!$A$3:$P$1977,6,FALSE)</f>
        <v>349</v>
      </c>
      <c r="M202" s="100">
        <f>IF(AN202&lt;1,SUMIFS('5th Cycle APR Raw Data-Final'!G$3:G$1977,'5th Cycle APR Raw Data-Final'!$A$3:$A$1977,'SB35 Determination Data'!$K202,'5th Cycle APR Raw Data-Final'!$T$3:$T$1977,"&gt;="&amp;'SB35 Determination Data'!$F202,'5th Cycle APR Raw Data-Final'!$T$3:$T$1977,"&lt;"&amp;E202),SUMIFS('5th Cycle APR Raw Data-Final'!G$3:G$1977,'5th Cycle APR Raw Data-Final'!$A$3:$A$1977,'SB35 Determination Data'!$K202,'5th Cycle APR Raw Data-Final'!$T$3:$T$1977,"&gt;="&amp;'SB35 Determination Data'!$F202,'5th Cycle APR Raw Data-Final'!$T$3:$T$1977,"&lt;="&amp;G202))</f>
        <v>56</v>
      </c>
      <c r="N202" s="100">
        <f>IF(AN202&lt;1,SUMIFS('5th Cycle APR Raw Data-Final'!H$3:H$1977,'5th Cycle APR Raw Data-Final'!$A$3:$A$1977,'SB35 Determination Data'!$K202,'5th Cycle APR Raw Data-Final'!$T$3:$T$1977,"&gt;="&amp;'SB35 Determination Data'!$F202,'5th Cycle APR Raw Data-Final'!$T$3:$T$1977,"&lt;"&amp;E202),SUMIFS('5th Cycle APR Raw Data-Final'!H$3:H$1977,'5th Cycle APR Raw Data-Final'!$A$3:$A$1977,'SB35 Determination Data'!$K202,'5th Cycle APR Raw Data-Final'!$T$3:$T$1977,"&gt;="&amp;'SB35 Determination Data'!$F202,'5th Cycle APR Raw Data-Final'!$T$3:$T$1977,"&lt;="&amp;G202))</f>
        <v>56</v>
      </c>
      <c r="O202" s="100">
        <f>IF(AN202&lt;1,SUMIFS('5th Cycle APR Raw Data-Final'!I$3:I$1977,'5th Cycle APR Raw Data-Final'!$A$3:$A$1977,'SB35 Determination Data'!$K202,'5th Cycle APR Raw Data-Final'!$T$3:$T$1977,"&gt;="&amp;'SB35 Determination Data'!$F202,'5th Cycle APR Raw Data-Final'!$T$3:$T$1977,"&lt;"&amp;E202),SUMIFS('5th Cycle APR Raw Data-Final'!I$3:I$1977,'5th Cycle APR Raw Data-Final'!$A$3:$A$1977,'SB35 Determination Data'!$K202,'5th Cycle APR Raw Data-Final'!$T$3:$T$1977,"&gt;="&amp;'SB35 Determination Data'!$F202,'5th Cycle APR Raw Data-Final'!$T$3:$T$1977,"&lt;="&amp;G202))</f>
        <v>0</v>
      </c>
      <c r="P202" s="100">
        <f t="shared" si="96"/>
        <v>293</v>
      </c>
      <c r="Q202" s="112">
        <f t="shared" si="97"/>
        <v>0.16045845272206305</v>
      </c>
      <c r="R202" s="101">
        <f t="shared" si="98"/>
        <v>175</v>
      </c>
      <c r="S202" s="101">
        <f t="shared" si="99"/>
        <v>0</v>
      </c>
      <c r="T202" s="100">
        <f>VLOOKUP(K202,'5th Cycle APR Raw Data-Final'!$A$3:$P$1977,10,FALSE)</f>
        <v>205</v>
      </c>
      <c r="U202" s="100">
        <f>IF(AN202&lt;1,SUMIFS('5th Cycle APR Raw Data-Final'!K$3:K$1977,'5th Cycle APR Raw Data-Final'!$A$3:$A$1977,'SB35 Determination Data'!$K202,'5th Cycle APR Raw Data-Final'!$T$3:$T$1977,"&gt;="&amp;'SB35 Determination Data'!$F202,'5th Cycle APR Raw Data-Final'!$T$3:$T$1977,"&lt;"&amp;E202),SUMIFS('5th Cycle APR Raw Data-Final'!K$3:K$1977,'5th Cycle APR Raw Data-Final'!$A$3:$A$1977,'SB35 Determination Data'!$K202,'5th Cycle APR Raw Data-Final'!$T$3:$T$1977,"&gt;="&amp;'SB35 Determination Data'!$F202,'5th Cycle APR Raw Data-Final'!$T$3:$T$1977,"&lt;="&amp;G202))</f>
        <v>10</v>
      </c>
      <c r="V202" s="100">
        <f>IF(AN202&lt;1,SUMIFS('5th Cycle APR Raw Data-Final'!L$3:L$1977,'5th Cycle APR Raw Data-Final'!$A$3:$A$1977,'SB35 Determination Data'!$K202,'5th Cycle APR Raw Data-Final'!$T$3:$T$1977,"&gt;="&amp;'SB35 Determination Data'!$F202,'5th Cycle APR Raw Data-Final'!$T$3:$T$1977,"&lt;"&amp;E202),SUMIFS('5th Cycle APR Raw Data-Final'!L$3:L$1977,'5th Cycle APR Raw Data-Final'!$A$3:$A$1977,'SB35 Determination Data'!$K202,'5th Cycle APR Raw Data-Final'!$T$3:$T$1977,"&gt;="&amp;'SB35 Determination Data'!$F202,'5th Cycle APR Raw Data-Final'!$T$3:$T$1977,"&lt;="&amp;G202))</f>
        <v>10</v>
      </c>
      <c r="W202" s="100">
        <f>IF(AN202&lt;1,SUMIFS('5th Cycle APR Raw Data-Final'!M$3:M$1977,'5th Cycle APR Raw Data-Final'!$A$3:$A$1977,'SB35 Determination Data'!$K202,'5th Cycle APR Raw Data-Final'!$T$3:$T$1977,"&gt;="&amp;'SB35 Determination Data'!$F202,'5th Cycle APR Raw Data-Final'!$T$3:$T$1977,"&lt;"&amp;E202),SUMIFS('5th Cycle APR Raw Data-Final'!M$3:M$1977,'5th Cycle APR Raw Data-Final'!$A$3:$A$1977,'SB35 Determination Data'!$K202,'5th Cycle APR Raw Data-Final'!$T$3:$T$1977,"&gt;="&amp;'SB35 Determination Data'!$F202,'5th Cycle APR Raw Data-Final'!$T$3:$T$1977,"&lt;="&amp;G202))</f>
        <v>0</v>
      </c>
      <c r="X202" s="100">
        <f t="shared" si="100"/>
        <v>195</v>
      </c>
      <c r="Y202" s="100">
        <f t="shared" si="101"/>
        <v>10</v>
      </c>
      <c r="Z202" s="100">
        <f t="shared" si="102"/>
        <v>195</v>
      </c>
      <c r="AA202" s="112">
        <f t="shared" si="103"/>
        <v>4.878048780487805E-2</v>
      </c>
      <c r="AB202" s="112">
        <f t="shared" si="104"/>
        <v>4.878048780487805E-2</v>
      </c>
      <c r="AC202" s="100">
        <f>VLOOKUP(K202,'5th Cycle APR Raw Data-Final'!$A$3:$P$1977,14,FALSE)</f>
        <v>202</v>
      </c>
      <c r="AD202" s="100">
        <f>IF(AN202&lt;1,SUMIFS('5th Cycle APR Raw Data-Final'!$O$3:$O$1977,'5th Cycle APR Raw Data-Final'!$A$3:$A$1977,'SB35 Determination Data'!$K202,'5th Cycle APR Raw Data-Final'!$T$3:$T$1977,"&gt;="&amp;'SB35 Determination Data'!$F202,'5th Cycle APR Raw Data-Final'!$T$3:$T$1977,"&lt;"&amp;E202),SUMIFS('5th Cycle APR Raw Data-Final'!$O$3:$O$1977,'5th Cycle APR Raw Data-Final'!$A$3:$A$1977,'SB35 Determination Data'!$K202,'5th Cycle APR Raw Data-Final'!$T$3:$T$1977,"&gt;="&amp;'SB35 Determination Data'!$F202,'5th Cycle APR Raw Data-Final'!$T$3:$T$1977,"&lt;="&amp;G202))</f>
        <v>426</v>
      </c>
      <c r="AE202" s="100">
        <f t="shared" si="105"/>
        <v>0</v>
      </c>
      <c r="AF202" s="112">
        <f t="shared" si="106"/>
        <v>2.108910891089109</v>
      </c>
      <c r="AG202" s="100">
        <f>VLOOKUP(K202,'5th Cycle APR Raw Data-Final'!$A$3:$P$1977,16,FALSE)</f>
        <v>553</v>
      </c>
      <c r="AH202" s="100">
        <f>IF(AN202&lt;1,SUMIFS('5th Cycle APR Raw Data-Final'!$Q$3:$Q$1977,'5th Cycle APR Raw Data-Final'!$A$3:$A$1977,'SB35 Determination Data'!$K202,'5th Cycle APR Raw Data-Final'!$T$3:$T$1977,"&gt;="&amp;'SB35 Determination Data'!$F202,'5th Cycle APR Raw Data-Final'!$T$3:$T$1977,"&lt;"&amp;E202),SUMIFS('5th Cycle APR Raw Data-Final'!$Q$3:$Q$1977,'5th Cycle APR Raw Data-Final'!$A$3:$A$1977,'SB35 Determination Data'!$K202,'5th Cycle APR Raw Data-Final'!$T$3:$T$1977,"&gt;="&amp;'SB35 Determination Data'!$F202,'5th Cycle APR Raw Data-Final'!$T$3:$T$1977,"&lt;="&amp;G202))</f>
        <v>111</v>
      </c>
      <c r="AI202" s="100">
        <f t="shared" si="107"/>
        <v>442</v>
      </c>
      <c r="AJ202" s="112">
        <f t="shared" si="108"/>
        <v>0.2007233273056058</v>
      </c>
      <c r="AK202" s="100">
        <f>VLOOKUP(K202,'5th Cycle APR Raw Data-Final'!$A$3:$R$1977,18,FALSE)</f>
        <v>1309</v>
      </c>
      <c r="AL202" s="100">
        <f>IF(AN202&lt;1,SUMIFS('5th Cycle APR Raw Data-Final'!$S$3:$S$1977,'5th Cycle APR Raw Data-Final'!$A$3:$A$1977,'SB35 Determination Data'!$K202,'5th Cycle APR Raw Data-Final'!$T$3:$T$1977,"&gt;="&amp;'SB35 Determination Data'!$F202,'5th Cycle APR Raw Data-Final'!$T$3:$T$1977,"&lt;"&amp;E202),SUMIFS('5th Cycle APR Raw Data-Final'!$S$3:$S$1977,'5th Cycle APR Raw Data-Final'!$A$3:$A$1977,'SB35 Determination Data'!$K202,'5th Cycle APR Raw Data-Final'!$T$3:$T$1977,"&gt;="&amp;'SB35 Determination Data'!$F202,'5th Cycle APR Raw Data-Final'!$T$3:$T$1977,"&lt;="&amp;G202))</f>
        <v>603</v>
      </c>
      <c r="AM202" s="100">
        <f t="shared" si="109"/>
        <v>930</v>
      </c>
      <c r="AN202" s="114">
        <f t="shared" si="110"/>
        <v>0.5</v>
      </c>
      <c r="AO202" s="2" t="str">
        <f t="shared" si="111"/>
        <v>YES</v>
      </c>
      <c r="AP202" s="2" t="str">
        <f t="shared" si="112"/>
        <v>NO</v>
      </c>
      <c r="AQ202" s="2" t="str">
        <f t="shared" si="113"/>
        <v>NO</v>
      </c>
      <c r="AR202" s="124" t="str">
        <f>VLOOKUP(K202,'2018Submitted'!$A$2:$C$540,3,FALSE)</f>
        <v>Successful</v>
      </c>
      <c r="AS202" s="2" t="str">
        <f t="shared" si="114"/>
        <v>NO</v>
      </c>
      <c r="AT202" s="2" t="str">
        <f t="shared" si="115"/>
        <v>NO</v>
      </c>
    </row>
    <row r="203" spans="1:46" s="2" customFormat="1" ht="12.75" customHeight="1" x14ac:dyDescent="0.2">
      <c r="A203" s="2" t="s">
        <v>66</v>
      </c>
      <c r="B203" s="2" t="str">
        <f t="shared" si="88"/>
        <v>IMPERIAL BEACH</v>
      </c>
      <c r="C203" s="71">
        <f t="shared" si="89"/>
        <v>0.75</v>
      </c>
      <c r="D203" s="72">
        <f t="shared" si="90"/>
        <v>8</v>
      </c>
      <c r="E203" s="99">
        <f t="shared" si="91"/>
        <v>2017</v>
      </c>
      <c r="F203" s="99">
        <f t="shared" si="92"/>
        <v>2013</v>
      </c>
      <c r="G203" s="99">
        <f t="shared" si="93"/>
        <v>2020</v>
      </c>
      <c r="H203" s="2" t="str">
        <f t="shared" si="94"/>
        <v>04/30/2013</v>
      </c>
      <c r="I203" s="2" t="str">
        <f t="shared" si="95"/>
        <v>04/30/2021</v>
      </c>
      <c r="J203" s="2" t="s">
        <v>67</v>
      </c>
      <c r="K203" s="113" t="s">
        <v>156</v>
      </c>
      <c r="L203" s="100">
        <f>VLOOKUP(K203,'5th Cycle APR Raw Data-Final'!$A$3:$P$1977,6,FALSE)</f>
        <v>63</v>
      </c>
      <c r="M203" s="100">
        <f>IF(AN203&lt;1,SUMIFS('5th Cycle APR Raw Data-Final'!G$3:G$1977,'5th Cycle APR Raw Data-Final'!$A$3:$A$1977,'SB35 Determination Data'!$K203,'5th Cycle APR Raw Data-Final'!$T$3:$T$1977,"&gt;="&amp;'SB35 Determination Data'!$F203,'5th Cycle APR Raw Data-Final'!$T$3:$T$1977,"&lt;"&amp;E203),SUMIFS('5th Cycle APR Raw Data-Final'!G$3:G$1977,'5th Cycle APR Raw Data-Final'!$A$3:$A$1977,'SB35 Determination Data'!$K203,'5th Cycle APR Raw Data-Final'!$T$3:$T$1977,"&gt;="&amp;'SB35 Determination Data'!$F203,'5th Cycle APR Raw Data-Final'!$T$3:$T$1977,"&lt;="&amp;G203))</f>
        <v>3</v>
      </c>
      <c r="N203" s="100">
        <f>IF(AN203&lt;1,SUMIFS('5th Cycle APR Raw Data-Final'!H$3:H$1977,'5th Cycle APR Raw Data-Final'!$A$3:$A$1977,'SB35 Determination Data'!$K203,'5th Cycle APR Raw Data-Final'!$T$3:$T$1977,"&gt;="&amp;'SB35 Determination Data'!$F203,'5th Cycle APR Raw Data-Final'!$T$3:$T$1977,"&lt;"&amp;E203),SUMIFS('5th Cycle APR Raw Data-Final'!H$3:H$1977,'5th Cycle APR Raw Data-Final'!$A$3:$A$1977,'SB35 Determination Data'!$K203,'5th Cycle APR Raw Data-Final'!$T$3:$T$1977,"&gt;="&amp;'SB35 Determination Data'!$F203,'5th Cycle APR Raw Data-Final'!$T$3:$T$1977,"&lt;="&amp;G203))</f>
        <v>3</v>
      </c>
      <c r="O203" s="100">
        <f>IF(AN203&lt;1,SUMIFS('5th Cycle APR Raw Data-Final'!I$3:I$1977,'5th Cycle APR Raw Data-Final'!$A$3:$A$1977,'SB35 Determination Data'!$K203,'5th Cycle APR Raw Data-Final'!$T$3:$T$1977,"&gt;="&amp;'SB35 Determination Data'!$F203,'5th Cycle APR Raw Data-Final'!$T$3:$T$1977,"&lt;"&amp;E203),SUMIFS('5th Cycle APR Raw Data-Final'!I$3:I$1977,'5th Cycle APR Raw Data-Final'!$A$3:$A$1977,'SB35 Determination Data'!$K203,'5th Cycle APR Raw Data-Final'!$T$3:$T$1977,"&gt;="&amp;'SB35 Determination Data'!$F203,'5th Cycle APR Raw Data-Final'!$T$3:$T$1977,"&lt;="&amp;G203))</f>
        <v>0</v>
      </c>
      <c r="P203" s="100">
        <f t="shared" si="96"/>
        <v>60</v>
      </c>
      <c r="Q203" s="112">
        <f t="shared" si="97"/>
        <v>4.7619047619047616E-2</v>
      </c>
      <c r="R203" s="101">
        <f t="shared" si="98"/>
        <v>32</v>
      </c>
      <c r="S203" s="101">
        <f t="shared" si="99"/>
        <v>0</v>
      </c>
      <c r="T203" s="100">
        <f>VLOOKUP(K203,'5th Cycle APR Raw Data-Final'!$A$3:$P$1977,10,FALSE)</f>
        <v>48</v>
      </c>
      <c r="U203" s="100">
        <f>IF(AN203&lt;1,SUMIFS('5th Cycle APR Raw Data-Final'!K$3:K$1977,'5th Cycle APR Raw Data-Final'!$A$3:$A$1977,'SB35 Determination Data'!$K203,'5th Cycle APR Raw Data-Final'!$T$3:$T$1977,"&gt;="&amp;'SB35 Determination Data'!$F203,'5th Cycle APR Raw Data-Final'!$T$3:$T$1977,"&lt;"&amp;E203),SUMIFS('5th Cycle APR Raw Data-Final'!K$3:K$1977,'5th Cycle APR Raw Data-Final'!$A$3:$A$1977,'SB35 Determination Data'!$K203,'5th Cycle APR Raw Data-Final'!$T$3:$T$1977,"&gt;="&amp;'SB35 Determination Data'!$F203,'5th Cycle APR Raw Data-Final'!$T$3:$T$1977,"&lt;="&amp;G203))</f>
        <v>32</v>
      </c>
      <c r="V203" s="100">
        <f>IF(AN203&lt;1,SUMIFS('5th Cycle APR Raw Data-Final'!L$3:L$1977,'5th Cycle APR Raw Data-Final'!$A$3:$A$1977,'SB35 Determination Data'!$K203,'5th Cycle APR Raw Data-Final'!$T$3:$T$1977,"&gt;="&amp;'SB35 Determination Data'!$F203,'5th Cycle APR Raw Data-Final'!$T$3:$T$1977,"&lt;"&amp;E203),SUMIFS('5th Cycle APR Raw Data-Final'!L$3:L$1977,'5th Cycle APR Raw Data-Final'!$A$3:$A$1977,'SB35 Determination Data'!$K203,'5th Cycle APR Raw Data-Final'!$T$3:$T$1977,"&gt;="&amp;'SB35 Determination Data'!$F203,'5th Cycle APR Raw Data-Final'!$T$3:$T$1977,"&lt;="&amp;G203))</f>
        <v>32</v>
      </c>
      <c r="W203" s="100">
        <f>IF(AN203&lt;1,SUMIFS('5th Cycle APR Raw Data-Final'!M$3:M$1977,'5th Cycle APR Raw Data-Final'!$A$3:$A$1977,'SB35 Determination Data'!$K203,'5th Cycle APR Raw Data-Final'!$T$3:$T$1977,"&gt;="&amp;'SB35 Determination Data'!$F203,'5th Cycle APR Raw Data-Final'!$T$3:$T$1977,"&lt;"&amp;E203),SUMIFS('5th Cycle APR Raw Data-Final'!M$3:M$1977,'5th Cycle APR Raw Data-Final'!$A$3:$A$1977,'SB35 Determination Data'!$K203,'5th Cycle APR Raw Data-Final'!$T$3:$T$1977,"&gt;="&amp;'SB35 Determination Data'!$F203,'5th Cycle APR Raw Data-Final'!$T$3:$T$1977,"&lt;="&amp;G203))</f>
        <v>0</v>
      </c>
      <c r="X203" s="100">
        <f t="shared" si="100"/>
        <v>16</v>
      </c>
      <c r="Y203" s="100">
        <f t="shared" si="101"/>
        <v>32</v>
      </c>
      <c r="Z203" s="100">
        <f t="shared" si="102"/>
        <v>16</v>
      </c>
      <c r="AA203" s="112">
        <f t="shared" si="103"/>
        <v>0.66666666666666663</v>
      </c>
      <c r="AB203" s="112">
        <f t="shared" si="104"/>
        <v>0.66666666666666663</v>
      </c>
      <c r="AC203" s="100">
        <f>VLOOKUP(K203,'5th Cycle APR Raw Data-Final'!$A$3:$P$1977,14,FALSE)</f>
        <v>45</v>
      </c>
      <c r="AD203" s="100">
        <f>IF(AN203&lt;1,SUMIFS('5th Cycle APR Raw Data-Final'!$O$3:$O$1977,'5th Cycle APR Raw Data-Final'!$A$3:$A$1977,'SB35 Determination Data'!$K203,'5th Cycle APR Raw Data-Final'!$T$3:$T$1977,"&gt;="&amp;'SB35 Determination Data'!$F203,'5th Cycle APR Raw Data-Final'!$T$3:$T$1977,"&lt;"&amp;E203),SUMIFS('5th Cycle APR Raw Data-Final'!$O$3:$O$1977,'5th Cycle APR Raw Data-Final'!$A$3:$A$1977,'SB35 Determination Data'!$K203,'5th Cycle APR Raw Data-Final'!$T$3:$T$1977,"&gt;="&amp;'SB35 Determination Data'!$F203,'5th Cycle APR Raw Data-Final'!$T$3:$T$1977,"&lt;="&amp;G203))</f>
        <v>5</v>
      </c>
      <c r="AE203" s="100">
        <f t="shared" si="105"/>
        <v>40</v>
      </c>
      <c r="AF203" s="112">
        <f t="shared" si="106"/>
        <v>0.1111111111111111</v>
      </c>
      <c r="AG203" s="100">
        <f>VLOOKUP(K203,'5th Cycle APR Raw Data-Final'!$A$3:$P$1977,16,FALSE)</f>
        <v>98</v>
      </c>
      <c r="AH203" s="100">
        <f>IF(AN203&lt;1,SUMIFS('5th Cycle APR Raw Data-Final'!$Q$3:$Q$1977,'5th Cycle APR Raw Data-Final'!$A$3:$A$1977,'SB35 Determination Data'!$K203,'5th Cycle APR Raw Data-Final'!$T$3:$T$1977,"&gt;="&amp;'SB35 Determination Data'!$F203,'5th Cycle APR Raw Data-Final'!$T$3:$T$1977,"&lt;"&amp;E203),SUMIFS('5th Cycle APR Raw Data-Final'!$Q$3:$Q$1977,'5th Cycle APR Raw Data-Final'!$A$3:$A$1977,'SB35 Determination Data'!$K203,'5th Cycle APR Raw Data-Final'!$T$3:$T$1977,"&gt;="&amp;'SB35 Determination Data'!$F203,'5th Cycle APR Raw Data-Final'!$T$3:$T$1977,"&lt;="&amp;G203))</f>
        <v>95</v>
      </c>
      <c r="AI203" s="100">
        <f t="shared" si="107"/>
        <v>3</v>
      </c>
      <c r="AJ203" s="112">
        <f t="shared" si="108"/>
        <v>0.96938775510204078</v>
      </c>
      <c r="AK203" s="100">
        <f>VLOOKUP(K203,'5th Cycle APR Raw Data-Final'!$A$3:$R$1977,18,FALSE)</f>
        <v>254</v>
      </c>
      <c r="AL203" s="100">
        <f>IF(AN203&lt;1,SUMIFS('5th Cycle APR Raw Data-Final'!$S$3:$S$1977,'5th Cycle APR Raw Data-Final'!$A$3:$A$1977,'SB35 Determination Data'!$K203,'5th Cycle APR Raw Data-Final'!$T$3:$T$1977,"&gt;="&amp;'SB35 Determination Data'!$F203,'5th Cycle APR Raw Data-Final'!$T$3:$T$1977,"&lt;"&amp;E203),SUMIFS('5th Cycle APR Raw Data-Final'!$S$3:$S$1977,'5th Cycle APR Raw Data-Final'!$A$3:$A$1977,'SB35 Determination Data'!$K203,'5th Cycle APR Raw Data-Final'!$T$3:$T$1977,"&gt;="&amp;'SB35 Determination Data'!$F203,'5th Cycle APR Raw Data-Final'!$T$3:$T$1977,"&lt;="&amp;G203))</f>
        <v>135</v>
      </c>
      <c r="AM203" s="100">
        <f t="shared" si="109"/>
        <v>119</v>
      </c>
      <c r="AN203" s="114">
        <f t="shared" si="110"/>
        <v>0.5</v>
      </c>
      <c r="AO203" s="2" t="str">
        <f t="shared" si="111"/>
        <v>NO</v>
      </c>
      <c r="AP203" s="2" t="str">
        <f t="shared" si="112"/>
        <v>YES</v>
      </c>
      <c r="AQ203" s="2" t="str">
        <f t="shared" si="113"/>
        <v>NO</v>
      </c>
      <c r="AR203" s="124" t="str">
        <f>VLOOKUP(K203,'2018Submitted'!$A$2:$C$540,3,FALSE)</f>
        <v>Successful</v>
      </c>
      <c r="AS203" s="2" t="str">
        <f t="shared" si="114"/>
        <v>NO</v>
      </c>
      <c r="AT203" s="2" t="str">
        <f t="shared" si="115"/>
        <v>YES</v>
      </c>
    </row>
    <row r="204" spans="1:46" s="2" customFormat="1" ht="12.75" customHeight="1" x14ac:dyDescent="0.2">
      <c r="A204" s="2" t="s">
        <v>50</v>
      </c>
      <c r="B204" s="2" t="str">
        <f t="shared" si="88"/>
        <v>IMPERIAL COUNTY</v>
      </c>
      <c r="C204" s="71">
        <f t="shared" si="89"/>
        <v>0.625</v>
      </c>
      <c r="D204" s="72">
        <f t="shared" si="90"/>
        <v>8</v>
      </c>
      <c r="E204" s="99">
        <f t="shared" si="91"/>
        <v>2018</v>
      </c>
      <c r="F204" s="99">
        <f t="shared" si="92"/>
        <v>2014</v>
      </c>
      <c r="G204" s="99" t="str">
        <f t="shared" si="93"/>
        <v>2021</v>
      </c>
      <c r="H204" s="2" t="str">
        <f t="shared" si="94"/>
        <v>10/15/2013</v>
      </c>
      <c r="I204" s="2" t="str">
        <f t="shared" si="95"/>
        <v>10/15/2021</v>
      </c>
      <c r="J204" s="2" t="s">
        <v>3</v>
      </c>
      <c r="K204" s="113" t="s">
        <v>1014</v>
      </c>
      <c r="L204" s="100">
        <f>VLOOKUP(K204,'5th Cycle APR Raw Data-Final'!$A$3:$P$1977,6,FALSE)</f>
        <v>1633</v>
      </c>
      <c r="M204" s="100">
        <f>IF(AN204&lt;1,SUMIFS('5th Cycle APR Raw Data-Final'!G$3:G$1977,'5th Cycle APR Raw Data-Final'!$A$3:$A$1977,'SB35 Determination Data'!$K204,'5th Cycle APR Raw Data-Final'!$T$3:$T$1977,"&gt;="&amp;'SB35 Determination Data'!$F204,'5th Cycle APR Raw Data-Final'!$T$3:$T$1977,"&lt;"&amp;E204),SUMIFS('5th Cycle APR Raw Data-Final'!G$3:G$1977,'5th Cycle APR Raw Data-Final'!$A$3:$A$1977,'SB35 Determination Data'!$K204,'5th Cycle APR Raw Data-Final'!$T$3:$T$1977,"&gt;="&amp;'SB35 Determination Data'!$F204,'5th Cycle APR Raw Data-Final'!$T$3:$T$1977,"&lt;="&amp;G204))</f>
        <v>0</v>
      </c>
      <c r="N204" s="100">
        <f>IF(AN204&lt;1,SUMIFS('5th Cycle APR Raw Data-Final'!H$3:H$1977,'5th Cycle APR Raw Data-Final'!$A$3:$A$1977,'SB35 Determination Data'!$K204,'5th Cycle APR Raw Data-Final'!$T$3:$T$1977,"&gt;="&amp;'SB35 Determination Data'!$F204,'5th Cycle APR Raw Data-Final'!$T$3:$T$1977,"&lt;"&amp;E204),SUMIFS('5th Cycle APR Raw Data-Final'!H$3:H$1977,'5th Cycle APR Raw Data-Final'!$A$3:$A$1977,'SB35 Determination Data'!$K204,'5th Cycle APR Raw Data-Final'!$T$3:$T$1977,"&gt;="&amp;'SB35 Determination Data'!$F204,'5th Cycle APR Raw Data-Final'!$T$3:$T$1977,"&lt;="&amp;G204))</f>
        <v>0</v>
      </c>
      <c r="O204" s="100">
        <f>IF(AN204&lt;1,SUMIFS('5th Cycle APR Raw Data-Final'!I$3:I$1977,'5th Cycle APR Raw Data-Final'!$A$3:$A$1977,'SB35 Determination Data'!$K204,'5th Cycle APR Raw Data-Final'!$T$3:$T$1977,"&gt;="&amp;'SB35 Determination Data'!$F204,'5th Cycle APR Raw Data-Final'!$T$3:$T$1977,"&lt;"&amp;E204),SUMIFS('5th Cycle APR Raw Data-Final'!I$3:I$1977,'5th Cycle APR Raw Data-Final'!$A$3:$A$1977,'SB35 Determination Data'!$K204,'5th Cycle APR Raw Data-Final'!$T$3:$T$1977,"&gt;="&amp;'SB35 Determination Data'!$F204,'5th Cycle APR Raw Data-Final'!$T$3:$T$1977,"&lt;="&amp;G204))</f>
        <v>0</v>
      </c>
      <c r="P204" s="100">
        <f t="shared" si="96"/>
        <v>1633</v>
      </c>
      <c r="Q204" s="112">
        <f t="shared" si="97"/>
        <v>0</v>
      </c>
      <c r="R204" s="101">
        <f t="shared" si="98"/>
        <v>817</v>
      </c>
      <c r="S204" s="101">
        <f t="shared" si="99"/>
        <v>0</v>
      </c>
      <c r="T204" s="100">
        <f>VLOOKUP(K204,'5th Cycle APR Raw Data-Final'!$A$3:$P$1977,10,FALSE)</f>
        <v>1001</v>
      </c>
      <c r="U204" s="100">
        <f>IF(AN204&lt;1,SUMIFS('5th Cycle APR Raw Data-Final'!K$3:K$1977,'5th Cycle APR Raw Data-Final'!$A$3:$A$1977,'SB35 Determination Data'!$K204,'5th Cycle APR Raw Data-Final'!$T$3:$T$1977,"&gt;="&amp;'SB35 Determination Data'!$F204,'5th Cycle APR Raw Data-Final'!$T$3:$T$1977,"&lt;"&amp;E204),SUMIFS('5th Cycle APR Raw Data-Final'!K$3:K$1977,'5th Cycle APR Raw Data-Final'!$A$3:$A$1977,'SB35 Determination Data'!$K204,'5th Cycle APR Raw Data-Final'!$T$3:$T$1977,"&gt;="&amp;'SB35 Determination Data'!$F204,'5th Cycle APR Raw Data-Final'!$T$3:$T$1977,"&lt;="&amp;G204))</f>
        <v>0</v>
      </c>
      <c r="V204" s="100">
        <f>IF(AN204&lt;1,SUMIFS('5th Cycle APR Raw Data-Final'!L$3:L$1977,'5th Cycle APR Raw Data-Final'!$A$3:$A$1977,'SB35 Determination Data'!$K204,'5th Cycle APR Raw Data-Final'!$T$3:$T$1977,"&gt;="&amp;'SB35 Determination Data'!$F204,'5th Cycle APR Raw Data-Final'!$T$3:$T$1977,"&lt;"&amp;E204),SUMIFS('5th Cycle APR Raw Data-Final'!L$3:L$1977,'5th Cycle APR Raw Data-Final'!$A$3:$A$1977,'SB35 Determination Data'!$K204,'5th Cycle APR Raw Data-Final'!$T$3:$T$1977,"&gt;="&amp;'SB35 Determination Data'!$F204,'5th Cycle APR Raw Data-Final'!$T$3:$T$1977,"&lt;="&amp;G204))</f>
        <v>0</v>
      </c>
      <c r="W204" s="100">
        <f>IF(AN204&lt;1,SUMIFS('5th Cycle APR Raw Data-Final'!M$3:M$1977,'5th Cycle APR Raw Data-Final'!$A$3:$A$1977,'SB35 Determination Data'!$K204,'5th Cycle APR Raw Data-Final'!$T$3:$T$1977,"&gt;="&amp;'SB35 Determination Data'!$F204,'5th Cycle APR Raw Data-Final'!$T$3:$T$1977,"&lt;"&amp;E204),SUMIFS('5th Cycle APR Raw Data-Final'!M$3:M$1977,'5th Cycle APR Raw Data-Final'!$A$3:$A$1977,'SB35 Determination Data'!$K204,'5th Cycle APR Raw Data-Final'!$T$3:$T$1977,"&gt;="&amp;'SB35 Determination Data'!$F204,'5th Cycle APR Raw Data-Final'!$T$3:$T$1977,"&lt;="&amp;G204))</f>
        <v>0</v>
      </c>
      <c r="X204" s="100">
        <f t="shared" si="100"/>
        <v>1001</v>
      </c>
      <c r="Y204" s="100">
        <f t="shared" si="101"/>
        <v>0</v>
      </c>
      <c r="Z204" s="100">
        <f t="shared" si="102"/>
        <v>1001</v>
      </c>
      <c r="AA204" s="112">
        <f t="shared" si="103"/>
        <v>0</v>
      </c>
      <c r="AB204" s="112">
        <f t="shared" si="104"/>
        <v>0</v>
      </c>
      <c r="AC204" s="100">
        <f>VLOOKUP(K204,'5th Cycle APR Raw Data-Final'!$A$3:$P$1977,14,FALSE)</f>
        <v>1001</v>
      </c>
      <c r="AD204" s="100">
        <f>IF(AN204&lt;1,SUMIFS('5th Cycle APR Raw Data-Final'!$O$3:$O$1977,'5th Cycle APR Raw Data-Final'!$A$3:$A$1977,'SB35 Determination Data'!$K204,'5th Cycle APR Raw Data-Final'!$T$3:$T$1977,"&gt;="&amp;'SB35 Determination Data'!$F204,'5th Cycle APR Raw Data-Final'!$T$3:$T$1977,"&lt;"&amp;E204),SUMIFS('5th Cycle APR Raw Data-Final'!$O$3:$O$1977,'5th Cycle APR Raw Data-Final'!$A$3:$A$1977,'SB35 Determination Data'!$K204,'5th Cycle APR Raw Data-Final'!$T$3:$T$1977,"&gt;="&amp;'SB35 Determination Data'!$F204,'5th Cycle APR Raw Data-Final'!$T$3:$T$1977,"&lt;="&amp;G204))</f>
        <v>37</v>
      </c>
      <c r="AE204" s="100">
        <f t="shared" si="105"/>
        <v>964</v>
      </c>
      <c r="AF204" s="112">
        <f t="shared" si="106"/>
        <v>3.696303696303696E-2</v>
      </c>
      <c r="AG204" s="100">
        <f>VLOOKUP(K204,'5th Cycle APR Raw Data-Final'!$A$3:$P$1977,16,FALSE)</f>
        <v>2839</v>
      </c>
      <c r="AH204" s="100">
        <f>IF(AN204&lt;1,SUMIFS('5th Cycle APR Raw Data-Final'!$Q$3:$Q$1977,'5th Cycle APR Raw Data-Final'!$A$3:$A$1977,'SB35 Determination Data'!$K204,'5th Cycle APR Raw Data-Final'!$T$3:$T$1977,"&gt;="&amp;'SB35 Determination Data'!$F204,'5th Cycle APR Raw Data-Final'!$T$3:$T$1977,"&lt;"&amp;E204),SUMIFS('5th Cycle APR Raw Data-Final'!$Q$3:$Q$1977,'5th Cycle APR Raw Data-Final'!$A$3:$A$1977,'SB35 Determination Data'!$K204,'5th Cycle APR Raw Data-Final'!$T$3:$T$1977,"&gt;="&amp;'SB35 Determination Data'!$F204,'5th Cycle APR Raw Data-Final'!$T$3:$T$1977,"&lt;="&amp;G204))</f>
        <v>0</v>
      </c>
      <c r="AI204" s="100">
        <f t="shared" si="107"/>
        <v>2839</v>
      </c>
      <c r="AJ204" s="112">
        <f t="shared" si="108"/>
        <v>0</v>
      </c>
      <c r="AK204" s="100">
        <f>VLOOKUP(K204,'5th Cycle APR Raw Data-Final'!$A$3:$R$1977,18,FALSE)</f>
        <v>6474</v>
      </c>
      <c r="AL204" s="100">
        <f>IF(AN204&lt;1,SUMIFS('5th Cycle APR Raw Data-Final'!$S$3:$S$1977,'5th Cycle APR Raw Data-Final'!$A$3:$A$1977,'SB35 Determination Data'!$K204,'5th Cycle APR Raw Data-Final'!$T$3:$T$1977,"&gt;="&amp;'SB35 Determination Data'!$F204,'5th Cycle APR Raw Data-Final'!$T$3:$T$1977,"&lt;"&amp;E204),SUMIFS('5th Cycle APR Raw Data-Final'!$S$3:$S$1977,'5th Cycle APR Raw Data-Final'!$A$3:$A$1977,'SB35 Determination Data'!$K204,'5th Cycle APR Raw Data-Final'!$T$3:$T$1977,"&gt;="&amp;'SB35 Determination Data'!$F204,'5th Cycle APR Raw Data-Final'!$T$3:$T$1977,"&lt;="&amp;G204))</f>
        <v>37</v>
      </c>
      <c r="AM204" s="100">
        <f t="shared" si="109"/>
        <v>6437</v>
      </c>
      <c r="AN204" s="114">
        <f t="shared" si="110"/>
        <v>0.5</v>
      </c>
      <c r="AO204" s="2" t="str">
        <f t="shared" si="111"/>
        <v>YES</v>
      </c>
      <c r="AP204" s="2" t="str">
        <f t="shared" si="112"/>
        <v>NO</v>
      </c>
      <c r="AQ204" s="2" t="str">
        <f t="shared" si="113"/>
        <v>NO</v>
      </c>
      <c r="AR204" s="124" t="str">
        <f>VLOOKUP(K204,'2018Submitted'!$A$2:$C$540,3,FALSE)</f>
        <v>Received - Not successful</v>
      </c>
      <c r="AS204" s="2" t="str">
        <f t="shared" si="114"/>
        <v>NO</v>
      </c>
      <c r="AT204" s="2" t="str">
        <f t="shared" si="115"/>
        <v>NO</v>
      </c>
    </row>
    <row r="205" spans="1:46" s="2" customFormat="1" ht="12.75" customHeight="1" x14ac:dyDescent="0.2">
      <c r="A205" s="2" t="s">
        <v>35</v>
      </c>
      <c r="B205" s="2" t="str">
        <f t="shared" si="88"/>
        <v>INDIAN WELLS</v>
      </c>
      <c r="C205" s="71">
        <f t="shared" si="89"/>
        <v>0.625</v>
      </c>
      <c r="D205" s="72">
        <f t="shared" si="90"/>
        <v>8</v>
      </c>
      <c r="E205" s="99">
        <f t="shared" si="91"/>
        <v>2018</v>
      </c>
      <c r="F205" s="99">
        <f t="shared" si="92"/>
        <v>2014</v>
      </c>
      <c r="G205" s="99" t="str">
        <f t="shared" si="93"/>
        <v>2021</v>
      </c>
      <c r="H205" s="2" t="str">
        <f t="shared" si="94"/>
        <v>10/15/2013</v>
      </c>
      <c r="I205" s="2" t="str">
        <f t="shared" si="95"/>
        <v>10/15/2021</v>
      </c>
      <c r="J205" s="2" t="s">
        <v>3</v>
      </c>
      <c r="K205" s="113" t="s">
        <v>157</v>
      </c>
      <c r="L205" s="100">
        <f>VLOOKUP(K205,'5th Cycle APR Raw Data-Final'!$A$3:$P$1977,6,FALSE)</f>
        <v>40</v>
      </c>
      <c r="M205" s="100">
        <f>IF(AN205&lt;1,SUMIFS('5th Cycle APR Raw Data-Final'!G$3:G$1977,'5th Cycle APR Raw Data-Final'!$A$3:$A$1977,'SB35 Determination Data'!$K205,'5th Cycle APR Raw Data-Final'!$T$3:$T$1977,"&gt;="&amp;'SB35 Determination Data'!$F205,'5th Cycle APR Raw Data-Final'!$T$3:$T$1977,"&lt;"&amp;E205),SUMIFS('5th Cycle APR Raw Data-Final'!G$3:G$1977,'5th Cycle APR Raw Data-Final'!$A$3:$A$1977,'SB35 Determination Data'!$K205,'5th Cycle APR Raw Data-Final'!$T$3:$T$1977,"&gt;="&amp;'SB35 Determination Data'!$F205,'5th Cycle APR Raw Data-Final'!$T$3:$T$1977,"&lt;="&amp;G205))</f>
        <v>0</v>
      </c>
      <c r="N205" s="100">
        <f>IF(AN205&lt;1,SUMIFS('5th Cycle APR Raw Data-Final'!H$3:H$1977,'5th Cycle APR Raw Data-Final'!$A$3:$A$1977,'SB35 Determination Data'!$K205,'5th Cycle APR Raw Data-Final'!$T$3:$T$1977,"&gt;="&amp;'SB35 Determination Data'!$F205,'5th Cycle APR Raw Data-Final'!$T$3:$T$1977,"&lt;"&amp;E205),SUMIFS('5th Cycle APR Raw Data-Final'!H$3:H$1977,'5th Cycle APR Raw Data-Final'!$A$3:$A$1977,'SB35 Determination Data'!$K205,'5th Cycle APR Raw Data-Final'!$T$3:$T$1977,"&gt;="&amp;'SB35 Determination Data'!$F205,'5th Cycle APR Raw Data-Final'!$T$3:$T$1977,"&lt;="&amp;G205))</f>
        <v>0</v>
      </c>
      <c r="O205" s="100">
        <f>IF(AN205&lt;1,SUMIFS('5th Cycle APR Raw Data-Final'!I$3:I$1977,'5th Cycle APR Raw Data-Final'!$A$3:$A$1977,'SB35 Determination Data'!$K205,'5th Cycle APR Raw Data-Final'!$T$3:$T$1977,"&gt;="&amp;'SB35 Determination Data'!$F205,'5th Cycle APR Raw Data-Final'!$T$3:$T$1977,"&lt;"&amp;E205),SUMIFS('5th Cycle APR Raw Data-Final'!I$3:I$1977,'5th Cycle APR Raw Data-Final'!$A$3:$A$1977,'SB35 Determination Data'!$K205,'5th Cycle APR Raw Data-Final'!$T$3:$T$1977,"&gt;="&amp;'SB35 Determination Data'!$F205,'5th Cycle APR Raw Data-Final'!$T$3:$T$1977,"&lt;="&amp;G205))</f>
        <v>0</v>
      </c>
      <c r="P205" s="100">
        <f t="shared" si="96"/>
        <v>40</v>
      </c>
      <c r="Q205" s="112">
        <f t="shared" si="97"/>
        <v>0</v>
      </c>
      <c r="R205" s="101">
        <f t="shared" si="98"/>
        <v>20</v>
      </c>
      <c r="S205" s="101">
        <f t="shared" si="99"/>
        <v>0</v>
      </c>
      <c r="T205" s="100">
        <f>VLOOKUP(K205,'5th Cycle APR Raw Data-Final'!$A$3:$P$1977,10,FALSE)</f>
        <v>27</v>
      </c>
      <c r="U205" s="100">
        <f>IF(AN205&lt;1,SUMIFS('5th Cycle APR Raw Data-Final'!K$3:K$1977,'5th Cycle APR Raw Data-Final'!$A$3:$A$1977,'SB35 Determination Data'!$K205,'5th Cycle APR Raw Data-Final'!$T$3:$T$1977,"&gt;="&amp;'SB35 Determination Data'!$F205,'5th Cycle APR Raw Data-Final'!$T$3:$T$1977,"&lt;"&amp;E205),SUMIFS('5th Cycle APR Raw Data-Final'!K$3:K$1977,'5th Cycle APR Raw Data-Final'!$A$3:$A$1977,'SB35 Determination Data'!$K205,'5th Cycle APR Raw Data-Final'!$T$3:$T$1977,"&gt;="&amp;'SB35 Determination Data'!$F205,'5th Cycle APR Raw Data-Final'!$T$3:$T$1977,"&lt;="&amp;G205))</f>
        <v>0</v>
      </c>
      <c r="V205" s="100">
        <f>IF(AN205&lt;1,SUMIFS('5th Cycle APR Raw Data-Final'!L$3:L$1977,'5th Cycle APR Raw Data-Final'!$A$3:$A$1977,'SB35 Determination Data'!$K205,'5th Cycle APR Raw Data-Final'!$T$3:$T$1977,"&gt;="&amp;'SB35 Determination Data'!$F205,'5th Cycle APR Raw Data-Final'!$T$3:$T$1977,"&lt;"&amp;E205),SUMIFS('5th Cycle APR Raw Data-Final'!L$3:L$1977,'5th Cycle APR Raw Data-Final'!$A$3:$A$1977,'SB35 Determination Data'!$K205,'5th Cycle APR Raw Data-Final'!$T$3:$T$1977,"&gt;="&amp;'SB35 Determination Data'!$F205,'5th Cycle APR Raw Data-Final'!$T$3:$T$1977,"&lt;="&amp;G205))</f>
        <v>0</v>
      </c>
      <c r="W205" s="100">
        <f>IF(AN205&lt;1,SUMIFS('5th Cycle APR Raw Data-Final'!M$3:M$1977,'5th Cycle APR Raw Data-Final'!$A$3:$A$1977,'SB35 Determination Data'!$K205,'5th Cycle APR Raw Data-Final'!$T$3:$T$1977,"&gt;="&amp;'SB35 Determination Data'!$F205,'5th Cycle APR Raw Data-Final'!$T$3:$T$1977,"&lt;"&amp;E205),SUMIFS('5th Cycle APR Raw Data-Final'!M$3:M$1977,'5th Cycle APR Raw Data-Final'!$A$3:$A$1977,'SB35 Determination Data'!$K205,'5th Cycle APR Raw Data-Final'!$T$3:$T$1977,"&gt;="&amp;'SB35 Determination Data'!$F205,'5th Cycle APR Raw Data-Final'!$T$3:$T$1977,"&lt;="&amp;G205))</f>
        <v>0</v>
      </c>
      <c r="X205" s="100">
        <f t="shared" si="100"/>
        <v>27</v>
      </c>
      <c r="Y205" s="100">
        <f t="shared" si="101"/>
        <v>0</v>
      </c>
      <c r="Z205" s="100">
        <f t="shared" si="102"/>
        <v>27</v>
      </c>
      <c r="AA205" s="112">
        <f t="shared" si="103"/>
        <v>0</v>
      </c>
      <c r="AB205" s="112">
        <f t="shared" si="104"/>
        <v>0</v>
      </c>
      <c r="AC205" s="100">
        <f>VLOOKUP(K205,'5th Cycle APR Raw Data-Final'!$A$3:$P$1977,14,FALSE)</f>
        <v>31</v>
      </c>
      <c r="AD205" s="100">
        <f>IF(AN205&lt;1,SUMIFS('5th Cycle APR Raw Data-Final'!$O$3:$O$1977,'5th Cycle APR Raw Data-Final'!$A$3:$A$1977,'SB35 Determination Data'!$K205,'5th Cycle APR Raw Data-Final'!$T$3:$T$1977,"&gt;="&amp;'SB35 Determination Data'!$F205,'5th Cycle APR Raw Data-Final'!$T$3:$T$1977,"&lt;"&amp;E205),SUMIFS('5th Cycle APR Raw Data-Final'!$O$3:$O$1977,'5th Cycle APR Raw Data-Final'!$A$3:$A$1977,'SB35 Determination Data'!$K205,'5th Cycle APR Raw Data-Final'!$T$3:$T$1977,"&gt;="&amp;'SB35 Determination Data'!$F205,'5th Cycle APR Raw Data-Final'!$T$3:$T$1977,"&lt;="&amp;G205))</f>
        <v>0</v>
      </c>
      <c r="AE205" s="100">
        <f t="shared" si="105"/>
        <v>31</v>
      </c>
      <c r="AF205" s="112">
        <f t="shared" si="106"/>
        <v>0</v>
      </c>
      <c r="AG205" s="100">
        <f>VLOOKUP(K205,'5th Cycle APR Raw Data-Final'!$A$3:$P$1977,16,FALSE)</f>
        <v>62</v>
      </c>
      <c r="AH205" s="100">
        <f>IF(AN205&lt;1,SUMIFS('5th Cycle APR Raw Data-Final'!$Q$3:$Q$1977,'5th Cycle APR Raw Data-Final'!$A$3:$A$1977,'SB35 Determination Data'!$K205,'5th Cycle APR Raw Data-Final'!$T$3:$T$1977,"&gt;="&amp;'SB35 Determination Data'!$F205,'5th Cycle APR Raw Data-Final'!$T$3:$T$1977,"&lt;"&amp;E205),SUMIFS('5th Cycle APR Raw Data-Final'!$Q$3:$Q$1977,'5th Cycle APR Raw Data-Final'!$A$3:$A$1977,'SB35 Determination Data'!$K205,'5th Cycle APR Raw Data-Final'!$T$3:$T$1977,"&gt;="&amp;'SB35 Determination Data'!$F205,'5th Cycle APR Raw Data-Final'!$T$3:$T$1977,"&lt;="&amp;G205))</f>
        <v>143</v>
      </c>
      <c r="AI205" s="100">
        <f t="shared" si="107"/>
        <v>0</v>
      </c>
      <c r="AJ205" s="112">
        <f t="shared" si="108"/>
        <v>2.306451612903226</v>
      </c>
      <c r="AK205" s="100">
        <f>VLOOKUP(K205,'5th Cycle APR Raw Data-Final'!$A$3:$R$1977,18,FALSE)</f>
        <v>160</v>
      </c>
      <c r="AL205" s="100">
        <f>IF(AN205&lt;1,SUMIFS('5th Cycle APR Raw Data-Final'!$S$3:$S$1977,'5th Cycle APR Raw Data-Final'!$A$3:$A$1977,'SB35 Determination Data'!$K205,'5th Cycle APR Raw Data-Final'!$T$3:$T$1977,"&gt;="&amp;'SB35 Determination Data'!$F205,'5th Cycle APR Raw Data-Final'!$T$3:$T$1977,"&lt;"&amp;E205),SUMIFS('5th Cycle APR Raw Data-Final'!$S$3:$S$1977,'5th Cycle APR Raw Data-Final'!$A$3:$A$1977,'SB35 Determination Data'!$K205,'5th Cycle APR Raw Data-Final'!$T$3:$T$1977,"&gt;="&amp;'SB35 Determination Data'!$F205,'5th Cycle APR Raw Data-Final'!$T$3:$T$1977,"&lt;="&amp;G205))</f>
        <v>143</v>
      </c>
      <c r="AM205" s="100">
        <f t="shared" si="109"/>
        <v>98</v>
      </c>
      <c r="AN205" s="114">
        <f t="shared" si="110"/>
        <v>0.5</v>
      </c>
      <c r="AO205" s="2" t="str">
        <f t="shared" si="111"/>
        <v>NO</v>
      </c>
      <c r="AP205" s="2" t="str">
        <f t="shared" si="112"/>
        <v>YES</v>
      </c>
      <c r="AQ205" s="2" t="str">
        <f t="shared" si="113"/>
        <v>NO</v>
      </c>
      <c r="AR205" s="124" t="str">
        <f>VLOOKUP(K205,'2018Submitted'!$A$2:$C$540,3,FALSE)</f>
        <v>Successful</v>
      </c>
      <c r="AS205" s="2" t="str">
        <f t="shared" si="114"/>
        <v>NO</v>
      </c>
      <c r="AT205" s="2" t="str">
        <f t="shared" si="115"/>
        <v>YES</v>
      </c>
    </row>
    <row r="206" spans="1:46" s="2" customFormat="1" ht="12.75" customHeight="1" x14ac:dyDescent="0.2">
      <c r="A206" s="2" t="s">
        <v>35</v>
      </c>
      <c r="B206" s="2" t="str">
        <f t="shared" si="88"/>
        <v>INDIO</v>
      </c>
      <c r="C206" s="71">
        <f t="shared" si="89"/>
        <v>0.625</v>
      </c>
      <c r="D206" s="72">
        <f t="shared" si="90"/>
        <v>8</v>
      </c>
      <c r="E206" s="99">
        <f t="shared" si="91"/>
        <v>2018</v>
      </c>
      <c r="F206" s="99">
        <f t="shared" si="92"/>
        <v>2014</v>
      </c>
      <c r="G206" s="99" t="str">
        <f t="shared" si="93"/>
        <v>2021</v>
      </c>
      <c r="H206" s="2" t="str">
        <f t="shared" si="94"/>
        <v>10/15/2013</v>
      </c>
      <c r="I206" s="2" t="str">
        <f t="shared" si="95"/>
        <v>10/15/2021</v>
      </c>
      <c r="J206" s="2" t="s">
        <v>3</v>
      </c>
      <c r="K206" s="113" t="s">
        <v>158</v>
      </c>
      <c r="L206" s="100">
        <f>VLOOKUP(K206,'5th Cycle APR Raw Data-Final'!$A$3:$P$1977,6,FALSE)</f>
        <v>714</v>
      </c>
      <c r="M206" s="100">
        <f>IF(AN206&lt;1,SUMIFS('5th Cycle APR Raw Data-Final'!G$3:G$1977,'5th Cycle APR Raw Data-Final'!$A$3:$A$1977,'SB35 Determination Data'!$K206,'5th Cycle APR Raw Data-Final'!$T$3:$T$1977,"&gt;="&amp;'SB35 Determination Data'!$F206,'5th Cycle APR Raw Data-Final'!$T$3:$T$1977,"&lt;"&amp;E206),SUMIFS('5th Cycle APR Raw Data-Final'!G$3:G$1977,'5th Cycle APR Raw Data-Final'!$A$3:$A$1977,'SB35 Determination Data'!$K206,'5th Cycle APR Raw Data-Final'!$T$3:$T$1977,"&gt;="&amp;'SB35 Determination Data'!$F206,'5th Cycle APR Raw Data-Final'!$T$3:$T$1977,"&lt;="&amp;G206))</f>
        <v>84</v>
      </c>
      <c r="N206" s="100">
        <f>IF(AN206&lt;1,SUMIFS('5th Cycle APR Raw Data-Final'!H$3:H$1977,'5th Cycle APR Raw Data-Final'!$A$3:$A$1977,'SB35 Determination Data'!$K206,'5th Cycle APR Raw Data-Final'!$T$3:$T$1977,"&gt;="&amp;'SB35 Determination Data'!$F206,'5th Cycle APR Raw Data-Final'!$T$3:$T$1977,"&lt;"&amp;E206),SUMIFS('5th Cycle APR Raw Data-Final'!H$3:H$1977,'5th Cycle APR Raw Data-Final'!$A$3:$A$1977,'SB35 Determination Data'!$K206,'5th Cycle APR Raw Data-Final'!$T$3:$T$1977,"&gt;="&amp;'SB35 Determination Data'!$F206,'5th Cycle APR Raw Data-Final'!$T$3:$T$1977,"&lt;="&amp;G206))</f>
        <v>84</v>
      </c>
      <c r="O206" s="100">
        <f>IF(AN206&lt;1,SUMIFS('5th Cycle APR Raw Data-Final'!I$3:I$1977,'5th Cycle APR Raw Data-Final'!$A$3:$A$1977,'SB35 Determination Data'!$K206,'5th Cycle APR Raw Data-Final'!$T$3:$T$1977,"&gt;="&amp;'SB35 Determination Data'!$F206,'5th Cycle APR Raw Data-Final'!$T$3:$T$1977,"&lt;"&amp;E206),SUMIFS('5th Cycle APR Raw Data-Final'!I$3:I$1977,'5th Cycle APR Raw Data-Final'!$A$3:$A$1977,'SB35 Determination Data'!$K206,'5th Cycle APR Raw Data-Final'!$T$3:$T$1977,"&gt;="&amp;'SB35 Determination Data'!$F206,'5th Cycle APR Raw Data-Final'!$T$3:$T$1977,"&lt;="&amp;G206))</f>
        <v>0</v>
      </c>
      <c r="P206" s="100">
        <f t="shared" si="96"/>
        <v>630</v>
      </c>
      <c r="Q206" s="112">
        <f t="shared" si="97"/>
        <v>0.11764705882352941</v>
      </c>
      <c r="R206" s="101">
        <f t="shared" si="98"/>
        <v>357</v>
      </c>
      <c r="S206" s="101">
        <f t="shared" si="99"/>
        <v>0</v>
      </c>
      <c r="T206" s="100">
        <f>VLOOKUP(K206,'5th Cycle APR Raw Data-Final'!$A$3:$P$1977,10,FALSE)</f>
        <v>487</v>
      </c>
      <c r="U206" s="100">
        <f>IF(AN206&lt;1,SUMIFS('5th Cycle APR Raw Data-Final'!K$3:K$1977,'5th Cycle APR Raw Data-Final'!$A$3:$A$1977,'SB35 Determination Data'!$K206,'5th Cycle APR Raw Data-Final'!$T$3:$T$1977,"&gt;="&amp;'SB35 Determination Data'!$F206,'5th Cycle APR Raw Data-Final'!$T$3:$T$1977,"&lt;"&amp;E206),SUMIFS('5th Cycle APR Raw Data-Final'!K$3:K$1977,'5th Cycle APR Raw Data-Final'!$A$3:$A$1977,'SB35 Determination Data'!$K206,'5th Cycle APR Raw Data-Final'!$T$3:$T$1977,"&gt;="&amp;'SB35 Determination Data'!$F206,'5th Cycle APR Raw Data-Final'!$T$3:$T$1977,"&lt;="&amp;G206))</f>
        <v>0</v>
      </c>
      <c r="V206" s="100">
        <f>IF(AN206&lt;1,SUMIFS('5th Cycle APR Raw Data-Final'!L$3:L$1977,'5th Cycle APR Raw Data-Final'!$A$3:$A$1977,'SB35 Determination Data'!$K206,'5th Cycle APR Raw Data-Final'!$T$3:$T$1977,"&gt;="&amp;'SB35 Determination Data'!$F206,'5th Cycle APR Raw Data-Final'!$T$3:$T$1977,"&lt;"&amp;E206),SUMIFS('5th Cycle APR Raw Data-Final'!L$3:L$1977,'5th Cycle APR Raw Data-Final'!$A$3:$A$1977,'SB35 Determination Data'!$K206,'5th Cycle APR Raw Data-Final'!$T$3:$T$1977,"&gt;="&amp;'SB35 Determination Data'!$F206,'5th Cycle APR Raw Data-Final'!$T$3:$T$1977,"&lt;="&amp;G206))</f>
        <v>0</v>
      </c>
      <c r="W206" s="100">
        <f>IF(AN206&lt;1,SUMIFS('5th Cycle APR Raw Data-Final'!M$3:M$1977,'5th Cycle APR Raw Data-Final'!$A$3:$A$1977,'SB35 Determination Data'!$K206,'5th Cycle APR Raw Data-Final'!$T$3:$T$1977,"&gt;="&amp;'SB35 Determination Data'!$F206,'5th Cycle APR Raw Data-Final'!$T$3:$T$1977,"&lt;"&amp;E206),SUMIFS('5th Cycle APR Raw Data-Final'!M$3:M$1977,'5th Cycle APR Raw Data-Final'!$A$3:$A$1977,'SB35 Determination Data'!$K206,'5th Cycle APR Raw Data-Final'!$T$3:$T$1977,"&gt;="&amp;'SB35 Determination Data'!$F206,'5th Cycle APR Raw Data-Final'!$T$3:$T$1977,"&lt;="&amp;G206))</f>
        <v>0</v>
      </c>
      <c r="X206" s="100">
        <f t="shared" si="100"/>
        <v>487</v>
      </c>
      <c r="Y206" s="100">
        <f t="shared" si="101"/>
        <v>0</v>
      </c>
      <c r="Z206" s="100">
        <f t="shared" si="102"/>
        <v>487</v>
      </c>
      <c r="AA206" s="112">
        <f t="shared" si="103"/>
        <v>0</v>
      </c>
      <c r="AB206" s="112">
        <f t="shared" si="104"/>
        <v>0</v>
      </c>
      <c r="AC206" s="100">
        <f>VLOOKUP(K206,'5th Cycle APR Raw Data-Final'!$A$3:$P$1977,14,FALSE)</f>
        <v>553</v>
      </c>
      <c r="AD206" s="100">
        <f>IF(AN206&lt;1,SUMIFS('5th Cycle APR Raw Data-Final'!$O$3:$O$1977,'5th Cycle APR Raw Data-Final'!$A$3:$A$1977,'SB35 Determination Data'!$K206,'5th Cycle APR Raw Data-Final'!$T$3:$T$1977,"&gt;="&amp;'SB35 Determination Data'!$F206,'5th Cycle APR Raw Data-Final'!$T$3:$T$1977,"&lt;"&amp;E206),SUMIFS('5th Cycle APR Raw Data-Final'!$O$3:$O$1977,'5th Cycle APR Raw Data-Final'!$A$3:$A$1977,'SB35 Determination Data'!$K206,'5th Cycle APR Raw Data-Final'!$T$3:$T$1977,"&gt;="&amp;'SB35 Determination Data'!$F206,'5th Cycle APR Raw Data-Final'!$T$3:$T$1977,"&lt;="&amp;G206))</f>
        <v>1</v>
      </c>
      <c r="AE206" s="100">
        <f t="shared" si="105"/>
        <v>552</v>
      </c>
      <c r="AF206" s="112">
        <f t="shared" si="106"/>
        <v>1.8083182640144665E-3</v>
      </c>
      <c r="AG206" s="100">
        <f>VLOOKUP(K206,'5th Cycle APR Raw Data-Final'!$A$3:$P$1977,16,FALSE)</f>
        <v>1271</v>
      </c>
      <c r="AH206" s="100">
        <f>IF(AN206&lt;1,SUMIFS('5th Cycle APR Raw Data-Final'!$Q$3:$Q$1977,'5th Cycle APR Raw Data-Final'!$A$3:$A$1977,'SB35 Determination Data'!$K206,'5th Cycle APR Raw Data-Final'!$T$3:$T$1977,"&gt;="&amp;'SB35 Determination Data'!$F206,'5th Cycle APR Raw Data-Final'!$T$3:$T$1977,"&lt;"&amp;E206),SUMIFS('5th Cycle APR Raw Data-Final'!$Q$3:$Q$1977,'5th Cycle APR Raw Data-Final'!$A$3:$A$1977,'SB35 Determination Data'!$K206,'5th Cycle APR Raw Data-Final'!$T$3:$T$1977,"&gt;="&amp;'SB35 Determination Data'!$F206,'5th Cycle APR Raw Data-Final'!$T$3:$T$1977,"&lt;="&amp;G206))</f>
        <v>1161</v>
      </c>
      <c r="AI206" s="100">
        <f t="shared" si="107"/>
        <v>110</v>
      </c>
      <c r="AJ206" s="112">
        <f t="shared" si="108"/>
        <v>0.91345397324940991</v>
      </c>
      <c r="AK206" s="100">
        <f>VLOOKUP(K206,'5th Cycle APR Raw Data-Final'!$A$3:$R$1977,18,FALSE)</f>
        <v>3025</v>
      </c>
      <c r="AL206" s="100">
        <f>IF(AN206&lt;1,SUMIFS('5th Cycle APR Raw Data-Final'!$S$3:$S$1977,'5th Cycle APR Raw Data-Final'!$A$3:$A$1977,'SB35 Determination Data'!$K206,'5th Cycle APR Raw Data-Final'!$T$3:$T$1977,"&gt;="&amp;'SB35 Determination Data'!$F206,'5th Cycle APR Raw Data-Final'!$T$3:$T$1977,"&lt;"&amp;E206),SUMIFS('5th Cycle APR Raw Data-Final'!$S$3:$S$1977,'5th Cycle APR Raw Data-Final'!$A$3:$A$1977,'SB35 Determination Data'!$K206,'5th Cycle APR Raw Data-Final'!$T$3:$T$1977,"&gt;="&amp;'SB35 Determination Data'!$F206,'5th Cycle APR Raw Data-Final'!$T$3:$T$1977,"&lt;="&amp;G206))</f>
        <v>1246</v>
      </c>
      <c r="AM206" s="100">
        <f t="shared" si="109"/>
        <v>1779</v>
      </c>
      <c r="AN206" s="114">
        <f t="shared" si="110"/>
        <v>0.5</v>
      </c>
      <c r="AO206" s="2" t="str">
        <f t="shared" si="111"/>
        <v>NO</v>
      </c>
      <c r="AP206" s="2" t="str">
        <f t="shared" si="112"/>
        <v>YES</v>
      </c>
      <c r="AQ206" s="2" t="str">
        <f t="shared" si="113"/>
        <v>NO</v>
      </c>
      <c r="AR206" s="124" t="str">
        <f>VLOOKUP(K206,'2018Submitted'!$A$2:$C$540,3,FALSE)</f>
        <v>Successful</v>
      </c>
      <c r="AS206" s="2" t="str">
        <f t="shared" si="114"/>
        <v>NO</v>
      </c>
      <c r="AT206" s="2" t="str">
        <f t="shared" si="115"/>
        <v>YES</v>
      </c>
    </row>
    <row r="207" spans="1:46" s="2" customFormat="1" ht="12.75" customHeight="1" x14ac:dyDescent="0.2">
      <c r="A207" s="2" t="s">
        <v>5</v>
      </c>
      <c r="B207" s="2" t="str">
        <f t="shared" si="88"/>
        <v>INDUSTRY</v>
      </c>
      <c r="C207" s="71">
        <f t="shared" si="89"/>
        <v>0.625</v>
      </c>
      <c r="D207" s="72">
        <f t="shared" si="90"/>
        <v>8</v>
      </c>
      <c r="E207" s="99">
        <f t="shared" si="91"/>
        <v>2018</v>
      </c>
      <c r="F207" s="99">
        <f t="shared" si="92"/>
        <v>2014</v>
      </c>
      <c r="G207" s="99" t="str">
        <f t="shared" si="93"/>
        <v>2021</v>
      </c>
      <c r="H207" s="2" t="str">
        <f t="shared" si="94"/>
        <v>10/15/2013</v>
      </c>
      <c r="I207" s="2" t="str">
        <f t="shared" si="95"/>
        <v>10/15/2021</v>
      </c>
      <c r="J207" s="2" t="s">
        <v>3</v>
      </c>
      <c r="K207" s="113" t="s">
        <v>1317</v>
      </c>
      <c r="L207" s="100">
        <f>VLOOKUP(K207,'5th Cycle APR Raw Data-Final'!$A$3:$P$1977,6,FALSE)</f>
        <v>0</v>
      </c>
      <c r="M207" s="100">
        <f>IF(AN207&lt;1,SUMIFS('5th Cycle APR Raw Data-Final'!G$3:G$1977,'5th Cycle APR Raw Data-Final'!$A$3:$A$1977,'SB35 Determination Data'!$K207,'5th Cycle APR Raw Data-Final'!$T$3:$T$1977,"&gt;="&amp;'SB35 Determination Data'!$F207,'5th Cycle APR Raw Data-Final'!$T$3:$T$1977,"&lt;"&amp;E207),SUMIFS('5th Cycle APR Raw Data-Final'!G$3:G$1977,'5th Cycle APR Raw Data-Final'!$A$3:$A$1977,'SB35 Determination Data'!$K207,'5th Cycle APR Raw Data-Final'!$T$3:$T$1977,"&gt;="&amp;'SB35 Determination Data'!$F207,'5th Cycle APR Raw Data-Final'!$T$3:$T$1977,"&lt;="&amp;G207))</f>
        <v>0</v>
      </c>
      <c r="N207" s="100">
        <f>IF(AN207&lt;1,SUMIFS('5th Cycle APR Raw Data-Final'!H$3:H$1977,'5th Cycle APR Raw Data-Final'!$A$3:$A$1977,'SB35 Determination Data'!$K207,'5th Cycle APR Raw Data-Final'!$T$3:$T$1977,"&gt;="&amp;'SB35 Determination Data'!$F207,'5th Cycle APR Raw Data-Final'!$T$3:$T$1977,"&lt;"&amp;E207),SUMIFS('5th Cycle APR Raw Data-Final'!H$3:H$1977,'5th Cycle APR Raw Data-Final'!$A$3:$A$1977,'SB35 Determination Data'!$K207,'5th Cycle APR Raw Data-Final'!$T$3:$T$1977,"&gt;="&amp;'SB35 Determination Data'!$F207,'5th Cycle APR Raw Data-Final'!$T$3:$T$1977,"&lt;="&amp;G207))</f>
        <v>0</v>
      </c>
      <c r="O207" s="100">
        <f>IF(AN207&lt;1,SUMIFS('5th Cycle APR Raw Data-Final'!I$3:I$1977,'5th Cycle APR Raw Data-Final'!$A$3:$A$1977,'SB35 Determination Data'!$K207,'5th Cycle APR Raw Data-Final'!$T$3:$T$1977,"&gt;="&amp;'SB35 Determination Data'!$F207,'5th Cycle APR Raw Data-Final'!$T$3:$T$1977,"&lt;"&amp;E207),SUMIFS('5th Cycle APR Raw Data-Final'!I$3:I$1977,'5th Cycle APR Raw Data-Final'!$A$3:$A$1977,'SB35 Determination Data'!$K207,'5th Cycle APR Raw Data-Final'!$T$3:$T$1977,"&gt;="&amp;'SB35 Determination Data'!$F207,'5th Cycle APR Raw Data-Final'!$T$3:$T$1977,"&lt;="&amp;G207))</f>
        <v>0</v>
      </c>
      <c r="P207" s="100">
        <f t="shared" si="96"/>
        <v>0</v>
      </c>
      <c r="Q207" s="112" t="str">
        <f t="shared" si="97"/>
        <v>*</v>
      </c>
      <c r="R207" s="101">
        <f t="shared" si="98"/>
        <v>0</v>
      </c>
      <c r="S207" s="101">
        <f t="shared" si="99"/>
        <v>0</v>
      </c>
      <c r="T207" s="100">
        <f>VLOOKUP(K207,'5th Cycle APR Raw Data-Final'!$A$3:$P$1977,10,FALSE)</f>
        <v>0</v>
      </c>
      <c r="U207" s="100">
        <f>IF(AN207&lt;1,SUMIFS('5th Cycle APR Raw Data-Final'!K$3:K$1977,'5th Cycle APR Raw Data-Final'!$A$3:$A$1977,'SB35 Determination Data'!$K207,'5th Cycle APR Raw Data-Final'!$T$3:$T$1977,"&gt;="&amp;'SB35 Determination Data'!$F207,'5th Cycle APR Raw Data-Final'!$T$3:$T$1977,"&lt;"&amp;E207),SUMIFS('5th Cycle APR Raw Data-Final'!K$3:K$1977,'5th Cycle APR Raw Data-Final'!$A$3:$A$1977,'SB35 Determination Data'!$K207,'5th Cycle APR Raw Data-Final'!$T$3:$T$1977,"&gt;="&amp;'SB35 Determination Data'!$F207,'5th Cycle APR Raw Data-Final'!$T$3:$T$1977,"&lt;="&amp;G207))</f>
        <v>0</v>
      </c>
      <c r="V207" s="100">
        <f>IF(AN207&lt;1,SUMIFS('5th Cycle APR Raw Data-Final'!L$3:L$1977,'5th Cycle APR Raw Data-Final'!$A$3:$A$1977,'SB35 Determination Data'!$K207,'5th Cycle APR Raw Data-Final'!$T$3:$T$1977,"&gt;="&amp;'SB35 Determination Data'!$F207,'5th Cycle APR Raw Data-Final'!$T$3:$T$1977,"&lt;"&amp;E207),SUMIFS('5th Cycle APR Raw Data-Final'!L$3:L$1977,'5th Cycle APR Raw Data-Final'!$A$3:$A$1977,'SB35 Determination Data'!$K207,'5th Cycle APR Raw Data-Final'!$T$3:$T$1977,"&gt;="&amp;'SB35 Determination Data'!$F207,'5th Cycle APR Raw Data-Final'!$T$3:$T$1977,"&lt;="&amp;G207))</f>
        <v>0</v>
      </c>
      <c r="W207" s="100">
        <f>IF(AN207&lt;1,SUMIFS('5th Cycle APR Raw Data-Final'!M$3:M$1977,'5th Cycle APR Raw Data-Final'!$A$3:$A$1977,'SB35 Determination Data'!$K207,'5th Cycle APR Raw Data-Final'!$T$3:$T$1977,"&gt;="&amp;'SB35 Determination Data'!$F207,'5th Cycle APR Raw Data-Final'!$T$3:$T$1977,"&lt;"&amp;E207),SUMIFS('5th Cycle APR Raw Data-Final'!M$3:M$1977,'5th Cycle APR Raw Data-Final'!$A$3:$A$1977,'SB35 Determination Data'!$K207,'5th Cycle APR Raw Data-Final'!$T$3:$T$1977,"&gt;="&amp;'SB35 Determination Data'!$F207,'5th Cycle APR Raw Data-Final'!$T$3:$T$1977,"&lt;="&amp;G207))</f>
        <v>0</v>
      </c>
      <c r="X207" s="100">
        <f t="shared" si="100"/>
        <v>0</v>
      </c>
      <c r="Y207" s="100">
        <f t="shared" si="101"/>
        <v>0</v>
      </c>
      <c r="Z207" s="100">
        <f t="shared" si="102"/>
        <v>0</v>
      </c>
      <c r="AA207" s="112" t="str">
        <f t="shared" si="103"/>
        <v>*</v>
      </c>
      <c r="AB207" s="112" t="str">
        <f t="shared" si="104"/>
        <v>*</v>
      </c>
      <c r="AC207" s="100">
        <f>VLOOKUP(K207,'5th Cycle APR Raw Data-Final'!$A$3:$P$1977,14,FALSE)</f>
        <v>0</v>
      </c>
      <c r="AD207" s="100">
        <f>IF(AN207&lt;1,SUMIFS('5th Cycle APR Raw Data-Final'!$O$3:$O$1977,'5th Cycle APR Raw Data-Final'!$A$3:$A$1977,'SB35 Determination Data'!$K207,'5th Cycle APR Raw Data-Final'!$T$3:$T$1977,"&gt;="&amp;'SB35 Determination Data'!$F207,'5th Cycle APR Raw Data-Final'!$T$3:$T$1977,"&lt;"&amp;E207),SUMIFS('5th Cycle APR Raw Data-Final'!$O$3:$O$1977,'5th Cycle APR Raw Data-Final'!$A$3:$A$1977,'SB35 Determination Data'!$K207,'5th Cycle APR Raw Data-Final'!$T$3:$T$1977,"&gt;="&amp;'SB35 Determination Data'!$F207,'5th Cycle APR Raw Data-Final'!$T$3:$T$1977,"&lt;="&amp;G207))</f>
        <v>0</v>
      </c>
      <c r="AE207" s="100">
        <f t="shared" si="105"/>
        <v>0</v>
      </c>
      <c r="AF207" s="112" t="str">
        <f t="shared" si="106"/>
        <v>*</v>
      </c>
      <c r="AG207" s="100">
        <f>VLOOKUP(K207,'5th Cycle APR Raw Data-Final'!$A$3:$P$1977,16,FALSE)</f>
        <v>0</v>
      </c>
      <c r="AH207" s="100">
        <f>IF(AN207&lt;1,SUMIFS('5th Cycle APR Raw Data-Final'!$Q$3:$Q$1977,'5th Cycle APR Raw Data-Final'!$A$3:$A$1977,'SB35 Determination Data'!$K207,'5th Cycle APR Raw Data-Final'!$T$3:$T$1977,"&gt;="&amp;'SB35 Determination Data'!$F207,'5th Cycle APR Raw Data-Final'!$T$3:$T$1977,"&lt;"&amp;E207),SUMIFS('5th Cycle APR Raw Data-Final'!$Q$3:$Q$1977,'5th Cycle APR Raw Data-Final'!$A$3:$A$1977,'SB35 Determination Data'!$K207,'5th Cycle APR Raw Data-Final'!$T$3:$T$1977,"&gt;="&amp;'SB35 Determination Data'!$F207,'5th Cycle APR Raw Data-Final'!$T$3:$T$1977,"&lt;="&amp;G207))</f>
        <v>0</v>
      </c>
      <c r="AI207" s="100">
        <f t="shared" si="107"/>
        <v>0</v>
      </c>
      <c r="AJ207" s="112" t="str">
        <f t="shared" si="108"/>
        <v>*</v>
      </c>
      <c r="AK207" s="100">
        <f>VLOOKUP(K207,'5th Cycle APR Raw Data-Final'!$A$3:$R$1977,18,FALSE)</f>
        <v>0</v>
      </c>
      <c r="AL207" s="100">
        <f>IF(AN207&lt;1,SUMIFS('5th Cycle APR Raw Data-Final'!$S$3:$S$1977,'5th Cycle APR Raw Data-Final'!$A$3:$A$1977,'SB35 Determination Data'!$K207,'5th Cycle APR Raw Data-Final'!$T$3:$T$1977,"&gt;="&amp;'SB35 Determination Data'!$F207,'5th Cycle APR Raw Data-Final'!$T$3:$T$1977,"&lt;"&amp;E207),SUMIFS('5th Cycle APR Raw Data-Final'!$S$3:$S$1977,'5th Cycle APR Raw Data-Final'!$A$3:$A$1977,'SB35 Determination Data'!$K207,'5th Cycle APR Raw Data-Final'!$T$3:$T$1977,"&gt;="&amp;'SB35 Determination Data'!$F207,'5th Cycle APR Raw Data-Final'!$T$3:$T$1977,"&lt;="&amp;G207))</f>
        <v>0</v>
      </c>
      <c r="AM207" s="100">
        <f t="shared" si="109"/>
        <v>0</v>
      </c>
      <c r="AN207" s="114">
        <f t="shared" si="110"/>
        <v>0.5</v>
      </c>
      <c r="AO207" s="2" t="str">
        <f t="shared" si="111"/>
        <v>NO</v>
      </c>
      <c r="AP207" s="2" t="str">
        <f t="shared" si="112"/>
        <v>NO</v>
      </c>
      <c r="AQ207" s="2" t="str">
        <f t="shared" si="113"/>
        <v>YES</v>
      </c>
      <c r="AR207" s="124" t="str">
        <f>VLOOKUP(K207,'2018Submitted'!$A$2:$C$540,3,FALSE)</f>
        <v>Successful</v>
      </c>
      <c r="AS207" s="2" t="str">
        <f t="shared" si="114"/>
        <v>YES</v>
      </c>
      <c r="AT207" s="2" t="str">
        <f t="shared" si="115"/>
        <v>NO</v>
      </c>
    </row>
    <row r="208" spans="1:46" s="2" customFormat="1" ht="12.75" customHeight="1" x14ac:dyDescent="0.2">
      <c r="A208" s="2" t="s">
        <v>5</v>
      </c>
      <c r="B208" s="2" t="str">
        <f t="shared" si="88"/>
        <v>INGLEWOOD</v>
      </c>
      <c r="C208" s="71">
        <f t="shared" si="89"/>
        <v>0.625</v>
      </c>
      <c r="D208" s="72">
        <f t="shared" si="90"/>
        <v>8</v>
      </c>
      <c r="E208" s="99">
        <f t="shared" si="91"/>
        <v>2018</v>
      </c>
      <c r="F208" s="99">
        <f t="shared" si="92"/>
        <v>2014</v>
      </c>
      <c r="G208" s="99" t="str">
        <f t="shared" si="93"/>
        <v>2021</v>
      </c>
      <c r="H208" s="2" t="str">
        <f t="shared" si="94"/>
        <v>10/15/2013</v>
      </c>
      <c r="I208" s="2" t="str">
        <f t="shared" si="95"/>
        <v>10/15/2021</v>
      </c>
      <c r="J208" s="2" t="s">
        <v>3</v>
      </c>
      <c r="K208" s="113" t="s">
        <v>159</v>
      </c>
      <c r="L208" s="100">
        <f>VLOOKUP(K208,'5th Cycle APR Raw Data-Final'!$A$3:$P$1977,6,FALSE)</f>
        <v>250</v>
      </c>
      <c r="M208" s="100">
        <f>IF(AN208&lt;1,SUMIFS('5th Cycle APR Raw Data-Final'!G$3:G$1977,'5th Cycle APR Raw Data-Final'!$A$3:$A$1977,'SB35 Determination Data'!$K208,'5th Cycle APR Raw Data-Final'!$T$3:$T$1977,"&gt;="&amp;'SB35 Determination Data'!$F208,'5th Cycle APR Raw Data-Final'!$T$3:$T$1977,"&lt;"&amp;E208),SUMIFS('5th Cycle APR Raw Data-Final'!G$3:G$1977,'5th Cycle APR Raw Data-Final'!$A$3:$A$1977,'SB35 Determination Data'!$K208,'5th Cycle APR Raw Data-Final'!$T$3:$T$1977,"&gt;="&amp;'SB35 Determination Data'!$F208,'5th Cycle APR Raw Data-Final'!$T$3:$T$1977,"&lt;="&amp;G208))</f>
        <v>39</v>
      </c>
      <c r="N208" s="100">
        <f>IF(AN208&lt;1,SUMIFS('5th Cycle APR Raw Data-Final'!H$3:H$1977,'5th Cycle APR Raw Data-Final'!$A$3:$A$1977,'SB35 Determination Data'!$K208,'5th Cycle APR Raw Data-Final'!$T$3:$T$1977,"&gt;="&amp;'SB35 Determination Data'!$F208,'5th Cycle APR Raw Data-Final'!$T$3:$T$1977,"&lt;"&amp;E208),SUMIFS('5th Cycle APR Raw Data-Final'!H$3:H$1977,'5th Cycle APR Raw Data-Final'!$A$3:$A$1977,'SB35 Determination Data'!$K208,'5th Cycle APR Raw Data-Final'!$T$3:$T$1977,"&gt;="&amp;'SB35 Determination Data'!$F208,'5th Cycle APR Raw Data-Final'!$T$3:$T$1977,"&lt;="&amp;G208))</f>
        <v>39</v>
      </c>
      <c r="O208" s="100">
        <f>IF(AN208&lt;1,SUMIFS('5th Cycle APR Raw Data-Final'!I$3:I$1977,'5th Cycle APR Raw Data-Final'!$A$3:$A$1977,'SB35 Determination Data'!$K208,'5th Cycle APR Raw Data-Final'!$T$3:$T$1977,"&gt;="&amp;'SB35 Determination Data'!$F208,'5th Cycle APR Raw Data-Final'!$T$3:$T$1977,"&lt;"&amp;E208),SUMIFS('5th Cycle APR Raw Data-Final'!I$3:I$1977,'5th Cycle APR Raw Data-Final'!$A$3:$A$1977,'SB35 Determination Data'!$K208,'5th Cycle APR Raw Data-Final'!$T$3:$T$1977,"&gt;="&amp;'SB35 Determination Data'!$F208,'5th Cycle APR Raw Data-Final'!$T$3:$T$1977,"&lt;="&amp;G208))</f>
        <v>0</v>
      </c>
      <c r="P208" s="100">
        <f t="shared" si="96"/>
        <v>211</v>
      </c>
      <c r="Q208" s="112">
        <f t="shared" si="97"/>
        <v>0.156</v>
      </c>
      <c r="R208" s="101">
        <f t="shared" si="98"/>
        <v>125</v>
      </c>
      <c r="S208" s="101">
        <f t="shared" si="99"/>
        <v>0</v>
      </c>
      <c r="T208" s="100">
        <f>VLOOKUP(K208,'5th Cycle APR Raw Data-Final'!$A$3:$P$1977,10,FALSE)</f>
        <v>150</v>
      </c>
      <c r="U208" s="100">
        <f>IF(AN208&lt;1,SUMIFS('5th Cycle APR Raw Data-Final'!K$3:K$1977,'5th Cycle APR Raw Data-Final'!$A$3:$A$1977,'SB35 Determination Data'!$K208,'5th Cycle APR Raw Data-Final'!$T$3:$T$1977,"&gt;="&amp;'SB35 Determination Data'!$F208,'5th Cycle APR Raw Data-Final'!$T$3:$T$1977,"&lt;"&amp;E208),SUMIFS('5th Cycle APR Raw Data-Final'!K$3:K$1977,'5th Cycle APR Raw Data-Final'!$A$3:$A$1977,'SB35 Determination Data'!$K208,'5th Cycle APR Raw Data-Final'!$T$3:$T$1977,"&gt;="&amp;'SB35 Determination Data'!$F208,'5th Cycle APR Raw Data-Final'!$T$3:$T$1977,"&lt;="&amp;G208))</f>
        <v>1</v>
      </c>
      <c r="V208" s="100">
        <f>IF(AN208&lt;1,SUMIFS('5th Cycle APR Raw Data-Final'!L$3:L$1977,'5th Cycle APR Raw Data-Final'!$A$3:$A$1977,'SB35 Determination Data'!$K208,'5th Cycle APR Raw Data-Final'!$T$3:$T$1977,"&gt;="&amp;'SB35 Determination Data'!$F208,'5th Cycle APR Raw Data-Final'!$T$3:$T$1977,"&lt;"&amp;E208),SUMIFS('5th Cycle APR Raw Data-Final'!L$3:L$1977,'5th Cycle APR Raw Data-Final'!$A$3:$A$1977,'SB35 Determination Data'!$K208,'5th Cycle APR Raw Data-Final'!$T$3:$T$1977,"&gt;="&amp;'SB35 Determination Data'!$F208,'5th Cycle APR Raw Data-Final'!$T$3:$T$1977,"&lt;="&amp;G208))</f>
        <v>1</v>
      </c>
      <c r="W208" s="100">
        <f>IF(AN208&lt;1,SUMIFS('5th Cycle APR Raw Data-Final'!M$3:M$1977,'5th Cycle APR Raw Data-Final'!$A$3:$A$1977,'SB35 Determination Data'!$K208,'5th Cycle APR Raw Data-Final'!$T$3:$T$1977,"&gt;="&amp;'SB35 Determination Data'!$F208,'5th Cycle APR Raw Data-Final'!$T$3:$T$1977,"&lt;"&amp;E208),SUMIFS('5th Cycle APR Raw Data-Final'!M$3:M$1977,'5th Cycle APR Raw Data-Final'!$A$3:$A$1977,'SB35 Determination Data'!$K208,'5th Cycle APR Raw Data-Final'!$T$3:$T$1977,"&gt;="&amp;'SB35 Determination Data'!$F208,'5th Cycle APR Raw Data-Final'!$T$3:$T$1977,"&lt;="&amp;G208))</f>
        <v>0</v>
      </c>
      <c r="X208" s="100">
        <f t="shared" si="100"/>
        <v>149</v>
      </c>
      <c r="Y208" s="100">
        <f t="shared" si="101"/>
        <v>1</v>
      </c>
      <c r="Z208" s="100">
        <f t="shared" si="102"/>
        <v>149</v>
      </c>
      <c r="AA208" s="112">
        <f t="shared" si="103"/>
        <v>6.6666666666666671E-3</v>
      </c>
      <c r="AB208" s="112">
        <f t="shared" si="104"/>
        <v>6.6666666666666671E-3</v>
      </c>
      <c r="AC208" s="100">
        <f>VLOOKUP(K208,'5th Cycle APR Raw Data-Final'!$A$3:$P$1977,14,FALSE)</f>
        <v>167</v>
      </c>
      <c r="AD208" s="100">
        <f>IF(AN208&lt;1,SUMIFS('5th Cycle APR Raw Data-Final'!$O$3:$O$1977,'5th Cycle APR Raw Data-Final'!$A$3:$A$1977,'SB35 Determination Data'!$K208,'5th Cycle APR Raw Data-Final'!$T$3:$T$1977,"&gt;="&amp;'SB35 Determination Data'!$F208,'5th Cycle APR Raw Data-Final'!$T$3:$T$1977,"&lt;"&amp;E208),SUMIFS('5th Cycle APR Raw Data-Final'!$O$3:$O$1977,'5th Cycle APR Raw Data-Final'!$A$3:$A$1977,'SB35 Determination Data'!$K208,'5th Cycle APR Raw Data-Final'!$T$3:$T$1977,"&gt;="&amp;'SB35 Determination Data'!$F208,'5th Cycle APR Raw Data-Final'!$T$3:$T$1977,"&lt;="&amp;G208))</f>
        <v>0</v>
      </c>
      <c r="AE208" s="100">
        <f t="shared" si="105"/>
        <v>167</v>
      </c>
      <c r="AF208" s="112">
        <f t="shared" si="106"/>
        <v>0</v>
      </c>
      <c r="AG208" s="100">
        <f>VLOOKUP(K208,'5th Cycle APR Raw Data-Final'!$A$3:$P$1977,16,FALSE)</f>
        <v>446</v>
      </c>
      <c r="AH208" s="100">
        <f>IF(AN208&lt;1,SUMIFS('5th Cycle APR Raw Data-Final'!$Q$3:$Q$1977,'5th Cycle APR Raw Data-Final'!$A$3:$A$1977,'SB35 Determination Data'!$K208,'5th Cycle APR Raw Data-Final'!$T$3:$T$1977,"&gt;="&amp;'SB35 Determination Data'!$F208,'5th Cycle APR Raw Data-Final'!$T$3:$T$1977,"&lt;"&amp;E208),SUMIFS('5th Cycle APR Raw Data-Final'!$Q$3:$Q$1977,'5th Cycle APR Raw Data-Final'!$A$3:$A$1977,'SB35 Determination Data'!$K208,'5th Cycle APR Raw Data-Final'!$T$3:$T$1977,"&gt;="&amp;'SB35 Determination Data'!$F208,'5th Cycle APR Raw Data-Final'!$T$3:$T$1977,"&lt;="&amp;G208))</f>
        <v>33</v>
      </c>
      <c r="AI208" s="100">
        <f t="shared" si="107"/>
        <v>413</v>
      </c>
      <c r="AJ208" s="112">
        <f t="shared" si="108"/>
        <v>7.3991031390134535E-2</v>
      </c>
      <c r="AK208" s="100">
        <f>VLOOKUP(K208,'5th Cycle APR Raw Data-Final'!$A$3:$R$1977,18,FALSE)</f>
        <v>1013</v>
      </c>
      <c r="AL208" s="100">
        <f>IF(AN208&lt;1,SUMIFS('5th Cycle APR Raw Data-Final'!$S$3:$S$1977,'5th Cycle APR Raw Data-Final'!$A$3:$A$1977,'SB35 Determination Data'!$K208,'5th Cycle APR Raw Data-Final'!$T$3:$T$1977,"&gt;="&amp;'SB35 Determination Data'!$F208,'5th Cycle APR Raw Data-Final'!$T$3:$T$1977,"&lt;"&amp;E208),SUMIFS('5th Cycle APR Raw Data-Final'!$S$3:$S$1977,'5th Cycle APR Raw Data-Final'!$A$3:$A$1977,'SB35 Determination Data'!$K208,'5th Cycle APR Raw Data-Final'!$T$3:$T$1977,"&gt;="&amp;'SB35 Determination Data'!$F208,'5th Cycle APR Raw Data-Final'!$T$3:$T$1977,"&lt;="&amp;G208))</f>
        <v>73</v>
      </c>
      <c r="AM208" s="100">
        <f t="shared" si="109"/>
        <v>940</v>
      </c>
      <c r="AN208" s="114">
        <f t="shared" si="110"/>
        <v>0.5</v>
      </c>
      <c r="AO208" s="2" t="str">
        <f t="shared" si="111"/>
        <v>YES</v>
      </c>
      <c r="AP208" s="2" t="str">
        <f t="shared" si="112"/>
        <v>NO</v>
      </c>
      <c r="AQ208" s="2" t="str">
        <f t="shared" si="113"/>
        <v>NO</v>
      </c>
      <c r="AR208" s="124" t="str">
        <f>VLOOKUP(K208,'2018Submitted'!$A$2:$C$540,3,FALSE)</f>
        <v>Received - Not successful</v>
      </c>
      <c r="AS208" s="2" t="str">
        <f t="shared" si="114"/>
        <v>NO</v>
      </c>
      <c r="AT208" s="2" t="str">
        <f t="shared" si="115"/>
        <v>NO</v>
      </c>
    </row>
    <row r="209" spans="1:46" s="2" customFormat="1" ht="12.75" customHeight="1" x14ac:dyDescent="0.2">
      <c r="A209" s="2" t="s">
        <v>48</v>
      </c>
      <c r="B209" s="2" t="str">
        <f t="shared" si="88"/>
        <v>INYO COUNTY</v>
      </c>
      <c r="C209" s="71">
        <f t="shared" si="89"/>
        <v>1</v>
      </c>
      <c r="D209" s="72">
        <f t="shared" si="90"/>
        <v>5</v>
      </c>
      <c r="E209" s="99">
        <f t="shared" si="91"/>
        <v>2017</v>
      </c>
      <c r="F209" s="99">
        <f t="shared" si="92"/>
        <v>2014</v>
      </c>
      <c r="G209" s="99">
        <f t="shared" si="93"/>
        <v>2018</v>
      </c>
      <c r="H209" s="2" t="str">
        <f t="shared" si="94"/>
        <v>06/30/2014</v>
      </c>
      <c r="I209" s="2" t="str">
        <f t="shared" si="95"/>
        <v>06/30/2019</v>
      </c>
      <c r="J209" s="2" t="s">
        <v>13</v>
      </c>
      <c r="K209" s="113" t="s">
        <v>160</v>
      </c>
      <c r="L209" s="100">
        <f>VLOOKUP(K209,'5th Cycle APR Raw Data-Final'!$A$3:$P$1977,6,FALSE)</f>
        <v>35</v>
      </c>
      <c r="M209" s="100">
        <f>IF(AN209&lt;1,SUMIFS('5th Cycle APR Raw Data-Final'!G$3:G$1977,'5th Cycle APR Raw Data-Final'!$A$3:$A$1977,'SB35 Determination Data'!$K209,'5th Cycle APR Raw Data-Final'!$T$3:$T$1977,"&gt;="&amp;'SB35 Determination Data'!$F209,'5th Cycle APR Raw Data-Final'!$T$3:$T$1977,"&lt;"&amp;E209),SUMIFS('5th Cycle APR Raw Data-Final'!G$3:G$1977,'5th Cycle APR Raw Data-Final'!$A$3:$A$1977,'SB35 Determination Data'!$K209,'5th Cycle APR Raw Data-Final'!$T$3:$T$1977,"&gt;="&amp;'SB35 Determination Data'!$F209,'5th Cycle APR Raw Data-Final'!$T$3:$T$1977,"&lt;="&amp;G209))</f>
        <v>0</v>
      </c>
      <c r="N209" s="100">
        <f>IF(AN209&lt;1,SUMIFS('5th Cycle APR Raw Data-Final'!H$3:H$1977,'5th Cycle APR Raw Data-Final'!$A$3:$A$1977,'SB35 Determination Data'!$K209,'5th Cycle APR Raw Data-Final'!$T$3:$T$1977,"&gt;="&amp;'SB35 Determination Data'!$F209,'5th Cycle APR Raw Data-Final'!$T$3:$T$1977,"&lt;"&amp;E209),SUMIFS('5th Cycle APR Raw Data-Final'!H$3:H$1977,'5th Cycle APR Raw Data-Final'!$A$3:$A$1977,'SB35 Determination Data'!$K209,'5th Cycle APR Raw Data-Final'!$T$3:$T$1977,"&gt;="&amp;'SB35 Determination Data'!$F209,'5th Cycle APR Raw Data-Final'!$T$3:$T$1977,"&lt;="&amp;G209))</f>
        <v>0</v>
      </c>
      <c r="O209" s="100">
        <f>IF(AN209&lt;1,SUMIFS('5th Cycle APR Raw Data-Final'!I$3:I$1977,'5th Cycle APR Raw Data-Final'!$A$3:$A$1977,'SB35 Determination Data'!$K209,'5th Cycle APR Raw Data-Final'!$T$3:$T$1977,"&gt;="&amp;'SB35 Determination Data'!$F209,'5th Cycle APR Raw Data-Final'!$T$3:$T$1977,"&lt;"&amp;E209),SUMIFS('5th Cycle APR Raw Data-Final'!I$3:I$1977,'5th Cycle APR Raw Data-Final'!$A$3:$A$1977,'SB35 Determination Data'!$K209,'5th Cycle APR Raw Data-Final'!$T$3:$T$1977,"&gt;="&amp;'SB35 Determination Data'!$F209,'5th Cycle APR Raw Data-Final'!$T$3:$T$1977,"&lt;="&amp;G209))</f>
        <v>0</v>
      </c>
      <c r="P209" s="100">
        <f t="shared" si="96"/>
        <v>35</v>
      </c>
      <c r="Q209" s="112">
        <f t="shared" si="97"/>
        <v>0</v>
      </c>
      <c r="R209" s="101">
        <f t="shared" si="98"/>
        <v>35</v>
      </c>
      <c r="S209" s="101">
        <f t="shared" si="99"/>
        <v>0</v>
      </c>
      <c r="T209" s="100">
        <f>VLOOKUP(K209,'5th Cycle APR Raw Data-Final'!$A$3:$P$1977,10,FALSE)</f>
        <v>25</v>
      </c>
      <c r="U209" s="100">
        <f>IF(AN209&lt;1,SUMIFS('5th Cycle APR Raw Data-Final'!K$3:K$1977,'5th Cycle APR Raw Data-Final'!$A$3:$A$1977,'SB35 Determination Data'!$K209,'5th Cycle APR Raw Data-Final'!$T$3:$T$1977,"&gt;="&amp;'SB35 Determination Data'!$F209,'5th Cycle APR Raw Data-Final'!$T$3:$T$1977,"&lt;"&amp;E209),SUMIFS('5th Cycle APR Raw Data-Final'!K$3:K$1977,'5th Cycle APR Raw Data-Final'!$A$3:$A$1977,'SB35 Determination Data'!$K209,'5th Cycle APR Raw Data-Final'!$T$3:$T$1977,"&gt;="&amp;'SB35 Determination Data'!$F209,'5th Cycle APR Raw Data-Final'!$T$3:$T$1977,"&lt;="&amp;G209))</f>
        <v>0</v>
      </c>
      <c r="V209" s="100">
        <f>IF(AN209&lt;1,SUMIFS('5th Cycle APR Raw Data-Final'!L$3:L$1977,'5th Cycle APR Raw Data-Final'!$A$3:$A$1977,'SB35 Determination Data'!$K209,'5th Cycle APR Raw Data-Final'!$T$3:$T$1977,"&gt;="&amp;'SB35 Determination Data'!$F209,'5th Cycle APR Raw Data-Final'!$T$3:$T$1977,"&lt;"&amp;E209),SUMIFS('5th Cycle APR Raw Data-Final'!L$3:L$1977,'5th Cycle APR Raw Data-Final'!$A$3:$A$1977,'SB35 Determination Data'!$K209,'5th Cycle APR Raw Data-Final'!$T$3:$T$1977,"&gt;="&amp;'SB35 Determination Data'!$F209,'5th Cycle APR Raw Data-Final'!$T$3:$T$1977,"&lt;="&amp;G209))</f>
        <v>0</v>
      </c>
      <c r="W209" s="100">
        <f>IF(AN209&lt;1,SUMIFS('5th Cycle APR Raw Data-Final'!M$3:M$1977,'5th Cycle APR Raw Data-Final'!$A$3:$A$1977,'SB35 Determination Data'!$K209,'5th Cycle APR Raw Data-Final'!$T$3:$T$1977,"&gt;="&amp;'SB35 Determination Data'!$F209,'5th Cycle APR Raw Data-Final'!$T$3:$T$1977,"&lt;"&amp;E209),SUMIFS('5th Cycle APR Raw Data-Final'!M$3:M$1977,'5th Cycle APR Raw Data-Final'!$A$3:$A$1977,'SB35 Determination Data'!$K209,'5th Cycle APR Raw Data-Final'!$T$3:$T$1977,"&gt;="&amp;'SB35 Determination Data'!$F209,'5th Cycle APR Raw Data-Final'!$T$3:$T$1977,"&lt;="&amp;G209))</f>
        <v>0</v>
      </c>
      <c r="X209" s="100">
        <f t="shared" si="100"/>
        <v>25</v>
      </c>
      <c r="Y209" s="100">
        <f t="shared" si="101"/>
        <v>0</v>
      </c>
      <c r="Z209" s="100">
        <f t="shared" si="102"/>
        <v>25</v>
      </c>
      <c r="AA209" s="112">
        <f t="shared" si="103"/>
        <v>0</v>
      </c>
      <c r="AB209" s="112">
        <f t="shared" si="104"/>
        <v>0</v>
      </c>
      <c r="AC209" s="100">
        <f>VLOOKUP(K209,'5th Cycle APR Raw Data-Final'!$A$3:$P$1977,14,FALSE)</f>
        <v>28</v>
      </c>
      <c r="AD209" s="100">
        <f>IF(AN209&lt;1,SUMIFS('5th Cycle APR Raw Data-Final'!$O$3:$O$1977,'5th Cycle APR Raw Data-Final'!$A$3:$A$1977,'SB35 Determination Data'!$K209,'5th Cycle APR Raw Data-Final'!$T$3:$T$1977,"&gt;="&amp;'SB35 Determination Data'!$F209,'5th Cycle APR Raw Data-Final'!$T$3:$T$1977,"&lt;"&amp;E209),SUMIFS('5th Cycle APR Raw Data-Final'!$O$3:$O$1977,'5th Cycle APR Raw Data-Final'!$A$3:$A$1977,'SB35 Determination Data'!$K209,'5th Cycle APR Raw Data-Final'!$T$3:$T$1977,"&gt;="&amp;'SB35 Determination Data'!$F209,'5th Cycle APR Raw Data-Final'!$T$3:$T$1977,"&lt;="&amp;G209))</f>
        <v>0</v>
      </c>
      <c r="AE209" s="100">
        <f t="shared" si="105"/>
        <v>28</v>
      </c>
      <c r="AF209" s="112">
        <f t="shared" si="106"/>
        <v>0</v>
      </c>
      <c r="AG209" s="100">
        <f>VLOOKUP(K209,'5th Cycle APR Raw Data-Final'!$A$3:$P$1977,16,FALSE)</f>
        <v>72</v>
      </c>
      <c r="AH209" s="100">
        <f>IF(AN209&lt;1,SUMIFS('5th Cycle APR Raw Data-Final'!$Q$3:$Q$1977,'5th Cycle APR Raw Data-Final'!$A$3:$A$1977,'SB35 Determination Data'!$K209,'5th Cycle APR Raw Data-Final'!$T$3:$T$1977,"&gt;="&amp;'SB35 Determination Data'!$F209,'5th Cycle APR Raw Data-Final'!$T$3:$T$1977,"&lt;"&amp;E209),SUMIFS('5th Cycle APR Raw Data-Final'!$Q$3:$Q$1977,'5th Cycle APR Raw Data-Final'!$A$3:$A$1977,'SB35 Determination Data'!$K209,'5th Cycle APR Raw Data-Final'!$T$3:$T$1977,"&gt;="&amp;'SB35 Determination Data'!$F209,'5th Cycle APR Raw Data-Final'!$T$3:$T$1977,"&lt;="&amp;G209))</f>
        <v>21</v>
      </c>
      <c r="AI209" s="100">
        <f t="shared" si="107"/>
        <v>51</v>
      </c>
      <c r="AJ209" s="112">
        <f t="shared" si="108"/>
        <v>0.29166666666666669</v>
      </c>
      <c r="AK209" s="100">
        <f>VLOOKUP(K209,'5th Cycle APR Raw Data-Final'!$A$3:$R$1977,18,FALSE)</f>
        <v>160</v>
      </c>
      <c r="AL209" s="100">
        <f>IF(AN209&lt;1,SUMIFS('5th Cycle APR Raw Data-Final'!$S$3:$S$1977,'5th Cycle APR Raw Data-Final'!$A$3:$A$1977,'SB35 Determination Data'!$K209,'5th Cycle APR Raw Data-Final'!$T$3:$T$1977,"&gt;="&amp;'SB35 Determination Data'!$F209,'5th Cycle APR Raw Data-Final'!$T$3:$T$1977,"&lt;"&amp;E209),SUMIFS('5th Cycle APR Raw Data-Final'!$S$3:$S$1977,'5th Cycle APR Raw Data-Final'!$A$3:$A$1977,'SB35 Determination Data'!$K209,'5th Cycle APR Raw Data-Final'!$T$3:$T$1977,"&gt;="&amp;'SB35 Determination Data'!$F209,'5th Cycle APR Raw Data-Final'!$T$3:$T$1977,"&lt;="&amp;G209))</f>
        <v>21</v>
      </c>
      <c r="AM209" s="100">
        <f t="shared" si="109"/>
        <v>139</v>
      </c>
      <c r="AN209" s="114">
        <f t="shared" si="110"/>
        <v>1</v>
      </c>
      <c r="AO209" s="2" t="str">
        <f t="shared" si="111"/>
        <v>YES</v>
      </c>
      <c r="AP209" s="2" t="str">
        <f t="shared" si="112"/>
        <v>NO</v>
      </c>
      <c r="AQ209" s="2" t="str">
        <f t="shared" si="113"/>
        <v>NO</v>
      </c>
      <c r="AR209" s="124" t="str">
        <f>VLOOKUP(K209,'2018Submitted'!$A$2:$C$540,3,FALSE)</f>
        <v>No 2018 Annual Progress Report</v>
      </c>
      <c r="AS209" s="2" t="str">
        <f t="shared" si="114"/>
        <v>NO</v>
      </c>
      <c r="AT209" s="2" t="str">
        <f t="shared" si="115"/>
        <v>NO</v>
      </c>
    </row>
    <row r="210" spans="1:46" s="2" customFormat="1" ht="12.75" customHeight="1" x14ac:dyDescent="0.2">
      <c r="A210" s="2" t="s">
        <v>14</v>
      </c>
      <c r="B210" s="2" t="str">
        <f t="shared" si="88"/>
        <v>IONE</v>
      </c>
      <c r="C210" s="71">
        <f t="shared" si="89"/>
        <v>1</v>
      </c>
      <c r="D210" s="72">
        <f t="shared" si="90"/>
        <v>5</v>
      </c>
      <c r="E210" s="99">
        <f t="shared" si="91"/>
        <v>2017</v>
      </c>
      <c r="F210" s="99">
        <f t="shared" si="92"/>
        <v>2014</v>
      </c>
      <c r="G210" s="99">
        <f t="shared" si="93"/>
        <v>2018</v>
      </c>
      <c r="H210" s="2" t="str">
        <f t="shared" si="94"/>
        <v>06/30/2014</v>
      </c>
      <c r="I210" s="2" t="str">
        <f t="shared" si="95"/>
        <v>06/30/2019</v>
      </c>
      <c r="J210" s="2" t="s">
        <v>13</v>
      </c>
      <c r="K210" s="113" t="s">
        <v>1110</v>
      </c>
      <c r="L210" s="100">
        <f>VLOOKUP(K210,'5th Cycle APR Raw Data-Final'!$A$3:$P$1977,6,FALSE)</f>
        <v>3</v>
      </c>
      <c r="M210" s="100">
        <f>IF(AN210&lt;1,SUMIFS('5th Cycle APR Raw Data-Final'!G$3:G$1977,'5th Cycle APR Raw Data-Final'!$A$3:$A$1977,'SB35 Determination Data'!$K210,'5th Cycle APR Raw Data-Final'!$T$3:$T$1977,"&gt;="&amp;'SB35 Determination Data'!$F210,'5th Cycle APR Raw Data-Final'!$T$3:$T$1977,"&lt;"&amp;E210),SUMIFS('5th Cycle APR Raw Data-Final'!G$3:G$1977,'5th Cycle APR Raw Data-Final'!$A$3:$A$1977,'SB35 Determination Data'!$K210,'5th Cycle APR Raw Data-Final'!$T$3:$T$1977,"&gt;="&amp;'SB35 Determination Data'!$F210,'5th Cycle APR Raw Data-Final'!$T$3:$T$1977,"&lt;="&amp;G210))</f>
        <v>0</v>
      </c>
      <c r="N210" s="100">
        <f>IF(AN210&lt;1,SUMIFS('5th Cycle APR Raw Data-Final'!H$3:H$1977,'5th Cycle APR Raw Data-Final'!$A$3:$A$1977,'SB35 Determination Data'!$K210,'5th Cycle APR Raw Data-Final'!$T$3:$T$1977,"&gt;="&amp;'SB35 Determination Data'!$F210,'5th Cycle APR Raw Data-Final'!$T$3:$T$1977,"&lt;"&amp;E210),SUMIFS('5th Cycle APR Raw Data-Final'!H$3:H$1977,'5th Cycle APR Raw Data-Final'!$A$3:$A$1977,'SB35 Determination Data'!$K210,'5th Cycle APR Raw Data-Final'!$T$3:$T$1977,"&gt;="&amp;'SB35 Determination Data'!$F210,'5th Cycle APR Raw Data-Final'!$T$3:$T$1977,"&lt;="&amp;G210))</f>
        <v>0</v>
      </c>
      <c r="O210" s="100">
        <f>IF(AN210&lt;1,SUMIFS('5th Cycle APR Raw Data-Final'!I$3:I$1977,'5th Cycle APR Raw Data-Final'!$A$3:$A$1977,'SB35 Determination Data'!$K210,'5th Cycle APR Raw Data-Final'!$T$3:$T$1977,"&gt;="&amp;'SB35 Determination Data'!$F210,'5th Cycle APR Raw Data-Final'!$T$3:$T$1977,"&lt;"&amp;E210),SUMIFS('5th Cycle APR Raw Data-Final'!I$3:I$1977,'5th Cycle APR Raw Data-Final'!$A$3:$A$1977,'SB35 Determination Data'!$K210,'5th Cycle APR Raw Data-Final'!$T$3:$T$1977,"&gt;="&amp;'SB35 Determination Data'!$F210,'5th Cycle APR Raw Data-Final'!$T$3:$T$1977,"&lt;="&amp;G210))</f>
        <v>0</v>
      </c>
      <c r="P210" s="100">
        <f t="shared" si="96"/>
        <v>3</v>
      </c>
      <c r="Q210" s="112">
        <f t="shared" si="97"/>
        <v>0</v>
      </c>
      <c r="R210" s="101">
        <f t="shared" si="98"/>
        <v>3</v>
      </c>
      <c r="S210" s="101">
        <f t="shared" si="99"/>
        <v>0</v>
      </c>
      <c r="T210" s="100">
        <f>VLOOKUP(K210,'5th Cycle APR Raw Data-Final'!$A$3:$P$1977,10,FALSE)</f>
        <v>3</v>
      </c>
      <c r="U210" s="100">
        <f>IF(AN210&lt;1,SUMIFS('5th Cycle APR Raw Data-Final'!K$3:K$1977,'5th Cycle APR Raw Data-Final'!$A$3:$A$1977,'SB35 Determination Data'!$K210,'5th Cycle APR Raw Data-Final'!$T$3:$T$1977,"&gt;="&amp;'SB35 Determination Data'!$F210,'5th Cycle APR Raw Data-Final'!$T$3:$T$1977,"&lt;"&amp;E210),SUMIFS('5th Cycle APR Raw Data-Final'!K$3:K$1977,'5th Cycle APR Raw Data-Final'!$A$3:$A$1977,'SB35 Determination Data'!$K210,'5th Cycle APR Raw Data-Final'!$T$3:$T$1977,"&gt;="&amp;'SB35 Determination Data'!$F210,'5th Cycle APR Raw Data-Final'!$T$3:$T$1977,"&lt;="&amp;G210))</f>
        <v>0</v>
      </c>
      <c r="V210" s="100">
        <f>IF(AN210&lt;1,SUMIFS('5th Cycle APR Raw Data-Final'!L$3:L$1977,'5th Cycle APR Raw Data-Final'!$A$3:$A$1977,'SB35 Determination Data'!$K210,'5th Cycle APR Raw Data-Final'!$T$3:$T$1977,"&gt;="&amp;'SB35 Determination Data'!$F210,'5th Cycle APR Raw Data-Final'!$T$3:$T$1977,"&lt;"&amp;E210),SUMIFS('5th Cycle APR Raw Data-Final'!L$3:L$1977,'5th Cycle APR Raw Data-Final'!$A$3:$A$1977,'SB35 Determination Data'!$K210,'5th Cycle APR Raw Data-Final'!$T$3:$T$1977,"&gt;="&amp;'SB35 Determination Data'!$F210,'5th Cycle APR Raw Data-Final'!$T$3:$T$1977,"&lt;="&amp;G210))</f>
        <v>0</v>
      </c>
      <c r="W210" s="100">
        <f>IF(AN210&lt;1,SUMIFS('5th Cycle APR Raw Data-Final'!M$3:M$1977,'5th Cycle APR Raw Data-Final'!$A$3:$A$1977,'SB35 Determination Data'!$K210,'5th Cycle APR Raw Data-Final'!$T$3:$T$1977,"&gt;="&amp;'SB35 Determination Data'!$F210,'5th Cycle APR Raw Data-Final'!$T$3:$T$1977,"&lt;"&amp;E210),SUMIFS('5th Cycle APR Raw Data-Final'!M$3:M$1977,'5th Cycle APR Raw Data-Final'!$A$3:$A$1977,'SB35 Determination Data'!$K210,'5th Cycle APR Raw Data-Final'!$T$3:$T$1977,"&gt;="&amp;'SB35 Determination Data'!$F210,'5th Cycle APR Raw Data-Final'!$T$3:$T$1977,"&lt;="&amp;G210))</f>
        <v>0</v>
      </c>
      <c r="X210" s="100">
        <f t="shared" si="100"/>
        <v>3</v>
      </c>
      <c r="Y210" s="100">
        <f t="shared" si="101"/>
        <v>0</v>
      </c>
      <c r="Z210" s="100">
        <f t="shared" si="102"/>
        <v>3</v>
      </c>
      <c r="AA210" s="112">
        <f t="shared" si="103"/>
        <v>0</v>
      </c>
      <c r="AB210" s="112">
        <f t="shared" si="104"/>
        <v>0</v>
      </c>
      <c r="AC210" s="100">
        <f>VLOOKUP(K210,'5th Cycle APR Raw Data-Final'!$A$3:$P$1977,14,FALSE)</f>
        <v>3</v>
      </c>
      <c r="AD210" s="100">
        <f>IF(AN210&lt;1,SUMIFS('5th Cycle APR Raw Data-Final'!$O$3:$O$1977,'5th Cycle APR Raw Data-Final'!$A$3:$A$1977,'SB35 Determination Data'!$K210,'5th Cycle APR Raw Data-Final'!$T$3:$T$1977,"&gt;="&amp;'SB35 Determination Data'!$F210,'5th Cycle APR Raw Data-Final'!$T$3:$T$1977,"&lt;"&amp;E210),SUMIFS('5th Cycle APR Raw Data-Final'!$O$3:$O$1977,'5th Cycle APR Raw Data-Final'!$A$3:$A$1977,'SB35 Determination Data'!$K210,'5th Cycle APR Raw Data-Final'!$T$3:$T$1977,"&gt;="&amp;'SB35 Determination Data'!$F210,'5th Cycle APR Raw Data-Final'!$T$3:$T$1977,"&lt;="&amp;G210))</f>
        <v>66</v>
      </c>
      <c r="AE210" s="100">
        <f t="shared" si="105"/>
        <v>0</v>
      </c>
      <c r="AF210" s="112">
        <f t="shared" si="106"/>
        <v>22</v>
      </c>
      <c r="AG210" s="100">
        <f>VLOOKUP(K210,'5th Cycle APR Raw Data-Final'!$A$3:$P$1977,16,FALSE)</f>
        <v>7</v>
      </c>
      <c r="AH210" s="100">
        <f>IF(AN210&lt;1,SUMIFS('5th Cycle APR Raw Data-Final'!$Q$3:$Q$1977,'5th Cycle APR Raw Data-Final'!$A$3:$A$1977,'SB35 Determination Data'!$K210,'5th Cycle APR Raw Data-Final'!$T$3:$T$1977,"&gt;="&amp;'SB35 Determination Data'!$F210,'5th Cycle APR Raw Data-Final'!$T$3:$T$1977,"&lt;"&amp;E210),SUMIFS('5th Cycle APR Raw Data-Final'!$Q$3:$Q$1977,'5th Cycle APR Raw Data-Final'!$A$3:$A$1977,'SB35 Determination Data'!$K210,'5th Cycle APR Raw Data-Final'!$T$3:$T$1977,"&gt;="&amp;'SB35 Determination Data'!$F210,'5th Cycle APR Raw Data-Final'!$T$3:$T$1977,"&lt;="&amp;G210))</f>
        <v>75</v>
      </c>
      <c r="AI210" s="100">
        <f t="shared" si="107"/>
        <v>0</v>
      </c>
      <c r="AJ210" s="112">
        <f t="shared" si="108"/>
        <v>10.714285714285714</v>
      </c>
      <c r="AK210" s="100">
        <f>VLOOKUP(K210,'5th Cycle APR Raw Data-Final'!$A$3:$R$1977,18,FALSE)</f>
        <v>16</v>
      </c>
      <c r="AL210" s="100">
        <f>IF(AN210&lt;1,SUMIFS('5th Cycle APR Raw Data-Final'!$S$3:$S$1977,'5th Cycle APR Raw Data-Final'!$A$3:$A$1977,'SB35 Determination Data'!$K210,'5th Cycle APR Raw Data-Final'!$T$3:$T$1977,"&gt;="&amp;'SB35 Determination Data'!$F210,'5th Cycle APR Raw Data-Final'!$T$3:$T$1977,"&lt;"&amp;E210),SUMIFS('5th Cycle APR Raw Data-Final'!$S$3:$S$1977,'5th Cycle APR Raw Data-Final'!$A$3:$A$1977,'SB35 Determination Data'!$K210,'5th Cycle APR Raw Data-Final'!$T$3:$T$1977,"&gt;="&amp;'SB35 Determination Data'!$F210,'5th Cycle APR Raw Data-Final'!$T$3:$T$1977,"&lt;="&amp;G210))</f>
        <v>141</v>
      </c>
      <c r="AM210" s="100">
        <f t="shared" si="109"/>
        <v>6</v>
      </c>
      <c r="AN210" s="114">
        <f t="shared" si="110"/>
        <v>1</v>
      </c>
      <c r="AO210" s="2" t="str">
        <f t="shared" si="111"/>
        <v>NO</v>
      </c>
      <c r="AP210" s="2" t="str">
        <f t="shared" si="112"/>
        <v>YES</v>
      </c>
      <c r="AQ210" s="2" t="str">
        <f t="shared" si="113"/>
        <v>NO</v>
      </c>
      <c r="AR210" s="124" t="str">
        <f>VLOOKUP(K210,'2018Submitted'!$A$2:$C$540,3,FALSE)</f>
        <v>Successful</v>
      </c>
      <c r="AS210" s="2" t="str">
        <f t="shared" si="114"/>
        <v>NO</v>
      </c>
      <c r="AT210" s="2" t="str">
        <f t="shared" si="115"/>
        <v>YES</v>
      </c>
    </row>
    <row r="211" spans="1:46" s="2" customFormat="1" ht="12.75" customHeight="1" x14ac:dyDescent="0.2">
      <c r="A211" s="2" t="s">
        <v>12</v>
      </c>
      <c r="B211" s="2" t="str">
        <f t="shared" si="88"/>
        <v>IRVINE</v>
      </c>
      <c r="C211" s="71">
        <f t="shared" si="89"/>
        <v>0.625</v>
      </c>
      <c r="D211" s="72">
        <f t="shared" si="90"/>
        <v>8</v>
      </c>
      <c r="E211" s="99">
        <f t="shared" si="91"/>
        <v>2018</v>
      </c>
      <c r="F211" s="99">
        <f t="shared" si="92"/>
        <v>2014</v>
      </c>
      <c r="G211" s="99" t="str">
        <f t="shared" si="93"/>
        <v>2021</v>
      </c>
      <c r="H211" s="2" t="str">
        <f t="shared" si="94"/>
        <v>10/15/2013</v>
      </c>
      <c r="I211" s="2" t="str">
        <f t="shared" si="95"/>
        <v>10/15/2021</v>
      </c>
      <c r="J211" s="2" t="s">
        <v>3</v>
      </c>
      <c r="K211" s="113" t="s">
        <v>161</v>
      </c>
      <c r="L211" s="100">
        <f>VLOOKUP(K211,'5th Cycle APR Raw Data-Final'!$A$3:$P$1977,6,FALSE)</f>
        <v>2817</v>
      </c>
      <c r="M211" s="100">
        <f>IF(AN211&lt;1,SUMIFS('5th Cycle APR Raw Data-Final'!G$3:G$1977,'5th Cycle APR Raw Data-Final'!$A$3:$A$1977,'SB35 Determination Data'!$K211,'5th Cycle APR Raw Data-Final'!$T$3:$T$1977,"&gt;="&amp;'SB35 Determination Data'!$F211,'5th Cycle APR Raw Data-Final'!$T$3:$T$1977,"&lt;"&amp;E211),SUMIFS('5th Cycle APR Raw Data-Final'!G$3:G$1977,'5th Cycle APR Raw Data-Final'!$A$3:$A$1977,'SB35 Determination Data'!$K211,'5th Cycle APR Raw Data-Final'!$T$3:$T$1977,"&gt;="&amp;'SB35 Determination Data'!$F211,'5th Cycle APR Raw Data-Final'!$T$3:$T$1977,"&lt;="&amp;G211))</f>
        <v>907</v>
      </c>
      <c r="N211" s="100">
        <f>IF(AN211&lt;1,SUMIFS('5th Cycle APR Raw Data-Final'!H$3:H$1977,'5th Cycle APR Raw Data-Final'!$A$3:$A$1977,'SB35 Determination Data'!$K211,'5th Cycle APR Raw Data-Final'!$T$3:$T$1977,"&gt;="&amp;'SB35 Determination Data'!$F211,'5th Cycle APR Raw Data-Final'!$T$3:$T$1977,"&lt;"&amp;E211),SUMIFS('5th Cycle APR Raw Data-Final'!H$3:H$1977,'5th Cycle APR Raw Data-Final'!$A$3:$A$1977,'SB35 Determination Data'!$K211,'5th Cycle APR Raw Data-Final'!$T$3:$T$1977,"&gt;="&amp;'SB35 Determination Data'!$F211,'5th Cycle APR Raw Data-Final'!$T$3:$T$1977,"&lt;="&amp;G211))</f>
        <v>907</v>
      </c>
      <c r="O211" s="100">
        <f>IF(AN211&lt;1,SUMIFS('5th Cycle APR Raw Data-Final'!I$3:I$1977,'5th Cycle APR Raw Data-Final'!$A$3:$A$1977,'SB35 Determination Data'!$K211,'5th Cycle APR Raw Data-Final'!$T$3:$T$1977,"&gt;="&amp;'SB35 Determination Data'!$F211,'5th Cycle APR Raw Data-Final'!$T$3:$T$1977,"&lt;"&amp;E211),SUMIFS('5th Cycle APR Raw Data-Final'!I$3:I$1977,'5th Cycle APR Raw Data-Final'!$A$3:$A$1977,'SB35 Determination Data'!$K211,'5th Cycle APR Raw Data-Final'!$T$3:$T$1977,"&gt;="&amp;'SB35 Determination Data'!$F211,'5th Cycle APR Raw Data-Final'!$T$3:$T$1977,"&lt;="&amp;G211))</f>
        <v>0</v>
      </c>
      <c r="P211" s="100">
        <f t="shared" si="96"/>
        <v>1910</v>
      </c>
      <c r="Q211" s="112">
        <f t="shared" si="97"/>
        <v>0.32197373091941783</v>
      </c>
      <c r="R211" s="101">
        <f t="shared" si="98"/>
        <v>1409</v>
      </c>
      <c r="S211" s="101">
        <f t="shared" si="99"/>
        <v>0</v>
      </c>
      <c r="T211" s="100">
        <f>VLOOKUP(K211,'5th Cycle APR Raw Data-Final'!$A$3:$P$1977,10,FALSE)</f>
        <v>2034</v>
      </c>
      <c r="U211" s="100">
        <f>IF(AN211&lt;1,SUMIFS('5th Cycle APR Raw Data-Final'!K$3:K$1977,'5th Cycle APR Raw Data-Final'!$A$3:$A$1977,'SB35 Determination Data'!$K211,'5th Cycle APR Raw Data-Final'!$T$3:$T$1977,"&gt;="&amp;'SB35 Determination Data'!$F211,'5th Cycle APR Raw Data-Final'!$T$3:$T$1977,"&lt;"&amp;E211),SUMIFS('5th Cycle APR Raw Data-Final'!K$3:K$1977,'5th Cycle APR Raw Data-Final'!$A$3:$A$1977,'SB35 Determination Data'!$K211,'5th Cycle APR Raw Data-Final'!$T$3:$T$1977,"&gt;="&amp;'SB35 Determination Data'!$F211,'5th Cycle APR Raw Data-Final'!$T$3:$T$1977,"&lt;="&amp;G211))</f>
        <v>3</v>
      </c>
      <c r="V211" s="100">
        <f>IF(AN211&lt;1,SUMIFS('5th Cycle APR Raw Data-Final'!L$3:L$1977,'5th Cycle APR Raw Data-Final'!$A$3:$A$1977,'SB35 Determination Data'!$K211,'5th Cycle APR Raw Data-Final'!$T$3:$T$1977,"&gt;="&amp;'SB35 Determination Data'!$F211,'5th Cycle APR Raw Data-Final'!$T$3:$T$1977,"&lt;"&amp;E211),SUMIFS('5th Cycle APR Raw Data-Final'!L$3:L$1977,'5th Cycle APR Raw Data-Final'!$A$3:$A$1977,'SB35 Determination Data'!$K211,'5th Cycle APR Raw Data-Final'!$T$3:$T$1977,"&gt;="&amp;'SB35 Determination Data'!$F211,'5th Cycle APR Raw Data-Final'!$T$3:$T$1977,"&lt;="&amp;G211))</f>
        <v>3</v>
      </c>
      <c r="W211" s="100">
        <f>IF(AN211&lt;1,SUMIFS('5th Cycle APR Raw Data-Final'!M$3:M$1977,'5th Cycle APR Raw Data-Final'!$A$3:$A$1977,'SB35 Determination Data'!$K211,'5th Cycle APR Raw Data-Final'!$T$3:$T$1977,"&gt;="&amp;'SB35 Determination Data'!$F211,'5th Cycle APR Raw Data-Final'!$T$3:$T$1977,"&lt;"&amp;E211),SUMIFS('5th Cycle APR Raw Data-Final'!M$3:M$1977,'5th Cycle APR Raw Data-Final'!$A$3:$A$1977,'SB35 Determination Data'!$K211,'5th Cycle APR Raw Data-Final'!$T$3:$T$1977,"&gt;="&amp;'SB35 Determination Data'!$F211,'5th Cycle APR Raw Data-Final'!$T$3:$T$1977,"&lt;="&amp;G211))</f>
        <v>0</v>
      </c>
      <c r="X211" s="100">
        <f t="shared" si="100"/>
        <v>2031</v>
      </c>
      <c r="Y211" s="100">
        <f t="shared" si="101"/>
        <v>3</v>
      </c>
      <c r="Z211" s="100">
        <f t="shared" si="102"/>
        <v>2031</v>
      </c>
      <c r="AA211" s="112">
        <f t="shared" si="103"/>
        <v>1.4749262536873156E-3</v>
      </c>
      <c r="AB211" s="112">
        <f t="shared" si="104"/>
        <v>1.4749262536873156E-3</v>
      </c>
      <c r="AC211" s="100">
        <f>VLOOKUP(K211,'5th Cycle APR Raw Data-Final'!$A$3:$P$1977,14,FALSE)</f>
        <v>2239</v>
      </c>
      <c r="AD211" s="100">
        <f>IF(AN211&lt;1,SUMIFS('5th Cycle APR Raw Data-Final'!$O$3:$O$1977,'5th Cycle APR Raw Data-Final'!$A$3:$A$1977,'SB35 Determination Data'!$K211,'5th Cycle APR Raw Data-Final'!$T$3:$T$1977,"&gt;="&amp;'SB35 Determination Data'!$F211,'5th Cycle APR Raw Data-Final'!$T$3:$T$1977,"&lt;"&amp;E211),SUMIFS('5th Cycle APR Raw Data-Final'!$O$3:$O$1977,'5th Cycle APR Raw Data-Final'!$A$3:$A$1977,'SB35 Determination Data'!$K211,'5th Cycle APR Raw Data-Final'!$T$3:$T$1977,"&gt;="&amp;'SB35 Determination Data'!$F211,'5th Cycle APR Raw Data-Final'!$T$3:$T$1977,"&lt;="&amp;G211))</f>
        <v>12973</v>
      </c>
      <c r="AE211" s="100">
        <f t="shared" si="105"/>
        <v>0</v>
      </c>
      <c r="AF211" s="112">
        <f t="shared" si="106"/>
        <v>5.7941045109423852</v>
      </c>
      <c r="AG211" s="100">
        <f>VLOOKUP(K211,'5th Cycle APR Raw Data-Final'!$A$3:$P$1977,16,FALSE)</f>
        <v>5059</v>
      </c>
      <c r="AH211" s="100">
        <f>IF(AN211&lt;1,SUMIFS('5th Cycle APR Raw Data-Final'!$Q$3:$Q$1977,'5th Cycle APR Raw Data-Final'!$A$3:$A$1977,'SB35 Determination Data'!$K211,'5th Cycle APR Raw Data-Final'!$T$3:$T$1977,"&gt;="&amp;'SB35 Determination Data'!$F211,'5th Cycle APR Raw Data-Final'!$T$3:$T$1977,"&lt;"&amp;E211),SUMIFS('5th Cycle APR Raw Data-Final'!$Q$3:$Q$1977,'5th Cycle APR Raw Data-Final'!$A$3:$A$1977,'SB35 Determination Data'!$K211,'5th Cycle APR Raw Data-Final'!$T$3:$T$1977,"&gt;="&amp;'SB35 Determination Data'!$F211,'5th Cycle APR Raw Data-Final'!$T$3:$T$1977,"&lt;="&amp;G211))</f>
        <v>8682</v>
      </c>
      <c r="AI211" s="100">
        <f t="shared" si="107"/>
        <v>0</v>
      </c>
      <c r="AJ211" s="112">
        <f t="shared" si="108"/>
        <v>1.7161494366475587</v>
      </c>
      <c r="AK211" s="100">
        <f>VLOOKUP(K211,'5th Cycle APR Raw Data-Final'!$A$3:$R$1977,18,FALSE)</f>
        <v>12149</v>
      </c>
      <c r="AL211" s="100">
        <f>IF(AN211&lt;1,SUMIFS('5th Cycle APR Raw Data-Final'!$S$3:$S$1977,'5th Cycle APR Raw Data-Final'!$A$3:$A$1977,'SB35 Determination Data'!$K211,'5th Cycle APR Raw Data-Final'!$T$3:$T$1977,"&gt;="&amp;'SB35 Determination Data'!$F211,'5th Cycle APR Raw Data-Final'!$T$3:$T$1977,"&lt;"&amp;E211),SUMIFS('5th Cycle APR Raw Data-Final'!$S$3:$S$1977,'5th Cycle APR Raw Data-Final'!$A$3:$A$1977,'SB35 Determination Data'!$K211,'5th Cycle APR Raw Data-Final'!$T$3:$T$1977,"&gt;="&amp;'SB35 Determination Data'!$F211,'5th Cycle APR Raw Data-Final'!$T$3:$T$1977,"&lt;="&amp;G211))</f>
        <v>22565</v>
      </c>
      <c r="AM211" s="100">
        <f t="shared" si="109"/>
        <v>3941</v>
      </c>
      <c r="AN211" s="114">
        <f t="shared" si="110"/>
        <v>0.5</v>
      </c>
      <c r="AO211" s="2" t="str">
        <f t="shared" si="111"/>
        <v>NO</v>
      </c>
      <c r="AP211" s="2" t="str">
        <f t="shared" si="112"/>
        <v>YES</v>
      </c>
      <c r="AQ211" s="2" t="str">
        <f t="shared" si="113"/>
        <v>NO</v>
      </c>
      <c r="AR211" s="124" t="str">
        <f>VLOOKUP(K211,'2018Submitted'!$A$2:$C$540,3,FALSE)</f>
        <v>Successful</v>
      </c>
      <c r="AS211" s="2" t="str">
        <f t="shared" si="114"/>
        <v>NO</v>
      </c>
      <c r="AT211" s="2" t="str">
        <f t="shared" si="115"/>
        <v>YES</v>
      </c>
    </row>
    <row r="212" spans="1:46" s="2" customFormat="1" ht="12.75" customHeight="1" x14ac:dyDescent="0.2">
      <c r="A212" s="2" t="s">
        <v>5</v>
      </c>
      <c r="B212" s="2" t="str">
        <f t="shared" si="88"/>
        <v>IRWINDALE</v>
      </c>
      <c r="C212" s="71">
        <f t="shared" si="89"/>
        <v>0.625</v>
      </c>
      <c r="D212" s="72">
        <f t="shared" si="90"/>
        <v>8</v>
      </c>
      <c r="E212" s="99">
        <f t="shared" si="91"/>
        <v>2018</v>
      </c>
      <c r="F212" s="99">
        <f t="shared" si="92"/>
        <v>2014</v>
      </c>
      <c r="G212" s="99" t="str">
        <f t="shared" si="93"/>
        <v>2021</v>
      </c>
      <c r="H212" s="2" t="str">
        <f t="shared" si="94"/>
        <v>10/15/2013</v>
      </c>
      <c r="I212" s="2" t="str">
        <f t="shared" si="95"/>
        <v>10/15/2021</v>
      </c>
      <c r="J212" s="2" t="s">
        <v>3</v>
      </c>
      <c r="K212" s="113" t="s">
        <v>1052</v>
      </c>
      <c r="L212" s="100">
        <f>VLOOKUP(K212,'5th Cycle APR Raw Data-Final'!$A$3:$P$1977,6,FALSE)</f>
        <v>4</v>
      </c>
      <c r="M212" s="100">
        <f>IF(AN212&lt;1,SUMIFS('5th Cycle APR Raw Data-Final'!G$3:G$1977,'5th Cycle APR Raw Data-Final'!$A$3:$A$1977,'SB35 Determination Data'!$K212,'5th Cycle APR Raw Data-Final'!$T$3:$T$1977,"&gt;="&amp;'SB35 Determination Data'!$F212,'5th Cycle APR Raw Data-Final'!$T$3:$T$1977,"&lt;"&amp;E212),SUMIFS('5th Cycle APR Raw Data-Final'!G$3:G$1977,'5th Cycle APR Raw Data-Final'!$A$3:$A$1977,'SB35 Determination Data'!$K212,'5th Cycle APR Raw Data-Final'!$T$3:$T$1977,"&gt;="&amp;'SB35 Determination Data'!$F212,'5th Cycle APR Raw Data-Final'!$T$3:$T$1977,"&lt;="&amp;G212))</f>
        <v>3</v>
      </c>
      <c r="N212" s="100">
        <f>IF(AN212&lt;1,SUMIFS('5th Cycle APR Raw Data-Final'!H$3:H$1977,'5th Cycle APR Raw Data-Final'!$A$3:$A$1977,'SB35 Determination Data'!$K212,'5th Cycle APR Raw Data-Final'!$T$3:$T$1977,"&gt;="&amp;'SB35 Determination Data'!$F212,'5th Cycle APR Raw Data-Final'!$T$3:$T$1977,"&lt;"&amp;E212),SUMIFS('5th Cycle APR Raw Data-Final'!H$3:H$1977,'5th Cycle APR Raw Data-Final'!$A$3:$A$1977,'SB35 Determination Data'!$K212,'5th Cycle APR Raw Data-Final'!$T$3:$T$1977,"&gt;="&amp;'SB35 Determination Data'!$F212,'5th Cycle APR Raw Data-Final'!$T$3:$T$1977,"&lt;="&amp;G212))</f>
        <v>3</v>
      </c>
      <c r="O212" s="100">
        <f>IF(AN212&lt;1,SUMIFS('5th Cycle APR Raw Data-Final'!I$3:I$1977,'5th Cycle APR Raw Data-Final'!$A$3:$A$1977,'SB35 Determination Data'!$K212,'5th Cycle APR Raw Data-Final'!$T$3:$T$1977,"&gt;="&amp;'SB35 Determination Data'!$F212,'5th Cycle APR Raw Data-Final'!$T$3:$T$1977,"&lt;"&amp;E212),SUMIFS('5th Cycle APR Raw Data-Final'!I$3:I$1977,'5th Cycle APR Raw Data-Final'!$A$3:$A$1977,'SB35 Determination Data'!$K212,'5th Cycle APR Raw Data-Final'!$T$3:$T$1977,"&gt;="&amp;'SB35 Determination Data'!$F212,'5th Cycle APR Raw Data-Final'!$T$3:$T$1977,"&lt;="&amp;G212))</f>
        <v>0</v>
      </c>
      <c r="P212" s="100">
        <f t="shared" si="96"/>
        <v>1</v>
      </c>
      <c r="Q212" s="112">
        <f t="shared" si="97"/>
        <v>0.75</v>
      </c>
      <c r="R212" s="101">
        <f t="shared" si="98"/>
        <v>2</v>
      </c>
      <c r="S212" s="101">
        <f t="shared" si="99"/>
        <v>1</v>
      </c>
      <c r="T212" s="100">
        <f>VLOOKUP(K212,'5th Cycle APR Raw Data-Final'!$A$3:$P$1977,10,FALSE)</f>
        <v>2</v>
      </c>
      <c r="U212" s="100">
        <f>IF(AN212&lt;1,SUMIFS('5th Cycle APR Raw Data-Final'!K$3:K$1977,'5th Cycle APR Raw Data-Final'!$A$3:$A$1977,'SB35 Determination Data'!$K212,'5th Cycle APR Raw Data-Final'!$T$3:$T$1977,"&gt;="&amp;'SB35 Determination Data'!$F212,'5th Cycle APR Raw Data-Final'!$T$3:$T$1977,"&lt;"&amp;E212),SUMIFS('5th Cycle APR Raw Data-Final'!K$3:K$1977,'5th Cycle APR Raw Data-Final'!$A$3:$A$1977,'SB35 Determination Data'!$K212,'5th Cycle APR Raw Data-Final'!$T$3:$T$1977,"&gt;="&amp;'SB35 Determination Data'!$F212,'5th Cycle APR Raw Data-Final'!$T$3:$T$1977,"&lt;="&amp;G212))</f>
        <v>2</v>
      </c>
      <c r="V212" s="100">
        <f>IF(AN212&lt;1,SUMIFS('5th Cycle APR Raw Data-Final'!L$3:L$1977,'5th Cycle APR Raw Data-Final'!$A$3:$A$1977,'SB35 Determination Data'!$K212,'5th Cycle APR Raw Data-Final'!$T$3:$T$1977,"&gt;="&amp;'SB35 Determination Data'!$F212,'5th Cycle APR Raw Data-Final'!$T$3:$T$1977,"&lt;"&amp;E212),SUMIFS('5th Cycle APR Raw Data-Final'!L$3:L$1977,'5th Cycle APR Raw Data-Final'!$A$3:$A$1977,'SB35 Determination Data'!$K212,'5th Cycle APR Raw Data-Final'!$T$3:$T$1977,"&gt;="&amp;'SB35 Determination Data'!$F212,'5th Cycle APR Raw Data-Final'!$T$3:$T$1977,"&lt;="&amp;G212))</f>
        <v>2</v>
      </c>
      <c r="W212" s="100">
        <f>IF(AN212&lt;1,SUMIFS('5th Cycle APR Raw Data-Final'!M$3:M$1977,'5th Cycle APR Raw Data-Final'!$A$3:$A$1977,'SB35 Determination Data'!$K212,'5th Cycle APR Raw Data-Final'!$T$3:$T$1977,"&gt;="&amp;'SB35 Determination Data'!$F212,'5th Cycle APR Raw Data-Final'!$T$3:$T$1977,"&lt;"&amp;E212),SUMIFS('5th Cycle APR Raw Data-Final'!M$3:M$1977,'5th Cycle APR Raw Data-Final'!$A$3:$A$1977,'SB35 Determination Data'!$K212,'5th Cycle APR Raw Data-Final'!$T$3:$T$1977,"&gt;="&amp;'SB35 Determination Data'!$F212,'5th Cycle APR Raw Data-Final'!$T$3:$T$1977,"&lt;="&amp;G212))</f>
        <v>0</v>
      </c>
      <c r="X212" s="100">
        <f t="shared" si="100"/>
        <v>0</v>
      </c>
      <c r="Y212" s="100">
        <f t="shared" si="101"/>
        <v>3</v>
      </c>
      <c r="Z212" s="100">
        <f t="shared" si="102"/>
        <v>0</v>
      </c>
      <c r="AA212" s="112">
        <f t="shared" si="103"/>
        <v>1</v>
      </c>
      <c r="AB212" s="112">
        <f t="shared" si="104"/>
        <v>1.5</v>
      </c>
      <c r="AC212" s="100">
        <f>VLOOKUP(K212,'5th Cycle APR Raw Data-Final'!$A$3:$P$1977,14,FALSE)</f>
        <v>2</v>
      </c>
      <c r="AD212" s="100">
        <f>IF(AN212&lt;1,SUMIFS('5th Cycle APR Raw Data-Final'!$O$3:$O$1977,'5th Cycle APR Raw Data-Final'!$A$3:$A$1977,'SB35 Determination Data'!$K212,'5th Cycle APR Raw Data-Final'!$T$3:$T$1977,"&gt;="&amp;'SB35 Determination Data'!$F212,'5th Cycle APR Raw Data-Final'!$T$3:$T$1977,"&lt;"&amp;E212),SUMIFS('5th Cycle APR Raw Data-Final'!$O$3:$O$1977,'5th Cycle APR Raw Data-Final'!$A$3:$A$1977,'SB35 Determination Data'!$K212,'5th Cycle APR Raw Data-Final'!$T$3:$T$1977,"&gt;="&amp;'SB35 Determination Data'!$F212,'5th Cycle APR Raw Data-Final'!$T$3:$T$1977,"&lt;="&amp;G212))</f>
        <v>4</v>
      </c>
      <c r="AE212" s="100">
        <f t="shared" si="105"/>
        <v>0</v>
      </c>
      <c r="AF212" s="112">
        <f t="shared" si="106"/>
        <v>2</v>
      </c>
      <c r="AG212" s="100">
        <f>VLOOKUP(K212,'5th Cycle APR Raw Data-Final'!$A$3:$P$1977,16,FALSE)</f>
        <v>7</v>
      </c>
      <c r="AH212" s="100">
        <f>IF(AN212&lt;1,SUMIFS('5th Cycle APR Raw Data-Final'!$Q$3:$Q$1977,'5th Cycle APR Raw Data-Final'!$A$3:$A$1977,'SB35 Determination Data'!$K212,'5th Cycle APR Raw Data-Final'!$T$3:$T$1977,"&gt;="&amp;'SB35 Determination Data'!$F212,'5th Cycle APR Raw Data-Final'!$T$3:$T$1977,"&lt;"&amp;E212),SUMIFS('5th Cycle APR Raw Data-Final'!$Q$3:$Q$1977,'5th Cycle APR Raw Data-Final'!$A$3:$A$1977,'SB35 Determination Data'!$K212,'5th Cycle APR Raw Data-Final'!$T$3:$T$1977,"&gt;="&amp;'SB35 Determination Data'!$F212,'5th Cycle APR Raw Data-Final'!$T$3:$T$1977,"&lt;="&amp;G212))</f>
        <v>0</v>
      </c>
      <c r="AI212" s="100">
        <f t="shared" si="107"/>
        <v>7</v>
      </c>
      <c r="AJ212" s="112">
        <f t="shared" si="108"/>
        <v>0</v>
      </c>
      <c r="AK212" s="100">
        <f>VLOOKUP(K212,'5th Cycle APR Raw Data-Final'!$A$3:$R$1977,18,FALSE)</f>
        <v>15</v>
      </c>
      <c r="AL212" s="100">
        <f>IF(AN212&lt;1,SUMIFS('5th Cycle APR Raw Data-Final'!$S$3:$S$1977,'5th Cycle APR Raw Data-Final'!$A$3:$A$1977,'SB35 Determination Data'!$K212,'5th Cycle APR Raw Data-Final'!$T$3:$T$1977,"&gt;="&amp;'SB35 Determination Data'!$F212,'5th Cycle APR Raw Data-Final'!$T$3:$T$1977,"&lt;"&amp;E212),SUMIFS('5th Cycle APR Raw Data-Final'!$S$3:$S$1977,'5th Cycle APR Raw Data-Final'!$A$3:$A$1977,'SB35 Determination Data'!$K212,'5th Cycle APR Raw Data-Final'!$T$3:$T$1977,"&gt;="&amp;'SB35 Determination Data'!$F212,'5th Cycle APR Raw Data-Final'!$T$3:$T$1977,"&lt;="&amp;G212))</f>
        <v>9</v>
      </c>
      <c r="AM212" s="100">
        <f t="shared" si="109"/>
        <v>8</v>
      </c>
      <c r="AN212" s="114">
        <f t="shared" si="110"/>
        <v>0.5</v>
      </c>
      <c r="AO212" s="2" t="str">
        <f t="shared" si="111"/>
        <v>YES</v>
      </c>
      <c r="AP212" s="2" t="str">
        <f t="shared" si="112"/>
        <v>NO</v>
      </c>
      <c r="AQ212" s="2" t="str">
        <f t="shared" si="113"/>
        <v>NO</v>
      </c>
      <c r="AR212" s="124" t="str">
        <f>VLOOKUP(K212,'2018Submitted'!$A$2:$C$540,3,FALSE)</f>
        <v>Successful</v>
      </c>
      <c r="AS212" s="2" t="str">
        <f t="shared" si="114"/>
        <v>NO</v>
      </c>
      <c r="AT212" s="2" t="str">
        <f t="shared" si="115"/>
        <v>NO</v>
      </c>
    </row>
    <row r="213" spans="1:46" s="2" customFormat="1" ht="12.75" customHeight="1" x14ac:dyDescent="0.2">
      <c r="A213" s="2" t="s">
        <v>78</v>
      </c>
      <c r="B213" s="2" t="str">
        <f t="shared" si="88"/>
        <v>ISLETON</v>
      </c>
      <c r="C213" s="71">
        <f t="shared" si="89"/>
        <v>0.625</v>
      </c>
      <c r="D213" s="72">
        <f t="shared" si="90"/>
        <v>8</v>
      </c>
      <c r="E213" s="99">
        <f t="shared" si="91"/>
        <v>2018</v>
      </c>
      <c r="F213" s="99">
        <f t="shared" si="92"/>
        <v>2014</v>
      </c>
      <c r="G213" s="99" t="str">
        <f t="shared" si="93"/>
        <v>2021</v>
      </c>
      <c r="H213" s="2" t="str">
        <f t="shared" si="94"/>
        <v>10/31/2013</v>
      </c>
      <c r="I213" s="2" t="str">
        <f t="shared" si="95"/>
        <v>10/31/2021</v>
      </c>
      <c r="J213" s="2" t="s">
        <v>32</v>
      </c>
      <c r="K213" s="113" t="s">
        <v>1320</v>
      </c>
      <c r="L213" s="100">
        <f>VLOOKUP(K213,'5th Cycle APR Raw Data-Final'!$A$3:$P$1977,6,FALSE)</f>
        <v>4</v>
      </c>
      <c r="M213" s="100">
        <f>IF(AN213&lt;1,SUMIFS('5th Cycle APR Raw Data-Final'!G$3:G$1977,'5th Cycle APR Raw Data-Final'!$A$3:$A$1977,'SB35 Determination Data'!$K213,'5th Cycle APR Raw Data-Final'!$T$3:$T$1977,"&gt;="&amp;'SB35 Determination Data'!$F213,'5th Cycle APR Raw Data-Final'!$T$3:$T$1977,"&lt;"&amp;E213),SUMIFS('5th Cycle APR Raw Data-Final'!G$3:G$1977,'5th Cycle APR Raw Data-Final'!$A$3:$A$1977,'SB35 Determination Data'!$K213,'5th Cycle APR Raw Data-Final'!$T$3:$T$1977,"&gt;="&amp;'SB35 Determination Data'!$F213,'5th Cycle APR Raw Data-Final'!$T$3:$T$1977,"&lt;="&amp;G213))</f>
        <v>0</v>
      </c>
      <c r="N213" s="100">
        <f>IF(AN213&lt;1,SUMIFS('5th Cycle APR Raw Data-Final'!H$3:H$1977,'5th Cycle APR Raw Data-Final'!$A$3:$A$1977,'SB35 Determination Data'!$K213,'5th Cycle APR Raw Data-Final'!$T$3:$T$1977,"&gt;="&amp;'SB35 Determination Data'!$F213,'5th Cycle APR Raw Data-Final'!$T$3:$T$1977,"&lt;"&amp;E213),SUMIFS('5th Cycle APR Raw Data-Final'!H$3:H$1977,'5th Cycle APR Raw Data-Final'!$A$3:$A$1977,'SB35 Determination Data'!$K213,'5th Cycle APR Raw Data-Final'!$T$3:$T$1977,"&gt;="&amp;'SB35 Determination Data'!$F213,'5th Cycle APR Raw Data-Final'!$T$3:$T$1977,"&lt;="&amp;G213))</f>
        <v>0</v>
      </c>
      <c r="O213" s="100">
        <f>IF(AN213&lt;1,SUMIFS('5th Cycle APR Raw Data-Final'!I$3:I$1977,'5th Cycle APR Raw Data-Final'!$A$3:$A$1977,'SB35 Determination Data'!$K213,'5th Cycle APR Raw Data-Final'!$T$3:$T$1977,"&gt;="&amp;'SB35 Determination Data'!$F213,'5th Cycle APR Raw Data-Final'!$T$3:$T$1977,"&lt;"&amp;E213),SUMIFS('5th Cycle APR Raw Data-Final'!I$3:I$1977,'5th Cycle APR Raw Data-Final'!$A$3:$A$1977,'SB35 Determination Data'!$K213,'5th Cycle APR Raw Data-Final'!$T$3:$T$1977,"&gt;="&amp;'SB35 Determination Data'!$F213,'5th Cycle APR Raw Data-Final'!$T$3:$T$1977,"&lt;="&amp;G213))</f>
        <v>0</v>
      </c>
      <c r="P213" s="100">
        <f t="shared" si="96"/>
        <v>4</v>
      </c>
      <c r="Q213" s="112">
        <f t="shared" si="97"/>
        <v>0</v>
      </c>
      <c r="R213" s="101">
        <f t="shared" si="98"/>
        <v>2</v>
      </c>
      <c r="S213" s="101">
        <f t="shared" si="99"/>
        <v>0</v>
      </c>
      <c r="T213" s="100">
        <f>VLOOKUP(K213,'5th Cycle APR Raw Data-Final'!$A$3:$P$1977,10,FALSE)</f>
        <v>3</v>
      </c>
      <c r="U213" s="100">
        <f>IF(AN213&lt;1,SUMIFS('5th Cycle APR Raw Data-Final'!K$3:K$1977,'5th Cycle APR Raw Data-Final'!$A$3:$A$1977,'SB35 Determination Data'!$K213,'5th Cycle APR Raw Data-Final'!$T$3:$T$1977,"&gt;="&amp;'SB35 Determination Data'!$F213,'5th Cycle APR Raw Data-Final'!$T$3:$T$1977,"&lt;"&amp;E213),SUMIFS('5th Cycle APR Raw Data-Final'!K$3:K$1977,'5th Cycle APR Raw Data-Final'!$A$3:$A$1977,'SB35 Determination Data'!$K213,'5th Cycle APR Raw Data-Final'!$T$3:$T$1977,"&gt;="&amp;'SB35 Determination Data'!$F213,'5th Cycle APR Raw Data-Final'!$T$3:$T$1977,"&lt;="&amp;G213))</f>
        <v>0</v>
      </c>
      <c r="V213" s="100">
        <f>IF(AN213&lt;1,SUMIFS('5th Cycle APR Raw Data-Final'!L$3:L$1977,'5th Cycle APR Raw Data-Final'!$A$3:$A$1977,'SB35 Determination Data'!$K213,'5th Cycle APR Raw Data-Final'!$T$3:$T$1977,"&gt;="&amp;'SB35 Determination Data'!$F213,'5th Cycle APR Raw Data-Final'!$T$3:$T$1977,"&lt;"&amp;E213),SUMIFS('5th Cycle APR Raw Data-Final'!L$3:L$1977,'5th Cycle APR Raw Data-Final'!$A$3:$A$1977,'SB35 Determination Data'!$K213,'5th Cycle APR Raw Data-Final'!$T$3:$T$1977,"&gt;="&amp;'SB35 Determination Data'!$F213,'5th Cycle APR Raw Data-Final'!$T$3:$T$1977,"&lt;="&amp;G213))</f>
        <v>0</v>
      </c>
      <c r="W213" s="100">
        <f>IF(AN213&lt;1,SUMIFS('5th Cycle APR Raw Data-Final'!M$3:M$1977,'5th Cycle APR Raw Data-Final'!$A$3:$A$1977,'SB35 Determination Data'!$K213,'5th Cycle APR Raw Data-Final'!$T$3:$T$1977,"&gt;="&amp;'SB35 Determination Data'!$F213,'5th Cycle APR Raw Data-Final'!$T$3:$T$1977,"&lt;"&amp;E213),SUMIFS('5th Cycle APR Raw Data-Final'!M$3:M$1977,'5th Cycle APR Raw Data-Final'!$A$3:$A$1977,'SB35 Determination Data'!$K213,'5th Cycle APR Raw Data-Final'!$T$3:$T$1977,"&gt;="&amp;'SB35 Determination Data'!$F213,'5th Cycle APR Raw Data-Final'!$T$3:$T$1977,"&lt;="&amp;G213))</f>
        <v>0</v>
      </c>
      <c r="X213" s="100">
        <f t="shared" si="100"/>
        <v>3</v>
      </c>
      <c r="Y213" s="100">
        <f t="shared" si="101"/>
        <v>0</v>
      </c>
      <c r="Z213" s="100">
        <f t="shared" si="102"/>
        <v>3</v>
      </c>
      <c r="AA213" s="112">
        <f t="shared" si="103"/>
        <v>0</v>
      </c>
      <c r="AB213" s="112">
        <f t="shared" si="104"/>
        <v>0</v>
      </c>
      <c r="AC213" s="100">
        <f>VLOOKUP(K213,'5th Cycle APR Raw Data-Final'!$A$3:$P$1977,14,FALSE)</f>
        <v>4</v>
      </c>
      <c r="AD213" s="100">
        <f>IF(AN213&lt;1,SUMIFS('5th Cycle APR Raw Data-Final'!$O$3:$O$1977,'5th Cycle APR Raw Data-Final'!$A$3:$A$1977,'SB35 Determination Data'!$K213,'5th Cycle APR Raw Data-Final'!$T$3:$T$1977,"&gt;="&amp;'SB35 Determination Data'!$F213,'5th Cycle APR Raw Data-Final'!$T$3:$T$1977,"&lt;"&amp;E213),SUMIFS('5th Cycle APR Raw Data-Final'!$O$3:$O$1977,'5th Cycle APR Raw Data-Final'!$A$3:$A$1977,'SB35 Determination Data'!$K213,'5th Cycle APR Raw Data-Final'!$T$3:$T$1977,"&gt;="&amp;'SB35 Determination Data'!$F213,'5th Cycle APR Raw Data-Final'!$T$3:$T$1977,"&lt;="&amp;G213))</f>
        <v>0</v>
      </c>
      <c r="AE213" s="100">
        <f t="shared" si="105"/>
        <v>4</v>
      </c>
      <c r="AF213" s="112">
        <f t="shared" si="106"/>
        <v>0</v>
      </c>
      <c r="AG213" s="100">
        <f>VLOOKUP(K213,'5th Cycle APR Raw Data-Final'!$A$3:$P$1977,16,FALSE)</f>
        <v>12</v>
      </c>
      <c r="AH213" s="100">
        <f>IF(AN213&lt;1,SUMIFS('5th Cycle APR Raw Data-Final'!$Q$3:$Q$1977,'5th Cycle APR Raw Data-Final'!$A$3:$A$1977,'SB35 Determination Data'!$K213,'5th Cycle APR Raw Data-Final'!$T$3:$T$1977,"&gt;="&amp;'SB35 Determination Data'!$F213,'5th Cycle APR Raw Data-Final'!$T$3:$T$1977,"&lt;"&amp;E213),SUMIFS('5th Cycle APR Raw Data-Final'!$Q$3:$Q$1977,'5th Cycle APR Raw Data-Final'!$A$3:$A$1977,'SB35 Determination Data'!$K213,'5th Cycle APR Raw Data-Final'!$T$3:$T$1977,"&gt;="&amp;'SB35 Determination Data'!$F213,'5th Cycle APR Raw Data-Final'!$T$3:$T$1977,"&lt;="&amp;G213))</f>
        <v>0</v>
      </c>
      <c r="AI213" s="100">
        <f t="shared" si="107"/>
        <v>12</v>
      </c>
      <c r="AJ213" s="112">
        <f t="shared" si="108"/>
        <v>0</v>
      </c>
      <c r="AK213" s="100">
        <f>VLOOKUP(K213,'5th Cycle APR Raw Data-Final'!$A$3:$R$1977,18,FALSE)</f>
        <v>23</v>
      </c>
      <c r="AL213" s="100">
        <f>IF(AN213&lt;1,SUMIFS('5th Cycle APR Raw Data-Final'!$S$3:$S$1977,'5th Cycle APR Raw Data-Final'!$A$3:$A$1977,'SB35 Determination Data'!$K213,'5th Cycle APR Raw Data-Final'!$T$3:$T$1977,"&gt;="&amp;'SB35 Determination Data'!$F213,'5th Cycle APR Raw Data-Final'!$T$3:$T$1977,"&lt;"&amp;E213),SUMIFS('5th Cycle APR Raw Data-Final'!$S$3:$S$1977,'5th Cycle APR Raw Data-Final'!$A$3:$A$1977,'SB35 Determination Data'!$K213,'5th Cycle APR Raw Data-Final'!$T$3:$T$1977,"&gt;="&amp;'SB35 Determination Data'!$F213,'5th Cycle APR Raw Data-Final'!$T$3:$T$1977,"&lt;="&amp;G213))</f>
        <v>0</v>
      </c>
      <c r="AM213" s="100">
        <f t="shared" si="109"/>
        <v>23</v>
      </c>
      <c r="AN213" s="114">
        <f t="shared" si="110"/>
        <v>0.5</v>
      </c>
      <c r="AO213" s="2" t="str">
        <f t="shared" si="111"/>
        <v>YES</v>
      </c>
      <c r="AP213" s="2" t="str">
        <f t="shared" si="112"/>
        <v>NO</v>
      </c>
      <c r="AQ213" s="2" t="str">
        <f t="shared" si="113"/>
        <v>NO</v>
      </c>
      <c r="AR213" s="124" t="str">
        <f>VLOOKUP(K213,'2018Submitted'!$A$2:$C$540,3,FALSE)</f>
        <v>Successful</v>
      </c>
      <c r="AS213" s="2" t="str">
        <f t="shared" si="114"/>
        <v>NO</v>
      </c>
      <c r="AT213" s="2" t="str">
        <f t="shared" si="115"/>
        <v>NO</v>
      </c>
    </row>
    <row r="214" spans="1:46" s="2" customFormat="1" ht="12.75" customHeight="1" x14ac:dyDescent="0.2">
      <c r="A214" s="2" t="s">
        <v>14</v>
      </c>
      <c r="B214" s="2" t="str">
        <f t="shared" si="88"/>
        <v>JACKSON</v>
      </c>
      <c r="C214" s="71">
        <f t="shared" si="89"/>
        <v>1</v>
      </c>
      <c r="D214" s="72">
        <f t="shared" si="90"/>
        <v>5</v>
      </c>
      <c r="E214" s="99">
        <f t="shared" si="91"/>
        <v>2017</v>
      </c>
      <c r="F214" s="99">
        <f t="shared" si="92"/>
        <v>2014</v>
      </c>
      <c r="G214" s="99">
        <f t="shared" si="93"/>
        <v>2018</v>
      </c>
      <c r="H214" s="2" t="str">
        <f t="shared" si="94"/>
        <v>06/30/2014</v>
      </c>
      <c r="I214" s="2" t="str">
        <f t="shared" si="95"/>
        <v>06/30/2019</v>
      </c>
      <c r="J214" s="2" t="s">
        <v>13</v>
      </c>
      <c r="K214" s="113" t="s">
        <v>162</v>
      </c>
      <c r="L214" s="100">
        <f>VLOOKUP(K214,'5th Cycle APR Raw Data-Final'!$A$3:$P$1977,6,FALSE)</f>
        <v>4</v>
      </c>
      <c r="M214" s="100">
        <f>IF(AN214&lt;1,SUMIFS('5th Cycle APR Raw Data-Final'!G$3:G$1977,'5th Cycle APR Raw Data-Final'!$A$3:$A$1977,'SB35 Determination Data'!$K214,'5th Cycle APR Raw Data-Final'!$T$3:$T$1977,"&gt;="&amp;'SB35 Determination Data'!$F214,'5th Cycle APR Raw Data-Final'!$T$3:$T$1977,"&lt;"&amp;E214),SUMIFS('5th Cycle APR Raw Data-Final'!G$3:G$1977,'5th Cycle APR Raw Data-Final'!$A$3:$A$1977,'SB35 Determination Data'!$K214,'5th Cycle APR Raw Data-Final'!$T$3:$T$1977,"&gt;="&amp;'SB35 Determination Data'!$F214,'5th Cycle APR Raw Data-Final'!$T$3:$T$1977,"&lt;="&amp;G214))</f>
        <v>0</v>
      </c>
      <c r="N214" s="100">
        <f>IF(AN214&lt;1,SUMIFS('5th Cycle APR Raw Data-Final'!H$3:H$1977,'5th Cycle APR Raw Data-Final'!$A$3:$A$1977,'SB35 Determination Data'!$K214,'5th Cycle APR Raw Data-Final'!$T$3:$T$1977,"&gt;="&amp;'SB35 Determination Data'!$F214,'5th Cycle APR Raw Data-Final'!$T$3:$T$1977,"&lt;"&amp;E214),SUMIFS('5th Cycle APR Raw Data-Final'!H$3:H$1977,'5th Cycle APR Raw Data-Final'!$A$3:$A$1977,'SB35 Determination Data'!$K214,'5th Cycle APR Raw Data-Final'!$T$3:$T$1977,"&gt;="&amp;'SB35 Determination Data'!$F214,'5th Cycle APR Raw Data-Final'!$T$3:$T$1977,"&lt;="&amp;G214))</f>
        <v>0</v>
      </c>
      <c r="O214" s="100">
        <f>IF(AN214&lt;1,SUMIFS('5th Cycle APR Raw Data-Final'!I$3:I$1977,'5th Cycle APR Raw Data-Final'!$A$3:$A$1977,'SB35 Determination Data'!$K214,'5th Cycle APR Raw Data-Final'!$T$3:$T$1977,"&gt;="&amp;'SB35 Determination Data'!$F214,'5th Cycle APR Raw Data-Final'!$T$3:$T$1977,"&lt;"&amp;E214),SUMIFS('5th Cycle APR Raw Data-Final'!I$3:I$1977,'5th Cycle APR Raw Data-Final'!$A$3:$A$1977,'SB35 Determination Data'!$K214,'5th Cycle APR Raw Data-Final'!$T$3:$T$1977,"&gt;="&amp;'SB35 Determination Data'!$F214,'5th Cycle APR Raw Data-Final'!$T$3:$T$1977,"&lt;="&amp;G214))</f>
        <v>0</v>
      </c>
      <c r="P214" s="100">
        <f t="shared" si="96"/>
        <v>4</v>
      </c>
      <c r="Q214" s="112">
        <f t="shared" si="97"/>
        <v>0</v>
      </c>
      <c r="R214" s="101">
        <f t="shared" si="98"/>
        <v>4</v>
      </c>
      <c r="S214" s="101">
        <f t="shared" si="99"/>
        <v>0</v>
      </c>
      <c r="T214" s="100">
        <f>VLOOKUP(K214,'5th Cycle APR Raw Data-Final'!$A$3:$P$1977,10,FALSE)</f>
        <v>3</v>
      </c>
      <c r="U214" s="100">
        <f>IF(AN214&lt;1,SUMIFS('5th Cycle APR Raw Data-Final'!K$3:K$1977,'5th Cycle APR Raw Data-Final'!$A$3:$A$1977,'SB35 Determination Data'!$K214,'5th Cycle APR Raw Data-Final'!$T$3:$T$1977,"&gt;="&amp;'SB35 Determination Data'!$F214,'5th Cycle APR Raw Data-Final'!$T$3:$T$1977,"&lt;"&amp;E214),SUMIFS('5th Cycle APR Raw Data-Final'!K$3:K$1977,'5th Cycle APR Raw Data-Final'!$A$3:$A$1977,'SB35 Determination Data'!$K214,'5th Cycle APR Raw Data-Final'!$T$3:$T$1977,"&gt;="&amp;'SB35 Determination Data'!$F214,'5th Cycle APR Raw Data-Final'!$T$3:$T$1977,"&lt;="&amp;G214))</f>
        <v>0</v>
      </c>
      <c r="V214" s="100">
        <f>IF(AN214&lt;1,SUMIFS('5th Cycle APR Raw Data-Final'!L$3:L$1977,'5th Cycle APR Raw Data-Final'!$A$3:$A$1977,'SB35 Determination Data'!$K214,'5th Cycle APR Raw Data-Final'!$T$3:$T$1977,"&gt;="&amp;'SB35 Determination Data'!$F214,'5th Cycle APR Raw Data-Final'!$T$3:$T$1977,"&lt;"&amp;E214),SUMIFS('5th Cycle APR Raw Data-Final'!L$3:L$1977,'5th Cycle APR Raw Data-Final'!$A$3:$A$1977,'SB35 Determination Data'!$K214,'5th Cycle APR Raw Data-Final'!$T$3:$T$1977,"&gt;="&amp;'SB35 Determination Data'!$F214,'5th Cycle APR Raw Data-Final'!$T$3:$T$1977,"&lt;="&amp;G214))</f>
        <v>0</v>
      </c>
      <c r="W214" s="100">
        <f>IF(AN214&lt;1,SUMIFS('5th Cycle APR Raw Data-Final'!M$3:M$1977,'5th Cycle APR Raw Data-Final'!$A$3:$A$1977,'SB35 Determination Data'!$K214,'5th Cycle APR Raw Data-Final'!$T$3:$T$1977,"&gt;="&amp;'SB35 Determination Data'!$F214,'5th Cycle APR Raw Data-Final'!$T$3:$T$1977,"&lt;"&amp;E214),SUMIFS('5th Cycle APR Raw Data-Final'!M$3:M$1977,'5th Cycle APR Raw Data-Final'!$A$3:$A$1977,'SB35 Determination Data'!$K214,'5th Cycle APR Raw Data-Final'!$T$3:$T$1977,"&gt;="&amp;'SB35 Determination Data'!$F214,'5th Cycle APR Raw Data-Final'!$T$3:$T$1977,"&lt;="&amp;G214))</f>
        <v>0</v>
      </c>
      <c r="X214" s="100">
        <f t="shared" si="100"/>
        <v>3</v>
      </c>
      <c r="Y214" s="100">
        <f t="shared" si="101"/>
        <v>0</v>
      </c>
      <c r="Z214" s="100">
        <f t="shared" si="102"/>
        <v>3</v>
      </c>
      <c r="AA214" s="112">
        <f t="shared" si="103"/>
        <v>0</v>
      </c>
      <c r="AB214" s="112">
        <f t="shared" si="104"/>
        <v>0</v>
      </c>
      <c r="AC214" s="100">
        <f>VLOOKUP(K214,'5th Cycle APR Raw Data-Final'!$A$3:$P$1977,14,FALSE)</f>
        <v>4</v>
      </c>
      <c r="AD214" s="100">
        <f>IF(AN214&lt;1,SUMIFS('5th Cycle APR Raw Data-Final'!$O$3:$O$1977,'5th Cycle APR Raw Data-Final'!$A$3:$A$1977,'SB35 Determination Data'!$K214,'5th Cycle APR Raw Data-Final'!$T$3:$T$1977,"&gt;="&amp;'SB35 Determination Data'!$F214,'5th Cycle APR Raw Data-Final'!$T$3:$T$1977,"&lt;"&amp;E214),SUMIFS('5th Cycle APR Raw Data-Final'!$O$3:$O$1977,'5th Cycle APR Raw Data-Final'!$A$3:$A$1977,'SB35 Determination Data'!$K214,'5th Cycle APR Raw Data-Final'!$T$3:$T$1977,"&gt;="&amp;'SB35 Determination Data'!$F214,'5th Cycle APR Raw Data-Final'!$T$3:$T$1977,"&lt;="&amp;G214))</f>
        <v>29</v>
      </c>
      <c r="AE214" s="100">
        <f t="shared" si="105"/>
        <v>0</v>
      </c>
      <c r="AF214" s="112">
        <f t="shared" si="106"/>
        <v>7.25</v>
      </c>
      <c r="AG214" s="100">
        <f>VLOOKUP(K214,'5th Cycle APR Raw Data-Final'!$A$3:$P$1977,16,FALSE)</f>
        <v>8</v>
      </c>
      <c r="AH214" s="100">
        <f>IF(AN214&lt;1,SUMIFS('5th Cycle APR Raw Data-Final'!$Q$3:$Q$1977,'5th Cycle APR Raw Data-Final'!$A$3:$A$1977,'SB35 Determination Data'!$K214,'5th Cycle APR Raw Data-Final'!$T$3:$T$1977,"&gt;="&amp;'SB35 Determination Data'!$F214,'5th Cycle APR Raw Data-Final'!$T$3:$T$1977,"&lt;"&amp;E214),SUMIFS('5th Cycle APR Raw Data-Final'!$Q$3:$Q$1977,'5th Cycle APR Raw Data-Final'!$A$3:$A$1977,'SB35 Determination Data'!$K214,'5th Cycle APR Raw Data-Final'!$T$3:$T$1977,"&gt;="&amp;'SB35 Determination Data'!$F214,'5th Cycle APR Raw Data-Final'!$T$3:$T$1977,"&lt;="&amp;G214))</f>
        <v>18</v>
      </c>
      <c r="AI214" s="100">
        <f t="shared" si="107"/>
        <v>0</v>
      </c>
      <c r="AJ214" s="112">
        <f t="shared" si="108"/>
        <v>2.25</v>
      </c>
      <c r="AK214" s="100">
        <f>VLOOKUP(K214,'5th Cycle APR Raw Data-Final'!$A$3:$R$1977,18,FALSE)</f>
        <v>19</v>
      </c>
      <c r="AL214" s="100">
        <f>IF(AN214&lt;1,SUMIFS('5th Cycle APR Raw Data-Final'!$S$3:$S$1977,'5th Cycle APR Raw Data-Final'!$A$3:$A$1977,'SB35 Determination Data'!$K214,'5th Cycle APR Raw Data-Final'!$T$3:$T$1977,"&gt;="&amp;'SB35 Determination Data'!$F214,'5th Cycle APR Raw Data-Final'!$T$3:$T$1977,"&lt;"&amp;E214),SUMIFS('5th Cycle APR Raw Data-Final'!$S$3:$S$1977,'5th Cycle APR Raw Data-Final'!$A$3:$A$1977,'SB35 Determination Data'!$K214,'5th Cycle APR Raw Data-Final'!$T$3:$T$1977,"&gt;="&amp;'SB35 Determination Data'!$F214,'5th Cycle APR Raw Data-Final'!$T$3:$T$1977,"&lt;="&amp;G214))</f>
        <v>47</v>
      </c>
      <c r="AM214" s="100">
        <f t="shared" si="109"/>
        <v>7</v>
      </c>
      <c r="AN214" s="114">
        <f t="shared" si="110"/>
        <v>1</v>
      </c>
      <c r="AO214" s="2" t="str">
        <f t="shared" si="111"/>
        <v>NO</v>
      </c>
      <c r="AP214" s="2" t="str">
        <f t="shared" si="112"/>
        <v>YES</v>
      </c>
      <c r="AQ214" s="2" t="str">
        <f t="shared" si="113"/>
        <v>NO</v>
      </c>
      <c r="AR214" s="124" t="str">
        <f>VLOOKUP(K214,'2018Submitted'!$A$2:$C$540,3,FALSE)</f>
        <v>Successful</v>
      </c>
      <c r="AS214" s="2" t="str">
        <f t="shared" si="114"/>
        <v>NO</v>
      </c>
      <c r="AT214" s="2" t="str">
        <f t="shared" si="115"/>
        <v>YES</v>
      </c>
    </row>
    <row r="215" spans="1:46" s="2" customFormat="1" ht="12.75" customHeight="1" x14ac:dyDescent="0.2">
      <c r="A215" s="2" t="s">
        <v>35</v>
      </c>
      <c r="B215" s="2" t="str">
        <f t="shared" si="88"/>
        <v>JURUPA VALLEY</v>
      </c>
      <c r="C215" s="71">
        <f t="shared" si="89"/>
        <v>0.625</v>
      </c>
      <c r="D215" s="72">
        <f t="shared" si="90"/>
        <v>8</v>
      </c>
      <c r="E215" s="99">
        <f t="shared" si="91"/>
        <v>2018</v>
      </c>
      <c r="F215" s="99">
        <f t="shared" si="92"/>
        <v>2014</v>
      </c>
      <c r="G215" s="99" t="str">
        <f t="shared" si="93"/>
        <v>2021</v>
      </c>
      <c r="H215" s="2" t="str">
        <f t="shared" si="94"/>
        <v>10/15/2013</v>
      </c>
      <c r="I215" s="2" t="str">
        <f t="shared" si="95"/>
        <v>10/15/2021</v>
      </c>
      <c r="J215" s="2" t="s">
        <v>3</v>
      </c>
      <c r="K215" s="113" t="s">
        <v>1322</v>
      </c>
      <c r="L215" s="100">
        <f>VLOOKUP(K215,'5th Cycle APR Raw Data-Final'!$A$3:$P$1977,6,FALSE)</f>
        <v>409</v>
      </c>
      <c r="M215" s="100">
        <f>IF(AN215&lt;1,SUMIFS('5th Cycle APR Raw Data-Final'!G$3:G$1977,'5th Cycle APR Raw Data-Final'!$A$3:$A$1977,'SB35 Determination Data'!$K215,'5th Cycle APR Raw Data-Final'!$T$3:$T$1977,"&gt;="&amp;'SB35 Determination Data'!$F215,'5th Cycle APR Raw Data-Final'!$T$3:$T$1977,"&lt;"&amp;E215),SUMIFS('5th Cycle APR Raw Data-Final'!G$3:G$1977,'5th Cycle APR Raw Data-Final'!$A$3:$A$1977,'SB35 Determination Data'!$K215,'5th Cycle APR Raw Data-Final'!$T$3:$T$1977,"&gt;="&amp;'SB35 Determination Data'!$F215,'5th Cycle APR Raw Data-Final'!$T$3:$T$1977,"&lt;="&amp;G215))</f>
        <v>0</v>
      </c>
      <c r="N215" s="100">
        <f>IF(AN215&lt;1,SUMIFS('5th Cycle APR Raw Data-Final'!H$3:H$1977,'5th Cycle APR Raw Data-Final'!$A$3:$A$1977,'SB35 Determination Data'!$K215,'5th Cycle APR Raw Data-Final'!$T$3:$T$1977,"&gt;="&amp;'SB35 Determination Data'!$F215,'5th Cycle APR Raw Data-Final'!$T$3:$T$1977,"&lt;"&amp;E215),SUMIFS('5th Cycle APR Raw Data-Final'!H$3:H$1977,'5th Cycle APR Raw Data-Final'!$A$3:$A$1977,'SB35 Determination Data'!$K215,'5th Cycle APR Raw Data-Final'!$T$3:$T$1977,"&gt;="&amp;'SB35 Determination Data'!$F215,'5th Cycle APR Raw Data-Final'!$T$3:$T$1977,"&lt;="&amp;G215))</f>
        <v>0</v>
      </c>
      <c r="O215" s="100">
        <f>IF(AN215&lt;1,SUMIFS('5th Cycle APR Raw Data-Final'!I$3:I$1977,'5th Cycle APR Raw Data-Final'!$A$3:$A$1977,'SB35 Determination Data'!$K215,'5th Cycle APR Raw Data-Final'!$T$3:$T$1977,"&gt;="&amp;'SB35 Determination Data'!$F215,'5th Cycle APR Raw Data-Final'!$T$3:$T$1977,"&lt;"&amp;E215),SUMIFS('5th Cycle APR Raw Data-Final'!I$3:I$1977,'5th Cycle APR Raw Data-Final'!$A$3:$A$1977,'SB35 Determination Data'!$K215,'5th Cycle APR Raw Data-Final'!$T$3:$T$1977,"&gt;="&amp;'SB35 Determination Data'!$F215,'5th Cycle APR Raw Data-Final'!$T$3:$T$1977,"&lt;="&amp;G215))</f>
        <v>0</v>
      </c>
      <c r="P215" s="100">
        <f t="shared" si="96"/>
        <v>409</v>
      </c>
      <c r="Q215" s="112">
        <f t="shared" si="97"/>
        <v>0</v>
      </c>
      <c r="R215" s="101">
        <f t="shared" si="98"/>
        <v>205</v>
      </c>
      <c r="S215" s="101">
        <f t="shared" si="99"/>
        <v>0</v>
      </c>
      <c r="T215" s="100">
        <f>VLOOKUP(K215,'5th Cycle APR Raw Data-Final'!$A$3:$P$1977,10,FALSE)</f>
        <v>275</v>
      </c>
      <c r="U215" s="100">
        <f>IF(AN215&lt;1,SUMIFS('5th Cycle APR Raw Data-Final'!K$3:K$1977,'5th Cycle APR Raw Data-Final'!$A$3:$A$1977,'SB35 Determination Data'!$K215,'5th Cycle APR Raw Data-Final'!$T$3:$T$1977,"&gt;="&amp;'SB35 Determination Data'!$F215,'5th Cycle APR Raw Data-Final'!$T$3:$T$1977,"&lt;"&amp;E215),SUMIFS('5th Cycle APR Raw Data-Final'!K$3:K$1977,'5th Cycle APR Raw Data-Final'!$A$3:$A$1977,'SB35 Determination Data'!$K215,'5th Cycle APR Raw Data-Final'!$T$3:$T$1977,"&gt;="&amp;'SB35 Determination Data'!$F215,'5th Cycle APR Raw Data-Final'!$T$3:$T$1977,"&lt;="&amp;G215))</f>
        <v>0</v>
      </c>
      <c r="V215" s="100">
        <f>IF(AN215&lt;1,SUMIFS('5th Cycle APR Raw Data-Final'!L$3:L$1977,'5th Cycle APR Raw Data-Final'!$A$3:$A$1977,'SB35 Determination Data'!$K215,'5th Cycle APR Raw Data-Final'!$T$3:$T$1977,"&gt;="&amp;'SB35 Determination Data'!$F215,'5th Cycle APR Raw Data-Final'!$T$3:$T$1977,"&lt;"&amp;E215),SUMIFS('5th Cycle APR Raw Data-Final'!L$3:L$1977,'5th Cycle APR Raw Data-Final'!$A$3:$A$1977,'SB35 Determination Data'!$K215,'5th Cycle APR Raw Data-Final'!$T$3:$T$1977,"&gt;="&amp;'SB35 Determination Data'!$F215,'5th Cycle APR Raw Data-Final'!$T$3:$T$1977,"&lt;="&amp;G215))</f>
        <v>0</v>
      </c>
      <c r="W215" s="100">
        <f>IF(AN215&lt;1,SUMIFS('5th Cycle APR Raw Data-Final'!M$3:M$1977,'5th Cycle APR Raw Data-Final'!$A$3:$A$1977,'SB35 Determination Data'!$K215,'5th Cycle APR Raw Data-Final'!$T$3:$T$1977,"&gt;="&amp;'SB35 Determination Data'!$F215,'5th Cycle APR Raw Data-Final'!$T$3:$T$1977,"&lt;"&amp;E215),SUMIFS('5th Cycle APR Raw Data-Final'!M$3:M$1977,'5th Cycle APR Raw Data-Final'!$A$3:$A$1977,'SB35 Determination Data'!$K215,'5th Cycle APR Raw Data-Final'!$T$3:$T$1977,"&gt;="&amp;'SB35 Determination Data'!$F215,'5th Cycle APR Raw Data-Final'!$T$3:$T$1977,"&lt;="&amp;G215))</f>
        <v>0</v>
      </c>
      <c r="X215" s="100">
        <f t="shared" si="100"/>
        <v>275</v>
      </c>
      <c r="Y215" s="100">
        <f t="shared" si="101"/>
        <v>0</v>
      </c>
      <c r="Z215" s="100">
        <f t="shared" si="102"/>
        <v>275</v>
      </c>
      <c r="AA215" s="112">
        <f t="shared" si="103"/>
        <v>0</v>
      </c>
      <c r="AB215" s="112">
        <f t="shared" si="104"/>
        <v>0</v>
      </c>
      <c r="AC215" s="100">
        <f>VLOOKUP(K215,'5th Cycle APR Raw Data-Final'!$A$3:$P$1977,14,FALSE)</f>
        <v>307</v>
      </c>
      <c r="AD215" s="100">
        <f>IF(AN215&lt;1,SUMIFS('5th Cycle APR Raw Data-Final'!$O$3:$O$1977,'5th Cycle APR Raw Data-Final'!$A$3:$A$1977,'SB35 Determination Data'!$K215,'5th Cycle APR Raw Data-Final'!$T$3:$T$1977,"&gt;="&amp;'SB35 Determination Data'!$F215,'5th Cycle APR Raw Data-Final'!$T$3:$T$1977,"&lt;"&amp;E215),SUMIFS('5th Cycle APR Raw Data-Final'!$O$3:$O$1977,'5th Cycle APR Raw Data-Final'!$A$3:$A$1977,'SB35 Determination Data'!$K215,'5th Cycle APR Raw Data-Final'!$T$3:$T$1977,"&gt;="&amp;'SB35 Determination Data'!$F215,'5th Cycle APR Raw Data-Final'!$T$3:$T$1977,"&lt;="&amp;G215))</f>
        <v>0</v>
      </c>
      <c r="AE215" s="100">
        <f t="shared" si="105"/>
        <v>307</v>
      </c>
      <c r="AF215" s="112">
        <f t="shared" si="106"/>
        <v>0</v>
      </c>
      <c r="AG215" s="100">
        <f>VLOOKUP(K215,'5th Cycle APR Raw Data-Final'!$A$3:$P$1977,16,FALSE)</f>
        <v>721</v>
      </c>
      <c r="AH215" s="100">
        <f>IF(AN215&lt;1,SUMIFS('5th Cycle APR Raw Data-Final'!$Q$3:$Q$1977,'5th Cycle APR Raw Data-Final'!$A$3:$A$1977,'SB35 Determination Data'!$K215,'5th Cycle APR Raw Data-Final'!$T$3:$T$1977,"&gt;="&amp;'SB35 Determination Data'!$F215,'5th Cycle APR Raw Data-Final'!$T$3:$T$1977,"&lt;"&amp;E215),SUMIFS('5th Cycle APR Raw Data-Final'!$Q$3:$Q$1977,'5th Cycle APR Raw Data-Final'!$A$3:$A$1977,'SB35 Determination Data'!$K215,'5th Cycle APR Raw Data-Final'!$T$3:$T$1977,"&gt;="&amp;'SB35 Determination Data'!$F215,'5th Cycle APR Raw Data-Final'!$T$3:$T$1977,"&lt;="&amp;G215))</f>
        <v>0</v>
      </c>
      <c r="AI215" s="100">
        <f t="shared" si="107"/>
        <v>721</v>
      </c>
      <c r="AJ215" s="112">
        <f t="shared" si="108"/>
        <v>0</v>
      </c>
      <c r="AK215" s="100">
        <f>VLOOKUP(K215,'5th Cycle APR Raw Data-Final'!$A$3:$R$1977,18,FALSE)</f>
        <v>1712</v>
      </c>
      <c r="AL215" s="100">
        <f>IF(AN215&lt;1,SUMIFS('5th Cycle APR Raw Data-Final'!$S$3:$S$1977,'5th Cycle APR Raw Data-Final'!$A$3:$A$1977,'SB35 Determination Data'!$K215,'5th Cycle APR Raw Data-Final'!$T$3:$T$1977,"&gt;="&amp;'SB35 Determination Data'!$F215,'5th Cycle APR Raw Data-Final'!$T$3:$T$1977,"&lt;"&amp;E215),SUMIFS('5th Cycle APR Raw Data-Final'!$S$3:$S$1977,'5th Cycle APR Raw Data-Final'!$A$3:$A$1977,'SB35 Determination Data'!$K215,'5th Cycle APR Raw Data-Final'!$T$3:$T$1977,"&gt;="&amp;'SB35 Determination Data'!$F215,'5th Cycle APR Raw Data-Final'!$T$3:$T$1977,"&lt;="&amp;G215))</f>
        <v>0</v>
      </c>
      <c r="AM215" s="100">
        <f t="shared" si="109"/>
        <v>1712</v>
      </c>
      <c r="AN215" s="114">
        <f t="shared" si="110"/>
        <v>0.5</v>
      </c>
      <c r="AO215" s="2" t="str">
        <f t="shared" si="111"/>
        <v>YES</v>
      </c>
      <c r="AP215" s="2" t="str">
        <f t="shared" si="112"/>
        <v>NO</v>
      </c>
      <c r="AQ215" s="2" t="str">
        <f t="shared" si="113"/>
        <v>NO</v>
      </c>
      <c r="AR215" s="124" t="str">
        <f>VLOOKUP(K215,'2018Submitted'!$A$2:$C$540,3,FALSE)</f>
        <v>Successful</v>
      </c>
      <c r="AS215" s="2" t="str">
        <f t="shared" si="114"/>
        <v>NO</v>
      </c>
      <c r="AT215" s="2" t="str">
        <f t="shared" si="115"/>
        <v>NO</v>
      </c>
    </row>
    <row r="216" spans="1:46" s="2" customFormat="1" ht="12.75" customHeight="1" x14ac:dyDescent="0.2">
      <c r="A216" s="2" t="s">
        <v>82</v>
      </c>
      <c r="B216" s="2" t="str">
        <f t="shared" si="88"/>
        <v>KERMAN</v>
      </c>
      <c r="C216" s="71">
        <f t="shared" si="89"/>
        <v>0.375</v>
      </c>
      <c r="D216" s="72">
        <f t="shared" si="90"/>
        <v>8</v>
      </c>
      <c r="E216" s="99">
        <f t="shared" si="91"/>
        <v>2020</v>
      </c>
      <c r="F216" s="99">
        <f t="shared" si="92"/>
        <v>2016</v>
      </c>
      <c r="G216" s="99" t="str">
        <f t="shared" si="93"/>
        <v>2023</v>
      </c>
      <c r="H216" s="2" t="str">
        <f t="shared" si="94"/>
        <v>12/31/2015</v>
      </c>
      <c r="I216" s="2" t="str">
        <f t="shared" si="95"/>
        <v>12/31/2023</v>
      </c>
      <c r="J216" s="2" t="s">
        <v>26</v>
      </c>
      <c r="K216" s="113" t="s">
        <v>1114</v>
      </c>
      <c r="L216" s="100">
        <f>VLOOKUP(K216,'5th Cycle APR Raw Data-Final'!$A$3:$P$1977,6,FALSE)</f>
        <v>238</v>
      </c>
      <c r="M216" s="100">
        <f>IF(AN216&lt;1,SUMIFS('5th Cycle APR Raw Data-Final'!G$3:G$1977,'5th Cycle APR Raw Data-Final'!$A$3:$A$1977,'SB35 Determination Data'!$K216,'5th Cycle APR Raw Data-Final'!$T$3:$T$1977,"&gt;="&amp;'SB35 Determination Data'!$F216,'5th Cycle APR Raw Data-Final'!$T$3:$T$1977,"&lt;"&amp;E216),SUMIFS('5th Cycle APR Raw Data-Final'!G$3:G$1977,'5th Cycle APR Raw Data-Final'!$A$3:$A$1977,'SB35 Determination Data'!$K216,'5th Cycle APR Raw Data-Final'!$T$3:$T$1977,"&gt;="&amp;'SB35 Determination Data'!$F216,'5th Cycle APR Raw Data-Final'!$T$3:$T$1977,"&lt;="&amp;G216))</f>
        <v>0</v>
      </c>
      <c r="N216" s="100">
        <f>IF(AN216&lt;1,SUMIFS('5th Cycle APR Raw Data-Final'!H$3:H$1977,'5th Cycle APR Raw Data-Final'!$A$3:$A$1977,'SB35 Determination Data'!$K216,'5th Cycle APR Raw Data-Final'!$T$3:$T$1977,"&gt;="&amp;'SB35 Determination Data'!$F216,'5th Cycle APR Raw Data-Final'!$T$3:$T$1977,"&lt;"&amp;E216),SUMIFS('5th Cycle APR Raw Data-Final'!H$3:H$1977,'5th Cycle APR Raw Data-Final'!$A$3:$A$1977,'SB35 Determination Data'!$K216,'5th Cycle APR Raw Data-Final'!$T$3:$T$1977,"&gt;="&amp;'SB35 Determination Data'!$F216,'5th Cycle APR Raw Data-Final'!$T$3:$T$1977,"&lt;="&amp;G216))</f>
        <v>0</v>
      </c>
      <c r="O216" s="100">
        <f>IF(AN216&lt;1,SUMIFS('5th Cycle APR Raw Data-Final'!I$3:I$1977,'5th Cycle APR Raw Data-Final'!$A$3:$A$1977,'SB35 Determination Data'!$K216,'5th Cycle APR Raw Data-Final'!$T$3:$T$1977,"&gt;="&amp;'SB35 Determination Data'!$F216,'5th Cycle APR Raw Data-Final'!$T$3:$T$1977,"&lt;"&amp;E216),SUMIFS('5th Cycle APR Raw Data-Final'!I$3:I$1977,'5th Cycle APR Raw Data-Final'!$A$3:$A$1977,'SB35 Determination Data'!$K216,'5th Cycle APR Raw Data-Final'!$T$3:$T$1977,"&gt;="&amp;'SB35 Determination Data'!$F216,'5th Cycle APR Raw Data-Final'!$T$3:$T$1977,"&lt;="&amp;G216))</f>
        <v>0</v>
      </c>
      <c r="P216" s="100">
        <f t="shared" si="96"/>
        <v>238</v>
      </c>
      <c r="Q216" s="112">
        <f t="shared" si="97"/>
        <v>0</v>
      </c>
      <c r="R216" s="101">
        <f t="shared" si="98"/>
        <v>89</v>
      </c>
      <c r="S216" s="101">
        <f t="shared" si="99"/>
        <v>0</v>
      </c>
      <c r="T216" s="100">
        <f>VLOOKUP(K216,'5th Cycle APR Raw Data-Final'!$A$3:$P$1977,10,FALSE)</f>
        <v>211</v>
      </c>
      <c r="U216" s="100">
        <f>IF(AN216&lt;1,SUMIFS('5th Cycle APR Raw Data-Final'!K$3:K$1977,'5th Cycle APR Raw Data-Final'!$A$3:$A$1977,'SB35 Determination Data'!$K216,'5th Cycle APR Raw Data-Final'!$T$3:$T$1977,"&gt;="&amp;'SB35 Determination Data'!$F216,'5th Cycle APR Raw Data-Final'!$T$3:$T$1977,"&lt;"&amp;E216),SUMIFS('5th Cycle APR Raw Data-Final'!K$3:K$1977,'5th Cycle APR Raw Data-Final'!$A$3:$A$1977,'SB35 Determination Data'!$K216,'5th Cycle APR Raw Data-Final'!$T$3:$T$1977,"&gt;="&amp;'SB35 Determination Data'!$F216,'5th Cycle APR Raw Data-Final'!$T$3:$T$1977,"&lt;="&amp;G216))</f>
        <v>6</v>
      </c>
      <c r="V216" s="100">
        <f>IF(AN216&lt;1,SUMIFS('5th Cycle APR Raw Data-Final'!L$3:L$1977,'5th Cycle APR Raw Data-Final'!$A$3:$A$1977,'SB35 Determination Data'!$K216,'5th Cycle APR Raw Data-Final'!$T$3:$T$1977,"&gt;="&amp;'SB35 Determination Data'!$F216,'5th Cycle APR Raw Data-Final'!$T$3:$T$1977,"&lt;"&amp;E216),SUMIFS('5th Cycle APR Raw Data-Final'!L$3:L$1977,'5th Cycle APR Raw Data-Final'!$A$3:$A$1977,'SB35 Determination Data'!$K216,'5th Cycle APR Raw Data-Final'!$T$3:$T$1977,"&gt;="&amp;'SB35 Determination Data'!$F216,'5th Cycle APR Raw Data-Final'!$T$3:$T$1977,"&lt;="&amp;G216))</f>
        <v>5</v>
      </c>
      <c r="W216" s="100">
        <f>IF(AN216&lt;1,SUMIFS('5th Cycle APR Raw Data-Final'!M$3:M$1977,'5th Cycle APR Raw Data-Final'!$A$3:$A$1977,'SB35 Determination Data'!$K216,'5th Cycle APR Raw Data-Final'!$T$3:$T$1977,"&gt;="&amp;'SB35 Determination Data'!$F216,'5th Cycle APR Raw Data-Final'!$T$3:$T$1977,"&lt;"&amp;E216),SUMIFS('5th Cycle APR Raw Data-Final'!M$3:M$1977,'5th Cycle APR Raw Data-Final'!$A$3:$A$1977,'SB35 Determination Data'!$K216,'5th Cycle APR Raw Data-Final'!$T$3:$T$1977,"&gt;="&amp;'SB35 Determination Data'!$F216,'5th Cycle APR Raw Data-Final'!$T$3:$T$1977,"&lt;="&amp;G216))</f>
        <v>1</v>
      </c>
      <c r="X216" s="100">
        <f t="shared" si="100"/>
        <v>205</v>
      </c>
      <c r="Y216" s="100">
        <f t="shared" si="101"/>
        <v>6</v>
      </c>
      <c r="Z216" s="100">
        <f t="shared" si="102"/>
        <v>205</v>
      </c>
      <c r="AA216" s="112">
        <f t="shared" si="103"/>
        <v>2.843601895734597E-2</v>
      </c>
      <c r="AB216" s="112">
        <f t="shared" si="104"/>
        <v>2.843601895734597E-2</v>
      </c>
      <c r="AC216" s="100">
        <f>VLOOKUP(K216,'5th Cycle APR Raw Data-Final'!$A$3:$P$1977,14,FALSE)</f>
        <v>202</v>
      </c>
      <c r="AD216" s="100">
        <f>IF(AN216&lt;1,SUMIFS('5th Cycle APR Raw Data-Final'!$O$3:$O$1977,'5th Cycle APR Raw Data-Final'!$A$3:$A$1977,'SB35 Determination Data'!$K216,'5th Cycle APR Raw Data-Final'!$T$3:$T$1977,"&gt;="&amp;'SB35 Determination Data'!$F216,'5th Cycle APR Raw Data-Final'!$T$3:$T$1977,"&lt;"&amp;E216),SUMIFS('5th Cycle APR Raw Data-Final'!$O$3:$O$1977,'5th Cycle APR Raw Data-Final'!$A$3:$A$1977,'SB35 Determination Data'!$K216,'5th Cycle APR Raw Data-Final'!$T$3:$T$1977,"&gt;="&amp;'SB35 Determination Data'!$F216,'5th Cycle APR Raw Data-Final'!$T$3:$T$1977,"&lt;="&amp;G216))</f>
        <v>71</v>
      </c>
      <c r="AE216" s="100">
        <f t="shared" si="105"/>
        <v>131</v>
      </c>
      <c r="AF216" s="112">
        <f t="shared" si="106"/>
        <v>0.35148514851485146</v>
      </c>
      <c r="AG216" s="100">
        <f>VLOOKUP(K216,'5th Cycle APR Raw Data-Final'!$A$3:$P$1977,16,FALSE)</f>
        <v>258</v>
      </c>
      <c r="AH216" s="100">
        <f>IF(AN216&lt;1,SUMIFS('5th Cycle APR Raw Data-Final'!$Q$3:$Q$1977,'5th Cycle APR Raw Data-Final'!$A$3:$A$1977,'SB35 Determination Data'!$K216,'5th Cycle APR Raw Data-Final'!$T$3:$T$1977,"&gt;="&amp;'SB35 Determination Data'!$F216,'5th Cycle APR Raw Data-Final'!$T$3:$T$1977,"&lt;"&amp;E216),SUMIFS('5th Cycle APR Raw Data-Final'!$Q$3:$Q$1977,'5th Cycle APR Raw Data-Final'!$A$3:$A$1977,'SB35 Determination Data'!$K216,'5th Cycle APR Raw Data-Final'!$T$3:$T$1977,"&gt;="&amp;'SB35 Determination Data'!$F216,'5th Cycle APR Raw Data-Final'!$T$3:$T$1977,"&lt;="&amp;G216))</f>
        <v>67</v>
      </c>
      <c r="AI216" s="100">
        <f t="shared" si="107"/>
        <v>191</v>
      </c>
      <c r="AJ216" s="112">
        <f t="shared" si="108"/>
        <v>0.25968992248062017</v>
      </c>
      <c r="AK216" s="100">
        <f>VLOOKUP(K216,'5th Cycle APR Raw Data-Final'!$A$3:$R$1977,18,FALSE)</f>
        <v>909</v>
      </c>
      <c r="AL216" s="100">
        <f>IF(AN216&lt;1,SUMIFS('5th Cycle APR Raw Data-Final'!$S$3:$S$1977,'5th Cycle APR Raw Data-Final'!$A$3:$A$1977,'SB35 Determination Data'!$K216,'5th Cycle APR Raw Data-Final'!$T$3:$T$1977,"&gt;="&amp;'SB35 Determination Data'!$F216,'5th Cycle APR Raw Data-Final'!$T$3:$T$1977,"&lt;"&amp;E216),SUMIFS('5th Cycle APR Raw Data-Final'!$S$3:$S$1977,'5th Cycle APR Raw Data-Final'!$A$3:$A$1977,'SB35 Determination Data'!$K216,'5th Cycle APR Raw Data-Final'!$T$3:$T$1977,"&gt;="&amp;'SB35 Determination Data'!$F216,'5th Cycle APR Raw Data-Final'!$T$3:$T$1977,"&lt;="&amp;G216))</f>
        <v>144</v>
      </c>
      <c r="AM216" s="100">
        <f t="shared" si="109"/>
        <v>765</v>
      </c>
      <c r="AN216" s="114">
        <f t="shared" si="110"/>
        <v>0.375</v>
      </c>
      <c r="AO216" s="2" t="str">
        <f t="shared" si="111"/>
        <v>YES</v>
      </c>
      <c r="AP216" s="2" t="str">
        <f t="shared" si="112"/>
        <v>NO</v>
      </c>
      <c r="AQ216" s="2" t="str">
        <f t="shared" si="113"/>
        <v>NO</v>
      </c>
      <c r="AR216" s="124" t="str">
        <f>VLOOKUP(K216,'2018Submitted'!$A$2:$C$540,3,FALSE)</f>
        <v>Successful</v>
      </c>
      <c r="AS216" s="2" t="str">
        <f t="shared" si="114"/>
        <v>NO</v>
      </c>
      <c r="AT216" s="2" t="str">
        <f t="shared" si="115"/>
        <v>NO</v>
      </c>
    </row>
    <row r="217" spans="1:46" s="2" customFormat="1" ht="12.75" customHeight="1" x14ac:dyDescent="0.2">
      <c r="A217" s="2" t="s">
        <v>25</v>
      </c>
      <c r="B217" s="2" t="str">
        <f t="shared" ref="B217:B280" si="116">K217</f>
        <v>KERN COUNTY</v>
      </c>
      <c r="C217" s="71">
        <f t="shared" ref="C217:C280" si="117">MROUND((DATEDIF(DATEVALUE(H217),$C$1,"m")/12),1)/(DATEDIF(DATEVALUE(H217),DATEVALUE(I217),"y"))</f>
        <v>0.375</v>
      </c>
      <c r="D217" s="72">
        <f t="shared" ref="D217:D280" si="118">DATEDIF(DATEVALUE(H217),DATEVALUE(I217),"y")</f>
        <v>8</v>
      </c>
      <c r="E217" s="99">
        <f t="shared" ref="E217:E280" si="119">IF(D217=8,F217+4,F217+3)</f>
        <v>2020</v>
      </c>
      <c r="F217" s="99">
        <f t="shared" ref="F217:F280" si="120">IF(H217&gt;CONCATENATE("06/30",RIGHT(H217,4)),(RIGHT(H217,4)+1),(RIGHT(H217,4)+0))</f>
        <v>2016</v>
      </c>
      <c r="G217" s="99" t="str">
        <f t="shared" ref="G217:G280" si="121">IF(I217&gt;CONCATENATE("06/30",RIGHT(I217,4)),(RIGHT(I217,4)),(RIGHT(I217,4)-1))</f>
        <v>2023</v>
      </c>
      <c r="H217" s="2" t="str">
        <f t="shared" ref="H217:H280" si="122">LEFT(J217,10)</f>
        <v>12/31/2015</v>
      </c>
      <c r="I217" s="2" t="str">
        <f t="shared" ref="I217:I280" si="123">RIGHT(J217,10)</f>
        <v>12/31/2023</v>
      </c>
      <c r="J217" s="2" t="s">
        <v>26</v>
      </c>
      <c r="K217" s="113" t="s">
        <v>370</v>
      </c>
      <c r="L217" s="100">
        <f>VLOOKUP(K217,'5th Cycle APR Raw Data-Final'!$A$3:$P$1977,6,FALSE)</f>
        <v>4888</v>
      </c>
      <c r="M217" s="100">
        <f>IF(AN217&lt;1,SUMIFS('5th Cycle APR Raw Data-Final'!G$3:G$1977,'5th Cycle APR Raw Data-Final'!$A$3:$A$1977,'SB35 Determination Data'!$K217,'5th Cycle APR Raw Data-Final'!$T$3:$T$1977,"&gt;="&amp;'SB35 Determination Data'!$F217,'5th Cycle APR Raw Data-Final'!$T$3:$T$1977,"&lt;"&amp;E217),SUMIFS('5th Cycle APR Raw Data-Final'!G$3:G$1977,'5th Cycle APR Raw Data-Final'!$A$3:$A$1977,'SB35 Determination Data'!$K217,'5th Cycle APR Raw Data-Final'!$T$3:$T$1977,"&gt;="&amp;'SB35 Determination Data'!$F217,'5th Cycle APR Raw Data-Final'!$T$3:$T$1977,"&lt;="&amp;G217))</f>
        <v>103</v>
      </c>
      <c r="N217" s="100">
        <f>IF(AN217&lt;1,SUMIFS('5th Cycle APR Raw Data-Final'!H$3:H$1977,'5th Cycle APR Raw Data-Final'!$A$3:$A$1977,'SB35 Determination Data'!$K217,'5th Cycle APR Raw Data-Final'!$T$3:$T$1977,"&gt;="&amp;'SB35 Determination Data'!$F217,'5th Cycle APR Raw Data-Final'!$T$3:$T$1977,"&lt;"&amp;E217),SUMIFS('5th Cycle APR Raw Data-Final'!H$3:H$1977,'5th Cycle APR Raw Data-Final'!$A$3:$A$1977,'SB35 Determination Data'!$K217,'5th Cycle APR Raw Data-Final'!$T$3:$T$1977,"&gt;="&amp;'SB35 Determination Data'!$F217,'5th Cycle APR Raw Data-Final'!$T$3:$T$1977,"&lt;="&amp;G217))</f>
        <v>103</v>
      </c>
      <c r="O217" s="100">
        <f>IF(AN217&lt;1,SUMIFS('5th Cycle APR Raw Data-Final'!I$3:I$1977,'5th Cycle APR Raw Data-Final'!$A$3:$A$1977,'SB35 Determination Data'!$K217,'5th Cycle APR Raw Data-Final'!$T$3:$T$1977,"&gt;="&amp;'SB35 Determination Data'!$F217,'5th Cycle APR Raw Data-Final'!$T$3:$T$1977,"&lt;"&amp;E217),SUMIFS('5th Cycle APR Raw Data-Final'!I$3:I$1977,'5th Cycle APR Raw Data-Final'!$A$3:$A$1977,'SB35 Determination Data'!$K217,'5th Cycle APR Raw Data-Final'!$T$3:$T$1977,"&gt;="&amp;'SB35 Determination Data'!$F217,'5th Cycle APR Raw Data-Final'!$T$3:$T$1977,"&lt;="&amp;G217))</f>
        <v>0</v>
      </c>
      <c r="P217" s="100">
        <f t="shared" ref="P217:P280" si="124">IF(L217-M217&gt;0,L217-M217,0)</f>
        <v>4785</v>
      </c>
      <c r="Q217" s="112">
        <f t="shared" ref="Q217:Q280" si="125">IF(IFERROR(IF(L217=0,"*",M217/L217),AR217)="Received - Not successful",0,IFERROR(IF(L217=0,"*",M217/L217),AR217))</f>
        <v>2.1072013093289689E-2</v>
      </c>
      <c r="R217" s="101">
        <f t="shared" ref="R217:R280" si="126">ROUND(L217*AN217,0)</f>
        <v>1833</v>
      </c>
      <c r="S217" s="101">
        <f t="shared" ref="S217:S280" si="127">IF(M217&gt;R217,M217-R217,0)</f>
        <v>0</v>
      </c>
      <c r="T217" s="100">
        <f>VLOOKUP(K217,'5th Cycle APR Raw Data-Final'!$A$3:$P$1977,10,FALSE)</f>
        <v>3107</v>
      </c>
      <c r="U217" s="100">
        <f>IF(AN217&lt;1,SUMIFS('5th Cycle APR Raw Data-Final'!K$3:K$1977,'5th Cycle APR Raw Data-Final'!$A$3:$A$1977,'SB35 Determination Data'!$K217,'5th Cycle APR Raw Data-Final'!$T$3:$T$1977,"&gt;="&amp;'SB35 Determination Data'!$F217,'5th Cycle APR Raw Data-Final'!$T$3:$T$1977,"&lt;"&amp;E217),SUMIFS('5th Cycle APR Raw Data-Final'!K$3:K$1977,'5th Cycle APR Raw Data-Final'!$A$3:$A$1977,'SB35 Determination Data'!$K217,'5th Cycle APR Raw Data-Final'!$T$3:$T$1977,"&gt;="&amp;'SB35 Determination Data'!$F217,'5th Cycle APR Raw Data-Final'!$T$3:$T$1977,"&lt;="&amp;G217))</f>
        <v>57</v>
      </c>
      <c r="V217" s="100">
        <f>IF(AN217&lt;1,SUMIFS('5th Cycle APR Raw Data-Final'!L$3:L$1977,'5th Cycle APR Raw Data-Final'!$A$3:$A$1977,'SB35 Determination Data'!$K217,'5th Cycle APR Raw Data-Final'!$T$3:$T$1977,"&gt;="&amp;'SB35 Determination Data'!$F217,'5th Cycle APR Raw Data-Final'!$T$3:$T$1977,"&lt;"&amp;E217),SUMIFS('5th Cycle APR Raw Data-Final'!L$3:L$1977,'5th Cycle APR Raw Data-Final'!$A$3:$A$1977,'SB35 Determination Data'!$K217,'5th Cycle APR Raw Data-Final'!$T$3:$T$1977,"&gt;="&amp;'SB35 Determination Data'!$F217,'5th Cycle APR Raw Data-Final'!$T$3:$T$1977,"&lt;="&amp;G217))</f>
        <v>57</v>
      </c>
      <c r="W217" s="100">
        <f>IF(AN217&lt;1,SUMIFS('5th Cycle APR Raw Data-Final'!M$3:M$1977,'5th Cycle APR Raw Data-Final'!$A$3:$A$1977,'SB35 Determination Data'!$K217,'5th Cycle APR Raw Data-Final'!$T$3:$T$1977,"&gt;="&amp;'SB35 Determination Data'!$F217,'5th Cycle APR Raw Data-Final'!$T$3:$T$1977,"&lt;"&amp;E217),SUMIFS('5th Cycle APR Raw Data-Final'!M$3:M$1977,'5th Cycle APR Raw Data-Final'!$A$3:$A$1977,'SB35 Determination Data'!$K217,'5th Cycle APR Raw Data-Final'!$T$3:$T$1977,"&gt;="&amp;'SB35 Determination Data'!$F217,'5th Cycle APR Raw Data-Final'!$T$3:$T$1977,"&lt;="&amp;G217))</f>
        <v>0</v>
      </c>
      <c r="X217" s="100">
        <f t="shared" ref="X217:X280" si="128">IF(T217-U217&gt;0,T217-U217,0)</f>
        <v>3050</v>
      </c>
      <c r="Y217" s="100">
        <f t="shared" ref="Y217:Y280" si="129">S217+U217</f>
        <v>57</v>
      </c>
      <c r="Z217" s="100">
        <f t="shared" ref="Z217:Z280" si="130">IF(Y217&gt;T217,0,T217-Y217)</f>
        <v>3050</v>
      </c>
      <c r="AA217" s="112">
        <f t="shared" ref="AA217:AA280" si="131">IF(IFERROR(IF(T217=0,"*",U217/T217),AR217)="Received - Not successful",0,IFERROR(IF(T217=0,"*",U217/T217),AR217))</f>
        <v>1.8345671065336338E-2</v>
      </c>
      <c r="AB217" s="112">
        <f t="shared" ref="AB217:AB280" si="132">IF(IFERROR(IF(T217=0,"*",Y217/T217),AR217)="Received - Not successful",0,IFERROR(IF(T217=0,"*",Y217/T217),AR217))</f>
        <v>1.8345671065336338E-2</v>
      </c>
      <c r="AC217" s="100">
        <f>VLOOKUP(K217,'5th Cycle APR Raw Data-Final'!$A$3:$P$1977,14,FALSE)</f>
        <v>3126</v>
      </c>
      <c r="AD217" s="100">
        <f>IF(AN217&lt;1,SUMIFS('5th Cycle APR Raw Data-Final'!$O$3:$O$1977,'5th Cycle APR Raw Data-Final'!$A$3:$A$1977,'SB35 Determination Data'!$K217,'5th Cycle APR Raw Data-Final'!$T$3:$T$1977,"&gt;="&amp;'SB35 Determination Data'!$F217,'5th Cycle APR Raw Data-Final'!$T$3:$T$1977,"&lt;"&amp;E217),SUMIFS('5th Cycle APR Raw Data-Final'!$O$3:$O$1977,'5th Cycle APR Raw Data-Final'!$A$3:$A$1977,'SB35 Determination Data'!$K217,'5th Cycle APR Raw Data-Final'!$T$3:$T$1977,"&gt;="&amp;'SB35 Determination Data'!$F217,'5th Cycle APR Raw Data-Final'!$T$3:$T$1977,"&lt;="&amp;G217))</f>
        <v>0</v>
      </c>
      <c r="AE217" s="100">
        <f t="shared" ref="AE217:AE280" si="133">IF(AC217-AD217&gt;0,AC217-AD217,0)</f>
        <v>3126</v>
      </c>
      <c r="AF217" s="112">
        <f t="shared" ref="AF217:AF280" si="134">IF(IFERROR(IF(AC217=0,"*",AD217/AC217),AR217)="Received - Not successful",0,IFERROR(IF(AC217=0,"*",AD217/AC217),AR217))</f>
        <v>0</v>
      </c>
      <c r="AG217" s="100">
        <f>VLOOKUP(K217,'5th Cycle APR Raw Data-Final'!$A$3:$P$1977,16,FALSE)</f>
        <v>10462</v>
      </c>
      <c r="AH217" s="100">
        <f>IF(AN217&lt;1,SUMIFS('5th Cycle APR Raw Data-Final'!$Q$3:$Q$1977,'5th Cycle APR Raw Data-Final'!$A$3:$A$1977,'SB35 Determination Data'!$K217,'5th Cycle APR Raw Data-Final'!$T$3:$T$1977,"&gt;="&amp;'SB35 Determination Data'!$F217,'5th Cycle APR Raw Data-Final'!$T$3:$T$1977,"&lt;"&amp;E217),SUMIFS('5th Cycle APR Raw Data-Final'!$Q$3:$Q$1977,'5th Cycle APR Raw Data-Final'!$A$3:$A$1977,'SB35 Determination Data'!$K217,'5th Cycle APR Raw Data-Final'!$T$3:$T$1977,"&gt;="&amp;'SB35 Determination Data'!$F217,'5th Cycle APR Raw Data-Final'!$T$3:$T$1977,"&lt;="&amp;G217))</f>
        <v>3</v>
      </c>
      <c r="AI217" s="100">
        <f t="shared" ref="AI217:AI280" si="135">IF(AG217-AH217&gt;0,AG217-AH217,0)</f>
        <v>10459</v>
      </c>
      <c r="AJ217" s="112">
        <f t="shared" ref="AJ217:AJ280" si="136">IF(IFERROR(IF(AG217=0,"*",AH217/AG217),AR217)="Received - Not successful",0,IFERROR(IF(AG217=0,"*",AH217/AG217),AR217))</f>
        <v>2.8675205505639459E-4</v>
      </c>
      <c r="AK217" s="100">
        <f>VLOOKUP(K217,'5th Cycle APR Raw Data-Final'!$A$3:$R$1977,18,FALSE)</f>
        <v>21583</v>
      </c>
      <c r="AL217" s="100">
        <f>IF(AN217&lt;1,SUMIFS('5th Cycle APR Raw Data-Final'!$S$3:$S$1977,'5th Cycle APR Raw Data-Final'!$A$3:$A$1977,'SB35 Determination Data'!$K217,'5th Cycle APR Raw Data-Final'!$T$3:$T$1977,"&gt;="&amp;'SB35 Determination Data'!$F217,'5th Cycle APR Raw Data-Final'!$T$3:$T$1977,"&lt;"&amp;E217),SUMIFS('5th Cycle APR Raw Data-Final'!$S$3:$S$1977,'5th Cycle APR Raw Data-Final'!$A$3:$A$1977,'SB35 Determination Data'!$K217,'5th Cycle APR Raw Data-Final'!$T$3:$T$1977,"&gt;="&amp;'SB35 Determination Data'!$F217,'5th Cycle APR Raw Data-Final'!$T$3:$T$1977,"&lt;="&amp;G217))</f>
        <v>163</v>
      </c>
      <c r="AM217" s="100">
        <f t="shared" ref="AM217:AM280" si="137">P217+X217+AE217+AI217</f>
        <v>21420</v>
      </c>
      <c r="AN217" s="114">
        <f t="shared" ref="AN217:AN280" si="138">IF(C217=1,C217,(IF(C217&gt;0.5,IF(D217=5,0.6,0.5),C217)))</f>
        <v>0.375</v>
      </c>
      <c r="AO217" s="2" t="str">
        <f t="shared" ref="AO217:AO280" si="139">IFERROR(IF(AR217="No 2018 Annual Progress Report","YES",IF(AJ217&lt;AN217,"YES","NO")),"YES")</f>
        <v>YES</v>
      </c>
      <c r="AP217" s="2" t="str">
        <f t="shared" ref="AP217:AP280" si="140">IF(AR217="No 2018 Annual Progress Report","NO",IF(AO217="NO",IF(AB217&lt;AN217,"YES",IF(Q217&lt;AN217,"YES","NO")),"NO"))</f>
        <v>NO</v>
      </c>
      <c r="AQ217" s="2" t="str">
        <f t="shared" ref="AQ217:AQ280" si="141">IF(AR217="No 2018 Annual Progress Report","NO",IF(AJ217&lt;AN217,"NO",IF(AB217&lt;AN217,"NO",IF(Q217&lt;AN217,"NO","YES"))))</f>
        <v>NO</v>
      </c>
      <c r="AR217" s="124" t="str">
        <f>VLOOKUP(K217,'2018Submitted'!$A$2:$C$540,3,FALSE)</f>
        <v>Successful</v>
      </c>
      <c r="AS217" s="2" t="str">
        <f t="shared" ref="AS217:AS280" si="142">IF(AJ217&lt;AN217,"NO",IF(AB217&lt;AN217,"NO",IF(Q217&lt;AN217,"NO","YES")))</f>
        <v>NO</v>
      </c>
      <c r="AT217" s="2" t="str">
        <f t="shared" ref="AT217:AT280" si="143">IF(IF(AJ217&lt;AN217,"YES","NO")="NO",IF(AB217&lt;AN217,"YES",IF(Q217&lt;AN217,"YES","NO")),"NO")</f>
        <v>NO</v>
      </c>
    </row>
    <row r="218" spans="1:46" s="2" customFormat="1" ht="12.75" customHeight="1" x14ac:dyDescent="0.2">
      <c r="A218" s="2" t="s">
        <v>68</v>
      </c>
      <c r="B218" s="2" t="str">
        <f t="shared" si="116"/>
        <v>KING CITY</v>
      </c>
      <c r="C218" s="71">
        <f t="shared" si="117"/>
        <v>0.375</v>
      </c>
      <c r="D218" s="72">
        <f t="shared" si="118"/>
        <v>8</v>
      </c>
      <c r="E218" s="99">
        <f t="shared" si="119"/>
        <v>2020</v>
      </c>
      <c r="F218" s="99">
        <f t="shared" si="120"/>
        <v>2016</v>
      </c>
      <c r="G218" s="99" t="str">
        <f t="shared" si="121"/>
        <v>2023</v>
      </c>
      <c r="H218" s="2" t="str">
        <f t="shared" si="122"/>
        <v>12/31/2015</v>
      </c>
      <c r="I218" s="2" t="str">
        <f t="shared" si="123"/>
        <v>12/31/2023</v>
      </c>
      <c r="J218" s="2" t="s">
        <v>26</v>
      </c>
      <c r="K218" s="113" t="s">
        <v>1053</v>
      </c>
      <c r="L218" s="100">
        <f>VLOOKUP(K218,'5th Cycle APR Raw Data-Final'!$A$3:$P$1977,6,FALSE)</f>
        <v>43</v>
      </c>
      <c r="M218" s="100">
        <f>IF(AN218&lt;1,SUMIFS('5th Cycle APR Raw Data-Final'!G$3:G$1977,'5th Cycle APR Raw Data-Final'!$A$3:$A$1977,'SB35 Determination Data'!$K218,'5th Cycle APR Raw Data-Final'!$T$3:$T$1977,"&gt;="&amp;'SB35 Determination Data'!$F218,'5th Cycle APR Raw Data-Final'!$T$3:$T$1977,"&lt;"&amp;E218),SUMIFS('5th Cycle APR Raw Data-Final'!G$3:G$1977,'5th Cycle APR Raw Data-Final'!$A$3:$A$1977,'SB35 Determination Data'!$K218,'5th Cycle APR Raw Data-Final'!$T$3:$T$1977,"&gt;="&amp;'SB35 Determination Data'!$F218,'5th Cycle APR Raw Data-Final'!$T$3:$T$1977,"&lt;="&amp;G218))</f>
        <v>0</v>
      </c>
      <c r="N218" s="100">
        <f>IF(AN218&lt;1,SUMIFS('5th Cycle APR Raw Data-Final'!H$3:H$1977,'5th Cycle APR Raw Data-Final'!$A$3:$A$1977,'SB35 Determination Data'!$K218,'5th Cycle APR Raw Data-Final'!$T$3:$T$1977,"&gt;="&amp;'SB35 Determination Data'!$F218,'5th Cycle APR Raw Data-Final'!$T$3:$T$1977,"&lt;"&amp;E218),SUMIFS('5th Cycle APR Raw Data-Final'!H$3:H$1977,'5th Cycle APR Raw Data-Final'!$A$3:$A$1977,'SB35 Determination Data'!$K218,'5th Cycle APR Raw Data-Final'!$T$3:$T$1977,"&gt;="&amp;'SB35 Determination Data'!$F218,'5th Cycle APR Raw Data-Final'!$T$3:$T$1977,"&lt;="&amp;G218))</f>
        <v>0</v>
      </c>
      <c r="O218" s="100">
        <f>IF(AN218&lt;1,SUMIFS('5th Cycle APR Raw Data-Final'!I$3:I$1977,'5th Cycle APR Raw Data-Final'!$A$3:$A$1977,'SB35 Determination Data'!$K218,'5th Cycle APR Raw Data-Final'!$T$3:$T$1977,"&gt;="&amp;'SB35 Determination Data'!$F218,'5th Cycle APR Raw Data-Final'!$T$3:$T$1977,"&lt;"&amp;E218),SUMIFS('5th Cycle APR Raw Data-Final'!I$3:I$1977,'5th Cycle APR Raw Data-Final'!$A$3:$A$1977,'SB35 Determination Data'!$K218,'5th Cycle APR Raw Data-Final'!$T$3:$T$1977,"&gt;="&amp;'SB35 Determination Data'!$F218,'5th Cycle APR Raw Data-Final'!$T$3:$T$1977,"&lt;="&amp;G218))</f>
        <v>0</v>
      </c>
      <c r="P218" s="100">
        <f t="shared" si="124"/>
        <v>43</v>
      </c>
      <c r="Q218" s="112">
        <f t="shared" si="125"/>
        <v>0</v>
      </c>
      <c r="R218" s="101">
        <f t="shared" si="126"/>
        <v>16</v>
      </c>
      <c r="S218" s="101">
        <f t="shared" si="127"/>
        <v>0</v>
      </c>
      <c r="T218" s="100">
        <f>VLOOKUP(K218,'5th Cycle APR Raw Data-Final'!$A$3:$P$1977,10,FALSE)</f>
        <v>28</v>
      </c>
      <c r="U218" s="100">
        <f>IF(AN218&lt;1,SUMIFS('5th Cycle APR Raw Data-Final'!K$3:K$1977,'5th Cycle APR Raw Data-Final'!$A$3:$A$1977,'SB35 Determination Data'!$K218,'5th Cycle APR Raw Data-Final'!$T$3:$T$1977,"&gt;="&amp;'SB35 Determination Data'!$F218,'5th Cycle APR Raw Data-Final'!$T$3:$T$1977,"&lt;"&amp;E218),SUMIFS('5th Cycle APR Raw Data-Final'!K$3:K$1977,'5th Cycle APR Raw Data-Final'!$A$3:$A$1977,'SB35 Determination Data'!$K218,'5th Cycle APR Raw Data-Final'!$T$3:$T$1977,"&gt;="&amp;'SB35 Determination Data'!$F218,'5th Cycle APR Raw Data-Final'!$T$3:$T$1977,"&lt;="&amp;G218))</f>
        <v>6</v>
      </c>
      <c r="V218" s="100">
        <f>IF(AN218&lt;1,SUMIFS('5th Cycle APR Raw Data-Final'!L$3:L$1977,'5th Cycle APR Raw Data-Final'!$A$3:$A$1977,'SB35 Determination Data'!$K218,'5th Cycle APR Raw Data-Final'!$T$3:$T$1977,"&gt;="&amp;'SB35 Determination Data'!$F218,'5th Cycle APR Raw Data-Final'!$T$3:$T$1977,"&lt;"&amp;E218),SUMIFS('5th Cycle APR Raw Data-Final'!L$3:L$1977,'5th Cycle APR Raw Data-Final'!$A$3:$A$1977,'SB35 Determination Data'!$K218,'5th Cycle APR Raw Data-Final'!$T$3:$T$1977,"&gt;="&amp;'SB35 Determination Data'!$F218,'5th Cycle APR Raw Data-Final'!$T$3:$T$1977,"&lt;="&amp;G218))</f>
        <v>6</v>
      </c>
      <c r="W218" s="100">
        <f>IF(AN218&lt;1,SUMIFS('5th Cycle APR Raw Data-Final'!M$3:M$1977,'5th Cycle APR Raw Data-Final'!$A$3:$A$1977,'SB35 Determination Data'!$K218,'5th Cycle APR Raw Data-Final'!$T$3:$T$1977,"&gt;="&amp;'SB35 Determination Data'!$F218,'5th Cycle APR Raw Data-Final'!$T$3:$T$1977,"&lt;"&amp;E218),SUMIFS('5th Cycle APR Raw Data-Final'!M$3:M$1977,'5th Cycle APR Raw Data-Final'!$A$3:$A$1977,'SB35 Determination Data'!$K218,'5th Cycle APR Raw Data-Final'!$T$3:$T$1977,"&gt;="&amp;'SB35 Determination Data'!$F218,'5th Cycle APR Raw Data-Final'!$T$3:$T$1977,"&lt;="&amp;G218))</f>
        <v>0</v>
      </c>
      <c r="X218" s="100">
        <f t="shared" si="128"/>
        <v>22</v>
      </c>
      <c r="Y218" s="100">
        <f t="shared" si="129"/>
        <v>6</v>
      </c>
      <c r="Z218" s="100">
        <f t="shared" si="130"/>
        <v>22</v>
      </c>
      <c r="AA218" s="112">
        <f t="shared" si="131"/>
        <v>0.21428571428571427</v>
      </c>
      <c r="AB218" s="112">
        <f t="shared" si="132"/>
        <v>0.21428571428571427</v>
      </c>
      <c r="AC218" s="100">
        <f>VLOOKUP(K218,'5th Cycle APR Raw Data-Final'!$A$3:$P$1977,14,FALSE)</f>
        <v>33</v>
      </c>
      <c r="AD218" s="100">
        <f>IF(AN218&lt;1,SUMIFS('5th Cycle APR Raw Data-Final'!$O$3:$O$1977,'5th Cycle APR Raw Data-Final'!$A$3:$A$1977,'SB35 Determination Data'!$K218,'5th Cycle APR Raw Data-Final'!$T$3:$T$1977,"&gt;="&amp;'SB35 Determination Data'!$F218,'5th Cycle APR Raw Data-Final'!$T$3:$T$1977,"&lt;"&amp;E218),SUMIFS('5th Cycle APR Raw Data-Final'!$O$3:$O$1977,'5th Cycle APR Raw Data-Final'!$A$3:$A$1977,'SB35 Determination Data'!$K218,'5th Cycle APR Raw Data-Final'!$T$3:$T$1977,"&gt;="&amp;'SB35 Determination Data'!$F218,'5th Cycle APR Raw Data-Final'!$T$3:$T$1977,"&lt;="&amp;G218))</f>
        <v>6</v>
      </c>
      <c r="AE218" s="100">
        <f t="shared" si="133"/>
        <v>27</v>
      </c>
      <c r="AF218" s="112">
        <f t="shared" si="134"/>
        <v>0.18181818181818182</v>
      </c>
      <c r="AG218" s="100">
        <f>VLOOKUP(K218,'5th Cycle APR Raw Data-Final'!$A$3:$P$1977,16,FALSE)</f>
        <v>76</v>
      </c>
      <c r="AH218" s="100">
        <f>IF(AN218&lt;1,SUMIFS('5th Cycle APR Raw Data-Final'!$Q$3:$Q$1977,'5th Cycle APR Raw Data-Final'!$A$3:$A$1977,'SB35 Determination Data'!$K218,'5th Cycle APR Raw Data-Final'!$T$3:$T$1977,"&gt;="&amp;'SB35 Determination Data'!$F218,'5th Cycle APR Raw Data-Final'!$T$3:$T$1977,"&lt;"&amp;E218),SUMIFS('5th Cycle APR Raw Data-Final'!$Q$3:$Q$1977,'5th Cycle APR Raw Data-Final'!$A$3:$A$1977,'SB35 Determination Data'!$K218,'5th Cycle APR Raw Data-Final'!$T$3:$T$1977,"&gt;="&amp;'SB35 Determination Data'!$F218,'5th Cycle APR Raw Data-Final'!$T$3:$T$1977,"&lt;="&amp;G218))</f>
        <v>126</v>
      </c>
      <c r="AI218" s="100">
        <f t="shared" si="135"/>
        <v>0</v>
      </c>
      <c r="AJ218" s="112">
        <f t="shared" si="136"/>
        <v>1.6578947368421053</v>
      </c>
      <c r="AK218" s="100">
        <f>VLOOKUP(K218,'5th Cycle APR Raw Data-Final'!$A$3:$R$1977,18,FALSE)</f>
        <v>180</v>
      </c>
      <c r="AL218" s="100">
        <f>IF(AN218&lt;1,SUMIFS('5th Cycle APR Raw Data-Final'!$S$3:$S$1977,'5th Cycle APR Raw Data-Final'!$A$3:$A$1977,'SB35 Determination Data'!$K218,'5th Cycle APR Raw Data-Final'!$T$3:$T$1977,"&gt;="&amp;'SB35 Determination Data'!$F218,'5th Cycle APR Raw Data-Final'!$T$3:$T$1977,"&lt;"&amp;E218),SUMIFS('5th Cycle APR Raw Data-Final'!$S$3:$S$1977,'5th Cycle APR Raw Data-Final'!$A$3:$A$1977,'SB35 Determination Data'!$K218,'5th Cycle APR Raw Data-Final'!$T$3:$T$1977,"&gt;="&amp;'SB35 Determination Data'!$F218,'5th Cycle APR Raw Data-Final'!$T$3:$T$1977,"&lt;="&amp;G218))</f>
        <v>138</v>
      </c>
      <c r="AM218" s="100">
        <f t="shared" si="137"/>
        <v>92</v>
      </c>
      <c r="AN218" s="114">
        <f t="shared" si="138"/>
        <v>0.375</v>
      </c>
      <c r="AO218" s="2" t="str">
        <f t="shared" si="139"/>
        <v>NO</v>
      </c>
      <c r="AP218" s="2" t="str">
        <f t="shared" si="140"/>
        <v>YES</v>
      </c>
      <c r="AQ218" s="2" t="str">
        <f t="shared" si="141"/>
        <v>NO</v>
      </c>
      <c r="AR218" s="124" t="str">
        <f>VLOOKUP(K218,'2018Submitted'!$A$2:$C$540,3,FALSE)</f>
        <v>Successful</v>
      </c>
      <c r="AS218" s="2" t="str">
        <f t="shared" si="142"/>
        <v>NO</v>
      </c>
      <c r="AT218" s="2" t="str">
        <f t="shared" si="143"/>
        <v>YES</v>
      </c>
    </row>
    <row r="219" spans="1:46" s="2" customFormat="1" ht="12.75" customHeight="1" x14ac:dyDescent="0.2">
      <c r="A219" s="2" t="s">
        <v>1033</v>
      </c>
      <c r="B219" s="2" t="str">
        <f t="shared" si="116"/>
        <v>KINGS COUNTY</v>
      </c>
      <c r="C219" s="71">
        <f t="shared" si="117"/>
        <v>0.375</v>
      </c>
      <c r="D219" s="72">
        <f t="shared" si="118"/>
        <v>8</v>
      </c>
      <c r="E219" s="99">
        <f t="shared" si="119"/>
        <v>2020</v>
      </c>
      <c r="F219" s="99">
        <f t="shared" si="120"/>
        <v>2016</v>
      </c>
      <c r="G219" s="99">
        <f t="shared" si="121"/>
        <v>2023</v>
      </c>
      <c r="H219" s="2" t="str">
        <f t="shared" si="122"/>
        <v>01/31/2016</v>
      </c>
      <c r="I219" s="2" t="str">
        <f t="shared" si="123"/>
        <v>01/31/2024</v>
      </c>
      <c r="J219" s="2" t="s">
        <v>953</v>
      </c>
      <c r="K219" s="113" t="s">
        <v>1054</v>
      </c>
      <c r="L219" s="100">
        <f>VLOOKUP(K219,'5th Cycle APR Raw Data-Final'!$A$3:$P$1977,6,FALSE)</f>
        <v>186</v>
      </c>
      <c r="M219" s="100">
        <f>IF(AN219&lt;1,SUMIFS('5th Cycle APR Raw Data-Final'!G$3:G$1977,'5th Cycle APR Raw Data-Final'!$A$3:$A$1977,'SB35 Determination Data'!$K219,'5th Cycle APR Raw Data-Final'!$T$3:$T$1977,"&gt;="&amp;'SB35 Determination Data'!$F219,'5th Cycle APR Raw Data-Final'!$T$3:$T$1977,"&lt;"&amp;E219),SUMIFS('5th Cycle APR Raw Data-Final'!G$3:G$1977,'5th Cycle APR Raw Data-Final'!$A$3:$A$1977,'SB35 Determination Data'!$K219,'5th Cycle APR Raw Data-Final'!$T$3:$T$1977,"&gt;="&amp;'SB35 Determination Data'!$F219,'5th Cycle APR Raw Data-Final'!$T$3:$T$1977,"&lt;="&amp;G219))</f>
        <v>0</v>
      </c>
      <c r="N219" s="100">
        <f>IF(AN219&lt;1,SUMIFS('5th Cycle APR Raw Data-Final'!H$3:H$1977,'5th Cycle APR Raw Data-Final'!$A$3:$A$1977,'SB35 Determination Data'!$K219,'5th Cycle APR Raw Data-Final'!$T$3:$T$1977,"&gt;="&amp;'SB35 Determination Data'!$F219,'5th Cycle APR Raw Data-Final'!$T$3:$T$1977,"&lt;"&amp;E219),SUMIFS('5th Cycle APR Raw Data-Final'!H$3:H$1977,'5th Cycle APR Raw Data-Final'!$A$3:$A$1977,'SB35 Determination Data'!$K219,'5th Cycle APR Raw Data-Final'!$T$3:$T$1977,"&gt;="&amp;'SB35 Determination Data'!$F219,'5th Cycle APR Raw Data-Final'!$T$3:$T$1977,"&lt;="&amp;G219))</f>
        <v>0</v>
      </c>
      <c r="O219" s="100">
        <f>IF(AN219&lt;1,SUMIFS('5th Cycle APR Raw Data-Final'!I$3:I$1977,'5th Cycle APR Raw Data-Final'!$A$3:$A$1977,'SB35 Determination Data'!$K219,'5th Cycle APR Raw Data-Final'!$T$3:$T$1977,"&gt;="&amp;'SB35 Determination Data'!$F219,'5th Cycle APR Raw Data-Final'!$T$3:$T$1977,"&lt;"&amp;E219),SUMIFS('5th Cycle APR Raw Data-Final'!I$3:I$1977,'5th Cycle APR Raw Data-Final'!$A$3:$A$1977,'SB35 Determination Data'!$K219,'5th Cycle APR Raw Data-Final'!$T$3:$T$1977,"&gt;="&amp;'SB35 Determination Data'!$F219,'5th Cycle APR Raw Data-Final'!$T$3:$T$1977,"&lt;="&amp;G219))</f>
        <v>0</v>
      </c>
      <c r="P219" s="100">
        <f t="shared" si="124"/>
        <v>186</v>
      </c>
      <c r="Q219" s="112">
        <f t="shared" si="125"/>
        <v>0</v>
      </c>
      <c r="R219" s="101">
        <f t="shared" si="126"/>
        <v>70</v>
      </c>
      <c r="S219" s="101">
        <f t="shared" si="127"/>
        <v>0</v>
      </c>
      <c r="T219" s="100">
        <f>VLOOKUP(K219,'5th Cycle APR Raw Data-Final'!$A$3:$P$1977,10,FALSE)</f>
        <v>138</v>
      </c>
      <c r="U219" s="100">
        <f>IF(AN219&lt;1,SUMIFS('5th Cycle APR Raw Data-Final'!K$3:K$1977,'5th Cycle APR Raw Data-Final'!$A$3:$A$1977,'SB35 Determination Data'!$K219,'5th Cycle APR Raw Data-Final'!$T$3:$T$1977,"&gt;="&amp;'SB35 Determination Data'!$F219,'5th Cycle APR Raw Data-Final'!$T$3:$T$1977,"&lt;"&amp;E219),SUMIFS('5th Cycle APR Raw Data-Final'!K$3:K$1977,'5th Cycle APR Raw Data-Final'!$A$3:$A$1977,'SB35 Determination Data'!$K219,'5th Cycle APR Raw Data-Final'!$T$3:$T$1977,"&gt;="&amp;'SB35 Determination Data'!$F219,'5th Cycle APR Raw Data-Final'!$T$3:$T$1977,"&lt;="&amp;G219))</f>
        <v>19</v>
      </c>
      <c r="V219" s="100">
        <f>IF(AN219&lt;1,SUMIFS('5th Cycle APR Raw Data-Final'!L$3:L$1977,'5th Cycle APR Raw Data-Final'!$A$3:$A$1977,'SB35 Determination Data'!$K219,'5th Cycle APR Raw Data-Final'!$T$3:$T$1977,"&gt;="&amp;'SB35 Determination Data'!$F219,'5th Cycle APR Raw Data-Final'!$T$3:$T$1977,"&lt;"&amp;E219),SUMIFS('5th Cycle APR Raw Data-Final'!L$3:L$1977,'5th Cycle APR Raw Data-Final'!$A$3:$A$1977,'SB35 Determination Data'!$K219,'5th Cycle APR Raw Data-Final'!$T$3:$T$1977,"&gt;="&amp;'SB35 Determination Data'!$F219,'5th Cycle APR Raw Data-Final'!$T$3:$T$1977,"&lt;="&amp;G219))</f>
        <v>8</v>
      </c>
      <c r="W219" s="100">
        <f>IF(AN219&lt;1,SUMIFS('5th Cycle APR Raw Data-Final'!M$3:M$1977,'5th Cycle APR Raw Data-Final'!$A$3:$A$1977,'SB35 Determination Data'!$K219,'5th Cycle APR Raw Data-Final'!$T$3:$T$1977,"&gt;="&amp;'SB35 Determination Data'!$F219,'5th Cycle APR Raw Data-Final'!$T$3:$T$1977,"&lt;"&amp;E219),SUMIFS('5th Cycle APR Raw Data-Final'!M$3:M$1977,'5th Cycle APR Raw Data-Final'!$A$3:$A$1977,'SB35 Determination Data'!$K219,'5th Cycle APR Raw Data-Final'!$T$3:$T$1977,"&gt;="&amp;'SB35 Determination Data'!$F219,'5th Cycle APR Raw Data-Final'!$T$3:$T$1977,"&lt;="&amp;G219))</f>
        <v>11</v>
      </c>
      <c r="X219" s="100">
        <f t="shared" si="128"/>
        <v>119</v>
      </c>
      <c r="Y219" s="100">
        <f t="shared" si="129"/>
        <v>19</v>
      </c>
      <c r="Z219" s="100">
        <f t="shared" si="130"/>
        <v>119</v>
      </c>
      <c r="AA219" s="112">
        <f t="shared" si="131"/>
        <v>0.13768115942028986</v>
      </c>
      <c r="AB219" s="112">
        <f t="shared" si="132"/>
        <v>0.13768115942028986</v>
      </c>
      <c r="AC219" s="100">
        <f>VLOOKUP(K219,'5th Cycle APR Raw Data-Final'!$A$3:$P$1977,14,FALSE)</f>
        <v>147</v>
      </c>
      <c r="AD219" s="100">
        <f>IF(AN219&lt;1,SUMIFS('5th Cycle APR Raw Data-Final'!$O$3:$O$1977,'5th Cycle APR Raw Data-Final'!$A$3:$A$1977,'SB35 Determination Data'!$K219,'5th Cycle APR Raw Data-Final'!$T$3:$T$1977,"&gt;="&amp;'SB35 Determination Data'!$F219,'5th Cycle APR Raw Data-Final'!$T$3:$T$1977,"&lt;"&amp;E219),SUMIFS('5th Cycle APR Raw Data-Final'!$O$3:$O$1977,'5th Cycle APR Raw Data-Final'!$A$3:$A$1977,'SB35 Determination Data'!$K219,'5th Cycle APR Raw Data-Final'!$T$3:$T$1977,"&gt;="&amp;'SB35 Determination Data'!$F219,'5th Cycle APR Raw Data-Final'!$T$3:$T$1977,"&lt;="&amp;G219))</f>
        <v>2</v>
      </c>
      <c r="AE219" s="100">
        <f t="shared" si="133"/>
        <v>145</v>
      </c>
      <c r="AF219" s="112">
        <f t="shared" si="134"/>
        <v>1.3605442176870748E-2</v>
      </c>
      <c r="AG219" s="100">
        <f>VLOOKUP(K219,'5th Cycle APR Raw Data-Final'!$A$3:$P$1977,16,FALSE)</f>
        <v>347</v>
      </c>
      <c r="AH219" s="100">
        <f>IF(AN219&lt;1,SUMIFS('5th Cycle APR Raw Data-Final'!$Q$3:$Q$1977,'5th Cycle APR Raw Data-Final'!$A$3:$A$1977,'SB35 Determination Data'!$K219,'5th Cycle APR Raw Data-Final'!$T$3:$T$1977,"&gt;="&amp;'SB35 Determination Data'!$F219,'5th Cycle APR Raw Data-Final'!$T$3:$T$1977,"&lt;"&amp;E219),SUMIFS('5th Cycle APR Raw Data-Final'!$Q$3:$Q$1977,'5th Cycle APR Raw Data-Final'!$A$3:$A$1977,'SB35 Determination Data'!$K219,'5th Cycle APR Raw Data-Final'!$T$3:$T$1977,"&gt;="&amp;'SB35 Determination Data'!$F219,'5th Cycle APR Raw Data-Final'!$T$3:$T$1977,"&lt;="&amp;G219))</f>
        <v>16</v>
      </c>
      <c r="AI219" s="100">
        <f t="shared" si="135"/>
        <v>331</v>
      </c>
      <c r="AJ219" s="112">
        <f t="shared" si="136"/>
        <v>4.6109510086455328E-2</v>
      </c>
      <c r="AK219" s="100">
        <f>VLOOKUP(K219,'5th Cycle APR Raw Data-Final'!$A$3:$R$1977,18,FALSE)</f>
        <v>818</v>
      </c>
      <c r="AL219" s="100">
        <f>IF(AN219&lt;1,SUMIFS('5th Cycle APR Raw Data-Final'!$S$3:$S$1977,'5th Cycle APR Raw Data-Final'!$A$3:$A$1977,'SB35 Determination Data'!$K219,'5th Cycle APR Raw Data-Final'!$T$3:$T$1977,"&gt;="&amp;'SB35 Determination Data'!$F219,'5th Cycle APR Raw Data-Final'!$T$3:$T$1977,"&lt;"&amp;E219),SUMIFS('5th Cycle APR Raw Data-Final'!$S$3:$S$1977,'5th Cycle APR Raw Data-Final'!$A$3:$A$1977,'SB35 Determination Data'!$K219,'5th Cycle APR Raw Data-Final'!$T$3:$T$1977,"&gt;="&amp;'SB35 Determination Data'!$F219,'5th Cycle APR Raw Data-Final'!$T$3:$T$1977,"&lt;="&amp;G219))</f>
        <v>37</v>
      </c>
      <c r="AM219" s="100">
        <f t="shared" si="137"/>
        <v>781</v>
      </c>
      <c r="AN219" s="114">
        <f t="shared" si="138"/>
        <v>0.375</v>
      </c>
      <c r="AO219" s="2" t="str">
        <f t="shared" si="139"/>
        <v>YES</v>
      </c>
      <c r="AP219" s="2" t="str">
        <f t="shared" si="140"/>
        <v>NO</v>
      </c>
      <c r="AQ219" s="2" t="str">
        <f t="shared" si="141"/>
        <v>NO</v>
      </c>
      <c r="AR219" s="124" t="str">
        <f>VLOOKUP(K219,'2018Submitted'!$A$2:$C$540,3,FALSE)</f>
        <v>Successful</v>
      </c>
      <c r="AS219" s="2" t="str">
        <f t="shared" si="142"/>
        <v>NO</v>
      </c>
      <c r="AT219" s="2" t="str">
        <f t="shared" si="143"/>
        <v>NO</v>
      </c>
    </row>
    <row r="220" spans="1:46" s="2" customFormat="1" ht="12.75" customHeight="1" x14ac:dyDescent="0.2">
      <c r="A220" s="2" t="s">
        <v>82</v>
      </c>
      <c r="B220" s="11" t="str">
        <f t="shared" si="116"/>
        <v>KINGSBURG</v>
      </c>
      <c r="C220" s="71">
        <f t="shared" si="117"/>
        <v>0.375</v>
      </c>
      <c r="D220" s="72">
        <f t="shared" si="118"/>
        <v>8</v>
      </c>
      <c r="E220" s="99">
        <f t="shared" si="119"/>
        <v>2020</v>
      </c>
      <c r="F220" s="99">
        <f t="shared" si="120"/>
        <v>2016</v>
      </c>
      <c r="G220" s="99" t="str">
        <f t="shared" si="121"/>
        <v>2023</v>
      </c>
      <c r="H220" s="2" t="str">
        <f t="shared" si="122"/>
        <v>12/31/2015</v>
      </c>
      <c r="I220" s="2" t="str">
        <f t="shared" si="123"/>
        <v>12/31/2023</v>
      </c>
      <c r="J220" s="2" t="s">
        <v>26</v>
      </c>
      <c r="K220" s="113" t="s">
        <v>1326</v>
      </c>
      <c r="L220" s="100">
        <f>VLOOKUP(K220,'5th Cycle APR Raw Data-Final'!$A$3:$P$1977,6,FALSE)</f>
        <v>113</v>
      </c>
      <c r="M220" s="100">
        <f>IF(AN220&lt;1,SUMIFS('5th Cycle APR Raw Data-Final'!G$3:G$1977,'5th Cycle APR Raw Data-Final'!$A$3:$A$1977,'SB35 Determination Data'!$K220,'5th Cycle APR Raw Data-Final'!$T$3:$T$1977,"&gt;="&amp;'SB35 Determination Data'!$F220,'5th Cycle APR Raw Data-Final'!$T$3:$T$1977,"&lt;"&amp;E220),SUMIFS('5th Cycle APR Raw Data-Final'!G$3:G$1977,'5th Cycle APR Raw Data-Final'!$A$3:$A$1977,'SB35 Determination Data'!$K220,'5th Cycle APR Raw Data-Final'!$T$3:$T$1977,"&gt;="&amp;'SB35 Determination Data'!$F220,'5th Cycle APR Raw Data-Final'!$T$3:$T$1977,"&lt;="&amp;G220))</f>
        <v>0</v>
      </c>
      <c r="N220" s="100">
        <f>IF(AN220&lt;1,SUMIFS('5th Cycle APR Raw Data-Final'!H$3:H$1977,'5th Cycle APR Raw Data-Final'!$A$3:$A$1977,'SB35 Determination Data'!$K220,'5th Cycle APR Raw Data-Final'!$T$3:$T$1977,"&gt;="&amp;'SB35 Determination Data'!$F220,'5th Cycle APR Raw Data-Final'!$T$3:$T$1977,"&lt;"&amp;E220),SUMIFS('5th Cycle APR Raw Data-Final'!H$3:H$1977,'5th Cycle APR Raw Data-Final'!$A$3:$A$1977,'SB35 Determination Data'!$K220,'5th Cycle APR Raw Data-Final'!$T$3:$T$1977,"&gt;="&amp;'SB35 Determination Data'!$F220,'5th Cycle APR Raw Data-Final'!$T$3:$T$1977,"&lt;="&amp;G220))</f>
        <v>0</v>
      </c>
      <c r="O220" s="100">
        <f>IF(AN220&lt;1,SUMIFS('5th Cycle APR Raw Data-Final'!I$3:I$1977,'5th Cycle APR Raw Data-Final'!$A$3:$A$1977,'SB35 Determination Data'!$K220,'5th Cycle APR Raw Data-Final'!$T$3:$T$1977,"&gt;="&amp;'SB35 Determination Data'!$F220,'5th Cycle APR Raw Data-Final'!$T$3:$T$1977,"&lt;"&amp;E220),SUMIFS('5th Cycle APR Raw Data-Final'!I$3:I$1977,'5th Cycle APR Raw Data-Final'!$A$3:$A$1977,'SB35 Determination Data'!$K220,'5th Cycle APR Raw Data-Final'!$T$3:$T$1977,"&gt;="&amp;'SB35 Determination Data'!$F220,'5th Cycle APR Raw Data-Final'!$T$3:$T$1977,"&lt;="&amp;G220))</f>
        <v>0</v>
      </c>
      <c r="P220" s="100">
        <f t="shared" si="124"/>
        <v>113</v>
      </c>
      <c r="Q220" s="112">
        <f t="shared" si="125"/>
        <v>0</v>
      </c>
      <c r="R220" s="101">
        <f t="shared" si="126"/>
        <v>42</v>
      </c>
      <c r="S220" s="101">
        <f t="shared" si="127"/>
        <v>0</v>
      </c>
      <c r="T220" s="100">
        <f>VLOOKUP(K220,'5th Cycle APR Raw Data-Final'!$A$3:$P$1977,10,FALSE)</f>
        <v>70</v>
      </c>
      <c r="U220" s="100">
        <f>IF(AN220&lt;1,SUMIFS('5th Cycle APR Raw Data-Final'!K$3:K$1977,'5th Cycle APR Raw Data-Final'!$A$3:$A$1977,'SB35 Determination Data'!$K220,'5th Cycle APR Raw Data-Final'!$T$3:$T$1977,"&gt;="&amp;'SB35 Determination Data'!$F220,'5th Cycle APR Raw Data-Final'!$T$3:$T$1977,"&lt;"&amp;E220),SUMIFS('5th Cycle APR Raw Data-Final'!K$3:K$1977,'5th Cycle APR Raw Data-Final'!$A$3:$A$1977,'SB35 Determination Data'!$K220,'5th Cycle APR Raw Data-Final'!$T$3:$T$1977,"&gt;="&amp;'SB35 Determination Data'!$F220,'5th Cycle APR Raw Data-Final'!$T$3:$T$1977,"&lt;="&amp;G220))</f>
        <v>0</v>
      </c>
      <c r="V220" s="100">
        <f>IF(AN220&lt;1,SUMIFS('5th Cycle APR Raw Data-Final'!L$3:L$1977,'5th Cycle APR Raw Data-Final'!$A$3:$A$1977,'SB35 Determination Data'!$K220,'5th Cycle APR Raw Data-Final'!$T$3:$T$1977,"&gt;="&amp;'SB35 Determination Data'!$F220,'5th Cycle APR Raw Data-Final'!$T$3:$T$1977,"&lt;"&amp;E220),SUMIFS('5th Cycle APR Raw Data-Final'!L$3:L$1977,'5th Cycle APR Raw Data-Final'!$A$3:$A$1977,'SB35 Determination Data'!$K220,'5th Cycle APR Raw Data-Final'!$T$3:$T$1977,"&gt;="&amp;'SB35 Determination Data'!$F220,'5th Cycle APR Raw Data-Final'!$T$3:$T$1977,"&lt;="&amp;G220))</f>
        <v>0</v>
      </c>
      <c r="W220" s="100">
        <f>IF(AN220&lt;1,SUMIFS('5th Cycle APR Raw Data-Final'!M$3:M$1977,'5th Cycle APR Raw Data-Final'!$A$3:$A$1977,'SB35 Determination Data'!$K220,'5th Cycle APR Raw Data-Final'!$T$3:$T$1977,"&gt;="&amp;'SB35 Determination Data'!$F220,'5th Cycle APR Raw Data-Final'!$T$3:$T$1977,"&lt;"&amp;E220),SUMIFS('5th Cycle APR Raw Data-Final'!M$3:M$1977,'5th Cycle APR Raw Data-Final'!$A$3:$A$1977,'SB35 Determination Data'!$K220,'5th Cycle APR Raw Data-Final'!$T$3:$T$1977,"&gt;="&amp;'SB35 Determination Data'!$F220,'5th Cycle APR Raw Data-Final'!$T$3:$T$1977,"&lt;="&amp;G220))</f>
        <v>0</v>
      </c>
      <c r="X220" s="100">
        <f t="shared" si="128"/>
        <v>70</v>
      </c>
      <c r="Y220" s="100">
        <f t="shared" si="129"/>
        <v>0</v>
      </c>
      <c r="Z220" s="100">
        <f t="shared" si="130"/>
        <v>70</v>
      </c>
      <c r="AA220" s="112">
        <f t="shared" si="131"/>
        <v>0</v>
      </c>
      <c r="AB220" s="112">
        <f t="shared" si="132"/>
        <v>0</v>
      </c>
      <c r="AC220" s="100">
        <f>VLOOKUP(K220,'5th Cycle APR Raw Data-Final'!$A$3:$P$1977,14,FALSE)</f>
        <v>60</v>
      </c>
      <c r="AD220" s="100">
        <f>IF(AN220&lt;1,SUMIFS('5th Cycle APR Raw Data-Final'!$O$3:$O$1977,'5th Cycle APR Raw Data-Final'!$A$3:$A$1977,'SB35 Determination Data'!$K220,'5th Cycle APR Raw Data-Final'!$T$3:$T$1977,"&gt;="&amp;'SB35 Determination Data'!$F220,'5th Cycle APR Raw Data-Final'!$T$3:$T$1977,"&lt;"&amp;E220),SUMIFS('5th Cycle APR Raw Data-Final'!$O$3:$O$1977,'5th Cycle APR Raw Data-Final'!$A$3:$A$1977,'SB35 Determination Data'!$K220,'5th Cycle APR Raw Data-Final'!$T$3:$T$1977,"&gt;="&amp;'SB35 Determination Data'!$F220,'5th Cycle APR Raw Data-Final'!$T$3:$T$1977,"&lt;="&amp;G220))</f>
        <v>19</v>
      </c>
      <c r="AE220" s="100">
        <f t="shared" si="133"/>
        <v>41</v>
      </c>
      <c r="AF220" s="112">
        <f t="shared" si="134"/>
        <v>0.31666666666666665</v>
      </c>
      <c r="AG220" s="100">
        <f>VLOOKUP(K220,'5th Cycle APR Raw Data-Final'!$A$3:$P$1977,16,FALSE)</f>
        <v>131</v>
      </c>
      <c r="AH220" s="100">
        <f>IF(AN220&lt;1,SUMIFS('5th Cycle APR Raw Data-Final'!$Q$3:$Q$1977,'5th Cycle APR Raw Data-Final'!$A$3:$A$1977,'SB35 Determination Data'!$K220,'5th Cycle APR Raw Data-Final'!$T$3:$T$1977,"&gt;="&amp;'SB35 Determination Data'!$F220,'5th Cycle APR Raw Data-Final'!$T$3:$T$1977,"&lt;"&amp;E220),SUMIFS('5th Cycle APR Raw Data-Final'!$Q$3:$Q$1977,'5th Cycle APR Raw Data-Final'!$A$3:$A$1977,'SB35 Determination Data'!$K220,'5th Cycle APR Raw Data-Final'!$T$3:$T$1977,"&gt;="&amp;'SB35 Determination Data'!$F220,'5th Cycle APR Raw Data-Final'!$T$3:$T$1977,"&lt;="&amp;G220))</f>
        <v>0</v>
      </c>
      <c r="AI220" s="100">
        <f t="shared" si="135"/>
        <v>131</v>
      </c>
      <c r="AJ220" s="112">
        <f t="shared" si="136"/>
        <v>0</v>
      </c>
      <c r="AK220" s="100">
        <f>VLOOKUP(K220,'5th Cycle APR Raw Data-Final'!$A$3:$R$1977,18,FALSE)</f>
        <v>374</v>
      </c>
      <c r="AL220" s="100">
        <f>IF(AN220&lt;1,SUMIFS('5th Cycle APR Raw Data-Final'!$S$3:$S$1977,'5th Cycle APR Raw Data-Final'!$A$3:$A$1977,'SB35 Determination Data'!$K220,'5th Cycle APR Raw Data-Final'!$T$3:$T$1977,"&gt;="&amp;'SB35 Determination Data'!$F220,'5th Cycle APR Raw Data-Final'!$T$3:$T$1977,"&lt;"&amp;E220),SUMIFS('5th Cycle APR Raw Data-Final'!$S$3:$S$1977,'5th Cycle APR Raw Data-Final'!$A$3:$A$1977,'SB35 Determination Data'!$K220,'5th Cycle APR Raw Data-Final'!$T$3:$T$1977,"&gt;="&amp;'SB35 Determination Data'!$F220,'5th Cycle APR Raw Data-Final'!$T$3:$T$1977,"&lt;="&amp;G220))</f>
        <v>19</v>
      </c>
      <c r="AM220" s="100">
        <f t="shared" si="137"/>
        <v>355</v>
      </c>
      <c r="AN220" s="114">
        <f t="shared" si="138"/>
        <v>0.375</v>
      </c>
      <c r="AO220" s="2" t="str">
        <f t="shared" si="139"/>
        <v>YES</v>
      </c>
      <c r="AP220" s="2" t="str">
        <f t="shared" si="140"/>
        <v>NO</v>
      </c>
      <c r="AQ220" s="2" t="str">
        <f t="shared" si="141"/>
        <v>NO</v>
      </c>
      <c r="AR220" s="124" t="str">
        <f>VLOOKUP(K220,'2018Submitted'!$A$2:$C$540,3,FALSE)</f>
        <v>No 2018 Annual Progress Report</v>
      </c>
      <c r="AS220" s="2" t="str">
        <f t="shared" si="142"/>
        <v>NO</v>
      </c>
      <c r="AT220" s="2" t="str">
        <f t="shared" si="143"/>
        <v>NO</v>
      </c>
    </row>
    <row r="221" spans="1:46" s="2" customFormat="1" ht="12.75" customHeight="1" x14ac:dyDescent="0.2">
      <c r="A221" s="2" t="s">
        <v>5</v>
      </c>
      <c r="B221" s="2" t="str">
        <f t="shared" si="116"/>
        <v>LA CANADA FLINTRIDGE</v>
      </c>
      <c r="C221" s="71">
        <f t="shared" si="117"/>
        <v>0.625</v>
      </c>
      <c r="D221" s="72">
        <f t="shared" si="118"/>
        <v>8</v>
      </c>
      <c r="E221" s="99">
        <f t="shared" si="119"/>
        <v>2018</v>
      </c>
      <c r="F221" s="99">
        <f t="shared" si="120"/>
        <v>2014</v>
      </c>
      <c r="G221" s="99" t="str">
        <f t="shared" si="121"/>
        <v>2021</v>
      </c>
      <c r="H221" s="2" t="str">
        <f t="shared" si="122"/>
        <v>10/15/2013</v>
      </c>
      <c r="I221" s="2" t="str">
        <f t="shared" si="123"/>
        <v>10/15/2021</v>
      </c>
      <c r="J221" s="2" t="s">
        <v>3</v>
      </c>
      <c r="K221" s="113" t="s">
        <v>163</v>
      </c>
      <c r="L221" s="100">
        <f>VLOOKUP(K221,'5th Cycle APR Raw Data-Final'!$A$3:$P$1977,6,FALSE)</f>
        <v>30</v>
      </c>
      <c r="M221" s="100">
        <f>IF(AN221&lt;1,SUMIFS('5th Cycle APR Raw Data-Final'!G$3:G$1977,'5th Cycle APR Raw Data-Final'!$A$3:$A$1977,'SB35 Determination Data'!$K221,'5th Cycle APR Raw Data-Final'!$T$3:$T$1977,"&gt;="&amp;'SB35 Determination Data'!$F221,'5th Cycle APR Raw Data-Final'!$T$3:$T$1977,"&lt;"&amp;E221),SUMIFS('5th Cycle APR Raw Data-Final'!G$3:G$1977,'5th Cycle APR Raw Data-Final'!$A$3:$A$1977,'SB35 Determination Data'!$K221,'5th Cycle APR Raw Data-Final'!$T$3:$T$1977,"&gt;="&amp;'SB35 Determination Data'!$F221,'5th Cycle APR Raw Data-Final'!$T$3:$T$1977,"&lt;="&amp;G221))</f>
        <v>0</v>
      </c>
      <c r="N221" s="100">
        <f>IF(AN221&lt;1,SUMIFS('5th Cycle APR Raw Data-Final'!H$3:H$1977,'5th Cycle APR Raw Data-Final'!$A$3:$A$1977,'SB35 Determination Data'!$K221,'5th Cycle APR Raw Data-Final'!$T$3:$T$1977,"&gt;="&amp;'SB35 Determination Data'!$F221,'5th Cycle APR Raw Data-Final'!$T$3:$T$1977,"&lt;"&amp;E221),SUMIFS('5th Cycle APR Raw Data-Final'!H$3:H$1977,'5th Cycle APR Raw Data-Final'!$A$3:$A$1977,'SB35 Determination Data'!$K221,'5th Cycle APR Raw Data-Final'!$T$3:$T$1977,"&gt;="&amp;'SB35 Determination Data'!$F221,'5th Cycle APR Raw Data-Final'!$T$3:$T$1977,"&lt;="&amp;G221))</f>
        <v>0</v>
      </c>
      <c r="O221" s="100">
        <f>IF(AN221&lt;1,SUMIFS('5th Cycle APR Raw Data-Final'!I$3:I$1977,'5th Cycle APR Raw Data-Final'!$A$3:$A$1977,'SB35 Determination Data'!$K221,'5th Cycle APR Raw Data-Final'!$T$3:$T$1977,"&gt;="&amp;'SB35 Determination Data'!$F221,'5th Cycle APR Raw Data-Final'!$T$3:$T$1977,"&lt;"&amp;E221),SUMIFS('5th Cycle APR Raw Data-Final'!I$3:I$1977,'5th Cycle APR Raw Data-Final'!$A$3:$A$1977,'SB35 Determination Data'!$K221,'5th Cycle APR Raw Data-Final'!$T$3:$T$1977,"&gt;="&amp;'SB35 Determination Data'!$F221,'5th Cycle APR Raw Data-Final'!$T$3:$T$1977,"&lt;="&amp;G221))</f>
        <v>0</v>
      </c>
      <c r="P221" s="100">
        <f t="shared" si="124"/>
        <v>30</v>
      </c>
      <c r="Q221" s="112">
        <f t="shared" si="125"/>
        <v>0</v>
      </c>
      <c r="R221" s="101">
        <f t="shared" si="126"/>
        <v>15</v>
      </c>
      <c r="S221" s="101">
        <f t="shared" si="127"/>
        <v>0</v>
      </c>
      <c r="T221" s="100">
        <f>VLOOKUP(K221,'5th Cycle APR Raw Data-Final'!$A$3:$P$1977,10,FALSE)</f>
        <v>18</v>
      </c>
      <c r="U221" s="100">
        <f>IF(AN221&lt;1,SUMIFS('5th Cycle APR Raw Data-Final'!K$3:K$1977,'5th Cycle APR Raw Data-Final'!$A$3:$A$1977,'SB35 Determination Data'!$K221,'5th Cycle APR Raw Data-Final'!$T$3:$T$1977,"&gt;="&amp;'SB35 Determination Data'!$F221,'5th Cycle APR Raw Data-Final'!$T$3:$T$1977,"&lt;"&amp;E221),SUMIFS('5th Cycle APR Raw Data-Final'!K$3:K$1977,'5th Cycle APR Raw Data-Final'!$A$3:$A$1977,'SB35 Determination Data'!$K221,'5th Cycle APR Raw Data-Final'!$T$3:$T$1977,"&gt;="&amp;'SB35 Determination Data'!$F221,'5th Cycle APR Raw Data-Final'!$T$3:$T$1977,"&lt;="&amp;G221))</f>
        <v>0</v>
      </c>
      <c r="V221" s="100">
        <f>IF(AN221&lt;1,SUMIFS('5th Cycle APR Raw Data-Final'!L$3:L$1977,'5th Cycle APR Raw Data-Final'!$A$3:$A$1977,'SB35 Determination Data'!$K221,'5th Cycle APR Raw Data-Final'!$T$3:$T$1977,"&gt;="&amp;'SB35 Determination Data'!$F221,'5th Cycle APR Raw Data-Final'!$T$3:$T$1977,"&lt;"&amp;E221),SUMIFS('5th Cycle APR Raw Data-Final'!L$3:L$1977,'5th Cycle APR Raw Data-Final'!$A$3:$A$1977,'SB35 Determination Data'!$K221,'5th Cycle APR Raw Data-Final'!$T$3:$T$1977,"&gt;="&amp;'SB35 Determination Data'!$F221,'5th Cycle APR Raw Data-Final'!$T$3:$T$1977,"&lt;="&amp;G221))</f>
        <v>0</v>
      </c>
      <c r="W221" s="100">
        <f>IF(AN221&lt;1,SUMIFS('5th Cycle APR Raw Data-Final'!M$3:M$1977,'5th Cycle APR Raw Data-Final'!$A$3:$A$1977,'SB35 Determination Data'!$K221,'5th Cycle APR Raw Data-Final'!$T$3:$T$1977,"&gt;="&amp;'SB35 Determination Data'!$F221,'5th Cycle APR Raw Data-Final'!$T$3:$T$1977,"&lt;"&amp;E221),SUMIFS('5th Cycle APR Raw Data-Final'!M$3:M$1977,'5th Cycle APR Raw Data-Final'!$A$3:$A$1977,'SB35 Determination Data'!$K221,'5th Cycle APR Raw Data-Final'!$T$3:$T$1977,"&gt;="&amp;'SB35 Determination Data'!$F221,'5th Cycle APR Raw Data-Final'!$T$3:$T$1977,"&lt;="&amp;G221))</f>
        <v>0</v>
      </c>
      <c r="X221" s="100">
        <f t="shared" si="128"/>
        <v>18</v>
      </c>
      <c r="Y221" s="100">
        <f t="shared" si="129"/>
        <v>0</v>
      </c>
      <c r="Z221" s="100">
        <f t="shared" si="130"/>
        <v>18</v>
      </c>
      <c r="AA221" s="112">
        <f t="shared" si="131"/>
        <v>0</v>
      </c>
      <c r="AB221" s="112">
        <f t="shared" si="132"/>
        <v>0</v>
      </c>
      <c r="AC221" s="100">
        <f>VLOOKUP(K221,'5th Cycle APR Raw Data-Final'!$A$3:$P$1977,14,FALSE)</f>
        <v>20</v>
      </c>
      <c r="AD221" s="100">
        <f>IF(AN221&lt;1,SUMIFS('5th Cycle APR Raw Data-Final'!$O$3:$O$1977,'5th Cycle APR Raw Data-Final'!$A$3:$A$1977,'SB35 Determination Data'!$K221,'5th Cycle APR Raw Data-Final'!$T$3:$T$1977,"&gt;="&amp;'SB35 Determination Data'!$F221,'5th Cycle APR Raw Data-Final'!$T$3:$T$1977,"&lt;"&amp;E221),SUMIFS('5th Cycle APR Raw Data-Final'!$O$3:$O$1977,'5th Cycle APR Raw Data-Final'!$A$3:$A$1977,'SB35 Determination Data'!$K221,'5th Cycle APR Raw Data-Final'!$T$3:$T$1977,"&gt;="&amp;'SB35 Determination Data'!$F221,'5th Cycle APR Raw Data-Final'!$T$3:$T$1977,"&lt;="&amp;G221))</f>
        <v>0</v>
      </c>
      <c r="AE221" s="100">
        <f t="shared" si="133"/>
        <v>20</v>
      </c>
      <c r="AF221" s="112">
        <f t="shared" si="134"/>
        <v>0</v>
      </c>
      <c r="AG221" s="100">
        <f>VLOOKUP(K221,'5th Cycle APR Raw Data-Final'!$A$3:$P$1977,16,FALSE)</f>
        <v>44</v>
      </c>
      <c r="AH221" s="100">
        <f>IF(AN221&lt;1,SUMIFS('5th Cycle APR Raw Data-Final'!$Q$3:$Q$1977,'5th Cycle APR Raw Data-Final'!$A$3:$A$1977,'SB35 Determination Data'!$K221,'5th Cycle APR Raw Data-Final'!$T$3:$T$1977,"&gt;="&amp;'SB35 Determination Data'!$F221,'5th Cycle APR Raw Data-Final'!$T$3:$T$1977,"&lt;"&amp;E221),SUMIFS('5th Cycle APR Raw Data-Final'!$Q$3:$Q$1977,'5th Cycle APR Raw Data-Final'!$A$3:$A$1977,'SB35 Determination Data'!$K221,'5th Cycle APR Raw Data-Final'!$T$3:$T$1977,"&gt;="&amp;'SB35 Determination Data'!$F221,'5th Cycle APR Raw Data-Final'!$T$3:$T$1977,"&lt;="&amp;G221))</f>
        <v>34</v>
      </c>
      <c r="AI221" s="100">
        <f t="shared" si="135"/>
        <v>10</v>
      </c>
      <c r="AJ221" s="112">
        <f t="shared" si="136"/>
        <v>0.77272727272727271</v>
      </c>
      <c r="AK221" s="100">
        <f>VLOOKUP(K221,'5th Cycle APR Raw Data-Final'!$A$3:$R$1977,18,FALSE)</f>
        <v>112</v>
      </c>
      <c r="AL221" s="100">
        <f>IF(AN221&lt;1,SUMIFS('5th Cycle APR Raw Data-Final'!$S$3:$S$1977,'5th Cycle APR Raw Data-Final'!$A$3:$A$1977,'SB35 Determination Data'!$K221,'5th Cycle APR Raw Data-Final'!$T$3:$T$1977,"&gt;="&amp;'SB35 Determination Data'!$F221,'5th Cycle APR Raw Data-Final'!$T$3:$T$1977,"&lt;"&amp;E221),SUMIFS('5th Cycle APR Raw Data-Final'!$S$3:$S$1977,'5th Cycle APR Raw Data-Final'!$A$3:$A$1977,'SB35 Determination Data'!$K221,'5th Cycle APR Raw Data-Final'!$T$3:$T$1977,"&gt;="&amp;'SB35 Determination Data'!$F221,'5th Cycle APR Raw Data-Final'!$T$3:$T$1977,"&lt;="&amp;G221))</f>
        <v>34</v>
      </c>
      <c r="AM221" s="100">
        <f t="shared" si="137"/>
        <v>78</v>
      </c>
      <c r="AN221" s="114">
        <f t="shared" si="138"/>
        <v>0.5</v>
      </c>
      <c r="AO221" s="2" t="str">
        <f t="shared" si="139"/>
        <v>NO</v>
      </c>
      <c r="AP221" s="2" t="str">
        <f t="shared" si="140"/>
        <v>YES</v>
      </c>
      <c r="AQ221" s="2" t="str">
        <f t="shared" si="141"/>
        <v>NO</v>
      </c>
      <c r="AR221" s="124" t="str">
        <f>VLOOKUP(K221,'2018Submitted'!$A$2:$C$540,3,FALSE)</f>
        <v>Successful</v>
      </c>
      <c r="AS221" s="2" t="str">
        <f t="shared" si="142"/>
        <v>NO</v>
      </c>
      <c r="AT221" s="2" t="str">
        <f t="shared" si="143"/>
        <v>YES</v>
      </c>
    </row>
    <row r="222" spans="1:46" s="2" customFormat="1" ht="12.75" customHeight="1" x14ac:dyDescent="0.2">
      <c r="A222" s="2" t="s">
        <v>12</v>
      </c>
      <c r="B222" s="2" t="str">
        <f t="shared" si="116"/>
        <v>LA HABRA</v>
      </c>
      <c r="C222" s="71">
        <f t="shared" si="117"/>
        <v>0.625</v>
      </c>
      <c r="D222" s="72">
        <f t="shared" si="118"/>
        <v>8</v>
      </c>
      <c r="E222" s="99">
        <f t="shared" si="119"/>
        <v>2018</v>
      </c>
      <c r="F222" s="99">
        <f t="shared" si="120"/>
        <v>2014</v>
      </c>
      <c r="G222" s="99" t="str">
        <f t="shared" si="121"/>
        <v>2021</v>
      </c>
      <c r="H222" s="2" t="str">
        <f t="shared" si="122"/>
        <v>10/15/2013</v>
      </c>
      <c r="I222" s="2" t="str">
        <f t="shared" si="123"/>
        <v>10/15/2021</v>
      </c>
      <c r="J222" s="2" t="s">
        <v>3</v>
      </c>
      <c r="K222" s="113" t="s">
        <v>164</v>
      </c>
      <c r="L222" s="100">
        <f>VLOOKUP(K222,'5th Cycle APR Raw Data-Final'!$A$3:$P$1977,6,FALSE)</f>
        <v>1</v>
      </c>
      <c r="M222" s="100">
        <f>IF(AN222&lt;1,SUMIFS('5th Cycle APR Raw Data-Final'!G$3:G$1977,'5th Cycle APR Raw Data-Final'!$A$3:$A$1977,'SB35 Determination Data'!$K222,'5th Cycle APR Raw Data-Final'!$T$3:$T$1977,"&gt;="&amp;'SB35 Determination Data'!$F222,'5th Cycle APR Raw Data-Final'!$T$3:$T$1977,"&lt;"&amp;E222),SUMIFS('5th Cycle APR Raw Data-Final'!G$3:G$1977,'5th Cycle APR Raw Data-Final'!$A$3:$A$1977,'SB35 Determination Data'!$K222,'5th Cycle APR Raw Data-Final'!$T$3:$T$1977,"&gt;="&amp;'SB35 Determination Data'!$F222,'5th Cycle APR Raw Data-Final'!$T$3:$T$1977,"&lt;="&amp;G222))</f>
        <v>0</v>
      </c>
      <c r="N222" s="100">
        <f>IF(AN222&lt;1,SUMIFS('5th Cycle APR Raw Data-Final'!H$3:H$1977,'5th Cycle APR Raw Data-Final'!$A$3:$A$1977,'SB35 Determination Data'!$K222,'5th Cycle APR Raw Data-Final'!$T$3:$T$1977,"&gt;="&amp;'SB35 Determination Data'!$F222,'5th Cycle APR Raw Data-Final'!$T$3:$T$1977,"&lt;"&amp;E222),SUMIFS('5th Cycle APR Raw Data-Final'!H$3:H$1977,'5th Cycle APR Raw Data-Final'!$A$3:$A$1977,'SB35 Determination Data'!$K222,'5th Cycle APR Raw Data-Final'!$T$3:$T$1977,"&gt;="&amp;'SB35 Determination Data'!$F222,'5th Cycle APR Raw Data-Final'!$T$3:$T$1977,"&lt;="&amp;G222))</f>
        <v>0</v>
      </c>
      <c r="O222" s="100">
        <f>IF(AN222&lt;1,SUMIFS('5th Cycle APR Raw Data-Final'!I$3:I$1977,'5th Cycle APR Raw Data-Final'!$A$3:$A$1977,'SB35 Determination Data'!$K222,'5th Cycle APR Raw Data-Final'!$T$3:$T$1977,"&gt;="&amp;'SB35 Determination Data'!$F222,'5th Cycle APR Raw Data-Final'!$T$3:$T$1977,"&lt;"&amp;E222),SUMIFS('5th Cycle APR Raw Data-Final'!I$3:I$1977,'5th Cycle APR Raw Data-Final'!$A$3:$A$1977,'SB35 Determination Data'!$K222,'5th Cycle APR Raw Data-Final'!$T$3:$T$1977,"&gt;="&amp;'SB35 Determination Data'!$F222,'5th Cycle APR Raw Data-Final'!$T$3:$T$1977,"&lt;="&amp;G222))</f>
        <v>0</v>
      </c>
      <c r="P222" s="100">
        <f t="shared" si="124"/>
        <v>1</v>
      </c>
      <c r="Q222" s="112">
        <f t="shared" si="125"/>
        <v>0</v>
      </c>
      <c r="R222" s="101">
        <f t="shared" si="126"/>
        <v>1</v>
      </c>
      <c r="S222" s="101">
        <f t="shared" si="127"/>
        <v>0</v>
      </c>
      <c r="T222" s="100">
        <f>VLOOKUP(K222,'5th Cycle APR Raw Data-Final'!$A$3:$P$1977,10,FALSE)</f>
        <v>1</v>
      </c>
      <c r="U222" s="100">
        <f>IF(AN222&lt;1,SUMIFS('5th Cycle APR Raw Data-Final'!K$3:K$1977,'5th Cycle APR Raw Data-Final'!$A$3:$A$1977,'SB35 Determination Data'!$K222,'5th Cycle APR Raw Data-Final'!$T$3:$T$1977,"&gt;="&amp;'SB35 Determination Data'!$F222,'5th Cycle APR Raw Data-Final'!$T$3:$T$1977,"&lt;"&amp;E222),SUMIFS('5th Cycle APR Raw Data-Final'!K$3:K$1977,'5th Cycle APR Raw Data-Final'!$A$3:$A$1977,'SB35 Determination Data'!$K222,'5th Cycle APR Raw Data-Final'!$T$3:$T$1977,"&gt;="&amp;'SB35 Determination Data'!$F222,'5th Cycle APR Raw Data-Final'!$T$3:$T$1977,"&lt;="&amp;G222))</f>
        <v>3</v>
      </c>
      <c r="V222" s="100">
        <f>IF(AN222&lt;1,SUMIFS('5th Cycle APR Raw Data-Final'!L$3:L$1977,'5th Cycle APR Raw Data-Final'!$A$3:$A$1977,'SB35 Determination Data'!$K222,'5th Cycle APR Raw Data-Final'!$T$3:$T$1977,"&gt;="&amp;'SB35 Determination Data'!$F222,'5th Cycle APR Raw Data-Final'!$T$3:$T$1977,"&lt;"&amp;E222),SUMIFS('5th Cycle APR Raw Data-Final'!L$3:L$1977,'5th Cycle APR Raw Data-Final'!$A$3:$A$1977,'SB35 Determination Data'!$K222,'5th Cycle APR Raw Data-Final'!$T$3:$T$1977,"&gt;="&amp;'SB35 Determination Data'!$F222,'5th Cycle APR Raw Data-Final'!$T$3:$T$1977,"&lt;="&amp;G222))</f>
        <v>3</v>
      </c>
      <c r="W222" s="100">
        <f>IF(AN222&lt;1,SUMIFS('5th Cycle APR Raw Data-Final'!M$3:M$1977,'5th Cycle APR Raw Data-Final'!$A$3:$A$1977,'SB35 Determination Data'!$K222,'5th Cycle APR Raw Data-Final'!$T$3:$T$1977,"&gt;="&amp;'SB35 Determination Data'!$F222,'5th Cycle APR Raw Data-Final'!$T$3:$T$1977,"&lt;"&amp;E222),SUMIFS('5th Cycle APR Raw Data-Final'!M$3:M$1977,'5th Cycle APR Raw Data-Final'!$A$3:$A$1977,'SB35 Determination Data'!$K222,'5th Cycle APR Raw Data-Final'!$T$3:$T$1977,"&gt;="&amp;'SB35 Determination Data'!$F222,'5th Cycle APR Raw Data-Final'!$T$3:$T$1977,"&lt;="&amp;G222))</f>
        <v>0</v>
      </c>
      <c r="X222" s="100">
        <f t="shared" si="128"/>
        <v>0</v>
      </c>
      <c r="Y222" s="100">
        <f t="shared" si="129"/>
        <v>3</v>
      </c>
      <c r="Z222" s="100">
        <f t="shared" si="130"/>
        <v>0</v>
      </c>
      <c r="AA222" s="112">
        <f t="shared" si="131"/>
        <v>3</v>
      </c>
      <c r="AB222" s="112">
        <f t="shared" si="132"/>
        <v>3</v>
      </c>
      <c r="AC222" s="100">
        <f>VLOOKUP(K222,'5th Cycle APR Raw Data-Final'!$A$3:$P$1977,14,FALSE)</f>
        <v>1</v>
      </c>
      <c r="AD222" s="100">
        <f>IF(AN222&lt;1,SUMIFS('5th Cycle APR Raw Data-Final'!$O$3:$O$1977,'5th Cycle APR Raw Data-Final'!$A$3:$A$1977,'SB35 Determination Data'!$K222,'5th Cycle APR Raw Data-Final'!$T$3:$T$1977,"&gt;="&amp;'SB35 Determination Data'!$F222,'5th Cycle APR Raw Data-Final'!$T$3:$T$1977,"&lt;"&amp;E222),SUMIFS('5th Cycle APR Raw Data-Final'!$O$3:$O$1977,'5th Cycle APR Raw Data-Final'!$A$3:$A$1977,'SB35 Determination Data'!$K222,'5th Cycle APR Raw Data-Final'!$T$3:$T$1977,"&gt;="&amp;'SB35 Determination Data'!$F222,'5th Cycle APR Raw Data-Final'!$T$3:$T$1977,"&lt;="&amp;G222))</f>
        <v>11</v>
      </c>
      <c r="AE222" s="100">
        <f t="shared" si="133"/>
        <v>0</v>
      </c>
      <c r="AF222" s="112">
        <f t="shared" si="134"/>
        <v>11</v>
      </c>
      <c r="AG222" s="100">
        <f>VLOOKUP(K222,'5th Cycle APR Raw Data-Final'!$A$3:$P$1977,16,FALSE)</f>
        <v>1</v>
      </c>
      <c r="AH222" s="100">
        <f>IF(AN222&lt;1,SUMIFS('5th Cycle APR Raw Data-Final'!$Q$3:$Q$1977,'5th Cycle APR Raw Data-Final'!$A$3:$A$1977,'SB35 Determination Data'!$K222,'5th Cycle APR Raw Data-Final'!$T$3:$T$1977,"&gt;="&amp;'SB35 Determination Data'!$F222,'5th Cycle APR Raw Data-Final'!$T$3:$T$1977,"&lt;"&amp;E222),SUMIFS('5th Cycle APR Raw Data-Final'!$Q$3:$Q$1977,'5th Cycle APR Raw Data-Final'!$A$3:$A$1977,'SB35 Determination Data'!$K222,'5th Cycle APR Raw Data-Final'!$T$3:$T$1977,"&gt;="&amp;'SB35 Determination Data'!$F222,'5th Cycle APR Raw Data-Final'!$T$3:$T$1977,"&lt;="&amp;G222))</f>
        <v>420</v>
      </c>
      <c r="AI222" s="100">
        <f t="shared" si="135"/>
        <v>0</v>
      </c>
      <c r="AJ222" s="112">
        <f t="shared" si="136"/>
        <v>420</v>
      </c>
      <c r="AK222" s="100">
        <f>VLOOKUP(K222,'5th Cycle APR Raw Data-Final'!$A$3:$R$1977,18,FALSE)</f>
        <v>4</v>
      </c>
      <c r="AL222" s="100">
        <f>IF(AN222&lt;1,SUMIFS('5th Cycle APR Raw Data-Final'!$S$3:$S$1977,'5th Cycle APR Raw Data-Final'!$A$3:$A$1977,'SB35 Determination Data'!$K222,'5th Cycle APR Raw Data-Final'!$T$3:$T$1977,"&gt;="&amp;'SB35 Determination Data'!$F222,'5th Cycle APR Raw Data-Final'!$T$3:$T$1977,"&lt;"&amp;E222),SUMIFS('5th Cycle APR Raw Data-Final'!$S$3:$S$1977,'5th Cycle APR Raw Data-Final'!$A$3:$A$1977,'SB35 Determination Data'!$K222,'5th Cycle APR Raw Data-Final'!$T$3:$T$1977,"&gt;="&amp;'SB35 Determination Data'!$F222,'5th Cycle APR Raw Data-Final'!$T$3:$T$1977,"&lt;="&amp;G222))</f>
        <v>434</v>
      </c>
      <c r="AM222" s="100">
        <f t="shared" si="137"/>
        <v>1</v>
      </c>
      <c r="AN222" s="114">
        <f t="shared" si="138"/>
        <v>0.5</v>
      </c>
      <c r="AO222" s="2" t="str">
        <f t="shared" si="139"/>
        <v>NO</v>
      </c>
      <c r="AP222" s="2" t="str">
        <f t="shared" si="140"/>
        <v>YES</v>
      </c>
      <c r="AQ222" s="2" t="str">
        <f t="shared" si="141"/>
        <v>NO</v>
      </c>
      <c r="AR222" s="124" t="str">
        <f>VLOOKUP(K222,'2018Submitted'!$A$2:$C$540,3,FALSE)</f>
        <v>Successful</v>
      </c>
      <c r="AS222" s="2" t="str">
        <f t="shared" si="142"/>
        <v>NO</v>
      </c>
      <c r="AT222" s="2" t="str">
        <f t="shared" si="143"/>
        <v>YES</v>
      </c>
    </row>
    <row r="223" spans="1:46" s="2" customFormat="1" ht="12.75" customHeight="1" x14ac:dyDescent="0.2">
      <c r="A223" s="2" t="s">
        <v>5</v>
      </c>
      <c r="B223" s="11" t="str">
        <f t="shared" si="116"/>
        <v>LA HABRA HEIGHTS</v>
      </c>
      <c r="C223" s="71">
        <f t="shared" si="117"/>
        <v>0.625</v>
      </c>
      <c r="D223" s="72">
        <f t="shared" si="118"/>
        <v>8</v>
      </c>
      <c r="E223" s="99">
        <f t="shared" si="119"/>
        <v>2018</v>
      </c>
      <c r="F223" s="99">
        <f t="shared" si="120"/>
        <v>2014</v>
      </c>
      <c r="G223" s="99" t="str">
        <f t="shared" si="121"/>
        <v>2021</v>
      </c>
      <c r="H223" s="2" t="str">
        <f t="shared" si="122"/>
        <v>10/15/2013</v>
      </c>
      <c r="I223" s="2" t="str">
        <f t="shared" si="123"/>
        <v>10/15/2021</v>
      </c>
      <c r="J223" s="2" t="s">
        <v>3</v>
      </c>
      <c r="K223" s="113" t="s">
        <v>1492</v>
      </c>
      <c r="L223" s="100">
        <f>VLOOKUP(K223,'5th Cycle APR Raw Data-Final'!$A$3:$P$1977,6,FALSE)</f>
        <v>32</v>
      </c>
      <c r="M223" s="100">
        <f>IF(AN223&lt;1,SUMIFS('5th Cycle APR Raw Data-Final'!G$3:G$1977,'5th Cycle APR Raw Data-Final'!$A$3:$A$1977,'SB35 Determination Data'!$K223,'5th Cycle APR Raw Data-Final'!$T$3:$T$1977,"&gt;="&amp;'SB35 Determination Data'!$F223,'5th Cycle APR Raw Data-Final'!$T$3:$T$1977,"&lt;"&amp;E223),SUMIFS('5th Cycle APR Raw Data-Final'!G$3:G$1977,'5th Cycle APR Raw Data-Final'!$A$3:$A$1977,'SB35 Determination Data'!$K223,'5th Cycle APR Raw Data-Final'!$T$3:$T$1977,"&gt;="&amp;'SB35 Determination Data'!$F223,'5th Cycle APR Raw Data-Final'!$T$3:$T$1977,"&lt;="&amp;G223))</f>
        <v>0</v>
      </c>
      <c r="N223" s="100">
        <f>IF(AN223&lt;1,SUMIFS('5th Cycle APR Raw Data-Final'!H$3:H$1977,'5th Cycle APR Raw Data-Final'!$A$3:$A$1977,'SB35 Determination Data'!$K223,'5th Cycle APR Raw Data-Final'!$T$3:$T$1977,"&gt;="&amp;'SB35 Determination Data'!$F223,'5th Cycle APR Raw Data-Final'!$T$3:$T$1977,"&lt;"&amp;E223),SUMIFS('5th Cycle APR Raw Data-Final'!H$3:H$1977,'5th Cycle APR Raw Data-Final'!$A$3:$A$1977,'SB35 Determination Data'!$K223,'5th Cycle APR Raw Data-Final'!$T$3:$T$1977,"&gt;="&amp;'SB35 Determination Data'!$F223,'5th Cycle APR Raw Data-Final'!$T$3:$T$1977,"&lt;="&amp;G223))</f>
        <v>0</v>
      </c>
      <c r="O223" s="100">
        <f>IF(AN223&lt;1,SUMIFS('5th Cycle APR Raw Data-Final'!I$3:I$1977,'5th Cycle APR Raw Data-Final'!$A$3:$A$1977,'SB35 Determination Data'!$K223,'5th Cycle APR Raw Data-Final'!$T$3:$T$1977,"&gt;="&amp;'SB35 Determination Data'!$F223,'5th Cycle APR Raw Data-Final'!$T$3:$T$1977,"&lt;"&amp;E223),SUMIFS('5th Cycle APR Raw Data-Final'!I$3:I$1977,'5th Cycle APR Raw Data-Final'!$A$3:$A$1977,'SB35 Determination Data'!$K223,'5th Cycle APR Raw Data-Final'!$T$3:$T$1977,"&gt;="&amp;'SB35 Determination Data'!$F223,'5th Cycle APR Raw Data-Final'!$T$3:$T$1977,"&lt;="&amp;G223))</f>
        <v>0</v>
      </c>
      <c r="P223" s="100">
        <f t="shared" si="124"/>
        <v>32</v>
      </c>
      <c r="Q223" s="112">
        <f t="shared" si="125"/>
        <v>0</v>
      </c>
      <c r="R223" s="101">
        <f t="shared" si="126"/>
        <v>16</v>
      </c>
      <c r="S223" s="101">
        <f t="shared" si="127"/>
        <v>0</v>
      </c>
      <c r="T223" s="100">
        <f>VLOOKUP(K223,'5th Cycle APR Raw Data-Final'!$A$3:$P$1977,10,FALSE)</f>
        <v>19</v>
      </c>
      <c r="U223" s="100">
        <f>IF(AN223&lt;1,SUMIFS('5th Cycle APR Raw Data-Final'!K$3:K$1977,'5th Cycle APR Raw Data-Final'!$A$3:$A$1977,'SB35 Determination Data'!$K223,'5th Cycle APR Raw Data-Final'!$T$3:$T$1977,"&gt;="&amp;'SB35 Determination Data'!$F223,'5th Cycle APR Raw Data-Final'!$T$3:$T$1977,"&lt;"&amp;E223),SUMIFS('5th Cycle APR Raw Data-Final'!K$3:K$1977,'5th Cycle APR Raw Data-Final'!$A$3:$A$1977,'SB35 Determination Data'!$K223,'5th Cycle APR Raw Data-Final'!$T$3:$T$1977,"&gt;="&amp;'SB35 Determination Data'!$F223,'5th Cycle APR Raw Data-Final'!$T$3:$T$1977,"&lt;="&amp;G223))</f>
        <v>0</v>
      </c>
      <c r="V223" s="100">
        <f>IF(AN223&lt;1,SUMIFS('5th Cycle APR Raw Data-Final'!L$3:L$1977,'5th Cycle APR Raw Data-Final'!$A$3:$A$1977,'SB35 Determination Data'!$K223,'5th Cycle APR Raw Data-Final'!$T$3:$T$1977,"&gt;="&amp;'SB35 Determination Data'!$F223,'5th Cycle APR Raw Data-Final'!$T$3:$T$1977,"&lt;"&amp;E223),SUMIFS('5th Cycle APR Raw Data-Final'!L$3:L$1977,'5th Cycle APR Raw Data-Final'!$A$3:$A$1977,'SB35 Determination Data'!$K223,'5th Cycle APR Raw Data-Final'!$T$3:$T$1977,"&gt;="&amp;'SB35 Determination Data'!$F223,'5th Cycle APR Raw Data-Final'!$T$3:$T$1977,"&lt;="&amp;G223))</f>
        <v>0</v>
      </c>
      <c r="W223" s="100">
        <f>IF(AN223&lt;1,SUMIFS('5th Cycle APR Raw Data-Final'!M$3:M$1977,'5th Cycle APR Raw Data-Final'!$A$3:$A$1977,'SB35 Determination Data'!$K223,'5th Cycle APR Raw Data-Final'!$T$3:$T$1977,"&gt;="&amp;'SB35 Determination Data'!$F223,'5th Cycle APR Raw Data-Final'!$T$3:$T$1977,"&lt;"&amp;E223),SUMIFS('5th Cycle APR Raw Data-Final'!M$3:M$1977,'5th Cycle APR Raw Data-Final'!$A$3:$A$1977,'SB35 Determination Data'!$K223,'5th Cycle APR Raw Data-Final'!$T$3:$T$1977,"&gt;="&amp;'SB35 Determination Data'!$F223,'5th Cycle APR Raw Data-Final'!$T$3:$T$1977,"&lt;="&amp;G223))</f>
        <v>0</v>
      </c>
      <c r="X223" s="100">
        <f t="shared" si="128"/>
        <v>19</v>
      </c>
      <c r="Y223" s="100">
        <f t="shared" si="129"/>
        <v>0</v>
      </c>
      <c r="Z223" s="100">
        <f t="shared" si="130"/>
        <v>19</v>
      </c>
      <c r="AA223" s="112">
        <f t="shared" si="131"/>
        <v>0</v>
      </c>
      <c r="AB223" s="112">
        <f t="shared" si="132"/>
        <v>0</v>
      </c>
      <c r="AC223" s="100">
        <f>VLOOKUP(K223,'5th Cycle APR Raw Data-Final'!$A$3:$P$1977,14,FALSE)</f>
        <v>21</v>
      </c>
      <c r="AD223" s="100">
        <f>IF(AN223&lt;1,SUMIFS('5th Cycle APR Raw Data-Final'!$O$3:$O$1977,'5th Cycle APR Raw Data-Final'!$A$3:$A$1977,'SB35 Determination Data'!$K223,'5th Cycle APR Raw Data-Final'!$T$3:$T$1977,"&gt;="&amp;'SB35 Determination Data'!$F223,'5th Cycle APR Raw Data-Final'!$T$3:$T$1977,"&lt;"&amp;E223),SUMIFS('5th Cycle APR Raw Data-Final'!$O$3:$O$1977,'5th Cycle APR Raw Data-Final'!$A$3:$A$1977,'SB35 Determination Data'!$K223,'5th Cycle APR Raw Data-Final'!$T$3:$T$1977,"&gt;="&amp;'SB35 Determination Data'!$F223,'5th Cycle APR Raw Data-Final'!$T$3:$T$1977,"&lt;="&amp;G223))</f>
        <v>0</v>
      </c>
      <c r="AE223" s="100">
        <f t="shared" si="133"/>
        <v>21</v>
      </c>
      <c r="AF223" s="112">
        <f t="shared" si="134"/>
        <v>0</v>
      </c>
      <c r="AG223" s="100">
        <f>VLOOKUP(K223,'5th Cycle APR Raw Data-Final'!$A$3:$P$1977,16,FALSE)</f>
        <v>47</v>
      </c>
      <c r="AH223" s="100">
        <f>IF(AN223&lt;1,SUMIFS('5th Cycle APR Raw Data-Final'!$Q$3:$Q$1977,'5th Cycle APR Raw Data-Final'!$A$3:$A$1977,'SB35 Determination Data'!$K223,'5th Cycle APR Raw Data-Final'!$T$3:$T$1977,"&gt;="&amp;'SB35 Determination Data'!$F223,'5th Cycle APR Raw Data-Final'!$T$3:$T$1977,"&lt;"&amp;E223),SUMIFS('5th Cycle APR Raw Data-Final'!$Q$3:$Q$1977,'5th Cycle APR Raw Data-Final'!$A$3:$A$1977,'SB35 Determination Data'!$K223,'5th Cycle APR Raw Data-Final'!$T$3:$T$1977,"&gt;="&amp;'SB35 Determination Data'!$F223,'5th Cycle APR Raw Data-Final'!$T$3:$T$1977,"&lt;="&amp;G223))</f>
        <v>0</v>
      </c>
      <c r="AI223" s="100">
        <f t="shared" si="135"/>
        <v>47</v>
      </c>
      <c r="AJ223" s="112">
        <f t="shared" si="136"/>
        <v>0</v>
      </c>
      <c r="AK223" s="100">
        <f>VLOOKUP(K223,'5th Cycle APR Raw Data-Final'!$A$3:$R$1977,18,FALSE)</f>
        <v>119</v>
      </c>
      <c r="AL223" s="100">
        <f>IF(AN223&lt;1,SUMIFS('5th Cycle APR Raw Data-Final'!$S$3:$S$1977,'5th Cycle APR Raw Data-Final'!$A$3:$A$1977,'SB35 Determination Data'!$K223,'5th Cycle APR Raw Data-Final'!$T$3:$T$1977,"&gt;="&amp;'SB35 Determination Data'!$F223,'5th Cycle APR Raw Data-Final'!$T$3:$T$1977,"&lt;"&amp;E223),SUMIFS('5th Cycle APR Raw Data-Final'!$S$3:$S$1977,'5th Cycle APR Raw Data-Final'!$A$3:$A$1977,'SB35 Determination Data'!$K223,'5th Cycle APR Raw Data-Final'!$T$3:$T$1977,"&gt;="&amp;'SB35 Determination Data'!$F223,'5th Cycle APR Raw Data-Final'!$T$3:$T$1977,"&lt;="&amp;G223))</f>
        <v>0</v>
      </c>
      <c r="AM223" s="100">
        <f t="shared" si="137"/>
        <v>119</v>
      </c>
      <c r="AN223" s="114">
        <f t="shared" si="138"/>
        <v>0.5</v>
      </c>
      <c r="AO223" s="2" t="str">
        <f t="shared" si="139"/>
        <v>YES</v>
      </c>
      <c r="AP223" s="2" t="str">
        <f t="shared" si="140"/>
        <v>NO</v>
      </c>
      <c r="AQ223" s="2" t="str">
        <f t="shared" si="141"/>
        <v>NO</v>
      </c>
      <c r="AR223" s="124" t="str">
        <f>VLOOKUP(K223,'2018Submitted'!$A$2:$C$540,3,FALSE)</f>
        <v>Successful</v>
      </c>
      <c r="AS223" s="2" t="str">
        <f t="shared" si="142"/>
        <v>NO</v>
      </c>
      <c r="AT223" s="2" t="str">
        <f t="shared" si="143"/>
        <v>NO</v>
      </c>
    </row>
    <row r="224" spans="1:46" s="2" customFormat="1" ht="12.75" customHeight="1" x14ac:dyDescent="0.2">
      <c r="A224" s="2" t="s">
        <v>66</v>
      </c>
      <c r="B224" s="2" t="str">
        <f t="shared" si="116"/>
        <v>LA MESA</v>
      </c>
      <c r="C224" s="71">
        <f t="shared" si="117"/>
        <v>0.75</v>
      </c>
      <c r="D224" s="72">
        <f t="shared" si="118"/>
        <v>8</v>
      </c>
      <c r="E224" s="99">
        <f t="shared" si="119"/>
        <v>2017</v>
      </c>
      <c r="F224" s="99">
        <f t="shared" si="120"/>
        <v>2013</v>
      </c>
      <c r="G224" s="99">
        <f t="shared" si="121"/>
        <v>2020</v>
      </c>
      <c r="H224" s="2" t="str">
        <f t="shared" si="122"/>
        <v>04/30/2013</v>
      </c>
      <c r="I224" s="2" t="str">
        <f t="shared" si="123"/>
        <v>04/30/2021</v>
      </c>
      <c r="J224" s="2" t="s">
        <v>67</v>
      </c>
      <c r="K224" s="113" t="s">
        <v>165</v>
      </c>
      <c r="L224" s="100">
        <f>VLOOKUP(K224,'5th Cycle APR Raw Data-Final'!$A$3:$P$1977,6,FALSE)</f>
        <v>430</v>
      </c>
      <c r="M224" s="100">
        <f>IF(AN224&lt;1,SUMIFS('5th Cycle APR Raw Data-Final'!G$3:G$1977,'5th Cycle APR Raw Data-Final'!$A$3:$A$1977,'SB35 Determination Data'!$K224,'5th Cycle APR Raw Data-Final'!$T$3:$T$1977,"&gt;="&amp;'SB35 Determination Data'!$F224,'5th Cycle APR Raw Data-Final'!$T$3:$T$1977,"&lt;"&amp;E224),SUMIFS('5th Cycle APR Raw Data-Final'!G$3:G$1977,'5th Cycle APR Raw Data-Final'!$A$3:$A$1977,'SB35 Determination Data'!$K224,'5th Cycle APR Raw Data-Final'!$T$3:$T$1977,"&gt;="&amp;'SB35 Determination Data'!$F224,'5th Cycle APR Raw Data-Final'!$T$3:$T$1977,"&lt;="&amp;G224))</f>
        <v>18</v>
      </c>
      <c r="N224" s="100">
        <f>IF(AN224&lt;1,SUMIFS('5th Cycle APR Raw Data-Final'!H$3:H$1977,'5th Cycle APR Raw Data-Final'!$A$3:$A$1977,'SB35 Determination Data'!$K224,'5th Cycle APR Raw Data-Final'!$T$3:$T$1977,"&gt;="&amp;'SB35 Determination Data'!$F224,'5th Cycle APR Raw Data-Final'!$T$3:$T$1977,"&lt;"&amp;E224),SUMIFS('5th Cycle APR Raw Data-Final'!H$3:H$1977,'5th Cycle APR Raw Data-Final'!$A$3:$A$1977,'SB35 Determination Data'!$K224,'5th Cycle APR Raw Data-Final'!$T$3:$T$1977,"&gt;="&amp;'SB35 Determination Data'!$F224,'5th Cycle APR Raw Data-Final'!$T$3:$T$1977,"&lt;="&amp;G224))</f>
        <v>18</v>
      </c>
      <c r="O224" s="100">
        <f>IF(AN224&lt;1,SUMIFS('5th Cycle APR Raw Data-Final'!I$3:I$1977,'5th Cycle APR Raw Data-Final'!$A$3:$A$1977,'SB35 Determination Data'!$K224,'5th Cycle APR Raw Data-Final'!$T$3:$T$1977,"&gt;="&amp;'SB35 Determination Data'!$F224,'5th Cycle APR Raw Data-Final'!$T$3:$T$1977,"&lt;"&amp;E224),SUMIFS('5th Cycle APR Raw Data-Final'!I$3:I$1977,'5th Cycle APR Raw Data-Final'!$A$3:$A$1977,'SB35 Determination Data'!$K224,'5th Cycle APR Raw Data-Final'!$T$3:$T$1977,"&gt;="&amp;'SB35 Determination Data'!$F224,'5th Cycle APR Raw Data-Final'!$T$3:$T$1977,"&lt;="&amp;G224))</f>
        <v>0</v>
      </c>
      <c r="P224" s="100">
        <f t="shared" si="124"/>
        <v>412</v>
      </c>
      <c r="Q224" s="112">
        <f t="shared" si="125"/>
        <v>4.1860465116279069E-2</v>
      </c>
      <c r="R224" s="101">
        <f t="shared" si="126"/>
        <v>215</v>
      </c>
      <c r="S224" s="101">
        <f t="shared" si="127"/>
        <v>0</v>
      </c>
      <c r="T224" s="100">
        <f>VLOOKUP(K224,'5th Cycle APR Raw Data-Final'!$A$3:$P$1977,10,FALSE)</f>
        <v>326</v>
      </c>
      <c r="U224" s="100">
        <f>IF(AN224&lt;1,SUMIFS('5th Cycle APR Raw Data-Final'!K$3:K$1977,'5th Cycle APR Raw Data-Final'!$A$3:$A$1977,'SB35 Determination Data'!$K224,'5th Cycle APR Raw Data-Final'!$T$3:$T$1977,"&gt;="&amp;'SB35 Determination Data'!$F224,'5th Cycle APR Raw Data-Final'!$T$3:$T$1977,"&lt;"&amp;E224),SUMIFS('5th Cycle APR Raw Data-Final'!K$3:K$1977,'5th Cycle APR Raw Data-Final'!$A$3:$A$1977,'SB35 Determination Data'!$K224,'5th Cycle APR Raw Data-Final'!$T$3:$T$1977,"&gt;="&amp;'SB35 Determination Data'!$F224,'5th Cycle APR Raw Data-Final'!$T$3:$T$1977,"&lt;="&amp;G224))</f>
        <v>2</v>
      </c>
      <c r="V224" s="100">
        <f>IF(AN224&lt;1,SUMIFS('5th Cycle APR Raw Data-Final'!L$3:L$1977,'5th Cycle APR Raw Data-Final'!$A$3:$A$1977,'SB35 Determination Data'!$K224,'5th Cycle APR Raw Data-Final'!$T$3:$T$1977,"&gt;="&amp;'SB35 Determination Data'!$F224,'5th Cycle APR Raw Data-Final'!$T$3:$T$1977,"&lt;"&amp;E224),SUMIFS('5th Cycle APR Raw Data-Final'!L$3:L$1977,'5th Cycle APR Raw Data-Final'!$A$3:$A$1977,'SB35 Determination Data'!$K224,'5th Cycle APR Raw Data-Final'!$T$3:$T$1977,"&gt;="&amp;'SB35 Determination Data'!$F224,'5th Cycle APR Raw Data-Final'!$T$3:$T$1977,"&lt;="&amp;G224))</f>
        <v>0</v>
      </c>
      <c r="W224" s="100">
        <f>IF(AN224&lt;1,SUMIFS('5th Cycle APR Raw Data-Final'!M$3:M$1977,'5th Cycle APR Raw Data-Final'!$A$3:$A$1977,'SB35 Determination Data'!$K224,'5th Cycle APR Raw Data-Final'!$T$3:$T$1977,"&gt;="&amp;'SB35 Determination Data'!$F224,'5th Cycle APR Raw Data-Final'!$T$3:$T$1977,"&lt;"&amp;E224),SUMIFS('5th Cycle APR Raw Data-Final'!M$3:M$1977,'5th Cycle APR Raw Data-Final'!$A$3:$A$1977,'SB35 Determination Data'!$K224,'5th Cycle APR Raw Data-Final'!$T$3:$T$1977,"&gt;="&amp;'SB35 Determination Data'!$F224,'5th Cycle APR Raw Data-Final'!$T$3:$T$1977,"&lt;="&amp;G224))</f>
        <v>2</v>
      </c>
      <c r="X224" s="100">
        <f t="shared" si="128"/>
        <v>324</v>
      </c>
      <c r="Y224" s="100">
        <f t="shared" si="129"/>
        <v>2</v>
      </c>
      <c r="Z224" s="100">
        <f t="shared" si="130"/>
        <v>324</v>
      </c>
      <c r="AA224" s="112">
        <f t="shared" si="131"/>
        <v>6.1349693251533744E-3</v>
      </c>
      <c r="AB224" s="112">
        <f t="shared" si="132"/>
        <v>6.1349693251533744E-3</v>
      </c>
      <c r="AC224" s="100">
        <f>VLOOKUP(K224,'5th Cycle APR Raw Data-Final'!$A$3:$P$1977,14,FALSE)</f>
        <v>302</v>
      </c>
      <c r="AD224" s="100">
        <f>IF(AN224&lt;1,SUMIFS('5th Cycle APR Raw Data-Final'!$O$3:$O$1977,'5th Cycle APR Raw Data-Final'!$A$3:$A$1977,'SB35 Determination Data'!$K224,'5th Cycle APR Raw Data-Final'!$T$3:$T$1977,"&gt;="&amp;'SB35 Determination Data'!$F224,'5th Cycle APR Raw Data-Final'!$T$3:$T$1977,"&lt;"&amp;E224),SUMIFS('5th Cycle APR Raw Data-Final'!$O$3:$O$1977,'5th Cycle APR Raw Data-Final'!$A$3:$A$1977,'SB35 Determination Data'!$K224,'5th Cycle APR Raw Data-Final'!$T$3:$T$1977,"&gt;="&amp;'SB35 Determination Data'!$F224,'5th Cycle APR Raw Data-Final'!$T$3:$T$1977,"&lt;="&amp;G224))</f>
        <v>279</v>
      </c>
      <c r="AE224" s="100">
        <f t="shared" si="133"/>
        <v>23</v>
      </c>
      <c r="AF224" s="112">
        <f t="shared" si="134"/>
        <v>0.92384105960264906</v>
      </c>
      <c r="AG224" s="100">
        <f>VLOOKUP(K224,'5th Cycle APR Raw Data-Final'!$A$3:$P$1977,16,FALSE)</f>
        <v>664</v>
      </c>
      <c r="AH224" s="100">
        <f>IF(AN224&lt;1,SUMIFS('5th Cycle APR Raw Data-Final'!$Q$3:$Q$1977,'5th Cycle APR Raw Data-Final'!$A$3:$A$1977,'SB35 Determination Data'!$K224,'5th Cycle APR Raw Data-Final'!$T$3:$T$1977,"&gt;="&amp;'SB35 Determination Data'!$F224,'5th Cycle APR Raw Data-Final'!$T$3:$T$1977,"&lt;"&amp;E224),SUMIFS('5th Cycle APR Raw Data-Final'!$Q$3:$Q$1977,'5th Cycle APR Raw Data-Final'!$A$3:$A$1977,'SB35 Determination Data'!$K224,'5th Cycle APR Raw Data-Final'!$T$3:$T$1977,"&gt;="&amp;'SB35 Determination Data'!$F224,'5th Cycle APR Raw Data-Final'!$T$3:$T$1977,"&lt;="&amp;G224))</f>
        <v>685</v>
      </c>
      <c r="AI224" s="100">
        <f t="shared" si="135"/>
        <v>0</v>
      </c>
      <c r="AJ224" s="112">
        <f t="shared" si="136"/>
        <v>1.0316265060240963</v>
      </c>
      <c r="AK224" s="100">
        <f>VLOOKUP(K224,'5th Cycle APR Raw Data-Final'!$A$3:$R$1977,18,FALSE)</f>
        <v>1722</v>
      </c>
      <c r="AL224" s="100">
        <f>IF(AN224&lt;1,SUMIFS('5th Cycle APR Raw Data-Final'!$S$3:$S$1977,'5th Cycle APR Raw Data-Final'!$A$3:$A$1977,'SB35 Determination Data'!$K224,'5th Cycle APR Raw Data-Final'!$T$3:$T$1977,"&gt;="&amp;'SB35 Determination Data'!$F224,'5th Cycle APR Raw Data-Final'!$T$3:$T$1977,"&lt;"&amp;E224),SUMIFS('5th Cycle APR Raw Data-Final'!$S$3:$S$1977,'5th Cycle APR Raw Data-Final'!$A$3:$A$1977,'SB35 Determination Data'!$K224,'5th Cycle APR Raw Data-Final'!$T$3:$T$1977,"&gt;="&amp;'SB35 Determination Data'!$F224,'5th Cycle APR Raw Data-Final'!$T$3:$T$1977,"&lt;="&amp;G224))</f>
        <v>984</v>
      </c>
      <c r="AM224" s="100">
        <f t="shared" si="137"/>
        <v>759</v>
      </c>
      <c r="AN224" s="114">
        <f t="shared" si="138"/>
        <v>0.5</v>
      </c>
      <c r="AO224" s="2" t="str">
        <f t="shared" si="139"/>
        <v>NO</v>
      </c>
      <c r="AP224" s="2" t="str">
        <f t="shared" si="140"/>
        <v>YES</v>
      </c>
      <c r="AQ224" s="2" t="str">
        <f t="shared" si="141"/>
        <v>NO</v>
      </c>
      <c r="AR224" s="124" t="str">
        <f>VLOOKUP(K224,'2018Submitted'!$A$2:$C$540,3,FALSE)</f>
        <v>Successful</v>
      </c>
      <c r="AS224" s="2" t="str">
        <f t="shared" si="142"/>
        <v>NO</v>
      </c>
      <c r="AT224" s="2" t="str">
        <f t="shared" si="143"/>
        <v>YES</v>
      </c>
    </row>
    <row r="225" spans="1:46" s="2" customFormat="1" ht="12.75" customHeight="1" x14ac:dyDescent="0.2">
      <c r="A225" s="2" t="s">
        <v>5</v>
      </c>
      <c r="B225" s="11" t="str">
        <f t="shared" si="116"/>
        <v>LA MIRADA</v>
      </c>
      <c r="C225" s="71">
        <f t="shared" si="117"/>
        <v>0.625</v>
      </c>
      <c r="D225" s="72">
        <f t="shared" si="118"/>
        <v>8</v>
      </c>
      <c r="E225" s="99">
        <f t="shared" si="119"/>
        <v>2018</v>
      </c>
      <c r="F225" s="99">
        <f t="shared" si="120"/>
        <v>2014</v>
      </c>
      <c r="G225" s="99" t="str">
        <f t="shared" si="121"/>
        <v>2021</v>
      </c>
      <c r="H225" s="2" t="str">
        <f t="shared" si="122"/>
        <v>10/15/2013</v>
      </c>
      <c r="I225" s="2" t="str">
        <f t="shared" si="123"/>
        <v>10/15/2021</v>
      </c>
      <c r="J225" s="2" t="s">
        <v>3</v>
      </c>
      <c r="K225" s="113" t="s">
        <v>1121</v>
      </c>
      <c r="L225" s="100">
        <f>VLOOKUP(K225,'5th Cycle APR Raw Data-Final'!$A$3:$P$1977,6,FALSE)</f>
        <v>62</v>
      </c>
      <c r="M225" s="100">
        <f>IF(AN225&lt;1,SUMIFS('5th Cycle APR Raw Data-Final'!G$3:G$1977,'5th Cycle APR Raw Data-Final'!$A$3:$A$1977,'SB35 Determination Data'!$K225,'5th Cycle APR Raw Data-Final'!$T$3:$T$1977,"&gt;="&amp;'SB35 Determination Data'!$F225,'5th Cycle APR Raw Data-Final'!$T$3:$T$1977,"&lt;"&amp;E225),SUMIFS('5th Cycle APR Raw Data-Final'!G$3:G$1977,'5th Cycle APR Raw Data-Final'!$A$3:$A$1977,'SB35 Determination Data'!$K225,'5th Cycle APR Raw Data-Final'!$T$3:$T$1977,"&gt;="&amp;'SB35 Determination Data'!$F225,'5th Cycle APR Raw Data-Final'!$T$3:$T$1977,"&lt;="&amp;G225))</f>
        <v>0</v>
      </c>
      <c r="N225" s="100">
        <f>IF(AN225&lt;1,SUMIFS('5th Cycle APR Raw Data-Final'!H$3:H$1977,'5th Cycle APR Raw Data-Final'!$A$3:$A$1977,'SB35 Determination Data'!$K225,'5th Cycle APR Raw Data-Final'!$T$3:$T$1977,"&gt;="&amp;'SB35 Determination Data'!$F225,'5th Cycle APR Raw Data-Final'!$T$3:$T$1977,"&lt;"&amp;E225),SUMIFS('5th Cycle APR Raw Data-Final'!H$3:H$1977,'5th Cycle APR Raw Data-Final'!$A$3:$A$1977,'SB35 Determination Data'!$K225,'5th Cycle APR Raw Data-Final'!$T$3:$T$1977,"&gt;="&amp;'SB35 Determination Data'!$F225,'5th Cycle APR Raw Data-Final'!$T$3:$T$1977,"&lt;="&amp;G225))</f>
        <v>0</v>
      </c>
      <c r="O225" s="100">
        <f>IF(AN225&lt;1,SUMIFS('5th Cycle APR Raw Data-Final'!I$3:I$1977,'5th Cycle APR Raw Data-Final'!$A$3:$A$1977,'SB35 Determination Data'!$K225,'5th Cycle APR Raw Data-Final'!$T$3:$T$1977,"&gt;="&amp;'SB35 Determination Data'!$F225,'5th Cycle APR Raw Data-Final'!$T$3:$T$1977,"&lt;"&amp;E225),SUMIFS('5th Cycle APR Raw Data-Final'!I$3:I$1977,'5th Cycle APR Raw Data-Final'!$A$3:$A$1977,'SB35 Determination Data'!$K225,'5th Cycle APR Raw Data-Final'!$T$3:$T$1977,"&gt;="&amp;'SB35 Determination Data'!$F225,'5th Cycle APR Raw Data-Final'!$T$3:$T$1977,"&lt;="&amp;G225))</f>
        <v>0</v>
      </c>
      <c r="P225" s="100">
        <f t="shared" si="124"/>
        <v>62</v>
      </c>
      <c r="Q225" s="112">
        <f t="shared" si="125"/>
        <v>0</v>
      </c>
      <c r="R225" s="101">
        <f t="shared" si="126"/>
        <v>31</v>
      </c>
      <c r="S225" s="101">
        <f t="shared" si="127"/>
        <v>0</v>
      </c>
      <c r="T225" s="100">
        <f>VLOOKUP(K225,'5th Cycle APR Raw Data-Final'!$A$3:$P$1977,10,FALSE)</f>
        <v>37</v>
      </c>
      <c r="U225" s="100">
        <f>IF(AN225&lt;1,SUMIFS('5th Cycle APR Raw Data-Final'!K$3:K$1977,'5th Cycle APR Raw Data-Final'!$A$3:$A$1977,'SB35 Determination Data'!$K225,'5th Cycle APR Raw Data-Final'!$T$3:$T$1977,"&gt;="&amp;'SB35 Determination Data'!$F225,'5th Cycle APR Raw Data-Final'!$T$3:$T$1977,"&lt;"&amp;E225),SUMIFS('5th Cycle APR Raw Data-Final'!K$3:K$1977,'5th Cycle APR Raw Data-Final'!$A$3:$A$1977,'SB35 Determination Data'!$K225,'5th Cycle APR Raw Data-Final'!$T$3:$T$1977,"&gt;="&amp;'SB35 Determination Data'!$F225,'5th Cycle APR Raw Data-Final'!$T$3:$T$1977,"&lt;="&amp;G225))</f>
        <v>0</v>
      </c>
      <c r="V225" s="100">
        <f>IF(AN225&lt;1,SUMIFS('5th Cycle APR Raw Data-Final'!L$3:L$1977,'5th Cycle APR Raw Data-Final'!$A$3:$A$1977,'SB35 Determination Data'!$K225,'5th Cycle APR Raw Data-Final'!$T$3:$T$1977,"&gt;="&amp;'SB35 Determination Data'!$F225,'5th Cycle APR Raw Data-Final'!$T$3:$T$1977,"&lt;"&amp;E225),SUMIFS('5th Cycle APR Raw Data-Final'!L$3:L$1977,'5th Cycle APR Raw Data-Final'!$A$3:$A$1977,'SB35 Determination Data'!$K225,'5th Cycle APR Raw Data-Final'!$T$3:$T$1977,"&gt;="&amp;'SB35 Determination Data'!$F225,'5th Cycle APR Raw Data-Final'!$T$3:$T$1977,"&lt;="&amp;G225))</f>
        <v>0</v>
      </c>
      <c r="W225" s="100">
        <f>IF(AN225&lt;1,SUMIFS('5th Cycle APR Raw Data-Final'!M$3:M$1977,'5th Cycle APR Raw Data-Final'!$A$3:$A$1977,'SB35 Determination Data'!$K225,'5th Cycle APR Raw Data-Final'!$T$3:$T$1977,"&gt;="&amp;'SB35 Determination Data'!$F225,'5th Cycle APR Raw Data-Final'!$T$3:$T$1977,"&lt;"&amp;E225),SUMIFS('5th Cycle APR Raw Data-Final'!M$3:M$1977,'5th Cycle APR Raw Data-Final'!$A$3:$A$1977,'SB35 Determination Data'!$K225,'5th Cycle APR Raw Data-Final'!$T$3:$T$1977,"&gt;="&amp;'SB35 Determination Data'!$F225,'5th Cycle APR Raw Data-Final'!$T$3:$T$1977,"&lt;="&amp;G225))</f>
        <v>0</v>
      </c>
      <c r="X225" s="100">
        <f t="shared" si="128"/>
        <v>37</v>
      </c>
      <c r="Y225" s="100">
        <f t="shared" si="129"/>
        <v>0</v>
      </c>
      <c r="Z225" s="100">
        <f t="shared" si="130"/>
        <v>37</v>
      </c>
      <c r="AA225" s="112">
        <f t="shared" si="131"/>
        <v>0</v>
      </c>
      <c r="AB225" s="112">
        <f t="shared" si="132"/>
        <v>0</v>
      </c>
      <c r="AC225" s="100">
        <f>VLOOKUP(K225,'5th Cycle APR Raw Data-Final'!$A$3:$P$1977,14,FALSE)</f>
        <v>40</v>
      </c>
      <c r="AD225" s="100">
        <f>IF(AN225&lt;1,SUMIFS('5th Cycle APR Raw Data-Final'!$O$3:$O$1977,'5th Cycle APR Raw Data-Final'!$A$3:$A$1977,'SB35 Determination Data'!$K225,'5th Cycle APR Raw Data-Final'!$T$3:$T$1977,"&gt;="&amp;'SB35 Determination Data'!$F225,'5th Cycle APR Raw Data-Final'!$T$3:$T$1977,"&lt;"&amp;E225),SUMIFS('5th Cycle APR Raw Data-Final'!$O$3:$O$1977,'5th Cycle APR Raw Data-Final'!$A$3:$A$1977,'SB35 Determination Data'!$K225,'5th Cycle APR Raw Data-Final'!$T$3:$T$1977,"&gt;="&amp;'SB35 Determination Data'!$F225,'5th Cycle APR Raw Data-Final'!$T$3:$T$1977,"&lt;="&amp;G225))</f>
        <v>1</v>
      </c>
      <c r="AE225" s="100">
        <f t="shared" si="133"/>
        <v>39</v>
      </c>
      <c r="AF225" s="112">
        <f t="shared" si="134"/>
        <v>2.5000000000000001E-2</v>
      </c>
      <c r="AG225" s="100">
        <f>VLOOKUP(K225,'5th Cycle APR Raw Data-Final'!$A$3:$P$1977,16,FALSE)</f>
        <v>96</v>
      </c>
      <c r="AH225" s="100">
        <f>IF(AN225&lt;1,SUMIFS('5th Cycle APR Raw Data-Final'!$Q$3:$Q$1977,'5th Cycle APR Raw Data-Final'!$A$3:$A$1977,'SB35 Determination Data'!$K225,'5th Cycle APR Raw Data-Final'!$T$3:$T$1977,"&gt;="&amp;'SB35 Determination Data'!$F225,'5th Cycle APR Raw Data-Final'!$T$3:$T$1977,"&lt;"&amp;E225),SUMIFS('5th Cycle APR Raw Data-Final'!$Q$3:$Q$1977,'5th Cycle APR Raw Data-Final'!$A$3:$A$1977,'SB35 Determination Data'!$K225,'5th Cycle APR Raw Data-Final'!$T$3:$T$1977,"&gt;="&amp;'SB35 Determination Data'!$F225,'5th Cycle APR Raw Data-Final'!$T$3:$T$1977,"&lt;="&amp;G225))</f>
        <v>31</v>
      </c>
      <c r="AI225" s="100">
        <f t="shared" si="135"/>
        <v>65</v>
      </c>
      <c r="AJ225" s="112">
        <f t="shared" si="136"/>
        <v>0.32291666666666669</v>
      </c>
      <c r="AK225" s="100">
        <f>VLOOKUP(K225,'5th Cycle APR Raw Data-Final'!$A$3:$R$1977,18,FALSE)</f>
        <v>235</v>
      </c>
      <c r="AL225" s="100">
        <f>IF(AN225&lt;1,SUMIFS('5th Cycle APR Raw Data-Final'!$S$3:$S$1977,'5th Cycle APR Raw Data-Final'!$A$3:$A$1977,'SB35 Determination Data'!$K225,'5th Cycle APR Raw Data-Final'!$T$3:$T$1977,"&gt;="&amp;'SB35 Determination Data'!$F225,'5th Cycle APR Raw Data-Final'!$T$3:$T$1977,"&lt;"&amp;E225),SUMIFS('5th Cycle APR Raw Data-Final'!$S$3:$S$1977,'5th Cycle APR Raw Data-Final'!$A$3:$A$1977,'SB35 Determination Data'!$K225,'5th Cycle APR Raw Data-Final'!$T$3:$T$1977,"&gt;="&amp;'SB35 Determination Data'!$F225,'5th Cycle APR Raw Data-Final'!$T$3:$T$1977,"&lt;="&amp;G225))</f>
        <v>32</v>
      </c>
      <c r="AM225" s="100">
        <f t="shared" si="137"/>
        <v>203</v>
      </c>
      <c r="AN225" s="114">
        <f t="shared" si="138"/>
        <v>0.5</v>
      </c>
      <c r="AO225" s="2" t="str">
        <f t="shared" si="139"/>
        <v>YES</v>
      </c>
      <c r="AP225" s="2" t="str">
        <f t="shared" si="140"/>
        <v>NO</v>
      </c>
      <c r="AQ225" s="2" t="str">
        <f t="shared" si="141"/>
        <v>NO</v>
      </c>
      <c r="AR225" s="124" t="str">
        <f>VLOOKUP(K225,'2018Submitted'!$A$2:$C$540,3,FALSE)</f>
        <v>No 2018 Annual Progress Report</v>
      </c>
      <c r="AS225" s="2" t="str">
        <f t="shared" si="142"/>
        <v>NO</v>
      </c>
      <c r="AT225" s="2" t="str">
        <f t="shared" si="143"/>
        <v>NO</v>
      </c>
    </row>
    <row r="226" spans="1:46" s="2" customFormat="1" ht="12.75" customHeight="1" x14ac:dyDescent="0.2">
      <c r="A226" s="2" t="s">
        <v>12</v>
      </c>
      <c r="B226" s="2" t="str">
        <f t="shared" si="116"/>
        <v>LA PALMA</v>
      </c>
      <c r="C226" s="71">
        <f t="shared" si="117"/>
        <v>0.625</v>
      </c>
      <c r="D226" s="72">
        <f t="shared" si="118"/>
        <v>8</v>
      </c>
      <c r="E226" s="99">
        <f t="shared" si="119"/>
        <v>2018</v>
      </c>
      <c r="F226" s="99">
        <f t="shared" si="120"/>
        <v>2014</v>
      </c>
      <c r="G226" s="99" t="str">
        <f t="shared" si="121"/>
        <v>2021</v>
      </c>
      <c r="H226" s="2" t="str">
        <f t="shared" si="122"/>
        <v>10/15/2013</v>
      </c>
      <c r="I226" s="2" t="str">
        <f t="shared" si="123"/>
        <v>10/15/2021</v>
      </c>
      <c r="J226" s="2" t="s">
        <v>3</v>
      </c>
      <c r="K226" s="113" t="s">
        <v>166</v>
      </c>
      <c r="L226" s="100">
        <f>VLOOKUP(K226,'5th Cycle APR Raw Data-Final'!$A$3:$P$1977,6,FALSE)</f>
        <v>2</v>
      </c>
      <c r="M226" s="100">
        <f>IF(AN226&lt;1,SUMIFS('5th Cycle APR Raw Data-Final'!G$3:G$1977,'5th Cycle APR Raw Data-Final'!$A$3:$A$1977,'SB35 Determination Data'!$K226,'5th Cycle APR Raw Data-Final'!$T$3:$T$1977,"&gt;="&amp;'SB35 Determination Data'!$F226,'5th Cycle APR Raw Data-Final'!$T$3:$T$1977,"&lt;"&amp;E226),SUMIFS('5th Cycle APR Raw Data-Final'!G$3:G$1977,'5th Cycle APR Raw Data-Final'!$A$3:$A$1977,'SB35 Determination Data'!$K226,'5th Cycle APR Raw Data-Final'!$T$3:$T$1977,"&gt;="&amp;'SB35 Determination Data'!$F226,'5th Cycle APR Raw Data-Final'!$T$3:$T$1977,"&lt;="&amp;G226))</f>
        <v>0</v>
      </c>
      <c r="N226" s="100">
        <f>IF(AN226&lt;1,SUMIFS('5th Cycle APR Raw Data-Final'!H$3:H$1977,'5th Cycle APR Raw Data-Final'!$A$3:$A$1977,'SB35 Determination Data'!$K226,'5th Cycle APR Raw Data-Final'!$T$3:$T$1977,"&gt;="&amp;'SB35 Determination Data'!$F226,'5th Cycle APR Raw Data-Final'!$T$3:$T$1977,"&lt;"&amp;E226),SUMIFS('5th Cycle APR Raw Data-Final'!H$3:H$1977,'5th Cycle APR Raw Data-Final'!$A$3:$A$1977,'SB35 Determination Data'!$K226,'5th Cycle APR Raw Data-Final'!$T$3:$T$1977,"&gt;="&amp;'SB35 Determination Data'!$F226,'5th Cycle APR Raw Data-Final'!$T$3:$T$1977,"&lt;="&amp;G226))</f>
        <v>0</v>
      </c>
      <c r="O226" s="100">
        <f>IF(AN226&lt;1,SUMIFS('5th Cycle APR Raw Data-Final'!I$3:I$1977,'5th Cycle APR Raw Data-Final'!$A$3:$A$1977,'SB35 Determination Data'!$K226,'5th Cycle APR Raw Data-Final'!$T$3:$T$1977,"&gt;="&amp;'SB35 Determination Data'!$F226,'5th Cycle APR Raw Data-Final'!$T$3:$T$1977,"&lt;"&amp;E226),SUMIFS('5th Cycle APR Raw Data-Final'!I$3:I$1977,'5th Cycle APR Raw Data-Final'!$A$3:$A$1977,'SB35 Determination Data'!$K226,'5th Cycle APR Raw Data-Final'!$T$3:$T$1977,"&gt;="&amp;'SB35 Determination Data'!$F226,'5th Cycle APR Raw Data-Final'!$T$3:$T$1977,"&lt;="&amp;G226))</f>
        <v>0</v>
      </c>
      <c r="P226" s="100">
        <f t="shared" si="124"/>
        <v>2</v>
      </c>
      <c r="Q226" s="112">
        <f t="shared" si="125"/>
        <v>0</v>
      </c>
      <c r="R226" s="101">
        <f t="shared" si="126"/>
        <v>1</v>
      </c>
      <c r="S226" s="101">
        <f t="shared" si="127"/>
        <v>0</v>
      </c>
      <c r="T226" s="100">
        <f>VLOOKUP(K226,'5th Cycle APR Raw Data-Final'!$A$3:$P$1977,10,FALSE)</f>
        <v>2</v>
      </c>
      <c r="U226" s="100">
        <f>IF(AN226&lt;1,SUMIFS('5th Cycle APR Raw Data-Final'!K$3:K$1977,'5th Cycle APR Raw Data-Final'!$A$3:$A$1977,'SB35 Determination Data'!$K226,'5th Cycle APR Raw Data-Final'!$T$3:$T$1977,"&gt;="&amp;'SB35 Determination Data'!$F226,'5th Cycle APR Raw Data-Final'!$T$3:$T$1977,"&lt;"&amp;E226),SUMIFS('5th Cycle APR Raw Data-Final'!K$3:K$1977,'5th Cycle APR Raw Data-Final'!$A$3:$A$1977,'SB35 Determination Data'!$K226,'5th Cycle APR Raw Data-Final'!$T$3:$T$1977,"&gt;="&amp;'SB35 Determination Data'!$F226,'5th Cycle APR Raw Data-Final'!$T$3:$T$1977,"&lt;="&amp;G226))</f>
        <v>0</v>
      </c>
      <c r="V226" s="100">
        <f>IF(AN226&lt;1,SUMIFS('5th Cycle APR Raw Data-Final'!L$3:L$1977,'5th Cycle APR Raw Data-Final'!$A$3:$A$1977,'SB35 Determination Data'!$K226,'5th Cycle APR Raw Data-Final'!$T$3:$T$1977,"&gt;="&amp;'SB35 Determination Data'!$F226,'5th Cycle APR Raw Data-Final'!$T$3:$T$1977,"&lt;"&amp;E226),SUMIFS('5th Cycle APR Raw Data-Final'!L$3:L$1977,'5th Cycle APR Raw Data-Final'!$A$3:$A$1977,'SB35 Determination Data'!$K226,'5th Cycle APR Raw Data-Final'!$T$3:$T$1977,"&gt;="&amp;'SB35 Determination Data'!$F226,'5th Cycle APR Raw Data-Final'!$T$3:$T$1977,"&lt;="&amp;G226))</f>
        <v>0</v>
      </c>
      <c r="W226" s="100">
        <f>IF(AN226&lt;1,SUMIFS('5th Cycle APR Raw Data-Final'!M$3:M$1977,'5th Cycle APR Raw Data-Final'!$A$3:$A$1977,'SB35 Determination Data'!$K226,'5th Cycle APR Raw Data-Final'!$T$3:$T$1977,"&gt;="&amp;'SB35 Determination Data'!$F226,'5th Cycle APR Raw Data-Final'!$T$3:$T$1977,"&lt;"&amp;E226),SUMIFS('5th Cycle APR Raw Data-Final'!M$3:M$1977,'5th Cycle APR Raw Data-Final'!$A$3:$A$1977,'SB35 Determination Data'!$K226,'5th Cycle APR Raw Data-Final'!$T$3:$T$1977,"&gt;="&amp;'SB35 Determination Data'!$F226,'5th Cycle APR Raw Data-Final'!$T$3:$T$1977,"&lt;="&amp;G226))</f>
        <v>0</v>
      </c>
      <c r="X226" s="100">
        <f t="shared" si="128"/>
        <v>2</v>
      </c>
      <c r="Y226" s="100">
        <f t="shared" si="129"/>
        <v>0</v>
      </c>
      <c r="Z226" s="100">
        <f t="shared" si="130"/>
        <v>2</v>
      </c>
      <c r="AA226" s="112">
        <f t="shared" si="131"/>
        <v>0</v>
      </c>
      <c r="AB226" s="112">
        <f t="shared" si="132"/>
        <v>0</v>
      </c>
      <c r="AC226" s="100">
        <f>VLOOKUP(K226,'5th Cycle APR Raw Data-Final'!$A$3:$P$1977,14,FALSE)</f>
        <v>2</v>
      </c>
      <c r="AD226" s="100">
        <f>IF(AN226&lt;1,SUMIFS('5th Cycle APR Raw Data-Final'!$O$3:$O$1977,'5th Cycle APR Raw Data-Final'!$A$3:$A$1977,'SB35 Determination Data'!$K226,'5th Cycle APR Raw Data-Final'!$T$3:$T$1977,"&gt;="&amp;'SB35 Determination Data'!$F226,'5th Cycle APR Raw Data-Final'!$T$3:$T$1977,"&lt;"&amp;E226),SUMIFS('5th Cycle APR Raw Data-Final'!$O$3:$O$1977,'5th Cycle APR Raw Data-Final'!$A$3:$A$1977,'SB35 Determination Data'!$K226,'5th Cycle APR Raw Data-Final'!$T$3:$T$1977,"&gt;="&amp;'SB35 Determination Data'!$F226,'5th Cycle APR Raw Data-Final'!$T$3:$T$1977,"&lt;="&amp;G226))</f>
        <v>0</v>
      </c>
      <c r="AE226" s="100">
        <f t="shared" si="133"/>
        <v>2</v>
      </c>
      <c r="AF226" s="112">
        <f t="shared" si="134"/>
        <v>0</v>
      </c>
      <c r="AG226" s="100">
        <f>VLOOKUP(K226,'5th Cycle APR Raw Data-Final'!$A$3:$P$1977,16,FALSE)</f>
        <v>3</v>
      </c>
      <c r="AH226" s="100">
        <f>IF(AN226&lt;1,SUMIFS('5th Cycle APR Raw Data-Final'!$Q$3:$Q$1977,'5th Cycle APR Raw Data-Final'!$A$3:$A$1977,'SB35 Determination Data'!$K226,'5th Cycle APR Raw Data-Final'!$T$3:$T$1977,"&gt;="&amp;'SB35 Determination Data'!$F226,'5th Cycle APR Raw Data-Final'!$T$3:$T$1977,"&lt;"&amp;E226),SUMIFS('5th Cycle APR Raw Data-Final'!$Q$3:$Q$1977,'5th Cycle APR Raw Data-Final'!$A$3:$A$1977,'SB35 Determination Data'!$K226,'5th Cycle APR Raw Data-Final'!$T$3:$T$1977,"&gt;="&amp;'SB35 Determination Data'!$F226,'5th Cycle APR Raw Data-Final'!$T$3:$T$1977,"&lt;="&amp;G226))</f>
        <v>10</v>
      </c>
      <c r="AI226" s="100">
        <f t="shared" si="135"/>
        <v>0</v>
      </c>
      <c r="AJ226" s="112">
        <f t="shared" si="136"/>
        <v>3.3333333333333335</v>
      </c>
      <c r="AK226" s="100">
        <f>VLOOKUP(K226,'5th Cycle APR Raw Data-Final'!$A$3:$R$1977,18,FALSE)</f>
        <v>9</v>
      </c>
      <c r="AL226" s="100">
        <f>IF(AN226&lt;1,SUMIFS('5th Cycle APR Raw Data-Final'!$S$3:$S$1977,'5th Cycle APR Raw Data-Final'!$A$3:$A$1977,'SB35 Determination Data'!$K226,'5th Cycle APR Raw Data-Final'!$T$3:$T$1977,"&gt;="&amp;'SB35 Determination Data'!$F226,'5th Cycle APR Raw Data-Final'!$T$3:$T$1977,"&lt;"&amp;E226),SUMIFS('5th Cycle APR Raw Data-Final'!$S$3:$S$1977,'5th Cycle APR Raw Data-Final'!$A$3:$A$1977,'SB35 Determination Data'!$K226,'5th Cycle APR Raw Data-Final'!$T$3:$T$1977,"&gt;="&amp;'SB35 Determination Data'!$F226,'5th Cycle APR Raw Data-Final'!$T$3:$T$1977,"&lt;="&amp;G226))</f>
        <v>10</v>
      </c>
      <c r="AM226" s="100">
        <f t="shared" si="137"/>
        <v>6</v>
      </c>
      <c r="AN226" s="114">
        <f t="shared" si="138"/>
        <v>0.5</v>
      </c>
      <c r="AO226" s="2" t="str">
        <f t="shared" si="139"/>
        <v>NO</v>
      </c>
      <c r="AP226" s="2" t="str">
        <f t="shared" si="140"/>
        <v>YES</v>
      </c>
      <c r="AQ226" s="2" t="str">
        <f t="shared" si="141"/>
        <v>NO</v>
      </c>
      <c r="AR226" s="124" t="str">
        <f>VLOOKUP(K226,'2018Submitted'!$A$2:$C$540,3,FALSE)</f>
        <v>Successful</v>
      </c>
      <c r="AS226" s="2" t="str">
        <f t="shared" si="142"/>
        <v>NO</v>
      </c>
      <c r="AT226" s="2" t="str">
        <f t="shared" si="143"/>
        <v>YES</v>
      </c>
    </row>
    <row r="227" spans="1:46" s="2" customFormat="1" ht="12.75" customHeight="1" x14ac:dyDescent="0.2">
      <c r="A227" s="2" t="s">
        <v>5</v>
      </c>
      <c r="B227" s="11" t="str">
        <f t="shared" si="116"/>
        <v>LA PUENTE</v>
      </c>
      <c r="C227" s="71">
        <f t="shared" si="117"/>
        <v>0.625</v>
      </c>
      <c r="D227" s="72">
        <f t="shared" si="118"/>
        <v>8</v>
      </c>
      <c r="E227" s="99">
        <f t="shared" si="119"/>
        <v>2018</v>
      </c>
      <c r="F227" s="99">
        <f t="shared" si="120"/>
        <v>2014</v>
      </c>
      <c r="G227" s="99" t="str">
        <f t="shared" si="121"/>
        <v>2021</v>
      </c>
      <c r="H227" s="2" t="str">
        <f t="shared" si="122"/>
        <v>10/15/2013</v>
      </c>
      <c r="I227" s="2" t="str">
        <f t="shared" si="123"/>
        <v>10/15/2021</v>
      </c>
      <c r="J227" s="2" t="s">
        <v>3</v>
      </c>
      <c r="K227" s="113" t="s">
        <v>1865</v>
      </c>
      <c r="L227" s="100" t="e">
        <f>VLOOKUP(K227,'5th Cycle APR Raw Data-Final'!$A$3:$P$1977,6,FALSE)</f>
        <v>#N/A</v>
      </c>
      <c r="M227" s="100">
        <f>IF(AN227&lt;1,SUMIFS('5th Cycle APR Raw Data-Final'!G$3:G$1977,'5th Cycle APR Raw Data-Final'!$A$3:$A$1977,'SB35 Determination Data'!$K227,'5th Cycle APR Raw Data-Final'!$T$3:$T$1977,"&gt;="&amp;'SB35 Determination Data'!$F227,'5th Cycle APR Raw Data-Final'!$T$3:$T$1977,"&lt;"&amp;E227),SUMIFS('5th Cycle APR Raw Data-Final'!G$3:G$1977,'5th Cycle APR Raw Data-Final'!$A$3:$A$1977,'SB35 Determination Data'!$K227,'5th Cycle APR Raw Data-Final'!$T$3:$T$1977,"&gt;="&amp;'SB35 Determination Data'!$F227,'5th Cycle APR Raw Data-Final'!$T$3:$T$1977,"&lt;="&amp;G227))</f>
        <v>0</v>
      </c>
      <c r="N227" s="100">
        <f>IF(AN227&lt;1,SUMIFS('5th Cycle APR Raw Data-Final'!H$3:H$1977,'5th Cycle APR Raw Data-Final'!$A$3:$A$1977,'SB35 Determination Data'!$K227,'5th Cycle APR Raw Data-Final'!$T$3:$T$1977,"&gt;="&amp;'SB35 Determination Data'!$F227,'5th Cycle APR Raw Data-Final'!$T$3:$T$1977,"&lt;"&amp;E227),SUMIFS('5th Cycle APR Raw Data-Final'!H$3:H$1977,'5th Cycle APR Raw Data-Final'!$A$3:$A$1977,'SB35 Determination Data'!$K227,'5th Cycle APR Raw Data-Final'!$T$3:$T$1977,"&gt;="&amp;'SB35 Determination Data'!$F227,'5th Cycle APR Raw Data-Final'!$T$3:$T$1977,"&lt;="&amp;G227))</f>
        <v>0</v>
      </c>
      <c r="O227" s="100">
        <f>IF(AN227&lt;1,SUMIFS('5th Cycle APR Raw Data-Final'!I$3:I$1977,'5th Cycle APR Raw Data-Final'!$A$3:$A$1977,'SB35 Determination Data'!$K227,'5th Cycle APR Raw Data-Final'!$T$3:$T$1977,"&gt;="&amp;'SB35 Determination Data'!$F227,'5th Cycle APR Raw Data-Final'!$T$3:$T$1977,"&lt;"&amp;E227),SUMIFS('5th Cycle APR Raw Data-Final'!I$3:I$1977,'5th Cycle APR Raw Data-Final'!$A$3:$A$1977,'SB35 Determination Data'!$K227,'5th Cycle APR Raw Data-Final'!$T$3:$T$1977,"&gt;="&amp;'SB35 Determination Data'!$F227,'5th Cycle APR Raw Data-Final'!$T$3:$T$1977,"&lt;="&amp;G227))</f>
        <v>0</v>
      </c>
      <c r="P227" s="100" t="e">
        <f t="shared" si="124"/>
        <v>#N/A</v>
      </c>
      <c r="Q227" s="112">
        <f t="shared" si="125"/>
        <v>0</v>
      </c>
      <c r="R227" s="101" t="e">
        <f t="shared" si="126"/>
        <v>#N/A</v>
      </c>
      <c r="S227" s="101" t="e">
        <f t="shared" si="127"/>
        <v>#N/A</v>
      </c>
      <c r="T227" s="100" t="e">
        <f>VLOOKUP(K227,'5th Cycle APR Raw Data-Final'!$A$3:$P$1977,10,FALSE)</f>
        <v>#N/A</v>
      </c>
      <c r="U227" s="100">
        <f>IF(AN227&lt;1,SUMIFS('5th Cycle APR Raw Data-Final'!K$3:K$1977,'5th Cycle APR Raw Data-Final'!$A$3:$A$1977,'SB35 Determination Data'!$K227,'5th Cycle APR Raw Data-Final'!$T$3:$T$1977,"&gt;="&amp;'SB35 Determination Data'!$F227,'5th Cycle APR Raw Data-Final'!$T$3:$T$1977,"&lt;"&amp;E227),SUMIFS('5th Cycle APR Raw Data-Final'!K$3:K$1977,'5th Cycle APR Raw Data-Final'!$A$3:$A$1977,'SB35 Determination Data'!$K227,'5th Cycle APR Raw Data-Final'!$T$3:$T$1977,"&gt;="&amp;'SB35 Determination Data'!$F227,'5th Cycle APR Raw Data-Final'!$T$3:$T$1977,"&lt;="&amp;G227))</f>
        <v>0</v>
      </c>
      <c r="V227" s="100">
        <f>IF(AN227&lt;1,SUMIFS('5th Cycle APR Raw Data-Final'!L$3:L$1977,'5th Cycle APR Raw Data-Final'!$A$3:$A$1977,'SB35 Determination Data'!$K227,'5th Cycle APR Raw Data-Final'!$T$3:$T$1977,"&gt;="&amp;'SB35 Determination Data'!$F227,'5th Cycle APR Raw Data-Final'!$T$3:$T$1977,"&lt;"&amp;E227),SUMIFS('5th Cycle APR Raw Data-Final'!L$3:L$1977,'5th Cycle APR Raw Data-Final'!$A$3:$A$1977,'SB35 Determination Data'!$K227,'5th Cycle APR Raw Data-Final'!$T$3:$T$1977,"&gt;="&amp;'SB35 Determination Data'!$F227,'5th Cycle APR Raw Data-Final'!$T$3:$T$1977,"&lt;="&amp;G227))</f>
        <v>0</v>
      </c>
      <c r="W227" s="100">
        <f>IF(AN227&lt;1,SUMIFS('5th Cycle APR Raw Data-Final'!M$3:M$1977,'5th Cycle APR Raw Data-Final'!$A$3:$A$1977,'SB35 Determination Data'!$K227,'5th Cycle APR Raw Data-Final'!$T$3:$T$1977,"&gt;="&amp;'SB35 Determination Data'!$F227,'5th Cycle APR Raw Data-Final'!$T$3:$T$1977,"&lt;"&amp;E227),SUMIFS('5th Cycle APR Raw Data-Final'!M$3:M$1977,'5th Cycle APR Raw Data-Final'!$A$3:$A$1977,'SB35 Determination Data'!$K227,'5th Cycle APR Raw Data-Final'!$T$3:$T$1977,"&gt;="&amp;'SB35 Determination Data'!$F227,'5th Cycle APR Raw Data-Final'!$T$3:$T$1977,"&lt;="&amp;G227))</f>
        <v>0</v>
      </c>
      <c r="X227" s="100" t="e">
        <f t="shared" si="128"/>
        <v>#N/A</v>
      </c>
      <c r="Y227" s="100" t="e">
        <f t="shared" si="129"/>
        <v>#N/A</v>
      </c>
      <c r="Z227" s="100" t="e">
        <f t="shared" si="130"/>
        <v>#N/A</v>
      </c>
      <c r="AA227" s="112">
        <f t="shared" si="131"/>
        <v>0</v>
      </c>
      <c r="AB227" s="112">
        <f t="shared" si="132"/>
        <v>0</v>
      </c>
      <c r="AC227" s="100" t="e">
        <f>VLOOKUP(K227,'5th Cycle APR Raw Data-Final'!$A$3:$P$1977,14,FALSE)</f>
        <v>#N/A</v>
      </c>
      <c r="AD227" s="100">
        <f>IF(AN227&lt;1,SUMIFS('5th Cycle APR Raw Data-Final'!$O$3:$O$1977,'5th Cycle APR Raw Data-Final'!$A$3:$A$1977,'SB35 Determination Data'!$K227,'5th Cycle APR Raw Data-Final'!$T$3:$T$1977,"&gt;="&amp;'SB35 Determination Data'!$F227,'5th Cycle APR Raw Data-Final'!$T$3:$T$1977,"&lt;"&amp;E227),SUMIFS('5th Cycle APR Raw Data-Final'!$O$3:$O$1977,'5th Cycle APR Raw Data-Final'!$A$3:$A$1977,'SB35 Determination Data'!$K227,'5th Cycle APR Raw Data-Final'!$T$3:$T$1977,"&gt;="&amp;'SB35 Determination Data'!$F227,'5th Cycle APR Raw Data-Final'!$T$3:$T$1977,"&lt;="&amp;G227))</f>
        <v>0</v>
      </c>
      <c r="AE227" s="100" t="e">
        <f t="shared" si="133"/>
        <v>#N/A</v>
      </c>
      <c r="AF227" s="112">
        <f t="shared" si="134"/>
        <v>0</v>
      </c>
      <c r="AG227" s="100" t="e">
        <f>VLOOKUP(K227,'5th Cycle APR Raw Data-Final'!$A$3:$P$1977,16,FALSE)</f>
        <v>#N/A</v>
      </c>
      <c r="AH227" s="100">
        <f>IF(AN227&lt;1,SUMIFS('5th Cycle APR Raw Data-Final'!$Q$3:$Q$1977,'5th Cycle APR Raw Data-Final'!$A$3:$A$1977,'SB35 Determination Data'!$K227,'5th Cycle APR Raw Data-Final'!$T$3:$T$1977,"&gt;="&amp;'SB35 Determination Data'!$F227,'5th Cycle APR Raw Data-Final'!$T$3:$T$1977,"&lt;"&amp;E227),SUMIFS('5th Cycle APR Raw Data-Final'!$Q$3:$Q$1977,'5th Cycle APR Raw Data-Final'!$A$3:$A$1977,'SB35 Determination Data'!$K227,'5th Cycle APR Raw Data-Final'!$T$3:$T$1977,"&gt;="&amp;'SB35 Determination Data'!$F227,'5th Cycle APR Raw Data-Final'!$T$3:$T$1977,"&lt;="&amp;G227))</f>
        <v>0</v>
      </c>
      <c r="AI227" s="100" t="e">
        <f t="shared" si="135"/>
        <v>#N/A</v>
      </c>
      <c r="AJ227" s="112">
        <f t="shared" si="136"/>
        <v>0</v>
      </c>
      <c r="AK227" s="100" t="e">
        <f>VLOOKUP(K227,'5th Cycle APR Raw Data-Final'!$A$3:$R$1977,18,FALSE)</f>
        <v>#N/A</v>
      </c>
      <c r="AL227" s="100">
        <f>IF(AN227&lt;1,SUMIFS('5th Cycle APR Raw Data-Final'!$S$3:$S$1977,'5th Cycle APR Raw Data-Final'!$A$3:$A$1977,'SB35 Determination Data'!$K227,'5th Cycle APR Raw Data-Final'!$T$3:$T$1977,"&gt;="&amp;'SB35 Determination Data'!$F227,'5th Cycle APR Raw Data-Final'!$T$3:$T$1977,"&lt;"&amp;E227),SUMIFS('5th Cycle APR Raw Data-Final'!$S$3:$S$1977,'5th Cycle APR Raw Data-Final'!$A$3:$A$1977,'SB35 Determination Data'!$K227,'5th Cycle APR Raw Data-Final'!$T$3:$T$1977,"&gt;="&amp;'SB35 Determination Data'!$F227,'5th Cycle APR Raw Data-Final'!$T$3:$T$1977,"&lt;="&amp;G227))</f>
        <v>0</v>
      </c>
      <c r="AM227" s="100" t="e">
        <f t="shared" si="137"/>
        <v>#N/A</v>
      </c>
      <c r="AN227" s="114">
        <f t="shared" si="138"/>
        <v>0.5</v>
      </c>
      <c r="AO227" s="2" t="str">
        <f t="shared" si="139"/>
        <v>YES</v>
      </c>
      <c r="AP227" s="2" t="str">
        <f t="shared" si="140"/>
        <v>NO</v>
      </c>
      <c r="AQ227" s="2" t="str">
        <f t="shared" si="141"/>
        <v>NO</v>
      </c>
      <c r="AR227" s="124" t="str">
        <f>VLOOKUP(K227,'2018Submitted'!$A$2:$C$540,3,FALSE)</f>
        <v>Received - Not successful</v>
      </c>
      <c r="AS227" s="2" t="str">
        <f t="shared" si="142"/>
        <v>NO</v>
      </c>
      <c r="AT227" s="2" t="str">
        <f t="shared" si="143"/>
        <v>NO</v>
      </c>
    </row>
    <row r="228" spans="1:46" s="2" customFormat="1" ht="12.75" customHeight="1" x14ac:dyDescent="0.2">
      <c r="A228" s="2" t="s">
        <v>35</v>
      </c>
      <c r="B228" s="2" t="str">
        <f t="shared" si="116"/>
        <v>LA QUINTA</v>
      </c>
      <c r="C228" s="71">
        <f t="shared" si="117"/>
        <v>0.625</v>
      </c>
      <c r="D228" s="72">
        <f t="shared" si="118"/>
        <v>8</v>
      </c>
      <c r="E228" s="99">
        <f t="shared" si="119"/>
        <v>2018</v>
      </c>
      <c r="F228" s="99">
        <f t="shared" si="120"/>
        <v>2014</v>
      </c>
      <c r="G228" s="99" t="str">
        <f t="shared" si="121"/>
        <v>2021</v>
      </c>
      <c r="H228" s="2" t="str">
        <f t="shared" si="122"/>
        <v>10/15/2013</v>
      </c>
      <c r="I228" s="2" t="str">
        <f t="shared" si="123"/>
        <v>10/15/2021</v>
      </c>
      <c r="J228" s="2" t="s">
        <v>3</v>
      </c>
      <c r="K228" s="113" t="s">
        <v>1130</v>
      </c>
      <c r="L228" s="100">
        <f>VLOOKUP(K228,'5th Cycle APR Raw Data-Final'!$A$3:$P$1977,6,FALSE)</f>
        <v>91</v>
      </c>
      <c r="M228" s="100">
        <f>IF(AN228&lt;1,SUMIFS('5th Cycle APR Raw Data-Final'!G$3:G$1977,'5th Cycle APR Raw Data-Final'!$A$3:$A$1977,'SB35 Determination Data'!$K228,'5th Cycle APR Raw Data-Final'!$T$3:$T$1977,"&gt;="&amp;'SB35 Determination Data'!$F228,'5th Cycle APR Raw Data-Final'!$T$3:$T$1977,"&lt;"&amp;E228),SUMIFS('5th Cycle APR Raw Data-Final'!G$3:G$1977,'5th Cycle APR Raw Data-Final'!$A$3:$A$1977,'SB35 Determination Data'!$K228,'5th Cycle APR Raw Data-Final'!$T$3:$T$1977,"&gt;="&amp;'SB35 Determination Data'!$F228,'5th Cycle APR Raw Data-Final'!$T$3:$T$1977,"&lt;="&amp;G228))</f>
        <v>0</v>
      </c>
      <c r="N228" s="100">
        <f>IF(AN228&lt;1,SUMIFS('5th Cycle APR Raw Data-Final'!H$3:H$1977,'5th Cycle APR Raw Data-Final'!$A$3:$A$1977,'SB35 Determination Data'!$K228,'5th Cycle APR Raw Data-Final'!$T$3:$T$1977,"&gt;="&amp;'SB35 Determination Data'!$F228,'5th Cycle APR Raw Data-Final'!$T$3:$T$1977,"&lt;"&amp;E228),SUMIFS('5th Cycle APR Raw Data-Final'!H$3:H$1977,'5th Cycle APR Raw Data-Final'!$A$3:$A$1977,'SB35 Determination Data'!$K228,'5th Cycle APR Raw Data-Final'!$T$3:$T$1977,"&gt;="&amp;'SB35 Determination Data'!$F228,'5th Cycle APR Raw Data-Final'!$T$3:$T$1977,"&lt;="&amp;G228))</f>
        <v>0</v>
      </c>
      <c r="O228" s="100">
        <f>IF(AN228&lt;1,SUMIFS('5th Cycle APR Raw Data-Final'!I$3:I$1977,'5th Cycle APR Raw Data-Final'!$A$3:$A$1977,'SB35 Determination Data'!$K228,'5th Cycle APR Raw Data-Final'!$T$3:$T$1977,"&gt;="&amp;'SB35 Determination Data'!$F228,'5th Cycle APR Raw Data-Final'!$T$3:$T$1977,"&lt;"&amp;E228),SUMIFS('5th Cycle APR Raw Data-Final'!I$3:I$1977,'5th Cycle APR Raw Data-Final'!$A$3:$A$1977,'SB35 Determination Data'!$K228,'5th Cycle APR Raw Data-Final'!$T$3:$T$1977,"&gt;="&amp;'SB35 Determination Data'!$F228,'5th Cycle APR Raw Data-Final'!$T$3:$T$1977,"&lt;="&amp;G228))</f>
        <v>0</v>
      </c>
      <c r="P228" s="100">
        <f t="shared" si="124"/>
        <v>91</v>
      </c>
      <c r="Q228" s="112">
        <f t="shared" si="125"/>
        <v>0</v>
      </c>
      <c r="R228" s="101">
        <f t="shared" si="126"/>
        <v>46</v>
      </c>
      <c r="S228" s="101">
        <f t="shared" si="127"/>
        <v>0</v>
      </c>
      <c r="T228" s="100">
        <f>VLOOKUP(K228,'5th Cycle APR Raw Data-Final'!$A$3:$P$1977,10,FALSE)</f>
        <v>61</v>
      </c>
      <c r="U228" s="100">
        <f>IF(AN228&lt;1,SUMIFS('5th Cycle APR Raw Data-Final'!K$3:K$1977,'5th Cycle APR Raw Data-Final'!$A$3:$A$1977,'SB35 Determination Data'!$K228,'5th Cycle APR Raw Data-Final'!$T$3:$T$1977,"&gt;="&amp;'SB35 Determination Data'!$F228,'5th Cycle APR Raw Data-Final'!$T$3:$T$1977,"&lt;"&amp;E228),SUMIFS('5th Cycle APR Raw Data-Final'!K$3:K$1977,'5th Cycle APR Raw Data-Final'!$A$3:$A$1977,'SB35 Determination Data'!$K228,'5th Cycle APR Raw Data-Final'!$T$3:$T$1977,"&gt;="&amp;'SB35 Determination Data'!$F228,'5th Cycle APR Raw Data-Final'!$T$3:$T$1977,"&lt;="&amp;G228))</f>
        <v>0</v>
      </c>
      <c r="V228" s="100">
        <f>IF(AN228&lt;1,SUMIFS('5th Cycle APR Raw Data-Final'!L$3:L$1977,'5th Cycle APR Raw Data-Final'!$A$3:$A$1977,'SB35 Determination Data'!$K228,'5th Cycle APR Raw Data-Final'!$T$3:$T$1977,"&gt;="&amp;'SB35 Determination Data'!$F228,'5th Cycle APR Raw Data-Final'!$T$3:$T$1977,"&lt;"&amp;E228),SUMIFS('5th Cycle APR Raw Data-Final'!L$3:L$1977,'5th Cycle APR Raw Data-Final'!$A$3:$A$1977,'SB35 Determination Data'!$K228,'5th Cycle APR Raw Data-Final'!$T$3:$T$1977,"&gt;="&amp;'SB35 Determination Data'!$F228,'5th Cycle APR Raw Data-Final'!$T$3:$T$1977,"&lt;="&amp;G228))</f>
        <v>0</v>
      </c>
      <c r="W228" s="100">
        <f>IF(AN228&lt;1,SUMIFS('5th Cycle APR Raw Data-Final'!M$3:M$1977,'5th Cycle APR Raw Data-Final'!$A$3:$A$1977,'SB35 Determination Data'!$K228,'5th Cycle APR Raw Data-Final'!$T$3:$T$1977,"&gt;="&amp;'SB35 Determination Data'!$F228,'5th Cycle APR Raw Data-Final'!$T$3:$T$1977,"&lt;"&amp;E228),SUMIFS('5th Cycle APR Raw Data-Final'!M$3:M$1977,'5th Cycle APR Raw Data-Final'!$A$3:$A$1977,'SB35 Determination Data'!$K228,'5th Cycle APR Raw Data-Final'!$T$3:$T$1977,"&gt;="&amp;'SB35 Determination Data'!$F228,'5th Cycle APR Raw Data-Final'!$T$3:$T$1977,"&lt;="&amp;G228))</f>
        <v>0</v>
      </c>
      <c r="X228" s="100">
        <f t="shared" si="128"/>
        <v>61</v>
      </c>
      <c r="Y228" s="100">
        <f t="shared" si="129"/>
        <v>0</v>
      </c>
      <c r="Z228" s="100">
        <f t="shared" si="130"/>
        <v>61</v>
      </c>
      <c r="AA228" s="112">
        <f t="shared" si="131"/>
        <v>0</v>
      </c>
      <c r="AB228" s="112">
        <f t="shared" si="132"/>
        <v>0</v>
      </c>
      <c r="AC228" s="100">
        <f>VLOOKUP(K228,'5th Cycle APR Raw Data-Final'!$A$3:$P$1977,14,FALSE)</f>
        <v>66</v>
      </c>
      <c r="AD228" s="100">
        <f>IF(AN228&lt;1,SUMIFS('5th Cycle APR Raw Data-Final'!$O$3:$O$1977,'5th Cycle APR Raw Data-Final'!$A$3:$A$1977,'SB35 Determination Data'!$K228,'5th Cycle APR Raw Data-Final'!$T$3:$T$1977,"&gt;="&amp;'SB35 Determination Data'!$F228,'5th Cycle APR Raw Data-Final'!$T$3:$T$1977,"&lt;"&amp;E228),SUMIFS('5th Cycle APR Raw Data-Final'!$O$3:$O$1977,'5th Cycle APR Raw Data-Final'!$A$3:$A$1977,'SB35 Determination Data'!$K228,'5th Cycle APR Raw Data-Final'!$T$3:$T$1977,"&gt;="&amp;'SB35 Determination Data'!$F228,'5th Cycle APR Raw Data-Final'!$T$3:$T$1977,"&lt;="&amp;G228))</f>
        <v>0</v>
      </c>
      <c r="AE228" s="100">
        <f t="shared" si="133"/>
        <v>66</v>
      </c>
      <c r="AF228" s="112">
        <f t="shared" si="134"/>
        <v>0</v>
      </c>
      <c r="AG228" s="100">
        <f>VLOOKUP(K228,'5th Cycle APR Raw Data-Final'!$A$3:$P$1977,16,FALSE)</f>
        <v>146</v>
      </c>
      <c r="AH228" s="100">
        <f>IF(AN228&lt;1,SUMIFS('5th Cycle APR Raw Data-Final'!$Q$3:$Q$1977,'5th Cycle APR Raw Data-Final'!$A$3:$A$1977,'SB35 Determination Data'!$K228,'5th Cycle APR Raw Data-Final'!$T$3:$T$1977,"&gt;="&amp;'SB35 Determination Data'!$F228,'5th Cycle APR Raw Data-Final'!$T$3:$T$1977,"&lt;"&amp;E228),SUMIFS('5th Cycle APR Raw Data-Final'!$Q$3:$Q$1977,'5th Cycle APR Raw Data-Final'!$A$3:$A$1977,'SB35 Determination Data'!$K228,'5th Cycle APR Raw Data-Final'!$T$3:$T$1977,"&gt;="&amp;'SB35 Determination Data'!$F228,'5th Cycle APR Raw Data-Final'!$T$3:$T$1977,"&lt;="&amp;G228))</f>
        <v>102</v>
      </c>
      <c r="AI228" s="100">
        <f t="shared" si="135"/>
        <v>44</v>
      </c>
      <c r="AJ228" s="112">
        <f t="shared" si="136"/>
        <v>0.69863013698630139</v>
      </c>
      <c r="AK228" s="100">
        <f>VLOOKUP(K228,'5th Cycle APR Raw Data-Final'!$A$3:$R$1977,18,FALSE)</f>
        <v>364</v>
      </c>
      <c r="AL228" s="100">
        <f>IF(AN228&lt;1,SUMIFS('5th Cycle APR Raw Data-Final'!$S$3:$S$1977,'5th Cycle APR Raw Data-Final'!$A$3:$A$1977,'SB35 Determination Data'!$K228,'5th Cycle APR Raw Data-Final'!$T$3:$T$1977,"&gt;="&amp;'SB35 Determination Data'!$F228,'5th Cycle APR Raw Data-Final'!$T$3:$T$1977,"&lt;"&amp;E228),SUMIFS('5th Cycle APR Raw Data-Final'!$S$3:$S$1977,'5th Cycle APR Raw Data-Final'!$A$3:$A$1977,'SB35 Determination Data'!$K228,'5th Cycle APR Raw Data-Final'!$T$3:$T$1977,"&gt;="&amp;'SB35 Determination Data'!$F228,'5th Cycle APR Raw Data-Final'!$T$3:$T$1977,"&lt;="&amp;G228))</f>
        <v>102</v>
      </c>
      <c r="AM228" s="100">
        <f t="shared" si="137"/>
        <v>262</v>
      </c>
      <c r="AN228" s="114">
        <f t="shared" si="138"/>
        <v>0.5</v>
      </c>
      <c r="AO228" s="2" t="str">
        <f t="shared" si="139"/>
        <v>NO</v>
      </c>
      <c r="AP228" s="2" t="str">
        <f t="shared" si="140"/>
        <v>YES</v>
      </c>
      <c r="AQ228" s="2" t="str">
        <f t="shared" si="141"/>
        <v>NO</v>
      </c>
      <c r="AR228" s="124" t="str">
        <f>VLOOKUP(K228,'2018Submitted'!$A$2:$C$540,3,FALSE)</f>
        <v>Successful</v>
      </c>
      <c r="AS228" s="2" t="str">
        <f t="shared" si="142"/>
        <v>NO</v>
      </c>
      <c r="AT228" s="2" t="str">
        <f t="shared" si="143"/>
        <v>YES</v>
      </c>
    </row>
    <row r="229" spans="1:46" s="2" customFormat="1" ht="12.75" customHeight="1" x14ac:dyDescent="0.2">
      <c r="A229" s="2" t="s">
        <v>5</v>
      </c>
      <c r="B229" s="11" t="str">
        <f t="shared" si="116"/>
        <v>LA VERNE</v>
      </c>
      <c r="C229" s="71">
        <f t="shared" si="117"/>
        <v>0.625</v>
      </c>
      <c r="D229" s="72">
        <f t="shared" si="118"/>
        <v>8</v>
      </c>
      <c r="E229" s="99">
        <f t="shared" si="119"/>
        <v>2018</v>
      </c>
      <c r="F229" s="99">
        <f t="shared" si="120"/>
        <v>2014</v>
      </c>
      <c r="G229" s="99" t="str">
        <f t="shared" si="121"/>
        <v>2021</v>
      </c>
      <c r="H229" s="2" t="str">
        <f t="shared" si="122"/>
        <v>10/15/2013</v>
      </c>
      <c r="I229" s="2" t="str">
        <f t="shared" si="123"/>
        <v>10/15/2021</v>
      </c>
      <c r="J229" s="2" t="s">
        <v>3</v>
      </c>
      <c r="K229" s="113" t="s">
        <v>1055</v>
      </c>
      <c r="L229" s="100">
        <f>VLOOKUP(K229,'5th Cycle APR Raw Data-Final'!$A$3:$P$1977,6,FALSE)</f>
        <v>147</v>
      </c>
      <c r="M229" s="100">
        <f>IF(AN229&lt;1,SUMIFS('5th Cycle APR Raw Data-Final'!G$3:G$1977,'5th Cycle APR Raw Data-Final'!$A$3:$A$1977,'SB35 Determination Data'!$K229,'5th Cycle APR Raw Data-Final'!$T$3:$T$1977,"&gt;="&amp;'SB35 Determination Data'!$F229,'5th Cycle APR Raw Data-Final'!$T$3:$T$1977,"&lt;"&amp;E229),SUMIFS('5th Cycle APR Raw Data-Final'!G$3:G$1977,'5th Cycle APR Raw Data-Final'!$A$3:$A$1977,'SB35 Determination Data'!$K229,'5th Cycle APR Raw Data-Final'!$T$3:$T$1977,"&gt;="&amp;'SB35 Determination Data'!$F229,'5th Cycle APR Raw Data-Final'!$T$3:$T$1977,"&lt;="&amp;G229))</f>
        <v>36</v>
      </c>
      <c r="N229" s="100">
        <f>IF(AN229&lt;1,SUMIFS('5th Cycle APR Raw Data-Final'!H$3:H$1977,'5th Cycle APR Raw Data-Final'!$A$3:$A$1977,'SB35 Determination Data'!$K229,'5th Cycle APR Raw Data-Final'!$T$3:$T$1977,"&gt;="&amp;'SB35 Determination Data'!$F229,'5th Cycle APR Raw Data-Final'!$T$3:$T$1977,"&lt;"&amp;E229),SUMIFS('5th Cycle APR Raw Data-Final'!H$3:H$1977,'5th Cycle APR Raw Data-Final'!$A$3:$A$1977,'SB35 Determination Data'!$K229,'5th Cycle APR Raw Data-Final'!$T$3:$T$1977,"&gt;="&amp;'SB35 Determination Data'!$F229,'5th Cycle APR Raw Data-Final'!$T$3:$T$1977,"&lt;="&amp;G229))</f>
        <v>36</v>
      </c>
      <c r="O229" s="100">
        <f>IF(AN229&lt;1,SUMIFS('5th Cycle APR Raw Data-Final'!I$3:I$1977,'5th Cycle APR Raw Data-Final'!$A$3:$A$1977,'SB35 Determination Data'!$K229,'5th Cycle APR Raw Data-Final'!$T$3:$T$1977,"&gt;="&amp;'SB35 Determination Data'!$F229,'5th Cycle APR Raw Data-Final'!$T$3:$T$1977,"&lt;"&amp;E229),SUMIFS('5th Cycle APR Raw Data-Final'!I$3:I$1977,'5th Cycle APR Raw Data-Final'!$A$3:$A$1977,'SB35 Determination Data'!$K229,'5th Cycle APR Raw Data-Final'!$T$3:$T$1977,"&gt;="&amp;'SB35 Determination Data'!$F229,'5th Cycle APR Raw Data-Final'!$T$3:$T$1977,"&lt;="&amp;G229))</f>
        <v>0</v>
      </c>
      <c r="P229" s="100">
        <f t="shared" si="124"/>
        <v>111</v>
      </c>
      <c r="Q229" s="112">
        <f t="shared" si="125"/>
        <v>0.24489795918367346</v>
      </c>
      <c r="R229" s="101">
        <f t="shared" si="126"/>
        <v>74</v>
      </c>
      <c r="S229" s="101">
        <f t="shared" si="127"/>
        <v>0</v>
      </c>
      <c r="T229" s="100">
        <f>VLOOKUP(K229,'5th Cycle APR Raw Data-Final'!$A$3:$P$1977,10,FALSE)</f>
        <v>88</v>
      </c>
      <c r="U229" s="100">
        <f>IF(AN229&lt;1,SUMIFS('5th Cycle APR Raw Data-Final'!K$3:K$1977,'5th Cycle APR Raw Data-Final'!$A$3:$A$1977,'SB35 Determination Data'!$K229,'5th Cycle APR Raw Data-Final'!$T$3:$T$1977,"&gt;="&amp;'SB35 Determination Data'!$F229,'5th Cycle APR Raw Data-Final'!$T$3:$T$1977,"&lt;"&amp;E229),SUMIFS('5th Cycle APR Raw Data-Final'!K$3:K$1977,'5th Cycle APR Raw Data-Final'!$A$3:$A$1977,'SB35 Determination Data'!$K229,'5th Cycle APR Raw Data-Final'!$T$3:$T$1977,"&gt;="&amp;'SB35 Determination Data'!$F229,'5th Cycle APR Raw Data-Final'!$T$3:$T$1977,"&lt;="&amp;G229))</f>
        <v>3</v>
      </c>
      <c r="V229" s="100">
        <f>IF(AN229&lt;1,SUMIFS('5th Cycle APR Raw Data-Final'!L$3:L$1977,'5th Cycle APR Raw Data-Final'!$A$3:$A$1977,'SB35 Determination Data'!$K229,'5th Cycle APR Raw Data-Final'!$T$3:$T$1977,"&gt;="&amp;'SB35 Determination Data'!$F229,'5th Cycle APR Raw Data-Final'!$T$3:$T$1977,"&lt;"&amp;E229),SUMIFS('5th Cycle APR Raw Data-Final'!L$3:L$1977,'5th Cycle APR Raw Data-Final'!$A$3:$A$1977,'SB35 Determination Data'!$K229,'5th Cycle APR Raw Data-Final'!$T$3:$T$1977,"&gt;="&amp;'SB35 Determination Data'!$F229,'5th Cycle APR Raw Data-Final'!$T$3:$T$1977,"&lt;="&amp;G229))</f>
        <v>2</v>
      </c>
      <c r="W229" s="100">
        <f>IF(AN229&lt;1,SUMIFS('5th Cycle APR Raw Data-Final'!M$3:M$1977,'5th Cycle APR Raw Data-Final'!$A$3:$A$1977,'SB35 Determination Data'!$K229,'5th Cycle APR Raw Data-Final'!$T$3:$T$1977,"&gt;="&amp;'SB35 Determination Data'!$F229,'5th Cycle APR Raw Data-Final'!$T$3:$T$1977,"&lt;"&amp;E229),SUMIFS('5th Cycle APR Raw Data-Final'!M$3:M$1977,'5th Cycle APR Raw Data-Final'!$A$3:$A$1977,'SB35 Determination Data'!$K229,'5th Cycle APR Raw Data-Final'!$T$3:$T$1977,"&gt;="&amp;'SB35 Determination Data'!$F229,'5th Cycle APR Raw Data-Final'!$T$3:$T$1977,"&lt;="&amp;G229))</f>
        <v>1</v>
      </c>
      <c r="X229" s="100">
        <f t="shared" si="128"/>
        <v>85</v>
      </c>
      <c r="Y229" s="100">
        <f t="shared" si="129"/>
        <v>3</v>
      </c>
      <c r="Z229" s="100">
        <f t="shared" si="130"/>
        <v>85</v>
      </c>
      <c r="AA229" s="112">
        <f t="shared" si="131"/>
        <v>3.4090909090909088E-2</v>
      </c>
      <c r="AB229" s="112">
        <f t="shared" si="132"/>
        <v>3.4090909090909088E-2</v>
      </c>
      <c r="AC229" s="100">
        <f>VLOOKUP(K229,'5th Cycle APR Raw Data-Final'!$A$3:$P$1977,14,FALSE)</f>
        <v>94</v>
      </c>
      <c r="AD229" s="100">
        <f>IF(AN229&lt;1,SUMIFS('5th Cycle APR Raw Data-Final'!$O$3:$O$1977,'5th Cycle APR Raw Data-Final'!$A$3:$A$1977,'SB35 Determination Data'!$K229,'5th Cycle APR Raw Data-Final'!$T$3:$T$1977,"&gt;="&amp;'SB35 Determination Data'!$F229,'5th Cycle APR Raw Data-Final'!$T$3:$T$1977,"&lt;"&amp;E229),SUMIFS('5th Cycle APR Raw Data-Final'!$O$3:$O$1977,'5th Cycle APR Raw Data-Final'!$A$3:$A$1977,'SB35 Determination Data'!$K229,'5th Cycle APR Raw Data-Final'!$T$3:$T$1977,"&gt;="&amp;'SB35 Determination Data'!$F229,'5th Cycle APR Raw Data-Final'!$T$3:$T$1977,"&lt;="&amp;G229))</f>
        <v>0</v>
      </c>
      <c r="AE229" s="100">
        <f t="shared" si="133"/>
        <v>94</v>
      </c>
      <c r="AF229" s="112">
        <f t="shared" si="134"/>
        <v>0</v>
      </c>
      <c r="AG229" s="100">
        <f>VLOOKUP(K229,'5th Cycle APR Raw Data-Final'!$A$3:$P$1977,16,FALSE)</f>
        <v>233</v>
      </c>
      <c r="AH229" s="100">
        <f>IF(AN229&lt;1,SUMIFS('5th Cycle APR Raw Data-Final'!$Q$3:$Q$1977,'5th Cycle APR Raw Data-Final'!$A$3:$A$1977,'SB35 Determination Data'!$K229,'5th Cycle APR Raw Data-Final'!$T$3:$T$1977,"&gt;="&amp;'SB35 Determination Data'!$F229,'5th Cycle APR Raw Data-Final'!$T$3:$T$1977,"&lt;"&amp;E229),SUMIFS('5th Cycle APR Raw Data-Final'!$Q$3:$Q$1977,'5th Cycle APR Raw Data-Final'!$A$3:$A$1977,'SB35 Determination Data'!$K229,'5th Cycle APR Raw Data-Final'!$T$3:$T$1977,"&gt;="&amp;'SB35 Determination Data'!$F229,'5th Cycle APR Raw Data-Final'!$T$3:$T$1977,"&lt;="&amp;G229))</f>
        <v>112</v>
      </c>
      <c r="AI229" s="100">
        <f t="shared" si="135"/>
        <v>121</v>
      </c>
      <c r="AJ229" s="112">
        <f t="shared" si="136"/>
        <v>0.48068669527896996</v>
      </c>
      <c r="AK229" s="100">
        <f>VLOOKUP(K229,'5th Cycle APR Raw Data-Final'!$A$3:$R$1977,18,FALSE)</f>
        <v>562</v>
      </c>
      <c r="AL229" s="100">
        <f>IF(AN229&lt;1,SUMIFS('5th Cycle APR Raw Data-Final'!$S$3:$S$1977,'5th Cycle APR Raw Data-Final'!$A$3:$A$1977,'SB35 Determination Data'!$K229,'5th Cycle APR Raw Data-Final'!$T$3:$T$1977,"&gt;="&amp;'SB35 Determination Data'!$F229,'5th Cycle APR Raw Data-Final'!$T$3:$T$1977,"&lt;"&amp;E229),SUMIFS('5th Cycle APR Raw Data-Final'!$S$3:$S$1977,'5th Cycle APR Raw Data-Final'!$A$3:$A$1977,'SB35 Determination Data'!$K229,'5th Cycle APR Raw Data-Final'!$T$3:$T$1977,"&gt;="&amp;'SB35 Determination Data'!$F229,'5th Cycle APR Raw Data-Final'!$T$3:$T$1977,"&lt;="&amp;G229))</f>
        <v>151</v>
      </c>
      <c r="AM229" s="100">
        <f t="shared" si="137"/>
        <v>411</v>
      </c>
      <c r="AN229" s="114">
        <f t="shared" si="138"/>
        <v>0.5</v>
      </c>
      <c r="AO229" s="2" t="str">
        <f t="shared" si="139"/>
        <v>YES</v>
      </c>
      <c r="AP229" s="2" t="str">
        <f t="shared" si="140"/>
        <v>NO</v>
      </c>
      <c r="AQ229" s="2" t="str">
        <f t="shared" si="141"/>
        <v>NO</v>
      </c>
      <c r="AR229" s="124" t="str">
        <f>VLOOKUP(K229,'2018Submitted'!$A$2:$C$540,3,FALSE)</f>
        <v>No 2018 Annual Progress Report</v>
      </c>
      <c r="AS229" s="2" t="str">
        <f t="shared" si="142"/>
        <v>NO</v>
      </c>
      <c r="AT229" s="2" t="str">
        <f t="shared" si="143"/>
        <v>NO</v>
      </c>
    </row>
    <row r="230" spans="1:46" s="2" customFormat="1" ht="12.75" customHeight="1" x14ac:dyDescent="0.2">
      <c r="A230" s="2" t="s">
        <v>21</v>
      </c>
      <c r="B230" s="2" t="str">
        <f t="shared" si="116"/>
        <v>LAFAYETTE</v>
      </c>
      <c r="C230" s="71">
        <f t="shared" si="117"/>
        <v>0.5</v>
      </c>
      <c r="D230" s="72">
        <f t="shared" si="118"/>
        <v>8</v>
      </c>
      <c r="E230" s="99">
        <f t="shared" si="119"/>
        <v>2019</v>
      </c>
      <c r="F230" s="99">
        <f t="shared" si="120"/>
        <v>2015</v>
      </c>
      <c r="G230" s="99">
        <f t="shared" si="121"/>
        <v>2022</v>
      </c>
      <c r="H230" s="2" t="str">
        <f t="shared" si="122"/>
        <v>01/31/2015</v>
      </c>
      <c r="I230" s="2" t="str">
        <f t="shared" si="123"/>
        <v>01/31/2023</v>
      </c>
      <c r="J230" s="2" t="s">
        <v>8</v>
      </c>
      <c r="K230" s="113" t="s">
        <v>167</v>
      </c>
      <c r="L230" s="100">
        <f>VLOOKUP(K230,'5th Cycle APR Raw Data-Final'!$A$3:$P$1977,6,FALSE)</f>
        <v>138</v>
      </c>
      <c r="M230" s="100">
        <f>IF(AN230&lt;1,SUMIFS('5th Cycle APR Raw Data-Final'!G$3:G$1977,'5th Cycle APR Raw Data-Final'!$A$3:$A$1977,'SB35 Determination Data'!$K230,'5th Cycle APR Raw Data-Final'!$T$3:$T$1977,"&gt;="&amp;'SB35 Determination Data'!$F230,'5th Cycle APR Raw Data-Final'!$T$3:$T$1977,"&lt;"&amp;E230),SUMIFS('5th Cycle APR Raw Data-Final'!G$3:G$1977,'5th Cycle APR Raw Data-Final'!$A$3:$A$1977,'SB35 Determination Data'!$K230,'5th Cycle APR Raw Data-Final'!$T$3:$T$1977,"&gt;="&amp;'SB35 Determination Data'!$F230,'5th Cycle APR Raw Data-Final'!$T$3:$T$1977,"&lt;="&amp;G230))</f>
        <v>2</v>
      </c>
      <c r="N230" s="100">
        <f>IF(AN230&lt;1,SUMIFS('5th Cycle APR Raw Data-Final'!H$3:H$1977,'5th Cycle APR Raw Data-Final'!$A$3:$A$1977,'SB35 Determination Data'!$K230,'5th Cycle APR Raw Data-Final'!$T$3:$T$1977,"&gt;="&amp;'SB35 Determination Data'!$F230,'5th Cycle APR Raw Data-Final'!$T$3:$T$1977,"&lt;"&amp;E230),SUMIFS('5th Cycle APR Raw Data-Final'!H$3:H$1977,'5th Cycle APR Raw Data-Final'!$A$3:$A$1977,'SB35 Determination Data'!$K230,'5th Cycle APR Raw Data-Final'!$T$3:$T$1977,"&gt;="&amp;'SB35 Determination Data'!$F230,'5th Cycle APR Raw Data-Final'!$T$3:$T$1977,"&lt;="&amp;G230))</f>
        <v>2</v>
      </c>
      <c r="O230" s="100">
        <f>IF(AN230&lt;1,SUMIFS('5th Cycle APR Raw Data-Final'!I$3:I$1977,'5th Cycle APR Raw Data-Final'!$A$3:$A$1977,'SB35 Determination Data'!$K230,'5th Cycle APR Raw Data-Final'!$T$3:$T$1977,"&gt;="&amp;'SB35 Determination Data'!$F230,'5th Cycle APR Raw Data-Final'!$T$3:$T$1977,"&lt;"&amp;E230),SUMIFS('5th Cycle APR Raw Data-Final'!I$3:I$1977,'5th Cycle APR Raw Data-Final'!$A$3:$A$1977,'SB35 Determination Data'!$K230,'5th Cycle APR Raw Data-Final'!$T$3:$T$1977,"&gt;="&amp;'SB35 Determination Data'!$F230,'5th Cycle APR Raw Data-Final'!$T$3:$T$1977,"&lt;="&amp;G230))</f>
        <v>0</v>
      </c>
      <c r="P230" s="100">
        <f t="shared" si="124"/>
        <v>136</v>
      </c>
      <c r="Q230" s="112">
        <f t="shared" si="125"/>
        <v>1.4492753623188406E-2</v>
      </c>
      <c r="R230" s="101">
        <f t="shared" si="126"/>
        <v>69</v>
      </c>
      <c r="S230" s="101">
        <f t="shared" si="127"/>
        <v>0</v>
      </c>
      <c r="T230" s="100">
        <f>VLOOKUP(K230,'5th Cycle APR Raw Data-Final'!$A$3:$P$1977,10,FALSE)</f>
        <v>78</v>
      </c>
      <c r="U230" s="100">
        <f>IF(AN230&lt;1,SUMIFS('5th Cycle APR Raw Data-Final'!K$3:K$1977,'5th Cycle APR Raw Data-Final'!$A$3:$A$1977,'SB35 Determination Data'!$K230,'5th Cycle APR Raw Data-Final'!$T$3:$T$1977,"&gt;="&amp;'SB35 Determination Data'!$F230,'5th Cycle APR Raw Data-Final'!$T$3:$T$1977,"&lt;"&amp;E230),SUMIFS('5th Cycle APR Raw Data-Final'!K$3:K$1977,'5th Cycle APR Raw Data-Final'!$A$3:$A$1977,'SB35 Determination Data'!$K230,'5th Cycle APR Raw Data-Final'!$T$3:$T$1977,"&gt;="&amp;'SB35 Determination Data'!$F230,'5th Cycle APR Raw Data-Final'!$T$3:$T$1977,"&lt;="&amp;G230))</f>
        <v>3</v>
      </c>
      <c r="V230" s="100">
        <f>IF(AN230&lt;1,SUMIFS('5th Cycle APR Raw Data-Final'!L$3:L$1977,'5th Cycle APR Raw Data-Final'!$A$3:$A$1977,'SB35 Determination Data'!$K230,'5th Cycle APR Raw Data-Final'!$T$3:$T$1977,"&gt;="&amp;'SB35 Determination Data'!$F230,'5th Cycle APR Raw Data-Final'!$T$3:$T$1977,"&lt;"&amp;E230),SUMIFS('5th Cycle APR Raw Data-Final'!L$3:L$1977,'5th Cycle APR Raw Data-Final'!$A$3:$A$1977,'SB35 Determination Data'!$K230,'5th Cycle APR Raw Data-Final'!$T$3:$T$1977,"&gt;="&amp;'SB35 Determination Data'!$F230,'5th Cycle APR Raw Data-Final'!$T$3:$T$1977,"&lt;="&amp;G230))</f>
        <v>3</v>
      </c>
      <c r="W230" s="100">
        <f>IF(AN230&lt;1,SUMIFS('5th Cycle APR Raw Data-Final'!M$3:M$1977,'5th Cycle APR Raw Data-Final'!$A$3:$A$1977,'SB35 Determination Data'!$K230,'5th Cycle APR Raw Data-Final'!$T$3:$T$1977,"&gt;="&amp;'SB35 Determination Data'!$F230,'5th Cycle APR Raw Data-Final'!$T$3:$T$1977,"&lt;"&amp;E230),SUMIFS('5th Cycle APR Raw Data-Final'!M$3:M$1977,'5th Cycle APR Raw Data-Final'!$A$3:$A$1977,'SB35 Determination Data'!$K230,'5th Cycle APR Raw Data-Final'!$T$3:$T$1977,"&gt;="&amp;'SB35 Determination Data'!$F230,'5th Cycle APR Raw Data-Final'!$T$3:$T$1977,"&lt;="&amp;G230))</f>
        <v>0</v>
      </c>
      <c r="X230" s="100">
        <f t="shared" si="128"/>
        <v>75</v>
      </c>
      <c r="Y230" s="100">
        <f t="shared" si="129"/>
        <v>3</v>
      </c>
      <c r="Z230" s="100">
        <f t="shared" si="130"/>
        <v>75</v>
      </c>
      <c r="AA230" s="112">
        <f t="shared" si="131"/>
        <v>3.8461538461538464E-2</v>
      </c>
      <c r="AB230" s="112">
        <f t="shared" si="132"/>
        <v>3.8461538461538464E-2</v>
      </c>
      <c r="AC230" s="100">
        <f>VLOOKUP(K230,'5th Cycle APR Raw Data-Final'!$A$3:$P$1977,14,FALSE)</f>
        <v>85</v>
      </c>
      <c r="AD230" s="100">
        <f>IF(AN230&lt;1,SUMIFS('5th Cycle APR Raw Data-Final'!$O$3:$O$1977,'5th Cycle APR Raw Data-Final'!$A$3:$A$1977,'SB35 Determination Data'!$K230,'5th Cycle APR Raw Data-Final'!$T$3:$T$1977,"&gt;="&amp;'SB35 Determination Data'!$F230,'5th Cycle APR Raw Data-Final'!$T$3:$T$1977,"&lt;"&amp;E230),SUMIFS('5th Cycle APR Raw Data-Final'!$O$3:$O$1977,'5th Cycle APR Raw Data-Final'!$A$3:$A$1977,'SB35 Determination Data'!$K230,'5th Cycle APR Raw Data-Final'!$T$3:$T$1977,"&gt;="&amp;'SB35 Determination Data'!$F230,'5th Cycle APR Raw Data-Final'!$T$3:$T$1977,"&lt;="&amp;G230))</f>
        <v>45</v>
      </c>
      <c r="AE230" s="100">
        <f t="shared" si="133"/>
        <v>40</v>
      </c>
      <c r="AF230" s="112">
        <f t="shared" si="134"/>
        <v>0.52941176470588236</v>
      </c>
      <c r="AG230" s="100">
        <f>VLOOKUP(K230,'5th Cycle APR Raw Data-Final'!$A$3:$P$1977,16,FALSE)</f>
        <v>99</v>
      </c>
      <c r="AH230" s="100">
        <f>IF(AN230&lt;1,SUMIFS('5th Cycle APR Raw Data-Final'!$Q$3:$Q$1977,'5th Cycle APR Raw Data-Final'!$A$3:$A$1977,'SB35 Determination Data'!$K230,'5th Cycle APR Raw Data-Final'!$T$3:$T$1977,"&gt;="&amp;'SB35 Determination Data'!$F230,'5th Cycle APR Raw Data-Final'!$T$3:$T$1977,"&lt;"&amp;E230),SUMIFS('5th Cycle APR Raw Data-Final'!$Q$3:$Q$1977,'5th Cycle APR Raw Data-Final'!$A$3:$A$1977,'SB35 Determination Data'!$K230,'5th Cycle APR Raw Data-Final'!$T$3:$T$1977,"&gt;="&amp;'SB35 Determination Data'!$F230,'5th Cycle APR Raw Data-Final'!$T$3:$T$1977,"&lt;="&amp;G230))</f>
        <v>376</v>
      </c>
      <c r="AI230" s="100">
        <f t="shared" si="135"/>
        <v>0</v>
      </c>
      <c r="AJ230" s="112">
        <f t="shared" si="136"/>
        <v>3.797979797979798</v>
      </c>
      <c r="AK230" s="100">
        <f>VLOOKUP(K230,'5th Cycle APR Raw Data-Final'!$A$3:$R$1977,18,FALSE)</f>
        <v>400</v>
      </c>
      <c r="AL230" s="100">
        <f>IF(AN230&lt;1,SUMIFS('5th Cycle APR Raw Data-Final'!$S$3:$S$1977,'5th Cycle APR Raw Data-Final'!$A$3:$A$1977,'SB35 Determination Data'!$K230,'5th Cycle APR Raw Data-Final'!$T$3:$T$1977,"&gt;="&amp;'SB35 Determination Data'!$F230,'5th Cycle APR Raw Data-Final'!$T$3:$T$1977,"&lt;"&amp;E230),SUMIFS('5th Cycle APR Raw Data-Final'!$S$3:$S$1977,'5th Cycle APR Raw Data-Final'!$A$3:$A$1977,'SB35 Determination Data'!$K230,'5th Cycle APR Raw Data-Final'!$T$3:$T$1977,"&gt;="&amp;'SB35 Determination Data'!$F230,'5th Cycle APR Raw Data-Final'!$T$3:$T$1977,"&lt;="&amp;G230))</f>
        <v>426</v>
      </c>
      <c r="AM230" s="100">
        <f t="shared" si="137"/>
        <v>251</v>
      </c>
      <c r="AN230" s="114">
        <f t="shared" si="138"/>
        <v>0.5</v>
      </c>
      <c r="AO230" s="2" t="str">
        <f t="shared" si="139"/>
        <v>NO</v>
      </c>
      <c r="AP230" s="2" t="str">
        <f t="shared" si="140"/>
        <v>YES</v>
      </c>
      <c r="AQ230" s="2" t="str">
        <f t="shared" si="141"/>
        <v>NO</v>
      </c>
      <c r="AR230" s="124" t="str">
        <f>VLOOKUP(K230,'2018Submitted'!$A$2:$C$540,3,FALSE)</f>
        <v>Successful</v>
      </c>
      <c r="AS230" s="2" t="str">
        <f t="shared" si="142"/>
        <v>NO</v>
      </c>
      <c r="AT230" s="2" t="str">
        <f t="shared" si="143"/>
        <v>YES</v>
      </c>
    </row>
    <row r="231" spans="1:46" s="2" customFormat="1" ht="12.75" customHeight="1" x14ac:dyDescent="0.2">
      <c r="A231" s="2" t="s">
        <v>12</v>
      </c>
      <c r="B231" s="2" t="str">
        <f t="shared" si="116"/>
        <v>LAGUNA BEACH</v>
      </c>
      <c r="C231" s="71">
        <f t="shared" si="117"/>
        <v>0.625</v>
      </c>
      <c r="D231" s="72">
        <f t="shared" si="118"/>
        <v>8</v>
      </c>
      <c r="E231" s="99">
        <f t="shared" si="119"/>
        <v>2018</v>
      </c>
      <c r="F231" s="99">
        <f t="shared" si="120"/>
        <v>2014</v>
      </c>
      <c r="G231" s="99" t="str">
        <f t="shared" si="121"/>
        <v>2021</v>
      </c>
      <c r="H231" s="2" t="str">
        <f t="shared" si="122"/>
        <v>10/15/2013</v>
      </c>
      <c r="I231" s="2" t="str">
        <f t="shared" si="123"/>
        <v>10/15/2021</v>
      </c>
      <c r="J231" s="2" t="s">
        <v>3</v>
      </c>
      <c r="K231" s="113" t="s">
        <v>168</v>
      </c>
      <c r="L231" s="100">
        <f>VLOOKUP(K231,'5th Cycle APR Raw Data-Final'!$A$3:$P$1977,6,FALSE)</f>
        <v>1</v>
      </c>
      <c r="M231" s="100">
        <f>IF(AN231&lt;1,SUMIFS('5th Cycle APR Raw Data-Final'!G$3:G$1977,'5th Cycle APR Raw Data-Final'!$A$3:$A$1977,'SB35 Determination Data'!$K231,'5th Cycle APR Raw Data-Final'!$T$3:$T$1977,"&gt;="&amp;'SB35 Determination Data'!$F231,'5th Cycle APR Raw Data-Final'!$T$3:$T$1977,"&lt;"&amp;E231),SUMIFS('5th Cycle APR Raw Data-Final'!G$3:G$1977,'5th Cycle APR Raw Data-Final'!$A$3:$A$1977,'SB35 Determination Data'!$K231,'5th Cycle APR Raw Data-Final'!$T$3:$T$1977,"&gt;="&amp;'SB35 Determination Data'!$F231,'5th Cycle APR Raw Data-Final'!$T$3:$T$1977,"&lt;="&amp;G231))</f>
        <v>0</v>
      </c>
      <c r="N231" s="100">
        <f>IF(AN231&lt;1,SUMIFS('5th Cycle APR Raw Data-Final'!H$3:H$1977,'5th Cycle APR Raw Data-Final'!$A$3:$A$1977,'SB35 Determination Data'!$K231,'5th Cycle APR Raw Data-Final'!$T$3:$T$1977,"&gt;="&amp;'SB35 Determination Data'!$F231,'5th Cycle APR Raw Data-Final'!$T$3:$T$1977,"&lt;"&amp;E231),SUMIFS('5th Cycle APR Raw Data-Final'!H$3:H$1977,'5th Cycle APR Raw Data-Final'!$A$3:$A$1977,'SB35 Determination Data'!$K231,'5th Cycle APR Raw Data-Final'!$T$3:$T$1977,"&gt;="&amp;'SB35 Determination Data'!$F231,'5th Cycle APR Raw Data-Final'!$T$3:$T$1977,"&lt;="&amp;G231))</f>
        <v>0</v>
      </c>
      <c r="O231" s="100">
        <f>IF(AN231&lt;1,SUMIFS('5th Cycle APR Raw Data-Final'!I$3:I$1977,'5th Cycle APR Raw Data-Final'!$A$3:$A$1977,'SB35 Determination Data'!$K231,'5th Cycle APR Raw Data-Final'!$T$3:$T$1977,"&gt;="&amp;'SB35 Determination Data'!$F231,'5th Cycle APR Raw Data-Final'!$T$3:$T$1977,"&lt;"&amp;E231),SUMIFS('5th Cycle APR Raw Data-Final'!I$3:I$1977,'5th Cycle APR Raw Data-Final'!$A$3:$A$1977,'SB35 Determination Data'!$K231,'5th Cycle APR Raw Data-Final'!$T$3:$T$1977,"&gt;="&amp;'SB35 Determination Data'!$F231,'5th Cycle APR Raw Data-Final'!$T$3:$T$1977,"&lt;="&amp;G231))</f>
        <v>0</v>
      </c>
      <c r="P231" s="100">
        <f t="shared" si="124"/>
        <v>1</v>
      </c>
      <c r="Q231" s="112">
        <f t="shared" si="125"/>
        <v>0</v>
      </c>
      <c r="R231" s="101">
        <f t="shared" si="126"/>
        <v>1</v>
      </c>
      <c r="S231" s="101">
        <f t="shared" si="127"/>
        <v>0</v>
      </c>
      <c r="T231" s="100">
        <f>VLOOKUP(K231,'5th Cycle APR Raw Data-Final'!$A$3:$P$1977,10,FALSE)</f>
        <v>1</v>
      </c>
      <c r="U231" s="100">
        <f>IF(AN231&lt;1,SUMIFS('5th Cycle APR Raw Data-Final'!K$3:K$1977,'5th Cycle APR Raw Data-Final'!$A$3:$A$1977,'SB35 Determination Data'!$K231,'5th Cycle APR Raw Data-Final'!$T$3:$T$1977,"&gt;="&amp;'SB35 Determination Data'!$F231,'5th Cycle APR Raw Data-Final'!$T$3:$T$1977,"&lt;"&amp;E231),SUMIFS('5th Cycle APR Raw Data-Final'!K$3:K$1977,'5th Cycle APR Raw Data-Final'!$A$3:$A$1977,'SB35 Determination Data'!$K231,'5th Cycle APR Raw Data-Final'!$T$3:$T$1977,"&gt;="&amp;'SB35 Determination Data'!$F231,'5th Cycle APR Raw Data-Final'!$T$3:$T$1977,"&lt;="&amp;G231))</f>
        <v>1</v>
      </c>
      <c r="V231" s="100">
        <f>IF(AN231&lt;1,SUMIFS('5th Cycle APR Raw Data-Final'!L$3:L$1977,'5th Cycle APR Raw Data-Final'!$A$3:$A$1977,'SB35 Determination Data'!$K231,'5th Cycle APR Raw Data-Final'!$T$3:$T$1977,"&gt;="&amp;'SB35 Determination Data'!$F231,'5th Cycle APR Raw Data-Final'!$T$3:$T$1977,"&lt;"&amp;E231),SUMIFS('5th Cycle APR Raw Data-Final'!L$3:L$1977,'5th Cycle APR Raw Data-Final'!$A$3:$A$1977,'SB35 Determination Data'!$K231,'5th Cycle APR Raw Data-Final'!$T$3:$T$1977,"&gt;="&amp;'SB35 Determination Data'!$F231,'5th Cycle APR Raw Data-Final'!$T$3:$T$1977,"&lt;="&amp;G231))</f>
        <v>1</v>
      </c>
      <c r="W231" s="100">
        <f>IF(AN231&lt;1,SUMIFS('5th Cycle APR Raw Data-Final'!M$3:M$1977,'5th Cycle APR Raw Data-Final'!$A$3:$A$1977,'SB35 Determination Data'!$K231,'5th Cycle APR Raw Data-Final'!$T$3:$T$1977,"&gt;="&amp;'SB35 Determination Data'!$F231,'5th Cycle APR Raw Data-Final'!$T$3:$T$1977,"&lt;"&amp;E231),SUMIFS('5th Cycle APR Raw Data-Final'!M$3:M$1977,'5th Cycle APR Raw Data-Final'!$A$3:$A$1977,'SB35 Determination Data'!$K231,'5th Cycle APR Raw Data-Final'!$T$3:$T$1977,"&gt;="&amp;'SB35 Determination Data'!$F231,'5th Cycle APR Raw Data-Final'!$T$3:$T$1977,"&lt;="&amp;G231))</f>
        <v>0</v>
      </c>
      <c r="X231" s="100">
        <f t="shared" si="128"/>
        <v>0</v>
      </c>
      <c r="Y231" s="100">
        <f t="shared" si="129"/>
        <v>1</v>
      </c>
      <c r="Z231" s="100">
        <f t="shared" si="130"/>
        <v>0</v>
      </c>
      <c r="AA231" s="112">
        <f t="shared" si="131"/>
        <v>1</v>
      </c>
      <c r="AB231" s="112">
        <f t="shared" si="132"/>
        <v>1</v>
      </c>
      <c r="AC231" s="100">
        <f>VLOOKUP(K231,'5th Cycle APR Raw Data-Final'!$A$3:$P$1977,14,FALSE)</f>
        <v>0</v>
      </c>
      <c r="AD231" s="100">
        <f>IF(AN231&lt;1,SUMIFS('5th Cycle APR Raw Data-Final'!$O$3:$O$1977,'5th Cycle APR Raw Data-Final'!$A$3:$A$1977,'SB35 Determination Data'!$K231,'5th Cycle APR Raw Data-Final'!$T$3:$T$1977,"&gt;="&amp;'SB35 Determination Data'!$F231,'5th Cycle APR Raw Data-Final'!$T$3:$T$1977,"&lt;"&amp;E231),SUMIFS('5th Cycle APR Raw Data-Final'!$O$3:$O$1977,'5th Cycle APR Raw Data-Final'!$A$3:$A$1977,'SB35 Determination Data'!$K231,'5th Cycle APR Raw Data-Final'!$T$3:$T$1977,"&gt;="&amp;'SB35 Determination Data'!$F231,'5th Cycle APR Raw Data-Final'!$T$3:$T$1977,"&lt;="&amp;G231))</f>
        <v>7</v>
      </c>
      <c r="AE231" s="100">
        <f t="shared" si="133"/>
        <v>0</v>
      </c>
      <c r="AF231" s="112" t="str">
        <f t="shared" si="134"/>
        <v>*</v>
      </c>
      <c r="AG231" s="100">
        <f>VLOOKUP(K231,'5th Cycle APR Raw Data-Final'!$A$3:$P$1977,16,FALSE)</f>
        <v>0</v>
      </c>
      <c r="AH231" s="100">
        <f>IF(AN231&lt;1,SUMIFS('5th Cycle APR Raw Data-Final'!$Q$3:$Q$1977,'5th Cycle APR Raw Data-Final'!$A$3:$A$1977,'SB35 Determination Data'!$K231,'5th Cycle APR Raw Data-Final'!$T$3:$T$1977,"&gt;="&amp;'SB35 Determination Data'!$F231,'5th Cycle APR Raw Data-Final'!$T$3:$T$1977,"&lt;"&amp;E231),SUMIFS('5th Cycle APR Raw Data-Final'!$Q$3:$Q$1977,'5th Cycle APR Raw Data-Final'!$A$3:$A$1977,'SB35 Determination Data'!$K231,'5th Cycle APR Raw Data-Final'!$T$3:$T$1977,"&gt;="&amp;'SB35 Determination Data'!$F231,'5th Cycle APR Raw Data-Final'!$T$3:$T$1977,"&lt;="&amp;G231))</f>
        <v>57</v>
      </c>
      <c r="AI231" s="100">
        <f t="shared" si="135"/>
        <v>0</v>
      </c>
      <c r="AJ231" s="112" t="str">
        <f t="shared" si="136"/>
        <v>*</v>
      </c>
      <c r="AK231" s="100">
        <f>VLOOKUP(K231,'5th Cycle APR Raw Data-Final'!$A$3:$R$1977,18,FALSE)</f>
        <v>2</v>
      </c>
      <c r="AL231" s="100">
        <f>IF(AN231&lt;1,SUMIFS('5th Cycle APR Raw Data-Final'!$S$3:$S$1977,'5th Cycle APR Raw Data-Final'!$A$3:$A$1977,'SB35 Determination Data'!$K231,'5th Cycle APR Raw Data-Final'!$T$3:$T$1977,"&gt;="&amp;'SB35 Determination Data'!$F231,'5th Cycle APR Raw Data-Final'!$T$3:$T$1977,"&lt;"&amp;E231),SUMIFS('5th Cycle APR Raw Data-Final'!$S$3:$S$1977,'5th Cycle APR Raw Data-Final'!$A$3:$A$1977,'SB35 Determination Data'!$K231,'5th Cycle APR Raw Data-Final'!$T$3:$T$1977,"&gt;="&amp;'SB35 Determination Data'!$F231,'5th Cycle APR Raw Data-Final'!$T$3:$T$1977,"&lt;="&amp;G231))</f>
        <v>65</v>
      </c>
      <c r="AM231" s="100">
        <f t="shared" si="137"/>
        <v>1</v>
      </c>
      <c r="AN231" s="114">
        <f t="shared" si="138"/>
        <v>0.5</v>
      </c>
      <c r="AO231" s="2" t="str">
        <f t="shared" si="139"/>
        <v>NO</v>
      </c>
      <c r="AP231" s="2" t="str">
        <f t="shared" si="140"/>
        <v>YES</v>
      </c>
      <c r="AQ231" s="2" t="str">
        <f t="shared" si="141"/>
        <v>NO</v>
      </c>
      <c r="AR231" s="124" t="str">
        <f>VLOOKUP(K231,'2018Submitted'!$A$2:$C$540,3,FALSE)</f>
        <v>Successful</v>
      </c>
      <c r="AS231" s="2" t="str">
        <f t="shared" si="142"/>
        <v>NO</v>
      </c>
      <c r="AT231" s="2" t="str">
        <f t="shared" si="143"/>
        <v>YES</v>
      </c>
    </row>
    <row r="232" spans="1:46" s="2" customFormat="1" ht="12.75" customHeight="1" x14ac:dyDescent="0.2">
      <c r="A232" s="2" t="s">
        <v>12</v>
      </c>
      <c r="B232" s="2" t="str">
        <f t="shared" si="116"/>
        <v>LAGUNA HILLS</v>
      </c>
      <c r="C232" s="71">
        <f t="shared" si="117"/>
        <v>0.625</v>
      </c>
      <c r="D232" s="72">
        <f t="shared" si="118"/>
        <v>8</v>
      </c>
      <c r="E232" s="99">
        <f t="shared" si="119"/>
        <v>2018</v>
      </c>
      <c r="F232" s="99">
        <f t="shared" si="120"/>
        <v>2014</v>
      </c>
      <c r="G232" s="99" t="str">
        <f t="shared" si="121"/>
        <v>2021</v>
      </c>
      <c r="H232" s="2" t="str">
        <f t="shared" si="122"/>
        <v>10/15/2013</v>
      </c>
      <c r="I232" s="2" t="str">
        <f t="shared" si="123"/>
        <v>10/15/2021</v>
      </c>
      <c r="J232" s="2" t="s">
        <v>3</v>
      </c>
      <c r="K232" s="113" t="s">
        <v>169</v>
      </c>
      <c r="L232" s="100">
        <f>VLOOKUP(K232,'5th Cycle APR Raw Data-Final'!$A$3:$P$1977,6,FALSE)</f>
        <v>1</v>
      </c>
      <c r="M232" s="100">
        <f>IF(AN232&lt;1,SUMIFS('5th Cycle APR Raw Data-Final'!G$3:G$1977,'5th Cycle APR Raw Data-Final'!$A$3:$A$1977,'SB35 Determination Data'!$K232,'5th Cycle APR Raw Data-Final'!$T$3:$T$1977,"&gt;="&amp;'SB35 Determination Data'!$F232,'5th Cycle APR Raw Data-Final'!$T$3:$T$1977,"&lt;"&amp;E232),SUMIFS('5th Cycle APR Raw Data-Final'!G$3:G$1977,'5th Cycle APR Raw Data-Final'!$A$3:$A$1977,'SB35 Determination Data'!$K232,'5th Cycle APR Raw Data-Final'!$T$3:$T$1977,"&gt;="&amp;'SB35 Determination Data'!$F232,'5th Cycle APR Raw Data-Final'!$T$3:$T$1977,"&lt;="&amp;G232))</f>
        <v>0</v>
      </c>
      <c r="N232" s="100">
        <f>IF(AN232&lt;1,SUMIFS('5th Cycle APR Raw Data-Final'!H$3:H$1977,'5th Cycle APR Raw Data-Final'!$A$3:$A$1977,'SB35 Determination Data'!$K232,'5th Cycle APR Raw Data-Final'!$T$3:$T$1977,"&gt;="&amp;'SB35 Determination Data'!$F232,'5th Cycle APR Raw Data-Final'!$T$3:$T$1977,"&lt;"&amp;E232),SUMIFS('5th Cycle APR Raw Data-Final'!H$3:H$1977,'5th Cycle APR Raw Data-Final'!$A$3:$A$1977,'SB35 Determination Data'!$K232,'5th Cycle APR Raw Data-Final'!$T$3:$T$1977,"&gt;="&amp;'SB35 Determination Data'!$F232,'5th Cycle APR Raw Data-Final'!$T$3:$T$1977,"&lt;="&amp;G232))</f>
        <v>0</v>
      </c>
      <c r="O232" s="100">
        <f>IF(AN232&lt;1,SUMIFS('5th Cycle APR Raw Data-Final'!I$3:I$1977,'5th Cycle APR Raw Data-Final'!$A$3:$A$1977,'SB35 Determination Data'!$K232,'5th Cycle APR Raw Data-Final'!$T$3:$T$1977,"&gt;="&amp;'SB35 Determination Data'!$F232,'5th Cycle APR Raw Data-Final'!$T$3:$T$1977,"&lt;"&amp;E232),SUMIFS('5th Cycle APR Raw Data-Final'!I$3:I$1977,'5th Cycle APR Raw Data-Final'!$A$3:$A$1977,'SB35 Determination Data'!$K232,'5th Cycle APR Raw Data-Final'!$T$3:$T$1977,"&gt;="&amp;'SB35 Determination Data'!$F232,'5th Cycle APR Raw Data-Final'!$T$3:$T$1977,"&lt;="&amp;G232))</f>
        <v>0</v>
      </c>
      <c r="P232" s="100">
        <f t="shared" si="124"/>
        <v>1</v>
      </c>
      <c r="Q232" s="112">
        <f t="shared" si="125"/>
        <v>0</v>
      </c>
      <c r="R232" s="101">
        <f t="shared" si="126"/>
        <v>1</v>
      </c>
      <c r="S232" s="101">
        <f t="shared" si="127"/>
        <v>0</v>
      </c>
      <c r="T232" s="100">
        <f>VLOOKUP(K232,'5th Cycle APR Raw Data-Final'!$A$3:$P$1977,10,FALSE)</f>
        <v>1</v>
      </c>
      <c r="U232" s="100">
        <f>IF(AN232&lt;1,SUMIFS('5th Cycle APR Raw Data-Final'!K$3:K$1977,'5th Cycle APR Raw Data-Final'!$A$3:$A$1977,'SB35 Determination Data'!$K232,'5th Cycle APR Raw Data-Final'!$T$3:$T$1977,"&gt;="&amp;'SB35 Determination Data'!$F232,'5th Cycle APR Raw Data-Final'!$T$3:$T$1977,"&lt;"&amp;E232),SUMIFS('5th Cycle APR Raw Data-Final'!K$3:K$1977,'5th Cycle APR Raw Data-Final'!$A$3:$A$1977,'SB35 Determination Data'!$K232,'5th Cycle APR Raw Data-Final'!$T$3:$T$1977,"&gt;="&amp;'SB35 Determination Data'!$F232,'5th Cycle APR Raw Data-Final'!$T$3:$T$1977,"&lt;="&amp;G232))</f>
        <v>0</v>
      </c>
      <c r="V232" s="100">
        <f>IF(AN232&lt;1,SUMIFS('5th Cycle APR Raw Data-Final'!L$3:L$1977,'5th Cycle APR Raw Data-Final'!$A$3:$A$1977,'SB35 Determination Data'!$K232,'5th Cycle APR Raw Data-Final'!$T$3:$T$1977,"&gt;="&amp;'SB35 Determination Data'!$F232,'5th Cycle APR Raw Data-Final'!$T$3:$T$1977,"&lt;"&amp;E232),SUMIFS('5th Cycle APR Raw Data-Final'!L$3:L$1977,'5th Cycle APR Raw Data-Final'!$A$3:$A$1977,'SB35 Determination Data'!$K232,'5th Cycle APR Raw Data-Final'!$T$3:$T$1977,"&gt;="&amp;'SB35 Determination Data'!$F232,'5th Cycle APR Raw Data-Final'!$T$3:$T$1977,"&lt;="&amp;G232))</f>
        <v>0</v>
      </c>
      <c r="W232" s="100">
        <f>IF(AN232&lt;1,SUMIFS('5th Cycle APR Raw Data-Final'!M$3:M$1977,'5th Cycle APR Raw Data-Final'!$A$3:$A$1977,'SB35 Determination Data'!$K232,'5th Cycle APR Raw Data-Final'!$T$3:$T$1977,"&gt;="&amp;'SB35 Determination Data'!$F232,'5th Cycle APR Raw Data-Final'!$T$3:$T$1977,"&lt;"&amp;E232),SUMIFS('5th Cycle APR Raw Data-Final'!M$3:M$1977,'5th Cycle APR Raw Data-Final'!$A$3:$A$1977,'SB35 Determination Data'!$K232,'5th Cycle APR Raw Data-Final'!$T$3:$T$1977,"&gt;="&amp;'SB35 Determination Data'!$F232,'5th Cycle APR Raw Data-Final'!$T$3:$T$1977,"&lt;="&amp;G232))</f>
        <v>0</v>
      </c>
      <c r="X232" s="100">
        <f t="shared" si="128"/>
        <v>1</v>
      </c>
      <c r="Y232" s="100">
        <f t="shared" si="129"/>
        <v>0</v>
      </c>
      <c r="Z232" s="100">
        <f t="shared" si="130"/>
        <v>1</v>
      </c>
      <c r="AA232" s="112">
        <f t="shared" si="131"/>
        <v>0</v>
      </c>
      <c r="AB232" s="112">
        <f t="shared" si="132"/>
        <v>0</v>
      </c>
      <c r="AC232" s="100">
        <f>VLOOKUP(K232,'5th Cycle APR Raw Data-Final'!$A$3:$P$1977,14,FALSE)</f>
        <v>0</v>
      </c>
      <c r="AD232" s="100">
        <f>IF(AN232&lt;1,SUMIFS('5th Cycle APR Raw Data-Final'!$O$3:$O$1977,'5th Cycle APR Raw Data-Final'!$A$3:$A$1977,'SB35 Determination Data'!$K232,'5th Cycle APR Raw Data-Final'!$T$3:$T$1977,"&gt;="&amp;'SB35 Determination Data'!$F232,'5th Cycle APR Raw Data-Final'!$T$3:$T$1977,"&lt;"&amp;E232),SUMIFS('5th Cycle APR Raw Data-Final'!$O$3:$O$1977,'5th Cycle APR Raw Data-Final'!$A$3:$A$1977,'SB35 Determination Data'!$K232,'5th Cycle APR Raw Data-Final'!$T$3:$T$1977,"&gt;="&amp;'SB35 Determination Data'!$F232,'5th Cycle APR Raw Data-Final'!$T$3:$T$1977,"&lt;="&amp;G232))</f>
        <v>292</v>
      </c>
      <c r="AE232" s="100">
        <f t="shared" si="133"/>
        <v>0</v>
      </c>
      <c r="AF232" s="112" t="str">
        <f t="shared" si="134"/>
        <v>*</v>
      </c>
      <c r="AG232" s="100">
        <f>VLOOKUP(K232,'5th Cycle APR Raw Data-Final'!$A$3:$P$1977,16,FALSE)</f>
        <v>0</v>
      </c>
      <c r="AH232" s="100">
        <f>IF(AN232&lt;1,SUMIFS('5th Cycle APR Raw Data-Final'!$Q$3:$Q$1977,'5th Cycle APR Raw Data-Final'!$A$3:$A$1977,'SB35 Determination Data'!$K232,'5th Cycle APR Raw Data-Final'!$T$3:$T$1977,"&gt;="&amp;'SB35 Determination Data'!$F232,'5th Cycle APR Raw Data-Final'!$T$3:$T$1977,"&lt;"&amp;E232),SUMIFS('5th Cycle APR Raw Data-Final'!$Q$3:$Q$1977,'5th Cycle APR Raw Data-Final'!$A$3:$A$1977,'SB35 Determination Data'!$K232,'5th Cycle APR Raw Data-Final'!$T$3:$T$1977,"&gt;="&amp;'SB35 Determination Data'!$F232,'5th Cycle APR Raw Data-Final'!$T$3:$T$1977,"&lt;="&amp;G232))</f>
        <v>2</v>
      </c>
      <c r="AI232" s="100">
        <f t="shared" si="135"/>
        <v>0</v>
      </c>
      <c r="AJ232" s="112" t="str">
        <f t="shared" si="136"/>
        <v>*</v>
      </c>
      <c r="AK232" s="100">
        <f>VLOOKUP(K232,'5th Cycle APR Raw Data-Final'!$A$3:$R$1977,18,FALSE)</f>
        <v>2</v>
      </c>
      <c r="AL232" s="100">
        <f>IF(AN232&lt;1,SUMIFS('5th Cycle APR Raw Data-Final'!$S$3:$S$1977,'5th Cycle APR Raw Data-Final'!$A$3:$A$1977,'SB35 Determination Data'!$K232,'5th Cycle APR Raw Data-Final'!$T$3:$T$1977,"&gt;="&amp;'SB35 Determination Data'!$F232,'5th Cycle APR Raw Data-Final'!$T$3:$T$1977,"&lt;"&amp;E232),SUMIFS('5th Cycle APR Raw Data-Final'!$S$3:$S$1977,'5th Cycle APR Raw Data-Final'!$A$3:$A$1977,'SB35 Determination Data'!$K232,'5th Cycle APR Raw Data-Final'!$T$3:$T$1977,"&gt;="&amp;'SB35 Determination Data'!$F232,'5th Cycle APR Raw Data-Final'!$T$3:$T$1977,"&lt;="&amp;G232))</f>
        <v>294</v>
      </c>
      <c r="AM232" s="100">
        <f t="shared" si="137"/>
        <v>2</v>
      </c>
      <c r="AN232" s="114">
        <f t="shared" si="138"/>
        <v>0.5</v>
      </c>
      <c r="AO232" s="2" t="str">
        <f t="shared" si="139"/>
        <v>NO</v>
      </c>
      <c r="AP232" s="2" t="str">
        <f t="shared" si="140"/>
        <v>YES</v>
      </c>
      <c r="AQ232" s="2" t="str">
        <f t="shared" si="141"/>
        <v>NO</v>
      </c>
      <c r="AR232" s="124" t="str">
        <f>VLOOKUP(K232,'2018Submitted'!$A$2:$C$540,3,FALSE)</f>
        <v>Received - Not successful</v>
      </c>
      <c r="AS232" s="2" t="str">
        <f t="shared" si="142"/>
        <v>NO</v>
      </c>
      <c r="AT232" s="2" t="str">
        <f t="shared" si="143"/>
        <v>YES</v>
      </c>
    </row>
    <row r="233" spans="1:46" s="2" customFormat="1" ht="12.75" customHeight="1" x14ac:dyDescent="0.2">
      <c r="A233" s="2" t="s">
        <v>12</v>
      </c>
      <c r="B233" s="2" t="str">
        <f t="shared" si="116"/>
        <v>LAGUNA NIGUEL</v>
      </c>
      <c r="C233" s="71">
        <f t="shared" si="117"/>
        <v>0.625</v>
      </c>
      <c r="D233" s="72">
        <f t="shared" si="118"/>
        <v>8</v>
      </c>
      <c r="E233" s="99">
        <f t="shared" si="119"/>
        <v>2018</v>
      </c>
      <c r="F233" s="99">
        <f t="shared" si="120"/>
        <v>2014</v>
      </c>
      <c r="G233" s="99" t="str">
        <f t="shared" si="121"/>
        <v>2021</v>
      </c>
      <c r="H233" s="2" t="str">
        <f t="shared" si="122"/>
        <v>10/15/2013</v>
      </c>
      <c r="I233" s="2" t="str">
        <f t="shared" si="123"/>
        <v>10/15/2021</v>
      </c>
      <c r="J233" s="2" t="s">
        <v>3</v>
      </c>
      <c r="K233" s="113" t="s">
        <v>1056</v>
      </c>
      <c r="L233" s="100">
        <f>VLOOKUP(K233,'5th Cycle APR Raw Data-Final'!$A$3:$P$1977,6,FALSE)</f>
        <v>43</v>
      </c>
      <c r="M233" s="100">
        <f>IF(AN233&lt;1,SUMIFS('5th Cycle APR Raw Data-Final'!G$3:G$1977,'5th Cycle APR Raw Data-Final'!$A$3:$A$1977,'SB35 Determination Data'!$K233,'5th Cycle APR Raw Data-Final'!$T$3:$T$1977,"&gt;="&amp;'SB35 Determination Data'!$F233,'5th Cycle APR Raw Data-Final'!$T$3:$T$1977,"&lt;"&amp;E233),SUMIFS('5th Cycle APR Raw Data-Final'!G$3:G$1977,'5th Cycle APR Raw Data-Final'!$A$3:$A$1977,'SB35 Determination Data'!$K233,'5th Cycle APR Raw Data-Final'!$T$3:$T$1977,"&gt;="&amp;'SB35 Determination Data'!$F233,'5th Cycle APR Raw Data-Final'!$T$3:$T$1977,"&lt;="&amp;G233))</f>
        <v>32</v>
      </c>
      <c r="N233" s="100">
        <f>IF(AN233&lt;1,SUMIFS('5th Cycle APR Raw Data-Final'!H$3:H$1977,'5th Cycle APR Raw Data-Final'!$A$3:$A$1977,'SB35 Determination Data'!$K233,'5th Cycle APR Raw Data-Final'!$T$3:$T$1977,"&gt;="&amp;'SB35 Determination Data'!$F233,'5th Cycle APR Raw Data-Final'!$T$3:$T$1977,"&lt;"&amp;E233),SUMIFS('5th Cycle APR Raw Data-Final'!H$3:H$1977,'5th Cycle APR Raw Data-Final'!$A$3:$A$1977,'SB35 Determination Data'!$K233,'5th Cycle APR Raw Data-Final'!$T$3:$T$1977,"&gt;="&amp;'SB35 Determination Data'!$F233,'5th Cycle APR Raw Data-Final'!$T$3:$T$1977,"&lt;="&amp;G233))</f>
        <v>32</v>
      </c>
      <c r="O233" s="100">
        <f>IF(AN233&lt;1,SUMIFS('5th Cycle APR Raw Data-Final'!I$3:I$1977,'5th Cycle APR Raw Data-Final'!$A$3:$A$1977,'SB35 Determination Data'!$K233,'5th Cycle APR Raw Data-Final'!$T$3:$T$1977,"&gt;="&amp;'SB35 Determination Data'!$F233,'5th Cycle APR Raw Data-Final'!$T$3:$T$1977,"&lt;"&amp;E233),SUMIFS('5th Cycle APR Raw Data-Final'!I$3:I$1977,'5th Cycle APR Raw Data-Final'!$A$3:$A$1977,'SB35 Determination Data'!$K233,'5th Cycle APR Raw Data-Final'!$T$3:$T$1977,"&gt;="&amp;'SB35 Determination Data'!$F233,'5th Cycle APR Raw Data-Final'!$T$3:$T$1977,"&lt;="&amp;G233))</f>
        <v>0</v>
      </c>
      <c r="P233" s="100">
        <f t="shared" si="124"/>
        <v>11</v>
      </c>
      <c r="Q233" s="112">
        <f t="shared" si="125"/>
        <v>0.7441860465116279</v>
      </c>
      <c r="R233" s="101">
        <f t="shared" si="126"/>
        <v>22</v>
      </c>
      <c r="S233" s="101">
        <f t="shared" si="127"/>
        <v>10</v>
      </c>
      <c r="T233" s="100">
        <f>VLOOKUP(K233,'5th Cycle APR Raw Data-Final'!$A$3:$P$1977,10,FALSE)</f>
        <v>30</v>
      </c>
      <c r="U233" s="100">
        <f>IF(AN233&lt;1,SUMIFS('5th Cycle APR Raw Data-Final'!K$3:K$1977,'5th Cycle APR Raw Data-Final'!$A$3:$A$1977,'SB35 Determination Data'!$K233,'5th Cycle APR Raw Data-Final'!$T$3:$T$1977,"&gt;="&amp;'SB35 Determination Data'!$F233,'5th Cycle APR Raw Data-Final'!$T$3:$T$1977,"&lt;"&amp;E233),SUMIFS('5th Cycle APR Raw Data-Final'!K$3:K$1977,'5th Cycle APR Raw Data-Final'!$A$3:$A$1977,'SB35 Determination Data'!$K233,'5th Cycle APR Raw Data-Final'!$T$3:$T$1977,"&gt;="&amp;'SB35 Determination Data'!$F233,'5th Cycle APR Raw Data-Final'!$T$3:$T$1977,"&lt;="&amp;G233))</f>
        <v>38</v>
      </c>
      <c r="V233" s="100">
        <f>IF(AN233&lt;1,SUMIFS('5th Cycle APR Raw Data-Final'!L$3:L$1977,'5th Cycle APR Raw Data-Final'!$A$3:$A$1977,'SB35 Determination Data'!$K233,'5th Cycle APR Raw Data-Final'!$T$3:$T$1977,"&gt;="&amp;'SB35 Determination Data'!$F233,'5th Cycle APR Raw Data-Final'!$T$3:$T$1977,"&lt;"&amp;E233),SUMIFS('5th Cycle APR Raw Data-Final'!L$3:L$1977,'5th Cycle APR Raw Data-Final'!$A$3:$A$1977,'SB35 Determination Data'!$K233,'5th Cycle APR Raw Data-Final'!$T$3:$T$1977,"&gt;="&amp;'SB35 Determination Data'!$F233,'5th Cycle APR Raw Data-Final'!$T$3:$T$1977,"&lt;="&amp;G233))</f>
        <v>38</v>
      </c>
      <c r="W233" s="100">
        <f>IF(AN233&lt;1,SUMIFS('5th Cycle APR Raw Data-Final'!M$3:M$1977,'5th Cycle APR Raw Data-Final'!$A$3:$A$1977,'SB35 Determination Data'!$K233,'5th Cycle APR Raw Data-Final'!$T$3:$T$1977,"&gt;="&amp;'SB35 Determination Data'!$F233,'5th Cycle APR Raw Data-Final'!$T$3:$T$1977,"&lt;"&amp;E233),SUMIFS('5th Cycle APR Raw Data-Final'!M$3:M$1977,'5th Cycle APR Raw Data-Final'!$A$3:$A$1977,'SB35 Determination Data'!$K233,'5th Cycle APR Raw Data-Final'!$T$3:$T$1977,"&gt;="&amp;'SB35 Determination Data'!$F233,'5th Cycle APR Raw Data-Final'!$T$3:$T$1977,"&lt;="&amp;G233))</f>
        <v>0</v>
      </c>
      <c r="X233" s="100">
        <f t="shared" si="128"/>
        <v>0</v>
      </c>
      <c r="Y233" s="100">
        <f t="shared" si="129"/>
        <v>48</v>
      </c>
      <c r="Z233" s="100">
        <f t="shared" si="130"/>
        <v>0</v>
      </c>
      <c r="AA233" s="112">
        <f t="shared" si="131"/>
        <v>1.2666666666666666</v>
      </c>
      <c r="AB233" s="112">
        <f t="shared" si="132"/>
        <v>1.6</v>
      </c>
      <c r="AC233" s="100">
        <f>VLOOKUP(K233,'5th Cycle APR Raw Data-Final'!$A$3:$P$1977,14,FALSE)</f>
        <v>34</v>
      </c>
      <c r="AD233" s="100">
        <f>IF(AN233&lt;1,SUMIFS('5th Cycle APR Raw Data-Final'!$O$3:$O$1977,'5th Cycle APR Raw Data-Final'!$A$3:$A$1977,'SB35 Determination Data'!$K233,'5th Cycle APR Raw Data-Final'!$T$3:$T$1977,"&gt;="&amp;'SB35 Determination Data'!$F233,'5th Cycle APR Raw Data-Final'!$T$3:$T$1977,"&lt;"&amp;E233),SUMIFS('5th Cycle APR Raw Data-Final'!$O$3:$O$1977,'5th Cycle APR Raw Data-Final'!$A$3:$A$1977,'SB35 Determination Data'!$K233,'5th Cycle APR Raw Data-Final'!$T$3:$T$1977,"&gt;="&amp;'SB35 Determination Data'!$F233,'5th Cycle APR Raw Data-Final'!$T$3:$T$1977,"&lt;="&amp;G233))</f>
        <v>2</v>
      </c>
      <c r="AE233" s="100">
        <f t="shared" si="133"/>
        <v>32</v>
      </c>
      <c r="AF233" s="112">
        <f t="shared" si="134"/>
        <v>5.8823529411764705E-2</v>
      </c>
      <c r="AG233" s="100">
        <f>VLOOKUP(K233,'5th Cycle APR Raw Data-Final'!$A$3:$P$1977,16,FALSE)</f>
        <v>75</v>
      </c>
      <c r="AH233" s="100">
        <f>IF(AN233&lt;1,SUMIFS('5th Cycle APR Raw Data-Final'!$Q$3:$Q$1977,'5th Cycle APR Raw Data-Final'!$A$3:$A$1977,'SB35 Determination Data'!$K233,'5th Cycle APR Raw Data-Final'!$T$3:$T$1977,"&gt;="&amp;'SB35 Determination Data'!$F233,'5th Cycle APR Raw Data-Final'!$T$3:$T$1977,"&lt;"&amp;E233),SUMIFS('5th Cycle APR Raw Data-Final'!$Q$3:$Q$1977,'5th Cycle APR Raw Data-Final'!$A$3:$A$1977,'SB35 Determination Data'!$K233,'5th Cycle APR Raw Data-Final'!$T$3:$T$1977,"&gt;="&amp;'SB35 Determination Data'!$F233,'5th Cycle APR Raw Data-Final'!$T$3:$T$1977,"&lt;="&amp;G233))</f>
        <v>1150</v>
      </c>
      <c r="AI233" s="100">
        <f t="shared" si="135"/>
        <v>0</v>
      </c>
      <c r="AJ233" s="112">
        <f t="shared" si="136"/>
        <v>15.333333333333334</v>
      </c>
      <c r="AK233" s="100">
        <f>VLOOKUP(K233,'5th Cycle APR Raw Data-Final'!$A$3:$R$1977,18,FALSE)</f>
        <v>182</v>
      </c>
      <c r="AL233" s="100">
        <f>IF(AN233&lt;1,SUMIFS('5th Cycle APR Raw Data-Final'!$S$3:$S$1977,'5th Cycle APR Raw Data-Final'!$A$3:$A$1977,'SB35 Determination Data'!$K233,'5th Cycle APR Raw Data-Final'!$T$3:$T$1977,"&gt;="&amp;'SB35 Determination Data'!$F233,'5th Cycle APR Raw Data-Final'!$T$3:$T$1977,"&lt;"&amp;E233),SUMIFS('5th Cycle APR Raw Data-Final'!$S$3:$S$1977,'5th Cycle APR Raw Data-Final'!$A$3:$A$1977,'SB35 Determination Data'!$K233,'5th Cycle APR Raw Data-Final'!$T$3:$T$1977,"&gt;="&amp;'SB35 Determination Data'!$F233,'5th Cycle APR Raw Data-Final'!$T$3:$T$1977,"&lt;="&amp;G233))</f>
        <v>1222</v>
      </c>
      <c r="AM233" s="100">
        <f t="shared" si="137"/>
        <v>43</v>
      </c>
      <c r="AN233" s="114">
        <f t="shared" si="138"/>
        <v>0.5</v>
      </c>
      <c r="AO233" s="2" t="str">
        <f t="shared" si="139"/>
        <v>NO</v>
      </c>
      <c r="AP233" s="2" t="str">
        <f t="shared" si="140"/>
        <v>NO</v>
      </c>
      <c r="AQ233" s="2" t="str">
        <f t="shared" si="141"/>
        <v>YES</v>
      </c>
      <c r="AR233" s="124" t="str">
        <f>VLOOKUP(K233,'2018Submitted'!$A$2:$C$540,3,FALSE)</f>
        <v>Successful</v>
      </c>
      <c r="AS233" s="2" t="str">
        <f t="shared" si="142"/>
        <v>YES</v>
      </c>
      <c r="AT233" s="2" t="str">
        <f t="shared" si="143"/>
        <v>NO</v>
      </c>
    </row>
    <row r="234" spans="1:46" s="2" customFormat="1" ht="12.75" customHeight="1" x14ac:dyDescent="0.2">
      <c r="A234" s="2" t="s">
        <v>12</v>
      </c>
      <c r="B234" s="2" t="str">
        <f t="shared" si="116"/>
        <v>LAGUNA WOODS</v>
      </c>
      <c r="C234" s="71">
        <f t="shared" si="117"/>
        <v>0.625</v>
      </c>
      <c r="D234" s="72">
        <f t="shared" si="118"/>
        <v>8</v>
      </c>
      <c r="E234" s="99">
        <f t="shared" si="119"/>
        <v>2018</v>
      </c>
      <c r="F234" s="99">
        <f t="shared" si="120"/>
        <v>2014</v>
      </c>
      <c r="G234" s="99" t="str">
        <f t="shared" si="121"/>
        <v>2021</v>
      </c>
      <c r="H234" s="2" t="str">
        <f t="shared" si="122"/>
        <v>10/15/2013</v>
      </c>
      <c r="I234" s="2" t="str">
        <f t="shared" si="123"/>
        <v>10/15/2021</v>
      </c>
      <c r="J234" s="2" t="s">
        <v>3</v>
      </c>
      <c r="K234" s="113" t="s">
        <v>1057</v>
      </c>
      <c r="L234" s="100">
        <f>VLOOKUP(K234,'5th Cycle APR Raw Data-Final'!$A$3:$P$1977,6,FALSE)</f>
        <v>1</v>
      </c>
      <c r="M234" s="100">
        <f>IF(AN234&lt;1,SUMIFS('5th Cycle APR Raw Data-Final'!G$3:G$1977,'5th Cycle APR Raw Data-Final'!$A$3:$A$1977,'SB35 Determination Data'!$K234,'5th Cycle APR Raw Data-Final'!$T$3:$T$1977,"&gt;="&amp;'SB35 Determination Data'!$F234,'5th Cycle APR Raw Data-Final'!$T$3:$T$1977,"&lt;"&amp;E234),SUMIFS('5th Cycle APR Raw Data-Final'!G$3:G$1977,'5th Cycle APR Raw Data-Final'!$A$3:$A$1977,'SB35 Determination Data'!$K234,'5th Cycle APR Raw Data-Final'!$T$3:$T$1977,"&gt;="&amp;'SB35 Determination Data'!$F234,'5th Cycle APR Raw Data-Final'!$T$3:$T$1977,"&lt;="&amp;G234))</f>
        <v>0</v>
      </c>
      <c r="N234" s="100">
        <f>IF(AN234&lt;1,SUMIFS('5th Cycle APR Raw Data-Final'!H$3:H$1977,'5th Cycle APR Raw Data-Final'!$A$3:$A$1977,'SB35 Determination Data'!$K234,'5th Cycle APR Raw Data-Final'!$T$3:$T$1977,"&gt;="&amp;'SB35 Determination Data'!$F234,'5th Cycle APR Raw Data-Final'!$T$3:$T$1977,"&lt;"&amp;E234),SUMIFS('5th Cycle APR Raw Data-Final'!H$3:H$1977,'5th Cycle APR Raw Data-Final'!$A$3:$A$1977,'SB35 Determination Data'!$K234,'5th Cycle APR Raw Data-Final'!$T$3:$T$1977,"&gt;="&amp;'SB35 Determination Data'!$F234,'5th Cycle APR Raw Data-Final'!$T$3:$T$1977,"&lt;="&amp;G234))</f>
        <v>0</v>
      </c>
      <c r="O234" s="100">
        <f>IF(AN234&lt;1,SUMIFS('5th Cycle APR Raw Data-Final'!I$3:I$1977,'5th Cycle APR Raw Data-Final'!$A$3:$A$1977,'SB35 Determination Data'!$K234,'5th Cycle APR Raw Data-Final'!$T$3:$T$1977,"&gt;="&amp;'SB35 Determination Data'!$F234,'5th Cycle APR Raw Data-Final'!$T$3:$T$1977,"&lt;"&amp;E234),SUMIFS('5th Cycle APR Raw Data-Final'!I$3:I$1977,'5th Cycle APR Raw Data-Final'!$A$3:$A$1977,'SB35 Determination Data'!$K234,'5th Cycle APR Raw Data-Final'!$T$3:$T$1977,"&gt;="&amp;'SB35 Determination Data'!$F234,'5th Cycle APR Raw Data-Final'!$T$3:$T$1977,"&lt;="&amp;G234))</f>
        <v>0</v>
      </c>
      <c r="P234" s="100">
        <f t="shared" si="124"/>
        <v>1</v>
      </c>
      <c r="Q234" s="112">
        <f t="shared" si="125"/>
        <v>0</v>
      </c>
      <c r="R234" s="101">
        <f t="shared" si="126"/>
        <v>1</v>
      </c>
      <c r="S234" s="101">
        <f t="shared" si="127"/>
        <v>0</v>
      </c>
      <c r="T234" s="100">
        <f>VLOOKUP(K234,'5th Cycle APR Raw Data-Final'!$A$3:$P$1977,10,FALSE)</f>
        <v>1</v>
      </c>
      <c r="U234" s="100">
        <f>IF(AN234&lt;1,SUMIFS('5th Cycle APR Raw Data-Final'!K$3:K$1977,'5th Cycle APR Raw Data-Final'!$A$3:$A$1977,'SB35 Determination Data'!$K234,'5th Cycle APR Raw Data-Final'!$T$3:$T$1977,"&gt;="&amp;'SB35 Determination Data'!$F234,'5th Cycle APR Raw Data-Final'!$T$3:$T$1977,"&lt;"&amp;E234),SUMIFS('5th Cycle APR Raw Data-Final'!K$3:K$1977,'5th Cycle APR Raw Data-Final'!$A$3:$A$1977,'SB35 Determination Data'!$K234,'5th Cycle APR Raw Data-Final'!$T$3:$T$1977,"&gt;="&amp;'SB35 Determination Data'!$F234,'5th Cycle APR Raw Data-Final'!$T$3:$T$1977,"&lt;="&amp;G234))</f>
        <v>0</v>
      </c>
      <c r="V234" s="100">
        <f>IF(AN234&lt;1,SUMIFS('5th Cycle APR Raw Data-Final'!L$3:L$1977,'5th Cycle APR Raw Data-Final'!$A$3:$A$1977,'SB35 Determination Data'!$K234,'5th Cycle APR Raw Data-Final'!$T$3:$T$1977,"&gt;="&amp;'SB35 Determination Data'!$F234,'5th Cycle APR Raw Data-Final'!$T$3:$T$1977,"&lt;"&amp;E234),SUMIFS('5th Cycle APR Raw Data-Final'!L$3:L$1977,'5th Cycle APR Raw Data-Final'!$A$3:$A$1977,'SB35 Determination Data'!$K234,'5th Cycle APR Raw Data-Final'!$T$3:$T$1977,"&gt;="&amp;'SB35 Determination Data'!$F234,'5th Cycle APR Raw Data-Final'!$T$3:$T$1977,"&lt;="&amp;G234))</f>
        <v>0</v>
      </c>
      <c r="W234" s="100">
        <f>IF(AN234&lt;1,SUMIFS('5th Cycle APR Raw Data-Final'!M$3:M$1977,'5th Cycle APR Raw Data-Final'!$A$3:$A$1977,'SB35 Determination Data'!$K234,'5th Cycle APR Raw Data-Final'!$T$3:$T$1977,"&gt;="&amp;'SB35 Determination Data'!$F234,'5th Cycle APR Raw Data-Final'!$T$3:$T$1977,"&lt;"&amp;E234),SUMIFS('5th Cycle APR Raw Data-Final'!M$3:M$1977,'5th Cycle APR Raw Data-Final'!$A$3:$A$1977,'SB35 Determination Data'!$K234,'5th Cycle APR Raw Data-Final'!$T$3:$T$1977,"&gt;="&amp;'SB35 Determination Data'!$F234,'5th Cycle APR Raw Data-Final'!$T$3:$T$1977,"&lt;="&amp;G234))</f>
        <v>0</v>
      </c>
      <c r="X234" s="100">
        <f t="shared" si="128"/>
        <v>1</v>
      </c>
      <c r="Y234" s="100">
        <f t="shared" si="129"/>
        <v>0</v>
      </c>
      <c r="Z234" s="100">
        <f t="shared" si="130"/>
        <v>1</v>
      </c>
      <c r="AA234" s="112">
        <f t="shared" si="131"/>
        <v>0</v>
      </c>
      <c r="AB234" s="112">
        <f t="shared" si="132"/>
        <v>0</v>
      </c>
      <c r="AC234" s="100">
        <f>VLOOKUP(K234,'5th Cycle APR Raw Data-Final'!$A$3:$P$1977,14,FALSE)</f>
        <v>0</v>
      </c>
      <c r="AD234" s="100">
        <f>IF(AN234&lt;1,SUMIFS('5th Cycle APR Raw Data-Final'!$O$3:$O$1977,'5th Cycle APR Raw Data-Final'!$A$3:$A$1977,'SB35 Determination Data'!$K234,'5th Cycle APR Raw Data-Final'!$T$3:$T$1977,"&gt;="&amp;'SB35 Determination Data'!$F234,'5th Cycle APR Raw Data-Final'!$T$3:$T$1977,"&lt;"&amp;E234),SUMIFS('5th Cycle APR Raw Data-Final'!$O$3:$O$1977,'5th Cycle APR Raw Data-Final'!$A$3:$A$1977,'SB35 Determination Data'!$K234,'5th Cycle APR Raw Data-Final'!$T$3:$T$1977,"&gt;="&amp;'SB35 Determination Data'!$F234,'5th Cycle APR Raw Data-Final'!$T$3:$T$1977,"&lt;="&amp;G234))</f>
        <v>0</v>
      </c>
      <c r="AE234" s="100">
        <f t="shared" si="133"/>
        <v>0</v>
      </c>
      <c r="AF234" s="112" t="str">
        <f t="shared" si="134"/>
        <v>*</v>
      </c>
      <c r="AG234" s="100">
        <f>VLOOKUP(K234,'5th Cycle APR Raw Data-Final'!$A$3:$P$1977,16,FALSE)</f>
        <v>0</v>
      </c>
      <c r="AH234" s="100">
        <f>IF(AN234&lt;1,SUMIFS('5th Cycle APR Raw Data-Final'!$Q$3:$Q$1977,'5th Cycle APR Raw Data-Final'!$A$3:$A$1977,'SB35 Determination Data'!$K234,'5th Cycle APR Raw Data-Final'!$T$3:$T$1977,"&gt;="&amp;'SB35 Determination Data'!$F234,'5th Cycle APR Raw Data-Final'!$T$3:$T$1977,"&lt;"&amp;E234),SUMIFS('5th Cycle APR Raw Data-Final'!$Q$3:$Q$1977,'5th Cycle APR Raw Data-Final'!$A$3:$A$1977,'SB35 Determination Data'!$K234,'5th Cycle APR Raw Data-Final'!$T$3:$T$1977,"&gt;="&amp;'SB35 Determination Data'!$F234,'5th Cycle APR Raw Data-Final'!$T$3:$T$1977,"&lt;="&amp;G234))</f>
        <v>0</v>
      </c>
      <c r="AI234" s="100">
        <f t="shared" si="135"/>
        <v>0</v>
      </c>
      <c r="AJ234" s="112" t="str">
        <f t="shared" si="136"/>
        <v>*</v>
      </c>
      <c r="AK234" s="100">
        <f>VLOOKUP(K234,'5th Cycle APR Raw Data-Final'!$A$3:$R$1977,18,FALSE)</f>
        <v>2</v>
      </c>
      <c r="AL234" s="100">
        <f>IF(AN234&lt;1,SUMIFS('5th Cycle APR Raw Data-Final'!$S$3:$S$1977,'5th Cycle APR Raw Data-Final'!$A$3:$A$1977,'SB35 Determination Data'!$K234,'5th Cycle APR Raw Data-Final'!$T$3:$T$1977,"&gt;="&amp;'SB35 Determination Data'!$F234,'5th Cycle APR Raw Data-Final'!$T$3:$T$1977,"&lt;"&amp;E234),SUMIFS('5th Cycle APR Raw Data-Final'!$S$3:$S$1977,'5th Cycle APR Raw Data-Final'!$A$3:$A$1977,'SB35 Determination Data'!$K234,'5th Cycle APR Raw Data-Final'!$T$3:$T$1977,"&gt;="&amp;'SB35 Determination Data'!$F234,'5th Cycle APR Raw Data-Final'!$T$3:$T$1977,"&lt;="&amp;G234))</f>
        <v>0</v>
      </c>
      <c r="AM234" s="100">
        <f t="shared" si="137"/>
        <v>2</v>
      </c>
      <c r="AN234" s="114">
        <f t="shared" si="138"/>
        <v>0.5</v>
      </c>
      <c r="AO234" s="2" t="str">
        <f t="shared" si="139"/>
        <v>NO</v>
      </c>
      <c r="AP234" s="2" t="str">
        <f t="shared" si="140"/>
        <v>YES</v>
      </c>
      <c r="AQ234" s="2" t="str">
        <f t="shared" si="141"/>
        <v>NO</v>
      </c>
      <c r="AR234" s="124" t="str">
        <f>VLOOKUP(K234,'2018Submitted'!$A$2:$C$540,3,FALSE)</f>
        <v>Successful</v>
      </c>
      <c r="AS234" s="2" t="str">
        <f t="shared" si="142"/>
        <v>NO</v>
      </c>
      <c r="AT234" s="2" t="str">
        <f t="shared" si="143"/>
        <v>YES</v>
      </c>
    </row>
    <row r="235" spans="1:46" s="2" customFormat="1" ht="12.75" customHeight="1" x14ac:dyDescent="0.2">
      <c r="A235" s="2" t="s">
        <v>1059</v>
      </c>
      <c r="B235" s="11" t="str">
        <f t="shared" si="116"/>
        <v>LAKE COUNTY</v>
      </c>
      <c r="C235" s="71">
        <f t="shared" si="117"/>
        <v>1</v>
      </c>
      <c r="D235" s="72">
        <f t="shared" si="118"/>
        <v>5</v>
      </c>
      <c r="E235" s="99">
        <f t="shared" si="119"/>
        <v>2017</v>
      </c>
      <c r="F235" s="99">
        <f t="shared" si="120"/>
        <v>2014</v>
      </c>
      <c r="G235" s="99">
        <f t="shared" si="121"/>
        <v>2018</v>
      </c>
      <c r="H235" s="2" t="str">
        <f t="shared" si="122"/>
        <v>06/30/2014</v>
      </c>
      <c r="I235" s="2" t="str">
        <f t="shared" si="123"/>
        <v>06/30/2019</v>
      </c>
      <c r="J235" s="2" t="s">
        <v>13</v>
      </c>
      <c r="K235" s="113" t="s">
        <v>1493</v>
      </c>
      <c r="L235" s="100">
        <f>VLOOKUP(K235,'5th Cycle APR Raw Data-Final'!$A$3:$P$1977,6,FALSE)</f>
        <v>368</v>
      </c>
      <c r="M235" s="100">
        <f>IF(AN235&lt;1,SUMIFS('5th Cycle APR Raw Data-Final'!G$3:G$1977,'5th Cycle APR Raw Data-Final'!$A$3:$A$1977,'SB35 Determination Data'!$K235,'5th Cycle APR Raw Data-Final'!$T$3:$T$1977,"&gt;="&amp;'SB35 Determination Data'!$F235,'5th Cycle APR Raw Data-Final'!$T$3:$T$1977,"&lt;"&amp;E235),SUMIFS('5th Cycle APR Raw Data-Final'!G$3:G$1977,'5th Cycle APR Raw Data-Final'!$A$3:$A$1977,'SB35 Determination Data'!$K235,'5th Cycle APR Raw Data-Final'!$T$3:$T$1977,"&gt;="&amp;'SB35 Determination Data'!$F235,'5th Cycle APR Raw Data-Final'!$T$3:$T$1977,"&lt;="&amp;G235))</f>
        <v>8</v>
      </c>
      <c r="N235" s="100">
        <f>IF(AN235&lt;1,SUMIFS('5th Cycle APR Raw Data-Final'!H$3:H$1977,'5th Cycle APR Raw Data-Final'!$A$3:$A$1977,'SB35 Determination Data'!$K235,'5th Cycle APR Raw Data-Final'!$T$3:$T$1977,"&gt;="&amp;'SB35 Determination Data'!$F235,'5th Cycle APR Raw Data-Final'!$T$3:$T$1977,"&lt;"&amp;E235),SUMIFS('5th Cycle APR Raw Data-Final'!H$3:H$1977,'5th Cycle APR Raw Data-Final'!$A$3:$A$1977,'SB35 Determination Data'!$K235,'5th Cycle APR Raw Data-Final'!$T$3:$T$1977,"&gt;="&amp;'SB35 Determination Data'!$F235,'5th Cycle APR Raw Data-Final'!$T$3:$T$1977,"&lt;="&amp;G235))</f>
        <v>0</v>
      </c>
      <c r="O235" s="100">
        <f>IF(AN235&lt;1,SUMIFS('5th Cycle APR Raw Data-Final'!I$3:I$1977,'5th Cycle APR Raw Data-Final'!$A$3:$A$1977,'SB35 Determination Data'!$K235,'5th Cycle APR Raw Data-Final'!$T$3:$T$1977,"&gt;="&amp;'SB35 Determination Data'!$F235,'5th Cycle APR Raw Data-Final'!$T$3:$T$1977,"&lt;"&amp;E235),SUMIFS('5th Cycle APR Raw Data-Final'!I$3:I$1977,'5th Cycle APR Raw Data-Final'!$A$3:$A$1977,'SB35 Determination Data'!$K235,'5th Cycle APR Raw Data-Final'!$T$3:$T$1977,"&gt;="&amp;'SB35 Determination Data'!$F235,'5th Cycle APR Raw Data-Final'!$T$3:$T$1977,"&lt;="&amp;G235))</f>
        <v>8</v>
      </c>
      <c r="P235" s="100">
        <f t="shared" si="124"/>
        <v>360</v>
      </c>
      <c r="Q235" s="112">
        <f t="shared" si="125"/>
        <v>2.1739130434782608E-2</v>
      </c>
      <c r="R235" s="101">
        <f t="shared" si="126"/>
        <v>368</v>
      </c>
      <c r="S235" s="101">
        <f t="shared" si="127"/>
        <v>0</v>
      </c>
      <c r="T235" s="100">
        <f>VLOOKUP(K235,'5th Cycle APR Raw Data-Final'!$A$3:$P$1977,10,FALSE)</f>
        <v>231</v>
      </c>
      <c r="U235" s="100">
        <f>IF(AN235&lt;1,SUMIFS('5th Cycle APR Raw Data-Final'!K$3:K$1977,'5th Cycle APR Raw Data-Final'!$A$3:$A$1977,'SB35 Determination Data'!$K235,'5th Cycle APR Raw Data-Final'!$T$3:$T$1977,"&gt;="&amp;'SB35 Determination Data'!$F235,'5th Cycle APR Raw Data-Final'!$T$3:$T$1977,"&lt;"&amp;E235),SUMIFS('5th Cycle APR Raw Data-Final'!K$3:K$1977,'5th Cycle APR Raw Data-Final'!$A$3:$A$1977,'SB35 Determination Data'!$K235,'5th Cycle APR Raw Data-Final'!$T$3:$T$1977,"&gt;="&amp;'SB35 Determination Data'!$F235,'5th Cycle APR Raw Data-Final'!$T$3:$T$1977,"&lt;="&amp;G235))</f>
        <v>17</v>
      </c>
      <c r="V235" s="100">
        <f>IF(AN235&lt;1,SUMIFS('5th Cycle APR Raw Data-Final'!L$3:L$1977,'5th Cycle APR Raw Data-Final'!$A$3:$A$1977,'SB35 Determination Data'!$K235,'5th Cycle APR Raw Data-Final'!$T$3:$T$1977,"&gt;="&amp;'SB35 Determination Data'!$F235,'5th Cycle APR Raw Data-Final'!$T$3:$T$1977,"&lt;"&amp;E235),SUMIFS('5th Cycle APR Raw Data-Final'!L$3:L$1977,'5th Cycle APR Raw Data-Final'!$A$3:$A$1977,'SB35 Determination Data'!$K235,'5th Cycle APR Raw Data-Final'!$T$3:$T$1977,"&gt;="&amp;'SB35 Determination Data'!$F235,'5th Cycle APR Raw Data-Final'!$T$3:$T$1977,"&lt;="&amp;G235))</f>
        <v>0</v>
      </c>
      <c r="W235" s="100">
        <f>IF(AN235&lt;1,SUMIFS('5th Cycle APR Raw Data-Final'!M$3:M$1977,'5th Cycle APR Raw Data-Final'!$A$3:$A$1977,'SB35 Determination Data'!$K235,'5th Cycle APR Raw Data-Final'!$T$3:$T$1977,"&gt;="&amp;'SB35 Determination Data'!$F235,'5th Cycle APR Raw Data-Final'!$T$3:$T$1977,"&lt;"&amp;E235),SUMIFS('5th Cycle APR Raw Data-Final'!M$3:M$1977,'5th Cycle APR Raw Data-Final'!$A$3:$A$1977,'SB35 Determination Data'!$K235,'5th Cycle APR Raw Data-Final'!$T$3:$T$1977,"&gt;="&amp;'SB35 Determination Data'!$F235,'5th Cycle APR Raw Data-Final'!$T$3:$T$1977,"&lt;="&amp;G235))</f>
        <v>17</v>
      </c>
      <c r="X235" s="100">
        <f t="shared" si="128"/>
        <v>214</v>
      </c>
      <c r="Y235" s="100">
        <f t="shared" si="129"/>
        <v>17</v>
      </c>
      <c r="Z235" s="100">
        <f t="shared" si="130"/>
        <v>214</v>
      </c>
      <c r="AA235" s="112">
        <f t="shared" si="131"/>
        <v>7.3593073593073599E-2</v>
      </c>
      <c r="AB235" s="112">
        <f t="shared" si="132"/>
        <v>7.3593073593073599E-2</v>
      </c>
      <c r="AC235" s="100">
        <f>VLOOKUP(K235,'5th Cycle APR Raw Data-Final'!$A$3:$P$1977,14,FALSE)</f>
        <v>256</v>
      </c>
      <c r="AD235" s="100">
        <f>IF(AN235&lt;1,SUMIFS('5th Cycle APR Raw Data-Final'!$O$3:$O$1977,'5th Cycle APR Raw Data-Final'!$A$3:$A$1977,'SB35 Determination Data'!$K235,'5th Cycle APR Raw Data-Final'!$T$3:$T$1977,"&gt;="&amp;'SB35 Determination Data'!$F235,'5th Cycle APR Raw Data-Final'!$T$3:$T$1977,"&lt;"&amp;E235),SUMIFS('5th Cycle APR Raw Data-Final'!$O$3:$O$1977,'5th Cycle APR Raw Data-Final'!$A$3:$A$1977,'SB35 Determination Data'!$K235,'5th Cycle APR Raw Data-Final'!$T$3:$T$1977,"&gt;="&amp;'SB35 Determination Data'!$F235,'5th Cycle APR Raw Data-Final'!$T$3:$T$1977,"&lt;="&amp;G235))</f>
        <v>22</v>
      </c>
      <c r="AE235" s="100">
        <f t="shared" si="133"/>
        <v>234</v>
      </c>
      <c r="AF235" s="112">
        <f t="shared" si="134"/>
        <v>8.59375E-2</v>
      </c>
      <c r="AG235" s="100">
        <f>VLOOKUP(K235,'5th Cycle APR Raw Data-Final'!$A$3:$P$1977,16,FALSE)</f>
        <v>601</v>
      </c>
      <c r="AH235" s="100">
        <f>IF(AN235&lt;1,SUMIFS('5th Cycle APR Raw Data-Final'!$Q$3:$Q$1977,'5th Cycle APR Raw Data-Final'!$A$3:$A$1977,'SB35 Determination Data'!$K235,'5th Cycle APR Raw Data-Final'!$T$3:$T$1977,"&gt;="&amp;'SB35 Determination Data'!$F235,'5th Cycle APR Raw Data-Final'!$T$3:$T$1977,"&lt;"&amp;E235),SUMIFS('5th Cycle APR Raw Data-Final'!$Q$3:$Q$1977,'5th Cycle APR Raw Data-Final'!$A$3:$A$1977,'SB35 Determination Data'!$K235,'5th Cycle APR Raw Data-Final'!$T$3:$T$1977,"&gt;="&amp;'SB35 Determination Data'!$F235,'5th Cycle APR Raw Data-Final'!$T$3:$T$1977,"&lt;="&amp;G235))</f>
        <v>16</v>
      </c>
      <c r="AI235" s="100">
        <f t="shared" si="135"/>
        <v>585</v>
      </c>
      <c r="AJ235" s="112">
        <f t="shared" si="136"/>
        <v>2.6622296173044926E-2</v>
      </c>
      <c r="AK235" s="100">
        <f>VLOOKUP(K235,'5th Cycle APR Raw Data-Final'!$A$3:$R$1977,18,FALSE)</f>
        <v>1456</v>
      </c>
      <c r="AL235" s="100">
        <f>IF(AN235&lt;1,SUMIFS('5th Cycle APR Raw Data-Final'!$S$3:$S$1977,'5th Cycle APR Raw Data-Final'!$A$3:$A$1977,'SB35 Determination Data'!$K235,'5th Cycle APR Raw Data-Final'!$T$3:$T$1977,"&gt;="&amp;'SB35 Determination Data'!$F235,'5th Cycle APR Raw Data-Final'!$T$3:$T$1977,"&lt;"&amp;E235),SUMIFS('5th Cycle APR Raw Data-Final'!$S$3:$S$1977,'5th Cycle APR Raw Data-Final'!$A$3:$A$1977,'SB35 Determination Data'!$K235,'5th Cycle APR Raw Data-Final'!$T$3:$T$1977,"&gt;="&amp;'SB35 Determination Data'!$F235,'5th Cycle APR Raw Data-Final'!$T$3:$T$1977,"&lt;="&amp;G235))</f>
        <v>63</v>
      </c>
      <c r="AM235" s="100">
        <f t="shared" si="137"/>
        <v>1393</v>
      </c>
      <c r="AN235" s="114">
        <f t="shared" si="138"/>
        <v>1</v>
      </c>
      <c r="AO235" s="2" t="str">
        <f t="shared" si="139"/>
        <v>YES</v>
      </c>
      <c r="AP235" s="2" t="str">
        <f t="shared" si="140"/>
        <v>NO</v>
      </c>
      <c r="AQ235" s="2" t="str">
        <f t="shared" si="141"/>
        <v>NO</v>
      </c>
      <c r="AR235" s="124" t="str">
        <f>VLOOKUP(K235,'2018Submitted'!$A$2:$C$540,3,FALSE)</f>
        <v>Successful</v>
      </c>
      <c r="AS235" s="2" t="str">
        <f t="shared" si="142"/>
        <v>NO</v>
      </c>
      <c r="AT235" s="2" t="str">
        <f t="shared" si="143"/>
        <v>NO</v>
      </c>
    </row>
    <row r="236" spans="1:46" s="2" customFormat="1" ht="12.75" customHeight="1" x14ac:dyDescent="0.2">
      <c r="A236" s="2" t="s">
        <v>35</v>
      </c>
      <c r="B236" s="11" t="str">
        <f t="shared" si="116"/>
        <v>LAKE ELSINORE</v>
      </c>
      <c r="C236" s="71">
        <f t="shared" si="117"/>
        <v>0.625</v>
      </c>
      <c r="D236" s="72">
        <f t="shared" si="118"/>
        <v>8</v>
      </c>
      <c r="E236" s="99">
        <f t="shared" si="119"/>
        <v>2018</v>
      </c>
      <c r="F236" s="99">
        <f t="shared" si="120"/>
        <v>2014</v>
      </c>
      <c r="G236" s="99" t="str">
        <f t="shared" si="121"/>
        <v>2021</v>
      </c>
      <c r="H236" s="2" t="str">
        <f t="shared" si="122"/>
        <v>10/15/2013</v>
      </c>
      <c r="I236" s="2" t="str">
        <f t="shared" si="123"/>
        <v>10/15/2021</v>
      </c>
      <c r="J236" s="2" t="s">
        <v>3</v>
      </c>
      <c r="K236" s="113" t="s">
        <v>170</v>
      </c>
      <c r="L236" s="100">
        <f>VLOOKUP(K236,'5th Cycle APR Raw Data-Final'!$A$3:$P$1977,6,FALSE)</f>
        <v>1196</v>
      </c>
      <c r="M236" s="100">
        <f>IF(AN236&lt;1,SUMIFS('5th Cycle APR Raw Data-Final'!G$3:G$1977,'5th Cycle APR Raw Data-Final'!$A$3:$A$1977,'SB35 Determination Data'!$K236,'5th Cycle APR Raw Data-Final'!$T$3:$T$1977,"&gt;="&amp;'SB35 Determination Data'!$F236,'5th Cycle APR Raw Data-Final'!$T$3:$T$1977,"&lt;"&amp;E236),SUMIFS('5th Cycle APR Raw Data-Final'!G$3:G$1977,'5th Cycle APR Raw Data-Final'!$A$3:$A$1977,'SB35 Determination Data'!$K236,'5th Cycle APR Raw Data-Final'!$T$3:$T$1977,"&gt;="&amp;'SB35 Determination Data'!$F236,'5th Cycle APR Raw Data-Final'!$T$3:$T$1977,"&lt;="&amp;G236))</f>
        <v>2</v>
      </c>
      <c r="N236" s="100">
        <f>IF(AN236&lt;1,SUMIFS('5th Cycle APR Raw Data-Final'!H$3:H$1977,'5th Cycle APR Raw Data-Final'!$A$3:$A$1977,'SB35 Determination Data'!$K236,'5th Cycle APR Raw Data-Final'!$T$3:$T$1977,"&gt;="&amp;'SB35 Determination Data'!$F236,'5th Cycle APR Raw Data-Final'!$T$3:$T$1977,"&lt;"&amp;E236),SUMIFS('5th Cycle APR Raw Data-Final'!H$3:H$1977,'5th Cycle APR Raw Data-Final'!$A$3:$A$1977,'SB35 Determination Data'!$K236,'5th Cycle APR Raw Data-Final'!$T$3:$T$1977,"&gt;="&amp;'SB35 Determination Data'!$F236,'5th Cycle APR Raw Data-Final'!$T$3:$T$1977,"&lt;="&amp;G236))</f>
        <v>0</v>
      </c>
      <c r="O236" s="100">
        <f>IF(AN236&lt;1,SUMIFS('5th Cycle APR Raw Data-Final'!I$3:I$1977,'5th Cycle APR Raw Data-Final'!$A$3:$A$1977,'SB35 Determination Data'!$K236,'5th Cycle APR Raw Data-Final'!$T$3:$T$1977,"&gt;="&amp;'SB35 Determination Data'!$F236,'5th Cycle APR Raw Data-Final'!$T$3:$T$1977,"&lt;"&amp;E236),SUMIFS('5th Cycle APR Raw Data-Final'!I$3:I$1977,'5th Cycle APR Raw Data-Final'!$A$3:$A$1977,'SB35 Determination Data'!$K236,'5th Cycle APR Raw Data-Final'!$T$3:$T$1977,"&gt;="&amp;'SB35 Determination Data'!$F236,'5th Cycle APR Raw Data-Final'!$T$3:$T$1977,"&lt;="&amp;G236))</f>
        <v>2</v>
      </c>
      <c r="P236" s="100">
        <f t="shared" si="124"/>
        <v>1194</v>
      </c>
      <c r="Q236" s="112">
        <f t="shared" si="125"/>
        <v>1.6722408026755853E-3</v>
      </c>
      <c r="R236" s="101">
        <f t="shared" si="126"/>
        <v>598</v>
      </c>
      <c r="S236" s="101">
        <f t="shared" si="127"/>
        <v>0</v>
      </c>
      <c r="T236" s="100">
        <f>VLOOKUP(K236,'5th Cycle APR Raw Data-Final'!$A$3:$P$1977,10,FALSE)</f>
        <v>801</v>
      </c>
      <c r="U236" s="100">
        <f>IF(AN236&lt;1,SUMIFS('5th Cycle APR Raw Data-Final'!K$3:K$1977,'5th Cycle APR Raw Data-Final'!$A$3:$A$1977,'SB35 Determination Data'!$K236,'5th Cycle APR Raw Data-Final'!$T$3:$T$1977,"&gt;="&amp;'SB35 Determination Data'!$F236,'5th Cycle APR Raw Data-Final'!$T$3:$T$1977,"&lt;"&amp;E236),SUMIFS('5th Cycle APR Raw Data-Final'!K$3:K$1977,'5th Cycle APR Raw Data-Final'!$A$3:$A$1977,'SB35 Determination Data'!$K236,'5th Cycle APR Raw Data-Final'!$T$3:$T$1977,"&gt;="&amp;'SB35 Determination Data'!$F236,'5th Cycle APR Raw Data-Final'!$T$3:$T$1977,"&lt;="&amp;G236))</f>
        <v>0</v>
      </c>
      <c r="V236" s="100">
        <f>IF(AN236&lt;1,SUMIFS('5th Cycle APR Raw Data-Final'!L$3:L$1977,'5th Cycle APR Raw Data-Final'!$A$3:$A$1977,'SB35 Determination Data'!$K236,'5th Cycle APR Raw Data-Final'!$T$3:$T$1977,"&gt;="&amp;'SB35 Determination Data'!$F236,'5th Cycle APR Raw Data-Final'!$T$3:$T$1977,"&lt;"&amp;E236),SUMIFS('5th Cycle APR Raw Data-Final'!L$3:L$1977,'5th Cycle APR Raw Data-Final'!$A$3:$A$1977,'SB35 Determination Data'!$K236,'5th Cycle APR Raw Data-Final'!$T$3:$T$1977,"&gt;="&amp;'SB35 Determination Data'!$F236,'5th Cycle APR Raw Data-Final'!$T$3:$T$1977,"&lt;="&amp;G236))</f>
        <v>0</v>
      </c>
      <c r="W236" s="100">
        <f>IF(AN236&lt;1,SUMIFS('5th Cycle APR Raw Data-Final'!M$3:M$1977,'5th Cycle APR Raw Data-Final'!$A$3:$A$1977,'SB35 Determination Data'!$K236,'5th Cycle APR Raw Data-Final'!$T$3:$T$1977,"&gt;="&amp;'SB35 Determination Data'!$F236,'5th Cycle APR Raw Data-Final'!$T$3:$T$1977,"&lt;"&amp;E236),SUMIFS('5th Cycle APR Raw Data-Final'!M$3:M$1977,'5th Cycle APR Raw Data-Final'!$A$3:$A$1977,'SB35 Determination Data'!$K236,'5th Cycle APR Raw Data-Final'!$T$3:$T$1977,"&gt;="&amp;'SB35 Determination Data'!$F236,'5th Cycle APR Raw Data-Final'!$T$3:$T$1977,"&lt;="&amp;G236))</f>
        <v>0</v>
      </c>
      <c r="X236" s="100">
        <f t="shared" si="128"/>
        <v>801</v>
      </c>
      <c r="Y236" s="100">
        <f t="shared" si="129"/>
        <v>0</v>
      </c>
      <c r="Z236" s="100">
        <f t="shared" si="130"/>
        <v>801</v>
      </c>
      <c r="AA236" s="112">
        <f t="shared" si="131"/>
        <v>0</v>
      </c>
      <c r="AB236" s="112">
        <f t="shared" si="132"/>
        <v>0</v>
      </c>
      <c r="AC236" s="100">
        <f>VLOOKUP(K236,'5th Cycle APR Raw Data-Final'!$A$3:$P$1977,14,FALSE)</f>
        <v>897</v>
      </c>
      <c r="AD236" s="100">
        <f>IF(AN236&lt;1,SUMIFS('5th Cycle APR Raw Data-Final'!$O$3:$O$1977,'5th Cycle APR Raw Data-Final'!$A$3:$A$1977,'SB35 Determination Data'!$K236,'5th Cycle APR Raw Data-Final'!$T$3:$T$1977,"&gt;="&amp;'SB35 Determination Data'!$F236,'5th Cycle APR Raw Data-Final'!$T$3:$T$1977,"&lt;"&amp;E236),SUMIFS('5th Cycle APR Raw Data-Final'!$O$3:$O$1977,'5th Cycle APR Raw Data-Final'!$A$3:$A$1977,'SB35 Determination Data'!$K236,'5th Cycle APR Raw Data-Final'!$T$3:$T$1977,"&gt;="&amp;'SB35 Determination Data'!$F236,'5th Cycle APR Raw Data-Final'!$T$3:$T$1977,"&lt;="&amp;G236))</f>
        <v>673</v>
      </c>
      <c r="AE236" s="100">
        <f t="shared" si="133"/>
        <v>224</v>
      </c>
      <c r="AF236" s="112">
        <f t="shared" si="134"/>
        <v>0.75027870680044595</v>
      </c>
      <c r="AG236" s="100">
        <f>VLOOKUP(K236,'5th Cycle APR Raw Data-Final'!$A$3:$P$1977,16,FALSE)</f>
        <v>2035</v>
      </c>
      <c r="AH236" s="100">
        <f>IF(AN236&lt;1,SUMIFS('5th Cycle APR Raw Data-Final'!$Q$3:$Q$1977,'5th Cycle APR Raw Data-Final'!$A$3:$A$1977,'SB35 Determination Data'!$K236,'5th Cycle APR Raw Data-Final'!$T$3:$T$1977,"&gt;="&amp;'SB35 Determination Data'!$F236,'5th Cycle APR Raw Data-Final'!$T$3:$T$1977,"&lt;"&amp;E236),SUMIFS('5th Cycle APR Raw Data-Final'!$Q$3:$Q$1977,'5th Cycle APR Raw Data-Final'!$A$3:$A$1977,'SB35 Determination Data'!$K236,'5th Cycle APR Raw Data-Final'!$T$3:$T$1977,"&gt;="&amp;'SB35 Determination Data'!$F236,'5th Cycle APR Raw Data-Final'!$T$3:$T$1977,"&lt;="&amp;G236))</f>
        <v>695</v>
      </c>
      <c r="AI236" s="100">
        <f t="shared" si="135"/>
        <v>1340</v>
      </c>
      <c r="AJ236" s="112">
        <f t="shared" si="136"/>
        <v>0.34152334152334152</v>
      </c>
      <c r="AK236" s="100">
        <f>VLOOKUP(K236,'5th Cycle APR Raw Data-Final'!$A$3:$R$1977,18,FALSE)</f>
        <v>4929</v>
      </c>
      <c r="AL236" s="100">
        <f>IF(AN236&lt;1,SUMIFS('5th Cycle APR Raw Data-Final'!$S$3:$S$1977,'5th Cycle APR Raw Data-Final'!$A$3:$A$1977,'SB35 Determination Data'!$K236,'5th Cycle APR Raw Data-Final'!$T$3:$T$1977,"&gt;="&amp;'SB35 Determination Data'!$F236,'5th Cycle APR Raw Data-Final'!$T$3:$T$1977,"&lt;"&amp;E236),SUMIFS('5th Cycle APR Raw Data-Final'!$S$3:$S$1977,'5th Cycle APR Raw Data-Final'!$A$3:$A$1977,'SB35 Determination Data'!$K236,'5th Cycle APR Raw Data-Final'!$T$3:$T$1977,"&gt;="&amp;'SB35 Determination Data'!$F236,'5th Cycle APR Raw Data-Final'!$T$3:$T$1977,"&lt;="&amp;G236))</f>
        <v>1370</v>
      </c>
      <c r="AM236" s="100">
        <f t="shared" si="137"/>
        <v>3559</v>
      </c>
      <c r="AN236" s="114">
        <f t="shared" si="138"/>
        <v>0.5</v>
      </c>
      <c r="AO236" s="2" t="str">
        <f t="shared" si="139"/>
        <v>YES</v>
      </c>
      <c r="AP236" s="2" t="str">
        <f t="shared" si="140"/>
        <v>NO</v>
      </c>
      <c r="AQ236" s="2" t="str">
        <f t="shared" si="141"/>
        <v>NO</v>
      </c>
      <c r="AR236" s="124" t="str">
        <f>VLOOKUP(K236,'2018Submitted'!$A$2:$C$540,3,FALSE)</f>
        <v>Successful</v>
      </c>
      <c r="AS236" s="2" t="str">
        <f t="shared" si="142"/>
        <v>NO</v>
      </c>
      <c r="AT236" s="2" t="str">
        <f t="shared" si="143"/>
        <v>NO</v>
      </c>
    </row>
    <row r="237" spans="1:46" s="2" customFormat="1" ht="12.75" customHeight="1" x14ac:dyDescent="0.2">
      <c r="A237" s="2" t="s">
        <v>12</v>
      </c>
      <c r="B237" s="2" t="str">
        <f t="shared" si="116"/>
        <v>LAKE FOREST</v>
      </c>
      <c r="C237" s="71">
        <f t="shared" si="117"/>
        <v>0.625</v>
      </c>
      <c r="D237" s="72">
        <f t="shared" si="118"/>
        <v>8</v>
      </c>
      <c r="E237" s="99">
        <f t="shared" si="119"/>
        <v>2018</v>
      </c>
      <c r="F237" s="99">
        <f t="shared" si="120"/>
        <v>2014</v>
      </c>
      <c r="G237" s="99" t="str">
        <f t="shared" si="121"/>
        <v>2021</v>
      </c>
      <c r="H237" s="2" t="str">
        <f t="shared" si="122"/>
        <v>10/15/2013</v>
      </c>
      <c r="I237" s="2" t="str">
        <f t="shared" si="123"/>
        <v>10/15/2021</v>
      </c>
      <c r="J237" s="2" t="s">
        <v>3</v>
      </c>
      <c r="K237" s="113" t="s">
        <v>171</v>
      </c>
      <c r="L237" s="100">
        <f>VLOOKUP(K237,'5th Cycle APR Raw Data-Final'!$A$3:$P$1977,6,FALSE)</f>
        <v>647</v>
      </c>
      <c r="M237" s="100">
        <f>IF(AN237&lt;1,SUMIFS('5th Cycle APR Raw Data-Final'!G$3:G$1977,'5th Cycle APR Raw Data-Final'!$A$3:$A$1977,'SB35 Determination Data'!$K237,'5th Cycle APR Raw Data-Final'!$T$3:$T$1977,"&gt;="&amp;'SB35 Determination Data'!$F237,'5th Cycle APR Raw Data-Final'!$T$3:$T$1977,"&lt;"&amp;E237),SUMIFS('5th Cycle APR Raw Data-Final'!G$3:G$1977,'5th Cycle APR Raw Data-Final'!$A$3:$A$1977,'SB35 Determination Data'!$K237,'5th Cycle APR Raw Data-Final'!$T$3:$T$1977,"&gt;="&amp;'SB35 Determination Data'!$F237,'5th Cycle APR Raw Data-Final'!$T$3:$T$1977,"&lt;="&amp;G237))</f>
        <v>0</v>
      </c>
      <c r="N237" s="100">
        <f>IF(AN237&lt;1,SUMIFS('5th Cycle APR Raw Data-Final'!H$3:H$1977,'5th Cycle APR Raw Data-Final'!$A$3:$A$1977,'SB35 Determination Data'!$K237,'5th Cycle APR Raw Data-Final'!$T$3:$T$1977,"&gt;="&amp;'SB35 Determination Data'!$F237,'5th Cycle APR Raw Data-Final'!$T$3:$T$1977,"&lt;"&amp;E237),SUMIFS('5th Cycle APR Raw Data-Final'!H$3:H$1977,'5th Cycle APR Raw Data-Final'!$A$3:$A$1977,'SB35 Determination Data'!$K237,'5th Cycle APR Raw Data-Final'!$T$3:$T$1977,"&gt;="&amp;'SB35 Determination Data'!$F237,'5th Cycle APR Raw Data-Final'!$T$3:$T$1977,"&lt;="&amp;G237))</f>
        <v>0</v>
      </c>
      <c r="O237" s="100">
        <f>IF(AN237&lt;1,SUMIFS('5th Cycle APR Raw Data-Final'!I$3:I$1977,'5th Cycle APR Raw Data-Final'!$A$3:$A$1977,'SB35 Determination Data'!$K237,'5th Cycle APR Raw Data-Final'!$T$3:$T$1977,"&gt;="&amp;'SB35 Determination Data'!$F237,'5th Cycle APR Raw Data-Final'!$T$3:$T$1977,"&lt;"&amp;E237),SUMIFS('5th Cycle APR Raw Data-Final'!I$3:I$1977,'5th Cycle APR Raw Data-Final'!$A$3:$A$1977,'SB35 Determination Data'!$K237,'5th Cycle APR Raw Data-Final'!$T$3:$T$1977,"&gt;="&amp;'SB35 Determination Data'!$F237,'5th Cycle APR Raw Data-Final'!$T$3:$T$1977,"&lt;="&amp;G237))</f>
        <v>0</v>
      </c>
      <c r="P237" s="100">
        <f t="shared" si="124"/>
        <v>647</v>
      </c>
      <c r="Q237" s="112">
        <f t="shared" si="125"/>
        <v>0</v>
      </c>
      <c r="R237" s="101">
        <f t="shared" si="126"/>
        <v>324</v>
      </c>
      <c r="S237" s="101">
        <f t="shared" si="127"/>
        <v>0</v>
      </c>
      <c r="T237" s="100">
        <f>VLOOKUP(K237,'5th Cycle APR Raw Data-Final'!$A$3:$P$1977,10,FALSE)</f>
        <v>450</v>
      </c>
      <c r="U237" s="100">
        <f>IF(AN237&lt;1,SUMIFS('5th Cycle APR Raw Data-Final'!K$3:K$1977,'5th Cycle APR Raw Data-Final'!$A$3:$A$1977,'SB35 Determination Data'!$K237,'5th Cycle APR Raw Data-Final'!$T$3:$T$1977,"&gt;="&amp;'SB35 Determination Data'!$F237,'5th Cycle APR Raw Data-Final'!$T$3:$T$1977,"&lt;"&amp;E237),SUMIFS('5th Cycle APR Raw Data-Final'!K$3:K$1977,'5th Cycle APR Raw Data-Final'!$A$3:$A$1977,'SB35 Determination Data'!$K237,'5th Cycle APR Raw Data-Final'!$T$3:$T$1977,"&gt;="&amp;'SB35 Determination Data'!$F237,'5th Cycle APR Raw Data-Final'!$T$3:$T$1977,"&lt;="&amp;G237))</f>
        <v>0</v>
      </c>
      <c r="V237" s="100">
        <f>IF(AN237&lt;1,SUMIFS('5th Cycle APR Raw Data-Final'!L$3:L$1977,'5th Cycle APR Raw Data-Final'!$A$3:$A$1977,'SB35 Determination Data'!$K237,'5th Cycle APR Raw Data-Final'!$T$3:$T$1977,"&gt;="&amp;'SB35 Determination Data'!$F237,'5th Cycle APR Raw Data-Final'!$T$3:$T$1977,"&lt;"&amp;E237),SUMIFS('5th Cycle APR Raw Data-Final'!L$3:L$1977,'5th Cycle APR Raw Data-Final'!$A$3:$A$1977,'SB35 Determination Data'!$K237,'5th Cycle APR Raw Data-Final'!$T$3:$T$1977,"&gt;="&amp;'SB35 Determination Data'!$F237,'5th Cycle APR Raw Data-Final'!$T$3:$T$1977,"&lt;="&amp;G237))</f>
        <v>0</v>
      </c>
      <c r="W237" s="100">
        <f>IF(AN237&lt;1,SUMIFS('5th Cycle APR Raw Data-Final'!M$3:M$1977,'5th Cycle APR Raw Data-Final'!$A$3:$A$1977,'SB35 Determination Data'!$K237,'5th Cycle APR Raw Data-Final'!$T$3:$T$1977,"&gt;="&amp;'SB35 Determination Data'!$F237,'5th Cycle APR Raw Data-Final'!$T$3:$T$1977,"&lt;"&amp;E237),SUMIFS('5th Cycle APR Raw Data-Final'!M$3:M$1977,'5th Cycle APR Raw Data-Final'!$A$3:$A$1977,'SB35 Determination Data'!$K237,'5th Cycle APR Raw Data-Final'!$T$3:$T$1977,"&gt;="&amp;'SB35 Determination Data'!$F237,'5th Cycle APR Raw Data-Final'!$T$3:$T$1977,"&lt;="&amp;G237))</f>
        <v>0</v>
      </c>
      <c r="X237" s="100">
        <f t="shared" si="128"/>
        <v>450</v>
      </c>
      <c r="Y237" s="100">
        <f t="shared" si="129"/>
        <v>0</v>
      </c>
      <c r="Z237" s="100">
        <f t="shared" si="130"/>
        <v>450</v>
      </c>
      <c r="AA237" s="112">
        <f t="shared" si="131"/>
        <v>0</v>
      </c>
      <c r="AB237" s="112">
        <f t="shared" si="132"/>
        <v>0</v>
      </c>
      <c r="AC237" s="100">
        <f>VLOOKUP(K237,'5th Cycle APR Raw Data-Final'!$A$3:$P$1977,14,FALSE)</f>
        <v>497</v>
      </c>
      <c r="AD237" s="100">
        <f>IF(AN237&lt;1,SUMIFS('5th Cycle APR Raw Data-Final'!$O$3:$O$1977,'5th Cycle APR Raw Data-Final'!$A$3:$A$1977,'SB35 Determination Data'!$K237,'5th Cycle APR Raw Data-Final'!$T$3:$T$1977,"&gt;="&amp;'SB35 Determination Data'!$F237,'5th Cycle APR Raw Data-Final'!$T$3:$T$1977,"&lt;"&amp;E237),SUMIFS('5th Cycle APR Raw Data-Final'!$O$3:$O$1977,'5th Cycle APR Raw Data-Final'!$A$3:$A$1977,'SB35 Determination Data'!$K237,'5th Cycle APR Raw Data-Final'!$T$3:$T$1977,"&gt;="&amp;'SB35 Determination Data'!$F237,'5th Cycle APR Raw Data-Final'!$T$3:$T$1977,"&lt;="&amp;G237))</f>
        <v>201</v>
      </c>
      <c r="AE237" s="100">
        <f t="shared" si="133"/>
        <v>296</v>
      </c>
      <c r="AF237" s="112">
        <f t="shared" si="134"/>
        <v>0.40442655935613681</v>
      </c>
      <c r="AG237" s="100">
        <f>VLOOKUP(K237,'5th Cycle APR Raw Data-Final'!$A$3:$P$1977,16,FALSE)</f>
        <v>1133</v>
      </c>
      <c r="AH237" s="100">
        <f>IF(AN237&lt;1,SUMIFS('5th Cycle APR Raw Data-Final'!$Q$3:$Q$1977,'5th Cycle APR Raw Data-Final'!$A$3:$A$1977,'SB35 Determination Data'!$K237,'5th Cycle APR Raw Data-Final'!$T$3:$T$1977,"&gt;="&amp;'SB35 Determination Data'!$F237,'5th Cycle APR Raw Data-Final'!$T$3:$T$1977,"&lt;"&amp;E237),SUMIFS('5th Cycle APR Raw Data-Final'!$Q$3:$Q$1977,'5th Cycle APR Raw Data-Final'!$A$3:$A$1977,'SB35 Determination Data'!$K237,'5th Cycle APR Raw Data-Final'!$T$3:$T$1977,"&gt;="&amp;'SB35 Determination Data'!$F237,'5th Cycle APR Raw Data-Final'!$T$3:$T$1977,"&lt;="&amp;G237))</f>
        <v>2387</v>
      </c>
      <c r="AI237" s="100">
        <f t="shared" si="135"/>
        <v>0</v>
      </c>
      <c r="AJ237" s="112">
        <f t="shared" si="136"/>
        <v>2.1067961165048543</v>
      </c>
      <c r="AK237" s="100">
        <f>VLOOKUP(K237,'5th Cycle APR Raw Data-Final'!$A$3:$R$1977,18,FALSE)</f>
        <v>2727</v>
      </c>
      <c r="AL237" s="100">
        <f>IF(AN237&lt;1,SUMIFS('5th Cycle APR Raw Data-Final'!$S$3:$S$1977,'5th Cycle APR Raw Data-Final'!$A$3:$A$1977,'SB35 Determination Data'!$K237,'5th Cycle APR Raw Data-Final'!$T$3:$T$1977,"&gt;="&amp;'SB35 Determination Data'!$F237,'5th Cycle APR Raw Data-Final'!$T$3:$T$1977,"&lt;"&amp;E237),SUMIFS('5th Cycle APR Raw Data-Final'!$S$3:$S$1977,'5th Cycle APR Raw Data-Final'!$A$3:$A$1977,'SB35 Determination Data'!$K237,'5th Cycle APR Raw Data-Final'!$T$3:$T$1977,"&gt;="&amp;'SB35 Determination Data'!$F237,'5th Cycle APR Raw Data-Final'!$T$3:$T$1977,"&lt;="&amp;G237))</f>
        <v>2588</v>
      </c>
      <c r="AM237" s="100">
        <f t="shared" si="137"/>
        <v>1393</v>
      </c>
      <c r="AN237" s="114">
        <f t="shared" si="138"/>
        <v>0.5</v>
      </c>
      <c r="AO237" s="2" t="str">
        <f t="shared" si="139"/>
        <v>NO</v>
      </c>
      <c r="AP237" s="2" t="str">
        <f t="shared" si="140"/>
        <v>YES</v>
      </c>
      <c r="AQ237" s="2" t="str">
        <f t="shared" si="141"/>
        <v>NO</v>
      </c>
      <c r="AR237" s="124" t="str">
        <f>VLOOKUP(K237,'2018Submitted'!$A$2:$C$540,3,FALSE)</f>
        <v>Successful</v>
      </c>
      <c r="AS237" s="2" t="str">
        <f t="shared" si="142"/>
        <v>NO</v>
      </c>
      <c r="AT237" s="2" t="str">
        <f t="shared" si="143"/>
        <v>YES</v>
      </c>
    </row>
    <row r="238" spans="1:46" s="2" customFormat="1" ht="12.75" customHeight="1" x14ac:dyDescent="0.2">
      <c r="A238" s="2" t="s">
        <v>1059</v>
      </c>
      <c r="B238" s="11" t="str">
        <f t="shared" si="116"/>
        <v>LAKEPORT</v>
      </c>
      <c r="C238" s="71">
        <f t="shared" si="117"/>
        <v>1</v>
      </c>
      <c r="D238" s="72">
        <f t="shared" si="118"/>
        <v>5</v>
      </c>
      <c r="E238" s="99">
        <f t="shared" si="119"/>
        <v>2017</v>
      </c>
      <c r="F238" s="99">
        <f t="shared" si="120"/>
        <v>2014</v>
      </c>
      <c r="G238" s="99">
        <f t="shared" si="121"/>
        <v>2018</v>
      </c>
      <c r="H238" s="2" t="str">
        <f t="shared" si="122"/>
        <v>06/30/2014</v>
      </c>
      <c r="I238" s="2" t="str">
        <f t="shared" si="123"/>
        <v>06/30/2019</v>
      </c>
      <c r="J238" s="2" t="s">
        <v>13</v>
      </c>
      <c r="K238" s="113" t="s">
        <v>1058</v>
      </c>
      <c r="L238" s="100">
        <f>VLOOKUP(K238,'5th Cycle APR Raw Data-Final'!$A$3:$P$1977,6,FALSE)</f>
        <v>34</v>
      </c>
      <c r="M238" s="100">
        <f>IF(AN238&lt;1,SUMIFS('5th Cycle APR Raw Data-Final'!G$3:G$1977,'5th Cycle APR Raw Data-Final'!$A$3:$A$1977,'SB35 Determination Data'!$K238,'5th Cycle APR Raw Data-Final'!$T$3:$T$1977,"&gt;="&amp;'SB35 Determination Data'!$F238,'5th Cycle APR Raw Data-Final'!$T$3:$T$1977,"&lt;"&amp;E238),SUMIFS('5th Cycle APR Raw Data-Final'!G$3:G$1977,'5th Cycle APR Raw Data-Final'!$A$3:$A$1977,'SB35 Determination Data'!$K238,'5th Cycle APR Raw Data-Final'!$T$3:$T$1977,"&gt;="&amp;'SB35 Determination Data'!$F238,'5th Cycle APR Raw Data-Final'!$T$3:$T$1977,"&lt;="&amp;G238))</f>
        <v>0</v>
      </c>
      <c r="N238" s="100">
        <f>IF(AN238&lt;1,SUMIFS('5th Cycle APR Raw Data-Final'!H$3:H$1977,'5th Cycle APR Raw Data-Final'!$A$3:$A$1977,'SB35 Determination Data'!$K238,'5th Cycle APR Raw Data-Final'!$T$3:$T$1977,"&gt;="&amp;'SB35 Determination Data'!$F238,'5th Cycle APR Raw Data-Final'!$T$3:$T$1977,"&lt;"&amp;E238),SUMIFS('5th Cycle APR Raw Data-Final'!H$3:H$1977,'5th Cycle APR Raw Data-Final'!$A$3:$A$1977,'SB35 Determination Data'!$K238,'5th Cycle APR Raw Data-Final'!$T$3:$T$1977,"&gt;="&amp;'SB35 Determination Data'!$F238,'5th Cycle APR Raw Data-Final'!$T$3:$T$1977,"&lt;="&amp;G238))</f>
        <v>0</v>
      </c>
      <c r="O238" s="100">
        <f>IF(AN238&lt;1,SUMIFS('5th Cycle APR Raw Data-Final'!I$3:I$1977,'5th Cycle APR Raw Data-Final'!$A$3:$A$1977,'SB35 Determination Data'!$K238,'5th Cycle APR Raw Data-Final'!$T$3:$T$1977,"&gt;="&amp;'SB35 Determination Data'!$F238,'5th Cycle APR Raw Data-Final'!$T$3:$T$1977,"&lt;"&amp;E238),SUMIFS('5th Cycle APR Raw Data-Final'!I$3:I$1977,'5th Cycle APR Raw Data-Final'!$A$3:$A$1977,'SB35 Determination Data'!$K238,'5th Cycle APR Raw Data-Final'!$T$3:$T$1977,"&gt;="&amp;'SB35 Determination Data'!$F238,'5th Cycle APR Raw Data-Final'!$T$3:$T$1977,"&lt;="&amp;G238))</f>
        <v>0</v>
      </c>
      <c r="P238" s="100">
        <f t="shared" si="124"/>
        <v>34</v>
      </c>
      <c r="Q238" s="112">
        <f t="shared" si="125"/>
        <v>0</v>
      </c>
      <c r="R238" s="101">
        <f t="shared" si="126"/>
        <v>34</v>
      </c>
      <c r="S238" s="101">
        <f t="shared" si="127"/>
        <v>0</v>
      </c>
      <c r="T238" s="100">
        <f>VLOOKUP(K238,'5th Cycle APR Raw Data-Final'!$A$3:$P$1977,10,FALSE)</f>
        <v>22</v>
      </c>
      <c r="U238" s="100">
        <f>IF(AN238&lt;1,SUMIFS('5th Cycle APR Raw Data-Final'!K$3:K$1977,'5th Cycle APR Raw Data-Final'!$A$3:$A$1977,'SB35 Determination Data'!$K238,'5th Cycle APR Raw Data-Final'!$T$3:$T$1977,"&gt;="&amp;'SB35 Determination Data'!$F238,'5th Cycle APR Raw Data-Final'!$T$3:$T$1977,"&lt;"&amp;E238),SUMIFS('5th Cycle APR Raw Data-Final'!K$3:K$1977,'5th Cycle APR Raw Data-Final'!$A$3:$A$1977,'SB35 Determination Data'!$K238,'5th Cycle APR Raw Data-Final'!$T$3:$T$1977,"&gt;="&amp;'SB35 Determination Data'!$F238,'5th Cycle APR Raw Data-Final'!$T$3:$T$1977,"&lt;="&amp;G238))</f>
        <v>0</v>
      </c>
      <c r="V238" s="100">
        <f>IF(AN238&lt;1,SUMIFS('5th Cycle APR Raw Data-Final'!L$3:L$1977,'5th Cycle APR Raw Data-Final'!$A$3:$A$1977,'SB35 Determination Data'!$K238,'5th Cycle APR Raw Data-Final'!$T$3:$T$1977,"&gt;="&amp;'SB35 Determination Data'!$F238,'5th Cycle APR Raw Data-Final'!$T$3:$T$1977,"&lt;"&amp;E238),SUMIFS('5th Cycle APR Raw Data-Final'!L$3:L$1977,'5th Cycle APR Raw Data-Final'!$A$3:$A$1977,'SB35 Determination Data'!$K238,'5th Cycle APR Raw Data-Final'!$T$3:$T$1977,"&gt;="&amp;'SB35 Determination Data'!$F238,'5th Cycle APR Raw Data-Final'!$T$3:$T$1977,"&lt;="&amp;G238))</f>
        <v>0</v>
      </c>
      <c r="W238" s="100">
        <f>IF(AN238&lt;1,SUMIFS('5th Cycle APR Raw Data-Final'!M$3:M$1977,'5th Cycle APR Raw Data-Final'!$A$3:$A$1977,'SB35 Determination Data'!$K238,'5th Cycle APR Raw Data-Final'!$T$3:$T$1977,"&gt;="&amp;'SB35 Determination Data'!$F238,'5th Cycle APR Raw Data-Final'!$T$3:$T$1977,"&lt;"&amp;E238),SUMIFS('5th Cycle APR Raw Data-Final'!M$3:M$1977,'5th Cycle APR Raw Data-Final'!$A$3:$A$1977,'SB35 Determination Data'!$K238,'5th Cycle APR Raw Data-Final'!$T$3:$T$1977,"&gt;="&amp;'SB35 Determination Data'!$F238,'5th Cycle APR Raw Data-Final'!$T$3:$T$1977,"&lt;="&amp;G238))</f>
        <v>0</v>
      </c>
      <c r="X238" s="100">
        <f t="shared" si="128"/>
        <v>22</v>
      </c>
      <c r="Y238" s="100">
        <f t="shared" si="129"/>
        <v>0</v>
      </c>
      <c r="Z238" s="100">
        <f t="shared" si="130"/>
        <v>22</v>
      </c>
      <c r="AA238" s="112">
        <f t="shared" si="131"/>
        <v>0</v>
      </c>
      <c r="AB238" s="112">
        <f t="shared" si="132"/>
        <v>0</v>
      </c>
      <c r="AC238" s="100">
        <f>VLOOKUP(K238,'5th Cycle APR Raw Data-Final'!$A$3:$P$1977,14,FALSE)</f>
        <v>27</v>
      </c>
      <c r="AD238" s="100">
        <f>IF(AN238&lt;1,SUMIFS('5th Cycle APR Raw Data-Final'!$O$3:$O$1977,'5th Cycle APR Raw Data-Final'!$A$3:$A$1977,'SB35 Determination Data'!$K238,'5th Cycle APR Raw Data-Final'!$T$3:$T$1977,"&gt;="&amp;'SB35 Determination Data'!$F238,'5th Cycle APR Raw Data-Final'!$T$3:$T$1977,"&lt;"&amp;E238),SUMIFS('5th Cycle APR Raw Data-Final'!$O$3:$O$1977,'5th Cycle APR Raw Data-Final'!$A$3:$A$1977,'SB35 Determination Data'!$K238,'5th Cycle APR Raw Data-Final'!$T$3:$T$1977,"&gt;="&amp;'SB35 Determination Data'!$F238,'5th Cycle APR Raw Data-Final'!$T$3:$T$1977,"&lt;="&amp;G238))</f>
        <v>0</v>
      </c>
      <c r="AE238" s="100">
        <f t="shared" si="133"/>
        <v>27</v>
      </c>
      <c r="AF238" s="112">
        <f t="shared" si="134"/>
        <v>0</v>
      </c>
      <c r="AG238" s="100">
        <f>VLOOKUP(K238,'5th Cycle APR Raw Data-Final'!$A$3:$P$1977,16,FALSE)</f>
        <v>64</v>
      </c>
      <c r="AH238" s="100">
        <f>IF(AN238&lt;1,SUMIFS('5th Cycle APR Raw Data-Final'!$Q$3:$Q$1977,'5th Cycle APR Raw Data-Final'!$A$3:$A$1977,'SB35 Determination Data'!$K238,'5th Cycle APR Raw Data-Final'!$T$3:$T$1977,"&gt;="&amp;'SB35 Determination Data'!$F238,'5th Cycle APR Raw Data-Final'!$T$3:$T$1977,"&lt;"&amp;E238),SUMIFS('5th Cycle APR Raw Data-Final'!$Q$3:$Q$1977,'5th Cycle APR Raw Data-Final'!$A$3:$A$1977,'SB35 Determination Data'!$K238,'5th Cycle APR Raw Data-Final'!$T$3:$T$1977,"&gt;="&amp;'SB35 Determination Data'!$F238,'5th Cycle APR Raw Data-Final'!$T$3:$T$1977,"&lt;="&amp;G238))</f>
        <v>4</v>
      </c>
      <c r="AI238" s="100">
        <f t="shared" si="135"/>
        <v>60</v>
      </c>
      <c r="AJ238" s="112">
        <f t="shared" si="136"/>
        <v>6.25E-2</v>
      </c>
      <c r="AK238" s="100">
        <f>VLOOKUP(K238,'5th Cycle APR Raw Data-Final'!$A$3:$R$1977,18,FALSE)</f>
        <v>147</v>
      </c>
      <c r="AL238" s="100">
        <f>IF(AN238&lt;1,SUMIFS('5th Cycle APR Raw Data-Final'!$S$3:$S$1977,'5th Cycle APR Raw Data-Final'!$A$3:$A$1977,'SB35 Determination Data'!$K238,'5th Cycle APR Raw Data-Final'!$T$3:$T$1977,"&gt;="&amp;'SB35 Determination Data'!$F238,'5th Cycle APR Raw Data-Final'!$T$3:$T$1977,"&lt;"&amp;E238),SUMIFS('5th Cycle APR Raw Data-Final'!$S$3:$S$1977,'5th Cycle APR Raw Data-Final'!$A$3:$A$1977,'SB35 Determination Data'!$K238,'5th Cycle APR Raw Data-Final'!$T$3:$T$1977,"&gt;="&amp;'SB35 Determination Data'!$F238,'5th Cycle APR Raw Data-Final'!$T$3:$T$1977,"&lt;="&amp;G238))</f>
        <v>4</v>
      </c>
      <c r="AM238" s="100">
        <f t="shared" si="137"/>
        <v>143</v>
      </c>
      <c r="AN238" s="114">
        <f t="shared" si="138"/>
        <v>1</v>
      </c>
      <c r="AO238" s="2" t="str">
        <f t="shared" si="139"/>
        <v>YES</v>
      </c>
      <c r="AP238" s="2" t="str">
        <f t="shared" si="140"/>
        <v>NO</v>
      </c>
      <c r="AQ238" s="2" t="str">
        <f t="shared" si="141"/>
        <v>NO</v>
      </c>
      <c r="AR238" s="124" t="str">
        <f>VLOOKUP(K238,'2018Submitted'!$A$2:$C$540,3,FALSE)</f>
        <v>No 2018 Annual Progress Report</v>
      </c>
      <c r="AS238" s="2" t="str">
        <f t="shared" si="142"/>
        <v>NO</v>
      </c>
      <c r="AT238" s="2" t="str">
        <f t="shared" si="143"/>
        <v>NO</v>
      </c>
    </row>
    <row r="239" spans="1:46" s="2" customFormat="1" ht="12.75" customHeight="1" x14ac:dyDescent="0.2">
      <c r="A239" s="2" t="s">
        <v>5</v>
      </c>
      <c r="B239" s="2" t="str">
        <f t="shared" si="116"/>
        <v>LAKEWOOD</v>
      </c>
      <c r="C239" s="71">
        <f t="shared" si="117"/>
        <v>0.625</v>
      </c>
      <c r="D239" s="72">
        <f t="shared" si="118"/>
        <v>8</v>
      </c>
      <c r="E239" s="99">
        <f t="shared" si="119"/>
        <v>2018</v>
      </c>
      <c r="F239" s="99">
        <f t="shared" si="120"/>
        <v>2014</v>
      </c>
      <c r="G239" s="99" t="str">
        <f t="shared" si="121"/>
        <v>2021</v>
      </c>
      <c r="H239" s="2" t="str">
        <f t="shared" si="122"/>
        <v>10/15/2013</v>
      </c>
      <c r="I239" s="2" t="str">
        <f t="shared" si="123"/>
        <v>10/15/2021</v>
      </c>
      <c r="J239" s="2" t="s">
        <v>3</v>
      </c>
      <c r="K239" s="113" t="s">
        <v>172</v>
      </c>
      <c r="L239" s="100">
        <f>VLOOKUP(K239,'5th Cycle APR Raw Data-Final'!$A$3:$P$1977,6,FALSE)</f>
        <v>107</v>
      </c>
      <c r="M239" s="100">
        <f>IF(AN239&lt;1,SUMIFS('5th Cycle APR Raw Data-Final'!G$3:G$1977,'5th Cycle APR Raw Data-Final'!$A$3:$A$1977,'SB35 Determination Data'!$K239,'5th Cycle APR Raw Data-Final'!$T$3:$T$1977,"&gt;="&amp;'SB35 Determination Data'!$F239,'5th Cycle APR Raw Data-Final'!$T$3:$T$1977,"&lt;"&amp;E239),SUMIFS('5th Cycle APR Raw Data-Final'!G$3:G$1977,'5th Cycle APR Raw Data-Final'!$A$3:$A$1977,'SB35 Determination Data'!$K239,'5th Cycle APR Raw Data-Final'!$T$3:$T$1977,"&gt;="&amp;'SB35 Determination Data'!$F239,'5th Cycle APR Raw Data-Final'!$T$3:$T$1977,"&lt;="&amp;G239))</f>
        <v>2</v>
      </c>
      <c r="N239" s="100">
        <f>IF(AN239&lt;1,SUMIFS('5th Cycle APR Raw Data-Final'!H$3:H$1977,'5th Cycle APR Raw Data-Final'!$A$3:$A$1977,'SB35 Determination Data'!$K239,'5th Cycle APR Raw Data-Final'!$T$3:$T$1977,"&gt;="&amp;'SB35 Determination Data'!$F239,'5th Cycle APR Raw Data-Final'!$T$3:$T$1977,"&lt;"&amp;E239),SUMIFS('5th Cycle APR Raw Data-Final'!H$3:H$1977,'5th Cycle APR Raw Data-Final'!$A$3:$A$1977,'SB35 Determination Data'!$K239,'5th Cycle APR Raw Data-Final'!$T$3:$T$1977,"&gt;="&amp;'SB35 Determination Data'!$F239,'5th Cycle APR Raw Data-Final'!$T$3:$T$1977,"&lt;="&amp;G239))</f>
        <v>0</v>
      </c>
      <c r="O239" s="100">
        <f>IF(AN239&lt;1,SUMIFS('5th Cycle APR Raw Data-Final'!I$3:I$1977,'5th Cycle APR Raw Data-Final'!$A$3:$A$1977,'SB35 Determination Data'!$K239,'5th Cycle APR Raw Data-Final'!$T$3:$T$1977,"&gt;="&amp;'SB35 Determination Data'!$F239,'5th Cycle APR Raw Data-Final'!$T$3:$T$1977,"&lt;"&amp;E239),SUMIFS('5th Cycle APR Raw Data-Final'!I$3:I$1977,'5th Cycle APR Raw Data-Final'!$A$3:$A$1977,'SB35 Determination Data'!$K239,'5th Cycle APR Raw Data-Final'!$T$3:$T$1977,"&gt;="&amp;'SB35 Determination Data'!$F239,'5th Cycle APR Raw Data-Final'!$T$3:$T$1977,"&lt;="&amp;G239))</f>
        <v>2</v>
      </c>
      <c r="P239" s="100">
        <f t="shared" si="124"/>
        <v>105</v>
      </c>
      <c r="Q239" s="112">
        <f t="shared" si="125"/>
        <v>1.8691588785046728E-2</v>
      </c>
      <c r="R239" s="101">
        <f t="shared" si="126"/>
        <v>54</v>
      </c>
      <c r="S239" s="101">
        <f t="shared" si="127"/>
        <v>0</v>
      </c>
      <c r="T239" s="100">
        <f>VLOOKUP(K239,'5th Cycle APR Raw Data-Final'!$A$3:$P$1977,10,FALSE)</f>
        <v>63</v>
      </c>
      <c r="U239" s="100">
        <f>IF(AN239&lt;1,SUMIFS('5th Cycle APR Raw Data-Final'!K$3:K$1977,'5th Cycle APR Raw Data-Final'!$A$3:$A$1977,'SB35 Determination Data'!$K239,'5th Cycle APR Raw Data-Final'!$T$3:$T$1977,"&gt;="&amp;'SB35 Determination Data'!$F239,'5th Cycle APR Raw Data-Final'!$T$3:$T$1977,"&lt;"&amp;E239),SUMIFS('5th Cycle APR Raw Data-Final'!K$3:K$1977,'5th Cycle APR Raw Data-Final'!$A$3:$A$1977,'SB35 Determination Data'!$K239,'5th Cycle APR Raw Data-Final'!$T$3:$T$1977,"&gt;="&amp;'SB35 Determination Data'!$F239,'5th Cycle APR Raw Data-Final'!$T$3:$T$1977,"&lt;="&amp;G239))</f>
        <v>0</v>
      </c>
      <c r="V239" s="100">
        <f>IF(AN239&lt;1,SUMIFS('5th Cycle APR Raw Data-Final'!L$3:L$1977,'5th Cycle APR Raw Data-Final'!$A$3:$A$1977,'SB35 Determination Data'!$K239,'5th Cycle APR Raw Data-Final'!$T$3:$T$1977,"&gt;="&amp;'SB35 Determination Data'!$F239,'5th Cycle APR Raw Data-Final'!$T$3:$T$1977,"&lt;"&amp;E239),SUMIFS('5th Cycle APR Raw Data-Final'!L$3:L$1977,'5th Cycle APR Raw Data-Final'!$A$3:$A$1977,'SB35 Determination Data'!$K239,'5th Cycle APR Raw Data-Final'!$T$3:$T$1977,"&gt;="&amp;'SB35 Determination Data'!$F239,'5th Cycle APR Raw Data-Final'!$T$3:$T$1977,"&lt;="&amp;G239))</f>
        <v>0</v>
      </c>
      <c r="W239" s="100">
        <f>IF(AN239&lt;1,SUMIFS('5th Cycle APR Raw Data-Final'!M$3:M$1977,'5th Cycle APR Raw Data-Final'!$A$3:$A$1977,'SB35 Determination Data'!$K239,'5th Cycle APR Raw Data-Final'!$T$3:$T$1977,"&gt;="&amp;'SB35 Determination Data'!$F239,'5th Cycle APR Raw Data-Final'!$T$3:$T$1977,"&lt;"&amp;E239),SUMIFS('5th Cycle APR Raw Data-Final'!M$3:M$1977,'5th Cycle APR Raw Data-Final'!$A$3:$A$1977,'SB35 Determination Data'!$K239,'5th Cycle APR Raw Data-Final'!$T$3:$T$1977,"&gt;="&amp;'SB35 Determination Data'!$F239,'5th Cycle APR Raw Data-Final'!$T$3:$T$1977,"&lt;="&amp;G239))</f>
        <v>0</v>
      </c>
      <c r="X239" s="100">
        <f t="shared" si="128"/>
        <v>63</v>
      </c>
      <c r="Y239" s="100">
        <f t="shared" si="129"/>
        <v>0</v>
      </c>
      <c r="Z239" s="100">
        <f t="shared" si="130"/>
        <v>63</v>
      </c>
      <c r="AA239" s="112">
        <f t="shared" si="131"/>
        <v>0</v>
      </c>
      <c r="AB239" s="112">
        <f t="shared" si="132"/>
        <v>0</v>
      </c>
      <c r="AC239" s="100">
        <f>VLOOKUP(K239,'5th Cycle APR Raw Data-Final'!$A$3:$P$1977,14,FALSE)</f>
        <v>67</v>
      </c>
      <c r="AD239" s="100">
        <f>IF(AN239&lt;1,SUMIFS('5th Cycle APR Raw Data-Final'!$O$3:$O$1977,'5th Cycle APR Raw Data-Final'!$A$3:$A$1977,'SB35 Determination Data'!$K239,'5th Cycle APR Raw Data-Final'!$T$3:$T$1977,"&gt;="&amp;'SB35 Determination Data'!$F239,'5th Cycle APR Raw Data-Final'!$T$3:$T$1977,"&lt;"&amp;E239),SUMIFS('5th Cycle APR Raw Data-Final'!$O$3:$O$1977,'5th Cycle APR Raw Data-Final'!$A$3:$A$1977,'SB35 Determination Data'!$K239,'5th Cycle APR Raw Data-Final'!$T$3:$T$1977,"&gt;="&amp;'SB35 Determination Data'!$F239,'5th Cycle APR Raw Data-Final'!$T$3:$T$1977,"&lt;="&amp;G239))</f>
        <v>0</v>
      </c>
      <c r="AE239" s="100">
        <f t="shared" si="133"/>
        <v>67</v>
      </c>
      <c r="AF239" s="112">
        <f t="shared" si="134"/>
        <v>0</v>
      </c>
      <c r="AG239" s="100">
        <f>VLOOKUP(K239,'5th Cycle APR Raw Data-Final'!$A$3:$P$1977,16,FALSE)</f>
        <v>166</v>
      </c>
      <c r="AH239" s="100">
        <f>IF(AN239&lt;1,SUMIFS('5th Cycle APR Raw Data-Final'!$Q$3:$Q$1977,'5th Cycle APR Raw Data-Final'!$A$3:$A$1977,'SB35 Determination Data'!$K239,'5th Cycle APR Raw Data-Final'!$T$3:$T$1977,"&gt;="&amp;'SB35 Determination Data'!$F239,'5th Cycle APR Raw Data-Final'!$T$3:$T$1977,"&lt;"&amp;E239),SUMIFS('5th Cycle APR Raw Data-Final'!$Q$3:$Q$1977,'5th Cycle APR Raw Data-Final'!$A$3:$A$1977,'SB35 Determination Data'!$K239,'5th Cycle APR Raw Data-Final'!$T$3:$T$1977,"&gt;="&amp;'SB35 Determination Data'!$F239,'5th Cycle APR Raw Data-Final'!$T$3:$T$1977,"&lt;="&amp;G239))</f>
        <v>120</v>
      </c>
      <c r="AI239" s="100">
        <f t="shared" si="135"/>
        <v>46</v>
      </c>
      <c r="AJ239" s="112">
        <f t="shared" si="136"/>
        <v>0.72289156626506024</v>
      </c>
      <c r="AK239" s="100">
        <f>VLOOKUP(K239,'5th Cycle APR Raw Data-Final'!$A$3:$R$1977,18,FALSE)</f>
        <v>403</v>
      </c>
      <c r="AL239" s="100">
        <f>IF(AN239&lt;1,SUMIFS('5th Cycle APR Raw Data-Final'!$S$3:$S$1977,'5th Cycle APR Raw Data-Final'!$A$3:$A$1977,'SB35 Determination Data'!$K239,'5th Cycle APR Raw Data-Final'!$T$3:$T$1977,"&gt;="&amp;'SB35 Determination Data'!$F239,'5th Cycle APR Raw Data-Final'!$T$3:$T$1977,"&lt;"&amp;E239),SUMIFS('5th Cycle APR Raw Data-Final'!$S$3:$S$1977,'5th Cycle APR Raw Data-Final'!$A$3:$A$1977,'SB35 Determination Data'!$K239,'5th Cycle APR Raw Data-Final'!$T$3:$T$1977,"&gt;="&amp;'SB35 Determination Data'!$F239,'5th Cycle APR Raw Data-Final'!$T$3:$T$1977,"&lt;="&amp;G239))</f>
        <v>122</v>
      </c>
      <c r="AM239" s="100">
        <f t="shared" si="137"/>
        <v>281</v>
      </c>
      <c r="AN239" s="114">
        <f t="shared" si="138"/>
        <v>0.5</v>
      </c>
      <c r="AO239" s="2" t="str">
        <f t="shared" si="139"/>
        <v>NO</v>
      </c>
      <c r="AP239" s="2" t="str">
        <f t="shared" si="140"/>
        <v>YES</v>
      </c>
      <c r="AQ239" s="2" t="str">
        <f t="shared" si="141"/>
        <v>NO</v>
      </c>
      <c r="AR239" s="124" t="str">
        <f>VLOOKUP(K239,'2018Submitted'!$A$2:$C$540,3,FALSE)</f>
        <v>Successful</v>
      </c>
      <c r="AS239" s="2" t="str">
        <f t="shared" si="142"/>
        <v>NO</v>
      </c>
      <c r="AT239" s="2" t="str">
        <f t="shared" si="143"/>
        <v>YES</v>
      </c>
    </row>
    <row r="240" spans="1:46" s="2" customFormat="1" ht="12.75" customHeight="1" x14ac:dyDescent="0.2">
      <c r="A240" s="2" t="s">
        <v>5</v>
      </c>
      <c r="B240" s="11" t="str">
        <f t="shared" si="116"/>
        <v>LANCASTER</v>
      </c>
      <c r="C240" s="71">
        <f t="shared" si="117"/>
        <v>0.625</v>
      </c>
      <c r="D240" s="72">
        <f t="shared" si="118"/>
        <v>8</v>
      </c>
      <c r="E240" s="99">
        <f t="shared" si="119"/>
        <v>2018</v>
      </c>
      <c r="F240" s="99">
        <f t="shared" si="120"/>
        <v>2014</v>
      </c>
      <c r="G240" s="99" t="str">
        <f t="shared" si="121"/>
        <v>2021</v>
      </c>
      <c r="H240" s="2" t="str">
        <f t="shared" si="122"/>
        <v>10/15/2013</v>
      </c>
      <c r="I240" s="2" t="str">
        <f t="shared" si="123"/>
        <v>10/15/2021</v>
      </c>
      <c r="J240" s="2" t="s">
        <v>3</v>
      </c>
      <c r="K240" s="113" t="s">
        <v>1333</v>
      </c>
      <c r="L240" s="100">
        <f>VLOOKUP(K240,'5th Cycle APR Raw Data-Final'!$A$3:$P$1977,6,FALSE)</f>
        <v>627</v>
      </c>
      <c r="M240" s="100">
        <f>IF(AN240&lt;1,SUMIFS('5th Cycle APR Raw Data-Final'!G$3:G$1977,'5th Cycle APR Raw Data-Final'!$A$3:$A$1977,'SB35 Determination Data'!$K240,'5th Cycle APR Raw Data-Final'!$T$3:$T$1977,"&gt;="&amp;'SB35 Determination Data'!$F240,'5th Cycle APR Raw Data-Final'!$T$3:$T$1977,"&lt;"&amp;E240),SUMIFS('5th Cycle APR Raw Data-Final'!G$3:G$1977,'5th Cycle APR Raw Data-Final'!$A$3:$A$1977,'SB35 Determination Data'!$K240,'5th Cycle APR Raw Data-Final'!$T$3:$T$1977,"&gt;="&amp;'SB35 Determination Data'!$F240,'5th Cycle APR Raw Data-Final'!$T$3:$T$1977,"&lt;="&amp;G240))</f>
        <v>0</v>
      </c>
      <c r="N240" s="100">
        <f>IF(AN240&lt;1,SUMIFS('5th Cycle APR Raw Data-Final'!H$3:H$1977,'5th Cycle APR Raw Data-Final'!$A$3:$A$1977,'SB35 Determination Data'!$K240,'5th Cycle APR Raw Data-Final'!$T$3:$T$1977,"&gt;="&amp;'SB35 Determination Data'!$F240,'5th Cycle APR Raw Data-Final'!$T$3:$T$1977,"&lt;"&amp;E240),SUMIFS('5th Cycle APR Raw Data-Final'!H$3:H$1977,'5th Cycle APR Raw Data-Final'!$A$3:$A$1977,'SB35 Determination Data'!$K240,'5th Cycle APR Raw Data-Final'!$T$3:$T$1977,"&gt;="&amp;'SB35 Determination Data'!$F240,'5th Cycle APR Raw Data-Final'!$T$3:$T$1977,"&lt;="&amp;G240))</f>
        <v>0</v>
      </c>
      <c r="O240" s="100">
        <f>IF(AN240&lt;1,SUMIFS('5th Cycle APR Raw Data-Final'!I$3:I$1977,'5th Cycle APR Raw Data-Final'!$A$3:$A$1977,'SB35 Determination Data'!$K240,'5th Cycle APR Raw Data-Final'!$T$3:$T$1977,"&gt;="&amp;'SB35 Determination Data'!$F240,'5th Cycle APR Raw Data-Final'!$T$3:$T$1977,"&lt;"&amp;E240),SUMIFS('5th Cycle APR Raw Data-Final'!I$3:I$1977,'5th Cycle APR Raw Data-Final'!$A$3:$A$1977,'SB35 Determination Data'!$K240,'5th Cycle APR Raw Data-Final'!$T$3:$T$1977,"&gt;="&amp;'SB35 Determination Data'!$F240,'5th Cycle APR Raw Data-Final'!$T$3:$T$1977,"&lt;="&amp;G240))</f>
        <v>0</v>
      </c>
      <c r="P240" s="100">
        <f t="shared" si="124"/>
        <v>627</v>
      </c>
      <c r="Q240" s="112">
        <f t="shared" si="125"/>
        <v>0</v>
      </c>
      <c r="R240" s="101">
        <f t="shared" si="126"/>
        <v>314</v>
      </c>
      <c r="S240" s="101">
        <f t="shared" si="127"/>
        <v>0</v>
      </c>
      <c r="T240" s="100">
        <f>VLOOKUP(K240,'5th Cycle APR Raw Data-Final'!$A$3:$P$1977,10,FALSE)</f>
        <v>384</v>
      </c>
      <c r="U240" s="100">
        <f>IF(AN240&lt;1,SUMIFS('5th Cycle APR Raw Data-Final'!K$3:K$1977,'5th Cycle APR Raw Data-Final'!$A$3:$A$1977,'SB35 Determination Data'!$K240,'5th Cycle APR Raw Data-Final'!$T$3:$T$1977,"&gt;="&amp;'SB35 Determination Data'!$F240,'5th Cycle APR Raw Data-Final'!$T$3:$T$1977,"&lt;"&amp;E240),SUMIFS('5th Cycle APR Raw Data-Final'!K$3:K$1977,'5th Cycle APR Raw Data-Final'!$A$3:$A$1977,'SB35 Determination Data'!$K240,'5th Cycle APR Raw Data-Final'!$T$3:$T$1977,"&gt;="&amp;'SB35 Determination Data'!$F240,'5th Cycle APR Raw Data-Final'!$T$3:$T$1977,"&lt;="&amp;G240))</f>
        <v>0</v>
      </c>
      <c r="V240" s="100">
        <f>IF(AN240&lt;1,SUMIFS('5th Cycle APR Raw Data-Final'!L$3:L$1977,'5th Cycle APR Raw Data-Final'!$A$3:$A$1977,'SB35 Determination Data'!$K240,'5th Cycle APR Raw Data-Final'!$T$3:$T$1977,"&gt;="&amp;'SB35 Determination Data'!$F240,'5th Cycle APR Raw Data-Final'!$T$3:$T$1977,"&lt;"&amp;E240),SUMIFS('5th Cycle APR Raw Data-Final'!L$3:L$1977,'5th Cycle APR Raw Data-Final'!$A$3:$A$1977,'SB35 Determination Data'!$K240,'5th Cycle APR Raw Data-Final'!$T$3:$T$1977,"&gt;="&amp;'SB35 Determination Data'!$F240,'5th Cycle APR Raw Data-Final'!$T$3:$T$1977,"&lt;="&amp;G240))</f>
        <v>0</v>
      </c>
      <c r="W240" s="100">
        <f>IF(AN240&lt;1,SUMIFS('5th Cycle APR Raw Data-Final'!M$3:M$1977,'5th Cycle APR Raw Data-Final'!$A$3:$A$1977,'SB35 Determination Data'!$K240,'5th Cycle APR Raw Data-Final'!$T$3:$T$1977,"&gt;="&amp;'SB35 Determination Data'!$F240,'5th Cycle APR Raw Data-Final'!$T$3:$T$1977,"&lt;"&amp;E240),SUMIFS('5th Cycle APR Raw Data-Final'!M$3:M$1977,'5th Cycle APR Raw Data-Final'!$A$3:$A$1977,'SB35 Determination Data'!$K240,'5th Cycle APR Raw Data-Final'!$T$3:$T$1977,"&gt;="&amp;'SB35 Determination Data'!$F240,'5th Cycle APR Raw Data-Final'!$T$3:$T$1977,"&lt;="&amp;G240))</f>
        <v>0</v>
      </c>
      <c r="X240" s="100">
        <f t="shared" si="128"/>
        <v>384</v>
      </c>
      <c r="Y240" s="100">
        <f t="shared" si="129"/>
        <v>0</v>
      </c>
      <c r="Z240" s="100">
        <f t="shared" si="130"/>
        <v>384</v>
      </c>
      <c r="AA240" s="112">
        <f t="shared" si="131"/>
        <v>0</v>
      </c>
      <c r="AB240" s="112">
        <f t="shared" si="132"/>
        <v>0</v>
      </c>
      <c r="AC240" s="100">
        <f>VLOOKUP(K240,'5th Cycle APR Raw Data-Final'!$A$3:$P$1977,14,FALSE)</f>
        <v>413</v>
      </c>
      <c r="AD240" s="100">
        <f>IF(AN240&lt;1,SUMIFS('5th Cycle APR Raw Data-Final'!$O$3:$O$1977,'5th Cycle APR Raw Data-Final'!$A$3:$A$1977,'SB35 Determination Data'!$K240,'5th Cycle APR Raw Data-Final'!$T$3:$T$1977,"&gt;="&amp;'SB35 Determination Data'!$F240,'5th Cycle APR Raw Data-Final'!$T$3:$T$1977,"&lt;"&amp;E240),SUMIFS('5th Cycle APR Raw Data-Final'!$O$3:$O$1977,'5th Cycle APR Raw Data-Final'!$A$3:$A$1977,'SB35 Determination Data'!$K240,'5th Cycle APR Raw Data-Final'!$T$3:$T$1977,"&gt;="&amp;'SB35 Determination Data'!$F240,'5th Cycle APR Raw Data-Final'!$T$3:$T$1977,"&lt;="&amp;G240))</f>
        <v>0</v>
      </c>
      <c r="AE240" s="100">
        <f t="shared" si="133"/>
        <v>413</v>
      </c>
      <c r="AF240" s="112">
        <f t="shared" si="134"/>
        <v>0</v>
      </c>
      <c r="AG240" s="100">
        <f>VLOOKUP(K240,'5th Cycle APR Raw Data-Final'!$A$3:$P$1977,16,FALSE)</f>
        <v>1086</v>
      </c>
      <c r="AH240" s="100">
        <f>IF(AN240&lt;1,SUMIFS('5th Cycle APR Raw Data-Final'!$Q$3:$Q$1977,'5th Cycle APR Raw Data-Final'!$A$3:$A$1977,'SB35 Determination Data'!$K240,'5th Cycle APR Raw Data-Final'!$T$3:$T$1977,"&gt;="&amp;'SB35 Determination Data'!$F240,'5th Cycle APR Raw Data-Final'!$T$3:$T$1977,"&lt;"&amp;E240),SUMIFS('5th Cycle APR Raw Data-Final'!$Q$3:$Q$1977,'5th Cycle APR Raw Data-Final'!$A$3:$A$1977,'SB35 Determination Data'!$K240,'5th Cycle APR Raw Data-Final'!$T$3:$T$1977,"&gt;="&amp;'SB35 Determination Data'!$F240,'5th Cycle APR Raw Data-Final'!$T$3:$T$1977,"&lt;="&amp;G240))</f>
        <v>0</v>
      </c>
      <c r="AI240" s="100">
        <f t="shared" si="135"/>
        <v>1086</v>
      </c>
      <c r="AJ240" s="112">
        <f t="shared" si="136"/>
        <v>0</v>
      </c>
      <c r="AK240" s="100">
        <f>VLOOKUP(K240,'5th Cycle APR Raw Data-Final'!$A$3:$R$1977,18,FALSE)</f>
        <v>2510</v>
      </c>
      <c r="AL240" s="100">
        <f>IF(AN240&lt;1,SUMIFS('5th Cycle APR Raw Data-Final'!$S$3:$S$1977,'5th Cycle APR Raw Data-Final'!$A$3:$A$1977,'SB35 Determination Data'!$K240,'5th Cycle APR Raw Data-Final'!$T$3:$T$1977,"&gt;="&amp;'SB35 Determination Data'!$F240,'5th Cycle APR Raw Data-Final'!$T$3:$T$1977,"&lt;"&amp;E240),SUMIFS('5th Cycle APR Raw Data-Final'!$S$3:$S$1977,'5th Cycle APR Raw Data-Final'!$A$3:$A$1977,'SB35 Determination Data'!$K240,'5th Cycle APR Raw Data-Final'!$T$3:$T$1977,"&gt;="&amp;'SB35 Determination Data'!$F240,'5th Cycle APR Raw Data-Final'!$T$3:$T$1977,"&lt;="&amp;G240))</f>
        <v>0</v>
      </c>
      <c r="AM240" s="100">
        <f t="shared" si="137"/>
        <v>2510</v>
      </c>
      <c r="AN240" s="114">
        <f t="shared" si="138"/>
        <v>0.5</v>
      </c>
      <c r="AO240" s="2" t="str">
        <f t="shared" si="139"/>
        <v>YES</v>
      </c>
      <c r="AP240" s="2" t="str">
        <f t="shared" si="140"/>
        <v>NO</v>
      </c>
      <c r="AQ240" s="2" t="str">
        <f t="shared" si="141"/>
        <v>NO</v>
      </c>
      <c r="AR240" s="124" t="str">
        <f>VLOOKUP(K240,'2018Submitted'!$A$2:$C$540,3,FALSE)</f>
        <v>Successful</v>
      </c>
      <c r="AS240" s="2" t="str">
        <f t="shared" si="142"/>
        <v>NO</v>
      </c>
      <c r="AT240" s="2" t="str">
        <f t="shared" si="143"/>
        <v>NO</v>
      </c>
    </row>
    <row r="241" spans="1:46" s="2" customFormat="1" ht="12.75" customHeight="1" x14ac:dyDescent="0.2">
      <c r="A241" s="2" t="s">
        <v>40</v>
      </c>
      <c r="B241" s="2" t="str">
        <f t="shared" si="116"/>
        <v>LARKSPUR</v>
      </c>
      <c r="C241" s="71">
        <f t="shared" si="117"/>
        <v>0.5</v>
      </c>
      <c r="D241" s="72">
        <f t="shared" si="118"/>
        <v>8</v>
      </c>
      <c r="E241" s="99">
        <f t="shared" si="119"/>
        <v>2019</v>
      </c>
      <c r="F241" s="99">
        <f t="shared" si="120"/>
        <v>2015</v>
      </c>
      <c r="G241" s="99">
        <f t="shared" si="121"/>
        <v>2022</v>
      </c>
      <c r="H241" s="2" t="str">
        <f t="shared" si="122"/>
        <v>01/31/2015</v>
      </c>
      <c r="I241" s="2" t="str">
        <f t="shared" si="123"/>
        <v>01/31/2023</v>
      </c>
      <c r="J241" s="2" t="s">
        <v>8</v>
      </c>
      <c r="K241" s="113" t="s">
        <v>173</v>
      </c>
      <c r="L241" s="100">
        <f>VLOOKUP(K241,'5th Cycle APR Raw Data-Final'!$A$3:$P$1977,6,FALSE)</f>
        <v>40</v>
      </c>
      <c r="M241" s="100">
        <f>IF(AN241&lt;1,SUMIFS('5th Cycle APR Raw Data-Final'!G$3:G$1977,'5th Cycle APR Raw Data-Final'!$A$3:$A$1977,'SB35 Determination Data'!$K241,'5th Cycle APR Raw Data-Final'!$T$3:$T$1977,"&gt;="&amp;'SB35 Determination Data'!$F241,'5th Cycle APR Raw Data-Final'!$T$3:$T$1977,"&lt;"&amp;E241),SUMIFS('5th Cycle APR Raw Data-Final'!G$3:G$1977,'5th Cycle APR Raw Data-Final'!$A$3:$A$1977,'SB35 Determination Data'!$K241,'5th Cycle APR Raw Data-Final'!$T$3:$T$1977,"&gt;="&amp;'SB35 Determination Data'!$F241,'5th Cycle APR Raw Data-Final'!$T$3:$T$1977,"&lt;="&amp;G241))</f>
        <v>4</v>
      </c>
      <c r="N241" s="100">
        <f>IF(AN241&lt;1,SUMIFS('5th Cycle APR Raw Data-Final'!H$3:H$1977,'5th Cycle APR Raw Data-Final'!$A$3:$A$1977,'SB35 Determination Data'!$K241,'5th Cycle APR Raw Data-Final'!$T$3:$T$1977,"&gt;="&amp;'SB35 Determination Data'!$F241,'5th Cycle APR Raw Data-Final'!$T$3:$T$1977,"&lt;"&amp;E241),SUMIFS('5th Cycle APR Raw Data-Final'!H$3:H$1977,'5th Cycle APR Raw Data-Final'!$A$3:$A$1977,'SB35 Determination Data'!$K241,'5th Cycle APR Raw Data-Final'!$T$3:$T$1977,"&gt;="&amp;'SB35 Determination Data'!$F241,'5th Cycle APR Raw Data-Final'!$T$3:$T$1977,"&lt;="&amp;G241))</f>
        <v>3</v>
      </c>
      <c r="O241" s="100">
        <f>IF(AN241&lt;1,SUMIFS('5th Cycle APR Raw Data-Final'!I$3:I$1977,'5th Cycle APR Raw Data-Final'!$A$3:$A$1977,'SB35 Determination Data'!$K241,'5th Cycle APR Raw Data-Final'!$T$3:$T$1977,"&gt;="&amp;'SB35 Determination Data'!$F241,'5th Cycle APR Raw Data-Final'!$T$3:$T$1977,"&lt;"&amp;E241),SUMIFS('5th Cycle APR Raw Data-Final'!I$3:I$1977,'5th Cycle APR Raw Data-Final'!$A$3:$A$1977,'SB35 Determination Data'!$K241,'5th Cycle APR Raw Data-Final'!$T$3:$T$1977,"&gt;="&amp;'SB35 Determination Data'!$F241,'5th Cycle APR Raw Data-Final'!$T$3:$T$1977,"&lt;="&amp;G241))</f>
        <v>1</v>
      </c>
      <c r="P241" s="100">
        <f t="shared" si="124"/>
        <v>36</v>
      </c>
      <c r="Q241" s="112">
        <f t="shared" si="125"/>
        <v>0.1</v>
      </c>
      <c r="R241" s="101">
        <f t="shared" si="126"/>
        <v>20</v>
      </c>
      <c r="S241" s="101">
        <f t="shared" si="127"/>
        <v>0</v>
      </c>
      <c r="T241" s="100">
        <f>VLOOKUP(K241,'5th Cycle APR Raw Data-Final'!$A$3:$P$1977,10,FALSE)</f>
        <v>20</v>
      </c>
      <c r="U241" s="100">
        <f>IF(AN241&lt;1,SUMIFS('5th Cycle APR Raw Data-Final'!K$3:K$1977,'5th Cycle APR Raw Data-Final'!$A$3:$A$1977,'SB35 Determination Data'!$K241,'5th Cycle APR Raw Data-Final'!$T$3:$T$1977,"&gt;="&amp;'SB35 Determination Data'!$F241,'5th Cycle APR Raw Data-Final'!$T$3:$T$1977,"&lt;"&amp;E241),SUMIFS('5th Cycle APR Raw Data-Final'!K$3:K$1977,'5th Cycle APR Raw Data-Final'!$A$3:$A$1977,'SB35 Determination Data'!$K241,'5th Cycle APR Raw Data-Final'!$T$3:$T$1977,"&gt;="&amp;'SB35 Determination Data'!$F241,'5th Cycle APR Raw Data-Final'!$T$3:$T$1977,"&lt;="&amp;G241))</f>
        <v>10</v>
      </c>
      <c r="V241" s="100">
        <f>IF(AN241&lt;1,SUMIFS('5th Cycle APR Raw Data-Final'!L$3:L$1977,'5th Cycle APR Raw Data-Final'!$A$3:$A$1977,'SB35 Determination Data'!$K241,'5th Cycle APR Raw Data-Final'!$T$3:$T$1977,"&gt;="&amp;'SB35 Determination Data'!$F241,'5th Cycle APR Raw Data-Final'!$T$3:$T$1977,"&lt;"&amp;E241),SUMIFS('5th Cycle APR Raw Data-Final'!L$3:L$1977,'5th Cycle APR Raw Data-Final'!$A$3:$A$1977,'SB35 Determination Data'!$K241,'5th Cycle APR Raw Data-Final'!$T$3:$T$1977,"&gt;="&amp;'SB35 Determination Data'!$F241,'5th Cycle APR Raw Data-Final'!$T$3:$T$1977,"&lt;="&amp;G241))</f>
        <v>9</v>
      </c>
      <c r="W241" s="100">
        <f>IF(AN241&lt;1,SUMIFS('5th Cycle APR Raw Data-Final'!M$3:M$1977,'5th Cycle APR Raw Data-Final'!$A$3:$A$1977,'SB35 Determination Data'!$K241,'5th Cycle APR Raw Data-Final'!$T$3:$T$1977,"&gt;="&amp;'SB35 Determination Data'!$F241,'5th Cycle APR Raw Data-Final'!$T$3:$T$1977,"&lt;"&amp;E241),SUMIFS('5th Cycle APR Raw Data-Final'!M$3:M$1977,'5th Cycle APR Raw Data-Final'!$A$3:$A$1977,'SB35 Determination Data'!$K241,'5th Cycle APR Raw Data-Final'!$T$3:$T$1977,"&gt;="&amp;'SB35 Determination Data'!$F241,'5th Cycle APR Raw Data-Final'!$T$3:$T$1977,"&lt;="&amp;G241))</f>
        <v>1</v>
      </c>
      <c r="X241" s="100">
        <f t="shared" si="128"/>
        <v>10</v>
      </c>
      <c r="Y241" s="100">
        <f t="shared" si="129"/>
        <v>10</v>
      </c>
      <c r="Z241" s="100">
        <f t="shared" si="130"/>
        <v>10</v>
      </c>
      <c r="AA241" s="112">
        <f t="shared" si="131"/>
        <v>0.5</v>
      </c>
      <c r="AB241" s="112">
        <f t="shared" si="132"/>
        <v>0.5</v>
      </c>
      <c r="AC241" s="100">
        <f>VLOOKUP(K241,'5th Cycle APR Raw Data-Final'!$A$3:$P$1977,14,FALSE)</f>
        <v>21</v>
      </c>
      <c r="AD241" s="100">
        <f>IF(AN241&lt;1,SUMIFS('5th Cycle APR Raw Data-Final'!$O$3:$O$1977,'5th Cycle APR Raw Data-Final'!$A$3:$A$1977,'SB35 Determination Data'!$K241,'5th Cycle APR Raw Data-Final'!$T$3:$T$1977,"&gt;="&amp;'SB35 Determination Data'!$F241,'5th Cycle APR Raw Data-Final'!$T$3:$T$1977,"&lt;"&amp;E241),SUMIFS('5th Cycle APR Raw Data-Final'!$O$3:$O$1977,'5th Cycle APR Raw Data-Final'!$A$3:$A$1977,'SB35 Determination Data'!$K241,'5th Cycle APR Raw Data-Final'!$T$3:$T$1977,"&gt;="&amp;'SB35 Determination Data'!$F241,'5th Cycle APR Raw Data-Final'!$T$3:$T$1977,"&lt;="&amp;G241))</f>
        <v>9</v>
      </c>
      <c r="AE241" s="100">
        <f t="shared" si="133"/>
        <v>12</v>
      </c>
      <c r="AF241" s="112">
        <f t="shared" si="134"/>
        <v>0.42857142857142855</v>
      </c>
      <c r="AG241" s="100">
        <f>VLOOKUP(K241,'5th Cycle APR Raw Data-Final'!$A$3:$P$1977,16,FALSE)</f>
        <v>51</v>
      </c>
      <c r="AH241" s="100">
        <f>IF(AN241&lt;1,SUMIFS('5th Cycle APR Raw Data-Final'!$Q$3:$Q$1977,'5th Cycle APR Raw Data-Final'!$A$3:$A$1977,'SB35 Determination Data'!$K241,'5th Cycle APR Raw Data-Final'!$T$3:$T$1977,"&gt;="&amp;'SB35 Determination Data'!$F241,'5th Cycle APR Raw Data-Final'!$T$3:$T$1977,"&lt;"&amp;E241),SUMIFS('5th Cycle APR Raw Data-Final'!$Q$3:$Q$1977,'5th Cycle APR Raw Data-Final'!$A$3:$A$1977,'SB35 Determination Data'!$K241,'5th Cycle APR Raw Data-Final'!$T$3:$T$1977,"&gt;="&amp;'SB35 Determination Data'!$F241,'5th Cycle APR Raw Data-Final'!$T$3:$T$1977,"&lt;="&amp;G241))</f>
        <v>89</v>
      </c>
      <c r="AI241" s="100">
        <f t="shared" si="135"/>
        <v>0</v>
      </c>
      <c r="AJ241" s="112">
        <f t="shared" si="136"/>
        <v>1.7450980392156863</v>
      </c>
      <c r="AK241" s="100">
        <f>VLOOKUP(K241,'5th Cycle APR Raw Data-Final'!$A$3:$R$1977,18,FALSE)</f>
        <v>132</v>
      </c>
      <c r="AL241" s="100">
        <f>IF(AN241&lt;1,SUMIFS('5th Cycle APR Raw Data-Final'!$S$3:$S$1977,'5th Cycle APR Raw Data-Final'!$A$3:$A$1977,'SB35 Determination Data'!$K241,'5th Cycle APR Raw Data-Final'!$T$3:$T$1977,"&gt;="&amp;'SB35 Determination Data'!$F241,'5th Cycle APR Raw Data-Final'!$T$3:$T$1977,"&lt;"&amp;E241),SUMIFS('5th Cycle APR Raw Data-Final'!$S$3:$S$1977,'5th Cycle APR Raw Data-Final'!$A$3:$A$1977,'SB35 Determination Data'!$K241,'5th Cycle APR Raw Data-Final'!$T$3:$T$1977,"&gt;="&amp;'SB35 Determination Data'!$F241,'5th Cycle APR Raw Data-Final'!$T$3:$T$1977,"&lt;="&amp;G241))</f>
        <v>112</v>
      </c>
      <c r="AM241" s="100">
        <f t="shared" si="137"/>
        <v>58</v>
      </c>
      <c r="AN241" s="114">
        <f t="shared" si="138"/>
        <v>0.5</v>
      </c>
      <c r="AO241" s="2" t="str">
        <f t="shared" si="139"/>
        <v>NO</v>
      </c>
      <c r="AP241" s="2" t="str">
        <f t="shared" si="140"/>
        <v>YES</v>
      </c>
      <c r="AQ241" s="2" t="str">
        <f t="shared" si="141"/>
        <v>NO</v>
      </c>
      <c r="AR241" s="124" t="str">
        <f>VLOOKUP(K241,'2018Submitted'!$A$2:$C$540,3,FALSE)</f>
        <v>Successful</v>
      </c>
      <c r="AS241" s="2" t="str">
        <f t="shared" si="142"/>
        <v>NO</v>
      </c>
      <c r="AT241" s="2" t="str">
        <f t="shared" si="143"/>
        <v>YES</v>
      </c>
    </row>
    <row r="242" spans="1:46" s="2" customFormat="1" ht="12.75" customHeight="1" x14ac:dyDescent="0.2">
      <c r="A242" s="2" t="s">
        <v>1896</v>
      </c>
      <c r="B242" s="11" t="str">
        <f t="shared" si="116"/>
        <v>LASSEN COUNTY</v>
      </c>
      <c r="C242" s="71">
        <f t="shared" si="117"/>
        <v>1</v>
      </c>
      <c r="D242" s="72">
        <f t="shared" si="118"/>
        <v>5</v>
      </c>
      <c r="E242" s="99">
        <f t="shared" si="119"/>
        <v>2017</v>
      </c>
      <c r="F242" s="99">
        <f t="shared" si="120"/>
        <v>2014</v>
      </c>
      <c r="G242" s="99">
        <f t="shared" si="121"/>
        <v>2018</v>
      </c>
      <c r="H242" s="2" t="str">
        <f t="shared" si="122"/>
        <v>06/30/2014</v>
      </c>
      <c r="I242" s="2" t="str">
        <f t="shared" si="123"/>
        <v>06/30/2019</v>
      </c>
      <c r="J242" s="2" t="s">
        <v>13</v>
      </c>
      <c r="K242" s="113" t="s">
        <v>1866</v>
      </c>
      <c r="L242" s="100" t="e">
        <f>VLOOKUP(K242,'5th Cycle APR Raw Data-Final'!$A$3:$P$1977,6,FALSE)</f>
        <v>#N/A</v>
      </c>
      <c r="M242" s="100">
        <f>IF(AN242&lt;1,SUMIFS('5th Cycle APR Raw Data-Final'!G$3:G$1977,'5th Cycle APR Raw Data-Final'!$A$3:$A$1977,'SB35 Determination Data'!$K242,'5th Cycle APR Raw Data-Final'!$T$3:$T$1977,"&gt;="&amp;'SB35 Determination Data'!$F242,'5th Cycle APR Raw Data-Final'!$T$3:$T$1977,"&lt;"&amp;E242),SUMIFS('5th Cycle APR Raw Data-Final'!G$3:G$1977,'5th Cycle APR Raw Data-Final'!$A$3:$A$1977,'SB35 Determination Data'!$K242,'5th Cycle APR Raw Data-Final'!$T$3:$T$1977,"&gt;="&amp;'SB35 Determination Data'!$F242,'5th Cycle APR Raw Data-Final'!$T$3:$T$1977,"&lt;="&amp;G242))</f>
        <v>0</v>
      </c>
      <c r="N242" s="100">
        <f>IF(AN242&lt;1,SUMIFS('5th Cycle APR Raw Data-Final'!H$3:H$1977,'5th Cycle APR Raw Data-Final'!$A$3:$A$1977,'SB35 Determination Data'!$K242,'5th Cycle APR Raw Data-Final'!$T$3:$T$1977,"&gt;="&amp;'SB35 Determination Data'!$F242,'5th Cycle APR Raw Data-Final'!$T$3:$T$1977,"&lt;"&amp;E242),SUMIFS('5th Cycle APR Raw Data-Final'!H$3:H$1977,'5th Cycle APR Raw Data-Final'!$A$3:$A$1977,'SB35 Determination Data'!$K242,'5th Cycle APR Raw Data-Final'!$T$3:$T$1977,"&gt;="&amp;'SB35 Determination Data'!$F242,'5th Cycle APR Raw Data-Final'!$T$3:$T$1977,"&lt;="&amp;G242))</f>
        <v>0</v>
      </c>
      <c r="O242" s="100">
        <f>IF(AN242&lt;1,SUMIFS('5th Cycle APR Raw Data-Final'!I$3:I$1977,'5th Cycle APR Raw Data-Final'!$A$3:$A$1977,'SB35 Determination Data'!$K242,'5th Cycle APR Raw Data-Final'!$T$3:$T$1977,"&gt;="&amp;'SB35 Determination Data'!$F242,'5th Cycle APR Raw Data-Final'!$T$3:$T$1977,"&lt;"&amp;E242),SUMIFS('5th Cycle APR Raw Data-Final'!I$3:I$1977,'5th Cycle APR Raw Data-Final'!$A$3:$A$1977,'SB35 Determination Data'!$K242,'5th Cycle APR Raw Data-Final'!$T$3:$T$1977,"&gt;="&amp;'SB35 Determination Data'!$F242,'5th Cycle APR Raw Data-Final'!$T$3:$T$1977,"&lt;="&amp;G242))</f>
        <v>0</v>
      </c>
      <c r="P242" s="100" t="e">
        <f t="shared" si="124"/>
        <v>#N/A</v>
      </c>
      <c r="Q242" s="112" t="str">
        <f t="shared" si="125"/>
        <v>No 2018 Annual Progress Report</v>
      </c>
      <c r="R242" s="101" t="e">
        <f t="shared" si="126"/>
        <v>#N/A</v>
      </c>
      <c r="S242" s="101" t="e">
        <f t="shared" si="127"/>
        <v>#N/A</v>
      </c>
      <c r="T242" s="100" t="e">
        <f>VLOOKUP(K242,'5th Cycle APR Raw Data-Final'!$A$3:$P$1977,10,FALSE)</f>
        <v>#N/A</v>
      </c>
      <c r="U242" s="100">
        <f>IF(AN242&lt;1,SUMIFS('5th Cycle APR Raw Data-Final'!K$3:K$1977,'5th Cycle APR Raw Data-Final'!$A$3:$A$1977,'SB35 Determination Data'!$K242,'5th Cycle APR Raw Data-Final'!$T$3:$T$1977,"&gt;="&amp;'SB35 Determination Data'!$F242,'5th Cycle APR Raw Data-Final'!$T$3:$T$1977,"&lt;"&amp;E242),SUMIFS('5th Cycle APR Raw Data-Final'!K$3:K$1977,'5th Cycle APR Raw Data-Final'!$A$3:$A$1977,'SB35 Determination Data'!$K242,'5th Cycle APR Raw Data-Final'!$T$3:$T$1977,"&gt;="&amp;'SB35 Determination Data'!$F242,'5th Cycle APR Raw Data-Final'!$T$3:$T$1977,"&lt;="&amp;G242))</f>
        <v>0</v>
      </c>
      <c r="V242" s="100">
        <f>IF(AN242&lt;1,SUMIFS('5th Cycle APR Raw Data-Final'!L$3:L$1977,'5th Cycle APR Raw Data-Final'!$A$3:$A$1977,'SB35 Determination Data'!$K242,'5th Cycle APR Raw Data-Final'!$T$3:$T$1977,"&gt;="&amp;'SB35 Determination Data'!$F242,'5th Cycle APR Raw Data-Final'!$T$3:$T$1977,"&lt;"&amp;E242),SUMIFS('5th Cycle APR Raw Data-Final'!L$3:L$1977,'5th Cycle APR Raw Data-Final'!$A$3:$A$1977,'SB35 Determination Data'!$K242,'5th Cycle APR Raw Data-Final'!$T$3:$T$1977,"&gt;="&amp;'SB35 Determination Data'!$F242,'5th Cycle APR Raw Data-Final'!$T$3:$T$1977,"&lt;="&amp;G242))</f>
        <v>0</v>
      </c>
      <c r="W242" s="100">
        <f>IF(AN242&lt;1,SUMIFS('5th Cycle APR Raw Data-Final'!M$3:M$1977,'5th Cycle APR Raw Data-Final'!$A$3:$A$1977,'SB35 Determination Data'!$K242,'5th Cycle APR Raw Data-Final'!$T$3:$T$1977,"&gt;="&amp;'SB35 Determination Data'!$F242,'5th Cycle APR Raw Data-Final'!$T$3:$T$1977,"&lt;"&amp;E242),SUMIFS('5th Cycle APR Raw Data-Final'!M$3:M$1977,'5th Cycle APR Raw Data-Final'!$A$3:$A$1977,'SB35 Determination Data'!$K242,'5th Cycle APR Raw Data-Final'!$T$3:$T$1977,"&gt;="&amp;'SB35 Determination Data'!$F242,'5th Cycle APR Raw Data-Final'!$T$3:$T$1977,"&lt;="&amp;G242))</f>
        <v>0</v>
      </c>
      <c r="X242" s="100" t="e">
        <f t="shared" si="128"/>
        <v>#N/A</v>
      </c>
      <c r="Y242" s="100" t="e">
        <f t="shared" si="129"/>
        <v>#N/A</v>
      </c>
      <c r="Z242" s="100" t="e">
        <f t="shared" si="130"/>
        <v>#N/A</v>
      </c>
      <c r="AA242" s="112" t="str">
        <f t="shared" si="131"/>
        <v>No 2018 Annual Progress Report</v>
      </c>
      <c r="AB242" s="112" t="str">
        <f t="shared" si="132"/>
        <v>No 2018 Annual Progress Report</v>
      </c>
      <c r="AC242" s="100" t="e">
        <f>VLOOKUP(K242,'5th Cycle APR Raw Data-Final'!$A$3:$P$1977,14,FALSE)</f>
        <v>#N/A</v>
      </c>
      <c r="AD242" s="100">
        <f>IF(AN242&lt;1,SUMIFS('5th Cycle APR Raw Data-Final'!$O$3:$O$1977,'5th Cycle APR Raw Data-Final'!$A$3:$A$1977,'SB35 Determination Data'!$K242,'5th Cycle APR Raw Data-Final'!$T$3:$T$1977,"&gt;="&amp;'SB35 Determination Data'!$F242,'5th Cycle APR Raw Data-Final'!$T$3:$T$1977,"&lt;"&amp;E242),SUMIFS('5th Cycle APR Raw Data-Final'!$O$3:$O$1977,'5th Cycle APR Raw Data-Final'!$A$3:$A$1977,'SB35 Determination Data'!$K242,'5th Cycle APR Raw Data-Final'!$T$3:$T$1977,"&gt;="&amp;'SB35 Determination Data'!$F242,'5th Cycle APR Raw Data-Final'!$T$3:$T$1977,"&lt;="&amp;G242))</f>
        <v>0</v>
      </c>
      <c r="AE242" s="100" t="e">
        <f t="shared" si="133"/>
        <v>#N/A</v>
      </c>
      <c r="AF242" s="112" t="str">
        <f t="shared" si="134"/>
        <v>No 2018 Annual Progress Report</v>
      </c>
      <c r="AG242" s="100" t="e">
        <f>VLOOKUP(K242,'5th Cycle APR Raw Data-Final'!$A$3:$P$1977,16,FALSE)</f>
        <v>#N/A</v>
      </c>
      <c r="AH242" s="100">
        <f>IF(AN242&lt;1,SUMIFS('5th Cycle APR Raw Data-Final'!$Q$3:$Q$1977,'5th Cycle APR Raw Data-Final'!$A$3:$A$1977,'SB35 Determination Data'!$K242,'5th Cycle APR Raw Data-Final'!$T$3:$T$1977,"&gt;="&amp;'SB35 Determination Data'!$F242,'5th Cycle APR Raw Data-Final'!$T$3:$T$1977,"&lt;"&amp;E242),SUMIFS('5th Cycle APR Raw Data-Final'!$Q$3:$Q$1977,'5th Cycle APR Raw Data-Final'!$A$3:$A$1977,'SB35 Determination Data'!$K242,'5th Cycle APR Raw Data-Final'!$T$3:$T$1977,"&gt;="&amp;'SB35 Determination Data'!$F242,'5th Cycle APR Raw Data-Final'!$T$3:$T$1977,"&lt;="&amp;G242))</f>
        <v>0</v>
      </c>
      <c r="AI242" s="100" t="e">
        <f t="shared" si="135"/>
        <v>#N/A</v>
      </c>
      <c r="AJ242" s="112" t="str">
        <f t="shared" si="136"/>
        <v>No 2018 Annual Progress Report</v>
      </c>
      <c r="AK242" s="100" t="e">
        <f>VLOOKUP(K242,'5th Cycle APR Raw Data-Final'!$A$3:$R$1977,18,FALSE)</f>
        <v>#N/A</v>
      </c>
      <c r="AL242" s="100">
        <f>IF(AN242&lt;1,SUMIFS('5th Cycle APR Raw Data-Final'!$S$3:$S$1977,'5th Cycle APR Raw Data-Final'!$A$3:$A$1977,'SB35 Determination Data'!$K242,'5th Cycle APR Raw Data-Final'!$T$3:$T$1977,"&gt;="&amp;'SB35 Determination Data'!$F242,'5th Cycle APR Raw Data-Final'!$T$3:$T$1977,"&lt;"&amp;E242),SUMIFS('5th Cycle APR Raw Data-Final'!$S$3:$S$1977,'5th Cycle APR Raw Data-Final'!$A$3:$A$1977,'SB35 Determination Data'!$K242,'5th Cycle APR Raw Data-Final'!$T$3:$T$1977,"&gt;="&amp;'SB35 Determination Data'!$F242,'5th Cycle APR Raw Data-Final'!$T$3:$T$1977,"&lt;="&amp;G242))</f>
        <v>0</v>
      </c>
      <c r="AM242" s="100" t="e">
        <f t="shared" si="137"/>
        <v>#N/A</v>
      </c>
      <c r="AN242" s="114">
        <f t="shared" si="138"/>
        <v>1</v>
      </c>
      <c r="AO242" s="2" t="str">
        <f t="shared" si="139"/>
        <v>YES</v>
      </c>
      <c r="AP242" s="2" t="str">
        <f t="shared" si="140"/>
        <v>NO</v>
      </c>
      <c r="AQ242" s="2" t="str">
        <f t="shared" si="141"/>
        <v>NO</v>
      </c>
      <c r="AR242" s="124" t="str">
        <f>VLOOKUP(K242,'2018Submitted'!$A$2:$C$540,3,FALSE)</f>
        <v>No 2018 Annual Progress Report</v>
      </c>
      <c r="AS242" s="2" t="str">
        <f t="shared" si="142"/>
        <v>YES</v>
      </c>
      <c r="AT242" s="2" t="str">
        <f t="shared" si="143"/>
        <v>NO</v>
      </c>
    </row>
    <row r="243" spans="1:46" s="2" customFormat="1" ht="12.75" customHeight="1" x14ac:dyDescent="0.2">
      <c r="A243" s="2" t="s">
        <v>946</v>
      </c>
      <c r="B243" s="11" t="str">
        <f t="shared" si="116"/>
        <v>LATHROP</v>
      </c>
      <c r="C243" s="71">
        <f t="shared" si="117"/>
        <v>0.375</v>
      </c>
      <c r="D243" s="72">
        <f t="shared" si="118"/>
        <v>8</v>
      </c>
      <c r="E243" s="99">
        <f t="shared" si="119"/>
        <v>2020</v>
      </c>
      <c r="F243" s="99">
        <f t="shared" si="120"/>
        <v>2016</v>
      </c>
      <c r="G243" s="99" t="str">
        <f t="shared" si="121"/>
        <v>2023</v>
      </c>
      <c r="H243" s="2" t="str">
        <f t="shared" si="122"/>
        <v>12/31/2015</v>
      </c>
      <c r="I243" s="2" t="str">
        <f t="shared" si="123"/>
        <v>12/31/2023</v>
      </c>
      <c r="J243" s="2" t="s">
        <v>26</v>
      </c>
      <c r="K243" s="113" t="s">
        <v>945</v>
      </c>
      <c r="L243" s="100">
        <f>VLOOKUP(K243,'5th Cycle APR Raw Data-Final'!$A$3:$P$1977,6,FALSE)</f>
        <v>1019</v>
      </c>
      <c r="M243" s="100">
        <f>IF(AN243&lt;1,SUMIFS('5th Cycle APR Raw Data-Final'!G$3:G$1977,'5th Cycle APR Raw Data-Final'!$A$3:$A$1977,'SB35 Determination Data'!$K243,'5th Cycle APR Raw Data-Final'!$T$3:$T$1977,"&gt;="&amp;'SB35 Determination Data'!$F243,'5th Cycle APR Raw Data-Final'!$T$3:$T$1977,"&lt;"&amp;E243),SUMIFS('5th Cycle APR Raw Data-Final'!G$3:G$1977,'5th Cycle APR Raw Data-Final'!$A$3:$A$1977,'SB35 Determination Data'!$K243,'5th Cycle APR Raw Data-Final'!$T$3:$T$1977,"&gt;="&amp;'SB35 Determination Data'!$F243,'5th Cycle APR Raw Data-Final'!$T$3:$T$1977,"&lt;="&amp;G243))</f>
        <v>0</v>
      </c>
      <c r="N243" s="100">
        <f>IF(AN243&lt;1,SUMIFS('5th Cycle APR Raw Data-Final'!H$3:H$1977,'5th Cycle APR Raw Data-Final'!$A$3:$A$1977,'SB35 Determination Data'!$K243,'5th Cycle APR Raw Data-Final'!$T$3:$T$1977,"&gt;="&amp;'SB35 Determination Data'!$F243,'5th Cycle APR Raw Data-Final'!$T$3:$T$1977,"&lt;"&amp;E243),SUMIFS('5th Cycle APR Raw Data-Final'!H$3:H$1977,'5th Cycle APR Raw Data-Final'!$A$3:$A$1977,'SB35 Determination Data'!$K243,'5th Cycle APR Raw Data-Final'!$T$3:$T$1977,"&gt;="&amp;'SB35 Determination Data'!$F243,'5th Cycle APR Raw Data-Final'!$T$3:$T$1977,"&lt;="&amp;G243))</f>
        <v>0</v>
      </c>
      <c r="O243" s="100">
        <f>IF(AN243&lt;1,SUMIFS('5th Cycle APR Raw Data-Final'!I$3:I$1977,'5th Cycle APR Raw Data-Final'!$A$3:$A$1977,'SB35 Determination Data'!$K243,'5th Cycle APR Raw Data-Final'!$T$3:$T$1977,"&gt;="&amp;'SB35 Determination Data'!$F243,'5th Cycle APR Raw Data-Final'!$T$3:$T$1977,"&lt;"&amp;E243),SUMIFS('5th Cycle APR Raw Data-Final'!I$3:I$1977,'5th Cycle APR Raw Data-Final'!$A$3:$A$1977,'SB35 Determination Data'!$K243,'5th Cycle APR Raw Data-Final'!$T$3:$T$1977,"&gt;="&amp;'SB35 Determination Data'!$F243,'5th Cycle APR Raw Data-Final'!$T$3:$T$1977,"&lt;="&amp;G243))</f>
        <v>0</v>
      </c>
      <c r="P243" s="100">
        <f t="shared" si="124"/>
        <v>1019</v>
      </c>
      <c r="Q243" s="112">
        <f t="shared" si="125"/>
        <v>0</v>
      </c>
      <c r="R243" s="101">
        <f t="shared" si="126"/>
        <v>382</v>
      </c>
      <c r="S243" s="101">
        <f t="shared" si="127"/>
        <v>0</v>
      </c>
      <c r="T243" s="100">
        <f>VLOOKUP(K243,'5th Cycle APR Raw Data-Final'!$A$3:$P$1977,10,FALSE)</f>
        <v>759</v>
      </c>
      <c r="U243" s="100">
        <f>IF(AN243&lt;1,SUMIFS('5th Cycle APR Raw Data-Final'!K$3:K$1977,'5th Cycle APR Raw Data-Final'!$A$3:$A$1977,'SB35 Determination Data'!$K243,'5th Cycle APR Raw Data-Final'!$T$3:$T$1977,"&gt;="&amp;'SB35 Determination Data'!$F243,'5th Cycle APR Raw Data-Final'!$T$3:$T$1977,"&lt;"&amp;E243),SUMIFS('5th Cycle APR Raw Data-Final'!K$3:K$1977,'5th Cycle APR Raw Data-Final'!$A$3:$A$1977,'SB35 Determination Data'!$K243,'5th Cycle APR Raw Data-Final'!$T$3:$T$1977,"&gt;="&amp;'SB35 Determination Data'!$F243,'5th Cycle APR Raw Data-Final'!$T$3:$T$1977,"&lt;="&amp;G243))</f>
        <v>0</v>
      </c>
      <c r="V243" s="100">
        <f>IF(AN243&lt;1,SUMIFS('5th Cycle APR Raw Data-Final'!L$3:L$1977,'5th Cycle APR Raw Data-Final'!$A$3:$A$1977,'SB35 Determination Data'!$K243,'5th Cycle APR Raw Data-Final'!$T$3:$T$1977,"&gt;="&amp;'SB35 Determination Data'!$F243,'5th Cycle APR Raw Data-Final'!$T$3:$T$1977,"&lt;"&amp;E243),SUMIFS('5th Cycle APR Raw Data-Final'!L$3:L$1977,'5th Cycle APR Raw Data-Final'!$A$3:$A$1977,'SB35 Determination Data'!$K243,'5th Cycle APR Raw Data-Final'!$T$3:$T$1977,"&gt;="&amp;'SB35 Determination Data'!$F243,'5th Cycle APR Raw Data-Final'!$T$3:$T$1977,"&lt;="&amp;G243))</f>
        <v>0</v>
      </c>
      <c r="W243" s="100">
        <f>IF(AN243&lt;1,SUMIFS('5th Cycle APR Raw Data-Final'!M$3:M$1977,'5th Cycle APR Raw Data-Final'!$A$3:$A$1977,'SB35 Determination Data'!$K243,'5th Cycle APR Raw Data-Final'!$T$3:$T$1977,"&gt;="&amp;'SB35 Determination Data'!$F243,'5th Cycle APR Raw Data-Final'!$T$3:$T$1977,"&lt;"&amp;E243),SUMIFS('5th Cycle APR Raw Data-Final'!M$3:M$1977,'5th Cycle APR Raw Data-Final'!$A$3:$A$1977,'SB35 Determination Data'!$K243,'5th Cycle APR Raw Data-Final'!$T$3:$T$1977,"&gt;="&amp;'SB35 Determination Data'!$F243,'5th Cycle APR Raw Data-Final'!$T$3:$T$1977,"&lt;="&amp;G243))</f>
        <v>0</v>
      </c>
      <c r="X243" s="100">
        <f t="shared" si="128"/>
        <v>759</v>
      </c>
      <c r="Y243" s="100">
        <f t="shared" si="129"/>
        <v>0</v>
      </c>
      <c r="Z243" s="100">
        <f t="shared" si="130"/>
        <v>759</v>
      </c>
      <c r="AA243" s="112">
        <f t="shared" si="131"/>
        <v>0</v>
      </c>
      <c r="AB243" s="112">
        <f t="shared" si="132"/>
        <v>0</v>
      </c>
      <c r="AC243" s="100">
        <f>VLOOKUP(K243,'5th Cycle APR Raw Data-Final'!$A$3:$P$1977,14,FALSE)</f>
        <v>957</v>
      </c>
      <c r="AD243" s="100">
        <f>IF(AN243&lt;1,SUMIFS('5th Cycle APR Raw Data-Final'!$O$3:$O$1977,'5th Cycle APR Raw Data-Final'!$A$3:$A$1977,'SB35 Determination Data'!$K243,'5th Cycle APR Raw Data-Final'!$T$3:$T$1977,"&gt;="&amp;'SB35 Determination Data'!$F243,'5th Cycle APR Raw Data-Final'!$T$3:$T$1977,"&lt;"&amp;E243),SUMIFS('5th Cycle APR Raw Data-Final'!$O$3:$O$1977,'5th Cycle APR Raw Data-Final'!$A$3:$A$1977,'SB35 Determination Data'!$K243,'5th Cycle APR Raw Data-Final'!$T$3:$T$1977,"&gt;="&amp;'SB35 Determination Data'!$F243,'5th Cycle APR Raw Data-Final'!$T$3:$T$1977,"&lt;="&amp;G243))</f>
        <v>0</v>
      </c>
      <c r="AE243" s="100">
        <f t="shared" si="133"/>
        <v>957</v>
      </c>
      <c r="AF243" s="112">
        <f t="shared" si="134"/>
        <v>0</v>
      </c>
      <c r="AG243" s="100">
        <f>VLOOKUP(K243,'5th Cycle APR Raw Data-Final'!$A$3:$P$1977,16,FALSE)</f>
        <v>2421</v>
      </c>
      <c r="AH243" s="100">
        <f>IF(AN243&lt;1,SUMIFS('5th Cycle APR Raw Data-Final'!$Q$3:$Q$1977,'5th Cycle APR Raw Data-Final'!$A$3:$A$1977,'SB35 Determination Data'!$K243,'5th Cycle APR Raw Data-Final'!$T$3:$T$1977,"&gt;="&amp;'SB35 Determination Data'!$F243,'5th Cycle APR Raw Data-Final'!$T$3:$T$1977,"&lt;"&amp;E243),SUMIFS('5th Cycle APR Raw Data-Final'!$Q$3:$Q$1977,'5th Cycle APR Raw Data-Final'!$A$3:$A$1977,'SB35 Determination Data'!$K243,'5th Cycle APR Raw Data-Final'!$T$3:$T$1977,"&gt;="&amp;'SB35 Determination Data'!$F243,'5th Cycle APR Raw Data-Final'!$T$3:$T$1977,"&lt;="&amp;G243))</f>
        <v>850</v>
      </c>
      <c r="AI243" s="100">
        <f t="shared" si="135"/>
        <v>1571</v>
      </c>
      <c r="AJ243" s="112">
        <f t="shared" si="136"/>
        <v>0.3510945890128046</v>
      </c>
      <c r="AK243" s="100">
        <f>VLOOKUP(K243,'5th Cycle APR Raw Data-Final'!$A$3:$R$1977,18,FALSE)</f>
        <v>5156</v>
      </c>
      <c r="AL243" s="100">
        <f>IF(AN243&lt;1,SUMIFS('5th Cycle APR Raw Data-Final'!$S$3:$S$1977,'5th Cycle APR Raw Data-Final'!$A$3:$A$1977,'SB35 Determination Data'!$K243,'5th Cycle APR Raw Data-Final'!$T$3:$T$1977,"&gt;="&amp;'SB35 Determination Data'!$F243,'5th Cycle APR Raw Data-Final'!$T$3:$T$1977,"&lt;"&amp;E243),SUMIFS('5th Cycle APR Raw Data-Final'!$S$3:$S$1977,'5th Cycle APR Raw Data-Final'!$A$3:$A$1977,'SB35 Determination Data'!$K243,'5th Cycle APR Raw Data-Final'!$T$3:$T$1977,"&gt;="&amp;'SB35 Determination Data'!$F243,'5th Cycle APR Raw Data-Final'!$T$3:$T$1977,"&lt;="&amp;G243))</f>
        <v>850</v>
      </c>
      <c r="AM243" s="100">
        <f t="shared" si="137"/>
        <v>4306</v>
      </c>
      <c r="AN243" s="114">
        <f t="shared" si="138"/>
        <v>0.375</v>
      </c>
      <c r="AO243" s="2" t="str">
        <f t="shared" si="139"/>
        <v>YES</v>
      </c>
      <c r="AP243" s="2" t="str">
        <f t="shared" si="140"/>
        <v>NO</v>
      </c>
      <c r="AQ243" s="2" t="str">
        <f t="shared" si="141"/>
        <v>NO</v>
      </c>
      <c r="AR243" s="124" t="str">
        <f>VLOOKUP(K243,'2018Submitted'!$A$2:$C$540,3,FALSE)</f>
        <v>Successful</v>
      </c>
      <c r="AS243" s="2" t="str">
        <f t="shared" si="142"/>
        <v>NO</v>
      </c>
      <c r="AT243" s="2" t="str">
        <f t="shared" si="143"/>
        <v>NO</v>
      </c>
    </row>
    <row r="244" spans="1:46" s="2" customFormat="1" ht="12.75" customHeight="1" x14ac:dyDescent="0.2">
      <c r="A244" s="2" t="s">
        <v>5</v>
      </c>
      <c r="B244" s="11" t="str">
        <f t="shared" si="116"/>
        <v>LAWNDALE</v>
      </c>
      <c r="C244" s="71">
        <f t="shared" si="117"/>
        <v>0.625</v>
      </c>
      <c r="D244" s="72">
        <f t="shared" si="118"/>
        <v>8</v>
      </c>
      <c r="E244" s="99">
        <f t="shared" si="119"/>
        <v>2018</v>
      </c>
      <c r="F244" s="99">
        <f t="shared" si="120"/>
        <v>2014</v>
      </c>
      <c r="G244" s="99" t="str">
        <f t="shared" si="121"/>
        <v>2021</v>
      </c>
      <c r="H244" s="2" t="str">
        <f t="shared" si="122"/>
        <v>10/15/2013</v>
      </c>
      <c r="I244" s="2" t="str">
        <f t="shared" si="123"/>
        <v>10/15/2021</v>
      </c>
      <c r="J244" s="2" t="s">
        <v>3</v>
      </c>
      <c r="K244" s="113" t="s">
        <v>1060</v>
      </c>
      <c r="L244" s="100">
        <f>VLOOKUP(K244,'5th Cycle APR Raw Data-Final'!$A$3:$P$1977,6,FALSE)</f>
        <v>96</v>
      </c>
      <c r="M244" s="100">
        <f>IF(AN244&lt;1,SUMIFS('5th Cycle APR Raw Data-Final'!G$3:G$1977,'5th Cycle APR Raw Data-Final'!$A$3:$A$1977,'SB35 Determination Data'!$K244,'5th Cycle APR Raw Data-Final'!$T$3:$T$1977,"&gt;="&amp;'SB35 Determination Data'!$F244,'5th Cycle APR Raw Data-Final'!$T$3:$T$1977,"&lt;"&amp;E244),SUMIFS('5th Cycle APR Raw Data-Final'!G$3:G$1977,'5th Cycle APR Raw Data-Final'!$A$3:$A$1977,'SB35 Determination Data'!$K244,'5th Cycle APR Raw Data-Final'!$T$3:$T$1977,"&gt;="&amp;'SB35 Determination Data'!$F244,'5th Cycle APR Raw Data-Final'!$T$3:$T$1977,"&lt;="&amp;G244))</f>
        <v>0</v>
      </c>
      <c r="N244" s="100">
        <f>IF(AN244&lt;1,SUMIFS('5th Cycle APR Raw Data-Final'!H$3:H$1977,'5th Cycle APR Raw Data-Final'!$A$3:$A$1977,'SB35 Determination Data'!$K244,'5th Cycle APR Raw Data-Final'!$T$3:$T$1977,"&gt;="&amp;'SB35 Determination Data'!$F244,'5th Cycle APR Raw Data-Final'!$T$3:$T$1977,"&lt;"&amp;E244),SUMIFS('5th Cycle APR Raw Data-Final'!H$3:H$1977,'5th Cycle APR Raw Data-Final'!$A$3:$A$1977,'SB35 Determination Data'!$K244,'5th Cycle APR Raw Data-Final'!$T$3:$T$1977,"&gt;="&amp;'SB35 Determination Data'!$F244,'5th Cycle APR Raw Data-Final'!$T$3:$T$1977,"&lt;="&amp;G244))</f>
        <v>0</v>
      </c>
      <c r="O244" s="100">
        <f>IF(AN244&lt;1,SUMIFS('5th Cycle APR Raw Data-Final'!I$3:I$1977,'5th Cycle APR Raw Data-Final'!$A$3:$A$1977,'SB35 Determination Data'!$K244,'5th Cycle APR Raw Data-Final'!$T$3:$T$1977,"&gt;="&amp;'SB35 Determination Data'!$F244,'5th Cycle APR Raw Data-Final'!$T$3:$T$1977,"&lt;"&amp;E244),SUMIFS('5th Cycle APR Raw Data-Final'!I$3:I$1977,'5th Cycle APR Raw Data-Final'!$A$3:$A$1977,'SB35 Determination Data'!$K244,'5th Cycle APR Raw Data-Final'!$T$3:$T$1977,"&gt;="&amp;'SB35 Determination Data'!$F244,'5th Cycle APR Raw Data-Final'!$T$3:$T$1977,"&lt;="&amp;G244))</f>
        <v>0</v>
      </c>
      <c r="P244" s="100">
        <f t="shared" si="124"/>
        <v>96</v>
      </c>
      <c r="Q244" s="112">
        <f t="shared" si="125"/>
        <v>0</v>
      </c>
      <c r="R244" s="101">
        <f t="shared" si="126"/>
        <v>48</v>
      </c>
      <c r="S244" s="101">
        <f t="shared" si="127"/>
        <v>0</v>
      </c>
      <c r="T244" s="100">
        <f>VLOOKUP(K244,'5th Cycle APR Raw Data-Final'!$A$3:$P$1977,10,FALSE)</f>
        <v>57</v>
      </c>
      <c r="U244" s="100">
        <f>IF(AN244&lt;1,SUMIFS('5th Cycle APR Raw Data-Final'!K$3:K$1977,'5th Cycle APR Raw Data-Final'!$A$3:$A$1977,'SB35 Determination Data'!$K244,'5th Cycle APR Raw Data-Final'!$T$3:$T$1977,"&gt;="&amp;'SB35 Determination Data'!$F244,'5th Cycle APR Raw Data-Final'!$T$3:$T$1977,"&lt;"&amp;E244),SUMIFS('5th Cycle APR Raw Data-Final'!K$3:K$1977,'5th Cycle APR Raw Data-Final'!$A$3:$A$1977,'SB35 Determination Data'!$K244,'5th Cycle APR Raw Data-Final'!$T$3:$T$1977,"&gt;="&amp;'SB35 Determination Data'!$F244,'5th Cycle APR Raw Data-Final'!$T$3:$T$1977,"&lt;="&amp;G244))</f>
        <v>0</v>
      </c>
      <c r="V244" s="100">
        <f>IF(AN244&lt;1,SUMIFS('5th Cycle APR Raw Data-Final'!L$3:L$1977,'5th Cycle APR Raw Data-Final'!$A$3:$A$1977,'SB35 Determination Data'!$K244,'5th Cycle APR Raw Data-Final'!$T$3:$T$1977,"&gt;="&amp;'SB35 Determination Data'!$F244,'5th Cycle APR Raw Data-Final'!$T$3:$T$1977,"&lt;"&amp;E244),SUMIFS('5th Cycle APR Raw Data-Final'!L$3:L$1977,'5th Cycle APR Raw Data-Final'!$A$3:$A$1977,'SB35 Determination Data'!$K244,'5th Cycle APR Raw Data-Final'!$T$3:$T$1977,"&gt;="&amp;'SB35 Determination Data'!$F244,'5th Cycle APR Raw Data-Final'!$T$3:$T$1977,"&lt;="&amp;G244))</f>
        <v>0</v>
      </c>
      <c r="W244" s="100">
        <f>IF(AN244&lt;1,SUMIFS('5th Cycle APR Raw Data-Final'!M$3:M$1977,'5th Cycle APR Raw Data-Final'!$A$3:$A$1977,'SB35 Determination Data'!$K244,'5th Cycle APR Raw Data-Final'!$T$3:$T$1977,"&gt;="&amp;'SB35 Determination Data'!$F244,'5th Cycle APR Raw Data-Final'!$T$3:$T$1977,"&lt;"&amp;E244),SUMIFS('5th Cycle APR Raw Data-Final'!M$3:M$1977,'5th Cycle APR Raw Data-Final'!$A$3:$A$1977,'SB35 Determination Data'!$K244,'5th Cycle APR Raw Data-Final'!$T$3:$T$1977,"&gt;="&amp;'SB35 Determination Data'!$F244,'5th Cycle APR Raw Data-Final'!$T$3:$T$1977,"&lt;="&amp;G244))</f>
        <v>0</v>
      </c>
      <c r="X244" s="100">
        <f t="shared" si="128"/>
        <v>57</v>
      </c>
      <c r="Y244" s="100">
        <f t="shared" si="129"/>
        <v>0</v>
      </c>
      <c r="Z244" s="100">
        <f t="shared" si="130"/>
        <v>57</v>
      </c>
      <c r="AA244" s="112">
        <f t="shared" si="131"/>
        <v>0</v>
      </c>
      <c r="AB244" s="112">
        <f t="shared" si="132"/>
        <v>0</v>
      </c>
      <c r="AC244" s="100">
        <f>VLOOKUP(K244,'5th Cycle APR Raw Data-Final'!$A$3:$P$1977,14,FALSE)</f>
        <v>62</v>
      </c>
      <c r="AD244" s="100">
        <f>IF(AN244&lt;1,SUMIFS('5th Cycle APR Raw Data-Final'!$O$3:$O$1977,'5th Cycle APR Raw Data-Final'!$A$3:$A$1977,'SB35 Determination Data'!$K244,'5th Cycle APR Raw Data-Final'!$T$3:$T$1977,"&gt;="&amp;'SB35 Determination Data'!$F244,'5th Cycle APR Raw Data-Final'!$T$3:$T$1977,"&lt;"&amp;E244),SUMIFS('5th Cycle APR Raw Data-Final'!$O$3:$O$1977,'5th Cycle APR Raw Data-Final'!$A$3:$A$1977,'SB35 Determination Data'!$K244,'5th Cycle APR Raw Data-Final'!$T$3:$T$1977,"&gt;="&amp;'SB35 Determination Data'!$F244,'5th Cycle APR Raw Data-Final'!$T$3:$T$1977,"&lt;="&amp;G244))</f>
        <v>0</v>
      </c>
      <c r="AE244" s="100">
        <f t="shared" si="133"/>
        <v>62</v>
      </c>
      <c r="AF244" s="112">
        <f t="shared" si="134"/>
        <v>0</v>
      </c>
      <c r="AG244" s="100">
        <f>VLOOKUP(K244,'5th Cycle APR Raw Data-Final'!$A$3:$P$1977,16,FALSE)</f>
        <v>166</v>
      </c>
      <c r="AH244" s="100">
        <f>IF(AN244&lt;1,SUMIFS('5th Cycle APR Raw Data-Final'!$Q$3:$Q$1977,'5th Cycle APR Raw Data-Final'!$A$3:$A$1977,'SB35 Determination Data'!$K244,'5th Cycle APR Raw Data-Final'!$T$3:$T$1977,"&gt;="&amp;'SB35 Determination Data'!$F244,'5th Cycle APR Raw Data-Final'!$T$3:$T$1977,"&lt;"&amp;E244),SUMIFS('5th Cycle APR Raw Data-Final'!$Q$3:$Q$1977,'5th Cycle APR Raw Data-Final'!$A$3:$A$1977,'SB35 Determination Data'!$K244,'5th Cycle APR Raw Data-Final'!$T$3:$T$1977,"&gt;="&amp;'SB35 Determination Data'!$F244,'5th Cycle APR Raw Data-Final'!$T$3:$T$1977,"&lt;="&amp;G244))</f>
        <v>21</v>
      </c>
      <c r="AI244" s="100">
        <f t="shared" si="135"/>
        <v>145</v>
      </c>
      <c r="AJ244" s="112">
        <f t="shared" si="136"/>
        <v>0.12650602409638553</v>
      </c>
      <c r="AK244" s="100">
        <f>VLOOKUP(K244,'5th Cycle APR Raw Data-Final'!$A$3:$R$1977,18,FALSE)</f>
        <v>381</v>
      </c>
      <c r="AL244" s="100">
        <f>IF(AN244&lt;1,SUMIFS('5th Cycle APR Raw Data-Final'!$S$3:$S$1977,'5th Cycle APR Raw Data-Final'!$A$3:$A$1977,'SB35 Determination Data'!$K244,'5th Cycle APR Raw Data-Final'!$T$3:$T$1977,"&gt;="&amp;'SB35 Determination Data'!$F244,'5th Cycle APR Raw Data-Final'!$T$3:$T$1977,"&lt;"&amp;E244),SUMIFS('5th Cycle APR Raw Data-Final'!$S$3:$S$1977,'5th Cycle APR Raw Data-Final'!$A$3:$A$1977,'SB35 Determination Data'!$K244,'5th Cycle APR Raw Data-Final'!$T$3:$T$1977,"&gt;="&amp;'SB35 Determination Data'!$F244,'5th Cycle APR Raw Data-Final'!$T$3:$T$1977,"&lt;="&amp;G244))</f>
        <v>21</v>
      </c>
      <c r="AM244" s="100">
        <f t="shared" si="137"/>
        <v>360</v>
      </c>
      <c r="AN244" s="114">
        <f t="shared" si="138"/>
        <v>0.5</v>
      </c>
      <c r="AO244" s="2" t="str">
        <f t="shared" si="139"/>
        <v>YES</v>
      </c>
      <c r="AP244" s="2" t="str">
        <f t="shared" si="140"/>
        <v>NO</v>
      </c>
      <c r="AQ244" s="2" t="str">
        <f t="shared" si="141"/>
        <v>NO</v>
      </c>
      <c r="AR244" s="124" t="str">
        <f>VLOOKUP(K244,'2018Submitted'!$A$2:$C$540,3,FALSE)</f>
        <v>Successful</v>
      </c>
      <c r="AS244" s="2" t="str">
        <f t="shared" si="142"/>
        <v>NO</v>
      </c>
      <c r="AT244" s="2" t="str">
        <f t="shared" si="143"/>
        <v>NO</v>
      </c>
    </row>
    <row r="245" spans="1:46" s="2" customFormat="1" ht="12.75" customHeight="1" x14ac:dyDescent="0.2">
      <c r="A245" s="2" t="s">
        <v>66</v>
      </c>
      <c r="B245" s="2" t="str">
        <f t="shared" si="116"/>
        <v>LEMON GROVE</v>
      </c>
      <c r="C245" s="71">
        <f t="shared" si="117"/>
        <v>0.75</v>
      </c>
      <c r="D245" s="72">
        <f t="shared" si="118"/>
        <v>8</v>
      </c>
      <c r="E245" s="99">
        <f t="shared" si="119"/>
        <v>2017</v>
      </c>
      <c r="F245" s="99">
        <f t="shared" si="120"/>
        <v>2013</v>
      </c>
      <c r="G245" s="99">
        <f t="shared" si="121"/>
        <v>2020</v>
      </c>
      <c r="H245" s="2" t="str">
        <f t="shared" si="122"/>
        <v>04/30/2013</v>
      </c>
      <c r="I245" s="2" t="str">
        <f t="shared" si="123"/>
        <v>04/30/2021</v>
      </c>
      <c r="J245" s="2" t="s">
        <v>67</v>
      </c>
      <c r="K245" s="113" t="s">
        <v>174</v>
      </c>
      <c r="L245" s="100">
        <f>VLOOKUP(K245,'5th Cycle APR Raw Data-Final'!$A$3:$P$1977,6,FALSE)</f>
        <v>77</v>
      </c>
      <c r="M245" s="100">
        <f>IF(AN245&lt;1,SUMIFS('5th Cycle APR Raw Data-Final'!G$3:G$1977,'5th Cycle APR Raw Data-Final'!$A$3:$A$1977,'SB35 Determination Data'!$K245,'5th Cycle APR Raw Data-Final'!$T$3:$T$1977,"&gt;="&amp;'SB35 Determination Data'!$F245,'5th Cycle APR Raw Data-Final'!$T$3:$T$1977,"&lt;"&amp;E245),SUMIFS('5th Cycle APR Raw Data-Final'!G$3:G$1977,'5th Cycle APR Raw Data-Final'!$A$3:$A$1977,'SB35 Determination Data'!$K245,'5th Cycle APR Raw Data-Final'!$T$3:$T$1977,"&gt;="&amp;'SB35 Determination Data'!$F245,'5th Cycle APR Raw Data-Final'!$T$3:$T$1977,"&lt;="&amp;G245))</f>
        <v>90</v>
      </c>
      <c r="N245" s="100">
        <f>IF(AN245&lt;1,SUMIFS('5th Cycle APR Raw Data-Final'!H$3:H$1977,'5th Cycle APR Raw Data-Final'!$A$3:$A$1977,'SB35 Determination Data'!$K245,'5th Cycle APR Raw Data-Final'!$T$3:$T$1977,"&gt;="&amp;'SB35 Determination Data'!$F245,'5th Cycle APR Raw Data-Final'!$T$3:$T$1977,"&lt;"&amp;E245),SUMIFS('5th Cycle APR Raw Data-Final'!H$3:H$1977,'5th Cycle APR Raw Data-Final'!$A$3:$A$1977,'SB35 Determination Data'!$K245,'5th Cycle APR Raw Data-Final'!$T$3:$T$1977,"&gt;="&amp;'SB35 Determination Data'!$F245,'5th Cycle APR Raw Data-Final'!$T$3:$T$1977,"&lt;="&amp;G245))</f>
        <v>90</v>
      </c>
      <c r="O245" s="100">
        <f>IF(AN245&lt;1,SUMIFS('5th Cycle APR Raw Data-Final'!I$3:I$1977,'5th Cycle APR Raw Data-Final'!$A$3:$A$1977,'SB35 Determination Data'!$K245,'5th Cycle APR Raw Data-Final'!$T$3:$T$1977,"&gt;="&amp;'SB35 Determination Data'!$F245,'5th Cycle APR Raw Data-Final'!$T$3:$T$1977,"&lt;"&amp;E245),SUMIFS('5th Cycle APR Raw Data-Final'!I$3:I$1977,'5th Cycle APR Raw Data-Final'!$A$3:$A$1977,'SB35 Determination Data'!$K245,'5th Cycle APR Raw Data-Final'!$T$3:$T$1977,"&gt;="&amp;'SB35 Determination Data'!$F245,'5th Cycle APR Raw Data-Final'!$T$3:$T$1977,"&lt;="&amp;G245))</f>
        <v>0</v>
      </c>
      <c r="P245" s="100">
        <f t="shared" si="124"/>
        <v>0</v>
      </c>
      <c r="Q245" s="112">
        <f t="shared" si="125"/>
        <v>1.1688311688311688</v>
      </c>
      <c r="R245" s="101">
        <f t="shared" si="126"/>
        <v>39</v>
      </c>
      <c r="S245" s="101">
        <f t="shared" si="127"/>
        <v>51</v>
      </c>
      <c r="T245" s="100">
        <f>VLOOKUP(K245,'5th Cycle APR Raw Data-Final'!$A$3:$P$1977,10,FALSE)</f>
        <v>59</v>
      </c>
      <c r="U245" s="100">
        <f>IF(AN245&lt;1,SUMIFS('5th Cycle APR Raw Data-Final'!K$3:K$1977,'5th Cycle APR Raw Data-Final'!$A$3:$A$1977,'SB35 Determination Data'!$K245,'5th Cycle APR Raw Data-Final'!$T$3:$T$1977,"&gt;="&amp;'SB35 Determination Data'!$F245,'5th Cycle APR Raw Data-Final'!$T$3:$T$1977,"&lt;"&amp;E245),SUMIFS('5th Cycle APR Raw Data-Final'!K$3:K$1977,'5th Cycle APR Raw Data-Final'!$A$3:$A$1977,'SB35 Determination Data'!$K245,'5th Cycle APR Raw Data-Final'!$T$3:$T$1977,"&gt;="&amp;'SB35 Determination Data'!$F245,'5th Cycle APR Raw Data-Final'!$T$3:$T$1977,"&lt;="&amp;G245))</f>
        <v>88</v>
      </c>
      <c r="V245" s="100">
        <f>IF(AN245&lt;1,SUMIFS('5th Cycle APR Raw Data-Final'!L$3:L$1977,'5th Cycle APR Raw Data-Final'!$A$3:$A$1977,'SB35 Determination Data'!$K245,'5th Cycle APR Raw Data-Final'!$T$3:$T$1977,"&gt;="&amp;'SB35 Determination Data'!$F245,'5th Cycle APR Raw Data-Final'!$T$3:$T$1977,"&lt;"&amp;E245),SUMIFS('5th Cycle APR Raw Data-Final'!L$3:L$1977,'5th Cycle APR Raw Data-Final'!$A$3:$A$1977,'SB35 Determination Data'!$K245,'5th Cycle APR Raw Data-Final'!$T$3:$T$1977,"&gt;="&amp;'SB35 Determination Data'!$F245,'5th Cycle APR Raw Data-Final'!$T$3:$T$1977,"&lt;="&amp;G245))</f>
        <v>88</v>
      </c>
      <c r="W245" s="100">
        <f>IF(AN245&lt;1,SUMIFS('5th Cycle APR Raw Data-Final'!M$3:M$1977,'5th Cycle APR Raw Data-Final'!$A$3:$A$1977,'SB35 Determination Data'!$K245,'5th Cycle APR Raw Data-Final'!$T$3:$T$1977,"&gt;="&amp;'SB35 Determination Data'!$F245,'5th Cycle APR Raw Data-Final'!$T$3:$T$1977,"&lt;"&amp;E245),SUMIFS('5th Cycle APR Raw Data-Final'!M$3:M$1977,'5th Cycle APR Raw Data-Final'!$A$3:$A$1977,'SB35 Determination Data'!$K245,'5th Cycle APR Raw Data-Final'!$T$3:$T$1977,"&gt;="&amp;'SB35 Determination Data'!$F245,'5th Cycle APR Raw Data-Final'!$T$3:$T$1977,"&lt;="&amp;G245))</f>
        <v>0</v>
      </c>
      <c r="X245" s="100">
        <f t="shared" si="128"/>
        <v>0</v>
      </c>
      <c r="Y245" s="100">
        <f t="shared" si="129"/>
        <v>139</v>
      </c>
      <c r="Z245" s="100">
        <f t="shared" si="130"/>
        <v>0</v>
      </c>
      <c r="AA245" s="112">
        <f t="shared" si="131"/>
        <v>1.4915254237288136</v>
      </c>
      <c r="AB245" s="112">
        <f t="shared" si="132"/>
        <v>2.3559322033898304</v>
      </c>
      <c r="AC245" s="100">
        <f>VLOOKUP(K245,'5th Cycle APR Raw Data-Final'!$A$3:$P$1977,14,FALSE)</f>
        <v>54</v>
      </c>
      <c r="AD245" s="100">
        <f>IF(AN245&lt;1,SUMIFS('5th Cycle APR Raw Data-Final'!$O$3:$O$1977,'5th Cycle APR Raw Data-Final'!$A$3:$A$1977,'SB35 Determination Data'!$K245,'5th Cycle APR Raw Data-Final'!$T$3:$T$1977,"&gt;="&amp;'SB35 Determination Data'!$F245,'5th Cycle APR Raw Data-Final'!$T$3:$T$1977,"&lt;"&amp;E245),SUMIFS('5th Cycle APR Raw Data-Final'!$O$3:$O$1977,'5th Cycle APR Raw Data-Final'!$A$3:$A$1977,'SB35 Determination Data'!$K245,'5th Cycle APR Raw Data-Final'!$T$3:$T$1977,"&gt;="&amp;'SB35 Determination Data'!$F245,'5th Cycle APR Raw Data-Final'!$T$3:$T$1977,"&lt;="&amp;G245))</f>
        <v>21</v>
      </c>
      <c r="AE245" s="100">
        <f t="shared" si="133"/>
        <v>33</v>
      </c>
      <c r="AF245" s="112">
        <f t="shared" si="134"/>
        <v>0.3888888888888889</v>
      </c>
      <c r="AG245" s="100">
        <f>VLOOKUP(K245,'5th Cycle APR Raw Data-Final'!$A$3:$P$1977,16,FALSE)</f>
        <v>119</v>
      </c>
      <c r="AH245" s="100">
        <f>IF(AN245&lt;1,SUMIFS('5th Cycle APR Raw Data-Final'!$Q$3:$Q$1977,'5th Cycle APR Raw Data-Final'!$A$3:$A$1977,'SB35 Determination Data'!$K245,'5th Cycle APR Raw Data-Final'!$T$3:$T$1977,"&gt;="&amp;'SB35 Determination Data'!$F245,'5th Cycle APR Raw Data-Final'!$T$3:$T$1977,"&lt;"&amp;E245),SUMIFS('5th Cycle APR Raw Data-Final'!$Q$3:$Q$1977,'5th Cycle APR Raw Data-Final'!$A$3:$A$1977,'SB35 Determination Data'!$K245,'5th Cycle APR Raw Data-Final'!$T$3:$T$1977,"&gt;="&amp;'SB35 Determination Data'!$F245,'5th Cycle APR Raw Data-Final'!$T$3:$T$1977,"&lt;="&amp;G245))</f>
        <v>96</v>
      </c>
      <c r="AI245" s="100">
        <f t="shared" si="135"/>
        <v>23</v>
      </c>
      <c r="AJ245" s="112">
        <f t="shared" si="136"/>
        <v>0.80672268907563027</v>
      </c>
      <c r="AK245" s="100">
        <f>VLOOKUP(K245,'5th Cycle APR Raw Data-Final'!$A$3:$R$1977,18,FALSE)</f>
        <v>309</v>
      </c>
      <c r="AL245" s="100">
        <f>IF(AN245&lt;1,SUMIFS('5th Cycle APR Raw Data-Final'!$S$3:$S$1977,'5th Cycle APR Raw Data-Final'!$A$3:$A$1977,'SB35 Determination Data'!$K245,'5th Cycle APR Raw Data-Final'!$T$3:$T$1977,"&gt;="&amp;'SB35 Determination Data'!$F245,'5th Cycle APR Raw Data-Final'!$T$3:$T$1977,"&lt;"&amp;E245),SUMIFS('5th Cycle APR Raw Data-Final'!$S$3:$S$1977,'5th Cycle APR Raw Data-Final'!$A$3:$A$1977,'SB35 Determination Data'!$K245,'5th Cycle APR Raw Data-Final'!$T$3:$T$1977,"&gt;="&amp;'SB35 Determination Data'!$F245,'5th Cycle APR Raw Data-Final'!$T$3:$T$1977,"&lt;="&amp;G245))</f>
        <v>295</v>
      </c>
      <c r="AM245" s="100">
        <f t="shared" si="137"/>
        <v>56</v>
      </c>
      <c r="AN245" s="114">
        <f t="shared" si="138"/>
        <v>0.5</v>
      </c>
      <c r="AO245" s="2" t="str">
        <f t="shared" si="139"/>
        <v>NO</v>
      </c>
      <c r="AP245" s="2" t="str">
        <f t="shared" si="140"/>
        <v>NO</v>
      </c>
      <c r="AQ245" s="2" t="str">
        <f t="shared" si="141"/>
        <v>YES</v>
      </c>
      <c r="AR245" s="124" t="str">
        <f>VLOOKUP(K245,'2018Submitted'!$A$2:$C$540,3,FALSE)</f>
        <v>Successful</v>
      </c>
      <c r="AS245" s="2" t="str">
        <f t="shared" si="142"/>
        <v>YES</v>
      </c>
      <c r="AT245" s="2" t="str">
        <f t="shared" si="143"/>
        <v>NO</v>
      </c>
    </row>
    <row r="246" spans="1:46" s="2" customFormat="1" ht="12.75" customHeight="1" x14ac:dyDescent="0.2">
      <c r="A246" s="2" t="s">
        <v>1033</v>
      </c>
      <c r="B246" s="11" t="str">
        <f t="shared" si="116"/>
        <v>LEMOORE</v>
      </c>
      <c r="C246" s="71">
        <f t="shared" si="117"/>
        <v>0.375</v>
      </c>
      <c r="D246" s="72">
        <f t="shared" si="118"/>
        <v>8</v>
      </c>
      <c r="E246" s="99">
        <f t="shared" si="119"/>
        <v>2020</v>
      </c>
      <c r="F246" s="99">
        <f t="shared" si="120"/>
        <v>2016</v>
      </c>
      <c r="G246" s="99">
        <f t="shared" si="121"/>
        <v>2023</v>
      </c>
      <c r="H246" s="2" t="str">
        <f t="shared" si="122"/>
        <v>01/31/2016</v>
      </c>
      <c r="I246" s="2" t="str">
        <f t="shared" si="123"/>
        <v>01/31/2024</v>
      </c>
      <c r="J246" s="2" t="s">
        <v>953</v>
      </c>
      <c r="K246" s="113" t="s">
        <v>1867</v>
      </c>
      <c r="L246" s="100" t="e">
        <f>VLOOKUP(K246,'5th Cycle APR Raw Data-Final'!$A$3:$P$1977,6,FALSE)</f>
        <v>#N/A</v>
      </c>
      <c r="M246" s="100">
        <f>IF(AN246&lt;1,SUMIFS('5th Cycle APR Raw Data-Final'!G$3:G$1977,'5th Cycle APR Raw Data-Final'!$A$3:$A$1977,'SB35 Determination Data'!$K246,'5th Cycle APR Raw Data-Final'!$T$3:$T$1977,"&gt;="&amp;'SB35 Determination Data'!$F246,'5th Cycle APR Raw Data-Final'!$T$3:$T$1977,"&lt;"&amp;E246),SUMIFS('5th Cycle APR Raw Data-Final'!G$3:G$1977,'5th Cycle APR Raw Data-Final'!$A$3:$A$1977,'SB35 Determination Data'!$K246,'5th Cycle APR Raw Data-Final'!$T$3:$T$1977,"&gt;="&amp;'SB35 Determination Data'!$F246,'5th Cycle APR Raw Data-Final'!$T$3:$T$1977,"&lt;="&amp;G246))</f>
        <v>0</v>
      </c>
      <c r="N246" s="100">
        <f>IF(AN246&lt;1,SUMIFS('5th Cycle APR Raw Data-Final'!H$3:H$1977,'5th Cycle APR Raw Data-Final'!$A$3:$A$1977,'SB35 Determination Data'!$K246,'5th Cycle APR Raw Data-Final'!$T$3:$T$1977,"&gt;="&amp;'SB35 Determination Data'!$F246,'5th Cycle APR Raw Data-Final'!$T$3:$T$1977,"&lt;"&amp;E246),SUMIFS('5th Cycle APR Raw Data-Final'!H$3:H$1977,'5th Cycle APR Raw Data-Final'!$A$3:$A$1977,'SB35 Determination Data'!$K246,'5th Cycle APR Raw Data-Final'!$T$3:$T$1977,"&gt;="&amp;'SB35 Determination Data'!$F246,'5th Cycle APR Raw Data-Final'!$T$3:$T$1977,"&lt;="&amp;G246))</f>
        <v>0</v>
      </c>
      <c r="O246" s="100">
        <f>IF(AN246&lt;1,SUMIFS('5th Cycle APR Raw Data-Final'!I$3:I$1977,'5th Cycle APR Raw Data-Final'!$A$3:$A$1977,'SB35 Determination Data'!$K246,'5th Cycle APR Raw Data-Final'!$T$3:$T$1977,"&gt;="&amp;'SB35 Determination Data'!$F246,'5th Cycle APR Raw Data-Final'!$T$3:$T$1977,"&lt;"&amp;E246),SUMIFS('5th Cycle APR Raw Data-Final'!I$3:I$1977,'5th Cycle APR Raw Data-Final'!$A$3:$A$1977,'SB35 Determination Data'!$K246,'5th Cycle APR Raw Data-Final'!$T$3:$T$1977,"&gt;="&amp;'SB35 Determination Data'!$F246,'5th Cycle APR Raw Data-Final'!$T$3:$T$1977,"&lt;="&amp;G246))</f>
        <v>0</v>
      </c>
      <c r="P246" s="100" t="e">
        <f t="shared" si="124"/>
        <v>#N/A</v>
      </c>
      <c r="Q246" s="112" t="str">
        <f t="shared" si="125"/>
        <v>No 2018 Annual Progress Report</v>
      </c>
      <c r="R246" s="101" t="e">
        <f t="shared" si="126"/>
        <v>#N/A</v>
      </c>
      <c r="S246" s="101" t="e">
        <f t="shared" si="127"/>
        <v>#N/A</v>
      </c>
      <c r="T246" s="100" t="e">
        <f>VLOOKUP(K246,'5th Cycle APR Raw Data-Final'!$A$3:$P$1977,10,FALSE)</f>
        <v>#N/A</v>
      </c>
      <c r="U246" s="100">
        <f>IF(AN246&lt;1,SUMIFS('5th Cycle APR Raw Data-Final'!K$3:K$1977,'5th Cycle APR Raw Data-Final'!$A$3:$A$1977,'SB35 Determination Data'!$K246,'5th Cycle APR Raw Data-Final'!$T$3:$T$1977,"&gt;="&amp;'SB35 Determination Data'!$F246,'5th Cycle APR Raw Data-Final'!$T$3:$T$1977,"&lt;"&amp;E246),SUMIFS('5th Cycle APR Raw Data-Final'!K$3:K$1977,'5th Cycle APR Raw Data-Final'!$A$3:$A$1977,'SB35 Determination Data'!$K246,'5th Cycle APR Raw Data-Final'!$T$3:$T$1977,"&gt;="&amp;'SB35 Determination Data'!$F246,'5th Cycle APR Raw Data-Final'!$T$3:$T$1977,"&lt;="&amp;G246))</f>
        <v>0</v>
      </c>
      <c r="V246" s="100">
        <f>IF(AN246&lt;1,SUMIFS('5th Cycle APR Raw Data-Final'!L$3:L$1977,'5th Cycle APR Raw Data-Final'!$A$3:$A$1977,'SB35 Determination Data'!$K246,'5th Cycle APR Raw Data-Final'!$T$3:$T$1977,"&gt;="&amp;'SB35 Determination Data'!$F246,'5th Cycle APR Raw Data-Final'!$T$3:$T$1977,"&lt;"&amp;E246),SUMIFS('5th Cycle APR Raw Data-Final'!L$3:L$1977,'5th Cycle APR Raw Data-Final'!$A$3:$A$1977,'SB35 Determination Data'!$K246,'5th Cycle APR Raw Data-Final'!$T$3:$T$1977,"&gt;="&amp;'SB35 Determination Data'!$F246,'5th Cycle APR Raw Data-Final'!$T$3:$T$1977,"&lt;="&amp;G246))</f>
        <v>0</v>
      </c>
      <c r="W246" s="100">
        <f>IF(AN246&lt;1,SUMIFS('5th Cycle APR Raw Data-Final'!M$3:M$1977,'5th Cycle APR Raw Data-Final'!$A$3:$A$1977,'SB35 Determination Data'!$K246,'5th Cycle APR Raw Data-Final'!$T$3:$T$1977,"&gt;="&amp;'SB35 Determination Data'!$F246,'5th Cycle APR Raw Data-Final'!$T$3:$T$1977,"&lt;"&amp;E246),SUMIFS('5th Cycle APR Raw Data-Final'!M$3:M$1977,'5th Cycle APR Raw Data-Final'!$A$3:$A$1977,'SB35 Determination Data'!$K246,'5th Cycle APR Raw Data-Final'!$T$3:$T$1977,"&gt;="&amp;'SB35 Determination Data'!$F246,'5th Cycle APR Raw Data-Final'!$T$3:$T$1977,"&lt;="&amp;G246))</f>
        <v>0</v>
      </c>
      <c r="X246" s="100" t="e">
        <f t="shared" si="128"/>
        <v>#N/A</v>
      </c>
      <c r="Y246" s="100" t="e">
        <f t="shared" si="129"/>
        <v>#N/A</v>
      </c>
      <c r="Z246" s="100" t="e">
        <f t="shared" si="130"/>
        <v>#N/A</v>
      </c>
      <c r="AA246" s="112" t="str">
        <f t="shared" si="131"/>
        <v>No 2018 Annual Progress Report</v>
      </c>
      <c r="AB246" s="112" t="str">
        <f t="shared" si="132"/>
        <v>No 2018 Annual Progress Report</v>
      </c>
      <c r="AC246" s="100" t="e">
        <f>VLOOKUP(K246,'5th Cycle APR Raw Data-Final'!$A$3:$P$1977,14,FALSE)</f>
        <v>#N/A</v>
      </c>
      <c r="AD246" s="100">
        <f>IF(AN246&lt;1,SUMIFS('5th Cycle APR Raw Data-Final'!$O$3:$O$1977,'5th Cycle APR Raw Data-Final'!$A$3:$A$1977,'SB35 Determination Data'!$K246,'5th Cycle APR Raw Data-Final'!$T$3:$T$1977,"&gt;="&amp;'SB35 Determination Data'!$F246,'5th Cycle APR Raw Data-Final'!$T$3:$T$1977,"&lt;"&amp;E246),SUMIFS('5th Cycle APR Raw Data-Final'!$O$3:$O$1977,'5th Cycle APR Raw Data-Final'!$A$3:$A$1977,'SB35 Determination Data'!$K246,'5th Cycle APR Raw Data-Final'!$T$3:$T$1977,"&gt;="&amp;'SB35 Determination Data'!$F246,'5th Cycle APR Raw Data-Final'!$T$3:$T$1977,"&lt;="&amp;G246))</f>
        <v>0</v>
      </c>
      <c r="AE246" s="100" t="e">
        <f t="shared" si="133"/>
        <v>#N/A</v>
      </c>
      <c r="AF246" s="112" t="str">
        <f t="shared" si="134"/>
        <v>No 2018 Annual Progress Report</v>
      </c>
      <c r="AG246" s="100" t="e">
        <f>VLOOKUP(K246,'5th Cycle APR Raw Data-Final'!$A$3:$P$1977,16,FALSE)</f>
        <v>#N/A</v>
      </c>
      <c r="AH246" s="100">
        <f>IF(AN246&lt;1,SUMIFS('5th Cycle APR Raw Data-Final'!$Q$3:$Q$1977,'5th Cycle APR Raw Data-Final'!$A$3:$A$1977,'SB35 Determination Data'!$K246,'5th Cycle APR Raw Data-Final'!$T$3:$T$1977,"&gt;="&amp;'SB35 Determination Data'!$F246,'5th Cycle APR Raw Data-Final'!$T$3:$T$1977,"&lt;"&amp;E246),SUMIFS('5th Cycle APR Raw Data-Final'!$Q$3:$Q$1977,'5th Cycle APR Raw Data-Final'!$A$3:$A$1977,'SB35 Determination Data'!$K246,'5th Cycle APR Raw Data-Final'!$T$3:$T$1977,"&gt;="&amp;'SB35 Determination Data'!$F246,'5th Cycle APR Raw Data-Final'!$T$3:$T$1977,"&lt;="&amp;G246))</f>
        <v>0</v>
      </c>
      <c r="AI246" s="100" t="e">
        <f t="shared" si="135"/>
        <v>#N/A</v>
      </c>
      <c r="AJ246" s="112" t="str">
        <f t="shared" si="136"/>
        <v>No 2018 Annual Progress Report</v>
      </c>
      <c r="AK246" s="100" t="e">
        <f>VLOOKUP(K246,'5th Cycle APR Raw Data-Final'!$A$3:$R$1977,18,FALSE)</f>
        <v>#N/A</v>
      </c>
      <c r="AL246" s="100">
        <f>IF(AN246&lt;1,SUMIFS('5th Cycle APR Raw Data-Final'!$S$3:$S$1977,'5th Cycle APR Raw Data-Final'!$A$3:$A$1977,'SB35 Determination Data'!$K246,'5th Cycle APR Raw Data-Final'!$T$3:$T$1977,"&gt;="&amp;'SB35 Determination Data'!$F246,'5th Cycle APR Raw Data-Final'!$T$3:$T$1977,"&lt;"&amp;E246),SUMIFS('5th Cycle APR Raw Data-Final'!$S$3:$S$1977,'5th Cycle APR Raw Data-Final'!$A$3:$A$1977,'SB35 Determination Data'!$K246,'5th Cycle APR Raw Data-Final'!$T$3:$T$1977,"&gt;="&amp;'SB35 Determination Data'!$F246,'5th Cycle APR Raw Data-Final'!$T$3:$T$1977,"&lt;="&amp;G246))</f>
        <v>0</v>
      </c>
      <c r="AM246" s="100" t="e">
        <f t="shared" si="137"/>
        <v>#N/A</v>
      </c>
      <c r="AN246" s="114">
        <f t="shared" si="138"/>
        <v>0.375</v>
      </c>
      <c r="AO246" s="2" t="str">
        <f t="shared" si="139"/>
        <v>YES</v>
      </c>
      <c r="AP246" s="2" t="str">
        <f t="shared" si="140"/>
        <v>NO</v>
      </c>
      <c r="AQ246" s="2" t="str">
        <f t="shared" si="141"/>
        <v>NO</v>
      </c>
      <c r="AR246" s="124" t="str">
        <f>VLOOKUP(K246,'2018Submitted'!$A$2:$C$540,3,FALSE)</f>
        <v>No 2018 Annual Progress Report</v>
      </c>
      <c r="AS246" s="2" t="str">
        <f t="shared" si="142"/>
        <v>YES</v>
      </c>
      <c r="AT246" s="2" t="str">
        <f t="shared" si="143"/>
        <v>NO</v>
      </c>
    </row>
    <row r="247" spans="1:46" s="2" customFormat="1" ht="12.75" customHeight="1" x14ac:dyDescent="0.2">
      <c r="A247" s="2" t="s">
        <v>31</v>
      </c>
      <c r="B247" s="11" t="str">
        <f t="shared" si="116"/>
        <v>LINCOLN</v>
      </c>
      <c r="C247" s="71">
        <f t="shared" si="117"/>
        <v>0.625</v>
      </c>
      <c r="D247" s="72">
        <f t="shared" si="118"/>
        <v>8</v>
      </c>
      <c r="E247" s="99">
        <f t="shared" si="119"/>
        <v>2018</v>
      </c>
      <c r="F247" s="99">
        <f t="shared" si="120"/>
        <v>2014</v>
      </c>
      <c r="G247" s="99" t="str">
        <f t="shared" si="121"/>
        <v>2021</v>
      </c>
      <c r="H247" s="2" t="str">
        <f t="shared" si="122"/>
        <v>10/31/2013</v>
      </c>
      <c r="I247" s="2" t="str">
        <f t="shared" si="123"/>
        <v>10/31/2021</v>
      </c>
      <c r="J247" s="2" t="s">
        <v>32</v>
      </c>
      <c r="K247" s="113" t="s">
        <v>947</v>
      </c>
      <c r="L247" s="100">
        <f>VLOOKUP(K247,'5th Cycle APR Raw Data-Final'!$A$3:$P$1977,6,FALSE)</f>
        <v>953</v>
      </c>
      <c r="M247" s="100">
        <f>IF(AN247&lt;1,SUMIFS('5th Cycle APR Raw Data-Final'!G$3:G$1977,'5th Cycle APR Raw Data-Final'!$A$3:$A$1977,'SB35 Determination Data'!$K247,'5th Cycle APR Raw Data-Final'!$T$3:$T$1977,"&gt;="&amp;'SB35 Determination Data'!$F247,'5th Cycle APR Raw Data-Final'!$T$3:$T$1977,"&lt;"&amp;E247),SUMIFS('5th Cycle APR Raw Data-Final'!G$3:G$1977,'5th Cycle APR Raw Data-Final'!$A$3:$A$1977,'SB35 Determination Data'!$K247,'5th Cycle APR Raw Data-Final'!$T$3:$T$1977,"&gt;="&amp;'SB35 Determination Data'!$F247,'5th Cycle APR Raw Data-Final'!$T$3:$T$1977,"&lt;="&amp;G247))</f>
        <v>0</v>
      </c>
      <c r="N247" s="100">
        <f>IF(AN247&lt;1,SUMIFS('5th Cycle APR Raw Data-Final'!H$3:H$1977,'5th Cycle APR Raw Data-Final'!$A$3:$A$1977,'SB35 Determination Data'!$K247,'5th Cycle APR Raw Data-Final'!$T$3:$T$1977,"&gt;="&amp;'SB35 Determination Data'!$F247,'5th Cycle APR Raw Data-Final'!$T$3:$T$1977,"&lt;"&amp;E247),SUMIFS('5th Cycle APR Raw Data-Final'!H$3:H$1977,'5th Cycle APR Raw Data-Final'!$A$3:$A$1977,'SB35 Determination Data'!$K247,'5th Cycle APR Raw Data-Final'!$T$3:$T$1977,"&gt;="&amp;'SB35 Determination Data'!$F247,'5th Cycle APR Raw Data-Final'!$T$3:$T$1977,"&lt;="&amp;G247))</f>
        <v>0</v>
      </c>
      <c r="O247" s="100">
        <f>IF(AN247&lt;1,SUMIFS('5th Cycle APR Raw Data-Final'!I$3:I$1977,'5th Cycle APR Raw Data-Final'!$A$3:$A$1977,'SB35 Determination Data'!$K247,'5th Cycle APR Raw Data-Final'!$T$3:$T$1977,"&gt;="&amp;'SB35 Determination Data'!$F247,'5th Cycle APR Raw Data-Final'!$T$3:$T$1977,"&lt;"&amp;E247),SUMIFS('5th Cycle APR Raw Data-Final'!I$3:I$1977,'5th Cycle APR Raw Data-Final'!$A$3:$A$1977,'SB35 Determination Data'!$K247,'5th Cycle APR Raw Data-Final'!$T$3:$T$1977,"&gt;="&amp;'SB35 Determination Data'!$F247,'5th Cycle APR Raw Data-Final'!$T$3:$T$1977,"&lt;="&amp;G247))</f>
        <v>0</v>
      </c>
      <c r="P247" s="100">
        <f t="shared" si="124"/>
        <v>953</v>
      </c>
      <c r="Q247" s="112">
        <f t="shared" si="125"/>
        <v>0</v>
      </c>
      <c r="R247" s="101">
        <f t="shared" si="126"/>
        <v>477</v>
      </c>
      <c r="S247" s="101">
        <f t="shared" si="127"/>
        <v>0</v>
      </c>
      <c r="T247" s="100">
        <f>VLOOKUP(K247,'5th Cycle APR Raw Data-Final'!$A$3:$P$1977,10,FALSE)</f>
        <v>668</v>
      </c>
      <c r="U247" s="100">
        <f>IF(AN247&lt;1,SUMIFS('5th Cycle APR Raw Data-Final'!K$3:K$1977,'5th Cycle APR Raw Data-Final'!$A$3:$A$1977,'SB35 Determination Data'!$K247,'5th Cycle APR Raw Data-Final'!$T$3:$T$1977,"&gt;="&amp;'SB35 Determination Data'!$F247,'5th Cycle APR Raw Data-Final'!$T$3:$T$1977,"&lt;"&amp;E247),SUMIFS('5th Cycle APR Raw Data-Final'!K$3:K$1977,'5th Cycle APR Raw Data-Final'!$A$3:$A$1977,'SB35 Determination Data'!$K247,'5th Cycle APR Raw Data-Final'!$T$3:$T$1977,"&gt;="&amp;'SB35 Determination Data'!$F247,'5th Cycle APR Raw Data-Final'!$T$3:$T$1977,"&lt;="&amp;G247))</f>
        <v>0</v>
      </c>
      <c r="V247" s="100">
        <f>IF(AN247&lt;1,SUMIFS('5th Cycle APR Raw Data-Final'!L$3:L$1977,'5th Cycle APR Raw Data-Final'!$A$3:$A$1977,'SB35 Determination Data'!$K247,'5th Cycle APR Raw Data-Final'!$T$3:$T$1977,"&gt;="&amp;'SB35 Determination Data'!$F247,'5th Cycle APR Raw Data-Final'!$T$3:$T$1977,"&lt;"&amp;E247),SUMIFS('5th Cycle APR Raw Data-Final'!L$3:L$1977,'5th Cycle APR Raw Data-Final'!$A$3:$A$1977,'SB35 Determination Data'!$K247,'5th Cycle APR Raw Data-Final'!$T$3:$T$1977,"&gt;="&amp;'SB35 Determination Data'!$F247,'5th Cycle APR Raw Data-Final'!$T$3:$T$1977,"&lt;="&amp;G247))</f>
        <v>0</v>
      </c>
      <c r="W247" s="100">
        <f>IF(AN247&lt;1,SUMIFS('5th Cycle APR Raw Data-Final'!M$3:M$1977,'5th Cycle APR Raw Data-Final'!$A$3:$A$1977,'SB35 Determination Data'!$K247,'5th Cycle APR Raw Data-Final'!$T$3:$T$1977,"&gt;="&amp;'SB35 Determination Data'!$F247,'5th Cycle APR Raw Data-Final'!$T$3:$T$1977,"&lt;"&amp;E247),SUMIFS('5th Cycle APR Raw Data-Final'!M$3:M$1977,'5th Cycle APR Raw Data-Final'!$A$3:$A$1977,'SB35 Determination Data'!$K247,'5th Cycle APR Raw Data-Final'!$T$3:$T$1977,"&gt;="&amp;'SB35 Determination Data'!$F247,'5th Cycle APR Raw Data-Final'!$T$3:$T$1977,"&lt;="&amp;G247))</f>
        <v>0</v>
      </c>
      <c r="X247" s="100">
        <f t="shared" si="128"/>
        <v>668</v>
      </c>
      <c r="Y247" s="100">
        <f t="shared" si="129"/>
        <v>0</v>
      </c>
      <c r="Z247" s="100">
        <f t="shared" si="130"/>
        <v>668</v>
      </c>
      <c r="AA247" s="112">
        <f t="shared" si="131"/>
        <v>0</v>
      </c>
      <c r="AB247" s="112">
        <f t="shared" si="132"/>
        <v>0</v>
      </c>
      <c r="AC247" s="100">
        <f>VLOOKUP(K247,'5th Cycle APR Raw Data-Final'!$A$3:$P$1977,14,FALSE)</f>
        <v>705</v>
      </c>
      <c r="AD247" s="100">
        <f>IF(AN247&lt;1,SUMIFS('5th Cycle APR Raw Data-Final'!$O$3:$O$1977,'5th Cycle APR Raw Data-Final'!$A$3:$A$1977,'SB35 Determination Data'!$K247,'5th Cycle APR Raw Data-Final'!$T$3:$T$1977,"&gt;="&amp;'SB35 Determination Data'!$F247,'5th Cycle APR Raw Data-Final'!$T$3:$T$1977,"&lt;"&amp;E247),SUMIFS('5th Cycle APR Raw Data-Final'!$O$3:$O$1977,'5th Cycle APR Raw Data-Final'!$A$3:$A$1977,'SB35 Determination Data'!$K247,'5th Cycle APR Raw Data-Final'!$T$3:$T$1977,"&gt;="&amp;'SB35 Determination Data'!$F247,'5th Cycle APR Raw Data-Final'!$T$3:$T$1977,"&lt;="&amp;G247))</f>
        <v>4</v>
      </c>
      <c r="AE247" s="100">
        <f t="shared" si="133"/>
        <v>701</v>
      </c>
      <c r="AF247" s="112">
        <f t="shared" si="134"/>
        <v>5.6737588652482273E-3</v>
      </c>
      <c r="AG247" s="100">
        <f>VLOOKUP(K247,'5th Cycle APR Raw Data-Final'!$A$3:$P$1977,16,FALSE)</f>
        <v>1464</v>
      </c>
      <c r="AH247" s="100">
        <f>IF(AN247&lt;1,SUMIFS('5th Cycle APR Raw Data-Final'!$Q$3:$Q$1977,'5th Cycle APR Raw Data-Final'!$A$3:$A$1977,'SB35 Determination Data'!$K247,'5th Cycle APR Raw Data-Final'!$T$3:$T$1977,"&gt;="&amp;'SB35 Determination Data'!$F247,'5th Cycle APR Raw Data-Final'!$T$3:$T$1977,"&lt;"&amp;E247),SUMIFS('5th Cycle APR Raw Data-Final'!$Q$3:$Q$1977,'5th Cycle APR Raw Data-Final'!$A$3:$A$1977,'SB35 Determination Data'!$K247,'5th Cycle APR Raw Data-Final'!$T$3:$T$1977,"&gt;="&amp;'SB35 Determination Data'!$F247,'5th Cycle APR Raw Data-Final'!$T$3:$T$1977,"&lt;="&amp;G247))</f>
        <v>1206</v>
      </c>
      <c r="AI247" s="100">
        <f t="shared" si="135"/>
        <v>258</v>
      </c>
      <c r="AJ247" s="112">
        <f t="shared" si="136"/>
        <v>0.82377049180327866</v>
      </c>
      <c r="AK247" s="100">
        <f>VLOOKUP(K247,'5th Cycle APR Raw Data-Final'!$A$3:$R$1977,18,FALSE)</f>
        <v>3790</v>
      </c>
      <c r="AL247" s="100">
        <f>IF(AN247&lt;1,SUMIFS('5th Cycle APR Raw Data-Final'!$S$3:$S$1977,'5th Cycle APR Raw Data-Final'!$A$3:$A$1977,'SB35 Determination Data'!$K247,'5th Cycle APR Raw Data-Final'!$T$3:$T$1977,"&gt;="&amp;'SB35 Determination Data'!$F247,'5th Cycle APR Raw Data-Final'!$T$3:$T$1977,"&lt;"&amp;E247),SUMIFS('5th Cycle APR Raw Data-Final'!$S$3:$S$1977,'5th Cycle APR Raw Data-Final'!$A$3:$A$1977,'SB35 Determination Data'!$K247,'5th Cycle APR Raw Data-Final'!$T$3:$T$1977,"&gt;="&amp;'SB35 Determination Data'!$F247,'5th Cycle APR Raw Data-Final'!$T$3:$T$1977,"&lt;="&amp;G247))</f>
        <v>1210</v>
      </c>
      <c r="AM247" s="100">
        <f t="shared" si="137"/>
        <v>2580</v>
      </c>
      <c r="AN247" s="114">
        <f t="shared" si="138"/>
        <v>0.5</v>
      </c>
      <c r="AO247" s="2" t="str">
        <f t="shared" si="139"/>
        <v>YES</v>
      </c>
      <c r="AP247" s="2" t="str">
        <f t="shared" si="140"/>
        <v>NO</v>
      </c>
      <c r="AQ247" s="2" t="str">
        <f t="shared" si="141"/>
        <v>NO</v>
      </c>
      <c r="AR247" s="124" t="str">
        <f>VLOOKUP(K247,'2018Submitted'!$A$2:$C$540,3,FALSE)</f>
        <v>No 2018 Annual Progress Report</v>
      </c>
      <c r="AS247" s="2" t="str">
        <f t="shared" si="142"/>
        <v>NO</v>
      </c>
      <c r="AT247" s="2" t="str">
        <f t="shared" si="143"/>
        <v>YES</v>
      </c>
    </row>
    <row r="248" spans="1:46" s="2" customFormat="1" ht="12.75" customHeight="1" x14ac:dyDescent="0.2">
      <c r="A248" s="2" t="s">
        <v>105</v>
      </c>
      <c r="B248" s="11" t="str">
        <f t="shared" si="116"/>
        <v>LINDSAY</v>
      </c>
      <c r="C248" s="71">
        <f t="shared" si="117"/>
        <v>0.375</v>
      </c>
      <c r="D248" s="72">
        <f t="shared" si="118"/>
        <v>8</v>
      </c>
      <c r="E248" s="99">
        <f t="shared" si="119"/>
        <v>2020</v>
      </c>
      <c r="F248" s="99">
        <f t="shared" si="120"/>
        <v>2016</v>
      </c>
      <c r="G248" s="99" t="str">
        <f t="shared" si="121"/>
        <v>2023</v>
      </c>
      <c r="H248" s="2" t="str">
        <f t="shared" si="122"/>
        <v>12/31/2015</v>
      </c>
      <c r="I248" s="2" t="str">
        <f t="shared" si="123"/>
        <v>12/31/2023</v>
      </c>
      <c r="J248" s="2" t="s">
        <v>26</v>
      </c>
      <c r="K248" s="113" t="s">
        <v>175</v>
      </c>
      <c r="L248" s="100">
        <f>VLOOKUP(K248,'5th Cycle APR Raw Data-Final'!$A$3:$P$1977,6,FALSE)</f>
        <v>80</v>
      </c>
      <c r="M248" s="100">
        <f>IF(AN248&lt;1,SUMIFS('5th Cycle APR Raw Data-Final'!G$3:G$1977,'5th Cycle APR Raw Data-Final'!$A$3:$A$1977,'SB35 Determination Data'!$K248,'5th Cycle APR Raw Data-Final'!$T$3:$T$1977,"&gt;="&amp;'SB35 Determination Data'!$F248,'5th Cycle APR Raw Data-Final'!$T$3:$T$1977,"&lt;"&amp;E248),SUMIFS('5th Cycle APR Raw Data-Final'!G$3:G$1977,'5th Cycle APR Raw Data-Final'!$A$3:$A$1977,'SB35 Determination Data'!$K248,'5th Cycle APR Raw Data-Final'!$T$3:$T$1977,"&gt;="&amp;'SB35 Determination Data'!$F248,'5th Cycle APR Raw Data-Final'!$T$3:$T$1977,"&lt;="&amp;G248))</f>
        <v>40</v>
      </c>
      <c r="N248" s="100">
        <f>IF(AN248&lt;1,SUMIFS('5th Cycle APR Raw Data-Final'!H$3:H$1977,'5th Cycle APR Raw Data-Final'!$A$3:$A$1977,'SB35 Determination Data'!$K248,'5th Cycle APR Raw Data-Final'!$T$3:$T$1977,"&gt;="&amp;'SB35 Determination Data'!$F248,'5th Cycle APR Raw Data-Final'!$T$3:$T$1977,"&lt;"&amp;E248),SUMIFS('5th Cycle APR Raw Data-Final'!H$3:H$1977,'5th Cycle APR Raw Data-Final'!$A$3:$A$1977,'SB35 Determination Data'!$K248,'5th Cycle APR Raw Data-Final'!$T$3:$T$1977,"&gt;="&amp;'SB35 Determination Data'!$F248,'5th Cycle APR Raw Data-Final'!$T$3:$T$1977,"&lt;="&amp;G248))</f>
        <v>39</v>
      </c>
      <c r="O248" s="100">
        <f>IF(AN248&lt;1,SUMIFS('5th Cycle APR Raw Data-Final'!I$3:I$1977,'5th Cycle APR Raw Data-Final'!$A$3:$A$1977,'SB35 Determination Data'!$K248,'5th Cycle APR Raw Data-Final'!$T$3:$T$1977,"&gt;="&amp;'SB35 Determination Data'!$F248,'5th Cycle APR Raw Data-Final'!$T$3:$T$1977,"&lt;"&amp;E248),SUMIFS('5th Cycle APR Raw Data-Final'!I$3:I$1977,'5th Cycle APR Raw Data-Final'!$A$3:$A$1977,'SB35 Determination Data'!$K248,'5th Cycle APR Raw Data-Final'!$T$3:$T$1977,"&gt;="&amp;'SB35 Determination Data'!$F248,'5th Cycle APR Raw Data-Final'!$T$3:$T$1977,"&lt;="&amp;G248))</f>
        <v>1</v>
      </c>
      <c r="P248" s="100">
        <f t="shared" si="124"/>
        <v>40</v>
      </c>
      <c r="Q248" s="112">
        <f t="shared" si="125"/>
        <v>0.5</v>
      </c>
      <c r="R248" s="101">
        <f t="shared" si="126"/>
        <v>30</v>
      </c>
      <c r="S248" s="101">
        <f t="shared" si="127"/>
        <v>10</v>
      </c>
      <c r="T248" s="100">
        <f>VLOOKUP(K248,'5th Cycle APR Raw Data-Final'!$A$3:$P$1977,10,FALSE)</f>
        <v>80</v>
      </c>
      <c r="U248" s="100">
        <f>IF(AN248&lt;1,SUMIFS('5th Cycle APR Raw Data-Final'!K$3:K$1977,'5th Cycle APR Raw Data-Final'!$A$3:$A$1977,'SB35 Determination Data'!$K248,'5th Cycle APR Raw Data-Final'!$T$3:$T$1977,"&gt;="&amp;'SB35 Determination Data'!$F248,'5th Cycle APR Raw Data-Final'!$T$3:$T$1977,"&lt;"&amp;E248),SUMIFS('5th Cycle APR Raw Data-Final'!K$3:K$1977,'5th Cycle APR Raw Data-Final'!$A$3:$A$1977,'SB35 Determination Data'!$K248,'5th Cycle APR Raw Data-Final'!$T$3:$T$1977,"&gt;="&amp;'SB35 Determination Data'!$F248,'5th Cycle APR Raw Data-Final'!$T$3:$T$1977,"&lt;="&amp;G248))</f>
        <v>68</v>
      </c>
      <c r="V248" s="100">
        <f>IF(AN248&lt;1,SUMIFS('5th Cycle APR Raw Data-Final'!L$3:L$1977,'5th Cycle APR Raw Data-Final'!$A$3:$A$1977,'SB35 Determination Data'!$K248,'5th Cycle APR Raw Data-Final'!$T$3:$T$1977,"&gt;="&amp;'SB35 Determination Data'!$F248,'5th Cycle APR Raw Data-Final'!$T$3:$T$1977,"&lt;"&amp;E248),SUMIFS('5th Cycle APR Raw Data-Final'!L$3:L$1977,'5th Cycle APR Raw Data-Final'!$A$3:$A$1977,'SB35 Determination Data'!$K248,'5th Cycle APR Raw Data-Final'!$T$3:$T$1977,"&gt;="&amp;'SB35 Determination Data'!$F248,'5th Cycle APR Raw Data-Final'!$T$3:$T$1977,"&lt;="&amp;G248))</f>
        <v>65</v>
      </c>
      <c r="W248" s="100">
        <f>IF(AN248&lt;1,SUMIFS('5th Cycle APR Raw Data-Final'!M$3:M$1977,'5th Cycle APR Raw Data-Final'!$A$3:$A$1977,'SB35 Determination Data'!$K248,'5th Cycle APR Raw Data-Final'!$T$3:$T$1977,"&gt;="&amp;'SB35 Determination Data'!$F248,'5th Cycle APR Raw Data-Final'!$T$3:$T$1977,"&lt;"&amp;E248),SUMIFS('5th Cycle APR Raw Data-Final'!M$3:M$1977,'5th Cycle APR Raw Data-Final'!$A$3:$A$1977,'SB35 Determination Data'!$K248,'5th Cycle APR Raw Data-Final'!$T$3:$T$1977,"&gt;="&amp;'SB35 Determination Data'!$F248,'5th Cycle APR Raw Data-Final'!$T$3:$T$1977,"&lt;="&amp;G248))</f>
        <v>3</v>
      </c>
      <c r="X248" s="100">
        <f t="shared" si="128"/>
        <v>12</v>
      </c>
      <c r="Y248" s="100">
        <f t="shared" si="129"/>
        <v>78</v>
      </c>
      <c r="Z248" s="100">
        <f t="shared" si="130"/>
        <v>2</v>
      </c>
      <c r="AA248" s="112">
        <f t="shared" si="131"/>
        <v>0.85</v>
      </c>
      <c r="AB248" s="112">
        <f t="shared" si="132"/>
        <v>0.97499999999999998</v>
      </c>
      <c r="AC248" s="100">
        <f>VLOOKUP(K248,'5th Cycle APR Raw Data-Final'!$A$3:$P$1977,14,FALSE)</f>
        <v>82</v>
      </c>
      <c r="AD248" s="100">
        <f>IF(AN248&lt;1,SUMIFS('5th Cycle APR Raw Data-Final'!$O$3:$O$1977,'5th Cycle APR Raw Data-Final'!$A$3:$A$1977,'SB35 Determination Data'!$K248,'5th Cycle APR Raw Data-Final'!$T$3:$T$1977,"&gt;="&amp;'SB35 Determination Data'!$F248,'5th Cycle APR Raw Data-Final'!$T$3:$T$1977,"&lt;"&amp;E248),SUMIFS('5th Cycle APR Raw Data-Final'!$O$3:$O$1977,'5th Cycle APR Raw Data-Final'!$A$3:$A$1977,'SB35 Determination Data'!$K248,'5th Cycle APR Raw Data-Final'!$T$3:$T$1977,"&gt;="&amp;'SB35 Determination Data'!$F248,'5th Cycle APR Raw Data-Final'!$T$3:$T$1977,"&lt;="&amp;G248))</f>
        <v>47</v>
      </c>
      <c r="AE248" s="100">
        <f t="shared" si="133"/>
        <v>35</v>
      </c>
      <c r="AF248" s="112">
        <f t="shared" si="134"/>
        <v>0.57317073170731703</v>
      </c>
      <c r="AG248" s="100">
        <f>VLOOKUP(K248,'5th Cycle APR Raw Data-Final'!$A$3:$P$1977,16,FALSE)</f>
        <v>348</v>
      </c>
      <c r="AH248" s="100">
        <f>IF(AN248&lt;1,SUMIFS('5th Cycle APR Raw Data-Final'!$Q$3:$Q$1977,'5th Cycle APR Raw Data-Final'!$A$3:$A$1977,'SB35 Determination Data'!$K248,'5th Cycle APR Raw Data-Final'!$T$3:$T$1977,"&gt;="&amp;'SB35 Determination Data'!$F248,'5th Cycle APR Raw Data-Final'!$T$3:$T$1977,"&lt;"&amp;E248),SUMIFS('5th Cycle APR Raw Data-Final'!$Q$3:$Q$1977,'5th Cycle APR Raw Data-Final'!$A$3:$A$1977,'SB35 Determination Data'!$K248,'5th Cycle APR Raw Data-Final'!$T$3:$T$1977,"&gt;="&amp;'SB35 Determination Data'!$F248,'5th Cycle APR Raw Data-Final'!$T$3:$T$1977,"&lt;="&amp;G248))</f>
        <v>10</v>
      </c>
      <c r="AI248" s="100">
        <f t="shared" si="135"/>
        <v>338</v>
      </c>
      <c r="AJ248" s="112">
        <f t="shared" si="136"/>
        <v>2.8735632183908046E-2</v>
      </c>
      <c r="AK248" s="100">
        <f>VLOOKUP(K248,'5th Cycle APR Raw Data-Final'!$A$3:$R$1977,18,FALSE)</f>
        <v>590</v>
      </c>
      <c r="AL248" s="100">
        <f>IF(AN248&lt;1,SUMIFS('5th Cycle APR Raw Data-Final'!$S$3:$S$1977,'5th Cycle APR Raw Data-Final'!$A$3:$A$1977,'SB35 Determination Data'!$K248,'5th Cycle APR Raw Data-Final'!$T$3:$T$1977,"&gt;="&amp;'SB35 Determination Data'!$F248,'5th Cycle APR Raw Data-Final'!$T$3:$T$1977,"&lt;"&amp;E248),SUMIFS('5th Cycle APR Raw Data-Final'!$S$3:$S$1977,'5th Cycle APR Raw Data-Final'!$A$3:$A$1977,'SB35 Determination Data'!$K248,'5th Cycle APR Raw Data-Final'!$T$3:$T$1977,"&gt;="&amp;'SB35 Determination Data'!$F248,'5th Cycle APR Raw Data-Final'!$T$3:$T$1977,"&lt;="&amp;G248))</f>
        <v>165</v>
      </c>
      <c r="AM248" s="100">
        <f t="shared" si="137"/>
        <v>425</v>
      </c>
      <c r="AN248" s="114">
        <f t="shared" si="138"/>
        <v>0.375</v>
      </c>
      <c r="AO248" s="2" t="str">
        <f t="shared" si="139"/>
        <v>YES</v>
      </c>
      <c r="AP248" s="2" t="str">
        <f t="shared" si="140"/>
        <v>NO</v>
      </c>
      <c r="AQ248" s="2" t="str">
        <f t="shared" si="141"/>
        <v>NO</v>
      </c>
      <c r="AR248" s="124" t="str">
        <f>VLOOKUP(K248,'2018Submitted'!$A$2:$C$540,3,FALSE)</f>
        <v>Successful</v>
      </c>
      <c r="AS248" s="2" t="str">
        <f t="shared" si="142"/>
        <v>NO</v>
      </c>
      <c r="AT248" s="2" t="str">
        <f t="shared" si="143"/>
        <v>NO</v>
      </c>
    </row>
    <row r="249" spans="1:46" s="2" customFormat="1" ht="12.75" customHeight="1" x14ac:dyDescent="0.2">
      <c r="A249" s="2" t="s">
        <v>177</v>
      </c>
      <c r="B249" s="11" t="str">
        <f t="shared" si="116"/>
        <v>LIVE OAK</v>
      </c>
      <c r="C249" s="71">
        <f t="shared" si="117"/>
        <v>0.625</v>
      </c>
      <c r="D249" s="72">
        <f t="shared" si="118"/>
        <v>8</v>
      </c>
      <c r="E249" s="99">
        <f t="shared" si="119"/>
        <v>2018</v>
      </c>
      <c r="F249" s="99">
        <f t="shared" si="120"/>
        <v>2014</v>
      </c>
      <c r="G249" s="99" t="str">
        <f t="shared" si="121"/>
        <v>2021</v>
      </c>
      <c r="H249" s="2" t="str">
        <f t="shared" si="122"/>
        <v>10/31/2013</v>
      </c>
      <c r="I249" s="2" t="str">
        <f t="shared" si="123"/>
        <v>10/31/2021</v>
      </c>
      <c r="J249" s="2" t="s">
        <v>32</v>
      </c>
      <c r="K249" s="113" t="s">
        <v>176</v>
      </c>
      <c r="L249" s="100">
        <f>VLOOKUP(K249,'5th Cycle APR Raw Data-Final'!$A$3:$P$1977,6,FALSE)</f>
        <v>104</v>
      </c>
      <c r="M249" s="100">
        <f>IF(AN249&lt;1,SUMIFS('5th Cycle APR Raw Data-Final'!G$3:G$1977,'5th Cycle APR Raw Data-Final'!$A$3:$A$1977,'SB35 Determination Data'!$K249,'5th Cycle APR Raw Data-Final'!$T$3:$T$1977,"&gt;="&amp;'SB35 Determination Data'!$F249,'5th Cycle APR Raw Data-Final'!$T$3:$T$1977,"&lt;"&amp;E249),SUMIFS('5th Cycle APR Raw Data-Final'!G$3:G$1977,'5th Cycle APR Raw Data-Final'!$A$3:$A$1977,'SB35 Determination Data'!$K249,'5th Cycle APR Raw Data-Final'!$T$3:$T$1977,"&gt;="&amp;'SB35 Determination Data'!$F249,'5th Cycle APR Raw Data-Final'!$T$3:$T$1977,"&lt;="&amp;G249))</f>
        <v>46</v>
      </c>
      <c r="N249" s="100">
        <f>IF(AN249&lt;1,SUMIFS('5th Cycle APR Raw Data-Final'!H$3:H$1977,'5th Cycle APR Raw Data-Final'!$A$3:$A$1977,'SB35 Determination Data'!$K249,'5th Cycle APR Raw Data-Final'!$T$3:$T$1977,"&gt;="&amp;'SB35 Determination Data'!$F249,'5th Cycle APR Raw Data-Final'!$T$3:$T$1977,"&lt;"&amp;E249),SUMIFS('5th Cycle APR Raw Data-Final'!H$3:H$1977,'5th Cycle APR Raw Data-Final'!$A$3:$A$1977,'SB35 Determination Data'!$K249,'5th Cycle APR Raw Data-Final'!$T$3:$T$1977,"&gt;="&amp;'SB35 Determination Data'!$F249,'5th Cycle APR Raw Data-Final'!$T$3:$T$1977,"&lt;="&amp;G249))</f>
        <v>46</v>
      </c>
      <c r="O249" s="100">
        <f>IF(AN249&lt;1,SUMIFS('5th Cycle APR Raw Data-Final'!I$3:I$1977,'5th Cycle APR Raw Data-Final'!$A$3:$A$1977,'SB35 Determination Data'!$K249,'5th Cycle APR Raw Data-Final'!$T$3:$T$1977,"&gt;="&amp;'SB35 Determination Data'!$F249,'5th Cycle APR Raw Data-Final'!$T$3:$T$1977,"&lt;"&amp;E249),SUMIFS('5th Cycle APR Raw Data-Final'!I$3:I$1977,'5th Cycle APR Raw Data-Final'!$A$3:$A$1977,'SB35 Determination Data'!$K249,'5th Cycle APR Raw Data-Final'!$T$3:$T$1977,"&gt;="&amp;'SB35 Determination Data'!$F249,'5th Cycle APR Raw Data-Final'!$T$3:$T$1977,"&lt;="&amp;G249))</f>
        <v>0</v>
      </c>
      <c r="P249" s="100">
        <f t="shared" si="124"/>
        <v>58</v>
      </c>
      <c r="Q249" s="112">
        <f t="shared" si="125"/>
        <v>0.44230769230769229</v>
      </c>
      <c r="R249" s="101">
        <f t="shared" si="126"/>
        <v>52</v>
      </c>
      <c r="S249" s="101">
        <f t="shared" si="127"/>
        <v>0</v>
      </c>
      <c r="T249" s="100">
        <f>VLOOKUP(K249,'5th Cycle APR Raw Data-Final'!$A$3:$P$1977,10,FALSE)</f>
        <v>72</v>
      </c>
      <c r="U249" s="100">
        <f>IF(AN249&lt;1,SUMIFS('5th Cycle APR Raw Data-Final'!K$3:K$1977,'5th Cycle APR Raw Data-Final'!$A$3:$A$1977,'SB35 Determination Data'!$K249,'5th Cycle APR Raw Data-Final'!$T$3:$T$1977,"&gt;="&amp;'SB35 Determination Data'!$F249,'5th Cycle APR Raw Data-Final'!$T$3:$T$1977,"&lt;"&amp;E249),SUMIFS('5th Cycle APR Raw Data-Final'!K$3:K$1977,'5th Cycle APR Raw Data-Final'!$A$3:$A$1977,'SB35 Determination Data'!$K249,'5th Cycle APR Raw Data-Final'!$T$3:$T$1977,"&gt;="&amp;'SB35 Determination Data'!$F249,'5th Cycle APR Raw Data-Final'!$T$3:$T$1977,"&lt;="&amp;G249))</f>
        <v>37</v>
      </c>
      <c r="V249" s="100">
        <f>IF(AN249&lt;1,SUMIFS('5th Cycle APR Raw Data-Final'!L$3:L$1977,'5th Cycle APR Raw Data-Final'!$A$3:$A$1977,'SB35 Determination Data'!$K249,'5th Cycle APR Raw Data-Final'!$T$3:$T$1977,"&gt;="&amp;'SB35 Determination Data'!$F249,'5th Cycle APR Raw Data-Final'!$T$3:$T$1977,"&lt;"&amp;E249),SUMIFS('5th Cycle APR Raw Data-Final'!L$3:L$1977,'5th Cycle APR Raw Data-Final'!$A$3:$A$1977,'SB35 Determination Data'!$K249,'5th Cycle APR Raw Data-Final'!$T$3:$T$1977,"&gt;="&amp;'SB35 Determination Data'!$F249,'5th Cycle APR Raw Data-Final'!$T$3:$T$1977,"&lt;="&amp;G249))</f>
        <v>37</v>
      </c>
      <c r="W249" s="100">
        <f>IF(AN249&lt;1,SUMIFS('5th Cycle APR Raw Data-Final'!M$3:M$1977,'5th Cycle APR Raw Data-Final'!$A$3:$A$1977,'SB35 Determination Data'!$K249,'5th Cycle APR Raw Data-Final'!$T$3:$T$1977,"&gt;="&amp;'SB35 Determination Data'!$F249,'5th Cycle APR Raw Data-Final'!$T$3:$T$1977,"&lt;"&amp;E249),SUMIFS('5th Cycle APR Raw Data-Final'!M$3:M$1977,'5th Cycle APR Raw Data-Final'!$A$3:$A$1977,'SB35 Determination Data'!$K249,'5th Cycle APR Raw Data-Final'!$T$3:$T$1977,"&gt;="&amp;'SB35 Determination Data'!$F249,'5th Cycle APR Raw Data-Final'!$T$3:$T$1977,"&lt;="&amp;G249))</f>
        <v>0</v>
      </c>
      <c r="X249" s="100">
        <f t="shared" si="128"/>
        <v>35</v>
      </c>
      <c r="Y249" s="100">
        <f t="shared" si="129"/>
        <v>37</v>
      </c>
      <c r="Z249" s="100">
        <f t="shared" si="130"/>
        <v>35</v>
      </c>
      <c r="AA249" s="112">
        <f t="shared" si="131"/>
        <v>0.51388888888888884</v>
      </c>
      <c r="AB249" s="112">
        <f t="shared" si="132"/>
        <v>0.51388888888888884</v>
      </c>
      <c r="AC249" s="100">
        <f>VLOOKUP(K249,'5th Cycle APR Raw Data-Final'!$A$3:$P$1977,14,FALSE)</f>
        <v>83</v>
      </c>
      <c r="AD249" s="100">
        <f>IF(AN249&lt;1,SUMIFS('5th Cycle APR Raw Data-Final'!$O$3:$O$1977,'5th Cycle APR Raw Data-Final'!$A$3:$A$1977,'SB35 Determination Data'!$K249,'5th Cycle APR Raw Data-Final'!$T$3:$T$1977,"&gt;="&amp;'SB35 Determination Data'!$F249,'5th Cycle APR Raw Data-Final'!$T$3:$T$1977,"&lt;"&amp;E249),SUMIFS('5th Cycle APR Raw Data-Final'!$O$3:$O$1977,'5th Cycle APR Raw Data-Final'!$A$3:$A$1977,'SB35 Determination Data'!$K249,'5th Cycle APR Raw Data-Final'!$T$3:$T$1977,"&gt;="&amp;'SB35 Determination Data'!$F249,'5th Cycle APR Raw Data-Final'!$T$3:$T$1977,"&lt;="&amp;G249))</f>
        <v>3</v>
      </c>
      <c r="AE249" s="100">
        <f t="shared" si="133"/>
        <v>80</v>
      </c>
      <c r="AF249" s="112">
        <f t="shared" si="134"/>
        <v>3.614457831325301E-2</v>
      </c>
      <c r="AG249" s="100">
        <f>VLOOKUP(K249,'5th Cycle APR Raw Data-Final'!$A$3:$P$1977,16,FALSE)</f>
        <v>190</v>
      </c>
      <c r="AH249" s="100">
        <f>IF(AN249&lt;1,SUMIFS('5th Cycle APR Raw Data-Final'!$Q$3:$Q$1977,'5th Cycle APR Raw Data-Final'!$A$3:$A$1977,'SB35 Determination Data'!$K249,'5th Cycle APR Raw Data-Final'!$T$3:$T$1977,"&gt;="&amp;'SB35 Determination Data'!$F249,'5th Cycle APR Raw Data-Final'!$T$3:$T$1977,"&lt;"&amp;E249),SUMIFS('5th Cycle APR Raw Data-Final'!$Q$3:$Q$1977,'5th Cycle APR Raw Data-Final'!$A$3:$A$1977,'SB35 Determination Data'!$K249,'5th Cycle APR Raw Data-Final'!$T$3:$T$1977,"&gt;="&amp;'SB35 Determination Data'!$F249,'5th Cycle APR Raw Data-Final'!$T$3:$T$1977,"&lt;="&amp;G249))</f>
        <v>5</v>
      </c>
      <c r="AI249" s="100">
        <f t="shared" si="135"/>
        <v>185</v>
      </c>
      <c r="AJ249" s="112">
        <f t="shared" si="136"/>
        <v>2.6315789473684209E-2</v>
      </c>
      <c r="AK249" s="100">
        <f>VLOOKUP(K249,'5th Cycle APR Raw Data-Final'!$A$3:$R$1977,18,FALSE)</f>
        <v>449</v>
      </c>
      <c r="AL249" s="100">
        <f>IF(AN249&lt;1,SUMIFS('5th Cycle APR Raw Data-Final'!$S$3:$S$1977,'5th Cycle APR Raw Data-Final'!$A$3:$A$1977,'SB35 Determination Data'!$K249,'5th Cycle APR Raw Data-Final'!$T$3:$T$1977,"&gt;="&amp;'SB35 Determination Data'!$F249,'5th Cycle APR Raw Data-Final'!$T$3:$T$1977,"&lt;"&amp;E249),SUMIFS('5th Cycle APR Raw Data-Final'!$S$3:$S$1977,'5th Cycle APR Raw Data-Final'!$A$3:$A$1977,'SB35 Determination Data'!$K249,'5th Cycle APR Raw Data-Final'!$T$3:$T$1977,"&gt;="&amp;'SB35 Determination Data'!$F249,'5th Cycle APR Raw Data-Final'!$T$3:$T$1977,"&lt;="&amp;G249))</f>
        <v>91</v>
      </c>
      <c r="AM249" s="100">
        <f t="shared" si="137"/>
        <v>358</v>
      </c>
      <c r="AN249" s="114">
        <f t="shared" si="138"/>
        <v>0.5</v>
      </c>
      <c r="AO249" s="2" t="str">
        <f t="shared" si="139"/>
        <v>YES</v>
      </c>
      <c r="AP249" s="2" t="str">
        <f t="shared" si="140"/>
        <v>NO</v>
      </c>
      <c r="AQ249" s="2" t="str">
        <f t="shared" si="141"/>
        <v>NO</v>
      </c>
      <c r="AR249" s="124" t="str">
        <f>VLOOKUP(K249,'2018Submitted'!$A$2:$C$540,3,FALSE)</f>
        <v>Successful</v>
      </c>
      <c r="AS249" s="2" t="str">
        <f t="shared" si="142"/>
        <v>NO</v>
      </c>
      <c r="AT249" s="2" t="str">
        <f t="shared" si="143"/>
        <v>NO</v>
      </c>
    </row>
    <row r="250" spans="1:46" s="2" customFormat="1" ht="12.75" customHeight="1" x14ac:dyDescent="0.2">
      <c r="A250" s="2" t="s">
        <v>7</v>
      </c>
      <c r="B250" s="2" t="str">
        <f t="shared" si="116"/>
        <v>LIVERMORE</v>
      </c>
      <c r="C250" s="71">
        <f t="shared" si="117"/>
        <v>0.5</v>
      </c>
      <c r="D250" s="72">
        <f t="shared" si="118"/>
        <v>8</v>
      </c>
      <c r="E250" s="99">
        <f t="shared" si="119"/>
        <v>2019</v>
      </c>
      <c r="F250" s="99">
        <f t="shared" si="120"/>
        <v>2015</v>
      </c>
      <c r="G250" s="99">
        <f t="shared" si="121"/>
        <v>2022</v>
      </c>
      <c r="H250" s="2" t="str">
        <f t="shared" si="122"/>
        <v>01/31/2015</v>
      </c>
      <c r="I250" s="2" t="str">
        <f t="shared" si="123"/>
        <v>01/31/2023</v>
      </c>
      <c r="J250" s="2" t="s">
        <v>8</v>
      </c>
      <c r="K250" s="113" t="s">
        <v>178</v>
      </c>
      <c r="L250" s="100">
        <f>VLOOKUP(K250,'5th Cycle APR Raw Data-Final'!$A$3:$P$1977,6,FALSE)</f>
        <v>839</v>
      </c>
      <c r="M250" s="100">
        <f>IF(AN250&lt;1,SUMIFS('5th Cycle APR Raw Data-Final'!G$3:G$1977,'5th Cycle APR Raw Data-Final'!$A$3:$A$1977,'SB35 Determination Data'!$K250,'5th Cycle APR Raw Data-Final'!$T$3:$T$1977,"&gt;="&amp;'SB35 Determination Data'!$F250,'5th Cycle APR Raw Data-Final'!$T$3:$T$1977,"&lt;"&amp;E250),SUMIFS('5th Cycle APR Raw Data-Final'!G$3:G$1977,'5th Cycle APR Raw Data-Final'!$A$3:$A$1977,'SB35 Determination Data'!$K250,'5th Cycle APR Raw Data-Final'!$T$3:$T$1977,"&gt;="&amp;'SB35 Determination Data'!$F250,'5th Cycle APR Raw Data-Final'!$T$3:$T$1977,"&lt;="&amp;G250))</f>
        <v>86</v>
      </c>
      <c r="N250" s="100">
        <f>IF(AN250&lt;1,SUMIFS('5th Cycle APR Raw Data-Final'!H$3:H$1977,'5th Cycle APR Raw Data-Final'!$A$3:$A$1977,'SB35 Determination Data'!$K250,'5th Cycle APR Raw Data-Final'!$T$3:$T$1977,"&gt;="&amp;'SB35 Determination Data'!$F250,'5th Cycle APR Raw Data-Final'!$T$3:$T$1977,"&lt;"&amp;E250),SUMIFS('5th Cycle APR Raw Data-Final'!H$3:H$1977,'5th Cycle APR Raw Data-Final'!$A$3:$A$1977,'SB35 Determination Data'!$K250,'5th Cycle APR Raw Data-Final'!$T$3:$T$1977,"&gt;="&amp;'SB35 Determination Data'!$F250,'5th Cycle APR Raw Data-Final'!$T$3:$T$1977,"&lt;="&amp;G250))</f>
        <v>86</v>
      </c>
      <c r="O250" s="100">
        <f>IF(AN250&lt;1,SUMIFS('5th Cycle APR Raw Data-Final'!I$3:I$1977,'5th Cycle APR Raw Data-Final'!$A$3:$A$1977,'SB35 Determination Data'!$K250,'5th Cycle APR Raw Data-Final'!$T$3:$T$1977,"&gt;="&amp;'SB35 Determination Data'!$F250,'5th Cycle APR Raw Data-Final'!$T$3:$T$1977,"&lt;"&amp;E250),SUMIFS('5th Cycle APR Raw Data-Final'!I$3:I$1977,'5th Cycle APR Raw Data-Final'!$A$3:$A$1977,'SB35 Determination Data'!$K250,'5th Cycle APR Raw Data-Final'!$T$3:$T$1977,"&gt;="&amp;'SB35 Determination Data'!$F250,'5th Cycle APR Raw Data-Final'!$T$3:$T$1977,"&lt;="&amp;G250))</f>
        <v>0</v>
      </c>
      <c r="P250" s="100">
        <f t="shared" si="124"/>
        <v>753</v>
      </c>
      <c r="Q250" s="112">
        <f t="shared" si="125"/>
        <v>0.10250297973778308</v>
      </c>
      <c r="R250" s="101">
        <f t="shared" si="126"/>
        <v>420</v>
      </c>
      <c r="S250" s="101">
        <f t="shared" si="127"/>
        <v>0</v>
      </c>
      <c r="T250" s="100">
        <f>VLOOKUP(K250,'5th Cycle APR Raw Data-Final'!$A$3:$P$1977,10,FALSE)</f>
        <v>474</v>
      </c>
      <c r="U250" s="100">
        <f>IF(AN250&lt;1,SUMIFS('5th Cycle APR Raw Data-Final'!K$3:K$1977,'5th Cycle APR Raw Data-Final'!$A$3:$A$1977,'SB35 Determination Data'!$K250,'5th Cycle APR Raw Data-Final'!$T$3:$T$1977,"&gt;="&amp;'SB35 Determination Data'!$F250,'5th Cycle APR Raw Data-Final'!$T$3:$T$1977,"&lt;"&amp;E250),SUMIFS('5th Cycle APR Raw Data-Final'!K$3:K$1977,'5th Cycle APR Raw Data-Final'!$A$3:$A$1977,'SB35 Determination Data'!$K250,'5th Cycle APR Raw Data-Final'!$T$3:$T$1977,"&gt;="&amp;'SB35 Determination Data'!$F250,'5th Cycle APR Raw Data-Final'!$T$3:$T$1977,"&lt;="&amp;G250))</f>
        <v>53</v>
      </c>
      <c r="V250" s="100">
        <f>IF(AN250&lt;1,SUMIFS('5th Cycle APR Raw Data-Final'!L$3:L$1977,'5th Cycle APR Raw Data-Final'!$A$3:$A$1977,'SB35 Determination Data'!$K250,'5th Cycle APR Raw Data-Final'!$T$3:$T$1977,"&gt;="&amp;'SB35 Determination Data'!$F250,'5th Cycle APR Raw Data-Final'!$T$3:$T$1977,"&lt;"&amp;E250),SUMIFS('5th Cycle APR Raw Data-Final'!L$3:L$1977,'5th Cycle APR Raw Data-Final'!$A$3:$A$1977,'SB35 Determination Data'!$K250,'5th Cycle APR Raw Data-Final'!$T$3:$T$1977,"&gt;="&amp;'SB35 Determination Data'!$F250,'5th Cycle APR Raw Data-Final'!$T$3:$T$1977,"&lt;="&amp;G250))</f>
        <v>41</v>
      </c>
      <c r="W250" s="100">
        <f>IF(AN250&lt;1,SUMIFS('5th Cycle APR Raw Data-Final'!M$3:M$1977,'5th Cycle APR Raw Data-Final'!$A$3:$A$1977,'SB35 Determination Data'!$K250,'5th Cycle APR Raw Data-Final'!$T$3:$T$1977,"&gt;="&amp;'SB35 Determination Data'!$F250,'5th Cycle APR Raw Data-Final'!$T$3:$T$1977,"&lt;"&amp;E250),SUMIFS('5th Cycle APR Raw Data-Final'!M$3:M$1977,'5th Cycle APR Raw Data-Final'!$A$3:$A$1977,'SB35 Determination Data'!$K250,'5th Cycle APR Raw Data-Final'!$T$3:$T$1977,"&gt;="&amp;'SB35 Determination Data'!$F250,'5th Cycle APR Raw Data-Final'!$T$3:$T$1977,"&lt;="&amp;G250))</f>
        <v>12</v>
      </c>
      <c r="X250" s="100">
        <f t="shared" si="128"/>
        <v>421</v>
      </c>
      <c r="Y250" s="100">
        <f t="shared" si="129"/>
        <v>53</v>
      </c>
      <c r="Z250" s="100">
        <f t="shared" si="130"/>
        <v>421</v>
      </c>
      <c r="AA250" s="112">
        <f t="shared" si="131"/>
        <v>0.11181434599156118</v>
      </c>
      <c r="AB250" s="112">
        <f t="shared" si="132"/>
        <v>0.11181434599156118</v>
      </c>
      <c r="AC250" s="100">
        <f>VLOOKUP(K250,'5th Cycle APR Raw Data-Final'!$A$3:$P$1977,14,FALSE)</f>
        <v>496</v>
      </c>
      <c r="AD250" s="100">
        <f>IF(AN250&lt;1,SUMIFS('5th Cycle APR Raw Data-Final'!$O$3:$O$1977,'5th Cycle APR Raw Data-Final'!$A$3:$A$1977,'SB35 Determination Data'!$K250,'5th Cycle APR Raw Data-Final'!$T$3:$T$1977,"&gt;="&amp;'SB35 Determination Data'!$F250,'5th Cycle APR Raw Data-Final'!$T$3:$T$1977,"&lt;"&amp;E250),SUMIFS('5th Cycle APR Raw Data-Final'!$O$3:$O$1977,'5th Cycle APR Raw Data-Final'!$A$3:$A$1977,'SB35 Determination Data'!$K250,'5th Cycle APR Raw Data-Final'!$T$3:$T$1977,"&gt;="&amp;'SB35 Determination Data'!$F250,'5th Cycle APR Raw Data-Final'!$T$3:$T$1977,"&lt;="&amp;G250))</f>
        <v>465</v>
      </c>
      <c r="AE250" s="100">
        <f t="shared" si="133"/>
        <v>31</v>
      </c>
      <c r="AF250" s="112">
        <f t="shared" si="134"/>
        <v>0.9375</v>
      </c>
      <c r="AG250" s="100">
        <f>VLOOKUP(K250,'5th Cycle APR Raw Data-Final'!$A$3:$P$1977,16,FALSE)</f>
        <v>920</v>
      </c>
      <c r="AH250" s="100">
        <f>IF(AN250&lt;1,SUMIFS('5th Cycle APR Raw Data-Final'!$Q$3:$Q$1977,'5th Cycle APR Raw Data-Final'!$A$3:$A$1977,'SB35 Determination Data'!$K250,'5th Cycle APR Raw Data-Final'!$T$3:$T$1977,"&gt;="&amp;'SB35 Determination Data'!$F250,'5th Cycle APR Raw Data-Final'!$T$3:$T$1977,"&lt;"&amp;E250),SUMIFS('5th Cycle APR Raw Data-Final'!$Q$3:$Q$1977,'5th Cycle APR Raw Data-Final'!$A$3:$A$1977,'SB35 Determination Data'!$K250,'5th Cycle APR Raw Data-Final'!$T$3:$T$1977,"&gt;="&amp;'SB35 Determination Data'!$F250,'5th Cycle APR Raw Data-Final'!$T$3:$T$1977,"&lt;="&amp;G250))</f>
        <v>1061</v>
      </c>
      <c r="AI250" s="100">
        <f t="shared" si="135"/>
        <v>0</v>
      </c>
      <c r="AJ250" s="112">
        <f t="shared" si="136"/>
        <v>1.1532608695652173</v>
      </c>
      <c r="AK250" s="100">
        <f>VLOOKUP(K250,'5th Cycle APR Raw Data-Final'!$A$3:$R$1977,18,FALSE)</f>
        <v>2729</v>
      </c>
      <c r="AL250" s="100">
        <f>IF(AN250&lt;1,SUMIFS('5th Cycle APR Raw Data-Final'!$S$3:$S$1977,'5th Cycle APR Raw Data-Final'!$A$3:$A$1977,'SB35 Determination Data'!$K250,'5th Cycle APR Raw Data-Final'!$T$3:$T$1977,"&gt;="&amp;'SB35 Determination Data'!$F250,'5th Cycle APR Raw Data-Final'!$T$3:$T$1977,"&lt;"&amp;E250),SUMIFS('5th Cycle APR Raw Data-Final'!$S$3:$S$1977,'5th Cycle APR Raw Data-Final'!$A$3:$A$1977,'SB35 Determination Data'!$K250,'5th Cycle APR Raw Data-Final'!$T$3:$T$1977,"&gt;="&amp;'SB35 Determination Data'!$F250,'5th Cycle APR Raw Data-Final'!$T$3:$T$1977,"&lt;="&amp;G250))</f>
        <v>1665</v>
      </c>
      <c r="AM250" s="100">
        <f t="shared" si="137"/>
        <v>1205</v>
      </c>
      <c r="AN250" s="114">
        <f t="shared" si="138"/>
        <v>0.5</v>
      </c>
      <c r="AO250" s="2" t="str">
        <f t="shared" si="139"/>
        <v>NO</v>
      </c>
      <c r="AP250" s="2" t="str">
        <f t="shared" si="140"/>
        <v>YES</v>
      </c>
      <c r="AQ250" s="2" t="str">
        <f t="shared" si="141"/>
        <v>NO</v>
      </c>
      <c r="AR250" s="124" t="str">
        <f>VLOOKUP(K250,'2018Submitted'!$A$2:$C$540,3,FALSE)</f>
        <v>Successful</v>
      </c>
      <c r="AS250" s="2" t="str">
        <f t="shared" si="142"/>
        <v>NO</v>
      </c>
      <c r="AT250" s="2" t="str">
        <f t="shared" si="143"/>
        <v>YES</v>
      </c>
    </row>
    <row r="251" spans="1:46" s="2" customFormat="1" ht="12.75" customHeight="1" x14ac:dyDescent="0.2">
      <c r="A251" s="2" t="s">
        <v>949</v>
      </c>
      <c r="B251" s="11" t="str">
        <f t="shared" si="116"/>
        <v>LIVINGSTON</v>
      </c>
      <c r="C251" s="71">
        <f t="shared" si="117"/>
        <v>0.375</v>
      </c>
      <c r="D251" s="72">
        <f t="shared" si="118"/>
        <v>8</v>
      </c>
      <c r="E251" s="99">
        <f t="shared" si="119"/>
        <v>2020</v>
      </c>
      <c r="F251" s="99">
        <f t="shared" si="120"/>
        <v>2016</v>
      </c>
      <c r="G251" s="99">
        <f t="shared" si="121"/>
        <v>2023</v>
      </c>
      <c r="H251" s="2" t="str">
        <f t="shared" si="122"/>
        <v>03/31/2016</v>
      </c>
      <c r="I251" s="2" t="str">
        <f t="shared" si="123"/>
        <v>03/31/2024</v>
      </c>
      <c r="J251" s="2" t="s">
        <v>950</v>
      </c>
      <c r="K251" s="113" t="s">
        <v>948</v>
      </c>
      <c r="L251" s="100">
        <f>VLOOKUP(K251,'5th Cycle APR Raw Data-Final'!$A$3:$P$1977,6,FALSE)</f>
        <v>249</v>
      </c>
      <c r="M251" s="100">
        <f>IF(AN251&lt;1,SUMIFS('5th Cycle APR Raw Data-Final'!G$3:G$1977,'5th Cycle APR Raw Data-Final'!$A$3:$A$1977,'SB35 Determination Data'!$K251,'5th Cycle APR Raw Data-Final'!$T$3:$T$1977,"&gt;="&amp;'SB35 Determination Data'!$F251,'5th Cycle APR Raw Data-Final'!$T$3:$T$1977,"&lt;"&amp;E251),SUMIFS('5th Cycle APR Raw Data-Final'!G$3:G$1977,'5th Cycle APR Raw Data-Final'!$A$3:$A$1977,'SB35 Determination Data'!$K251,'5th Cycle APR Raw Data-Final'!$T$3:$T$1977,"&gt;="&amp;'SB35 Determination Data'!$F251,'5th Cycle APR Raw Data-Final'!$T$3:$T$1977,"&lt;="&amp;G251))</f>
        <v>0</v>
      </c>
      <c r="N251" s="100">
        <f>IF(AN251&lt;1,SUMIFS('5th Cycle APR Raw Data-Final'!H$3:H$1977,'5th Cycle APR Raw Data-Final'!$A$3:$A$1977,'SB35 Determination Data'!$K251,'5th Cycle APR Raw Data-Final'!$T$3:$T$1977,"&gt;="&amp;'SB35 Determination Data'!$F251,'5th Cycle APR Raw Data-Final'!$T$3:$T$1977,"&lt;"&amp;E251),SUMIFS('5th Cycle APR Raw Data-Final'!H$3:H$1977,'5th Cycle APR Raw Data-Final'!$A$3:$A$1977,'SB35 Determination Data'!$K251,'5th Cycle APR Raw Data-Final'!$T$3:$T$1977,"&gt;="&amp;'SB35 Determination Data'!$F251,'5th Cycle APR Raw Data-Final'!$T$3:$T$1977,"&lt;="&amp;G251))</f>
        <v>0</v>
      </c>
      <c r="O251" s="100">
        <f>IF(AN251&lt;1,SUMIFS('5th Cycle APR Raw Data-Final'!I$3:I$1977,'5th Cycle APR Raw Data-Final'!$A$3:$A$1977,'SB35 Determination Data'!$K251,'5th Cycle APR Raw Data-Final'!$T$3:$T$1977,"&gt;="&amp;'SB35 Determination Data'!$F251,'5th Cycle APR Raw Data-Final'!$T$3:$T$1977,"&lt;"&amp;E251),SUMIFS('5th Cycle APR Raw Data-Final'!I$3:I$1977,'5th Cycle APR Raw Data-Final'!$A$3:$A$1977,'SB35 Determination Data'!$K251,'5th Cycle APR Raw Data-Final'!$T$3:$T$1977,"&gt;="&amp;'SB35 Determination Data'!$F251,'5th Cycle APR Raw Data-Final'!$T$3:$T$1977,"&lt;="&amp;G251))</f>
        <v>0</v>
      </c>
      <c r="P251" s="100">
        <f t="shared" si="124"/>
        <v>249</v>
      </c>
      <c r="Q251" s="112">
        <f t="shared" si="125"/>
        <v>0</v>
      </c>
      <c r="R251" s="101">
        <f t="shared" si="126"/>
        <v>93</v>
      </c>
      <c r="S251" s="101">
        <f t="shared" si="127"/>
        <v>0</v>
      </c>
      <c r="T251" s="100">
        <f>VLOOKUP(K251,'5th Cycle APR Raw Data-Final'!$A$3:$P$1977,10,FALSE)</f>
        <v>178</v>
      </c>
      <c r="U251" s="100">
        <f>IF(AN251&lt;1,SUMIFS('5th Cycle APR Raw Data-Final'!K$3:K$1977,'5th Cycle APR Raw Data-Final'!$A$3:$A$1977,'SB35 Determination Data'!$K251,'5th Cycle APR Raw Data-Final'!$T$3:$T$1977,"&gt;="&amp;'SB35 Determination Data'!$F251,'5th Cycle APR Raw Data-Final'!$T$3:$T$1977,"&lt;"&amp;E251),SUMIFS('5th Cycle APR Raw Data-Final'!K$3:K$1977,'5th Cycle APR Raw Data-Final'!$A$3:$A$1977,'SB35 Determination Data'!$K251,'5th Cycle APR Raw Data-Final'!$T$3:$T$1977,"&gt;="&amp;'SB35 Determination Data'!$F251,'5th Cycle APR Raw Data-Final'!$T$3:$T$1977,"&lt;="&amp;G251))</f>
        <v>5</v>
      </c>
      <c r="V251" s="100">
        <f>IF(AN251&lt;1,SUMIFS('5th Cycle APR Raw Data-Final'!L$3:L$1977,'5th Cycle APR Raw Data-Final'!$A$3:$A$1977,'SB35 Determination Data'!$K251,'5th Cycle APR Raw Data-Final'!$T$3:$T$1977,"&gt;="&amp;'SB35 Determination Data'!$F251,'5th Cycle APR Raw Data-Final'!$T$3:$T$1977,"&lt;"&amp;E251),SUMIFS('5th Cycle APR Raw Data-Final'!L$3:L$1977,'5th Cycle APR Raw Data-Final'!$A$3:$A$1977,'SB35 Determination Data'!$K251,'5th Cycle APR Raw Data-Final'!$T$3:$T$1977,"&gt;="&amp;'SB35 Determination Data'!$F251,'5th Cycle APR Raw Data-Final'!$T$3:$T$1977,"&lt;="&amp;G251))</f>
        <v>5</v>
      </c>
      <c r="W251" s="100">
        <f>IF(AN251&lt;1,SUMIFS('5th Cycle APR Raw Data-Final'!M$3:M$1977,'5th Cycle APR Raw Data-Final'!$A$3:$A$1977,'SB35 Determination Data'!$K251,'5th Cycle APR Raw Data-Final'!$T$3:$T$1977,"&gt;="&amp;'SB35 Determination Data'!$F251,'5th Cycle APR Raw Data-Final'!$T$3:$T$1977,"&lt;"&amp;E251),SUMIFS('5th Cycle APR Raw Data-Final'!M$3:M$1977,'5th Cycle APR Raw Data-Final'!$A$3:$A$1977,'SB35 Determination Data'!$K251,'5th Cycle APR Raw Data-Final'!$T$3:$T$1977,"&gt;="&amp;'SB35 Determination Data'!$F251,'5th Cycle APR Raw Data-Final'!$T$3:$T$1977,"&lt;="&amp;G251))</f>
        <v>0</v>
      </c>
      <c r="X251" s="100">
        <f t="shared" si="128"/>
        <v>173</v>
      </c>
      <c r="Y251" s="100">
        <f t="shared" si="129"/>
        <v>5</v>
      </c>
      <c r="Z251" s="100">
        <f t="shared" si="130"/>
        <v>173</v>
      </c>
      <c r="AA251" s="112">
        <f t="shared" si="131"/>
        <v>2.8089887640449437E-2</v>
      </c>
      <c r="AB251" s="112">
        <f t="shared" si="132"/>
        <v>2.8089887640449437E-2</v>
      </c>
      <c r="AC251" s="100">
        <f>VLOOKUP(K251,'5th Cycle APR Raw Data-Final'!$A$3:$P$1977,14,FALSE)</f>
        <v>163</v>
      </c>
      <c r="AD251" s="100">
        <f>IF(AN251&lt;1,SUMIFS('5th Cycle APR Raw Data-Final'!$O$3:$O$1977,'5th Cycle APR Raw Data-Final'!$A$3:$A$1977,'SB35 Determination Data'!$K251,'5th Cycle APR Raw Data-Final'!$T$3:$T$1977,"&gt;="&amp;'SB35 Determination Data'!$F251,'5th Cycle APR Raw Data-Final'!$T$3:$T$1977,"&lt;"&amp;E251),SUMIFS('5th Cycle APR Raw Data-Final'!$O$3:$O$1977,'5th Cycle APR Raw Data-Final'!$A$3:$A$1977,'SB35 Determination Data'!$K251,'5th Cycle APR Raw Data-Final'!$T$3:$T$1977,"&gt;="&amp;'SB35 Determination Data'!$F251,'5th Cycle APR Raw Data-Final'!$T$3:$T$1977,"&lt;="&amp;G251))</f>
        <v>0</v>
      </c>
      <c r="AE251" s="100">
        <f t="shared" si="133"/>
        <v>163</v>
      </c>
      <c r="AF251" s="112">
        <f t="shared" si="134"/>
        <v>0</v>
      </c>
      <c r="AG251" s="100">
        <f>VLOOKUP(K251,'5th Cycle APR Raw Data-Final'!$A$3:$P$1977,16,FALSE)</f>
        <v>435</v>
      </c>
      <c r="AH251" s="100">
        <f>IF(AN251&lt;1,SUMIFS('5th Cycle APR Raw Data-Final'!$Q$3:$Q$1977,'5th Cycle APR Raw Data-Final'!$A$3:$A$1977,'SB35 Determination Data'!$K251,'5th Cycle APR Raw Data-Final'!$T$3:$T$1977,"&gt;="&amp;'SB35 Determination Data'!$F251,'5th Cycle APR Raw Data-Final'!$T$3:$T$1977,"&lt;"&amp;E251),SUMIFS('5th Cycle APR Raw Data-Final'!$Q$3:$Q$1977,'5th Cycle APR Raw Data-Final'!$A$3:$A$1977,'SB35 Determination Data'!$K251,'5th Cycle APR Raw Data-Final'!$T$3:$T$1977,"&gt;="&amp;'SB35 Determination Data'!$F251,'5th Cycle APR Raw Data-Final'!$T$3:$T$1977,"&lt;="&amp;G251))</f>
        <v>103</v>
      </c>
      <c r="AI251" s="100">
        <f t="shared" si="135"/>
        <v>332</v>
      </c>
      <c r="AJ251" s="112">
        <f t="shared" si="136"/>
        <v>0.23678160919540231</v>
      </c>
      <c r="AK251" s="100">
        <f>VLOOKUP(K251,'5th Cycle APR Raw Data-Final'!$A$3:$R$1977,18,FALSE)</f>
        <v>1025</v>
      </c>
      <c r="AL251" s="100">
        <f>IF(AN251&lt;1,SUMIFS('5th Cycle APR Raw Data-Final'!$S$3:$S$1977,'5th Cycle APR Raw Data-Final'!$A$3:$A$1977,'SB35 Determination Data'!$K251,'5th Cycle APR Raw Data-Final'!$T$3:$T$1977,"&gt;="&amp;'SB35 Determination Data'!$F251,'5th Cycle APR Raw Data-Final'!$T$3:$T$1977,"&lt;"&amp;E251),SUMIFS('5th Cycle APR Raw Data-Final'!$S$3:$S$1977,'5th Cycle APR Raw Data-Final'!$A$3:$A$1977,'SB35 Determination Data'!$K251,'5th Cycle APR Raw Data-Final'!$T$3:$T$1977,"&gt;="&amp;'SB35 Determination Data'!$F251,'5th Cycle APR Raw Data-Final'!$T$3:$T$1977,"&lt;="&amp;G251))</f>
        <v>108</v>
      </c>
      <c r="AM251" s="100">
        <f t="shared" si="137"/>
        <v>917</v>
      </c>
      <c r="AN251" s="114">
        <f t="shared" si="138"/>
        <v>0.375</v>
      </c>
      <c r="AO251" s="2" t="str">
        <f t="shared" si="139"/>
        <v>YES</v>
      </c>
      <c r="AP251" s="2" t="str">
        <f t="shared" si="140"/>
        <v>NO</v>
      </c>
      <c r="AQ251" s="2" t="str">
        <f t="shared" si="141"/>
        <v>NO</v>
      </c>
      <c r="AR251" s="124" t="str">
        <f>VLOOKUP(K251,'2018Submitted'!$A$2:$C$540,3,FALSE)</f>
        <v>No 2018 Annual Progress Report</v>
      </c>
      <c r="AS251" s="2" t="str">
        <f t="shared" si="142"/>
        <v>NO</v>
      </c>
      <c r="AT251" s="2" t="str">
        <f t="shared" si="143"/>
        <v>NO</v>
      </c>
    </row>
    <row r="252" spans="1:46" s="2" customFormat="1" ht="12.75" customHeight="1" x14ac:dyDescent="0.2">
      <c r="A252" s="2" t="s">
        <v>946</v>
      </c>
      <c r="B252" s="2" t="str">
        <f t="shared" si="116"/>
        <v>LODI</v>
      </c>
      <c r="C252" s="71">
        <f t="shared" si="117"/>
        <v>0.375</v>
      </c>
      <c r="D252" s="72">
        <f t="shared" si="118"/>
        <v>8</v>
      </c>
      <c r="E252" s="99">
        <f t="shared" si="119"/>
        <v>2020</v>
      </c>
      <c r="F252" s="99">
        <f t="shared" si="120"/>
        <v>2016</v>
      </c>
      <c r="G252" s="99" t="str">
        <f t="shared" si="121"/>
        <v>2023</v>
      </c>
      <c r="H252" s="2" t="str">
        <f t="shared" si="122"/>
        <v>12/31/2015</v>
      </c>
      <c r="I252" s="2" t="str">
        <f t="shared" si="123"/>
        <v>12/31/2023</v>
      </c>
      <c r="J252" s="2" t="s">
        <v>26</v>
      </c>
      <c r="K252" s="113" t="s">
        <v>1135</v>
      </c>
      <c r="L252" s="100">
        <f>VLOOKUP(K252,'5th Cycle APR Raw Data-Final'!$A$3:$P$1977,6,FALSE)</f>
        <v>497</v>
      </c>
      <c r="M252" s="100">
        <f>IF(AN252&lt;1,SUMIFS('5th Cycle APR Raw Data-Final'!G$3:G$1977,'5th Cycle APR Raw Data-Final'!$A$3:$A$1977,'SB35 Determination Data'!$K252,'5th Cycle APR Raw Data-Final'!$T$3:$T$1977,"&gt;="&amp;'SB35 Determination Data'!$F252,'5th Cycle APR Raw Data-Final'!$T$3:$T$1977,"&lt;"&amp;E252),SUMIFS('5th Cycle APR Raw Data-Final'!G$3:G$1977,'5th Cycle APR Raw Data-Final'!$A$3:$A$1977,'SB35 Determination Data'!$K252,'5th Cycle APR Raw Data-Final'!$T$3:$T$1977,"&gt;="&amp;'SB35 Determination Data'!$F252,'5th Cycle APR Raw Data-Final'!$T$3:$T$1977,"&lt;="&amp;G252))</f>
        <v>52</v>
      </c>
      <c r="N252" s="100">
        <f>IF(AN252&lt;1,SUMIFS('5th Cycle APR Raw Data-Final'!H$3:H$1977,'5th Cycle APR Raw Data-Final'!$A$3:$A$1977,'SB35 Determination Data'!$K252,'5th Cycle APR Raw Data-Final'!$T$3:$T$1977,"&gt;="&amp;'SB35 Determination Data'!$F252,'5th Cycle APR Raw Data-Final'!$T$3:$T$1977,"&lt;"&amp;E252),SUMIFS('5th Cycle APR Raw Data-Final'!H$3:H$1977,'5th Cycle APR Raw Data-Final'!$A$3:$A$1977,'SB35 Determination Data'!$K252,'5th Cycle APR Raw Data-Final'!$T$3:$T$1977,"&gt;="&amp;'SB35 Determination Data'!$F252,'5th Cycle APR Raw Data-Final'!$T$3:$T$1977,"&lt;="&amp;G252))</f>
        <v>52</v>
      </c>
      <c r="O252" s="100">
        <f>IF(AN252&lt;1,SUMIFS('5th Cycle APR Raw Data-Final'!I$3:I$1977,'5th Cycle APR Raw Data-Final'!$A$3:$A$1977,'SB35 Determination Data'!$K252,'5th Cycle APR Raw Data-Final'!$T$3:$T$1977,"&gt;="&amp;'SB35 Determination Data'!$F252,'5th Cycle APR Raw Data-Final'!$T$3:$T$1977,"&lt;"&amp;E252),SUMIFS('5th Cycle APR Raw Data-Final'!I$3:I$1977,'5th Cycle APR Raw Data-Final'!$A$3:$A$1977,'SB35 Determination Data'!$K252,'5th Cycle APR Raw Data-Final'!$T$3:$T$1977,"&gt;="&amp;'SB35 Determination Data'!$F252,'5th Cycle APR Raw Data-Final'!$T$3:$T$1977,"&lt;="&amp;G252))</f>
        <v>0</v>
      </c>
      <c r="P252" s="100">
        <f t="shared" si="124"/>
        <v>445</v>
      </c>
      <c r="Q252" s="112">
        <f t="shared" si="125"/>
        <v>0.10462776659959759</v>
      </c>
      <c r="R252" s="101">
        <f t="shared" si="126"/>
        <v>186</v>
      </c>
      <c r="S252" s="101">
        <f t="shared" si="127"/>
        <v>0</v>
      </c>
      <c r="T252" s="100">
        <f>VLOOKUP(K252,'5th Cycle APR Raw Data-Final'!$A$3:$P$1977,10,FALSE)</f>
        <v>331</v>
      </c>
      <c r="U252" s="100">
        <f>IF(AN252&lt;1,SUMIFS('5th Cycle APR Raw Data-Final'!K$3:K$1977,'5th Cycle APR Raw Data-Final'!$A$3:$A$1977,'SB35 Determination Data'!$K252,'5th Cycle APR Raw Data-Final'!$T$3:$T$1977,"&gt;="&amp;'SB35 Determination Data'!$F252,'5th Cycle APR Raw Data-Final'!$T$3:$T$1977,"&lt;"&amp;E252),SUMIFS('5th Cycle APR Raw Data-Final'!K$3:K$1977,'5th Cycle APR Raw Data-Final'!$A$3:$A$1977,'SB35 Determination Data'!$K252,'5th Cycle APR Raw Data-Final'!$T$3:$T$1977,"&gt;="&amp;'SB35 Determination Data'!$F252,'5th Cycle APR Raw Data-Final'!$T$3:$T$1977,"&lt;="&amp;G252))</f>
        <v>27</v>
      </c>
      <c r="V252" s="100">
        <f>IF(AN252&lt;1,SUMIFS('5th Cycle APR Raw Data-Final'!L$3:L$1977,'5th Cycle APR Raw Data-Final'!$A$3:$A$1977,'SB35 Determination Data'!$K252,'5th Cycle APR Raw Data-Final'!$T$3:$T$1977,"&gt;="&amp;'SB35 Determination Data'!$F252,'5th Cycle APR Raw Data-Final'!$T$3:$T$1977,"&lt;"&amp;E252),SUMIFS('5th Cycle APR Raw Data-Final'!L$3:L$1977,'5th Cycle APR Raw Data-Final'!$A$3:$A$1977,'SB35 Determination Data'!$K252,'5th Cycle APR Raw Data-Final'!$T$3:$T$1977,"&gt;="&amp;'SB35 Determination Data'!$F252,'5th Cycle APR Raw Data-Final'!$T$3:$T$1977,"&lt;="&amp;G252))</f>
        <v>27</v>
      </c>
      <c r="W252" s="100">
        <f>IF(AN252&lt;1,SUMIFS('5th Cycle APR Raw Data-Final'!M$3:M$1977,'5th Cycle APR Raw Data-Final'!$A$3:$A$1977,'SB35 Determination Data'!$K252,'5th Cycle APR Raw Data-Final'!$T$3:$T$1977,"&gt;="&amp;'SB35 Determination Data'!$F252,'5th Cycle APR Raw Data-Final'!$T$3:$T$1977,"&lt;"&amp;E252),SUMIFS('5th Cycle APR Raw Data-Final'!M$3:M$1977,'5th Cycle APR Raw Data-Final'!$A$3:$A$1977,'SB35 Determination Data'!$K252,'5th Cycle APR Raw Data-Final'!$T$3:$T$1977,"&gt;="&amp;'SB35 Determination Data'!$F252,'5th Cycle APR Raw Data-Final'!$T$3:$T$1977,"&lt;="&amp;G252))</f>
        <v>0</v>
      </c>
      <c r="X252" s="100">
        <f t="shared" si="128"/>
        <v>304</v>
      </c>
      <c r="Y252" s="100">
        <f t="shared" si="129"/>
        <v>27</v>
      </c>
      <c r="Z252" s="100">
        <f t="shared" si="130"/>
        <v>304</v>
      </c>
      <c r="AA252" s="112">
        <f t="shared" si="131"/>
        <v>8.1570996978851965E-2</v>
      </c>
      <c r="AB252" s="112">
        <f t="shared" si="132"/>
        <v>8.1570996978851965E-2</v>
      </c>
      <c r="AC252" s="100">
        <f>VLOOKUP(K252,'5th Cycle APR Raw Data-Final'!$A$3:$P$1977,14,FALSE)</f>
        <v>333</v>
      </c>
      <c r="AD252" s="100">
        <f>IF(AN252&lt;1,SUMIFS('5th Cycle APR Raw Data-Final'!$O$3:$O$1977,'5th Cycle APR Raw Data-Final'!$A$3:$A$1977,'SB35 Determination Data'!$K252,'5th Cycle APR Raw Data-Final'!$T$3:$T$1977,"&gt;="&amp;'SB35 Determination Data'!$F252,'5th Cycle APR Raw Data-Final'!$T$3:$T$1977,"&lt;"&amp;E252),SUMIFS('5th Cycle APR Raw Data-Final'!$O$3:$O$1977,'5th Cycle APR Raw Data-Final'!$A$3:$A$1977,'SB35 Determination Data'!$K252,'5th Cycle APR Raw Data-Final'!$T$3:$T$1977,"&gt;="&amp;'SB35 Determination Data'!$F252,'5th Cycle APR Raw Data-Final'!$T$3:$T$1977,"&lt;="&amp;G252))</f>
        <v>48</v>
      </c>
      <c r="AE252" s="100">
        <f t="shared" si="133"/>
        <v>285</v>
      </c>
      <c r="AF252" s="112">
        <f t="shared" si="134"/>
        <v>0.14414414414414414</v>
      </c>
      <c r="AG252" s="100">
        <f>VLOOKUP(K252,'5th Cycle APR Raw Data-Final'!$A$3:$P$1977,16,FALSE)</f>
        <v>770</v>
      </c>
      <c r="AH252" s="100">
        <f>IF(AN252&lt;1,SUMIFS('5th Cycle APR Raw Data-Final'!$Q$3:$Q$1977,'5th Cycle APR Raw Data-Final'!$A$3:$A$1977,'SB35 Determination Data'!$K252,'5th Cycle APR Raw Data-Final'!$T$3:$T$1977,"&gt;="&amp;'SB35 Determination Data'!$F252,'5th Cycle APR Raw Data-Final'!$T$3:$T$1977,"&lt;"&amp;E252),SUMIFS('5th Cycle APR Raw Data-Final'!$Q$3:$Q$1977,'5th Cycle APR Raw Data-Final'!$A$3:$A$1977,'SB35 Determination Data'!$K252,'5th Cycle APR Raw Data-Final'!$T$3:$T$1977,"&gt;="&amp;'SB35 Determination Data'!$F252,'5th Cycle APR Raw Data-Final'!$T$3:$T$1977,"&lt;="&amp;G252))</f>
        <v>381</v>
      </c>
      <c r="AI252" s="100">
        <f t="shared" si="135"/>
        <v>389</v>
      </c>
      <c r="AJ252" s="112">
        <f t="shared" si="136"/>
        <v>0.4948051948051948</v>
      </c>
      <c r="AK252" s="100">
        <f>VLOOKUP(K252,'5th Cycle APR Raw Data-Final'!$A$3:$R$1977,18,FALSE)</f>
        <v>1931</v>
      </c>
      <c r="AL252" s="100">
        <f>IF(AN252&lt;1,SUMIFS('5th Cycle APR Raw Data-Final'!$S$3:$S$1977,'5th Cycle APR Raw Data-Final'!$A$3:$A$1977,'SB35 Determination Data'!$K252,'5th Cycle APR Raw Data-Final'!$T$3:$T$1977,"&gt;="&amp;'SB35 Determination Data'!$F252,'5th Cycle APR Raw Data-Final'!$T$3:$T$1977,"&lt;"&amp;E252),SUMIFS('5th Cycle APR Raw Data-Final'!$S$3:$S$1977,'5th Cycle APR Raw Data-Final'!$A$3:$A$1977,'SB35 Determination Data'!$K252,'5th Cycle APR Raw Data-Final'!$T$3:$T$1977,"&gt;="&amp;'SB35 Determination Data'!$F252,'5th Cycle APR Raw Data-Final'!$T$3:$T$1977,"&lt;="&amp;G252))</f>
        <v>508</v>
      </c>
      <c r="AM252" s="100">
        <f t="shared" si="137"/>
        <v>1423</v>
      </c>
      <c r="AN252" s="114">
        <f t="shared" si="138"/>
        <v>0.375</v>
      </c>
      <c r="AO252" s="2" t="str">
        <f t="shared" si="139"/>
        <v>NO</v>
      </c>
      <c r="AP252" s="2" t="str">
        <f t="shared" si="140"/>
        <v>YES</v>
      </c>
      <c r="AQ252" s="2" t="str">
        <f t="shared" si="141"/>
        <v>NO</v>
      </c>
      <c r="AR252" s="124" t="str">
        <f>VLOOKUP(K252,'2018Submitted'!$A$2:$C$540,3,FALSE)</f>
        <v>Successful</v>
      </c>
      <c r="AS252" s="2" t="str">
        <f t="shared" si="142"/>
        <v>NO</v>
      </c>
      <c r="AT252" s="2" t="str">
        <f t="shared" si="143"/>
        <v>YES</v>
      </c>
    </row>
    <row r="253" spans="1:46" s="2" customFormat="1" ht="12.75" customHeight="1" x14ac:dyDescent="0.2">
      <c r="A253" s="2" t="s">
        <v>2</v>
      </c>
      <c r="B253" s="11" t="str">
        <f t="shared" si="116"/>
        <v>LOMA LINDA</v>
      </c>
      <c r="C253" s="71">
        <f t="shared" si="117"/>
        <v>0.625</v>
      </c>
      <c r="D253" s="72">
        <f t="shared" si="118"/>
        <v>8</v>
      </c>
      <c r="E253" s="99">
        <f t="shared" si="119"/>
        <v>2018</v>
      </c>
      <c r="F253" s="99">
        <f t="shared" si="120"/>
        <v>2014</v>
      </c>
      <c r="G253" s="99" t="str">
        <f t="shared" si="121"/>
        <v>2021</v>
      </c>
      <c r="H253" s="2" t="str">
        <f t="shared" si="122"/>
        <v>10/15/2013</v>
      </c>
      <c r="I253" s="2" t="str">
        <f t="shared" si="123"/>
        <v>10/15/2021</v>
      </c>
      <c r="J253" s="2" t="s">
        <v>3</v>
      </c>
      <c r="K253" s="113" t="s">
        <v>1336</v>
      </c>
      <c r="L253" s="100">
        <f>VLOOKUP(K253,'5th Cycle APR Raw Data-Final'!$A$3:$P$1977,6,FALSE)</f>
        <v>254</v>
      </c>
      <c r="M253" s="100">
        <f>IF(AN253&lt;1,SUMIFS('5th Cycle APR Raw Data-Final'!G$3:G$1977,'5th Cycle APR Raw Data-Final'!$A$3:$A$1977,'SB35 Determination Data'!$K253,'5th Cycle APR Raw Data-Final'!$T$3:$T$1977,"&gt;="&amp;'SB35 Determination Data'!$F253,'5th Cycle APR Raw Data-Final'!$T$3:$T$1977,"&lt;"&amp;E253),SUMIFS('5th Cycle APR Raw Data-Final'!G$3:G$1977,'5th Cycle APR Raw Data-Final'!$A$3:$A$1977,'SB35 Determination Data'!$K253,'5th Cycle APR Raw Data-Final'!$T$3:$T$1977,"&gt;="&amp;'SB35 Determination Data'!$F253,'5th Cycle APR Raw Data-Final'!$T$3:$T$1977,"&lt;="&amp;G253))</f>
        <v>0</v>
      </c>
      <c r="N253" s="100">
        <f>IF(AN253&lt;1,SUMIFS('5th Cycle APR Raw Data-Final'!H$3:H$1977,'5th Cycle APR Raw Data-Final'!$A$3:$A$1977,'SB35 Determination Data'!$K253,'5th Cycle APR Raw Data-Final'!$T$3:$T$1977,"&gt;="&amp;'SB35 Determination Data'!$F253,'5th Cycle APR Raw Data-Final'!$T$3:$T$1977,"&lt;"&amp;E253),SUMIFS('5th Cycle APR Raw Data-Final'!H$3:H$1977,'5th Cycle APR Raw Data-Final'!$A$3:$A$1977,'SB35 Determination Data'!$K253,'5th Cycle APR Raw Data-Final'!$T$3:$T$1977,"&gt;="&amp;'SB35 Determination Data'!$F253,'5th Cycle APR Raw Data-Final'!$T$3:$T$1977,"&lt;="&amp;G253))</f>
        <v>0</v>
      </c>
      <c r="O253" s="100">
        <f>IF(AN253&lt;1,SUMIFS('5th Cycle APR Raw Data-Final'!I$3:I$1977,'5th Cycle APR Raw Data-Final'!$A$3:$A$1977,'SB35 Determination Data'!$K253,'5th Cycle APR Raw Data-Final'!$T$3:$T$1977,"&gt;="&amp;'SB35 Determination Data'!$F253,'5th Cycle APR Raw Data-Final'!$T$3:$T$1977,"&lt;"&amp;E253),SUMIFS('5th Cycle APR Raw Data-Final'!I$3:I$1977,'5th Cycle APR Raw Data-Final'!$A$3:$A$1977,'SB35 Determination Data'!$K253,'5th Cycle APR Raw Data-Final'!$T$3:$T$1977,"&gt;="&amp;'SB35 Determination Data'!$F253,'5th Cycle APR Raw Data-Final'!$T$3:$T$1977,"&lt;="&amp;G253))</f>
        <v>0</v>
      </c>
      <c r="P253" s="100">
        <f t="shared" si="124"/>
        <v>254</v>
      </c>
      <c r="Q253" s="112">
        <f t="shared" si="125"/>
        <v>0</v>
      </c>
      <c r="R253" s="101">
        <f t="shared" si="126"/>
        <v>127</v>
      </c>
      <c r="S253" s="101">
        <f t="shared" si="127"/>
        <v>0</v>
      </c>
      <c r="T253" s="100">
        <f>VLOOKUP(K253,'5th Cycle APR Raw Data-Final'!$A$3:$P$1977,10,FALSE)</f>
        <v>177</v>
      </c>
      <c r="U253" s="100">
        <f>IF(AN253&lt;1,SUMIFS('5th Cycle APR Raw Data-Final'!K$3:K$1977,'5th Cycle APR Raw Data-Final'!$A$3:$A$1977,'SB35 Determination Data'!$K253,'5th Cycle APR Raw Data-Final'!$T$3:$T$1977,"&gt;="&amp;'SB35 Determination Data'!$F253,'5th Cycle APR Raw Data-Final'!$T$3:$T$1977,"&lt;"&amp;E253),SUMIFS('5th Cycle APR Raw Data-Final'!K$3:K$1977,'5th Cycle APR Raw Data-Final'!$A$3:$A$1977,'SB35 Determination Data'!$K253,'5th Cycle APR Raw Data-Final'!$T$3:$T$1977,"&gt;="&amp;'SB35 Determination Data'!$F253,'5th Cycle APR Raw Data-Final'!$T$3:$T$1977,"&lt;="&amp;G253))</f>
        <v>0</v>
      </c>
      <c r="V253" s="100">
        <f>IF(AN253&lt;1,SUMIFS('5th Cycle APR Raw Data-Final'!L$3:L$1977,'5th Cycle APR Raw Data-Final'!$A$3:$A$1977,'SB35 Determination Data'!$K253,'5th Cycle APR Raw Data-Final'!$T$3:$T$1977,"&gt;="&amp;'SB35 Determination Data'!$F253,'5th Cycle APR Raw Data-Final'!$T$3:$T$1977,"&lt;"&amp;E253),SUMIFS('5th Cycle APR Raw Data-Final'!L$3:L$1977,'5th Cycle APR Raw Data-Final'!$A$3:$A$1977,'SB35 Determination Data'!$K253,'5th Cycle APR Raw Data-Final'!$T$3:$T$1977,"&gt;="&amp;'SB35 Determination Data'!$F253,'5th Cycle APR Raw Data-Final'!$T$3:$T$1977,"&lt;="&amp;G253))</f>
        <v>0</v>
      </c>
      <c r="W253" s="100">
        <f>IF(AN253&lt;1,SUMIFS('5th Cycle APR Raw Data-Final'!M$3:M$1977,'5th Cycle APR Raw Data-Final'!$A$3:$A$1977,'SB35 Determination Data'!$K253,'5th Cycle APR Raw Data-Final'!$T$3:$T$1977,"&gt;="&amp;'SB35 Determination Data'!$F253,'5th Cycle APR Raw Data-Final'!$T$3:$T$1977,"&lt;"&amp;E253),SUMIFS('5th Cycle APR Raw Data-Final'!M$3:M$1977,'5th Cycle APR Raw Data-Final'!$A$3:$A$1977,'SB35 Determination Data'!$K253,'5th Cycle APR Raw Data-Final'!$T$3:$T$1977,"&gt;="&amp;'SB35 Determination Data'!$F253,'5th Cycle APR Raw Data-Final'!$T$3:$T$1977,"&lt;="&amp;G253))</f>
        <v>0</v>
      </c>
      <c r="X253" s="100">
        <f t="shared" si="128"/>
        <v>177</v>
      </c>
      <c r="Y253" s="100">
        <f t="shared" si="129"/>
        <v>0</v>
      </c>
      <c r="Z253" s="100">
        <f t="shared" si="130"/>
        <v>177</v>
      </c>
      <c r="AA253" s="112">
        <f t="shared" si="131"/>
        <v>0</v>
      </c>
      <c r="AB253" s="112">
        <f t="shared" si="132"/>
        <v>0</v>
      </c>
      <c r="AC253" s="100">
        <f>VLOOKUP(K253,'5th Cycle APR Raw Data-Final'!$A$3:$P$1977,14,FALSE)</f>
        <v>202</v>
      </c>
      <c r="AD253" s="100">
        <f>IF(AN253&lt;1,SUMIFS('5th Cycle APR Raw Data-Final'!$O$3:$O$1977,'5th Cycle APR Raw Data-Final'!$A$3:$A$1977,'SB35 Determination Data'!$K253,'5th Cycle APR Raw Data-Final'!$T$3:$T$1977,"&gt;="&amp;'SB35 Determination Data'!$F253,'5th Cycle APR Raw Data-Final'!$T$3:$T$1977,"&lt;"&amp;E253),SUMIFS('5th Cycle APR Raw Data-Final'!$O$3:$O$1977,'5th Cycle APR Raw Data-Final'!$A$3:$A$1977,'SB35 Determination Data'!$K253,'5th Cycle APR Raw Data-Final'!$T$3:$T$1977,"&gt;="&amp;'SB35 Determination Data'!$F253,'5th Cycle APR Raw Data-Final'!$T$3:$T$1977,"&lt;="&amp;G253))</f>
        <v>0</v>
      </c>
      <c r="AE253" s="100">
        <f t="shared" si="133"/>
        <v>202</v>
      </c>
      <c r="AF253" s="112">
        <f t="shared" si="134"/>
        <v>0</v>
      </c>
      <c r="AG253" s="100">
        <f>VLOOKUP(K253,'5th Cycle APR Raw Data-Final'!$A$3:$P$1977,16,FALSE)</f>
        <v>462</v>
      </c>
      <c r="AH253" s="100">
        <f>IF(AN253&lt;1,SUMIFS('5th Cycle APR Raw Data-Final'!$Q$3:$Q$1977,'5th Cycle APR Raw Data-Final'!$A$3:$A$1977,'SB35 Determination Data'!$K253,'5th Cycle APR Raw Data-Final'!$T$3:$T$1977,"&gt;="&amp;'SB35 Determination Data'!$F253,'5th Cycle APR Raw Data-Final'!$T$3:$T$1977,"&lt;"&amp;E253),SUMIFS('5th Cycle APR Raw Data-Final'!$Q$3:$Q$1977,'5th Cycle APR Raw Data-Final'!$A$3:$A$1977,'SB35 Determination Data'!$K253,'5th Cycle APR Raw Data-Final'!$T$3:$T$1977,"&gt;="&amp;'SB35 Determination Data'!$F253,'5th Cycle APR Raw Data-Final'!$T$3:$T$1977,"&lt;="&amp;G253))</f>
        <v>0</v>
      </c>
      <c r="AI253" s="100">
        <f t="shared" si="135"/>
        <v>462</v>
      </c>
      <c r="AJ253" s="112">
        <f t="shared" si="136"/>
        <v>0</v>
      </c>
      <c r="AK253" s="100">
        <f>VLOOKUP(K253,'5th Cycle APR Raw Data-Final'!$A$3:$R$1977,18,FALSE)</f>
        <v>1095</v>
      </c>
      <c r="AL253" s="100">
        <f>IF(AN253&lt;1,SUMIFS('5th Cycle APR Raw Data-Final'!$S$3:$S$1977,'5th Cycle APR Raw Data-Final'!$A$3:$A$1977,'SB35 Determination Data'!$K253,'5th Cycle APR Raw Data-Final'!$T$3:$T$1977,"&gt;="&amp;'SB35 Determination Data'!$F253,'5th Cycle APR Raw Data-Final'!$T$3:$T$1977,"&lt;"&amp;E253),SUMIFS('5th Cycle APR Raw Data-Final'!$S$3:$S$1977,'5th Cycle APR Raw Data-Final'!$A$3:$A$1977,'SB35 Determination Data'!$K253,'5th Cycle APR Raw Data-Final'!$T$3:$T$1977,"&gt;="&amp;'SB35 Determination Data'!$F253,'5th Cycle APR Raw Data-Final'!$T$3:$T$1977,"&lt;="&amp;G253))</f>
        <v>0</v>
      </c>
      <c r="AM253" s="100">
        <f t="shared" si="137"/>
        <v>1095</v>
      </c>
      <c r="AN253" s="114">
        <f t="shared" si="138"/>
        <v>0.5</v>
      </c>
      <c r="AO253" s="2" t="str">
        <f t="shared" si="139"/>
        <v>YES</v>
      </c>
      <c r="AP253" s="2" t="str">
        <f t="shared" si="140"/>
        <v>NO</v>
      </c>
      <c r="AQ253" s="2" t="str">
        <f t="shared" si="141"/>
        <v>NO</v>
      </c>
      <c r="AR253" s="124" t="str">
        <f>VLOOKUP(K253,'2018Submitted'!$A$2:$C$540,3,FALSE)</f>
        <v>Successful</v>
      </c>
      <c r="AS253" s="2" t="str">
        <f t="shared" si="142"/>
        <v>NO</v>
      </c>
      <c r="AT253" s="2" t="str">
        <f t="shared" si="143"/>
        <v>NO</v>
      </c>
    </row>
    <row r="254" spans="1:46" s="2" customFormat="1" ht="12.75" customHeight="1" x14ac:dyDescent="0.2">
      <c r="A254" s="2" t="s">
        <v>5</v>
      </c>
      <c r="B254" s="2" t="str">
        <f t="shared" si="116"/>
        <v>LOMITA</v>
      </c>
      <c r="C254" s="71">
        <f t="shared" si="117"/>
        <v>0.625</v>
      </c>
      <c r="D254" s="72">
        <f t="shared" si="118"/>
        <v>8</v>
      </c>
      <c r="E254" s="99">
        <f t="shared" si="119"/>
        <v>2018</v>
      </c>
      <c r="F254" s="99">
        <f t="shared" si="120"/>
        <v>2014</v>
      </c>
      <c r="G254" s="99" t="str">
        <f t="shared" si="121"/>
        <v>2021</v>
      </c>
      <c r="H254" s="2" t="str">
        <f t="shared" si="122"/>
        <v>10/15/2013</v>
      </c>
      <c r="I254" s="2" t="str">
        <f t="shared" si="123"/>
        <v>10/15/2021</v>
      </c>
      <c r="J254" s="2" t="s">
        <v>3</v>
      </c>
      <c r="K254" s="113" t="s">
        <v>179</v>
      </c>
      <c r="L254" s="100">
        <f>VLOOKUP(K254,'5th Cycle APR Raw Data-Final'!$A$3:$P$1977,6,FALSE)</f>
        <v>12</v>
      </c>
      <c r="M254" s="100">
        <f>IF(AN254&lt;1,SUMIFS('5th Cycle APR Raw Data-Final'!G$3:G$1977,'5th Cycle APR Raw Data-Final'!$A$3:$A$1977,'SB35 Determination Data'!$K254,'5th Cycle APR Raw Data-Final'!$T$3:$T$1977,"&gt;="&amp;'SB35 Determination Data'!$F254,'5th Cycle APR Raw Data-Final'!$T$3:$T$1977,"&lt;"&amp;E254),SUMIFS('5th Cycle APR Raw Data-Final'!G$3:G$1977,'5th Cycle APR Raw Data-Final'!$A$3:$A$1977,'SB35 Determination Data'!$K254,'5th Cycle APR Raw Data-Final'!$T$3:$T$1977,"&gt;="&amp;'SB35 Determination Data'!$F254,'5th Cycle APR Raw Data-Final'!$T$3:$T$1977,"&lt;="&amp;G254))</f>
        <v>0</v>
      </c>
      <c r="N254" s="100">
        <f>IF(AN254&lt;1,SUMIFS('5th Cycle APR Raw Data-Final'!H$3:H$1977,'5th Cycle APR Raw Data-Final'!$A$3:$A$1977,'SB35 Determination Data'!$K254,'5th Cycle APR Raw Data-Final'!$T$3:$T$1977,"&gt;="&amp;'SB35 Determination Data'!$F254,'5th Cycle APR Raw Data-Final'!$T$3:$T$1977,"&lt;"&amp;E254),SUMIFS('5th Cycle APR Raw Data-Final'!H$3:H$1977,'5th Cycle APR Raw Data-Final'!$A$3:$A$1977,'SB35 Determination Data'!$K254,'5th Cycle APR Raw Data-Final'!$T$3:$T$1977,"&gt;="&amp;'SB35 Determination Data'!$F254,'5th Cycle APR Raw Data-Final'!$T$3:$T$1977,"&lt;="&amp;G254))</f>
        <v>0</v>
      </c>
      <c r="O254" s="100">
        <f>IF(AN254&lt;1,SUMIFS('5th Cycle APR Raw Data-Final'!I$3:I$1977,'5th Cycle APR Raw Data-Final'!$A$3:$A$1977,'SB35 Determination Data'!$K254,'5th Cycle APR Raw Data-Final'!$T$3:$T$1977,"&gt;="&amp;'SB35 Determination Data'!$F254,'5th Cycle APR Raw Data-Final'!$T$3:$T$1977,"&lt;"&amp;E254),SUMIFS('5th Cycle APR Raw Data-Final'!I$3:I$1977,'5th Cycle APR Raw Data-Final'!$A$3:$A$1977,'SB35 Determination Data'!$K254,'5th Cycle APR Raw Data-Final'!$T$3:$T$1977,"&gt;="&amp;'SB35 Determination Data'!$F254,'5th Cycle APR Raw Data-Final'!$T$3:$T$1977,"&lt;="&amp;G254))</f>
        <v>0</v>
      </c>
      <c r="P254" s="100">
        <f t="shared" si="124"/>
        <v>12</v>
      </c>
      <c r="Q254" s="112">
        <f t="shared" si="125"/>
        <v>0</v>
      </c>
      <c r="R254" s="101">
        <f t="shared" si="126"/>
        <v>6</v>
      </c>
      <c r="S254" s="101">
        <f t="shared" si="127"/>
        <v>0</v>
      </c>
      <c r="T254" s="100">
        <f>VLOOKUP(K254,'5th Cycle APR Raw Data-Final'!$A$3:$P$1977,10,FALSE)</f>
        <v>7</v>
      </c>
      <c r="U254" s="100">
        <f>IF(AN254&lt;1,SUMIFS('5th Cycle APR Raw Data-Final'!K$3:K$1977,'5th Cycle APR Raw Data-Final'!$A$3:$A$1977,'SB35 Determination Data'!$K254,'5th Cycle APR Raw Data-Final'!$T$3:$T$1977,"&gt;="&amp;'SB35 Determination Data'!$F254,'5th Cycle APR Raw Data-Final'!$T$3:$T$1977,"&lt;"&amp;E254),SUMIFS('5th Cycle APR Raw Data-Final'!K$3:K$1977,'5th Cycle APR Raw Data-Final'!$A$3:$A$1977,'SB35 Determination Data'!$K254,'5th Cycle APR Raw Data-Final'!$T$3:$T$1977,"&gt;="&amp;'SB35 Determination Data'!$F254,'5th Cycle APR Raw Data-Final'!$T$3:$T$1977,"&lt;="&amp;G254))</f>
        <v>6</v>
      </c>
      <c r="V254" s="100">
        <f>IF(AN254&lt;1,SUMIFS('5th Cycle APR Raw Data-Final'!L$3:L$1977,'5th Cycle APR Raw Data-Final'!$A$3:$A$1977,'SB35 Determination Data'!$K254,'5th Cycle APR Raw Data-Final'!$T$3:$T$1977,"&gt;="&amp;'SB35 Determination Data'!$F254,'5th Cycle APR Raw Data-Final'!$T$3:$T$1977,"&lt;"&amp;E254),SUMIFS('5th Cycle APR Raw Data-Final'!L$3:L$1977,'5th Cycle APR Raw Data-Final'!$A$3:$A$1977,'SB35 Determination Data'!$K254,'5th Cycle APR Raw Data-Final'!$T$3:$T$1977,"&gt;="&amp;'SB35 Determination Data'!$F254,'5th Cycle APR Raw Data-Final'!$T$3:$T$1977,"&lt;="&amp;G254))</f>
        <v>0</v>
      </c>
      <c r="W254" s="100">
        <f>IF(AN254&lt;1,SUMIFS('5th Cycle APR Raw Data-Final'!M$3:M$1977,'5th Cycle APR Raw Data-Final'!$A$3:$A$1977,'SB35 Determination Data'!$K254,'5th Cycle APR Raw Data-Final'!$T$3:$T$1977,"&gt;="&amp;'SB35 Determination Data'!$F254,'5th Cycle APR Raw Data-Final'!$T$3:$T$1977,"&lt;"&amp;E254),SUMIFS('5th Cycle APR Raw Data-Final'!M$3:M$1977,'5th Cycle APR Raw Data-Final'!$A$3:$A$1977,'SB35 Determination Data'!$K254,'5th Cycle APR Raw Data-Final'!$T$3:$T$1977,"&gt;="&amp;'SB35 Determination Data'!$F254,'5th Cycle APR Raw Data-Final'!$T$3:$T$1977,"&lt;="&amp;G254))</f>
        <v>6</v>
      </c>
      <c r="X254" s="100">
        <f t="shared" si="128"/>
        <v>1</v>
      </c>
      <c r="Y254" s="100">
        <f t="shared" si="129"/>
        <v>6</v>
      </c>
      <c r="Z254" s="100">
        <f t="shared" si="130"/>
        <v>1</v>
      </c>
      <c r="AA254" s="112">
        <f t="shared" si="131"/>
        <v>0.8571428571428571</v>
      </c>
      <c r="AB254" s="112">
        <f t="shared" si="132"/>
        <v>0.8571428571428571</v>
      </c>
      <c r="AC254" s="100">
        <f>VLOOKUP(K254,'5th Cycle APR Raw Data-Final'!$A$3:$P$1977,14,FALSE)</f>
        <v>8</v>
      </c>
      <c r="AD254" s="100">
        <f>IF(AN254&lt;1,SUMIFS('5th Cycle APR Raw Data-Final'!$O$3:$O$1977,'5th Cycle APR Raw Data-Final'!$A$3:$A$1977,'SB35 Determination Data'!$K254,'5th Cycle APR Raw Data-Final'!$T$3:$T$1977,"&gt;="&amp;'SB35 Determination Data'!$F254,'5th Cycle APR Raw Data-Final'!$T$3:$T$1977,"&lt;"&amp;E254),SUMIFS('5th Cycle APR Raw Data-Final'!$O$3:$O$1977,'5th Cycle APR Raw Data-Final'!$A$3:$A$1977,'SB35 Determination Data'!$K254,'5th Cycle APR Raw Data-Final'!$T$3:$T$1977,"&gt;="&amp;'SB35 Determination Data'!$F254,'5th Cycle APR Raw Data-Final'!$T$3:$T$1977,"&lt;="&amp;G254))</f>
        <v>34</v>
      </c>
      <c r="AE254" s="100">
        <f t="shared" si="133"/>
        <v>0</v>
      </c>
      <c r="AF254" s="112">
        <f t="shared" si="134"/>
        <v>4.25</v>
      </c>
      <c r="AG254" s="100">
        <f>VLOOKUP(K254,'5th Cycle APR Raw Data-Final'!$A$3:$P$1977,16,FALSE)</f>
        <v>20</v>
      </c>
      <c r="AH254" s="100">
        <f>IF(AN254&lt;1,SUMIFS('5th Cycle APR Raw Data-Final'!$Q$3:$Q$1977,'5th Cycle APR Raw Data-Final'!$A$3:$A$1977,'SB35 Determination Data'!$K254,'5th Cycle APR Raw Data-Final'!$T$3:$T$1977,"&gt;="&amp;'SB35 Determination Data'!$F254,'5th Cycle APR Raw Data-Final'!$T$3:$T$1977,"&lt;"&amp;E254),SUMIFS('5th Cycle APR Raw Data-Final'!$Q$3:$Q$1977,'5th Cycle APR Raw Data-Final'!$A$3:$A$1977,'SB35 Determination Data'!$K254,'5th Cycle APR Raw Data-Final'!$T$3:$T$1977,"&gt;="&amp;'SB35 Determination Data'!$F254,'5th Cycle APR Raw Data-Final'!$T$3:$T$1977,"&lt;="&amp;G254))</f>
        <v>17</v>
      </c>
      <c r="AI254" s="100">
        <f t="shared" si="135"/>
        <v>3</v>
      </c>
      <c r="AJ254" s="112">
        <f t="shared" si="136"/>
        <v>0.85</v>
      </c>
      <c r="AK254" s="100">
        <f>VLOOKUP(K254,'5th Cycle APR Raw Data-Final'!$A$3:$R$1977,18,FALSE)</f>
        <v>47</v>
      </c>
      <c r="AL254" s="100">
        <f>IF(AN254&lt;1,SUMIFS('5th Cycle APR Raw Data-Final'!$S$3:$S$1977,'5th Cycle APR Raw Data-Final'!$A$3:$A$1977,'SB35 Determination Data'!$K254,'5th Cycle APR Raw Data-Final'!$T$3:$T$1977,"&gt;="&amp;'SB35 Determination Data'!$F254,'5th Cycle APR Raw Data-Final'!$T$3:$T$1977,"&lt;"&amp;E254),SUMIFS('5th Cycle APR Raw Data-Final'!$S$3:$S$1977,'5th Cycle APR Raw Data-Final'!$A$3:$A$1977,'SB35 Determination Data'!$K254,'5th Cycle APR Raw Data-Final'!$T$3:$T$1977,"&gt;="&amp;'SB35 Determination Data'!$F254,'5th Cycle APR Raw Data-Final'!$T$3:$T$1977,"&lt;="&amp;G254))</f>
        <v>57</v>
      </c>
      <c r="AM254" s="100">
        <f t="shared" si="137"/>
        <v>16</v>
      </c>
      <c r="AN254" s="114">
        <f t="shared" si="138"/>
        <v>0.5</v>
      </c>
      <c r="AO254" s="2" t="str">
        <f t="shared" si="139"/>
        <v>NO</v>
      </c>
      <c r="AP254" s="2" t="str">
        <f t="shared" si="140"/>
        <v>YES</v>
      </c>
      <c r="AQ254" s="2" t="str">
        <f t="shared" si="141"/>
        <v>NO</v>
      </c>
      <c r="AR254" s="124" t="str">
        <f>VLOOKUP(K254,'2018Submitted'!$A$2:$C$540,3,FALSE)</f>
        <v>Successful</v>
      </c>
      <c r="AS254" s="2" t="str">
        <f t="shared" si="142"/>
        <v>NO</v>
      </c>
      <c r="AT254" s="2" t="str">
        <f t="shared" si="143"/>
        <v>YES</v>
      </c>
    </row>
    <row r="255" spans="1:46" s="2" customFormat="1" ht="12.75" customHeight="1" x14ac:dyDescent="0.2">
      <c r="A255" s="2" t="s">
        <v>55</v>
      </c>
      <c r="B255" s="11" t="str">
        <f t="shared" si="116"/>
        <v>LOMPOC</v>
      </c>
      <c r="C255" s="71">
        <f t="shared" si="117"/>
        <v>0.5</v>
      </c>
      <c r="D255" s="72">
        <f t="shared" si="118"/>
        <v>8</v>
      </c>
      <c r="E255" s="99">
        <f t="shared" si="119"/>
        <v>2019</v>
      </c>
      <c r="F255" s="99">
        <f t="shared" si="120"/>
        <v>2015</v>
      </c>
      <c r="G255" s="99">
        <f t="shared" si="121"/>
        <v>2022</v>
      </c>
      <c r="H255" s="2" t="str">
        <f t="shared" si="122"/>
        <v>02/15/2015</v>
      </c>
      <c r="I255" s="2" t="str">
        <f t="shared" si="123"/>
        <v>02/15/2023</v>
      </c>
      <c r="J255" s="2" t="s">
        <v>56</v>
      </c>
      <c r="K255" s="113" t="s">
        <v>180</v>
      </c>
      <c r="L255" s="100">
        <f>VLOOKUP(K255,'5th Cycle APR Raw Data-Final'!$A$3:$P$1977,6,FALSE)</f>
        <v>126</v>
      </c>
      <c r="M255" s="100">
        <f>IF(AN255&lt;1,SUMIFS('5th Cycle APR Raw Data-Final'!G$3:G$1977,'5th Cycle APR Raw Data-Final'!$A$3:$A$1977,'SB35 Determination Data'!$K255,'5th Cycle APR Raw Data-Final'!$T$3:$T$1977,"&gt;="&amp;'SB35 Determination Data'!$F255,'5th Cycle APR Raw Data-Final'!$T$3:$T$1977,"&lt;"&amp;E255),SUMIFS('5th Cycle APR Raw Data-Final'!G$3:G$1977,'5th Cycle APR Raw Data-Final'!$A$3:$A$1977,'SB35 Determination Data'!$K255,'5th Cycle APR Raw Data-Final'!$T$3:$T$1977,"&gt;="&amp;'SB35 Determination Data'!$F255,'5th Cycle APR Raw Data-Final'!$T$3:$T$1977,"&lt;="&amp;G255))</f>
        <v>0</v>
      </c>
      <c r="N255" s="100">
        <f>IF(AN255&lt;1,SUMIFS('5th Cycle APR Raw Data-Final'!H$3:H$1977,'5th Cycle APR Raw Data-Final'!$A$3:$A$1977,'SB35 Determination Data'!$K255,'5th Cycle APR Raw Data-Final'!$T$3:$T$1977,"&gt;="&amp;'SB35 Determination Data'!$F255,'5th Cycle APR Raw Data-Final'!$T$3:$T$1977,"&lt;"&amp;E255),SUMIFS('5th Cycle APR Raw Data-Final'!H$3:H$1977,'5th Cycle APR Raw Data-Final'!$A$3:$A$1977,'SB35 Determination Data'!$K255,'5th Cycle APR Raw Data-Final'!$T$3:$T$1977,"&gt;="&amp;'SB35 Determination Data'!$F255,'5th Cycle APR Raw Data-Final'!$T$3:$T$1977,"&lt;="&amp;G255))</f>
        <v>0</v>
      </c>
      <c r="O255" s="100">
        <f>IF(AN255&lt;1,SUMIFS('5th Cycle APR Raw Data-Final'!I$3:I$1977,'5th Cycle APR Raw Data-Final'!$A$3:$A$1977,'SB35 Determination Data'!$K255,'5th Cycle APR Raw Data-Final'!$T$3:$T$1977,"&gt;="&amp;'SB35 Determination Data'!$F255,'5th Cycle APR Raw Data-Final'!$T$3:$T$1977,"&lt;"&amp;E255),SUMIFS('5th Cycle APR Raw Data-Final'!I$3:I$1977,'5th Cycle APR Raw Data-Final'!$A$3:$A$1977,'SB35 Determination Data'!$K255,'5th Cycle APR Raw Data-Final'!$T$3:$T$1977,"&gt;="&amp;'SB35 Determination Data'!$F255,'5th Cycle APR Raw Data-Final'!$T$3:$T$1977,"&lt;="&amp;G255))</f>
        <v>0</v>
      </c>
      <c r="P255" s="100">
        <f t="shared" si="124"/>
        <v>126</v>
      </c>
      <c r="Q255" s="112">
        <f t="shared" si="125"/>
        <v>0</v>
      </c>
      <c r="R255" s="101">
        <f t="shared" si="126"/>
        <v>63</v>
      </c>
      <c r="S255" s="101">
        <f t="shared" si="127"/>
        <v>0</v>
      </c>
      <c r="T255" s="100">
        <f>VLOOKUP(K255,'5th Cycle APR Raw Data-Final'!$A$3:$P$1977,10,FALSE)</f>
        <v>84</v>
      </c>
      <c r="U255" s="100">
        <f>IF(AN255&lt;1,SUMIFS('5th Cycle APR Raw Data-Final'!K$3:K$1977,'5th Cycle APR Raw Data-Final'!$A$3:$A$1977,'SB35 Determination Data'!$K255,'5th Cycle APR Raw Data-Final'!$T$3:$T$1977,"&gt;="&amp;'SB35 Determination Data'!$F255,'5th Cycle APR Raw Data-Final'!$T$3:$T$1977,"&lt;"&amp;E255),SUMIFS('5th Cycle APR Raw Data-Final'!K$3:K$1977,'5th Cycle APR Raw Data-Final'!$A$3:$A$1977,'SB35 Determination Data'!$K255,'5th Cycle APR Raw Data-Final'!$T$3:$T$1977,"&gt;="&amp;'SB35 Determination Data'!$F255,'5th Cycle APR Raw Data-Final'!$T$3:$T$1977,"&lt;="&amp;G255))</f>
        <v>0</v>
      </c>
      <c r="V255" s="100">
        <f>IF(AN255&lt;1,SUMIFS('5th Cycle APR Raw Data-Final'!L$3:L$1977,'5th Cycle APR Raw Data-Final'!$A$3:$A$1977,'SB35 Determination Data'!$K255,'5th Cycle APR Raw Data-Final'!$T$3:$T$1977,"&gt;="&amp;'SB35 Determination Data'!$F255,'5th Cycle APR Raw Data-Final'!$T$3:$T$1977,"&lt;"&amp;E255),SUMIFS('5th Cycle APR Raw Data-Final'!L$3:L$1977,'5th Cycle APR Raw Data-Final'!$A$3:$A$1977,'SB35 Determination Data'!$K255,'5th Cycle APR Raw Data-Final'!$T$3:$T$1977,"&gt;="&amp;'SB35 Determination Data'!$F255,'5th Cycle APR Raw Data-Final'!$T$3:$T$1977,"&lt;="&amp;G255))</f>
        <v>0</v>
      </c>
      <c r="W255" s="100">
        <f>IF(AN255&lt;1,SUMIFS('5th Cycle APR Raw Data-Final'!M$3:M$1977,'5th Cycle APR Raw Data-Final'!$A$3:$A$1977,'SB35 Determination Data'!$K255,'5th Cycle APR Raw Data-Final'!$T$3:$T$1977,"&gt;="&amp;'SB35 Determination Data'!$F255,'5th Cycle APR Raw Data-Final'!$T$3:$T$1977,"&lt;"&amp;E255),SUMIFS('5th Cycle APR Raw Data-Final'!M$3:M$1977,'5th Cycle APR Raw Data-Final'!$A$3:$A$1977,'SB35 Determination Data'!$K255,'5th Cycle APR Raw Data-Final'!$T$3:$T$1977,"&gt;="&amp;'SB35 Determination Data'!$F255,'5th Cycle APR Raw Data-Final'!$T$3:$T$1977,"&lt;="&amp;G255))</f>
        <v>0</v>
      </c>
      <c r="X255" s="100">
        <f t="shared" si="128"/>
        <v>84</v>
      </c>
      <c r="Y255" s="100">
        <f t="shared" si="129"/>
        <v>0</v>
      </c>
      <c r="Z255" s="100">
        <f t="shared" si="130"/>
        <v>84</v>
      </c>
      <c r="AA255" s="112">
        <f t="shared" si="131"/>
        <v>0</v>
      </c>
      <c r="AB255" s="112">
        <f t="shared" si="132"/>
        <v>0</v>
      </c>
      <c r="AC255" s="100">
        <f>VLOOKUP(K255,'5th Cycle APR Raw Data-Final'!$A$3:$P$1977,14,FALSE)</f>
        <v>95</v>
      </c>
      <c r="AD255" s="100">
        <f>IF(AN255&lt;1,SUMIFS('5th Cycle APR Raw Data-Final'!$O$3:$O$1977,'5th Cycle APR Raw Data-Final'!$A$3:$A$1977,'SB35 Determination Data'!$K255,'5th Cycle APR Raw Data-Final'!$T$3:$T$1977,"&gt;="&amp;'SB35 Determination Data'!$F255,'5th Cycle APR Raw Data-Final'!$T$3:$T$1977,"&lt;"&amp;E255),SUMIFS('5th Cycle APR Raw Data-Final'!$O$3:$O$1977,'5th Cycle APR Raw Data-Final'!$A$3:$A$1977,'SB35 Determination Data'!$K255,'5th Cycle APR Raw Data-Final'!$T$3:$T$1977,"&gt;="&amp;'SB35 Determination Data'!$F255,'5th Cycle APR Raw Data-Final'!$T$3:$T$1977,"&lt;="&amp;G255))</f>
        <v>49</v>
      </c>
      <c r="AE255" s="100">
        <f t="shared" si="133"/>
        <v>46</v>
      </c>
      <c r="AF255" s="112">
        <f t="shared" si="134"/>
        <v>0.51578947368421058</v>
      </c>
      <c r="AG255" s="100">
        <f>VLOOKUP(K255,'5th Cycle APR Raw Data-Final'!$A$3:$P$1977,16,FALSE)</f>
        <v>221</v>
      </c>
      <c r="AH255" s="100">
        <f>IF(AN255&lt;1,SUMIFS('5th Cycle APR Raw Data-Final'!$Q$3:$Q$1977,'5th Cycle APR Raw Data-Final'!$A$3:$A$1977,'SB35 Determination Data'!$K255,'5th Cycle APR Raw Data-Final'!$T$3:$T$1977,"&gt;="&amp;'SB35 Determination Data'!$F255,'5th Cycle APR Raw Data-Final'!$T$3:$T$1977,"&lt;"&amp;E255),SUMIFS('5th Cycle APR Raw Data-Final'!$Q$3:$Q$1977,'5th Cycle APR Raw Data-Final'!$A$3:$A$1977,'SB35 Determination Data'!$K255,'5th Cycle APR Raw Data-Final'!$T$3:$T$1977,"&gt;="&amp;'SB35 Determination Data'!$F255,'5th Cycle APR Raw Data-Final'!$T$3:$T$1977,"&lt;="&amp;G255))</f>
        <v>4</v>
      </c>
      <c r="AI255" s="100">
        <f t="shared" si="135"/>
        <v>217</v>
      </c>
      <c r="AJ255" s="112">
        <f t="shared" si="136"/>
        <v>1.8099547511312219E-2</v>
      </c>
      <c r="AK255" s="100">
        <f>VLOOKUP(K255,'5th Cycle APR Raw Data-Final'!$A$3:$R$1977,18,FALSE)</f>
        <v>526</v>
      </c>
      <c r="AL255" s="100">
        <f>IF(AN255&lt;1,SUMIFS('5th Cycle APR Raw Data-Final'!$S$3:$S$1977,'5th Cycle APR Raw Data-Final'!$A$3:$A$1977,'SB35 Determination Data'!$K255,'5th Cycle APR Raw Data-Final'!$T$3:$T$1977,"&gt;="&amp;'SB35 Determination Data'!$F255,'5th Cycle APR Raw Data-Final'!$T$3:$T$1977,"&lt;"&amp;E255),SUMIFS('5th Cycle APR Raw Data-Final'!$S$3:$S$1977,'5th Cycle APR Raw Data-Final'!$A$3:$A$1977,'SB35 Determination Data'!$K255,'5th Cycle APR Raw Data-Final'!$T$3:$T$1977,"&gt;="&amp;'SB35 Determination Data'!$F255,'5th Cycle APR Raw Data-Final'!$T$3:$T$1977,"&lt;="&amp;G255))</f>
        <v>53</v>
      </c>
      <c r="AM255" s="100">
        <f t="shared" si="137"/>
        <v>473</v>
      </c>
      <c r="AN255" s="114">
        <f t="shared" si="138"/>
        <v>0.5</v>
      </c>
      <c r="AO255" s="2" t="str">
        <f t="shared" si="139"/>
        <v>YES</v>
      </c>
      <c r="AP255" s="2" t="str">
        <f t="shared" si="140"/>
        <v>NO</v>
      </c>
      <c r="AQ255" s="2" t="str">
        <f t="shared" si="141"/>
        <v>NO</v>
      </c>
      <c r="AR255" s="124" t="str">
        <f>VLOOKUP(K255,'2018Submitted'!$A$2:$C$540,3,FALSE)</f>
        <v>Successful</v>
      </c>
      <c r="AS255" s="2" t="str">
        <f t="shared" si="142"/>
        <v>NO</v>
      </c>
      <c r="AT255" s="2" t="str">
        <f t="shared" si="143"/>
        <v>NO</v>
      </c>
    </row>
    <row r="256" spans="1:46" s="2" customFormat="1" ht="12.75" customHeight="1" x14ac:dyDescent="0.2">
      <c r="A256" s="2" t="s">
        <v>5</v>
      </c>
      <c r="B256" s="11" t="str">
        <f t="shared" si="116"/>
        <v>LONG BEACH</v>
      </c>
      <c r="C256" s="71">
        <f t="shared" si="117"/>
        <v>0.625</v>
      </c>
      <c r="D256" s="72">
        <f t="shared" si="118"/>
        <v>8</v>
      </c>
      <c r="E256" s="99">
        <f t="shared" si="119"/>
        <v>2018</v>
      </c>
      <c r="F256" s="99">
        <f t="shared" si="120"/>
        <v>2014</v>
      </c>
      <c r="G256" s="99" t="str">
        <f t="shared" si="121"/>
        <v>2021</v>
      </c>
      <c r="H256" s="2" t="str">
        <f t="shared" si="122"/>
        <v>10/15/2013</v>
      </c>
      <c r="I256" s="2" t="str">
        <f t="shared" si="123"/>
        <v>10/15/2021</v>
      </c>
      <c r="J256" s="2" t="s">
        <v>3</v>
      </c>
      <c r="K256" s="113" t="s">
        <v>181</v>
      </c>
      <c r="L256" s="100">
        <f>VLOOKUP(K256,'5th Cycle APR Raw Data-Final'!$A$3:$P$1977,6,FALSE)</f>
        <v>1773</v>
      </c>
      <c r="M256" s="100">
        <f>IF(AN256&lt;1,SUMIFS('5th Cycle APR Raw Data-Final'!G$3:G$1977,'5th Cycle APR Raw Data-Final'!$A$3:$A$1977,'SB35 Determination Data'!$K256,'5th Cycle APR Raw Data-Final'!$T$3:$T$1977,"&gt;="&amp;'SB35 Determination Data'!$F256,'5th Cycle APR Raw Data-Final'!$T$3:$T$1977,"&lt;"&amp;E256),SUMIFS('5th Cycle APR Raw Data-Final'!G$3:G$1977,'5th Cycle APR Raw Data-Final'!$A$3:$A$1977,'SB35 Determination Data'!$K256,'5th Cycle APR Raw Data-Final'!$T$3:$T$1977,"&gt;="&amp;'SB35 Determination Data'!$F256,'5th Cycle APR Raw Data-Final'!$T$3:$T$1977,"&lt;="&amp;G256))</f>
        <v>295</v>
      </c>
      <c r="N256" s="100">
        <f>IF(AN256&lt;1,SUMIFS('5th Cycle APR Raw Data-Final'!H$3:H$1977,'5th Cycle APR Raw Data-Final'!$A$3:$A$1977,'SB35 Determination Data'!$K256,'5th Cycle APR Raw Data-Final'!$T$3:$T$1977,"&gt;="&amp;'SB35 Determination Data'!$F256,'5th Cycle APR Raw Data-Final'!$T$3:$T$1977,"&lt;"&amp;E256),SUMIFS('5th Cycle APR Raw Data-Final'!H$3:H$1977,'5th Cycle APR Raw Data-Final'!$A$3:$A$1977,'SB35 Determination Data'!$K256,'5th Cycle APR Raw Data-Final'!$T$3:$T$1977,"&gt;="&amp;'SB35 Determination Data'!$F256,'5th Cycle APR Raw Data-Final'!$T$3:$T$1977,"&lt;="&amp;G256))</f>
        <v>295</v>
      </c>
      <c r="O256" s="100">
        <f>IF(AN256&lt;1,SUMIFS('5th Cycle APR Raw Data-Final'!I$3:I$1977,'5th Cycle APR Raw Data-Final'!$A$3:$A$1977,'SB35 Determination Data'!$K256,'5th Cycle APR Raw Data-Final'!$T$3:$T$1977,"&gt;="&amp;'SB35 Determination Data'!$F256,'5th Cycle APR Raw Data-Final'!$T$3:$T$1977,"&lt;"&amp;E256),SUMIFS('5th Cycle APR Raw Data-Final'!I$3:I$1977,'5th Cycle APR Raw Data-Final'!$A$3:$A$1977,'SB35 Determination Data'!$K256,'5th Cycle APR Raw Data-Final'!$T$3:$T$1977,"&gt;="&amp;'SB35 Determination Data'!$F256,'5th Cycle APR Raw Data-Final'!$T$3:$T$1977,"&lt;="&amp;G256))</f>
        <v>0</v>
      </c>
      <c r="P256" s="100">
        <f t="shared" si="124"/>
        <v>1478</v>
      </c>
      <c r="Q256" s="112">
        <f t="shared" si="125"/>
        <v>0.16638465877044556</v>
      </c>
      <c r="R256" s="101">
        <f t="shared" si="126"/>
        <v>887</v>
      </c>
      <c r="S256" s="101">
        <f t="shared" si="127"/>
        <v>0</v>
      </c>
      <c r="T256" s="100">
        <f>VLOOKUP(K256,'5th Cycle APR Raw Data-Final'!$A$3:$P$1977,10,FALSE)</f>
        <v>1066</v>
      </c>
      <c r="U256" s="100">
        <f>IF(AN256&lt;1,SUMIFS('5th Cycle APR Raw Data-Final'!K$3:K$1977,'5th Cycle APR Raw Data-Final'!$A$3:$A$1977,'SB35 Determination Data'!$K256,'5th Cycle APR Raw Data-Final'!$T$3:$T$1977,"&gt;="&amp;'SB35 Determination Data'!$F256,'5th Cycle APR Raw Data-Final'!$T$3:$T$1977,"&lt;"&amp;E256),SUMIFS('5th Cycle APR Raw Data-Final'!K$3:K$1977,'5th Cycle APR Raw Data-Final'!$A$3:$A$1977,'SB35 Determination Data'!$K256,'5th Cycle APR Raw Data-Final'!$T$3:$T$1977,"&gt;="&amp;'SB35 Determination Data'!$F256,'5th Cycle APR Raw Data-Final'!$T$3:$T$1977,"&lt;="&amp;G256))</f>
        <v>26</v>
      </c>
      <c r="V256" s="100">
        <f>IF(AN256&lt;1,SUMIFS('5th Cycle APR Raw Data-Final'!L$3:L$1977,'5th Cycle APR Raw Data-Final'!$A$3:$A$1977,'SB35 Determination Data'!$K256,'5th Cycle APR Raw Data-Final'!$T$3:$T$1977,"&gt;="&amp;'SB35 Determination Data'!$F256,'5th Cycle APR Raw Data-Final'!$T$3:$T$1977,"&lt;"&amp;E256),SUMIFS('5th Cycle APR Raw Data-Final'!L$3:L$1977,'5th Cycle APR Raw Data-Final'!$A$3:$A$1977,'SB35 Determination Data'!$K256,'5th Cycle APR Raw Data-Final'!$T$3:$T$1977,"&gt;="&amp;'SB35 Determination Data'!$F256,'5th Cycle APR Raw Data-Final'!$T$3:$T$1977,"&lt;="&amp;G256))</f>
        <v>26</v>
      </c>
      <c r="W256" s="100">
        <f>IF(AN256&lt;1,SUMIFS('5th Cycle APR Raw Data-Final'!M$3:M$1977,'5th Cycle APR Raw Data-Final'!$A$3:$A$1977,'SB35 Determination Data'!$K256,'5th Cycle APR Raw Data-Final'!$T$3:$T$1977,"&gt;="&amp;'SB35 Determination Data'!$F256,'5th Cycle APR Raw Data-Final'!$T$3:$T$1977,"&lt;"&amp;E256),SUMIFS('5th Cycle APR Raw Data-Final'!M$3:M$1977,'5th Cycle APR Raw Data-Final'!$A$3:$A$1977,'SB35 Determination Data'!$K256,'5th Cycle APR Raw Data-Final'!$T$3:$T$1977,"&gt;="&amp;'SB35 Determination Data'!$F256,'5th Cycle APR Raw Data-Final'!$T$3:$T$1977,"&lt;="&amp;G256))</f>
        <v>0</v>
      </c>
      <c r="X256" s="100">
        <f t="shared" si="128"/>
        <v>1040</v>
      </c>
      <c r="Y256" s="100">
        <f t="shared" si="129"/>
        <v>26</v>
      </c>
      <c r="Z256" s="100">
        <f t="shared" si="130"/>
        <v>1040</v>
      </c>
      <c r="AA256" s="112">
        <f t="shared" si="131"/>
        <v>2.4390243902439025E-2</v>
      </c>
      <c r="AB256" s="112">
        <f t="shared" si="132"/>
        <v>2.4390243902439025E-2</v>
      </c>
      <c r="AC256" s="100">
        <f>VLOOKUP(K256,'5th Cycle APR Raw Data-Final'!$A$3:$P$1977,14,FALSE)</f>
        <v>1170</v>
      </c>
      <c r="AD256" s="100">
        <f>IF(AN256&lt;1,SUMIFS('5th Cycle APR Raw Data-Final'!$O$3:$O$1977,'5th Cycle APR Raw Data-Final'!$A$3:$A$1977,'SB35 Determination Data'!$K256,'5th Cycle APR Raw Data-Final'!$T$3:$T$1977,"&gt;="&amp;'SB35 Determination Data'!$F256,'5th Cycle APR Raw Data-Final'!$T$3:$T$1977,"&lt;"&amp;E256),SUMIFS('5th Cycle APR Raw Data-Final'!$O$3:$O$1977,'5th Cycle APR Raw Data-Final'!$A$3:$A$1977,'SB35 Determination Data'!$K256,'5th Cycle APR Raw Data-Final'!$T$3:$T$1977,"&gt;="&amp;'SB35 Determination Data'!$F256,'5th Cycle APR Raw Data-Final'!$T$3:$T$1977,"&lt;="&amp;G256))</f>
        <v>0</v>
      </c>
      <c r="AE256" s="100">
        <f t="shared" si="133"/>
        <v>1170</v>
      </c>
      <c r="AF256" s="112">
        <f t="shared" si="134"/>
        <v>0</v>
      </c>
      <c r="AG256" s="100">
        <f>VLOOKUP(K256,'5th Cycle APR Raw Data-Final'!$A$3:$P$1977,16,FALSE)</f>
        <v>3039</v>
      </c>
      <c r="AH256" s="100">
        <f>IF(AN256&lt;1,SUMIFS('5th Cycle APR Raw Data-Final'!$Q$3:$Q$1977,'5th Cycle APR Raw Data-Final'!$A$3:$A$1977,'SB35 Determination Data'!$K256,'5th Cycle APR Raw Data-Final'!$T$3:$T$1977,"&gt;="&amp;'SB35 Determination Data'!$F256,'5th Cycle APR Raw Data-Final'!$T$3:$T$1977,"&lt;"&amp;E256),SUMIFS('5th Cycle APR Raw Data-Final'!$Q$3:$Q$1977,'5th Cycle APR Raw Data-Final'!$A$3:$A$1977,'SB35 Determination Data'!$K256,'5th Cycle APR Raw Data-Final'!$T$3:$T$1977,"&gt;="&amp;'SB35 Determination Data'!$F256,'5th Cycle APR Raw Data-Final'!$T$3:$T$1977,"&lt;="&amp;G256))</f>
        <v>1329</v>
      </c>
      <c r="AI256" s="100">
        <f t="shared" si="135"/>
        <v>1710</v>
      </c>
      <c r="AJ256" s="112">
        <f t="shared" si="136"/>
        <v>0.43731490621915103</v>
      </c>
      <c r="AK256" s="100">
        <f>VLOOKUP(K256,'5th Cycle APR Raw Data-Final'!$A$3:$R$1977,18,FALSE)</f>
        <v>7048</v>
      </c>
      <c r="AL256" s="100">
        <f>IF(AN256&lt;1,SUMIFS('5th Cycle APR Raw Data-Final'!$S$3:$S$1977,'5th Cycle APR Raw Data-Final'!$A$3:$A$1977,'SB35 Determination Data'!$K256,'5th Cycle APR Raw Data-Final'!$T$3:$T$1977,"&gt;="&amp;'SB35 Determination Data'!$F256,'5th Cycle APR Raw Data-Final'!$T$3:$T$1977,"&lt;"&amp;E256),SUMIFS('5th Cycle APR Raw Data-Final'!$S$3:$S$1977,'5th Cycle APR Raw Data-Final'!$A$3:$A$1977,'SB35 Determination Data'!$K256,'5th Cycle APR Raw Data-Final'!$T$3:$T$1977,"&gt;="&amp;'SB35 Determination Data'!$F256,'5th Cycle APR Raw Data-Final'!$T$3:$T$1977,"&lt;="&amp;G256))</f>
        <v>1650</v>
      </c>
      <c r="AM256" s="100">
        <f t="shared" si="137"/>
        <v>5398</v>
      </c>
      <c r="AN256" s="114">
        <f t="shared" si="138"/>
        <v>0.5</v>
      </c>
      <c r="AO256" s="2" t="str">
        <f t="shared" si="139"/>
        <v>YES</v>
      </c>
      <c r="AP256" s="2" t="str">
        <f t="shared" si="140"/>
        <v>NO</v>
      </c>
      <c r="AQ256" s="2" t="str">
        <f t="shared" si="141"/>
        <v>NO</v>
      </c>
      <c r="AR256" s="124" t="str">
        <f>VLOOKUP(K256,'2018Submitted'!$A$2:$C$540,3,FALSE)</f>
        <v>Successful</v>
      </c>
      <c r="AS256" s="2" t="str">
        <f t="shared" si="142"/>
        <v>NO</v>
      </c>
      <c r="AT256" s="2" t="str">
        <f t="shared" si="143"/>
        <v>NO</v>
      </c>
    </row>
    <row r="257" spans="1:46" s="2" customFormat="1" ht="12.75" customHeight="1" x14ac:dyDescent="0.2">
      <c r="A257" s="2" t="s">
        <v>31</v>
      </c>
      <c r="B257" s="11" t="str">
        <f t="shared" si="116"/>
        <v>LOOMIS</v>
      </c>
      <c r="C257" s="71">
        <f t="shared" si="117"/>
        <v>0.625</v>
      </c>
      <c r="D257" s="72">
        <f t="shared" si="118"/>
        <v>8</v>
      </c>
      <c r="E257" s="99">
        <f t="shared" si="119"/>
        <v>2018</v>
      </c>
      <c r="F257" s="99">
        <f t="shared" si="120"/>
        <v>2014</v>
      </c>
      <c r="G257" s="99" t="str">
        <f t="shared" si="121"/>
        <v>2021</v>
      </c>
      <c r="H257" s="2" t="str">
        <f t="shared" si="122"/>
        <v>10/31/2013</v>
      </c>
      <c r="I257" s="2" t="str">
        <f t="shared" si="123"/>
        <v>10/31/2021</v>
      </c>
      <c r="J257" s="2" t="s">
        <v>32</v>
      </c>
      <c r="K257" s="113" t="s">
        <v>1061</v>
      </c>
      <c r="L257" s="100">
        <f>VLOOKUP(K257,'5th Cycle APR Raw Data-Final'!$A$3:$P$1977,6,FALSE)</f>
        <v>39</v>
      </c>
      <c r="M257" s="100">
        <f>IF(AN257&lt;1,SUMIFS('5th Cycle APR Raw Data-Final'!G$3:G$1977,'5th Cycle APR Raw Data-Final'!$A$3:$A$1977,'SB35 Determination Data'!$K257,'5th Cycle APR Raw Data-Final'!$T$3:$T$1977,"&gt;="&amp;'SB35 Determination Data'!$F257,'5th Cycle APR Raw Data-Final'!$T$3:$T$1977,"&lt;"&amp;E257),SUMIFS('5th Cycle APR Raw Data-Final'!G$3:G$1977,'5th Cycle APR Raw Data-Final'!$A$3:$A$1977,'SB35 Determination Data'!$K257,'5th Cycle APR Raw Data-Final'!$T$3:$T$1977,"&gt;="&amp;'SB35 Determination Data'!$F257,'5th Cycle APR Raw Data-Final'!$T$3:$T$1977,"&lt;="&amp;G257))</f>
        <v>0</v>
      </c>
      <c r="N257" s="100">
        <f>IF(AN257&lt;1,SUMIFS('5th Cycle APR Raw Data-Final'!H$3:H$1977,'5th Cycle APR Raw Data-Final'!$A$3:$A$1977,'SB35 Determination Data'!$K257,'5th Cycle APR Raw Data-Final'!$T$3:$T$1977,"&gt;="&amp;'SB35 Determination Data'!$F257,'5th Cycle APR Raw Data-Final'!$T$3:$T$1977,"&lt;"&amp;E257),SUMIFS('5th Cycle APR Raw Data-Final'!H$3:H$1977,'5th Cycle APR Raw Data-Final'!$A$3:$A$1977,'SB35 Determination Data'!$K257,'5th Cycle APR Raw Data-Final'!$T$3:$T$1977,"&gt;="&amp;'SB35 Determination Data'!$F257,'5th Cycle APR Raw Data-Final'!$T$3:$T$1977,"&lt;="&amp;G257))</f>
        <v>0</v>
      </c>
      <c r="O257" s="100">
        <f>IF(AN257&lt;1,SUMIFS('5th Cycle APR Raw Data-Final'!I$3:I$1977,'5th Cycle APR Raw Data-Final'!$A$3:$A$1977,'SB35 Determination Data'!$K257,'5th Cycle APR Raw Data-Final'!$T$3:$T$1977,"&gt;="&amp;'SB35 Determination Data'!$F257,'5th Cycle APR Raw Data-Final'!$T$3:$T$1977,"&lt;"&amp;E257),SUMIFS('5th Cycle APR Raw Data-Final'!I$3:I$1977,'5th Cycle APR Raw Data-Final'!$A$3:$A$1977,'SB35 Determination Data'!$K257,'5th Cycle APR Raw Data-Final'!$T$3:$T$1977,"&gt;="&amp;'SB35 Determination Data'!$F257,'5th Cycle APR Raw Data-Final'!$T$3:$T$1977,"&lt;="&amp;G257))</f>
        <v>0</v>
      </c>
      <c r="P257" s="100">
        <f t="shared" si="124"/>
        <v>39</v>
      </c>
      <c r="Q257" s="112">
        <f t="shared" si="125"/>
        <v>0</v>
      </c>
      <c r="R257" s="101">
        <f t="shared" si="126"/>
        <v>20</v>
      </c>
      <c r="S257" s="101">
        <f t="shared" si="127"/>
        <v>0</v>
      </c>
      <c r="T257" s="100">
        <f>VLOOKUP(K257,'5th Cycle APR Raw Data-Final'!$A$3:$P$1977,10,FALSE)</f>
        <v>27</v>
      </c>
      <c r="U257" s="100">
        <f>IF(AN257&lt;1,SUMIFS('5th Cycle APR Raw Data-Final'!K$3:K$1977,'5th Cycle APR Raw Data-Final'!$A$3:$A$1977,'SB35 Determination Data'!$K257,'5th Cycle APR Raw Data-Final'!$T$3:$T$1977,"&gt;="&amp;'SB35 Determination Data'!$F257,'5th Cycle APR Raw Data-Final'!$T$3:$T$1977,"&lt;"&amp;E257),SUMIFS('5th Cycle APR Raw Data-Final'!K$3:K$1977,'5th Cycle APR Raw Data-Final'!$A$3:$A$1977,'SB35 Determination Data'!$K257,'5th Cycle APR Raw Data-Final'!$T$3:$T$1977,"&gt;="&amp;'SB35 Determination Data'!$F257,'5th Cycle APR Raw Data-Final'!$T$3:$T$1977,"&lt;="&amp;G257))</f>
        <v>0</v>
      </c>
      <c r="V257" s="100">
        <f>IF(AN257&lt;1,SUMIFS('5th Cycle APR Raw Data-Final'!L$3:L$1977,'5th Cycle APR Raw Data-Final'!$A$3:$A$1977,'SB35 Determination Data'!$K257,'5th Cycle APR Raw Data-Final'!$T$3:$T$1977,"&gt;="&amp;'SB35 Determination Data'!$F257,'5th Cycle APR Raw Data-Final'!$T$3:$T$1977,"&lt;"&amp;E257),SUMIFS('5th Cycle APR Raw Data-Final'!L$3:L$1977,'5th Cycle APR Raw Data-Final'!$A$3:$A$1977,'SB35 Determination Data'!$K257,'5th Cycle APR Raw Data-Final'!$T$3:$T$1977,"&gt;="&amp;'SB35 Determination Data'!$F257,'5th Cycle APR Raw Data-Final'!$T$3:$T$1977,"&lt;="&amp;G257))</f>
        <v>0</v>
      </c>
      <c r="W257" s="100">
        <f>IF(AN257&lt;1,SUMIFS('5th Cycle APR Raw Data-Final'!M$3:M$1977,'5th Cycle APR Raw Data-Final'!$A$3:$A$1977,'SB35 Determination Data'!$K257,'5th Cycle APR Raw Data-Final'!$T$3:$T$1977,"&gt;="&amp;'SB35 Determination Data'!$F257,'5th Cycle APR Raw Data-Final'!$T$3:$T$1977,"&lt;"&amp;E257),SUMIFS('5th Cycle APR Raw Data-Final'!M$3:M$1977,'5th Cycle APR Raw Data-Final'!$A$3:$A$1977,'SB35 Determination Data'!$K257,'5th Cycle APR Raw Data-Final'!$T$3:$T$1977,"&gt;="&amp;'SB35 Determination Data'!$F257,'5th Cycle APR Raw Data-Final'!$T$3:$T$1977,"&lt;="&amp;G257))</f>
        <v>0</v>
      </c>
      <c r="X257" s="100">
        <f t="shared" si="128"/>
        <v>27</v>
      </c>
      <c r="Y257" s="100">
        <f t="shared" si="129"/>
        <v>0</v>
      </c>
      <c r="Z257" s="100">
        <f t="shared" si="130"/>
        <v>27</v>
      </c>
      <c r="AA257" s="112">
        <f t="shared" si="131"/>
        <v>0</v>
      </c>
      <c r="AB257" s="112">
        <f t="shared" si="132"/>
        <v>0</v>
      </c>
      <c r="AC257" s="100">
        <f>VLOOKUP(K257,'5th Cycle APR Raw Data-Final'!$A$3:$P$1977,14,FALSE)</f>
        <v>29</v>
      </c>
      <c r="AD257" s="100">
        <f>IF(AN257&lt;1,SUMIFS('5th Cycle APR Raw Data-Final'!$O$3:$O$1977,'5th Cycle APR Raw Data-Final'!$A$3:$A$1977,'SB35 Determination Data'!$K257,'5th Cycle APR Raw Data-Final'!$T$3:$T$1977,"&gt;="&amp;'SB35 Determination Data'!$F257,'5th Cycle APR Raw Data-Final'!$T$3:$T$1977,"&lt;"&amp;E257),SUMIFS('5th Cycle APR Raw Data-Final'!$O$3:$O$1977,'5th Cycle APR Raw Data-Final'!$A$3:$A$1977,'SB35 Determination Data'!$K257,'5th Cycle APR Raw Data-Final'!$T$3:$T$1977,"&gt;="&amp;'SB35 Determination Data'!$F257,'5th Cycle APR Raw Data-Final'!$T$3:$T$1977,"&lt;="&amp;G257))</f>
        <v>1</v>
      </c>
      <c r="AE257" s="100">
        <f t="shared" si="133"/>
        <v>28</v>
      </c>
      <c r="AF257" s="112">
        <f t="shared" si="134"/>
        <v>3.4482758620689655E-2</v>
      </c>
      <c r="AG257" s="100">
        <f>VLOOKUP(K257,'5th Cycle APR Raw Data-Final'!$A$3:$P$1977,16,FALSE)</f>
        <v>59</v>
      </c>
      <c r="AH257" s="100">
        <f>IF(AN257&lt;1,SUMIFS('5th Cycle APR Raw Data-Final'!$Q$3:$Q$1977,'5th Cycle APR Raw Data-Final'!$A$3:$A$1977,'SB35 Determination Data'!$K257,'5th Cycle APR Raw Data-Final'!$T$3:$T$1977,"&gt;="&amp;'SB35 Determination Data'!$F257,'5th Cycle APR Raw Data-Final'!$T$3:$T$1977,"&lt;"&amp;E257),SUMIFS('5th Cycle APR Raw Data-Final'!$Q$3:$Q$1977,'5th Cycle APR Raw Data-Final'!$A$3:$A$1977,'SB35 Determination Data'!$K257,'5th Cycle APR Raw Data-Final'!$T$3:$T$1977,"&gt;="&amp;'SB35 Determination Data'!$F257,'5th Cycle APR Raw Data-Final'!$T$3:$T$1977,"&lt;="&amp;G257))</f>
        <v>11</v>
      </c>
      <c r="AI257" s="100">
        <f t="shared" si="135"/>
        <v>48</v>
      </c>
      <c r="AJ257" s="112">
        <f t="shared" si="136"/>
        <v>0.1864406779661017</v>
      </c>
      <c r="AK257" s="100">
        <f>VLOOKUP(K257,'5th Cycle APR Raw Data-Final'!$A$3:$R$1977,18,FALSE)</f>
        <v>154</v>
      </c>
      <c r="AL257" s="100">
        <f>IF(AN257&lt;1,SUMIFS('5th Cycle APR Raw Data-Final'!$S$3:$S$1977,'5th Cycle APR Raw Data-Final'!$A$3:$A$1977,'SB35 Determination Data'!$K257,'5th Cycle APR Raw Data-Final'!$T$3:$T$1977,"&gt;="&amp;'SB35 Determination Data'!$F257,'5th Cycle APR Raw Data-Final'!$T$3:$T$1977,"&lt;"&amp;E257),SUMIFS('5th Cycle APR Raw Data-Final'!$S$3:$S$1977,'5th Cycle APR Raw Data-Final'!$A$3:$A$1977,'SB35 Determination Data'!$K257,'5th Cycle APR Raw Data-Final'!$T$3:$T$1977,"&gt;="&amp;'SB35 Determination Data'!$F257,'5th Cycle APR Raw Data-Final'!$T$3:$T$1977,"&lt;="&amp;G257))</f>
        <v>12</v>
      </c>
      <c r="AM257" s="100">
        <f t="shared" si="137"/>
        <v>142</v>
      </c>
      <c r="AN257" s="114">
        <f t="shared" si="138"/>
        <v>0.5</v>
      </c>
      <c r="AO257" s="2" t="str">
        <f t="shared" si="139"/>
        <v>YES</v>
      </c>
      <c r="AP257" s="2" t="str">
        <f t="shared" si="140"/>
        <v>NO</v>
      </c>
      <c r="AQ257" s="2" t="str">
        <f t="shared" si="141"/>
        <v>NO</v>
      </c>
      <c r="AR257" s="124" t="str">
        <f>VLOOKUP(K257,'2018Submitted'!$A$2:$C$540,3,FALSE)</f>
        <v>Successful</v>
      </c>
      <c r="AS257" s="2" t="str">
        <f t="shared" si="142"/>
        <v>NO</v>
      </c>
      <c r="AT257" s="2" t="str">
        <f t="shared" si="143"/>
        <v>NO</v>
      </c>
    </row>
    <row r="258" spans="1:46" s="2" customFormat="1" ht="12.75" customHeight="1" x14ac:dyDescent="0.2">
      <c r="A258" s="2" t="s">
        <v>12</v>
      </c>
      <c r="B258" s="11" t="str">
        <f t="shared" si="116"/>
        <v>LOS ALAMITOS</v>
      </c>
      <c r="C258" s="71">
        <f t="shared" si="117"/>
        <v>0.625</v>
      </c>
      <c r="D258" s="72">
        <f t="shared" si="118"/>
        <v>8</v>
      </c>
      <c r="E258" s="99">
        <f t="shared" si="119"/>
        <v>2018</v>
      </c>
      <c r="F258" s="99">
        <f t="shared" si="120"/>
        <v>2014</v>
      </c>
      <c r="G258" s="99" t="str">
        <f t="shared" si="121"/>
        <v>2021</v>
      </c>
      <c r="H258" s="2" t="str">
        <f t="shared" si="122"/>
        <v>10/15/2013</v>
      </c>
      <c r="I258" s="2" t="str">
        <f t="shared" si="123"/>
        <v>10/15/2021</v>
      </c>
      <c r="J258" s="2" t="s">
        <v>3</v>
      </c>
      <c r="K258" s="113" t="s">
        <v>1062</v>
      </c>
      <c r="L258" s="100">
        <f>VLOOKUP(K258,'5th Cycle APR Raw Data-Final'!$A$3:$P$1977,6,FALSE)</f>
        <v>14</v>
      </c>
      <c r="M258" s="100">
        <f>IF(AN258&lt;1,SUMIFS('5th Cycle APR Raw Data-Final'!G$3:G$1977,'5th Cycle APR Raw Data-Final'!$A$3:$A$1977,'SB35 Determination Data'!$K258,'5th Cycle APR Raw Data-Final'!$T$3:$T$1977,"&gt;="&amp;'SB35 Determination Data'!$F258,'5th Cycle APR Raw Data-Final'!$T$3:$T$1977,"&lt;"&amp;E258),SUMIFS('5th Cycle APR Raw Data-Final'!G$3:G$1977,'5th Cycle APR Raw Data-Final'!$A$3:$A$1977,'SB35 Determination Data'!$K258,'5th Cycle APR Raw Data-Final'!$T$3:$T$1977,"&gt;="&amp;'SB35 Determination Data'!$F258,'5th Cycle APR Raw Data-Final'!$T$3:$T$1977,"&lt;="&amp;G258))</f>
        <v>0</v>
      </c>
      <c r="N258" s="100">
        <f>IF(AN258&lt;1,SUMIFS('5th Cycle APR Raw Data-Final'!H$3:H$1977,'5th Cycle APR Raw Data-Final'!$A$3:$A$1977,'SB35 Determination Data'!$K258,'5th Cycle APR Raw Data-Final'!$T$3:$T$1977,"&gt;="&amp;'SB35 Determination Data'!$F258,'5th Cycle APR Raw Data-Final'!$T$3:$T$1977,"&lt;"&amp;E258),SUMIFS('5th Cycle APR Raw Data-Final'!H$3:H$1977,'5th Cycle APR Raw Data-Final'!$A$3:$A$1977,'SB35 Determination Data'!$K258,'5th Cycle APR Raw Data-Final'!$T$3:$T$1977,"&gt;="&amp;'SB35 Determination Data'!$F258,'5th Cycle APR Raw Data-Final'!$T$3:$T$1977,"&lt;="&amp;G258))</f>
        <v>0</v>
      </c>
      <c r="O258" s="100">
        <f>IF(AN258&lt;1,SUMIFS('5th Cycle APR Raw Data-Final'!I$3:I$1977,'5th Cycle APR Raw Data-Final'!$A$3:$A$1977,'SB35 Determination Data'!$K258,'5th Cycle APR Raw Data-Final'!$T$3:$T$1977,"&gt;="&amp;'SB35 Determination Data'!$F258,'5th Cycle APR Raw Data-Final'!$T$3:$T$1977,"&lt;"&amp;E258),SUMIFS('5th Cycle APR Raw Data-Final'!I$3:I$1977,'5th Cycle APR Raw Data-Final'!$A$3:$A$1977,'SB35 Determination Data'!$K258,'5th Cycle APR Raw Data-Final'!$T$3:$T$1977,"&gt;="&amp;'SB35 Determination Data'!$F258,'5th Cycle APR Raw Data-Final'!$T$3:$T$1977,"&lt;="&amp;G258))</f>
        <v>0</v>
      </c>
      <c r="P258" s="100">
        <f t="shared" si="124"/>
        <v>14</v>
      </c>
      <c r="Q258" s="112">
        <f t="shared" si="125"/>
        <v>0</v>
      </c>
      <c r="R258" s="101">
        <f t="shared" si="126"/>
        <v>7</v>
      </c>
      <c r="S258" s="101">
        <f t="shared" si="127"/>
        <v>0</v>
      </c>
      <c r="T258" s="100">
        <f>VLOOKUP(K258,'5th Cycle APR Raw Data-Final'!$A$3:$P$1977,10,FALSE)</f>
        <v>10</v>
      </c>
      <c r="U258" s="100">
        <f>IF(AN258&lt;1,SUMIFS('5th Cycle APR Raw Data-Final'!K$3:K$1977,'5th Cycle APR Raw Data-Final'!$A$3:$A$1977,'SB35 Determination Data'!$K258,'5th Cycle APR Raw Data-Final'!$T$3:$T$1977,"&gt;="&amp;'SB35 Determination Data'!$F258,'5th Cycle APR Raw Data-Final'!$T$3:$T$1977,"&lt;"&amp;E258),SUMIFS('5th Cycle APR Raw Data-Final'!K$3:K$1977,'5th Cycle APR Raw Data-Final'!$A$3:$A$1977,'SB35 Determination Data'!$K258,'5th Cycle APR Raw Data-Final'!$T$3:$T$1977,"&gt;="&amp;'SB35 Determination Data'!$F258,'5th Cycle APR Raw Data-Final'!$T$3:$T$1977,"&lt;="&amp;G258))</f>
        <v>0</v>
      </c>
      <c r="V258" s="100">
        <f>IF(AN258&lt;1,SUMIFS('5th Cycle APR Raw Data-Final'!L$3:L$1977,'5th Cycle APR Raw Data-Final'!$A$3:$A$1977,'SB35 Determination Data'!$K258,'5th Cycle APR Raw Data-Final'!$T$3:$T$1977,"&gt;="&amp;'SB35 Determination Data'!$F258,'5th Cycle APR Raw Data-Final'!$T$3:$T$1977,"&lt;"&amp;E258),SUMIFS('5th Cycle APR Raw Data-Final'!L$3:L$1977,'5th Cycle APR Raw Data-Final'!$A$3:$A$1977,'SB35 Determination Data'!$K258,'5th Cycle APR Raw Data-Final'!$T$3:$T$1977,"&gt;="&amp;'SB35 Determination Data'!$F258,'5th Cycle APR Raw Data-Final'!$T$3:$T$1977,"&lt;="&amp;G258))</f>
        <v>0</v>
      </c>
      <c r="W258" s="100">
        <f>IF(AN258&lt;1,SUMIFS('5th Cycle APR Raw Data-Final'!M$3:M$1977,'5th Cycle APR Raw Data-Final'!$A$3:$A$1977,'SB35 Determination Data'!$K258,'5th Cycle APR Raw Data-Final'!$T$3:$T$1977,"&gt;="&amp;'SB35 Determination Data'!$F258,'5th Cycle APR Raw Data-Final'!$T$3:$T$1977,"&lt;"&amp;E258),SUMIFS('5th Cycle APR Raw Data-Final'!M$3:M$1977,'5th Cycle APR Raw Data-Final'!$A$3:$A$1977,'SB35 Determination Data'!$K258,'5th Cycle APR Raw Data-Final'!$T$3:$T$1977,"&gt;="&amp;'SB35 Determination Data'!$F258,'5th Cycle APR Raw Data-Final'!$T$3:$T$1977,"&lt;="&amp;G258))</f>
        <v>0</v>
      </c>
      <c r="X258" s="100">
        <f t="shared" si="128"/>
        <v>10</v>
      </c>
      <c r="Y258" s="100">
        <f t="shared" si="129"/>
        <v>0</v>
      </c>
      <c r="Z258" s="100">
        <f t="shared" si="130"/>
        <v>10</v>
      </c>
      <c r="AA258" s="112">
        <f t="shared" si="131"/>
        <v>0</v>
      </c>
      <c r="AB258" s="112">
        <f t="shared" si="132"/>
        <v>0</v>
      </c>
      <c r="AC258" s="100">
        <f>VLOOKUP(K258,'5th Cycle APR Raw Data-Final'!$A$3:$P$1977,14,FALSE)</f>
        <v>11</v>
      </c>
      <c r="AD258" s="100">
        <f>IF(AN258&lt;1,SUMIFS('5th Cycle APR Raw Data-Final'!$O$3:$O$1977,'5th Cycle APR Raw Data-Final'!$A$3:$A$1977,'SB35 Determination Data'!$K258,'5th Cycle APR Raw Data-Final'!$T$3:$T$1977,"&gt;="&amp;'SB35 Determination Data'!$F258,'5th Cycle APR Raw Data-Final'!$T$3:$T$1977,"&lt;"&amp;E258),SUMIFS('5th Cycle APR Raw Data-Final'!$O$3:$O$1977,'5th Cycle APR Raw Data-Final'!$A$3:$A$1977,'SB35 Determination Data'!$K258,'5th Cycle APR Raw Data-Final'!$T$3:$T$1977,"&gt;="&amp;'SB35 Determination Data'!$F258,'5th Cycle APR Raw Data-Final'!$T$3:$T$1977,"&lt;="&amp;G258))</f>
        <v>0</v>
      </c>
      <c r="AE258" s="100">
        <f t="shared" si="133"/>
        <v>11</v>
      </c>
      <c r="AF258" s="112">
        <f t="shared" si="134"/>
        <v>0</v>
      </c>
      <c r="AG258" s="100">
        <f>VLOOKUP(K258,'5th Cycle APR Raw Data-Final'!$A$3:$P$1977,16,FALSE)</f>
        <v>26</v>
      </c>
      <c r="AH258" s="100">
        <f>IF(AN258&lt;1,SUMIFS('5th Cycle APR Raw Data-Final'!$Q$3:$Q$1977,'5th Cycle APR Raw Data-Final'!$A$3:$A$1977,'SB35 Determination Data'!$K258,'5th Cycle APR Raw Data-Final'!$T$3:$T$1977,"&gt;="&amp;'SB35 Determination Data'!$F258,'5th Cycle APR Raw Data-Final'!$T$3:$T$1977,"&lt;"&amp;E258),SUMIFS('5th Cycle APR Raw Data-Final'!$Q$3:$Q$1977,'5th Cycle APR Raw Data-Final'!$A$3:$A$1977,'SB35 Determination Data'!$K258,'5th Cycle APR Raw Data-Final'!$T$3:$T$1977,"&gt;="&amp;'SB35 Determination Data'!$F258,'5th Cycle APR Raw Data-Final'!$T$3:$T$1977,"&lt;="&amp;G258))</f>
        <v>5</v>
      </c>
      <c r="AI258" s="100">
        <f t="shared" si="135"/>
        <v>21</v>
      </c>
      <c r="AJ258" s="112">
        <f t="shared" si="136"/>
        <v>0.19230769230769232</v>
      </c>
      <c r="AK258" s="100">
        <f>VLOOKUP(K258,'5th Cycle APR Raw Data-Final'!$A$3:$R$1977,18,FALSE)</f>
        <v>61</v>
      </c>
      <c r="AL258" s="100">
        <f>IF(AN258&lt;1,SUMIFS('5th Cycle APR Raw Data-Final'!$S$3:$S$1977,'5th Cycle APR Raw Data-Final'!$A$3:$A$1977,'SB35 Determination Data'!$K258,'5th Cycle APR Raw Data-Final'!$T$3:$T$1977,"&gt;="&amp;'SB35 Determination Data'!$F258,'5th Cycle APR Raw Data-Final'!$T$3:$T$1977,"&lt;"&amp;E258),SUMIFS('5th Cycle APR Raw Data-Final'!$S$3:$S$1977,'5th Cycle APR Raw Data-Final'!$A$3:$A$1977,'SB35 Determination Data'!$K258,'5th Cycle APR Raw Data-Final'!$T$3:$T$1977,"&gt;="&amp;'SB35 Determination Data'!$F258,'5th Cycle APR Raw Data-Final'!$T$3:$T$1977,"&lt;="&amp;G258))</f>
        <v>5</v>
      </c>
      <c r="AM258" s="100">
        <f t="shared" si="137"/>
        <v>56</v>
      </c>
      <c r="AN258" s="114">
        <f t="shared" si="138"/>
        <v>0.5</v>
      </c>
      <c r="AO258" s="2" t="str">
        <f t="shared" si="139"/>
        <v>YES</v>
      </c>
      <c r="AP258" s="2" t="str">
        <f t="shared" si="140"/>
        <v>NO</v>
      </c>
      <c r="AQ258" s="2" t="str">
        <f t="shared" si="141"/>
        <v>NO</v>
      </c>
      <c r="AR258" s="124" t="str">
        <f>VLOOKUP(K258,'2018Submitted'!$A$2:$C$540,3,FALSE)</f>
        <v>Received - Not successful</v>
      </c>
      <c r="AS258" s="2" t="str">
        <f t="shared" si="142"/>
        <v>NO</v>
      </c>
      <c r="AT258" s="2" t="str">
        <f t="shared" si="143"/>
        <v>NO</v>
      </c>
    </row>
    <row r="259" spans="1:46" s="2" customFormat="1" ht="12.75" customHeight="1" x14ac:dyDescent="0.2">
      <c r="A259" s="2" t="s">
        <v>62</v>
      </c>
      <c r="B259" s="2" t="str">
        <f t="shared" si="116"/>
        <v>LOS ALTOS</v>
      </c>
      <c r="C259" s="71">
        <f t="shared" si="117"/>
        <v>0.5</v>
      </c>
      <c r="D259" s="72">
        <f t="shared" si="118"/>
        <v>8</v>
      </c>
      <c r="E259" s="99">
        <f t="shared" si="119"/>
        <v>2019</v>
      </c>
      <c r="F259" s="99">
        <f t="shared" si="120"/>
        <v>2015</v>
      </c>
      <c r="G259" s="99">
        <f t="shared" si="121"/>
        <v>2022</v>
      </c>
      <c r="H259" s="2" t="str">
        <f t="shared" si="122"/>
        <v>01/31/2015</v>
      </c>
      <c r="I259" s="2" t="str">
        <f t="shared" si="123"/>
        <v>01/31/2023</v>
      </c>
      <c r="J259" s="2" t="s">
        <v>8</v>
      </c>
      <c r="K259" s="113" t="s">
        <v>951</v>
      </c>
      <c r="L259" s="100">
        <f>VLOOKUP(K259,'5th Cycle APR Raw Data-Final'!$A$3:$P$1977,6,FALSE)</f>
        <v>169</v>
      </c>
      <c r="M259" s="100">
        <f>IF(AN259&lt;1,SUMIFS('5th Cycle APR Raw Data-Final'!G$3:G$1977,'5th Cycle APR Raw Data-Final'!$A$3:$A$1977,'SB35 Determination Data'!$K259,'5th Cycle APR Raw Data-Final'!$T$3:$T$1977,"&gt;="&amp;'SB35 Determination Data'!$F259,'5th Cycle APR Raw Data-Final'!$T$3:$T$1977,"&lt;"&amp;E259),SUMIFS('5th Cycle APR Raw Data-Final'!G$3:G$1977,'5th Cycle APR Raw Data-Final'!$A$3:$A$1977,'SB35 Determination Data'!$K259,'5th Cycle APR Raw Data-Final'!$T$3:$T$1977,"&gt;="&amp;'SB35 Determination Data'!$F259,'5th Cycle APR Raw Data-Final'!$T$3:$T$1977,"&lt;="&amp;G259))</f>
        <v>2</v>
      </c>
      <c r="N259" s="100">
        <f>IF(AN259&lt;1,SUMIFS('5th Cycle APR Raw Data-Final'!H$3:H$1977,'5th Cycle APR Raw Data-Final'!$A$3:$A$1977,'SB35 Determination Data'!$K259,'5th Cycle APR Raw Data-Final'!$T$3:$T$1977,"&gt;="&amp;'SB35 Determination Data'!$F259,'5th Cycle APR Raw Data-Final'!$T$3:$T$1977,"&lt;"&amp;E259),SUMIFS('5th Cycle APR Raw Data-Final'!H$3:H$1977,'5th Cycle APR Raw Data-Final'!$A$3:$A$1977,'SB35 Determination Data'!$K259,'5th Cycle APR Raw Data-Final'!$T$3:$T$1977,"&gt;="&amp;'SB35 Determination Data'!$F259,'5th Cycle APR Raw Data-Final'!$T$3:$T$1977,"&lt;="&amp;G259))</f>
        <v>2</v>
      </c>
      <c r="O259" s="100">
        <f>IF(AN259&lt;1,SUMIFS('5th Cycle APR Raw Data-Final'!I$3:I$1977,'5th Cycle APR Raw Data-Final'!$A$3:$A$1977,'SB35 Determination Data'!$K259,'5th Cycle APR Raw Data-Final'!$T$3:$T$1977,"&gt;="&amp;'SB35 Determination Data'!$F259,'5th Cycle APR Raw Data-Final'!$T$3:$T$1977,"&lt;"&amp;E259),SUMIFS('5th Cycle APR Raw Data-Final'!I$3:I$1977,'5th Cycle APR Raw Data-Final'!$A$3:$A$1977,'SB35 Determination Data'!$K259,'5th Cycle APR Raw Data-Final'!$T$3:$T$1977,"&gt;="&amp;'SB35 Determination Data'!$F259,'5th Cycle APR Raw Data-Final'!$T$3:$T$1977,"&lt;="&amp;G259))</f>
        <v>0</v>
      </c>
      <c r="P259" s="100">
        <f t="shared" si="124"/>
        <v>167</v>
      </c>
      <c r="Q259" s="112">
        <f t="shared" si="125"/>
        <v>1.1834319526627219E-2</v>
      </c>
      <c r="R259" s="101">
        <f t="shared" si="126"/>
        <v>85</v>
      </c>
      <c r="S259" s="101">
        <f t="shared" si="127"/>
        <v>0</v>
      </c>
      <c r="T259" s="100">
        <f>VLOOKUP(K259,'5th Cycle APR Raw Data-Final'!$A$3:$P$1977,10,FALSE)</f>
        <v>99</v>
      </c>
      <c r="U259" s="100">
        <f>IF(AN259&lt;1,SUMIFS('5th Cycle APR Raw Data-Final'!K$3:K$1977,'5th Cycle APR Raw Data-Final'!$A$3:$A$1977,'SB35 Determination Data'!$K259,'5th Cycle APR Raw Data-Final'!$T$3:$T$1977,"&gt;="&amp;'SB35 Determination Data'!$F259,'5th Cycle APR Raw Data-Final'!$T$3:$T$1977,"&lt;"&amp;E259),SUMIFS('5th Cycle APR Raw Data-Final'!K$3:K$1977,'5th Cycle APR Raw Data-Final'!$A$3:$A$1977,'SB35 Determination Data'!$K259,'5th Cycle APR Raw Data-Final'!$T$3:$T$1977,"&gt;="&amp;'SB35 Determination Data'!$F259,'5th Cycle APR Raw Data-Final'!$T$3:$T$1977,"&lt;="&amp;G259))</f>
        <v>28</v>
      </c>
      <c r="V259" s="100">
        <f>IF(AN259&lt;1,SUMIFS('5th Cycle APR Raw Data-Final'!L$3:L$1977,'5th Cycle APR Raw Data-Final'!$A$3:$A$1977,'SB35 Determination Data'!$K259,'5th Cycle APR Raw Data-Final'!$T$3:$T$1977,"&gt;="&amp;'SB35 Determination Data'!$F259,'5th Cycle APR Raw Data-Final'!$T$3:$T$1977,"&lt;"&amp;E259),SUMIFS('5th Cycle APR Raw Data-Final'!L$3:L$1977,'5th Cycle APR Raw Data-Final'!$A$3:$A$1977,'SB35 Determination Data'!$K259,'5th Cycle APR Raw Data-Final'!$T$3:$T$1977,"&gt;="&amp;'SB35 Determination Data'!$F259,'5th Cycle APR Raw Data-Final'!$T$3:$T$1977,"&lt;="&amp;G259))</f>
        <v>20</v>
      </c>
      <c r="W259" s="100">
        <f>IF(AN259&lt;1,SUMIFS('5th Cycle APR Raw Data-Final'!M$3:M$1977,'5th Cycle APR Raw Data-Final'!$A$3:$A$1977,'SB35 Determination Data'!$K259,'5th Cycle APR Raw Data-Final'!$T$3:$T$1977,"&gt;="&amp;'SB35 Determination Data'!$F259,'5th Cycle APR Raw Data-Final'!$T$3:$T$1977,"&lt;"&amp;E259),SUMIFS('5th Cycle APR Raw Data-Final'!M$3:M$1977,'5th Cycle APR Raw Data-Final'!$A$3:$A$1977,'SB35 Determination Data'!$K259,'5th Cycle APR Raw Data-Final'!$T$3:$T$1977,"&gt;="&amp;'SB35 Determination Data'!$F259,'5th Cycle APR Raw Data-Final'!$T$3:$T$1977,"&lt;="&amp;G259))</f>
        <v>8</v>
      </c>
      <c r="X259" s="100">
        <f t="shared" si="128"/>
        <v>71</v>
      </c>
      <c r="Y259" s="100">
        <f t="shared" si="129"/>
        <v>28</v>
      </c>
      <c r="Z259" s="100">
        <f t="shared" si="130"/>
        <v>71</v>
      </c>
      <c r="AA259" s="112">
        <f t="shared" si="131"/>
        <v>0.28282828282828282</v>
      </c>
      <c r="AB259" s="112">
        <f t="shared" si="132"/>
        <v>0.28282828282828282</v>
      </c>
      <c r="AC259" s="100">
        <f>VLOOKUP(K259,'5th Cycle APR Raw Data-Final'!$A$3:$P$1977,14,FALSE)</f>
        <v>112</v>
      </c>
      <c r="AD259" s="100">
        <f>IF(AN259&lt;1,SUMIFS('5th Cycle APR Raw Data-Final'!$O$3:$O$1977,'5th Cycle APR Raw Data-Final'!$A$3:$A$1977,'SB35 Determination Data'!$K259,'5th Cycle APR Raw Data-Final'!$T$3:$T$1977,"&gt;="&amp;'SB35 Determination Data'!$F259,'5th Cycle APR Raw Data-Final'!$T$3:$T$1977,"&lt;"&amp;E259),SUMIFS('5th Cycle APR Raw Data-Final'!$O$3:$O$1977,'5th Cycle APR Raw Data-Final'!$A$3:$A$1977,'SB35 Determination Data'!$K259,'5th Cycle APR Raw Data-Final'!$T$3:$T$1977,"&gt;="&amp;'SB35 Determination Data'!$F259,'5th Cycle APR Raw Data-Final'!$T$3:$T$1977,"&lt;="&amp;G259))</f>
        <v>2</v>
      </c>
      <c r="AE259" s="100">
        <f t="shared" si="133"/>
        <v>110</v>
      </c>
      <c r="AF259" s="112">
        <f t="shared" si="134"/>
        <v>1.7857142857142856E-2</v>
      </c>
      <c r="AG259" s="100">
        <f>VLOOKUP(K259,'5th Cycle APR Raw Data-Final'!$A$3:$P$1977,16,FALSE)</f>
        <v>97</v>
      </c>
      <c r="AH259" s="100">
        <f>IF(AN259&lt;1,SUMIFS('5th Cycle APR Raw Data-Final'!$Q$3:$Q$1977,'5th Cycle APR Raw Data-Final'!$A$3:$A$1977,'SB35 Determination Data'!$K259,'5th Cycle APR Raw Data-Final'!$T$3:$T$1977,"&gt;="&amp;'SB35 Determination Data'!$F259,'5th Cycle APR Raw Data-Final'!$T$3:$T$1977,"&lt;"&amp;E259),SUMIFS('5th Cycle APR Raw Data-Final'!$Q$3:$Q$1977,'5th Cycle APR Raw Data-Final'!$A$3:$A$1977,'SB35 Determination Data'!$K259,'5th Cycle APR Raw Data-Final'!$T$3:$T$1977,"&gt;="&amp;'SB35 Determination Data'!$F259,'5th Cycle APR Raw Data-Final'!$T$3:$T$1977,"&lt;="&amp;G259))</f>
        <v>428</v>
      </c>
      <c r="AI259" s="100">
        <f t="shared" si="135"/>
        <v>0</v>
      </c>
      <c r="AJ259" s="112">
        <f t="shared" si="136"/>
        <v>4.4123711340206189</v>
      </c>
      <c r="AK259" s="100">
        <f>VLOOKUP(K259,'5th Cycle APR Raw Data-Final'!$A$3:$R$1977,18,FALSE)</f>
        <v>477</v>
      </c>
      <c r="AL259" s="100">
        <f>IF(AN259&lt;1,SUMIFS('5th Cycle APR Raw Data-Final'!$S$3:$S$1977,'5th Cycle APR Raw Data-Final'!$A$3:$A$1977,'SB35 Determination Data'!$K259,'5th Cycle APR Raw Data-Final'!$T$3:$T$1977,"&gt;="&amp;'SB35 Determination Data'!$F259,'5th Cycle APR Raw Data-Final'!$T$3:$T$1977,"&lt;"&amp;E259),SUMIFS('5th Cycle APR Raw Data-Final'!$S$3:$S$1977,'5th Cycle APR Raw Data-Final'!$A$3:$A$1977,'SB35 Determination Data'!$K259,'5th Cycle APR Raw Data-Final'!$T$3:$T$1977,"&gt;="&amp;'SB35 Determination Data'!$F259,'5th Cycle APR Raw Data-Final'!$T$3:$T$1977,"&lt;="&amp;G259))</f>
        <v>460</v>
      </c>
      <c r="AM259" s="100">
        <f t="shared" si="137"/>
        <v>348</v>
      </c>
      <c r="AN259" s="114">
        <f t="shared" si="138"/>
        <v>0.5</v>
      </c>
      <c r="AO259" s="2" t="str">
        <f t="shared" si="139"/>
        <v>NO</v>
      </c>
      <c r="AP259" s="2" t="str">
        <f t="shared" si="140"/>
        <v>YES</v>
      </c>
      <c r="AQ259" s="2" t="str">
        <f t="shared" si="141"/>
        <v>NO</v>
      </c>
      <c r="AR259" s="124" t="str">
        <f>VLOOKUP(K259,'2018Submitted'!$A$2:$C$540,3,FALSE)</f>
        <v>Successful</v>
      </c>
      <c r="AS259" s="2" t="str">
        <f t="shared" si="142"/>
        <v>NO</v>
      </c>
      <c r="AT259" s="2" t="str">
        <f t="shared" si="143"/>
        <v>YES</v>
      </c>
    </row>
    <row r="260" spans="1:46" s="2" customFormat="1" ht="12.75" customHeight="1" x14ac:dyDescent="0.2">
      <c r="A260" s="2" t="s">
        <v>62</v>
      </c>
      <c r="B260" s="2" t="str">
        <f t="shared" si="116"/>
        <v>LOS ALTOS HILLS</v>
      </c>
      <c r="C260" s="71">
        <f t="shared" si="117"/>
        <v>0.5</v>
      </c>
      <c r="D260" s="72">
        <f t="shared" si="118"/>
        <v>8</v>
      </c>
      <c r="E260" s="99">
        <f t="shared" si="119"/>
        <v>2019</v>
      </c>
      <c r="F260" s="99">
        <f t="shared" si="120"/>
        <v>2015</v>
      </c>
      <c r="G260" s="99">
        <f t="shared" si="121"/>
        <v>2022</v>
      </c>
      <c r="H260" s="2" t="str">
        <f t="shared" si="122"/>
        <v>01/31/2015</v>
      </c>
      <c r="I260" s="2" t="str">
        <f t="shared" si="123"/>
        <v>01/31/2023</v>
      </c>
      <c r="J260" s="2" t="s">
        <v>8</v>
      </c>
      <c r="K260" s="113" t="s">
        <v>1063</v>
      </c>
      <c r="L260" s="100">
        <f>VLOOKUP(K260,'5th Cycle APR Raw Data-Final'!$A$3:$P$1977,6,FALSE)</f>
        <v>46</v>
      </c>
      <c r="M260" s="100">
        <f>IF(AN260&lt;1,SUMIFS('5th Cycle APR Raw Data-Final'!G$3:G$1977,'5th Cycle APR Raw Data-Final'!$A$3:$A$1977,'SB35 Determination Data'!$K260,'5th Cycle APR Raw Data-Final'!$T$3:$T$1977,"&gt;="&amp;'SB35 Determination Data'!$F260,'5th Cycle APR Raw Data-Final'!$T$3:$T$1977,"&lt;"&amp;E260),SUMIFS('5th Cycle APR Raw Data-Final'!G$3:G$1977,'5th Cycle APR Raw Data-Final'!$A$3:$A$1977,'SB35 Determination Data'!$K260,'5th Cycle APR Raw Data-Final'!$T$3:$T$1977,"&gt;="&amp;'SB35 Determination Data'!$F260,'5th Cycle APR Raw Data-Final'!$T$3:$T$1977,"&lt;="&amp;G260))</f>
        <v>8</v>
      </c>
      <c r="N260" s="100">
        <f>IF(AN260&lt;1,SUMIFS('5th Cycle APR Raw Data-Final'!H$3:H$1977,'5th Cycle APR Raw Data-Final'!$A$3:$A$1977,'SB35 Determination Data'!$K260,'5th Cycle APR Raw Data-Final'!$T$3:$T$1977,"&gt;="&amp;'SB35 Determination Data'!$F260,'5th Cycle APR Raw Data-Final'!$T$3:$T$1977,"&lt;"&amp;E260),SUMIFS('5th Cycle APR Raw Data-Final'!H$3:H$1977,'5th Cycle APR Raw Data-Final'!$A$3:$A$1977,'SB35 Determination Data'!$K260,'5th Cycle APR Raw Data-Final'!$T$3:$T$1977,"&gt;="&amp;'SB35 Determination Data'!$F260,'5th Cycle APR Raw Data-Final'!$T$3:$T$1977,"&lt;="&amp;G260))</f>
        <v>5</v>
      </c>
      <c r="O260" s="100">
        <f>IF(AN260&lt;1,SUMIFS('5th Cycle APR Raw Data-Final'!I$3:I$1977,'5th Cycle APR Raw Data-Final'!$A$3:$A$1977,'SB35 Determination Data'!$K260,'5th Cycle APR Raw Data-Final'!$T$3:$T$1977,"&gt;="&amp;'SB35 Determination Data'!$F260,'5th Cycle APR Raw Data-Final'!$T$3:$T$1977,"&lt;"&amp;E260),SUMIFS('5th Cycle APR Raw Data-Final'!I$3:I$1977,'5th Cycle APR Raw Data-Final'!$A$3:$A$1977,'SB35 Determination Data'!$K260,'5th Cycle APR Raw Data-Final'!$T$3:$T$1977,"&gt;="&amp;'SB35 Determination Data'!$F260,'5th Cycle APR Raw Data-Final'!$T$3:$T$1977,"&lt;="&amp;G260))</f>
        <v>3</v>
      </c>
      <c r="P260" s="100">
        <f t="shared" si="124"/>
        <v>38</v>
      </c>
      <c r="Q260" s="112">
        <f t="shared" si="125"/>
        <v>0.17391304347826086</v>
      </c>
      <c r="R260" s="101">
        <f t="shared" si="126"/>
        <v>23</v>
      </c>
      <c r="S260" s="101">
        <f t="shared" si="127"/>
        <v>0</v>
      </c>
      <c r="T260" s="100">
        <f>VLOOKUP(K260,'5th Cycle APR Raw Data-Final'!$A$3:$P$1977,10,FALSE)</f>
        <v>28</v>
      </c>
      <c r="U260" s="100">
        <f>IF(AN260&lt;1,SUMIFS('5th Cycle APR Raw Data-Final'!K$3:K$1977,'5th Cycle APR Raw Data-Final'!$A$3:$A$1977,'SB35 Determination Data'!$K260,'5th Cycle APR Raw Data-Final'!$T$3:$T$1977,"&gt;="&amp;'SB35 Determination Data'!$F260,'5th Cycle APR Raw Data-Final'!$T$3:$T$1977,"&lt;"&amp;E260),SUMIFS('5th Cycle APR Raw Data-Final'!K$3:K$1977,'5th Cycle APR Raw Data-Final'!$A$3:$A$1977,'SB35 Determination Data'!$K260,'5th Cycle APR Raw Data-Final'!$T$3:$T$1977,"&gt;="&amp;'SB35 Determination Data'!$F260,'5th Cycle APR Raw Data-Final'!$T$3:$T$1977,"&lt;="&amp;G260))</f>
        <v>3</v>
      </c>
      <c r="V260" s="100">
        <f>IF(AN260&lt;1,SUMIFS('5th Cycle APR Raw Data-Final'!L$3:L$1977,'5th Cycle APR Raw Data-Final'!$A$3:$A$1977,'SB35 Determination Data'!$K260,'5th Cycle APR Raw Data-Final'!$T$3:$T$1977,"&gt;="&amp;'SB35 Determination Data'!$F260,'5th Cycle APR Raw Data-Final'!$T$3:$T$1977,"&lt;"&amp;E260),SUMIFS('5th Cycle APR Raw Data-Final'!L$3:L$1977,'5th Cycle APR Raw Data-Final'!$A$3:$A$1977,'SB35 Determination Data'!$K260,'5th Cycle APR Raw Data-Final'!$T$3:$T$1977,"&gt;="&amp;'SB35 Determination Data'!$F260,'5th Cycle APR Raw Data-Final'!$T$3:$T$1977,"&lt;="&amp;G260))</f>
        <v>2</v>
      </c>
      <c r="W260" s="100">
        <f>IF(AN260&lt;1,SUMIFS('5th Cycle APR Raw Data-Final'!M$3:M$1977,'5th Cycle APR Raw Data-Final'!$A$3:$A$1977,'SB35 Determination Data'!$K260,'5th Cycle APR Raw Data-Final'!$T$3:$T$1977,"&gt;="&amp;'SB35 Determination Data'!$F260,'5th Cycle APR Raw Data-Final'!$T$3:$T$1977,"&lt;"&amp;E260),SUMIFS('5th Cycle APR Raw Data-Final'!M$3:M$1977,'5th Cycle APR Raw Data-Final'!$A$3:$A$1977,'SB35 Determination Data'!$K260,'5th Cycle APR Raw Data-Final'!$T$3:$T$1977,"&gt;="&amp;'SB35 Determination Data'!$F260,'5th Cycle APR Raw Data-Final'!$T$3:$T$1977,"&lt;="&amp;G260))</f>
        <v>1</v>
      </c>
      <c r="X260" s="100">
        <f t="shared" si="128"/>
        <v>25</v>
      </c>
      <c r="Y260" s="100">
        <f t="shared" si="129"/>
        <v>3</v>
      </c>
      <c r="Z260" s="100">
        <f t="shared" si="130"/>
        <v>25</v>
      </c>
      <c r="AA260" s="112">
        <f t="shared" si="131"/>
        <v>0.10714285714285714</v>
      </c>
      <c r="AB260" s="112">
        <f t="shared" si="132"/>
        <v>0.10714285714285714</v>
      </c>
      <c r="AC260" s="100">
        <f>VLOOKUP(K260,'5th Cycle APR Raw Data-Final'!$A$3:$P$1977,14,FALSE)</f>
        <v>32</v>
      </c>
      <c r="AD260" s="100">
        <f>IF(AN260&lt;1,SUMIFS('5th Cycle APR Raw Data-Final'!$O$3:$O$1977,'5th Cycle APR Raw Data-Final'!$A$3:$A$1977,'SB35 Determination Data'!$K260,'5th Cycle APR Raw Data-Final'!$T$3:$T$1977,"&gt;="&amp;'SB35 Determination Data'!$F260,'5th Cycle APR Raw Data-Final'!$T$3:$T$1977,"&lt;"&amp;E260),SUMIFS('5th Cycle APR Raw Data-Final'!$O$3:$O$1977,'5th Cycle APR Raw Data-Final'!$A$3:$A$1977,'SB35 Determination Data'!$K260,'5th Cycle APR Raw Data-Final'!$T$3:$T$1977,"&gt;="&amp;'SB35 Determination Data'!$F260,'5th Cycle APR Raw Data-Final'!$T$3:$T$1977,"&lt;="&amp;G260))</f>
        <v>3</v>
      </c>
      <c r="AE260" s="100">
        <f t="shared" si="133"/>
        <v>29</v>
      </c>
      <c r="AF260" s="112">
        <f t="shared" si="134"/>
        <v>9.375E-2</v>
      </c>
      <c r="AG260" s="100">
        <f>VLOOKUP(K260,'5th Cycle APR Raw Data-Final'!$A$3:$P$1977,16,FALSE)</f>
        <v>15</v>
      </c>
      <c r="AH260" s="100">
        <f>IF(AN260&lt;1,SUMIFS('5th Cycle APR Raw Data-Final'!$Q$3:$Q$1977,'5th Cycle APR Raw Data-Final'!$A$3:$A$1977,'SB35 Determination Data'!$K260,'5th Cycle APR Raw Data-Final'!$T$3:$T$1977,"&gt;="&amp;'SB35 Determination Data'!$F260,'5th Cycle APR Raw Data-Final'!$T$3:$T$1977,"&lt;"&amp;E260),SUMIFS('5th Cycle APR Raw Data-Final'!$Q$3:$Q$1977,'5th Cycle APR Raw Data-Final'!$A$3:$A$1977,'SB35 Determination Data'!$K260,'5th Cycle APR Raw Data-Final'!$T$3:$T$1977,"&gt;="&amp;'SB35 Determination Data'!$F260,'5th Cycle APR Raw Data-Final'!$T$3:$T$1977,"&lt;="&amp;G260))</f>
        <v>27</v>
      </c>
      <c r="AI260" s="100">
        <f t="shared" si="135"/>
        <v>0</v>
      </c>
      <c r="AJ260" s="112">
        <f t="shared" si="136"/>
        <v>1.8</v>
      </c>
      <c r="AK260" s="100">
        <f>VLOOKUP(K260,'5th Cycle APR Raw Data-Final'!$A$3:$R$1977,18,FALSE)</f>
        <v>121</v>
      </c>
      <c r="AL260" s="100">
        <f>IF(AN260&lt;1,SUMIFS('5th Cycle APR Raw Data-Final'!$S$3:$S$1977,'5th Cycle APR Raw Data-Final'!$A$3:$A$1977,'SB35 Determination Data'!$K260,'5th Cycle APR Raw Data-Final'!$T$3:$T$1977,"&gt;="&amp;'SB35 Determination Data'!$F260,'5th Cycle APR Raw Data-Final'!$T$3:$T$1977,"&lt;"&amp;E260),SUMIFS('5th Cycle APR Raw Data-Final'!$S$3:$S$1977,'5th Cycle APR Raw Data-Final'!$A$3:$A$1977,'SB35 Determination Data'!$K260,'5th Cycle APR Raw Data-Final'!$T$3:$T$1977,"&gt;="&amp;'SB35 Determination Data'!$F260,'5th Cycle APR Raw Data-Final'!$T$3:$T$1977,"&lt;="&amp;G260))</f>
        <v>41</v>
      </c>
      <c r="AM260" s="100">
        <f t="shared" si="137"/>
        <v>92</v>
      </c>
      <c r="AN260" s="114">
        <f t="shared" si="138"/>
        <v>0.5</v>
      </c>
      <c r="AO260" s="2" t="str">
        <f t="shared" si="139"/>
        <v>NO</v>
      </c>
      <c r="AP260" s="2" t="str">
        <f t="shared" si="140"/>
        <v>YES</v>
      </c>
      <c r="AQ260" s="2" t="str">
        <f t="shared" si="141"/>
        <v>NO</v>
      </c>
      <c r="AR260" s="124" t="str">
        <f>VLOOKUP(K260,'2018Submitted'!$A$2:$C$540,3,FALSE)</f>
        <v>Successful</v>
      </c>
      <c r="AS260" s="2" t="str">
        <f t="shared" si="142"/>
        <v>NO</v>
      </c>
      <c r="AT260" s="2" t="str">
        <f t="shared" si="143"/>
        <v>YES</v>
      </c>
    </row>
    <row r="261" spans="1:46" s="2" customFormat="1" ht="12.75" customHeight="1" x14ac:dyDescent="0.2">
      <c r="A261" s="2" t="s">
        <v>5</v>
      </c>
      <c r="B261" s="2" t="str">
        <f t="shared" si="116"/>
        <v>LOS ANGELES</v>
      </c>
      <c r="C261" s="71">
        <f t="shared" si="117"/>
        <v>0.625</v>
      </c>
      <c r="D261" s="72">
        <f t="shared" si="118"/>
        <v>8</v>
      </c>
      <c r="E261" s="99">
        <f t="shared" si="119"/>
        <v>2018</v>
      </c>
      <c r="F261" s="99">
        <f t="shared" si="120"/>
        <v>2014</v>
      </c>
      <c r="G261" s="99" t="str">
        <f t="shared" si="121"/>
        <v>2021</v>
      </c>
      <c r="H261" s="2" t="str">
        <f t="shared" si="122"/>
        <v>10/15/2013</v>
      </c>
      <c r="I261" s="2" t="str">
        <f t="shared" si="123"/>
        <v>10/15/2021</v>
      </c>
      <c r="J261" s="2" t="s">
        <v>3</v>
      </c>
      <c r="K261" s="113" t="s">
        <v>5</v>
      </c>
      <c r="L261" s="100">
        <f>VLOOKUP(K261,'5th Cycle APR Raw Data-Final'!$A$3:$P$1977,6,FALSE)</f>
        <v>20427</v>
      </c>
      <c r="M261" s="100">
        <f>IF(AN261&lt;1,SUMIFS('5th Cycle APR Raw Data-Final'!G$3:G$1977,'5th Cycle APR Raw Data-Final'!$A$3:$A$1977,'SB35 Determination Data'!$K261,'5th Cycle APR Raw Data-Final'!$T$3:$T$1977,"&gt;="&amp;'SB35 Determination Data'!$F261,'5th Cycle APR Raw Data-Final'!$T$3:$T$1977,"&lt;"&amp;E261),SUMIFS('5th Cycle APR Raw Data-Final'!G$3:G$1977,'5th Cycle APR Raw Data-Final'!$A$3:$A$1977,'SB35 Determination Data'!$K261,'5th Cycle APR Raw Data-Final'!$T$3:$T$1977,"&gt;="&amp;'SB35 Determination Data'!$F261,'5th Cycle APR Raw Data-Final'!$T$3:$T$1977,"&lt;="&amp;G261))</f>
        <v>3164</v>
      </c>
      <c r="N261" s="100">
        <f>IF(AN261&lt;1,SUMIFS('5th Cycle APR Raw Data-Final'!H$3:H$1977,'5th Cycle APR Raw Data-Final'!$A$3:$A$1977,'SB35 Determination Data'!$K261,'5th Cycle APR Raw Data-Final'!$T$3:$T$1977,"&gt;="&amp;'SB35 Determination Data'!$F261,'5th Cycle APR Raw Data-Final'!$T$3:$T$1977,"&lt;"&amp;E261),SUMIFS('5th Cycle APR Raw Data-Final'!H$3:H$1977,'5th Cycle APR Raw Data-Final'!$A$3:$A$1977,'SB35 Determination Data'!$K261,'5th Cycle APR Raw Data-Final'!$T$3:$T$1977,"&gt;="&amp;'SB35 Determination Data'!$F261,'5th Cycle APR Raw Data-Final'!$T$3:$T$1977,"&lt;="&amp;G261))</f>
        <v>3164</v>
      </c>
      <c r="O261" s="100">
        <f>IF(AN261&lt;1,SUMIFS('5th Cycle APR Raw Data-Final'!I$3:I$1977,'5th Cycle APR Raw Data-Final'!$A$3:$A$1977,'SB35 Determination Data'!$K261,'5th Cycle APR Raw Data-Final'!$T$3:$T$1977,"&gt;="&amp;'SB35 Determination Data'!$F261,'5th Cycle APR Raw Data-Final'!$T$3:$T$1977,"&lt;"&amp;E261),SUMIFS('5th Cycle APR Raw Data-Final'!I$3:I$1977,'5th Cycle APR Raw Data-Final'!$A$3:$A$1977,'SB35 Determination Data'!$K261,'5th Cycle APR Raw Data-Final'!$T$3:$T$1977,"&gt;="&amp;'SB35 Determination Data'!$F261,'5th Cycle APR Raw Data-Final'!$T$3:$T$1977,"&lt;="&amp;G261))</f>
        <v>0</v>
      </c>
      <c r="P261" s="100">
        <f t="shared" si="124"/>
        <v>17263</v>
      </c>
      <c r="Q261" s="112">
        <f t="shared" si="125"/>
        <v>0.15489303372986732</v>
      </c>
      <c r="R261" s="101">
        <f t="shared" si="126"/>
        <v>10214</v>
      </c>
      <c r="S261" s="101">
        <f t="shared" si="127"/>
        <v>0</v>
      </c>
      <c r="T261" s="100">
        <f>VLOOKUP(K261,'5th Cycle APR Raw Data-Final'!$A$3:$P$1977,10,FALSE)</f>
        <v>12435</v>
      </c>
      <c r="U261" s="100">
        <f>IF(AN261&lt;1,SUMIFS('5th Cycle APR Raw Data-Final'!K$3:K$1977,'5th Cycle APR Raw Data-Final'!$A$3:$A$1977,'SB35 Determination Data'!$K261,'5th Cycle APR Raw Data-Final'!$T$3:$T$1977,"&gt;="&amp;'SB35 Determination Data'!$F261,'5th Cycle APR Raw Data-Final'!$T$3:$T$1977,"&lt;"&amp;E261),SUMIFS('5th Cycle APR Raw Data-Final'!K$3:K$1977,'5th Cycle APR Raw Data-Final'!$A$3:$A$1977,'SB35 Determination Data'!$K261,'5th Cycle APR Raw Data-Final'!$T$3:$T$1977,"&gt;="&amp;'SB35 Determination Data'!$F261,'5th Cycle APR Raw Data-Final'!$T$3:$T$1977,"&lt;="&amp;G261))</f>
        <v>2262</v>
      </c>
      <c r="V261" s="100">
        <f>IF(AN261&lt;1,SUMIFS('5th Cycle APR Raw Data-Final'!L$3:L$1977,'5th Cycle APR Raw Data-Final'!$A$3:$A$1977,'SB35 Determination Data'!$K261,'5th Cycle APR Raw Data-Final'!$T$3:$T$1977,"&gt;="&amp;'SB35 Determination Data'!$F261,'5th Cycle APR Raw Data-Final'!$T$3:$T$1977,"&lt;"&amp;E261),SUMIFS('5th Cycle APR Raw Data-Final'!L$3:L$1977,'5th Cycle APR Raw Data-Final'!$A$3:$A$1977,'SB35 Determination Data'!$K261,'5th Cycle APR Raw Data-Final'!$T$3:$T$1977,"&gt;="&amp;'SB35 Determination Data'!$F261,'5th Cycle APR Raw Data-Final'!$T$3:$T$1977,"&lt;="&amp;G261))</f>
        <v>2262</v>
      </c>
      <c r="W261" s="100">
        <f>IF(AN261&lt;1,SUMIFS('5th Cycle APR Raw Data-Final'!M$3:M$1977,'5th Cycle APR Raw Data-Final'!$A$3:$A$1977,'SB35 Determination Data'!$K261,'5th Cycle APR Raw Data-Final'!$T$3:$T$1977,"&gt;="&amp;'SB35 Determination Data'!$F261,'5th Cycle APR Raw Data-Final'!$T$3:$T$1977,"&lt;"&amp;E261),SUMIFS('5th Cycle APR Raw Data-Final'!M$3:M$1977,'5th Cycle APR Raw Data-Final'!$A$3:$A$1977,'SB35 Determination Data'!$K261,'5th Cycle APR Raw Data-Final'!$T$3:$T$1977,"&gt;="&amp;'SB35 Determination Data'!$F261,'5th Cycle APR Raw Data-Final'!$T$3:$T$1977,"&lt;="&amp;G261))</f>
        <v>0</v>
      </c>
      <c r="X261" s="100">
        <f t="shared" si="128"/>
        <v>10173</v>
      </c>
      <c r="Y261" s="100">
        <f t="shared" si="129"/>
        <v>2262</v>
      </c>
      <c r="Z261" s="100">
        <f t="shared" si="130"/>
        <v>10173</v>
      </c>
      <c r="AA261" s="112">
        <f t="shared" si="131"/>
        <v>0.18190591073582629</v>
      </c>
      <c r="AB261" s="112">
        <f t="shared" si="132"/>
        <v>0.18190591073582629</v>
      </c>
      <c r="AC261" s="100">
        <f>VLOOKUP(K261,'5th Cycle APR Raw Data-Final'!$A$3:$P$1977,14,FALSE)</f>
        <v>13728</v>
      </c>
      <c r="AD261" s="100">
        <f>IF(AN261&lt;1,SUMIFS('5th Cycle APR Raw Data-Final'!$O$3:$O$1977,'5th Cycle APR Raw Data-Final'!$A$3:$A$1977,'SB35 Determination Data'!$K261,'5th Cycle APR Raw Data-Final'!$T$3:$T$1977,"&gt;="&amp;'SB35 Determination Data'!$F261,'5th Cycle APR Raw Data-Final'!$T$3:$T$1977,"&lt;"&amp;E261),SUMIFS('5th Cycle APR Raw Data-Final'!$O$3:$O$1977,'5th Cycle APR Raw Data-Final'!$A$3:$A$1977,'SB35 Determination Data'!$K261,'5th Cycle APR Raw Data-Final'!$T$3:$T$1977,"&gt;="&amp;'SB35 Determination Data'!$F261,'5th Cycle APR Raw Data-Final'!$T$3:$T$1977,"&lt;="&amp;G261))</f>
        <v>262</v>
      </c>
      <c r="AE261" s="100">
        <f t="shared" si="133"/>
        <v>13466</v>
      </c>
      <c r="AF261" s="112">
        <f t="shared" si="134"/>
        <v>1.9085081585081584E-2</v>
      </c>
      <c r="AG261" s="100">
        <f>VLOOKUP(K261,'5th Cycle APR Raw Data-Final'!$A$3:$P$1977,16,FALSE)</f>
        <v>35412</v>
      </c>
      <c r="AH261" s="100">
        <f>IF(AN261&lt;1,SUMIFS('5th Cycle APR Raw Data-Final'!$Q$3:$Q$1977,'5th Cycle APR Raw Data-Final'!$A$3:$A$1977,'SB35 Determination Data'!$K261,'5th Cycle APR Raw Data-Final'!$T$3:$T$1977,"&gt;="&amp;'SB35 Determination Data'!$F261,'5th Cycle APR Raw Data-Final'!$T$3:$T$1977,"&lt;"&amp;E261),SUMIFS('5th Cycle APR Raw Data-Final'!$Q$3:$Q$1977,'5th Cycle APR Raw Data-Final'!$A$3:$A$1977,'SB35 Determination Data'!$K261,'5th Cycle APR Raw Data-Final'!$T$3:$T$1977,"&gt;="&amp;'SB35 Determination Data'!$F261,'5th Cycle APR Raw Data-Final'!$T$3:$T$1977,"&lt;="&amp;G261))</f>
        <v>54151</v>
      </c>
      <c r="AI261" s="100">
        <f t="shared" si="135"/>
        <v>0</v>
      </c>
      <c r="AJ261" s="112">
        <f t="shared" si="136"/>
        <v>1.5291709025189202</v>
      </c>
      <c r="AK261" s="100">
        <f>VLOOKUP(K261,'5th Cycle APR Raw Data-Final'!$A$3:$R$1977,18,FALSE)</f>
        <v>82002</v>
      </c>
      <c r="AL261" s="100">
        <f>IF(AN261&lt;1,SUMIFS('5th Cycle APR Raw Data-Final'!$S$3:$S$1977,'5th Cycle APR Raw Data-Final'!$A$3:$A$1977,'SB35 Determination Data'!$K261,'5th Cycle APR Raw Data-Final'!$T$3:$T$1977,"&gt;="&amp;'SB35 Determination Data'!$F261,'5th Cycle APR Raw Data-Final'!$T$3:$T$1977,"&lt;"&amp;E261),SUMIFS('5th Cycle APR Raw Data-Final'!$S$3:$S$1977,'5th Cycle APR Raw Data-Final'!$A$3:$A$1977,'SB35 Determination Data'!$K261,'5th Cycle APR Raw Data-Final'!$T$3:$T$1977,"&gt;="&amp;'SB35 Determination Data'!$F261,'5th Cycle APR Raw Data-Final'!$T$3:$T$1977,"&lt;="&amp;G261))</f>
        <v>59839</v>
      </c>
      <c r="AM261" s="100">
        <f t="shared" si="137"/>
        <v>40902</v>
      </c>
      <c r="AN261" s="114">
        <f t="shared" si="138"/>
        <v>0.5</v>
      </c>
      <c r="AO261" s="2" t="str">
        <f t="shared" si="139"/>
        <v>NO</v>
      </c>
      <c r="AP261" s="2" t="str">
        <f t="shared" si="140"/>
        <v>YES</v>
      </c>
      <c r="AQ261" s="2" t="str">
        <f t="shared" si="141"/>
        <v>NO</v>
      </c>
      <c r="AR261" s="124" t="str">
        <f>VLOOKUP(K261,'2018Submitted'!$A$2:$C$540,3,FALSE)</f>
        <v>Successful</v>
      </c>
      <c r="AS261" s="2" t="str">
        <f t="shared" si="142"/>
        <v>NO</v>
      </c>
      <c r="AT261" s="2" t="str">
        <f t="shared" si="143"/>
        <v>YES</v>
      </c>
    </row>
    <row r="262" spans="1:46" s="2" customFormat="1" ht="12.75" customHeight="1" x14ac:dyDescent="0.2">
      <c r="A262" s="2" t="s">
        <v>5</v>
      </c>
      <c r="B262" s="11" t="str">
        <f t="shared" si="116"/>
        <v>LOS ANGELES COUNTY</v>
      </c>
      <c r="C262" s="71">
        <f t="shared" si="117"/>
        <v>0.625</v>
      </c>
      <c r="D262" s="72">
        <f t="shared" si="118"/>
        <v>8</v>
      </c>
      <c r="E262" s="99">
        <f t="shared" si="119"/>
        <v>2018</v>
      </c>
      <c r="F262" s="99">
        <f t="shared" si="120"/>
        <v>2014</v>
      </c>
      <c r="G262" s="99" t="str">
        <f t="shared" si="121"/>
        <v>2021</v>
      </c>
      <c r="H262" s="2" t="str">
        <f t="shared" si="122"/>
        <v>10/15/2013</v>
      </c>
      <c r="I262" s="2" t="str">
        <f t="shared" si="123"/>
        <v>10/15/2021</v>
      </c>
      <c r="J262" s="2" t="s">
        <v>3</v>
      </c>
      <c r="K262" s="113" t="s">
        <v>182</v>
      </c>
      <c r="L262" s="100">
        <f>VLOOKUP(K262,'5th Cycle APR Raw Data-Final'!$A$3:$P$1977,6,FALSE)</f>
        <v>7417</v>
      </c>
      <c r="M262" s="100">
        <f>IF(AN262&lt;1,SUMIFS('5th Cycle APR Raw Data-Final'!G$3:G$1977,'5th Cycle APR Raw Data-Final'!$A$3:$A$1977,'SB35 Determination Data'!$K262,'5th Cycle APR Raw Data-Final'!$T$3:$T$1977,"&gt;="&amp;'SB35 Determination Data'!$F262,'5th Cycle APR Raw Data-Final'!$T$3:$T$1977,"&lt;"&amp;E262),SUMIFS('5th Cycle APR Raw Data-Final'!G$3:G$1977,'5th Cycle APR Raw Data-Final'!$A$3:$A$1977,'SB35 Determination Data'!$K262,'5th Cycle APR Raw Data-Final'!$T$3:$T$1977,"&gt;="&amp;'SB35 Determination Data'!$F262,'5th Cycle APR Raw Data-Final'!$T$3:$T$1977,"&lt;="&amp;G262))</f>
        <v>580</v>
      </c>
      <c r="N262" s="100">
        <f>IF(AN262&lt;1,SUMIFS('5th Cycle APR Raw Data-Final'!H$3:H$1977,'5th Cycle APR Raw Data-Final'!$A$3:$A$1977,'SB35 Determination Data'!$K262,'5th Cycle APR Raw Data-Final'!$T$3:$T$1977,"&gt;="&amp;'SB35 Determination Data'!$F262,'5th Cycle APR Raw Data-Final'!$T$3:$T$1977,"&lt;"&amp;E262),SUMIFS('5th Cycle APR Raw Data-Final'!H$3:H$1977,'5th Cycle APR Raw Data-Final'!$A$3:$A$1977,'SB35 Determination Data'!$K262,'5th Cycle APR Raw Data-Final'!$T$3:$T$1977,"&gt;="&amp;'SB35 Determination Data'!$F262,'5th Cycle APR Raw Data-Final'!$T$3:$T$1977,"&lt;="&amp;G262))</f>
        <v>580</v>
      </c>
      <c r="O262" s="100">
        <f>IF(AN262&lt;1,SUMIFS('5th Cycle APR Raw Data-Final'!I$3:I$1977,'5th Cycle APR Raw Data-Final'!$A$3:$A$1977,'SB35 Determination Data'!$K262,'5th Cycle APR Raw Data-Final'!$T$3:$T$1977,"&gt;="&amp;'SB35 Determination Data'!$F262,'5th Cycle APR Raw Data-Final'!$T$3:$T$1977,"&lt;"&amp;E262),SUMIFS('5th Cycle APR Raw Data-Final'!I$3:I$1977,'5th Cycle APR Raw Data-Final'!$A$3:$A$1977,'SB35 Determination Data'!$K262,'5th Cycle APR Raw Data-Final'!$T$3:$T$1977,"&gt;="&amp;'SB35 Determination Data'!$F262,'5th Cycle APR Raw Data-Final'!$T$3:$T$1977,"&lt;="&amp;G262))</f>
        <v>0</v>
      </c>
      <c r="P262" s="100">
        <f t="shared" si="124"/>
        <v>6837</v>
      </c>
      <c r="Q262" s="112">
        <f t="shared" si="125"/>
        <v>7.8198732641229604E-2</v>
      </c>
      <c r="R262" s="101">
        <f t="shared" si="126"/>
        <v>3709</v>
      </c>
      <c r="S262" s="101">
        <f t="shared" si="127"/>
        <v>0</v>
      </c>
      <c r="T262" s="100">
        <f>VLOOKUP(K262,'5th Cycle APR Raw Data-Final'!$A$3:$P$1977,10,FALSE)</f>
        <v>4287</v>
      </c>
      <c r="U262" s="100">
        <f>IF(AN262&lt;1,SUMIFS('5th Cycle APR Raw Data-Final'!K$3:K$1977,'5th Cycle APR Raw Data-Final'!$A$3:$A$1977,'SB35 Determination Data'!$K262,'5th Cycle APR Raw Data-Final'!$T$3:$T$1977,"&gt;="&amp;'SB35 Determination Data'!$F262,'5th Cycle APR Raw Data-Final'!$T$3:$T$1977,"&lt;"&amp;E262),SUMIFS('5th Cycle APR Raw Data-Final'!K$3:K$1977,'5th Cycle APR Raw Data-Final'!$A$3:$A$1977,'SB35 Determination Data'!$K262,'5th Cycle APR Raw Data-Final'!$T$3:$T$1977,"&gt;="&amp;'SB35 Determination Data'!$F262,'5th Cycle APR Raw Data-Final'!$T$3:$T$1977,"&lt;="&amp;G262))</f>
        <v>108</v>
      </c>
      <c r="V262" s="100">
        <f>IF(AN262&lt;1,SUMIFS('5th Cycle APR Raw Data-Final'!L$3:L$1977,'5th Cycle APR Raw Data-Final'!$A$3:$A$1977,'SB35 Determination Data'!$K262,'5th Cycle APR Raw Data-Final'!$T$3:$T$1977,"&gt;="&amp;'SB35 Determination Data'!$F262,'5th Cycle APR Raw Data-Final'!$T$3:$T$1977,"&lt;"&amp;E262),SUMIFS('5th Cycle APR Raw Data-Final'!L$3:L$1977,'5th Cycle APR Raw Data-Final'!$A$3:$A$1977,'SB35 Determination Data'!$K262,'5th Cycle APR Raw Data-Final'!$T$3:$T$1977,"&gt;="&amp;'SB35 Determination Data'!$F262,'5th Cycle APR Raw Data-Final'!$T$3:$T$1977,"&lt;="&amp;G262))</f>
        <v>108</v>
      </c>
      <c r="W262" s="100">
        <f>IF(AN262&lt;1,SUMIFS('5th Cycle APR Raw Data-Final'!M$3:M$1977,'5th Cycle APR Raw Data-Final'!$A$3:$A$1977,'SB35 Determination Data'!$K262,'5th Cycle APR Raw Data-Final'!$T$3:$T$1977,"&gt;="&amp;'SB35 Determination Data'!$F262,'5th Cycle APR Raw Data-Final'!$T$3:$T$1977,"&lt;"&amp;E262),SUMIFS('5th Cycle APR Raw Data-Final'!M$3:M$1977,'5th Cycle APR Raw Data-Final'!$A$3:$A$1977,'SB35 Determination Data'!$K262,'5th Cycle APR Raw Data-Final'!$T$3:$T$1977,"&gt;="&amp;'SB35 Determination Data'!$F262,'5th Cycle APR Raw Data-Final'!$T$3:$T$1977,"&lt;="&amp;G262))</f>
        <v>0</v>
      </c>
      <c r="X262" s="100">
        <f t="shared" si="128"/>
        <v>4179</v>
      </c>
      <c r="Y262" s="100">
        <f t="shared" si="129"/>
        <v>108</v>
      </c>
      <c r="Z262" s="100">
        <f t="shared" si="130"/>
        <v>4179</v>
      </c>
      <c r="AA262" s="112">
        <f t="shared" si="131"/>
        <v>2.5192442267319804E-2</v>
      </c>
      <c r="AB262" s="112">
        <f t="shared" si="132"/>
        <v>2.5192442267319804E-2</v>
      </c>
      <c r="AC262" s="100">
        <f>VLOOKUP(K262,'5th Cycle APR Raw Data-Final'!$A$3:$P$1977,14,FALSE)</f>
        <v>4938</v>
      </c>
      <c r="AD262" s="100">
        <f>IF(AN262&lt;1,SUMIFS('5th Cycle APR Raw Data-Final'!$O$3:$O$1977,'5th Cycle APR Raw Data-Final'!$A$3:$A$1977,'SB35 Determination Data'!$K262,'5th Cycle APR Raw Data-Final'!$T$3:$T$1977,"&gt;="&amp;'SB35 Determination Data'!$F262,'5th Cycle APR Raw Data-Final'!$T$3:$T$1977,"&lt;"&amp;E262),SUMIFS('5th Cycle APR Raw Data-Final'!$O$3:$O$1977,'5th Cycle APR Raw Data-Final'!$A$3:$A$1977,'SB35 Determination Data'!$K262,'5th Cycle APR Raw Data-Final'!$T$3:$T$1977,"&gt;="&amp;'SB35 Determination Data'!$F262,'5th Cycle APR Raw Data-Final'!$T$3:$T$1977,"&lt;="&amp;G262))</f>
        <v>0</v>
      </c>
      <c r="AE262" s="100">
        <f t="shared" si="133"/>
        <v>4938</v>
      </c>
      <c r="AF262" s="112">
        <f t="shared" si="134"/>
        <v>0</v>
      </c>
      <c r="AG262" s="100">
        <f>VLOOKUP(K262,'5th Cycle APR Raw Data-Final'!$A$3:$P$1977,16,FALSE)</f>
        <v>10844</v>
      </c>
      <c r="AH262" s="100">
        <f>IF(AN262&lt;1,SUMIFS('5th Cycle APR Raw Data-Final'!$Q$3:$Q$1977,'5th Cycle APR Raw Data-Final'!$A$3:$A$1977,'SB35 Determination Data'!$K262,'5th Cycle APR Raw Data-Final'!$T$3:$T$1977,"&gt;="&amp;'SB35 Determination Data'!$F262,'5th Cycle APR Raw Data-Final'!$T$3:$T$1977,"&lt;"&amp;E262),SUMIFS('5th Cycle APR Raw Data-Final'!$Q$3:$Q$1977,'5th Cycle APR Raw Data-Final'!$A$3:$A$1977,'SB35 Determination Data'!$K262,'5th Cycle APR Raw Data-Final'!$T$3:$T$1977,"&gt;="&amp;'SB35 Determination Data'!$F262,'5th Cycle APR Raw Data-Final'!$T$3:$T$1977,"&lt;="&amp;G262))</f>
        <v>3545</v>
      </c>
      <c r="AI262" s="100">
        <f t="shared" si="135"/>
        <v>7299</v>
      </c>
      <c r="AJ262" s="112">
        <f t="shared" si="136"/>
        <v>0.32690888970859461</v>
      </c>
      <c r="AK262" s="100">
        <f>VLOOKUP(K262,'5th Cycle APR Raw Data-Final'!$A$3:$R$1977,18,FALSE)</f>
        <v>27486</v>
      </c>
      <c r="AL262" s="100">
        <f>IF(AN262&lt;1,SUMIFS('5th Cycle APR Raw Data-Final'!$S$3:$S$1977,'5th Cycle APR Raw Data-Final'!$A$3:$A$1977,'SB35 Determination Data'!$K262,'5th Cycle APR Raw Data-Final'!$T$3:$T$1977,"&gt;="&amp;'SB35 Determination Data'!$F262,'5th Cycle APR Raw Data-Final'!$T$3:$T$1977,"&lt;"&amp;E262),SUMIFS('5th Cycle APR Raw Data-Final'!$S$3:$S$1977,'5th Cycle APR Raw Data-Final'!$A$3:$A$1977,'SB35 Determination Data'!$K262,'5th Cycle APR Raw Data-Final'!$T$3:$T$1977,"&gt;="&amp;'SB35 Determination Data'!$F262,'5th Cycle APR Raw Data-Final'!$T$3:$T$1977,"&lt;="&amp;G262))</f>
        <v>4233</v>
      </c>
      <c r="AM262" s="100">
        <f t="shared" si="137"/>
        <v>23253</v>
      </c>
      <c r="AN262" s="114">
        <f t="shared" si="138"/>
        <v>0.5</v>
      </c>
      <c r="AO262" s="2" t="str">
        <f t="shared" si="139"/>
        <v>YES</v>
      </c>
      <c r="AP262" s="2" t="str">
        <f t="shared" si="140"/>
        <v>NO</v>
      </c>
      <c r="AQ262" s="2" t="str">
        <f t="shared" si="141"/>
        <v>NO</v>
      </c>
      <c r="AR262" s="124" t="str">
        <f>VLOOKUP(K262,'2018Submitted'!$A$2:$C$540,3,FALSE)</f>
        <v>Successful</v>
      </c>
      <c r="AS262" s="2" t="str">
        <f t="shared" si="142"/>
        <v>NO</v>
      </c>
      <c r="AT262" s="2" t="str">
        <f t="shared" si="143"/>
        <v>NO</v>
      </c>
    </row>
    <row r="263" spans="1:46" s="2" customFormat="1" ht="12.75" customHeight="1" x14ac:dyDescent="0.2">
      <c r="A263" s="2" t="s">
        <v>949</v>
      </c>
      <c r="B263" s="2" t="str">
        <f t="shared" si="116"/>
        <v>LOS BANOS</v>
      </c>
      <c r="C263" s="71">
        <f t="shared" si="117"/>
        <v>0.375</v>
      </c>
      <c r="D263" s="72">
        <f t="shared" si="118"/>
        <v>8</v>
      </c>
      <c r="E263" s="99">
        <f t="shared" si="119"/>
        <v>2020</v>
      </c>
      <c r="F263" s="99">
        <f t="shared" si="120"/>
        <v>2016</v>
      </c>
      <c r="G263" s="99">
        <f t="shared" si="121"/>
        <v>2023</v>
      </c>
      <c r="H263" s="2" t="str">
        <f t="shared" si="122"/>
        <v>03/31/2016</v>
      </c>
      <c r="I263" s="2" t="str">
        <f t="shared" si="123"/>
        <v>03/31/2024</v>
      </c>
      <c r="J263" s="2" t="s">
        <v>950</v>
      </c>
      <c r="K263" s="113" t="s">
        <v>952</v>
      </c>
      <c r="L263" s="100">
        <f>VLOOKUP(K263,'5th Cycle APR Raw Data-Final'!$A$3:$P$1977,6,FALSE)</f>
        <v>604</v>
      </c>
      <c r="M263" s="100">
        <f>IF(AN263&lt;1,SUMIFS('5th Cycle APR Raw Data-Final'!G$3:G$1977,'5th Cycle APR Raw Data-Final'!$A$3:$A$1977,'SB35 Determination Data'!$K263,'5th Cycle APR Raw Data-Final'!$T$3:$T$1977,"&gt;="&amp;'SB35 Determination Data'!$F263,'5th Cycle APR Raw Data-Final'!$T$3:$T$1977,"&lt;"&amp;E263),SUMIFS('5th Cycle APR Raw Data-Final'!G$3:G$1977,'5th Cycle APR Raw Data-Final'!$A$3:$A$1977,'SB35 Determination Data'!$K263,'5th Cycle APR Raw Data-Final'!$T$3:$T$1977,"&gt;="&amp;'SB35 Determination Data'!$F263,'5th Cycle APR Raw Data-Final'!$T$3:$T$1977,"&lt;="&amp;G263))</f>
        <v>41</v>
      </c>
      <c r="N263" s="100">
        <f>IF(AN263&lt;1,SUMIFS('5th Cycle APR Raw Data-Final'!H$3:H$1977,'5th Cycle APR Raw Data-Final'!$A$3:$A$1977,'SB35 Determination Data'!$K263,'5th Cycle APR Raw Data-Final'!$T$3:$T$1977,"&gt;="&amp;'SB35 Determination Data'!$F263,'5th Cycle APR Raw Data-Final'!$T$3:$T$1977,"&lt;"&amp;E263),SUMIFS('5th Cycle APR Raw Data-Final'!H$3:H$1977,'5th Cycle APR Raw Data-Final'!$A$3:$A$1977,'SB35 Determination Data'!$K263,'5th Cycle APR Raw Data-Final'!$T$3:$T$1977,"&gt;="&amp;'SB35 Determination Data'!$F263,'5th Cycle APR Raw Data-Final'!$T$3:$T$1977,"&lt;="&amp;G263))</f>
        <v>41</v>
      </c>
      <c r="O263" s="100">
        <f>IF(AN263&lt;1,SUMIFS('5th Cycle APR Raw Data-Final'!I$3:I$1977,'5th Cycle APR Raw Data-Final'!$A$3:$A$1977,'SB35 Determination Data'!$K263,'5th Cycle APR Raw Data-Final'!$T$3:$T$1977,"&gt;="&amp;'SB35 Determination Data'!$F263,'5th Cycle APR Raw Data-Final'!$T$3:$T$1977,"&lt;"&amp;E263),SUMIFS('5th Cycle APR Raw Data-Final'!I$3:I$1977,'5th Cycle APR Raw Data-Final'!$A$3:$A$1977,'SB35 Determination Data'!$K263,'5th Cycle APR Raw Data-Final'!$T$3:$T$1977,"&gt;="&amp;'SB35 Determination Data'!$F263,'5th Cycle APR Raw Data-Final'!$T$3:$T$1977,"&lt;="&amp;G263))</f>
        <v>0</v>
      </c>
      <c r="P263" s="100">
        <f t="shared" si="124"/>
        <v>563</v>
      </c>
      <c r="Q263" s="112">
        <f t="shared" si="125"/>
        <v>6.7880794701986755E-2</v>
      </c>
      <c r="R263" s="101">
        <f t="shared" si="126"/>
        <v>227</v>
      </c>
      <c r="S263" s="101">
        <f t="shared" si="127"/>
        <v>0</v>
      </c>
      <c r="T263" s="100">
        <f>VLOOKUP(K263,'5th Cycle APR Raw Data-Final'!$A$3:$P$1977,10,FALSE)</f>
        <v>431</v>
      </c>
      <c r="U263" s="100">
        <f>IF(AN263&lt;1,SUMIFS('5th Cycle APR Raw Data-Final'!K$3:K$1977,'5th Cycle APR Raw Data-Final'!$A$3:$A$1977,'SB35 Determination Data'!$K263,'5th Cycle APR Raw Data-Final'!$T$3:$T$1977,"&gt;="&amp;'SB35 Determination Data'!$F263,'5th Cycle APR Raw Data-Final'!$T$3:$T$1977,"&lt;"&amp;E263),SUMIFS('5th Cycle APR Raw Data-Final'!K$3:K$1977,'5th Cycle APR Raw Data-Final'!$A$3:$A$1977,'SB35 Determination Data'!$K263,'5th Cycle APR Raw Data-Final'!$T$3:$T$1977,"&gt;="&amp;'SB35 Determination Data'!$F263,'5th Cycle APR Raw Data-Final'!$T$3:$T$1977,"&lt;="&amp;G263))</f>
        <v>22</v>
      </c>
      <c r="V263" s="100">
        <f>IF(AN263&lt;1,SUMIFS('5th Cycle APR Raw Data-Final'!L$3:L$1977,'5th Cycle APR Raw Data-Final'!$A$3:$A$1977,'SB35 Determination Data'!$K263,'5th Cycle APR Raw Data-Final'!$T$3:$T$1977,"&gt;="&amp;'SB35 Determination Data'!$F263,'5th Cycle APR Raw Data-Final'!$T$3:$T$1977,"&lt;"&amp;E263),SUMIFS('5th Cycle APR Raw Data-Final'!L$3:L$1977,'5th Cycle APR Raw Data-Final'!$A$3:$A$1977,'SB35 Determination Data'!$K263,'5th Cycle APR Raw Data-Final'!$T$3:$T$1977,"&gt;="&amp;'SB35 Determination Data'!$F263,'5th Cycle APR Raw Data-Final'!$T$3:$T$1977,"&lt;="&amp;G263))</f>
        <v>21</v>
      </c>
      <c r="W263" s="100">
        <f>IF(AN263&lt;1,SUMIFS('5th Cycle APR Raw Data-Final'!M$3:M$1977,'5th Cycle APR Raw Data-Final'!$A$3:$A$1977,'SB35 Determination Data'!$K263,'5th Cycle APR Raw Data-Final'!$T$3:$T$1977,"&gt;="&amp;'SB35 Determination Data'!$F263,'5th Cycle APR Raw Data-Final'!$T$3:$T$1977,"&lt;"&amp;E263),SUMIFS('5th Cycle APR Raw Data-Final'!M$3:M$1977,'5th Cycle APR Raw Data-Final'!$A$3:$A$1977,'SB35 Determination Data'!$K263,'5th Cycle APR Raw Data-Final'!$T$3:$T$1977,"&gt;="&amp;'SB35 Determination Data'!$F263,'5th Cycle APR Raw Data-Final'!$T$3:$T$1977,"&lt;="&amp;G263))</f>
        <v>1</v>
      </c>
      <c r="X263" s="100">
        <f t="shared" si="128"/>
        <v>409</v>
      </c>
      <c r="Y263" s="100">
        <f t="shared" si="129"/>
        <v>22</v>
      </c>
      <c r="Z263" s="100">
        <f t="shared" si="130"/>
        <v>409</v>
      </c>
      <c r="AA263" s="112">
        <f t="shared" si="131"/>
        <v>5.1044083526682132E-2</v>
      </c>
      <c r="AB263" s="112">
        <f t="shared" si="132"/>
        <v>5.1044083526682132E-2</v>
      </c>
      <c r="AC263" s="100">
        <f>VLOOKUP(K263,'5th Cycle APR Raw Data-Final'!$A$3:$P$1977,14,FALSE)</f>
        <v>396</v>
      </c>
      <c r="AD263" s="100">
        <f>IF(AN263&lt;1,SUMIFS('5th Cycle APR Raw Data-Final'!$O$3:$O$1977,'5th Cycle APR Raw Data-Final'!$A$3:$A$1977,'SB35 Determination Data'!$K263,'5th Cycle APR Raw Data-Final'!$T$3:$T$1977,"&gt;="&amp;'SB35 Determination Data'!$F263,'5th Cycle APR Raw Data-Final'!$T$3:$T$1977,"&lt;"&amp;E263),SUMIFS('5th Cycle APR Raw Data-Final'!$O$3:$O$1977,'5th Cycle APR Raw Data-Final'!$A$3:$A$1977,'SB35 Determination Data'!$K263,'5th Cycle APR Raw Data-Final'!$T$3:$T$1977,"&gt;="&amp;'SB35 Determination Data'!$F263,'5th Cycle APR Raw Data-Final'!$T$3:$T$1977,"&lt;="&amp;G263))</f>
        <v>11</v>
      </c>
      <c r="AE263" s="100">
        <f t="shared" si="133"/>
        <v>385</v>
      </c>
      <c r="AF263" s="112">
        <f t="shared" si="134"/>
        <v>2.7777777777777776E-2</v>
      </c>
      <c r="AG263" s="100">
        <f>VLOOKUP(K263,'5th Cycle APR Raw Data-Final'!$A$3:$P$1977,16,FALSE)</f>
        <v>1049</v>
      </c>
      <c r="AH263" s="100">
        <f>IF(AN263&lt;1,SUMIFS('5th Cycle APR Raw Data-Final'!$Q$3:$Q$1977,'5th Cycle APR Raw Data-Final'!$A$3:$A$1977,'SB35 Determination Data'!$K263,'5th Cycle APR Raw Data-Final'!$T$3:$T$1977,"&gt;="&amp;'SB35 Determination Data'!$F263,'5th Cycle APR Raw Data-Final'!$T$3:$T$1977,"&lt;"&amp;E263),SUMIFS('5th Cycle APR Raw Data-Final'!$Q$3:$Q$1977,'5th Cycle APR Raw Data-Final'!$A$3:$A$1977,'SB35 Determination Data'!$K263,'5th Cycle APR Raw Data-Final'!$T$3:$T$1977,"&gt;="&amp;'SB35 Determination Data'!$F263,'5th Cycle APR Raw Data-Final'!$T$3:$T$1977,"&lt;="&amp;G263))</f>
        <v>475</v>
      </c>
      <c r="AI263" s="100">
        <f t="shared" si="135"/>
        <v>574</v>
      </c>
      <c r="AJ263" s="112">
        <f t="shared" si="136"/>
        <v>0.45281220209723544</v>
      </c>
      <c r="AK263" s="100">
        <f>VLOOKUP(K263,'5th Cycle APR Raw Data-Final'!$A$3:$R$1977,18,FALSE)</f>
        <v>2480</v>
      </c>
      <c r="AL263" s="100">
        <f>IF(AN263&lt;1,SUMIFS('5th Cycle APR Raw Data-Final'!$S$3:$S$1977,'5th Cycle APR Raw Data-Final'!$A$3:$A$1977,'SB35 Determination Data'!$K263,'5th Cycle APR Raw Data-Final'!$T$3:$T$1977,"&gt;="&amp;'SB35 Determination Data'!$F263,'5th Cycle APR Raw Data-Final'!$T$3:$T$1977,"&lt;"&amp;E263),SUMIFS('5th Cycle APR Raw Data-Final'!$S$3:$S$1977,'5th Cycle APR Raw Data-Final'!$A$3:$A$1977,'SB35 Determination Data'!$K263,'5th Cycle APR Raw Data-Final'!$T$3:$T$1977,"&gt;="&amp;'SB35 Determination Data'!$F263,'5th Cycle APR Raw Data-Final'!$T$3:$T$1977,"&lt;="&amp;G263))</f>
        <v>549</v>
      </c>
      <c r="AM263" s="100">
        <f t="shared" si="137"/>
        <v>1931</v>
      </c>
      <c r="AN263" s="114">
        <f t="shared" si="138"/>
        <v>0.375</v>
      </c>
      <c r="AO263" s="2" t="str">
        <f t="shared" si="139"/>
        <v>NO</v>
      </c>
      <c r="AP263" s="2" t="str">
        <f t="shared" si="140"/>
        <v>YES</v>
      </c>
      <c r="AQ263" s="2" t="str">
        <f t="shared" si="141"/>
        <v>NO</v>
      </c>
      <c r="AR263" s="124" t="str">
        <f>VLOOKUP(K263,'2018Submitted'!$A$2:$C$540,3,FALSE)</f>
        <v>Successful</v>
      </c>
      <c r="AS263" s="2" t="str">
        <f t="shared" si="142"/>
        <v>NO</v>
      </c>
      <c r="AT263" s="2" t="str">
        <f t="shared" si="143"/>
        <v>YES</v>
      </c>
    </row>
    <row r="264" spans="1:46" s="2" customFormat="1" ht="12.75" customHeight="1" x14ac:dyDescent="0.2">
      <c r="A264" s="2" t="s">
        <v>62</v>
      </c>
      <c r="B264" s="11" t="str">
        <f t="shared" si="116"/>
        <v>LOS GATOS</v>
      </c>
      <c r="C264" s="71">
        <f t="shared" si="117"/>
        <v>0.5</v>
      </c>
      <c r="D264" s="72">
        <f t="shared" si="118"/>
        <v>8</v>
      </c>
      <c r="E264" s="99">
        <f t="shared" si="119"/>
        <v>2019</v>
      </c>
      <c r="F264" s="99">
        <f t="shared" si="120"/>
        <v>2015</v>
      </c>
      <c r="G264" s="99">
        <f t="shared" si="121"/>
        <v>2022</v>
      </c>
      <c r="H264" s="2" t="str">
        <f t="shared" si="122"/>
        <v>01/31/2015</v>
      </c>
      <c r="I264" s="2" t="str">
        <f t="shared" si="123"/>
        <v>01/31/2023</v>
      </c>
      <c r="J264" s="2" t="s">
        <v>8</v>
      </c>
      <c r="K264" s="113" t="s">
        <v>183</v>
      </c>
      <c r="L264" s="100">
        <f>VLOOKUP(K264,'5th Cycle APR Raw Data-Final'!$A$3:$P$1977,6,FALSE)</f>
        <v>201</v>
      </c>
      <c r="M264" s="100">
        <f>IF(AN264&lt;1,SUMIFS('5th Cycle APR Raw Data-Final'!G$3:G$1977,'5th Cycle APR Raw Data-Final'!$A$3:$A$1977,'SB35 Determination Data'!$K264,'5th Cycle APR Raw Data-Final'!$T$3:$T$1977,"&gt;="&amp;'SB35 Determination Data'!$F264,'5th Cycle APR Raw Data-Final'!$T$3:$T$1977,"&lt;"&amp;E264),SUMIFS('5th Cycle APR Raw Data-Final'!G$3:G$1977,'5th Cycle APR Raw Data-Final'!$A$3:$A$1977,'SB35 Determination Data'!$K264,'5th Cycle APR Raw Data-Final'!$T$3:$T$1977,"&gt;="&amp;'SB35 Determination Data'!$F264,'5th Cycle APR Raw Data-Final'!$T$3:$T$1977,"&lt;="&amp;G264))</f>
        <v>0</v>
      </c>
      <c r="N264" s="100">
        <f>IF(AN264&lt;1,SUMIFS('5th Cycle APR Raw Data-Final'!H$3:H$1977,'5th Cycle APR Raw Data-Final'!$A$3:$A$1977,'SB35 Determination Data'!$K264,'5th Cycle APR Raw Data-Final'!$T$3:$T$1977,"&gt;="&amp;'SB35 Determination Data'!$F264,'5th Cycle APR Raw Data-Final'!$T$3:$T$1977,"&lt;"&amp;E264),SUMIFS('5th Cycle APR Raw Data-Final'!H$3:H$1977,'5th Cycle APR Raw Data-Final'!$A$3:$A$1977,'SB35 Determination Data'!$K264,'5th Cycle APR Raw Data-Final'!$T$3:$T$1977,"&gt;="&amp;'SB35 Determination Data'!$F264,'5th Cycle APR Raw Data-Final'!$T$3:$T$1977,"&lt;="&amp;G264))</f>
        <v>0</v>
      </c>
      <c r="O264" s="100">
        <f>IF(AN264&lt;1,SUMIFS('5th Cycle APR Raw Data-Final'!I$3:I$1977,'5th Cycle APR Raw Data-Final'!$A$3:$A$1977,'SB35 Determination Data'!$K264,'5th Cycle APR Raw Data-Final'!$T$3:$T$1977,"&gt;="&amp;'SB35 Determination Data'!$F264,'5th Cycle APR Raw Data-Final'!$T$3:$T$1977,"&lt;"&amp;E264),SUMIFS('5th Cycle APR Raw Data-Final'!I$3:I$1977,'5th Cycle APR Raw Data-Final'!$A$3:$A$1977,'SB35 Determination Data'!$K264,'5th Cycle APR Raw Data-Final'!$T$3:$T$1977,"&gt;="&amp;'SB35 Determination Data'!$F264,'5th Cycle APR Raw Data-Final'!$T$3:$T$1977,"&lt;="&amp;G264))</f>
        <v>0</v>
      </c>
      <c r="P264" s="100">
        <f t="shared" si="124"/>
        <v>201</v>
      </c>
      <c r="Q264" s="112">
        <f t="shared" si="125"/>
        <v>0</v>
      </c>
      <c r="R264" s="101">
        <f t="shared" si="126"/>
        <v>101</v>
      </c>
      <c r="S264" s="101">
        <f t="shared" si="127"/>
        <v>0</v>
      </c>
      <c r="T264" s="100">
        <f>VLOOKUP(K264,'5th Cycle APR Raw Data-Final'!$A$3:$P$1977,10,FALSE)</f>
        <v>112</v>
      </c>
      <c r="U264" s="100">
        <f>IF(AN264&lt;1,SUMIFS('5th Cycle APR Raw Data-Final'!K$3:K$1977,'5th Cycle APR Raw Data-Final'!$A$3:$A$1977,'SB35 Determination Data'!$K264,'5th Cycle APR Raw Data-Final'!$T$3:$T$1977,"&gt;="&amp;'SB35 Determination Data'!$F264,'5th Cycle APR Raw Data-Final'!$T$3:$T$1977,"&lt;"&amp;E264),SUMIFS('5th Cycle APR Raw Data-Final'!K$3:K$1977,'5th Cycle APR Raw Data-Final'!$A$3:$A$1977,'SB35 Determination Data'!$K264,'5th Cycle APR Raw Data-Final'!$T$3:$T$1977,"&gt;="&amp;'SB35 Determination Data'!$F264,'5th Cycle APR Raw Data-Final'!$T$3:$T$1977,"&lt;="&amp;G264))</f>
        <v>2</v>
      </c>
      <c r="V264" s="100">
        <f>IF(AN264&lt;1,SUMIFS('5th Cycle APR Raw Data-Final'!L$3:L$1977,'5th Cycle APR Raw Data-Final'!$A$3:$A$1977,'SB35 Determination Data'!$K264,'5th Cycle APR Raw Data-Final'!$T$3:$T$1977,"&gt;="&amp;'SB35 Determination Data'!$F264,'5th Cycle APR Raw Data-Final'!$T$3:$T$1977,"&lt;"&amp;E264),SUMIFS('5th Cycle APR Raw Data-Final'!L$3:L$1977,'5th Cycle APR Raw Data-Final'!$A$3:$A$1977,'SB35 Determination Data'!$K264,'5th Cycle APR Raw Data-Final'!$T$3:$T$1977,"&gt;="&amp;'SB35 Determination Data'!$F264,'5th Cycle APR Raw Data-Final'!$T$3:$T$1977,"&lt;="&amp;G264))</f>
        <v>2</v>
      </c>
      <c r="W264" s="100">
        <f>IF(AN264&lt;1,SUMIFS('5th Cycle APR Raw Data-Final'!M$3:M$1977,'5th Cycle APR Raw Data-Final'!$A$3:$A$1977,'SB35 Determination Data'!$K264,'5th Cycle APR Raw Data-Final'!$T$3:$T$1977,"&gt;="&amp;'SB35 Determination Data'!$F264,'5th Cycle APR Raw Data-Final'!$T$3:$T$1977,"&lt;"&amp;E264),SUMIFS('5th Cycle APR Raw Data-Final'!M$3:M$1977,'5th Cycle APR Raw Data-Final'!$A$3:$A$1977,'SB35 Determination Data'!$K264,'5th Cycle APR Raw Data-Final'!$T$3:$T$1977,"&gt;="&amp;'SB35 Determination Data'!$F264,'5th Cycle APR Raw Data-Final'!$T$3:$T$1977,"&lt;="&amp;G264))</f>
        <v>0</v>
      </c>
      <c r="X264" s="100">
        <f t="shared" si="128"/>
        <v>110</v>
      </c>
      <c r="Y264" s="100">
        <f t="shared" si="129"/>
        <v>2</v>
      </c>
      <c r="Z264" s="100">
        <f t="shared" si="130"/>
        <v>110</v>
      </c>
      <c r="AA264" s="112">
        <f t="shared" si="131"/>
        <v>1.7857142857142856E-2</v>
      </c>
      <c r="AB264" s="112">
        <f t="shared" si="132"/>
        <v>1.7857142857142856E-2</v>
      </c>
      <c r="AC264" s="100">
        <f>VLOOKUP(K264,'5th Cycle APR Raw Data-Final'!$A$3:$P$1977,14,FALSE)</f>
        <v>132</v>
      </c>
      <c r="AD264" s="100">
        <f>IF(AN264&lt;1,SUMIFS('5th Cycle APR Raw Data-Final'!$O$3:$O$1977,'5th Cycle APR Raw Data-Final'!$A$3:$A$1977,'SB35 Determination Data'!$K264,'5th Cycle APR Raw Data-Final'!$T$3:$T$1977,"&gt;="&amp;'SB35 Determination Data'!$F264,'5th Cycle APR Raw Data-Final'!$T$3:$T$1977,"&lt;"&amp;E264),SUMIFS('5th Cycle APR Raw Data-Final'!$O$3:$O$1977,'5th Cycle APR Raw Data-Final'!$A$3:$A$1977,'SB35 Determination Data'!$K264,'5th Cycle APR Raw Data-Final'!$T$3:$T$1977,"&gt;="&amp;'SB35 Determination Data'!$F264,'5th Cycle APR Raw Data-Final'!$T$3:$T$1977,"&lt;="&amp;G264))</f>
        <v>25</v>
      </c>
      <c r="AE264" s="100">
        <f t="shared" si="133"/>
        <v>107</v>
      </c>
      <c r="AF264" s="112">
        <f t="shared" si="134"/>
        <v>0.18939393939393939</v>
      </c>
      <c r="AG264" s="100">
        <f>VLOOKUP(K264,'5th Cycle APR Raw Data-Final'!$A$3:$P$1977,16,FALSE)</f>
        <v>174</v>
      </c>
      <c r="AH264" s="100">
        <f>IF(AN264&lt;1,SUMIFS('5th Cycle APR Raw Data-Final'!$Q$3:$Q$1977,'5th Cycle APR Raw Data-Final'!$A$3:$A$1977,'SB35 Determination Data'!$K264,'5th Cycle APR Raw Data-Final'!$T$3:$T$1977,"&gt;="&amp;'SB35 Determination Data'!$F264,'5th Cycle APR Raw Data-Final'!$T$3:$T$1977,"&lt;"&amp;E264),SUMIFS('5th Cycle APR Raw Data-Final'!$Q$3:$Q$1977,'5th Cycle APR Raw Data-Final'!$A$3:$A$1977,'SB35 Determination Data'!$K264,'5th Cycle APR Raw Data-Final'!$T$3:$T$1977,"&gt;="&amp;'SB35 Determination Data'!$F264,'5th Cycle APR Raw Data-Final'!$T$3:$T$1977,"&lt;="&amp;G264))</f>
        <v>76</v>
      </c>
      <c r="AI264" s="100">
        <f t="shared" si="135"/>
        <v>98</v>
      </c>
      <c r="AJ264" s="112">
        <f t="shared" si="136"/>
        <v>0.43678160919540232</v>
      </c>
      <c r="AK264" s="100">
        <f>VLOOKUP(K264,'5th Cycle APR Raw Data-Final'!$A$3:$R$1977,18,FALSE)</f>
        <v>619</v>
      </c>
      <c r="AL264" s="100">
        <f>IF(AN264&lt;1,SUMIFS('5th Cycle APR Raw Data-Final'!$S$3:$S$1977,'5th Cycle APR Raw Data-Final'!$A$3:$A$1977,'SB35 Determination Data'!$K264,'5th Cycle APR Raw Data-Final'!$T$3:$T$1977,"&gt;="&amp;'SB35 Determination Data'!$F264,'5th Cycle APR Raw Data-Final'!$T$3:$T$1977,"&lt;"&amp;E264),SUMIFS('5th Cycle APR Raw Data-Final'!$S$3:$S$1977,'5th Cycle APR Raw Data-Final'!$A$3:$A$1977,'SB35 Determination Data'!$K264,'5th Cycle APR Raw Data-Final'!$T$3:$T$1977,"&gt;="&amp;'SB35 Determination Data'!$F264,'5th Cycle APR Raw Data-Final'!$T$3:$T$1977,"&lt;="&amp;G264))</f>
        <v>103</v>
      </c>
      <c r="AM264" s="100">
        <f t="shared" si="137"/>
        <v>516</v>
      </c>
      <c r="AN264" s="114">
        <f t="shared" si="138"/>
        <v>0.5</v>
      </c>
      <c r="AO264" s="2" t="str">
        <f t="shared" si="139"/>
        <v>YES</v>
      </c>
      <c r="AP264" s="2" t="str">
        <f t="shared" si="140"/>
        <v>NO</v>
      </c>
      <c r="AQ264" s="2" t="str">
        <f t="shared" si="141"/>
        <v>NO</v>
      </c>
      <c r="AR264" s="124" t="str">
        <f>VLOOKUP(K264,'2018Submitted'!$A$2:$C$540,3,FALSE)</f>
        <v>Successful</v>
      </c>
      <c r="AS264" s="2" t="str">
        <f t="shared" si="142"/>
        <v>NO</v>
      </c>
      <c r="AT264" s="2" t="str">
        <f t="shared" si="143"/>
        <v>NO</v>
      </c>
    </row>
    <row r="265" spans="1:46" s="2" customFormat="1" ht="12.75" customHeight="1" x14ac:dyDescent="0.2">
      <c r="A265" s="2" t="s">
        <v>1897</v>
      </c>
      <c r="B265" s="11" t="str">
        <f t="shared" si="116"/>
        <v>LOYALTON</v>
      </c>
      <c r="C265" s="71">
        <f t="shared" si="117"/>
        <v>1</v>
      </c>
      <c r="D265" s="72">
        <f t="shared" si="118"/>
        <v>5</v>
      </c>
      <c r="E265" s="99">
        <f t="shared" si="119"/>
        <v>2017</v>
      </c>
      <c r="F265" s="99">
        <f t="shared" si="120"/>
        <v>2014</v>
      </c>
      <c r="G265" s="99">
        <f t="shared" si="121"/>
        <v>2018</v>
      </c>
      <c r="H265" s="2" t="str">
        <f t="shared" si="122"/>
        <v>06/30/2014</v>
      </c>
      <c r="I265" s="2" t="str">
        <f t="shared" si="123"/>
        <v>06/30/2019</v>
      </c>
      <c r="J265" s="2" t="s">
        <v>13</v>
      </c>
      <c r="K265" s="113" t="s">
        <v>1868</v>
      </c>
      <c r="L265" s="100" t="e">
        <f>VLOOKUP(K265,'5th Cycle APR Raw Data-Final'!$A$3:$P$1977,6,FALSE)</f>
        <v>#N/A</v>
      </c>
      <c r="M265" s="100">
        <f>IF(AN265&lt;1,SUMIFS('5th Cycle APR Raw Data-Final'!G$3:G$1977,'5th Cycle APR Raw Data-Final'!$A$3:$A$1977,'SB35 Determination Data'!$K265,'5th Cycle APR Raw Data-Final'!$T$3:$T$1977,"&gt;="&amp;'SB35 Determination Data'!$F265,'5th Cycle APR Raw Data-Final'!$T$3:$T$1977,"&lt;"&amp;E265),SUMIFS('5th Cycle APR Raw Data-Final'!G$3:G$1977,'5th Cycle APR Raw Data-Final'!$A$3:$A$1977,'SB35 Determination Data'!$K265,'5th Cycle APR Raw Data-Final'!$T$3:$T$1977,"&gt;="&amp;'SB35 Determination Data'!$F265,'5th Cycle APR Raw Data-Final'!$T$3:$T$1977,"&lt;="&amp;G265))</f>
        <v>0</v>
      </c>
      <c r="N265" s="100">
        <f>IF(AN265&lt;1,SUMIFS('5th Cycle APR Raw Data-Final'!H$3:H$1977,'5th Cycle APR Raw Data-Final'!$A$3:$A$1977,'SB35 Determination Data'!$K265,'5th Cycle APR Raw Data-Final'!$T$3:$T$1977,"&gt;="&amp;'SB35 Determination Data'!$F265,'5th Cycle APR Raw Data-Final'!$T$3:$T$1977,"&lt;"&amp;E265),SUMIFS('5th Cycle APR Raw Data-Final'!H$3:H$1977,'5th Cycle APR Raw Data-Final'!$A$3:$A$1977,'SB35 Determination Data'!$K265,'5th Cycle APR Raw Data-Final'!$T$3:$T$1977,"&gt;="&amp;'SB35 Determination Data'!$F265,'5th Cycle APR Raw Data-Final'!$T$3:$T$1977,"&lt;="&amp;G265))</f>
        <v>0</v>
      </c>
      <c r="O265" s="100">
        <f>IF(AN265&lt;1,SUMIFS('5th Cycle APR Raw Data-Final'!I$3:I$1977,'5th Cycle APR Raw Data-Final'!$A$3:$A$1977,'SB35 Determination Data'!$K265,'5th Cycle APR Raw Data-Final'!$T$3:$T$1977,"&gt;="&amp;'SB35 Determination Data'!$F265,'5th Cycle APR Raw Data-Final'!$T$3:$T$1977,"&lt;"&amp;E265),SUMIFS('5th Cycle APR Raw Data-Final'!I$3:I$1977,'5th Cycle APR Raw Data-Final'!$A$3:$A$1977,'SB35 Determination Data'!$K265,'5th Cycle APR Raw Data-Final'!$T$3:$T$1977,"&gt;="&amp;'SB35 Determination Data'!$F265,'5th Cycle APR Raw Data-Final'!$T$3:$T$1977,"&lt;="&amp;G265))</f>
        <v>0</v>
      </c>
      <c r="P265" s="100" t="e">
        <f t="shared" si="124"/>
        <v>#N/A</v>
      </c>
      <c r="Q265" s="112" t="str">
        <f t="shared" si="125"/>
        <v>No 2018 Annual Progress Report</v>
      </c>
      <c r="R265" s="101" t="e">
        <f t="shared" si="126"/>
        <v>#N/A</v>
      </c>
      <c r="S265" s="101" t="e">
        <f t="shared" si="127"/>
        <v>#N/A</v>
      </c>
      <c r="T265" s="100" t="e">
        <f>VLOOKUP(K265,'5th Cycle APR Raw Data-Final'!$A$3:$P$1977,10,FALSE)</f>
        <v>#N/A</v>
      </c>
      <c r="U265" s="100">
        <f>IF(AN265&lt;1,SUMIFS('5th Cycle APR Raw Data-Final'!K$3:K$1977,'5th Cycle APR Raw Data-Final'!$A$3:$A$1977,'SB35 Determination Data'!$K265,'5th Cycle APR Raw Data-Final'!$T$3:$T$1977,"&gt;="&amp;'SB35 Determination Data'!$F265,'5th Cycle APR Raw Data-Final'!$T$3:$T$1977,"&lt;"&amp;E265),SUMIFS('5th Cycle APR Raw Data-Final'!K$3:K$1977,'5th Cycle APR Raw Data-Final'!$A$3:$A$1977,'SB35 Determination Data'!$K265,'5th Cycle APR Raw Data-Final'!$T$3:$T$1977,"&gt;="&amp;'SB35 Determination Data'!$F265,'5th Cycle APR Raw Data-Final'!$T$3:$T$1977,"&lt;="&amp;G265))</f>
        <v>0</v>
      </c>
      <c r="V265" s="100">
        <f>IF(AN265&lt;1,SUMIFS('5th Cycle APR Raw Data-Final'!L$3:L$1977,'5th Cycle APR Raw Data-Final'!$A$3:$A$1977,'SB35 Determination Data'!$K265,'5th Cycle APR Raw Data-Final'!$T$3:$T$1977,"&gt;="&amp;'SB35 Determination Data'!$F265,'5th Cycle APR Raw Data-Final'!$T$3:$T$1977,"&lt;"&amp;E265),SUMIFS('5th Cycle APR Raw Data-Final'!L$3:L$1977,'5th Cycle APR Raw Data-Final'!$A$3:$A$1977,'SB35 Determination Data'!$K265,'5th Cycle APR Raw Data-Final'!$T$3:$T$1977,"&gt;="&amp;'SB35 Determination Data'!$F265,'5th Cycle APR Raw Data-Final'!$T$3:$T$1977,"&lt;="&amp;G265))</f>
        <v>0</v>
      </c>
      <c r="W265" s="100">
        <f>IF(AN265&lt;1,SUMIFS('5th Cycle APR Raw Data-Final'!M$3:M$1977,'5th Cycle APR Raw Data-Final'!$A$3:$A$1977,'SB35 Determination Data'!$K265,'5th Cycle APR Raw Data-Final'!$T$3:$T$1977,"&gt;="&amp;'SB35 Determination Data'!$F265,'5th Cycle APR Raw Data-Final'!$T$3:$T$1977,"&lt;"&amp;E265),SUMIFS('5th Cycle APR Raw Data-Final'!M$3:M$1977,'5th Cycle APR Raw Data-Final'!$A$3:$A$1977,'SB35 Determination Data'!$K265,'5th Cycle APR Raw Data-Final'!$T$3:$T$1977,"&gt;="&amp;'SB35 Determination Data'!$F265,'5th Cycle APR Raw Data-Final'!$T$3:$T$1977,"&lt;="&amp;G265))</f>
        <v>0</v>
      </c>
      <c r="X265" s="100" t="e">
        <f t="shared" si="128"/>
        <v>#N/A</v>
      </c>
      <c r="Y265" s="100" t="e">
        <f t="shared" si="129"/>
        <v>#N/A</v>
      </c>
      <c r="Z265" s="100" t="e">
        <f t="shared" si="130"/>
        <v>#N/A</v>
      </c>
      <c r="AA265" s="112" t="str">
        <f t="shared" si="131"/>
        <v>No 2018 Annual Progress Report</v>
      </c>
      <c r="AB265" s="112" t="str">
        <f t="shared" si="132"/>
        <v>No 2018 Annual Progress Report</v>
      </c>
      <c r="AC265" s="100" t="e">
        <f>VLOOKUP(K265,'5th Cycle APR Raw Data-Final'!$A$3:$P$1977,14,FALSE)</f>
        <v>#N/A</v>
      </c>
      <c r="AD265" s="100">
        <f>IF(AN265&lt;1,SUMIFS('5th Cycle APR Raw Data-Final'!$O$3:$O$1977,'5th Cycle APR Raw Data-Final'!$A$3:$A$1977,'SB35 Determination Data'!$K265,'5th Cycle APR Raw Data-Final'!$T$3:$T$1977,"&gt;="&amp;'SB35 Determination Data'!$F265,'5th Cycle APR Raw Data-Final'!$T$3:$T$1977,"&lt;"&amp;E265),SUMIFS('5th Cycle APR Raw Data-Final'!$O$3:$O$1977,'5th Cycle APR Raw Data-Final'!$A$3:$A$1977,'SB35 Determination Data'!$K265,'5th Cycle APR Raw Data-Final'!$T$3:$T$1977,"&gt;="&amp;'SB35 Determination Data'!$F265,'5th Cycle APR Raw Data-Final'!$T$3:$T$1977,"&lt;="&amp;G265))</f>
        <v>0</v>
      </c>
      <c r="AE265" s="100" t="e">
        <f t="shared" si="133"/>
        <v>#N/A</v>
      </c>
      <c r="AF265" s="112" t="str">
        <f t="shared" si="134"/>
        <v>No 2018 Annual Progress Report</v>
      </c>
      <c r="AG265" s="100" t="e">
        <f>VLOOKUP(K265,'5th Cycle APR Raw Data-Final'!$A$3:$P$1977,16,FALSE)</f>
        <v>#N/A</v>
      </c>
      <c r="AH265" s="100">
        <f>IF(AN265&lt;1,SUMIFS('5th Cycle APR Raw Data-Final'!$Q$3:$Q$1977,'5th Cycle APR Raw Data-Final'!$A$3:$A$1977,'SB35 Determination Data'!$K265,'5th Cycle APR Raw Data-Final'!$T$3:$T$1977,"&gt;="&amp;'SB35 Determination Data'!$F265,'5th Cycle APR Raw Data-Final'!$T$3:$T$1977,"&lt;"&amp;E265),SUMIFS('5th Cycle APR Raw Data-Final'!$Q$3:$Q$1977,'5th Cycle APR Raw Data-Final'!$A$3:$A$1977,'SB35 Determination Data'!$K265,'5th Cycle APR Raw Data-Final'!$T$3:$T$1977,"&gt;="&amp;'SB35 Determination Data'!$F265,'5th Cycle APR Raw Data-Final'!$T$3:$T$1977,"&lt;="&amp;G265))</f>
        <v>0</v>
      </c>
      <c r="AI265" s="100" t="e">
        <f t="shared" si="135"/>
        <v>#N/A</v>
      </c>
      <c r="AJ265" s="112" t="str">
        <f t="shared" si="136"/>
        <v>No 2018 Annual Progress Report</v>
      </c>
      <c r="AK265" s="100" t="e">
        <f>VLOOKUP(K265,'5th Cycle APR Raw Data-Final'!$A$3:$R$1977,18,FALSE)</f>
        <v>#N/A</v>
      </c>
      <c r="AL265" s="100">
        <f>IF(AN265&lt;1,SUMIFS('5th Cycle APR Raw Data-Final'!$S$3:$S$1977,'5th Cycle APR Raw Data-Final'!$A$3:$A$1977,'SB35 Determination Data'!$K265,'5th Cycle APR Raw Data-Final'!$T$3:$T$1977,"&gt;="&amp;'SB35 Determination Data'!$F265,'5th Cycle APR Raw Data-Final'!$T$3:$T$1977,"&lt;"&amp;E265),SUMIFS('5th Cycle APR Raw Data-Final'!$S$3:$S$1977,'5th Cycle APR Raw Data-Final'!$A$3:$A$1977,'SB35 Determination Data'!$K265,'5th Cycle APR Raw Data-Final'!$T$3:$T$1977,"&gt;="&amp;'SB35 Determination Data'!$F265,'5th Cycle APR Raw Data-Final'!$T$3:$T$1977,"&lt;="&amp;G265))</f>
        <v>0</v>
      </c>
      <c r="AM265" s="100" t="e">
        <f t="shared" si="137"/>
        <v>#N/A</v>
      </c>
      <c r="AN265" s="114">
        <f t="shared" si="138"/>
        <v>1</v>
      </c>
      <c r="AO265" s="2" t="str">
        <f t="shared" si="139"/>
        <v>YES</v>
      </c>
      <c r="AP265" s="2" t="str">
        <f t="shared" si="140"/>
        <v>NO</v>
      </c>
      <c r="AQ265" s="2" t="str">
        <f t="shared" si="141"/>
        <v>NO</v>
      </c>
      <c r="AR265" s="124" t="str">
        <f>VLOOKUP(K265,'2018Submitted'!$A$2:$C$540,3,FALSE)</f>
        <v>No 2018 Annual Progress Report</v>
      </c>
      <c r="AS265" s="2" t="str">
        <f t="shared" si="142"/>
        <v>YES</v>
      </c>
      <c r="AT265" s="2" t="str">
        <f t="shared" si="143"/>
        <v>NO</v>
      </c>
    </row>
    <row r="266" spans="1:46" s="2" customFormat="1" ht="12.75" customHeight="1" x14ac:dyDescent="0.2">
      <c r="A266" s="2" t="s">
        <v>5</v>
      </c>
      <c r="B266" s="11" t="str">
        <f t="shared" si="116"/>
        <v>LYNWOOD</v>
      </c>
      <c r="C266" s="71">
        <f t="shared" si="117"/>
        <v>0.625</v>
      </c>
      <c r="D266" s="72">
        <f t="shared" si="118"/>
        <v>8</v>
      </c>
      <c r="E266" s="99">
        <f t="shared" si="119"/>
        <v>2018</v>
      </c>
      <c r="F266" s="99">
        <f t="shared" si="120"/>
        <v>2014</v>
      </c>
      <c r="G266" s="99" t="str">
        <f t="shared" si="121"/>
        <v>2021</v>
      </c>
      <c r="H266" s="2" t="str">
        <f t="shared" si="122"/>
        <v>10/15/2013</v>
      </c>
      <c r="I266" s="2" t="str">
        <f t="shared" si="123"/>
        <v>10/15/2021</v>
      </c>
      <c r="J266" s="2" t="s">
        <v>3</v>
      </c>
      <c r="K266" s="113" t="s">
        <v>1344</v>
      </c>
      <c r="L266" s="100">
        <f>VLOOKUP(K266,'5th Cycle APR Raw Data-Final'!$A$3:$P$1977,6,FALSE)</f>
        <v>123</v>
      </c>
      <c r="M266" s="100">
        <f>IF(AN266&lt;1,SUMIFS('5th Cycle APR Raw Data-Final'!G$3:G$1977,'5th Cycle APR Raw Data-Final'!$A$3:$A$1977,'SB35 Determination Data'!$K266,'5th Cycle APR Raw Data-Final'!$T$3:$T$1977,"&gt;="&amp;'SB35 Determination Data'!$F266,'5th Cycle APR Raw Data-Final'!$T$3:$T$1977,"&lt;"&amp;E266),SUMIFS('5th Cycle APR Raw Data-Final'!G$3:G$1977,'5th Cycle APR Raw Data-Final'!$A$3:$A$1977,'SB35 Determination Data'!$K266,'5th Cycle APR Raw Data-Final'!$T$3:$T$1977,"&gt;="&amp;'SB35 Determination Data'!$F266,'5th Cycle APR Raw Data-Final'!$T$3:$T$1977,"&lt;="&amp;G266))</f>
        <v>0</v>
      </c>
      <c r="N266" s="100">
        <f>IF(AN266&lt;1,SUMIFS('5th Cycle APR Raw Data-Final'!H$3:H$1977,'5th Cycle APR Raw Data-Final'!$A$3:$A$1977,'SB35 Determination Data'!$K266,'5th Cycle APR Raw Data-Final'!$T$3:$T$1977,"&gt;="&amp;'SB35 Determination Data'!$F266,'5th Cycle APR Raw Data-Final'!$T$3:$T$1977,"&lt;"&amp;E266),SUMIFS('5th Cycle APR Raw Data-Final'!H$3:H$1977,'5th Cycle APR Raw Data-Final'!$A$3:$A$1977,'SB35 Determination Data'!$K266,'5th Cycle APR Raw Data-Final'!$T$3:$T$1977,"&gt;="&amp;'SB35 Determination Data'!$F266,'5th Cycle APR Raw Data-Final'!$T$3:$T$1977,"&lt;="&amp;G266))</f>
        <v>0</v>
      </c>
      <c r="O266" s="100">
        <f>IF(AN266&lt;1,SUMIFS('5th Cycle APR Raw Data-Final'!I$3:I$1977,'5th Cycle APR Raw Data-Final'!$A$3:$A$1977,'SB35 Determination Data'!$K266,'5th Cycle APR Raw Data-Final'!$T$3:$T$1977,"&gt;="&amp;'SB35 Determination Data'!$F266,'5th Cycle APR Raw Data-Final'!$T$3:$T$1977,"&lt;"&amp;E266),SUMIFS('5th Cycle APR Raw Data-Final'!I$3:I$1977,'5th Cycle APR Raw Data-Final'!$A$3:$A$1977,'SB35 Determination Data'!$K266,'5th Cycle APR Raw Data-Final'!$T$3:$T$1977,"&gt;="&amp;'SB35 Determination Data'!$F266,'5th Cycle APR Raw Data-Final'!$T$3:$T$1977,"&lt;="&amp;G266))</f>
        <v>0</v>
      </c>
      <c r="P266" s="100">
        <f t="shared" si="124"/>
        <v>123</v>
      </c>
      <c r="Q266" s="112">
        <f t="shared" si="125"/>
        <v>0</v>
      </c>
      <c r="R266" s="101">
        <f t="shared" si="126"/>
        <v>62</v>
      </c>
      <c r="S266" s="101">
        <f t="shared" si="127"/>
        <v>0</v>
      </c>
      <c r="T266" s="100">
        <f>VLOOKUP(K266,'5th Cycle APR Raw Data-Final'!$A$3:$P$1977,10,FALSE)</f>
        <v>72</v>
      </c>
      <c r="U266" s="100">
        <f>IF(AN266&lt;1,SUMIFS('5th Cycle APR Raw Data-Final'!K$3:K$1977,'5th Cycle APR Raw Data-Final'!$A$3:$A$1977,'SB35 Determination Data'!$K266,'5th Cycle APR Raw Data-Final'!$T$3:$T$1977,"&gt;="&amp;'SB35 Determination Data'!$F266,'5th Cycle APR Raw Data-Final'!$T$3:$T$1977,"&lt;"&amp;E266),SUMIFS('5th Cycle APR Raw Data-Final'!K$3:K$1977,'5th Cycle APR Raw Data-Final'!$A$3:$A$1977,'SB35 Determination Data'!$K266,'5th Cycle APR Raw Data-Final'!$T$3:$T$1977,"&gt;="&amp;'SB35 Determination Data'!$F266,'5th Cycle APR Raw Data-Final'!$T$3:$T$1977,"&lt;="&amp;G266))</f>
        <v>0</v>
      </c>
      <c r="V266" s="100">
        <f>IF(AN266&lt;1,SUMIFS('5th Cycle APR Raw Data-Final'!L$3:L$1977,'5th Cycle APR Raw Data-Final'!$A$3:$A$1977,'SB35 Determination Data'!$K266,'5th Cycle APR Raw Data-Final'!$T$3:$T$1977,"&gt;="&amp;'SB35 Determination Data'!$F266,'5th Cycle APR Raw Data-Final'!$T$3:$T$1977,"&lt;"&amp;E266),SUMIFS('5th Cycle APR Raw Data-Final'!L$3:L$1977,'5th Cycle APR Raw Data-Final'!$A$3:$A$1977,'SB35 Determination Data'!$K266,'5th Cycle APR Raw Data-Final'!$T$3:$T$1977,"&gt;="&amp;'SB35 Determination Data'!$F266,'5th Cycle APR Raw Data-Final'!$T$3:$T$1977,"&lt;="&amp;G266))</f>
        <v>0</v>
      </c>
      <c r="W266" s="100">
        <f>IF(AN266&lt;1,SUMIFS('5th Cycle APR Raw Data-Final'!M$3:M$1977,'5th Cycle APR Raw Data-Final'!$A$3:$A$1977,'SB35 Determination Data'!$K266,'5th Cycle APR Raw Data-Final'!$T$3:$T$1977,"&gt;="&amp;'SB35 Determination Data'!$F266,'5th Cycle APR Raw Data-Final'!$T$3:$T$1977,"&lt;"&amp;E266),SUMIFS('5th Cycle APR Raw Data-Final'!M$3:M$1977,'5th Cycle APR Raw Data-Final'!$A$3:$A$1977,'SB35 Determination Data'!$K266,'5th Cycle APR Raw Data-Final'!$T$3:$T$1977,"&gt;="&amp;'SB35 Determination Data'!$F266,'5th Cycle APR Raw Data-Final'!$T$3:$T$1977,"&lt;="&amp;G266))</f>
        <v>0</v>
      </c>
      <c r="X266" s="100">
        <f t="shared" si="128"/>
        <v>72</v>
      </c>
      <c r="Y266" s="100">
        <f t="shared" si="129"/>
        <v>0</v>
      </c>
      <c r="Z266" s="100">
        <f t="shared" si="130"/>
        <v>72</v>
      </c>
      <c r="AA266" s="112">
        <f t="shared" si="131"/>
        <v>0</v>
      </c>
      <c r="AB266" s="112">
        <f t="shared" si="132"/>
        <v>0</v>
      </c>
      <c r="AC266" s="100">
        <f>VLOOKUP(K266,'5th Cycle APR Raw Data-Final'!$A$3:$P$1977,14,FALSE)</f>
        <v>81</v>
      </c>
      <c r="AD266" s="100">
        <f>IF(AN266&lt;1,SUMIFS('5th Cycle APR Raw Data-Final'!$O$3:$O$1977,'5th Cycle APR Raw Data-Final'!$A$3:$A$1977,'SB35 Determination Data'!$K266,'5th Cycle APR Raw Data-Final'!$T$3:$T$1977,"&gt;="&amp;'SB35 Determination Data'!$F266,'5th Cycle APR Raw Data-Final'!$T$3:$T$1977,"&lt;"&amp;E266),SUMIFS('5th Cycle APR Raw Data-Final'!$O$3:$O$1977,'5th Cycle APR Raw Data-Final'!$A$3:$A$1977,'SB35 Determination Data'!$K266,'5th Cycle APR Raw Data-Final'!$T$3:$T$1977,"&gt;="&amp;'SB35 Determination Data'!$F266,'5th Cycle APR Raw Data-Final'!$T$3:$T$1977,"&lt;="&amp;G266))</f>
        <v>0</v>
      </c>
      <c r="AE266" s="100">
        <f t="shared" si="133"/>
        <v>81</v>
      </c>
      <c r="AF266" s="112">
        <f t="shared" si="134"/>
        <v>0</v>
      </c>
      <c r="AG266" s="100">
        <f>VLOOKUP(K266,'5th Cycle APR Raw Data-Final'!$A$3:$P$1977,16,FALSE)</f>
        <v>218</v>
      </c>
      <c r="AH266" s="100">
        <f>IF(AN266&lt;1,SUMIFS('5th Cycle APR Raw Data-Final'!$Q$3:$Q$1977,'5th Cycle APR Raw Data-Final'!$A$3:$A$1977,'SB35 Determination Data'!$K266,'5th Cycle APR Raw Data-Final'!$T$3:$T$1977,"&gt;="&amp;'SB35 Determination Data'!$F266,'5th Cycle APR Raw Data-Final'!$T$3:$T$1977,"&lt;"&amp;E266),SUMIFS('5th Cycle APR Raw Data-Final'!$Q$3:$Q$1977,'5th Cycle APR Raw Data-Final'!$A$3:$A$1977,'SB35 Determination Data'!$K266,'5th Cycle APR Raw Data-Final'!$T$3:$T$1977,"&gt;="&amp;'SB35 Determination Data'!$F266,'5th Cycle APR Raw Data-Final'!$T$3:$T$1977,"&lt;="&amp;G266))</f>
        <v>0</v>
      </c>
      <c r="AI266" s="100">
        <f t="shared" si="135"/>
        <v>218</v>
      </c>
      <c r="AJ266" s="112">
        <f t="shared" si="136"/>
        <v>0</v>
      </c>
      <c r="AK266" s="100">
        <f>VLOOKUP(K266,'5th Cycle APR Raw Data-Final'!$A$3:$R$1977,18,FALSE)</f>
        <v>494</v>
      </c>
      <c r="AL266" s="100">
        <f>IF(AN266&lt;1,SUMIFS('5th Cycle APR Raw Data-Final'!$S$3:$S$1977,'5th Cycle APR Raw Data-Final'!$A$3:$A$1977,'SB35 Determination Data'!$K266,'5th Cycle APR Raw Data-Final'!$T$3:$T$1977,"&gt;="&amp;'SB35 Determination Data'!$F266,'5th Cycle APR Raw Data-Final'!$T$3:$T$1977,"&lt;"&amp;E266),SUMIFS('5th Cycle APR Raw Data-Final'!$S$3:$S$1977,'5th Cycle APR Raw Data-Final'!$A$3:$A$1977,'SB35 Determination Data'!$K266,'5th Cycle APR Raw Data-Final'!$T$3:$T$1977,"&gt;="&amp;'SB35 Determination Data'!$F266,'5th Cycle APR Raw Data-Final'!$T$3:$T$1977,"&lt;="&amp;G266))</f>
        <v>0</v>
      </c>
      <c r="AM266" s="100">
        <f t="shared" si="137"/>
        <v>494</v>
      </c>
      <c r="AN266" s="114">
        <f t="shared" si="138"/>
        <v>0.5</v>
      </c>
      <c r="AO266" s="2" t="str">
        <f t="shared" si="139"/>
        <v>YES</v>
      </c>
      <c r="AP266" s="2" t="str">
        <f t="shared" si="140"/>
        <v>NO</v>
      </c>
      <c r="AQ266" s="2" t="str">
        <f t="shared" si="141"/>
        <v>NO</v>
      </c>
      <c r="AR266" s="124" t="str">
        <f>VLOOKUP(K266,'2018Submitted'!$A$2:$C$540,3,FALSE)</f>
        <v>Successful</v>
      </c>
      <c r="AS266" s="2" t="str">
        <f t="shared" si="142"/>
        <v>NO</v>
      </c>
      <c r="AT266" s="2" t="str">
        <f t="shared" si="143"/>
        <v>NO</v>
      </c>
    </row>
    <row r="267" spans="1:46" s="2" customFormat="1" ht="12.75" customHeight="1" x14ac:dyDescent="0.2">
      <c r="A267" s="2" t="s">
        <v>76</v>
      </c>
      <c r="B267" s="11" t="str">
        <f t="shared" si="116"/>
        <v>MADERA</v>
      </c>
      <c r="C267" s="71">
        <f t="shared" si="117"/>
        <v>0.375</v>
      </c>
      <c r="D267" s="72">
        <f t="shared" si="118"/>
        <v>8</v>
      </c>
      <c r="E267" s="99">
        <f t="shared" si="119"/>
        <v>2020</v>
      </c>
      <c r="F267" s="99">
        <f t="shared" si="120"/>
        <v>2016</v>
      </c>
      <c r="G267" s="99">
        <f t="shared" si="121"/>
        <v>2023</v>
      </c>
      <c r="H267" s="2" t="str">
        <f t="shared" si="122"/>
        <v>01/31/2016</v>
      </c>
      <c r="I267" s="2" t="str">
        <f t="shared" si="123"/>
        <v>01/31/2024</v>
      </c>
      <c r="J267" s="2" t="s">
        <v>953</v>
      </c>
      <c r="K267" s="113" t="s">
        <v>76</v>
      </c>
      <c r="L267" s="100">
        <f>VLOOKUP(K267,'5th Cycle APR Raw Data-Final'!$A$3:$P$1977,6,FALSE)</f>
        <v>1352</v>
      </c>
      <c r="M267" s="100">
        <f>IF(AN267&lt;1,SUMIFS('5th Cycle APR Raw Data-Final'!G$3:G$1977,'5th Cycle APR Raw Data-Final'!$A$3:$A$1977,'SB35 Determination Data'!$K267,'5th Cycle APR Raw Data-Final'!$T$3:$T$1977,"&gt;="&amp;'SB35 Determination Data'!$F267,'5th Cycle APR Raw Data-Final'!$T$3:$T$1977,"&lt;"&amp;E267),SUMIFS('5th Cycle APR Raw Data-Final'!G$3:G$1977,'5th Cycle APR Raw Data-Final'!$A$3:$A$1977,'SB35 Determination Data'!$K267,'5th Cycle APR Raw Data-Final'!$T$3:$T$1977,"&gt;="&amp;'SB35 Determination Data'!$F267,'5th Cycle APR Raw Data-Final'!$T$3:$T$1977,"&lt;="&amp;G267))</f>
        <v>23</v>
      </c>
      <c r="N267" s="100">
        <f>IF(AN267&lt;1,SUMIFS('5th Cycle APR Raw Data-Final'!H$3:H$1977,'5th Cycle APR Raw Data-Final'!$A$3:$A$1977,'SB35 Determination Data'!$K267,'5th Cycle APR Raw Data-Final'!$T$3:$T$1977,"&gt;="&amp;'SB35 Determination Data'!$F267,'5th Cycle APR Raw Data-Final'!$T$3:$T$1977,"&lt;"&amp;E267),SUMIFS('5th Cycle APR Raw Data-Final'!H$3:H$1977,'5th Cycle APR Raw Data-Final'!$A$3:$A$1977,'SB35 Determination Data'!$K267,'5th Cycle APR Raw Data-Final'!$T$3:$T$1977,"&gt;="&amp;'SB35 Determination Data'!$F267,'5th Cycle APR Raw Data-Final'!$T$3:$T$1977,"&lt;="&amp;G267))</f>
        <v>17</v>
      </c>
      <c r="O267" s="100">
        <f>IF(AN267&lt;1,SUMIFS('5th Cycle APR Raw Data-Final'!I$3:I$1977,'5th Cycle APR Raw Data-Final'!$A$3:$A$1977,'SB35 Determination Data'!$K267,'5th Cycle APR Raw Data-Final'!$T$3:$T$1977,"&gt;="&amp;'SB35 Determination Data'!$F267,'5th Cycle APR Raw Data-Final'!$T$3:$T$1977,"&lt;"&amp;E267),SUMIFS('5th Cycle APR Raw Data-Final'!I$3:I$1977,'5th Cycle APR Raw Data-Final'!$A$3:$A$1977,'SB35 Determination Data'!$K267,'5th Cycle APR Raw Data-Final'!$T$3:$T$1977,"&gt;="&amp;'SB35 Determination Data'!$F267,'5th Cycle APR Raw Data-Final'!$T$3:$T$1977,"&lt;="&amp;G267))</f>
        <v>6</v>
      </c>
      <c r="P267" s="100">
        <f t="shared" si="124"/>
        <v>1329</v>
      </c>
      <c r="Q267" s="112">
        <f t="shared" si="125"/>
        <v>1.7011834319526627E-2</v>
      </c>
      <c r="R267" s="101">
        <f t="shared" si="126"/>
        <v>507</v>
      </c>
      <c r="S267" s="101">
        <f t="shared" si="127"/>
        <v>0</v>
      </c>
      <c r="T267" s="100">
        <f>VLOOKUP(K267,'5th Cycle APR Raw Data-Final'!$A$3:$P$1977,10,FALSE)</f>
        <v>1056</v>
      </c>
      <c r="U267" s="100">
        <f>IF(AN267&lt;1,SUMIFS('5th Cycle APR Raw Data-Final'!K$3:K$1977,'5th Cycle APR Raw Data-Final'!$A$3:$A$1977,'SB35 Determination Data'!$K267,'5th Cycle APR Raw Data-Final'!$T$3:$T$1977,"&gt;="&amp;'SB35 Determination Data'!$F267,'5th Cycle APR Raw Data-Final'!$T$3:$T$1977,"&lt;"&amp;E267),SUMIFS('5th Cycle APR Raw Data-Final'!K$3:K$1977,'5th Cycle APR Raw Data-Final'!$A$3:$A$1977,'SB35 Determination Data'!$K267,'5th Cycle APR Raw Data-Final'!$T$3:$T$1977,"&gt;="&amp;'SB35 Determination Data'!$F267,'5th Cycle APR Raw Data-Final'!$T$3:$T$1977,"&lt;="&amp;G267))</f>
        <v>309</v>
      </c>
      <c r="V267" s="100">
        <f>IF(AN267&lt;1,SUMIFS('5th Cycle APR Raw Data-Final'!L$3:L$1977,'5th Cycle APR Raw Data-Final'!$A$3:$A$1977,'SB35 Determination Data'!$K267,'5th Cycle APR Raw Data-Final'!$T$3:$T$1977,"&gt;="&amp;'SB35 Determination Data'!$F267,'5th Cycle APR Raw Data-Final'!$T$3:$T$1977,"&lt;"&amp;E267),SUMIFS('5th Cycle APR Raw Data-Final'!L$3:L$1977,'5th Cycle APR Raw Data-Final'!$A$3:$A$1977,'SB35 Determination Data'!$K267,'5th Cycle APR Raw Data-Final'!$T$3:$T$1977,"&gt;="&amp;'SB35 Determination Data'!$F267,'5th Cycle APR Raw Data-Final'!$T$3:$T$1977,"&lt;="&amp;G267))</f>
        <v>253</v>
      </c>
      <c r="W267" s="100">
        <f>IF(AN267&lt;1,SUMIFS('5th Cycle APR Raw Data-Final'!M$3:M$1977,'5th Cycle APR Raw Data-Final'!$A$3:$A$1977,'SB35 Determination Data'!$K267,'5th Cycle APR Raw Data-Final'!$T$3:$T$1977,"&gt;="&amp;'SB35 Determination Data'!$F267,'5th Cycle APR Raw Data-Final'!$T$3:$T$1977,"&lt;"&amp;E267),SUMIFS('5th Cycle APR Raw Data-Final'!M$3:M$1977,'5th Cycle APR Raw Data-Final'!$A$3:$A$1977,'SB35 Determination Data'!$K267,'5th Cycle APR Raw Data-Final'!$T$3:$T$1977,"&gt;="&amp;'SB35 Determination Data'!$F267,'5th Cycle APR Raw Data-Final'!$T$3:$T$1977,"&lt;="&amp;G267))</f>
        <v>56</v>
      </c>
      <c r="X267" s="100">
        <f t="shared" si="128"/>
        <v>747</v>
      </c>
      <c r="Y267" s="100">
        <f t="shared" si="129"/>
        <v>309</v>
      </c>
      <c r="Z267" s="100">
        <f t="shared" si="130"/>
        <v>747</v>
      </c>
      <c r="AA267" s="112">
        <f t="shared" si="131"/>
        <v>0.29261363636363635</v>
      </c>
      <c r="AB267" s="112">
        <f t="shared" si="132"/>
        <v>0.29261363636363635</v>
      </c>
      <c r="AC267" s="100">
        <f>VLOOKUP(K267,'5th Cycle APR Raw Data-Final'!$A$3:$P$1977,14,FALSE)</f>
        <v>1091</v>
      </c>
      <c r="AD267" s="100">
        <f>IF(AN267&lt;1,SUMIFS('5th Cycle APR Raw Data-Final'!$O$3:$O$1977,'5th Cycle APR Raw Data-Final'!$A$3:$A$1977,'SB35 Determination Data'!$K267,'5th Cycle APR Raw Data-Final'!$T$3:$T$1977,"&gt;="&amp;'SB35 Determination Data'!$F267,'5th Cycle APR Raw Data-Final'!$T$3:$T$1977,"&lt;"&amp;E267),SUMIFS('5th Cycle APR Raw Data-Final'!$O$3:$O$1977,'5th Cycle APR Raw Data-Final'!$A$3:$A$1977,'SB35 Determination Data'!$K267,'5th Cycle APR Raw Data-Final'!$T$3:$T$1977,"&gt;="&amp;'SB35 Determination Data'!$F267,'5th Cycle APR Raw Data-Final'!$T$3:$T$1977,"&lt;="&amp;G267))</f>
        <v>181</v>
      </c>
      <c r="AE267" s="100">
        <f t="shared" si="133"/>
        <v>910</v>
      </c>
      <c r="AF267" s="112">
        <f t="shared" si="134"/>
        <v>0.16590284142988085</v>
      </c>
      <c r="AG267" s="100">
        <f>VLOOKUP(K267,'5th Cycle APR Raw Data-Final'!$A$3:$P$1977,16,FALSE)</f>
        <v>2600</v>
      </c>
      <c r="AH267" s="100">
        <f>IF(AN267&lt;1,SUMIFS('5th Cycle APR Raw Data-Final'!$Q$3:$Q$1977,'5th Cycle APR Raw Data-Final'!$A$3:$A$1977,'SB35 Determination Data'!$K267,'5th Cycle APR Raw Data-Final'!$T$3:$T$1977,"&gt;="&amp;'SB35 Determination Data'!$F267,'5th Cycle APR Raw Data-Final'!$T$3:$T$1977,"&lt;"&amp;E267),SUMIFS('5th Cycle APR Raw Data-Final'!$Q$3:$Q$1977,'5th Cycle APR Raw Data-Final'!$A$3:$A$1977,'SB35 Determination Data'!$K267,'5th Cycle APR Raw Data-Final'!$T$3:$T$1977,"&gt;="&amp;'SB35 Determination Data'!$F267,'5th Cycle APR Raw Data-Final'!$T$3:$T$1977,"&lt;="&amp;G267))</f>
        <v>75</v>
      </c>
      <c r="AI267" s="100">
        <f t="shared" si="135"/>
        <v>2525</v>
      </c>
      <c r="AJ267" s="112">
        <f t="shared" si="136"/>
        <v>2.8846153846153848E-2</v>
      </c>
      <c r="AK267" s="100">
        <f>VLOOKUP(K267,'5th Cycle APR Raw Data-Final'!$A$3:$R$1977,18,FALSE)</f>
        <v>6099</v>
      </c>
      <c r="AL267" s="100">
        <f>IF(AN267&lt;1,SUMIFS('5th Cycle APR Raw Data-Final'!$S$3:$S$1977,'5th Cycle APR Raw Data-Final'!$A$3:$A$1977,'SB35 Determination Data'!$K267,'5th Cycle APR Raw Data-Final'!$T$3:$T$1977,"&gt;="&amp;'SB35 Determination Data'!$F267,'5th Cycle APR Raw Data-Final'!$T$3:$T$1977,"&lt;"&amp;E267),SUMIFS('5th Cycle APR Raw Data-Final'!$S$3:$S$1977,'5th Cycle APR Raw Data-Final'!$A$3:$A$1977,'SB35 Determination Data'!$K267,'5th Cycle APR Raw Data-Final'!$T$3:$T$1977,"&gt;="&amp;'SB35 Determination Data'!$F267,'5th Cycle APR Raw Data-Final'!$T$3:$T$1977,"&lt;="&amp;G267))</f>
        <v>588</v>
      </c>
      <c r="AM267" s="100">
        <f t="shared" si="137"/>
        <v>5511</v>
      </c>
      <c r="AN267" s="114">
        <f t="shared" si="138"/>
        <v>0.375</v>
      </c>
      <c r="AO267" s="2" t="str">
        <f t="shared" si="139"/>
        <v>YES</v>
      </c>
      <c r="AP267" s="2" t="str">
        <f t="shared" si="140"/>
        <v>NO</v>
      </c>
      <c r="AQ267" s="2" t="str">
        <f t="shared" si="141"/>
        <v>NO</v>
      </c>
      <c r="AR267" s="124" t="str">
        <f>VLOOKUP(K267,'2018Submitted'!$A$2:$C$540,3,FALSE)</f>
        <v>Successful</v>
      </c>
      <c r="AS267" s="2" t="str">
        <f t="shared" si="142"/>
        <v>NO</v>
      </c>
      <c r="AT267" s="2" t="str">
        <f t="shared" si="143"/>
        <v>NO</v>
      </c>
    </row>
    <row r="268" spans="1:46" s="2" customFormat="1" ht="12.75" customHeight="1" x14ac:dyDescent="0.2">
      <c r="A268" s="2" t="s">
        <v>76</v>
      </c>
      <c r="B268" s="11" t="str">
        <f t="shared" si="116"/>
        <v>MADERA COUNTY</v>
      </c>
      <c r="C268" s="71">
        <f t="shared" si="117"/>
        <v>0.375</v>
      </c>
      <c r="D268" s="72">
        <f t="shared" si="118"/>
        <v>8</v>
      </c>
      <c r="E268" s="99">
        <f t="shared" si="119"/>
        <v>2020</v>
      </c>
      <c r="F268" s="99">
        <f t="shared" si="120"/>
        <v>2016</v>
      </c>
      <c r="G268" s="99">
        <f t="shared" si="121"/>
        <v>2023</v>
      </c>
      <c r="H268" s="2" t="str">
        <f t="shared" si="122"/>
        <v>01/31/2016</v>
      </c>
      <c r="I268" s="2" t="str">
        <f t="shared" si="123"/>
        <v>01/31/2024</v>
      </c>
      <c r="J268" s="2" t="s">
        <v>953</v>
      </c>
      <c r="K268" s="113" t="s">
        <v>184</v>
      </c>
      <c r="L268" s="100">
        <f>VLOOKUP(K268,'5th Cycle APR Raw Data-Final'!$A$3:$P$1977,6,FALSE)</f>
        <v>1285</v>
      </c>
      <c r="M268" s="100">
        <f>IF(AN268&lt;1,SUMIFS('5th Cycle APR Raw Data-Final'!G$3:G$1977,'5th Cycle APR Raw Data-Final'!$A$3:$A$1977,'SB35 Determination Data'!$K268,'5th Cycle APR Raw Data-Final'!$T$3:$T$1977,"&gt;="&amp;'SB35 Determination Data'!$F268,'5th Cycle APR Raw Data-Final'!$T$3:$T$1977,"&lt;"&amp;E268),SUMIFS('5th Cycle APR Raw Data-Final'!G$3:G$1977,'5th Cycle APR Raw Data-Final'!$A$3:$A$1977,'SB35 Determination Data'!$K268,'5th Cycle APR Raw Data-Final'!$T$3:$T$1977,"&gt;="&amp;'SB35 Determination Data'!$F268,'5th Cycle APR Raw Data-Final'!$T$3:$T$1977,"&lt;="&amp;G268))</f>
        <v>0</v>
      </c>
      <c r="N268" s="100">
        <f>IF(AN268&lt;1,SUMIFS('5th Cycle APR Raw Data-Final'!H$3:H$1977,'5th Cycle APR Raw Data-Final'!$A$3:$A$1977,'SB35 Determination Data'!$K268,'5th Cycle APR Raw Data-Final'!$T$3:$T$1977,"&gt;="&amp;'SB35 Determination Data'!$F268,'5th Cycle APR Raw Data-Final'!$T$3:$T$1977,"&lt;"&amp;E268),SUMIFS('5th Cycle APR Raw Data-Final'!H$3:H$1977,'5th Cycle APR Raw Data-Final'!$A$3:$A$1977,'SB35 Determination Data'!$K268,'5th Cycle APR Raw Data-Final'!$T$3:$T$1977,"&gt;="&amp;'SB35 Determination Data'!$F268,'5th Cycle APR Raw Data-Final'!$T$3:$T$1977,"&lt;="&amp;G268))</f>
        <v>0</v>
      </c>
      <c r="O268" s="100">
        <f>IF(AN268&lt;1,SUMIFS('5th Cycle APR Raw Data-Final'!I$3:I$1977,'5th Cycle APR Raw Data-Final'!$A$3:$A$1977,'SB35 Determination Data'!$K268,'5th Cycle APR Raw Data-Final'!$T$3:$T$1977,"&gt;="&amp;'SB35 Determination Data'!$F268,'5th Cycle APR Raw Data-Final'!$T$3:$T$1977,"&lt;"&amp;E268),SUMIFS('5th Cycle APR Raw Data-Final'!I$3:I$1977,'5th Cycle APR Raw Data-Final'!$A$3:$A$1977,'SB35 Determination Data'!$K268,'5th Cycle APR Raw Data-Final'!$T$3:$T$1977,"&gt;="&amp;'SB35 Determination Data'!$F268,'5th Cycle APR Raw Data-Final'!$T$3:$T$1977,"&lt;="&amp;G268))</f>
        <v>0</v>
      </c>
      <c r="P268" s="100">
        <f t="shared" si="124"/>
        <v>1285</v>
      </c>
      <c r="Q268" s="112">
        <f t="shared" si="125"/>
        <v>0</v>
      </c>
      <c r="R268" s="101">
        <f t="shared" si="126"/>
        <v>482</v>
      </c>
      <c r="S268" s="101">
        <f t="shared" si="127"/>
        <v>0</v>
      </c>
      <c r="T268" s="100">
        <f>VLOOKUP(K268,'5th Cycle APR Raw Data-Final'!$A$3:$P$1977,10,FALSE)</f>
        <v>984</v>
      </c>
      <c r="U268" s="100">
        <f>IF(AN268&lt;1,SUMIFS('5th Cycle APR Raw Data-Final'!K$3:K$1977,'5th Cycle APR Raw Data-Final'!$A$3:$A$1977,'SB35 Determination Data'!$K268,'5th Cycle APR Raw Data-Final'!$T$3:$T$1977,"&gt;="&amp;'SB35 Determination Data'!$F268,'5th Cycle APR Raw Data-Final'!$T$3:$T$1977,"&lt;"&amp;E268),SUMIFS('5th Cycle APR Raw Data-Final'!K$3:K$1977,'5th Cycle APR Raw Data-Final'!$A$3:$A$1977,'SB35 Determination Data'!$K268,'5th Cycle APR Raw Data-Final'!$T$3:$T$1977,"&gt;="&amp;'SB35 Determination Data'!$F268,'5th Cycle APR Raw Data-Final'!$T$3:$T$1977,"&lt;="&amp;G268))</f>
        <v>41</v>
      </c>
      <c r="V268" s="100">
        <f>IF(AN268&lt;1,SUMIFS('5th Cycle APR Raw Data-Final'!L$3:L$1977,'5th Cycle APR Raw Data-Final'!$A$3:$A$1977,'SB35 Determination Data'!$K268,'5th Cycle APR Raw Data-Final'!$T$3:$T$1977,"&gt;="&amp;'SB35 Determination Data'!$F268,'5th Cycle APR Raw Data-Final'!$T$3:$T$1977,"&lt;"&amp;E268),SUMIFS('5th Cycle APR Raw Data-Final'!L$3:L$1977,'5th Cycle APR Raw Data-Final'!$A$3:$A$1977,'SB35 Determination Data'!$K268,'5th Cycle APR Raw Data-Final'!$T$3:$T$1977,"&gt;="&amp;'SB35 Determination Data'!$F268,'5th Cycle APR Raw Data-Final'!$T$3:$T$1977,"&lt;="&amp;G268))</f>
        <v>20</v>
      </c>
      <c r="W268" s="100">
        <f>IF(AN268&lt;1,SUMIFS('5th Cycle APR Raw Data-Final'!M$3:M$1977,'5th Cycle APR Raw Data-Final'!$A$3:$A$1977,'SB35 Determination Data'!$K268,'5th Cycle APR Raw Data-Final'!$T$3:$T$1977,"&gt;="&amp;'SB35 Determination Data'!$F268,'5th Cycle APR Raw Data-Final'!$T$3:$T$1977,"&lt;"&amp;E268),SUMIFS('5th Cycle APR Raw Data-Final'!M$3:M$1977,'5th Cycle APR Raw Data-Final'!$A$3:$A$1977,'SB35 Determination Data'!$K268,'5th Cycle APR Raw Data-Final'!$T$3:$T$1977,"&gt;="&amp;'SB35 Determination Data'!$F268,'5th Cycle APR Raw Data-Final'!$T$3:$T$1977,"&lt;="&amp;G268))</f>
        <v>21</v>
      </c>
      <c r="X268" s="100">
        <f t="shared" si="128"/>
        <v>943</v>
      </c>
      <c r="Y268" s="100">
        <f t="shared" si="129"/>
        <v>41</v>
      </c>
      <c r="Z268" s="100">
        <f t="shared" si="130"/>
        <v>943</v>
      </c>
      <c r="AA268" s="112">
        <f t="shared" si="131"/>
        <v>4.1666666666666664E-2</v>
      </c>
      <c r="AB268" s="112">
        <f t="shared" si="132"/>
        <v>4.1666666666666664E-2</v>
      </c>
      <c r="AC268" s="100">
        <f>VLOOKUP(K268,'5th Cycle APR Raw Data-Final'!$A$3:$P$1977,14,FALSE)</f>
        <v>1015</v>
      </c>
      <c r="AD268" s="100">
        <f>IF(AN268&lt;1,SUMIFS('5th Cycle APR Raw Data-Final'!$O$3:$O$1977,'5th Cycle APR Raw Data-Final'!$A$3:$A$1977,'SB35 Determination Data'!$K268,'5th Cycle APR Raw Data-Final'!$T$3:$T$1977,"&gt;="&amp;'SB35 Determination Data'!$F268,'5th Cycle APR Raw Data-Final'!$T$3:$T$1977,"&lt;"&amp;E268),SUMIFS('5th Cycle APR Raw Data-Final'!$O$3:$O$1977,'5th Cycle APR Raw Data-Final'!$A$3:$A$1977,'SB35 Determination Data'!$K268,'5th Cycle APR Raw Data-Final'!$T$3:$T$1977,"&gt;="&amp;'SB35 Determination Data'!$F268,'5th Cycle APR Raw Data-Final'!$T$3:$T$1977,"&lt;="&amp;G268))</f>
        <v>0</v>
      </c>
      <c r="AE268" s="100">
        <f t="shared" si="133"/>
        <v>1015</v>
      </c>
      <c r="AF268" s="112">
        <f t="shared" si="134"/>
        <v>0</v>
      </c>
      <c r="AG268" s="100">
        <f>VLOOKUP(K268,'5th Cycle APR Raw Data-Final'!$A$3:$P$1977,16,FALSE)</f>
        <v>2398</v>
      </c>
      <c r="AH268" s="100">
        <f>IF(AN268&lt;1,SUMIFS('5th Cycle APR Raw Data-Final'!$Q$3:$Q$1977,'5th Cycle APR Raw Data-Final'!$A$3:$A$1977,'SB35 Determination Data'!$K268,'5th Cycle APR Raw Data-Final'!$T$3:$T$1977,"&gt;="&amp;'SB35 Determination Data'!$F268,'5th Cycle APR Raw Data-Final'!$T$3:$T$1977,"&lt;"&amp;E268),SUMIFS('5th Cycle APR Raw Data-Final'!$Q$3:$Q$1977,'5th Cycle APR Raw Data-Final'!$A$3:$A$1977,'SB35 Determination Data'!$K268,'5th Cycle APR Raw Data-Final'!$T$3:$T$1977,"&gt;="&amp;'SB35 Determination Data'!$F268,'5th Cycle APR Raw Data-Final'!$T$3:$T$1977,"&lt;="&amp;G268))</f>
        <v>443</v>
      </c>
      <c r="AI268" s="100">
        <f t="shared" si="135"/>
        <v>1955</v>
      </c>
      <c r="AJ268" s="112">
        <f t="shared" si="136"/>
        <v>0.1847372810675563</v>
      </c>
      <c r="AK268" s="100">
        <f>VLOOKUP(K268,'5th Cycle APR Raw Data-Final'!$A$3:$R$1977,18,FALSE)</f>
        <v>5682</v>
      </c>
      <c r="AL268" s="100">
        <f>IF(AN268&lt;1,SUMIFS('5th Cycle APR Raw Data-Final'!$S$3:$S$1977,'5th Cycle APR Raw Data-Final'!$A$3:$A$1977,'SB35 Determination Data'!$K268,'5th Cycle APR Raw Data-Final'!$T$3:$T$1977,"&gt;="&amp;'SB35 Determination Data'!$F268,'5th Cycle APR Raw Data-Final'!$T$3:$T$1977,"&lt;"&amp;E268),SUMIFS('5th Cycle APR Raw Data-Final'!$S$3:$S$1977,'5th Cycle APR Raw Data-Final'!$A$3:$A$1977,'SB35 Determination Data'!$K268,'5th Cycle APR Raw Data-Final'!$T$3:$T$1977,"&gt;="&amp;'SB35 Determination Data'!$F268,'5th Cycle APR Raw Data-Final'!$T$3:$T$1977,"&lt;="&amp;G268))</f>
        <v>484</v>
      </c>
      <c r="AM268" s="100">
        <f t="shared" si="137"/>
        <v>5198</v>
      </c>
      <c r="AN268" s="114">
        <f t="shared" si="138"/>
        <v>0.375</v>
      </c>
      <c r="AO268" s="2" t="str">
        <f t="shared" si="139"/>
        <v>YES</v>
      </c>
      <c r="AP268" s="2" t="str">
        <f t="shared" si="140"/>
        <v>NO</v>
      </c>
      <c r="AQ268" s="2" t="str">
        <f t="shared" si="141"/>
        <v>NO</v>
      </c>
      <c r="AR268" s="124" t="str">
        <f>VLOOKUP(K268,'2018Submitted'!$A$2:$C$540,3,FALSE)</f>
        <v>Successful</v>
      </c>
      <c r="AS268" s="2" t="str">
        <f t="shared" si="142"/>
        <v>NO</v>
      </c>
      <c r="AT268" s="2" t="str">
        <f t="shared" si="143"/>
        <v>NO</v>
      </c>
    </row>
    <row r="269" spans="1:46" s="2" customFormat="1" ht="12.75" customHeight="1" x14ac:dyDescent="0.2">
      <c r="A269" s="2" t="s">
        <v>5</v>
      </c>
      <c r="B269" s="2" t="str">
        <f t="shared" si="116"/>
        <v>MALIBU</v>
      </c>
      <c r="C269" s="71">
        <f t="shared" si="117"/>
        <v>0.625</v>
      </c>
      <c r="D269" s="72">
        <f t="shared" si="118"/>
        <v>8</v>
      </c>
      <c r="E269" s="99">
        <f t="shared" si="119"/>
        <v>2018</v>
      </c>
      <c r="F269" s="99">
        <f t="shared" si="120"/>
        <v>2014</v>
      </c>
      <c r="G269" s="99" t="str">
        <f t="shared" si="121"/>
        <v>2021</v>
      </c>
      <c r="H269" s="2" t="str">
        <f t="shared" si="122"/>
        <v>10/15/2013</v>
      </c>
      <c r="I269" s="2" t="str">
        <f t="shared" si="123"/>
        <v>10/15/2021</v>
      </c>
      <c r="J269" s="2" t="s">
        <v>3</v>
      </c>
      <c r="K269" s="113" t="s">
        <v>185</v>
      </c>
      <c r="L269" s="100">
        <f>VLOOKUP(K269,'5th Cycle APR Raw Data-Final'!$A$3:$P$1977,6,FALSE)</f>
        <v>1</v>
      </c>
      <c r="M269" s="100">
        <f>IF(AN269&lt;1,SUMIFS('5th Cycle APR Raw Data-Final'!G$3:G$1977,'5th Cycle APR Raw Data-Final'!$A$3:$A$1977,'SB35 Determination Data'!$K269,'5th Cycle APR Raw Data-Final'!$T$3:$T$1977,"&gt;="&amp;'SB35 Determination Data'!$F269,'5th Cycle APR Raw Data-Final'!$T$3:$T$1977,"&lt;"&amp;E269),SUMIFS('5th Cycle APR Raw Data-Final'!G$3:G$1977,'5th Cycle APR Raw Data-Final'!$A$3:$A$1977,'SB35 Determination Data'!$K269,'5th Cycle APR Raw Data-Final'!$T$3:$T$1977,"&gt;="&amp;'SB35 Determination Data'!$F269,'5th Cycle APR Raw Data-Final'!$T$3:$T$1977,"&lt;="&amp;G269))</f>
        <v>0</v>
      </c>
      <c r="N269" s="100">
        <f>IF(AN269&lt;1,SUMIFS('5th Cycle APR Raw Data-Final'!H$3:H$1977,'5th Cycle APR Raw Data-Final'!$A$3:$A$1977,'SB35 Determination Data'!$K269,'5th Cycle APR Raw Data-Final'!$T$3:$T$1977,"&gt;="&amp;'SB35 Determination Data'!$F269,'5th Cycle APR Raw Data-Final'!$T$3:$T$1977,"&lt;"&amp;E269),SUMIFS('5th Cycle APR Raw Data-Final'!H$3:H$1977,'5th Cycle APR Raw Data-Final'!$A$3:$A$1977,'SB35 Determination Data'!$K269,'5th Cycle APR Raw Data-Final'!$T$3:$T$1977,"&gt;="&amp;'SB35 Determination Data'!$F269,'5th Cycle APR Raw Data-Final'!$T$3:$T$1977,"&lt;="&amp;G269))</f>
        <v>0</v>
      </c>
      <c r="O269" s="100">
        <f>IF(AN269&lt;1,SUMIFS('5th Cycle APR Raw Data-Final'!I$3:I$1977,'5th Cycle APR Raw Data-Final'!$A$3:$A$1977,'SB35 Determination Data'!$K269,'5th Cycle APR Raw Data-Final'!$T$3:$T$1977,"&gt;="&amp;'SB35 Determination Data'!$F269,'5th Cycle APR Raw Data-Final'!$T$3:$T$1977,"&lt;"&amp;E269),SUMIFS('5th Cycle APR Raw Data-Final'!I$3:I$1977,'5th Cycle APR Raw Data-Final'!$A$3:$A$1977,'SB35 Determination Data'!$K269,'5th Cycle APR Raw Data-Final'!$T$3:$T$1977,"&gt;="&amp;'SB35 Determination Data'!$F269,'5th Cycle APR Raw Data-Final'!$T$3:$T$1977,"&lt;="&amp;G269))</f>
        <v>0</v>
      </c>
      <c r="P269" s="100">
        <f t="shared" si="124"/>
        <v>1</v>
      </c>
      <c r="Q269" s="112">
        <f t="shared" si="125"/>
        <v>0</v>
      </c>
      <c r="R269" s="101">
        <f t="shared" si="126"/>
        <v>1</v>
      </c>
      <c r="S269" s="101">
        <f t="shared" si="127"/>
        <v>0</v>
      </c>
      <c r="T269" s="100">
        <f>VLOOKUP(K269,'5th Cycle APR Raw Data-Final'!$A$3:$P$1977,10,FALSE)</f>
        <v>1</v>
      </c>
      <c r="U269" s="100">
        <f>IF(AN269&lt;1,SUMIFS('5th Cycle APR Raw Data-Final'!K$3:K$1977,'5th Cycle APR Raw Data-Final'!$A$3:$A$1977,'SB35 Determination Data'!$K269,'5th Cycle APR Raw Data-Final'!$T$3:$T$1977,"&gt;="&amp;'SB35 Determination Data'!$F269,'5th Cycle APR Raw Data-Final'!$T$3:$T$1977,"&lt;"&amp;E269),SUMIFS('5th Cycle APR Raw Data-Final'!K$3:K$1977,'5th Cycle APR Raw Data-Final'!$A$3:$A$1977,'SB35 Determination Data'!$K269,'5th Cycle APR Raw Data-Final'!$T$3:$T$1977,"&gt;="&amp;'SB35 Determination Data'!$F269,'5th Cycle APR Raw Data-Final'!$T$3:$T$1977,"&lt;="&amp;G269))</f>
        <v>0</v>
      </c>
      <c r="V269" s="100">
        <f>IF(AN269&lt;1,SUMIFS('5th Cycle APR Raw Data-Final'!L$3:L$1977,'5th Cycle APR Raw Data-Final'!$A$3:$A$1977,'SB35 Determination Data'!$K269,'5th Cycle APR Raw Data-Final'!$T$3:$T$1977,"&gt;="&amp;'SB35 Determination Data'!$F269,'5th Cycle APR Raw Data-Final'!$T$3:$T$1977,"&lt;"&amp;E269),SUMIFS('5th Cycle APR Raw Data-Final'!L$3:L$1977,'5th Cycle APR Raw Data-Final'!$A$3:$A$1977,'SB35 Determination Data'!$K269,'5th Cycle APR Raw Data-Final'!$T$3:$T$1977,"&gt;="&amp;'SB35 Determination Data'!$F269,'5th Cycle APR Raw Data-Final'!$T$3:$T$1977,"&lt;="&amp;G269))</f>
        <v>0</v>
      </c>
      <c r="W269" s="100">
        <f>IF(AN269&lt;1,SUMIFS('5th Cycle APR Raw Data-Final'!M$3:M$1977,'5th Cycle APR Raw Data-Final'!$A$3:$A$1977,'SB35 Determination Data'!$K269,'5th Cycle APR Raw Data-Final'!$T$3:$T$1977,"&gt;="&amp;'SB35 Determination Data'!$F269,'5th Cycle APR Raw Data-Final'!$T$3:$T$1977,"&lt;"&amp;E269),SUMIFS('5th Cycle APR Raw Data-Final'!M$3:M$1977,'5th Cycle APR Raw Data-Final'!$A$3:$A$1977,'SB35 Determination Data'!$K269,'5th Cycle APR Raw Data-Final'!$T$3:$T$1977,"&gt;="&amp;'SB35 Determination Data'!$F269,'5th Cycle APR Raw Data-Final'!$T$3:$T$1977,"&lt;="&amp;G269))</f>
        <v>0</v>
      </c>
      <c r="X269" s="100">
        <f t="shared" si="128"/>
        <v>1</v>
      </c>
      <c r="Y269" s="100">
        <f t="shared" si="129"/>
        <v>0</v>
      </c>
      <c r="Z269" s="100">
        <f t="shared" si="130"/>
        <v>1</v>
      </c>
      <c r="AA269" s="112">
        <f t="shared" si="131"/>
        <v>0</v>
      </c>
      <c r="AB269" s="112">
        <f t="shared" si="132"/>
        <v>0</v>
      </c>
      <c r="AC269" s="100">
        <f>VLOOKUP(K269,'5th Cycle APR Raw Data-Final'!$A$3:$P$1977,14,FALSE)</f>
        <v>0</v>
      </c>
      <c r="AD269" s="100">
        <f>IF(AN269&lt;1,SUMIFS('5th Cycle APR Raw Data-Final'!$O$3:$O$1977,'5th Cycle APR Raw Data-Final'!$A$3:$A$1977,'SB35 Determination Data'!$K269,'5th Cycle APR Raw Data-Final'!$T$3:$T$1977,"&gt;="&amp;'SB35 Determination Data'!$F269,'5th Cycle APR Raw Data-Final'!$T$3:$T$1977,"&lt;"&amp;E269),SUMIFS('5th Cycle APR Raw Data-Final'!$O$3:$O$1977,'5th Cycle APR Raw Data-Final'!$A$3:$A$1977,'SB35 Determination Data'!$K269,'5th Cycle APR Raw Data-Final'!$T$3:$T$1977,"&gt;="&amp;'SB35 Determination Data'!$F269,'5th Cycle APR Raw Data-Final'!$T$3:$T$1977,"&lt;="&amp;G269))</f>
        <v>0</v>
      </c>
      <c r="AE269" s="100">
        <f t="shared" si="133"/>
        <v>0</v>
      </c>
      <c r="AF269" s="112" t="str">
        <f t="shared" si="134"/>
        <v>*</v>
      </c>
      <c r="AG269" s="100">
        <f>VLOOKUP(K269,'5th Cycle APR Raw Data-Final'!$A$3:$P$1977,16,FALSE)</f>
        <v>0</v>
      </c>
      <c r="AH269" s="100">
        <f>IF(AN269&lt;1,SUMIFS('5th Cycle APR Raw Data-Final'!$Q$3:$Q$1977,'5th Cycle APR Raw Data-Final'!$A$3:$A$1977,'SB35 Determination Data'!$K269,'5th Cycle APR Raw Data-Final'!$T$3:$T$1977,"&gt;="&amp;'SB35 Determination Data'!$F269,'5th Cycle APR Raw Data-Final'!$T$3:$T$1977,"&lt;"&amp;E269),SUMIFS('5th Cycle APR Raw Data-Final'!$Q$3:$Q$1977,'5th Cycle APR Raw Data-Final'!$A$3:$A$1977,'SB35 Determination Data'!$K269,'5th Cycle APR Raw Data-Final'!$T$3:$T$1977,"&gt;="&amp;'SB35 Determination Data'!$F269,'5th Cycle APR Raw Data-Final'!$T$3:$T$1977,"&lt;="&amp;G269))</f>
        <v>49</v>
      </c>
      <c r="AI269" s="100">
        <f t="shared" si="135"/>
        <v>0</v>
      </c>
      <c r="AJ269" s="112" t="str">
        <f t="shared" si="136"/>
        <v>*</v>
      </c>
      <c r="AK269" s="100">
        <f>VLOOKUP(K269,'5th Cycle APR Raw Data-Final'!$A$3:$R$1977,18,FALSE)</f>
        <v>2</v>
      </c>
      <c r="AL269" s="100">
        <f>IF(AN269&lt;1,SUMIFS('5th Cycle APR Raw Data-Final'!$S$3:$S$1977,'5th Cycle APR Raw Data-Final'!$A$3:$A$1977,'SB35 Determination Data'!$K269,'5th Cycle APR Raw Data-Final'!$T$3:$T$1977,"&gt;="&amp;'SB35 Determination Data'!$F269,'5th Cycle APR Raw Data-Final'!$T$3:$T$1977,"&lt;"&amp;E269),SUMIFS('5th Cycle APR Raw Data-Final'!$S$3:$S$1977,'5th Cycle APR Raw Data-Final'!$A$3:$A$1977,'SB35 Determination Data'!$K269,'5th Cycle APR Raw Data-Final'!$T$3:$T$1977,"&gt;="&amp;'SB35 Determination Data'!$F269,'5th Cycle APR Raw Data-Final'!$T$3:$T$1977,"&lt;="&amp;G269))</f>
        <v>49</v>
      </c>
      <c r="AM269" s="100">
        <f t="shared" si="137"/>
        <v>2</v>
      </c>
      <c r="AN269" s="114">
        <f t="shared" si="138"/>
        <v>0.5</v>
      </c>
      <c r="AO269" s="2" t="str">
        <f t="shared" si="139"/>
        <v>NO</v>
      </c>
      <c r="AP269" s="2" t="str">
        <f t="shared" si="140"/>
        <v>YES</v>
      </c>
      <c r="AQ269" s="2" t="str">
        <f t="shared" si="141"/>
        <v>NO</v>
      </c>
      <c r="AR269" s="124" t="str">
        <f>VLOOKUP(K269,'2018Submitted'!$A$2:$C$540,3,FALSE)</f>
        <v>Successful</v>
      </c>
      <c r="AS269" s="2" t="str">
        <f t="shared" si="142"/>
        <v>NO</v>
      </c>
      <c r="AT269" s="2" t="str">
        <f t="shared" si="143"/>
        <v>YES</v>
      </c>
    </row>
    <row r="270" spans="1:46" s="2" customFormat="1" ht="12.75" customHeight="1" x14ac:dyDescent="0.2">
      <c r="A270" s="2" t="s">
        <v>187</v>
      </c>
      <c r="B270" s="2" t="str">
        <f t="shared" si="116"/>
        <v>MAMMOTH LAKES</v>
      </c>
      <c r="C270" s="71">
        <f t="shared" si="117"/>
        <v>1</v>
      </c>
      <c r="D270" s="72">
        <f t="shared" si="118"/>
        <v>5</v>
      </c>
      <c r="E270" s="99">
        <f t="shared" si="119"/>
        <v>2017</v>
      </c>
      <c r="F270" s="99">
        <f t="shared" si="120"/>
        <v>2014</v>
      </c>
      <c r="G270" s="99">
        <f t="shared" si="121"/>
        <v>2018</v>
      </c>
      <c r="H270" s="2" t="str">
        <f t="shared" si="122"/>
        <v>06/30/2014</v>
      </c>
      <c r="I270" s="2" t="str">
        <f t="shared" si="123"/>
        <v>06/30/2019</v>
      </c>
      <c r="J270" s="2" t="s">
        <v>13</v>
      </c>
      <c r="K270" s="113" t="s">
        <v>186</v>
      </c>
      <c r="L270" s="100">
        <f>VLOOKUP(K270,'5th Cycle APR Raw Data-Final'!$A$3:$P$1977,6,FALSE)</f>
        <v>17</v>
      </c>
      <c r="M270" s="100">
        <f>IF(AN270&lt;1,SUMIFS('5th Cycle APR Raw Data-Final'!G$3:G$1977,'5th Cycle APR Raw Data-Final'!$A$3:$A$1977,'SB35 Determination Data'!$K270,'5th Cycle APR Raw Data-Final'!$T$3:$T$1977,"&gt;="&amp;'SB35 Determination Data'!$F270,'5th Cycle APR Raw Data-Final'!$T$3:$T$1977,"&lt;"&amp;E270),SUMIFS('5th Cycle APR Raw Data-Final'!G$3:G$1977,'5th Cycle APR Raw Data-Final'!$A$3:$A$1977,'SB35 Determination Data'!$K270,'5th Cycle APR Raw Data-Final'!$T$3:$T$1977,"&gt;="&amp;'SB35 Determination Data'!$F270,'5th Cycle APR Raw Data-Final'!$T$3:$T$1977,"&lt;="&amp;G270))</f>
        <v>0</v>
      </c>
      <c r="N270" s="100">
        <f>IF(AN270&lt;1,SUMIFS('5th Cycle APR Raw Data-Final'!H$3:H$1977,'5th Cycle APR Raw Data-Final'!$A$3:$A$1977,'SB35 Determination Data'!$K270,'5th Cycle APR Raw Data-Final'!$T$3:$T$1977,"&gt;="&amp;'SB35 Determination Data'!$F270,'5th Cycle APR Raw Data-Final'!$T$3:$T$1977,"&lt;"&amp;E270),SUMIFS('5th Cycle APR Raw Data-Final'!H$3:H$1977,'5th Cycle APR Raw Data-Final'!$A$3:$A$1977,'SB35 Determination Data'!$K270,'5th Cycle APR Raw Data-Final'!$T$3:$T$1977,"&gt;="&amp;'SB35 Determination Data'!$F270,'5th Cycle APR Raw Data-Final'!$T$3:$T$1977,"&lt;="&amp;G270))</f>
        <v>0</v>
      </c>
      <c r="O270" s="100">
        <f>IF(AN270&lt;1,SUMIFS('5th Cycle APR Raw Data-Final'!I$3:I$1977,'5th Cycle APR Raw Data-Final'!$A$3:$A$1977,'SB35 Determination Data'!$K270,'5th Cycle APR Raw Data-Final'!$T$3:$T$1977,"&gt;="&amp;'SB35 Determination Data'!$F270,'5th Cycle APR Raw Data-Final'!$T$3:$T$1977,"&lt;"&amp;E270),SUMIFS('5th Cycle APR Raw Data-Final'!I$3:I$1977,'5th Cycle APR Raw Data-Final'!$A$3:$A$1977,'SB35 Determination Data'!$K270,'5th Cycle APR Raw Data-Final'!$T$3:$T$1977,"&gt;="&amp;'SB35 Determination Data'!$F270,'5th Cycle APR Raw Data-Final'!$T$3:$T$1977,"&lt;="&amp;G270))</f>
        <v>0</v>
      </c>
      <c r="P270" s="100">
        <f t="shared" si="124"/>
        <v>17</v>
      </c>
      <c r="Q270" s="112">
        <f t="shared" si="125"/>
        <v>0</v>
      </c>
      <c r="R270" s="101">
        <f t="shared" si="126"/>
        <v>17</v>
      </c>
      <c r="S270" s="101">
        <f t="shared" si="127"/>
        <v>0</v>
      </c>
      <c r="T270" s="100">
        <f>VLOOKUP(K270,'5th Cycle APR Raw Data-Final'!$A$3:$P$1977,10,FALSE)</f>
        <v>12</v>
      </c>
      <c r="U270" s="100">
        <f>IF(AN270&lt;1,SUMIFS('5th Cycle APR Raw Data-Final'!K$3:K$1977,'5th Cycle APR Raw Data-Final'!$A$3:$A$1977,'SB35 Determination Data'!$K270,'5th Cycle APR Raw Data-Final'!$T$3:$T$1977,"&gt;="&amp;'SB35 Determination Data'!$F270,'5th Cycle APR Raw Data-Final'!$T$3:$T$1977,"&lt;"&amp;E270),SUMIFS('5th Cycle APR Raw Data-Final'!K$3:K$1977,'5th Cycle APR Raw Data-Final'!$A$3:$A$1977,'SB35 Determination Data'!$K270,'5th Cycle APR Raw Data-Final'!$T$3:$T$1977,"&gt;="&amp;'SB35 Determination Data'!$F270,'5th Cycle APR Raw Data-Final'!$T$3:$T$1977,"&lt;="&amp;G270))</f>
        <v>0</v>
      </c>
      <c r="V270" s="100">
        <f>IF(AN270&lt;1,SUMIFS('5th Cycle APR Raw Data-Final'!L$3:L$1977,'5th Cycle APR Raw Data-Final'!$A$3:$A$1977,'SB35 Determination Data'!$K270,'5th Cycle APR Raw Data-Final'!$T$3:$T$1977,"&gt;="&amp;'SB35 Determination Data'!$F270,'5th Cycle APR Raw Data-Final'!$T$3:$T$1977,"&lt;"&amp;E270),SUMIFS('5th Cycle APR Raw Data-Final'!L$3:L$1977,'5th Cycle APR Raw Data-Final'!$A$3:$A$1977,'SB35 Determination Data'!$K270,'5th Cycle APR Raw Data-Final'!$T$3:$T$1977,"&gt;="&amp;'SB35 Determination Data'!$F270,'5th Cycle APR Raw Data-Final'!$T$3:$T$1977,"&lt;="&amp;G270))</f>
        <v>0</v>
      </c>
      <c r="W270" s="100">
        <f>IF(AN270&lt;1,SUMIFS('5th Cycle APR Raw Data-Final'!M$3:M$1977,'5th Cycle APR Raw Data-Final'!$A$3:$A$1977,'SB35 Determination Data'!$K270,'5th Cycle APR Raw Data-Final'!$T$3:$T$1977,"&gt;="&amp;'SB35 Determination Data'!$F270,'5th Cycle APR Raw Data-Final'!$T$3:$T$1977,"&lt;"&amp;E270),SUMIFS('5th Cycle APR Raw Data-Final'!M$3:M$1977,'5th Cycle APR Raw Data-Final'!$A$3:$A$1977,'SB35 Determination Data'!$K270,'5th Cycle APR Raw Data-Final'!$T$3:$T$1977,"&gt;="&amp;'SB35 Determination Data'!$F270,'5th Cycle APR Raw Data-Final'!$T$3:$T$1977,"&lt;="&amp;G270))</f>
        <v>0</v>
      </c>
      <c r="X270" s="100">
        <f t="shared" si="128"/>
        <v>12</v>
      </c>
      <c r="Y270" s="100">
        <f t="shared" si="129"/>
        <v>0</v>
      </c>
      <c r="Z270" s="100">
        <f t="shared" si="130"/>
        <v>12</v>
      </c>
      <c r="AA270" s="112">
        <f t="shared" si="131"/>
        <v>0</v>
      </c>
      <c r="AB270" s="112">
        <f t="shared" si="132"/>
        <v>0</v>
      </c>
      <c r="AC270" s="100">
        <f>VLOOKUP(K270,'5th Cycle APR Raw Data-Final'!$A$3:$P$1977,14,FALSE)</f>
        <v>14</v>
      </c>
      <c r="AD270" s="100">
        <f>IF(AN270&lt;1,SUMIFS('5th Cycle APR Raw Data-Final'!$O$3:$O$1977,'5th Cycle APR Raw Data-Final'!$A$3:$A$1977,'SB35 Determination Data'!$K270,'5th Cycle APR Raw Data-Final'!$T$3:$T$1977,"&gt;="&amp;'SB35 Determination Data'!$F270,'5th Cycle APR Raw Data-Final'!$T$3:$T$1977,"&lt;"&amp;E270),SUMIFS('5th Cycle APR Raw Data-Final'!$O$3:$O$1977,'5th Cycle APR Raw Data-Final'!$A$3:$A$1977,'SB35 Determination Data'!$K270,'5th Cycle APR Raw Data-Final'!$T$3:$T$1977,"&gt;="&amp;'SB35 Determination Data'!$F270,'5th Cycle APR Raw Data-Final'!$T$3:$T$1977,"&lt;="&amp;G270))</f>
        <v>0</v>
      </c>
      <c r="AE270" s="100">
        <f t="shared" si="133"/>
        <v>14</v>
      </c>
      <c r="AF270" s="112">
        <f t="shared" si="134"/>
        <v>0</v>
      </c>
      <c r="AG270" s="100">
        <f>VLOOKUP(K270,'5th Cycle APR Raw Data-Final'!$A$3:$P$1977,16,FALSE)</f>
        <v>31</v>
      </c>
      <c r="AH270" s="100">
        <f>IF(AN270&lt;1,SUMIFS('5th Cycle APR Raw Data-Final'!$Q$3:$Q$1977,'5th Cycle APR Raw Data-Final'!$A$3:$A$1977,'SB35 Determination Data'!$K270,'5th Cycle APR Raw Data-Final'!$T$3:$T$1977,"&gt;="&amp;'SB35 Determination Data'!$F270,'5th Cycle APR Raw Data-Final'!$T$3:$T$1977,"&lt;"&amp;E270),SUMIFS('5th Cycle APR Raw Data-Final'!$Q$3:$Q$1977,'5th Cycle APR Raw Data-Final'!$A$3:$A$1977,'SB35 Determination Data'!$K270,'5th Cycle APR Raw Data-Final'!$T$3:$T$1977,"&gt;="&amp;'SB35 Determination Data'!$F270,'5th Cycle APR Raw Data-Final'!$T$3:$T$1977,"&lt;="&amp;G270))</f>
        <v>109</v>
      </c>
      <c r="AI270" s="100">
        <f t="shared" si="135"/>
        <v>0</v>
      </c>
      <c r="AJ270" s="112">
        <f t="shared" si="136"/>
        <v>3.5161290322580645</v>
      </c>
      <c r="AK270" s="100">
        <f>VLOOKUP(K270,'5th Cycle APR Raw Data-Final'!$A$3:$R$1977,18,FALSE)</f>
        <v>74</v>
      </c>
      <c r="AL270" s="100">
        <f>IF(AN270&lt;1,SUMIFS('5th Cycle APR Raw Data-Final'!$S$3:$S$1977,'5th Cycle APR Raw Data-Final'!$A$3:$A$1977,'SB35 Determination Data'!$K270,'5th Cycle APR Raw Data-Final'!$T$3:$T$1977,"&gt;="&amp;'SB35 Determination Data'!$F270,'5th Cycle APR Raw Data-Final'!$T$3:$T$1977,"&lt;"&amp;E270),SUMIFS('5th Cycle APR Raw Data-Final'!$S$3:$S$1977,'5th Cycle APR Raw Data-Final'!$A$3:$A$1977,'SB35 Determination Data'!$K270,'5th Cycle APR Raw Data-Final'!$T$3:$T$1977,"&gt;="&amp;'SB35 Determination Data'!$F270,'5th Cycle APR Raw Data-Final'!$T$3:$T$1977,"&lt;="&amp;G270))</f>
        <v>109</v>
      </c>
      <c r="AM270" s="100">
        <f t="shared" si="137"/>
        <v>43</v>
      </c>
      <c r="AN270" s="114">
        <f t="shared" si="138"/>
        <v>1</v>
      </c>
      <c r="AO270" s="2" t="str">
        <f t="shared" si="139"/>
        <v>NO</v>
      </c>
      <c r="AP270" s="2" t="str">
        <f t="shared" si="140"/>
        <v>YES</v>
      </c>
      <c r="AQ270" s="2" t="str">
        <f t="shared" si="141"/>
        <v>NO</v>
      </c>
      <c r="AR270" s="124" t="str">
        <f>VLOOKUP(K270,'2018Submitted'!$A$2:$C$540,3,FALSE)</f>
        <v>Successful</v>
      </c>
      <c r="AS270" s="2" t="str">
        <f t="shared" si="142"/>
        <v>NO</v>
      </c>
      <c r="AT270" s="2" t="str">
        <f t="shared" si="143"/>
        <v>YES</v>
      </c>
    </row>
    <row r="271" spans="1:46" s="2" customFormat="1" ht="12.75" customHeight="1" x14ac:dyDescent="0.2">
      <c r="A271" s="2" t="s">
        <v>5</v>
      </c>
      <c r="B271" s="2" t="str">
        <f t="shared" si="116"/>
        <v>MANHATTAN BEACH</v>
      </c>
      <c r="C271" s="71">
        <f t="shared" si="117"/>
        <v>0.625</v>
      </c>
      <c r="D271" s="72">
        <f t="shared" si="118"/>
        <v>8</v>
      </c>
      <c r="E271" s="99">
        <f t="shared" si="119"/>
        <v>2018</v>
      </c>
      <c r="F271" s="99">
        <f t="shared" si="120"/>
        <v>2014</v>
      </c>
      <c r="G271" s="99" t="str">
        <f t="shared" si="121"/>
        <v>2021</v>
      </c>
      <c r="H271" s="2" t="str">
        <f t="shared" si="122"/>
        <v>10/15/2013</v>
      </c>
      <c r="I271" s="2" t="str">
        <f t="shared" si="123"/>
        <v>10/15/2021</v>
      </c>
      <c r="J271" s="2" t="s">
        <v>3</v>
      </c>
      <c r="K271" s="113" t="s">
        <v>1122</v>
      </c>
      <c r="L271" s="100">
        <f>VLOOKUP(K271,'5th Cycle APR Raw Data-Final'!$A$3:$P$1977,6,FALSE)</f>
        <v>10</v>
      </c>
      <c r="M271" s="100">
        <f>IF(AN271&lt;1,SUMIFS('5th Cycle APR Raw Data-Final'!G$3:G$1977,'5th Cycle APR Raw Data-Final'!$A$3:$A$1977,'SB35 Determination Data'!$K271,'5th Cycle APR Raw Data-Final'!$T$3:$T$1977,"&gt;="&amp;'SB35 Determination Data'!$F271,'5th Cycle APR Raw Data-Final'!$T$3:$T$1977,"&lt;"&amp;E271),SUMIFS('5th Cycle APR Raw Data-Final'!G$3:G$1977,'5th Cycle APR Raw Data-Final'!$A$3:$A$1977,'SB35 Determination Data'!$K271,'5th Cycle APR Raw Data-Final'!$T$3:$T$1977,"&gt;="&amp;'SB35 Determination Data'!$F271,'5th Cycle APR Raw Data-Final'!$T$3:$T$1977,"&lt;="&amp;G271))</f>
        <v>0</v>
      </c>
      <c r="N271" s="100">
        <f>IF(AN271&lt;1,SUMIFS('5th Cycle APR Raw Data-Final'!H$3:H$1977,'5th Cycle APR Raw Data-Final'!$A$3:$A$1977,'SB35 Determination Data'!$K271,'5th Cycle APR Raw Data-Final'!$T$3:$T$1977,"&gt;="&amp;'SB35 Determination Data'!$F271,'5th Cycle APR Raw Data-Final'!$T$3:$T$1977,"&lt;"&amp;E271),SUMIFS('5th Cycle APR Raw Data-Final'!H$3:H$1977,'5th Cycle APR Raw Data-Final'!$A$3:$A$1977,'SB35 Determination Data'!$K271,'5th Cycle APR Raw Data-Final'!$T$3:$T$1977,"&gt;="&amp;'SB35 Determination Data'!$F271,'5th Cycle APR Raw Data-Final'!$T$3:$T$1977,"&lt;="&amp;G271))</f>
        <v>0</v>
      </c>
      <c r="O271" s="100">
        <f>IF(AN271&lt;1,SUMIFS('5th Cycle APR Raw Data-Final'!I$3:I$1977,'5th Cycle APR Raw Data-Final'!$A$3:$A$1977,'SB35 Determination Data'!$K271,'5th Cycle APR Raw Data-Final'!$T$3:$T$1977,"&gt;="&amp;'SB35 Determination Data'!$F271,'5th Cycle APR Raw Data-Final'!$T$3:$T$1977,"&lt;"&amp;E271),SUMIFS('5th Cycle APR Raw Data-Final'!I$3:I$1977,'5th Cycle APR Raw Data-Final'!$A$3:$A$1977,'SB35 Determination Data'!$K271,'5th Cycle APR Raw Data-Final'!$T$3:$T$1977,"&gt;="&amp;'SB35 Determination Data'!$F271,'5th Cycle APR Raw Data-Final'!$T$3:$T$1977,"&lt;="&amp;G271))</f>
        <v>0</v>
      </c>
      <c r="P271" s="100">
        <f t="shared" si="124"/>
        <v>10</v>
      </c>
      <c r="Q271" s="112">
        <f t="shared" si="125"/>
        <v>0</v>
      </c>
      <c r="R271" s="101">
        <f t="shared" si="126"/>
        <v>5</v>
      </c>
      <c r="S271" s="101">
        <f t="shared" si="127"/>
        <v>0</v>
      </c>
      <c r="T271" s="100">
        <f>VLOOKUP(K271,'5th Cycle APR Raw Data-Final'!$A$3:$P$1977,10,FALSE)</f>
        <v>6</v>
      </c>
      <c r="U271" s="100">
        <f>IF(AN271&lt;1,SUMIFS('5th Cycle APR Raw Data-Final'!K$3:K$1977,'5th Cycle APR Raw Data-Final'!$A$3:$A$1977,'SB35 Determination Data'!$K271,'5th Cycle APR Raw Data-Final'!$T$3:$T$1977,"&gt;="&amp;'SB35 Determination Data'!$F271,'5th Cycle APR Raw Data-Final'!$T$3:$T$1977,"&lt;"&amp;E271),SUMIFS('5th Cycle APR Raw Data-Final'!K$3:K$1977,'5th Cycle APR Raw Data-Final'!$A$3:$A$1977,'SB35 Determination Data'!$K271,'5th Cycle APR Raw Data-Final'!$T$3:$T$1977,"&gt;="&amp;'SB35 Determination Data'!$F271,'5th Cycle APR Raw Data-Final'!$T$3:$T$1977,"&lt;="&amp;G271))</f>
        <v>0</v>
      </c>
      <c r="V271" s="100">
        <f>IF(AN271&lt;1,SUMIFS('5th Cycle APR Raw Data-Final'!L$3:L$1977,'5th Cycle APR Raw Data-Final'!$A$3:$A$1977,'SB35 Determination Data'!$K271,'5th Cycle APR Raw Data-Final'!$T$3:$T$1977,"&gt;="&amp;'SB35 Determination Data'!$F271,'5th Cycle APR Raw Data-Final'!$T$3:$T$1977,"&lt;"&amp;E271),SUMIFS('5th Cycle APR Raw Data-Final'!L$3:L$1977,'5th Cycle APR Raw Data-Final'!$A$3:$A$1977,'SB35 Determination Data'!$K271,'5th Cycle APR Raw Data-Final'!$T$3:$T$1977,"&gt;="&amp;'SB35 Determination Data'!$F271,'5th Cycle APR Raw Data-Final'!$T$3:$T$1977,"&lt;="&amp;G271))</f>
        <v>0</v>
      </c>
      <c r="W271" s="100">
        <f>IF(AN271&lt;1,SUMIFS('5th Cycle APR Raw Data-Final'!M$3:M$1977,'5th Cycle APR Raw Data-Final'!$A$3:$A$1977,'SB35 Determination Data'!$K271,'5th Cycle APR Raw Data-Final'!$T$3:$T$1977,"&gt;="&amp;'SB35 Determination Data'!$F271,'5th Cycle APR Raw Data-Final'!$T$3:$T$1977,"&lt;"&amp;E271),SUMIFS('5th Cycle APR Raw Data-Final'!M$3:M$1977,'5th Cycle APR Raw Data-Final'!$A$3:$A$1977,'SB35 Determination Data'!$K271,'5th Cycle APR Raw Data-Final'!$T$3:$T$1977,"&gt;="&amp;'SB35 Determination Data'!$F271,'5th Cycle APR Raw Data-Final'!$T$3:$T$1977,"&lt;="&amp;G271))</f>
        <v>0</v>
      </c>
      <c r="X271" s="100">
        <f t="shared" si="128"/>
        <v>6</v>
      </c>
      <c r="Y271" s="100">
        <f t="shared" si="129"/>
        <v>0</v>
      </c>
      <c r="Z271" s="100">
        <f t="shared" si="130"/>
        <v>6</v>
      </c>
      <c r="AA271" s="112">
        <f t="shared" si="131"/>
        <v>0</v>
      </c>
      <c r="AB271" s="112">
        <f t="shared" si="132"/>
        <v>0</v>
      </c>
      <c r="AC271" s="100">
        <f>VLOOKUP(K271,'5th Cycle APR Raw Data-Final'!$A$3:$P$1977,14,FALSE)</f>
        <v>7</v>
      </c>
      <c r="AD271" s="100">
        <f>IF(AN271&lt;1,SUMIFS('5th Cycle APR Raw Data-Final'!$O$3:$O$1977,'5th Cycle APR Raw Data-Final'!$A$3:$A$1977,'SB35 Determination Data'!$K271,'5th Cycle APR Raw Data-Final'!$T$3:$T$1977,"&gt;="&amp;'SB35 Determination Data'!$F271,'5th Cycle APR Raw Data-Final'!$T$3:$T$1977,"&lt;"&amp;E271),SUMIFS('5th Cycle APR Raw Data-Final'!$O$3:$O$1977,'5th Cycle APR Raw Data-Final'!$A$3:$A$1977,'SB35 Determination Data'!$K271,'5th Cycle APR Raw Data-Final'!$T$3:$T$1977,"&gt;="&amp;'SB35 Determination Data'!$F271,'5th Cycle APR Raw Data-Final'!$T$3:$T$1977,"&lt;="&amp;G271))</f>
        <v>0</v>
      </c>
      <c r="AE271" s="100">
        <f t="shared" si="133"/>
        <v>7</v>
      </c>
      <c r="AF271" s="112">
        <f t="shared" si="134"/>
        <v>0</v>
      </c>
      <c r="AG271" s="100">
        <f>VLOOKUP(K271,'5th Cycle APR Raw Data-Final'!$A$3:$P$1977,16,FALSE)</f>
        <v>15</v>
      </c>
      <c r="AH271" s="100">
        <f>IF(AN271&lt;1,SUMIFS('5th Cycle APR Raw Data-Final'!$Q$3:$Q$1977,'5th Cycle APR Raw Data-Final'!$A$3:$A$1977,'SB35 Determination Data'!$K271,'5th Cycle APR Raw Data-Final'!$T$3:$T$1977,"&gt;="&amp;'SB35 Determination Data'!$F271,'5th Cycle APR Raw Data-Final'!$T$3:$T$1977,"&lt;"&amp;E271),SUMIFS('5th Cycle APR Raw Data-Final'!$Q$3:$Q$1977,'5th Cycle APR Raw Data-Final'!$A$3:$A$1977,'SB35 Determination Data'!$K271,'5th Cycle APR Raw Data-Final'!$T$3:$T$1977,"&gt;="&amp;'SB35 Determination Data'!$F271,'5th Cycle APR Raw Data-Final'!$T$3:$T$1977,"&lt;="&amp;G271))</f>
        <v>280</v>
      </c>
      <c r="AI271" s="100">
        <f t="shared" si="135"/>
        <v>0</v>
      </c>
      <c r="AJ271" s="112">
        <f t="shared" si="136"/>
        <v>18.666666666666668</v>
      </c>
      <c r="AK271" s="100">
        <f>VLOOKUP(K271,'5th Cycle APR Raw Data-Final'!$A$3:$R$1977,18,FALSE)</f>
        <v>38</v>
      </c>
      <c r="AL271" s="100">
        <f>IF(AN271&lt;1,SUMIFS('5th Cycle APR Raw Data-Final'!$S$3:$S$1977,'5th Cycle APR Raw Data-Final'!$A$3:$A$1977,'SB35 Determination Data'!$K271,'5th Cycle APR Raw Data-Final'!$T$3:$T$1977,"&gt;="&amp;'SB35 Determination Data'!$F271,'5th Cycle APR Raw Data-Final'!$T$3:$T$1977,"&lt;"&amp;E271),SUMIFS('5th Cycle APR Raw Data-Final'!$S$3:$S$1977,'5th Cycle APR Raw Data-Final'!$A$3:$A$1977,'SB35 Determination Data'!$K271,'5th Cycle APR Raw Data-Final'!$T$3:$T$1977,"&gt;="&amp;'SB35 Determination Data'!$F271,'5th Cycle APR Raw Data-Final'!$T$3:$T$1977,"&lt;="&amp;G271))</f>
        <v>280</v>
      </c>
      <c r="AM271" s="100">
        <f t="shared" si="137"/>
        <v>23</v>
      </c>
      <c r="AN271" s="114">
        <f t="shared" si="138"/>
        <v>0.5</v>
      </c>
      <c r="AO271" s="2" t="str">
        <f t="shared" si="139"/>
        <v>NO</v>
      </c>
      <c r="AP271" s="2" t="str">
        <f t="shared" si="140"/>
        <v>YES</v>
      </c>
      <c r="AQ271" s="2" t="str">
        <f t="shared" si="141"/>
        <v>NO</v>
      </c>
      <c r="AR271" s="124" t="str">
        <f>VLOOKUP(K271,'2018Submitted'!$A$2:$C$540,3,FALSE)</f>
        <v>Successful</v>
      </c>
      <c r="AS271" s="2" t="str">
        <f t="shared" si="142"/>
        <v>NO</v>
      </c>
      <c r="AT271" s="2" t="str">
        <f t="shared" si="143"/>
        <v>YES</v>
      </c>
    </row>
    <row r="272" spans="1:46" s="2" customFormat="1" ht="12.75" customHeight="1" x14ac:dyDescent="0.2">
      <c r="A272" s="2" t="s">
        <v>946</v>
      </c>
      <c r="B272" s="11" t="str">
        <f t="shared" si="116"/>
        <v>MANTECA</v>
      </c>
      <c r="C272" s="71">
        <f t="shared" si="117"/>
        <v>0.375</v>
      </c>
      <c r="D272" s="72">
        <f t="shared" si="118"/>
        <v>8</v>
      </c>
      <c r="E272" s="99">
        <f t="shared" si="119"/>
        <v>2020</v>
      </c>
      <c r="F272" s="99">
        <f t="shared" si="120"/>
        <v>2016</v>
      </c>
      <c r="G272" s="99" t="str">
        <f t="shared" si="121"/>
        <v>2023</v>
      </c>
      <c r="H272" s="2" t="str">
        <f t="shared" si="122"/>
        <v>12/31/2015</v>
      </c>
      <c r="I272" s="2" t="str">
        <f t="shared" si="123"/>
        <v>12/31/2023</v>
      </c>
      <c r="J272" s="2" t="s">
        <v>26</v>
      </c>
      <c r="K272" s="113" t="s">
        <v>1348</v>
      </c>
      <c r="L272" s="100">
        <f>VLOOKUP(K272,'5th Cycle APR Raw Data-Final'!$A$3:$P$1977,6,FALSE)</f>
        <v>925</v>
      </c>
      <c r="M272" s="100">
        <f>IF(AN272&lt;1,SUMIFS('5th Cycle APR Raw Data-Final'!G$3:G$1977,'5th Cycle APR Raw Data-Final'!$A$3:$A$1977,'SB35 Determination Data'!$K272,'5th Cycle APR Raw Data-Final'!$T$3:$T$1977,"&gt;="&amp;'SB35 Determination Data'!$F272,'5th Cycle APR Raw Data-Final'!$T$3:$T$1977,"&lt;"&amp;E272),SUMIFS('5th Cycle APR Raw Data-Final'!G$3:G$1977,'5th Cycle APR Raw Data-Final'!$A$3:$A$1977,'SB35 Determination Data'!$K272,'5th Cycle APR Raw Data-Final'!$T$3:$T$1977,"&gt;="&amp;'SB35 Determination Data'!$F272,'5th Cycle APR Raw Data-Final'!$T$3:$T$1977,"&lt;="&amp;G272))</f>
        <v>4</v>
      </c>
      <c r="N272" s="100">
        <f>IF(AN272&lt;1,SUMIFS('5th Cycle APR Raw Data-Final'!H$3:H$1977,'5th Cycle APR Raw Data-Final'!$A$3:$A$1977,'SB35 Determination Data'!$K272,'5th Cycle APR Raw Data-Final'!$T$3:$T$1977,"&gt;="&amp;'SB35 Determination Data'!$F272,'5th Cycle APR Raw Data-Final'!$T$3:$T$1977,"&lt;"&amp;E272),SUMIFS('5th Cycle APR Raw Data-Final'!H$3:H$1977,'5th Cycle APR Raw Data-Final'!$A$3:$A$1977,'SB35 Determination Data'!$K272,'5th Cycle APR Raw Data-Final'!$T$3:$T$1977,"&gt;="&amp;'SB35 Determination Data'!$F272,'5th Cycle APR Raw Data-Final'!$T$3:$T$1977,"&lt;="&amp;G272))</f>
        <v>0</v>
      </c>
      <c r="O272" s="100">
        <f>IF(AN272&lt;1,SUMIFS('5th Cycle APR Raw Data-Final'!I$3:I$1977,'5th Cycle APR Raw Data-Final'!$A$3:$A$1977,'SB35 Determination Data'!$K272,'5th Cycle APR Raw Data-Final'!$T$3:$T$1977,"&gt;="&amp;'SB35 Determination Data'!$F272,'5th Cycle APR Raw Data-Final'!$T$3:$T$1977,"&lt;"&amp;E272),SUMIFS('5th Cycle APR Raw Data-Final'!I$3:I$1977,'5th Cycle APR Raw Data-Final'!$A$3:$A$1977,'SB35 Determination Data'!$K272,'5th Cycle APR Raw Data-Final'!$T$3:$T$1977,"&gt;="&amp;'SB35 Determination Data'!$F272,'5th Cycle APR Raw Data-Final'!$T$3:$T$1977,"&lt;="&amp;G272))</f>
        <v>4</v>
      </c>
      <c r="P272" s="100">
        <f t="shared" si="124"/>
        <v>921</v>
      </c>
      <c r="Q272" s="112">
        <f t="shared" si="125"/>
        <v>4.3243243243243244E-3</v>
      </c>
      <c r="R272" s="101">
        <f t="shared" si="126"/>
        <v>347</v>
      </c>
      <c r="S272" s="101">
        <f t="shared" si="127"/>
        <v>0</v>
      </c>
      <c r="T272" s="100">
        <f>VLOOKUP(K272,'5th Cycle APR Raw Data-Final'!$A$3:$P$1977,10,FALSE)</f>
        <v>693</v>
      </c>
      <c r="U272" s="100">
        <f>IF(AN272&lt;1,SUMIFS('5th Cycle APR Raw Data-Final'!K$3:K$1977,'5th Cycle APR Raw Data-Final'!$A$3:$A$1977,'SB35 Determination Data'!$K272,'5th Cycle APR Raw Data-Final'!$T$3:$T$1977,"&gt;="&amp;'SB35 Determination Data'!$F272,'5th Cycle APR Raw Data-Final'!$T$3:$T$1977,"&lt;"&amp;E272),SUMIFS('5th Cycle APR Raw Data-Final'!K$3:K$1977,'5th Cycle APR Raw Data-Final'!$A$3:$A$1977,'SB35 Determination Data'!$K272,'5th Cycle APR Raw Data-Final'!$T$3:$T$1977,"&gt;="&amp;'SB35 Determination Data'!$F272,'5th Cycle APR Raw Data-Final'!$T$3:$T$1977,"&lt;="&amp;G272))</f>
        <v>5</v>
      </c>
      <c r="V272" s="100">
        <f>IF(AN272&lt;1,SUMIFS('5th Cycle APR Raw Data-Final'!L$3:L$1977,'5th Cycle APR Raw Data-Final'!$A$3:$A$1977,'SB35 Determination Data'!$K272,'5th Cycle APR Raw Data-Final'!$T$3:$T$1977,"&gt;="&amp;'SB35 Determination Data'!$F272,'5th Cycle APR Raw Data-Final'!$T$3:$T$1977,"&lt;"&amp;E272),SUMIFS('5th Cycle APR Raw Data-Final'!L$3:L$1977,'5th Cycle APR Raw Data-Final'!$A$3:$A$1977,'SB35 Determination Data'!$K272,'5th Cycle APR Raw Data-Final'!$T$3:$T$1977,"&gt;="&amp;'SB35 Determination Data'!$F272,'5th Cycle APR Raw Data-Final'!$T$3:$T$1977,"&lt;="&amp;G272))</f>
        <v>0</v>
      </c>
      <c r="W272" s="100">
        <f>IF(AN272&lt;1,SUMIFS('5th Cycle APR Raw Data-Final'!M$3:M$1977,'5th Cycle APR Raw Data-Final'!$A$3:$A$1977,'SB35 Determination Data'!$K272,'5th Cycle APR Raw Data-Final'!$T$3:$T$1977,"&gt;="&amp;'SB35 Determination Data'!$F272,'5th Cycle APR Raw Data-Final'!$T$3:$T$1977,"&lt;"&amp;E272),SUMIFS('5th Cycle APR Raw Data-Final'!M$3:M$1977,'5th Cycle APR Raw Data-Final'!$A$3:$A$1977,'SB35 Determination Data'!$K272,'5th Cycle APR Raw Data-Final'!$T$3:$T$1977,"&gt;="&amp;'SB35 Determination Data'!$F272,'5th Cycle APR Raw Data-Final'!$T$3:$T$1977,"&lt;="&amp;G272))</f>
        <v>5</v>
      </c>
      <c r="X272" s="100">
        <f t="shared" si="128"/>
        <v>688</v>
      </c>
      <c r="Y272" s="100">
        <f t="shared" si="129"/>
        <v>5</v>
      </c>
      <c r="Z272" s="100">
        <f t="shared" si="130"/>
        <v>688</v>
      </c>
      <c r="AA272" s="112">
        <f t="shared" si="131"/>
        <v>7.215007215007215E-3</v>
      </c>
      <c r="AB272" s="112">
        <f t="shared" si="132"/>
        <v>7.215007215007215E-3</v>
      </c>
      <c r="AC272" s="100">
        <f>VLOOKUP(K272,'5th Cycle APR Raw Data-Final'!$A$3:$P$1977,14,FALSE)</f>
        <v>825</v>
      </c>
      <c r="AD272" s="100">
        <f>IF(AN272&lt;1,SUMIFS('5th Cycle APR Raw Data-Final'!$O$3:$O$1977,'5th Cycle APR Raw Data-Final'!$A$3:$A$1977,'SB35 Determination Data'!$K272,'5th Cycle APR Raw Data-Final'!$T$3:$T$1977,"&gt;="&amp;'SB35 Determination Data'!$F272,'5th Cycle APR Raw Data-Final'!$T$3:$T$1977,"&lt;"&amp;E272),SUMIFS('5th Cycle APR Raw Data-Final'!$O$3:$O$1977,'5th Cycle APR Raw Data-Final'!$A$3:$A$1977,'SB35 Determination Data'!$K272,'5th Cycle APR Raw Data-Final'!$T$3:$T$1977,"&gt;="&amp;'SB35 Determination Data'!$F272,'5th Cycle APR Raw Data-Final'!$T$3:$T$1977,"&lt;="&amp;G272))</f>
        <v>4</v>
      </c>
      <c r="AE272" s="100">
        <f t="shared" si="133"/>
        <v>821</v>
      </c>
      <c r="AF272" s="112">
        <f t="shared" si="134"/>
        <v>4.8484848484848485E-3</v>
      </c>
      <c r="AG272" s="100">
        <f>VLOOKUP(K272,'5th Cycle APR Raw Data-Final'!$A$3:$P$1977,16,FALSE)</f>
        <v>1958</v>
      </c>
      <c r="AH272" s="100">
        <f>IF(AN272&lt;1,SUMIFS('5th Cycle APR Raw Data-Final'!$Q$3:$Q$1977,'5th Cycle APR Raw Data-Final'!$A$3:$A$1977,'SB35 Determination Data'!$K272,'5th Cycle APR Raw Data-Final'!$T$3:$T$1977,"&gt;="&amp;'SB35 Determination Data'!$F272,'5th Cycle APR Raw Data-Final'!$T$3:$T$1977,"&lt;"&amp;E272),SUMIFS('5th Cycle APR Raw Data-Final'!$Q$3:$Q$1977,'5th Cycle APR Raw Data-Final'!$A$3:$A$1977,'SB35 Determination Data'!$K272,'5th Cycle APR Raw Data-Final'!$T$3:$T$1977,"&gt;="&amp;'SB35 Determination Data'!$F272,'5th Cycle APR Raw Data-Final'!$T$3:$T$1977,"&lt;="&amp;G272))</f>
        <v>476</v>
      </c>
      <c r="AI272" s="100">
        <f t="shared" si="135"/>
        <v>1482</v>
      </c>
      <c r="AJ272" s="112">
        <f t="shared" si="136"/>
        <v>0.24310520939734423</v>
      </c>
      <c r="AK272" s="100">
        <f>VLOOKUP(K272,'5th Cycle APR Raw Data-Final'!$A$3:$R$1977,18,FALSE)</f>
        <v>4401</v>
      </c>
      <c r="AL272" s="100">
        <f>IF(AN272&lt;1,SUMIFS('5th Cycle APR Raw Data-Final'!$S$3:$S$1977,'5th Cycle APR Raw Data-Final'!$A$3:$A$1977,'SB35 Determination Data'!$K272,'5th Cycle APR Raw Data-Final'!$T$3:$T$1977,"&gt;="&amp;'SB35 Determination Data'!$F272,'5th Cycle APR Raw Data-Final'!$T$3:$T$1977,"&lt;"&amp;E272),SUMIFS('5th Cycle APR Raw Data-Final'!$S$3:$S$1977,'5th Cycle APR Raw Data-Final'!$A$3:$A$1977,'SB35 Determination Data'!$K272,'5th Cycle APR Raw Data-Final'!$T$3:$T$1977,"&gt;="&amp;'SB35 Determination Data'!$F272,'5th Cycle APR Raw Data-Final'!$T$3:$T$1977,"&lt;="&amp;G272))</f>
        <v>489</v>
      </c>
      <c r="AM272" s="100">
        <f t="shared" si="137"/>
        <v>3912</v>
      </c>
      <c r="AN272" s="114">
        <f t="shared" si="138"/>
        <v>0.375</v>
      </c>
      <c r="AO272" s="2" t="str">
        <f t="shared" si="139"/>
        <v>YES</v>
      </c>
      <c r="AP272" s="2" t="str">
        <f t="shared" si="140"/>
        <v>NO</v>
      </c>
      <c r="AQ272" s="2" t="str">
        <f t="shared" si="141"/>
        <v>NO</v>
      </c>
      <c r="AR272" s="124" t="str">
        <f>VLOOKUP(K272,'2018Submitted'!$A$2:$C$540,3,FALSE)</f>
        <v>Successful</v>
      </c>
      <c r="AS272" s="2" t="str">
        <f t="shared" si="142"/>
        <v>NO</v>
      </c>
      <c r="AT272" s="2" t="str">
        <f t="shared" si="143"/>
        <v>NO</v>
      </c>
    </row>
    <row r="273" spans="1:46" s="2" customFormat="1" ht="12.75" customHeight="1" x14ac:dyDescent="0.2">
      <c r="A273" s="2" t="s">
        <v>25</v>
      </c>
      <c r="B273" s="11" t="str">
        <f t="shared" si="116"/>
        <v>MARICOPA</v>
      </c>
      <c r="C273" s="71">
        <f t="shared" si="117"/>
        <v>0.375</v>
      </c>
      <c r="D273" s="72">
        <f t="shared" si="118"/>
        <v>8</v>
      </c>
      <c r="E273" s="99">
        <f t="shared" si="119"/>
        <v>2020</v>
      </c>
      <c r="F273" s="99">
        <f t="shared" si="120"/>
        <v>2016</v>
      </c>
      <c r="G273" s="99" t="str">
        <f t="shared" si="121"/>
        <v>2023</v>
      </c>
      <c r="H273" s="2" t="str">
        <f t="shared" si="122"/>
        <v>12/31/2015</v>
      </c>
      <c r="I273" s="2" t="str">
        <f t="shared" si="123"/>
        <v>12/31/2023</v>
      </c>
      <c r="J273" s="2" t="s">
        <v>26</v>
      </c>
      <c r="K273" s="113" t="s">
        <v>1869</v>
      </c>
      <c r="L273" s="100" t="e">
        <f>VLOOKUP(K273,'5th Cycle APR Raw Data-Final'!$A$3:$P$1977,6,FALSE)</f>
        <v>#N/A</v>
      </c>
      <c r="M273" s="100">
        <f>IF(AN273&lt;1,SUMIFS('5th Cycle APR Raw Data-Final'!G$3:G$1977,'5th Cycle APR Raw Data-Final'!$A$3:$A$1977,'SB35 Determination Data'!$K273,'5th Cycle APR Raw Data-Final'!$T$3:$T$1977,"&gt;="&amp;'SB35 Determination Data'!$F273,'5th Cycle APR Raw Data-Final'!$T$3:$T$1977,"&lt;"&amp;E273),SUMIFS('5th Cycle APR Raw Data-Final'!G$3:G$1977,'5th Cycle APR Raw Data-Final'!$A$3:$A$1977,'SB35 Determination Data'!$K273,'5th Cycle APR Raw Data-Final'!$T$3:$T$1977,"&gt;="&amp;'SB35 Determination Data'!$F273,'5th Cycle APR Raw Data-Final'!$T$3:$T$1977,"&lt;="&amp;G273))</f>
        <v>0</v>
      </c>
      <c r="N273" s="100">
        <f>IF(AN273&lt;1,SUMIFS('5th Cycle APR Raw Data-Final'!H$3:H$1977,'5th Cycle APR Raw Data-Final'!$A$3:$A$1977,'SB35 Determination Data'!$K273,'5th Cycle APR Raw Data-Final'!$T$3:$T$1977,"&gt;="&amp;'SB35 Determination Data'!$F273,'5th Cycle APR Raw Data-Final'!$T$3:$T$1977,"&lt;"&amp;E273),SUMIFS('5th Cycle APR Raw Data-Final'!H$3:H$1977,'5th Cycle APR Raw Data-Final'!$A$3:$A$1977,'SB35 Determination Data'!$K273,'5th Cycle APR Raw Data-Final'!$T$3:$T$1977,"&gt;="&amp;'SB35 Determination Data'!$F273,'5th Cycle APR Raw Data-Final'!$T$3:$T$1977,"&lt;="&amp;G273))</f>
        <v>0</v>
      </c>
      <c r="O273" s="100">
        <f>IF(AN273&lt;1,SUMIFS('5th Cycle APR Raw Data-Final'!I$3:I$1977,'5th Cycle APR Raw Data-Final'!$A$3:$A$1977,'SB35 Determination Data'!$K273,'5th Cycle APR Raw Data-Final'!$T$3:$T$1977,"&gt;="&amp;'SB35 Determination Data'!$F273,'5th Cycle APR Raw Data-Final'!$T$3:$T$1977,"&lt;"&amp;E273),SUMIFS('5th Cycle APR Raw Data-Final'!I$3:I$1977,'5th Cycle APR Raw Data-Final'!$A$3:$A$1977,'SB35 Determination Data'!$K273,'5th Cycle APR Raw Data-Final'!$T$3:$T$1977,"&gt;="&amp;'SB35 Determination Data'!$F273,'5th Cycle APR Raw Data-Final'!$T$3:$T$1977,"&lt;="&amp;G273))</f>
        <v>0</v>
      </c>
      <c r="P273" s="100" t="e">
        <f t="shared" si="124"/>
        <v>#N/A</v>
      </c>
      <c r="Q273" s="112" t="str">
        <f t="shared" si="125"/>
        <v>No 2018 Annual Progress Report</v>
      </c>
      <c r="R273" s="101" t="e">
        <f t="shared" si="126"/>
        <v>#N/A</v>
      </c>
      <c r="S273" s="101" t="e">
        <f t="shared" si="127"/>
        <v>#N/A</v>
      </c>
      <c r="T273" s="100" t="e">
        <f>VLOOKUP(K273,'5th Cycle APR Raw Data-Final'!$A$3:$P$1977,10,FALSE)</f>
        <v>#N/A</v>
      </c>
      <c r="U273" s="100">
        <f>IF(AN273&lt;1,SUMIFS('5th Cycle APR Raw Data-Final'!K$3:K$1977,'5th Cycle APR Raw Data-Final'!$A$3:$A$1977,'SB35 Determination Data'!$K273,'5th Cycle APR Raw Data-Final'!$T$3:$T$1977,"&gt;="&amp;'SB35 Determination Data'!$F273,'5th Cycle APR Raw Data-Final'!$T$3:$T$1977,"&lt;"&amp;E273),SUMIFS('5th Cycle APR Raw Data-Final'!K$3:K$1977,'5th Cycle APR Raw Data-Final'!$A$3:$A$1977,'SB35 Determination Data'!$K273,'5th Cycle APR Raw Data-Final'!$T$3:$T$1977,"&gt;="&amp;'SB35 Determination Data'!$F273,'5th Cycle APR Raw Data-Final'!$T$3:$T$1977,"&lt;="&amp;G273))</f>
        <v>0</v>
      </c>
      <c r="V273" s="100">
        <f>IF(AN273&lt;1,SUMIFS('5th Cycle APR Raw Data-Final'!L$3:L$1977,'5th Cycle APR Raw Data-Final'!$A$3:$A$1977,'SB35 Determination Data'!$K273,'5th Cycle APR Raw Data-Final'!$T$3:$T$1977,"&gt;="&amp;'SB35 Determination Data'!$F273,'5th Cycle APR Raw Data-Final'!$T$3:$T$1977,"&lt;"&amp;E273),SUMIFS('5th Cycle APR Raw Data-Final'!L$3:L$1977,'5th Cycle APR Raw Data-Final'!$A$3:$A$1977,'SB35 Determination Data'!$K273,'5th Cycle APR Raw Data-Final'!$T$3:$T$1977,"&gt;="&amp;'SB35 Determination Data'!$F273,'5th Cycle APR Raw Data-Final'!$T$3:$T$1977,"&lt;="&amp;G273))</f>
        <v>0</v>
      </c>
      <c r="W273" s="100">
        <f>IF(AN273&lt;1,SUMIFS('5th Cycle APR Raw Data-Final'!M$3:M$1977,'5th Cycle APR Raw Data-Final'!$A$3:$A$1977,'SB35 Determination Data'!$K273,'5th Cycle APR Raw Data-Final'!$T$3:$T$1977,"&gt;="&amp;'SB35 Determination Data'!$F273,'5th Cycle APR Raw Data-Final'!$T$3:$T$1977,"&lt;"&amp;E273),SUMIFS('5th Cycle APR Raw Data-Final'!M$3:M$1977,'5th Cycle APR Raw Data-Final'!$A$3:$A$1977,'SB35 Determination Data'!$K273,'5th Cycle APR Raw Data-Final'!$T$3:$T$1977,"&gt;="&amp;'SB35 Determination Data'!$F273,'5th Cycle APR Raw Data-Final'!$T$3:$T$1977,"&lt;="&amp;G273))</f>
        <v>0</v>
      </c>
      <c r="X273" s="100" t="e">
        <f t="shared" si="128"/>
        <v>#N/A</v>
      </c>
      <c r="Y273" s="100" t="e">
        <f t="shared" si="129"/>
        <v>#N/A</v>
      </c>
      <c r="Z273" s="100" t="e">
        <f t="shared" si="130"/>
        <v>#N/A</v>
      </c>
      <c r="AA273" s="112" t="str">
        <f t="shared" si="131"/>
        <v>No 2018 Annual Progress Report</v>
      </c>
      <c r="AB273" s="112" t="str">
        <f t="shared" si="132"/>
        <v>No 2018 Annual Progress Report</v>
      </c>
      <c r="AC273" s="100" t="e">
        <f>VLOOKUP(K273,'5th Cycle APR Raw Data-Final'!$A$3:$P$1977,14,FALSE)</f>
        <v>#N/A</v>
      </c>
      <c r="AD273" s="100">
        <f>IF(AN273&lt;1,SUMIFS('5th Cycle APR Raw Data-Final'!$O$3:$O$1977,'5th Cycle APR Raw Data-Final'!$A$3:$A$1977,'SB35 Determination Data'!$K273,'5th Cycle APR Raw Data-Final'!$T$3:$T$1977,"&gt;="&amp;'SB35 Determination Data'!$F273,'5th Cycle APR Raw Data-Final'!$T$3:$T$1977,"&lt;"&amp;E273),SUMIFS('5th Cycle APR Raw Data-Final'!$O$3:$O$1977,'5th Cycle APR Raw Data-Final'!$A$3:$A$1977,'SB35 Determination Data'!$K273,'5th Cycle APR Raw Data-Final'!$T$3:$T$1977,"&gt;="&amp;'SB35 Determination Data'!$F273,'5th Cycle APR Raw Data-Final'!$T$3:$T$1977,"&lt;="&amp;G273))</f>
        <v>0</v>
      </c>
      <c r="AE273" s="100" t="e">
        <f t="shared" si="133"/>
        <v>#N/A</v>
      </c>
      <c r="AF273" s="112" t="str">
        <f t="shared" si="134"/>
        <v>No 2018 Annual Progress Report</v>
      </c>
      <c r="AG273" s="100" t="e">
        <f>VLOOKUP(K273,'5th Cycle APR Raw Data-Final'!$A$3:$P$1977,16,FALSE)</f>
        <v>#N/A</v>
      </c>
      <c r="AH273" s="100">
        <f>IF(AN273&lt;1,SUMIFS('5th Cycle APR Raw Data-Final'!$Q$3:$Q$1977,'5th Cycle APR Raw Data-Final'!$A$3:$A$1977,'SB35 Determination Data'!$K273,'5th Cycle APR Raw Data-Final'!$T$3:$T$1977,"&gt;="&amp;'SB35 Determination Data'!$F273,'5th Cycle APR Raw Data-Final'!$T$3:$T$1977,"&lt;"&amp;E273),SUMIFS('5th Cycle APR Raw Data-Final'!$Q$3:$Q$1977,'5th Cycle APR Raw Data-Final'!$A$3:$A$1977,'SB35 Determination Data'!$K273,'5th Cycle APR Raw Data-Final'!$T$3:$T$1977,"&gt;="&amp;'SB35 Determination Data'!$F273,'5th Cycle APR Raw Data-Final'!$T$3:$T$1977,"&lt;="&amp;G273))</f>
        <v>0</v>
      </c>
      <c r="AI273" s="100" t="e">
        <f t="shared" si="135"/>
        <v>#N/A</v>
      </c>
      <c r="AJ273" s="112" t="str">
        <f t="shared" si="136"/>
        <v>No 2018 Annual Progress Report</v>
      </c>
      <c r="AK273" s="100" t="e">
        <f>VLOOKUP(K273,'5th Cycle APR Raw Data-Final'!$A$3:$R$1977,18,FALSE)</f>
        <v>#N/A</v>
      </c>
      <c r="AL273" s="100">
        <f>IF(AN273&lt;1,SUMIFS('5th Cycle APR Raw Data-Final'!$S$3:$S$1977,'5th Cycle APR Raw Data-Final'!$A$3:$A$1977,'SB35 Determination Data'!$K273,'5th Cycle APR Raw Data-Final'!$T$3:$T$1977,"&gt;="&amp;'SB35 Determination Data'!$F273,'5th Cycle APR Raw Data-Final'!$T$3:$T$1977,"&lt;"&amp;E273),SUMIFS('5th Cycle APR Raw Data-Final'!$S$3:$S$1977,'5th Cycle APR Raw Data-Final'!$A$3:$A$1977,'SB35 Determination Data'!$K273,'5th Cycle APR Raw Data-Final'!$T$3:$T$1977,"&gt;="&amp;'SB35 Determination Data'!$F273,'5th Cycle APR Raw Data-Final'!$T$3:$T$1977,"&lt;="&amp;G273))</f>
        <v>0</v>
      </c>
      <c r="AM273" s="100" t="e">
        <f t="shared" si="137"/>
        <v>#N/A</v>
      </c>
      <c r="AN273" s="114">
        <f t="shared" si="138"/>
        <v>0.375</v>
      </c>
      <c r="AO273" s="2" t="str">
        <f t="shared" si="139"/>
        <v>YES</v>
      </c>
      <c r="AP273" s="2" t="str">
        <f t="shared" si="140"/>
        <v>NO</v>
      </c>
      <c r="AQ273" s="2" t="str">
        <f t="shared" si="141"/>
        <v>NO</v>
      </c>
      <c r="AR273" s="124" t="str">
        <f>VLOOKUP(K273,'2018Submitted'!$A$2:$C$540,3,FALSE)</f>
        <v>No 2018 Annual Progress Report</v>
      </c>
      <c r="AS273" s="2" t="str">
        <f t="shared" si="142"/>
        <v>YES</v>
      </c>
      <c r="AT273" s="2" t="str">
        <f t="shared" si="143"/>
        <v>NO</v>
      </c>
    </row>
    <row r="274" spans="1:46" s="2" customFormat="1" ht="12.75" customHeight="1" x14ac:dyDescent="0.2">
      <c r="A274" s="2" t="s">
        <v>40</v>
      </c>
      <c r="B274" s="2" t="str">
        <f t="shared" si="116"/>
        <v>MARIN COUNTY</v>
      </c>
      <c r="C274" s="71">
        <f t="shared" si="117"/>
        <v>0.5</v>
      </c>
      <c r="D274" s="72">
        <f t="shared" si="118"/>
        <v>8</v>
      </c>
      <c r="E274" s="99">
        <f t="shared" si="119"/>
        <v>2019</v>
      </c>
      <c r="F274" s="99">
        <f t="shared" si="120"/>
        <v>2015</v>
      </c>
      <c r="G274" s="99">
        <f t="shared" si="121"/>
        <v>2022</v>
      </c>
      <c r="H274" s="2" t="str">
        <f t="shared" si="122"/>
        <v>01/31/2015</v>
      </c>
      <c r="I274" s="2" t="str">
        <f t="shared" si="123"/>
        <v>01/31/2023</v>
      </c>
      <c r="J274" s="2" t="s">
        <v>8</v>
      </c>
      <c r="K274" s="113" t="s">
        <v>188</v>
      </c>
      <c r="L274" s="100">
        <f>VLOOKUP(K274,'5th Cycle APR Raw Data-Final'!$A$3:$P$1977,6,FALSE)</f>
        <v>55</v>
      </c>
      <c r="M274" s="100">
        <f>IF(AN274&lt;1,SUMIFS('5th Cycle APR Raw Data-Final'!G$3:G$1977,'5th Cycle APR Raw Data-Final'!$A$3:$A$1977,'SB35 Determination Data'!$K274,'5th Cycle APR Raw Data-Final'!$T$3:$T$1977,"&gt;="&amp;'SB35 Determination Data'!$F274,'5th Cycle APR Raw Data-Final'!$T$3:$T$1977,"&lt;"&amp;E274),SUMIFS('5th Cycle APR Raw Data-Final'!G$3:G$1977,'5th Cycle APR Raw Data-Final'!$A$3:$A$1977,'SB35 Determination Data'!$K274,'5th Cycle APR Raw Data-Final'!$T$3:$T$1977,"&gt;="&amp;'SB35 Determination Data'!$F274,'5th Cycle APR Raw Data-Final'!$T$3:$T$1977,"&lt;="&amp;G274))</f>
        <v>19</v>
      </c>
      <c r="N274" s="100">
        <f>IF(AN274&lt;1,SUMIFS('5th Cycle APR Raw Data-Final'!H$3:H$1977,'5th Cycle APR Raw Data-Final'!$A$3:$A$1977,'SB35 Determination Data'!$K274,'5th Cycle APR Raw Data-Final'!$T$3:$T$1977,"&gt;="&amp;'SB35 Determination Data'!$F274,'5th Cycle APR Raw Data-Final'!$T$3:$T$1977,"&lt;"&amp;E274),SUMIFS('5th Cycle APR Raw Data-Final'!H$3:H$1977,'5th Cycle APR Raw Data-Final'!$A$3:$A$1977,'SB35 Determination Data'!$K274,'5th Cycle APR Raw Data-Final'!$T$3:$T$1977,"&gt;="&amp;'SB35 Determination Data'!$F274,'5th Cycle APR Raw Data-Final'!$T$3:$T$1977,"&lt;="&amp;G274))</f>
        <v>8</v>
      </c>
      <c r="O274" s="100">
        <f>IF(AN274&lt;1,SUMIFS('5th Cycle APR Raw Data-Final'!I$3:I$1977,'5th Cycle APR Raw Data-Final'!$A$3:$A$1977,'SB35 Determination Data'!$K274,'5th Cycle APR Raw Data-Final'!$T$3:$T$1977,"&gt;="&amp;'SB35 Determination Data'!$F274,'5th Cycle APR Raw Data-Final'!$T$3:$T$1977,"&lt;"&amp;E274),SUMIFS('5th Cycle APR Raw Data-Final'!I$3:I$1977,'5th Cycle APR Raw Data-Final'!$A$3:$A$1977,'SB35 Determination Data'!$K274,'5th Cycle APR Raw Data-Final'!$T$3:$T$1977,"&gt;="&amp;'SB35 Determination Data'!$F274,'5th Cycle APR Raw Data-Final'!$T$3:$T$1977,"&lt;="&amp;G274))</f>
        <v>11</v>
      </c>
      <c r="P274" s="100">
        <f t="shared" si="124"/>
        <v>36</v>
      </c>
      <c r="Q274" s="112">
        <f t="shared" si="125"/>
        <v>0.34545454545454546</v>
      </c>
      <c r="R274" s="101">
        <f t="shared" si="126"/>
        <v>28</v>
      </c>
      <c r="S274" s="101">
        <f t="shared" si="127"/>
        <v>0</v>
      </c>
      <c r="T274" s="100">
        <f>VLOOKUP(K274,'5th Cycle APR Raw Data-Final'!$A$3:$P$1977,10,FALSE)</f>
        <v>32</v>
      </c>
      <c r="U274" s="100">
        <f>IF(AN274&lt;1,SUMIFS('5th Cycle APR Raw Data-Final'!K$3:K$1977,'5th Cycle APR Raw Data-Final'!$A$3:$A$1977,'SB35 Determination Data'!$K274,'5th Cycle APR Raw Data-Final'!$T$3:$T$1977,"&gt;="&amp;'SB35 Determination Data'!$F274,'5th Cycle APR Raw Data-Final'!$T$3:$T$1977,"&lt;"&amp;E274),SUMIFS('5th Cycle APR Raw Data-Final'!K$3:K$1977,'5th Cycle APR Raw Data-Final'!$A$3:$A$1977,'SB35 Determination Data'!$K274,'5th Cycle APR Raw Data-Final'!$T$3:$T$1977,"&gt;="&amp;'SB35 Determination Data'!$F274,'5th Cycle APR Raw Data-Final'!$T$3:$T$1977,"&lt;="&amp;G274))</f>
        <v>19</v>
      </c>
      <c r="V274" s="100">
        <f>IF(AN274&lt;1,SUMIFS('5th Cycle APR Raw Data-Final'!L$3:L$1977,'5th Cycle APR Raw Data-Final'!$A$3:$A$1977,'SB35 Determination Data'!$K274,'5th Cycle APR Raw Data-Final'!$T$3:$T$1977,"&gt;="&amp;'SB35 Determination Data'!$F274,'5th Cycle APR Raw Data-Final'!$T$3:$T$1977,"&lt;"&amp;E274),SUMIFS('5th Cycle APR Raw Data-Final'!L$3:L$1977,'5th Cycle APR Raw Data-Final'!$A$3:$A$1977,'SB35 Determination Data'!$K274,'5th Cycle APR Raw Data-Final'!$T$3:$T$1977,"&gt;="&amp;'SB35 Determination Data'!$F274,'5th Cycle APR Raw Data-Final'!$T$3:$T$1977,"&lt;="&amp;G274))</f>
        <v>7</v>
      </c>
      <c r="W274" s="100">
        <f>IF(AN274&lt;1,SUMIFS('5th Cycle APR Raw Data-Final'!M$3:M$1977,'5th Cycle APR Raw Data-Final'!$A$3:$A$1977,'SB35 Determination Data'!$K274,'5th Cycle APR Raw Data-Final'!$T$3:$T$1977,"&gt;="&amp;'SB35 Determination Data'!$F274,'5th Cycle APR Raw Data-Final'!$T$3:$T$1977,"&lt;"&amp;E274),SUMIFS('5th Cycle APR Raw Data-Final'!M$3:M$1977,'5th Cycle APR Raw Data-Final'!$A$3:$A$1977,'SB35 Determination Data'!$K274,'5th Cycle APR Raw Data-Final'!$T$3:$T$1977,"&gt;="&amp;'SB35 Determination Data'!$F274,'5th Cycle APR Raw Data-Final'!$T$3:$T$1977,"&lt;="&amp;G274))</f>
        <v>12</v>
      </c>
      <c r="X274" s="100">
        <f t="shared" si="128"/>
        <v>13</v>
      </c>
      <c r="Y274" s="100">
        <f t="shared" si="129"/>
        <v>19</v>
      </c>
      <c r="Z274" s="100">
        <f t="shared" si="130"/>
        <v>13</v>
      </c>
      <c r="AA274" s="112">
        <f t="shared" si="131"/>
        <v>0.59375</v>
      </c>
      <c r="AB274" s="112">
        <f t="shared" si="132"/>
        <v>0.59375</v>
      </c>
      <c r="AC274" s="100">
        <f>VLOOKUP(K274,'5th Cycle APR Raw Data-Final'!$A$3:$P$1977,14,FALSE)</f>
        <v>37</v>
      </c>
      <c r="AD274" s="100">
        <f>IF(AN274&lt;1,SUMIFS('5th Cycle APR Raw Data-Final'!$O$3:$O$1977,'5th Cycle APR Raw Data-Final'!$A$3:$A$1977,'SB35 Determination Data'!$K274,'5th Cycle APR Raw Data-Final'!$T$3:$T$1977,"&gt;="&amp;'SB35 Determination Data'!$F274,'5th Cycle APR Raw Data-Final'!$T$3:$T$1977,"&lt;"&amp;E274),SUMIFS('5th Cycle APR Raw Data-Final'!$O$3:$O$1977,'5th Cycle APR Raw Data-Final'!$A$3:$A$1977,'SB35 Determination Data'!$K274,'5th Cycle APR Raw Data-Final'!$T$3:$T$1977,"&gt;="&amp;'SB35 Determination Data'!$F274,'5th Cycle APR Raw Data-Final'!$T$3:$T$1977,"&lt;="&amp;G274))</f>
        <v>19</v>
      </c>
      <c r="AE274" s="100">
        <f t="shared" si="133"/>
        <v>18</v>
      </c>
      <c r="AF274" s="112">
        <f t="shared" si="134"/>
        <v>0.51351351351351349</v>
      </c>
      <c r="AG274" s="100">
        <f>VLOOKUP(K274,'5th Cycle APR Raw Data-Final'!$A$3:$P$1977,16,FALSE)</f>
        <v>61</v>
      </c>
      <c r="AH274" s="100">
        <f>IF(AN274&lt;1,SUMIFS('5th Cycle APR Raw Data-Final'!$Q$3:$Q$1977,'5th Cycle APR Raw Data-Final'!$A$3:$A$1977,'SB35 Determination Data'!$K274,'5th Cycle APR Raw Data-Final'!$T$3:$T$1977,"&gt;="&amp;'SB35 Determination Data'!$F274,'5th Cycle APR Raw Data-Final'!$T$3:$T$1977,"&lt;"&amp;E274),SUMIFS('5th Cycle APR Raw Data-Final'!$Q$3:$Q$1977,'5th Cycle APR Raw Data-Final'!$A$3:$A$1977,'SB35 Determination Data'!$K274,'5th Cycle APR Raw Data-Final'!$T$3:$T$1977,"&gt;="&amp;'SB35 Determination Data'!$F274,'5th Cycle APR Raw Data-Final'!$T$3:$T$1977,"&lt;="&amp;G274))</f>
        <v>135</v>
      </c>
      <c r="AI274" s="100">
        <f t="shared" si="135"/>
        <v>0</v>
      </c>
      <c r="AJ274" s="112">
        <f t="shared" si="136"/>
        <v>2.2131147540983607</v>
      </c>
      <c r="AK274" s="100">
        <f>VLOOKUP(K274,'5th Cycle APR Raw Data-Final'!$A$3:$R$1977,18,FALSE)</f>
        <v>185</v>
      </c>
      <c r="AL274" s="100">
        <f>IF(AN274&lt;1,SUMIFS('5th Cycle APR Raw Data-Final'!$S$3:$S$1977,'5th Cycle APR Raw Data-Final'!$A$3:$A$1977,'SB35 Determination Data'!$K274,'5th Cycle APR Raw Data-Final'!$T$3:$T$1977,"&gt;="&amp;'SB35 Determination Data'!$F274,'5th Cycle APR Raw Data-Final'!$T$3:$T$1977,"&lt;"&amp;E274),SUMIFS('5th Cycle APR Raw Data-Final'!$S$3:$S$1977,'5th Cycle APR Raw Data-Final'!$A$3:$A$1977,'SB35 Determination Data'!$K274,'5th Cycle APR Raw Data-Final'!$T$3:$T$1977,"&gt;="&amp;'SB35 Determination Data'!$F274,'5th Cycle APR Raw Data-Final'!$T$3:$T$1977,"&lt;="&amp;G274))</f>
        <v>192</v>
      </c>
      <c r="AM274" s="100">
        <f t="shared" si="137"/>
        <v>67</v>
      </c>
      <c r="AN274" s="114">
        <f t="shared" si="138"/>
        <v>0.5</v>
      </c>
      <c r="AO274" s="2" t="str">
        <f t="shared" si="139"/>
        <v>NO</v>
      </c>
      <c r="AP274" s="2" t="str">
        <f t="shared" si="140"/>
        <v>YES</v>
      </c>
      <c r="AQ274" s="2" t="str">
        <f t="shared" si="141"/>
        <v>NO</v>
      </c>
      <c r="AR274" s="124" t="str">
        <f>VLOOKUP(K274,'2018Submitted'!$A$2:$C$540,3,FALSE)</f>
        <v>Successful</v>
      </c>
      <c r="AS274" s="2" t="str">
        <f t="shared" si="142"/>
        <v>NO</v>
      </c>
      <c r="AT274" s="2" t="str">
        <f t="shared" si="143"/>
        <v>YES</v>
      </c>
    </row>
    <row r="275" spans="1:46" s="2" customFormat="1" ht="12.75" customHeight="1" x14ac:dyDescent="0.2">
      <c r="A275" s="2" t="s">
        <v>68</v>
      </c>
      <c r="B275" s="2" t="str">
        <f t="shared" si="116"/>
        <v>MARINA</v>
      </c>
      <c r="C275" s="71">
        <f t="shared" si="117"/>
        <v>0.375</v>
      </c>
      <c r="D275" s="72">
        <f t="shared" si="118"/>
        <v>8</v>
      </c>
      <c r="E275" s="99">
        <f t="shared" si="119"/>
        <v>2020</v>
      </c>
      <c r="F275" s="99">
        <f t="shared" si="120"/>
        <v>2016</v>
      </c>
      <c r="G275" s="99" t="str">
        <f t="shared" si="121"/>
        <v>2023</v>
      </c>
      <c r="H275" s="2" t="str">
        <f t="shared" si="122"/>
        <v>12/31/2015</v>
      </c>
      <c r="I275" s="2" t="str">
        <f t="shared" si="123"/>
        <v>12/31/2023</v>
      </c>
      <c r="J275" s="2" t="s">
        <v>26</v>
      </c>
      <c r="K275" s="113" t="s">
        <v>1064</v>
      </c>
      <c r="L275" s="100">
        <f>VLOOKUP(K275,'5th Cycle APR Raw Data-Final'!$A$3:$P$1977,6,FALSE)</f>
        <v>315</v>
      </c>
      <c r="M275" s="100">
        <f>IF(AN275&lt;1,SUMIFS('5th Cycle APR Raw Data-Final'!G$3:G$1977,'5th Cycle APR Raw Data-Final'!$A$3:$A$1977,'SB35 Determination Data'!$K275,'5th Cycle APR Raw Data-Final'!$T$3:$T$1977,"&gt;="&amp;'SB35 Determination Data'!$F275,'5th Cycle APR Raw Data-Final'!$T$3:$T$1977,"&lt;"&amp;E275),SUMIFS('5th Cycle APR Raw Data-Final'!G$3:G$1977,'5th Cycle APR Raw Data-Final'!$A$3:$A$1977,'SB35 Determination Data'!$K275,'5th Cycle APR Raw Data-Final'!$T$3:$T$1977,"&gt;="&amp;'SB35 Determination Data'!$F275,'5th Cycle APR Raw Data-Final'!$T$3:$T$1977,"&lt;="&amp;G275))</f>
        <v>42</v>
      </c>
      <c r="N275" s="100">
        <f>IF(AN275&lt;1,SUMIFS('5th Cycle APR Raw Data-Final'!H$3:H$1977,'5th Cycle APR Raw Data-Final'!$A$3:$A$1977,'SB35 Determination Data'!$K275,'5th Cycle APR Raw Data-Final'!$T$3:$T$1977,"&gt;="&amp;'SB35 Determination Data'!$F275,'5th Cycle APR Raw Data-Final'!$T$3:$T$1977,"&lt;"&amp;E275),SUMIFS('5th Cycle APR Raw Data-Final'!H$3:H$1977,'5th Cycle APR Raw Data-Final'!$A$3:$A$1977,'SB35 Determination Data'!$K275,'5th Cycle APR Raw Data-Final'!$T$3:$T$1977,"&gt;="&amp;'SB35 Determination Data'!$F275,'5th Cycle APR Raw Data-Final'!$T$3:$T$1977,"&lt;="&amp;G275))</f>
        <v>1</v>
      </c>
      <c r="O275" s="100">
        <f>IF(AN275&lt;1,SUMIFS('5th Cycle APR Raw Data-Final'!I$3:I$1977,'5th Cycle APR Raw Data-Final'!$A$3:$A$1977,'SB35 Determination Data'!$K275,'5th Cycle APR Raw Data-Final'!$T$3:$T$1977,"&gt;="&amp;'SB35 Determination Data'!$F275,'5th Cycle APR Raw Data-Final'!$T$3:$T$1977,"&lt;"&amp;E275),SUMIFS('5th Cycle APR Raw Data-Final'!I$3:I$1977,'5th Cycle APR Raw Data-Final'!$A$3:$A$1977,'SB35 Determination Data'!$K275,'5th Cycle APR Raw Data-Final'!$T$3:$T$1977,"&gt;="&amp;'SB35 Determination Data'!$F275,'5th Cycle APR Raw Data-Final'!$T$3:$T$1977,"&lt;="&amp;G275))</f>
        <v>41</v>
      </c>
      <c r="P275" s="100">
        <f t="shared" si="124"/>
        <v>273</v>
      </c>
      <c r="Q275" s="112">
        <f t="shared" si="125"/>
        <v>0.13333333333333333</v>
      </c>
      <c r="R275" s="101">
        <f t="shared" si="126"/>
        <v>118</v>
      </c>
      <c r="S275" s="101">
        <f t="shared" si="127"/>
        <v>0</v>
      </c>
      <c r="T275" s="100">
        <f>VLOOKUP(K275,'5th Cycle APR Raw Data-Final'!$A$3:$P$1977,10,FALSE)</f>
        <v>206</v>
      </c>
      <c r="U275" s="100">
        <f>IF(AN275&lt;1,SUMIFS('5th Cycle APR Raw Data-Final'!K$3:K$1977,'5th Cycle APR Raw Data-Final'!$A$3:$A$1977,'SB35 Determination Data'!$K275,'5th Cycle APR Raw Data-Final'!$T$3:$T$1977,"&gt;="&amp;'SB35 Determination Data'!$F275,'5th Cycle APR Raw Data-Final'!$T$3:$T$1977,"&lt;"&amp;E275),SUMIFS('5th Cycle APR Raw Data-Final'!K$3:K$1977,'5th Cycle APR Raw Data-Final'!$A$3:$A$1977,'SB35 Determination Data'!$K275,'5th Cycle APR Raw Data-Final'!$T$3:$T$1977,"&gt;="&amp;'SB35 Determination Data'!$F275,'5th Cycle APR Raw Data-Final'!$T$3:$T$1977,"&lt;="&amp;G275))</f>
        <v>6</v>
      </c>
      <c r="V275" s="100">
        <f>IF(AN275&lt;1,SUMIFS('5th Cycle APR Raw Data-Final'!L$3:L$1977,'5th Cycle APR Raw Data-Final'!$A$3:$A$1977,'SB35 Determination Data'!$K275,'5th Cycle APR Raw Data-Final'!$T$3:$T$1977,"&gt;="&amp;'SB35 Determination Data'!$F275,'5th Cycle APR Raw Data-Final'!$T$3:$T$1977,"&lt;"&amp;E275),SUMIFS('5th Cycle APR Raw Data-Final'!L$3:L$1977,'5th Cycle APR Raw Data-Final'!$A$3:$A$1977,'SB35 Determination Data'!$K275,'5th Cycle APR Raw Data-Final'!$T$3:$T$1977,"&gt;="&amp;'SB35 Determination Data'!$F275,'5th Cycle APR Raw Data-Final'!$T$3:$T$1977,"&lt;="&amp;G275))</f>
        <v>1</v>
      </c>
      <c r="W275" s="100">
        <f>IF(AN275&lt;1,SUMIFS('5th Cycle APR Raw Data-Final'!M$3:M$1977,'5th Cycle APR Raw Data-Final'!$A$3:$A$1977,'SB35 Determination Data'!$K275,'5th Cycle APR Raw Data-Final'!$T$3:$T$1977,"&gt;="&amp;'SB35 Determination Data'!$F275,'5th Cycle APR Raw Data-Final'!$T$3:$T$1977,"&lt;"&amp;E275),SUMIFS('5th Cycle APR Raw Data-Final'!M$3:M$1977,'5th Cycle APR Raw Data-Final'!$A$3:$A$1977,'SB35 Determination Data'!$K275,'5th Cycle APR Raw Data-Final'!$T$3:$T$1977,"&gt;="&amp;'SB35 Determination Data'!$F275,'5th Cycle APR Raw Data-Final'!$T$3:$T$1977,"&lt;="&amp;G275))</f>
        <v>5</v>
      </c>
      <c r="X275" s="100">
        <f t="shared" si="128"/>
        <v>200</v>
      </c>
      <c r="Y275" s="100">
        <f t="shared" si="129"/>
        <v>6</v>
      </c>
      <c r="Z275" s="100">
        <f t="shared" si="130"/>
        <v>200</v>
      </c>
      <c r="AA275" s="112">
        <f t="shared" si="131"/>
        <v>2.9126213592233011E-2</v>
      </c>
      <c r="AB275" s="112">
        <f t="shared" si="132"/>
        <v>2.9126213592233011E-2</v>
      </c>
      <c r="AC275" s="100">
        <f>VLOOKUP(K275,'5th Cycle APR Raw Data-Final'!$A$3:$P$1977,14,FALSE)</f>
        <v>239</v>
      </c>
      <c r="AD275" s="100">
        <f>IF(AN275&lt;1,SUMIFS('5th Cycle APR Raw Data-Final'!$O$3:$O$1977,'5th Cycle APR Raw Data-Final'!$A$3:$A$1977,'SB35 Determination Data'!$K275,'5th Cycle APR Raw Data-Final'!$T$3:$T$1977,"&gt;="&amp;'SB35 Determination Data'!$F275,'5th Cycle APR Raw Data-Final'!$T$3:$T$1977,"&lt;"&amp;E275),SUMIFS('5th Cycle APR Raw Data-Final'!$O$3:$O$1977,'5th Cycle APR Raw Data-Final'!$A$3:$A$1977,'SB35 Determination Data'!$K275,'5th Cycle APR Raw Data-Final'!$T$3:$T$1977,"&gt;="&amp;'SB35 Determination Data'!$F275,'5th Cycle APR Raw Data-Final'!$T$3:$T$1977,"&lt;="&amp;G275))</f>
        <v>147</v>
      </c>
      <c r="AE275" s="100">
        <f t="shared" si="133"/>
        <v>92</v>
      </c>
      <c r="AF275" s="112">
        <f t="shared" si="134"/>
        <v>0.61506276150627615</v>
      </c>
      <c r="AG275" s="100">
        <f>VLOOKUP(K275,'5th Cycle APR Raw Data-Final'!$A$3:$P$1977,16,FALSE)</f>
        <v>548</v>
      </c>
      <c r="AH275" s="100">
        <f>IF(AN275&lt;1,SUMIFS('5th Cycle APR Raw Data-Final'!$Q$3:$Q$1977,'5th Cycle APR Raw Data-Final'!$A$3:$A$1977,'SB35 Determination Data'!$K275,'5th Cycle APR Raw Data-Final'!$T$3:$T$1977,"&gt;="&amp;'SB35 Determination Data'!$F275,'5th Cycle APR Raw Data-Final'!$T$3:$T$1977,"&lt;"&amp;E275),SUMIFS('5th Cycle APR Raw Data-Final'!$Q$3:$Q$1977,'5th Cycle APR Raw Data-Final'!$A$3:$A$1977,'SB35 Determination Data'!$K275,'5th Cycle APR Raw Data-Final'!$T$3:$T$1977,"&gt;="&amp;'SB35 Determination Data'!$F275,'5th Cycle APR Raw Data-Final'!$T$3:$T$1977,"&lt;="&amp;G275))</f>
        <v>278</v>
      </c>
      <c r="AI275" s="100">
        <f t="shared" si="135"/>
        <v>270</v>
      </c>
      <c r="AJ275" s="112">
        <f t="shared" si="136"/>
        <v>0.50729927007299269</v>
      </c>
      <c r="AK275" s="100">
        <f>VLOOKUP(K275,'5th Cycle APR Raw Data-Final'!$A$3:$R$1977,18,FALSE)</f>
        <v>1308</v>
      </c>
      <c r="AL275" s="100">
        <f>IF(AN275&lt;1,SUMIFS('5th Cycle APR Raw Data-Final'!$S$3:$S$1977,'5th Cycle APR Raw Data-Final'!$A$3:$A$1977,'SB35 Determination Data'!$K275,'5th Cycle APR Raw Data-Final'!$T$3:$T$1977,"&gt;="&amp;'SB35 Determination Data'!$F275,'5th Cycle APR Raw Data-Final'!$T$3:$T$1977,"&lt;"&amp;E275),SUMIFS('5th Cycle APR Raw Data-Final'!$S$3:$S$1977,'5th Cycle APR Raw Data-Final'!$A$3:$A$1977,'SB35 Determination Data'!$K275,'5th Cycle APR Raw Data-Final'!$T$3:$T$1977,"&gt;="&amp;'SB35 Determination Data'!$F275,'5th Cycle APR Raw Data-Final'!$T$3:$T$1977,"&lt;="&amp;G275))</f>
        <v>473</v>
      </c>
      <c r="AM275" s="100">
        <f t="shared" si="137"/>
        <v>835</v>
      </c>
      <c r="AN275" s="114">
        <f t="shared" si="138"/>
        <v>0.375</v>
      </c>
      <c r="AO275" s="2" t="str">
        <f t="shared" si="139"/>
        <v>NO</v>
      </c>
      <c r="AP275" s="2" t="str">
        <f t="shared" si="140"/>
        <v>YES</v>
      </c>
      <c r="AQ275" s="2" t="str">
        <f t="shared" si="141"/>
        <v>NO</v>
      </c>
      <c r="AR275" s="124" t="str">
        <f>VLOOKUP(K275,'2018Submitted'!$A$2:$C$540,3,FALSE)</f>
        <v>Successful</v>
      </c>
      <c r="AS275" s="2" t="str">
        <f t="shared" si="142"/>
        <v>NO</v>
      </c>
      <c r="AT275" s="2" t="str">
        <f t="shared" si="143"/>
        <v>YES</v>
      </c>
    </row>
    <row r="276" spans="1:46" s="2" customFormat="1" ht="12.75" customHeight="1" x14ac:dyDescent="0.2">
      <c r="A276" s="2" t="s">
        <v>190</v>
      </c>
      <c r="B276" s="11" t="str">
        <f t="shared" si="116"/>
        <v>MARIPOSA COUNTY</v>
      </c>
      <c r="C276" s="71">
        <f t="shared" si="117"/>
        <v>1</v>
      </c>
      <c r="D276" s="72">
        <f t="shared" si="118"/>
        <v>5</v>
      </c>
      <c r="E276" s="99">
        <f t="shared" si="119"/>
        <v>2017</v>
      </c>
      <c r="F276" s="99">
        <f t="shared" si="120"/>
        <v>2014</v>
      </c>
      <c r="G276" s="99">
        <f t="shared" si="121"/>
        <v>2018</v>
      </c>
      <c r="H276" s="2" t="str">
        <f t="shared" si="122"/>
        <v>06/30/2014</v>
      </c>
      <c r="I276" s="2" t="str">
        <f t="shared" si="123"/>
        <v>06/30/2019</v>
      </c>
      <c r="J276" s="2" t="s">
        <v>13</v>
      </c>
      <c r="K276" s="113" t="s">
        <v>189</v>
      </c>
      <c r="L276" s="100">
        <f>VLOOKUP(K276,'5th Cycle APR Raw Data-Final'!$A$3:$P$1977,6,FALSE)</f>
        <v>265</v>
      </c>
      <c r="M276" s="100">
        <f>IF(AN276&lt;1,SUMIFS('5th Cycle APR Raw Data-Final'!G$3:G$1977,'5th Cycle APR Raw Data-Final'!$A$3:$A$1977,'SB35 Determination Data'!$K276,'5th Cycle APR Raw Data-Final'!$T$3:$T$1977,"&gt;="&amp;'SB35 Determination Data'!$F276,'5th Cycle APR Raw Data-Final'!$T$3:$T$1977,"&lt;"&amp;E276),SUMIFS('5th Cycle APR Raw Data-Final'!G$3:G$1977,'5th Cycle APR Raw Data-Final'!$A$3:$A$1977,'SB35 Determination Data'!$K276,'5th Cycle APR Raw Data-Final'!$T$3:$T$1977,"&gt;="&amp;'SB35 Determination Data'!$F276,'5th Cycle APR Raw Data-Final'!$T$3:$T$1977,"&lt;="&amp;G276))</f>
        <v>0</v>
      </c>
      <c r="N276" s="100">
        <f>IF(AN276&lt;1,SUMIFS('5th Cycle APR Raw Data-Final'!H$3:H$1977,'5th Cycle APR Raw Data-Final'!$A$3:$A$1977,'SB35 Determination Data'!$K276,'5th Cycle APR Raw Data-Final'!$T$3:$T$1977,"&gt;="&amp;'SB35 Determination Data'!$F276,'5th Cycle APR Raw Data-Final'!$T$3:$T$1977,"&lt;"&amp;E276),SUMIFS('5th Cycle APR Raw Data-Final'!H$3:H$1977,'5th Cycle APR Raw Data-Final'!$A$3:$A$1977,'SB35 Determination Data'!$K276,'5th Cycle APR Raw Data-Final'!$T$3:$T$1977,"&gt;="&amp;'SB35 Determination Data'!$F276,'5th Cycle APR Raw Data-Final'!$T$3:$T$1977,"&lt;="&amp;G276))</f>
        <v>0</v>
      </c>
      <c r="O276" s="100">
        <f>IF(AN276&lt;1,SUMIFS('5th Cycle APR Raw Data-Final'!I$3:I$1977,'5th Cycle APR Raw Data-Final'!$A$3:$A$1977,'SB35 Determination Data'!$K276,'5th Cycle APR Raw Data-Final'!$T$3:$T$1977,"&gt;="&amp;'SB35 Determination Data'!$F276,'5th Cycle APR Raw Data-Final'!$T$3:$T$1977,"&lt;"&amp;E276),SUMIFS('5th Cycle APR Raw Data-Final'!I$3:I$1977,'5th Cycle APR Raw Data-Final'!$A$3:$A$1977,'SB35 Determination Data'!$K276,'5th Cycle APR Raw Data-Final'!$T$3:$T$1977,"&gt;="&amp;'SB35 Determination Data'!$F276,'5th Cycle APR Raw Data-Final'!$T$3:$T$1977,"&lt;="&amp;G276))</f>
        <v>0</v>
      </c>
      <c r="P276" s="100">
        <f t="shared" si="124"/>
        <v>265</v>
      </c>
      <c r="Q276" s="112">
        <f t="shared" si="125"/>
        <v>0</v>
      </c>
      <c r="R276" s="101">
        <f t="shared" si="126"/>
        <v>265</v>
      </c>
      <c r="S276" s="101">
        <f t="shared" si="127"/>
        <v>0</v>
      </c>
      <c r="T276" s="100">
        <f>VLOOKUP(K276,'5th Cycle APR Raw Data-Final'!$A$3:$P$1977,10,FALSE)</f>
        <v>130</v>
      </c>
      <c r="U276" s="100">
        <f>IF(AN276&lt;1,SUMIFS('5th Cycle APR Raw Data-Final'!K$3:K$1977,'5th Cycle APR Raw Data-Final'!$A$3:$A$1977,'SB35 Determination Data'!$K276,'5th Cycle APR Raw Data-Final'!$T$3:$T$1977,"&gt;="&amp;'SB35 Determination Data'!$F276,'5th Cycle APR Raw Data-Final'!$T$3:$T$1977,"&lt;"&amp;E276),SUMIFS('5th Cycle APR Raw Data-Final'!K$3:K$1977,'5th Cycle APR Raw Data-Final'!$A$3:$A$1977,'SB35 Determination Data'!$K276,'5th Cycle APR Raw Data-Final'!$T$3:$T$1977,"&gt;="&amp;'SB35 Determination Data'!$F276,'5th Cycle APR Raw Data-Final'!$T$3:$T$1977,"&lt;="&amp;G276))</f>
        <v>0</v>
      </c>
      <c r="V276" s="100">
        <f>IF(AN276&lt;1,SUMIFS('5th Cycle APR Raw Data-Final'!L$3:L$1977,'5th Cycle APR Raw Data-Final'!$A$3:$A$1977,'SB35 Determination Data'!$K276,'5th Cycle APR Raw Data-Final'!$T$3:$T$1977,"&gt;="&amp;'SB35 Determination Data'!$F276,'5th Cycle APR Raw Data-Final'!$T$3:$T$1977,"&lt;"&amp;E276),SUMIFS('5th Cycle APR Raw Data-Final'!L$3:L$1977,'5th Cycle APR Raw Data-Final'!$A$3:$A$1977,'SB35 Determination Data'!$K276,'5th Cycle APR Raw Data-Final'!$T$3:$T$1977,"&gt;="&amp;'SB35 Determination Data'!$F276,'5th Cycle APR Raw Data-Final'!$T$3:$T$1977,"&lt;="&amp;G276))</f>
        <v>0</v>
      </c>
      <c r="W276" s="100">
        <f>IF(AN276&lt;1,SUMIFS('5th Cycle APR Raw Data-Final'!M$3:M$1977,'5th Cycle APR Raw Data-Final'!$A$3:$A$1977,'SB35 Determination Data'!$K276,'5th Cycle APR Raw Data-Final'!$T$3:$T$1977,"&gt;="&amp;'SB35 Determination Data'!$F276,'5th Cycle APR Raw Data-Final'!$T$3:$T$1977,"&lt;"&amp;E276),SUMIFS('5th Cycle APR Raw Data-Final'!M$3:M$1977,'5th Cycle APR Raw Data-Final'!$A$3:$A$1977,'SB35 Determination Data'!$K276,'5th Cycle APR Raw Data-Final'!$T$3:$T$1977,"&gt;="&amp;'SB35 Determination Data'!$F276,'5th Cycle APR Raw Data-Final'!$T$3:$T$1977,"&lt;="&amp;G276))</f>
        <v>0</v>
      </c>
      <c r="X276" s="100">
        <f t="shared" si="128"/>
        <v>130</v>
      </c>
      <c r="Y276" s="100">
        <f t="shared" si="129"/>
        <v>0</v>
      </c>
      <c r="Z276" s="100">
        <f t="shared" si="130"/>
        <v>130</v>
      </c>
      <c r="AA276" s="112">
        <f t="shared" si="131"/>
        <v>0</v>
      </c>
      <c r="AB276" s="112">
        <f t="shared" si="132"/>
        <v>0</v>
      </c>
      <c r="AC276" s="100">
        <f>VLOOKUP(K276,'5th Cycle APR Raw Data-Final'!$A$3:$P$1977,14,FALSE)</f>
        <v>180</v>
      </c>
      <c r="AD276" s="100">
        <f>IF(AN276&lt;1,SUMIFS('5th Cycle APR Raw Data-Final'!$O$3:$O$1977,'5th Cycle APR Raw Data-Final'!$A$3:$A$1977,'SB35 Determination Data'!$K276,'5th Cycle APR Raw Data-Final'!$T$3:$T$1977,"&gt;="&amp;'SB35 Determination Data'!$F276,'5th Cycle APR Raw Data-Final'!$T$3:$T$1977,"&lt;"&amp;E276),SUMIFS('5th Cycle APR Raw Data-Final'!$O$3:$O$1977,'5th Cycle APR Raw Data-Final'!$A$3:$A$1977,'SB35 Determination Data'!$K276,'5th Cycle APR Raw Data-Final'!$T$3:$T$1977,"&gt;="&amp;'SB35 Determination Data'!$F276,'5th Cycle APR Raw Data-Final'!$T$3:$T$1977,"&lt;="&amp;G276))</f>
        <v>126</v>
      </c>
      <c r="AE276" s="100">
        <f t="shared" si="133"/>
        <v>54</v>
      </c>
      <c r="AF276" s="112">
        <f t="shared" si="134"/>
        <v>0.7</v>
      </c>
      <c r="AG276" s="100">
        <f>VLOOKUP(K276,'5th Cycle APR Raw Data-Final'!$A$3:$P$1977,16,FALSE)</f>
        <v>420</v>
      </c>
      <c r="AH276" s="100">
        <f>IF(AN276&lt;1,SUMIFS('5th Cycle APR Raw Data-Final'!$Q$3:$Q$1977,'5th Cycle APR Raw Data-Final'!$A$3:$A$1977,'SB35 Determination Data'!$K276,'5th Cycle APR Raw Data-Final'!$T$3:$T$1977,"&gt;="&amp;'SB35 Determination Data'!$F276,'5th Cycle APR Raw Data-Final'!$T$3:$T$1977,"&lt;"&amp;E276),SUMIFS('5th Cycle APR Raw Data-Final'!$Q$3:$Q$1977,'5th Cycle APR Raw Data-Final'!$A$3:$A$1977,'SB35 Determination Data'!$K276,'5th Cycle APR Raw Data-Final'!$T$3:$T$1977,"&gt;="&amp;'SB35 Determination Data'!$F276,'5th Cycle APR Raw Data-Final'!$T$3:$T$1977,"&lt;="&amp;G276))</f>
        <v>117</v>
      </c>
      <c r="AI276" s="100">
        <f t="shared" si="135"/>
        <v>303</v>
      </c>
      <c r="AJ276" s="112">
        <f t="shared" si="136"/>
        <v>0.27857142857142858</v>
      </c>
      <c r="AK276" s="100">
        <f>VLOOKUP(K276,'5th Cycle APR Raw Data-Final'!$A$3:$R$1977,18,FALSE)</f>
        <v>995</v>
      </c>
      <c r="AL276" s="100">
        <f>IF(AN276&lt;1,SUMIFS('5th Cycle APR Raw Data-Final'!$S$3:$S$1977,'5th Cycle APR Raw Data-Final'!$A$3:$A$1977,'SB35 Determination Data'!$K276,'5th Cycle APR Raw Data-Final'!$T$3:$T$1977,"&gt;="&amp;'SB35 Determination Data'!$F276,'5th Cycle APR Raw Data-Final'!$T$3:$T$1977,"&lt;"&amp;E276),SUMIFS('5th Cycle APR Raw Data-Final'!$S$3:$S$1977,'5th Cycle APR Raw Data-Final'!$A$3:$A$1977,'SB35 Determination Data'!$K276,'5th Cycle APR Raw Data-Final'!$T$3:$T$1977,"&gt;="&amp;'SB35 Determination Data'!$F276,'5th Cycle APR Raw Data-Final'!$T$3:$T$1977,"&lt;="&amp;G276))</f>
        <v>243</v>
      </c>
      <c r="AM276" s="100">
        <f t="shared" si="137"/>
        <v>752</v>
      </c>
      <c r="AN276" s="114">
        <f t="shared" si="138"/>
        <v>1</v>
      </c>
      <c r="AO276" s="2" t="str">
        <f t="shared" si="139"/>
        <v>YES</v>
      </c>
      <c r="AP276" s="2" t="str">
        <f t="shared" si="140"/>
        <v>NO</v>
      </c>
      <c r="AQ276" s="2" t="str">
        <f t="shared" si="141"/>
        <v>NO</v>
      </c>
      <c r="AR276" s="124" t="str">
        <f>VLOOKUP(K276,'2018Submitted'!$A$2:$C$540,3,FALSE)</f>
        <v>Successful</v>
      </c>
      <c r="AS276" s="2" t="str">
        <f t="shared" si="142"/>
        <v>NO</v>
      </c>
      <c r="AT276" s="2" t="str">
        <f t="shared" si="143"/>
        <v>NO</v>
      </c>
    </row>
    <row r="277" spans="1:46" s="2" customFormat="1" ht="12.75" customHeight="1" x14ac:dyDescent="0.2">
      <c r="A277" s="2" t="s">
        <v>21</v>
      </c>
      <c r="B277" s="11" t="str">
        <f t="shared" si="116"/>
        <v>MARTINEZ</v>
      </c>
      <c r="C277" s="71">
        <f t="shared" si="117"/>
        <v>0.5</v>
      </c>
      <c r="D277" s="72">
        <f t="shared" si="118"/>
        <v>8</v>
      </c>
      <c r="E277" s="99">
        <f t="shared" si="119"/>
        <v>2019</v>
      </c>
      <c r="F277" s="99">
        <f t="shared" si="120"/>
        <v>2015</v>
      </c>
      <c r="G277" s="99">
        <f t="shared" si="121"/>
        <v>2022</v>
      </c>
      <c r="H277" s="2" t="str">
        <f t="shared" si="122"/>
        <v>01/31/2015</v>
      </c>
      <c r="I277" s="2" t="str">
        <f t="shared" si="123"/>
        <v>01/31/2023</v>
      </c>
      <c r="J277" s="2" t="s">
        <v>8</v>
      </c>
      <c r="K277" s="113" t="s">
        <v>1019</v>
      </c>
      <c r="L277" s="100">
        <f>VLOOKUP(K277,'5th Cycle APR Raw Data-Final'!$A$3:$P$1977,6,FALSE)</f>
        <v>124</v>
      </c>
      <c r="M277" s="100">
        <f>IF(AN277&lt;1,SUMIFS('5th Cycle APR Raw Data-Final'!G$3:G$1977,'5th Cycle APR Raw Data-Final'!$A$3:$A$1977,'SB35 Determination Data'!$K277,'5th Cycle APR Raw Data-Final'!$T$3:$T$1977,"&gt;="&amp;'SB35 Determination Data'!$F277,'5th Cycle APR Raw Data-Final'!$T$3:$T$1977,"&lt;"&amp;E277),SUMIFS('5th Cycle APR Raw Data-Final'!G$3:G$1977,'5th Cycle APR Raw Data-Final'!$A$3:$A$1977,'SB35 Determination Data'!$K277,'5th Cycle APR Raw Data-Final'!$T$3:$T$1977,"&gt;="&amp;'SB35 Determination Data'!$F277,'5th Cycle APR Raw Data-Final'!$T$3:$T$1977,"&lt;="&amp;G277))</f>
        <v>0</v>
      </c>
      <c r="N277" s="100">
        <f>IF(AN277&lt;1,SUMIFS('5th Cycle APR Raw Data-Final'!H$3:H$1977,'5th Cycle APR Raw Data-Final'!$A$3:$A$1977,'SB35 Determination Data'!$K277,'5th Cycle APR Raw Data-Final'!$T$3:$T$1977,"&gt;="&amp;'SB35 Determination Data'!$F277,'5th Cycle APR Raw Data-Final'!$T$3:$T$1977,"&lt;"&amp;E277),SUMIFS('5th Cycle APR Raw Data-Final'!H$3:H$1977,'5th Cycle APR Raw Data-Final'!$A$3:$A$1977,'SB35 Determination Data'!$K277,'5th Cycle APR Raw Data-Final'!$T$3:$T$1977,"&gt;="&amp;'SB35 Determination Data'!$F277,'5th Cycle APR Raw Data-Final'!$T$3:$T$1977,"&lt;="&amp;G277))</f>
        <v>0</v>
      </c>
      <c r="O277" s="100">
        <f>IF(AN277&lt;1,SUMIFS('5th Cycle APR Raw Data-Final'!I$3:I$1977,'5th Cycle APR Raw Data-Final'!$A$3:$A$1977,'SB35 Determination Data'!$K277,'5th Cycle APR Raw Data-Final'!$T$3:$T$1977,"&gt;="&amp;'SB35 Determination Data'!$F277,'5th Cycle APR Raw Data-Final'!$T$3:$T$1977,"&lt;"&amp;E277),SUMIFS('5th Cycle APR Raw Data-Final'!I$3:I$1977,'5th Cycle APR Raw Data-Final'!$A$3:$A$1977,'SB35 Determination Data'!$K277,'5th Cycle APR Raw Data-Final'!$T$3:$T$1977,"&gt;="&amp;'SB35 Determination Data'!$F277,'5th Cycle APR Raw Data-Final'!$T$3:$T$1977,"&lt;="&amp;G277))</f>
        <v>0</v>
      </c>
      <c r="P277" s="100">
        <f t="shared" si="124"/>
        <v>124</v>
      </c>
      <c r="Q277" s="112">
        <f t="shared" si="125"/>
        <v>0</v>
      </c>
      <c r="R277" s="101">
        <f t="shared" si="126"/>
        <v>62</v>
      </c>
      <c r="S277" s="101">
        <f t="shared" si="127"/>
        <v>0</v>
      </c>
      <c r="T277" s="100">
        <f>VLOOKUP(K277,'5th Cycle APR Raw Data-Final'!$A$3:$P$1977,10,FALSE)</f>
        <v>72</v>
      </c>
      <c r="U277" s="100">
        <f>IF(AN277&lt;1,SUMIFS('5th Cycle APR Raw Data-Final'!K$3:K$1977,'5th Cycle APR Raw Data-Final'!$A$3:$A$1977,'SB35 Determination Data'!$K277,'5th Cycle APR Raw Data-Final'!$T$3:$T$1977,"&gt;="&amp;'SB35 Determination Data'!$F277,'5th Cycle APR Raw Data-Final'!$T$3:$T$1977,"&lt;"&amp;E277),SUMIFS('5th Cycle APR Raw Data-Final'!K$3:K$1977,'5th Cycle APR Raw Data-Final'!$A$3:$A$1977,'SB35 Determination Data'!$K277,'5th Cycle APR Raw Data-Final'!$T$3:$T$1977,"&gt;="&amp;'SB35 Determination Data'!$F277,'5th Cycle APR Raw Data-Final'!$T$3:$T$1977,"&lt;="&amp;G277))</f>
        <v>0</v>
      </c>
      <c r="V277" s="100">
        <f>IF(AN277&lt;1,SUMIFS('5th Cycle APR Raw Data-Final'!L$3:L$1977,'5th Cycle APR Raw Data-Final'!$A$3:$A$1977,'SB35 Determination Data'!$K277,'5th Cycle APR Raw Data-Final'!$T$3:$T$1977,"&gt;="&amp;'SB35 Determination Data'!$F277,'5th Cycle APR Raw Data-Final'!$T$3:$T$1977,"&lt;"&amp;E277),SUMIFS('5th Cycle APR Raw Data-Final'!L$3:L$1977,'5th Cycle APR Raw Data-Final'!$A$3:$A$1977,'SB35 Determination Data'!$K277,'5th Cycle APR Raw Data-Final'!$T$3:$T$1977,"&gt;="&amp;'SB35 Determination Data'!$F277,'5th Cycle APR Raw Data-Final'!$T$3:$T$1977,"&lt;="&amp;G277))</f>
        <v>0</v>
      </c>
      <c r="W277" s="100">
        <f>IF(AN277&lt;1,SUMIFS('5th Cycle APR Raw Data-Final'!M$3:M$1977,'5th Cycle APR Raw Data-Final'!$A$3:$A$1977,'SB35 Determination Data'!$K277,'5th Cycle APR Raw Data-Final'!$T$3:$T$1977,"&gt;="&amp;'SB35 Determination Data'!$F277,'5th Cycle APR Raw Data-Final'!$T$3:$T$1977,"&lt;"&amp;E277),SUMIFS('5th Cycle APR Raw Data-Final'!M$3:M$1977,'5th Cycle APR Raw Data-Final'!$A$3:$A$1977,'SB35 Determination Data'!$K277,'5th Cycle APR Raw Data-Final'!$T$3:$T$1977,"&gt;="&amp;'SB35 Determination Data'!$F277,'5th Cycle APR Raw Data-Final'!$T$3:$T$1977,"&lt;="&amp;G277))</f>
        <v>0</v>
      </c>
      <c r="X277" s="100">
        <f t="shared" si="128"/>
        <v>72</v>
      </c>
      <c r="Y277" s="100">
        <f t="shared" si="129"/>
        <v>0</v>
      </c>
      <c r="Z277" s="100">
        <f t="shared" si="130"/>
        <v>72</v>
      </c>
      <c r="AA277" s="112">
        <f t="shared" si="131"/>
        <v>0</v>
      </c>
      <c r="AB277" s="112">
        <f t="shared" si="132"/>
        <v>0</v>
      </c>
      <c r="AC277" s="100">
        <f>VLOOKUP(K277,'5th Cycle APR Raw Data-Final'!$A$3:$P$1977,14,FALSE)</f>
        <v>78</v>
      </c>
      <c r="AD277" s="100">
        <f>IF(AN277&lt;1,SUMIFS('5th Cycle APR Raw Data-Final'!$O$3:$O$1977,'5th Cycle APR Raw Data-Final'!$A$3:$A$1977,'SB35 Determination Data'!$K277,'5th Cycle APR Raw Data-Final'!$T$3:$T$1977,"&gt;="&amp;'SB35 Determination Data'!$F277,'5th Cycle APR Raw Data-Final'!$T$3:$T$1977,"&lt;"&amp;E277),SUMIFS('5th Cycle APR Raw Data-Final'!$O$3:$O$1977,'5th Cycle APR Raw Data-Final'!$A$3:$A$1977,'SB35 Determination Data'!$K277,'5th Cycle APR Raw Data-Final'!$T$3:$T$1977,"&gt;="&amp;'SB35 Determination Data'!$F277,'5th Cycle APR Raw Data-Final'!$T$3:$T$1977,"&lt;="&amp;G277))</f>
        <v>1</v>
      </c>
      <c r="AE277" s="100">
        <f t="shared" si="133"/>
        <v>77</v>
      </c>
      <c r="AF277" s="112">
        <f t="shared" si="134"/>
        <v>1.282051282051282E-2</v>
      </c>
      <c r="AG277" s="100">
        <f>VLOOKUP(K277,'5th Cycle APR Raw Data-Final'!$A$3:$P$1977,16,FALSE)</f>
        <v>195</v>
      </c>
      <c r="AH277" s="100">
        <f>IF(AN277&lt;1,SUMIFS('5th Cycle APR Raw Data-Final'!$Q$3:$Q$1977,'5th Cycle APR Raw Data-Final'!$A$3:$A$1977,'SB35 Determination Data'!$K277,'5th Cycle APR Raw Data-Final'!$T$3:$T$1977,"&gt;="&amp;'SB35 Determination Data'!$F277,'5th Cycle APR Raw Data-Final'!$T$3:$T$1977,"&lt;"&amp;E277),SUMIFS('5th Cycle APR Raw Data-Final'!$Q$3:$Q$1977,'5th Cycle APR Raw Data-Final'!$A$3:$A$1977,'SB35 Determination Data'!$K277,'5th Cycle APR Raw Data-Final'!$T$3:$T$1977,"&gt;="&amp;'SB35 Determination Data'!$F277,'5th Cycle APR Raw Data-Final'!$T$3:$T$1977,"&lt;="&amp;G277))</f>
        <v>49</v>
      </c>
      <c r="AI277" s="100">
        <f t="shared" si="135"/>
        <v>146</v>
      </c>
      <c r="AJ277" s="112">
        <f t="shared" si="136"/>
        <v>0.25128205128205128</v>
      </c>
      <c r="AK277" s="100">
        <f>VLOOKUP(K277,'5th Cycle APR Raw Data-Final'!$A$3:$R$1977,18,FALSE)</f>
        <v>469</v>
      </c>
      <c r="AL277" s="100">
        <f>IF(AN277&lt;1,SUMIFS('5th Cycle APR Raw Data-Final'!$S$3:$S$1977,'5th Cycle APR Raw Data-Final'!$A$3:$A$1977,'SB35 Determination Data'!$K277,'5th Cycle APR Raw Data-Final'!$T$3:$T$1977,"&gt;="&amp;'SB35 Determination Data'!$F277,'5th Cycle APR Raw Data-Final'!$T$3:$T$1977,"&lt;"&amp;E277),SUMIFS('5th Cycle APR Raw Data-Final'!$S$3:$S$1977,'5th Cycle APR Raw Data-Final'!$A$3:$A$1977,'SB35 Determination Data'!$K277,'5th Cycle APR Raw Data-Final'!$T$3:$T$1977,"&gt;="&amp;'SB35 Determination Data'!$F277,'5th Cycle APR Raw Data-Final'!$T$3:$T$1977,"&lt;="&amp;G277))</f>
        <v>50</v>
      </c>
      <c r="AM277" s="100">
        <f t="shared" si="137"/>
        <v>419</v>
      </c>
      <c r="AN277" s="114">
        <f t="shared" si="138"/>
        <v>0.5</v>
      </c>
      <c r="AO277" s="2" t="str">
        <f t="shared" si="139"/>
        <v>YES</v>
      </c>
      <c r="AP277" s="2" t="str">
        <f t="shared" si="140"/>
        <v>NO</v>
      </c>
      <c r="AQ277" s="2" t="str">
        <f t="shared" si="141"/>
        <v>NO</v>
      </c>
      <c r="AR277" s="124" t="str">
        <f>VLOOKUP(K277,'2018Submitted'!$A$2:$C$540,3,FALSE)</f>
        <v>Successful</v>
      </c>
      <c r="AS277" s="2" t="str">
        <f t="shared" si="142"/>
        <v>NO</v>
      </c>
      <c r="AT277" s="2" t="str">
        <f t="shared" si="143"/>
        <v>NO</v>
      </c>
    </row>
    <row r="278" spans="1:46" s="2" customFormat="1" ht="12.75" customHeight="1" x14ac:dyDescent="0.2">
      <c r="A278" s="2" t="s">
        <v>1025</v>
      </c>
      <c r="B278" s="11" t="str">
        <f t="shared" si="116"/>
        <v>MARYSVILLE</v>
      </c>
      <c r="C278" s="71">
        <f t="shared" si="117"/>
        <v>0.625</v>
      </c>
      <c r="D278" s="72">
        <f t="shared" si="118"/>
        <v>8</v>
      </c>
      <c r="E278" s="99">
        <f t="shared" si="119"/>
        <v>2018</v>
      </c>
      <c r="F278" s="99">
        <f t="shared" si="120"/>
        <v>2014</v>
      </c>
      <c r="G278" s="99" t="str">
        <f t="shared" si="121"/>
        <v>2021</v>
      </c>
      <c r="H278" s="2" t="str">
        <f t="shared" si="122"/>
        <v>10/31/2013</v>
      </c>
      <c r="I278" s="2" t="str">
        <f t="shared" si="123"/>
        <v>10/31/2021</v>
      </c>
      <c r="J278" s="2" t="s">
        <v>32</v>
      </c>
      <c r="K278" s="113" t="s">
        <v>1142</v>
      </c>
      <c r="L278" s="100">
        <f>VLOOKUP(K278,'5th Cycle APR Raw Data-Final'!$A$3:$P$1977,6,FALSE)</f>
        <v>12</v>
      </c>
      <c r="M278" s="100">
        <f>IF(AN278&lt;1,SUMIFS('5th Cycle APR Raw Data-Final'!G$3:G$1977,'5th Cycle APR Raw Data-Final'!$A$3:$A$1977,'SB35 Determination Data'!$K278,'5th Cycle APR Raw Data-Final'!$T$3:$T$1977,"&gt;="&amp;'SB35 Determination Data'!$F278,'5th Cycle APR Raw Data-Final'!$T$3:$T$1977,"&lt;"&amp;E278),SUMIFS('5th Cycle APR Raw Data-Final'!G$3:G$1977,'5th Cycle APR Raw Data-Final'!$A$3:$A$1977,'SB35 Determination Data'!$K278,'5th Cycle APR Raw Data-Final'!$T$3:$T$1977,"&gt;="&amp;'SB35 Determination Data'!$F278,'5th Cycle APR Raw Data-Final'!$T$3:$T$1977,"&lt;="&amp;G278))</f>
        <v>0</v>
      </c>
      <c r="N278" s="100">
        <f>IF(AN278&lt;1,SUMIFS('5th Cycle APR Raw Data-Final'!H$3:H$1977,'5th Cycle APR Raw Data-Final'!$A$3:$A$1977,'SB35 Determination Data'!$K278,'5th Cycle APR Raw Data-Final'!$T$3:$T$1977,"&gt;="&amp;'SB35 Determination Data'!$F278,'5th Cycle APR Raw Data-Final'!$T$3:$T$1977,"&lt;"&amp;E278),SUMIFS('5th Cycle APR Raw Data-Final'!H$3:H$1977,'5th Cycle APR Raw Data-Final'!$A$3:$A$1977,'SB35 Determination Data'!$K278,'5th Cycle APR Raw Data-Final'!$T$3:$T$1977,"&gt;="&amp;'SB35 Determination Data'!$F278,'5th Cycle APR Raw Data-Final'!$T$3:$T$1977,"&lt;="&amp;G278))</f>
        <v>0</v>
      </c>
      <c r="O278" s="100">
        <f>IF(AN278&lt;1,SUMIFS('5th Cycle APR Raw Data-Final'!I$3:I$1977,'5th Cycle APR Raw Data-Final'!$A$3:$A$1977,'SB35 Determination Data'!$K278,'5th Cycle APR Raw Data-Final'!$T$3:$T$1977,"&gt;="&amp;'SB35 Determination Data'!$F278,'5th Cycle APR Raw Data-Final'!$T$3:$T$1977,"&lt;"&amp;E278),SUMIFS('5th Cycle APR Raw Data-Final'!I$3:I$1977,'5th Cycle APR Raw Data-Final'!$A$3:$A$1977,'SB35 Determination Data'!$K278,'5th Cycle APR Raw Data-Final'!$T$3:$T$1977,"&gt;="&amp;'SB35 Determination Data'!$F278,'5th Cycle APR Raw Data-Final'!$T$3:$T$1977,"&lt;="&amp;G278))</f>
        <v>0</v>
      </c>
      <c r="P278" s="100">
        <f t="shared" si="124"/>
        <v>12</v>
      </c>
      <c r="Q278" s="112">
        <f t="shared" si="125"/>
        <v>0</v>
      </c>
      <c r="R278" s="101">
        <f t="shared" si="126"/>
        <v>6</v>
      </c>
      <c r="S278" s="101">
        <f t="shared" si="127"/>
        <v>0</v>
      </c>
      <c r="T278" s="100">
        <f>VLOOKUP(K278,'5th Cycle APR Raw Data-Final'!$A$3:$P$1977,10,FALSE)</f>
        <v>8</v>
      </c>
      <c r="U278" s="100">
        <f>IF(AN278&lt;1,SUMIFS('5th Cycle APR Raw Data-Final'!K$3:K$1977,'5th Cycle APR Raw Data-Final'!$A$3:$A$1977,'SB35 Determination Data'!$K278,'5th Cycle APR Raw Data-Final'!$T$3:$T$1977,"&gt;="&amp;'SB35 Determination Data'!$F278,'5th Cycle APR Raw Data-Final'!$T$3:$T$1977,"&lt;"&amp;E278),SUMIFS('5th Cycle APR Raw Data-Final'!K$3:K$1977,'5th Cycle APR Raw Data-Final'!$A$3:$A$1977,'SB35 Determination Data'!$K278,'5th Cycle APR Raw Data-Final'!$T$3:$T$1977,"&gt;="&amp;'SB35 Determination Data'!$F278,'5th Cycle APR Raw Data-Final'!$T$3:$T$1977,"&lt;="&amp;G278))</f>
        <v>0</v>
      </c>
      <c r="V278" s="100">
        <f>IF(AN278&lt;1,SUMIFS('5th Cycle APR Raw Data-Final'!L$3:L$1977,'5th Cycle APR Raw Data-Final'!$A$3:$A$1977,'SB35 Determination Data'!$K278,'5th Cycle APR Raw Data-Final'!$T$3:$T$1977,"&gt;="&amp;'SB35 Determination Data'!$F278,'5th Cycle APR Raw Data-Final'!$T$3:$T$1977,"&lt;"&amp;E278),SUMIFS('5th Cycle APR Raw Data-Final'!L$3:L$1977,'5th Cycle APR Raw Data-Final'!$A$3:$A$1977,'SB35 Determination Data'!$K278,'5th Cycle APR Raw Data-Final'!$T$3:$T$1977,"&gt;="&amp;'SB35 Determination Data'!$F278,'5th Cycle APR Raw Data-Final'!$T$3:$T$1977,"&lt;="&amp;G278))</f>
        <v>0</v>
      </c>
      <c r="W278" s="100">
        <f>IF(AN278&lt;1,SUMIFS('5th Cycle APR Raw Data-Final'!M$3:M$1977,'5th Cycle APR Raw Data-Final'!$A$3:$A$1977,'SB35 Determination Data'!$K278,'5th Cycle APR Raw Data-Final'!$T$3:$T$1977,"&gt;="&amp;'SB35 Determination Data'!$F278,'5th Cycle APR Raw Data-Final'!$T$3:$T$1977,"&lt;"&amp;E278),SUMIFS('5th Cycle APR Raw Data-Final'!M$3:M$1977,'5th Cycle APR Raw Data-Final'!$A$3:$A$1977,'SB35 Determination Data'!$K278,'5th Cycle APR Raw Data-Final'!$T$3:$T$1977,"&gt;="&amp;'SB35 Determination Data'!$F278,'5th Cycle APR Raw Data-Final'!$T$3:$T$1977,"&lt;="&amp;G278))</f>
        <v>0</v>
      </c>
      <c r="X278" s="100">
        <f t="shared" si="128"/>
        <v>8</v>
      </c>
      <c r="Y278" s="100">
        <f t="shared" si="129"/>
        <v>0</v>
      </c>
      <c r="Z278" s="100">
        <f t="shared" si="130"/>
        <v>8</v>
      </c>
      <c r="AA278" s="112">
        <f t="shared" si="131"/>
        <v>0</v>
      </c>
      <c r="AB278" s="112">
        <f t="shared" si="132"/>
        <v>0</v>
      </c>
      <c r="AC278" s="100">
        <f>VLOOKUP(K278,'5th Cycle APR Raw Data-Final'!$A$3:$P$1977,14,FALSE)</f>
        <v>13</v>
      </c>
      <c r="AD278" s="100">
        <f>IF(AN278&lt;1,SUMIFS('5th Cycle APR Raw Data-Final'!$O$3:$O$1977,'5th Cycle APR Raw Data-Final'!$A$3:$A$1977,'SB35 Determination Data'!$K278,'5th Cycle APR Raw Data-Final'!$T$3:$T$1977,"&gt;="&amp;'SB35 Determination Data'!$F278,'5th Cycle APR Raw Data-Final'!$T$3:$T$1977,"&lt;"&amp;E278),SUMIFS('5th Cycle APR Raw Data-Final'!$O$3:$O$1977,'5th Cycle APR Raw Data-Final'!$A$3:$A$1977,'SB35 Determination Data'!$K278,'5th Cycle APR Raw Data-Final'!$T$3:$T$1977,"&gt;="&amp;'SB35 Determination Data'!$F278,'5th Cycle APR Raw Data-Final'!$T$3:$T$1977,"&lt;="&amp;G278))</f>
        <v>0</v>
      </c>
      <c r="AE278" s="100">
        <f t="shared" si="133"/>
        <v>13</v>
      </c>
      <c r="AF278" s="112">
        <f t="shared" si="134"/>
        <v>0</v>
      </c>
      <c r="AG278" s="100">
        <f>VLOOKUP(K278,'5th Cycle APR Raw Data-Final'!$A$3:$P$1977,16,FALSE)</f>
        <v>39</v>
      </c>
      <c r="AH278" s="100">
        <f>IF(AN278&lt;1,SUMIFS('5th Cycle APR Raw Data-Final'!$Q$3:$Q$1977,'5th Cycle APR Raw Data-Final'!$A$3:$A$1977,'SB35 Determination Data'!$K278,'5th Cycle APR Raw Data-Final'!$T$3:$T$1977,"&gt;="&amp;'SB35 Determination Data'!$F278,'5th Cycle APR Raw Data-Final'!$T$3:$T$1977,"&lt;"&amp;E278),SUMIFS('5th Cycle APR Raw Data-Final'!$Q$3:$Q$1977,'5th Cycle APR Raw Data-Final'!$A$3:$A$1977,'SB35 Determination Data'!$K278,'5th Cycle APR Raw Data-Final'!$T$3:$T$1977,"&gt;="&amp;'SB35 Determination Data'!$F278,'5th Cycle APR Raw Data-Final'!$T$3:$T$1977,"&lt;="&amp;G278))</f>
        <v>1</v>
      </c>
      <c r="AI278" s="100">
        <f t="shared" si="135"/>
        <v>38</v>
      </c>
      <c r="AJ278" s="112">
        <f t="shared" si="136"/>
        <v>2.564102564102564E-2</v>
      </c>
      <c r="AK278" s="100">
        <f>VLOOKUP(K278,'5th Cycle APR Raw Data-Final'!$A$3:$R$1977,18,FALSE)</f>
        <v>72</v>
      </c>
      <c r="AL278" s="100">
        <f>IF(AN278&lt;1,SUMIFS('5th Cycle APR Raw Data-Final'!$S$3:$S$1977,'5th Cycle APR Raw Data-Final'!$A$3:$A$1977,'SB35 Determination Data'!$K278,'5th Cycle APR Raw Data-Final'!$T$3:$T$1977,"&gt;="&amp;'SB35 Determination Data'!$F278,'5th Cycle APR Raw Data-Final'!$T$3:$T$1977,"&lt;"&amp;E278),SUMIFS('5th Cycle APR Raw Data-Final'!$S$3:$S$1977,'5th Cycle APR Raw Data-Final'!$A$3:$A$1977,'SB35 Determination Data'!$K278,'5th Cycle APR Raw Data-Final'!$T$3:$T$1977,"&gt;="&amp;'SB35 Determination Data'!$F278,'5th Cycle APR Raw Data-Final'!$T$3:$T$1977,"&lt;="&amp;G278))</f>
        <v>1</v>
      </c>
      <c r="AM278" s="100">
        <f t="shared" si="137"/>
        <v>71</v>
      </c>
      <c r="AN278" s="114">
        <f t="shared" si="138"/>
        <v>0.5</v>
      </c>
      <c r="AO278" s="2" t="str">
        <f t="shared" si="139"/>
        <v>YES</v>
      </c>
      <c r="AP278" s="2" t="str">
        <f t="shared" si="140"/>
        <v>NO</v>
      </c>
      <c r="AQ278" s="2" t="str">
        <f t="shared" si="141"/>
        <v>NO</v>
      </c>
      <c r="AR278" s="124" t="str">
        <f>VLOOKUP(K278,'2018Submitted'!$A$2:$C$540,3,FALSE)</f>
        <v>Successful</v>
      </c>
      <c r="AS278" s="2" t="str">
        <f t="shared" si="142"/>
        <v>NO</v>
      </c>
      <c r="AT278" s="2" t="str">
        <f t="shared" si="143"/>
        <v>NO</v>
      </c>
    </row>
    <row r="279" spans="1:46" s="2" customFormat="1" ht="12.75" customHeight="1" x14ac:dyDescent="0.2">
      <c r="A279" s="2" t="s">
        <v>5</v>
      </c>
      <c r="B279" s="11" t="str">
        <f t="shared" si="116"/>
        <v>MAYWOOD</v>
      </c>
      <c r="C279" s="71">
        <f t="shared" si="117"/>
        <v>0.625</v>
      </c>
      <c r="D279" s="72">
        <f t="shared" si="118"/>
        <v>8</v>
      </c>
      <c r="E279" s="99">
        <f t="shared" si="119"/>
        <v>2018</v>
      </c>
      <c r="F279" s="99">
        <f t="shared" si="120"/>
        <v>2014</v>
      </c>
      <c r="G279" s="99" t="str">
        <f t="shared" si="121"/>
        <v>2021</v>
      </c>
      <c r="H279" s="2" t="str">
        <f t="shared" si="122"/>
        <v>10/15/2013</v>
      </c>
      <c r="I279" s="2" t="str">
        <f t="shared" si="123"/>
        <v>10/15/2021</v>
      </c>
      <c r="J279" s="2" t="s">
        <v>3</v>
      </c>
      <c r="K279" s="113" t="s">
        <v>1870</v>
      </c>
      <c r="L279" s="100" t="e">
        <f>VLOOKUP(K279,'5th Cycle APR Raw Data-Final'!$A$3:$P$1977,6,FALSE)</f>
        <v>#N/A</v>
      </c>
      <c r="M279" s="100">
        <f>IF(AN279&lt;1,SUMIFS('5th Cycle APR Raw Data-Final'!G$3:G$1977,'5th Cycle APR Raw Data-Final'!$A$3:$A$1977,'SB35 Determination Data'!$K279,'5th Cycle APR Raw Data-Final'!$T$3:$T$1977,"&gt;="&amp;'SB35 Determination Data'!$F279,'5th Cycle APR Raw Data-Final'!$T$3:$T$1977,"&lt;"&amp;E279),SUMIFS('5th Cycle APR Raw Data-Final'!G$3:G$1977,'5th Cycle APR Raw Data-Final'!$A$3:$A$1977,'SB35 Determination Data'!$K279,'5th Cycle APR Raw Data-Final'!$T$3:$T$1977,"&gt;="&amp;'SB35 Determination Data'!$F279,'5th Cycle APR Raw Data-Final'!$T$3:$T$1977,"&lt;="&amp;G279))</f>
        <v>0</v>
      </c>
      <c r="N279" s="100">
        <f>IF(AN279&lt;1,SUMIFS('5th Cycle APR Raw Data-Final'!H$3:H$1977,'5th Cycle APR Raw Data-Final'!$A$3:$A$1977,'SB35 Determination Data'!$K279,'5th Cycle APR Raw Data-Final'!$T$3:$T$1977,"&gt;="&amp;'SB35 Determination Data'!$F279,'5th Cycle APR Raw Data-Final'!$T$3:$T$1977,"&lt;"&amp;E279),SUMIFS('5th Cycle APR Raw Data-Final'!H$3:H$1977,'5th Cycle APR Raw Data-Final'!$A$3:$A$1977,'SB35 Determination Data'!$K279,'5th Cycle APR Raw Data-Final'!$T$3:$T$1977,"&gt;="&amp;'SB35 Determination Data'!$F279,'5th Cycle APR Raw Data-Final'!$T$3:$T$1977,"&lt;="&amp;G279))</f>
        <v>0</v>
      </c>
      <c r="O279" s="100">
        <f>IF(AN279&lt;1,SUMIFS('5th Cycle APR Raw Data-Final'!I$3:I$1977,'5th Cycle APR Raw Data-Final'!$A$3:$A$1977,'SB35 Determination Data'!$K279,'5th Cycle APR Raw Data-Final'!$T$3:$T$1977,"&gt;="&amp;'SB35 Determination Data'!$F279,'5th Cycle APR Raw Data-Final'!$T$3:$T$1977,"&lt;"&amp;E279),SUMIFS('5th Cycle APR Raw Data-Final'!I$3:I$1977,'5th Cycle APR Raw Data-Final'!$A$3:$A$1977,'SB35 Determination Data'!$K279,'5th Cycle APR Raw Data-Final'!$T$3:$T$1977,"&gt;="&amp;'SB35 Determination Data'!$F279,'5th Cycle APR Raw Data-Final'!$T$3:$T$1977,"&lt;="&amp;G279))</f>
        <v>0</v>
      </c>
      <c r="P279" s="100" t="e">
        <f t="shared" si="124"/>
        <v>#N/A</v>
      </c>
      <c r="Q279" s="112" t="str">
        <f t="shared" si="125"/>
        <v>No 2018 Annual Progress Report</v>
      </c>
      <c r="R279" s="101" t="e">
        <f t="shared" si="126"/>
        <v>#N/A</v>
      </c>
      <c r="S279" s="101" t="e">
        <f t="shared" si="127"/>
        <v>#N/A</v>
      </c>
      <c r="T279" s="100" t="e">
        <f>VLOOKUP(K279,'5th Cycle APR Raw Data-Final'!$A$3:$P$1977,10,FALSE)</f>
        <v>#N/A</v>
      </c>
      <c r="U279" s="100">
        <f>IF(AN279&lt;1,SUMIFS('5th Cycle APR Raw Data-Final'!K$3:K$1977,'5th Cycle APR Raw Data-Final'!$A$3:$A$1977,'SB35 Determination Data'!$K279,'5th Cycle APR Raw Data-Final'!$T$3:$T$1977,"&gt;="&amp;'SB35 Determination Data'!$F279,'5th Cycle APR Raw Data-Final'!$T$3:$T$1977,"&lt;"&amp;E279),SUMIFS('5th Cycle APR Raw Data-Final'!K$3:K$1977,'5th Cycle APR Raw Data-Final'!$A$3:$A$1977,'SB35 Determination Data'!$K279,'5th Cycle APR Raw Data-Final'!$T$3:$T$1977,"&gt;="&amp;'SB35 Determination Data'!$F279,'5th Cycle APR Raw Data-Final'!$T$3:$T$1977,"&lt;="&amp;G279))</f>
        <v>0</v>
      </c>
      <c r="V279" s="100">
        <f>IF(AN279&lt;1,SUMIFS('5th Cycle APR Raw Data-Final'!L$3:L$1977,'5th Cycle APR Raw Data-Final'!$A$3:$A$1977,'SB35 Determination Data'!$K279,'5th Cycle APR Raw Data-Final'!$T$3:$T$1977,"&gt;="&amp;'SB35 Determination Data'!$F279,'5th Cycle APR Raw Data-Final'!$T$3:$T$1977,"&lt;"&amp;E279),SUMIFS('5th Cycle APR Raw Data-Final'!L$3:L$1977,'5th Cycle APR Raw Data-Final'!$A$3:$A$1977,'SB35 Determination Data'!$K279,'5th Cycle APR Raw Data-Final'!$T$3:$T$1977,"&gt;="&amp;'SB35 Determination Data'!$F279,'5th Cycle APR Raw Data-Final'!$T$3:$T$1977,"&lt;="&amp;G279))</f>
        <v>0</v>
      </c>
      <c r="W279" s="100">
        <f>IF(AN279&lt;1,SUMIFS('5th Cycle APR Raw Data-Final'!M$3:M$1977,'5th Cycle APR Raw Data-Final'!$A$3:$A$1977,'SB35 Determination Data'!$K279,'5th Cycle APR Raw Data-Final'!$T$3:$T$1977,"&gt;="&amp;'SB35 Determination Data'!$F279,'5th Cycle APR Raw Data-Final'!$T$3:$T$1977,"&lt;"&amp;E279),SUMIFS('5th Cycle APR Raw Data-Final'!M$3:M$1977,'5th Cycle APR Raw Data-Final'!$A$3:$A$1977,'SB35 Determination Data'!$K279,'5th Cycle APR Raw Data-Final'!$T$3:$T$1977,"&gt;="&amp;'SB35 Determination Data'!$F279,'5th Cycle APR Raw Data-Final'!$T$3:$T$1977,"&lt;="&amp;G279))</f>
        <v>0</v>
      </c>
      <c r="X279" s="100" t="e">
        <f t="shared" si="128"/>
        <v>#N/A</v>
      </c>
      <c r="Y279" s="100" t="e">
        <f t="shared" si="129"/>
        <v>#N/A</v>
      </c>
      <c r="Z279" s="100" t="e">
        <f t="shared" si="130"/>
        <v>#N/A</v>
      </c>
      <c r="AA279" s="112" t="str">
        <f t="shared" si="131"/>
        <v>No 2018 Annual Progress Report</v>
      </c>
      <c r="AB279" s="112" t="str">
        <f t="shared" si="132"/>
        <v>No 2018 Annual Progress Report</v>
      </c>
      <c r="AC279" s="100" t="e">
        <f>VLOOKUP(K279,'5th Cycle APR Raw Data-Final'!$A$3:$P$1977,14,FALSE)</f>
        <v>#N/A</v>
      </c>
      <c r="AD279" s="100">
        <f>IF(AN279&lt;1,SUMIFS('5th Cycle APR Raw Data-Final'!$O$3:$O$1977,'5th Cycle APR Raw Data-Final'!$A$3:$A$1977,'SB35 Determination Data'!$K279,'5th Cycle APR Raw Data-Final'!$T$3:$T$1977,"&gt;="&amp;'SB35 Determination Data'!$F279,'5th Cycle APR Raw Data-Final'!$T$3:$T$1977,"&lt;"&amp;E279),SUMIFS('5th Cycle APR Raw Data-Final'!$O$3:$O$1977,'5th Cycle APR Raw Data-Final'!$A$3:$A$1977,'SB35 Determination Data'!$K279,'5th Cycle APR Raw Data-Final'!$T$3:$T$1977,"&gt;="&amp;'SB35 Determination Data'!$F279,'5th Cycle APR Raw Data-Final'!$T$3:$T$1977,"&lt;="&amp;G279))</f>
        <v>0</v>
      </c>
      <c r="AE279" s="100" t="e">
        <f t="shared" si="133"/>
        <v>#N/A</v>
      </c>
      <c r="AF279" s="112" t="str">
        <f t="shared" si="134"/>
        <v>No 2018 Annual Progress Report</v>
      </c>
      <c r="AG279" s="100" t="e">
        <f>VLOOKUP(K279,'5th Cycle APR Raw Data-Final'!$A$3:$P$1977,16,FALSE)</f>
        <v>#N/A</v>
      </c>
      <c r="AH279" s="100">
        <f>IF(AN279&lt;1,SUMIFS('5th Cycle APR Raw Data-Final'!$Q$3:$Q$1977,'5th Cycle APR Raw Data-Final'!$A$3:$A$1977,'SB35 Determination Data'!$K279,'5th Cycle APR Raw Data-Final'!$T$3:$T$1977,"&gt;="&amp;'SB35 Determination Data'!$F279,'5th Cycle APR Raw Data-Final'!$T$3:$T$1977,"&lt;"&amp;E279),SUMIFS('5th Cycle APR Raw Data-Final'!$Q$3:$Q$1977,'5th Cycle APR Raw Data-Final'!$A$3:$A$1977,'SB35 Determination Data'!$K279,'5th Cycle APR Raw Data-Final'!$T$3:$T$1977,"&gt;="&amp;'SB35 Determination Data'!$F279,'5th Cycle APR Raw Data-Final'!$T$3:$T$1977,"&lt;="&amp;G279))</f>
        <v>0</v>
      </c>
      <c r="AI279" s="100" t="e">
        <f t="shared" si="135"/>
        <v>#N/A</v>
      </c>
      <c r="AJ279" s="112" t="str">
        <f t="shared" si="136"/>
        <v>No 2018 Annual Progress Report</v>
      </c>
      <c r="AK279" s="100" t="e">
        <f>VLOOKUP(K279,'5th Cycle APR Raw Data-Final'!$A$3:$R$1977,18,FALSE)</f>
        <v>#N/A</v>
      </c>
      <c r="AL279" s="100">
        <f>IF(AN279&lt;1,SUMIFS('5th Cycle APR Raw Data-Final'!$S$3:$S$1977,'5th Cycle APR Raw Data-Final'!$A$3:$A$1977,'SB35 Determination Data'!$K279,'5th Cycle APR Raw Data-Final'!$T$3:$T$1977,"&gt;="&amp;'SB35 Determination Data'!$F279,'5th Cycle APR Raw Data-Final'!$T$3:$T$1977,"&lt;"&amp;E279),SUMIFS('5th Cycle APR Raw Data-Final'!$S$3:$S$1977,'5th Cycle APR Raw Data-Final'!$A$3:$A$1977,'SB35 Determination Data'!$K279,'5th Cycle APR Raw Data-Final'!$T$3:$T$1977,"&gt;="&amp;'SB35 Determination Data'!$F279,'5th Cycle APR Raw Data-Final'!$T$3:$T$1977,"&lt;="&amp;G279))</f>
        <v>0</v>
      </c>
      <c r="AM279" s="100" t="e">
        <f t="shared" si="137"/>
        <v>#N/A</v>
      </c>
      <c r="AN279" s="114">
        <f t="shared" si="138"/>
        <v>0.5</v>
      </c>
      <c r="AO279" s="2" t="str">
        <f t="shared" si="139"/>
        <v>YES</v>
      </c>
      <c r="AP279" s="2" t="str">
        <f t="shared" si="140"/>
        <v>NO</v>
      </c>
      <c r="AQ279" s="2" t="str">
        <f t="shared" si="141"/>
        <v>NO</v>
      </c>
      <c r="AR279" s="124" t="str">
        <f>VLOOKUP(K279,'2018Submitted'!$A$2:$C$540,3,FALSE)</f>
        <v>No 2018 Annual Progress Report</v>
      </c>
      <c r="AS279" s="2" t="str">
        <f t="shared" si="142"/>
        <v>YES</v>
      </c>
      <c r="AT279" s="2" t="str">
        <f t="shared" si="143"/>
        <v>NO</v>
      </c>
    </row>
    <row r="280" spans="1:46" s="2" customFormat="1" ht="12.75" customHeight="1" x14ac:dyDescent="0.2">
      <c r="A280" s="2" t="s">
        <v>25</v>
      </c>
      <c r="B280" s="11" t="str">
        <f t="shared" si="116"/>
        <v>MCFARLAND</v>
      </c>
      <c r="C280" s="71">
        <f t="shared" si="117"/>
        <v>0.375</v>
      </c>
      <c r="D280" s="72">
        <f t="shared" si="118"/>
        <v>8</v>
      </c>
      <c r="E280" s="99">
        <f t="shared" si="119"/>
        <v>2020</v>
      </c>
      <c r="F280" s="99">
        <f t="shared" si="120"/>
        <v>2016</v>
      </c>
      <c r="G280" s="99" t="str">
        <f t="shared" si="121"/>
        <v>2023</v>
      </c>
      <c r="H280" s="2" t="str">
        <f t="shared" si="122"/>
        <v>12/31/2015</v>
      </c>
      <c r="I280" s="2" t="str">
        <f t="shared" si="123"/>
        <v>12/31/2023</v>
      </c>
      <c r="J280" s="2" t="s">
        <v>26</v>
      </c>
      <c r="K280" s="113" t="s">
        <v>191</v>
      </c>
      <c r="L280" s="100">
        <f>VLOOKUP(K280,'5th Cycle APR Raw Data-Final'!$A$3:$P$1977,6,FALSE)</f>
        <v>93</v>
      </c>
      <c r="M280" s="100">
        <f>IF(AN280&lt;1,SUMIFS('5th Cycle APR Raw Data-Final'!G$3:G$1977,'5th Cycle APR Raw Data-Final'!$A$3:$A$1977,'SB35 Determination Data'!$K280,'5th Cycle APR Raw Data-Final'!$T$3:$T$1977,"&gt;="&amp;'SB35 Determination Data'!$F280,'5th Cycle APR Raw Data-Final'!$T$3:$T$1977,"&lt;"&amp;E280),SUMIFS('5th Cycle APR Raw Data-Final'!G$3:G$1977,'5th Cycle APR Raw Data-Final'!$A$3:$A$1977,'SB35 Determination Data'!$K280,'5th Cycle APR Raw Data-Final'!$T$3:$T$1977,"&gt;="&amp;'SB35 Determination Data'!$F280,'5th Cycle APR Raw Data-Final'!$T$3:$T$1977,"&lt;="&amp;G280))</f>
        <v>6</v>
      </c>
      <c r="N280" s="100">
        <f>IF(AN280&lt;1,SUMIFS('5th Cycle APR Raw Data-Final'!H$3:H$1977,'5th Cycle APR Raw Data-Final'!$A$3:$A$1977,'SB35 Determination Data'!$K280,'5th Cycle APR Raw Data-Final'!$T$3:$T$1977,"&gt;="&amp;'SB35 Determination Data'!$F280,'5th Cycle APR Raw Data-Final'!$T$3:$T$1977,"&lt;"&amp;E280),SUMIFS('5th Cycle APR Raw Data-Final'!H$3:H$1977,'5th Cycle APR Raw Data-Final'!$A$3:$A$1977,'SB35 Determination Data'!$K280,'5th Cycle APR Raw Data-Final'!$T$3:$T$1977,"&gt;="&amp;'SB35 Determination Data'!$F280,'5th Cycle APR Raw Data-Final'!$T$3:$T$1977,"&lt;="&amp;G280))</f>
        <v>0</v>
      </c>
      <c r="O280" s="100">
        <f>IF(AN280&lt;1,SUMIFS('5th Cycle APR Raw Data-Final'!I$3:I$1977,'5th Cycle APR Raw Data-Final'!$A$3:$A$1977,'SB35 Determination Data'!$K280,'5th Cycle APR Raw Data-Final'!$T$3:$T$1977,"&gt;="&amp;'SB35 Determination Data'!$F280,'5th Cycle APR Raw Data-Final'!$T$3:$T$1977,"&lt;"&amp;E280),SUMIFS('5th Cycle APR Raw Data-Final'!I$3:I$1977,'5th Cycle APR Raw Data-Final'!$A$3:$A$1977,'SB35 Determination Data'!$K280,'5th Cycle APR Raw Data-Final'!$T$3:$T$1977,"&gt;="&amp;'SB35 Determination Data'!$F280,'5th Cycle APR Raw Data-Final'!$T$3:$T$1977,"&lt;="&amp;G280))</f>
        <v>6</v>
      </c>
      <c r="P280" s="100">
        <f t="shared" si="124"/>
        <v>87</v>
      </c>
      <c r="Q280" s="112">
        <f t="shared" si="125"/>
        <v>6.4516129032258063E-2</v>
      </c>
      <c r="R280" s="101">
        <f t="shared" si="126"/>
        <v>35</v>
      </c>
      <c r="S280" s="101">
        <f t="shared" si="127"/>
        <v>0</v>
      </c>
      <c r="T280" s="100">
        <f>VLOOKUP(K280,'5th Cycle APR Raw Data-Final'!$A$3:$P$1977,10,FALSE)</f>
        <v>73</v>
      </c>
      <c r="U280" s="100">
        <f>IF(AN280&lt;1,SUMIFS('5th Cycle APR Raw Data-Final'!K$3:K$1977,'5th Cycle APR Raw Data-Final'!$A$3:$A$1977,'SB35 Determination Data'!$K280,'5th Cycle APR Raw Data-Final'!$T$3:$T$1977,"&gt;="&amp;'SB35 Determination Data'!$F280,'5th Cycle APR Raw Data-Final'!$T$3:$T$1977,"&lt;"&amp;E280),SUMIFS('5th Cycle APR Raw Data-Final'!K$3:K$1977,'5th Cycle APR Raw Data-Final'!$A$3:$A$1977,'SB35 Determination Data'!$K280,'5th Cycle APR Raw Data-Final'!$T$3:$T$1977,"&gt;="&amp;'SB35 Determination Data'!$F280,'5th Cycle APR Raw Data-Final'!$T$3:$T$1977,"&lt;="&amp;G280))</f>
        <v>6</v>
      </c>
      <c r="V280" s="100">
        <f>IF(AN280&lt;1,SUMIFS('5th Cycle APR Raw Data-Final'!L$3:L$1977,'5th Cycle APR Raw Data-Final'!$A$3:$A$1977,'SB35 Determination Data'!$K280,'5th Cycle APR Raw Data-Final'!$T$3:$T$1977,"&gt;="&amp;'SB35 Determination Data'!$F280,'5th Cycle APR Raw Data-Final'!$T$3:$T$1977,"&lt;"&amp;E280),SUMIFS('5th Cycle APR Raw Data-Final'!L$3:L$1977,'5th Cycle APR Raw Data-Final'!$A$3:$A$1977,'SB35 Determination Data'!$K280,'5th Cycle APR Raw Data-Final'!$T$3:$T$1977,"&gt;="&amp;'SB35 Determination Data'!$F280,'5th Cycle APR Raw Data-Final'!$T$3:$T$1977,"&lt;="&amp;G280))</f>
        <v>0</v>
      </c>
      <c r="W280" s="100">
        <f>IF(AN280&lt;1,SUMIFS('5th Cycle APR Raw Data-Final'!M$3:M$1977,'5th Cycle APR Raw Data-Final'!$A$3:$A$1977,'SB35 Determination Data'!$K280,'5th Cycle APR Raw Data-Final'!$T$3:$T$1977,"&gt;="&amp;'SB35 Determination Data'!$F280,'5th Cycle APR Raw Data-Final'!$T$3:$T$1977,"&lt;"&amp;E280),SUMIFS('5th Cycle APR Raw Data-Final'!M$3:M$1977,'5th Cycle APR Raw Data-Final'!$A$3:$A$1977,'SB35 Determination Data'!$K280,'5th Cycle APR Raw Data-Final'!$T$3:$T$1977,"&gt;="&amp;'SB35 Determination Data'!$F280,'5th Cycle APR Raw Data-Final'!$T$3:$T$1977,"&lt;="&amp;G280))</f>
        <v>6</v>
      </c>
      <c r="X280" s="100">
        <f t="shared" si="128"/>
        <v>67</v>
      </c>
      <c r="Y280" s="100">
        <f t="shared" si="129"/>
        <v>6</v>
      </c>
      <c r="Z280" s="100">
        <f t="shared" si="130"/>
        <v>67</v>
      </c>
      <c r="AA280" s="112">
        <f t="shared" si="131"/>
        <v>8.2191780821917804E-2</v>
      </c>
      <c r="AB280" s="112">
        <f t="shared" si="132"/>
        <v>8.2191780821917804E-2</v>
      </c>
      <c r="AC280" s="100">
        <f>VLOOKUP(K280,'5th Cycle APR Raw Data-Final'!$A$3:$P$1977,14,FALSE)</f>
        <v>66</v>
      </c>
      <c r="AD280" s="100">
        <f>IF(AN280&lt;1,SUMIFS('5th Cycle APR Raw Data-Final'!$O$3:$O$1977,'5th Cycle APR Raw Data-Final'!$A$3:$A$1977,'SB35 Determination Data'!$K280,'5th Cycle APR Raw Data-Final'!$T$3:$T$1977,"&gt;="&amp;'SB35 Determination Data'!$F280,'5th Cycle APR Raw Data-Final'!$T$3:$T$1977,"&lt;"&amp;E280),SUMIFS('5th Cycle APR Raw Data-Final'!$O$3:$O$1977,'5th Cycle APR Raw Data-Final'!$A$3:$A$1977,'SB35 Determination Data'!$K280,'5th Cycle APR Raw Data-Final'!$T$3:$T$1977,"&gt;="&amp;'SB35 Determination Data'!$F280,'5th Cycle APR Raw Data-Final'!$T$3:$T$1977,"&lt;="&amp;G280))</f>
        <v>32</v>
      </c>
      <c r="AE280" s="100">
        <f t="shared" si="133"/>
        <v>34</v>
      </c>
      <c r="AF280" s="112">
        <f t="shared" si="134"/>
        <v>0.48484848484848486</v>
      </c>
      <c r="AG280" s="100">
        <f>VLOOKUP(K280,'5th Cycle APR Raw Data-Final'!$A$3:$P$1977,16,FALSE)</f>
        <v>79</v>
      </c>
      <c r="AH280" s="100">
        <f>IF(AN280&lt;1,SUMIFS('5th Cycle APR Raw Data-Final'!$Q$3:$Q$1977,'5th Cycle APR Raw Data-Final'!$A$3:$A$1977,'SB35 Determination Data'!$K280,'5th Cycle APR Raw Data-Final'!$T$3:$T$1977,"&gt;="&amp;'SB35 Determination Data'!$F280,'5th Cycle APR Raw Data-Final'!$T$3:$T$1977,"&lt;"&amp;E280),SUMIFS('5th Cycle APR Raw Data-Final'!$Q$3:$Q$1977,'5th Cycle APR Raw Data-Final'!$A$3:$A$1977,'SB35 Determination Data'!$K280,'5th Cycle APR Raw Data-Final'!$T$3:$T$1977,"&gt;="&amp;'SB35 Determination Data'!$F280,'5th Cycle APR Raw Data-Final'!$T$3:$T$1977,"&lt;="&amp;G280))</f>
        <v>0</v>
      </c>
      <c r="AI280" s="100">
        <f t="shared" si="135"/>
        <v>79</v>
      </c>
      <c r="AJ280" s="112">
        <f t="shared" si="136"/>
        <v>0</v>
      </c>
      <c r="AK280" s="100">
        <f>VLOOKUP(K280,'5th Cycle APR Raw Data-Final'!$A$3:$R$1977,18,FALSE)</f>
        <v>311</v>
      </c>
      <c r="AL280" s="100">
        <f>IF(AN280&lt;1,SUMIFS('5th Cycle APR Raw Data-Final'!$S$3:$S$1977,'5th Cycle APR Raw Data-Final'!$A$3:$A$1977,'SB35 Determination Data'!$K280,'5th Cycle APR Raw Data-Final'!$T$3:$T$1977,"&gt;="&amp;'SB35 Determination Data'!$F280,'5th Cycle APR Raw Data-Final'!$T$3:$T$1977,"&lt;"&amp;E280),SUMIFS('5th Cycle APR Raw Data-Final'!$S$3:$S$1977,'5th Cycle APR Raw Data-Final'!$A$3:$A$1977,'SB35 Determination Data'!$K280,'5th Cycle APR Raw Data-Final'!$T$3:$T$1977,"&gt;="&amp;'SB35 Determination Data'!$F280,'5th Cycle APR Raw Data-Final'!$T$3:$T$1977,"&lt;="&amp;G280))</f>
        <v>44</v>
      </c>
      <c r="AM280" s="100">
        <f t="shared" si="137"/>
        <v>267</v>
      </c>
      <c r="AN280" s="114">
        <f t="shared" si="138"/>
        <v>0.375</v>
      </c>
      <c r="AO280" s="2" t="str">
        <f t="shared" si="139"/>
        <v>YES</v>
      </c>
      <c r="AP280" s="2" t="str">
        <f t="shared" si="140"/>
        <v>NO</v>
      </c>
      <c r="AQ280" s="2" t="str">
        <f t="shared" si="141"/>
        <v>NO</v>
      </c>
      <c r="AR280" s="124" t="str">
        <f>VLOOKUP(K280,'2018Submitted'!$A$2:$C$540,3,FALSE)</f>
        <v>Received - Not successful</v>
      </c>
      <c r="AS280" s="2" t="str">
        <f t="shared" si="142"/>
        <v>NO</v>
      </c>
      <c r="AT280" s="2" t="str">
        <f t="shared" si="143"/>
        <v>NO</v>
      </c>
    </row>
    <row r="281" spans="1:46" s="2" customFormat="1" ht="12.75" customHeight="1" x14ac:dyDescent="0.2">
      <c r="A281" s="2" t="s">
        <v>126</v>
      </c>
      <c r="B281" s="11" t="str">
        <f t="shared" ref="B281:B344" si="144">K281</f>
        <v>MENDOCINO COUNTY</v>
      </c>
      <c r="C281" s="71">
        <f t="shared" ref="C281:C344" si="145">MROUND((DATEDIF(DATEVALUE(H281),$C$1,"m")/12),1)/(DATEDIF(DATEVALUE(H281),DATEVALUE(I281),"y"))</f>
        <v>1</v>
      </c>
      <c r="D281" s="72">
        <f t="shared" ref="D281:D344" si="146">DATEDIF(DATEVALUE(H281),DATEVALUE(I281),"y")</f>
        <v>5</v>
      </c>
      <c r="E281" s="99">
        <f t="shared" ref="E281:E344" si="147">IF(D281=8,F281+4,F281+3)</f>
        <v>2017</v>
      </c>
      <c r="F281" s="99">
        <f t="shared" ref="F281:F344" si="148">IF(H281&gt;CONCATENATE("06/30",RIGHT(H281,4)),(RIGHT(H281,4)+1),(RIGHT(H281,4)+0))</f>
        <v>2014</v>
      </c>
      <c r="G281" s="99">
        <f t="shared" ref="G281:G344" si="149">IF(I281&gt;CONCATENATE("06/30",RIGHT(I281,4)),(RIGHT(I281,4)),(RIGHT(I281,4)-1))</f>
        <v>2018</v>
      </c>
      <c r="H281" s="2" t="str">
        <f t="shared" ref="H281:H344" si="150">LEFT(J281,10)</f>
        <v>06/30/2014</v>
      </c>
      <c r="I281" s="2" t="str">
        <f t="shared" ref="I281:I344" si="151">RIGHT(J281,10)</f>
        <v>06/30/2019</v>
      </c>
      <c r="J281" s="2" t="s">
        <v>13</v>
      </c>
      <c r="K281" s="113" t="s">
        <v>192</v>
      </c>
      <c r="L281" s="100">
        <f>VLOOKUP(K281,'5th Cycle APR Raw Data-Final'!$A$3:$P$1977,6,FALSE)</f>
        <v>40</v>
      </c>
      <c r="M281" s="100">
        <f>IF(AN281&lt;1,SUMIFS('5th Cycle APR Raw Data-Final'!G$3:G$1977,'5th Cycle APR Raw Data-Final'!$A$3:$A$1977,'SB35 Determination Data'!$K281,'5th Cycle APR Raw Data-Final'!$T$3:$T$1977,"&gt;="&amp;'SB35 Determination Data'!$F281,'5th Cycle APR Raw Data-Final'!$T$3:$T$1977,"&lt;"&amp;E281),SUMIFS('5th Cycle APR Raw Data-Final'!G$3:G$1977,'5th Cycle APR Raw Data-Final'!$A$3:$A$1977,'SB35 Determination Data'!$K281,'5th Cycle APR Raw Data-Final'!$T$3:$T$1977,"&gt;="&amp;'SB35 Determination Data'!$F281,'5th Cycle APR Raw Data-Final'!$T$3:$T$1977,"&lt;="&amp;G281))</f>
        <v>0</v>
      </c>
      <c r="N281" s="100">
        <f>IF(AN281&lt;1,SUMIFS('5th Cycle APR Raw Data-Final'!H$3:H$1977,'5th Cycle APR Raw Data-Final'!$A$3:$A$1977,'SB35 Determination Data'!$K281,'5th Cycle APR Raw Data-Final'!$T$3:$T$1977,"&gt;="&amp;'SB35 Determination Data'!$F281,'5th Cycle APR Raw Data-Final'!$T$3:$T$1977,"&lt;"&amp;E281),SUMIFS('5th Cycle APR Raw Data-Final'!H$3:H$1977,'5th Cycle APR Raw Data-Final'!$A$3:$A$1977,'SB35 Determination Data'!$K281,'5th Cycle APR Raw Data-Final'!$T$3:$T$1977,"&gt;="&amp;'SB35 Determination Data'!$F281,'5th Cycle APR Raw Data-Final'!$T$3:$T$1977,"&lt;="&amp;G281))</f>
        <v>0</v>
      </c>
      <c r="O281" s="100">
        <f>IF(AN281&lt;1,SUMIFS('5th Cycle APR Raw Data-Final'!I$3:I$1977,'5th Cycle APR Raw Data-Final'!$A$3:$A$1977,'SB35 Determination Data'!$K281,'5th Cycle APR Raw Data-Final'!$T$3:$T$1977,"&gt;="&amp;'SB35 Determination Data'!$F281,'5th Cycle APR Raw Data-Final'!$T$3:$T$1977,"&lt;"&amp;E281),SUMIFS('5th Cycle APR Raw Data-Final'!I$3:I$1977,'5th Cycle APR Raw Data-Final'!$A$3:$A$1977,'SB35 Determination Data'!$K281,'5th Cycle APR Raw Data-Final'!$T$3:$T$1977,"&gt;="&amp;'SB35 Determination Data'!$F281,'5th Cycle APR Raw Data-Final'!$T$3:$T$1977,"&lt;="&amp;G281))</f>
        <v>0</v>
      </c>
      <c r="P281" s="100">
        <f t="shared" ref="P281:P344" si="152">IF(L281-M281&gt;0,L281-M281,0)</f>
        <v>40</v>
      </c>
      <c r="Q281" s="112">
        <f t="shared" ref="Q281:Q344" si="153">IF(IFERROR(IF(L281=0,"*",M281/L281),AR281)="Received - Not successful",0,IFERROR(IF(L281=0,"*",M281/L281),AR281))</f>
        <v>0</v>
      </c>
      <c r="R281" s="101">
        <f t="shared" ref="R281:R344" si="154">ROUND(L281*AN281,0)</f>
        <v>40</v>
      </c>
      <c r="S281" s="101">
        <f t="shared" ref="S281:S344" si="155">IF(M281&gt;R281,M281-R281,0)</f>
        <v>0</v>
      </c>
      <c r="T281" s="100">
        <f>VLOOKUP(K281,'5th Cycle APR Raw Data-Final'!$A$3:$P$1977,10,FALSE)</f>
        <v>27</v>
      </c>
      <c r="U281" s="100">
        <f>IF(AN281&lt;1,SUMIFS('5th Cycle APR Raw Data-Final'!K$3:K$1977,'5th Cycle APR Raw Data-Final'!$A$3:$A$1977,'SB35 Determination Data'!$K281,'5th Cycle APR Raw Data-Final'!$T$3:$T$1977,"&gt;="&amp;'SB35 Determination Data'!$F281,'5th Cycle APR Raw Data-Final'!$T$3:$T$1977,"&lt;"&amp;E281),SUMIFS('5th Cycle APR Raw Data-Final'!K$3:K$1977,'5th Cycle APR Raw Data-Final'!$A$3:$A$1977,'SB35 Determination Data'!$K281,'5th Cycle APR Raw Data-Final'!$T$3:$T$1977,"&gt;="&amp;'SB35 Determination Data'!$F281,'5th Cycle APR Raw Data-Final'!$T$3:$T$1977,"&lt;="&amp;G281))</f>
        <v>0</v>
      </c>
      <c r="V281" s="100">
        <f>IF(AN281&lt;1,SUMIFS('5th Cycle APR Raw Data-Final'!L$3:L$1977,'5th Cycle APR Raw Data-Final'!$A$3:$A$1977,'SB35 Determination Data'!$K281,'5th Cycle APR Raw Data-Final'!$T$3:$T$1977,"&gt;="&amp;'SB35 Determination Data'!$F281,'5th Cycle APR Raw Data-Final'!$T$3:$T$1977,"&lt;"&amp;E281),SUMIFS('5th Cycle APR Raw Data-Final'!L$3:L$1977,'5th Cycle APR Raw Data-Final'!$A$3:$A$1977,'SB35 Determination Data'!$K281,'5th Cycle APR Raw Data-Final'!$T$3:$T$1977,"&gt;="&amp;'SB35 Determination Data'!$F281,'5th Cycle APR Raw Data-Final'!$T$3:$T$1977,"&lt;="&amp;G281))</f>
        <v>0</v>
      </c>
      <c r="W281" s="100">
        <f>IF(AN281&lt;1,SUMIFS('5th Cycle APR Raw Data-Final'!M$3:M$1977,'5th Cycle APR Raw Data-Final'!$A$3:$A$1977,'SB35 Determination Data'!$K281,'5th Cycle APR Raw Data-Final'!$T$3:$T$1977,"&gt;="&amp;'SB35 Determination Data'!$F281,'5th Cycle APR Raw Data-Final'!$T$3:$T$1977,"&lt;"&amp;E281),SUMIFS('5th Cycle APR Raw Data-Final'!M$3:M$1977,'5th Cycle APR Raw Data-Final'!$A$3:$A$1977,'SB35 Determination Data'!$K281,'5th Cycle APR Raw Data-Final'!$T$3:$T$1977,"&gt;="&amp;'SB35 Determination Data'!$F281,'5th Cycle APR Raw Data-Final'!$T$3:$T$1977,"&lt;="&amp;G281))</f>
        <v>0</v>
      </c>
      <c r="X281" s="100">
        <f t="shared" ref="X281:X344" si="156">IF(T281-U281&gt;0,T281-U281,0)</f>
        <v>27</v>
      </c>
      <c r="Y281" s="100">
        <f t="shared" ref="Y281:Y344" si="157">S281+U281</f>
        <v>0</v>
      </c>
      <c r="Z281" s="100">
        <f t="shared" ref="Z281:Z344" si="158">IF(Y281&gt;T281,0,T281-Y281)</f>
        <v>27</v>
      </c>
      <c r="AA281" s="112">
        <f t="shared" ref="AA281:AA344" si="159">IF(IFERROR(IF(T281=0,"*",U281/T281),AR281)="Received - Not successful",0,IFERROR(IF(T281=0,"*",U281/T281),AR281))</f>
        <v>0</v>
      </c>
      <c r="AB281" s="112">
        <f t="shared" ref="AB281:AB344" si="160">IF(IFERROR(IF(T281=0,"*",Y281/T281),AR281)="Received - Not successful",0,IFERROR(IF(T281=0,"*",Y281/T281),AR281))</f>
        <v>0</v>
      </c>
      <c r="AC281" s="100">
        <f>VLOOKUP(K281,'5th Cycle APR Raw Data-Final'!$A$3:$P$1977,14,FALSE)</f>
        <v>27</v>
      </c>
      <c r="AD281" s="100">
        <f>IF(AN281&lt;1,SUMIFS('5th Cycle APR Raw Data-Final'!$O$3:$O$1977,'5th Cycle APR Raw Data-Final'!$A$3:$A$1977,'SB35 Determination Data'!$K281,'5th Cycle APR Raw Data-Final'!$T$3:$T$1977,"&gt;="&amp;'SB35 Determination Data'!$F281,'5th Cycle APR Raw Data-Final'!$T$3:$T$1977,"&lt;"&amp;E281),SUMIFS('5th Cycle APR Raw Data-Final'!$O$3:$O$1977,'5th Cycle APR Raw Data-Final'!$A$3:$A$1977,'SB35 Determination Data'!$K281,'5th Cycle APR Raw Data-Final'!$T$3:$T$1977,"&gt;="&amp;'SB35 Determination Data'!$F281,'5th Cycle APR Raw Data-Final'!$T$3:$T$1977,"&lt;="&amp;G281))</f>
        <v>56</v>
      </c>
      <c r="AE281" s="100">
        <f t="shared" ref="AE281:AE344" si="161">IF(AC281-AD281&gt;0,AC281-AD281,0)</f>
        <v>0</v>
      </c>
      <c r="AF281" s="112">
        <f t="shared" ref="AF281:AF344" si="162">IF(IFERROR(IF(AC281=0,"*",AD281/AC281),AR281)="Received - Not successful",0,IFERROR(IF(AC281=0,"*",AD281/AC281),AR281))</f>
        <v>2.074074074074074</v>
      </c>
      <c r="AG281" s="100">
        <f>VLOOKUP(K281,'5th Cycle APR Raw Data-Final'!$A$3:$P$1977,16,FALSE)</f>
        <v>74</v>
      </c>
      <c r="AH281" s="100">
        <f>IF(AN281&lt;1,SUMIFS('5th Cycle APR Raw Data-Final'!$Q$3:$Q$1977,'5th Cycle APR Raw Data-Final'!$A$3:$A$1977,'SB35 Determination Data'!$K281,'5th Cycle APR Raw Data-Final'!$T$3:$T$1977,"&gt;="&amp;'SB35 Determination Data'!$F281,'5th Cycle APR Raw Data-Final'!$T$3:$T$1977,"&lt;"&amp;E281),SUMIFS('5th Cycle APR Raw Data-Final'!$Q$3:$Q$1977,'5th Cycle APR Raw Data-Final'!$A$3:$A$1977,'SB35 Determination Data'!$K281,'5th Cycle APR Raw Data-Final'!$T$3:$T$1977,"&gt;="&amp;'SB35 Determination Data'!$F281,'5th Cycle APR Raw Data-Final'!$T$3:$T$1977,"&lt;="&amp;G281))</f>
        <v>52</v>
      </c>
      <c r="AI281" s="100">
        <f t="shared" ref="AI281:AI344" si="163">IF(AG281-AH281&gt;0,AG281-AH281,0)</f>
        <v>22</v>
      </c>
      <c r="AJ281" s="112">
        <f t="shared" ref="AJ281:AJ344" si="164">IF(IFERROR(IF(AG281=0,"*",AH281/AG281),AR281)="Received - Not successful",0,IFERROR(IF(AG281=0,"*",AH281/AG281),AR281))</f>
        <v>0.70270270270270274</v>
      </c>
      <c r="AK281" s="100">
        <f>VLOOKUP(K281,'5th Cycle APR Raw Data-Final'!$A$3:$R$1977,18,FALSE)</f>
        <v>168</v>
      </c>
      <c r="AL281" s="100">
        <f>IF(AN281&lt;1,SUMIFS('5th Cycle APR Raw Data-Final'!$S$3:$S$1977,'5th Cycle APR Raw Data-Final'!$A$3:$A$1977,'SB35 Determination Data'!$K281,'5th Cycle APR Raw Data-Final'!$T$3:$T$1977,"&gt;="&amp;'SB35 Determination Data'!$F281,'5th Cycle APR Raw Data-Final'!$T$3:$T$1977,"&lt;"&amp;E281),SUMIFS('5th Cycle APR Raw Data-Final'!$S$3:$S$1977,'5th Cycle APR Raw Data-Final'!$A$3:$A$1977,'SB35 Determination Data'!$K281,'5th Cycle APR Raw Data-Final'!$T$3:$T$1977,"&gt;="&amp;'SB35 Determination Data'!$F281,'5th Cycle APR Raw Data-Final'!$T$3:$T$1977,"&lt;="&amp;G281))</f>
        <v>108</v>
      </c>
      <c r="AM281" s="100">
        <f t="shared" ref="AM281:AM344" si="165">P281+X281+AE281+AI281</f>
        <v>89</v>
      </c>
      <c r="AN281" s="114">
        <f t="shared" ref="AN281:AN344" si="166">IF(C281=1,C281,(IF(C281&gt;0.5,IF(D281=5,0.6,0.5),C281)))</f>
        <v>1</v>
      </c>
      <c r="AO281" s="2" t="str">
        <f t="shared" ref="AO281:AO344" si="167">IFERROR(IF(AR281="No 2018 Annual Progress Report","YES",IF(AJ281&lt;AN281,"YES","NO")),"YES")</f>
        <v>YES</v>
      </c>
      <c r="AP281" s="2" t="str">
        <f t="shared" ref="AP281:AP344" si="168">IF(AR281="No 2018 Annual Progress Report","NO",IF(AO281="NO",IF(AB281&lt;AN281,"YES",IF(Q281&lt;AN281,"YES","NO")),"NO"))</f>
        <v>NO</v>
      </c>
      <c r="AQ281" s="2" t="str">
        <f t="shared" ref="AQ281:AQ344" si="169">IF(AR281="No 2018 Annual Progress Report","NO",IF(AJ281&lt;AN281,"NO",IF(AB281&lt;AN281,"NO",IF(Q281&lt;AN281,"NO","YES"))))</f>
        <v>NO</v>
      </c>
      <c r="AR281" s="124" t="str">
        <f>VLOOKUP(K281,'2018Submitted'!$A$2:$C$540,3,FALSE)</f>
        <v>No 2018 Annual Progress Report</v>
      </c>
      <c r="AS281" s="2" t="str">
        <f t="shared" ref="AS281:AS344" si="170">IF(AJ281&lt;AN281,"NO",IF(AB281&lt;AN281,"NO",IF(Q281&lt;AN281,"NO","YES")))</f>
        <v>NO</v>
      </c>
      <c r="AT281" s="2" t="str">
        <f t="shared" ref="AT281:AT344" si="171">IF(IF(AJ281&lt;AN281,"YES","NO")="NO",IF(AB281&lt;AN281,"YES",IF(Q281&lt;AN281,"YES","NO")),"NO")</f>
        <v>NO</v>
      </c>
    </row>
    <row r="282" spans="1:46" s="2" customFormat="1" ht="12.75" customHeight="1" x14ac:dyDescent="0.2">
      <c r="A282" s="2" t="s">
        <v>82</v>
      </c>
      <c r="B282" s="11" t="str">
        <f t="shared" si="144"/>
        <v>MENDOTA</v>
      </c>
      <c r="C282" s="71">
        <f t="shared" si="145"/>
        <v>0.375</v>
      </c>
      <c r="D282" s="72">
        <f t="shared" si="146"/>
        <v>8</v>
      </c>
      <c r="E282" s="99">
        <f t="shared" si="147"/>
        <v>2020</v>
      </c>
      <c r="F282" s="99">
        <f t="shared" si="148"/>
        <v>2016</v>
      </c>
      <c r="G282" s="99" t="str">
        <f t="shared" si="149"/>
        <v>2023</v>
      </c>
      <c r="H282" s="2" t="str">
        <f t="shared" si="150"/>
        <v>12/31/2015</v>
      </c>
      <c r="I282" s="2" t="str">
        <f t="shared" si="151"/>
        <v>12/31/2023</v>
      </c>
      <c r="J282" s="2" t="s">
        <v>26</v>
      </c>
      <c r="K282" s="113" t="s">
        <v>1871</v>
      </c>
      <c r="L282" s="100" t="e">
        <f>VLOOKUP(K282,'5th Cycle APR Raw Data-Final'!$A$3:$P$1977,6,FALSE)</f>
        <v>#N/A</v>
      </c>
      <c r="M282" s="100">
        <f>IF(AN282&lt;1,SUMIFS('5th Cycle APR Raw Data-Final'!G$3:G$1977,'5th Cycle APR Raw Data-Final'!$A$3:$A$1977,'SB35 Determination Data'!$K282,'5th Cycle APR Raw Data-Final'!$T$3:$T$1977,"&gt;="&amp;'SB35 Determination Data'!$F282,'5th Cycle APR Raw Data-Final'!$T$3:$T$1977,"&lt;"&amp;E282),SUMIFS('5th Cycle APR Raw Data-Final'!G$3:G$1977,'5th Cycle APR Raw Data-Final'!$A$3:$A$1977,'SB35 Determination Data'!$K282,'5th Cycle APR Raw Data-Final'!$T$3:$T$1977,"&gt;="&amp;'SB35 Determination Data'!$F282,'5th Cycle APR Raw Data-Final'!$T$3:$T$1977,"&lt;="&amp;G282))</f>
        <v>0</v>
      </c>
      <c r="N282" s="100">
        <f>IF(AN282&lt;1,SUMIFS('5th Cycle APR Raw Data-Final'!H$3:H$1977,'5th Cycle APR Raw Data-Final'!$A$3:$A$1977,'SB35 Determination Data'!$K282,'5th Cycle APR Raw Data-Final'!$T$3:$T$1977,"&gt;="&amp;'SB35 Determination Data'!$F282,'5th Cycle APR Raw Data-Final'!$T$3:$T$1977,"&lt;"&amp;E282),SUMIFS('5th Cycle APR Raw Data-Final'!H$3:H$1977,'5th Cycle APR Raw Data-Final'!$A$3:$A$1977,'SB35 Determination Data'!$K282,'5th Cycle APR Raw Data-Final'!$T$3:$T$1977,"&gt;="&amp;'SB35 Determination Data'!$F282,'5th Cycle APR Raw Data-Final'!$T$3:$T$1977,"&lt;="&amp;G282))</f>
        <v>0</v>
      </c>
      <c r="O282" s="100">
        <f>IF(AN282&lt;1,SUMIFS('5th Cycle APR Raw Data-Final'!I$3:I$1977,'5th Cycle APR Raw Data-Final'!$A$3:$A$1977,'SB35 Determination Data'!$K282,'5th Cycle APR Raw Data-Final'!$T$3:$T$1977,"&gt;="&amp;'SB35 Determination Data'!$F282,'5th Cycle APR Raw Data-Final'!$T$3:$T$1977,"&lt;"&amp;E282),SUMIFS('5th Cycle APR Raw Data-Final'!I$3:I$1977,'5th Cycle APR Raw Data-Final'!$A$3:$A$1977,'SB35 Determination Data'!$K282,'5th Cycle APR Raw Data-Final'!$T$3:$T$1977,"&gt;="&amp;'SB35 Determination Data'!$F282,'5th Cycle APR Raw Data-Final'!$T$3:$T$1977,"&lt;="&amp;G282))</f>
        <v>0</v>
      </c>
      <c r="P282" s="100" t="e">
        <f t="shared" si="152"/>
        <v>#N/A</v>
      </c>
      <c r="Q282" s="112" t="str">
        <f t="shared" si="153"/>
        <v>No 2018 Annual Progress Report</v>
      </c>
      <c r="R282" s="101" t="e">
        <f t="shared" si="154"/>
        <v>#N/A</v>
      </c>
      <c r="S282" s="101" t="e">
        <f t="shared" si="155"/>
        <v>#N/A</v>
      </c>
      <c r="T282" s="100" t="e">
        <f>VLOOKUP(K282,'5th Cycle APR Raw Data-Final'!$A$3:$P$1977,10,FALSE)</f>
        <v>#N/A</v>
      </c>
      <c r="U282" s="100">
        <f>IF(AN282&lt;1,SUMIFS('5th Cycle APR Raw Data-Final'!K$3:K$1977,'5th Cycle APR Raw Data-Final'!$A$3:$A$1977,'SB35 Determination Data'!$K282,'5th Cycle APR Raw Data-Final'!$T$3:$T$1977,"&gt;="&amp;'SB35 Determination Data'!$F282,'5th Cycle APR Raw Data-Final'!$T$3:$T$1977,"&lt;"&amp;E282),SUMIFS('5th Cycle APR Raw Data-Final'!K$3:K$1977,'5th Cycle APR Raw Data-Final'!$A$3:$A$1977,'SB35 Determination Data'!$K282,'5th Cycle APR Raw Data-Final'!$T$3:$T$1977,"&gt;="&amp;'SB35 Determination Data'!$F282,'5th Cycle APR Raw Data-Final'!$T$3:$T$1977,"&lt;="&amp;G282))</f>
        <v>0</v>
      </c>
      <c r="V282" s="100">
        <f>IF(AN282&lt;1,SUMIFS('5th Cycle APR Raw Data-Final'!L$3:L$1977,'5th Cycle APR Raw Data-Final'!$A$3:$A$1977,'SB35 Determination Data'!$K282,'5th Cycle APR Raw Data-Final'!$T$3:$T$1977,"&gt;="&amp;'SB35 Determination Data'!$F282,'5th Cycle APR Raw Data-Final'!$T$3:$T$1977,"&lt;"&amp;E282),SUMIFS('5th Cycle APR Raw Data-Final'!L$3:L$1977,'5th Cycle APR Raw Data-Final'!$A$3:$A$1977,'SB35 Determination Data'!$K282,'5th Cycle APR Raw Data-Final'!$T$3:$T$1977,"&gt;="&amp;'SB35 Determination Data'!$F282,'5th Cycle APR Raw Data-Final'!$T$3:$T$1977,"&lt;="&amp;G282))</f>
        <v>0</v>
      </c>
      <c r="W282" s="100">
        <f>IF(AN282&lt;1,SUMIFS('5th Cycle APR Raw Data-Final'!M$3:M$1977,'5th Cycle APR Raw Data-Final'!$A$3:$A$1977,'SB35 Determination Data'!$K282,'5th Cycle APR Raw Data-Final'!$T$3:$T$1977,"&gt;="&amp;'SB35 Determination Data'!$F282,'5th Cycle APR Raw Data-Final'!$T$3:$T$1977,"&lt;"&amp;E282),SUMIFS('5th Cycle APR Raw Data-Final'!M$3:M$1977,'5th Cycle APR Raw Data-Final'!$A$3:$A$1977,'SB35 Determination Data'!$K282,'5th Cycle APR Raw Data-Final'!$T$3:$T$1977,"&gt;="&amp;'SB35 Determination Data'!$F282,'5th Cycle APR Raw Data-Final'!$T$3:$T$1977,"&lt;="&amp;G282))</f>
        <v>0</v>
      </c>
      <c r="X282" s="100" t="e">
        <f t="shared" si="156"/>
        <v>#N/A</v>
      </c>
      <c r="Y282" s="100" t="e">
        <f t="shared" si="157"/>
        <v>#N/A</v>
      </c>
      <c r="Z282" s="100" t="e">
        <f t="shared" si="158"/>
        <v>#N/A</v>
      </c>
      <c r="AA282" s="112" t="str">
        <f t="shared" si="159"/>
        <v>No 2018 Annual Progress Report</v>
      </c>
      <c r="AB282" s="112" t="str">
        <f t="shared" si="160"/>
        <v>No 2018 Annual Progress Report</v>
      </c>
      <c r="AC282" s="100" t="e">
        <f>VLOOKUP(K282,'5th Cycle APR Raw Data-Final'!$A$3:$P$1977,14,FALSE)</f>
        <v>#N/A</v>
      </c>
      <c r="AD282" s="100">
        <f>IF(AN282&lt;1,SUMIFS('5th Cycle APR Raw Data-Final'!$O$3:$O$1977,'5th Cycle APR Raw Data-Final'!$A$3:$A$1977,'SB35 Determination Data'!$K282,'5th Cycle APR Raw Data-Final'!$T$3:$T$1977,"&gt;="&amp;'SB35 Determination Data'!$F282,'5th Cycle APR Raw Data-Final'!$T$3:$T$1977,"&lt;"&amp;E282),SUMIFS('5th Cycle APR Raw Data-Final'!$O$3:$O$1977,'5th Cycle APR Raw Data-Final'!$A$3:$A$1977,'SB35 Determination Data'!$K282,'5th Cycle APR Raw Data-Final'!$T$3:$T$1977,"&gt;="&amp;'SB35 Determination Data'!$F282,'5th Cycle APR Raw Data-Final'!$T$3:$T$1977,"&lt;="&amp;G282))</f>
        <v>0</v>
      </c>
      <c r="AE282" s="100" t="e">
        <f t="shared" si="161"/>
        <v>#N/A</v>
      </c>
      <c r="AF282" s="112" t="str">
        <f t="shared" si="162"/>
        <v>No 2018 Annual Progress Report</v>
      </c>
      <c r="AG282" s="100" t="e">
        <f>VLOOKUP(K282,'5th Cycle APR Raw Data-Final'!$A$3:$P$1977,16,FALSE)</f>
        <v>#N/A</v>
      </c>
      <c r="AH282" s="100">
        <f>IF(AN282&lt;1,SUMIFS('5th Cycle APR Raw Data-Final'!$Q$3:$Q$1977,'5th Cycle APR Raw Data-Final'!$A$3:$A$1977,'SB35 Determination Data'!$K282,'5th Cycle APR Raw Data-Final'!$T$3:$T$1977,"&gt;="&amp;'SB35 Determination Data'!$F282,'5th Cycle APR Raw Data-Final'!$T$3:$T$1977,"&lt;"&amp;E282),SUMIFS('5th Cycle APR Raw Data-Final'!$Q$3:$Q$1977,'5th Cycle APR Raw Data-Final'!$A$3:$A$1977,'SB35 Determination Data'!$K282,'5th Cycle APR Raw Data-Final'!$T$3:$T$1977,"&gt;="&amp;'SB35 Determination Data'!$F282,'5th Cycle APR Raw Data-Final'!$T$3:$T$1977,"&lt;="&amp;G282))</f>
        <v>0</v>
      </c>
      <c r="AI282" s="100" t="e">
        <f t="shared" si="163"/>
        <v>#N/A</v>
      </c>
      <c r="AJ282" s="112" t="str">
        <f t="shared" si="164"/>
        <v>No 2018 Annual Progress Report</v>
      </c>
      <c r="AK282" s="100" t="e">
        <f>VLOOKUP(K282,'5th Cycle APR Raw Data-Final'!$A$3:$R$1977,18,FALSE)</f>
        <v>#N/A</v>
      </c>
      <c r="AL282" s="100">
        <f>IF(AN282&lt;1,SUMIFS('5th Cycle APR Raw Data-Final'!$S$3:$S$1977,'5th Cycle APR Raw Data-Final'!$A$3:$A$1977,'SB35 Determination Data'!$K282,'5th Cycle APR Raw Data-Final'!$T$3:$T$1977,"&gt;="&amp;'SB35 Determination Data'!$F282,'5th Cycle APR Raw Data-Final'!$T$3:$T$1977,"&lt;"&amp;E282),SUMIFS('5th Cycle APR Raw Data-Final'!$S$3:$S$1977,'5th Cycle APR Raw Data-Final'!$A$3:$A$1977,'SB35 Determination Data'!$K282,'5th Cycle APR Raw Data-Final'!$T$3:$T$1977,"&gt;="&amp;'SB35 Determination Data'!$F282,'5th Cycle APR Raw Data-Final'!$T$3:$T$1977,"&lt;="&amp;G282))</f>
        <v>0</v>
      </c>
      <c r="AM282" s="100" t="e">
        <f t="shared" si="165"/>
        <v>#N/A</v>
      </c>
      <c r="AN282" s="114">
        <f t="shared" si="166"/>
        <v>0.375</v>
      </c>
      <c r="AO282" s="2" t="str">
        <f t="shared" si="167"/>
        <v>YES</v>
      </c>
      <c r="AP282" s="2" t="str">
        <f t="shared" si="168"/>
        <v>NO</v>
      </c>
      <c r="AQ282" s="2" t="str">
        <f t="shared" si="169"/>
        <v>NO</v>
      </c>
      <c r="AR282" s="124" t="str">
        <f>VLOOKUP(K282,'2018Submitted'!$A$2:$C$540,3,FALSE)</f>
        <v>No 2018 Annual Progress Report</v>
      </c>
      <c r="AS282" s="2" t="str">
        <f t="shared" si="170"/>
        <v>YES</v>
      </c>
      <c r="AT282" s="2" t="str">
        <f t="shared" si="171"/>
        <v>NO</v>
      </c>
    </row>
    <row r="283" spans="1:46" s="2" customFormat="1" ht="12.75" customHeight="1" x14ac:dyDescent="0.2">
      <c r="A283" s="2" t="s">
        <v>35</v>
      </c>
      <c r="B283" s="11" t="str">
        <f t="shared" si="144"/>
        <v>MENIFEE</v>
      </c>
      <c r="C283" s="71">
        <f t="shared" si="145"/>
        <v>0.625</v>
      </c>
      <c r="D283" s="72">
        <f t="shared" si="146"/>
        <v>8</v>
      </c>
      <c r="E283" s="99">
        <f t="shared" si="147"/>
        <v>2018</v>
      </c>
      <c r="F283" s="99">
        <f t="shared" si="148"/>
        <v>2014</v>
      </c>
      <c r="G283" s="99" t="str">
        <f t="shared" si="149"/>
        <v>2021</v>
      </c>
      <c r="H283" s="2" t="str">
        <f t="shared" si="150"/>
        <v>10/15/2013</v>
      </c>
      <c r="I283" s="2" t="str">
        <f t="shared" si="151"/>
        <v>10/15/2021</v>
      </c>
      <c r="J283" s="2" t="s">
        <v>3</v>
      </c>
      <c r="K283" s="113" t="s">
        <v>193</v>
      </c>
      <c r="L283" s="100">
        <f>VLOOKUP(K283,'5th Cycle APR Raw Data-Final'!$A$3:$P$1977,6,FALSE)</f>
        <v>1488</v>
      </c>
      <c r="M283" s="100">
        <f>IF(AN283&lt;1,SUMIFS('5th Cycle APR Raw Data-Final'!G$3:G$1977,'5th Cycle APR Raw Data-Final'!$A$3:$A$1977,'SB35 Determination Data'!$K283,'5th Cycle APR Raw Data-Final'!$T$3:$T$1977,"&gt;="&amp;'SB35 Determination Data'!$F283,'5th Cycle APR Raw Data-Final'!$T$3:$T$1977,"&lt;"&amp;E283),SUMIFS('5th Cycle APR Raw Data-Final'!G$3:G$1977,'5th Cycle APR Raw Data-Final'!$A$3:$A$1977,'SB35 Determination Data'!$K283,'5th Cycle APR Raw Data-Final'!$T$3:$T$1977,"&gt;="&amp;'SB35 Determination Data'!$F283,'5th Cycle APR Raw Data-Final'!$T$3:$T$1977,"&lt;="&amp;G283))</f>
        <v>11</v>
      </c>
      <c r="N283" s="100">
        <f>IF(AN283&lt;1,SUMIFS('5th Cycle APR Raw Data-Final'!H$3:H$1977,'5th Cycle APR Raw Data-Final'!$A$3:$A$1977,'SB35 Determination Data'!$K283,'5th Cycle APR Raw Data-Final'!$T$3:$T$1977,"&gt;="&amp;'SB35 Determination Data'!$F283,'5th Cycle APR Raw Data-Final'!$T$3:$T$1977,"&lt;"&amp;E283),SUMIFS('5th Cycle APR Raw Data-Final'!H$3:H$1977,'5th Cycle APR Raw Data-Final'!$A$3:$A$1977,'SB35 Determination Data'!$K283,'5th Cycle APR Raw Data-Final'!$T$3:$T$1977,"&gt;="&amp;'SB35 Determination Data'!$F283,'5th Cycle APR Raw Data-Final'!$T$3:$T$1977,"&lt;="&amp;G283))</f>
        <v>0</v>
      </c>
      <c r="O283" s="100">
        <f>IF(AN283&lt;1,SUMIFS('5th Cycle APR Raw Data-Final'!I$3:I$1977,'5th Cycle APR Raw Data-Final'!$A$3:$A$1977,'SB35 Determination Data'!$K283,'5th Cycle APR Raw Data-Final'!$T$3:$T$1977,"&gt;="&amp;'SB35 Determination Data'!$F283,'5th Cycle APR Raw Data-Final'!$T$3:$T$1977,"&lt;"&amp;E283),SUMIFS('5th Cycle APR Raw Data-Final'!I$3:I$1977,'5th Cycle APR Raw Data-Final'!$A$3:$A$1977,'SB35 Determination Data'!$K283,'5th Cycle APR Raw Data-Final'!$T$3:$T$1977,"&gt;="&amp;'SB35 Determination Data'!$F283,'5th Cycle APR Raw Data-Final'!$T$3:$T$1977,"&lt;="&amp;G283))</f>
        <v>11</v>
      </c>
      <c r="P283" s="100">
        <f t="shared" si="152"/>
        <v>1477</v>
      </c>
      <c r="Q283" s="112">
        <f t="shared" si="153"/>
        <v>7.3924731182795703E-3</v>
      </c>
      <c r="R283" s="101">
        <f t="shared" si="154"/>
        <v>744</v>
      </c>
      <c r="S283" s="101">
        <f t="shared" si="155"/>
        <v>0</v>
      </c>
      <c r="T283" s="100">
        <f>VLOOKUP(K283,'5th Cycle APR Raw Data-Final'!$A$3:$P$1977,10,FALSE)</f>
        <v>1007</v>
      </c>
      <c r="U283" s="100">
        <f>IF(AN283&lt;1,SUMIFS('5th Cycle APR Raw Data-Final'!K$3:K$1977,'5th Cycle APR Raw Data-Final'!$A$3:$A$1977,'SB35 Determination Data'!$K283,'5th Cycle APR Raw Data-Final'!$T$3:$T$1977,"&gt;="&amp;'SB35 Determination Data'!$F283,'5th Cycle APR Raw Data-Final'!$T$3:$T$1977,"&lt;"&amp;E283),SUMIFS('5th Cycle APR Raw Data-Final'!K$3:K$1977,'5th Cycle APR Raw Data-Final'!$A$3:$A$1977,'SB35 Determination Data'!$K283,'5th Cycle APR Raw Data-Final'!$T$3:$T$1977,"&gt;="&amp;'SB35 Determination Data'!$F283,'5th Cycle APR Raw Data-Final'!$T$3:$T$1977,"&lt;="&amp;G283))</f>
        <v>12</v>
      </c>
      <c r="V283" s="100">
        <f>IF(AN283&lt;1,SUMIFS('5th Cycle APR Raw Data-Final'!L$3:L$1977,'5th Cycle APR Raw Data-Final'!$A$3:$A$1977,'SB35 Determination Data'!$K283,'5th Cycle APR Raw Data-Final'!$T$3:$T$1977,"&gt;="&amp;'SB35 Determination Data'!$F283,'5th Cycle APR Raw Data-Final'!$T$3:$T$1977,"&lt;"&amp;E283),SUMIFS('5th Cycle APR Raw Data-Final'!L$3:L$1977,'5th Cycle APR Raw Data-Final'!$A$3:$A$1977,'SB35 Determination Data'!$K283,'5th Cycle APR Raw Data-Final'!$T$3:$T$1977,"&gt;="&amp;'SB35 Determination Data'!$F283,'5th Cycle APR Raw Data-Final'!$T$3:$T$1977,"&lt;="&amp;G283))</f>
        <v>0</v>
      </c>
      <c r="W283" s="100">
        <f>IF(AN283&lt;1,SUMIFS('5th Cycle APR Raw Data-Final'!M$3:M$1977,'5th Cycle APR Raw Data-Final'!$A$3:$A$1977,'SB35 Determination Data'!$K283,'5th Cycle APR Raw Data-Final'!$T$3:$T$1977,"&gt;="&amp;'SB35 Determination Data'!$F283,'5th Cycle APR Raw Data-Final'!$T$3:$T$1977,"&lt;"&amp;E283),SUMIFS('5th Cycle APR Raw Data-Final'!M$3:M$1977,'5th Cycle APR Raw Data-Final'!$A$3:$A$1977,'SB35 Determination Data'!$K283,'5th Cycle APR Raw Data-Final'!$T$3:$T$1977,"&gt;="&amp;'SB35 Determination Data'!$F283,'5th Cycle APR Raw Data-Final'!$T$3:$T$1977,"&lt;="&amp;G283))</f>
        <v>12</v>
      </c>
      <c r="X283" s="100">
        <f t="shared" si="156"/>
        <v>995</v>
      </c>
      <c r="Y283" s="100">
        <f t="shared" si="157"/>
        <v>12</v>
      </c>
      <c r="Z283" s="100">
        <f t="shared" si="158"/>
        <v>995</v>
      </c>
      <c r="AA283" s="112">
        <f t="shared" si="159"/>
        <v>1.1916583912611719E-2</v>
      </c>
      <c r="AB283" s="112">
        <f t="shared" si="160"/>
        <v>1.1916583912611719E-2</v>
      </c>
      <c r="AC283" s="100">
        <f>VLOOKUP(K283,'5th Cycle APR Raw Data-Final'!$A$3:$P$1977,14,FALSE)</f>
        <v>1140</v>
      </c>
      <c r="AD283" s="100">
        <f>IF(AN283&lt;1,SUMIFS('5th Cycle APR Raw Data-Final'!$O$3:$O$1977,'5th Cycle APR Raw Data-Final'!$A$3:$A$1977,'SB35 Determination Data'!$K283,'5th Cycle APR Raw Data-Final'!$T$3:$T$1977,"&gt;="&amp;'SB35 Determination Data'!$F283,'5th Cycle APR Raw Data-Final'!$T$3:$T$1977,"&lt;"&amp;E283),SUMIFS('5th Cycle APR Raw Data-Final'!$O$3:$O$1977,'5th Cycle APR Raw Data-Final'!$A$3:$A$1977,'SB35 Determination Data'!$K283,'5th Cycle APR Raw Data-Final'!$T$3:$T$1977,"&gt;="&amp;'SB35 Determination Data'!$F283,'5th Cycle APR Raw Data-Final'!$T$3:$T$1977,"&lt;="&amp;G283))</f>
        <v>703</v>
      </c>
      <c r="AE283" s="100">
        <f t="shared" si="161"/>
        <v>437</v>
      </c>
      <c r="AF283" s="112">
        <f t="shared" si="162"/>
        <v>0.6166666666666667</v>
      </c>
      <c r="AG283" s="100">
        <f>VLOOKUP(K283,'5th Cycle APR Raw Data-Final'!$A$3:$P$1977,16,FALSE)</f>
        <v>2610</v>
      </c>
      <c r="AH283" s="100">
        <f>IF(AN283&lt;1,SUMIFS('5th Cycle APR Raw Data-Final'!$Q$3:$Q$1977,'5th Cycle APR Raw Data-Final'!$A$3:$A$1977,'SB35 Determination Data'!$K283,'5th Cycle APR Raw Data-Final'!$T$3:$T$1977,"&gt;="&amp;'SB35 Determination Data'!$F283,'5th Cycle APR Raw Data-Final'!$T$3:$T$1977,"&lt;"&amp;E283),SUMIFS('5th Cycle APR Raw Data-Final'!$Q$3:$Q$1977,'5th Cycle APR Raw Data-Final'!$A$3:$A$1977,'SB35 Determination Data'!$K283,'5th Cycle APR Raw Data-Final'!$T$3:$T$1977,"&gt;="&amp;'SB35 Determination Data'!$F283,'5th Cycle APR Raw Data-Final'!$T$3:$T$1977,"&lt;="&amp;G283))</f>
        <v>1259</v>
      </c>
      <c r="AI283" s="100">
        <f t="shared" si="163"/>
        <v>1351</v>
      </c>
      <c r="AJ283" s="112">
        <f t="shared" si="164"/>
        <v>0.48237547892720306</v>
      </c>
      <c r="AK283" s="100">
        <f>VLOOKUP(K283,'5th Cycle APR Raw Data-Final'!$A$3:$R$1977,18,FALSE)</f>
        <v>6245</v>
      </c>
      <c r="AL283" s="100">
        <f>IF(AN283&lt;1,SUMIFS('5th Cycle APR Raw Data-Final'!$S$3:$S$1977,'5th Cycle APR Raw Data-Final'!$A$3:$A$1977,'SB35 Determination Data'!$K283,'5th Cycle APR Raw Data-Final'!$T$3:$T$1977,"&gt;="&amp;'SB35 Determination Data'!$F283,'5th Cycle APR Raw Data-Final'!$T$3:$T$1977,"&lt;"&amp;E283),SUMIFS('5th Cycle APR Raw Data-Final'!$S$3:$S$1977,'5th Cycle APR Raw Data-Final'!$A$3:$A$1977,'SB35 Determination Data'!$K283,'5th Cycle APR Raw Data-Final'!$T$3:$T$1977,"&gt;="&amp;'SB35 Determination Data'!$F283,'5th Cycle APR Raw Data-Final'!$T$3:$T$1977,"&lt;="&amp;G283))</f>
        <v>1985</v>
      </c>
      <c r="AM283" s="100">
        <f t="shared" si="165"/>
        <v>4260</v>
      </c>
      <c r="AN283" s="114">
        <f t="shared" si="166"/>
        <v>0.5</v>
      </c>
      <c r="AO283" s="2" t="str">
        <f t="shared" si="167"/>
        <v>YES</v>
      </c>
      <c r="AP283" s="2" t="str">
        <f t="shared" si="168"/>
        <v>NO</v>
      </c>
      <c r="AQ283" s="2" t="str">
        <f t="shared" si="169"/>
        <v>NO</v>
      </c>
      <c r="AR283" s="124" t="str">
        <f>VLOOKUP(K283,'2018Submitted'!$A$2:$C$540,3,FALSE)</f>
        <v>Successful</v>
      </c>
      <c r="AS283" s="2" t="str">
        <f t="shared" si="170"/>
        <v>NO</v>
      </c>
      <c r="AT283" s="2" t="str">
        <f t="shared" si="171"/>
        <v>NO</v>
      </c>
    </row>
    <row r="284" spans="1:46" s="2" customFormat="1" ht="12.75" customHeight="1" x14ac:dyDescent="0.2">
      <c r="A284" s="2" t="s">
        <v>29</v>
      </c>
      <c r="B284" s="2" t="str">
        <f t="shared" si="144"/>
        <v>MENLO PARK</v>
      </c>
      <c r="C284" s="71">
        <f t="shared" si="145"/>
        <v>0.5</v>
      </c>
      <c r="D284" s="72">
        <f t="shared" si="146"/>
        <v>8</v>
      </c>
      <c r="E284" s="99">
        <f t="shared" si="147"/>
        <v>2019</v>
      </c>
      <c r="F284" s="99">
        <f t="shared" si="148"/>
        <v>2015</v>
      </c>
      <c r="G284" s="99">
        <f t="shared" si="149"/>
        <v>2022</v>
      </c>
      <c r="H284" s="2" t="str">
        <f t="shared" si="150"/>
        <v>01/31/2015</v>
      </c>
      <c r="I284" s="2" t="str">
        <f t="shared" si="151"/>
        <v>01/31/2023</v>
      </c>
      <c r="J284" s="2" t="s">
        <v>8</v>
      </c>
      <c r="K284" s="113" t="s">
        <v>954</v>
      </c>
      <c r="L284" s="100">
        <f>VLOOKUP(K284,'5th Cycle APR Raw Data-Final'!$A$3:$P$1977,6,FALSE)</f>
        <v>233</v>
      </c>
      <c r="M284" s="100">
        <f>IF(AN284&lt;1,SUMIFS('5th Cycle APR Raw Data-Final'!G$3:G$1977,'5th Cycle APR Raw Data-Final'!$A$3:$A$1977,'SB35 Determination Data'!$K284,'5th Cycle APR Raw Data-Final'!$T$3:$T$1977,"&gt;="&amp;'SB35 Determination Data'!$F284,'5th Cycle APR Raw Data-Final'!$T$3:$T$1977,"&lt;"&amp;E284),SUMIFS('5th Cycle APR Raw Data-Final'!G$3:G$1977,'5th Cycle APR Raw Data-Final'!$A$3:$A$1977,'SB35 Determination Data'!$K284,'5th Cycle APR Raw Data-Final'!$T$3:$T$1977,"&gt;="&amp;'SB35 Determination Data'!$F284,'5th Cycle APR Raw Data-Final'!$T$3:$T$1977,"&lt;="&amp;G284))</f>
        <v>147</v>
      </c>
      <c r="N284" s="100">
        <f>IF(AN284&lt;1,SUMIFS('5th Cycle APR Raw Data-Final'!H$3:H$1977,'5th Cycle APR Raw Data-Final'!$A$3:$A$1977,'SB35 Determination Data'!$K284,'5th Cycle APR Raw Data-Final'!$T$3:$T$1977,"&gt;="&amp;'SB35 Determination Data'!$F284,'5th Cycle APR Raw Data-Final'!$T$3:$T$1977,"&lt;"&amp;E284),SUMIFS('5th Cycle APR Raw Data-Final'!H$3:H$1977,'5th Cycle APR Raw Data-Final'!$A$3:$A$1977,'SB35 Determination Data'!$K284,'5th Cycle APR Raw Data-Final'!$T$3:$T$1977,"&gt;="&amp;'SB35 Determination Data'!$F284,'5th Cycle APR Raw Data-Final'!$T$3:$T$1977,"&lt;="&amp;G284))</f>
        <v>126</v>
      </c>
      <c r="O284" s="100">
        <f>IF(AN284&lt;1,SUMIFS('5th Cycle APR Raw Data-Final'!I$3:I$1977,'5th Cycle APR Raw Data-Final'!$A$3:$A$1977,'SB35 Determination Data'!$K284,'5th Cycle APR Raw Data-Final'!$T$3:$T$1977,"&gt;="&amp;'SB35 Determination Data'!$F284,'5th Cycle APR Raw Data-Final'!$T$3:$T$1977,"&lt;"&amp;E284),SUMIFS('5th Cycle APR Raw Data-Final'!I$3:I$1977,'5th Cycle APR Raw Data-Final'!$A$3:$A$1977,'SB35 Determination Data'!$K284,'5th Cycle APR Raw Data-Final'!$T$3:$T$1977,"&gt;="&amp;'SB35 Determination Data'!$F284,'5th Cycle APR Raw Data-Final'!$T$3:$T$1977,"&lt;="&amp;G284))</f>
        <v>21</v>
      </c>
      <c r="P284" s="100">
        <f t="shared" si="152"/>
        <v>86</v>
      </c>
      <c r="Q284" s="112">
        <f t="shared" si="153"/>
        <v>0.63090128755364805</v>
      </c>
      <c r="R284" s="101">
        <f t="shared" si="154"/>
        <v>117</v>
      </c>
      <c r="S284" s="101">
        <f t="shared" si="155"/>
        <v>30</v>
      </c>
      <c r="T284" s="100">
        <f>VLOOKUP(K284,'5th Cycle APR Raw Data-Final'!$A$3:$P$1977,10,FALSE)</f>
        <v>129</v>
      </c>
      <c r="U284" s="100">
        <f>IF(AN284&lt;1,SUMIFS('5th Cycle APR Raw Data-Final'!K$3:K$1977,'5th Cycle APR Raw Data-Final'!$A$3:$A$1977,'SB35 Determination Data'!$K284,'5th Cycle APR Raw Data-Final'!$T$3:$T$1977,"&gt;="&amp;'SB35 Determination Data'!$F284,'5th Cycle APR Raw Data-Final'!$T$3:$T$1977,"&lt;"&amp;E284),SUMIFS('5th Cycle APR Raw Data-Final'!K$3:K$1977,'5th Cycle APR Raw Data-Final'!$A$3:$A$1977,'SB35 Determination Data'!$K284,'5th Cycle APR Raw Data-Final'!$T$3:$T$1977,"&gt;="&amp;'SB35 Determination Data'!$F284,'5th Cycle APR Raw Data-Final'!$T$3:$T$1977,"&lt;="&amp;G284))</f>
        <v>38</v>
      </c>
      <c r="V284" s="100">
        <f>IF(AN284&lt;1,SUMIFS('5th Cycle APR Raw Data-Final'!L$3:L$1977,'5th Cycle APR Raw Data-Final'!$A$3:$A$1977,'SB35 Determination Data'!$K284,'5th Cycle APR Raw Data-Final'!$T$3:$T$1977,"&gt;="&amp;'SB35 Determination Data'!$F284,'5th Cycle APR Raw Data-Final'!$T$3:$T$1977,"&lt;"&amp;E284),SUMIFS('5th Cycle APR Raw Data-Final'!L$3:L$1977,'5th Cycle APR Raw Data-Final'!$A$3:$A$1977,'SB35 Determination Data'!$K284,'5th Cycle APR Raw Data-Final'!$T$3:$T$1977,"&gt;="&amp;'SB35 Determination Data'!$F284,'5th Cycle APR Raw Data-Final'!$T$3:$T$1977,"&lt;="&amp;G284))</f>
        <v>23</v>
      </c>
      <c r="W284" s="100">
        <f>IF(AN284&lt;1,SUMIFS('5th Cycle APR Raw Data-Final'!M$3:M$1977,'5th Cycle APR Raw Data-Final'!$A$3:$A$1977,'SB35 Determination Data'!$K284,'5th Cycle APR Raw Data-Final'!$T$3:$T$1977,"&gt;="&amp;'SB35 Determination Data'!$F284,'5th Cycle APR Raw Data-Final'!$T$3:$T$1977,"&lt;"&amp;E284),SUMIFS('5th Cycle APR Raw Data-Final'!M$3:M$1977,'5th Cycle APR Raw Data-Final'!$A$3:$A$1977,'SB35 Determination Data'!$K284,'5th Cycle APR Raw Data-Final'!$T$3:$T$1977,"&gt;="&amp;'SB35 Determination Data'!$F284,'5th Cycle APR Raw Data-Final'!$T$3:$T$1977,"&lt;="&amp;G284))</f>
        <v>15</v>
      </c>
      <c r="X284" s="100">
        <f t="shared" si="156"/>
        <v>91</v>
      </c>
      <c r="Y284" s="100">
        <f t="shared" si="157"/>
        <v>68</v>
      </c>
      <c r="Z284" s="100">
        <f t="shared" si="158"/>
        <v>61</v>
      </c>
      <c r="AA284" s="112">
        <f t="shared" si="159"/>
        <v>0.29457364341085274</v>
      </c>
      <c r="AB284" s="112">
        <f t="shared" si="160"/>
        <v>0.52713178294573648</v>
      </c>
      <c r="AC284" s="100">
        <f>VLOOKUP(K284,'5th Cycle APR Raw Data-Final'!$A$3:$P$1977,14,FALSE)</f>
        <v>143</v>
      </c>
      <c r="AD284" s="100">
        <f>IF(AN284&lt;1,SUMIFS('5th Cycle APR Raw Data-Final'!$O$3:$O$1977,'5th Cycle APR Raw Data-Final'!$A$3:$A$1977,'SB35 Determination Data'!$K284,'5th Cycle APR Raw Data-Final'!$T$3:$T$1977,"&gt;="&amp;'SB35 Determination Data'!$F284,'5th Cycle APR Raw Data-Final'!$T$3:$T$1977,"&lt;"&amp;E284),SUMIFS('5th Cycle APR Raw Data-Final'!$O$3:$O$1977,'5th Cycle APR Raw Data-Final'!$A$3:$A$1977,'SB35 Determination Data'!$K284,'5th Cycle APR Raw Data-Final'!$T$3:$T$1977,"&gt;="&amp;'SB35 Determination Data'!$F284,'5th Cycle APR Raw Data-Final'!$T$3:$T$1977,"&lt;="&amp;G284))</f>
        <v>4</v>
      </c>
      <c r="AE284" s="100">
        <f t="shared" si="161"/>
        <v>139</v>
      </c>
      <c r="AF284" s="112">
        <f t="shared" si="162"/>
        <v>2.7972027972027972E-2</v>
      </c>
      <c r="AG284" s="100">
        <f>VLOOKUP(K284,'5th Cycle APR Raw Data-Final'!$A$3:$P$1977,16,FALSE)</f>
        <v>150</v>
      </c>
      <c r="AH284" s="100">
        <f>IF(AN284&lt;1,SUMIFS('5th Cycle APR Raw Data-Final'!$Q$3:$Q$1977,'5th Cycle APR Raw Data-Final'!$A$3:$A$1977,'SB35 Determination Data'!$K284,'5th Cycle APR Raw Data-Final'!$T$3:$T$1977,"&gt;="&amp;'SB35 Determination Data'!$F284,'5th Cycle APR Raw Data-Final'!$T$3:$T$1977,"&lt;"&amp;E284),SUMIFS('5th Cycle APR Raw Data-Final'!$Q$3:$Q$1977,'5th Cycle APR Raw Data-Final'!$A$3:$A$1977,'SB35 Determination Data'!$K284,'5th Cycle APR Raw Data-Final'!$T$3:$T$1977,"&gt;="&amp;'SB35 Determination Data'!$F284,'5th Cycle APR Raw Data-Final'!$T$3:$T$1977,"&lt;="&amp;G284))</f>
        <v>775</v>
      </c>
      <c r="AI284" s="100">
        <f t="shared" si="163"/>
        <v>0</v>
      </c>
      <c r="AJ284" s="112">
        <f t="shared" si="164"/>
        <v>5.166666666666667</v>
      </c>
      <c r="AK284" s="100">
        <f>VLOOKUP(K284,'5th Cycle APR Raw Data-Final'!$A$3:$R$1977,18,FALSE)</f>
        <v>655</v>
      </c>
      <c r="AL284" s="100">
        <f>IF(AN284&lt;1,SUMIFS('5th Cycle APR Raw Data-Final'!$S$3:$S$1977,'5th Cycle APR Raw Data-Final'!$A$3:$A$1977,'SB35 Determination Data'!$K284,'5th Cycle APR Raw Data-Final'!$T$3:$T$1977,"&gt;="&amp;'SB35 Determination Data'!$F284,'5th Cycle APR Raw Data-Final'!$T$3:$T$1977,"&lt;"&amp;E284),SUMIFS('5th Cycle APR Raw Data-Final'!$S$3:$S$1977,'5th Cycle APR Raw Data-Final'!$A$3:$A$1977,'SB35 Determination Data'!$K284,'5th Cycle APR Raw Data-Final'!$T$3:$T$1977,"&gt;="&amp;'SB35 Determination Data'!$F284,'5th Cycle APR Raw Data-Final'!$T$3:$T$1977,"&lt;="&amp;G284))</f>
        <v>964</v>
      </c>
      <c r="AM284" s="100">
        <f t="shared" si="165"/>
        <v>316</v>
      </c>
      <c r="AN284" s="114">
        <f t="shared" si="166"/>
        <v>0.5</v>
      </c>
      <c r="AO284" s="2" t="str">
        <f t="shared" si="167"/>
        <v>NO</v>
      </c>
      <c r="AP284" s="2" t="str">
        <f t="shared" si="168"/>
        <v>NO</v>
      </c>
      <c r="AQ284" s="2" t="str">
        <f t="shared" si="169"/>
        <v>YES</v>
      </c>
      <c r="AR284" s="124" t="str">
        <f>VLOOKUP(K284,'2018Submitted'!$A$2:$C$540,3,FALSE)</f>
        <v>Successful</v>
      </c>
      <c r="AS284" s="2" t="str">
        <f t="shared" si="170"/>
        <v>YES</v>
      </c>
      <c r="AT284" s="2" t="str">
        <f t="shared" si="171"/>
        <v>NO</v>
      </c>
    </row>
    <row r="285" spans="1:46" s="2" customFormat="1" ht="12.75" customHeight="1" x14ac:dyDescent="0.2">
      <c r="A285" s="2" t="s">
        <v>949</v>
      </c>
      <c r="B285" s="11" t="str">
        <f t="shared" si="144"/>
        <v>MERCED</v>
      </c>
      <c r="C285" s="71">
        <f t="shared" si="145"/>
        <v>0.375</v>
      </c>
      <c r="D285" s="72">
        <f t="shared" si="146"/>
        <v>8</v>
      </c>
      <c r="E285" s="99">
        <f t="shared" si="147"/>
        <v>2020</v>
      </c>
      <c r="F285" s="99">
        <f t="shared" si="148"/>
        <v>2016</v>
      </c>
      <c r="G285" s="99">
        <f t="shared" si="149"/>
        <v>2023</v>
      </c>
      <c r="H285" s="2" t="str">
        <f t="shared" si="150"/>
        <v>03/31/2016</v>
      </c>
      <c r="I285" s="2" t="str">
        <f t="shared" si="151"/>
        <v>03/31/2024</v>
      </c>
      <c r="J285" s="2" t="s">
        <v>950</v>
      </c>
      <c r="K285" s="113" t="s">
        <v>949</v>
      </c>
      <c r="L285" s="100">
        <f>VLOOKUP(K285,'5th Cycle APR Raw Data-Final'!$A$3:$P$1977,6,FALSE)</f>
        <v>1351</v>
      </c>
      <c r="M285" s="100">
        <f>IF(AN285&lt;1,SUMIFS('5th Cycle APR Raw Data-Final'!G$3:G$1977,'5th Cycle APR Raw Data-Final'!$A$3:$A$1977,'SB35 Determination Data'!$K285,'5th Cycle APR Raw Data-Final'!$T$3:$T$1977,"&gt;="&amp;'SB35 Determination Data'!$F285,'5th Cycle APR Raw Data-Final'!$T$3:$T$1977,"&lt;"&amp;E285),SUMIFS('5th Cycle APR Raw Data-Final'!G$3:G$1977,'5th Cycle APR Raw Data-Final'!$A$3:$A$1977,'SB35 Determination Data'!$K285,'5th Cycle APR Raw Data-Final'!$T$3:$T$1977,"&gt;="&amp;'SB35 Determination Data'!$F285,'5th Cycle APR Raw Data-Final'!$T$3:$T$1977,"&lt;="&amp;G285))</f>
        <v>0</v>
      </c>
      <c r="N285" s="100">
        <f>IF(AN285&lt;1,SUMIFS('5th Cycle APR Raw Data-Final'!H$3:H$1977,'5th Cycle APR Raw Data-Final'!$A$3:$A$1977,'SB35 Determination Data'!$K285,'5th Cycle APR Raw Data-Final'!$T$3:$T$1977,"&gt;="&amp;'SB35 Determination Data'!$F285,'5th Cycle APR Raw Data-Final'!$T$3:$T$1977,"&lt;"&amp;E285),SUMIFS('5th Cycle APR Raw Data-Final'!H$3:H$1977,'5th Cycle APR Raw Data-Final'!$A$3:$A$1977,'SB35 Determination Data'!$K285,'5th Cycle APR Raw Data-Final'!$T$3:$T$1977,"&gt;="&amp;'SB35 Determination Data'!$F285,'5th Cycle APR Raw Data-Final'!$T$3:$T$1977,"&lt;="&amp;G285))</f>
        <v>0</v>
      </c>
      <c r="O285" s="100">
        <f>IF(AN285&lt;1,SUMIFS('5th Cycle APR Raw Data-Final'!I$3:I$1977,'5th Cycle APR Raw Data-Final'!$A$3:$A$1977,'SB35 Determination Data'!$K285,'5th Cycle APR Raw Data-Final'!$T$3:$T$1977,"&gt;="&amp;'SB35 Determination Data'!$F285,'5th Cycle APR Raw Data-Final'!$T$3:$T$1977,"&lt;"&amp;E285),SUMIFS('5th Cycle APR Raw Data-Final'!I$3:I$1977,'5th Cycle APR Raw Data-Final'!$A$3:$A$1977,'SB35 Determination Data'!$K285,'5th Cycle APR Raw Data-Final'!$T$3:$T$1977,"&gt;="&amp;'SB35 Determination Data'!$F285,'5th Cycle APR Raw Data-Final'!$T$3:$T$1977,"&lt;="&amp;G285))</f>
        <v>0</v>
      </c>
      <c r="P285" s="100">
        <f t="shared" si="152"/>
        <v>1351</v>
      </c>
      <c r="Q285" s="112">
        <f t="shared" si="153"/>
        <v>0</v>
      </c>
      <c r="R285" s="101">
        <f t="shared" si="154"/>
        <v>507</v>
      </c>
      <c r="S285" s="101">
        <f t="shared" si="155"/>
        <v>0</v>
      </c>
      <c r="T285" s="100">
        <f>VLOOKUP(K285,'5th Cycle APR Raw Data-Final'!$A$3:$P$1977,10,FALSE)</f>
        <v>966</v>
      </c>
      <c r="U285" s="100">
        <f>IF(AN285&lt;1,SUMIFS('5th Cycle APR Raw Data-Final'!K$3:K$1977,'5th Cycle APR Raw Data-Final'!$A$3:$A$1977,'SB35 Determination Data'!$K285,'5th Cycle APR Raw Data-Final'!$T$3:$T$1977,"&gt;="&amp;'SB35 Determination Data'!$F285,'5th Cycle APR Raw Data-Final'!$T$3:$T$1977,"&lt;"&amp;E285),SUMIFS('5th Cycle APR Raw Data-Final'!K$3:K$1977,'5th Cycle APR Raw Data-Final'!$A$3:$A$1977,'SB35 Determination Data'!$K285,'5th Cycle APR Raw Data-Final'!$T$3:$T$1977,"&gt;="&amp;'SB35 Determination Data'!$F285,'5th Cycle APR Raw Data-Final'!$T$3:$T$1977,"&lt;="&amp;G285))</f>
        <v>0</v>
      </c>
      <c r="V285" s="100">
        <f>IF(AN285&lt;1,SUMIFS('5th Cycle APR Raw Data-Final'!L$3:L$1977,'5th Cycle APR Raw Data-Final'!$A$3:$A$1977,'SB35 Determination Data'!$K285,'5th Cycle APR Raw Data-Final'!$T$3:$T$1977,"&gt;="&amp;'SB35 Determination Data'!$F285,'5th Cycle APR Raw Data-Final'!$T$3:$T$1977,"&lt;"&amp;E285),SUMIFS('5th Cycle APR Raw Data-Final'!L$3:L$1977,'5th Cycle APR Raw Data-Final'!$A$3:$A$1977,'SB35 Determination Data'!$K285,'5th Cycle APR Raw Data-Final'!$T$3:$T$1977,"&gt;="&amp;'SB35 Determination Data'!$F285,'5th Cycle APR Raw Data-Final'!$T$3:$T$1977,"&lt;="&amp;G285))</f>
        <v>0</v>
      </c>
      <c r="W285" s="100">
        <f>IF(AN285&lt;1,SUMIFS('5th Cycle APR Raw Data-Final'!M$3:M$1977,'5th Cycle APR Raw Data-Final'!$A$3:$A$1977,'SB35 Determination Data'!$K285,'5th Cycle APR Raw Data-Final'!$T$3:$T$1977,"&gt;="&amp;'SB35 Determination Data'!$F285,'5th Cycle APR Raw Data-Final'!$T$3:$T$1977,"&lt;"&amp;E285),SUMIFS('5th Cycle APR Raw Data-Final'!M$3:M$1977,'5th Cycle APR Raw Data-Final'!$A$3:$A$1977,'SB35 Determination Data'!$K285,'5th Cycle APR Raw Data-Final'!$T$3:$T$1977,"&gt;="&amp;'SB35 Determination Data'!$F285,'5th Cycle APR Raw Data-Final'!$T$3:$T$1977,"&lt;="&amp;G285))</f>
        <v>0</v>
      </c>
      <c r="X285" s="100">
        <f t="shared" si="156"/>
        <v>966</v>
      </c>
      <c r="Y285" s="100">
        <f t="shared" si="157"/>
        <v>0</v>
      </c>
      <c r="Z285" s="100">
        <f t="shared" si="158"/>
        <v>966</v>
      </c>
      <c r="AA285" s="112">
        <f t="shared" si="159"/>
        <v>0</v>
      </c>
      <c r="AB285" s="112">
        <f t="shared" si="160"/>
        <v>0</v>
      </c>
      <c r="AC285" s="100">
        <f>VLOOKUP(K285,'5th Cycle APR Raw Data-Final'!$A$3:$P$1977,14,FALSE)</f>
        <v>886</v>
      </c>
      <c r="AD285" s="100">
        <f>IF(AN285&lt;1,SUMIFS('5th Cycle APR Raw Data-Final'!$O$3:$O$1977,'5th Cycle APR Raw Data-Final'!$A$3:$A$1977,'SB35 Determination Data'!$K285,'5th Cycle APR Raw Data-Final'!$T$3:$T$1977,"&gt;="&amp;'SB35 Determination Data'!$F285,'5th Cycle APR Raw Data-Final'!$T$3:$T$1977,"&lt;"&amp;E285),SUMIFS('5th Cycle APR Raw Data-Final'!$O$3:$O$1977,'5th Cycle APR Raw Data-Final'!$A$3:$A$1977,'SB35 Determination Data'!$K285,'5th Cycle APR Raw Data-Final'!$T$3:$T$1977,"&gt;="&amp;'SB35 Determination Data'!$F285,'5th Cycle APR Raw Data-Final'!$T$3:$T$1977,"&lt;="&amp;G285))</f>
        <v>145</v>
      </c>
      <c r="AE285" s="100">
        <f t="shared" si="161"/>
        <v>741</v>
      </c>
      <c r="AF285" s="112">
        <f t="shared" si="162"/>
        <v>0.16365688487584651</v>
      </c>
      <c r="AG285" s="100">
        <f>VLOOKUP(K285,'5th Cycle APR Raw Data-Final'!$A$3:$P$1977,16,FALSE)</f>
        <v>2348</v>
      </c>
      <c r="AH285" s="100">
        <f>IF(AN285&lt;1,SUMIFS('5th Cycle APR Raw Data-Final'!$Q$3:$Q$1977,'5th Cycle APR Raw Data-Final'!$A$3:$A$1977,'SB35 Determination Data'!$K285,'5th Cycle APR Raw Data-Final'!$T$3:$T$1977,"&gt;="&amp;'SB35 Determination Data'!$F285,'5th Cycle APR Raw Data-Final'!$T$3:$T$1977,"&lt;"&amp;E285),SUMIFS('5th Cycle APR Raw Data-Final'!$Q$3:$Q$1977,'5th Cycle APR Raw Data-Final'!$A$3:$A$1977,'SB35 Determination Data'!$K285,'5th Cycle APR Raw Data-Final'!$T$3:$T$1977,"&gt;="&amp;'SB35 Determination Data'!$F285,'5th Cycle APR Raw Data-Final'!$T$3:$T$1977,"&lt;="&amp;G285))</f>
        <v>685</v>
      </c>
      <c r="AI285" s="100">
        <f t="shared" si="163"/>
        <v>1663</v>
      </c>
      <c r="AJ285" s="112">
        <f t="shared" si="164"/>
        <v>0.29173764906303234</v>
      </c>
      <c r="AK285" s="100">
        <f>VLOOKUP(K285,'5th Cycle APR Raw Data-Final'!$A$3:$R$1977,18,FALSE)</f>
        <v>5551</v>
      </c>
      <c r="AL285" s="100">
        <f>IF(AN285&lt;1,SUMIFS('5th Cycle APR Raw Data-Final'!$S$3:$S$1977,'5th Cycle APR Raw Data-Final'!$A$3:$A$1977,'SB35 Determination Data'!$K285,'5th Cycle APR Raw Data-Final'!$T$3:$T$1977,"&gt;="&amp;'SB35 Determination Data'!$F285,'5th Cycle APR Raw Data-Final'!$T$3:$T$1977,"&lt;"&amp;E285),SUMIFS('5th Cycle APR Raw Data-Final'!$S$3:$S$1977,'5th Cycle APR Raw Data-Final'!$A$3:$A$1977,'SB35 Determination Data'!$K285,'5th Cycle APR Raw Data-Final'!$T$3:$T$1977,"&gt;="&amp;'SB35 Determination Data'!$F285,'5th Cycle APR Raw Data-Final'!$T$3:$T$1977,"&lt;="&amp;G285))</f>
        <v>830</v>
      </c>
      <c r="AM285" s="100">
        <f t="shared" si="165"/>
        <v>4721</v>
      </c>
      <c r="AN285" s="114">
        <f t="shared" si="166"/>
        <v>0.375</v>
      </c>
      <c r="AO285" s="2" t="str">
        <f t="shared" si="167"/>
        <v>YES</v>
      </c>
      <c r="AP285" s="2" t="str">
        <f t="shared" si="168"/>
        <v>NO</v>
      </c>
      <c r="AQ285" s="2" t="str">
        <f t="shared" si="169"/>
        <v>NO</v>
      </c>
      <c r="AR285" s="124" t="str">
        <f>VLOOKUP(K285,'2018Submitted'!$A$2:$C$540,3,FALSE)</f>
        <v>Successful</v>
      </c>
      <c r="AS285" s="2" t="str">
        <f t="shared" si="170"/>
        <v>NO</v>
      </c>
      <c r="AT285" s="2" t="str">
        <f t="shared" si="171"/>
        <v>NO</v>
      </c>
    </row>
    <row r="286" spans="1:46" s="2" customFormat="1" ht="12.75" customHeight="1" x14ac:dyDescent="0.2">
      <c r="A286" s="2" t="s">
        <v>949</v>
      </c>
      <c r="B286" s="11" t="str">
        <f t="shared" si="144"/>
        <v>MERCED COUNTY</v>
      </c>
      <c r="C286" s="71">
        <f t="shared" si="145"/>
        <v>0.375</v>
      </c>
      <c r="D286" s="72">
        <f t="shared" si="146"/>
        <v>8</v>
      </c>
      <c r="E286" s="99">
        <f t="shared" si="147"/>
        <v>2020</v>
      </c>
      <c r="F286" s="99">
        <f t="shared" si="148"/>
        <v>2016</v>
      </c>
      <c r="G286" s="99">
        <f t="shared" si="149"/>
        <v>2023</v>
      </c>
      <c r="H286" s="2" t="str">
        <f t="shared" si="150"/>
        <v>03/31/2016</v>
      </c>
      <c r="I286" s="2" t="str">
        <f t="shared" si="151"/>
        <v>03/31/2024</v>
      </c>
      <c r="J286" s="2" t="s">
        <v>950</v>
      </c>
      <c r="K286" s="113" t="s">
        <v>1005</v>
      </c>
      <c r="L286" s="100">
        <f>VLOOKUP(K286,'5th Cycle APR Raw Data-Final'!$A$3:$P$1977,6,FALSE)</f>
        <v>1085</v>
      </c>
      <c r="M286" s="100">
        <f>IF(AN286&lt;1,SUMIFS('5th Cycle APR Raw Data-Final'!G$3:G$1977,'5th Cycle APR Raw Data-Final'!$A$3:$A$1977,'SB35 Determination Data'!$K286,'5th Cycle APR Raw Data-Final'!$T$3:$T$1977,"&gt;="&amp;'SB35 Determination Data'!$F286,'5th Cycle APR Raw Data-Final'!$T$3:$T$1977,"&lt;"&amp;E286),SUMIFS('5th Cycle APR Raw Data-Final'!G$3:G$1977,'5th Cycle APR Raw Data-Final'!$A$3:$A$1977,'SB35 Determination Data'!$K286,'5th Cycle APR Raw Data-Final'!$T$3:$T$1977,"&gt;="&amp;'SB35 Determination Data'!$F286,'5th Cycle APR Raw Data-Final'!$T$3:$T$1977,"&lt;="&amp;G286))</f>
        <v>0</v>
      </c>
      <c r="N286" s="100">
        <f>IF(AN286&lt;1,SUMIFS('5th Cycle APR Raw Data-Final'!H$3:H$1977,'5th Cycle APR Raw Data-Final'!$A$3:$A$1977,'SB35 Determination Data'!$K286,'5th Cycle APR Raw Data-Final'!$T$3:$T$1977,"&gt;="&amp;'SB35 Determination Data'!$F286,'5th Cycle APR Raw Data-Final'!$T$3:$T$1977,"&lt;"&amp;E286),SUMIFS('5th Cycle APR Raw Data-Final'!H$3:H$1977,'5th Cycle APR Raw Data-Final'!$A$3:$A$1977,'SB35 Determination Data'!$K286,'5th Cycle APR Raw Data-Final'!$T$3:$T$1977,"&gt;="&amp;'SB35 Determination Data'!$F286,'5th Cycle APR Raw Data-Final'!$T$3:$T$1977,"&lt;="&amp;G286))</f>
        <v>0</v>
      </c>
      <c r="O286" s="100">
        <f>IF(AN286&lt;1,SUMIFS('5th Cycle APR Raw Data-Final'!I$3:I$1977,'5th Cycle APR Raw Data-Final'!$A$3:$A$1977,'SB35 Determination Data'!$K286,'5th Cycle APR Raw Data-Final'!$T$3:$T$1977,"&gt;="&amp;'SB35 Determination Data'!$F286,'5th Cycle APR Raw Data-Final'!$T$3:$T$1977,"&lt;"&amp;E286),SUMIFS('5th Cycle APR Raw Data-Final'!I$3:I$1977,'5th Cycle APR Raw Data-Final'!$A$3:$A$1977,'SB35 Determination Data'!$K286,'5th Cycle APR Raw Data-Final'!$T$3:$T$1977,"&gt;="&amp;'SB35 Determination Data'!$F286,'5th Cycle APR Raw Data-Final'!$T$3:$T$1977,"&lt;="&amp;G286))</f>
        <v>0</v>
      </c>
      <c r="P286" s="100">
        <f t="shared" si="152"/>
        <v>1085</v>
      </c>
      <c r="Q286" s="112">
        <f t="shared" si="153"/>
        <v>0</v>
      </c>
      <c r="R286" s="101">
        <f t="shared" si="154"/>
        <v>407</v>
      </c>
      <c r="S286" s="101">
        <f t="shared" si="155"/>
        <v>0</v>
      </c>
      <c r="T286" s="100">
        <f>VLOOKUP(K286,'5th Cycle APR Raw Data-Final'!$A$3:$P$1977,10,FALSE)</f>
        <v>775</v>
      </c>
      <c r="U286" s="100">
        <f>IF(AN286&lt;1,SUMIFS('5th Cycle APR Raw Data-Final'!K$3:K$1977,'5th Cycle APR Raw Data-Final'!$A$3:$A$1977,'SB35 Determination Data'!$K286,'5th Cycle APR Raw Data-Final'!$T$3:$T$1977,"&gt;="&amp;'SB35 Determination Data'!$F286,'5th Cycle APR Raw Data-Final'!$T$3:$T$1977,"&lt;"&amp;E286),SUMIFS('5th Cycle APR Raw Data-Final'!K$3:K$1977,'5th Cycle APR Raw Data-Final'!$A$3:$A$1977,'SB35 Determination Data'!$K286,'5th Cycle APR Raw Data-Final'!$T$3:$T$1977,"&gt;="&amp;'SB35 Determination Data'!$F286,'5th Cycle APR Raw Data-Final'!$T$3:$T$1977,"&lt;="&amp;G286))</f>
        <v>11</v>
      </c>
      <c r="V286" s="100">
        <f>IF(AN286&lt;1,SUMIFS('5th Cycle APR Raw Data-Final'!L$3:L$1977,'5th Cycle APR Raw Data-Final'!$A$3:$A$1977,'SB35 Determination Data'!$K286,'5th Cycle APR Raw Data-Final'!$T$3:$T$1977,"&gt;="&amp;'SB35 Determination Data'!$F286,'5th Cycle APR Raw Data-Final'!$T$3:$T$1977,"&lt;"&amp;E286),SUMIFS('5th Cycle APR Raw Data-Final'!L$3:L$1977,'5th Cycle APR Raw Data-Final'!$A$3:$A$1977,'SB35 Determination Data'!$K286,'5th Cycle APR Raw Data-Final'!$T$3:$T$1977,"&gt;="&amp;'SB35 Determination Data'!$F286,'5th Cycle APR Raw Data-Final'!$T$3:$T$1977,"&lt;="&amp;G286))</f>
        <v>0</v>
      </c>
      <c r="W286" s="100">
        <f>IF(AN286&lt;1,SUMIFS('5th Cycle APR Raw Data-Final'!M$3:M$1977,'5th Cycle APR Raw Data-Final'!$A$3:$A$1977,'SB35 Determination Data'!$K286,'5th Cycle APR Raw Data-Final'!$T$3:$T$1977,"&gt;="&amp;'SB35 Determination Data'!$F286,'5th Cycle APR Raw Data-Final'!$T$3:$T$1977,"&lt;"&amp;E286),SUMIFS('5th Cycle APR Raw Data-Final'!M$3:M$1977,'5th Cycle APR Raw Data-Final'!$A$3:$A$1977,'SB35 Determination Data'!$K286,'5th Cycle APR Raw Data-Final'!$T$3:$T$1977,"&gt;="&amp;'SB35 Determination Data'!$F286,'5th Cycle APR Raw Data-Final'!$T$3:$T$1977,"&lt;="&amp;G286))</f>
        <v>11</v>
      </c>
      <c r="X286" s="100">
        <f t="shared" si="156"/>
        <v>764</v>
      </c>
      <c r="Y286" s="100">
        <f t="shared" si="157"/>
        <v>11</v>
      </c>
      <c r="Z286" s="100">
        <f t="shared" si="158"/>
        <v>764</v>
      </c>
      <c r="AA286" s="112">
        <f t="shared" si="159"/>
        <v>1.4193548387096775E-2</v>
      </c>
      <c r="AB286" s="112">
        <f t="shared" si="160"/>
        <v>1.4193548387096775E-2</v>
      </c>
      <c r="AC286" s="100">
        <f>VLOOKUP(K286,'5th Cycle APR Raw Data-Final'!$A$3:$P$1977,14,FALSE)</f>
        <v>711</v>
      </c>
      <c r="AD286" s="100">
        <f>IF(AN286&lt;1,SUMIFS('5th Cycle APR Raw Data-Final'!$O$3:$O$1977,'5th Cycle APR Raw Data-Final'!$A$3:$A$1977,'SB35 Determination Data'!$K286,'5th Cycle APR Raw Data-Final'!$T$3:$T$1977,"&gt;="&amp;'SB35 Determination Data'!$F286,'5th Cycle APR Raw Data-Final'!$T$3:$T$1977,"&lt;"&amp;E286),SUMIFS('5th Cycle APR Raw Data-Final'!$O$3:$O$1977,'5th Cycle APR Raw Data-Final'!$A$3:$A$1977,'SB35 Determination Data'!$K286,'5th Cycle APR Raw Data-Final'!$T$3:$T$1977,"&gt;="&amp;'SB35 Determination Data'!$F286,'5th Cycle APR Raw Data-Final'!$T$3:$T$1977,"&lt;="&amp;G286))</f>
        <v>90</v>
      </c>
      <c r="AE286" s="100">
        <f t="shared" si="161"/>
        <v>621</v>
      </c>
      <c r="AF286" s="112">
        <f t="shared" si="162"/>
        <v>0.12658227848101267</v>
      </c>
      <c r="AG286" s="100">
        <f>VLOOKUP(K286,'5th Cycle APR Raw Data-Final'!$A$3:$P$1977,16,FALSE)</f>
        <v>1885</v>
      </c>
      <c r="AH286" s="100">
        <f>IF(AN286&lt;1,SUMIFS('5th Cycle APR Raw Data-Final'!$Q$3:$Q$1977,'5th Cycle APR Raw Data-Final'!$A$3:$A$1977,'SB35 Determination Data'!$K286,'5th Cycle APR Raw Data-Final'!$T$3:$T$1977,"&gt;="&amp;'SB35 Determination Data'!$F286,'5th Cycle APR Raw Data-Final'!$T$3:$T$1977,"&lt;"&amp;E286),SUMIFS('5th Cycle APR Raw Data-Final'!$Q$3:$Q$1977,'5th Cycle APR Raw Data-Final'!$A$3:$A$1977,'SB35 Determination Data'!$K286,'5th Cycle APR Raw Data-Final'!$T$3:$T$1977,"&gt;="&amp;'SB35 Determination Data'!$F286,'5th Cycle APR Raw Data-Final'!$T$3:$T$1977,"&lt;="&amp;G286))</f>
        <v>403</v>
      </c>
      <c r="AI286" s="100">
        <f t="shared" si="163"/>
        <v>1482</v>
      </c>
      <c r="AJ286" s="112">
        <f t="shared" si="164"/>
        <v>0.21379310344827587</v>
      </c>
      <c r="AK286" s="100">
        <f>VLOOKUP(K286,'5th Cycle APR Raw Data-Final'!$A$3:$R$1977,18,FALSE)</f>
        <v>4456</v>
      </c>
      <c r="AL286" s="100">
        <f>IF(AN286&lt;1,SUMIFS('5th Cycle APR Raw Data-Final'!$S$3:$S$1977,'5th Cycle APR Raw Data-Final'!$A$3:$A$1977,'SB35 Determination Data'!$K286,'5th Cycle APR Raw Data-Final'!$T$3:$T$1977,"&gt;="&amp;'SB35 Determination Data'!$F286,'5th Cycle APR Raw Data-Final'!$T$3:$T$1977,"&lt;"&amp;E286),SUMIFS('5th Cycle APR Raw Data-Final'!$S$3:$S$1977,'5th Cycle APR Raw Data-Final'!$A$3:$A$1977,'SB35 Determination Data'!$K286,'5th Cycle APR Raw Data-Final'!$T$3:$T$1977,"&gt;="&amp;'SB35 Determination Data'!$F286,'5th Cycle APR Raw Data-Final'!$T$3:$T$1977,"&lt;="&amp;G286))</f>
        <v>504</v>
      </c>
      <c r="AM286" s="100">
        <f t="shared" si="165"/>
        <v>3952</v>
      </c>
      <c r="AN286" s="114">
        <f t="shared" si="166"/>
        <v>0.375</v>
      </c>
      <c r="AO286" s="2" t="str">
        <f t="shared" si="167"/>
        <v>YES</v>
      </c>
      <c r="AP286" s="2" t="str">
        <f t="shared" si="168"/>
        <v>NO</v>
      </c>
      <c r="AQ286" s="2" t="str">
        <f t="shared" si="169"/>
        <v>NO</v>
      </c>
      <c r="AR286" s="124" t="str">
        <f>VLOOKUP(K286,'2018Submitted'!$A$2:$C$540,3,FALSE)</f>
        <v>Successful</v>
      </c>
      <c r="AS286" s="2" t="str">
        <f t="shared" si="170"/>
        <v>NO</v>
      </c>
      <c r="AT286" s="2" t="str">
        <f t="shared" si="171"/>
        <v>NO</v>
      </c>
    </row>
    <row r="287" spans="1:46" s="2" customFormat="1" ht="12.75" customHeight="1" x14ac:dyDescent="0.2">
      <c r="A287" s="2" t="s">
        <v>40</v>
      </c>
      <c r="B287" s="2" t="str">
        <f t="shared" si="144"/>
        <v>MILL VALLEY</v>
      </c>
      <c r="C287" s="71">
        <f t="shared" si="145"/>
        <v>0.5</v>
      </c>
      <c r="D287" s="72">
        <f t="shared" si="146"/>
        <v>8</v>
      </c>
      <c r="E287" s="99">
        <f t="shared" si="147"/>
        <v>2019</v>
      </c>
      <c r="F287" s="99">
        <f t="shared" si="148"/>
        <v>2015</v>
      </c>
      <c r="G287" s="99">
        <f t="shared" si="149"/>
        <v>2022</v>
      </c>
      <c r="H287" s="2" t="str">
        <f t="shared" si="150"/>
        <v>01/31/2015</v>
      </c>
      <c r="I287" s="2" t="str">
        <f t="shared" si="151"/>
        <v>01/31/2023</v>
      </c>
      <c r="J287" s="2" t="s">
        <v>8</v>
      </c>
      <c r="K287" s="113" t="s">
        <v>194</v>
      </c>
      <c r="L287" s="100">
        <f>VLOOKUP(K287,'5th Cycle APR Raw Data-Final'!$A$3:$P$1977,6,FALSE)</f>
        <v>41</v>
      </c>
      <c r="M287" s="100">
        <f>IF(AN287&lt;1,SUMIFS('5th Cycle APR Raw Data-Final'!G$3:G$1977,'5th Cycle APR Raw Data-Final'!$A$3:$A$1977,'SB35 Determination Data'!$K287,'5th Cycle APR Raw Data-Final'!$T$3:$T$1977,"&gt;="&amp;'SB35 Determination Data'!$F287,'5th Cycle APR Raw Data-Final'!$T$3:$T$1977,"&lt;"&amp;E287),SUMIFS('5th Cycle APR Raw Data-Final'!G$3:G$1977,'5th Cycle APR Raw Data-Final'!$A$3:$A$1977,'SB35 Determination Data'!$K287,'5th Cycle APR Raw Data-Final'!$T$3:$T$1977,"&gt;="&amp;'SB35 Determination Data'!$F287,'5th Cycle APR Raw Data-Final'!$T$3:$T$1977,"&lt;="&amp;G287))</f>
        <v>21</v>
      </c>
      <c r="N287" s="100">
        <f>IF(AN287&lt;1,SUMIFS('5th Cycle APR Raw Data-Final'!H$3:H$1977,'5th Cycle APR Raw Data-Final'!$A$3:$A$1977,'SB35 Determination Data'!$K287,'5th Cycle APR Raw Data-Final'!$T$3:$T$1977,"&gt;="&amp;'SB35 Determination Data'!$F287,'5th Cycle APR Raw Data-Final'!$T$3:$T$1977,"&lt;"&amp;E287),SUMIFS('5th Cycle APR Raw Data-Final'!H$3:H$1977,'5th Cycle APR Raw Data-Final'!$A$3:$A$1977,'SB35 Determination Data'!$K287,'5th Cycle APR Raw Data-Final'!$T$3:$T$1977,"&gt;="&amp;'SB35 Determination Data'!$F287,'5th Cycle APR Raw Data-Final'!$T$3:$T$1977,"&lt;="&amp;G287))</f>
        <v>0</v>
      </c>
      <c r="O287" s="100">
        <f>IF(AN287&lt;1,SUMIFS('5th Cycle APR Raw Data-Final'!I$3:I$1977,'5th Cycle APR Raw Data-Final'!$A$3:$A$1977,'SB35 Determination Data'!$K287,'5th Cycle APR Raw Data-Final'!$T$3:$T$1977,"&gt;="&amp;'SB35 Determination Data'!$F287,'5th Cycle APR Raw Data-Final'!$T$3:$T$1977,"&lt;"&amp;E287),SUMIFS('5th Cycle APR Raw Data-Final'!I$3:I$1977,'5th Cycle APR Raw Data-Final'!$A$3:$A$1977,'SB35 Determination Data'!$K287,'5th Cycle APR Raw Data-Final'!$T$3:$T$1977,"&gt;="&amp;'SB35 Determination Data'!$F287,'5th Cycle APR Raw Data-Final'!$T$3:$T$1977,"&lt;="&amp;G287))</f>
        <v>21</v>
      </c>
      <c r="P287" s="100">
        <f t="shared" si="152"/>
        <v>20</v>
      </c>
      <c r="Q287" s="112">
        <f t="shared" si="153"/>
        <v>0.51219512195121952</v>
      </c>
      <c r="R287" s="101">
        <f t="shared" si="154"/>
        <v>21</v>
      </c>
      <c r="S287" s="101">
        <f t="shared" si="155"/>
        <v>0</v>
      </c>
      <c r="T287" s="100">
        <f>VLOOKUP(K287,'5th Cycle APR Raw Data-Final'!$A$3:$P$1977,10,FALSE)</f>
        <v>24</v>
      </c>
      <c r="U287" s="100">
        <f>IF(AN287&lt;1,SUMIFS('5th Cycle APR Raw Data-Final'!K$3:K$1977,'5th Cycle APR Raw Data-Final'!$A$3:$A$1977,'SB35 Determination Data'!$K287,'5th Cycle APR Raw Data-Final'!$T$3:$T$1977,"&gt;="&amp;'SB35 Determination Data'!$F287,'5th Cycle APR Raw Data-Final'!$T$3:$T$1977,"&lt;"&amp;E287),SUMIFS('5th Cycle APR Raw Data-Final'!K$3:K$1977,'5th Cycle APR Raw Data-Final'!$A$3:$A$1977,'SB35 Determination Data'!$K287,'5th Cycle APR Raw Data-Final'!$T$3:$T$1977,"&gt;="&amp;'SB35 Determination Data'!$F287,'5th Cycle APR Raw Data-Final'!$T$3:$T$1977,"&lt;="&amp;G287))</f>
        <v>19</v>
      </c>
      <c r="V287" s="100">
        <f>IF(AN287&lt;1,SUMIFS('5th Cycle APR Raw Data-Final'!L$3:L$1977,'5th Cycle APR Raw Data-Final'!$A$3:$A$1977,'SB35 Determination Data'!$K287,'5th Cycle APR Raw Data-Final'!$T$3:$T$1977,"&gt;="&amp;'SB35 Determination Data'!$F287,'5th Cycle APR Raw Data-Final'!$T$3:$T$1977,"&lt;"&amp;E287),SUMIFS('5th Cycle APR Raw Data-Final'!L$3:L$1977,'5th Cycle APR Raw Data-Final'!$A$3:$A$1977,'SB35 Determination Data'!$K287,'5th Cycle APR Raw Data-Final'!$T$3:$T$1977,"&gt;="&amp;'SB35 Determination Data'!$F287,'5th Cycle APR Raw Data-Final'!$T$3:$T$1977,"&lt;="&amp;G287))</f>
        <v>0</v>
      </c>
      <c r="W287" s="100">
        <f>IF(AN287&lt;1,SUMIFS('5th Cycle APR Raw Data-Final'!M$3:M$1977,'5th Cycle APR Raw Data-Final'!$A$3:$A$1977,'SB35 Determination Data'!$K287,'5th Cycle APR Raw Data-Final'!$T$3:$T$1977,"&gt;="&amp;'SB35 Determination Data'!$F287,'5th Cycle APR Raw Data-Final'!$T$3:$T$1977,"&lt;"&amp;E287),SUMIFS('5th Cycle APR Raw Data-Final'!M$3:M$1977,'5th Cycle APR Raw Data-Final'!$A$3:$A$1977,'SB35 Determination Data'!$K287,'5th Cycle APR Raw Data-Final'!$T$3:$T$1977,"&gt;="&amp;'SB35 Determination Data'!$F287,'5th Cycle APR Raw Data-Final'!$T$3:$T$1977,"&lt;="&amp;G287))</f>
        <v>19</v>
      </c>
      <c r="X287" s="100">
        <f t="shared" si="156"/>
        <v>5</v>
      </c>
      <c r="Y287" s="100">
        <f t="shared" si="157"/>
        <v>19</v>
      </c>
      <c r="Z287" s="100">
        <f t="shared" si="158"/>
        <v>5</v>
      </c>
      <c r="AA287" s="112">
        <f t="shared" si="159"/>
        <v>0.79166666666666663</v>
      </c>
      <c r="AB287" s="112">
        <f t="shared" si="160"/>
        <v>0.79166666666666663</v>
      </c>
      <c r="AC287" s="100">
        <f>VLOOKUP(K287,'5th Cycle APR Raw Data-Final'!$A$3:$P$1977,14,FALSE)</f>
        <v>26</v>
      </c>
      <c r="AD287" s="100">
        <f>IF(AN287&lt;1,SUMIFS('5th Cycle APR Raw Data-Final'!$O$3:$O$1977,'5th Cycle APR Raw Data-Final'!$A$3:$A$1977,'SB35 Determination Data'!$K287,'5th Cycle APR Raw Data-Final'!$T$3:$T$1977,"&gt;="&amp;'SB35 Determination Data'!$F287,'5th Cycle APR Raw Data-Final'!$T$3:$T$1977,"&lt;"&amp;E287),SUMIFS('5th Cycle APR Raw Data-Final'!$O$3:$O$1977,'5th Cycle APR Raw Data-Final'!$A$3:$A$1977,'SB35 Determination Data'!$K287,'5th Cycle APR Raw Data-Final'!$T$3:$T$1977,"&gt;="&amp;'SB35 Determination Data'!$F287,'5th Cycle APR Raw Data-Final'!$T$3:$T$1977,"&lt;="&amp;G287))</f>
        <v>13</v>
      </c>
      <c r="AE287" s="100">
        <f t="shared" si="161"/>
        <v>13</v>
      </c>
      <c r="AF287" s="112">
        <f t="shared" si="162"/>
        <v>0.5</v>
      </c>
      <c r="AG287" s="100">
        <f>VLOOKUP(K287,'5th Cycle APR Raw Data-Final'!$A$3:$P$1977,16,FALSE)</f>
        <v>38</v>
      </c>
      <c r="AH287" s="100">
        <f>IF(AN287&lt;1,SUMIFS('5th Cycle APR Raw Data-Final'!$Q$3:$Q$1977,'5th Cycle APR Raw Data-Final'!$A$3:$A$1977,'SB35 Determination Data'!$K287,'5th Cycle APR Raw Data-Final'!$T$3:$T$1977,"&gt;="&amp;'SB35 Determination Data'!$F287,'5th Cycle APR Raw Data-Final'!$T$3:$T$1977,"&lt;"&amp;E287),SUMIFS('5th Cycle APR Raw Data-Final'!$Q$3:$Q$1977,'5th Cycle APR Raw Data-Final'!$A$3:$A$1977,'SB35 Determination Data'!$K287,'5th Cycle APR Raw Data-Final'!$T$3:$T$1977,"&gt;="&amp;'SB35 Determination Data'!$F287,'5th Cycle APR Raw Data-Final'!$T$3:$T$1977,"&lt;="&amp;G287))</f>
        <v>19</v>
      </c>
      <c r="AI287" s="100">
        <f t="shared" si="163"/>
        <v>19</v>
      </c>
      <c r="AJ287" s="112">
        <f t="shared" si="164"/>
        <v>0.5</v>
      </c>
      <c r="AK287" s="100">
        <f>VLOOKUP(K287,'5th Cycle APR Raw Data-Final'!$A$3:$R$1977,18,FALSE)</f>
        <v>129</v>
      </c>
      <c r="AL287" s="100">
        <f>IF(AN287&lt;1,SUMIFS('5th Cycle APR Raw Data-Final'!$S$3:$S$1977,'5th Cycle APR Raw Data-Final'!$A$3:$A$1977,'SB35 Determination Data'!$K287,'5th Cycle APR Raw Data-Final'!$T$3:$T$1977,"&gt;="&amp;'SB35 Determination Data'!$F287,'5th Cycle APR Raw Data-Final'!$T$3:$T$1977,"&lt;"&amp;E287),SUMIFS('5th Cycle APR Raw Data-Final'!$S$3:$S$1977,'5th Cycle APR Raw Data-Final'!$A$3:$A$1977,'SB35 Determination Data'!$K287,'5th Cycle APR Raw Data-Final'!$T$3:$T$1977,"&gt;="&amp;'SB35 Determination Data'!$F287,'5th Cycle APR Raw Data-Final'!$T$3:$T$1977,"&lt;="&amp;G287))</f>
        <v>72</v>
      </c>
      <c r="AM287" s="100">
        <f t="shared" si="165"/>
        <v>57</v>
      </c>
      <c r="AN287" s="114">
        <f t="shared" si="166"/>
        <v>0.5</v>
      </c>
      <c r="AO287" s="2" t="str">
        <f t="shared" si="167"/>
        <v>NO</v>
      </c>
      <c r="AP287" s="2" t="str">
        <f t="shared" si="168"/>
        <v>NO</v>
      </c>
      <c r="AQ287" s="2" t="str">
        <f t="shared" si="169"/>
        <v>YES</v>
      </c>
      <c r="AR287" s="124" t="str">
        <f>VLOOKUP(K287,'2018Submitted'!$A$2:$C$540,3,FALSE)</f>
        <v>Successful</v>
      </c>
      <c r="AS287" s="2" t="str">
        <f t="shared" si="170"/>
        <v>YES</v>
      </c>
      <c r="AT287" s="2" t="str">
        <f t="shared" si="171"/>
        <v>NO</v>
      </c>
    </row>
    <row r="288" spans="1:46" s="2" customFormat="1" ht="12.75" customHeight="1" x14ac:dyDescent="0.2">
      <c r="A288" s="2" t="s">
        <v>29</v>
      </c>
      <c r="B288" s="2" t="str">
        <f t="shared" si="144"/>
        <v>MILLBRAE</v>
      </c>
      <c r="C288" s="71">
        <f t="shared" si="145"/>
        <v>0.5</v>
      </c>
      <c r="D288" s="72">
        <f t="shared" si="146"/>
        <v>8</v>
      </c>
      <c r="E288" s="99">
        <f t="shared" si="147"/>
        <v>2019</v>
      </c>
      <c r="F288" s="99">
        <f t="shared" si="148"/>
        <v>2015</v>
      </c>
      <c r="G288" s="99">
        <f t="shared" si="149"/>
        <v>2022</v>
      </c>
      <c r="H288" s="2" t="str">
        <f t="shared" si="150"/>
        <v>01/31/2015</v>
      </c>
      <c r="I288" s="2" t="str">
        <f t="shared" si="151"/>
        <v>01/31/2023</v>
      </c>
      <c r="J288" s="2" t="s">
        <v>8</v>
      </c>
      <c r="K288" s="113" t="s">
        <v>955</v>
      </c>
      <c r="L288" s="100">
        <f>VLOOKUP(K288,'5th Cycle APR Raw Data-Final'!$A$3:$P$1977,6,FALSE)</f>
        <v>193</v>
      </c>
      <c r="M288" s="100">
        <f>IF(AN288&lt;1,SUMIFS('5th Cycle APR Raw Data-Final'!G$3:G$1977,'5th Cycle APR Raw Data-Final'!$A$3:$A$1977,'SB35 Determination Data'!$K288,'5th Cycle APR Raw Data-Final'!$T$3:$T$1977,"&gt;="&amp;'SB35 Determination Data'!$F288,'5th Cycle APR Raw Data-Final'!$T$3:$T$1977,"&lt;"&amp;E288),SUMIFS('5th Cycle APR Raw Data-Final'!G$3:G$1977,'5th Cycle APR Raw Data-Final'!$A$3:$A$1977,'SB35 Determination Data'!$K288,'5th Cycle APR Raw Data-Final'!$T$3:$T$1977,"&gt;="&amp;'SB35 Determination Data'!$F288,'5th Cycle APR Raw Data-Final'!$T$3:$T$1977,"&lt;="&amp;G288))</f>
        <v>0</v>
      </c>
      <c r="N288" s="100">
        <f>IF(AN288&lt;1,SUMIFS('5th Cycle APR Raw Data-Final'!H$3:H$1977,'5th Cycle APR Raw Data-Final'!$A$3:$A$1977,'SB35 Determination Data'!$K288,'5th Cycle APR Raw Data-Final'!$T$3:$T$1977,"&gt;="&amp;'SB35 Determination Data'!$F288,'5th Cycle APR Raw Data-Final'!$T$3:$T$1977,"&lt;"&amp;E288),SUMIFS('5th Cycle APR Raw Data-Final'!H$3:H$1977,'5th Cycle APR Raw Data-Final'!$A$3:$A$1977,'SB35 Determination Data'!$K288,'5th Cycle APR Raw Data-Final'!$T$3:$T$1977,"&gt;="&amp;'SB35 Determination Data'!$F288,'5th Cycle APR Raw Data-Final'!$T$3:$T$1977,"&lt;="&amp;G288))</f>
        <v>0</v>
      </c>
      <c r="O288" s="100">
        <f>IF(AN288&lt;1,SUMIFS('5th Cycle APR Raw Data-Final'!I$3:I$1977,'5th Cycle APR Raw Data-Final'!$A$3:$A$1977,'SB35 Determination Data'!$K288,'5th Cycle APR Raw Data-Final'!$T$3:$T$1977,"&gt;="&amp;'SB35 Determination Data'!$F288,'5th Cycle APR Raw Data-Final'!$T$3:$T$1977,"&lt;"&amp;E288),SUMIFS('5th Cycle APR Raw Data-Final'!I$3:I$1977,'5th Cycle APR Raw Data-Final'!$A$3:$A$1977,'SB35 Determination Data'!$K288,'5th Cycle APR Raw Data-Final'!$T$3:$T$1977,"&gt;="&amp;'SB35 Determination Data'!$F288,'5th Cycle APR Raw Data-Final'!$T$3:$T$1977,"&lt;="&amp;G288))</f>
        <v>0</v>
      </c>
      <c r="P288" s="100">
        <f t="shared" si="152"/>
        <v>193</v>
      </c>
      <c r="Q288" s="112">
        <f t="shared" si="153"/>
        <v>0</v>
      </c>
      <c r="R288" s="101">
        <f t="shared" si="154"/>
        <v>97</v>
      </c>
      <c r="S288" s="101">
        <f t="shared" si="155"/>
        <v>0</v>
      </c>
      <c r="T288" s="100">
        <f>VLOOKUP(K288,'5th Cycle APR Raw Data-Final'!$A$3:$P$1977,10,FALSE)</f>
        <v>101</v>
      </c>
      <c r="U288" s="100">
        <f>IF(AN288&lt;1,SUMIFS('5th Cycle APR Raw Data-Final'!K$3:K$1977,'5th Cycle APR Raw Data-Final'!$A$3:$A$1977,'SB35 Determination Data'!$K288,'5th Cycle APR Raw Data-Final'!$T$3:$T$1977,"&gt;="&amp;'SB35 Determination Data'!$F288,'5th Cycle APR Raw Data-Final'!$T$3:$T$1977,"&lt;"&amp;E288),SUMIFS('5th Cycle APR Raw Data-Final'!K$3:K$1977,'5th Cycle APR Raw Data-Final'!$A$3:$A$1977,'SB35 Determination Data'!$K288,'5th Cycle APR Raw Data-Final'!$T$3:$T$1977,"&gt;="&amp;'SB35 Determination Data'!$F288,'5th Cycle APR Raw Data-Final'!$T$3:$T$1977,"&lt;="&amp;G288))</f>
        <v>0</v>
      </c>
      <c r="V288" s="100">
        <f>IF(AN288&lt;1,SUMIFS('5th Cycle APR Raw Data-Final'!L$3:L$1977,'5th Cycle APR Raw Data-Final'!$A$3:$A$1977,'SB35 Determination Data'!$K288,'5th Cycle APR Raw Data-Final'!$T$3:$T$1977,"&gt;="&amp;'SB35 Determination Data'!$F288,'5th Cycle APR Raw Data-Final'!$T$3:$T$1977,"&lt;"&amp;E288),SUMIFS('5th Cycle APR Raw Data-Final'!L$3:L$1977,'5th Cycle APR Raw Data-Final'!$A$3:$A$1977,'SB35 Determination Data'!$K288,'5th Cycle APR Raw Data-Final'!$T$3:$T$1977,"&gt;="&amp;'SB35 Determination Data'!$F288,'5th Cycle APR Raw Data-Final'!$T$3:$T$1977,"&lt;="&amp;G288))</f>
        <v>0</v>
      </c>
      <c r="W288" s="100">
        <f>IF(AN288&lt;1,SUMIFS('5th Cycle APR Raw Data-Final'!M$3:M$1977,'5th Cycle APR Raw Data-Final'!$A$3:$A$1977,'SB35 Determination Data'!$K288,'5th Cycle APR Raw Data-Final'!$T$3:$T$1977,"&gt;="&amp;'SB35 Determination Data'!$F288,'5th Cycle APR Raw Data-Final'!$T$3:$T$1977,"&lt;"&amp;E288),SUMIFS('5th Cycle APR Raw Data-Final'!M$3:M$1977,'5th Cycle APR Raw Data-Final'!$A$3:$A$1977,'SB35 Determination Data'!$K288,'5th Cycle APR Raw Data-Final'!$T$3:$T$1977,"&gt;="&amp;'SB35 Determination Data'!$F288,'5th Cycle APR Raw Data-Final'!$T$3:$T$1977,"&lt;="&amp;G288))</f>
        <v>0</v>
      </c>
      <c r="X288" s="100">
        <f t="shared" si="156"/>
        <v>101</v>
      </c>
      <c r="Y288" s="100">
        <f t="shared" si="157"/>
        <v>0</v>
      </c>
      <c r="Z288" s="100">
        <f t="shared" si="158"/>
        <v>101</v>
      </c>
      <c r="AA288" s="112">
        <f t="shared" si="159"/>
        <v>0</v>
      </c>
      <c r="AB288" s="112">
        <f t="shared" si="160"/>
        <v>0</v>
      </c>
      <c r="AC288" s="100">
        <f>VLOOKUP(K288,'5th Cycle APR Raw Data-Final'!$A$3:$P$1977,14,FALSE)</f>
        <v>112</v>
      </c>
      <c r="AD288" s="100">
        <f>IF(AN288&lt;1,SUMIFS('5th Cycle APR Raw Data-Final'!$O$3:$O$1977,'5th Cycle APR Raw Data-Final'!$A$3:$A$1977,'SB35 Determination Data'!$K288,'5th Cycle APR Raw Data-Final'!$T$3:$T$1977,"&gt;="&amp;'SB35 Determination Data'!$F288,'5th Cycle APR Raw Data-Final'!$T$3:$T$1977,"&lt;"&amp;E288),SUMIFS('5th Cycle APR Raw Data-Final'!$O$3:$O$1977,'5th Cycle APR Raw Data-Final'!$A$3:$A$1977,'SB35 Determination Data'!$K288,'5th Cycle APR Raw Data-Final'!$T$3:$T$1977,"&gt;="&amp;'SB35 Determination Data'!$F288,'5th Cycle APR Raw Data-Final'!$T$3:$T$1977,"&lt;="&amp;G288))</f>
        <v>0</v>
      </c>
      <c r="AE288" s="100">
        <f t="shared" si="161"/>
        <v>112</v>
      </c>
      <c r="AF288" s="112">
        <f t="shared" si="162"/>
        <v>0</v>
      </c>
      <c r="AG288" s="100">
        <f>VLOOKUP(K288,'5th Cycle APR Raw Data-Final'!$A$3:$P$1977,16,FALSE)</f>
        <v>257</v>
      </c>
      <c r="AH288" s="100">
        <f>IF(AN288&lt;1,SUMIFS('5th Cycle APR Raw Data-Final'!$Q$3:$Q$1977,'5th Cycle APR Raw Data-Final'!$A$3:$A$1977,'SB35 Determination Data'!$K288,'5th Cycle APR Raw Data-Final'!$T$3:$T$1977,"&gt;="&amp;'SB35 Determination Data'!$F288,'5th Cycle APR Raw Data-Final'!$T$3:$T$1977,"&lt;"&amp;E288),SUMIFS('5th Cycle APR Raw Data-Final'!$Q$3:$Q$1977,'5th Cycle APR Raw Data-Final'!$A$3:$A$1977,'SB35 Determination Data'!$K288,'5th Cycle APR Raw Data-Final'!$T$3:$T$1977,"&gt;="&amp;'SB35 Determination Data'!$F288,'5th Cycle APR Raw Data-Final'!$T$3:$T$1977,"&lt;="&amp;G288))</f>
        <v>3</v>
      </c>
      <c r="AI288" s="100">
        <f t="shared" si="163"/>
        <v>254</v>
      </c>
      <c r="AJ288" s="112">
        <f t="shared" si="164"/>
        <v>1.1673151750972763E-2</v>
      </c>
      <c r="AK288" s="100">
        <f>VLOOKUP(K288,'5th Cycle APR Raw Data-Final'!$A$3:$R$1977,18,FALSE)</f>
        <v>663</v>
      </c>
      <c r="AL288" s="100">
        <f>IF(AN288&lt;1,SUMIFS('5th Cycle APR Raw Data-Final'!$S$3:$S$1977,'5th Cycle APR Raw Data-Final'!$A$3:$A$1977,'SB35 Determination Data'!$K288,'5th Cycle APR Raw Data-Final'!$T$3:$T$1977,"&gt;="&amp;'SB35 Determination Data'!$F288,'5th Cycle APR Raw Data-Final'!$T$3:$T$1977,"&lt;"&amp;E288),SUMIFS('5th Cycle APR Raw Data-Final'!$S$3:$S$1977,'5th Cycle APR Raw Data-Final'!$A$3:$A$1977,'SB35 Determination Data'!$K288,'5th Cycle APR Raw Data-Final'!$T$3:$T$1977,"&gt;="&amp;'SB35 Determination Data'!$F288,'5th Cycle APR Raw Data-Final'!$T$3:$T$1977,"&lt;="&amp;G288))</f>
        <v>3</v>
      </c>
      <c r="AM288" s="100">
        <f t="shared" si="165"/>
        <v>660</v>
      </c>
      <c r="AN288" s="114">
        <f t="shared" si="166"/>
        <v>0.5</v>
      </c>
      <c r="AO288" s="2" t="str">
        <f t="shared" si="167"/>
        <v>YES</v>
      </c>
      <c r="AP288" s="2" t="str">
        <f t="shared" si="168"/>
        <v>NO</v>
      </c>
      <c r="AQ288" s="2" t="str">
        <f t="shared" si="169"/>
        <v>NO</v>
      </c>
      <c r="AR288" s="124" t="str">
        <f>VLOOKUP(K288,'2018Submitted'!$A$2:$C$540,3,FALSE)</f>
        <v>Successful</v>
      </c>
      <c r="AS288" s="2" t="str">
        <f t="shared" si="170"/>
        <v>NO</v>
      </c>
      <c r="AT288" s="2" t="str">
        <f t="shared" si="171"/>
        <v>NO</v>
      </c>
    </row>
    <row r="289" spans="1:46" s="2" customFormat="1" ht="12.75" customHeight="1" x14ac:dyDescent="0.2">
      <c r="A289" s="2" t="s">
        <v>62</v>
      </c>
      <c r="B289" s="2" t="str">
        <f t="shared" si="144"/>
        <v>MILPITAS</v>
      </c>
      <c r="C289" s="71">
        <f t="shared" si="145"/>
        <v>0.5</v>
      </c>
      <c r="D289" s="72">
        <f t="shared" si="146"/>
        <v>8</v>
      </c>
      <c r="E289" s="99">
        <f t="shared" si="147"/>
        <v>2019</v>
      </c>
      <c r="F289" s="99">
        <f t="shared" si="148"/>
        <v>2015</v>
      </c>
      <c r="G289" s="99">
        <f t="shared" si="149"/>
        <v>2022</v>
      </c>
      <c r="H289" s="2" t="str">
        <f t="shared" si="150"/>
        <v>01/31/2015</v>
      </c>
      <c r="I289" s="2" t="str">
        <f t="shared" si="151"/>
        <v>01/31/2023</v>
      </c>
      <c r="J289" s="2" t="s">
        <v>8</v>
      </c>
      <c r="K289" s="113" t="s">
        <v>195</v>
      </c>
      <c r="L289" s="100">
        <f>VLOOKUP(K289,'5th Cycle APR Raw Data-Final'!$A$3:$P$1977,6,FALSE)</f>
        <v>1004</v>
      </c>
      <c r="M289" s="100">
        <f>IF(AN289&lt;1,SUMIFS('5th Cycle APR Raw Data-Final'!G$3:G$1977,'5th Cycle APR Raw Data-Final'!$A$3:$A$1977,'SB35 Determination Data'!$K289,'5th Cycle APR Raw Data-Final'!$T$3:$T$1977,"&gt;="&amp;'SB35 Determination Data'!$F289,'5th Cycle APR Raw Data-Final'!$T$3:$T$1977,"&lt;"&amp;E289),SUMIFS('5th Cycle APR Raw Data-Final'!G$3:G$1977,'5th Cycle APR Raw Data-Final'!$A$3:$A$1977,'SB35 Determination Data'!$K289,'5th Cycle APR Raw Data-Final'!$T$3:$T$1977,"&gt;="&amp;'SB35 Determination Data'!$F289,'5th Cycle APR Raw Data-Final'!$T$3:$T$1977,"&lt;="&amp;G289))</f>
        <v>10</v>
      </c>
      <c r="N289" s="100">
        <f>IF(AN289&lt;1,SUMIFS('5th Cycle APR Raw Data-Final'!H$3:H$1977,'5th Cycle APR Raw Data-Final'!$A$3:$A$1977,'SB35 Determination Data'!$K289,'5th Cycle APR Raw Data-Final'!$T$3:$T$1977,"&gt;="&amp;'SB35 Determination Data'!$F289,'5th Cycle APR Raw Data-Final'!$T$3:$T$1977,"&lt;"&amp;E289),SUMIFS('5th Cycle APR Raw Data-Final'!H$3:H$1977,'5th Cycle APR Raw Data-Final'!$A$3:$A$1977,'SB35 Determination Data'!$K289,'5th Cycle APR Raw Data-Final'!$T$3:$T$1977,"&gt;="&amp;'SB35 Determination Data'!$F289,'5th Cycle APR Raw Data-Final'!$T$3:$T$1977,"&lt;="&amp;G289))</f>
        <v>10</v>
      </c>
      <c r="O289" s="100">
        <f>IF(AN289&lt;1,SUMIFS('5th Cycle APR Raw Data-Final'!I$3:I$1977,'5th Cycle APR Raw Data-Final'!$A$3:$A$1977,'SB35 Determination Data'!$K289,'5th Cycle APR Raw Data-Final'!$T$3:$T$1977,"&gt;="&amp;'SB35 Determination Data'!$F289,'5th Cycle APR Raw Data-Final'!$T$3:$T$1977,"&lt;"&amp;E289),SUMIFS('5th Cycle APR Raw Data-Final'!I$3:I$1977,'5th Cycle APR Raw Data-Final'!$A$3:$A$1977,'SB35 Determination Data'!$K289,'5th Cycle APR Raw Data-Final'!$T$3:$T$1977,"&gt;="&amp;'SB35 Determination Data'!$F289,'5th Cycle APR Raw Data-Final'!$T$3:$T$1977,"&lt;="&amp;G289))</f>
        <v>0</v>
      </c>
      <c r="P289" s="100">
        <f t="shared" si="152"/>
        <v>994</v>
      </c>
      <c r="Q289" s="112">
        <f t="shared" si="153"/>
        <v>9.9601593625498006E-3</v>
      </c>
      <c r="R289" s="101">
        <f t="shared" si="154"/>
        <v>502</v>
      </c>
      <c r="S289" s="101">
        <f t="shared" si="155"/>
        <v>0</v>
      </c>
      <c r="T289" s="100">
        <f>VLOOKUP(K289,'5th Cycle APR Raw Data-Final'!$A$3:$P$1977,10,FALSE)</f>
        <v>570</v>
      </c>
      <c r="U289" s="100">
        <f>IF(AN289&lt;1,SUMIFS('5th Cycle APR Raw Data-Final'!K$3:K$1977,'5th Cycle APR Raw Data-Final'!$A$3:$A$1977,'SB35 Determination Data'!$K289,'5th Cycle APR Raw Data-Final'!$T$3:$T$1977,"&gt;="&amp;'SB35 Determination Data'!$F289,'5th Cycle APR Raw Data-Final'!$T$3:$T$1977,"&lt;"&amp;E289),SUMIFS('5th Cycle APR Raw Data-Final'!K$3:K$1977,'5th Cycle APR Raw Data-Final'!$A$3:$A$1977,'SB35 Determination Data'!$K289,'5th Cycle APR Raw Data-Final'!$T$3:$T$1977,"&gt;="&amp;'SB35 Determination Data'!$F289,'5th Cycle APR Raw Data-Final'!$T$3:$T$1977,"&lt;="&amp;G289))</f>
        <v>0</v>
      </c>
      <c r="V289" s="100">
        <f>IF(AN289&lt;1,SUMIFS('5th Cycle APR Raw Data-Final'!L$3:L$1977,'5th Cycle APR Raw Data-Final'!$A$3:$A$1977,'SB35 Determination Data'!$K289,'5th Cycle APR Raw Data-Final'!$T$3:$T$1977,"&gt;="&amp;'SB35 Determination Data'!$F289,'5th Cycle APR Raw Data-Final'!$T$3:$T$1977,"&lt;"&amp;E289),SUMIFS('5th Cycle APR Raw Data-Final'!L$3:L$1977,'5th Cycle APR Raw Data-Final'!$A$3:$A$1977,'SB35 Determination Data'!$K289,'5th Cycle APR Raw Data-Final'!$T$3:$T$1977,"&gt;="&amp;'SB35 Determination Data'!$F289,'5th Cycle APR Raw Data-Final'!$T$3:$T$1977,"&lt;="&amp;G289))</f>
        <v>0</v>
      </c>
      <c r="W289" s="100">
        <f>IF(AN289&lt;1,SUMIFS('5th Cycle APR Raw Data-Final'!M$3:M$1977,'5th Cycle APR Raw Data-Final'!$A$3:$A$1977,'SB35 Determination Data'!$K289,'5th Cycle APR Raw Data-Final'!$T$3:$T$1977,"&gt;="&amp;'SB35 Determination Data'!$F289,'5th Cycle APR Raw Data-Final'!$T$3:$T$1977,"&lt;"&amp;E289),SUMIFS('5th Cycle APR Raw Data-Final'!M$3:M$1977,'5th Cycle APR Raw Data-Final'!$A$3:$A$1977,'SB35 Determination Data'!$K289,'5th Cycle APR Raw Data-Final'!$T$3:$T$1977,"&gt;="&amp;'SB35 Determination Data'!$F289,'5th Cycle APR Raw Data-Final'!$T$3:$T$1977,"&lt;="&amp;G289))</f>
        <v>0</v>
      </c>
      <c r="X289" s="100">
        <f t="shared" si="156"/>
        <v>570</v>
      </c>
      <c r="Y289" s="100">
        <f t="shared" si="157"/>
        <v>0</v>
      </c>
      <c r="Z289" s="100">
        <f t="shared" si="158"/>
        <v>570</v>
      </c>
      <c r="AA289" s="112">
        <f t="shared" si="159"/>
        <v>0</v>
      </c>
      <c r="AB289" s="112">
        <f t="shared" si="160"/>
        <v>0</v>
      </c>
      <c r="AC289" s="100">
        <f>VLOOKUP(K289,'5th Cycle APR Raw Data-Final'!$A$3:$P$1977,14,FALSE)</f>
        <v>565</v>
      </c>
      <c r="AD289" s="100">
        <f>IF(AN289&lt;1,SUMIFS('5th Cycle APR Raw Data-Final'!$O$3:$O$1977,'5th Cycle APR Raw Data-Final'!$A$3:$A$1977,'SB35 Determination Data'!$K289,'5th Cycle APR Raw Data-Final'!$T$3:$T$1977,"&gt;="&amp;'SB35 Determination Data'!$F289,'5th Cycle APR Raw Data-Final'!$T$3:$T$1977,"&lt;"&amp;E289),SUMIFS('5th Cycle APR Raw Data-Final'!$O$3:$O$1977,'5th Cycle APR Raw Data-Final'!$A$3:$A$1977,'SB35 Determination Data'!$K289,'5th Cycle APR Raw Data-Final'!$T$3:$T$1977,"&gt;="&amp;'SB35 Determination Data'!$F289,'5th Cycle APR Raw Data-Final'!$T$3:$T$1977,"&lt;="&amp;G289))</f>
        <v>0</v>
      </c>
      <c r="AE289" s="100">
        <f t="shared" si="161"/>
        <v>565</v>
      </c>
      <c r="AF289" s="112">
        <f t="shared" si="162"/>
        <v>0</v>
      </c>
      <c r="AG289" s="100">
        <f>VLOOKUP(K289,'5th Cycle APR Raw Data-Final'!$A$3:$P$1977,16,FALSE)</f>
        <v>1151</v>
      </c>
      <c r="AH289" s="100">
        <f>IF(AN289&lt;1,SUMIFS('5th Cycle APR Raw Data-Final'!$Q$3:$Q$1977,'5th Cycle APR Raw Data-Final'!$A$3:$A$1977,'SB35 Determination Data'!$K289,'5th Cycle APR Raw Data-Final'!$T$3:$T$1977,"&gt;="&amp;'SB35 Determination Data'!$F289,'5th Cycle APR Raw Data-Final'!$T$3:$T$1977,"&lt;"&amp;E289),SUMIFS('5th Cycle APR Raw Data-Final'!$Q$3:$Q$1977,'5th Cycle APR Raw Data-Final'!$A$3:$A$1977,'SB35 Determination Data'!$K289,'5th Cycle APR Raw Data-Final'!$T$3:$T$1977,"&gt;="&amp;'SB35 Determination Data'!$F289,'5th Cycle APR Raw Data-Final'!$T$3:$T$1977,"&lt;="&amp;G289))</f>
        <v>3080</v>
      </c>
      <c r="AI289" s="100">
        <f t="shared" si="163"/>
        <v>0</v>
      </c>
      <c r="AJ289" s="112">
        <f t="shared" si="164"/>
        <v>2.675933970460469</v>
      </c>
      <c r="AK289" s="100">
        <f>VLOOKUP(K289,'5th Cycle APR Raw Data-Final'!$A$3:$R$1977,18,FALSE)</f>
        <v>3290</v>
      </c>
      <c r="AL289" s="100">
        <f>IF(AN289&lt;1,SUMIFS('5th Cycle APR Raw Data-Final'!$S$3:$S$1977,'5th Cycle APR Raw Data-Final'!$A$3:$A$1977,'SB35 Determination Data'!$K289,'5th Cycle APR Raw Data-Final'!$T$3:$T$1977,"&gt;="&amp;'SB35 Determination Data'!$F289,'5th Cycle APR Raw Data-Final'!$T$3:$T$1977,"&lt;"&amp;E289),SUMIFS('5th Cycle APR Raw Data-Final'!$S$3:$S$1977,'5th Cycle APR Raw Data-Final'!$A$3:$A$1977,'SB35 Determination Data'!$K289,'5th Cycle APR Raw Data-Final'!$T$3:$T$1977,"&gt;="&amp;'SB35 Determination Data'!$F289,'5th Cycle APR Raw Data-Final'!$T$3:$T$1977,"&lt;="&amp;G289))</f>
        <v>3090</v>
      </c>
      <c r="AM289" s="100">
        <f t="shared" si="165"/>
        <v>2129</v>
      </c>
      <c r="AN289" s="114">
        <f t="shared" si="166"/>
        <v>0.5</v>
      </c>
      <c r="AO289" s="2" t="str">
        <f t="shared" si="167"/>
        <v>NO</v>
      </c>
      <c r="AP289" s="2" t="str">
        <f t="shared" si="168"/>
        <v>YES</v>
      </c>
      <c r="AQ289" s="2" t="str">
        <f t="shared" si="169"/>
        <v>NO</v>
      </c>
      <c r="AR289" s="124" t="str">
        <f>VLOOKUP(K289,'2018Submitted'!$A$2:$C$540,3,FALSE)</f>
        <v>Successful</v>
      </c>
      <c r="AS289" s="2" t="str">
        <f t="shared" si="170"/>
        <v>NO</v>
      </c>
      <c r="AT289" s="2" t="str">
        <f t="shared" si="171"/>
        <v>YES</v>
      </c>
    </row>
    <row r="290" spans="1:46" s="2" customFormat="1" ht="12.75" customHeight="1" x14ac:dyDescent="0.2">
      <c r="A290" s="2" t="s">
        <v>12</v>
      </c>
      <c r="B290" s="2" t="str">
        <f t="shared" si="144"/>
        <v>MISSION VIEJO</v>
      </c>
      <c r="C290" s="71">
        <f t="shared" si="145"/>
        <v>0.625</v>
      </c>
      <c r="D290" s="72">
        <f t="shared" si="146"/>
        <v>8</v>
      </c>
      <c r="E290" s="99">
        <f t="shared" si="147"/>
        <v>2018</v>
      </c>
      <c r="F290" s="99">
        <f t="shared" si="148"/>
        <v>2014</v>
      </c>
      <c r="G290" s="99" t="str">
        <f t="shared" si="149"/>
        <v>2021</v>
      </c>
      <c r="H290" s="2" t="str">
        <f t="shared" si="150"/>
        <v>10/15/2013</v>
      </c>
      <c r="I290" s="2" t="str">
        <f t="shared" si="151"/>
        <v>10/15/2021</v>
      </c>
      <c r="J290" s="2" t="s">
        <v>3</v>
      </c>
      <c r="K290" s="113" t="s">
        <v>196</v>
      </c>
      <c r="L290" s="100">
        <f>VLOOKUP(K290,'5th Cycle APR Raw Data-Final'!$A$3:$P$1977,6,FALSE)</f>
        <v>42</v>
      </c>
      <c r="M290" s="100">
        <f>IF(AN290&lt;1,SUMIFS('5th Cycle APR Raw Data-Final'!G$3:G$1977,'5th Cycle APR Raw Data-Final'!$A$3:$A$1977,'SB35 Determination Data'!$K290,'5th Cycle APR Raw Data-Final'!$T$3:$T$1977,"&gt;="&amp;'SB35 Determination Data'!$F290,'5th Cycle APR Raw Data-Final'!$T$3:$T$1977,"&lt;"&amp;E290),SUMIFS('5th Cycle APR Raw Data-Final'!G$3:G$1977,'5th Cycle APR Raw Data-Final'!$A$3:$A$1977,'SB35 Determination Data'!$K290,'5th Cycle APR Raw Data-Final'!$T$3:$T$1977,"&gt;="&amp;'SB35 Determination Data'!$F290,'5th Cycle APR Raw Data-Final'!$T$3:$T$1977,"&lt;="&amp;G290))</f>
        <v>13</v>
      </c>
      <c r="N290" s="100">
        <f>IF(AN290&lt;1,SUMIFS('5th Cycle APR Raw Data-Final'!H$3:H$1977,'5th Cycle APR Raw Data-Final'!$A$3:$A$1977,'SB35 Determination Data'!$K290,'5th Cycle APR Raw Data-Final'!$T$3:$T$1977,"&gt;="&amp;'SB35 Determination Data'!$F290,'5th Cycle APR Raw Data-Final'!$T$3:$T$1977,"&lt;"&amp;E290),SUMIFS('5th Cycle APR Raw Data-Final'!H$3:H$1977,'5th Cycle APR Raw Data-Final'!$A$3:$A$1977,'SB35 Determination Data'!$K290,'5th Cycle APR Raw Data-Final'!$T$3:$T$1977,"&gt;="&amp;'SB35 Determination Data'!$F290,'5th Cycle APR Raw Data-Final'!$T$3:$T$1977,"&lt;="&amp;G290))</f>
        <v>13</v>
      </c>
      <c r="O290" s="100">
        <f>IF(AN290&lt;1,SUMIFS('5th Cycle APR Raw Data-Final'!I$3:I$1977,'5th Cycle APR Raw Data-Final'!$A$3:$A$1977,'SB35 Determination Data'!$K290,'5th Cycle APR Raw Data-Final'!$T$3:$T$1977,"&gt;="&amp;'SB35 Determination Data'!$F290,'5th Cycle APR Raw Data-Final'!$T$3:$T$1977,"&lt;"&amp;E290),SUMIFS('5th Cycle APR Raw Data-Final'!I$3:I$1977,'5th Cycle APR Raw Data-Final'!$A$3:$A$1977,'SB35 Determination Data'!$K290,'5th Cycle APR Raw Data-Final'!$T$3:$T$1977,"&gt;="&amp;'SB35 Determination Data'!$F290,'5th Cycle APR Raw Data-Final'!$T$3:$T$1977,"&lt;="&amp;G290))</f>
        <v>0</v>
      </c>
      <c r="P290" s="100">
        <f t="shared" si="152"/>
        <v>29</v>
      </c>
      <c r="Q290" s="112">
        <f t="shared" si="153"/>
        <v>0.30952380952380953</v>
      </c>
      <c r="R290" s="101">
        <f t="shared" si="154"/>
        <v>21</v>
      </c>
      <c r="S290" s="101">
        <f t="shared" si="155"/>
        <v>0</v>
      </c>
      <c r="T290" s="100">
        <f>VLOOKUP(K290,'5th Cycle APR Raw Data-Final'!$A$3:$P$1977,10,FALSE)</f>
        <v>29</v>
      </c>
      <c r="U290" s="100">
        <f>IF(AN290&lt;1,SUMIFS('5th Cycle APR Raw Data-Final'!K$3:K$1977,'5th Cycle APR Raw Data-Final'!$A$3:$A$1977,'SB35 Determination Data'!$K290,'5th Cycle APR Raw Data-Final'!$T$3:$T$1977,"&gt;="&amp;'SB35 Determination Data'!$F290,'5th Cycle APR Raw Data-Final'!$T$3:$T$1977,"&lt;"&amp;E290),SUMIFS('5th Cycle APR Raw Data-Final'!K$3:K$1977,'5th Cycle APR Raw Data-Final'!$A$3:$A$1977,'SB35 Determination Data'!$K290,'5th Cycle APR Raw Data-Final'!$T$3:$T$1977,"&gt;="&amp;'SB35 Determination Data'!$F290,'5th Cycle APR Raw Data-Final'!$T$3:$T$1977,"&lt;="&amp;G290))</f>
        <v>28</v>
      </c>
      <c r="V290" s="100">
        <f>IF(AN290&lt;1,SUMIFS('5th Cycle APR Raw Data-Final'!L$3:L$1977,'5th Cycle APR Raw Data-Final'!$A$3:$A$1977,'SB35 Determination Data'!$K290,'5th Cycle APR Raw Data-Final'!$T$3:$T$1977,"&gt;="&amp;'SB35 Determination Data'!$F290,'5th Cycle APR Raw Data-Final'!$T$3:$T$1977,"&lt;"&amp;E290),SUMIFS('5th Cycle APR Raw Data-Final'!L$3:L$1977,'5th Cycle APR Raw Data-Final'!$A$3:$A$1977,'SB35 Determination Data'!$K290,'5th Cycle APR Raw Data-Final'!$T$3:$T$1977,"&gt;="&amp;'SB35 Determination Data'!$F290,'5th Cycle APR Raw Data-Final'!$T$3:$T$1977,"&lt;="&amp;G290))</f>
        <v>28</v>
      </c>
      <c r="W290" s="100">
        <f>IF(AN290&lt;1,SUMIFS('5th Cycle APR Raw Data-Final'!M$3:M$1977,'5th Cycle APR Raw Data-Final'!$A$3:$A$1977,'SB35 Determination Data'!$K290,'5th Cycle APR Raw Data-Final'!$T$3:$T$1977,"&gt;="&amp;'SB35 Determination Data'!$F290,'5th Cycle APR Raw Data-Final'!$T$3:$T$1977,"&lt;"&amp;E290),SUMIFS('5th Cycle APR Raw Data-Final'!M$3:M$1977,'5th Cycle APR Raw Data-Final'!$A$3:$A$1977,'SB35 Determination Data'!$K290,'5th Cycle APR Raw Data-Final'!$T$3:$T$1977,"&gt;="&amp;'SB35 Determination Data'!$F290,'5th Cycle APR Raw Data-Final'!$T$3:$T$1977,"&lt;="&amp;G290))</f>
        <v>0</v>
      </c>
      <c r="X290" s="100">
        <f t="shared" si="156"/>
        <v>1</v>
      </c>
      <c r="Y290" s="100">
        <f t="shared" si="157"/>
        <v>28</v>
      </c>
      <c r="Z290" s="100">
        <f t="shared" si="158"/>
        <v>1</v>
      </c>
      <c r="AA290" s="112">
        <f t="shared" si="159"/>
        <v>0.96551724137931039</v>
      </c>
      <c r="AB290" s="112">
        <f t="shared" si="160"/>
        <v>0.96551724137931039</v>
      </c>
      <c r="AC290" s="100">
        <f>VLOOKUP(K290,'5th Cycle APR Raw Data-Final'!$A$3:$P$1977,14,FALSE)</f>
        <v>33</v>
      </c>
      <c r="AD290" s="100">
        <f>IF(AN290&lt;1,SUMIFS('5th Cycle APR Raw Data-Final'!$O$3:$O$1977,'5th Cycle APR Raw Data-Final'!$A$3:$A$1977,'SB35 Determination Data'!$K290,'5th Cycle APR Raw Data-Final'!$T$3:$T$1977,"&gt;="&amp;'SB35 Determination Data'!$F290,'5th Cycle APR Raw Data-Final'!$T$3:$T$1977,"&lt;"&amp;E290),SUMIFS('5th Cycle APR Raw Data-Final'!$O$3:$O$1977,'5th Cycle APR Raw Data-Final'!$A$3:$A$1977,'SB35 Determination Data'!$K290,'5th Cycle APR Raw Data-Final'!$T$3:$T$1977,"&gt;="&amp;'SB35 Determination Data'!$F290,'5th Cycle APR Raw Data-Final'!$T$3:$T$1977,"&lt;="&amp;G290))</f>
        <v>16</v>
      </c>
      <c r="AE290" s="100">
        <f t="shared" si="161"/>
        <v>17</v>
      </c>
      <c r="AF290" s="112">
        <f t="shared" si="162"/>
        <v>0.48484848484848486</v>
      </c>
      <c r="AG290" s="100">
        <f>VLOOKUP(K290,'5th Cycle APR Raw Data-Final'!$A$3:$P$1977,16,FALSE)</f>
        <v>73</v>
      </c>
      <c r="AH290" s="100">
        <f>IF(AN290&lt;1,SUMIFS('5th Cycle APR Raw Data-Final'!$Q$3:$Q$1977,'5th Cycle APR Raw Data-Final'!$A$3:$A$1977,'SB35 Determination Data'!$K290,'5th Cycle APR Raw Data-Final'!$T$3:$T$1977,"&gt;="&amp;'SB35 Determination Data'!$F290,'5th Cycle APR Raw Data-Final'!$T$3:$T$1977,"&lt;"&amp;E290),SUMIFS('5th Cycle APR Raw Data-Final'!$Q$3:$Q$1977,'5th Cycle APR Raw Data-Final'!$A$3:$A$1977,'SB35 Determination Data'!$K290,'5th Cycle APR Raw Data-Final'!$T$3:$T$1977,"&gt;="&amp;'SB35 Determination Data'!$F290,'5th Cycle APR Raw Data-Final'!$T$3:$T$1977,"&lt;="&amp;G290))</f>
        <v>805</v>
      </c>
      <c r="AI290" s="100">
        <f t="shared" si="163"/>
        <v>0</v>
      </c>
      <c r="AJ290" s="112">
        <f t="shared" si="164"/>
        <v>11.027397260273972</v>
      </c>
      <c r="AK290" s="100">
        <f>VLOOKUP(K290,'5th Cycle APR Raw Data-Final'!$A$3:$R$1977,18,FALSE)</f>
        <v>177</v>
      </c>
      <c r="AL290" s="100">
        <f>IF(AN290&lt;1,SUMIFS('5th Cycle APR Raw Data-Final'!$S$3:$S$1977,'5th Cycle APR Raw Data-Final'!$A$3:$A$1977,'SB35 Determination Data'!$K290,'5th Cycle APR Raw Data-Final'!$T$3:$T$1977,"&gt;="&amp;'SB35 Determination Data'!$F290,'5th Cycle APR Raw Data-Final'!$T$3:$T$1977,"&lt;"&amp;E290),SUMIFS('5th Cycle APR Raw Data-Final'!$S$3:$S$1977,'5th Cycle APR Raw Data-Final'!$A$3:$A$1977,'SB35 Determination Data'!$K290,'5th Cycle APR Raw Data-Final'!$T$3:$T$1977,"&gt;="&amp;'SB35 Determination Data'!$F290,'5th Cycle APR Raw Data-Final'!$T$3:$T$1977,"&lt;="&amp;G290))</f>
        <v>862</v>
      </c>
      <c r="AM290" s="100">
        <f t="shared" si="165"/>
        <v>47</v>
      </c>
      <c r="AN290" s="114">
        <f t="shared" si="166"/>
        <v>0.5</v>
      </c>
      <c r="AO290" s="2" t="str">
        <f t="shared" si="167"/>
        <v>NO</v>
      </c>
      <c r="AP290" s="2" t="str">
        <f t="shared" si="168"/>
        <v>YES</v>
      </c>
      <c r="AQ290" s="2" t="str">
        <f t="shared" si="169"/>
        <v>NO</v>
      </c>
      <c r="AR290" s="124" t="str">
        <f>VLOOKUP(K290,'2018Submitted'!$A$2:$C$540,3,FALSE)</f>
        <v>Successful</v>
      </c>
      <c r="AS290" s="2" t="str">
        <f t="shared" si="170"/>
        <v>NO</v>
      </c>
      <c r="AT290" s="2" t="str">
        <f t="shared" si="171"/>
        <v>YES</v>
      </c>
    </row>
    <row r="291" spans="1:46" s="2" customFormat="1" ht="12.75" customHeight="1" x14ac:dyDescent="0.2">
      <c r="A291" s="2" t="s">
        <v>72</v>
      </c>
      <c r="B291" s="2" t="str">
        <f t="shared" si="144"/>
        <v>MODESTO</v>
      </c>
      <c r="C291" s="71">
        <f t="shared" si="145"/>
        <v>0.375</v>
      </c>
      <c r="D291" s="72">
        <f t="shared" si="146"/>
        <v>8</v>
      </c>
      <c r="E291" s="99">
        <f t="shared" si="147"/>
        <v>2020</v>
      </c>
      <c r="F291" s="99">
        <f t="shared" si="148"/>
        <v>2016</v>
      </c>
      <c r="G291" s="99" t="str">
        <f t="shared" si="149"/>
        <v>2023</v>
      </c>
      <c r="H291" s="2" t="str">
        <f t="shared" si="150"/>
        <v>12/31/2015</v>
      </c>
      <c r="I291" s="2" t="str">
        <f t="shared" si="151"/>
        <v>12/31/2023</v>
      </c>
      <c r="J291" s="2" t="s">
        <v>26</v>
      </c>
      <c r="K291" s="113" t="s">
        <v>197</v>
      </c>
      <c r="L291" s="100">
        <f>VLOOKUP(K291,'5th Cycle APR Raw Data-Final'!$A$3:$P$1977,6,FALSE)</f>
        <v>1546</v>
      </c>
      <c r="M291" s="100">
        <f>IF(AN291&lt;1,SUMIFS('5th Cycle APR Raw Data-Final'!G$3:G$1977,'5th Cycle APR Raw Data-Final'!$A$3:$A$1977,'SB35 Determination Data'!$K291,'5th Cycle APR Raw Data-Final'!$T$3:$T$1977,"&gt;="&amp;'SB35 Determination Data'!$F291,'5th Cycle APR Raw Data-Final'!$T$3:$T$1977,"&lt;"&amp;E291),SUMIFS('5th Cycle APR Raw Data-Final'!G$3:G$1977,'5th Cycle APR Raw Data-Final'!$A$3:$A$1977,'SB35 Determination Data'!$K291,'5th Cycle APR Raw Data-Final'!$T$3:$T$1977,"&gt;="&amp;'SB35 Determination Data'!$F291,'5th Cycle APR Raw Data-Final'!$T$3:$T$1977,"&lt;="&amp;G291))</f>
        <v>0</v>
      </c>
      <c r="N291" s="100">
        <f>IF(AN291&lt;1,SUMIFS('5th Cycle APR Raw Data-Final'!H$3:H$1977,'5th Cycle APR Raw Data-Final'!$A$3:$A$1977,'SB35 Determination Data'!$K291,'5th Cycle APR Raw Data-Final'!$T$3:$T$1977,"&gt;="&amp;'SB35 Determination Data'!$F291,'5th Cycle APR Raw Data-Final'!$T$3:$T$1977,"&lt;"&amp;E291),SUMIFS('5th Cycle APR Raw Data-Final'!H$3:H$1977,'5th Cycle APR Raw Data-Final'!$A$3:$A$1977,'SB35 Determination Data'!$K291,'5th Cycle APR Raw Data-Final'!$T$3:$T$1977,"&gt;="&amp;'SB35 Determination Data'!$F291,'5th Cycle APR Raw Data-Final'!$T$3:$T$1977,"&lt;="&amp;G291))</f>
        <v>0</v>
      </c>
      <c r="O291" s="100">
        <f>IF(AN291&lt;1,SUMIFS('5th Cycle APR Raw Data-Final'!I$3:I$1977,'5th Cycle APR Raw Data-Final'!$A$3:$A$1977,'SB35 Determination Data'!$K291,'5th Cycle APR Raw Data-Final'!$T$3:$T$1977,"&gt;="&amp;'SB35 Determination Data'!$F291,'5th Cycle APR Raw Data-Final'!$T$3:$T$1977,"&lt;"&amp;E291),SUMIFS('5th Cycle APR Raw Data-Final'!I$3:I$1977,'5th Cycle APR Raw Data-Final'!$A$3:$A$1977,'SB35 Determination Data'!$K291,'5th Cycle APR Raw Data-Final'!$T$3:$T$1977,"&gt;="&amp;'SB35 Determination Data'!$F291,'5th Cycle APR Raw Data-Final'!$T$3:$T$1977,"&lt;="&amp;G291))</f>
        <v>0</v>
      </c>
      <c r="P291" s="100">
        <f t="shared" si="152"/>
        <v>1546</v>
      </c>
      <c r="Q291" s="112">
        <f t="shared" si="153"/>
        <v>0</v>
      </c>
      <c r="R291" s="101">
        <f t="shared" si="154"/>
        <v>580</v>
      </c>
      <c r="S291" s="101">
        <f t="shared" si="155"/>
        <v>0</v>
      </c>
      <c r="T291" s="100">
        <f>VLOOKUP(K291,'5th Cycle APR Raw Data-Final'!$A$3:$P$1977,10,FALSE)</f>
        <v>991</v>
      </c>
      <c r="U291" s="100">
        <f>IF(AN291&lt;1,SUMIFS('5th Cycle APR Raw Data-Final'!K$3:K$1977,'5th Cycle APR Raw Data-Final'!$A$3:$A$1977,'SB35 Determination Data'!$K291,'5th Cycle APR Raw Data-Final'!$T$3:$T$1977,"&gt;="&amp;'SB35 Determination Data'!$F291,'5th Cycle APR Raw Data-Final'!$T$3:$T$1977,"&lt;"&amp;E291),SUMIFS('5th Cycle APR Raw Data-Final'!K$3:K$1977,'5th Cycle APR Raw Data-Final'!$A$3:$A$1977,'SB35 Determination Data'!$K291,'5th Cycle APR Raw Data-Final'!$T$3:$T$1977,"&gt;="&amp;'SB35 Determination Data'!$F291,'5th Cycle APR Raw Data-Final'!$T$3:$T$1977,"&lt;="&amp;G291))</f>
        <v>56</v>
      </c>
      <c r="V291" s="100">
        <f>IF(AN291&lt;1,SUMIFS('5th Cycle APR Raw Data-Final'!L$3:L$1977,'5th Cycle APR Raw Data-Final'!$A$3:$A$1977,'SB35 Determination Data'!$K291,'5th Cycle APR Raw Data-Final'!$T$3:$T$1977,"&gt;="&amp;'SB35 Determination Data'!$F291,'5th Cycle APR Raw Data-Final'!$T$3:$T$1977,"&lt;"&amp;E291),SUMIFS('5th Cycle APR Raw Data-Final'!L$3:L$1977,'5th Cycle APR Raw Data-Final'!$A$3:$A$1977,'SB35 Determination Data'!$K291,'5th Cycle APR Raw Data-Final'!$T$3:$T$1977,"&gt;="&amp;'SB35 Determination Data'!$F291,'5th Cycle APR Raw Data-Final'!$T$3:$T$1977,"&lt;="&amp;G291))</f>
        <v>55</v>
      </c>
      <c r="W291" s="100">
        <f>IF(AN291&lt;1,SUMIFS('5th Cycle APR Raw Data-Final'!M$3:M$1977,'5th Cycle APR Raw Data-Final'!$A$3:$A$1977,'SB35 Determination Data'!$K291,'5th Cycle APR Raw Data-Final'!$T$3:$T$1977,"&gt;="&amp;'SB35 Determination Data'!$F291,'5th Cycle APR Raw Data-Final'!$T$3:$T$1977,"&lt;"&amp;E291),SUMIFS('5th Cycle APR Raw Data-Final'!M$3:M$1977,'5th Cycle APR Raw Data-Final'!$A$3:$A$1977,'SB35 Determination Data'!$K291,'5th Cycle APR Raw Data-Final'!$T$3:$T$1977,"&gt;="&amp;'SB35 Determination Data'!$F291,'5th Cycle APR Raw Data-Final'!$T$3:$T$1977,"&lt;="&amp;G291))</f>
        <v>1</v>
      </c>
      <c r="X291" s="100">
        <f t="shared" si="156"/>
        <v>935</v>
      </c>
      <c r="Y291" s="100">
        <f t="shared" si="157"/>
        <v>56</v>
      </c>
      <c r="Z291" s="100">
        <f t="shared" si="158"/>
        <v>935</v>
      </c>
      <c r="AA291" s="112">
        <f t="shared" si="159"/>
        <v>5.6508577194752774E-2</v>
      </c>
      <c r="AB291" s="112">
        <f t="shared" si="160"/>
        <v>5.6508577194752774E-2</v>
      </c>
      <c r="AC291" s="100">
        <f>VLOOKUP(K291,'5th Cycle APR Raw Data-Final'!$A$3:$P$1977,14,FALSE)</f>
        <v>1100</v>
      </c>
      <c r="AD291" s="100">
        <f>IF(AN291&lt;1,SUMIFS('5th Cycle APR Raw Data-Final'!$O$3:$O$1977,'5th Cycle APR Raw Data-Final'!$A$3:$A$1977,'SB35 Determination Data'!$K291,'5th Cycle APR Raw Data-Final'!$T$3:$T$1977,"&gt;="&amp;'SB35 Determination Data'!$F291,'5th Cycle APR Raw Data-Final'!$T$3:$T$1977,"&lt;"&amp;E291),SUMIFS('5th Cycle APR Raw Data-Final'!$O$3:$O$1977,'5th Cycle APR Raw Data-Final'!$A$3:$A$1977,'SB35 Determination Data'!$K291,'5th Cycle APR Raw Data-Final'!$T$3:$T$1977,"&gt;="&amp;'SB35 Determination Data'!$F291,'5th Cycle APR Raw Data-Final'!$T$3:$T$1977,"&lt;="&amp;G291))</f>
        <v>146</v>
      </c>
      <c r="AE291" s="100">
        <f t="shared" si="161"/>
        <v>954</v>
      </c>
      <c r="AF291" s="112">
        <f t="shared" si="162"/>
        <v>0.13272727272727272</v>
      </c>
      <c r="AG291" s="100">
        <f>VLOOKUP(K291,'5th Cycle APR Raw Data-Final'!$A$3:$P$1977,16,FALSE)</f>
        <v>2724</v>
      </c>
      <c r="AH291" s="100">
        <f>IF(AN291&lt;1,SUMIFS('5th Cycle APR Raw Data-Final'!$Q$3:$Q$1977,'5th Cycle APR Raw Data-Final'!$A$3:$A$1977,'SB35 Determination Data'!$K291,'5th Cycle APR Raw Data-Final'!$T$3:$T$1977,"&gt;="&amp;'SB35 Determination Data'!$F291,'5th Cycle APR Raw Data-Final'!$T$3:$T$1977,"&lt;"&amp;E291),SUMIFS('5th Cycle APR Raw Data-Final'!$Q$3:$Q$1977,'5th Cycle APR Raw Data-Final'!$A$3:$A$1977,'SB35 Determination Data'!$K291,'5th Cycle APR Raw Data-Final'!$T$3:$T$1977,"&gt;="&amp;'SB35 Determination Data'!$F291,'5th Cycle APR Raw Data-Final'!$T$3:$T$1977,"&lt;="&amp;G291))</f>
        <v>425</v>
      </c>
      <c r="AI291" s="100">
        <f t="shared" si="163"/>
        <v>2299</v>
      </c>
      <c r="AJ291" s="112">
        <f t="shared" si="164"/>
        <v>0.15602055800293685</v>
      </c>
      <c r="AK291" s="100">
        <f>VLOOKUP(K291,'5th Cycle APR Raw Data-Final'!$A$3:$R$1977,18,FALSE)</f>
        <v>6361</v>
      </c>
      <c r="AL291" s="100">
        <f>IF(AN291&lt;1,SUMIFS('5th Cycle APR Raw Data-Final'!$S$3:$S$1977,'5th Cycle APR Raw Data-Final'!$A$3:$A$1977,'SB35 Determination Data'!$K291,'5th Cycle APR Raw Data-Final'!$T$3:$T$1977,"&gt;="&amp;'SB35 Determination Data'!$F291,'5th Cycle APR Raw Data-Final'!$T$3:$T$1977,"&lt;"&amp;E291),SUMIFS('5th Cycle APR Raw Data-Final'!$S$3:$S$1977,'5th Cycle APR Raw Data-Final'!$A$3:$A$1977,'SB35 Determination Data'!$K291,'5th Cycle APR Raw Data-Final'!$T$3:$T$1977,"&gt;="&amp;'SB35 Determination Data'!$F291,'5th Cycle APR Raw Data-Final'!$T$3:$T$1977,"&lt;="&amp;G291))</f>
        <v>627</v>
      </c>
      <c r="AM291" s="100">
        <f t="shared" si="165"/>
        <v>5734</v>
      </c>
      <c r="AN291" s="114">
        <f t="shared" si="166"/>
        <v>0.375</v>
      </c>
      <c r="AO291" s="2" t="str">
        <f t="shared" si="167"/>
        <v>YES</v>
      </c>
      <c r="AP291" s="2" t="str">
        <f t="shared" si="168"/>
        <v>NO</v>
      </c>
      <c r="AQ291" s="2" t="str">
        <f t="shared" si="169"/>
        <v>NO</v>
      </c>
      <c r="AR291" s="124" t="str">
        <f>VLOOKUP(K291,'2018Submitted'!$A$2:$C$540,3,FALSE)</f>
        <v>Successful</v>
      </c>
      <c r="AS291" s="2" t="str">
        <f t="shared" si="170"/>
        <v>NO</v>
      </c>
      <c r="AT291" s="2" t="str">
        <f t="shared" si="171"/>
        <v>NO</v>
      </c>
    </row>
    <row r="292" spans="1:46" s="2" customFormat="1" ht="12.75" customHeight="1" x14ac:dyDescent="0.2">
      <c r="A292" s="2" t="s">
        <v>1895</v>
      </c>
      <c r="B292" s="2" t="str">
        <f t="shared" si="144"/>
        <v>MODOC COUNTY</v>
      </c>
      <c r="C292" s="71">
        <f t="shared" si="145"/>
        <v>1</v>
      </c>
      <c r="D292" s="72">
        <f t="shared" si="146"/>
        <v>5</v>
      </c>
      <c r="E292" s="99">
        <f t="shared" si="147"/>
        <v>2017</v>
      </c>
      <c r="F292" s="99">
        <f t="shared" si="148"/>
        <v>2014</v>
      </c>
      <c r="G292" s="99">
        <f t="shared" si="149"/>
        <v>2018</v>
      </c>
      <c r="H292" s="2" t="str">
        <f t="shared" si="150"/>
        <v>06/30/2014</v>
      </c>
      <c r="I292" s="2" t="str">
        <f t="shared" si="151"/>
        <v>06/30/2019</v>
      </c>
      <c r="J292" s="2" t="s">
        <v>13</v>
      </c>
      <c r="K292" s="113" t="s">
        <v>1872</v>
      </c>
      <c r="L292" s="100" t="e">
        <f>VLOOKUP(K292,'5th Cycle APR Raw Data-Final'!$A$3:$P$1977,6,FALSE)</f>
        <v>#N/A</v>
      </c>
      <c r="M292" s="100">
        <f>IF(AN292&lt;1,SUMIFS('5th Cycle APR Raw Data-Final'!G$3:G$1977,'5th Cycle APR Raw Data-Final'!$A$3:$A$1977,'SB35 Determination Data'!$K292,'5th Cycle APR Raw Data-Final'!$T$3:$T$1977,"&gt;="&amp;'SB35 Determination Data'!$F292,'5th Cycle APR Raw Data-Final'!$T$3:$T$1977,"&lt;"&amp;E292),SUMIFS('5th Cycle APR Raw Data-Final'!G$3:G$1977,'5th Cycle APR Raw Data-Final'!$A$3:$A$1977,'SB35 Determination Data'!$K292,'5th Cycle APR Raw Data-Final'!$T$3:$T$1977,"&gt;="&amp;'SB35 Determination Data'!$F292,'5th Cycle APR Raw Data-Final'!$T$3:$T$1977,"&lt;="&amp;G292))</f>
        <v>0</v>
      </c>
      <c r="N292" s="100">
        <f>IF(AN292&lt;1,SUMIFS('5th Cycle APR Raw Data-Final'!H$3:H$1977,'5th Cycle APR Raw Data-Final'!$A$3:$A$1977,'SB35 Determination Data'!$K292,'5th Cycle APR Raw Data-Final'!$T$3:$T$1977,"&gt;="&amp;'SB35 Determination Data'!$F292,'5th Cycle APR Raw Data-Final'!$T$3:$T$1977,"&lt;"&amp;E292),SUMIFS('5th Cycle APR Raw Data-Final'!H$3:H$1977,'5th Cycle APR Raw Data-Final'!$A$3:$A$1977,'SB35 Determination Data'!$K292,'5th Cycle APR Raw Data-Final'!$T$3:$T$1977,"&gt;="&amp;'SB35 Determination Data'!$F292,'5th Cycle APR Raw Data-Final'!$T$3:$T$1977,"&lt;="&amp;G292))</f>
        <v>0</v>
      </c>
      <c r="O292" s="100">
        <f>IF(AN292&lt;1,SUMIFS('5th Cycle APR Raw Data-Final'!I$3:I$1977,'5th Cycle APR Raw Data-Final'!$A$3:$A$1977,'SB35 Determination Data'!$K292,'5th Cycle APR Raw Data-Final'!$T$3:$T$1977,"&gt;="&amp;'SB35 Determination Data'!$F292,'5th Cycle APR Raw Data-Final'!$T$3:$T$1977,"&lt;"&amp;E292),SUMIFS('5th Cycle APR Raw Data-Final'!I$3:I$1977,'5th Cycle APR Raw Data-Final'!$A$3:$A$1977,'SB35 Determination Data'!$K292,'5th Cycle APR Raw Data-Final'!$T$3:$T$1977,"&gt;="&amp;'SB35 Determination Data'!$F292,'5th Cycle APR Raw Data-Final'!$T$3:$T$1977,"&lt;="&amp;G292))</f>
        <v>0</v>
      </c>
      <c r="P292" s="100" t="e">
        <f t="shared" si="152"/>
        <v>#N/A</v>
      </c>
      <c r="Q292" s="112" t="str">
        <f t="shared" si="153"/>
        <v>No 2018 Annual Progress Report</v>
      </c>
      <c r="R292" s="101" t="e">
        <f t="shared" si="154"/>
        <v>#N/A</v>
      </c>
      <c r="S292" s="101" t="e">
        <f t="shared" si="155"/>
        <v>#N/A</v>
      </c>
      <c r="T292" s="100" t="e">
        <f>VLOOKUP(K292,'5th Cycle APR Raw Data-Final'!$A$3:$P$1977,10,FALSE)</f>
        <v>#N/A</v>
      </c>
      <c r="U292" s="100">
        <f>IF(AN292&lt;1,SUMIFS('5th Cycle APR Raw Data-Final'!K$3:K$1977,'5th Cycle APR Raw Data-Final'!$A$3:$A$1977,'SB35 Determination Data'!$K292,'5th Cycle APR Raw Data-Final'!$T$3:$T$1977,"&gt;="&amp;'SB35 Determination Data'!$F292,'5th Cycle APR Raw Data-Final'!$T$3:$T$1977,"&lt;"&amp;E292),SUMIFS('5th Cycle APR Raw Data-Final'!K$3:K$1977,'5th Cycle APR Raw Data-Final'!$A$3:$A$1977,'SB35 Determination Data'!$K292,'5th Cycle APR Raw Data-Final'!$T$3:$T$1977,"&gt;="&amp;'SB35 Determination Data'!$F292,'5th Cycle APR Raw Data-Final'!$T$3:$T$1977,"&lt;="&amp;G292))</f>
        <v>0</v>
      </c>
      <c r="V292" s="100">
        <f>IF(AN292&lt;1,SUMIFS('5th Cycle APR Raw Data-Final'!L$3:L$1977,'5th Cycle APR Raw Data-Final'!$A$3:$A$1977,'SB35 Determination Data'!$K292,'5th Cycle APR Raw Data-Final'!$T$3:$T$1977,"&gt;="&amp;'SB35 Determination Data'!$F292,'5th Cycle APR Raw Data-Final'!$T$3:$T$1977,"&lt;"&amp;E292),SUMIFS('5th Cycle APR Raw Data-Final'!L$3:L$1977,'5th Cycle APR Raw Data-Final'!$A$3:$A$1977,'SB35 Determination Data'!$K292,'5th Cycle APR Raw Data-Final'!$T$3:$T$1977,"&gt;="&amp;'SB35 Determination Data'!$F292,'5th Cycle APR Raw Data-Final'!$T$3:$T$1977,"&lt;="&amp;G292))</f>
        <v>0</v>
      </c>
      <c r="W292" s="100">
        <f>IF(AN292&lt;1,SUMIFS('5th Cycle APR Raw Data-Final'!M$3:M$1977,'5th Cycle APR Raw Data-Final'!$A$3:$A$1977,'SB35 Determination Data'!$K292,'5th Cycle APR Raw Data-Final'!$T$3:$T$1977,"&gt;="&amp;'SB35 Determination Data'!$F292,'5th Cycle APR Raw Data-Final'!$T$3:$T$1977,"&lt;"&amp;E292),SUMIFS('5th Cycle APR Raw Data-Final'!M$3:M$1977,'5th Cycle APR Raw Data-Final'!$A$3:$A$1977,'SB35 Determination Data'!$K292,'5th Cycle APR Raw Data-Final'!$T$3:$T$1977,"&gt;="&amp;'SB35 Determination Data'!$F292,'5th Cycle APR Raw Data-Final'!$T$3:$T$1977,"&lt;="&amp;G292))</f>
        <v>0</v>
      </c>
      <c r="X292" s="100" t="e">
        <f t="shared" si="156"/>
        <v>#N/A</v>
      </c>
      <c r="Y292" s="100" t="e">
        <f t="shared" si="157"/>
        <v>#N/A</v>
      </c>
      <c r="Z292" s="100" t="e">
        <f t="shared" si="158"/>
        <v>#N/A</v>
      </c>
      <c r="AA292" s="112" t="str">
        <f t="shared" si="159"/>
        <v>No 2018 Annual Progress Report</v>
      </c>
      <c r="AB292" s="112" t="str">
        <f t="shared" si="160"/>
        <v>No 2018 Annual Progress Report</v>
      </c>
      <c r="AC292" s="100" t="e">
        <f>VLOOKUP(K292,'5th Cycle APR Raw Data-Final'!$A$3:$P$1977,14,FALSE)</f>
        <v>#N/A</v>
      </c>
      <c r="AD292" s="100">
        <f>IF(AN292&lt;1,SUMIFS('5th Cycle APR Raw Data-Final'!$O$3:$O$1977,'5th Cycle APR Raw Data-Final'!$A$3:$A$1977,'SB35 Determination Data'!$K292,'5th Cycle APR Raw Data-Final'!$T$3:$T$1977,"&gt;="&amp;'SB35 Determination Data'!$F292,'5th Cycle APR Raw Data-Final'!$T$3:$T$1977,"&lt;"&amp;E292),SUMIFS('5th Cycle APR Raw Data-Final'!$O$3:$O$1977,'5th Cycle APR Raw Data-Final'!$A$3:$A$1977,'SB35 Determination Data'!$K292,'5th Cycle APR Raw Data-Final'!$T$3:$T$1977,"&gt;="&amp;'SB35 Determination Data'!$F292,'5th Cycle APR Raw Data-Final'!$T$3:$T$1977,"&lt;="&amp;G292))</f>
        <v>0</v>
      </c>
      <c r="AE292" s="100" t="e">
        <f t="shared" si="161"/>
        <v>#N/A</v>
      </c>
      <c r="AF292" s="112" t="str">
        <f t="shared" si="162"/>
        <v>No 2018 Annual Progress Report</v>
      </c>
      <c r="AG292" s="100" t="e">
        <f>VLOOKUP(K292,'5th Cycle APR Raw Data-Final'!$A$3:$P$1977,16,FALSE)</f>
        <v>#N/A</v>
      </c>
      <c r="AH292" s="100">
        <f>IF(AN292&lt;1,SUMIFS('5th Cycle APR Raw Data-Final'!$Q$3:$Q$1977,'5th Cycle APR Raw Data-Final'!$A$3:$A$1977,'SB35 Determination Data'!$K292,'5th Cycle APR Raw Data-Final'!$T$3:$T$1977,"&gt;="&amp;'SB35 Determination Data'!$F292,'5th Cycle APR Raw Data-Final'!$T$3:$T$1977,"&lt;"&amp;E292),SUMIFS('5th Cycle APR Raw Data-Final'!$Q$3:$Q$1977,'5th Cycle APR Raw Data-Final'!$A$3:$A$1977,'SB35 Determination Data'!$K292,'5th Cycle APR Raw Data-Final'!$T$3:$T$1977,"&gt;="&amp;'SB35 Determination Data'!$F292,'5th Cycle APR Raw Data-Final'!$T$3:$T$1977,"&lt;="&amp;G292))</f>
        <v>0</v>
      </c>
      <c r="AI292" s="100" t="e">
        <f t="shared" si="163"/>
        <v>#N/A</v>
      </c>
      <c r="AJ292" s="112" t="str">
        <f t="shared" si="164"/>
        <v>No 2018 Annual Progress Report</v>
      </c>
      <c r="AK292" s="100" t="e">
        <f>VLOOKUP(K292,'5th Cycle APR Raw Data-Final'!$A$3:$R$1977,18,FALSE)</f>
        <v>#N/A</v>
      </c>
      <c r="AL292" s="100">
        <f>IF(AN292&lt;1,SUMIFS('5th Cycle APR Raw Data-Final'!$S$3:$S$1977,'5th Cycle APR Raw Data-Final'!$A$3:$A$1977,'SB35 Determination Data'!$K292,'5th Cycle APR Raw Data-Final'!$T$3:$T$1977,"&gt;="&amp;'SB35 Determination Data'!$F292,'5th Cycle APR Raw Data-Final'!$T$3:$T$1977,"&lt;"&amp;E292),SUMIFS('5th Cycle APR Raw Data-Final'!$S$3:$S$1977,'5th Cycle APR Raw Data-Final'!$A$3:$A$1977,'SB35 Determination Data'!$K292,'5th Cycle APR Raw Data-Final'!$T$3:$T$1977,"&gt;="&amp;'SB35 Determination Data'!$F292,'5th Cycle APR Raw Data-Final'!$T$3:$T$1977,"&lt;="&amp;G292))</f>
        <v>0</v>
      </c>
      <c r="AM292" s="100" t="e">
        <f t="shared" si="165"/>
        <v>#N/A</v>
      </c>
      <c r="AN292" s="114">
        <f t="shared" si="166"/>
        <v>1</v>
      </c>
      <c r="AO292" s="2" t="str">
        <f t="shared" si="167"/>
        <v>YES</v>
      </c>
      <c r="AP292" s="2" t="str">
        <f t="shared" si="168"/>
        <v>NO</v>
      </c>
      <c r="AQ292" s="2" t="str">
        <f t="shared" si="169"/>
        <v>NO</v>
      </c>
      <c r="AR292" s="124" t="str">
        <f>VLOOKUP(K292,'2018Submitted'!$A$2:$C$540,3,FALSE)</f>
        <v>No 2018 Annual Progress Report</v>
      </c>
      <c r="AS292" s="2" t="str">
        <f t="shared" si="170"/>
        <v>YES</v>
      </c>
      <c r="AT292" s="2" t="str">
        <f t="shared" si="171"/>
        <v>NO</v>
      </c>
    </row>
    <row r="293" spans="1:46" s="2" customFormat="1" ht="12.75" customHeight="1" x14ac:dyDescent="0.2">
      <c r="A293" s="2" t="s">
        <v>187</v>
      </c>
      <c r="B293" s="2" t="str">
        <f t="shared" si="144"/>
        <v>MONO COUNTY</v>
      </c>
      <c r="C293" s="71">
        <f t="shared" si="145"/>
        <v>1</v>
      </c>
      <c r="D293" s="72">
        <f t="shared" si="146"/>
        <v>5</v>
      </c>
      <c r="E293" s="99">
        <f t="shared" si="147"/>
        <v>2017</v>
      </c>
      <c r="F293" s="99">
        <f t="shared" si="148"/>
        <v>2014</v>
      </c>
      <c r="G293" s="99">
        <f t="shared" si="149"/>
        <v>2018</v>
      </c>
      <c r="H293" s="2" t="str">
        <f t="shared" si="150"/>
        <v>06/30/2014</v>
      </c>
      <c r="I293" s="2" t="str">
        <f t="shared" si="151"/>
        <v>06/30/2019</v>
      </c>
      <c r="J293" s="2" t="s">
        <v>13</v>
      </c>
      <c r="K293" s="113" t="s">
        <v>1015</v>
      </c>
      <c r="L293" s="100">
        <f>VLOOKUP(K293,'5th Cycle APR Raw Data-Final'!$A$3:$P$1977,6,FALSE)</f>
        <v>11</v>
      </c>
      <c r="M293" s="100">
        <f>IF(AN293&lt;1,SUMIFS('5th Cycle APR Raw Data-Final'!G$3:G$1977,'5th Cycle APR Raw Data-Final'!$A$3:$A$1977,'SB35 Determination Data'!$K293,'5th Cycle APR Raw Data-Final'!$T$3:$T$1977,"&gt;="&amp;'SB35 Determination Data'!$F293,'5th Cycle APR Raw Data-Final'!$T$3:$T$1977,"&lt;"&amp;E293),SUMIFS('5th Cycle APR Raw Data-Final'!G$3:G$1977,'5th Cycle APR Raw Data-Final'!$A$3:$A$1977,'SB35 Determination Data'!$K293,'5th Cycle APR Raw Data-Final'!$T$3:$T$1977,"&gt;="&amp;'SB35 Determination Data'!$F293,'5th Cycle APR Raw Data-Final'!$T$3:$T$1977,"&lt;="&amp;G293))</f>
        <v>0</v>
      </c>
      <c r="N293" s="100">
        <f>IF(AN293&lt;1,SUMIFS('5th Cycle APR Raw Data-Final'!H$3:H$1977,'5th Cycle APR Raw Data-Final'!$A$3:$A$1977,'SB35 Determination Data'!$K293,'5th Cycle APR Raw Data-Final'!$T$3:$T$1977,"&gt;="&amp;'SB35 Determination Data'!$F293,'5th Cycle APR Raw Data-Final'!$T$3:$T$1977,"&lt;"&amp;E293),SUMIFS('5th Cycle APR Raw Data-Final'!H$3:H$1977,'5th Cycle APR Raw Data-Final'!$A$3:$A$1977,'SB35 Determination Data'!$K293,'5th Cycle APR Raw Data-Final'!$T$3:$T$1977,"&gt;="&amp;'SB35 Determination Data'!$F293,'5th Cycle APR Raw Data-Final'!$T$3:$T$1977,"&lt;="&amp;G293))</f>
        <v>0</v>
      </c>
      <c r="O293" s="100">
        <f>IF(AN293&lt;1,SUMIFS('5th Cycle APR Raw Data-Final'!I$3:I$1977,'5th Cycle APR Raw Data-Final'!$A$3:$A$1977,'SB35 Determination Data'!$K293,'5th Cycle APR Raw Data-Final'!$T$3:$T$1977,"&gt;="&amp;'SB35 Determination Data'!$F293,'5th Cycle APR Raw Data-Final'!$T$3:$T$1977,"&lt;"&amp;E293),SUMIFS('5th Cycle APR Raw Data-Final'!I$3:I$1977,'5th Cycle APR Raw Data-Final'!$A$3:$A$1977,'SB35 Determination Data'!$K293,'5th Cycle APR Raw Data-Final'!$T$3:$T$1977,"&gt;="&amp;'SB35 Determination Data'!$F293,'5th Cycle APR Raw Data-Final'!$T$3:$T$1977,"&lt;="&amp;G293))</f>
        <v>0</v>
      </c>
      <c r="P293" s="100">
        <f t="shared" si="152"/>
        <v>11</v>
      </c>
      <c r="Q293" s="112">
        <f t="shared" si="153"/>
        <v>0</v>
      </c>
      <c r="R293" s="101">
        <f t="shared" si="154"/>
        <v>11</v>
      </c>
      <c r="S293" s="101">
        <f t="shared" si="155"/>
        <v>0</v>
      </c>
      <c r="T293" s="100">
        <f>VLOOKUP(K293,'5th Cycle APR Raw Data-Final'!$A$3:$P$1977,10,FALSE)</f>
        <v>7</v>
      </c>
      <c r="U293" s="100">
        <f>IF(AN293&lt;1,SUMIFS('5th Cycle APR Raw Data-Final'!K$3:K$1977,'5th Cycle APR Raw Data-Final'!$A$3:$A$1977,'SB35 Determination Data'!$K293,'5th Cycle APR Raw Data-Final'!$T$3:$T$1977,"&gt;="&amp;'SB35 Determination Data'!$F293,'5th Cycle APR Raw Data-Final'!$T$3:$T$1977,"&lt;"&amp;E293),SUMIFS('5th Cycle APR Raw Data-Final'!K$3:K$1977,'5th Cycle APR Raw Data-Final'!$A$3:$A$1977,'SB35 Determination Data'!$K293,'5th Cycle APR Raw Data-Final'!$T$3:$T$1977,"&gt;="&amp;'SB35 Determination Data'!$F293,'5th Cycle APR Raw Data-Final'!$T$3:$T$1977,"&lt;="&amp;G293))</f>
        <v>22</v>
      </c>
      <c r="V293" s="100">
        <f>IF(AN293&lt;1,SUMIFS('5th Cycle APR Raw Data-Final'!L$3:L$1977,'5th Cycle APR Raw Data-Final'!$A$3:$A$1977,'SB35 Determination Data'!$K293,'5th Cycle APR Raw Data-Final'!$T$3:$T$1977,"&gt;="&amp;'SB35 Determination Data'!$F293,'5th Cycle APR Raw Data-Final'!$T$3:$T$1977,"&lt;"&amp;E293),SUMIFS('5th Cycle APR Raw Data-Final'!L$3:L$1977,'5th Cycle APR Raw Data-Final'!$A$3:$A$1977,'SB35 Determination Data'!$K293,'5th Cycle APR Raw Data-Final'!$T$3:$T$1977,"&gt;="&amp;'SB35 Determination Data'!$F293,'5th Cycle APR Raw Data-Final'!$T$3:$T$1977,"&lt;="&amp;G293))</f>
        <v>0</v>
      </c>
      <c r="W293" s="100">
        <f>IF(AN293&lt;1,SUMIFS('5th Cycle APR Raw Data-Final'!M$3:M$1977,'5th Cycle APR Raw Data-Final'!$A$3:$A$1977,'SB35 Determination Data'!$K293,'5th Cycle APR Raw Data-Final'!$T$3:$T$1977,"&gt;="&amp;'SB35 Determination Data'!$F293,'5th Cycle APR Raw Data-Final'!$T$3:$T$1977,"&lt;"&amp;E293),SUMIFS('5th Cycle APR Raw Data-Final'!M$3:M$1977,'5th Cycle APR Raw Data-Final'!$A$3:$A$1977,'SB35 Determination Data'!$K293,'5th Cycle APR Raw Data-Final'!$T$3:$T$1977,"&gt;="&amp;'SB35 Determination Data'!$F293,'5th Cycle APR Raw Data-Final'!$T$3:$T$1977,"&lt;="&amp;G293))</f>
        <v>22</v>
      </c>
      <c r="X293" s="100">
        <f t="shared" si="156"/>
        <v>0</v>
      </c>
      <c r="Y293" s="100">
        <f t="shared" si="157"/>
        <v>22</v>
      </c>
      <c r="Z293" s="100">
        <f t="shared" si="158"/>
        <v>0</v>
      </c>
      <c r="AA293" s="112">
        <f t="shared" si="159"/>
        <v>3.1428571428571428</v>
      </c>
      <c r="AB293" s="112">
        <f t="shared" si="160"/>
        <v>3.1428571428571428</v>
      </c>
      <c r="AC293" s="100">
        <f>VLOOKUP(K293,'5th Cycle APR Raw Data-Final'!$A$3:$P$1977,14,FALSE)</f>
        <v>9</v>
      </c>
      <c r="AD293" s="100">
        <f>IF(AN293&lt;1,SUMIFS('5th Cycle APR Raw Data-Final'!$O$3:$O$1977,'5th Cycle APR Raw Data-Final'!$A$3:$A$1977,'SB35 Determination Data'!$K293,'5th Cycle APR Raw Data-Final'!$T$3:$T$1977,"&gt;="&amp;'SB35 Determination Data'!$F293,'5th Cycle APR Raw Data-Final'!$T$3:$T$1977,"&lt;"&amp;E293),SUMIFS('5th Cycle APR Raw Data-Final'!$O$3:$O$1977,'5th Cycle APR Raw Data-Final'!$A$3:$A$1977,'SB35 Determination Data'!$K293,'5th Cycle APR Raw Data-Final'!$T$3:$T$1977,"&gt;="&amp;'SB35 Determination Data'!$F293,'5th Cycle APR Raw Data-Final'!$T$3:$T$1977,"&lt;="&amp;G293))</f>
        <v>55</v>
      </c>
      <c r="AE293" s="100">
        <f t="shared" si="161"/>
        <v>0</v>
      </c>
      <c r="AF293" s="112">
        <f t="shared" si="162"/>
        <v>6.1111111111111107</v>
      </c>
      <c r="AG293" s="100">
        <f>VLOOKUP(K293,'5th Cycle APR Raw Data-Final'!$A$3:$P$1977,16,FALSE)</f>
        <v>19</v>
      </c>
      <c r="AH293" s="100">
        <f>IF(AN293&lt;1,SUMIFS('5th Cycle APR Raw Data-Final'!$Q$3:$Q$1977,'5th Cycle APR Raw Data-Final'!$A$3:$A$1977,'SB35 Determination Data'!$K293,'5th Cycle APR Raw Data-Final'!$T$3:$T$1977,"&gt;="&amp;'SB35 Determination Data'!$F293,'5th Cycle APR Raw Data-Final'!$T$3:$T$1977,"&lt;"&amp;E293),SUMIFS('5th Cycle APR Raw Data-Final'!$Q$3:$Q$1977,'5th Cycle APR Raw Data-Final'!$A$3:$A$1977,'SB35 Determination Data'!$K293,'5th Cycle APR Raw Data-Final'!$T$3:$T$1977,"&gt;="&amp;'SB35 Determination Data'!$F293,'5th Cycle APR Raw Data-Final'!$T$3:$T$1977,"&lt;="&amp;G293))</f>
        <v>44</v>
      </c>
      <c r="AI293" s="100">
        <f t="shared" si="163"/>
        <v>0</v>
      </c>
      <c r="AJ293" s="112">
        <f t="shared" si="164"/>
        <v>2.3157894736842106</v>
      </c>
      <c r="AK293" s="100">
        <f>VLOOKUP(K293,'5th Cycle APR Raw Data-Final'!$A$3:$R$1977,18,FALSE)</f>
        <v>46</v>
      </c>
      <c r="AL293" s="100">
        <f>IF(AN293&lt;1,SUMIFS('5th Cycle APR Raw Data-Final'!$S$3:$S$1977,'5th Cycle APR Raw Data-Final'!$A$3:$A$1977,'SB35 Determination Data'!$K293,'5th Cycle APR Raw Data-Final'!$T$3:$T$1977,"&gt;="&amp;'SB35 Determination Data'!$F293,'5th Cycle APR Raw Data-Final'!$T$3:$T$1977,"&lt;"&amp;E293),SUMIFS('5th Cycle APR Raw Data-Final'!$S$3:$S$1977,'5th Cycle APR Raw Data-Final'!$A$3:$A$1977,'SB35 Determination Data'!$K293,'5th Cycle APR Raw Data-Final'!$T$3:$T$1977,"&gt;="&amp;'SB35 Determination Data'!$F293,'5th Cycle APR Raw Data-Final'!$T$3:$T$1977,"&lt;="&amp;G293))</f>
        <v>121</v>
      </c>
      <c r="AM293" s="100">
        <f t="shared" si="165"/>
        <v>11</v>
      </c>
      <c r="AN293" s="114">
        <f t="shared" si="166"/>
        <v>1</v>
      </c>
      <c r="AO293" s="2" t="str">
        <f t="shared" si="167"/>
        <v>NO</v>
      </c>
      <c r="AP293" s="2" t="str">
        <f t="shared" si="168"/>
        <v>YES</v>
      </c>
      <c r="AQ293" s="2" t="str">
        <f t="shared" si="169"/>
        <v>NO</v>
      </c>
      <c r="AR293" s="124" t="str">
        <f>VLOOKUP(K293,'2018Submitted'!$A$2:$C$540,3,FALSE)</f>
        <v>Successful</v>
      </c>
      <c r="AS293" s="2" t="str">
        <f t="shared" si="170"/>
        <v>NO</v>
      </c>
      <c r="AT293" s="2" t="str">
        <f t="shared" si="171"/>
        <v>YES</v>
      </c>
    </row>
    <row r="294" spans="1:46" s="2" customFormat="1" ht="12.75" customHeight="1" x14ac:dyDescent="0.2">
      <c r="A294" s="2" t="s">
        <v>5</v>
      </c>
      <c r="B294" s="2" t="str">
        <f t="shared" si="144"/>
        <v>MONROVIA</v>
      </c>
      <c r="C294" s="71">
        <f t="shared" si="145"/>
        <v>0.625</v>
      </c>
      <c r="D294" s="72">
        <f t="shared" si="146"/>
        <v>8</v>
      </c>
      <c r="E294" s="99">
        <f t="shared" si="147"/>
        <v>2018</v>
      </c>
      <c r="F294" s="99">
        <f t="shared" si="148"/>
        <v>2014</v>
      </c>
      <c r="G294" s="99" t="str">
        <f t="shared" si="149"/>
        <v>2021</v>
      </c>
      <c r="H294" s="2" t="str">
        <f t="shared" si="150"/>
        <v>10/15/2013</v>
      </c>
      <c r="I294" s="2" t="str">
        <f t="shared" si="151"/>
        <v>10/15/2021</v>
      </c>
      <c r="J294" s="2" t="s">
        <v>3</v>
      </c>
      <c r="K294" s="113" t="s">
        <v>198</v>
      </c>
      <c r="L294" s="100">
        <f>VLOOKUP(K294,'5th Cycle APR Raw Data-Final'!$A$3:$P$1977,6,FALSE)</f>
        <v>101</v>
      </c>
      <c r="M294" s="100">
        <f>IF(AN294&lt;1,SUMIFS('5th Cycle APR Raw Data-Final'!G$3:G$1977,'5th Cycle APR Raw Data-Final'!$A$3:$A$1977,'SB35 Determination Data'!$K294,'5th Cycle APR Raw Data-Final'!$T$3:$T$1977,"&gt;="&amp;'SB35 Determination Data'!$F294,'5th Cycle APR Raw Data-Final'!$T$3:$T$1977,"&lt;"&amp;E294),SUMIFS('5th Cycle APR Raw Data-Final'!G$3:G$1977,'5th Cycle APR Raw Data-Final'!$A$3:$A$1977,'SB35 Determination Data'!$K294,'5th Cycle APR Raw Data-Final'!$T$3:$T$1977,"&gt;="&amp;'SB35 Determination Data'!$F294,'5th Cycle APR Raw Data-Final'!$T$3:$T$1977,"&lt;="&amp;G294))</f>
        <v>0</v>
      </c>
      <c r="N294" s="100">
        <f>IF(AN294&lt;1,SUMIFS('5th Cycle APR Raw Data-Final'!H$3:H$1977,'5th Cycle APR Raw Data-Final'!$A$3:$A$1977,'SB35 Determination Data'!$K294,'5th Cycle APR Raw Data-Final'!$T$3:$T$1977,"&gt;="&amp;'SB35 Determination Data'!$F294,'5th Cycle APR Raw Data-Final'!$T$3:$T$1977,"&lt;"&amp;E294),SUMIFS('5th Cycle APR Raw Data-Final'!H$3:H$1977,'5th Cycle APR Raw Data-Final'!$A$3:$A$1977,'SB35 Determination Data'!$K294,'5th Cycle APR Raw Data-Final'!$T$3:$T$1977,"&gt;="&amp;'SB35 Determination Data'!$F294,'5th Cycle APR Raw Data-Final'!$T$3:$T$1977,"&lt;="&amp;G294))</f>
        <v>0</v>
      </c>
      <c r="O294" s="100">
        <f>IF(AN294&lt;1,SUMIFS('5th Cycle APR Raw Data-Final'!I$3:I$1977,'5th Cycle APR Raw Data-Final'!$A$3:$A$1977,'SB35 Determination Data'!$K294,'5th Cycle APR Raw Data-Final'!$T$3:$T$1977,"&gt;="&amp;'SB35 Determination Data'!$F294,'5th Cycle APR Raw Data-Final'!$T$3:$T$1977,"&lt;"&amp;E294),SUMIFS('5th Cycle APR Raw Data-Final'!I$3:I$1977,'5th Cycle APR Raw Data-Final'!$A$3:$A$1977,'SB35 Determination Data'!$K294,'5th Cycle APR Raw Data-Final'!$T$3:$T$1977,"&gt;="&amp;'SB35 Determination Data'!$F294,'5th Cycle APR Raw Data-Final'!$T$3:$T$1977,"&lt;="&amp;G294))</f>
        <v>0</v>
      </c>
      <c r="P294" s="100">
        <f t="shared" si="152"/>
        <v>101</v>
      </c>
      <c r="Q294" s="112">
        <f t="shared" si="153"/>
        <v>0</v>
      </c>
      <c r="R294" s="101">
        <f t="shared" si="154"/>
        <v>51</v>
      </c>
      <c r="S294" s="101">
        <f t="shared" si="155"/>
        <v>0</v>
      </c>
      <c r="T294" s="100">
        <f>VLOOKUP(K294,'5th Cycle APR Raw Data-Final'!$A$3:$P$1977,10,FALSE)</f>
        <v>61</v>
      </c>
      <c r="U294" s="100">
        <f>IF(AN294&lt;1,SUMIFS('5th Cycle APR Raw Data-Final'!K$3:K$1977,'5th Cycle APR Raw Data-Final'!$A$3:$A$1977,'SB35 Determination Data'!$K294,'5th Cycle APR Raw Data-Final'!$T$3:$T$1977,"&gt;="&amp;'SB35 Determination Data'!$F294,'5th Cycle APR Raw Data-Final'!$T$3:$T$1977,"&lt;"&amp;E294),SUMIFS('5th Cycle APR Raw Data-Final'!K$3:K$1977,'5th Cycle APR Raw Data-Final'!$A$3:$A$1977,'SB35 Determination Data'!$K294,'5th Cycle APR Raw Data-Final'!$T$3:$T$1977,"&gt;="&amp;'SB35 Determination Data'!$F294,'5th Cycle APR Raw Data-Final'!$T$3:$T$1977,"&lt;="&amp;G294))</f>
        <v>0</v>
      </c>
      <c r="V294" s="100">
        <f>IF(AN294&lt;1,SUMIFS('5th Cycle APR Raw Data-Final'!L$3:L$1977,'5th Cycle APR Raw Data-Final'!$A$3:$A$1977,'SB35 Determination Data'!$K294,'5th Cycle APR Raw Data-Final'!$T$3:$T$1977,"&gt;="&amp;'SB35 Determination Data'!$F294,'5th Cycle APR Raw Data-Final'!$T$3:$T$1977,"&lt;"&amp;E294),SUMIFS('5th Cycle APR Raw Data-Final'!L$3:L$1977,'5th Cycle APR Raw Data-Final'!$A$3:$A$1977,'SB35 Determination Data'!$K294,'5th Cycle APR Raw Data-Final'!$T$3:$T$1977,"&gt;="&amp;'SB35 Determination Data'!$F294,'5th Cycle APR Raw Data-Final'!$T$3:$T$1977,"&lt;="&amp;G294))</f>
        <v>0</v>
      </c>
      <c r="W294" s="100">
        <f>IF(AN294&lt;1,SUMIFS('5th Cycle APR Raw Data-Final'!M$3:M$1977,'5th Cycle APR Raw Data-Final'!$A$3:$A$1977,'SB35 Determination Data'!$K294,'5th Cycle APR Raw Data-Final'!$T$3:$T$1977,"&gt;="&amp;'SB35 Determination Data'!$F294,'5th Cycle APR Raw Data-Final'!$T$3:$T$1977,"&lt;"&amp;E294),SUMIFS('5th Cycle APR Raw Data-Final'!M$3:M$1977,'5th Cycle APR Raw Data-Final'!$A$3:$A$1977,'SB35 Determination Data'!$K294,'5th Cycle APR Raw Data-Final'!$T$3:$T$1977,"&gt;="&amp;'SB35 Determination Data'!$F294,'5th Cycle APR Raw Data-Final'!$T$3:$T$1977,"&lt;="&amp;G294))</f>
        <v>0</v>
      </c>
      <c r="X294" s="100">
        <f t="shared" si="156"/>
        <v>61</v>
      </c>
      <c r="Y294" s="100">
        <f t="shared" si="157"/>
        <v>0</v>
      </c>
      <c r="Z294" s="100">
        <f t="shared" si="158"/>
        <v>61</v>
      </c>
      <c r="AA294" s="112">
        <f t="shared" si="159"/>
        <v>0</v>
      </c>
      <c r="AB294" s="112">
        <f t="shared" si="160"/>
        <v>0</v>
      </c>
      <c r="AC294" s="100">
        <f>VLOOKUP(K294,'5th Cycle APR Raw Data-Final'!$A$3:$P$1977,14,FALSE)</f>
        <v>65</v>
      </c>
      <c r="AD294" s="100">
        <f>IF(AN294&lt;1,SUMIFS('5th Cycle APR Raw Data-Final'!$O$3:$O$1977,'5th Cycle APR Raw Data-Final'!$A$3:$A$1977,'SB35 Determination Data'!$K294,'5th Cycle APR Raw Data-Final'!$T$3:$T$1977,"&gt;="&amp;'SB35 Determination Data'!$F294,'5th Cycle APR Raw Data-Final'!$T$3:$T$1977,"&lt;"&amp;E294),SUMIFS('5th Cycle APR Raw Data-Final'!$O$3:$O$1977,'5th Cycle APR Raw Data-Final'!$A$3:$A$1977,'SB35 Determination Data'!$K294,'5th Cycle APR Raw Data-Final'!$T$3:$T$1977,"&gt;="&amp;'SB35 Determination Data'!$F294,'5th Cycle APR Raw Data-Final'!$T$3:$T$1977,"&lt;="&amp;G294))</f>
        <v>4</v>
      </c>
      <c r="AE294" s="100">
        <f t="shared" si="161"/>
        <v>61</v>
      </c>
      <c r="AF294" s="112">
        <f t="shared" si="162"/>
        <v>6.1538461538461542E-2</v>
      </c>
      <c r="AG294" s="100">
        <f>VLOOKUP(K294,'5th Cycle APR Raw Data-Final'!$A$3:$P$1977,16,FALSE)</f>
        <v>162</v>
      </c>
      <c r="AH294" s="100">
        <f>IF(AN294&lt;1,SUMIFS('5th Cycle APR Raw Data-Final'!$Q$3:$Q$1977,'5th Cycle APR Raw Data-Final'!$A$3:$A$1977,'SB35 Determination Data'!$K294,'5th Cycle APR Raw Data-Final'!$T$3:$T$1977,"&gt;="&amp;'SB35 Determination Data'!$F294,'5th Cycle APR Raw Data-Final'!$T$3:$T$1977,"&lt;"&amp;E294),SUMIFS('5th Cycle APR Raw Data-Final'!$Q$3:$Q$1977,'5th Cycle APR Raw Data-Final'!$A$3:$A$1977,'SB35 Determination Data'!$K294,'5th Cycle APR Raw Data-Final'!$T$3:$T$1977,"&gt;="&amp;'SB35 Determination Data'!$F294,'5th Cycle APR Raw Data-Final'!$T$3:$T$1977,"&lt;="&amp;G294))</f>
        <v>510</v>
      </c>
      <c r="AI294" s="100">
        <f t="shared" si="163"/>
        <v>0</v>
      </c>
      <c r="AJ294" s="112">
        <f t="shared" si="164"/>
        <v>3.1481481481481484</v>
      </c>
      <c r="AK294" s="100">
        <f>VLOOKUP(K294,'5th Cycle APR Raw Data-Final'!$A$3:$R$1977,18,FALSE)</f>
        <v>389</v>
      </c>
      <c r="AL294" s="100">
        <f>IF(AN294&lt;1,SUMIFS('5th Cycle APR Raw Data-Final'!$S$3:$S$1977,'5th Cycle APR Raw Data-Final'!$A$3:$A$1977,'SB35 Determination Data'!$K294,'5th Cycle APR Raw Data-Final'!$T$3:$T$1977,"&gt;="&amp;'SB35 Determination Data'!$F294,'5th Cycle APR Raw Data-Final'!$T$3:$T$1977,"&lt;"&amp;E294),SUMIFS('5th Cycle APR Raw Data-Final'!$S$3:$S$1977,'5th Cycle APR Raw Data-Final'!$A$3:$A$1977,'SB35 Determination Data'!$K294,'5th Cycle APR Raw Data-Final'!$T$3:$T$1977,"&gt;="&amp;'SB35 Determination Data'!$F294,'5th Cycle APR Raw Data-Final'!$T$3:$T$1977,"&lt;="&amp;G294))</f>
        <v>514</v>
      </c>
      <c r="AM294" s="100">
        <f t="shared" si="165"/>
        <v>223</v>
      </c>
      <c r="AN294" s="114">
        <f t="shared" si="166"/>
        <v>0.5</v>
      </c>
      <c r="AO294" s="2" t="str">
        <f t="shared" si="167"/>
        <v>NO</v>
      </c>
      <c r="AP294" s="2" t="str">
        <f t="shared" si="168"/>
        <v>YES</v>
      </c>
      <c r="AQ294" s="2" t="str">
        <f t="shared" si="169"/>
        <v>NO</v>
      </c>
      <c r="AR294" s="124" t="str">
        <f>VLOOKUP(K294,'2018Submitted'!$A$2:$C$540,3,FALSE)</f>
        <v>Successful</v>
      </c>
      <c r="AS294" s="2" t="str">
        <f t="shared" si="170"/>
        <v>NO</v>
      </c>
      <c r="AT294" s="2" t="str">
        <f t="shared" si="171"/>
        <v>YES</v>
      </c>
    </row>
    <row r="295" spans="1:46" s="2" customFormat="1" ht="12.75" customHeight="1" x14ac:dyDescent="0.2">
      <c r="A295" s="2" t="s">
        <v>108</v>
      </c>
      <c r="B295" s="2" t="str">
        <f t="shared" si="144"/>
        <v>MONTAGUE</v>
      </c>
      <c r="C295" s="71">
        <f t="shared" si="145"/>
        <v>1</v>
      </c>
      <c r="D295" s="72">
        <f t="shared" si="146"/>
        <v>5</v>
      </c>
      <c r="E295" s="99">
        <f t="shared" si="147"/>
        <v>2017</v>
      </c>
      <c r="F295" s="99">
        <f t="shared" si="148"/>
        <v>2014</v>
      </c>
      <c r="G295" s="99">
        <f t="shared" si="149"/>
        <v>2018</v>
      </c>
      <c r="H295" s="2" t="str">
        <f t="shared" si="150"/>
        <v>06/30/2014</v>
      </c>
      <c r="I295" s="2" t="str">
        <f t="shared" si="151"/>
        <v>06/30/2019</v>
      </c>
      <c r="J295" s="2" t="s">
        <v>13</v>
      </c>
      <c r="K295" s="113" t="s">
        <v>1065</v>
      </c>
      <c r="L295" s="100">
        <f>VLOOKUP(K295,'5th Cycle APR Raw Data-Final'!$A$3:$P$1977,6,FALSE)</f>
        <v>5</v>
      </c>
      <c r="M295" s="100">
        <f>IF(AN295&lt;1,SUMIFS('5th Cycle APR Raw Data-Final'!G$3:G$1977,'5th Cycle APR Raw Data-Final'!$A$3:$A$1977,'SB35 Determination Data'!$K295,'5th Cycle APR Raw Data-Final'!$T$3:$T$1977,"&gt;="&amp;'SB35 Determination Data'!$F295,'5th Cycle APR Raw Data-Final'!$T$3:$T$1977,"&lt;"&amp;E295),SUMIFS('5th Cycle APR Raw Data-Final'!G$3:G$1977,'5th Cycle APR Raw Data-Final'!$A$3:$A$1977,'SB35 Determination Data'!$K295,'5th Cycle APR Raw Data-Final'!$T$3:$T$1977,"&gt;="&amp;'SB35 Determination Data'!$F295,'5th Cycle APR Raw Data-Final'!$T$3:$T$1977,"&lt;="&amp;G295))</f>
        <v>0</v>
      </c>
      <c r="N295" s="100">
        <f>IF(AN295&lt;1,SUMIFS('5th Cycle APR Raw Data-Final'!H$3:H$1977,'5th Cycle APR Raw Data-Final'!$A$3:$A$1977,'SB35 Determination Data'!$K295,'5th Cycle APR Raw Data-Final'!$T$3:$T$1977,"&gt;="&amp;'SB35 Determination Data'!$F295,'5th Cycle APR Raw Data-Final'!$T$3:$T$1977,"&lt;"&amp;E295),SUMIFS('5th Cycle APR Raw Data-Final'!H$3:H$1977,'5th Cycle APR Raw Data-Final'!$A$3:$A$1977,'SB35 Determination Data'!$K295,'5th Cycle APR Raw Data-Final'!$T$3:$T$1977,"&gt;="&amp;'SB35 Determination Data'!$F295,'5th Cycle APR Raw Data-Final'!$T$3:$T$1977,"&lt;="&amp;G295))</f>
        <v>0</v>
      </c>
      <c r="O295" s="100">
        <f>IF(AN295&lt;1,SUMIFS('5th Cycle APR Raw Data-Final'!I$3:I$1977,'5th Cycle APR Raw Data-Final'!$A$3:$A$1977,'SB35 Determination Data'!$K295,'5th Cycle APR Raw Data-Final'!$T$3:$T$1977,"&gt;="&amp;'SB35 Determination Data'!$F295,'5th Cycle APR Raw Data-Final'!$T$3:$T$1977,"&lt;"&amp;E295),SUMIFS('5th Cycle APR Raw Data-Final'!I$3:I$1977,'5th Cycle APR Raw Data-Final'!$A$3:$A$1977,'SB35 Determination Data'!$K295,'5th Cycle APR Raw Data-Final'!$T$3:$T$1977,"&gt;="&amp;'SB35 Determination Data'!$F295,'5th Cycle APR Raw Data-Final'!$T$3:$T$1977,"&lt;="&amp;G295))</f>
        <v>0</v>
      </c>
      <c r="P295" s="100">
        <f t="shared" si="152"/>
        <v>5</v>
      </c>
      <c r="Q295" s="112">
        <f t="shared" si="153"/>
        <v>0</v>
      </c>
      <c r="R295" s="101">
        <f t="shared" si="154"/>
        <v>5</v>
      </c>
      <c r="S295" s="101">
        <f t="shared" si="155"/>
        <v>0</v>
      </c>
      <c r="T295" s="100">
        <f>VLOOKUP(K295,'5th Cycle APR Raw Data-Final'!$A$3:$P$1977,10,FALSE)</f>
        <v>3</v>
      </c>
      <c r="U295" s="100">
        <f>IF(AN295&lt;1,SUMIFS('5th Cycle APR Raw Data-Final'!K$3:K$1977,'5th Cycle APR Raw Data-Final'!$A$3:$A$1977,'SB35 Determination Data'!$K295,'5th Cycle APR Raw Data-Final'!$T$3:$T$1977,"&gt;="&amp;'SB35 Determination Data'!$F295,'5th Cycle APR Raw Data-Final'!$T$3:$T$1977,"&lt;"&amp;E295),SUMIFS('5th Cycle APR Raw Data-Final'!K$3:K$1977,'5th Cycle APR Raw Data-Final'!$A$3:$A$1977,'SB35 Determination Data'!$K295,'5th Cycle APR Raw Data-Final'!$T$3:$T$1977,"&gt;="&amp;'SB35 Determination Data'!$F295,'5th Cycle APR Raw Data-Final'!$T$3:$T$1977,"&lt;="&amp;G295))</f>
        <v>0</v>
      </c>
      <c r="V295" s="100">
        <f>IF(AN295&lt;1,SUMIFS('5th Cycle APR Raw Data-Final'!L$3:L$1977,'5th Cycle APR Raw Data-Final'!$A$3:$A$1977,'SB35 Determination Data'!$K295,'5th Cycle APR Raw Data-Final'!$T$3:$T$1977,"&gt;="&amp;'SB35 Determination Data'!$F295,'5th Cycle APR Raw Data-Final'!$T$3:$T$1977,"&lt;"&amp;E295),SUMIFS('5th Cycle APR Raw Data-Final'!L$3:L$1977,'5th Cycle APR Raw Data-Final'!$A$3:$A$1977,'SB35 Determination Data'!$K295,'5th Cycle APR Raw Data-Final'!$T$3:$T$1977,"&gt;="&amp;'SB35 Determination Data'!$F295,'5th Cycle APR Raw Data-Final'!$T$3:$T$1977,"&lt;="&amp;G295))</f>
        <v>0</v>
      </c>
      <c r="W295" s="100">
        <f>IF(AN295&lt;1,SUMIFS('5th Cycle APR Raw Data-Final'!M$3:M$1977,'5th Cycle APR Raw Data-Final'!$A$3:$A$1977,'SB35 Determination Data'!$K295,'5th Cycle APR Raw Data-Final'!$T$3:$T$1977,"&gt;="&amp;'SB35 Determination Data'!$F295,'5th Cycle APR Raw Data-Final'!$T$3:$T$1977,"&lt;"&amp;E295),SUMIFS('5th Cycle APR Raw Data-Final'!M$3:M$1977,'5th Cycle APR Raw Data-Final'!$A$3:$A$1977,'SB35 Determination Data'!$K295,'5th Cycle APR Raw Data-Final'!$T$3:$T$1977,"&gt;="&amp;'SB35 Determination Data'!$F295,'5th Cycle APR Raw Data-Final'!$T$3:$T$1977,"&lt;="&amp;G295))</f>
        <v>0</v>
      </c>
      <c r="X295" s="100">
        <f t="shared" si="156"/>
        <v>3</v>
      </c>
      <c r="Y295" s="100">
        <f t="shared" si="157"/>
        <v>0</v>
      </c>
      <c r="Z295" s="100">
        <f t="shared" si="158"/>
        <v>3</v>
      </c>
      <c r="AA295" s="112">
        <f t="shared" si="159"/>
        <v>0</v>
      </c>
      <c r="AB295" s="112">
        <f t="shared" si="160"/>
        <v>0</v>
      </c>
      <c r="AC295" s="100">
        <f>VLOOKUP(K295,'5th Cycle APR Raw Data-Final'!$A$3:$P$1977,14,FALSE)</f>
        <v>3</v>
      </c>
      <c r="AD295" s="100">
        <f>IF(AN295&lt;1,SUMIFS('5th Cycle APR Raw Data-Final'!$O$3:$O$1977,'5th Cycle APR Raw Data-Final'!$A$3:$A$1977,'SB35 Determination Data'!$K295,'5th Cycle APR Raw Data-Final'!$T$3:$T$1977,"&gt;="&amp;'SB35 Determination Data'!$F295,'5th Cycle APR Raw Data-Final'!$T$3:$T$1977,"&lt;"&amp;E295),SUMIFS('5th Cycle APR Raw Data-Final'!$O$3:$O$1977,'5th Cycle APR Raw Data-Final'!$A$3:$A$1977,'SB35 Determination Data'!$K295,'5th Cycle APR Raw Data-Final'!$T$3:$T$1977,"&gt;="&amp;'SB35 Determination Data'!$F295,'5th Cycle APR Raw Data-Final'!$T$3:$T$1977,"&lt;="&amp;G295))</f>
        <v>0</v>
      </c>
      <c r="AE295" s="100">
        <f t="shared" si="161"/>
        <v>3</v>
      </c>
      <c r="AF295" s="112">
        <f t="shared" si="162"/>
        <v>0</v>
      </c>
      <c r="AG295" s="100">
        <f>VLOOKUP(K295,'5th Cycle APR Raw Data-Final'!$A$3:$P$1977,16,FALSE)</f>
        <v>8</v>
      </c>
      <c r="AH295" s="100">
        <f>IF(AN295&lt;1,SUMIFS('5th Cycle APR Raw Data-Final'!$Q$3:$Q$1977,'5th Cycle APR Raw Data-Final'!$A$3:$A$1977,'SB35 Determination Data'!$K295,'5th Cycle APR Raw Data-Final'!$T$3:$T$1977,"&gt;="&amp;'SB35 Determination Data'!$F295,'5th Cycle APR Raw Data-Final'!$T$3:$T$1977,"&lt;"&amp;E295),SUMIFS('5th Cycle APR Raw Data-Final'!$Q$3:$Q$1977,'5th Cycle APR Raw Data-Final'!$A$3:$A$1977,'SB35 Determination Data'!$K295,'5th Cycle APR Raw Data-Final'!$T$3:$T$1977,"&gt;="&amp;'SB35 Determination Data'!$F295,'5th Cycle APR Raw Data-Final'!$T$3:$T$1977,"&lt;="&amp;G295))</f>
        <v>0</v>
      </c>
      <c r="AI295" s="100">
        <f t="shared" si="163"/>
        <v>8</v>
      </c>
      <c r="AJ295" s="112">
        <f t="shared" si="164"/>
        <v>0</v>
      </c>
      <c r="AK295" s="100">
        <f>VLOOKUP(K295,'5th Cycle APR Raw Data-Final'!$A$3:$R$1977,18,FALSE)</f>
        <v>19</v>
      </c>
      <c r="AL295" s="100">
        <f>IF(AN295&lt;1,SUMIFS('5th Cycle APR Raw Data-Final'!$S$3:$S$1977,'5th Cycle APR Raw Data-Final'!$A$3:$A$1977,'SB35 Determination Data'!$K295,'5th Cycle APR Raw Data-Final'!$T$3:$T$1977,"&gt;="&amp;'SB35 Determination Data'!$F295,'5th Cycle APR Raw Data-Final'!$T$3:$T$1977,"&lt;"&amp;E295),SUMIFS('5th Cycle APR Raw Data-Final'!$S$3:$S$1977,'5th Cycle APR Raw Data-Final'!$A$3:$A$1977,'SB35 Determination Data'!$K295,'5th Cycle APR Raw Data-Final'!$T$3:$T$1977,"&gt;="&amp;'SB35 Determination Data'!$F295,'5th Cycle APR Raw Data-Final'!$T$3:$T$1977,"&lt;="&amp;G295))</f>
        <v>0</v>
      </c>
      <c r="AM295" s="100">
        <f t="shared" si="165"/>
        <v>19</v>
      </c>
      <c r="AN295" s="114">
        <f t="shared" si="166"/>
        <v>1</v>
      </c>
      <c r="AO295" s="2" t="str">
        <f t="shared" si="167"/>
        <v>YES</v>
      </c>
      <c r="AP295" s="2" t="str">
        <f t="shared" si="168"/>
        <v>NO</v>
      </c>
      <c r="AQ295" s="2" t="str">
        <f t="shared" si="169"/>
        <v>NO</v>
      </c>
      <c r="AR295" s="124" t="str">
        <f>VLOOKUP(K295,'2018Submitted'!$A$2:$C$540,3,FALSE)</f>
        <v>Successful</v>
      </c>
      <c r="AS295" s="2" t="str">
        <f t="shared" si="170"/>
        <v>NO</v>
      </c>
      <c r="AT295" s="2" t="str">
        <f t="shared" si="171"/>
        <v>NO</v>
      </c>
    </row>
    <row r="296" spans="1:46" s="2" customFormat="1" ht="12.75" customHeight="1" x14ac:dyDescent="0.2">
      <c r="A296" s="2" t="s">
        <v>2</v>
      </c>
      <c r="B296" s="2" t="str">
        <f t="shared" si="144"/>
        <v>MONTCLAIR</v>
      </c>
      <c r="C296" s="71">
        <f t="shared" si="145"/>
        <v>0.625</v>
      </c>
      <c r="D296" s="72">
        <f t="shared" si="146"/>
        <v>8</v>
      </c>
      <c r="E296" s="99">
        <f t="shared" si="147"/>
        <v>2018</v>
      </c>
      <c r="F296" s="99">
        <f t="shared" si="148"/>
        <v>2014</v>
      </c>
      <c r="G296" s="99" t="str">
        <f t="shared" si="149"/>
        <v>2021</v>
      </c>
      <c r="H296" s="2" t="str">
        <f t="shared" si="150"/>
        <v>10/15/2013</v>
      </c>
      <c r="I296" s="2" t="str">
        <f t="shared" si="151"/>
        <v>10/15/2021</v>
      </c>
      <c r="J296" s="2" t="s">
        <v>3</v>
      </c>
      <c r="K296" s="113" t="s">
        <v>1362</v>
      </c>
      <c r="L296" s="100">
        <f>VLOOKUP(K296,'5th Cycle APR Raw Data-Final'!$A$3:$P$1977,6,FALSE)</f>
        <v>164</v>
      </c>
      <c r="M296" s="100">
        <f>IF(AN296&lt;1,SUMIFS('5th Cycle APR Raw Data-Final'!G$3:G$1977,'5th Cycle APR Raw Data-Final'!$A$3:$A$1977,'SB35 Determination Data'!$K296,'5th Cycle APR Raw Data-Final'!$T$3:$T$1977,"&gt;="&amp;'SB35 Determination Data'!$F296,'5th Cycle APR Raw Data-Final'!$T$3:$T$1977,"&lt;"&amp;E296),SUMIFS('5th Cycle APR Raw Data-Final'!G$3:G$1977,'5th Cycle APR Raw Data-Final'!$A$3:$A$1977,'SB35 Determination Data'!$K296,'5th Cycle APR Raw Data-Final'!$T$3:$T$1977,"&gt;="&amp;'SB35 Determination Data'!$F296,'5th Cycle APR Raw Data-Final'!$T$3:$T$1977,"&lt;="&amp;G296))</f>
        <v>0</v>
      </c>
      <c r="N296" s="100">
        <f>IF(AN296&lt;1,SUMIFS('5th Cycle APR Raw Data-Final'!H$3:H$1977,'5th Cycle APR Raw Data-Final'!$A$3:$A$1977,'SB35 Determination Data'!$K296,'5th Cycle APR Raw Data-Final'!$T$3:$T$1977,"&gt;="&amp;'SB35 Determination Data'!$F296,'5th Cycle APR Raw Data-Final'!$T$3:$T$1977,"&lt;"&amp;E296),SUMIFS('5th Cycle APR Raw Data-Final'!H$3:H$1977,'5th Cycle APR Raw Data-Final'!$A$3:$A$1977,'SB35 Determination Data'!$K296,'5th Cycle APR Raw Data-Final'!$T$3:$T$1977,"&gt;="&amp;'SB35 Determination Data'!$F296,'5th Cycle APR Raw Data-Final'!$T$3:$T$1977,"&lt;="&amp;G296))</f>
        <v>0</v>
      </c>
      <c r="O296" s="100">
        <f>IF(AN296&lt;1,SUMIFS('5th Cycle APR Raw Data-Final'!I$3:I$1977,'5th Cycle APR Raw Data-Final'!$A$3:$A$1977,'SB35 Determination Data'!$K296,'5th Cycle APR Raw Data-Final'!$T$3:$T$1977,"&gt;="&amp;'SB35 Determination Data'!$F296,'5th Cycle APR Raw Data-Final'!$T$3:$T$1977,"&lt;"&amp;E296),SUMIFS('5th Cycle APR Raw Data-Final'!I$3:I$1977,'5th Cycle APR Raw Data-Final'!$A$3:$A$1977,'SB35 Determination Data'!$K296,'5th Cycle APR Raw Data-Final'!$T$3:$T$1977,"&gt;="&amp;'SB35 Determination Data'!$F296,'5th Cycle APR Raw Data-Final'!$T$3:$T$1977,"&lt;="&amp;G296))</f>
        <v>0</v>
      </c>
      <c r="P296" s="100">
        <f t="shared" si="152"/>
        <v>164</v>
      </c>
      <c r="Q296" s="112">
        <f t="shared" si="153"/>
        <v>0</v>
      </c>
      <c r="R296" s="101">
        <f t="shared" si="154"/>
        <v>82</v>
      </c>
      <c r="S296" s="101">
        <f t="shared" si="155"/>
        <v>0</v>
      </c>
      <c r="T296" s="100">
        <f>VLOOKUP(K296,'5th Cycle APR Raw Data-Final'!$A$3:$P$1977,10,FALSE)</f>
        <v>114</v>
      </c>
      <c r="U296" s="100">
        <f>IF(AN296&lt;1,SUMIFS('5th Cycle APR Raw Data-Final'!K$3:K$1977,'5th Cycle APR Raw Data-Final'!$A$3:$A$1977,'SB35 Determination Data'!$K296,'5th Cycle APR Raw Data-Final'!$T$3:$T$1977,"&gt;="&amp;'SB35 Determination Data'!$F296,'5th Cycle APR Raw Data-Final'!$T$3:$T$1977,"&lt;"&amp;E296),SUMIFS('5th Cycle APR Raw Data-Final'!K$3:K$1977,'5th Cycle APR Raw Data-Final'!$A$3:$A$1977,'SB35 Determination Data'!$K296,'5th Cycle APR Raw Data-Final'!$T$3:$T$1977,"&gt;="&amp;'SB35 Determination Data'!$F296,'5th Cycle APR Raw Data-Final'!$T$3:$T$1977,"&lt;="&amp;G296))</f>
        <v>0</v>
      </c>
      <c r="V296" s="100">
        <f>IF(AN296&lt;1,SUMIFS('5th Cycle APR Raw Data-Final'!L$3:L$1977,'5th Cycle APR Raw Data-Final'!$A$3:$A$1977,'SB35 Determination Data'!$K296,'5th Cycle APR Raw Data-Final'!$T$3:$T$1977,"&gt;="&amp;'SB35 Determination Data'!$F296,'5th Cycle APR Raw Data-Final'!$T$3:$T$1977,"&lt;"&amp;E296),SUMIFS('5th Cycle APR Raw Data-Final'!L$3:L$1977,'5th Cycle APR Raw Data-Final'!$A$3:$A$1977,'SB35 Determination Data'!$K296,'5th Cycle APR Raw Data-Final'!$T$3:$T$1977,"&gt;="&amp;'SB35 Determination Data'!$F296,'5th Cycle APR Raw Data-Final'!$T$3:$T$1977,"&lt;="&amp;G296))</f>
        <v>0</v>
      </c>
      <c r="W296" s="100">
        <f>IF(AN296&lt;1,SUMIFS('5th Cycle APR Raw Data-Final'!M$3:M$1977,'5th Cycle APR Raw Data-Final'!$A$3:$A$1977,'SB35 Determination Data'!$K296,'5th Cycle APR Raw Data-Final'!$T$3:$T$1977,"&gt;="&amp;'SB35 Determination Data'!$F296,'5th Cycle APR Raw Data-Final'!$T$3:$T$1977,"&lt;"&amp;E296),SUMIFS('5th Cycle APR Raw Data-Final'!M$3:M$1977,'5th Cycle APR Raw Data-Final'!$A$3:$A$1977,'SB35 Determination Data'!$K296,'5th Cycle APR Raw Data-Final'!$T$3:$T$1977,"&gt;="&amp;'SB35 Determination Data'!$F296,'5th Cycle APR Raw Data-Final'!$T$3:$T$1977,"&lt;="&amp;G296))</f>
        <v>0</v>
      </c>
      <c r="X296" s="100">
        <f t="shared" si="156"/>
        <v>114</v>
      </c>
      <c r="Y296" s="100">
        <f t="shared" si="157"/>
        <v>0</v>
      </c>
      <c r="Z296" s="100">
        <f t="shared" si="158"/>
        <v>114</v>
      </c>
      <c r="AA296" s="112">
        <f t="shared" si="159"/>
        <v>0</v>
      </c>
      <c r="AB296" s="112">
        <f t="shared" si="160"/>
        <v>0</v>
      </c>
      <c r="AC296" s="100">
        <f>VLOOKUP(K296,'5th Cycle APR Raw Data-Final'!$A$3:$P$1977,14,FALSE)</f>
        <v>125</v>
      </c>
      <c r="AD296" s="100">
        <f>IF(AN296&lt;1,SUMIFS('5th Cycle APR Raw Data-Final'!$O$3:$O$1977,'5th Cycle APR Raw Data-Final'!$A$3:$A$1977,'SB35 Determination Data'!$K296,'5th Cycle APR Raw Data-Final'!$T$3:$T$1977,"&gt;="&amp;'SB35 Determination Data'!$F296,'5th Cycle APR Raw Data-Final'!$T$3:$T$1977,"&lt;"&amp;E296),SUMIFS('5th Cycle APR Raw Data-Final'!$O$3:$O$1977,'5th Cycle APR Raw Data-Final'!$A$3:$A$1977,'SB35 Determination Data'!$K296,'5th Cycle APR Raw Data-Final'!$T$3:$T$1977,"&gt;="&amp;'SB35 Determination Data'!$F296,'5th Cycle APR Raw Data-Final'!$T$3:$T$1977,"&lt;="&amp;G296))</f>
        <v>0</v>
      </c>
      <c r="AE296" s="100">
        <f t="shared" si="161"/>
        <v>125</v>
      </c>
      <c r="AF296" s="112">
        <f t="shared" si="162"/>
        <v>0</v>
      </c>
      <c r="AG296" s="100">
        <f>VLOOKUP(K296,'5th Cycle APR Raw Data-Final'!$A$3:$P$1977,16,FALSE)</f>
        <v>294</v>
      </c>
      <c r="AH296" s="100">
        <f>IF(AN296&lt;1,SUMIFS('5th Cycle APR Raw Data-Final'!$Q$3:$Q$1977,'5th Cycle APR Raw Data-Final'!$A$3:$A$1977,'SB35 Determination Data'!$K296,'5th Cycle APR Raw Data-Final'!$T$3:$T$1977,"&gt;="&amp;'SB35 Determination Data'!$F296,'5th Cycle APR Raw Data-Final'!$T$3:$T$1977,"&lt;"&amp;E296),SUMIFS('5th Cycle APR Raw Data-Final'!$Q$3:$Q$1977,'5th Cycle APR Raw Data-Final'!$A$3:$A$1977,'SB35 Determination Data'!$K296,'5th Cycle APR Raw Data-Final'!$T$3:$T$1977,"&gt;="&amp;'SB35 Determination Data'!$F296,'5th Cycle APR Raw Data-Final'!$T$3:$T$1977,"&lt;="&amp;G296))</f>
        <v>135</v>
      </c>
      <c r="AI296" s="100">
        <f t="shared" si="163"/>
        <v>159</v>
      </c>
      <c r="AJ296" s="112">
        <f t="shared" si="164"/>
        <v>0.45918367346938777</v>
      </c>
      <c r="AK296" s="100">
        <f>VLOOKUP(K296,'5th Cycle APR Raw Data-Final'!$A$3:$R$1977,18,FALSE)</f>
        <v>697</v>
      </c>
      <c r="AL296" s="100">
        <f>IF(AN296&lt;1,SUMIFS('5th Cycle APR Raw Data-Final'!$S$3:$S$1977,'5th Cycle APR Raw Data-Final'!$A$3:$A$1977,'SB35 Determination Data'!$K296,'5th Cycle APR Raw Data-Final'!$T$3:$T$1977,"&gt;="&amp;'SB35 Determination Data'!$F296,'5th Cycle APR Raw Data-Final'!$T$3:$T$1977,"&lt;"&amp;E296),SUMIFS('5th Cycle APR Raw Data-Final'!$S$3:$S$1977,'5th Cycle APR Raw Data-Final'!$A$3:$A$1977,'SB35 Determination Data'!$K296,'5th Cycle APR Raw Data-Final'!$T$3:$T$1977,"&gt;="&amp;'SB35 Determination Data'!$F296,'5th Cycle APR Raw Data-Final'!$T$3:$T$1977,"&lt;="&amp;G296))</f>
        <v>135</v>
      </c>
      <c r="AM296" s="100">
        <f t="shared" si="165"/>
        <v>562</v>
      </c>
      <c r="AN296" s="114">
        <f t="shared" si="166"/>
        <v>0.5</v>
      </c>
      <c r="AO296" s="2" t="str">
        <f t="shared" si="167"/>
        <v>YES</v>
      </c>
      <c r="AP296" s="2" t="str">
        <f t="shared" si="168"/>
        <v>NO</v>
      </c>
      <c r="AQ296" s="2" t="str">
        <f t="shared" si="169"/>
        <v>NO</v>
      </c>
      <c r="AR296" s="124" t="str">
        <f>VLOOKUP(K296,'2018Submitted'!$A$2:$C$540,3,FALSE)</f>
        <v>Successful</v>
      </c>
      <c r="AS296" s="2" t="str">
        <f t="shared" si="170"/>
        <v>NO</v>
      </c>
      <c r="AT296" s="2" t="str">
        <f t="shared" si="171"/>
        <v>NO</v>
      </c>
    </row>
    <row r="297" spans="1:46" s="2" customFormat="1" ht="12.75" customHeight="1" x14ac:dyDescent="0.2">
      <c r="A297" s="2" t="s">
        <v>62</v>
      </c>
      <c r="B297" s="2" t="str">
        <f t="shared" si="144"/>
        <v>MONTE SERENO</v>
      </c>
      <c r="C297" s="71">
        <f t="shared" si="145"/>
        <v>0.5</v>
      </c>
      <c r="D297" s="72">
        <f t="shared" si="146"/>
        <v>8</v>
      </c>
      <c r="E297" s="99">
        <f t="shared" si="147"/>
        <v>2019</v>
      </c>
      <c r="F297" s="99">
        <f t="shared" si="148"/>
        <v>2015</v>
      </c>
      <c r="G297" s="99">
        <f t="shared" si="149"/>
        <v>2022</v>
      </c>
      <c r="H297" s="2" t="str">
        <f t="shared" si="150"/>
        <v>01/31/2015</v>
      </c>
      <c r="I297" s="2" t="str">
        <f t="shared" si="151"/>
        <v>01/31/2023</v>
      </c>
      <c r="J297" s="2" t="s">
        <v>8</v>
      </c>
      <c r="K297" s="113" t="s">
        <v>199</v>
      </c>
      <c r="L297" s="100">
        <f>VLOOKUP(K297,'5th Cycle APR Raw Data-Final'!$A$3:$P$1977,6,FALSE)</f>
        <v>23</v>
      </c>
      <c r="M297" s="100">
        <f>IF(AN297&lt;1,SUMIFS('5th Cycle APR Raw Data-Final'!G$3:G$1977,'5th Cycle APR Raw Data-Final'!$A$3:$A$1977,'SB35 Determination Data'!$K297,'5th Cycle APR Raw Data-Final'!$T$3:$T$1977,"&gt;="&amp;'SB35 Determination Data'!$F297,'5th Cycle APR Raw Data-Final'!$T$3:$T$1977,"&lt;"&amp;E297),SUMIFS('5th Cycle APR Raw Data-Final'!G$3:G$1977,'5th Cycle APR Raw Data-Final'!$A$3:$A$1977,'SB35 Determination Data'!$K297,'5th Cycle APR Raw Data-Final'!$T$3:$T$1977,"&gt;="&amp;'SB35 Determination Data'!$F297,'5th Cycle APR Raw Data-Final'!$T$3:$T$1977,"&lt;="&amp;G297))</f>
        <v>29</v>
      </c>
      <c r="N297" s="100">
        <f>IF(AN297&lt;1,SUMIFS('5th Cycle APR Raw Data-Final'!H$3:H$1977,'5th Cycle APR Raw Data-Final'!$A$3:$A$1977,'SB35 Determination Data'!$K297,'5th Cycle APR Raw Data-Final'!$T$3:$T$1977,"&gt;="&amp;'SB35 Determination Data'!$F297,'5th Cycle APR Raw Data-Final'!$T$3:$T$1977,"&lt;"&amp;E297),SUMIFS('5th Cycle APR Raw Data-Final'!H$3:H$1977,'5th Cycle APR Raw Data-Final'!$A$3:$A$1977,'SB35 Determination Data'!$K297,'5th Cycle APR Raw Data-Final'!$T$3:$T$1977,"&gt;="&amp;'SB35 Determination Data'!$F297,'5th Cycle APR Raw Data-Final'!$T$3:$T$1977,"&lt;="&amp;G297))</f>
        <v>5</v>
      </c>
      <c r="O297" s="100">
        <f>IF(AN297&lt;1,SUMIFS('5th Cycle APR Raw Data-Final'!I$3:I$1977,'5th Cycle APR Raw Data-Final'!$A$3:$A$1977,'SB35 Determination Data'!$K297,'5th Cycle APR Raw Data-Final'!$T$3:$T$1977,"&gt;="&amp;'SB35 Determination Data'!$F297,'5th Cycle APR Raw Data-Final'!$T$3:$T$1977,"&lt;"&amp;E297),SUMIFS('5th Cycle APR Raw Data-Final'!I$3:I$1977,'5th Cycle APR Raw Data-Final'!$A$3:$A$1977,'SB35 Determination Data'!$K297,'5th Cycle APR Raw Data-Final'!$T$3:$T$1977,"&gt;="&amp;'SB35 Determination Data'!$F297,'5th Cycle APR Raw Data-Final'!$T$3:$T$1977,"&lt;="&amp;G297))</f>
        <v>24</v>
      </c>
      <c r="P297" s="100">
        <f t="shared" si="152"/>
        <v>0</v>
      </c>
      <c r="Q297" s="112">
        <f t="shared" si="153"/>
        <v>1.2608695652173914</v>
      </c>
      <c r="R297" s="101">
        <f t="shared" si="154"/>
        <v>12</v>
      </c>
      <c r="S297" s="101">
        <f t="shared" si="155"/>
        <v>17</v>
      </c>
      <c r="T297" s="100">
        <f>VLOOKUP(K297,'5th Cycle APR Raw Data-Final'!$A$3:$P$1977,10,FALSE)</f>
        <v>13</v>
      </c>
      <c r="U297" s="100">
        <f>IF(AN297&lt;1,SUMIFS('5th Cycle APR Raw Data-Final'!K$3:K$1977,'5th Cycle APR Raw Data-Final'!$A$3:$A$1977,'SB35 Determination Data'!$K297,'5th Cycle APR Raw Data-Final'!$T$3:$T$1977,"&gt;="&amp;'SB35 Determination Data'!$F297,'5th Cycle APR Raw Data-Final'!$T$3:$T$1977,"&lt;"&amp;E297),SUMIFS('5th Cycle APR Raw Data-Final'!K$3:K$1977,'5th Cycle APR Raw Data-Final'!$A$3:$A$1977,'SB35 Determination Data'!$K297,'5th Cycle APR Raw Data-Final'!$T$3:$T$1977,"&gt;="&amp;'SB35 Determination Data'!$F297,'5th Cycle APR Raw Data-Final'!$T$3:$T$1977,"&lt;="&amp;G297))</f>
        <v>1</v>
      </c>
      <c r="V297" s="100">
        <f>IF(AN297&lt;1,SUMIFS('5th Cycle APR Raw Data-Final'!L$3:L$1977,'5th Cycle APR Raw Data-Final'!$A$3:$A$1977,'SB35 Determination Data'!$K297,'5th Cycle APR Raw Data-Final'!$T$3:$T$1977,"&gt;="&amp;'SB35 Determination Data'!$F297,'5th Cycle APR Raw Data-Final'!$T$3:$T$1977,"&lt;"&amp;E297),SUMIFS('5th Cycle APR Raw Data-Final'!L$3:L$1977,'5th Cycle APR Raw Data-Final'!$A$3:$A$1977,'SB35 Determination Data'!$K297,'5th Cycle APR Raw Data-Final'!$T$3:$T$1977,"&gt;="&amp;'SB35 Determination Data'!$F297,'5th Cycle APR Raw Data-Final'!$T$3:$T$1977,"&lt;="&amp;G297))</f>
        <v>1</v>
      </c>
      <c r="W297" s="100">
        <f>IF(AN297&lt;1,SUMIFS('5th Cycle APR Raw Data-Final'!M$3:M$1977,'5th Cycle APR Raw Data-Final'!$A$3:$A$1977,'SB35 Determination Data'!$K297,'5th Cycle APR Raw Data-Final'!$T$3:$T$1977,"&gt;="&amp;'SB35 Determination Data'!$F297,'5th Cycle APR Raw Data-Final'!$T$3:$T$1977,"&lt;"&amp;E297),SUMIFS('5th Cycle APR Raw Data-Final'!M$3:M$1977,'5th Cycle APR Raw Data-Final'!$A$3:$A$1977,'SB35 Determination Data'!$K297,'5th Cycle APR Raw Data-Final'!$T$3:$T$1977,"&gt;="&amp;'SB35 Determination Data'!$F297,'5th Cycle APR Raw Data-Final'!$T$3:$T$1977,"&lt;="&amp;G297))</f>
        <v>0</v>
      </c>
      <c r="X297" s="100">
        <f t="shared" si="156"/>
        <v>12</v>
      </c>
      <c r="Y297" s="100">
        <f t="shared" si="157"/>
        <v>18</v>
      </c>
      <c r="Z297" s="100">
        <f t="shared" si="158"/>
        <v>0</v>
      </c>
      <c r="AA297" s="112">
        <f t="shared" si="159"/>
        <v>7.6923076923076927E-2</v>
      </c>
      <c r="AB297" s="112">
        <f t="shared" si="160"/>
        <v>1.3846153846153846</v>
      </c>
      <c r="AC297" s="100">
        <f>VLOOKUP(K297,'5th Cycle APR Raw Data-Final'!$A$3:$P$1977,14,FALSE)</f>
        <v>13</v>
      </c>
      <c r="AD297" s="100">
        <f>IF(AN297&lt;1,SUMIFS('5th Cycle APR Raw Data-Final'!$O$3:$O$1977,'5th Cycle APR Raw Data-Final'!$A$3:$A$1977,'SB35 Determination Data'!$K297,'5th Cycle APR Raw Data-Final'!$T$3:$T$1977,"&gt;="&amp;'SB35 Determination Data'!$F297,'5th Cycle APR Raw Data-Final'!$T$3:$T$1977,"&lt;"&amp;E297),SUMIFS('5th Cycle APR Raw Data-Final'!$O$3:$O$1977,'5th Cycle APR Raw Data-Final'!$A$3:$A$1977,'SB35 Determination Data'!$K297,'5th Cycle APR Raw Data-Final'!$T$3:$T$1977,"&gt;="&amp;'SB35 Determination Data'!$F297,'5th Cycle APR Raw Data-Final'!$T$3:$T$1977,"&lt;="&amp;G297))</f>
        <v>1</v>
      </c>
      <c r="AE297" s="100">
        <f t="shared" si="161"/>
        <v>12</v>
      </c>
      <c r="AF297" s="112">
        <f t="shared" si="162"/>
        <v>7.6923076923076927E-2</v>
      </c>
      <c r="AG297" s="100">
        <f>VLOOKUP(K297,'5th Cycle APR Raw Data-Final'!$A$3:$P$1977,16,FALSE)</f>
        <v>12</v>
      </c>
      <c r="AH297" s="100">
        <f>IF(AN297&lt;1,SUMIFS('5th Cycle APR Raw Data-Final'!$Q$3:$Q$1977,'5th Cycle APR Raw Data-Final'!$A$3:$A$1977,'SB35 Determination Data'!$K297,'5th Cycle APR Raw Data-Final'!$T$3:$T$1977,"&gt;="&amp;'SB35 Determination Data'!$F297,'5th Cycle APR Raw Data-Final'!$T$3:$T$1977,"&lt;"&amp;E297),SUMIFS('5th Cycle APR Raw Data-Final'!$Q$3:$Q$1977,'5th Cycle APR Raw Data-Final'!$A$3:$A$1977,'SB35 Determination Data'!$K297,'5th Cycle APR Raw Data-Final'!$T$3:$T$1977,"&gt;="&amp;'SB35 Determination Data'!$F297,'5th Cycle APR Raw Data-Final'!$T$3:$T$1977,"&lt;="&amp;G297))</f>
        <v>18</v>
      </c>
      <c r="AI297" s="100">
        <f t="shared" si="163"/>
        <v>0</v>
      </c>
      <c r="AJ297" s="112">
        <f t="shared" si="164"/>
        <v>1.5</v>
      </c>
      <c r="AK297" s="100">
        <f>VLOOKUP(K297,'5th Cycle APR Raw Data-Final'!$A$3:$R$1977,18,FALSE)</f>
        <v>61</v>
      </c>
      <c r="AL297" s="100">
        <f>IF(AN297&lt;1,SUMIFS('5th Cycle APR Raw Data-Final'!$S$3:$S$1977,'5th Cycle APR Raw Data-Final'!$A$3:$A$1977,'SB35 Determination Data'!$K297,'5th Cycle APR Raw Data-Final'!$T$3:$T$1977,"&gt;="&amp;'SB35 Determination Data'!$F297,'5th Cycle APR Raw Data-Final'!$T$3:$T$1977,"&lt;"&amp;E297),SUMIFS('5th Cycle APR Raw Data-Final'!$S$3:$S$1977,'5th Cycle APR Raw Data-Final'!$A$3:$A$1977,'SB35 Determination Data'!$K297,'5th Cycle APR Raw Data-Final'!$T$3:$T$1977,"&gt;="&amp;'SB35 Determination Data'!$F297,'5th Cycle APR Raw Data-Final'!$T$3:$T$1977,"&lt;="&amp;G297))</f>
        <v>49</v>
      </c>
      <c r="AM297" s="100">
        <f t="shared" si="165"/>
        <v>24</v>
      </c>
      <c r="AN297" s="114">
        <f t="shared" si="166"/>
        <v>0.5</v>
      </c>
      <c r="AO297" s="2" t="str">
        <f t="shared" si="167"/>
        <v>NO</v>
      </c>
      <c r="AP297" s="2" t="str">
        <f t="shared" si="168"/>
        <v>NO</v>
      </c>
      <c r="AQ297" s="2" t="str">
        <f t="shared" si="169"/>
        <v>YES</v>
      </c>
      <c r="AR297" s="124" t="str">
        <f>VLOOKUP(K297,'2018Submitted'!$A$2:$C$540,3,FALSE)</f>
        <v>Successful</v>
      </c>
      <c r="AS297" s="2" t="str">
        <f t="shared" si="170"/>
        <v>YES</v>
      </c>
      <c r="AT297" s="2" t="str">
        <f t="shared" si="171"/>
        <v>NO</v>
      </c>
    </row>
    <row r="298" spans="1:46" s="2" customFormat="1" ht="12.75" customHeight="1" x14ac:dyDescent="0.2">
      <c r="A298" s="2" t="s">
        <v>5</v>
      </c>
      <c r="B298" s="2" t="str">
        <f t="shared" si="144"/>
        <v>MONTEBELLO</v>
      </c>
      <c r="C298" s="71">
        <f t="shared" si="145"/>
        <v>0.625</v>
      </c>
      <c r="D298" s="72">
        <f t="shared" si="146"/>
        <v>8</v>
      </c>
      <c r="E298" s="99">
        <f t="shared" si="147"/>
        <v>2018</v>
      </c>
      <c r="F298" s="99">
        <f t="shared" si="148"/>
        <v>2014</v>
      </c>
      <c r="G298" s="99" t="str">
        <f t="shared" si="149"/>
        <v>2021</v>
      </c>
      <c r="H298" s="2" t="str">
        <f t="shared" si="150"/>
        <v>10/15/2013</v>
      </c>
      <c r="I298" s="2" t="str">
        <f t="shared" si="151"/>
        <v>10/15/2021</v>
      </c>
      <c r="J298" s="2" t="s">
        <v>3</v>
      </c>
      <c r="K298" s="113" t="s">
        <v>1873</v>
      </c>
      <c r="L298" s="100" t="e">
        <f>VLOOKUP(K298,'5th Cycle APR Raw Data-Final'!$A$3:$P$1977,6,FALSE)</f>
        <v>#N/A</v>
      </c>
      <c r="M298" s="100">
        <f>IF(AN298&lt;1,SUMIFS('5th Cycle APR Raw Data-Final'!G$3:G$1977,'5th Cycle APR Raw Data-Final'!$A$3:$A$1977,'SB35 Determination Data'!$K298,'5th Cycle APR Raw Data-Final'!$T$3:$T$1977,"&gt;="&amp;'SB35 Determination Data'!$F298,'5th Cycle APR Raw Data-Final'!$T$3:$T$1977,"&lt;"&amp;E298),SUMIFS('5th Cycle APR Raw Data-Final'!G$3:G$1977,'5th Cycle APR Raw Data-Final'!$A$3:$A$1977,'SB35 Determination Data'!$K298,'5th Cycle APR Raw Data-Final'!$T$3:$T$1977,"&gt;="&amp;'SB35 Determination Data'!$F298,'5th Cycle APR Raw Data-Final'!$T$3:$T$1977,"&lt;="&amp;G298))</f>
        <v>0</v>
      </c>
      <c r="N298" s="100">
        <f>IF(AN298&lt;1,SUMIFS('5th Cycle APR Raw Data-Final'!H$3:H$1977,'5th Cycle APR Raw Data-Final'!$A$3:$A$1977,'SB35 Determination Data'!$K298,'5th Cycle APR Raw Data-Final'!$T$3:$T$1977,"&gt;="&amp;'SB35 Determination Data'!$F298,'5th Cycle APR Raw Data-Final'!$T$3:$T$1977,"&lt;"&amp;E298),SUMIFS('5th Cycle APR Raw Data-Final'!H$3:H$1977,'5th Cycle APR Raw Data-Final'!$A$3:$A$1977,'SB35 Determination Data'!$K298,'5th Cycle APR Raw Data-Final'!$T$3:$T$1977,"&gt;="&amp;'SB35 Determination Data'!$F298,'5th Cycle APR Raw Data-Final'!$T$3:$T$1977,"&lt;="&amp;G298))</f>
        <v>0</v>
      </c>
      <c r="O298" s="100">
        <f>IF(AN298&lt;1,SUMIFS('5th Cycle APR Raw Data-Final'!I$3:I$1977,'5th Cycle APR Raw Data-Final'!$A$3:$A$1977,'SB35 Determination Data'!$K298,'5th Cycle APR Raw Data-Final'!$T$3:$T$1977,"&gt;="&amp;'SB35 Determination Data'!$F298,'5th Cycle APR Raw Data-Final'!$T$3:$T$1977,"&lt;"&amp;E298),SUMIFS('5th Cycle APR Raw Data-Final'!I$3:I$1977,'5th Cycle APR Raw Data-Final'!$A$3:$A$1977,'SB35 Determination Data'!$K298,'5th Cycle APR Raw Data-Final'!$T$3:$T$1977,"&gt;="&amp;'SB35 Determination Data'!$F298,'5th Cycle APR Raw Data-Final'!$T$3:$T$1977,"&lt;="&amp;G298))</f>
        <v>0</v>
      </c>
      <c r="P298" s="100" t="e">
        <f t="shared" si="152"/>
        <v>#N/A</v>
      </c>
      <c r="Q298" s="112" t="str">
        <f t="shared" si="153"/>
        <v>No 2018 Annual Progress Report</v>
      </c>
      <c r="R298" s="101" t="e">
        <f t="shared" si="154"/>
        <v>#N/A</v>
      </c>
      <c r="S298" s="101" t="e">
        <f t="shared" si="155"/>
        <v>#N/A</v>
      </c>
      <c r="T298" s="100" t="e">
        <f>VLOOKUP(K298,'5th Cycle APR Raw Data-Final'!$A$3:$P$1977,10,FALSE)</f>
        <v>#N/A</v>
      </c>
      <c r="U298" s="100">
        <f>IF(AN298&lt;1,SUMIFS('5th Cycle APR Raw Data-Final'!K$3:K$1977,'5th Cycle APR Raw Data-Final'!$A$3:$A$1977,'SB35 Determination Data'!$K298,'5th Cycle APR Raw Data-Final'!$T$3:$T$1977,"&gt;="&amp;'SB35 Determination Data'!$F298,'5th Cycle APR Raw Data-Final'!$T$3:$T$1977,"&lt;"&amp;E298),SUMIFS('5th Cycle APR Raw Data-Final'!K$3:K$1977,'5th Cycle APR Raw Data-Final'!$A$3:$A$1977,'SB35 Determination Data'!$K298,'5th Cycle APR Raw Data-Final'!$T$3:$T$1977,"&gt;="&amp;'SB35 Determination Data'!$F298,'5th Cycle APR Raw Data-Final'!$T$3:$T$1977,"&lt;="&amp;G298))</f>
        <v>0</v>
      </c>
      <c r="V298" s="100">
        <f>IF(AN298&lt;1,SUMIFS('5th Cycle APR Raw Data-Final'!L$3:L$1977,'5th Cycle APR Raw Data-Final'!$A$3:$A$1977,'SB35 Determination Data'!$K298,'5th Cycle APR Raw Data-Final'!$T$3:$T$1977,"&gt;="&amp;'SB35 Determination Data'!$F298,'5th Cycle APR Raw Data-Final'!$T$3:$T$1977,"&lt;"&amp;E298),SUMIFS('5th Cycle APR Raw Data-Final'!L$3:L$1977,'5th Cycle APR Raw Data-Final'!$A$3:$A$1977,'SB35 Determination Data'!$K298,'5th Cycle APR Raw Data-Final'!$T$3:$T$1977,"&gt;="&amp;'SB35 Determination Data'!$F298,'5th Cycle APR Raw Data-Final'!$T$3:$T$1977,"&lt;="&amp;G298))</f>
        <v>0</v>
      </c>
      <c r="W298" s="100">
        <f>IF(AN298&lt;1,SUMIFS('5th Cycle APR Raw Data-Final'!M$3:M$1977,'5th Cycle APR Raw Data-Final'!$A$3:$A$1977,'SB35 Determination Data'!$K298,'5th Cycle APR Raw Data-Final'!$T$3:$T$1977,"&gt;="&amp;'SB35 Determination Data'!$F298,'5th Cycle APR Raw Data-Final'!$T$3:$T$1977,"&lt;"&amp;E298),SUMIFS('5th Cycle APR Raw Data-Final'!M$3:M$1977,'5th Cycle APR Raw Data-Final'!$A$3:$A$1977,'SB35 Determination Data'!$K298,'5th Cycle APR Raw Data-Final'!$T$3:$T$1977,"&gt;="&amp;'SB35 Determination Data'!$F298,'5th Cycle APR Raw Data-Final'!$T$3:$T$1977,"&lt;="&amp;G298))</f>
        <v>0</v>
      </c>
      <c r="X298" s="100" t="e">
        <f t="shared" si="156"/>
        <v>#N/A</v>
      </c>
      <c r="Y298" s="100" t="e">
        <f t="shared" si="157"/>
        <v>#N/A</v>
      </c>
      <c r="Z298" s="100" t="e">
        <f t="shared" si="158"/>
        <v>#N/A</v>
      </c>
      <c r="AA298" s="112" t="str">
        <f t="shared" si="159"/>
        <v>No 2018 Annual Progress Report</v>
      </c>
      <c r="AB298" s="112" t="str">
        <f t="shared" si="160"/>
        <v>No 2018 Annual Progress Report</v>
      </c>
      <c r="AC298" s="100" t="e">
        <f>VLOOKUP(K298,'5th Cycle APR Raw Data-Final'!$A$3:$P$1977,14,FALSE)</f>
        <v>#N/A</v>
      </c>
      <c r="AD298" s="100">
        <f>IF(AN298&lt;1,SUMIFS('5th Cycle APR Raw Data-Final'!$O$3:$O$1977,'5th Cycle APR Raw Data-Final'!$A$3:$A$1977,'SB35 Determination Data'!$K298,'5th Cycle APR Raw Data-Final'!$T$3:$T$1977,"&gt;="&amp;'SB35 Determination Data'!$F298,'5th Cycle APR Raw Data-Final'!$T$3:$T$1977,"&lt;"&amp;E298),SUMIFS('5th Cycle APR Raw Data-Final'!$O$3:$O$1977,'5th Cycle APR Raw Data-Final'!$A$3:$A$1977,'SB35 Determination Data'!$K298,'5th Cycle APR Raw Data-Final'!$T$3:$T$1977,"&gt;="&amp;'SB35 Determination Data'!$F298,'5th Cycle APR Raw Data-Final'!$T$3:$T$1977,"&lt;="&amp;G298))</f>
        <v>0</v>
      </c>
      <c r="AE298" s="100" t="e">
        <f t="shared" si="161"/>
        <v>#N/A</v>
      </c>
      <c r="AF298" s="112" t="str">
        <f t="shared" si="162"/>
        <v>No 2018 Annual Progress Report</v>
      </c>
      <c r="AG298" s="100" t="e">
        <f>VLOOKUP(K298,'5th Cycle APR Raw Data-Final'!$A$3:$P$1977,16,FALSE)</f>
        <v>#N/A</v>
      </c>
      <c r="AH298" s="100">
        <f>IF(AN298&lt;1,SUMIFS('5th Cycle APR Raw Data-Final'!$Q$3:$Q$1977,'5th Cycle APR Raw Data-Final'!$A$3:$A$1977,'SB35 Determination Data'!$K298,'5th Cycle APR Raw Data-Final'!$T$3:$T$1977,"&gt;="&amp;'SB35 Determination Data'!$F298,'5th Cycle APR Raw Data-Final'!$T$3:$T$1977,"&lt;"&amp;E298),SUMIFS('5th Cycle APR Raw Data-Final'!$Q$3:$Q$1977,'5th Cycle APR Raw Data-Final'!$A$3:$A$1977,'SB35 Determination Data'!$K298,'5th Cycle APR Raw Data-Final'!$T$3:$T$1977,"&gt;="&amp;'SB35 Determination Data'!$F298,'5th Cycle APR Raw Data-Final'!$T$3:$T$1977,"&lt;="&amp;G298))</f>
        <v>0</v>
      </c>
      <c r="AI298" s="100" t="e">
        <f t="shared" si="163"/>
        <v>#N/A</v>
      </c>
      <c r="AJ298" s="112" t="str">
        <f t="shared" si="164"/>
        <v>No 2018 Annual Progress Report</v>
      </c>
      <c r="AK298" s="100" t="e">
        <f>VLOOKUP(K298,'5th Cycle APR Raw Data-Final'!$A$3:$R$1977,18,FALSE)</f>
        <v>#N/A</v>
      </c>
      <c r="AL298" s="100">
        <f>IF(AN298&lt;1,SUMIFS('5th Cycle APR Raw Data-Final'!$S$3:$S$1977,'5th Cycle APR Raw Data-Final'!$A$3:$A$1977,'SB35 Determination Data'!$K298,'5th Cycle APR Raw Data-Final'!$T$3:$T$1977,"&gt;="&amp;'SB35 Determination Data'!$F298,'5th Cycle APR Raw Data-Final'!$T$3:$T$1977,"&lt;"&amp;E298),SUMIFS('5th Cycle APR Raw Data-Final'!$S$3:$S$1977,'5th Cycle APR Raw Data-Final'!$A$3:$A$1977,'SB35 Determination Data'!$K298,'5th Cycle APR Raw Data-Final'!$T$3:$T$1977,"&gt;="&amp;'SB35 Determination Data'!$F298,'5th Cycle APR Raw Data-Final'!$T$3:$T$1977,"&lt;="&amp;G298))</f>
        <v>0</v>
      </c>
      <c r="AM298" s="100" t="e">
        <f t="shared" si="165"/>
        <v>#N/A</v>
      </c>
      <c r="AN298" s="114">
        <f t="shared" si="166"/>
        <v>0.5</v>
      </c>
      <c r="AO298" s="2" t="str">
        <f t="shared" si="167"/>
        <v>YES</v>
      </c>
      <c r="AP298" s="2" t="str">
        <f t="shared" si="168"/>
        <v>NO</v>
      </c>
      <c r="AQ298" s="2" t="str">
        <f t="shared" si="169"/>
        <v>NO</v>
      </c>
      <c r="AR298" s="124" t="str">
        <f>VLOOKUP(K298,'2018Submitted'!$A$2:$C$540,3,FALSE)</f>
        <v>No 2018 Annual Progress Report</v>
      </c>
      <c r="AS298" s="2" t="str">
        <f t="shared" si="170"/>
        <v>YES</v>
      </c>
      <c r="AT298" s="2" t="str">
        <f t="shared" si="171"/>
        <v>NO</v>
      </c>
    </row>
    <row r="299" spans="1:46" s="2" customFormat="1" ht="12.75" customHeight="1" x14ac:dyDescent="0.2">
      <c r="A299" s="2" t="s">
        <v>68</v>
      </c>
      <c r="B299" s="2" t="str">
        <f t="shared" si="144"/>
        <v>MONTEREY</v>
      </c>
      <c r="C299" s="71">
        <f t="shared" si="145"/>
        <v>0.375</v>
      </c>
      <c r="D299" s="72">
        <f t="shared" si="146"/>
        <v>8</v>
      </c>
      <c r="E299" s="99">
        <f t="shared" si="147"/>
        <v>2020</v>
      </c>
      <c r="F299" s="99">
        <f t="shared" si="148"/>
        <v>2016</v>
      </c>
      <c r="G299" s="99" t="str">
        <f t="shared" si="149"/>
        <v>2023</v>
      </c>
      <c r="H299" s="2" t="str">
        <f t="shared" si="150"/>
        <v>12/31/2015</v>
      </c>
      <c r="I299" s="2" t="str">
        <f t="shared" si="151"/>
        <v>12/31/2023</v>
      </c>
      <c r="J299" s="2" t="s">
        <v>26</v>
      </c>
      <c r="K299" s="113" t="s">
        <v>68</v>
      </c>
      <c r="L299" s="100">
        <f>VLOOKUP(K299,'5th Cycle APR Raw Data-Final'!$A$3:$P$1977,6,FALSE)</f>
        <v>157</v>
      </c>
      <c r="M299" s="100">
        <f>IF(AN299&lt;1,SUMIFS('5th Cycle APR Raw Data-Final'!G$3:G$1977,'5th Cycle APR Raw Data-Final'!$A$3:$A$1977,'SB35 Determination Data'!$K299,'5th Cycle APR Raw Data-Final'!$T$3:$T$1977,"&gt;="&amp;'SB35 Determination Data'!$F299,'5th Cycle APR Raw Data-Final'!$T$3:$T$1977,"&lt;"&amp;E299),SUMIFS('5th Cycle APR Raw Data-Final'!G$3:G$1977,'5th Cycle APR Raw Data-Final'!$A$3:$A$1977,'SB35 Determination Data'!$K299,'5th Cycle APR Raw Data-Final'!$T$3:$T$1977,"&gt;="&amp;'SB35 Determination Data'!$F299,'5th Cycle APR Raw Data-Final'!$T$3:$T$1977,"&lt;="&amp;G299))</f>
        <v>19</v>
      </c>
      <c r="N299" s="100">
        <f>IF(AN299&lt;1,SUMIFS('5th Cycle APR Raw Data-Final'!H$3:H$1977,'5th Cycle APR Raw Data-Final'!$A$3:$A$1977,'SB35 Determination Data'!$K299,'5th Cycle APR Raw Data-Final'!$T$3:$T$1977,"&gt;="&amp;'SB35 Determination Data'!$F299,'5th Cycle APR Raw Data-Final'!$T$3:$T$1977,"&lt;"&amp;E299),SUMIFS('5th Cycle APR Raw Data-Final'!H$3:H$1977,'5th Cycle APR Raw Data-Final'!$A$3:$A$1977,'SB35 Determination Data'!$K299,'5th Cycle APR Raw Data-Final'!$T$3:$T$1977,"&gt;="&amp;'SB35 Determination Data'!$F299,'5th Cycle APR Raw Data-Final'!$T$3:$T$1977,"&lt;="&amp;G299))</f>
        <v>19</v>
      </c>
      <c r="O299" s="100">
        <f>IF(AN299&lt;1,SUMIFS('5th Cycle APR Raw Data-Final'!I$3:I$1977,'5th Cycle APR Raw Data-Final'!$A$3:$A$1977,'SB35 Determination Data'!$K299,'5th Cycle APR Raw Data-Final'!$T$3:$T$1977,"&gt;="&amp;'SB35 Determination Data'!$F299,'5th Cycle APR Raw Data-Final'!$T$3:$T$1977,"&lt;"&amp;E299),SUMIFS('5th Cycle APR Raw Data-Final'!I$3:I$1977,'5th Cycle APR Raw Data-Final'!$A$3:$A$1977,'SB35 Determination Data'!$K299,'5th Cycle APR Raw Data-Final'!$T$3:$T$1977,"&gt;="&amp;'SB35 Determination Data'!$F299,'5th Cycle APR Raw Data-Final'!$T$3:$T$1977,"&lt;="&amp;G299))</f>
        <v>0</v>
      </c>
      <c r="P299" s="100">
        <f t="shared" si="152"/>
        <v>138</v>
      </c>
      <c r="Q299" s="112">
        <f t="shared" si="153"/>
        <v>0.12101910828025478</v>
      </c>
      <c r="R299" s="101">
        <f t="shared" si="154"/>
        <v>59</v>
      </c>
      <c r="S299" s="101">
        <f t="shared" si="155"/>
        <v>0</v>
      </c>
      <c r="T299" s="100">
        <f>VLOOKUP(K299,'5th Cycle APR Raw Data-Final'!$A$3:$P$1977,10,FALSE)</f>
        <v>102</v>
      </c>
      <c r="U299" s="100">
        <f>IF(AN299&lt;1,SUMIFS('5th Cycle APR Raw Data-Final'!K$3:K$1977,'5th Cycle APR Raw Data-Final'!$A$3:$A$1977,'SB35 Determination Data'!$K299,'5th Cycle APR Raw Data-Final'!$T$3:$T$1977,"&gt;="&amp;'SB35 Determination Data'!$F299,'5th Cycle APR Raw Data-Final'!$T$3:$T$1977,"&lt;"&amp;E299),SUMIFS('5th Cycle APR Raw Data-Final'!K$3:K$1977,'5th Cycle APR Raw Data-Final'!$A$3:$A$1977,'SB35 Determination Data'!$K299,'5th Cycle APR Raw Data-Final'!$T$3:$T$1977,"&gt;="&amp;'SB35 Determination Data'!$F299,'5th Cycle APR Raw Data-Final'!$T$3:$T$1977,"&lt;="&amp;G299))</f>
        <v>0</v>
      </c>
      <c r="V299" s="100">
        <f>IF(AN299&lt;1,SUMIFS('5th Cycle APR Raw Data-Final'!L$3:L$1977,'5th Cycle APR Raw Data-Final'!$A$3:$A$1977,'SB35 Determination Data'!$K299,'5th Cycle APR Raw Data-Final'!$T$3:$T$1977,"&gt;="&amp;'SB35 Determination Data'!$F299,'5th Cycle APR Raw Data-Final'!$T$3:$T$1977,"&lt;"&amp;E299),SUMIFS('5th Cycle APR Raw Data-Final'!L$3:L$1977,'5th Cycle APR Raw Data-Final'!$A$3:$A$1977,'SB35 Determination Data'!$K299,'5th Cycle APR Raw Data-Final'!$T$3:$T$1977,"&gt;="&amp;'SB35 Determination Data'!$F299,'5th Cycle APR Raw Data-Final'!$T$3:$T$1977,"&lt;="&amp;G299))</f>
        <v>0</v>
      </c>
      <c r="W299" s="100">
        <f>IF(AN299&lt;1,SUMIFS('5th Cycle APR Raw Data-Final'!M$3:M$1977,'5th Cycle APR Raw Data-Final'!$A$3:$A$1977,'SB35 Determination Data'!$K299,'5th Cycle APR Raw Data-Final'!$T$3:$T$1977,"&gt;="&amp;'SB35 Determination Data'!$F299,'5th Cycle APR Raw Data-Final'!$T$3:$T$1977,"&lt;"&amp;E299),SUMIFS('5th Cycle APR Raw Data-Final'!M$3:M$1977,'5th Cycle APR Raw Data-Final'!$A$3:$A$1977,'SB35 Determination Data'!$K299,'5th Cycle APR Raw Data-Final'!$T$3:$T$1977,"&gt;="&amp;'SB35 Determination Data'!$F299,'5th Cycle APR Raw Data-Final'!$T$3:$T$1977,"&lt;="&amp;G299))</f>
        <v>0</v>
      </c>
      <c r="X299" s="100">
        <f t="shared" si="156"/>
        <v>102</v>
      </c>
      <c r="Y299" s="100">
        <f t="shared" si="157"/>
        <v>0</v>
      </c>
      <c r="Z299" s="100">
        <f t="shared" si="158"/>
        <v>102</v>
      </c>
      <c r="AA299" s="112">
        <f t="shared" si="159"/>
        <v>0</v>
      </c>
      <c r="AB299" s="112">
        <f t="shared" si="160"/>
        <v>0</v>
      </c>
      <c r="AC299" s="100">
        <f>VLOOKUP(K299,'5th Cycle APR Raw Data-Final'!$A$3:$P$1977,14,FALSE)</f>
        <v>119</v>
      </c>
      <c r="AD299" s="100">
        <f>IF(AN299&lt;1,SUMIFS('5th Cycle APR Raw Data-Final'!$O$3:$O$1977,'5th Cycle APR Raw Data-Final'!$A$3:$A$1977,'SB35 Determination Data'!$K299,'5th Cycle APR Raw Data-Final'!$T$3:$T$1977,"&gt;="&amp;'SB35 Determination Data'!$F299,'5th Cycle APR Raw Data-Final'!$T$3:$T$1977,"&lt;"&amp;E299),SUMIFS('5th Cycle APR Raw Data-Final'!$O$3:$O$1977,'5th Cycle APR Raw Data-Final'!$A$3:$A$1977,'SB35 Determination Data'!$K299,'5th Cycle APR Raw Data-Final'!$T$3:$T$1977,"&gt;="&amp;'SB35 Determination Data'!$F299,'5th Cycle APR Raw Data-Final'!$T$3:$T$1977,"&lt;="&amp;G299))</f>
        <v>2</v>
      </c>
      <c r="AE299" s="100">
        <f t="shared" si="161"/>
        <v>117</v>
      </c>
      <c r="AF299" s="112">
        <f t="shared" si="162"/>
        <v>1.680672268907563E-2</v>
      </c>
      <c r="AG299" s="100">
        <f>VLOOKUP(K299,'5th Cycle APR Raw Data-Final'!$A$3:$P$1977,16,FALSE)</f>
        <v>272</v>
      </c>
      <c r="AH299" s="100">
        <f>IF(AN299&lt;1,SUMIFS('5th Cycle APR Raw Data-Final'!$Q$3:$Q$1977,'5th Cycle APR Raw Data-Final'!$A$3:$A$1977,'SB35 Determination Data'!$K299,'5th Cycle APR Raw Data-Final'!$T$3:$T$1977,"&gt;="&amp;'SB35 Determination Data'!$F299,'5th Cycle APR Raw Data-Final'!$T$3:$T$1977,"&lt;"&amp;E299),SUMIFS('5th Cycle APR Raw Data-Final'!$Q$3:$Q$1977,'5th Cycle APR Raw Data-Final'!$A$3:$A$1977,'SB35 Determination Data'!$K299,'5th Cycle APR Raw Data-Final'!$T$3:$T$1977,"&gt;="&amp;'SB35 Determination Data'!$F299,'5th Cycle APR Raw Data-Final'!$T$3:$T$1977,"&lt;="&amp;G299))</f>
        <v>71</v>
      </c>
      <c r="AI299" s="100">
        <f t="shared" si="163"/>
        <v>201</v>
      </c>
      <c r="AJ299" s="112">
        <f t="shared" si="164"/>
        <v>0.2610294117647059</v>
      </c>
      <c r="AK299" s="100">
        <f>VLOOKUP(K299,'5th Cycle APR Raw Data-Final'!$A$3:$R$1977,18,FALSE)</f>
        <v>650</v>
      </c>
      <c r="AL299" s="100">
        <f>IF(AN299&lt;1,SUMIFS('5th Cycle APR Raw Data-Final'!$S$3:$S$1977,'5th Cycle APR Raw Data-Final'!$A$3:$A$1977,'SB35 Determination Data'!$K299,'5th Cycle APR Raw Data-Final'!$T$3:$T$1977,"&gt;="&amp;'SB35 Determination Data'!$F299,'5th Cycle APR Raw Data-Final'!$T$3:$T$1977,"&lt;"&amp;E299),SUMIFS('5th Cycle APR Raw Data-Final'!$S$3:$S$1977,'5th Cycle APR Raw Data-Final'!$A$3:$A$1977,'SB35 Determination Data'!$K299,'5th Cycle APR Raw Data-Final'!$T$3:$T$1977,"&gt;="&amp;'SB35 Determination Data'!$F299,'5th Cycle APR Raw Data-Final'!$T$3:$T$1977,"&lt;="&amp;G299))</f>
        <v>92</v>
      </c>
      <c r="AM299" s="100">
        <f t="shared" si="165"/>
        <v>558</v>
      </c>
      <c r="AN299" s="114">
        <f t="shared" si="166"/>
        <v>0.375</v>
      </c>
      <c r="AO299" s="2" t="str">
        <f t="shared" si="167"/>
        <v>YES</v>
      </c>
      <c r="AP299" s="2" t="str">
        <f t="shared" si="168"/>
        <v>NO</v>
      </c>
      <c r="AQ299" s="2" t="str">
        <f t="shared" si="169"/>
        <v>NO</v>
      </c>
      <c r="AR299" s="124" t="str">
        <f>VLOOKUP(K299,'2018Submitted'!$A$2:$C$540,3,FALSE)</f>
        <v>Successful</v>
      </c>
      <c r="AS299" s="2" t="str">
        <f t="shared" si="170"/>
        <v>NO</v>
      </c>
      <c r="AT299" s="2" t="str">
        <f t="shared" si="171"/>
        <v>NO</v>
      </c>
    </row>
    <row r="300" spans="1:46" s="2" customFormat="1" ht="12.75" customHeight="1" x14ac:dyDescent="0.2">
      <c r="A300" s="2" t="s">
        <v>68</v>
      </c>
      <c r="B300" s="2" t="str">
        <f t="shared" si="144"/>
        <v>MONTEREY COUNTY</v>
      </c>
      <c r="C300" s="71">
        <f t="shared" si="145"/>
        <v>0.375</v>
      </c>
      <c r="D300" s="72">
        <f t="shared" si="146"/>
        <v>8</v>
      </c>
      <c r="E300" s="99">
        <f t="shared" si="147"/>
        <v>2020</v>
      </c>
      <c r="F300" s="99">
        <f t="shared" si="148"/>
        <v>2016</v>
      </c>
      <c r="G300" s="99" t="str">
        <f t="shared" si="149"/>
        <v>2023</v>
      </c>
      <c r="H300" s="2" t="str">
        <f t="shared" si="150"/>
        <v>12/31/2015</v>
      </c>
      <c r="I300" s="2" t="str">
        <f t="shared" si="151"/>
        <v>12/31/2023</v>
      </c>
      <c r="J300" s="2" t="s">
        <v>26</v>
      </c>
      <c r="K300" s="113" t="s">
        <v>200</v>
      </c>
      <c r="L300" s="100">
        <f>VLOOKUP(K300,'5th Cycle APR Raw Data-Final'!$A$3:$P$1977,6,FALSE)</f>
        <v>374</v>
      </c>
      <c r="M300" s="100">
        <f>IF(AN300&lt;1,SUMIFS('5th Cycle APR Raw Data-Final'!G$3:G$1977,'5th Cycle APR Raw Data-Final'!$A$3:$A$1977,'SB35 Determination Data'!$K300,'5th Cycle APR Raw Data-Final'!$T$3:$T$1977,"&gt;="&amp;'SB35 Determination Data'!$F300,'5th Cycle APR Raw Data-Final'!$T$3:$T$1977,"&lt;"&amp;E300),SUMIFS('5th Cycle APR Raw Data-Final'!G$3:G$1977,'5th Cycle APR Raw Data-Final'!$A$3:$A$1977,'SB35 Determination Data'!$K300,'5th Cycle APR Raw Data-Final'!$T$3:$T$1977,"&gt;="&amp;'SB35 Determination Data'!$F300,'5th Cycle APR Raw Data-Final'!$T$3:$T$1977,"&lt;="&amp;G300))</f>
        <v>219</v>
      </c>
      <c r="N300" s="100">
        <f>IF(AN300&lt;1,SUMIFS('5th Cycle APR Raw Data-Final'!H$3:H$1977,'5th Cycle APR Raw Data-Final'!$A$3:$A$1977,'SB35 Determination Data'!$K300,'5th Cycle APR Raw Data-Final'!$T$3:$T$1977,"&gt;="&amp;'SB35 Determination Data'!$F300,'5th Cycle APR Raw Data-Final'!$T$3:$T$1977,"&lt;"&amp;E300),SUMIFS('5th Cycle APR Raw Data-Final'!H$3:H$1977,'5th Cycle APR Raw Data-Final'!$A$3:$A$1977,'SB35 Determination Data'!$K300,'5th Cycle APR Raw Data-Final'!$T$3:$T$1977,"&gt;="&amp;'SB35 Determination Data'!$F300,'5th Cycle APR Raw Data-Final'!$T$3:$T$1977,"&lt;="&amp;G300))</f>
        <v>44</v>
      </c>
      <c r="O300" s="100">
        <f>IF(AN300&lt;1,SUMIFS('5th Cycle APR Raw Data-Final'!I$3:I$1977,'5th Cycle APR Raw Data-Final'!$A$3:$A$1977,'SB35 Determination Data'!$K300,'5th Cycle APR Raw Data-Final'!$T$3:$T$1977,"&gt;="&amp;'SB35 Determination Data'!$F300,'5th Cycle APR Raw Data-Final'!$T$3:$T$1977,"&lt;"&amp;E300),SUMIFS('5th Cycle APR Raw Data-Final'!I$3:I$1977,'5th Cycle APR Raw Data-Final'!$A$3:$A$1977,'SB35 Determination Data'!$K300,'5th Cycle APR Raw Data-Final'!$T$3:$T$1977,"&gt;="&amp;'SB35 Determination Data'!$F300,'5th Cycle APR Raw Data-Final'!$T$3:$T$1977,"&lt;="&amp;G300))</f>
        <v>175</v>
      </c>
      <c r="P300" s="100">
        <f t="shared" si="152"/>
        <v>155</v>
      </c>
      <c r="Q300" s="112">
        <f t="shared" si="153"/>
        <v>0.58556149732620322</v>
      </c>
      <c r="R300" s="101">
        <f t="shared" si="154"/>
        <v>140</v>
      </c>
      <c r="S300" s="101">
        <f t="shared" si="155"/>
        <v>79</v>
      </c>
      <c r="T300" s="100">
        <f>VLOOKUP(K300,'5th Cycle APR Raw Data-Final'!$A$3:$P$1977,10,FALSE)</f>
        <v>244</v>
      </c>
      <c r="U300" s="100">
        <f>IF(AN300&lt;1,SUMIFS('5th Cycle APR Raw Data-Final'!K$3:K$1977,'5th Cycle APR Raw Data-Final'!$A$3:$A$1977,'SB35 Determination Data'!$K300,'5th Cycle APR Raw Data-Final'!$T$3:$T$1977,"&gt;="&amp;'SB35 Determination Data'!$F300,'5th Cycle APR Raw Data-Final'!$T$3:$T$1977,"&lt;"&amp;E300),SUMIFS('5th Cycle APR Raw Data-Final'!K$3:K$1977,'5th Cycle APR Raw Data-Final'!$A$3:$A$1977,'SB35 Determination Data'!$K300,'5th Cycle APR Raw Data-Final'!$T$3:$T$1977,"&gt;="&amp;'SB35 Determination Data'!$F300,'5th Cycle APR Raw Data-Final'!$T$3:$T$1977,"&lt;="&amp;G300))</f>
        <v>13</v>
      </c>
      <c r="V300" s="100">
        <f>IF(AN300&lt;1,SUMIFS('5th Cycle APR Raw Data-Final'!L$3:L$1977,'5th Cycle APR Raw Data-Final'!$A$3:$A$1977,'SB35 Determination Data'!$K300,'5th Cycle APR Raw Data-Final'!$T$3:$T$1977,"&gt;="&amp;'SB35 Determination Data'!$F300,'5th Cycle APR Raw Data-Final'!$T$3:$T$1977,"&lt;"&amp;E300),SUMIFS('5th Cycle APR Raw Data-Final'!L$3:L$1977,'5th Cycle APR Raw Data-Final'!$A$3:$A$1977,'SB35 Determination Data'!$K300,'5th Cycle APR Raw Data-Final'!$T$3:$T$1977,"&gt;="&amp;'SB35 Determination Data'!$F300,'5th Cycle APR Raw Data-Final'!$T$3:$T$1977,"&lt;="&amp;G300))</f>
        <v>13</v>
      </c>
      <c r="W300" s="100">
        <f>IF(AN300&lt;1,SUMIFS('5th Cycle APR Raw Data-Final'!M$3:M$1977,'5th Cycle APR Raw Data-Final'!$A$3:$A$1977,'SB35 Determination Data'!$K300,'5th Cycle APR Raw Data-Final'!$T$3:$T$1977,"&gt;="&amp;'SB35 Determination Data'!$F300,'5th Cycle APR Raw Data-Final'!$T$3:$T$1977,"&lt;"&amp;E300),SUMIFS('5th Cycle APR Raw Data-Final'!M$3:M$1977,'5th Cycle APR Raw Data-Final'!$A$3:$A$1977,'SB35 Determination Data'!$K300,'5th Cycle APR Raw Data-Final'!$T$3:$T$1977,"&gt;="&amp;'SB35 Determination Data'!$F300,'5th Cycle APR Raw Data-Final'!$T$3:$T$1977,"&lt;="&amp;G300))</f>
        <v>0</v>
      </c>
      <c r="X300" s="100">
        <f t="shared" si="156"/>
        <v>231</v>
      </c>
      <c r="Y300" s="100">
        <f t="shared" si="157"/>
        <v>92</v>
      </c>
      <c r="Z300" s="100">
        <f t="shared" si="158"/>
        <v>152</v>
      </c>
      <c r="AA300" s="112">
        <f t="shared" si="159"/>
        <v>5.3278688524590161E-2</v>
      </c>
      <c r="AB300" s="112">
        <f t="shared" si="160"/>
        <v>0.37704918032786883</v>
      </c>
      <c r="AC300" s="100">
        <f>VLOOKUP(K300,'5th Cycle APR Raw Data-Final'!$A$3:$P$1977,14,FALSE)</f>
        <v>282</v>
      </c>
      <c r="AD300" s="100">
        <f>IF(AN300&lt;1,SUMIFS('5th Cycle APR Raw Data-Final'!$O$3:$O$1977,'5th Cycle APR Raw Data-Final'!$A$3:$A$1977,'SB35 Determination Data'!$K300,'5th Cycle APR Raw Data-Final'!$T$3:$T$1977,"&gt;="&amp;'SB35 Determination Data'!$F300,'5th Cycle APR Raw Data-Final'!$T$3:$T$1977,"&lt;"&amp;E300),SUMIFS('5th Cycle APR Raw Data-Final'!$O$3:$O$1977,'5th Cycle APR Raw Data-Final'!$A$3:$A$1977,'SB35 Determination Data'!$K300,'5th Cycle APR Raw Data-Final'!$T$3:$T$1977,"&gt;="&amp;'SB35 Determination Data'!$F300,'5th Cycle APR Raw Data-Final'!$T$3:$T$1977,"&lt;="&amp;G300))</f>
        <v>27</v>
      </c>
      <c r="AE300" s="100">
        <f t="shared" si="161"/>
        <v>255</v>
      </c>
      <c r="AF300" s="112">
        <f t="shared" si="162"/>
        <v>9.5744680851063829E-2</v>
      </c>
      <c r="AG300" s="100">
        <f>VLOOKUP(K300,'5th Cycle APR Raw Data-Final'!$A$3:$P$1977,16,FALSE)</f>
        <v>651</v>
      </c>
      <c r="AH300" s="100">
        <f>IF(AN300&lt;1,SUMIFS('5th Cycle APR Raw Data-Final'!$Q$3:$Q$1977,'5th Cycle APR Raw Data-Final'!$A$3:$A$1977,'SB35 Determination Data'!$K300,'5th Cycle APR Raw Data-Final'!$T$3:$T$1977,"&gt;="&amp;'SB35 Determination Data'!$F300,'5th Cycle APR Raw Data-Final'!$T$3:$T$1977,"&lt;"&amp;E300),SUMIFS('5th Cycle APR Raw Data-Final'!$Q$3:$Q$1977,'5th Cycle APR Raw Data-Final'!$A$3:$A$1977,'SB35 Determination Data'!$K300,'5th Cycle APR Raw Data-Final'!$T$3:$T$1977,"&gt;="&amp;'SB35 Determination Data'!$F300,'5th Cycle APR Raw Data-Final'!$T$3:$T$1977,"&lt;="&amp;G300))</f>
        <v>995</v>
      </c>
      <c r="AI300" s="100">
        <f t="shared" si="163"/>
        <v>0</v>
      </c>
      <c r="AJ300" s="112">
        <f t="shared" si="164"/>
        <v>1.5284178187403994</v>
      </c>
      <c r="AK300" s="100">
        <f>VLOOKUP(K300,'5th Cycle APR Raw Data-Final'!$A$3:$R$1977,18,FALSE)</f>
        <v>1551</v>
      </c>
      <c r="AL300" s="100">
        <f>IF(AN300&lt;1,SUMIFS('5th Cycle APR Raw Data-Final'!$S$3:$S$1977,'5th Cycle APR Raw Data-Final'!$A$3:$A$1977,'SB35 Determination Data'!$K300,'5th Cycle APR Raw Data-Final'!$T$3:$T$1977,"&gt;="&amp;'SB35 Determination Data'!$F300,'5th Cycle APR Raw Data-Final'!$T$3:$T$1977,"&lt;"&amp;E300),SUMIFS('5th Cycle APR Raw Data-Final'!$S$3:$S$1977,'5th Cycle APR Raw Data-Final'!$A$3:$A$1977,'SB35 Determination Data'!$K300,'5th Cycle APR Raw Data-Final'!$T$3:$T$1977,"&gt;="&amp;'SB35 Determination Data'!$F300,'5th Cycle APR Raw Data-Final'!$T$3:$T$1977,"&lt;="&amp;G300))</f>
        <v>1254</v>
      </c>
      <c r="AM300" s="100">
        <f t="shared" si="165"/>
        <v>641</v>
      </c>
      <c r="AN300" s="114">
        <f t="shared" si="166"/>
        <v>0.375</v>
      </c>
      <c r="AO300" s="2" t="str">
        <f t="shared" si="167"/>
        <v>NO</v>
      </c>
      <c r="AP300" s="2" t="str">
        <f t="shared" si="168"/>
        <v>NO</v>
      </c>
      <c r="AQ300" s="2" t="str">
        <f t="shared" si="169"/>
        <v>YES</v>
      </c>
      <c r="AR300" s="124" t="str">
        <f>VLOOKUP(K300,'2018Submitted'!$A$2:$C$540,3,FALSE)</f>
        <v>Successful</v>
      </c>
      <c r="AS300" s="2" t="str">
        <f t="shared" si="170"/>
        <v>YES</v>
      </c>
      <c r="AT300" s="2" t="str">
        <f t="shared" si="171"/>
        <v>NO</v>
      </c>
    </row>
    <row r="301" spans="1:46" s="2" customFormat="1" ht="12.75" customHeight="1" x14ac:dyDescent="0.2">
      <c r="A301" s="2" t="s">
        <v>5</v>
      </c>
      <c r="B301" s="2" t="str">
        <f t="shared" si="144"/>
        <v>MONTEREY PARK</v>
      </c>
      <c r="C301" s="71">
        <f t="shared" si="145"/>
        <v>0.625</v>
      </c>
      <c r="D301" s="72">
        <f t="shared" si="146"/>
        <v>8</v>
      </c>
      <c r="E301" s="99">
        <f t="shared" si="147"/>
        <v>2018</v>
      </c>
      <c r="F301" s="99">
        <f t="shared" si="148"/>
        <v>2014</v>
      </c>
      <c r="G301" s="99" t="str">
        <f t="shared" si="149"/>
        <v>2021</v>
      </c>
      <c r="H301" s="2" t="str">
        <f t="shared" si="150"/>
        <v>10/15/2013</v>
      </c>
      <c r="I301" s="2" t="str">
        <f t="shared" si="151"/>
        <v>10/15/2021</v>
      </c>
      <c r="J301" s="2" t="s">
        <v>3</v>
      </c>
      <c r="K301" s="113" t="s">
        <v>1066</v>
      </c>
      <c r="L301" s="100">
        <f>VLOOKUP(K301,'5th Cycle APR Raw Data-Final'!$A$3:$P$1977,6,FALSE)</f>
        <v>205</v>
      </c>
      <c r="M301" s="100">
        <f>IF(AN301&lt;1,SUMIFS('5th Cycle APR Raw Data-Final'!G$3:G$1977,'5th Cycle APR Raw Data-Final'!$A$3:$A$1977,'SB35 Determination Data'!$K301,'5th Cycle APR Raw Data-Final'!$T$3:$T$1977,"&gt;="&amp;'SB35 Determination Data'!$F301,'5th Cycle APR Raw Data-Final'!$T$3:$T$1977,"&lt;"&amp;E301),SUMIFS('5th Cycle APR Raw Data-Final'!G$3:G$1977,'5th Cycle APR Raw Data-Final'!$A$3:$A$1977,'SB35 Determination Data'!$K301,'5th Cycle APR Raw Data-Final'!$T$3:$T$1977,"&gt;="&amp;'SB35 Determination Data'!$F301,'5th Cycle APR Raw Data-Final'!$T$3:$T$1977,"&lt;="&amp;G301))</f>
        <v>0</v>
      </c>
      <c r="N301" s="100">
        <f>IF(AN301&lt;1,SUMIFS('5th Cycle APR Raw Data-Final'!H$3:H$1977,'5th Cycle APR Raw Data-Final'!$A$3:$A$1977,'SB35 Determination Data'!$K301,'5th Cycle APR Raw Data-Final'!$T$3:$T$1977,"&gt;="&amp;'SB35 Determination Data'!$F301,'5th Cycle APR Raw Data-Final'!$T$3:$T$1977,"&lt;"&amp;E301),SUMIFS('5th Cycle APR Raw Data-Final'!H$3:H$1977,'5th Cycle APR Raw Data-Final'!$A$3:$A$1977,'SB35 Determination Data'!$K301,'5th Cycle APR Raw Data-Final'!$T$3:$T$1977,"&gt;="&amp;'SB35 Determination Data'!$F301,'5th Cycle APR Raw Data-Final'!$T$3:$T$1977,"&lt;="&amp;G301))</f>
        <v>0</v>
      </c>
      <c r="O301" s="100">
        <f>IF(AN301&lt;1,SUMIFS('5th Cycle APR Raw Data-Final'!I$3:I$1977,'5th Cycle APR Raw Data-Final'!$A$3:$A$1977,'SB35 Determination Data'!$K301,'5th Cycle APR Raw Data-Final'!$T$3:$T$1977,"&gt;="&amp;'SB35 Determination Data'!$F301,'5th Cycle APR Raw Data-Final'!$T$3:$T$1977,"&lt;"&amp;E301),SUMIFS('5th Cycle APR Raw Data-Final'!I$3:I$1977,'5th Cycle APR Raw Data-Final'!$A$3:$A$1977,'SB35 Determination Data'!$K301,'5th Cycle APR Raw Data-Final'!$T$3:$T$1977,"&gt;="&amp;'SB35 Determination Data'!$F301,'5th Cycle APR Raw Data-Final'!$T$3:$T$1977,"&lt;="&amp;G301))</f>
        <v>0</v>
      </c>
      <c r="P301" s="100">
        <f t="shared" si="152"/>
        <v>205</v>
      </c>
      <c r="Q301" s="112">
        <f t="shared" si="153"/>
        <v>0</v>
      </c>
      <c r="R301" s="101">
        <f t="shared" si="154"/>
        <v>103</v>
      </c>
      <c r="S301" s="101">
        <f t="shared" si="155"/>
        <v>0</v>
      </c>
      <c r="T301" s="100">
        <f>VLOOKUP(K301,'5th Cycle APR Raw Data-Final'!$A$3:$P$1977,10,FALSE)</f>
        <v>123</v>
      </c>
      <c r="U301" s="100">
        <f>IF(AN301&lt;1,SUMIFS('5th Cycle APR Raw Data-Final'!K$3:K$1977,'5th Cycle APR Raw Data-Final'!$A$3:$A$1977,'SB35 Determination Data'!$K301,'5th Cycle APR Raw Data-Final'!$T$3:$T$1977,"&gt;="&amp;'SB35 Determination Data'!$F301,'5th Cycle APR Raw Data-Final'!$T$3:$T$1977,"&lt;"&amp;E301),SUMIFS('5th Cycle APR Raw Data-Final'!K$3:K$1977,'5th Cycle APR Raw Data-Final'!$A$3:$A$1977,'SB35 Determination Data'!$K301,'5th Cycle APR Raw Data-Final'!$T$3:$T$1977,"&gt;="&amp;'SB35 Determination Data'!$F301,'5th Cycle APR Raw Data-Final'!$T$3:$T$1977,"&lt;="&amp;G301))</f>
        <v>0</v>
      </c>
      <c r="V301" s="100">
        <f>IF(AN301&lt;1,SUMIFS('5th Cycle APR Raw Data-Final'!L$3:L$1977,'5th Cycle APR Raw Data-Final'!$A$3:$A$1977,'SB35 Determination Data'!$K301,'5th Cycle APR Raw Data-Final'!$T$3:$T$1977,"&gt;="&amp;'SB35 Determination Data'!$F301,'5th Cycle APR Raw Data-Final'!$T$3:$T$1977,"&lt;"&amp;E301),SUMIFS('5th Cycle APR Raw Data-Final'!L$3:L$1977,'5th Cycle APR Raw Data-Final'!$A$3:$A$1977,'SB35 Determination Data'!$K301,'5th Cycle APR Raw Data-Final'!$T$3:$T$1977,"&gt;="&amp;'SB35 Determination Data'!$F301,'5th Cycle APR Raw Data-Final'!$T$3:$T$1977,"&lt;="&amp;G301))</f>
        <v>0</v>
      </c>
      <c r="W301" s="100">
        <f>IF(AN301&lt;1,SUMIFS('5th Cycle APR Raw Data-Final'!M$3:M$1977,'5th Cycle APR Raw Data-Final'!$A$3:$A$1977,'SB35 Determination Data'!$K301,'5th Cycle APR Raw Data-Final'!$T$3:$T$1977,"&gt;="&amp;'SB35 Determination Data'!$F301,'5th Cycle APR Raw Data-Final'!$T$3:$T$1977,"&lt;"&amp;E301),SUMIFS('5th Cycle APR Raw Data-Final'!M$3:M$1977,'5th Cycle APR Raw Data-Final'!$A$3:$A$1977,'SB35 Determination Data'!$K301,'5th Cycle APR Raw Data-Final'!$T$3:$T$1977,"&gt;="&amp;'SB35 Determination Data'!$F301,'5th Cycle APR Raw Data-Final'!$T$3:$T$1977,"&lt;="&amp;G301))</f>
        <v>0</v>
      </c>
      <c r="X301" s="100">
        <f t="shared" si="156"/>
        <v>123</v>
      </c>
      <c r="Y301" s="100">
        <f t="shared" si="157"/>
        <v>0</v>
      </c>
      <c r="Z301" s="100">
        <f t="shared" si="158"/>
        <v>123</v>
      </c>
      <c r="AA301" s="112">
        <f t="shared" si="159"/>
        <v>0</v>
      </c>
      <c r="AB301" s="112">
        <f t="shared" si="160"/>
        <v>0</v>
      </c>
      <c r="AC301" s="100">
        <f>VLOOKUP(K301,'5th Cycle APR Raw Data-Final'!$A$3:$P$1977,14,FALSE)</f>
        <v>137</v>
      </c>
      <c r="AD301" s="100">
        <f>IF(AN301&lt;1,SUMIFS('5th Cycle APR Raw Data-Final'!$O$3:$O$1977,'5th Cycle APR Raw Data-Final'!$A$3:$A$1977,'SB35 Determination Data'!$K301,'5th Cycle APR Raw Data-Final'!$T$3:$T$1977,"&gt;="&amp;'SB35 Determination Data'!$F301,'5th Cycle APR Raw Data-Final'!$T$3:$T$1977,"&lt;"&amp;E301),SUMIFS('5th Cycle APR Raw Data-Final'!$O$3:$O$1977,'5th Cycle APR Raw Data-Final'!$A$3:$A$1977,'SB35 Determination Data'!$K301,'5th Cycle APR Raw Data-Final'!$T$3:$T$1977,"&gt;="&amp;'SB35 Determination Data'!$F301,'5th Cycle APR Raw Data-Final'!$T$3:$T$1977,"&lt;="&amp;G301))</f>
        <v>0</v>
      </c>
      <c r="AE301" s="100">
        <f t="shared" si="161"/>
        <v>137</v>
      </c>
      <c r="AF301" s="112">
        <f t="shared" si="162"/>
        <v>0</v>
      </c>
      <c r="AG301" s="100">
        <f>VLOOKUP(K301,'5th Cycle APR Raw Data-Final'!$A$3:$P$1977,16,FALSE)</f>
        <v>350</v>
      </c>
      <c r="AH301" s="100">
        <f>IF(AN301&lt;1,SUMIFS('5th Cycle APR Raw Data-Final'!$Q$3:$Q$1977,'5th Cycle APR Raw Data-Final'!$A$3:$A$1977,'SB35 Determination Data'!$K301,'5th Cycle APR Raw Data-Final'!$T$3:$T$1977,"&gt;="&amp;'SB35 Determination Data'!$F301,'5th Cycle APR Raw Data-Final'!$T$3:$T$1977,"&lt;"&amp;E301),SUMIFS('5th Cycle APR Raw Data-Final'!$Q$3:$Q$1977,'5th Cycle APR Raw Data-Final'!$A$3:$A$1977,'SB35 Determination Data'!$K301,'5th Cycle APR Raw Data-Final'!$T$3:$T$1977,"&gt;="&amp;'SB35 Determination Data'!$F301,'5th Cycle APR Raw Data-Final'!$T$3:$T$1977,"&lt;="&amp;G301))</f>
        <v>14</v>
      </c>
      <c r="AI301" s="100">
        <f t="shared" si="163"/>
        <v>336</v>
      </c>
      <c r="AJ301" s="112">
        <f t="shared" si="164"/>
        <v>0.04</v>
      </c>
      <c r="AK301" s="100">
        <f>VLOOKUP(K301,'5th Cycle APR Raw Data-Final'!$A$3:$R$1977,18,FALSE)</f>
        <v>815</v>
      </c>
      <c r="AL301" s="100">
        <f>IF(AN301&lt;1,SUMIFS('5th Cycle APR Raw Data-Final'!$S$3:$S$1977,'5th Cycle APR Raw Data-Final'!$A$3:$A$1977,'SB35 Determination Data'!$K301,'5th Cycle APR Raw Data-Final'!$T$3:$T$1977,"&gt;="&amp;'SB35 Determination Data'!$F301,'5th Cycle APR Raw Data-Final'!$T$3:$T$1977,"&lt;"&amp;E301),SUMIFS('5th Cycle APR Raw Data-Final'!$S$3:$S$1977,'5th Cycle APR Raw Data-Final'!$A$3:$A$1977,'SB35 Determination Data'!$K301,'5th Cycle APR Raw Data-Final'!$T$3:$T$1977,"&gt;="&amp;'SB35 Determination Data'!$F301,'5th Cycle APR Raw Data-Final'!$T$3:$T$1977,"&lt;="&amp;G301))</f>
        <v>14</v>
      </c>
      <c r="AM301" s="100">
        <f t="shared" si="165"/>
        <v>801</v>
      </c>
      <c r="AN301" s="114">
        <f t="shared" si="166"/>
        <v>0.5</v>
      </c>
      <c r="AO301" s="2" t="str">
        <f t="shared" si="167"/>
        <v>YES</v>
      </c>
      <c r="AP301" s="2" t="str">
        <f t="shared" si="168"/>
        <v>NO</v>
      </c>
      <c r="AQ301" s="2" t="str">
        <f t="shared" si="169"/>
        <v>NO</v>
      </c>
      <c r="AR301" s="124" t="str">
        <f>VLOOKUP(K301,'2018Submitted'!$A$2:$C$540,3,FALSE)</f>
        <v>Received - Not successful</v>
      </c>
      <c r="AS301" s="2" t="str">
        <f t="shared" si="170"/>
        <v>NO</v>
      </c>
      <c r="AT301" s="2" t="str">
        <f t="shared" si="171"/>
        <v>NO</v>
      </c>
    </row>
    <row r="302" spans="1:46" s="2" customFormat="1" ht="12.75" customHeight="1" x14ac:dyDescent="0.2">
      <c r="A302" s="2" t="s">
        <v>61</v>
      </c>
      <c r="B302" s="2" t="str">
        <f t="shared" si="144"/>
        <v>MOORPARK</v>
      </c>
      <c r="C302" s="71">
        <f t="shared" si="145"/>
        <v>0.625</v>
      </c>
      <c r="D302" s="72">
        <f t="shared" si="146"/>
        <v>8</v>
      </c>
      <c r="E302" s="99">
        <f t="shared" si="147"/>
        <v>2018</v>
      </c>
      <c r="F302" s="99">
        <f t="shared" si="148"/>
        <v>2014</v>
      </c>
      <c r="G302" s="99" t="str">
        <f t="shared" si="149"/>
        <v>2021</v>
      </c>
      <c r="H302" s="2" t="str">
        <f t="shared" si="150"/>
        <v>10/15/2013</v>
      </c>
      <c r="I302" s="2" t="str">
        <f t="shared" si="151"/>
        <v>10/15/2021</v>
      </c>
      <c r="J302" s="2" t="s">
        <v>3</v>
      </c>
      <c r="K302" s="113" t="s">
        <v>201</v>
      </c>
      <c r="L302" s="100">
        <f>VLOOKUP(K302,'5th Cycle APR Raw Data-Final'!$A$3:$P$1977,6,FALSE)</f>
        <v>289</v>
      </c>
      <c r="M302" s="100">
        <f>IF(AN302&lt;1,SUMIFS('5th Cycle APR Raw Data-Final'!G$3:G$1977,'5th Cycle APR Raw Data-Final'!$A$3:$A$1977,'SB35 Determination Data'!$K302,'5th Cycle APR Raw Data-Final'!$T$3:$T$1977,"&gt;="&amp;'SB35 Determination Data'!$F302,'5th Cycle APR Raw Data-Final'!$T$3:$T$1977,"&lt;"&amp;E302),SUMIFS('5th Cycle APR Raw Data-Final'!G$3:G$1977,'5th Cycle APR Raw Data-Final'!$A$3:$A$1977,'SB35 Determination Data'!$K302,'5th Cycle APR Raw Data-Final'!$T$3:$T$1977,"&gt;="&amp;'SB35 Determination Data'!$F302,'5th Cycle APR Raw Data-Final'!$T$3:$T$1977,"&lt;="&amp;G302))</f>
        <v>5</v>
      </c>
      <c r="N302" s="100">
        <f>IF(AN302&lt;1,SUMIFS('5th Cycle APR Raw Data-Final'!H$3:H$1977,'5th Cycle APR Raw Data-Final'!$A$3:$A$1977,'SB35 Determination Data'!$K302,'5th Cycle APR Raw Data-Final'!$T$3:$T$1977,"&gt;="&amp;'SB35 Determination Data'!$F302,'5th Cycle APR Raw Data-Final'!$T$3:$T$1977,"&lt;"&amp;E302),SUMIFS('5th Cycle APR Raw Data-Final'!H$3:H$1977,'5th Cycle APR Raw Data-Final'!$A$3:$A$1977,'SB35 Determination Data'!$K302,'5th Cycle APR Raw Data-Final'!$T$3:$T$1977,"&gt;="&amp;'SB35 Determination Data'!$F302,'5th Cycle APR Raw Data-Final'!$T$3:$T$1977,"&lt;="&amp;G302))</f>
        <v>5</v>
      </c>
      <c r="O302" s="100">
        <f>IF(AN302&lt;1,SUMIFS('5th Cycle APR Raw Data-Final'!I$3:I$1977,'5th Cycle APR Raw Data-Final'!$A$3:$A$1977,'SB35 Determination Data'!$K302,'5th Cycle APR Raw Data-Final'!$T$3:$T$1977,"&gt;="&amp;'SB35 Determination Data'!$F302,'5th Cycle APR Raw Data-Final'!$T$3:$T$1977,"&lt;"&amp;E302),SUMIFS('5th Cycle APR Raw Data-Final'!I$3:I$1977,'5th Cycle APR Raw Data-Final'!$A$3:$A$1977,'SB35 Determination Data'!$K302,'5th Cycle APR Raw Data-Final'!$T$3:$T$1977,"&gt;="&amp;'SB35 Determination Data'!$F302,'5th Cycle APR Raw Data-Final'!$T$3:$T$1977,"&lt;="&amp;G302))</f>
        <v>0</v>
      </c>
      <c r="P302" s="100">
        <f t="shared" si="152"/>
        <v>284</v>
      </c>
      <c r="Q302" s="112">
        <f t="shared" si="153"/>
        <v>1.7301038062283738E-2</v>
      </c>
      <c r="R302" s="101">
        <f t="shared" si="154"/>
        <v>145</v>
      </c>
      <c r="S302" s="101">
        <f t="shared" si="155"/>
        <v>0</v>
      </c>
      <c r="T302" s="100">
        <f>VLOOKUP(K302,'5th Cycle APR Raw Data-Final'!$A$3:$P$1977,10,FALSE)</f>
        <v>197</v>
      </c>
      <c r="U302" s="100">
        <f>IF(AN302&lt;1,SUMIFS('5th Cycle APR Raw Data-Final'!K$3:K$1977,'5th Cycle APR Raw Data-Final'!$A$3:$A$1977,'SB35 Determination Data'!$K302,'5th Cycle APR Raw Data-Final'!$T$3:$T$1977,"&gt;="&amp;'SB35 Determination Data'!$F302,'5th Cycle APR Raw Data-Final'!$T$3:$T$1977,"&lt;"&amp;E302),SUMIFS('5th Cycle APR Raw Data-Final'!K$3:K$1977,'5th Cycle APR Raw Data-Final'!$A$3:$A$1977,'SB35 Determination Data'!$K302,'5th Cycle APR Raw Data-Final'!$T$3:$T$1977,"&gt;="&amp;'SB35 Determination Data'!$F302,'5th Cycle APR Raw Data-Final'!$T$3:$T$1977,"&lt;="&amp;G302))</f>
        <v>18</v>
      </c>
      <c r="V302" s="100">
        <f>IF(AN302&lt;1,SUMIFS('5th Cycle APR Raw Data-Final'!L$3:L$1977,'5th Cycle APR Raw Data-Final'!$A$3:$A$1977,'SB35 Determination Data'!$K302,'5th Cycle APR Raw Data-Final'!$T$3:$T$1977,"&gt;="&amp;'SB35 Determination Data'!$F302,'5th Cycle APR Raw Data-Final'!$T$3:$T$1977,"&lt;"&amp;E302),SUMIFS('5th Cycle APR Raw Data-Final'!L$3:L$1977,'5th Cycle APR Raw Data-Final'!$A$3:$A$1977,'SB35 Determination Data'!$K302,'5th Cycle APR Raw Data-Final'!$T$3:$T$1977,"&gt;="&amp;'SB35 Determination Data'!$F302,'5th Cycle APR Raw Data-Final'!$T$3:$T$1977,"&lt;="&amp;G302))</f>
        <v>18</v>
      </c>
      <c r="W302" s="100">
        <f>IF(AN302&lt;1,SUMIFS('5th Cycle APR Raw Data-Final'!M$3:M$1977,'5th Cycle APR Raw Data-Final'!$A$3:$A$1977,'SB35 Determination Data'!$K302,'5th Cycle APR Raw Data-Final'!$T$3:$T$1977,"&gt;="&amp;'SB35 Determination Data'!$F302,'5th Cycle APR Raw Data-Final'!$T$3:$T$1977,"&lt;"&amp;E302),SUMIFS('5th Cycle APR Raw Data-Final'!M$3:M$1977,'5th Cycle APR Raw Data-Final'!$A$3:$A$1977,'SB35 Determination Data'!$K302,'5th Cycle APR Raw Data-Final'!$T$3:$T$1977,"&gt;="&amp;'SB35 Determination Data'!$F302,'5th Cycle APR Raw Data-Final'!$T$3:$T$1977,"&lt;="&amp;G302))</f>
        <v>0</v>
      </c>
      <c r="X302" s="100">
        <f t="shared" si="156"/>
        <v>179</v>
      </c>
      <c r="Y302" s="100">
        <f t="shared" si="157"/>
        <v>18</v>
      </c>
      <c r="Z302" s="100">
        <f t="shared" si="158"/>
        <v>179</v>
      </c>
      <c r="AA302" s="112">
        <f t="shared" si="159"/>
        <v>9.1370558375634514E-2</v>
      </c>
      <c r="AB302" s="112">
        <f t="shared" si="160"/>
        <v>9.1370558375634514E-2</v>
      </c>
      <c r="AC302" s="100">
        <f>VLOOKUP(K302,'5th Cycle APR Raw Data-Final'!$A$3:$P$1977,14,FALSE)</f>
        <v>216</v>
      </c>
      <c r="AD302" s="100">
        <f>IF(AN302&lt;1,SUMIFS('5th Cycle APR Raw Data-Final'!$O$3:$O$1977,'5th Cycle APR Raw Data-Final'!$A$3:$A$1977,'SB35 Determination Data'!$K302,'5th Cycle APR Raw Data-Final'!$T$3:$T$1977,"&gt;="&amp;'SB35 Determination Data'!$F302,'5th Cycle APR Raw Data-Final'!$T$3:$T$1977,"&lt;"&amp;E302),SUMIFS('5th Cycle APR Raw Data-Final'!$O$3:$O$1977,'5th Cycle APR Raw Data-Final'!$A$3:$A$1977,'SB35 Determination Data'!$K302,'5th Cycle APR Raw Data-Final'!$T$3:$T$1977,"&gt;="&amp;'SB35 Determination Data'!$F302,'5th Cycle APR Raw Data-Final'!$T$3:$T$1977,"&lt;="&amp;G302))</f>
        <v>9</v>
      </c>
      <c r="AE302" s="100">
        <f t="shared" si="161"/>
        <v>207</v>
      </c>
      <c r="AF302" s="112">
        <f t="shared" si="162"/>
        <v>4.1666666666666664E-2</v>
      </c>
      <c r="AG302" s="100">
        <f>VLOOKUP(K302,'5th Cycle APR Raw Data-Final'!$A$3:$P$1977,16,FALSE)</f>
        <v>462</v>
      </c>
      <c r="AH302" s="100">
        <f>IF(AN302&lt;1,SUMIFS('5th Cycle APR Raw Data-Final'!$Q$3:$Q$1977,'5th Cycle APR Raw Data-Final'!$A$3:$A$1977,'SB35 Determination Data'!$K302,'5th Cycle APR Raw Data-Final'!$T$3:$T$1977,"&gt;="&amp;'SB35 Determination Data'!$F302,'5th Cycle APR Raw Data-Final'!$T$3:$T$1977,"&lt;"&amp;E302),SUMIFS('5th Cycle APR Raw Data-Final'!$Q$3:$Q$1977,'5th Cycle APR Raw Data-Final'!$A$3:$A$1977,'SB35 Determination Data'!$K302,'5th Cycle APR Raw Data-Final'!$T$3:$T$1977,"&gt;="&amp;'SB35 Determination Data'!$F302,'5th Cycle APR Raw Data-Final'!$T$3:$T$1977,"&lt;="&amp;G302))</f>
        <v>479</v>
      </c>
      <c r="AI302" s="100">
        <f t="shared" si="163"/>
        <v>0</v>
      </c>
      <c r="AJ302" s="112">
        <f t="shared" si="164"/>
        <v>1.0367965367965368</v>
      </c>
      <c r="AK302" s="100">
        <f>VLOOKUP(K302,'5th Cycle APR Raw Data-Final'!$A$3:$R$1977,18,FALSE)</f>
        <v>1164</v>
      </c>
      <c r="AL302" s="100">
        <f>IF(AN302&lt;1,SUMIFS('5th Cycle APR Raw Data-Final'!$S$3:$S$1977,'5th Cycle APR Raw Data-Final'!$A$3:$A$1977,'SB35 Determination Data'!$K302,'5th Cycle APR Raw Data-Final'!$T$3:$T$1977,"&gt;="&amp;'SB35 Determination Data'!$F302,'5th Cycle APR Raw Data-Final'!$T$3:$T$1977,"&lt;"&amp;E302),SUMIFS('5th Cycle APR Raw Data-Final'!$S$3:$S$1977,'5th Cycle APR Raw Data-Final'!$A$3:$A$1977,'SB35 Determination Data'!$K302,'5th Cycle APR Raw Data-Final'!$T$3:$T$1977,"&gt;="&amp;'SB35 Determination Data'!$F302,'5th Cycle APR Raw Data-Final'!$T$3:$T$1977,"&lt;="&amp;G302))</f>
        <v>511</v>
      </c>
      <c r="AM302" s="100">
        <f t="shared" si="165"/>
        <v>670</v>
      </c>
      <c r="AN302" s="114">
        <f t="shared" si="166"/>
        <v>0.5</v>
      </c>
      <c r="AO302" s="2" t="str">
        <f t="shared" si="167"/>
        <v>NO</v>
      </c>
      <c r="AP302" s="2" t="str">
        <f t="shared" si="168"/>
        <v>YES</v>
      </c>
      <c r="AQ302" s="2" t="str">
        <f t="shared" si="169"/>
        <v>NO</v>
      </c>
      <c r="AR302" s="124" t="str">
        <f>VLOOKUP(K302,'2018Submitted'!$A$2:$C$540,3,FALSE)</f>
        <v>Successful</v>
      </c>
      <c r="AS302" s="2" t="str">
        <f t="shared" si="170"/>
        <v>NO</v>
      </c>
      <c r="AT302" s="2" t="str">
        <f t="shared" si="171"/>
        <v>YES</v>
      </c>
    </row>
    <row r="303" spans="1:46" s="2" customFormat="1" ht="12.75" customHeight="1" x14ac:dyDescent="0.2">
      <c r="A303" s="2" t="s">
        <v>21</v>
      </c>
      <c r="B303" s="2" t="str">
        <f t="shared" si="144"/>
        <v>MORAGA</v>
      </c>
      <c r="C303" s="71">
        <f t="shared" si="145"/>
        <v>0.5</v>
      </c>
      <c r="D303" s="72">
        <f t="shared" si="146"/>
        <v>8</v>
      </c>
      <c r="E303" s="99">
        <f t="shared" si="147"/>
        <v>2019</v>
      </c>
      <c r="F303" s="99">
        <f t="shared" si="148"/>
        <v>2015</v>
      </c>
      <c r="G303" s="99">
        <f t="shared" si="149"/>
        <v>2022</v>
      </c>
      <c r="H303" s="2" t="str">
        <f t="shared" si="150"/>
        <v>01/31/2015</v>
      </c>
      <c r="I303" s="2" t="str">
        <f t="shared" si="151"/>
        <v>01/31/2023</v>
      </c>
      <c r="J303" s="2" t="s">
        <v>8</v>
      </c>
      <c r="K303" s="113" t="s">
        <v>202</v>
      </c>
      <c r="L303" s="100">
        <f>VLOOKUP(K303,'5th Cycle APR Raw Data-Final'!$A$3:$P$1977,6,FALSE)</f>
        <v>75</v>
      </c>
      <c r="M303" s="100">
        <f>IF(AN303&lt;1,SUMIFS('5th Cycle APR Raw Data-Final'!G$3:G$1977,'5th Cycle APR Raw Data-Final'!$A$3:$A$1977,'SB35 Determination Data'!$K303,'5th Cycle APR Raw Data-Final'!$T$3:$T$1977,"&gt;="&amp;'SB35 Determination Data'!$F303,'5th Cycle APR Raw Data-Final'!$T$3:$T$1977,"&lt;"&amp;E303),SUMIFS('5th Cycle APR Raw Data-Final'!G$3:G$1977,'5th Cycle APR Raw Data-Final'!$A$3:$A$1977,'SB35 Determination Data'!$K303,'5th Cycle APR Raw Data-Final'!$T$3:$T$1977,"&gt;="&amp;'SB35 Determination Data'!$F303,'5th Cycle APR Raw Data-Final'!$T$3:$T$1977,"&lt;="&amp;G303))</f>
        <v>0</v>
      </c>
      <c r="N303" s="100">
        <f>IF(AN303&lt;1,SUMIFS('5th Cycle APR Raw Data-Final'!H$3:H$1977,'5th Cycle APR Raw Data-Final'!$A$3:$A$1977,'SB35 Determination Data'!$K303,'5th Cycle APR Raw Data-Final'!$T$3:$T$1977,"&gt;="&amp;'SB35 Determination Data'!$F303,'5th Cycle APR Raw Data-Final'!$T$3:$T$1977,"&lt;"&amp;E303),SUMIFS('5th Cycle APR Raw Data-Final'!H$3:H$1977,'5th Cycle APR Raw Data-Final'!$A$3:$A$1977,'SB35 Determination Data'!$K303,'5th Cycle APR Raw Data-Final'!$T$3:$T$1977,"&gt;="&amp;'SB35 Determination Data'!$F303,'5th Cycle APR Raw Data-Final'!$T$3:$T$1977,"&lt;="&amp;G303))</f>
        <v>0</v>
      </c>
      <c r="O303" s="100">
        <f>IF(AN303&lt;1,SUMIFS('5th Cycle APR Raw Data-Final'!I$3:I$1977,'5th Cycle APR Raw Data-Final'!$A$3:$A$1977,'SB35 Determination Data'!$K303,'5th Cycle APR Raw Data-Final'!$T$3:$T$1977,"&gt;="&amp;'SB35 Determination Data'!$F303,'5th Cycle APR Raw Data-Final'!$T$3:$T$1977,"&lt;"&amp;E303),SUMIFS('5th Cycle APR Raw Data-Final'!I$3:I$1977,'5th Cycle APR Raw Data-Final'!$A$3:$A$1977,'SB35 Determination Data'!$K303,'5th Cycle APR Raw Data-Final'!$T$3:$T$1977,"&gt;="&amp;'SB35 Determination Data'!$F303,'5th Cycle APR Raw Data-Final'!$T$3:$T$1977,"&lt;="&amp;G303))</f>
        <v>0</v>
      </c>
      <c r="P303" s="100">
        <f t="shared" si="152"/>
        <v>75</v>
      </c>
      <c r="Q303" s="112">
        <f t="shared" si="153"/>
        <v>0</v>
      </c>
      <c r="R303" s="101">
        <f t="shared" si="154"/>
        <v>38</v>
      </c>
      <c r="S303" s="101">
        <f t="shared" si="155"/>
        <v>0</v>
      </c>
      <c r="T303" s="100">
        <f>VLOOKUP(K303,'5th Cycle APR Raw Data-Final'!$A$3:$P$1977,10,FALSE)</f>
        <v>44</v>
      </c>
      <c r="U303" s="100">
        <f>IF(AN303&lt;1,SUMIFS('5th Cycle APR Raw Data-Final'!K$3:K$1977,'5th Cycle APR Raw Data-Final'!$A$3:$A$1977,'SB35 Determination Data'!$K303,'5th Cycle APR Raw Data-Final'!$T$3:$T$1977,"&gt;="&amp;'SB35 Determination Data'!$F303,'5th Cycle APR Raw Data-Final'!$T$3:$T$1977,"&lt;"&amp;E303),SUMIFS('5th Cycle APR Raw Data-Final'!K$3:K$1977,'5th Cycle APR Raw Data-Final'!$A$3:$A$1977,'SB35 Determination Data'!$K303,'5th Cycle APR Raw Data-Final'!$T$3:$T$1977,"&gt;="&amp;'SB35 Determination Data'!$F303,'5th Cycle APR Raw Data-Final'!$T$3:$T$1977,"&lt;="&amp;G303))</f>
        <v>0</v>
      </c>
      <c r="V303" s="100">
        <f>IF(AN303&lt;1,SUMIFS('5th Cycle APR Raw Data-Final'!L$3:L$1977,'5th Cycle APR Raw Data-Final'!$A$3:$A$1977,'SB35 Determination Data'!$K303,'5th Cycle APR Raw Data-Final'!$T$3:$T$1977,"&gt;="&amp;'SB35 Determination Data'!$F303,'5th Cycle APR Raw Data-Final'!$T$3:$T$1977,"&lt;"&amp;E303),SUMIFS('5th Cycle APR Raw Data-Final'!L$3:L$1977,'5th Cycle APR Raw Data-Final'!$A$3:$A$1977,'SB35 Determination Data'!$K303,'5th Cycle APR Raw Data-Final'!$T$3:$T$1977,"&gt;="&amp;'SB35 Determination Data'!$F303,'5th Cycle APR Raw Data-Final'!$T$3:$T$1977,"&lt;="&amp;G303))</f>
        <v>0</v>
      </c>
      <c r="W303" s="100">
        <f>IF(AN303&lt;1,SUMIFS('5th Cycle APR Raw Data-Final'!M$3:M$1977,'5th Cycle APR Raw Data-Final'!$A$3:$A$1977,'SB35 Determination Data'!$K303,'5th Cycle APR Raw Data-Final'!$T$3:$T$1977,"&gt;="&amp;'SB35 Determination Data'!$F303,'5th Cycle APR Raw Data-Final'!$T$3:$T$1977,"&lt;"&amp;E303),SUMIFS('5th Cycle APR Raw Data-Final'!M$3:M$1977,'5th Cycle APR Raw Data-Final'!$A$3:$A$1977,'SB35 Determination Data'!$K303,'5th Cycle APR Raw Data-Final'!$T$3:$T$1977,"&gt;="&amp;'SB35 Determination Data'!$F303,'5th Cycle APR Raw Data-Final'!$T$3:$T$1977,"&lt;="&amp;G303))</f>
        <v>0</v>
      </c>
      <c r="X303" s="100">
        <f t="shared" si="156"/>
        <v>44</v>
      </c>
      <c r="Y303" s="100">
        <f t="shared" si="157"/>
        <v>0</v>
      </c>
      <c r="Z303" s="100">
        <f t="shared" si="158"/>
        <v>44</v>
      </c>
      <c r="AA303" s="112">
        <f t="shared" si="159"/>
        <v>0</v>
      </c>
      <c r="AB303" s="112">
        <f t="shared" si="160"/>
        <v>0</v>
      </c>
      <c r="AC303" s="100">
        <f>VLOOKUP(K303,'5th Cycle APR Raw Data-Final'!$A$3:$P$1977,14,FALSE)</f>
        <v>50</v>
      </c>
      <c r="AD303" s="100">
        <f>IF(AN303&lt;1,SUMIFS('5th Cycle APR Raw Data-Final'!$O$3:$O$1977,'5th Cycle APR Raw Data-Final'!$A$3:$A$1977,'SB35 Determination Data'!$K303,'5th Cycle APR Raw Data-Final'!$T$3:$T$1977,"&gt;="&amp;'SB35 Determination Data'!$F303,'5th Cycle APR Raw Data-Final'!$T$3:$T$1977,"&lt;"&amp;E303),SUMIFS('5th Cycle APR Raw Data-Final'!$O$3:$O$1977,'5th Cycle APR Raw Data-Final'!$A$3:$A$1977,'SB35 Determination Data'!$K303,'5th Cycle APR Raw Data-Final'!$T$3:$T$1977,"&gt;="&amp;'SB35 Determination Data'!$F303,'5th Cycle APR Raw Data-Final'!$T$3:$T$1977,"&lt;="&amp;G303))</f>
        <v>1</v>
      </c>
      <c r="AE303" s="100">
        <f t="shared" si="161"/>
        <v>49</v>
      </c>
      <c r="AF303" s="112">
        <f t="shared" si="162"/>
        <v>0.02</v>
      </c>
      <c r="AG303" s="100">
        <f>VLOOKUP(K303,'5th Cycle APR Raw Data-Final'!$A$3:$P$1977,16,FALSE)</f>
        <v>60</v>
      </c>
      <c r="AH303" s="100">
        <f>IF(AN303&lt;1,SUMIFS('5th Cycle APR Raw Data-Final'!$Q$3:$Q$1977,'5th Cycle APR Raw Data-Final'!$A$3:$A$1977,'SB35 Determination Data'!$K303,'5th Cycle APR Raw Data-Final'!$T$3:$T$1977,"&gt;="&amp;'SB35 Determination Data'!$F303,'5th Cycle APR Raw Data-Final'!$T$3:$T$1977,"&lt;"&amp;E303),SUMIFS('5th Cycle APR Raw Data-Final'!$Q$3:$Q$1977,'5th Cycle APR Raw Data-Final'!$A$3:$A$1977,'SB35 Determination Data'!$K303,'5th Cycle APR Raw Data-Final'!$T$3:$T$1977,"&gt;="&amp;'SB35 Determination Data'!$F303,'5th Cycle APR Raw Data-Final'!$T$3:$T$1977,"&lt;="&amp;G303))</f>
        <v>108</v>
      </c>
      <c r="AI303" s="100">
        <f t="shared" si="163"/>
        <v>0</v>
      </c>
      <c r="AJ303" s="112">
        <f t="shared" si="164"/>
        <v>1.8</v>
      </c>
      <c r="AK303" s="100">
        <f>VLOOKUP(K303,'5th Cycle APR Raw Data-Final'!$A$3:$R$1977,18,FALSE)</f>
        <v>229</v>
      </c>
      <c r="AL303" s="100">
        <f>IF(AN303&lt;1,SUMIFS('5th Cycle APR Raw Data-Final'!$S$3:$S$1977,'5th Cycle APR Raw Data-Final'!$A$3:$A$1977,'SB35 Determination Data'!$K303,'5th Cycle APR Raw Data-Final'!$T$3:$T$1977,"&gt;="&amp;'SB35 Determination Data'!$F303,'5th Cycle APR Raw Data-Final'!$T$3:$T$1977,"&lt;"&amp;E303),SUMIFS('5th Cycle APR Raw Data-Final'!$S$3:$S$1977,'5th Cycle APR Raw Data-Final'!$A$3:$A$1977,'SB35 Determination Data'!$K303,'5th Cycle APR Raw Data-Final'!$T$3:$T$1977,"&gt;="&amp;'SB35 Determination Data'!$F303,'5th Cycle APR Raw Data-Final'!$T$3:$T$1977,"&lt;="&amp;G303))</f>
        <v>109</v>
      </c>
      <c r="AM303" s="100">
        <f t="shared" si="165"/>
        <v>168</v>
      </c>
      <c r="AN303" s="114">
        <f t="shared" si="166"/>
        <v>0.5</v>
      </c>
      <c r="AO303" s="2" t="str">
        <f t="shared" si="167"/>
        <v>NO</v>
      </c>
      <c r="AP303" s="2" t="str">
        <f t="shared" si="168"/>
        <v>YES</v>
      </c>
      <c r="AQ303" s="2" t="str">
        <f t="shared" si="169"/>
        <v>NO</v>
      </c>
      <c r="AR303" s="124" t="str">
        <f>VLOOKUP(K303,'2018Submitted'!$A$2:$C$540,3,FALSE)</f>
        <v>Successful</v>
      </c>
      <c r="AS303" s="2" t="str">
        <f t="shared" si="170"/>
        <v>NO</v>
      </c>
      <c r="AT303" s="2" t="str">
        <f t="shared" si="171"/>
        <v>YES</v>
      </c>
    </row>
    <row r="304" spans="1:46" s="2" customFormat="1" ht="12.75" customHeight="1" x14ac:dyDescent="0.2">
      <c r="A304" s="2" t="s">
        <v>35</v>
      </c>
      <c r="B304" s="2" t="str">
        <f t="shared" si="144"/>
        <v>MORENO VALLEY</v>
      </c>
      <c r="C304" s="71">
        <f t="shared" si="145"/>
        <v>0.625</v>
      </c>
      <c r="D304" s="72">
        <f t="shared" si="146"/>
        <v>8</v>
      </c>
      <c r="E304" s="99">
        <f t="shared" si="147"/>
        <v>2018</v>
      </c>
      <c r="F304" s="99">
        <f t="shared" si="148"/>
        <v>2014</v>
      </c>
      <c r="G304" s="99" t="str">
        <f t="shared" si="149"/>
        <v>2021</v>
      </c>
      <c r="H304" s="2" t="str">
        <f t="shared" si="150"/>
        <v>10/15/2013</v>
      </c>
      <c r="I304" s="2" t="str">
        <f t="shared" si="151"/>
        <v>10/15/2021</v>
      </c>
      <c r="J304" s="2" t="s">
        <v>3</v>
      </c>
      <c r="K304" s="113" t="s">
        <v>203</v>
      </c>
      <c r="L304" s="100">
        <f>VLOOKUP(K304,'5th Cycle APR Raw Data-Final'!$A$3:$P$1977,6,FALSE)</f>
        <v>1500</v>
      </c>
      <c r="M304" s="100">
        <f>IF(AN304&lt;1,SUMIFS('5th Cycle APR Raw Data-Final'!G$3:G$1977,'5th Cycle APR Raw Data-Final'!$A$3:$A$1977,'SB35 Determination Data'!$K304,'5th Cycle APR Raw Data-Final'!$T$3:$T$1977,"&gt;="&amp;'SB35 Determination Data'!$F304,'5th Cycle APR Raw Data-Final'!$T$3:$T$1977,"&lt;"&amp;E304),SUMIFS('5th Cycle APR Raw Data-Final'!G$3:G$1977,'5th Cycle APR Raw Data-Final'!$A$3:$A$1977,'SB35 Determination Data'!$K304,'5th Cycle APR Raw Data-Final'!$T$3:$T$1977,"&gt;="&amp;'SB35 Determination Data'!$F304,'5th Cycle APR Raw Data-Final'!$T$3:$T$1977,"&lt;="&amp;G304))</f>
        <v>0</v>
      </c>
      <c r="N304" s="100">
        <f>IF(AN304&lt;1,SUMIFS('5th Cycle APR Raw Data-Final'!H$3:H$1977,'5th Cycle APR Raw Data-Final'!$A$3:$A$1977,'SB35 Determination Data'!$K304,'5th Cycle APR Raw Data-Final'!$T$3:$T$1977,"&gt;="&amp;'SB35 Determination Data'!$F304,'5th Cycle APR Raw Data-Final'!$T$3:$T$1977,"&lt;"&amp;E304),SUMIFS('5th Cycle APR Raw Data-Final'!H$3:H$1977,'5th Cycle APR Raw Data-Final'!$A$3:$A$1977,'SB35 Determination Data'!$K304,'5th Cycle APR Raw Data-Final'!$T$3:$T$1977,"&gt;="&amp;'SB35 Determination Data'!$F304,'5th Cycle APR Raw Data-Final'!$T$3:$T$1977,"&lt;="&amp;G304))</f>
        <v>0</v>
      </c>
      <c r="O304" s="100">
        <f>IF(AN304&lt;1,SUMIFS('5th Cycle APR Raw Data-Final'!I$3:I$1977,'5th Cycle APR Raw Data-Final'!$A$3:$A$1977,'SB35 Determination Data'!$K304,'5th Cycle APR Raw Data-Final'!$T$3:$T$1977,"&gt;="&amp;'SB35 Determination Data'!$F304,'5th Cycle APR Raw Data-Final'!$T$3:$T$1977,"&lt;"&amp;E304),SUMIFS('5th Cycle APR Raw Data-Final'!I$3:I$1977,'5th Cycle APR Raw Data-Final'!$A$3:$A$1977,'SB35 Determination Data'!$K304,'5th Cycle APR Raw Data-Final'!$T$3:$T$1977,"&gt;="&amp;'SB35 Determination Data'!$F304,'5th Cycle APR Raw Data-Final'!$T$3:$T$1977,"&lt;="&amp;G304))</f>
        <v>0</v>
      </c>
      <c r="P304" s="100">
        <f t="shared" si="152"/>
        <v>1500</v>
      </c>
      <c r="Q304" s="112">
        <f t="shared" si="153"/>
        <v>0</v>
      </c>
      <c r="R304" s="101">
        <f t="shared" si="154"/>
        <v>750</v>
      </c>
      <c r="S304" s="101">
        <f t="shared" si="155"/>
        <v>0</v>
      </c>
      <c r="T304" s="100">
        <f>VLOOKUP(K304,'5th Cycle APR Raw Data-Final'!$A$3:$P$1977,10,FALSE)</f>
        <v>993</v>
      </c>
      <c r="U304" s="100">
        <f>IF(AN304&lt;1,SUMIFS('5th Cycle APR Raw Data-Final'!K$3:K$1977,'5th Cycle APR Raw Data-Final'!$A$3:$A$1977,'SB35 Determination Data'!$K304,'5th Cycle APR Raw Data-Final'!$T$3:$T$1977,"&gt;="&amp;'SB35 Determination Data'!$F304,'5th Cycle APR Raw Data-Final'!$T$3:$T$1977,"&lt;"&amp;E304),SUMIFS('5th Cycle APR Raw Data-Final'!K$3:K$1977,'5th Cycle APR Raw Data-Final'!$A$3:$A$1977,'SB35 Determination Data'!$K304,'5th Cycle APR Raw Data-Final'!$T$3:$T$1977,"&gt;="&amp;'SB35 Determination Data'!$F304,'5th Cycle APR Raw Data-Final'!$T$3:$T$1977,"&lt;="&amp;G304))</f>
        <v>0</v>
      </c>
      <c r="V304" s="100">
        <f>IF(AN304&lt;1,SUMIFS('5th Cycle APR Raw Data-Final'!L$3:L$1977,'5th Cycle APR Raw Data-Final'!$A$3:$A$1977,'SB35 Determination Data'!$K304,'5th Cycle APR Raw Data-Final'!$T$3:$T$1977,"&gt;="&amp;'SB35 Determination Data'!$F304,'5th Cycle APR Raw Data-Final'!$T$3:$T$1977,"&lt;"&amp;E304),SUMIFS('5th Cycle APR Raw Data-Final'!L$3:L$1977,'5th Cycle APR Raw Data-Final'!$A$3:$A$1977,'SB35 Determination Data'!$K304,'5th Cycle APR Raw Data-Final'!$T$3:$T$1977,"&gt;="&amp;'SB35 Determination Data'!$F304,'5th Cycle APR Raw Data-Final'!$T$3:$T$1977,"&lt;="&amp;G304))</f>
        <v>0</v>
      </c>
      <c r="W304" s="100">
        <f>IF(AN304&lt;1,SUMIFS('5th Cycle APR Raw Data-Final'!M$3:M$1977,'5th Cycle APR Raw Data-Final'!$A$3:$A$1977,'SB35 Determination Data'!$K304,'5th Cycle APR Raw Data-Final'!$T$3:$T$1977,"&gt;="&amp;'SB35 Determination Data'!$F304,'5th Cycle APR Raw Data-Final'!$T$3:$T$1977,"&lt;"&amp;E304),SUMIFS('5th Cycle APR Raw Data-Final'!M$3:M$1977,'5th Cycle APR Raw Data-Final'!$A$3:$A$1977,'SB35 Determination Data'!$K304,'5th Cycle APR Raw Data-Final'!$T$3:$T$1977,"&gt;="&amp;'SB35 Determination Data'!$F304,'5th Cycle APR Raw Data-Final'!$T$3:$T$1977,"&lt;="&amp;G304))</f>
        <v>0</v>
      </c>
      <c r="X304" s="100">
        <f t="shared" si="156"/>
        <v>993</v>
      </c>
      <c r="Y304" s="100">
        <f t="shared" si="157"/>
        <v>0</v>
      </c>
      <c r="Z304" s="100">
        <f t="shared" si="158"/>
        <v>993</v>
      </c>
      <c r="AA304" s="112">
        <f t="shared" si="159"/>
        <v>0</v>
      </c>
      <c r="AB304" s="112">
        <f t="shared" si="160"/>
        <v>0</v>
      </c>
      <c r="AC304" s="100">
        <f>VLOOKUP(K304,'5th Cycle APR Raw Data-Final'!$A$3:$P$1977,14,FALSE)</f>
        <v>1112</v>
      </c>
      <c r="AD304" s="100">
        <f>IF(AN304&lt;1,SUMIFS('5th Cycle APR Raw Data-Final'!$O$3:$O$1977,'5th Cycle APR Raw Data-Final'!$A$3:$A$1977,'SB35 Determination Data'!$K304,'5th Cycle APR Raw Data-Final'!$T$3:$T$1977,"&gt;="&amp;'SB35 Determination Data'!$F304,'5th Cycle APR Raw Data-Final'!$T$3:$T$1977,"&lt;"&amp;E304),SUMIFS('5th Cycle APR Raw Data-Final'!$O$3:$O$1977,'5th Cycle APR Raw Data-Final'!$A$3:$A$1977,'SB35 Determination Data'!$K304,'5th Cycle APR Raw Data-Final'!$T$3:$T$1977,"&gt;="&amp;'SB35 Determination Data'!$F304,'5th Cycle APR Raw Data-Final'!$T$3:$T$1977,"&lt;="&amp;G304))</f>
        <v>84</v>
      </c>
      <c r="AE304" s="100">
        <f t="shared" si="161"/>
        <v>1028</v>
      </c>
      <c r="AF304" s="112">
        <f t="shared" si="162"/>
        <v>7.5539568345323743E-2</v>
      </c>
      <c r="AG304" s="100">
        <f>VLOOKUP(K304,'5th Cycle APR Raw Data-Final'!$A$3:$P$1977,16,FALSE)</f>
        <v>2564</v>
      </c>
      <c r="AH304" s="100">
        <f>IF(AN304&lt;1,SUMIFS('5th Cycle APR Raw Data-Final'!$Q$3:$Q$1977,'5th Cycle APR Raw Data-Final'!$A$3:$A$1977,'SB35 Determination Data'!$K304,'5th Cycle APR Raw Data-Final'!$T$3:$T$1977,"&gt;="&amp;'SB35 Determination Data'!$F304,'5th Cycle APR Raw Data-Final'!$T$3:$T$1977,"&lt;"&amp;E304),SUMIFS('5th Cycle APR Raw Data-Final'!$Q$3:$Q$1977,'5th Cycle APR Raw Data-Final'!$A$3:$A$1977,'SB35 Determination Data'!$K304,'5th Cycle APR Raw Data-Final'!$T$3:$T$1977,"&gt;="&amp;'SB35 Determination Data'!$F304,'5th Cycle APR Raw Data-Final'!$T$3:$T$1977,"&lt;="&amp;G304))</f>
        <v>537</v>
      </c>
      <c r="AI304" s="100">
        <f t="shared" si="163"/>
        <v>2027</v>
      </c>
      <c r="AJ304" s="112">
        <f t="shared" si="164"/>
        <v>0.20943837753510142</v>
      </c>
      <c r="AK304" s="100">
        <f>VLOOKUP(K304,'5th Cycle APR Raw Data-Final'!$A$3:$R$1977,18,FALSE)</f>
        <v>6169</v>
      </c>
      <c r="AL304" s="100">
        <f>IF(AN304&lt;1,SUMIFS('5th Cycle APR Raw Data-Final'!$S$3:$S$1977,'5th Cycle APR Raw Data-Final'!$A$3:$A$1977,'SB35 Determination Data'!$K304,'5th Cycle APR Raw Data-Final'!$T$3:$T$1977,"&gt;="&amp;'SB35 Determination Data'!$F304,'5th Cycle APR Raw Data-Final'!$T$3:$T$1977,"&lt;"&amp;E304),SUMIFS('5th Cycle APR Raw Data-Final'!$S$3:$S$1977,'5th Cycle APR Raw Data-Final'!$A$3:$A$1977,'SB35 Determination Data'!$K304,'5th Cycle APR Raw Data-Final'!$T$3:$T$1977,"&gt;="&amp;'SB35 Determination Data'!$F304,'5th Cycle APR Raw Data-Final'!$T$3:$T$1977,"&lt;="&amp;G304))</f>
        <v>621</v>
      </c>
      <c r="AM304" s="100">
        <f t="shared" si="165"/>
        <v>5548</v>
      </c>
      <c r="AN304" s="114">
        <f t="shared" si="166"/>
        <v>0.5</v>
      </c>
      <c r="AO304" s="2" t="str">
        <f t="shared" si="167"/>
        <v>YES</v>
      </c>
      <c r="AP304" s="2" t="str">
        <f t="shared" si="168"/>
        <v>NO</v>
      </c>
      <c r="AQ304" s="2" t="str">
        <f t="shared" si="169"/>
        <v>NO</v>
      </c>
      <c r="AR304" s="124" t="str">
        <f>VLOOKUP(K304,'2018Submitted'!$A$2:$C$540,3,FALSE)</f>
        <v>Received - Not successful</v>
      </c>
      <c r="AS304" s="2" t="str">
        <f t="shared" si="170"/>
        <v>NO</v>
      </c>
      <c r="AT304" s="2" t="str">
        <f t="shared" si="171"/>
        <v>NO</v>
      </c>
    </row>
    <row r="305" spans="1:46" s="2" customFormat="1" ht="12.75" customHeight="1" x14ac:dyDescent="0.2">
      <c r="A305" s="2" t="s">
        <v>62</v>
      </c>
      <c r="B305" s="2" t="str">
        <f t="shared" si="144"/>
        <v>MORGAN HILL</v>
      </c>
      <c r="C305" s="71">
        <f t="shared" si="145"/>
        <v>0.5</v>
      </c>
      <c r="D305" s="72">
        <f t="shared" si="146"/>
        <v>8</v>
      </c>
      <c r="E305" s="99">
        <f t="shared" si="147"/>
        <v>2019</v>
      </c>
      <c r="F305" s="99">
        <f t="shared" si="148"/>
        <v>2015</v>
      </c>
      <c r="G305" s="99">
        <f t="shared" si="149"/>
        <v>2022</v>
      </c>
      <c r="H305" s="2" t="str">
        <f t="shared" si="150"/>
        <v>01/31/2015</v>
      </c>
      <c r="I305" s="2" t="str">
        <f t="shared" si="151"/>
        <v>01/31/2023</v>
      </c>
      <c r="J305" s="2" t="s">
        <v>8</v>
      </c>
      <c r="K305" s="113" t="s">
        <v>204</v>
      </c>
      <c r="L305" s="100">
        <f>VLOOKUP(K305,'5th Cycle APR Raw Data-Final'!$A$3:$P$1977,6,FALSE)</f>
        <v>273</v>
      </c>
      <c r="M305" s="100">
        <f>IF(AN305&lt;1,SUMIFS('5th Cycle APR Raw Data-Final'!G$3:G$1977,'5th Cycle APR Raw Data-Final'!$A$3:$A$1977,'SB35 Determination Data'!$K305,'5th Cycle APR Raw Data-Final'!$T$3:$T$1977,"&gt;="&amp;'SB35 Determination Data'!$F305,'5th Cycle APR Raw Data-Final'!$T$3:$T$1977,"&lt;"&amp;E305),SUMIFS('5th Cycle APR Raw Data-Final'!G$3:G$1977,'5th Cycle APR Raw Data-Final'!$A$3:$A$1977,'SB35 Determination Data'!$K305,'5th Cycle APR Raw Data-Final'!$T$3:$T$1977,"&gt;="&amp;'SB35 Determination Data'!$F305,'5th Cycle APR Raw Data-Final'!$T$3:$T$1977,"&lt;="&amp;G305))</f>
        <v>80</v>
      </c>
      <c r="N305" s="100">
        <f>IF(AN305&lt;1,SUMIFS('5th Cycle APR Raw Data-Final'!H$3:H$1977,'5th Cycle APR Raw Data-Final'!$A$3:$A$1977,'SB35 Determination Data'!$K305,'5th Cycle APR Raw Data-Final'!$T$3:$T$1977,"&gt;="&amp;'SB35 Determination Data'!$F305,'5th Cycle APR Raw Data-Final'!$T$3:$T$1977,"&lt;"&amp;E305),SUMIFS('5th Cycle APR Raw Data-Final'!H$3:H$1977,'5th Cycle APR Raw Data-Final'!$A$3:$A$1977,'SB35 Determination Data'!$K305,'5th Cycle APR Raw Data-Final'!$T$3:$T$1977,"&gt;="&amp;'SB35 Determination Data'!$F305,'5th Cycle APR Raw Data-Final'!$T$3:$T$1977,"&lt;="&amp;G305))</f>
        <v>80</v>
      </c>
      <c r="O305" s="100">
        <f>IF(AN305&lt;1,SUMIFS('5th Cycle APR Raw Data-Final'!I$3:I$1977,'5th Cycle APR Raw Data-Final'!$A$3:$A$1977,'SB35 Determination Data'!$K305,'5th Cycle APR Raw Data-Final'!$T$3:$T$1977,"&gt;="&amp;'SB35 Determination Data'!$F305,'5th Cycle APR Raw Data-Final'!$T$3:$T$1977,"&lt;"&amp;E305),SUMIFS('5th Cycle APR Raw Data-Final'!I$3:I$1977,'5th Cycle APR Raw Data-Final'!$A$3:$A$1977,'SB35 Determination Data'!$K305,'5th Cycle APR Raw Data-Final'!$T$3:$T$1977,"&gt;="&amp;'SB35 Determination Data'!$F305,'5th Cycle APR Raw Data-Final'!$T$3:$T$1977,"&lt;="&amp;G305))</f>
        <v>0</v>
      </c>
      <c r="P305" s="100">
        <f t="shared" si="152"/>
        <v>193</v>
      </c>
      <c r="Q305" s="112">
        <f t="shared" si="153"/>
        <v>0.29304029304029305</v>
      </c>
      <c r="R305" s="101">
        <f t="shared" si="154"/>
        <v>137</v>
      </c>
      <c r="S305" s="101">
        <f t="shared" si="155"/>
        <v>0</v>
      </c>
      <c r="T305" s="100">
        <f>VLOOKUP(K305,'5th Cycle APR Raw Data-Final'!$A$3:$P$1977,10,FALSE)</f>
        <v>154</v>
      </c>
      <c r="U305" s="100">
        <f>IF(AN305&lt;1,SUMIFS('5th Cycle APR Raw Data-Final'!K$3:K$1977,'5th Cycle APR Raw Data-Final'!$A$3:$A$1977,'SB35 Determination Data'!$K305,'5th Cycle APR Raw Data-Final'!$T$3:$T$1977,"&gt;="&amp;'SB35 Determination Data'!$F305,'5th Cycle APR Raw Data-Final'!$T$3:$T$1977,"&lt;"&amp;E305),SUMIFS('5th Cycle APR Raw Data-Final'!K$3:K$1977,'5th Cycle APR Raw Data-Final'!$A$3:$A$1977,'SB35 Determination Data'!$K305,'5th Cycle APR Raw Data-Final'!$T$3:$T$1977,"&gt;="&amp;'SB35 Determination Data'!$F305,'5th Cycle APR Raw Data-Final'!$T$3:$T$1977,"&lt;="&amp;G305))</f>
        <v>178</v>
      </c>
      <c r="V305" s="100">
        <f>IF(AN305&lt;1,SUMIFS('5th Cycle APR Raw Data-Final'!L$3:L$1977,'5th Cycle APR Raw Data-Final'!$A$3:$A$1977,'SB35 Determination Data'!$K305,'5th Cycle APR Raw Data-Final'!$T$3:$T$1977,"&gt;="&amp;'SB35 Determination Data'!$F305,'5th Cycle APR Raw Data-Final'!$T$3:$T$1977,"&lt;"&amp;E305),SUMIFS('5th Cycle APR Raw Data-Final'!L$3:L$1977,'5th Cycle APR Raw Data-Final'!$A$3:$A$1977,'SB35 Determination Data'!$K305,'5th Cycle APR Raw Data-Final'!$T$3:$T$1977,"&gt;="&amp;'SB35 Determination Data'!$F305,'5th Cycle APR Raw Data-Final'!$T$3:$T$1977,"&lt;="&amp;G305))</f>
        <v>178</v>
      </c>
      <c r="W305" s="100">
        <f>IF(AN305&lt;1,SUMIFS('5th Cycle APR Raw Data-Final'!M$3:M$1977,'5th Cycle APR Raw Data-Final'!$A$3:$A$1977,'SB35 Determination Data'!$K305,'5th Cycle APR Raw Data-Final'!$T$3:$T$1977,"&gt;="&amp;'SB35 Determination Data'!$F305,'5th Cycle APR Raw Data-Final'!$T$3:$T$1977,"&lt;"&amp;E305),SUMIFS('5th Cycle APR Raw Data-Final'!M$3:M$1977,'5th Cycle APR Raw Data-Final'!$A$3:$A$1977,'SB35 Determination Data'!$K305,'5th Cycle APR Raw Data-Final'!$T$3:$T$1977,"&gt;="&amp;'SB35 Determination Data'!$F305,'5th Cycle APR Raw Data-Final'!$T$3:$T$1977,"&lt;="&amp;G305))</f>
        <v>0</v>
      </c>
      <c r="X305" s="100">
        <f t="shared" si="156"/>
        <v>0</v>
      </c>
      <c r="Y305" s="100">
        <f t="shared" si="157"/>
        <v>178</v>
      </c>
      <c r="Z305" s="100">
        <f t="shared" si="158"/>
        <v>0</v>
      </c>
      <c r="AA305" s="112">
        <f t="shared" si="159"/>
        <v>1.1558441558441559</v>
      </c>
      <c r="AB305" s="112">
        <f t="shared" si="160"/>
        <v>1.1558441558441559</v>
      </c>
      <c r="AC305" s="100">
        <f>VLOOKUP(K305,'5th Cycle APR Raw Data-Final'!$A$3:$P$1977,14,FALSE)</f>
        <v>185</v>
      </c>
      <c r="AD305" s="100">
        <f>IF(AN305&lt;1,SUMIFS('5th Cycle APR Raw Data-Final'!$O$3:$O$1977,'5th Cycle APR Raw Data-Final'!$A$3:$A$1977,'SB35 Determination Data'!$K305,'5th Cycle APR Raw Data-Final'!$T$3:$T$1977,"&gt;="&amp;'SB35 Determination Data'!$F305,'5th Cycle APR Raw Data-Final'!$T$3:$T$1977,"&lt;"&amp;E305),SUMIFS('5th Cycle APR Raw Data-Final'!$O$3:$O$1977,'5th Cycle APR Raw Data-Final'!$A$3:$A$1977,'SB35 Determination Data'!$K305,'5th Cycle APR Raw Data-Final'!$T$3:$T$1977,"&gt;="&amp;'SB35 Determination Data'!$F305,'5th Cycle APR Raw Data-Final'!$T$3:$T$1977,"&lt;="&amp;G305))</f>
        <v>385</v>
      </c>
      <c r="AE305" s="100">
        <f t="shared" si="161"/>
        <v>0</v>
      </c>
      <c r="AF305" s="112">
        <f t="shared" si="162"/>
        <v>2.0810810810810811</v>
      </c>
      <c r="AG305" s="100">
        <f>VLOOKUP(K305,'5th Cycle APR Raw Data-Final'!$A$3:$P$1977,16,FALSE)</f>
        <v>316</v>
      </c>
      <c r="AH305" s="100">
        <f>IF(AN305&lt;1,SUMIFS('5th Cycle APR Raw Data-Final'!$Q$3:$Q$1977,'5th Cycle APR Raw Data-Final'!$A$3:$A$1977,'SB35 Determination Data'!$K305,'5th Cycle APR Raw Data-Final'!$T$3:$T$1977,"&gt;="&amp;'SB35 Determination Data'!$F305,'5th Cycle APR Raw Data-Final'!$T$3:$T$1977,"&lt;"&amp;E305),SUMIFS('5th Cycle APR Raw Data-Final'!$Q$3:$Q$1977,'5th Cycle APR Raw Data-Final'!$A$3:$A$1977,'SB35 Determination Data'!$K305,'5th Cycle APR Raw Data-Final'!$T$3:$T$1977,"&gt;="&amp;'SB35 Determination Data'!$F305,'5th Cycle APR Raw Data-Final'!$T$3:$T$1977,"&lt;="&amp;G305))</f>
        <v>1251</v>
      </c>
      <c r="AI305" s="100">
        <f t="shared" si="163"/>
        <v>0</v>
      </c>
      <c r="AJ305" s="112">
        <f t="shared" si="164"/>
        <v>3.9588607594936707</v>
      </c>
      <c r="AK305" s="100">
        <f>VLOOKUP(K305,'5th Cycle APR Raw Data-Final'!$A$3:$R$1977,18,FALSE)</f>
        <v>928</v>
      </c>
      <c r="AL305" s="100">
        <f>IF(AN305&lt;1,SUMIFS('5th Cycle APR Raw Data-Final'!$S$3:$S$1977,'5th Cycle APR Raw Data-Final'!$A$3:$A$1977,'SB35 Determination Data'!$K305,'5th Cycle APR Raw Data-Final'!$T$3:$T$1977,"&gt;="&amp;'SB35 Determination Data'!$F305,'5th Cycle APR Raw Data-Final'!$T$3:$T$1977,"&lt;"&amp;E305),SUMIFS('5th Cycle APR Raw Data-Final'!$S$3:$S$1977,'5th Cycle APR Raw Data-Final'!$A$3:$A$1977,'SB35 Determination Data'!$K305,'5th Cycle APR Raw Data-Final'!$T$3:$T$1977,"&gt;="&amp;'SB35 Determination Data'!$F305,'5th Cycle APR Raw Data-Final'!$T$3:$T$1977,"&lt;="&amp;G305))</f>
        <v>1894</v>
      </c>
      <c r="AM305" s="100">
        <f t="shared" si="165"/>
        <v>193</v>
      </c>
      <c r="AN305" s="114">
        <f t="shared" si="166"/>
        <v>0.5</v>
      </c>
      <c r="AO305" s="2" t="str">
        <f t="shared" si="167"/>
        <v>NO</v>
      </c>
      <c r="AP305" s="2" t="str">
        <f t="shared" si="168"/>
        <v>YES</v>
      </c>
      <c r="AQ305" s="2" t="str">
        <f t="shared" si="169"/>
        <v>NO</v>
      </c>
      <c r="AR305" s="124" t="str">
        <f>VLOOKUP(K305,'2018Submitted'!$A$2:$C$540,3,FALSE)</f>
        <v>Successful</v>
      </c>
      <c r="AS305" s="2" t="str">
        <f t="shared" si="170"/>
        <v>NO</v>
      </c>
      <c r="AT305" s="2" t="str">
        <f t="shared" si="171"/>
        <v>YES</v>
      </c>
    </row>
    <row r="306" spans="1:46" s="2" customFormat="1" ht="12.75" customHeight="1" x14ac:dyDescent="0.2">
      <c r="A306" s="2" t="s">
        <v>24</v>
      </c>
      <c r="B306" s="2" t="str">
        <f t="shared" si="144"/>
        <v>MORRO BAY</v>
      </c>
      <c r="C306" s="71">
        <f t="shared" si="145"/>
        <v>1</v>
      </c>
      <c r="D306" s="72">
        <f t="shared" si="146"/>
        <v>5</v>
      </c>
      <c r="E306" s="99">
        <f t="shared" si="147"/>
        <v>2017</v>
      </c>
      <c r="F306" s="99">
        <f t="shared" si="148"/>
        <v>2014</v>
      </c>
      <c r="G306" s="99">
        <f t="shared" si="149"/>
        <v>2018</v>
      </c>
      <c r="H306" s="2" t="str">
        <f t="shared" si="150"/>
        <v>06/30/2014</v>
      </c>
      <c r="I306" s="2" t="str">
        <f t="shared" si="151"/>
        <v>06/30/2019</v>
      </c>
      <c r="J306" s="2" t="s">
        <v>13</v>
      </c>
      <c r="K306" s="113" t="s">
        <v>1365</v>
      </c>
      <c r="L306" s="100">
        <f>VLOOKUP(K306,'5th Cycle APR Raw Data-Final'!$A$3:$P$1977,6,FALSE)</f>
        <v>39</v>
      </c>
      <c r="M306" s="100">
        <f>IF(AN306&lt;1,SUMIFS('5th Cycle APR Raw Data-Final'!G$3:G$1977,'5th Cycle APR Raw Data-Final'!$A$3:$A$1977,'SB35 Determination Data'!$K306,'5th Cycle APR Raw Data-Final'!$T$3:$T$1977,"&gt;="&amp;'SB35 Determination Data'!$F306,'5th Cycle APR Raw Data-Final'!$T$3:$T$1977,"&lt;"&amp;E306),SUMIFS('5th Cycle APR Raw Data-Final'!G$3:G$1977,'5th Cycle APR Raw Data-Final'!$A$3:$A$1977,'SB35 Determination Data'!$K306,'5th Cycle APR Raw Data-Final'!$T$3:$T$1977,"&gt;="&amp;'SB35 Determination Data'!$F306,'5th Cycle APR Raw Data-Final'!$T$3:$T$1977,"&lt;="&amp;G306))</f>
        <v>0</v>
      </c>
      <c r="N306" s="100">
        <f>IF(AN306&lt;1,SUMIFS('5th Cycle APR Raw Data-Final'!H$3:H$1977,'5th Cycle APR Raw Data-Final'!$A$3:$A$1977,'SB35 Determination Data'!$K306,'5th Cycle APR Raw Data-Final'!$T$3:$T$1977,"&gt;="&amp;'SB35 Determination Data'!$F306,'5th Cycle APR Raw Data-Final'!$T$3:$T$1977,"&lt;"&amp;E306),SUMIFS('5th Cycle APR Raw Data-Final'!H$3:H$1977,'5th Cycle APR Raw Data-Final'!$A$3:$A$1977,'SB35 Determination Data'!$K306,'5th Cycle APR Raw Data-Final'!$T$3:$T$1977,"&gt;="&amp;'SB35 Determination Data'!$F306,'5th Cycle APR Raw Data-Final'!$T$3:$T$1977,"&lt;="&amp;G306))</f>
        <v>0</v>
      </c>
      <c r="O306" s="100">
        <f>IF(AN306&lt;1,SUMIFS('5th Cycle APR Raw Data-Final'!I$3:I$1977,'5th Cycle APR Raw Data-Final'!$A$3:$A$1977,'SB35 Determination Data'!$K306,'5th Cycle APR Raw Data-Final'!$T$3:$T$1977,"&gt;="&amp;'SB35 Determination Data'!$F306,'5th Cycle APR Raw Data-Final'!$T$3:$T$1977,"&lt;"&amp;E306),SUMIFS('5th Cycle APR Raw Data-Final'!I$3:I$1977,'5th Cycle APR Raw Data-Final'!$A$3:$A$1977,'SB35 Determination Data'!$K306,'5th Cycle APR Raw Data-Final'!$T$3:$T$1977,"&gt;="&amp;'SB35 Determination Data'!$F306,'5th Cycle APR Raw Data-Final'!$T$3:$T$1977,"&lt;="&amp;G306))</f>
        <v>0</v>
      </c>
      <c r="P306" s="100">
        <f t="shared" si="152"/>
        <v>39</v>
      </c>
      <c r="Q306" s="112">
        <f t="shared" si="153"/>
        <v>0</v>
      </c>
      <c r="R306" s="101">
        <f t="shared" si="154"/>
        <v>39</v>
      </c>
      <c r="S306" s="101">
        <f t="shared" si="155"/>
        <v>0</v>
      </c>
      <c r="T306" s="100">
        <f>VLOOKUP(K306,'5th Cycle APR Raw Data-Final'!$A$3:$P$1977,10,FALSE)</f>
        <v>24</v>
      </c>
      <c r="U306" s="100">
        <f>IF(AN306&lt;1,SUMIFS('5th Cycle APR Raw Data-Final'!K$3:K$1977,'5th Cycle APR Raw Data-Final'!$A$3:$A$1977,'SB35 Determination Data'!$K306,'5th Cycle APR Raw Data-Final'!$T$3:$T$1977,"&gt;="&amp;'SB35 Determination Data'!$F306,'5th Cycle APR Raw Data-Final'!$T$3:$T$1977,"&lt;"&amp;E306),SUMIFS('5th Cycle APR Raw Data-Final'!K$3:K$1977,'5th Cycle APR Raw Data-Final'!$A$3:$A$1977,'SB35 Determination Data'!$K306,'5th Cycle APR Raw Data-Final'!$T$3:$T$1977,"&gt;="&amp;'SB35 Determination Data'!$F306,'5th Cycle APR Raw Data-Final'!$T$3:$T$1977,"&lt;="&amp;G306))</f>
        <v>0</v>
      </c>
      <c r="V306" s="100">
        <f>IF(AN306&lt;1,SUMIFS('5th Cycle APR Raw Data-Final'!L$3:L$1977,'5th Cycle APR Raw Data-Final'!$A$3:$A$1977,'SB35 Determination Data'!$K306,'5th Cycle APR Raw Data-Final'!$T$3:$T$1977,"&gt;="&amp;'SB35 Determination Data'!$F306,'5th Cycle APR Raw Data-Final'!$T$3:$T$1977,"&lt;"&amp;E306),SUMIFS('5th Cycle APR Raw Data-Final'!L$3:L$1977,'5th Cycle APR Raw Data-Final'!$A$3:$A$1977,'SB35 Determination Data'!$K306,'5th Cycle APR Raw Data-Final'!$T$3:$T$1977,"&gt;="&amp;'SB35 Determination Data'!$F306,'5th Cycle APR Raw Data-Final'!$T$3:$T$1977,"&lt;="&amp;G306))</f>
        <v>0</v>
      </c>
      <c r="W306" s="100">
        <f>IF(AN306&lt;1,SUMIFS('5th Cycle APR Raw Data-Final'!M$3:M$1977,'5th Cycle APR Raw Data-Final'!$A$3:$A$1977,'SB35 Determination Data'!$K306,'5th Cycle APR Raw Data-Final'!$T$3:$T$1977,"&gt;="&amp;'SB35 Determination Data'!$F306,'5th Cycle APR Raw Data-Final'!$T$3:$T$1977,"&lt;"&amp;E306),SUMIFS('5th Cycle APR Raw Data-Final'!M$3:M$1977,'5th Cycle APR Raw Data-Final'!$A$3:$A$1977,'SB35 Determination Data'!$K306,'5th Cycle APR Raw Data-Final'!$T$3:$T$1977,"&gt;="&amp;'SB35 Determination Data'!$F306,'5th Cycle APR Raw Data-Final'!$T$3:$T$1977,"&lt;="&amp;G306))</f>
        <v>0</v>
      </c>
      <c r="X306" s="100">
        <f t="shared" si="156"/>
        <v>24</v>
      </c>
      <c r="Y306" s="100">
        <f t="shared" si="157"/>
        <v>0</v>
      </c>
      <c r="Z306" s="100">
        <f t="shared" si="158"/>
        <v>24</v>
      </c>
      <c r="AA306" s="112">
        <f t="shared" si="159"/>
        <v>0</v>
      </c>
      <c r="AB306" s="112">
        <f t="shared" si="160"/>
        <v>0</v>
      </c>
      <c r="AC306" s="100">
        <f>VLOOKUP(K306,'5th Cycle APR Raw Data-Final'!$A$3:$P$1977,14,FALSE)</f>
        <v>27</v>
      </c>
      <c r="AD306" s="100">
        <f>IF(AN306&lt;1,SUMIFS('5th Cycle APR Raw Data-Final'!$O$3:$O$1977,'5th Cycle APR Raw Data-Final'!$A$3:$A$1977,'SB35 Determination Data'!$K306,'5th Cycle APR Raw Data-Final'!$T$3:$T$1977,"&gt;="&amp;'SB35 Determination Data'!$F306,'5th Cycle APR Raw Data-Final'!$T$3:$T$1977,"&lt;"&amp;E306),SUMIFS('5th Cycle APR Raw Data-Final'!$O$3:$O$1977,'5th Cycle APR Raw Data-Final'!$A$3:$A$1977,'SB35 Determination Data'!$K306,'5th Cycle APR Raw Data-Final'!$T$3:$T$1977,"&gt;="&amp;'SB35 Determination Data'!$F306,'5th Cycle APR Raw Data-Final'!$T$3:$T$1977,"&lt;="&amp;G306))</f>
        <v>2</v>
      </c>
      <c r="AE306" s="100">
        <f t="shared" si="161"/>
        <v>25</v>
      </c>
      <c r="AF306" s="112">
        <f t="shared" si="162"/>
        <v>7.407407407407407E-2</v>
      </c>
      <c r="AG306" s="100">
        <f>VLOOKUP(K306,'5th Cycle APR Raw Data-Final'!$A$3:$P$1977,16,FALSE)</f>
        <v>65</v>
      </c>
      <c r="AH306" s="100">
        <f>IF(AN306&lt;1,SUMIFS('5th Cycle APR Raw Data-Final'!$Q$3:$Q$1977,'5th Cycle APR Raw Data-Final'!$A$3:$A$1977,'SB35 Determination Data'!$K306,'5th Cycle APR Raw Data-Final'!$T$3:$T$1977,"&gt;="&amp;'SB35 Determination Data'!$F306,'5th Cycle APR Raw Data-Final'!$T$3:$T$1977,"&lt;"&amp;E306),SUMIFS('5th Cycle APR Raw Data-Final'!$Q$3:$Q$1977,'5th Cycle APR Raw Data-Final'!$A$3:$A$1977,'SB35 Determination Data'!$K306,'5th Cycle APR Raw Data-Final'!$T$3:$T$1977,"&gt;="&amp;'SB35 Determination Data'!$F306,'5th Cycle APR Raw Data-Final'!$T$3:$T$1977,"&lt;="&amp;G306))</f>
        <v>38</v>
      </c>
      <c r="AI306" s="100">
        <f t="shared" si="163"/>
        <v>27</v>
      </c>
      <c r="AJ306" s="112">
        <f t="shared" si="164"/>
        <v>0.58461538461538465</v>
      </c>
      <c r="AK306" s="100">
        <f>VLOOKUP(K306,'5th Cycle APR Raw Data-Final'!$A$3:$R$1977,18,FALSE)</f>
        <v>155</v>
      </c>
      <c r="AL306" s="100">
        <f>IF(AN306&lt;1,SUMIFS('5th Cycle APR Raw Data-Final'!$S$3:$S$1977,'5th Cycle APR Raw Data-Final'!$A$3:$A$1977,'SB35 Determination Data'!$K306,'5th Cycle APR Raw Data-Final'!$T$3:$T$1977,"&gt;="&amp;'SB35 Determination Data'!$F306,'5th Cycle APR Raw Data-Final'!$T$3:$T$1977,"&lt;"&amp;E306),SUMIFS('5th Cycle APR Raw Data-Final'!$S$3:$S$1977,'5th Cycle APR Raw Data-Final'!$A$3:$A$1977,'SB35 Determination Data'!$K306,'5th Cycle APR Raw Data-Final'!$T$3:$T$1977,"&gt;="&amp;'SB35 Determination Data'!$F306,'5th Cycle APR Raw Data-Final'!$T$3:$T$1977,"&lt;="&amp;G306))</f>
        <v>40</v>
      </c>
      <c r="AM306" s="100">
        <f t="shared" si="165"/>
        <v>115</v>
      </c>
      <c r="AN306" s="114">
        <f t="shared" si="166"/>
        <v>1</v>
      </c>
      <c r="AO306" s="2" t="str">
        <f t="shared" si="167"/>
        <v>YES</v>
      </c>
      <c r="AP306" s="2" t="str">
        <f t="shared" si="168"/>
        <v>NO</v>
      </c>
      <c r="AQ306" s="2" t="str">
        <f t="shared" si="169"/>
        <v>NO</v>
      </c>
      <c r="AR306" s="124" t="str">
        <f>VLOOKUP(K306,'2018Submitted'!$A$2:$C$540,3,FALSE)</f>
        <v>Successful</v>
      </c>
      <c r="AS306" s="2" t="str">
        <f t="shared" si="170"/>
        <v>NO</v>
      </c>
      <c r="AT306" s="2" t="str">
        <f t="shared" si="171"/>
        <v>NO</v>
      </c>
    </row>
    <row r="307" spans="1:46" s="2" customFormat="1" ht="12.75" customHeight="1" x14ac:dyDescent="0.2">
      <c r="A307" s="2" t="s">
        <v>108</v>
      </c>
      <c r="B307" s="2" t="str">
        <f t="shared" si="144"/>
        <v>MOUNT SHASTA</v>
      </c>
      <c r="C307" s="71">
        <f t="shared" si="145"/>
        <v>1</v>
      </c>
      <c r="D307" s="72">
        <f t="shared" si="146"/>
        <v>5</v>
      </c>
      <c r="E307" s="99">
        <f t="shared" si="147"/>
        <v>2017</v>
      </c>
      <c r="F307" s="99">
        <f t="shared" si="148"/>
        <v>2014</v>
      </c>
      <c r="G307" s="99">
        <f t="shared" si="149"/>
        <v>2018</v>
      </c>
      <c r="H307" s="2" t="str">
        <f t="shared" si="150"/>
        <v>06/30/2014</v>
      </c>
      <c r="I307" s="2" t="str">
        <f t="shared" si="151"/>
        <v>06/30/2019</v>
      </c>
      <c r="J307" s="2" t="s">
        <v>13</v>
      </c>
      <c r="K307" s="113" t="s">
        <v>205</v>
      </c>
      <c r="L307" s="100">
        <f>VLOOKUP(K307,'5th Cycle APR Raw Data-Final'!$A$3:$P$1977,6,FALSE)</f>
        <v>11</v>
      </c>
      <c r="M307" s="100">
        <f>IF(AN307&lt;1,SUMIFS('5th Cycle APR Raw Data-Final'!G$3:G$1977,'5th Cycle APR Raw Data-Final'!$A$3:$A$1977,'SB35 Determination Data'!$K307,'5th Cycle APR Raw Data-Final'!$T$3:$T$1977,"&gt;="&amp;'SB35 Determination Data'!$F307,'5th Cycle APR Raw Data-Final'!$T$3:$T$1977,"&lt;"&amp;E307),SUMIFS('5th Cycle APR Raw Data-Final'!G$3:G$1977,'5th Cycle APR Raw Data-Final'!$A$3:$A$1977,'SB35 Determination Data'!$K307,'5th Cycle APR Raw Data-Final'!$T$3:$T$1977,"&gt;="&amp;'SB35 Determination Data'!$F307,'5th Cycle APR Raw Data-Final'!$T$3:$T$1977,"&lt;="&amp;G307))</f>
        <v>0</v>
      </c>
      <c r="N307" s="100">
        <f>IF(AN307&lt;1,SUMIFS('5th Cycle APR Raw Data-Final'!H$3:H$1977,'5th Cycle APR Raw Data-Final'!$A$3:$A$1977,'SB35 Determination Data'!$K307,'5th Cycle APR Raw Data-Final'!$T$3:$T$1977,"&gt;="&amp;'SB35 Determination Data'!$F307,'5th Cycle APR Raw Data-Final'!$T$3:$T$1977,"&lt;"&amp;E307),SUMIFS('5th Cycle APR Raw Data-Final'!H$3:H$1977,'5th Cycle APR Raw Data-Final'!$A$3:$A$1977,'SB35 Determination Data'!$K307,'5th Cycle APR Raw Data-Final'!$T$3:$T$1977,"&gt;="&amp;'SB35 Determination Data'!$F307,'5th Cycle APR Raw Data-Final'!$T$3:$T$1977,"&lt;="&amp;G307))</f>
        <v>0</v>
      </c>
      <c r="O307" s="100">
        <f>IF(AN307&lt;1,SUMIFS('5th Cycle APR Raw Data-Final'!I$3:I$1977,'5th Cycle APR Raw Data-Final'!$A$3:$A$1977,'SB35 Determination Data'!$K307,'5th Cycle APR Raw Data-Final'!$T$3:$T$1977,"&gt;="&amp;'SB35 Determination Data'!$F307,'5th Cycle APR Raw Data-Final'!$T$3:$T$1977,"&lt;"&amp;E307),SUMIFS('5th Cycle APR Raw Data-Final'!I$3:I$1977,'5th Cycle APR Raw Data-Final'!$A$3:$A$1977,'SB35 Determination Data'!$K307,'5th Cycle APR Raw Data-Final'!$T$3:$T$1977,"&gt;="&amp;'SB35 Determination Data'!$F307,'5th Cycle APR Raw Data-Final'!$T$3:$T$1977,"&lt;="&amp;G307))</f>
        <v>0</v>
      </c>
      <c r="P307" s="100">
        <f t="shared" si="152"/>
        <v>11</v>
      </c>
      <c r="Q307" s="112">
        <f t="shared" si="153"/>
        <v>0</v>
      </c>
      <c r="R307" s="101">
        <f t="shared" si="154"/>
        <v>11</v>
      </c>
      <c r="S307" s="101">
        <f t="shared" si="155"/>
        <v>0</v>
      </c>
      <c r="T307" s="100">
        <f>VLOOKUP(K307,'5th Cycle APR Raw Data-Final'!$A$3:$P$1977,10,FALSE)</f>
        <v>7</v>
      </c>
      <c r="U307" s="100">
        <f>IF(AN307&lt;1,SUMIFS('5th Cycle APR Raw Data-Final'!K$3:K$1977,'5th Cycle APR Raw Data-Final'!$A$3:$A$1977,'SB35 Determination Data'!$K307,'5th Cycle APR Raw Data-Final'!$T$3:$T$1977,"&gt;="&amp;'SB35 Determination Data'!$F307,'5th Cycle APR Raw Data-Final'!$T$3:$T$1977,"&lt;"&amp;E307),SUMIFS('5th Cycle APR Raw Data-Final'!K$3:K$1977,'5th Cycle APR Raw Data-Final'!$A$3:$A$1977,'SB35 Determination Data'!$K307,'5th Cycle APR Raw Data-Final'!$T$3:$T$1977,"&gt;="&amp;'SB35 Determination Data'!$F307,'5th Cycle APR Raw Data-Final'!$T$3:$T$1977,"&lt;="&amp;G307))</f>
        <v>0</v>
      </c>
      <c r="V307" s="100">
        <f>IF(AN307&lt;1,SUMIFS('5th Cycle APR Raw Data-Final'!L$3:L$1977,'5th Cycle APR Raw Data-Final'!$A$3:$A$1977,'SB35 Determination Data'!$K307,'5th Cycle APR Raw Data-Final'!$T$3:$T$1977,"&gt;="&amp;'SB35 Determination Data'!$F307,'5th Cycle APR Raw Data-Final'!$T$3:$T$1977,"&lt;"&amp;E307),SUMIFS('5th Cycle APR Raw Data-Final'!L$3:L$1977,'5th Cycle APR Raw Data-Final'!$A$3:$A$1977,'SB35 Determination Data'!$K307,'5th Cycle APR Raw Data-Final'!$T$3:$T$1977,"&gt;="&amp;'SB35 Determination Data'!$F307,'5th Cycle APR Raw Data-Final'!$T$3:$T$1977,"&lt;="&amp;G307))</f>
        <v>0</v>
      </c>
      <c r="W307" s="100">
        <f>IF(AN307&lt;1,SUMIFS('5th Cycle APR Raw Data-Final'!M$3:M$1977,'5th Cycle APR Raw Data-Final'!$A$3:$A$1977,'SB35 Determination Data'!$K307,'5th Cycle APR Raw Data-Final'!$T$3:$T$1977,"&gt;="&amp;'SB35 Determination Data'!$F307,'5th Cycle APR Raw Data-Final'!$T$3:$T$1977,"&lt;"&amp;E307),SUMIFS('5th Cycle APR Raw Data-Final'!M$3:M$1977,'5th Cycle APR Raw Data-Final'!$A$3:$A$1977,'SB35 Determination Data'!$K307,'5th Cycle APR Raw Data-Final'!$T$3:$T$1977,"&gt;="&amp;'SB35 Determination Data'!$F307,'5th Cycle APR Raw Data-Final'!$T$3:$T$1977,"&lt;="&amp;G307))</f>
        <v>0</v>
      </c>
      <c r="X307" s="100">
        <f t="shared" si="156"/>
        <v>7</v>
      </c>
      <c r="Y307" s="100">
        <f t="shared" si="157"/>
        <v>0</v>
      </c>
      <c r="Z307" s="100">
        <f t="shared" si="158"/>
        <v>7</v>
      </c>
      <c r="AA307" s="112">
        <f t="shared" si="159"/>
        <v>0</v>
      </c>
      <c r="AB307" s="112">
        <f t="shared" si="160"/>
        <v>0</v>
      </c>
      <c r="AC307" s="100">
        <f>VLOOKUP(K307,'5th Cycle APR Raw Data-Final'!$A$3:$P$1977,14,FALSE)</f>
        <v>8</v>
      </c>
      <c r="AD307" s="100">
        <f>IF(AN307&lt;1,SUMIFS('5th Cycle APR Raw Data-Final'!$O$3:$O$1977,'5th Cycle APR Raw Data-Final'!$A$3:$A$1977,'SB35 Determination Data'!$K307,'5th Cycle APR Raw Data-Final'!$T$3:$T$1977,"&gt;="&amp;'SB35 Determination Data'!$F307,'5th Cycle APR Raw Data-Final'!$T$3:$T$1977,"&lt;"&amp;E307),SUMIFS('5th Cycle APR Raw Data-Final'!$O$3:$O$1977,'5th Cycle APR Raw Data-Final'!$A$3:$A$1977,'SB35 Determination Data'!$K307,'5th Cycle APR Raw Data-Final'!$T$3:$T$1977,"&gt;="&amp;'SB35 Determination Data'!$F307,'5th Cycle APR Raw Data-Final'!$T$3:$T$1977,"&lt;="&amp;G307))</f>
        <v>0</v>
      </c>
      <c r="AE307" s="100">
        <f t="shared" si="161"/>
        <v>8</v>
      </c>
      <c r="AF307" s="112">
        <f t="shared" si="162"/>
        <v>0</v>
      </c>
      <c r="AG307" s="100">
        <f>VLOOKUP(K307,'5th Cycle APR Raw Data-Final'!$A$3:$P$1977,16,FALSE)</f>
        <v>19</v>
      </c>
      <c r="AH307" s="100">
        <f>IF(AN307&lt;1,SUMIFS('5th Cycle APR Raw Data-Final'!$Q$3:$Q$1977,'5th Cycle APR Raw Data-Final'!$A$3:$A$1977,'SB35 Determination Data'!$K307,'5th Cycle APR Raw Data-Final'!$T$3:$T$1977,"&gt;="&amp;'SB35 Determination Data'!$F307,'5th Cycle APR Raw Data-Final'!$T$3:$T$1977,"&lt;"&amp;E307),SUMIFS('5th Cycle APR Raw Data-Final'!$Q$3:$Q$1977,'5th Cycle APR Raw Data-Final'!$A$3:$A$1977,'SB35 Determination Data'!$K307,'5th Cycle APR Raw Data-Final'!$T$3:$T$1977,"&gt;="&amp;'SB35 Determination Data'!$F307,'5th Cycle APR Raw Data-Final'!$T$3:$T$1977,"&lt;="&amp;G307))</f>
        <v>1</v>
      </c>
      <c r="AI307" s="100">
        <f t="shared" si="163"/>
        <v>18</v>
      </c>
      <c r="AJ307" s="112">
        <f t="shared" si="164"/>
        <v>5.2631578947368418E-2</v>
      </c>
      <c r="AK307" s="100">
        <f>VLOOKUP(K307,'5th Cycle APR Raw Data-Final'!$A$3:$R$1977,18,FALSE)</f>
        <v>45</v>
      </c>
      <c r="AL307" s="100">
        <f>IF(AN307&lt;1,SUMIFS('5th Cycle APR Raw Data-Final'!$S$3:$S$1977,'5th Cycle APR Raw Data-Final'!$A$3:$A$1977,'SB35 Determination Data'!$K307,'5th Cycle APR Raw Data-Final'!$T$3:$T$1977,"&gt;="&amp;'SB35 Determination Data'!$F307,'5th Cycle APR Raw Data-Final'!$T$3:$T$1977,"&lt;"&amp;E307),SUMIFS('5th Cycle APR Raw Data-Final'!$S$3:$S$1977,'5th Cycle APR Raw Data-Final'!$A$3:$A$1977,'SB35 Determination Data'!$K307,'5th Cycle APR Raw Data-Final'!$T$3:$T$1977,"&gt;="&amp;'SB35 Determination Data'!$F307,'5th Cycle APR Raw Data-Final'!$T$3:$T$1977,"&lt;="&amp;G307))</f>
        <v>1</v>
      </c>
      <c r="AM307" s="100">
        <f t="shared" si="165"/>
        <v>44</v>
      </c>
      <c r="AN307" s="114">
        <f t="shared" si="166"/>
        <v>1</v>
      </c>
      <c r="AO307" s="2" t="str">
        <f t="shared" si="167"/>
        <v>YES</v>
      </c>
      <c r="AP307" s="2" t="str">
        <f t="shared" si="168"/>
        <v>NO</v>
      </c>
      <c r="AQ307" s="2" t="str">
        <f t="shared" si="169"/>
        <v>NO</v>
      </c>
      <c r="AR307" s="124" t="str">
        <f>VLOOKUP(K307,'2018Submitted'!$A$2:$C$540,3,FALSE)</f>
        <v>No 2018 Annual Progress Report</v>
      </c>
      <c r="AS307" s="2" t="str">
        <f t="shared" si="170"/>
        <v>NO</v>
      </c>
      <c r="AT307" s="2" t="str">
        <f t="shared" si="171"/>
        <v>NO</v>
      </c>
    </row>
    <row r="308" spans="1:46" s="2" customFormat="1" ht="12.75" customHeight="1" x14ac:dyDescent="0.2">
      <c r="A308" s="2" t="s">
        <v>62</v>
      </c>
      <c r="B308" s="2" t="str">
        <f t="shared" si="144"/>
        <v>MOUNTAIN VIEW</v>
      </c>
      <c r="C308" s="71">
        <f t="shared" si="145"/>
        <v>0.5</v>
      </c>
      <c r="D308" s="72">
        <f t="shared" si="146"/>
        <v>8</v>
      </c>
      <c r="E308" s="99">
        <f t="shared" si="147"/>
        <v>2019</v>
      </c>
      <c r="F308" s="99">
        <f t="shared" si="148"/>
        <v>2015</v>
      </c>
      <c r="G308" s="99">
        <f t="shared" si="149"/>
        <v>2022</v>
      </c>
      <c r="H308" s="2" t="str">
        <f t="shared" si="150"/>
        <v>01/31/2015</v>
      </c>
      <c r="I308" s="2" t="str">
        <f t="shared" si="151"/>
        <v>01/31/2023</v>
      </c>
      <c r="J308" s="2" t="s">
        <v>8</v>
      </c>
      <c r="K308" s="113" t="s">
        <v>206</v>
      </c>
      <c r="L308" s="100">
        <f>VLOOKUP(K308,'5th Cycle APR Raw Data-Final'!$A$3:$P$1977,6,FALSE)</f>
        <v>814</v>
      </c>
      <c r="M308" s="100">
        <f>IF(AN308&lt;1,SUMIFS('5th Cycle APR Raw Data-Final'!G$3:G$1977,'5th Cycle APR Raw Data-Final'!$A$3:$A$1977,'SB35 Determination Data'!$K308,'5th Cycle APR Raw Data-Final'!$T$3:$T$1977,"&gt;="&amp;'SB35 Determination Data'!$F308,'5th Cycle APR Raw Data-Final'!$T$3:$T$1977,"&lt;"&amp;E308),SUMIFS('5th Cycle APR Raw Data-Final'!G$3:G$1977,'5th Cycle APR Raw Data-Final'!$A$3:$A$1977,'SB35 Determination Data'!$K308,'5th Cycle APR Raw Data-Final'!$T$3:$T$1977,"&gt;="&amp;'SB35 Determination Data'!$F308,'5th Cycle APR Raw Data-Final'!$T$3:$T$1977,"&lt;="&amp;G308))</f>
        <v>141</v>
      </c>
      <c r="N308" s="100">
        <f>IF(AN308&lt;1,SUMIFS('5th Cycle APR Raw Data-Final'!H$3:H$1977,'5th Cycle APR Raw Data-Final'!$A$3:$A$1977,'SB35 Determination Data'!$K308,'5th Cycle APR Raw Data-Final'!$T$3:$T$1977,"&gt;="&amp;'SB35 Determination Data'!$F308,'5th Cycle APR Raw Data-Final'!$T$3:$T$1977,"&lt;"&amp;E308),SUMIFS('5th Cycle APR Raw Data-Final'!H$3:H$1977,'5th Cycle APR Raw Data-Final'!$A$3:$A$1977,'SB35 Determination Data'!$K308,'5th Cycle APR Raw Data-Final'!$T$3:$T$1977,"&gt;="&amp;'SB35 Determination Data'!$F308,'5th Cycle APR Raw Data-Final'!$T$3:$T$1977,"&lt;="&amp;G308))</f>
        <v>141</v>
      </c>
      <c r="O308" s="100">
        <f>IF(AN308&lt;1,SUMIFS('5th Cycle APR Raw Data-Final'!I$3:I$1977,'5th Cycle APR Raw Data-Final'!$A$3:$A$1977,'SB35 Determination Data'!$K308,'5th Cycle APR Raw Data-Final'!$T$3:$T$1977,"&gt;="&amp;'SB35 Determination Data'!$F308,'5th Cycle APR Raw Data-Final'!$T$3:$T$1977,"&lt;"&amp;E308),SUMIFS('5th Cycle APR Raw Data-Final'!I$3:I$1977,'5th Cycle APR Raw Data-Final'!$A$3:$A$1977,'SB35 Determination Data'!$K308,'5th Cycle APR Raw Data-Final'!$T$3:$T$1977,"&gt;="&amp;'SB35 Determination Data'!$F308,'5th Cycle APR Raw Data-Final'!$T$3:$T$1977,"&lt;="&amp;G308))</f>
        <v>0</v>
      </c>
      <c r="P308" s="100">
        <f t="shared" si="152"/>
        <v>673</v>
      </c>
      <c r="Q308" s="112">
        <f t="shared" si="153"/>
        <v>0.17321867321867321</v>
      </c>
      <c r="R308" s="101">
        <f t="shared" si="154"/>
        <v>407</v>
      </c>
      <c r="S308" s="101">
        <f t="shared" si="155"/>
        <v>0</v>
      </c>
      <c r="T308" s="100">
        <f>VLOOKUP(K308,'5th Cycle APR Raw Data-Final'!$A$3:$P$1977,10,FALSE)</f>
        <v>492</v>
      </c>
      <c r="U308" s="100">
        <f>IF(AN308&lt;1,SUMIFS('5th Cycle APR Raw Data-Final'!K$3:K$1977,'5th Cycle APR Raw Data-Final'!$A$3:$A$1977,'SB35 Determination Data'!$K308,'5th Cycle APR Raw Data-Final'!$T$3:$T$1977,"&gt;="&amp;'SB35 Determination Data'!$F308,'5th Cycle APR Raw Data-Final'!$T$3:$T$1977,"&lt;"&amp;E308),SUMIFS('5th Cycle APR Raw Data-Final'!K$3:K$1977,'5th Cycle APR Raw Data-Final'!$A$3:$A$1977,'SB35 Determination Data'!$K308,'5th Cycle APR Raw Data-Final'!$T$3:$T$1977,"&gt;="&amp;'SB35 Determination Data'!$F308,'5th Cycle APR Raw Data-Final'!$T$3:$T$1977,"&lt;="&amp;G308))</f>
        <v>170</v>
      </c>
      <c r="V308" s="100">
        <f>IF(AN308&lt;1,SUMIFS('5th Cycle APR Raw Data-Final'!L$3:L$1977,'5th Cycle APR Raw Data-Final'!$A$3:$A$1977,'SB35 Determination Data'!$K308,'5th Cycle APR Raw Data-Final'!$T$3:$T$1977,"&gt;="&amp;'SB35 Determination Data'!$F308,'5th Cycle APR Raw Data-Final'!$T$3:$T$1977,"&lt;"&amp;E308),SUMIFS('5th Cycle APR Raw Data-Final'!L$3:L$1977,'5th Cycle APR Raw Data-Final'!$A$3:$A$1977,'SB35 Determination Data'!$K308,'5th Cycle APR Raw Data-Final'!$T$3:$T$1977,"&gt;="&amp;'SB35 Determination Data'!$F308,'5th Cycle APR Raw Data-Final'!$T$3:$T$1977,"&lt;="&amp;G308))</f>
        <v>169</v>
      </c>
      <c r="W308" s="100">
        <f>IF(AN308&lt;1,SUMIFS('5th Cycle APR Raw Data-Final'!M$3:M$1977,'5th Cycle APR Raw Data-Final'!$A$3:$A$1977,'SB35 Determination Data'!$K308,'5th Cycle APR Raw Data-Final'!$T$3:$T$1977,"&gt;="&amp;'SB35 Determination Data'!$F308,'5th Cycle APR Raw Data-Final'!$T$3:$T$1977,"&lt;"&amp;E308),SUMIFS('5th Cycle APR Raw Data-Final'!M$3:M$1977,'5th Cycle APR Raw Data-Final'!$A$3:$A$1977,'SB35 Determination Data'!$K308,'5th Cycle APR Raw Data-Final'!$T$3:$T$1977,"&gt;="&amp;'SB35 Determination Data'!$F308,'5th Cycle APR Raw Data-Final'!$T$3:$T$1977,"&lt;="&amp;G308))</f>
        <v>1</v>
      </c>
      <c r="X308" s="100">
        <f t="shared" si="156"/>
        <v>322</v>
      </c>
      <c r="Y308" s="100">
        <f t="shared" si="157"/>
        <v>170</v>
      </c>
      <c r="Z308" s="100">
        <f t="shared" si="158"/>
        <v>322</v>
      </c>
      <c r="AA308" s="112">
        <f t="shared" si="159"/>
        <v>0.34552845528455284</v>
      </c>
      <c r="AB308" s="112">
        <f t="shared" si="160"/>
        <v>0.34552845528455284</v>
      </c>
      <c r="AC308" s="100">
        <f>VLOOKUP(K308,'5th Cycle APR Raw Data-Final'!$A$3:$P$1977,14,FALSE)</f>
        <v>527</v>
      </c>
      <c r="AD308" s="100">
        <f>IF(AN308&lt;1,SUMIFS('5th Cycle APR Raw Data-Final'!$O$3:$O$1977,'5th Cycle APR Raw Data-Final'!$A$3:$A$1977,'SB35 Determination Data'!$K308,'5th Cycle APR Raw Data-Final'!$T$3:$T$1977,"&gt;="&amp;'SB35 Determination Data'!$F308,'5th Cycle APR Raw Data-Final'!$T$3:$T$1977,"&lt;"&amp;E308),SUMIFS('5th Cycle APR Raw Data-Final'!$O$3:$O$1977,'5th Cycle APR Raw Data-Final'!$A$3:$A$1977,'SB35 Determination Data'!$K308,'5th Cycle APR Raw Data-Final'!$T$3:$T$1977,"&gt;="&amp;'SB35 Determination Data'!$F308,'5th Cycle APR Raw Data-Final'!$T$3:$T$1977,"&lt;="&amp;G308))</f>
        <v>0</v>
      </c>
      <c r="AE308" s="100">
        <f t="shared" si="161"/>
        <v>527</v>
      </c>
      <c r="AF308" s="112">
        <f t="shared" si="162"/>
        <v>0</v>
      </c>
      <c r="AG308" s="100">
        <f>VLOOKUP(K308,'5th Cycle APR Raw Data-Final'!$A$3:$P$1977,16,FALSE)</f>
        <v>1093</v>
      </c>
      <c r="AH308" s="100">
        <f>IF(AN308&lt;1,SUMIFS('5th Cycle APR Raw Data-Final'!$Q$3:$Q$1977,'5th Cycle APR Raw Data-Final'!$A$3:$A$1977,'SB35 Determination Data'!$K308,'5th Cycle APR Raw Data-Final'!$T$3:$T$1977,"&gt;="&amp;'SB35 Determination Data'!$F308,'5th Cycle APR Raw Data-Final'!$T$3:$T$1977,"&lt;"&amp;E308),SUMIFS('5th Cycle APR Raw Data-Final'!$Q$3:$Q$1977,'5th Cycle APR Raw Data-Final'!$A$3:$A$1977,'SB35 Determination Data'!$K308,'5th Cycle APR Raw Data-Final'!$T$3:$T$1977,"&gt;="&amp;'SB35 Determination Data'!$F308,'5th Cycle APR Raw Data-Final'!$T$3:$T$1977,"&lt;="&amp;G308))</f>
        <v>2990</v>
      </c>
      <c r="AI308" s="100">
        <f t="shared" si="163"/>
        <v>0</v>
      </c>
      <c r="AJ308" s="112">
        <f t="shared" si="164"/>
        <v>2.7355901189387009</v>
      </c>
      <c r="AK308" s="100">
        <f>VLOOKUP(K308,'5th Cycle APR Raw Data-Final'!$A$3:$R$1977,18,FALSE)</f>
        <v>2926</v>
      </c>
      <c r="AL308" s="100">
        <f>IF(AN308&lt;1,SUMIFS('5th Cycle APR Raw Data-Final'!$S$3:$S$1977,'5th Cycle APR Raw Data-Final'!$A$3:$A$1977,'SB35 Determination Data'!$K308,'5th Cycle APR Raw Data-Final'!$T$3:$T$1977,"&gt;="&amp;'SB35 Determination Data'!$F308,'5th Cycle APR Raw Data-Final'!$T$3:$T$1977,"&lt;"&amp;E308),SUMIFS('5th Cycle APR Raw Data-Final'!$S$3:$S$1977,'5th Cycle APR Raw Data-Final'!$A$3:$A$1977,'SB35 Determination Data'!$K308,'5th Cycle APR Raw Data-Final'!$T$3:$T$1977,"&gt;="&amp;'SB35 Determination Data'!$F308,'5th Cycle APR Raw Data-Final'!$T$3:$T$1977,"&lt;="&amp;G308))</f>
        <v>3301</v>
      </c>
      <c r="AM308" s="100">
        <f t="shared" si="165"/>
        <v>1522</v>
      </c>
      <c r="AN308" s="114">
        <f t="shared" si="166"/>
        <v>0.5</v>
      </c>
      <c r="AO308" s="2" t="str">
        <f t="shared" si="167"/>
        <v>NO</v>
      </c>
      <c r="AP308" s="2" t="str">
        <f t="shared" si="168"/>
        <v>YES</v>
      </c>
      <c r="AQ308" s="2" t="str">
        <f t="shared" si="169"/>
        <v>NO</v>
      </c>
      <c r="AR308" s="124" t="str">
        <f>VLOOKUP(K308,'2018Submitted'!$A$2:$C$540,3,FALSE)</f>
        <v>Successful</v>
      </c>
      <c r="AS308" s="2" t="str">
        <f t="shared" si="170"/>
        <v>NO</v>
      </c>
      <c r="AT308" s="2" t="str">
        <f t="shared" si="171"/>
        <v>YES</v>
      </c>
    </row>
    <row r="309" spans="1:46" s="2" customFormat="1" ht="12.75" customHeight="1" x14ac:dyDescent="0.2">
      <c r="A309" s="2" t="s">
        <v>35</v>
      </c>
      <c r="B309" s="2" t="str">
        <f t="shared" si="144"/>
        <v>MURRIETA</v>
      </c>
      <c r="C309" s="71">
        <f t="shared" si="145"/>
        <v>0.625</v>
      </c>
      <c r="D309" s="72">
        <f t="shared" si="146"/>
        <v>8</v>
      </c>
      <c r="E309" s="99">
        <f t="shared" si="147"/>
        <v>2018</v>
      </c>
      <c r="F309" s="99">
        <f t="shared" si="148"/>
        <v>2014</v>
      </c>
      <c r="G309" s="99" t="str">
        <f t="shared" si="149"/>
        <v>2021</v>
      </c>
      <c r="H309" s="2" t="str">
        <f t="shared" si="150"/>
        <v>10/15/2013</v>
      </c>
      <c r="I309" s="2" t="str">
        <f t="shared" si="151"/>
        <v>10/15/2021</v>
      </c>
      <c r="J309" s="2" t="s">
        <v>3</v>
      </c>
      <c r="K309" s="113" t="s">
        <v>207</v>
      </c>
      <c r="L309" s="100">
        <f>VLOOKUP(K309,'5th Cycle APR Raw Data-Final'!$A$3:$P$1977,6,FALSE)</f>
        <v>395</v>
      </c>
      <c r="M309" s="100">
        <f>IF(AN309&lt;1,SUMIFS('5th Cycle APR Raw Data-Final'!G$3:G$1977,'5th Cycle APR Raw Data-Final'!$A$3:$A$1977,'SB35 Determination Data'!$K309,'5th Cycle APR Raw Data-Final'!$T$3:$T$1977,"&gt;="&amp;'SB35 Determination Data'!$F309,'5th Cycle APR Raw Data-Final'!$T$3:$T$1977,"&lt;"&amp;E309),SUMIFS('5th Cycle APR Raw Data-Final'!G$3:G$1977,'5th Cycle APR Raw Data-Final'!$A$3:$A$1977,'SB35 Determination Data'!$K309,'5th Cycle APR Raw Data-Final'!$T$3:$T$1977,"&gt;="&amp;'SB35 Determination Data'!$F309,'5th Cycle APR Raw Data-Final'!$T$3:$T$1977,"&lt;="&amp;G309))</f>
        <v>0</v>
      </c>
      <c r="N309" s="100">
        <f>IF(AN309&lt;1,SUMIFS('5th Cycle APR Raw Data-Final'!H$3:H$1977,'5th Cycle APR Raw Data-Final'!$A$3:$A$1977,'SB35 Determination Data'!$K309,'5th Cycle APR Raw Data-Final'!$T$3:$T$1977,"&gt;="&amp;'SB35 Determination Data'!$F309,'5th Cycle APR Raw Data-Final'!$T$3:$T$1977,"&lt;"&amp;E309),SUMIFS('5th Cycle APR Raw Data-Final'!H$3:H$1977,'5th Cycle APR Raw Data-Final'!$A$3:$A$1977,'SB35 Determination Data'!$K309,'5th Cycle APR Raw Data-Final'!$T$3:$T$1977,"&gt;="&amp;'SB35 Determination Data'!$F309,'5th Cycle APR Raw Data-Final'!$T$3:$T$1977,"&lt;="&amp;G309))</f>
        <v>0</v>
      </c>
      <c r="O309" s="100">
        <f>IF(AN309&lt;1,SUMIFS('5th Cycle APR Raw Data-Final'!I$3:I$1977,'5th Cycle APR Raw Data-Final'!$A$3:$A$1977,'SB35 Determination Data'!$K309,'5th Cycle APR Raw Data-Final'!$T$3:$T$1977,"&gt;="&amp;'SB35 Determination Data'!$F309,'5th Cycle APR Raw Data-Final'!$T$3:$T$1977,"&lt;"&amp;E309),SUMIFS('5th Cycle APR Raw Data-Final'!I$3:I$1977,'5th Cycle APR Raw Data-Final'!$A$3:$A$1977,'SB35 Determination Data'!$K309,'5th Cycle APR Raw Data-Final'!$T$3:$T$1977,"&gt;="&amp;'SB35 Determination Data'!$F309,'5th Cycle APR Raw Data-Final'!$T$3:$T$1977,"&lt;="&amp;G309))</f>
        <v>0</v>
      </c>
      <c r="P309" s="100">
        <f t="shared" si="152"/>
        <v>395</v>
      </c>
      <c r="Q309" s="112">
        <f t="shared" si="153"/>
        <v>0</v>
      </c>
      <c r="R309" s="101">
        <f t="shared" si="154"/>
        <v>198</v>
      </c>
      <c r="S309" s="101">
        <f t="shared" si="155"/>
        <v>0</v>
      </c>
      <c r="T309" s="100">
        <f>VLOOKUP(K309,'5th Cycle APR Raw Data-Final'!$A$3:$P$1977,10,FALSE)</f>
        <v>262</v>
      </c>
      <c r="U309" s="100">
        <f>IF(AN309&lt;1,SUMIFS('5th Cycle APR Raw Data-Final'!K$3:K$1977,'5th Cycle APR Raw Data-Final'!$A$3:$A$1977,'SB35 Determination Data'!$K309,'5th Cycle APR Raw Data-Final'!$T$3:$T$1977,"&gt;="&amp;'SB35 Determination Data'!$F309,'5th Cycle APR Raw Data-Final'!$T$3:$T$1977,"&lt;"&amp;E309),SUMIFS('5th Cycle APR Raw Data-Final'!K$3:K$1977,'5th Cycle APR Raw Data-Final'!$A$3:$A$1977,'SB35 Determination Data'!$K309,'5th Cycle APR Raw Data-Final'!$T$3:$T$1977,"&gt;="&amp;'SB35 Determination Data'!$F309,'5th Cycle APR Raw Data-Final'!$T$3:$T$1977,"&lt;="&amp;G309))</f>
        <v>0</v>
      </c>
      <c r="V309" s="100">
        <f>IF(AN309&lt;1,SUMIFS('5th Cycle APR Raw Data-Final'!L$3:L$1977,'5th Cycle APR Raw Data-Final'!$A$3:$A$1977,'SB35 Determination Data'!$K309,'5th Cycle APR Raw Data-Final'!$T$3:$T$1977,"&gt;="&amp;'SB35 Determination Data'!$F309,'5th Cycle APR Raw Data-Final'!$T$3:$T$1977,"&lt;"&amp;E309),SUMIFS('5th Cycle APR Raw Data-Final'!L$3:L$1977,'5th Cycle APR Raw Data-Final'!$A$3:$A$1977,'SB35 Determination Data'!$K309,'5th Cycle APR Raw Data-Final'!$T$3:$T$1977,"&gt;="&amp;'SB35 Determination Data'!$F309,'5th Cycle APR Raw Data-Final'!$T$3:$T$1977,"&lt;="&amp;G309))</f>
        <v>0</v>
      </c>
      <c r="W309" s="100">
        <f>IF(AN309&lt;1,SUMIFS('5th Cycle APR Raw Data-Final'!M$3:M$1977,'5th Cycle APR Raw Data-Final'!$A$3:$A$1977,'SB35 Determination Data'!$K309,'5th Cycle APR Raw Data-Final'!$T$3:$T$1977,"&gt;="&amp;'SB35 Determination Data'!$F309,'5th Cycle APR Raw Data-Final'!$T$3:$T$1977,"&lt;"&amp;E309),SUMIFS('5th Cycle APR Raw Data-Final'!M$3:M$1977,'5th Cycle APR Raw Data-Final'!$A$3:$A$1977,'SB35 Determination Data'!$K309,'5th Cycle APR Raw Data-Final'!$T$3:$T$1977,"&gt;="&amp;'SB35 Determination Data'!$F309,'5th Cycle APR Raw Data-Final'!$T$3:$T$1977,"&lt;="&amp;G309))</f>
        <v>0</v>
      </c>
      <c r="X309" s="100">
        <f t="shared" si="156"/>
        <v>262</v>
      </c>
      <c r="Y309" s="100">
        <f t="shared" si="157"/>
        <v>0</v>
      </c>
      <c r="Z309" s="100">
        <f t="shared" si="158"/>
        <v>262</v>
      </c>
      <c r="AA309" s="112">
        <f t="shared" si="159"/>
        <v>0</v>
      </c>
      <c r="AB309" s="112">
        <f t="shared" si="160"/>
        <v>0</v>
      </c>
      <c r="AC309" s="100">
        <f>VLOOKUP(K309,'5th Cycle APR Raw Data-Final'!$A$3:$P$1977,14,FALSE)</f>
        <v>289</v>
      </c>
      <c r="AD309" s="100">
        <f>IF(AN309&lt;1,SUMIFS('5th Cycle APR Raw Data-Final'!$O$3:$O$1977,'5th Cycle APR Raw Data-Final'!$A$3:$A$1977,'SB35 Determination Data'!$K309,'5th Cycle APR Raw Data-Final'!$T$3:$T$1977,"&gt;="&amp;'SB35 Determination Data'!$F309,'5th Cycle APR Raw Data-Final'!$T$3:$T$1977,"&lt;"&amp;E309),SUMIFS('5th Cycle APR Raw Data-Final'!$O$3:$O$1977,'5th Cycle APR Raw Data-Final'!$A$3:$A$1977,'SB35 Determination Data'!$K309,'5th Cycle APR Raw Data-Final'!$T$3:$T$1977,"&gt;="&amp;'SB35 Determination Data'!$F309,'5th Cycle APR Raw Data-Final'!$T$3:$T$1977,"&lt;="&amp;G309))</f>
        <v>0</v>
      </c>
      <c r="AE309" s="100">
        <f t="shared" si="161"/>
        <v>289</v>
      </c>
      <c r="AF309" s="112">
        <f t="shared" si="162"/>
        <v>0</v>
      </c>
      <c r="AG309" s="100">
        <f>VLOOKUP(K309,'5th Cycle APR Raw Data-Final'!$A$3:$P$1977,16,FALSE)</f>
        <v>627</v>
      </c>
      <c r="AH309" s="100">
        <f>IF(AN309&lt;1,SUMIFS('5th Cycle APR Raw Data-Final'!$Q$3:$Q$1977,'5th Cycle APR Raw Data-Final'!$A$3:$A$1977,'SB35 Determination Data'!$K309,'5th Cycle APR Raw Data-Final'!$T$3:$T$1977,"&gt;="&amp;'SB35 Determination Data'!$F309,'5th Cycle APR Raw Data-Final'!$T$3:$T$1977,"&lt;"&amp;E309),SUMIFS('5th Cycle APR Raw Data-Final'!$Q$3:$Q$1977,'5th Cycle APR Raw Data-Final'!$A$3:$A$1977,'SB35 Determination Data'!$K309,'5th Cycle APR Raw Data-Final'!$T$3:$T$1977,"&gt;="&amp;'SB35 Determination Data'!$F309,'5th Cycle APR Raw Data-Final'!$T$3:$T$1977,"&lt;="&amp;G309))</f>
        <v>886</v>
      </c>
      <c r="AI309" s="100">
        <f t="shared" si="163"/>
        <v>0</v>
      </c>
      <c r="AJ309" s="112">
        <f t="shared" si="164"/>
        <v>1.4130781499202552</v>
      </c>
      <c r="AK309" s="100">
        <f>VLOOKUP(K309,'5th Cycle APR Raw Data-Final'!$A$3:$R$1977,18,FALSE)</f>
        <v>1573</v>
      </c>
      <c r="AL309" s="100">
        <f>IF(AN309&lt;1,SUMIFS('5th Cycle APR Raw Data-Final'!$S$3:$S$1977,'5th Cycle APR Raw Data-Final'!$A$3:$A$1977,'SB35 Determination Data'!$K309,'5th Cycle APR Raw Data-Final'!$T$3:$T$1977,"&gt;="&amp;'SB35 Determination Data'!$F309,'5th Cycle APR Raw Data-Final'!$T$3:$T$1977,"&lt;"&amp;E309),SUMIFS('5th Cycle APR Raw Data-Final'!$S$3:$S$1977,'5th Cycle APR Raw Data-Final'!$A$3:$A$1977,'SB35 Determination Data'!$K309,'5th Cycle APR Raw Data-Final'!$T$3:$T$1977,"&gt;="&amp;'SB35 Determination Data'!$F309,'5th Cycle APR Raw Data-Final'!$T$3:$T$1977,"&lt;="&amp;G309))</f>
        <v>886</v>
      </c>
      <c r="AM309" s="100">
        <f t="shared" si="165"/>
        <v>946</v>
      </c>
      <c r="AN309" s="114">
        <f t="shared" si="166"/>
        <v>0.5</v>
      </c>
      <c r="AO309" s="2" t="str">
        <f t="shared" si="167"/>
        <v>NO</v>
      </c>
      <c r="AP309" s="2" t="str">
        <f t="shared" si="168"/>
        <v>YES</v>
      </c>
      <c r="AQ309" s="2" t="str">
        <f t="shared" si="169"/>
        <v>NO</v>
      </c>
      <c r="AR309" s="124" t="str">
        <f>VLOOKUP(K309,'2018Submitted'!$A$2:$C$540,3,FALSE)</f>
        <v>Successful</v>
      </c>
      <c r="AS309" s="2" t="str">
        <f t="shared" si="170"/>
        <v>NO</v>
      </c>
      <c r="AT309" s="2" t="str">
        <f t="shared" si="171"/>
        <v>YES</v>
      </c>
    </row>
    <row r="310" spans="1:46" s="2" customFormat="1" ht="12.75" customHeight="1" x14ac:dyDescent="0.2">
      <c r="A310" s="2" t="s">
        <v>16</v>
      </c>
      <c r="B310" s="2" t="str">
        <f t="shared" si="144"/>
        <v>NAPA</v>
      </c>
      <c r="C310" s="71">
        <f t="shared" si="145"/>
        <v>0.5</v>
      </c>
      <c r="D310" s="72">
        <f t="shared" si="146"/>
        <v>8</v>
      </c>
      <c r="E310" s="99">
        <f t="shared" si="147"/>
        <v>2019</v>
      </c>
      <c r="F310" s="99">
        <f t="shared" si="148"/>
        <v>2015</v>
      </c>
      <c r="G310" s="99">
        <f t="shared" si="149"/>
        <v>2022</v>
      </c>
      <c r="H310" s="2" t="str">
        <f t="shared" si="150"/>
        <v>01/31/2015</v>
      </c>
      <c r="I310" s="2" t="str">
        <f t="shared" si="151"/>
        <v>01/31/2023</v>
      </c>
      <c r="J310" s="2" t="s">
        <v>8</v>
      </c>
      <c r="K310" s="113" t="s">
        <v>16</v>
      </c>
      <c r="L310" s="100">
        <f>VLOOKUP(K310,'5th Cycle APR Raw Data-Final'!$A$3:$P$1977,6,FALSE)</f>
        <v>185</v>
      </c>
      <c r="M310" s="100">
        <f>IF(AN310&lt;1,SUMIFS('5th Cycle APR Raw Data-Final'!G$3:G$1977,'5th Cycle APR Raw Data-Final'!$A$3:$A$1977,'SB35 Determination Data'!$K310,'5th Cycle APR Raw Data-Final'!$T$3:$T$1977,"&gt;="&amp;'SB35 Determination Data'!$F310,'5th Cycle APR Raw Data-Final'!$T$3:$T$1977,"&lt;"&amp;E310),SUMIFS('5th Cycle APR Raw Data-Final'!G$3:G$1977,'5th Cycle APR Raw Data-Final'!$A$3:$A$1977,'SB35 Determination Data'!$K310,'5th Cycle APR Raw Data-Final'!$T$3:$T$1977,"&gt;="&amp;'SB35 Determination Data'!$F310,'5th Cycle APR Raw Data-Final'!$T$3:$T$1977,"&lt;="&amp;G310))</f>
        <v>53</v>
      </c>
      <c r="N310" s="100">
        <f>IF(AN310&lt;1,SUMIFS('5th Cycle APR Raw Data-Final'!H$3:H$1977,'5th Cycle APR Raw Data-Final'!$A$3:$A$1977,'SB35 Determination Data'!$K310,'5th Cycle APR Raw Data-Final'!$T$3:$T$1977,"&gt;="&amp;'SB35 Determination Data'!$F310,'5th Cycle APR Raw Data-Final'!$T$3:$T$1977,"&lt;"&amp;E310),SUMIFS('5th Cycle APR Raw Data-Final'!H$3:H$1977,'5th Cycle APR Raw Data-Final'!$A$3:$A$1977,'SB35 Determination Data'!$K310,'5th Cycle APR Raw Data-Final'!$T$3:$T$1977,"&gt;="&amp;'SB35 Determination Data'!$F310,'5th Cycle APR Raw Data-Final'!$T$3:$T$1977,"&lt;="&amp;G310))</f>
        <v>53</v>
      </c>
      <c r="O310" s="100">
        <f>IF(AN310&lt;1,SUMIFS('5th Cycle APR Raw Data-Final'!I$3:I$1977,'5th Cycle APR Raw Data-Final'!$A$3:$A$1977,'SB35 Determination Data'!$K310,'5th Cycle APR Raw Data-Final'!$T$3:$T$1977,"&gt;="&amp;'SB35 Determination Data'!$F310,'5th Cycle APR Raw Data-Final'!$T$3:$T$1977,"&lt;"&amp;E310),SUMIFS('5th Cycle APR Raw Data-Final'!I$3:I$1977,'5th Cycle APR Raw Data-Final'!$A$3:$A$1977,'SB35 Determination Data'!$K310,'5th Cycle APR Raw Data-Final'!$T$3:$T$1977,"&gt;="&amp;'SB35 Determination Data'!$F310,'5th Cycle APR Raw Data-Final'!$T$3:$T$1977,"&lt;="&amp;G310))</f>
        <v>0</v>
      </c>
      <c r="P310" s="100">
        <f t="shared" si="152"/>
        <v>132</v>
      </c>
      <c r="Q310" s="112">
        <f t="shared" si="153"/>
        <v>0.2864864864864865</v>
      </c>
      <c r="R310" s="101">
        <f t="shared" si="154"/>
        <v>93</v>
      </c>
      <c r="S310" s="101">
        <f t="shared" si="155"/>
        <v>0</v>
      </c>
      <c r="T310" s="100">
        <f>VLOOKUP(K310,'5th Cycle APR Raw Data-Final'!$A$3:$P$1977,10,FALSE)</f>
        <v>106</v>
      </c>
      <c r="U310" s="100">
        <f>IF(AN310&lt;1,SUMIFS('5th Cycle APR Raw Data-Final'!K$3:K$1977,'5th Cycle APR Raw Data-Final'!$A$3:$A$1977,'SB35 Determination Data'!$K310,'5th Cycle APR Raw Data-Final'!$T$3:$T$1977,"&gt;="&amp;'SB35 Determination Data'!$F310,'5th Cycle APR Raw Data-Final'!$T$3:$T$1977,"&lt;"&amp;E310),SUMIFS('5th Cycle APR Raw Data-Final'!K$3:K$1977,'5th Cycle APR Raw Data-Final'!$A$3:$A$1977,'SB35 Determination Data'!$K310,'5th Cycle APR Raw Data-Final'!$T$3:$T$1977,"&gt;="&amp;'SB35 Determination Data'!$F310,'5th Cycle APR Raw Data-Final'!$T$3:$T$1977,"&lt;="&amp;G310))</f>
        <v>22</v>
      </c>
      <c r="V310" s="100">
        <f>IF(AN310&lt;1,SUMIFS('5th Cycle APR Raw Data-Final'!L$3:L$1977,'5th Cycle APR Raw Data-Final'!$A$3:$A$1977,'SB35 Determination Data'!$K310,'5th Cycle APR Raw Data-Final'!$T$3:$T$1977,"&gt;="&amp;'SB35 Determination Data'!$F310,'5th Cycle APR Raw Data-Final'!$T$3:$T$1977,"&lt;"&amp;E310),SUMIFS('5th Cycle APR Raw Data-Final'!L$3:L$1977,'5th Cycle APR Raw Data-Final'!$A$3:$A$1977,'SB35 Determination Data'!$K310,'5th Cycle APR Raw Data-Final'!$T$3:$T$1977,"&gt;="&amp;'SB35 Determination Data'!$F310,'5th Cycle APR Raw Data-Final'!$T$3:$T$1977,"&lt;="&amp;G310))</f>
        <v>22</v>
      </c>
      <c r="W310" s="100">
        <f>IF(AN310&lt;1,SUMIFS('5th Cycle APR Raw Data-Final'!M$3:M$1977,'5th Cycle APR Raw Data-Final'!$A$3:$A$1977,'SB35 Determination Data'!$K310,'5th Cycle APR Raw Data-Final'!$T$3:$T$1977,"&gt;="&amp;'SB35 Determination Data'!$F310,'5th Cycle APR Raw Data-Final'!$T$3:$T$1977,"&lt;"&amp;E310),SUMIFS('5th Cycle APR Raw Data-Final'!M$3:M$1977,'5th Cycle APR Raw Data-Final'!$A$3:$A$1977,'SB35 Determination Data'!$K310,'5th Cycle APR Raw Data-Final'!$T$3:$T$1977,"&gt;="&amp;'SB35 Determination Data'!$F310,'5th Cycle APR Raw Data-Final'!$T$3:$T$1977,"&lt;="&amp;G310))</f>
        <v>0</v>
      </c>
      <c r="X310" s="100">
        <f t="shared" si="156"/>
        <v>84</v>
      </c>
      <c r="Y310" s="100">
        <f t="shared" si="157"/>
        <v>22</v>
      </c>
      <c r="Z310" s="100">
        <f t="shared" si="158"/>
        <v>84</v>
      </c>
      <c r="AA310" s="112">
        <f t="shared" si="159"/>
        <v>0.20754716981132076</v>
      </c>
      <c r="AB310" s="112">
        <f t="shared" si="160"/>
        <v>0.20754716981132076</v>
      </c>
      <c r="AC310" s="100">
        <f>VLOOKUP(K310,'5th Cycle APR Raw Data-Final'!$A$3:$P$1977,14,FALSE)</f>
        <v>141</v>
      </c>
      <c r="AD310" s="100">
        <f>IF(AN310&lt;1,SUMIFS('5th Cycle APR Raw Data-Final'!$O$3:$O$1977,'5th Cycle APR Raw Data-Final'!$A$3:$A$1977,'SB35 Determination Data'!$K310,'5th Cycle APR Raw Data-Final'!$T$3:$T$1977,"&gt;="&amp;'SB35 Determination Data'!$F310,'5th Cycle APR Raw Data-Final'!$T$3:$T$1977,"&lt;"&amp;E310),SUMIFS('5th Cycle APR Raw Data-Final'!$O$3:$O$1977,'5th Cycle APR Raw Data-Final'!$A$3:$A$1977,'SB35 Determination Data'!$K310,'5th Cycle APR Raw Data-Final'!$T$3:$T$1977,"&gt;="&amp;'SB35 Determination Data'!$F310,'5th Cycle APR Raw Data-Final'!$T$3:$T$1977,"&lt;="&amp;G310))</f>
        <v>4</v>
      </c>
      <c r="AE310" s="100">
        <f t="shared" si="161"/>
        <v>137</v>
      </c>
      <c r="AF310" s="112">
        <f t="shared" si="162"/>
        <v>2.8368794326241134E-2</v>
      </c>
      <c r="AG310" s="100">
        <f>VLOOKUP(K310,'5th Cycle APR Raw Data-Final'!$A$3:$P$1977,16,FALSE)</f>
        <v>403</v>
      </c>
      <c r="AH310" s="100">
        <f>IF(AN310&lt;1,SUMIFS('5th Cycle APR Raw Data-Final'!$Q$3:$Q$1977,'5th Cycle APR Raw Data-Final'!$A$3:$A$1977,'SB35 Determination Data'!$K310,'5th Cycle APR Raw Data-Final'!$T$3:$T$1977,"&gt;="&amp;'SB35 Determination Data'!$F310,'5th Cycle APR Raw Data-Final'!$T$3:$T$1977,"&lt;"&amp;E310),SUMIFS('5th Cycle APR Raw Data-Final'!$Q$3:$Q$1977,'5th Cycle APR Raw Data-Final'!$A$3:$A$1977,'SB35 Determination Data'!$K310,'5th Cycle APR Raw Data-Final'!$T$3:$T$1977,"&gt;="&amp;'SB35 Determination Data'!$F310,'5th Cycle APR Raw Data-Final'!$T$3:$T$1977,"&lt;="&amp;G310))</f>
        <v>695</v>
      </c>
      <c r="AI310" s="100">
        <f t="shared" si="163"/>
        <v>0</v>
      </c>
      <c r="AJ310" s="112">
        <f t="shared" si="164"/>
        <v>1.7245657568238213</v>
      </c>
      <c r="AK310" s="100">
        <f>VLOOKUP(K310,'5th Cycle APR Raw Data-Final'!$A$3:$R$1977,18,FALSE)</f>
        <v>835</v>
      </c>
      <c r="AL310" s="100">
        <f>IF(AN310&lt;1,SUMIFS('5th Cycle APR Raw Data-Final'!$S$3:$S$1977,'5th Cycle APR Raw Data-Final'!$A$3:$A$1977,'SB35 Determination Data'!$K310,'5th Cycle APR Raw Data-Final'!$T$3:$T$1977,"&gt;="&amp;'SB35 Determination Data'!$F310,'5th Cycle APR Raw Data-Final'!$T$3:$T$1977,"&lt;"&amp;E310),SUMIFS('5th Cycle APR Raw Data-Final'!$S$3:$S$1977,'5th Cycle APR Raw Data-Final'!$A$3:$A$1977,'SB35 Determination Data'!$K310,'5th Cycle APR Raw Data-Final'!$T$3:$T$1977,"&gt;="&amp;'SB35 Determination Data'!$F310,'5th Cycle APR Raw Data-Final'!$T$3:$T$1977,"&lt;="&amp;G310))</f>
        <v>774</v>
      </c>
      <c r="AM310" s="100">
        <f t="shared" si="165"/>
        <v>353</v>
      </c>
      <c r="AN310" s="114">
        <f t="shared" si="166"/>
        <v>0.5</v>
      </c>
      <c r="AO310" s="2" t="str">
        <f t="shared" si="167"/>
        <v>NO</v>
      </c>
      <c r="AP310" s="2" t="str">
        <f t="shared" si="168"/>
        <v>YES</v>
      </c>
      <c r="AQ310" s="2" t="str">
        <f t="shared" si="169"/>
        <v>NO</v>
      </c>
      <c r="AR310" s="124" t="str">
        <f>VLOOKUP(K310,'2018Submitted'!$A$2:$C$540,3,FALSE)</f>
        <v>Successful</v>
      </c>
      <c r="AS310" s="2" t="str">
        <f t="shared" si="170"/>
        <v>NO</v>
      </c>
      <c r="AT310" s="2" t="str">
        <f t="shared" si="171"/>
        <v>YES</v>
      </c>
    </row>
    <row r="311" spans="1:46" s="2" customFormat="1" ht="12.75" customHeight="1" x14ac:dyDescent="0.2">
      <c r="A311" s="2" t="s">
        <v>16</v>
      </c>
      <c r="B311" s="2" t="str">
        <f t="shared" si="144"/>
        <v>NAPA COUNTY</v>
      </c>
      <c r="C311" s="71">
        <f t="shared" si="145"/>
        <v>0.5</v>
      </c>
      <c r="D311" s="72">
        <f t="shared" si="146"/>
        <v>8</v>
      </c>
      <c r="E311" s="99">
        <f t="shared" si="147"/>
        <v>2019</v>
      </c>
      <c r="F311" s="99">
        <f t="shared" si="148"/>
        <v>2015</v>
      </c>
      <c r="G311" s="99">
        <f t="shared" si="149"/>
        <v>2022</v>
      </c>
      <c r="H311" s="2" t="str">
        <f t="shared" si="150"/>
        <v>01/31/2015</v>
      </c>
      <c r="I311" s="2" t="str">
        <f t="shared" si="151"/>
        <v>01/31/2023</v>
      </c>
      <c r="J311" s="2" t="s">
        <v>8</v>
      </c>
      <c r="K311" s="113" t="s">
        <v>1067</v>
      </c>
      <c r="L311" s="100">
        <f>VLOOKUP(K311,'5th Cycle APR Raw Data-Final'!$A$3:$P$1977,6,FALSE)</f>
        <v>51</v>
      </c>
      <c r="M311" s="100">
        <f>IF(AN311&lt;1,SUMIFS('5th Cycle APR Raw Data-Final'!G$3:G$1977,'5th Cycle APR Raw Data-Final'!$A$3:$A$1977,'SB35 Determination Data'!$K311,'5th Cycle APR Raw Data-Final'!$T$3:$T$1977,"&gt;="&amp;'SB35 Determination Data'!$F311,'5th Cycle APR Raw Data-Final'!$T$3:$T$1977,"&lt;"&amp;E311),SUMIFS('5th Cycle APR Raw Data-Final'!G$3:G$1977,'5th Cycle APR Raw Data-Final'!$A$3:$A$1977,'SB35 Determination Data'!$K311,'5th Cycle APR Raw Data-Final'!$T$3:$T$1977,"&gt;="&amp;'SB35 Determination Data'!$F311,'5th Cycle APR Raw Data-Final'!$T$3:$T$1977,"&lt;="&amp;G311))</f>
        <v>3</v>
      </c>
      <c r="N311" s="100">
        <f>IF(AN311&lt;1,SUMIFS('5th Cycle APR Raw Data-Final'!H$3:H$1977,'5th Cycle APR Raw Data-Final'!$A$3:$A$1977,'SB35 Determination Data'!$K311,'5th Cycle APR Raw Data-Final'!$T$3:$T$1977,"&gt;="&amp;'SB35 Determination Data'!$F311,'5th Cycle APR Raw Data-Final'!$T$3:$T$1977,"&lt;"&amp;E311),SUMIFS('5th Cycle APR Raw Data-Final'!H$3:H$1977,'5th Cycle APR Raw Data-Final'!$A$3:$A$1977,'SB35 Determination Data'!$K311,'5th Cycle APR Raw Data-Final'!$T$3:$T$1977,"&gt;="&amp;'SB35 Determination Data'!$F311,'5th Cycle APR Raw Data-Final'!$T$3:$T$1977,"&lt;="&amp;G311))</f>
        <v>0</v>
      </c>
      <c r="O311" s="100">
        <f>IF(AN311&lt;1,SUMIFS('5th Cycle APR Raw Data-Final'!I$3:I$1977,'5th Cycle APR Raw Data-Final'!$A$3:$A$1977,'SB35 Determination Data'!$K311,'5th Cycle APR Raw Data-Final'!$T$3:$T$1977,"&gt;="&amp;'SB35 Determination Data'!$F311,'5th Cycle APR Raw Data-Final'!$T$3:$T$1977,"&lt;"&amp;E311),SUMIFS('5th Cycle APR Raw Data-Final'!I$3:I$1977,'5th Cycle APR Raw Data-Final'!$A$3:$A$1977,'SB35 Determination Data'!$K311,'5th Cycle APR Raw Data-Final'!$T$3:$T$1977,"&gt;="&amp;'SB35 Determination Data'!$F311,'5th Cycle APR Raw Data-Final'!$T$3:$T$1977,"&lt;="&amp;G311))</f>
        <v>3</v>
      </c>
      <c r="P311" s="100">
        <f t="shared" si="152"/>
        <v>48</v>
      </c>
      <c r="Q311" s="112">
        <f t="shared" si="153"/>
        <v>5.8823529411764705E-2</v>
      </c>
      <c r="R311" s="101">
        <f t="shared" si="154"/>
        <v>26</v>
      </c>
      <c r="S311" s="101">
        <f t="shared" si="155"/>
        <v>0</v>
      </c>
      <c r="T311" s="100">
        <f>VLOOKUP(K311,'5th Cycle APR Raw Data-Final'!$A$3:$P$1977,10,FALSE)</f>
        <v>30</v>
      </c>
      <c r="U311" s="100">
        <f>IF(AN311&lt;1,SUMIFS('5th Cycle APR Raw Data-Final'!K$3:K$1977,'5th Cycle APR Raw Data-Final'!$A$3:$A$1977,'SB35 Determination Data'!$K311,'5th Cycle APR Raw Data-Final'!$T$3:$T$1977,"&gt;="&amp;'SB35 Determination Data'!$F311,'5th Cycle APR Raw Data-Final'!$T$3:$T$1977,"&lt;"&amp;E311),SUMIFS('5th Cycle APR Raw Data-Final'!K$3:K$1977,'5th Cycle APR Raw Data-Final'!$A$3:$A$1977,'SB35 Determination Data'!$K311,'5th Cycle APR Raw Data-Final'!$T$3:$T$1977,"&gt;="&amp;'SB35 Determination Data'!$F311,'5th Cycle APR Raw Data-Final'!$T$3:$T$1977,"&lt;="&amp;G311))</f>
        <v>1</v>
      </c>
      <c r="V311" s="100">
        <f>IF(AN311&lt;1,SUMIFS('5th Cycle APR Raw Data-Final'!L$3:L$1977,'5th Cycle APR Raw Data-Final'!$A$3:$A$1977,'SB35 Determination Data'!$K311,'5th Cycle APR Raw Data-Final'!$T$3:$T$1977,"&gt;="&amp;'SB35 Determination Data'!$F311,'5th Cycle APR Raw Data-Final'!$T$3:$T$1977,"&lt;"&amp;E311),SUMIFS('5th Cycle APR Raw Data-Final'!L$3:L$1977,'5th Cycle APR Raw Data-Final'!$A$3:$A$1977,'SB35 Determination Data'!$K311,'5th Cycle APR Raw Data-Final'!$T$3:$T$1977,"&gt;="&amp;'SB35 Determination Data'!$F311,'5th Cycle APR Raw Data-Final'!$T$3:$T$1977,"&lt;="&amp;G311))</f>
        <v>0</v>
      </c>
      <c r="W311" s="100">
        <f>IF(AN311&lt;1,SUMIFS('5th Cycle APR Raw Data-Final'!M$3:M$1977,'5th Cycle APR Raw Data-Final'!$A$3:$A$1977,'SB35 Determination Data'!$K311,'5th Cycle APR Raw Data-Final'!$T$3:$T$1977,"&gt;="&amp;'SB35 Determination Data'!$F311,'5th Cycle APR Raw Data-Final'!$T$3:$T$1977,"&lt;"&amp;E311),SUMIFS('5th Cycle APR Raw Data-Final'!M$3:M$1977,'5th Cycle APR Raw Data-Final'!$A$3:$A$1977,'SB35 Determination Data'!$K311,'5th Cycle APR Raw Data-Final'!$T$3:$T$1977,"&gt;="&amp;'SB35 Determination Data'!$F311,'5th Cycle APR Raw Data-Final'!$T$3:$T$1977,"&lt;="&amp;G311))</f>
        <v>1</v>
      </c>
      <c r="X311" s="100">
        <f t="shared" si="156"/>
        <v>29</v>
      </c>
      <c r="Y311" s="100">
        <f t="shared" si="157"/>
        <v>1</v>
      </c>
      <c r="Z311" s="100">
        <f t="shared" si="158"/>
        <v>29</v>
      </c>
      <c r="AA311" s="112">
        <f t="shared" si="159"/>
        <v>3.3333333333333333E-2</v>
      </c>
      <c r="AB311" s="112">
        <f t="shared" si="160"/>
        <v>3.3333333333333333E-2</v>
      </c>
      <c r="AC311" s="100">
        <f>VLOOKUP(K311,'5th Cycle APR Raw Data-Final'!$A$3:$P$1977,14,FALSE)</f>
        <v>32</v>
      </c>
      <c r="AD311" s="100">
        <f>IF(AN311&lt;1,SUMIFS('5th Cycle APR Raw Data-Final'!$O$3:$O$1977,'5th Cycle APR Raw Data-Final'!$A$3:$A$1977,'SB35 Determination Data'!$K311,'5th Cycle APR Raw Data-Final'!$T$3:$T$1977,"&gt;="&amp;'SB35 Determination Data'!$F311,'5th Cycle APR Raw Data-Final'!$T$3:$T$1977,"&lt;"&amp;E311),SUMIFS('5th Cycle APR Raw Data-Final'!$O$3:$O$1977,'5th Cycle APR Raw Data-Final'!$A$3:$A$1977,'SB35 Determination Data'!$K311,'5th Cycle APR Raw Data-Final'!$T$3:$T$1977,"&gt;="&amp;'SB35 Determination Data'!$F311,'5th Cycle APR Raw Data-Final'!$T$3:$T$1977,"&lt;="&amp;G311))</f>
        <v>52</v>
      </c>
      <c r="AE311" s="100">
        <f t="shared" si="161"/>
        <v>0</v>
      </c>
      <c r="AF311" s="112">
        <f t="shared" si="162"/>
        <v>1.625</v>
      </c>
      <c r="AG311" s="100">
        <f>VLOOKUP(K311,'5th Cycle APR Raw Data-Final'!$A$3:$P$1977,16,FALSE)</f>
        <v>67</v>
      </c>
      <c r="AH311" s="100">
        <f>IF(AN311&lt;1,SUMIFS('5th Cycle APR Raw Data-Final'!$Q$3:$Q$1977,'5th Cycle APR Raw Data-Final'!$A$3:$A$1977,'SB35 Determination Data'!$K311,'5th Cycle APR Raw Data-Final'!$T$3:$T$1977,"&gt;="&amp;'SB35 Determination Data'!$F311,'5th Cycle APR Raw Data-Final'!$T$3:$T$1977,"&lt;"&amp;E311),SUMIFS('5th Cycle APR Raw Data-Final'!$Q$3:$Q$1977,'5th Cycle APR Raw Data-Final'!$A$3:$A$1977,'SB35 Determination Data'!$K311,'5th Cycle APR Raw Data-Final'!$T$3:$T$1977,"&gt;="&amp;'SB35 Determination Data'!$F311,'5th Cycle APR Raw Data-Final'!$T$3:$T$1977,"&lt;="&amp;G311))</f>
        <v>78</v>
      </c>
      <c r="AI311" s="100">
        <f t="shared" si="163"/>
        <v>0</v>
      </c>
      <c r="AJ311" s="112">
        <f t="shared" si="164"/>
        <v>1.164179104477612</v>
      </c>
      <c r="AK311" s="100">
        <f>VLOOKUP(K311,'5th Cycle APR Raw Data-Final'!$A$3:$R$1977,18,FALSE)</f>
        <v>180</v>
      </c>
      <c r="AL311" s="100">
        <f>IF(AN311&lt;1,SUMIFS('5th Cycle APR Raw Data-Final'!$S$3:$S$1977,'5th Cycle APR Raw Data-Final'!$A$3:$A$1977,'SB35 Determination Data'!$K311,'5th Cycle APR Raw Data-Final'!$T$3:$T$1977,"&gt;="&amp;'SB35 Determination Data'!$F311,'5th Cycle APR Raw Data-Final'!$T$3:$T$1977,"&lt;"&amp;E311),SUMIFS('5th Cycle APR Raw Data-Final'!$S$3:$S$1977,'5th Cycle APR Raw Data-Final'!$A$3:$A$1977,'SB35 Determination Data'!$K311,'5th Cycle APR Raw Data-Final'!$T$3:$T$1977,"&gt;="&amp;'SB35 Determination Data'!$F311,'5th Cycle APR Raw Data-Final'!$T$3:$T$1977,"&lt;="&amp;G311))</f>
        <v>134</v>
      </c>
      <c r="AM311" s="100">
        <f t="shared" si="165"/>
        <v>77</v>
      </c>
      <c r="AN311" s="114">
        <f t="shared" si="166"/>
        <v>0.5</v>
      </c>
      <c r="AO311" s="2" t="str">
        <f t="shared" si="167"/>
        <v>NO</v>
      </c>
      <c r="AP311" s="2" t="str">
        <f t="shared" si="168"/>
        <v>YES</v>
      </c>
      <c r="AQ311" s="2" t="str">
        <f t="shared" si="169"/>
        <v>NO</v>
      </c>
      <c r="AR311" s="124" t="str">
        <f>VLOOKUP(K311,'2018Submitted'!$A$2:$C$540,3,FALSE)</f>
        <v>Successful</v>
      </c>
      <c r="AS311" s="2" t="str">
        <f t="shared" si="170"/>
        <v>NO</v>
      </c>
      <c r="AT311" s="2" t="str">
        <f t="shared" si="171"/>
        <v>YES</v>
      </c>
    </row>
    <row r="312" spans="1:46" s="2" customFormat="1" ht="12.75" customHeight="1" x14ac:dyDescent="0.2">
      <c r="A312" s="2" t="s">
        <v>66</v>
      </c>
      <c r="B312" s="2" t="str">
        <f t="shared" si="144"/>
        <v>NATIONAL CITY</v>
      </c>
      <c r="C312" s="71">
        <f t="shared" si="145"/>
        <v>0.75</v>
      </c>
      <c r="D312" s="72">
        <f t="shared" si="146"/>
        <v>8</v>
      </c>
      <c r="E312" s="99">
        <f t="shared" si="147"/>
        <v>2017</v>
      </c>
      <c r="F312" s="99">
        <f t="shared" si="148"/>
        <v>2013</v>
      </c>
      <c r="G312" s="99">
        <f t="shared" si="149"/>
        <v>2020</v>
      </c>
      <c r="H312" s="2" t="str">
        <f t="shared" si="150"/>
        <v>04/30/2013</v>
      </c>
      <c r="I312" s="2" t="str">
        <f t="shared" si="151"/>
        <v>04/30/2021</v>
      </c>
      <c r="J312" s="2" t="s">
        <v>67</v>
      </c>
      <c r="K312" s="113" t="s">
        <v>208</v>
      </c>
      <c r="L312" s="100">
        <f>VLOOKUP(K312,'5th Cycle APR Raw Data-Final'!$A$3:$P$1977,6,FALSE)</f>
        <v>465</v>
      </c>
      <c r="M312" s="100">
        <f>IF(AN312&lt;1,SUMIFS('5th Cycle APR Raw Data-Final'!G$3:G$1977,'5th Cycle APR Raw Data-Final'!$A$3:$A$1977,'SB35 Determination Data'!$K312,'5th Cycle APR Raw Data-Final'!$T$3:$T$1977,"&gt;="&amp;'SB35 Determination Data'!$F312,'5th Cycle APR Raw Data-Final'!$T$3:$T$1977,"&lt;"&amp;E312),SUMIFS('5th Cycle APR Raw Data-Final'!G$3:G$1977,'5th Cycle APR Raw Data-Final'!$A$3:$A$1977,'SB35 Determination Data'!$K312,'5th Cycle APR Raw Data-Final'!$T$3:$T$1977,"&gt;="&amp;'SB35 Determination Data'!$F312,'5th Cycle APR Raw Data-Final'!$T$3:$T$1977,"&lt;="&amp;G312))</f>
        <v>45</v>
      </c>
      <c r="N312" s="100">
        <f>IF(AN312&lt;1,SUMIFS('5th Cycle APR Raw Data-Final'!H$3:H$1977,'5th Cycle APR Raw Data-Final'!$A$3:$A$1977,'SB35 Determination Data'!$K312,'5th Cycle APR Raw Data-Final'!$T$3:$T$1977,"&gt;="&amp;'SB35 Determination Data'!$F312,'5th Cycle APR Raw Data-Final'!$T$3:$T$1977,"&lt;"&amp;E312),SUMIFS('5th Cycle APR Raw Data-Final'!H$3:H$1977,'5th Cycle APR Raw Data-Final'!$A$3:$A$1977,'SB35 Determination Data'!$K312,'5th Cycle APR Raw Data-Final'!$T$3:$T$1977,"&gt;="&amp;'SB35 Determination Data'!$F312,'5th Cycle APR Raw Data-Final'!$T$3:$T$1977,"&lt;="&amp;G312))</f>
        <v>45</v>
      </c>
      <c r="O312" s="100">
        <f>IF(AN312&lt;1,SUMIFS('5th Cycle APR Raw Data-Final'!I$3:I$1977,'5th Cycle APR Raw Data-Final'!$A$3:$A$1977,'SB35 Determination Data'!$K312,'5th Cycle APR Raw Data-Final'!$T$3:$T$1977,"&gt;="&amp;'SB35 Determination Data'!$F312,'5th Cycle APR Raw Data-Final'!$T$3:$T$1977,"&lt;"&amp;E312),SUMIFS('5th Cycle APR Raw Data-Final'!I$3:I$1977,'5th Cycle APR Raw Data-Final'!$A$3:$A$1977,'SB35 Determination Data'!$K312,'5th Cycle APR Raw Data-Final'!$T$3:$T$1977,"&gt;="&amp;'SB35 Determination Data'!$F312,'5th Cycle APR Raw Data-Final'!$T$3:$T$1977,"&lt;="&amp;G312))</f>
        <v>0</v>
      </c>
      <c r="P312" s="100">
        <f t="shared" si="152"/>
        <v>420</v>
      </c>
      <c r="Q312" s="112">
        <f t="shared" si="153"/>
        <v>9.6774193548387094E-2</v>
      </c>
      <c r="R312" s="101">
        <f t="shared" si="154"/>
        <v>233</v>
      </c>
      <c r="S312" s="101">
        <f t="shared" si="155"/>
        <v>0</v>
      </c>
      <c r="T312" s="100">
        <f>VLOOKUP(K312,'5th Cycle APR Raw Data-Final'!$A$3:$P$1977,10,FALSE)</f>
        <v>353</v>
      </c>
      <c r="U312" s="100">
        <f>IF(AN312&lt;1,SUMIFS('5th Cycle APR Raw Data-Final'!K$3:K$1977,'5th Cycle APR Raw Data-Final'!$A$3:$A$1977,'SB35 Determination Data'!$K312,'5th Cycle APR Raw Data-Final'!$T$3:$T$1977,"&gt;="&amp;'SB35 Determination Data'!$F312,'5th Cycle APR Raw Data-Final'!$T$3:$T$1977,"&lt;"&amp;E312),SUMIFS('5th Cycle APR Raw Data-Final'!K$3:K$1977,'5th Cycle APR Raw Data-Final'!$A$3:$A$1977,'SB35 Determination Data'!$K312,'5th Cycle APR Raw Data-Final'!$T$3:$T$1977,"&gt;="&amp;'SB35 Determination Data'!$F312,'5th Cycle APR Raw Data-Final'!$T$3:$T$1977,"&lt;="&amp;G312))</f>
        <v>116</v>
      </c>
      <c r="V312" s="100">
        <f>IF(AN312&lt;1,SUMIFS('5th Cycle APR Raw Data-Final'!L$3:L$1977,'5th Cycle APR Raw Data-Final'!$A$3:$A$1977,'SB35 Determination Data'!$K312,'5th Cycle APR Raw Data-Final'!$T$3:$T$1977,"&gt;="&amp;'SB35 Determination Data'!$F312,'5th Cycle APR Raw Data-Final'!$T$3:$T$1977,"&lt;"&amp;E312),SUMIFS('5th Cycle APR Raw Data-Final'!L$3:L$1977,'5th Cycle APR Raw Data-Final'!$A$3:$A$1977,'SB35 Determination Data'!$K312,'5th Cycle APR Raw Data-Final'!$T$3:$T$1977,"&gt;="&amp;'SB35 Determination Data'!$F312,'5th Cycle APR Raw Data-Final'!$T$3:$T$1977,"&lt;="&amp;G312))</f>
        <v>116</v>
      </c>
      <c r="W312" s="100">
        <f>IF(AN312&lt;1,SUMIFS('5th Cycle APR Raw Data-Final'!M$3:M$1977,'5th Cycle APR Raw Data-Final'!$A$3:$A$1977,'SB35 Determination Data'!$K312,'5th Cycle APR Raw Data-Final'!$T$3:$T$1977,"&gt;="&amp;'SB35 Determination Data'!$F312,'5th Cycle APR Raw Data-Final'!$T$3:$T$1977,"&lt;"&amp;E312),SUMIFS('5th Cycle APR Raw Data-Final'!M$3:M$1977,'5th Cycle APR Raw Data-Final'!$A$3:$A$1977,'SB35 Determination Data'!$K312,'5th Cycle APR Raw Data-Final'!$T$3:$T$1977,"&gt;="&amp;'SB35 Determination Data'!$F312,'5th Cycle APR Raw Data-Final'!$T$3:$T$1977,"&lt;="&amp;G312))</f>
        <v>0</v>
      </c>
      <c r="X312" s="100">
        <f t="shared" si="156"/>
        <v>237</v>
      </c>
      <c r="Y312" s="100">
        <f t="shared" si="157"/>
        <v>116</v>
      </c>
      <c r="Z312" s="100">
        <f t="shared" si="158"/>
        <v>237</v>
      </c>
      <c r="AA312" s="112">
        <f t="shared" si="159"/>
        <v>0.32861189801699719</v>
      </c>
      <c r="AB312" s="112">
        <f t="shared" si="160"/>
        <v>0.32861189801699719</v>
      </c>
      <c r="AC312" s="100">
        <f>VLOOKUP(K312,'5th Cycle APR Raw Data-Final'!$A$3:$P$1977,14,FALSE)</f>
        <v>327</v>
      </c>
      <c r="AD312" s="100">
        <f>IF(AN312&lt;1,SUMIFS('5th Cycle APR Raw Data-Final'!$O$3:$O$1977,'5th Cycle APR Raw Data-Final'!$A$3:$A$1977,'SB35 Determination Data'!$K312,'5th Cycle APR Raw Data-Final'!$T$3:$T$1977,"&gt;="&amp;'SB35 Determination Data'!$F312,'5th Cycle APR Raw Data-Final'!$T$3:$T$1977,"&lt;"&amp;E312),SUMIFS('5th Cycle APR Raw Data-Final'!$O$3:$O$1977,'5th Cycle APR Raw Data-Final'!$A$3:$A$1977,'SB35 Determination Data'!$K312,'5th Cycle APR Raw Data-Final'!$T$3:$T$1977,"&gt;="&amp;'SB35 Determination Data'!$F312,'5th Cycle APR Raw Data-Final'!$T$3:$T$1977,"&lt;="&amp;G312))</f>
        <v>47</v>
      </c>
      <c r="AE312" s="100">
        <f t="shared" si="161"/>
        <v>280</v>
      </c>
      <c r="AF312" s="112">
        <f t="shared" si="162"/>
        <v>0.14373088685015289</v>
      </c>
      <c r="AG312" s="100">
        <f>VLOOKUP(K312,'5th Cycle APR Raw Data-Final'!$A$3:$P$1977,16,FALSE)</f>
        <v>718</v>
      </c>
      <c r="AH312" s="100">
        <f>IF(AN312&lt;1,SUMIFS('5th Cycle APR Raw Data-Final'!$Q$3:$Q$1977,'5th Cycle APR Raw Data-Final'!$A$3:$A$1977,'SB35 Determination Data'!$K312,'5th Cycle APR Raw Data-Final'!$T$3:$T$1977,"&gt;="&amp;'SB35 Determination Data'!$F312,'5th Cycle APR Raw Data-Final'!$T$3:$T$1977,"&lt;"&amp;E312),SUMIFS('5th Cycle APR Raw Data-Final'!$Q$3:$Q$1977,'5th Cycle APR Raw Data-Final'!$A$3:$A$1977,'SB35 Determination Data'!$K312,'5th Cycle APR Raw Data-Final'!$T$3:$T$1977,"&gt;="&amp;'SB35 Determination Data'!$F312,'5th Cycle APR Raw Data-Final'!$T$3:$T$1977,"&lt;="&amp;G312))</f>
        <v>238</v>
      </c>
      <c r="AI312" s="100">
        <f t="shared" si="163"/>
        <v>480</v>
      </c>
      <c r="AJ312" s="112">
        <f t="shared" si="164"/>
        <v>0.33147632311977715</v>
      </c>
      <c r="AK312" s="100">
        <f>VLOOKUP(K312,'5th Cycle APR Raw Data-Final'!$A$3:$R$1977,18,FALSE)</f>
        <v>1863</v>
      </c>
      <c r="AL312" s="100">
        <f>IF(AN312&lt;1,SUMIFS('5th Cycle APR Raw Data-Final'!$S$3:$S$1977,'5th Cycle APR Raw Data-Final'!$A$3:$A$1977,'SB35 Determination Data'!$K312,'5th Cycle APR Raw Data-Final'!$T$3:$T$1977,"&gt;="&amp;'SB35 Determination Data'!$F312,'5th Cycle APR Raw Data-Final'!$T$3:$T$1977,"&lt;"&amp;E312),SUMIFS('5th Cycle APR Raw Data-Final'!$S$3:$S$1977,'5th Cycle APR Raw Data-Final'!$A$3:$A$1977,'SB35 Determination Data'!$K312,'5th Cycle APR Raw Data-Final'!$T$3:$T$1977,"&gt;="&amp;'SB35 Determination Data'!$F312,'5th Cycle APR Raw Data-Final'!$T$3:$T$1977,"&lt;="&amp;G312))</f>
        <v>446</v>
      </c>
      <c r="AM312" s="100">
        <f t="shared" si="165"/>
        <v>1417</v>
      </c>
      <c r="AN312" s="114">
        <f t="shared" si="166"/>
        <v>0.5</v>
      </c>
      <c r="AO312" s="2" t="str">
        <f t="shared" si="167"/>
        <v>YES</v>
      </c>
      <c r="AP312" s="2" t="str">
        <f t="shared" si="168"/>
        <v>NO</v>
      </c>
      <c r="AQ312" s="2" t="str">
        <f t="shared" si="169"/>
        <v>NO</v>
      </c>
      <c r="AR312" s="124" t="str">
        <f>VLOOKUP(K312,'2018Submitted'!$A$2:$C$540,3,FALSE)</f>
        <v>Successful</v>
      </c>
      <c r="AS312" s="2" t="str">
        <f t="shared" si="170"/>
        <v>NO</v>
      </c>
      <c r="AT312" s="2" t="str">
        <f t="shared" si="171"/>
        <v>NO</v>
      </c>
    </row>
    <row r="313" spans="1:46" s="2" customFormat="1" ht="12.75" customHeight="1" x14ac:dyDescent="0.2">
      <c r="A313" s="2" t="s">
        <v>2</v>
      </c>
      <c r="B313" s="2" t="str">
        <f t="shared" si="144"/>
        <v>NEEDLES</v>
      </c>
      <c r="C313" s="71">
        <f t="shared" si="145"/>
        <v>0.625</v>
      </c>
      <c r="D313" s="72">
        <f t="shared" si="146"/>
        <v>8</v>
      </c>
      <c r="E313" s="99">
        <f t="shared" si="147"/>
        <v>2018</v>
      </c>
      <c r="F313" s="99">
        <f t="shared" si="148"/>
        <v>2014</v>
      </c>
      <c r="G313" s="99" t="str">
        <f t="shared" si="149"/>
        <v>2021</v>
      </c>
      <c r="H313" s="2" t="str">
        <f t="shared" si="150"/>
        <v>10/15/2013</v>
      </c>
      <c r="I313" s="2" t="str">
        <f t="shared" si="151"/>
        <v>10/15/2021</v>
      </c>
      <c r="J313" s="2" t="s">
        <v>3</v>
      </c>
      <c r="K313" s="113" t="s">
        <v>1132</v>
      </c>
      <c r="L313" s="100">
        <f>VLOOKUP(K313,'5th Cycle APR Raw Data-Final'!$A$3:$P$1977,6,FALSE)</f>
        <v>38</v>
      </c>
      <c r="M313" s="100">
        <f>IF(AN313&lt;1,SUMIFS('5th Cycle APR Raw Data-Final'!G$3:G$1977,'5th Cycle APR Raw Data-Final'!$A$3:$A$1977,'SB35 Determination Data'!$K313,'5th Cycle APR Raw Data-Final'!$T$3:$T$1977,"&gt;="&amp;'SB35 Determination Data'!$F313,'5th Cycle APR Raw Data-Final'!$T$3:$T$1977,"&lt;"&amp;E313),SUMIFS('5th Cycle APR Raw Data-Final'!G$3:G$1977,'5th Cycle APR Raw Data-Final'!$A$3:$A$1977,'SB35 Determination Data'!$K313,'5th Cycle APR Raw Data-Final'!$T$3:$T$1977,"&gt;="&amp;'SB35 Determination Data'!$F313,'5th Cycle APR Raw Data-Final'!$T$3:$T$1977,"&lt;="&amp;G313))</f>
        <v>0</v>
      </c>
      <c r="N313" s="100">
        <f>IF(AN313&lt;1,SUMIFS('5th Cycle APR Raw Data-Final'!H$3:H$1977,'5th Cycle APR Raw Data-Final'!$A$3:$A$1977,'SB35 Determination Data'!$K313,'5th Cycle APR Raw Data-Final'!$T$3:$T$1977,"&gt;="&amp;'SB35 Determination Data'!$F313,'5th Cycle APR Raw Data-Final'!$T$3:$T$1977,"&lt;"&amp;E313),SUMIFS('5th Cycle APR Raw Data-Final'!H$3:H$1977,'5th Cycle APR Raw Data-Final'!$A$3:$A$1977,'SB35 Determination Data'!$K313,'5th Cycle APR Raw Data-Final'!$T$3:$T$1977,"&gt;="&amp;'SB35 Determination Data'!$F313,'5th Cycle APR Raw Data-Final'!$T$3:$T$1977,"&lt;="&amp;G313))</f>
        <v>0</v>
      </c>
      <c r="O313" s="100">
        <f>IF(AN313&lt;1,SUMIFS('5th Cycle APR Raw Data-Final'!I$3:I$1977,'5th Cycle APR Raw Data-Final'!$A$3:$A$1977,'SB35 Determination Data'!$K313,'5th Cycle APR Raw Data-Final'!$T$3:$T$1977,"&gt;="&amp;'SB35 Determination Data'!$F313,'5th Cycle APR Raw Data-Final'!$T$3:$T$1977,"&lt;"&amp;E313),SUMIFS('5th Cycle APR Raw Data-Final'!I$3:I$1977,'5th Cycle APR Raw Data-Final'!$A$3:$A$1977,'SB35 Determination Data'!$K313,'5th Cycle APR Raw Data-Final'!$T$3:$T$1977,"&gt;="&amp;'SB35 Determination Data'!$F313,'5th Cycle APR Raw Data-Final'!$T$3:$T$1977,"&lt;="&amp;G313))</f>
        <v>0</v>
      </c>
      <c r="P313" s="100">
        <f t="shared" si="152"/>
        <v>38</v>
      </c>
      <c r="Q313" s="112">
        <f t="shared" si="153"/>
        <v>0</v>
      </c>
      <c r="R313" s="101">
        <f t="shared" si="154"/>
        <v>19</v>
      </c>
      <c r="S313" s="101">
        <f t="shared" si="155"/>
        <v>0</v>
      </c>
      <c r="T313" s="100">
        <f>VLOOKUP(K313,'5th Cycle APR Raw Data-Final'!$A$3:$P$1977,10,FALSE)</f>
        <v>29</v>
      </c>
      <c r="U313" s="100">
        <f>IF(AN313&lt;1,SUMIFS('5th Cycle APR Raw Data-Final'!K$3:K$1977,'5th Cycle APR Raw Data-Final'!$A$3:$A$1977,'SB35 Determination Data'!$K313,'5th Cycle APR Raw Data-Final'!$T$3:$T$1977,"&gt;="&amp;'SB35 Determination Data'!$F313,'5th Cycle APR Raw Data-Final'!$T$3:$T$1977,"&lt;"&amp;E313),SUMIFS('5th Cycle APR Raw Data-Final'!K$3:K$1977,'5th Cycle APR Raw Data-Final'!$A$3:$A$1977,'SB35 Determination Data'!$K313,'5th Cycle APR Raw Data-Final'!$T$3:$T$1977,"&gt;="&amp;'SB35 Determination Data'!$F313,'5th Cycle APR Raw Data-Final'!$T$3:$T$1977,"&lt;="&amp;G313))</f>
        <v>0</v>
      </c>
      <c r="V313" s="100">
        <f>IF(AN313&lt;1,SUMIFS('5th Cycle APR Raw Data-Final'!L$3:L$1977,'5th Cycle APR Raw Data-Final'!$A$3:$A$1977,'SB35 Determination Data'!$K313,'5th Cycle APR Raw Data-Final'!$T$3:$T$1977,"&gt;="&amp;'SB35 Determination Data'!$F313,'5th Cycle APR Raw Data-Final'!$T$3:$T$1977,"&lt;"&amp;E313),SUMIFS('5th Cycle APR Raw Data-Final'!L$3:L$1977,'5th Cycle APR Raw Data-Final'!$A$3:$A$1977,'SB35 Determination Data'!$K313,'5th Cycle APR Raw Data-Final'!$T$3:$T$1977,"&gt;="&amp;'SB35 Determination Data'!$F313,'5th Cycle APR Raw Data-Final'!$T$3:$T$1977,"&lt;="&amp;G313))</f>
        <v>0</v>
      </c>
      <c r="W313" s="100">
        <f>IF(AN313&lt;1,SUMIFS('5th Cycle APR Raw Data-Final'!M$3:M$1977,'5th Cycle APR Raw Data-Final'!$A$3:$A$1977,'SB35 Determination Data'!$K313,'5th Cycle APR Raw Data-Final'!$T$3:$T$1977,"&gt;="&amp;'SB35 Determination Data'!$F313,'5th Cycle APR Raw Data-Final'!$T$3:$T$1977,"&lt;"&amp;E313),SUMIFS('5th Cycle APR Raw Data-Final'!M$3:M$1977,'5th Cycle APR Raw Data-Final'!$A$3:$A$1977,'SB35 Determination Data'!$K313,'5th Cycle APR Raw Data-Final'!$T$3:$T$1977,"&gt;="&amp;'SB35 Determination Data'!$F313,'5th Cycle APR Raw Data-Final'!$T$3:$T$1977,"&lt;="&amp;G313))</f>
        <v>0</v>
      </c>
      <c r="X313" s="100">
        <f t="shared" si="156"/>
        <v>29</v>
      </c>
      <c r="Y313" s="100">
        <f t="shared" si="157"/>
        <v>0</v>
      </c>
      <c r="Z313" s="100">
        <f t="shared" si="158"/>
        <v>29</v>
      </c>
      <c r="AA313" s="112">
        <f t="shared" si="159"/>
        <v>0</v>
      </c>
      <c r="AB313" s="112">
        <f t="shared" si="160"/>
        <v>0</v>
      </c>
      <c r="AC313" s="100">
        <f>VLOOKUP(K313,'5th Cycle APR Raw Data-Final'!$A$3:$P$1977,14,FALSE)</f>
        <v>34</v>
      </c>
      <c r="AD313" s="100">
        <f>IF(AN313&lt;1,SUMIFS('5th Cycle APR Raw Data-Final'!$O$3:$O$1977,'5th Cycle APR Raw Data-Final'!$A$3:$A$1977,'SB35 Determination Data'!$K313,'5th Cycle APR Raw Data-Final'!$T$3:$T$1977,"&gt;="&amp;'SB35 Determination Data'!$F313,'5th Cycle APR Raw Data-Final'!$T$3:$T$1977,"&lt;"&amp;E313),SUMIFS('5th Cycle APR Raw Data-Final'!$O$3:$O$1977,'5th Cycle APR Raw Data-Final'!$A$3:$A$1977,'SB35 Determination Data'!$K313,'5th Cycle APR Raw Data-Final'!$T$3:$T$1977,"&gt;="&amp;'SB35 Determination Data'!$F313,'5th Cycle APR Raw Data-Final'!$T$3:$T$1977,"&lt;="&amp;G313))</f>
        <v>10</v>
      </c>
      <c r="AE313" s="100">
        <f t="shared" si="161"/>
        <v>24</v>
      </c>
      <c r="AF313" s="112">
        <f t="shared" si="162"/>
        <v>0.29411764705882354</v>
      </c>
      <c r="AG313" s="100">
        <f>VLOOKUP(K313,'5th Cycle APR Raw Data-Final'!$A$3:$P$1977,16,FALSE)</f>
        <v>80</v>
      </c>
      <c r="AH313" s="100">
        <f>IF(AN313&lt;1,SUMIFS('5th Cycle APR Raw Data-Final'!$Q$3:$Q$1977,'5th Cycle APR Raw Data-Final'!$A$3:$A$1977,'SB35 Determination Data'!$K313,'5th Cycle APR Raw Data-Final'!$T$3:$T$1977,"&gt;="&amp;'SB35 Determination Data'!$F313,'5th Cycle APR Raw Data-Final'!$T$3:$T$1977,"&lt;"&amp;E313),SUMIFS('5th Cycle APR Raw Data-Final'!$Q$3:$Q$1977,'5th Cycle APR Raw Data-Final'!$A$3:$A$1977,'SB35 Determination Data'!$K313,'5th Cycle APR Raw Data-Final'!$T$3:$T$1977,"&gt;="&amp;'SB35 Determination Data'!$F313,'5th Cycle APR Raw Data-Final'!$T$3:$T$1977,"&lt;="&amp;G313))</f>
        <v>13</v>
      </c>
      <c r="AI313" s="100">
        <f t="shared" si="163"/>
        <v>67</v>
      </c>
      <c r="AJ313" s="112">
        <f t="shared" si="164"/>
        <v>0.16250000000000001</v>
      </c>
      <c r="AK313" s="100">
        <f>VLOOKUP(K313,'5th Cycle APR Raw Data-Final'!$A$3:$R$1977,18,FALSE)</f>
        <v>181</v>
      </c>
      <c r="AL313" s="100">
        <f>IF(AN313&lt;1,SUMIFS('5th Cycle APR Raw Data-Final'!$S$3:$S$1977,'5th Cycle APR Raw Data-Final'!$A$3:$A$1977,'SB35 Determination Data'!$K313,'5th Cycle APR Raw Data-Final'!$T$3:$T$1977,"&gt;="&amp;'SB35 Determination Data'!$F313,'5th Cycle APR Raw Data-Final'!$T$3:$T$1977,"&lt;"&amp;E313),SUMIFS('5th Cycle APR Raw Data-Final'!$S$3:$S$1977,'5th Cycle APR Raw Data-Final'!$A$3:$A$1977,'SB35 Determination Data'!$K313,'5th Cycle APR Raw Data-Final'!$T$3:$T$1977,"&gt;="&amp;'SB35 Determination Data'!$F313,'5th Cycle APR Raw Data-Final'!$T$3:$T$1977,"&lt;="&amp;G313))</f>
        <v>23</v>
      </c>
      <c r="AM313" s="100">
        <f t="shared" si="165"/>
        <v>158</v>
      </c>
      <c r="AN313" s="114">
        <f t="shared" si="166"/>
        <v>0.5</v>
      </c>
      <c r="AO313" s="2" t="str">
        <f t="shared" si="167"/>
        <v>YES</v>
      </c>
      <c r="AP313" s="2" t="str">
        <f t="shared" si="168"/>
        <v>NO</v>
      </c>
      <c r="AQ313" s="2" t="str">
        <f t="shared" si="169"/>
        <v>NO</v>
      </c>
      <c r="AR313" s="124" t="str">
        <f>VLOOKUP(K313,'2018Submitted'!$A$2:$C$540,3,FALSE)</f>
        <v>Received - Not successful</v>
      </c>
      <c r="AS313" s="2" t="str">
        <f t="shared" si="170"/>
        <v>NO</v>
      </c>
      <c r="AT313" s="2" t="str">
        <f t="shared" si="171"/>
        <v>NO</v>
      </c>
    </row>
    <row r="314" spans="1:46" s="2" customFormat="1" ht="12.75" customHeight="1" x14ac:dyDescent="0.2">
      <c r="A314" s="2" t="s">
        <v>142</v>
      </c>
      <c r="B314" s="2" t="str">
        <f t="shared" si="144"/>
        <v>NEVADA CITY</v>
      </c>
      <c r="C314" s="71">
        <f t="shared" si="145"/>
        <v>1</v>
      </c>
      <c r="D314" s="72">
        <f t="shared" si="146"/>
        <v>5</v>
      </c>
      <c r="E314" s="99">
        <f t="shared" si="147"/>
        <v>2017</v>
      </c>
      <c r="F314" s="99">
        <f t="shared" si="148"/>
        <v>2014</v>
      </c>
      <c r="G314" s="99">
        <f t="shared" si="149"/>
        <v>2018</v>
      </c>
      <c r="H314" s="2" t="str">
        <f t="shared" si="150"/>
        <v>06/30/2014</v>
      </c>
      <c r="I314" s="2" t="str">
        <f t="shared" si="151"/>
        <v>06/30/2019</v>
      </c>
      <c r="J314" s="2" t="s">
        <v>13</v>
      </c>
      <c r="K314" s="113" t="s">
        <v>1494</v>
      </c>
      <c r="L314" s="100">
        <f>VLOOKUP(K314,'5th Cycle APR Raw Data-Final'!$A$3:$P$1977,6,FALSE)</f>
        <v>19</v>
      </c>
      <c r="M314" s="100">
        <f>IF(AN314&lt;1,SUMIFS('5th Cycle APR Raw Data-Final'!G$3:G$1977,'5th Cycle APR Raw Data-Final'!$A$3:$A$1977,'SB35 Determination Data'!$K314,'5th Cycle APR Raw Data-Final'!$T$3:$T$1977,"&gt;="&amp;'SB35 Determination Data'!$F314,'5th Cycle APR Raw Data-Final'!$T$3:$T$1977,"&lt;"&amp;E314),SUMIFS('5th Cycle APR Raw Data-Final'!G$3:G$1977,'5th Cycle APR Raw Data-Final'!$A$3:$A$1977,'SB35 Determination Data'!$K314,'5th Cycle APR Raw Data-Final'!$T$3:$T$1977,"&gt;="&amp;'SB35 Determination Data'!$F314,'5th Cycle APR Raw Data-Final'!$T$3:$T$1977,"&lt;="&amp;G314))</f>
        <v>0</v>
      </c>
      <c r="N314" s="100">
        <f>IF(AN314&lt;1,SUMIFS('5th Cycle APR Raw Data-Final'!H$3:H$1977,'5th Cycle APR Raw Data-Final'!$A$3:$A$1977,'SB35 Determination Data'!$K314,'5th Cycle APR Raw Data-Final'!$T$3:$T$1977,"&gt;="&amp;'SB35 Determination Data'!$F314,'5th Cycle APR Raw Data-Final'!$T$3:$T$1977,"&lt;"&amp;E314),SUMIFS('5th Cycle APR Raw Data-Final'!H$3:H$1977,'5th Cycle APR Raw Data-Final'!$A$3:$A$1977,'SB35 Determination Data'!$K314,'5th Cycle APR Raw Data-Final'!$T$3:$T$1977,"&gt;="&amp;'SB35 Determination Data'!$F314,'5th Cycle APR Raw Data-Final'!$T$3:$T$1977,"&lt;="&amp;G314))</f>
        <v>0</v>
      </c>
      <c r="O314" s="100">
        <f>IF(AN314&lt;1,SUMIFS('5th Cycle APR Raw Data-Final'!I$3:I$1977,'5th Cycle APR Raw Data-Final'!$A$3:$A$1977,'SB35 Determination Data'!$K314,'5th Cycle APR Raw Data-Final'!$T$3:$T$1977,"&gt;="&amp;'SB35 Determination Data'!$F314,'5th Cycle APR Raw Data-Final'!$T$3:$T$1977,"&lt;"&amp;E314),SUMIFS('5th Cycle APR Raw Data-Final'!I$3:I$1977,'5th Cycle APR Raw Data-Final'!$A$3:$A$1977,'SB35 Determination Data'!$K314,'5th Cycle APR Raw Data-Final'!$T$3:$T$1977,"&gt;="&amp;'SB35 Determination Data'!$F314,'5th Cycle APR Raw Data-Final'!$T$3:$T$1977,"&lt;="&amp;G314))</f>
        <v>0</v>
      </c>
      <c r="P314" s="100">
        <f t="shared" si="152"/>
        <v>19</v>
      </c>
      <c r="Q314" s="112">
        <f t="shared" si="153"/>
        <v>0</v>
      </c>
      <c r="R314" s="101">
        <f t="shared" si="154"/>
        <v>19</v>
      </c>
      <c r="S314" s="101">
        <f t="shared" si="155"/>
        <v>0</v>
      </c>
      <c r="T314" s="100">
        <f>VLOOKUP(K314,'5th Cycle APR Raw Data-Final'!$A$3:$P$1977,10,FALSE)</f>
        <v>14</v>
      </c>
      <c r="U314" s="100">
        <f>IF(AN314&lt;1,SUMIFS('5th Cycle APR Raw Data-Final'!K$3:K$1977,'5th Cycle APR Raw Data-Final'!$A$3:$A$1977,'SB35 Determination Data'!$K314,'5th Cycle APR Raw Data-Final'!$T$3:$T$1977,"&gt;="&amp;'SB35 Determination Data'!$F314,'5th Cycle APR Raw Data-Final'!$T$3:$T$1977,"&lt;"&amp;E314),SUMIFS('5th Cycle APR Raw Data-Final'!K$3:K$1977,'5th Cycle APR Raw Data-Final'!$A$3:$A$1977,'SB35 Determination Data'!$K314,'5th Cycle APR Raw Data-Final'!$T$3:$T$1977,"&gt;="&amp;'SB35 Determination Data'!$F314,'5th Cycle APR Raw Data-Final'!$T$3:$T$1977,"&lt;="&amp;G314))</f>
        <v>1</v>
      </c>
      <c r="V314" s="100">
        <f>IF(AN314&lt;1,SUMIFS('5th Cycle APR Raw Data-Final'!L$3:L$1977,'5th Cycle APR Raw Data-Final'!$A$3:$A$1977,'SB35 Determination Data'!$K314,'5th Cycle APR Raw Data-Final'!$T$3:$T$1977,"&gt;="&amp;'SB35 Determination Data'!$F314,'5th Cycle APR Raw Data-Final'!$T$3:$T$1977,"&lt;"&amp;E314),SUMIFS('5th Cycle APR Raw Data-Final'!L$3:L$1977,'5th Cycle APR Raw Data-Final'!$A$3:$A$1977,'SB35 Determination Data'!$K314,'5th Cycle APR Raw Data-Final'!$T$3:$T$1977,"&gt;="&amp;'SB35 Determination Data'!$F314,'5th Cycle APR Raw Data-Final'!$T$3:$T$1977,"&lt;="&amp;G314))</f>
        <v>0</v>
      </c>
      <c r="W314" s="100">
        <f>IF(AN314&lt;1,SUMIFS('5th Cycle APR Raw Data-Final'!M$3:M$1977,'5th Cycle APR Raw Data-Final'!$A$3:$A$1977,'SB35 Determination Data'!$K314,'5th Cycle APR Raw Data-Final'!$T$3:$T$1977,"&gt;="&amp;'SB35 Determination Data'!$F314,'5th Cycle APR Raw Data-Final'!$T$3:$T$1977,"&lt;"&amp;E314),SUMIFS('5th Cycle APR Raw Data-Final'!M$3:M$1977,'5th Cycle APR Raw Data-Final'!$A$3:$A$1977,'SB35 Determination Data'!$K314,'5th Cycle APR Raw Data-Final'!$T$3:$T$1977,"&gt;="&amp;'SB35 Determination Data'!$F314,'5th Cycle APR Raw Data-Final'!$T$3:$T$1977,"&lt;="&amp;G314))</f>
        <v>1</v>
      </c>
      <c r="X314" s="100">
        <f t="shared" si="156"/>
        <v>13</v>
      </c>
      <c r="Y314" s="100">
        <f t="shared" si="157"/>
        <v>1</v>
      </c>
      <c r="Z314" s="100">
        <f t="shared" si="158"/>
        <v>13</v>
      </c>
      <c r="AA314" s="112">
        <f t="shared" si="159"/>
        <v>7.1428571428571425E-2</v>
      </c>
      <c r="AB314" s="112">
        <f t="shared" si="160"/>
        <v>7.1428571428571425E-2</v>
      </c>
      <c r="AC314" s="100">
        <f>VLOOKUP(K314,'5th Cycle APR Raw Data-Final'!$A$3:$P$1977,14,FALSE)</f>
        <v>16</v>
      </c>
      <c r="AD314" s="100">
        <f>IF(AN314&lt;1,SUMIFS('5th Cycle APR Raw Data-Final'!$O$3:$O$1977,'5th Cycle APR Raw Data-Final'!$A$3:$A$1977,'SB35 Determination Data'!$K314,'5th Cycle APR Raw Data-Final'!$T$3:$T$1977,"&gt;="&amp;'SB35 Determination Data'!$F314,'5th Cycle APR Raw Data-Final'!$T$3:$T$1977,"&lt;"&amp;E314),SUMIFS('5th Cycle APR Raw Data-Final'!$O$3:$O$1977,'5th Cycle APR Raw Data-Final'!$A$3:$A$1977,'SB35 Determination Data'!$K314,'5th Cycle APR Raw Data-Final'!$T$3:$T$1977,"&gt;="&amp;'SB35 Determination Data'!$F314,'5th Cycle APR Raw Data-Final'!$T$3:$T$1977,"&lt;="&amp;G314))</f>
        <v>1</v>
      </c>
      <c r="AE314" s="100">
        <f t="shared" si="161"/>
        <v>15</v>
      </c>
      <c r="AF314" s="112">
        <f t="shared" si="162"/>
        <v>6.25E-2</v>
      </c>
      <c r="AG314" s="100">
        <f>VLOOKUP(K314,'5th Cycle APR Raw Data-Final'!$A$3:$P$1977,16,FALSE)</f>
        <v>36</v>
      </c>
      <c r="AH314" s="100">
        <f>IF(AN314&lt;1,SUMIFS('5th Cycle APR Raw Data-Final'!$Q$3:$Q$1977,'5th Cycle APR Raw Data-Final'!$A$3:$A$1977,'SB35 Determination Data'!$K314,'5th Cycle APR Raw Data-Final'!$T$3:$T$1977,"&gt;="&amp;'SB35 Determination Data'!$F314,'5th Cycle APR Raw Data-Final'!$T$3:$T$1977,"&lt;"&amp;E314),SUMIFS('5th Cycle APR Raw Data-Final'!$Q$3:$Q$1977,'5th Cycle APR Raw Data-Final'!$A$3:$A$1977,'SB35 Determination Data'!$K314,'5th Cycle APR Raw Data-Final'!$T$3:$T$1977,"&gt;="&amp;'SB35 Determination Data'!$F314,'5th Cycle APR Raw Data-Final'!$T$3:$T$1977,"&lt;="&amp;G314))</f>
        <v>1</v>
      </c>
      <c r="AI314" s="100">
        <f t="shared" si="163"/>
        <v>35</v>
      </c>
      <c r="AJ314" s="112">
        <f t="shared" si="164"/>
        <v>2.7777777777777776E-2</v>
      </c>
      <c r="AK314" s="100">
        <f>VLOOKUP(K314,'5th Cycle APR Raw Data-Final'!$A$3:$R$1977,18,FALSE)</f>
        <v>85</v>
      </c>
      <c r="AL314" s="100">
        <f>IF(AN314&lt;1,SUMIFS('5th Cycle APR Raw Data-Final'!$S$3:$S$1977,'5th Cycle APR Raw Data-Final'!$A$3:$A$1977,'SB35 Determination Data'!$K314,'5th Cycle APR Raw Data-Final'!$T$3:$T$1977,"&gt;="&amp;'SB35 Determination Data'!$F314,'5th Cycle APR Raw Data-Final'!$T$3:$T$1977,"&lt;"&amp;E314),SUMIFS('5th Cycle APR Raw Data-Final'!$S$3:$S$1977,'5th Cycle APR Raw Data-Final'!$A$3:$A$1977,'SB35 Determination Data'!$K314,'5th Cycle APR Raw Data-Final'!$T$3:$T$1977,"&gt;="&amp;'SB35 Determination Data'!$F314,'5th Cycle APR Raw Data-Final'!$T$3:$T$1977,"&lt;="&amp;G314))</f>
        <v>3</v>
      </c>
      <c r="AM314" s="100">
        <f t="shared" si="165"/>
        <v>82</v>
      </c>
      <c r="AN314" s="114">
        <f t="shared" si="166"/>
        <v>1</v>
      </c>
      <c r="AO314" s="2" t="str">
        <f t="shared" si="167"/>
        <v>YES</v>
      </c>
      <c r="AP314" s="2" t="str">
        <f t="shared" si="168"/>
        <v>NO</v>
      </c>
      <c r="AQ314" s="2" t="str">
        <f t="shared" si="169"/>
        <v>NO</v>
      </c>
      <c r="AR314" s="124" t="str">
        <f>VLOOKUP(K314,'2018Submitted'!$A$2:$C$540,3,FALSE)</f>
        <v>Successful</v>
      </c>
      <c r="AS314" s="2" t="str">
        <f t="shared" si="170"/>
        <v>NO</v>
      </c>
      <c r="AT314" s="2" t="str">
        <f t="shared" si="171"/>
        <v>NO</v>
      </c>
    </row>
    <row r="315" spans="1:46" s="2" customFormat="1" ht="12.75" customHeight="1" x14ac:dyDescent="0.2">
      <c r="A315" s="2" t="s">
        <v>142</v>
      </c>
      <c r="B315" s="2" t="str">
        <f t="shared" si="144"/>
        <v>NEVADA COUNTY</v>
      </c>
      <c r="C315" s="71">
        <f t="shared" si="145"/>
        <v>1</v>
      </c>
      <c r="D315" s="72">
        <f t="shared" si="146"/>
        <v>5</v>
      </c>
      <c r="E315" s="99">
        <f t="shared" si="147"/>
        <v>2017</v>
      </c>
      <c r="F315" s="99">
        <f t="shared" si="148"/>
        <v>2014</v>
      </c>
      <c r="G315" s="99">
        <f t="shared" si="149"/>
        <v>2018</v>
      </c>
      <c r="H315" s="2" t="str">
        <f t="shared" si="150"/>
        <v>06/30/2014</v>
      </c>
      <c r="I315" s="2" t="str">
        <f t="shared" si="151"/>
        <v>06/30/2019</v>
      </c>
      <c r="J315" s="2" t="s">
        <v>13</v>
      </c>
      <c r="K315" s="113" t="s">
        <v>209</v>
      </c>
      <c r="L315" s="100">
        <f>VLOOKUP(K315,'5th Cycle APR Raw Data-Final'!$A$3:$P$1977,6,FALSE)</f>
        <v>174</v>
      </c>
      <c r="M315" s="100">
        <f>IF(AN315&lt;1,SUMIFS('5th Cycle APR Raw Data-Final'!G$3:G$1977,'5th Cycle APR Raw Data-Final'!$A$3:$A$1977,'SB35 Determination Data'!$K315,'5th Cycle APR Raw Data-Final'!$T$3:$T$1977,"&gt;="&amp;'SB35 Determination Data'!$F315,'5th Cycle APR Raw Data-Final'!$T$3:$T$1977,"&lt;"&amp;E315),SUMIFS('5th Cycle APR Raw Data-Final'!G$3:G$1977,'5th Cycle APR Raw Data-Final'!$A$3:$A$1977,'SB35 Determination Data'!$K315,'5th Cycle APR Raw Data-Final'!$T$3:$T$1977,"&gt;="&amp;'SB35 Determination Data'!$F315,'5th Cycle APR Raw Data-Final'!$T$3:$T$1977,"&lt;="&amp;G315))</f>
        <v>53</v>
      </c>
      <c r="N315" s="100">
        <f>IF(AN315&lt;1,SUMIFS('5th Cycle APR Raw Data-Final'!H$3:H$1977,'5th Cycle APR Raw Data-Final'!$A$3:$A$1977,'SB35 Determination Data'!$K315,'5th Cycle APR Raw Data-Final'!$T$3:$T$1977,"&gt;="&amp;'SB35 Determination Data'!$F315,'5th Cycle APR Raw Data-Final'!$T$3:$T$1977,"&lt;"&amp;E315),SUMIFS('5th Cycle APR Raw Data-Final'!H$3:H$1977,'5th Cycle APR Raw Data-Final'!$A$3:$A$1977,'SB35 Determination Data'!$K315,'5th Cycle APR Raw Data-Final'!$T$3:$T$1977,"&gt;="&amp;'SB35 Determination Data'!$F315,'5th Cycle APR Raw Data-Final'!$T$3:$T$1977,"&lt;="&amp;G315))</f>
        <v>7</v>
      </c>
      <c r="O315" s="100">
        <f>IF(AN315&lt;1,SUMIFS('5th Cycle APR Raw Data-Final'!I$3:I$1977,'5th Cycle APR Raw Data-Final'!$A$3:$A$1977,'SB35 Determination Data'!$K315,'5th Cycle APR Raw Data-Final'!$T$3:$T$1977,"&gt;="&amp;'SB35 Determination Data'!$F315,'5th Cycle APR Raw Data-Final'!$T$3:$T$1977,"&lt;"&amp;E315),SUMIFS('5th Cycle APR Raw Data-Final'!I$3:I$1977,'5th Cycle APR Raw Data-Final'!$A$3:$A$1977,'SB35 Determination Data'!$K315,'5th Cycle APR Raw Data-Final'!$T$3:$T$1977,"&gt;="&amp;'SB35 Determination Data'!$F315,'5th Cycle APR Raw Data-Final'!$T$3:$T$1977,"&lt;="&amp;G315))</f>
        <v>46</v>
      </c>
      <c r="P315" s="100">
        <f t="shared" si="152"/>
        <v>121</v>
      </c>
      <c r="Q315" s="112">
        <f t="shared" si="153"/>
        <v>0.3045977011494253</v>
      </c>
      <c r="R315" s="101">
        <f t="shared" si="154"/>
        <v>174</v>
      </c>
      <c r="S315" s="101">
        <f t="shared" si="155"/>
        <v>0</v>
      </c>
      <c r="T315" s="100">
        <f>VLOOKUP(K315,'5th Cycle APR Raw Data-Final'!$A$3:$P$1977,10,FALSE)</f>
        <v>126</v>
      </c>
      <c r="U315" s="100">
        <f>IF(AN315&lt;1,SUMIFS('5th Cycle APR Raw Data-Final'!K$3:K$1977,'5th Cycle APR Raw Data-Final'!$A$3:$A$1977,'SB35 Determination Data'!$K315,'5th Cycle APR Raw Data-Final'!$T$3:$T$1977,"&gt;="&amp;'SB35 Determination Data'!$F315,'5th Cycle APR Raw Data-Final'!$T$3:$T$1977,"&lt;"&amp;E315),SUMIFS('5th Cycle APR Raw Data-Final'!K$3:K$1977,'5th Cycle APR Raw Data-Final'!$A$3:$A$1977,'SB35 Determination Data'!$K315,'5th Cycle APR Raw Data-Final'!$T$3:$T$1977,"&gt;="&amp;'SB35 Determination Data'!$F315,'5th Cycle APR Raw Data-Final'!$T$3:$T$1977,"&lt;="&amp;G315))</f>
        <v>84</v>
      </c>
      <c r="V315" s="100">
        <f>IF(AN315&lt;1,SUMIFS('5th Cycle APR Raw Data-Final'!L$3:L$1977,'5th Cycle APR Raw Data-Final'!$A$3:$A$1977,'SB35 Determination Data'!$K315,'5th Cycle APR Raw Data-Final'!$T$3:$T$1977,"&gt;="&amp;'SB35 Determination Data'!$F315,'5th Cycle APR Raw Data-Final'!$T$3:$T$1977,"&lt;"&amp;E315),SUMIFS('5th Cycle APR Raw Data-Final'!L$3:L$1977,'5th Cycle APR Raw Data-Final'!$A$3:$A$1977,'SB35 Determination Data'!$K315,'5th Cycle APR Raw Data-Final'!$T$3:$T$1977,"&gt;="&amp;'SB35 Determination Data'!$F315,'5th Cycle APR Raw Data-Final'!$T$3:$T$1977,"&lt;="&amp;G315))</f>
        <v>38</v>
      </c>
      <c r="W315" s="100">
        <f>IF(AN315&lt;1,SUMIFS('5th Cycle APR Raw Data-Final'!M$3:M$1977,'5th Cycle APR Raw Data-Final'!$A$3:$A$1977,'SB35 Determination Data'!$K315,'5th Cycle APR Raw Data-Final'!$T$3:$T$1977,"&gt;="&amp;'SB35 Determination Data'!$F315,'5th Cycle APR Raw Data-Final'!$T$3:$T$1977,"&lt;"&amp;E315),SUMIFS('5th Cycle APR Raw Data-Final'!M$3:M$1977,'5th Cycle APR Raw Data-Final'!$A$3:$A$1977,'SB35 Determination Data'!$K315,'5th Cycle APR Raw Data-Final'!$T$3:$T$1977,"&gt;="&amp;'SB35 Determination Data'!$F315,'5th Cycle APR Raw Data-Final'!$T$3:$T$1977,"&lt;="&amp;G315))</f>
        <v>46</v>
      </c>
      <c r="X315" s="100">
        <f t="shared" si="156"/>
        <v>42</v>
      </c>
      <c r="Y315" s="100">
        <f t="shared" si="157"/>
        <v>84</v>
      </c>
      <c r="Z315" s="100">
        <f t="shared" si="158"/>
        <v>42</v>
      </c>
      <c r="AA315" s="112">
        <f t="shared" si="159"/>
        <v>0.66666666666666663</v>
      </c>
      <c r="AB315" s="112">
        <f t="shared" si="160"/>
        <v>0.66666666666666663</v>
      </c>
      <c r="AC315" s="100">
        <f>VLOOKUP(K315,'5th Cycle APR Raw Data-Final'!$A$3:$P$1977,14,FALSE)</f>
        <v>150</v>
      </c>
      <c r="AD315" s="100">
        <f>IF(AN315&lt;1,SUMIFS('5th Cycle APR Raw Data-Final'!$O$3:$O$1977,'5th Cycle APR Raw Data-Final'!$A$3:$A$1977,'SB35 Determination Data'!$K315,'5th Cycle APR Raw Data-Final'!$T$3:$T$1977,"&gt;="&amp;'SB35 Determination Data'!$F315,'5th Cycle APR Raw Data-Final'!$T$3:$T$1977,"&lt;"&amp;E315),SUMIFS('5th Cycle APR Raw Data-Final'!$O$3:$O$1977,'5th Cycle APR Raw Data-Final'!$A$3:$A$1977,'SB35 Determination Data'!$K315,'5th Cycle APR Raw Data-Final'!$T$3:$T$1977,"&gt;="&amp;'SB35 Determination Data'!$F315,'5th Cycle APR Raw Data-Final'!$T$3:$T$1977,"&lt;="&amp;G315))</f>
        <v>113</v>
      </c>
      <c r="AE315" s="100">
        <f t="shared" si="161"/>
        <v>37</v>
      </c>
      <c r="AF315" s="112">
        <f t="shared" si="162"/>
        <v>0.7533333333333333</v>
      </c>
      <c r="AG315" s="100">
        <f>VLOOKUP(K315,'5th Cycle APR Raw Data-Final'!$A$3:$P$1977,16,FALSE)</f>
        <v>314</v>
      </c>
      <c r="AH315" s="100">
        <f>IF(AN315&lt;1,SUMIFS('5th Cycle APR Raw Data-Final'!$Q$3:$Q$1977,'5th Cycle APR Raw Data-Final'!$A$3:$A$1977,'SB35 Determination Data'!$K315,'5th Cycle APR Raw Data-Final'!$T$3:$T$1977,"&gt;="&amp;'SB35 Determination Data'!$F315,'5th Cycle APR Raw Data-Final'!$T$3:$T$1977,"&lt;"&amp;E315),SUMIFS('5th Cycle APR Raw Data-Final'!$Q$3:$Q$1977,'5th Cycle APR Raw Data-Final'!$A$3:$A$1977,'SB35 Determination Data'!$K315,'5th Cycle APR Raw Data-Final'!$T$3:$T$1977,"&gt;="&amp;'SB35 Determination Data'!$F315,'5th Cycle APR Raw Data-Final'!$T$3:$T$1977,"&lt;="&amp;G315))</f>
        <v>269</v>
      </c>
      <c r="AI315" s="100">
        <f t="shared" si="163"/>
        <v>45</v>
      </c>
      <c r="AJ315" s="112">
        <f t="shared" si="164"/>
        <v>0.85668789808917201</v>
      </c>
      <c r="AK315" s="100">
        <f>VLOOKUP(K315,'5th Cycle APR Raw Data-Final'!$A$3:$R$1977,18,FALSE)</f>
        <v>764</v>
      </c>
      <c r="AL315" s="100">
        <f>IF(AN315&lt;1,SUMIFS('5th Cycle APR Raw Data-Final'!$S$3:$S$1977,'5th Cycle APR Raw Data-Final'!$A$3:$A$1977,'SB35 Determination Data'!$K315,'5th Cycle APR Raw Data-Final'!$T$3:$T$1977,"&gt;="&amp;'SB35 Determination Data'!$F315,'5th Cycle APR Raw Data-Final'!$T$3:$T$1977,"&lt;"&amp;E315),SUMIFS('5th Cycle APR Raw Data-Final'!$S$3:$S$1977,'5th Cycle APR Raw Data-Final'!$A$3:$A$1977,'SB35 Determination Data'!$K315,'5th Cycle APR Raw Data-Final'!$T$3:$T$1977,"&gt;="&amp;'SB35 Determination Data'!$F315,'5th Cycle APR Raw Data-Final'!$T$3:$T$1977,"&lt;="&amp;G315))</f>
        <v>519</v>
      </c>
      <c r="AM315" s="100">
        <f t="shared" si="165"/>
        <v>245</v>
      </c>
      <c r="AN315" s="114">
        <f t="shared" si="166"/>
        <v>1</v>
      </c>
      <c r="AO315" s="2" t="str">
        <f t="shared" si="167"/>
        <v>YES</v>
      </c>
      <c r="AP315" s="2" t="str">
        <f t="shared" si="168"/>
        <v>NO</v>
      </c>
      <c r="AQ315" s="2" t="str">
        <f t="shared" si="169"/>
        <v>NO</v>
      </c>
      <c r="AR315" s="124" t="str">
        <f>VLOOKUP(K315,'2018Submitted'!$A$2:$C$540,3,FALSE)</f>
        <v>Successful</v>
      </c>
      <c r="AS315" s="2" t="str">
        <f t="shared" si="170"/>
        <v>NO</v>
      </c>
      <c r="AT315" s="2" t="str">
        <f t="shared" si="171"/>
        <v>NO</v>
      </c>
    </row>
    <row r="316" spans="1:46" s="2" customFormat="1" ht="12.75" customHeight="1" x14ac:dyDescent="0.2">
      <c r="A316" s="2" t="s">
        <v>7</v>
      </c>
      <c r="B316" s="2" t="str">
        <f t="shared" si="144"/>
        <v>NEWARK</v>
      </c>
      <c r="C316" s="71">
        <f t="shared" si="145"/>
        <v>0.5</v>
      </c>
      <c r="D316" s="72">
        <f t="shared" si="146"/>
        <v>8</v>
      </c>
      <c r="E316" s="99">
        <f t="shared" si="147"/>
        <v>2019</v>
      </c>
      <c r="F316" s="99">
        <f t="shared" si="148"/>
        <v>2015</v>
      </c>
      <c r="G316" s="99">
        <f t="shared" si="149"/>
        <v>2022</v>
      </c>
      <c r="H316" s="2" t="str">
        <f t="shared" si="150"/>
        <v>01/31/2015</v>
      </c>
      <c r="I316" s="2" t="str">
        <f t="shared" si="151"/>
        <v>01/31/2023</v>
      </c>
      <c r="J316" s="2" t="s">
        <v>8</v>
      </c>
      <c r="K316" s="113" t="s">
        <v>210</v>
      </c>
      <c r="L316" s="100">
        <f>VLOOKUP(K316,'5th Cycle APR Raw Data-Final'!$A$3:$P$1977,6,FALSE)</f>
        <v>330</v>
      </c>
      <c r="M316" s="100">
        <f>IF(AN316&lt;1,SUMIFS('5th Cycle APR Raw Data-Final'!G$3:G$1977,'5th Cycle APR Raw Data-Final'!$A$3:$A$1977,'SB35 Determination Data'!$K316,'5th Cycle APR Raw Data-Final'!$T$3:$T$1977,"&gt;="&amp;'SB35 Determination Data'!$F316,'5th Cycle APR Raw Data-Final'!$T$3:$T$1977,"&lt;"&amp;E316),SUMIFS('5th Cycle APR Raw Data-Final'!G$3:G$1977,'5th Cycle APR Raw Data-Final'!$A$3:$A$1977,'SB35 Determination Data'!$K316,'5th Cycle APR Raw Data-Final'!$T$3:$T$1977,"&gt;="&amp;'SB35 Determination Data'!$F316,'5th Cycle APR Raw Data-Final'!$T$3:$T$1977,"&lt;="&amp;G316))</f>
        <v>0</v>
      </c>
      <c r="N316" s="100">
        <f>IF(AN316&lt;1,SUMIFS('5th Cycle APR Raw Data-Final'!H$3:H$1977,'5th Cycle APR Raw Data-Final'!$A$3:$A$1977,'SB35 Determination Data'!$K316,'5th Cycle APR Raw Data-Final'!$T$3:$T$1977,"&gt;="&amp;'SB35 Determination Data'!$F316,'5th Cycle APR Raw Data-Final'!$T$3:$T$1977,"&lt;"&amp;E316),SUMIFS('5th Cycle APR Raw Data-Final'!H$3:H$1977,'5th Cycle APR Raw Data-Final'!$A$3:$A$1977,'SB35 Determination Data'!$K316,'5th Cycle APR Raw Data-Final'!$T$3:$T$1977,"&gt;="&amp;'SB35 Determination Data'!$F316,'5th Cycle APR Raw Data-Final'!$T$3:$T$1977,"&lt;="&amp;G316))</f>
        <v>0</v>
      </c>
      <c r="O316" s="100">
        <f>IF(AN316&lt;1,SUMIFS('5th Cycle APR Raw Data-Final'!I$3:I$1977,'5th Cycle APR Raw Data-Final'!$A$3:$A$1977,'SB35 Determination Data'!$K316,'5th Cycle APR Raw Data-Final'!$T$3:$T$1977,"&gt;="&amp;'SB35 Determination Data'!$F316,'5th Cycle APR Raw Data-Final'!$T$3:$T$1977,"&lt;"&amp;E316),SUMIFS('5th Cycle APR Raw Data-Final'!I$3:I$1977,'5th Cycle APR Raw Data-Final'!$A$3:$A$1977,'SB35 Determination Data'!$K316,'5th Cycle APR Raw Data-Final'!$T$3:$T$1977,"&gt;="&amp;'SB35 Determination Data'!$F316,'5th Cycle APR Raw Data-Final'!$T$3:$T$1977,"&lt;="&amp;G316))</f>
        <v>0</v>
      </c>
      <c r="P316" s="100">
        <f t="shared" si="152"/>
        <v>330</v>
      </c>
      <c r="Q316" s="112">
        <f t="shared" si="153"/>
        <v>0</v>
      </c>
      <c r="R316" s="101">
        <f t="shared" si="154"/>
        <v>165</v>
      </c>
      <c r="S316" s="101">
        <f t="shared" si="155"/>
        <v>0</v>
      </c>
      <c r="T316" s="100">
        <f>VLOOKUP(K316,'5th Cycle APR Raw Data-Final'!$A$3:$P$1977,10,FALSE)</f>
        <v>167</v>
      </c>
      <c r="U316" s="100">
        <f>IF(AN316&lt;1,SUMIFS('5th Cycle APR Raw Data-Final'!K$3:K$1977,'5th Cycle APR Raw Data-Final'!$A$3:$A$1977,'SB35 Determination Data'!$K316,'5th Cycle APR Raw Data-Final'!$T$3:$T$1977,"&gt;="&amp;'SB35 Determination Data'!$F316,'5th Cycle APR Raw Data-Final'!$T$3:$T$1977,"&lt;"&amp;E316),SUMIFS('5th Cycle APR Raw Data-Final'!K$3:K$1977,'5th Cycle APR Raw Data-Final'!$A$3:$A$1977,'SB35 Determination Data'!$K316,'5th Cycle APR Raw Data-Final'!$T$3:$T$1977,"&gt;="&amp;'SB35 Determination Data'!$F316,'5th Cycle APR Raw Data-Final'!$T$3:$T$1977,"&lt;="&amp;G316))</f>
        <v>0</v>
      </c>
      <c r="V316" s="100">
        <f>IF(AN316&lt;1,SUMIFS('5th Cycle APR Raw Data-Final'!L$3:L$1977,'5th Cycle APR Raw Data-Final'!$A$3:$A$1977,'SB35 Determination Data'!$K316,'5th Cycle APR Raw Data-Final'!$T$3:$T$1977,"&gt;="&amp;'SB35 Determination Data'!$F316,'5th Cycle APR Raw Data-Final'!$T$3:$T$1977,"&lt;"&amp;E316),SUMIFS('5th Cycle APR Raw Data-Final'!L$3:L$1977,'5th Cycle APR Raw Data-Final'!$A$3:$A$1977,'SB35 Determination Data'!$K316,'5th Cycle APR Raw Data-Final'!$T$3:$T$1977,"&gt;="&amp;'SB35 Determination Data'!$F316,'5th Cycle APR Raw Data-Final'!$T$3:$T$1977,"&lt;="&amp;G316))</f>
        <v>0</v>
      </c>
      <c r="W316" s="100">
        <f>IF(AN316&lt;1,SUMIFS('5th Cycle APR Raw Data-Final'!M$3:M$1977,'5th Cycle APR Raw Data-Final'!$A$3:$A$1977,'SB35 Determination Data'!$K316,'5th Cycle APR Raw Data-Final'!$T$3:$T$1977,"&gt;="&amp;'SB35 Determination Data'!$F316,'5th Cycle APR Raw Data-Final'!$T$3:$T$1977,"&lt;"&amp;E316),SUMIFS('5th Cycle APR Raw Data-Final'!M$3:M$1977,'5th Cycle APR Raw Data-Final'!$A$3:$A$1977,'SB35 Determination Data'!$K316,'5th Cycle APR Raw Data-Final'!$T$3:$T$1977,"&gt;="&amp;'SB35 Determination Data'!$F316,'5th Cycle APR Raw Data-Final'!$T$3:$T$1977,"&lt;="&amp;G316))</f>
        <v>0</v>
      </c>
      <c r="X316" s="100">
        <f t="shared" si="156"/>
        <v>167</v>
      </c>
      <c r="Y316" s="100">
        <f t="shared" si="157"/>
        <v>0</v>
      </c>
      <c r="Z316" s="100">
        <f t="shared" si="158"/>
        <v>167</v>
      </c>
      <c r="AA316" s="112">
        <f t="shared" si="159"/>
        <v>0</v>
      </c>
      <c r="AB316" s="112">
        <f t="shared" si="160"/>
        <v>0</v>
      </c>
      <c r="AC316" s="100">
        <f>VLOOKUP(K316,'5th Cycle APR Raw Data-Final'!$A$3:$P$1977,14,FALSE)</f>
        <v>158</v>
      </c>
      <c r="AD316" s="100">
        <f>IF(AN316&lt;1,SUMIFS('5th Cycle APR Raw Data-Final'!$O$3:$O$1977,'5th Cycle APR Raw Data-Final'!$A$3:$A$1977,'SB35 Determination Data'!$K316,'5th Cycle APR Raw Data-Final'!$T$3:$T$1977,"&gt;="&amp;'SB35 Determination Data'!$F316,'5th Cycle APR Raw Data-Final'!$T$3:$T$1977,"&lt;"&amp;E316),SUMIFS('5th Cycle APR Raw Data-Final'!$O$3:$O$1977,'5th Cycle APR Raw Data-Final'!$A$3:$A$1977,'SB35 Determination Data'!$K316,'5th Cycle APR Raw Data-Final'!$T$3:$T$1977,"&gt;="&amp;'SB35 Determination Data'!$F316,'5th Cycle APR Raw Data-Final'!$T$3:$T$1977,"&lt;="&amp;G316))</f>
        <v>36</v>
      </c>
      <c r="AE316" s="100">
        <f t="shared" si="161"/>
        <v>122</v>
      </c>
      <c r="AF316" s="112">
        <f t="shared" si="162"/>
        <v>0.22784810126582278</v>
      </c>
      <c r="AG316" s="100">
        <f>VLOOKUP(K316,'5th Cycle APR Raw Data-Final'!$A$3:$P$1977,16,FALSE)</f>
        <v>423</v>
      </c>
      <c r="AH316" s="100">
        <f>IF(AN316&lt;1,SUMIFS('5th Cycle APR Raw Data-Final'!$Q$3:$Q$1977,'5th Cycle APR Raw Data-Final'!$A$3:$A$1977,'SB35 Determination Data'!$K316,'5th Cycle APR Raw Data-Final'!$T$3:$T$1977,"&gt;="&amp;'SB35 Determination Data'!$F316,'5th Cycle APR Raw Data-Final'!$T$3:$T$1977,"&lt;"&amp;E316),SUMIFS('5th Cycle APR Raw Data-Final'!$Q$3:$Q$1977,'5th Cycle APR Raw Data-Final'!$A$3:$A$1977,'SB35 Determination Data'!$K316,'5th Cycle APR Raw Data-Final'!$T$3:$T$1977,"&gt;="&amp;'SB35 Determination Data'!$F316,'5th Cycle APR Raw Data-Final'!$T$3:$T$1977,"&lt;="&amp;G316))</f>
        <v>514</v>
      </c>
      <c r="AI316" s="100">
        <f t="shared" si="163"/>
        <v>0</v>
      </c>
      <c r="AJ316" s="112">
        <f t="shared" si="164"/>
        <v>1.2151300236406619</v>
      </c>
      <c r="AK316" s="100">
        <f>VLOOKUP(K316,'5th Cycle APR Raw Data-Final'!$A$3:$R$1977,18,FALSE)</f>
        <v>1078</v>
      </c>
      <c r="AL316" s="100">
        <f>IF(AN316&lt;1,SUMIFS('5th Cycle APR Raw Data-Final'!$S$3:$S$1977,'5th Cycle APR Raw Data-Final'!$A$3:$A$1977,'SB35 Determination Data'!$K316,'5th Cycle APR Raw Data-Final'!$T$3:$T$1977,"&gt;="&amp;'SB35 Determination Data'!$F316,'5th Cycle APR Raw Data-Final'!$T$3:$T$1977,"&lt;"&amp;E316),SUMIFS('5th Cycle APR Raw Data-Final'!$S$3:$S$1977,'5th Cycle APR Raw Data-Final'!$A$3:$A$1977,'SB35 Determination Data'!$K316,'5th Cycle APR Raw Data-Final'!$T$3:$T$1977,"&gt;="&amp;'SB35 Determination Data'!$F316,'5th Cycle APR Raw Data-Final'!$T$3:$T$1977,"&lt;="&amp;G316))</f>
        <v>550</v>
      </c>
      <c r="AM316" s="100">
        <f t="shared" si="165"/>
        <v>619</v>
      </c>
      <c r="AN316" s="114">
        <f t="shared" si="166"/>
        <v>0.5</v>
      </c>
      <c r="AO316" s="2" t="str">
        <f t="shared" si="167"/>
        <v>NO</v>
      </c>
      <c r="AP316" s="2" t="str">
        <f t="shared" si="168"/>
        <v>YES</v>
      </c>
      <c r="AQ316" s="2" t="str">
        <f t="shared" si="169"/>
        <v>NO</v>
      </c>
      <c r="AR316" s="124" t="str">
        <f>VLOOKUP(K316,'2018Submitted'!$A$2:$C$540,3,FALSE)</f>
        <v>Successful</v>
      </c>
      <c r="AS316" s="2" t="str">
        <f t="shared" si="170"/>
        <v>NO</v>
      </c>
      <c r="AT316" s="2" t="str">
        <f t="shared" si="171"/>
        <v>YES</v>
      </c>
    </row>
    <row r="317" spans="1:46" s="2" customFormat="1" ht="12.75" customHeight="1" x14ac:dyDescent="0.2">
      <c r="A317" s="2" t="s">
        <v>72</v>
      </c>
      <c r="B317" s="2" t="str">
        <f t="shared" si="144"/>
        <v>NEWMAN</v>
      </c>
      <c r="C317" s="71">
        <f t="shared" si="145"/>
        <v>0.375</v>
      </c>
      <c r="D317" s="72">
        <f t="shared" si="146"/>
        <v>8</v>
      </c>
      <c r="E317" s="99">
        <f t="shared" si="147"/>
        <v>2020</v>
      </c>
      <c r="F317" s="99">
        <f t="shared" si="148"/>
        <v>2016</v>
      </c>
      <c r="G317" s="99" t="str">
        <f t="shared" si="149"/>
        <v>2023</v>
      </c>
      <c r="H317" s="2" t="str">
        <f t="shared" si="150"/>
        <v>12/31/2015</v>
      </c>
      <c r="I317" s="2" t="str">
        <f t="shared" si="151"/>
        <v>12/31/2023</v>
      </c>
      <c r="J317" s="2" t="s">
        <v>26</v>
      </c>
      <c r="K317" s="113" t="s">
        <v>1874</v>
      </c>
      <c r="L317" s="100" t="e">
        <f>VLOOKUP(K317,'5th Cycle APR Raw Data-Final'!$A$3:$P$1977,6,FALSE)</f>
        <v>#N/A</v>
      </c>
      <c r="M317" s="100">
        <f>IF(AN317&lt;1,SUMIFS('5th Cycle APR Raw Data-Final'!G$3:G$1977,'5th Cycle APR Raw Data-Final'!$A$3:$A$1977,'SB35 Determination Data'!$K317,'5th Cycle APR Raw Data-Final'!$T$3:$T$1977,"&gt;="&amp;'SB35 Determination Data'!$F317,'5th Cycle APR Raw Data-Final'!$T$3:$T$1977,"&lt;"&amp;E317),SUMIFS('5th Cycle APR Raw Data-Final'!G$3:G$1977,'5th Cycle APR Raw Data-Final'!$A$3:$A$1977,'SB35 Determination Data'!$K317,'5th Cycle APR Raw Data-Final'!$T$3:$T$1977,"&gt;="&amp;'SB35 Determination Data'!$F317,'5th Cycle APR Raw Data-Final'!$T$3:$T$1977,"&lt;="&amp;G317))</f>
        <v>0</v>
      </c>
      <c r="N317" s="100">
        <f>IF(AN317&lt;1,SUMIFS('5th Cycle APR Raw Data-Final'!H$3:H$1977,'5th Cycle APR Raw Data-Final'!$A$3:$A$1977,'SB35 Determination Data'!$K317,'5th Cycle APR Raw Data-Final'!$T$3:$T$1977,"&gt;="&amp;'SB35 Determination Data'!$F317,'5th Cycle APR Raw Data-Final'!$T$3:$T$1977,"&lt;"&amp;E317),SUMIFS('5th Cycle APR Raw Data-Final'!H$3:H$1977,'5th Cycle APR Raw Data-Final'!$A$3:$A$1977,'SB35 Determination Data'!$K317,'5th Cycle APR Raw Data-Final'!$T$3:$T$1977,"&gt;="&amp;'SB35 Determination Data'!$F317,'5th Cycle APR Raw Data-Final'!$T$3:$T$1977,"&lt;="&amp;G317))</f>
        <v>0</v>
      </c>
      <c r="O317" s="100">
        <f>IF(AN317&lt;1,SUMIFS('5th Cycle APR Raw Data-Final'!I$3:I$1977,'5th Cycle APR Raw Data-Final'!$A$3:$A$1977,'SB35 Determination Data'!$K317,'5th Cycle APR Raw Data-Final'!$T$3:$T$1977,"&gt;="&amp;'SB35 Determination Data'!$F317,'5th Cycle APR Raw Data-Final'!$T$3:$T$1977,"&lt;"&amp;E317),SUMIFS('5th Cycle APR Raw Data-Final'!I$3:I$1977,'5th Cycle APR Raw Data-Final'!$A$3:$A$1977,'SB35 Determination Data'!$K317,'5th Cycle APR Raw Data-Final'!$T$3:$T$1977,"&gt;="&amp;'SB35 Determination Data'!$F317,'5th Cycle APR Raw Data-Final'!$T$3:$T$1977,"&lt;="&amp;G317))</f>
        <v>0</v>
      </c>
      <c r="P317" s="100" t="e">
        <f t="shared" si="152"/>
        <v>#N/A</v>
      </c>
      <c r="Q317" s="112" t="str">
        <f t="shared" si="153"/>
        <v>No 2018 Annual Progress Report</v>
      </c>
      <c r="R317" s="101" t="e">
        <f t="shared" si="154"/>
        <v>#N/A</v>
      </c>
      <c r="S317" s="101" t="e">
        <f t="shared" si="155"/>
        <v>#N/A</v>
      </c>
      <c r="T317" s="100" t="e">
        <f>VLOOKUP(K317,'5th Cycle APR Raw Data-Final'!$A$3:$P$1977,10,FALSE)</f>
        <v>#N/A</v>
      </c>
      <c r="U317" s="100">
        <f>IF(AN317&lt;1,SUMIFS('5th Cycle APR Raw Data-Final'!K$3:K$1977,'5th Cycle APR Raw Data-Final'!$A$3:$A$1977,'SB35 Determination Data'!$K317,'5th Cycle APR Raw Data-Final'!$T$3:$T$1977,"&gt;="&amp;'SB35 Determination Data'!$F317,'5th Cycle APR Raw Data-Final'!$T$3:$T$1977,"&lt;"&amp;E317),SUMIFS('5th Cycle APR Raw Data-Final'!K$3:K$1977,'5th Cycle APR Raw Data-Final'!$A$3:$A$1977,'SB35 Determination Data'!$K317,'5th Cycle APR Raw Data-Final'!$T$3:$T$1977,"&gt;="&amp;'SB35 Determination Data'!$F317,'5th Cycle APR Raw Data-Final'!$T$3:$T$1977,"&lt;="&amp;G317))</f>
        <v>0</v>
      </c>
      <c r="V317" s="100">
        <f>IF(AN317&lt;1,SUMIFS('5th Cycle APR Raw Data-Final'!L$3:L$1977,'5th Cycle APR Raw Data-Final'!$A$3:$A$1977,'SB35 Determination Data'!$K317,'5th Cycle APR Raw Data-Final'!$T$3:$T$1977,"&gt;="&amp;'SB35 Determination Data'!$F317,'5th Cycle APR Raw Data-Final'!$T$3:$T$1977,"&lt;"&amp;E317),SUMIFS('5th Cycle APR Raw Data-Final'!L$3:L$1977,'5th Cycle APR Raw Data-Final'!$A$3:$A$1977,'SB35 Determination Data'!$K317,'5th Cycle APR Raw Data-Final'!$T$3:$T$1977,"&gt;="&amp;'SB35 Determination Data'!$F317,'5th Cycle APR Raw Data-Final'!$T$3:$T$1977,"&lt;="&amp;G317))</f>
        <v>0</v>
      </c>
      <c r="W317" s="100">
        <f>IF(AN317&lt;1,SUMIFS('5th Cycle APR Raw Data-Final'!M$3:M$1977,'5th Cycle APR Raw Data-Final'!$A$3:$A$1977,'SB35 Determination Data'!$K317,'5th Cycle APR Raw Data-Final'!$T$3:$T$1977,"&gt;="&amp;'SB35 Determination Data'!$F317,'5th Cycle APR Raw Data-Final'!$T$3:$T$1977,"&lt;"&amp;E317),SUMIFS('5th Cycle APR Raw Data-Final'!M$3:M$1977,'5th Cycle APR Raw Data-Final'!$A$3:$A$1977,'SB35 Determination Data'!$K317,'5th Cycle APR Raw Data-Final'!$T$3:$T$1977,"&gt;="&amp;'SB35 Determination Data'!$F317,'5th Cycle APR Raw Data-Final'!$T$3:$T$1977,"&lt;="&amp;G317))</f>
        <v>0</v>
      </c>
      <c r="X317" s="100" t="e">
        <f t="shared" si="156"/>
        <v>#N/A</v>
      </c>
      <c r="Y317" s="100" t="e">
        <f t="shared" si="157"/>
        <v>#N/A</v>
      </c>
      <c r="Z317" s="100" t="e">
        <f t="shared" si="158"/>
        <v>#N/A</v>
      </c>
      <c r="AA317" s="112" t="str">
        <f t="shared" si="159"/>
        <v>No 2018 Annual Progress Report</v>
      </c>
      <c r="AB317" s="112" t="str">
        <f t="shared" si="160"/>
        <v>No 2018 Annual Progress Report</v>
      </c>
      <c r="AC317" s="100" t="e">
        <f>VLOOKUP(K317,'5th Cycle APR Raw Data-Final'!$A$3:$P$1977,14,FALSE)</f>
        <v>#N/A</v>
      </c>
      <c r="AD317" s="100">
        <f>IF(AN317&lt;1,SUMIFS('5th Cycle APR Raw Data-Final'!$O$3:$O$1977,'5th Cycle APR Raw Data-Final'!$A$3:$A$1977,'SB35 Determination Data'!$K317,'5th Cycle APR Raw Data-Final'!$T$3:$T$1977,"&gt;="&amp;'SB35 Determination Data'!$F317,'5th Cycle APR Raw Data-Final'!$T$3:$T$1977,"&lt;"&amp;E317),SUMIFS('5th Cycle APR Raw Data-Final'!$O$3:$O$1977,'5th Cycle APR Raw Data-Final'!$A$3:$A$1977,'SB35 Determination Data'!$K317,'5th Cycle APR Raw Data-Final'!$T$3:$T$1977,"&gt;="&amp;'SB35 Determination Data'!$F317,'5th Cycle APR Raw Data-Final'!$T$3:$T$1977,"&lt;="&amp;G317))</f>
        <v>0</v>
      </c>
      <c r="AE317" s="100" t="e">
        <f t="shared" si="161"/>
        <v>#N/A</v>
      </c>
      <c r="AF317" s="112" t="str">
        <f t="shared" si="162"/>
        <v>No 2018 Annual Progress Report</v>
      </c>
      <c r="AG317" s="100" t="e">
        <f>VLOOKUP(K317,'5th Cycle APR Raw Data-Final'!$A$3:$P$1977,16,FALSE)</f>
        <v>#N/A</v>
      </c>
      <c r="AH317" s="100">
        <f>IF(AN317&lt;1,SUMIFS('5th Cycle APR Raw Data-Final'!$Q$3:$Q$1977,'5th Cycle APR Raw Data-Final'!$A$3:$A$1977,'SB35 Determination Data'!$K317,'5th Cycle APR Raw Data-Final'!$T$3:$T$1977,"&gt;="&amp;'SB35 Determination Data'!$F317,'5th Cycle APR Raw Data-Final'!$T$3:$T$1977,"&lt;"&amp;E317),SUMIFS('5th Cycle APR Raw Data-Final'!$Q$3:$Q$1977,'5th Cycle APR Raw Data-Final'!$A$3:$A$1977,'SB35 Determination Data'!$K317,'5th Cycle APR Raw Data-Final'!$T$3:$T$1977,"&gt;="&amp;'SB35 Determination Data'!$F317,'5th Cycle APR Raw Data-Final'!$T$3:$T$1977,"&lt;="&amp;G317))</f>
        <v>0</v>
      </c>
      <c r="AI317" s="100" t="e">
        <f t="shared" si="163"/>
        <v>#N/A</v>
      </c>
      <c r="AJ317" s="112" t="str">
        <f t="shared" si="164"/>
        <v>No 2018 Annual Progress Report</v>
      </c>
      <c r="AK317" s="100" t="e">
        <f>VLOOKUP(K317,'5th Cycle APR Raw Data-Final'!$A$3:$R$1977,18,FALSE)</f>
        <v>#N/A</v>
      </c>
      <c r="AL317" s="100">
        <f>IF(AN317&lt;1,SUMIFS('5th Cycle APR Raw Data-Final'!$S$3:$S$1977,'5th Cycle APR Raw Data-Final'!$A$3:$A$1977,'SB35 Determination Data'!$K317,'5th Cycle APR Raw Data-Final'!$T$3:$T$1977,"&gt;="&amp;'SB35 Determination Data'!$F317,'5th Cycle APR Raw Data-Final'!$T$3:$T$1977,"&lt;"&amp;E317),SUMIFS('5th Cycle APR Raw Data-Final'!$S$3:$S$1977,'5th Cycle APR Raw Data-Final'!$A$3:$A$1977,'SB35 Determination Data'!$K317,'5th Cycle APR Raw Data-Final'!$T$3:$T$1977,"&gt;="&amp;'SB35 Determination Data'!$F317,'5th Cycle APR Raw Data-Final'!$T$3:$T$1977,"&lt;="&amp;G317))</f>
        <v>0</v>
      </c>
      <c r="AM317" s="100" t="e">
        <f t="shared" si="165"/>
        <v>#N/A</v>
      </c>
      <c r="AN317" s="114">
        <f t="shared" si="166"/>
        <v>0.375</v>
      </c>
      <c r="AO317" s="2" t="str">
        <f t="shared" si="167"/>
        <v>YES</v>
      </c>
      <c r="AP317" s="2" t="str">
        <f t="shared" si="168"/>
        <v>NO</v>
      </c>
      <c r="AQ317" s="2" t="str">
        <f t="shared" si="169"/>
        <v>NO</v>
      </c>
      <c r="AR317" s="124" t="str">
        <f>VLOOKUP(K317,'2018Submitted'!$A$2:$C$540,3,FALSE)</f>
        <v>No 2018 Annual Progress Report</v>
      </c>
      <c r="AS317" s="2" t="str">
        <f t="shared" si="170"/>
        <v>YES</v>
      </c>
      <c r="AT317" s="2" t="str">
        <f t="shared" si="171"/>
        <v>NO</v>
      </c>
    </row>
    <row r="318" spans="1:46" s="2" customFormat="1" ht="12.75" customHeight="1" x14ac:dyDescent="0.2">
      <c r="A318" s="2" t="s">
        <v>12</v>
      </c>
      <c r="B318" s="2" t="str">
        <f t="shared" si="144"/>
        <v>NEWPORT BEACH</v>
      </c>
      <c r="C318" s="71">
        <f t="shared" si="145"/>
        <v>0.625</v>
      </c>
      <c r="D318" s="72">
        <f t="shared" si="146"/>
        <v>8</v>
      </c>
      <c r="E318" s="99">
        <f t="shared" si="147"/>
        <v>2018</v>
      </c>
      <c r="F318" s="99">
        <f t="shared" si="148"/>
        <v>2014</v>
      </c>
      <c r="G318" s="99" t="str">
        <f t="shared" si="149"/>
        <v>2021</v>
      </c>
      <c r="H318" s="2" t="str">
        <f t="shared" si="150"/>
        <v>10/15/2013</v>
      </c>
      <c r="I318" s="2" t="str">
        <f t="shared" si="151"/>
        <v>10/15/2021</v>
      </c>
      <c r="J318" s="2" t="s">
        <v>3</v>
      </c>
      <c r="K318" s="113" t="s">
        <v>956</v>
      </c>
      <c r="L318" s="100">
        <f>VLOOKUP(K318,'5th Cycle APR Raw Data-Final'!$A$3:$P$1977,6,FALSE)</f>
        <v>1</v>
      </c>
      <c r="M318" s="100">
        <f>IF(AN318&lt;1,SUMIFS('5th Cycle APR Raw Data-Final'!G$3:G$1977,'5th Cycle APR Raw Data-Final'!$A$3:$A$1977,'SB35 Determination Data'!$K318,'5th Cycle APR Raw Data-Final'!$T$3:$T$1977,"&gt;="&amp;'SB35 Determination Data'!$F318,'5th Cycle APR Raw Data-Final'!$T$3:$T$1977,"&lt;"&amp;E318),SUMIFS('5th Cycle APR Raw Data-Final'!G$3:G$1977,'5th Cycle APR Raw Data-Final'!$A$3:$A$1977,'SB35 Determination Data'!$K318,'5th Cycle APR Raw Data-Final'!$T$3:$T$1977,"&gt;="&amp;'SB35 Determination Data'!$F318,'5th Cycle APR Raw Data-Final'!$T$3:$T$1977,"&lt;="&amp;G318))</f>
        <v>0</v>
      </c>
      <c r="N318" s="100">
        <f>IF(AN318&lt;1,SUMIFS('5th Cycle APR Raw Data-Final'!H$3:H$1977,'5th Cycle APR Raw Data-Final'!$A$3:$A$1977,'SB35 Determination Data'!$K318,'5th Cycle APR Raw Data-Final'!$T$3:$T$1977,"&gt;="&amp;'SB35 Determination Data'!$F318,'5th Cycle APR Raw Data-Final'!$T$3:$T$1977,"&lt;"&amp;E318),SUMIFS('5th Cycle APR Raw Data-Final'!H$3:H$1977,'5th Cycle APR Raw Data-Final'!$A$3:$A$1977,'SB35 Determination Data'!$K318,'5th Cycle APR Raw Data-Final'!$T$3:$T$1977,"&gt;="&amp;'SB35 Determination Data'!$F318,'5th Cycle APR Raw Data-Final'!$T$3:$T$1977,"&lt;="&amp;G318))</f>
        <v>0</v>
      </c>
      <c r="O318" s="100">
        <f>IF(AN318&lt;1,SUMIFS('5th Cycle APR Raw Data-Final'!I$3:I$1977,'5th Cycle APR Raw Data-Final'!$A$3:$A$1977,'SB35 Determination Data'!$K318,'5th Cycle APR Raw Data-Final'!$T$3:$T$1977,"&gt;="&amp;'SB35 Determination Data'!$F318,'5th Cycle APR Raw Data-Final'!$T$3:$T$1977,"&lt;"&amp;E318),SUMIFS('5th Cycle APR Raw Data-Final'!I$3:I$1977,'5th Cycle APR Raw Data-Final'!$A$3:$A$1977,'SB35 Determination Data'!$K318,'5th Cycle APR Raw Data-Final'!$T$3:$T$1977,"&gt;="&amp;'SB35 Determination Data'!$F318,'5th Cycle APR Raw Data-Final'!$T$3:$T$1977,"&lt;="&amp;G318))</f>
        <v>0</v>
      </c>
      <c r="P318" s="100">
        <f t="shared" si="152"/>
        <v>1</v>
      </c>
      <c r="Q318" s="112">
        <f t="shared" si="153"/>
        <v>0</v>
      </c>
      <c r="R318" s="101">
        <f t="shared" si="154"/>
        <v>1</v>
      </c>
      <c r="S318" s="101">
        <f t="shared" si="155"/>
        <v>0</v>
      </c>
      <c r="T318" s="100">
        <f>VLOOKUP(K318,'5th Cycle APR Raw Data-Final'!$A$3:$P$1977,10,FALSE)</f>
        <v>1</v>
      </c>
      <c r="U318" s="100">
        <f>IF(AN318&lt;1,SUMIFS('5th Cycle APR Raw Data-Final'!K$3:K$1977,'5th Cycle APR Raw Data-Final'!$A$3:$A$1977,'SB35 Determination Data'!$K318,'5th Cycle APR Raw Data-Final'!$T$3:$T$1977,"&gt;="&amp;'SB35 Determination Data'!$F318,'5th Cycle APR Raw Data-Final'!$T$3:$T$1977,"&lt;"&amp;E318),SUMIFS('5th Cycle APR Raw Data-Final'!K$3:K$1977,'5th Cycle APR Raw Data-Final'!$A$3:$A$1977,'SB35 Determination Data'!$K318,'5th Cycle APR Raw Data-Final'!$T$3:$T$1977,"&gt;="&amp;'SB35 Determination Data'!$F318,'5th Cycle APR Raw Data-Final'!$T$3:$T$1977,"&lt;="&amp;G318))</f>
        <v>0</v>
      </c>
      <c r="V318" s="100">
        <f>IF(AN318&lt;1,SUMIFS('5th Cycle APR Raw Data-Final'!L$3:L$1977,'5th Cycle APR Raw Data-Final'!$A$3:$A$1977,'SB35 Determination Data'!$K318,'5th Cycle APR Raw Data-Final'!$T$3:$T$1977,"&gt;="&amp;'SB35 Determination Data'!$F318,'5th Cycle APR Raw Data-Final'!$T$3:$T$1977,"&lt;"&amp;E318),SUMIFS('5th Cycle APR Raw Data-Final'!L$3:L$1977,'5th Cycle APR Raw Data-Final'!$A$3:$A$1977,'SB35 Determination Data'!$K318,'5th Cycle APR Raw Data-Final'!$T$3:$T$1977,"&gt;="&amp;'SB35 Determination Data'!$F318,'5th Cycle APR Raw Data-Final'!$T$3:$T$1977,"&lt;="&amp;G318))</f>
        <v>0</v>
      </c>
      <c r="W318" s="100">
        <f>IF(AN318&lt;1,SUMIFS('5th Cycle APR Raw Data-Final'!M$3:M$1977,'5th Cycle APR Raw Data-Final'!$A$3:$A$1977,'SB35 Determination Data'!$K318,'5th Cycle APR Raw Data-Final'!$T$3:$T$1977,"&gt;="&amp;'SB35 Determination Data'!$F318,'5th Cycle APR Raw Data-Final'!$T$3:$T$1977,"&lt;"&amp;E318),SUMIFS('5th Cycle APR Raw Data-Final'!M$3:M$1977,'5th Cycle APR Raw Data-Final'!$A$3:$A$1977,'SB35 Determination Data'!$K318,'5th Cycle APR Raw Data-Final'!$T$3:$T$1977,"&gt;="&amp;'SB35 Determination Data'!$F318,'5th Cycle APR Raw Data-Final'!$T$3:$T$1977,"&lt;="&amp;G318))</f>
        <v>0</v>
      </c>
      <c r="X318" s="100">
        <f t="shared" si="156"/>
        <v>1</v>
      </c>
      <c r="Y318" s="100">
        <f t="shared" si="157"/>
        <v>0</v>
      </c>
      <c r="Z318" s="100">
        <f t="shared" si="158"/>
        <v>1</v>
      </c>
      <c r="AA318" s="112">
        <f t="shared" si="159"/>
        <v>0</v>
      </c>
      <c r="AB318" s="112">
        <f t="shared" si="160"/>
        <v>0</v>
      </c>
      <c r="AC318" s="100">
        <f>VLOOKUP(K318,'5th Cycle APR Raw Data-Final'!$A$3:$P$1977,14,FALSE)</f>
        <v>1</v>
      </c>
      <c r="AD318" s="100">
        <f>IF(AN318&lt;1,SUMIFS('5th Cycle APR Raw Data-Final'!$O$3:$O$1977,'5th Cycle APR Raw Data-Final'!$A$3:$A$1977,'SB35 Determination Data'!$K318,'5th Cycle APR Raw Data-Final'!$T$3:$T$1977,"&gt;="&amp;'SB35 Determination Data'!$F318,'5th Cycle APR Raw Data-Final'!$T$3:$T$1977,"&lt;"&amp;E318),SUMIFS('5th Cycle APR Raw Data-Final'!$O$3:$O$1977,'5th Cycle APR Raw Data-Final'!$A$3:$A$1977,'SB35 Determination Data'!$K318,'5th Cycle APR Raw Data-Final'!$T$3:$T$1977,"&gt;="&amp;'SB35 Determination Data'!$F318,'5th Cycle APR Raw Data-Final'!$T$3:$T$1977,"&lt;="&amp;G318))</f>
        <v>0</v>
      </c>
      <c r="AE318" s="100">
        <f t="shared" si="161"/>
        <v>1</v>
      </c>
      <c r="AF318" s="112">
        <f t="shared" si="162"/>
        <v>0</v>
      </c>
      <c r="AG318" s="100">
        <f>VLOOKUP(K318,'5th Cycle APR Raw Data-Final'!$A$3:$P$1977,16,FALSE)</f>
        <v>2</v>
      </c>
      <c r="AH318" s="100">
        <f>IF(AN318&lt;1,SUMIFS('5th Cycle APR Raw Data-Final'!$Q$3:$Q$1977,'5th Cycle APR Raw Data-Final'!$A$3:$A$1977,'SB35 Determination Data'!$K318,'5th Cycle APR Raw Data-Final'!$T$3:$T$1977,"&gt;="&amp;'SB35 Determination Data'!$F318,'5th Cycle APR Raw Data-Final'!$T$3:$T$1977,"&lt;"&amp;E318),SUMIFS('5th Cycle APR Raw Data-Final'!$Q$3:$Q$1977,'5th Cycle APR Raw Data-Final'!$A$3:$A$1977,'SB35 Determination Data'!$K318,'5th Cycle APR Raw Data-Final'!$T$3:$T$1977,"&gt;="&amp;'SB35 Determination Data'!$F318,'5th Cycle APR Raw Data-Final'!$T$3:$T$1977,"&lt;="&amp;G318))</f>
        <v>1214</v>
      </c>
      <c r="AI318" s="100">
        <f t="shared" si="163"/>
        <v>0</v>
      </c>
      <c r="AJ318" s="112">
        <f t="shared" si="164"/>
        <v>607</v>
      </c>
      <c r="AK318" s="100">
        <f>VLOOKUP(K318,'5th Cycle APR Raw Data-Final'!$A$3:$R$1977,18,FALSE)</f>
        <v>5</v>
      </c>
      <c r="AL318" s="100">
        <f>IF(AN318&lt;1,SUMIFS('5th Cycle APR Raw Data-Final'!$S$3:$S$1977,'5th Cycle APR Raw Data-Final'!$A$3:$A$1977,'SB35 Determination Data'!$K318,'5th Cycle APR Raw Data-Final'!$T$3:$T$1977,"&gt;="&amp;'SB35 Determination Data'!$F318,'5th Cycle APR Raw Data-Final'!$T$3:$T$1977,"&lt;"&amp;E318),SUMIFS('5th Cycle APR Raw Data-Final'!$S$3:$S$1977,'5th Cycle APR Raw Data-Final'!$A$3:$A$1977,'SB35 Determination Data'!$K318,'5th Cycle APR Raw Data-Final'!$T$3:$T$1977,"&gt;="&amp;'SB35 Determination Data'!$F318,'5th Cycle APR Raw Data-Final'!$T$3:$T$1977,"&lt;="&amp;G318))</f>
        <v>1214</v>
      </c>
      <c r="AM318" s="100">
        <f t="shared" si="165"/>
        <v>3</v>
      </c>
      <c r="AN318" s="114">
        <f t="shared" si="166"/>
        <v>0.5</v>
      </c>
      <c r="AO318" s="2" t="str">
        <f t="shared" si="167"/>
        <v>NO</v>
      </c>
      <c r="AP318" s="2" t="str">
        <f t="shared" si="168"/>
        <v>YES</v>
      </c>
      <c r="AQ318" s="2" t="str">
        <f t="shared" si="169"/>
        <v>NO</v>
      </c>
      <c r="AR318" s="124" t="str">
        <f>VLOOKUP(K318,'2018Submitted'!$A$2:$C$540,3,FALSE)</f>
        <v>Successful</v>
      </c>
      <c r="AS318" s="2" t="str">
        <f t="shared" si="170"/>
        <v>NO</v>
      </c>
      <c r="AT318" s="2" t="str">
        <f t="shared" si="171"/>
        <v>YES</v>
      </c>
    </row>
    <row r="319" spans="1:46" s="2" customFormat="1" ht="12.75" customHeight="1" x14ac:dyDescent="0.2">
      <c r="A319" s="2" t="s">
        <v>35</v>
      </c>
      <c r="B319" s="2" t="str">
        <f t="shared" si="144"/>
        <v>NORCO</v>
      </c>
      <c r="C319" s="71">
        <f t="shared" si="145"/>
        <v>0.625</v>
      </c>
      <c r="D319" s="72">
        <f t="shared" si="146"/>
        <v>8</v>
      </c>
      <c r="E319" s="99">
        <f t="shared" si="147"/>
        <v>2018</v>
      </c>
      <c r="F319" s="99">
        <f t="shared" si="148"/>
        <v>2014</v>
      </c>
      <c r="G319" s="99" t="str">
        <f t="shared" si="149"/>
        <v>2021</v>
      </c>
      <c r="H319" s="2" t="str">
        <f t="shared" si="150"/>
        <v>10/15/2013</v>
      </c>
      <c r="I319" s="2" t="str">
        <f t="shared" si="151"/>
        <v>10/15/2021</v>
      </c>
      <c r="J319" s="2" t="s">
        <v>3</v>
      </c>
      <c r="K319" s="113" t="s">
        <v>1068</v>
      </c>
      <c r="L319" s="100">
        <f>VLOOKUP(K319,'5th Cycle APR Raw Data-Final'!$A$3:$P$1977,6,FALSE)</f>
        <v>205</v>
      </c>
      <c r="M319" s="100">
        <f>IF(AN319&lt;1,SUMIFS('5th Cycle APR Raw Data-Final'!G$3:G$1977,'5th Cycle APR Raw Data-Final'!$A$3:$A$1977,'SB35 Determination Data'!$K319,'5th Cycle APR Raw Data-Final'!$T$3:$T$1977,"&gt;="&amp;'SB35 Determination Data'!$F319,'5th Cycle APR Raw Data-Final'!$T$3:$T$1977,"&lt;"&amp;E319),SUMIFS('5th Cycle APR Raw Data-Final'!G$3:G$1977,'5th Cycle APR Raw Data-Final'!$A$3:$A$1977,'SB35 Determination Data'!$K319,'5th Cycle APR Raw Data-Final'!$T$3:$T$1977,"&gt;="&amp;'SB35 Determination Data'!$F319,'5th Cycle APR Raw Data-Final'!$T$3:$T$1977,"&lt;="&amp;G319))</f>
        <v>0</v>
      </c>
      <c r="N319" s="100">
        <f>IF(AN319&lt;1,SUMIFS('5th Cycle APR Raw Data-Final'!H$3:H$1977,'5th Cycle APR Raw Data-Final'!$A$3:$A$1977,'SB35 Determination Data'!$K319,'5th Cycle APR Raw Data-Final'!$T$3:$T$1977,"&gt;="&amp;'SB35 Determination Data'!$F319,'5th Cycle APR Raw Data-Final'!$T$3:$T$1977,"&lt;"&amp;E319),SUMIFS('5th Cycle APR Raw Data-Final'!H$3:H$1977,'5th Cycle APR Raw Data-Final'!$A$3:$A$1977,'SB35 Determination Data'!$K319,'5th Cycle APR Raw Data-Final'!$T$3:$T$1977,"&gt;="&amp;'SB35 Determination Data'!$F319,'5th Cycle APR Raw Data-Final'!$T$3:$T$1977,"&lt;="&amp;G319))</f>
        <v>0</v>
      </c>
      <c r="O319" s="100">
        <f>IF(AN319&lt;1,SUMIFS('5th Cycle APR Raw Data-Final'!I$3:I$1977,'5th Cycle APR Raw Data-Final'!$A$3:$A$1977,'SB35 Determination Data'!$K319,'5th Cycle APR Raw Data-Final'!$T$3:$T$1977,"&gt;="&amp;'SB35 Determination Data'!$F319,'5th Cycle APR Raw Data-Final'!$T$3:$T$1977,"&lt;"&amp;E319),SUMIFS('5th Cycle APR Raw Data-Final'!I$3:I$1977,'5th Cycle APR Raw Data-Final'!$A$3:$A$1977,'SB35 Determination Data'!$K319,'5th Cycle APR Raw Data-Final'!$T$3:$T$1977,"&gt;="&amp;'SB35 Determination Data'!$F319,'5th Cycle APR Raw Data-Final'!$T$3:$T$1977,"&lt;="&amp;G319))</f>
        <v>0</v>
      </c>
      <c r="P319" s="100">
        <f t="shared" si="152"/>
        <v>205</v>
      </c>
      <c r="Q319" s="112">
        <f t="shared" si="153"/>
        <v>0</v>
      </c>
      <c r="R319" s="101">
        <f t="shared" si="154"/>
        <v>103</v>
      </c>
      <c r="S319" s="101">
        <f t="shared" si="155"/>
        <v>0</v>
      </c>
      <c r="T319" s="100">
        <f>VLOOKUP(K319,'5th Cycle APR Raw Data-Final'!$A$3:$P$1977,10,FALSE)</f>
        <v>136</v>
      </c>
      <c r="U319" s="100">
        <f>IF(AN319&lt;1,SUMIFS('5th Cycle APR Raw Data-Final'!K$3:K$1977,'5th Cycle APR Raw Data-Final'!$A$3:$A$1977,'SB35 Determination Data'!$K319,'5th Cycle APR Raw Data-Final'!$T$3:$T$1977,"&gt;="&amp;'SB35 Determination Data'!$F319,'5th Cycle APR Raw Data-Final'!$T$3:$T$1977,"&lt;"&amp;E319),SUMIFS('5th Cycle APR Raw Data-Final'!K$3:K$1977,'5th Cycle APR Raw Data-Final'!$A$3:$A$1977,'SB35 Determination Data'!$K319,'5th Cycle APR Raw Data-Final'!$T$3:$T$1977,"&gt;="&amp;'SB35 Determination Data'!$F319,'5th Cycle APR Raw Data-Final'!$T$3:$T$1977,"&lt;="&amp;G319))</f>
        <v>0</v>
      </c>
      <c r="V319" s="100">
        <f>IF(AN319&lt;1,SUMIFS('5th Cycle APR Raw Data-Final'!L$3:L$1977,'5th Cycle APR Raw Data-Final'!$A$3:$A$1977,'SB35 Determination Data'!$K319,'5th Cycle APR Raw Data-Final'!$T$3:$T$1977,"&gt;="&amp;'SB35 Determination Data'!$F319,'5th Cycle APR Raw Data-Final'!$T$3:$T$1977,"&lt;"&amp;E319),SUMIFS('5th Cycle APR Raw Data-Final'!L$3:L$1977,'5th Cycle APR Raw Data-Final'!$A$3:$A$1977,'SB35 Determination Data'!$K319,'5th Cycle APR Raw Data-Final'!$T$3:$T$1977,"&gt;="&amp;'SB35 Determination Data'!$F319,'5th Cycle APR Raw Data-Final'!$T$3:$T$1977,"&lt;="&amp;G319))</f>
        <v>0</v>
      </c>
      <c r="W319" s="100">
        <f>IF(AN319&lt;1,SUMIFS('5th Cycle APR Raw Data-Final'!M$3:M$1977,'5th Cycle APR Raw Data-Final'!$A$3:$A$1977,'SB35 Determination Data'!$K319,'5th Cycle APR Raw Data-Final'!$T$3:$T$1977,"&gt;="&amp;'SB35 Determination Data'!$F319,'5th Cycle APR Raw Data-Final'!$T$3:$T$1977,"&lt;"&amp;E319),SUMIFS('5th Cycle APR Raw Data-Final'!M$3:M$1977,'5th Cycle APR Raw Data-Final'!$A$3:$A$1977,'SB35 Determination Data'!$K319,'5th Cycle APR Raw Data-Final'!$T$3:$T$1977,"&gt;="&amp;'SB35 Determination Data'!$F319,'5th Cycle APR Raw Data-Final'!$T$3:$T$1977,"&lt;="&amp;G319))</f>
        <v>0</v>
      </c>
      <c r="X319" s="100">
        <f t="shared" si="156"/>
        <v>136</v>
      </c>
      <c r="Y319" s="100">
        <f t="shared" si="157"/>
        <v>0</v>
      </c>
      <c r="Z319" s="100">
        <f t="shared" si="158"/>
        <v>136</v>
      </c>
      <c r="AA319" s="112">
        <f t="shared" si="159"/>
        <v>0</v>
      </c>
      <c r="AB319" s="112">
        <f t="shared" si="160"/>
        <v>0</v>
      </c>
      <c r="AC319" s="100">
        <f>VLOOKUP(K319,'5th Cycle APR Raw Data-Final'!$A$3:$P$1977,14,FALSE)</f>
        <v>151</v>
      </c>
      <c r="AD319" s="100">
        <f>IF(AN319&lt;1,SUMIFS('5th Cycle APR Raw Data-Final'!$O$3:$O$1977,'5th Cycle APR Raw Data-Final'!$A$3:$A$1977,'SB35 Determination Data'!$K319,'5th Cycle APR Raw Data-Final'!$T$3:$T$1977,"&gt;="&amp;'SB35 Determination Data'!$F319,'5th Cycle APR Raw Data-Final'!$T$3:$T$1977,"&lt;"&amp;E319),SUMIFS('5th Cycle APR Raw Data-Final'!$O$3:$O$1977,'5th Cycle APR Raw Data-Final'!$A$3:$A$1977,'SB35 Determination Data'!$K319,'5th Cycle APR Raw Data-Final'!$T$3:$T$1977,"&gt;="&amp;'SB35 Determination Data'!$F319,'5th Cycle APR Raw Data-Final'!$T$3:$T$1977,"&lt;="&amp;G319))</f>
        <v>0</v>
      </c>
      <c r="AE319" s="100">
        <f t="shared" si="161"/>
        <v>151</v>
      </c>
      <c r="AF319" s="112">
        <f t="shared" si="162"/>
        <v>0</v>
      </c>
      <c r="AG319" s="100">
        <f>VLOOKUP(K319,'5th Cycle APR Raw Data-Final'!$A$3:$P$1977,16,FALSE)</f>
        <v>326</v>
      </c>
      <c r="AH319" s="100">
        <f>IF(AN319&lt;1,SUMIFS('5th Cycle APR Raw Data-Final'!$Q$3:$Q$1977,'5th Cycle APR Raw Data-Final'!$A$3:$A$1977,'SB35 Determination Data'!$K319,'5th Cycle APR Raw Data-Final'!$T$3:$T$1977,"&gt;="&amp;'SB35 Determination Data'!$F319,'5th Cycle APR Raw Data-Final'!$T$3:$T$1977,"&lt;"&amp;E319),SUMIFS('5th Cycle APR Raw Data-Final'!$Q$3:$Q$1977,'5th Cycle APR Raw Data-Final'!$A$3:$A$1977,'SB35 Determination Data'!$K319,'5th Cycle APR Raw Data-Final'!$T$3:$T$1977,"&gt;="&amp;'SB35 Determination Data'!$F319,'5th Cycle APR Raw Data-Final'!$T$3:$T$1977,"&lt;="&amp;G319))</f>
        <v>2</v>
      </c>
      <c r="AI319" s="100">
        <f t="shared" si="163"/>
        <v>324</v>
      </c>
      <c r="AJ319" s="112">
        <f t="shared" si="164"/>
        <v>6.1349693251533744E-3</v>
      </c>
      <c r="AK319" s="100">
        <f>VLOOKUP(K319,'5th Cycle APR Raw Data-Final'!$A$3:$R$1977,18,FALSE)</f>
        <v>818</v>
      </c>
      <c r="AL319" s="100">
        <f>IF(AN319&lt;1,SUMIFS('5th Cycle APR Raw Data-Final'!$S$3:$S$1977,'5th Cycle APR Raw Data-Final'!$A$3:$A$1977,'SB35 Determination Data'!$K319,'5th Cycle APR Raw Data-Final'!$T$3:$T$1977,"&gt;="&amp;'SB35 Determination Data'!$F319,'5th Cycle APR Raw Data-Final'!$T$3:$T$1977,"&lt;"&amp;E319),SUMIFS('5th Cycle APR Raw Data-Final'!$S$3:$S$1977,'5th Cycle APR Raw Data-Final'!$A$3:$A$1977,'SB35 Determination Data'!$K319,'5th Cycle APR Raw Data-Final'!$T$3:$T$1977,"&gt;="&amp;'SB35 Determination Data'!$F319,'5th Cycle APR Raw Data-Final'!$T$3:$T$1977,"&lt;="&amp;G319))</f>
        <v>2</v>
      </c>
      <c r="AM319" s="100">
        <f t="shared" si="165"/>
        <v>816</v>
      </c>
      <c r="AN319" s="114">
        <f t="shared" si="166"/>
        <v>0.5</v>
      </c>
      <c r="AO319" s="2" t="str">
        <f t="shared" si="167"/>
        <v>YES</v>
      </c>
      <c r="AP319" s="2" t="str">
        <f t="shared" si="168"/>
        <v>NO</v>
      </c>
      <c r="AQ319" s="2" t="str">
        <f t="shared" si="169"/>
        <v>NO</v>
      </c>
      <c r="AR319" s="124" t="str">
        <f>VLOOKUP(K319,'2018Submitted'!$A$2:$C$540,3,FALSE)</f>
        <v>Received - Not successful</v>
      </c>
      <c r="AS319" s="2" t="str">
        <f t="shared" si="170"/>
        <v>NO</v>
      </c>
      <c r="AT319" s="2" t="str">
        <f t="shared" si="171"/>
        <v>NO</v>
      </c>
    </row>
    <row r="320" spans="1:46" s="2" customFormat="1" ht="12.75" customHeight="1" x14ac:dyDescent="0.2">
      <c r="A320" s="2" t="s">
        <v>5</v>
      </c>
      <c r="B320" s="2" t="str">
        <f t="shared" si="144"/>
        <v>NORWALK</v>
      </c>
      <c r="C320" s="71">
        <f t="shared" si="145"/>
        <v>0.625</v>
      </c>
      <c r="D320" s="72">
        <f t="shared" si="146"/>
        <v>8</v>
      </c>
      <c r="E320" s="99">
        <f t="shared" si="147"/>
        <v>2018</v>
      </c>
      <c r="F320" s="99">
        <f t="shared" si="148"/>
        <v>2014</v>
      </c>
      <c r="G320" s="99" t="str">
        <f t="shared" si="149"/>
        <v>2021</v>
      </c>
      <c r="H320" s="2" t="str">
        <f t="shared" si="150"/>
        <v>10/15/2013</v>
      </c>
      <c r="I320" s="2" t="str">
        <f t="shared" si="151"/>
        <v>10/15/2021</v>
      </c>
      <c r="J320" s="2" t="s">
        <v>3</v>
      </c>
      <c r="K320" s="113" t="s">
        <v>211</v>
      </c>
      <c r="L320" s="100">
        <f>VLOOKUP(K320,'5th Cycle APR Raw Data-Final'!$A$3:$P$1977,6,FALSE)</f>
        <v>52</v>
      </c>
      <c r="M320" s="100">
        <f>IF(AN320&lt;1,SUMIFS('5th Cycle APR Raw Data-Final'!G$3:G$1977,'5th Cycle APR Raw Data-Final'!$A$3:$A$1977,'SB35 Determination Data'!$K320,'5th Cycle APR Raw Data-Final'!$T$3:$T$1977,"&gt;="&amp;'SB35 Determination Data'!$F320,'5th Cycle APR Raw Data-Final'!$T$3:$T$1977,"&lt;"&amp;E320),SUMIFS('5th Cycle APR Raw Data-Final'!G$3:G$1977,'5th Cycle APR Raw Data-Final'!$A$3:$A$1977,'SB35 Determination Data'!$K320,'5th Cycle APR Raw Data-Final'!$T$3:$T$1977,"&gt;="&amp;'SB35 Determination Data'!$F320,'5th Cycle APR Raw Data-Final'!$T$3:$T$1977,"&lt;="&amp;G320))</f>
        <v>1</v>
      </c>
      <c r="N320" s="100">
        <f>IF(AN320&lt;1,SUMIFS('5th Cycle APR Raw Data-Final'!H$3:H$1977,'5th Cycle APR Raw Data-Final'!$A$3:$A$1977,'SB35 Determination Data'!$K320,'5th Cycle APR Raw Data-Final'!$T$3:$T$1977,"&gt;="&amp;'SB35 Determination Data'!$F320,'5th Cycle APR Raw Data-Final'!$T$3:$T$1977,"&lt;"&amp;E320),SUMIFS('5th Cycle APR Raw Data-Final'!H$3:H$1977,'5th Cycle APR Raw Data-Final'!$A$3:$A$1977,'SB35 Determination Data'!$K320,'5th Cycle APR Raw Data-Final'!$T$3:$T$1977,"&gt;="&amp;'SB35 Determination Data'!$F320,'5th Cycle APR Raw Data-Final'!$T$3:$T$1977,"&lt;="&amp;G320))</f>
        <v>0</v>
      </c>
      <c r="O320" s="100">
        <f>IF(AN320&lt;1,SUMIFS('5th Cycle APR Raw Data-Final'!I$3:I$1977,'5th Cycle APR Raw Data-Final'!$A$3:$A$1977,'SB35 Determination Data'!$K320,'5th Cycle APR Raw Data-Final'!$T$3:$T$1977,"&gt;="&amp;'SB35 Determination Data'!$F320,'5th Cycle APR Raw Data-Final'!$T$3:$T$1977,"&lt;"&amp;E320),SUMIFS('5th Cycle APR Raw Data-Final'!I$3:I$1977,'5th Cycle APR Raw Data-Final'!$A$3:$A$1977,'SB35 Determination Data'!$K320,'5th Cycle APR Raw Data-Final'!$T$3:$T$1977,"&gt;="&amp;'SB35 Determination Data'!$F320,'5th Cycle APR Raw Data-Final'!$T$3:$T$1977,"&lt;="&amp;G320))</f>
        <v>1</v>
      </c>
      <c r="P320" s="100">
        <f t="shared" si="152"/>
        <v>51</v>
      </c>
      <c r="Q320" s="112">
        <f t="shared" si="153"/>
        <v>1.9230769230769232E-2</v>
      </c>
      <c r="R320" s="101">
        <f t="shared" si="154"/>
        <v>26</v>
      </c>
      <c r="S320" s="101">
        <f t="shared" si="155"/>
        <v>0</v>
      </c>
      <c r="T320" s="100">
        <f>VLOOKUP(K320,'5th Cycle APR Raw Data-Final'!$A$3:$P$1977,10,FALSE)</f>
        <v>31</v>
      </c>
      <c r="U320" s="100">
        <f>IF(AN320&lt;1,SUMIFS('5th Cycle APR Raw Data-Final'!K$3:K$1977,'5th Cycle APR Raw Data-Final'!$A$3:$A$1977,'SB35 Determination Data'!$K320,'5th Cycle APR Raw Data-Final'!$T$3:$T$1977,"&gt;="&amp;'SB35 Determination Data'!$F320,'5th Cycle APR Raw Data-Final'!$T$3:$T$1977,"&lt;"&amp;E320),SUMIFS('5th Cycle APR Raw Data-Final'!K$3:K$1977,'5th Cycle APR Raw Data-Final'!$A$3:$A$1977,'SB35 Determination Data'!$K320,'5th Cycle APR Raw Data-Final'!$T$3:$T$1977,"&gt;="&amp;'SB35 Determination Data'!$F320,'5th Cycle APR Raw Data-Final'!$T$3:$T$1977,"&lt;="&amp;G320))</f>
        <v>0</v>
      </c>
      <c r="V320" s="100">
        <f>IF(AN320&lt;1,SUMIFS('5th Cycle APR Raw Data-Final'!L$3:L$1977,'5th Cycle APR Raw Data-Final'!$A$3:$A$1977,'SB35 Determination Data'!$K320,'5th Cycle APR Raw Data-Final'!$T$3:$T$1977,"&gt;="&amp;'SB35 Determination Data'!$F320,'5th Cycle APR Raw Data-Final'!$T$3:$T$1977,"&lt;"&amp;E320),SUMIFS('5th Cycle APR Raw Data-Final'!L$3:L$1977,'5th Cycle APR Raw Data-Final'!$A$3:$A$1977,'SB35 Determination Data'!$K320,'5th Cycle APR Raw Data-Final'!$T$3:$T$1977,"&gt;="&amp;'SB35 Determination Data'!$F320,'5th Cycle APR Raw Data-Final'!$T$3:$T$1977,"&lt;="&amp;G320))</f>
        <v>0</v>
      </c>
      <c r="W320" s="100">
        <f>IF(AN320&lt;1,SUMIFS('5th Cycle APR Raw Data-Final'!M$3:M$1977,'5th Cycle APR Raw Data-Final'!$A$3:$A$1977,'SB35 Determination Data'!$K320,'5th Cycle APR Raw Data-Final'!$T$3:$T$1977,"&gt;="&amp;'SB35 Determination Data'!$F320,'5th Cycle APR Raw Data-Final'!$T$3:$T$1977,"&lt;"&amp;E320),SUMIFS('5th Cycle APR Raw Data-Final'!M$3:M$1977,'5th Cycle APR Raw Data-Final'!$A$3:$A$1977,'SB35 Determination Data'!$K320,'5th Cycle APR Raw Data-Final'!$T$3:$T$1977,"&gt;="&amp;'SB35 Determination Data'!$F320,'5th Cycle APR Raw Data-Final'!$T$3:$T$1977,"&lt;="&amp;G320))</f>
        <v>0</v>
      </c>
      <c r="X320" s="100">
        <f t="shared" si="156"/>
        <v>31</v>
      </c>
      <c r="Y320" s="100">
        <f t="shared" si="157"/>
        <v>0</v>
      </c>
      <c r="Z320" s="100">
        <f t="shared" si="158"/>
        <v>31</v>
      </c>
      <c r="AA320" s="112">
        <f t="shared" si="159"/>
        <v>0</v>
      </c>
      <c r="AB320" s="112">
        <f t="shared" si="160"/>
        <v>0</v>
      </c>
      <c r="AC320" s="100">
        <f>VLOOKUP(K320,'5th Cycle APR Raw Data-Final'!$A$3:$P$1977,14,FALSE)</f>
        <v>33</v>
      </c>
      <c r="AD320" s="100">
        <f>IF(AN320&lt;1,SUMIFS('5th Cycle APR Raw Data-Final'!$O$3:$O$1977,'5th Cycle APR Raw Data-Final'!$A$3:$A$1977,'SB35 Determination Data'!$K320,'5th Cycle APR Raw Data-Final'!$T$3:$T$1977,"&gt;="&amp;'SB35 Determination Data'!$F320,'5th Cycle APR Raw Data-Final'!$T$3:$T$1977,"&lt;"&amp;E320),SUMIFS('5th Cycle APR Raw Data-Final'!$O$3:$O$1977,'5th Cycle APR Raw Data-Final'!$A$3:$A$1977,'SB35 Determination Data'!$K320,'5th Cycle APR Raw Data-Final'!$T$3:$T$1977,"&gt;="&amp;'SB35 Determination Data'!$F320,'5th Cycle APR Raw Data-Final'!$T$3:$T$1977,"&lt;="&amp;G320))</f>
        <v>15</v>
      </c>
      <c r="AE320" s="100">
        <f t="shared" si="161"/>
        <v>18</v>
      </c>
      <c r="AF320" s="112">
        <f t="shared" si="162"/>
        <v>0.45454545454545453</v>
      </c>
      <c r="AG320" s="100">
        <f>VLOOKUP(K320,'5th Cycle APR Raw Data-Final'!$A$3:$P$1977,16,FALSE)</f>
        <v>85</v>
      </c>
      <c r="AH320" s="100">
        <f>IF(AN320&lt;1,SUMIFS('5th Cycle APR Raw Data-Final'!$Q$3:$Q$1977,'5th Cycle APR Raw Data-Final'!$A$3:$A$1977,'SB35 Determination Data'!$K320,'5th Cycle APR Raw Data-Final'!$T$3:$T$1977,"&gt;="&amp;'SB35 Determination Data'!$F320,'5th Cycle APR Raw Data-Final'!$T$3:$T$1977,"&lt;"&amp;E320),SUMIFS('5th Cycle APR Raw Data-Final'!$Q$3:$Q$1977,'5th Cycle APR Raw Data-Final'!$A$3:$A$1977,'SB35 Determination Data'!$K320,'5th Cycle APR Raw Data-Final'!$T$3:$T$1977,"&gt;="&amp;'SB35 Determination Data'!$F320,'5th Cycle APR Raw Data-Final'!$T$3:$T$1977,"&lt;="&amp;G320))</f>
        <v>60</v>
      </c>
      <c r="AI320" s="100">
        <f t="shared" si="163"/>
        <v>25</v>
      </c>
      <c r="AJ320" s="112">
        <f t="shared" si="164"/>
        <v>0.70588235294117652</v>
      </c>
      <c r="AK320" s="100">
        <f>VLOOKUP(K320,'5th Cycle APR Raw Data-Final'!$A$3:$R$1977,18,FALSE)</f>
        <v>201</v>
      </c>
      <c r="AL320" s="100">
        <f>IF(AN320&lt;1,SUMIFS('5th Cycle APR Raw Data-Final'!$S$3:$S$1977,'5th Cycle APR Raw Data-Final'!$A$3:$A$1977,'SB35 Determination Data'!$K320,'5th Cycle APR Raw Data-Final'!$T$3:$T$1977,"&gt;="&amp;'SB35 Determination Data'!$F320,'5th Cycle APR Raw Data-Final'!$T$3:$T$1977,"&lt;"&amp;E320),SUMIFS('5th Cycle APR Raw Data-Final'!$S$3:$S$1977,'5th Cycle APR Raw Data-Final'!$A$3:$A$1977,'SB35 Determination Data'!$K320,'5th Cycle APR Raw Data-Final'!$T$3:$T$1977,"&gt;="&amp;'SB35 Determination Data'!$F320,'5th Cycle APR Raw Data-Final'!$T$3:$T$1977,"&lt;="&amp;G320))</f>
        <v>76</v>
      </c>
      <c r="AM320" s="100">
        <f t="shared" si="165"/>
        <v>125</v>
      </c>
      <c r="AN320" s="114">
        <f t="shared" si="166"/>
        <v>0.5</v>
      </c>
      <c r="AO320" s="2" t="str">
        <f t="shared" si="167"/>
        <v>NO</v>
      </c>
      <c r="AP320" s="2" t="str">
        <f t="shared" si="168"/>
        <v>YES</v>
      </c>
      <c r="AQ320" s="2" t="str">
        <f t="shared" si="169"/>
        <v>NO</v>
      </c>
      <c r="AR320" s="124" t="str">
        <f>VLOOKUP(K320,'2018Submitted'!$A$2:$C$540,3,FALSE)</f>
        <v>Successful</v>
      </c>
      <c r="AS320" s="2" t="str">
        <f t="shared" si="170"/>
        <v>NO</v>
      </c>
      <c r="AT320" s="2" t="str">
        <f t="shared" si="171"/>
        <v>YES</v>
      </c>
    </row>
    <row r="321" spans="1:46" s="2" customFormat="1" ht="12.75" customHeight="1" x14ac:dyDescent="0.2">
      <c r="A321" s="2" t="s">
        <v>40</v>
      </c>
      <c r="B321" s="2" t="str">
        <f t="shared" si="144"/>
        <v>NOVATO</v>
      </c>
      <c r="C321" s="71">
        <f t="shared" si="145"/>
        <v>0.5</v>
      </c>
      <c r="D321" s="72">
        <f t="shared" si="146"/>
        <v>8</v>
      </c>
      <c r="E321" s="99">
        <f t="shared" si="147"/>
        <v>2019</v>
      </c>
      <c r="F321" s="99">
        <f t="shared" si="148"/>
        <v>2015</v>
      </c>
      <c r="G321" s="99">
        <f t="shared" si="149"/>
        <v>2022</v>
      </c>
      <c r="H321" s="2" t="str">
        <f t="shared" si="150"/>
        <v>01/31/2015</v>
      </c>
      <c r="I321" s="2" t="str">
        <f t="shared" si="151"/>
        <v>01/31/2023</v>
      </c>
      <c r="J321" s="2" t="s">
        <v>8</v>
      </c>
      <c r="K321" s="113" t="s">
        <v>212</v>
      </c>
      <c r="L321" s="100">
        <f>VLOOKUP(K321,'5th Cycle APR Raw Data-Final'!$A$3:$P$1977,6,FALSE)</f>
        <v>111</v>
      </c>
      <c r="M321" s="100">
        <f>IF(AN321&lt;1,SUMIFS('5th Cycle APR Raw Data-Final'!G$3:G$1977,'5th Cycle APR Raw Data-Final'!$A$3:$A$1977,'SB35 Determination Data'!$K321,'5th Cycle APR Raw Data-Final'!$T$3:$T$1977,"&gt;="&amp;'SB35 Determination Data'!$F321,'5th Cycle APR Raw Data-Final'!$T$3:$T$1977,"&lt;"&amp;E321),SUMIFS('5th Cycle APR Raw Data-Final'!G$3:G$1977,'5th Cycle APR Raw Data-Final'!$A$3:$A$1977,'SB35 Determination Data'!$K321,'5th Cycle APR Raw Data-Final'!$T$3:$T$1977,"&gt;="&amp;'SB35 Determination Data'!$F321,'5th Cycle APR Raw Data-Final'!$T$3:$T$1977,"&lt;="&amp;G321))</f>
        <v>29</v>
      </c>
      <c r="N321" s="100">
        <f>IF(AN321&lt;1,SUMIFS('5th Cycle APR Raw Data-Final'!H$3:H$1977,'5th Cycle APR Raw Data-Final'!$A$3:$A$1977,'SB35 Determination Data'!$K321,'5th Cycle APR Raw Data-Final'!$T$3:$T$1977,"&gt;="&amp;'SB35 Determination Data'!$F321,'5th Cycle APR Raw Data-Final'!$T$3:$T$1977,"&lt;"&amp;E321),SUMIFS('5th Cycle APR Raw Data-Final'!H$3:H$1977,'5th Cycle APR Raw Data-Final'!$A$3:$A$1977,'SB35 Determination Data'!$K321,'5th Cycle APR Raw Data-Final'!$T$3:$T$1977,"&gt;="&amp;'SB35 Determination Data'!$F321,'5th Cycle APR Raw Data-Final'!$T$3:$T$1977,"&lt;="&amp;G321))</f>
        <v>23</v>
      </c>
      <c r="O321" s="100">
        <f>IF(AN321&lt;1,SUMIFS('5th Cycle APR Raw Data-Final'!I$3:I$1977,'5th Cycle APR Raw Data-Final'!$A$3:$A$1977,'SB35 Determination Data'!$K321,'5th Cycle APR Raw Data-Final'!$T$3:$T$1977,"&gt;="&amp;'SB35 Determination Data'!$F321,'5th Cycle APR Raw Data-Final'!$T$3:$T$1977,"&lt;"&amp;E321),SUMIFS('5th Cycle APR Raw Data-Final'!I$3:I$1977,'5th Cycle APR Raw Data-Final'!$A$3:$A$1977,'SB35 Determination Data'!$K321,'5th Cycle APR Raw Data-Final'!$T$3:$T$1977,"&gt;="&amp;'SB35 Determination Data'!$F321,'5th Cycle APR Raw Data-Final'!$T$3:$T$1977,"&lt;="&amp;G321))</f>
        <v>6</v>
      </c>
      <c r="P321" s="100">
        <f t="shared" si="152"/>
        <v>82</v>
      </c>
      <c r="Q321" s="112">
        <f t="shared" si="153"/>
        <v>0.26126126126126126</v>
      </c>
      <c r="R321" s="101">
        <f t="shared" si="154"/>
        <v>56</v>
      </c>
      <c r="S321" s="101">
        <f t="shared" si="155"/>
        <v>0</v>
      </c>
      <c r="T321" s="100">
        <f>VLOOKUP(K321,'5th Cycle APR Raw Data-Final'!$A$3:$P$1977,10,FALSE)</f>
        <v>65</v>
      </c>
      <c r="U321" s="100">
        <f>IF(AN321&lt;1,SUMIFS('5th Cycle APR Raw Data-Final'!K$3:K$1977,'5th Cycle APR Raw Data-Final'!$A$3:$A$1977,'SB35 Determination Data'!$K321,'5th Cycle APR Raw Data-Final'!$T$3:$T$1977,"&gt;="&amp;'SB35 Determination Data'!$F321,'5th Cycle APR Raw Data-Final'!$T$3:$T$1977,"&lt;"&amp;E321),SUMIFS('5th Cycle APR Raw Data-Final'!K$3:K$1977,'5th Cycle APR Raw Data-Final'!$A$3:$A$1977,'SB35 Determination Data'!$K321,'5th Cycle APR Raw Data-Final'!$T$3:$T$1977,"&gt;="&amp;'SB35 Determination Data'!$F321,'5th Cycle APR Raw Data-Final'!$T$3:$T$1977,"&lt;="&amp;G321))</f>
        <v>19</v>
      </c>
      <c r="V321" s="100">
        <f>IF(AN321&lt;1,SUMIFS('5th Cycle APR Raw Data-Final'!L$3:L$1977,'5th Cycle APR Raw Data-Final'!$A$3:$A$1977,'SB35 Determination Data'!$K321,'5th Cycle APR Raw Data-Final'!$T$3:$T$1977,"&gt;="&amp;'SB35 Determination Data'!$F321,'5th Cycle APR Raw Data-Final'!$T$3:$T$1977,"&lt;"&amp;E321),SUMIFS('5th Cycle APR Raw Data-Final'!L$3:L$1977,'5th Cycle APR Raw Data-Final'!$A$3:$A$1977,'SB35 Determination Data'!$K321,'5th Cycle APR Raw Data-Final'!$T$3:$T$1977,"&gt;="&amp;'SB35 Determination Data'!$F321,'5th Cycle APR Raw Data-Final'!$T$3:$T$1977,"&lt;="&amp;G321))</f>
        <v>16</v>
      </c>
      <c r="W321" s="100">
        <f>IF(AN321&lt;1,SUMIFS('5th Cycle APR Raw Data-Final'!M$3:M$1977,'5th Cycle APR Raw Data-Final'!$A$3:$A$1977,'SB35 Determination Data'!$K321,'5th Cycle APR Raw Data-Final'!$T$3:$T$1977,"&gt;="&amp;'SB35 Determination Data'!$F321,'5th Cycle APR Raw Data-Final'!$T$3:$T$1977,"&lt;"&amp;E321),SUMIFS('5th Cycle APR Raw Data-Final'!M$3:M$1977,'5th Cycle APR Raw Data-Final'!$A$3:$A$1977,'SB35 Determination Data'!$K321,'5th Cycle APR Raw Data-Final'!$T$3:$T$1977,"&gt;="&amp;'SB35 Determination Data'!$F321,'5th Cycle APR Raw Data-Final'!$T$3:$T$1977,"&lt;="&amp;G321))</f>
        <v>3</v>
      </c>
      <c r="X321" s="100">
        <f t="shared" si="156"/>
        <v>46</v>
      </c>
      <c r="Y321" s="100">
        <f t="shared" si="157"/>
        <v>19</v>
      </c>
      <c r="Z321" s="100">
        <f t="shared" si="158"/>
        <v>46</v>
      </c>
      <c r="AA321" s="112">
        <f t="shared" si="159"/>
        <v>0.29230769230769232</v>
      </c>
      <c r="AB321" s="112">
        <f t="shared" si="160"/>
        <v>0.29230769230769232</v>
      </c>
      <c r="AC321" s="100">
        <f>VLOOKUP(K321,'5th Cycle APR Raw Data-Final'!$A$3:$P$1977,14,FALSE)</f>
        <v>72</v>
      </c>
      <c r="AD321" s="100">
        <f>IF(AN321&lt;1,SUMIFS('5th Cycle APR Raw Data-Final'!$O$3:$O$1977,'5th Cycle APR Raw Data-Final'!$A$3:$A$1977,'SB35 Determination Data'!$K321,'5th Cycle APR Raw Data-Final'!$T$3:$T$1977,"&gt;="&amp;'SB35 Determination Data'!$F321,'5th Cycle APR Raw Data-Final'!$T$3:$T$1977,"&lt;"&amp;E321),SUMIFS('5th Cycle APR Raw Data-Final'!$O$3:$O$1977,'5th Cycle APR Raw Data-Final'!$A$3:$A$1977,'SB35 Determination Data'!$K321,'5th Cycle APR Raw Data-Final'!$T$3:$T$1977,"&gt;="&amp;'SB35 Determination Data'!$F321,'5th Cycle APR Raw Data-Final'!$T$3:$T$1977,"&lt;="&amp;G321))</f>
        <v>41</v>
      </c>
      <c r="AE321" s="100">
        <f t="shared" si="161"/>
        <v>31</v>
      </c>
      <c r="AF321" s="112">
        <f t="shared" si="162"/>
        <v>0.56944444444444442</v>
      </c>
      <c r="AG321" s="100">
        <f>VLOOKUP(K321,'5th Cycle APR Raw Data-Final'!$A$3:$P$1977,16,FALSE)</f>
        <v>167</v>
      </c>
      <c r="AH321" s="100">
        <f>IF(AN321&lt;1,SUMIFS('5th Cycle APR Raw Data-Final'!$Q$3:$Q$1977,'5th Cycle APR Raw Data-Final'!$A$3:$A$1977,'SB35 Determination Data'!$K321,'5th Cycle APR Raw Data-Final'!$T$3:$T$1977,"&gt;="&amp;'SB35 Determination Data'!$F321,'5th Cycle APR Raw Data-Final'!$T$3:$T$1977,"&lt;"&amp;E321),SUMIFS('5th Cycle APR Raw Data-Final'!$Q$3:$Q$1977,'5th Cycle APR Raw Data-Final'!$A$3:$A$1977,'SB35 Determination Data'!$K321,'5th Cycle APR Raw Data-Final'!$T$3:$T$1977,"&gt;="&amp;'SB35 Determination Data'!$F321,'5th Cycle APR Raw Data-Final'!$T$3:$T$1977,"&lt;="&amp;G321))</f>
        <v>53</v>
      </c>
      <c r="AI321" s="100">
        <f t="shared" si="163"/>
        <v>114</v>
      </c>
      <c r="AJ321" s="112">
        <f t="shared" si="164"/>
        <v>0.31736526946107785</v>
      </c>
      <c r="AK321" s="100">
        <f>VLOOKUP(K321,'5th Cycle APR Raw Data-Final'!$A$3:$R$1977,18,FALSE)</f>
        <v>415</v>
      </c>
      <c r="AL321" s="100">
        <f>IF(AN321&lt;1,SUMIFS('5th Cycle APR Raw Data-Final'!$S$3:$S$1977,'5th Cycle APR Raw Data-Final'!$A$3:$A$1977,'SB35 Determination Data'!$K321,'5th Cycle APR Raw Data-Final'!$T$3:$T$1977,"&gt;="&amp;'SB35 Determination Data'!$F321,'5th Cycle APR Raw Data-Final'!$T$3:$T$1977,"&lt;"&amp;E321),SUMIFS('5th Cycle APR Raw Data-Final'!$S$3:$S$1977,'5th Cycle APR Raw Data-Final'!$A$3:$A$1977,'SB35 Determination Data'!$K321,'5th Cycle APR Raw Data-Final'!$T$3:$T$1977,"&gt;="&amp;'SB35 Determination Data'!$F321,'5th Cycle APR Raw Data-Final'!$T$3:$T$1977,"&lt;="&amp;G321))</f>
        <v>142</v>
      </c>
      <c r="AM321" s="100">
        <f t="shared" si="165"/>
        <v>273</v>
      </c>
      <c r="AN321" s="114">
        <f t="shared" si="166"/>
        <v>0.5</v>
      </c>
      <c r="AO321" s="2" t="str">
        <f t="shared" si="167"/>
        <v>YES</v>
      </c>
      <c r="AP321" s="2" t="str">
        <f t="shared" si="168"/>
        <v>NO</v>
      </c>
      <c r="AQ321" s="2" t="str">
        <f t="shared" si="169"/>
        <v>NO</v>
      </c>
      <c r="AR321" s="124" t="str">
        <f>VLOOKUP(K321,'2018Submitted'!$A$2:$C$540,3,FALSE)</f>
        <v>Successful</v>
      </c>
      <c r="AS321" s="2" t="str">
        <f t="shared" si="170"/>
        <v>NO</v>
      </c>
      <c r="AT321" s="2" t="str">
        <f t="shared" si="171"/>
        <v>NO</v>
      </c>
    </row>
    <row r="322" spans="1:46" s="2" customFormat="1" ht="12.75" customHeight="1" x14ac:dyDescent="0.2">
      <c r="A322" s="2" t="s">
        <v>72</v>
      </c>
      <c r="B322" s="2" t="str">
        <f t="shared" si="144"/>
        <v>OAKDALE</v>
      </c>
      <c r="C322" s="71">
        <f t="shared" si="145"/>
        <v>0.375</v>
      </c>
      <c r="D322" s="72">
        <f t="shared" si="146"/>
        <v>8</v>
      </c>
      <c r="E322" s="99">
        <f t="shared" si="147"/>
        <v>2020</v>
      </c>
      <c r="F322" s="99">
        <f t="shared" si="148"/>
        <v>2016</v>
      </c>
      <c r="G322" s="99" t="str">
        <f t="shared" si="149"/>
        <v>2023</v>
      </c>
      <c r="H322" s="2" t="str">
        <f t="shared" si="150"/>
        <v>12/31/2015</v>
      </c>
      <c r="I322" s="2" t="str">
        <f t="shared" si="151"/>
        <v>12/31/2023</v>
      </c>
      <c r="J322" s="2" t="s">
        <v>26</v>
      </c>
      <c r="K322" s="113" t="s">
        <v>957</v>
      </c>
      <c r="L322" s="100">
        <f>VLOOKUP(K322,'5th Cycle APR Raw Data-Final'!$A$3:$P$1977,6,FALSE)</f>
        <v>315</v>
      </c>
      <c r="M322" s="100">
        <f>IF(AN322&lt;1,SUMIFS('5th Cycle APR Raw Data-Final'!G$3:G$1977,'5th Cycle APR Raw Data-Final'!$A$3:$A$1977,'SB35 Determination Data'!$K322,'5th Cycle APR Raw Data-Final'!$T$3:$T$1977,"&gt;="&amp;'SB35 Determination Data'!$F322,'5th Cycle APR Raw Data-Final'!$T$3:$T$1977,"&lt;"&amp;E322),SUMIFS('5th Cycle APR Raw Data-Final'!G$3:G$1977,'5th Cycle APR Raw Data-Final'!$A$3:$A$1977,'SB35 Determination Data'!$K322,'5th Cycle APR Raw Data-Final'!$T$3:$T$1977,"&gt;="&amp;'SB35 Determination Data'!$F322,'5th Cycle APR Raw Data-Final'!$T$3:$T$1977,"&lt;="&amp;G322))</f>
        <v>0</v>
      </c>
      <c r="N322" s="100">
        <f>IF(AN322&lt;1,SUMIFS('5th Cycle APR Raw Data-Final'!H$3:H$1977,'5th Cycle APR Raw Data-Final'!$A$3:$A$1977,'SB35 Determination Data'!$K322,'5th Cycle APR Raw Data-Final'!$T$3:$T$1977,"&gt;="&amp;'SB35 Determination Data'!$F322,'5th Cycle APR Raw Data-Final'!$T$3:$T$1977,"&lt;"&amp;E322),SUMIFS('5th Cycle APR Raw Data-Final'!H$3:H$1977,'5th Cycle APR Raw Data-Final'!$A$3:$A$1977,'SB35 Determination Data'!$K322,'5th Cycle APR Raw Data-Final'!$T$3:$T$1977,"&gt;="&amp;'SB35 Determination Data'!$F322,'5th Cycle APR Raw Data-Final'!$T$3:$T$1977,"&lt;="&amp;G322))</f>
        <v>0</v>
      </c>
      <c r="O322" s="100">
        <f>IF(AN322&lt;1,SUMIFS('5th Cycle APR Raw Data-Final'!I$3:I$1977,'5th Cycle APR Raw Data-Final'!$A$3:$A$1977,'SB35 Determination Data'!$K322,'5th Cycle APR Raw Data-Final'!$T$3:$T$1977,"&gt;="&amp;'SB35 Determination Data'!$F322,'5th Cycle APR Raw Data-Final'!$T$3:$T$1977,"&lt;"&amp;E322),SUMIFS('5th Cycle APR Raw Data-Final'!I$3:I$1977,'5th Cycle APR Raw Data-Final'!$A$3:$A$1977,'SB35 Determination Data'!$K322,'5th Cycle APR Raw Data-Final'!$T$3:$T$1977,"&gt;="&amp;'SB35 Determination Data'!$F322,'5th Cycle APR Raw Data-Final'!$T$3:$T$1977,"&lt;="&amp;G322))</f>
        <v>0</v>
      </c>
      <c r="P322" s="100">
        <f t="shared" si="152"/>
        <v>315</v>
      </c>
      <c r="Q322" s="112">
        <f t="shared" si="153"/>
        <v>0</v>
      </c>
      <c r="R322" s="101">
        <f t="shared" si="154"/>
        <v>118</v>
      </c>
      <c r="S322" s="101">
        <f t="shared" si="155"/>
        <v>0</v>
      </c>
      <c r="T322" s="100">
        <f>VLOOKUP(K322,'5th Cycle APR Raw Data-Final'!$A$3:$P$1977,10,FALSE)</f>
        <v>202</v>
      </c>
      <c r="U322" s="100">
        <f>IF(AN322&lt;1,SUMIFS('5th Cycle APR Raw Data-Final'!K$3:K$1977,'5th Cycle APR Raw Data-Final'!$A$3:$A$1977,'SB35 Determination Data'!$K322,'5th Cycle APR Raw Data-Final'!$T$3:$T$1977,"&gt;="&amp;'SB35 Determination Data'!$F322,'5th Cycle APR Raw Data-Final'!$T$3:$T$1977,"&lt;"&amp;E322),SUMIFS('5th Cycle APR Raw Data-Final'!K$3:K$1977,'5th Cycle APR Raw Data-Final'!$A$3:$A$1977,'SB35 Determination Data'!$K322,'5th Cycle APR Raw Data-Final'!$T$3:$T$1977,"&gt;="&amp;'SB35 Determination Data'!$F322,'5th Cycle APR Raw Data-Final'!$T$3:$T$1977,"&lt;="&amp;G322))</f>
        <v>1</v>
      </c>
      <c r="V322" s="100">
        <f>IF(AN322&lt;1,SUMIFS('5th Cycle APR Raw Data-Final'!L$3:L$1977,'5th Cycle APR Raw Data-Final'!$A$3:$A$1977,'SB35 Determination Data'!$K322,'5th Cycle APR Raw Data-Final'!$T$3:$T$1977,"&gt;="&amp;'SB35 Determination Data'!$F322,'5th Cycle APR Raw Data-Final'!$T$3:$T$1977,"&lt;"&amp;E322),SUMIFS('5th Cycle APR Raw Data-Final'!L$3:L$1977,'5th Cycle APR Raw Data-Final'!$A$3:$A$1977,'SB35 Determination Data'!$K322,'5th Cycle APR Raw Data-Final'!$T$3:$T$1977,"&gt;="&amp;'SB35 Determination Data'!$F322,'5th Cycle APR Raw Data-Final'!$T$3:$T$1977,"&lt;="&amp;G322))</f>
        <v>0</v>
      </c>
      <c r="W322" s="100">
        <f>IF(AN322&lt;1,SUMIFS('5th Cycle APR Raw Data-Final'!M$3:M$1977,'5th Cycle APR Raw Data-Final'!$A$3:$A$1977,'SB35 Determination Data'!$K322,'5th Cycle APR Raw Data-Final'!$T$3:$T$1977,"&gt;="&amp;'SB35 Determination Data'!$F322,'5th Cycle APR Raw Data-Final'!$T$3:$T$1977,"&lt;"&amp;E322),SUMIFS('5th Cycle APR Raw Data-Final'!M$3:M$1977,'5th Cycle APR Raw Data-Final'!$A$3:$A$1977,'SB35 Determination Data'!$K322,'5th Cycle APR Raw Data-Final'!$T$3:$T$1977,"&gt;="&amp;'SB35 Determination Data'!$F322,'5th Cycle APR Raw Data-Final'!$T$3:$T$1977,"&lt;="&amp;G322))</f>
        <v>1</v>
      </c>
      <c r="X322" s="100">
        <f t="shared" si="156"/>
        <v>201</v>
      </c>
      <c r="Y322" s="100">
        <f t="shared" si="157"/>
        <v>1</v>
      </c>
      <c r="Z322" s="100">
        <f t="shared" si="158"/>
        <v>201</v>
      </c>
      <c r="AA322" s="112">
        <f t="shared" si="159"/>
        <v>4.9504950495049506E-3</v>
      </c>
      <c r="AB322" s="112">
        <f t="shared" si="160"/>
        <v>4.9504950495049506E-3</v>
      </c>
      <c r="AC322" s="100">
        <f>VLOOKUP(K322,'5th Cycle APR Raw Data-Final'!$A$3:$P$1977,14,FALSE)</f>
        <v>210</v>
      </c>
      <c r="AD322" s="100">
        <f>IF(AN322&lt;1,SUMIFS('5th Cycle APR Raw Data-Final'!$O$3:$O$1977,'5th Cycle APR Raw Data-Final'!$A$3:$A$1977,'SB35 Determination Data'!$K322,'5th Cycle APR Raw Data-Final'!$T$3:$T$1977,"&gt;="&amp;'SB35 Determination Data'!$F322,'5th Cycle APR Raw Data-Final'!$T$3:$T$1977,"&lt;"&amp;E322),SUMIFS('5th Cycle APR Raw Data-Final'!$O$3:$O$1977,'5th Cycle APR Raw Data-Final'!$A$3:$A$1977,'SB35 Determination Data'!$K322,'5th Cycle APR Raw Data-Final'!$T$3:$T$1977,"&gt;="&amp;'SB35 Determination Data'!$F322,'5th Cycle APR Raw Data-Final'!$T$3:$T$1977,"&lt;="&amp;G322))</f>
        <v>84</v>
      </c>
      <c r="AE322" s="100">
        <f t="shared" si="161"/>
        <v>126</v>
      </c>
      <c r="AF322" s="112">
        <f t="shared" si="162"/>
        <v>0.4</v>
      </c>
      <c r="AG322" s="100">
        <f>VLOOKUP(K322,'5th Cycle APR Raw Data-Final'!$A$3:$P$1977,16,FALSE)</f>
        <v>520</v>
      </c>
      <c r="AH322" s="100">
        <f>IF(AN322&lt;1,SUMIFS('5th Cycle APR Raw Data-Final'!$Q$3:$Q$1977,'5th Cycle APR Raw Data-Final'!$A$3:$A$1977,'SB35 Determination Data'!$K322,'5th Cycle APR Raw Data-Final'!$T$3:$T$1977,"&gt;="&amp;'SB35 Determination Data'!$F322,'5th Cycle APR Raw Data-Final'!$T$3:$T$1977,"&lt;"&amp;E322),SUMIFS('5th Cycle APR Raw Data-Final'!$Q$3:$Q$1977,'5th Cycle APR Raw Data-Final'!$A$3:$A$1977,'SB35 Determination Data'!$K322,'5th Cycle APR Raw Data-Final'!$T$3:$T$1977,"&gt;="&amp;'SB35 Determination Data'!$F322,'5th Cycle APR Raw Data-Final'!$T$3:$T$1977,"&lt;="&amp;G322))</f>
        <v>254</v>
      </c>
      <c r="AI322" s="100">
        <f t="shared" si="163"/>
        <v>266</v>
      </c>
      <c r="AJ322" s="112">
        <f t="shared" si="164"/>
        <v>0.48846153846153845</v>
      </c>
      <c r="AK322" s="100">
        <f>VLOOKUP(K322,'5th Cycle APR Raw Data-Final'!$A$3:$R$1977,18,FALSE)</f>
        <v>1247</v>
      </c>
      <c r="AL322" s="100">
        <f>IF(AN322&lt;1,SUMIFS('5th Cycle APR Raw Data-Final'!$S$3:$S$1977,'5th Cycle APR Raw Data-Final'!$A$3:$A$1977,'SB35 Determination Data'!$K322,'5th Cycle APR Raw Data-Final'!$T$3:$T$1977,"&gt;="&amp;'SB35 Determination Data'!$F322,'5th Cycle APR Raw Data-Final'!$T$3:$T$1977,"&lt;"&amp;E322),SUMIFS('5th Cycle APR Raw Data-Final'!$S$3:$S$1977,'5th Cycle APR Raw Data-Final'!$A$3:$A$1977,'SB35 Determination Data'!$K322,'5th Cycle APR Raw Data-Final'!$T$3:$T$1977,"&gt;="&amp;'SB35 Determination Data'!$F322,'5th Cycle APR Raw Data-Final'!$T$3:$T$1977,"&lt;="&amp;G322))</f>
        <v>339</v>
      </c>
      <c r="AM322" s="100">
        <f t="shared" si="165"/>
        <v>908</v>
      </c>
      <c r="AN322" s="114">
        <f t="shared" si="166"/>
        <v>0.375</v>
      </c>
      <c r="AO322" s="2" t="str">
        <f t="shared" si="167"/>
        <v>NO</v>
      </c>
      <c r="AP322" s="2" t="str">
        <f t="shared" si="168"/>
        <v>YES</v>
      </c>
      <c r="AQ322" s="2" t="str">
        <f t="shared" si="169"/>
        <v>NO</v>
      </c>
      <c r="AR322" s="124" t="str">
        <f>VLOOKUP(K322,'2018Submitted'!$A$2:$C$540,3,FALSE)</f>
        <v>Successful</v>
      </c>
      <c r="AS322" s="2" t="str">
        <f t="shared" si="170"/>
        <v>NO</v>
      </c>
      <c r="AT322" s="2" t="str">
        <f t="shared" si="171"/>
        <v>YES</v>
      </c>
    </row>
    <row r="323" spans="1:46" s="2" customFormat="1" ht="12.75" customHeight="1" x14ac:dyDescent="0.2">
      <c r="A323" s="2" t="s">
        <v>7</v>
      </c>
      <c r="B323" s="2" t="str">
        <f t="shared" si="144"/>
        <v>OAKLAND</v>
      </c>
      <c r="C323" s="71">
        <f t="shared" si="145"/>
        <v>0.5</v>
      </c>
      <c r="D323" s="72">
        <f t="shared" si="146"/>
        <v>8</v>
      </c>
      <c r="E323" s="99">
        <f t="shared" si="147"/>
        <v>2019</v>
      </c>
      <c r="F323" s="99">
        <f t="shared" si="148"/>
        <v>2015</v>
      </c>
      <c r="G323" s="99">
        <f t="shared" si="149"/>
        <v>2022</v>
      </c>
      <c r="H323" s="2" t="str">
        <f t="shared" si="150"/>
        <v>01/31/2015</v>
      </c>
      <c r="I323" s="2" t="str">
        <f t="shared" si="151"/>
        <v>01/31/2023</v>
      </c>
      <c r="J323" s="2" t="s">
        <v>8</v>
      </c>
      <c r="K323" s="113" t="s">
        <v>213</v>
      </c>
      <c r="L323" s="100">
        <f>VLOOKUP(K323,'5th Cycle APR Raw Data-Final'!$A$3:$P$1977,6,FALSE)</f>
        <v>2059</v>
      </c>
      <c r="M323" s="100">
        <f>IF(AN323&lt;1,SUMIFS('5th Cycle APR Raw Data-Final'!G$3:G$1977,'5th Cycle APR Raw Data-Final'!$A$3:$A$1977,'SB35 Determination Data'!$K323,'5th Cycle APR Raw Data-Final'!$T$3:$T$1977,"&gt;="&amp;'SB35 Determination Data'!$F323,'5th Cycle APR Raw Data-Final'!$T$3:$T$1977,"&lt;"&amp;E323),SUMIFS('5th Cycle APR Raw Data-Final'!G$3:G$1977,'5th Cycle APR Raw Data-Final'!$A$3:$A$1977,'SB35 Determination Data'!$K323,'5th Cycle APR Raw Data-Final'!$T$3:$T$1977,"&gt;="&amp;'SB35 Determination Data'!$F323,'5th Cycle APR Raw Data-Final'!$T$3:$T$1977,"&lt;="&amp;G323))</f>
        <v>741</v>
      </c>
      <c r="N323" s="100">
        <f>IF(AN323&lt;1,SUMIFS('5th Cycle APR Raw Data-Final'!H$3:H$1977,'5th Cycle APR Raw Data-Final'!$A$3:$A$1977,'SB35 Determination Data'!$K323,'5th Cycle APR Raw Data-Final'!$T$3:$T$1977,"&gt;="&amp;'SB35 Determination Data'!$F323,'5th Cycle APR Raw Data-Final'!$T$3:$T$1977,"&lt;"&amp;E323),SUMIFS('5th Cycle APR Raw Data-Final'!H$3:H$1977,'5th Cycle APR Raw Data-Final'!$A$3:$A$1977,'SB35 Determination Data'!$K323,'5th Cycle APR Raw Data-Final'!$T$3:$T$1977,"&gt;="&amp;'SB35 Determination Data'!$F323,'5th Cycle APR Raw Data-Final'!$T$3:$T$1977,"&lt;="&amp;G323))</f>
        <v>741</v>
      </c>
      <c r="O323" s="100">
        <f>IF(AN323&lt;1,SUMIFS('5th Cycle APR Raw Data-Final'!I$3:I$1977,'5th Cycle APR Raw Data-Final'!$A$3:$A$1977,'SB35 Determination Data'!$K323,'5th Cycle APR Raw Data-Final'!$T$3:$T$1977,"&gt;="&amp;'SB35 Determination Data'!$F323,'5th Cycle APR Raw Data-Final'!$T$3:$T$1977,"&lt;"&amp;E323),SUMIFS('5th Cycle APR Raw Data-Final'!I$3:I$1977,'5th Cycle APR Raw Data-Final'!$A$3:$A$1977,'SB35 Determination Data'!$K323,'5th Cycle APR Raw Data-Final'!$T$3:$T$1977,"&gt;="&amp;'SB35 Determination Data'!$F323,'5th Cycle APR Raw Data-Final'!$T$3:$T$1977,"&lt;="&amp;G323))</f>
        <v>0</v>
      </c>
      <c r="P323" s="100">
        <f t="shared" si="152"/>
        <v>1318</v>
      </c>
      <c r="Q323" s="112">
        <f t="shared" si="153"/>
        <v>0.35988343856240895</v>
      </c>
      <c r="R323" s="101">
        <f t="shared" si="154"/>
        <v>1030</v>
      </c>
      <c r="S323" s="101">
        <f t="shared" si="155"/>
        <v>0</v>
      </c>
      <c r="T323" s="100">
        <f>VLOOKUP(K323,'5th Cycle APR Raw Data-Final'!$A$3:$P$1977,10,FALSE)</f>
        <v>2075</v>
      </c>
      <c r="U323" s="100">
        <f>IF(AN323&lt;1,SUMIFS('5th Cycle APR Raw Data-Final'!K$3:K$1977,'5th Cycle APR Raw Data-Final'!$A$3:$A$1977,'SB35 Determination Data'!$K323,'5th Cycle APR Raw Data-Final'!$T$3:$T$1977,"&gt;="&amp;'SB35 Determination Data'!$F323,'5th Cycle APR Raw Data-Final'!$T$3:$T$1977,"&lt;"&amp;E323),SUMIFS('5th Cycle APR Raw Data-Final'!K$3:K$1977,'5th Cycle APR Raw Data-Final'!$A$3:$A$1977,'SB35 Determination Data'!$K323,'5th Cycle APR Raw Data-Final'!$T$3:$T$1977,"&gt;="&amp;'SB35 Determination Data'!$F323,'5th Cycle APR Raw Data-Final'!$T$3:$T$1977,"&lt;="&amp;G323))</f>
        <v>512</v>
      </c>
      <c r="V323" s="100">
        <f>IF(AN323&lt;1,SUMIFS('5th Cycle APR Raw Data-Final'!L$3:L$1977,'5th Cycle APR Raw Data-Final'!$A$3:$A$1977,'SB35 Determination Data'!$K323,'5th Cycle APR Raw Data-Final'!$T$3:$T$1977,"&gt;="&amp;'SB35 Determination Data'!$F323,'5th Cycle APR Raw Data-Final'!$T$3:$T$1977,"&lt;"&amp;E323),SUMIFS('5th Cycle APR Raw Data-Final'!L$3:L$1977,'5th Cycle APR Raw Data-Final'!$A$3:$A$1977,'SB35 Determination Data'!$K323,'5th Cycle APR Raw Data-Final'!$T$3:$T$1977,"&gt;="&amp;'SB35 Determination Data'!$F323,'5th Cycle APR Raw Data-Final'!$T$3:$T$1977,"&lt;="&amp;G323))</f>
        <v>512</v>
      </c>
      <c r="W323" s="100">
        <f>IF(AN323&lt;1,SUMIFS('5th Cycle APR Raw Data-Final'!M$3:M$1977,'5th Cycle APR Raw Data-Final'!$A$3:$A$1977,'SB35 Determination Data'!$K323,'5th Cycle APR Raw Data-Final'!$T$3:$T$1977,"&gt;="&amp;'SB35 Determination Data'!$F323,'5th Cycle APR Raw Data-Final'!$T$3:$T$1977,"&lt;"&amp;E323),SUMIFS('5th Cycle APR Raw Data-Final'!M$3:M$1977,'5th Cycle APR Raw Data-Final'!$A$3:$A$1977,'SB35 Determination Data'!$K323,'5th Cycle APR Raw Data-Final'!$T$3:$T$1977,"&gt;="&amp;'SB35 Determination Data'!$F323,'5th Cycle APR Raw Data-Final'!$T$3:$T$1977,"&lt;="&amp;G323))</f>
        <v>0</v>
      </c>
      <c r="X323" s="100">
        <f t="shared" si="156"/>
        <v>1563</v>
      </c>
      <c r="Y323" s="100">
        <f t="shared" si="157"/>
        <v>512</v>
      </c>
      <c r="Z323" s="100">
        <f t="shared" si="158"/>
        <v>1563</v>
      </c>
      <c r="AA323" s="112">
        <f t="shared" si="159"/>
        <v>0.24674698795180722</v>
      </c>
      <c r="AB323" s="112">
        <f t="shared" si="160"/>
        <v>0.24674698795180722</v>
      </c>
      <c r="AC323" s="100">
        <f>VLOOKUP(K323,'5th Cycle APR Raw Data-Final'!$A$3:$P$1977,14,FALSE)</f>
        <v>2815</v>
      </c>
      <c r="AD323" s="100">
        <f>IF(AN323&lt;1,SUMIFS('5th Cycle APR Raw Data-Final'!$O$3:$O$1977,'5th Cycle APR Raw Data-Final'!$A$3:$A$1977,'SB35 Determination Data'!$K323,'5th Cycle APR Raw Data-Final'!$T$3:$T$1977,"&gt;="&amp;'SB35 Determination Data'!$F323,'5th Cycle APR Raw Data-Final'!$T$3:$T$1977,"&lt;"&amp;E323),SUMIFS('5th Cycle APR Raw Data-Final'!$O$3:$O$1977,'5th Cycle APR Raw Data-Final'!$A$3:$A$1977,'SB35 Determination Data'!$K323,'5th Cycle APR Raw Data-Final'!$T$3:$T$1977,"&gt;="&amp;'SB35 Determination Data'!$F323,'5th Cycle APR Raw Data-Final'!$T$3:$T$1977,"&lt;="&amp;G323))</f>
        <v>66</v>
      </c>
      <c r="AE323" s="100">
        <f t="shared" si="161"/>
        <v>2749</v>
      </c>
      <c r="AF323" s="112">
        <f t="shared" si="162"/>
        <v>2.3445825932504442E-2</v>
      </c>
      <c r="AG323" s="100">
        <f>VLOOKUP(K323,'5th Cycle APR Raw Data-Final'!$A$3:$P$1977,16,FALSE)</f>
        <v>7816</v>
      </c>
      <c r="AH323" s="100">
        <f>IF(AN323&lt;1,SUMIFS('5th Cycle APR Raw Data-Final'!$Q$3:$Q$1977,'5th Cycle APR Raw Data-Final'!$A$3:$A$1977,'SB35 Determination Data'!$K323,'5th Cycle APR Raw Data-Final'!$T$3:$T$1977,"&gt;="&amp;'SB35 Determination Data'!$F323,'5th Cycle APR Raw Data-Final'!$T$3:$T$1977,"&lt;"&amp;E323),SUMIFS('5th Cycle APR Raw Data-Final'!$Q$3:$Q$1977,'5th Cycle APR Raw Data-Final'!$A$3:$A$1977,'SB35 Determination Data'!$K323,'5th Cycle APR Raw Data-Final'!$T$3:$T$1977,"&gt;="&amp;'SB35 Determination Data'!$F323,'5th Cycle APR Raw Data-Final'!$T$3:$T$1977,"&lt;="&amp;G323))</f>
        <v>15622</v>
      </c>
      <c r="AI323" s="100">
        <f t="shared" si="163"/>
        <v>0</v>
      </c>
      <c r="AJ323" s="112">
        <f t="shared" si="164"/>
        <v>1.9987205731832138</v>
      </c>
      <c r="AK323" s="100">
        <f>VLOOKUP(K323,'5th Cycle APR Raw Data-Final'!$A$3:$R$1977,18,FALSE)</f>
        <v>14765</v>
      </c>
      <c r="AL323" s="100">
        <f>IF(AN323&lt;1,SUMIFS('5th Cycle APR Raw Data-Final'!$S$3:$S$1977,'5th Cycle APR Raw Data-Final'!$A$3:$A$1977,'SB35 Determination Data'!$K323,'5th Cycle APR Raw Data-Final'!$T$3:$T$1977,"&gt;="&amp;'SB35 Determination Data'!$F323,'5th Cycle APR Raw Data-Final'!$T$3:$T$1977,"&lt;"&amp;E323),SUMIFS('5th Cycle APR Raw Data-Final'!$S$3:$S$1977,'5th Cycle APR Raw Data-Final'!$A$3:$A$1977,'SB35 Determination Data'!$K323,'5th Cycle APR Raw Data-Final'!$T$3:$T$1977,"&gt;="&amp;'SB35 Determination Data'!$F323,'5th Cycle APR Raw Data-Final'!$T$3:$T$1977,"&lt;="&amp;G323))</f>
        <v>16941</v>
      </c>
      <c r="AM323" s="100">
        <f t="shared" si="165"/>
        <v>5630</v>
      </c>
      <c r="AN323" s="114">
        <f t="shared" si="166"/>
        <v>0.5</v>
      </c>
      <c r="AO323" s="2" t="str">
        <f t="shared" si="167"/>
        <v>NO</v>
      </c>
      <c r="AP323" s="2" t="str">
        <f t="shared" si="168"/>
        <v>YES</v>
      </c>
      <c r="AQ323" s="2" t="str">
        <f t="shared" si="169"/>
        <v>NO</v>
      </c>
      <c r="AR323" s="124" t="str">
        <f>VLOOKUP(K323,'2018Submitted'!$A$2:$C$540,3,FALSE)</f>
        <v>Successful</v>
      </c>
      <c r="AS323" s="2" t="str">
        <f t="shared" si="170"/>
        <v>NO</v>
      </c>
      <c r="AT323" s="2" t="str">
        <f t="shared" si="171"/>
        <v>YES</v>
      </c>
    </row>
    <row r="324" spans="1:46" s="2" customFormat="1" ht="12.75" customHeight="1" x14ac:dyDescent="0.2">
      <c r="A324" s="2" t="s">
        <v>21</v>
      </c>
      <c r="B324" s="2" t="str">
        <f t="shared" si="144"/>
        <v>OAKLEY</v>
      </c>
      <c r="C324" s="71">
        <f t="shared" si="145"/>
        <v>0.5</v>
      </c>
      <c r="D324" s="72">
        <f t="shared" si="146"/>
        <v>8</v>
      </c>
      <c r="E324" s="99">
        <f t="shared" si="147"/>
        <v>2019</v>
      </c>
      <c r="F324" s="99">
        <f t="shared" si="148"/>
        <v>2015</v>
      </c>
      <c r="G324" s="99">
        <f t="shared" si="149"/>
        <v>2022</v>
      </c>
      <c r="H324" s="2" t="str">
        <f t="shared" si="150"/>
        <v>01/31/2015</v>
      </c>
      <c r="I324" s="2" t="str">
        <f t="shared" si="151"/>
        <v>01/31/2023</v>
      </c>
      <c r="J324" s="2" t="s">
        <v>8</v>
      </c>
      <c r="K324" s="113" t="s">
        <v>214</v>
      </c>
      <c r="L324" s="100">
        <f>VLOOKUP(K324,'5th Cycle APR Raw Data-Final'!$A$3:$P$1977,6,FALSE)</f>
        <v>317</v>
      </c>
      <c r="M324" s="100">
        <f>IF(AN324&lt;1,SUMIFS('5th Cycle APR Raw Data-Final'!G$3:G$1977,'5th Cycle APR Raw Data-Final'!$A$3:$A$1977,'SB35 Determination Data'!$K324,'5th Cycle APR Raw Data-Final'!$T$3:$T$1977,"&gt;="&amp;'SB35 Determination Data'!$F324,'5th Cycle APR Raw Data-Final'!$T$3:$T$1977,"&lt;"&amp;E324),SUMIFS('5th Cycle APR Raw Data-Final'!G$3:G$1977,'5th Cycle APR Raw Data-Final'!$A$3:$A$1977,'SB35 Determination Data'!$K324,'5th Cycle APR Raw Data-Final'!$T$3:$T$1977,"&gt;="&amp;'SB35 Determination Data'!$F324,'5th Cycle APR Raw Data-Final'!$T$3:$T$1977,"&lt;="&amp;G324))</f>
        <v>8</v>
      </c>
      <c r="N324" s="100">
        <f>IF(AN324&lt;1,SUMIFS('5th Cycle APR Raw Data-Final'!H$3:H$1977,'5th Cycle APR Raw Data-Final'!$A$3:$A$1977,'SB35 Determination Data'!$K324,'5th Cycle APR Raw Data-Final'!$T$3:$T$1977,"&gt;="&amp;'SB35 Determination Data'!$F324,'5th Cycle APR Raw Data-Final'!$T$3:$T$1977,"&lt;"&amp;E324),SUMIFS('5th Cycle APR Raw Data-Final'!H$3:H$1977,'5th Cycle APR Raw Data-Final'!$A$3:$A$1977,'SB35 Determination Data'!$K324,'5th Cycle APR Raw Data-Final'!$T$3:$T$1977,"&gt;="&amp;'SB35 Determination Data'!$F324,'5th Cycle APR Raw Data-Final'!$T$3:$T$1977,"&lt;="&amp;G324))</f>
        <v>8</v>
      </c>
      <c r="O324" s="100">
        <f>IF(AN324&lt;1,SUMIFS('5th Cycle APR Raw Data-Final'!I$3:I$1977,'5th Cycle APR Raw Data-Final'!$A$3:$A$1977,'SB35 Determination Data'!$K324,'5th Cycle APR Raw Data-Final'!$T$3:$T$1977,"&gt;="&amp;'SB35 Determination Data'!$F324,'5th Cycle APR Raw Data-Final'!$T$3:$T$1977,"&lt;"&amp;E324),SUMIFS('5th Cycle APR Raw Data-Final'!I$3:I$1977,'5th Cycle APR Raw Data-Final'!$A$3:$A$1977,'SB35 Determination Data'!$K324,'5th Cycle APR Raw Data-Final'!$T$3:$T$1977,"&gt;="&amp;'SB35 Determination Data'!$F324,'5th Cycle APR Raw Data-Final'!$T$3:$T$1977,"&lt;="&amp;G324))</f>
        <v>0</v>
      </c>
      <c r="P324" s="100">
        <f t="shared" si="152"/>
        <v>309</v>
      </c>
      <c r="Q324" s="112">
        <f t="shared" si="153"/>
        <v>2.5236593059936908E-2</v>
      </c>
      <c r="R324" s="101">
        <f t="shared" si="154"/>
        <v>159</v>
      </c>
      <c r="S324" s="101">
        <f t="shared" si="155"/>
        <v>0</v>
      </c>
      <c r="T324" s="100">
        <f>VLOOKUP(K324,'5th Cycle APR Raw Data-Final'!$A$3:$P$1977,10,FALSE)</f>
        <v>174</v>
      </c>
      <c r="U324" s="100">
        <f>IF(AN324&lt;1,SUMIFS('5th Cycle APR Raw Data-Final'!K$3:K$1977,'5th Cycle APR Raw Data-Final'!$A$3:$A$1977,'SB35 Determination Data'!$K324,'5th Cycle APR Raw Data-Final'!$T$3:$T$1977,"&gt;="&amp;'SB35 Determination Data'!$F324,'5th Cycle APR Raw Data-Final'!$T$3:$T$1977,"&lt;"&amp;E324),SUMIFS('5th Cycle APR Raw Data-Final'!K$3:K$1977,'5th Cycle APR Raw Data-Final'!$A$3:$A$1977,'SB35 Determination Data'!$K324,'5th Cycle APR Raw Data-Final'!$T$3:$T$1977,"&gt;="&amp;'SB35 Determination Data'!$F324,'5th Cycle APR Raw Data-Final'!$T$3:$T$1977,"&lt;="&amp;G324))</f>
        <v>66</v>
      </c>
      <c r="V324" s="100">
        <f>IF(AN324&lt;1,SUMIFS('5th Cycle APR Raw Data-Final'!L$3:L$1977,'5th Cycle APR Raw Data-Final'!$A$3:$A$1977,'SB35 Determination Data'!$K324,'5th Cycle APR Raw Data-Final'!$T$3:$T$1977,"&gt;="&amp;'SB35 Determination Data'!$F324,'5th Cycle APR Raw Data-Final'!$T$3:$T$1977,"&lt;"&amp;E324),SUMIFS('5th Cycle APR Raw Data-Final'!L$3:L$1977,'5th Cycle APR Raw Data-Final'!$A$3:$A$1977,'SB35 Determination Data'!$K324,'5th Cycle APR Raw Data-Final'!$T$3:$T$1977,"&gt;="&amp;'SB35 Determination Data'!$F324,'5th Cycle APR Raw Data-Final'!$T$3:$T$1977,"&lt;="&amp;G324))</f>
        <v>66</v>
      </c>
      <c r="W324" s="100">
        <f>IF(AN324&lt;1,SUMIFS('5th Cycle APR Raw Data-Final'!M$3:M$1977,'5th Cycle APR Raw Data-Final'!$A$3:$A$1977,'SB35 Determination Data'!$K324,'5th Cycle APR Raw Data-Final'!$T$3:$T$1977,"&gt;="&amp;'SB35 Determination Data'!$F324,'5th Cycle APR Raw Data-Final'!$T$3:$T$1977,"&lt;"&amp;E324),SUMIFS('5th Cycle APR Raw Data-Final'!M$3:M$1977,'5th Cycle APR Raw Data-Final'!$A$3:$A$1977,'SB35 Determination Data'!$K324,'5th Cycle APR Raw Data-Final'!$T$3:$T$1977,"&gt;="&amp;'SB35 Determination Data'!$F324,'5th Cycle APR Raw Data-Final'!$T$3:$T$1977,"&lt;="&amp;G324))</f>
        <v>0</v>
      </c>
      <c r="X324" s="100">
        <f t="shared" si="156"/>
        <v>108</v>
      </c>
      <c r="Y324" s="100">
        <f t="shared" si="157"/>
        <v>66</v>
      </c>
      <c r="Z324" s="100">
        <f t="shared" si="158"/>
        <v>108</v>
      </c>
      <c r="AA324" s="112">
        <f t="shared" si="159"/>
        <v>0.37931034482758619</v>
      </c>
      <c r="AB324" s="112">
        <f t="shared" si="160"/>
        <v>0.37931034482758619</v>
      </c>
      <c r="AC324" s="100">
        <f>VLOOKUP(K324,'5th Cycle APR Raw Data-Final'!$A$3:$P$1977,14,FALSE)</f>
        <v>175</v>
      </c>
      <c r="AD324" s="100">
        <f>IF(AN324&lt;1,SUMIFS('5th Cycle APR Raw Data-Final'!$O$3:$O$1977,'5th Cycle APR Raw Data-Final'!$A$3:$A$1977,'SB35 Determination Data'!$K324,'5th Cycle APR Raw Data-Final'!$T$3:$T$1977,"&gt;="&amp;'SB35 Determination Data'!$F324,'5th Cycle APR Raw Data-Final'!$T$3:$T$1977,"&lt;"&amp;E324),SUMIFS('5th Cycle APR Raw Data-Final'!$O$3:$O$1977,'5th Cycle APR Raw Data-Final'!$A$3:$A$1977,'SB35 Determination Data'!$K324,'5th Cycle APR Raw Data-Final'!$T$3:$T$1977,"&gt;="&amp;'SB35 Determination Data'!$F324,'5th Cycle APR Raw Data-Final'!$T$3:$T$1977,"&lt;="&amp;G324))</f>
        <v>209</v>
      </c>
      <c r="AE324" s="100">
        <f t="shared" si="161"/>
        <v>0</v>
      </c>
      <c r="AF324" s="112">
        <f t="shared" si="162"/>
        <v>1.1942857142857144</v>
      </c>
      <c r="AG324" s="100">
        <f>VLOOKUP(K324,'5th Cycle APR Raw Data-Final'!$A$3:$P$1977,16,FALSE)</f>
        <v>502</v>
      </c>
      <c r="AH324" s="100">
        <f>IF(AN324&lt;1,SUMIFS('5th Cycle APR Raw Data-Final'!$Q$3:$Q$1977,'5th Cycle APR Raw Data-Final'!$A$3:$A$1977,'SB35 Determination Data'!$K324,'5th Cycle APR Raw Data-Final'!$T$3:$T$1977,"&gt;="&amp;'SB35 Determination Data'!$F324,'5th Cycle APR Raw Data-Final'!$T$3:$T$1977,"&lt;"&amp;E324),SUMIFS('5th Cycle APR Raw Data-Final'!$Q$3:$Q$1977,'5th Cycle APR Raw Data-Final'!$A$3:$A$1977,'SB35 Determination Data'!$K324,'5th Cycle APR Raw Data-Final'!$T$3:$T$1977,"&gt;="&amp;'SB35 Determination Data'!$F324,'5th Cycle APR Raw Data-Final'!$T$3:$T$1977,"&lt;="&amp;G324))</f>
        <v>681</v>
      </c>
      <c r="AI324" s="100">
        <f t="shared" si="163"/>
        <v>0</v>
      </c>
      <c r="AJ324" s="112">
        <f t="shared" si="164"/>
        <v>1.3565737051792828</v>
      </c>
      <c r="AK324" s="100">
        <f>VLOOKUP(K324,'5th Cycle APR Raw Data-Final'!$A$3:$R$1977,18,FALSE)</f>
        <v>1168</v>
      </c>
      <c r="AL324" s="100">
        <f>IF(AN324&lt;1,SUMIFS('5th Cycle APR Raw Data-Final'!$S$3:$S$1977,'5th Cycle APR Raw Data-Final'!$A$3:$A$1977,'SB35 Determination Data'!$K324,'5th Cycle APR Raw Data-Final'!$T$3:$T$1977,"&gt;="&amp;'SB35 Determination Data'!$F324,'5th Cycle APR Raw Data-Final'!$T$3:$T$1977,"&lt;"&amp;E324),SUMIFS('5th Cycle APR Raw Data-Final'!$S$3:$S$1977,'5th Cycle APR Raw Data-Final'!$A$3:$A$1977,'SB35 Determination Data'!$K324,'5th Cycle APR Raw Data-Final'!$T$3:$T$1977,"&gt;="&amp;'SB35 Determination Data'!$F324,'5th Cycle APR Raw Data-Final'!$T$3:$T$1977,"&lt;="&amp;G324))</f>
        <v>964</v>
      </c>
      <c r="AM324" s="100">
        <f t="shared" si="165"/>
        <v>417</v>
      </c>
      <c r="AN324" s="114">
        <f t="shared" si="166"/>
        <v>0.5</v>
      </c>
      <c r="AO324" s="2" t="str">
        <f t="shared" si="167"/>
        <v>NO</v>
      </c>
      <c r="AP324" s="2" t="str">
        <f t="shared" si="168"/>
        <v>YES</v>
      </c>
      <c r="AQ324" s="2" t="str">
        <f t="shared" si="169"/>
        <v>NO</v>
      </c>
      <c r="AR324" s="124" t="str">
        <f>VLOOKUP(K324,'2018Submitted'!$A$2:$C$540,3,FALSE)</f>
        <v>Successful</v>
      </c>
      <c r="AS324" s="2" t="str">
        <f t="shared" si="170"/>
        <v>NO</v>
      </c>
      <c r="AT324" s="2" t="str">
        <f t="shared" si="171"/>
        <v>YES</v>
      </c>
    </row>
    <row r="325" spans="1:46" s="2" customFormat="1" ht="12.75" customHeight="1" x14ac:dyDescent="0.2">
      <c r="A325" s="2" t="s">
        <v>66</v>
      </c>
      <c r="B325" s="2" t="str">
        <f t="shared" si="144"/>
        <v>OCEANSIDE</v>
      </c>
      <c r="C325" s="71">
        <f t="shared" si="145"/>
        <v>0.75</v>
      </c>
      <c r="D325" s="72">
        <f t="shared" si="146"/>
        <v>8</v>
      </c>
      <c r="E325" s="99">
        <f t="shared" si="147"/>
        <v>2017</v>
      </c>
      <c r="F325" s="99">
        <f t="shared" si="148"/>
        <v>2013</v>
      </c>
      <c r="G325" s="99">
        <f t="shared" si="149"/>
        <v>2020</v>
      </c>
      <c r="H325" s="2" t="str">
        <f t="shared" si="150"/>
        <v>04/30/2013</v>
      </c>
      <c r="I325" s="2" t="str">
        <f t="shared" si="151"/>
        <v>04/30/2021</v>
      </c>
      <c r="J325" s="2" t="s">
        <v>67</v>
      </c>
      <c r="K325" s="113" t="s">
        <v>215</v>
      </c>
      <c r="L325" s="100">
        <f>VLOOKUP(K325,'5th Cycle APR Raw Data-Final'!$A$3:$P$1977,6,FALSE)</f>
        <v>1549</v>
      </c>
      <c r="M325" s="100">
        <f>IF(AN325&lt;1,SUMIFS('5th Cycle APR Raw Data-Final'!G$3:G$1977,'5th Cycle APR Raw Data-Final'!$A$3:$A$1977,'SB35 Determination Data'!$K325,'5th Cycle APR Raw Data-Final'!$T$3:$T$1977,"&gt;="&amp;'SB35 Determination Data'!$F325,'5th Cycle APR Raw Data-Final'!$T$3:$T$1977,"&lt;"&amp;E325),SUMIFS('5th Cycle APR Raw Data-Final'!G$3:G$1977,'5th Cycle APR Raw Data-Final'!$A$3:$A$1977,'SB35 Determination Data'!$K325,'5th Cycle APR Raw Data-Final'!$T$3:$T$1977,"&gt;="&amp;'SB35 Determination Data'!$F325,'5th Cycle APR Raw Data-Final'!$T$3:$T$1977,"&lt;="&amp;G325))</f>
        <v>267</v>
      </c>
      <c r="N325" s="100">
        <f>IF(AN325&lt;1,SUMIFS('5th Cycle APR Raw Data-Final'!H$3:H$1977,'5th Cycle APR Raw Data-Final'!$A$3:$A$1977,'SB35 Determination Data'!$K325,'5th Cycle APR Raw Data-Final'!$T$3:$T$1977,"&gt;="&amp;'SB35 Determination Data'!$F325,'5th Cycle APR Raw Data-Final'!$T$3:$T$1977,"&lt;"&amp;E325),SUMIFS('5th Cycle APR Raw Data-Final'!H$3:H$1977,'5th Cycle APR Raw Data-Final'!$A$3:$A$1977,'SB35 Determination Data'!$K325,'5th Cycle APR Raw Data-Final'!$T$3:$T$1977,"&gt;="&amp;'SB35 Determination Data'!$F325,'5th Cycle APR Raw Data-Final'!$T$3:$T$1977,"&lt;="&amp;G325))</f>
        <v>244</v>
      </c>
      <c r="O325" s="100">
        <f>IF(AN325&lt;1,SUMIFS('5th Cycle APR Raw Data-Final'!I$3:I$1977,'5th Cycle APR Raw Data-Final'!$A$3:$A$1977,'SB35 Determination Data'!$K325,'5th Cycle APR Raw Data-Final'!$T$3:$T$1977,"&gt;="&amp;'SB35 Determination Data'!$F325,'5th Cycle APR Raw Data-Final'!$T$3:$T$1977,"&lt;"&amp;E325),SUMIFS('5th Cycle APR Raw Data-Final'!I$3:I$1977,'5th Cycle APR Raw Data-Final'!$A$3:$A$1977,'SB35 Determination Data'!$K325,'5th Cycle APR Raw Data-Final'!$T$3:$T$1977,"&gt;="&amp;'SB35 Determination Data'!$F325,'5th Cycle APR Raw Data-Final'!$T$3:$T$1977,"&lt;="&amp;G325))</f>
        <v>23</v>
      </c>
      <c r="P325" s="100">
        <f t="shared" si="152"/>
        <v>1282</v>
      </c>
      <c r="Q325" s="112">
        <f t="shared" si="153"/>
        <v>0.17236927049709491</v>
      </c>
      <c r="R325" s="101">
        <f t="shared" si="154"/>
        <v>775</v>
      </c>
      <c r="S325" s="101">
        <f t="shared" si="155"/>
        <v>0</v>
      </c>
      <c r="T325" s="100">
        <f>VLOOKUP(K325,'5th Cycle APR Raw Data-Final'!$A$3:$P$1977,10,FALSE)</f>
        <v>1178</v>
      </c>
      <c r="U325" s="100">
        <f>IF(AN325&lt;1,SUMIFS('5th Cycle APR Raw Data-Final'!K$3:K$1977,'5th Cycle APR Raw Data-Final'!$A$3:$A$1977,'SB35 Determination Data'!$K325,'5th Cycle APR Raw Data-Final'!$T$3:$T$1977,"&gt;="&amp;'SB35 Determination Data'!$F325,'5th Cycle APR Raw Data-Final'!$T$3:$T$1977,"&lt;"&amp;E325),SUMIFS('5th Cycle APR Raw Data-Final'!K$3:K$1977,'5th Cycle APR Raw Data-Final'!$A$3:$A$1977,'SB35 Determination Data'!$K325,'5th Cycle APR Raw Data-Final'!$T$3:$T$1977,"&gt;="&amp;'SB35 Determination Data'!$F325,'5th Cycle APR Raw Data-Final'!$T$3:$T$1977,"&lt;="&amp;G325))</f>
        <v>57</v>
      </c>
      <c r="V325" s="100">
        <f>IF(AN325&lt;1,SUMIFS('5th Cycle APR Raw Data-Final'!L$3:L$1977,'5th Cycle APR Raw Data-Final'!$A$3:$A$1977,'SB35 Determination Data'!$K325,'5th Cycle APR Raw Data-Final'!$T$3:$T$1977,"&gt;="&amp;'SB35 Determination Data'!$F325,'5th Cycle APR Raw Data-Final'!$T$3:$T$1977,"&lt;"&amp;E325),SUMIFS('5th Cycle APR Raw Data-Final'!L$3:L$1977,'5th Cycle APR Raw Data-Final'!$A$3:$A$1977,'SB35 Determination Data'!$K325,'5th Cycle APR Raw Data-Final'!$T$3:$T$1977,"&gt;="&amp;'SB35 Determination Data'!$F325,'5th Cycle APR Raw Data-Final'!$T$3:$T$1977,"&lt;="&amp;G325))</f>
        <v>55</v>
      </c>
      <c r="W325" s="100">
        <f>IF(AN325&lt;1,SUMIFS('5th Cycle APR Raw Data-Final'!M$3:M$1977,'5th Cycle APR Raw Data-Final'!$A$3:$A$1977,'SB35 Determination Data'!$K325,'5th Cycle APR Raw Data-Final'!$T$3:$T$1977,"&gt;="&amp;'SB35 Determination Data'!$F325,'5th Cycle APR Raw Data-Final'!$T$3:$T$1977,"&lt;"&amp;E325),SUMIFS('5th Cycle APR Raw Data-Final'!M$3:M$1977,'5th Cycle APR Raw Data-Final'!$A$3:$A$1977,'SB35 Determination Data'!$K325,'5th Cycle APR Raw Data-Final'!$T$3:$T$1977,"&gt;="&amp;'SB35 Determination Data'!$F325,'5th Cycle APR Raw Data-Final'!$T$3:$T$1977,"&lt;="&amp;G325))</f>
        <v>2</v>
      </c>
      <c r="X325" s="100">
        <f t="shared" si="156"/>
        <v>1121</v>
      </c>
      <c r="Y325" s="100">
        <f t="shared" si="157"/>
        <v>57</v>
      </c>
      <c r="Z325" s="100">
        <f t="shared" si="158"/>
        <v>1121</v>
      </c>
      <c r="AA325" s="112">
        <f t="shared" si="159"/>
        <v>4.8387096774193547E-2</v>
      </c>
      <c r="AB325" s="112">
        <f t="shared" si="160"/>
        <v>4.8387096774193547E-2</v>
      </c>
      <c r="AC325" s="100">
        <f>VLOOKUP(K325,'5th Cycle APR Raw Data-Final'!$A$3:$P$1977,14,FALSE)</f>
        <v>1090</v>
      </c>
      <c r="AD325" s="100">
        <f>IF(AN325&lt;1,SUMIFS('5th Cycle APR Raw Data-Final'!$O$3:$O$1977,'5th Cycle APR Raw Data-Final'!$A$3:$A$1977,'SB35 Determination Data'!$K325,'5th Cycle APR Raw Data-Final'!$T$3:$T$1977,"&gt;="&amp;'SB35 Determination Data'!$F325,'5th Cycle APR Raw Data-Final'!$T$3:$T$1977,"&lt;"&amp;E325),SUMIFS('5th Cycle APR Raw Data-Final'!$O$3:$O$1977,'5th Cycle APR Raw Data-Final'!$A$3:$A$1977,'SB35 Determination Data'!$K325,'5th Cycle APR Raw Data-Final'!$T$3:$T$1977,"&gt;="&amp;'SB35 Determination Data'!$F325,'5th Cycle APR Raw Data-Final'!$T$3:$T$1977,"&lt;="&amp;G325))</f>
        <v>149</v>
      </c>
      <c r="AE325" s="100">
        <f t="shared" si="161"/>
        <v>941</v>
      </c>
      <c r="AF325" s="112">
        <f t="shared" si="162"/>
        <v>0.13669724770642203</v>
      </c>
      <c r="AG325" s="100">
        <f>VLOOKUP(K325,'5th Cycle APR Raw Data-Final'!$A$3:$P$1977,16,FALSE)</f>
        <v>2393</v>
      </c>
      <c r="AH325" s="100">
        <f>IF(AN325&lt;1,SUMIFS('5th Cycle APR Raw Data-Final'!$Q$3:$Q$1977,'5th Cycle APR Raw Data-Final'!$A$3:$A$1977,'SB35 Determination Data'!$K325,'5th Cycle APR Raw Data-Final'!$T$3:$T$1977,"&gt;="&amp;'SB35 Determination Data'!$F325,'5th Cycle APR Raw Data-Final'!$T$3:$T$1977,"&lt;"&amp;E325),SUMIFS('5th Cycle APR Raw Data-Final'!$Q$3:$Q$1977,'5th Cycle APR Raw Data-Final'!$A$3:$A$1977,'SB35 Determination Data'!$K325,'5th Cycle APR Raw Data-Final'!$T$3:$T$1977,"&gt;="&amp;'SB35 Determination Data'!$F325,'5th Cycle APR Raw Data-Final'!$T$3:$T$1977,"&lt;="&amp;G325))</f>
        <v>527</v>
      </c>
      <c r="AI325" s="100">
        <f t="shared" si="163"/>
        <v>1866</v>
      </c>
      <c r="AJ325" s="112">
        <f t="shared" si="164"/>
        <v>0.22022565816966153</v>
      </c>
      <c r="AK325" s="100">
        <f>VLOOKUP(K325,'5th Cycle APR Raw Data-Final'!$A$3:$R$1977,18,FALSE)</f>
        <v>6210</v>
      </c>
      <c r="AL325" s="100">
        <f>IF(AN325&lt;1,SUMIFS('5th Cycle APR Raw Data-Final'!$S$3:$S$1977,'5th Cycle APR Raw Data-Final'!$A$3:$A$1977,'SB35 Determination Data'!$K325,'5th Cycle APR Raw Data-Final'!$T$3:$T$1977,"&gt;="&amp;'SB35 Determination Data'!$F325,'5th Cycle APR Raw Data-Final'!$T$3:$T$1977,"&lt;"&amp;E325),SUMIFS('5th Cycle APR Raw Data-Final'!$S$3:$S$1977,'5th Cycle APR Raw Data-Final'!$A$3:$A$1977,'SB35 Determination Data'!$K325,'5th Cycle APR Raw Data-Final'!$T$3:$T$1977,"&gt;="&amp;'SB35 Determination Data'!$F325,'5th Cycle APR Raw Data-Final'!$T$3:$T$1977,"&lt;="&amp;G325))</f>
        <v>1000</v>
      </c>
      <c r="AM325" s="100">
        <f t="shared" si="165"/>
        <v>5210</v>
      </c>
      <c r="AN325" s="114">
        <f t="shared" si="166"/>
        <v>0.5</v>
      </c>
      <c r="AO325" s="2" t="str">
        <f t="shared" si="167"/>
        <v>YES</v>
      </c>
      <c r="AP325" s="2" t="str">
        <f t="shared" si="168"/>
        <v>NO</v>
      </c>
      <c r="AQ325" s="2" t="str">
        <f t="shared" si="169"/>
        <v>NO</v>
      </c>
      <c r="AR325" s="124" t="str">
        <f>VLOOKUP(K325,'2018Submitted'!$A$2:$C$540,3,FALSE)</f>
        <v>Successful</v>
      </c>
      <c r="AS325" s="2" t="str">
        <f t="shared" si="170"/>
        <v>NO</v>
      </c>
      <c r="AT325" s="2" t="str">
        <f t="shared" si="171"/>
        <v>NO</v>
      </c>
    </row>
    <row r="326" spans="1:46" s="2" customFormat="1" ht="12.75" customHeight="1" x14ac:dyDescent="0.2">
      <c r="A326" s="2" t="s">
        <v>61</v>
      </c>
      <c r="B326" s="2" t="str">
        <f t="shared" si="144"/>
        <v>OJAI</v>
      </c>
      <c r="C326" s="71">
        <f t="shared" si="145"/>
        <v>0.625</v>
      </c>
      <c r="D326" s="72">
        <f t="shared" si="146"/>
        <v>8</v>
      </c>
      <c r="E326" s="99">
        <f t="shared" si="147"/>
        <v>2018</v>
      </c>
      <c r="F326" s="99">
        <f t="shared" si="148"/>
        <v>2014</v>
      </c>
      <c r="G326" s="99" t="str">
        <f t="shared" si="149"/>
        <v>2021</v>
      </c>
      <c r="H326" s="2" t="str">
        <f t="shared" si="150"/>
        <v>10/15/2013</v>
      </c>
      <c r="I326" s="2" t="str">
        <f t="shared" si="151"/>
        <v>10/15/2021</v>
      </c>
      <c r="J326" s="2" t="s">
        <v>3</v>
      </c>
      <c r="K326" s="113" t="s">
        <v>216</v>
      </c>
      <c r="L326" s="100">
        <f>VLOOKUP(K326,'5th Cycle APR Raw Data-Final'!$A$3:$P$1977,6,FALSE)</f>
        <v>87</v>
      </c>
      <c r="M326" s="100">
        <f>IF(AN326&lt;1,SUMIFS('5th Cycle APR Raw Data-Final'!G$3:G$1977,'5th Cycle APR Raw Data-Final'!$A$3:$A$1977,'SB35 Determination Data'!$K326,'5th Cycle APR Raw Data-Final'!$T$3:$T$1977,"&gt;="&amp;'SB35 Determination Data'!$F326,'5th Cycle APR Raw Data-Final'!$T$3:$T$1977,"&lt;"&amp;E326),SUMIFS('5th Cycle APR Raw Data-Final'!G$3:G$1977,'5th Cycle APR Raw Data-Final'!$A$3:$A$1977,'SB35 Determination Data'!$K326,'5th Cycle APR Raw Data-Final'!$T$3:$T$1977,"&gt;="&amp;'SB35 Determination Data'!$F326,'5th Cycle APR Raw Data-Final'!$T$3:$T$1977,"&lt;="&amp;G326))</f>
        <v>0</v>
      </c>
      <c r="N326" s="100">
        <f>IF(AN326&lt;1,SUMIFS('5th Cycle APR Raw Data-Final'!H$3:H$1977,'5th Cycle APR Raw Data-Final'!$A$3:$A$1977,'SB35 Determination Data'!$K326,'5th Cycle APR Raw Data-Final'!$T$3:$T$1977,"&gt;="&amp;'SB35 Determination Data'!$F326,'5th Cycle APR Raw Data-Final'!$T$3:$T$1977,"&lt;"&amp;E326),SUMIFS('5th Cycle APR Raw Data-Final'!H$3:H$1977,'5th Cycle APR Raw Data-Final'!$A$3:$A$1977,'SB35 Determination Data'!$K326,'5th Cycle APR Raw Data-Final'!$T$3:$T$1977,"&gt;="&amp;'SB35 Determination Data'!$F326,'5th Cycle APR Raw Data-Final'!$T$3:$T$1977,"&lt;="&amp;G326))</f>
        <v>0</v>
      </c>
      <c r="O326" s="100">
        <f>IF(AN326&lt;1,SUMIFS('5th Cycle APR Raw Data-Final'!I$3:I$1977,'5th Cycle APR Raw Data-Final'!$A$3:$A$1977,'SB35 Determination Data'!$K326,'5th Cycle APR Raw Data-Final'!$T$3:$T$1977,"&gt;="&amp;'SB35 Determination Data'!$F326,'5th Cycle APR Raw Data-Final'!$T$3:$T$1977,"&lt;"&amp;E326),SUMIFS('5th Cycle APR Raw Data-Final'!I$3:I$1977,'5th Cycle APR Raw Data-Final'!$A$3:$A$1977,'SB35 Determination Data'!$K326,'5th Cycle APR Raw Data-Final'!$T$3:$T$1977,"&gt;="&amp;'SB35 Determination Data'!$F326,'5th Cycle APR Raw Data-Final'!$T$3:$T$1977,"&lt;="&amp;G326))</f>
        <v>0</v>
      </c>
      <c r="P326" s="100">
        <f t="shared" si="152"/>
        <v>87</v>
      </c>
      <c r="Q326" s="112">
        <f t="shared" si="153"/>
        <v>0</v>
      </c>
      <c r="R326" s="101">
        <f t="shared" si="154"/>
        <v>44</v>
      </c>
      <c r="S326" s="101">
        <f t="shared" si="155"/>
        <v>0</v>
      </c>
      <c r="T326" s="100">
        <f>VLOOKUP(K326,'5th Cycle APR Raw Data-Final'!$A$3:$P$1977,10,FALSE)</f>
        <v>59</v>
      </c>
      <c r="U326" s="100">
        <f>IF(AN326&lt;1,SUMIFS('5th Cycle APR Raw Data-Final'!K$3:K$1977,'5th Cycle APR Raw Data-Final'!$A$3:$A$1977,'SB35 Determination Data'!$K326,'5th Cycle APR Raw Data-Final'!$T$3:$T$1977,"&gt;="&amp;'SB35 Determination Data'!$F326,'5th Cycle APR Raw Data-Final'!$T$3:$T$1977,"&lt;"&amp;E326),SUMIFS('5th Cycle APR Raw Data-Final'!K$3:K$1977,'5th Cycle APR Raw Data-Final'!$A$3:$A$1977,'SB35 Determination Data'!$K326,'5th Cycle APR Raw Data-Final'!$T$3:$T$1977,"&gt;="&amp;'SB35 Determination Data'!$F326,'5th Cycle APR Raw Data-Final'!$T$3:$T$1977,"&lt;="&amp;G326))</f>
        <v>0</v>
      </c>
      <c r="V326" s="100">
        <f>IF(AN326&lt;1,SUMIFS('5th Cycle APR Raw Data-Final'!L$3:L$1977,'5th Cycle APR Raw Data-Final'!$A$3:$A$1977,'SB35 Determination Data'!$K326,'5th Cycle APR Raw Data-Final'!$T$3:$T$1977,"&gt;="&amp;'SB35 Determination Data'!$F326,'5th Cycle APR Raw Data-Final'!$T$3:$T$1977,"&lt;"&amp;E326),SUMIFS('5th Cycle APR Raw Data-Final'!L$3:L$1977,'5th Cycle APR Raw Data-Final'!$A$3:$A$1977,'SB35 Determination Data'!$K326,'5th Cycle APR Raw Data-Final'!$T$3:$T$1977,"&gt;="&amp;'SB35 Determination Data'!$F326,'5th Cycle APR Raw Data-Final'!$T$3:$T$1977,"&lt;="&amp;G326))</f>
        <v>0</v>
      </c>
      <c r="W326" s="100">
        <f>IF(AN326&lt;1,SUMIFS('5th Cycle APR Raw Data-Final'!M$3:M$1977,'5th Cycle APR Raw Data-Final'!$A$3:$A$1977,'SB35 Determination Data'!$K326,'5th Cycle APR Raw Data-Final'!$T$3:$T$1977,"&gt;="&amp;'SB35 Determination Data'!$F326,'5th Cycle APR Raw Data-Final'!$T$3:$T$1977,"&lt;"&amp;E326),SUMIFS('5th Cycle APR Raw Data-Final'!M$3:M$1977,'5th Cycle APR Raw Data-Final'!$A$3:$A$1977,'SB35 Determination Data'!$K326,'5th Cycle APR Raw Data-Final'!$T$3:$T$1977,"&gt;="&amp;'SB35 Determination Data'!$F326,'5th Cycle APR Raw Data-Final'!$T$3:$T$1977,"&lt;="&amp;G326))</f>
        <v>0</v>
      </c>
      <c r="X326" s="100">
        <f t="shared" si="156"/>
        <v>59</v>
      </c>
      <c r="Y326" s="100">
        <f t="shared" si="157"/>
        <v>0</v>
      </c>
      <c r="Z326" s="100">
        <f t="shared" si="158"/>
        <v>59</v>
      </c>
      <c r="AA326" s="112">
        <f t="shared" si="159"/>
        <v>0</v>
      </c>
      <c r="AB326" s="112">
        <f t="shared" si="160"/>
        <v>0</v>
      </c>
      <c r="AC326" s="100">
        <f>VLOOKUP(K326,'5th Cycle APR Raw Data-Final'!$A$3:$P$1977,14,FALSE)</f>
        <v>70</v>
      </c>
      <c r="AD326" s="100">
        <f>IF(AN326&lt;1,SUMIFS('5th Cycle APR Raw Data-Final'!$O$3:$O$1977,'5th Cycle APR Raw Data-Final'!$A$3:$A$1977,'SB35 Determination Data'!$K326,'5th Cycle APR Raw Data-Final'!$T$3:$T$1977,"&gt;="&amp;'SB35 Determination Data'!$F326,'5th Cycle APR Raw Data-Final'!$T$3:$T$1977,"&lt;"&amp;E326),SUMIFS('5th Cycle APR Raw Data-Final'!$O$3:$O$1977,'5th Cycle APR Raw Data-Final'!$A$3:$A$1977,'SB35 Determination Data'!$K326,'5th Cycle APR Raw Data-Final'!$T$3:$T$1977,"&gt;="&amp;'SB35 Determination Data'!$F326,'5th Cycle APR Raw Data-Final'!$T$3:$T$1977,"&lt;="&amp;G326))</f>
        <v>13</v>
      </c>
      <c r="AE326" s="100">
        <f t="shared" si="161"/>
        <v>57</v>
      </c>
      <c r="AF326" s="112">
        <f t="shared" si="162"/>
        <v>0.18571428571428572</v>
      </c>
      <c r="AG326" s="100">
        <f>VLOOKUP(K326,'5th Cycle APR Raw Data-Final'!$A$3:$P$1977,16,FALSE)</f>
        <v>155</v>
      </c>
      <c r="AH326" s="100">
        <f>IF(AN326&lt;1,SUMIFS('5th Cycle APR Raw Data-Final'!$Q$3:$Q$1977,'5th Cycle APR Raw Data-Final'!$A$3:$A$1977,'SB35 Determination Data'!$K326,'5th Cycle APR Raw Data-Final'!$T$3:$T$1977,"&gt;="&amp;'SB35 Determination Data'!$F326,'5th Cycle APR Raw Data-Final'!$T$3:$T$1977,"&lt;"&amp;E326),SUMIFS('5th Cycle APR Raw Data-Final'!$Q$3:$Q$1977,'5th Cycle APR Raw Data-Final'!$A$3:$A$1977,'SB35 Determination Data'!$K326,'5th Cycle APR Raw Data-Final'!$T$3:$T$1977,"&gt;="&amp;'SB35 Determination Data'!$F326,'5th Cycle APR Raw Data-Final'!$T$3:$T$1977,"&lt;="&amp;G326))</f>
        <v>10</v>
      </c>
      <c r="AI326" s="100">
        <f t="shared" si="163"/>
        <v>145</v>
      </c>
      <c r="AJ326" s="112">
        <f t="shared" si="164"/>
        <v>6.4516129032258063E-2</v>
      </c>
      <c r="AK326" s="100">
        <f>VLOOKUP(K326,'5th Cycle APR Raw Data-Final'!$A$3:$R$1977,18,FALSE)</f>
        <v>371</v>
      </c>
      <c r="AL326" s="100">
        <f>IF(AN326&lt;1,SUMIFS('5th Cycle APR Raw Data-Final'!$S$3:$S$1977,'5th Cycle APR Raw Data-Final'!$A$3:$A$1977,'SB35 Determination Data'!$K326,'5th Cycle APR Raw Data-Final'!$T$3:$T$1977,"&gt;="&amp;'SB35 Determination Data'!$F326,'5th Cycle APR Raw Data-Final'!$T$3:$T$1977,"&lt;"&amp;E326),SUMIFS('5th Cycle APR Raw Data-Final'!$S$3:$S$1977,'5th Cycle APR Raw Data-Final'!$A$3:$A$1977,'SB35 Determination Data'!$K326,'5th Cycle APR Raw Data-Final'!$T$3:$T$1977,"&gt;="&amp;'SB35 Determination Data'!$F326,'5th Cycle APR Raw Data-Final'!$T$3:$T$1977,"&lt;="&amp;G326))</f>
        <v>23</v>
      </c>
      <c r="AM326" s="100">
        <f t="shared" si="165"/>
        <v>348</v>
      </c>
      <c r="AN326" s="114">
        <f t="shared" si="166"/>
        <v>0.5</v>
      </c>
      <c r="AO326" s="2" t="str">
        <f t="shared" si="167"/>
        <v>YES</v>
      </c>
      <c r="AP326" s="2" t="str">
        <f t="shared" si="168"/>
        <v>NO</v>
      </c>
      <c r="AQ326" s="2" t="str">
        <f t="shared" si="169"/>
        <v>NO</v>
      </c>
      <c r="AR326" s="124" t="str">
        <f>VLOOKUP(K326,'2018Submitted'!$A$2:$C$540,3,FALSE)</f>
        <v>No 2018 Annual Progress Report</v>
      </c>
      <c r="AS326" s="2" t="str">
        <f t="shared" si="170"/>
        <v>NO</v>
      </c>
      <c r="AT326" s="2" t="str">
        <f t="shared" si="171"/>
        <v>NO</v>
      </c>
    </row>
    <row r="327" spans="1:46" s="2" customFormat="1" ht="12.75" customHeight="1" x14ac:dyDescent="0.2">
      <c r="A327" s="2" t="s">
        <v>2</v>
      </c>
      <c r="B327" s="2" t="str">
        <f t="shared" si="144"/>
        <v>ONTARIO</v>
      </c>
      <c r="C327" s="71">
        <f t="shared" si="145"/>
        <v>0.625</v>
      </c>
      <c r="D327" s="72">
        <f t="shared" si="146"/>
        <v>8</v>
      </c>
      <c r="E327" s="99">
        <f t="shared" si="147"/>
        <v>2018</v>
      </c>
      <c r="F327" s="99">
        <f t="shared" si="148"/>
        <v>2014</v>
      </c>
      <c r="G327" s="99" t="str">
        <f t="shared" si="149"/>
        <v>2021</v>
      </c>
      <c r="H327" s="2" t="str">
        <f t="shared" si="150"/>
        <v>10/15/2013</v>
      </c>
      <c r="I327" s="2" t="str">
        <f t="shared" si="151"/>
        <v>10/15/2021</v>
      </c>
      <c r="J327" s="2" t="s">
        <v>3</v>
      </c>
      <c r="K327" s="113" t="s">
        <v>217</v>
      </c>
      <c r="L327" s="100">
        <f>VLOOKUP(K327,'5th Cycle APR Raw Data-Final'!$A$3:$P$1977,6,FALSE)</f>
        <v>2592</v>
      </c>
      <c r="M327" s="100">
        <f>IF(AN327&lt;1,SUMIFS('5th Cycle APR Raw Data-Final'!G$3:G$1977,'5th Cycle APR Raw Data-Final'!$A$3:$A$1977,'SB35 Determination Data'!$K327,'5th Cycle APR Raw Data-Final'!$T$3:$T$1977,"&gt;="&amp;'SB35 Determination Data'!$F327,'5th Cycle APR Raw Data-Final'!$T$3:$T$1977,"&lt;"&amp;E327),SUMIFS('5th Cycle APR Raw Data-Final'!G$3:G$1977,'5th Cycle APR Raw Data-Final'!$A$3:$A$1977,'SB35 Determination Data'!$K327,'5th Cycle APR Raw Data-Final'!$T$3:$T$1977,"&gt;="&amp;'SB35 Determination Data'!$F327,'5th Cycle APR Raw Data-Final'!$T$3:$T$1977,"&lt;="&amp;G327))</f>
        <v>0</v>
      </c>
      <c r="N327" s="100">
        <f>IF(AN327&lt;1,SUMIFS('5th Cycle APR Raw Data-Final'!H$3:H$1977,'5th Cycle APR Raw Data-Final'!$A$3:$A$1977,'SB35 Determination Data'!$K327,'5th Cycle APR Raw Data-Final'!$T$3:$T$1977,"&gt;="&amp;'SB35 Determination Data'!$F327,'5th Cycle APR Raw Data-Final'!$T$3:$T$1977,"&lt;"&amp;E327),SUMIFS('5th Cycle APR Raw Data-Final'!H$3:H$1977,'5th Cycle APR Raw Data-Final'!$A$3:$A$1977,'SB35 Determination Data'!$K327,'5th Cycle APR Raw Data-Final'!$T$3:$T$1977,"&gt;="&amp;'SB35 Determination Data'!$F327,'5th Cycle APR Raw Data-Final'!$T$3:$T$1977,"&lt;="&amp;G327))</f>
        <v>0</v>
      </c>
      <c r="O327" s="100">
        <f>IF(AN327&lt;1,SUMIFS('5th Cycle APR Raw Data-Final'!I$3:I$1977,'5th Cycle APR Raw Data-Final'!$A$3:$A$1977,'SB35 Determination Data'!$K327,'5th Cycle APR Raw Data-Final'!$T$3:$T$1977,"&gt;="&amp;'SB35 Determination Data'!$F327,'5th Cycle APR Raw Data-Final'!$T$3:$T$1977,"&lt;"&amp;E327),SUMIFS('5th Cycle APR Raw Data-Final'!I$3:I$1977,'5th Cycle APR Raw Data-Final'!$A$3:$A$1977,'SB35 Determination Data'!$K327,'5th Cycle APR Raw Data-Final'!$T$3:$T$1977,"&gt;="&amp;'SB35 Determination Data'!$F327,'5th Cycle APR Raw Data-Final'!$T$3:$T$1977,"&lt;="&amp;G327))</f>
        <v>0</v>
      </c>
      <c r="P327" s="100">
        <f t="shared" si="152"/>
        <v>2592</v>
      </c>
      <c r="Q327" s="112">
        <f t="shared" si="153"/>
        <v>0</v>
      </c>
      <c r="R327" s="101">
        <f t="shared" si="154"/>
        <v>1296</v>
      </c>
      <c r="S327" s="101">
        <f t="shared" si="155"/>
        <v>0</v>
      </c>
      <c r="T327" s="100">
        <f>VLOOKUP(K327,'5th Cycle APR Raw Data-Final'!$A$3:$P$1977,10,FALSE)</f>
        <v>1745</v>
      </c>
      <c r="U327" s="100">
        <f>IF(AN327&lt;1,SUMIFS('5th Cycle APR Raw Data-Final'!K$3:K$1977,'5th Cycle APR Raw Data-Final'!$A$3:$A$1977,'SB35 Determination Data'!$K327,'5th Cycle APR Raw Data-Final'!$T$3:$T$1977,"&gt;="&amp;'SB35 Determination Data'!$F327,'5th Cycle APR Raw Data-Final'!$T$3:$T$1977,"&lt;"&amp;E327),SUMIFS('5th Cycle APR Raw Data-Final'!K$3:K$1977,'5th Cycle APR Raw Data-Final'!$A$3:$A$1977,'SB35 Determination Data'!$K327,'5th Cycle APR Raw Data-Final'!$T$3:$T$1977,"&gt;="&amp;'SB35 Determination Data'!$F327,'5th Cycle APR Raw Data-Final'!$T$3:$T$1977,"&lt;="&amp;G327))</f>
        <v>0</v>
      </c>
      <c r="V327" s="100">
        <f>IF(AN327&lt;1,SUMIFS('5th Cycle APR Raw Data-Final'!L$3:L$1977,'5th Cycle APR Raw Data-Final'!$A$3:$A$1977,'SB35 Determination Data'!$K327,'5th Cycle APR Raw Data-Final'!$T$3:$T$1977,"&gt;="&amp;'SB35 Determination Data'!$F327,'5th Cycle APR Raw Data-Final'!$T$3:$T$1977,"&lt;"&amp;E327),SUMIFS('5th Cycle APR Raw Data-Final'!L$3:L$1977,'5th Cycle APR Raw Data-Final'!$A$3:$A$1977,'SB35 Determination Data'!$K327,'5th Cycle APR Raw Data-Final'!$T$3:$T$1977,"&gt;="&amp;'SB35 Determination Data'!$F327,'5th Cycle APR Raw Data-Final'!$T$3:$T$1977,"&lt;="&amp;G327))</f>
        <v>0</v>
      </c>
      <c r="W327" s="100">
        <f>IF(AN327&lt;1,SUMIFS('5th Cycle APR Raw Data-Final'!M$3:M$1977,'5th Cycle APR Raw Data-Final'!$A$3:$A$1977,'SB35 Determination Data'!$K327,'5th Cycle APR Raw Data-Final'!$T$3:$T$1977,"&gt;="&amp;'SB35 Determination Data'!$F327,'5th Cycle APR Raw Data-Final'!$T$3:$T$1977,"&lt;"&amp;E327),SUMIFS('5th Cycle APR Raw Data-Final'!M$3:M$1977,'5th Cycle APR Raw Data-Final'!$A$3:$A$1977,'SB35 Determination Data'!$K327,'5th Cycle APR Raw Data-Final'!$T$3:$T$1977,"&gt;="&amp;'SB35 Determination Data'!$F327,'5th Cycle APR Raw Data-Final'!$T$3:$T$1977,"&lt;="&amp;G327))</f>
        <v>0</v>
      </c>
      <c r="X327" s="100">
        <f t="shared" si="156"/>
        <v>1745</v>
      </c>
      <c r="Y327" s="100">
        <f t="shared" si="157"/>
        <v>0</v>
      </c>
      <c r="Z327" s="100">
        <f t="shared" si="158"/>
        <v>1745</v>
      </c>
      <c r="AA327" s="112">
        <f t="shared" si="159"/>
        <v>0</v>
      </c>
      <c r="AB327" s="112">
        <f t="shared" si="160"/>
        <v>0</v>
      </c>
      <c r="AC327" s="100">
        <f>VLOOKUP(K327,'5th Cycle APR Raw Data-Final'!$A$3:$P$1977,14,FALSE)</f>
        <v>1977</v>
      </c>
      <c r="AD327" s="100">
        <f>IF(AN327&lt;1,SUMIFS('5th Cycle APR Raw Data-Final'!$O$3:$O$1977,'5th Cycle APR Raw Data-Final'!$A$3:$A$1977,'SB35 Determination Data'!$K327,'5th Cycle APR Raw Data-Final'!$T$3:$T$1977,"&gt;="&amp;'SB35 Determination Data'!$F327,'5th Cycle APR Raw Data-Final'!$T$3:$T$1977,"&lt;"&amp;E327),SUMIFS('5th Cycle APR Raw Data-Final'!$O$3:$O$1977,'5th Cycle APR Raw Data-Final'!$A$3:$A$1977,'SB35 Determination Data'!$K327,'5th Cycle APR Raw Data-Final'!$T$3:$T$1977,"&gt;="&amp;'SB35 Determination Data'!$F327,'5th Cycle APR Raw Data-Final'!$T$3:$T$1977,"&lt;="&amp;G327))</f>
        <v>1362</v>
      </c>
      <c r="AE327" s="100">
        <f t="shared" si="161"/>
        <v>615</v>
      </c>
      <c r="AF327" s="112">
        <f t="shared" si="162"/>
        <v>0.68892261001517452</v>
      </c>
      <c r="AG327" s="100">
        <f>VLOOKUP(K327,'5th Cycle APR Raw Data-Final'!$A$3:$P$1977,16,FALSE)</f>
        <v>4547</v>
      </c>
      <c r="AH327" s="100">
        <f>IF(AN327&lt;1,SUMIFS('5th Cycle APR Raw Data-Final'!$Q$3:$Q$1977,'5th Cycle APR Raw Data-Final'!$A$3:$A$1977,'SB35 Determination Data'!$K327,'5th Cycle APR Raw Data-Final'!$T$3:$T$1977,"&gt;="&amp;'SB35 Determination Data'!$F327,'5th Cycle APR Raw Data-Final'!$T$3:$T$1977,"&lt;"&amp;E327),SUMIFS('5th Cycle APR Raw Data-Final'!$Q$3:$Q$1977,'5th Cycle APR Raw Data-Final'!$A$3:$A$1977,'SB35 Determination Data'!$K327,'5th Cycle APR Raw Data-Final'!$T$3:$T$1977,"&gt;="&amp;'SB35 Determination Data'!$F327,'5th Cycle APR Raw Data-Final'!$T$3:$T$1977,"&lt;="&amp;G327))</f>
        <v>2006</v>
      </c>
      <c r="AI327" s="100">
        <f t="shared" si="163"/>
        <v>2541</v>
      </c>
      <c r="AJ327" s="112">
        <f t="shared" si="164"/>
        <v>0.44117000219925223</v>
      </c>
      <c r="AK327" s="100">
        <f>VLOOKUP(K327,'5th Cycle APR Raw Data-Final'!$A$3:$R$1977,18,FALSE)</f>
        <v>10861</v>
      </c>
      <c r="AL327" s="100">
        <f>IF(AN327&lt;1,SUMIFS('5th Cycle APR Raw Data-Final'!$S$3:$S$1977,'5th Cycle APR Raw Data-Final'!$A$3:$A$1977,'SB35 Determination Data'!$K327,'5th Cycle APR Raw Data-Final'!$T$3:$T$1977,"&gt;="&amp;'SB35 Determination Data'!$F327,'5th Cycle APR Raw Data-Final'!$T$3:$T$1977,"&lt;"&amp;E327),SUMIFS('5th Cycle APR Raw Data-Final'!$S$3:$S$1977,'5th Cycle APR Raw Data-Final'!$A$3:$A$1977,'SB35 Determination Data'!$K327,'5th Cycle APR Raw Data-Final'!$T$3:$T$1977,"&gt;="&amp;'SB35 Determination Data'!$F327,'5th Cycle APR Raw Data-Final'!$T$3:$T$1977,"&lt;="&amp;G327))</f>
        <v>3368</v>
      </c>
      <c r="AM327" s="100">
        <f t="shared" si="165"/>
        <v>7493</v>
      </c>
      <c r="AN327" s="114">
        <f t="shared" si="166"/>
        <v>0.5</v>
      </c>
      <c r="AO327" s="2" t="str">
        <f t="shared" si="167"/>
        <v>YES</v>
      </c>
      <c r="AP327" s="2" t="str">
        <f t="shared" si="168"/>
        <v>NO</v>
      </c>
      <c r="AQ327" s="2" t="str">
        <f t="shared" si="169"/>
        <v>NO</v>
      </c>
      <c r="AR327" s="124" t="str">
        <f>VLOOKUP(K327,'2018Submitted'!$A$2:$C$540,3,FALSE)</f>
        <v>Successful</v>
      </c>
      <c r="AS327" s="2" t="str">
        <f t="shared" si="170"/>
        <v>NO</v>
      </c>
      <c r="AT327" s="2" t="str">
        <f t="shared" si="171"/>
        <v>NO</v>
      </c>
    </row>
    <row r="328" spans="1:46" s="2" customFormat="1" ht="12.75" customHeight="1" x14ac:dyDescent="0.2">
      <c r="A328" s="2" t="s">
        <v>12</v>
      </c>
      <c r="B328" s="2" t="str">
        <f t="shared" si="144"/>
        <v>ORANGE</v>
      </c>
      <c r="C328" s="71">
        <f t="shared" si="145"/>
        <v>0.625</v>
      </c>
      <c r="D328" s="72">
        <f t="shared" si="146"/>
        <v>8</v>
      </c>
      <c r="E328" s="99">
        <f t="shared" si="147"/>
        <v>2018</v>
      </c>
      <c r="F328" s="99">
        <f t="shared" si="148"/>
        <v>2014</v>
      </c>
      <c r="G328" s="99" t="str">
        <f t="shared" si="149"/>
        <v>2021</v>
      </c>
      <c r="H328" s="2" t="str">
        <f t="shared" si="150"/>
        <v>10/15/2013</v>
      </c>
      <c r="I328" s="2" t="str">
        <f t="shared" si="151"/>
        <v>10/15/2021</v>
      </c>
      <c r="J328" s="2" t="s">
        <v>3</v>
      </c>
      <c r="K328" s="113" t="s">
        <v>12</v>
      </c>
      <c r="L328" s="100">
        <f>VLOOKUP(K328,'5th Cycle APR Raw Data-Final'!$A$3:$P$1977,6,FALSE)</f>
        <v>83</v>
      </c>
      <c r="M328" s="100">
        <f>IF(AN328&lt;1,SUMIFS('5th Cycle APR Raw Data-Final'!G$3:G$1977,'5th Cycle APR Raw Data-Final'!$A$3:$A$1977,'SB35 Determination Data'!$K328,'5th Cycle APR Raw Data-Final'!$T$3:$T$1977,"&gt;="&amp;'SB35 Determination Data'!$F328,'5th Cycle APR Raw Data-Final'!$T$3:$T$1977,"&lt;"&amp;E328),SUMIFS('5th Cycle APR Raw Data-Final'!G$3:G$1977,'5th Cycle APR Raw Data-Final'!$A$3:$A$1977,'SB35 Determination Data'!$K328,'5th Cycle APR Raw Data-Final'!$T$3:$T$1977,"&gt;="&amp;'SB35 Determination Data'!$F328,'5th Cycle APR Raw Data-Final'!$T$3:$T$1977,"&lt;="&amp;G328))</f>
        <v>7</v>
      </c>
      <c r="N328" s="100">
        <f>IF(AN328&lt;1,SUMIFS('5th Cycle APR Raw Data-Final'!H$3:H$1977,'5th Cycle APR Raw Data-Final'!$A$3:$A$1977,'SB35 Determination Data'!$K328,'5th Cycle APR Raw Data-Final'!$T$3:$T$1977,"&gt;="&amp;'SB35 Determination Data'!$F328,'5th Cycle APR Raw Data-Final'!$T$3:$T$1977,"&lt;"&amp;E328),SUMIFS('5th Cycle APR Raw Data-Final'!H$3:H$1977,'5th Cycle APR Raw Data-Final'!$A$3:$A$1977,'SB35 Determination Data'!$K328,'5th Cycle APR Raw Data-Final'!$T$3:$T$1977,"&gt;="&amp;'SB35 Determination Data'!$F328,'5th Cycle APR Raw Data-Final'!$T$3:$T$1977,"&lt;="&amp;G328))</f>
        <v>7</v>
      </c>
      <c r="O328" s="100">
        <f>IF(AN328&lt;1,SUMIFS('5th Cycle APR Raw Data-Final'!I$3:I$1977,'5th Cycle APR Raw Data-Final'!$A$3:$A$1977,'SB35 Determination Data'!$K328,'5th Cycle APR Raw Data-Final'!$T$3:$T$1977,"&gt;="&amp;'SB35 Determination Data'!$F328,'5th Cycle APR Raw Data-Final'!$T$3:$T$1977,"&lt;"&amp;E328),SUMIFS('5th Cycle APR Raw Data-Final'!I$3:I$1977,'5th Cycle APR Raw Data-Final'!$A$3:$A$1977,'SB35 Determination Data'!$K328,'5th Cycle APR Raw Data-Final'!$T$3:$T$1977,"&gt;="&amp;'SB35 Determination Data'!$F328,'5th Cycle APR Raw Data-Final'!$T$3:$T$1977,"&lt;="&amp;G328))</f>
        <v>0</v>
      </c>
      <c r="P328" s="100">
        <f t="shared" si="152"/>
        <v>76</v>
      </c>
      <c r="Q328" s="112">
        <f t="shared" si="153"/>
        <v>8.4337349397590355E-2</v>
      </c>
      <c r="R328" s="101">
        <f t="shared" si="154"/>
        <v>42</v>
      </c>
      <c r="S328" s="101">
        <f t="shared" si="155"/>
        <v>0</v>
      </c>
      <c r="T328" s="100">
        <f>VLOOKUP(K328,'5th Cycle APR Raw Data-Final'!$A$3:$P$1977,10,FALSE)</f>
        <v>59</v>
      </c>
      <c r="U328" s="100">
        <f>IF(AN328&lt;1,SUMIFS('5th Cycle APR Raw Data-Final'!K$3:K$1977,'5th Cycle APR Raw Data-Final'!$A$3:$A$1977,'SB35 Determination Data'!$K328,'5th Cycle APR Raw Data-Final'!$T$3:$T$1977,"&gt;="&amp;'SB35 Determination Data'!$F328,'5th Cycle APR Raw Data-Final'!$T$3:$T$1977,"&lt;"&amp;E328),SUMIFS('5th Cycle APR Raw Data-Final'!K$3:K$1977,'5th Cycle APR Raw Data-Final'!$A$3:$A$1977,'SB35 Determination Data'!$K328,'5th Cycle APR Raw Data-Final'!$T$3:$T$1977,"&gt;="&amp;'SB35 Determination Data'!$F328,'5th Cycle APR Raw Data-Final'!$T$3:$T$1977,"&lt;="&amp;G328))</f>
        <v>3</v>
      </c>
      <c r="V328" s="100">
        <f>IF(AN328&lt;1,SUMIFS('5th Cycle APR Raw Data-Final'!L$3:L$1977,'5th Cycle APR Raw Data-Final'!$A$3:$A$1977,'SB35 Determination Data'!$K328,'5th Cycle APR Raw Data-Final'!$T$3:$T$1977,"&gt;="&amp;'SB35 Determination Data'!$F328,'5th Cycle APR Raw Data-Final'!$T$3:$T$1977,"&lt;"&amp;E328),SUMIFS('5th Cycle APR Raw Data-Final'!L$3:L$1977,'5th Cycle APR Raw Data-Final'!$A$3:$A$1977,'SB35 Determination Data'!$K328,'5th Cycle APR Raw Data-Final'!$T$3:$T$1977,"&gt;="&amp;'SB35 Determination Data'!$F328,'5th Cycle APR Raw Data-Final'!$T$3:$T$1977,"&lt;="&amp;G328))</f>
        <v>3</v>
      </c>
      <c r="W328" s="100">
        <f>IF(AN328&lt;1,SUMIFS('5th Cycle APR Raw Data-Final'!M$3:M$1977,'5th Cycle APR Raw Data-Final'!$A$3:$A$1977,'SB35 Determination Data'!$K328,'5th Cycle APR Raw Data-Final'!$T$3:$T$1977,"&gt;="&amp;'SB35 Determination Data'!$F328,'5th Cycle APR Raw Data-Final'!$T$3:$T$1977,"&lt;"&amp;E328),SUMIFS('5th Cycle APR Raw Data-Final'!M$3:M$1977,'5th Cycle APR Raw Data-Final'!$A$3:$A$1977,'SB35 Determination Data'!$K328,'5th Cycle APR Raw Data-Final'!$T$3:$T$1977,"&gt;="&amp;'SB35 Determination Data'!$F328,'5th Cycle APR Raw Data-Final'!$T$3:$T$1977,"&lt;="&amp;G328))</f>
        <v>0</v>
      </c>
      <c r="X328" s="100">
        <f t="shared" si="156"/>
        <v>56</v>
      </c>
      <c r="Y328" s="100">
        <f t="shared" si="157"/>
        <v>3</v>
      </c>
      <c r="Z328" s="100">
        <f t="shared" si="158"/>
        <v>56</v>
      </c>
      <c r="AA328" s="112">
        <f t="shared" si="159"/>
        <v>5.0847457627118647E-2</v>
      </c>
      <c r="AB328" s="112">
        <f t="shared" si="160"/>
        <v>5.0847457627118647E-2</v>
      </c>
      <c r="AC328" s="100">
        <f>VLOOKUP(K328,'5th Cycle APR Raw Data-Final'!$A$3:$P$1977,14,FALSE)</f>
        <v>66</v>
      </c>
      <c r="AD328" s="100">
        <f>IF(AN328&lt;1,SUMIFS('5th Cycle APR Raw Data-Final'!$O$3:$O$1977,'5th Cycle APR Raw Data-Final'!$A$3:$A$1977,'SB35 Determination Data'!$K328,'5th Cycle APR Raw Data-Final'!$T$3:$T$1977,"&gt;="&amp;'SB35 Determination Data'!$F328,'5th Cycle APR Raw Data-Final'!$T$3:$T$1977,"&lt;"&amp;E328),SUMIFS('5th Cycle APR Raw Data-Final'!$O$3:$O$1977,'5th Cycle APR Raw Data-Final'!$A$3:$A$1977,'SB35 Determination Data'!$K328,'5th Cycle APR Raw Data-Final'!$T$3:$T$1977,"&gt;="&amp;'SB35 Determination Data'!$F328,'5th Cycle APR Raw Data-Final'!$T$3:$T$1977,"&lt;="&amp;G328))</f>
        <v>81</v>
      </c>
      <c r="AE328" s="100">
        <f t="shared" si="161"/>
        <v>0</v>
      </c>
      <c r="AF328" s="112">
        <f t="shared" si="162"/>
        <v>1.2272727272727273</v>
      </c>
      <c r="AG328" s="100">
        <f>VLOOKUP(K328,'5th Cycle APR Raw Data-Final'!$A$3:$P$1977,16,FALSE)</f>
        <v>155</v>
      </c>
      <c r="AH328" s="100">
        <f>IF(AN328&lt;1,SUMIFS('5th Cycle APR Raw Data-Final'!$Q$3:$Q$1977,'5th Cycle APR Raw Data-Final'!$A$3:$A$1977,'SB35 Determination Data'!$K328,'5th Cycle APR Raw Data-Final'!$T$3:$T$1977,"&gt;="&amp;'SB35 Determination Data'!$F328,'5th Cycle APR Raw Data-Final'!$T$3:$T$1977,"&lt;"&amp;E328),SUMIFS('5th Cycle APR Raw Data-Final'!$Q$3:$Q$1977,'5th Cycle APR Raw Data-Final'!$A$3:$A$1977,'SB35 Determination Data'!$K328,'5th Cycle APR Raw Data-Final'!$T$3:$T$1977,"&gt;="&amp;'SB35 Determination Data'!$F328,'5th Cycle APR Raw Data-Final'!$T$3:$T$1977,"&lt;="&amp;G328))</f>
        <v>400</v>
      </c>
      <c r="AI328" s="100">
        <f t="shared" si="163"/>
        <v>0</v>
      </c>
      <c r="AJ328" s="112">
        <f t="shared" si="164"/>
        <v>2.5806451612903225</v>
      </c>
      <c r="AK328" s="100">
        <f>VLOOKUP(K328,'5th Cycle APR Raw Data-Final'!$A$3:$R$1977,18,FALSE)</f>
        <v>363</v>
      </c>
      <c r="AL328" s="100">
        <f>IF(AN328&lt;1,SUMIFS('5th Cycle APR Raw Data-Final'!$S$3:$S$1977,'5th Cycle APR Raw Data-Final'!$A$3:$A$1977,'SB35 Determination Data'!$K328,'5th Cycle APR Raw Data-Final'!$T$3:$T$1977,"&gt;="&amp;'SB35 Determination Data'!$F328,'5th Cycle APR Raw Data-Final'!$T$3:$T$1977,"&lt;"&amp;E328),SUMIFS('5th Cycle APR Raw Data-Final'!$S$3:$S$1977,'5th Cycle APR Raw Data-Final'!$A$3:$A$1977,'SB35 Determination Data'!$K328,'5th Cycle APR Raw Data-Final'!$T$3:$T$1977,"&gt;="&amp;'SB35 Determination Data'!$F328,'5th Cycle APR Raw Data-Final'!$T$3:$T$1977,"&lt;="&amp;G328))</f>
        <v>491</v>
      </c>
      <c r="AM328" s="100">
        <f t="shared" si="165"/>
        <v>132</v>
      </c>
      <c r="AN328" s="114">
        <f t="shared" si="166"/>
        <v>0.5</v>
      </c>
      <c r="AO328" s="2" t="str">
        <f t="shared" si="167"/>
        <v>NO</v>
      </c>
      <c r="AP328" s="2" t="str">
        <f t="shared" si="168"/>
        <v>YES</v>
      </c>
      <c r="AQ328" s="2" t="str">
        <f t="shared" si="169"/>
        <v>NO</v>
      </c>
      <c r="AR328" s="124" t="str">
        <f>VLOOKUP(K328,'2018Submitted'!$A$2:$C$540,3,FALSE)</f>
        <v>Successful</v>
      </c>
      <c r="AS328" s="2" t="str">
        <f t="shared" si="170"/>
        <v>NO</v>
      </c>
      <c r="AT328" s="2" t="str">
        <f t="shared" si="171"/>
        <v>YES</v>
      </c>
    </row>
    <row r="329" spans="1:46" s="2" customFormat="1" ht="12.75" customHeight="1" x14ac:dyDescent="0.2">
      <c r="A329" s="2" t="s">
        <v>12</v>
      </c>
      <c r="B329" s="2" t="str">
        <f t="shared" si="144"/>
        <v>ORANGE COUNTY</v>
      </c>
      <c r="C329" s="71">
        <f t="shared" si="145"/>
        <v>0.625</v>
      </c>
      <c r="D329" s="72">
        <f t="shared" si="146"/>
        <v>8</v>
      </c>
      <c r="E329" s="99">
        <f t="shared" si="147"/>
        <v>2018</v>
      </c>
      <c r="F329" s="99">
        <f t="shared" si="148"/>
        <v>2014</v>
      </c>
      <c r="G329" s="99" t="str">
        <f t="shared" si="149"/>
        <v>2021</v>
      </c>
      <c r="H329" s="2" t="str">
        <f t="shared" si="150"/>
        <v>10/15/2013</v>
      </c>
      <c r="I329" s="2" t="str">
        <f t="shared" si="151"/>
        <v>10/15/2021</v>
      </c>
      <c r="J329" s="2" t="s">
        <v>3</v>
      </c>
      <c r="K329" s="113" t="s">
        <v>218</v>
      </c>
      <c r="L329" s="100">
        <f>VLOOKUP(K329,'5th Cycle APR Raw Data-Final'!$A$3:$P$1977,6,FALSE)</f>
        <v>1240</v>
      </c>
      <c r="M329" s="100">
        <f>IF(AN329&lt;1,SUMIFS('5th Cycle APR Raw Data-Final'!G$3:G$1977,'5th Cycle APR Raw Data-Final'!$A$3:$A$1977,'SB35 Determination Data'!$K329,'5th Cycle APR Raw Data-Final'!$T$3:$T$1977,"&gt;="&amp;'SB35 Determination Data'!$F329,'5th Cycle APR Raw Data-Final'!$T$3:$T$1977,"&lt;"&amp;E329),SUMIFS('5th Cycle APR Raw Data-Final'!G$3:G$1977,'5th Cycle APR Raw Data-Final'!$A$3:$A$1977,'SB35 Determination Data'!$K329,'5th Cycle APR Raw Data-Final'!$T$3:$T$1977,"&gt;="&amp;'SB35 Determination Data'!$F329,'5th Cycle APR Raw Data-Final'!$T$3:$T$1977,"&lt;="&amp;G329))</f>
        <v>81</v>
      </c>
      <c r="N329" s="100">
        <f>IF(AN329&lt;1,SUMIFS('5th Cycle APR Raw Data-Final'!H$3:H$1977,'5th Cycle APR Raw Data-Final'!$A$3:$A$1977,'SB35 Determination Data'!$K329,'5th Cycle APR Raw Data-Final'!$T$3:$T$1977,"&gt;="&amp;'SB35 Determination Data'!$F329,'5th Cycle APR Raw Data-Final'!$T$3:$T$1977,"&lt;"&amp;E329),SUMIFS('5th Cycle APR Raw Data-Final'!H$3:H$1977,'5th Cycle APR Raw Data-Final'!$A$3:$A$1977,'SB35 Determination Data'!$K329,'5th Cycle APR Raw Data-Final'!$T$3:$T$1977,"&gt;="&amp;'SB35 Determination Data'!$F329,'5th Cycle APR Raw Data-Final'!$T$3:$T$1977,"&lt;="&amp;G329))</f>
        <v>81</v>
      </c>
      <c r="O329" s="100">
        <f>IF(AN329&lt;1,SUMIFS('5th Cycle APR Raw Data-Final'!I$3:I$1977,'5th Cycle APR Raw Data-Final'!$A$3:$A$1977,'SB35 Determination Data'!$K329,'5th Cycle APR Raw Data-Final'!$T$3:$T$1977,"&gt;="&amp;'SB35 Determination Data'!$F329,'5th Cycle APR Raw Data-Final'!$T$3:$T$1977,"&lt;"&amp;E329),SUMIFS('5th Cycle APR Raw Data-Final'!I$3:I$1977,'5th Cycle APR Raw Data-Final'!$A$3:$A$1977,'SB35 Determination Data'!$K329,'5th Cycle APR Raw Data-Final'!$T$3:$T$1977,"&gt;="&amp;'SB35 Determination Data'!$F329,'5th Cycle APR Raw Data-Final'!$T$3:$T$1977,"&lt;="&amp;G329))</f>
        <v>0</v>
      </c>
      <c r="P329" s="100">
        <f t="shared" si="152"/>
        <v>1159</v>
      </c>
      <c r="Q329" s="112">
        <f t="shared" si="153"/>
        <v>6.5322580645161291E-2</v>
      </c>
      <c r="R329" s="101">
        <f t="shared" si="154"/>
        <v>620</v>
      </c>
      <c r="S329" s="101">
        <f t="shared" si="155"/>
        <v>0</v>
      </c>
      <c r="T329" s="100">
        <f>VLOOKUP(K329,'5th Cycle APR Raw Data-Final'!$A$3:$P$1977,10,FALSE)</f>
        <v>879</v>
      </c>
      <c r="U329" s="100">
        <f>IF(AN329&lt;1,SUMIFS('5th Cycle APR Raw Data-Final'!K$3:K$1977,'5th Cycle APR Raw Data-Final'!$A$3:$A$1977,'SB35 Determination Data'!$K329,'5th Cycle APR Raw Data-Final'!$T$3:$T$1977,"&gt;="&amp;'SB35 Determination Data'!$F329,'5th Cycle APR Raw Data-Final'!$T$3:$T$1977,"&lt;"&amp;E329),SUMIFS('5th Cycle APR Raw Data-Final'!K$3:K$1977,'5th Cycle APR Raw Data-Final'!$A$3:$A$1977,'SB35 Determination Data'!$K329,'5th Cycle APR Raw Data-Final'!$T$3:$T$1977,"&gt;="&amp;'SB35 Determination Data'!$F329,'5th Cycle APR Raw Data-Final'!$T$3:$T$1977,"&lt;="&amp;G329))</f>
        <v>151</v>
      </c>
      <c r="V329" s="100">
        <f>IF(AN329&lt;1,SUMIFS('5th Cycle APR Raw Data-Final'!L$3:L$1977,'5th Cycle APR Raw Data-Final'!$A$3:$A$1977,'SB35 Determination Data'!$K329,'5th Cycle APR Raw Data-Final'!$T$3:$T$1977,"&gt;="&amp;'SB35 Determination Data'!$F329,'5th Cycle APR Raw Data-Final'!$T$3:$T$1977,"&lt;"&amp;E329),SUMIFS('5th Cycle APR Raw Data-Final'!L$3:L$1977,'5th Cycle APR Raw Data-Final'!$A$3:$A$1977,'SB35 Determination Data'!$K329,'5th Cycle APR Raw Data-Final'!$T$3:$T$1977,"&gt;="&amp;'SB35 Determination Data'!$F329,'5th Cycle APR Raw Data-Final'!$T$3:$T$1977,"&lt;="&amp;G329))</f>
        <v>151</v>
      </c>
      <c r="W329" s="100">
        <f>IF(AN329&lt;1,SUMIFS('5th Cycle APR Raw Data-Final'!M$3:M$1977,'5th Cycle APR Raw Data-Final'!$A$3:$A$1977,'SB35 Determination Data'!$K329,'5th Cycle APR Raw Data-Final'!$T$3:$T$1977,"&gt;="&amp;'SB35 Determination Data'!$F329,'5th Cycle APR Raw Data-Final'!$T$3:$T$1977,"&lt;"&amp;E329),SUMIFS('5th Cycle APR Raw Data-Final'!M$3:M$1977,'5th Cycle APR Raw Data-Final'!$A$3:$A$1977,'SB35 Determination Data'!$K329,'5th Cycle APR Raw Data-Final'!$T$3:$T$1977,"&gt;="&amp;'SB35 Determination Data'!$F329,'5th Cycle APR Raw Data-Final'!$T$3:$T$1977,"&lt;="&amp;G329))</f>
        <v>0</v>
      </c>
      <c r="X329" s="100">
        <f t="shared" si="156"/>
        <v>728</v>
      </c>
      <c r="Y329" s="100">
        <f t="shared" si="157"/>
        <v>151</v>
      </c>
      <c r="Z329" s="100">
        <f t="shared" si="158"/>
        <v>728</v>
      </c>
      <c r="AA329" s="112">
        <f t="shared" si="159"/>
        <v>0.17178612059158135</v>
      </c>
      <c r="AB329" s="112">
        <f t="shared" si="160"/>
        <v>0.17178612059158135</v>
      </c>
      <c r="AC329" s="100">
        <f>VLOOKUP(K329,'5th Cycle APR Raw Data-Final'!$A$3:$P$1977,14,FALSE)</f>
        <v>979</v>
      </c>
      <c r="AD329" s="100">
        <f>IF(AN329&lt;1,SUMIFS('5th Cycle APR Raw Data-Final'!$O$3:$O$1977,'5th Cycle APR Raw Data-Final'!$A$3:$A$1977,'SB35 Determination Data'!$K329,'5th Cycle APR Raw Data-Final'!$T$3:$T$1977,"&gt;="&amp;'SB35 Determination Data'!$F329,'5th Cycle APR Raw Data-Final'!$T$3:$T$1977,"&lt;"&amp;E329),SUMIFS('5th Cycle APR Raw Data-Final'!$O$3:$O$1977,'5th Cycle APR Raw Data-Final'!$A$3:$A$1977,'SB35 Determination Data'!$K329,'5th Cycle APR Raw Data-Final'!$T$3:$T$1977,"&gt;="&amp;'SB35 Determination Data'!$F329,'5th Cycle APR Raw Data-Final'!$T$3:$T$1977,"&lt;="&amp;G329))</f>
        <v>180</v>
      </c>
      <c r="AE329" s="100">
        <f t="shared" si="161"/>
        <v>799</v>
      </c>
      <c r="AF329" s="112">
        <f t="shared" si="162"/>
        <v>0.18386108273748722</v>
      </c>
      <c r="AG329" s="100">
        <f>VLOOKUP(K329,'5th Cycle APR Raw Data-Final'!$A$3:$P$1977,16,FALSE)</f>
        <v>2174</v>
      </c>
      <c r="AH329" s="100">
        <f>IF(AN329&lt;1,SUMIFS('5th Cycle APR Raw Data-Final'!$Q$3:$Q$1977,'5th Cycle APR Raw Data-Final'!$A$3:$A$1977,'SB35 Determination Data'!$K329,'5th Cycle APR Raw Data-Final'!$T$3:$T$1977,"&gt;="&amp;'SB35 Determination Data'!$F329,'5th Cycle APR Raw Data-Final'!$T$3:$T$1977,"&lt;"&amp;E329),SUMIFS('5th Cycle APR Raw Data-Final'!$Q$3:$Q$1977,'5th Cycle APR Raw Data-Final'!$A$3:$A$1977,'SB35 Determination Data'!$K329,'5th Cycle APR Raw Data-Final'!$T$3:$T$1977,"&gt;="&amp;'SB35 Determination Data'!$F329,'5th Cycle APR Raw Data-Final'!$T$3:$T$1977,"&lt;="&amp;G329))</f>
        <v>3274</v>
      </c>
      <c r="AI329" s="100">
        <f t="shared" si="163"/>
        <v>0</v>
      </c>
      <c r="AJ329" s="112">
        <f t="shared" si="164"/>
        <v>1.5059797608095675</v>
      </c>
      <c r="AK329" s="100">
        <f>VLOOKUP(K329,'5th Cycle APR Raw Data-Final'!$A$3:$R$1977,18,FALSE)</f>
        <v>5272</v>
      </c>
      <c r="AL329" s="100">
        <f>IF(AN329&lt;1,SUMIFS('5th Cycle APR Raw Data-Final'!$S$3:$S$1977,'5th Cycle APR Raw Data-Final'!$A$3:$A$1977,'SB35 Determination Data'!$K329,'5th Cycle APR Raw Data-Final'!$T$3:$T$1977,"&gt;="&amp;'SB35 Determination Data'!$F329,'5th Cycle APR Raw Data-Final'!$T$3:$T$1977,"&lt;"&amp;E329),SUMIFS('5th Cycle APR Raw Data-Final'!$S$3:$S$1977,'5th Cycle APR Raw Data-Final'!$A$3:$A$1977,'SB35 Determination Data'!$K329,'5th Cycle APR Raw Data-Final'!$T$3:$T$1977,"&gt;="&amp;'SB35 Determination Data'!$F329,'5th Cycle APR Raw Data-Final'!$T$3:$T$1977,"&lt;="&amp;G329))</f>
        <v>3686</v>
      </c>
      <c r="AM329" s="100">
        <f t="shared" si="165"/>
        <v>2686</v>
      </c>
      <c r="AN329" s="114">
        <f t="shared" si="166"/>
        <v>0.5</v>
      </c>
      <c r="AO329" s="2" t="str">
        <f t="shared" si="167"/>
        <v>NO</v>
      </c>
      <c r="AP329" s="2" t="str">
        <f t="shared" si="168"/>
        <v>YES</v>
      </c>
      <c r="AQ329" s="2" t="str">
        <f t="shared" si="169"/>
        <v>NO</v>
      </c>
      <c r="AR329" s="124" t="str">
        <f>VLOOKUP(K329,'2018Submitted'!$A$2:$C$540,3,FALSE)</f>
        <v>Successful</v>
      </c>
      <c r="AS329" s="2" t="str">
        <f t="shared" si="170"/>
        <v>NO</v>
      </c>
      <c r="AT329" s="2" t="str">
        <f t="shared" si="171"/>
        <v>YES</v>
      </c>
    </row>
    <row r="330" spans="1:46" s="2" customFormat="1" ht="12.75" customHeight="1" x14ac:dyDescent="0.2">
      <c r="A330" s="2" t="s">
        <v>82</v>
      </c>
      <c r="B330" s="2" t="str">
        <f t="shared" si="144"/>
        <v>ORANGE COVE</v>
      </c>
      <c r="C330" s="71">
        <f t="shared" si="145"/>
        <v>0.375</v>
      </c>
      <c r="D330" s="72">
        <f t="shared" si="146"/>
        <v>8</v>
      </c>
      <c r="E330" s="99">
        <f t="shared" si="147"/>
        <v>2020</v>
      </c>
      <c r="F330" s="99">
        <f t="shared" si="148"/>
        <v>2016</v>
      </c>
      <c r="G330" s="99" t="str">
        <f t="shared" si="149"/>
        <v>2023</v>
      </c>
      <c r="H330" s="2" t="str">
        <f t="shared" si="150"/>
        <v>12/31/2015</v>
      </c>
      <c r="I330" s="2" t="str">
        <f t="shared" si="151"/>
        <v>12/31/2023</v>
      </c>
      <c r="J330" s="2" t="s">
        <v>26</v>
      </c>
      <c r="K330" s="113" t="s">
        <v>1383</v>
      </c>
      <c r="L330" s="100">
        <f>VLOOKUP(K330,'5th Cycle APR Raw Data-Final'!$A$3:$P$1977,6,FALSE)</f>
        <v>111</v>
      </c>
      <c r="M330" s="100">
        <f>IF(AN330&lt;1,SUMIFS('5th Cycle APR Raw Data-Final'!G$3:G$1977,'5th Cycle APR Raw Data-Final'!$A$3:$A$1977,'SB35 Determination Data'!$K330,'5th Cycle APR Raw Data-Final'!$T$3:$T$1977,"&gt;="&amp;'SB35 Determination Data'!$F330,'5th Cycle APR Raw Data-Final'!$T$3:$T$1977,"&lt;"&amp;E330),SUMIFS('5th Cycle APR Raw Data-Final'!G$3:G$1977,'5th Cycle APR Raw Data-Final'!$A$3:$A$1977,'SB35 Determination Data'!$K330,'5th Cycle APR Raw Data-Final'!$T$3:$T$1977,"&gt;="&amp;'SB35 Determination Data'!$F330,'5th Cycle APR Raw Data-Final'!$T$3:$T$1977,"&lt;="&amp;G330))</f>
        <v>0</v>
      </c>
      <c r="N330" s="100">
        <f>IF(AN330&lt;1,SUMIFS('5th Cycle APR Raw Data-Final'!H$3:H$1977,'5th Cycle APR Raw Data-Final'!$A$3:$A$1977,'SB35 Determination Data'!$K330,'5th Cycle APR Raw Data-Final'!$T$3:$T$1977,"&gt;="&amp;'SB35 Determination Data'!$F330,'5th Cycle APR Raw Data-Final'!$T$3:$T$1977,"&lt;"&amp;E330),SUMIFS('5th Cycle APR Raw Data-Final'!H$3:H$1977,'5th Cycle APR Raw Data-Final'!$A$3:$A$1977,'SB35 Determination Data'!$K330,'5th Cycle APR Raw Data-Final'!$T$3:$T$1977,"&gt;="&amp;'SB35 Determination Data'!$F330,'5th Cycle APR Raw Data-Final'!$T$3:$T$1977,"&lt;="&amp;G330))</f>
        <v>0</v>
      </c>
      <c r="O330" s="100">
        <f>IF(AN330&lt;1,SUMIFS('5th Cycle APR Raw Data-Final'!I$3:I$1977,'5th Cycle APR Raw Data-Final'!$A$3:$A$1977,'SB35 Determination Data'!$K330,'5th Cycle APR Raw Data-Final'!$T$3:$T$1977,"&gt;="&amp;'SB35 Determination Data'!$F330,'5th Cycle APR Raw Data-Final'!$T$3:$T$1977,"&lt;"&amp;E330),SUMIFS('5th Cycle APR Raw Data-Final'!I$3:I$1977,'5th Cycle APR Raw Data-Final'!$A$3:$A$1977,'SB35 Determination Data'!$K330,'5th Cycle APR Raw Data-Final'!$T$3:$T$1977,"&gt;="&amp;'SB35 Determination Data'!$F330,'5th Cycle APR Raw Data-Final'!$T$3:$T$1977,"&lt;="&amp;G330))</f>
        <v>0</v>
      </c>
      <c r="P330" s="100">
        <f t="shared" si="152"/>
        <v>111</v>
      </c>
      <c r="Q330" s="112">
        <f t="shared" si="153"/>
        <v>0</v>
      </c>
      <c r="R330" s="101">
        <f t="shared" si="154"/>
        <v>42</v>
      </c>
      <c r="S330" s="101">
        <f t="shared" si="155"/>
        <v>0</v>
      </c>
      <c r="T330" s="100">
        <f>VLOOKUP(K330,'5th Cycle APR Raw Data-Final'!$A$3:$P$1977,10,FALSE)</f>
        <v>86</v>
      </c>
      <c r="U330" s="100">
        <f>IF(AN330&lt;1,SUMIFS('5th Cycle APR Raw Data-Final'!K$3:K$1977,'5th Cycle APR Raw Data-Final'!$A$3:$A$1977,'SB35 Determination Data'!$K330,'5th Cycle APR Raw Data-Final'!$T$3:$T$1977,"&gt;="&amp;'SB35 Determination Data'!$F330,'5th Cycle APR Raw Data-Final'!$T$3:$T$1977,"&lt;"&amp;E330),SUMIFS('5th Cycle APR Raw Data-Final'!K$3:K$1977,'5th Cycle APR Raw Data-Final'!$A$3:$A$1977,'SB35 Determination Data'!$K330,'5th Cycle APR Raw Data-Final'!$T$3:$T$1977,"&gt;="&amp;'SB35 Determination Data'!$F330,'5th Cycle APR Raw Data-Final'!$T$3:$T$1977,"&lt;="&amp;G330))</f>
        <v>1</v>
      </c>
      <c r="V330" s="100">
        <f>IF(AN330&lt;1,SUMIFS('5th Cycle APR Raw Data-Final'!L$3:L$1977,'5th Cycle APR Raw Data-Final'!$A$3:$A$1977,'SB35 Determination Data'!$K330,'5th Cycle APR Raw Data-Final'!$T$3:$T$1977,"&gt;="&amp;'SB35 Determination Data'!$F330,'5th Cycle APR Raw Data-Final'!$T$3:$T$1977,"&lt;"&amp;E330),SUMIFS('5th Cycle APR Raw Data-Final'!L$3:L$1977,'5th Cycle APR Raw Data-Final'!$A$3:$A$1977,'SB35 Determination Data'!$K330,'5th Cycle APR Raw Data-Final'!$T$3:$T$1977,"&gt;="&amp;'SB35 Determination Data'!$F330,'5th Cycle APR Raw Data-Final'!$T$3:$T$1977,"&lt;="&amp;G330))</f>
        <v>0</v>
      </c>
      <c r="W330" s="100">
        <f>IF(AN330&lt;1,SUMIFS('5th Cycle APR Raw Data-Final'!M$3:M$1977,'5th Cycle APR Raw Data-Final'!$A$3:$A$1977,'SB35 Determination Data'!$K330,'5th Cycle APR Raw Data-Final'!$T$3:$T$1977,"&gt;="&amp;'SB35 Determination Data'!$F330,'5th Cycle APR Raw Data-Final'!$T$3:$T$1977,"&lt;"&amp;E330),SUMIFS('5th Cycle APR Raw Data-Final'!M$3:M$1977,'5th Cycle APR Raw Data-Final'!$A$3:$A$1977,'SB35 Determination Data'!$K330,'5th Cycle APR Raw Data-Final'!$T$3:$T$1977,"&gt;="&amp;'SB35 Determination Data'!$F330,'5th Cycle APR Raw Data-Final'!$T$3:$T$1977,"&lt;="&amp;G330))</f>
        <v>1</v>
      </c>
      <c r="X330" s="100">
        <f t="shared" si="156"/>
        <v>85</v>
      </c>
      <c r="Y330" s="100">
        <f t="shared" si="157"/>
        <v>1</v>
      </c>
      <c r="Z330" s="100">
        <f t="shared" si="158"/>
        <v>85</v>
      </c>
      <c r="AA330" s="112">
        <f t="shared" si="159"/>
        <v>1.1627906976744186E-2</v>
      </c>
      <c r="AB330" s="112">
        <f t="shared" si="160"/>
        <v>1.1627906976744186E-2</v>
      </c>
      <c r="AC330" s="100">
        <f>VLOOKUP(K330,'5th Cycle APR Raw Data-Final'!$A$3:$P$1977,14,FALSE)</f>
        <v>105</v>
      </c>
      <c r="AD330" s="100">
        <f>IF(AN330&lt;1,SUMIFS('5th Cycle APR Raw Data-Final'!$O$3:$O$1977,'5th Cycle APR Raw Data-Final'!$A$3:$A$1977,'SB35 Determination Data'!$K330,'5th Cycle APR Raw Data-Final'!$T$3:$T$1977,"&gt;="&amp;'SB35 Determination Data'!$F330,'5th Cycle APR Raw Data-Final'!$T$3:$T$1977,"&lt;"&amp;E330),SUMIFS('5th Cycle APR Raw Data-Final'!$O$3:$O$1977,'5th Cycle APR Raw Data-Final'!$A$3:$A$1977,'SB35 Determination Data'!$K330,'5th Cycle APR Raw Data-Final'!$T$3:$T$1977,"&gt;="&amp;'SB35 Determination Data'!$F330,'5th Cycle APR Raw Data-Final'!$T$3:$T$1977,"&lt;="&amp;G330))</f>
        <v>1</v>
      </c>
      <c r="AE330" s="100">
        <f t="shared" si="161"/>
        <v>104</v>
      </c>
      <c r="AF330" s="112">
        <f t="shared" si="162"/>
        <v>9.5238095238095247E-3</v>
      </c>
      <c r="AG330" s="100">
        <f>VLOOKUP(K330,'5th Cycle APR Raw Data-Final'!$A$3:$P$1977,16,FALSE)</f>
        <v>367</v>
      </c>
      <c r="AH330" s="100">
        <f>IF(AN330&lt;1,SUMIFS('5th Cycle APR Raw Data-Final'!$Q$3:$Q$1977,'5th Cycle APR Raw Data-Final'!$A$3:$A$1977,'SB35 Determination Data'!$K330,'5th Cycle APR Raw Data-Final'!$T$3:$T$1977,"&gt;="&amp;'SB35 Determination Data'!$F330,'5th Cycle APR Raw Data-Final'!$T$3:$T$1977,"&lt;"&amp;E330),SUMIFS('5th Cycle APR Raw Data-Final'!$Q$3:$Q$1977,'5th Cycle APR Raw Data-Final'!$A$3:$A$1977,'SB35 Determination Data'!$K330,'5th Cycle APR Raw Data-Final'!$T$3:$T$1977,"&gt;="&amp;'SB35 Determination Data'!$F330,'5th Cycle APR Raw Data-Final'!$T$3:$T$1977,"&lt;="&amp;G330))</f>
        <v>0</v>
      </c>
      <c r="AI330" s="100">
        <f t="shared" si="163"/>
        <v>367</v>
      </c>
      <c r="AJ330" s="112">
        <f t="shared" si="164"/>
        <v>0</v>
      </c>
      <c r="AK330" s="100">
        <f>VLOOKUP(K330,'5th Cycle APR Raw Data-Final'!$A$3:$R$1977,18,FALSE)</f>
        <v>669</v>
      </c>
      <c r="AL330" s="100">
        <f>IF(AN330&lt;1,SUMIFS('5th Cycle APR Raw Data-Final'!$S$3:$S$1977,'5th Cycle APR Raw Data-Final'!$A$3:$A$1977,'SB35 Determination Data'!$K330,'5th Cycle APR Raw Data-Final'!$T$3:$T$1977,"&gt;="&amp;'SB35 Determination Data'!$F330,'5th Cycle APR Raw Data-Final'!$T$3:$T$1977,"&lt;"&amp;E330),SUMIFS('5th Cycle APR Raw Data-Final'!$S$3:$S$1977,'5th Cycle APR Raw Data-Final'!$A$3:$A$1977,'SB35 Determination Data'!$K330,'5th Cycle APR Raw Data-Final'!$T$3:$T$1977,"&gt;="&amp;'SB35 Determination Data'!$F330,'5th Cycle APR Raw Data-Final'!$T$3:$T$1977,"&lt;="&amp;G330))</f>
        <v>2</v>
      </c>
      <c r="AM330" s="100">
        <f t="shared" si="165"/>
        <v>667</v>
      </c>
      <c r="AN330" s="114">
        <f t="shared" si="166"/>
        <v>0.375</v>
      </c>
      <c r="AO330" s="2" t="str">
        <f t="shared" si="167"/>
        <v>YES</v>
      </c>
      <c r="AP330" s="2" t="str">
        <f t="shared" si="168"/>
        <v>NO</v>
      </c>
      <c r="AQ330" s="2" t="str">
        <f t="shared" si="169"/>
        <v>NO</v>
      </c>
      <c r="AR330" s="124" t="str">
        <f>VLOOKUP(K330,'2018Submitted'!$A$2:$C$540,3,FALSE)</f>
        <v>Successful</v>
      </c>
      <c r="AS330" s="2" t="str">
        <f t="shared" si="170"/>
        <v>NO</v>
      </c>
      <c r="AT330" s="2" t="str">
        <f t="shared" si="171"/>
        <v>NO</v>
      </c>
    </row>
    <row r="331" spans="1:46" s="2" customFormat="1" ht="12.75" customHeight="1" x14ac:dyDescent="0.2">
      <c r="A331" s="2" t="s">
        <v>21</v>
      </c>
      <c r="B331" s="2" t="str">
        <f t="shared" si="144"/>
        <v>ORINDA</v>
      </c>
      <c r="C331" s="71">
        <f t="shared" si="145"/>
        <v>0.5</v>
      </c>
      <c r="D331" s="72">
        <f t="shared" si="146"/>
        <v>8</v>
      </c>
      <c r="E331" s="99">
        <f t="shared" si="147"/>
        <v>2019</v>
      </c>
      <c r="F331" s="99">
        <f t="shared" si="148"/>
        <v>2015</v>
      </c>
      <c r="G331" s="99">
        <f t="shared" si="149"/>
        <v>2022</v>
      </c>
      <c r="H331" s="2" t="str">
        <f t="shared" si="150"/>
        <v>01/31/2015</v>
      </c>
      <c r="I331" s="2" t="str">
        <f t="shared" si="151"/>
        <v>01/31/2023</v>
      </c>
      <c r="J331" s="2" t="s">
        <v>8</v>
      </c>
      <c r="K331" s="113" t="s">
        <v>219</v>
      </c>
      <c r="L331" s="100">
        <f>VLOOKUP(K331,'5th Cycle APR Raw Data-Final'!$A$3:$P$1977,6,FALSE)</f>
        <v>84</v>
      </c>
      <c r="M331" s="100">
        <f>IF(AN331&lt;1,SUMIFS('5th Cycle APR Raw Data-Final'!G$3:G$1977,'5th Cycle APR Raw Data-Final'!$A$3:$A$1977,'SB35 Determination Data'!$K331,'5th Cycle APR Raw Data-Final'!$T$3:$T$1977,"&gt;="&amp;'SB35 Determination Data'!$F331,'5th Cycle APR Raw Data-Final'!$T$3:$T$1977,"&lt;"&amp;E331),SUMIFS('5th Cycle APR Raw Data-Final'!G$3:G$1977,'5th Cycle APR Raw Data-Final'!$A$3:$A$1977,'SB35 Determination Data'!$K331,'5th Cycle APR Raw Data-Final'!$T$3:$T$1977,"&gt;="&amp;'SB35 Determination Data'!$F331,'5th Cycle APR Raw Data-Final'!$T$3:$T$1977,"&lt;="&amp;G331))</f>
        <v>0</v>
      </c>
      <c r="N331" s="100">
        <f>IF(AN331&lt;1,SUMIFS('5th Cycle APR Raw Data-Final'!H$3:H$1977,'5th Cycle APR Raw Data-Final'!$A$3:$A$1977,'SB35 Determination Data'!$K331,'5th Cycle APR Raw Data-Final'!$T$3:$T$1977,"&gt;="&amp;'SB35 Determination Data'!$F331,'5th Cycle APR Raw Data-Final'!$T$3:$T$1977,"&lt;"&amp;E331),SUMIFS('5th Cycle APR Raw Data-Final'!H$3:H$1977,'5th Cycle APR Raw Data-Final'!$A$3:$A$1977,'SB35 Determination Data'!$K331,'5th Cycle APR Raw Data-Final'!$T$3:$T$1977,"&gt;="&amp;'SB35 Determination Data'!$F331,'5th Cycle APR Raw Data-Final'!$T$3:$T$1977,"&lt;="&amp;G331))</f>
        <v>0</v>
      </c>
      <c r="O331" s="100">
        <f>IF(AN331&lt;1,SUMIFS('5th Cycle APR Raw Data-Final'!I$3:I$1977,'5th Cycle APR Raw Data-Final'!$A$3:$A$1977,'SB35 Determination Data'!$K331,'5th Cycle APR Raw Data-Final'!$T$3:$T$1977,"&gt;="&amp;'SB35 Determination Data'!$F331,'5th Cycle APR Raw Data-Final'!$T$3:$T$1977,"&lt;"&amp;E331),SUMIFS('5th Cycle APR Raw Data-Final'!I$3:I$1977,'5th Cycle APR Raw Data-Final'!$A$3:$A$1977,'SB35 Determination Data'!$K331,'5th Cycle APR Raw Data-Final'!$T$3:$T$1977,"&gt;="&amp;'SB35 Determination Data'!$F331,'5th Cycle APR Raw Data-Final'!$T$3:$T$1977,"&lt;="&amp;G331))</f>
        <v>0</v>
      </c>
      <c r="P331" s="100">
        <f t="shared" si="152"/>
        <v>84</v>
      </c>
      <c r="Q331" s="112">
        <f t="shared" si="153"/>
        <v>0</v>
      </c>
      <c r="R331" s="101">
        <f t="shared" si="154"/>
        <v>42</v>
      </c>
      <c r="S331" s="101">
        <f t="shared" si="155"/>
        <v>0</v>
      </c>
      <c r="T331" s="100">
        <f>VLOOKUP(K331,'5th Cycle APR Raw Data-Final'!$A$3:$P$1977,10,FALSE)</f>
        <v>47</v>
      </c>
      <c r="U331" s="100">
        <f>IF(AN331&lt;1,SUMIFS('5th Cycle APR Raw Data-Final'!K$3:K$1977,'5th Cycle APR Raw Data-Final'!$A$3:$A$1977,'SB35 Determination Data'!$K331,'5th Cycle APR Raw Data-Final'!$T$3:$T$1977,"&gt;="&amp;'SB35 Determination Data'!$F331,'5th Cycle APR Raw Data-Final'!$T$3:$T$1977,"&lt;"&amp;E331),SUMIFS('5th Cycle APR Raw Data-Final'!K$3:K$1977,'5th Cycle APR Raw Data-Final'!$A$3:$A$1977,'SB35 Determination Data'!$K331,'5th Cycle APR Raw Data-Final'!$T$3:$T$1977,"&gt;="&amp;'SB35 Determination Data'!$F331,'5th Cycle APR Raw Data-Final'!$T$3:$T$1977,"&lt;="&amp;G331))</f>
        <v>0</v>
      </c>
      <c r="V331" s="100">
        <f>IF(AN331&lt;1,SUMIFS('5th Cycle APR Raw Data-Final'!L$3:L$1977,'5th Cycle APR Raw Data-Final'!$A$3:$A$1977,'SB35 Determination Data'!$K331,'5th Cycle APR Raw Data-Final'!$T$3:$T$1977,"&gt;="&amp;'SB35 Determination Data'!$F331,'5th Cycle APR Raw Data-Final'!$T$3:$T$1977,"&lt;"&amp;E331),SUMIFS('5th Cycle APR Raw Data-Final'!L$3:L$1977,'5th Cycle APR Raw Data-Final'!$A$3:$A$1977,'SB35 Determination Data'!$K331,'5th Cycle APR Raw Data-Final'!$T$3:$T$1977,"&gt;="&amp;'SB35 Determination Data'!$F331,'5th Cycle APR Raw Data-Final'!$T$3:$T$1977,"&lt;="&amp;G331))</f>
        <v>0</v>
      </c>
      <c r="W331" s="100">
        <f>IF(AN331&lt;1,SUMIFS('5th Cycle APR Raw Data-Final'!M$3:M$1977,'5th Cycle APR Raw Data-Final'!$A$3:$A$1977,'SB35 Determination Data'!$K331,'5th Cycle APR Raw Data-Final'!$T$3:$T$1977,"&gt;="&amp;'SB35 Determination Data'!$F331,'5th Cycle APR Raw Data-Final'!$T$3:$T$1977,"&lt;"&amp;E331),SUMIFS('5th Cycle APR Raw Data-Final'!M$3:M$1977,'5th Cycle APR Raw Data-Final'!$A$3:$A$1977,'SB35 Determination Data'!$K331,'5th Cycle APR Raw Data-Final'!$T$3:$T$1977,"&gt;="&amp;'SB35 Determination Data'!$F331,'5th Cycle APR Raw Data-Final'!$T$3:$T$1977,"&lt;="&amp;G331))</f>
        <v>0</v>
      </c>
      <c r="X331" s="100">
        <f t="shared" si="156"/>
        <v>47</v>
      </c>
      <c r="Y331" s="100">
        <f t="shared" si="157"/>
        <v>0</v>
      </c>
      <c r="Z331" s="100">
        <f t="shared" si="158"/>
        <v>47</v>
      </c>
      <c r="AA331" s="112">
        <f t="shared" si="159"/>
        <v>0</v>
      </c>
      <c r="AB331" s="112">
        <f t="shared" si="160"/>
        <v>0</v>
      </c>
      <c r="AC331" s="100">
        <f>VLOOKUP(K331,'5th Cycle APR Raw Data-Final'!$A$3:$P$1977,14,FALSE)</f>
        <v>54</v>
      </c>
      <c r="AD331" s="100">
        <f>IF(AN331&lt;1,SUMIFS('5th Cycle APR Raw Data-Final'!$O$3:$O$1977,'5th Cycle APR Raw Data-Final'!$A$3:$A$1977,'SB35 Determination Data'!$K331,'5th Cycle APR Raw Data-Final'!$T$3:$T$1977,"&gt;="&amp;'SB35 Determination Data'!$F331,'5th Cycle APR Raw Data-Final'!$T$3:$T$1977,"&lt;"&amp;E331),SUMIFS('5th Cycle APR Raw Data-Final'!$O$3:$O$1977,'5th Cycle APR Raw Data-Final'!$A$3:$A$1977,'SB35 Determination Data'!$K331,'5th Cycle APR Raw Data-Final'!$T$3:$T$1977,"&gt;="&amp;'SB35 Determination Data'!$F331,'5th Cycle APR Raw Data-Final'!$T$3:$T$1977,"&lt;="&amp;G331))</f>
        <v>27</v>
      </c>
      <c r="AE331" s="100">
        <f t="shared" si="161"/>
        <v>27</v>
      </c>
      <c r="AF331" s="112">
        <f t="shared" si="162"/>
        <v>0.5</v>
      </c>
      <c r="AG331" s="100">
        <f>VLOOKUP(K331,'5th Cycle APR Raw Data-Final'!$A$3:$P$1977,16,FALSE)</f>
        <v>42</v>
      </c>
      <c r="AH331" s="100">
        <f>IF(AN331&lt;1,SUMIFS('5th Cycle APR Raw Data-Final'!$Q$3:$Q$1977,'5th Cycle APR Raw Data-Final'!$A$3:$A$1977,'SB35 Determination Data'!$K331,'5th Cycle APR Raw Data-Final'!$T$3:$T$1977,"&gt;="&amp;'SB35 Determination Data'!$F331,'5th Cycle APR Raw Data-Final'!$T$3:$T$1977,"&lt;"&amp;E331),SUMIFS('5th Cycle APR Raw Data-Final'!$Q$3:$Q$1977,'5th Cycle APR Raw Data-Final'!$A$3:$A$1977,'SB35 Determination Data'!$K331,'5th Cycle APR Raw Data-Final'!$T$3:$T$1977,"&gt;="&amp;'SB35 Determination Data'!$F331,'5th Cycle APR Raw Data-Final'!$T$3:$T$1977,"&lt;="&amp;G331))</f>
        <v>226</v>
      </c>
      <c r="AI331" s="100">
        <f t="shared" si="163"/>
        <v>0</v>
      </c>
      <c r="AJ331" s="112">
        <f t="shared" si="164"/>
        <v>5.3809523809523814</v>
      </c>
      <c r="AK331" s="100">
        <f>VLOOKUP(K331,'5th Cycle APR Raw Data-Final'!$A$3:$R$1977,18,FALSE)</f>
        <v>227</v>
      </c>
      <c r="AL331" s="100">
        <f>IF(AN331&lt;1,SUMIFS('5th Cycle APR Raw Data-Final'!$S$3:$S$1977,'5th Cycle APR Raw Data-Final'!$A$3:$A$1977,'SB35 Determination Data'!$K331,'5th Cycle APR Raw Data-Final'!$T$3:$T$1977,"&gt;="&amp;'SB35 Determination Data'!$F331,'5th Cycle APR Raw Data-Final'!$T$3:$T$1977,"&lt;"&amp;E331),SUMIFS('5th Cycle APR Raw Data-Final'!$S$3:$S$1977,'5th Cycle APR Raw Data-Final'!$A$3:$A$1977,'SB35 Determination Data'!$K331,'5th Cycle APR Raw Data-Final'!$T$3:$T$1977,"&gt;="&amp;'SB35 Determination Data'!$F331,'5th Cycle APR Raw Data-Final'!$T$3:$T$1977,"&lt;="&amp;G331))</f>
        <v>253</v>
      </c>
      <c r="AM331" s="100">
        <f t="shared" si="165"/>
        <v>158</v>
      </c>
      <c r="AN331" s="114">
        <f t="shared" si="166"/>
        <v>0.5</v>
      </c>
      <c r="AO331" s="2" t="str">
        <f t="shared" si="167"/>
        <v>NO</v>
      </c>
      <c r="AP331" s="2" t="str">
        <f t="shared" si="168"/>
        <v>YES</v>
      </c>
      <c r="AQ331" s="2" t="str">
        <f t="shared" si="169"/>
        <v>NO</v>
      </c>
      <c r="AR331" s="124" t="str">
        <f>VLOOKUP(K331,'2018Submitted'!$A$2:$C$540,3,FALSE)</f>
        <v>Successful</v>
      </c>
      <c r="AS331" s="2" t="str">
        <f t="shared" si="170"/>
        <v>NO</v>
      </c>
      <c r="AT331" s="2" t="str">
        <f t="shared" si="171"/>
        <v>YES</v>
      </c>
    </row>
    <row r="332" spans="1:46" s="2" customFormat="1" ht="12.75" customHeight="1" x14ac:dyDescent="0.2">
      <c r="A332" s="2" t="s">
        <v>138</v>
      </c>
      <c r="B332" s="2" t="str">
        <f t="shared" si="144"/>
        <v>ORLAND</v>
      </c>
      <c r="C332" s="71">
        <f t="shared" si="145"/>
        <v>1</v>
      </c>
      <c r="D332" s="72">
        <f t="shared" si="146"/>
        <v>5</v>
      </c>
      <c r="E332" s="99">
        <f t="shared" si="147"/>
        <v>2017</v>
      </c>
      <c r="F332" s="99">
        <f t="shared" si="148"/>
        <v>2014</v>
      </c>
      <c r="G332" s="99">
        <f t="shared" si="149"/>
        <v>2018</v>
      </c>
      <c r="H332" s="2" t="str">
        <f t="shared" si="150"/>
        <v>06/30/2014</v>
      </c>
      <c r="I332" s="2" t="str">
        <f t="shared" si="151"/>
        <v>06/30/2019</v>
      </c>
      <c r="J332" s="2" t="s">
        <v>13</v>
      </c>
      <c r="K332" s="113" t="s">
        <v>220</v>
      </c>
      <c r="L332" s="100">
        <f>VLOOKUP(K332,'5th Cycle APR Raw Data-Final'!$A$3:$P$1977,6,FALSE)</f>
        <v>20</v>
      </c>
      <c r="M332" s="100">
        <f>IF(AN332&lt;1,SUMIFS('5th Cycle APR Raw Data-Final'!G$3:G$1977,'5th Cycle APR Raw Data-Final'!$A$3:$A$1977,'SB35 Determination Data'!$K332,'5th Cycle APR Raw Data-Final'!$T$3:$T$1977,"&gt;="&amp;'SB35 Determination Data'!$F332,'5th Cycle APR Raw Data-Final'!$T$3:$T$1977,"&lt;"&amp;E332),SUMIFS('5th Cycle APR Raw Data-Final'!G$3:G$1977,'5th Cycle APR Raw Data-Final'!$A$3:$A$1977,'SB35 Determination Data'!$K332,'5th Cycle APR Raw Data-Final'!$T$3:$T$1977,"&gt;="&amp;'SB35 Determination Data'!$F332,'5th Cycle APR Raw Data-Final'!$T$3:$T$1977,"&lt;="&amp;G332))</f>
        <v>0</v>
      </c>
      <c r="N332" s="100">
        <f>IF(AN332&lt;1,SUMIFS('5th Cycle APR Raw Data-Final'!H$3:H$1977,'5th Cycle APR Raw Data-Final'!$A$3:$A$1977,'SB35 Determination Data'!$K332,'5th Cycle APR Raw Data-Final'!$T$3:$T$1977,"&gt;="&amp;'SB35 Determination Data'!$F332,'5th Cycle APR Raw Data-Final'!$T$3:$T$1977,"&lt;"&amp;E332),SUMIFS('5th Cycle APR Raw Data-Final'!H$3:H$1977,'5th Cycle APR Raw Data-Final'!$A$3:$A$1977,'SB35 Determination Data'!$K332,'5th Cycle APR Raw Data-Final'!$T$3:$T$1977,"&gt;="&amp;'SB35 Determination Data'!$F332,'5th Cycle APR Raw Data-Final'!$T$3:$T$1977,"&lt;="&amp;G332))</f>
        <v>0</v>
      </c>
      <c r="O332" s="100">
        <f>IF(AN332&lt;1,SUMIFS('5th Cycle APR Raw Data-Final'!I$3:I$1977,'5th Cycle APR Raw Data-Final'!$A$3:$A$1977,'SB35 Determination Data'!$K332,'5th Cycle APR Raw Data-Final'!$T$3:$T$1977,"&gt;="&amp;'SB35 Determination Data'!$F332,'5th Cycle APR Raw Data-Final'!$T$3:$T$1977,"&lt;"&amp;E332),SUMIFS('5th Cycle APR Raw Data-Final'!I$3:I$1977,'5th Cycle APR Raw Data-Final'!$A$3:$A$1977,'SB35 Determination Data'!$K332,'5th Cycle APR Raw Data-Final'!$T$3:$T$1977,"&gt;="&amp;'SB35 Determination Data'!$F332,'5th Cycle APR Raw Data-Final'!$T$3:$T$1977,"&lt;="&amp;G332))</f>
        <v>0</v>
      </c>
      <c r="P332" s="100">
        <f t="shared" si="152"/>
        <v>20</v>
      </c>
      <c r="Q332" s="112">
        <f t="shared" si="153"/>
        <v>0</v>
      </c>
      <c r="R332" s="101">
        <f t="shared" si="154"/>
        <v>20</v>
      </c>
      <c r="S332" s="101">
        <f t="shared" si="155"/>
        <v>0</v>
      </c>
      <c r="T332" s="100">
        <f>VLOOKUP(K332,'5th Cycle APR Raw Data-Final'!$A$3:$P$1977,10,FALSE)</f>
        <v>10</v>
      </c>
      <c r="U332" s="100">
        <f>IF(AN332&lt;1,SUMIFS('5th Cycle APR Raw Data-Final'!K$3:K$1977,'5th Cycle APR Raw Data-Final'!$A$3:$A$1977,'SB35 Determination Data'!$K332,'5th Cycle APR Raw Data-Final'!$T$3:$T$1977,"&gt;="&amp;'SB35 Determination Data'!$F332,'5th Cycle APR Raw Data-Final'!$T$3:$T$1977,"&lt;"&amp;E332),SUMIFS('5th Cycle APR Raw Data-Final'!K$3:K$1977,'5th Cycle APR Raw Data-Final'!$A$3:$A$1977,'SB35 Determination Data'!$K332,'5th Cycle APR Raw Data-Final'!$T$3:$T$1977,"&gt;="&amp;'SB35 Determination Data'!$F332,'5th Cycle APR Raw Data-Final'!$T$3:$T$1977,"&lt;="&amp;G332))</f>
        <v>72</v>
      </c>
      <c r="V332" s="100">
        <f>IF(AN332&lt;1,SUMIFS('5th Cycle APR Raw Data-Final'!L$3:L$1977,'5th Cycle APR Raw Data-Final'!$A$3:$A$1977,'SB35 Determination Data'!$K332,'5th Cycle APR Raw Data-Final'!$T$3:$T$1977,"&gt;="&amp;'SB35 Determination Data'!$F332,'5th Cycle APR Raw Data-Final'!$T$3:$T$1977,"&lt;"&amp;E332),SUMIFS('5th Cycle APR Raw Data-Final'!L$3:L$1977,'5th Cycle APR Raw Data-Final'!$A$3:$A$1977,'SB35 Determination Data'!$K332,'5th Cycle APR Raw Data-Final'!$T$3:$T$1977,"&gt;="&amp;'SB35 Determination Data'!$F332,'5th Cycle APR Raw Data-Final'!$T$3:$T$1977,"&lt;="&amp;G332))</f>
        <v>72</v>
      </c>
      <c r="W332" s="100">
        <f>IF(AN332&lt;1,SUMIFS('5th Cycle APR Raw Data-Final'!M$3:M$1977,'5th Cycle APR Raw Data-Final'!$A$3:$A$1977,'SB35 Determination Data'!$K332,'5th Cycle APR Raw Data-Final'!$T$3:$T$1977,"&gt;="&amp;'SB35 Determination Data'!$F332,'5th Cycle APR Raw Data-Final'!$T$3:$T$1977,"&lt;"&amp;E332),SUMIFS('5th Cycle APR Raw Data-Final'!M$3:M$1977,'5th Cycle APR Raw Data-Final'!$A$3:$A$1977,'SB35 Determination Data'!$K332,'5th Cycle APR Raw Data-Final'!$T$3:$T$1977,"&gt;="&amp;'SB35 Determination Data'!$F332,'5th Cycle APR Raw Data-Final'!$T$3:$T$1977,"&lt;="&amp;G332))</f>
        <v>0</v>
      </c>
      <c r="X332" s="100">
        <f t="shared" si="156"/>
        <v>0</v>
      </c>
      <c r="Y332" s="100">
        <f t="shared" si="157"/>
        <v>72</v>
      </c>
      <c r="Z332" s="100">
        <f t="shared" si="158"/>
        <v>0</v>
      </c>
      <c r="AA332" s="112">
        <f t="shared" si="159"/>
        <v>7.2</v>
      </c>
      <c r="AB332" s="112">
        <f t="shared" si="160"/>
        <v>7.2</v>
      </c>
      <c r="AC332" s="100">
        <f>VLOOKUP(K332,'5th Cycle APR Raw Data-Final'!$A$3:$P$1977,14,FALSE)</f>
        <v>14</v>
      </c>
      <c r="AD332" s="100">
        <f>IF(AN332&lt;1,SUMIFS('5th Cycle APR Raw Data-Final'!$O$3:$O$1977,'5th Cycle APR Raw Data-Final'!$A$3:$A$1977,'SB35 Determination Data'!$K332,'5th Cycle APR Raw Data-Final'!$T$3:$T$1977,"&gt;="&amp;'SB35 Determination Data'!$F332,'5th Cycle APR Raw Data-Final'!$T$3:$T$1977,"&lt;"&amp;E332),SUMIFS('5th Cycle APR Raw Data-Final'!$O$3:$O$1977,'5th Cycle APR Raw Data-Final'!$A$3:$A$1977,'SB35 Determination Data'!$K332,'5th Cycle APR Raw Data-Final'!$T$3:$T$1977,"&gt;="&amp;'SB35 Determination Data'!$F332,'5th Cycle APR Raw Data-Final'!$T$3:$T$1977,"&lt;="&amp;G332))</f>
        <v>35</v>
      </c>
      <c r="AE332" s="100">
        <f t="shared" si="161"/>
        <v>0</v>
      </c>
      <c r="AF332" s="112">
        <f t="shared" si="162"/>
        <v>2.5</v>
      </c>
      <c r="AG332" s="100">
        <f>VLOOKUP(K332,'5th Cycle APR Raw Data-Final'!$A$3:$P$1977,16,FALSE)</f>
        <v>36</v>
      </c>
      <c r="AH332" s="100">
        <f>IF(AN332&lt;1,SUMIFS('5th Cycle APR Raw Data-Final'!$Q$3:$Q$1977,'5th Cycle APR Raw Data-Final'!$A$3:$A$1977,'SB35 Determination Data'!$K332,'5th Cycle APR Raw Data-Final'!$T$3:$T$1977,"&gt;="&amp;'SB35 Determination Data'!$F332,'5th Cycle APR Raw Data-Final'!$T$3:$T$1977,"&lt;"&amp;E332),SUMIFS('5th Cycle APR Raw Data-Final'!$Q$3:$Q$1977,'5th Cycle APR Raw Data-Final'!$A$3:$A$1977,'SB35 Determination Data'!$K332,'5th Cycle APR Raw Data-Final'!$T$3:$T$1977,"&gt;="&amp;'SB35 Determination Data'!$F332,'5th Cycle APR Raw Data-Final'!$T$3:$T$1977,"&lt;="&amp;G332))</f>
        <v>0</v>
      </c>
      <c r="AI332" s="100">
        <f t="shared" si="163"/>
        <v>36</v>
      </c>
      <c r="AJ332" s="112">
        <f t="shared" si="164"/>
        <v>0</v>
      </c>
      <c r="AK332" s="100">
        <f>VLOOKUP(K332,'5th Cycle APR Raw Data-Final'!$A$3:$R$1977,18,FALSE)</f>
        <v>80</v>
      </c>
      <c r="AL332" s="100">
        <f>IF(AN332&lt;1,SUMIFS('5th Cycle APR Raw Data-Final'!$S$3:$S$1977,'5th Cycle APR Raw Data-Final'!$A$3:$A$1977,'SB35 Determination Data'!$K332,'5th Cycle APR Raw Data-Final'!$T$3:$T$1977,"&gt;="&amp;'SB35 Determination Data'!$F332,'5th Cycle APR Raw Data-Final'!$T$3:$T$1977,"&lt;"&amp;E332),SUMIFS('5th Cycle APR Raw Data-Final'!$S$3:$S$1977,'5th Cycle APR Raw Data-Final'!$A$3:$A$1977,'SB35 Determination Data'!$K332,'5th Cycle APR Raw Data-Final'!$T$3:$T$1977,"&gt;="&amp;'SB35 Determination Data'!$F332,'5th Cycle APR Raw Data-Final'!$T$3:$T$1977,"&lt;="&amp;G332))</f>
        <v>107</v>
      </c>
      <c r="AM332" s="100">
        <f t="shared" si="165"/>
        <v>56</v>
      </c>
      <c r="AN332" s="114">
        <f t="shared" si="166"/>
        <v>1</v>
      </c>
      <c r="AO332" s="2" t="str">
        <f t="shared" si="167"/>
        <v>YES</v>
      </c>
      <c r="AP332" s="2" t="str">
        <f t="shared" si="168"/>
        <v>NO</v>
      </c>
      <c r="AQ332" s="2" t="str">
        <f t="shared" si="169"/>
        <v>NO</v>
      </c>
      <c r="AR332" s="124" t="str">
        <f>VLOOKUP(K332,'2018Submitted'!$A$2:$C$540,3,FALSE)</f>
        <v>Successful</v>
      </c>
      <c r="AS332" s="2" t="str">
        <f t="shared" si="170"/>
        <v>NO</v>
      </c>
      <c r="AT332" s="2" t="str">
        <f t="shared" si="171"/>
        <v>NO</v>
      </c>
    </row>
    <row r="333" spans="1:46" s="2" customFormat="1" ht="12.75" customHeight="1" x14ac:dyDescent="0.2">
      <c r="A333" s="2" t="s">
        <v>46</v>
      </c>
      <c r="B333" s="2" t="str">
        <f t="shared" si="144"/>
        <v>OROVILLE</v>
      </c>
      <c r="C333" s="71">
        <f t="shared" si="145"/>
        <v>0.625</v>
      </c>
      <c r="D333" s="72">
        <f t="shared" si="146"/>
        <v>8</v>
      </c>
      <c r="E333" s="99">
        <f t="shared" si="147"/>
        <v>2018</v>
      </c>
      <c r="F333" s="99">
        <f t="shared" si="148"/>
        <v>2014</v>
      </c>
      <c r="G333" s="99">
        <f t="shared" si="149"/>
        <v>2021</v>
      </c>
      <c r="H333" s="2" t="str">
        <f t="shared" si="150"/>
        <v>06/15/2014</v>
      </c>
      <c r="I333" s="2" t="str">
        <f t="shared" si="151"/>
        <v>06/15/2022</v>
      </c>
      <c r="J333" s="2" t="s">
        <v>47</v>
      </c>
      <c r="K333" s="113" t="s">
        <v>221</v>
      </c>
      <c r="L333" s="100">
        <f>VLOOKUP(K333,'5th Cycle APR Raw Data-Final'!$A$3:$P$1977,6,FALSE)</f>
        <v>419</v>
      </c>
      <c r="M333" s="100">
        <f>IF(AN333&lt;1,SUMIFS('5th Cycle APR Raw Data-Final'!G$3:G$1977,'5th Cycle APR Raw Data-Final'!$A$3:$A$1977,'SB35 Determination Data'!$K333,'5th Cycle APR Raw Data-Final'!$T$3:$T$1977,"&gt;="&amp;'SB35 Determination Data'!$F333,'5th Cycle APR Raw Data-Final'!$T$3:$T$1977,"&lt;"&amp;E333),SUMIFS('5th Cycle APR Raw Data-Final'!G$3:G$1977,'5th Cycle APR Raw Data-Final'!$A$3:$A$1977,'SB35 Determination Data'!$K333,'5th Cycle APR Raw Data-Final'!$T$3:$T$1977,"&gt;="&amp;'SB35 Determination Data'!$F333,'5th Cycle APR Raw Data-Final'!$T$3:$T$1977,"&lt;="&amp;G333))</f>
        <v>10</v>
      </c>
      <c r="N333" s="100">
        <f>IF(AN333&lt;1,SUMIFS('5th Cycle APR Raw Data-Final'!H$3:H$1977,'5th Cycle APR Raw Data-Final'!$A$3:$A$1977,'SB35 Determination Data'!$K333,'5th Cycle APR Raw Data-Final'!$T$3:$T$1977,"&gt;="&amp;'SB35 Determination Data'!$F333,'5th Cycle APR Raw Data-Final'!$T$3:$T$1977,"&lt;"&amp;E333),SUMIFS('5th Cycle APR Raw Data-Final'!H$3:H$1977,'5th Cycle APR Raw Data-Final'!$A$3:$A$1977,'SB35 Determination Data'!$K333,'5th Cycle APR Raw Data-Final'!$T$3:$T$1977,"&gt;="&amp;'SB35 Determination Data'!$F333,'5th Cycle APR Raw Data-Final'!$T$3:$T$1977,"&lt;="&amp;G333))</f>
        <v>0</v>
      </c>
      <c r="O333" s="100">
        <f>IF(AN333&lt;1,SUMIFS('5th Cycle APR Raw Data-Final'!I$3:I$1977,'5th Cycle APR Raw Data-Final'!$A$3:$A$1977,'SB35 Determination Data'!$K333,'5th Cycle APR Raw Data-Final'!$T$3:$T$1977,"&gt;="&amp;'SB35 Determination Data'!$F333,'5th Cycle APR Raw Data-Final'!$T$3:$T$1977,"&lt;"&amp;E333),SUMIFS('5th Cycle APR Raw Data-Final'!I$3:I$1977,'5th Cycle APR Raw Data-Final'!$A$3:$A$1977,'SB35 Determination Data'!$K333,'5th Cycle APR Raw Data-Final'!$T$3:$T$1977,"&gt;="&amp;'SB35 Determination Data'!$F333,'5th Cycle APR Raw Data-Final'!$T$3:$T$1977,"&lt;="&amp;G333))</f>
        <v>10</v>
      </c>
      <c r="P333" s="100">
        <f t="shared" si="152"/>
        <v>409</v>
      </c>
      <c r="Q333" s="112">
        <f t="shared" si="153"/>
        <v>2.386634844868735E-2</v>
      </c>
      <c r="R333" s="101">
        <f t="shared" si="154"/>
        <v>210</v>
      </c>
      <c r="S333" s="101">
        <f t="shared" si="155"/>
        <v>0</v>
      </c>
      <c r="T333" s="100">
        <f>VLOOKUP(K333,'5th Cycle APR Raw Data-Final'!$A$3:$P$1977,10,FALSE)</f>
        <v>284</v>
      </c>
      <c r="U333" s="100">
        <f>IF(AN333&lt;1,SUMIFS('5th Cycle APR Raw Data-Final'!K$3:K$1977,'5th Cycle APR Raw Data-Final'!$A$3:$A$1977,'SB35 Determination Data'!$K333,'5th Cycle APR Raw Data-Final'!$T$3:$T$1977,"&gt;="&amp;'SB35 Determination Data'!$F333,'5th Cycle APR Raw Data-Final'!$T$3:$T$1977,"&lt;"&amp;E333),SUMIFS('5th Cycle APR Raw Data-Final'!K$3:K$1977,'5th Cycle APR Raw Data-Final'!$A$3:$A$1977,'SB35 Determination Data'!$K333,'5th Cycle APR Raw Data-Final'!$T$3:$T$1977,"&gt;="&amp;'SB35 Determination Data'!$F333,'5th Cycle APR Raw Data-Final'!$T$3:$T$1977,"&lt;="&amp;G333))</f>
        <v>67</v>
      </c>
      <c r="V333" s="100">
        <f>IF(AN333&lt;1,SUMIFS('5th Cycle APR Raw Data-Final'!L$3:L$1977,'5th Cycle APR Raw Data-Final'!$A$3:$A$1977,'SB35 Determination Data'!$K333,'5th Cycle APR Raw Data-Final'!$T$3:$T$1977,"&gt;="&amp;'SB35 Determination Data'!$F333,'5th Cycle APR Raw Data-Final'!$T$3:$T$1977,"&lt;"&amp;E333),SUMIFS('5th Cycle APR Raw Data-Final'!L$3:L$1977,'5th Cycle APR Raw Data-Final'!$A$3:$A$1977,'SB35 Determination Data'!$K333,'5th Cycle APR Raw Data-Final'!$T$3:$T$1977,"&gt;="&amp;'SB35 Determination Data'!$F333,'5th Cycle APR Raw Data-Final'!$T$3:$T$1977,"&lt;="&amp;G333))</f>
        <v>50</v>
      </c>
      <c r="W333" s="100">
        <f>IF(AN333&lt;1,SUMIFS('5th Cycle APR Raw Data-Final'!M$3:M$1977,'5th Cycle APR Raw Data-Final'!$A$3:$A$1977,'SB35 Determination Data'!$K333,'5th Cycle APR Raw Data-Final'!$T$3:$T$1977,"&gt;="&amp;'SB35 Determination Data'!$F333,'5th Cycle APR Raw Data-Final'!$T$3:$T$1977,"&lt;"&amp;E333),SUMIFS('5th Cycle APR Raw Data-Final'!M$3:M$1977,'5th Cycle APR Raw Data-Final'!$A$3:$A$1977,'SB35 Determination Data'!$K333,'5th Cycle APR Raw Data-Final'!$T$3:$T$1977,"&gt;="&amp;'SB35 Determination Data'!$F333,'5th Cycle APR Raw Data-Final'!$T$3:$T$1977,"&lt;="&amp;G333))</f>
        <v>17</v>
      </c>
      <c r="X333" s="100">
        <f t="shared" si="156"/>
        <v>217</v>
      </c>
      <c r="Y333" s="100">
        <f t="shared" si="157"/>
        <v>67</v>
      </c>
      <c r="Z333" s="100">
        <f t="shared" si="158"/>
        <v>217</v>
      </c>
      <c r="AA333" s="112">
        <f t="shared" si="159"/>
        <v>0.23591549295774647</v>
      </c>
      <c r="AB333" s="112">
        <f t="shared" si="160"/>
        <v>0.23591549295774647</v>
      </c>
      <c r="AC333" s="100">
        <f>VLOOKUP(K333,'5th Cycle APR Raw Data-Final'!$A$3:$P$1977,14,FALSE)</f>
        <v>306</v>
      </c>
      <c r="AD333" s="100">
        <f>IF(AN333&lt;1,SUMIFS('5th Cycle APR Raw Data-Final'!$O$3:$O$1977,'5th Cycle APR Raw Data-Final'!$A$3:$A$1977,'SB35 Determination Data'!$K333,'5th Cycle APR Raw Data-Final'!$T$3:$T$1977,"&gt;="&amp;'SB35 Determination Data'!$F333,'5th Cycle APR Raw Data-Final'!$T$3:$T$1977,"&lt;"&amp;E333),SUMIFS('5th Cycle APR Raw Data-Final'!$O$3:$O$1977,'5th Cycle APR Raw Data-Final'!$A$3:$A$1977,'SB35 Determination Data'!$K333,'5th Cycle APR Raw Data-Final'!$T$3:$T$1977,"&gt;="&amp;'SB35 Determination Data'!$F333,'5th Cycle APR Raw Data-Final'!$T$3:$T$1977,"&lt;="&amp;G333))</f>
        <v>0</v>
      </c>
      <c r="AE333" s="100">
        <f t="shared" si="161"/>
        <v>306</v>
      </c>
      <c r="AF333" s="112">
        <f t="shared" si="162"/>
        <v>0</v>
      </c>
      <c r="AG333" s="100">
        <f>VLOOKUP(K333,'5th Cycle APR Raw Data-Final'!$A$3:$P$1977,16,FALSE)</f>
        <v>784</v>
      </c>
      <c r="AH333" s="100">
        <f>IF(AN333&lt;1,SUMIFS('5th Cycle APR Raw Data-Final'!$Q$3:$Q$1977,'5th Cycle APR Raw Data-Final'!$A$3:$A$1977,'SB35 Determination Data'!$K333,'5th Cycle APR Raw Data-Final'!$T$3:$T$1977,"&gt;="&amp;'SB35 Determination Data'!$F333,'5th Cycle APR Raw Data-Final'!$T$3:$T$1977,"&lt;"&amp;E333),SUMIFS('5th Cycle APR Raw Data-Final'!$Q$3:$Q$1977,'5th Cycle APR Raw Data-Final'!$A$3:$A$1977,'SB35 Determination Data'!$K333,'5th Cycle APR Raw Data-Final'!$T$3:$T$1977,"&gt;="&amp;'SB35 Determination Data'!$F333,'5th Cycle APR Raw Data-Final'!$T$3:$T$1977,"&lt;="&amp;G333))</f>
        <v>29</v>
      </c>
      <c r="AI333" s="100">
        <f t="shared" si="163"/>
        <v>755</v>
      </c>
      <c r="AJ333" s="112">
        <f t="shared" si="164"/>
        <v>3.6989795918367346E-2</v>
      </c>
      <c r="AK333" s="100">
        <f>VLOOKUP(K333,'5th Cycle APR Raw Data-Final'!$A$3:$R$1977,18,FALSE)</f>
        <v>1793</v>
      </c>
      <c r="AL333" s="100">
        <f>IF(AN333&lt;1,SUMIFS('5th Cycle APR Raw Data-Final'!$S$3:$S$1977,'5th Cycle APR Raw Data-Final'!$A$3:$A$1977,'SB35 Determination Data'!$K333,'5th Cycle APR Raw Data-Final'!$T$3:$T$1977,"&gt;="&amp;'SB35 Determination Data'!$F333,'5th Cycle APR Raw Data-Final'!$T$3:$T$1977,"&lt;"&amp;E333),SUMIFS('5th Cycle APR Raw Data-Final'!$S$3:$S$1977,'5th Cycle APR Raw Data-Final'!$A$3:$A$1977,'SB35 Determination Data'!$K333,'5th Cycle APR Raw Data-Final'!$T$3:$T$1977,"&gt;="&amp;'SB35 Determination Data'!$F333,'5th Cycle APR Raw Data-Final'!$T$3:$T$1977,"&lt;="&amp;G333))</f>
        <v>106</v>
      </c>
      <c r="AM333" s="100">
        <f t="shared" si="165"/>
        <v>1687</v>
      </c>
      <c r="AN333" s="114">
        <f t="shared" si="166"/>
        <v>0.5</v>
      </c>
      <c r="AO333" s="2" t="str">
        <f t="shared" si="167"/>
        <v>YES</v>
      </c>
      <c r="AP333" s="2" t="str">
        <f t="shared" si="168"/>
        <v>NO</v>
      </c>
      <c r="AQ333" s="2" t="str">
        <f t="shared" si="169"/>
        <v>NO</v>
      </c>
      <c r="AR333" s="124" t="str">
        <f>VLOOKUP(K333,'2018Submitted'!$A$2:$C$540,3,FALSE)</f>
        <v>Successful</v>
      </c>
      <c r="AS333" s="2" t="str">
        <f t="shared" si="170"/>
        <v>NO</v>
      </c>
      <c r="AT333" s="2" t="str">
        <f t="shared" si="171"/>
        <v>NO</v>
      </c>
    </row>
    <row r="334" spans="1:46" s="2" customFormat="1" ht="12.75" customHeight="1" x14ac:dyDescent="0.2">
      <c r="A334" s="2" t="s">
        <v>61</v>
      </c>
      <c r="B334" s="2" t="str">
        <f t="shared" si="144"/>
        <v>OXNARD</v>
      </c>
      <c r="C334" s="71">
        <f t="shared" si="145"/>
        <v>0.625</v>
      </c>
      <c r="D334" s="72">
        <f t="shared" si="146"/>
        <v>8</v>
      </c>
      <c r="E334" s="99">
        <f t="shared" si="147"/>
        <v>2018</v>
      </c>
      <c r="F334" s="99">
        <f t="shared" si="148"/>
        <v>2014</v>
      </c>
      <c r="G334" s="99" t="str">
        <f t="shared" si="149"/>
        <v>2021</v>
      </c>
      <c r="H334" s="2" t="str">
        <f t="shared" si="150"/>
        <v>10/15/2013</v>
      </c>
      <c r="I334" s="2" t="str">
        <f t="shared" si="151"/>
        <v>10/15/2021</v>
      </c>
      <c r="J334" s="2" t="s">
        <v>3</v>
      </c>
      <c r="K334" s="113" t="s">
        <v>222</v>
      </c>
      <c r="L334" s="100">
        <f>VLOOKUP(K334,'5th Cycle APR Raw Data-Final'!$A$3:$P$1977,6,FALSE)</f>
        <v>1688</v>
      </c>
      <c r="M334" s="100">
        <f>IF(AN334&lt;1,SUMIFS('5th Cycle APR Raw Data-Final'!G$3:G$1977,'5th Cycle APR Raw Data-Final'!$A$3:$A$1977,'SB35 Determination Data'!$K334,'5th Cycle APR Raw Data-Final'!$T$3:$T$1977,"&gt;="&amp;'SB35 Determination Data'!$F334,'5th Cycle APR Raw Data-Final'!$T$3:$T$1977,"&lt;"&amp;E334),SUMIFS('5th Cycle APR Raw Data-Final'!G$3:G$1977,'5th Cycle APR Raw Data-Final'!$A$3:$A$1977,'SB35 Determination Data'!$K334,'5th Cycle APR Raw Data-Final'!$T$3:$T$1977,"&gt;="&amp;'SB35 Determination Data'!$F334,'5th Cycle APR Raw Data-Final'!$T$3:$T$1977,"&lt;="&amp;G334))</f>
        <v>128</v>
      </c>
      <c r="N334" s="100">
        <f>IF(AN334&lt;1,SUMIFS('5th Cycle APR Raw Data-Final'!H$3:H$1977,'5th Cycle APR Raw Data-Final'!$A$3:$A$1977,'SB35 Determination Data'!$K334,'5th Cycle APR Raw Data-Final'!$T$3:$T$1977,"&gt;="&amp;'SB35 Determination Data'!$F334,'5th Cycle APR Raw Data-Final'!$T$3:$T$1977,"&lt;"&amp;E334),SUMIFS('5th Cycle APR Raw Data-Final'!H$3:H$1977,'5th Cycle APR Raw Data-Final'!$A$3:$A$1977,'SB35 Determination Data'!$K334,'5th Cycle APR Raw Data-Final'!$T$3:$T$1977,"&gt;="&amp;'SB35 Determination Data'!$F334,'5th Cycle APR Raw Data-Final'!$T$3:$T$1977,"&lt;="&amp;G334))</f>
        <v>128</v>
      </c>
      <c r="O334" s="100">
        <f>IF(AN334&lt;1,SUMIFS('5th Cycle APR Raw Data-Final'!I$3:I$1977,'5th Cycle APR Raw Data-Final'!$A$3:$A$1977,'SB35 Determination Data'!$K334,'5th Cycle APR Raw Data-Final'!$T$3:$T$1977,"&gt;="&amp;'SB35 Determination Data'!$F334,'5th Cycle APR Raw Data-Final'!$T$3:$T$1977,"&lt;"&amp;E334),SUMIFS('5th Cycle APR Raw Data-Final'!I$3:I$1977,'5th Cycle APR Raw Data-Final'!$A$3:$A$1977,'SB35 Determination Data'!$K334,'5th Cycle APR Raw Data-Final'!$T$3:$T$1977,"&gt;="&amp;'SB35 Determination Data'!$F334,'5th Cycle APR Raw Data-Final'!$T$3:$T$1977,"&lt;="&amp;G334))</f>
        <v>0</v>
      </c>
      <c r="P334" s="100">
        <f t="shared" si="152"/>
        <v>1560</v>
      </c>
      <c r="Q334" s="112">
        <f t="shared" si="153"/>
        <v>7.582938388625593E-2</v>
      </c>
      <c r="R334" s="101">
        <f t="shared" si="154"/>
        <v>844</v>
      </c>
      <c r="S334" s="101">
        <f t="shared" si="155"/>
        <v>0</v>
      </c>
      <c r="T334" s="100">
        <f>VLOOKUP(K334,'5th Cycle APR Raw Data-Final'!$A$3:$P$1977,10,FALSE)</f>
        <v>1160</v>
      </c>
      <c r="U334" s="100">
        <f>IF(AN334&lt;1,SUMIFS('5th Cycle APR Raw Data-Final'!K$3:K$1977,'5th Cycle APR Raw Data-Final'!$A$3:$A$1977,'SB35 Determination Data'!$K334,'5th Cycle APR Raw Data-Final'!$T$3:$T$1977,"&gt;="&amp;'SB35 Determination Data'!$F334,'5th Cycle APR Raw Data-Final'!$T$3:$T$1977,"&lt;"&amp;E334),SUMIFS('5th Cycle APR Raw Data-Final'!K$3:K$1977,'5th Cycle APR Raw Data-Final'!$A$3:$A$1977,'SB35 Determination Data'!$K334,'5th Cycle APR Raw Data-Final'!$T$3:$T$1977,"&gt;="&amp;'SB35 Determination Data'!$F334,'5th Cycle APR Raw Data-Final'!$T$3:$T$1977,"&lt;="&amp;G334))</f>
        <v>508</v>
      </c>
      <c r="V334" s="100">
        <f>IF(AN334&lt;1,SUMIFS('5th Cycle APR Raw Data-Final'!L$3:L$1977,'5th Cycle APR Raw Data-Final'!$A$3:$A$1977,'SB35 Determination Data'!$K334,'5th Cycle APR Raw Data-Final'!$T$3:$T$1977,"&gt;="&amp;'SB35 Determination Data'!$F334,'5th Cycle APR Raw Data-Final'!$T$3:$T$1977,"&lt;"&amp;E334),SUMIFS('5th Cycle APR Raw Data-Final'!L$3:L$1977,'5th Cycle APR Raw Data-Final'!$A$3:$A$1977,'SB35 Determination Data'!$K334,'5th Cycle APR Raw Data-Final'!$T$3:$T$1977,"&gt;="&amp;'SB35 Determination Data'!$F334,'5th Cycle APR Raw Data-Final'!$T$3:$T$1977,"&lt;="&amp;G334))</f>
        <v>419</v>
      </c>
      <c r="W334" s="100">
        <f>IF(AN334&lt;1,SUMIFS('5th Cycle APR Raw Data-Final'!M$3:M$1977,'5th Cycle APR Raw Data-Final'!$A$3:$A$1977,'SB35 Determination Data'!$K334,'5th Cycle APR Raw Data-Final'!$T$3:$T$1977,"&gt;="&amp;'SB35 Determination Data'!$F334,'5th Cycle APR Raw Data-Final'!$T$3:$T$1977,"&lt;"&amp;E334),SUMIFS('5th Cycle APR Raw Data-Final'!M$3:M$1977,'5th Cycle APR Raw Data-Final'!$A$3:$A$1977,'SB35 Determination Data'!$K334,'5th Cycle APR Raw Data-Final'!$T$3:$T$1977,"&gt;="&amp;'SB35 Determination Data'!$F334,'5th Cycle APR Raw Data-Final'!$T$3:$T$1977,"&lt;="&amp;G334))</f>
        <v>89</v>
      </c>
      <c r="X334" s="100">
        <f t="shared" si="156"/>
        <v>652</v>
      </c>
      <c r="Y334" s="100">
        <f t="shared" si="157"/>
        <v>508</v>
      </c>
      <c r="Z334" s="100">
        <f t="shared" si="158"/>
        <v>652</v>
      </c>
      <c r="AA334" s="112">
        <f t="shared" si="159"/>
        <v>0.43793103448275861</v>
      </c>
      <c r="AB334" s="112">
        <f t="shared" si="160"/>
        <v>0.43793103448275861</v>
      </c>
      <c r="AC334" s="100">
        <f>VLOOKUP(K334,'5th Cycle APR Raw Data-Final'!$A$3:$P$1977,14,FALSE)</f>
        <v>1351</v>
      </c>
      <c r="AD334" s="100">
        <f>IF(AN334&lt;1,SUMIFS('5th Cycle APR Raw Data-Final'!$O$3:$O$1977,'5th Cycle APR Raw Data-Final'!$A$3:$A$1977,'SB35 Determination Data'!$K334,'5th Cycle APR Raw Data-Final'!$T$3:$T$1977,"&gt;="&amp;'SB35 Determination Data'!$F334,'5th Cycle APR Raw Data-Final'!$T$3:$T$1977,"&lt;"&amp;E334),SUMIFS('5th Cycle APR Raw Data-Final'!$O$3:$O$1977,'5th Cycle APR Raw Data-Final'!$A$3:$A$1977,'SB35 Determination Data'!$K334,'5th Cycle APR Raw Data-Final'!$T$3:$T$1977,"&gt;="&amp;'SB35 Determination Data'!$F334,'5th Cycle APR Raw Data-Final'!$T$3:$T$1977,"&lt;="&amp;G334))</f>
        <v>375</v>
      </c>
      <c r="AE334" s="100">
        <f t="shared" si="161"/>
        <v>976</v>
      </c>
      <c r="AF334" s="112">
        <f t="shared" si="162"/>
        <v>0.27757216876387864</v>
      </c>
      <c r="AG334" s="100">
        <f>VLOOKUP(K334,'5th Cycle APR Raw Data-Final'!$A$3:$P$1977,16,FALSE)</f>
        <v>3102</v>
      </c>
      <c r="AH334" s="100">
        <f>IF(AN334&lt;1,SUMIFS('5th Cycle APR Raw Data-Final'!$Q$3:$Q$1977,'5th Cycle APR Raw Data-Final'!$A$3:$A$1977,'SB35 Determination Data'!$K334,'5th Cycle APR Raw Data-Final'!$T$3:$T$1977,"&gt;="&amp;'SB35 Determination Data'!$F334,'5th Cycle APR Raw Data-Final'!$T$3:$T$1977,"&lt;"&amp;E334),SUMIFS('5th Cycle APR Raw Data-Final'!$Q$3:$Q$1977,'5th Cycle APR Raw Data-Final'!$A$3:$A$1977,'SB35 Determination Data'!$K334,'5th Cycle APR Raw Data-Final'!$T$3:$T$1977,"&gt;="&amp;'SB35 Determination Data'!$F334,'5th Cycle APR Raw Data-Final'!$T$3:$T$1977,"&lt;="&amp;G334))</f>
        <v>262</v>
      </c>
      <c r="AI334" s="100">
        <f t="shared" si="163"/>
        <v>2840</v>
      </c>
      <c r="AJ334" s="112">
        <f t="shared" si="164"/>
        <v>8.4461637653127017E-2</v>
      </c>
      <c r="AK334" s="100">
        <f>VLOOKUP(K334,'5th Cycle APR Raw Data-Final'!$A$3:$R$1977,18,FALSE)</f>
        <v>7301</v>
      </c>
      <c r="AL334" s="100">
        <f>IF(AN334&lt;1,SUMIFS('5th Cycle APR Raw Data-Final'!$S$3:$S$1977,'5th Cycle APR Raw Data-Final'!$A$3:$A$1977,'SB35 Determination Data'!$K334,'5th Cycle APR Raw Data-Final'!$T$3:$T$1977,"&gt;="&amp;'SB35 Determination Data'!$F334,'5th Cycle APR Raw Data-Final'!$T$3:$T$1977,"&lt;"&amp;E334),SUMIFS('5th Cycle APR Raw Data-Final'!$S$3:$S$1977,'5th Cycle APR Raw Data-Final'!$A$3:$A$1977,'SB35 Determination Data'!$K334,'5th Cycle APR Raw Data-Final'!$T$3:$T$1977,"&gt;="&amp;'SB35 Determination Data'!$F334,'5th Cycle APR Raw Data-Final'!$T$3:$T$1977,"&lt;="&amp;G334))</f>
        <v>1273</v>
      </c>
      <c r="AM334" s="100">
        <f t="shared" si="165"/>
        <v>6028</v>
      </c>
      <c r="AN334" s="114">
        <f t="shared" si="166"/>
        <v>0.5</v>
      </c>
      <c r="AO334" s="2" t="str">
        <f t="shared" si="167"/>
        <v>YES</v>
      </c>
      <c r="AP334" s="2" t="str">
        <f t="shared" si="168"/>
        <v>NO</v>
      </c>
      <c r="AQ334" s="2" t="str">
        <f t="shared" si="169"/>
        <v>NO</v>
      </c>
      <c r="AR334" s="124" t="str">
        <f>VLOOKUP(K334,'2018Submitted'!$A$2:$C$540,3,FALSE)</f>
        <v>Successful</v>
      </c>
      <c r="AS334" s="2" t="str">
        <f t="shared" si="170"/>
        <v>NO</v>
      </c>
      <c r="AT334" s="2" t="str">
        <f t="shared" si="171"/>
        <v>NO</v>
      </c>
    </row>
    <row r="335" spans="1:46" s="11" customFormat="1" ht="12.75" customHeight="1" x14ac:dyDescent="0.2">
      <c r="A335" s="2" t="s">
        <v>68</v>
      </c>
      <c r="B335" s="2" t="str">
        <f t="shared" si="144"/>
        <v>PACIFIC GROVE</v>
      </c>
      <c r="C335" s="71">
        <f t="shared" si="145"/>
        <v>0.375</v>
      </c>
      <c r="D335" s="72">
        <f t="shared" si="146"/>
        <v>8</v>
      </c>
      <c r="E335" s="99">
        <f t="shared" si="147"/>
        <v>2020</v>
      </c>
      <c r="F335" s="99">
        <f t="shared" si="148"/>
        <v>2016</v>
      </c>
      <c r="G335" s="99" t="str">
        <f t="shared" si="149"/>
        <v>2023</v>
      </c>
      <c r="H335" s="2" t="str">
        <f t="shared" si="150"/>
        <v>12/31/2015</v>
      </c>
      <c r="I335" s="2" t="str">
        <f t="shared" si="151"/>
        <v>12/31/2023</v>
      </c>
      <c r="J335" s="2" t="s">
        <v>26</v>
      </c>
      <c r="K335" s="113" t="s">
        <v>1069</v>
      </c>
      <c r="L335" s="100">
        <f>VLOOKUP(K335,'5th Cycle APR Raw Data-Final'!$A$3:$P$1977,6,FALSE)</f>
        <v>28</v>
      </c>
      <c r="M335" s="100">
        <f>IF(AN335&lt;1,SUMIFS('5th Cycle APR Raw Data-Final'!G$3:G$1977,'5th Cycle APR Raw Data-Final'!$A$3:$A$1977,'SB35 Determination Data'!$K335,'5th Cycle APR Raw Data-Final'!$T$3:$T$1977,"&gt;="&amp;'SB35 Determination Data'!$F335,'5th Cycle APR Raw Data-Final'!$T$3:$T$1977,"&lt;"&amp;E335),SUMIFS('5th Cycle APR Raw Data-Final'!G$3:G$1977,'5th Cycle APR Raw Data-Final'!$A$3:$A$1977,'SB35 Determination Data'!$K335,'5th Cycle APR Raw Data-Final'!$T$3:$T$1977,"&gt;="&amp;'SB35 Determination Data'!$F335,'5th Cycle APR Raw Data-Final'!$T$3:$T$1977,"&lt;="&amp;G335))</f>
        <v>0</v>
      </c>
      <c r="N335" s="100">
        <f>IF(AN335&lt;1,SUMIFS('5th Cycle APR Raw Data-Final'!H$3:H$1977,'5th Cycle APR Raw Data-Final'!$A$3:$A$1977,'SB35 Determination Data'!$K335,'5th Cycle APR Raw Data-Final'!$T$3:$T$1977,"&gt;="&amp;'SB35 Determination Data'!$F335,'5th Cycle APR Raw Data-Final'!$T$3:$T$1977,"&lt;"&amp;E335),SUMIFS('5th Cycle APR Raw Data-Final'!H$3:H$1977,'5th Cycle APR Raw Data-Final'!$A$3:$A$1977,'SB35 Determination Data'!$K335,'5th Cycle APR Raw Data-Final'!$T$3:$T$1977,"&gt;="&amp;'SB35 Determination Data'!$F335,'5th Cycle APR Raw Data-Final'!$T$3:$T$1977,"&lt;="&amp;G335))</f>
        <v>0</v>
      </c>
      <c r="O335" s="100">
        <f>IF(AN335&lt;1,SUMIFS('5th Cycle APR Raw Data-Final'!I$3:I$1977,'5th Cycle APR Raw Data-Final'!$A$3:$A$1977,'SB35 Determination Data'!$K335,'5th Cycle APR Raw Data-Final'!$T$3:$T$1977,"&gt;="&amp;'SB35 Determination Data'!$F335,'5th Cycle APR Raw Data-Final'!$T$3:$T$1977,"&lt;"&amp;E335),SUMIFS('5th Cycle APR Raw Data-Final'!I$3:I$1977,'5th Cycle APR Raw Data-Final'!$A$3:$A$1977,'SB35 Determination Data'!$K335,'5th Cycle APR Raw Data-Final'!$T$3:$T$1977,"&gt;="&amp;'SB35 Determination Data'!$F335,'5th Cycle APR Raw Data-Final'!$T$3:$T$1977,"&lt;="&amp;G335))</f>
        <v>0</v>
      </c>
      <c r="P335" s="100">
        <f t="shared" si="152"/>
        <v>28</v>
      </c>
      <c r="Q335" s="112">
        <f t="shared" si="153"/>
        <v>0</v>
      </c>
      <c r="R335" s="101">
        <f t="shared" si="154"/>
        <v>11</v>
      </c>
      <c r="S335" s="101">
        <f t="shared" si="155"/>
        <v>0</v>
      </c>
      <c r="T335" s="100">
        <f>VLOOKUP(K335,'5th Cycle APR Raw Data-Final'!$A$3:$P$1977,10,FALSE)</f>
        <v>18</v>
      </c>
      <c r="U335" s="100">
        <f>IF(AN335&lt;1,SUMIFS('5th Cycle APR Raw Data-Final'!K$3:K$1977,'5th Cycle APR Raw Data-Final'!$A$3:$A$1977,'SB35 Determination Data'!$K335,'5th Cycle APR Raw Data-Final'!$T$3:$T$1977,"&gt;="&amp;'SB35 Determination Data'!$F335,'5th Cycle APR Raw Data-Final'!$T$3:$T$1977,"&lt;"&amp;E335),SUMIFS('5th Cycle APR Raw Data-Final'!K$3:K$1977,'5th Cycle APR Raw Data-Final'!$A$3:$A$1977,'SB35 Determination Data'!$K335,'5th Cycle APR Raw Data-Final'!$T$3:$T$1977,"&gt;="&amp;'SB35 Determination Data'!$F335,'5th Cycle APR Raw Data-Final'!$T$3:$T$1977,"&lt;="&amp;G335))</f>
        <v>0</v>
      </c>
      <c r="V335" s="100">
        <f>IF(AN335&lt;1,SUMIFS('5th Cycle APR Raw Data-Final'!L$3:L$1977,'5th Cycle APR Raw Data-Final'!$A$3:$A$1977,'SB35 Determination Data'!$K335,'5th Cycle APR Raw Data-Final'!$T$3:$T$1977,"&gt;="&amp;'SB35 Determination Data'!$F335,'5th Cycle APR Raw Data-Final'!$T$3:$T$1977,"&lt;"&amp;E335),SUMIFS('5th Cycle APR Raw Data-Final'!L$3:L$1977,'5th Cycle APR Raw Data-Final'!$A$3:$A$1977,'SB35 Determination Data'!$K335,'5th Cycle APR Raw Data-Final'!$T$3:$T$1977,"&gt;="&amp;'SB35 Determination Data'!$F335,'5th Cycle APR Raw Data-Final'!$T$3:$T$1977,"&lt;="&amp;G335))</f>
        <v>0</v>
      </c>
      <c r="W335" s="100">
        <f>IF(AN335&lt;1,SUMIFS('5th Cycle APR Raw Data-Final'!M$3:M$1977,'5th Cycle APR Raw Data-Final'!$A$3:$A$1977,'SB35 Determination Data'!$K335,'5th Cycle APR Raw Data-Final'!$T$3:$T$1977,"&gt;="&amp;'SB35 Determination Data'!$F335,'5th Cycle APR Raw Data-Final'!$T$3:$T$1977,"&lt;"&amp;E335),SUMIFS('5th Cycle APR Raw Data-Final'!M$3:M$1977,'5th Cycle APR Raw Data-Final'!$A$3:$A$1977,'SB35 Determination Data'!$K335,'5th Cycle APR Raw Data-Final'!$T$3:$T$1977,"&gt;="&amp;'SB35 Determination Data'!$F335,'5th Cycle APR Raw Data-Final'!$T$3:$T$1977,"&lt;="&amp;G335))</f>
        <v>0</v>
      </c>
      <c r="X335" s="100">
        <f t="shared" si="156"/>
        <v>18</v>
      </c>
      <c r="Y335" s="100">
        <f t="shared" si="157"/>
        <v>0</v>
      </c>
      <c r="Z335" s="100">
        <f t="shared" si="158"/>
        <v>18</v>
      </c>
      <c r="AA335" s="112">
        <f t="shared" si="159"/>
        <v>0</v>
      </c>
      <c r="AB335" s="112">
        <f t="shared" si="160"/>
        <v>0</v>
      </c>
      <c r="AC335" s="100">
        <f>VLOOKUP(K335,'5th Cycle APR Raw Data-Final'!$A$3:$P$1977,14,FALSE)</f>
        <v>21</v>
      </c>
      <c r="AD335" s="100">
        <f>IF(AN335&lt;1,SUMIFS('5th Cycle APR Raw Data-Final'!$O$3:$O$1977,'5th Cycle APR Raw Data-Final'!$A$3:$A$1977,'SB35 Determination Data'!$K335,'5th Cycle APR Raw Data-Final'!$T$3:$T$1977,"&gt;="&amp;'SB35 Determination Data'!$F335,'5th Cycle APR Raw Data-Final'!$T$3:$T$1977,"&lt;"&amp;E335),SUMIFS('5th Cycle APR Raw Data-Final'!$O$3:$O$1977,'5th Cycle APR Raw Data-Final'!$A$3:$A$1977,'SB35 Determination Data'!$K335,'5th Cycle APR Raw Data-Final'!$T$3:$T$1977,"&gt;="&amp;'SB35 Determination Data'!$F335,'5th Cycle APR Raw Data-Final'!$T$3:$T$1977,"&lt;="&amp;G335))</f>
        <v>0</v>
      </c>
      <c r="AE335" s="100">
        <f t="shared" si="161"/>
        <v>21</v>
      </c>
      <c r="AF335" s="112">
        <f t="shared" si="162"/>
        <v>0</v>
      </c>
      <c r="AG335" s="100">
        <f>VLOOKUP(K335,'5th Cycle APR Raw Data-Final'!$A$3:$P$1977,16,FALSE)</f>
        <v>48</v>
      </c>
      <c r="AH335" s="100">
        <f>IF(AN335&lt;1,SUMIFS('5th Cycle APR Raw Data-Final'!$Q$3:$Q$1977,'5th Cycle APR Raw Data-Final'!$A$3:$A$1977,'SB35 Determination Data'!$K335,'5th Cycle APR Raw Data-Final'!$T$3:$T$1977,"&gt;="&amp;'SB35 Determination Data'!$F335,'5th Cycle APR Raw Data-Final'!$T$3:$T$1977,"&lt;"&amp;E335),SUMIFS('5th Cycle APR Raw Data-Final'!$Q$3:$Q$1977,'5th Cycle APR Raw Data-Final'!$A$3:$A$1977,'SB35 Determination Data'!$K335,'5th Cycle APR Raw Data-Final'!$T$3:$T$1977,"&gt;="&amp;'SB35 Determination Data'!$F335,'5th Cycle APR Raw Data-Final'!$T$3:$T$1977,"&lt;="&amp;G335))</f>
        <v>5</v>
      </c>
      <c r="AI335" s="100">
        <f t="shared" si="163"/>
        <v>43</v>
      </c>
      <c r="AJ335" s="112">
        <f t="shared" si="164"/>
        <v>0.10416666666666667</v>
      </c>
      <c r="AK335" s="100">
        <f>VLOOKUP(K335,'5th Cycle APR Raw Data-Final'!$A$3:$R$1977,18,FALSE)</f>
        <v>115</v>
      </c>
      <c r="AL335" s="100">
        <f>IF(AN335&lt;1,SUMIFS('5th Cycle APR Raw Data-Final'!$S$3:$S$1977,'5th Cycle APR Raw Data-Final'!$A$3:$A$1977,'SB35 Determination Data'!$K335,'5th Cycle APR Raw Data-Final'!$T$3:$T$1977,"&gt;="&amp;'SB35 Determination Data'!$F335,'5th Cycle APR Raw Data-Final'!$T$3:$T$1977,"&lt;"&amp;E335),SUMIFS('5th Cycle APR Raw Data-Final'!$S$3:$S$1977,'5th Cycle APR Raw Data-Final'!$A$3:$A$1977,'SB35 Determination Data'!$K335,'5th Cycle APR Raw Data-Final'!$T$3:$T$1977,"&gt;="&amp;'SB35 Determination Data'!$F335,'5th Cycle APR Raw Data-Final'!$T$3:$T$1977,"&lt;="&amp;G335))</f>
        <v>5</v>
      </c>
      <c r="AM335" s="100">
        <f t="shared" si="165"/>
        <v>110</v>
      </c>
      <c r="AN335" s="114">
        <f t="shared" si="166"/>
        <v>0.375</v>
      </c>
      <c r="AO335" s="2" t="str">
        <f t="shared" si="167"/>
        <v>YES</v>
      </c>
      <c r="AP335" s="2" t="str">
        <f t="shared" si="168"/>
        <v>NO</v>
      </c>
      <c r="AQ335" s="2" t="str">
        <f t="shared" si="169"/>
        <v>NO</v>
      </c>
      <c r="AR335" s="124" t="str">
        <f>VLOOKUP(K335,'2018Submitted'!$A$2:$C$540,3,FALSE)</f>
        <v>No 2018 Annual Progress Report</v>
      </c>
      <c r="AS335" s="2" t="str">
        <f t="shared" si="170"/>
        <v>NO</v>
      </c>
      <c r="AT335" s="2" t="str">
        <f t="shared" si="171"/>
        <v>NO</v>
      </c>
    </row>
    <row r="336" spans="1:46" s="2" customFormat="1" ht="12.75" customHeight="1" x14ac:dyDescent="0.2">
      <c r="A336" s="2" t="s">
        <v>29</v>
      </c>
      <c r="B336" s="2" t="str">
        <f t="shared" si="144"/>
        <v>PACIFICA</v>
      </c>
      <c r="C336" s="71">
        <f t="shared" si="145"/>
        <v>0.5</v>
      </c>
      <c r="D336" s="72">
        <f t="shared" si="146"/>
        <v>8</v>
      </c>
      <c r="E336" s="99">
        <f t="shared" si="147"/>
        <v>2019</v>
      </c>
      <c r="F336" s="99">
        <f t="shared" si="148"/>
        <v>2015</v>
      </c>
      <c r="G336" s="99">
        <f t="shared" si="149"/>
        <v>2022</v>
      </c>
      <c r="H336" s="2" t="str">
        <f t="shared" si="150"/>
        <v>01/31/2015</v>
      </c>
      <c r="I336" s="2" t="str">
        <f t="shared" si="151"/>
        <v>01/31/2023</v>
      </c>
      <c r="J336" s="2" t="s">
        <v>8</v>
      </c>
      <c r="K336" s="113" t="s">
        <v>223</v>
      </c>
      <c r="L336" s="100">
        <f>VLOOKUP(K336,'5th Cycle APR Raw Data-Final'!$A$3:$P$1977,6,FALSE)</f>
        <v>121</v>
      </c>
      <c r="M336" s="100">
        <f>IF(AN336&lt;1,SUMIFS('5th Cycle APR Raw Data-Final'!G$3:G$1977,'5th Cycle APR Raw Data-Final'!$A$3:$A$1977,'SB35 Determination Data'!$K336,'5th Cycle APR Raw Data-Final'!$T$3:$T$1977,"&gt;="&amp;'SB35 Determination Data'!$F336,'5th Cycle APR Raw Data-Final'!$T$3:$T$1977,"&lt;"&amp;E336),SUMIFS('5th Cycle APR Raw Data-Final'!G$3:G$1977,'5th Cycle APR Raw Data-Final'!$A$3:$A$1977,'SB35 Determination Data'!$K336,'5th Cycle APR Raw Data-Final'!$T$3:$T$1977,"&gt;="&amp;'SB35 Determination Data'!$F336,'5th Cycle APR Raw Data-Final'!$T$3:$T$1977,"&lt;="&amp;G336))</f>
        <v>0</v>
      </c>
      <c r="N336" s="100">
        <f>IF(AN336&lt;1,SUMIFS('5th Cycle APR Raw Data-Final'!H$3:H$1977,'5th Cycle APR Raw Data-Final'!$A$3:$A$1977,'SB35 Determination Data'!$K336,'5th Cycle APR Raw Data-Final'!$T$3:$T$1977,"&gt;="&amp;'SB35 Determination Data'!$F336,'5th Cycle APR Raw Data-Final'!$T$3:$T$1977,"&lt;"&amp;E336),SUMIFS('5th Cycle APR Raw Data-Final'!H$3:H$1977,'5th Cycle APR Raw Data-Final'!$A$3:$A$1977,'SB35 Determination Data'!$K336,'5th Cycle APR Raw Data-Final'!$T$3:$T$1977,"&gt;="&amp;'SB35 Determination Data'!$F336,'5th Cycle APR Raw Data-Final'!$T$3:$T$1977,"&lt;="&amp;G336))</f>
        <v>0</v>
      </c>
      <c r="O336" s="100">
        <f>IF(AN336&lt;1,SUMIFS('5th Cycle APR Raw Data-Final'!I$3:I$1977,'5th Cycle APR Raw Data-Final'!$A$3:$A$1977,'SB35 Determination Data'!$K336,'5th Cycle APR Raw Data-Final'!$T$3:$T$1977,"&gt;="&amp;'SB35 Determination Data'!$F336,'5th Cycle APR Raw Data-Final'!$T$3:$T$1977,"&lt;"&amp;E336),SUMIFS('5th Cycle APR Raw Data-Final'!I$3:I$1977,'5th Cycle APR Raw Data-Final'!$A$3:$A$1977,'SB35 Determination Data'!$K336,'5th Cycle APR Raw Data-Final'!$T$3:$T$1977,"&gt;="&amp;'SB35 Determination Data'!$F336,'5th Cycle APR Raw Data-Final'!$T$3:$T$1977,"&lt;="&amp;G336))</f>
        <v>0</v>
      </c>
      <c r="P336" s="100">
        <f t="shared" si="152"/>
        <v>121</v>
      </c>
      <c r="Q336" s="112">
        <f t="shared" si="153"/>
        <v>0</v>
      </c>
      <c r="R336" s="101">
        <f t="shared" si="154"/>
        <v>61</v>
      </c>
      <c r="S336" s="101">
        <f t="shared" si="155"/>
        <v>0</v>
      </c>
      <c r="T336" s="100">
        <f>VLOOKUP(K336,'5th Cycle APR Raw Data-Final'!$A$3:$P$1977,10,FALSE)</f>
        <v>68</v>
      </c>
      <c r="U336" s="100">
        <f>IF(AN336&lt;1,SUMIFS('5th Cycle APR Raw Data-Final'!K$3:K$1977,'5th Cycle APR Raw Data-Final'!$A$3:$A$1977,'SB35 Determination Data'!$K336,'5th Cycle APR Raw Data-Final'!$T$3:$T$1977,"&gt;="&amp;'SB35 Determination Data'!$F336,'5th Cycle APR Raw Data-Final'!$T$3:$T$1977,"&lt;"&amp;E336),SUMIFS('5th Cycle APR Raw Data-Final'!K$3:K$1977,'5th Cycle APR Raw Data-Final'!$A$3:$A$1977,'SB35 Determination Data'!$K336,'5th Cycle APR Raw Data-Final'!$T$3:$T$1977,"&gt;="&amp;'SB35 Determination Data'!$F336,'5th Cycle APR Raw Data-Final'!$T$3:$T$1977,"&lt;="&amp;G336))</f>
        <v>0</v>
      </c>
      <c r="V336" s="100">
        <f>IF(AN336&lt;1,SUMIFS('5th Cycle APR Raw Data-Final'!L$3:L$1977,'5th Cycle APR Raw Data-Final'!$A$3:$A$1977,'SB35 Determination Data'!$K336,'5th Cycle APR Raw Data-Final'!$T$3:$T$1977,"&gt;="&amp;'SB35 Determination Data'!$F336,'5th Cycle APR Raw Data-Final'!$T$3:$T$1977,"&lt;"&amp;E336),SUMIFS('5th Cycle APR Raw Data-Final'!L$3:L$1977,'5th Cycle APR Raw Data-Final'!$A$3:$A$1977,'SB35 Determination Data'!$K336,'5th Cycle APR Raw Data-Final'!$T$3:$T$1977,"&gt;="&amp;'SB35 Determination Data'!$F336,'5th Cycle APR Raw Data-Final'!$T$3:$T$1977,"&lt;="&amp;G336))</f>
        <v>0</v>
      </c>
      <c r="W336" s="100">
        <f>IF(AN336&lt;1,SUMIFS('5th Cycle APR Raw Data-Final'!M$3:M$1977,'5th Cycle APR Raw Data-Final'!$A$3:$A$1977,'SB35 Determination Data'!$K336,'5th Cycle APR Raw Data-Final'!$T$3:$T$1977,"&gt;="&amp;'SB35 Determination Data'!$F336,'5th Cycle APR Raw Data-Final'!$T$3:$T$1977,"&lt;"&amp;E336),SUMIFS('5th Cycle APR Raw Data-Final'!M$3:M$1977,'5th Cycle APR Raw Data-Final'!$A$3:$A$1977,'SB35 Determination Data'!$K336,'5th Cycle APR Raw Data-Final'!$T$3:$T$1977,"&gt;="&amp;'SB35 Determination Data'!$F336,'5th Cycle APR Raw Data-Final'!$T$3:$T$1977,"&lt;="&amp;G336))</f>
        <v>0</v>
      </c>
      <c r="X336" s="100">
        <f t="shared" si="156"/>
        <v>68</v>
      </c>
      <c r="Y336" s="100">
        <f t="shared" si="157"/>
        <v>0</v>
      </c>
      <c r="Z336" s="100">
        <f t="shared" si="158"/>
        <v>68</v>
      </c>
      <c r="AA336" s="112">
        <f t="shared" si="159"/>
        <v>0</v>
      </c>
      <c r="AB336" s="112">
        <f t="shared" si="160"/>
        <v>0</v>
      </c>
      <c r="AC336" s="100">
        <f>VLOOKUP(K336,'5th Cycle APR Raw Data-Final'!$A$3:$P$1977,14,FALSE)</f>
        <v>70</v>
      </c>
      <c r="AD336" s="100">
        <f>IF(AN336&lt;1,SUMIFS('5th Cycle APR Raw Data-Final'!$O$3:$O$1977,'5th Cycle APR Raw Data-Final'!$A$3:$A$1977,'SB35 Determination Data'!$K336,'5th Cycle APR Raw Data-Final'!$T$3:$T$1977,"&gt;="&amp;'SB35 Determination Data'!$F336,'5th Cycle APR Raw Data-Final'!$T$3:$T$1977,"&lt;"&amp;E336),SUMIFS('5th Cycle APR Raw Data-Final'!$O$3:$O$1977,'5th Cycle APR Raw Data-Final'!$A$3:$A$1977,'SB35 Determination Data'!$K336,'5th Cycle APR Raw Data-Final'!$T$3:$T$1977,"&gt;="&amp;'SB35 Determination Data'!$F336,'5th Cycle APR Raw Data-Final'!$T$3:$T$1977,"&lt;="&amp;G336))</f>
        <v>6</v>
      </c>
      <c r="AE336" s="100">
        <f t="shared" si="161"/>
        <v>64</v>
      </c>
      <c r="AF336" s="112">
        <f t="shared" si="162"/>
        <v>8.5714285714285715E-2</v>
      </c>
      <c r="AG336" s="100">
        <f>VLOOKUP(K336,'5th Cycle APR Raw Data-Final'!$A$3:$P$1977,16,FALSE)</f>
        <v>154</v>
      </c>
      <c r="AH336" s="100">
        <f>IF(AN336&lt;1,SUMIFS('5th Cycle APR Raw Data-Final'!$Q$3:$Q$1977,'5th Cycle APR Raw Data-Final'!$A$3:$A$1977,'SB35 Determination Data'!$K336,'5th Cycle APR Raw Data-Final'!$T$3:$T$1977,"&gt;="&amp;'SB35 Determination Data'!$F336,'5th Cycle APR Raw Data-Final'!$T$3:$T$1977,"&lt;"&amp;E336),SUMIFS('5th Cycle APR Raw Data-Final'!$Q$3:$Q$1977,'5th Cycle APR Raw Data-Final'!$A$3:$A$1977,'SB35 Determination Data'!$K336,'5th Cycle APR Raw Data-Final'!$T$3:$T$1977,"&gt;="&amp;'SB35 Determination Data'!$F336,'5th Cycle APR Raw Data-Final'!$T$3:$T$1977,"&lt;="&amp;G336))</f>
        <v>50</v>
      </c>
      <c r="AI336" s="100">
        <f t="shared" si="163"/>
        <v>104</v>
      </c>
      <c r="AJ336" s="112">
        <f t="shared" si="164"/>
        <v>0.32467532467532467</v>
      </c>
      <c r="AK336" s="100">
        <f>VLOOKUP(K336,'5th Cycle APR Raw Data-Final'!$A$3:$R$1977,18,FALSE)</f>
        <v>413</v>
      </c>
      <c r="AL336" s="100">
        <f>IF(AN336&lt;1,SUMIFS('5th Cycle APR Raw Data-Final'!$S$3:$S$1977,'5th Cycle APR Raw Data-Final'!$A$3:$A$1977,'SB35 Determination Data'!$K336,'5th Cycle APR Raw Data-Final'!$T$3:$T$1977,"&gt;="&amp;'SB35 Determination Data'!$F336,'5th Cycle APR Raw Data-Final'!$T$3:$T$1977,"&lt;"&amp;E336),SUMIFS('5th Cycle APR Raw Data-Final'!$S$3:$S$1977,'5th Cycle APR Raw Data-Final'!$A$3:$A$1977,'SB35 Determination Data'!$K336,'5th Cycle APR Raw Data-Final'!$T$3:$T$1977,"&gt;="&amp;'SB35 Determination Data'!$F336,'5th Cycle APR Raw Data-Final'!$T$3:$T$1977,"&lt;="&amp;G336))</f>
        <v>56</v>
      </c>
      <c r="AM336" s="100">
        <f t="shared" si="165"/>
        <v>357</v>
      </c>
      <c r="AN336" s="114">
        <f t="shared" si="166"/>
        <v>0.5</v>
      </c>
      <c r="AO336" s="2" t="str">
        <f t="shared" si="167"/>
        <v>YES</v>
      </c>
      <c r="AP336" s="2" t="str">
        <f t="shared" si="168"/>
        <v>NO</v>
      </c>
      <c r="AQ336" s="2" t="str">
        <f t="shared" si="169"/>
        <v>NO</v>
      </c>
      <c r="AR336" s="124" t="str">
        <f>VLOOKUP(K336,'2018Submitted'!$A$2:$C$540,3,FALSE)</f>
        <v>Successful</v>
      </c>
      <c r="AS336" s="2" t="str">
        <f t="shared" si="170"/>
        <v>NO</v>
      </c>
      <c r="AT336" s="2" t="str">
        <f t="shared" si="171"/>
        <v>NO</v>
      </c>
    </row>
    <row r="337" spans="1:46" s="2" customFormat="1" ht="12.75" customHeight="1" x14ac:dyDescent="0.2">
      <c r="A337" s="2" t="s">
        <v>35</v>
      </c>
      <c r="B337" s="2" t="str">
        <f t="shared" si="144"/>
        <v>PALM DESERT</v>
      </c>
      <c r="C337" s="71">
        <f t="shared" si="145"/>
        <v>0.625</v>
      </c>
      <c r="D337" s="72">
        <f t="shared" si="146"/>
        <v>8</v>
      </c>
      <c r="E337" s="99">
        <f t="shared" si="147"/>
        <v>2018</v>
      </c>
      <c r="F337" s="99">
        <f t="shared" si="148"/>
        <v>2014</v>
      </c>
      <c r="G337" s="99" t="str">
        <f t="shared" si="149"/>
        <v>2021</v>
      </c>
      <c r="H337" s="2" t="str">
        <f t="shared" si="150"/>
        <v>10/15/2013</v>
      </c>
      <c r="I337" s="2" t="str">
        <f t="shared" si="151"/>
        <v>10/15/2021</v>
      </c>
      <c r="J337" s="2" t="s">
        <v>3</v>
      </c>
      <c r="K337" s="113" t="s">
        <v>224</v>
      </c>
      <c r="L337" s="100">
        <f>VLOOKUP(K337,'5th Cycle APR Raw Data-Final'!$A$3:$P$1977,6,FALSE)</f>
        <v>98</v>
      </c>
      <c r="M337" s="100">
        <f>IF(AN337&lt;1,SUMIFS('5th Cycle APR Raw Data-Final'!G$3:G$1977,'5th Cycle APR Raw Data-Final'!$A$3:$A$1977,'SB35 Determination Data'!$K337,'5th Cycle APR Raw Data-Final'!$T$3:$T$1977,"&gt;="&amp;'SB35 Determination Data'!$F337,'5th Cycle APR Raw Data-Final'!$T$3:$T$1977,"&lt;"&amp;E337),SUMIFS('5th Cycle APR Raw Data-Final'!G$3:G$1977,'5th Cycle APR Raw Data-Final'!$A$3:$A$1977,'SB35 Determination Data'!$K337,'5th Cycle APR Raw Data-Final'!$T$3:$T$1977,"&gt;="&amp;'SB35 Determination Data'!$F337,'5th Cycle APR Raw Data-Final'!$T$3:$T$1977,"&lt;="&amp;G337))</f>
        <v>38</v>
      </c>
      <c r="N337" s="100">
        <f>IF(AN337&lt;1,SUMIFS('5th Cycle APR Raw Data-Final'!H$3:H$1977,'5th Cycle APR Raw Data-Final'!$A$3:$A$1977,'SB35 Determination Data'!$K337,'5th Cycle APR Raw Data-Final'!$T$3:$T$1977,"&gt;="&amp;'SB35 Determination Data'!$F337,'5th Cycle APR Raw Data-Final'!$T$3:$T$1977,"&lt;"&amp;E337),SUMIFS('5th Cycle APR Raw Data-Final'!H$3:H$1977,'5th Cycle APR Raw Data-Final'!$A$3:$A$1977,'SB35 Determination Data'!$K337,'5th Cycle APR Raw Data-Final'!$T$3:$T$1977,"&gt;="&amp;'SB35 Determination Data'!$F337,'5th Cycle APR Raw Data-Final'!$T$3:$T$1977,"&lt;="&amp;G337))</f>
        <v>38</v>
      </c>
      <c r="O337" s="100">
        <f>IF(AN337&lt;1,SUMIFS('5th Cycle APR Raw Data-Final'!I$3:I$1977,'5th Cycle APR Raw Data-Final'!$A$3:$A$1977,'SB35 Determination Data'!$K337,'5th Cycle APR Raw Data-Final'!$T$3:$T$1977,"&gt;="&amp;'SB35 Determination Data'!$F337,'5th Cycle APR Raw Data-Final'!$T$3:$T$1977,"&lt;"&amp;E337),SUMIFS('5th Cycle APR Raw Data-Final'!I$3:I$1977,'5th Cycle APR Raw Data-Final'!$A$3:$A$1977,'SB35 Determination Data'!$K337,'5th Cycle APR Raw Data-Final'!$T$3:$T$1977,"&gt;="&amp;'SB35 Determination Data'!$F337,'5th Cycle APR Raw Data-Final'!$T$3:$T$1977,"&lt;="&amp;G337))</f>
        <v>0</v>
      </c>
      <c r="P337" s="100">
        <f t="shared" si="152"/>
        <v>60</v>
      </c>
      <c r="Q337" s="112">
        <f t="shared" si="153"/>
        <v>0.38775510204081631</v>
      </c>
      <c r="R337" s="101">
        <f t="shared" si="154"/>
        <v>49</v>
      </c>
      <c r="S337" s="101">
        <f t="shared" si="155"/>
        <v>0</v>
      </c>
      <c r="T337" s="100">
        <f>VLOOKUP(K337,'5th Cycle APR Raw Data-Final'!$A$3:$P$1977,10,FALSE)</f>
        <v>67</v>
      </c>
      <c r="U337" s="100">
        <f>IF(AN337&lt;1,SUMIFS('5th Cycle APR Raw Data-Final'!K$3:K$1977,'5th Cycle APR Raw Data-Final'!$A$3:$A$1977,'SB35 Determination Data'!$K337,'5th Cycle APR Raw Data-Final'!$T$3:$T$1977,"&gt;="&amp;'SB35 Determination Data'!$F337,'5th Cycle APR Raw Data-Final'!$T$3:$T$1977,"&lt;"&amp;E337),SUMIFS('5th Cycle APR Raw Data-Final'!K$3:K$1977,'5th Cycle APR Raw Data-Final'!$A$3:$A$1977,'SB35 Determination Data'!$K337,'5th Cycle APR Raw Data-Final'!$T$3:$T$1977,"&gt;="&amp;'SB35 Determination Data'!$F337,'5th Cycle APR Raw Data-Final'!$T$3:$T$1977,"&lt;="&amp;G337))</f>
        <v>36</v>
      </c>
      <c r="V337" s="100">
        <f>IF(AN337&lt;1,SUMIFS('5th Cycle APR Raw Data-Final'!L$3:L$1977,'5th Cycle APR Raw Data-Final'!$A$3:$A$1977,'SB35 Determination Data'!$K337,'5th Cycle APR Raw Data-Final'!$T$3:$T$1977,"&gt;="&amp;'SB35 Determination Data'!$F337,'5th Cycle APR Raw Data-Final'!$T$3:$T$1977,"&lt;"&amp;E337),SUMIFS('5th Cycle APR Raw Data-Final'!L$3:L$1977,'5th Cycle APR Raw Data-Final'!$A$3:$A$1977,'SB35 Determination Data'!$K337,'5th Cycle APR Raw Data-Final'!$T$3:$T$1977,"&gt;="&amp;'SB35 Determination Data'!$F337,'5th Cycle APR Raw Data-Final'!$T$3:$T$1977,"&lt;="&amp;G337))</f>
        <v>36</v>
      </c>
      <c r="W337" s="100">
        <f>IF(AN337&lt;1,SUMIFS('5th Cycle APR Raw Data-Final'!M$3:M$1977,'5th Cycle APR Raw Data-Final'!$A$3:$A$1977,'SB35 Determination Data'!$K337,'5th Cycle APR Raw Data-Final'!$T$3:$T$1977,"&gt;="&amp;'SB35 Determination Data'!$F337,'5th Cycle APR Raw Data-Final'!$T$3:$T$1977,"&lt;"&amp;E337),SUMIFS('5th Cycle APR Raw Data-Final'!M$3:M$1977,'5th Cycle APR Raw Data-Final'!$A$3:$A$1977,'SB35 Determination Data'!$K337,'5th Cycle APR Raw Data-Final'!$T$3:$T$1977,"&gt;="&amp;'SB35 Determination Data'!$F337,'5th Cycle APR Raw Data-Final'!$T$3:$T$1977,"&lt;="&amp;G337))</f>
        <v>0</v>
      </c>
      <c r="X337" s="100">
        <f t="shared" si="156"/>
        <v>31</v>
      </c>
      <c r="Y337" s="100">
        <f t="shared" si="157"/>
        <v>36</v>
      </c>
      <c r="Z337" s="100">
        <f t="shared" si="158"/>
        <v>31</v>
      </c>
      <c r="AA337" s="112">
        <f t="shared" si="159"/>
        <v>0.53731343283582089</v>
      </c>
      <c r="AB337" s="112">
        <f t="shared" si="160"/>
        <v>0.53731343283582089</v>
      </c>
      <c r="AC337" s="100">
        <f>VLOOKUP(K337,'5th Cycle APR Raw Data-Final'!$A$3:$P$1977,14,FALSE)</f>
        <v>76</v>
      </c>
      <c r="AD337" s="100">
        <f>IF(AN337&lt;1,SUMIFS('5th Cycle APR Raw Data-Final'!$O$3:$O$1977,'5th Cycle APR Raw Data-Final'!$A$3:$A$1977,'SB35 Determination Data'!$K337,'5th Cycle APR Raw Data-Final'!$T$3:$T$1977,"&gt;="&amp;'SB35 Determination Data'!$F337,'5th Cycle APR Raw Data-Final'!$T$3:$T$1977,"&lt;"&amp;E337),SUMIFS('5th Cycle APR Raw Data-Final'!$O$3:$O$1977,'5th Cycle APR Raw Data-Final'!$A$3:$A$1977,'SB35 Determination Data'!$K337,'5th Cycle APR Raw Data-Final'!$T$3:$T$1977,"&gt;="&amp;'SB35 Determination Data'!$F337,'5th Cycle APR Raw Data-Final'!$T$3:$T$1977,"&lt;="&amp;G337))</f>
        <v>0</v>
      </c>
      <c r="AE337" s="100">
        <f t="shared" si="161"/>
        <v>76</v>
      </c>
      <c r="AF337" s="112">
        <f t="shared" si="162"/>
        <v>0</v>
      </c>
      <c r="AG337" s="100">
        <f>VLOOKUP(K337,'5th Cycle APR Raw Data-Final'!$A$3:$P$1977,16,FALSE)</f>
        <v>172</v>
      </c>
      <c r="AH337" s="100">
        <f>IF(AN337&lt;1,SUMIFS('5th Cycle APR Raw Data-Final'!$Q$3:$Q$1977,'5th Cycle APR Raw Data-Final'!$A$3:$A$1977,'SB35 Determination Data'!$K337,'5th Cycle APR Raw Data-Final'!$T$3:$T$1977,"&gt;="&amp;'SB35 Determination Data'!$F337,'5th Cycle APR Raw Data-Final'!$T$3:$T$1977,"&lt;"&amp;E337),SUMIFS('5th Cycle APR Raw Data-Final'!$Q$3:$Q$1977,'5th Cycle APR Raw Data-Final'!$A$3:$A$1977,'SB35 Determination Data'!$K337,'5th Cycle APR Raw Data-Final'!$T$3:$T$1977,"&gt;="&amp;'SB35 Determination Data'!$F337,'5th Cycle APR Raw Data-Final'!$T$3:$T$1977,"&lt;="&amp;G337))</f>
        <v>395</v>
      </c>
      <c r="AI337" s="100">
        <f t="shared" si="163"/>
        <v>0</v>
      </c>
      <c r="AJ337" s="112">
        <f t="shared" si="164"/>
        <v>2.2965116279069768</v>
      </c>
      <c r="AK337" s="100">
        <f>VLOOKUP(K337,'5th Cycle APR Raw Data-Final'!$A$3:$R$1977,18,FALSE)</f>
        <v>413</v>
      </c>
      <c r="AL337" s="100">
        <f>IF(AN337&lt;1,SUMIFS('5th Cycle APR Raw Data-Final'!$S$3:$S$1977,'5th Cycle APR Raw Data-Final'!$A$3:$A$1977,'SB35 Determination Data'!$K337,'5th Cycle APR Raw Data-Final'!$T$3:$T$1977,"&gt;="&amp;'SB35 Determination Data'!$F337,'5th Cycle APR Raw Data-Final'!$T$3:$T$1977,"&lt;"&amp;E337),SUMIFS('5th Cycle APR Raw Data-Final'!$S$3:$S$1977,'5th Cycle APR Raw Data-Final'!$A$3:$A$1977,'SB35 Determination Data'!$K337,'5th Cycle APR Raw Data-Final'!$T$3:$T$1977,"&gt;="&amp;'SB35 Determination Data'!$F337,'5th Cycle APR Raw Data-Final'!$T$3:$T$1977,"&lt;="&amp;G337))</f>
        <v>469</v>
      </c>
      <c r="AM337" s="100">
        <f t="shared" si="165"/>
        <v>167</v>
      </c>
      <c r="AN337" s="114">
        <f t="shared" si="166"/>
        <v>0.5</v>
      </c>
      <c r="AO337" s="2" t="str">
        <f t="shared" si="167"/>
        <v>NO</v>
      </c>
      <c r="AP337" s="2" t="str">
        <f t="shared" si="168"/>
        <v>YES</v>
      </c>
      <c r="AQ337" s="2" t="str">
        <f t="shared" si="169"/>
        <v>NO</v>
      </c>
      <c r="AR337" s="124" t="str">
        <f>VLOOKUP(K337,'2018Submitted'!$A$2:$C$540,3,FALSE)</f>
        <v>Successful</v>
      </c>
      <c r="AS337" s="2" t="str">
        <f t="shared" si="170"/>
        <v>NO</v>
      </c>
      <c r="AT337" s="2" t="str">
        <f t="shared" si="171"/>
        <v>YES</v>
      </c>
    </row>
    <row r="338" spans="1:46" s="2" customFormat="1" ht="12.75" customHeight="1" x14ac:dyDescent="0.2">
      <c r="A338" s="2" t="s">
        <v>35</v>
      </c>
      <c r="B338" s="2" t="str">
        <f t="shared" si="144"/>
        <v>PALM SPRINGS</v>
      </c>
      <c r="C338" s="71">
        <f t="shared" si="145"/>
        <v>0.625</v>
      </c>
      <c r="D338" s="72">
        <f t="shared" si="146"/>
        <v>8</v>
      </c>
      <c r="E338" s="99">
        <f t="shared" si="147"/>
        <v>2018</v>
      </c>
      <c r="F338" s="99">
        <f t="shared" si="148"/>
        <v>2014</v>
      </c>
      <c r="G338" s="99" t="str">
        <f t="shared" si="149"/>
        <v>2021</v>
      </c>
      <c r="H338" s="2" t="str">
        <f t="shared" si="150"/>
        <v>10/15/2013</v>
      </c>
      <c r="I338" s="2" t="str">
        <f t="shared" si="151"/>
        <v>10/15/2021</v>
      </c>
      <c r="J338" s="2" t="s">
        <v>3</v>
      </c>
      <c r="K338" s="113" t="s">
        <v>225</v>
      </c>
      <c r="L338" s="100">
        <f>VLOOKUP(K338,'5th Cycle APR Raw Data-Final'!$A$3:$P$1977,6,FALSE)</f>
        <v>63</v>
      </c>
      <c r="M338" s="100">
        <f>IF(AN338&lt;1,SUMIFS('5th Cycle APR Raw Data-Final'!G$3:G$1977,'5th Cycle APR Raw Data-Final'!$A$3:$A$1977,'SB35 Determination Data'!$K338,'5th Cycle APR Raw Data-Final'!$T$3:$T$1977,"&gt;="&amp;'SB35 Determination Data'!$F338,'5th Cycle APR Raw Data-Final'!$T$3:$T$1977,"&lt;"&amp;E338),SUMIFS('5th Cycle APR Raw Data-Final'!G$3:G$1977,'5th Cycle APR Raw Data-Final'!$A$3:$A$1977,'SB35 Determination Data'!$K338,'5th Cycle APR Raw Data-Final'!$T$3:$T$1977,"&gt;="&amp;'SB35 Determination Data'!$F338,'5th Cycle APR Raw Data-Final'!$T$3:$T$1977,"&lt;="&amp;G338))</f>
        <v>0</v>
      </c>
      <c r="N338" s="100">
        <f>IF(AN338&lt;1,SUMIFS('5th Cycle APR Raw Data-Final'!H$3:H$1977,'5th Cycle APR Raw Data-Final'!$A$3:$A$1977,'SB35 Determination Data'!$K338,'5th Cycle APR Raw Data-Final'!$T$3:$T$1977,"&gt;="&amp;'SB35 Determination Data'!$F338,'5th Cycle APR Raw Data-Final'!$T$3:$T$1977,"&lt;"&amp;E338),SUMIFS('5th Cycle APR Raw Data-Final'!H$3:H$1977,'5th Cycle APR Raw Data-Final'!$A$3:$A$1977,'SB35 Determination Data'!$K338,'5th Cycle APR Raw Data-Final'!$T$3:$T$1977,"&gt;="&amp;'SB35 Determination Data'!$F338,'5th Cycle APR Raw Data-Final'!$T$3:$T$1977,"&lt;="&amp;G338))</f>
        <v>0</v>
      </c>
      <c r="O338" s="100">
        <f>IF(AN338&lt;1,SUMIFS('5th Cycle APR Raw Data-Final'!I$3:I$1977,'5th Cycle APR Raw Data-Final'!$A$3:$A$1977,'SB35 Determination Data'!$K338,'5th Cycle APR Raw Data-Final'!$T$3:$T$1977,"&gt;="&amp;'SB35 Determination Data'!$F338,'5th Cycle APR Raw Data-Final'!$T$3:$T$1977,"&lt;"&amp;E338),SUMIFS('5th Cycle APR Raw Data-Final'!I$3:I$1977,'5th Cycle APR Raw Data-Final'!$A$3:$A$1977,'SB35 Determination Data'!$K338,'5th Cycle APR Raw Data-Final'!$T$3:$T$1977,"&gt;="&amp;'SB35 Determination Data'!$F338,'5th Cycle APR Raw Data-Final'!$T$3:$T$1977,"&lt;="&amp;G338))</f>
        <v>0</v>
      </c>
      <c r="P338" s="100">
        <f t="shared" si="152"/>
        <v>63</v>
      </c>
      <c r="Q338" s="112">
        <f t="shared" si="153"/>
        <v>0</v>
      </c>
      <c r="R338" s="101">
        <f t="shared" si="154"/>
        <v>32</v>
      </c>
      <c r="S338" s="101">
        <f t="shared" si="155"/>
        <v>0</v>
      </c>
      <c r="T338" s="100">
        <f>VLOOKUP(K338,'5th Cycle APR Raw Data-Final'!$A$3:$P$1977,10,FALSE)</f>
        <v>43</v>
      </c>
      <c r="U338" s="100">
        <f>IF(AN338&lt;1,SUMIFS('5th Cycle APR Raw Data-Final'!K$3:K$1977,'5th Cycle APR Raw Data-Final'!$A$3:$A$1977,'SB35 Determination Data'!$K338,'5th Cycle APR Raw Data-Final'!$T$3:$T$1977,"&gt;="&amp;'SB35 Determination Data'!$F338,'5th Cycle APR Raw Data-Final'!$T$3:$T$1977,"&lt;"&amp;E338),SUMIFS('5th Cycle APR Raw Data-Final'!K$3:K$1977,'5th Cycle APR Raw Data-Final'!$A$3:$A$1977,'SB35 Determination Data'!$K338,'5th Cycle APR Raw Data-Final'!$T$3:$T$1977,"&gt;="&amp;'SB35 Determination Data'!$F338,'5th Cycle APR Raw Data-Final'!$T$3:$T$1977,"&lt;="&amp;G338))</f>
        <v>0</v>
      </c>
      <c r="V338" s="100">
        <f>IF(AN338&lt;1,SUMIFS('5th Cycle APR Raw Data-Final'!L$3:L$1977,'5th Cycle APR Raw Data-Final'!$A$3:$A$1977,'SB35 Determination Data'!$K338,'5th Cycle APR Raw Data-Final'!$T$3:$T$1977,"&gt;="&amp;'SB35 Determination Data'!$F338,'5th Cycle APR Raw Data-Final'!$T$3:$T$1977,"&lt;"&amp;E338),SUMIFS('5th Cycle APR Raw Data-Final'!L$3:L$1977,'5th Cycle APR Raw Data-Final'!$A$3:$A$1977,'SB35 Determination Data'!$K338,'5th Cycle APR Raw Data-Final'!$T$3:$T$1977,"&gt;="&amp;'SB35 Determination Data'!$F338,'5th Cycle APR Raw Data-Final'!$T$3:$T$1977,"&lt;="&amp;G338))</f>
        <v>0</v>
      </c>
      <c r="W338" s="100">
        <f>IF(AN338&lt;1,SUMIFS('5th Cycle APR Raw Data-Final'!M$3:M$1977,'5th Cycle APR Raw Data-Final'!$A$3:$A$1977,'SB35 Determination Data'!$K338,'5th Cycle APR Raw Data-Final'!$T$3:$T$1977,"&gt;="&amp;'SB35 Determination Data'!$F338,'5th Cycle APR Raw Data-Final'!$T$3:$T$1977,"&lt;"&amp;E338),SUMIFS('5th Cycle APR Raw Data-Final'!M$3:M$1977,'5th Cycle APR Raw Data-Final'!$A$3:$A$1977,'SB35 Determination Data'!$K338,'5th Cycle APR Raw Data-Final'!$T$3:$T$1977,"&gt;="&amp;'SB35 Determination Data'!$F338,'5th Cycle APR Raw Data-Final'!$T$3:$T$1977,"&lt;="&amp;G338))</f>
        <v>0</v>
      </c>
      <c r="X338" s="100">
        <f t="shared" si="156"/>
        <v>43</v>
      </c>
      <c r="Y338" s="100">
        <f t="shared" si="157"/>
        <v>0</v>
      </c>
      <c r="Z338" s="100">
        <f t="shared" si="158"/>
        <v>43</v>
      </c>
      <c r="AA338" s="112">
        <f t="shared" si="159"/>
        <v>0</v>
      </c>
      <c r="AB338" s="112">
        <f t="shared" si="160"/>
        <v>0</v>
      </c>
      <c r="AC338" s="100">
        <f>VLOOKUP(K338,'5th Cycle APR Raw Data-Final'!$A$3:$P$1977,14,FALSE)</f>
        <v>50</v>
      </c>
      <c r="AD338" s="100">
        <f>IF(AN338&lt;1,SUMIFS('5th Cycle APR Raw Data-Final'!$O$3:$O$1977,'5th Cycle APR Raw Data-Final'!$A$3:$A$1977,'SB35 Determination Data'!$K338,'5th Cycle APR Raw Data-Final'!$T$3:$T$1977,"&gt;="&amp;'SB35 Determination Data'!$F338,'5th Cycle APR Raw Data-Final'!$T$3:$T$1977,"&lt;"&amp;E338),SUMIFS('5th Cycle APR Raw Data-Final'!$O$3:$O$1977,'5th Cycle APR Raw Data-Final'!$A$3:$A$1977,'SB35 Determination Data'!$K338,'5th Cycle APR Raw Data-Final'!$T$3:$T$1977,"&gt;="&amp;'SB35 Determination Data'!$F338,'5th Cycle APR Raw Data-Final'!$T$3:$T$1977,"&lt;="&amp;G338))</f>
        <v>0</v>
      </c>
      <c r="AE338" s="100">
        <f t="shared" si="161"/>
        <v>50</v>
      </c>
      <c r="AF338" s="112">
        <f t="shared" si="162"/>
        <v>0</v>
      </c>
      <c r="AG338" s="100">
        <f>VLOOKUP(K338,'5th Cycle APR Raw Data-Final'!$A$3:$P$1977,16,FALSE)</f>
        <v>116</v>
      </c>
      <c r="AH338" s="100">
        <f>IF(AN338&lt;1,SUMIFS('5th Cycle APR Raw Data-Final'!$Q$3:$Q$1977,'5th Cycle APR Raw Data-Final'!$A$3:$A$1977,'SB35 Determination Data'!$K338,'5th Cycle APR Raw Data-Final'!$T$3:$T$1977,"&gt;="&amp;'SB35 Determination Data'!$F338,'5th Cycle APR Raw Data-Final'!$T$3:$T$1977,"&lt;"&amp;E338),SUMIFS('5th Cycle APR Raw Data-Final'!$Q$3:$Q$1977,'5th Cycle APR Raw Data-Final'!$A$3:$A$1977,'SB35 Determination Data'!$K338,'5th Cycle APR Raw Data-Final'!$T$3:$T$1977,"&gt;="&amp;'SB35 Determination Data'!$F338,'5th Cycle APR Raw Data-Final'!$T$3:$T$1977,"&lt;="&amp;G338))</f>
        <v>770</v>
      </c>
      <c r="AI338" s="100">
        <f t="shared" si="163"/>
        <v>0</v>
      </c>
      <c r="AJ338" s="112">
        <f t="shared" si="164"/>
        <v>6.6379310344827589</v>
      </c>
      <c r="AK338" s="100">
        <f>VLOOKUP(K338,'5th Cycle APR Raw Data-Final'!$A$3:$R$1977,18,FALSE)</f>
        <v>272</v>
      </c>
      <c r="AL338" s="100">
        <f>IF(AN338&lt;1,SUMIFS('5th Cycle APR Raw Data-Final'!$S$3:$S$1977,'5th Cycle APR Raw Data-Final'!$A$3:$A$1977,'SB35 Determination Data'!$K338,'5th Cycle APR Raw Data-Final'!$T$3:$T$1977,"&gt;="&amp;'SB35 Determination Data'!$F338,'5th Cycle APR Raw Data-Final'!$T$3:$T$1977,"&lt;"&amp;E338),SUMIFS('5th Cycle APR Raw Data-Final'!$S$3:$S$1977,'5th Cycle APR Raw Data-Final'!$A$3:$A$1977,'SB35 Determination Data'!$K338,'5th Cycle APR Raw Data-Final'!$T$3:$T$1977,"&gt;="&amp;'SB35 Determination Data'!$F338,'5th Cycle APR Raw Data-Final'!$T$3:$T$1977,"&lt;="&amp;G338))</f>
        <v>770</v>
      </c>
      <c r="AM338" s="100">
        <f t="shared" si="165"/>
        <v>156</v>
      </c>
      <c r="AN338" s="114">
        <f t="shared" si="166"/>
        <v>0.5</v>
      </c>
      <c r="AO338" s="2" t="str">
        <f t="shared" si="167"/>
        <v>NO</v>
      </c>
      <c r="AP338" s="2" t="str">
        <f t="shared" si="168"/>
        <v>YES</v>
      </c>
      <c r="AQ338" s="2" t="str">
        <f t="shared" si="169"/>
        <v>NO</v>
      </c>
      <c r="AR338" s="124" t="str">
        <f>VLOOKUP(K338,'2018Submitted'!$A$2:$C$540,3,FALSE)</f>
        <v>Received - Not successful</v>
      </c>
      <c r="AS338" s="2" t="str">
        <f t="shared" si="170"/>
        <v>NO</v>
      </c>
      <c r="AT338" s="2" t="str">
        <f t="shared" si="171"/>
        <v>YES</v>
      </c>
    </row>
    <row r="339" spans="1:46" s="2" customFormat="1" ht="12.75" customHeight="1" x14ac:dyDescent="0.2">
      <c r="A339" s="2" t="s">
        <v>5</v>
      </c>
      <c r="B339" s="2" t="str">
        <f t="shared" si="144"/>
        <v>PALMDALE</v>
      </c>
      <c r="C339" s="71">
        <f t="shared" si="145"/>
        <v>0.625</v>
      </c>
      <c r="D339" s="72">
        <f t="shared" si="146"/>
        <v>8</v>
      </c>
      <c r="E339" s="99">
        <f t="shared" si="147"/>
        <v>2018</v>
      </c>
      <c r="F339" s="99">
        <f t="shared" si="148"/>
        <v>2014</v>
      </c>
      <c r="G339" s="99" t="str">
        <f t="shared" si="149"/>
        <v>2021</v>
      </c>
      <c r="H339" s="2" t="str">
        <f t="shared" si="150"/>
        <v>10/15/2013</v>
      </c>
      <c r="I339" s="2" t="str">
        <f t="shared" si="151"/>
        <v>10/15/2021</v>
      </c>
      <c r="J339" s="2" t="s">
        <v>3</v>
      </c>
      <c r="K339" s="113" t="s">
        <v>226</v>
      </c>
      <c r="L339" s="100">
        <f>VLOOKUP(K339,'5th Cycle APR Raw Data-Final'!$A$3:$P$1977,6,FALSE)</f>
        <v>1395</v>
      </c>
      <c r="M339" s="100">
        <f>IF(AN339&lt;1,SUMIFS('5th Cycle APR Raw Data-Final'!G$3:G$1977,'5th Cycle APR Raw Data-Final'!$A$3:$A$1977,'SB35 Determination Data'!$K339,'5th Cycle APR Raw Data-Final'!$T$3:$T$1977,"&gt;="&amp;'SB35 Determination Data'!$F339,'5th Cycle APR Raw Data-Final'!$T$3:$T$1977,"&lt;"&amp;E339),SUMIFS('5th Cycle APR Raw Data-Final'!G$3:G$1977,'5th Cycle APR Raw Data-Final'!$A$3:$A$1977,'SB35 Determination Data'!$K339,'5th Cycle APR Raw Data-Final'!$T$3:$T$1977,"&gt;="&amp;'SB35 Determination Data'!$F339,'5th Cycle APR Raw Data-Final'!$T$3:$T$1977,"&lt;="&amp;G339))</f>
        <v>91</v>
      </c>
      <c r="N339" s="100">
        <f>IF(AN339&lt;1,SUMIFS('5th Cycle APR Raw Data-Final'!H$3:H$1977,'5th Cycle APR Raw Data-Final'!$A$3:$A$1977,'SB35 Determination Data'!$K339,'5th Cycle APR Raw Data-Final'!$T$3:$T$1977,"&gt;="&amp;'SB35 Determination Data'!$F339,'5th Cycle APR Raw Data-Final'!$T$3:$T$1977,"&lt;"&amp;E339),SUMIFS('5th Cycle APR Raw Data-Final'!H$3:H$1977,'5th Cycle APR Raw Data-Final'!$A$3:$A$1977,'SB35 Determination Data'!$K339,'5th Cycle APR Raw Data-Final'!$T$3:$T$1977,"&gt;="&amp;'SB35 Determination Data'!$F339,'5th Cycle APR Raw Data-Final'!$T$3:$T$1977,"&lt;="&amp;G339))</f>
        <v>91</v>
      </c>
      <c r="O339" s="100">
        <f>IF(AN339&lt;1,SUMIFS('5th Cycle APR Raw Data-Final'!I$3:I$1977,'5th Cycle APR Raw Data-Final'!$A$3:$A$1977,'SB35 Determination Data'!$K339,'5th Cycle APR Raw Data-Final'!$T$3:$T$1977,"&gt;="&amp;'SB35 Determination Data'!$F339,'5th Cycle APR Raw Data-Final'!$T$3:$T$1977,"&lt;"&amp;E339),SUMIFS('5th Cycle APR Raw Data-Final'!I$3:I$1977,'5th Cycle APR Raw Data-Final'!$A$3:$A$1977,'SB35 Determination Data'!$K339,'5th Cycle APR Raw Data-Final'!$T$3:$T$1977,"&gt;="&amp;'SB35 Determination Data'!$F339,'5th Cycle APR Raw Data-Final'!$T$3:$T$1977,"&lt;="&amp;G339))</f>
        <v>0</v>
      </c>
      <c r="P339" s="100">
        <f t="shared" si="152"/>
        <v>1304</v>
      </c>
      <c r="Q339" s="112">
        <f t="shared" si="153"/>
        <v>6.5232974910394259E-2</v>
      </c>
      <c r="R339" s="101">
        <f t="shared" si="154"/>
        <v>698</v>
      </c>
      <c r="S339" s="101">
        <f t="shared" si="155"/>
        <v>0</v>
      </c>
      <c r="T339" s="100">
        <f>VLOOKUP(K339,'5th Cycle APR Raw Data-Final'!$A$3:$P$1977,10,FALSE)</f>
        <v>827</v>
      </c>
      <c r="U339" s="100">
        <f>IF(AN339&lt;1,SUMIFS('5th Cycle APR Raw Data-Final'!K$3:K$1977,'5th Cycle APR Raw Data-Final'!$A$3:$A$1977,'SB35 Determination Data'!$K339,'5th Cycle APR Raw Data-Final'!$T$3:$T$1977,"&gt;="&amp;'SB35 Determination Data'!$F339,'5th Cycle APR Raw Data-Final'!$T$3:$T$1977,"&lt;"&amp;E339),SUMIFS('5th Cycle APR Raw Data-Final'!K$3:K$1977,'5th Cycle APR Raw Data-Final'!$A$3:$A$1977,'SB35 Determination Data'!$K339,'5th Cycle APR Raw Data-Final'!$T$3:$T$1977,"&gt;="&amp;'SB35 Determination Data'!$F339,'5th Cycle APR Raw Data-Final'!$T$3:$T$1977,"&lt;="&amp;G339))</f>
        <v>70</v>
      </c>
      <c r="V339" s="100">
        <f>IF(AN339&lt;1,SUMIFS('5th Cycle APR Raw Data-Final'!L$3:L$1977,'5th Cycle APR Raw Data-Final'!$A$3:$A$1977,'SB35 Determination Data'!$K339,'5th Cycle APR Raw Data-Final'!$T$3:$T$1977,"&gt;="&amp;'SB35 Determination Data'!$F339,'5th Cycle APR Raw Data-Final'!$T$3:$T$1977,"&lt;"&amp;E339),SUMIFS('5th Cycle APR Raw Data-Final'!L$3:L$1977,'5th Cycle APR Raw Data-Final'!$A$3:$A$1977,'SB35 Determination Data'!$K339,'5th Cycle APR Raw Data-Final'!$T$3:$T$1977,"&gt;="&amp;'SB35 Determination Data'!$F339,'5th Cycle APR Raw Data-Final'!$T$3:$T$1977,"&lt;="&amp;G339))</f>
        <v>70</v>
      </c>
      <c r="W339" s="100">
        <f>IF(AN339&lt;1,SUMIFS('5th Cycle APR Raw Data-Final'!M$3:M$1977,'5th Cycle APR Raw Data-Final'!$A$3:$A$1977,'SB35 Determination Data'!$K339,'5th Cycle APR Raw Data-Final'!$T$3:$T$1977,"&gt;="&amp;'SB35 Determination Data'!$F339,'5th Cycle APR Raw Data-Final'!$T$3:$T$1977,"&lt;"&amp;E339),SUMIFS('5th Cycle APR Raw Data-Final'!M$3:M$1977,'5th Cycle APR Raw Data-Final'!$A$3:$A$1977,'SB35 Determination Data'!$K339,'5th Cycle APR Raw Data-Final'!$T$3:$T$1977,"&gt;="&amp;'SB35 Determination Data'!$F339,'5th Cycle APR Raw Data-Final'!$T$3:$T$1977,"&lt;="&amp;G339))</f>
        <v>0</v>
      </c>
      <c r="X339" s="100">
        <f t="shared" si="156"/>
        <v>757</v>
      </c>
      <c r="Y339" s="100">
        <f t="shared" si="157"/>
        <v>70</v>
      </c>
      <c r="Z339" s="100">
        <f t="shared" si="158"/>
        <v>757</v>
      </c>
      <c r="AA339" s="112">
        <f t="shared" si="159"/>
        <v>8.4643288996372426E-2</v>
      </c>
      <c r="AB339" s="112">
        <f t="shared" si="160"/>
        <v>8.4643288996372426E-2</v>
      </c>
      <c r="AC339" s="100">
        <f>VLOOKUP(K339,'5th Cycle APR Raw Data-Final'!$A$3:$P$1977,14,FALSE)</f>
        <v>898</v>
      </c>
      <c r="AD339" s="100">
        <f>IF(AN339&lt;1,SUMIFS('5th Cycle APR Raw Data-Final'!$O$3:$O$1977,'5th Cycle APR Raw Data-Final'!$A$3:$A$1977,'SB35 Determination Data'!$K339,'5th Cycle APR Raw Data-Final'!$T$3:$T$1977,"&gt;="&amp;'SB35 Determination Data'!$F339,'5th Cycle APR Raw Data-Final'!$T$3:$T$1977,"&lt;"&amp;E339),SUMIFS('5th Cycle APR Raw Data-Final'!$O$3:$O$1977,'5th Cycle APR Raw Data-Final'!$A$3:$A$1977,'SB35 Determination Data'!$K339,'5th Cycle APR Raw Data-Final'!$T$3:$T$1977,"&gt;="&amp;'SB35 Determination Data'!$F339,'5th Cycle APR Raw Data-Final'!$T$3:$T$1977,"&lt;="&amp;G339))</f>
        <v>86</v>
      </c>
      <c r="AE339" s="100">
        <f t="shared" si="161"/>
        <v>812</v>
      </c>
      <c r="AF339" s="112">
        <f t="shared" si="162"/>
        <v>9.5768374164810696E-2</v>
      </c>
      <c r="AG339" s="100">
        <f>VLOOKUP(K339,'5th Cycle APR Raw Data-Final'!$A$3:$P$1977,16,FALSE)</f>
        <v>2332</v>
      </c>
      <c r="AH339" s="100">
        <f>IF(AN339&lt;1,SUMIFS('5th Cycle APR Raw Data-Final'!$Q$3:$Q$1977,'5th Cycle APR Raw Data-Final'!$A$3:$A$1977,'SB35 Determination Data'!$K339,'5th Cycle APR Raw Data-Final'!$T$3:$T$1977,"&gt;="&amp;'SB35 Determination Data'!$F339,'5th Cycle APR Raw Data-Final'!$T$3:$T$1977,"&lt;"&amp;E339),SUMIFS('5th Cycle APR Raw Data-Final'!$Q$3:$Q$1977,'5th Cycle APR Raw Data-Final'!$A$3:$A$1977,'SB35 Determination Data'!$K339,'5th Cycle APR Raw Data-Final'!$T$3:$T$1977,"&gt;="&amp;'SB35 Determination Data'!$F339,'5th Cycle APR Raw Data-Final'!$T$3:$T$1977,"&lt;="&amp;G339))</f>
        <v>137</v>
      </c>
      <c r="AI339" s="100">
        <f t="shared" si="163"/>
        <v>2195</v>
      </c>
      <c r="AJ339" s="112">
        <f t="shared" si="164"/>
        <v>5.8747855917667235E-2</v>
      </c>
      <c r="AK339" s="100">
        <f>VLOOKUP(K339,'5th Cycle APR Raw Data-Final'!$A$3:$R$1977,18,FALSE)</f>
        <v>5452</v>
      </c>
      <c r="AL339" s="100">
        <f>IF(AN339&lt;1,SUMIFS('5th Cycle APR Raw Data-Final'!$S$3:$S$1977,'5th Cycle APR Raw Data-Final'!$A$3:$A$1977,'SB35 Determination Data'!$K339,'5th Cycle APR Raw Data-Final'!$T$3:$T$1977,"&gt;="&amp;'SB35 Determination Data'!$F339,'5th Cycle APR Raw Data-Final'!$T$3:$T$1977,"&lt;"&amp;E339),SUMIFS('5th Cycle APR Raw Data-Final'!$S$3:$S$1977,'5th Cycle APR Raw Data-Final'!$A$3:$A$1977,'SB35 Determination Data'!$K339,'5th Cycle APR Raw Data-Final'!$T$3:$T$1977,"&gt;="&amp;'SB35 Determination Data'!$F339,'5th Cycle APR Raw Data-Final'!$T$3:$T$1977,"&lt;="&amp;G339))</f>
        <v>384</v>
      </c>
      <c r="AM339" s="100">
        <f t="shared" si="165"/>
        <v>5068</v>
      </c>
      <c r="AN339" s="114">
        <f t="shared" si="166"/>
        <v>0.5</v>
      </c>
      <c r="AO339" s="2" t="str">
        <f t="shared" si="167"/>
        <v>YES</v>
      </c>
      <c r="AP339" s="2" t="str">
        <f t="shared" si="168"/>
        <v>NO</v>
      </c>
      <c r="AQ339" s="2" t="str">
        <f t="shared" si="169"/>
        <v>NO</v>
      </c>
      <c r="AR339" s="124" t="str">
        <f>VLOOKUP(K339,'2018Submitted'!$A$2:$C$540,3,FALSE)</f>
        <v>Received - Not successful</v>
      </c>
      <c r="AS339" s="2" t="str">
        <f t="shared" si="170"/>
        <v>NO</v>
      </c>
      <c r="AT339" s="2" t="str">
        <f t="shared" si="171"/>
        <v>NO</v>
      </c>
    </row>
    <row r="340" spans="1:46" s="2" customFormat="1" ht="12.75" customHeight="1" x14ac:dyDescent="0.2">
      <c r="A340" s="2" t="s">
        <v>62</v>
      </c>
      <c r="B340" s="2" t="str">
        <f t="shared" si="144"/>
        <v>PALO ALTO</v>
      </c>
      <c r="C340" s="71">
        <f t="shared" si="145"/>
        <v>0.5</v>
      </c>
      <c r="D340" s="72">
        <f t="shared" si="146"/>
        <v>8</v>
      </c>
      <c r="E340" s="99">
        <f t="shared" si="147"/>
        <v>2019</v>
      </c>
      <c r="F340" s="99">
        <f t="shared" si="148"/>
        <v>2015</v>
      </c>
      <c r="G340" s="99">
        <f t="shared" si="149"/>
        <v>2022</v>
      </c>
      <c r="H340" s="2" t="str">
        <f t="shared" si="150"/>
        <v>01/31/2015</v>
      </c>
      <c r="I340" s="2" t="str">
        <f t="shared" si="151"/>
        <v>01/31/2023</v>
      </c>
      <c r="J340" s="2" t="s">
        <v>8</v>
      </c>
      <c r="K340" s="113" t="s">
        <v>227</v>
      </c>
      <c r="L340" s="100">
        <f>VLOOKUP(K340,'5th Cycle APR Raw Data-Final'!$A$3:$P$1977,6,FALSE)</f>
        <v>691</v>
      </c>
      <c r="M340" s="100">
        <f>IF(AN340&lt;1,SUMIFS('5th Cycle APR Raw Data-Final'!G$3:G$1977,'5th Cycle APR Raw Data-Final'!$A$3:$A$1977,'SB35 Determination Data'!$K340,'5th Cycle APR Raw Data-Final'!$T$3:$T$1977,"&gt;="&amp;'SB35 Determination Data'!$F340,'5th Cycle APR Raw Data-Final'!$T$3:$T$1977,"&lt;"&amp;E340),SUMIFS('5th Cycle APR Raw Data-Final'!G$3:G$1977,'5th Cycle APR Raw Data-Final'!$A$3:$A$1977,'SB35 Determination Data'!$K340,'5th Cycle APR Raw Data-Final'!$T$3:$T$1977,"&gt;="&amp;'SB35 Determination Data'!$F340,'5th Cycle APR Raw Data-Final'!$T$3:$T$1977,"&lt;="&amp;G340))</f>
        <v>43</v>
      </c>
      <c r="N340" s="100">
        <f>IF(AN340&lt;1,SUMIFS('5th Cycle APR Raw Data-Final'!H$3:H$1977,'5th Cycle APR Raw Data-Final'!$A$3:$A$1977,'SB35 Determination Data'!$K340,'5th Cycle APR Raw Data-Final'!$T$3:$T$1977,"&gt;="&amp;'SB35 Determination Data'!$F340,'5th Cycle APR Raw Data-Final'!$T$3:$T$1977,"&lt;"&amp;E340),SUMIFS('5th Cycle APR Raw Data-Final'!H$3:H$1977,'5th Cycle APR Raw Data-Final'!$A$3:$A$1977,'SB35 Determination Data'!$K340,'5th Cycle APR Raw Data-Final'!$T$3:$T$1977,"&gt;="&amp;'SB35 Determination Data'!$F340,'5th Cycle APR Raw Data-Final'!$T$3:$T$1977,"&lt;="&amp;G340))</f>
        <v>43</v>
      </c>
      <c r="O340" s="100">
        <f>IF(AN340&lt;1,SUMIFS('5th Cycle APR Raw Data-Final'!I$3:I$1977,'5th Cycle APR Raw Data-Final'!$A$3:$A$1977,'SB35 Determination Data'!$K340,'5th Cycle APR Raw Data-Final'!$T$3:$T$1977,"&gt;="&amp;'SB35 Determination Data'!$F340,'5th Cycle APR Raw Data-Final'!$T$3:$T$1977,"&lt;"&amp;E340),SUMIFS('5th Cycle APR Raw Data-Final'!I$3:I$1977,'5th Cycle APR Raw Data-Final'!$A$3:$A$1977,'SB35 Determination Data'!$K340,'5th Cycle APR Raw Data-Final'!$T$3:$T$1977,"&gt;="&amp;'SB35 Determination Data'!$F340,'5th Cycle APR Raw Data-Final'!$T$3:$T$1977,"&lt;="&amp;G340))</f>
        <v>0</v>
      </c>
      <c r="P340" s="100">
        <f t="shared" si="152"/>
        <v>648</v>
      </c>
      <c r="Q340" s="112">
        <f t="shared" si="153"/>
        <v>6.2228654124457307E-2</v>
      </c>
      <c r="R340" s="101">
        <f t="shared" si="154"/>
        <v>346</v>
      </c>
      <c r="S340" s="101">
        <f t="shared" si="155"/>
        <v>0</v>
      </c>
      <c r="T340" s="100">
        <f>VLOOKUP(K340,'5th Cycle APR Raw Data-Final'!$A$3:$P$1977,10,FALSE)</f>
        <v>432</v>
      </c>
      <c r="U340" s="100">
        <f>IF(AN340&lt;1,SUMIFS('5th Cycle APR Raw Data-Final'!K$3:K$1977,'5th Cycle APR Raw Data-Final'!$A$3:$A$1977,'SB35 Determination Data'!$K340,'5th Cycle APR Raw Data-Final'!$T$3:$T$1977,"&gt;="&amp;'SB35 Determination Data'!$F340,'5th Cycle APR Raw Data-Final'!$T$3:$T$1977,"&lt;"&amp;E340),SUMIFS('5th Cycle APR Raw Data-Final'!K$3:K$1977,'5th Cycle APR Raw Data-Final'!$A$3:$A$1977,'SB35 Determination Data'!$K340,'5th Cycle APR Raw Data-Final'!$T$3:$T$1977,"&gt;="&amp;'SB35 Determination Data'!$F340,'5th Cycle APR Raw Data-Final'!$T$3:$T$1977,"&lt;="&amp;G340))</f>
        <v>58</v>
      </c>
      <c r="V340" s="100">
        <f>IF(AN340&lt;1,SUMIFS('5th Cycle APR Raw Data-Final'!L$3:L$1977,'5th Cycle APR Raw Data-Final'!$A$3:$A$1977,'SB35 Determination Data'!$K340,'5th Cycle APR Raw Data-Final'!$T$3:$T$1977,"&gt;="&amp;'SB35 Determination Data'!$F340,'5th Cycle APR Raw Data-Final'!$T$3:$T$1977,"&lt;"&amp;E340),SUMIFS('5th Cycle APR Raw Data-Final'!L$3:L$1977,'5th Cycle APR Raw Data-Final'!$A$3:$A$1977,'SB35 Determination Data'!$K340,'5th Cycle APR Raw Data-Final'!$T$3:$T$1977,"&gt;="&amp;'SB35 Determination Data'!$F340,'5th Cycle APR Raw Data-Final'!$T$3:$T$1977,"&lt;="&amp;G340))</f>
        <v>58</v>
      </c>
      <c r="W340" s="100">
        <f>IF(AN340&lt;1,SUMIFS('5th Cycle APR Raw Data-Final'!M$3:M$1977,'5th Cycle APR Raw Data-Final'!$A$3:$A$1977,'SB35 Determination Data'!$K340,'5th Cycle APR Raw Data-Final'!$T$3:$T$1977,"&gt;="&amp;'SB35 Determination Data'!$F340,'5th Cycle APR Raw Data-Final'!$T$3:$T$1977,"&lt;"&amp;E340),SUMIFS('5th Cycle APR Raw Data-Final'!M$3:M$1977,'5th Cycle APR Raw Data-Final'!$A$3:$A$1977,'SB35 Determination Data'!$K340,'5th Cycle APR Raw Data-Final'!$T$3:$T$1977,"&gt;="&amp;'SB35 Determination Data'!$F340,'5th Cycle APR Raw Data-Final'!$T$3:$T$1977,"&lt;="&amp;G340))</f>
        <v>0</v>
      </c>
      <c r="X340" s="100">
        <f t="shared" si="156"/>
        <v>374</v>
      </c>
      <c r="Y340" s="100">
        <f t="shared" si="157"/>
        <v>58</v>
      </c>
      <c r="Z340" s="100">
        <f t="shared" si="158"/>
        <v>374</v>
      </c>
      <c r="AA340" s="112">
        <f t="shared" si="159"/>
        <v>0.13425925925925927</v>
      </c>
      <c r="AB340" s="112">
        <f t="shared" si="160"/>
        <v>0.13425925925925927</v>
      </c>
      <c r="AC340" s="100">
        <f>VLOOKUP(K340,'5th Cycle APR Raw Data-Final'!$A$3:$P$1977,14,FALSE)</f>
        <v>278</v>
      </c>
      <c r="AD340" s="100">
        <f>IF(AN340&lt;1,SUMIFS('5th Cycle APR Raw Data-Final'!$O$3:$O$1977,'5th Cycle APR Raw Data-Final'!$A$3:$A$1977,'SB35 Determination Data'!$K340,'5th Cycle APR Raw Data-Final'!$T$3:$T$1977,"&gt;="&amp;'SB35 Determination Data'!$F340,'5th Cycle APR Raw Data-Final'!$T$3:$T$1977,"&lt;"&amp;E340),SUMIFS('5th Cycle APR Raw Data-Final'!$O$3:$O$1977,'5th Cycle APR Raw Data-Final'!$A$3:$A$1977,'SB35 Determination Data'!$K340,'5th Cycle APR Raw Data-Final'!$T$3:$T$1977,"&gt;="&amp;'SB35 Determination Data'!$F340,'5th Cycle APR Raw Data-Final'!$T$3:$T$1977,"&lt;="&amp;G340))</f>
        <v>42</v>
      </c>
      <c r="AE340" s="100">
        <f t="shared" si="161"/>
        <v>236</v>
      </c>
      <c r="AF340" s="112">
        <f t="shared" si="162"/>
        <v>0.15107913669064749</v>
      </c>
      <c r="AG340" s="100">
        <f>VLOOKUP(K340,'5th Cycle APR Raw Data-Final'!$A$3:$P$1977,16,FALSE)</f>
        <v>587</v>
      </c>
      <c r="AH340" s="100">
        <f>IF(AN340&lt;1,SUMIFS('5th Cycle APR Raw Data-Final'!$Q$3:$Q$1977,'5th Cycle APR Raw Data-Final'!$A$3:$A$1977,'SB35 Determination Data'!$K340,'5th Cycle APR Raw Data-Final'!$T$3:$T$1977,"&gt;="&amp;'SB35 Determination Data'!$F340,'5th Cycle APR Raw Data-Final'!$T$3:$T$1977,"&lt;"&amp;E340),SUMIFS('5th Cycle APR Raw Data-Final'!$Q$3:$Q$1977,'5th Cycle APR Raw Data-Final'!$A$3:$A$1977,'SB35 Determination Data'!$K340,'5th Cycle APR Raw Data-Final'!$T$3:$T$1977,"&gt;="&amp;'SB35 Determination Data'!$F340,'5th Cycle APR Raw Data-Final'!$T$3:$T$1977,"&lt;="&amp;G340))</f>
        <v>304</v>
      </c>
      <c r="AI340" s="100">
        <f t="shared" si="163"/>
        <v>283</v>
      </c>
      <c r="AJ340" s="112">
        <f t="shared" si="164"/>
        <v>0.51788756388415669</v>
      </c>
      <c r="AK340" s="100">
        <f>VLOOKUP(K340,'5th Cycle APR Raw Data-Final'!$A$3:$R$1977,18,FALSE)</f>
        <v>1988</v>
      </c>
      <c r="AL340" s="100">
        <f>IF(AN340&lt;1,SUMIFS('5th Cycle APR Raw Data-Final'!$S$3:$S$1977,'5th Cycle APR Raw Data-Final'!$A$3:$A$1977,'SB35 Determination Data'!$K340,'5th Cycle APR Raw Data-Final'!$T$3:$T$1977,"&gt;="&amp;'SB35 Determination Data'!$F340,'5th Cycle APR Raw Data-Final'!$T$3:$T$1977,"&lt;"&amp;E340),SUMIFS('5th Cycle APR Raw Data-Final'!$S$3:$S$1977,'5th Cycle APR Raw Data-Final'!$A$3:$A$1977,'SB35 Determination Data'!$K340,'5th Cycle APR Raw Data-Final'!$T$3:$T$1977,"&gt;="&amp;'SB35 Determination Data'!$F340,'5th Cycle APR Raw Data-Final'!$T$3:$T$1977,"&lt;="&amp;G340))</f>
        <v>447</v>
      </c>
      <c r="AM340" s="100">
        <f t="shared" si="165"/>
        <v>1541</v>
      </c>
      <c r="AN340" s="114">
        <f t="shared" si="166"/>
        <v>0.5</v>
      </c>
      <c r="AO340" s="2" t="str">
        <f t="shared" si="167"/>
        <v>NO</v>
      </c>
      <c r="AP340" s="2" t="str">
        <f t="shared" si="168"/>
        <v>YES</v>
      </c>
      <c r="AQ340" s="2" t="str">
        <f t="shared" si="169"/>
        <v>NO</v>
      </c>
      <c r="AR340" s="124" t="str">
        <f>VLOOKUP(K340,'2018Submitted'!$A$2:$C$540,3,FALSE)</f>
        <v>Successful</v>
      </c>
      <c r="AS340" s="2" t="str">
        <f t="shared" si="170"/>
        <v>NO</v>
      </c>
      <c r="AT340" s="2" t="str">
        <f t="shared" si="171"/>
        <v>YES</v>
      </c>
    </row>
    <row r="341" spans="1:46" s="2" customFormat="1" ht="12.75" customHeight="1" x14ac:dyDescent="0.2">
      <c r="A341" s="2" t="s">
        <v>5</v>
      </c>
      <c r="B341" s="2" t="str">
        <f t="shared" si="144"/>
        <v>PALOS VERDES ESTATES</v>
      </c>
      <c r="C341" s="71">
        <f t="shared" si="145"/>
        <v>0.625</v>
      </c>
      <c r="D341" s="72">
        <f t="shared" si="146"/>
        <v>8</v>
      </c>
      <c r="E341" s="99">
        <f t="shared" si="147"/>
        <v>2018</v>
      </c>
      <c r="F341" s="99">
        <f t="shared" si="148"/>
        <v>2014</v>
      </c>
      <c r="G341" s="99" t="str">
        <f t="shared" si="149"/>
        <v>2021</v>
      </c>
      <c r="H341" s="2" t="str">
        <f t="shared" si="150"/>
        <v>10/15/2013</v>
      </c>
      <c r="I341" s="2" t="str">
        <f t="shared" si="151"/>
        <v>10/15/2021</v>
      </c>
      <c r="J341" s="2" t="s">
        <v>3</v>
      </c>
      <c r="K341" s="113" t="s">
        <v>1875</v>
      </c>
      <c r="L341" s="100" t="e">
        <f>VLOOKUP(K341,'5th Cycle APR Raw Data-Final'!$A$3:$P$1977,6,FALSE)</f>
        <v>#N/A</v>
      </c>
      <c r="M341" s="100">
        <f>IF(AN341&lt;1,SUMIFS('5th Cycle APR Raw Data-Final'!G$3:G$1977,'5th Cycle APR Raw Data-Final'!$A$3:$A$1977,'SB35 Determination Data'!$K341,'5th Cycle APR Raw Data-Final'!$T$3:$T$1977,"&gt;="&amp;'SB35 Determination Data'!$F341,'5th Cycle APR Raw Data-Final'!$T$3:$T$1977,"&lt;"&amp;E341),SUMIFS('5th Cycle APR Raw Data-Final'!G$3:G$1977,'5th Cycle APR Raw Data-Final'!$A$3:$A$1977,'SB35 Determination Data'!$K341,'5th Cycle APR Raw Data-Final'!$T$3:$T$1977,"&gt;="&amp;'SB35 Determination Data'!$F341,'5th Cycle APR Raw Data-Final'!$T$3:$T$1977,"&lt;="&amp;G341))</f>
        <v>0</v>
      </c>
      <c r="N341" s="100">
        <f>IF(AN341&lt;1,SUMIFS('5th Cycle APR Raw Data-Final'!H$3:H$1977,'5th Cycle APR Raw Data-Final'!$A$3:$A$1977,'SB35 Determination Data'!$K341,'5th Cycle APR Raw Data-Final'!$T$3:$T$1977,"&gt;="&amp;'SB35 Determination Data'!$F341,'5th Cycle APR Raw Data-Final'!$T$3:$T$1977,"&lt;"&amp;E341),SUMIFS('5th Cycle APR Raw Data-Final'!H$3:H$1977,'5th Cycle APR Raw Data-Final'!$A$3:$A$1977,'SB35 Determination Data'!$K341,'5th Cycle APR Raw Data-Final'!$T$3:$T$1977,"&gt;="&amp;'SB35 Determination Data'!$F341,'5th Cycle APR Raw Data-Final'!$T$3:$T$1977,"&lt;="&amp;G341))</f>
        <v>0</v>
      </c>
      <c r="O341" s="100">
        <f>IF(AN341&lt;1,SUMIFS('5th Cycle APR Raw Data-Final'!I$3:I$1977,'5th Cycle APR Raw Data-Final'!$A$3:$A$1977,'SB35 Determination Data'!$K341,'5th Cycle APR Raw Data-Final'!$T$3:$T$1977,"&gt;="&amp;'SB35 Determination Data'!$F341,'5th Cycle APR Raw Data-Final'!$T$3:$T$1977,"&lt;"&amp;E341),SUMIFS('5th Cycle APR Raw Data-Final'!I$3:I$1977,'5th Cycle APR Raw Data-Final'!$A$3:$A$1977,'SB35 Determination Data'!$K341,'5th Cycle APR Raw Data-Final'!$T$3:$T$1977,"&gt;="&amp;'SB35 Determination Data'!$F341,'5th Cycle APR Raw Data-Final'!$T$3:$T$1977,"&lt;="&amp;G341))</f>
        <v>0</v>
      </c>
      <c r="P341" s="100" t="e">
        <f t="shared" si="152"/>
        <v>#N/A</v>
      </c>
      <c r="Q341" s="112">
        <f t="shared" si="153"/>
        <v>0</v>
      </c>
      <c r="R341" s="101" t="e">
        <f t="shared" si="154"/>
        <v>#N/A</v>
      </c>
      <c r="S341" s="101" t="e">
        <f t="shared" si="155"/>
        <v>#N/A</v>
      </c>
      <c r="T341" s="100" t="e">
        <f>VLOOKUP(K341,'5th Cycle APR Raw Data-Final'!$A$3:$P$1977,10,FALSE)</f>
        <v>#N/A</v>
      </c>
      <c r="U341" s="100">
        <f>IF(AN341&lt;1,SUMIFS('5th Cycle APR Raw Data-Final'!K$3:K$1977,'5th Cycle APR Raw Data-Final'!$A$3:$A$1977,'SB35 Determination Data'!$K341,'5th Cycle APR Raw Data-Final'!$T$3:$T$1977,"&gt;="&amp;'SB35 Determination Data'!$F341,'5th Cycle APR Raw Data-Final'!$T$3:$T$1977,"&lt;"&amp;E341),SUMIFS('5th Cycle APR Raw Data-Final'!K$3:K$1977,'5th Cycle APR Raw Data-Final'!$A$3:$A$1977,'SB35 Determination Data'!$K341,'5th Cycle APR Raw Data-Final'!$T$3:$T$1977,"&gt;="&amp;'SB35 Determination Data'!$F341,'5th Cycle APR Raw Data-Final'!$T$3:$T$1977,"&lt;="&amp;G341))</f>
        <v>0</v>
      </c>
      <c r="V341" s="100">
        <f>IF(AN341&lt;1,SUMIFS('5th Cycle APR Raw Data-Final'!L$3:L$1977,'5th Cycle APR Raw Data-Final'!$A$3:$A$1977,'SB35 Determination Data'!$K341,'5th Cycle APR Raw Data-Final'!$T$3:$T$1977,"&gt;="&amp;'SB35 Determination Data'!$F341,'5th Cycle APR Raw Data-Final'!$T$3:$T$1977,"&lt;"&amp;E341),SUMIFS('5th Cycle APR Raw Data-Final'!L$3:L$1977,'5th Cycle APR Raw Data-Final'!$A$3:$A$1977,'SB35 Determination Data'!$K341,'5th Cycle APR Raw Data-Final'!$T$3:$T$1977,"&gt;="&amp;'SB35 Determination Data'!$F341,'5th Cycle APR Raw Data-Final'!$T$3:$T$1977,"&lt;="&amp;G341))</f>
        <v>0</v>
      </c>
      <c r="W341" s="100">
        <f>IF(AN341&lt;1,SUMIFS('5th Cycle APR Raw Data-Final'!M$3:M$1977,'5th Cycle APR Raw Data-Final'!$A$3:$A$1977,'SB35 Determination Data'!$K341,'5th Cycle APR Raw Data-Final'!$T$3:$T$1977,"&gt;="&amp;'SB35 Determination Data'!$F341,'5th Cycle APR Raw Data-Final'!$T$3:$T$1977,"&lt;"&amp;E341),SUMIFS('5th Cycle APR Raw Data-Final'!M$3:M$1977,'5th Cycle APR Raw Data-Final'!$A$3:$A$1977,'SB35 Determination Data'!$K341,'5th Cycle APR Raw Data-Final'!$T$3:$T$1977,"&gt;="&amp;'SB35 Determination Data'!$F341,'5th Cycle APR Raw Data-Final'!$T$3:$T$1977,"&lt;="&amp;G341))</f>
        <v>0</v>
      </c>
      <c r="X341" s="100" t="e">
        <f t="shared" si="156"/>
        <v>#N/A</v>
      </c>
      <c r="Y341" s="100" t="e">
        <f t="shared" si="157"/>
        <v>#N/A</v>
      </c>
      <c r="Z341" s="100" t="e">
        <f t="shared" si="158"/>
        <v>#N/A</v>
      </c>
      <c r="AA341" s="112">
        <f t="shared" si="159"/>
        <v>0</v>
      </c>
      <c r="AB341" s="112">
        <f t="shared" si="160"/>
        <v>0</v>
      </c>
      <c r="AC341" s="100" t="e">
        <f>VLOOKUP(K341,'5th Cycle APR Raw Data-Final'!$A$3:$P$1977,14,FALSE)</f>
        <v>#N/A</v>
      </c>
      <c r="AD341" s="100">
        <f>IF(AN341&lt;1,SUMIFS('5th Cycle APR Raw Data-Final'!$O$3:$O$1977,'5th Cycle APR Raw Data-Final'!$A$3:$A$1977,'SB35 Determination Data'!$K341,'5th Cycle APR Raw Data-Final'!$T$3:$T$1977,"&gt;="&amp;'SB35 Determination Data'!$F341,'5th Cycle APR Raw Data-Final'!$T$3:$T$1977,"&lt;"&amp;E341),SUMIFS('5th Cycle APR Raw Data-Final'!$O$3:$O$1977,'5th Cycle APR Raw Data-Final'!$A$3:$A$1977,'SB35 Determination Data'!$K341,'5th Cycle APR Raw Data-Final'!$T$3:$T$1977,"&gt;="&amp;'SB35 Determination Data'!$F341,'5th Cycle APR Raw Data-Final'!$T$3:$T$1977,"&lt;="&amp;G341))</f>
        <v>0</v>
      </c>
      <c r="AE341" s="100" t="e">
        <f t="shared" si="161"/>
        <v>#N/A</v>
      </c>
      <c r="AF341" s="112">
        <f t="shared" si="162"/>
        <v>0</v>
      </c>
      <c r="AG341" s="100" t="e">
        <f>VLOOKUP(K341,'5th Cycle APR Raw Data-Final'!$A$3:$P$1977,16,FALSE)</f>
        <v>#N/A</v>
      </c>
      <c r="AH341" s="100">
        <f>IF(AN341&lt;1,SUMIFS('5th Cycle APR Raw Data-Final'!$Q$3:$Q$1977,'5th Cycle APR Raw Data-Final'!$A$3:$A$1977,'SB35 Determination Data'!$K341,'5th Cycle APR Raw Data-Final'!$T$3:$T$1977,"&gt;="&amp;'SB35 Determination Data'!$F341,'5th Cycle APR Raw Data-Final'!$T$3:$T$1977,"&lt;"&amp;E341),SUMIFS('5th Cycle APR Raw Data-Final'!$Q$3:$Q$1977,'5th Cycle APR Raw Data-Final'!$A$3:$A$1977,'SB35 Determination Data'!$K341,'5th Cycle APR Raw Data-Final'!$T$3:$T$1977,"&gt;="&amp;'SB35 Determination Data'!$F341,'5th Cycle APR Raw Data-Final'!$T$3:$T$1977,"&lt;="&amp;G341))</f>
        <v>0</v>
      </c>
      <c r="AI341" s="100" t="e">
        <f t="shared" si="163"/>
        <v>#N/A</v>
      </c>
      <c r="AJ341" s="112">
        <f t="shared" si="164"/>
        <v>0</v>
      </c>
      <c r="AK341" s="100" t="e">
        <f>VLOOKUP(K341,'5th Cycle APR Raw Data-Final'!$A$3:$R$1977,18,FALSE)</f>
        <v>#N/A</v>
      </c>
      <c r="AL341" s="100">
        <f>IF(AN341&lt;1,SUMIFS('5th Cycle APR Raw Data-Final'!$S$3:$S$1977,'5th Cycle APR Raw Data-Final'!$A$3:$A$1977,'SB35 Determination Data'!$K341,'5th Cycle APR Raw Data-Final'!$T$3:$T$1977,"&gt;="&amp;'SB35 Determination Data'!$F341,'5th Cycle APR Raw Data-Final'!$T$3:$T$1977,"&lt;"&amp;E341),SUMIFS('5th Cycle APR Raw Data-Final'!$S$3:$S$1977,'5th Cycle APR Raw Data-Final'!$A$3:$A$1977,'SB35 Determination Data'!$K341,'5th Cycle APR Raw Data-Final'!$T$3:$T$1977,"&gt;="&amp;'SB35 Determination Data'!$F341,'5th Cycle APR Raw Data-Final'!$T$3:$T$1977,"&lt;="&amp;G341))</f>
        <v>0</v>
      </c>
      <c r="AM341" s="100" t="e">
        <f t="shared" si="165"/>
        <v>#N/A</v>
      </c>
      <c r="AN341" s="114">
        <f t="shared" si="166"/>
        <v>0.5</v>
      </c>
      <c r="AO341" s="2" t="str">
        <f t="shared" si="167"/>
        <v>YES</v>
      </c>
      <c r="AP341" s="2" t="str">
        <f t="shared" si="168"/>
        <v>NO</v>
      </c>
      <c r="AQ341" s="2" t="str">
        <f t="shared" si="169"/>
        <v>NO</v>
      </c>
      <c r="AR341" s="124" t="str">
        <f>VLOOKUP(K341,'2018Submitted'!$A$2:$C$540,3,FALSE)</f>
        <v>Received - Not successful</v>
      </c>
      <c r="AS341" s="2" t="str">
        <f t="shared" si="170"/>
        <v>NO</v>
      </c>
      <c r="AT341" s="2" t="str">
        <f t="shared" si="171"/>
        <v>NO</v>
      </c>
    </row>
    <row r="342" spans="1:46" s="2" customFormat="1" ht="12.75" customHeight="1" x14ac:dyDescent="0.2">
      <c r="A342" s="2" t="s">
        <v>46</v>
      </c>
      <c r="B342" s="2" t="str">
        <f t="shared" si="144"/>
        <v>PARADISE</v>
      </c>
      <c r="C342" s="71">
        <f t="shared" si="145"/>
        <v>0.625</v>
      </c>
      <c r="D342" s="72">
        <f t="shared" si="146"/>
        <v>8</v>
      </c>
      <c r="E342" s="99">
        <f t="shared" si="147"/>
        <v>2018</v>
      </c>
      <c r="F342" s="99">
        <f t="shared" si="148"/>
        <v>2014</v>
      </c>
      <c r="G342" s="99">
        <f t="shared" si="149"/>
        <v>2021</v>
      </c>
      <c r="H342" s="2" t="str">
        <f t="shared" si="150"/>
        <v>06/15/2014</v>
      </c>
      <c r="I342" s="2" t="str">
        <f t="shared" si="151"/>
        <v>06/15/2022</v>
      </c>
      <c r="J342" s="2" t="s">
        <v>47</v>
      </c>
      <c r="K342" s="113" t="s">
        <v>228</v>
      </c>
      <c r="L342" s="100">
        <f>VLOOKUP(K342,'5th Cycle APR Raw Data-Final'!$A$3:$P$1977,6,FALSE)</f>
        <v>141</v>
      </c>
      <c r="M342" s="100">
        <f>IF(AN342&lt;1,SUMIFS('5th Cycle APR Raw Data-Final'!G$3:G$1977,'5th Cycle APR Raw Data-Final'!$A$3:$A$1977,'SB35 Determination Data'!$K342,'5th Cycle APR Raw Data-Final'!$T$3:$T$1977,"&gt;="&amp;'SB35 Determination Data'!$F342,'5th Cycle APR Raw Data-Final'!$T$3:$T$1977,"&lt;"&amp;E342),SUMIFS('5th Cycle APR Raw Data-Final'!G$3:G$1977,'5th Cycle APR Raw Data-Final'!$A$3:$A$1977,'SB35 Determination Data'!$K342,'5th Cycle APR Raw Data-Final'!$T$3:$T$1977,"&gt;="&amp;'SB35 Determination Data'!$F342,'5th Cycle APR Raw Data-Final'!$T$3:$T$1977,"&lt;="&amp;G342))</f>
        <v>0</v>
      </c>
      <c r="N342" s="100">
        <f>IF(AN342&lt;1,SUMIFS('5th Cycle APR Raw Data-Final'!H$3:H$1977,'5th Cycle APR Raw Data-Final'!$A$3:$A$1977,'SB35 Determination Data'!$K342,'5th Cycle APR Raw Data-Final'!$T$3:$T$1977,"&gt;="&amp;'SB35 Determination Data'!$F342,'5th Cycle APR Raw Data-Final'!$T$3:$T$1977,"&lt;"&amp;E342),SUMIFS('5th Cycle APR Raw Data-Final'!H$3:H$1977,'5th Cycle APR Raw Data-Final'!$A$3:$A$1977,'SB35 Determination Data'!$K342,'5th Cycle APR Raw Data-Final'!$T$3:$T$1977,"&gt;="&amp;'SB35 Determination Data'!$F342,'5th Cycle APR Raw Data-Final'!$T$3:$T$1977,"&lt;="&amp;G342))</f>
        <v>0</v>
      </c>
      <c r="O342" s="100">
        <f>IF(AN342&lt;1,SUMIFS('5th Cycle APR Raw Data-Final'!I$3:I$1977,'5th Cycle APR Raw Data-Final'!$A$3:$A$1977,'SB35 Determination Data'!$K342,'5th Cycle APR Raw Data-Final'!$T$3:$T$1977,"&gt;="&amp;'SB35 Determination Data'!$F342,'5th Cycle APR Raw Data-Final'!$T$3:$T$1977,"&lt;"&amp;E342),SUMIFS('5th Cycle APR Raw Data-Final'!I$3:I$1977,'5th Cycle APR Raw Data-Final'!$A$3:$A$1977,'SB35 Determination Data'!$K342,'5th Cycle APR Raw Data-Final'!$T$3:$T$1977,"&gt;="&amp;'SB35 Determination Data'!$F342,'5th Cycle APR Raw Data-Final'!$T$3:$T$1977,"&lt;="&amp;G342))</f>
        <v>0</v>
      </c>
      <c r="P342" s="100">
        <f t="shared" si="152"/>
        <v>141</v>
      </c>
      <c r="Q342" s="112">
        <f t="shared" si="153"/>
        <v>0</v>
      </c>
      <c r="R342" s="101">
        <f t="shared" si="154"/>
        <v>71</v>
      </c>
      <c r="S342" s="101">
        <f t="shared" si="155"/>
        <v>0</v>
      </c>
      <c r="T342" s="100">
        <f>VLOOKUP(K342,'5th Cycle APR Raw Data-Final'!$A$3:$P$1977,10,FALSE)</f>
        <v>100</v>
      </c>
      <c r="U342" s="100">
        <f>IF(AN342&lt;1,SUMIFS('5th Cycle APR Raw Data-Final'!K$3:K$1977,'5th Cycle APR Raw Data-Final'!$A$3:$A$1977,'SB35 Determination Data'!$K342,'5th Cycle APR Raw Data-Final'!$T$3:$T$1977,"&gt;="&amp;'SB35 Determination Data'!$F342,'5th Cycle APR Raw Data-Final'!$T$3:$T$1977,"&lt;"&amp;E342),SUMIFS('5th Cycle APR Raw Data-Final'!K$3:K$1977,'5th Cycle APR Raw Data-Final'!$A$3:$A$1977,'SB35 Determination Data'!$K342,'5th Cycle APR Raw Data-Final'!$T$3:$T$1977,"&gt;="&amp;'SB35 Determination Data'!$F342,'5th Cycle APR Raw Data-Final'!$T$3:$T$1977,"&lt;="&amp;G342))</f>
        <v>10</v>
      </c>
      <c r="V342" s="100">
        <f>IF(AN342&lt;1,SUMIFS('5th Cycle APR Raw Data-Final'!L$3:L$1977,'5th Cycle APR Raw Data-Final'!$A$3:$A$1977,'SB35 Determination Data'!$K342,'5th Cycle APR Raw Data-Final'!$T$3:$T$1977,"&gt;="&amp;'SB35 Determination Data'!$F342,'5th Cycle APR Raw Data-Final'!$T$3:$T$1977,"&lt;"&amp;E342),SUMIFS('5th Cycle APR Raw Data-Final'!L$3:L$1977,'5th Cycle APR Raw Data-Final'!$A$3:$A$1977,'SB35 Determination Data'!$K342,'5th Cycle APR Raw Data-Final'!$T$3:$T$1977,"&gt;="&amp;'SB35 Determination Data'!$F342,'5th Cycle APR Raw Data-Final'!$T$3:$T$1977,"&lt;="&amp;G342))</f>
        <v>10</v>
      </c>
      <c r="W342" s="100">
        <f>IF(AN342&lt;1,SUMIFS('5th Cycle APR Raw Data-Final'!M$3:M$1977,'5th Cycle APR Raw Data-Final'!$A$3:$A$1977,'SB35 Determination Data'!$K342,'5th Cycle APR Raw Data-Final'!$T$3:$T$1977,"&gt;="&amp;'SB35 Determination Data'!$F342,'5th Cycle APR Raw Data-Final'!$T$3:$T$1977,"&lt;"&amp;E342),SUMIFS('5th Cycle APR Raw Data-Final'!M$3:M$1977,'5th Cycle APR Raw Data-Final'!$A$3:$A$1977,'SB35 Determination Data'!$K342,'5th Cycle APR Raw Data-Final'!$T$3:$T$1977,"&gt;="&amp;'SB35 Determination Data'!$F342,'5th Cycle APR Raw Data-Final'!$T$3:$T$1977,"&lt;="&amp;G342))</f>
        <v>0</v>
      </c>
      <c r="X342" s="100">
        <f t="shared" si="156"/>
        <v>90</v>
      </c>
      <c r="Y342" s="100">
        <f t="shared" si="157"/>
        <v>10</v>
      </c>
      <c r="Z342" s="100">
        <f t="shared" si="158"/>
        <v>90</v>
      </c>
      <c r="AA342" s="112">
        <f t="shared" si="159"/>
        <v>0.1</v>
      </c>
      <c r="AB342" s="112">
        <f t="shared" si="160"/>
        <v>0.1</v>
      </c>
      <c r="AC342" s="100">
        <f>VLOOKUP(K342,'5th Cycle APR Raw Data-Final'!$A$3:$P$1977,14,FALSE)</f>
        <v>93</v>
      </c>
      <c r="AD342" s="100">
        <f>IF(AN342&lt;1,SUMIFS('5th Cycle APR Raw Data-Final'!$O$3:$O$1977,'5th Cycle APR Raw Data-Final'!$A$3:$A$1977,'SB35 Determination Data'!$K342,'5th Cycle APR Raw Data-Final'!$T$3:$T$1977,"&gt;="&amp;'SB35 Determination Data'!$F342,'5th Cycle APR Raw Data-Final'!$T$3:$T$1977,"&lt;"&amp;E342),SUMIFS('5th Cycle APR Raw Data-Final'!$O$3:$O$1977,'5th Cycle APR Raw Data-Final'!$A$3:$A$1977,'SB35 Determination Data'!$K342,'5th Cycle APR Raw Data-Final'!$T$3:$T$1977,"&gt;="&amp;'SB35 Determination Data'!$F342,'5th Cycle APR Raw Data-Final'!$T$3:$T$1977,"&lt;="&amp;G342))</f>
        <v>8</v>
      </c>
      <c r="AE342" s="100">
        <f t="shared" si="161"/>
        <v>85</v>
      </c>
      <c r="AF342" s="112">
        <f t="shared" si="162"/>
        <v>8.6021505376344093E-2</v>
      </c>
      <c r="AG342" s="100">
        <f>VLOOKUP(K342,'5th Cycle APR Raw Data-Final'!$A$3:$P$1977,16,FALSE)</f>
        <v>303</v>
      </c>
      <c r="AH342" s="100">
        <f>IF(AN342&lt;1,SUMIFS('5th Cycle APR Raw Data-Final'!$Q$3:$Q$1977,'5th Cycle APR Raw Data-Final'!$A$3:$A$1977,'SB35 Determination Data'!$K342,'5th Cycle APR Raw Data-Final'!$T$3:$T$1977,"&gt;="&amp;'SB35 Determination Data'!$F342,'5th Cycle APR Raw Data-Final'!$T$3:$T$1977,"&lt;"&amp;E342),SUMIFS('5th Cycle APR Raw Data-Final'!$Q$3:$Q$1977,'5th Cycle APR Raw Data-Final'!$A$3:$A$1977,'SB35 Determination Data'!$K342,'5th Cycle APR Raw Data-Final'!$T$3:$T$1977,"&gt;="&amp;'SB35 Determination Data'!$F342,'5th Cycle APR Raw Data-Final'!$T$3:$T$1977,"&lt;="&amp;G342))</f>
        <v>42</v>
      </c>
      <c r="AI342" s="100">
        <f t="shared" si="163"/>
        <v>261</v>
      </c>
      <c r="AJ342" s="112">
        <f t="shared" si="164"/>
        <v>0.13861386138613863</v>
      </c>
      <c r="AK342" s="100">
        <f>VLOOKUP(K342,'5th Cycle APR Raw Data-Final'!$A$3:$R$1977,18,FALSE)</f>
        <v>637</v>
      </c>
      <c r="AL342" s="100">
        <f>IF(AN342&lt;1,SUMIFS('5th Cycle APR Raw Data-Final'!$S$3:$S$1977,'5th Cycle APR Raw Data-Final'!$A$3:$A$1977,'SB35 Determination Data'!$K342,'5th Cycle APR Raw Data-Final'!$T$3:$T$1977,"&gt;="&amp;'SB35 Determination Data'!$F342,'5th Cycle APR Raw Data-Final'!$T$3:$T$1977,"&lt;"&amp;E342),SUMIFS('5th Cycle APR Raw Data-Final'!$S$3:$S$1977,'5th Cycle APR Raw Data-Final'!$A$3:$A$1977,'SB35 Determination Data'!$K342,'5th Cycle APR Raw Data-Final'!$T$3:$T$1977,"&gt;="&amp;'SB35 Determination Data'!$F342,'5th Cycle APR Raw Data-Final'!$T$3:$T$1977,"&lt;="&amp;G342))</f>
        <v>60</v>
      </c>
      <c r="AM342" s="100">
        <f t="shared" si="165"/>
        <v>577</v>
      </c>
      <c r="AN342" s="114">
        <f t="shared" si="166"/>
        <v>0.5</v>
      </c>
      <c r="AO342" s="2" t="str">
        <f t="shared" si="167"/>
        <v>YES</v>
      </c>
      <c r="AP342" s="2" t="str">
        <f t="shared" si="168"/>
        <v>NO</v>
      </c>
      <c r="AQ342" s="2" t="str">
        <f t="shared" si="169"/>
        <v>NO</v>
      </c>
      <c r="AR342" s="124" t="str">
        <f>VLOOKUP(K342,'2018Submitted'!$A$2:$C$540,3,FALSE)</f>
        <v>Received - Not successful</v>
      </c>
      <c r="AS342" s="2" t="str">
        <f t="shared" si="170"/>
        <v>NO</v>
      </c>
      <c r="AT342" s="2" t="str">
        <f t="shared" si="171"/>
        <v>NO</v>
      </c>
    </row>
    <row r="343" spans="1:46" s="2" customFormat="1" ht="12.75" customHeight="1" x14ac:dyDescent="0.2">
      <c r="A343" s="2" t="s">
        <v>5</v>
      </c>
      <c r="B343" s="2" t="str">
        <f t="shared" si="144"/>
        <v>PARAMOUNT</v>
      </c>
      <c r="C343" s="71">
        <f t="shared" si="145"/>
        <v>0.625</v>
      </c>
      <c r="D343" s="72">
        <f t="shared" si="146"/>
        <v>8</v>
      </c>
      <c r="E343" s="99">
        <f t="shared" si="147"/>
        <v>2018</v>
      </c>
      <c r="F343" s="99">
        <f t="shared" si="148"/>
        <v>2014</v>
      </c>
      <c r="G343" s="99" t="str">
        <f t="shared" si="149"/>
        <v>2021</v>
      </c>
      <c r="H343" s="2" t="str">
        <f t="shared" si="150"/>
        <v>10/15/2013</v>
      </c>
      <c r="I343" s="2" t="str">
        <f t="shared" si="151"/>
        <v>10/15/2021</v>
      </c>
      <c r="J343" s="2" t="s">
        <v>3</v>
      </c>
      <c r="K343" s="113" t="s">
        <v>229</v>
      </c>
      <c r="L343" s="100">
        <f>VLOOKUP(K343,'5th Cycle APR Raw Data-Final'!$A$3:$P$1977,6,FALSE)</f>
        <v>26</v>
      </c>
      <c r="M343" s="100">
        <f>IF(AN343&lt;1,SUMIFS('5th Cycle APR Raw Data-Final'!G$3:G$1977,'5th Cycle APR Raw Data-Final'!$A$3:$A$1977,'SB35 Determination Data'!$K343,'5th Cycle APR Raw Data-Final'!$T$3:$T$1977,"&gt;="&amp;'SB35 Determination Data'!$F343,'5th Cycle APR Raw Data-Final'!$T$3:$T$1977,"&lt;"&amp;E343),SUMIFS('5th Cycle APR Raw Data-Final'!G$3:G$1977,'5th Cycle APR Raw Data-Final'!$A$3:$A$1977,'SB35 Determination Data'!$K343,'5th Cycle APR Raw Data-Final'!$T$3:$T$1977,"&gt;="&amp;'SB35 Determination Data'!$F343,'5th Cycle APR Raw Data-Final'!$T$3:$T$1977,"&lt;="&amp;G343))</f>
        <v>0</v>
      </c>
      <c r="N343" s="100">
        <f>IF(AN343&lt;1,SUMIFS('5th Cycle APR Raw Data-Final'!H$3:H$1977,'5th Cycle APR Raw Data-Final'!$A$3:$A$1977,'SB35 Determination Data'!$K343,'5th Cycle APR Raw Data-Final'!$T$3:$T$1977,"&gt;="&amp;'SB35 Determination Data'!$F343,'5th Cycle APR Raw Data-Final'!$T$3:$T$1977,"&lt;"&amp;E343),SUMIFS('5th Cycle APR Raw Data-Final'!H$3:H$1977,'5th Cycle APR Raw Data-Final'!$A$3:$A$1977,'SB35 Determination Data'!$K343,'5th Cycle APR Raw Data-Final'!$T$3:$T$1977,"&gt;="&amp;'SB35 Determination Data'!$F343,'5th Cycle APR Raw Data-Final'!$T$3:$T$1977,"&lt;="&amp;G343))</f>
        <v>0</v>
      </c>
      <c r="O343" s="100">
        <f>IF(AN343&lt;1,SUMIFS('5th Cycle APR Raw Data-Final'!I$3:I$1977,'5th Cycle APR Raw Data-Final'!$A$3:$A$1977,'SB35 Determination Data'!$K343,'5th Cycle APR Raw Data-Final'!$T$3:$T$1977,"&gt;="&amp;'SB35 Determination Data'!$F343,'5th Cycle APR Raw Data-Final'!$T$3:$T$1977,"&lt;"&amp;E343),SUMIFS('5th Cycle APR Raw Data-Final'!I$3:I$1977,'5th Cycle APR Raw Data-Final'!$A$3:$A$1977,'SB35 Determination Data'!$K343,'5th Cycle APR Raw Data-Final'!$T$3:$T$1977,"&gt;="&amp;'SB35 Determination Data'!$F343,'5th Cycle APR Raw Data-Final'!$T$3:$T$1977,"&lt;="&amp;G343))</f>
        <v>0</v>
      </c>
      <c r="P343" s="100">
        <f t="shared" si="152"/>
        <v>26</v>
      </c>
      <c r="Q343" s="112">
        <f t="shared" si="153"/>
        <v>0</v>
      </c>
      <c r="R343" s="101">
        <f t="shared" si="154"/>
        <v>13</v>
      </c>
      <c r="S343" s="101">
        <f t="shared" si="155"/>
        <v>0</v>
      </c>
      <c r="T343" s="100">
        <f>VLOOKUP(K343,'5th Cycle APR Raw Data-Final'!$A$3:$P$1977,10,FALSE)</f>
        <v>16</v>
      </c>
      <c r="U343" s="100">
        <f>IF(AN343&lt;1,SUMIFS('5th Cycle APR Raw Data-Final'!K$3:K$1977,'5th Cycle APR Raw Data-Final'!$A$3:$A$1977,'SB35 Determination Data'!$K343,'5th Cycle APR Raw Data-Final'!$T$3:$T$1977,"&gt;="&amp;'SB35 Determination Data'!$F343,'5th Cycle APR Raw Data-Final'!$T$3:$T$1977,"&lt;"&amp;E343),SUMIFS('5th Cycle APR Raw Data-Final'!K$3:K$1977,'5th Cycle APR Raw Data-Final'!$A$3:$A$1977,'SB35 Determination Data'!$K343,'5th Cycle APR Raw Data-Final'!$T$3:$T$1977,"&gt;="&amp;'SB35 Determination Data'!$F343,'5th Cycle APR Raw Data-Final'!$T$3:$T$1977,"&lt;="&amp;G343))</f>
        <v>0</v>
      </c>
      <c r="V343" s="100">
        <f>IF(AN343&lt;1,SUMIFS('5th Cycle APR Raw Data-Final'!L$3:L$1977,'5th Cycle APR Raw Data-Final'!$A$3:$A$1977,'SB35 Determination Data'!$K343,'5th Cycle APR Raw Data-Final'!$T$3:$T$1977,"&gt;="&amp;'SB35 Determination Data'!$F343,'5th Cycle APR Raw Data-Final'!$T$3:$T$1977,"&lt;"&amp;E343),SUMIFS('5th Cycle APR Raw Data-Final'!L$3:L$1977,'5th Cycle APR Raw Data-Final'!$A$3:$A$1977,'SB35 Determination Data'!$K343,'5th Cycle APR Raw Data-Final'!$T$3:$T$1977,"&gt;="&amp;'SB35 Determination Data'!$F343,'5th Cycle APR Raw Data-Final'!$T$3:$T$1977,"&lt;="&amp;G343))</f>
        <v>0</v>
      </c>
      <c r="W343" s="100">
        <f>IF(AN343&lt;1,SUMIFS('5th Cycle APR Raw Data-Final'!M$3:M$1977,'5th Cycle APR Raw Data-Final'!$A$3:$A$1977,'SB35 Determination Data'!$K343,'5th Cycle APR Raw Data-Final'!$T$3:$T$1977,"&gt;="&amp;'SB35 Determination Data'!$F343,'5th Cycle APR Raw Data-Final'!$T$3:$T$1977,"&lt;"&amp;E343),SUMIFS('5th Cycle APR Raw Data-Final'!M$3:M$1977,'5th Cycle APR Raw Data-Final'!$A$3:$A$1977,'SB35 Determination Data'!$K343,'5th Cycle APR Raw Data-Final'!$T$3:$T$1977,"&gt;="&amp;'SB35 Determination Data'!$F343,'5th Cycle APR Raw Data-Final'!$T$3:$T$1977,"&lt;="&amp;G343))</f>
        <v>0</v>
      </c>
      <c r="X343" s="100">
        <f t="shared" si="156"/>
        <v>16</v>
      </c>
      <c r="Y343" s="100">
        <f t="shared" si="157"/>
        <v>0</v>
      </c>
      <c r="Z343" s="100">
        <f t="shared" si="158"/>
        <v>16</v>
      </c>
      <c r="AA343" s="112">
        <f t="shared" si="159"/>
        <v>0</v>
      </c>
      <c r="AB343" s="112">
        <f t="shared" si="160"/>
        <v>0</v>
      </c>
      <c r="AC343" s="100">
        <f>VLOOKUP(K343,'5th Cycle APR Raw Data-Final'!$A$3:$P$1977,14,FALSE)</f>
        <v>17</v>
      </c>
      <c r="AD343" s="100">
        <f>IF(AN343&lt;1,SUMIFS('5th Cycle APR Raw Data-Final'!$O$3:$O$1977,'5th Cycle APR Raw Data-Final'!$A$3:$A$1977,'SB35 Determination Data'!$K343,'5th Cycle APR Raw Data-Final'!$T$3:$T$1977,"&gt;="&amp;'SB35 Determination Data'!$F343,'5th Cycle APR Raw Data-Final'!$T$3:$T$1977,"&lt;"&amp;E343),SUMIFS('5th Cycle APR Raw Data-Final'!$O$3:$O$1977,'5th Cycle APR Raw Data-Final'!$A$3:$A$1977,'SB35 Determination Data'!$K343,'5th Cycle APR Raw Data-Final'!$T$3:$T$1977,"&gt;="&amp;'SB35 Determination Data'!$F343,'5th Cycle APR Raw Data-Final'!$T$3:$T$1977,"&lt;="&amp;G343))</f>
        <v>0</v>
      </c>
      <c r="AE343" s="100">
        <f t="shared" si="161"/>
        <v>17</v>
      </c>
      <c r="AF343" s="112">
        <f t="shared" si="162"/>
        <v>0</v>
      </c>
      <c r="AG343" s="100">
        <f>VLOOKUP(K343,'5th Cycle APR Raw Data-Final'!$A$3:$P$1977,16,FALSE)</f>
        <v>46</v>
      </c>
      <c r="AH343" s="100">
        <f>IF(AN343&lt;1,SUMIFS('5th Cycle APR Raw Data-Final'!$Q$3:$Q$1977,'5th Cycle APR Raw Data-Final'!$A$3:$A$1977,'SB35 Determination Data'!$K343,'5th Cycle APR Raw Data-Final'!$T$3:$T$1977,"&gt;="&amp;'SB35 Determination Data'!$F343,'5th Cycle APR Raw Data-Final'!$T$3:$T$1977,"&lt;"&amp;E343),SUMIFS('5th Cycle APR Raw Data-Final'!$Q$3:$Q$1977,'5th Cycle APR Raw Data-Final'!$A$3:$A$1977,'SB35 Determination Data'!$K343,'5th Cycle APR Raw Data-Final'!$T$3:$T$1977,"&gt;="&amp;'SB35 Determination Data'!$F343,'5th Cycle APR Raw Data-Final'!$T$3:$T$1977,"&lt;="&amp;G343))</f>
        <v>11</v>
      </c>
      <c r="AI343" s="100">
        <f t="shared" si="163"/>
        <v>35</v>
      </c>
      <c r="AJ343" s="112">
        <f t="shared" si="164"/>
        <v>0.2391304347826087</v>
      </c>
      <c r="AK343" s="100">
        <f>VLOOKUP(K343,'5th Cycle APR Raw Data-Final'!$A$3:$R$1977,18,FALSE)</f>
        <v>105</v>
      </c>
      <c r="AL343" s="100">
        <f>IF(AN343&lt;1,SUMIFS('5th Cycle APR Raw Data-Final'!$S$3:$S$1977,'5th Cycle APR Raw Data-Final'!$A$3:$A$1977,'SB35 Determination Data'!$K343,'5th Cycle APR Raw Data-Final'!$T$3:$T$1977,"&gt;="&amp;'SB35 Determination Data'!$F343,'5th Cycle APR Raw Data-Final'!$T$3:$T$1977,"&lt;"&amp;E343),SUMIFS('5th Cycle APR Raw Data-Final'!$S$3:$S$1977,'5th Cycle APR Raw Data-Final'!$A$3:$A$1977,'SB35 Determination Data'!$K343,'5th Cycle APR Raw Data-Final'!$T$3:$T$1977,"&gt;="&amp;'SB35 Determination Data'!$F343,'5th Cycle APR Raw Data-Final'!$T$3:$T$1977,"&lt;="&amp;G343))</f>
        <v>11</v>
      </c>
      <c r="AM343" s="100">
        <f t="shared" si="165"/>
        <v>94</v>
      </c>
      <c r="AN343" s="114">
        <f t="shared" si="166"/>
        <v>0.5</v>
      </c>
      <c r="AO343" s="2" t="str">
        <f t="shared" si="167"/>
        <v>YES</v>
      </c>
      <c r="AP343" s="2" t="str">
        <f t="shared" si="168"/>
        <v>NO</v>
      </c>
      <c r="AQ343" s="2" t="str">
        <f t="shared" si="169"/>
        <v>NO</v>
      </c>
      <c r="AR343" s="124" t="str">
        <f>VLOOKUP(K343,'2018Submitted'!$A$2:$C$540,3,FALSE)</f>
        <v>Successful</v>
      </c>
      <c r="AS343" s="2" t="str">
        <f t="shared" si="170"/>
        <v>NO</v>
      </c>
      <c r="AT343" s="2" t="str">
        <f t="shared" si="171"/>
        <v>NO</v>
      </c>
    </row>
    <row r="344" spans="1:46" s="2" customFormat="1" ht="12.75" customHeight="1" x14ac:dyDescent="0.2">
      <c r="A344" s="2" t="s">
        <v>82</v>
      </c>
      <c r="B344" s="2" t="str">
        <f t="shared" si="144"/>
        <v>PARLIER</v>
      </c>
      <c r="C344" s="71">
        <f t="shared" si="145"/>
        <v>0.375</v>
      </c>
      <c r="D344" s="72">
        <f t="shared" si="146"/>
        <v>8</v>
      </c>
      <c r="E344" s="99">
        <f t="shared" si="147"/>
        <v>2020</v>
      </c>
      <c r="F344" s="99">
        <f t="shared" si="148"/>
        <v>2016</v>
      </c>
      <c r="G344" s="99" t="str">
        <f t="shared" si="149"/>
        <v>2023</v>
      </c>
      <c r="H344" s="2" t="str">
        <f t="shared" si="150"/>
        <v>12/31/2015</v>
      </c>
      <c r="I344" s="2" t="str">
        <f t="shared" si="151"/>
        <v>12/31/2023</v>
      </c>
      <c r="J344" s="2" t="s">
        <v>26</v>
      </c>
      <c r="K344" s="113" t="s">
        <v>230</v>
      </c>
      <c r="L344" s="100">
        <f>VLOOKUP(K344,'5th Cycle APR Raw Data-Final'!$A$3:$P$1977,6,FALSE)</f>
        <v>110</v>
      </c>
      <c r="M344" s="100">
        <f>IF(AN344&lt;1,SUMIFS('5th Cycle APR Raw Data-Final'!G$3:G$1977,'5th Cycle APR Raw Data-Final'!$A$3:$A$1977,'SB35 Determination Data'!$K344,'5th Cycle APR Raw Data-Final'!$T$3:$T$1977,"&gt;="&amp;'SB35 Determination Data'!$F344,'5th Cycle APR Raw Data-Final'!$T$3:$T$1977,"&lt;"&amp;E344),SUMIFS('5th Cycle APR Raw Data-Final'!G$3:G$1977,'5th Cycle APR Raw Data-Final'!$A$3:$A$1977,'SB35 Determination Data'!$K344,'5th Cycle APR Raw Data-Final'!$T$3:$T$1977,"&gt;="&amp;'SB35 Determination Data'!$F344,'5th Cycle APR Raw Data-Final'!$T$3:$T$1977,"&lt;="&amp;G344))</f>
        <v>116</v>
      </c>
      <c r="N344" s="100">
        <f>IF(AN344&lt;1,SUMIFS('5th Cycle APR Raw Data-Final'!H$3:H$1977,'5th Cycle APR Raw Data-Final'!$A$3:$A$1977,'SB35 Determination Data'!$K344,'5th Cycle APR Raw Data-Final'!$T$3:$T$1977,"&gt;="&amp;'SB35 Determination Data'!$F344,'5th Cycle APR Raw Data-Final'!$T$3:$T$1977,"&lt;"&amp;E344),SUMIFS('5th Cycle APR Raw Data-Final'!H$3:H$1977,'5th Cycle APR Raw Data-Final'!$A$3:$A$1977,'SB35 Determination Data'!$K344,'5th Cycle APR Raw Data-Final'!$T$3:$T$1977,"&gt;="&amp;'SB35 Determination Data'!$F344,'5th Cycle APR Raw Data-Final'!$T$3:$T$1977,"&lt;="&amp;G344))</f>
        <v>95</v>
      </c>
      <c r="O344" s="100">
        <f>IF(AN344&lt;1,SUMIFS('5th Cycle APR Raw Data-Final'!I$3:I$1977,'5th Cycle APR Raw Data-Final'!$A$3:$A$1977,'SB35 Determination Data'!$K344,'5th Cycle APR Raw Data-Final'!$T$3:$T$1977,"&gt;="&amp;'SB35 Determination Data'!$F344,'5th Cycle APR Raw Data-Final'!$T$3:$T$1977,"&lt;"&amp;E344),SUMIFS('5th Cycle APR Raw Data-Final'!I$3:I$1977,'5th Cycle APR Raw Data-Final'!$A$3:$A$1977,'SB35 Determination Data'!$K344,'5th Cycle APR Raw Data-Final'!$T$3:$T$1977,"&gt;="&amp;'SB35 Determination Data'!$F344,'5th Cycle APR Raw Data-Final'!$T$3:$T$1977,"&lt;="&amp;G344))</f>
        <v>21</v>
      </c>
      <c r="P344" s="100">
        <f t="shared" si="152"/>
        <v>0</v>
      </c>
      <c r="Q344" s="112">
        <f t="shared" si="153"/>
        <v>1.0545454545454545</v>
      </c>
      <c r="R344" s="101">
        <f t="shared" si="154"/>
        <v>41</v>
      </c>
      <c r="S344" s="101">
        <f t="shared" si="155"/>
        <v>75</v>
      </c>
      <c r="T344" s="100">
        <f>VLOOKUP(K344,'5th Cycle APR Raw Data-Final'!$A$3:$P$1977,10,FALSE)</f>
        <v>82</v>
      </c>
      <c r="U344" s="100">
        <f>IF(AN344&lt;1,SUMIFS('5th Cycle APR Raw Data-Final'!K$3:K$1977,'5th Cycle APR Raw Data-Final'!$A$3:$A$1977,'SB35 Determination Data'!$K344,'5th Cycle APR Raw Data-Final'!$T$3:$T$1977,"&gt;="&amp;'SB35 Determination Data'!$F344,'5th Cycle APR Raw Data-Final'!$T$3:$T$1977,"&lt;"&amp;E344),SUMIFS('5th Cycle APR Raw Data-Final'!K$3:K$1977,'5th Cycle APR Raw Data-Final'!$A$3:$A$1977,'SB35 Determination Data'!$K344,'5th Cycle APR Raw Data-Final'!$T$3:$T$1977,"&gt;="&amp;'SB35 Determination Data'!$F344,'5th Cycle APR Raw Data-Final'!$T$3:$T$1977,"&lt;="&amp;G344))</f>
        <v>33</v>
      </c>
      <c r="V344" s="100">
        <f>IF(AN344&lt;1,SUMIFS('5th Cycle APR Raw Data-Final'!L$3:L$1977,'5th Cycle APR Raw Data-Final'!$A$3:$A$1977,'SB35 Determination Data'!$K344,'5th Cycle APR Raw Data-Final'!$T$3:$T$1977,"&gt;="&amp;'SB35 Determination Data'!$F344,'5th Cycle APR Raw Data-Final'!$T$3:$T$1977,"&lt;"&amp;E344),SUMIFS('5th Cycle APR Raw Data-Final'!L$3:L$1977,'5th Cycle APR Raw Data-Final'!$A$3:$A$1977,'SB35 Determination Data'!$K344,'5th Cycle APR Raw Data-Final'!$T$3:$T$1977,"&gt;="&amp;'SB35 Determination Data'!$F344,'5th Cycle APR Raw Data-Final'!$T$3:$T$1977,"&lt;="&amp;G344))</f>
        <v>19</v>
      </c>
      <c r="W344" s="100">
        <f>IF(AN344&lt;1,SUMIFS('5th Cycle APR Raw Data-Final'!M$3:M$1977,'5th Cycle APR Raw Data-Final'!$A$3:$A$1977,'SB35 Determination Data'!$K344,'5th Cycle APR Raw Data-Final'!$T$3:$T$1977,"&gt;="&amp;'SB35 Determination Data'!$F344,'5th Cycle APR Raw Data-Final'!$T$3:$T$1977,"&lt;"&amp;E344),SUMIFS('5th Cycle APR Raw Data-Final'!M$3:M$1977,'5th Cycle APR Raw Data-Final'!$A$3:$A$1977,'SB35 Determination Data'!$K344,'5th Cycle APR Raw Data-Final'!$T$3:$T$1977,"&gt;="&amp;'SB35 Determination Data'!$F344,'5th Cycle APR Raw Data-Final'!$T$3:$T$1977,"&lt;="&amp;G344))</f>
        <v>14</v>
      </c>
      <c r="X344" s="100">
        <f t="shared" si="156"/>
        <v>49</v>
      </c>
      <c r="Y344" s="100">
        <f t="shared" si="157"/>
        <v>108</v>
      </c>
      <c r="Z344" s="100">
        <f t="shared" si="158"/>
        <v>0</v>
      </c>
      <c r="AA344" s="112">
        <f t="shared" si="159"/>
        <v>0.40243902439024393</v>
      </c>
      <c r="AB344" s="112">
        <f t="shared" si="160"/>
        <v>1.3170731707317074</v>
      </c>
      <c r="AC344" s="100">
        <f>VLOOKUP(K344,'5th Cycle APR Raw Data-Final'!$A$3:$P$1977,14,FALSE)</f>
        <v>77</v>
      </c>
      <c r="AD344" s="100">
        <f>IF(AN344&lt;1,SUMIFS('5th Cycle APR Raw Data-Final'!$O$3:$O$1977,'5th Cycle APR Raw Data-Final'!$A$3:$A$1977,'SB35 Determination Data'!$K344,'5th Cycle APR Raw Data-Final'!$T$3:$T$1977,"&gt;="&amp;'SB35 Determination Data'!$F344,'5th Cycle APR Raw Data-Final'!$T$3:$T$1977,"&lt;"&amp;E344),SUMIFS('5th Cycle APR Raw Data-Final'!$O$3:$O$1977,'5th Cycle APR Raw Data-Final'!$A$3:$A$1977,'SB35 Determination Data'!$K344,'5th Cycle APR Raw Data-Final'!$T$3:$T$1977,"&gt;="&amp;'SB35 Determination Data'!$F344,'5th Cycle APR Raw Data-Final'!$T$3:$T$1977,"&lt;="&amp;G344))</f>
        <v>3</v>
      </c>
      <c r="AE344" s="100">
        <f t="shared" si="161"/>
        <v>74</v>
      </c>
      <c r="AF344" s="112">
        <f t="shared" si="162"/>
        <v>3.896103896103896E-2</v>
      </c>
      <c r="AG344" s="100">
        <f>VLOOKUP(K344,'5th Cycle APR Raw Data-Final'!$A$3:$P$1977,16,FALSE)</f>
        <v>319</v>
      </c>
      <c r="AH344" s="100">
        <f>IF(AN344&lt;1,SUMIFS('5th Cycle APR Raw Data-Final'!$Q$3:$Q$1977,'5th Cycle APR Raw Data-Final'!$A$3:$A$1977,'SB35 Determination Data'!$K344,'5th Cycle APR Raw Data-Final'!$T$3:$T$1977,"&gt;="&amp;'SB35 Determination Data'!$F344,'5th Cycle APR Raw Data-Final'!$T$3:$T$1977,"&lt;"&amp;E344),SUMIFS('5th Cycle APR Raw Data-Final'!$Q$3:$Q$1977,'5th Cycle APR Raw Data-Final'!$A$3:$A$1977,'SB35 Determination Data'!$K344,'5th Cycle APR Raw Data-Final'!$T$3:$T$1977,"&gt;="&amp;'SB35 Determination Data'!$F344,'5th Cycle APR Raw Data-Final'!$T$3:$T$1977,"&lt;="&amp;G344))</f>
        <v>0</v>
      </c>
      <c r="AI344" s="100">
        <f t="shared" si="163"/>
        <v>319</v>
      </c>
      <c r="AJ344" s="112">
        <f t="shared" si="164"/>
        <v>0</v>
      </c>
      <c r="AK344" s="100">
        <f>VLOOKUP(K344,'5th Cycle APR Raw Data-Final'!$A$3:$R$1977,18,FALSE)</f>
        <v>588</v>
      </c>
      <c r="AL344" s="100">
        <f>IF(AN344&lt;1,SUMIFS('5th Cycle APR Raw Data-Final'!$S$3:$S$1977,'5th Cycle APR Raw Data-Final'!$A$3:$A$1977,'SB35 Determination Data'!$K344,'5th Cycle APR Raw Data-Final'!$T$3:$T$1977,"&gt;="&amp;'SB35 Determination Data'!$F344,'5th Cycle APR Raw Data-Final'!$T$3:$T$1977,"&lt;"&amp;E344),SUMIFS('5th Cycle APR Raw Data-Final'!$S$3:$S$1977,'5th Cycle APR Raw Data-Final'!$A$3:$A$1977,'SB35 Determination Data'!$K344,'5th Cycle APR Raw Data-Final'!$T$3:$T$1977,"&gt;="&amp;'SB35 Determination Data'!$F344,'5th Cycle APR Raw Data-Final'!$T$3:$T$1977,"&lt;="&amp;G344))</f>
        <v>152</v>
      </c>
      <c r="AM344" s="100">
        <f t="shared" si="165"/>
        <v>442</v>
      </c>
      <c r="AN344" s="114">
        <f t="shared" si="166"/>
        <v>0.375</v>
      </c>
      <c r="AO344" s="2" t="str">
        <f t="shared" si="167"/>
        <v>YES</v>
      </c>
      <c r="AP344" s="2" t="str">
        <f t="shared" si="168"/>
        <v>NO</v>
      </c>
      <c r="AQ344" s="2" t="str">
        <f t="shared" si="169"/>
        <v>NO</v>
      </c>
      <c r="AR344" s="124" t="str">
        <f>VLOOKUP(K344,'2018Submitted'!$A$2:$C$540,3,FALSE)</f>
        <v>No 2018 Annual Progress Report</v>
      </c>
      <c r="AS344" s="2" t="str">
        <f t="shared" si="170"/>
        <v>NO</v>
      </c>
      <c r="AT344" s="2" t="str">
        <f t="shared" si="171"/>
        <v>NO</v>
      </c>
    </row>
    <row r="345" spans="1:46" s="2" customFormat="1" ht="12.75" customHeight="1" x14ac:dyDescent="0.2">
      <c r="A345" s="2" t="s">
        <v>5</v>
      </c>
      <c r="B345" s="2" t="str">
        <f t="shared" ref="B345:B404" si="172">K345</f>
        <v>PASADENA</v>
      </c>
      <c r="C345" s="71">
        <f t="shared" ref="C345:C408" si="173">MROUND((DATEDIF(DATEVALUE(H345),$C$1,"m")/12),1)/(DATEDIF(DATEVALUE(H345),DATEVALUE(I345),"y"))</f>
        <v>0.625</v>
      </c>
      <c r="D345" s="72">
        <f t="shared" ref="D345:D408" si="174">DATEDIF(DATEVALUE(H345),DATEVALUE(I345),"y")</f>
        <v>8</v>
      </c>
      <c r="E345" s="99">
        <f t="shared" ref="E345:E408" si="175">IF(D345=8,F345+4,F345+3)</f>
        <v>2018</v>
      </c>
      <c r="F345" s="99">
        <f t="shared" ref="F345:F408" si="176">IF(H345&gt;CONCATENATE("06/30",RIGHT(H345,4)),(RIGHT(H345,4)+1),(RIGHT(H345,4)+0))</f>
        <v>2014</v>
      </c>
      <c r="G345" s="99" t="str">
        <f t="shared" ref="G345:G408" si="177">IF(I345&gt;CONCATENATE("06/30",RIGHT(I345,4)),(RIGHT(I345,4)),(RIGHT(I345,4)-1))</f>
        <v>2021</v>
      </c>
      <c r="H345" s="2" t="str">
        <f t="shared" ref="H345:H408" si="178">LEFT(J345,10)</f>
        <v>10/15/2013</v>
      </c>
      <c r="I345" s="2" t="str">
        <f t="shared" ref="I345:I408" si="179">RIGHT(J345,10)</f>
        <v>10/15/2021</v>
      </c>
      <c r="J345" s="2" t="s">
        <v>3</v>
      </c>
      <c r="K345" s="113" t="s">
        <v>231</v>
      </c>
      <c r="L345" s="100">
        <f>VLOOKUP(K345,'5th Cycle APR Raw Data-Final'!$A$3:$P$1977,6,FALSE)</f>
        <v>340</v>
      </c>
      <c r="M345" s="100">
        <f>IF(AN345&lt;1,SUMIFS('5th Cycle APR Raw Data-Final'!G$3:G$1977,'5th Cycle APR Raw Data-Final'!$A$3:$A$1977,'SB35 Determination Data'!$K345,'5th Cycle APR Raw Data-Final'!$T$3:$T$1977,"&gt;="&amp;'SB35 Determination Data'!$F345,'5th Cycle APR Raw Data-Final'!$T$3:$T$1977,"&lt;"&amp;E345),SUMIFS('5th Cycle APR Raw Data-Final'!G$3:G$1977,'5th Cycle APR Raw Data-Final'!$A$3:$A$1977,'SB35 Determination Data'!$K345,'5th Cycle APR Raw Data-Final'!$T$3:$T$1977,"&gt;="&amp;'SB35 Determination Data'!$F345,'5th Cycle APR Raw Data-Final'!$T$3:$T$1977,"&lt;="&amp;G345))</f>
        <v>144</v>
      </c>
      <c r="N345" s="100">
        <f>IF(AN345&lt;1,SUMIFS('5th Cycle APR Raw Data-Final'!H$3:H$1977,'5th Cycle APR Raw Data-Final'!$A$3:$A$1977,'SB35 Determination Data'!$K345,'5th Cycle APR Raw Data-Final'!$T$3:$T$1977,"&gt;="&amp;'SB35 Determination Data'!$F345,'5th Cycle APR Raw Data-Final'!$T$3:$T$1977,"&lt;"&amp;E345),SUMIFS('5th Cycle APR Raw Data-Final'!H$3:H$1977,'5th Cycle APR Raw Data-Final'!$A$3:$A$1977,'SB35 Determination Data'!$K345,'5th Cycle APR Raw Data-Final'!$T$3:$T$1977,"&gt;="&amp;'SB35 Determination Data'!$F345,'5th Cycle APR Raw Data-Final'!$T$3:$T$1977,"&lt;="&amp;G345))</f>
        <v>144</v>
      </c>
      <c r="O345" s="100">
        <f>IF(AN345&lt;1,SUMIFS('5th Cycle APR Raw Data-Final'!I$3:I$1977,'5th Cycle APR Raw Data-Final'!$A$3:$A$1977,'SB35 Determination Data'!$K345,'5th Cycle APR Raw Data-Final'!$T$3:$T$1977,"&gt;="&amp;'SB35 Determination Data'!$F345,'5th Cycle APR Raw Data-Final'!$T$3:$T$1977,"&lt;"&amp;E345),SUMIFS('5th Cycle APR Raw Data-Final'!I$3:I$1977,'5th Cycle APR Raw Data-Final'!$A$3:$A$1977,'SB35 Determination Data'!$K345,'5th Cycle APR Raw Data-Final'!$T$3:$T$1977,"&gt;="&amp;'SB35 Determination Data'!$F345,'5th Cycle APR Raw Data-Final'!$T$3:$T$1977,"&lt;="&amp;G345))</f>
        <v>0</v>
      </c>
      <c r="P345" s="100">
        <f t="shared" ref="P345:P408" si="180">IF(L345-M345&gt;0,L345-M345,0)</f>
        <v>196</v>
      </c>
      <c r="Q345" s="112">
        <f t="shared" ref="Q345:Q408" si="181">IF(IFERROR(IF(L345=0,"*",M345/L345),AR345)="Received - Not successful",0,IFERROR(IF(L345=0,"*",M345/L345),AR345))</f>
        <v>0.42352941176470588</v>
      </c>
      <c r="R345" s="101">
        <f t="shared" ref="R345:R408" si="182">ROUND(L345*AN345,0)</f>
        <v>170</v>
      </c>
      <c r="S345" s="101">
        <f t="shared" ref="S345:S408" si="183">IF(M345&gt;R345,M345-R345,0)</f>
        <v>0</v>
      </c>
      <c r="T345" s="100">
        <f>VLOOKUP(K345,'5th Cycle APR Raw Data-Final'!$A$3:$P$1977,10,FALSE)</f>
        <v>207</v>
      </c>
      <c r="U345" s="100">
        <f>IF(AN345&lt;1,SUMIFS('5th Cycle APR Raw Data-Final'!K$3:K$1977,'5th Cycle APR Raw Data-Final'!$A$3:$A$1977,'SB35 Determination Data'!$K345,'5th Cycle APR Raw Data-Final'!$T$3:$T$1977,"&gt;="&amp;'SB35 Determination Data'!$F345,'5th Cycle APR Raw Data-Final'!$T$3:$T$1977,"&lt;"&amp;E345),SUMIFS('5th Cycle APR Raw Data-Final'!K$3:K$1977,'5th Cycle APR Raw Data-Final'!$A$3:$A$1977,'SB35 Determination Data'!$K345,'5th Cycle APR Raw Data-Final'!$T$3:$T$1977,"&gt;="&amp;'SB35 Determination Data'!$F345,'5th Cycle APR Raw Data-Final'!$T$3:$T$1977,"&lt;="&amp;G345))</f>
        <v>38</v>
      </c>
      <c r="V345" s="100">
        <f>IF(AN345&lt;1,SUMIFS('5th Cycle APR Raw Data-Final'!L$3:L$1977,'5th Cycle APR Raw Data-Final'!$A$3:$A$1977,'SB35 Determination Data'!$K345,'5th Cycle APR Raw Data-Final'!$T$3:$T$1977,"&gt;="&amp;'SB35 Determination Data'!$F345,'5th Cycle APR Raw Data-Final'!$T$3:$T$1977,"&lt;"&amp;E345),SUMIFS('5th Cycle APR Raw Data-Final'!L$3:L$1977,'5th Cycle APR Raw Data-Final'!$A$3:$A$1977,'SB35 Determination Data'!$K345,'5th Cycle APR Raw Data-Final'!$T$3:$T$1977,"&gt;="&amp;'SB35 Determination Data'!$F345,'5th Cycle APR Raw Data-Final'!$T$3:$T$1977,"&lt;="&amp;G345))</f>
        <v>38</v>
      </c>
      <c r="W345" s="100">
        <f>IF(AN345&lt;1,SUMIFS('5th Cycle APR Raw Data-Final'!M$3:M$1977,'5th Cycle APR Raw Data-Final'!$A$3:$A$1977,'SB35 Determination Data'!$K345,'5th Cycle APR Raw Data-Final'!$T$3:$T$1977,"&gt;="&amp;'SB35 Determination Data'!$F345,'5th Cycle APR Raw Data-Final'!$T$3:$T$1977,"&lt;"&amp;E345),SUMIFS('5th Cycle APR Raw Data-Final'!M$3:M$1977,'5th Cycle APR Raw Data-Final'!$A$3:$A$1977,'SB35 Determination Data'!$K345,'5th Cycle APR Raw Data-Final'!$T$3:$T$1977,"&gt;="&amp;'SB35 Determination Data'!$F345,'5th Cycle APR Raw Data-Final'!$T$3:$T$1977,"&lt;="&amp;G345))</f>
        <v>0</v>
      </c>
      <c r="X345" s="100">
        <f t="shared" ref="X345:X408" si="184">IF(T345-U345&gt;0,T345-U345,0)</f>
        <v>169</v>
      </c>
      <c r="Y345" s="100">
        <f t="shared" ref="Y345:Y408" si="185">S345+U345</f>
        <v>38</v>
      </c>
      <c r="Z345" s="100">
        <f t="shared" ref="Z345:Z408" si="186">IF(Y345&gt;T345,0,T345-Y345)</f>
        <v>169</v>
      </c>
      <c r="AA345" s="112">
        <f t="shared" ref="AA345:AA408" si="187">IF(IFERROR(IF(T345=0,"*",U345/T345),AR345)="Received - Not successful",0,IFERROR(IF(T345=0,"*",U345/T345),AR345))</f>
        <v>0.18357487922705315</v>
      </c>
      <c r="AB345" s="112">
        <f t="shared" ref="AB345:AB408" si="188">IF(IFERROR(IF(T345=0,"*",Y345/T345),AR345)="Received - Not successful",0,IFERROR(IF(T345=0,"*",Y345/T345),AR345))</f>
        <v>0.18357487922705315</v>
      </c>
      <c r="AC345" s="100">
        <f>VLOOKUP(K345,'5th Cycle APR Raw Data-Final'!$A$3:$P$1977,14,FALSE)</f>
        <v>224</v>
      </c>
      <c r="AD345" s="100">
        <f>IF(AN345&lt;1,SUMIFS('5th Cycle APR Raw Data-Final'!$O$3:$O$1977,'5th Cycle APR Raw Data-Final'!$A$3:$A$1977,'SB35 Determination Data'!$K345,'5th Cycle APR Raw Data-Final'!$T$3:$T$1977,"&gt;="&amp;'SB35 Determination Data'!$F345,'5th Cycle APR Raw Data-Final'!$T$3:$T$1977,"&lt;"&amp;E345),SUMIFS('5th Cycle APR Raw Data-Final'!$O$3:$O$1977,'5th Cycle APR Raw Data-Final'!$A$3:$A$1977,'SB35 Determination Data'!$K345,'5th Cycle APR Raw Data-Final'!$T$3:$T$1977,"&gt;="&amp;'SB35 Determination Data'!$F345,'5th Cycle APR Raw Data-Final'!$T$3:$T$1977,"&lt;="&amp;G345))</f>
        <v>45</v>
      </c>
      <c r="AE345" s="100">
        <f t="shared" ref="AE345:AE408" si="189">IF(AC345-AD345&gt;0,AC345-AD345,0)</f>
        <v>179</v>
      </c>
      <c r="AF345" s="112">
        <f t="shared" ref="AF345:AF408" si="190">IF(IFERROR(IF(AC345=0,"*",AD345/AC345),AR345)="Received - Not successful",0,IFERROR(IF(AC345=0,"*",AD345/AC345),AR345))</f>
        <v>0.20089285714285715</v>
      </c>
      <c r="AG345" s="100">
        <f>VLOOKUP(K345,'5th Cycle APR Raw Data-Final'!$A$3:$P$1977,16,FALSE)</f>
        <v>561</v>
      </c>
      <c r="AH345" s="100">
        <f>IF(AN345&lt;1,SUMIFS('5th Cycle APR Raw Data-Final'!$Q$3:$Q$1977,'5th Cycle APR Raw Data-Final'!$A$3:$A$1977,'SB35 Determination Data'!$K345,'5th Cycle APR Raw Data-Final'!$T$3:$T$1977,"&gt;="&amp;'SB35 Determination Data'!$F345,'5th Cycle APR Raw Data-Final'!$T$3:$T$1977,"&lt;"&amp;E345),SUMIFS('5th Cycle APR Raw Data-Final'!$Q$3:$Q$1977,'5th Cycle APR Raw Data-Final'!$A$3:$A$1977,'SB35 Determination Data'!$K345,'5th Cycle APR Raw Data-Final'!$T$3:$T$1977,"&gt;="&amp;'SB35 Determination Data'!$F345,'5th Cycle APR Raw Data-Final'!$T$3:$T$1977,"&lt;="&amp;G345))</f>
        <v>1565</v>
      </c>
      <c r="AI345" s="100">
        <f t="shared" ref="AI345:AI408" si="191">IF(AG345-AH345&gt;0,AG345-AH345,0)</f>
        <v>0</v>
      </c>
      <c r="AJ345" s="112">
        <f t="shared" ref="AJ345:AJ408" si="192">IF(IFERROR(IF(AG345=0,"*",AH345/AG345),AR345)="Received - Not successful",0,IFERROR(IF(AG345=0,"*",AH345/AG345),AR345))</f>
        <v>2.7896613190730837</v>
      </c>
      <c r="AK345" s="100">
        <f>VLOOKUP(K345,'5th Cycle APR Raw Data-Final'!$A$3:$R$1977,18,FALSE)</f>
        <v>1332</v>
      </c>
      <c r="AL345" s="100">
        <f>IF(AN345&lt;1,SUMIFS('5th Cycle APR Raw Data-Final'!$S$3:$S$1977,'5th Cycle APR Raw Data-Final'!$A$3:$A$1977,'SB35 Determination Data'!$K345,'5th Cycle APR Raw Data-Final'!$T$3:$T$1977,"&gt;="&amp;'SB35 Determination Data'!$F345,'5th Cycle APR Raw Data-Final'!$T$3:$T$1977,"&lt;"&amp;E345),SUMIFS('5th Cycle APR Raw Data-Final'!$S$3:$S$1977,'5th Cycle APR Raw Data-Final'!$A$3:$A$1977,'SB35 Determination Data'!$K345,'5th Cycle APR Raw Data-Final'!$T$3:$T$1977,"&gt;="&amp;'SB35 Determination Data'!$F345,'5th Cycle APR Raw Data-Final'!$T$3:$T$1977,"&lt;="&amp;G345))</f>
        <v>1792</v>
      </c>
      <c r="AM345" s="100">
        <f t="shared" ref="AM345:AM408" si="193">P345+X345+AE345+AI345</f>
        <v>544</v>
      </c>
      <c r="AN345" s="114">
        <f t="shared" ref="AN345:AN408" si="194">IF(C345=1,C345,(IF(C345&gt;0.5,IF(D345=5,0.6,0.5),C345)))</f>
        <v>0.5</v>
      </c>
      <c r="AO345" s="2" t="str">
        <f t="shared" ref="AO345:AO408" si="195">IFERROR(IF(AR345="No 2018 Annual Progress Report","YES",IF(AJ345&lt;AN345,"YES","NO")),"YES")</f>
        <v>NO</v>
      </c>
      <c r="AP345" s="2" t="str">
        <f t="shared" ref="AP345:AP408" si="196">IF(AR345="No 2018 Annual Progress Report","NO",IF(AO345="NO",IF(AB345&lt;AN345,"YES",IF(Q345&lt;AN345,"YES","NO")),"NO"))</f>
        <v>YES</v>
      </c>
      <c r="AQ345" s="2" t="str">
        <f t="shared" ref="AQ345:AQ408" si="197">IF(AR345="No 2018 Annual Progress Report","NO",IF(AJ345&lt;AN345,"NO",IF(AB345&lt;AN345,"NO",IF(Q345&lt;AN345,"NO","YES"))))</f>
        <v>NO</v>
      </c>
      <c r="AR345" s="124" t="str">
        <f>VLOOKUP(K345,'2018Submitted'!$A$2:$C$540,3,FALSE)</f>
        <v>Successful</v>
      </c>
      <c r="AS345" s="2" t="str">
        <f t="shared" ref="AS345:AS408" si="198">IF(AJ345&lt;AN345,"NO",IF(AB345&lt;AN345,"NO",IF(Q345&lt;AN345,"NO","YES")))</f>
        <v>NO</v>
      </c>
      <c r="AT345" s="2" t="str">
        <f t="shared" ref="AT345:AT408" si="199">IF(IF(AJ345&lt;AN345,"YES","NO")="NO",IF(AB345&lt;AN345,"YES",IF(Q345&lt;AN345,"YES","NO")),"NO")</f>
        <v>YES</v>
      </c>
    </row>
    <row r="346" spans="1:46" s="2" customFormat="1" ht="12.75" customHeight="1" x14ac:dyDescent="0.2">
      <c r="A346" s="2" t="s">
        <v>24</v>
      </c>
      <c r="B346" s="2" t="str">
        <f t="shared" si="172"/>
        <v>PASO ROBLES</v>
      </c>
      <c r="C346" s="71">
        <f t="shared" si="173"/>
        <v>1</v>
      </c>
      <c r="D346" s="72">
        <f t="shared" si="174"/>
        <v>5</v>
      </c>
      <c r="E346" s="99">
        <f t="shared" si="175"/>
        <v>2017</v>
      </c>
      <c r="F346" s="99">
        <f t="shared" si="176"/>
        <v>2014</v>
      </c>
      <c r="G346" s="99">
        <f t="shared" si="177"/>
        <v>2018</v>
      </c>
      <c r="H346" s="2" t="str">
        <f t="shared" si="178"/>
        <v>06/30/2014</v>
      </c>
      <c r="I346" s="2" t="str">
        <f t="shared" si="179"/>
        <v>06/30/2019</v>
      </c>
      <c r="J346" s="2" t="s">
        <v>13</v>
      </c>
      <c r="K346" s="113" t="s">
        <v>232</v>
      </c>
      <c r="L346" s="100">
        <f>VLOOKUP(K346,'5th Cycle APR Raw Data-Final'!$A$3:$P$1977,6,FALSE)</f>
        <v>123</v>
      </c>
      <c r="M346" s="100">
        <f>IF(AN346&lt;1,SUMIFS('5th Cycle APR Raw Data-Final'!G$3:G$1977,'5th Cycle APR Raw Data-Final'!$A$3:$A$1977,'SB35 Determination Data'!$K346,'5th Cycle APR Raw Data-Final'!$T$3:$T$1977,"&gt;="&amp;'SB35 Determination Data'!$F346,'5th Cycle APR Raw Data-Final'!$T$3:$T$1977,"&lt;"&amp;E346),SUMIFS('5th Cycle APR Raw Data-Final'!G$3:G$1977,'5th Cycle APR Raw Data-Final'!$A$3:$A$1977,'SB35 Determination Data'!$K346,'5th Cycle APR Raw Data-Final'!$T$3:$T$1977,"&gt;="&amp;'SB35 Determination Data'!$F346,'5th Cycle APR Raw Data-Final'!$T$3:$T$1977,"&lt;="&amp;G346))</f>
        <v>211</v>
      </c>
      <c r="N346" s="100">
        <f>IF(AN346&lt;1,SUMIFS('5th Cycle APR Raw Data-Final'!H$3:H$1977,'5th Cycle APR Raw Data-Final'!$A$3:$A$1977,'SB35 Determination Data'!$K346,'5th Cycle APR Raw Data-Final'!$T$3:$T$1977,"&gt;="&amp;'SB35 Determination Data'!$F346,'5th Cycle APR Raw Data-Final'!$T$3:$T$1977,"&lt;"&amp;E346),SUMIFS('5th Cycle APR Raw Data-Final'!H$3:H$1977,'5th Cycle APR Raw Data-Final'!$A$3:$A$1977,'SB35 Determination Data'!$K346,'5th Cycle APR Raw Data-Final'!$T$3:$T$1977,"&gt;="&amp;'SB35 Determination Data'!$F346,'5th Cycle APR Raw Data-Final'!$T$3:$T$1977,"&lt;="&amp;G346))</f>
        <v>211</v>
      </c>
      <c r="O346" s="100">
        <f>IF(AN346&lt;1,SUMIFS('5th Cycle APR Raw Data-Final'!I$3:I$1977,'5th Cycle APR Raw Data-Final'!$A$3:$A$1977,'SB35 Determination Data'!$K346,'5th Cycle APR Raw Data-Final'!$T$3:$T$1977,"&gt;="&amp;'SB35 Determination Data'!$F346,'5th Cycle APR Raw Data-Final'!$T$3:$T$1977,"&lt;"&amp;E346),SUMIFS('5th Cycle APR Raw Data-Final'!I$3:I$1977,'5th Cycle APR Raw Data-Final'!$A$3:$A$1977,'SB35 Determination Data'!$K346,'5th Cycle APR Raw Data-Final'!$T$3:$T$1977,"&gt;="&amp;'SB35 Determination Data'!$F346,'5th Cycle APR Raw Data-Final'!$T$3:$T$1977,"&lt;="&amp;G346))</f>
        <v>0</v>
      </c>
      <c r="P346" s="100">
        <f t="shared" si="180"/>
        <v>0</v>
      </c>
      <c r="Q346" s="112">
        <f t="shared" si="181"/>
        <v>1.7154471544715446</v>
      </c>
      <c r="R346" s="101">
        <f t="shared" si="182"/>
        <v>123</v>
      </c>
      <c r="S346" s="101">
        <f t="shared" si="183"/>
        <v>88</v>
      </c>
      <c r="T346" s="100">
        <f>VLOOKUP(K346,'5th Cycle APR Raw Data-Final'!$A$3:$P$1977,10,FALSE)</f>
        <v>77</v>
      </c>
      <c r="U346" s="100">
        <f>IF(AN346&lt;1,SUMIFS('5th Cycle APR Raw Data-Final'!K$3:K$1977,'5th Cycle APR Raw Data-Final'!$A$3:$A$1977,'SB35 Determination Data'!$K346,'5th Cycle APR Raw Data-Final'!$T$3:$T$1977,"&gt;="&amp;'SB35 Determination Data'!$F346,'5th Cycle APR Raw Data-Final'!$T$3:$T$1977,"&lt;"&amp;E346),SUMIFS('5th Cycle APR Raw Data-Final'!K$3:K$1977,'5th Cycle APR Raw Data-Final'!$A$3:$A$1977,'SB35 Determination Data'!$K346,'5th Cycle APR Raw Data-Final'!$T$3:$T$1977,"&gt;="&amp;'SB35 Determination Data'!$F346,'5th Cycle APR Raw Data-Final'!$T$3:$T$1977,"&lt;="&amp;G346))</f>
        <v>88</v>
      </c>
      <c r="V346" s="100">
        <f>IF(AN346&lt;1,SUMIFS('5th Cycle APR Raw Data-Final'!L$3:L$1977,'5th Cycle APR Raw Data-Final'!$A$3:$A$1977,'SB35 Determination Data'!$K346,'5th Cycle APR Raw Data-Final'!$T$3:$T$1977,"&gt;="&amp;'SB35 Determination Data'!$F346,'5th Cycle APR Raw Data-Final'!$T$3:$T$1977,"&lt;"&amp;E346),SUMIFS('5th Cycle APR Raw Data-Final'!L$3:L$1977,'5th Cycle APR Raw Data-Final'!$A$3:$A$1977,'SB35 Determination Data'!$K346,'5th Cycle APR Raw Data-Final'!$T$3:$T$1977,"&gt;="&amp;'SB35 Determination Data'!$F346,'5th Cycle APR Raw Data-Final'!$T$3:$T$1977,"&lt;="&amp;G346))</f>
        <v>88</v>
      </c>
      <c r="W346" s="100">
        <f>IF(AN346&lt;1,SUMIFS('5th Cycle APR Raw Data-Final'!M$3:M$1977,'5th Cycle APR Raw Data-Final'!$A$3:$A$1977,'SB35 Determination Data'!$K346,'5th Cycle APR Raw Data-Final'!$T$3:$T$1977,"&gt;="&amp;'SB35 Determination Data'!$F346,'5th Cycle APR Raw Data-Final'!$T$3:$T$1977,"&lt;"&amp;E346),SUMIFS('5th Cycle APR Raw Data-Final'!M$3:M$1977,'5th Cycle APR Raw Data-Final'!$A$3:$A$1977,'SB35 Determination Data'!$K346,'5th Cycle APR Raw Data-Final'!$T$3:$T$1977,"&gt;="&amp;'SB35 Determination Data'!$F346,'5th Cycle APR Raw Data-Final'!$T$3:$T$1977,"&lt;="&amp;G346))</f>
        <v>0</v>
      </c>
      <c r="X346" s="100">
        <f t="shared" si="184"/>
        <v>0</v>
      </c>
      <c r="Y346" s="100">
        <f t="shared" si="185"/>
        <v>176</v>
      </c>
      <c r="Z346" s="100">
        <f t="shared" si="186"/>
        <v>0</v>
      </c>
      <c r="AA346" s="112">
        <f t="shared" si="187"/>
        <v>1.1428571428571428</v>
      </c>
      <c r="AB346" s="112">
        <f t="shared" si="188"/>
        <v>2.2857142857142856</v>
      </c>
      <c r="AC346" s="100">
        <f>VLOOKUP(K346,'5th Cycle APR Raw Data-Final'!$A$3:$P$1977,14,FALSE)</f>
        <v>87</v>
      </c>
      <c r="AD346" s="100">
        <f>IF(AN346&lt;1,SUMIFS('5th Cycle APR Raw Data-Final'!$O$3:$O$1977,'5th Cycle APR Raw Data-Final'!$A$3:$A$1977,'SB35 Determination Data'!$K346,'5th Cycle APR Raw Data-Final'!$T$3:$T$1977,"&gt;="&amp;'SB35 Determination Data'!$F346,'5th Cycle APR Raw Data-Final'!$T$3:$T$1977,"&lt;"&amp;E346),SUMIFS('5th Cycle APR Raw Data-Final'!$O$3:$O$1977,'5th Cycle APR Raw Data-Final'!$A$3:$A$1977,'SB35 Determination Data'!$K346,'5th Cycle APR Raw Data-Final'!$T$3:$T$1977,"&gt;="&amp;'SB35 Determination Data'!$F346,'5th Cycle APR Raw Data-Final'!$T$3:$T$1977,"&lt;="&amp;G346))</f>
        <v>209</v>
      </c>
      <c r="AE346" s="100">
        <f t="shared" si="189"/>
        <v>0</v>
      </c>
      <c r="AF346" s="112">
        <f t="shared" si="190"/>
        <v>2.4022988505747125</v>
      </c>
      <c r="AG346" s="100">
        <f>VLOOKUP(K346,'5th Cycle APR Raw Data-Final'!$A$3:$P$1977,16,FALSE)</f>
        <v>206</v>
      </c>
      <c r="AH346" s="100">
        <f>IF(AN346&lt;1,SUMIFS('5th Cycle APR Raw Data-Final'!$Q$3:$Q$1977,'5th Cycle APR Raw Data-Final'!$A$3:$A$1977,'SB35 Determination Data'!$K346,'5th Cycle APR Raw Data-Final'!$T$3:$T$1977,"&gt;="&amp;'SB35 Determination Data'!$F346,'5th Cycle APR Raw Data-Final'!$T$3:$T$1977,"&lt;"&amp;E346),SUMIFS('5th Cycle APR Raw Data-Final'!$Q$3:$Q$1977,'5th Cycle APR Raw Data-Final'!$A$3:$A$1977,'SB35 Determination Data'!$K346,'5th Cycle APR Raw Data-Final'!$T$3:$T$1977,"&gt;="&amp;'SB35 Determination Data'!$F346,'5th Cycle APR Raw Data-Final'!$T$3:$T$1977,"&lt;="&amp;G346))</f>
        <v>188</v>
      </c>
      <c r="AI346" s="100">
        <f t="shared" si="191"/>
        <v>18</v>
      </c>
      <c r="AJ346" s="112">
        <f t="shared" si="192"/>
        <v>0.91262135922330101</v>
      </c>
      <c r="AK346" s="100">
        <f>VLOOKUP(K346,'5th Cycle APR Raw Data-Final'!$A$3:$R$1977,18,FALSE)</f>
        <v>493</v>
      </c>
      <c r="AL346" s="100">
        <f>IF(AN346&lt;1,SUMIFS('5th Cycle APR Raw Data-Final'!$S$3:$S$1977,'5th Cycle APR Raw Data-Final'!$A$3:$A$1977,'SB35 Determination Data'!$K346,'5th Cycle APR Raw Data-Final'!$T$3:$T$1977,"&gt;="&amp;'SB35 Determination Data'!$F346,'5th Cycle APR Raw Data-Final'!$T$3:$T$1977,"&lt;"&amp;E346),SUMIFS('5th Cycle APR Raw Data-Final'!$S$3:$S$1977,'5th Cycle APR Raw Data-Final'!$A$3:$A$1977,'SB35 Determination Data'!$K346,'5th Cycle APR Raw Data-Final'!$T$3:$T$1977,"&gt;="&amp;'SB35 Determination Data'!$F346,'5th Cycle APR Raw Data-Final'!$T$3:$T$1977,"&lt;="&amp;G346))</f>
        <v>696</v>
      </c>
      <c r="AM346" s="100">
        <f t="shared" si="193"/>
        <v>18</v>
      </c>
      <c r="AN346" s="114">
        <f t="shared" si="194"/>
        <v>1</v>
      </c>
      <c r="AO346" s="2" t="str">
        <f t="shared" si="195"/>
        <v>YES</v>
      </c>
      <c r="AP346" s="2" t="str">
        <f t="shared" si="196"/>
        <v>NO</v>
      </c>
      <c r="AQ346" s="2" t="str">
        <f t="shared" si="197"/>
        <v>NO</v>
      </c>
      <c r="AR346" s="124" t="str">
        <f>VLOOKUP(K346,'2018Submitted'!$A$2:$C$540,3,FALSE)</f>
        <v>Successful</v>
      </c>
      <c r="AS346" s="2" t="str">
        <f t="shared" si="198"/>
        <v>NO</v>
      </c>
      <c r="AT346" s="2" t="str">
        <f t="shared" si="199"/>
        <v>NO</v>
      </c>
    </row>
    <row r="347" spans="1:46" s="2" customFormat="1" ht="12.75" customHeight="1" x14ac:dyDescent="0.2">
      <c r="A347" s="2" t="s">
        <v>72</v>
      </c>
      <c r="B347" s="2" t="str">
        <f t="shared" si="172"/>
        <v>PATTERSON</v>
      </c>
      <c r="C347" s="71">
        <f t="shared" si="173"/>
        <v>0.375</v>
      </c>
      <c r="D347" s="72">
        <f t="shared" si="174"/>
        <v>8</v>
      </c>
      <c r="E347" s="99">
        <f t="shared" si="175"/>
        <v>2020</v>
      </c>
      <c r="F347" s="99">
        <f t="shared" si="176"/>
        <v>2016</v>
      </c>
      <c r="G347" s="99" t="str">
        <f t="shared" si="177"/>
        <v>2023</v>
      </c>
      <c r="H347" s="2" t="str">
        <f t="shared" si="178"/>
        <v>12/31/2015</v>
      </c>
      <c r="I347" s="2" t="str">
        <f t="shared" si="179"/>
        <v>12/31/2023</v>
      </c>
      <c r="J347" s="2" t="s">
        <v>26</v>
      </c>
      <c r="K347" s="113" t="s">
        <v>1876</v>
      </c>
      <c r="L347" s="100" t="e">
        <f>VLOOKUP(K347,'5th Cycle APR Raw Data-Final'!$A$3:$P$1977,6,FALSE)</f>
        <v>#N/A</v>
      </c>
      <c r="M347" s="100">
        <f>IF(AN347&lt;1,SUMIFS('5th Cycle APR Raw Data-Final'!G$3:G$1977,'5th Cycle APR Raw Data-Final'!$A$3:$A$1977,'SB35 Determination Data'!$K347,'5th Cycle APR Raw Data-Final'!$T$3:$T$1977,"&gt;="&amp;'SB35 Determination Data'!$F347,'5th Cycle APR Raw Data-Final'!$T$3:$T$1977,"&lt;"&amp;E347),SUMIFS('5th Cycle APR Raw Data-Final'!G$3:G$1977,'5th Cycle APR Raw Data-Final'!$A$3:$A$1977,'SB35 Determination Data'!$K347,'5th Cycle APR Raw Data-Final'!$T$3:$T$1977,"&gt;="&amp;'SB35 Determination Data'!$F347,'5th Cycle APR Raw Data-Final'!$T$3:$T$1977,"&lt;="&amp;G347))</f>
        <v>0</v>
      </c>
      <c r="N347" s="100">
        <f>IF(AN347&lt;1,SUMIFS('5th Cycle APR Raw Data-Final'!H$3:H$1977,'5th Cycle APR Raw Data-Final'!$A$3:$A$1977,'SB35 Determination Data'!$K347,'5th Cycle APR Raw Data-Final'!$T$3:$T$1977,"&gt;="&amp;'SB35 Determination Data'!$F347,'5th Cycle APR Raw Data-Final'!$T$3:$T$1977,"&lt;"&amp;E347),SUMIFS('5th Cycle APR Raw Data-Final'!H$3:H$1977,'5th Cycle APR Raw Data-Final'!$A$3:$A$1977,'SB35 Determination Data'!$K347,'5th Cycle APR Raw Data-Final'!$T$3:$T$1977,"&gt;="&amp;'SB35 Determination Data'!$F347,'5th Cycle APR Raw Data-Final'!$T$3:$T$1977,"&lt;="&amp;G347))</f>
        <v>0</v>
      </c>
      <c r="O347" s="100">
        <f>IF(AN347&lt;1,SUMIFS('5th Cycle APR Raw Data-Final'!I$3:I$1977,'5th Cycle APR Raw Data-Final'!$A$3:$A$1977,'SB35 Determination Data'!$K347,'5th Cycle APR Raw Data-Final'!$T$3:$T$1977,"&gt;="&amp;'SB35 Determination Data'!$F347,'5th Cycle APR Raw Data-Final'!$T$3:$T$1977,"&lt;"&amp;E347),SUMIFS('5th Cycle APR Raw Data-Final'!I$3:I$1977,'5th Cycle APR Raw Data-Final'!$A$3:$A$1977,'SB35 Determination Data'!$K347,'5th Cycle APR Raw Data-Final'!$T$3:$T$1977,"&gt;="&amp;'SB35 Determination Data'!$F347,'5th Cycle APR Raw Data-Final'!$T$3:$T$1977,"&lt;="&amp;G347))</f>
        <v>0</v>
      </c>
      <c r="P347" s="100" t="e">
        <f t="shared" si="180"/>
        <v>#N/A</v>
      </c>
      <c r="Q347" s="112" t="str">
        <f t="shared" si="181"/>
        <v>No 2018 Annual Progress Report</v>
      </c>
      <c r="R347" s="101" t="e">
        <f t="shared" si="182"/>
        <v>#N/A</v>
      </c>
      <c r="S347" s="101" t="e">
        <f t="shared" si="183"/>
        <v>#N/A</v>
      </c>
      <c r="T347" s="100" t="e">
        <f>VLOOKUP(K347,'5th Cycle APR Raw Data-Final'!$A$3:$P$1977,10,FALSE)</f>
        <v>#N/A</v>
      </c>
      <c r="U347" s="100">
        <f>IF(AN347&lt;1,SUMIFS('5th Cycle APR Raw Data-Final'!K$3:K$1977,'5th Cycle APR Raw Data-Final'!$A$3:$A$1977,'SB35 Determination Data'!$K347,'5th Cycle APR Raw Data-Final'!$T$3:$T$1977,"&gt;="&amp;'SB35 Determination Data'!$F347,'5th Cycle APR Raw Data-Final'!$T$3:$T$1977,"&lt;"&amp;E347),SUMIFS('5th Cycle APR Raw Data-Final'!K$3:K$1977,'5th Cycle APR Raw Data-Final'!$A$3:$A$1977,'SB35 Determination Data'!$K347,'5th Cycle APR Raw Data-Final'!$T$3:$T$1977,"&gt;="&amp;'SB35 Determination Data'!$F347,'5th Cycle APR Raw Data-Final'!$T$3:$T$1977,"&lt;="&amp;G347))</f>
        <v>0</v>
      </c>
      <c r="V347" s="100">
        <f>IF(AN347&lt;1,SUMIFS('5th Cycle APR Raw Data-Final'!L$3:L$1977,'5th Cycle APR Raw Data-Final'!$A$3:$A$1977,'SB35 Determination Data'!$K347,'5th Cycle APR Raw Data-Final'!$T$3:$T$1977,"&gt;="&amp;'SB35 Determination Data'!$F347,'5th Cycle APR Raw Data-Final'!$T$3:$T$1977,"&lt;"&amp;E347),SUMIFS('5th Cycle APR Raw Data-Final'!L$3:L$1977,'5th Cycle APR Raw Data-Final'!$A$3:$A$1977,'SB35 Determination Data'!$K347,'5th Cycle APR Raw Data-Final'!$T$3:$T$1977,"&gt;="&amp;'SB35 Determination Data'!$F347,'5th Cycle APR Raw Data-Final'!$T$3:$T$1977,"&lt;="&amp;G347))</f>
        <v>0</v>
      </c>
      <c r="W347" s="100">
        <f>IF(AN347&lt;1,SUMIFS('5th Cycle APR Raw Data-Final'!M$3:M$1977,'5th Cycle APR Raw Data-Final'!$A$3:$A$1977,'SB35 Determination Data'!$K347,'5th Cycle APR Raw Data-Final'!$T$3:$T$1977,"&gt;="&amp;'SB35 Determination Data'!$F347,'5th Cycle APR Raw Data-Final'!$T$3:$T$1977,"&lt;"&amp;E347),SUMIFS('5th Cycle APR Raw Data-Final'!M$3:M$1977,'5th Cycle APR Raw Data-Final'!$A$3:$A$1977,'SB35 Determination Data'!$K347,'5th Cycle APR Raw Data-Final'!$T$3:$T$1977,"&gt;="&amp;'SB35 Determination Data'!$F347,'5th Cycle APR Raw Data-Final'!$T$3:$T$1977,"&lt;="&amp;G347))</f>
        <v>0</v>
      </c>
      <c r="X347" s="100" t="e">
        <f t="shared" si="184"/>
        <v>#N/A</v>
      </c>
      <c r="Y347" s="100" t="e">
        <f t="shared" si="185"/>
        <v>#N/A</v>
      </c>
      <c r="Z347" s="100" t="e">
        <f t="shared" si="186"/>
        <v>#N/A</v>
      </c>
      <c r="AA347" s="112" t="str">
        <f t="shared" si="187"/>
        <v>No 2018 Annual Progress Report</v>
      </c>
      <c r="AB347" s="112" t="str">
        <f t="shared" si="188"/>
        <v>No 2018 Annual Progress Report</v>
      </c>
      <c r="AC347" s="100" t="e">
        <f>VLOOKUP(K347,'5th Cycle APR Raw Data-Final'!$A$3:$P$1977,14,FALSE)</f>
        <v>#N/A</v>
      </c>
      <c r="AD347" s="100">
        <f>IF(AN347&lt;1,SUMIFS('5th Cycle APR Raw Data-Final'!$O$3:$O$1977,'5th Cycle APR Raw Data-Final'!$A$3:$A$1977,'SB35 Determination Data'!$K347,'5th Cycle APR Raw Data-Final'!$T$3:$T$1977,"&gt;="&amp;'SB35 Determination Data'!$F347,'5th Cycle APR Raw Data-Final'!$T$3:$T$1977,"&lt;"&amp;E347),SUMIFS('5th Cycle APR Raw Data-Final'!$O$3:$O$1977,'5th Cycle APR Raw Data-Final'!$A$3:$A$1977,'SB35 Determination Data'!$K347,'5th Cycle APR Raw Data-Final'!$T$3:$T$1977,"&gt;="&amp;'SB35 Determination Data'!$F347,'5th Cycle APR Raw Data-Final'!$T$3:$T$1977,"&lt;="&amp;G347))</f>
        <v>0</v>
      </c>
      <c r="AE347" s="100" t="e">
        <f t="shared" si="189"/>
        <v>#N/A</v>
      </c>
      <c r="AF347" s="112" t="str">
        <f t="shared" si="190"/>
        <v>No 2018 Annual Progress Report</v>
      </c>
      <c r="AG347" s="100" t="e">
        <f>VLOOKUP(K347,'5th Cycle APR Raw Data-Final'!$A$3:$P$1977,16,FALSE)</f>
        <v>#N/A</v>
      </c>
      <c r="AH347" s="100">
        <f>IF(AN347&lt;1,SUMIFS('5th Cycle APR Raw Data-Final'!$Q$3:$Q$1977,'5th Cycle APR Raw Data-Final'!$A$3:$A$1977,'SB35 Determination Data'!$K347,'5th Cycle APR Raw Data-Final'!$T$3:$T$1977,"&gt;="&amp;'SB35 Determination Data'!$F347,'5th Cycle APR Raw Data-Final'!$T$3:$T$1977,"&lt;"&amp;E347),SUMIFS('5th Cycle APR Raw Data-Final'!$Q$3:$Q$1977,'5th Cycle APR Raw Data-Final'!$A$3:$A$1977,'SB35 Determination Data'!$K347,'5th Cycle APR Raw Data-Final'!$T$3:$T$1977,"&gt;="&amp;'SB35 Determination Data'!$F347,'5th Cycle APR Raw Data-Final'!$T$3:$T$1977,"&lt;="&amp;G347))</f>
        <v>0</v>
      </c>
      <c r="AI347" s="100" t="e">
        <f t="shared" si="191"/>
        <v>#N/A</v>
      </c>
      <c r="AJ347" s="112" t="str">
        <f t="shared" si="192"/>
        <v>No 2018 Annual Progress Report</v>
      </c>
      <c r="AK347" s="100" t="e">
        <f>VLOOKUP(K347,'5th Cycle APR Raw Data-Final'!$A$3:$R$1977,18,FALSE)</f>
        <v>#N/A</v>
      </c>
      <c r="AL347" s="100">
        <f>IF(AN347&lt;1,SUMIFS('5th Cycle APR Raw Data-Final'!$S$3:$S$1977,'5th Cycle APR Raw Data-Final'!$A$3:$A$1977,'SB35 Determination Data'!$K347,'5th Cycle APR Raw Data-Final'!$T$3:$T$1977,"&gt;="&amp;'SB35 Determination Data'!$F347,'5th Cycle APR Raw Data-Final'!$T$3:$T$1977,"&lt;"&amp;E347),SUMIFS('5th Cycle APR Raw Data-Final'!$S$3:$S$1977,'5th Cycle APR Raw Data-Final'!$A$3:$A$1977,'SB35 Determination Data'!$K347,'5th Cycle APR Raw Data-Final'!$T$3:$T$1977,"&gt;="&amp;'SB35 Determination Data'!$F347,'5th Cycle APR Raw Data-Final'!$T$3:$T$1977,"&lt;="&amp;G347))</f>
        <v>0</v>
      </c>
      <c r="AM347" s="100" t="e">
        <f t="shared" si="193"/>
        <v>#N/A</v>
      </c>
      <c r="AN347" s="114">
        <f t="shared" si="194"/>
        <v>0.375</v>
      </c>
      <c r="AO347" s="2" t="str">
        <f t="shared" si="195"/>
        <v>YES</v>
      </c>
      <c r="AP347" s="2" t="str">
        <f t="shared" si="196"/>
        <v>NO</v>
      </c>
      <c r="AQ347" s="2" t="str">
        <f t="shared" si="197"/>
        <v>NO</v>
      </c>
      <c r="AR347" s="124" t="str">
        <f>VLOOKUP(K347,'2018Submitted'!$A$2:$C$540,3,FALSE)</f>
        <v>No 2018 Annual Progress Report</v>
      </c>
      <c r="AS347" s="2" t="str">
        <f t="shared" si="198"/>
        <v>YES</v>
      </c>
      <c r="AT347" s="2" t="str">
        <f t="shared" si="199"/>
        <v>NO</v>
      </c>
    </row>
    <row r="348" spans="1:46" s="2" customFormat="1" ht="12.75" customHeight="1" x14ac:dyDescent="0.2">
      <c r="A348" s="2" t="s">
        <v>35</v>
      </c>
      <c r="B348" s="2" t="str">
        <f t="shared" si="172"/>
        <v>PERRIS</v>
      </c>
      <c r="C348" s="71">
        <f t="shared" si="173"/>
        <v>0.625</v>
      </c>
      <c r="D348" s="72">
        <f t="shared" si="174"/>
        <v>8</v>
      </c>
      <c r="E348" s="99">
        <f t="shared" si="175"/>
        <v>2018</v>
      </c>
      <c r="F348" s="99">
        <f t="shared" si="176"/>
        <v>2014</v>
      </c>
      <c r="G348" s="99" t="str">
        <f t="shared" si="177"/>
        <v>2021</v>
      </c>
      <c r="H348" s="2" t="str">
        <f t="shared" si="178"/>
        <v>10/15/2013</v>
      </c>
      <c r="I348" s="2" t="str">
        <f t="shared" si="179"/>
        <v>10/15/2021</v>
      </c>
      <c r="J348" s="2" t="s">
        <v>3</v>
      </c>
      <c r="K348" s="113" t="s">
        <v>233</v>
      </c>
      <c r="L348" s="100">
        <f>VLOOKUP(K348,'5th Cycle APR Raw Data-Final'!$A$3:$P$1977,6,FALSE)</f>
        <v>1026</v>
      </c>
      <c r="M348" s="100">
        <f>IF(AN348&lt;1,SUMIFS('5th Cycle APR Raw Data-Final'!G$3:G$1977,'5th Cycle APR Raw Data-Final'!$A$3:$A$1977,'SB35 Determination Data'!$K348,'5th Cycle APR Raw Data-Final'!$T$3:$T$1977,"&gt;="&amp;'SB35 Determination Data'!$F348,'5th Cycle APR Raw Data-Final'!$T$3:$T$1977,"&lt;"&amp;E348),SUMIFS('5th Cycle APR Raw Data-Final'!G$3:G$1977,'5th Cycle APR Raw Data-Final'!$A$3:$A$1977,'SB35 Determination Data'!$K348,'5th Cycle APR Raw Data-Final'!$T$3:$T$1977,"&gt;="&amp;'SB35 Determination Data'!$F348,'5th Cycle APR Raw Data-Final'!$T$3:$T$1977,"&lt;="&amp;G348))</f>
        <v>359</v>
      </c>
      <c r="N348" s="100">
        <f>IF(AN348&lt;1,SUMIFS('5th Cycle APR Raw Data-Final'!H$3:H$1977,'5th Cycle APR Raw Data-Final'!$A$3:$A$1977,'SB35 Determination Data'!$K348,'5th Cycle APR Raw Data-Final'!$T$3:$T$1977,"&gt;="&amp;'SB35 Determination Data'!$F348,'5th Cycle APR Raw Data-Final'!$T$3:$T$1977,"&lt;"&amp;E348),SUMIFS('5th Cycle APR Raw Data-Final'!H$3:H$1977,'5th Cycle APR Raw Data-Final'!$A$3:$A$1977,'SB35 Determination Data'!$K348,'5th Cycle APR Raw Data-Final'!$T$3:$T$1977,"&gt;="&amp;'SB35 Determination Data'!$F348,'5th Cycle APR Raw Data-Final'!$T$3:$T$1977,"&lt;="&amp;G348))</f>
        <v>359</v>
      </c>
      <c r="O348" s="100">
        <f>IF(AN348&lt;1,SUMIFS('5th Cycle APR Raw Data-Final'!I$3:I$1977,'5th Cycle APR Raw Data-Final'!$A$3:$A$1977,'SB35 Determination Data'!$K348,'5th Cycle APR Raw Data-Final'!$T$3:$T$1977,"&gt;="&amp;'SB35 Determination Data'!$F348,'5th Cycle APR Raw Data-Final'!$T$3:$T$1977,"&lt;"&amp;E348),SUMIFS('5th Cycle APR Raw Data-Final'!I$3:I$1977,'5th Cycle APR Raw Data-Final'!$A$3:$A$1977,'SB35 Determination Data'!$K348,'5th Cycle APR Raw Data-Final'!$T$3:$T$1977,"&gt;="&amp;'SB35 Determination Data'!$F348,'5th Cycle APR Raw Data-Final'!$T$3:$T$1977,"&lt;="&amp;G348))</f>
        <v>0</v>
      </c>
      <c r="P348" s="100">
        <f t="shared" si="180"/>
        <v>667</v>
      </c>
      <c r="Q348" s="112">
        <f t="shared" si="181"/>
        <v>0.34990253411306044</v>
      </c>
      <c r="R348" s="101">
        <f t="shared" si="182"/>
        <v>513</v>
      </c>
      <c r="S348" s="101">
        <f t="shared" si="183"/>
        <v>0</v>
      </c>
      <c r="T348" s="100">
        <f>VLOOKUP(K348,'5th Cycle APR Raw Data-Final'!$A$3:$P$1977,10,FALSE)</f>
        <v>681</v>
      </c>
      <c r="U348" s="100">
        <f>IF(AN348&lt;1,SUMIFS('5th Cycle APR Raw Data-Final'!K$3:K$1977,'5th Cycle APR Raw Data-Final'!$A$3:$A$1977,'SB35 Determination Data'!$K348,'5th Cycle APR Raw Data-Final'!$T$3:$T$1977,"&gt;="&amp;'SB35 Determination Data'!$F348,'5th Cycle APR Raw Data-Final'!$T$3:$T$1977,"&lt;"&amp;E348),SUMIFS('5th Cycle APR Raw Data-Final'!K$3:K$1977,'5th Cycle APR Raw Data-Final'!$A$3:$A$1977,'SB35 Determination Data'!$K348,'5th Cycle APR Raw Data-Final'!$T$3:$T$1977,"&gt;="&amp;'SB35 Determination Data'!$F348,'5th Cycle APR Raw Data-Final'!$T$3:$T$1977,"&lt;="&amp;G348))</f>
        <v>0</v>
      </c>
      <c r="V348" s="100">
        <f>IF(AN348&lt;1,SUMIFS('5th Cycle APR Raw Data-Final'!L$3:L$1977,'5th Cycle APR Raw Data-Final'!$A$3:$A$1977,'SB35 Determination Data'!$K348,'5th Cycle APR Raw Data-Final'!$T$3:$T$1977,"&gt;="&amp;'SB35 Determination Data'!$F348,'5th Cycle APR Raw Data-Final'!$T$3:$T$1977,"&lt;"&amp;E348),SUMIFS('5th Cycle APR Raw Data-Final'!L$3:L$1977,'5th Cycle APR Raw Data-Final'!$A$3:$A$1977,'SB35 Determination Data'!$K348,'5th Cycle APR Raw Data-Final'!$T$3:$T$1977,"&gt;="&amp;'SB35 Determination Data'!$F348,'5th Cycle APR Raw Data-Final'!$T$3:$T$1977,"&lt;="&amp;G348))</f>
        <v>0</v>
      </c>
      <c r="W348" s="100">
        <f>IF(AN348&lt;1,SUMIFS('5th Cycle APR Raw Data-Final'!M$3:M$1977,'5th Cycle APR Raw Data-Final'!$A$3:$A$1977,'SB35 Determination Data'!$K348,'5th Cycle APR Raw Data-Final'!$T$3:$T$1977,"&gt;="&amp;'SB35 Determination Data'!$F348,'5th Cycle APR Raw Data-Final'!$T$3:$T$1977,"&lt;"&amp;E348),SUMIFS('5th Cycle APR Raw Data-Final'!M$3:M$1977,'5th Cycle APR Raw Data-Final'!$A$3:$A$1977,'SB35 Determination Data'!$K348,'5th Cycle APR Raw Data-Final'!$T$3:$T$1977,"&gt;="&amp;'SB35 Determination Data'!$F348,'5th Cycle APR Raw Data-Final'!$T$3:$T$1977,"&lt;="&amp;G348))</f>
        <v>0</v>
      </c>
      <c r="X348" s="100">
        <f t="shared" si="184"/>
        <v>681</v>
      </c>
      <c r="Y348" s="100">
        <f t="shared" si="185"/>
        <v>0</v>
      </c>
      <c r="Z348" s="100">
        <f t="shared" si="186"/>
        <v>681</v>
      </c>
      <c r="AA348" s="112">
        <f t="shared" si="187"/>
        <v>0</v>
      </c>
      <c r="AB348" s="112">
        <f t="shared" si="188"/>
        <v>0</v>
      </c>
      <c r="AC348" s="100">
        <f>VLOOKUP(K348,'5th Cycle APR Raw Data-Final'!$A$3:$P$1977,14,FALSE)</f>
        <v>759</v>
      </c>
      <c r="AD348" s="100">
        <f>IF(AN348&lt;1,SUMIFS('5th Cycle APR Raw Data-Final'!$O$3:$O$1977,'5th Cycle APR Raw Data-Final'!$A$3:$A$1977,'SB35 Determination Data'!$K348,'5th Cycle APR Raw Data-Final'!$T$3:$T$1977,"&gt;="&amp;'SB35 Determination Data'!$F348,'5th Cycle APR Raw Data-Final'!$T$3:$T$1977,"&lt;"&amp;E348),SUMIFS('5th Cycle APR Raw Data-Final'!$O$3:$O$1977,'5th Cycle APR Raw Data-Final'!$A$3:$A$1977,'SB35 Determination Data'!$K348,'5th Cycle APR Raw Data-Final'!$T$3:$T$1977,"&gt;="&amp;'SB35 Determination Data'!$F348,'5th Cycle APR Raw Data-Final'!$T$3:$T$1977,"&lt;="&amp;G348))</f>
        <v>222</v>
      </c>
      <c r="AE348" s="100">
        <f t="shared" si="189"/>
        <v>537</v>
      </c>
      <c r="AF348" s="112">
        <f t="shared" si="190"/>
        <v>0.29249011857707508</v>
      </c>
      <c r="AG348" s="100">
        <f>VLOOKUP(K348,'5th Cycle APR Raw Data-Final'!$A$3:$P$1977,16,FALSE)</f>
        <v>1814</v>
      </c>
      <c r="AH348" s="100">
        <f>IF(AN348&lt;1,SUMIFS('5th Cycle APR Raw Data-Final'!$Q$3:$Q$1977,'5th Cycle APR Raw Data-Final'!$A$3:$A$1977,'SB35 Determination Data'!$K348,'5th Cycle APR Raw Data-Final'!$T$3:$T$1977,"&gt;="&amp;'SB35 Determination Data'!$F348,'5th Cycle APR Raw Data-Final'!$T$3:$T$1977,"&lt;"&amp;E348),SUMIFS('5th Cycle APR Raw Data-Final'!$Q$3:$Q$1977,'5th Cycle APR Raw Data-Final'!$A$3:$A$1977,'SB35 Determination Data'!$K348,'5th Cycle APR Raw Data-Final'!$T$3:$T$1977,"&gt;="&amp;'SB35 Determination Data'!$F348,'5th Cycle APR Raw Data-Final'!$T$3:$T$1977,"&lt;="&amp;G348))</f>
        <v>923</v>
      </c>
      <c r="AI348" s="100">
        <f t="shared" si="191"/>
        <v>891</v>
      </c>
      <c r="AJ348" s="112">
        <f t="shared" si="192"/>
        <v>0.50882028665931645</v>
      </c>
      <c r="AK348" s="100">
        <f>VLOOKUP(K348,'5th Cycle APR Raw Data-Final'!$A$3:$R$1977,18,FALSE)</f>
        <v>4280</v>
      </c>
      <c r="AL348" s="100">
        <f>IF(AN348&lt;1,SUMIFS('5th Cycle APR Raw Data-Final'!$S$3:$S$1977,'5th Cycle APR Raw Data-Final'!$A$3:$A$1977,'SB35 Determination Data'!$K348,'5th Cycle APR Raw Data-Final'!$T$3:$T$1977,"&gt;="&amp;'SB35 Determination Data'!$F348,'5th Cycle APR Raw Data-Final'!$T$3:$T$1977,"&lt;"&amp;E348),SUMIFS('5th Cycle APR Raw Data-Final'!$S$3:$S$1977,'5th Cycle APR Raw Data-Final'!$A$3:$A$1977,'SB35 Determination Data'!$K348,'5th Cycle APR Raw Data-Final'!$T$3:$T$1977,"&gt;="&amp;'SB35 Determination Data'!$F348,'5th Cycle APR Raw Data-Final'!$T$3:$T$1977,"&lt;="&amp;G348))</f>
        <v>1504</v>
      </c>
      <c r="AM348" s="100">
        <f t="shared" si="193"/>
        <v>2776</v>
      </c>
      <c r="AN348" s="114">
        <f t="shared" si="194"/>
        <v>0.5</v>
      </c>
      <c r="AO348" s="2" t="str">
        <f t="shared" si="195"/>
        <v>NO</v>
      </c>
      <c r="AP348" s="2" t="str">
        <f t="shared" si="196"/>
        <v>YES</v>
      </c>
      <c r="AQ348" s="2" t="str">
        <f t="shared" si="197"/>
        <v>NO</v>
      </c>
      <c r="AR348" s="124" t="str">
        <f>VLOOKUP(K348,'2018Submitted'!$A$2:$C$540,3,FALSE)</f>
        <v>Successful</v>
      </c>
      <c r="AS348" s="2" t="str">
        <f t="shared" si="198"/>
        <v>NO</v>
      </c>
      <c r="AT348" s="2" t="str">
        <f t="shared" si="199"/>
        <v>YES</v>
      </c>
    </row>
    <row r="349" spans="1:46" s="2" customFormat="1" ht="12.75" customHeight="1" x14ac:dyDescent="0.2">
      <c r="A349" s="2" t="s">
        <v>81</v>
      </c>
      <c r="B349" s="2" t="str">
        <f t="shared" si="172"/>
        <v>PETALUMA</v>
      </c>
      <c r="C349" s="71">
        <f t="shared" si="173"/>
        <v>0.5</v>
      </c>
      <c r="D349" s="72">
        <f t="shared" si="174"/>
        <v>8</v>
      </c>
      <c r="E349" s="99">
        <f t="shared" si="175"/>
        <v>2019</v>
      </c>
      <c r="F349" s="99">
        <f t="shared" si="176"/>
        <v>2015</v>
      </c>
      <c r="G349" s="99">
        <f t="shared" si="177"/>
        <v>2022</v>
      </c>
      <c r="H349" s="2" t="str">
        <f t="shared" si="178"/>
        <v>01/31/2015</v>
      </c>
      <c r="I349" s="2" t="str">
        <f t="shared" si="179"/>
        <v>01/31/2023</v>
      </c>
      <c r="J349" s="2" t="s">
        <v>8</v>
      </c>
      <c r="K349" s="113" t="s">
        <v>234</v>
      </c>
      <c r="L349" s="100">
        <f>VLOOKUP(K349,'5th Cycle APR Raw Data-Final'!$A$3:$P$1977,6,FALSE)</f>
        <v>199</v>
      </c>
      <c r="M349" s="100">
        <f>IF(AN349&lt;1,SUMIFS('5th Cycle APR Raw Data-Final'!G$3:G$1977,'5th Cycle APR Raw Data-Final'!$A$3:$A$1977,'SB35 Determination Data'!$K349,'5th Cycle APR Raw Data-Final'!$T$3:$T$1977,"&gt;="&amp;'SB35 Determination Data'!$F349,'5th Cycle APR Raw Data-Final'!$T$3:$T$1977,"&lt;"&amp;E349),SUMIFS('5th Cycle APR Raw Data-Final'!G$3:G$1977,'5th Cycle APR Raw Data-Final'!$A$3:$A$1977,'SB35 Determination Data'!$K349,'5th Cycle APR Raw Data-Final'!$T$3:$T$1977,"&gt;="&amp;'SB35 Determination Data'!$F349,'5th Cycle APR Raw Data-Final'!$T$3:$T$1977,"&lt;="&amp;G349))</f>
        <v>9</v>
      </c>
      <c r="N349" s="100">
        <f>IF(AN349&lt;1,SUMIFS('5th Cycle APR Raw Data-Final'!H$3:H$1977,'5th Cycle APR Raw Data-Final'!$A$3:$A$1977,'SB35 Determination Data'!$K349,'5th Cycle APR Raw Data-Final'!$T$3:$T$1977,"&gt;="&amp;'SB35 Determination Data'!$F349,'5th Cycle APR Raw Data-Final'!$T$3:$T$1977,"&lt;"&amp;E349),SUMIFS('5th Cycle APR Raw Data-Final'!H$3:H$1977,'5th Cycle APR Raw Data-Final'!$A$3:$A$1977,'SB35 Determination Data'!$K349,'5th Cycle APR Raw Data-Final'!$T$3:$T$1977,"&gt;="&amp;'SB35 Determination Data'!$F349,'5th Cycle APR Raw Data-Final'!$T$3:$T$1977,"&lt;="&amp;G349))</f>
        <v>9</v>
      </c>
      <c r="O349" s="100">
        <f>IF(AN349&lt;1,SUMIFS('5th Cycle APR Raw Data-Final'!I$3:I$1977,'5th Cycle APR Raw Data-Final'!$A$3:$A$1977,'SB35 Determination Data'!$K349,'5th Cycle APR Raw Data-Final'!$T$3:$T$1977,"&gt;="&amp;'SB35 Determination Data'!$F349,'5th Cycle APR Raw Data-Final'!$T$3:$T$1977,"&lt;"&amp;E349),SUMIFS('5th Cycle APR Raw Data-Final'!I$3:I$1977,'5th Cycle APR Raw Data-Final'!$A$3:$A$1977,'SB35 Determination Data'!$K349,'5th Cycle APR Raw Data-Final'!$T$3:$T$1977,"&gt;="&amp;'SB35 Determination Data'!$F349,'5th Cycle APR Raw Data-Final'!$T$3:$T$1977,"&lt;="&amp;G349))</f>
        <v>0</v>
      </c>
      <c r="P349" s="100">
        <f t="shared" si="180"/>
        <v>190</v>
      </c>
      <c r="Q349" s="112">
        <f t="shared" si="181"/>
        <v>4.5226130653266333E-2</v>
      </c>
      <c r="R349" s="101">
        <f t="shared" si="182"/>
        <v>100</v>
      </c>
      <c r="S349" s="101">
        <f t="shared" si="183"/>
        <v>0</v>
      </c>
      <c r="T349" s="100">
        <f>VLOOKUP(K349,'5th Cycle APR Raw Data-Final'!$A$3:$P$1977,10,FALSE)</f>
        <v>103</v>
      </c>
      <c r="U349" s="100">
        <f>IF(AN349&lt;1,SUMIFS('5th Cycle APR Raw Data-Final'!K$3:K$1977,'5th Cycle APR Raw Data-Final'!$A$3:$A$1977,'SB35 Determination Data'!$K349,'5th Cycle APR Raw Data-Final'!$T$3:$T$1977,"&gt;="&amp;'SB35 Determination Data'!$F349,'5th Cycle APR Raw Data-Final'!$T$3:$T$1977,"&lt;"&amp;E349),SUMIFS('5th Cycle APR Raw Data-Final'!K$3:K$1977,'5th Cycle APR Raw Data-Final'!$A$3:$A$1977,'SB35 Determination Data'!$K349,'5th Cycle APR Raw Data-Final'!$T$3:$T$1977,"&gt;="&amp;'SB35 Determination Data'!$F349,'5th Cycle APR Raw Data-Final'!$T$3:$T$1977,"&lt;="&amp;G349))</f>
        <v>18</v>
      </c>
      <c r="V349" s="100">
        <f>IF(AN349&lt;1,SUMIFS('5th Cycle APR Raw Data-Final'!L$3:L$1977,'5th Cycle APR Raw Data-Final'!$A$3:$A$1977,'SB35 Determination Data'!$K349,'5th Cycle APR Raw Data-Final'!$T$3:$T$1977,"&gt;="&amp;'SB35 Determination Data'!$F349,'5th Cycle APR Raw Data-Final'!$T$3:$T$1977,"&lt;"&amp;E349),SUMIFS('5th Cycle APR Raw Data-Final'!L$3:L$1977,'5th Cycle APR Raw Data-Final'!$A$3:$A$1977,'SB35 Determination Data'!$K349,'5th Cycle APR Raw Data-Final'!$T$3:$T$1977,"&gt;="&amp;'SB35 Determination Data'!$F349,'5th Cycle APR Raw Data-Final'!$T$3:$T$1977,"&lt;="&amp;G349))</f>
        <v>18</v>
      </c>
      <c r="W349" s="100">
        <f>IF(AN349&lt;1,SUMIFS('5th Cycle APR Raw Data-Final'!M$3:M$1977,'5th Cycle APR Raw Data-Final'!$A$3:$A$1977,'SB35 Determination Data'!$K349,'5th Cycle APR Raw Data-Final'!$T$3:$T$1977,"&gt;="&amp;'SB35 Determination Data'!$F349,'5th Cycle APR Raw Data-Final'!$T$3:$T$1977,"&lt;"&amp;E349),SUMIFS('5th Cycle APR Raw Data-Final'!M$3:M$1977,'5th Cycle APR Raw Data-Final'!$A$3:$A$1977,'SB35 Determination Data'!$K349,'5th Cycle APR Raw Data-Final'!$T$3:$T$1977,"&gt;="&amp;'SB35 Determination Data'!$F349,'5th Cycle APR Raw Data-Final'!$T$3:$T$1977,"&lt;="&amp;G349))</f>
        <v>0</v>
      </c>
      <c r="X349" s="100">
        <f t="shared" si="184"/>
        <v>85</v>
      </c>
      <c r="Y349" s="100">
        <f t="shared" si="185"/>
        <v>18</v>
      </c>
      <c r="Z349" s="100">
        <f t="shared" si="186"/>
        <v>85</v>
      </c>
      <c r="AA349" s="112">
        <f t="shared" si="187"/>
        <v>0.17475728155339806</v>
      </c>
      <c r="AB349" s="112">
        <f t="shared" si="188"/>
        <v>0.17475728155339806</v>
      </c>
      <c r="AC349" s="100">
        <f>VLOOKUP(K349,'5th Cycle APR Raw Data-Final'!$A$3:$P$1977,14,FALSE)</f>
        <v>121</v>
      </c>
      <c r="AD349" s="100">
        <f>IF(AN349&lt;1,SUMIFS('5th Cycle APR Raw Data-Final'!$O$3:$O$1977,'5th Cycle APR Raw Data-Final'!$A$3:$A$1977,'SB35 Determination Data'!$K349,'5th Cycle APR Raw Data-Final'!$T$3:$T$1977,"&gt;="&amp;'SB35 Determination Data'!$F349,'5th Cycle APR Raw Data-Final'!$T$3:$T$1977,"&lt;"&amp;E349),SUMIFS('5th Cycle APR Raw Data-Final'!$O$3:$O$1977,'5th Cycle APR Raw Data-Final'!$A$3:$A$1977,'SB35 Determination Data'!$K349,'5th Cycle APR Raw Data-Final'!$T$3:$T$1977,"&gt;="&amp;'SB35 Determination Data'!$F349,'5th Cycle APR Raw Data-Final'!$T$3:$T$1977,"&lt;="&amp;G349))</f>
        <v>55</v>
      </c>
      <c r="AE349" s="100">
        <f t="shared" si="189"/>
        <v>66</v>
      </c>
      <c r="AF349" s="112">
        <f t="shared" si="190"/>
        <v>0.45454545454545453</v>
      </c>
      <c r="AG349" s="100">
        <f>VLOOKUP(K349,'5th Cycle APR Raw Data-Final'!$A$3:$P$1977,16,FALSE)</f>
        <v>322</v>
      </c>
      <c r="AH349" s="100">
        <f>IF(AN349&lt;1,SUMIFS('5th Cycle APR Raw Data-Final'!$Q$3:$Q$1977,'5th Cycle APR Raw Data-Final'!$A$3:$A$1977,'SB35 Determination Data'!$K349,'5th Cycle APR Raw Data-Final'!$T$3:$T$1977,"&gt;="&amp;'SB35 Determination Data'!$F349,'5th Cycle APR Raw Data-Final'!$T$3:$T$1977,"&lt;"&amp;E349),SUMIFS('5th Cycle APR Raw Data-Final'!$Q$3:$Q$1977,'5th Cycle APR Raw Data-Final'!$A$3:$A$1977,'SB35 Determination Data'!$K349,'5th Cycle APR Raw Data-Final'!$T$3:$T$1977,"&gt;="&amp;'SB35 Determination Data'!$F349,'5th Cycle APR Raw Data-Final'!$T$3:$T$1977,"&lt;="&amp;G349))</f>
        <v>668</v>
      </c>
      <c r="AI349" s="100">
        <f t="shared" si="191"/>
        <v>0</v>
      </c>
      <c r="AJ349" s="112">
        <f t="shared" si="192"/>
        <v>2.0745341614906834</v>
      </c>
      <c r="AK349" s="100">
        <f>VLOOKUP(K349,'5th Cycle APR Raw Data-Final'!$A$3:$R$1977,18,FALSE)</f>
        <v>745</v>
      </c>
      <c r="AL349" s="100">
        <f>IF(AN349&lt;1,SUMIFS('5th Cycle APR Raw Data-Final'!$S$3:$S$1977,'5th Cycle APR Raw Data-Final'!$A$3:$A$1977,'SB35 Determination Data'!$K349,'5th Cycle APR Raw Data-Final'!$T$3:$T$1977,"&gt;="&amp;'SB35 Determination Data'!$F349,'5th Cycle APR Raw Data-Final'!$T$3:$T$1977,"&lt;"&amp;E349),SUMIFS('5th Cycle APR Raw Data-Final'!$S$3:$S$1977,'5th Cycle APR Raw Data-Final'!$A$3:$A$1977,'SB35 Determination Data'!$K349,'5th Cycle APR Raw Data-Final'!$T$3:$T$1977,"&gt;="&amp;'SB35 Determination Data'!$F349,'5th Cycle APR Raw Data-Final'!$T$3:$T$1977,"&lt;="&amp;G349))</f>
        <v>750</v>
      </c>
      <c r="AM349" s="100">
        <f t="shared" si="193"/>
        <v>341</v>
      </c>
      <c r="AN349" s="114">
        <f t="shared" si="194"/>
        <v>0.5</v>
      </c>
      <c r="AO349" s="2" t="str">
        <f t="shared" si="195"/>
        <v>NO</v>
      </c>
      <c r="AP349" s="2" t="str">
        <f t="shared" si="196"/>
        <v>YES</v>
      </c>
      <c r="AQ349" s="2" t="str">
        <f t="shared" si="197"/>
        <v>NO</v>
      </c>
      <c r="AR349" s="124" t="str">
        <f>VLOOKUP(K349,'2018Submitted'!$A$2:$C$540,3,FALSE)</f>
        <v>Successful</v>
      </c>
      <c r="AS349" s="2" t="str">
        <f t="shared" si="198"/>
        <v>NO</v>
      </c>
      <c r="AT349" s="2" t="str">
        <f t="shared" si="199"/>
        <v>YES</v>
      </c>
    </row>
    <row r="350" spans="1:46" s="2" customFormat="1" ht="12.75" customHeight="1" x14ac:dyDescent="0.2">
      <c r="A350" s="2" t="s">
        <v>5</v>
      </c>
      <c r="B350" s="2" t="str">
        <f t="shared" si="172"/>
        <v>PICO RIVERA</v>
      </c>
      <c r="C350" s="71">
        <f t="shared" si="173"/>
        <v>0.625</v>
      </c>
      <c r="D350" s="72">
        <f t="shared" si="174"/>
        <v>8</v>
      </c>
      <c r="E350" s="99">
        <f t="shared" si="175"/>
        <v>2018</v>
      </c>
      <c r="F350" s="99">
        <f t="shared" si="176"/>
        <v>2014</v>
      </c>
      <c r="G350" s="99" t="str">
        <f t="shared" si="177"/>
        <v>2021</v>
      </c>
      <c r="H350" s="2" t="str">
        <f t="shared" si="178"/>
        <v>10/15/2013</v>
      </c>
      <c r="I350" s="2" t="str">
        <f t="shared" si="179"/>
        <v>10/15/2021</v>
      </c>
      <c r="J350" s="2" t="s">
        <v>3</v>
      </c>
      <c r="K350" s="113" t="s">
        <v>1877</v>
      </c>
      <c r="L350" s="100" t="e">
        <f>VLOOKUP(K350,'5th Cycle APR Raw Data-Final'!$A$3:$P$1977,6,FALSE)</f>
        <v>#N/A</v>
      </c>
      <c r="M350" s="100">
        <f>IF(AN350&lt;1,SUMIFS('5th Cycle APR Raw Data-Final'!G$3:G$1977,'5th Cycle APR Raw Data-Final'!$A$3:$A$1977,'SB35 Determination Data'!$K350,'5th Cycle APR Raw Data-Final'!$T$3:$T$1977,"&gt;="&amp;'SB35 Determination Data'!$F350,'5th Cycle APR Raw Data-Final'!$T$3:$T$1977,"&lt;"&amp;E350),SUMIFS('5th Cycle APR Raw Data-Final'!G$3:G$1977,'5th Cycle APR Raw Data-Final'!$A$3:$A$1977,'SB35 Determination Data'!$K350,'5th Cycle APR Raw Data-Final'!$T$3:$T$1977,"&gt;="&amp;'SB35 Determination Data'!$F350,'5th Cycle APR Raw Data-Final'!$T$3:$T$1977,"&lt;="&amp;G350))</f>
        <v>0</v>
      </c>
      <c r="N350" s="100">
        <f>IF(AN350&lt;1,SUMIFS('5th Cycle APR Raw Data-Final'!H$3:H$1977,'5th Cycle APR Raw Data-Final'!$A$3:$A$1977,'SB35 Determination Data'!$K350,'5th Cycle APR Raw Data-Final'!$T$3:$T$1977,"&gt;="&amp;'SB35 Determination Data'!$F350,'5th Cycle APR Raw Data-Final'!$T$3:$T$1977,"&lt;"&amp;E350),SUMIFS('5th Cycle APR Raw Data-Final'!H$3:H$1977,'5th Cycle APR Raw Data-Final'!$A$3:$A$1977,'SB35 Determination Data'!$K350,'5th Cycle APR Raw Data-Final'!$T$3:$T$1977,"&gt;="&amp;'SB35 Determination Data'!$F350,'5th Cycle APR Raw Data-Final'!$T$3:$T$1977,"&lt;="&amp;G350))</f>
        <v>0</v>
      </c>
      <c r="O350" s="100">
        <f>IF(AN350&lt;1,SUMIFS('5th Cycle APR Raw Data-Final'!I$3:I$1977,'5th Cycle APR Raw Data-Final'!$A$3:$A$1977,'SB35 Determination Data'!$K350,'5th Cycle APR Raw Data-Final'!$T$3:$T$1977,"&gt;="&amp;'SB35 Determination Data'!$F350,'5th Cycle APR Raw Data-Final'!$T$3:$T$1977,"&lt;"&amp;E350),SUMIFS('5th Cycle APR Raw Data-Final'!I$3:I$1977,'5th Cycle APR Raw Data-Final'!$A$3:$A$1977,'SB35 Determination Data'!$K350,'5th Cycle APR Raw Data-Final'!$T$3:$T$1977,"&gt;="&amp;'SB35 Determination Data'!$F350,'5th Cycle APR Raw Data-Final'!$T$3:$T$1977,"&lt;="&amp;G350))</f>
        <v>0</v>
      </c>
      <c r="P350" s="100" t="e">
        <f t="shared" si="180"/>
        <v>#N/A</v>
      </c>
      <c r="Q350" s="112" t="str">
        <f t="shared" si="181"/>
        <v>No 2018 Annual Progress Report</v>
      </c>
      <c r="R350" s="101" t="e">
        <f t="shared" si="182"/>
        <v>#N/A</v>
      </c>
      <c r="S350" s="101" t="e">
        <f t="shared" si="183"/>
        <v>#N/A</v>
      </c>
      <c r="T350" s="100" t="e">
        <f>VLOOKUP(K350,'5th Cycle APR Raw Data-Final'!$A$3:$P$1977,10,FALSE)</f>
        <v>#N/A</v>
      </c>
      <c r="U350" s="100">
        <f>IF(AN350&lt;1,SUMIFS('5th Cycle APR Raw Data-Final'!K$3:K$1977,'5th Cycle APR Raw Data-Final'!$A$3:$A$1977,'SB35 Determination Data'!$K350,'5th Cycle APR Raw Data-Final'!$T$3:$T$1977,"&gt;="&amp;'SB35 Determination Data'!$F350,'5th Cycle APR Raw Data-Final'!$T$3:$T$1977,"&lt;"&amp;E350),SUMIFS('5th Cycle APR Raw Data-Final'!K$3:K$1977,'5th Cycle APR Raw Data-Final'!$A$3:$A$1977,'SB35 Determination Data'!$K350,'5th Cycle APR Raw Data-Final'!$T$3:$T$1977,"&gt;="&amp;'SB35 Determination Data'!$F350,'5th Cycle APR Raw Data-Final'!$T$3:$T$1977,"&lt;="&amp;G350))</f>
        <v>0</v>
      </c>
      <c r="V350" s="100">
        <f>IF(AN350&lt;1,SUMIFS('5th Cycle APR Raw Data-Final'!L$3:L$1977,'5th Cycle APR Raw Data-Final'!$A$3:$A$1977,'SB35 Determination Data'!$K350,'5th Cycle APR Raw Data-Final'!$T$3:$T$1977,"&gt;="&amp;'SB35 Determination Data'!$F350,'5th Cycle APR Raw Data-Final'!$T$3:$T$1977,"&lt;"&amp;E350),SUMIFS('5th Cycle APR Raw Data-Final'!L$3:L$1977,'5th Cycle APR Raw Data-Final'!$A$3:$A$1977,'SB35 Determination Data'!$K350,'5th Cycle APR Raw Data-Final'!$T$3:$T$1977,"&gt;="&amp;'SB35 Determination Data'!$F350,'5th Cycle APR Raw Data-Final'!$T$3:$T$1977,"&lt;="&amp;G350))</f>
        <v>0</v>
      </c>
      <c r="W350" s="100">
        <f>IF(AN350&lt;1,SUMIFS('5th Cycle APR Raw Data-Final'!M$3:M$1977,'5th Cycle APR Raw Data-Final'!$A$3:$A$1977,'SB35 Determination Data'!$K350,'5th Cycle APR Raw Data-Final'!$T$3:$T$1977,"&gt;="&amp;'SB35 Determination Data'!$F350,'5th Cycle APR Raw Data-Final'!$T$3:$T$1977,"&lt;"&amp;E350),SUMIFS('5th Cycle APR Raw Data-Final'!M$3:M$1977,'5th Cycle APR Raw Data-Final'!$A$3:$A$1977,'SB35 Determination Data'!$K350,'5th Cycle APR Raw Data-Final'!$T$3:$T$1977,"&gt;="&amp;'SB35 Determination Data'!$F350,'5th Cycle APR Raw Data-Final'!$T$3:$T$1977,"&lt;="&amp;G350))</f>
        <v>0</v>
      </c>
      <c r="X350" s="100" t="e">
        <f t="shared" si="184"/>
        <v>#N/A</v>
      </c>
      <c r="Y350" s="100" t="e">
        <f t="shared" si="185"/>
        <v>#N/A</v>
      </c>
      <c r="Z350" s="100" t="e">
        <f t="shared" si="186"/>
        <v>#N/A</v>
      </c>
      <c r="AA350" s="112" t="str">
        <f t="shared" si="187"/>
        <v>No 2018 Annual Progress Report</v>
      </c>
      <c r="AB350" s="112" t="str">
        <f t="shared" si="188"/>
        <v>No 2018 Annual Progress Report</v>
      </c>
      <c r="AC350" s="100" t="e">
        <f>VLOOKUP(K350,'5th Cycle APR Raw Data-Final'!$A$3:$P$1977,14,FALSE)</f>
        <v>#N/A</v>
      </c>
      <c r="AD350" s="100">
        <f>IF(AN350&lt;1,SUMIFS('5th Cycle APR Raw Data-Final'!$O$3:$O$1977,'5th Cycle APR Raw Data-Final'!$A$3:$A$1977,'SB35 Determination Data'!$K350,'5th Cycle APR Raw Data-Final'!$T$3:$T$1977,"&gt;="&amp;'SB35 Determination Data'!$F350,'5th Cycle APR Raw Data-Final'!$T$3:$T$1977,"&lt;"&amp;E350),SUMIFS('5th Cycle APR Raw Data-Final'!$O$3:$O$1977,'5th Cycle APR Raw Data-Final'!$A$3:$A$1977,'SB35 Determination Data'!$K350,'5th Cycle APR Raw Data-Final'!$T$3:$T$1977,"&gt;="&amp;'SB35 Determination Data'!$F350,'5th Cycle APR Raw Data-Final'!$T$3:$T$1977,"&lt;="&amp;G350))</f>
        <v>0</v>
      </c>
      <c r="AE350" s="100" t="e">
        <f t="shared" si="189"/>
        <v>#N/A</v>
      </c>
      <c r="AF350" s="112" t="str">
        <f t="shared" si="190"/>
        <v>No 2018 Annual Progress Report</v>
      </c>
      <c r="AG350" s="100" t="e">
        <f>VLOOKUP(K350,'5th Cycle APR Raw Data-Final'!$A$3:$P$1977,16,FALSE)</f>
        <v>#N/A</v>
      </c>
      <c r="AH350" s="100">
        <f>IF(AN350&lt;1,SUMIFS('5th Cycle APR Raw Data-Final'!$Q$3:$Q$1977,'5th Cycle APR Raw Data-Final'!$A$3:$A$1977,'SB35 Determination Data'!$K350,'5th Cycle APR Raw Data-Final'!$T$3:$T$1977,"&gt;="&amp;'SB35 Determination Data'!$F350,'5th Cycle APR Raw Data-Final'!$T$3:$T$1977,"&lt;"&amp;E350),SUMIFS('5th Cycle APR Raw Data-Final'!$Q$3:$Q$1977,'5th Cycle APR Raw Data-Final'!$A$3:$A$1977,'SB35 Determination Data'!$K350,'5th Cycle APR Raw Data-Final'!$T$3:$T$1977,"&gt;="&amp;'SB35 Determination Data'!$F350,'5th Cycle APR Raw Data-Final'!$T$3:$T$1977,"&lt;="&amp;G350))</f>
        <v>0</v>
      </c>
      <c r="AI350" s="100" t="e">
        <f t="shared" si="191"/>
        <v>#N/A</v>
      </c>
      <c r="AJ350" s="112" t="str">
        <f t="shared" si="192"/>
        <v>No 2018 Annual Progress Report</v>
      </c>
      <c r="AK350" s="100" t="e">
        <f>VLOOKUP(K350,'5th Cycle APR Raw Data-Final'!$A$3:$R$1977,18,FALSE)</f>
        <v>#N/A</v>
      </c>
      <c r="AL350" s="100">
        <f>IF(AN350&lt;1,SUMIFS('5th Cycle APR Raw Data-Final'!$S$3:$S$1977,'5th Cycle APR Raw Data-Final'!$A$3:$A$1977,'SB35 Determination Data'!$K350,'5th Cycle APR Raw Data-Final'!$T$3:$T$1977,"&gt;="&amp;'SB35 Determination Data'!$F350,'5th Cycle APR Raw Data-Final'!$T$3:$T$1977,"&lt;"&amp;E350),SUMIFS('5th Cycle APR Raw Data-Final'!$S$3:$S$1977,'5th Cycle APR Raw Data-Final'!$A$3:$A$1977,'SB35 Determination Data'!$K350,'5th Cycle APR Raw Data-Final'!$T$3:$T$1977,"&gt;="&amp;'SB35 Determination Data'!$F350,'5th Cycle APR Raw Data-Final'!$T$3:$T$1977,"&lt;="&amp;G350))</f>
        <v>0</v>
      </c>
      <c r="AM350" s="100" t="e">
        <f t="shared" si="193"/>
        <v>#N/A</v>
      </c>
      <c r="AN350" s="114">
        <f t="shared" si="194"/>
        <v>0.5</v>
      </c>
      <c r="AO350" s="2" t="str">
        <f t="shared" si="195"/>
        <v>YES</v>
      </c>
      <c r="AP350" s="2" t="str">
        <f t="shared" si="196"/>
        <v>NO</v>
      </c>
      <c r="AQ350" s="2" t="str">
        <f t="shared" si="197"/>
        <v>NO</v>
      </c>
      <c r="AR350" s="124" t="str">
        <f>VLOOKUP(K350,'2018Submitted'!$A$2:$C$540,3,FALSE)</f>
        <v>No 2018 Annual Progress Report</v>
      </c>
      <c r="AS350" s="2" t="str">
        <f t="shared" si="198"/>
        <v>YES</v>
      </c>
      <c r="AT350" s="2" t="str">
        <f t="shared" si="199"/>
        <v>NO</v>
      </c>
    </row>
    <row r="351" spans="1:46" s="2" customFormat="1" ht="12.75" customHeight="1" x14ac:dyDescent="0.2">
      <c r="A351" s="2" t="s">
        <v>7</v>
      </c>
      <c r="B351" s="2" t="str">
        <f t="shared" si="172"/>
        <v>PIEDMONT</v>
      </c>
      <c r="C351" s="71">
        <f t="shared" si="173"/>
        <v>0.5</v>
      </c>
      <c r="D351" s="72">
        <f t="shared" si="174"/>
        <v>8</v>
      </c>
      <c r="E351" s="99">
        <f t="shared" si="175"/>
        <v>2019</v>
      </c>
      <c r="F351" s="99">
        <f t="shared" si="176"/>
        <v>2015</v>
      </c>
      <c r="G351" s="99">
        <f t="shared" si="177"/>
        <v>2022</v>
      </c>
      <c r="H351" s="2" t="str">
        <f t="shared" si="178"/>
        <v>01/31/2015</v>
      </c>
      <c r="I351" s="2" t="str">
        <f t="shared" si="179"/>
        <v>01/31/2023</v>
      </c>
      <c r="J351" s="2" t="s">
        <v>8</v>
      </c>
      <c r="K351" s="113" t="s">
        <v>958</v>
      </c>
      <c r="L351" s="100">
        <f>VLOOKUP(K351,'5th Cycle APR Raw Data-Final'!$A$3:$P$1977,6,FALSE)</f>
        <v>24</v>
      </c>
      <c r="M351" s="100">
        <f>IF(AN351&lt;1,SUMIFS('5th Cycle APR Raw Data-Final'!G$3:G$1977,'5th Cycle APR Raw Data-Final'!$A$3:$A$1977,'SB35 Determination Data'!$K351,'5th Cycle APR Raw Data-Final'!$T$3:$T$1977,"&gt;="&amp;'SB35 Determination Data'!$F351,'5th Cycle APR Raw Data-Final'!$T$3:$T$1977,"&lt;"&amp;E351),SUMIFS('5th Cycle APR Raw Data-Final'!G$3:G$1977,'5th Cycle APR Raw Data-Final'!$A$3:$A$1977,'SB35 Determination Data'!$K351,'5th Cycle APR Raw Data-Final'!$T$3:$T$1977,"&gt;="&amp;'SB35 Determination Data'!$F351,'5th Cycle APR Raw Data-Final'!$T$3:$T$1977,"&lt;="&amp;G351))</f>
        <v>3</v>
      </c>
      <c r="N351" s="100">
        <f>IF(AN351&lt;1,SUMIFS('5th Cycle APR Raw Data-Final'!H$3:H$1977,'5th Cycle APR Raw Data-Final'!$A$3:$A$1977,'SB35 Determination Data'!$K351,'5th Cycle APR Raw Data-Final'!$T$3:$T$1977,"&gt;="&amp;'SB35 Determination Data'!$F351,'5th Cycle APR Raw Data-Final'!$T$3:$T$1977,"&lt;"&amp;E351),SUMIFS('5th Cycle APR Raw Data-Final'!H$3:H$1977,'5th Cycle APR Raw Data-Final'!$A$3:$A$1977,'SB35 Determination Data'!$K351,'5th Cycle APR Raw Data-Final'!$T$3:$T$1977,"&gt;="&amp;'SB35 Determination Data'!$F351,'5th Cycle APR Raw Data-Final'!$T$3:$T$1977,"&lt;="&amp;G351))</f>
        <v>3</v>
      </c>
      <c r="O351" s="100">
        <f>IF(AN351&lt;1,SUMIFS('5th Cycle APR Raw Data-Final'!I$3:I$1977,'5th Cycle APR Raw Data-Final'!$A$3:$A$1977,'SB35 Determination Data'!$K351,'5th Cycle APR Raw Data-Final'!$T$3:$T$1977,"&gt;="&amp;'SB35 Determination Data'!$F351,'5th Cycle APR Raw Data-Final'!$T$3:$T$1977,"&lt;"&amp;E351),SUMIFS('5th Cycle APR Raw Data-Final'!I$3:I$1977,'5th Cycle APR Raw Data-Final'!$A$3:$A$1977,'SB35 Determination Data'!$K351,'5th Cycle APR Raw Data-Final'!$T$3:$T$1977,"&gt;="&amp;'SB35 Determination Data'!$F351,'5th Cycle APR Raw Data-Final'!$T$3:$T$1977,"&lt;="&amp;G351))</f>
        <v>0</v>
      </c>
      <c r="P351" s="100">
        <f t="shared" si="180"/>
        <v>21</v>
      </c>
      <c r="Q351" s="112">
        <f t="shared" si="181"/>
        <v>0.125</v>
      </c>
      <c r="R351" s="101">
        <f t="shared" si="182"/>
        <v>12</v>
      </c>
      <c r="S351" s="101">
        <f t="shared" si="183"/>
        <v>0</v>
      </c>
      <c r="T351" s="100">
        <f>VLOOKUP(K351,'5th Cycle APR Raw Data-Final'!$A$3:$P$1977,10,FALSE)</f>
        <v>14</v>
      </c>
      <c r="U351" s="100">
        <f>IF(AN351&lt;1,SUMIFS('5th Cycle APR Raw Data-Final'!K$3:K$1977,'5th Cycle APR Raw Data-Final'!$A$3:$A$1977,'SB35 Determination Data'!$K351,'5th Cycle APR Raw Data-Final'!$T$3:$T$1977,"&gt;="&amp;'SB35 Determination Data'!$F351,'5th Cycle APR Raw Data-Final'!$T$3:$T$1977,"&lt;"&amp;E351),SUMIFS('5th Cycle APR Raw Data-Final'!K$3:K$1977,'5th Cycle APR Raw Data-Final'!$A$3:$A$1977,'SB35 Determination Data'!$K351,'5th Cycle APR Raw Data-Final'!$T$3:$T$1977,"&gt;="&amp;'SB35 Determination Data'!$F351,'5th Cycle APR Raw Data-Final'!$T$3:$T$1977,"&lt;="&amp;G351))</f>
        <v>6</v>
      </c>
      <c r="V351" s="100">
        <f>IF(AN351&lt;1,SUMIFS('5th Cycle APR Raw Data-Final'!L$3:L$1977,'5th Cycle APR Raw Data-Final'!$A$3:$A$1977,'SB35 Determination Data'!$K351,'5th Cycle APR Raw Data-Final'!$T$3:$T$1977,"&gt;="&amp;'SB35 Determination Data'!$F351,'5th Cycle APR Raw Data-Final'!$T$3:$T$1977,"&lt;"&amp;E351),SUMIFS('5th Cycle APR Raw Data-Final'!L$3:L$1977,'5th Cycle APR Raw Data-Final'!$A$3:$A$1977,'SB35 Determination Data'!$K351,'5th Cycle APR Raw Data-Final'!$T$3:$T$1977,"&gt;="&amp;'SB35 Determination Data'!$F351,'5th Cycle APR Raw Data-Final'!$T$3:$T$1977,"&lt;="&amp;G351))</f>
        <v>0</v>
      </c>
      <c r="W351" s="100">
        <f>IF(AN351&lt;1,SUMIFS('5th Cycle APR Raw Data-Final'!M$3:M$1977,'5th Cycle APR Raw Data-Final'!$A$3:$A$1977,'SB35 Determination Data'!$K351,'5th Cycle APR Raw Data-Final'!$T$3:$T$1977,"&gt;="&amp;'SB35 Determination Data'!$F351,'5th Cycle APR Raw Data-Final'!$T$3:$T$1977,"&lt;"&amp;E351),SUMIFS('5th Cycle APR Raw Data-Final'!M$3:M$1977,'5th Cycle APR Raw Data-Final'!$A$3:$A$1977,'SB35 Determination Data'!$K351,'5th Cycle APR Raw Data-Final'!$T$3:$T$1977,"&gt;="&amp;'SB35 Determination Data'!$F351,'5th Cycle APR Raw Data-Final'!$T$3:$T$1977,"&lt;="&amp;G351))</f>
        <v>6</v>
      </c>
      <c r="X351" s="100">
        <f t="shared" si="184"/>
        <v>8</v>
      </c>
      <c r="Y351" s="100">
        <f t="shared" si="185"/>
        <v>6</v>
      </c>
      <c r="Z351" s="100">
        <f t="shared" si="186"/>
        <v>8</v>
      </c>
      <c r="AA351" s="112">
        <f t="shared" si="187"/>
        <v>0.42857142857142855</v>
      </c>
      <c r="AB351" s="112">
        <f t="shared" si="188"/>
        <v>0.42857142857142855</v>
      </c>
      <c r="AC351" s="100">
        <f>VLOOKUP(K351,'5th Cycle APR Raw Data-Final'!$A$3:$P$1977,14,FALSE)</f>
        <v>15</v>
      </c>
      <c r="AD351" s="100">
        <f>IF(AN351&lt;1,SUMIFS('5th Cycle APR Raw Data-Final'!$O$3:$O$1977,'5th Cycle APR Raw Data-Final'!$A$3:$A$1977,'SB35 Determination Data'!$K351,'5th Cycle APR Raw Data-Final'!$T$3:$T$1977,"&gt;="&amp;'SB35 Determination Data'!$F351,'5th Cycle APR Raw Data-Final'!$T$3:$T$1977,"&lt;"&amp;E351),SUMIFS('5th Cycle APR Raw Data-Final'!$O$3:$O$1977,'5th Cycle APR Raw Data-Final'!$A$3:$A$1977,'SB35 Determination Data'!$K351,'5th Cycle APR Raw Data-Final'!$T$3:$T$1977,"&gt;="&amp;'SB35 Determination Data'!$F351,'5th Cycle APR Raw Data-Final'!$T$3:$T$1977,"&lt;="&amp;G351))</f>
        <v>5</v>
      </c>
      <c r="AE351" s="100">
        <f t="shared" si="189"/>
        <v>10</v>
      </c>
      <c r="AF351" s="112">
        <f t="shared" si="190"/>
        <v>0.33333333333333331</v>
      </c>
      <c r="AG351" s="100">
        <f>VLOOKUP(K351,'5th Cycle APR Raw Data-Final'!$A$3:$P$1977,16,FALSE)</f>
        <v>7</v>
      </c>
      <c r="AH351" s="100">
        <f>IF(AN351&lt;1,SUMIFS('5th Cycle APR Raw Data-Final'!$Q$3:$Q$1977,'5th Cycle APR Raw Data-Final'!$A$3:$A$1977,'SB35 Determination Data'!$K351,'5th Cycle APR Raw Data-Final'!$T$3:$T$1977,"&gt;="&amp;'SB35 Determination Data'!$F351,'5th Cycle APR Raw Data-Final'!$T$3:$T$1977,"&lt;"&amp;E351),SUMIFS('5th Cycle APR Raw Data-Final'!$Q$3:$Q$1977,'5th Cycle APR Raw Data-Final'!$A$3:$A$1977,'SB35 Determination Data'!$K351,'5th Cycle APR Raw Data-Final'!$T$3:$T$1977,"&gt;="&amp;'SB35 Determination Data'!$F351,'5th Cycle APR Raw Data-Final'!$T$3:$T$1977,"&lt;="&amp;G351))</f>
        <v>12</v>
      </c>
      <c r="AI351" s="100">
        <f t="shared" si="191"/>
        <v>0</v>
      </c>
      <c r="AJ351" s="112">
        <f t="shared" si="192"/>
        <v>1.7142857142857142</v>
      </c>
      <c r="AK351" s="100">
        <f>VLOOKUP(K351,'5th Cycle APR Raw Data-Final'!$A$3:$R$1977,18,FALSE)</f>
        <v>60</v>
      </c>
      <c r="AL351" s="100">
        <f>IF(AN351&lt;1,SUMIFS('5th Cycle APR Raw Data-Final'!$S$3:$S$1977,'5th Cycle APR Raw Data-Final'!$A$3:$A$1977,'SB35 Determination Data'!$K351,'5th Cycle APR Raw Data-Final'!$T$3:$T$1977,"&gt;="&amp;'SB35 Determination Data'!$F351,'5th Cycle APR Raw Data-Final'!$T$3:$T$1977,"&lt;"&amp;E351),SUMIFS('5th Cycle APR Raw Data-Final'!$S$3:$S$1977,'5th Cycle APR Raw Data-Final'!$A$3:$A$1977,'SB35 Determination Data'!$K351,'5th Cycle APR Raw Data-Final'!$T$3:$T$1977,"&gt;="&amp;'SB35 Determination Data'!$F351,'5th Cycle APR Raw Data-Final'!$T$3:$T$1977,"&lt;="&amp;G351))</f>
        <v>26</v>
      </c>
      <c r="AM351" s="100">
        <f t="shared" si="193"/>
        <v>39</v>
      </c>
      <c r="AN351" s="114">
        <f t="shared" si="194"/>
        <v>0.5</v>
      </c>
      <c r="AO351" s="2" t="str">
        <f t="shared" si="195"/>
        <v>NO</v>
      </c>
      <c r="AP351" s="2" t="str">
        <f t="shared" si="196"/>
        <v>YES</v>
      </c>
      <c r="AQ351" s="2" t="str">
        <f t="shared" si="197"/>
        <v>NO</v>
      </c>
      <c r="AR351" s="124" t="str">
        <f>VLOOKUP(K351,'2018Submitted'!$A$2:$C$540,3,FALSE)</f>
        <v>Successful</v>
      </c>
      <c r="AS351" s="2" t="str">
        <f t="shared" si="198"/>
        <v>NO</v>
      </c>
      <c r="AT351" s="2" t="str">
        <f t="shared" si="199"/>
        <v>YES</v>
      </c>
    </row>
    <row r="352" spans="1:46" s="2" customFormat="1" ht="12.75" customHeight="1" x14ac:dyDescent="0.2">
      <c r="A352" s="2" t="s">
        <v>21</v>
      </c>
      <c r="B352" s="2" t="str">
        <f t="shared" si="172"/>
        <v>PINOLE</v>
      </c>
      <c r="C352" s="71">
        <f t="shared" si="173"/>
        <v>0.5</v>
      </c>
      <c r="D352" s="72">
        <f t="shared" si="174"/>
        <v>8</v>
      </c>
      <c r="E352" s="99">
        <f t="shared" si="175"/>
        <v>2019</v>
      </c>
      <c r="F352" s="99">
        <f t="shared" si="176"/>
        <v>2015</v>
      </c>
      <c r="G352" s="99">
        <f t="shared" si="177"/>
        <v>2022</v>
      </c>
      <c r="H352" s="2" t="str">
        <f t="shared" si="178"/>
        <v>01/31/2015</v>
      </c>
      <c r="I352" s="2" t="str">
        <f t="shared" si="179"/>
        <v>01/31/2023</v>
      </c>
      <c r="J352" s="2" t="s">
        <v>8</v>
      </c>
      <c r="K352" s="113" t="s">
        <v>235</v>
      </c>
      <c r="L352" s="100">
        <f>VLOOKUP(K352,'5th Cycle APR Raw Data-Final'!$A$3:$P$1977,6,FALSE)</f>
        <v>80</v>
      </c>
      <c r="M352" s="100">
        <f>IF(AN352&lt;1,SUMIFS('5th Cycle APR Raw Data-Final'!G$3:G$1977,'5th Cycle APR Raw Data-Final'!$A$3:$A$1977,'SB35 Determination Data'!$K352,'5th Cycle APR Raw Data-Final'!$T$3:$T$1977,"&gt;="&amp;'SB35 Determination Data'!$F352,'5th Cycle APR Raw Data-Final'!$T$3:$T$1977,"&lt;"&amp;E352),SUMIFS('5th Cycle APR Raw Data-Final'!G$3:G$1977,'5th Cycle APR Raw Data-Final'!$A$3:$A$1977,'SB35 Determination Data'!$K352,'5th Cycle APR Raw Data-Final'!$T$3:$T$1977,"&gt;="&amp;'SB35 Determination Data'!$F352,'5th Cycle APR Raw Data-Final'!$T$3:$T$1977,"&lt;="&amp;G352))</f>
        <v>0</v>
      </c>
      <c r="N352" s="100">
        <f>IF(AN352&lt;1,SUMIFS('5th Cycle APR Raw Data-Final'!H$3:H$1977,'5th Cycle APR Raw Data-Final'!$A$3:$A$1977,'SB35 Determination Data'!$K352,'5th Cycle APR Raw Data-Final'!$T$3:$T$1977,"&gt;="&amp;'SB35 Determination Data'!$F352,'5th Cycle APR Raw Data-Final'!$T$3:$T$1977,"&lt;"&amp;E352),SUMIFS('5th Cycle APR Raw Data-Final'!H$3:H$1977,'5th Cycle APR Raw Data-Final'!$A$3:$A$1977,'SB35 Determination Data'!$K352,'5th Cycle APR Raw Data-Final'!$T$3:$T$1977,"&gt;="&amp;'SB35 Determination Data'!$F352,'5th Cycle APR Raw Data-Final'!$T$3:$T$1977,"&lt;="&amp;G352))</f>
        <v>0</v>
      </c>
      <c r="O352" s="100">
        <f>IF(AN352&lt;1,SUMIFS('5th Cycle APR Raw Data-Final'!I$3:I$1977,'5th Cycle APR Raw Data-Final'!$A$3:$A$1977,'SB35 Determination Data'!$K352,'5th Cycle APR Raw Data-Final'!$T$3:$T$1977,"&gt;="&amp;'SB35 Determination Data'!$F352,'5th Cycle APR Raw Data-Final'!$T$3:$T$1977,"&lt;"&amp;E352),SUMIFS('5th Cycle APR Raw Data-Final'!I$3:I$1977,'5th Cycle APR Raw Data-Final'!$A$3:$A$1977,'SB35 Determination Data'!$K352,'5th Cycle APR Raw Data-Final'!$T$3:$T$1977,"&gt;="&amp;'SB35 Determination Data'!$F352,'5th Cycle APR Raw Data-Final'!$T$3:$T$1977,"&lt;="&amp;G352))</f>
        <v>0</v>
      </c>
      <c r="P352" s="100">
        <f t="shared" si="180"/>
        <v>80</v>
      </c>
      <c r="Q352" s="112">
        <f t="shared" si="181"/>
        <v>0</v>
      </c>
      <c r="R352" s="101">
        <f t="shared" si="182"/>
        <v>40</v>
      </c>
      <c r="S352" s="101">
        <f t="shared" si="183"/>
        <v>0</v>
      </c>
      <c r="T352" s="100">
        <f>VLOOKUP(K352,'5th Cycle APR Raw Data-Final'!$A$3:$P$1977,10,FALSE)</f>
        <v>48</v>
      </c>
      <c r="U352" s="100">
        <f>IF(AN352&lt;1,SUMIFS('5th Cycle APR Raw Data-Final'!K$3:K$1977,'5th Cycle APR Raw Data-Final'!$A$3:$A$1977,'SB35 Determination Data'!$K352,'5th Cycle APR Raw Data-Final'!$T$3:$T$1977,"&gt;="&amp;'SB35 Determination Data'!$F352,'5th Cycle APR Raw Data-Final'!$T$3:$T$1977,"&lt;"&amp;E352),SUMIFS('5th Cycle APR Raw Data-Final'!K$3:K$1977,'5th Cycle APR Raw Data-Final'!$A$3:$A$1977,'SB35 Determination Data'!$K352,'5th Cycle APR Raw Data-Final'!$T$3:$T$1977,"&gt;="&amp;'SB35 Determination Data'!$F352,'5th Cycle APR Raw Data-Final'!$T$3:$T$1977,"&lt;="&amp;G352))</f>
        <v>0</v>
      </c>
      <c r="V352" s="100">
        <f>IF(AN352&lt;1,SUMIFS('5th Cycle APR Raw Data-Final'!L$3:L$1977,'5th Cycle APR Raw Data-Final'!$A$3:$A$1977,'SB35 Determination Data'!$K352,'5th Cycle APR Raw Data-Final'!$T$3:$T$1977,"&gt;="&amp;'SB35 Determination Data'!$F352,'5th Cycle APR Raw Data-Final'!$T$3:$T$1977,"&lt;"&amp;E352),SUMIFS('5th Cycle APR Raw Data-Final'!L$3:L$1977,'5th Cycle APR Raw Data-Final'!$A$3:$A$1977,'SB35 Determination Data'!$K352,'5th Cycle APR Raw Data-Final'!$T$3:$T$1977,"&gt;="&amp;'SB35 Determination Data'!$F352,'5th Cycle APR Raw Data-Final'!$T$3:$T$1977,"&lt;="&amp;G352))</f>
        <v>0</v>
      </c>
      <c r="W352" s="100">
        <f>IF(AN352&lt;1,SUMIFS('5th Cycle APR Raw Data-Final'!M$3:M$1977,'5th Cycle APR Raw Data-Final'!$A$3:$A$1977,'SB35 Determination Data'!$K352,'5th Cycle APR Raw Data-Final'!$T$3:$T$1977,"&gt;="&amp;'SB35 Determination Data'!$F352,'5th Cycle APR Raw Data-Final'!$T$3:$T$1977,"&lt;"&amp;E352),SUMIFS('5th Cycle APR Raw Data-Final'!M$3:M$1977,'5th Cycle APR Raw Data-Final'!$A$3:$A$1977,'SB35 Determination Data'!$K352,'5th Cycle APR Raw Data-Final'!$T$3:$T$1977,"&gt;="&amp;'SB35 Determination Data'!$F352,'5th Cycle APR Raw Data-Final'!$T$3:$T$1977,"&lt;="&amp;G352))</f>
        <v>0</v>
      </c>
      <c r="X352" s="100">
        <f t="shared" si="184"/>
        <v>48</v>
      </c>
      <c r="Y352" s="100">
        <f t="shared" si="185"/>
        <v>0</v>
      </c>
      <c r="Z352" s="100">
        <f t="shared" si="186"/>
        <v>48</v>
      </c>
      <c r="AA352" s="112">
        <f t="shared" si="187"/>
        <v>0</v>
      </c>
      <c r="AB352" s="112">
        <f t="shared" si="188"/>
        <v>0</v>
      </c>
      <c r="AC352" s="100">
        <f>VLOOKUP(K352,'5th Cycle APR Raw Data-Final'!$A$3:$P$1977,14,FALSE)</f>
        <v>43</v>
      </c>
      <c r="AD352" s="100">
        <f>IF(AN352&lt;1,SUMIFS('5th Cycle APR Raw Data-Final'!$O$3:$O$1977,'5th Cycle APR Raw Data-Final'!$A$3:$A$1977,'SB35 Determination Data'!$K352,'5th Cycle APR Raw Data-Final'!$T$3:$T$1977,"&gt;="&amp;'SB35 Determination Data'!$F352,'5th Cycle APR Raw Data-Final'!$T$3:$T$1977,"&lt;"&amp;E352),SUMIFS('5th Cycle APR Raw Data-Final'!$O$3:$O$1977,'5th Cycle APR Raw Data-Final'!$A$3:$A$1977,'SB35 Determination Data'!$K352,'5th Cycle APR Raw Data-Final'!$T$3:$T$1977,"&gt;="&amp;'SB35 Determination Data'!$F352,'5th Cycle APR Raw Data-Final'!$T$3:$T$1977,"&lt;="&amp;G352))</f>
        <v>1</v>
      </c>
      <c r="AE352" s="100">
        <f t="shared" si="189"/>
        <v>42</v>
      </c>
      <c r="AF352" s="112">
        <f t="shared" si="190"/>
        <v>2.3255813953488372E-2</v>
      </c>
      <c r="AG352" s="100">
        <f>VLOOKUP(K352,'5th Cycle APR Raw Data-Final'!$A$3:$P$1977,16,FALSE)</f>
        <v>126</v>
      </c>
      <c r="AH352" s="100">
        <f>IF(AN352&lt;1,SUMIFS('5th Cycle APR Raw Data-Final'!$Q$3:$Q$1977,'5th Cycle APR Raw Data-Final'!$A$3:$A$1977,'SB35 Determination Data'!$K352,'5th Cycle APR Raw Data-Final'!$T$3:$T$1977,"&gt;="&amp;'SB35 Determination Data'!$F352,'5th Cycle APR Raw Data-Final'!$T$3:$T$1977,"&lt;"&amp;E352),SUMIFS('5th Cycle APR Raw Data-Final'!$Q$3:$Q$1977,'5th Cycle APR Raw Data-Final'!$A$3:$A$1977,'SB35 Determination Data'!$K352,'5th Cycle APR Raw Data-Final'!$T$3:$T$1977,"&gt;="&amp;'SB35 Determination Data'!$F352,'5th Cycle APR Raw Data-Final'!$T$3:$T$1977,"&lt;="&amp;G352))</f>
        <v>4</v>
      </c>
      <c r="AI352" s="100">
        <f t="shared" si="191"/>
        <v>122</v>
      </c>
      <c r="AJ352" s="112">
        <f t="shared" si="192"/>
        <v>3.1746031746031744E-2</v>
      </c>
      <c r="AK352" s="100">
        <f>VLOOKUP(K352,'5th Cycle APR Raw Data-Final'!$A$3:$R$1977,18,FALSE)</f>
        <v>297</v>
      </c>
      <c r="AL352" s="100">
        <f>IF(AN352&lt;1,SUMIFS('5th Cycle APR Raw Data-Final'!$S$3:$S$1977,'5th Cycle APR Raw Data-Final'!$A$3:$A$1977,'SB35 Determination Data'!$K352,'5th Cycle APR Raw Data-Final'!$T$3:$T$1977,"&gt;="&amp;'SB35 Determination Data'!$F352,'5th Cycle APR Raw Data-Final'!$T$3:$T$1977,"&lt;"&amp;E352),SUMIFS('5th Cycle APR Raw Data-Final'!$S$3:$S$1977,'5th Cycle APR Raw Data-Final'!$A$3:$A$1977,'SB35 Determination Data'!$K352,'5th Cycle APR Raw Data-Final'!$T$3:$T$1977,"&gt;="&amp;'SB35 Determination Data'!$F352,'5th Cycle APR Raw Data-Final'!$T$3:$T$1977,"&lt;="&amp;G352))</f>
        <v>5</v>
      </c>
      <c r="AM352" s="100">
        <f t="shared" si="193"/>
        <v>292</v>
      </c>
      <c r="AN352" s="114">
        <f t="shared" si="194"/>
        <v>0.5</v>
      </c>
      <c r="AO352" s="2" t="str">
        <f t="shared" si="195"/>
        <v>YES</v>
      </c>
      <c r="AP352" s="2" t="str">
        <f t="shared" si="196"/>
        <v>NO</v>
      </c>
      <c r="AQ352" s="2" t="str">
        <f t="shared" si="197"/>
        <v>NO</v>
      </c>
      <c r="AR352" s="124" t="str">
        <f>VLOOKUP(K352,'2018Submitted'!$A$2:$C$540,3,FALSE)</f>
        <v>Received - Not successful</v>
      </c>
      <c r="AS352" s="2" t="str">
        <f t="shared" si="198"/>
        <v>NO</v>
      </c>
      <c r="AT352" s="2" t="str">
        <f t="shared" si="199"/>
        <v>NO</v>
      </c>
    </row>
    <row r="353" spans="1:46" s="2" customFormat="1" ht="12.75" customHeight="1" x14ac:dyDescent="0.2">
      <c r="A353" s="2" t="s">
        <v>24</v>
      </c>
      <c r="B353" s="2" t="str">
        <f t="shared" si="172"/>
        <v>PISMO BEACH</v>
      </c>
      <c r="C353" s="71">
        <f t="shared" si="173"/>
        <v>1</v>
      </c>
      <c r="D353" s="72">
        <f t="shared" si="174"/>
        <v>5</v>
      </c>
      <c r="E353" s="99">
        <f t="shared" si="175"/>
        <v>2017</v>
      </c>
      <c r="F353" s="99">
        <f t="shared" si="176"/>
        <v>2014</v>
      </c>
      <c r="G353" s="99">
        <f t="shared" si="177"/>
        <v>2018</v>
      </c>
      <c r="H353" s="2" t="str">
        <f t="shared" si="178"/>
        <v>06/30/2014</v>
      </c>
      <c r="I353" s="2" t="str">
        <f t="shared" si="179"/>
        <v>06/30/2019</v>
      </c>
      <c r="J353" s="2" t="s">
        <v>13</v>
      </c>
      <c r="K353" s="113" t="s">
        <v>1391</v>
      </c>
      <c r="L353" s="100">
        <f>VLOOKUP(K353,'5th Cycle APR Raw Data-Final'!$A$3:$P$1977,6,FALSE)</f>
        <v>38</v>
      </c>
      <c r="M353" s="100">
        <f>IF(AN353&lt;1,SUMIFS('5th Cycle APR Raw Data-Final'!G$3:G$1977,'5th Cycle APR Raw Data-Final'!$A$3:$A$1977,'SB35 Determination Data'!$K353,'5th Cycle APR Raw Data-Final'!$T$3:$T$1977,"&gt;="&amp;'SB35 Determination Data'!$F353,'5th Cycle APR Raw Data-Final'!$T$3:$T$1977,"&lt;"&amp;E353),SUMIFS('5th Cycle APR Raw Data-Final'!G$3:G$1977,'5th Cycle APR Raw Data-Final'!$A$3:$A$1977,'SB35 Determination Data'!$K353,'5th Cycle APR Raw Data-Final'!$T$3:$T$1977,"&gt;="&amp;'SB35 Determination Data'!$F353,'5th Cycle APR Raw Data-Final'!$T$3:$T$1977,"&lt;="&amp;G353))</f>
        <v>0</v>
      </c>
      <c r="N353" s="100">
        <f>IF(AN353&lt;1,SUMIFS('5th Cycle APR Raw Data-Final'!H$3:H$1977,'5th Cycle APR Raw Data-Final'!$A$3:$A$1977,'SB35 Determination Data'!$K353,'5th Cycle APR Raw Data-Final'!$T$3:$T$1977,"&gt;="&amp;'SB35 Determination Data'!$F353,'5th Cycle APR Raw Data-Final'!$T$3:$T$1977,"&lt;"&amp;E353),SUMIFS('5th Cycle APR Raw Data-Final'!H$3:H$1977,'5th Cycle APR Raw Data-Final'!$A$3:$A$1977,'SB35 Determination Data'!$K353,'5th Cycle APR Raw Data-Final'!$T$3:$T$1977,"&gt;="&amp;'SB35 Determination Data'!$F353,'5th Cycle APR Raw Data-Final'!$T$3:$T$1977,"&lt;="&amp;G353))</f>
        <v>0</v>
      </c>
      <c r="O353" s="100">
        <f>IF(AN353&lt;1,SUMIFS('5th Cycle APR Raw Data-Final'!I$3:I$1977,'5th Cycle APR Raw Data-Final'!$A$3:$A$1977,'SB35 Determination Data'!$K353,'5th Cycle APR Raw Data-Final'!$T$3:$T$1977,"&gt;="&amp;'SB35 Determination Data'!$F353,'5th Cycle APR Raw Data-Final'!$T$3:$T$1977,"&lt;"&amp;E353),SUMIFS('5th Cycle APR Raw Data-Final'!I$3:I$1977,'5th Cycle APR Raw Data-Final'!$A$3:$A$1977,'SB35 Determination Data'!$K353,'5th Cycle APR Raw Data-Final'!$T$3:$T$1977,"&gt;="&amp;'SB35 Determination Data'!$F353,'5th Cycle APR Raw Data-Final'!$T$3:$T$1977,"&lt;="&amp;G353))</f>
        <v>0</v>
      </c>
      <c r="P353" s="100">
        <f t="shared" si="180"/>
        <v>38</v>
      </c>
      <c r="Q353" s="112">
        <f t="shared" si="181"/>
        <v>0</v>
      </c>
      <c r="R353" s="101">
        <f t="shared" si="182"/>
        <v>38</v>
      </c>
      <c r="S353" s="101">
        <f t="shared" si="183"/>
        <v>0</v>
      </c>
      <c r="T353" s="100">
        <f>VLOOKUP(K353,'5th Cycle APR Raw Data-Final'!$A$3:$P$1977,10,FALSE)</f>
        <v>24</v>
      </c>
      <c r="U353" s="100">
        <f>IF(AN353&lt;1,SUMIFS('5th Cycle APR Raw Data-Final'!K$3:K$1977,'5th Cycle APR Raw Data-Final'!$A$3:$A$1977,'SB35 Determination Data'!$K353,'5th Cycle APR Raw Data-Final'!$T$3:$T$1977,"&gt;="&amp;'SB35 Determination Data'!$F353,'5th Cycle APR Raw Data-Final'!$T$3:$T$1977,"&lt;"&amp;E353),SUMIFS('5th Cycle APR Raw Data-Final'!K$3:K$1977,'5th Cycle APR Raw Data-Final'!$A$3:$A$1977,'SB35 Determination Data'!$K353,'5th Cycle APR Raw Data-Final'!$T$3:$T$1977,"&gt;="&amp;'SB35 Determination Data'!$F353,'5th Cycle APR Raw Data-Final'!$T$3:$T$1977,"&lt;="&amp;G353))</f>
        <v>12</v>
      </c>
      <c r="V353" s="100">
        <f>IF(AN353&lt;1,SUMIFS('5th Cycle APR Raw Data-Final'!L$3:L$1977,'5th Cycle APR Raw Data-Final'!$A$3:$A$1977,'SB35 Determination Data'!$K353,'5th Cycle APR Raw Data-Final'!$T$3:$T$1977,"&gt;="&amp;'SB35 Determination Data'!$F353,'5th Cycle APR Raw Data-Final'!$T$3:$T$1977,"&lt;"&amp;E353),SUMIFS('5th Cycle APR Raw Data-Final'!L$3:L$1977,'5th Cycle APR Raw Data-Final'!$A$3:$A$1977,'SB35 Determination Data'!$K353,'5th Cycle APR Raw Data-Final'!$T$3:$T$1977,"&gt;="&amp;'SB35 Determination Data'!$F353,'5th Cycle APR Raw Data-Final'!$T$3:$T$1977,"&lt;="&amp;G353))</f>
        <v>12</v>
      </c>
      <c r="W353" s="100">
        <f>IF(AN353&lt;1,SUMIFS('5th Cycle APR Raw Data-Final'!M$3:M$1977,'5th Cycle APR Raw Data-Final'!$A$3:$A$1977,'SB35 Determination Data'!$K353,'5th Cycle APR Raw Data-Final'!$T$3:$T$1977,"&gt;="&amp;'SB35 Determination Data'!$F353,'5th Cycle APR Raw Data-Final'!$T$3:$T$1977,"&lt;"&amp;E353),SUMIFS('5th Cycle APR Raw Data-Final'!M$3:M$1977,'5th Cycle APR Raw Data-Final'!$A$3:$A$1977,'SB35 Determination Data'!$K353,'5th Cycle APR Raw Data-Final'!$T$3:$T$1977,"&gt;="&amp;'SB35 Determination Data'!$F353,'5th Cycle APR Raw Data-Final'!$T$3:$T$1977,"&lt;="&amp;G353))</f>
        <v>0</v>
      </c>
      <c r="X353" s="100">
        <f t="shared" si="184"/>
        <v>12</v>
      </c>
      <c r="Y353" s="100">
        <f t="shared" si="185"/>
        <v>12</v>
      </c>
      <c r="Z353" s="100">
        <f t="shared" si="186"/>
        <v>12</v>
      </c>
      <c r="AA353" s="112">
        <f t="shared" si="187"/>
        <v>0.5</v>
      </c>
      <c r="AB353" s="112">
        <f t="shared" si="188"/>
        <v>0.5</v>
      </c>
      <c r="AC353" s="100">
        <f>VLOOKUP(K353,'5th Cycle APR Raw Data-Final'!$A$3:$P$1977,14,FALSE)</f>
        <v>27</v>
      </c>
      <c r="AD353" s="100">
        <f>IF(AN353&lt;1,SUMIFS('5th Cycle APR Raw Data-Final'!$O$3:$O$1977,'5th Cycle APR Raw Data-Final'!$A$3:$A$1977,'SB35 Determination Data'!$K353,'5th Cycle APR Raw Data-Final'!$T$3:$T$1977,"&gt;="&amp;'SB35 Determination Data'!$F353,'5th Cycle APR Raw Data-Final'!$T$3:$T$1977,"&lt;"&amp;E353),SUMIFS('5th Cycle APR Raw Data-Final'!$O$3:$O$1977,'5th Cycle APR Raw Data-Final'!$A$3:$A$1977,'SB35 Determination Data'!$K353,'5th Cycle APR Raw Data-Final'!$T$3:$T$1977,"&gt;="&amp;'SB35 Determination Data'!$F353,'5th Cycle APR Raw Data-Final'!$T$3:$T$1977,"&lt;="&amp;G353))</f>
        <v>0</v>
      </c>
      <c r="AE353" s="100">
        <f t="shared" si="189"/>
        <v>27</v>
      </c>
      <c r="AF353" s="112">
        <f t="shared" si="190"/>
        <v>0</v>
      </c>
      <c r="AG353" s="100">
        <f>VLOOKUP(K353,'5th Cycle APR Raw Data-Final'!$A$3:$P$1977,16,FALSE)</f>
        <v>64</v>
      </c>
      <c r="AH353" s="100">
        <f>IF(AN353&lt;1,SUMIFS('5th Cycle APR Raw Data-Final'!$Q$3:$Q$1977,'5th Cycle APR Raw Data-Final'!$A$3:$A$1977,'SB35 Determination Data'!$K353,'5th Cycle APR Raw Data-Final'!$T$3:$T$1977,"&gt;="&amp;'SB35 Determination Data'!$F353,'5th Cycle APR Raw Data-Final'!$T$3:$T$1977,"&lt;"&amp;E353),SUMIFS('5th Cycle APR Raw Data-Final'!$Q$3:$Q$1977,'5th Cycle APR Raw Data-Final'!$A$3:$A$1977,'SB35 Determination Data'!$K353,'5th Cycle APR Raw Data-Final'!$T$3:$T$1977,"&gt;="&amp;'SB35 Determination Data'!$F353,'5th Cycle APR Raw Data-Final'!$T$3:$T$1977,"&lt;="&amp;G353))</f>
        <v>253</v>
      </c>
      <c r="AI353" s="100">
        <f t="shared" si="191"/>
        <v>0</v>
      </c>
      <c r="AJ353" s="112">
        <f t="shared" si="192"/>
        <v>3.953125</v>
      </c>
      <c r="AK353" s="100">
        <f>VLOOKUP(K353,'5th Cycle APR Raw Data-Final'!$A$3:$R$1977,18,FALSE)</f>
        <v>153</v>
      </c>
      <c r="AL353" s="100">
        <f>IF(AN353&lt;1,SUMIFS('5th Cycle APR Raw Data-Final'!$S$3:$S$1977,'5th Cycle APR Raw Data-Final'!$A$3:$A$1977,'SB35 Determination Data'!$K353,'5th Cycle APR Raw Data-Final'!$T$3:$T$1977,"&gt;="&amp;'SB35 Determination Data'!$F353,'5th Cycle APR Raw Data-Final'!$T$3:$T$1977,"&lt;"&amp;E353),SUMIFS('5th Cycle APR Raw Data-Final'!$S$3:$S$1977,'5th Cycle APR Raw Data-Final'!$A$3:$A$1977,'SB35 Determination Data'!$K353,'5th Cycle APR Raw Data-Final'!$T$3:$T$1977,"&gt;="&amp;'SB35 Determination Data'!$F353,'5th Cycle APR Raw Data-Final'!$T$3:$T$1977,"&lt;="&amp;G353))</f>
        <v>265</v>
      </c>
      <c r="AM353" s="100">
        <f t="shared" si="193"/>
        <v>77</v>
      </c>
      <c r="AN353" s="114">
        <f t="shared" si="194"/>
        <v>1</v>
      </c>
      <c r="AO353" s="2" t="str">
        <f t="shared" si="195"/>
        <v>NO</v>
      </c>
      <c r="AP353" s="2" t="str">
        <f t="shared" si="196"/>
        <v>YES</v>
      </c>
      <c r="AQ353" s="2" t="str">
        <f t="shared" si="197"/>
        <v>NO</v>
      </c>
      <c r="AR353" s="124" t="str">
        <f>VLOOKUP(K353,'2018Submitted'!$A$2:$C$540,3,FALSE)</f>
        <v>Successful</v>
      </c>
      <c r="AS353" s="2" t="str">
        <f t="shared" si="198"/>
        <v>NO</v>
      </c>
      <c r="AT353" s="2" t="str">
        <f t="shared" si="199"/>
        <v>YES</v>
      </c>
    </row>
    <row r="354" spans="1:46" s="2" customFormat="1" ht="12.75" customHeight="1" x14ac:dyDescent="0.2">
      <c r="A354" s="2" t="s">
        <v>21</v>
      </c>
      <c r="B354" s="2" t="str">
        <f t="shared" si="172"/>
        <v>PITTSBURG</v>
      </c>
      <c r="C354" s="71">
        <f t="shared" si="173"/>
        <v>0.5</v>
      </c>
      <c r="D354" s="72">
        <f t="shared" si="174"/>
        <v>8</v>
      </c>
      <c r="E354" s="99">
        <f t="shared" si="175"/>
        <v>2019</v>
      </c>
      <c r="F354" s="99">
        <f t="shared" si="176"/>
        <v>2015</v>
      </c>
      <c r="G354" s="99">
        <f t="shared" si="177"/>
        <v>2022</v>
      </c>
      <c r="H354" s="2" t="str">
        <f t="shared" si="178"/>
        <v>01/31/2015</v>
      </c>
      <c r="I354" s="2" t="str">
        <f t="shared" si="179"/>
        <v>01/31/2023</v>
      </c>
      <c r="J354" s="2" t="s">
        <v>8</v>
      </c>
      <c r="K354" s="113" t="s">
        <v>236</v>
      </c>
      <c r="L354" s="100">
        <f>VLOOKUP(K354,'5th Cycle APR Raw Data-Final'!$A$3:$P$1977,6,FALSE)</f>
        <v>392</v>
      </c>
      <c r="M354" s="100">
        <f>IF(AN354&lt;1,SUMIFS('5th Cycle APR Raw Data-Final'!G$3:G$1977,'5th Cycle APR Raw Data-Final'!$A$3:$A$1977,'SB35 Determination Data'!$K354,'5th Cycle APR Raw Data-Final'!$T$3:$T$1977,"&gt;="&amp;'SB35 Determination Data'!$F354,'5th Cycle APR Raw Data-Final'!$T$3:$T$1977,"&lt;"&amp;E354),SUMIFS('5th Cycle APR Raw Data-Final'!G$3:G$1977,'5th Cycle APR Raw Data-Final'!$A$3:$A$1977,'SB35 Determination Data'!$K354,'5th Cycle APR Raw Data-Final'!$T$3:$T$1977,"&gt;="&amp;'SB35 Determination Data'!$F354,'5th Cycle APR Raw Data-Final'!$T$3:$T$1977,"&lt;="&amp;G354))</f>
        <v>46</v>
      </c>
      <c r="N354" s="100">
        <f>IF(AN354&lt;1,SUMIFS('5th Cycle APR Raw Data-Final'!H$3:H$1977,'5th Cycle APR Raw Data-Final'!$A$3:$A$1977,'SB35 Determination Data'!$K354,'5th Cycle APR Raw Data-Final'!$T$3:$T$1977,"&gt;="&amp;'SB35 Determination Data'!$F354,'5th Cycle APR Raw Data-Final'!$T$3:$T$1977,"&lt;"&amp;E354),SUMIFS('5th Cycle APR Raw Data-Final'!H$3:H$1977,'5th Cycle APR Raw Data-Final'!$A$3:$A$1977,'SB35 Determination Data'!$K354,'5th Cycle APR Raw Data-Final'!$T$3:$T$1977,"&gt;="&amp;'SB35 Determination Data'!$F354,'5th Cycle APR Raw Data-Final'!$T$3:$T$1977,"&lt;="&amp;G354))</f>
        <v>46</v>
      </c>
      <c r="O354" s="100">
        <f>IF(AN354&lt;1,SUMIFS('5th Cycle APR Raw Data-Final'!I$3:I$1977,'5th Cycle APR Raw Data-Final'!$A$3:$A$1977,'SB35 Determination Data'!$K354,'5th Cycle APR Raw Data-Final'!$T$3:$T$1977,"&gt;="&amp;'SB35 Determination Data'!$F354,'5th Cycle APR Raw Data-Final'!$T$3:$T$1977,"&lt;"&amp;E354),SUMIFS('5th Cycle APR Raw Data-Final'!I$3:I$1977,'5th Cycle APR Raw Data-Final'!$A$3:$A$1977,'SB35 Determination Data'!$K354,'5th Cycle APR Raw Data-Final'!$T$3:$T$1977,"&gt;="&amp;'SB35 Determination Data'!$F354,'5th Cycle APR Raw Data-Final'!$T$3:$T$1977,"&lt;="&amp;G354))</f>
        <v>0</v>
      </c>
      <c r="P354" s="100">
        <f t="shared" si="180"/>
        <v>346</v>
      </c>
      <c r="Q354" s="112">
        <f t="shared" si="181"/>
        <v>0.11734693877551021</v>
      </c>
      <c r="R354" s="101">
        <f t="shared" si="182"/>
        <v>196</v>
      </c>
      <c r="S354" s="101">
        <f t="shared" si="183"/>
        <v>0</v>
      </c>
      <c r="T354" s="100">
        <f>VLOOKUP(K354,'5th Cycle APR Raw Data-Final'!$A$3:$P$1977,10,FALSE)</f>
        <v>254</v>
      </c>
      <c r="U354" s="100">
        <f>IF(AN354&lt;1,SUMIFS('5th Cycle APR Raw Data-Final'!K$3:K$1977,'5th Cycle APR Raw Data-Final'!$A$3:$A$1977,'SB35 Determination Data'!$K354,'5th Cycle APR Raw Data-Final'!$T$3:$T$1977,"&gt;="&amp;'SB35 Determination Data'!$F354,'5th Cycle APR Raw Data-Final'!$T$3:$T$1977,"&lt;"&amp;E354),SUMIFS('5th Cycle APR Raw Data-Final'!K$3:K$1977,'5th Cycle APR Raw Data-Final'!$A$3:$A$1977,'SB35 Determination Data'!$K354,'5th Cycle APR Raw Data-Final'!$T$3:$T$1977,"&gt;="&amp;'SB35 Determination Data'!$F354,'5th Cycle APR Raw Data-Final'!$T$3:$T$1977,"&lt;="&amp;G354))</f>
        <v>425</v>
      </c>
      <c r="V354" s="100">
        <f>IF(AN354&lt;1,SUMIFS('5th Cycle APR Raw Data-Final'!L$3:L$1977,'5th Cycle APR Raw Data-Final'!$A$3:$A$1977,'SB35 Determination Data'!$K354,'5th Cycle APR Raw Data-Final'!$T$3:$T$1977,"&gt;="&amp;'SB35 Determination Data'!$F354,'5th Cycle APR Raw Data-Final'!$T$3:$T$1977,"&lt;"&amp;E354),SUMIFS('5th Cycle APR Raw Data-Final'!L$3:L$1977,'5th Cycle APR Raw Data-Final'!$A$3:$A$1977,'SB35 Determination Data'!$K354,'5th Cycle APR Raw Data-Final'!$T$3:$T$1977,"&gt;="&amp;'SB35 Determination Data'!$F354,'5th Cycle APR Raw Data-Final'!$T$3:$T$1977,"&lt;="&amp;G354))</f>
        <v>422</v>
      </c>
      <c r="W354" s="100">
        <f>IF(AN354&lt;1,SUMIFS('5th Cycle APR Raw Data-Final'!M$3:M$1977,'5th Cycle APR Raw Data-Final'!$A$3:$A$1977,'SB35 Determination Data'!$K354,'5th Cycle APR Raw Data-Final'!$T$3:$T$1977,"&gt;="&amp;'SB35 Determination Data'!$F354,'5th Cycle APR Raw Data-Final'!$T$3:$T$1977,"&lt;"&amp;E354),SUMIFS('5th Cycle APR Raw Data-Final'!M$3:M$1977,'5th Cycle APR Raw Data-Final'!$A$3:$A$1977,'SB35 Determination Data'!$K354,'5th Cycle APR Raw Data-Final'!$T$3:$T$1977,"&gt;="&amp;'SB35 Determination Data'!$F354,'5th Cycle APR Raw Data-Final'!$T$3:$T$1977,"&lt;="&amp;G354))</f>
        <v>3</v>
      </c>
      <c r="X354" s="100">
        <f t="shared" si="184"/>
        <v>0</v>
      </c>
      <c r="Y354" s="100">
        <f t="shared" si="185"/>
        <v>425</v>
      </c>
      <c r="Z354" s="100">
        <f t="shared" si="186"/>
        <v>0</v>
      </c>
      <c r="AA354" s="112">
        <f t="shared" si="187"/>
        <v>1.6732283464566928</v>
      </c>
      <c r="AB354" s="112">
        <f t="shared" si="188"/>
        <v>1.6732283464566928</v>
      </c>
      <c r="AC354" s="100">
        <f>VLOOKUP(K354,'5th Cycle APR Raw Data-Final'!$A$3:$P$1977,14,FALSE)</f>
        <v>316</v>
      </c>
      <c r="AD354" s="100">
        <f>IF(AN354&lt;1,SUMIFS('5th Cycle APR Raw Data-Final'!$O$3:$O$1977,'5th Cycle APR Raw Data-Final'!$A$3:$A$1977,'SB35 Determination Data'!$K354,'5th Cycle APR Raw Data-Final'!$T$3:$T$1977,"&gt;="&amp;'SB35 Determination Data'!$F354,'5th Cycle APR Raw Data-Final'!$T$3:$T$1977,"&lt;"&amp;E354),SUMIFS('5th Cycle APR Raw Data-Final'!$O$3:$O$1977,'5th Cycle APR Raw Data-Final'!$A$3:$A$1977,'SB35 Determination Data'!$K354,'5th Cycle APR Raw Data-Final'!$T$3:$T$1977,"&gt;="&amp;'SB35 Determination Data'!$F354,'5th Cycle APR Raw Data-Final'!$T$3:$T$1977,"&lt;="&amp;G354))</f>
        <v>414</v>
      </c>
      <c r="AE354" s="100">
        <f t="shared" si="189"/>
        <v>0</v>
      </c>
      <c r="AF354" s="112">
        <f t="shared" si="190"/>
        <v>1.3101265822784811</v>
      </c>
      <c r="AG354" s="100">
        <f>VLOOKUP(K354,'5th Cycle APR Raw Data-Final'!$A$3:$P$1977,16,FALSE)</f>
        <v>1063</v>
      </c>
      <c r="AH354" s="100">
        <f>IF(AN354&lt;1,SUMIFS('5th Cycle APR Raw Data-Final'!$Q$3:$Q$1977,'5th Cycle APR Raw Data-Final'!$A$3:$A$1977,'SB35 Determination Data'!$K354,'5th Cycle APR Raw Data-Final'!$T$3:$T$1977,"&gt;="&amp;'SB35 Determination Data'!$F354,'5th Cycle APR Raw Data-Final'!$T$3:$T$1977,"&lt;"&amp;E354),SUMIFS('5th Cycle APR Raw Data-Final'!$Q$3:$Q$1977,'5th Cycle APR Raw Data-Final'!$A$3:$A$1977,'SB35 Determination Data'!$K354,'5th Cycle APR Raw Data-Final'!$T$3:$T$1977,"&gt;="&amp;'SB35 Determination Data'!$F354,'5th Cycle APR Raw Data-Final'!$T$3:$T$1977,"&lt;="&amp;G354))</f>
        <v>638</v>
      </c>
      <c r="AI354" s="100">
        <f t="shared" si="191"/>
        <v>425</v>
      </c>
      <c r="AJ354" s="112">
        <f t="shared" si="192"/>
        <v>0.60018814675446852</v>
      </c>
      <c r="AK354" s="100">
        <f>VLOOKUP(K354,'5th Cycle APR Raw Data-Final'!$A$3:$R$1977,18,FALSE)</f>
        <v>2025</v>
      </c>
      <c r="AL354" s="100">
        <f>IF(AN354&lt;1,SUMIFS('5th Cycle APR Raw Data-Final'!$S$3:$S$1977,'5th Cycle APR Raw Data-Final'!$A$3:$A$1977,'SB35 Determination Data'!$K354,'5th Cycle APR Raw Data-Final'!$T$3:$T$1977,"&gt;="&amp;'SB35 Determination Data'!$F354,'5th Cycle APR Raw Data-Final'!$T$3:$T$1977,"&lt;"&amp;E354),SUMIFS('5th Cycle APR Raw Data-Final'!$S$3:$S$1977,'5th Cycle APR Raw Data-Final'!$A$3:$A$1977,'SB35 Determination Data'!$K354,'5th Cycle APR Raw Data-Final'!$T$3:$T$1977,"&gt;="&amp;'SB35 Determination Data'!$F354,'5th Cycle APR Raw Data-Final'!$T$3:$T$1977,"&lt;="&amp;G354))</f>
        <v>1523</v>
      </c>
      <c r="AM354" s="100">
        <f t="shared" si="193"/>
        <v>771</v>
      </c>
      <c r="AN354" s="114">
        <f t="shared" si="194"/>
        <v>0.5</v>
      </c>
      <c r="AO354" s="2" t="str">
        <f t="shared" si="195"/>
        <v>NO</v>
      </c>
      <c r="AP354" s="2" t="str">
        <f t="shared" si="196"/>
        <v>YES</v>
      </c>
      <c r="AQ354" s="2" t="str">
        <f t="shared" si="197"/>
        <v>NO</v>
      </c>
      <c r="AR354" s="124" t="str">
        <f>VLOOKUP(K354,'2018Submitted'!$A$2:$C$540,3,FALSE)</f>
        <v>Successful</v>
      </c>
      <c r="AS354" s="2" t="str">
        <f t="shared" si="198"/>
        <v>NO</v>
      </c>
      <c r="AT354" s="2" t="str">
        <f t="shared" si="199"/>
        <v>YES</v>
      </c>
    </row>
    <row r="355" spans="1:46" s="2" customFormat="1" ht="12.75" customHeight="1" x14ac:dyDescent="0.2">
      <c r="A355" s="2" t="s">
        <v>12</v>
      </c>
      <c r="B355" s="2" t="str">
        <f t="shared" si="172"/>
        <v>PLACENTIA</v>
      </c>
      <c r="C355" s="71">
        <f t="shared" si="173"/>
        <v>0.625</v>
      </c>
      <c r="D355" s="72">
        <f t="shared" si="174"/>
        <v>8</v>
      </c>
      <c r="E355" s="99">
        <f t="shared" si="175"/>
        <v>2018</v>
      </c>
      <c r="F355" s="99">
        <f t="shared" si="176"/>
        <v>2014</v>
      </c>
      <c r="G355" s="99" t="str">
        <f t="shared" si="177"/>
        <v>2021</v>
      </c>
      <c r="H355" s="2" t="str">
        <f t="shared" si="178"/>
        <v>10/15/2013</v>
      </c>
      <c r="I355" s="2" t="str">
        <f t="shared" si="179"/>
        <v>10/15/2021</v>
      </c>
      <c r="J355" s="2" t="s">
        <v>3</v>
      </c>
      <c r="K355" s="113" t="s">
        <v>237</v>
      </c>
      <c r="L355" s="100">
        <f>VLOOKUP(K355,'5th Cycle APR Raw Data-Final'!$A$3:$P$1977,6,FALSE)</f>
        <v>112</v>
      </c>
      <c r="M355" s="100">
        <f>IF(AN355&lt;1,SUMIFS('5th Cycle APR Raw Data-Final'!G$3:G$1977,'5th Cycle APR Raw Data-Final'!$A$3:$A$1977,'SB35 Determination Data'!$K355,'5th Cycle APR Raw Data-Final'!$T$3:$T$1977,"&gt;="&amp;'SB35 Determination Data'!$F355,'5th Cycle APR Raw Data-Final'!$T$3:$T$1977,"&lt;"&amp;E355),SUMIFS('5th Cycle APR Raw Data-Final'!G$3:G$1977,'5th Cycle APR Raw Data-Final'!$A$3:$A$1977,'SB35 Determination Data'!$K355,'5th Cycle APR Raw Data-Final'!$T$3:$T$1977,"&gt;="&amp;'SB35 Determination Data'!$F355,'5th Cycle APR Raw Data-Final'!$T$3:$T$1977,"&lt;="&amp;G355))</f>
        <v>0</v>
      </c>
      <c r="N355" s="100">
        <f>IF(AN355&lt;1,SUMIFS('5th Cycle APR Raw Data-Final'!H$3:H$1977,'5th Cycle APR Raw Data-Final'!$A$3:$A$1977,'SB35 Determination Data'!$K355,'5th Cycle APR Raw Data-Final'!$T$3:$T$1977,"&gt;="&amp;'SB35 Determination Data'!$F355,'5th Cycle APR Raw Data-Final'!$T$3:$T$1977,"&lt;"&amp;E355),SUMIFS('5th Cycle APR Raw Data-Final'!H$3:H$1977,'5th Cycle APR Raw Data-Final'!$A$3:$A$1977,'SB35 Determination Data'!$K355,'5th Cycle APR Raw Data-Final'!$T$3:$T$1977,"&gt;="&amp;'SB35 Determination Data'!$F355,'5th Cycle APR Raw Data-Final'!$T$3:$T$1977,"&lt;="&amp;G355))</f>
        <v>0</v>
      </c>
      <c r="O355" s="100">
        <f>IF(AN355&lt;1,SUMIFS('5th Cycle APR Raw Data-Final'!I$3:I$1977,'5th Cycle APR Raw Data-Final'!$A$3:$A$1977,'SB35 Determination Data'!$K355,'5th Cycle APR Raw Data-Final'!$T$3:$T$1977,"&gt;="&amp;'SB35 Determination Data'!$F355,'5th Cycle APR Raw Data-Final'!$T$3:$T$1977,"&lt;"&amp;E355),SUMIFS('5th Cycle APR Raw Data-Final'!I$3:I$1977,'5th Cycle APR Raw Data-Final'!$A$3:$A$1977,'SB35 Determination Data'!$K355,'5th Cycle APR Raw Data-Final'!$T$3:$T$1977,"&gt;="&amp;'SB35 Determination Data'!$F355,'5th Cycle APR Raw Data-Final'!$T$3:$T$1977,"&lt;="&amp;G355))</f>
        <v>0</v>
      </c>
      <c r="P355" s="100">
        <f t="shared" si="180"/>
        <v>112</v>
      </c>
      <c r="Q355" s="112">
        <f t="shared" si="181"/>
        <v>0</v>
      </c>
      <c r="R355" s="101">
        <f t="shared" si="182"/>
        <v>56</v>
      </c>
      <c r="S355" s="101">
        <f t="shared" si="183"/>
        <v>0</v>
      </c>
      <c r="T355" s="100">
        <f>VLOOKUP(K355,'5th Cycle APR Raw Data-Final'!$A$3:$P$1977,10,FALSE)</f>
        <v>81</v>
      </c>
      <c r="U355" s="100">
        <f>IF(AN355&lt;1,SUMIFS('5th Cycle APR Raw Data-Final'!K$3:K$1977,'5th Cycle APR Raw Data-Final'!$A$3:$A$1977,'SB35 Determination Data'!$K355,'5th Cycle APR Raw Data-Final'!$T$3:$T$1977,"&gt;="&amp;'SB35 Determination Data'!$F355,'5th Cycle APR Raw Data-Final'!$T$3:$T$1977,"&lt;"&amp;E355),SUMIFS('5th Cycle APR Raw Data-Final'!K$3:K$1977,'5th Cycle APR Raw Data-Final'!$A$3:$A$1977,'SB35 Determination Data'!$K355,'5th Cycle APR Raw Data-Final'!$T$3:$T$1977,"&gt;="&amp;'SB35 Determination Data'!$F355,'5th Cycle APR Raw Data-Final'!$T$3:$T$1977,"&lt;="&amp;G355))</f>
        <v>0</v>
      </c>
      <c r="V355" s="100">
        <f>IF(AN355&lt;1,SUMIFS('5th Cycle APR Raw Data-Final'!L$3:L$1977,'5th Cycle APR Raw Data-Final'!$A$3:$A$1977,'SB35 Determination Data'!$K355,'5th Cycle APR Raw Data-Final'!$T$3:$T$1977,"&gt;="&amp;'SB35 Determination Data'!$F355,'5th Cycle APR Raw Data-Final'!$T$3:$T$1977,"&lt;"&amp;E355),SUMIFS('5th Cycle APR Raw Data-Final'!L$3:L$1977,'5th Cycle APR Raw Data-Final'!$A$3:$A$1977,'SB35 Determination Data'!$K355,'5th Cycle APR Raw Data-Final'!$T$3:$T$1977,"&gt;="&amp;'SB35 Determination Data'!$F355,'5th Cycle APR Raw Data-Final'!$T$3:$T$1977,"&lt;="&amp;G355))</f>
        <v>0</v>
      </c>
      <c r="W355" s="100">
        <f>IF(AN355&lt;1,SUMIFS('5th Cycle APR Raw Data-Final'!M$3:M$1977,'5th Cycle APR Raw Data-Final'!$A$3:$A$1977,'SB35 Determination Data'!$K355,'5th Cycle APR Raw Data-Final'!$T$3:$T$1977,"&gt;="&amp;'SB35 Determination Data'!$F355,'5th Cycle APR Raw Data-Final'!$T$3:$T$1977,"&lt;"&amp;E355),SUMIFS('5th Cycle APR Raw Data-Final'!M$3:M$1977,'5th Cycle APR Raw Data-Final'!$A$3:$A$1977,'SB35 Determination Data'!$K355,'5th Cycle APR Raw Data-Final'!$T$3:$T$1977,"&gt;="&amp;'SB35 Determination Data'!$F355,'5th Cycle APR Raw Data-Final'!$T$3:$T$1977,"&lt;="&amp;G355))</f>
        <v>0</v>
      </c>
      <c r="X355" s="100">
        <f t="shared" si="184"/>
        <v>81</v>
      </c>
      <c r="Y355" s="100">
        <f t="shared" si="185"/>
        <v>0</v>
      </c>
      <c r="Z355" s="100">
        <f t="shared" si="186"/>
        <v>81</v>
      </c>
      <c r="AA355" s="112">
        <f t="shared" si="187"/>
        <v>0</v>
      </c>
      <c r="AB355" s="112">
        <f t="shared" si="188"/>
        <v>0</v>
      </c>
      <c r="AC355" s="100">
        <f>VLOOKUP(K355,'5th Cycle APR Raw Data-Final'!$A$3:$P$1977,14,FALSE)</f>
        <v>90</v>
      </c>
      <c r="AD355" s="100">
        <f>IF(AN355&lt;1,SUMIFS('5th Cycle APR Raw Data-Final'!$O$3:$O$1977,'5th Cycle APR Raw Data-Final'!$A$3:$A$1977,'SB35 Determination Data'!$K355,'5th Cycle APR Raw Data-Final'!$T$3:$T$1977,"&gt;="&amp;'SB35 Determination Data'!$F355,'5th Cycle APR Raw Data-Final'!$T$3:$T$1977,"&lt;"&amp;E355),SUMIFS('5th Cycle APR Raw Data-Final'!$O$3:$O$1977,'5th Cycle APR Raw Data-Final'!$A$3:$A$1977,'SB35 Determination Data'!$K355,'5th Cycle APR Raw Data-Final'!$T$3:$T$1977,"&gt;="&amp;'SB35 Determination Data'!$F355,'5th Cycle APR Raw Data-Final'!$T$3:$T$1977,"&lt;="&amp;G355))</f>
        <v>31</v>
      </c>
      <c r="AE355" s="100">
        <f t="shared" si="189"/>
        <v>59</v>
      </c>
      <c r="AF355" s="112">
        <f t="shared" si="190"/>
        <v>0.34444444444444444</v>
      </c>
      <c r="AG355" s="100">
        <f>VLOOKUP(K355,'5th Cycle APR Raw Data-Final'!$A$3:$P$1977,16,FALSE)</f>
        <v>209</v>
      </c>
      <c r="AH355" s="100">
        <f>IF(AN355&lt;1,SUMIFS('5th Cycle APR Raw Data-Final'!$Q$3:$Q$1977,'5th Cycle APR Raw Data-Final'!$A$3:$A$1977,'SB35 Determination Data'!$K355,'5th Cycle APR Raw Data-Final'!$T$3:$T$1977,"&gt;="&amp;'SB35 Determination Data'!$F355,'5th Cycle APR Raw Data-Final'!$T$3:$T$1977,"&lt;"&amp;E355),SUMIFS('5th Cycle APR Raw Data-Final'!$Q$3:$Q$1977,'5th Cycle APR Raw Data-Final'!$A$3:$A$1977,'SB35 Determination Data'!$K355,'5th Cycle APR Raw Data-Final'!$T$3:$T$1977,"&gt;="&amp;'SB35 Determination Data'!$F355,'5th Cycle APR Raw Data-Final'!$T$3:$T$1977,"&lt;="&amp;G355))</f>
        <v>112</v>
      </c>
      <c r="AI355" s="100">
        <f t="shared" si="191"/>
        <v>97</v>
      </c>
      <c r="AJ355" s="112">
        <f t="shared" si="192"/>
        <v>0.53588516746411485</v>
      </c>
      <c r="AK355" s="100">
        <f>VLOOKUP(K355,'5th Cycle APR Raw Data-Final'!$A$3:$R$1977,18,FALSE)</f>
        <v>492</v>
      </c>
      <c r="AL355" s="100">
        <f>IF(AN355&lt;1,SUMIFS('5th Cycle APR Raw Data-Final'!$S$3:$S$1977,'5th Cycle APR Raw Data-Final'!$A$3:$A$1977,'SB35 Determination Data'!$K355,'5th Cycle APR Raw Data-Final'!$T$3:$T$1977,"&gt;="&amp;'SB35 Determination Data'!$F355,'5th Cycle APR Raw Data-Final'!$T$3:$T$1977,"&lt;"&amp;E355),SUMIFS('5th Cycle APR Raw Data-Final'!$S$3:$S$1977,'5th Cycle APR Raw Data-Final'!$A$3:$A$1977,'SB35 Determination Data'!$K355,'5th Cycle APR Raw Data-Final'!$T$3:$T$1977,"&gt;="&amp;'SB35 Determination Data'!$F355,'5th Cycle APR Raw Data-Final'!$T$3:$T$1977,"&lt;="&amp;G355))</f>
        <v>143</v>
      </c>
      <c r="AM355" s="100">
        <f t="shared" si="193"/>
        <v>349</v>
      </c>
      <c r="AN355" s="114">
        <f t="shared" si="194"/>
        <v>0.5</v>
      </c>
      <c r="AO355" s="2" t="str">
        <f t="shared" si="195"/>
        <v>NO</v>
      </c>
      <c r="AP355" s="2" t="str">
        <f t="shared" si="196"/>
        <v>YES</v>
      </c>
      <c r="AQ355" s="2" t="str">
        <f t="shared" si="197"/>
        <v>NO</v>
      </c>
      <c r="AR355" s="124" t="str">
        <f>VLOOKUP(K355,'2018Submitted'!$A$2:$C$540,3,FALSE)</f>
        <v>Successful</v>
      </c>
      <c r="AS355" s="2" t="str">
        <f t="shared" si="198"/>
        <v>NO</v>
      </c>
      <c r="AT355" s="2" t="str">
        <f t="shared" si="199"/>
        <v>YES</v>
      </c>
    </row>
    <row r="356" spans="1:46" s="2" customFormat="1" ht="12.75" customHeight="1" x14ac:dyDescent="0.2">
      <c r="A356" s="2" t="s">
        <v>31</v>
      </c>
      <c r="B356" s="2" t="str">
        <f t="shared" si="172"/>
        <v>PLACER COUNTY</v>
      </c>
      <c r="C356" s="71">
        <f t="shared" si="173"/>
        <v>0.625</v>
      </c>
      <c r="D356" s="72">
        <f t="shared" si="174"/>
        <v>8</v>
      </c>
      <c r="E356" s="99">
        <f t="shared" si="175"/>
        <v>2018</v>
      </c>
      <c r="F356" s="99">
        <f t="shared" si="176"/>
        <v>2014</v>
      </c>
      <c r="G356" s="99" t="str">
        <f t="shared" si="177"/>
        <v>2021</v>
      </c>
      <c r="H356" s="2" t="str">
        <f t="shared" si="178"/>
        <v>10/31/2013</v>
      </c>
      <c r="I356" s="2" t="str">
        <f t="shared" si="179"/>
        <v>10/31/2021</v>
      </c>
      <c r="J356" s="2" t="s">
        <v>32</v>
      </c>
      <c r="K356" s="113" t="s">
        <v>238</v>
      </c>
      <c r="L356" s="100">
        <f>VLOOKUP(K356,'5th Cycle APR Raw Data-Final'!$A$3:$P$1977,6,FALSE)</f>
        <v>1365</v>
      </c>
      <c r="M356" s="100">
        <f>IF(AN356&lt;1,SUMIFS('5th Cycle APR Raw Data-Final'!G$3:G$1977,'5th Cycle APR Raw Data-Final'!$A$3:$A$1977,'SB35 Determination Data'!$K356,'5th Cycle APR Raw Data-Final'!$T$3:$T$1977,"&gt;="&amp;'SB35 Determination Data'!$F356,'5th Cycle APR Raw Data-Final'!$T$3:$T$1977,"&lt;"&amp;E356),SUMIFS('5th Cycle APR Raw Data-Final'!G$3:G$1977,'5th Cycle APR Raw Data-Final'!$A$3:$A$1977,'SB35 Determination Data'!$K356,'5th Cycle APR Raw Data-Final'!$T$3:$T$1977,"&gt;="&amp;'SB35 Determination Data'!$F356,'5th Cycle APR Raw Data-Final'!$T$3:$T$1977,"&lt;="&amp;G356))</f>
        <v>36</v>
      </c>
      <c r="N356" s="100">
        <f>IF(AN356&lt;1,SUMIFS('5th Cycle APR Raw Data-Final'!H$3:H$1977,'5th Cycle APR Raw Data-Final'!$A$3:$A$1977,'SB35 Determination Data'!$K356,'5th Cycle APR Raw Data-Final'!$T$3:$T$1977,"&gt;="&amp;'SB35 Determination Data'!$F356,'5th Cycle APR Raw Data-Final'!$T$3:$T$1977,"&lt;"&amp;E356),SUMIFS('5th Cycle APR Raw Data-Final'!H$3:H$1977,'5th Cycle APR Raw Data-Final'!$A$3:$A$1977,'SB35 Determination Data'!$K356,'5th Cycle APR Raw Data-Final'!$T$3:$T$1977,"&gt;="&amp;'SB35 Determination Data'!$F356,'5th Cycle APR Raw Data-Final'!$T$3:$T$1977,"&lt;="&amp;G356))</f>
        <v>36</v>
      </c>
      <c r="O356" s="100">
        <f>IF(AN356&lt;1,SUMIFS('5th Cycle APR Raw Data-Final'!I$3:I$1977,'5th Cycle APR Raw Data-Final'!$A$3:$A$1977,'SB35 Determination Data'!$K356,'5th Cycle APR Raw Data-Final'!$T$3:$T$1977,"&gt;="&amp;'SB35 Determination Data'!$F356,'5th Cycle APR Raw Data-Final'!$T$3:$T$1977,"&lt;"&amp;E356),SUMIFS('5th Cycle APR Raw Data-Final'!I$3:I$1977,'5th Cycle APR Raw Data-Final'!$A$3:$A$1977,'SB35 Determination Data'!$K356,'5th Cycle APR Raw Data-Final'!$T$3:$T$1977,"&gt;="&amp;'SB35 Determination Data'!$F356,'5th Cycle APR Raw Data-Final'!$T$3:$T$1977,"&lt;="&amp;G356))</f>
        <v>0</v>
      </c>
      <c r="P356" s="100">
        <f t="shared" si="180"/>
        <v>1329</v>
      </c>
      <c r="Q356" s="112">
        <f t="shared" si="181"/>
        <v>2.6373626373626374E-2</v>
      </c>
      <c r="R356" s="101">
        <f t="shared" si="182"/>
        <v>683</v>
      </c>
      <c r="S356" s="101">
        <f t="shared" si="183"/>
        <v>0</v>
      </c>
      <c r="T356" s="100">
        <f>VLOOKUP(K356,'5th Cycle APR Raw Data-Final'!$A$3:$P$1977,10,FALSE)</f>
        <v>957</v>
      </c>
      <c r="U356" s="100">
        <f>IF(AN356&lt;1,SUMIFS('5th Cycle APR Raw Data-Final'!K$3:K$1977,'5th Cycle APR Raw Data-Final'!$A$3:$A$1977,'SB35 Determination Data'!$K356,'5th Cycle APR Raw Data-Final'!$T$3:$T$1977,"&gt;="&amp;'SB35 Determination Data'!$F356,'5th Cycle APR Raw Data-Final'!$T$3:$T$1977,"&lt;"&amp;E356),SUMIFS('5th Cycle APR Raw Data-Final'!K$3:K$1977,'5th Cycle APR Raw Data-Final'!$A$3:$A$1977,'SB35 Determination Data'!$K356,'5th Cycle APR Raw Data-Final'!$T$3:$T$1977,"&gt;="&amp;'SB35 Determination Data'!$F356,'5th Cycle APR Raw Data-Final'!$T$3:$T$1977,"&lt;="&amp;G356))</f>
        <v>85</v>
      </c>
      <c r="V356" s="100">
        <f>IF(AN356&lt;1,SUMIFS('5th Cycle APR Raw Data-Final'!L$3:L$1977,'5th Cycle APR Raw Data-Final'!$A$3:$A$1977,'SB35 Determination Data'!$K356,'5th Cycle APR Raw Data-Final'!$T$3:$T$1977,"&gt;="&amp;'SB35 Determination Data'!$F356,'5th Cycle APR Raw Data-Final'!$T$3:$T$1977,"&lt;"&amp;E356),SUMIFS('5th Cycle APR Raw Data-Final'!L$3:L$1977,'5th Cycle APR Raw Data-Final'!$A$3:$A$1977,'SB35 Determination Data'!$K356,'5th Cycle APR Raw Data-Final'!$T$3:$T$1977,"&gt;="&amp;'SB35 Determination Data'!$F356,'5th Cycle APR Raw Data-Final'!$T$3:$T$1977,"&lt;="&amp;G356))</f>
        <v>41</v>
      </c>
      <c r="W356" s="100">
        <f>IF(AN356&lt;1,SUMIFS('5th Cycle APR Raw Data-Final'!M$3:M$1977,'5th Cycle APR Raw Data-Final'!$A$3:$A$1977,'SB35 Determination Data'!$K356,'5th Cycle APR Raw Data-Final'!$T$3:$T$1977,"&gt;="&amp;'SB35 Determination Data'!$F356,'5th Cycle APR Raw Data-Final'!$T$3:$T$1977,"&lt;"&amp;E356),SUMIFS('5th Cycle APR Raw Data-Final'!M$3:M$1977,'5th Cycle APR Raw Data-Final'!$A$3:$A$1977,'SB35 Determination Data'!$K356,'5th Cycle APR Raw Data-Final'!$T$3:$T$1977,"&gt;="&amp;'SB35 Determination Data'!$F356,'5th Cycle APR Raw Data-Final'!$T$3:$T$1977,"&lt;="&amp;G356))</f>
        <v>44</v>
      </c>
      <c r="X356" s="100">
        <f t="shared" si="184"/>
        <v>872</v>
      </c>
      <c r="Y356" s="100">
        <f t="shared" si="185"/>
        <v>85</v>
      </c>
      <c r="Z356" s="100">
        <f t="shared" si="186"/>
        <v>872</v>
      </c>
      <c r="AA356" s="112">
        <f t="shared" si="187"/>
        <v>8.8819226750261229E-2</v>
      </c>
      <c r="AB356" s="112">
        <f t="shared" si="188"/>
        <v>8.8819226750261229E-2</v>
      </c>
      <c r="AC356" s="100">
        <f>VLOOKUP(K356,'5th Cycle APR Raw Data-Final'!$A$3:$P$1977,14,FALSE)</f>
        <v>936</v>
      </c>
      <c r="AD356" s="100">
        <f>IF(AN356&lt;1,SUMIFS('5th Cycle APR Raw Data-Final'!$O$3:$O$1977,'5th Cycle APR Raw Data-Final'!$A$3:$A$1977,'SB35 Determination Data'!$K356,'5th Cycle APR Raw Data-Final'!$T$3:$T$1977,"&gt;="&amp;'SB35 Determination Data'!$F356,'5th Cycle APR Raw Data-Final'!$T$3:$T$1977,"&lt;"&amp;E356),SUMIFS('5th Cycle APR Raw Data-Final'!$O$3:$O$1977,'5th Cycle APR Raw Data-Final'!$A$3:$A$1977,'SB35 Determination Data'!$K356,'5th Cycle APR Raw Data-Final'!$T$3:$T$1977,"&gt;="&amp;'SB35 Determination Data'!$F356,'5th Cycle APR Raw Data-Final'!$T$3:$T$1977,"&lt;="&amp;G356))</f>
        <v>67</v>
      </c>
      <c r="AE356" s="100">
        <f t="shared" si="189"/>
        <v>869</v>
      </c>
      <c r="AF356" s="112">
        <f t="shared" si="190"/>
        <v>7.1581196581196577E-2</v>
      </c>
      <c r="AG356" s="100">
        <f>VLOOKUP(K356,'5th Cycle APR Raw Data-Final'!$A$3:$P$1977,16,FALSE)</f>
        <v>1773</v>
      </c>
      <c r="AH356" s="100">
        <f>IF(AN356&lt;1,SUMIFS('5th Cycle APR Raw Data-Final'!$Q$3:$Q$1977,'5th Cycle APR Raw Data-Final'!$A$3:$A$1977,'SB35 Determination Data'!$K356,'5th Cycle APR Raw Data-Final'!$T$3:$T$1977,"&gt;="&amp;'SB35 Determination Data'!$F356,'5th Cycle APR Raw Data-Final'!$T$3:$T$1977,"&lt;"&amp;E356),SUMIFS('5th Cycle APR Raw Data-Final'!$Q$3:$Q$1977,'5th Cycle APR Raw Data-Final'!$A$3:$A$1977,'SB35 Determination Data'!$K356,'5th Cycle APR Raw Data-Final'!$T$3:$T$1977,"&gt;="&amp;'SB35 Determination Data'!$F356,'5th Cycle APR Raw Data-Final'!$T$3:$T$1977,"&lt;="&amp;G356))</f>
        <v>1466</v>
      </c>
      <c r="AI356" s="100">
        <f t="shared" si="191"/>
        <v>307</v>
      </c>
      <c r="AJ356" s="112">
        <f t="shared" si="192"/>
        <v>0.82684715172024814</v>
      </c>
      <c r="AK356" s="100">
        <f>VLOOKUP(K356,'5th Cycle APR Raw Data-Final'!$A$3:$R$1977,18,FALSE)</f>
        <v>5031</v>
      </c>
      <c r="AL356" s="100">
        <f>IF(AN356&lt;1,SUMIFS('5th Cycle APR Raw Data-Final'!$S$3:$S$1977,'5th Cycle APR Raw Data-Final'!$A$3:$A$1977,'SB35 Determination Data'!$K356,'5th Cycle APR Raw Data-Final'!$T$3:$T$1977,"&gt;="&amp;'SB35 Determination Data'!$F356,'5th Cycle APR Raw Data-Final'!$T$3:$T$1977,"&lt;"&amp;E356),SUMIFS('5th Cycle APR Raw Data-Final'!$S$3:$S$1977,'5th Cycle APR Raw Data-Final'!$A$3:$A$1977,'SB35 Determination Data'!$K356,'5th Cycle APR Raw Data-Final'!$T$3:$T$1977,"&gt;="&amp;'SB35 Determination Data'!$F356,'5th Cycle APR Raw Data-Final'!$T$3:$T$1977,"&lt;="&amp;G356))</f>
        <v>1654</v>
      </c>
      <c r="AM356" s="100">
        <f t="shared" si="193"/>
        <v>3377</v>
      </c>
      <c r="AN356" s="114">
        <f t="shared" si="194"/>
        <v>0.5</v>
      </c>
      <c r="AO356" s="2" t="str">
        <f t="shared" si="195"/>
        <v>NO</v>
      </c>
      <c r="AP356" s="2" t="str">
        <f t="shared" si="196"/>
        <v>YES</v>
      </c>
      <c r="AQ356" s="2" t="str">
        <f t="shared" si="197"/>
        <v>NO</v>
      </c>
      <c r="AR356" s="124" t="str">
        <f>VLOOKUP(K356,'2018Submitted'!$A$2:$C$540,3,FALSE)</f>
        <v>Successful</v>
      </c>
      <c r="AS356" s="2" t="str">
        <f t="shared" si="198"/>
        <v>NO</v>
      </c>
      <c r="AT356" s="2" t="str">
        <f t="shared" si="199"/>
        <v>YES</v>
      </c>
    </row>
    <row r="357" spans="1:46" s="2" customFormat="1" ht="12.75" customHeight="1" x14ac:dyDescent="0.2">
      <c r="A357" s="2" t="s">
        <v>116</v>
      </c>
      <c r="B357" s="2" t="str">
        <f t="shared" si="172"/>
        <v>PLACERVILLE</v>
      </c>
      <c r="C357" s="71">
        <f t="shared" si="173"/>
        <v>0.625</v>
      </c>
      <c r="D357" s="72">
        <f t="shared" si="174"/>
        <v>8</v>
      </c>
      <c r="E357" s="99">
        <f t="shared" si="175"/>
        <v>2018</v>
      </c>
      <c r="F357" s="99">
        <f t="shared" si="176"/>
        <v>2014</v>
      </c>
      <c r="G357" s="99" t="str">
        <f t="shared" si="177"/>
        <v>2021</v>
      </c>
      <c r="H357" s="2" t="str">
        <f t="shared" si="178"/>
        <v>10/31/2013</v>
      </c>
      <c r="I357" s="2" t="str">
        <f t="shared" si="179"/>
        <v>10/31/2021</v>
      </c>
      <c r="J357" s="2" t="s">
        <v>32</v>
      </c>
      <c r="K357" s="113" t="s">
        <v>959</v>
      </c>
      <c r="L357" s="100">
        <f>VLOOKUP(K357,'5th Cycle APR Raw Data-Final'!$A$3:$P$1977,6,FALSE)</f>
        <v>78</v>
      </c>
      <c r="M357" s="100">
        <f>IF(AN357&lt;1,SUMIFS('5th Cycle APR Raw Data-Final'!G$3:G$1977,'5th Cycle APR Raw Data-Final'!$A$3:$A$1977,'SB35 Determination Data'!$K357,'5th Cycle APR Raw Data-Final'!$T$3:$T$1977,"&gt;="&amp;'SB35 Determination Data'!$F357,'5th Cycle APR Raw Data-Final'!$T$3:$T$1977,"&lt;"&amp;E357),SUMIFS('5th Cycle APR Raw Data-Final'!G$3:G$1977,'5th Cycle APR Raw Data-Final'!$A$3:$A$1977,'SB35 Determination Data'!$K357,'5th Cycle APR Raw Data-Final'!$T$3:$T$1977,"&gt;="&amp;'SB35 Determination Data'!$F357,'5th Cycle APR Raw Data-Final'!$T$3:$T$1977,"&lt;="&amp;G357))</f>
        <v>0</v>
      </c>
      <c r="N357" s="100">
        <f>IF(AN357&lt;1,SUMIFS('5th Cycle APR Raw Data-Final'!H$3:H$1977,'5th Cycle APR Raw Data-Final'!$A$3:$A$1977,'SB35 Determination Data'!$K357,'5th Cycle APR Raw Data-Final'!$T$3:$T$1977,"&gt;="&amp;'SB35 Determination Data'!$F357,'5th Cycle APR Raw Data-Final'!$T$3:$T$1977,"&lt;"&amp;E357),SUMIFS('5th Cycle APR Raw Data-Final'!H$3:H$1977,'5th Cycle APR Raw Data-Final'!$A$3:$A$1977,'SB35 Determination Data'!$K357,'5th Cycle APR Raw Data-Final'!$T$3:$T$1977,"&gt;="&amp;'SB35 Determination Data'!$F357,'5th Cycle APR Raw Data-Final'!$T$3:$T$1977,"&lt;="&amp;G357))</f>
        <v>0</v>
      </c>
      <c r="O357" s="100">
        <f>IF(AN357&lt;1,SUMIFS('5th Cycle APR Raw Data-Final'!I$3:I$1977,'5th Cycle APR Raw Data-Final'!$A$3:$A$1977,'SB35 Determination Data'!$K357,'5th Cycle APR Raw Data-Final'!$T$3:$T$1977,"&gt;="&amp;'SB35 Determination Data'!$F357,'5th Cycle APR Raw Data-Final'!$T$3:$T$1977,"&lt;"&amp;E357),SUMIFS('5th Cycle APR Raw Data-Final'!I$3:I$1977,'5th Cycle APR Raw Data-Final'!$A$3:$A$1977,'SB35 Determination Data'!$K357,'5th Cycle APR Raw Data-Final'!$T$3:$T$1977,"&gt;="&amp;'SB35 Determination Data'!$F357,'5th Cycle APR Raw Data-Final'!$T$3:$T$1977,"&lt;="&amp;G357))</f>
        <v>0</v>
      </c>
      <c r="P357" s="100">
        <f t="shared" si="180"/>
        <v>78</v>
      </c>
      <c r="Q357" s="112">
        <f t="shared" si="181"/>
        <v>0</v>
      </c>
      <c r="R357" s="101">
        <f t="shared" si="182"/>
        <v>39</v>
      </c>
      <c r="S357" s="101">
        <f t="shared" si="183"/>
        <v>0</v>
      </c>
      <c r="T357" s="100">
        <f>VLOOKUP(K357,'5th Cycle APR Raw Data-Final'!$A$3:$P$1977,10,FALSE)</f>
        <v>55</v>
      </c>
      <c r="U357" s="100">
        <f>IF(AN357&lt;1,SUMIFS('5th Cycle APR Raw Data-Final'!K$3:K$1977,'5th Cycle APR Raw Data-Final'!$A$3:$A$1977,'SB35 Determination Data'!$K357,'5th Cycle APR Raw Data-Final'!$T$3:$T$1977,"&gt;="&amp;'SB35 Determination Data'!$F357,'5th Cycle APR Raw Data-Final'!$T$3:$T$1977,"&lt;"&amp;E357),SUMIFS('5th Cycle APR Raw Data-Final'!K$3:K$1977,'5th Cycle APR Raw Data-Final'!$A$3:$A$1977,'SB35 Determination Data'!$K357,'5th Cycle APR Raw Data-Final'!$T$3:$T$1977,"&gt;="&amp;'SB35 Determination Data'!$F357,'5th Cycle APR Raw Data-Final'!$T$3:$T$1977,"&lt;="&amp;G357))</f>
        <v>0</v>
      </c>
      <c r="V357" s="100">
        <f>IF(AN357&lt;1,SUMIFS('5th Cycle APR Raw Data-Final'!L$3:L$1977,'5th Cycle APR Raw Data-Final'!$A$3:$A$1977,'SB35 Determination Data'!$K357,'5th Cycle APR Raw Data-Final'!$T$3:$T$1977,"&gt;="&amp;'SB35 Determination Data'!$F357,'5th Cycle APR Raw Data-Final'!$T$3:$T$1977,"&lt;"&amp;E357),SUMIFS('5th Cycle APR Raw Data-Final'!L$3:L$1977,'5th Cycle APR Raw Data-Final'!$A$3:$A$1977,'SB35 Determination Data'!$K357,'5th Cycle APR Raw Data-Final'!$T$3:$T$1977,"&gt;="&amp;'SB35 Determination Data'!$F357,'5th Cycle APR Raw Data-Final'!$T$3:$T$1977,"&lt;="&amp;G357))</f>
        <v>0</v>
      </c>
      <c r="W357" s="100">
        <f>IF(AN357&lt;1,SUMIFS('5th Cycle APR Raw Data-Final'!M$3:M$1977,'5th Cycle APR Raw Data-Final'!$A$3:$A$1977,'SB35 Determination Data'!$K357,'5th Cycle APR Raw Data-Final'!$T$3:$T$1977,"&gt;="&amp;'SB35 Determination Data'!$F357,'5th Cycle APR Raw Data-Final'!$T$3:$T$1977,"&lt;"&amp;E357),SUMIFS('5th Cycle APR Raw Data-Final'!M$3:M$1977,'5th Cycle APR Raw Data-Final'!$A$3:$A$1977,'SB35 Determination Data'!$K357,'5th Cycle APR Raw Data-Final'!$T$3:$T$1977,"&gt;="&amp;'SB35 Determination Data'!$F357,'5th Cycle APR Raw Data-Final'!$T$3:$T$1977,"&lt;="&amp;G357))</f>
        <v>0</v>
      </c>
      <c r="X357" s="100">
        <f t="shared" si="184"/>
        <v>55</v>
      </c>
      <c r="Y357" s="100">
        <f t="shared" si="185"/>
        <v>0</v>
      </c>
      <c r="Z357" s="100">
        <f t="shared" si="186"/>
        <v>55</v>
      </c>
      <c r="AA357" s="112">
        <f t="shared" si="187"/>
        <v>0</v>
      </c>
      <c r="AB357" s="112">
        <f t="shared" si="188"/>
        <v>0</v>
      </c>
      <c r="AC357" s="100">
        <f>VLOOKUP(K357,'5th Cycle APR Raw Data-Final'!$A$3:$P$1977,14,FALSE)</f>
        <v>69</v>
      </c>
      <c r="AD357" s="100">
        <f>IF(AN357&lt;1,SUMIFS('5th Cycle APR Raw Data-Final'!$O$3:$O$1977,'5th Cycle APR Raw Data-Final'!$A$3:$A$1977,'SB35 Determination Data'!$K357,'5th Cycle APR Raw Data-Final'!$T$3:$T$1977,"&gt;="&amp;'SB35 Determination Data'!$F357,'5th Cycle APR Raw Data-Final'!$T$3:$T$1977,"&lt;"&amp;E357),SUMIFS('5th Cycle APR Raw Data-Final'!$O$3:$O$1977,'5th Cycle APR Raw Data-Final'!$A$3:$A$1977,'SB35 Determination Data'!$K357,'5th Cycle APR Raw Data-Final'!$T$3:$T$1977,"&gt;="&amp;'SB35 Determination Data'!$F357,'5th Cycle APR Raw Data-Final'!$T$3:$T$1977,"&lt;="&amp;G357))</f>
        <v>51</v>
      </c>
      <c r="AE357" s="100">
        <f t="shared" si="189"/>
        <v>18</v>
      </c>
      <c r="AF357" s="112">
        <f t="shared" si="190"/>
        <v>0.73913043478260865</v>
      </c>
      <c r="AG357" s="100">
        <f>VLOOKUP(K357,'5th Cycle APR Raw Data-Final'!$A$3:$P$1977,16,FALSE)</f>
        <v>170</v>
      </c>
      <c r="AH357" s="100">
        <f>IF(AN357&lt;1,SUMIFS('5th Cycle APR Raw Data-Final'!$Q$3:$Q$1977,'5th Cycle APR Raw Data-Final'!$A$3:$A$1977,'SB35 Determination Data'!$K357,'5th Cycle APR Raw Data-Final'!$T$3:$T$1977,"&gt;="&amp;'SB35 Determination Data'!$F357,'5th Cycle APR Raw Data-Final'!$T$3:$T$1977,"&lt;"&amp;E357),SUMIFS('5th Cycle APR Raw Data-Final'!$Q$3:$Q$1977,'5th Cycle APR Raw Data-Final'!$A$3:$A$1977,'SB35 Determination Data'!$K357,'5th Cycle APR Raw Data-Final'!$T$3:$T$1977,"&gt;="&amp;'SB35 Determination Data'!$F357,'5th Cycle APR Raw Data-Final'!$T$3:$T$1977,"&lt;="&amp;G357))</f>
        <v>122</v>
      </c>
      <c r="AI357" s="100">
        <f t="shared" si="191"/>
        <v>48</v>
      </c>
      <c r="AJ357" s="112">
        <f t="shared" si="192"/>
        <v>0.71764705882352942</v>
      </c>
      <c r="AK357" s="100">
        <f>VLOOKUP(K357,'5th Cycle APR Raw Data-Final'!$A$3:$R$1977,18,FALSE)</f>
        <v>372</v>
      </c>
      <c r="AL357" s="100">
        <f>IF(AN357&lt;1,SUMIFS('5th Cycle APR Raw Data-Final'!$S$3:$S$1977,'5th Cycle APR Raw Data-Final'!$A$3:$A$1977,'SB35 Determination Data'!$K357,'5th Cycle APR Raw Data-Final'!$T$3:$T$1977,"&gt;="&amp;'SB35 Determination Data'!$F357,'5th Cycle APR Raw Data-Final'!$T$3:$T$1977,"&lt;"&amp;E357),SUMIFS('5th Cycle APR Raw Data-Final'!$S$3:$S$1977,'5th Cycle APR Raw Data-Final'!$A$3:$A$1977,'SB35 Determination Data'!$K357,'5th Cycle APR Raw Data-Final'!$T$3:$T$1977,"&gt;="&amp;'SB35 Determination Data'!$F357,'5th Cycle APR Raw Data-Final'!$T$3:$T$1977,"&lt;="&amp;G357))</f>
        <v>173</v>
      </c>
      <c r="AM357" s="100">
        <f t="shared" si="193"/>
        <v>199</v>
      </c>
      <c r="AN357" s="114">
        <f t="shared" si="194"/>
        <v>0.5</v>
      </c>
      <c r="AO357" s="2" t="str">
        <f t="shared" si="195"/>
        <v>NO</v>
      </c>
      <c r="AP357" s="2" t="str">
        <f t="shared" si="196"/>
        <v>YES</v>
      </c>
      <c r="AQ357" s="2" t="str">
        <f t="shared" si="197"/>
        <v>NO</v>
      </c>
      <c r="AR357" s="124" t="str">
        <f>VLOOKUP(K357,'2018Submitted'!$A$2:$C$540,3,FALSE)</f>
        <v>Successful</v>
      </c>
      <c r="AS357" s="2" t="str">
        <f t="shared" si="198"/>
        <v>NO</v>
      </c>
      <c r="AT357" s="2" t="str">
        <f t="shared" si="199"/>
        <v>YES</v>
      </c>
    </row>
    <row r="358" spans="1:46" s="2" customFormat="1" ht="12.75" customHeight="1" x14ac:dyDescent="0.2">
      <c r="A358" s="2" t="s">
        <v>21</v>
      </c>
      <c r="B358" s="2" t="str">
        <f t="shared" si="172"/>
        <v>PLEASANT HILL</v>
      </c>
      <c r="C358" s="71">
        <f t="shared" si="173"/>
        <v>0.5</v>
      </c>
      <c r="D358" s="72">
        <f t="shared" si="174"/>
        <v>8</v>
      </c>
      <c r="E358" s="99">
        <f t="shared" si="175"/>
        <v>2019</v>
      </c>
      <c r="F358" s="99">
        <f t="shared" si="176"/>
        <v>2015</v>
      </c>
      <c r="G358" s="99">
        <f t="shared" si="177"/>
        <v>2022</v>
      </c>
      <c r="H358" s="2" t="str">
        <f t="shared" si="178"/>
        <v>01/31/2015</v>
      </c>
      <c r="I358" s="2" t="str">
        <f t="shared" si="179"/>
        <v>01/31/2023</v>
      </c>
      <c r="J358" s="2" t="s">
        <v>8</v>
      </c>
      <c r="K358" s="113" t="s">
        <v>239</v>
      </c>
      <c r="L358" s="100">
        <f>VLOOKUP(K358,'5th Cycle APR Raw Data-Final'!$A$3:$P$1977,6,FALSE)</f>
        <v>118</v>
      </c>
      <c r="M358" s="100">
        <f>IF(AN358&lt;1,SUMIFS('5th Cycle APR Raw Data-Final'!G$3:G$1977,'5th Cycle APR Raw Data-Final'!$A$3:$A$1977,'SB35 Determination Data'!$K358,'5th Cycle APR Raw Data-Final'!$T$3:$T$1977,"&gt;="&amp;'SB35 Determination Data'!$F358,'5th Cycle APR Raw Data-Final'!$T$3:$T$1977,"&lt;"&amp;E358),SUMIFS('5th Cycle APR Raw Data-Final'!G$3:G$1977,'5th Cycle APR Raw Data-Final'!$A$3:$A$1977,'SB35 Determination Data'!$K358,'5th Cycle APR Raw Data-Final'!$T$3:$T$1977,"&gt;="&amp;'SB35 Determination Data'!$F358,'5th Cycle APR Raw Data-Final'!$T$3:$T$1977,"&lt;="&amp;G358))</f>
        <v>0</v>
      </c>
      <c r="N358" s="100">
        <f>IF(AN358&lt;1,SUMIFS('5th Cycle APR Raw Data-Final'!H$3:H$1977,'5th Cycle APR Raw Data-Final'!$A$3:$A$1977,'SB35 Determination Data'!$K358,'5th Cycle APR Raw Data-Final'!$T$3:$T$1977,"&gt;="&amp;'SB35 Determination Data'!$F358,'5th Cycle APR Raw Data-Final'!$T$3:$T$1977,"&lt;"&amp;E358),SUMIFS('5th Cycle APR Raw Data-Final'!H$3:H$1977,'5th Cycle APR Raw Data-Final'!$A$3:$A$1977,'SB35 Determination Data'!$K358,'5th Cycle APR Raw Data-Final'!$T$3:$T$1977,"&gt;="&amp;'SB35 Determination Data'!$F358,'5th Cycle APR Raw Data-Final'!$T$3:$T$1977,"&lt;="&amp;G358))</f>
        <v>0</v>
      </c>
      <c r="O358" s="100">
        <f>IF(AN358&lt;1,SUMIFS('5th Cycle APR Raw Data-Final'!I$3:I$1977,'5th Cycle APR Raw Data-Final'!$A$3:$A$1977,'SB35 Determination Data'!$K358,'5th Cycle APR Raw Data-Final'!$T$3:$T$1977,"&gt;="&amp;'SB35 Determination Data'!$F358,'5th Cycle APR Raw Data-Final'!$T$3:$T$1977,"&lt;"&amp;E358),SUMIFS('5th Cycle APR Raw Data-Final'!I$3:I$1977,'5th Cycle APR Raw Data-Final'!$A$3:$A$1977,'SB35 Determination Data'!$K358,'5th Cycle APR Raw Data-Final'!$T$3:$T$1977,"&gt;="&amp;'SB35 Determination Data'!$F358,'5th Cycle APR Raw Data-Final'!$T$3:$T$1977,"&lt;="&amp;G358))</f>
        <v>0</v>
      </c>
      <c r="P358" s="100">
        <f t="shared" si="180"/>
        <v>118</v>
      </c>
      <c r="Q358" s="112">
        <f t="shared" si="181"/>
        <v>0</v>
      </c>
      <c r="R358" s="101">
        <f t="shared" si="182"/>
        <v>59</v>
      </c>
      <c r="S358" s="101">
        <f t="shared" si="183"/>
        <v>0</v>
      </c>
      <c r="T358" s="100">
        <f>VLOOKUP(K358,'5th Cycle APR Raw Data-Final'!$A$3:$P$1977,10,FALSE)</f>
        <v>69</v>
      </c>
      <c r="U358" s="100">
        <f>IF(AN358&lt;1,SUMIFS('5th Cycle APR Raw Data-Final'!K$3:K$1977,'5th Cycle APR Raw Data-Final'!$A$3:$A$1977,'SB35 Determination Data'!$K358,'5th Cycle APR Raw Data-Final'!$T$3:$T$1977,"&gt;="&amp;'SB35 Determination Data'!$F358,'5th Cycle APR Raw Data-Final'!$T$3:$T$1977,"&lt;"&amp;E358),SUMIFS('5th Cycle APR Raw Data-Final'!K$3:K$1977,'5th Cycle APR Raw Data-Final'!$A$3:$A$1977,'SB35 Determination Data'!$K358,'5th Cycle APR Raw Data-Final'!$T$3:$T$1977,"&gt;="&amp;'SB35 Determination Data'!$F358,'5th Cycle APR Raw Data-Final'!$T$3:$T$1977,"&lt;="&amp;G358))</f>
        <v>0</v>
      </c>
      <c r="V358" s="100">
        <f>IF(AN358&lt;1,SUMIFS('5th Cycle APR Raw Data-Final'!L$3:L$1977,'5th Cycle APR Raw Data-Final'!$A$3:$A$1977,'SB35 Determination Data'!$K358,'5th Cycle APR Raw Data-Final'!$T$3:$T$1977,"&gt;="&amp;'SB35 Determination Data'!$F358,'5th Cycle APR Raw Data-Final'!$T$3:$T$1977,"&lt;"&amp;E358),SUMIFS('5th Cycle APR Raw Data-Final'!L$3:L$1977,'5th Cycle APR Raw Data-Final'!$A$3:$A$1977,'SB35 Determination Data'!$K358,'5th Cycle APR Raw Data-Final'!$T$3:$T$1977,"&gt;="&amp;'SB35 Determination Data'!$F358,'5th Cycle APR Raw Data-Final'!$T$3:$T$1977,"&lt;="&amp;G358))</f>
        <v>0</v>
      </c>
      <c r="W358" s="100">
        <f>IF(AN358&lt;1,SUMIFS('5th Cycle APR Raw Data-Final'!M$3:M$1977,'5th Cycle APR Raw Data-Final'!$A$3:$A$1977,'SB35 Determination Data'!$K358,'5th Cycle APR Raw Data-Final'!$T$3:$T$1977,"&gt;="&amp;'SB35 Determination Data'!$F358,'5th Cycle APR Raw Data-Final'!$T$3:$T$1977,"&lt;"&amp;E358),SUMIFS('5th Cycle APR Raw Data-Final'!M$3:M$1977,'5th Cycle APR Raw Data-Final'!$A$3:$A$1977,'SB35 Determination Data'!$K358,'5th Cycle APR Raw Data-Final'!$T$3:$T$1977,"&gt;="&amp;'SB35 Determination Data'!$F358,'5th Cycle APR Raw Data-Final'!$T$3:$T$1977,"&lt;="&amp;G358))</f>
        <v>0</v>
      </c>
      <c r="X358" s="100">
        <f t="shared" si="184"/>
        <v>69</v>
      </c>
      <c r="Y358" s="100">
        <f t="shared" si="185"/>
        <v>0</v>
      </c>
      <c r="Z358" s="100">
        <f t="shared" si="186"/>
        <v>69</v>
      </c>
      <c r="AA358" s="112">
        <f t="shared" si="187"/>
        <v>0</v>
      </c>
      <c r="AB358" s="112">
        <f t="shared" si="188"/>
        <v>0</v>
      </c>
      <c r="AC358" s="100">
        <f>VLOOKUP(K358,'5th Cycle APR Raw Data-Final'!$A$3:$P$1977,14,FALSE)</f>
        <v>84</v>
      </c>
      <c r="AD358" s="100">
        <f>IF(AN358&lt;1,SUMIFS('5th Cycle APR Raw Data-Final'!$O$3:$O$1977,'5th Cycle APR Raw Data-Final'!$A$3:$A$1977,'SB35 Determination Data'!$K358,'5th Cycle APR Raw Data-Final'!$T$3:$T$1977,"&gt;="&amp;'SB35 Determination Data'!$F358,'5th Cycle APR Raw Data-Final'!$T$3:$T$1977,"&lt;"&amp;E358),SUMIFS('5th Cycle APR Raw Data-Final'!$O$3:$O$1977,'5th Cycle APR Raw Data-Final'!$A$3:$A$1977,'SB35 Determination Data'!$K358,'5th Cycle APR Raw Data-Final'!$T$3:$T$1977,"&gt;="&amp;'SB35 Determination Data'!$F358,'5th Cycle APR Raw Data-Final'!$T$3:$T$1977,"&lt;="&amp;G358))</f>
        <v>13</v>
      </c>
      <c r="AE358" s="100">
        <f t="shared" si="189"/>
        <v>71</v>
      </c>
      <c r="AF358" s="112">
        <f t="shared" si="190"/>
        <v>0.15476190476190477</v>
      </c>
      <c r="AG358" s="100">
        <f>VLOOKUP(K358,'5th Cycle APR Raw Data-Final'!$A$3:$P$1977,16,FALSE)</f>
        <v>177</v>
      </c>
      <c r="AH358" s="100">
        <f>IF(AN358&lt;1,SUMIFS('5th Cycle APR Raw Data-Final'!$Q$3:$Q$1977,'5th Cycle APR Raw Data-Final'!$A$3:$A$1977,'SB35 Determination Data'!$K358,'5th Cycle APR Raw Data-Final'!$T$3:$T$1977,"&gt;="&amp;'SB35 Determination Data'!$F358,'5th Cycle APR Raw Data-Final'!$T$3:$T$1977,"&lt;"&amp;E358),SUMIFS('5th Cycle APR Raw Data-Final'!$Q$3:$Q$1977,'5th Cycle APR Raw Data-Final'!$A$3:$A$1977,'SB35 Determination Data'!$K358,'5th Cycle APR Raw Data-Final'!$T$3:$T$1977,"&gt;="&amp;'SB35 Determination Data'!$F358,'5th Cycle APR Raw Data-Final'!$T$3:$T$1977,"&lt;="&amp;G358))</f>
        <v>60</v>
      </c>
      <c r="AI358" s="100">
        <f t="shared" si="191"/>
        <v>117</v>
      </c>
      <c r="AJ358" s="112">
        <f t="shared" si="192"/>
        <v>0.33898305084745761</v>
      </c>
      <c r="AK358" s="100">
        <f>VLOOKUP(K358,'5th Cycle APR Raw Data-Final'!$A$3:$R$1977,18,FALSE)</f>
        <v>448</v>
      </c>
      <c r="AL358" s="100">
        <f>IF(AN358&lt;1,SUMIFS('5th Cycle APR Raw Data-Final'!$S$3:$S$1977,'5th Cycle APR Raw Data-Final'!$A$3:$A$1977,'SB35 Determination Data'!$K358,'5th Cycle APR Raw Data-Final'!$T$3:$T$1977,"&gt;="&amp;'SB35 Determination Data'!$F358,'5th Cycle APR Raw Data-Final'!$T$3:$T$1977,"&lt;"&amp;E358),SUMIFS('5th Cycle APR Raw Data-Final'!$S$3:$S$1977,'5th Cycle APR Raw Data-Final'!$A$3:$A$1977,'SB35 Determination Data'!$K358,'5th Cycle APR Raw Data-Final'!$T$3:$T$1977,"&gt;="&amp;'SB35 Determination Data'!$F358,'5th Cycle APR Raw Data-Final'!$T$3:$T$1977,"&lt;="&amp;G358))</f>
        <v>73</v>
      </c>
      <c r="AM358" s="100">
        <f t="shared" si="193"/>
        <v>375</v>
      </c>
      <c r="AN358" s="114">
        <f t="shared" si="194"/>
        <v>0.5</v>
      </c>
      <c r="AO358" s="2" t="str">
        <f t="shared" si="195"/>
        <v>YES</v>
      </c>
      <c r="AP358" s="2" t="str">
        <f t="shared" si="196"/>
        <v>NO</v>
      </c>
      <c r="AQ358" s="2" t="str">
        <f t="shared" si="197"/>
        <v>NO</v>
      </c>
      <c r="AR358" s="124" t="str">
        <f>VLOOKUP(K358,'2018Submitted'!$A$2:$C$540,3,FALSE)</f>
        <v>Successful</v>
      </c>
      <c r="AS358" s="2" t="str">
        <f t="shared" si="198"/>
        <v>NO</v>
      </c>
      <c r="AT358" s="2" t="str">
        <f t="shared" si="199"/>
        <v>NO</v>
      </c>
    </row>
    <row r="359" spans="1:46" s="2" customFormat="1" ht="12.75" customHeight="1" x14ac:dyDescent="0.2">
      <c r="A359" s="2" t="s">
        <v>7</v>
      </c>
      <c r="B359" s="2" t="str">
        <f t="shared" si="172"/>
        <v>PLEASANTON</v>
      </c>
      <c r="C359" s="71">
        <f t="shared" si="173"/>
        <v>0.5</v>
      </c>
      <c r="D359" s="72">
        <f t="shared" si="174"/>
        <v>8</v>
      </c>
      <c r="E359" s="99">
        <f t="shared" si="175"/>
        <v>2019</v>
      </c>
      <c r="F359" s="99">
        <f t="shared" si="176"/>
        <v>2015</v>
      </c>
      <c r="G359" s="99">
        <f t="shared" si="177"/>
        <v>2022</v>
      </c>
      <c r="H359" s="2" t="str">
        <f t="shared" si="178"/>
        <v>01/31/2015</v>
      </c>
      <c r="I359" s="2" t="str">
        <f t="shared" si="179"/>
        <v>01/31/2023</v>
      </c>
      <c r="J359" s="2" t="s">
        <v>8</v>
      </c>
      <c r="K359" s="113" t="s">
        <v>240</v>
      </c>
      <c r="L359" s="100">
        <f>VLOOKUP(K359,'5th Cycle APR Raw Data-Final'!$A$3:$P$1977,6,FALSE)</f>
        <v>716</v>
      </c>
      <c r="M359" s="100">
        <f>IF(AN359&lt;1,SUMIFS('5th Cycle APR Raw Data-Final'!G$3:G$1977,'5th Cycle APR Raw Data-Final'!$A$3:$A$1977,'SB35 Determination Data'!$K359,'5th Cycle APR Raw Data-Final'!$T$3:$T$1977,"&gt;="&amp;'SB35 Determination Data'!$F359,'5th Cycle APR Raw Data-Final'!$T$3:$T$1977,"&lt;"&amp;E359),SUMIFS('5th Cycle APR Raw Data-Final'!G$3:G$1977,'5th Cycle APR Raw Data-Final'!$A$3:$A$1977,'SB35 Determination Data'!$K359,'5th Cycle APR Raw Data-Final'!$T$3:$T$1977,"&gt;="&amp;'SB35 Determination Data'!$F359,'5th Cycle APR Raw Data-Final'!$T$3:$T$1977,"&lt;="&amp;G359))</f>
        <v>245</v>
      </c>
      <c r="N359" s="100">
        <f>IF(AN359&lt;1,SUMIFS('5th Cycle APR Raw Data-Final'!H$3:H$1977,'5th Cycle APR Raw Data-Final'!$A$3:$A$1977,'SB35 Determination Data'!$K359,'5th Cycle APR Raw Data-Final'!$T$3:$T$1977,"&gt;="&amp;'SB35 Determination Data'!$F359,'5th Cycle APR Raw Data-Final'!$T$3:$T$1977,"&lt;"&amp;E359),SUMIFS('5th Cycle APR Raw Data-Final'!H$3:H$1977,'5th Cycle APR Raw Data-Final'!$A$3:$A$1977,'SB35 Determination Data'!$K359,'5th Cycle APR Raw Data-Final'!$T$3:$T$1977,"&gt;="&amp;'SB35 Determination Data'!$F359,'5th Cycle APR Raw Data-Final'!$T$3:$T$1977,"&lt;="&amp;G359))</f>
        <v>245</v>
      </c>
      <c r="O359" s="100">
        <f>IF(AN359&lt;1,SUMIFS('5th Cycle APR Raw Data-Final'!I$3:I$1977,'5th Cycle APR Raw Data-Final'!$A$3:$A$1977,'SB35 Determination Data'!$K359,'5th Cycle APR Raw Data-Final'!$T$3:$T$1977,"&gt;="&amp;'SB35 Determination Data'!$F359,'5th Cycle APR Raw Data-Final'!$T$3:$T$1977,"&lt;"&amp;E359),SUMIFS('5th Cycle APR Raw Data-Final'!I$3:I$1977,'5th Cycle APR Raw Data-Final'!$A$3:$A$1977,'SB35 Determination Data'!$K359,'5th Cycle APR Raw Data-Final'!$T$3:$T$1977,"&gt;="&amp;'SB35 Determination Data'!$F359,'5th Cycle APR Raw Data-Final'!$T$3:$T$1977,"&lt;="&amp;G359))</f>
        <v>0</v>
      </c>
      <c r="P359" s="100">
        <f t="shared" si="180"/>
        <v>471</v>
      </c>
      <c r="Q359" s="112">
        <f t="shared" si="181"/>
        <v>0.34217877094972066</v>
      </c>
      <c r="R359" s="101">
        <f t="shared" si="182"/>
        <v>358</v>
      </c>
      <c r="S359" s="101">
        <f t="shared" si="183"/>
        <v>0</v>
      </c>
      <c r="T359" s="100">
        <f>VLOOKUP(K359,'5th Cycle APR Raw Data-Final'!$A$3:$P$1977,10,FALSE)</f>
        <v>391</v>
      </c>
      <c r="U359" s="100">
        <f>IF(AN359&lt;1,SUMIFS('5th Cycle APR Raw Data-Final'!K$3:K$1977,'5th Cycle APR Raw Data-Final'!$A$3:$A$1977,'SB35 Determination Data'!$K359,'5th Cycle APR Raw Data-Final'!$T$3:$T$1977,"&gt;="&amp;'SB35 Determination Data'!$F359,'5th Cycle APR Raw Data-Final'!$T$3:$T$1977,"&lt;"&amp;E359),SUMIFS('5th Cycle APR Raw Data-Final'!K$3:K$1977,'5th Cycle APR Raw Data-Final'!$A$3:$A$1977,'SB35 Determination Data'!$K359,'5th Cycle APR Raw Data-Final'!$T$3:$T$1977,"&gt;="&amp;'SB35 Determination Data'!$F359,'5th Cycle APR Raw Data-Final'!$T$3:$T$1977,"&lt;="&amp;G359))</f>
        <v>72</v>
      </c>
      <c r="V359" s="100">
        <f>IF(AN359&lt;1,SUMIFS('5th Cycle APR Raw Data-Final'!L$3:L$1977,'5th Cycle APR Raw Data-Final'!$A$3:$A$1977,'SB35 Determination Data'!$K359,'5th Cycle APR Raw Data-Final'!$T$3:$T$1977,"&gt;="&amp;'SB35 Determination Data'!$F359,'5th Cycle APR Raw Data-Final'!$T$3:$T$1977,"&lt;"&amp;E359),SUMIFS('5th Cycle APR Raw Data-Final'!L$3:L$1977,'5th Cycle APR Raw Data-Final'!$A$3:$A$1977,'SB35 Determination Data'!$K359,'5th Cycle APR Raw Data-Final'!$T$3:$T$1977,"&gt;="&amp;'SB35 Determination Data'!$F359,'5th Cycle APR Raw Data-Final'!$T$3:$T$1977,"&lt;="&amp;G359))</f>
        <v>71</v>
      </c>
      <c r="W359" s="100">
        <f>IF(AN359&lt;1,SUMIFS('5th Cycle APR Raw Data-Final'!M$3:M$1977,'5th Cycle APR Raw Data-Final'!$A$3:$A$1977,'SB35 Determination Data'!$K359,'5th Cycle APR Raw Data-Final'!$T$3:$T$1977,"&gt;="&amp;'SB35 Determination Data'!$F359,'5th Cycle APR Raw Data-Final'!$T$3:$T$1977,"&lt;"&amp;E359),SUMIFS('5th Cycle APR Raw Data-Final'!M$3:M$1977,'5th Cycle APR Raw Data-Final'!$A$3:$A$1977,'SB35 Determination Data'!$K359,'5th Cycle APR Raw Data-Final'!$T$3:$T$1977,"&gt;="&amp;'SB35 Determination Data'!$F359,'5th Cycle APR Raw Data-Final'!$T$3:$T$1977,"&lt;="&amp;G359))</f>
        <v>1</v>
      </c>
      <c r="X359" s="100">
        <f t="shared" si="184"/>
        <v>319</v>
      </c>
      <c r="Y359" s="100">
        <f t="shared" si="185"/>
        <v>72</v>
      </c>
      <c r="Z359" s="100">
        <f t="shared" si="186"/>
        <v>319</v>
      </c>
      <c r="AA359" s="112">
        <f t="shared" si="187"/>
        <v>0.18414322250639387</v>
      </c>
      <c r="AB359" s="112">
        <f t="shared" si="188"/>
        <v>0.18414322250639387</v>
      </c>
      <c r="AC359" s="100">
        <f>VLOOKUP(K359,'5th Cycle APR Raw Data-Final'!$A$3:$P$1977,14,FALSE)</f>
        <v>407</v>
      </c>
      <c r="AD359" s="100">
        <f>IF(AN359&lt;1,SUMIFS('5th Cycle APR Raw Data-Final'!$O$3:$O$1977,'5th Cycle APR Raw Data-Final'!$A$3:$A$1977,'SB35 Determination Data'!$K359,'5th Cycle APR Raw Data-Final'!$T$3:$T$1977,"&gt;="&amp;'SB35 Determination Data'!$F359,'5th Cycle APR Raw Data-Final'!$T$3:$T$1977,"&lt;"&amp;E359),SUMIFS('5th Cycle APR Raw Data-Final'!$O$3:$O$1977,'5th Cycle APR Raw Data-Final'!$A$3:$A$1977,'SB35 Determination Data'!$K359,'5th Cycle APR Raw Data-Final'!$T$3:$T$1977,"&gt;="&amp;'SB35 Determination Data'!$F359,'5th Cycle APR Raw Data-Final'!$T$3:$T$1977,"&lt;="&amp;G359))</f>
        <v>27</v>
      </c>
      <c r="AE359" s="100">
        <f t="shared" si="189"/>
        <v>380</v>
      </c>
      <c r="AF359" s="112">
        <f t="shared" si="190"/>
        <v>6.6339066339066333E-2</v>
      </c>
      <c r="AG359" s="100">
        <f>VLOOKUP(K359,'5th Cycle APR Raw Data-Final'!$A$3:$P$1977,16,FALSE)</f>
        <v>553</v>
      </c>
      <c r="AH359" s="100">
        <f>IF(AN359&lt;1,SUMIFS('5th Cycle APR Raw Data-Final'!$Q$3:$Q$1977,'5th Cycle APR Raw Data-Final'!$A$3:$A$1977,'SB35 Determination Data'!$K359,'5th Cycle APR Raw Data-Final'!$T$3:$T$1977,"&gt;="&amp;'SB35 Determination Data'!$F359,'5th Cycle APR Raw Data-Final'!$T$3:$T$1977,"&lt;"&amp;E359),SUMIFS('5th Cycle APR Raw Data-Final'!$Q$3:$Q$1977,'5th Cycle APR Raw Data-Final'!$A$3:$A$1977,'SB35 Determination Data'!$K359,'5th Cycle APR Raw Data-Final'!$T$3:$T$1977,"&gt;="&amp;'SB35 Determination Data'!$F359,'5th Cycle APR Raw Data-Final'!$T$3:$T$1977,"&lt;="&amp;G359))</f>
        <v>1470</v>
      </c>
      <c r="AI359" s="100">
        <f t="shared" si="191"/>
        <v>0</v>
      </c>
      <c r="AJ359" s="112">
        <f t="shared" si="192"/>
        <v>2.6582278481012658</v>
      </c>
      <c r="AK359" s="100">
        <f>VLOOKUP(K359,'5th Cycle APR Raw Data-Final'!$A$3:$R$1977,18,FALSE)</f>
        <v>2067</v>
      </c>
      <c r="AL359" s="100">
        <f>IF(AN359&lt;1,SUMIFS('5th Cycle APR Raw Data-Final'!$S$3:$S$1977,'5th Cycle APR Raw Data-Final'!$A$3:$A$1977,'SB35 Determination Data'!$K359,'5th Cycle APR Raw Data-Final'!$T$3:$T$1977,"&gt;="&amp;'SB35 Determination Data'!$F359,'5th Cycle APR Raw Data-Final'!$T$3:$T$1977,"&lt;"&amp;E359),SUMIFS('5th Cycle APR Raw Data-Final'!$S$3:$S$1977,'5th Cycle APR Raw Data-Final'!$A$3:$A$1977,'SB35 Determination Data'!$K359,'5th Cycle APR Raw Data-Final'!$T$3:$T$1977,"&gt;="&amp;'SB35 Determination Data'!$F359,'5th Cycle APR Raw Data-Final'!$T$3:$T$1977,"&lt;="&amp;G359))</f>
        <v>1814</v>
      </c>
      <c r="AM359" s="100">
        <f t="shared" si="193"/>
        <v>1170</v>
      </c>
      <c r="AN359" s="114">
        <f t="shared" si="194"/>
        <v>0.5</v>
      </c>
      <c r="AO359" s="2" t="str">
        <f t="shared" si="195"/>
        <v>NO</v>
      </c>
      <c r="AP359" s="2" t="str">
        <f t="shared" si="196"/>
        <v>YES</v>
      </c>
      <c r="AQ359" s="2" t="str">
        <f t="shared" si="197"/>
        <v>NO</v>
      </c>
      <c r="AR359" s="124" t="str">
        <f>VLOOKUP(K359,'2018Submitted'!$A$2:$C$540,3,FALSE)</f>
        <v>Successful</v>
      </c>
      <c r="AS359" s="2" t="str">
        <f t="shared" si="198"/>
        <v>NO</v>
      </c>
      <c r="AT359" s="2" t="str">
        <f t="shared" si="199"/>
        <v>YES</v>
      </c>
    </row>
    <row r="360" spans="1:46" s="2" customFormat="1" ht="12.75" customHeight="1" x14ac:dyDescent="0.2">
      <c r="A360" s="2" t="s">
        <v>961</v>
      </c>
      <c r="B360" s="2" t="str">
        <f t="shared" si="172"/>
        <v>PLUMAS COUNTY</v>
      </c>
      <c r="C360" s="71">
        <f t="shared" si="173"/>
        <v>1</v>
      </c>
      <c r="D360" s="72">
        <f t="shared" si="174"/>
        <v>5</v>
      </c>
      <c r="E360" s="99">
        <f t="shared" si="175"/>
        <v>2017</v>
      </c>
      <c r="F360" s="99">
        <f t="shared" si="176"/>
        <v>2014</v>
      </c>
      <c r="G360" s="99">
        <f t="shared" si="177"/>
        <v>2018</v>
      </c>
      <c r="H360" s="2" t="str">
        <f t="shared" si="178"/>
        <v>06/30/2014</v>
      </c>
      <c r="I360" s="2" t="str">
        <f t="shared" si="179"/>
        <v>06/30/2019</v>
      </c>
      <c r="J360" s="2" t="s">
        <v>13</v>
      </c>
      <c r="K360" s="113" t="s">
        <v>960</v>
      </c>
      <c r="L360" s="100">
        <f>VLOOKUP(K360,'5th Cycle APR Raw Data-Final'!$A$3:$P$1977,6,FALSE)</f>
        <v>12</v>
      </c>
      <c r="M360" s="100">
        <f>IF(AN360&lt;1,SUMIFS('5th Cycle APR Raw Data-Final'!G$3:G$1977,'5th Cycle APR Raw Data-Final'!$A$3:$A$1977,'SB35 Determination Data'!$K360,'5th Cycle APR Raw Data-Final'!$T$3:$T$1977,"&gt;="&amp;'SB35 Determination Data'!$F360,'5th Cycle APR Raw Data-Final'!$T$3:$T$1977,"&lt;"&amp;E360),SUMIFS('5th Cycle APR Raw Data-Final'!G$3:G$1977,'5th Cycle APR Raw Data-Final'!$A$3:$A$1977,'SB35 Determination Data'!$K360,'5th Cycle APR Raw Data-Final'!$T$3:$T$1977,"&gt;="&amp;'SB35 Determination Data'!$F360,'5th Cycle APR Raw Data-Final'!$T$3:$T$1977,"&lt;="&amp;G360))</f>
        <v>0</v>
      </c>
      <c r="N360" s="100">
        <f>IF(AN360&lt;1,SUMIFS('5th Cycle APR Raw Data-Final'!H$3:H$1977,'5th Cycle APR Raw Data-Final'!$A$3:$A$1977,'SB35 Determination Data'!$K360,'5th Cycle APR Raw Data-Final'!$T$3:$T$1977,"&gt;="&amp;'SB35 Determination Data'!$F360,'5th Cycle APR Raw Data-Final'!$T$3:$T$1977,"&lt;"&amp;E360),SUMIFS('5th Cycle APR Raw Data-Final'!H$3:H$1977,'5th Cycle APR Raw Data-Final'!$A$3:$A$1977,'SB35 Determination Data'!$K360,'5th Cycle APR Raw Data-Final'!$T$3:$T$1977,"&gt;="&amp;'SB35 Determination Data'!$F360,'5th Cycle APR Raw Data-Final'!$T$3:$T$1977,"&lt;="&amp;G360))</f>
        <v>0</v>
      </c>
      <c r="O360" s="100">
        <f>IF(AN360&lt;1,SUMIFS('5th Cycle APR Raw Data-Final'!I$3:I$1977,'5th Cycle APR Raw Data-Final'!$A$3:$A$1977,'SB35 Determination Data'!$K360,'5th Cycle APR Raw Data-Final'!$T$3:$T$1977,"&gt;="&amp;'SB35 Determination Data'!$F360,'5th Cycle APR Raw Data-Final'!$T$3:$T$1977,"&lt;"&amp;E360),SUMIFS('5th Cycle APR Raw Data-Final'!I$3:I$1977,'5th Cycle APR Raw Data-Final'!$A$3:$A$1977,'SB35 Determination Data'!$K360,'5th Cycle APR Raw Data-Final'!$T$3:$T$1977,"&gt;="&amp;'SB35 Determination Data'!$F360,'5th Cycle APR Raw Data-Final'!$T$3:$T$1977,"&lt;="&amp;G360))</f>
        <v>0</v>
      </c>
      <c r="P360" s="100">
        <f t="shared" si="180"/>
        <v>12</v>
      </c>
      <c r="Q360" s="112">
        <f t="shared" si="181"/>
        <v>0</v>
      </c>
      <c r="R360" s="101">
        <f t="shared" si="182"/>
        <v>12</v>
      </c>
      <c r="S360" s="101">
        <f t="shared" si="183"/>
        <v>0</v>
      </c>
      <c r="T360" s="100">
        <f>VLOOKUP(K360,'5th Cycle APR Raw Data-Final'!$A$3:$P$1977,10,FALSE)</f>
        <v>8</v>
      </c>
      <c r="U360" s="100">
        <f>IF(AN360&lt;1,SUMIFS('5th Cycle APR Raw Data-Final'!K$3:K$1977,'5th Cycle APR Raw Data-Final'!$A$3:$A$1977,'SB35 Determination Data'!$K360,'5th Cycle APR Raw Data-Final'!$T$3:$T$1977,"&gt;="&amp;'SB35 Determination Data'!$F360,'5th Cycle APR Raw Data-Final'!$T$3:$T$1977,"&lt;"&amp;E360),SUMIFS('5th Cycle APR Raw Data-Final'!K$3:K$1977,'5th Cycle APR Raw Data-Final'!$A$3:$A$1977,'SB35 Determination Data'!$K360,'5th Cycle APR Raw Data-Final'!$T$3:$T$1977,"&gt;="&amp;'SB35 Determination Data'!$F360,'5th Cycle APR Raw Data-Final'!$T$3:$T$1977,"&lt;="&amp;G360))</f>
        <v>0</v>
      </c>
      <c r="V360" s="100">
        <f>IF(AN360&lt;1,SUMIFS('5th Cycle APR Raw Data-Final'!L$3:L$1977,'5th Cycle APR Raw Data-Final'!$A$3:$A$1977,'SB35 Determination Data'!$K360,'5th Cycle APR Raw Data-Final'!$T$3:$T$1977,"&gt;="&amp;'SB35 Determination Data'!$F360,'5th Cycle APR Raw Data-Final'!$T$3:$T$1977,"&lt;"&amp;E360),SUMIFS('5th Cycle APR Raw Data-Final'!L$3:L$1977,'5th Cycle APR Raw Data-Final'!$A$3:$A$1977,'SB35 Determination Data'!$K360,'5th Cycle APR Raw Data-Final'!$T$3:$T$1977,"&gt;="&amp;'SB35 Determination Data'!$F360,'5th Cycle APR Raw Data-Final'!$T$3:$T$1977,"&lt;="&amp;G360))</f>
        <v>0</v>
      </c>
      <c r="W360" s="100">
        <f>IF(AN360&lt;1,SUMIFS('5th Cycle APR Raw Data-Final'!M$3:M$1977,'5th Cycle APR Raw Data-Final'!$A$3:$A$1977,'SB35 Determination Data'!$K360,'5th Cycle APR Raw Data-Final'!$T$3:$T$1977,"&gt;="&amp;'SB35 Determination Data'!$F360,'5th Cycle APR Raw Data-Final'!$T$3:$T$1977,"&lt;"&amp;E360),SUMIFS('5th Cycle APR Raw Data-Final'!M$3:M$1977,'5th Cycle APR Raw Data-Final'!$A$3:$A$1977,'SB35 Determination Data'!$K360,'5th Cycle APR Raw Data-Final'!$T$3:$T$1977,"&gt;="&amp;'SB35 Determination Data'!$F360,'5th Cycle APR Raw Data-Final'!$T$3:$T$1977,"&lt;="&amp;G360))</f>
        <v>0</v>
      </c>
      <c r="X360" s="100">
        <f t="shared" si="184"/>
        <v>8</v>
      </c>
      <c r="Y360" s="100">
        <f t="shared" si="185"/>
        <v>0</v>
      </c>
      <c r="Z360" s="100">
        <f t="shared" si="186"/>
        <v>8</v>
      </c>
      <c r="AA360" s="112">
        <f t="shared" si="187"/>
        <v>0</v>
      </c>
      <c r="AB360" s="112">
        <f t="shared" si="188"/>
        <v>0</v>
      </c>
      <c r="AC360" s="100">
        <f>VLOOKUP(K360,'5th Cycle APR Raw Data-Final'!$A$3:$P$1977,14,FALSE)</f>
        <v>12</v>
      </c>
      <c r="AD360" s="100">
        <f>IF(AN360&lt;1,SUMIFS('5th Cycle APR Raw Data-Final'!$O$3:$O$1977,'5th Cycle APR Raw Data-Final'!$A$3:$A$1977,'SB35 Determination Data'!$K360,'5th Cycle APR Raw Data-Final'!$T$3:$T$1977,"&gt;="&amp;'SB35 Determination Data'!$F360,'5th Cycle APR Raw Data-Final'!$T$3:$T$1977,"&lt;"&amp;E360),SUMIFS('5th Cycle APR Raw Data-Final'!$O$3:$O$1977,'5th Cycle APR Raw Data-Final'!$A$3:$A$1977,'SB35 Determination Data'!$K360,'5th Cycle APR Raw Data-Final'!$T$3:$T$1977,"&gt;="&amp;'SB35 Determination Data'!$F360,'5th Cycle APR Raw Data-Final'!$T$3:$T$1977,"&lt;="&amp;G360))</f>
        <v>34</v>
      </c>
      <c r="AE360" s="100">
        <f t="shared" si="189"/>
        <v>0</v>
      </c>
      <c r="AF360" s="112">
        <f t="shared" si="190"/>
        <v>2.8333333333333335</v>
      </c>
      <c r="AG360" s="100">
        <f>VLOOKUP(K360,'5th Cycle APR Raw Data-Final'!$A$3:$P$1977,16,FALSE)</f>
        <v>25</v>
      </c>
      <c r="AH360" s="100">
        <f>IF(AN360&lt;1,SUMIFS('5th Cycle APR Raw Data-Final'!$Q$3:$Q$1977,'5th Cycle APR Raw Data-Final'!$A$3:$A$1977,'SB35 Determination Data'!$K360,'5th Cycle APR Raw Data-Final'!$T$3:$T$1977,"&gt;="&amp;'SB35 Determination Data'!$F360,'5th Cycle APR Raw Data-Final'!$T$3:$T$1977,"&lt;"&amp;E360),SUMIFS('5th Cycle APR Raw Data-Final'!$Q$3:$Q$1977,'5th Cycle APR Raw Data-Final'!$A$3:$A$1977,'SB35 Determination Data'!$K360,'5th Cycle APR Raw Data-Final'!$T$3:$T$1977,"&gt;="&amp;'SB35 Determination Data'!$F360,'5th Cycle APR Raw Data-Final'!$T$3:$T$1977,"&lt;="&amp;G360))</f>
        <v>100</v>
      </c>
      <c r="AI360" s="100">
        <f t="shared" si="191"/>
        <v>0</v>
      </c>
      <c r="AJ360" s="112">
        <f t="shared" si="192"/>
        <v>4</v>
      </c>
      <c r="AK360" s="100">
        <f>VLOOKUP(K360,'5th Cycle APR Raw Data-Final'!$A$3:$R$1977,18,FALSE)</f>
        <v>57</v>
      </c>
      <c r="AL360" s="100">
        <f>IF(AN360&lt;1,SUMIFS('5th Cycle APR Raw Data-Final'!$S$3:$S$1977,'5th Cycle APR Raw Data-Final'!$A$3:$A$1977,'SB35 Determination Data'!$K360,'5th Cycle APR Raw Data-Final'!$T$3:$T$1977,"&gt;="&amp;'SB35 Determination Data'!$F360,'5th Cycle APR Raw Data-Final'!$T$3:$T$1977,"&lt;"&amp;E360),SUMIFS('5th Cycle APR Raw Data-Final'!$S$3:$S$1977,'5th Cycle APR Raw Data-Final'!$A$3:$A$1977,'SB35 Determination Data'!$K360,'5th Cycle APR Raw Data-Final'!$T$3:$T$1977,"&gt;="&amp;'SB35 Determination Data'!$F360,'5th Cycle APR Raw Data-Final'!$T$3:$T$1977,"&lt;="&amp;G360))</f>
        <v>134</v>
      </c>
      <c r="AM360" s="100">
        <f t="shared" si="193"/>
        <v>20</v>
      </c>
      <c r="AN360" s="114">
        <f t="shared" si="194"/>
        <v>1</v>
      </c>
      <c r="AO360" s="2" t="str">
        <f t="shared" si="195"/>
        <v>NO</v>
      </c>
      <c r="AP360" s="2" t="str">
        <f t="shared" si="196"/>
        <v>YES</v>
      </c>
      <c r="AQ360" s="2" t="str">
        <f t="shared" si="197"/>
        <v>NO</v>
      </c>
      <c r="AR360" s="124" t="str">
        <f>VLOOKUP(K360,'2018Submitted'!$A$2:$C$540,3,FALSE)</f>
        <v>Successful</v>
      </c>
      <c r="AS360" s="2" t="str">
        <f t="shared" si="198"/>
        <v>NO</v>
      </c>
      <c r="AT360" s="2" t="str">
        <f t="shared" si="199"/>
        <v>YES</v>
      </c>
    </row>
    <row r="361" spans="1:46" s="2" customFormat="1" ht="12.75" customHeight="1" x14ac:dyDescent="0.2">
      <c r="A361" s="2" t="s">
        <v>14</v>
      </c>
      <c r="B361" s="2" t="str">
        <f t="shared" si="172"/>
        <v>PLYMOUTH</v>
      </c>
      <c r="C361" s="71">
        <f t="shared" si="173"/>
        <v>1</v>
      </c>
      <c r="D361" s="72">
        <f t="shared" si="174"/>
        <v>5</v>
      </c>
      <c r="E361" s="99">
        <f t="shared" si="175"/>
        <v>2017</v>
      </c>
      <c r="F361" s="99">
        <f t="shared" si="176"/>
        <v>2014</v>
      </c>
      <c r="G361" s="99">
        <f t="shared" si="177"/>
        <v>2018</v>
      </c>
      <c r="H361" s="2" t="str">
        <f t="shared" si="178"/>
        <v>06/30/2014</v>
      </c>
      <c r="I361" s="2" t="str">
        <f t="shared" si="179"/>
        <v>06/30/2019</v>
      </c>
      <c r="J361" s="2" t="s">
        <v>13</v>
      </c>
      <c r="K361" s="113" t="s">
        <v>1111</v>
      </c>
      <c r="L361" s="100">
        <f>VLOOKUP(K361,'5th Cycle APR Raw Data-Final'!$A$3:$P$1977,6,FALSE)</f>
        <v>1</v>
      </c>
      <c r="M361" s="100">
        <f>IF(AN361&lt;1,SUMIFS('5th Cycle APR Raw Data-Final'!G$3:G$1977,'5th Cycle APR Raw Data-Final'!$A$3:$A$1977,'SB35 Determination Data'!$K361,'5th Cycle APR Raw Data-Final'!$T$3:$T$1977,"&gt;="&amp;'SB35 Determination Data'!$F361,'5th Cycle APR Raw Data-Final'!$T$3:$T$1977,"&lt;"&amp;E361),SUMIFS('5th Cycle APR Raw Data-Final'!G$3:G$1977,'5th Cycle APR Raw Data-Final'!$A$3:$A$1977,'SB35 Determination Data'!$K361,'5th Cycle APR Raw Data-Final'!$T$3:$T$1977,"&gt;="&amp;'SB35 Determination Data'!$F361,'5th Cycle APR Raw Data-Final'!$T$3:$T$1977,"&lt;="&amp;G361))</f>
        <v>0</v>
      </c>
      <c r="N361" s="100">
        <f>IF(AN361&lt;1,SUMIFS('5th Cycle APR Raw Data-Final'!H$3:H$1977,'5th Cycle APR Raw Data-Final'!$A$3:$A$1977,'SB35 Determination Data'!$K361,'5th Cycle APR Raw Data-Final'!$T$3:$T$1977,"&gt;="&amp;'SB35 Determination Data'!$F361,'5th Cycle APR Raw Data-Final'!$T$3:$T$1977,"&lt;"&amp;E361),SUMIFS('5th Cycle APR Raw Data-Final'!H$3:H$1977,'5th Cycle APR Raw Data-Final'!$A$3:$A$1977,'SB35 Determination Data'!$K361,'5th Cycle APR Raw Data-Final'!$T$3:$T$1977,"&gt;="&amp;'SB35 Determination Data'!$F361,'5th Cycle APR Raw Data-Final'!$T$3:$T$1977,"&lt;="&amp;G361))</f>
        <v>0</v>
      </c>
      <c r="O361" s="100">
        <f>IF(AN361&lt;1,SUMIFS('5th Cycle APR Raw Data-Final'!I$3:I$1977,'5th Cycle APR Raw Data-Final'!$A$3:$A$1977,'SB35 Determination Data'!$K361,'5th Cycle APR Raw Data-Final'!$T$3:$T$1977,"&gt;="&amp;'SB35 Determination Data'!$F361,'5th Cycle APR Raw Data-Final'!$T$3:$T$1977,"&lt;"&amp;E361),SUMIFS('5th Cycle APR Raw Data-Final'!I$3:I$1977,'5th Cycle APR Raw Data-Final'!$A$3:$A$1977,'SB35 Determination Data'!$K361,'5th Cycle APR Raw Data-Final'!$T$3:$T$1977,"&gt;="&amp;'SB35 Determination Data'!$F361,'5th Cycle APR Raw Data-Final'!$T$3:$T$1977,"&lt;="&amp;G361))</f>
        <v>0</v>
      </c>
      <c r="P361" s="100">
        <f t="shared" si="180"/>
        <v>1</v>
      </c>
      <c r="Q361" s="112">
        <f t="shared" si="181"/>
        <v>0</v>
      </c>
      <c r="R361" s="101">
        <f t="shared" si="182"/>
        <v>1</v>
      </c>
      <c r="S361" s="101">
        <f t="shared" si="183"/>
        <v>0</v>
      </c>
      <c r="T361" s="100">
        <f>VLOOKUP(K361,'5th Cycle APR Raw Data-Final'!$A$3:$P$1977,10,FALSE)</f>
        <v>1</v>
      </c>
      <c r="U361" s="100">
        <f>IF(AN361&lt;1,SUMIFS('5th Cycle APR Raw Data-Final'!K$3:K$1977,'5th Cycle APR Raw Data-Final'!$A$3:$A$1977,'SB35 Determination Data'!$K361,'5th Cycle APR Raw Data-Final'!$T$3:$T$1977,"&gt;="&amp;'SB35 Determination Data'!$F361,'5th Cycle APR Raw Data-Final'!$T$3:$T$1977,"&lt;"&amp;E361),SUMIFS('5th Cycle APR Raw Data-Final'!K$3:K$1977,'5th Cycle APR Raw Data-Final'!$A$3:$A$1977,'SB35 Determination Data'!$K361,'5th Cycle APR Raw Data-Final'!$T$3:$T$1977,"&gt;="&amp;'SB35 Determination Data'!$F361,'5th Cycle APR Raw Data-Final'!$T$3:$T$1977,"&lt;="&amp;G361))</f>
        <v>0</v>
      </c>
      <c r="V361" s="100">
        <f>IF(AN361&lt;1,SUMIFS('5th Cycle APR Raw Data-Final'!L$3:L$1977,'5th Cycle APR Raw Data-Final'!$A$3:$A$1977,'SB35 Determination Data'!$K361,'5th Cycle APR Raw Data-Final'!$T$3:$T$1977,"&gt;="&amp;'SB35 Determination Data'!$F361,'5th Cycle APR Raw Data-Final'!$T$3:$T$1977,"&lt;"&amp;E361),SUMIFS('5th Cycle APR Raw Data-Final'!L$3:L$1977,'5th Cycle APR Raw Data-Final'!$A$3:$A$1977,'SB35 Determination Data'!$K361,'5th Cycle APR Raw Data-Final'!$T$3:$T$1977,"&gt;="&amp;'SB35 Determination Data'!$F361,'5th Cycle APR Raw Data-Final'!$T$3:$T$1977,"&lt;="&amp;G361))</f>
        <v>0</v>
      </c>
      <c r="W361" s="100">
        <f>IF(AN361&lt;1,SUMIFS('5th Cycle APR Raw Data-Final'!M$3:M$1977,'5th Cycle APR Raw Data-Final'!$A$3:$A$1977,'SB35 Determination Data'!$K361,'5th Cycle APR Raw Data-Final'!$T$3:$T$1977,"&gt;="&amp;'SB35 Determination Data'!$F361,'5th Cycle APR Raw Data-Final'!$T$3:$T$1977,"&lt;"&amp;E361),SUMIFS('5th Cycle APR Raw Data-Final'!M$3:M$1977,'5th Cycle APR Raw Data-Final'!$A$3:$A$1977,'SB35 Determination Data'!$K361,'5th Cycle APR Raw Data-Final'!$T$3:$T$1977,"&gt;="&amp;'SB35 Determination Data'!$F361,'5th Cycle APR Raw Data-Final'!$T$3:$T$1977,"&lt;="&amp;G361))</f>
        <v>0</v>
      </c>
      <c r="X361" s="100">
        <f t="shared" si="184"/>
        <v>1</v>
      </c>
      <c r="Y361" s="100">
        <f t="shared" si="185"/>
        <v>0</v>
      </c>
      <c r="Z361" s="100">
        <f t="shared" si="186"/>
        <v>1</v>
      </c>
      <c r="AA361" s="112">
        <f t="shared" si="187"/>
        <v>0</v>
      </c>
      <c r="AB361" s="112">
        <f t="shared" si="188"/>
        <v>0</v>
      </c>
      <c r="AC361" s="100">
        <f>VLOOKUP(K361,'5th Cycle APR Raw Data-Final'!$A$3:$P$1977,14,FALSE)</f>
        <v>1</v>
      </c>
      <c r="AD361" s="100">
        <f>IF(AN361&lt;1,SUMIFS('5th Cycle APR Raw Data-Final'!$O$3:$O$1977,'5th Cycle APR Raw Data-Final'!$A$3:$A$1977,'SB35 Determination Data'!$K361,'5th Cycle APR Raw Data-Final'!$T$3:$T$1977,"&gt;="&amp;'SB35 Determination Data'!$F361,'5th Cycle APR Raw Data-Final'!$T$3:$T$1977,"&lt;"&amp;E361),SUMIFS('5th Cycle APR Raw Data-Final'!$O$3:$O$1977,'5th Cycle APR Raw Data-Final'!$A$3:$A$1977,'SB35 Determination Data'!$K361,'5th Cycle APR Raw Data-Final'!$T$3:$T$1977,"&gt;="&amp;'SB35 Determination Data'!$F361,'5th Cycle APR Raw Data-Final'!$T$3:$T$1977,"&lt;="&amp;G361))</f>
        <v>0</v>
      </c>
      <c r="AE361" s="100">
        <f t="shared" si="189"/>
        <v>1</v>
      </c>
      <c r="AF361" s="112">
        <f t="shared" si="190"/>
        <v>0</v>
      </c>
      <c r="AG361" s="100">
        <f>VLOOKUP(K361,'5th Cycle APR Raw Data-Final'!$A$3:$P$1977,16,FALSE)</f>
        <v>1</v>
      </c>
      <c r="AH361" s="100">
        <f>IF(AN361&lt;1,SUMIFS('5th Cycle APR Raw Data-Final'!$Q$3:$Q$1977,'5th Cycle APR Raw Data-Final'!$A$3:$A$1977,'SB35 Determination Data'!$K361,'5th Cycle APR Raw Data-Final'!$T$3:$T$1977,"&gt;="&amp;'SB35 Determination Data'!$F361,'5th Cycle APR Raw Data-Final'!$T$3:$T$1977,"&lt;"&amp;E361),SUMIFS('5th Cycle APR Raw Data-Final'!$Q$3:$Q$1977,'5th Cycle APR Raw Data-Final'!$A$3:$A$1977,'SB35 Determination Data'!$K361,'5th Cycle APR Raw Data-Final'!$T$3:$T$1977,"&gt;="&amp;'SB35 Determination Data'!$F361,'5th Cycle APR Raw Data-Final'!$T$3:$T$1977,"&lt;="&amp;G361))</f>
        <v>18</v>
      </c>
      <c r="AI361" s="100">
        <f t="shared" si="191"/>
        <v>0</v>
      </c>
      <c r="AJ361" s="112">
        <f t="shared" si="192"/>
        <v>18</v>
      </c>
      <c r="AK361" s="100">
        <f>VLOOKUP(K361,'5th Cycle APR Raw Data-Final'!$A$3:$R$1977,18,FALSE)</f>
        <v>4</v>
      </c>
      <c r="AL361" s="100">
        <f>IF(AN361&lt;1,SUMIFS('5th Cycle APR Raw Data-Final'!$S$3:$S$1977,'5th Cycle APR Raw Data-Final'!$A$3:$A$1977,'SB35 Determination Data'!$K361,'5th Cycle APR Raw Data-Final'!$T$3:$T$1977,"&gt;="&amp;'SB35 Determination Data'!$F361,'5th Cycle APR Raw Data-Final'!$T$3:$T$1977,"&lt;"&amp;E361),SUMIFS('5th Cycle APR Raw Data-Final'!$S$3:$S$1977,'5th Cycle APR Raw Data-Final'!$A$3:$A$1977,'SB35 Determination Data'!$K361,'5th Cycle APR Raw Data-Final'!$T$3:$T$1977,"&gt;="&amp;'SB35 Determination Data'!$F361,'5th Cycle APR Raw Data-Final'!$T$3:$T$1977,"&lt;="&amp;G361))</f>
        <v>18</v>
      </c>
      <c r="AM361" s="100">
        <f t="shared" si="193"/>
        <v>3</v>
      </c>
      <c r="AN361" s="114">
        <f t="shared" si="194"/>
        <v>1</v>
      </c>
      <c r="AO361" s="2" t="str">
        <f t="shared" si="195"/>
        <v>YES</v>
      </c>
      <c r="AP361" s="2" t="str">
        <f t="shared" si="196"/>
        <v>NO</v>
      </c>
      <c r="AQ361" s="2" t="str">
        <f t="shared" si="197"/>
        <v>NO</v>
      </c>
      <c r="AR361" s="124" t="str">
        <f>VLOOKUP(K361,'2018Submitted'!$A$2:$C$540,3,FALSE)</f>
        <v>No 2018 Annual Progress Report</v>
      </c>
      <c r="AS361" s="2" t="str">
        <f t="shared" si="198"/>
        <v>NO</v>
      </c>
      <c r="AT361" s="2" t="str">
        <f t="shared" si="199"/>
        <v>YES</v>
      </c>
    </row>
    <row r="362" spans="1:46" s="2" customFormat="1" ht="12.75" customHeight="1" x14ac:dyDescent="0.2">
      <c r="A362" s="2" t="s">
        <v>126</v>
      </c>
      <c r="B362" s="2" t="str">
        <f t="shared" si="172"/>
        <v>POINT ARENA</v>
      </c>
      <c r="C362" s="71">
        <f t="shared" si="173"/>
        <v>1</v>
      </c>
      <c r="D362" s="72">
        <f t="shared" si="174"/>
        <v>5</v>
      </c>
      <c r="E362" s="99">
        <f t="shared" si="175"/>
        <v>2017</v>
      </c>
      <c r="F362" s="99">
        <f t="shared" si="176"/>
        <v>2014</v>
      </c>
      <c r="G362" s="99">
        <f t="shared" si="177"/>
        <v>2018</v>
      </c>
      <c r="H362" s="2" t="str">
        <f t="shared" si="178"/>
        <v>06/30/2014</v>
      </c>
      <c r="I362" s="2" t="str">
        <f t="shared" si="179"/>
        <v>06/30/2019</v>
      </c>
      <c r="J362" s="2" t="s">
        <v>13</v>
      </c>
      <c r="K362" s="113" t="s">
        <v>1070</v>
      </c>
      <c r="L362" s="100">
        <f>VLOOKUP(K362,'5th Cycle APR Raw Data-Final'!$A$3:$P$1977,6,FALSE)</f>
        <v>1</v>
      </c>
      <c r="M362" s="100">
        <f>IF(AN362&lt;1,SUMIFS('5th Cycle APR Raw Data-Final'!G$3:G$1977,'5th Cycle APR Raw Data-Final'!$A$3:$A$1977,'SB35 Determination Data'!$K362,'5th Cycle APR Raw Data-Final'!$T$3:$T$1977,"&gt;="&amp;'SB35 Determination Data'!$F362,'5th Cycle APR Raw Data-Final'!$T$3:$T$1977,"&lt;"&amp;E362),SUMIFS('5th Cycle APR Raw Data-Final'!G$3:G$1977,'5th Cycle APR Raw Data-Final'!$A$3:$A$1977,'SB35 Determination Data'!$K362,'5th Cycle APR Raw Data-Final'!$T$3:$T$1977,"&gt;="&amp;'SB35 Determination Data'!$F362,'5th Cycle APR Raw Data-Final'!$T$3:$T$1977,"&lt;="&amp;G362))</f>
        <v>0</v>
      </c>
      <c r="N362" s="100">
        <f>IF(AN362&lt;1,SUMIFS('5th Cycle APR Raw Data-Final'!H$3:H$1977,'5th Cycle APR Raw Data-Final'!$A$3:$A$1977,'SB35 Determination Data'!$K362,'5th Cycle APR Raw Data-Final'!$T$3:$T$1977,"&gt;="&amp;'SB35 Determination Data'!$F362,'5th Cycle APR Raw Data-Final'!$T$3:$T$1977,"&lt;"&amp;E362),SUMIFS('5th Cycle APR Raw Data-Final'!H$3:H$1977,'5th Cycle APR Raw Data-Final'!$A$3:$A$1977,'SB35 Determination Data'!$K362,'5th Cycle APR Raw Data-Final'!$T$3:$T$1977,"&gt;="&amp;'SB35 Determination Data'!$F362,'5th Cycle APR Raw Data-Final'!$T$3:$T$1977,"&lt;="&amp;G362))</f>
        <v>0</v>
      </c>
      <c r="O362" s="100">
        <f>IF(AN362&lt;1,SUMIFS('5th Cycle APR Raw Data-Final'!I$3:I$1977,'5th Cycle APR Raw Data-Final'!$A$3:$A$1977,'SB35 Determination Data'!$K362,'5th Cycle APR Raw Data-Final'!$T$3:$T$1977,"&gt;="&amp;'SB35 Determination Data'!$F362,'5th Cycle APR Raw Data-Final'!$T$3:$T$1977,"&lt;"&amp;E362),SUMIFS('5th Cycle APR Raw Data-Final'!I$3:I$1977,'5th Cycle APR Raw Data-Final'!$A$3:$A$1977,'SB35 Determination Data'!$K362,'5th Cycle APR Raw Data-Final'!$T$3:$T$1977,"&gt;="&amp;'SB35 Determination Data'!$F362,'5th Cycle APR Raw Data-Final'!$T$3:$T$1977,"&lt;="&amp;G362))</f>
        <v>0</v>
      </c>
      <c r="P362" s="100">
        <f t="shared" si="180"/>
        <v>1</v>
      </c>
      <c r="Q362" s="112">
        <f t="shared" si="181"/>
        <v>0</v>
      </c>
      <c r="R362" s="101">
        <f t="shared" si="182"/>
        <v>1</v>
      </c>
      <c r="S362" s="101">
        <f t="shared" si="183"/>
        <v>0</v>
      </c>
      <c r="T362" s="100">
        <f>VLOOKUP(K362,'5th Cycle APR Raw Data-Final'!$A$3:$P$1977,10,FALSE)</f>
        <v>1</v>
      </c>
      <c r="U362" s="100">
        <f>IF(AN362&lt;1,SUMIFS('5th Cycle APR Raw Data-Final'!K$3:K$1977,'5th Cycle APR Raw Data-Final'!$A$3:$A$1977,'SB35 Determination Data'!$K362,'5th Cycle APR Raw Data-Final'!$T$3:$T$1977,"&gt;="&amp;'SB35 Determination Data'!$F362,'5th Cycle APR Raw Data-Final'!$T$3:$T$1977,"&lt;"&amp;E362),SUMIFS('5th Cycle APR Raw Data-Final'!K$3:K$1977,'5th Cycle APR Raw Data-Final'!$A$3:$A$1977,'SB35 Determination Data'!$K362,'5th Cycle APR Raw Data-Final'!$T$3:$T$1977,"&gt;="&amp;'SB35 Determination Data'!$F362,'5th Cycle APR Raw Data-Final'!$T$3:$T$1977,"&lt;="&amp;G362))</f>
        <v>0</v>
      </c>
      <c r="V362" s="100">
        <f>IF(AN362&lt;1,SUMIFS('5th Cycle APR Raw Data-Final'!L$3:L$1977,'5th Cycle APR Raw Data-Final'!$A$3:$A$1977,'SB35 Determination Data'!$K362,'5th Cycle APR Raw Data-Final'!$T$3:$T$1977,"&gt;="&amp;'SB35 Determination Data'!$F362,'5th Cycle APR Raw Data-Final'!$T$3:$T$1977,"&lt;"&amp;E362),SUMIFS('5th Cycle APR Raw Data-Final'!L$3:L$1977,'5th Cycle APR Raw Data-Final'!$A$3:$A$1977,'SB35 Determination Data'!$K362,'5th Cycle APR Raw Data-Final'!$T$3:$T$1977,"&gt;="&amp;'SB35 Determination Data'!$F362,'5th Cycle APR Raw Data-Final'!$T$3:$T$1977,"&lt;="&amp;G362))</f>
        <v>0</v>
      </c>
      <c r="W362" s="100">
        <f>IF(AN362&lt;1,SUMIFS('5th Cycle APR Raw Data-Final'!M$3:M$1977,'5th Cycle APR Raw Data-Final'!$A$3:$A$1977,'SB35 Determination Data'!$K362,'5th Cycle APR Raw Data-Final'!$T$3:$T$1977,"&gt;="&amp;'SB35 Determination Data'!$F362,'5th Cycle APR Raw Data-Final'!$T$3:$T$1977,"&lt;"&amp;E362),SUMIFS('5th Cycle APR Raw Data-Final'!M$3:M$1977,'5th Cycle APR Raw Data-Final'!$A$3:$A$1977,'SB35 Determination Data'!$K362,'5th Cycle APR Raw Data-Final'!$T$3:$T$1977,"&gt;="&amp;'SB35 Determination Data'!$F362,'5th Cycle APR Raw Data-Final'!$T$3:$T$1977,"&lt;="&amp;G362))</f>
        <v>0</v>
      </c>
      <c r="X362" s="100">
        <f t="shared" si="184"/>
        <v>1</v>
      </c>
      <c r="Y362" s="100">
        <f t="shared" si="185"/>
        <v>0</v>
      </c>
      <c r="Z362" s="100">
        <f t="shared" si="186"/>
        <v>1</v>
      </c>
      <c r="AA362" s="112">
        <f t="shared" si="187"/>
        <v>0</v>
      </c>
      <c r="AB362" s="112">
        <f t="shared" si="188"/>
        <v>0</v>
      </c>
      <c r="AC362" s="100">
        <f>VLOOKUP(K362,'5th Cycle APR Raw Data-Final'!$A$3:$P$1977,14,FALSE)</f>
        <v>1</v>
      </c>
      <c r="AD362" s="100">
        <f>IF(AN362&lt;1,SUMIFS('5th Cycle APR Raw Data-Final'!$O$3:$O$1977,'5th Cycle APR Raw Data-Final'!$A$3:$A$1977,'SB35 Determination Data'!$K362,'5th Cycle APR Raw Data-Final'!$T$3:$T$1977,"&gt;="&amp;'SB35 Determination Data'!$F362,'5th Cycle APR Raw Data-Final'!$T$3:$T$1977,"&lt;"&amp;E362),SUMIFS('5th Cycle APR Raw Data-Final'!$O$3:$O$1977,'5th Cycle APR Raw Data-Final'!$A$3:$A$1977,'SB35 Determination Data'!$K362,'5th Cycle APR Raw Data-Final'!$T$3:$T$1977,"&gt;="&amp;'SB35 Determination Data'!$F362,'5th Cycle APR Raw Data-Final'!$T$3:$T$1977,"&lt;="&amp;G362))</f>
        <v>2</v>
      </c>
      <c r="AE362" s="100">
        <f t="shared" si="189"/>
        <v>0</v>
      </c>
      <c r="AF362" s="112">
        <f t="shared" si="190"/>
        <v>2</v>
      </c>
      <c r="AG362" s="100">
        <f>VLOOKUP(K362,'5th Cycle APR Raw Data-Final'!$A$3:$P$1977,16,FALSE)</f>
        <v>1</v>
      </c>
      <c r="AH362" s="100">
        <f>IF(AN362&lt;1,SUMIFS('5th Cycle APR Raw Data-Final'!$Q$3:$Q$1977,'5th Cycle APR Raw Data-Final'!$A$3:$A$1977,'SB35 Determination Data'!$K362,'5th Cycle APR Raw Data-Final'!$T$3:$T$1977,"&gt;="&amp;'SB35 Determination Data'!$F362,'5th Cycle APR Raw Data-Final'!$T$3:$T$1977,"&lt;"&amp;E362),SUMIFS('5th Cycle APR Raw Data-Final'!$Q$3:$Q$1977,'5th Cycle APR Raw Data-Final'!$A$3:$A$1977,'SB35 Determination Data'!$K362,'5th Cycle APR Raw Data-Final'!$T$3:$T$1977,"&gt;="&amp;'SB35 Determination Data'!$F362,'5th Cycle APR Raw Data-Final'!$T$3:$T$1977,"&lt;="&amp;G362))</f>
        <v>8</v>
      </c>
      <c r="AI362" s="100">
        <f t="shared" si="191"/>
        <v>0</v>
      </c>
      <c r="AJ362" s="112">
        <f t="shared" si="192"/>
        <v>8</v>
      </c>
      <c r="AK362" s="100">
        <f>VLOOKUP(K362,'5th Cycle APR Raw Data-Final'!$A$3:$R$1977,18,FALSE)</f>
        <v>4</v>
      </c>
      <c r="AL362" s="100">
        <f>IF(AN362&lt;1,SUMIFS('5th Cycle APR Raw Data-Final'!$S$3:$S$1977,'5th Cycle APR Raw Data-Final'!$A$3:$A$1977,'SB35 Determination Data'!$K362,'5th Cycle APR Raw Data-Final'!$T$3:$T$1977,"&gt;="&amp;'SB35 Determination Data'!$F362,'5th Cycle APR Raw Data-Final'!$T$3:$T$1977,"&lt;"&amp;E362),SUMIFS('5th Cycle APR Raw Data-Final'!$S$3:$S$1977,'5th Cycle APR Raw Data-Final'!$A$3:$A$1977,'SB35 Determination Data'!$K362,'5th Cycle APR Raw Data-Final'!$T$3:$T$1977,"&gt;="&amp;'SB35 Determination Data'!$F362,'5th Cycle APR Raw Data-Final'!$T$3:$T$1977,"&lt;="&amp;G362))</f>
        <v>10</v>
      </c>
      <c r="AM362" s="100">
        <f t="shared" si="193"/>
        <v>2</v>
      </c>
      <c r="AN362" s="114">
        <f t="shared" si="194"/>
        <v>1</v>
      </c>
      <c r="AO362" s="2" t="str">
        <f t="shared" si="195"/>
        <v>NO</v>
      </c>
      <c r="AP362" s="2" t="str">
        <f t="shared" si="196"/>
        <v>YES</v>
      </c>
      <c r="AQ362" s="2" t="str">
        <f t="shared" si="197"/>
        <v>NO</v>
      </c>
      <c r="AR362" s="124" t="str">
        <f>VLOOKUP(K362,'2018Submitted'!$A$2:$C$540,3,FALSE)</f>
        <v>Successful</v>
      </c>
      <c r="AS362" s="2" t="str">
        <f t="shared" si="198"/>
        <v>NO</v>
      </c>
      <c r="AT362" s="2" t="str">
        <f t="shared" si="199"/>
        <v>YES</v>
      </c>
    </row>
    <row r="363" spans="1:46" s="2" customFormat="1" ht="12.75" customHeight="1" x14ac:dyDescent="0.2">
      <c r="A363" s="2" t="s">
        <v>5</v>
      </c>
      <c r="B363" s="2" t="str">
        <f t="shared" si="172"/>
        <v>POMONA</v>
      </c>
      <c r="C363" s="71">
        <f t="shared" si="173"/>
        <v>0.625</v>
      </c>
      <c r="D363" s="72">
        <f t="shared" si="174"/>
        <v>8</v>
      </c>
      <c r="E363" s="99">
        <f t="shared" si="175"/>
        <v>2018</v>
      </c>
      <c r="F363" s="99">
        <f t="shared" si="176"/>
        <v>2014</v>
      </c>
      <c r="G363" s="99" t="str">
        <f t="shared" si="177"/>
        <v>2021</v>
      </c>
      <c r="H363" s="2" t="str">
        <f t="shared" si="178"/>
        <v>10/15/2013</v>
      </c>
      <c r="I363" s="2" t="str">
        <f t="shared" si="179"/>
        <v>10/15/2021</v>
      </c>
      <c r="J363" s="2" t="s">
        <v>3</v>
      </c>
      <c r="K363" s="113" t="s">
        <v>1878</v>
      </c>
      <c r="L363" s="100" t="e">
        <f>VLOOKUP(K363,'5th Cycle APR Raw Data-Final'!$A$3:$P$1977,6,FALSE)</f>
        <v>#N/A</v>
      </c>
      <c r="M363" s="100">
        <f>IF(AN363&lt;1,SUMIFS('5th Cycle APR Raw Data-Final'!G$3:G$1977,'5th Cycle APR Raw Data-Final'!$A$3:$A$1977,'SB35 Determination Data'!$K363,'5th Cycle APR Raw Data-Final'!$T$3:$T$1977,"&gt;="&amp;'SB35 Determination Data'!$F363,'5th Cycle APR Raw Data-Final'!$T$3:$T$1977,"&lt;"&amp;E363),SUMIFS('5th Cycle APR Raw Data-Final'!G$3:G$1977,'5th Cycle APR Raw Data-Final'!$A$3:$A$1977,'SB35 Determination Data'!$K363,'5th Cycle APR Raw Data-Final'!$T$3:$T$1977,"&gt;="&amp;'SB35 Determination Data'!$F363,'5th Cycle APR Raw Data-Final'!$T$3:$T$1977,"&lt;="&amp;G363))</f>
        <v>0</v>
      </c>
      <c r="N363" s="100">
        <f>IF(AN363&lt;1,SUMIFS('5th Cycle APR Raw Data-Final'!H$3:H$1977,'5th Cycle APR Raw Data-Final'!$A$3:$A$1977,'SB35 Determination Data'!$K363,'5th Cycle APR Raw Data-Final'!$T$3:$T$1977,"&gt;="&amp;'SB35 Determination Data'!$F363,'5th Cycle APR Raw Data-Final'!$T$3:$T$1977,"&lt;"&amp;E363),SUMIFS('5th Cycle APR Raw Data-Final'!H$3:H$1977,'5th Cycle APR Raw Data-Final'!$A$3:$A$1977,'SB35 Determination Data'!$K363,'5th Cycle APR Raw Data-Final'!$T$3:$T$1977,"&gt;="&amp;'SB35 Determination Data'!$F363,'5th Cycle APR Raw Data-Final'!$T$3:$T$1977,"&lt;="&amp;G363))</f>
        <v>0</v>
      </c>
      <c r="O363" s="100">
        <f>IF(AN363&lt;1,SUMIFS('5th Cycle APR Raw Data-Final'!I$3:I$1977,'5th Cycle APR Raw Data-Final'!$A$3:$A$1977,'SB35 Determination Data'!$K363,'5th Cycle APR Raw Data-Final'!$T$3:$T$1977,"&gt;="&amp;'SB35 Determination Data'!$F363,'5th Cycle APR Raw Data-Final'!$T$3:$T$1977,"&lt;"&amp;E363),SUMIFS('5th Cycle APR Raw Data-Final'!I$3:I$1977,'5th Cycle APR Raw Data-Final'!$A$3:$A$1977,'SB35 Determination Data'!$K363,'5th Cycle APR Raw Data-Final'!$T$3:$T$1977,"&gt;="&amp;'SB35 Determination Data'!$F363,'5th Cycle APR Raw Data-Final'!$T$3:$T$1977,"&lt;="&amp;G363))</f>
        <v>0</v>
      </c>
      <c r="P363" s="100" t="e">
        <f t="shared" si="180"/>
        <v>#N/A</v>
      </c>
      <c r="Q363" s="112" t="str">
        <f t="shared" si="181"/>
        <v>No 2018 Annual Progress Report</v>
      </c>
      <c r="R363" s="101" t="e">
        <f t="shared" si="182"/>
        <v>#N/A</v>
      </c>
      <c r="S363" s="101" t="e">
        <f t="shared" si="183"/>
        <v>#N/A</v>
      </c>
      <c r="T363" s="100" t="e">
        <f>VLOOKUP(K363,'5th Cycle APR Raw Data-Final'!$A$3:$P$1977,10,FALSE)</f>
        <v>#N/A</v>
      </c>
      <c r="U363" s="100">
        <f>IF(AN363&lt;1,SUMIFS('5th Cycle APR Raw Data-Final'!K$3:K$1977,'5th Cycle APR Raw Data-Final'!$A$3:$A$1977,'SB35 Determination Data'!$K363,'5th Cycle APR Raw Data-Final'!$T$3:$T$1977,"&gt;="&amp;'SB35 Determination Data'!$F363,'5th Cycle APR Raw Data-Final'!$T$3:$T$1977,"&lt;"&amp;E363),SUMIFS('5th Cycle APR Raw Data-Final'!K$3:K$1977,'5th Cycle APR Raw Data-Final'!$A$3:$A$1977,'SB35 Determination Data'!$K363,'5th Cycle APR Raw Data-Final'!$T$3:$T$1977,"&gt;="&amp;'SB35 Determination Data'!$F363,'5th Cycle APR Raw Data-Final'!$T$3:$T$1977,"&lt;="&amp;G363))</f>
        <v>0</v>
      </c>
      <c r="V363" s="100">
        <f>IF(AN363&lt;1,SUMIFS('5th Cycle APR Raw Data-Final'!L$3:L$1977,'5th Cycle APR Raw Data-Final'!$A$3:$A$1977,'SB35 Determination Data'!$K363,'5th Cycle APR Raw Data-Final'!$T$3:$T$1977,"&gt;="&amp;'SB35 Determination Data'!$F363,'5th Cycle APR Raw Data-Final'!$T$3:$T$1977,"&lt;"&amp;E363),SUMIFS('5th Cycle APR Raw Data-Final'!L$3:L$1977,'5th Cycle APR Raw Data-Final'!$A$3:$A$1977,'SB35 Determination Data'!$K363,'5th Cycle APR Raw Data-Final'!$T$3:$T$1977,"&gt;="&amp;'SB35 Determination Data'!$F363,'5th Cycle APR Raw Data-Final'!$T$3:$T$1977,"&lt;="&amp;G363))</f>
        <v>0</v>
      </c>
      <c r="W363" s="100">
        <f>IF(AN363&lt;1,SUMIFS('5th Cycle APR Raw Data-Final'!M$3:M$1977,'5th Cycle APR Raw Data-Final'!$A$3:$A$1977,'SB35 Determination Data'!$K363,'5th Cycle APR Raw Data-Final'!$T$3:$T$1977,"&gt;="&amp;'SB35 Determination Data'!$F363,'5th Cycle APR Raw Data-Final'!$T$3:$T$1977,"&lt;"&amp;E363),SUMIFS('5th Cycle APR Raw Data-Final'!M$3:M$1977,'5th Cycle APR Raw Data-Final'!$A$3:$A$1977,'SB35 Determination Data'!$K363,'5th Cycle APR Raw Data-Final'!$T$3:$T$1977,"&gt;="&amp;'SB35 Determination Data'!$F363,'5th Cycle APR Raw Data-Final'!$T$3:$T$1977,"&lt;="&amp;G363))</f>
        <v>0</v>
      </c>
      <c r="X363" s="100" t="e">
        <f t="shared" si="184"/>
        <v>#N/A</v>
      </c>
      <c r="Y363" s="100" t="e">
        <f t="shared" si="185"/>
        <v>#N/A</v>
      </c>
      <c r="Z363" s="100" t="e">
        <f t="shared" si="186"/>
        <v>#N/A</v>
      </c>
      <c r="AA363" s="112" t="str">
        <f t="shared" si="187"/>
        <v>No 2018 Annual Progress Report</v>
      </c>
      <c r="AB363" s="112" t="str">
        <f t="shared" si="188"/>
        <v>No 2018 Annual Progress Report</v>
      </c>
      <c r="AC363" s="100" t="e">
        <f>VLOOKUP(K363,'5th Cycle APR Raw Data-Final'!$A$3:$P$1977,14,FALSE)</f>
        <v>#N/A</v>
      </c>
      <c r="AD363" s="100">
        <f>IF(AN363&lt;1,SUMIFS('5th Cycle APR Raw Data-Final'!$O$3:$O$1977,'5th Cycle APR Raw Data-Final'!$A$3:$A$1977,'SB35 Determination Data'!$K363,'5th Cycle APR Raw Data-Final'!$T$3:$T$1977,"&gt;="&amp;'SB35 Determination Data'!$F363,'5th Cycle APR Raw Data-Final'!$T$3:$T$1977,"&lt;"&amp;E363),SUMIFS('5th Cycle APR Raw Data-Final'!$O$3:$O$1977,'5th Cycle APR Raw Data-Final'!$A$3:$A$1977,'SB35 Determination Data'!$K363,'5th Cycle APR Raw Data-Final'!$T$3:$T$1977,"&gt;="&amp;'SB35 Determination Data'!$F363,'5th Cycle APR Raw Data-Final'!$T$3:$T$1977,"&lt;="&amp;G363))</f>
        <v>0</v>
      </c>
      <c r="AE363" s="100" t="e">
        <f t="shared" si="189"/>
        <v>#N/A</v>
      </c>
      <c r="AF363" s="112" t="str">
        <f t="shared" si="190"/>
        <v>No 2018 Annual Progress Report</v>
      </c>
      <c r="AG363" s="100" t="e">
        <f>VLOOKUP(K363,'5th Cycle APR Raw Data-Final'!$A$3:$P$1977,16,FALSE)</f>
        <v>#N/A</v>
      </c>
      <c r="AH363" s="100">
        <f>IF(AN363&lt;1,SUMIFS('5th Cycle APR Raw Data-Final'!$Q$3:$Q$1977,'5th Cycle APR Raw Data-Final'!$A$3:$A$1977,'SB35 Determination Data'!$K363,'5th Cycle APR Raw Data-Final'!$T$3:$T$1977,"&gt;="&amp;'SB35 Determination Data'!$F363,'5th Cycle APR Raw Data-Final'!$T$3:$T$1977,"&lt;"&amp;E363),SUMIFS('5th Cycle APR Raw Data-Final'!$Q$3:$Q$1977,'5th Cycle APR Raw Data-Final'!$A$3:$A$1977,'SB35 Determination Data'!$K363,'5th Cycle APR Raw Data-Final'!$T$3:$T$1977,"&gt;="&amp;'SB35 Determination Data'!$F363,'5th Cycle APR Raw Data-Final'!$T$3:$T$1977,"&lt;="&amp;G363))</f>
        <v>0</v>
      </c>
      <c r="AI363" s="100" t="e">
        <f t="shared" si="191"/>
        <v>#N/A</v>
      </c>
      <c r="AJ363" s="112" t="str">
        <f t="shared" si="192"/>
        <v>No 2018 Annual Progress Report</v>
      </c>
      <c r="AK363" s="100" t="e">
        <f>VLOOKUP(K363,'5th Cycle APR Raw Data-Final'!$A$3:$R$1977,18,FALSE)</f>
        <v>#N/A</v>
      </c>
      <c r="AL363" s="100">
        <f>IF(AN363&lt;1,SUMIFS('5th Cycle APR Raw Data-Final'!$S$3:$S$1977,'5th Cycle APR Raw Data-Final'!$A$3:$A$1977,'SB35 Determination Data'!$K363,'5th Cycle APR Raw Data-Final'!$T$3:$T$1977,"&gt;="&amp;'SB35 Determination Data'!$F363,'5th Cycle APR Raw Data-Final'!$T$3:$T$1977,"&lt;"&amp;E363),SUMIFS('5th Cycle APR Raw Data-Final'!$S$3:$S$1977,'5th Cycle APR Raw Data-Final'!$A$3:$A$1977,'SB35 Determination Data'!$K363,'5th Cycle APR Raw Data-Final'!$T$3:$T$1977,"&gt;="&amp;'SB35 Determination Data'!$F363,'5th Cycle APR Raw Data-Final'!$T$3:$T$1977,"&lt;="&amp;G363))</f>
        <v>0</v>
      </c>
      <c r="AM363" s="100" t="e">
        <f t="shared" si="193"/>
        <v>#N/A</v>
      </c>
      <c r="AN363" s="114">
        <f t="shared" si="194"/>
        <v>0.5</v>
      </c>
      <c r="AO363" s="2" t="str">
        <f t="shared" si="195"/>
        <v>YES</v>
      </c>
      <c r="AP363" s="2" t="str">
        <f t="shared" si="196"/>
        <v>NO</v>
      </c>
      <c r="AQ363" s="2" t="str">
        <f t="shared" si="197"/>
        <v>NO</v>
      </c>
      <c r="AR363" s="124" t="str">
        <f>VLOOKUP(K363,'2018Submitted'!$A$2:$C$540,3,FALSE)</f>
        <v>No 2018 Annual Progress Report</v>
      </c>
      <c r="AS363" s="2" t="str">
        <f t="shared" si="198"/>
        <v>YES</v>
      </c>
      <c r="AT363" s="2" t="str">
        <f t="shared" si="199"/>
        <v>NO</v>
      </c>
    </row>
    <row r="364" spans="1:46" s="2" customFormat="1" ht="12.75" customHeight="1" x14ac:dyDescent="0.2">
      <c r="A364" s="2" t="s">
        <v>61</v>
      </c>
      <c r="B364" s="2" t="str">
        <f t="shared" si="172"/>
        <v>PORT HUENEME</v>
      </c>
      <c r="C364" s="71">
        <f t="shared" si="173"/>
        <v>0.625</v>
      </c>
      <c r="D364" s="72">
        <f t="shared" si="174"/>
        <v>8</v>
      </c>
      <c r="E364" s="99">
        <f t="shared" si="175"/>
        <v>2018</v>
      </c>
      <c r="F364" s="99">
        <f t="shared" si="176"/>
        <v>2014</v>
      </c>
      <c r="G364" s="99" t="str">
        <f t="shared" si="177"/>
        <v>2021</v>
      </c>
      <c r="H364" s="2" t="str">
        <f t="shared" si="178"/>
        <v>10/15/2013</v>
      </c>
      <c r="I364" s="2" t="str">
        <f t="shared" si="179"/>
        <v>10/15/2021</v>
      </c>
      <c r="J364" s="2" t="s">
        <v>3</v>
      </c>
      <c r="K364" s="113" t="s">
        <v>1071</v>
      </c>
      <c r="L364" s="100">
        <f>VLOOKUP(K364,'5th Cycle APR Raw Data-Final'!$A$3:$P$1977,6,FALSE)</f>
        <v>1</v>
      </c>
      <c r="M364" s="100">
        <f>IF(AN364&lt;1,SUMIFS('5th Cycle APR Raw Data-Final'!G$3:G$1977,'5th Cycle APR Raw Data-Final'!$A$3:$A$1977,'SB35 Determination Data'!$K364,'5th Cycle APR Raw Data-Final'!$T$3:$T$1977,"&gt;="&amp;'SB35 Determination Data'!$F364,'5th Cycle APR Raw Data-Final'!$T$3:$T$1977,"&lt;"&amp;E364),SUMIFS('5th Cycle APR Raw Data-Final'!G$3:G$1977,'5th Cycle APR Raw Data-Final'!$A$3:$A$1977,'SB35 Determination Data'!$K364,'5th Cycle APR Raw Data-Final'!$T$3:$T$1977,"&gt;="&amp;'SB35 Determination Data'!$F364,'5th Cycle APR Raw Data-Final'!$T$3:$T$1977,"&lt;="&amp;G364))</f>
        <v>0</v>
      </c>
      <c r="N364" s="100">
        <f>IF(AN364&lt;1,SUMIFS('5th Cycle APR Raw Data-Final'!H$3:H$1977,'5th Cycle APR Raw Data-Final'!$A$3:$A$1977,'SB35 Determination Data'!$K364,'5th Cycle APR Raw Data-Final'!$T$3:$T$1977,"&gt;="&amp;'SB35 Determination Data'!$F364,'5th Cycle APR Raw Data-Final'!$T$3:$T$1977,"&lt;"&amp;E364),SUMIFS('5th Cycle APR Raw Data-Final'!H$3:H$1977,'5th Cycle APR Raw Data-Final'!$A$3:$A$1977,'SB35 Determination Data'!$K364,'5th Cycle APR Raw Data-Final'!$T$3:$T$1977,"&gt;="&amp;'SB35 Determination Data'!$F364,'5th Cycle APR Raw Data-Final'!$T$3:$T$1977,"&lt;="&amp;G364))</f>
        <v>0</v>
      </c>
      <c r="O364" s="100">
        <f>IF(AN364&lt;1,SUMIFS('5th Cycle APR Raw Data-Final'!I$3:I$1977,'5th Cycle APR Raw Data-Final'!$A$3:$A$1977,'SB35 Determination Data'!$K364,'5th Cycle APR Raw Data-Final'!$T$3:$T$1977,"&gt;="&amp;'SB35 Determination Data'!$F364,'5th Cycle APR Raw Data-Final'!$T$3:$T$1977,"&lt;"&amp;E364),SUMIFS('5th Cycle APR Raw Data-Final'!I$3:I$1977,'5th Cycle APR Raw Data-Final'!$A$3:$A$1977,'SB35 Determination Data'!$K364,'5th Cycle APR Raw Data-Final'!$T$3:$T$1977,"&gt;="&amp;'SB35 Determination Data'!$F364,'5th Cycle APR Raw Data-Final'!$T$3:$T$1977,"&lt;="&amp;G364))</f>
        <v>0</v>
      </c>
      <c r="P364" s="100">
        <f t="shared" si="180"/>
        <v>1</v>
      </c>
      <c r="Q364" s="112">
        <f t="shared" si="181"/>
        <v>0</v>
      </c>
      <c r="R364" s="101">
        <f t="shared" si="182"/>
        <v>1</v>
      </c>
      <c r="S364" s="101">
        <f t="shared" si="183"/>
        <v>0</v>
      </c>
      <c r="T364" s="100">
        <f>VLOOKUP(K364,'5th Cycle APR Raw Data-Final'!$A$3:$P$1977,10,FALSE)</f>
        <v>1</v>
      </c>
      <c r="U364" s="100">
        <f>IF(AN364&lt;1,SUMIFS('5th Cycle APR Raw Data-Final'!K$3:K$1977,'5th Cycle APR Raw Data-Final'!$A$3:$A$1977,'SB35 Determination Data'!$K364,'5th Cycle APR Raw Data-Final'!$T$3:$T$1977,"&gt;="&amp;'SB35 Determination Data'!$F364,'5th Cycle APR Raw Data-Final'!$T$3:$T$1977,"&lt;"&amp;E364),SUMIFS('5th Cycle APR Raw Data-Final'!K$3:K$1977,'5th Cycle APR Raw Data-Final'!$A$3:$A$1977,'SB35 Determination Data'!$K364,'5th Cycle APR Raw Data-Final'!$T$3:$T$1977,"&gt;="&amp;'SB35 Determination Data'!$F364,'5th Cycle APR Raw Data-Final'!$T$3:$T$1977,"&lt;="&amp;G364))</f>
        <v>0</v>
      </c>
      <c r="V364" s="100">
        <f>IF(AN364&lt;1,SUMIFS('5th Cycle APR Raw Data-Final'!L$3:L$1977,'5th Cycle APR Raw Data-Final'!$A$3:$A$1977,'SB35 Determination Data'!$K364,'5th Cycle APR Raw Data-Final'!$T$3:$T$1977,"&gt;="&amp;'SB35 Determination Data'!$F364,'5th Cycle APR Raw Data-Final'!$T$3:$T$1977,"&lt;"&amp;E364),SUMIFS('5th Cycle APR Raw Data-Final'!L$3:L$1977,'5th Cycle APR Raw Data-Final'!$A$3:$A$1977,'SB35 Determination Data'!$K364,'5th Cycle APR Raw Data-Final'!$T$3:$T$1977,"&gt;="&amp;'SB35 Determination Data'!$F364,'5th Cycle APR Raw Data-Final'!$T$3:$T$1977,"&lt;="&amp;G364))</f>
        <v>0</v>
      </c>
      <c r="W364" s="100">
        <f>IF(AN364&lt;1,SUMIFS('5th Cycle APR Raw Data-Final'!M$3:M$1977,'5th Cycle APR Raw Data-Final'!$A$3:$A$1977,'SB35 Determination Data'!$K364,'5th Cycle APR Raw Data-Final'!$T$3:$T$1977,"&gt;="&amp;'SB35 Determination Data'!$F364,'5th Cycle APR Raw Data-Final'!$T$3:$T$1977,"&lt;"&amp;E364),SUMIFS('5th Cycle APR Raw Data-Final'!M$3:M$1977,'5th Cycle APR Raw Data-Final'!$A$3:$A$1977,'SB35 Determination Data'!$K364,'5th Cycle APR Raw Data-Final'!$T$3:$T$1977,"&gt;="&amp;'SB35 Determination Data'!$F364,'5th Cycle APR Raw Data-Final'!$T$3:$T$1977,"&lt;="&amp;G364))</f>
        <v>0</v>
      </c>
      <c r="X364" s="100">
        <f t="shared" si="184"/>
        <v>1</v>
      </c>
      <c r="Y364" s="100">
        <f t="shared" si="185"/>
        <v>0</v>
      </c>
      <c r="Z364" s="100">
        <f t="shared" si="186"/>
        <v>1</v>
      </c>
      <c r="AA364" s="112">
        <f t="shared" si="187"/>
        <v>0</v>
      </c>
      <c r="AB364" s="112">
        <f t="shared" si="188"/>
        <v>0</v>
      </c>
      <c r="AC364" s="100">
        <f>VLOOKUP(K364,'5th Cycle APR Raw Data-Final'!$A$3:$P$1977,14,FALSE)</f>
        <v>0</v>
      </c>
      <c r="AD364" s="100">
        <f>IF(AN364&lt;1,SUMIFS('5th Cycle APR Raw Data-Final'!$O$3:$O$1977,'5th Cycle APR Raw Data-Final'!$A$3:$A$1977,'SB35 Determination Data'!$K364,'5th Cycle APR Raw Data-Final'!$T$3:$T$1977,"&gt;="&amp;'SB35 Determination Data'!$F364,'5th Cycle APR Raw Data-Final'!$T$3:$T$1977,"&lt;"&amp;E364),SUMIFS('5th Cycle APR Raw Data-Final'!$O$3:$O$1977,'5th Cycle APR Raw Data-Final'!$A$3:$A$1977,'SB35 Determination Data'!$K364,'5th Cycle APR Raw Data-Final'!$T$3:$T$1977,"&gt;="&amp;'SB35 Determination Data'!$F364,'5th Cycle APR Raw Data-Final'!$T$3:$T$1977,"&lt;="&amp;G364))</f>
        <v>0</v>
      </c>
      <c r="AE364" s="100">
        <f t="shared" si="189"/>
        <v>0</v>
      </c>
      <c r="AF364" s="112" t="str">
        <f t="shared" si="190"/>
        <v>*</v>
      </c>
      <c r="AG364" s="100">
        <f>VLOOKUP(K364,'5th Cycle APR Raw Data-Final'!$A$3:$P$1977,16,FALSE)</f>
        <v>0</v>
      </c>
      <c r="AH364" s="100">
        <f>IF(AN364&lt;1,SUMIFS('5th Cycle APR Raw Data-Final'!$Q$3:$Q$1977,'5th Cycle APR Raw Data-Final'!$A$3:$A$1977,'SB35 Determination Data'!$K364,'5th Cycle APR Raw Data-Final'!$T$3:$T$1977,"&gt;="&amp;'SB35 Determination Data'!$F364,'5th Cycle APR Raw Data-Final'!$T$3:$T$1977,"&lt;"&amp;E364),SUMIFS('5th Cycle APR Raw Data-Final'!$Q$3:$Q$1977,'5th Cycle APR Raw Data-Final'!$A$3:$A$1977,'SB35 Determination Data'!$K364,'5th Cycle APR Raw Data-Final'!$T$3:$T$1977,"&gt;="&amp;'SB35 Determination Data'!$F364,'5th Cycle APR Raw Data-Final'!$T$3:$T$1977,"&lt;="&amp;G364))</f>
        <v>0</v>
      </c>
      <c r="AI364" s="100">
        <f t="shared" si="191"/>
        <v>0</v>
      </c>
      <c r="AJ364" s="112" t="str">
        <f t="shared" si="192"/>
        <v>*</v>
      </c>
      <c r="AK364" s="100">
        <f>VLOOKUP(K364,'5th Cycle APR Raw Data-Final'!$A$3:$R$1977,18,FALSE)</f>
        <v>2</v>
      </c>
      <c r="AL364" s="100">
        <f>IF(AN364&lt;1,SUMIFS('5th Cycle APR Raw Data-Final'!$S$3:$S$1977,'5th Cycle APR Raw Data-Final'!$A$3:$A$1977,'SB35 Determination Data'!$K364,'5th Cycle APR Raw Data-Final'!$T$3:$T$1977,"&gt;="&amp;'SB35 Determination Data'!$F364,'5th Cycle APR Raw Data-Final'!$T$3:$T$1977,"&lt;"&amp;E364),SUMIFS('5th Cycle APR Raw Data-Final'!$S$3:$S$1977,'5th Cycle APR Raw Data-Final'!$A$3:$A$1977,'SB35 Determination Data'!$K364,'5th Cycle APR Raw Data-Final'!$T$3:$T$1977,"&gt;="&amp;'SB35 Determination Data'!$F364,'5th Cycle APR Raw Data-Final'!$T$3:$T$1977,"&lt;="&amp;G364))</f>
        <v>0</v>
      </c>
      <c r="AM364" s="100">
        <f t="shared" si="193"/>
        <v>2</v>
      </c>
      <c r="AN364" s="114">
        <f t="shared" si="194"/>
        <v>0.5</v>
      </c>
      <c r="AO364" s="2" t="str">
        <f t="shared" si="195"/>
        <v>NO</v>
      </c>
      <c r="AP364" s="2" t="str">
        <f t="shared" si="196"/>
        <v>YES</v>
      </c>
      <c r="AQ364" s="2" t="str">
        <f t="shared" si="197"/>
        <v>NO</v>
      </c>
      <c r="AR364" s="124" t="str">
        <f>VLOOKUP(K364,'2018Submitted'!$A$2:$C$540,3,FALSE)</f>
        <v>Successful</v>
      </c>
      <c r="AS364" s="2" t="str">
        <f t="shared" si="198"/>
        <v>NO</v>
      </c>
      <c r="AT364" s="2" t="str">
        <f t="shared" si="199"/>
        <v>YES</v>
      </c>
    </row>
    <row r="365" spans="1:46" s="2" customFormat="1" ht="12.75" customHeight="1" x14ac:dyDescent="0.2">
      <c r="A365" s="2" t="s">
        <v>105</v>
      </c>
      <c r="B365" s="2" t="str">
        <f t="shared" si="172"/>
        <v>PORTERVILLE</v>
      </c>
      <c r="C365" s="71">
        <f t="shared" si="173"/>
        <v>0.375</v>
      </c>
      <c r="D365" s="72">
        <f t="shared" si="174"/>
        <v>8</v>
      </c>
      <c r="E365" s="99">
        <f t="shared" si="175"/>
        <v>2020</v>
      </c>
      <c r="F365" s="99">
        <f t="shared" si="176"/>
        <v>2016</v>
      </c>
      <c r="G365" s="99" t="str">
        <f t="shared" si="177"/>
        <v>2023</v>
      </c>
      <c r="H365" s="2" t="str">
        <f t="shared" si="178"/>
        <v>12/31/2015</v>
      </c>
      <c r="I365" s="2" t="str">
        <f t="shared" si="179"/>
        <v>12/31/2023</v>
      </c>
      <c r="J365" s="2" t="s">
        <v>26</v>
      </c>
      <c r="K365" s="113" t="s">
        <v>241</v>
      </c>
      <c r="L365" s="100">
        <f>VLOOKUP(K365,'5th Cycle APR Raw Data-Final'!$A$3:$P$1977,6,FALSE)</f>
        <v>623</v>
      </c>
      <c r="M365" s="100">
        <f>IF(AN365&lt;1,SUMIFS('5th Cycle APR Raw Data-Final'!G$3:G$1977,'5th Cycle APR Raw Data-Final'!$A$3:$A$1977,'SB35 Determination Data'!$K365,'5th Cycle APR Raw Data-Final'!$T$3:$T$1977,"&gt;="&amp;'SB35 Determination Data'!$F365,'5th Cycle APR Raw Data-Final'!$T$3:$T$1977,"&lt;"&amp;E365),SUMIFS('5th Cycle APR Raw Data-Final'!G$3:G$1977,'5th Cycle APR Raw Data-Final'!$A$3:$A$1977,'SB35 Determination Data'!$K365,'5th Cycle APR Raw Data-Final'!$T$3:$T$1977,"&gt;="&amp;'SB35 Determination Data'!$F365,'5th Cycle APR Raw Data-Final'!$T$3:$T$1977,"&lt;="&amp;G365))</f>
        <v>0</v>
      </c>
      <c r="N365" s="100">
        <f>IF(AN365&lt;1,SUMIFS('5th Cycle APR Raw Data-Final'!H$3:H$1977,'5th Cycle APR Raw Data-Final'!$A$3:$A$1977,'SB35 Determination Data'!$K365,'5th Cycle APR Raw Data-Final'!$T$3:$T$1977,"&gt;="&amp;'SB35 Determination Data'!$F365,'5th Cycle APR Raw Data-Final'!$T$3:$T$1977,"&lt;"&amp;E365),SUMIFS('5th Cycle APR Raw Data-Final'!H$3:H$1977,'5th Cycle APR Raw Data-Final'!$A$3:$A$1977,'SB35 Determination Data'!$K365,'5th Cycle APR Raw Data-Final'!$T$3:$T$1977,"&gt;="&amp;'SB35 Determination Data'!$F365,'5th Cycle APR Raw Data-Final'!$T$3:$T$1977,"&lt;="&amp;G365))</f>
        <v>0</v>
      </c>
      <c r="O365" s="100">
        <f>IF(AN365&lt;1,SUMIFS('5th Cycle APR Raw Data-Final'!I$3:I$1977,'5th Cycle APR Raw Data-Final'!$A$3:$A$1977,'SB35 Determination Data'!$K365,'5th Cycle APR Raw Data-Final'!$T$3:$T$1977,"&gt;="&amp;'SB35 Determination Data'!$F365,'5th Cycle APR Raw Data-Final'!$T$3:$T$1977,"&lt;"&amp;E365),SUMIFS('5th Cycle APR Raw Data-Final'!I$3:I$1977,'5th Cycle APR Raw Data-Final'!$A$3:$A$1977,'SB35 Determination Data'!$K365,'5th Cycle APR Raw Data-Final'!$T$3:$T$1977,"&gt;="&amp;'SB35 Determination Data'!$F365,'5th Cycle APR Raw Data-Final'!$T$3:$T$1977,"&lt;="&amp;G365))</f>
        <v>0</v>
      </c>
      <c r="P365" s="100">
        <f t="shared" si="180"/>
        <v>623</v>
      </c>
      <c r="Q365" s="112">
        <f t="shared" si="181"/>
        <v>0</v>
      </c>
      <c r="R365" s="101">
        <f t="shared" si="182"/>
        <v>234</v>
      </c>
      <c r="S365" s="101">
        <f t="shared" si="183"/>
        <v>0</v>
      </c>
      <c r="T365" s="100">
        <f>VLOOKUP(K365,'5th Cycle APR Raw Data-Final'!$A$3:$P$1977,10,FALSE)</f>
        <v>576</v>
      </c>
      <c r="U365" s="100">
        <f>IF(AN365&lt;1,SUMIFS('5th Cycle APR Raw Data-Final'!K$3:K$1977,'5th Cycle APR Raw Data-Final'!$A$3:$A$1977,'SB35 Determination Data'!$K365,'5th Cycle APR Raw Data-Final'!$T$3:$T$1977,"&gt;="&amp;'SB35 Determination Data'!$F365,'5th Cycle APR Raw Data-Final'!$T$3:$T$1977,"&lt;"&amp;E365),SUMIFS('5th Cycle APR Raw Data-Final'!K$3:K$1977,'5th Cycle APR Raw Data-Final'!$A$3:$A$1977,'SB35 Determination Data'!$K365,'5th Cycle APR Raw Data-Final'!$T$3:$T$1977,"&gt;="&amp;'SB35 Determination Data'!$F365,'5th Cycle APR Raw Data-Final'!$T$3:$T$1977,"&lt;="&amp;G365))</f>
        <v>7</v>
      </c>
      <c r="V365" s="100">
        <f>IF(AN365&lt;1,SUMIFS('5th Cycle APR Raw Data-Final'!L$3:L$1977,'5th Cycle APR Raw Data-Final'!$A$3:$A$1977,'SB35 Determination Data'!$K365,'5th Cycle APR Raw Data-Final'!$T$3:$T$1977,"&gt;="&amp;'SB35 Determination Data'!$F365,'5th Cycle APR Raw Data-Final'!$T$3:$T$1977,"&lt;"&amp;E365),SUMIFS('5th Cycle APR Raw Data-Final'!L$3:L$1977,'5th Cycle APR Raw Data-Final'!$A$3:$A$1977,'SB35 Determination Data'!$K365,'5th Cycle APR Raw Data-Final'!$T$3:$T$1977,"&gt;="&amp;'SB35 Determination Data'!$F365,'5th Cycle APR Raw Data-Final'!$T$3:$T$1977,"&lt;="&amp;G365))</f>
        <v>7</v>
      </c>
      <c r="W365" s="100">
        <f>IF(AN365&lt;1,SUMIFS('5th Cycle APR Raw Data-Final'!M$3:M$1977,'5th Cycle APR Raw Data-Final'!$A$3:$A$1977,'SB35 Determination Data'!$K365,'5th Cycle APR Raw Data-Final'!$T$3:$T$1977,"&gt;="&amp;'SB35 Determination Data'!$F365,'5th Cycle APR Raw Data-Final'!$T$3:$T$1977,"&lt;"&amp;E365),SUMIFS('5th Cycle APR Raw Data-Final'!M$3:M$1977,'5th Cycle APR Raw Data-Final'!$A$3:$A$1977,'SB35 Determination Data'!$K365,'5th Cycle APR Raw Data-Final'!$T$3:$T$1977,"&gt;="&amp;'SB35 Determination Data'!$F365,'5th Cycle APR Raw Data-Final'!$T$3:$T$1977,"&lt;="&amp;G365))</f>
        <v>0</v>
      </c>
      <c r="X365" s="100">
        <f t="shared" si="184"/>
        <v>569</v>
      </c>
      <c r="Y365" s="100">
        <f t="shared" si="185"/>
        <v>7</v>
      </c>
      <c r="Z365" s="100">
        <f t="shared" si="186"/>
        <v>569</v>
      </c>
      <c r="AA365" s="112">
        <f t="shared" si="187"/>
        <v>1.2152777777777778E-2</v>
      </c>
      <c r="AB365" s="112">
        <f t="shared" si="188"/>
        <v>1.2152777777777778E-2</v>
      </c>
      <c r="AC365" s="100">
        <f>VLOOKUP(K365,'5th Cycle APR Raw Data-Final'!$A$3:$P$1977,14,FALSE)</f>
        <v>566</v>
      </c>
      <c r="AD365" s="100">
        <f>IF(AN365&lt;1,SUMIFS('5th Cycle APR Raw Data-Final'!$O$3:$O$1977,'5th Cycle APR Raw Data-Final'!$A$3:$A$1977,'SB35 Determination Data'!$K365,'5th Cycle APR Raw Data-Final'!$T$3:$T$1977,"&gt;="&amp;'SB35 Determination Data'!$F365,'5th Cycle APR Raw Data-Final'!$T$3:$T$1977,"&lt;"&amp;E365),SUMIFS('5th Cycle APR Raw Data-Final'!$O$3:$O$1977,'5th Cycle APR Raw Data-Final'!$A$3:$A$1977,'SB35 Determination Data'!$K365,'5th Cycle APR Raw Data-Final'!$T$3:$T$1977,"&gt;="&amp;'SB35 Determination Data'!$F365,'5th Cycle APR Raw Data-Final'!$T$3:$T$1977,"&lt;="&amp;G365))</f>
        <v>152</v>
      </c>
      <c r="AE365" s="100">
        <f t="shared" si="189"/>
        <v>414</v>
      </c>
      <c r="AF365" s="112">
        <f t="shared" si="190"/>
        <v>0.26855123674911663</v>
      </c>
      <c r="AG365" s="100">
        <f>VLOOKUP(K365,'5th Cycle APR Raw Data-Final'!$A$3:$P$1977,16,FALSE)</f>
        <v>1431</v>
      </c>
      <c r="AH365" s="100">
        <f>IF(AN365&lt;1,SUMIFS('5th Cycle APR Raw Data-Final'!$Q$3:$Q$1977,'5th Cycle APR Raw Data-Final'!$A$3:$A$1977,'SB35 Determination Data'!$K365,'5th Cycle APR Raw Data-Final'!$T$3:$T$1977,"&gt;="&amp;'SB35 Determination Data'!$F365,'5th Cycle APR Raw Data-Final'!$T$3:$T$1977,"&lt;"&amp;E365),SUMIFS('5th Cycle APR Raw Data-Final'!$Q$3:$Q$1977,'5th Cycle APR Raw Data-Final'!$A$3:$A$1977,'SB35 Determination Data'!$K365,'5th Cycle APR Raw Data-Final'!$T$3:$T$1977,"&gt;="&amp;'SB35 Determination Data'!$F365,'5th Cycle APR Raw Data-Final'!$T$3:$T$1977,"&lt;="&amp;G365))</f>
        <v>11</v>
      </c>
      <c r="AI365" s="100">
        <f t="shared" si="191"/>
        <v>1420</v>
      </c>
      <c r="AJ365" s="112">
        <f t="shared" si="192"/>
        <v>7.6869322152341019E-3</v>
      </c>
      <c r="AK365" s="100">
        <f>VLOOKUP(K365,'5th Cycle APR Raw Data-Final'!$A$3:$R$1977,18,FALSE)</f>
        <v>3196</v>
      </c>
      <c r="AL365" s="100">
        <f>IF(AN365&lt;1,SUMIFS('5th Cycle APR Raw Data-Final'!$S$3:$S$1977,'5th Cycle APR Raw Data-Final'!$A$3:$A$1977,'SB35 Determination Data'!$K365,'5th Cycle APR Raw Data-Final'!$T$3:$T$1977,"&gt;="&amp;'SB35 Determination Data'!$F365,'5th Cycle APR Raw Data-Final'!$T$3:$T$1977,"&lt;"&amp;E365),SUMIFS('5th Cycle APR Raw Data-Final'!$S$3:$S$1977,'5th Cycle APR Raw Data-Final'!$A$3:$A$1977,'SB35 Determination Data'!$K365,'5th Cycle APR Raw Data-Final'!$T$3:$T$1977,"&gt;="&amp;'SB35 Determination Data'!$F365,'5th Cycle APR Raw Data-Final'!$T$3:$T$1977,"&lt;="&amp;G365))</f>
        <v>170</v>
      </c>
      <c r="AM365" s="100">
        <f t="shared" si="193"/>
        <v>3026</v>
      </c>
      <c r="AN365" s="114">
        <f t="shared" si="194"/>
        <v>0.375</v>
      </c>
      <c r="AO365" s="2" t="str">
        <f t="shared" si="195"/>
        <v>YES</v>
      </c>
      <c r="AP365" s="2" t="str">
        <f t="shared" si="196"/>
        <v>NO</v>
      </c>
      <c r="AQ365" s="2" t="str">
        <f t="shared" si="197"/>
        <v>NO</v>
      </c>
      <c r="AR365" s="124" t="str">
        <f>VLOOKUP(K365,'2018Submitted'!$A$2:$C$540,3,FALSE)</f>
        <v>No 2018 Annual Progress Report</v>
      </c>
      <c r="AS365" s="2" t="str">
        <f t="shared" si="198"/>
        <v>NO</v>
      </c>
      <c r="AT365" s="2" t="str">
        <f t="shared" si="199"/>
        <v>NO</v>
      </c>
    </row>
    <row r="366" spans="1:46" s="2" customFormat="1" ht="12.75" customHeight="1" x14ac:dyDescent="0.2">
      <c r="A366" s="2" t="s">
        <v>961</v>
      </c>
      <c r="B366" s="2" t="str">
        <f t="shared" si="172"/>
        <v>PORTOLA</v>
      </c>
      <c r="C366" s="71">
        <f t="shared" si="173"/>
        <v>1</v>
      </c>
      <c r="D366" s="72">
        <f t="shared" si="174"/>
        <v>5</v>
      </c>
      <c r="E366" s="99">
        <f t="shared" si="175"/>
        <v>2017</v>
      </c>
      <c r="F366" s="99">
        <f t="shared" si="176"/>
        <v>2014</v>
      </c>
      <c r="G366" s="99">
        <f t="shared" si="177"/>
        <v>2018</v>
      </c>
      <c r="H366" s="2" t="str">
        <f t="shared" si="178"/>
        <v>06/30/2014</v>
      </c>
      <c r="I366" s="2" t="str">
        <f t="shared" si="179"/>
        <v>06/30/2019</v>
      </c>
      <c r="J366" s="2" t="s">
        <v>13</v>
      </c>
      <c r="K366" s="113" t="s">
        <v>1879</v>
      </c>
      <c r="L366" s="100" t="e">
        <f>VLOOKUP(K366,'5th Cycle APR Raw Data-Final'!$A$3:$P$1977,6,FALSE)</f>
        <v>#N/A</v>
      </c>
      <c r="M366" s="100">
        <f>IF(AN366&lt;1,SUMIFS('5th Cycle APR Raw Data-Final'!G$3:G$1977,'5th Cycle APR Raw Data-Final'!$A$3:$A$1977,'SB35 Determination Data'!$K366,'5th Cycle APR Raw Data-Final'!$T$3:$T$1977,"&gt;="&amp;'SB35 Determination Data'!$F366,'5th Cycle APR Raw Data-Final'!$T$3:$T$1977,"&lt;"&amp;E366),SUMIFS('5th Cycle APR Raw Data-Final'!G$3:G$1977,'5th Cycle APR Raw Data-Final'!$A$3:$A$1977,'SB35 Determination Data'!$K366,'5th Cycle APR Raw Data-Final'!$T$3:$T$1977,"&gt;="&amp;'SB35 Determination Data'!$F366,'5th Cycle APR Raw Data-Final'!$T$3:$T$1977,"&lt;="&amp;G366))</f>
        <v>0</v>
      </c>
      <c r="N366" s="100">
        <f>IF(AN366&lt;1,SUMIFS('5th Cycle APR Raw Data-Final'!H$3:H$1977,'5th Cycle APR Raw Data-Final'!$A$3:$A$1977,'SB35 Determination Data'!$K366,'5th Cycle APR Raw Data-Final'!$T$3:$T$1977,"&gt;="&amp;'SB35 Determination Data'!$F366,'5th Cycle APR Raw Data-Final'!$T$3:$T$1977,"&lt;"&amp;E366),SUMIFS('5th Cycle APR Raw Data-Final'!H$3:H$1977,'5th Cycle APR Raw Data-Final'!$A$3:$A$1977,'SB35 Determination Data'!$K366,'5th Cycle APR Raw Data-Final'!$T$3:$T$1977,"&gt;="&amp;'SB35 Determination Data'!$F366,'5th Cycle APR Raw Data-Final'!$T$3:$T$1977,"&lt;="&amp;G366))</f>
        <v>0</v>
      </c>
      <c r="O366" s="100">
        <f>IF(AN366&lt;1,SUMIFS('5th Cycle APR Raw Data-Final'!I$3:I$1977,'5th Cycle APR Raw Data-Final'!$A$3:$A$1977,'SB35 Determination Data'!$K366,'5th Cycle APR Raw Data-Final'!$T$3:$T$1977,"&gt;="&amp;'SB35 Determination Data'!$F366,'5th Cycle APR Raw Data-Final'!$T$3:$T$1977,"&lt;"&amp;E366),SUMIFS('5th Cycle APR Raw Data-Final'!I$3:I$1977,'5th Cycle APR Raw Data-Final'!$A$3:$A$1977,'SB35 Determination Data'!$K366,'5th Cycle APR Raw Data-Final'!$T$3:$T$1977,"&gt;="&amp;'SB35 Determination Data'!$F366,'5th Cycle APR Raw Data-Final'!$T$3:$T$1977,"&lt;="&amp;G366))</f>
        <v>0</v>
      </c>
      <c r="P366" s="100" t="e">
        <f t="shared" si="180"/>
        <v>#N/A</v>
      </c>
      <c r="Q366" s="112" t="str">
        <f t="shared" si="181"/>
        <v>No 2018 Annual Progress Report</v>
      </c>
      <c r="R366" s="101" t="e">
        <f t="shared" si="182"/>
        <v>#N/A</v>
      </c>
      <c r="S366" s="101" t="e">
        <f t="shared" si="183"/>
        <v>#N/A</v>
      </c>
      <c r="T366" s="100" t="e">
        <f>VLOOKUP(K366,'5th Cycle APR Raw Data-Final'!$A$3:$P$1977,10,FALSE)</f>
        <v>#N/A</v>
      </c>
      <c r="U366" s="100">
        <f>IF(AN366&lt;1,SUMIFS('5th Cycle APR Raw Data-Final'!K$3:K$1977,'5th Cycle APR Raw Data-Final'!$A$3:$A$1977,'SB35 Determination Data'!$K366,'5th Cycle APR Raw Data-Final'!$T$3:$T$1977,"&gt;="&amp;'SB35 Determination Data'!$F366,'5th Cycle APR Raw Data-Final'!$T$3:$T$1977,"&lt;"&amp;E366),SUMIFS('5th Cycle APR Raw Data-Final'!K$3:K$1977,'5th Cycle APR Raw Data-Final'!$A$3:$A$1977,'SB35 Determination Data'!$K366,'5th Cycle APR Raw Data-Final'!$T$3:$T$1977,"&gt;="&amp;'SB35 Determination Data'!$F366,'5th Cycle APR Raw Data-Final'!$T$3:$T$1977,"&lt;="&amp;G366))</f>
        <v>0</v>
      </c>
      <c r="V366" s="100">
        <f>IF(AN366&lt;1,SUMIFS('5th Cycle APR Raw Data-Final'!L$3:L$1977,'5th Cycle APR Raw Data-Final'!$A$3:$A$1977,'SB35 Determination Data'!$K366,'5th Cycle APR Raw Data-Final'!$T$3:$T$1977,"&gt;="&amp;'SB35 Determination Data'!$F366,'5th Cycle APR Raw Data-Final'!$T$3:$T$1977,"&lt;"&amp;E366),SUMIFS('5th Cycle APR Raw Data-Final'!L$3:L$1977,'5th Cycle APR Raw Data-Final'!$A$3:$A$1977,'SB35 Determination Data'!$K366,'5th Cycle APR Raw Data-Final'!$T$3:$T$1977,"&gt;="&amp;'SB35 Determination Data'!$F366,'5th Cycle APR Raw Data-Final'!$T$3:$T$1977,"&lt;="&amp;G366))</f>
        <v>0</v>
      </c>
      <c r="W366" s="100">
        <f>IF(AN366&lt;1,SUMIFS('5th Cycle APR Raw Data-Final'!M$3:M$1977,'5th Cycle APR Raw Data-Final'!$A$3:$A$1977,'SB35 Determination Data'!$K366,'5th Cycle APR Raw Data-Final'!$T$3:$T$1977,"&gt;="&amp;'SB35 Determination Data'!$F366,'5th Cycle APR Raw Data-Final'!$T$3:$T$1977,"&lt;"&amp;E366),SUMIFS('5th Cycle APR Raw Data-Final'!M$3:M$1977,'5th Cycle APR Raw Data-Final'!$A$3:$A$1977,'SB35 Determination Data'!$K366,'5th Cycle APR Raw Data-Final'!$T$3:$T$1977,"&gt;="&amp;'SB35 Determination Data'!$F366,'5th Cycle APR Raw Data-Final'!$T$3:$T$1977,"&lt;="&amp;G366))</f>
        <v>0</v>
      </c>
      <c r="X366" s="100" t="e">
        <f t="shared" si="184"/>
        <v>#N/A</v>
      </c>
      <c r="Y366" s="100" t="e">
        <f t="shared" si="185"/>
        <v>#N/A</v>
      </c>
      <c r="Z366" s="100" t="e">
        <f t="shared" si="186"/>
        <v>#N/A</v>
      </c>
      <c r="AA366" s="112" t="str">
        <f t="shared" si="187"/>
        <v>No 2018 Annual Progress Report</v>
      </c>
      <c r="AB366" s="112" t="str">
        <f t="shared" si="188"/>
        <v>No 2018 Annual Progress Report</v>
      </c>
      <c r="AC366" s="100" t="e">
        <f>VLOOKUP(K366,'5th Cycle APR Raw Data-Final'!$A$3:$P$1977,14,FALSE)</f>
        <v>#N/A</v>
      </c>
      <c r="AD366" s="100">
        <f>IF(AN366&lt;1,SUMIFS('5th Cycle APR Raw Data-Final'!$O$3:$O$1977,'5th Cycle APR Raw Data-Final'!$A$3:$A$1977,'SB35 Determination Data'!$K366,'5th Cycle APR Raw Data-Final'!$T$3:$T$1977,"&gt;="&amp;'SB35 Determination Data'!$F366,'5th Cycle APR Raw Data-Final'!$T$3:$T$1977,"&lt;"&amp;E366),SUMIFS('5th Cycle APR Raw Data-Final'!$O$3:$O$1977,'5th Cycle APR Raw Data-Final'!$A$3:$A$1977,'SB35 Determination Data'!$K366,'5th Cycle APR Raw Data-Final'!$T$3:$T$1977,"&gt;="&amp;'SB35 Determination Data'!$F366,'5th Cycle APR Raw Data-Final'!$T$3:$T$1977,"&lt;="&amp;G366))</f>
        <v>0</v>
      </c>
      <c r="AE366" s="100" t="e">
        <f t="shared" si="189"/>
        <v>#N/A</v>
      </c>
      <c r="AF366" s="112" t="str">
        <f t="shared" si="190"/>
        <v>No 2018 Annual Progress Report</v>
      </c>
      <c r="AG366" s="100" t="e">
        <f>VLOOKUP(K366,'5th Cycle APR Raw Data-Final'!$A$3:$P$1977,16,FALSE)</f>
        <v>#N/A</v>
      </c>
      <c r="AH366" s="100">
        <f>IF(AN366&lt;1,SUMIFS('5th Cycle APR Raw Data-Final'!$Q$3:$Q$1977,'5th Cycle APR Raw Data-Final'!$A$3:$A$1977,'SB35 Determination Data'!$K366,'5th Cycle APR Raw Data-Final'!$T$3:$T$1977,"&gt;="&amp;'SB35 Determination Data'!$F366,'5th Cycle APR Raw Data-Final'!$T$3:$T$1977,"&lt;"&amp;E366),SUMIFS('5th Cycle APR Raw Data-Final'!$Q$3:$Q$1977,'5th Cycle APR Raw Data-Final'!$A$3:$A$1977,'SB35 Determination Data'!$K366,'5th Cycle APR Raw Data-Final'!$T$3:$T$1977,"&gt;="&amp;'SB35 Determination Data'!$F366,'5th Cycle APR Raw Data-Final'!$T$3:$T$1977,"&lt;="&amp;G366))</f>
        <v>0</v>
      </c>
      <c r="AI366" s="100" t="e">
        <f t="shared" si="191"/>
        <v>#N/A</v>
      </c>
      <c r="AJ366" s="112" t="str">
        <f t="shared" si="192"/>
        <v>No 2018 Annual Progress Report</v>
      </c>
      <c r="AK366" s="100" t="e">
        <f>VLOOKUP(K366,'5th Cycle APR Raw Data-Final'!$A$3:$R$1977,18,FALSE)</f>
        <v>#N/A</v>
      </c>
      <c r="AL366" s="100">
        <f>IF(AN366&lt;1,SUMIFS('5th Cycle APR Raw Data-Final'!$S$3:$S$1977,'5th Cycle APR Raw Data-Final'!$A$3:$A$1977,'SB35 Determination Data'!$K366,'5th Cycle APR Raw Data-Final'!$T$3:$T$1977,"&gt;="&amp;'SB35 Determination Data'!$F366,'5th Cycle APR Raw Data-Final'!$T$3:$T$1977,"&lt;"&amp;E366),SUMIFS('5th Cycle APR Raw Data-Final'!$S$3:$S$1977,'5th Cycle APR Raw Data-Final'!$A$3:$A$1977,'SB35 Determination Data'!$K366,'5th Cycle APR Raw Data-Final'!$T$3:$T$1977,"&gt;="&amp;'SB35 Determination Data'!$F366,'5th Cycle APR Raw Data-Final'!$T$3:$T$1977,"&lt;="&amp;G366))</f>
        <v>0</v>
      </c>
      <c r="AM366" s="100" t="e">
        <f t="shared" si="193"/>
        <v>#N/A</v>
      </c>
      <c r="AN366" s="114">
        <f t="shared" si="194"/>
        <v>1</v>
      </c>
      <c r="AO366" s="2" t="str">
        <f t="shared" si="195"/>
        <v>YES</v>
      </c>
      <c r="AP366" s="2" t="str">
        <f t="shared" si="196"/>
        <v>NO</v>
      </c>
      <c r="AQ366" s="2" t="str">
        <f t="shared" si="197"/>
        <v>NO</v>
      </c>
      <c r="AR366" s="124" t="str">
        <f>VLOOKUP(K366,'2018Submitted'!$A$2:$C$540,3,FALSE)</f>
        <v>No 2018 Annual Progress Report</v>
      </c>
      <c r="AS366" s="2" t="str">
        <f t="shared" si="198"/>
        <v>YES</v>
      </c>
      <c r="AT366" s="2" t="str">
        <f t="shared" si="199"/>
        <v>NO</v>
      </c>
    </row>
    <row r="367" spans="1:46" s="2" customFormat="1" ht="12.75" customHeight="1" x14ac:dyDescent="0.2">
      <c r="A367" s="2" t="s">
        <v>29</v>
      </c>
      <c r="B367" s="2" t="str">
        <f t="shared" si="172"/>
        <v>PORTOLA VALLEY</v>
      </c>
      <c r="C367" s="71">
        <f t="shared" si="173"/>
        <v>0.5</v>
      </c>
      <c r="D367" s="72">
        <f t="shared" si="174"/>
        <v>8</v>
      </c>
      <c r="E367" s="99">
        <f t="shared" si="175"/>
        <v>2019</v>
      </c>
      <c r="F367" s="99">
        <f t="shared" si="176"/>
        <v>2015</v>
      </c>
      <c r="G367" s="99">
        <f t="shared" si="177"/>
        <v>2022</v>
      </c>
      <c r="H367" s="2" t="str">
        <f t="shared" si="178"/>
        <v>01/31/2015</v>
      </c>
      <c r="I367" s="2" t="str">
        <f t="shared" si="179"/>
        <v>01/31/2023</v>
      </c>
      <c r="J367" s="2" t="s">
        <v>8</v>
      </c>
      <c r="K367" s="113" t="s">
        <v>242</v>
      </c>
      <c r="L367" s="100">
        <f>VLOOKUP(K367,'5th Cycle APR Raw Data-Final'!$A$3:$P$1977,6,FALSE)</f>
        <v>21</v>
      </c>
      <c r="M367" s="100">
        <f>IF(AN367&lt;1,SUMIFS('5th Cycle APR Raw Data-Final'!G$3:G$1977,'5th Cycle APR Raw Data-Final'!$A$3:$A$1977,'SB35 Determination Data'!$K367,'5th Cycle APR Raw Data-Final'!$T$3:$T$1977,"&gt;="&amp;'SB35 Determination Data'!$F367,'5th Cycle APR Raw Data-Final'!$T$3:$T$1977,"&lt;"&amp;E367),SUMIFS('5th Cycle APR Raw Data-Final'!G$3:G$1977,'5th Cycle APR Raw Data-Final'!$A$3:$A$1977,'SB35 Determination Data'!$K367,'5th Cycle APR Raw Data-Final'!$T$3:$T$1977,"&gt;="&amp;'SB35 Determination Data'!$F367,'5th Cycle APR Raw Data-Final'!$T$3:$T$1977,"&lt;="&amp;G367))</f>
        <v>4</v>
      </c>
      <c r="N367" s="100">
        <f>IF(AN367&lt;1,SUMIFS('5th Cycle APR Raw Data-Final'!H$3:H$1977,'5th Cycle APR Raw Data-Final'!$A$3:$A$1977,'SB35 Determination Data'!$K367,'5th Cycle APR Raw Data-Final'!$T$3:$T$1977,"&gt;="&amp;'SB35 Determination Data'!$F367,'5th Cycle APR Raw Data-Final'!$T$3:$T$1977,"&lt;"&amp;E367),SUMIFS('5th Cycle APR Raw Data-Final'!H$3:H$1977,'5th Cycle APR Raw Data-Final'!$A$3:$A$1977,'SB35 Determination Data'!$K367,'5th Cycle APR Raw Data-Final'!$T$3:$T$1977,"&gt;="&amp;'SB35 Determination Data'!$F367,'5th Cycle APR Raw Data-Final'!$T$3:$T$1977,"&lt;="&amp;G367))</f>
        <v>0</v>
      </c>
      <c r="O367" s="100">
        <f>IF(AN367&lt;1,SUMIFS('5th Cycle APR Raw Data-Final'!I$3:I$1977,'5th Cycle APR Raw Data-Final'!$A$3:$A$1977,'SB35 Determination Data'!$K367,'5th Cycle APR Raw Data-Final'!$T$3:$T$1977,"&gt;="&amp;'SB35 Determination Data'!$F367,'5th Cycle APR Raw Data-Final'!$T$3:$T$1977,"&lt;"&amp;E367),SUMIFS('5th Cycle APR Raw Data-Final'!I$3:I$1977,'5th Cycle APR Raw Data-Final'!$A$3:$A$1977,'SB35 Determination Data'!$K367,'5th Cycle APR Raw Data-Final'!$T$3:$T$1977,"&gt;="&amp;'SB35 Determination Data'!$F367,'5th Cycle APR Raw Data-Final'!$T$3:$T$1977,"&lt;="&amp;G367))</f>
        <v>4</v>
      </c>
      <c r="P367" s="100">
        <f t="shared" si="180"/>
        <v>17</v>
      </c>
      <c r="Q367" s="112">
        <f t="shared" si="181"/>
        <v>0.19047619047619047</v>
      </c>
      <c r="R367" s="101">
        <f t="shared" si="182"/>
        <v>11</v>
      </c>
      <c r="S367" s="101">
        <f t="shared" si="183"/>
        <v>0</v>
      </c>
      <c r="T367" s="100">
        <f>VLOOKUP(K367,'5th Cycle APR Raw Data-Final'!$A$3:$P$1977,10,FALSE)</f>
        <v>15</v>
      </c>
      <c r="U367" s="100">
        <f>IF(AN367&lt;1,SUMIFS('5th Cycle APR Raw Data-Final'!K$3:K$1977,'5th Cycle APR Raw Data-Final'!$A$3:$A$1977,'SB35 Determination Data'!$K367,'5th Cycle APR Raw Data-Final'!$T$3:$T$1977,"&gt;="&amp;'SB35 Determination Data'!$F367,'5th Cycle APR Raw Data-Final'!$T$3:$T$1977,"&lt;"&amp;E367),SUMIFS('5th Cycle APR Raw Data-Final'!K$3:K$1977,'5th Cycle APR Raw Data-Final'!$A$3:$A$1977,'SB35 Determination Data'!$K367,'5th Cycle APR Raw Data-Final'!$T$3:$T$1977,"&gt;="&amp;'SB35 Determination Data'!$F367,'5th Cycle APR Raw Data-Final'!$T$3:$T$1977,"&lt;="&amp;G367))</f>
        <v>1</v>
      </c>
      <c r="V367" s="100">
        <f>IF(AN367&lt;1,SUMIFS('5th Cycle APR Raw Data-Final'!L$3:L$1977,'5th Cycle APR Raw Data-Final'!$A$3:$A$1977,'SB35 Determination Data'!$K367,'5th Cycle APR Raw Data-Final'!$T$3:$T$1977,"&gt;="&amp;'SB35 Determination Data'!$F367,'5th Cycle APR Raw Data-Final'!$T$3:$T$1977,"&lt;"&amp;E367),SUMIFS('5th Cycle APR Raw Data-Final'!L$3:L$1977,'5th Cycle APR Raw Data-Final'!$A$3:$A$1977,'SB35 Determination Data'!$K367,'5th Cycle APR Raw Data-Final'!$T$3:$T$1977,"&gt;="&amp;'SB35 Determination Data'!$F367,'5th Cycle APR Raw Data-Final'!$T$3:$T$1977,"&lt;="&amp;G367))</f>
        <v>0</v>
      </c>
      <c r="W367" s="100">
        <f>IF(AN367&lt;1,SUMIFS('5th Cycle APR Raw Data-Final'!M$3:M$1977,'5th Cycle APR Raw Data-Final'!$A$3:$A$1977,'SB35 Determination Data'!$K367,'5th Cycle APR Raw Data-Final'!$T$3:$T$1977,"&gt;="&amp;'SB35 Determination Data'!$F367,'5th Cycle APR Raw Data-Final'!$T$3:$T$1977,"&lt;"&amp;E367),SUMIFS('5th Cycle APR Raw Data-Final'!M$3:M$1977,'5th Cycle APR Raw Data-Final'!$A$3:$A$1977,'SB35 Determination Data'!$K367,'5th Cycle APR Raw Data-Final'!$T$3:$T$1977,"&gt;="&amp;'SB35 Determination Data'!$F367,'5th Cycle APR Raw Data-Final'!$T$3:$T$1977,"&lt;="&amp;G367))</f>
        <v>1</v>
      </c>
      <c r="X367" s="100">
        <f t="shared" si="184"/>
        <v>14</v>
      </c>
      <c r="Y367" s="100">
        <f t="shared" si="185"/>
        <v>1</v>
      </c>
      <c r="Z367" s="100">
        <f t="shared" si="186"/>
        <v>14</v>
      </c>
      <c r="AA367" s="112">
        <f t="shared" si="187"/>
        <v>6.6666666666666666E-2</v>
      </c>
      <c r="AB367" s="112">
        <f t="shared" si="188"/>
        <v>6.6666666666666666E-2</v>
      </c>
      <c r="AC367" s="100">
        <f>VLOOKUP(K367,'5th Cycle APR Raw Data-Final'!$A$3:$P$1977,14,FALSE)</f>
        <v>15</v>
      </c>
      <c r="AD367" s="100">
        <f>IF(AN367&lt;1,SUMIFS('5th Cycle APR Raw Data-Final'!$O$3:$O$1977,'5th Cycle APR Raw Data-Final'!$A$3:$A$1977,'SB35 Determination Data'!$K367,'5th Cycle APR Raw Data-Final'!$T$3:$T$1977,"&gt;="&amp;'SB35 Determination Data'!$F367,'5th Cycle APR Raw Data-Final'!$T$3:$T$1977,"&lt;"&amp;E367),SUMIFS('5th Cycle APR Raw Data-Final'!$O$3:$O$1977,'5th Cycle APR Raw Data-Final'!$A$3:$A$1977,'SB35 Determination Data'!$K367,'5th Cycle APR Raw Data-Final'!$T$3:$T$1977,"&gt;="&amp;'SB35 Determination Data'!$F367,'5th Cycle APR Raw Data-Final'!$T$3:$T$1977,"&lt;="&amp;G367))</f>
        <v>4</v>
      </c>
      <c r="AE367" s="100">
        <f t="shared" si="189"/>
        <v>11</v>
      </c>
      <c r="AF367" s="112">
        <f t="shared" si="190"/>
        <v>0.26666666666666666</v>
      </c>
      <c r="AG367" s="100">
        <f>VLOOKUP(K367,'5th Cycle APR Raw Data-Final'!$A$3:$P$1977,16,FALSE)</f>
        <v>13</v>
      </c>
      <c r="AH367" s="100">
        <f>IF(AN367&lt;1,SUMIFS('5th Cycle APR Raw Data-Final'!$Q$3:$Q$1977,'5th Cycle APR Raw Data-Final'!$A$3:$A$1977,'SB35 Determination Data'!$K367,'5th Cycle APR Raw Data-Final'!$T$3:$T$1977,"&gt;="&amp;'SB35 Determination Data'!$F367,'5th Cycle APR Raw Data-Final'!$T$3:$T$1977,"&lt;"&amp;E367),SUMIFS('5th Cycle APR Raw Data-Final'!$Q$3:$Q$1977,'5th Cycle APR Raw Data-Final'!$A$3:$A$1977,'SB35 Determination Data'!$K367,'5th Cycle APR Raw Data-Final'!$T$3:$T$1977,"&gt;="&amp;'SB35 Determination Data'!$F367,'5th Cycle APR Raw Data-Final'!$T$3:$T$1977,"&lt;="&amp;G367))</f>
        <v>24</v>
      </c>
      <c r="AI367" s="100">
        <f t="shared" si="191"/>
        <v>0</v>
      </c>
      <c r="AJ367" s="112">
        <f t="shared" si="192"/>
        <v>1.8461538461538463</v>
      </c>
      <c r="AK367" s="100">
        <f>VLOOKUP(K367,'5th Cycle APR Raw Data-Final'!$A$3:$R$1977,18,FALSE)</f>
        <v>64</v>
      </c>
      <c r="AL367" s="100">
        <f>IF(AN367&lt;1,SUMIFS('5th Cycle APR Raw Data-Final'!$S$3:$S$1977,'5th Cycle APR Raw Data-Final'!$A$3:$A$1977,'SB35 Determination Data'!$K367,'5th Cycle APR Raw Data-Final'!$T$3:$T$1977,"&gt;="&amp;'SB35 Determination Data'!$F367,'5th Cycle APR Raw Data-Final'!$T$3:$T$1977,"&lt;"&amp;E367),SUMIFS('5th Cycle APR Raw Data-Final'!$S$3:$S$1977,'5th Cycle APR Raw Data-Final'!$A$3:$A$1977,'SB35 Determination Data'!$K367,'5th Cycle APR Raw Data-Final'!$T$3:$T$1977,"&gt;="&amp;'SB35 Determination Data'!$F367,'5th Cycle APR Raw Data-Final'!$T$3:$T$1977,"&lt;="&amp;G367))</f>
        <v>33</v>
      </c>
      <c r="AM367" s="100">
        <f t="shared" si="193"/>
        <v>42</v>
      </c>
      <c r="AN367" s="114">
        <f t="shared" si="194"/>
        <v>0.5</v>
      </c>
      <c r="AO367" s="2" t="str">
        <f t="shared" si="195"/>
        <v>NO</v>
      </c>
      <c r="AP367" s="2" t="str">
        <f t="shared" si="196"/>
        <v>YES</v>
      </c>
      <c r="AQ367" s="2" t="str">
        <f t="shared" si="197"/>
        <v>NO</v>
      </c>
      <c r="AR367" s="124" t="str">
        <f>VLOOKUP(K367,'2018Submitted'!$A$2:$C$540,3,FALSE)</f>
        <v>Successful</v>
      </c>
      <c r="AS367" s="2" t="str">
        <f t="shared" si="198"/>
        <v>NO</v>
      </c>
      <c r="AT367" s="2" t="str">
        <f t="shared" si="199"/>
        <v>YES</v>
      </c>
    </row>
    <row r="368" spans="1:46" s="2" customFormat="1" ht="12.75" customHeight="1" x14ac:dyDescent="0.2">
      <c r="A368" s="2" t="s">
        <v>66</v>
      </c>
      <c r="B368" s="2" t="str">
        <f t="shared" si="172"/>
        <v>POWAY</v>
      </c>
      <c r="C368" s="71">
        <f t="shared" si="173"/>
        <v>0.75</v>
      </c>
      <c r="D368" s="72">
        <f t="shared" si="174"/>
        <v>8</v>
      </c>
      <c r="E368" s="99">
        <f t="shared" si="175"/>
        <v>2017</v>
      </c>
      <c r="F368" s="99">
        <f t="shared" si="176"/>
        <v>2013</v>
      </c>
      <c r="G368" s="99">
        <f t="shared" si="177"/>
        <v>2020</v>
      </c>
      <c r="H368" s="2" t="str">
        <f t="shared" si="178"/>
        <v>04/30/2013</v>
      </c>
      <c r="I368" s="2" t="str">
        <f t="shared" si="179"/>
        <v>04/30/2021</v>
      </c>
      <c r="J368" s="2" t="s">
        <v>67</v>
      </c>
      <c r="K368" s="113" t="s">
        <v>243</v>
      </c>
      <c r="L368" s="100">
        <f>VLOOKUP(K368,'5th Cycle APR Raw Data-Final'!$A$3:$P$1977,6,FALSE)</f>
        <v>201</v>
      </c>
      <c r="M368" s="100">
        <f>IF(AN368&lt;1,SUMIFS('5th Cycle APR Raw Data-Final'!G$3:G$1977,'5th Cycle APR Raw Data-Final'!$A$3:$A$1977,'SB35 Determination Data'!$K368,'5th Cycle APR Raw Data-Final'!$T$3:$T$1977,"&gt;="&amp;'SB35 Determination Data'!$F368,'5th Cycle APR Raw Data-Final'!$T$3:$T$1977,"&lt;"&amp;E368),SUMIFS('5th Cycle APR Raw Data-Final'!G$3:G$1977,'5th Cycle APR Raw Data-Final'!$A$3:$A$1977,'SB35 Determination Data'!$K368,'5th Cycle APR Raw Data-Final'!$T$3:$T$1977,"&gt;="&amp;'SB35 Determination Data'!$F368,'5th Cycle APR Raw Data-Final'!$T$3:$T$1977,"&lt;="&amp;G368))</f>
        <v>26</v>
      </c>
      <c r="N368" s="100">
        <f>IF(AN368&lt;1,SUMIFS('5th Cycle APR Raw Data-Final'!H$3:H$1977,'5th Cycle APR Raw Data-Final'!$A$3:$A$1977,'SB35 Determination Data'!$K368,'5th Cycle APR Raw Data-Final'!$T$3:$T$1977,"&gt;="&amp;'SB35 Determination Data'!$F368,'5th Cycle APR Raw Data-Final'!$T$3:$T$1977,"&lt;"&amp;E368),SUMIFS('5th Cycle APR Raw Data-Final'!H$3:H$1977,'5th Cycle APR Raw Data-Final'!$A$3:$A$1977,'SB35 Determination Data'!$K368,'5th Cycle APR Raw Data-Final'!$T$3:$T$1977,"&gt;="&amp;'SB35 Determination Data'!$F368,'5th Cycle APR Raw Data-Final'!$T$3:$T$1977,"&lt;="&amp;G368))</f>
        <v>26</v>
      </c>
      <c r="O368" s="100">
        <f>IF(AN368&lt;1,SUMIFS('5th Cycle APR Raw Data-Final'!I$3:I$1977,'5th Cycle APR Raw Data-Final'!$A$3:$A$1977,'SB35 Determination Data'!$K368,'5th Cycle APR Raw Data-Final'!$T$3:$T$1977,"&gt;="&amp;'SB35 Determination Data'!$F368,'5th Cycle APR Raw Data-Final'!$T$3:$T$1977,"&lt;"&amp;E368),SUMIFS('5th Cycle APR Raw Data-Final'!I$3:I$1977,'5th Cycle APR Raw Data-Final'!$A$3:$A$1977,'SB35 Determination Data'!$K368,'5th Cycle APR Raw Data-Final'!$T$3:$T$1977,"&gt;="&amp;'SB35 Determination Data'!$F368,'5th Cycle APR Raw Data-Final'!$T$3:$T$1977,"&lt;="&amp;G368))</f>
        <v>0</v>
      </c>
      <c r="P368" s="100">
        <f t="shared" si="180"/>
        <v>175</v>
      </c>
      <c r="Q368" s="112">
        <f t="shared" si="181"/>
        <v>0.12935323383084577</v>
      </c>
      <c r="R368" s="101">
        <f t="shared" si="182"/>
        <v>101</v>
      </c>
      <c r="S368" s="101">
        <f t="shared" si="183"/>
        <v>0</v>
      </c>
      <c r="T368" s="100">
        <f>VLOOKUP(K368,'5th Cycle APR Raw Data-Final'!$A$3:$P$1977,10,FALSE)</f>
        <v>152</v>
      </c>
      <c r="U368" s="100">
        <f>IF(AN368&lt;1,SUMIFS('5th Cycle APR Raw Data-Final'!K$3:K$1977,'5th Cycle APR Raw Data-Final'!$A$3:$A$1977,'SB35 Determination Data'!$K368,'5th Cycle APR Raw Data-Final'!$T$3:$T$1977,"&gt;="&amp;'SB35 Determination Data'!$F368,'5th Cycle APR Raw Data-Final'!$T$3:$T$1977,"&lt;"&amp;E368),SUMIFS('5th Cycle APR Raw Data-Final'!K$3:K$1977,'5th Cycle APR Raw Data-Final'!$A$3:$A$1977,'SB35 Determination Data'!$K368,'5th Cycle APR Raw Data-Final'!$T$3:$T$1977,"&gt;="&amp;'SB35 Determination Data'!$F368,'5th Cycle APR Raw Data-Final'!$T$3:$T$1977,"&lt;="&amp;G368))</f>
        <v>26</v>
      </c>
      <c r="V368" s="100">
        <f>IF(AN368&lt;1,SUMIFS('5th Cycle APR Raw Data-Final'!L$3:L$1977,'5th Cycle APR Raw Data-Final'!$A$3:$A$1977,'SB35 Determination Data'!$K368,'5th Cycle APR Raw Data-Final'!$T$3:$T$1977,"&gt;="&amp;'SB35 Determination Data'!$F368,'5th Cycle APR Raw Data-Final'!$T$3:$T$1977,"&lt;"&amp;E368),SUMIFS('5th Cycle APR Raw Data-Final'!L$3:L$1977,'5th Cycle APR Raw Data-Final'!$A$3:$A$1977,'SB35 Determination Data'!$K368,'5th Cycle APR Raw Data-Final'!$T$3:$T$1977,"&gt;="&amp;'SB35 Determination Data'!$F368,'5th Cycle APR Raw Data-Final'!$T$3:$T$1977,"&lt;="&amp;G368))</f>
        <v>26</v>
      </c>
      <c r="W368" s="100">
        <f>IF(AN368&lt;1,SUMIFS('5th Cycle APR Raw Data-Final'!M$3:M$1977,'5th Cycle APR Raw Data-Final'!$A$3:$A$1977,'SB35 Determination Data'!$K368,'5th Cycle APR Raw Data-Final'!$T$3:$T$1977,"&gt;="&amp;'SB35 Determination Data'!$F368,'5th Cycle APR Raw Data-Final'!$T$3:$T$1977,"&lt;"&amp;E368),SUMIFS('5th Cycle APR Raw Data-Final'!M$3:M$1977,'5th Cycle APR Raw Data-Final'!$A$3:$A$1977,'SB35 Determination Data'!$K368,'5th Cycle APR Raw Data-Final'!$T$3:$T$1977,"&gt;="&amp;'SB35 Determination Data'!$F368,'5th Cycle APR Raw Data-Final'!$T$3:$T$1977,"&lt;="&amp;G368))</f>
        <v>0</v>
      </c>
      <c r="X368" s="100">
        <f t="shared" si="184"/>
        <v>126</v>
      </c>
      <c r="Y368" s="100">
        <f t="shared" si="185"/>
        <v>26</v>
      </c>
      <c r="Z368" s="100">
        <f t="shared" si="186"/>
        <v>126</v>
      </c>
      <c r="AA368" s="112">
        <f t="shared" si="187"/>
        <v>0.17105263157894737</v>
      </c>
      <c r="AB368" s="112">
        <f t="shared" si="188"/>
        <v>0.17105263157894737</v>
      </c>
      <c r="AC368" s="100">
        <f>VLOOKUP(K368,'5th Cycle APR Raw Data-Final'!$A$3:$P$1977,14,FALSE)</f>
        <v>282</v>
      </c>
      <c r="AD368" s="100">
        <f>IF(AN368&lt;1,SUMIFS('5th Cycle APR Raw Data-Final'!$O$3:$O$1977,'5th Cycle APR Raw Data-Final'!$A$3:$A$1977,'SB35 Determination Data'!$K368,'5th Cycle APR Raw Data-Final'!$T$3:$T$1977,"&gt;="&amp;'SB35 Determination Data'!$F368,'5th Cycle APR Raw Data-Final'!$T$3:$T$1977,"&lt;"&amp;E368),SUMIFS('5th Cycle APR Raw Data-Final'!$O$3:$O$1977,'5th Cycle APR Raw Data-Final'!$A$3:$A$1977,'SB35 Determination Data'!$K368,'5th Cycle APR Raw Data-Final'!$T$3:$T$1977,"&gt;="&amp;'SB35 Determination Data'!$F368,'5th Cycle APR Raw Data-Final'!$T$3:$T$1977,"&lt;="&amp;G368))</f>
        <v>0</v>
      </c>
      <c r="AE368" s="100">
        <f t="shared" si="189"/>
        <v>282</v>
      </c>
      <c r="AF368" s="112">
        <f t="shared" si="190"/>
        <v>0</v>
      </c>
      <c r="AG368" s="100">
        <f>VLOOKUP(K368,'5th Cycle APR Raw Data-Final'!$A$3:$P$1977,16,FALSE)</f>
        <v>618</v>
      </c>
      <c r="AH368" s="100">
        <f>IF(AN368&lt;1,SUMIFS('5th Cycle APR Raw Data-Final'!$Q$3:$Q$1977,'5th Cycle APR Raw Data-Final'!$A$3:$A$1977,'SB35 Determination Data'!$K368,'5th Cycle APR Raw Data-Final'!$T$3:$T$1977,"&gt;="&amp;'SB35 Determination Data'!$F368,'5th Cycle APR Raw Data-Final'!$T$3:$T$1977,"&lt;"&amp;E368),SUMIFS('5th Cycle APR Raw Data-Final'!$Q$3:$Q$1977,'5th Cycle APR Raw Data-Final'!$A$3:$A$1977,'SB35 Determination Data'!$K368,'5th Cycle APR Raw Data-Final'!$T$3:$T$1977,"&gt;="&amp;'SB35 Determination Data'!$F368,'5th Cycle APR Raw Data-Final'!$T$3:$T$1977,"&lt;="&amp;G368))</f>
        <v>103</v>
      </c>
      <c r="AI368" s="100">
        <f t="shared" si="191"/>
        <v>515</v>
      </c>
      <c r="AJ368" s="112">
        <f t="shared" si="192"/>
        <v>0.16666666666666666</v>
      </c>
      <c r="AK368" s="100">
        <f>VLOOKUP(K368,'5th Cycle APR Raw Data-Final'!$A$3:$R$1977,18,FALSE)</f>
        <v>1253</v>
      </c>
      <c r="AL368" s="100">
        <f>IF(AN368&lt;1,SUMIFS('5th Cycle APR Raw Data-Final'!$S$3:$S$1977,'5th Cycle APR Raw Data-Final'!$A$3:$A$1977,'SB35 Determination Data'!$K368,'5th Cycle APR Raw Data-Final'!$T$3:$T$1977,"&gt;="&amp;'SB35 Determination Data'!$F368,'5th Cycle APR Raw Data-Final'!$T$3:$T$1977,"&lt;"&amp;E368),SUMIFS('5th Cycle APR Raw Data-Final'!$S$3:$S$1977,'5th Cycle APR Raw Data-Final'!$A$3:$A$1977,'SB35 Determination Data'!$K368,'5th Cycle APR Raw Data-Final'!$T$3:$T$1977,"&gt;="&amp;'SB35 Determination Data'!$F368,'5th Cycle APR Raw Data-Final'!$T$3:$T$1977,"&lt;="&amp;G368))</f>
        <v>155</v>
      </c>
      <c r="AM368" s="100">
        <f t="shared" si="193"/>
        <v>1098</v>
      </c>
      <c r="AN368" s="114">
        <f t="shared" si="194"/>
        <v>0.5</v>
      </c>
      <c r="AO368" s="2" t="str">
        <f t="shared" si="195"/>
        <v>YES</v>
      </c>
      <c r="AP368" s="2" t="str">
        <f t="shared" si="196"/>
        <v>NO</v>
      </c>
      <c r="AQ368" s="2" t="str">
        <f t="shared" si="197"/>
        <v>NO</v>
      </c>
      <c r="AR368" s="124" t="str">
        <f>VLOOKUP(K368,'2018Submitted'!$A$2:$C$540,3,FALSE)</f>
        <v>Successful</v>
      </c>
      <c r="AS368" s="2" t="str">
        <f t="shared" si="198"/>
        <v>NO</v>
      </c>
      <c r="AT368" s="2" t="str">
        <f t="shared" si="199"/>
        <v>NO</v>
      </c>
    </row>
    <row r="369" spans="1:46" s="2" customFormat="1" ht="12.75" customHeight="1" x14ac:dyDescent="0.2">
      <c r="A369" s="2" t="s">
        <v>78</v>
      </c>
      <c r="B369" s="2" t="str">
        <f t="shared" si="172"/>
        <v>RANCHO CORDOVA</v>
      </c>
      <c r="C369" s="71">
        <f t="shared" si="173"/>
        <v>0.625</v>
      </c>
      <c r="D369" s="72">
        <f t="shared" si="174"/>
        <v>8</v>
      </c>
      <c r="E369" s="99">
        <f t="shared" si="175"/>
        <v>2018</v>
      </c>
      <c r="F369" s="99">
        <f t="shared" si="176"/>
        <v>2014</v>
      </c>
      <c r="G369" s="99" t="str">
        <f t="shared" si="177"/>
        <v>2021</v>
      </c>
      <c r="H369" s="2" t="str">
        <f t="shared" si="178"/>
        <v>10/31/2013</v>
      </c>
      <c r="I369" s="2" t="str">
        <f t="shared" si="179"/>
        <v>10/31/2021</v>
      </c>
      <c r="J369" s="2" t="s">
        <v>32</v>
      </c>
      <c r="K369" s="113" t="s">
        <v>244</v>
      </c>
      <c r="L369" s="100">
        <f>VLOOKUP(K369,'5th Cycle APR Raw Data-Final'!$A$3:$P$1977,6,FALSE)</f>
        <v>1539</v>
      </c>
      <c r="M369" s="100">
        <f>IF(AN369&lt;1,SUMIFS('5th Cycle APR Raw Data-Final'!G$3:G$1977,'5th Cycle APR Raw Data-Final'!$A$3:$A$1977,'SB35 Determination Data'!$K369,'5th Cycle APR Raw Data-Final'!$T$3:$T$1977,"&gt;="&amp;'SB35 Determination Data'!$F369,'5th Cycle APR Raw Data-Final'!$T$3:$T$1977,"&lt;"&amp;E369),SUMIFS('5th Cycle APR Raw Data-Final'!G$3:G$1977,'5th Cycle APR Raw Data-Final'!$A$3:$A$1977,'SB35 Determination Data'!$K369,'5th Cycle APR Raw Data-Final'!$T$3:$T$1977,"&gt;="&amp;'SB35 Determination Data'!$F369,'5th Cycle APR Raw Data-Final'!$T$3:$T$1977,"&lt;="&amp;G369))</f>
        <v>100</v>
      </c>
      <c r="N369" s="100">
        <f>IF(AN369&lt;1,SUMIFS('5th Cycle APR Raw Data-Final'!H$3:H$1977,'5th Cycle APR Raw Data-Final'!$A$3:$A$1977,'SB35 Determination Data'!$K369,'5th Cycle APR Raw Data-Final'!$T$3:$T$1977,"&gt;="&amp;'SB35 Determination Data'!$F369,'5th Cycle APR Raw Data-Final'!$T$3:$T$1977,"&lt;"&amp;E369),SUMIFS('5th Cycle APR Raw Data-Final'!H$3:H$1977,'5th Cycle APR Raw Data-Final'!$A$3:$A$1977,'SB35 Determination Data'!$K369,'5th Cycle APR Raw Data-Final'!$T$3:$T$1977,"&gt;="&amp;'SB35 Determination Data'!$F369,'5th Cycle APR Raw Data-Final'!$T$3:$T$1977,"&lt;="&amp;G369))</f>
        <v>100</v>
      </c>
      <c r="O369" s="100">
        <f>IF(AN369&lt;1,SUMIFS('5th Cycle APR Raw Data-Final'!I$3:I$1977,'5th Cycle APR Raw Data-Final'!$A$3:$A$1977,'SB35 Determination Data'!$K369,'5th Cycle APR Raw Data-Final'!$T$3:$T$1977,"&gt;="&amp;'SB35 Determination Data'!$F369,'5th Cycle APR Raw Data-Final'!$T$3:$T$1977,"&lt;"&amp;E369),SUMIFS('5th Cycle APR Raw Data-Final'!I$3:I$1977,'5th Cycle APR Raw Data-Final'!$A$3:$A$1977,'SB35 Determination Data'!$K369,'5th Cycle APR Raw Data-Final'!$T$3:$T$1977,"&gt;="&amp;'SB35 Determination Data'!$F369,'5th Cycle APR Raw Data-Final'!$T$3:$T$1977,"&lt;="&amp;G369))</f>
        <v>0</v>
      </c>
      <c r="P369" s="100">
        <f t="shared" si="180"/>
        <v>1439</v>
      </c>
      <c r="Q369" s="112">
        <f t="shared" si="181"/>
        <v>6.4977257959714096E-2</v>
      </c>
      <c r="R369" s="101">
        <f t="shared" si="182"/>
        <v>770</v>
      </c>
      <c r="S369" s="101">
        <f t="shared" si="183"/>
        <v>0</v>
      </c>
      <c r="T369" s="100">
        <f>VLOOKUP(K369,'5th Cycle APR Raw Data-Final'!$A$3:$P$1977,10,FALSE)</f>
        <v>1079</v>
      </c>
      <c r="U369" s="100">
        <f>IF(AN369&lt;1,SUMIFS('5th Cycle APR Raw Data-Final'!K$3:K$1977,'5th Cycle APR Raw Data-Final'!$A$3:$A$1977,'SB35 Determination Data'!$K369,'5th Cycle APR Raw Data-Final'!$T$3:$T$1977,"&gt;="&amp;'SB35 Determination Data'!$F369,'5th Cycle APR Raw Data-Final'!$T$3:$T$1977,"&lt;"&amp;E369),SUMIFS('5th Cycle APR Raw Data-Final'!K$3:K$1977,'5th Cycle APR Raw Data-Final'!$A$3:$A$1977,'SB35 Determination Data'!$K369,'5th Cycle APR Raw Data-Final'!$T$3:$T$1977,"&gt;="&amp;'SB35 Determination Data'!$F369,'5th Cycle APR Raw Data-Final'!$T$3:$T$1977,"&lt;="&amp;G369))</f>
        <v>0</v>
      </c>
      <c r="V369" s="100">
        <f>IF(AN369&lt;1,SUMIFS('5th Cycle APR Raw Data-Final'!L$3:L$1977,'5th Cycle APR Raw Data-Final'!$A$3:$A$1977,'SB35 Determination Data'!$K369,'5th Cycle APR Raw Data-Final'!$T$3:$T$1977,"&gt;="&amp;'SB35 Determination Data'!$F369,'5th Cycle APR Raw Data-Final'!$T$3:$T$1977,"&lt;"&amp;E369),SUMIFS('5th Cycle APR Raw Data-Final'!L$3:L$1977,'5th Cycle APR Raw Data-Final'!$A$3:$A$1977,'SB35 Determination Data'!$K369,'5th Cycle APR Raw Data-Final'!$T$3:$T$1977,"&gt;="&amp;'SB35 Determination Data'!$F369,'5th Cycle APR Raw Data-Final'!$T$3:$T$1977,"&lt;="&amp;G369))</f>
        <v>0</v>
      </c>
      <c r="W369" s="100">
        <f>IF(AN369&lt;1,SUMIFS('5th Cycle APR Raw Data-Final'!M$3:M$1977,'5th Cycle APR Raw Data-Final'!$A$3:$A$1977,'SB35 Determination Data'!$K369,'5th Cycle APR Raw Data-Final'!$T$3:$T$1977,"&gt;="&amp;'SB35 Determination Data'!$F369,'5th Cycle APR Raw Data-Final'!$T$3:$T$1977,"&lt;"&amp;E369),SUMIFS('5th Cycle APR Raw Data-Final'!M$3:M$1977,'5th Cycle APR Raw Data-Final'!$A$3:$A$1977,'SB35 Determination Data'!$K369,'5th Cycle APR Raw Data-Final'!$T$3:$T$1977,"&gt;="&amp;'SB35 Determination Data'!$F369,'5th Cycle APR Raw Data-Final'!$T$3:$T$1977,"&lt;="&amp;G369))</f>
        <v>0</v>
      </c>
      <c r="X369" s="100">
        <f t="shared" si="184"/>
        <v>1079</v>
      </c>
      <c r="Y369" s="100">
        <f t="shared" si="185"/>
        <v>0</v>
      </c>
      <c r="Z369" s="100">
        <f t="shared" si="186"/>
        <v>1079</v>
      </c>
      <c r="AA369" s="112">
        <f t="shared" si="187"/>
        <v>0</v>
      </c>
      <c r="AB369" s="112">
        <f t="shared" si="188"/>
        <v>0</v>
      </c>
      <c r="AC369" s="100">
        <f>VLOOKUP(K369,'5th Cycle APR Raw Data-Final'!$A$3:$P$1977,14,FALSE)</f>
        <v>1303</v>
      </c>
      <c r="AD369" s="100">
        <f>IF(AN369&lt;1,SUMIFS('5th Cycle APR Raw Data-Final'!$O$3:$O$1977,'5th Cycle APR Raw Data-Final'!$A$3:$A$1977,'SB35 Determination Data'!$K369,'5th Cycle APR Raw Data-Final'!$T$3:$T$1977,"&gt;="&amp;'SB35 Determination Data'!$F369,'5th Cycle APR Raw Data-Final'!$T$3:$T$1977,"&lt;"&amp;E369),SUMIFS('5th Cycle APR Raw Data-Final'!$O$3:$O$1977,'5th Cycle APR Raw Data-Final'!$A$3:$A$1977,'SB35 Determination Data'!$K369,'5th Cycle APR Raw Data-Final'!$T$3:$T$1977,"&gt;="&amp;'SB35 Determination Data'!$F369,'5th Cycle APR Raw Data-Final'!$T$3:$T$1977,"&lt;="&amp;G369))</f>
        <v>110</v>
      </c>
      <c r="AE369" s="100">
        <f t="shared" si="189"/>
        <v>1193</v>
      </c>
      <c r="AF369" s="112">
        <f t="shared" si="190"/>
        <v>8.4420567920184195E-2</v>
      </c>
      <c r="AG369" s="100">
        <f>VLOOKUP(K369,'5th Cycle APR Raw Data-Final'!$A$3:$P$1977,16,FALSE)</f>
        <v>3087</v>
      </c>
      <c r="AH369" s="100">
        <f>IF(AN369&lt;1,SUMIFS('5th Cycle APR Raw Data-Final'!$Q$3:$Q$1977,'5th Cycle APR Raw Data-Final'!$A$3:$A$1977,'SB35 Determination Data'!$K369,'5th Cycle APR Raw Data-Final'!$T$3:$T$1977,"&gt;="&amp;'SB35 Determination Data'!$F369,'5th Cycle APR Raw Data-Final'!$T$3:$T$1977,"&lt;"&amp;E369),SUMIFS('5th Cycle APR Raw Data-Final'!$Q$3:$Q$1977,'5th Cycle APR Raw Data-Final'!$A$3:$A$1977,'SB35 Determination Data'!$K369,'5th Cycle APR Raw Data-Final'!$T$3:$T$1977,"&gt;="&amp;'SB35 Determination Data'!$F369,'5th Cycle APR Raw Data-Final'!$T$3:$T$1977,"&lt;="&amp;G369))</f>
        <v>1623</v>
      </c>
      <c r="AI369" s="100">
        <f t="shared" si="191"/>
        <v>1464</v>
      </c>
      <c r="AJ369" s="112">
        <f t="shared" si="192"/>
        <v>0.52575315840621961</v>
      </c>
      <c r="AK369" s="100">
        <f>VLOOKUP(K369,'5th Cycle APR Raw Data-Final'!$A$3:$R$1977,18,FALSE)</f>
        <v>7008</v>
      </c>
      <c r="AL369" s="100">
        <f>IF(AN369&lt;1,SUMIFS('5th Cycle APR Raw Data-Final'!$S$3:$S$1977,'5th Cycle APR Raw Data-Final'!$A$3:$A$1977,'SB35 Determination Data'!$K369,'5th Cycle APR Raw Data-Final'!$T$3:$T$1977,"&gt;="&amp;'SB35 Determination Data'!$F369,'5th Cycle APR Raw Data-Final'!$T$3:$T$1977,"&lt;"&amp;E369),SUMIFS('5th Cycle APR Raw Data-Final'!$S$3:$S$1977,'5th Cycle APR Raw Data-Final'!$A$3:$A$1977,'SB35 Determination Data'!$K369,'5th Cycle APR Raw Data-Final'!$T$3:$T$1977,"&gt;="&amp;'SB35 Determination Data'!$F369,'5th Cycle APR Raw Data-Final'!$T$3:$T$1977,"&lt;="&amp;G369))</f>
        <v>1833</v>
      </c>
      <c r="AM369" s="100">
        <f t="shared" si="193"/>
        <v>5175</v>
      </c>
      <c r="AN369" s="114">
        <f t="shared" si="194"/>
        <v>0.5</v>
      </c>
      <c r="AO369" s="2" t="str">
        <f t="shared" si="195"/>
        <v>NO</v>
      </c>
      <c r="AP369" s="2" t="str">
        <f t="shared" si="196"/>
        <v>YES</v>
      </c>
      <c r="AQ369" s="2" t="str">
        <f t="shared" si="197"/>
        <v>NO</v>
      </c>
      <c r="AR369" s="124" t="str">
        <f>VLOOKUP(K369,'2018Submitted'!$A$2:$C$540,3,FALSE)</f>
        <v>Successful</v>
      </c>
      <c r="AS369" s="2" t="str">
        <f t="shared" si="198"/>
        <v>NO</v>
      </c>
      <c r="AT369" s="2" t="str">
        <f t="shared" si="199"/>
        <v>YES</v>
      </c>
    </row>
    <row r="370" spans="1:46" s="2" customFormat="1" ht="12.75" customHeight="1" x14ac:dyDescent="0.2">
      <c r="A370" s="2" t="s">
        <v>2</v>
      </c>
      <c r="B370" s="2" t="str">
        <f t="shared" si="172"/>
        <v>RANCHO CUCAMONGA</v>
      </c>
      <c r="C370" s="71">
        <f t="shared" si="173"/>
        <v>0.625</v>
      </c>
      <c r="D370" s="72">
        <f t="shared" si="174"/>
        <v>8</v>
      </c>
      <c r="E370" s="99">
        <f t="shared" si="175"/>
        <v>2018</v>
      </c>
      <c r="F370" s="99">
        <f t="shared" si="176"/>
        <v>2014</v>
      </c>
      <c r="G370" s="99" t="str">
        <f t="shared" si="177"/>
        <v>2021</v>
      </c>
      <c r="H370" s="2" t="str">
        <f t="shared" si="178"/>
        <v>10/15/2013</v>
      </c>
      <c r="I370" s="2" t="str">
        <f t="shared" si="179"/>
        <v>10/15/2021</v>
      </c>
      <c r="J370" s="2" t="s">
        <v>3</v>
      </c>
      <c r="K370" s="113" t="s">
        <v>245</v>
      </c>
      <c r="L370" s="100">
        <f>VLOOKUP(K370,'5th Cycle APR Raw Data-Final'!$A$3:$P$1977,6,FALSE)</f>
        <v>209</v>
      </c>
      <c r="M370" s="100">
        <f>IF(AN370&lt;1,SUMIFS('5th Cycle APR Raw Data-Final'!G$3:G$1977,'5th Cycle APR Raw Data-Final'!$A$3:$A$1977,'SB35 Determination Data'!$K370,'5th Cycle APR Raw Data-Final'!$T$3:$T$1977,"&gt;="&amp;'SB35 Determination Data'!$F370,'5th Cycle APR Raw Data-Final'!$T$3:$T$1977,"&lt;"&amp;E370),SUMIFS('5th Cycle APR Raw Data-Final'!G$3:G$1977,'5th Cycle APR Raw Data-Final'!$A$3:$A$1977,'SB35 Determination Data'!$K370,'5th Cycle APR Raw Data-Final'!$T$3:$T$1977,"&gt;="&amp;'SB35 Determination Data'!$F370,'5th Cycle APR Raw Data-Final'!$T$3:$T$1977,"&lt;="&amp;G370))</f>
        <v>18</v>
      </c>
      <c r="N370" s="100">
        <f>IF(AN370&lt;1,SUMIFS('5th Cycle APR Raw Data-Final'!H$3:H$1977,'5th Cycle APR Raw Data-Final'!$A$3:$A$1977,'SB35 Determination Data'!$K370,'5th Cycle APR Raw Data-Final'!$T$3:$T$1977,"&gt;="&amp;'SB35 Determination Data'!$F370,'5th Cycle APR Raw Data-Final'!$T$3:$T$1977,"&lt;"&amp;E370),SUMIFS('5th Cycle APR Raw Data-Final'!H$3:H$1977,'5th Cycle APR Raw Data-Final'!$A$3:$A$1977,'SB35 Determination Data'!$K370,'5th Cycle APR Raw Data-Final'!$T$3:$T$1977,"&gt;="&amp;'SB35 Determination Data'!$F370,'5th Cycle APR Raw Data-Final'!$T$3:$T$1977,"&lt;="&amp;G370))</f>
        <v>18</v>
      </c>
      <c r="O370" s="100">
        <f>IF(AN370&lt;1,SUMIFS('5th Cycle APR Raw Data-Final'!I$3:I$1977,'5th Cycle APR Raw Data-Final'!$A$3:$A$1977,'SB35 Determination Data'!$K370,'5th Cycle APR Raw Data-Final'!$T$3:$T$1977,"&gt;="&amp;'SB35 Determination Data'!$F370,'5th Cycle APR Raw Data-Final'!$T$3:$T$1977,"&lt;"&amp;E370),SUMIFS('5th Cycle APR Raw Data-Final'!I$3:I$1977,'5th Cycle APR Raw Data-Final'!$A$3:$A$1977,'SB35 Determination Data'!$K370,'5th Cycle APR Raw Data-Final'!$T$3:$T$1977,"&gt;="&amp;'SB35 Determination Data'!$F370,'5th Cycle APR Raw Data-Final'!$T$3:$T$1977,"&lt;="&amp;G370))</f>
        <v>0</v>
      </c>
      <c r="P370" s="100">
        <f t="shared" si="180"/>
        <v>191</v>
      </c>
      <c r="Q370" s="112">
        <f t="shared" si="181"/>
        <v>8.6124401913875603E-2</v>
      </c>
      <c r="R370" s="101">
        <f t="shared" si="182"/>
        <v>105</v>
      </c>
      <c r="S370" s="101">
        <f t="shared" si="183"/>
        <v>0</v>
      </c>
      <c r="T370" s="100">
        <f>VLOOKUP(K370,'5th Cycle APR Raw Data-Final'!$A$3:$P$1977,10,FALSE)</f>
        <v>141</v>
      </c>
      <c r="U370" s="100">
        <f>IF(AN370&lt;1,SUMIFS('5th Cycle APR Raw Data-Final'!K$3:K$1977,'5th Cycle APR Raw Data-Final'!$A$3:$A$1977,'SB35 Determination Data'!$K370,'5th Cycle APR Raw Data-Final'!$T$3:$T$1977,"&gt;="&amp;'SB35 Determination Data'!$F370,'5th Cycle APR Raw Data-Final'!$T$3:$T$1977,"&lt;"&amp;E370),SUMIFS('5th Cycle APR Raw Data-Final'!K$3:K$1977,'5th Cycle APR Raw Data-Final'!$A$3:$A$1977,'SB35 Determination Data'!$K370,'5th Cycle APR Raw Data-Final'!$T$3:$T$1977,"&gt;="&amp;'SB35 Determination Data'!$F370,'5th Cycle APR Raw Data-Final'!$T$3:$T$1977,"&lt;="&amp;G370))</f>
        <v>11</v>
      </c>
      <c r="V370" s="100">
        <f>IF(AN370&lt;1,SUMIFS('5th Cycle APR Raw Data-Final'!L$3:L$1977,'5th Cycle APR Raw Data-Final'!$A$3:$A$1977,'SB35 Determination Data'!$K370,'5th Cycle APR Raw Data-Final'!$T$3:$T$1977,"&gt;="&amp;'SB35 Determination Data'!$F370,'5th Cycle APR Raw Data-Final'!$T$3:$T$1977,"&lt;"&amp;E370),SUMIFS('5th Cycle APR Raw Data-Final'!L$3:L$1977,'5th Cycle APR Raw Data-Final'!$A$3:$A$1977,'SB35 Determination Data'!$K370,'5th Cycle APR Raw Data-Final'!$T$3:$T$1977,"&gt;="&amp;'SB35 Determination Data'!$F370,'5th Cycle APR Raw Data-Final'!$T$3:$T$1977,"&lt;="&amp;G370))</f>
        <v>11</v>
      </c>
      <c r="W370" s="100">
        <f>IF(AN370&lt;1,SUMIFS('5th Cycle APR Raw Data-Final'!M$3:M$1977,'5th Cycle APR Raw Data-Final'!$A$3:$A$1977,'SB35 Determination Data'!$K370,'5th Cycle APR Raw Data-Final'!$T$3:$T$1977,"&gt;="&amp;'SB35 Determination Data'!$F370,'5th Cycle APR Raw Data-Final'!$T$3:$T$1977,"&lt;"&amp;E370),SUMIFS('5th Cycle APR Raw Data-Final'!M$3:M$1977,'5th Cycle APR Raw Data-Final'!$A$3:$A$1977,'SB35 Determination Data'!$K370,'5th Cycle APR Raw Data-Final'!$T$3:$T$1977,"&gt;="&amp;'SB35 Determination Data'!$F370,'5th Cycle APR Raw Data-Final'!$T$3:$T$1977,"&lt;="&amp;G370))</f>
        <v>0</v>
      </c>
      <c r="X370" s="100">
        <f t="shared" si="184"/>
        <v>130</v>
      </c>
      <c r="Y370" s="100">
        <f t="shared" si="185"/>
        <v>11</v>
      </c>
      <c r="Z370" s="100">
        <f t="shared" si="186"/>
        <v>130</v>
      </c>
      <c r="AA370" s="112">
        <f t="shared" si="187"/>
        <v>7.8014184397163122E-2</v>
      </c>
      <c r="AB370" s="112">
        <f t="shared" si="188"/>
        <v>7.8014184397163122E-2</v>
      </c>
      <c r="AC370" s="100">
        <f>VLOOKUP(K370,'5th Cycle APR Raw Data-Final'!$A$3:$P$1977,14,FALSE)</f>
        <v>158</v>
      </c>
      <c r="AD370" s="100">
        <f>IF(AN370&lt;1,SUMIFS('5th Cycle APR Raw Data-Final'!$O$3:$O$1977,'5th Cycle APR Raw Data-Final'!$A$3:$A$1977,'SB35 Determination Data'!$K370,'5th Cycle APR Raw Data-Final'!$T$3:$T$1977,"&gt;="&amp;'SB35 Determination Data'!$F370,'5th Cycle APR Raw Data-Final'!$T$3:$T$1977,"&lt;"&amp;E370),SUMIFS('5th Cycle APR Raw Data-Final'!$O$3:$O$1977,'5th Cycle APR Raw Data-Final'!$A$3:$A$1977,'SB35 Determination Data'!$K370,'5th Cycle APR Raw Data-Final'!$T$3:$T$1977,"&gt;="&amp;'SB35 Determination Data'!$F370,'5th Cycle APR Raw Data-Final'!$T$3:$T$1977,"&lt;="&amp;G370))</f>
        <v>31</v>
      </c>
      <c r="AE370" s="100">
        <f t="shared" si="189"/>
        <v>127</v>
      </c>
      <c r="AF370" s="112">
        <f t="shared" si="190"/>
        <v>0.19620253164556961</v>
      </c>
      <c r="AG370" s="100">
        <f>VLOOKUP(K370,'5th Cycle APR Raw Data-Final'!$A$3:$P$1977,16,FALSE)</f>
        <v>340</v>
      </c>
      <c r="AH370" s="100">
        <f>IF(AN370&lt;1,SUMIFS('5th Cycle APR Raw Data-Final'!$Q$3:$Q$1977,'5th Cycle APR Raw Data-Final'!$A$3:$A$1977,'SB35 Determination Data'!$K370,'5th Cycle APR Raw Data-Final'!$T$3:$T$1977,"&gt;="&amp;'SB35 Determination Data'!$F370,'5th Cycle APR Raw Data-Final'!$T$3:$T$1977,"&lt;"&amp;E370),SUMIFS('5th Cycle APR Raw Data-Final'!$Q$3:$Q$1977,'5th Cycle APR Raw Data-Final'!$A$3:$A$1977,'SB35 Determination Data'!$K370,'5th Cycle APR Raw Data-Final'!$T$3:$T$1977,"&gt;="&amp;'SB35 Determination Data'!$F370,'5th Cycle APR Raw Data-Final'!$T$3:$T$1977,"&lt;="&amp;G370))</f>
        <v>1280</v>
      </c>
      <c r="AI370" s="100">
        <f t="shared" si="191"/>
        <v>0</v>
      </c>
      <c r="AJ370" s="112">
        <f t="shared" si="192"/>
        <v>3.7647058823529411</v>
      </c>
      <c r="AK370" s="100">
        <f>VLOOKUP(K370,'5th Cycle APR Raw Data-Final'!$A$3:$R$1977,18,FALSE)</f>
        <v>848</v>
      </c>
      <c r="AL370" s="100">
        <f>IF(AN370&lt;1,SUMIFS('5th Cycle APR Raw Data-Final'!$S$3:$S$1977,'5th Cycle APR Raw Data-Final'!$A$3:$A$1977,'SB35 Determination Data'!$K370,'5th Cycle APR Raw Data-Final'!$T$3:$T$1977,"&gt;="&amp;'SB35 Determination Data'!$F370,'5th Cycle APR Raw Data-Final'!$T$3:$T$1977,"&lt;"&amp;E370),SUMIFS('5th Cycle APR Raw Data-Final'!$S$3:$S$1977,'5th Cycle APR Raw Data-Final'!$A$3:$A$1977,'SB35 Determination Data'!$K370,'5th Cycle APR Raw Data-Final'!$T$3:$T$1977,"&gt;="&amp;'SB35 Determination Data'!$F370,'5th Cycle APR Raw Data-Final'!$T$3:$T$1977,"&lt;="&amp;G370))</f>
        <v>1340</v>
      </c>
      <c r="AM370" s="100">
        <f t="shared" si="193"/>
        <v>448</v>
      </c>
      <c r="AN370" s="114">
        <f t="shared" si="194"/>
        <v>0.5</v>
      </c>
      <c r="AO370" s="2" t="str">
        <f t="shared" si="195"/>
        <v>NO</v>
      </c>
      <c r="AP370" s="2" t="str">
        <f t="shared" si="196"/>
        <v>YES</v>
      </c>
      <c r="AQ370" s="2" t="str">
        <f t="shared" si="197"/>
        <v>NO</v>
      </c>
      <c r="AR370" s="124" t="str">
        <f>VLOOKUP(K370,'2018Submitted'!$A$2:$C$540,3,FALSE)</f>
        <v>Successful</v>
      </c>
      <c r="AS370" s="2" t="str">
        <f t="shared" si="198"/>
        <v>NO</v>
      </c>
      <c r="AT370" s="2" t="str">
        <f t="shared" si="199"/>
        <v>YES</v>
      </c>
    </row>
    <row r="371" spans="1:46" s="2" customFormat="1" ht="12.75" customHeight="1" x14ac:dyDescent="0.2">
      <c r="A371" s="2" t="s">
        <v>35</v>
      </c>
      <c r="B371" s="2" t="str">
        <f t="shared" si="172"/>
        <v>RANCHO MIRAGE</v>
      </c>
      <c r="C371" s="71">
        <f t="shared" si="173"/>
        <v>0.625</v>
      </c>
      <c r="D371" s="72">
        <f t="shared" si="174"/>
        <v>8</v>
      </c>
      <c r="E371" s="99">
        <f t="shared" si="175"/>
        <v>2018</v>
      </c>
      <c r="F371" s="99">
        <f t="shared" si="176"/>
        <v>2014</v>
      </c>
      <c r="G371" s="99" t="str">
        <f t="shared" si="177"/>
        <v>2021</v>
      </c>
      <c r="H371" s="2" t="str">
        <f t="shared" si="178"/>
        <v>10/15/2013</v>
      </c>
      <c r="I371" s="2" t="str">
        <f t="shared" si="179"/>
        <v>10/15/2021</v>
      </c>
      <c r="J371" s="2" t="s">
        <v>3</v>
      </c>
      <c r="K371" s="113" t="s">
        <v>1072</v>
      </c>
      <c r="L371" s="100">
        <f>VLOOKUP(K371,'5th Cycle APR Raw Data-Final'!$A$3:$P$1977,6,FALSE)</f>
        <v>23</v>
      </c>
      <c r="M371" s="100">
        <f>IF(AN371&lt;1,SUMIFS('5th Cycle APR Raw Data-Final'!G$3:G$1977,'5th Cycle APR Raw Data-Final'!$A$3:$A$1977,'SB35 Determination Data'!$K371,'5th Cycle APR Raw Data-Final'!$T$3:$T$1977,"&gt;="&amp;'SB35 Determination Data'!$F371,'5th Cycle APR Raw Data-Final'!$T$3:$T$1977,"&lt;"&amp;E371),SUMIFS('5th Cycle APR Raw Data-Final'!G$3:G$1977,'5th Cycle APR Raw Data-Final'!$A$3:$A$1977,'SB35 Determination Data'!$K371,'5th Cycle APR Raw Data-Final'!$T$3:$T$1977,"&gt;="&amp;'SB35 Determination Data'!$F371,'5th Cycle APR Raw Data-Final'!$T$3:$T$1977,"&lt;="&amp;G371))</f>
        <v>0</v>
      </c>
      <c r="N371" s="100">
        <f>IF(AN371&lt;1,SUMIFS('5th Cycle APR Raw Data-Final'!H$3:H$1977,'5th Cycle APR Raw Data-Final'!$A$3:$A$1977,'SB35 Determination Data'!$K371,'5th Cycle APR Raw Data-Final'!$T$3:$T$1977,"&gt;="&amp;'SB35 Determination Data'!$F371,'5th Cycle APR Raw Data-Final'!$T$3:$T$1977,"&lt;"&amp;E371),SUMIFS('5th Cycle APR Raw Data-Final'!H$3:H$1977,'5th Cycle APR Raw Data-Final'!$A$3:$A$1977,'SB35 Determination Data'!$K371,'5th Cycle APR Raw Data-Final'!$T$3:$T$1977,"&gt;="&amp;'SB35 Determination Data'!$F371,'5th Cycle APR Raw Data-Final'!$T$3:$T$1977,"&lt;="&amp;G371))</f>
        <v>0</v>
      </c>
      <c r="O371" s="100">
        <f>IF(AN371&lt;1,SUMIFS('5th Cycle APR Raw Data-Final'!I$3:I$1977,'5th Cycle APR Raw Data-Final'!$A$3:$A$1977,'SB35 Determination Data'!$K371,'5th Cycle APR Raw Data-Final'!$T$3:$T$1977,"&gt;="&amp;'SB35 Determination Data'!$F371,'5th Cycle APR Raw Data-Final'!$T$3:$T$1977,"&lt;"&amp;E371),SUMIFS('5th Cycle APR Raw Data-Final'!I$3:I$1977,'5th Cycle APR Raw Data-Final'!$A$3:$A$1977,'SB35 Determination Data'!$K371,'5th Cycle APR Raw Data-Final'!$T$3:$T$1977,"&gt;="&amp;'SB35 Determination Data'!$F371,'5th Cycle APR Raw Data-Final'!$T$3:$T$1977,"&lt;="&amp;G371))</f>
        <v>0</v>
      </c>
      <c r="P371" s="100">
        <f t="shared" si="180"/>
        <v>23</v>
      </c>
      <c r="Q371" s="112">
        <f t="shared" si="181"/>
        <v>0</v>
      </c>
      <c r="R371" s="101">
        <f t="shared" si="182"/>
        <v>12</v>
      </c>
      <c r="S371" s="101">
        <f t="shared" si="183"/>
        <v>0</v>
      </c>
      <c r="T371" s="100">
        <f>VLOOKUP(K371,'5th Cycle APR Raw Data-Final'!$A$3:$P$1977,10,FALSE)</f>
        <v>15</v>
      </c>
      <c r="U371" s="100">
        <f>IF(AN371&lt;1,SUMIFS('5th Cycle APR Raw Data-Final'!K$3:K$1977,'5th Cycle APR Raw Data-Final'!$A$3:$A$1977,'SB35 Determination Data'!$K371,'5th Cycle APR Raw Data-Final'!$T$3:$T$1977,"&gt;="&amp;'SB35 Determination Data'!$F371,'5th Cycle APR Raw Data-Final'!$T$3:$T$1977,"&lt;"&amp;E371),SUMIFS('5th Cycle APR Raw Data-Final'!K$3:K$1977,'5th Cycle APR Raw Data-Final'!$A$3:$A$1977,'SB35 Determination Data'!$K371,'5th Cycle APR Raw Data-Final'!$T$3:$T$1977,"&gt;="&amp;'SB35 Determination Data'!$F371,'5th Cycle APR Raw Data-Final'!$T$3:$T$1977,"&lt;="&amp;G371))</f>
        <v>0</v>
      </c>
      <c r="V371" s="100">
        <f>IF(AN371&lt;1,SUMIFS('5th Cycle APR Raw Data-Final'!L$3:L$1977,'5th Cycle APR Raw Data-Final'!$A$3:$A$1977,'SB35 Determination Data'!$K371,'5th Cycle APR Raw Data-Final'!$T$3:$T$1977,"&gt;="&amp;'SB35 Determination Data'!$F371,'5th Cycle APR Raw Data-Final'!$T$3:$T$1977,"&lt;"&amp;E371),SUMIFS('5th Cycle APR Raw Data-Final'!L$3:L$1977,'5th Cycle APR Raw Data-Final'!$A$3:$A$1977,'SB35 Determination Data'!$K371,'5th Cycle APR Raw Data-Final'!$T$3:$T$1977,"&gt;="&amp;'SB35 Determination Data'!$F371,'5th Cycle APR Raw Data-Final'!$T$3:$T$1977,"&lt;="&amp;G371))</f>
        <v>0</v>
      </c>
      <c r="W371" s="100">
        <f>IF(AN371&lt;1,SUMIFS('5th Cycle APR Raw Data-Final'!M$3:M$1977,'5th Cycle APR Raw Data-Final'!$A$3:$A$1977,'SB35 Determination Data'!$K371,'5th Cycle APR Raw Data-Final'!$T$3:$T$1977,"&gt;="&amp;'SB35 Determination Data'!$F371,'5th Cycle APR Raw Data-Final'!$T$3:$T$1977,"&lt;"&amp;E371),SUMIFS('5th Cycle APR Raw Data-Final'!M$3:M$1977,'5th Cycle APR Raw Data-Final'!$A$3:$A$1977,'SB35 Determination Data'!$K371,'5th Cycle APR Raw Data-Final'!$T$3:$T$1977,"&gt;="&amp;'SB35 Determination Data'!$F371,'5th Cycle APR Raw Data-Final'!$T$3:$T$1977,"&lt;="&amp;G371))</f>
        <v>0</v>
      </c>
      <c r="X371" s="100">
        <f t="shared" si="184"/>
        <v>15</v>
      </c>
      <c r="Y371" s="100">
        <f t="shared" si="185"/>
        <v>0</v>
      </c>
      <c r="Z371" s="100">
        <f t="shared" si="186"/>
        <v>15</v>
      </c>
      <c r="AA371" s="112">
        <f t="shared" si="187"/>
        <v>0</v>
      </c>
      <c r="AB371" s="112">
        <f t="shared" si="188"/>
        <v>0</v>
      </c>
      <c r="AC371" s="100">
        <f>VLOOKUP(K371,'5th Cycle APR Raw Data-Final'!$A$3:$P$1977,14,FALSE)</f>
        <v>18</v>
      </c>
      <c r="AD371" s="100">
        <f>IF(AN371&lt;1,SUMIFS('5th Cycle APR Raw Data-Final'!$O$3:$O$1977,'5th Cycle APR Raw Data-Final'!$A$3:$A$1977,'SB35 Determination Data'!$K371,'5th Cycle APR Raw Data-Final'!$T$3:$T$1977,"&gt;="&amp;'SB35 Determination Data'!$F371,'5th Cycle APR Raw Data-Final'!$T$3:$T$1977,"&lt;"&amp;E371),SUMIFS('5th Cycle APR Raw Data-Final'!$O$3:$O$1977,'5th Cycle APR Raw Data-Final'!$A$3:$A$1977,'SB35 Determination Data'!$K371,'5th Cycle APR Raw Data-Final'!$T$3:$T$1977,"&gt;="&amp;'SB35 Determination Data'!$F371,'5th Cycle APR Raw Data-Final'!$T$3:$T$1977,"&lt;="&amp;G371))</f>
        <v>1</v>
      </c>
      <c r="AE371" s="100">
        <f t="shared" si="189"/>
        <v>17</v>
      </c>
      <c r="AF371" s="112">
        <f t="shared" si="190"/>
        <v>5.5555555555555552E-2</v>
      </c>
      <c r="AG371" s="100">
        <f>VLOOKUP(K371,'5th Cycle APR Raw Data-Final'!$A$3:$P$1977,16,FALSE)</f>
        <v>39</v>
      </c>
      <c r="AH371" s="100">
        <f>IF(AN371&lt;1,SUMIFS('5th Cycle APR Raw Data-Final'!$Q$3:$Q$1977,'5th Cycle APR Raw Data-Final'!$A$3:$A$1977,'SB35 Determination Data'!$K371,'5th Cycle APR Raw Data-Final'!$T$3:$T$1977,"&gt;="&amp;'SB35 Determination Data'!$F371,'5th Cycle APR Raw Data-Final'!$T$3:$T$1977,"&lt;"&amp;E371),SUMIFS('5th Cycle APR Raw Data-Final'!$Q$3:$Q$1977,'5th Cycle APR Raw Data-Final'!$A$3:$A$1977,'SB35 Determination Data'!$K371,'5th Cycle APR Raw Data-Final'!$T$3:$T$1977,"&gt;="&amp;'SB35 Determination Data'!$F371,'5th Cycle APR Raw Data-Final'!$T$3:$T$1977,"&lt;="&amp;G371))</f>
        <v>36</v>
      </c>
      <c r="AI371" s="100">
        <f t="shared" si="191"/>
        <v>3</v>
      </c>
      <c r="AJ371" s="112">
        <f t="shared" si="192"/>
        <v>0.92307692307692313</v>
      </c>
      <c r="AK371" s="100">
        <f>VLOOKUP(K371,'5th Cycle APR Raw Data-Final'!$A$3:$R$1977,18,FALSE)</f>
        <v>95</v>
      </c>
      <c r="AL371" s="100">
        <f>IF(AN371&lt;1,SUMIFS('5th Cycle APR Raw Data-Final'!$S$3:$S$1977,'5th Cycle APR Raw Data-Final'!$A$3:$A$1977,'SB35 Determination Data'!$K371,'5th Cycle APR Raw Data-Final'!$T$3:$T$1977,"&gt;="&amp;'SB35 Determination Data'!$F371,'5th Cycle APR Raw Data-Final'!$T$3:$T$1977,"&lt;"&amp;E371),SUMIFS('5th Cycle APR Raw Data-Final'!$S$3:$S$1977,'5th Cycle APR Raw Data-Final'!$A$3:$A$1977,'SB35 Determination Data'!$K371,'5th Cycle APR Raw Data-Final'!$T$3:$T$1977,"&gt;="&amp;'SB35 Determination Data'!$F371,'5th Cycle APR Raw Data-Final'!$T$3:$T$1977,"&lt;="&amp;G371))</f>
        <v>37</v>
      </c>
      <c r="AM371" s="100">
        <f t="shared" si="193"/>
        <v>58</v>
      </c>
      <c r="AN371" s="114">
        <f t="shared" si="194"/>
        <v>0.5</v>
      </c>
      <c r="AO371" s="2" t="str">
        <f t="shared" si="195"/>
        <v>NO</v>
      </c>
      <c r="AP371" s="2" t="str">
        <f t="shared" si="196"/>
        <v>YES</v>
      </c>
      <c r="AQ371" s="2" t="str">
        <f t="shared" si="197"/>
        <v>NO</v>
      </c>
      <c r="AR371" s="124" t="str">
        <f>VLOOKUP(K371,'2018Submitted'!$A$2:$C$540,3,FALSE)</f>
        <v>Successful</v>
      </c>
      <c r="AS371" s="2" t="str">
        <f t="shared" si="198"/>
        <v>NO</v>
      </c>
      <c r="AT371" s="2" t="str">
        <f t="shared" si="199"/>
        <v>YES</v>
      </c>
    </row>
    <row r="372" spans="1:46" s="2" customFormat="1" ht="12.75" customHeight="1" x14ac:dyDescent="0.2">
      <c r="A372" s="2" t="s">
        <v>5</v>
      </c>
      <c r="B372" s="2" t="str">
        <f t="shared" si="172"/>
        <v>RANCHO PALOS VERDES</v>
      </c>
      <c r="C372" s="71">
        <f t="shared" si="173"/>
        <v>0.625</v>
      </c>
      <c r="D372" s="72">
        <f t="shared" si="174"/>
        <v>8</v>
      </c>
      <c r="E372" s="99">
        <f t="shared" si="175"/>
        <v>2018</v>
      </c>
      <c r="F372" s="99">
        <f t="shared" si="176"/>
        <v>2014</v>
      </c>
      <c r="G372" s="99" t="str">
        <f t="shared" si="177"/>
        <v>2021</v>
      </c>
      <c r="H372" s="2" t="str">
        <f t="shared" si="178"/>
        <v>10/15/2013</v>
      </c>
      <c r="I372" s="2" t="str">
        <f t="shared" si="179"/>
        <v>10/15/2021</v>
      </c>
      <c r="J372" s="2" t="s">
        <v>3</v>
      </c>
      <c r="K372" s="113" t="s">
        <v>246</v>
      </c>
      <c r="L372" s="100">
        <f>VLOOKUP(K372,'5th Cycle APR Raw Data-Final'!$A$3:$P$1977,6,FALSE)</f>
        <v>8</v>
      </c>
      <c r="M372" s="100">
        <f>IF(AN372&lt;1,SUMIFS('5th Cycle APR Raw Data-Final'!G$3:G$1977,'5th Cycle APR Raw Data-Final'!$A$3:$A$1977,'SB35 Determination Data'!$K372,'5th Cycle APR Raw Data-Final'!$T$3:$T$1977,"&gt;="&amp;'SB35 Determination Data'!$F372,'5th Cycle APR Raw Data-Final'!$T$3:$T$1977,"&lt;"&amp;E372),SUMIFS('5th Cycle APR Raw Data-Final'!G$3:G$1977,'5th Cycle APR Raw Data-Final'!$A$3:$A$1977,'SB35 Determination Data'!$K372,'5th Cycle APR Raw Data-Final'!$T$3:$T$1977,"&gt;="&amp;'SB35 Determination Data'!$F372,'5th Cycle APR Raw Data-Final'!$T$3:$T$1977,"&lt;="&amp;G372))</f>
        <v>5</v>
      </c>
      <c r="N372" s="100">
        <f>IF(AN372&lt;1,SUMIFS('5th Cycle APR Raw Data-Final'!H$3:H$1977,'5th Cycle APR Raw Data-Final'!$A$3:$A$1977,'SB35 Determination Data'!$K372,'5th Cycle APR Raw Data-Final'!$T$3:$T$1977,"&gt;="&amp;'SB35 Determination Data'!$F372,'5th Cycle APR Raw Data-Final'!$T$3:$T$1977,"&lt;"&amp;E372),SUMIFS('5th Cycle APR Raw Data-Final'!H$3:H$1977,'5th Cycle APR Raw Data-Final'!$A$3:$A$1977,'SB35 Determination Data'!$K372,'5th Cycle APR Raw Data-Final'!$T$3:$T$1977,"&gt;="&amp;'SB35 Determination Data'!$F372,'5th Cycle APR Raw Data-Final'!$T$3:$T$1977,"&lt;="&amp;G372))</f>
        <v>5</v>
      </c>
      <c r="O372" s="100">
        <f>IF(AN372&lt;1,SUMIFS('5th Cycle APR Raw Data-Final'!I$3:I$1977,'5th Cycle APR Raw Data-Final'!$A$3:$A$1977,'SB35 Determination Data'!$K372,'5th Cycle APR Raw Data-Final'!$T$3:$T$1977,"&gt;="&amp;'SB35 Determination Data'!$F372,'5th Cycle APR Raw Data-Final'!$T$3:$T$1977,"&lt;"&amp;E372),SUMIFS('5th Cycle APR Raw Data-Final'!I$3:I$1977,'5th Cycle APR Raw Data-Final'!$A$3:$A$1977,'SB35 Determination Data'!$K372,'5th Cycle APR Raw Data-Final'!$T$3:$T$1977,"&gt;="&amp;'SB35 Determination Data'!$F372,'5th Cycle APR Raw Data-Final'!$T$3:$T$1977,"&lt;="&amp;G372))</f>
        <v>0</v>
      </c>
      <c r="P372" s="100">
        <f t="shared" si="180"/>
        <v>3</v>
      </c>
      <c r="Q372" s="112">
        <f t="shared" si="181"/>
        <v>0.625</v>
      </c>
      <c r="R372" s="101">
        <f t="shared" si="182"/>
        <v>4</v>
      </c>
      <c r="S372" s="101">
        <f t="shared" si="183"/>
        <v>1</v>
      </c>
      <c r="T372" s="100">
        <f>VLOOKUP(K372,'5th Cycle APR Raw Data-Final'!$A$3:$P$1977,10,FALSE)</f>
        <v>5</v>
      </c>
      <c r="U372" s="100">
        <f>IF(AN372&lt;1,SUMIFS('5th Cycle APR Raw Data-Final'!K$3:K$1977,'5th Cycle APR Raw Data-Final'!$A$3:$A$1977,'SB35 Determination Data'!$K372,'5th Cycle APR Raw Data-Final'!$T$3:$T$1977,"&gt;="&amp;'SB35 Determination Data'!$F372,'5th Cycle APR Raw Data-Final'!$T$3:$T$1977,"&lt;"&amp;E372),SUMIFS('5th Cycle APR Raw Data-Final'!K$3:K$1977,'5th Cycle APR Raw Data-Final'!$A$3:$A$1977,'SB35 Determination Data'!$K372,'5th Cycle APR Raw Data-Final'!$T$3:$T$1977,"&gt;="&amp;'SB35 Determination Data'!$F372,'5th Cycle APR Raw Data-Final'!$T$3:$T$1977,"&lt;="&amp;G372))</f>
        <v>0</v>
      </c>
      <c r="V372" s="100">
        <f>IF(AN372&lt;1,SUMIFS('5th Cycle APR Raw Data-Final'!L$3:L$1977,'5th Cycle APR Raw Data-Final'!$A$3:$A$1977,'SB35 Determination Data'!$K372,'5th Cycle APR Raw Data-Final'!$T$3:$T$1977,"&gt;="&amp;'SB35 Determination Data'!$F372,'5th Cycle APR Raw Data-Final'!$T$3:$T$1977,"&lt;"&amp;E372),SUMIFS('5th Cycle APR Raw Data-Final'!L$3:L$1977,'5th Cycle APR Raw Data-Final'!$A$3:$A$1977,'SB35 Determination Data'!$K372,'5th Cycle APR Raw Data-Final'!$T$3:$T$1977,"&gt;="&amp;'SB35 Determination Data'!$F372,'5th Cycle APR Raw Data-Final'!$T$3:$T$1977,"&lt;="&amp;G372))</f>
        <v>0</v>
      </c>
      <c r="W372" s="100">
        <f>IF(AN372&lt;1,SUMIFS('5th Cycle APR Raw Data-Final'!M$3:M$1977,'5th Cycle APR Raw Data-Final'!$A$3:$A$1977,'SB35 Determination Data'!$K372,'5th Cycle APR Raw Data-Final'!$T$3:$T$1977,"&gt;="&amp;'SB35 Determination Data'!$F372,'5th Cycle APR Raw Data-Final'!$T$3:$T$1977,"&lt;"&amp;E372),SUMIFS('5th Cycle APR Raw Data-Final'!M$3:M$1977,'5th Cycle APR Raw Data-Final'!$A$3:$A$1977,'SB35 Determination Data'!$K372,'5th Cycle APR Raw Data-Final'!$T$3:$T$1977,"&gt;="&amp;'SB35 Determination Data'!$F372,'5th Cycle APR Raw Data-Final'!$T$3:$T$1977,"&lt;="&amp;G372))</f>
        <v>0</v>
      </c>
      <c r="X372" s="100">
        <f t="shared" si="184"/>
        <v>5</v>
      </c>
      <c r="Y372" s="100">
        <f t="shared" si="185"/>
        <v>1</v>
      </c>
      <c r="Z372" s="100">
        <f t="shared" si="186"/>
        <v>4</v>
      </c>
      <c r="AA372" s="112">
        <f t="shared" si="187"/>
        <v>0</v>
      </c>
      <c r="AB372" s="112">
        <f t="shared" si="188"/>
        <v>0.2</v>
      </c>
      <c r="AC372" s="100">
        <f>VLOOKUP(K372,'5th Cycle APR Raw Data-Final'!$A$3:$P$1977,14,FALSE)</f>
        <v>5</v>
      </c>
      <c r="AD372" s="100">
        <f>IF(AN372&lt;1,SUMIFS('5th Cycle APR Raw Data-Final'!$O$3:$O$1977,'5th Cycle APR Raw Data-Final'!$A$3:$A$1977,'SB35 Determination Data'!$K372,'5th Cycle APR Raw Data-Final'!$T$3:$T$1977,"&gt;="&amp;'SB35 Determination Data'!$F372,'5th Cycle APR Raw Data-Final'!$T$3:$T$1977,"&lt;"&amp;E372),SUMIFS('5th Cycle APR Raw Data-Final'!$O$3:$O$1977,'5th Cycle APR Raw Data-Final'!$A$3:$A$1977,'SB35 Determination Data'!$K372,'5th Cycle APR Raw Data-Final'!$T$3:$T$1977,"&gt;="&amp;'SB35 Determination Data'!$F372,'5th Cycle APR Raw Data-Final'!$T$3:$T$1977,"&lt;="&amp;G372))</f>
        <v>0</v>
      </c>
      <c r="AE372" s="100">
        <f t="shared" si="189"/>
        <v>5</v>
      </c>
      <c r="AF372" s="112">
        <f t="shared" si="190"/>
        <v>0</v>
      </c>
      <c r="AG372" s="100">
        <f>VLOOKUP(K372,'5th Cycle APR Raw Data-Final'!$A$3:$P$1977,16,FALSE)</f>
        <v>13</v>
      </c>
      <c r="AH372" s="100">
        <f>IF(AN372&lt;1,SUMIFS('5th Cycle APR Raw Data-Final'!$Q$3:$Q$1977,'5th Cycle APR Raw Data-Final'!$A$3:$A$1977,'SB35 Determination Data'!$K372,'5th Cycle APR Raw Data-Final'!$T$3:$T$1977,"&gt;="&amp;'SB35 Determination Data'!$F372,'5th Cycle APR Raw Data-Final'!$T$3:$T$1977,"&lt;"&amp;E372),SUMIFS('5th Cycle APR Raw Data-Final'!$Q$3:$Q$1977,'5th Cycle APR Raw Data-Final'!$A$3:$A$1977,'SB35 Determination Data'!$K372,'5th Cycle APR Raw Data-Final'!$T$3:$T$1977,"&gt;="&amp;'SB35 Determination Data'!$F372,'5th Cycle APR Raw Data-Final'!$T$3:$T$1977,"&lt;="&amp;G372))</f>
        <v>82</v>
      </c>
      <c r="AI372" s="100">
        <f t="shared" si="191"/>
        <v>0</v>
      </c>
      <c r="AJ372" s="112">
        <f t="shared" si="192"/>
        <v>6.3076923076923075</v>
      </c>
      <c r="AK372" s="100">
        <f>VLOOKUP(K372,'5th Cycle APR Raw Data-Final'!$A$3:$R$1977,18,FALSE)</f>
        <v>31</v>
      </c>
      <c r="AL372" s="100">
        <f>IF(AN372&lt;1,SUMIFS('5th Cycle APR Raw Data-Final'!$S$3:$S$1977,'5th Cycle APR Raw Data-Final'!$A$3:$A$1977,'SB35 Determination Data'!$K372,'5th Cycle APR Raw Data-Final'!$T$3:$T$1977,"&gt;="&amp;'SB35 Determination Data'!$F372,'5th Cycle APR Raw Data-Final'!$T$3:$T$1977,"&lt;"&amp;E372),SUMIFS('5th Cycle APR Raw Data-Final'!$S$3:$S$1977,'5th Cycle APR Raw Data-Final'!$A$3:$A$1977,'SB35 Determination Data'!$K372,'5th Cycle APR Raw Data-Final'!$T$3:$T$1977,"&gt;="&amp;'SB35 Determination Data'!$F372,'5th Cycle APR Raw Data-Final'!$T$3:$T$1977,"&lt;="&amp;G372))</f>
        <v>87</v>
      </c>
      <c r="AM372" s="100">
        <f t="shared" si="193"/>
        <v>13</v>
      </c>
      <c r="AN372" s="114">
        <f t="shared" si="194"/>
        <v>0.5</v>
      </c>
      <c r="AO372" s="2" t="str">
        <f t="shared" si="195"/>
        <v>NO</v>
      </c>
      <c r="AP372" s="2" t="str">
        <f t="shared" si="196"/>
        <v>YES</v>
      </c>
      <c r="AQ372" s="2" t="str">
        <f t="shared" si="197"/>
        <v>NO</v>
      </c>
      <c r="AR372" s="124" t="str">
        <f>VLOOKUP(K372,'2018Submitted'!$A$2:$C$540,3,FALSE)</f>
        <v>Successful</v>
      </c>
      <c r="AS372" s="2" t="str">
        <f t="shared" si="198"/>
        <v>NO</v>
      </c>
      <c r="AT372" s="2" t="str">
        <f t="shared" si="199"/>
        <v>YES</v>
      </c>
    </row>
    <row r="373" spans="1:46" s="2" customFormat="1" ht="12.75" customHeight="1" x14ac:dyDescent="0.2">
      <c r="A373" s="2" t="s">
        <v>12</v>
      </c>
      <c r="B373" s="2" t="str">
        <f t="shared" si="172"/>
        <v>RANCHO ST. MARGARITA</v>
      </c>
      <c r="C373" s="71">
        <f t="shared" si="173"/>
        <v>0.625</v>
      </c>
      <c r="D373" s="72">
        <f t="shared" si="174"/>
        <v>8</v>
      </c>
      <c r="E373" s="99">
        <f t="shared" si="175"/>
        <v>2018</v>
      </c>
      <c r="F373" s="99">
        <f t="shared" si="176"/>
        <v>2014</v>
      </c>
      <c r="G373" s="99" t="str">
        <f t="shared" si="177"/>
        <v>2021</v>
      </c>
      <c r="H373" s="2" t="str">
        <f t="shared" si="178"/>
        <v>10/15/2013</v>
      </c>
      <c r="I373" s="2" t="str">
        <f t="shared" si="179"/>
        <v>10/15/2021</v>
      </c>
      <c r="J373" s="2" t="s">
        <v>3</v>
      </c>
      <c r="K373" s="113" t="s">
        <v>1073</v>
      </c>
      <c r="L373" s="100">
        <f>VLOOKUP(K373,'5th Cycle APR Raw Data-Final'!$A$3:$P$1977,6,FALSE)</f>
        <v>1</v>
      </c>
      <c r="M373" s="100">
        <f>IF(AN373&lt;1,SUMIFS('5th Cycle APR Raw Data-Final'!G$3:G$1977,'5th Cycle APR Raw Data-Final'!$A$3:$A$1977,'SB35 Determination Data'!$K373,'5th Cycle APR Raw Data-Final'!$T$3:$T$1977,"&gt;="&amp;'SB35 Determination Data'!$F373,'5th Cycle APR Raw Data-Final'!$T$3:$T$1977,"&lt;"&amp;E373),SUMIFS('5th Cycle APR Raw Data-Final'!G$3:G$1977,'5th Cycle APR Raw Data-Final'!$A$3:$A$1977,'SB35 Determination Data'!$K373,'5th Cycle APR Raw Data-Final'!$T$3:$T$1977,"&gt;="&amp;'SB35 Determination Data'!$F373,'5th Cycle APR Raw Data-Final'!$T$3:$T$1977,"&lt;="&amp;G373))</f>
        <v>0</v>
      </c>
      <c r="N373" s="100">
        <f>IF(AN373&lt;1,SUMIFS('5th Cycle APR Raw Data-Final'!H$3:H$1977,'5th Cycle APR Raw Data-Final'!$A$3:$A$1977,'SB35 Determination Data'!$K373,'5th Cycle APR Raw Data-Final'!$T$3:$T$1977,"&gt;="&amp;'SB35 Determination Data'!$F373,'5th Cycle APR Raw Data-Final'!$T$3:$T$1977,"&lt;"&amp;E373),SUMIFS('5th Cycle APR Raw Data-Final'!H$3:H$1977,'5th Cycle APR Raw Data-Final'!$A$3:$A$1977,'SB35 Determination Data'!$K373,'5th Cycle APR Raw Data-Final'!$T$3:$T$1977,"&gt;="&amp;'SB35 Determination Data'!$F373,'5th Cycle APR Raw Data-Final'!$T$3:$T$1977,"&lt;="&amp;G373))</f>
        <v>0</v>
      </c>
      <c r="O373" s="100">
        <f>IF(AN373&lt;1,SUMIFS('5th Cycle APR Raw Data-Final'!I$3:I$1977,'5th Cycle APR Raw Data-Final'!$A$3:$A$1977,'SB35 Determination Data'!$K373,'5th Cycle APR Raw Data-Final'!$T$3:$T$1977,"&gt;="&amp;'SB35 Determination Data'!$F373,'5th Cycle APR Raw Data-Final'!$T$3:$T$1977,"&lt;"&amp;E373),SUMIFS('5th Cycle APR Raw Data-Final'!I$3:I$1977,'5th Cycle APR Raw Data-Final'!$A$3:$A$1977,'SB35 Determination Data'!$K373,'5th Cycle APR Raw Data-Final'!$T$3:$T$1977,"&gt;="&amp;'SB35 Determination Data'!$F373,'5th Cycle APR Raw Data-Final'!$T$3:$T$1977,"&lt;="&amp;G373))</f>
        <v>0</v>
      </c>
      <c r="P373" s="100">
        <f t="shared" si="180"/>
        <v>1</v>
      </c>
      <c r="Q373" s="112">
        <f t="shared" si="181"/>
        <v>0</v>
      </c>
      <c r="R373" s="101">
        <f t="shared" si="182"/>
        <v>1</v>
      </c>
      <c r="S373" s="101">
        <f t="shared" si="183"/>
        <v>0</v>
      </c>
      <c r="T373" s="100">
        <f>VLOOKUP(K373,'5th Cycle APR Raw Data-Final'!$A$3:$P$1977,10,FALSE)</f>
        <v>1</v>
      </c>
      <c r="U373" s="100">
        <f>IF(AN373&lt;1,SUMIFS('5th Cycle APR Raw Data-Final'!K$3:K$1977,'5th Cycle APR Raw Data-Final'!$A$3:$A$1977,'SB35 Determination Data'!$K373,'5th Cycle APR Raw Data-Final'!$T$3:$T$1977,"&gt;="&amp;'SB35 Determination Data'!$F373,'5th Cycle APR Raw Data-Final'!$T$3:$T$1977,"&lt;"&amp;E373),SUMIFS('5th Cycle APR Raw Data-Final'!K$3:K$1977,'5th Cycle APR Raw Data-Final'!$A$3:$A$1977,'SB35 Determination Data'!$K373,'5th Cycle APR Raw Data-Final'!$T$3:$T$1977,"&gt;="&amp;'SB35 Determination Data'!$F373,'5th Cycle APR Raw Data-Final'!$T$3:$T$1977,"&lt;="&amp;G373))</f>
        <v>0</v>
      </c>
      <c r="V373" s="100">
        <f>IF(AN373&lt;1,SUMIFS('5th Cycle APR Raw Data-Final'!L$3:L$1977,'5th Cycle APR Raw Data-Final'!$A$3:$A$1977,'SB35 Determination Data'!$K373,'5th Cycle APR Raw Data-Final'!$T$3:$T$1977,"&gt;="&amp;'SB35 Determination Data'!$F373,'5th Cycle APR Raw Data-Final'!$T$3:$T$1977,"&lt;"&amp;E373),SUMIFS('5th Cycle APR Raw Data-Final'!L$3:L$1977,'5th Cycle APR Raw Data-Final'!$A$3:$A$1977,'SB35 Determination Data'!$K373,'5th Cycle APR Raw Data-Final'!$T$3:$T$1977,"&gt;="&amp;'SB35 Determination Data'!$F373,'5th Cycle APR Raw Data-Final'!$T$3:$T$1977,"&lt;="&amp;G373))</f>
        <v>0</v>
      </c>
      <c r="W373" s="100">
        <f>IF(AN373&lt;1,SUMIFS('5th Cycle APR Raw Data-Final'!M$3:M$1977,'5th Cycle APR Raw Data-Final'!$A$3:$A$1977,'SB35 Determination Data'!$K373,'5th Cycle APR Raw Data-Final'!$T$3:$T$1977,"&gt;="&amp;'SB35 Determination Data'!$F373,'5th Cycle APR Raw Data-Final'!$T$3:$T$1977,"&lt;"&amp;E373),SUMIFS('5th Cycle APR Raw Data-Final'!M$3:M$1977,'5th Cycle APR Raw Data-Final'!$A$3:$A$1977,'SB35 Determination Data'!$K373,'5th Cycle APR Raw Data-Final'!$T$3:$T$1977,"&gt;="&amp;'SB35 Determination Data'!$F373,'5th Cycle APR Raw Data-Final'!$T$3:$T$1977,"&lt;="&amp;G373))</f>
        <v>0</v>
      </c>
      <c r="X373" s="100">
        <f t="shared" si="184"/>
        <v>1</v>
      </c>
      <c r="Y373" s="100">
        <f t="shared" si="185"/>
        <v>0</v>
      </c>
      <c r="Z373" s="100">
        <f t="shared" si="186"/>
        <v>1</v>
      </c>
      <c r="AA373" s="112">
        <f t="shared" si="187"/>
        <v>0</v>
      </c>
      <c r="AB373" s="112">
        <f t="shared" si="188"/>
        <v>0</v>
      </c>
      <c r="AC373" s="100">
        <f>VLOOKUP(K373,'5th Cycle APR Raw Data-Final'!$A$3:$P$1977,14,FALSE)</f>
        <v>0</v>
      </c>
      <c r="AD373" s="100">
        <f>IF(AN373&lt;1,SUMIFS('5th Cycle APR Raw Data-Final'!$O$3:$O$1977,'5th Cycle APR Raw Data-Final'!$A$3:$A$1977,'SB35 Determination Data'!$K373,'5th Cycle APR Raw Data-Final'!$T$3:$T$1977,"&gt;="&amp;'SB35 Determination Data'!$F373,'5th Cycle APR Raw Data-Final'!$T$3:$T$1977,"&lt;"&amp;E373),SUMIFS('5th Cycle APR Raw Data-Final'!$O$3:$O$1977,'5th Cycle APR Raw Data-Final'!$A$3:$A$1977,'SB35 Determination Data'!$K373,'5th Cycle APR Raw Data-Final'!$T$3:$T$1977,"&gt;="&amp;'SB35 Determination Data'!$F373,'5th Cycle APR Raw Data-Final'!$T$3:$T$1977,"&lt;="&amp;G373))</f>
        <v>0</v>
      </c>
      <c r="AE373" s="100">
        <f t="shared" si="189"/>
        <v>0</v>
      </c>
      <c r="AF373" s="112" t="str">
        <f t="shared" si="190"/>
        <v>*</v>
      </c>
      <c r="AG373" s="100">
        <f>VLOOKUP(K373,'5th Cycle APR Raw Data-Final'!$A$3:$P$1977,16,FALSE)</f>
        <v>0</v>
      </c>
      <c r="AH373" s="100">
        <f>IF(AN373&lt;1,SUMIFS('5th Cycle APR Raw Data-Final'!$Q$3:$Q$1977,'5th Cycle APR Raw Data-Final'!$A$3:$A$1977,'SB35 Determination Data'!$K373,'5th Cycle APR Raw Data-Final'!$T$3:$T$1977,"&gt;="&amp;'SB35 Determination Data'!$F373,'5th Cycle APR Raw Data-Final'!$T$3:$T$1977,"&lt;"&amp;E373),SUMIFS('5th Cycle APR Raw Data-Final'!$Q$3:$Q$1977,'5th Cycle APR Raw Data-Final'!$A$3:$A$1977,'SB35 Determination Data'!$K373,'5th Cycle APR Raw Data-Final'!$T$3:$T$1977,"&gt;="&amp;'SB35 Determination Data'!$F373,'5th Cycle APR Raw Data-Final'!$T$3:$T$1977,"&lt;="&amp;G373))</f>
        <v>0</v>
      </c>
      <c r="AI373" s="100">
        <f t="shared" si="191"/>
        <v>0</v>
      </c>
      <c r="AJ373" s="112" t="str">
        <f t="shared" si="192"/>
        <v>*</v>
      </c>
      <c r="AK373" s="100">
        <f>VLOOKUP(K373,'5th Cycle APR Raw Data-Final'!$A$3:$R$1977,18,FALSE)</f>
        <v>2</v>
      </c>
      <c r="AL373" s="100">
        <f>IF(AN373&lt;1,SUMIFS('5th Cycle APR Raw Data-Final'!$S$3:$S$1977,'5th Cycle APR Raw Data-Final'!$A$3:$A$1977,'SB35 Determination Data'!$K373,'5th Cycle APR Raw Data-Final'!$T$3:$T$1977,"&gt;="&amp;'SB35 Determination Data'!$F373,'5th Cycle APR Raw Data-Final'!$T$3:$T$1977,"&lt;"&amp;E373),SUMIFS('5th Cycle APR Raw Data-Final'!$S$3:$S$1977,'5th Cycle APR Raw Data-Final'!$A$3:$A$1977,'SB35 Determination Data'!$K373,'5th Cycle APR Raw Data-Final'!$T$3:$T$1977,"&gt;="&amp;'SB35 Determination Data'!$F373,'5th Cycle APR Raw Data-Final'!$T$3:$T$1977,"&lt;="&amp;G373))</f>
        <v>0</v>
      </c>
      <c r="AM373" s="100">
        <f t="shared" si="193"/>
        <v>2</v>
      </c>
      <c r="AN373" s="114">
        <f t="shared" si="194"/>
        <v>0.5</v>
      </c>
      <c r="AO373" s="2" t="str">
        <f t="shared" si="195"/>
        <v>NO</v>
      </c>
      <c r="AP373" s="2" t="str">
        <f t="shared" si="196"/>
        <v>YES</v>
      </c>
      <c r="AQ373" s="2" t="str">
        <f t="shared" si="197"/>
        <v>NO</v>
      </c>
      <c r="AR373" s="124" t="str">
        <f>VLOOKUP(K373,'2018Submitted'!$A$2:$C$540,3,FALSE)</f>
        <v>Successful</v>
      </c>
      <c r="AS373" s="2" t="str">
        <f t="shared" si="198"/>
        <v>NO</v>
      </c>
      <c r="AT373" s="2" t="str">
        <f t="shared" si="199"/>
        <v>YES</v>
      </c>
    </row>
    <row r="374" spans="1:46" s="2" customFormat="1" ht="12.75" customHeight="1" x14ac:dyDescent="0.2">
      <c r="A374" s="2" t="s">
        <v>90</v>
      </c>
      <c r="B374" s="2" t="str">
        <f t="shared" si="172"/>
        <v>RED BLUFF</v>
      </c>
      <c r="C374" s="71">
        <f t="shared" si="173"/>
        <v>1</v>
      </c>
      <c r="D374" s="72">
        <f t="shared" si="174"/>
        <v>5</v>
      </c>
      <c r="E374" s="99">
        <f t="shared" si="175"/>
        <v>2017</v>
      </c>
      <c r="F374" s="99">
        <f t="shared" si="176"/>
        <v>2014</v>
      </c>
      <c r="G374" s="99">
        <f t="shared" si="177"/>
        <v>2018</v>
      </c>
      <c r="H374" s="2" t="str">
        <f t="shared" si="178"/>
        <v>06/30/2014</v>
      </c>
      <c r="I374" s="2" t="str">
        <f t="shared" si="179"/>
        <v>06/30/2019</v>
      </c>
      <c r="J374" s="2" t="s">
        <v>13</v>
      </c>
      <c r="K374" s="113" t="s">
        <v>247</v>
      </c>
      <c r="L374" s="100">
        <f>VLOOKUP(K374,'5th Cycle APR Raw Data-Final'!$A$3:$P$1977,6,FALSE)</f>
        <v>73</v>
      </c>
      <c r="M374" s="100">
        <f>IF(AN374&lt;1,SUMIFS('5th Cycle APR Raw Data-Final'!G$3:G$1977,'5th Cycle APR Raw Data-Final'!$A$3:$A$1977,'SB35 Determination Data'!$K374,'5th Cycle APR Raw Data-Final'!$T$3:$T$1977,"&gt;="&amp;'SB35 Determination Data'!$F374,'5th Cycle APR Raw Data-Final'!$T$3:$T$1977,"&lt;"&amp;E374),SUMIFS('5th Cycle APR Raw Data-Final'!G$3:G$1977,'5th Cycle APR Raw Data-Final'!$A$3:$A$1977,'SB35 Determination Data'!$K374,'5th Cycle APR Raw Data-Final'!$T$3:$T$1977,"&gt;="&amp;'SB35 Determination Data'!$F374,'5th Cycle APR Raw Data-Final'!$T$3:$T$1977,"&lt;="&amp;G374))</f>
        <v>0</v>
      </c>
      <c r="N374" s="100">
        <f>IF(AN374&lt;1,SUMIFS('5th Cycle APR Raw Data-Final'!H$3:H$1977,'5th Cycle APR Raw Data-Final'!$A$3:$A$1977,'SB35 Determination Data'!$K374,'5th Cycle APR Raw Data-Final'!$T$3:$T$1977,"&gt;="&amp;'SB35 Determination Data'!$F374,'5th Cycle APR Raw Data-Final'!$T$3:$T$1977,"&lt;"&amp;E374),SUMIFS('5th Cycle APR Raw Data-Final'!H$3:H$1977,'5th Cycle APR Raw Data-Final'!$A$3:$A$1977,'SB35 Determination Data'!$K374,'5th Cycle APR Raw Data-Final'!$T$3:$T$1977,"&gt;="&amp;'SB35 Determination Data'!$F374,'5th Cycle APR Raw Data-Final'!$T$3:$T$1977,"&lt;="&amp;G374))</f>
        <v>0</v>
      </c>
      <c r="O374" s="100">
        <f>IF(AN374&lt;1,SUMIFS('5th Cycle APR Raw Data-Final'!I$3:I$1977,'5th Cycle APR Raw Data-Final'!$A$3:$A$1977,'SB35 Determination Data'!$K374,'5th Cycle APR Raw Data-Final'!$T$3:$T$1977,"&gt;="&amp;'SB35 Determination Data'!$F374,'5th Cycle APR Raw Data-Final'!$T$3:$T$1977,"&lt;"&amp;E374),SUMIFS('5th Cycle APR Raw Data-Final'!I$3:I$1977,'5th Cycle APR Raw Data-Final'!$A$3:$A$1977,'SB35 Determination Data'!$K374,'5th Cycle APR Raw Data-Final'!$T$3:$T$1977,"&gt;="&amp;'SB35 Determination Data'!$F374,'5th Cycle APR Raw Data-Final'!$T$3:$T$1977,"&lt;="&amp;G374))</f>
        <v>0</v>
      </c>
      <c r="P374" s="100">
        <f t="shared" si="180"/>
        <v>73</v>
      </c>
      <c r="Q374" s="112">
        <f t="shared" si="181"/>
        <v>0</v>
      </c>
      <c r="R374" s="101">
        <f t="shared" si="182"/>
        <v>73</v>
      </c>
      <c r="S374" s="101">
        <f t="shared" si="183"/>
        <v>0</v>
      </c>
      <c r="T374" s="100">
        <f>VLOOKUP(K374,'5th Cycle APR Raw Data-Final'!$A$3:$P$1977,10,FALSE)</f>
        <v>52</v>
      </c>
      <c r="U374" s="100">
        <f>IF(AN374&lt;1,SUMIFS('5th Cycle APR Raw Data-Final'!K$3:K$1977,'5th Cycle APR Raw Data-Final'!$A$3:$A$1977,'SB35 Determination Data'!$K374,'5th Cycle APR Raw Data-Final'!$T$3:$T$1977,"&gt;="&amp;'SB35 Determination Data'!$F374,'5th Cycle APR Raw Data-Final'!$T$3:$T$1977,"&lt;"&amp;E374),SUMIFS('5th Cycle APR Raw Data-Final'!K$3:K$1977,'5th Cycle APR Raw Data-Final'!$A$3:$A$1977,'SB35 Determination Data'!$K374,'5th Cycle APR Raw Data-Final'!$T$3:$T$1977,"&gt;="&amp;'SB35 Determination Data'!$F374,'5th Cycle APR Raw Data-Final'!$T$3:$T$1977,"&lt;="&amp;G374))</f>
        <v>46</v>
      </c>
      <c r="V374" s="100">
        <f>IF(AN374&lt;1,SUMIFS('5th Cycle APR Raw Data-Final'!L$3:L$1977,'5th Cycle APR Raw Data-Final'!$A$3:$A$1977,'SB35 Determination Data'!$K374,'5th Cycle APR Raw Data-Final'!$T$3:$T$1977,"&gt;="&amp;'SB35 Determination Data'!$F374,'5th Cycle APR Raw Data-Final'!$T$3:$T$1977,"&lt;"&amp;E374),SUMIFS('5th Cycle APR Raw Data-Final'!L$3:L$1977,'5th Cycle APR Raw Data-Final'!$A$3:$A$1977,'SB35 Determination Data'!$K374,'5th Cycle APR Raw Data-Final'!$T$3:$T$1977,"&gt;="&amp;'SB35 Determination Data'!$F374,'5th Cycle APR Raw Data-Final'!$T$3:$T$1977,"&lt;="&amp;G374))</f>
        <v>26</v>
      </c>
      <c r="W374" s="100">
        <f>IF(AN374&lt;1,SUMIFS('5th Cycle APR Raw Data-Final'!M$3:M$1977,'5th Cycle APR Raw Data-Final'!$A$3:$A$1977,'SB35 Determination Data'!$K374,'5th Cycle APR Raw Data-Final'!$T$3:$T$1977,"&gt;="&amp;'SB35 Determination Data'!$F374,'5th Cycle APR Raw Data-Final'!$T$3:$T$1977,"&lt;"&amp;E374),SUMIFS('5th Cycle APR Raw Data-Final'!M$3:M$1977,'5th Cycle APR Raw Data-Final'!$A$3:$A$1977,'SB35 Determination Data'!$K374,'5th Cycle APR Raw Data-Final'!$T$3:$T$1977,"&gt;="&amp;'SB35 Determination Data'!$F374,'5th Cycle APR Raw Data-Final'!$T$3:$T$1977,"&lt;="&amp;G374))</f>
        <v>20</v>
      </c>
      <c r="X374" s="100">
        <f t="shared" si="184"/>
        <v>6</v>
      </c>
      <c r="Y374" s="100">
        <f t="shared" si="185"/>
        <v>46</v>
      </c>
      <c r="Z374" s="100">
        <f t="shared" si="186"/>
        <v>6</v>
      </c>
      <c r="AA374" s="112">
        <f t="shared" si="187"/>
        <v>0.88461538461538458</v>
      </c>
      <c r="AB374" s="112">
        <f t="shared" si="188"/>
        <v>0.88461538461538458</v>
      </c>
      <c r="AC374" s="100">
        <f>VLOOKUP(K374,'5th Cycle APR Raw Data-Final'!$A$3:$P$1977,14,FALSE)</f>
        <v>61</v>
      </c>
      <c r="AD374" s="100">
        <f>IF(AN374&lt;1,SUMIFS('5th Cycle APR Raw Data-Final'!$O$3:$O$1977,'5th Cycle APR Raw Data-Final'!$A$3:$A$1977,'SB35 Determination Data'!$K374,'5th Cycle APR Raw Data-Final'!$T$3:$T$1977,"&gt;="&amp;'SB35 Determination Data'!$F374,'5th Cycle APR Raw Data-Final'!$T$3:$T$1977,"&lt;"&amp;E374),SUMIFS('5th Cycle APR Raw Data-Final'!$O$3:$O$1977,'5th Cycle APR Raw Data-Final'!$A$3:$A$1977,'SB35 Determination Data'!$K374,'5th Cycle APR Raw Data-Final'!$T$3:$T$1977,"&gt;="&amp;'SB35 Determination Data'!$F374,'5th Cycle APR Raw Data-Final'!$T$3:$T$1977,"&lt;="&amp;G374))</f>
        <v>29</v>
      </c>
      <c r="AE374" s="100">
        <f t="shared" si="189"/>
        <v>32</v>
      </c>
      <c r="AF374" s="112">
        <f t="shared" si="190"/>
        <v>0.47540983606557374</v>
      </c>
      <c r="AG374" s="100">
        <f>VLOOKUP(K374,'5th Cycle APR Raw Data-Final'!$A$3:$P$1977,16,FALSE)</f>
        <v>137</v>
      </c>
      <c r="AH374" s="100">
        <f>IF(AN374&lt;1,SUMIFS('5th Cycle APR Raw Data-Final'!$Q$3:$Q$1977,'5th Cycle APR Raw Data-Final'!$A$3:$A$1977,'SB35 Determination Data'!$K374,'5th Cycle APR Raw Data-Final'!$T$3:$T$1977,"&gt;="&amp;'SB35 Determination Data'!$F374,'5th Cycle APR Raw Data-Final'!$T$3:$T$1977,"&lt;"&amp;E374),SUMIFS('5th Cycle APR Raw Data-Final'!$Q$3:$Q$1977,'5th Cycle APR Raw Data-Final'!$A$3:$A$1977,'SB35 Determination Data'!$K374,'5th Cycle APR Raw Data-Final'!$T$3:$T$1977,"&gt;="&amp;'SB35 Determination Data'!$F374,'5th Cycle APR Raw Data-Final'!$T$3:$T$1977,"&lt;="&amp;G374))</f>
        <v>0</v>
      </c>
      <c r="AI374" s="100">
        <f t="shared" si="191"/>
        <v>137</v>
      </c>
      <c r="AJ374" s="112">
        <f t="shared" si="192"/>
        <v>0</v>
      </c>
      <c r="AK374" s="100">
        <f>VLOOKUP(K374,'5th Cycle APR Raw Data-Final'!$A$3:$R$1977,18,FALSE)</f>
        <v>323</v>
      </c>
      <c r="AL374" s="100">
        <f>IF(AN374&lt;1,SUMIFS('5th Cycle APR Raw Data-Final'!$S$3:$S$1977,'5th Cycle APR Raw Data-Final'!$A$3:$A$1977,'SB35 Determination Data'!$K374,'5th Cycle APR Raw Data-Final'!$T$3:$T$1977,"&gt;="&amp;'SB35 Determination Data'!$F374,'5th Cycle APR Raw Data-Final'!$T$3:$T$1977,"&lt;"&amp;E374),SUMIFS('5th Cycle APR Raw Data-Final'!$S$3:$S$1977,'5th Cycle APR Raw Data-Final'!$A$3:$A$1977,'SB35 Determination Data'!$K374,'5th Cycle APR Raw Data-Final'!$T$3:$T$1977,"&gt;="&amp;'SB35 Determination Data'!$F374,'5th Cycle APR Raw Data-Final'!$T$3:$T$1977,"&lt;="&amp;G374))</f>
        <v>75</v>
      </c>
      <c r="AM374" s="100">
        <f t="shared" si="193"/>
        <v>248</v>
      </c>
      <c r="AN374" s="114">
        <f t="shared" si="194"/>
        <v>1</v>
      </c>
      <c r="AO374" s="2" t="str">
        <f t="shared" si="195"/>
        <v>YES</v>
      </c>
      <c r="AP374" s="2" t="str">
        <f t="shared" si="196"/>
        <v>NO</v>
      </c>
      <c r="AQ374" s="2" t="str">
        <f t="shared" si="197"/>
        <v>NO</v>
      </c>
      <c r="AR374" s="124" t="str">
        <f>VLOOKUP(K374,'2018Submitted'!$A$2:$C$540,3,FALSE)</f>
        <v>Successful</v>
      </c>
      <c r="AS374" s="2" t="str">
        <f t="shared" si="198"/>
        <v>NO</v>
      </c>
      <c r="AT374" s="2" t="str">
        <f t="shared" si="199"/>
        <v>NO</v>
      </c>
    </row>
    <row r="375" spans="1:46" s="2" customFormat="1" ht="12.75" customHeight="1" x14ac:dyDescent="0.2">
      <c r="A375" s="2" t="s">
        <v>19</v>
      </c>
      <c r="B375" s="2" t="str">
        <f t="shared" si="172"/>
        <v>REDDING</v>
      </c>
      <c r="C375" s="71">
        <f t="shared" si="173"/>
        <v>1</v>
      </c>
      <c r="D375" s="72">
        <f t="shared" si="174"/>
        <v>5</v>
      </c>
      <c r="E375" s="99">
        <f t="shared" si="175"/>
        <v>2017</v>
      </c>
      <c r="F375" s="99">
        <f t="shared" si="176"/>
        <v>2014</v>
      </c>
      <c r="G375" s="99">
        <f t="shared" si="177"/>
        <v>2018</v>
      </c>
      <c r="H375" s="2" t="str">
        <f t="shared" si="178"/>
        <v>06/30/2014</v>
      </c>
      <c r="I375" s="2" t="str">
        <f t="shared" si="179"/>
        <v>06/30/2019</v>
      </c>
      <c r="J375" s="2" t="s">
        <v>13</v>
      </c>
      <c r="K375" s="113" t="s">
        <v>248</v>
      </c>
      <c r="L375" s="100">
        <f>VLOOKUP(K375,'5th Cycle APR Raw Data-Final'!$A$3:$P$1977,6,FALSE)</f>
        <v>287</v>
      </c>
      <c r="M375" s="100">
        <f>IF(AN375&lt;1,SUMIFS('5th Cycle APR Raw Data-Final'!G$3:G$1977,'5th Cycle APR Raw Data-Final'!$A$3:$A$1977,'SB35 Determination Data'!$K375,'5th Cycle APR Raw Data-Final'!$T$3:$T$1977,"&gt;="&amp;'SB35 Determination Data'!$F375,'5th Cycle APR Raw Data-Final'!$T$3:$T$1977,"&lt;"&amp;E375),SUMIFS('5th Cycle APR Raw Data-Final'!G$3:G$1977,'5th Cycle APR Raw Data-Final'!$A$3:$A$1977,'SB35 Determination Data'!$K375,'5th Cycle APR Raw Data-Final'!$T$3:$T$1977,"&gt;="&amp;'SB35 Determination Data'!$F375,'5th Cycle APR Raw Data-Final'!$T$3:$T$1977,"&lt;="&amp;G375))</f>
        <v>35</v>
      </c>
      <c r="N375" s="100">
        <f>IF(AN375&lt;1,SUMIFS('5th Cycle APR Raw Data-Final'!H$3:H$1977,'5th Cycle APR Raw Data-Final'!$A$3:$A$1977,'SB35 Determination Data'!$K375,'5th Cycle APR Raw Data-Final'!$T$3:$T$1977,"&gt;="&amp;'SB35 Determination Data'!$F375,'5th Cycle APR Raw Data-Final'!$T$3:$T$1977,"&lt;"&amp;E375),SUMIFS('5th Cycle APR Raw Data-Final'!H$3:H$1977,'5th Cycle APR Raw Data-Final'!$A$3:$A$1977,'SB35 Determination Data'!$K375,'5th Cycle APR Raw Data-Final'!$T$3:$T$1977,"&gt;="&amp;'SB35 Determination Data'!$F375,'5th Cycle APR Raw Data-Final'!$T$3:$T$1977,"&lt;="&amp;G375))</f>
        <v>35</v>
      </c>
      <c r="O375" s="100">
        <f>IF(AN375&lt;1,SUMIFS('5th Cycle APR Raw Data-Final'!I$3:I$1977,'5th Cycle APR Raw Data-Final'!$A$3:$A$1977,'SB35 Determination Data'!$K375,'5th Cycle APR Raw Data-Final'!$T$3:$T$1977,"&gt;="&amp;'SB35 Determination Data'!$F375,'5th Cycle APR Raw Data-Final'!$T$3:$T$1977,"&lt;"&amp;E375),SUMIFS('5th Cycle APR Raw Data-Final'!I$3:I$1977,'5th Cycle APR Raw Data-Final'!$A$3:$A$1977,'SB35 Determination Data'!$K375,'5th Cycle APR Raw Data-Final'!$T$3:$T$1977,"&gt;="&amp;'SB35 Determination Data'!$F375,'5th Cycle APR Raw Data-Final'!$T$3:$T$1977,"&lt;="&amp;G375))</f>
        <v>0</v>
      </c>
      <c r="P375" s="100">
        <f t="shared" si="180"/>
        <v>252</v>
      </c>
      <c r="Q375" s="112">
        <f t="shared" si="181"/>
        <v>0.12195121951219512</v>
      </c>
      <c r="R375" s="101">
        <f t="shared" si="182"/>
        <v>287</v>
      </c>
      <c r="S375" s="101">
        <f t="shared" si="183"/>
        <v>0</v>
      </c>
      <c r="T375" s="100">
        <f>VLOOKUP(K375,'5th Cycle APR Raw Data-Final'!$A$3:$P$1977,10,FALSE)</f>
        <v>181</v>
      </c>
      <c r="U375" s="100">
        <f>IF(AN375&lt;1,SUMIFS('5th Cycle APR Raw Data-Final'!K$3:K$1977,'5th Cycle APR Raw Data-Final'!$A$3:$A$1977,'SB35 Determination Data'!$K375,'5th Cycle APR Raw Data-Final'!$T$3:$T$1977,"&gt;="&amp;'SB35 Determination Data'!$F375,'5th Cycle APR Raw Data-Final'!$T$3:$T$1977,"&lt;"&amp;E375),SUMIFS('5th Cycle APR Raw Data-Final'!K$3:K$1977,'5th Cycle APR Raw Data-Final'!$A$3:$A$1977,'SB35 Determination Data'!$K375,'5th Cycle APR Raw Data-Final'!$T$3:$T$1977,"&gt;="&amp;'SB35 Determination Data'!$F375,'5th Cycle APR Raw Data-Final'!$T$3:$T$1977,"&lt;="&amp;G375))</f>
        <v>129</v>
      </c>
      <c r="V375" s="100">
        <f>IF(AN375&lt;1,SUMIFS('5th Cycle APR Raw Data-Final'!L$3:L$1977,'5th Cycle APR Raw Data-Final'!$A$3:$A$1977,'SB35 Determination Data'!$K375,'5th Cycle APR Raw Data-Final'!$T$3:$T$1977,"&gt;="&amp;'SB35 Determination Data'!$F375,'5th Cycle APR Raw Data-Final'!$T$3:$T$1977,"&lt;"&amp;E375),SUMIFS('5th Cycle APR Raw Data-Final'!L$3:L$1977,'5th Cycle APR Raw Data-Final'!$A$3:$A$1977,'SB35 Determination Data'!$K375,'5th Cycle APR Raw Data-Final'!$T$3:$T$1977,"&gt;="&amp;'SB35 Determination Data'!$F375,'5th Cycle APR Raw Data-Final'!$T$3:$T$1977,"&lt;="&amp;G375))</f>
        <v>129</v>
      </c>
      <c r="W375" s="100">
        <f>IF(AN375&lt;1,SUMIFS('5th Cycle APR Raw Data-Final'!M$3:M$1977,'5th Cycle APR Raw Data-Final'!$A$3:$A$1977,'SB35 Determination Data'!$K375,'5th Cycle APR Raw Data-Final'!$T$3:$T$1977,"&gt;="&amp;'SB35 Determination Data'!$F375,'5th Cycle APR Raw Data-Final'!$T$3:$T$1977,"&lt;"&amp;E375),SUMIFS('5th Cycle APR Raw Data-Final'!M$3:M$1977,'5th Cycle APR Raw Data-Final'!$A$3:$A$1977,'SB35 Determination Data'!$K375,'5th Cycle APR Raw Data-Final'!$T$3:$T$1977,"&gt;="&amp;'SB35 Determination Data'!$F375,'5th Cycle APR Raw Data-Final'!$T$3:$T$1977,"&lt;="&amp;G375))</f>
        <v>0</v>
      </c>
      <c r="X375" s="100">
        <f t="shared" si="184"/>
        <v>52</v>
      </c>
      <c r="Y375" s="100">
        <f t="shared" si="185"/>
        <v>129</v>
      </c>
      <c r="Z375" s="100">
        <f t="shared" si="186"/>
        <v>52</v>
      </c>
      <c r="AA375" s="112">
        <f t="shared" si="187"/>
        <v>0.71270718232044195</v>
      </c>
      <c r="AB375" s="112">
        <f t="shared" si="188"/>
        <v>0.71270718232044195</v>
      </c>
      <c r="AC375" s="100">
        <f>VLOOKUP(K375,'5th Cycle APR Raw Data-Final'!$A$3:$P$1977,14,FALSE)</f>
        <v>205</v>
      </c>
      <c r="AD375" s="100">
        <f>IF(AN375&lt;1,SUMIFS('5th Cycle APR Raw Data-Final'!$O$3:$O$1977,'5th Cycle APR Raw Data-Final'!$A$3:$A$1977,'SB35 Determination Data'!$K375,'5th Cycle APR Raw Data-Final'!$T$3:$T$1977,"&gt;="&amp;'SB35 Determination Data'!$F375,'5th Cycle APR Raw Data-Final'!$T$3:$T$1977,"&lt;"&amp;E375),SUMIFS('5th Cycle APR Raw Data-Final'!$O$3:$O$1977,'5th Cycle APR Raw Data-Final'!$A$3:$A$1977,'SB35 Determination Data'!$K375,'5th Cycle APR Raw Data-Final'!$T$3:$T$1977,"&gt;="&amp;'SB35 Determination Data'!$F375,'5th Cycle APR Raw Data-Final'!$T$3:$T$1977,"&lt;="&amp;G375))</f>
        <v>113</v>
      </c>
      <c r="AE375" s="100">
        <f t="shared" si="189"/>
        <v>92</v>
      </c>
      <c r="AF375" s="112">
        <f t="shared" si="190"/>
        <v>0.551219512195122</v>
      </c>
      <c r="AG375" s="100">
        <f>VLOOKUP(K375,'5th Cycle APR Raw Data-Final'!$A$3:$P$1977,16,FALSE)</f>
        <v>502</v>
      </c>
      <c r="AH375" s="100">
        <f>IF(AN375&lt;1,SUMIFS('5th Cycle APR Raw Data-Final'!$Q$3:$Q$1977,'5th Cycle APR Raw Data-Final'!$A$3:$A$1977,'SB35 Determination Data'!$K375,'5th Cycle APR Raw Data-Final'!$T$3:$T$1977,"&gt;="&amp;'SB35 Determination Data'!$F375,'5th Cycle APR Raw Data-Final'!$T$3:$T$1977,"&lt;"&amp;E375),SUMIFS('5th Cycle APR Raw Data-Final'!$Q$3:$Q$1977,'5th Cycle APR Raw Data-Final'!$A$3:$A$1977,'SB35 Determination Data'!$K375,'5th Cycle APR Raw Data-Final'!$T$3:$T$1977,"&gt;="&amp;'SB35 Determination Data'!$F375,'5th Cycle APR Raw Data-Final'!$T$3:$T$1977,"&lt;="&amp;G375))</f>
        <v>629</v>
      </c>
      <c r="AI375" s="100">
        <f t="shared" si="191"/>
        <v>0</v>
      </c>
      <c r="AJ375" s="112">
        <f t="shared" si="192"/>
        <v>1.2529880478087649</v>
      </c>
      <c r="AK375" s="100">
        <f>VLOOKUP(K375,'5th Cycle APR Raw Data-Final'!$A$3:$R$1977,18,FALSE)</f>
        <v>1175</v>
      </c>
      <c r="AL375" s="100">
        <f>IF(AN375&lt;1,SUMIFS('5th Cycle APR Raw Data-Final'!$S$3:$S$1977,'5th Cycle APR Raw Data-Final'!$A$3:$A$1977,'SB35 Determination Data'!$K375,'5th Cycle APR Raw Data-Final'!$T$3:$T$1977,"&gt;="&amp;'SB35 Determination Data'!$F375,'5th Cycle APR Raw Data-Final'!$T$3:$T$1977,"&lt;"&amp;E375),SUMIFS('5th Cycle APR Raw Data-Final'!$S$3:$S$1977,'5th Cycle APR Raw Data-Final'!$A$3:$A$1977,'SB35 Determination Data'!$K375,'5th Cycle APR Raw Data-Final'!$T$3:$T$1977,"&gt;="&amp;'SB35 Determination Data'!$F375,'5th Cycle APR Raw Data-Final'!$T$3:$T$1977,"&lt;="&amp;G375))</f>
        <v>906</v>
      </c>
      <c r="AM375" s="100">
        <f t="shared" si="193"/>
        <v>396</v>
      </c>
      <c r="AN375" s="114">
        <f t="shared" si="194"/>
        <v>1</v>
      </c>
      <c r="AO375" s="2" t="str">
        <f t="shared" si="195"/>
        <v>NO</v>
      </c>
      <c r="AP375" s="2" t="str">
        <f t="shared" si="196"/>
        <v>YES</v>
      </c>
      <c r="AQ375" s="2" t="str">
        <f t="shared" si="197"/>
        <v>NO</v>
      </c>
      <c r="AR375" s="124" t="str">
        <f>VLOOKUP(K375,'2018Submitted'!$A$2:$C$540,3,FALSE)</f>
        <v>Successful</v>
      </c>
      <c r="AS375" s="2" t="str">
        <f t="shared" si="198"/>
        <v>NO</v>
      </c>
      <c r="AT375" s="2" t="str">
        <f t="shared" si="199"/>
        <v>YES</v>
      </c>
    </row>
    <row r="376" spans="1:46" s="2" customFormat="1" ht="12.75" customHeight="1" x14ac:dyDescent="0.2">
      <c r="A376" s="2" t="s">
        <v>2</v>
      </c>
      <c r="B376" s="2" t="str">
        <f t="shared" si="172"/>
        <v>REDLANDS</v>
      </c>
      <c r="C376" s="71">
        <f t="shared" si="173"/>
        <v>0.625</v>
      </c>
      <c r="D376" s="72">
        <f t="shared" si="174"/>
        <v>8</v>
      </c>
      <c r="E376" s="99">
        <f t="shared" si="175"/>
        <v>2018</v>
      </c>
      <c r="F376" s="99">
        <f t="shared" si="176"/>
        <v>2014</v>
      </c>
      <c r="G376" s="99" t="str">
        <f t="shared" si="177"/>
        <v>2021</v>
      </c>
      <c r="H376" s="2" t="str">
        <f t="shared" si="178"/>
        <v>10/15/2013</v>
      </c>
      <c r="I376" s="2" t="str">
        <f t="shared" si="179"/>
        <v>10/15/2021</v>
      </c>
      <c r="J376" s="2" t="s">
        <v>3</v>
      </c>
      <c r="K376" s="113" t="s">
        <v>1074</v>
      </c>
      <c r="L376" s="100">
        <f>VLOOKUP(K376,'5th Cycle APR Raw Data-Final'!$A$3:$P$1977,6,FALSE)</f>
        <v>579</v>
      </c>
      <c r="M376" s="100">
        <f>IF(AN376&lt;1,SUMIFS('5th Cycle APR Raw Data-Final'!G$3:G$1977,'5th Cycle APR Raw Data-Final'!$A$3:$A$1977,'SB35 Determination Data'!$K376,'5th Cycle APR Raw Data-Final'!$T$3:$T$1977,"&gt;="&amp;'SB35 Determination Data'!$F376,'5th Cycle APR Raw Data-Final'!$T$3:$T$1977,"&lt;"&amp;E376),SUMIFS('5th Cycle APR Raw Data-Final'!G$3:G$1977,'5th Cycle APR Raw Data-Final'!$A$3:$A$1977,'SB35 Determination Data'!$K376,'5th Cycle APR Raw Data-Final'!$T$3:$T$1977,"&gt;="&amp;'SB35 Determination Data'!$F376,'5th Cycle APR Raw Data-Final'!$T$3:$T$1977,"&lt;="&amp;G376))</f>
        <v>0</v>
      </c>
      <c r="N376" s="100">
        <f>IF(AN376&lt;1,SUMIFS('5th Cycle APR Raw Data-Final'!H$3:H$1977,'5th Cycle APR Raw Data-Final'!$A$3:$A$1977,'SB35 Determination Data'!$K376,'5th Cycle APR Raw Data-Final'!$T$3:$T$1977,"&gt;="&amp;'SB35 Determination Data'!$F376,'5th Cycle APR Raw Data-Final'!$T$3:$T$1977,"&lt;"&amp;E376),SUMIFS('5th Cycle APR Raw Data-Final'!H$3:H$1977,'5th Cycle APR Raw Data-Final'!$A$3:$A$1977,'SB35 Determination Data'!$K376,'5th Cycle APR Raw Data-Final'!$T$3:$T$1977,"&gt;="&amp;'SB35 Determination Data'!$F376,'5th Cycle APR Raw Data-Final'!$T$3:$T$1977,"&lt;="&amp;G376))</f>
        <v>0</v>
      </c>
      <c r="O376" s="100">
        <f>IF(AN376&lt;1,SUMIFS('5th Cycle APR Raw Data-Final'!I$3:I$1977,'5th Cycle APR Raw Data-Final'!$A$3:$A$1977,'SB35 Determination Data'!$K376,'5th Cycle APR Raw Data-Final'!$T$3:$T$1977,"&gt;="&amp;'SB35 Determination Data'!$F376,'5th Cycle APR Raw Data-Final'!$T$3:$T$1977,"&lt;"&amp;E376),SUMIFS('5th Cycle APR Raw Data-Final'!I$3:I$1977,'5th Cycle APR Raw Data-Final'!$A$3:$A$1977,'SB35 Determination Data'!$K376,'5th Cycle APR Raw Data-Final'!$T$3:$T$1977,"&gt;="&amp;'SB35 Determination Data'!$F376,'5th Cycle APR Raw Data-Final'!$T$3:$T$1977,"&lt;="&amp;G376))</f>
        <v>0</v>
      </c>
      <c r="P376" s="100">
        <f t="shared" si="180"/>
        <v>579</v>
      </c>
      <c r="Q376" s="112">
        <f t="shared" si="181"/>
        <v>0</v>
      </c>
      <c r="R376" s="101">
        <f t="shared" si="182"/>
        <v>290</v>
      </c>
      <c r="S376" s="101">
        <f t="shared" si="183"/>
        <v>0</v>
      </c>
      <c r="T376" s="100">
        <f>VLOOKUP(K376,'5th Cycle APR Raw Data-Final'!$A$3:$P$1977,10,FALSE)</f>
        <v>396</v>
      </c>
      <c r="U376" s="100">
        <f>IF(AN376&lt;1,SUMIFS('5th Cycle APR Raw Data-Final'!K$3:K$1977,'5th Cycle APR Raw Data-Final'!$A$3:$A$1977,'SB35 Determination Data'!$K376,'5th Cycle APR Raw Data-Final'!$T$3:$T$1977,"&gt;="&amp;'SB35 Determination Data'!$F376,'5th Cycle APR Raw Data-Final'!$T$3:$T$1977,"&lt;"&amp;E376),SUMIFS('5th Cycle APR Raw Data-Final'!K$3:K$1977,'5th Cycle APR Raw Data-Final'!$A$3:$A$1977,'SB35 Determination Data'!$K376,'5th Cycle APR Raw Data-Final'!$T$3:$T$1977,"&gt;="&amp;'SB35 Determination Data'!$F376,'5th Cycle APR Raw Data-Final'!$T$3:$T$1977,"&lt;="&amp;G376))</f>
        <v>0</v>
      </c>
      <c r="V376" s="100">
        <f>IF(AN376&lt;1,SUMIFS('5th Cycle APR Raw Data-Final'!L$3:L$1977,'5th Cycle APR Raw Data-Final'!$A$3:$A$1977,'SB35 Determination Data'!$K376,'5th Cycle APR Raw Data-Final'!$T$3:$T$1977,"&gt;="&amp;'SB35 Determination Data'!$F376,'5th Cycle APR Raw Data-Final'!$T$3:$T$1977,"&lt;"&amp;E376),SUMIFS('5th Cycle APR Raw Data-Final'!L$3:L$1977,'5th Cycle APR Raw Data-Final'!$A$3:$A$1977,'SB35 Determination Data'!$K376,'5th Cycle APR Raw Data-Final'!$T$3:$T$1977,"&gt;="&amp;'SB35 Determination Data'!$F376,'5th Cycle APR Raw Data-Final'!$T$3:$T$1977,"&lt;="&amp;G376))</f>
        <v>0</v>
      </c>
      <c r="W376" s="100">
        <f>IF(AN376&lt;1,SUMIFS('5th Cycle APR Raw Data-Final'!M$3:M$1977,'5th Cycle APR Raw Data-Final'!$A$3:$A$1977,'SB35 Determination Data'!$K376,'5th Cycle APR Raw Data-Final'!$T$3:$T$1977,"&gt;="&amp;'SB35 Determination Data'!$F376,'5th Cycle APR Raw Data-Final'!$T$3:$T$1977,"&lt;"&amp;E376),SUMIFS('5th Cycle APR Raw Data-Final'!M$3:M$1977,'5th Cycle APR Raw Data-Final'!$A$3:$A$1977,'SB35 Determination Data'!$K376,'5th Cycle APR Raw Data-Final'!$T$3:$T$1977,"&gt;="&amp;'SB35 Determination Data'!$F376,'5th Cycle APR Raw Data-Final'!$T$3:$T$1977,"&lt;="&amp;G376))</f>
        <v>0</v>
      </c>
      <c r="X376" s="100">
        <f t="shared" si="184"/>
        <v>396</v>
      </c>
      <c r="Y376" s="100">
        <f t="shared" si="185"/>
        <v>0</v>
      </c>
      <c r="Z376" s="100">
        <f t="shared" si="186"/>
        <v>396</v>
      </c>
      <c r="AA376" s="112">
        <f t="shared" si="187"/>
        <v>0</v>
      </c>
      <c r="AB376" s="112">
        <f t="shared" si="188"/>
        <v>0</v>
      </c>
      <c r="AC376" s="100">
        <f>VLOOKUP(K376,'5th Cycle APR Raw Data-Final'!$A$3:$P$1977,14,FALSE)</f>
        <v>453</v>
      </c>
      <c r="AD376" s="100">
        <f>IF(AN376&lt;1,SUMIFS('5th Cycle APR Raw Data-Final'!$O$3:$O$1977,'5th Cycle APR Raw Data-Final'!$A$3:$A$1977,'SB35 Determination Data'!$K376,'5th Cycle APR Raw Data-Final'!$T$3:$T$1977,"&gt;="&amp;'SB35 Determination Data'!$F376,'5th Cycle APR Raw Data-Final'!$T$3:$T$1977,"&lt;"&amp;E376),SUMIFS('5th Cycle APR Raw Data-Final'!$O$3:$O$1977,'5th Cycle APR Raw Data-Final'!$A$3:$A$1977,'SB35 Determination Data'!$K376,'5th Cycle APR Raw Data-Final'!$T$3:$T$1977,"&gt;="&amp;'SB35 Determination Data'!$F376,'5th Cycle APR Raw Data-Final'!$T$3:$T$1977,"&lt;="&amp;G376))</f>
        <v>4</v>
      </c>
      <c r="AE376" s="100">
        <f t="shared" si="189"/>
        <v>449</v>
      </c>
      <c r="AF376" s="112">
        <f t="shared" si="190"/>
        <v>8.8300220750551876E-3</v>
      </c>
      <c r="AG376" s="100">
        <f>VLOOKUP(K376,'5th Cycle APR Raw Data-Final'!$A$3:$P$1977,16,FALSE)</f>
        <v>1001</v>
      </c>
      <c r="AH376" s="100">
        <f>IF(AN376&lt;1,SUMIFS('5th Cycle APR Raw Data-Final'!$Q$3:$Q$1977,'5th Cycle APR Raw Data-Final'!$A$3:$A$1977,'SB35 Determination Data'!$K376,'5th Cycle APR Raw Data-Final'!$T$3:$T$1977,"&gt;="&amp;'SB35 Determination Data'!$F376,'5th Cycle APR Raw Data-Final'!$T$3:$T$1977,"&lt;"&amp;E376),SUMIFS('5th Cycle APR Raw Data-Final'!$Q$3:$Q$1977,'5th Cycle APR Raw Data-Final'!$A$3:$A$1977,'SB35 Determination Data'!$K376,'5th Cycle APR Raw Data-Final'!$T$3:$T$1977,"&gt;="&amp;'SB35 Determination Data'!$F376,'5th Cycle APR Raw Data-Final'!$T$3:$T$1977,"&lt;="&amp;G376))</f>
        <v>263</v>
      </c>
      <c r="AI376" s="100">
        <f t="shared" si="191"/>
        <v>738</v>
      </c>
      <c r="AJ376" s="112">
        <f t="shared" si="192"/>
        <v>0.26273726273726272</v>
      </c>
      <c r="AK376" s="100">
        <f>VLOOKUP(K376,'5th Cycle APR Raw Data-Final'!$A$3:$R$1977,18,FALSE)</f>
        <v>2429</v>
      </c>
      <c r="AL376" s="100">
        <f>IF(AN376&lt;1,SUMIFS('5th Cycle APR Raw Data-Final'!$S$3:$S$1977,'5th Cycle APR Raw Data-Final'!$A$3:$A$1977,'SB35 Determination Data'!$K376,'5th Cycle APR Raw Data-Final'!$T$3:$T$1977,"&gt;="&amp;'SB35 Determination Data'!$F376,'5th Cycle APR Raw Data-Final'!$T$3:$T$1977,"&lt;"&amp;E376),SUMIFS('5th Cycle APR Raw Data-Final'!$S$3:$S$1977,'5th Cycle APR Raw Data-Final'!$A$3:$A$1977,'SB35 Determination Data'!$K376,'5th Cycle APR Raw Data-Final'!$T$3:$T$1977,"&gt;="&amp;'SB35 Determination Data'!$F376,'5th Cycle APR Raw Data-Final'!$T$3:$T$1977,"&lt;="&amp;G376))</f>
        <v>267</v>
      </c>
      <c r="AM376" s="100">
        <f t="shared" si="193"/>
        <v>2162</v>
      </c>
      <c r="AN376" s="114">
        <f t="shared" si="194"/>
        <v>0.5</v>
      </c>
      <c r="AO376" s="2" t="str">
        <f t="shared" si="195"/>
        <v>YES</v>
      </c>
      <c r="AP376" s="2" t="str">
        <f t="shared" si="196"/>
        <v>NO</v>
      </c>
      <c r="AQ376" s="2" t="str">
        <f t="shared" si="197"/>
        <v>NO</v>
      </c>
      <c r="AR376" s="124" t="str">
        <f>VLOOKUP(K376,'2018Submitted'!$A$2:$C$540,3,FALSE)</f>
        <v>Received - Not successful</v>
      </c>
      <c r="AS376" s="2" t="str">
        <f t="shared" si="198"/>
        <v>NO</v>
      </c>
      <c r="AT376" s="2" t="str">
        <f t="shared" si="199"/>
        <v>NO</v>
      </c>
    </row>
    <row r="377" spans="1:46" s="2" customFormat="1" ht="12.75" customHeight="1" x14ac:dyDescent="0.2">
      <c r="A377" s="2" t="s">
        <v>5</v>
      </c>
      <c r="B377" s="2" t="str">
        <f t="shared" si="172"/>
        <v>REDONDO BEACH</v>
      </c>
      <c r="C377" s="71">
        <f t="shared" si="173"/>
        <v>0.625</v>
      </c>
      <c r="D377" s="72">
        <f t="shared" si="174"/>
        <v>8</v>
      </c>
      <c r="E377" s="99">
        <f t="shared" si="175"/>
        <v>2018</v>
      </c>
      <c r="F377" s="99">
        <f t="shared" si="176"/>
        <v>2014</v>
      </c>
      <c r="G377" s="99" t="str">
        <f t="shared" si="177"/>
        <v>2021</v>
      </c>
      <c r="H377" s="2" t="str">
        <f t="shared" si="178"/>
        <v>10/15/2013</v>
      </c>
      <c r="I377" s="2" t="str">
        <f t="shared" si="179"/>
        <v>10/15/2021</v>
      </c>
      <c r="J377" s="2" t="s">
        <v>3</v>
      </c>
      <c r="K377" s="113" t="s">
        <v>1075</v>
      </c>
      <c r="L377" s="100">
        <f>VLOOKUP(K377,'5th Cycle APR Raw Data-Final'!$A$3:$P$1977,6,FALSE)</f>
        <v>372</v>
      </c>
      <c r="M377" s="100">
        <f>IF(AN377&lt;1,SUMIFS('5th Cycle APR Raw Data-Final'!G$3:G$1977,'5th Cycle APR Raw Data-Final'!$A$3:$A$1977,'SB35 Determination Data'!$K377,'5th Cycle APR Raw Data-Final'!$T$3:$T$1977,"&gt;="&amp;'SB35 Determination Data'!$F377,'5th Cycle APR Raw Data-Final'!$T$3:$T$1977,"&lt;"&amp;E377),SUMIFS('5th Cycle APR Raw Data-Final'!G$3:G$1977,'5th Cycle APR Raw Data-Final'!$A$3:$A$1977,'SB35 Determination Data'!$K377,'5th Cycle APR Raw Data-Final'!$T$3:$T$1977,"&gt;="&amp;'SB35 Determination Data'!$F377,'5th Cycle APR Raw Data-Final'!$T$3:$T$1977,"&lt;="&amp;G377))</f>
        <v>0</v>
      </c>
      <c r="N377" s="100">
        <f>IF(AN377&lt;1,SUMIFS('5th Cycle APR Raw Data-Final'!H$3:H$1977,'5th Cycle APR Raw Data-Final'!$A$3:$A$1977,'SB35 Determination Data'!$K377,'5th Cycle APR Raw Data-Final'!$T$3:$T$1977,"&gt;="&amp;'SB35 Determination Data'!$F377,'5th Cycle APR Raw Data-Final'!$T$3:$T$1977,"&lt;"&amp;E377),SUMIFS('5th Cycle APR Raw Data-Final'!H$3:H$1977,'5th Cycle APR Raw Data-Final'!$A$3:$A$1977,'SB35 Determination Data'!$K377,'5th Cycle APR Raw Data-Final'!$T$3:$T$1977,"&gt;="&amp;'SB35 Determination Data'!$F377,'5th Cycle APR Raw Data-Final'!$T$3:$T$1977,"&lt;="&amp;G377))</f>
        <v>0</v>
      </c>
      <c r="O377" s="100">
        <f>IF(AN377&lt;1,SUMIFS('5th Cycle APR Raw Data-Final'!I$3:I$1977,'5th Cycle APR Raw Data-Final'!$A$3:$A$1977,'SB35 Determination Data'!$K377,'5th Cycle APR Raw Data-Final'!$T$3:$T$1977,"&gt;="&amp;'SB35 Determination Data'!$F377,'5th Cycle APR Raw Data-Final'!$T$3:$T$1977,"&lt;"&amp;E377),SUMIFS('5th Cycle APR Raw Data-Final'!I$3:I$1977,'5th Cycle APR Raw Data-Final'!$A$3:$A$1977,'SB35 Determination Data'!$K377,'5th Cycle APR Raw Data-Final'!$T$3:$T$1977,"&gt;="&amp;'SB35 Determination Data'!$F377,'5th Cycle APR Raw Data-Final'!$T$3:$T$1977,"&lt;="&amp;G377))</f>
        <v>0</v>
      </c>
      <c r="P377" s="100">
        <f t="shared" si="180"/>
        <v>372</v>
      </c>
      <c r="Q377" s="112">
        <f t="shared" si="181"/>
        <v>0</v>
      </c>
      <c r="R377" s="101">
        <f t="shared" si="182"/>
        <v>186</v>
      </c>
      <c r="S377" s="101">
        <f t="shared" si="183"/>
        <v>0</v>
      </c>
      <c r="T377" s="100">
        <f>VLOOKUP(K377,'5th Cycle APR Raw Data-Final'!$A$3:$P$1977,10,FALSE)</f>
        <v>223</v>
      </c>
      <c r="U377" s="100">
        <f>IF(AN377&lt;1,SUMIFS('5th Cycle APR Raw Data-Final'!K$3:K$1977,'5th Cycle APR Raw Data-Final'!$A$3:$A$1977,'SB35 Determination Data'!$K377,'5th Cycle APR Raw Data-Final'!$T$3:$T$1977,"&gt;="&amp;'SB35 Determination Data'!$F377,'5th Cycle APR Raw Data-Final'!$T$3:$T$1977,"&lt;"&amp;E377),SUMIFS('5th Cycle APR Raw Data-Final'!K$3:K$1977,'5th Cycle APR Raw Data-Final'!$A$3:$A$1977,'SB35 Determination Data'!$K377,'5th Cycle APR Raw Data-Final'!$T$3:$T$1977,"&gt;="&amp;'SB35 Determination Data'!$F377,'5th Cycle APR Raw Data-Final'!$T$3:$T$1977,"&lt;="&amp;G377))</f>
        <v>0</v>
      </c>
      <c r="V377" s="100">
        <f>IF(AN377&lt;1,SUMIFS('5th Cycle APR Raw Data-Final'!L$3:L$1977,'5th Cycle APR Raw Data-Final'!$A$3:$A$1977,'SB35 Determination Data'!$K377,'5th Cycle APR Raw Data-Final'!$T$3:$T$1977,"&gt;="&amp;'SB35 Determination Data'!$F377,'5th Cycle APR Raw Data-Final'!$T$3:$T$1977,"&lt;"&amp;E377),SUMIFS('5th Cycle APR Raw Data-Final'!L$3:L$1977,'5th Cycle APR Raw Data-Final'!$A$3:$A$1977,'SB35 Determination Data'!$K377,'5th Cycle APR Raw Data-Final'!$T$3:$T$1977,"&gt;="&amp;'SB35 Determination Data'!$F377,'5th Cycle APR Raw Data-Final'!$T$3:$T$1977,"&lt;="&amp;G377))</f>
        <v>0</v>
      </c>
      <c r="W377" s="100">
        <f>IF(AN377&lt;1,SUMIFS('5th Cycle APR Raw Data-Final'!M$3:M$1977,'5th Cycle APR Raw Data-Final'!$A$3:$A$1977,'SB35 Determination Data'!$K377,'5th Cycle APR Raw Data-Final'!$T$3:$T$1977,"&gt;="&amp;'SB35 Determination Data'!$F377,'5th Cycle APR Raw Data-Final'!$T$3:$T$1977,"&lt;"&amp;E377),SUMIFS('5th Cycle APR Raw Data-Final'!M$3:M$1977,'5th Cycle APR Raw Data-Final'!$A$3:$A$1977,'SB35 Determination Data'!$K377,'5th Cycle APR Raw Data-Final'!$T$3:$T$1977,"&gt;="&amp;'SB35 Determination Data'!$F377,'5th Cycle APR Raw Data-Final'!$T$3:$T$1977,"&lt;="&amp;G377))</f>
        <v>0</v>
      </c>
      <c r="X377" s="100">
        <f t="shared" si="184"/>
        <v>223</v>
      </c>
      <c r="Y377" s="100">
        <f t="shared" si="185"/>
        <v>0</v>
      </c>
      <c r="Z377" s="100">
        <f t="shared" si="186"/>
        <v>223</v>
      </c>
      <c r="AA377" s="112">
        <f t="shared" si="187"/>
        <v>0</v>
      </c>
      <c r="AB377" s="112">
        <f t="shared" si="188"/>
        <v>0</v>
      </c>
      <c r="AC377" s="100">
        <f>VLOOKUP(K377,'5th Cycle APR Raw Data-Final'!$A$3:$P$1977,14,FALSE)</f>
        <v>238</v>
      </c>
      <c r="AD377" s="100">
        <f>IF(AN377&lt;1,SUMIFS('5th Cycle APR Raw Data-Final'!$O$3:$O$1977,'5th Cycle APR Raw Data-Final'!$A$3:$A$1977,'SB35 Determination Data'!$K377,'5th Cycle APR Raw Data-Final'!$T$3:$T$1977,"&gt;="&amp;'SB35 Determination Data'!$F377,'5th Cycle APR Raw Data-Final'!$T$3:$T$1977,"&lt;"&amp;E377),SUMIFS('5th Cycle APR Raw Data-Final'!$O$3:$O$1977,'5th Cycle APR Raw Data-Final'!$A$3:$A$1977,'SB35 Determination Data'!$K377,'5th Cycle APR Raw Data-Final'!$T$3:$T$1977,"&gt;="&amp;'SB35 Determination Data'!$F377,'5th Cycle APR Raw Data-Final'!$T$3:$T$1977,"&lt;="&amp;G377))</f>
        <v>0</v>
      </c>
      <c r="AE377" s="100">
        <f t="shared" si="189"/>
        <v>238</v>
      </c>
      <c r="AF377" s="112">
        <f t="shared" si="190"/>
        <v>0</v>
      </c>
      <c r="AG377" s="100">
        <f>VLOOKUP(K377,'5th Cycle APR Raw Data-Final'!$A$3:$P$1977,16,FALSE)</f>
        <v>564</v>
      </c>
      <c r="AH377" s="100">
        <f>IF(AN377&lt;1,SUMIFS('5th Cycle APR Raw Data-Final'!$Q$3:$Q$1977,'5th Cycle APR Raw Data-Final'!$A$3:$A$1977,'SB35 Determination Data'!$K377,'5th Cycle APR Raw Data-Final'!$T$3:$T$1977,"&gt;="&amp;'SB35 Determination Data'!$F377,'5th Cycle APR Raw Data-Final'!$T$3:$T$1977,"&lt;"&amp;E377),SUMIFS('5th Cycle APR Raw Data-Final'!$Q$3:$Q$1977,'5th Cycle APR Raw Data-Final'!$A$3:$A$1977,'SB35 Determination Data'!$K377,'5th Cycle APR Raw Data-Final'!$T$3:$T$1977,"&gt;="&amp;'SB35 Determination Data'!$F377,'5th Cycle APR Raw Data-Final'!$T$3:$T$1977,"&lt;="&amp;G377))</f>
        <v>124</v>
      </c>
      <c r="AI377" s="100">
        <f t="shared" si="191"/>
        <v>440</v>
      </c>
      <c r="AJ377" s="112">
        <f t="shared" si="192"/>
        <v>0.21985815602836881</v>
      </c>
      <c r="AK377" s="100">
        <f>VLOOKUP(K377,'5th Cycle APR Raw Data-Final'!$A$3:$R$1977,18,FALSE)</f>
        <v>1397</v>
      </c>
      <c r="AL377" s="100">
        <f>IF(AN377&lt;1,SUMIFS('5th Cycle APR Raw Data-Final'!$S$3:$S$1977,'5th Cycle APR Raw Data-Final'!$A$3:$A$1977,'SB35 Determination Data'!$K377,'5th Cycle APR Raw Data-Final'!$T$3:$T$1977,"&gt;="&amp;'SB35 Determination Data'!$F377,'5th Cycle APR Raw Data-Final'!$T$3:$T$1977,"&lt;"&amp;E377),SUMIFS('5th Cycle APR Raw Data-Final'!$S$3:$S$1977,'5th Cycle APR Raw Data-Final'!$A$3:$A$1977,'SB35 Determination Data'!$K377,'5th Cycle APR Raw Data-Final'!$T$3:$T$1977,"&gt;="&amp;'SB35 Determination Data'!$F377,'5th Cycle APR Raw Data-Final'!$T$3:$T$1977,"&lt;="&amp;G377))</f>
        <v>124</v>
      </c>
      <c r="AM377" s="100">
        <f t="shared" si="193"/>
        <v>1273</v>
      </c>
      <c r="AN377" s="114">
        <f t="shared" si="194"/>
        <v>0.5</v>
      </c>
      <c r="AO377" s="2" t="str">
        <f t="shared" si="195"/>
        <v>YES</v>
      </c>
      <c r="AP377" s="2" t="str">
        <f t="shared" si="196"/>
        <v>NO</v>
      </c>
      <c r="AQ377" s="2" t="str">
        <f t="shared" si="197"/>
        <v>NO</v>
      </c>
      <c r="AR377" s="124" t="str">
        <f>VLOOKUP(K377,'2018Submitted'!$A$2:$C$540,3,FALSE)</f>
        <v>Successful</v>
      </c>
      <c r="AS377" s="2" t="str">
        <f t="shared" si="198"/>
        <v>NO</v>
      </c>
      <c r="AT377" s="2" t="str">
        <f t="shared" si="199"/>
        <v>NO</v>
      </c>
    </row>
    <row r="378" spans="1:46" s="2" customFormat="1" ht="12.75" customHeight="1" x14ac:dyDescent="0.2">
      <c r="A378" s="2" t="s">
        <v>29</v>
      </c>
      <c r="B378" s="2" t="str">
        <f t="shared" si="172"/>
        <v>REDWOOD CITY</v>
      </c>
      <c r="C378" s="71">
        <f t="shared" si="173"/>
        <v>0.5</v>
      </c>
      <c r="D378" s="72">
        <f t="shared" si="174"/>
        <v>8</v>
      </c>
      <c r="E378" s="99">
        <f t="shared" si="175"/>
        <v>2019</v>
      </c>
      <c r="F378" s="99">
        <f t="shared" si="176"/>
        <v>2015</v>
      </c>
      <c r="G378" s="99">
        <f t="shared" si="177"/>
        <v>2022</v>
      </c>
      <c r="H378" s="2" t="str">
        <f t="shared" si="178"/>
        <v>01/31/2015</v>
      </c>
      <c r="I378" s="2" t="str">
        <f t="shared" si="179"/>
        <v>01/31/2023</v>
      </c>
      <c r="J378" s="2" t="s">
        <v>8</v>
      </c>
      <c r="K378" s="113" t="s">
        <v>962</v>
      </c>
      <c r="L378" s="100">
        <f>VLOOKUP(K378,'5th Cycle APR Raw Data-Final'!$A$3:$P$1977,6,FALSE)</f>
        <v>706</v>
      </c>
      <c r="M378" s="100">
        <f>IF(AN378&lt;1,SUMIFS('5th Cycle APR Raw Data-Final'!G$3:G$1977,'5th Cycle APR Raw Data-Final'!$A$3:$A$1977,'SB35 Determination Data'!$K378,'5th Cycle APR Raw Data-Final'!$T$3:$T$1977,"&gt;="&amp;'SB35 Determination Data'!$F378,'5th Cycle APR Raw Data-Final'!$T$3:$T$1977,"&lt;"&amp;E378),SUMIFS('5th Cycle APR Raw Data-Final'!G$3:G$1977,'5th Cycle APR Raw Data-Final'!$A$3:$A$1977,'SB35 Determination Data'!$K378,'5th Cycle APR Raw Data-Final'!$T$3:$T$1977,"&gt;="&amp;'SB35 Determination Data'!$F378,'5th Cycle APR Raw Data-Final'!$T$3:$T$1977,"&lt;="&amp;G378))</f>
        <v>7</v>
      </c>
      <c r="N378" s="100">
        <f>IF(AN378&lt;1,SUMIFS('5th Cycle APR Raw Data-Final'!H$3:H$1977,'5th Cycle APR Raw Data-Final'!$A$3:$A$1977,'SB35 Determination Data'!$K378,'5th Cycle APR Raw Data-Final'!$T$3:$T$1977,"&gt;="&amp;'SB35 Determination Data'!$F378,'5th Cycle APR Raw Data-Final'!$T$3:$T$1977,"&lt;"&amp;E378),SUMIFS('5th Cycle APR Raw Data-Final'!H$3:H$1977,'5th Cycle APR Raw Data-Final'!$A$3:$A$1977,'SB35 Determination Data'!$K378,'5th Cycle APR Raw Data-Final'!$T$3:$T$1977,"&gt;="&amp;'SB35 Determination Data'!$F378,'5th Cycle APR Raw Data-Final'!$T$3:$T$1977,"&lt;="&amp;G378))</f>
        <v>7</v>
      </c>
      <c r="O378" s="100">
        <f>IF(AN378&lt;1,SUMIFS('5th Cycle APR Raw Data-Final'!I$3:I$1977,'5th Cycle APR Raw Data-Final'!$A$3:$A$1977,'SB35 Determination Data'!$K378,'5th Cycle APR Raw Data-Final'!$T$3:$T$1977,"&gt;="&amp;'SB35 Determination Data'!$F378,'5th Cycle APR Raw Data-Final'!$T$3:$T$1977,"&lt;"&amp;E378),SUMIFS('5th Cycle APR Raw Data-Final'!I$3:I$1977,'5th Cycle APR Raw Data-Final'!$A$3:$A$1977,'SB35 Determination Data'!$K378,'5th Cycle APR Raw Data-Final'!$T$3:$T$1977,"&gt;="&amp;'SB35 Determination Data'!$F378,'5th Cycle APR Raw Data-Final'!$T$3:$T$1977,"&lt;="&amp;G378))</f>
        <v>0</v>
      </c>
      <c r="P378" s="100">
        <f t="shared" si="180"/>
        <v>699</v>
      </c>
      <c r="Q378" s="112">
        <f t="shared" si="181"/>
        <v>9.9150141643059488E-3</v>
      </c>
      <c r="R378" s="101">
        <f t="shared" si="182"/>
        <v>353</v>
      </c>
      <c r="S378" s="101">
        <f t="shared" si="183"/>
        <v>0</v>
      </c>
      <c r="T378" s="100">
        <f>VLOOKUP(K378,'5th Cycle APR Raw Data-Final'!$A$3:$P$1977,10,FALSE)</f>
        <v>429</v>
      </c>
      <c r="U378" s="100">
        <f>IF(AN378&lt;1,SUMIFS('5th Cycle APR Raw Data-Final'!K$3:K$1977,'5th Cycle APR Raw Data-Final'!$A$3:$A$1977,'SB35 Determination Data'!$K378,'5th Cycle APR Raw Data-Final'!$T$3:$T$1977,"&gt;="&amp;'SB35 Determination Data'!$F378,'5th Cycle APR Raw Data-Final'!$T$3:$T$1977,"&lt;"&amp;E378),SUMIFS('5th Cycle APR Raw Data-Final'!K$3:K$1977,'5th Cycle APR Raw Data-Final'!$A$3:$A$1977,'SB35 Determination Data'!$K378,'5th Cycle APR Raw Data-Final'!$T$3:$T$1977,"&gt;="&amp;'SB35 Determination Data'!$F378,'5th Cycle APR Raw Data-Final'!$T$3:$T$1977,"&lt;="&amp;G378))</f>
        <v>112</v>
      </c>
      <c r="V378" s="100">
        <f>IF(AN378&lt;1,SUMIFS('5th Cycle APR Raw Data-Final'!L$3:L$1977,'5th Cycle APR Raw Data-Final'!$A$3:$A$1977,'SB35 Determination Data'!$K378,'5th Cycle APR Raw Data-Final'!$T$3:$T$1977,"&gt;="&amp;'SB35 Determination Data'!$F378,'5th Cycle APR Raw Data-Final'!$T$3:$T$1977,"&lt;"&amp;E378),SUMIFS('5th Cycle APR Raw Data-Final'!L$3:L$1977,'5th Cycle APR Raw Data-Final'!$A$3:$A$1977,'SB35 Determination Data'!$K378,'5th Cycle APR Raw Data-Final'!$T$3:$T$1977,"&gt;="&amp;'SB35 Determination Data'!$F378,'5th Cycle APR Raw Data-Final'!$T$3:$T$1977,"&lt;="&amp;G378))</f>
        <v>71</v>
      </c>
      <c r="W378" s="100">
        <f>IF(AN378&lt;1,SUMIFS('5th Cycle APR Raw Data-Final'!M$3:M$1977,'5th Cycle APR Raw Data-Final'!$A$3:$A$1977,'SB35 Determination Data'!$K378,'5th Cycle APR Raw Data-Final'!$T$3:$T$1977,"&gt;="&amp;'SB35 Determination Data'!$F378,'5th Cycle APR Raw Data-Final'!$T$3:$T$1977,"&lt;"&amp;E378),SUMIFS('5th Cycle APR Raw Data-Final'!M$3:M$1977,'5th Cycle APR Raw Data-Final'!$A$3:$A$1977,'SB35 Determination Data'!$K378,'5th Cycle APR Raw Data-Final'!$T$3:$T$1977,"&gt;="&amp;'SB35 Determination Data'!$F378,'5th Cycle APR Raw Data-Final'!$T$3:$T$1977,"&lt;="&amp;G378))</f>
        <v>41</v>
      </c>
      <c r="X378" s="100">
        <f t="shared" si="184"/>
        <v>317</v>
      </c>
      <c r="Y378" s="100">
        <f t="shared" si="185"/>
        <v>112</v>
      </c>
      <c r="Z378" s="100">
        <f t="shared" si="186"/>
        <v>317</v>
      </c>
      <c r="AA378" s="112">
        <f t="shared" si="187"/>
        <v>0.26107226107226106</v>
      </c>
      <c r="AB378" s="112">
        <f t="shared" si="188"/>
        <v>0.26107226107226106</v>
      </c>
      <c r="AC378" s="100">
        <f>VLOOKUP(K378,'5th Cycle APR Raw Data-Final'!$A$3:$P$1977,14,FALSE)</f>
        <v>502</v>
      </c>
      <c r="AD378" s="100">
        <f>IF(AN378&lt;1,SUMIFS('5th Cycle APR Raw Data-Final'!$O$3:$O$1977,'5th Cycle APR Raw Data-Final'!$A$3:$A$1977,'SB35 Determination Data'!$K378,'5th Cycle APR Raw Data-Final'!$T$3:$T$1977,"&gt;="&amp;'SB35 Determination Data'!$F378,'5th Cycle APR Raw Data-Final'!$T$3:$T$1977,"&lt;"&amp;E378),SUMIFS('5th Cycle APR Raw Data-Final'!$O$3:$O$1977,'5th Cycle APR Raw Data-Final'!$A$3:$A$1977,'SB35 Determination Data'!$K378,'5th Cycle APR Raw Data-Final'!$T$3:$T$1977,"&gt;="&amp;'SB35 Determination Data'!$F378,'5th Cycle APR Raw Data-Final'!$T$3:$T$1977,"&lt;="&amp;G378))</f>
        <v>0</v>
      </c>
      <c r="AE378" s="100">
        <f t="shared" si="189"/>
        <v>502</v>
      </c>
      <c r="AF378" s="112">
        <f t="shared" si="190"/>
        <v>0</v>
      </c>
      <c r="AG378" s="100">
        <f>VLOOKUP(K378,'5th Cycle APR Raw Data-Final'!$A$3:$P$1977,16,FALSE)</f>
        <v>1152</v>
      </c>
      <c r="AH378" s="100">
        <f>IF(AN378&lt;1,SUMIFS('5th Cycle APR Raw Data-Final'!$Q$3:$Q$1977,'5th Cycle APR Raw Data-Final'!$A$3:$A$1977,'SB35 Determination Data'!$K378,'5th Cycle APR Raw Data-Final'!$T$3:$T$1977,"&gt;="&amp;'SB35 Determination Data'!$F378,'5th Cycle APR Raw Data-Final'!$T$3:$T$1977,"&lt;"&amp;E378),SUMIFS('5th Cycle APR Raw Data-Final'!$Q$3:$Q$1977,'5th Cycle APR Raw Data-Final'!$A$3:$A$1977,'SB35 Determination Data'!$K378,'5th Cycle APR Raw Data-Final'!$T$3:$T$1977,"&gt;="&amp;'SB35 Determination Data'!$F378,'5th Cycle APR Raw Data-Final'!$T$3:$T$1977,"&lt;="&amp;G378))</f>
        <v>1722</v>
      </c>
      <c r="AI378" s="100">
        <f t="shared" si="191"/>
        <v>0</v>
      </c>
      <c r="AJ378" s="112">
        <f t="shared" si="192"/>
        <v>1.4947916666666667</v>
      </c>
      <c r="AK378" s="100">
        <f>VLOOKUP(K378,'5th Cycle APR Raw Data-Final'!$A$3:$R$1977,18,FALSE)</f>
        <v>2789</v>
      </c>
      <c r="AL378" s="100">
        <f>IF(AN378&lt;1,SUMIFS('5th Cycle APR Raw Data-Final'!$S$3:$S$1977,'5th Cycle APR Raw Data-Final'!$A$3:$A$1977,'SB35 Determination Data'!$K378,'5th Cycle APR Raw Data-Final'!$T$3:$T$1977,"&gt;="&amp;'SB35 Determination Data'!$F378,'5th Cycle APR Raw Data-Final'!$T$3:$T$1977,"&lt;"&amp;E378),SUMIFS('5th Cycle APR Raw Data-Final'!$S$3:$S$1977,'5th Cycle APR Raw Data-Final'!$A$3:$A$1977,'SB35 Determination Data'!$K378,'5th Cycle APR Raw Data-Final'!$T$3:$T$1977,"&gt;="&amp;'SB35 Determination Data'!$F378,'5th Cycle APR Raw Data-Final'!$T$3:$T$1977,"&lt;="&amp;G378))</f>
        <v>1841</v>
      </c>
      <c r="AM378" s="100">
        <f t="shared" si="193"/>
        <v>1518</v>
      </c>
      <c r="AN378" s="114">
        <f t="shared" si="194"/>
        <v>0.5</v>
      </c>
      <c r="AO378" s="2" t="str">
        <f t="shared" si="195"/>
        <v>NO</v>
      </c>
      <c r="AP378" s="2" t="str">
        <f t="shared" si="196"/>
        <v>YES</v>
      </c>
      <c r="AQ378" s="2" t="str">
        <f t="shared" si="197"/>
        <v>NO</v>
      </c>
      <c r="AR378" s="124" t="str">
        <f>VLOOKUP(K378,'2018Submitted'!$A$2:$C$540,3,FALSE)</f>
        <v>Successful</v>
      </c>
      <c r="AS378" s="2" t="str">
        <f t="shared" si="198"/>
        <v>NO</v>
      </c>
      <c r="AT378" s="2" t="str">
        <f t="shared" si="199"/>
        <v>YES</v>
      </c>
    </row>
    <row r="379" spans="1:46" s="2" customFormat="1" ht="12.75" customHeight="1" x14ac:dyDescent="0.2">
      <c r="A379" s="2" t="s">
        <v>82</v>
      </c>
      <c r="B379" s="2" t="str">
        <f t="shared" si="172"/>
        <v>REEDLEY</v>
      </c>
      <c r="C379" s="71">
        <f t="shared" si="173"/>
        <v>0.375</v>
      </c>
      <c r="D379" s="72">
        <f t="shared" si="174"/>
        <v>8</v>
      </c>
      <c r="E379" s="99">
        <f t="shared" si="175"/>
        <v>2020</v>
      </c>
      <c r="F379" s="99">
        <f t="shared" si="176"/>
        <v>2016</v>
      </c>
      <c r="G379" s="99" t="str">
        <f t="shared" si="177"/>
        <v>2023</v>
      </c>
      <c r="H379" s="2" t="str">
        <f t="shared" si="178"/>
        <v>12/31/2015</v>
      </c>
      <c r="I379" s="2" t="str">
        <f t="shared" si="179"/>
        <v>12/31/2023</v>
      </c>
      <c r="J379" s="2" t="s">
        <v>26</v>
      </c>
      <c r="K379" s="113" t="s">
        <v>249</v>
      </c>
      <c r="L379" s="100">
        <f>VLOOKUP(K379,'5th Cycle APR Raw Data-Final'!$A$3:$P$1977,6,FALSE)</f>
        <v>393</v>
      </c>
      <c r="M379" s="100">
        <f>IF(AN379&lt;1,SUMIFS('5th Cycle APR Raw Data-Final'!G$3:G$1977,'5th Cycle APR Raw Data-Final'!$A$3:$A$1977,'SB35 Determination Data'!$K379,'5th Cycle APR Raw Data-Final'!$T$3:$T$1977,"&gt;="&amp;'SB35 Determination Data'!$F379,'5th Cycle APR Raw Data-Final'!$T$3:$T$1977,"&lt;"&amp;E379),SUMIFS('5th Cycle APR Raw Data-Final'!G$3:G$1977,'5th Cycle APR Raw Data-Final'!$A$3:$A$1977,'SB35 Determination Data'!$K379,'5th Cycle APR Raw Data-Final'!$T$3:$T$1977,"&gt;="&amp;'SB35 Determination Data'!$F379,'5th Cycle APR Raw Data-Final'!$T$3:$T$1977,"&lt;="&amp;G379))</f>
        <v>55</v>
      </c>
      <c r="N379" s="100">
        <f>IF(AN379&lt;1,SUMIFS('5th Cycle APR Raw Data-Final'!H$3:H$1977,'5th Cycle APR Raw Data-Final'!$A$3:$A$1977,'SB35 Determination Data'!$K379,'5th Cycle APR Raw Data-Final'!$T$3:$T$1977,"&gt;="&amp;'SB35 Determination Data'!$F379,'5th Cycle APR Raw Data-Final'!$T$3:$T$1977,"&lt;"&amp;E379),SUMIFS('5th Cycle APR Raw Data-Final'!H$3:H$1977,'5th Cycle APR Raw Data-Final'!$A$3:$A$1977,'SB35 Determination Data'!$K379,'5th Cycle APR Raw Data-Final'!$T$3:$T$1977,"&gt;="&amp;'SB35 Determination Data'!$F379,'5th Cycle APR Raw Data-Final'!$T$3:$T$1977,"&lt;="&amp;G379))</f>
        <v>55</v>
      </c>
      <c r="O379" s="100">
        <f>IF(AN379&lt;1,SUMIFS('5th Cycle APR Raw Data-Final'!I$3:I$1977,'5th Cycle APR Raw Data-Final'!$A$3:$A$1977,'SB35 Determination Data'!$K379,'5th Cycle APR Raw Data-Final'!$T$3:$T$1977,"&gt;="&amp;'SB35 Determination Data'!$F379,'5th Cycle APR Raw Data-Final'!$T$3:$T$1977,"&lt;"&amp;E379),SUMIFS('5th Cycle APR Raw Data-Final'!I$3:I$1977,'5th Cycle APR Raw Data-Final'!$A$3:$A$1977,'SB35 Determination Data'!$K379,'5th Cycle APR Raw Data-Final'!$T$3:$T$1977,"&gt;="&amp;'SB35 Determination Data'!$F379,'5th Cycle APR Raw Data-Final'!$T$3:$T$1977,"&lt;="&amp;G379))</f>
        <v>0</v>
      </c>
      <c r="P379" s="100">
        <f t="shared" si="180"/>
        <v>338</v>
      </c>
      <c r="Q379" s="112">
        <f t="shared" si="181"/>
        <v>0.13994910941475827</v>
      </c>
      <c r="R379" s="101">
        <f t="shared" si="182"/>
        <v>147</v>
      </c>
      <c r="S379" s="101">
        <f t="shared" si="183"/>
        <v>0</v>
      </c>
      <c r="T379" s="100">
        <f>VLOOKUP(K379,'5th Cycle APR Raw Data-Final'!$A$3:$P$1977,10,FALSE)</f>
        <v>204</v>
      </c>
      <c r="U379" s="100">
        <f>IF(AN379&lt;1,SUMIFS('5th Cycle APR Raw Data-Final'!K$3:K$1977,'5th Cycle APR Raw Data-Final'!$A$3:$A$1977,'SB35 Determination Data'!$K379,'5th Cycle APR Raw Data-Final'!$T$3:$T$1977,"&gt;="&amp;'SB35 Determination Data'!$F379,'5th Cycle APR Raw Data-Final'!$T$3:$T$1977,"&lt;"&amp;E379),SUMIFS('5th Cycle APR Raw Data-Final'!K$3:K$1977,'5th Cycle APR Raw Data-Final'!$A$3:$A$1977,'SB35 Determination Data'!$K379,'5th Cycle APR Raw Data-Final'!$T$3:$T$1977,"&gt;="&amp;'SB35 Determination Data'!$F379,'5th Cycle APR Raw Data-Final'!$T$3:$T$1977,"&lt;="&amp;G379))</f>
        <v>1</v>
      </c>
      <c r="V379" s="100">
        <f>IF(AN379&lt;1,SUMIFS('5th Cycle APR Raw Data-Final'!L$3:L$1977,'5th Cycle APR Raw Data-Final'!$A$3:$A$1977,'SB35 Determination Data'!$K379,'5th Cycle APR Raw Data-Final'!$T$3:$T$1977,"&gt;="&amp;'SB35 Determination Data'!$F379,'5th Cycle APR Raw Data-Final'!$T$3:$T$1977,"&lt;"&amp;E379),SUMIFS('5th Cycle APR Raw Data-Final'!L$3:L$1977,'5th Cycle APR Raw Data-Final'!$A$3:$A$1977,'SB35 Determination Data'!$K379,'5th Cycle APR Raw Data-Final'!$T$3:$T$1977,"&gt;="&amp;'SB35 Determination Data'!$F379,'5th Cycle APR Raw Data-Final'!$T$3:$T$1977,"&lt;="&amp;G379))</f>
        <v>0</v>
      </c>
      <c r="W379" s="100">
        <f>IF(AN379&lt;1,SUMIFS('5th Cycle APR Raw Data-Final'!M$3:M$1977,'5th Cycle APR Raw Data-Final'!$A$3:$A$1977,'SB35 Determination Data'!$K379,'5th Cycle APR Raw Data-Final'!$T$3:$T$1977,"&gt;="&amp;'SB35 Determination Data'!$F379,'5th Cycle APR Raw Data-Final'!$T$3:$T$1977,"&lt;"&amp;E379),SUMIFS('5th Cycle APR Raw Data-Final'!M$3:M$1977,'5th Cycle APR Raw Data-Final'!$A$3:$A$1977,'SB35 Determination Data'!$K379,'5th Cycle APR Raw Data-Final'!$T$3:$T$1977,"&gt;="&amp;'SB35 Determination Data'!$F379,'5th Cycle APR Raw Data-Final'!$T$3:$T$1977,"&lt;="&amp;G379))</f>
        <v>1</v>
      </c>
      <c r="X379" s="100">
        <f t="shared" si="184"/>
        <v>203</v>
      </c>
      <c r="Y379" s="100">
        <f t="shared" si="185"/>
        <v>1</v>
      </c>
      <c r="Z379" s="100">
        <f t="shared" si="186"/>
        <v>203</v>
      </c>
      <c r="AA379" s="112">
        <f t="shared" si="187"/>
        <v>4.9019607843137254E-3</v>
      </c>
      <c r="AB379" s="112">
        <f t="shared" si="188"/>
        <v>4.9019607843137254E-3</v>
      </c>
      <c r="AC379" s="100">
        <f>VLOOKUP(K379,'5th Cycle APR Raw Data-Final'!$A$3:$P$1977,14,FALSE)</f>
        <v>161</v>
      </c>
      <c r="AD379" s="100">
        <f>IF(AN379&lt;1,SUMIFS('5th Cycle APR Raw Data-Final'!$O$3:$O$1977,'5th Cycle APR Raw Data-Final'!$A$3:$A$1977,'SB35 Determination Data'!$K379,'5th Cycle APR Raw Data-Final'!$T$3:$T$1977,"&gt;="&amp;'SB35 Determination Data'!$F379,'5th Cycle APR Raw Data-Final'!$T$3:$T$1977,"&lt;"&amp;E379),SUMIFS('5th Cycle APR Raw Data-Final'!$O$3:$O$1977,'5th Cycle APR Raw Data-Final'!$A$3:$A$1977,'SB35 Determination Data'!$K379,'5th Cycle APR Raw Data-Final'!$T$3:$T$1977,"&gt;="&amp;'SB35 Determination Data'!$F379,'5th Cycle APR Raw Data-Final'!$T$3:$T$1977,"&lt;="&amp;G379))</f>
        <v>36</v>
      </c>
      <c r="AE379" s="100">
        <f t="shared" si="189"/>
        <v>125</v>
      </c>
      <c r="AF379" s="112">
        <f t="shared" si="190"/>
        <v>0.2236024844720497</v>
      </c>
      <c r="AG379" s="100">
        <f>VLOOKUP(K379,'5th Cycle APR Raw Data-Final'!$A$3:$P$1977,16,FALSE)</f>
        <v>553</v>
      </c>
      <c r="AH379" s="100">
        <f>IF(AN379&lt;1,SUMIFS('5th Cycle APR Raw Data-Final'!$Q$3:$Q$1977,'5th Cycle APR Raw Data-Final'!$A$3:$A$1977,'SB35 Determination Data'!$K379,'5th Cycle APR Raw Data-Final'!$T$3:$T$1977,"&gt;="&amp;'SB35 Determination Data'!$F379,'5th Cycle APR Raw Data-Final'!$T$3:$T$1977,"&lt;"&amp;E379),SUMIFS('5th Cycle APR Raw Data-Final'!$Q$3:$Q$1977,'5th Cycle APR Raw Data-Final'!$A$3:$A$1977,'SB35 Determination Data'!$K379,'5th Cycle APR Raw Data-Final'!$T$3:$T$1977,"&gt;="&amp;'SB35 Determination Data'!$F379,'5th Cycle APR Raw Data-Final'!$T$3:$T$1977,"&lt;="&amp;G379))</f>
        <v>7</v>
      </c>
      <c r="AI379" s="100">
        <f t="shared" si="191"/>
        <v>546</v>
      </c>
      <c r="AJ379" s="112">
        <f t="shared" si="192"/>
        <v>1.2658227848101266E-2</v>
      </c>
      <c r="AK379" s="100">
        <f>VLOOKUP(K379,'5th Cycle APR Raw Data-Final'!$A$3:$R$1977,18,FALSE)</f>
        <v>1311</v>
      </c>
      <c r="AL379" s="100">
        <f>IF(AN379&lt;1,SUMIFS('5th Cycle APR Raw Data-Final'!$S$3:$S$1977,'5th Cycle APR Raw Data-Final'!$A$3:$A$1977,'SB35 Determination Data'!$K379,'5th Cycle APR Raw Data-Final'!$T$3:$T$1977,"&gt;="&amp;'SB35 Determination Data'!$F379,'5th Cycle APR Raw Data-Final'!$T$3:$T$1977,"&lt;"&amp;E379),SUMIFS('5th Cycle APR Raw Data-Final'!$S$3:$S$1977,'5th Cycle APR Raw Data-Final'!$A$3:$A$1977,'SB35 Determination Data'!$K379,'5th Cycle APR Raw Data-Final'!$T$3:$T$1977,"&gt;="&amp;'SB35 Determination Data'!$F379,'5th Cycle APR Raw Data-Final'!$T$3:$T$1977,"&lt;="&amp;G379))</f>
        <v>99</v>
      </c>
      <c r="AM379" s="100">
        <f t="shared" si="193"/>
        <v>1212</v>
      </c>
      <c r="AN379" s="114">
        <f t="shared" si="194"/>
        <v>0.375</v>
      </c>
      <c r="AO379" s="2" t="str">
        <f t="shared" si="195"/>
        <v>YES</v>
      </c>
      <c r="AP379" s="2" t="str">
        <f t="shared" si="196"/>
        <v>NO</v>
      </c>
      <c r="AQ379" s="2" t="str">
        <f t="shared" si="197"/>
        <v>NO</v>
      </c>
      <c r="AR379" s="124" t="str">
        <f>VLOOKUP(K379,'2018Submitted'!$A$2:$C$540,3,FALSE)</f>
        <v>Successful</v>
      </c>
      <c r="AS379" s="2" t="str">
        <f t="shared" si="198"/>
        <v>NO</v>
      </c>
      <c r="AT379" s="2" t="str">
        <f t="shared" si="199"/>
        <v>NO</v>
      </c>
    </row>
    <row r="380" spans="1:46" s="2" customFormat="1" ht="12.75" customHeight="1" x14ac:dyDescent="0.2">
      <c r="A380" s="2" t="s">
        <v>2</v>
      </c>
      <c r="B380" s="2" t="str">
        <f t="shared" si="172"/>
        <v>RIALTO</v>
      </c>
      <c r="C380" s="71">
        <f t="shared" si="173"/>
        <v>0.625</v>
      </c>
      <c r="D380" s="72">
        <f t="shared" si="174"/>
        <v>8</v>
      </c>
      <c r="E380" s="99">
        <f t="shared" si="175"/>
        <v>2018</v>
      </c>
      <c r="F380" s="99">
        <f t="shared" si="176"/>
        <v>2014</v>
      </c>
      <c r="G380" s="99" t="str">
        <f t="shared" si="177"/>
        <v>2021</v>
      </c>
      <c r="H380" s="2" t="str">
        <f t="shared" si="178"/>
        <v>10/15/2013</v>
      </c>
      <c r="I380" s="2" t="str">
        <f t="shared" si="179"/>
        <v>10/15/2021</v>
      </c>
      <c r="J380" s="2" t="s">
        <v>3</v>
      </c>
      <c r="K380" s="113" t="s">
        <v>250</v>
      </c>
      <c r="L380" s="100">
        <f>VLOOKUP(K380,'5th Cycle APR Raw Data-Final'!$A$3:$P$1977,6,FALSE)</f>
        <v>636</v>
      </c>
      <c r="M380" s="100">
        <f>IF(AN380&lt;1,SUMIFS('5th Cycle APR Raw Data-Final'!G$3:G$1977,'5th Cycle APR Raw Data-Final'!$A$3:$A$1977,'SB35 Determination Data'!$K380,'5th Cycle APR Raw Data-Final'!$T$3:$T$1977,"&gt;="&amp;'SB35 Determination Data'!$F380,'5th Cycle APR Raw Data-Final'!$T$3:$T$1977,"&lt;"&amp;E380),SUMIFS('5th Cycle APR Raw Data-Final'!G$3:G$1977,'5th Cycle APR Raw Data-Final'!$A$3:$A$1977,'SB35 Determination Data'!$K380,'5th Cycle APR Raw Data-Final'!$T$3:$T$1977,"&gt;="&amp;'SB35 Determination Data'!$F380,'5th Cycle APR Raw Data-Final'!$T$3:$T$1977,"&lt;="&amp;G380))</f>
        <v>0</v>
      </c>
      <c r="N380" s="100">
        <f>IF(AN380&lt;1,SUMIFS('5th Cycle APR Raw Data-Final'!H$3:H$1977,'5th Cycle APR Raw Data-Final'!$A$3:$A$1977,'SB35 Determination Data'!$K380,'5th Cycle APR Raw Data-Final'!$T$3:$T$1977,"&gt;="&amp;'SB35 Determination Data'!$F380,'5th Cycle APR Raw Data-Final'!$T$3:$T$1977,"&lt;"&amp;E380),SUMIFS('5th Cycle APR Raw Data-Final'!H$3:H$1977,'5th Cycle APR Raw Data-Final'!$A$3:$A$1977,'SB35 Determination Data'!$K380,'5th Cycle APR Raw Data-Final'!$T$3:$T$1977,"&gt;="&amp;'SB35 Determination Data'!$F380,'5th Cycle APR Raw Data-Final'!$T$3:$T$1977,"&lt;="&amp;G380))</f>
        <v>0</v>
      </c>
      <c r="O380" s="100">
        <f>IF(AN380&lt;1,SUMIFS('5th Cycle APR Raw Data-Final'!I$3:I$1977,'5th Cycle APR Raw Data-Final'!$A$3:$A$1977,'SB35 Determination Data'!$K380,'5th Cycle APR Raw Data-Final'!$T$3:$T$1977,"&gt;="&amp;'SB35 Determination Data'!$F380,'5th Cycle APR Raw Data-Final'!$T$3:$T$1977,"&lt;"&amp;E380),SUMIFS('5th Cycle APR Raw Data-Final'!I$3:I$1977,'5th Cycle APR Raw Data-Final'!$A$3:$A$1977,'SB35 Determination Data'!$K380,'5th Cycle APR Raw Data-Final'!$T$3:$T$1977,"&gt;="&amp;'SB35 Determination Data'!$F380,'5th Cycle APR Raw Data-Final'!$T$3:$T$1977,"&lt;="&amp;G380))</f>
        <v>0</v>
      </c>
      <c r="P380" s="100">
        <f t="shared" si="180"/>
        <v>636</v>
      </c>
      <c r="Q380" s="112">
        <f t="shared" si="181"/>
        <v>0</v>
      </c>
      <c r="R380" s="101">
        <f t="shared" si="182"/>
        <v>318</v>
      </c>
      <c r="S380" s="101">
        <f t="shared" si="183"/>
        <v>0</v>
      </c>
      <c r="T380" s="100">
        <f>VLOOKUP(K380,'5th Cycle APR Raw Data-Final'!$A$3:$P$1977,10,FALSE)</f>
        <v>432</v>
      </c>
      <c r="U380" s="100">
        <f>IF(AN380&lt;1,SUMIFS('5th Cycle APR Raw Data-Final'!K$3:K$1977,'5th Cycle APR Raw Data-Final'!$A$3:$A$1977,'SB35 Determination Data'!$K380,'5th Cycle APR Raw Data-Final'!$T$3:$T$1977,"&gt;="&amp;'SB35 Determination Data'!$F380,'5th Cycle APR Raw Data-Final'!$T$3:$T$1977,"&lt;"&amp;E380),SUMIFS('5th Cycle APR Raw Data-Final'!K$3:K$1977,'5th Cycle APR Raw Data-Final'!$A$3:$A$1977,'SB35 Determination Data'!$K380,'5th Cycle APR Raw Data-Final'!$T$3:$T$1977,"&gt;="&amp;'SB35 Determination Data'!$F380,'5th Cycle APR Raw Data-Final'!$T$3:$T$1977,"&lt;="&amp;G380))</f>
        <v>0</v>
      </c>
      <c r="V380" s="100">
        <f>IF(AN380&lt;1,SUMIFS('5th Cycle APR Raw Data-Final'!L$3:L$1977,'5th Cycle APR Raw Data-Final'!$A$3:$A$1977,'SB35 Determination Data'!$K380,'5th Cycle APR Raw Data-Final'!$T$3:$T$1977,"&gt;="&amp;'SB35 Determination Data'!$F380,'5th Cycle APR Raw Data-Final'!$T$3:$T$1977,"&lt;"&amp;E380),SUMIFS('5th Cycle APR Raw Data-Final'!L$3:L$1977,'5th Cycle APR Raw Data-Final'!$A$3:$A$1977,'SB35 Determination Data'!$K380,'5th Cycle APR Raw Data-Final'!$T$3:$T$1977,"&gt;="&amp;'SB35 Determination Data'!$F380,'5th Cycle APR Raw Data-Final'!$T$3:$T$1977,"&lt;="&amp;G380))</f>
        <v>0</v>
      </c>
      <c r="W380" s="100">
        <f>IF(AN380&lt;1,SUMIFS('5th Cycle APR Raw Data-Final'!M$3:M$1977,'5th Cycle APR Raw Data-Final'!$A$3:$A$1977,'SB35 Determination Data'!$K380,'5th Cycle APR Raw Data-Final'!$T$3:$T$1977,"&gt;="&amp;'SB35 Determination Data'!$F380,'5th Cycle APR Raw Data-Final'!$T$3:$T$1977,"&lt;"&amp;E380),SUMIFS('5th Cycle APR Raw Data-Final'!M$3:M$1977,'5th Cycle APR Raw Data-Final'!$A$3:$A$1977,'SB35 Determination Data'!$K380,'5th Cycle APR Raw Data-Final'!$T$3:$T$1977,"&gt;="&amp;'SB35 Determination Data'!$F380,'5th Cycle APR Raw Data-Final'!$T$3:$T$1977,"&lt;="&amp;G380))</f>
        <v>0</v>
      </c>
      <c r="X380" s="100">
        <f t="shared" si="184"/>
        <v>432</v>
      </c>
      <c r="Y380" s="100">
        <f t="shared" si="185"/>
        <v>0</v>
      </c>
      <c r="Z380" s="100">
        <f t="shared" si="186"/>
        <v>432</v>
      </c>
      <c r="AA380" s="112">
        <f t="shared" si="187"/>
        <v>0</v>
      </c>
      <c r="AB380" s="112">
        <f t="shared" si="188"/>
        <v>0</v>
      </c>
      <c r="AC380" s="100">
        <f>VLOOKUP(K380,'5th Cycle APR Raw Data-Final'!$A$3:$P$1977,14,FALSE)</f>
        <v>496</v>
      </c>
      <c r="AD380" s="100">
        <f>IF(AN380&lt;1,SUMIFS('5th Cycle APR Raw Data-Final'!$O$3:$O$1977,'5th Cycle APR Raw Data-Final'!$A$3:$A$1977,'SB35 Determination Data'!$K380,'5th Cycle APR Raw Data-Final'!$T$3:$T$1977,"&gt;="&amp;'SB35 Determination Data'!$F380,'5th Cycle APR Raw Data-Final'!$T$3:$T$1977,"&lt;"&amp;E380),SUMIFS('5th Cycle APR Raw Data-Final'!$O$3:$O$1977,'5th Cycle APR Raw Data-Final'!$A$3:$A$1977,'SB35 Determination Data'!$K380,'5th Cycle APR Raw Data-Final'!$T$3:$T$1977,"&gt;="&amp;'SB35 Determination Data'!$F380,'5th Cycle APR Raw Data-Final'!$T$3:$T$1977,"&lt;="&amp;G380))</f>
        <v>0</v>
      </c>
      <c r="AE380" s="100">
        <f t="shared" si="189"/>
        <v>496</v>
      </c>
      <c r="AF380" s="112">
        <f t="shared" si="190"/>
        <v>0</v>
      </c>
      <c r="AG380" s="100">
        <f>VLOOKUP(K380,'5th Cycle APR Raw Data-Final'!$A$3:$P$1977,16,FALSE)</f>
        <v>1151</v>
      </c>
      <c r="AH380" s="100">
        <f>IF(AN380&lt;1,SUMIFS('5th Cycle APR Raw Data-Final'!$Q$3:$Q$1977,'5th Cycle APR Raw Data-Final'!$A$3:$A$1977,'SB35 Determination Data'!$K380,'5th Cycle APR Raw Data-Final'!$T$3:$T$1977,"&gt;="&amp;'SB35 Determination Data'!$F380,'5th Cycle APR Raw Data-Final'!$T$3:$T$1977,"&lt;"&amp;E380),SUMIFS('5th Cycle APR Raw Data-Final'!$Q$3:$Q$1977,'5th Cycle APR Raw Data-Final'!$A$3:$A$1977,'SB35 Determination Data'!$K380,'5th Cycle APR Raw Data-Final'!$T$3:$T$1977,"&gt;="&amp;'SB35 Determination Data'!$F380,'5th Cycle APR Raw Data-Final'!$T$3:$T$1977,"&lt;="&amp;G380))</f>
        <v>96</v>
      </c>
      <c r="AI380" s="100">
        <f t="shared" si="191"/>
        <v>1055</v>
      </c>
      <c r="AJ380" s="112">
        <f t="shared" si="192"/>
        <v>8.3405734144222421E-2</v>
      </c>
      <c r="AK380" s="100">
        <f>VLOOKUP(K380,'5th Cycle APR Raw Data-Final'!$A$3:$R$1977,18,FALSE)</f>
        <v>2715</v>
      </c>
      <c r="AL380" s="100">
        <f>IF(AN380&lt;1,SUMIFS('5th Cycle APR Raw Data-Final'!$S$3:$S$1977,'5th Cycle APR Raw Data-Final'!$A$3:$A$1977,'SB35 Determination Data'!$K380,'5th Cycle APR Raw Data-Final'!$T$3:$T$1977,"&gt;="&amp;'SB35 Determination Data'!$F380,'5th Cycle APR Raw Data-Final'!$T$3:$T$1977,"&lt;"&amp;E380),SUMIFS('5th Cycle APR Raw Data-Final'!$S$3:$S$1977,'5th Cycle APR Raw Data-Final'!$A$3:$A$1977,'SB35 Determination Data'!$K380,'5th Cycle APR Raw Data-Final'!$T$3:$T$1977,"&gt;="&amp;'SB35 Determination Data'!$F380,'5th Cycle APR Raw Data-Final'!$T$3:$T$1977,"&lt;="&amp;G380))</f>
        <v>96</v>
      </c>
      <c r="AM380" s="100">
        <f t="shared" si="193"/>
        <v>2619</v>
      </c>
      <c r="AN380" s="114">
        <f t="shared" si="194"/>
        <v>0.5</v>
      </c>
      <c r="AO380" s="2" t="str">
        <f t="shared" si="195"/>
        <v>YES</v>
      </c>
      <c r="AP380" s="2" t="str">
        <f t="shared" si="196"/>
        <v>NO</v>
      </c>
      <c r="AQ380" s="2" t="str">
        <f t="shared" si="197"/>
        <v>NO</v>
      </c>
      <c r="AR380" s="124" t="str">
        <f>VLOOKUP(K380,'2018Submitted'!$A$2:$C$540,3,FALSE)</f>
        <v>No 2018 Annual Progress Report</v>
      </c>
      <c r="AS380" s="2" t="str">
        <f t="shared" si="198"/>
        <v>NO</v>
      </c>
      <c r="AT380" s="2" t="str">
        <f t="shared" si="199"/>
        <v>NO</v>
      </c>
    </row>
    <row r="381" spans="1:46" s="2" customFormat="1" ht="12.75" customHeight="1" x14ac:dyDescent="0.2">
      <c r="A381" s="2" t="s">
        <v>21</v>
      </c>
      <c r="B381" s="2" t="str">
        <f t="shared" si="172"/>
        <v>RICHMOND</v>
      </c>
      <c r="C381" s="71">
        <f t="shared" si="173"/>
        <v>0.5</v>
      </c>
      <c r="D381" s="72">
        <f t="shared" si="174"/>
        <v>8</v>
      </c>
      <c r="E381" s="99">
        <f t="shared" si="175"/>
        <v>2019</v>
      </c>
      <c r="F381" s="99">
        <f t="shared" si="176"/>
        <v>2015</v>
      </c>
      <c r="G381" s="99">
        <f t="shared" si="177"/>
        <v>2022</v>
      </c>
      <c r="H381" s="2" t="str">
        <f t="shared" si="178"/>
        <v>01/31/2015</v>
      </c>
      <c r="I381" s="2" t="str">
        <f t="shared" si="179"/>
        <v>01/31/2023</v>
      </c>
      <c r="J381" s="2" t="s">
        <v>8</v>
      </c>
      <c r="K381" s="113" t="s">
        <v>251</v>
      </c>
      <c r="L381" s="100">
        <f>VLOOKUP(K381,'5th Cycle APR Raw Data-Final'!$A$3:$P$1977,6,FALSE)</f>
        <v>438</v>
      </c>
      <c r="M381" s="100">
        <f>IF(AN381&lt;1,SUMIFS('5th Cycle APR Raw Data-Final'!G$3:G$1977,'5th Cycle APR Raw Data-Final'!$A$3:$A$1977,'SB35 Determination Data'!$K381,'5th Cycle APR Raw Data-Final'!$T$3:$T$1977,"&gt;="&amp;'SB35 Determination Data'!$F381,'5th Cycle APR Raw Data-Final'!$T$3:$T$1977,"&lt;"&amp;E381),SUMIFS('5th Cycle APR Raw Data-Final'!G$3:G$1977,'5th Cycle APR Raw Data-Final'!$A$3:$A$1977,'SB35 Determination Data'!$K381,'5th Cycle APR Raw Data-Final'!$T$3:$T$1977,"&gt;="&amp;'SB35 Determination Data'!$F381,'5th Cycle APR Raw Data-Final'!$T$3:$T$1977,"&lt;="&amp;G381))</f>
        <v>79</v>
      </c>
      <c r="N381" s="100">
        <f>IF(AN381&lt;1,SUMIFS('5th Cycle APR Raw Data-Final'!H$3:H$1977,'5th Cycle APR Raw Data-Final'!$A$3:$A$1977,'SB35 Determination Data'!$K381,'5th Cycle APR Raw Data-Final'!$T$3:$T$1977,"&gt;="&amp;'SB35 Determination Data'!$F381,'5th Cycle APR Raw Data-Final'!$T$3:$T$1977,"&lt;"&amp;E381),SUMIFS('5th Cycle APR Raw Data-Final'!H$3:H$1977,'5th Cycle APR Raw Data-Final'!$A$3:$A$1977,'SB35 Determination Data'!$K381,'5th Cycle APR Raw Data-Final'!$T$3:$T$1977,"&gt;="&amp;'SB35 Determination Data'!$F381,'5th Cycle APR Raw Data-Final'!$T$3:$T$1977,"&lt;="&amp;G381))</f>
        <v>79</v>
      </c>
      <c r="O381" s="100">
        <f>IF(AN381&lt;1,SUMIFS('5th Cycle APR Raw Data-Final'!I$3:I$1977,'5th Cycle APR Raw Data-Final'!$A$3:$A$1977,'SB35 Determination Data'!$K381,'5th Cycle APR Raw Data-Final'!$T$3:$T$1977,"&gt;="&amp;'SB35 Determination Data'!$F381,'5th Cycle APR Raw Data-Final'!$T$3:$T$1977,"&lt;"&amp;E381),SUMIFS('5th Cycle APR Raw Data-Final'!I$3:I$1977,'5th Cycle APR Raw Data-Final'!$A$3:$A$1977,'SB35 Determination Data'!$K381,'5th Cycle APR Raw Data-Final'!$T$3:$T$1977,"&gt;="&amp;'SB35 Determination Data'!$F381,'5th Cycle APR Raw Data-Final'!$T$3:$T$1977,"&lt;="&amp;G381))</f>
        <v>0</v>
      </c>
      <c r="P381" s="100">
        <f t="shared" si="180"/>
        <v>359</v>
      </c>
      <c r="Q381" s="112">
        <f t="shared" si="181"/>
        <v>0.18036529680365296</v>
      </c>
      <c r="R381" s="101">
        <f t="shared" si="182"/>
        <v>219</v>
      </c>
      <c r="S381" s="101">
        <f t="shared" si="183"/>
        <v>0</v>
      </c>
      <c r="T381" s="100">
        <f>VLOOKUP(K381,'5th Cycle APR Raw Data-Final'!$A$3:$P$1977,10,FALSE)</f>
        <v>305</v>
      </c>
      <c r="U381" s="100">
        <f>IF(AN381&lt;1,SUMIFS('5th Cycle APR Raw Data-Final'!K$3:K$1977,'5th Cycle APR Raw Data-Final'!$A$3:$A$1977,'SB35 Determination Data'!$K381,'5th Cycle APR Raw Data-Final'!$T$3:$T$1977,"&gt;="&amp;'SB35 Determination Data'!$F381,'5th Cycle APR Raw Data-Final'!$T$3:$T$1977,"&lt;"&amp;E381),SUMIFS('5th Cycle APR Raw Data-Final'!K$3:K$1977,'5th Cycle APR Raw Data-Final'!$A$3:$A$1977,'SB35 Determination Data'!$K381,'5th Cycle APR Raw Data-Final'!$T$3:$T$1977,"&gt;="&amp;'SB35 Determination Data'!$F381,'5th Cycle APR Raw Data-Final'!$T$3:$T$1977,"&lt;="&amp;G381))</f>
        <v>79</v>
      </c>
      <c r="V381" s="100">
        <f>IF(AN381&lt;1,SUMIFS('5th Cycle APR Raw Data-Final'!L$3:L$1977,'5th Cycle APR Raw Data-Final'!$A$3:$A$1977,'SB35 Determination Data'!$K381,'5th Cycle APR Raw Data-Final'!$T$3:$T$1977,"&gt;="&amp;'SB35 Determination Data'!$F381,'5th Cycle APR Raw Data-Final'!$T$3:$T$1977,"&lt;"&amp;E381),SUMIFS('5th Cycle APR Raw Data-Final'!L$3:L$1977,'5th Cycle APR Raw Data-Final'!$A$3:$A$1977,'SB35 Determination Data'!$K381,'5th Cycle APR Raw Data-Final'!$T$3:$T$1977,"&gt;="&amp;'SB35 Determination Data'!$F381,'5th Cycle APR Raw Data-Final'!$T$3:$T$1977,"&lt;="&amp;G381))</f>
        <v>79</v>
      </c>
      <c r="W381" s="100">
        <f>IF(AN381&lt;1,SUMIFS('5th Cycle APR Raw Data-Final'!M$3:M$1977,'5th Cycle APR Raw Data-Final'!$A$3:$A$1977,'SB35 Determination Data'!$K381,'5th Cycle APR Raw Data-Final'!$T$3:$T$1977,"&gt;="&amp;'SB35 Determination Data'!$F381,'5th Cycle APR Raw Data-Final'!$T$3:$T$1977,"&lt;"&amp;E381),SUMIFS('5th Cycle APR Raw Data-Final'!M$3:M$1977,'5th Cycle APR Raw Data-Final'!$A$3:$A$1977,'SB35 Determination Data'!$K381,'5th Cycle APR Raw Data-Final'!$T$3:$T$1977,"&gt;="&amp;'SB35 Determination Data'!$F381,'5th Cycle APR Raw Data-Final'!$T$3:$T$1977,"&lt;="&amp;G381))</f>
        <v>0</v>
      </c>
      <c r="X381" s="100">
        <f t="shared" si="184"/>
        <v>226</v>
      </c>
      <c r="Y381" s="100">
        <f t="shared" si="185"/>
        <v>79</v>
      </c>
      <c r="Z381" s="100">
        <f t="shared" si="186"/>
        <v>226</v>
      </c>
      <c r="AA381" s="112">
        <f t="shared" si="187"/>
        <v>0.25901639344262295</v>
      </c>
      <c r="AB381" s="112">
        <f t="shared" si="188"/>
        <v>0.25901639344262295</v>
      </c>
      <c r="AC381" s="100">
        <f>VLOOKUP(K381,'5th Cycle APR Raw Data-Final'!$A$3:$P$1977,14,FALSE)</f>
        <v>410</v>
      </c>
      <c r="AD381" s="100">
        <f>IF(AN381&lt;1,SUMIFS('5th Cycle APR Raw Data-Final'!$O$3:$O$1977,'5th Cycle APR Raw Data-Final'!$A$3:$A$1977,'SB35 Determination Data'!$K381,'5th Cycle APR Raw Data-Final'!$T$3:$T$1977,"&gt;="&amp;'SB35 Determination Data'!$F381,'5th Cycle APR Raw Data-Final'!$T$3:$T$1977,"&lt;"&amp;E381),SUMIFS('5th Cycle APR Raw Data-Final'!$O$3:$O$1977,'5th Cycle APR Raw Data-Final'!$A$3:$A$1977,'SB35 Determination Data'!$K381,'5th Cycle APR Raw Data-Final'!$T$3:$T$1977,"&gt;="&amp;'SB35 Determination Data'!$F381,'5th Cycle APR Raw Data-Final'!$T$3:$T$1977,"&lt;="&amp;G381))</f>
        <v>0</v>
      </c>
      <c r="AE381" s="100">
        <f t="shared" si="189"/>
        <v>410</v>
      </c>
      <c r="AF381" s="112">
        <f t="shared" si="190"/>
        <v>0</v>
      </c>
      <c r="AG381" s="100">
        <f>VLOOKUP(K381,'5th Cycle APR Raw Data-Final'!$A$3:$P$1977,16,FALSE)</f>
        <v>1282</v>
      </c>
      <c r="AH381" s="100">
        <f>IF(AN381&lt;1,SUMIFS('5th Cycle APR Raw Data-Final'!$Q$3:$Q$1977,'5th Cycle APR Raw Data-Final'!$A$3:$A$1977,'SB35 Determination Data'!$K381,'5th Cycle APR Raw Data-Final'!$T$3:$T$1977,"&gt;="&amp;'SB35 Determination Data'!$F381,'5th Cycle APR Raw Data-Final'!$T$3:$T$1977,"&lt;"&amp;E381),SUMIFS('5th Cycle APR Raw Data-Final'!$Q$3:$Q$1977,'5th Cycle APR Raw Data-Final'!$A$3:$A$1977,'SB35 Determination Data'!$K381,'5th Cycle APR Raw Data-Final'!$T$3:$T$1977,"&gt;="&amp;'SB35 Determination Data'!$F381,'5th Cycle APR Raw Data-Final'!$T$3:$T$1977,"&lt;="&amp;G381))</f>
        <v>227</v>
      </c>
      <c r="AI381" s="100">
        <f t="shared" si="191"/>
        <v>1055</v>
      </c>
      <c r="AJ381" s="112">
        <f t="shared" si="192"/>
        <v>0.17706708268330734</v>
      </c>
      <c r="AK381" s="100">
        <f>VLOOKUP(K381,'5th Cycle APR Raw Data-Final'!$A$3:$R$1977,18,FALSE)</f>
        <v>2435</v>
      </c>
      <c r="AL381" s="100">
        <f>IF(AN381&lt;1,SUMIFS('5th Cycle APR Raw Data-Final'!$S$3:$S$1977,'5th Cycle APR Raw Data-Final'!$A$3:$A$1977,'SB35 Determination Data'!$K381,'5th Cycle APR Raw Data-Final'!$T$3:$T$1977,"&gt;="&amp;'SB35 Determination Data'!$F381,'5th Cycle APR Raw Data-Final'!$T$3:$T$1977,"&lt;"&amp;E381),SUMIFS('5th Cycle APR Raw Data-Final'!$S$3:$S$1977,'5th Cycle APR Raw Data-Final'!$A$3:$A$1977,'SB35 Determination Data'!$K381,'5th Cycle APR Raw Data-Final'!$T$3:$T$1977,"&gt;="&amp;'SB35 Determination Data'!$F381,'5th Cycle APR Raw Data-Final'!$T$3:$T$1977,"&lt;="&amp;G381))</f>
        <v>385</v>
      </c>
      <c r="AM381" s="100">
        <f t="shared" si="193"/>
        <v>2050</v>
      </c>
      <c r="AN381" s="114">
        <f t="shared" si="194"/>
        <v>0.5</v>
      </c>
      <c r="AO381" s="2" t="str">
        <f t="shared" si="195"/>
        <v>YES</v>
      </c>
      <c r="AP381" s="2" t="str">
        <f t="shared" si="196"/>
        <v>NO</v>
      </c>
      <c r="AQ381" s="2" t="str">
        <f t="shared" si="197"/>
        <v>NO</v>
      </c>
      <c r="AR381" s="124" t="str">
        <f>VLOOKUP(K381,'2018Submitted'!$A$2:$C$540,3,FALSE)</f>
        <v>No 2018 Annual Progress Report</v>
      </c>
      <c r="AS381" s="2" t="str">
        <f t="shared" si="198"/>
        <v>NO</v>
      </c>
      <c r="AT381" s="2" t="str">
        <f t="shared" si="199"/>
        <v>NO</v>
      </c>
    </row>
    <row r="382" spans="1:46" s="2" customFormat="1" ht="12.75" customHeight="1" x14ac:dyDescent="0.2">
      <c r="A382" s="2" t="s">
        <v>25</v>
      </c>
      <c r="B382" s="2" t="str">
        <f t="shared" si="172"/>
        <v>RIDGECREST</v>
      </c>
      <c r="C382" s="71">
        <f t="shared" si="173"/>
        <v>0.375</v>
      </c>
      <c r="D382" s="72">
        <f t="shared" si="174"/>
        <v>8</v>
      </c>
      <c r="E382" s="99">
        <f t="shared" si="175"/>
        <v>2020</v>
      </c>
      <c r="F382" s="99">
        <f t="shared" si="176"/>
        <v>2016</v>
      </c>
      <c r="G382" s="99" t="str">
        <f t="shared" si="177"/>
        <v>2023</v>
      </c>
      <c r="H382" s="2" t="str">
        <f t="shared" si="178"/>
        <v>12/31/2015</v>
      </c>
      <c r="I382" s="2" t="str">
        <f t="shared" si="179"/>
        <v>12/31/2023</v>
      </c>
      <c r="J382" s="2" t="s">
        <v>26</v>
      </c>
      <c r="K382" s="113" t="s">
        <v>1880</v>
      </c>
      <c r="L382" s="100" t="e">
        <f>VLOOKUP(K382,'5th Cycle APR Raw Data-Final'!$A$3:$P$1977,6,FALSE)</f>
        <v>#N/A</v>
      </c>
      <c r="M382" s="100">
        <f>IF(AN382&lt;1,SUMIFS('5th Cycle APR Raw Data-Final'!G$3:G$1977,'5th Cycle APR Raw Data-Final'!$A$3:$A$1977,'SB35 Determination Data'!$K382,'5th Cycle APR Raw Data-Final'!$T$3:$T$1977,"&gt;="&amp;'SB35 Determination Data'!$F382,'5th Cycle APR Raw Data-Final'!$T$3:$T$1977,"&lt;"&amp;E382),SUMIFS('5th Cycle APR Raw Data-Final'!G$3:G$1977,'5th Cycle APR Raw Data-Final'!$A$3:$A$1977,'SB35 Determination Data'!$K382,'5th Cycle APR Raw Data-Final'!$T$3:$T$1977,"&gt;="&amp;'SB35 Determination Data'!$F382,'5th Cycle APR Raw Data-Final'!$T$3:$T$1977,"&lt;="&amp;G382))</f>
        <v>0</v>
      </c>
      <c r="N382" s="100">
        <f>IF(AN382&lt;1,SUMIFS('5th Cycle APR Raw Data-Final'!H$3:H$1977,'5th Cycle APR Raw Data-Final'!$A$3:$A$1977,'SB35 Determination Data'!$K382,'5th Cycle APR Raw Data-Final'!$T$3:$T$1977,"&gt;="&amp;'SB35 Determination Data'!$F382,'5th Cycle APR Raw Data-Final'!$T$3:$T$1977,"&lt;"&amp;E382),SUMIFS('5th Cycle APR Raw Data-Final'!H$3:H$1977,'5th Cycle APR Raw Data-Final'!$A$3:$A$1977,'SB35 Determination Data'!$K382,'5th Cycle APR Raw Data-Final'!$T$3:$T$1977,"&gt;="&amp;'SB35 Determination Data'!$F382,'5th Cycle APR Raw Data-Final'!$T$3:$T$1977,"&lt;="&amp;G382))</f>
        <v>0</v>
      </c>
      <c r="O382" s="100">
        <f>IF(AN382&lt;1,SUMIFS('5th Cycle APR Raw Data-Final'!I$3:I$1977,'5th Cycle APR Raw Data-Final'!$A$3:$A$1977,'SB35 Determination Data'!$K382,'5th Cycle APR Raw Data-Final'!$T$3:$T$1977,"&gt;="&amp;'SB35 Determination Data'!$F382,'5th Cycle APR Raw Data-Final'!$T$3:$T$1977,"&lt;"&amp;E382),SUMIFS('5th Cycle APR Raw Data-Final'!I$3:I$1977,'5th Cycle APR Raw Data-Final'!$A$3:$A$1977,'SB35 Determination Data'!$K382,'5th Cycle APR Raw Data-Final'!$T$3:$T$1977,"&gt;="&amp;'SB35 Determination Data'!$F382,'5th Cycle APR Raw Data-Final'!$T$3:$T$1977,"&lt;="&amp;G382))</f>
        <v>0</v>
      </c>
      <c r="P382" s="100" t="e">
        <f t="shared" si="180"/>
        <v>#N/A</v>
      </c>
      <c r="Q382" s="112" t="str">
        <f t="shared" si="181"/>
        <v>No 2018 Annual Progress Report</v>
      </c>
      <c r="R382" s="101" t="e">
        <f t="shared" si="182"/>
        <v>#N/A</v>
      </c>
      <c r="S382" s="101" t="e">
        <f t="shared" si="183"/>
        <v>#N/A</v>
      </c>
      <c r="T382" s="100" t="e">
        <f>VLOOKUP(K382,'5th Cycle APR Raw Data-Final'!$A$3:$P$1977,10,FALSE)</f>
        <v>#N/A</v>
      </c>
      <c r="U382" s="100">
        <f>IF(AN382&lt;1,SUMIFS('5th Cycle APR Raw Data-Final'!K$3:K$1977,'5th Cycle APR Raw Data-Final'!$A$3:$A$1977,'SB35 Determination Data'!$K382,'5th Cycle APR Raw Data-Final'!$T$3:$T$1977,"&gt;="&amp;'SB35 Determination Data'!$F382,'5th Cycle APR Raw Data-Final'!$T$3:$T$1977,"&lt;"&amp;E382),SUMIFS('5th Cycle APR Raw Data-Final'!K$3:K$1977,'5th Cycle APR Raw Data-Final'!$A$3:$A$1977,'SB35 Determination Data'!$K382,'5th Cycle APR Raw Data-Final'!$T$3:$T$1977,"&gt;="&amp;'SB35 Determination Data'!$F382,'5th Cycle APR Raw Data-Final'!$T$3:$T$1977,"&lt;="&amp;G382))</f>
        <v>0</v>
      </c>
      <c r="V382" s="100">
        <f>IF(AN382&lt;1,SUMIFS('5th Cycle APR Raw Data-Final'!L$3:L$1977,'5th Cycle APR Raw Data-Final'!$A$3:$A$1977,'SB35 Determination Data'!$K382,'5th Cycle APR Raw Data-Final'!$T$3:$T$1977,"&gt;="&amp;'SB35 Determination Data'!$F382,'5th Cycle APR Raw Data-Final'!$T$3:$T$1977,"&lt;"&amp;E382),SUMIFS('5th Cycle APR Raw Data-Final'!L$3:L$1977,'5th Cycle APR Raw Data-Final'!$A$3:$A$1977,'SB35 Determination Data'!$K382,'5th Cycle APR Raw Data-Final'!$T$3:$T$1977,"&gt;="&amp;'SB35 Determination Data'!$F382,'5th Cycle APR Raw Data-Final'!$T$3:$T$1977,"&lt;="&amp;G382))</f>
        <v>0</v>
      </c>
      <c r="W382" s="100">
        <f>IF(AN382&lt;1,SUMIFS('5th Cycle APR Raw Data-Final'!M$3:M$1977,'5th Cycle APR Raw Data-Final'!$A$3:$A$1977,'SB35 Determination Data'!$K382,'5th Cycle APR Raw Data-Final'!$T$3:$T$1977,"&gt;="&amp;'SB35 Determination Data'!$F382,'5th Cycle APR Raw Data-Final'!$T$3:$T$1977,"&lt;"&amp;E382),SUMIFS('5th Cycle APR Raw Data-Final'!M$3:M$1977,'5th Cycle APR Raw Data-Final'!$A$3:$A$1977,'SB35 Determination Data'!$K382,'5th Cycle APR Raw Data-Final'!$T$3:$T$1977,"&gt;="&amp;'SB35 Determination Data'!$F382,'5th Cycle APR Raw Data-Final'!$T$3:$T$1977,"&lt;="&amp;G382))</f>
        <v>0</v>
      </c>
      <c r="X382" s="100" t="e">
        <f t="shared" si="184"/>
        <v>#N/A</v>
      </c>
      <c r="Y382" s="100" t="e">
        <f t="shared" si="185"/>
        <v>#N/A</v>
      </c>
      <c r="Z382" s="100" t="e">
        <f t="shared" si="186"/>
        <v>#N/A</v>
      </c>
      <c r="AA382" s="112" t="str">
        <f t="shared" si="187"/>
        <v>No 2018 Annual Progress Report</v>
      </c>
      <c r="AB382" s="112" t="str">
        <f t="shared" si="188"/>
        <v>No 2018 Annual Progress Report</v>
      </c>
      <c r="AC382" s="100" t="e">
        <f>VLOOKUP(K382,'5th Cycle APR Raw Data-Final'!$A$3:$P$1977,14,FALSE)</f>
        <v>#N/A</v>
      </c>
      <c r="AD382" s="100">
        <f>IF(AN382&lt;1,SUMIFS('5th Cycle APR Raw Data-Final'!$O$3:$O$1977,'5th Cycle APR Raw Data-Final'!$A$3:$A$1977,'SB35 Determination Data'!$K382,'5th Cycle APR Raw Data-Final'!$T$3:$T$1977,"&gt;="&amp;'SB35 Determination Data'!$F382,'5th Cycle APR Raw Data-Final'!$T$3:$T$1977,"&lt;"&amp;E382),SUMIFS('5th Cycle APR Raw Data-Final'!$O$3:$O$1977,'5th Cycle APR Raw Data-Final'!$A$3:$A$1977,'SB35 Determination Data'!$K382,'5th Cycle APR Raw Data-Final'!$T$3:$T$1977,"&gt;="&amp;'SB35 Determination Data'!$F382,'5th Cycle APR Raw Data-Final'!$T$3:$T$1977,"&lt;="&amp;G382))</f>
        <v>0</v>
      </c>
      <c r="AE382" s="100" t="e">
        <f t="shared" si="189"/>
        <v>#N/A</v>
      </c>
      <c r="AF382" s="112" t="str">
        <f t="shared" si="190"/>
        <v>No 2018 Annual Progress Report</v>
      </c>
      <c r="AG382" s="100" t="e">
        <f>VLOOKUP(K382,'5th Cycle APR Raw Data-Final'!$A$3:$P$1977,16,FALSE)</f>
        <v>#N/A</v>
      </c>
      <c r="AH382" s="100">
        <f>IF(AN382&lt;1,SUMIFS('5th Cycle APR Raw Data-Final'!$Q$3:$Q$1977,'5th Cycle APR Raw Data-Final'!$A$3:$A$1977,'SB35 Determination Data'!$K382,'5th Cycle APR Raw Data-Final'!$T$3:$T$1977,"&gt;="&amp;'SB35 Determination Data'!$F382,'5th Cycle APR Raw Data-Final'!$T$3:$T$1977,"&lt;"&amp;E382),SUMIFS('5th Cycle APR Raw Data-Final'!$Q$3:$Q$1977,'5th Cycle APR Raw Data-Final'!$A$3:$A$1977,'SB35 Determination Data'!$K382,'5th Cycle APR Raw Data-Final'!$T$3:$T$1977,"&gt;="&amp;'SB35 Determination Data'!$F382,'5th Cycle APR Raw Data-Final'!$T$3:$T$1977,"&lt;="&amp;G382))</f>
        <v>0</v>
      </c>
      <c r="AI382" s="100" t="e">
        <f t="shared" si="191"/>
        <v>#N/A</v>
      </c>
      <c r="AJ382" s="112" t="str">
        <f t="shared" si="192"/>
        <v>No 2018 Annual Progress Report</v>
      </c>
      <c r="AK382" s="100" t="e">
        <f>VLOOKUP(K382,'5th Cycle APR Raw Data-Final'!$A$3:$R$1977,18,FALSE)</f>
        <v>#N/A</v>
      </c>
      <c r="AL382" s="100">
        <f>IF(AN382&lt;1,SUMIFS('5th Cycle APR Raw Data-Final'!$S$3:$S$1977,'5th Cycle APR Raw Data-Final'!$A$3:$A$1977,'SB35 Determination Data'!$K382,'5th Cycle APR Raw Data-Final'!$T$3:$T$1977,"&gt;="&amp;'SB35 Determination Data'!$F382,'5th Cycle APR Raw Data-Final'!$T$3:$T$1977,"&lt;"&amp;E382),SUMIFS('5th Cycle APR Raw Data-Final'!$S$3:$S$1977,'5th Cycle APR Raw Data-Final'!$A$3:$A$1977,'SB35 Determination Data'!$K382,'5th Cycle APR Raw Data-Final'!$T$3:$T$1977,"&gt;="&amp;'SB35 Determination Data'!$F382,'5th Cycle APR Raw Data-Final'!$T$3:$T$1977,"&lt;="&amp;G382))</f>
        <v>0</v>
      </c>
      <c r="AM382" s="100" t="e">
        <f t="shared" si="193"/>
        <v>#N/A</v>
      </c>
      <c r="AN382" s="114">
        <f t="shared" si="194"/>
        <v>0.375</v>
      </c>
      <c r="AO382" s="2" t="str">
        <f t="shared" si="195"/>
        <v>YES</v>
      </c>
      <c r="AP382" s="2" t="str">
        <f t="shared" si="196"/>
        <v>NO</v>
      </c>
      <c r="AQ382" s="2" t="str">
        <f t="shared" si="197"/>
        <v>NO</v>
      </c>
      <c r="AR382" s="124" t="str">
        <f>VLOOKUP(K382,'2018Submitted'!$A$2:$C$540,3,FALSE)</f>
        <v>No 2018 Annual Progress Report</v>
      </c>
      <c r="AS382" s="2" t="str">
        <f t="shared" si="198"/>
        <v>YES</v>
      </c>
      <c r="AT382" s="2" t="str">
        <f t="shared" si="199"/>
        <v>NO</v>
      </c>
    </row>
    <row r="383" spans="1:46" s="2" customFormat="1" ht="12.75" customHeight="1" x14ac:dyDescent="0.2">
      <c r="A383" s="2" t="s">
        <v>23</v>
      </c>
      <c r="B383" s="2" t="str">
        <f t="shared" si="172"/>
        <v>RIO DELL</v>
      </c>
      <c r="C383" s="71">
        <f t="shared" si="173"/>
        <v>1</v>
      </c>
      <c r="D383" s="72">
        <f t="shared" si="174"/>
        <v>5</v>
      </c>
      <c r="E383" s="99">
        <f t="shared" si="175"/>
        <v>2017</v>
      </c>
      <c r="F383" s="99">
        <f t="shared" si="176"/>
        <v>2014</v>
      </c>
      <c r="G383" s="99">
        <f t="shared" si="177"/>
        <v>2018</v>
      </c>
      <c r="H383" s="2" t="str">
        <f t="shared" si="178"/>
        <v>06/30/2014</v>
      </c>
      <c r="I383" s="2" t="str">
        <f t="shared" si="179"/>
        <v>06/30/2019</v>
      </c>
      <c r="J383" s="2" t="s">
        <v>13</v>
      </c>
      <c r="K383" s="113" t="s">
        <v>1495</v>
      </c>
      <c r="L383" s="100">
        <f>VLOOKUP(K383,'5th Cycle APR Raw Data-Final'!$A$3:$P$1977,6,FALSE)</f>
        <v>8</v>
      </c>
      <c r="M383" s="100">
        <f>IF(AN383&lt;1,SUMIFS('5th Cycle APR Raw Data-Final'!G$3:G$1977,'5th Cycle APR Raw Data-Final'!$A$3:$A$1977,'SB35 Determination Data'!$K383,'5th Cycle APR Raw Data-Final'!$T$3:$T$1977,"&gt;="&amp;'SB35 Determination Data'!$F383,'5th Cycle APR Raw Data-Final'!$T$3:$T$1977,"&lt;"&amp;E383),SUMIFS('5th Cycle APR Raw Data-Final'!G$3:G$1977,'5th Cycle APR Raw Data-Final'!$A$3:$A$1977,'SB35 Determination Data'!$K383,'5th Cycle APR Raw Data-Final'!$T$3:$T$1977,"&gt;="&amp;'SB35 Determination Data'!$F383,'5th Cycle APR Raw Data-Final'!$T$3:$T$1977,"&lt;="&amp;G383))</f>
        <v>0</v>
      </c>
      <c r="N383" s="100">
        <f>IF(AN383&lt;1,SUMIFS('5th Cycle APR Raw Data-Final'!H$3:H$1977,'5th Cycle APR Raw Data-Final'!$A$3:$A$1977,'SB35 Determination Data'!$K383,'5th Cycle APR Raw Data-Final'!$T$3:$T$1977,"&gt;="&amp;'SB35 Determination Data'!$F383,'5th Cycle APR Raw Data-Final'!$T$3:$T$1977,"&lt;"&amp;E383),SUMIFS('5th Cycle APR Raw Data-Final'!H$3:H$1977,'5th Cycle APR Raw Data-Final'!$A$3:$A$1977,'SB35 Determination Data'!$K383,'5th Cycle APR Raw Data-Final'!$T$3:$T$1977,"&gt;="&amp;'SB35 Determination Data'!$F383,'5th Cycle APR Raw Data-Final'!$T$3:$T$1977,"&lt;="&amp;G383))</f>
        <v>0</v>
      </c>
      <c r="O383" s="100">
        <f>IF(AN383&lt;1,SUMIFS('5th Cycle APR Raw Data-Final'!I$3:I$1977,'5th Cycle APR Raw Data-Final'!$A$3:$A$1977,'SB35 Determination Data'!$K383,'5th Cycle APR Raw Data-Final'!$T$3:$T$1977,"&gt;="&amp;'SB35 Determination Data'!$F383,'5th Cycle APR Raw Data-Final'!$T$3:$T$1977,"&lt;"&amp;E383),SUMIFS('5th Cycle APR Raw Data-Final'!I$3:I$1977,'5th Cycle APR Raw Data-Final'!$A$3:$A$1977,'SB35 Determination Data'!$K383,'5th Cycle APR Raw Data-Final'!$T$3:$T$1977,"&gt;="&amp;'SB35 Determination Data'!$F383,'5th Cycle APR Raw Data-Final'!$T$3:$T$1977,"&lt;="&amp;G383))</f>
        <v>0</v>
      </c>
      <c r="P383" s="100">
        <f t="shared" si="180"/>
        <v>8</v>
      </c>
      <c r="Q383" s="112">
        <f t="shared" si="181"/>
        <v>0</v>
      </c>
      <c r="R383" s="101">
        <f t="shared" si="182"/>
        <v>8</v>
      </c>
      <c r="S383" s="101">
        <f t="shared" si="183"/>
        <v>0</v>
      </c>
      <c r="T383" s="100">
        <f>VLOOKUP(K383,'5th Cycle APR Raw Data-Final'!$A$3:$P$1977,10,FALSE)</f>
        <v>4</v>
      </c>
      <c r="U383" s="100">
        <f>IF(AN383&lt;1,SUMIFS('5th Cycle APR Raw Data-Final'!K$3:K$1977,'5th Cycle APR Raw Data-Final'!$A$3:$A$1977,'SB35 Determination Data'!$K383,'5th Cycle APR Raw Data-Final'!$T$3:$T$1977,"&gt;="&amp;'SB35 Determination Data'!$F383,'5th Cycle APR Raw Data-Final'!$T$3:$T$1977,"&lt;"&amp;E383),SUMIFS('5th Cycle APR Raw Data-Final'!K$3:K$1977,'5th Cycle APR Raw Data-Final'!$A$3:$A$1977,'SB35 Determination Data'!$K383,'5th Cycle APR Raw Data-Final'!$T$3:$T$1977,"&gt;="&amp;'SB35 Determination Data'!$F383,'5th Cycle APR Raw Data-Final'!$T$3:$T$1977,"&lt;="&amp;G383))</f>
        <v>0</v>
      </c>
      <c r="V383" s="100">
        <f>IF(AN383&lt;1,SUMIFS('5th Cycle APR Raw Data-Final'!L$3:L$1977,'5th Cycle APR Raw Data-Final'!$A$3:$A$1977,'SB35 Determination Data'!$K383,'5th Cycle APR Raw Data-Final'!$T$3:$T$1977,"&gt;="&amp;'SB35 Determination Data'!$F383,'5th Cycle APR Raw Data-Final'!$T$3:$T$1977,"&lt;"&amp;E383),SUMIFS('5th Cycle APR Raw Data-Final'!L$3:L$1977,'5th Cycle APR Raw Data-Final'!$A$3:$A$1977,'SB35 Determination Data'!$K383,'5th Cycle APR Raw Data-Final'!$T$3:$T$1977,"&gt;="&amp;'SB35 Determination Data'!$F383,'5th Cycle APR Raw Data-Final'!$T$3:$T$1977,"&lt;="&amp;G383))</f>
        <v>0</v>
      </c>
      <c r="W383" s="100">
        <f>IF(AN383&lt;1,SUMIFS('5th Cycle APR Raw Data-Final'!M$3:M$1977,'5th Cycle APR Raw Data-Final'!$A$3:$A$1977,'SB35 Determination Data'!$K383,'5th Cycle APR Raw Data-Final'!$T$3:$T$1977,"&gt;="&amp;'SB35 Determination Data'!$F383,'5th Cycle APR Raw Data-Final'!$T$3:$T$1977,"&lt;"&amp;E383),SUMIFS('5th Cycle APR Raw Data-Final'!M$3:M$1977,'5th Cycle APR Raw Data-Final'!$A$3:$A$1977,'SB35 Determination Data'!$K383,'5th Cycle APR Raw Data-Final'!$T$3:$T$1977,"&gt;="&amp;'SB35 Determination Data'!$F383,'5th Cycle APR Raw Data-Final'!$T$3:$T$1977,"&lt;="&amp;G383))</f>
        <v>0</v>
      </c>
      <c r="X383" s="100">
        <f t="shared" si="184"/>
        <v>4</v>
      </c>
      <c r="Y383" s="100">
        <f t="shared" si="185"/>
        <v>0</v>
      </c>
      <c r="Z383" s="100">
        <f t="shared" si="186"/>
        <v>4</v>
      </c>
      <c r="AA383" s="112">
        <f t="shared" si="187"/>
        <v>0</v>
      </c>
      <c r="AB383" s="112">
        <f t="shared" si="188"/>
        <v>0</v>
      </c>
      <c r="AC383" s="100">
        <f>VLOOKUP(K383,'5th Cycle APR Raw Data-Final'!$A$3:$P$1977,14,FALSE)</f>
        <v>4</v>
      </c>
      <c r="AD383" s="100">
        <f>IF(AN383&lt;1,SUMIFS('5th Cycle APR Raw Data-Final'!$O$3:$O$1977,'5th Cycle APR Raw Data-Final'!$A$3:$A$1977,'SB35 Determination Data'!$K383,'5th Cycle APR Raw Data-Final'!$T$3:$T$1977,"&gt;="&amp;'SB35 Determination Data'!$F383,'5th Cycle APR Raw Data-Final'!$T$3:$T$1977,"&lt;"&amp;E383),SUMIFS('5th Cycle APR Raw Data-Final'!$O$3:$O$1977,'5th Cycle APR Raw Data-Final'!$A$3:$A$1977,'SB35 Determination Data'!$K383,'5th Cycle APR Raw Data-Final'!$T$3:$T$1977,"&gt;="&amp;'SB35 Determination Data'!$F383,'5th Cycle APR Raw Data-Final'!$T$3:$T$1977,"&lt;="&amp;G383))</f>
        <v>0</v>
      </c>
      <c r="AE383" s="100">
        <f t="shared" si="189"/>
        <v>4</v>
      </c>
      <c r="AF383" s="112">
        <f t="shared" si="190"/>
        <v>0</v>
      </c>
      <c r="AG383" s="100">
        <f>VLOOKUP(K383,'5th Cycle APR Raw Data-Final'!$A$3:$P$1977,16,FALSE)</f>
        <v>15</v>
      </c>
      <c r="AH383" s="100">
        <f>IF(AN383&lt;1,SUMIFS('5th Cycle APR Raw Data-Final'!$Q$3:$Q$1977,'5th Cycle APR Raw Data-Final'!$A$3:$A$1977,'SB35 Determination Data'!$K383,'5th Cycle APR Raw Data-Final'!$T$3:$T$1977,"&gt;="&amp;'SB35 Determination Data'!$F383,'5th Cycle APR Raw Data-Final'!$T$3:$T$1977,"&lt;"&amp;E383),SUMIFS('5th Cycle APR Raw Data-Final'!$Q$3:$Q$1977,'5th Cycle APR Raw Data-Final'!$A$3:$A$1977,'SB35 Determination Data'!$K383,'5th Cycle APR Raw Data-Final'!$T$3:$T$1977,"&gt;="&amp;'SB35 Determination Data'!$F383,'5th Cycle APR Raw Data-Final'!$T$3:$T$1977,"&lt;="&amp;G383))</f>
        <v>1</v>
      </c>
      <c r="AI383" s="100">
        <f t="shared" si="191"/>
        <v>14</v>
      </c>
      <c r="AJ383" s="112">
        <f t="shared" si="192"/>
        <v>6.6666666666666666E-2</v>
      </c>
      <c r="AK383" s="100">
        <f>VLOOKUP(K383,'5th Cycle APR Raw Data-Final'!$A$3:$R$1977,18,FALSE)</f>
        <v>31</v>
      </c>
      <c r="AL383" s="100">
        <f>IF(AN383&lt;1,SUMIFS('5th Cycle APR Raw Data-Final'!$S$3:$S$1977,'5th Cycle APR Raw Data-Final'!$A$3:$A$1977,'SB35 Determination Data'!$K383,'5th Cycle APR Raw Data-Final'!$T$3:$T$1977,"&gt;="&amp;'SB35 Determination Data'!$F383,'5th Cycle APR Raw Data-Final'!$T$3:$T$1977,"&lt;"&amp;E383),SUMIFS('5th Cycle APR Raw Data-Final'!$S$3:$S$1977,'5th Cycle APR Raw Data-Final'!$A$3:$A$1977,'SB35 Determination Data'!$K383,'5th Cycle APR Raw Data-Final'!$T$3:$T$1977,"&gt;="&amp;'SB35 Determination Data'!$F383,'5th Cycle APR Raw Data-Final'!$T$3:$T$1977,"&lt;="&amp;G383))</f>
        <v>1</v>
      </c>
      <c r="AM383" s="100">
        <f t="shared" si="193"/>
        <v>30</v>
      </c>
      <c r="AN383" s="114">
        <f t="shared" si="194"/>
        <v>1</v>
      </c>
      <c r="AO383" s="2" t="str">
        <f t="shared" si="195"/>
        <v>YES</v>
      </c>
      <c r="AP383" s="2" t="str">
        <f t="shared" si="196"/>
        <v>NO</v>
      </c>
      <c r="AQ383" s="2" t="str">
        <f t="shared" si="197"/>
        <v>NO</v>
      </c>
      <c r="AR383" s="124" t="str">
        <f>VLOOKUP(K383,'2018Submitted'!$A$2:$C$540,3,FALSE)</f>
        <v>Successful</v>
      </c>
      <c r="AS383" s="2" t="str">
        <f t="shared" si="198"/>
        <v>NO</v>
      </c>
      <c r="AT383" s="2" t="str">
        <f t="shared" si="199"/>
        <v>NO</v>
      </c>
    </row>
    <row r="384" spans="1:46" s="2" customFormat="1" ht="12.75" customHeight="1" x14ac:dyDescent="0.2">
      <c r="A384" s="2" t="s">
        <v>42</v>
      </c>
      <c r="B384" s="2" t="str">
        <f t="shared" si="172"/>
        <v>RIO VISTA</v>
      </c>
      <c r="C384" s="71">
        <f t="shared" si="173"/>
        <v>0.5</v>
      </c>
      <c r="D384" s="72">
        <f t="shared" si="174"/>
        <v>8</v>
      </c>
      <c r="E384" s="99">
        <f t="shared" si="175"/>
        <v>2019</v>
      </c>
      <c r="F384" s="99">
        <f t="shared" si="176"/>
        <v>2015</v>
      </c>
      <c r="G384" s="99">
        <f t="shared" si="177"/>
        <v>2022</v>
      </c>
      <c r="H384" s="2" t="str">
        <f t="shared" si="178"/>
        <v>01/31/2015</v>
      </c>
      <c r="I384" s="2" t="str">
        <f t="shared" si="179"/>
        <v>01/31/2023</v>
      </c>
      <c r="J384" s="2" t="s">
        <v>8</v>
      </c>
      <c r="K384" s="113" t="s">
        <v>1405</v>
      </c>
      <c r="L384" s="100">
        <f>VLOOKUP(K384,'5th Cycle APR Raw Data-Final'!$A$3:$P$1977,6,FALSE)</f>
        <v>45</v>
      </c>
      <c r="M384" s="100">
        <f>IF(AN384&lt;1,SUMIFS('5th Cycle APR Raw Data-Final'!G$3:G$1977,'5th Cycle APR Raw Data-Final'!$A$3:$A$1977,'SB35 Determination Data'!$K384,'5th Cycle APR Raw Data-Final'!$T$3:$T$1977,"&gt;="&amp;'SB35 Determination Data'!$F384,'5th Cycle APR Raw Data-Final'!$T$3:$T$1977,"&lt;"&amp;E384),SUMIFS('5th Cycle APR Raw Data-Final'!G$3:G$1977,'5th Cycle APR Raw Data-Final'!$A$3:$A$1977,'SB35 Determination Data'!$K384,'5th Cycle APR Raw Data-Final'!$T$3:$T$1977,"&gt;="&amp;'SB35 Determination Data'!$F384,'5th Cycle APR Raw Data-Final'!$T$3:$T$1977,"&lt;="&amp;G384))</f>
        <v>0</v>
      </c>
      <c r="N384" s="100">
        <f>IF(AN384&lt;1,SUMIFS('5th Cycle APR Raw Data-Final'!H$3:H$1977,'5th Cycle APR Raw Data-Final'!$A$3:$A$1977,'SB35 Determination Data'!$K384,'5th Cycle APR Raw Data-Final'!$T$3:$T$1977,"&gt;="&amp;'SB35 Determination Data'!$F384,'5th Cycle APR Raw Data-Final'!$T$3:$T$1977,"&lt;"&amp;E384),SUMIFS('5th Cycle APR Raw Data-Final'!H$3:H$1977,'5th Cycle APR Raw Data-Final'!$A$3:$A$1977,'SB35 Determination Data'!$K384,'5th Cycle APR Raw Data-Final'!$T$3:$T$1977,"&gt;="&amp;'SB35 Determination Data'!$F384,'5th Cycle APR Raw Data-Final'!$T$3:$T$1977,"&lt;="&amp;G384))</f>
        <v>0</v>
      </c>
      <c r="O384" s="100">
        <f>IF(AN384&lt;1,SUMIFS('5th Cycle APR Raw Data-Final'!I$3:I$1977,'5th Cycle APR Raw Data-Final'!$A$3:$A$1977,'SB35 Determination Data'!$K384,'5th Cycle APR Raw Data-Final'!$T$3:$T$1977,"&gt;="&amp;'SB35 Determination Data'!$F384,'5th Cycle APR Raw Data-Final'!$T$3:$T$1977,"&lt;"&amp;E384),SUMIFS('5th Cycle APR Raw Data-Final'!I$3:I$1977,'5th Cycle APR Raw Data-Final'!$A$3:$A$1977,'SB35 Determination Data'!$K384,'5th Cycle APR Raw Data-Final'!$T$3:$T$1977,"&gt;="&amp;'SB35 Determination Data'!$F384,'5th Cycle APR Raw Data-Final'!$T$3:$T$1977,"&lt;="&amp;G384))</f>
        <v>0</v>
      </c>
      <c r="P384" s="100">
        <f t="shared" si="180"/>
        <v>45</v>
      </c>
      <c r="Q384" s="112">
        <f t="shared" si="181"/>
        <v>0</v>
      </c>
      <c r="R384" s="101">
        <f t="shared" si="182"/>
        <v>23</v>
      </c>
      <c r="S384" s="101">
        <f t="shared" si="183"/>
        <v>0</v>
      </c>
      <c r="T384" s="100">
        <f>VLOOKUP(K384,'5th Cycle APR Raw Data-Final'!$A$3:$P$1977,10,FALSE)</f>
        <v>36</v>
      </c>
      <c r="U384" s="100">
        <f>IF(AN384&lt;1,SUMIFS('5th Cycle APR Raw Data-Final'!K$3:K$1977,'5th Cycle APR Raw Data-Final'!$A$3:$A$1977,'SB35 Determination Data'!$K384,'5th Cycle APR Raw Data-Final'!$T$3:$T$1977,"&gt;="&amp;'SB35 Determination Data'!$F384,'5th Cycle APR Raw Data-Final'!$T$3:$T$1977,"&lt;"&amp;E384),SUMIFS('5th Cycle APR Raw Data-Final'!K$3:K$1977,'5th Cycle APR Raw Data-Final'!$A$3:$A$1977,'SB35 Determination Data'!$K384,'5th Cycle APR Raw Data-Final'!$T$3:$T$1977,"&gt;="&amp;'SB35 Determination Data'!$F384,'5th Cycle APR Raw Data-Final'!$T$3:$T$1977,"&lt;="&amp;G384))</f>
        <v>4</v>
      </c>
      <c r="V384" s="100">
        <f>IF(AN384&lt;1,SUMIFS('5th Cycle APR Raw Data-Final'!L$3:L$1977,'5th Cycle APR Raw Data-Final'!$A$3:$A$1977,'SB35 Determination Data'!$K384,'5th Cycle APR Raw Data-Final'!$T$3:$T$1977,"&gt;="&amp;'SB35 Determination Data'!$F384,'5th Cycle APR Raw Data-Final'!$T$3:$T$1977,"&lt;"&amp;E384),SUMIFS('5th Cycle APR Raw Data-Final'!L$3:L$1977,'5th Cycle APR Raw Data-Final'!$A$3:$A$1977,'SB35 Determination Data'!$K384,'5th Cycle APR Raw Data-Final'!$T$3:$T$1977,"&gt;="&amp;'SB35 Determination Data'!$F384,'5th Cycle APR Raw Data-Final'!$T$3:$T$1977,"&lt;="&amp;G384))</f>
        <v>0</v>
      </c>
      <c r="W384" s="100">
        <f>IF(AN384&lt;1,SUMIFS('5th Cycle APR Raw Data-Final'!M$3:M$1977,'5th Cycle APR Raw Data-Final'!$A$3:$A$1977,'SB35 Determination Data'!$K384,'5th Cycle APR Raw Data-Final'!$T$3:$T$1977,"&gt;="&amp;'SB35 Determination Data'!$F384,'5th Cycle APR Raw Data-Final'!$T$3:$T$1977,"&lt;"&amp;E384),SUMIFS('5th Cycle APR Raw Data-Final'!M$3:M$1977,'5th Cycle APR Raw Data-Final'!$A$3:$A$1977,'SB35 Determination Data'!$K384,'5th Cycle APR Raw Data-Final'!$T$3:$T$1977,"&gt;="&amp;'SB35 Determination Data'!$F384,'5th Cycle APR Raw Data-Final'!$T$3:$T$1977,"&lt;="&amp;G384))</f>
        <v>4</v>
      </c>
      <c r="X384" s="100">
        <f t="shared" si="184"/>
        <v>32</v>
      </c>
      <c r="Y384" s="100">
        <f t="shared" si="185"/>
        <v>4</v>
      </c>
      <c r="Z384" s="100">
        <f t="shared" si="186"/>
        <v>32</v>
      </c>
      <c r="AA384" s="112">
        <f t="shared" si="187"/>
        <v>0.1111111111111111</v>
      </c>
      <c r="AB384" s="112">
        <f t="shared" si="188"/>
        <v>0.1111111111111111</v>
      </c>
      <c r="AC384" s="100">
        <f>VLOOKUP(K384,'5th Cycle APR Raw Data-Final'!$A$3:$P$1977,14,FALSE)</f>
        <v>48</v>
      </c>
      <c r="AD384" s="100">
        <f>IF(AN384&lt;1,SUMIFS('5th Cycle APR Raw Data-Final'!$O$3:$O$1977,'5th Cycle APR Raw Data-Final'!$A$3:$A$1977,'SB35 Determination Data'!$K384,'5th Cycle APR Raw Data-Final'!$T$3:$T$1977,"&gt;="&amp;'SB35 Determination Data'!$F384,'5th Cycle APR Raw Data-Final'!$T$3:$T$1977,"&lt;"&amp;E384),SUMIFS('5th Cycle APR Raw Data-Final'!$O$3:$O$1977,'5th Cycle APR Raw Data-Final'!$A$3:$A$1977,'SB35 Determination Data'!$K384,'5th Cycle APR Raw Data-Final'!$T$3:$T$1977,"&gt;="&amp;'SB35 Determination Data'!$F384,'5th Cycle APR Raw Data-Final'!$T$3:$T$1977,"&lt;="&amp;G384))</f>
        <v>155</v>
      </c>
      <c r="AE384" s="100">
        <f t="shared" si="189"/>
        <v>0</v>
      </c>
      <c r="AF384" s="112">
        <f t="shared" si="190"/>
        <v>3.2291666666666665</v>
      </c>
      <c r="AG384" s="100">
        <f>VLOOKUP(K384,'5th Cycle APR Raw Data-Final'!$A$3:$P$1977,16,FALSE)</f>
        <v>170</v>
      </c>
      <c r="AH384" s="100">
        <f>IF(AN384&lt;1,SUMIFS('5th Cycle APR Raw Data-Final'!$Q$3:$Q$1977,'5th Cycle APR Raw Data-Final'!$A$3:$A$1977,'SB35 Determination Data'!$K384,'5th Cycle APR Raw Data-Final'!$T$3:$T$1977,"&gt;="&amp;'SB35 Determination Data'!$F384,'5th Cycle APR Raw Data-Final'!$T$3:$T$1977,"&lt;"&amp;E384),SUMIFS('5th Cycle APR Raw Data-Final'!$Q$3:$Q$1977,'5th Cycle APR Raw Data-Final'!$A$3:$A$1977,'SB35 Determination Data'!$K384,'5th Cycle APR Raw Data-Final'!$T$3:$T$1977,"&gt;="&amp;'SB35 Determination Data'!$F384,'5th Cycle APR Raw Data-Final'!$T$3:$T$1977,"&lt;="&amp;G384))</f>
        <v>317</v>
      </c>
      <c r="AI384" s="100">
        <f t="shared" si="191"/>
        <v>0</v>
      </c>
      <c r="AJ384" s="112">
        <f t="shared" si="192"/>
        <v>1.8647058823529412</v>
      </c>
      <c r="AK384" s="100">
        <f>VLOOKUP(K384,'5th Cycle APR Raw Data-Final'!$A$3:$R$1977,18,FALSE)</f>
        <v>299</v>
      </c>
      <c r="AL384" s="100">
        <f>IF(AN384&lt;1,SUMIFS('5th Cycle APR Raw Data-Final'!$S$3:$S$1977,'5th Cycle APR Raw Data-Final'!$A$3:$A$1977,'SB35 Determination Data'!$K384,'5th Cycle APR Raw Data-Final'!$T$3:$T$1977,"&gt;="&amp;'SB35 Determination Data'!$F384,'5th Cycle APR Raw Data-Final'!$T$3:$T$1977,"&lt;"&amp;E384),SUMIFS('5th Cycle APR Raw Data-Final'!$S$3:$S$1977,'5th Cycle APR Raw Data-Final'!$A$3:$A$1977,'SB35 Determination Data'!$K384,'5th Cycle APR Raw Data-Final'!$T$3:$T$1977,"&gt;="&amp;'SB35 Determination Data'!$F384,'5th Cycle APR Raw Data-Final'!$T$3:$T$1977,"&lt;="&amp;G384))</f>
        <v>476</v>
      </c>
      <c r="AM384" s="100">
        <f t="shared" si="193"/>
        <v>77</v>
      </c>
      <c r="AN384" s="114">
        <f t="shared" si="194"/>
        <v>0.5</v>
      </c>
      <c r="AO384" s="2" t="str">
        <f t="shared" si="195"/>
        <v>NO</v>
      </c>
      <c r="AP384" s="2" t="str">
        <f t="shared" si="196"/>
        <v>YES</v>
      </c>
      <c r="AQ384" s="2" t="str">
        <f t="shared" si="197"/>
        <v>NO</v>
      </c>
      <c r="AR384" s="124" t="str">
        <f>VLOOKUP(K384,'2018Submitted'!$A$2:$C$540,3,FALSE)</f>
        <v>Successful</v>
      </c>
      <c r="AS384" s="2" t="str">
        <f t="shared" si="198"/>
        <v>NO</v>
      </c>
      <c r="AT384" s="2" t="str">
        <f t="shared" si="199"/>
        <v>YES</v>
      </c>
    </row>
    <row r="385" spans="1:46" s="2" customFormat="1" ht="12.75" customHeight="1" x14ac:dyDescent="0.2">
      <c r="A385" s="2" t="s">
        <v>946</v>
      </c>
      <c r="B385" s="2" t="str">
        <f t="shared" si="172"/>
        <v>RIPON</v>
      </c>
      <c r="C385" s="71">
        <f t="shared" si="173"/>
        <v>0.375</v>
      </c>
      <c r="D385" s="72">
        <f t="shared" si="174"/>
        <v>8</v>
      </c>
      <c r="E385" s="99">
        <f t="shared" si="175"/>
        <v>2020</v>
      </c>
      <c r="F385" s="99">
        <f t="shared" si="176"/>
        <v>2016</v>
      </c>
      <c r="G385" s="99" t="str">
        <f t="shared" si="177"/>
        <v>2023</v>
      </c>
      <c r="H385" s="2" t="str">
        <f t="shared" si="178"/>
        <v>12/31/2015</v>
      </c>
      <c r="I385" s="2" t="str">
        <f t="shared" si="179"/>
        <v>12/31/2023</v>
      </c>
      <c r="J385" s="2" t="s">
        <v>26</v>
      </c>
      <c r="K385" s="113" t="s">
        <v>1881</v>
      </c>
      <c r="L385" s="100" t="e">
        <f>VLOOKUP(K385,'5th Cycle APR Raw Data-Final'!$A$3:$P$1977,6,FALSE)</f>
        <v>#N/A</v>
      </c>
      <c r="M385" s="100">
        <f>IF(AN385&lt;1,SUMIFS('5th Cycle APR Raw Data-Final'!G$3:G$1977,'5th Cycle APR Raw Data-Final'!$A$3:$A$1977,'SB35 Determination Data'!$K385,'5th Cycle APR Raw Data-Final'!$T$3:$T$1977,"&gt;="&amp;'SB35 Determination Data'!$F385,'5th Cycle APR Raw Data-Final'!$T$3:$T$1977,"&lt;"&amp;E385),SUMIFS('5th Cycle APR Raw Data-Final'!G$3:G$1977,'5th Cycle APR Raw Data-Final'!$A$3:$A$1977,'SB35 Determination Data'!$K385,'5th Cycle APR Raw Data-Final'!$T$3:$T$1977,"&gt;="&amp;'SB35 Determination Data'!$F385,'5th Cycle APR Raw Data-Final'!$T$3:$T$1977,"&lt;="&amp;G385))</f>
        <v>0</v>
      </c>
      <c r="N385" s="100">
        <f>IF(AN385&lt;1,SUMIFS('5th Cycle APR Raw Data-Final'!H$3:H$1977,'5th Cycle APR Raw Data-Final'!$A$3:$A$1977,'SB35 Determination Data'!$K385,'5th Cycle APR Raw Data-Final'!$T$3:$T$1977,"&gt;="&amp;'SB35 Determination Data'!$F385,'5th Cycle APR Raw Data-Final'!$T$3:$T$1977,"&lt;"&amp;E385),SUMIFS('5th Cycle APR Raw Data-Final'!H$3:H$1977,'5th Cycle APR Raw Data-Final'!$A$3:$A$1977,'SB35 Determination Data'!$K385,'5th Cycle APR Raw Data-Final'!$T$3:$T$1977,"&gt;="&amp;'SB35 Determination Data'!$F385,'5th Cycle APR Raw Data-Final'!$T$3:$T$1977,"&lt;="&amp;G385))</f>
        <v>0</v>
      </c>
      <c r="O385" s="100">
        <f>IF(AN385&lt;1,SUMIFS('5th Cycle APR Raw Data-Final'!I$3:I$1977,'5th Cycle APR Raw Data-Final'!$A$3:$A$1977,'SB35 Determination Data'!$K385,'5th Cycle APR Raw Data-Final'!$T$3:$T$1977,"&gt;="&amp;'SB35 Determination Data'!$F385,'5th Cycle APR Raw Data-Final'!$T$3:$T$1977,"&lt;"&amp;E385),SUMIFS('5th Cycle APR Raw Data-Final'!I$3:I$1977,'5th Cycle APR Raw Data-Final'!$A$3:$A$1977,'SB35 Determination Data'!$K385,'5th Cycle APR Raw Data-Final'!$T$3:$T$1977,"&gt;="&amp;'SB35 Determination Data'!$F385,'5th Cycle APR Raw Data-Final'!$T$3:$T$1977,"&lt;="&amp;G385))</f>
        <v>0</v>
      </c>
      <c r="P385" s="100" t="e">
        <f t="shared" si="180"/>
        <v>#N/A</v>
      </c>
      <c r="Q385" s="112" t="str">
        <f t="shared" si="181"/>
        <v>No 2018 Annual Progress Report</v>
      </c>
      <c r="R385" s="101" t="e">
        <f t="shared" si="182"/>
        <v>#N/A</v>
      </c>
      <c r="S385" s="101" t="e">
        <f t="shared" si="183"/>
        <v>#N/A</v>
      </c>
      <c r="T385" s="100" t="e">
        <f>VLOOKUP(K385,'5th Cycle APR Raw Data-Final'!$A$3:$P$1977,10,FALSE)</f>
        <v>#N/A</v>
      </c>
      <c r="U385" s="100">
        <f>IF(AN385&lt;1,SUMIFS('5th Cycle APR Raw Data-Final'!K$3:K$1977,'5th Cycle APR Raw Data-Final'!$A$3:$A$1977,'SB35 Determination Data'!$K385,'5th Cycle APR Raw Data-Final'!$T$3:$T$1977,"&gt;="&amp;'SB35 Determination Data'!$F385,'5th Cycle APR Raw Data-Final'!$T$3:$T$1977,"&lt;"&amp;E385),SUMIFS('5th Cycle APR Raw Data-Final'!K$3:K$1977,'5th Cycle APR Raw Data-Final'!$A$3:$A$1977,'SB35 Determination Data'!$K385,'5th Cycle APR Raw Data-Final'!$T$3:$T$1977,"&gt;="&amp;'SB35 Determination Data'!$F385,'5th Cycle APR Raw Data-Final'!$T$3:$T$1977,"&lt;="&amp;G385))</f>
        <v>0</v>
      </c>
      <c r="V385" s="100">
        <f>IF(AN385&lt;1,SUMIFS('5th Cycle APR Raw Data-Final'!L$3:L$1977,'5th Cycle APR Raw Data-Final'!$A$3:$A$1977,'SB35 Determination Data'!$K385,'5th Cycle APR Raw Data-Final'!$T$3:$T$1977,"&gt;="&amp;'SB35 Determination Data'!$F385,'5th Cycle APR Raw Data-Final'!$T$3:$T$1977,"&lt;"&amp;E385),SUMIFS('5th Cycle APR Raw Data-Final'!L$3:L$1977,'5th Cycle APR Raw Data-Final'!$A$3:$A$1977,'SB35 Determination Data'!$K385,'5th Cycle APR Raw Data-Final'!$T$3:$T$1977,"&gt;="&amp;'SB35 Determination Data'!$F385,'5th Cycle APR Raw Data-Final'!$T$3:$T$1977,"&lt;="&amp;G385))</f>
        <v>0</v>
      </c>
      <c r="W385" s="100">
        <f>IF(AN385&lt;1,SUMIFS('5th Cycle APR Raw Data-Final'!M$3:M$1977,'5th Cycle APR Raw Data-Final'!$A$3:$A$1977,'SB35 Determination Data'!$K385,'5th Cycle APR Raw Data-Final'!$T$3:$T$1977,"&gt;="&amp;'SB35 Determination Data'!$F385,'5th Cycle APR Raw Data-Final'!$T$3:$T$1977,"&lt;"&amp;E385),SUMIFS('5th Cycle APR Raw Data-Final'!M$3:M$1977,'5th Cycle APR Raw Data-Final'!$A$3:$A$1977,'SB35 Determination Data'!$K385,'5th Cycle APR Raw Data-Final'!$T$3:$T$1977,"&gt;="&amp;'SB35 Determination Data'!$F385,'5th Cycle APR Raw Data-Final'!$T$3:$T$1977,"&lt;="&amp;G385))</f>
        <v>0</v>
      </c>
      <c r="X385" s="100" t="e">
        <f t="shared" si="184"/>
        <v>#N/A</v>
      </c>
      <c r="Y385" s="100" t="e">
        <f t="shared" si="185"/>
        <v>#N/A</v>
      </c>
      <c r="Z385" s="100" t="e">
        <f t="shared" si="186"/>
        <v>#N/A</v>
      </c>
      <c r="AA385" s="112" t="str">
        <f t="shared" si="187"/>
        <v>No 2018 Annual Progress Report</v>
      </c>
      <c r="AB385" s="112" t="str">
        <f t="shared" si="188"/>
        <v>No 2018 Annual Progress Report</v>
      </c>
      <c r="AC385" s="100" t="e">
        <f>VLOOKUP(K385,'5th Cycle APR Raw Data-Final'!$A$3:$P$1977,14,FALSE)</f>
        <v>#N/A</v>
      </c>
      <c r="AD385" s="100">
        <f>IF(AN385&lt;1,SUMIFS('5th Cycle APR Raw Data-Final'!$O$3:$O$1977,'5th Cycle APR Raw Data-Final'!$A$3:$A$1977,'SB35 Determination Data'!$K385,'5th Cycle APR Raw Data-Final'!$T$3:$T$1977,"&gt;="&amp;'SB35 Determination Data'!$F385,'5th Cycle APR Raw Data-Final'!$T$3:$T$1977,"&lt;"&amp;E385),SUMIFS('5th Cycle APR Raw Data-Final'!$O$3:$O$1977,'5th Cycle APR Raw Data-Final'!$A$3:$A$1977,'SB35 Determination Data'!$K385,'5th Cycle APR Raw Data-Final'!$T$3:$T$1977,"&gt;="&amp;'SB35 Determination Data'!$F385,'5th Cycle APR Raw Data-Final'!$T$3:$T$1977,"&lt;="&amp;G385))</f>
        <v>0</v>
      </c>
      <c r="AE385" s="100" t="e">
        <f t="shared" si="189"/>
        <v>#N/A</v>
      </c>
      <c r="AF385" s="112" t="str">
        <f t="shared" si="190"/>
        <v>No 2018 Annual Progress Report</v>
      </c>
      <c r="AG385" s="100" t="e">
        <f>VLOOKUP(K385,'5th Cycle APR Raw Data-Final'!$A$3:$P$1977,16,FALSE)</f>
        <v>#N/A</v>
      </c>
      <c r="AH385" s="100">
        <f>IF(AN385&lt;1,SUMIFS('5th Cycle APR Raw Data-Final'!$Q$3:$Q$1977,'5th Cycle APR Raw Data-Final'!$A$3:$A$1977,'SB35 Determination Data'!$K385,'5th Cycle APR Raw Data-Final'!$T$3:$T$1977,"&gt;="&amp;'SB35 Determination Data'!$F385,'5th Cycle APR Raw Data-Final'!$T$3:$T$1977,"&lt;"&amp;E385),SUMIFS('5th Cycle APR Raw Data-Final'!$Q$3:$Q$1977,'5th Cycle APR Raw Data-Final'!$A$3:$A$1977,'SB35 Determination Data'!$K385,'5th Cycle APR Raw Data-Final'!$T$3:$T$1977,"&gt;="&amp;'SB35 Determination Data'!$F385,'5th Cycle APR Raw Data-Final'!$T$3:$T$1977,"&lt;="&amp;G385))</f>
        <v>0</v>
      </c>
      <c r="AI385" s="100" t="e">
        <f t="shared" si="191"/>
        <v>#N/A</v>
      </c>
      <c r="AJ385" s="112" t="str">
        <f t="shared" si="192"/>
        <v>No 2018 Annual Progress Report</v>
      </c>
      <c r="AK385" s="100" t="e">
        <f>VLOOKUP(K385,'5th Cycle APR Raw Data-Final'!$A$3:$R$1977,18,FALSE)</f>
        <v>#N/A</v>
      </c>
      <c r="AL385" s="100">
        <f>IF(AN385&lt;1,SUMIFS('5th Cycle APR Raw Data-Final'!$S$3:$S$1977,'5th Cycle APR Raw Data-Final'!$A$3:$A$1977,'SB35 Determination Data'!$K385,'5th Cycle APR Raw Data-Final'!$T$3:$T$1977,"&gt;="&amp;'SB35 Determination Data'!$F385,'5th Cycle APR Raw Data-Final'!$T$3:$T$1977,"&lt;"&amp;E385),SUMIFS('5th Cycle APR Raw Data-Final'!$S$3:$S$1977,'5th Cycle APR Raw Data-Final'!$A$3:$A$1977,'SB35 Determination Data'!$K385,'5th Cycle APR Raw Data-Final'!$T$3:$T$1977,"&gt;="&amp;'SB35 Determination Data'!$F385,'5th Cycle APR Raw Data-Final'!$T$3:$T$1977,"&lt;="&amp;G385))</f>
        <v>0</v>
      </c>
      <c r="AM385" s="100" t="e">
        <f t="shared" si="193"/>
        <v>#N/A</v>
      </c>
      <c r="AN385" s="114">
        <f t="shared" si="194"/>
        <v>0.375</v>
      </c>
      <c r="AO385" s="2" t="str">
        <f t="shared" si="195"/>
        <v>YES</v>
      </c>
      <c r="AP385" s="2" t="str">
        <f t="shared" si="196"/>
        <v>NO</v>
      </c>
      <c r="AQ385" s="2" t="str">
        <f t="shared" si="197"/>
        <v>NO</v>
      </c>
      <c r="AR385" s="124" t="str">
        <f>VLOOKUP(K385,'2018Submitted'!$A$2:$C$540,3,FALSE)</f>
        <v>No 2018 Annual Progress Report</v>
      </c>
      <c r="AS385" s="2" t="str">
        <f t="shared" si="198"/>
        <v>YES</v>
      </c>
      <c r="AT385" s="2" t="str">
        <f t="shared" si="199"/>
        <v>NO</v>
      </c>
    </row>
    <row r="386" spans="1:46" s="2" customFormat="1" ht="12.75" customHeight="1" x14ac:dyDescent="0.2">
      <c r="A386" s="2" t="s">
        <v>72</v>
      </c>
      <c r="B386" s="2" t="str">
        <f t="shared" si="172"/>
        <v>RIVERBANK</v>
      </c>
      <c r="C386" s="71">
        <f t="shared" si="173"/>
        <v>0.375</v>
      </c>
      <c r="D386" s="72">
        <f t="shared" si="174"/>
        <v>8</v>
      </c>
      <c r="E386" s="99">
        <f t="shared" si="175"/>
        <v>2020</v>
      </c>
      <c r="F386" s="99">
        <f t="shared" si="176"/>
        <v>2016</v>
      </c>
      <c r="G386" s="99" t="str">
        <f t="shared" si="177"/>
        <v>2023</v>
      </c>
      <c r="H386" s="2" t="str">
        <f t="shared" si="178"/>
        <v>12/31/2015</v>
      </c>
      <c r="I386" s="2" t="str">
        <f t="shared" si="179"/>
        <v>12/31/2023</v>
      </c>
      <c r="J386" s="2" t="s">
        <v>26</v>
      </c>
      <c r="K386" s="113" t="s">
        <v>252</v>
      </c>
      <c r="L386" s="100">
        <f>VLOOKUP(K386,'5th Cycle APR Raw Data-Final'!$A$3:$P$1977,6,FALSE)</f>
        <v>321</v>
      </c>
      <c r="M386" s="100">
        <f>IF(AN386&lt;1,SUMIFS('5th Cycle APR Raw Data-Final'!G$3:G$1977,'5th Cycle APR Raw Data-Final'!$A$3:$A$1977,'SB35 Determination Data'!$K386,'5th Cycle APR Raw Data-Final'!$T$3:$T$1977,"&gt;="&amp;'SB35 Determination Data'!$F386,'5th Cycle APR Raw Data-Final'!$T$3:$T$1977,"&lt;"&amp;E386),SUMIFS('5th Cycle APR Raw Data-Final'!G$3:G$1977,'5th Cycle APR Raw Data-Final'!$A$3:$A$1977,'SB35 Determination Data'!$K386,'5th Cycle APR Raw Data-Final'!$T$3:$T$1977,"&gt;="&amp;'SB35 Determination Data'!$F386,'5th Cycle APR Raw Data-Final'!$T$3:$T$1977,"&lt;="&amp;G386))</f>
        <v>33</v>
      </c>
      <c r="N386" s="100">
        <f>IF(AN386&lt;1,SUMIFS('5th Cycle APR Raw Data-Final'!H$3:H$1977,'5th Cycle APR Raw Data-Final'!$A$3:$A$1977,'SB35 Determination Data'!$K386,'5th Cycle APR Raw Data-Final'!$T$3:$T$1977,"&gt;="&amp;'SB35 Determination Data'!$F386,'5th Cycle APR Raw Data-Final'!$T$3:$T$1977,"&lt;"&amp;E386),SUMIFS('5th Cycle APR Raw Data-Final'!H$3:H$1977,'5th Cycle APR Raw Data-Final'!$A$3:$A$1977,'SB35 Determination Data'!$K386,'5th Cycle APR Raw Data-Final'!$T$3:$T$1977,"&gt;="&amp;'SB35 Determination Data'!$F386,'5th Cycle APR Raw Data-Final'!$T$3:$T$1977,"&lt;="&amp;G386))</f>
        <v>33</v>
      </c>
      <c r="O386" s="100">
        <f>IF(AN386&lt;1,SUMIFS('5th Cycle APR Raw Data-Final'!I$3:I$1977,'5th Cycle APR Raw Data-Final'!$A$3:$A$1977,'SB35 Determination Data'!$K386,'5th Cycle APR Raw Data-Final'!$T$3:$T$1977,"&gt;="&amp;'SB35 Determination Data'!$F386,'5th Cycle APR Raw Data-Final'!$T$3:$T$1977,"&lt;"&amp;E386),SUMIFS('5th Cycle APR Raw Data-Final'!I$3:I$1977,'5th Cycle APR Raw Data-Final'!$A$3:$A$1977,'SB35 Determination Data'!$K386,'5th Cycle APR Raw Data-Final'!$T$3:$T$1977,"&gt;="&amp;'SB35 Determination Data'!$F386,'5th Cycle APR Raw Data-Final'!$T$3:$T$1977,"&lt;="&amp;G386))</f>
        <v>0</v>
      </c>
      <c r="P386" s="100">
        <f t="shared" si="180"/>
        <v>288</v>
      </c>
      <c r="Q386" s="112">
        <f t="shared" si="181"/>
        <v>0.10280373831775701</v>
      </c>
      <c r="R386" s="101">
        <f t="shared" si="182"/>
        <v>120</v>
      </c>
      <c r="S386" s="101">
        <f t="shared" si="183"/>
        <v>0</v>
      </c>
      <c r="T386" s="100">
        <f>VLOOKUP(K386,'5th Cycle APR Raw Data-Final'!$A$3:$P$1977,10,FALSE)</f>
        <v>206</v>
      </c>
      <c r="U386" s="100">
        <f>IF(AN386&lt;1,SUMIFS('5th Cycle APR Raw Data-Final'!K$3:K$1977,'5th Cycle APR Raw Data-Final'!$A$3:$A$1977,'SB35 Determination Data'!$K386,'5th Cycle APR Raw Data-Final'!$T$3:$T$1977,"&gt;="&amp;'SB35 Determination Data'!$F386,'5th Cycle APR Raw Data-Final'!$T$3:$T$1977,"&lt;"&amp;E386),SUMIFS('5th Cycle APR Raw Data-Final'!K$3:K$1977,'5th Cycle APR Raw Data-Final'!$A$3:$A$1977,'SB35 Determination Data'!$K386,'5th Cycle APR Raw Data-Final'!$T$3:$T$1977,"&gt;="&amp;'SB35 Determination Data'!$F386,'5th Cycle APR Raw Data-Final'!$T$3:$T$1977,"&lt;="&amp;G386))</f>
        <v>38</v>
      </c>
      <c r="V386" s="100">
        <f>IF(AN386&lt;1,SUMIFS('5th Cycle APR Raw Data-Final'!L$3:L$1977,'5th Cycle APR Raw Data-Final'!$A$3:$A$1977,'SB35 Determination Data'!$K386,'5th Cycle APR Raw Data-Final'!$T$3:$T$1977,"&gt;="&amp;'SB35 Determination Data'!$F386,'5th Cycle APR Raw Data-Final'!$T$3:$T$1977,"&lt;"&amp;E386),SUMIFS('5th Cycle APR Raw Data-Final'!L$3:L$1977,'5th Cycle APR Raw Data-Final'!$A$3:$A$1977,'SB35 Determination Data'!$K386,'5th Cycle APR Raw Data-Final'!$T$3:$T$1977,"&gt;="&amp;'SB35 Determination Data'!$F386,'5th Cycle APR Raw Data-Final'!$T$3:$T$1977,"&lt;="&amp;G386))</f>
        <v>38</v>
      </c>
      <c r="W386" s="100">
        <f>IF(AN386&lt;1,SUMIFS('5th Cycle APR Raw Data-Final'!M$3:M$1977,'5th Cycle APR Raw Data-Final'!$A$3:$A$1977,'SB35 Determination Data'!$K386,'5th Cycle APR Raw Data-Final'!$T$3:$T$1977,"&gt;="&amp;'SB35 Determination Data'!$F386,'5th Cycle APR Raw Data-Final'!$T$3:$T$1977,"&lt;"&amp;E386),SUMIFS('5th Cycle APR Raw Data-Final'!M$3:M$1977,'5th Cycle APR Raw Data-Final'!$A$3:$A$1977,'SB35 Determination Data'!$K386,'5th Cycle APR Raw Data-Final'!$T$3:$T$1977,"&gt;="&amp;'SB35 Determination Data'!$F386,'5th Cycle APR Raw Data-Final'!$T$3:$T$1977,"&lt;="&amp;G386))</f>
        <v>0</v>
      </c>
      <c r="X386" s="100">
        <f t="shared" si="184"/>
        <v>168</v>
      </c>
      <c r="Y386" s="100">
        <f t="shared" si="185"/>
        <v>38</v>
      </c>
      <c r="Z386" s="100">
        <f t="shared" si="186"/>
        <v>168</v>
      </c>
      <c r="AA386" s="112">
        <f t="shared" si="187"/>
        <v>0.18446601941747573</v>
      </c>
      <c r="AB386" s="112">
        <f t="shared" si="188"/>
        <v>0.18446601941747573</v>
      </c>
      <c r="AC386" s="100">
        <f>VLOOKUP(K386,'5th Cycle APR Raw Data-Final'!$A$3:$P$1977,14,FALSE)</f>
        <v>217</v>
      </c>
      <c r="AD386" s="100">
        <f>IF(AN386&lt;1,SUMIFS('5th Cycle APR Raw Data-Final'!$O$3:$O$1977,'5th Cycle APR Raw Data-Final'!$A$3:$A$1977,'SB35 Determination Data'!$K386,'5th Cycle APR Raw Data-Final'!$T$3:$T$1977,"&gt;="&amp;'SB35 Determination Data'!$F386,'5th Cycle APR Raw Data-Final'!$T$3:$T$1977,"&lt;"&amp;E386),SUMIFS('5th Cycle APR Raw Data-Final'!$O$3:$O$1977,'5th Cycle APR Raw Data-Final'!$A$3:$A$1977,'SB35 Determination Data'!$K386,'5th Cycle APR Raw Data-Final'!$T$3:$T$1977,"&gt;="&amp;'SB35 Determination Data'!$F386,'5th Cycle APR Raw Data-Final'!$T$3:$T$1977,"&lt;="&amp;G386))</f>
        <v>0</v>
      </c>
      <c r="AE386" s="100">
        <f t="shared" si="189"/>
        <v>217</v>
      </c>
      <c r="AF386" s="112">
        <f t="shared" si="190"/>
        <v>0</v>
      </c>
      <c r="AG386" s="100">
        <f>VLOOKUP(K386,'5th Cycle APR Raw Data-Final'!$A$3:$P$1977,16,FALSE)</f>
        <v>536</v>
      </c>
      <c r="AH386" s="100">
        <f>IF(AN386&lt;1,SUMIFS('5th Cycle APR Raw Data-Final'!$Q$3:$Q$1977,'5th Cycle APR Raw Data-Final'!$A$3:$A$1977,'SB35 Determination Data'!$K386,'5th Cycle APR Raw Data-Final'!$T$3:$T$1977,"&gt;="&amp;'SB35 Determination Data'!$F386,'5th Cycle APR Raw Data-Final'!$T$3:$T$1977,"&lt;"&amp;E386),SUMIFS('5th Cycle APR Raw Data-Final'!$Q$3:$Q$1977,'5th Cycle APR Raw Data-Final'!$A$3:$A$1977,'SB35 Determination Data'!$K386,'5th Cycle APR Raw Data-Final'!$T$3:$T$1977,"&gt;="&amp;'SB35 Determination Data'!$F386,'5th Cycle APR Raw Data-Final'!$T$3:$T$1977,"&lt;="&amp;G386))</f>
        <v>103</v>
      </c>
      <c r="AI386" s="100">
        <f t="shared" si="191"/>
        <v>433</v>
      </c>
      <c r="AJ386" s="112">
        <f t="shared" si="192"/>
        <v>0.19216417910447761</v>
      </c>
      <c r="AK386" s="100">
        <f>VLOOKUP(K386,'5th Cycle APR Raw Data-Final'!$A$3:$R$1977,18,FALSE)</f>
        <v>1280</v>
      </c>
      <c r="AL386" s="100">
        <f>IF(AN386&lt;1,SUMIFS('5th Cycle APR Raw Data-Final'!$S$3:$S$1977,'5th Cycle APR Raw Data-Final'!$A$3:$A$1977,'SB35 Determination Data'!$K386,'5th Cycle APR Raw Data-Final'!$T$3:$T$1977,"&gt;="&amp;'SB35 Determination Data'!$F386,'5th Cycle APR Raw Data-Final'!$T$3:$T$1977,"&lt;"&amp;E386),SUMIFS('5th Cycle APR Raw Data-Final'!$S$3:$S$1977,'5th Cycle APR Raw Data-Final'!$A$3:$A$1977,'SB35 Determination Data'!$K386,'5th Cycle APR Raw Data-Final'!$T$3:$T$1977,"&gt;="&amp;'SB35 Determination Data'!$F386,'5th Cycle APR Raw Data-Final'!$T$3:$T$1977,"&lt;="&amp;G386))</f>
        <v>174</v>
      </c>
      <c r="AM386" s="100">
        <f t="shared" si="193"/>
        <v>1106</v>
      </c>
      <c r="AN386" s="114">
        <f t="shared" si="194"/>
        <v>0.375</v>
      </c>
      <c r="AO386" s="2" t="str">
        <f t="shared" si="195"/>
        <v>YES</v>
      </c>
      <c r="AP386" s="2" t="str">
        <f t="shared" si="196"/>
        <v>NO</v>
      </c>
      <c r="AQ386" s="2" t="str">
        <f t="shared" si="197"/>
        <v>NO</v>
      </c>
      <c r="AR386" s="124" t="str">
        <f>VLOOKUP(K386,'2018Submitted'!$A$2:$C$540,3,FALSE)</f>
        <v>Successful</v>
      </c>
      <c r="AS386" s="2" t="str">
        <f t="shared" si="198"/>
        <v>NO</v>
      </c>
      <c r="AT386" s="2" t="str">
        <f t="shared" si="199"/>
        <v>NO</v>
      </c>
    </row>
    <row r="387" spans="1:46" s="2" customFormat="1" ht="12.75" customHeight="1" x14ac:dyDescent="0.2">
      <c r="A387" s="2" t="s">
        <v>35</v>
      </c>
      <c r="B387" s="2" t="str">
        <f t="shared" si="172"/>
        <v>RIVERSIDE</v>
      </c>
      <c r="C387" s="71">
        <f t="shared" si="173"/>
        <v>0.625</v>
      </c>
      <c r="D387" s="72">
        <f t="shared" si="174"/>
        <v>8</v>
      </c>
      <c r="E387" s="99">
        <f t="shared" si="175"/>
        <v>2018</v>
      </c>
      <c r="F387" s="99">
        <f t="shared" si="176"/>
        <v>2014</v>
      </c>
      <c r="G387" s="99" t="str">
        <f t="shared" si="177"/>
        <v>2021</v>
      </c>
      <c r="H387" s="2" t="str">
        <f t="shared" si="178"/>
        <v>10/15/2013</v>
      </c>
      <c r="I387" s="2" t="str">
        <f t="shared" si="179"/>
        <v>10/15/2021</v>
      </c>
      <c r="J387" s="2" t="s">
        <v>3</v>
      </c>
      <c r="K387" s="113" t="s">
        <v>35</v>
      </c>
      <c r="L387" s="100">
        <f>VLOOKUP(K387,'5th Cycle APR Raw Data-Final'!$A$3:$P$1977,6,FALSE)</f>
        <v>2002</v>
      </c>
      <c r="M387" s="100">
        <f>IF(AN387&lt;1,SUMIFS('5th Cycle APR Raw Data-Final'!G$3:G$1977,'5th Cycle APR Raw Data-Final'!$A$3:$A$1977,'SB35 Determination Data'!$K387,'5th Cycle APR Raw Data-Final'!$T$3:$T$1977,"&gt;="&amp;'SB35 Determination Data'!$F387,'5th Cycle APR Raw Data-Final'!$T$3:$T$1977,"&lt;"&amp;E387),SUMIFS('5th Cycle APR Raw Data-Final'!G$3:G$1977,'5th Cycle APR Raw Data-Final'!$A$3:$A$1977,'SB35 Determination Data'!$K387,'5th Cycle APR Raw Data-Final'!$T$3:$T$1977,"&gt;="&amp;'SB35 Determination Data'!$F387,'5th Cycle APR Raw Data-Final'!$T$3:$T$1977,"&lt;="&amp;G387))</f>
        <v>0</v>
      </c>
      <c r="N387" s="100">
        <f>IF(AN387&lt;1,SUMIFS('5th Cycle APR Raw Data-Final'!H$3:H$1977,'5th Cycle APR Raw Data-Final'!$A$3:$A$1977,'SB35 Determination Data'!$K387,'5th Cycle APR Raw Data-Final'!$T$3:$T$1977,"&gt;="&amp;'SB35 Determination Data'!$F387,'5th Cycle APR Raw Data-Final'!$T$3:$T$1977,"&lt;"&amp;E387),SUMIFS('5th Cycle APR Raw Data-Final'!H$3:H$1977,'5th Cycle APR Raw Data-Final'!$A$3:$A$1977,'SB35 Determination Data'!$K387,'5th Cycle APR Raw Data-Final'!$T$3:$T$1977,"&gt;="&amp;'SB35 Determination Data'!$F387,'5th Cycle APR Raw Data-Final'!$T$3:$T$1977,"&lt;="&amp;G387))</f>
        <v>0</v>
      </c>
      <c r="O387" s="100">
        <f>IF(AN387&lt;1,SUMIFS('5th Cycle APR Raw Data-Final'!I$3:I$1977,'5th Cycle APR Raw Data-Final'!$A$3:$A$1977,'SB35 Determination Data'!$K387,'5th Cycle APR Raw Data-Final'!$T$3:$T$1977,"&gt;="&amp;'SB35 Determination Data'!$F387,'5th Cycle APR Raw Data-Final'!$T$3:$T$1977,"&lt;"&amp;E387),SUMIFS('5th Cycle APR Raw Data-Final'!I$3:I$1977,'5th Cycle APR Raw Data-Final'!$A$3:$A$1977,'SB35 Determination Data'!$K387,'5th Cycle APR Raw Data-Final'!$T$3:$T$1977,"&gt;="&amp;'SB35 Determination Data'!$F387,'5th Cycle APR Raw Data-Final'!$T$3:$T$1977,"&lt;="&amp;G387))</f>
        <v>0</v>
      </c>
      <c r="P387" s="100">
        <f t="shared" si="180"/>
        <v>2002</v>
      </c>
      <c r="Q387" s="112">
        <f t="shared" si="181"/>
        <v>0</v>
      </c>
      <c r="R387" s="101">
        <f t="shared" si="182"/>
        <v>1001</v>
      </c>
      <c r="S387" s="101">
        <f t="shared" si="183"/>
        <v>0</v>
      </c>
      <c r="T387" s="100">
        <f>VLOOKUP(K387,'5th Cycle APR Raw Data-Final'!$A$3:$P$1977,10,FALSE)</f>
        <v>1336</v>
      </c>
      <c r="U387" s="100">
        <f>IF(AN387&lt;1,SUMIFS('5th Cycle APR Raw Data-Final'!K$3:K$1977,'5th Cycle APR Raw Data-Final'!$A$3:$A$1977,'SB35 Determination Data'!$K387,'5th Cycle APR Raw Data-Final'!$T$3:$T$1977,"&gt;="&amp;'SB35 Determination Data'!$F387,'5th Cycle APR Raw Data-Final'!$T$3:$T$1977,"&lt;"&amp;E387),SUMIFS('5th Cycle APR Raw Data-Final'!K$3:K$1977,'5th Cycle APR Raw Data-Final'!$A$3:$A$1977,'SB35 Determination Data'!$K387,'5th Cycle APR Raw Data-Final'!$T$3:$T$1977,"&gt;="&amp;'SB35 Determination Data'!$F387,'5th Cycle APR Raw Data-Final'!$T$3:$T$1977,"&lt;="&amp;G387))</f>
        <v>0</v>
      </c>
      <c r="V387" s="100">
        <f>IF(AN387&lt;1,SUMIFS('5th Cycle APR Raw Data-Final'!L$3:L$1977,'5th Cycle APR Raw Data-Final'!$A$3:$A$1977,'SB35 Determination Data'!$K387,'5th Cycle APR Raw Data-Final'!$T$3:$T$1977,"&gt;="&amp;'SB35 Determination Data'!$F387,'5th Cycle APR Raw Data-Final'!$T$3:$T$1977,"&lt;"&amp;E387),SUMIFS('5th Cycle APR Raw Data-Final'!L$3:L$1977,'5th Cycle APR Raw Data-Final'!$A$3:$A$1977,'SB35 Determination Data'!$K387,'5th Cycle APR Raw Data-Final'!$T$3:$T$1977,"&gt;="&amp;'SB35 Determination Data'!$F387,'5th Cycle APR Raw Data-Final'!$T$3:$T$1977,"&lt;="&amp;G387))</f>
        <v>0</v>
      </c>
      <c r="W387" s="100">
        <f>IF(AN387&lt;1,SUMIFS('5th Cycle APR Raw Data-Final'!M$3:M$1977,'5th Cycle APR Raw Data-Final'!$A$3:$A$1977,'SB35 Determination Data'!$K387,'5th Cycle APR Raw Data-Final'!$T$3:$T$1977,"&gt;="&amp;'SB35 Determination Data'!$F387,'5th Cycle APR Raw Data-Final'!$T$3:$T$1977,"&lt;"&amp;E387),SUMIFS('5th Cycle APR Raw Data-Final'!M$3:M$1977,'5th Cycle APR Raw Data-Final'!$A$3:$A$1977,'SB35 Determination Data'!$K387,'5th Cycle APR Raw Data-Final'!$T$3:$T$1977,"&gt;="&amp;'SB35 Determination Data'!$F387,'5th Cycle APR Raw Data-Final'!$T$3:$T$1977,"&lt;="&amp;G387))</f>
        <v>0</v>
      </c>
      <c r="X387" s="100">
        <f t="shared" si="184"/>
        <v>1336</v>
      </c>
      <c r="Y387" s="100">
        <f t="shared" si="185"/>
        <v>0</v>
      </c>
      <c r="Z387" s="100">
        <f t="shared" si="186"/>
        <v>1336</v>
      </c>
      <c r="AA387" s="112">
        <f t="shared" si="187"/>
        <v>0</v>
      </c>
      <c r="AB387" s="112">
        <f t="shared" si="188"/>
        <v>0</v>
      </c>
      <c r="AC387" s="100">
        <f>VLOOKUP(K387,'5th Cycle APR Raw Data-Final'!$A$3:$P$1977,14,FALSE)</f>
        <v>1503</v>
      </c>
      <c r="AD387" s="100">
        <f>IF(AN387&lt;1,SUMIFS('5th Cycle APR Raw Data-Final'!$O$3:$O$1977,'5th Cycle APR Raw Data-Final'!$A$3:$A$1977,'SB35 Determination Data'!$K387,'5th Cycle APR Raw Data-Final'!$T$3:$T$1977,"&gt;="&amp;'SB35 Determination Data'!$F387,'5th Cycle APR Raw Data-Final'!$T$3:$T$1977,"&lt;"&amp;E387),SUMIFS('5th Cycle APR Raw Data-Final'!$O$3:$O$1977,'5th Cycle APR Raw Data-Final'!$A$3:$A$1977,'SB35 Determination Data'!$K387,'5th Cycle APR Raw Data-Final'!$T$3:$T$1977,"&gt;="&amp;'SB35 Determination Data'!$F387,'5th Cycle APR Raw Data-Final'!$T$3:$T$1977,"&lt;="&amp;G387))</f>
        <v>12</v>
      </c>
      <c r="AE387" s="100">
        <f t="shared" si="189"/>
        <v>1491</v>
      </c>
      <c r="AF387" s="112">
        <f t="shared" si="190"/>
        <v>7.9840319361277438E-3</v>
      </c>
      <c r="AG387" s="100">
        <f>VLOOKUP(K387,'5th Cycle APR Raw Data-Final'!$A$3:$P$1977,16,FALSE)</f>
        <v>3442</v>
      </c>
      <c r="AH387" s="100">
        <f>IF(AN387&lt;1,SUMIFS('5th Cycle APR Raw Data-Final'!$Q$3:$Q$1977,'5th Cycle APR Raw Data-Final'!$A$3:$A$1977,'SB35 Determination Data'!$K387,'5th Cycle APR Raw Data-Final'!$T$3:$T$1977,"&gt;="&amp;'SB35 Determination Data'!$F387,'5th Cycle APR Raw Data-Final'!$T$3:$T$1977,"&lt;"&amp;E387),SUMIFS('5th Cycle APR Raw Data-Final'!$Q$3:$Q$1977,'5th Cycle APR Raw Data-Final'!$A$3:$A$1977,'SB35 Determination Data'!$K387,'5th Cycle APR Raw Data-Final'!$T$3:$T$1977,"&gt;="&amp;'SB35 Determination Data'!$F387,'5th Cycle APR Raw Data-Final'!$T$3:$T$1977,"&lt;="&amp;G387))</f>
        <v>70</v>
      </c>
      <c r="AI387" s="100">
        <f t="shared" si="191"/>
        <v>3372</v>
      </c>
      <c r="AJ387" s="112">
        <f t="shared" si="192"/>
        <v>2.0337013364323069E-2</v>
      </c>
      <c r="AK387" s="100">
        <f>VLOOKUP(K387,'5th Cycle APR Raw Data-Final'!$A$3:$R$1977,18,FALSE)</f>
        <v>8283</v>
      </c>
      <c r="AL387" s="100">
        <f>IF(AN387&lt;1,SUMIFS('5th Cycle APR Raw Data-Final'!$S$3:$S$1977,'5th Cycle APR Raw Data-Final'!$A$3:$A$1977,'SB35 Determination Data'!$K387,'5th Cycle APR Raw Data-Final'!$T$3:$T$1977,"&gt;="&amp;'SB35 Determination Data'!$F387,'5th Cycle APR Raw Data-Final'!$T$3:$T$1977,"&lt;"&amp;E387),SUMIFS('5th Cycle APR Raw Data-Final'!$S$3:$S$1977,'5th Cycle APR Raw Data-Final'!$A$3:$A$1977,'SB35 Determination Data'!$K387,'5th Cycle APR Raw Data-Final'!$T$3:$T$1977,"&gt;="&amp;'SB35 Determination Data'!$F387,'5th Cycle APR Raw Data-Final'!$T$3:$T$1977,"&lt;="&amp;G387))</f>
        <v>82</v>
      </c>
      <c r="AM387" s="100">
        <f t="shared" si="193"/>
        <v>8201</v>
      </c>
      <c r="AN387" s="114">
        <f t="shared" si="194"/>
        <v>0.5</v>
      </c>
      <c r="AO387" s="2" t="str">
        <f t="shared" si="195"/>
        <v>YES</v>
      </c>
      <c r="AP387" s="2" t="str">
        <f t="shared" si="196"/>
        <v>NO</v>
      </c>
      <c r="AQ387" s="2" t="str">
        <f t="shared" si="197"/>
        <v>NO</v>
      </c>
      <c r="AR387" s="124" t="str">
        <f>VLOOKUP(K387,'2018Submitted'!$A$2:$C$540,3,FALSE)</f>
        <v>Successful</v>
      </c>
      <c r="AS387" s="2" t="str">
        <f t="shared" si="198"/>
        <v>NO</v>
      </c>
      <c r="AT387" s="2" t="str">
        <f t="shared" si="199"/>
        <v>NO</v>
      </c>
    </row>
    <row r="388" spans="1:46" s="2" customFormat="1" ht="12.75" customHeight="1" x14ac:dyDescent="0.2">
      <c r="A388" s="2" t="s">
        <v>35</v>
      </c>
      <c r="B388" s="2" t="str">
        <f t="shared" si="172"/>
        <v>RIVERSIDE COUNTY</v>
      </c>
      <c r="C388" s="71">
        <f t="shared" si="173"/>
        <v>0.625</v>
      </c>
      <c r="D388" s="72">
        <f t="shared" si="174"/>
        <v>8</v>
      </c>
      <c r="E388" s="99">
        <f t="shared" si="175"/>
        <v>2018</v>
      </c>
      <c r="F388" s="99">
        <f t="shared" si="176"/>
        <v>2014</v>
      </c>
      <c r="G388" s="99" t="str">
        <f t="shared" si="177"/>
        <v>2021</v>
      </c>
      <c r="H388" s="2" t="str">
        <f t="shared" si="178"/>
        <v>10/15/2013</v>
      </c>
      <c r="I388" s="2" t="str">
        <f t="shared" si="179"/>
        <v>10/15/2021</v>
      </c>
      <c r="J388" s="2" t="s">
        <v>3</v>
      </c>
      <c r="K388" s="113" t="s">
        <v>253</v>
      </c>
      <c r="L388" s="100">
        <f>VLOOKUP(K388,'5th Cycle APR Raw Data-Final'!$A$3:$P$1977,6,FALSE)</f>
        <v>7173</v>
      </c>
      <c r="M388" s="100">
        <f>IF(AN388&lt;1,SUMIFS('5th Cycle APR Raw Data-Final'!G$3:G$1977,'5th Cycle APR Raw Data-Final'!$A$3:$A$1977,'SB35 Determination Data'!$K388,'5th Cycle APR Raw Data-Final'!$T$3:$T$1977,"&gt;="&amp;'SB35 Determination Data'!$F388,'5th Cycle APR Raw Data-Final'!$T$3:$T$1977,"&lt;"&amp;E388),SUMIFS('5th Cycle APR Raw Data-Final'!G$3:G$1977,'5th Cycle APR Raw Data-Final'!$A$3:$A$1977,'SB35 Determination Data'!$K388,'5th Cycle APR Raw Data-Final'!$T$3:$T$1977,"&gt;="&amp;'SB35 Determination Data'!$F388,'5th Cycle APR Raw Data-Final'!$T$3:$T$1977,"&lt;="&amp;G388))</f>
        <v>164</v>
      </c>
      <c r="N388" s="100">
        <f>IF(AN388&lt;1,SUMIFS('5th Cycle APR Raw Data-Final'!H$3:H$1977,'5th Cycle APR Raw Data-Final'!$A$3:$A$1977,'SB35 Determination Data'!$K388,'5th Cycle APR Raw Data-Final'!$T$3:$T$1977,"&gt;="&amp;'SB35 Determination Data'!$F388,'5th Cycle APR Raw Data-Final'!$T$3:$T$1977,"&lt;"&amp;E388),SUMIFS('5th Cycle APR Raw Data-Final'!H$3:H$1977,'5th Cycle APR Raw Data-Final'!$A$3:$A$1977,'SB35 Determination Data'!$K388,'5th Cycle APR Raw Data-Final'!$T$3:$T$1977,"&gt;="&amp;'SB35 Determination Data'!$F388,'5th Cycle APR Raw Data-Final'!$T$3:$T$1977,"&lt;="&amp;G388))</f>
        <v>155</v>
      </c>
      <c r="O388" s="100">
        <f>IF(AN388&lt;1,SUMIFS('5th Cycle APR Raw Data-Final'!I$3:I$1977,'5th Cycle APR Raw Data-Final'!$A$3:$A$1977,'SB35 Determination Data'!$K388,'5th Cycle APR Raw Data-Final'!$T$3:$T$1977,"&gt;="&amp;'SB35 Determination Data'!$F388,'5th Cycle APR Raw Data-Final'!$T$3:$T$1977,"&lt;"&amp;E388),SUMIFS('5th Cycle APR Raw Data-Final'!I$3:I$1977,'5th Cycle APR Raw Data-Final'!$A$3:$A$1977,'SB35 Determination Data'!$K388,'5th Cycle APR Raw Data-Final'!$T$3:$T$1977,"&gt;="&amp;'SB35 Determination Data'!$F388,'5th Cycle APR Raw Data-Final'!$T$3:$T$1977,"&lt;="&amp;G388))</f>
        <v>9</v>
      </c>
      <c r="P388" s="100">
        <f t="shared" si="180"/>
        <v>7009</v>
      </c>
      <c r="Q388" s="112">
        <f t="shared" si="181"/>
        <v>2.2863515962637668E-2</v>
      </c>
      <c r="R388" s="101">
        <f t="shared" si="182"/>
        <v>3587</v>
      </c>
      <c r="S388" s="101">
        <f t="shared" si="183"/>
        <v>0</v>
      </c>
      <c r="T388" s="100">
        <f>VLOOKUP(K388,'5th Cycle APR Raw Data-Final'!$A$3:$P$1977,10,FALSE)</f>
        <v>4871</v>
      </c>
      <c r="U388" s="100">
        <f>IF(AN388&lt;1,SUMIFS('5th Cycle APR Raw Data-Final'!K$3:K$1977,'5th Cycle APR Raw Data-Final'!$A$3:$A$1977,'SB35 Determination Data'!$K388,'5th Cycle APR Raw Data-Final'!$T$3:$T$1977,"&gt;="&amp;'SB35 Determination Data'!$F388,'5th Cycle APR Raw Data-Final'!$T$3:$T$1977,"&lt;"&amp;E388),SUMIFS('5th Cycle APR Raw Data-Final'!K$3:K$1977,'5th Cycle APR Raw Data-Final'!$A$3:$A$1977,'SB35 Determination Data'!$K388,'5th Cycle APR Raw Data-Final'!$T$3:$T$1977,"&gt;="&amp;'SB35 Determination Data'!$F388,'5th Cycle APR Raw Data-Final'!$T$3:$T$1977,"&lt;="&amp;G388))</f>
        <v>82</v>
      </c>
      <c r="V388" s="100">
        <f>IF(AN388&lt;1,SUMIFS('5th Cycle APR Raw Data-Final'!L$3:L$1977,'5th Cycle APR Raw Data-Final'!$A$3:$A$1977,'SB35 Determination Data'!$K388,'5th Cycle APR Raw Data-Final'!$T$3:$T$1977,"&gt;="&amp;'SB35 Determination Data'!$F388,'5th Cycle APR Raw Data-Final'!$T$3:$T$1977,"&lt;"&amp;E388),SUMIFS('5th Cycle APR Raw Data-Final'!L$3:L$1977,'5th Cycle APR Raw Data-Final'!$A$3:$A$1977,'SB35 Determination Data'!$K388,'5th Cycle APR Raw Data-Final'!$T$3:$T$1977,"&gt;="&amp;'SB35 Determination Data'!$F388,'5th Cycle APR Raw Data-Final'!$T$3:$T$1977,"&lt;="&amp;G388))</f>
        <v>82</v>
      </c>
      <c r="W388" s="100">
        <f>IF(AN388&lt;1,SUMIFS('5th Cycle APR Raw Data-Final'!M$3:M$1977,'5th Cycle APR Raw Data-Final'!$A$3:$A$1977,'SB35 Determination Data'!$K388,'5th Cycle APR Raw Data-Final'!$T$3:$T$1977,"&gt;="&amp;'SB35 Determination Data'!$F388,'5th Cycle APR Raw Data-Final'!$T$3:$T$1977,"&lt;"&amp;E388),SUMIFS('5th Cycle APR Raw Data-Final'!M$3:M$1977,'5th Cycle APR Raw Data-Final'!$A$3:$A$1977,'SB35 Determination Data'!$K388,'5th Cycle APR Raw Data-Final'!$T$3:$T$1977,"&gt;="&amp;'SB35 Determination Data'!$F388,'5th Cycle APR Raw Data-Final'!$T$3:$T$1977,"&lt;="&amp;G388))</f>
        <v>0</v>
      </c>
      <c r="X388" s="100">
        <f t="shared" si="184"/>
        <v>4789</v>
      </c>
      <c r="Y388" s="100">
        <f t="shared" si="185"/>
        <v>82</v>
      </c>
      <c r="Z388" s="100">
        <f t="shared" si="186"/>
        <v>4789</v>
      </c>
      <c r="AA388" s="112">
        <f t="shared" si="187"/>
        <v>1.6834325600492712E-2</v>
      </c>
      <c r="AB388" s="112">
        <f t="shared" si="188"/>
        <v>1.6834325600492712E-2</v>
      </c>
      <c r="AC388" s="100">
        <f>VLOOKUP(K388,'5th Cycle APR Raw Data-Final'!$A$3:$P$1977,14,FALSE)</f>
        <v>5534</v>
      </c>
      <c r="AD388" s="100">
        <f>IF(AN388&lt;1,SUMIFS('5th Cycle APR Raw Data-Final'!$O$3:$O$1977,'5th Cycle APR Raw Data-Final'!$A$3:$A$1977,'SB35 Determination Data'!$K388,'5th Cycle APR Raw Data-Final'!$T$3:$T$1977,"&gt;="&amp;'SB35 Determination Data'!$F388,'5th Cycle APR Raw Data-Final'!$T$3:$T$1977,"&lt;"&amp;E388),SUMIFS('5th Cycle APR Raw Data-Final'!$O$3:$O$1977,'5th Cycle APR Raw Data-Final'!$A$3:$A$1977,'SB35 Determination Data'!$K388,'5th Cycle APR Raw Data-Final'!$T$3:$T$1977,"&gt;="&amp;'SB35 Determination Data'!$F388,'5th Cycle APR Raw Data-Final'!$T$3:$T$1977,"&lt;="&amp;G388))</f>
        <v>1033</v>
      </c>
      <c r="AE388" s="100">
        <f t="shared" si="189"/>
        <v>4501</v>
      </c>
      <c r="AF388" s="112">
        <f t="shared" si="190"/>
        <v>0.18666425731839537</v>
      </c>
      <c r="AG388" s="100">
        <f>VLOOKUP(K388,'5th Cycle APR Raw Data-Final'!$A$3:$P$1977,16,FALSE)</f>
        <v>12725</v>
      </c>
      <c r="AH388" s="100">
        <f>IF(AN388&lt;1,SUMIFS('5th Cycle APR Raw Data-Final'!$Q$3:$Q$1977,'5th Cycle APR Raw Data-Final'!$A$3:$A$1977,'SB35 Determination Data'!$K388,'5th Cycle APR Raw Data-Final'!$T$3:$T$1977,"&gt;="&amp;'SB35 Determination Data'!$F388,'5th Cycle APR Raw Data-Final'!$T$3:$T$1977,"&lt;"&amp;E388),SUMIFS('5th Cycle APR Raw Data-Final'!$Q$3:$Q$1977,'5th Cycle APR Raw Data-Final'!$A$3:$A$1977,'SB35 Determination Data'!$K388,'5th Cycle APR Raw Data-Final'!$T$3:$T$1977,"&gt;="&amp;'SB35 Determination Data'!$F388,'5th Cycle APR Raw Data-Final'!$T$3:$T$1977,"&lt;="&amp;G388))</f>
        <v>2000</v>
      </c>
      <c r="AI388" s="100">
        <f t="shared" si="191"/>
        <v>10725</v>
      </c>
      <c r="AJ388" s="112">
        <f t="shared" si="192"/>
        <v>0.15717092337917485</v>
      </c>
      <c r="AK388" s="100">
        <f>VLOOKUP(K388,'5th Cycle APR Raw Data-Final'!$A$3:$R$1977,18,FALSE)</f>
        <v>30303</v>
      </c>
      <c r="AL388" s="100">
        <f>IF(AN388&lt;1,SUMIFS('5th Cycle APR Raw Data-Final'!$S$3:$S$1977,'5th Cycle APR Raw Data-Final'!$A$3:$A$1977,'SB35 Determination Data'!$K388,'5th Cycle APR Raw Data-Final'!$T$3:$T$1977,"&gt;="&amp;'SB35 Determination Data'!$F388,'5th Cycle APR Raw Data-Final'!$T$3:$T$1977,"&lt;"&amp;E388),SUMIFS('5th Cycle APR Raw Data-Final'!$S$3:$S$1977,'5th Cycle APR Raw Data-Final'!$A$3:$A$1977,'SB35 Determination Data'!$K388,'5th Cycle APR Raw Data-Final'!$T$3:$T$1977,"&gt;="&amp;'SB35 Determination Data'!$F388,'5th Cycle APR Raw Data-Final'!$T$3:$T$1977,"&lt;="&amp;G388))</f>
        <v>3279</v>
      </c>
      <c r="AM388" s="100">
        <f t="shared" si="193"/>
        <v>27024</v>
      </c>
      <c r="AN388" s="114">
        <f t="shared" si="194"/>
        <v>0.5</v>
      </c>
      <c r="AO388" s="2" t="str">
        <f t="shared" si="195"/>
        <v>YES</v>
      </c>
      <c r="AP388" s="2" t="str">
        <f t="shared" si="196"/>
        <v>NO</v>
      </c>
      <c r="AQ388" s="2" t="str">
        <f t="shared" si="197"/>
        <v>NO</v>
      </c>
      <c r="AR388" s="124" t="str">
        <f>VLOOKUP(K388,'2018Submitted'!$A$2:$C$540,3,FALSE)</f>
        <v>Successful</v>
      </c>
      <c r="AS388" s="2" t="str">
        <f t="shared" si="198"/>
        <v>NO</v>
      </c>
      <c r="AT388" s="2" t="str">
        <f t="shared" si="199"/>
        <v>NO</v>
      </c>
    </row>
    <row r="389" spans="1:46" s="2" customFormat="1" ht="12.75" customHeight="1" x14ac:dyDescent="0.2">
      <c r="A389" s="2" t="s">
        <v>31</v>
      </c>
      <c r="B389" s="2" t="str">
        <f t="shared" si="172"/>
        <v>ROCKLIN</v>
      </c>
      <c r="C389" s="71">
        <f t="shared" si="173"/>
        <v>0.625</v>
      </c>
      <c r="D389" s="72">
        <f t="shared" si="174"/>
        <v>8</v>
      </c>
      <c r="E389" s="99">
        <f t="shared" si="175"/>
        <v>2018</v>
      </c>
      <c r="F389" s="99">
        <f t="shared" si="176"/>
        <v>2014</v>
      </c>
      <c r="G389" s="99" t="str">
        <f t="shared" si="177"/>
        <v>2021</v>
      </c>
      <c r="H389" s="2" t="str">
        <f t="shared" si="178"/>
        <v>10/31/2013</v>
      </c>
      <c r="I389" s="2" t="str">
        <f t="shared" si="179"/>
        <v>10/31/2021</v>
      </c>
      <c r="J389" s="2" t="s">
        <v>32</v>
      </c>
      <c r="K389" s="113" t="s">
        <v>254</v>
      </c>
      <c r="L389" s="100">
        <f>VLOOKUP(K389,'5th Cycle APR Raw Data-Final'!$A$3:$P$1977,6,FALSE)</f>
        <v>1040</v>
      </c>
      <c r="M389" s="100">
        <f>IF(AN389&lt;1,SUMIFS('5th Cycle APR Raw Data-Final'!G$3:G$1977,'5th Cycle APR Raw Data-Final'!$A$3:$A$1977,'SB35 Determination Data'!$K389,'5th Cycle APR Raw Data-Final'!$T$3:$T$1977,"&gt;="&amp;'SB35 Determination Data'!$F389,'5th Cycle APR Raw Data-Final'!$T$3:$T$1977,"&lt;"&amp;E389),SUMIFS('5th Cycle APR Raw Data-Final'!G$3:G$1977,'5th Cycle APR Raw Data-Final'!$A$3:$A$1977,'SB35 Determination Data'!$K389,'5th Cycle APR Raw Data-Final'!$T$3:$T$1977,"&gt;="&amp;'SB35 Determination Data'!$F389,'5th Cycle APR Raw Data-Final'!$T$3:$T$1977,"&lt;="&amp;G389))</f>
        <v>0</v>
      </c>
      <c r="N389" s="100">
        <f>IF(AN389&lt;1,SUMIFS('5th Cycle APR Raw Data-Final'!H$3:H$1977,'5th Cycle APR Raw Data-Final'!$A$3:$A$1977,'SB35 Determination Data'!$K389,'5th Cycle APR Raw Data-Final'!$T$3:$T$1977,"&gt;="&amp;'SB35 Determination Data'!$F389,'5th Cycle APR Raw Data-Final'!$T$3:$T$1977,"&lt;"&amp;E389),SUMIFS('5th Cycle APR Raw Data-Final'!H$3:H$1977,'5th Cycle APR Raw Data-Final'!$A$3:$A$1977,'SB35 Determination Data'!$K389,'5th Cycle APR Raw Data-Final'!$T$3:$T$1977,"&gt;="&amp;'SB35 Determination Data'!$F389,'5th Cycle APR Raw Data-Final'!$T$3:$T$1977,"&lt;="&amp;G389))</f>
        <v>0</v>
      </c>
      <c r="O389" s="100">
        <f>IF(AN389&lt;1,SUMIFS('5th Cycle APR Raw Data-Final'!I$3:I$1977,'5th Cycle APR Raw Data-Final'!$A$3:$A$1977,'SB35 Determination Data'!$K389,'5th Cycle APR Raw Data-Final'!$T$3:$T$1977,"&gt;="&amp;'SB35 Determination Data'!$F389,'5th Cycle APR Raw Data-Final'!$T$3:$T$1977,"&lt;"&amp;E389),SUMIFS('5th Cycle APR Raw Data-Final'!I$3:I$1977,'5th Cycle APR Raw Data-Final'!$A$3:$A$1977,'SB35 Determination Data'!$K389,'5th Cycle APR Raw Data-Final'!$T$3:$T$1977,"&gt;="&amp;'SB35 Determination Data'!$F389,'5th Cycle APR Raw Data-Final'!$T$3:$T$1977,"&lt;="&amp;G389))</f>
        <v>0</v>
      </c>
      <c r="P389" s="100">
        <f t="shared" si="180"/>
        <v>1040</v>
      </c>
      <c r="Q389" s="112">
        <f t="shared" si="181"/>
        <v>0</v>
      </c>
      <c r="R389" s="101">
        <f t="shared" si="182"/>
        <v>520</v>
      </c>
      <c r="S389" s="101">
        <f t="shared" si="183"/>
        <v>0</v>
      </c>
      <c r="T389" s="100">
        <f>VLOOKUP(K389,'5th Cycle APR Raw Data-Final'!$A$3:$P$1977,10,FALSE)</f>
        <v>729</v>
      </c>
      <c r="U389" s="100">
        <f>IF(AN389&lt;1,SUMIFS('5th Cycle APR Raw Data-Final'!K$3:K$1977,'5th Cycle APR Raw Data-Final'!$A$3:$A$1977,'SB35 Determination Data'!$K389,'5th Cycle APR Raw Data-Final'!$T$3:$T$1977,"&gt;="&amp;'SB35 Determination Data'!$F389,'5th Cycle APR Raw Data-Final'!$T$3:$T$1977,"&lt;"&amp;E389),SUMIFS('5th Cycle APR Raw Data-Final'!K$3:K$1977,'5th Cycle APR Raw Data-Final'!$A$3:$A$1977,'SB35 Determination Data'!$K389,'5th Cycle APR Raw Data-Final'!$T$3:$T$1977,"&gt;="&amp;'SB35 Determination Data'!$F389,'5th Cycle APR Raw Data-Final'!$T$3:$T$1977,"&lt;="&amp;G389))</f>
        <v>0</v>
      </c>
      <c r="V389" s="100">
        <f>IF(AN389&lt;1,SUMIFS('5th Cycle APR Raw Data-Final'!L$3:L$1977,'5th Cycle APR Raw Data-Final'!$A$3:$A$1977,'SB35 Determination Data'!$K389,'5th Cycle APR Raw Data-Final'!$T$3:$T$1977,"&gt;="&amp;'SB35 Determination Data'!$F389,'5th Cycle APR Raw Data-Final'!$T$3:$T$1977,"&lt;"&amp;E389),SUMIFS('5th Cycle APR Raw Data-Final'!L$3:L$1977,'5th Cycle APR Raw Data-Final'!$A$3:$A$1977,'SB35 Determination Data'!$K389,'5th Cycle APR Raw Data-Final'!$T$3:$T$1977,"&gt;="&amp;'SB35 Determination Data'!$F389,'5th Cycle APR Raw Data-Final'!$T$3:$T$1977,"&lt;="&amp;G389))</f>
        <v>0</v>
      </c>
      <c r="W389" s="100">
        <f>IF(AN389&lt;1,SUMIFS('5th Cycle APR Raw Data-Final'!M$3:M$1977,'5th Cycle APR Raw Data-Final'!$A$3:$A$1977,'SB35 Determination Data'!$K389,'5th Cycle APR Raw Data-Final'!$T$3:$T$1977,"&gt;="&amp;'SB35 Determination Data'!$F389,'5th Cycle APR Raw Data-Final'!$T$3:$T$1977,"&lt;"&amp;E389),SUMIFS('5th Cycle APR Raw Data-Final'!M$3:M$1977,'5th Cycle APR Raw Data-Final'!$A$3:$A$1977,'SB35 Determination Data'!$K389,'5th Cycle APR Raw Data-Final'!$T$3:$T$1977,"&gt;="&amp;'SB35 Determination Data'!$F389,'5th Cycle APR Raw Data-Final'!$T$3:$T$1977,"&lt;="&amp;G389))</f>
        <v>0</v>
      </c>
      <c r="X389" s="100">
        <f t="shared" si="184"/>
        <v>729</v>
      </c>
      <c r="Y389" s="100">
        <f t="shared" si="185"/>
        <v>0</v>
      </c>
      <c r="Z389" s="100">
        <f t="shared" si="186"/>
        <v>729</v>
      </c>
      <c r="AA389" s="112">
        <f t="shared" si="187"/>
        <v>0</v>
      </c>
      <c r="AB389" s="112">
        <f t="shared" si="188"/>
        <v>0</v>
      </c>
      <c r="AC389" s="100">
        <f>VLOOKUP(K389,'5th Cycle APR Raw Data-Final'!$A$3:$P$1977,14,FALSE)</f>
        <v>709</v>
      </c>
      <c r="AD389" s="100">
        <f>IF(AN389&lt;1,SUMIFS('5th Cycle APR Raw Data-Final'!$O$3:$O$1977,'5th Cycle APR Raw Data-Final'!$A$3:$A$1977,'SB35 Determination Data'!$K389,'5th Cycle APR Raw Data-Final'!$T$3:$T$1977,"&gt;="&amp;'SB35 Determination Data'!$F389,'5th Cycle APR Raw Data-Final'!$T$3:$T$1977,"&lt;"&amp;E389),SUMIFS('5th Cycle APR Raw Data-Final'!$O$3:$O$1977,'5th Cycle APR Raw Data-Final'!$A$3:$A$1977,'SB35 Determination Data'!$K389,'5th Cycle APR Raw Data-Final'!$T$3:$T$1977,"&gt;="&amp;'SB35 Determination Data'!$F389,'5th Cycle APR Raw Data-Final'!$T$3:$T$1977,"&lt;="&amp;G389))</f>
        <v>787</v>
      </c>
      <c r="AE389" s="100">
        <f t="shared" si="189"/>
        <v>0</v>
      </c>
      <c r="AF389" s="112">
        <f t="shared" si="190"/>
        <v>1.1100141043723555</v>
      </c>
      <c r="AG389" s="100">
        <f>VLOOKUP(K389,'5th Cycle APR Raw Data-Final'!$A$3:$P$1977,16,FALSE)</f>
        <v>1335</v>
      </c>
      <c r="AH389" s="100">
        <f>IF(AN389&lt;1,SUMIFS('5th Cycle APR Raw Data-Final'!$Q$3:$Q$1977,'5th Cycle APR Raw Data-Final'!$A$3:$A$1977,'SB35 Determination Data'!$K389,'5th Cycle APR Raw Data-Final'!$T$3:$T$1977,"&gt;="&amp;'SB35 Determination Data'!$F389,'5th Cycle APR Raw Data-Final'!$T$3:$T$1977,"&lt;"&amp;E389),SUMIFS('5th Cycle APR Raw Data-Final'!$Q$3:$Q$1977,'5th Cycle APR Raw Data-Final'!$A$3:$A$1977,'SB35 Determination Data'!$K389,'5th Cycle APR Raw Data-Final'!$T$3:$T$1977,"&gt;="&amp;'SB35 Determination Data'!$F389,'5th Cycle APR Raw Data-Final'!$T$3:$T$1977,"&lt;="&amp;G389))</f>
        <v>1667</v>
      </c>
      <c r="AI389" s="100">
        <f t="shared" si="191"/>
        <v>0</v>
      </c>
      <c r="AJ389" s="112">
        <f t="shared" si="192"/>
        <v>1.2486891385767791</v>
      </c>
      <c r="AK389" s="100">
        <f>VLOOKUP(K389,'5th Cycle APR Raw Data-Final'!$A$3:$R$1977,18,FALSE)</f>
        <v>3813</v>
      </c>
      <c r="AL389" s="100">
        <f>IF(AN389&lt;1,SUMIFS('5th Cycle APR Raw Data-Final'!$S$3:$S$1977,'5th Cycle APR Raw Data-Final'!$A$3:$A$1977,'SB35 Determination Data'!$K389,'5th Cycle APR Raw Data-Final'!$T$3:$T$1977,"&gt;="&amp;'SB35 Determination Data'!$F389,'5th Cycle APR Raw Data-Final'!$T$3:$T$1977,"&lt;"&amp;E389),SUMIFS('5th Cycle APR Raw Data-Final'!$S$3:$S$1977,'5th Cycle APR Raw Data-Final'!$A$3:$A$1977,'SB35 Determination Data'!$K389,'5th Cycle APR Raw Data-Final'!$T$3:$T$1977,"&gt;="&amp;'SB35 Determination Data'!$F389,'5th Cycle APR Raw Data-Final'!$T$3:$T$1977,"&lt;="&amp;G389))</f>
        <v>2454</v>
      </c>
      <c r="AM389" s="100">
        <f t="shared" si="193"/>
        <v>1769</v>
      </c>
      <c r="AN389" s="114">
        <f t="shared" si="194"/>
        <v>0.5</v>
      </c>
      <c r="AO389" s="2" t="str">
        <f t="shared" si="195"/>
        <v>NO</v>
      </c>
      <c r="AP389" s="2" t="str">
        <f t="shared" si="196"/>
        <v>YES</v>
      </c>
      <c r="AQ389" s="2" t="str">
        <f t="shared" si="197"/>
        <v>NO</v>
      </c>
      <c r="AR389" s="124" t="str">
        <f>VLOOKUP(K389,'2018Submitted'!$A$2:$C$540,3,FALSE)</f>
        <v>Successful</v>
      </c>
      <c r="AS389" s="2" t="str">
        <f t="shared" si="198"/>
        <v>NO</v>
      </c>
      <c r="AT389" s="2" t="str">
        <f t="shared" si="199"/>
        <v>YES</v>
      </c>
    </row>
    <row r="390" spans="1:46" s="2" customFormat="1" ht="12.75" customHeight="1" x14ac:dyDescent="0.2">
      <c r="A390" s="2" t="s">
        <v>81</v>
      </c>
      <c r="B390" s="2" t="str">
        <f t="shared" si="172"/>
        <v>ROHNERT PARK</v>
      </c>
      <c r="C390" s="71">
        <f t="shared" si="173"/>
        <v>0.5</v>
      </c>
      <c r="D390" s="72">
        <f t="shared" si="174"/>
        <v>8</v>
      </c>
      <c r="E390" s="99">
        <f t="shared" si="175"/>
        <v>2019</v>
      </c>
      <c r="F390" s="99">
        <f t="shared" si="176"/>
        <v>2015</v>
      </c>
      <c r="G390" s="99">
        <f t="shared" si="177"/>
        <v>2022</v>
      </c>
      <c r="H390" s="2" t="str">
        <f t="shared" si="178"/>
        <v>01/31/2015</v>
      </c>
      <c r="I390" s="2" t="str">
        <f t="shared" si="179"/>
        <v>01/31/2023</v>
      </c>
      <c r="J390" s="2" t="s">
        <v>8</v>
      </c>
      <c r="K390" s="113" t="s">
        <v>255</v>
      </c>
      <c r="L390" s="100">
        <f>VLOOKUP(K390,'5th Cycle APR Raw Data-Final'!$A$3:$P$1977,6,FALSE)</f>
        <v>181</v>
      </c>
      <c r="M390" s="100">
        <f>IF(AN390&lt;1,SUMIFS('5th Cycle APR Raw Data-Final'!G$3:G$1977,'5th Cycle APR Raw Data-Final'!$A$3:$A$1977,'SB35 Determination Data'!$K390,'5th Cycle APR Raw Data-Final'!$T$3:$T$1977,"&gt;="&amp;'SB35 Determination Data'!$F390,'5th Cycle APR Raw Data-Final'!$T$3:$T$1977,"&lt;"&amp;E390),SUMIFS('5th Cycle APR Raw Data-Final'!G$3:G$1977,'5th Cycle APR Raw Data-Final'!$A$3:$A$1977,'SB35 Determination Data'!$K390,'5th Cycle APR Raw Data-Final'!$T$3:$T$1977,"&gt;="&amp;'SB35 Determination Data'!$F390,'5th Cycle APR Raw Data-Final'!$T$3:$T$1977,"&lt;="&amp;G390))</f>
        <v>109</v>
      </c>
      <c r="N390" s="100">
        <f>IF(AN390&lt;1,SUMIFS('5th Cycle APR Raw Data-Final'!H$3:H$1977,'5th Cycle APR Raw Data-Final'!$A$3:$A$1977,'SB35 Determination Data'!$K390,'5th Cycle APR Raw Data-Final'!$T$3:$T$1977,"&gt;="&amp;'SB35 Determination Data'!$F390,'5th Cycle APR Raw Data-Final'!$T$3:$T$1977,"&lt;"&amp;E390),SUMIFS('5th Cycle APR Raw Data-Final'!H$3:H$1977,'5th Cycle APR Raw Data-Final'!$A$3:$A$1977,'SB35 Determination Data'!$K390,'5th Cycle APR Raw Data-Final'!$T$3:$T$1977,"&gt;="&amp;'SB35 Determination Data'!$F390,'5th Cycle APR Raw Data-Final'!$T$3:$T$1977,"&lt;="&amp;G390))</f>
        <v>109</v>
      </c>
      <c r="O390" s="100">
        <f>IF(AN390&lt;1,SUMIFS('5th Cycle APR Raw Data-Final'!I$3:I$1977,'5th Cycle APR Raw Data-Final'!$A$3:$A$1977,'SB35 Determination Data'!$K390,'5th Cycle APR Raw Data-Final'!$T$3:$T$1977,"&gt;="&amp;'SB35 Determination Data'!$F390,'5th Cycle APR Raw Data-Final'!$T$3:$T$1977,"&lt;"&amp;E390),SUMIFS('5th Cycle APR Raw Data-Final'!I$3:I$1977,'5th Cycle APR Raw Data-Final'!$A$3:$A$1977,'SB35 Determination Data'!$K390,'5th Cycle APR Raw Data-Final'!$T$3:$T$1977,"&gt;="&amp;'SB35 Determination Data'!$F390,'5th Cycle APR Raw Data-Final'!$T$3:$T$1977,"&lt;="&amp;G390))</f>
        <v>0</v>
      </c>
      <c r="P390" s="100">
        <f t="shared" si="180"/>
        <v>72</v>
      </c>
      <c r="Q390" s="112">
        <f t="shared" si="181"/>
        <v>0.60220994475138123</v>
      </c>
      <c r="R390" s="101">
        <f t="shared" si="182"/>
        <v>91</v>
      </c>
      <c r="S390" s="101">
        <f t="shared" si="183"/>
        <v>18</v>
      </c>
      <c r="T390" s="100">
        <f>VLOOKUP(K390,'5th Cycle APR Raw Data-Final'!$A$3:$P$1977,10,FALSE)</f>
        <v>107</v>
      </c>
      <c r="U390" s="100">
        <f>IF(AN390&lt;1,SUMIFS('5th Cycle APR Raw Data-Final'!K$3:K$1977,'5th Cycle APR Raw Data-Final'!$A$3:$A$1977,'SB35 Determination Data'!$K390,'5th Cycle APR Raw Data-Final'!$T$3:$T$1977,"&gt;="&amp;'SB35 Determination Data'!$F390,'5th Cycle APR Raw Data-Final'!$T$3:$T$1977,"&lt;"&amp;E390),SUMIFS('5th Cycle APR Raw Data-Final'!K$3:K$1977,'5th Cycle APR Raw Data-Final'!$A$3:$A$1977,'SB35 Determination Data'!$K390,'5th Cycle APR Raw Data-Final'!$T$3:$T$1977,"&gt;="&amp;'SB35 Determination Data'!$F390,'5th Cycle APR Raw Data-Final'!$T$3:$T$1977,"&lt;="&amp;G390))</f>
        <v>109</v>
      </c>
      <c r="V390" s="100">
        <f>IF(AN390&lt;1,SUMIFS('5th Cycle APR Raw Data-Final'!L$3:L$1977,'5th Cycle APR Raw Data-Final'!$A$3:$A$1977,'SB35 Determination Data'!$K390,'5th Cycle APR Raw Data-Final'!$T$3:$T$1977,"&gt;="&amp;'SB35 Determination Data'!$F390,'5th Cycle APR Raw Data-Final'!$T$3:$T$1977,"&lt;"&amp;E390),SUMIFS('5th Cycle APR Raw Data-Final'!L$3:L$1977,'5th Cycle APR Raw Data-Final'!$A$3:$A$1977,'SB35 Determination Data'!$K390,'5th Cycle APR Raw Data-Final'!$T$3:$T$1977,"&gt;="&amp;'SB35 Determination Data'!$F390,'5th Cycle APR Raw Data-Final'!$T$3:$T$1977,"&lt;="&amp;G390))</f>
        <v>109</v>
      </c>
      <c r="W390" s="100">
        <f>IF(AN390&lt;1,SUMIFS('5th Cycle APR Raw Data-Final'!M$3:M$1977,'5th Cycle APR Raw Data-Final'!$A$3:$A$1977,'SB35 Determination Data'!$K390,'5th Cycle APR Raw Data-Final'!$T$3:$T$1977,"&gt;="&amp;'SB35 Determination Data'!$F390,'5th Cycle APR Raw Data-Final'!$T$3:$T$1977,"&lt;"&amp;E390),SUMIFS('5th Cycle APR Raw Data-Final'!M$3:M$1977,'5th Cycle APR Raw Data-Final'!$A$3:$A$1977,'SB35 Determination Data'!$K390,'5th Cycle APR Raw Data-Final'!$T$3:$T$1977,"&gt;="&amp;'SB35 Determination Data'!$F390,'5th Cycle APR Raw Data-Final'!$T$3:$T$1977,"&lt;="&amp;G390))</f>
        <v>0</v>
      </c>
      <c r="X390" s="100">
        <f t="shared" si="184"/>
        <v>0</v>
      </c>
      <c r="Y390" s="100">
        <f t="shared" si="185"/>
        <v>127</v>
      </c>
      <c r="Z390" s="100">
        <f t="shared" si="186"/>
        <v>0</v>
      </c>
      <c r="AA390" s="112">
        <f t="shared" si="187"/>
        <v>1.0186915887850467</v>
      </c>
      <c r="AB390" s="112">
        <f t="shared" si="188"/>
        <v>1.1869158878504673</v>
      </c>
      <c r="AC390" s="100">
        <f>VLOOKUP(K390,'5th Cycle APR Raw Data-Final'!$A$3:$P$1977,14,FALSE)</f>
        <v>127</v>
      </c>
      <c r="AD390" s="100">
        <f>IF(AN390&lt;1,SUMIFS('5th Cycle APR Raw Data-Final'!$O$3:$O$1977,'5th Cycle APR Raw Data-Final'!$A$3:$A$1977,'SB35 Determination Data'!$K390,'5th Cycle APR Raw Data-Final'!$T$3:$T$1977,"&gt;="&amp;'SB35 Determination Data'!$F390,'5th Cycle APR Raw Data-Final'!$T$3:$T$1977,"&lt;"&amp;E390),SUMIFS('5th Cycle APR Raw Data-Final'!$O$3:$O$1977,'5th Cycle APR Raw Data-Final'!$A$3:$A$1977,'SB35 Determination Data'!$K390,'5th Cycle APR Raw Data-Final'!$T$3:$T$1977,"&gt;="&amp;'SB35 Determination Data'!$F390,'5th Cycle APR Raw Data-Final'!$T$3:$T$1977,"&lt;="&amp;G390))</f>
        <v>19</v>
      </c>
      <c r="AE390" s="100">
        <f t="shared" si="189"/>
        <v>108</v>
      </c>
      <c r="AF390" s="112">
        <f t="shared" si="190"/>
        <v>0.14960629921259844</v>
      </c>
      <c r="AG390" s="100">
        <f>VLOOKUP(K390,'5th Cycle APR Raw Data-Final'!$A$3:$P$1977,16,FALSE)</f>
        <v>484</v>
      </c>
      <c r="AH390" s="100">
        <f>IF(AN390&lt;1,SUMIFS('5th Cycle APR Raw Data-Final'!$Q$3:$Q$1977,'5th Cycle APR Raw Data-Final'!$A$3:$A$1977,'SB35 Determination Data'!$K390,'5th Cycle APR Raw Data-Final'!$T$3:$T$1977,"&gt;="&amp;'SB35 Determination Data'!$F390,'5th Cycle APR Raw Data-Final'!$T$3:$T$1977,"&lt;"&amp;E390),SUMIFS('5th Cycle APR Raw Data-Final'!$Q$3:$Q$1977,'5th Cycle APR Raw Data-Final'!$A$3:$A$1977,'SB35 Determination Data'!$K390,'5th Cycle APR Raw Data-Final'!$T$3:$T$1977,"&gt;="&amp;'SB35 Determination Data'!$F390,'5th Cycle APR Raw Data-Final'!$T$3:$T$1977,"&lt;="&amp;G390))</f>
        <v>941</v>
      </c>
      <c r="AI390" s="100">
        <f t="shared" si="191"/>
        <v>0</v>
      </c>
      <c r="AJ390" s="112">
        <f t="shared" si="192"/>
        <v>1.9442148760330578</v>
      </c>
      <c r="AK390" s="100">
        <f>VLOOKUP(K390,'5th Cycle APR Raw Data-Final'!$A$3:$R$1977,18,FALSE)</f>
        <v>899</v>
      </c>
      <c r="AL390" s="100">
        <f>IF(AN390&lt;1,SUMIFS('5th Cycle APR Raw Data-Final'!$S$3:$S$1977,'5th Cycle APR Raw Data-Final'!$A$3:$A$1977,'SB35 Determination Data'!$K390,'5th Cycle APR Raw Data-Final'!$T$3:$T$1977,"&gt;="&amp;'SB35 Determination Data'!$F390,'5th Cycle APR Raw Data-Final'!$T$3:$T$1977,"&lt;"&amp;E390),SUMIFS('5th Cycle APR Raw Data-Final'!$S$3:$S$1977,'5th Cycle APR Raw Data-Final'!$A$3:$A$1977,'SB35 Determination Data'!$K390,'5th Cycle APR Raw Data-Final'!$T$3:$T$1977,"&gt;="&amp;'SB35 Determination Data'!$F390,'5th Cycle APR Raw Data-Final'!$T$3:$T$1977,"&lt;="&amp;G390))</f>
        <v>1178</v>
      </c>
      <c r="AM390" s="100">
        <f t="shared" si="193"/>
        <v>180</v>
      </c>
      <c r="AN390" s="114">
        <f t="shared" si="194"/>
        <v>0.5</v>
      </c>
      <c r="AO390" s="2" t="str">
        <f t="shared" si="195"/>
        <v>NO</v>
      </c>
      <c r="AP390" s="2" t="str">
        <f t="shared" si="196"/>
        <v>NO</v>
      </c>
      <c r="AQ390" s="2" t="str">
        <f t="shared" si="197"/>
        <v>YES</v>
      </c>
      <c r="AR390" s="124" t="str">
        <f>VLOOKUP(K390,'2018Submitted'!$A$2:$C$540,3,FALSE)</f>
        <v>Successful</v>
      </c>
      <c r="AS390" s="2" t="str">
        <f t="shared" si="198"/>
        <v>YES</v>
      </c>
      <c r="AT390" s="2" t="str">
        <f t="shared" si="199"/>
        <v>NO</v>
      </c>
    </row>
    <row r="391" spans="1:46" s="2" customFormat="1" ht="12.75" customHeight="1" x14ac:dyDescent="0.2">
      <c r="A391" s="2" t="s">
        <v>5</v>
      </c>
      <c r="B391" s="2" t="str">
        <f t="shared" si="172"/>
        <v>ROLLING HILLS</v>
      </c>
      <c r="C391" s="71">
        <f t="shared" si="173"/>
        <v>0.625</v>
      </c>
      <c r="D391" s="72">
        <f t="shared" si="174"/>
        <v>8</v>
      </c>
      <c r="E391" s="99">
        <f t="shared" si="175"/>
        <v>2018</v>
      </c>
      <c r="F391" s="99">
        <f t="shared" si="176"/>
        <v>2014</v>
      </c>
      <c r="G391" s="99" t="str">
        <f t="shared" si="177"/>
        <v>2021</v>
      </c>
      <c r="H391" s="2" t="str">
        <f t="shared" si="178"/>
        <v>10/15/2013</v>
      </c>
      <c r="I391" s="2" t="str">
        <f t="shared" si="179"/>
        <v>10/15/2021</v>
      </c>
      <c r="J391" s="2" t="s">
        <v>3</v>
      </c>
      <c r="K391" s="113" t="s">
        <v>1882</v>
      </c>
      <c r="L391" s="100" t="e">
        <f>VLOOKUP(K391,'5th Cycle APR Raw Data-Final'!$A$3:$P$1977,6,FALSE)</f>
        <v>#N/A</v>
      </c>
      <c r="M391" s="100">
        <f>IF(AN391&lt;1,SUMIFS('5th Cycle APR Raw Data-Final'!G$3:G$1977,'5th Cycle APR Raw Data-Final'!$A$3:$A$1977,'SB35 Determination Data'!$K391,'5th Cycle APR Raw Data-Final'!$T$3:$T$1977,"&gt;="&amp;'SB35 Determination Data'!$F391,'5th Cycle APR Raw Data-Final'!$T$3:$T$1977,"&lt;"&amp;E391),SUMIFS('5th Cycle APR Raw Data-Final'!G$3:G$1977,'5th Cycle APR Raw Data-Final'!$A$3:$A$1977,'SB35 Determination Data'!$K391,'5th Cycle APR Raw Data-Final'!$T$3:$T$1977,"&gt;="&amp;'SB35 Determination Data'!$F391,'5th Cycle APR Raw Data-Final'!$T$3:$T$1977,"&lt;="&amp;G391))</f>
        <v>0</v>
      </c>
      <c r="N391" s="100">
        <f>IF(AN391&lt;1,SUMIFS('5th Cycle APR Raw Data-Final'!H$3:H$1977,'5th Cycle APR Raw Data-Final'!$A$3:$A$1977,'SB35 Determination Data'!$K391,'5th Cycle APR Raw Data-Final'!$T$3:$T$1977,"&gt;="&amp;'SB35 Determination Data'!$F391,'5th Cycle APR Raw Data-Final'!$T$3:$T$1977,"&lt;"&amp;E391),SUMIFS('5th Cycle APR Raw Data-Final'!H$3:H$1977,'5th Cycle APR Raw Data-Final'!$A$3:$A$1977,'SB35 Determination Data'!$K391,'5th Cycle APR Raw Data-Final'!$T$3:$T$1977,"&gt;="&amp;'SB35 Determination Data'!$F391,'5th Cycle APR Raw Data-Final'!$T$3:$T$1977,"&lt;="&amp;G391))</f>
        <v>0</v>
      </c>
      <c r="O391" s="100">
        <f>IF(AN391&lt;1,SUMIFS('5th Cycle APR Raw Data-Final'!I$3:I$1977,'5th Cycle APR Raw Data-Final'!$A$3:$A$1977,'SB35 Determination Data'!$K391,'5th Cycle APR Raw Data-Final'!$T$3:$T$1977,"&gt;="&amp;'SB35 Determination Data'!$F391,'5th Cycle APR Raw Data-Final'!$T$3:$T$1977,"&lt;"&amp;E391),SUMIFS('5th Cycle APR Raw Data-Final'!I$3:I$1977,'5th Cycle APR Raw Data-Final'!$A$3:$A$1977,'SB35 Determination Data'!$K391,'5th Cycle APR Raw Data-Final'!$T$3:$T$1977,"&gt;="&amp;'SB35 Determination Data'!$F391,'5th Cycle APR Raw Data-Final'!$T$3:$T$1977,"&lt;="&amp;G391))</f>
        <v>0</v>
      </c>
      <c r="P391" s="100" t="e">
        <f t="shared" si="180"/>
        <v>#N/A</v>
      </c>
      <c r="Q391" s="112" t="str">
        <f t="shared" si="181"/>
        <v>No 2018 Annual Progress Report</v>
      </c>
      <c r="R391" s="101" t="e">
        <f t="shared" si="182"/>
        <v>#N/A</v>
      </c>
      <c r="S391" s="101" t="e">
        <f t="shared" si="183"/>
        <v>#N/A</v>
      </c>
      <c r="T391" s="100" t="e">
        <f>VLOOKUP(K391,'5th Cycle APR Raw Data-Final'!$A$3:$P$1977,10,FALSE)</f>
        <v>#N/A</v>
      </c>
      <c r="U391" s="100">
        <f>IF(AN391&lt;1,SUMIFS('5th Cycle APR Raw Data-Final'!K$3:K$1977,'5th Cycle APR Raw Data-Final'!$A$3:$A$1977,'SB35 Determination Data'!$K391,'5th Cycle APR Raw Data-Final'!$T$3:$T$1977,"&gt;="&amp;'SB35 Determination Data'!$F391,'5th Cycle APR Raw Data-Final'!$T$3:$T$1977,"&lt;"&amp;E391),SUMIFS('5th Cycle APR Raw Data-Final'!K$3:K$1977,'5th Cycle APR Raw Data-Final'!$A$3:$A$1977,'SB35 Determination Data'!$K391,'5th Cycle APR Raw Data-Final'!$T$3:$T$1977,"&gt;="&amp;'SB35 Determination Data'!$F391,'5th Cycle APR Raw Data-Final'!$T$3:$T$1977,"&lt;="&amp;G391))</f>
        <v>0</v>
      </c>
      <c r="V391" s="100">
        <f>IF(AN391&lt;1,SUMIFS('5th Cycle APR Raw Data-Final'!L$3:L$1977,'5th Cycle APR Raw Data-Final'!$A$3:$A$1977,'SB35 Determination Data'!$K391,'5th Cycle APR Raw Data-Final'!$T$3:$T$1977,"&gt;="&amp;'SB35 Determination Data'!$F391,'5th Cycle APR Raw Data-Final'!$T$3:$T$1977,"&lt;"&amp;E391),SUMIFS('5th Cycle APR Raw Data-Final'!L$3:L$1977,'5th Cycle APR Raw Data-Final'!$A$3:$A$1977,'SB35 Determination Data'!$K391,'5th Cycle APR Raw Data-Final'!$T$3:$T$1977,"&gt;="&amp;'SB35 Determination Data'!$F391,'5th Cycle APR Raw Data-Final'!$T$3:$T$1977,"&lt;="&amp;G391))</f>
        <v>0</v>
      </c>
      <c r="W391" s="100">
        <f>IF(AN391&lt;1,SUMIFS('5th Cycle APR Raw Data-Final'!M$3:M$1977,'5th Cycle APR Raw Data-Final'!$A$3:$A$1977,'SB35 Determination Data'!$K391,'5th Cycle APR Raw Data-Final'!$T$3:$T$1977,"&gt;="&amp;'SB35 Determination Data'!$F391,'5th Cycle APR Raw Data-Final'!$T$3:$T$1977,"&lt;"&amp;E391),SUMIFS('5th Cycle APR Raw Data-Final'!M$3:M$1977,'5th Cycle APR Raw Data-Final'!$A$3:$A$1977,'SB35 Determination Data'!$K391,'5th Cycle APR Raw Data-Final'!$T$3:$T$1977,"&gt;="&amp;'SB35 Determination Data'!$F391,'5th Cycle APR Raw Data-Final'!$T$3:$T$1977,"&lt;="&amp;G391))</f>
        <v>0</v>
      </c>
      <c r="X391" s="100" t="e">
        <f t="shared" si="184"/>
        <v>#N/A</v>
      </c>
      <c r="Y391" s="100" t="e">
        <f t="shared" si="185"/>
        <v>#N/A</v>
      </c>
      <c r="Z391" s="100" t="e">
        <f t="shared" si="186"/>
        <v>#N/A</v>
      </c>
      <c r="AA391" s="112" t="str">
        <f t="shared" si="187"/>
        <v>No 2018 Annual Progress Report</v>
      </c>
      <c r="AB391" s="112" t="str">
        <f t="shared" si="188"/>
        <v>No 2018 Annual Progress Report</v>
      </c>
      <c r="AC391" s="100" t="e">
        <f>VLOOKUP(K391,'5th Cycle APR Raw Data-Final'!$A$3:$P$1977,14,FALSE)</f>
        <v>#N/A</v>
      </c>
      <c r="AD391" s="100">
        <f>IF(AN391&lt;1,SUMIFS('5th Cycle APR Raw Data-Final'!$O$3:$O$1977,'5th Cycle APR Raw Data-Final'!$A$3:$A$1977,'SB35 Determination Data'!$K391,'5th Cycle APR Raw Data-Final'!$T$3:$T$1977,"&gt;="&amp;'SB35 Determination Data'!$F391,'5th Cycle APR Raw Data-Final'!$T$3:$T$1977,"&lt;"&amp;E391),SUMIFS('5th Cycle APR Raw Data-Final'!$O$3:$O$1977,'5th Cycle APR Raw Data-Final'!$A$3:$A$1977,'SB35 Determination Data'!$K391,'5th Cycle APR Raw Data-Final'!$T$3:$T$1977,"&gt;="&amp;'SB35 Determination Data'!$F391,'5th Cycle APR Raw Data-Final'!$T$3:$T$1977,"&lt;="&amp;G391))</f>
        <v>0</v>
      </c>
      <c r="AE391" s="100" t="e">
        <f t="shared" si="189"/>
        <v>#N/A</v>
      </c>
      <c r="AF391" s="112" t="str">
        <f t="shared" si="190"/>
        <v>No 2018 Annual Progress Report</v>
      </c>
      <c r="AG391" s="100" t="e">
        <f>VLOOKUP(K391,'5th Cycle APR Raw Data-Final'!$A$3:$P$1977,16,FALSE)</f>
        <v>#N/A</v>
      </c>
      <c r="AH391" s="100">
        <f>IF(AN391&lt;1,SUMIFS('5th Cycle APR Raw Data-Final'!$Q$3:$Q$1977,'5th Cycle APR Raw Data-Final'!$A$3:$A$1977,'SB35 Determination Data'!$K391,'5th Cycle APR Raw Data-Final'!$T$3:$T$1977,"&gt;="&amp;'SB35 Determination Data'!$F391,'5th Cycle APR Raw Data-Final'!$T$3:$T$1977,"&lt;"&amp;E391),SUMIFS('5th Cycle APR Raw Data-Final'!$Q$3:$Q$1977,'5th Cycle APR Raw Data-Final'!$A$3:$A$1977,'SB35 Determination Data'!$K391,'5th Cycle APR Raw Data-Final'!$T$3:$T$1977,"&gt;="&amp;'SB35 Determination Data'!$F391,'5th Cycle APR Raw Data-Final'!$T$3:$T$1977,"&lt;="&amp;G391))</f>
        <v>0</v>
      </c>
      <c r="AI391" s="100" t="e">
        <f t="shared" si="191"/>
        <v>#N/A</v>
      </c>
      <c r="AJ391" s="112" t="str">
        <f t="shared" si="192"/>
        <v>No 2018 Annual Progress Report</v>
      </c>
      <c r="AK391" s="100" t="e">
        <f>VLOOKUP(K391,'5th Cycle APR Raw Data-Final'!$A$3:$R$1977,18,FALSE)</f>
        <v>#N/A</v>
      </c>
      <c r="AL391" s="100">
        <f>IF(AN391&lt;1,SUMIFS('5th Cycle APR Raw Data-Final'!$S$3:$S$1977,'5th Cycle APR Raw Data-Final'!$A$3:$A$1977,'SB35 Determination Data'!$K391,'5th Cycle APR Raw Data-Final'!$T$3:$T$1977,"&gt;="&amp;'SB35 Determination Data'!$F391,'5th Cycle APR Raw Data-Final'!$T$3:$T$1977,"&lt;"&amp;E391),SUMIFS('5th Cycle APR Raw Data-Final'!$S$3:$S$1977,'5th Cycle APR Raw Data-Final'!$A$3:$A$1977,'SB35 Determination Data'!$K391,'5th Cycle APR Raw Data-Final'!$T$3:$T$1977,"&gt;="&amp;'SB35 Determination Data'!$F391,'5th Cycle APR Raw Data-Final'!$T$3:$T$1977,"&lt;="&amp;G391))</f>
        <v>0</v>
      </c>
      <c r="AM391" s="100" t="e">
        <f t="shared" si="193"/>
        <v>#N/A</v>
      </c>
      <c r="AN391" s="114">
        <f t="shared" si="194"/>
        <v>0.5</v>
      </c>
      <c r="AO391" s="2" t="str">
        <f t="shared" si="195"/>
        <v>YES</v>
      </c>
      <c r="AP391" s="2" t="str">
        <f t="shared" si="196"/>
        <v>NO</v>
      </c>
      <c r="AQ391" s="2" t="str">
        <f t="shared" si="197"/>
        <v>NO</v>
      </c>
      <c r="AR391" s="124" t="str">
        <f>VLOOKUP(K391,'2018Submitted'!$A$2:$C$540,3,FALSE)</f>
        <v>No 2018 Annual Progress Report</v>
      </c>
      <c r="AS391" s="2" t="str">
        <f t="shared" si="198"/>
        <v>YES</v>
      </c>
      <c r="AT391" s="2" t="str">
        <f t="shared" si="199"/>
        <v>NO</v>
      </c>
    </row>
    <row r="392" spans="1:46" s="2" customFormat="1" ht="12.75" customHeight="1" x14ac:dyDescent="0.2">
      <c r="A392" s="2" t="s">
        <v>5</v>
      </c>
      <c r="B392" s="2" t="str">
        <f t="shared" si="172"/>
        <v>ROLLING HILLS ESTATES</v>
      </c>
      <c r="C392" s="71">
        <f t="shared" si="173"/>
        <v>0.625</v>
      </c>
      <c r="D392" s="72">
        <f t="shared" si="174"/>
        <v>8</v>
      </c>
      <c r="E392" s="99">
        <f t="shared" si="175"/>
        <v>2018</v>
      </c>
      <c r="F392" s="99">
        <f t="shared" si="176"/>
        <v>2014</v>
      </c>
      <c r="G392" s="99" t="str">
        <f t="shared" si="177"/>
        <v>2021</v>
      </c>
      <c r="H392" s="2" t="str">
        <f t="shared" si="178"/>
        <v>10/15/2013</v>
      </c>
      <c r="I392" s="2" t="str">
        <f t="shared" si="179"/>
        <v>10/15/2021</v>
      </c>
      <c r="J392" s="2" t="s">
        <v>3</v>
      </c>
      <c r="K392" s="113" t="s">
        <v>1123</v>
      </c>
      <c r="L392" s="100">
        <f>VLOOKUP(K392,'5th Cycle APR Raw Data-Final'!$A$3:$P$1977,6,FALSE)</f>
        <v>1</v>
      </c>
      <c r="M392" s="100">
        <f>IF(AN392&lt;1,SUMIFS('5th Cycle APR Raw Data-Final'!G$3:G$1977,'5th Cycle APR Raw Data-Final'!$A$3:$A$1977,'SB35 Determination Data'!$K392,'5th Cycle APR Raw Data-Final'!$T$3:$T$1977,"&gt;="&amp;'SB35 Determination Data'!$F392,'5th Cycle APR Raw Data-Final'!$T$3:$T$1977,"&lt;"&amp;E392),SUMIFS('5th Cycle APR Raw Data-Final'!G$3:G$1977,'5th Cycle APR Raw Data-Final'!$A$3:$A$1977,'SB35 Determination Data'!$K392,'5th Cycle APR Raw Data-Final'!$T$3:$T$1977,"&gt;="&amp;'SB35 Determination Data'!$F392,'5th Cycle APR Raw Data-Final'!$T$3:$T$1977,"&lt;="&amp;G392))</f>
        <v>0</v>
      </c>
      <c r="N392" s="100">
        <f>IF(AN392&lt;1,SUMIFS('5th Cycle APR Raw Data-Final'!H$3:H$1977,'5th Cycle APR Raw Data-Final'!$A$3:$A$1977,'SB35 Determination Data'!$K392,'5th Cycle APR Raw Data-Final'!$T$3:$T$1977,"&gt;="&amp;'SB35 Determination Data'!$F392,'5th Cycle APR Raw Data-Final'!$T$3:$T$1977,"&lt;"&amp;E392),SUMIFS('5th Cycle APR Raw Data-Final'!H$3:H$1977,'5th Cycle APR Raw Data-Final'!$A$3:$A$1977,'SB35 Determination Data'!$K392,'5th Cycle APR Raw Data-Final'!$T$3:$T$1977,"&gt;="&amp;'SB35 Determination Data'!$F392,'5th Cycle APR Raw Data-Final'!$T$3:$T$1977,"&lt;="&amp;G392))</f>
        <v>0</v>
      </c>
      <c r="O392" s="100">
        <f>IF(AN392&lt;1,SUMIFS('5th Cycle APR Raw Data-Final'!I$3:I$1977,'5th Cycle APR Raw Data-Final'!$A$3:$A$1977,'SB35 Determination Data'!$K392,'5th Cycle APR Raw Data-Final'!$T$3:$T$1977,"&gt;="&amp;'SB35 Determination Data'!$F392,'5th Cycle APR Raw Data-Final'!$T$3:$T$1977,"&lt;"&amp;E392),SUMIFS('5th Cycle APR Raw Data-Final'!I$3:I$1977,'5th Cycle APR Raw Data-Final'!$A$3:$A$1977,'SB35 Determination Data'!$K392,'5th Cycle APR Raw Data-Final'!$T$3:$T$1977,"&gt;="&amp;'SB35 Determination Data'!$F392,'5th Cycle APR Raw Data-Final'!$T$3:$T$1977,"&lt;="&amp;G392))</f>
        <v>0</v>
      </c>
      <c r="P392" s="100">
        <f t="shared" si="180"/>
        <v>1</v>
      </c>
      <c r="Q392" s="112">
        <f t="shared" si="181"/>
        <v>0</v>
      </c>
      <c r="R392" s="101">
        <f t="shared" si="182"/>
        <v>1</v>
      </c>
      <c r="S392" s="101">
        <f t="shared" si="183"/>
        <v>0</v>
      </c>
      <c r="T392" s="100">
        <f>VLOOKUP(K392,'5th Cycle APR Raw Data-Final'!$A$3:$P$1977,10,FALSE)</f>
        <v>1</v>
      </c>
      <c r="U392" s="100">
        <f>IF(AN392&lt;1,SUMIFS('5th Cycle APR Raw Data-Final'!K$3:K$1977,'5th Cycle APR Raw Data-Final'!$A$3:$A$1977,'SB35 Determination Data'!$K392,'5th Cycle APR Raw Data-Final'!$T$3:$T$1977,"&gt;="&amp;'SB35 Determination Data'!$F392,'5th Cycle APR Raw Data-Final'!$T$3:$T$1977,"&lt;"&amp;E392),SUMIFS('5th Cycle APR Raw Data-Final'!K$3:K$1977,'5th Cycle APR Raw Data-Final'!$A$3:$A$1977,'SB35 Determination Data'!$K392,'5th Cycle APR Raw Data-Final'!$T$3:$T$1977,"&gt;="&amp;'SB35 Determination Data'!$F392,'5th Cycle APR Raw Data-Final'!$T$3:$T$1977,"&lt;="&amp;G392))</f>
        <v>0</v>
      </c>
      <c r="V392" s="100">
        <f>IF(AN392&lt;1,SUMIFS('5th Cycle APR Raw Data-Final'!L$3:L$1977,'5th Cycle APR Raw Data-Final'!$A$3:$A$1977,'SB35 Determination Data'!$K392,'5th Cycle APR Raw Data-Final'!$T$3:$T$1977,"&gt;="&amp;'SB35 Determination Data'!$F392,'5th Cycle APR Raw Data-Final'!$T$3:$T$1977,"&lt;"&amp;E392),SUMIFS('5th Cycle APR Raw Data-Final'!L$3:L$1977,'5th Cycle APR Raw Data-Final'!$A$3:$A$1977,'SB35 Determination Data'!$K392,'5th Cycle APR Raw Data-Final'!$T$3:$T$1977,"&gt;="&amp;'SB35 Determination Data'!$F392,'5th Cycle APR Raw Data-Final'!$T$3:$T$1977,"&lt;="&amp;G392))</f>
        <v>0</v>
      </c>
      <c r="W392" s="100">
        <f>IF(AN392&lt;1,SUMIFS('5th Cycle APR Raw Data-Final'!M$3:M$1977,'5th Cycle APR Raw Data-Final'!$A$3:$A$1977,'SB35 Determination Data'!$K392,'5th Cycle APR Raw Data-Final'!$T$3:$T$1977,"&gt;="&amp;'SB35 Determination Data'!$F392,'5th Cycle APR Raw Data-Final'!$T$3:$T$1977,"&lt;"&amp;E392),SUMIFS('5th Cycle APR Raw Data-Final'!M$3:M$1977,'5th Cycle APR Raw Data-Final'!$A$3:$A$1977,'SB35 Determination Data'!$K392,'5th Cycle APR Raw Data-Final'!$T$3:$T$1977,"&gt;="&amp;'SB35 Determination Data'!$F392,'5th Cycle APR Raw Data-Final'!$T$3:$T$1977,"&lt;="&amp;G392))</f>
        <v>0</v>
      </c>
      <c r="X392" s="100">
        <f t="shared" si="184"/>
        <v>1</v>
      </c>
      <c r="Y392" s="100">
        <f t="shared" si="185"/>
        <v>0</v>
      </c>
      <c r="Z392" s="100">
        <f t="shared" si="186"/>
        <v>1</v>
      </c>
      <c r="AA392" s="112">
        <f t="shared" si="187"/>
        <v>0</v>
      </c>
      <c r="AB392" s="112">
        <f t="shared" si="188"/>
        <v>0</v>
      </c>
      <c r="AC392" s="100">
        <f>VLOOKUP(K392,'5th Cycle APR Raw Data-Final'!$A$3:$P$1977,14,FALSE)</f>
        <v>1</v>
      </c>
      <c r="AD392" s="100">
        <f>IF(AN392&lt;1,SUMIFS('5th Cycle APR Raw Data-Final'!$O$3:$O$1977,'5th Cycle APR Raw Data-Final'!$A$3:$A$1977,'SB35 Determination Data'!$K392,'5th Cycle APR Raw Data-Final'!$T$3:$T$1977,"&gt;="&amp;'SB35 Determination Data'!$F392,'5th Cycle APR Raw Data-Final'!$T$3:$T$1977,"&lt;"&amp;E392),SUMIFS('5th Cycle APR Raw Data-Final'!$O$3:$O$1977,'5th Cycle APR Raw Data-Final'!$A$3:$A$1977,'SB35 Determination Data'!$K392,'5th Cycle APR Raw Data-Final'!$T$3:$T$1977,"&gt;="&amp;'SB35 Determination Data'!$F392,'5th Cycle APR Raw Data-Final'!$T$3:$T$1977,"&lt;="&amp;G392))</f>
        <v>1</v>
      </c>
      <c r="AE392" s="100">
        <f t="shared" si="189"/>
        <v>0</v>
      </c>
      <c r="AF392" s="112">
        <f t="shared" si="190"/>
        <v>1</v>
      </c>
      <c r="AG392" s="100">
        <f>VLOOKUP(K392,'5th Cycle APR Raw Data-Final'!$A$3:$P$1977,16,FALSE)</f>
        <v>2</v>
      </c>
      <c r="AH392" s="100">
        <f>IF(AN392&lt;1,SUMIFS('5th Cycle APR Raw Data-Final'!$Q$3:$Q$1977,'5th Cycle APR Raw Data-Final'!$A$3:$A$1977,'SB35 Determination Data'!$K392,'5th Cycle APR Raw Data-Final'!$T$3:$T$1977,"&gt;="&amp;'SB35 Determination Data'!$F392,'5th Cycle APR Raw Data-Final'!$T$3:$T$1977,"&lt;"&amp;E392),SUMIFS('5th Cycle APR Raw Data-Final'!$Q$3:$Q$1977,'5th Cycle APR Raw Data-Final'!$A$3:$A$1977,'SB35 Determination Data'!$K392,'5th Cycle APR Raw Data-Final'!$T$3:$T$1977,"&gt;="&amp;'SB35 Determination Data'!$F392,'5th Cycle APR Raw Data-Final'!$T$3:$T$1977,"&lt;="&amp;G392))</f>
        <v>4</v>
      </c>
      <c r="AI392" s="100">
        <f t="shared" si="191"/>
        <v>0</v>
      </c>
      <c r="AJ392" s="112">
        <f t="shared" si="192"/>
        <v>2</v>
      </c>
      <c r="AK392" s="100">
        <f>VLOOKUP(K392,'5th Cycle APR Raw Data-Final'!$A$3:$R$1977,18,FALSE)</f>
        <v>5</v>
      </c>
      <c r="AL392" s="100">
        <f>IF(AN392&lt;1,SUMIFS('5th Cycle APR Raw Data-Final'!$S$3:$S$1977,'5th Cycle APR Raw Data-Final'!$A$3:$A$1977,'SB35 Determination Data'!$K392,'5th Cycle APR Raw Data-Final'!$T$3:$T$1977,"&gt;="&amp;'SB35 Determination Data'!$F392,'5th Cycle APR Raw Data-Final'!$T$3:$T$1977,"&lt;"&amp;E392),SUMIFS('5th Cycle APR Raw Data-Final'!$S$3:$S$1977,'5th Cycle APR Raw Data-Final'!$A$3:$A$1977,'SB35 Determination Data'!$K392,'5th Cycle APR Raw Data-Final'!$T$3:$T$1977,"&gt;="&amp;'SB35 Determination Data'!$F392,'5th Cycle APR Raw Data-Final'!$T$3:$T$1977,"&lt;="&amp;G392))</f>
        <v>5</v>
      </c>
      <c r="AM392" s="100">
        <f t="shared" si="193"/>
        <v>2</v>
      </c>
      <c r="AN392" s="114">
        <f t="shared" si="194"/>
        <v>0.5</v>
      </c>
      <c r="AO392" s="2" t="str">
        <f t="shared" si="195"/>
        <v>NO</v>
      </c>
      <c r="AP392" s="2" t="str">
        <f t="shared" si="196"/>
        <v>YES</v>
      </c>
      <c r="AQ392" s="2" t="str">
        <f t="shared" si="197"/>
        <v>NO</v>
      </c>
      <c r="AR392" s="124" t="str">
        <f>VLOOKUP(K392,'2018Submitted'!$A$2:$C$540,3,FALSE)</f>
        <v>Successful</v>
      </c>
      <c r="AS392" s="2" t="str">
        <f t="shared" si="198"/>
        <v>NO</v>
      </c>
      <c r="AT392" s="2" t="str">
        <f t="shared" si="199"/>
        <v>YES</v>
      </c>
    </row>
    <row r="393" spans="1:46" s="2" customFormat="1" ht="12.75" customHeight="1" x14ac:dyDescent="0.2">
      <c r="A393" s="2" t="s">
        <v>5</v>
      </c>
      <c r="B393" s="2" t="str">
        <f t="shared" si="172"/>
        <v>ROSEMEAD</v>
      </c>
      <c r="C393" s="71">
        <f t="shared" si="173"/>
        <v>0.625</v>
      </c>
      <c r="D393" s="72">
        <f t="shared" si="174"/>
        <v>8</v>
      </c>
      <c r="E393" s="99">
        <f t="shared" si="175"/>
        <v>2018</v>
      </c>
      <c r="F393" s="99">
        <f t="shared" si="176"/>
        <v>2014</v>
      </c>
      <c r="G393" s="99" t="str">
        <f t="shared" si="177"/>
        <v>2021</v>
      </c>
      <c r="H393" s="2" t="str">
        <f t="shared" si="178"/>
        <v>10/15/2013</v>
      </c>
      <c r="I393" s="2" t="str">
        <f t="shared" si="179"/>
        <v>10/15/2021</v>
      </c>
      <c r="J393" s="2" t="s">
        <v>3</v>
      </c>
      <c r="K393" s="113" t="s">
        <v>256</v>
      </c>
      <c r="L393" s="100">
        <f>VLOOKUP(K393,'5th Cycle APR Raw Data-Final'!$A$3:$P$1977,6,FALSE)</f>
        <v>153</v>
      </c>
      <c r="M393" s="100">
        <f>IF(AN393&lt;1,SUMIFS('5th Cycle APR Raw Data-Final'!G$3:G$1977,'5th Cycle APR Raw Data-Final'!$A$3:$A$1977,'SB35 Determination Data'!$K393,'5th Cycle APR Raw Data-Final'!$T$3:$T$1977,"&gt;="&amp;'SB35 Determination Data'!$F393,'5th Cycle APR Raw Data-Final'!$T$3:$T$1977,"&lt;"&amp;E393),SUMIFS('5th Cycle APR Raw Data-Final'!G$3:G$1977,'5th Cycle APR Raw Data-Final'!$A$3:$A$1977,'SB35 Determination Data'!$K393,'5th Cycle APR Raw Data-Final'!$T$3:$T$1977,"&gt;="&amp;'SB35 Determination Data'!$F393,'5th Cycle APR Raw Data-Final'!$T$3:$T$1977,"&lt;="&amp;G393))</f>
        <v>0</v>
      </c>
      <c r="N393" s="100">
        <f>IF(AN393&lt;1,SUMIFS('5th Cycle APR Raw Data-Final'!H$3:H$1977,'5th Cycle APR Raw Data-Final'!$A$3:$A$1977,'SB35 Determination Data'!$K393,'5th Cycle APR Raw Data-Final'!$T$3:$T$1977,"&gt;="&amp;'SB35 Determination Data'!$F393,'5th Cycle APR Raw Data-Final'!$T$3:$T$1977,"&lt;"&amp;E393),SUMIFS('5th Cycle APR Raw Data-Final'!H$3:H$1977,'5th Cycle APR Raw Data-Final'!$A$3:$A$1977,'SB35 Determination Data'!$K393,'5th Cycle APR Raw Data-Final'!$T$3:$T$1977,"&gt;="&amp;'SB35 Determination Data'!$F393,'5th Cycle APR Raw Data-Final'!$T$3:$T$1977,"&lt;="&amp;G393))</f>
        <v>0</v>
      </c>
      <c r="O393" s="100">
        <f>IF(AN393&lt;1,SUMIFS('5th Cycle APR Raw Data-Final'!I$3:I$1977,'5th Cycle APR Raw Data-Final'!$A$3:$A$1977,'SB35 Determination Data'!$K393,'5th Cycle APR Raw Data-Final'!$T$3:$T$1977,"&gt;="&amp;'SB35 Determination Data'!$F393,'5th Cycle APR Raw Data-Final'!$T$3:$T$1977,"&lt;"&amp;E393),SUMIFS('5th Cycle APR Raw Data-Final'!I$3:I$1977,'5th Cycle APR Raw Data-Final'!$A$3:$A$1977,'SB35 Determination Data'!$K393,'5th Cycle APR Raw Data-Final'!$T$3:$T$1977,"&gt;="&amp;'SB35 Determination Data'!$F393,'5th Cycle APR Raw Data-Final'!$T$3:$T$1977,"&lt;="&amp;G393))</f>
        <v>0</v>
      </c>
      <c r="P393" s="100">
        <f t="shared" si="180"/>
        <v>153</v>
      </c>
      <c r="Q393" s="112">
        <f t="shared" si="181"/>
        <v>0</v>
      </c>
      <c r="R393" s="101">
        <f t="shared" si="182"/>
        <v>77</v>
      </c>
      <c r="S393" s="101">
        <f t="shared" si="183"/>
        <v>0</v>
      </c>
      <c r="T393" s="100">
        <f>VLOOKUP(K393,'5th Cycle APR Raw Data-Final'!$A$3:$P$1977,10,FALSE)</f>
        <v>88</v>
      </c>
      <c r="U393" s="100">
        <f>IF(AN393&lt;1,SUMIFS('5th Cycle APR Raw Data-Final'!K$3:K$1977,'5th Cycle APR Raw Data-Final'!$A$3:$A$1977,'SB35 Determination Data'!$K393,'5th Cycle APR Raw Data-Final'!$T$3:$T$1977,"&gt;="&amp;'SB35 Determination Data'!$F393,'5th Cycle APR Raw Data-Final'!$T$3:$T$1977,"&lt;"&amp;E393),SUMIFS('5th Cycle APR Raw Data-Final'!K$3:K$1977,'5th Cycle APR Raw Data-Final'!$A$3:$A$1977,'SB35 Determination Data'!$K393,'5th Cycle APR Raw Data-Final'!$T$3:$T$1977,"&gt;="&amp;'SB35 Determination Data'!$F393,'5th Cycle APR Raw Data-Final'!$T$3:$T$1977,"&lt;="&amp;G393))</f>
        <v>0</v>
      </c>
      <c r="V393" s="100">
        <f>IF(AN393&lt;1,SUMIFS('5th Cycle APR Raw Data-Final'!L$3:L$1977,'5th Cycle APR Raw Data-Final'!$A$3:$A$1977,'SB35 Determination Data'!$K393,'5th Cycle APR Raw Data-Final'!$T$3:$T$1977,"&gt;="&amp;'SB35 Determination Data'!$F393,'5th Cycle APR Raw Data-Final'!$T$3:$T$1977,"&lt;"&amp;E393),SUMIFS('5th Cycle APR Raw Data-Final'!L$3:L$1977,'5th Cycle APR Raw Data-Final'!$A$3:$A$1977,'SB35 Determination Data'!$K393,'5th Cycle APR Raw Data-Final'!$T$3:$T$1977,"&gt;="&amp;'SB35 Determination Data'!$F393,'5th Cycle APR Raw Data-Final'!$T$3:$T$1977,"&lt;="&amp;G393))</f>
        <v>0</v>
      </c>
      <c r="W393" s="100">
        <f>IF(AN393&lt;1,SUMIFS('5th Cycle APR Raw Data-Final'!M$3:M$1977,'5th Cycle APR Raw Data-Final'!$A$3:$A$1977,'SB35 Determination Data'!$K393,'5th Cycle APR Raw Data-Final'!$T$3:$T$1977,"&gt;="&amp;'SB35 Determination Data'!$F393,'5th Cycle APR Raw Data-Final'!$T$3:$T$1977,"&lt;"&amp;E393),SUMIFS('5th Cycle APR Raw Data-Final'!M$3:M$1977,'5th Cycle APR Raw Data-Final'!$A$3:$A$1977,'SB35 Determination Data'!$K393,'5th Cycle APR Raw Data-Final'!$T$3:$T$1977,"&gt;="&amp;'SB35 Determination Data'!$F393,'5th Cycle APR Raw Data-Final'!$T$3:$T$1977,"&lt;="&amp;G393))</f>
        <v>0</v>
      </c>
      <c r="X393" s="100">
        <f t="shared" si="184"/>
        <v>88</v>
      </c>
      <c r="Y393" s="100">
        <f t="shared" si="185"/>
        <v>0</v>
      </c>
      <c r="Z393" s="100">
        <f t="shared" si="186"/>
        <v>88</v>
      </c>
      <c r="AA393" s="112">
        <f t="shared" si="187"/>
        <v>0</v>
      </c>
      <c r="AB393" s="112">
        <f t="shared" si="188"/>
        <v>0</v>
      </c>
      <c r="AC393" s="100">
        <f>VLOOKUP(K393,'5th Cycle APR Raw Data-Final'!$A$3:$P$1977,14,FALSE)</f>
        <v>99</v>
      </c>
      <c r="AD393" s="100">
        <f>IF(AN393&lt;1,SUMIFS('5th Cycle APR Raw Data-Final'!$O$3:$O$1977,'5th Cycle APR Raw Data-Final'!$A$3:$A$1977,'SB35 Determination Data'!$K393,'5th Cycle APR Raw Data-Final'!$T$3:$T$1977,"&gt;="&amp;'SB35 Determination Data'!$F393,'5th Cycle APR Raw Data-Final'!$T$3:$T$1977,"&lt;"&amp;E393),SUMIFS('5th Cycle APR Raw Data-Final'!$O$3:$O$1977,'5th Cycle APR Raw Data-Final'!$A$3:$A$1977,'SB35 Determination Data'!$K393,'5th Cycle APR Raw Data-Final'!$T$3:$T$1977,"&gt;="&amp;'SB35 Determination Data'!$F393,'5th Cycle APR Raw Data-Final'!$T$3:$T$1977,"&lt;="&amp;G393))</f>
        <v>0</v>
      </c>
      <c r="AE393" s="100">
        <f t="shared" si="189"/>
        <v>99</v>
      </c>
      <c r="AF393" s="112">
        <f t="shared" si="190"/>
        <v>0</v>
      </c>
      <c r="AG393" s="100">
        <f>VLOOKUP(K393,'5th Cycle APR Raw Data-Final'!$A$3:$P$1977,16,FALSE)</f>
        <v>262</v>
      </c>
      <c r="AH393" s="100">
        <f>IF(AN393&lt;1,SUMIFS('5th Cycle APR Raw Data-Final'!$Q$3:$Q$1977,'5th Cycle APR Raw Data-Final'!$A$3:$A$1977,'SB35 Determination Data'!$K393,'5th Cycle APR Raw Data-Final'!$T$3:$T$1977,"&gt;="&amp;'SB35 Determination Data'!$F393,'5th Cycle APR Raw Data-Final'!$T$3:$T$1977,"&lt;"&amp;E393),SUMIFS('5th Cycle APR Raw Data-Final'!$Q$3:$Q$1977,'5th Cycle APR Raw Data-Final'!$A$3:$A$1977,'SB35 Determination Data'!$K393,'5th Cycle APR Raw Data-Final'!$T$3:$T$1977,"&gt;="&amp;'SB35 Determination Data'!$F393,'5th Cycle APR Raw Data-Final'!$T$3:$T$1977,"&lt;="&amp;G393))</f>
        <v>0</v>
      </c>
      <c r="AI393" s="100">
        <f t="shared" si="191"/>
        <v>262</v>
      </c>
      <c r="AJ393" s="112">
        <f t="shared" si="192"/>
        <v>0</v>
      </c>
      <c r="AK393" s="100">
        <f>VLOOKUP(K393,'5th Cycle APR Raw Data-Final'!$A$3:$R$1977,18,FALSE)</f>
        <v>602</v>
      </c>
      <c r="AL393" s="100">
        <f>IF(AN393&lt;1,SUMIFS('5th Cycle APR Raw Data-Final'!$S$3:$S$1977,'5th Cycle APR Raw Data-Final'!$A$3:$A$1977,'SB35 Determination Data'!$K393,'5th Cycle APR Raw Data-Final'!$T$3:$T$1977,"&gt;="&amp;'SB35 Determination Data'!$F393,'5th Cycle APR Raw Data-Final'!$T$3:$T$1977,"&lt;"&amp;E393),SUMIFS('5th Cycle APR Raw Data-Final'!$S$3:$S$1977,'5th Cycle APR Raw Data-Final'!$A$3:$A$1977,'SB35 Determination Data'!$K393,'5th Cycle APR Raw Data-Final'!$T$3:$T$1977,"&gt;="&amp;'SB35 Determination Data'!$F393,'5th Cycle APR Raw Data-Final'!$T$3:$T$1977,"&lt;="&amp;G393))</f>
        <v>0</v>
      </c>
      <c r="AM393" s="100">
        <f t="shared" si="193"/>
        <v>602</v>
      </c>
      <c r="AN393" s="114">
        <f t="shared" si="194"/>
        <v>0.5</v>
      </c>
      <c r="AO393" s="2" t="str">
        <f t="shared" si="195"/>
        <v>YES</v>
      </c>
      <c r="AP393" s="2" t="str">
        <f t="shared" si="196"/>
        <v>NO</v>
      </c>
      <c r="AQ393" s="2" t="str">
        <f t="shared" si="197"/>
        <v>NO</v>
      </c>
      <c r="AR393" s="124" t="str">
        <f>VLOOKUP(K393,'2018Submitted'!$A$2:$C$540,3,FALSE)</f>
        <v>Successful</v>
      </c>
      <c r="AS393" s="2" t="str">
        <f t="shared" si="198"/>
        <v>NO</v>
      </c>
      <c r="AT393" s="2" t="str">
        <f t="shared" si="199"/>
        <v>NO</v>
      </c>
    </row>
    <row r="394" spans="1:46" s="2" customFormat="1" ht="12.75" customHeight="1" x14ac:dyDescent="0.2">
      <c r="A394" s="2" t="s">
        <v>31</v>
      </c>
      <c r="B394" s="2" t="str">
        <f t="shared" si="172"/>
        <v>ROSEVILLE</v>
      </c>
      <c r="C394" s="71">
        <f t="shared" si="173"/>
        <v>0.625</v>
      </c>
      <c r="D394" s="72">
        <f t="shared" si="174"/>
        <v>8</v>
      </c>
      <c r="E394" s="99">
        <f t="shared" si="175"/>
        <v>2018</v>
      </c>
      <c r="F394" s="99">
        <f t="shared" si="176"/>
        <v>2014</v>
      </c>
      <c r="G394" s="99" t="str">
        <f t="shared" si="177"/>
        <v>2021</v>
      </c>
      <c r="H394" s="2" t="str">
        <f t="shared" si="178"/>
        <v>10/31/2013</v>
      </c>
      <c r="I394" s="2" t="str">
        <f t="shared" si="179"/>
        <v>10/31/2021</v>
      </c>
      <c r="J394" s="2" t="s">
        <v>32</v>
      </c>
      <c r="K394" s="113" t="s">
        <v>257</v>
      </c>
      <c r="L394" s="100">
        <f>VLOOKUP(K394,'5th Cycle APR Raw Data-Final'!$A$3:$P$1977,6,FALSE)</f>
        <v>2268</v>
      </c>
      <c r="M394" s="100">
        <f>IF(AN394&lt;1,SUMIFS('5th Cycle APR Raw Data-Final'!G$3:G$1977,'5th Cycle APR Raw Data-Final'!$A$3:$A$1977,'SB35 Determination Data'!$K394,'5th Cycle APR Raw Data-Final'!$T$3:$T$1977,"&gt;="&amp;'SB35 Determination Data'!$F394,'5th Cycle APR Raw Data-Final'!$T$3:$T$1977,"&lt;"&amp;E394),SUMIFS('5th Cycle APR Raw Data-Final'!G$3:G$1977,'5th Cycle APR Raw Data-Final'!$A$3:$A$1977,'SB35 Determination Data'!$K394,'5th Cycle APR Raw Data-Final'!$T$3:$T$1977,"&gt;="&amp;'SB35 Determination Data'!$F394,'5th Cycle APR Raw Data-Final'!$T$3:$T$1977,"&lt;="&amp;G394))</f>
        <v>94</v>
      </c>
      <c r="N394" s="100">
        <f>IF(AN394&lt;1,SUMIFS('5th Cycle APR Raw Data-Final'!H$3:H$1977,'5th Cycle APR Raw Data-Final'!$A$3:$A$1977,'SB35 Determination Data'!$K394,'5th Cycle APR Raw Data-Final'!$T$3:$T$1977,"&gt;="&amp;'SB35 Determination Data'!$F394,'5th Cycle APR Raw Data-Final'!$T$3:$T$1977,"&lt;"&amp;E394),SUMIFS('5th Cycle APR Raw Data-Final'!H$3:H$1977,'5th Cycle APR Raw Data-Final'!$A$3:$A$1977,'SB35 Determination Data'!$K394,'5th Cycle APR Raw Data-Final'!$T$3:$T$1977,"&gt;="&amp;'SB35 Determination Data'!$F394,'5th Cycle APR Raw Data-Final'!$T$3:$T$1977,"&lt;="&amp;G394))</f>
        <v>94</v>
      </c>
      <c r="O394" s="100">
        <f>IF(AN394&lt;1,SUMIFS('5th Cycle APR Raw Data-Final'!I$3:I$1977,'5th Cycle APR Raw Data-Final'!$A$3:$A$1977,'SB35 Determination Data'!$K394,'5th Cycle APR Raw Data-Final'!$T$3:$T$1977,"&gt;="&amp;'SB35 Determination Data'!$F394,'5th Cycle APR Raw Data-Final'!$T$3:$T$1977,"&lt;"&amp;E394),SUMIFS('5th Cycle APR Raw Data-Final'!I$3:I$1977,'5th Cycle APR Raw Data-Final'!$A$3:$A$1977,'SB35 Determination Data'!$K394,'5th Cycle APR Raw Data-Final'!$T$3:$T$1977,"&gt;="&amp;'SB35 Determination Data'!$F394,'5th Cycle APR Raw Data-Final'!$T$3:$T$1977,"&lt;="&amp;G394))</f>
        <v>0</v>
      </c>
      <c r="P394" s="100">
        <f t="shared" si="180"/>
        <v>2174</v>
      </c>
      <c r="Q394" s="112">
        <f t="shared" si="181"/>
        <v>4.1446208112874777E-2</v>
      </c>
      <c r="R394" s="101">
        <f t="shared" si="182"/>
        <v>1134</v>
      </c>
      <c r="S394" s="101">
        <f t="shared" si="183"/>
        <v>0</v>
      </c>
      <c r="T394" s="100">
        <f>VLOOKUP(K394,'5th Cycle APR Raw Data-Final'!$A$3:$P$1977,10,FALSE)</f>
        <v>1590</v>
      </c>
      <c r="U394" s="100">
        <f>IF(AN394&lt;1,SUMIFS('5th Cycle APR Raw Data-Final'!K$3:K$1977,'5th Cycle APR Raw Data-Final'!$A$3:$A$1977,'SB35 Determination Data'!$K394,'5th Cycle APR Raw Data-Final'!$T$3:$T$1977,"&gt;="&amp;'SB35 Determination Data'!$F394,'5th Cycle APR Raw Data-Final'!$T$3:$T$1977,"&lt;"&amp;E394),SUMIFS('5th Cycle APR Raw Data-Final'!K$3:K$1977,'5th Cycle APR Raw Data-Final'!$A$3:$A$1977,'SB35 Determination Data'!$K394,'5th Cycle APR Raw Data-Final'!$T$3:$T$1977,"&gt;="&amp;'SB35 Determination Data'!$F394,'5th Cycle APR Raw Data-Final'!$T$3:$T$1977,"&lt;="&amp;G394))</f>
        <v>29</v>
      </c>
      <c r="V394" s="100">
        <f>IF(AN394&lt;1,SUMIFS('5th Cycle APR Raw Data-Final'!L$3:L$1977,'5th Cycle APR Raw Data-Final'!$A$3:$A$1977,'SB35 Determination Data'!$K394,'5th Cycle APR Raw Data-Final'!$T$3:$T$1977,"&gt;="&amp;'SB35 Determination Data'!$F394,'5th Cycle APR Raw Data-Final'!$T$3:$T$1977,"&lt;"&amp;E394),SUMIFS('5th Cycle APR Raw Data-Final'!L$3:L$1977,'5th Cycle APR Raw Data-Final'!$A$3:$A$1977,'SB35 Determination Data'!$K394,'5th Cycle APR Raw Data-Final'!$T$3:$T$1977,"&gt;="&amp;'SB35 Determination Data'!$F394,'5th Cycle APR Raw Data-Final'!$T$3:$T$1977,"&lt;="&amp;G394))</f>
        <v>29</v>
      </c>
      <c r="W394" s="100">
        <f>IF(AN394&lt;1,SUMIFS('5th Cycle APR Raw Data-Final'!M$3:M$1977,'5th Cycle APR Raw Data-Final'!$A$3:$A$1977,'SB35 Determination Data'!$K394,'5th Cycle APR Raw Data-Final'!$T$3:$T$1977,"&gt;="&amp;'SB35 Determination Data'!$F394,'5th Cycle APR Raw Data-Final'!$T$3:$T$1977,"&lt;"&amp;E394),SUMIFS('5th Cycle APR Raw Data-Final'!M$3:M$1977,'5th Cycle APR Raw Data-Final'!$A$3:$A$1977,'SB35 Determination Data'!$K394,'5th Cycle APR Raw Data-Final'!$T$3:$T$1977,"&gt;="&amp;'SB35 Determination Data'!$F394,'5th Cycle APR Raw Data-Final'!$T$3:$T$1977,"&lt;="&amp;G394))</f>
        <v>0</v>
      </c>
      <c r="X394" s="100">
        <f t="shared" si="184"/>
        <v>1561</v>
      </c>
      <c r="Y394" s="100">
        <f t="shared" si="185"/>
        <v>29</v>
      </c>
      <c r="Z394" s="100">
        <f t="shared" si="186"/>
        <v>1561</v>
      </c>
      <c r="AA394" s="112">
        <f t="shared" si="187"/>
        <v>1.8238993710691823E-2</v>
      </c>
      <c r="AB394" s="112">
        <f t="shared" si="188"/>
        <v>1.8238993710691823E-2</v>
      </c>
      <c r="AC394" s="100">
        <f>VLOOKUP(K394,'5th Cycle APR Raw Data-Final'!$A$3:$P$1977,14,FALSE)</f>
        <v>1577</v>
      </c>
      <c r="AD394" s="100">
        <f>IF(AN394&lt;1,SUMIFS('5th Cycle APR Raw Data-Final'!$O$3:$O$1977,'5th Cycle APR Raw Data-Final'!$A$3:$A$1977,'SB35 Determination Data'!$K394,'5th Cycle APR Raw Data-Final'!$T$3:$T$1977,"&gt;="&amp;'SB35 Determination Data'!$F394,'5th Cycle APR Raw Data-Final'!$T$3:$T$1977,"&lt;"&amp;E394),SUMIFS('5th Cycle APR Raw Data-Final'!$O$3:$O$1977,'5th Cycle APR Raw Data-Final'!$A$3:$A$1977,'SB35 Determination Data'!$K394,'5th Cycle APR Raw Data-Final'!$T$3:$T$1977,"&gt;="&amp;'SB35 Determination Data'!$F394,'5th Cycle APR Raw Data-Final'!$T$3:$T$1977,"&lt;="&amp;G394))</f>
        <v>2174</v>
      </c>
      <c r="AE394" s="100">
        <f t="shared" si="189"/>
        <v>0</v>
      </c>
      <c r="AF394" s="112">
        <f t="shared" si="190"/>
        <v>1.3785668991756499</v>
      </c>
      <c r="AG394" s="100">
        <f>VLOOKUP(K394,'5th Cycle APR Raw Data-Final'!$A$3:$P$1977,16,FALSE)</f>
        <v>3043</v>
      </c>
      <c r="AH394" s="100">
        <f>IF(AN394&lt;1,SUMIFS('5th Cycle APR Raw Data-Final'!$Q$3:$Q$1977,'5th Cycle APR Raw Data-Final'!$A$3:$A$1977,'SB35 Determination Data'!$K394,'5th Cycle APR Raw Data-Final'!$T$3:$T$1977,"&gt;="&amp;'SB35 Determination Data'!$F394,'5th Cycle APR Raw Data-Final'!$T$3:$T$1977,"&lt;"&amp;E394),SUMIFS('5th Cycle APR Raw Data-Final'!$Q$3:$Q$1977,'5th Cycle APR Raw Data-Final'!$A$3:$A$1977,'SB35 Determination Data'!$K394,'5th Cycle APR Raw Data-Final'!$T$3:$T$1977,"&gt;="&amp;'SB35 Determination Data'!$F394,'5th Cycle APR Raw Data-Final'!$T$3:$T$1977,"&lt;="&amp;G394))</f>
        <v>2489</v>
      </c>
      <c r="AI394" s="100">
        <f t="shared" si="191"/>
        <v>554</v>
      </c>
      <c r="AJ394" s="112">
        <f t="shared" si="192"/>
        <v>0.81794281958593495</v>
      </c>
      <c r="AK394" s="100">
        <f>VLOOKUP(K394,'5th Cycle APR Raw Data-Final'!$A$3:$R$1977,18,FALSE)</f>
        <v>8478</v>
      </c>
      <c r="AL394" s="100">
        <f>IF(AN394&lt;1,SUMIFS('5th Cycle APR Raw Data-Final'!$S$3:$S$1977,'5th Cycle APR Raw Data-Final'!$A$3:$A$1977,'SB35 Determination Data'!$K394,'5th Cycle APR Raw Data-Final'!$T$3:$T$1977,"&gt;="&amp;'SB35 Determination Data'!$F394,'5th Cycle APR Raw Data-Final'!$T$3:$T$1977,"&lt;"&amp;E394),SUMIFS('5th Cycle APR Raw Data-Final'!$S$3:$S$1977,'5th Cycle APR Raw Data-Final'!$A$3:$A$1977,'SB35 Determination Data'!$K394,'5th Cycle APR Raw Data-Final'!$T$3:$T$1977,"&gt;="&amp;'SB35 Determination Data'!$F394,'5th Cycle APR Raw Data-Final'!$T$3:$T$1977,"&lt;="&amp;G394))</f>
        <v>4786</v>
      </c>
      <c r="AM394" s="100">
        <f t="shared" si="193"/>
        <v>4289</v>
      </c>
      <c r="AN394" s="114">
        <f t="shared" si="194"/>
        <v>0.5</v>
      </c>
      <c r="AO394" s="2" t="str">
        <f t="shared" si="195"/>
        <v>NO</v>
      </c>
      <c r="AP394" s="2" t="str">
        <f t="shared" si="196"/>
        <v>YES</v>
      </c>
      <c r="AQ394" s="2" t="str">
        <f t="shared" si="197"/>
        <v>NO</v>
      </c>
      <c r="AR394" s="124" t="str">
        <f>VLOOKUP(K394,'2018Submitted'!$A$2:$C$540,3,FALSE)</f>
        <v>Successful</v>
      </c>
      <c r="AS394" s="2" t="str">
        <f t="shared" si="198"/>
        <v>NO</v>
      </c>
      <c r="AT394" s="2" t="str">
        <f t="shared" si="199"/>
        <v>YES</v>
      </c>
    </row>
    <row r="395" spans="1:46" s="2" customFormat="1" ht="12.75" customHeight="1" x14ac:dyDescent="0.2">
      <c r="A395" s="2" t="s">
        <v>40</v>
      </c>
      <c r="B395" s="2" t="str">
        <f t="shared" si="172"/>
        <v>ROSS</v>
      </c>
      <c r="C395" s="71">
        <f t="shared" si="173"/>
        <v>0.5</v>
      </c>
      <c r="D395" s="72">
        <f t="shared" si="174"/>
        <v>8</v>
      </c>
      <c r="E395" s="99">
        <f t="shared" si="175"/>
        <v>2019</v>
      </c>
      <c r="F395" s="99">
        <f t="shared" si="176"/>
        <v>2015</v>
      </c>
      <c r="G395" s="99">
        <f t="shared" si="177"/>
        <v>2022</v>
      </c>
      <c r="H395" s="2" t="str">
        <f t="shared" si="178"/>
        <v>01/31/2015</v>
      </c>
      <c r="I395" s="2" t="str">
        <f t="shared" si="179"/>
        <v>01/31/2023</v>
      </c>
      <c r="J395" s="2" t="s">
        <v>8</v>
      </c>
      <c r="K395" s="113" t="s">
        <v>258</v>
      </c>
      <c r="L395" s="100">
        <f>VLOOKUP(K395,'5th Cycle APR Raw Data-Final'!$A$3:$P$1977,6,FALSE)</f>
        <v>6</v>
      </c>
      <c r="M395" s="100">
        <f>IF(AN395&lt;1,SUMIFS('5th Cycle APR Raw Data-Final'!G$3:G$1977,'5th Cycle APR Raw Data-Final'!$A$3:$A$1977,'SB35 Determination Data'!$K395,'5th Cycle APR Raw Data-Final'!$T$3:$T$1977,"&gt;="&amp;'SB35 Determination Data'!$F395,'5th Cycle APR Raw Data-Final'!$T$3:$T$1977,"&lt;"&amp;E395),SUMIFS('5th Cycle APR Raw Data-Final'!G$3:G$1977,'5th Cycle APR Raw Data-Final'!$A$3:$A$1977,'SB35 Determination Data'!$K395,'5th Cycle APR Raw Data-Final'!$T$3:$T$1977,"&gt;="&amp;'SB35 Determination Data'!$F395,'5th Cycle APR Raw Data-Final'!$T$3:$T$1977,"&lt;="&amp;G395))</f>
        <v>2</v>
      </c>
      <c r="N395" s="100">
        <f>IF(AN395&lt;1,SUMIFS('5th Cycle APR Raw Data-Final'!H$3:H$1977,'5th Cycle APR Raw Data-Final'!$A$3:$A$1977,'SB35 Determination Data'!$K395,'5th Cycle APR Raw Data-Final'!$T$3:$T$1977,"&gt;="&amp;'SB35 Determination Data'!$F395,'5th Cycle APR Raw Data-Final'!$T$3:$T$1977,"&lt;"&amp;E395),SUMIFS('5th Cycle APR Raw Data-Final'!H$3:H$1977,'5th Cycle APR Raw Data-Final'!$A$3:$A$1977,'SB35 Determination Data'!$K395,'5th Cycle APR Raw Data-Final'!$T$3:$T$1977,"&gt;="&amp;'SB35 Determination Data'!$F395,'5th Cycle APR Raw Data-Final'!$T$3:$T$1977,"&lt;="&amp;G395))</f>
        <v>2</v>
      </c>
      <c r="O395" s="100">
        <f>IF(AN395&lt;1,SUMIFS('5th Cycle APR Raw Data-Final'!I$3:I$1977,'5th Cycle APR Raw Data-Final'!$A$3:$A$1977,'SB35 Determination Data'!$K395,'5th Cycle APR Raw Data-Final'!$T$3:$T$1977,"&gt;="&amp;'SB35 Determination Data'!$F395,'5th Cycle APR Raw Data-Final'!$T$3:$T$1977,"&lt;"&amp;E395),SUMIFS('5th Cycle APR Raw Data-Final'!I$3:I$1977,'5th Cycle APR Raw Data-Final'!$A$3:$A$1977,'SB35 Determination Data'!$K395,'5th Cycle APR Raw Data-Final'!$T$3:$T$1977,"&gt;="&amp;'SB35 Determination Data'!$F395,'5th Cycle APR Raw Data-Final'!$T$3:$T$1977,"&lt;="&amp;G395))</f>
        <v>0</v>
      </c>
      <c r="P395" s="100">
        <f t="shared" si="180"/>
        <v>4</v>
      </c>
      <c r="Q395" s="112">
        <f t="shared" si="181"/>
        <v>0.33333333333333331</v>
      </c>
      <c r="R395" s="101">
        <f t="shared" si="182"/>
        <v>3</v>
      </c>
      <c r="S395" s="101">
        <f t="shared" si="183"/>
        <v>0</v>
      </c>
      <c r="T395" s="100">
        <f>VLOOKUP(K395,'5th Cycle APR Raw Data-Final'!$A$3:$P$1977,10,FALSE)</f>
        <v>4</v>
      </c>
      <c r="U395" s="100">
        <f>IF(AN395&lt;1,SUMIFS('5th Cycle APR Raw Data-Final'!K$3:K$1977,'5th Cycle APR Raw Data-Final'!$A$3:$A$1977,'SB35 Determination Data'!$K395,'5th Cycle APR Raw Data-Final'!$T$3:$T$1977,"&gt;="&amp;'SB35 Determination Data'!$F395,'5th Cycle APR Raw Data-Final'!$T$3:$T$1977,"&lt;"&amp;E395),SUMIFS('5th Cycle APR Raw Data-Final'!K$3:K$1977,'5th Cycle APR Raw Data-Final'!$A$3:$A$1977,'SB35 Determination Data'!$K395,'5th Cycle APR Raw Data-Final'!$T$3:$T$1977,"&gt;="&amp;'SB35 Determination Data'!$F395,'5th Cycle APR Raw Data-Final'!$T$3:$T$1977,"&lt;="&amp;G395))</f>
        <v>0</v>
      </c>
      <c r="V395" s="100">
        <f>IF(AN395&lt;1,SUMIFS('5th Cycle APR Raw Data-Final'!L$3:L$1977,'5th Cycle APR Raw Data-Final'!$A$3:$A$1977,'SB35 Determination Data'!$K395,'5th Cycle APR Raw Data-Final'!$T$3:$T$1977,"&gt;="&amp;'SB35 Determination Data'!$F395,'5th Cycle APR Raw Data-Final'!$T$3:$T$1977,"&lt;"&amp;E395),SUMIFS('5th Cycle APR Raw Data-Final'!L$3:L$1977,'5th Cycle APR Raw Data-Final'!$A$3:$A$1977,'SB35 Determination Data'!$K395,'5th Cycle APR Raw Data-Final'!$T$3:$T$1977,"&gt;="&amp;'SB35 Determination Data'!$F395,'5th Cycle APR Raw Data-Final'!$T$3:$T$1977,"&lt;="&amp;G395))</f>
        <v>0</v>
      </c>
      <c r="W395" s="100">
        <f>IF(AN395&lt;1,SUMIFS('5th Cycle APR Raw Data-Final'!M$3:M$1977,'5th Cycle APR Raw Data-Final'!$A$3:$A$1977,'SB35 Determination Data'!$K395,'5th Cycle APR Raw Data-Final'!$T$3:$T$1977,"&gt;="&amp;'SB35 Determination Data'!$F395,'5th Cycle APR Raw Data-Final'!$T$3:$T$1977,"&lt;"&amp;E395),SUMIFS('5th Cycle APR Raw Data-Final'!M$3:M$1977,'5th Cycle APR Raw Data-Final'!$A$3:$A$1977,'SB35 Determination Data'!$K395,'5th Cycle APR Raw Data-Final'!$T$3:$T$1977,"&gt;="&amp;'SB35 Determination Data'!$F395,'5th Cycle APR Raw Data-Final'!$T$3:$T$1977,"&lt;="&amp;G395))</f>
        <v>0</v>
      </c>
      <c r="X395" s="100">
        <f t="shared" si="184"/>
        <v>4</v>
      </c>
      <c r="Y395" s="100">
        <f t="shared" si="185"/>
        <v>0</v>
      </c>
      <c r="Z395" s="100">
        <f t="shared" si="186"/>
        <v>4</v>
      </c>
      <c r="AA395" s="112">
        <f t="shared" si="187"/>
        <v>0</v>
      </c>
      <c r="AB395" s="112">
        <f t="shared" si="188"/>
        <v>0</v>
      </c>
      <c r="AC395" s="100">
        <f>VLOOKUP(K395,'5th Cycle APR Raw Data-Final'!$A$3:$P$1977,14,FALSE)</f>
        <v>4</v>
      </c>
      <c r="AD395" s="100">
        <f>IF(AN395&lt;1,SUMIFS('5th Cycle APR Raw Data-Final'!$O$3:$O$1977,'5th Cycle APR Raw Data-Final'!$A$3:$A$1977,'SB35 Determination Data'!$K395,'5th Cycle APR Raw Data-Final'!$T$3:$T$1977,"&gt;="&amp;'SB35 Determination Data'!$F395,'5th Cycle APR Raw Data-Final'!$T$3:$T$1977,"&lt;"&amp;E395),SUMIFS('5th Cycle APR Raw Data-Final'!$O$3:$O$1977,'5th Cycle APR Raw Data-Final'!$A$3:$A$1977,'SB35 Determination Data'!$K395,'5th Cycle APR Raw Data-Final'!$T$3:$T$1977,"&gt;="&amp;'SB35 Determination Data'!$F395,'5th Cycle APR Raw Data-Final'!$T$3:$T$1977,"&lt;="&amp;G395))</f>
        <v>3</v>
      </c>
      <c r="AE395" s="100">
        <f t="shared" si="189"/>
        <v>1</v>
      </c>
      <c r="AF395" s="112">
        <f t="shared" si="190"/>
        <v>0.75</v>
      </c>
      <c r="AG395" s="100">
        <f>VLOOKUP(K395,'5th Cycle APR Raw Data-Final'!$A$3:$P$1977,16,FALSE)</f>
        <v>4</v>
      </c>
      <c r="AH395" s="100">
        <f>IF(AN395&lt;1,SUMIFS('5th Cycle APR Raw Data-Final'!$Q$3:$Q$1977,'5th Cycle APR Raw Data-Final'!$A$3:$A$1977,'SB35 Determination Data'!$K395,'5th Cycle APR Raw Data-Final'!$T$3:$T$1977,"&gt;="&amp;'SB35 Determination Data'!$F395,'5th Cycle APR Raw Data-Final'!$T$3:$T$1977,"&lt;"&amp;E395),SUMIFS('5th Cycle APR Raw Data-Final'!$Q$3:$Q$1977,'5th Cycle APR Raw Data-Final'!$A$3:$A$1977,'SB35 Determination Data'!$K395,'5th Cycle APR Raw Data-Final'!$T$3:$T$1977,"&gt;="&amp;'SB35 Determination Data'!$F395,'5th Cycle APR Raw Data-Final'!$T$3:$T$1977,"&lt;="&amp;G395))</f>
        <v>1</v>
      </c>
      <c r="AI395" s="100">
        <f t="shared" si="191"/>
        <v>3</v>
      </c>
      <c r="AJ395" s="112">
        <f t="shared" si="192"/>
        <v>0.25</v>
      </c>
      <c r="AK395" s="100">
        <f>VLOOKUP(K395,'5th Cycle APR Raw Data-Final'!$A$3:$R$1977,18,FALSE)</f>
        <v>18</v>
      </c>
      <c r="AL395" s="100">
        <f>IF(AN395&lt;1,SUMIFS('5th Cycle APR Raw Data-Final'!$S$3:$S$1977,'5th Cycle APR Raw Data-Final'!$A$3:$A$1977,'SB35 Determination Data'!$K395,'5th Cycle APR Raw Data-Final'!$T$3:$T$1977,"&gt;="&amp;'SB35 Determination Data'!$F395,'5th Cycle APR Raw Data-Final'!$T$3:$T$1977,"&lt;"&amp;E395),SUMIFS('5th Cycle APR Raw Data-Final'!$S$3:$S$1977,'5th Cycle APR Raw Data-Final'!$A$3:$A$1977,'SB35 Determination Data'!$K395,'5th Cycle APR Raw Data-Final'!$T$3:$T$1977,"&gt;="&amp;'SB35 Determination Data'!$F395,'5th Cycle APR Raw Data-Final'!$T$3:$T$1977,"&lt;="&amp;G395))</f>
        <v>6</v>
      </c>
      <c r="AM395" s="100">
        <f t="shared" si="193"/>
        <v>12</v>
      </c>
      <c r="AN395" s="114">
        <f t="shared" si="194"/>
        <v>0.5</v>
      </c>
      <c r="AO395" s="2" t="str">
        <f t="shared" si="195"/>
        <v>YES</v>
      </c>
      <c r="AP395" s="2" t="str">
        <f t="shared" si="196"/>
        <v>NO</v>
      </c>
      <c r="AQ395" s="2" t="str">
        <f t="shared" si="197"/>
        <v>NO</v>
      </c>
      <c r="AR395" s="124" t="str">
        <f>VLOOKUP(K395,'2018Submitted'!$A$2:$C$540,3,FALSE)</f>
        <v>Successful</v>
      </c>
      <c r="AS395" s="2" t="str">
        <f t="shared" si="198"/>
        <v>NO</v>
      </c>
      <c r="AT395" s="2" t="str">
        <f t="shared" si="199"/>
        <v>NO</v>
      </c>
    </row>
    <row r="396" spans="1:46" s="2" customFormat="1" ht="12.75" customHeight="1" x14ac:dyDescent="0.2">
      <c r="A396" s="2" t="s">
        <v>78</v>
      </c>
      <c r="B396" s="2" t="str">
        <f t="shared" si="172"/>
        <v>SACRAMENTO</v>
      </c>
      <c r="C396" s="71">
        <f t="shared" si="173"/>
        <v>0.625</v>
      </c>
      <c r="D396" s="72">
        <f t="shared" si="174"/>
        <v>8</v>
      </c>
      <c r="E396" s="99">
        <f t="shared" si="175"/>
        <v>2018</v>
      </c>
      <c r="F396" s="99">
        <f t="shared" si="176"/>
        <v>2014</v>
      </c>
      <c r="G396" s="99" t="str">
        <f t="shared" si="177"/>
        <v>2021</v>
      </c>
      <c r="H396" s="2" t="str">
        <f t="shared" si="178"/>
        <v>10/31/2013</v>
      </c>
      <c r="I396" s="2" t="str">
        <f t="shared" si="179"/>
        <v>10/31/2021</v>
      </c>
      <c r="J396" s="2" t="s">
        <v>32</v>
      </c>
      <c r="K396" s="113" t="s">
        <v>78</v>
      </c>
      <c r="L396" s="100">
        <f>VLOOKUP(K396,'5th Cycle APR Raw Data-Final'!$A$3:$P$1977,6,FALSE)</f>
        <v>4944</v>
      </c>
      <c r="M396" s="100">
        <f>IF(AN396&lt;1,SUMIFS('5th Cycle APR Raw Data-Final'!G$3:G$1977,'5th Cycle APR Raw Data-Final'!$A$3:$A$1977,'SB35 Determination Data'!$K396,'5th Cycle APR Raw Data-Final'!$T$3:$T$1977,"&gt;="&amp;'SB35 Determination Data'!$F396,'5th Cycle APR Raw Data-Final'!$T$3:$T$1977,"&lt;"&amp;E396),SUMIFS('5th Cycle APR Raw Data-Final'!G$3:G$1977,'5th Cycle APR Raw Data-Final'!$A$3:$A$1977,'SB35 Determination Data'!$K396,'5th Cycle APR Raw Data-Final'!$T$3:$T$1977,"&gt;="&amp;'SB35 Determination Data'!$F396,'5th Cycle APR Raw Data-Final'!$T$3:$T$1977,"&lt;="&amp;G396))</f>
        <v>197</v>
      </c>
      <c r="N396" s="100">
        <f>IF(AN396&lt;1,SUMIFS('5th Cycle APR Raw Data-Final'!H$3:H$1977,'5th Cycle APR Raw Data-Final'!$A$3:$A$1977,'SB35 Determination Data'!$K396,'5th Cycle APR Raw Data-Final'!$T$3:$T$1977,"&gt;="&amp;'SB35 Determination Data'!$F396,'5th Cycle APR Raw Data-Final'!$T$3:$T$1977,"&lt;"&amp;E396),SUMIFS('5th Cycle APR Raw Data-Final'!H$3:H$1977,'5th Cycle APR Raw Data-Final'!$A$3:$A$1977,'SB35 Determination Data'!$K396,'5th Cycle APR Raw Data-Final'!$T$3:$T$1977,"&gt;="&amp;'SB35 Determination Data'!$F396,'5th Cycle APR Raw Data-Final'!$T$3:$T$1977,"&lt;="&amp;G396))</f>
        <v>140</v>
      </c>
      <c r="O396" s="100">
        <f>IF(AN396&lt;1,SUMIFS('5th Cycle APR Raw Data-Final'!I$3:I$1977,'5th Cycle APR Raw Data-Final'!$A$3:$A$1977,'SB35 Determination Data'!$K396,'5th Cycle APR Raw Data-Final'!$T$3:$T$1977,"&gt;="&amp;'SB35 Determination Data'!$F396,'5th Cycle APR Raw Data-Final'!$T$3:$T$1977,"&lt;"&amp;E396),SUMIFS('5th Cycle APR Raw Data-Final'!I$3:I$1977,'5th Cycle APR Raw Data-Final'!$A$3:$A$1977,'SB35 Determination Data'!$K396,'5th Cycle APR Raw Data-Final'!$T$3:$T$1977,"&gt;="&amp;'SB35 Determination Data'!$F396,'5th Cycle APR Raw Data-Final'!$T$3:$T$1977,"&lt;="&amp;G396))</f>
        <v>57</v>
      </c>
      <c r="P396" s="100">
        <f t="shared" si="180"/>
        <v>4747</v>
      </c>
      <c r="Q396" s="112">
        <f t="shared" si="181"/>
        <v>3.9846278317152102E-2</v>
      </c>
      <c r="R396" s="101">
        <f t="shared" si="182"/>
        <v>2472</v>
      </c>
      <c r="S396" s="101">
        <f t="shared" si="183"/>
        <v>0</v>
      </c>
      <c r="T396" s="100">
        <f>VLOOKUP(K396,'5th Cycle APR Raw Data-Final'!$A$3:$P$1977,10,FALSE)</f>
        <v>3467</v>
      </c>
      <c r="U396" s="100">
        <f>IF(AN396&lt;1,SUMIFS('5th Cycle APR Raw Data-Final'!K$3:K$1977,'5th Cycle APR Raw Data-Final'!$A$3:$A$1977,'SB35 Determination Data'!$K396,'5th Cycle APR Raw Data-Final'!$T$3:$T$1977,"&gt;="&amp;'SB35 Determination Data'!$F396,'5th Cycle APR Raw Data-Final'!$T$3:$T$1977,"&lt;"&amp;E396),SUMIFS('5th Cycle APR Raw Data-Final'!K$3:K$1977,'5th Cycle APR Raw Data-Final'!$A$3:$A$1977,'SB35 Determination Data'!$K396,'5th Cycle APR Raw Data-Final'!$T$3:$T$1977,"&gt;="&amp;'SB35 Determination Data'!$F396,'5th Cycle APR Raw Data-Final'!$T$3:$T$1977,"&lt;="&amp;G396))</f>
        <v>358</v>
      </c>
      <c r="V396" s="100">
        <f>IF(AN396&lt;1,SUMIFS('5th Cycle APR Raw Data-Final'!L$3:L$1977,'5th Cycle APR Raw Data-Final'!$A$3:$A$1977,'SB35 Determination Data'!$K396,'5th Cycle APR Raw Data-Final'!$T$3:$T$1977,"&gt;="&amp;'SB35 Determination Data'!$F396,'5th Cycle APR Raw Data-Final'!$T$3:$T$1977,"&lt;"&amp;E396),SUMIFS('5th Cycle APR Raw Data-Final'!L$3:L$1977,'5th Cycle APR Raw Data-Final'!$A$3:$A$1977,'SB35 Determination Data'!$K396,'5th Cycle APR Raw Data-Final'!$T$3:$T$1977,"&gt;="&amp;'SB35 Determination Data'!$F396,'5th Cycle APR Raw Data-Final'!$T$3:$T$1977,"&lt;="&amp;G396))</f>
        <v>146</v>
      </c>
      <c r="W396" s="100">
        <f>IF(AN396&lt;1,SUMIFS('5th Cycle APR Raw Data-Final'!M$3:M$1977,'5th Cycle APR Raw Data-Final'!$A$3:$A$1977,'SB35 Determination Data'!$K396,'5th Cycle APR Raw Data-Final'!$T$3:$T$1977,"&gt;="&amp;'SB35 Determination Data'!$F396,'5th Cycle APR Raw Data-Final'!$T$3:$T$1977,"&lt;"&amp;E396),SUMIFS('5th Cycle APR Raw Data-Final'!M$3:M$1977,'5th Cycle APR Raw Data-Final'!$A$3:$A$1977,'SB35 Determination Data'!$K396,'5th Cycle APR Raw Data-Final'!$T$3:$T$1977,"&gt;="&amp;'SB35 Determination Data'!$F396,'5th Cycle APR Raw Data-Final'!$T$3:$T$1977,"&lt;="&amp;G396))</f>
        <v>212</v>
      </c>
      <c r="X396" s="100">
        <f t="shared" si="184"/>
        <v>3109</v>
      </c>
      <c r="Y396" s="100">
        <f t="shared" si="185"/>
        <v>358</v>
      </c>
      <c r="Z396" s="100">
        <f t="shared" si="186"/>
        <v>3109</v>
      </c>
      <c r="AA396" s="112">
        <f t="shared" si="187"/>
        <v>0.10325930199019324</v>
      </c>
      <c r="AB396" s="112">
        <f t="shared" si="188"/>
        <v>0.10325930199019324</v>
      </c>
      <c r="AC396" s="100">
        <f>VLOOKUP(K396,'5th Cycle APR Raw Data-Final'!$A$3:$P$1977,14,FALSE)</f>
        <v>4482</v>
      </c>
      <c r="AD396" s="100">
        <f>IF(AN396&lt;1,SUMIFS('5th Cycle APR Raw Data-Final'!$O$3:$O$1977,'5th Cycle APR Raw Data-Final'!$A$3:$A$1977,'SB35 Determination Data'!$K396,'5th Cycle APR Raw Data-Final'!$T$3:$T$1977,"&gt;="&amp;'SB35 Determination Data'!$F396,'5th Cycle APR Raw Data-Final'!$T$3:$T$1977,"&lt;"&amp;E396),SUMIFS('5th Cycle APR Raw Data-Final'!$O$3:$O$1977,'5th Cycle APR Raw Data-Final'!$A$3:$A$1977,'SB35 Determination Data'!$K396,'5th Cycle APR Raw Data-Final'!$T$3:$T$1977,"&gt;="&amp;'SB35 Determination Data'!$F396,'5th Cycle APR Raw Data-Final'!$T$3:$T$1977,"&lt;="&amp;G396))</f>
        <v>3483</v>
      </c>
      <c r="AE396" s="100">
        <f t="shared" si="189"/>
        <v>999</v>
      </c>
      <c r="AF396" s="112">
        <f t="shared" si="190"/>
        <v>0.77710843373493976</v>
      </c>
      <c r="AG396" s="100">
        <f>VLOOKUP(K396,'5th Cycle APR Raw Data-Final'!$A$3:$P$1977,16,FALSE)</f>
        <v>11208</v>
      </c>
      <c r="AH396" s="100">
        <f>IF(AN396&lt;1,SUMIFS('5th Cycle APR Raw Data-Final'!$Q$3:$Q$1977,'5th Cycle APR Raw Data-Final'!$A$3:$A$1977,'SB35 Determination Data'!$K396,'5th Cycle APR Raw Data-Final'!$T$3:$T$1977,"&gt;="&amp;'SB35 Determination Data'!$F396,'5th Cycle APR Raw Data-Final'!$T$3:$T$1977,"&lt;"&amp;E396),SUMIFS('5th Cycle APR Raw Data-Final'!$Q$3:$Q$1977,'5th Cycle APR Raw Data-Final'!$A$3:$A$1977,'SB35 Determination Data'!$K396,'5th Cycle APR Raw Data-Final'!$T$3:$T$1977,"&gt;="&amp;'SB35 Determination Data'!$F396,'5th Cycle APR Raw Data-Final'!$T$3:$T$1977,"&lt;="&amp;G396))</f>
        <v>2203</v>
      </c>
      <c r="AI396" s="100">
        <f t="shared" si="191"/>
        <v>9005</v>
      </c>
      <c r="AJ396" s="112">
        <f t="shared" si="192"/>
        <v>0.19655603140613848</v>
      </c>
      <c r="AK396" s="100">
        <f>VLOOKUP(K396,'5th Cycle APR Raw Data-Final'!$A$3:$R$1977,18,FALSE)</f>
        <v>24101</v>
      </c>
      <c r="AL396" s="100">
        <f>IF(AN396&lt;1,SUMIFS('5th Cycle APR Raw Data-Final'!$S$3:$S$1977,'5th Cycle APR Raw Data-Final'!$A$3:$A$1977,'SB35 Determination Data'!$K396,'5th Cycle APR Raw Data-Final'!$T$3:$T$1977,"&gt;="&amp;'SB35 Determination Data'!$F396,'5th Cycle APR Raw Data-Final'!$T$3:$T$1977,"&lt;"&amp;E396),SUMIFS('5th Cycle APR Raw Data-Final'!$S$3:$S$1977,'5th Cycle APR Raw Data-Final'!$A$3:$A$1977,'SB35 Determination Data'!$K396,'5th Cycle APR Raw Data-Final'!$T$3:$T$1977,"&gt;="&amp;'SB35 Determination Data'!$F396,'5th Cycle APR Raw Data-Final'!$T$3:$T$1977,"&lt;="&amp;G396))</f>
        <v>6241</v>
      </c>
      <c r="AM396" s="100">
        <f t="shared" si="193"/>
        <v>17860</v>
      </c>
      <c r="AN396" s="114">
        <f t="shared" si="194"/>
        <v>0.5</v>
      </c>
      <c r="AO396" s="2" t="str">
        <f t="shared" si="195"/>
        <v>YES</v>
      </c>
      <c r="AP396" s="2" t="str">
        <f t="shared" si="196"/>
        <v>NO</v>
      </c>
      <c r="AQ396" s="2" t="str">
        <f t="shared" si="197"/>
        <v>NO</v>
      </c>
      <c r="AR396" s="124" t="str">
        <f>VLOOKUP(K396,'2018Submitted'!$A$2:$C$540,3,FALSE)</f>
        <v>Successful</v>
      </c>
      <c r="AS396" s="2" t="str">
        <f t="shared" si="198"/>
        <v>NO</v>
      </c>
      <c r="AT396" s="2" t="str">
        <f t="shared" si="199"/>
        <v>NO</v>
      </c>
    </row>
    <row r="397" spans="1:46" s="2" customFormat="1" ht="12.75" customHeight="1" x14ac:dyDescent="0.2">
      <c r="A397" s="2" t="s">
        <v>78</v>
      </c>
      <c r="B397" s="2" t="str">
        <f t="shared" si="172"/>
        <v>SACRAMENTO COUNTY</v>
      </c>
      <c r="C397" s="71">
        <f t="shared" si="173"/>
        <v>0.625</v>
      </c>
      <c r="D397" s="72">
        <f t="shared" si="174"/>
        <v>8</v>
      </c>
      <c r="E397" s="99">
        <f t="shared" si="175"/>
        <v>2018</v>
      </c>
      <c r="F397" s="99">
        <f t="shared" si="176"/>
        <v>2014</v>
      </c>
      <c r="G397" s="99" t="str">
        <f t="shared" si="177"/>
        <v>2021</v>
      </c>
      <c r="H397" s="2" t="str">
        <f t="shared" si="178"/>
        <v>10/31/2013</v>
      </c>
      <c r="I397" s="2" t="str">
        <f t="shared" si="179"/>
        <v>10/31/2021</v>
      </c>
      <c r="J397" s="2" t="s">
        <v>32</v>
      </c>
      <c r="K397" s="113" t="s">
        <v>259</v>
      </c>
      <c r="L397" s="100">
        <f>VLOOKUP(K397,'5th Cycle APR Raw Data-Final'!$A$3:$P$1977,6,FALSE)</f>
        <v>3149</v>
      </c>
      <c r="M397" s="100">
        <f>IF(AN397&lt;1,SUMIFS('5th Cycle APR Raw Data-Final'!G$3:G$1977,'5th Cycle APR Raw Data-Final'!$A$3:$A$1977,'SB35 Determination Data'!$K397,'5th Cycle APR Raw Data-Final'!$T$3:$T$1977,"&gt;="&amp;'SB35 Determination Data'!$F397,'5th Cycle APR Raw Data-Final'!$T$3:$T$1977,"&lt;"&amp;E397),SUMIFS('5th Cycle APR Raw Data-Final'!G$3:G$1977,'5th Cycle APR Raw Data-Final'!$A$3:$A$1977,'SB35 Determination Data'!$K397,'5th Cycle APR Raw Data-Final'!$T$3:$T$1977,"&gt;="&amp;'SB35 Determination Data'!$F397,'5th Cycle APR Raw Data-Final'!$T$3:$T$1977,"&lt;="&amp;G397))</f>
        <v>76</v>
      </c>
      <c r="N397" s="100">
        <f>IF(AN397&lt;1,SUMIFS('5th Cycle APR Raw Data-Final'!H$3:H$1977,'5th Cycle APR Raw Data-Final'!$A$3:$A$1977,'SB35 Determination Data'!$K397,'5th Cycle APR Raw Data-Final'!$T$3:$T$1977,"&gt;="&amp;'SB35 Determination Data'!$F397,'5th Cycle APR Raw Data-Final'!$T$3:$T$1977,"&lt;"&amp;E397),SUMIFS('5th Cycle APR Raw Data-Final'!H$3:H$1977,'5th Cycle APR Raw Data-Final'!$A$3:$A$1977,'SB35 Determination Data'!$K397,'5th Cycle APR Raw Data-Final'!$T$3:$T$1977,"&gt;="&amp;'SB35 Determination Data'!$F397,'5th Cycle APR Raw Data-Final'!$T$3:$T$1977,"&lt;="&amp;G397))</f>
        <v>76</v>
      </c>
      <c r="O397" s="100">
        <f>IF(AN397&lt;1,SUMIFS('5th Cycle APR Raw Data-Final'!I$3:I$1977,'5th Cycle APR Raw Data-Final'!$A$3:$A$1977,'SB35 Determination Data'!$K397,'5th Cycle APR Raw Data-Final'!$T$3:$T$1977,"&gt;="&amp;'SB35 Determination Data'!$F397,'5th Cycle APR Raw Data-Final'!$T$3:$T$1977,"&lt;"&amp;E397),SUMIFS('5th Cycle APR Raw Data-Final'!I$3:I$1977,'5th Cycle APR Raw Data-Final'!$A$3:$A$1977,'SB35 Determination Data'!$K397,'5th Cycle APR Raw Data-Final'!$T$3:$T$1977,"&gt;="&amp;'SB35 Determination Data'!$F397,'5th Cycle APR Raw Data-Final'!$T$3:$T$1977,"&lt;="&amp;G397))</f>
        <v>0</v>
      </c>
      <c r="P397" s="100">
        <f t="shared" si="180"/>
        <v>3073</v>
      </c>
      <c r="Q397" s="112">
        <f t="shared" si="181"/>
        <v>2.4134645919339472E-2</v>
      </c>
      <c r="R397" s="101">
        <f t="shared" si="182"/>
        <v>1575</v>
      </c>
      <c r="S397" s="101">
        <f t="shared" si="183"/>
        <v>0</v>
      </c>
      <c r="T397" s="100">
        <f>VLOOKUP(K397,'5th Cycle APR Raw Data-Final'!$A$3:$P$1977,10,FALSE)</f>
        <v>2208</v>
      </c>
      <c r="U397" s="100">
        <f>IF(AN397&lt;1,SUMIFS('5th Cycle APR Raw Data-Final'!K$3:K$1977,'5th Cycle APR Raw Data-Final'!$A$3:$A$1977,'SB35 Determination Data'!$K397,'5th Cycle APR Raw Data-Final'!$T$3:$T$1977,"&gt;="&amp;'SB35 Determination Data'!$F397,'5th Cycle APR Raw Data-Final'!$T$3:$T$1977,"&lt;"&amp;E397),SUMIFS('5th Cycle APR Raw Data-Final'!K$3:K$1977,'5th Cycle APR Raw Data-Final'!$A$3:$A$1977,'SB35 Determination Data'!$K397,'5th Cycle APR Raw Data-Final'!$T$3:$T$1977,"&gt;="&amp;'SB35 Determination Data'!$F397,'5th Cycle APR Raw Data-Final'!$T$3:$T$1977,"&lt;="&amp;G397))</f>
        <v>117</v>
      </c>
      <c r="V397" s="100">
        <f>IF(AN397&lt;1,SUMIFS('5th Cycle APR Raw Data-Final'!L$3:L$1977,'5th Cycle APR Raw Data-Final'!$A$3:$A$1977,'SB35 Determination Data'!$K397,'5th Cycle APR Raw Data-Final'!$T$3:$T$1977,"&gt;="&amp;'SB35 Determination Data'!$F397,'5th Cycle APR Raw Data-Final'!$T$3:$T$1977,"&lt;"&amp;E397),SUMIFS('5th Cycle APR Raw Data-Final'!L$3:L$1977,'5th Cycle APR Raw Data-Final'!$A$3:$A$1977,'SB35 Determination Data'!$K397,'5th Cycle APR Raw Data-Final'!$T$3:$T$1977,"&gt;="&amp;'SB35 Determination Data'!$F397,'5th Cycle APR Raw Data-Final'!$T$3:$T$1977,"&lt;="&amp;G397))</f>
        <v>117</v>
      </c>
      <c r="W397" s="100">
        <f>IF(AN397&lt;1,SUMIFS('5th Cycle APR Raw Data-Final'!M$3:M$1977,'5th Cycle APR Raw Data-Final'!$A$3:$A$1977,'SB35 Determination Data'!$K397,'5th Cycle APR Raw Data-Final'!$T$3:$T$1977,"&gt;="&amp;'SB35 Determination Data'!$F397,'5th Cycle APR Raw Data-Final'!$T$3:$T$1977,"&lt;"&amp;E397),SUMIFS('5th Cycle APR Raw Data-Final'!M$3:M$1977,'5th Cycle APR Raw Data-Final'!$A$3:$A$1977,'SB35 Determination Data'!$K397,'5th Cycle APR Raw Data-Final'!$T$3:$T$1977,"&gt;="&amp;'SB35 Determination Data'!$F397,'5th Cycle APR Raw Data-Final'!$T$3:$T$1977,"&lt;="&amp;G397))</f>
        <v>0</v>
      </c>
      <c r="X397" s="100">
        <f t="shared" si="184"/>
        <v>2091</v>
      </c>
      <c r="Y397" s="100">
        <f t="shared" si="185"/>
        <v>117</v>
      </c>
      <c r="Z397" s="100">
        <f t="shared" si="186"/>
        <v>2091</v>
      </c>
      <c r="AA397" s="112">
        <f t="shared" si="187"/>
        <v>5.2989130434782608E-2</v>
      </c>
      <c r="AB397" s="112">
        <f t="shared" si="188"/>
        <v>5.2989130434782608E-2</v>
      </c>
      <c r="AC397" s="100">
        <f>VLOOKUP(K397,'5th Cycle APR Raw Data-Final'!$A$3:$P$1977,14,FALSE)</f>
        <v>2574</v>
      </c>
      <c r="AD397" s="100">
        <f>IF(AN397&lt;1,SUMIFS('5th Cycle APR Raw Data-Final'!$O$3:$O$1977,'5th Cycle APR Raw Data-Final'!$A$3:$A$1977,'SB35 Determination Data'!$K397,'5th Cycle APR Raw Data-Final'!$T$3:$T$1977,"&gt;="&amp;'SB35 Determination Data'!$F397,'5th Cycle APR Raw Data-Final'!$T$3:$T$1977,"&lt;"&amp;E397),SUMIFS('5th Cycle APR Raw Data-Final'!$O$3:$O$1977,'5th Cycle APR Raw Data-Final'!$A$3:$A$1977,'SB35 Determination Data'!$K397,'5th Cycle APR Raw Data-Final'!$T$3:$T$1977,"&gt;="&amp;'SB35 Determination Data'!$F397,'5th Cycle APR Raw Data-Final'!$T$3:$T$1977,"&lt;="&amp;G397))</f>
        <v>890</v>
      </c>
      <c r="AE397" s="100">
        <f t="shared" si="189"/>
        <v>1684</v>
      </c>
      <c r="AF397" s="112">
        <f t="shared" si="190"/>
        <v>0.34576534576534579</v>
      </c>
      <c r="AG397" s="100">
        <f>VLOOKUP(K397,'5th Cycle APR Raw Data-Final'!$A$3:$P$1977,16,FALSE)</f>
        <v>5913</v>
      </c>
      <c r="AH397" s="100">
        <f>IF(AN397&lt;1,SUMIFS('5th Cycle APR Raw Data-Final'!$Q$3:$Q$1977,'5th Cycle APR Raw Data-Final'!$A$3:$A$1977,'SB35 Determination Data'!$K397,'5th Cycle APR Raw Data-Final'!$T$3:$T$1977,"&gt;="&amp;'SB35 Determination Data'!$F397,'5th Cycle APR Raw Data-Final'!$T$3:$T$1977,"&lt;"&amp;E397),SUMIFS('5th Cycle APR Raw Data-Final'!$Q$3:$Q$1977,'5th Cycle APR Raw Data-Final'!$A$3:$A$1977,'SB35 Determination Data'!$K397,'5th Cycle APR Raw Data-Final'!$T$3:$T$1977,"&gt;="&amp;'SB35 Determination Data'!$F397,'5th Cycle APR Raw Data-Final'!$T$3:$T$1977,"&lt;="&amp;G397))</f>
        <v>1527</v>
      </c>
      <c r="AI397" s="100">
        <f t="shared" si="191"/>
        <v>4386</v>
      </c>
      <c r="AJ397" s="112">
        <f t="shared" si="192"/>
        <v>0.25824454591577878</v>
      </c>
      <c r="AK397" s="100">
        <f>VLOOKUP(K397,'5th Cycle APR Raw Data-Final'!$A$3:$R$1977,18,FALSE)</f>
        <v>13844</v>
      </c>
      <c r="AL397" s="100">
        <f>IF(AN397&lt;1,SUMIFS('5th Cycle APR Raw Data-Final'!$S$3:$S$1977,'5th Cycle APR Raw Data-Final'!$A$3:$A$1977,'SB35 Determination Data'!$K397,'5th Cycle APR Raw Data-Final'!$T$3:$T$1977,"&gt;="&amp;'SB35 Determination Data'!$F397,'5th Cycle APR Raw Data-Final'!$T$3:$T$1977,"&lt;"&amp;E397),SUMIFS('5th Cycle APR Raw Data-Final'!$S$3:$S$1977,'5th Cycle APR Raw Data-Final'!$A$3:$A$1977,'SB35 Determination Data'!$K397,'5th Cycle APR Raw Data-Final'!$T$3:$T$1977,"&gt;="&amp;'SB35 Determination Data'!$F397,'5th Cycle APR Raw Data-Final'!$T$3:$T$1977,"&lt;="&amp;G397))</f>
        <v>2610</v>
      </c>
      <c r="AM397" s="100">
        <f t="shared" si="193"/>
        <v>11234</v>
      </c>
      <c r="AN397" s="114">
        <f t="shared" si="194"/>
        <v>0.5</v>
      </c>
      <c r="AO397" s="2" t="str">
        <f t="shared" si="195"/>
        <v>YES</v>
      </c>
      <c r="AP397" s="2" t="str">
        <f t="shared" si="196"/>
        <v>NO</v>
      </c>
      <c r="AQ397" s="2" t="str">
        <f t="shared" si="197"/>
        <v>NO</v>
      </c>
      <c r="AR397" s="124" t="str">
        <f>VLOOKUP(K397,'2018Submitted'!$A$2:$C$540,3,FALSE)</f>
        <v>Successful</v>
      </c>
      <c r="AS397" s="2" t="str">
        <f t="shared" si="198"/>
        <v>NO</v>
      </c>
      <c r="AT397" s="2" t="str">
        <f t="shared" si="199"/>
        <v>NO</v>
      </c>
    </row>
    <row r="398" spans="1:46" s="2" customFormat="1" ht="12.75" customHeight="1" x14ac:dyDescent="0.2">
      <c r="A398" s="2" t="s">
        <v>16</v>
      </c>
      <c r="B398" s="2" t="str">
        <f t="shared" si="172"/>
        <v>SAINT HELENA</v>
      </c>
      <c r="C398" s="71">
        <f t="shared" si="173"/>
        <v>0.5</v>
      </c>
      <c r="D398" s="72">
        <f t="shared" si="174"/>
        <v>8</v>
      </c>
      <c r="E398" s="99">
        <f t="shared" si="175"/>
        <v>2019</v>
      </c>
      <c r="F398" s="99">
        <f t="shared" si="176"/>
        <v>2015</v>
      </c>
      <c r="G398" s="99">
        <f t="shared" si="177"/>
        <v>2022</v>
      </c>
      <c r="H398" s="2" t="str">
        <f t="shared" si="178"/>
        <v>01/31/2015</v>
      </c>
      <c r="I398" s="2" t="str">
        <f t="shared" si="179"/>
        <v>01/31/2023</v>
      </c>
      <c r="J398" s="2" t="s">
        <v>8</v>
      </c>
      <c r="K398" s="113" t="s">
        <v>260</v>
      </c>
      <c r="L398" s="100">
        <f>VLOOKUP(K398,'5th Cycle APR Raw Data-Final'!$A$3:$P$1977,6,FALSE)</f>
        <v>8</v>
      </c>
      <c r="M398" s="100">
        <f>IF(AN398&lt;1,SUMIFS('5th Cycle APR Raw Data-Final'!G$3:G$1977,'5th Cycle APR Raw Data-Final'!$A$3:$A$1977,'SB35 Determination Data'!$K398,'5th Cycle APR Raw Data-Final'!$T$3:$T$1977,"&gt;="&amp;'SB35 Determination Data'!$F398,'5th Cycle APR Raw Data-Final'!$T$3:$T$1977,"&lt;"&amp;E398),SUMIFS('5th Cycle APR Raw Data-Final'!G$3:G$1977,'5th Cycle APR Raw Data-Final'!$A$3:$A$1977,'SB35 Determination Data'!$K398,'5th Cycle APR Raw Data-Final'!$T$3:$T$1977,"&gt;="&amp;'SB35 Determination Data'!$F398,'5th Cycle APR Raw Data-Final'!$T$3:$T$1977,"&lt;="&amp;G398))</f>
        <v>5</v>
      </c>
      <c r="N398" s="100">
        <f>IF(AN398&lt;1,SUMIFS('5th Cycle APR Raw Data-Final'!H$3:H$1977,'5th Cycle APR Raw Data-Final'!$A$3:$A$1977,'SB35 Determination Data'!$K398,'5th Cycle APR Raw Data-Final'!$T$3:$T$1977,"&gt;="&amp;'SB35 Determination Data'!$F398,'5th Cycle APR Raw Data-Final'!$T$3:$T$1977,"&lt;"&amp;E398),SUMIFS('5th Cycle APR Raw Data-Final'!H$3:H$1977,'5th Cycle APR Raw Data-Final'!$A$3:$A$1977,'SB35 Determination Data'!$K398,'5th Cycle APR Raw Data-Final'!$T$3:$T$1977,"&gt;="&amp;'SB35 Determination Data'!$F398,'5th Cycle APR Raw Data-Final'!$T$3:$T$1977,"&lt;="&amp;G398))</f>
        <v>5</v>
      </c>
      <c r="O398" s="100">
        <f>IF(AN398&lt;1,SUMIFS('5th Cycle APR Raw Data-Final'!I$3:I$1977,'5th Cycle APR Raw Data-Final'!$A$3:$A$1977,'SB35 Determination Data'!$K398,'5th Cycle APR Raw Data-Final'!$T$3:$T$1977,"&gt;="&amp;'SB35 Determination Data'!$F398,'5th Cycle APR Raw Data-Final'!$T$3:$T$1977,"&lt;"&amp;E398),SUMIFS('5th Cycle APR Raw Data-Final'!I$3:I$1977,'5th Cycle APR Raw Data-Final'!$A$3:$A$1977,'SB35 Determination Data'!$K398,'5th Cycle APR Raw Data-Final'!$T$3:$T$1977,"&gt;="&amp;'SB35 Determination Data'!$F398,'5th Cycle APR Raw Data-Final'!$T$3:$T$1977,"&lt;="&amp;G398))</f>
        <v>0</v>
      </c>
      <c r="P398" s="100">
        <f t="shared" si="180"/>
        <v>3</v>
      </c>
      <c r="Q398" s="112">
        <f t="shared" si="181"/>
        <v>0.625</v>
      </c>
      <c r="R398" s="101">
        <f t="shared" si="182"/>
        <v>4</v>
      </c>
      <c r="S398" s="101">
        <f t="shared" si="183"/>
        <v>1</v>
      </c>
      <c r="T398" s="100">
        <f>VLOOKUP(K398,'5th Cycle APR Raw Data-Final'!$A$3:$P$1977,10,FALSE)</f>
        <v>5</v>
      </c>
      <c r="U398" s="100">
        <f>IF(AN398&lt;1,SUMIFS('5th Cycle APR Raw Data-Final'!K$3:K$1977,'5th Cycle APR Raw Data-Final'!$A$3:$A$1977,'SB35 Determination Data'!$K398,'5th Cycle APR Raw Data-Final'!$T$3:$T$1977,"&gt;="&amp;'SB35 Determination Data'!$F398,'5th Cycle APR Raw Data-Final'!$T$3:$T$1977,"&lt;"&amp;E398),SUMIFS('5th Cycle APR Raw Data-Final'!K$3:K$1977,'5th Cycle APR Raw Data-Final'!$A$3:$A$1977,'SB35 Determination Data'!$K398,'5th Cycle APR Raw Data-Final'!$T$3:$T$1977,"&gt;="&amp;'SB35 Determination Data'!$F398,'5th Cycle APR Raw Data-Final'!$T$3:$T$1977,"&lt;="&amp;G398))</f>
        <v>3</v>
      </c>
      <c r="V398" s="100">
        <f>IF(AN398&lt;1,SUMIFS('5th Cycle APR Raw Data-Final'!L$3:L$1977,'5th Cycle APR Raw Data-Final'!$A$3:$A$1977,'SB35 Determination Data'!$K398,'5th Cycle APR Raw Data-Final'!$T$3:$T$1977,"&gt;="&amp;'SB35 Determination Data'!$F398,'5th Cycle APR Raw Data-Final'!$T$3:$T$1977,"&lt;"&amp;E398),SUMIFS('5th Cycle APR Raw Data-Final'!L$3:L$1977,'5th Cycle APR Raw Data-Final'!$A$3:$A$1977,'SB35 Determination Data'!$K398,'5th Cycle APR Raw Data-Final'!$T$3:$T$1977,"&gt;="&amp;'SB35 Determination Data'!$F398,'5th Cycle APR Raw Data-Final'!$T$3:$T$1977,"&lt;="&amp;G398))</f>
        <v>3</v>
      </c>
      <c r="W398" s="100">
        <f>IF(AN398&lt;1,SUMIFS('5th Cycle APR Raw Data-Final'!M$3:M$1977,'5th Cycle APR Raw Data-Final'!$A$3:$A$1977,'SB35 Determination Data'!$K398,'5th Cycle APR Raw Data-Final'!$T$3:$T$1977,"&gt;="&amp;'SB35 Determination Data'!$F398,'5th Cycle APR Raw Data-Final'!$T$3:$T$1977,"&lt;"&amp;E398),SUMIFS('5th Cycle APR Raw Data-Final'!M$3:M$1977,'5th Cycle APR Raw Data-Final'!$A$3:$A$1977,'SB35 Determination Data'!$K398,'5th Cycle APR Raw Data-Final'!$T$3:$T$1977,"&gt;="&amp;'SB35 Determination Data'!$F398,'5th Cycle APR Raw Data-Final'!$T$3:$T$1977,"&lt;="&amp;G398))</f>
        <v>0</v>
      </c>
      <c r="X398" s="100">
        <f t="shared" si="184"/>
        <v>2</v>
      </c>
      <c r="Y398" s="100">
        <f t="shared" si="185"/>
        <v>4</v>
      </c>
      <c r="Z398" s="100">
        <f t="shared" si="186"/>
        <v>1</v>
      </c>
      <c r="AA398" s="112">
        <f t="shared" si="187"/>
        <v>0.6</v>
      </c>
      <c r="AB398" s="112">
        <f t="shared" si="188"/>
        <v>0.8</v>
      </c>
      <c r="AC398" s="100">
        <f>VLOOKUP(K398,'5th Cycle APR Raw Data-Final'!$A$3:$P$1977,14,FALSE)</f>
        <v>5</v>
      </c>
      <c r="AD398" s="100">
        <f>IF(AN398&lt;1,SUMIFS('5th Cycle APR Raw Data-Final'!$O$3:$O$1977,'5th Cycle APR Raw Data-Final'!$A$3:$A$1977,'SB35 Determination Data'!$K398,'5th Cycle APR Raw Data-Final'!$T$3:$T$1977,"&gt;="&amp;'SB35 Determination Data'!$F398,'5th Cycle APR Raw Data-Final'!$T$3:$T$1977,"&lt;"&amp;E398),SUMIFS('5th Cycle APR Raw Data-Final'!$O$3:$O$1977,'5th Cycle APR Raw Data-Final'!$A$3:$A$1977,'SB35 Determination Data'!$K398,'5th Cycle APR Raw Data-Final'!$T$3:$T$1977,"&gt;="&amp;'SB35 Determination Data'!$F398,'5th Cycle APR Raw Data-Final'!$T$3:$T$1977,"&lt;="&amp;G398))</f>
        <v>4</v>
      </c>
      <c r="AE398" s="100">
        <f t="shared" si="189"/>
        <v>1</v>
      </c>
      <c r="AF398" s="112">
        <f t="shared" si="190"/>
        <v>0.8</v>
      </c>
      <c r="AG398" s="100">
        <f>VLOOKUP(K398,'5th Cycle APR Raw Data-Final'!$A$3:$P$1977,16,FALSE)</f>
        <v>13</v>
      </c>
      <c r="AH398" s="100">
        <f>IF(AN398&lt;1,SUMIFS('5th Cycle APR Raw Data-Final'!$Q$3:$Q$1977,'5th Cycle APR Raw Data-Final'!$A$3:$A$1977,'SB35 Determination Data'!$K398,'5th Cycle APR Raw Data-Final'!$T$3:$T$1977,"&gt;="&amp;'SB35 Determination Data'!$F398,'5th Cycle APR Raw Data-Final'!$T$3:$T$1977,"&lt;"&amp;E398),SUMIFS('5th Cycle APR Raw Data-Final'!$Q$3:$Q$1977,'5th Cycle APR Raw Data-Final'!$A$3:$A$1977,'SB35 Determination Data'!$K398,'5th Cycle APR Raw Data-Final'!$T$3:$T$1977,"&gt;="&amp;'SB35 Determination Data'!$F398,'5th Cycle APR Raw Data-Final'!$T$3:$T$1977,"&lt;="&amp;G398))</f>
        <v>50</v>
      </c>
      <c r="AI398" s="100">
        <f t="shared" si="191"/>
        <v>0</v>
      </c>
      <c r="AJ398" s="112">
        <f t="shared" si="192"/>
        <v>3.8461538461538463</v>
      </c>
      <c r="AK398" s="100">
        <f>VLOOKUP(K398,'5th Cycle APR Raw Data-Final'!$A$3:$R$1977,18,FALSE)</f>
        <v>31</v>
      </c>
      <c r="AL398" s="100">
        <f>IF(AN398&lt;1,SUMIFS('5th Cycle APR Raw Data-Final'!$S$3:$S$1977,'5th Cycle APR Raw Data-Final'!$A$3:$A$1977,'SB35 Determination Data'!$K398,'5th Cycle APR Raw Data-Final'!$T$3:$T$1977,"&gt;="&amp;'SB35 Determination Data'!$F398,'5th Cycle APR Raw Data-Final'!$T$3:$T$1977,"&lt;"&amp;E398),SUMIFS('5th Cycle APR Raw Data-Final'!$S$3:$S$1977,'5th Cycle APR Raw Data-Final'!$A$3:$A$1977,'SB35 Determination Data'!$K398,'5th Cycle APR Raw Data-Final'!$T$3:$T$1977,"&gt;="&amp;'SB35 Determination Data'!$F398,'5th Cycle APR Raw Data-Final'!$T$3:$T$1977,"&lt;="&amp;G398))</f>
        <v>62</v>
      </c>
      <c r="AM398" s="100">
        <f t="shared" si="193"/>
        <v>6</v>
      </c>
      <c r="AN398" s="114">
        <f t="shared" si="194"/>
        <v>0.5</v>
      </c>
      <c r="AO398" s="2" t="str">
        <f t="shared" si="195"/>
        <v>NO</v>
      </c>
      <c r="AP398" s="2" t="str">
        <f t="shared" si="196"/>
        <v>NO</v>
      </c>
      <c r="AQ398" s="2" t="str">
        <f t="shared" si="197"/>
        <v>YES</v>
      </c>
      <c r="AR398" s="124" t="str">
        <f>VLOOKUP(K398,'2018Submitted'!$A$2:$C$540,3,FALSE)</f>
        <v>Successful</v>
      </c>
      <c r="AS398" s="2" t="str">
        <f t="shared" si="198"/>
        <v>YES</v>
      </c>
      <c r="AT398" s="2" t="str">
        <f t="shared" si="199"/>
        <v>NO</v>
      </c>
    </row>
    <row r="399" spans="1:46" s="2" customFormat="1" ht="12.75" customHeight="1" x14ac:dyDescent="0.2">
      <c r="A399" s="2" t="s">
        <v>68</v>
      </c>
      <c r="B399" s="2" t="str">
        <f t="shared" si="172"/>
        <v>SALINAS</v>
      </c>
      <c r="C399" s="71">
        <f t="shared" si="173"/>
        <v>0.375</v>
      </c>
      <c r="D399" s="72">
        <f t="shared" si="174"/>
        <v>8</v>
      </c>
      <c r="E399" s="99">
        <f t="shared" si="175"/>
        <v>2020</v>
      </c>
      <c r="F399" s="99">
        <f t="shared" si="176"/>
        <v>2016</v>
      </c>
      <c r="G399" s="99" t="str">
        <f t="shared" si="177"/>
        <v>2023</v>
      </c>
      <c r="H399" s="2" t="str">
        <f t="shared" si="178"/>
        <v>12/31/2015</v>
      </c>
      <c r="I399" s="2" t="str">
        <f t="shared" si="179"/>
        <v>12/31/2023</v>
      </c>
      <c r="J399" s="2" t="s">
        <v>26</v>
      </c>
      <c r="K399" s="113" t="s">
        <v>1016</v>
      </c>
      <c r="L399" s="100">
        <f>VLOOKUP(K399,'5th Cycle APR Raw Data-Final'!$A$3:$P$1977,6,FALSE)</f>
        <v>537</v>
      </c>
      <c r="M399" s="100">
        <f>IF(AN399&lt;1,SUMIFS('5th Cycle APR Raw Data-Final'!G$3:G$1977,'5th Cycle APR Raw Data-Final'!$A$3:$A$1977,'SB35 Determination Data'!$K399,'5th Cycle APR Raw Data-Final'!$T$3:$T$1977,"&gt;="&amp;'SB35 Determination Data'!$F399,'5th Cycle APR Raw Data-Final'!$T$3:$T$1977,"&lt;"&amp;E399),SUMIFS('5th Cycle APR Raw Data-Final'!G$3:G$1977,'5th Cycle APR Raw Data-Final'!$A$3:$A$1977,'SB35 Determination Data'!$K399,'5th Cycle APR Raw Data-Final'!$T$3:$T$1977,"&gt;="&amp;'SB35 Determination Data'!$F399,'5th Cycle APR Raw Data-Final'!$T$3:$T$1977,"&lt;="&amp;G399))</f>
        <v>116</v>
      </c>
      <c r="N399" s="100">
        <f>IF(AN399&lt;1,SUMIFS('5th Cycle APR Raw Data-Final'!H$3:H$1977,'5th Cycle APR Raw Data-Final'!$A$3:$A$1977,'SB35 Determination Data'!$K399,'5th Cycle APR Raw Data-Final'!$T$3:$T$1977,"&gt;="&amp;'SB35 Determination Data'!$F399,'5th Cycle APR Raw Data-Final'!$T$3:$T$1977,"&lt;"&amp;E399),SUMIFS('5th Cycle APR Raw Data-Final'!H$3:H$1977,'5th Cycle APR Raw Data-Final'!$A$3:$A$1977,'SB35 Determination Data'!$K399,'5th Cycle APR Raw Data-Final'!$T$3:$T$1977,"&gt;="&amp;'SB35 Determination Data'!$F399,'5th Cycle APR Raw Data-Final'!$T$3:$T$1977,"&lt;="&amp;G399))</f>
        <v>116</v>
      </c>
      <c r="O399" s="100">
        <f>IF(AN399&lt;1,SUMIFS('5th Cycle APR Raw Data-Final'!I$3:I$1977,'5th Cycle APR Raw Data-Final'!$A$3:$A$1977,'SB35 Determination Data'!$K399,'5th Cycle APR Raw Data-Final'!$T$3:$T$1977,"&gt;="&amp;'SB35 Determination Data'!$F399,'5th Cycle APR Raw Data-Final'!$T$3:$T$1977,"&lt;"&amp;E399),SUMIFS('5th Cycle APR Raw Data-Final'!I$3:I$1977,'5th Cycle APR Raw Data-Final'!$A$3:$A$1977,'SB35 Determination Data'!$K399,'5th Cycle APR Raw Data-Final'!$T$3:$T$1977,"&gt;="&amp;'SB35 Determination Data'!$F399,'5th Cycle APR Raw Data-Final'!$T$3:$T$1977,"&lt;="&amp;G399))</f>
        <v>0</v>
      </c>
      <c r="P399" s="100">
        <f t="shared" si="180"/>
        <v>421</v>
      </c>
      <c r="Q399" s="112">
        <f t="shared" si="181"/>
        <v>0.21601489757914338</v>
      </c>
      <c r="R399" s="101">
        <f t="shared" si="182"/>
        <v>201</v>
      </c>
      <c r="S399" s="101">
        <f t="shared" si="183"/>
        <v>0</v>
      </c>
      <c r="T399" s="100">
        <f>VLOOKUP(K399,'5th Cycle APR Raw Data-Final'!$A$3:$P$1977,10,FALSE)</f>
        <v>351</v>
      </c>
      <c r="U399" s="100">
        <f>IF(AN399&lt;1,SUMIFS('5th Cycle APR Raw Data-Final'!K$3:K$1977,'5th Cycle APR Raw Data-Final'!$A$3:$A$1977,'SB35 Determination Data'!$K399,'5th Cycle APR Raw Data-Final'!$T$3:$T$1977,"&gt;="&amp;'SB35 Determination Data'!$F399,'5th Cycle APR Raw Data-Final'!$T$3:$T$1977,"&lt;"&amp;E399),SUMIFS('5th Cycle APR Raw Data-Final'!K$3:K$1977,'5th Cycle APR Raw Data-Final'!$A$3:$A$1977,'SB35 Determination Data'!$K399,'5th Cycle APR Raw Data-Final'!$T$3:$T$1977,"&gt;="&amp;'SB35 Determination Data'!$F399,'5th Cycle APR Raw Data-Final'!$T$3:$T$1977,"&lt;="&amp;G399))</f>
        <v>69</v>
      </c>
      <c r="V399" s="100">
        <f>IF(AN399&lt;1,SUMIFS('5th Cycle APR Raw Data-Final'!L$3:L$1977,'5th Cycle APR Raw Data-Final'!$A$3:$A$1977,'SB35 Determination Data'!$K399,'5th Cycle APR Raw Data-Final'!$T$3:$T$1977,"&gt;="&amp;'SB35 Determination Data'!$F399,'5th Cycle APR Raw Data-Final'!$T$3:$T$1977,"&lt;"&amp;E399),SUMIFS('5th Cycle APR Raw Data-Final'!L$3:L$1977,'5th Cycle APR Raw Data-Final'!$A$3:$A$1977,'SB35 Determination Data'!$K399,'5th Cycle APR Raw Data-Final'!$T$3:$T$1977,"&gt;="&amp;'SB35 Determination Data'!$F399,'5th Cycle APR Raw Data-Final'!$T$3:$T$1977,"&lt;="&amp;G399))</f>
        <v>69</v>
      </c>
      <c r="W399" s="100">
        <f>IF(AN399&lt;1,SUMIFS('5th Cycle APR Raw Data-Final'!M$3:M$1977,'5th Cycle APR Raw Data-Final'!$A$3:$A$1977,'SB35 Determination Data'!$K399,'5th Cycle APR Raw Data-Final'!$T$3:$T$1977,"&gt;="&amp;'SB35 Determination Data'!$F399,'5th Cycle APR Raw Data-Final'!$T$3:$T$1977,"&lt;"&amp;E399),SUMIFS('5th Cycle APR Raw Data-Final'!M$3:M$1977,'5th Cycle APR Raw Data-Final'!$A$3:$A$1977,'SB35 Determination Data'!$K399,'5th Cycle APR Raw Data-Final'!$T$3:$T$1977,"&gt;="&amp;'SB35 Determination Data'!$F399,'5th Cycle APR Raw Data-Final'!$T$3:$T$1977,"&lt;="&amp;G399))</f>
        <v>0</v>
      </c>
      <c r="X399" s="100">
        <f t="shared" si="184"/>
        <v>282</v>
      </c>
      <c r="Y399" s="100">
        <f t="shared" si="185"/>
        <v>69</v>
      </c>
      <c r="Z399" s="100">
        <f t="shared" si="186"/>
        <v>282</v>
      </c>
      <c r="AA399" s="112">
        <f t="shared" si="187"/>
        <v>0.19658119658119658</v>
      </c>
      <c r="AB399" s="112">
        <f t="shared" si="188"/>
        <v>0.19658119658119658</v>
      </c>
      <c r="AC399" s="100">
        <f>VLOOKUP(K399,'5th Cycle APR Raw Data-Final'!$A$3:$P$1977,14,FALSE)</f>
        <v>407</v>
      </c>
      <c r="AD399" s="100">
        <f>IF(AN399&lt;1,SUMIFS('5th Cycle APR Raw Data-Final'!$O$3:$O$1977,'5th Cycle APR Raw Data-Final'!$A$3:$A$1977,'SB35 Determination Data'!$K399,'5th Cycle APR Raw Data-Final'!$T$3:$T$1977,"&gt;="&amp;'SB35 Determination Data'!$F399,'5th Cycle APR Raw Data-Final'!$T$3:$T$1977,"&lt;"&amp;E399),SUMIFS('5th Cycle APR Raw Data-Final'!$O$3:$O$1977,'5th Cycle APR Raw Data-Final'!$A$3:$A$1977,'SB35 Determination Data'!$K399,'5th Cycle APR Raw Data-Final'!$T$3:$T$1977,"&gt;="&amp;'SB35 Determination Data'!$F399,'5th Cycle APR Raw Data-Final'!$T$3:$T$1977,"&lt;="&amp;G399))</f>
        <v>4</v>
      </c>
      <c r="AE399" s="100">
        <f t="shared" si="189"/>
        <v>403</v>
      </c>
      <c r="AF399" s="112">
        <f t="shared" si="190"/>
        <v>9.8280098280098278E-3</v>
      </c>
      <c r="AG399" s="100">
        <f>VLOOKUP(K399,'5th Cycle APR Raw Data-Final'!$A$3:$P$1977,16,FALSE)</f>
        <v>934</v>
      </c>
      <c r="AH399" s="100">
        <f>IF(AN399&lt;1,SUMIFS('5th Cycle APR Raw Data-Final'!$Q$3:$Q$1977,'5th Cycle APR Raw Data-Final'!$A$3:$A$1977,'SB35 Determination Data'!$K399,'5th Cycle APR Raw Data-Final'!$T$3:$T$1977,"&gt;="&amp;'SB35 Determination Data'!$F399,'5th Cycle APR Raw Data-Final'!$T$3:$T$1977,"&lt;"&amp;E399),SUMIFS('5th Cycle APR Raw Data-Final'!$Q$3:$Q$1977,'5th Cycle APR Raw Data-Final'!$A$3:$A$1977,'SB35 Determination Data'!$K399,'5th Cycle APR Raw Data-Final'!$T$3:$T$1977,"&gt;="&amp;'SB35 Determination Data'!$F399,'5th Cycle APR Raw Data-Final'!$T$3:$T$1977,"&lt;="&amp;G399))</f>
        <v>201</v>
      </c>
      <c r="AI399" s="100">
        <f t="shared" si="191"/>
        <v>733</v>
      </c>
      <c r="AJ399" s="112">
        <f t="shared" si="192"/>
        <v>0.21520342612419699</v>
      </c>
      <c r="AK399" s="100">
        <f>VLOOKUP(K399,'5th Cycle APR Raw Data-Final'!$A$3:$R$1977,18,FALSE)</f>
        <v>2229</v>
      </c>
      <c r="AL399" s="100">
        <f>IF(AN399&lt;1,SUMIFS('5th Cycle APR Raw Data-Final'!$S$3:$S$1977,'5th Cycle APR Raw Data-Final'!$A$3:$A$1977,'SB35 Determination Data'!$K399,'5th Cycle APR Raw Data-Final'!$T$3:$T$1977,"&gt;="&amp;'SB35 Determination Data'!$F399,'5th Cycle APR Raw Data-Final'!$T$3:$T$1977,"&lt;"&amp;E399),SUMIFS('5th Cycle APR Raw Data-Final'!$S$3:$S$1977,'5th Cycle APR Raw Data-Final'!$A$3:$A$1977,'SB35 Determination Data'!$K399,'5th Cycle APR Raw Data-Final'!$T$3:$T$1977,"&gt;="&amp;'SB35 Determination Data'!$F399,'5th Cycle APR Raw Data-Final'!$T$3:$T$1977,"&lt;="&amp;G399))</f>
        <v>390</v>
      </c>
      <c r="AM399" s="100">
        <f t="shared" si="193"/>
        <v>1839</v>
      </c>
      <c r="AN399" s="114">
        <f t="shared" si="194"/>
        <v>0.375</v>
      </c>
      <c r="AO399" s="2" t="str">
        <f t="shared" si="195"/>
        <v>YES</v>
      </c>
      <c r="AP399" s="2" t="str">
        <f t="shared" si="196"/>
        <v>NO</v>
      </c>
      <c r="AQ399" s="2" t="str">
        <f t="shared" si="197"/>
        <v>NO</v>
      </c>
      <c r="AR399" s="124" t="str">
        <f>VLOOKUP(K399,'2018Submitted'!$A$2:$C$540,3,FALSE)</f>
        <v>Successful</v>
      </c>
      <c r="AS399" s="2" t="str">
        <f t="shared" si="198"/>
        <v>NO</v>
      </c>
      <c r="AT399" s="2" t="str">
        <f t="shared" si="199"/>
        <v>NO</v>
      </c>
    </row>
    <row r="400" spans="1:46" s="2" customFormat="1" ht="12.75" customHeight="1" x14ac:dyDescent="0.2">
      <c r="A400" s="2" t="s">
        <v>40</v>
      </c>
      <c r="B400" s="2" t="str">
        <f t="shared" si="172"/>
        <v>SAN ANSELMO</v>
      </c>
      <c r="C400" s="71">
        <f t="shared" si="173"/>
        <v>0.5</v>
      </c>
      <c r="D400" s="72">
        <f t="shared" si="174"/>
        <v>8</v>
      </c>
      <c r="E400" s="99">
        <f t="shared" si="175"/>
        <v>2019</v>
      </c>
      <c r="F400" s="99">
        <f t="shared" si="176"/>
        <v>2015</v>
      </c>
      <c r="G400" s="99">
        <f t="shared" si="177"/>
        <v>2022</v>
      </c>
      <c r="H400" s="2" t="str">
        <f t="shared" si="178"/>
        <v>01/31/2015</v>
      </c>
      <c r="I400" s="2" t="str">
        <f t="shared" si="179"/>
        <v>01/31/2023</v>
      </c>
      <c r="J400" s="2" t="s">
        <v>8</v>
      </c>
      <c r="K400" s="113" t="s">
        <v>261</v>
      </c>
      <c r="L400" s="100">
        <f>VLOOKUP(K400,'5th Cycle APR Raw Data-Final'!$A$3:$P$1977,6,FALSE)</f>
        <v>33</v>
      </c>
      <c r="M400" s="100">
        <f>IF(AN400&lt;1,SUMIFS('5th Cycle APR Raw Data-Final'!G$3:G$1977,'5th Cycle APR Raw Data-Final'!$A$3:$A$1977,'SB35 Determination Data'!$K400,'5th Cycle APR Raw Data-Final'!$T$3:$T$1977,"&gt;="&amp;'SB35 Determination Data'!$F400,'5th Cycle APR Raw Data-Final'!$T$3:$T$1977,"&lt;"&amp;E400),SUMIFS('5th Cycle APR Raw Data-Final'!G$3:G$1977,'5th Cycle APR Raw Data-Final'!$A$3:$A$1977,'SB35 Determination Data'!$K400,'5th Cycle APR Raw Data-Final'!$T$3:$T$1977,"&gt;="&amp;'SB35 Determination Data'!$F400,'5th Cycle APR Raw Data-Final'!$T$3:$T$1977,"&lt;="&amp;G400))</f>
        <v>15</v>
      </c>
      <c r="N400" s="100">
        <f>IF(AN400&lt;1,SUMIFS('5th Cycle APR Raw Data-Final'!H$3:H$1977,'5th Cycle APR Raw Data-Final'!$A$3:$A$1977,'SB35 Determination Data'!$K400,'5th Cycle APR Raw Data-Final'!$T$3:$T$1977,"&gt;="&amp;'SB35 Determination Data'!$F400,'5th Cycle APR Raw Data-Final'!$T$3:$T$1977,"&lt;"&amp;E400),SUMIFS('5th Cycle APR Raw Data-Final'!H$3:H$1977,'5th Cycle APR Raw Data-Final'!$A$3:$A$1977,'SB35 Determination Data'!$K400,'5th Cycle APR Raw Data-Final'!$T$3:$T$1977,"&gt;="&amp;'SB35 Determination Data'!$F400,'5th Cycle APR Raw Data-Final'!$T$3:$T$1977,"&lt;="&amp;G400))</f>
        <v>12</v>
      </c>
      <c r="O400" s="100">
        <f>IF(AN400&lt;1,SUMIFS('5th Cycle APR Raw Data-Final'!I$3:I$1977,'5th Cycle APR Raw Data-Final'!$A$3:$A$1977,'SB35 Determination Data'!$K400,'5th Cycle APR Raw Data-Final'!$T$3:$T$1977,"&gt;="&amp;'SB35 Determination Data'!$F400,'5th Cycle APR Raw Data-Final'!$T$3:$T$1977,"&lt;"&amp;E400),SUMIFS('5th Cycle APR Raw Data-Final'!I$3:I$1977,'5th Cycle APR Raw Data-Final'!$A$3:$A$1977,'SB35 Determination Data'!$K400,'5th Cycle APR Raw Data-Final'!$T$3:$T$1977,"&gt;="&amp;'SB35 Determination Data'!$F400,'5th Cycle APR Raw Data-Final'!$T$3:$T$1977,"&lt;="&amp;G400))</f>
        <v>3</v>
      </c>
      <c r="P400" s="100">
        <f t="shared" si="180"/>
        <v>18</v>
      </c>
      <c r="Q400" s="112">
        <f t="shared" si="181"/>
        <v>0.45454545454545453</v>
      </c>
      <c r="R400" s="101">
        <f t="shared" si="182"/>
        <v>17</v>
      </c>
      <c r="S400" s="101">
        <f t="shared" si="183"/>
        <v>0</v>
      </c>
      <c r="T400" s="100">
        <f>VLOOKUP(K400,'5th Cycle APR Raw Data-Final'!$A$3:$P$1977,10,FALSE)</f>
        <v>17</v>
      </c>
      <c r="U400" s="100">
        <f>IF(AN400&lt;1,SUMIFS('5th Cycle APR Raw Data-Final'!K$3:K$1977,'5th Cycle APR Raw Data-Final'!$A$3:$A$1977,'SB35 Determination Data'!$K400,'5th Cycle APR Raw Data-Final'!$T$3:$T$1977,"&gt;="&amp;'SB35 Determination Data'!$F400,'5th Cycle APR Raw Data-Final'!$T$3:$T$1977,"&lt;"&amp;E400),SUMIFS('5th Cycle APR Raw Data-Final'!K$3:K$1977,'5th Cycle APR Raw Data-Final'!$A$3:$A$1977,'SB35 Determination Data'!$K400,'5th Cycle APR Raw Data-Final'!$T$3:$T$1977,"&gt;="&amp;'SB35 Determination Data'!$F400,'5th Cycle APR Raw Data-Final'!$T$3:$T$1977,"&lt;="&amp;G400))</f>
        <v>21</v>
      </c>
      <c r="V400" s="100">
        <f>IF(AN400&lt;1,SUMIFS('5th Cycle APR Raw Data-Final'!L$3:L$1977,'5th Cycle APR Raw Data-Final'!$A$3:$A$1977,'SB35 Determination Data'!$K400,'5th Cycle APR Raw Data-Final'!$T$3:$T$1977,"&gt;="&amp;'SB35 Determination Data'!$F400,'5th Cycle APR Raw Data-Final'!$T$3:$T$1977,"&lt;"&amp;E400),SUMIFS('5th Cycle APR Raw Data-Final'!L$3:L$1977,'5th Cycle APR Raw Data-Final'!$A$3:$A$1977,'SB35 Determination Data'!$K400,'5th Cycle APR Raw Data-Final'!$T$3:$T$1977,"&gt;="&amp;'SB35 Determination Data'!$F400,'5th Cycle APR Raw Data-Final'!$T$3:$T$1977,"&lt;="&amp;G400))</f>
        <v>20</v>
      </c>
      <c r="W400" s="100">
        <f>IF(AN400&lt;1,SUMIFS('5th Cycle APR Raw Data-Final'!M$3:M$1977,'5th Cycle APR Raw Data-Final'!$A$3:$A$1977,'SB35 Determination Data'!$K400,'5th Cycle APR Raw Data-Final'!$T$3:$T$1977,"&gt;="&amp;'SB35 Determination Data'!$F400,'5th Cycle APR Raw Data-Final'!$T$3:$T$1977,"&lt;"&amp;E400),SUMIFS('5th Cycle APR Raw Data-Final'!M$3:M$1977,'5th Cycle APR Raw Data-Final'!$A$3:$A$1977,'SB35 Determination Data'!$K400,'5th Cycle APR Raw Data-Final'!$T$3:$T$1977,"&gt;="&amp;'SB35 Determination Data'!$F400,'5th Cycle APR Raw Data-Final'!$T$3:$T$1977,"&lt;="&amp;G400))</f>
        <v>1</v>
      </c>
      <c r="X400" s="100">
        <f t="shared" si="184"/>
        <v>0</v>
      </c>
      <c r="Y400" s="100">
        <f t="shared" si="185"/>
        <v>21</v>
      </c>
      <c r="Z400" s="100">
        <f t="shared" si="186"/>
        <v>0</v>
      </c>
      <c r="AA400" s="112">
        <f t="shared" si="187"/>
        <v>1.2352941176470589</v>
      </c>
      <c r="AB400" s="112">
        <f t="shared" si="188"/>
        <v>1.2352941176470589</v>
      </c>
      <c r="AC400" s="100">
        <f>VLOOKUP(K400,'5th Cycle APR Raw Data-Final'!$A$3:$P$1977,14,FALSE)</f>
        <v>19</v>
      </c>
      <c r="AD400" s="100">
        <f>IF(AN400&lt;1,SUMIFS('5th Cycle APR Raw Data-Final'!$O$3:$O$1977,'5th Cycle APR Raw Data-Final'!$A$3:$A$1977,'SB35 Determination Data'!$K400,'5th Cycle APR Raw Data-Final'!$T$3:$T$1977,"&gt;="&amp;'SB35 Determination Data'!$F400,'5th Cycle APR Raw Data-Final'!$T$3:$T$1977,"&lt;"&amp;E400),SUMIFS('5th Cycle APR Raw Data-Final'!$O$3:$O$1977,'5th Cycle APR Raw Data-Final'!$A$3:$A$1977,'SB35 Determination Data'!$K400,'5th Cycle APR Raw Data-Final'!$T$3:$T$1977,"&gt;="&amp;'SB35 Determination Data'!$F400,'5th Cycle APR Raw Data-Final'!$T$3:$T$1977,"&lt;="&amp;G400))</f>
        <v>16</v>
      </c>
      <c r="AE400" s="100">
        <f t="shared" si="189"/>
        <v>3</v>
      </c>
      <c r="AF400" s="112">
        <f t="shared" si="190"/>
        <v>0.84210526315789469</v>
      </c>
      <c r="AG400" s="100">
        <f>VLOOKUP(K400,'5th Cycle APR Raw Data-Final'!$A$3:$P$1977,16,FALSE)</f>
        <v>37</v>
      </c>
      <c r="AH400" s="100">
        <f>IF(AN400&lt;1,SUMIFS('5th Cycle APR Raw Data-Final'!$Q$3:$Q$1977,'5th Cycle APR Raw Data-Final'!$A$3:$A$1977,'SB35 Determination Data'!$K400,'5th Cycle APR Raw Data-Final'!$T$3:$T$1977,"&gt;="&amp;'SB35 Determination Data'!$F400,'5th Cycle APR Raw Data-Final'!$T$3:$T$1977,"&lt;"&amp;E400),SUMIFS('5th Cycle APR Raw Data-Final'!$Q$3:$Q$1977,'5th Cycle APR Raw Data-Final'!$A$3:$A$1977,'SB35 Determination Data'!$K400,'5th Cycle APR Raw Data-Final'!$T$3:$T$1977,"&gt;="&amp;'SB35 Determination Data'!$F400,'5th Cycle APR Raw Data-Final'!$T$3:$T$1977,"&lt;="&amp;G400))</f>
        <v>36</v>
      </c>
      <c r="AI400" s="100">
        <f t="shared" si="191"/>
        <v>1</v>
      </c>
      <c r="AJ400" s="112">
        <f t="shared" si="192"/>
        <v>0.97297297297297303</v>
      </c>
      <c r="AK400" s="100">
        <f>VLOOKUP(K400,'5th Cycle APR Raw Data-Final'!$A$3:$R$1977,18,FALSE)</f>
        <v>106</v>
      </c>
      <c r="AL400" s="100">
        <f>IF(AN400&lt;1,SUMIFS('5th Cycle APR Raw Data-Final'!$S$3:$S$1977,'5th Cycle APR Raw Data-Final'!$A$3:$A$1977,'SB35 Determination Data'!$K400,'5th Cycle APR Raw Data-Final'!$T$3:$T$1977,"&gt;="&amp;'SB35 Determination Data'!$F400,'5th Cycle APR Raw Data-Final'!$T$3:$T$1977,"&lt;"&amp;E400),SUMIFS('5th Cycle APR Raw Data-Final'!$S$3:$S$1977,'5th Cycle APR Raw Data-Final'!$A$3:$A$1977,'SB35 Determination Data'!$K400,'5th Cycle APR Raw Data-Final'!$T$3:$T$1977,"&gt;="&amp;'SB35 Determination Data'!$F400,'5th Cycle APR Raw Data-Final'!$T$3:$T$1977,"&lt;="&amp;G400))</f>
        <v>88</v>
      </c>
      <c r="AM400" s="100">
        <f t="shared" si="193"/>
        <v>22</v>
      </c>
      <c r="AN400" s="114">
        <f t="shared" si="194"/>
        <v>0.5</v>
      </c>
      <c r="AO400" s="2" t="str">
        <f t="shared" si="195"/>
        <v>NO</v>
      </c>
      <c r="AP400" s="2" t="str">
        <f t="shared" si="196"/>
        <v>YES</v>
      </c>
      <c r="AQ400" s="2" t="str">
        <f t="shared" si="197"/>
        <v>NO</v>
      </c>
      <c r="AR400" s="124" t="str">
        <f>VLOOKUP(K400,'2018Submitted'!$A$2:$C$540,3,FALSE)</f>
        <v>Successful</v>
      </c>
      <c r="AS400" s="2" t="str">
        <f t="shared" si="198"/>
        <v>NO</v>
      </c>
      <c r="AT400" s="2" t="str">
        <f t="shared" si="199"/>
        <v>YES</v>
      </c>
    </row>
    <row r="401" spans="1:46" s="2" customFormat="1" ht="12.75" customHeight="1" x14ac:dyDescent="0.2">
      <c r="A401" s="2" t="s">
        <v>152</v>
      </c>
      <c r="B401" s="2" t="str">
        <f t="shared" si="172"/>
        <v>SAN BENITO COUNTY</v>
      </c>
      <c r="C401" s="71">
        <f t="shared" si="173"/>
        <v>0.375</v>
      </c>
      <c r="D401" s="72">
        <f t="shared" si="174"/>
        <v>8</v>
      </c>
      <c r="E401" s="99">
        <f t="shared" si="175"/>
        <v>2020</v>
      </c>
      <c r="F401" s="99">
        <f t="shared" si="176"/>
        <v>2016</v>
      </c>
      <c r="G401" s="99" t="str">
        <f t="shared" si="177"/>
        <v>2023</v>
      </c>
      <c r="H401" s="2" t="str">
        <f t="shared" si="178"/>
        <v>12/31/2015</v>
      </c>
      <c r="I401" s="2" t="str">
        <f t="shared" si="179"/>
        <v>12/31/2023</v>
      </c>
      <c r="J401" s="2" t="s">
        <v>26</v>
      </c>
      <c r="K401" s="113" t="s">
        <v>262</v>
      </c>
      <c r="L401" s="100">
        <f>VLOOKUP(K401,'5th Cycle APR Raw Data-Final'!$A$3:$P$1977,6,FALSE)</f>
        <v>198</v>
      </c>
      <c r="M401" s="100">
        <f>IF(AN401&lt;1,SUMIFS('5th Cycle APR Raw Data-Final'!G$3:G$1977,'5th Cycle APR Raw Data-Final'!$A$3:$A$1977,'SB35 Determination Data'!$K401,'5th Cycle APR Raw Data-Final'!$T$3:$T$1977,"&gt;="&amp;'SB35 Determination Data'!$F401,'5th Cycle APR Raw Data-Final'!$T$3:$T$1977,"&lt;"&amp;E401),SUMIFS('5th Cycle APR Raw Data-Final'!G$3:G$1977,'5th Cycle APR Raw Data-Final'!$A$3:$A$1977,'SB35 Determination Data'!$K401,'5th Cycle APR Raw Data-Final'!$T$3:$T$1977,"&gt;="&amp;'SB35 Determination Data'!$F401,'5th Cycle APR Raw Data-Final'!$T$3:$T$1977,"&lt;="&amp;G401))</f>
        <v>0</v>
      </c>
      <c r="N401" s="100">
        <f>IF(AN401&lt;1,SUMIFS('5th Cycle APR Raw Data-Final'!H$3:H$1977,'5th Cycle APR Raw Data-Final'!$A$3:$A$1977,'SB35 Determination Data'!$K401,'5th Cycle APR Raw Data-Final'!$T$3:$T$1977,"&gt;="&amp;'SB35 Determination Data'!$F401,'5th Cycle APR Raw Data-Final'!$T$3:$T$1977,"&lt;"&amp;E401),SUMIFS('5th Cycle APR Raw Data-Final'!H$3:H$1977,'5th Cycle APR Raw Data-Final'!$A$3:$A$1977,'SB35 Determination Data'!$K401,'5th Cycle APR Raw Data-Final'!$T$3:$T$1977,"&gt;="&amp;'SB35 Determination Data'!$F401,'5th Cycle APR Raw Data-Final'!$T$3:$T$1977,"&lt;="&amp;G401))</f>
        <v>0</v>
      </c>
      <c r="O401" s="100">
        <f>IF(AN401&lt;1,SUMIFS('5th Cycle APR Raw Data-Final'!I$3:I$1977,'5th Cycle APR Raw Data-Final'!$A$3:$A$1977,'SB35 Determination Data'!$K401,'5th Cycle APR Raw Data-Final'!$T$3:$T$1977,"&gt;="&amp;'SB35 Determination Data'!$F401,'5th Cycle APR Raw Data-Final'!$T$3:$T$1977,"&lt;"&amp;E401),SUMIFS('5th Cycle APR Raw Data-Final'!I$3:I$1977,'5th Cycle APR Raw Data-Final'!$A$3:$A$1977,'SB35 Determination Data'!$K401,'5th Cycle APR Raw Data-Final'!$T$3:$T$1977,"&gt;="&amp;'SB35 Determination Data'!$F401,'5th Cycle APR Raw Data-Final'!$T$3:$T$1977,"&lt;="&amp;G401))</f>
        <v>0</v>
      </c>
      <c r="P401" s="100">
        <f t="shared" si="180"/>
        <v>198</v>
      </c>
      <c r="Q401" s="112">
        <f t="shared" si="181"/>
        <v>0</v>
      </c>
      <c r="R401" s="101">
        <f t="shared" si="182"/>
        <v>74</v>
      </c>
      <c r="S401" s="101">
        <f t="shared" si="183"/>
        <v>0</v>
      </c>
      <c r="T401" s="100">
        <f>VLOOKUP(K401,'5th Cycle APR Raw Data-Final'!$A$3:$P$1977,10,FALSE)</f>
        <v>120</v>
      </c>
      <c r="U401" s="100">
        <f>IF(AN401&lt;1,SUMIFS('5th Cycle APR Raw Data-Final'!K$3:K$1977,'5th Cycle APR Raw Data-Final'!$A$3:$A$1977,'SB35 Determination Data'!$K401,'5th Cycle APR Raw Data-Final'!$T$3:$T$1977,"&gt;="&amp;'SB35 Determination Data'!$F401,'5th Cycle APR Raw Data-Final'!$T$3:$T$1977,"&lt;"&amp;E401),SUMIFS('5th Cycle APR Raw Data-Final'!K$3:K$1977,'5th Cycle APR Raw Data-Final'!$A$3:$A$1977,'SB35 Determination Data'!$K401,'5th Cycle APR Raw Data-Final'!$T$3:$T$1977,"&gt;="&amp;'SB35 Determination Data'!$F401,'5th Cycle APR Raw Data-Final'!$T$3:$T$1977,"&lt;="&amp;G401))</f>
        <v>0</v>
      </c>
      <c r="V401" s="100">
        <f>IF(AN401&lt;1,SUMIFS('5th Cycle APR Raw Data-Final'!L$3:L$1977,'5th Cycle APR Raw Data-Final'!$A$3:$A$1977,'SB35 Determination Data'!$K401,'5th Cycle APR Raw Data-Final'!$T$3:$T$1977,"&gt;="&amp;'SB35 Determination Data'!$F401,'5th Cycle APR Raw Data-Final'!$T$3:$T$1977,"&lt;"&amp;E401),SUMIFS('5th Cycle APR Raw Data-Final'!L$3:L$1977,'5th Cycle APR Raw Data-Final'!$A$3:$A$1977,'SB35 Determination Data'!$K401,'5th Cycle APR Raw Data-Final'!$T$3:$T$1977,"&gt;="&amp;'SB35 Determination Data'!$F401,'5th Cycle APR Raw Data-Final'!$T$3:$T$1977,"&lt;="&amp;G401))</f>
        <v>0</v>
      </c>
      <c r="W401" s="100">
        <f>IF(AN401&lt;1,SUMIFS('5th Cycle APR Raw Data-Final'!M$3:M$1977,'5th Cycle APR Raw Data-Final'!$A$3:$A$1977,'SB35 Determination Data'!$K401,'5th Cycle APR Raw Data-Final'!$T$3:$T$1977,"&gt;="&amp;'SB35 Determination Data'!$F401,'5th Cycle APR Raw Data-Final'!$T$3:$T$1977,"&lt;"&amp;E401),SUMIFS('5th Cycle APR Raw Data-Final'!M$3:M$1977,'5th Cycle APR Raw Data-Final'!$A$3:$A$1977,'SB35 Determination Data'!$K401,'5th Cycle APR Raw Data-Final'!$T$3:$T$1977,"&gt;="&amp;'SB35 Determination Data'!$F401,'5th Cycle APR Raw Data-Final'!$T$3:$T$1977,"&lt;="&amp;G401))</f>
        <v>0</v>
      </c>
      <c r="X401" s="100">
        <f t="shared" si="184"/>
        <v>120</v>
      </c>
      <c r="Y401" s="100">
        <f t="shared" si="185"/>
        <v>0</v>
      </c>
      <c r="Z401" s="100">
        <f t="shared" si="186"/>
        <v>120</v>
      </c>
      <c r="AA401" s="112">
        <f t="shared" si="187"/>
        <v>0</v>
      </c>
      <c r="AB401" s="112">
        <f t="shared" si="188"/>
        <v>0</v>
      </c>
      <c r="AC401" s="100">
        <f>VLOOKUP(K401,'5th Cycle APR Raw Data-Final'!$A$3:$P$1977,14,FALSE)</f>
        <v>164</v>
      </c>
      <c r="AD401" s="100">
        <f>IF(AN401&lt;1,SUMIFS('5th Cycle APR Raw Data-Final'!$O$3:$O$1977,'5th Cycle APR Raw Data-Final'!$A$3:$A$1977,'SB35 Determination Data'!$K401,'5th Cycle APR Raw Data-Final'!$T$3:$T$1977,"&gt;="&amp;'SB35 Determination Data'!$F401,'5th Cycle APR Raw Data-Final'!$T$3:$T$1977,"&lt;"&amp;E401),SUMIFS('5th Cycle APR Raw Data-Final'!$O$3:$O$1977,'5th Cycle APR Raw Data-Final'!$A$3:$A$1977,'SB35 Determination Data'!$K401,'5th Cycle APR Raw Data-Final'!$T$3:$T$1977,"&gt;="&amp;'SB35 Determination Data'!$F401,'5th Cycle APR Raw Data-Final'!$T$3:$T$1977,"&lt;="&amp;G401))</f>
        <v>3</v>
      </c>
      <c r="AE401" s="100">
        <f t="shared" si="189"/>
        <v>161</v>
      </c>
      <c r="AF401" s="112">
        <f t="shared" si="190"/>
        <v>1.8292682926829267E-2</v>
      </c>
      <c r="AG401" s="100">
        <f>VLOOKUP(K401,'5th Cycle APR Raw Data-Final'!$A$3:$P$1977,16,FALSE)</f>
        <v>355</v>
      </c>
      <c r="AH401" s="100">
        <f>IF(AN401&lt;1,SUMIFS('5th Cycle APR Raw Data-Final'!$Q$3:$Q$1977,'5th Cycle APR Raw Data-Final'!$A$3:$A$1977,'SB35 Determination Data'!$K401,'5th Cycle APR Raw Data-Final'!$T$3:$T$1977,"&gt;="&amp;'SB35 Determination Data'!$F401,'5th Cycle APR Raw Data-Final'!$T$3:$T$1977,"&lt;"&amp;E401),SUMIFS('5th Cycle APR Raw Data-Final'!$Q$3:$Q$1977,'5th Cycle APR Raw Data-Final'!$A$3:$A$1977,'SB35 Determination Data'!$K401,'5th Cycle APR Raw Data-Final'!$T$3:$T$1977,"&gt;="&amp;'SB35 Determination Data'!$F401,'5th Cycle APR Raw Data-Final'!$T$3:$T$1977,"&lt;="&amp;G401))</f>
        <v>351</v>
      </c>
      <c r="AI401" s="100">
        <f t="shared" si="191"/>
        <v>4</v>
      </c>
      <c r="AJ401" s="112">
        <f t="shared" si="192"/>
        <v>0.9887323943661972</v>
      </c>
      <c r="AK401" s="100">
        <f>VLOOKUP(K401,'5th Cycle APR Raw Data-Final'!$A$3:$R$1977,18,FALSE)</f>
        <v>837</v>
      </c>
      <c r="AL401" s="100">
        <f>IF(AN401&lt;1,SUMIFS('5th Cycle APR Raw Data-Final'!$S$3:$S$1977,'5th Cycle APR Raw Data-Final'!$A$3:$A$1977,'SB35 Determination Data'!$K401,'5th Cycle APR Raw Data-Final'!$T$3:$T$1977,"&gt;="&amp;'SB35 Determination Data'!$F401,'5th Cycle APR Raw Data-Final'!$T$3:$T$1977,"&lt;"&amp;E401),SUMIFS('5th Cycle APR Raw Data-Final'!$S$3:$S$1977,'5th Cycle APR Raw Data-Final'!$A$3:$A$1977,'SB35 Determination Data'!$K401,'5th Cycle APR Raw Data-Final'!$T$3:$T$1977,"&gt;="&amp;'SB35 Determination Data'!$F401,'5th Cycle APR Raw Data-Final'!$T$3:$T$1977,"&lt;="&amp;G401))</f>
        <v>354</v>
      </c>
      <c r="AM401" s="100">
        <f t="shared" si="193"/>
        <v>483</v>
      </c>
      <c r="AN401" s="114">
        <f t="shared" si="194"/>
        <v>0.375</v>
      </c>
      <c r="AO401" s="2" t="str">
        <f t="shared" si="195"/>
        <v>NO</v>
      </c>
      <c r="AP401" s="2" t="str">
        <f t="shared" si="196"/>
        <v>YES</v>
      </c>
      <c r="AQ401" s="2" t="str">
        <f t="shared" si="197"/>
        <v>NO</v>
      </c>
      <c r="AR401" s="124" t="str">
        <f>VLOOKUP(K401,'2018Submitted'!$A$2:$C$540,3,FALSE)</f>
        <v>Successful</v>
      </c>
      <c r="AS401" s="2" t="str">
        <f t="shared" si="198"/>
        <v>NO</v>
      </c>
      <c r="AT401" s="2" t="str">
        <f t="shared" si="199"/>
        <v>YES</v>
      </c>
    </row>
    <row r="402" spans="1:46" s="2" customFormat="1" ht="12.75" customHeight="1" x14ac:dyDescent="0.2">
      <c r="A402" s="2" t="s">
        <v>2</v>
      </c>
      <c r="B402" s="2" t="str">
        <f t="shared" si="172"/>
        <v>SAN BERNARDINO</v>
      </c>
      <c r="C402" s="71">
        <f t="shared" si="173"/>
        <v>0.625</v>
      </c>
      <c r="D402" s="72">
        <f t="shared" si="174"/>
        <v>8</v>
      </c>
      <c r="E402" s="99">
        <f t="shared" si="175"/>
        <v>2018</v>
      </c>
      <c r="F402" s="99">
        <f t="shared" si="176"/>
        <v>2014</v>
      </c>
      <c r="G402" s="99" t="str">
        <f t="shared" si="177"/>
        <v>2021</v>
      </c>
      <c r="H402" s="2" t="str">
        <f t="shared" si="178"/>
        <v>10/15/2013</v>
      </c>
      <c r="I402" s="2" t="str">
        <f t="shared" si="179"/>
        <v>10/15/2021</v>
      </c>
      <c r="J402" s="2" t="s">
        <v>3</v>
      </c>
      <c r="K402" s="113" t="s">
        <v>2</v>
      </c>
      <c r="L402" s="100">
        <f>VLOOKUP(K402,'5th Cycle APR Raw Data-Final'!$A$3:$P$1977,6,FALSE)</f>
        <v>980</v>
      </c>
      <c r="M402" s="100">
        <f>IF(AN402&lt;1,SUMIFS('5th Cycle APR Raw Data-Final'!G$3:G$1977,'5th Cycle APR Raw Data-Final'!$A$3:$A$1977,'SB35 Determination Data'!$K402,'5th Cycle APR Raw Data-Final'!$T$3:$T$1977,"&gt;="&amp;'SB35 Determination Data'!$F402,'5th Cycle APR Raw Data-Final'!$T$3:$T$1977,"&lt;"&amp;E402),SUMIFS('5th Cycle APR Raw Data-Final'!G$3:G$1977,'5th Cycle APR Raw Data-Final'!$A$3:$A$1977,'SB35 Determination Data'!$K402,'5th Cycle APR Raw Data-Final'!$T$3:$T$1977,"&gt;="&amp;'SB35 Determination Data'!$F402,'5th Cycle APR Raw Data-Final'!$T$3:$T$1977,"&lt;="&amp;G402))</f>
        <v>57</v>
      </c>
      <c r="N402" s="100">
        <f>IF(AN402&lt;1,SUMIFS('5th Cycle APR Raw Data-Final'!H$3:H$1977,'5th Cycle APR Raw Data-Final'!$A$3:$A$1977,'SB35 Determination Data'!$K402,'5th Cycle APR Raw Data-Final'!$T$3:$T$1977,"&gt;="&amp;'SB35 Determination Data'!$F402,'5th Cycle APR Raw Data-Final'!$T$3:$T$1977,"&lt;"&amp;E402),SUMIFS('5th Cycle APR Raw Data-Final'!H$3:H$1977,'5th Cycle APR Raw Data-Final'!$A$3:$A$1977,'SB35 Determination Data'!$K402,'5th Cycle APR Raw Data-Final'!$T$3:$T$1977,"&gt;="&amp;'SB35 Determination Data'!$F402,'5th Cycle APR Raw Data-Final'!$T$3:$T$1977,"&lt;="&amp;G402))</f>
        <v>57</v>
      </c>
      <c r="O402" s="100">
        <f>IF(AN402&lt;1,SUMIFS('5th Cycle APR Raw Data-Final'!I$3:I$1977,'5th Cycle APR Raw Data-Final'!$A$3:$A$1977,'SB35 Determination Data'!$K402,'5th Cycle APR Raw Data-Final'!$T$3:$T$1977,"&gt;="&amp;'SB35 Determination Data'!$F402,'5th Cycle APR Raw Data-Final'!$T$3:$T$1977,"&lt;"&amp;E402),SUMIFS('5th Cycle APR Raw Data-Final'!I$3:I$1977,'5th Cycle APR Raw Data-Final'!$A$3:$A$1977,'SB35 Determination Data'!$K402,'5th Cycle APR Raw Data-Final'!$T$3:$T$1977,"&gt;="&amp;'SB35 Determination Data'!$F402,'5th Cycle APR Raw Data-Final'!$T$3:$T$1977,"&lt;="&amp;G402))</f>
        <v>0</v>
      </c>
      <c r="P402" s="100">
        <f t="shared" si="180"/>
        <v>923</v>
      </c>
      <c r="Q402" s="112">
        <f t="shared" si="181"/>
        <v>5.8163265306122446E-2</v>
      </c>
      <c r="R402" s="101">
        <f t="shared" si="182"/>
        <v>490</v>
      </c>
      <c r="S402" s="101">
        <f t="shared" si="183"/>
        <v>0</v>
      </c>
      <c r="T402" s="100">
        <f>VLOOKUP(K402,'5th Cycle APR Raw Data-Final'!$A$3:$P$1977,10,FALSE)</f>
        <v>696</v>
      </c>
      <c r="U402" s="100">
        <f>IF(AN402&lt;1,SUMIFS('5th Cycle APR Raw Data-Final'!K$3:K$1977,'5th Cycle APR Raw Data-Final'!$A$3:$A$1977,'SB35 Determination Data'!$K402,'5th Cycle APR Raw Data-Final'!$T$3:$T$1977,"&gt;="&amp;'SB35 Determination Data'!$F402,'5th Cycle APR Raw Data-Final'!$T$3:$T$1977,"&lt;"&amp;E402),SUMIFS('5th Cycle APR Raw Data-Final'!K$3:K$1977,'5th Cycle APR Raw Data-Final'!$A$3:$A$1977,'SB35 Determination Data'!$K402,'5th Cycle APR Raw Data-Final'!$T$3:$T$1977,"&gt;="&amp;'SB35 Determination Data'!$F402,'5th Cycle APR Raw Data-Final'!$T$3:$T$1977,"&lt;="&amp;G402))</f>
        <v>18</v>
      </c>
      <c r="V402" s="100">
        <f>IF(AN402&lt;1,SUMIFS('5th Cycle APR Raw Data-Final'!L$3:L$1977,'5th Cycle APR Raw Data-Final'!$A$3:$A$1977,'SB35 Determination Data'!$K402,'5th Cycle APR Raw Data-Final'!$T$3:$T$1977,"&gt;="&amp;'SB35 Determination Data'!$F402,'5th Cycle APR Raw Data-Final'!$T$3:$T$1977,"&lt;"&amp;E402),SUMIFS('5th Cycle APR Raw Data-Final'!L$3:L$1977,'5th Cycle APR Raw Data-Final'!$A$3:$A$1977,'SB35 Determination Data'!$K402,'5th Cycle APR Raw Data-Final'!$T$3:$T$1977,"&gt;="&amp;'SB35 Determination Data'!$F402,'5th Cycle APR Raw Data-Final'!$T$3:$T$1977,"&lt;="&amp;G402))</f>
        <v>18</v>
      </c>
      <c r="W402" s="100">
        <f>IF(AN402&lt;1,SUMIFS('5th Cycle APR Raw Data-Final'!M$3:M$1977,'5th Cycle APR Raw Data-Final'!$A$3:$A$1977,'SB35 Determination Data'!$K402,'5th Cycle APR Raw Data-Final'!$T$3:$T$1977,"&gt;="&amp;'SB35 Determination Data'!$F402,'5th Cycle APR Raw Data-Final'!$T$3:$T$1977,"&lt;"&amp;E402),SUMIFS('5th Cycle APR Raw Data-Final'!M$3:M$1977,'5th Cycle APR Raw Data-Final'!$A$3:$A$1977,'SB35 Determination Data'!$K402,'5th Cycle APR Raw Data-Final'!$T$3:$T$1977,"&gt;="&amp;'SB35 Determination Data'!$F402,'5th Cycle APR Raw Data-Final'!$T$3:$T$1977,"&lt;="&amp;G402))</f>
        <v>0</v>
      </c>
      <c r="X402" s="100">
        <f t="shared" si="184"/>
        <v>678</v>
      </c>
      <c r="Y402" s="100">
        <f t="shared" si="185"/>
        <v>18</v>
      </c>
      <c r="Z402" s="100">
        <f t="shared" si="186"/>
        <v>678</v>
      </c>
      <c r="AA402" s="112">
        <f t="shared" si="187"/>
        <v>2.5862068965517241E-2</v>
      </c>
      <c r="AB402" s="112">
        <f t="shared" si="188"/>
        <v>2.5862068965517241E-2</v>
      </c>
      <c r="AC402" s="100">
        <f>VLOOKUP(K402,'5th Cycle APR Raw Data-Final'!$A$3:$P$1977,14,FALSE)</f>
        <v>808</v>
      </c>
      <c r="AD402" s="100">
        <f>IF(AN402&lt;1,SUMIFS('5th Cycle APR Raw Data-Final'!$O$3:$O$1977,'5th Cycle APR Raw Data-Final'!$A$3:$A$1977,'SB35 Determination Data'!$K402,'5th Cycle APR Raw Data-Final'!$T$3:$T$1977,"&gt;="&amp;'SB35 Determination Data'!$F402,'5th Cycle APR Raw Data-Final'!$T$3:$T$1977,"&lt;"&amp;E402),SUMIFS('5th Cycle APR Raw Data-Final'!$O$3:$O$1977,'5th Cycle APR Raw Data-Final'!$A$3:$A$1977,'SB35 Determination Data'!$K402,'5th Cycle APR Raw Data-Final'!$T$3:$T$1977,"&gt;="&amp;'SB35 Determination Data'!$F402,'5th Cycle APR Raw Data-Final'!$T$3:$T$1977,"&lt;="&amp;G402))</f>
        <v>12</v>
      </c>
      <c r="AE402" s="100">
        <f t="shared" si="189"/>
        <v>796</v>
      </c>
      <c r="AF402" s="112">
        <f t="shared" si="190"/>
        <v>1.4851485148514851E-2</v>
      </c>
      <c r="AG402" s="100">
        <f>VLOOKUP(K402,'5th Cycle APR Raw Data-Final'!$A$3:$P$1977,16,FALSE)</f>
        <v>1900</v>
      </c>
      <c r="AH402" s="100">
        <f>IF(AN402&lt;1,SUMIFS('5th Cycle APR Raw Data-Final'!$Q$3:$Q$1977,'5th Cycle APR Raw Data-Final'!$A$3:$A$1977,'SB35 Determination Data'!$K402,'5th Cycle APR Raw Data-Final'!$T$3:$T$1977,"&gt;="&amp;'SB35 Determination Data'!$F402,'5th Cycle APR Raw Data-Final'!$T$3:$T$1977,"&lt;"&amp;E402),SUMIFS('5th Cycle APR Raw Data-Final'!$Q$3:$Q$1977,'5th Cycle APR Raw Data-Final'!$A$3:$A$1977,'SB35 Determination Data'!$K402,'5th Cycle APR Raw Data-Final'!$T$3:$T$1977,"&gt;="&amp;'SB35 Determination Data'!$F402,'5th Cycle APR Raw Data-Final'!$T$3:$T$1977,"&lt;="&amp;G402))</f>
        <v>90</v>
      </c>
      <c r="AI402" s="100">
        <f t="shared" si="191"/>
        <v>1810</v>
      </c>
      <c r="AJ402" s="112">
        <f t="shared" si="192"/>
        <v>4.736842105263158E-2</v>
      </c>
      <c r="AK402" s="100">
        <f>VLOOKUP(K402,'5th Cycle APR Raw Data-Final'!$A$3:$R$1977,18,FALSE)</f>
        <v>4384</v>
      </c>
      <c r="AL402" s="100">
        <f>IF(AN402&lt;1,SUMIFS('5th Cycle APR Raw Data-Final'!$S$3:$S$1977,'5th Cycle APR Raw Data-Final'!$A$3:$A$1977,'SB35 Determination Data'!$K402,'5th Cycle APR Raw Data-Final'!$T$3:$T$1977,"&gt;="&amp;'SB35 Determination Data'!$F402,'5th Cycle APR Raw Data-Final'!$T$3:$T$1977,"&lt;"&amp;E402),SUMIFS('5th Cycle APR Raw Data-Final'!$S$3:$S$1977,'5th Cycle APR Raw Data-Final'!$A$3:$A$1977,'SB35 Determination Data'!$K402,'5th Cycle APR Raw Data-Final'!$T$3:$T$1977,"&gt;="&amp;'SB35 Determination Data'!$F402,'5th Cycle APR Raw Data-Final'!$T$3:$T$1977,"&lt;="&amp;G402))</f>
        <v>177</v>
      </c>
      <c r="AM402" s="100">
        <f t="shared" si="193"/>
        <v>4207</v>
      </c>
      <c r="AN402" s="114">
        <f t="shared" si="194"/>
        <v>0.5</v>
      </c>
      <c r="AO402" s="2" t="str">
        <f t="shared" si="195"/>
        <v>YES</v>
      </c>
      <c r="AP402" s="2" t="str">
        <f t="shared" si="196"/>
        <v>NO</v>
      </c>
      <c r="AQ402" s="2" t="str">
        <f t="shared" si="197"/>
        <v>NO</v>
      </c>
      <c r="AR402" s="124" t="str">
        <f>VLOOKUP(K402,'2018Submitted'!$A$2:$C$540,3,FALSE)</f>
        <v>Received - Not successful</v>
      </c>
      <c r="AS402" s="2" t="str">
        <f t="shared" si="198"/>
        <v>NO</v>
      </c>
      <c r="AT402" s="2" t="str">
        <f t="shared" si="199"/>
        <v>NO</v>
      </c>
    </row>
    <row r="403" spans="1:46" s="2" customFormat="1" ht="12.75" customHeight="1" x14ac:dyDescent="0.2">
      <c r="A403" s="2" t="s">
        <v>2</v>
      </c>
      <c r="B403" s="2" t="str">
        <f t="shared" si="172"/>
        <v>SAN BERNARDINO COUNTY</v>
      </c>
      <c r="C403" s="71">
        <f t="shared" si="173"/>
        <v>0.625</v>
      </c>
      <c r="D403" s="72">
        <f t="shared" si="174"/>
        <v>8</v>
      </c>
      <c r="E403" s="99">
        <f t="shared" si="175"/>
        <v>2018</v>
      </c>
      <c r="F403" s="99">
        <f t="shared" si="176"/>
        <v>2014</v>
      </c>
      <c r="G403" s="99" t="str">
        <f t="shared" si="177"/>
        <v>2021</v>
      </c>
      <c r="H403" s="2" t="str">
        <f t="shared" si="178"/>
        <v>10/15/2013</v>
      </c>
      <c r="I403" s="2" t="str">
        <f t="shared" si="179"/>
        <v>10/15/2021</v>
      </c>
      <c r="J403" s="2" t="s">
        <v>3</v>
      </c>
      <c r="K403" s="113" t="s">
        <v>1020</v>
      </c>
      <c r="L403" s="100">
        <f>VLOOKUP(K403,'5th Cycle APR Raw Data-Final'!$A$3:$P$1977,6,FALSE)</f>
        <v>9</v>
      </c>
      <c r="M403" s="100">
        <f>IF(AN403&lt;1,SUMIFS('5th Cycle APR Raw Data-Final'!G$3:G$1977,'5th Cycle APR Raw Data-Final'!$A$3:$A$1977,'SB35 Determination Data'!$K403,'5th Cycle APR Raw Data-Final'!$T$3:$T$1977,"&gt;="&amp;'SB35 Determination Data'!$F403,'5th Cycle APR Raw Data-Final'!$T$3:$T$1977,"&lt;"&amp;E403),SUMIFS('5th Cycle APR Raw Data-Final'!G$3:G$1977,'5th Cycle APR Raw Data-Final'!$A$3:$A$1977,'SB35 Determination Data'!$K403,'5th Cycle APR Raw Data-Final'!$T$3:$T$1977,"&gt;="&amp;'SB35 Determination Data'!$F403,'5th Cycle APR Raw Data-Final'!$T$3:$T$1977,"&lt;="&amp;G403))</f>
        <v>116</v>
      </c>
      <c r="N403" s="100">
        <f>IF(AN403&lt;1,SUMIFS('5th Cycle APR Raw Data-Final'!H$3:H$1977,'5th Cycle APR Raw Data-Final'!$A$3:$A$1977,'SB35 Determination Data'!$K403,'5th Cycle APR Raw Data-Final'!$T$3:$T$1977,"&gt;="&amp;'SB35 Determination Data'!$F403,'5th Cycle APR Raw Data-Final'!$T$3:$T$1977,"&lt;"&amp;E403),SUMIFS('5th Cycle APR Raw Data-Final'!H$3:H$1977,'5th Cycle APR Raw Data-Final'!$A$3:$A$1977,'SB35 Determination Data'!$K403,'5th Cycle APR Raw Data-Final'!$T$3:$T$1977,"&gt;="&amp;'SB35 Determination Data'!$F403,'5th Cycle APR Raw Data-Final'!$T$3:$T$1977,"&lt;="&amp;G403))</f>
        <v>51</v>
      </c>
      <c r="O403" s="100">
        <f>IF(AN403&lt;1,SUMIFS('5th Cycle APR Raw Data-Final'!I$3:I$1977,'5th Cycle APR Raw Data-Final'!$A$3:$A$1977,'SB35 Determination Data'!$K403,'5th Cycle APR Raw Data-Final'!$T$3:$T$1977,"&gt;="&amp;'SB35 Determination Data'!$F403,'5th Cycle APR Raw Data-Final'!$T$3:$T$1977,"&lt;"&amp;E403),SUMIFS('5th Cycle APR Raw Data-Final'!I$3:I$1977,'5th Cycle APR Raw Data-Final'!$A$3:$A$1977,'SB35 Determination Data'!$K403,'5th Cycle APR Raw Data-Final'!$T$3:$T$1977,"&gt;="&amp;'SB35 Determination Data'!$F403,'5th Cycle APR Raw Data-Final'!$T$3:$T$1977,"&lt;="&amp;G403))</f>
        <v>65</v>
      </c>
      <c r="P403" s="100">
        <f t="shared" si="180"/>
        <v>0</v>
      </c>
      <c r="Q403" s="112">
        <f t="shared" si="181"/>
        <v>12.888888888888889</v>
      </c>
      <c r="R403" s="101">
        <f t="shared" si="182"/>
        <v>5</v>
      </c>
      <c r="S403" s="101">
        <f t="shared" si="183"/>
        <v>111</v>
      </c>
      <c r="T403" s="100">
        <f>VLOOKUP(K403,'5th Cycle APR Raw Data-Final'!$A$3:$P$1977,10,FALSE)</f>
        <v>6</v>
      </c>
      <c r="U403" s="100">
        <f>IF(AN403&lt;1,SUMIFS('5th Cycle APR Raw Data-Final'!K$3:K$1977,'5th Cycle APR Raw Data-Final'!$A$3:$A$1977,'SB35 Determination Data'!$K403,'5th Cycle APR Raw Data-Final'!$T$3:$T$1977,"&gt;="&amp;'SB35 Determination Data'!$F403,'5th Cycle APR Raw Data-Final'!$T$3:$T$1977,"&lt;"&amp;E403),SUMIFS('5th Cycle APR Raw Data-Final'!K$3:K$1977,'5th Cycle APR Raw Data-Final'!$A$3:$A$1977,'SB35 Determination Data'!$K403,'5th Cycle APR Raw Data-Final'!$T$3:$T$1977,"&gt;="&amp;'SB35 Determination Data'!$F403,'5th Cycle APR Raw Data-Final'!$T$3:$T$1977,"&lt;="&amp;G403))</f>
        <v>432</v>
      </c>
      <c r="V403" s="100">
        <f>IF(AN403&lt;1,SUMIFS('5th Cycle APR Raw Data-Final'!L$3:L$1977,'5th Cycle APR Raw Data-Final'!$A$3:$A$1977,'SB35 Determination Data'!$K403,'5th Cycle APR Raw Data-Final'!$T$3:$T$1977,"&gt;="&amp;'SB35 Determination Data'!$F403,'5th Cycle APR Raw Data-Final'!$T$3:$T$1977,"&lt;"&amp;E403),SUMIFS('5th Cycle APR Raw Data-Final'!L$3:L$1977,'5th Cycle APR Raw Data-Final'!$A$3:$A$1977,'SB35 Determination Data'!$K403,'5th Cycle APR Raw Data-Final'!$T$3:$T$1977,"&gt;="&amp;'SB35 Determination Data'!$F403,'5th Cycle APR Raw Data-Final'!$T$3:$T$1977,"&lt;="&amp;G403))</f>
        <v>23</v>
      </c>
      <c r="W403" s="100">
        <f>IF(AN403&lt;1,SUMIFS('5th Cycle APR Raw Data-Final'!M$3:M$1977,'5th Cycle APR Raw Data-Final'!$A$3:$A$1977,'SB35 Determination Data'!$K403,'5th Cycle APR Raw Data-Final'!$T$3:$T$1977,"&gt;="&amp;'SB35 Determination Data'!$F403,'5th Cycle APR Raw Data-Final'!$T$3:$T$1977,"&lt;"&amp;E403),SUMIFS('5th Cycle APR Raw Data-Final'!M$3:M$1977,'5th Cycle APR Raw Data-Final'!$A$3:$A$1977,'SB35 Determination Data'!$K403,'5th Cycle APR Raw Data-Final'!$T$3:$T$1977,"&gt;="&amp;'SB35 Determination Data'!$F403,'5th Cycle APR Raw Data-Final'!$T$3:$T$1977,"&lt;="&amp;G403))</f>
        <v>409</v>
      </c>
      <c r="X403" s="100">
        <f t="shared" si="184"/>
        <v>0</v>
      </c>
      <c r="Y403" s="100">
        <f t="shared" si="185"/>
        <v>543</v>
      </c>
      <c r="Z403" s="100">
        <f t="shared" si="186"/>
        <v>0</v>
      </c>
      <c r="AA403" s="112">
        <f t="shared" si="187"/>
        <v>72</v>
      </c>
      <c r="AB403" s="112">
        <f t="shared" si="188"/>
        <v>90.5</v>
      </c>
      <c r="AC403" s="100">
        <f>VLOOKUP(K403,'5th Cycle APR Raw Data-Final'!$A$3:$P$1977,14,FALSE)</f>
        <v>7</v>
      </c>
      <c r="AD403" s="100">
        <f>IF(AN403&lt;1,SUMIFS('5th Cycle APR Raw Data-Final'!$O$3:$O$1977,'5th Cycle APR Raw Data-Final'!$A$3:$A$1977,'SB35 Determination Data'!$K403,'5th Cycle APR Raw Data-Final'!$T$3:$T$1977,"&gt;="&amp;'SB35 Determination Data'!$F403,'5th Cycle APR Raw Data-Final'!$T$3:$T$1977,"&lt;"&amp;E403),SUMIFS('5th Cycle APR Raw Data-Final'!$O$3:$O$1977,'5th Cycle APR Raw Data-Final'!$A$3:$A$1977,'SB35 Determination Data'!$K403,'5th Cycle APR Raw Data-Final'!$T$3:$T$1977,"&gt;="&amp;'SB35 Determination Data'!$F403,'5th Cycle APR Raw Data-Final'!$T$3:$T$1977,"&lt;="&amp;G403))</f>
        <v>403</v>
      </c>
      <c r="AE403" s="100">
        <f t="shared" si="189"/>
        <v>0</v>
      </c>
      <c r="AF403" s="112">
        <f t="shared" si="190"/>
        <v>57.571428571428569</v>
      </c>
      <c r="AG403" s="100">
        <f>VLOOKUP(K403,'5th Cycle APR Raw Data-Final'!$A$3:$P$1977,16,FALSE)</f>
        <v>17</v>
      </c>
      <c r="AH403" s="100">
        <f>IF(AN403&lt;1,SUMIFS('5th Cycle APR Raw Data-Final'!$Q$3:$Q$1977,'5th Cycle APR Raw Data-Final'!$A$3:$A$1977,'SB35 Determination Data'!$K403,'5th Cycle APR Raw Data-Final'!$T$3:$T$1977,"&gt;="&amp;'SB35 Determination Data'!$F403,'5th Cycle APR Raw Data-Final'!$T$3:$T$1977,"&lt;"&amp;E403),SUMIFS('5th Cycle APR Raw Data-Final'!$Q$3:$Q$1977,'5th Cycle APR Raw Data-Final'!$A$3:$A$1977,'SB35 Determination Data'!$K403,'5th Cycle APR Raw Data-Final'!$T$3:$T$1977,"&gt;="&amp;'SB35 Determination Data'!$F403,'5th Cycle APR Raw Data-Final'!$T$3:$T$1977,"&lt;="&amp;G403))</f>
        <v>487</v>
      </c>
      <c r="AI403" s="100">
        <f t="shared" si="191"/>
        <v>0</v>
      </c>
      <c r="AJ403" s="112">
        <f t="shared" si="192"/>
        <v>28.647058823529413</v>
      </c>
      <c r="AK403" s="100">
        <f>VLOOKUP(K403,'5th Cycle APR Raw Data-Final'!$A$3:$R$1977,18,FALSE)</f>
        <v>39</v>
      </c>
      <c r="AL403" s="100">
        <f>IF(AN403&lt;1,SUMIFS('5th Cycle APR Raw Data-Final'!$S$3:$S$1977,'5th Cycle APR Raw Data-Final'!$A$3:$A$1977,'SB35 Determination Data'!$K403,'5th Cycle APR Raw Data-Final'!$T$3:$T$1977,"&gt;="&amp;'SB35 Determination Data'!$F403,'5th Cycle APR Raw Data-Final'!$T$3:$T$1977,"&lt;"&amp;E403),SUMIFS('5th Cycle APR Raw Data-Final'!$S$3:$S$1977,'5th Cycle APR Raw Data-Final'!$A$3:$A$1977,'SB35 Determination Data'!$K403,'5th Cycle APR Raw Data-Final'!$T$3:$T$1977,"&gt;="&amp;'SB35 Determination Data'!$F403,'5th Cycle APR Raw Data-Final'!$T$3:$T$1977,"&lt;="&amp;G403))</f>
        <v>1438</v>
      </c>
      <c r="AM403" s="100">
        <f t="shared" si="193"/>
        <v>0</v>
      </c>
      <c r="AN403" s="114">
        <f t="shared" si="194"/>
        <v>0.5</v>
      </c>
      <c r="AO403" s="2" t="str">
        <f t="shared" si="195"/>
        <v>NO</v>
      </c>
      <c r="AP403" s="2" t="str">
        <f t="shared" si="196"/>
        <v>NO</v>
      </c>
      <c r="AQ403" s="2" t="str">
        <f t="shared" si="197"/>
        <v>YES</v>
      </c>
      <c r="AR403" s="124" t="str">
        <f>VLOOKUP(K403,'2018Submitted'!$A$2:$C$540,3,FALSE)</f>
        <v>Successful</v>
      </c>
      <c r="AS403" s="2" t="str">
        <f t="shared" si="198"/>
        <v>YES</v>
      </c>
      <c r="AT403" s="2" t="str">
        <f t="shared" si="199"/>
        <v>NO</v>
      </c>
    </row>
    <row r="404" spans="1:46" s="2" customFormat="1" ht="12.75" customHeight="1" x14ac:dyDescent="0.2">
      <c r="A404" s="2" t="s">
        <v>29</v>
      </c>
      <c r="B404" s="2" t="str">
        <f t="shared" si="172"/>
        <v>SAN BRUNO</v>
      </c>
      <c r="C404" s="71">
        <f t="shared" si="173"/>
        <v>0.5</v>
      </c>
      <c r="D404" s="72">
        <f t="shared" si="174"/>
        <v>8</v>
      </c>
      <c r="E404" s="99">
        <f t="shared" si="175"/>
        <v>2019</v>
      </c>
      <c r="F404" s="99">
        <f t="shared" si="176"/>
        <v>2015</v>
      </c>
      <c r="G404" s="99">
        <f t="shared" si="177"/>
        <v>2022</v>
      </c>
      <c r="H404" s="2" t="str">
        <f t="shared" si="178"/>
        <v>01/31/2015</v>
      </c>
      <c r="I404" s="2" t="str">
        <f t="shared" si="179"/>
        <v>01/31/2023</v>
      </c>
      <c r="J404" s="2" t="s">
        <v>8</v>
      </c>
      <c r="K404" s="113" t="s">
        <v>263</v>
      </c>
      <c r="L404" s="100">
        <f>VLOOKUP(K404,'5th Cycle APR Raw Data-Final'!$A$3:$P$1977,6,FALSE)</f>
        <v>358</v>
      </c>
      <c r="M404" s="100">
        <f>IF(AN404&lt;1,SUMIFS('5th Cycle APR Raw Data-Final'!G$3:G$1977,'5th Cycle APR Raw Data-Final'!$A$3:$A$1977,'SB35 Determination Data'!$K404,'5th Cycle APR Raw Data-Final'!$T$3:$T$1977,"&gt;="&amp;'SB35 Determination Data'!$F404,'5th Cycle APR Raw Data-Final'!$T$3:$T$1977,"&lt;"&amp;E404),SUMIFS('5th Cycle APR Raw Data-Final'!G$3:G$1977,'5th Cycle APR Raw Data-Final'!$A$3:$A$1977,'SB35 Determination Data'!$K404,'5th Cycle APR Raw Data-Final'!$T$3:$T$1977,"&gt;="&amp;'SB35 Determination Data'!$F404,'5th Cycle APR Raw Data-Final'!$T$3:$T$1977,"&lt;="&amp;G404))</f>
        <v>0</v>
      </c>
      <c r="N404" s="100">
        <f>IF(AN404&lt;1,SUMIFS('5th Cycle APR Raw Data-Final'!H$3:H$1977,'5th Cycle APR Raw Data-Final'!$A$3:$A$1977,'SB35 Determination Data'!$K404,'5th Cycle APR Raw Data-Final'!$T$3:$T$1977,"&gt;="&amp;'SB35 Determination Data'!$F404,'5th Cycle APR Raw Data-Final'!$T$3:$T$1977,"&lt;"&amp;E404),SUMIFS('5th Cycle APR Raw Data-Final'!H$3:H$1977,'5th Cycle APR Raw Data-Final'!$A$3:$A$1977,'SB35 Determination Data'!$K404,'5th Cycle APR Raw Data-Final'!$T$3:$T$1977,"&gt;="&amp;'SB35 Determination Data'!$F404,'5th Cycle APR Raw Data-Final'!$T$3:$T$1977,"&lt;="&amp;G404))</f>
        <v>0</v>
      </c>
      <c r="O404" s="100">
        <f>IF(AN404&lt;1,SUMIFS('5th Cycle APR Raw Data-Final'!I$3:I$1977,'5th Cycle APR Raw Data-Final'!$A$3:$A$1977,'SB35 Determination Data'!$K404,'5th Cycle APR Raw Data-Final'!$T$3:$T$1977,"&gt;="&amp;'SB35 Determination Data'!$F404,'5th Cycle APR Raw Data-Final'!$T$3:$T$1977,"&lt;"&amp;E404),SUMIFS('5th Cycle APR Raw Data-Final'!I$3:I$1977,'5th Cycle APR Raw Data-Final'!$A$3:$A$1977,'SB35 Determination Data'!$K404,'5th Cycle APR Raw Data-Final'!$T$3:$T$1977,"&gt;="&amp;'SB35 Determination Data'!$F404,'5th Cycle APR Raw Data-Final'!$T$3:$T$1977,"&lt;="&amp;G404))</f>
        <v>0</v>
      </c>
      <c r="P404" s="100">
        <f t="shared" si="180"/>
        <v>358</v>
      </c>
      <c r="Q404" s="112">
        <f t="shared" si="181"/>
        <v>0</v>
      </c>
      <c r="R404" s="101">
        <f t="shared" si="182"/>
        <v>179</v>
      </c>
      <c r="S404" s="101">
        <f t="shared" si="183"/>
        <v>0</v>
      </c>
      <c r="T404" s="100">
        <f>VLOOKUP(K404,'5th Cycle APR Raw Data-Final'!$A$3:$P$1977,10,FALSE)</f>
        <v>161</v>
      </c>
      <c r="U404" s="100">
        <f>IF(AN404&lt;1,SUMIFS('5th Cycle APR Raw Data-Final'!K$3:K$1977,'5th Cycle APR Raw Data-Final'!$A$3:$A$1977,'SB35 Determination Data'!$K404,'5th Cycle APR Raw Data-Final'!$T$3:$T$1977,"&gt;="&amp;'SB35 Determination Data'!$F404,'5th Cycle APR Raw Data-Final'!$T$3:$T$1977,"&lt;"&amp;E404),SUMIFS('5th Cycle APR Raw Data-Final'!K$3:K$1977,'5th Cycle APR Raw Data-Final'!$A$3:$A$1977,'SB35 Determination Data'!$K404,'5th Cycle APR Raw Data-Final'!$T$3:$T$1977,"&gt;="&amp;'SB35 Determination Data'!$F404,'5th Cycle APR Raw Data-Final'!$T$3:$T$1977,"&lt;="&amp;G404))</f>
        <v>24</v>
      </c>
      <c r="V404" s="100">
        <f>IF(AN404&lt;1,SUMIFS('5th Cycle APR Raw Data-Final'!L$3:L$1977,'5th Cycle APR Raw Data-Final'!$A$3:$A$1977,'SB35 Determination Data'!$K404,'5th Cycle APR Raw Data-Final'!$T$3:$T$1977,"&gt;="&amp;'SB35 Determination Data'!$F404,'5th Cycle APR Raw Data-Final'!$T$3:$T$1977,"&lt;"&amp;E404),SUMIFS('5th Cycle APR Raw Data-Final'!L$3:L$1977,'5th Cycle APR Raw Data-Final'!$A$3:$A$1977,'SB35 Determination Data'!$K404,'5th Cycle APR Raw Data-Final'!$T$3:$T$1977,"&gt;="&amp;'SB35 Determination Data'!$F404,'5th Cycle APR Raw Data-Final'!$T$3:$T$1977,"&lt;="&amp;G404))</f>
        <v>18</v>
      </c>
      <c r="W404" s="100">
        <f>IF(AN404&lt;1,SUMIFS('5th Cycle APR Raw Data-Final'!M$3:M$1977,'5th Cycle APR Raw Data-Final'!$A$3:$A$1977,'SB35 Determination Data'!$K404,'5th Cycle APR Raw Data-Final'!$T$3:$T$1977,"&gt;="&amp;'SB35 Determination Data'!$F404,'5th Cycle APR Raw Data-Final'!$T$3:$T$1977,"&lt;"&amp;E404),SUMIFS('5th Cycle APR Raw Data-Final'!M$3:M$1977,'5th Cycle APR Raw Data-Final'!$A$3:$A$1977,'SB35 Determination Data'!$K404,'5th Cycle APR Raw Data-Final'!$T$3:$T$1977,"&gt;="&amp;'SB35 Determination Data'!$F404,'5th Cycle APR Raw Data-Final'!$T$3:$T$1977,"&lt;="&amp;G404))</f>
        <v>6</v>
      </c>
      <c r="X404" s="100">
        <f t="shared" si="184"/>
        <v>137</v>
      </c>
      <c r="Y404" s="100">
        <f t="shared" si="185"/>
        <v>24</v>
      </c>
      <c r="Z404" s="100">
        <f t="shared" si="186"/>
        <v>137</v>
      </c>
      <c r="AA404" s="112">
        <f t="shared" si="187"/>
        <v>0.14906832298136646</v>
      </c>
      <c r="AB404" s="112">
        <f t="shared" si="188"/>
        <v>0.14906832298136646</v>
      </c>
      <c r="AC404" s="100">
        <f>VLOOKUP(K404,'5th Cycle APR Raw Data-Final'!$A$3:$P$1977,14,FALSE)</f>
        <v>205</v>
      </c>
      <c r="AD404" s="100">
        <f>IF(AN404&lt;1,SUMIFS('5th Cycle APR Raw Data-Final'!$O$3:$O$1977,'5th Cycle APR Raw Data-Final'!$A$3:$A$1977,'SB35 Determination Data'!$K404,'5th Cycle APR Raw Data-Final'!$T$3:$T$1977,"&gt;="&amp;'SB35 Determination Data'!$F404,'5th Cycle APR Raw Data-Final'!$T$3:$T$1977,"&lt;"&amp;E404),SUMIFS('5th Cycle APR Raw Data-Final'!$O$3:$O$1977,'5th Cycle APR Raw Data-Final'!$A$3:$A$1977,'SB35 Determination Data'!$K404,'5th Cycle APR Raw Data-Final'!$T$3:$T$1977,"&gt;="&amp;'SB35 Determination Data'!$F404,'5th Cycle APR Raw Data-Final'!$T$3:$T$1977,"&lt;="&amp;G404))</f>
        <v>42</v>
      </c>
      <c r="AE404" s="100">
        <f t="shared" si="189"/>
        <v>163</v>
      </c>
      <c r="AF404" s="112">
        <f t="shared" si="190"/>
        <v>0.20487804878048779</v>
      </c>
      <c r="AG404" s="100">
        <f>VLOOKUP(K404,'5th Cycle APR Raw Data-Final'!$A$3:$P$1977,16,FALSE)</f>
        <v>431</v>
      </c>
      <c r="AH404" s="100">
        <f>IF(AN404&lt;1,SUMIFS('5th Cycle APR Raw Data-Final'!$Q$3:$Q$1977,'5th Cycle APR Raw Data-Final'!$A$3:$A$1977,'SB35 Determination Data'!$K404,'5th Cycle APR Raw Data-Final'!$T$3:$T$1977,"&gt;="&amp;'SB35 Determination Data'!$F404,'5th Cycle APR Raw Data-Final'!$T$3:$T$1977,"&lt;"&amp;E404),SUMIFS('5th Cycle APR Raw Data-Final'!$Q$3:$Q$1977,'5th Cycle APR Raw Data-Final'!$A$3:$A$1977,'SB35 Determination Data'!$K404,'5th Cycle APR Raw Data-Final'!$T$3:$T$1977,"&gt;="&amp;'SB35 Determination Data'!$F404,'5th Cycle APR Raw Data-Final'!$T$3:$T$1977,"&lt;="&amp;G404))</f>
        <v>53</v>
      </c>
      <c r="AI404" s="100">
        <f t="shared" si="191"/>
        <v>378</v>
      </c>
      <c r="AJ404" s="112">
        <f t="shared" si="192"/>
        <v>0.12296983758700696</v>
      </c>
      <c r="AK404" s="100">
        <f>VLOOKUP(K404,'5th Cycle APR Raw Data-Final'!$A$3:$R$1977,18,FALSE)</f>
        <v>1155</v>
      </c>
      <c r="AL404" s="100">
        <f>IF(AN404&lt;1,SUMIFS('5th Cycle APR Raw Data-Final'!$S$3:$S$1977,'5th Cycle APR Raw Data-Final'!$A$3:$A$1977,'SB35 Determination Data'!$K404,'5th Cycle APR Raw Data-Final'!$T$3:$T$1977,"&gt;="&amp;'SB35 Determination Data'!$F404,'5th Cycle APR Raw Data-Final'!$T$3:$T$1977,"&lt;"&amp;E404),SUMIFS('5th Cycle APR Raw Data-Final'!$S$3:$S$1977,'5th Cycle APR Raw Data-Final'!$A$3:$A$1977,'SB35 Determination Data'!$K404,'5th Cycle APR Raw Data-Final'!$T$3:$T$1977,"&gt;="&amp;'SB35 Determination Data'!$F404,'5th Cycle APR Raw Data-Final'!$T$3:$T$1977,"&lt;="&amp;G404))</f>
        <v>119</v>
      </c>
      <c r="AM404" s="100">
        <f t="shared" si="193"/>
        <v>1036</v>
      </c>
      <c r="AN404" s="114">
        <f t="shared" si="194"/>
        <v>0.5</v>
      </c>
      <c r="AO404" s="2" t="str">
        <f t="shared" si="195"/>
        <v>YES</v>
      </c>
      <c r="AP404" s="2" t="str">
        <f t="shared" si="196"/>
        <v>NO</v>
      </c>
      <c r="AQ404" s="2" t="str">
        <f t="shared" si="197"/>
        <v>NO</v>
      </c>
      <c r="AR404" s="124" t="str">
        <f>VLOOKUP(K404,'2018Submitted'!$A$2:$C$540,3,FALSE)</f>
        <v>Successful</v>
      </c>
      <c r="AS404" s="2" t="str">
        <f t="shared" si="198"/>
        <v>NO</v>
      </c>
      <c r="AT404" s="2" t="str">
        <f t="shared" si="199"/>
        <v>NO</v>
      </c>
    </row>
    <row r="405" spans="1:46" s="2" customFormat="1" ht="12.75" customHeight="1" x14ac:dyDescent="0.2">
      <c r="A405" s="2" t="s">
        <v>61</v>
      </c>
      <c r="B405" s="125" t="s">
        <v>264</v>
      </c>
      <c r="C405" s="71">
        <f t="shared" si="173"/>
        <v>0.625</v>
      </c>
      <c r="D405" s="72">
        <f t="shared" si="174"/>
        <v>8</v>
      </c>
      <c r="E405" s="99">
        <f t="shared" si="175"/>
        <v>2018</v>
      </c>
      <c r="F405" s="99">
        <f t="shared" si="176"/>
        <v>2014</v>
      </c>
      <c r="G405" s="99" t="str">
        <f t="shared" si="177"/>
        <v>2021</v>
      </c>
      <c r="H405" s="2" t="str">
        <f t="shared" si="178"/>
        <v>10/15/2013</v>
      </c>
      <c r="I405" s="2" t="str">
        <f t="shared" si="179"/>
        <v>10/15/2021</v>
      </c>
      <c r="J405" s="2" t="s">
        <v>3</v>
      </c>
      <c r="K405" s="123" t="s">
        <v>264</v>
      </c>
      <c r="L405" s="100">
        <f>VLOOKUP(K405,'5th Cycle APR Raw Data-Final'!$A$3:$P$1977,6,FALSE)</f>
        <v>861</v>
      </c>
      <c r="M405" s="100">
        <f>IF(AN405&lt;1,SUMIFS('5th Cycle APR Raw Data-Final'!G$3:G$1977,'5th Cycle APR Raw Data-Final'!$A$3:$A$1977,'SB35 Determination Data'!$K405,'5th Cycle APR Raw Data-Final'!$T$3:$T$1977,"&gt;="&amp;'SB35 Determination Data'!$F405,'5th Cycle APR Raw Data-Final'!$T$3:$T$1977,"&lt;"&amp;E405),SUMIFS('5th Cycle APR Raw Data-Final'!G$3:G$1977,'5th Cycle APR Raw Data-Final'!$A$3:$A$1977,'SB35 Determination Data'!$K405,'5th Cycle APR Raw Data-Final'!$T$3:$T$1977,"&gt;="&amp;'SB35 Determination Data'!$F405,'5th Cycle APR Raw Data-Final'!$T$3:$T$1977,"&lt;="&amp;G405))</f>
        <v>113</v>
      </c>
      <c r="N405" s="100">
        <f>IF(AN405&lt;1,SUMIFS('5th Cycle APR Raw Data-Final'!H$3:H$1977,'5th Cycle APR Raw Data-Final'!$A$3:$A$1977,'SB35 Determination Data'!$K405,'5th Cycle APR Raw Data-Final'!$T$3:$T$1977,"&gt;="&amp;'SB35 Determination Data'!$F405,'5th Cycle APR Raw Data-Final'!$T$3:$T$1977,"&lt;"&amp;E405),SUMIFS('5th Cycle APR Raw Data-Final'!H$3:H$1977,'5th Cycle APR Raw Data-Final'!$A$3:$A$1977,'SB35 Determination Data'!$K405,'5th Cycle APR Raw Data-Final'!$T$3:$T$1977,"&gt;="&amp;'SB35 Determination Data'!$F405,'5th Cycle APR Raw Data-Final'!$T$3:$T$1977,"&lt;="&amp;G405))</f>
        <v>113</v>
      </c>
      <c r="O405" s="100">
        <f>IF(AN405&lt;1,SUMIFS('5th Cycle APR Raw Data-Final'!I$3:I$1977,'5th Cycle APR Raw Data-Final'!$A$3:$A$1977,'SB35 Determination Data'!$K405,'5th Cycle APR Raw Data-Final'!$T$3:$T$1977,"&gt;="&amp;'SB35 Determination Data'!$F405,'5th Cycle APR Raw Data-Final'!$T$3:$T$1977,"&lt;"&amp;E405),SUMIFS('5th Cycle APR Raw Data-Final'!I$3:I$1977,'5th Cycle APR Raw Data-Final'!$A$3:$A$1977,'SB35 Determination Data'!$K405,'5th Cycle APR Raw Data-Final'!$T$3:$T$1977,"&gt;="&amp;'SB35 Determination Data'!$F405,'5th Cycle APR Raw Data-Final'!$T$3:$T$1977,"&lt;="&amp;G405))</f>
        <v>0</v>
      </c>
      <c r="P405" s="100">
        <f t="shared" si="180"/>
        <v>748</v>
      </c>
      <c r="Q405" s="112">
        <f t="shared" si="181"/>
        <v>0.13124274099883856</v>
      </c>
      <c r="R405" s="101">
        <f t="shared" si="182"/>
        <v>431</v>
      </c>
      <c r="S405" s="101">
        <f t="shared" si="183"/>
        <v>0</v>
      </c>
      <c r="T405" s="100">
        <f>VLOOKUP(K405,'5th Cycle APR Raw Data-Final'!$A$3:$P$1977,10,FALSE)</f>
        <v>591</v>
      </c>
      <c r="U405" s="100">
        <f>IF(AN405&lt;1,SUMIFS('5th Cycle APR Raw Data-Final'!K$3:K$1977,'5th Cycle APR Raw Data-Final'!$A$3:$A$1977,'SB35 Determination Data'!$K405,'5th Cycle APR Raw Data-Final'!$T$3:$T$1977,"&gt;="&amp;'SB35 Determination Data'!$F405,'5th Cycle APR Raw Data-Final'!$T$3:$T$1977,"&lt;"&amp;E405),SUMIFS('5th Cycle APR Raw Data-Final'!K$3:K$1977,'5th Cycle APR Raw Data-Final'!$A$3:$A$1977,'SB35 Determination Data'!$K405,'5th Cycle APR Raw Data-Final'!$T$3:$T$1977,"&gt;="&amp;'SB35 Determination Data'!$F405,'5th Cycle APR Raw Data-Final'!$T$3:$T$1977,"&lt;="&amp;G405))</f>
        <v>46</v>
      </c>
      <c r="V405" s="100">
        <f>IF(AN405&lt;1,SUMIFS('5th Cycle APR Raw Data-Final'!L$3:L$1977,'5th Cycle APR Raw Data-Final'!$A$3:$A$1977,'SB35 Determination Data'!$K405,'5th Cycle APR Raw Data-Final'!$T$3:$T$1977,"&gt;="&amp;'SB35 Determination Data'!$F405,'5th Cycle APR Raw Data-Final'!$T$3:$T$1977,"&lt;"&amp;E405),SUMIFS('5th Cycle APR Raw Data-Final'!L$3:L$1977,'5th Cycle APR Raw Data-Final'!$A$3:$A$1977,'SB35 Determination Data'!$K405,'5th Cycle APR Raw Data-Final'!$T$3:$T$1977,"&gt;="&amp;'SB35 Determination Data'!$F405,'5th Cycle APR Raw Data-Final'!$T$3:$T$1977,"&lt;="&amp;G405))</f>
        <v>46</v>
      </c>
      <c r="W405" s="100">
        <f>IF(AN405&lt;1,SUMIFS('5th Cycle APR Raw Data-Final'!M$3:M$1977,'5th Cycle APR Raw Data-Final'!$A$3:$A$1977,'SB35 Determination Data'!$K405,'5th Cycle APR Raw Data-Final'!$T$3:$T$1977,"&gt;="&amp;'SB35 Determination Data'!$F405,'5th Cycle APR Raw Data-Final'!$T$3:$T$1977,"&lt;"&amp;E405),SUMIFS('5th Cycle APR Raw Data-Final'!M$3:M$1977,'5th Cycle APR Raw Data-Final'!$A$3:$A$1977,'SB35 Determination Data'!$K405,'5th Cycle APR Raw Data-Final'!$T$3:$T$1977,"&gt;="&amp;'SB35 Determination Data'!$F405,'5th Cycle APR Raw Data-Final'!$T$3:$T$1977,"&lt;="&amp;G405))</f>
        <v>0</v>
      </c>
      <c r="X405" s="100">
        <f t="shared" si="184"/>
        <v>545</v>
      </c>
      <c r="Y405" s="100">
        <f t="shared" si="185"/>
        <v>46</v>
      </c>
      <c r="Z405" s="100">
        <f t="shared" si="186"/>
        <v>545</v>
      </c>
      <c r="AA405" s="112">
        <f t="shared" si="187"/>
        <v>7.7834179357021999E-2</v>
      </c>
      <c r="AB405" s="112">
        <f t="shared" si="188"/>
        <v>7.7834179357021999E-2</v>
      </c>
      <c r="AC405" s="100">
        <f>VLOOKUP(K405,'5th Cycle APR Raw Data-Final'!$A$3:$P$1977,14,FALSE)</f>
        <v>673</v>
      </c>
      <c r="AD405" s="100">
        <f>IF(AN405&lt;1,SUMIFS('5th Cycle APR Raw Data-Final'!$O$3:$O$1977,'5th Cycle APR Raw Data-Final'!$A$3:$A$1977,'SB35 Determination Data'!$K405,'5th Cycle APR Raw Data-Final'!$T$3:$T$1977,"&gt;="&amp;'SB35 Determination Data'!$F405,'5th Cycle APR Raw Data-Final'!$T$3:$T$1977,"&lt;"&amp;E405),SUMIFS('5th Cycle APR Raw Data-Final'!$O$3:$O$1977,'5th Cycle APR Raw Data-Final'!$A$3:$A$1977,'SB35 Determination Data'!$K405,'5th Cycle APR Raw Data-Final'!$T$3:$T$1977,"&gt;="&amp;'SB35 Determination Data'!$F405,'5th Cycle APR Raw Data-Final'!$T$3:$T$1977,"&lt;="&amp;G405))</f>
        <v>62</v>
      </c>
      <c r="AE405" s="100">
        <f t="shared" si="189"/>
        <v>611</v>
      </c>
      <c r="AF405" s="112">
        <f t="shared" si="190"/>
        <v>9.2124814264487376E-2</v>
      </c>
      <c r="AG405" s="100">
        <f>VLOOKUP(K405,'5th Cycle APR Raw Data-Final'!$A$3:$P$1977,16,FALSE)</f>
        <v>1529</v>
      </c>
      <c r="AH405" s="100">
        <f>IF(AN405&lt;1,SUMIFS('5th Cycle APR Raw Data-Final'!$Q$3:$Q$1977,'5th Cycle APR Raw Data-Final'!$A$3:$A$1977,'SB35 Determination Data'!$K405,'5th Cycle APR Raw Data-Final'!$T$3:$T$1977,"&gt;="&amp;'SB35 Determination Data'!$F405,'5th Cycle APR Raw Data-Final'!$T$3:$T$1977,"&lt;"&amp;E405),SUMIFS('5th Cycle APR Raw Data-Final'!$Q$3:$Q$1977,'5th Cycle APR Raw Data-Final'!$A$3:$A$1977,'SB35 Determination Data'!$K405,'5th Cycle APR Raw Data-Final'!$T$3:$T$1977,"&gt;="&amp;'SB35 Determination Data'!$F405,'5th Cycle APR Raw Data-Final'!$T$3:$T$1977,"&lt;="&amp;G405))</f>
        <v>1013</v>
      </c>
      <c r="AI405" s="100">
        <f t="shared" si="191"/>
        <v>516</v>
      </c>
      <c r="AJ405" s="112">
        <f t="shared" si="192"/>
        <v>0.66252452583387833</v>
      </c>
      <c r="AK405" s="100">
        <f>VLOOKUP(K405,'5th Cycle APR Raw Data-Final'!$A$3:$R$1977,18,FALSE)</f>
        <v>3654</v>
      </c>
      <c r="AL405" s="100">
        <f>IF(AN405&lt;1,SUMIFS('5th Cycle APR Raw Data-Final'!$S$3:$S$1977,'5th Cycle APR Raw Data-Final'!$A$3:$A$1977,'SB35 Determination Data'!$K405,'5th Cycle APR Raw Data-Final'!$T$3:$T$1977,"&gt;="&amp;'SB35 Determination Data'!$F405,'5th Cycle APR Raw Data-Final'!$T$3:$T$1977,"&lt;"&amp;E405),SUMIFS('5th Cycle APR Raw Data-Final'!$S$3:$S$1977,'5th Cycle APR Raw Data-Final'!$A$3:$A$1977,'SB35 Determination Data'!$K405,'5th Cycle APR Raw Data-Final'!$T$3:$T$1977,"&gt;="&amp;'SB35 Determination Data'!$F405,'5th Cycle APR Raw Data-Final'!$T$3:$T$1977,"&lt;="&amp;G405))</f>
        <v>1234</v>
      </c>
      <c r="AM405" s="100">
        <f t="shared" si="193"/>
        <v>2420</v>
      </c>
      <c r="AN405" s="114">
        <f t="shared" si="194"/>
        <v>0.5</v>
      </c>
      <c r="AO405" s="2" t="str">
        <f t="shared" si="195"/>
        <v>NO</v>
      </c>
      <c r="AP405" s="2" t="str">
        <f t="shared" si="196"/>
        <v>YES</v>
      </c>
      <c r="AQ405" s="2" t="str">
        <f t="shared" si="197"/>
        <v>NO</v>
      </c>
      <c r="AR405" s="124" t="str">
        <f>VLOOKUP(K405,'2018Submitted'!$A$2:$C$540,3,FALSE)</f>
        <v>Successful</v>
      </c>
      <c r="AS405" s="2" t="str">
        <f t="shared" si="198"/>
        <v>NO</v>
      </c>
      <c r="AT405" s="2" t="str">
        <f t="shared" si="199"/>
        <v>YES</v>
      </c>
    </row>
    <row r="406" spans="1:46" s="2" customFormat="1" ht="12.75" customHeight="1" x14ac:dyDescent="0.2">
      <c r="A406" s="2" t="s">
        <v>29</v>
      </c>
      <c r="B406" s="2" t="str">
        <f t="shared" ref="B406:B437" si="200">K406</f>
        <v>SAN CARLOS</v>
      </c>
      <c r="C406" s="71">
        <f t="shared" si="173"/>
        <v>0.5</v>
      </c>
      <c r="D406" s="72">
        <f t="shared" si="174"/>
        <v>8</v>
      </c>
      <c r="E406" s="99">
        <f t="shared" si="175"/>
        <v>2019</v>
      </c>
      <c r="F406" s="99">
        <f t="shared" si="176"/>
        <v>2015</v>
      </c>
      <c r="G406" s="99">
        <f t="shared" si="177"/>
        <v>2022</v>
      </c>
      <c r="H406" s="2" t="str">
        <f t="shared" si="178"/>
        <v>01/31/2015</v>
      </c>
      <c r="I406" s="2" t="str">
        <f t="shared" si="179"/>
        <v>01/31/2023</v>
      </c>
      <c r="J406" s="2" t="s">
        <v>8</v>
      </c>
      <c r="K406" s="113" t="s">
        <v>963</v>
      </c>
      <c r="L406" s="100">
        <f>VLOOKUP(K406,'5th Cycle APR Raw Data-Final'!$A$3:$P$1977,6,FALSE)</f>
        <v>195</v>
      </c>
      <c r="M406" s="100">
        <f>IF(AN406&lt;1,SUMIFS('5th Cycle APR Raw Data-Final'!G$3:G$1977,'5th Cycle APR Raw Data-Final'!$A$3:$A$1977,'SB35 Determination Data'!$K406,'5th Cycle APR Raw Data-Final'!$T$3:$T$1977,"&gt;="&amp;'SB35 Determination Data'!$F406,'5th Cycle APR Raw Data-Final'!$T$3:$T$1977,"&lt;"&amp;E406),SUMIFS('5th Cycle APR Raw Data-Final'!G$3:G$1977,'5th Cycle APR Raw Data-Final'!$A$3:$A$1977,'SB35 Determination Data'!$K406,'5th Cycle APR Raw Data-Final'!$T$3:$T$1977,"&gt;="&amp;'SB35 Determination Data'!$F406,'5th Cycle APR Raw Data-Final'!$T$3:$T$1977,"&lt;="&amp;G406))</f>
        <v>5</v>
      </c>
      <c r="N406" s="100">
        <f>IF(AN406&lt;1,SUMIFS('5th Cycle APR Raw Data-Final'!H$3:H$1977,'5th Cycle APR Raw Data-Final'!$A$3:$A$1977,'SB35 Determination Data'!$K406,'5th Cycle APR Raw Data-Final'!$T$3:$T$1977,"&gt;="&amp;'SB35 Determination Data'!$F406,'5th Cycle APR Raw Data-Final'!$T$3:$T$1977,"&lt;"&amp;E406),SUMIFS('5th Cycle APR Raw Data-Final'!H$3:H$1977,'5th Cycle APR Raw Data-Final'!$A$3:$A$1977,'SB35 Determination Data'!$K406,'5th Cycle APR Raw Data-Final'!$T$3:$T$1977,"&gt;="&amp;'SB35 Determination Data'!$F406,'5th Cycle APR Raw Data-Final'!$T$3:$T$1977,"&lt;="&amp;G406))</f>
        <v>5</v>
      </c>
      <c r="O406" s="100">
        <f>IF(AN406&lt;1,SUMIFS('5th Cycle APR Raw Data-Final'!I$3:I$1977,'5th Cycle APR Raw Data-Final'!$A$3:$A$1977,'SB35 Determination Data'!$K406,'5th Cycle APR Raw Data-Final'!$T$3:$T$1977,"&gt;="&amp;'SB35 Determination Data'!$F406,'5th Cycle APR Raw Data-Final'!$T$3:$T$1977,"&lt;"&amp;E406),SUMIFS('5th Cycle APR Raw Data-Final'!I$3:I$1977,'5th Cycle APR Raw Data-Final'!$A$3:$A$1977,'SB35 Determination Data'!$K406,'5th Cycle APR Raw Data-Final'!$T$3:$T$1977,"&gt;="&amp;'SB35 Determination Data'!$F406,'5th Cycle APR Raw Data-Final'!$T$3:$T$1977,"&lt;="&amp;G406))</f>
        <v>0</v>
      </c>
      <c r="P406" s="100">
        <f t="shared" si="180"/>
        <v>190</v>
      </c>
      <c r="Q406" s="112">
        <f t="shared" si="181"/>
        <v>2.564102564102564E-2</v>
      </c>
      <c r="R406" s="101">
        <f t="shared" si="182"/>
        <v>98</v>
      </c>
      <c r="S406" s="101">
        <f t="shared" si="183"/>
        <v>0</v>
      </c>
      <c r="T406" s="100">
        <f>VLOOKUP(K406,'5th Cycle APR Raw Data-Final'!$A$3:$P$1977,10,FALSE)</f>
        <v>107</v>
      </c>
      <c r="U406" s="100">
        <f>IF(AN406&lt;1,SUMIFS('5th Cycle APR Raw Data-Final'!K$3:K$1977,'5th Cycle APR Raw Data-Final'!$A$3:$A$1977,'SB35 Determination Data'!$K406,'5th Cycle APR Raw Data-Final'!$T$3:$T$1977,"&gt;="&amp;'SB35 Determination Data'!$F406,'5th Cycle APR Raw Data-Final'!$T$3:$T$1977,"&lt;"&amp;E406),SUMIFS('5th Cycle APR Raw Data-Final'!K$3:K$1977,'5th Cycle APR Raw Data-Final'!$A$3:$A$1977,'SB35 Determination Data'!$K406,'5th Cycle APR Raw Data-Final'!$T$3:$T$1977,"&gt;="&amp;'SB35 Determination Data'!$F406,'5th Cycle APR Raw Data-Final'!$T$3:$T$1977,"&lt;="&amp;G406))</f>
        <v>13</v>
      </c>
      <c r="V406" s="100">
        <f>IF(AN406&lt;1,SUMIFS('5th Cycle APR Raw Data-Final'!L$3:L$1977,'5th Cycle APR Raw Data-Final'!$A$3:$A$1977,'SB35 Determination Data'!$K406,'5th Cycle APR Raw Data-Final'!$T$3:$T$1977,"&gt;="&amp;'SB35 Determination Data'!$F406,'5th Cycle APR Raw Data-Final'!$T$3:$T$1977,"&lt;"&amp;E406),SUMIFS('5th Cycle APR Raw Data-Final'!L$3:L$1977,'5th Cycle APR Raw Data-Final'!$A$3:$A$1977,'SB35 Determination Data'!$K406,'5th Cycle APR Raw Data-Final'!$T$3:$T$1977,"&gt;="&amp;'SB35 Determination Data'!$F406,'5th Cycle APR Raw Data-Final'!$T$3:$T$1977,"&lt;="&amp;G406))</f>
        <v>13</v>
      </c>
      <c r="W406" s="100">
        <f>IF(AN406&lt;1,SUMIFS('5th Cycle APR Raw Data-Final'!M$3:M$1977,'5th Cycle APR Raw Data-Final'!$A$3:$A$1977,'SB35 Determination Data'!$K406,'5th Cycle APR Raw Data-Final'!$T$3:$T$1977,"&gt;="&amp;'SB35 Determination Data'!$F406,'5th Cycle APR Raw Data-Final'!$T$3:$T$1977,"&lt;"&amp;E406),SUMIFS('5th Cycle APR Raw Data-Final'!M$3:M$1977,'5th Cycle APR Raw Data-Final'!$A$3:$A$1977,'SB35 Determination Data'!$K406,'5th Cycle APR Raw Data-Final'!$T$3:$T$1977,"&gt;="&amp;'SB35 Determination Data'!$F406,'5th Cycle APR Raw Data-Final'!$T$3:$T$1977,"&lt;="&amp;G406))</f>
        <v>0</v>
      </c>
      <c r="X406" s="100">
        <f t="shared" si="184"/>
        <v>94</v>
      </c>
      <c r="Y406" s="100">
        <f t="shared" si="185"/>
        <v>13</v>
      </c>
      <c r="Z406" s="100">
        <f t="shared" si="186"/>
        <v>94</v>
      </c>
      <c r="AA406" s="112">
        <f t="shared" si="187"/>
        <v>0.12149532710280374</v>
      </c>
      <c r="AB406" s="112">
        <f t="shared" si="188"/>
        <v>0.12149532710280374</v>
      </c>
      <c r="AC406" s="100">
        <f>VLOOKUP(K406,'5th Cycle APR Raw Data-Final'!$A$3:$P$1977,14,FALSE)</f>
        <v>111</v>
      </c>
      <c r="AD406" s="100">
        <f>IF(AN406&lt;1,SUMIFS('5th Cycle APR Raw Data-Final'!$O$3:$O$1977,'5th Cycle APR Raw Data-Final'!$A$3:$A$1977,'SB35 Determination Data'!$K406,'5th Cycle APR Raw Data-Final'!$T$3:$T$1977,"&gt;="&amp;'SB35 Determination Data'!$F406,'5th Cycle APR Raw Data-Final'!$T$3:$T$1977,"&lt;"&amp;E406),SUMIFS('5th Cycle APR Raw Data-Final'!$O$3:$O$1977,'5th Cycle APR Raw Data-Final'!$A$3:$A$1977,'SB35 Determination Data'!$K406,'5th Cycle APR Raw Data-Final'!$T$3:$T$1977,"&gt;="&amp;'SB35 Determination Data'!$F406,'5th Cycle APR Raw Data-Final'!$T$3:$T$1977,"&lt;="&amp;G406))</f>
        <v>11</v>
      </c>
      <c r="AE406" s="100">
        <f t="shared" si="189"/>
        <v>100</v>
      </c>
      <c r="AF406" s="112">
        <f t="shared" si="190"/>
        <v>9.90990990990991E-2</v>
      </c>
      <c r="AG406" s="100">
        <f>VLOOKUP(K406,'5th Cycle APR Raw Data-Final'!$A$3:$P$1977,16,FALSE)</f>
        <v>183</v>
      </c>
      <c r="AH406" s="100">
        <f>IF(AN406&lt;1,SUMIFS('5th Cycle APR Raw Data-Final'!$Q$3:$Q$1977,'5th Cycle APR Raw Data-Final'!$A$3:$A$1977,'SB35 Determination Data'!$K406,'5th Cycle APR Raw Data-Final'!$T$3:$T$1977,"&gt;="&amp;'SB35 Determination Data'!$F406,'5th Cycle APR Raw Data-Final'!$T$3:$T$1977,"&lt;"&amp;E406),SUMIFS('5th Cycle APR Raw Data-Final'!$Q$3:$Q$1977,'5th Cycle APR Raw Data-Final'!$A$3:$A$1977,'SB35 Determination Data'!$K406,'5th Cycle APR Raw Data-Final'!$T$3:$T$1977,"&gt;="&amp;'SB35 Determination Data'!$F406,'5th Cycle APR Raw Data-Final'!$T$3:$T$1977,"&lt;="&amp;G406))</f>
        <v>434</v>
      </c>
      <c r="AI406" s="100">
        <f t="shared" si="191"/>
        <v>0</v>
      </c>
      <c r="AJ406" s="112">
        <f t="shared" si="192"/>
        <v>2.3715846994535519</v>
      </c>
      <c r="AK406" s="100">
        <f>VLOOKUP(K406,'5th Cycle APR Raw Data-Final'!$A$3:$R$1977,18,FALSE)</f>
        <v>596</v>
      </c>
      <c r="AL406" s="100">
        <f>IF(AN406&lt;1,SUMIFS('5th Cycle APR Raw Data-Final'!$S$3:$S$1977,'5th Cycle APR Raw Data-Final'!$A$3:$A$1977,'SB35 Determination Data'!$K406,'5th Cycle APR Raw Data-Final'!$T$3:$T$1977,"&gt;="&amp;'SB35 Determination Data'!$F406,'5th Cycle APR Raw Data-Final'!$T$3:$T$1977,"&lt;"&amp;E406),SUMIFS('5th Cycle APR Raw Data-Final'!$S$3:$S$1977,'5th Cycle APR Raw Data-Final'!$A$3:$A$1977,'SB35 Determination Data'!$K406,'5th Cycle APR Raw Data-Final'!$T$3:$T$1977,"&gt;="&amp;'SB35 Determination Data'!$F406,'5th Cycle APR Raw Data-Final'!$T$3:$T$1977,"&lt;="&amp;G406))</f>
        <v>463</v>
      </c>
      <c r="AM406" s="100">
        <f t="shared" si="193"/>
        <v>384</v>
      </c>
      <c r="AN406" s="114">
        <f t="shared" si="194"/>
        <v>0.5</v>
      </c>
      <c r="AO406" s="2" t="str">
        <f t="shared" si="195"/>
        <v>NO</v>
      </c>
      <c r="AP406" s="2" t="str">
        <f t="shared" si="196"/>
        <v>YES</v>
      </c>
      <c r="AQ406" s="2" t="str">
        <f t="shared" si="197"/>
        <v>NO</v>
      </c>
      <c r="AR406" s="124" t="str">
        <f>VLOOKUP(K406,'2018Submitted'!$A$2:$C$540,3,FALSE)</f>
        <v>Successful</v>
      </c>
      <c r="AS406" s="2" t="str">
        <f t="shared" si="198"/>
        <v>NO</v>
      </c>
      <c r="AT406" s="2" t="str">
        <f t="shared" si="199"/>
        <v>YES</v>
      </c>
    </row>
    <row r="407" spans="1:46" s="2" customFormat="1" ht="12.75" customHeight="1" x14ac:dyDescent="0.2">
      <c r="A407" s="2" t="s">
        <v>12</v>
      </c>
      <c r="B407" s="2" t="str">
        <f t="shared" si="200"/>
        <v>SAN CLEMENTE</v>
      </c>
      <c r="C407" s="71">
        <f t="shared" si="173"/>
        <v>0.625</v>
      </c>
      <c r="D407" s="72">
        <f t="shared" si="174"/>
        <v>8</v>
      </c>
      <c r="E407" s="99">
        <f t="shared" si="175"/>
        <v>2018</v>
      </c>
      <c r="F407" s="99">
        <f t="shared" si="176"/>
        <v>2014</v>
      </c>
      <c r="G407" s="99" t="str">
        <f t="shared" si="177"/>
        <v>2021</v>
      </c>
      <c r="H407" s="2" t="str">
        <f t="shared" si="178"/>
        <v>10/15/2013</v>
      </c>
      <c r="I407" s="2" t="str">
        <f t="shared" si="179"/>
        <v>10/15/2021</v>
      </c>
      <c r="J407" s="2" t="s">
        <v>3</v>
      </c>
      <c r="K407" s="113" t="s">
        <v>1076</v>
      </c>
      <c r="L407" s="100">
        <f>VLOOKUP(K407,'5th Cycle APR Raw Data-Final'!$A$3:$P$1977,6,FALSE)</f>
        <v>134</v>
      </c>
      <c r="M407" s="100">
        <f>IF(AN407&lt;1,SUMIFS('5th Cycle APR Raw Data-Final'!G$3:G$1977,'5th Cycle APR Raw Data-Final'!$A$3:$A$1977,'SB35 Determination Data'!$K407,'5th Cycle APR Raw Data-Final'!$T$3:$T$1977,"&gt;="&amp;'SB35 Determination Data'!$F407,'5th Cycle APR Raw Data-Final'!$T$3:$T$1977,"&lt;"&amp;E407),SUMIFS('5th Cycle APR Raw Data-Final'!G$3:G$1977,'5th Cycle APR Raw Data-Final'!$A$3:$A$1977,'SB35 Determination Data'!$K407,'5th Cycle APR Raw Data-Final'!$T$3:$T$1977,"&gt;="&amp;'SB35 Determination Data'!$F407,'5th Cycle APR Raw Data-Final'!$T$3:$T$1977,"&lt;="&amp;G407))</f>
        <v>65</v>
      </c>
      <c r="N407" s="100">
        <f>IF(AN407&lt;1,SUMIFS('5th Cycle APR Raw Data-Final'!H$3:H$1977,'5th Cycle APR Raw Data-Final'!$A$3:$A$1977,'SB35 Determination Data'!$K407,'5th Cycle APR Raw Data-Final'!$T$3:$T$1977,"&gt;="&amp;'SB35 Determination Data'!$F407,'5th Cycle APR Raw Data-Final'!$T$3:$T$1977,"&lt;"&amp;E407),SUMIFS('5th Cycle APR Raw Data-Final'!H$3:H$1977,'5th Cycle APR Raw Data-Final'!$A$3:$A$1977,'SB35 Determination Data'!$K407,'5th Cycle APR Raw Data-Final'!$T$3:$T$1977,"&gt;="&amp;'SB35 Determination Data'!$F407,'5th Cycle APR Raw Data-Final'!$T$3:$T$1977,"&lt;="&amp;G407))</f>
        <v>65</v>
      </c>
      <c r="O407" s="100">
        <f>IF(AN407&lt;1,SUMIFS('5th Cycle APR Raw Data-Final'!I$3:I$1977,'5th Cycle APR Raw Data-Final'!$A$3:$A$1977,'SB35 Determination Data'!$K407,'5th Cycle APR Raw Data-Final'!$T$3:$T$1977,"&gt;="&amp;'SB35 Determination Data'!$F407,'5th Cycle APR Raw Data-Final'!$T$3:$T$1977,"&lt;"&amp;E407),SUMIFS('5th Cycle APR Raw Data-Final'!I$3:I$1977,'5th Cycle APR Raw Data-Final'!$A$3:$A$1977,'SB35 Determination Data'!$K407,'5th Cycle APR Raw Data-Final'!$T$3:$T$1977,"&gt;="&amp;'SB35 Determination Data'!$F407,'5th Cycle APR Raw Data-Final'!$T$3:$T$1977,"&lt;="&amp;G407))</f>
        <v>0</v>
      </c>
      <c r="P407" s="100">
        <f t="shared" si="180"/>
        <v>69</v>
      </c>
      <c r="Q407" s="112">
        <f t="shared" si="181"/>
        <v>0.48507462686567165</v>
      </c>
      <c r="R407" s="101">
        <f t="shared" si="182"/>
        <v>67</v>
      </c>
      <c r="S407" s="101">
        <f t="shared" si="183"/>
        <v>0</v>
      </c>
      <c r="T407" s="100">
        <f>VLOOKUP(K407,'5th Cycle APR Raw Data-Final'!$A$3:$P$1977,10,FALSE)</f>
        <v>95</v>
      </c>
      <c r="U407" s="100">
        <f>IF(AN407&lt;1,SUMIFS('5th Cycle APR Raw Data-Final'!K$3:K$1977,'5th Cycle APR Raw Data-Final'!$A$3:$A$1977,'SB35 Determination Data'!$K407,'5th Cycle APR Raw Data-Final'!$T$3:$T$1977,"&gt;="&amp;'SB35 Determination Data'!$F407,'5th Cycle APR Raw Data-Final'!$T$3:$T$1977,"&lt;"&amp;E407),SUMIFS('5th Cycle APR Raw Data-Final'!K$3:K$1977,'5th Cycle APR Raw Data-Final'!$A$3:$A$1977,'SB35 Determination Data'!$K407,'5th Cycle APR Raw Data-Final'!$T$3:$T$1977,"&gt;="&amp;'SB35 Determination Data'!$F407,'5th Cycle APR Raw Data-Final'!$T$3:$T$1977,"&lt;="&amp;G407))</f>
        <v>28</v>
      </c>
      <c r="V407" s="100">
        <f>IF(AN407&lt;1,SUMIFS('5th Cycle APR Raw Data-Final'!L$3:L$1977,'5th Cycle APR Raw Data-Final'!$A$3:$A$1977,'SB35 Determination Data'!$K407,'5th Cycle APR Raw Data-Final'!$T$3:$T$1977,"&gt;="&amp;'SB35 Determination Data'!$F407,'5th Cycle APR Raw Data-Final'!$T$3:$T$1977,"&lt;"&amp;E407),SUMIFS('5th Cycle APR Raw Data-Final'!L$3:L$1977,'5th Cycle APR Raw Data-Final'!$A$3:$A$1977,'SB35 Determination Data'!$K407,'5th Cycle APR Raw Data-Final'!$T$3:$T$1977,"&gt;="&amp;'SB35 Determination Data'!$F407,'5th Cycle APR Raw Data-Final'!$T$3:$T$1977,"&lt;="&amp;G407))</f>
        <v>28</v>
      </c>
      <c r="W407" s="100">
        <f>IF(AN407&lt;1,SUMIFS('5th Cycle APR Raw Data-Final'!M$3:M$1977,'5th Cycle APR Raw Data-Final'!$A$3:$A$1977,'SB35 Determination Data'!$K407,'5th Cycle APR Raw Data-Final'!$T$3:$T$1977,"&gt;="&amp;'SB35 Determination Data'!$F407,'5th Cycle APR Raw Data-Final'!$T$3:$T$1977,"&lt;"&amp;E407),SUMIFS('5th Cycle APR Raw Data-Final'!M$3:M$1977,'5th Cycle APR Raw Data-Final'!$A$3:$A$1977,'SB35 Determination Data'!$K407,'5th Cycle APR Raw Data-Final'!$T$3:$T$1977,"&gt;="&amp;'SB35 Determination Data'!$F407,'5th Cycle APR Raw Data-Final'!$T$3:$T$1977,"&lt;="&amp;G407))</f>
        <v>0</v>
      </c>
      <c r="X407" s="100">
        <f t="shared" si="184"/>
        <v>67</v>
      </c>
      <c r="Y407" s="100">
        <f t="shared" si="185"/>
        <v>28</v>
      </c>
      <c r="Z407" s="100">
        <f t="shared" si="186"/>
        <v>67</v>
      </c>
      <c r="AA407" s="112">
        <f t="shared" si="187"/>
        <v>0.29473684210526313</v>
      </c>
      <c r="AB407" s="112">
        <f t="shared" si="188"/>
        <v>0.29473684210526313</v>
      </c>
      <c r="AC407" s="100">
        <f>VLOOKUP(K407,'5th Cycle APR Raw Data-Final'!$A$3:$P$1977,14,FALSE)</f>
        <v>108</v>
      </c>
      <c r="AD407" s="100">
        <f>IF(AN407&lt;1,SUMIFS('5th Cycle APR Raw Data-Final'!$O$3:$O$1977,'5th Cycle APR Raw Data-Final'!$A$3:$A$1977,'SB35 Determination Data'!$K407,'5th Cycle APR Raw Data-Final'!$T$3:$T$1977,"&gt;="&amp;'SB35 Determination Data'!$F407,'5th Cycle APR Raw Data-Final'!$T$3:$T$1977,"&lt;"&amp;E407),SUMIFS('5th Cycle APR Raw Data-Final'!$O$3:$O$1977,'5th Cycle APR Raw Data-Final'!$A$3:$A$1977,'SB35 Determination Data'!$K407,'5th Cycle APR Raw Data-Final'!$T$3:$T$1977,"&gt;="&amp;'SB35 Determination Data'!$F407,'5th Cycle APR Raw Data-Final'!$T$3:$T$1977,"&lt;="&amp;G407))</f>
        <v>7</v>
      </c>
      <c r="AE407" s="100">
        <f t="shared" si="189"/>
        <v>101</v>
      </c>
      <c r="AF407" s="112">
        <f t="shared" si="190"/>
        <v>6.4814814814814811E-2</v>
      </c>
      <c r="AG407" s="100">
        <f>VLOOKUP(K407,'5th Cycle APR Raw Data-Final'!$A$3:$P$1977,16,FALSE)</f>
        <v>244</v>
      </c>
      <c r="AH407" s="100">
        <f>IF(AN407&lt;1,SUMIFS('5th Cycle APR Raw Data-Final'!$Q$3:$Q$1977,'5th Cycle APR Raw Data-Final'!$A$3:$A$1977,'SB35 Determination Data'!$K407,'5th Cycle APR Raw Data-Final'!$T$3:$T$1977,"&gt;="&amp;'SB35 Determination Data'!$F407,'5th Cycle APR Raw Data-Final'!$T$3:$T$1977,"&lt;"&amp;E407),SUMIFS('5th Cycle APR Raw Data-Final'!$Q$3:$Q$1977,'5th Cycle APR Raw Data-Final'!$A$3:$A$1977,'SB35 Determination Data'!$K407,'5th Cycle APR Raw Data-Final'!$T$3:$T$1977,"&gt;="&amp;'SB35 Determination Data'!$F407,'5th Cycle APR Raw Data-Final'!$T$3:$T$1977,"&lt;="&amp;G407))</f>
        <v>416</v>
      </c>
      <c r="AI407" s="100">
        <f t="shared" si="191"/>
        <v>0</v>
      </c>
      <c r="AJ407" s="112">
        <f t="shared" si="192"/>
        <v>1.7049180327868851</v>
      </c>
      <c r="AK407" s="100">
        <f>VLOOKUP(K407,'5th Cycle APR Raw Data-Final'!$A$3:$R$1977,18,FALSE)</f>
        <v>581</v>
      </c>
      <c r="AL407" s="100">
        <f>IF(AN407&lt;1,SUMIFS('5th Cycle APR Raw Data-Final'!$S$3:$S$1977,'5th Cycle APR Raw Data-Final'!$A$3:$A$1977,'SB35 Determination Data'!$K407,'5th Cycle APR Raw Data-Final'!$T$3:$T$1977,"&gt;="&amp;'SB35 Determination Data'!$F407,'5th Cycle APR Raw Data-Final'!$T$3:$T$1977,"&lt;"&amp;E407),SUMIFS('5th Cycle APR Raw Data-Final'!$S$3:$S$1977,'5th Cycle APR Raw Data-Final'!$A$3:$A$1977,'SB35 Determination Data'!$K407,'5th Cycle APR Raw Data-Final'!$T$3:$T$1977,"&gt;="&amp;'SB35 Determination Data'!$F407,'5th Cycle APR Raw Data-Final'!$T$3:$T$1977,"&lt;="&amp;G407))</f>
        <v>516</v>
      </c>
      <c r="AM407" s="100">
        <f t="shared" si="193"/>
        <v>237</v>
      </c>
      <c r="AN407" s="114">
        <f t="shared" si="194"/>
        <v>0.5</v>
      </c>
      <c r="AO407" s="2" t="str">
        <f t="shared" si="195"/>
        <v>NO</v>
      </c>
      <c r="AP407" s="2" t="str">
        <f t="shared" si="196"/>
        <v>YES</v>
      </c>
      <c r="AQ407" s="2" t="str">
        <f t="shared" si="197"/>
        <v>NO</v>
      </c>
      <c r="AR407" s="124" t="str">
        <f>VLOOKUP(K407,'2018Submitted'!$A$2:$C$540,3,FALSE)</f>
        <v>Successful</v>
      </c>
      <c r="AS407" s="2" t="str">
        <f t="shared" si="198"/>
        <v>NO</v>
      </c>
      <c r="AT407" s="2" t="str">
        <f t="shared" si="199"/>
        <v>YES</v>
      </c>
    </row>
    <row r="408" spans="1:46" s="2" customFormat="1" ht="12.75" customHeight="1" x14ac:dyDescent="0.2">
      <c r="A408" s="2" t="s">
        <v>66</v>
      </c>
      <c r="B408" s="2" t="str">
        <f t="shared" si="200"/>
        <v>SAN DIEGO</v>
      </c>
      <c r="C408" s="71">
        <f t="shared" si="173"/>
        <v>0.75</v>
      </c>
      <c r="D408" s="72">
        <f t="shared" si="174"/>
        <v>8</v>
      </c>
      <c r="E408" s="99">
        <f t="shared" si="175"/>
        <v>2017</v>
      </c>
      <c r="F408" s="99">
        <f t="shared" si="176"/>
        <v>2013</v>
      </c>
      <c r="G408" s="99">
        <f t="shared" si="177"/>
        <v>2020</v>
      </c>
      <c r="H408" s="2" t="str">
        <f t="shared" si="178"/>
        <v>04/30/2013</v>
      </c>
      <c r="I408" s="2" t="str">
        <f t="shared" si="179"/>
        <v>04/30/2021</v>
      </c>
      <c r="J408" s="2" t="s">
        <v>67</v>
      </c>
      <c r="K408" s="113" t="s">
        <v>66</v>
      </c>
      <c r="L408" s="100">
        <f>VLOOKUP(K408,'5th Cycle APR Raw Data-Final'!$A$3:$P$1977,6,FALSE)</f>
        <v>21977</v>
      </c>
      <c r="M408" s="100">
        <f>IF(AN408&lt;1,SUMIFS('5th Cycle APR Raw Data-Final'!G$3:G$1977,'5th Cycle APR Raw Data-Final'!$A$3:$A$1977,'SB35 Determination Data'!$K408,'5th Cycle APR Raw Data-Final'!$T$3:$T$1977,"&gt;="&amp;'SB35 Determination Data'!$F408,'5th Cycle APR Raw Data-Final'!$T$3:$T$1977,"&lt;"&amp;E408),SUMIFS('5th Cycle APR Raw Data-Final'!G$3:G$1977,'5th Cycle APR Raw Data-Final'!$A$3:$A$1977,'SB35 Determination Data'!$K408,'5th Cycle APR Raw Data-Final'!$T$3:$T$1977,"&gt;="&amp;'SB35 Determination Data'!$F408,'5th Cycle APR Raw Data-Final'!$T$3:$T$1977,"&lt;="&amp;G408))</f>
        <v>1206</v>
      </c>
      <c r="N408" s="100">
        <f>IF(AN408&lt;1,SUMIFS('5th Cycle APR Raw Data-Final'!H$3:H$1977,'5th Cycle APR Raw Data-Final'!$A$3:$A$1977,'SB35 Determination Data'!$K408,'5th Cycle APR Raw Data-Final'!$T$3:$T$1977,"&gt;="&amp;'SB35 Determination Data'!$F408,'5th Cycle APR Raw Data-Final'!$T$3:$T$1977,"&lt;"&amp;E408),SUMIFS('5th Cycle APR Raw Data-Final'!H$3:H$1977,'5th Cycle APR Raw Data-Final'!$A$3:$A$1977,'SB35 Determination Data'!$K408,'5th Cycle APR Raw Data-Final'!$T$3:$T$1977,"&gt;="&amp;'SB35 Determination Data'!$F408,'5th Cycle APR Raw Data-Final'!$T$3:$T$1977,"&lt;="&amp;G408))</f>
        <v>1206</v>
      </c>
      <c r="O408" s="100">
        <f>IF(AN408&lt;1,SUMIFS('5th Cycle APR Raw Data-Final'!I$3:I$1977,'5th Cycle APR Raw Data-Final'!$A$3:$A$1977,'SB35 Determination Data'!$K408,'5th Cycle APR Raw Data-Final'!$T$3:$T$1977,"&gt;="&amp;'SB35 Determination Data'!$F408,'5th Cycle APR Raw Data-Final'!$T$3:$T$1977,"&lt;"&amp;E408),SUMIFS('5th Cycle APR Raw Data-Final'!I$3:I$1977,'5th Cycle APR Raw Data-Final'!$A$3:$A$1977,'SB35 Determination Data'!$K408,'5th Cycle APR Raw Data-Final'!$T$3:$T$1977,"&gt;="&amp;'SB35 Determination Data'!$F408,'5th Cycle APR Raw Data-Final'!$T$3:$T$1977,"&lt;="&amp;G408))</f>
        <v>0</v>
      </c>
      <c r="P408" s="100">
        <f t="shared" si="180"/>
        <v>20771</v>
      </c>
      <c r="Q408" s="112">
        <f t="shared" si="181"/>
        <v>5.4875551713154662E-2</v>
      </c>
      <c r="R408" s="101">
        <f t="shared" si="182"/>
        <v>10989</v>
      </c>
      <c r="S408" s="101">
        <f t="shared" si="183"/>
        <v>0</v>
      </c>
      <c r="T408" s="100">
        <f>VLOOKUP(K408,'5th Cycle APR Raw Data-Final'!$A$3:$P$1977,10,FALSE)</f>
        <v>16703</v>
      </c>
      <c r="U408" s="100">
        <f>IF(AN408&lt;1,SUMIFS('5th Cycle APR Raw Data-Final'!K$3:K$1977,'5th Cycle APR Raw Data-Final'!$A$3:$A$1977,'SB35 Determination Data'!$K408,'5th Cycle APR Raw Data-Final'!$T$3:$T$1977,"&gt;="&amp;'SB35 Determination Data'!$F408,'5th Cycle APR Raw Data-Final'!$T$3:$T$1977,"&lt;"&amp;E408),SUMIFS('5th Cycle APR Raw Data-Final'!K$3:K$1977,'5th Cycle APR Raw Data-Final'!$A$3:$A$1977,'SB35 Determination Data'!$K408,'5th Cycle APR Raw Data-Final'!$T$3:$T$1977,"&gt;="&amp;'SB35 Determination Data'!$F408,'5th Cycle APR Raw Data-Final'!$T$3:$T$1977,"&lt;="&amp;G408))</f>
        <v>1798</v>
      </c>
      <c r="V408" s="100">
        <f>IF(AN408&lt;1,SUMIFS('5th Cycle APR Raw Data-Final'!L$3:L$1977,'5th Cycle APR Raw Data-Final'!$A$3:$A$1977,'SB35 Determination Data'!$K408,'5th Cycle APR Raw Data-Final'!$T$3:$T$1977,"&gt;="&amp;'SB35 Determination Data'!$F408,'5th Cycle APR Raw Data-Final'!$T$3:$T$1977,"&lt;"&amp;E408),SUMIFS('5th Cycle APR Raw Data-Final'!L$3:L$1977,'5th Cycle APR Raw Data-Final'!$A$3:$A$1977,'SB35 Determination Data'!$K408,'5th Cycle APR Raw Data-Final'!$T$3:$T$1977,"&gt;="&amp;'SB35 Determination Data'!$F408,'5th Cycle APR Raw Data-Final'!$T$3:$T$1977,"&lt;="&amp;G408))</f>
        <v>1798</v>
      </c>
      <c r="W408" s="100">
        <f>IF(AN408&lt;1,SUMIFS('5th Cycle APR Raw Data-Final'!M$3:M$1977,'5th Cycle APR Raw Data-Final'!$A$3:$A$1977,'SB35 Determination Data'!$K408,'5th Cycle APR Raw Data-Final'!$T$3:$T$1977,"&gt;="&amp;'SB35 Determination Data'!$F408,'5th Cycle APR Raw Data-Final'!$T$3:$T$1977,"&lt;"&amp;E408),SUMIFS('5th Cycle APR Raw Data-Final'!M$3:M$1977,'5th Cycle APR Raw Data-Final'!$A$3:$A$1977,'SB35 Determination Data'!$K408,'5th Cycle APR Raw Data-Final'!$T$3:$T$1977,"&gt;="&amp;'SB35 Determination Data'!$F408,'5th Cycle APR Raw Data-Final'!$T$3:$T$1977,"&lt;="&amp;G408))</f>
        <v>0</v>
      </c>
      <c r="X408" s="100">
        <f t="shared" si="184"/>
        <v>14905</v>
      </c>
      <c r="Y408" s="100">
        <f t="shared" si="185"/>
        <v>1798</v>
      </c>
      <c r="Z408" s="100">
        <f t="shared" si="186"/>
        <v>14905</v>
      </c>
      <c r="AA408" s="112">
        <f t="shared" si="187"/>
        <v>0.10764533317368137</v>
      </c>
      <c r="AB408" s="112">
        <f t="shared" si="188"/>
        <v>0.10764533317368137</v>
      </c>
      <c r="AC408" s="100">
        <f>VLOOKUP(K408,'5th Cycle APR Raw Data-Final'!$A$3:$P$1977,14,FALSE)</f>
        <v>15462</v>
      </c>
      <c r="AD408" s="100">
        <f>IF(AN408&lt;1,SUMIFS('5th Cycle APR Raw Data-Final'!$O$3:$O$1977,'5th Cycle APR Raw Data-Final'!$A$3:$A$1977,'SB35 Determination Data'!$K408,'5th Cycle APR Raw Data-Final'!$T$3:$T$1977,"&gt;="&amp;'SB35 Determination Data'!$F408,'5th Cycle APR Raw Data-Final'!$T$3:$T$1977,"&lt;"&amp;E408),SUMIFS('5th Cycle APR Raw Data-Final'!$O$3:$O$1977,'5th Cycle APR Raw Data-Final'!$A$3:$A$1977,'SB35 Determination Data'!$K408,'5th Cycle APR Raw Data-Final'!$T$3:$T$1977,"&gt;="&amp;'SB35 Determination Data'!$F408,'5th Cycle APR Raw Data-Final'!$T$3:$T$1977,"&lt;="&amp;G408))</f>
        <v>4</v>
      </c>
      <c r="AE408" s="100">
        <f t="shared" si="189"/>
        <v>15458</v>
      </c>
      <c r="AF408" s="112">
        <f t="shared" si="190"/>
        <v>2.5869874531108522E-4</v>
      </c>
      <c r="AG408" s="100">
        <f>VLOOKUP(K408,'5th Cycle APR Raw Data-Final'!$A$3:$P$1977,16,FALSE)</f>
        <v>33954</v>
      </c>
      <c r="AH408" s="100">
        <f>IF(AN408&lt;1,SUMIFS('5th Cycle APR Raw Data-Final'!$Q$3:$Q$1977,'5th Cycle APR Raw Data-Final'!$A$3:$A$1977,'SB35 Determination Data'!$K408,'5th Cycle APR Raw Data-Final'!$T$3:$T$1977,"&gt;="&amp;'SB35 Determination Data'!$F408,'5th Cycle APR Raw Data-Final'!$T$3:$T$1977,"&lt;"&amp;E408),SUMIFS('5th Cycle APR Raw Data-Final'!$Q$3:$Q$1977,'5th Cycle APR Raw Data-Final'!$A$3:$A$1977,'SB35 Determination Data'!$K408,'5th Cycle APR Raw Data-Final'!$T$3:$T$1977,"&gt;="&amp;'SB35 Determination Data'!$F408,'5th Cycle APR Raw Data-Final'!$T$3:$T$1977,"&lt;="&amp;G408))</f>
        <v>20905</v>
      </c>
      <c r="AI408" s="100">
        <f t="shared" si="191"/>
        <v>13049</v>
      </c>
      <c r="AJ408" s="112">
        <f t="shared" si="192"/>
        <v>0.61568592802026267</v>
      </c>
      <c r="AK408" s="100">
        <f>VLOOKUP(K408,'5th Cycle APR Raw Data-Final'!$A$3:$R$1977,18,FALSE)</f>
        <v>88096</v>
      </c>
      <c r="AL408" s="100">
        <f>IF(AN408&lt;1,SUMIFS('5th Cycle APR Raw Data-Final'!$S$3:$S$1977,'5th Cycle APR Raw Data-Final'!$A$3:$A$1977,'SB35 Determination Data'!$K408,'5th Cycle APR Raw Data-Final'!$T$3:$T$1977,"&gt;="&amp;'SB35 Determination Data'!$F408,'5th Cycle APR Raw Data-Final'!$T$3:$T$1977,"&lt;"&amp;E408),SUMIFS('5th Cycle APR Raw Data-Final'!$S$3:$S$1977,'5th Cycle APR Raw Data-Final'!$A$3:$A$1977,'SB35 Determination Data'!$K408,'5th Cycle APR Raw Data-Final'!$T$3:$T$1977,"&gt;="&amp;'SB35 Determination Data'!$F408,'5th Cycle APR Raw Data-Final'!$T$3:$T$1977,"&lt;="&amp;G408))</f>
        <v>23913</v>
      </c>
      <c r="AM408" s="100">
        <f t="shared" si="193"/>
        <v>64183</v>
      </c>
      <c r="AN408" s="114">
        <f t="shared" si="194"/>
        <v>0.5</v>
      </c>
      <c r="AO408" s="2" t="str">
        <f t="shared" si="195"/>
        <v>NO</v>
      </c>
      <c r="AP408" s="2" t="str">
        <f t="shared" si="196"/>
        <v>YES</v>
      </c>
      <c r="AQ408" s="2" t="str">
        <f t="shared" si="197"/>
        <v>NO</v>
      </c>
      <c r="AR408" s="124" t="str">
        <f>VLOOKUP(K408,'2018Submitted'!$A$2:$C$540,3,FALSE)</f>
        <v>Successful</v>
      </c>
      <c r="AS408" s="2" t="str">
        <f t="shared" si="198"/>
        <v>NO</v>
      </c>
      <c r="AT408" s="2" t="str">
        <f t="shared" si="199"/>
        <v>YES</v>
      </c>
    </row>
    <row r="409" spans="1:46" s="2" customFormat="1" ht="12.75" customHeight="1" x14ac:dyDescent="0.2">
      <c r="A409" s="2" t="s">
        <v>66</v>
      </c>
      <c r="B409" s="2" t="str">
        <f t="shared" si="200"/>
        <v>SAN DIEGO COUNTY</v>
      </c>
      <c r="C409" s="71">
        <f t="shared" ref="C409:C472" si="201">MROUND((DATEDIF(DATEVALUE(H409),$C$1,"m")/12),1)/(DATEDIF(DATEVALUE(H409),DATEVALUE(I409),"y"))</f>
        <v>0.75</v>
      </c>
      <c r="D409" s="72">
        <f t="shared" ref="D409:D472" si="202">DATEDIF(DATEVALUE(H409),DATEVALUE(I409),"y")</f>
        <v>8</v>
      </c>
      <c r="E409" s="99">
        <f t="shared" ref="E409:E472" si="203">IF(D409=8,F409+4,F409+3)</f>
        <v>2017</v>
      </c>
      <c r="F409" s="99">
        <f t="shared" ref="F409:F472" si="204">IF(H409&gt;CONCATENATE("06/30",RIGHT(H409,4)),(RIGHT(H409,4)+1),(RIGHT(H409,4)+0))</f>
        <v>2013</v>
      </c>
      <c r="G409" s="99">
        <f t="shared" ref="G409:G472" si="205">IF(I409&gt;CONCATENATE("06/30",RIGHT(I409,4)),(RIGHT(I409,4)),(RIGHT(I409,4)-1))</f>
        <v>2020</v>
      </c>
      <c r="H409" s="2" t="str">
        <f t="shared" ref="H409:H472" si="206">LEFT(J409,10)</f>
        <v>04/30/2013</v>
      </c>
      <c r="I409" s="2" t="str">
        <f t="shared" ref="I409:I472" si="207">RIGHT(J409,10)</f>
        <v>04/30/2021</v>
      </c>
      <c r="J409" s="2" t="s">
        <v>67</v>
      </c>
      <c r="K409" s="113" t="s">
        <v>265</v>
      </c>
      <c r="L409" s="100">
        <f>VLOOKUP(K409,'5th Cycle APR Raw Data-Final'!$A$3:$P$1977,6,FALSE)</f>
        <v>2085</v>
      </c>
      <c r="M409" s="100">
        <f>IF(AN409&lt;1,SUMIFS('5th Cycle APR Raw Data-Final'!G$3:G$1977,'5th Cycle APR Raw Data-Final'!$A$3:$A$1977,'SB35 Determination Data'!$K409,'5th Cycle APR Raw Data-Final'!$T$3:$T$1977,"&gt;="&amp;'SB35 Determination Data'!$F409,'5th Cycle APR Raw Data-Final'!$T$3:$T$1977,"&lt;"&amp;E409),SUMIFS('5th Cycle APR Raw Data-Final'!G$3:G$1977,'5th Cycle APR Raw Data-Final'!$A$3:$A$1977,'SB35 Determination Data'!$K409,'5th Cycle APR Raw Data-Final'!$T$3:$T$1977,"&gt;="&amp;'SB35 Determination Data'!$F409,'5th Cycle APR Raw Data-Final'!$T$3:$T$1977,"&lt;="&amp;G409))</f>
        <v>25</v>
      </c>
      <c r="N409" s="100">
        <f>IF(AN409&lt;1,SUMIFS('5th Cycle APR Raw Data-Final'!H$3:H$1977,'5th Cycle APR Raw Data-Final'!$A$3:$A$1977,'SB35 Determination Data'!$K409,'5th Cycle APR Raw Data-Final'!$T$3:$T$1977,"&gt;="&amp;'SB35 Determination Data'!$F409,'5th Cycle APR Raw Data-Final'!$T$3:$T$1977,"&lt;"&amp;E409),SUMIFS('5th Cycle APR Raw Data-Final'!H$3:H$1977,'5th Cycle APR Raw Data-Final'!$A$3:$A$1977,'SB35 Determination Data'!$K409,'5th Cycle APR Raw Data-Final'!$T$3:$T$1977,"&gt;="&amp;'SB35 Determination Data'!$F409,'5th Cycle APR Raw Data-Final'!$T$3:$T$1977,"&lt;="&amp;G409))</f>
        <v>25</v>
      </c>
      <c r="O409" s="100">
        <f>IF(AN409&lt;1,SUMIFS('5th Cycle APR Raw Data-Final'!I$3:I$1977,'5th Cycle APR Raw Data-Final'!$A$3:$A$1977,'SB35 Determination Data'!$K409,'5th Cycle APR Raw Data-Final'!$T$3:$T$1977,"&gt;="&amp;'SB35 Determination Data'!$F409,'5th Cycle APR Raw Data-Final'!$T$3:$T$1977,"&lt;"&amp;E409),SUMIFS('5th Cycle APR Raw Data-Final'!I$3:I$1977,'5th Cycle APR Raw Data-Final'!$A$3:$A$1977,'SB35 Determination Data'!$K409,'5th Cycle APR Raw Data-Final'!$T$3:$T$1977,"&gt;="&amp;'SB35 Determination Data'!$F409,'5th Cycle APR Raw Data-Final'!$T$3:$T$1977,"&lt;="&amp;G409))</f>
        <v>0</v>
      </c>
      <c r="P409" s="100">
        <f t="shared" ref="P409:P472" si="208">IF(L409-M409&gt;0,L409-M409,0)</f>
        <v>2060</v>
      </c>
      <c r="Q409" s="112">
        <f t="shared" ref="Q409:Q472" si="209">IF(IFERROR(IF(L409=0,"*",M409/L409),AR409)="Received - Not successful",0,IFERROR(IF(L409=0,"*",M409/L409),AR409))</f>
        <v>1.1990407673860911E-2</v>
      </c>
      <c r="R409" s="101">
        <f t="shared" ref="R409:R472" si="210">ROUND(L409*AN409,0)</f>
        <v>1043</v>
      </c>
      <c r="S409" s="101">
        <f t="shared" ref="S409:S472" si="211">IF(M409&gt;R409,M409-R409,0)</f>
        <v>0</v>
      </c>
      <c r="T409" s="100">
        <f>VLOOKUP(K409,'5th Cycle APR Raw Data-Final'!$A$3:$P$1977,10,FALSE)</f>
        <v>1585</v>
      </c>
      <c r="U409" s="100">
        <f>IF(AN409&lt;1,SUMIFS('5th Cycle APR Raw Data-Final'!K$3:K$1977,'5th Cycle APR Raw Data-Final'!$A$3:$A$1977,'SB35 Determination Data'!$K409,'5th Cycle APR Raw Data-Final'!$T$3:$T$1977,"&gt;="&amp;'SB35 Determination Data'!$F409,'5th Cycle APR Raw Data-Final'!$T$3:$T$1977,"&lt;"&amp;E409),SUMIFS('5th Cycle APR Raw Data-Final'!K$3:K$1977,'5th Cycle APR Raw Data-Final'!$A$3:$A$1977,'SB35 Determination Data'!$K409,'5th Cycle APR Raw Data-Final'!$T$3:$T$1977,"&gt;="&amp;'SB35 Determination Data'!$F409,'5th Cycle APR Raw Data-Final'!$T$3:$T$1977,"&lt;="&amp;G409))</f>
        <v>220</v>
      </c>
      <c r="V409" s="100">
        <f>IF(AN409&lt;1,SUMIFS('5th Cycle APR Raw Data-Final'!L$3:L$1977,'5th Cycle APR Raw Data-Final'!$A$3:$A$1977,'SB35 Determination Data'!$K409,'5th Cycle APR Raw Data-Final'!$T$3:$T$1977,"&gt;="&amp;'SB35 Determination Data'!$F409,'5th Cycle APR Raw Data-Final'!$T$3:$T$1977,"&lt;"&amp;E409),SUMIFS('5th Cycle APR Raw Data-Final'!L$3:L$1977,'5th Cycle APR Raw Data-Final'!$A$3:$A$1977,'SB35 Determination Data'!$K409,'5th Cycle APR Raw Data-Final'!$T$3:$T$1977,"&gt;="&amp;'SB35 Determination Data'!$F409,'5th Cycle APR Raw Data-Final'!$T$3:$T$1977,"&lt;="&amp;G409))</f>
        <v>220</v>
      </c>
      <c r="W409" s="100">
        <f>IF(AN409&lt;1,SUMIFS('5th Cycle APR Raw Data-Final'!M$3:M$1977,'5th Cycle APR Raw Data-Final'!$A$3:$A$1977,'SB35 Determination Data'!$K409,'5th Cycle APR Raw Data-Final'!$T$3:$T$1977,"&gt;="&amp;'SB35 Determination Data'!$F409,'5th Cycle APR Raw Data-Final'!$T$3:$T$1977,"&lt;"&amp;E409),SUMIFS('5th Cycle APR Raw Data-Final'!M$3:M$1977,'5th Cycle APR Raw Data-Final'!$A$3:$A$1977,'SB35 Determination Data'!$K409,'5th Cycle APR Raw Data-Final'!$T$3:$T$1977,"&gt;="&amp;'SB35 Determination Data'!$F409,'5th Cycle APR Raw Data-Final'!$T$3:$T$1977,"&lt;="&amp;G409))</f>
        <v>0</v>
      </c>
      <c r="X409" s="100">
        <f t="shared" ref="X409:X472" si="212">IF(T409-U409&gt;0,T409-U409,0)</f>
        <v>1365</v>
      </c>
      <c r="Y409" s="100">
        <f t="shared" ref="Y409:Y472" si="213">S409+U409</f>
        <v>220</v>
      </c>
      <c r="Z409" s="100">
        <f t="shared" ref="Z409:Z472" si="214">IF(Y409&gt;T409,0,T409-Y409)</f>
        <v>1365</v>
      </c>
      <c r="AA409" s="112">
        <f t="shared" ref="AA409:AA472" si="215">IF(IFERROR(IF(T409=0,"*",U409/T409),AR409)="Received - Not successful",0,IFERROR(IF(T409=0,"*",U409/T409),AR409))</f>
        <v>0.13880126182965299</v>
      </c>
      <c r="AB409" s="112">
        <f t="shared" ref="AB409:AB472" si="216">IF(IFERROR(IF(T409=0,"*",Y409/T409),AR409)="Received - Not successful",0,IFERROR(IF(T409=0,"*",Y409/T409),AR409))</f>
        <v>0.13880126182965299</v>
      </c>
      <c r="AC409" s="100">
        <f>VLOOKUP(K409,'5th Cycle APR Raw Data-Final'!$A$3:$P$1977,14,FALSE)</f>
        <v>5864</v>
      </c>
      <c r="AD409" s="100">
        <f>IF(AN409&lt;1,SUMIFS('5th Cycle APR Raw Data-Final'!$O$3:$O$1977,'5th Cycle APR Raw Data-Final'!$A$3:$A$1977,'SB35 Determination Data'!$K409,'5th Cycle APR Raw Data-Final'!$T$3:$T$1977,"&gt;="&amp;'SB35 Determination Data'!$F409,'5th Cycle APR Raw Data-Final'!$T$3:$T$1977,"&lt;"&amp;E409),SUMIFS('5th Cycle APR Raw Data-Final'!$O$3:$O$1977,'5th Cycle APR Raw Data-Final'!$A$3:$A$1977,'SB35 Determination Data'!$K409,'5th Cycle APR Raw Data-Final'!$T$3:$T$1977,"&gt;="&amp;'SB35 Determination Data'!$F409,'5th Cycle APR Raw Data-Final'!$T$3:$T$1977,"&lt;="&amp;G409))</f>
        <v>719</v>
      </c>
      <c r="AE409" s="100">
        <f t="shared" ref="AE409:AE472" si="217">IF(AC409-AD409&gt;0,AC409-AD409,0)</f>
        <v>5145</v>
      </c>
      <c r="AF409" s="112">
        <f t="shared" ref="AF409:AF472" si="218">IF(IFERROR(IF(AC409=0,"*",AD409/AC409),AR409)="Received - Not successful",0,IFERROR(IF(AC409=0,"*",AD409/AC409),AR409))</f>
        <v>0.12261255115961801</v>
      </c>
      <c r="AG409" s="100">
        <f>VLOOKUP(K409,'5th Cycle APR Raw Data-Final'!$A$3:$P$1977,16,FALSE)</f>
        <v>12878</v>
      </c>
      <c r="AH409" s="100">
        <f>IF(AN409&lt;1,SUMIFS('5th Cycle APR Raw Data-Final'!$Q$3:$Q$1977,'5th Cycle APR Raw Data-Final'!$A$3:$A$1977,'SB35 Determination Data'!$K409,'5th Cycle APR Raw Data-Final'!$T$3:$T$1977,"&gt;="&amp;'SB35 Determination Data'!$F409,'5th Cycle APR Raw Data-Final'!$T$3:$T$1977,"&lt;"&amp;E409),SUMIFS('5th Cycle APR Raw Data-Final'!$Q$3:$Q$1977,'5th Cycle APR Raw Data-Final'!$A$3:$A$1977,'SB35 Determination Data'!$K409,'5th Cycle APR Raw Data-Final'!$T$3:$T$1977,"&gt;="&amp;'SB35 Determination Data'!$F409,'5th Cycle APR Raw Data-Final'!$T$3:$T$1977,"&lt;="&amp;G409))</f>
        <v>2795</v>
      </c>
      <c r="AI409" s="100">
        <f t="shared" ref="AI409:AI472" si="219">IF(AG409-AH409&gt;0,AG409-AH409,0)</f>
        <v>10083</v>
      </c>
      <c r="AJ409" s="112">
        <f t="shared" ref="AJ409:AJ472" si="220">IF(IFERROR(IF(AG409=0,"*",AH409/AG409),AR409)="Received - Not successful",0,IFERROR(IF(AG409=0,"*",AH409/AG409),AR409))</f>
        <v>0.21703680695760211</v>
      </c>
      <c r="AK409" s="100">
        <f>VLOOKUP(K409,'5th Cycle APR Raw Data-Final'!$A$3:$R$1977,18,FALSE)</f>
        <v>22412</v>
      </c>
      <c r="AL409" s="100">
        <f>IF(AN409&lt;1,SUMIFS('5th Cycle APR Raw Data-Final'!$S$3:$S$1977,'5th Cycle APR Raw Data-Final'!$A$3:$A$1977,'SB35 Determination Data'!$K409,'5th Cycle APR Raw Data-Final'!$T$3:$T$1977,"&gt;="&amp;'SB35 Determination Data'!$F409,'5th Cycle APR Raw Data-Final'!$T$3:$T$1977,"&lt;"&amp;E409),SUMIFS('5th Cycle APR Raw Data-Final'!$S$3:$S$1977,'5th Cycle APR Raw Data-Final'!$A$3:$A$1977,'SB35 Determination Data'!$K409,'5th Cycle APR Raw Data-Final'!$T$3:$T$1977,"&gt;="&amp;'SB35 Determination Data'!$F409,'5th Cycle APR Raw Data-Final'!$T$3:$T$1977,"&lt;="&amp;G409))</f>
        <v>3759</v>
      </c>
      <c r="AM409" s="100">
        <f t="shared" ref="AM409:AM472" si="221">P409+X409+AE409+AI409</f>
        <v>18653</v>
      </c>
      <c r="AN409" s="114">
        <f t="shared" ref="AN409:AN472" si="222">IF(C409=1,C409,(IF(C409&gt;0.5,IF(D409=5,0.6,0.5),C409)))</f>
        <v>0.5</v>
      </c>
      <c r="AO409" s="2" t="str">
        <f t="shared" ref="AO409:AO472" si="223">IFERROR(IF(AR409="No 2018 Annual Progress Report","YES",IF(AJ409&lt;AN409,"YES","NO")),"YES")</f>
        <v>YES</v>
      </c>
      <c r="AP409" s="2" t="str">
        <f t="shared" ref="AP409:AP472" si="224">IF(AR409="No 2018 Annual Progress Report","NO",IF(AO409="NO",IF(AB409&lt;AN409,"YES",IF(Q409&lt;AN409,"YES","NO")),"NO"))</f>
        <v>NO</v>
      </c>
      <c r="AQ409" s="2" t="str">
        <f t="shared" ref="AQ409:AQ472" si="225">IF(AR409="No 2018 Annual Progress Report","NO",IF(AJ409&lt;AN409,"NO",IF(AB409&lt;AN409,"NO",IF(Q409&lt;AN409,"NO","YES"))))</f>
        <v>NO</v>
      </c>
      <c r="AR409" s="124" t="str">
        <f>VLOOKUP(K409,'2018Submitted'!$A$2:$C$540,3,FALSE)</f>
        <v>Successful</v>
      </c>
      <c r="AS409" s="2" t="str">
        <f t="shared" ref="AS409:AS472" si="226">IF(AJ409&lt;AN409,"NO",IF(AB409&lt;AN409,"NO",IF(Q409&lt;AN409,"NO","YES")))</f>
        <v>NO</v>
      </c>
      <c r="AT409" s="2" t="str">
        <f t="shared" ref="AT409:AT472" si="227">IF(IF(AJ409&lt;AN409,"YES","NO")="NO",IF(AB409&lt;AN409,"YES",IF(Q409&lt;AN409,"YES","NO")),"NO")</f>
        <v>NO</v>
      </c>
    </row>
    <row r="410" spans="1:46" s="2" customFormat="1" ht="12.75" customHeight="1" x14ac:dyDescent="0.2">
      <c r="A410" s="2" t="s">
        <v>5</v>
      </c>
      <c r="B410" s="2" t="str">
        <f t="shared" si="200"/>
        <v>SAN DIMAS</v>
      </c>
      <c r="C410" s="71">
        <f t="shared" si="201"/>
        <v>0.625</v>
      </c>
      <c r="D410" s="72">
        <f t="shared" si="202"/>
        <v>8</v>
      </c>
      <c r="E410" s="99">
        <f t="shared" si="203"/>
        <v>2018</v>
      </c>
      <c r="F410" s="99">
        <f t="shared" si="204"/>
        <v>2014</v>
      </c>
      <c r="G410" s="99" t="str">
        <f t="shared" si="205"/>
        <v>2021</v>
      </c>
      <c r="H410" s="2" t="str">
        <f t="shared" si="206"/>
        <v>10/15/2013</v>
      </c>
      <c r="I410" s="2" t="str">
        <f t="shared" si="207"/>
        <v>10/15/2021</v>
      </c>
      <c r="J410" s="2" t="s">
        <v>3</v>
      </c>
      <c r="K410" s="113" t="s">
        <v>266</v>
      </c>
      <c r="L410" s="100">
        <f>VLOOKUP(K410,'5th Cycle APR Raw Data-Final'!$A$3:$P$1977,6,FALSE)</f>
        <v>121</v>
      </c>
      <c r="M410" s="100">
        <f>IF(AN410&lt;1,SUMIFS('5th Cycle APR Raw Data-Final'!G$3:G$1977,'5th Cycle APR Raw Data-Final'!$A$3:$A$1977,'SB35 Determination Data'!$K410,'5th Cycle APR Raw Data-Final'!$T$3:$T$1977,"&gt;="&amp;'SB35 Determination Data'!$F410,'5th Cycle APR Raw Data-Final'!$T$3:$T$1977,"&lt;"&amp;E410),SUMIFS('5th Cycle APR Raw Data-Final'!G$3:G$1977,'5th Cycle APR Raw Data-Final'!$A$3:$A$1977,'SB35 Determination Data'!$K410,'5th Cycle APR Raw Data-Final'!$T$3:$T$1977,"&gt;="&amp;'SB35 Determination Data'!$F410,'5th Cycle APR Raw Data-Final'!$T$3:$T$1977,"&lt;="&amp;G410))</f>
        <v>0</v>
      </c>
      <c r="N410" s="100">
        <f>IF(AN410&lt;1,SUMIFS('5th Cycle APR Raw Data-Final'!H$3:H$1977,'5th Cycle APR Raw Data-Final'!$A$3:$A$1977,'SB35 Determination Data'!$K410,'5th Cycle APR Raw Data-Final'!$T$3:$T$1977,"&gt;="&amp;'SB35 Determination Data'!$F410,'5th Cycle APR Raw Data-Final'!$T$3:$T$1977,"&lt;"&amp;E410),SUMIFS('5th Cycle APR Raw Data-Final'!H$3:H$1977,'5th Cycle APR Raw Data-Final'!$A$3:$A$1977,'SB35 Determination Data'!$K410,'5th Cycle APR Raw Data-Final'!$T$3:$T$1977,"&gt;="&amp;'SB35 Determination Data'!$F410,'5th Cycle APR Raw Data-Final'!$T$3:$T$1977,"&lt;="&amp;G410))</f>
        <v>0</v>
      </c>
      <c r="O410" s="100">
        <f>IF(AN410&lt;1,SUMIFS('5th Cycle APR Raw Data-Final'!I$3:I$1977,'5th Cycle APR Raw Data-Final'!$A$3:$A$1977,'SB35 Determination Data'!$K410,'5th Cycle APR Raw Data-Final'!$T$3:$T$1977,"&gt;="&amp;'SB35 Determination Data'!$F410,'5th Cycle APR Raw Data-Final'!$T$3:$T$1977,"&lt;"&amp;E410),SUMIFS('5th Cycle APR Raw Data-Final'!I$3:I$1977,'5th Cycle APR Raw Data-Final'!$A$3:$A$1977,'SB35 Determination Data'!$K410,'5th Cycle APR Raw Data-Final'!$T$3:$T$1977,"&gt;="&amp;'SB35 Determination Data'!$F410,'5th Cycle APR Raw Data-Final'!$T$3:$T$1977,"&lt;="&amp;G410))</f>
        <v>0</v>
      </c>
      <c r="P410" s="100">
        <f t="shared" si="208"/>
        <v>121</v>
      </c>
      <c r="Q410" s="112">
        <f t="shared" si="209"/>
        <v>0</v>
      </c>
      <c r="R410" s="101">
        <f t="shared" si="210"/>
        <v>61</v>
      </c>
      <c r="S410" s="101">
        <f t="shared" si="211"/>
        <v>0</v>
      </c>
      <c r="T410" s="100">
        <f>VLOOKUP(K410,'5th Cycle APR Raw Data-Final'!$A$3:$P$1977,10,FALSE)</f>
        <v>72</v>
      </c>
      <c r="U410" s="100">
        <f>IF(AN410&lt;1,SUMIFS('5th Cycle APR Raw Data-Final'!K$3:K$1977,'5th Cycle APR Raw Data-Final'!$A$3:$A$1977,'SB35 Determination Data'!$K410,'5th Cycle APR Raw Data-Final'!$T$3:$T$1977,"&gt;="&amp;'SB35 Determination Data'!$F410,'5th Cycle APR Raw Data-Final'!$T$3:$T$1977,"&lt;"&amp;E410),SUMIFS('5th Cycle APR Raw Data-Final'!K$3:K$1977,'5th Cycle APR Raw Data-Final'!$A$3:$A$1977,'SB35 Determination Data'!$K410,'5th Cycle APR Raw Data-Final'!$T$3:$T$1977,"&gt;="&amp;'SB35 Determination Data'!$F410,'5th Cycle APR Raw Data-Final'!$T$3:$T$1977,"&lt;="&amp;G410))</f>
        <v>0</v>
      </c>
      <c r="V410" s="100">
        <f>IF(AN410&lt;1,SUMIFS('5th Cycle APR Raw Data-Final'!L$3:L$1977,'5th Cycle APR Raw Data-Final'!$A$3:$A$1977,'SB35 Determination Data'!$K410,'5th Cycle APR Raw Data-Final'!$T$3:$T$1977,"&gt;="&amp;'SB35 Determination Data'!$F410,'5th Cycle APR Raw Data-Final'!$T$3:$T$1977,"&lt;"&amp;E410),SUMIFS('5th Cycle APR Raw Data-Final'!L$3:L$1977,'5th Cycle APR Raw Data-Final'!$A$3:$A$1977,'SB35 Determination Data'!$K410,'5th Cycle APR Raw Data-Final'!$T$3:$T$1977,"&gt;="&amp;'SB35 Determination Data'!$F410,'5th Cycle APR Raw Data-Final'!$T$3:$T$1977,"&lt;="&amp;G410))</f>
        <v>0</v>
      </c>
      <c r="W410" s="100">
        <f>IF(AN410&lt;1,SUMIFS('5th Cycle APR Raw Data-Final'!M$3:M$1977,'5th Cycle APR Raw Data-Final'!$A$3:$A$1977,'SB35 Determination Data'!$K410,'5th Cycle APR Raw Data-Final'!$T$3:$T$1977,"&gt;="&amp;'SB35 Determination Data'!$F410,'5th Cycle APR Raw Data-Final'!$T$3:$T$1977,"&lt;"&amp;E410),SUMIFS('5th Cycle APR Raw Data-Final'!M$3:M$1977,'5th Cycle APR Raw Data-Final'!$A$3:$A$1977,'SB35 Determination Data'!$K410,'5th Cycle APR Raw Data-Final'!$T$3:$T$1977,"&gt;="&amp;'SB35 Determination Data'!$F410,'5th Cycle APR Raw Data-Final'!$T$3:$T$1977,"&lt;="&amp;G410))</f>
        <v>0</v>
      </c>
      <c r="X410" s="100">
        <f t="shared" si="212"/>
        <v>72</v>
      </c>
      <c r="Y410" s="100">
        <f t="shared" si="213"/>
        <v>0</v>
      </c>
      <c r="Z410" s="100">
        <f t="shared" si="214"/>
        <v>72</v>
      </c>
      <c r="AA410" s="112">
        <f t="shared" si="215"/>
        <v>0</v>
      </c>
      <c r="AB410" s="112">
        <f t="shared" si="216"/>
        <v>0</v>
      </c>
      <c r="AC410" s="100">
        <f>VLOOKUP(K410,'5th Cycle APR Raw Data-Final'!$A$3:$P$1977,14,FALSE)</f>
        <v>77</v>
      </c>
      <c r="AD410" s="100">
        <f>IF(AN410&lt;1,SUMIFS('5th Cycle APR Raw Data-Final'!$O$3:$O$1977,'5th Cycle APR Raw Data-Final'!$A$3:$A$1977,'SB35 Determination Data'!$K410,'5th Cycle APR Raw Data-Final'!$T$3:$T$1977,"&gt;="&amp;'SB35 Determination Data'!$F410,'5th Cycle APR Raw Data-Final'!$T$3:$T$1977,"&lt;"&amp;E410),SUMIFS('5th Cycle APR Raw Data-Final'!$O$3:$O$1977,'5th Cycle APR Raw Data-Final'!$A$3:$A$1977,'SB35 Determination Data'!$K410,'5th Cycle APR Raw Data-Final'!$T$3:$T$1977,"&gt;="&amp;'SB35 Determination Data'!$F410,'5th Cycle APR Raw Data-Final'!$T$3:$T$1977,"&lt;="&amp;G410))</f>
        <v>0</v>
      </c>
      <c r="AE410" s="100">
        <f t="shared" si="217"/>
        <v>77</v>
      </c>
      <c r="AF410" s="112">
        <f t="shared" si="218"/>
        <v>0</v>
      </c>
      <c r="AG410" s="100">
        <f>VLOOKUP(K410,'5th Cycle APR Raw Data-Final'!$A$3:$P$1977,16,FALSE)</f>
        <v>193</v>
      </c>
      <c r="AH410" s="100">
        <f>IF(AN410&lt;1,SUMIFS('5th Cycle APR Raw Data-Final'!$Q$3:$Q$1977,'5th Cycle APR Raw Data-Final'!$A$3:$A$1977,'SB35 Determination Data'!$K410,'5th Cycle APR Raw Data-Final'!$T$3:$T$1977,"&gt;="&amp;'SB35 Determination Data'!$F410,'5th Cycle APR Raw Data-Final'!$T$3:$T$1977,"&lt;"&amp;E410),SUMIFS('5th Cycle APR Raw Data-Final'!$Q$3:$Q$1977,'5th Cycle APR Raw Data-Final'!$A$3:$A$1977,'SB35 Determination Data'!$K410,'5th Cycle APR Raw Data-Final'!$T$3:$T$1977,"&gt;="&amp;'SB35 Determination Data'!$F410,'5th Cycle APR Raw Data-Final'!$T$3:$T$1977,"&lt;="&amp;G410))</f>
        <v>35</v>
      </c>
      <c r="AI410" s="100">
        <f t="shared" si="219"/>
        <v>158</v>
      </c>
      <c r="AJ410" s="112">
        <f t="shared" si="220"/>
        <v>0.18134715025906736</v>
      </c>
      <c r="AK410" s="100">
        <f>VLOOKUP(K410,'5th Cycle APR Raw Data-Final'!$A$3:$R$1977,18,FALSE)</f>
        <v>463</v>
      </c>
      <c r="AL410" s="100">
        <f>IF(AN410&lt;1,SUMIFS('5th Cycle APR Raw Data-Final'!$S$3:$S$1977,'5th Cycle APR Raw Data-Final'!$A$3:$A$1977,'SB35 Determination Data'!$K410,'5th Cycle APR Raw Data-Final'!$T$3:$T$1977,"&gt;="&amp;'SB35 Determination Data'!$F410,'5th Cycle APR Raw Data-Final'!$T$3:$T$1977,"&lt;"&amp;E410),SUMIFS('5th Cycle APR Raw Data-Final'!$S$3:$S$1977,'5th Cycle APR Raw Data-Final'!$A$3:$A$1977,'SB35 Determination Data'!$K410,'5th Cycle APR Raw Data-Final'!$T$3:$T$1977,"&gt;="&amp;'SB35 Determination Data'!$F410,'5th Cycle APR Raw Data-Final'!$T$3:$T$1977,"&lt;="&amp;G410))</f>
        <v>35</v>
      </c>
      <c r="AM410" s="100">
        <f t="shared" si="221"/>
        <v>428</v>
      </c>
      <c r="AN410" s="114">
        <f t="shared" si="222"/>
        <v>0.5</v>
      </c>
      <c r="AO410" s="2" t="str">
        <f t="shared" si="223"/>
        <v>YES</v>
      </c>
      <c r="AP410" s="2" t="str">
        <f t="shared" si="224"/>
        <v>NO</v>
      </c>
      <c r="AQ410" s="2" t="str">
        <f t="shared" si="225"/>
        <v>NO</v>
      </c>
      <c r="AR410" s="124" t="str">
        <f>VLOOKUP(K410,'2018Submitted'!$A$2:$C$540,3,FALSE)</f>
        <v>Successful</v>
      </c>
      <c r="AS410" s="2" t="str">
        <f t="shared" si="226"/>
        <v>NO</v>
      </c>
      <c r="AT410" s="2" t="str">
        <f t="shared" si="227"/>
        <v>NO</v>
      </c>
    </row>
    <row r="411" spans="1:46" s="2" customFormat="1" ht="12.75" customHeight="1" x14ac:dyDescent="0.2">
      <c r="A411" s="2" t="s">
        <v>5</v>
      </c>
      <c r="B411" s="2" t="str">
        <f t="shared" si="200"/>
        <v>SAN FERNANDO</v>
      </c>
      <c r="C411" s="71">
        <f t="shared" si="201"/>
        <v>0.625</v>
      </c>
      <c r="D411" s="72">
        <f t="shared" si="202"/>
        <v>8</v>
      </c>
      <c r="E411" s="99">
        <f t="shared" si="203"/>
        <v>2018</v>
      </c>
      <c r="F411" s="99">
        <f t="shared" si="204"/>
        <v>2014</v>
      </c>
      <c r="G411" s="99" t="str">
        <f t="shared" si="205"/>
        <v>2021</v>
      </c>
      <c r="H411" s="2" t="str">
        <f t="shared" si="206"/>
        <v>10/15/2013</v>
      </c>
      <c r="I411" s="2" t="str">
        <f t="shared" si="207"/>
        <v>10/15/2021</v>
      </c>
      <c r="J411" s="2" t="s">
        <v>3</v>
      </c>
      <c r="K411" s="113" t="s">
        <v>267</v>
      </c>
      <c r="L411" s="100">
        <f>VLOOKUP(K411,'5th Cycle APR Raw Data-Final'!$A$3:$P$1977,6,FALSE)</f>
        <v>55</v>
      </c>
      <c r="M411" s="100">
        <f>IF(AN411&lt;1,SUMIFS('5th Cycle APR Raw Data-Final'!G$3:G$1977,'5th Cycle APR Raw Data-Final'!$A$3:$A$1977,'SB35 Determination Data'!$K411,'5th Cycle APR Raw Data-Final'!$T$3:$T$1977,"&gt;="&amp;'SB35 Determination Data'!$F411,'5th Cycle APR Raw Data-Final'!$T$3:$T$1977,"&lt;"&amp;E411),SUMIFS('5th Cycle APR Raw Data-Final'!G$3:G$1977,'5th Cycle APR Raw Data-Final'!$A$3:$A$1977,'SB35 Determination Data'!$K411,'5th Cycle APR Raw Data-Final'!$T$3:$T$1977,"&gt;="&amp;'SB35 Determination Data'!$F411,'5th Cycle APR Raw Data-Final'!$T$3:$T$1977,"&lt;="&amp;G411))</f>
        <v>28</v>
      </c>
      <c r="N411" s="100">
        <f>IF(AN411&lt;1,SUMIFS('5th Cycle APR Raw Data-Final'!H$3:H$1977,'5th Cycle APR Raw Data-Final'!$A$3:$A$1977,'SB35 Determination Data'!$K411,'5th Cycle APR Raw Data-Final'!$T$3:$T$1977,"&gt;="&amp;'SB35 Determination Data'!$F411,'5th Cycle APR Raw Data-Final'!$T$3:$T$1977,"&lt;"&amp;E411),SUMIFS('5th Cycle APR Raw Data-Final'!H$3:H$1977,'5th Cycle APR Raw Data-Final'!$A$3:$A$1977,'SB35 Determination Data'!$K411,'5th Cycle APR Raw Data-Final'!$T$3:$T$1977,"&gt;="&amp;'SB35 Determination Data'!$F411,'5th Cycle APR Raw Data-Final'!$T$3:$T$1977,"&lt;="&amp;G411))</f>
        <v>28</v>
      </c>
      <c r="O411" s="100">
        <f>IF(AN411&lt;1,SUMIFS('5th Cycle APR Raw Data-Final'!I$3:I$1977,'5th Cycle APR Raw Data-Final'!$A$3:$A$1977,'SB35 Determination Data'!$K411,'5th Cycle APR Raw Data-Final'!$T$3:$T$1977,"&gt;="&amp;'SB35 Determination Data'!$F411,'5th Cycle APR Raw Data-Final'!$T$3:$T$1977,"&lt;"&amp;E411),SUMIFS('5th Cycle APR Raw Data-Final'!I$3:I$1977,'5th Cycle APR Raw Data-Final'!$A$3:$A$1977,'SB35 Determination Data'!$K411,'5th Cycle APR Raw Data-Final'!$T$3:$T$1977,"&gt;="&amp;'SB35 Determination Data'!$F411,'5th Cycle APR Raw Data-Final'!$T$3:$T$1977,"&lt;="&amp;G411))</f>
        <v>0</v>
      </c>
      <c r="P411" s="100">
        <f t="shared" si="208"/>
        <v>27</v>
      </c>
      <c r="Q411" s="112">
        <f t="shared" si="209"/>
        <v>0.50909090909090904</v>
      </c>
      <c r="R411" s="101">
        <f t="shared" si="210"/>
        <v>28</v>
      </c>
      <c r="S411" s="101">
        <f t="shared" si="211"/>
        <v>0</v>
      </c>
      <c r="T411" s="100">
        <f>VLOOKUP(K411,'5th Cycle APR Raw Data-Final'!$A$3:$P$1977,10,FALSE)</f>
        <v>32</v>
      </c>
      <c r="U411" s="100">
        <f>IF(AN411&lt;1,SUMIFS('5th Cycle APR Raw Data-Final'!K$3:K$1977,'5th Cycle APR Raw Data-Final'!$A$3:$A$1977,'SB35 Determination Data'!$K411,'5th Cycle APR Raw Data-Final'!$T$3:$T$1977,"&gt;="&amp;'SB35 Determination Data'!$F411,'5th Cycle APR Raw Data-Final'!$T$3:$T$1977,"&lt;"&amp;E411),SUMIFS('5th Cycle APR Raw Data-Final'!K$3:K$1977,'5th Cycle APR Raw Data-Final'!$A$3:$A$1977,'SB35 Determination Data'!$K411,'5th Cycle APR Raw Data-Final'!$T$3:$T$1977,"&gt;="&amp;'SB35 Determination Data'!$F411,'5th Cycle APR Raw Data-Final'!$T$3:$T$1977,"&lt;="&amp;G411))</f>
        <v>38</v>
      </c>
      <c r="V411" s="100">
        <f>IF(AN411&lt;1,SUMIFS('5th Cycle APR Raw Data-Final'!L$3:L$1977,'5th Cycle APR Raw Data-Final'!$A$3:$A$1977,'SB35 Determination Data'!$K411,'5th Cycle APR Raw Data-Final'!$T$3:$T$1977,"&gt;="&amp;'SB35 Determination Data'!$F411,'5th Cycle APR Raw Data-Final'!$T$3:$T$1977,"&lt;"&amp;E411),SUMIFS('5th Cycle APR Raw Data-Final'!L$3:L$1977,'5th Cycle APR Raw Data-Final'!$A$3:$A$1977,'SB35 Determination Data'!$K411,'5th Cycle APR Raw Data-Final'!$T$3:$T$1977,"&gt;="&amp;'SB35 Determination Data'!$F411,'5th Cycle APR Raw Data-Final'!$T$3:$T$1977,"&lt;="&amp;G411))</f>
        <v>4</v>
      </c>
      <c r="W411" s="100">
        <f>IF(AN411&lt;1,SUMIFS('5th Cycle APR Raw Data-Final'!M$3:M$1977,'5th Cycle APR Raw Data-Final'!$A$3:$A$1977,'SB35 Determination Data'!$K411,'5th Cycle APR Raw Data-Final'!$T$3:$T$1977,"&gt;="&amp;'SB35 Determination Data'!$F411,'5th Cycle APR Raw Data-Final'!$T$3:$T$1977,"&lt;"&amp;E411),SUMIFS('5th Cycle APR Raw Data-Final'!M$3:M$1977,'5th Cycle APR Raw Data-Final'!$A$3:$A$1977,'SB35 Determination Data'!$K411,'5th Cycle APR Raw Data-Final'!$T$3:$T$1977,"&gt;="&amp;'SB35 Determination Data'!$F411,'5th Cycle APR Raw Data-Final'!$T$3:$T$1977,"&lt;="&amp;G411))</f>
        <v>34</v>
      </c>
      <c r="X411" s="100">
        <f t="shared" si="212"/>
        <v>0</v>
      </c>
      <c r="Y411" s="100">
        <f t="shared" si="213"/>
        <v>38</v>
      </c>
      <c r="Z411" s="100">
        <f t="shared" si="214"/>
        <v>0</v>
      </c>
      <c r="AA411" s="112">
        <f t="shared" si="215"/>
        <v>1.1875</v>
      </c>
      <c r="AB411" s="112">
        <f t="shared" si="216"/>
        <v>1.1875</v>
      </c>
      <c r="AC411" s="100">
        <f>VLOOKUP(K411,'5th Cycle APR Raw Data-Final'!$A$3:$P$1977,14,FALSE)</f>
        <v>35</v>
      </c>
      <c r="AD411" s="100">
        <f>IF(AN411&lt;1,SUMIFS('5th Cycle APR Raw Data-Final'!$O$3:$O$1977,'5th Cycle APR Raw Data-Final'!$A$3:$A$1977,'SB35 Determination Data'!$K411,'5th Cycle APR Raw Data-Final'!$T$3:$T$1977,"&gt;="&amp;'SB35 Determination Data'!$F411,'5th Cycle APR Raw Data-Final'!$T$3:$T$1977,"&lt;"&amp;E411),SUMIFS('5th Cycle APR Raw Data-Final'!$O$3:$O$1977,'5th Cycle APR Raw Data-Final'!$A$3:$A$1977,'SB35 Determination Data'!$K411,'5th Cycle APR Raw Data-Final'!$T$3:$T$1977,"&gt;="&amp;'SB35 Determination Data'!$F411,'5th Cycle APR Raw Data-Final'!$T$3:$T$1977,"&lt;="&amp;G411))</f>
        <v>3</v>
      </c>
      <c r="AE411" s="100">
        <f t="shared" si="217"/>
        <v>32</v>
      </c>
      <c r="AF411" s="112">
        <f t="shared" si="218"/>
        <v>8.5714285714285715E-2</v>
      </c>
      <c r="AG411" s="100">
        <f>VLOOKUP(K411,'5th Cycle APR Raw Data-Final'!$A$3:$P$1977,16,FALSE)</f>
        <v>95</v>
      </c>
      <c r="AH411" s="100">
        <f>IF(AN411&lt;1,SUMIFS('5th Cycle APR Raw Data-Final'!$Q$3:$Q$1977,'5th Cycle APR Raw Data-Final'!$A$3:$A$1977,'SB35 Determination Data'!$K411,'5th Cycle APR Raw Data-Final'!$T$3:$T$1977,"&gt;="&amp;'SB35 Determination Data'!$F411,'5th Cycle APR Raw Data-Final'!$T$3:$T$1977,"&lt;"&amp;E411),SUMIFS('5th Cycle APR Raw Data-Final'!$Q$3:$Q$1977,'5th Cycle APR Raw Data-Final'!$A$3:$A$1977,'SB35 Determination Data'!$K411,'5th Cycle APR Raw Data-Final'!$T$3:$T$1977,"&gt;="&amp;'SB35 Determination Data'!$F411,'5th Cycle APR Raw Data-Final'!$T$3:$T$1977,"&lt;="&amp;G411))</f>
        <v>38</v>
      </c>
      <c r="AI411" s="100">
        <f t="shared" si="219"/>
        <v>57</v>
      </c>
      <c r="AJ411" s="112">
        <f t="shared" si="220"/>
        <v>0.4</v>
      </c>
      <c r="AK411" s="100">
        <f>VLOOKUP(K411,'5th Cycle APR Raw Data-Final'!$A$3:$R$1977,18,FALSE)</f>
        <v>217</v>
      </c>
      <c r="AL411" s="100">
        <f>IF(AN411&lt;1,SUMIFS('5th Cycle APR Raw Data-Final'!$S$3:$S$1977,'5th Cycle APR Raw Data-Final'!$A$3:$A$1977,'SB35 Determination Data'!$K411,'5th Cycle APR Raw Data-Final'!$T$3:$T$1977,"&gt;="&amp;'SB35 Determination Data'!$F411,'5th Cycle APR Raw Data-Final'!$T$3:$T$1977,"&lt;"&amp;E411),SUMIFS('5th Cycle APR Raw Data-Final'!$S$3:$S$1977,'5th Cycle APR Raw Data-Final'!$A$3:$A$1977,'SB35 Determination Data'!$K411,'5th Cycle APR Raw Data-Final'!$T$3:$T$1977,"&gt;="&amp;'SB35 Determination Data'!$F411,'5th Cycle APR Raw Data-Final'!$T$3:$T$1977,"&lt;="&amp;G411))</f>
        <v>107</v>
      </c>
      <c r="AM411" s="100">
        <f t="shared" si="221"/>
        <v>116</v>
      </c>
      <c r="AN411" s="114">
        <f t="shared" si="222"/>
        <v>0.5</v>
      </c>
      <c r="AO411" s="2" t="str">
        <f t="shared" si="223"/>
        <v>YES</v>
      </c>
      <c r="AP411" s="2" t="str">
        <f t="shared" si="224"/>
        <v>NO</v>
      </c>
      <c r="AQ411" s="2" t="str">
        <f t="shared" si="225"/>
        <v>NO</v>
      </c>
      <c r="AR411" s="124" t="str">
        <f>VLOOKUP(K411,'2018Submitted'!$A$2:$C$540,3,FALSE)</f>
        <v>Successful</v>
      </c>
      <c r="AS411" s="2" t="str">
        <f t="shared" si="226"/>
        <v>NO</v>
      </c>
      <c r="AT411" s="2" t="str">
        <f t="shared" si="227"/>
        <v>NO</v>
      </c>
    </row>
    <row r="412" spans="1:46" s="2" customFormat="1" ht="12.75" customHeight="1" x14ac:dyDescent="0.2">
      <c r="A412" s="2" t="s">
        <v>268</v>
      </c>
      <c r="B412" s="2" t="str">
        <f t="shared" si="200"/>
        <v>SAN FRANCISCO</v>
      </c>
      <c r="C412" s="71">
        <f t="shared" si="201"/>
        <v>0.5</v>
      </c>
      <c r="D412" s="72">
        <f t="shared" si="202"/>
        <v>8</v>
      </c>
      <c r="E412" s="99">
        <f t="shared" si="203"/>
        <v>2019</v>
      </c>
      <c r="F412" s="99">
        <f t="shared" si="204"/>
        <v>2015</v>
      </c>
      <c r="G412" s="99">
        <f t="shared" si="205"/>
        <v>2022</v>
      </c>
      <c r="H412" s="2" t="str">
        <f t="shared" si="206"/>
        <v>01/31/2015</v>
      </c>
      <c r="I412" s="2" t="str">
        <f t="shared" si="207"/>
        <v>01/31/2023</v>
      </c>
      <c r="J412" s="2" t="s">
        <v>8</v>
      </c>
      <c r="K412" s="113" t="s">
        <v>268</v>
      </c>
      <c r="L412" s="100">
        <f>VLOOKUP(K412,'5th Cycle APR Raw Data-Final'!$A$3:$P$1977,6,FALSE)</f>
        <v>6234</v>
      </c>
      <c r="M412" s="100">
        <f>IF(AN412&lt;1,SUMIFS('5th Cycle APR Raw Data-Final'!G$3:G$1977,'5th Cycle APR Raw Data-Final'!$A$3:$A$1977,'SB35 Determination Data'!$K412,'5th Cycle APR Raw Data-Final'!$T$3:$T$1977,"&gt;="&amp;'SB35 Determination Data'!$F412,'5th Cycle APR Raw Data-Final'!$T$3:$T$1977,"&lt;"&amp;E412),SUMIFS('5th Cycle APR Raw Data-Final'!G$3:G$1977,'5th Cycle APR Raw Data-Final'!$A$3:$A$1977,'SB35 Determination Data'!$K412,'5th Cycle APR Raw Data-Final'!$T$3:$T$1977,"&gt;="&amp;'SB35 Determination Data'!$F412,'5th Cycle APR Raw Data-Final'!$T$3:$T$1977,"&lt;="&amp;G412))</f>
        <v>1859</v>
      </c>
      <c r="N412" s="100">
        <f>IF(AN412&lt;1,SUMIFS('5th Cycle APR Raw Data-Final'!H$3:H$1977,'5th Cycle APR Raw Data-Final'!$A$3:$A$1977,'SB35 Determination Data'!$K412,'5th Cycle APR Raw Data-Final'!$T$3:$T$1977,"&gt;="&amp;'SB35 Determination Data'!$F412,'5th Cycle APR Raw Data-Final'!$T$3:$T$1977,"&lt;"&amp;E412),SUMIFS('5th Cycle APR Raw Data-Final'!H$3:H$1977,'5th Cycle APR Raw Data-Final'!$A$3:$A$1977,'SB35 Determination Data'!$K412,'5th Cycle APR Raw Data-Final'!$T$3:$T$1977,"&gt;="&amp;'SB35 Determination Data'!$F412,'5th Cycle APR Raw Data-Final'!$T$3:$T$1977,"&lt;="&amp;G412))</f>
        <v>1859</v>
      </c>
      <c r="O412" s="100">
        <f>IF(AN412&lt;1,SUMIFS('5th Cycle APR Raw Data-Final'!I$3:I$1977,'5th Cycle APR Raw Data-Final'!$A$3:$A$1977,'SB35 Determination Data'!$K412,'5th Cycle APR Raw Data-Final'!$T$3:$T$1977,"&gt;="&amp;'SB35 Determination Data'!$F412,'5th Cycle APR Raw Data-Final'!$T$3:$T$1977,"&lt;"&amp;E412),SUMIFS('5th Cycle APR Raw Data-Final'!I$3:I$1977,'5th Cycle APR Raw Data-Final'!$A$3:$A$1977,'SB35 Determination Data'!$K412,'5th Cycle APR Raw Data-Final'!$T$3:$T$1977,"&gt;="&amp;'SB35 Determination Data'!$F412,'5th Cycle APR Raw Data-Final'!$T$3:$T$1977,"&lt;="&amp;G412))</f>
        <v>0</v>
      </c>
      <c r="P412" s="100">
        <f t="shared" si="208"/>
        <v>4375</v>
      </c>
      <c r="Q412" s="112">
        <f t="shared" si="209"/>
        <v>0.29820340070580686</v>
      </c>
      <c r="R412" s="101">
        <f t="shared" si="210"/>
        <v>3117</v>
      </c>
      <c r="S412" s="101">
        <f t="shared" si="211"/>
        <v>0</v>
      </c>
      <c r="T412" s="100">
        <f>VLOOKUP(K412,'5th Cycle APR Raw Data-Final'!$A$3:$P$1977,10,FALSE)</f>
        <v>4639</v>
      </c>
      <c r="U412" s="100">
        <f>IF(AN412&lt;1,SUMIFS('5th Cycle APR Raw Data-Final'!K$3:K$1977,'5th Cycle APR Raw Data-Final'!$A$3:$A$1977,'SB35 Determination Data'!$K412,'5th Cycle APR Raw Data-Final'!$T$3:$T$1977,"&gt;="&amp;'SB35 Determination Data'!$F412,'5th Cycle APR Raw Data-Final'!$T$3:$T$1977,"&lt;"&amp;E412),SUMIFS('5th Cycle APR Raw Data-Final'!K$3:K$1977,'5th Cycle APR Raw Data-Final'!$A$3:$A$1977,'SB35 Determination Data'!$K412,'5th Cycle APR Raw Data-Final'!$T$3:$T$1977,"&gt;="&amp;'SB35 Determination Data'!$F412,'5th Cycle APR Raw Data-Final'!$T$3:$T$1977,"&lt;="&amp;G412))</f>
        <v>2258</v>
      </c>
      <c r="V412" s="100">
        <f>IF(AN412&lt;1,SUMIFS('5th Cycle APR Raw Data-Final'!L$3:L$1977,'5th Cycle APR Raw Data-Final'!$A$3:$A$1977,'SB35 Determination Data'!$K412,'5th Cycle APR Raw Data-Final'!$T$3:$T$1977,"&gt;="&amp;'SB35 Determination Data'!$F412,'5th Cycle APR Raw Data-Final'!$T$3:$T$1977,"&lt;"&amp;E412),SUMIFS('5th Cycle APR Raw Data-Final'!L$3:L$1977,'5th Cycle APR Raw Data-Final'!$A$3:$A$1977,'SB35 Determination Data'!$K412,'5th Cycle APR Raw Data-Final'!$T$3:$T$1977,"&gt;="&amp;'SB35 Determination Data'!$F412,'5th Cycle APR Raw Data-Final'!$T$3:$T$1977,"&lt;="&amp;G412))</f>
        <v>2258</v>
      </c>
      <c r="W412" s="100">
        <f>IF(AN412&lt;1,SUMIFS('5th Cycle APR Raw Data-Final'!M$3:M$1977,'5th Cycle APR Raw Data-Final'!$A$3:$A$1977,'SB35 Determination Data'!$K412,'5th Cycle APR Raw Data-Final'!$T$3:$T$1977,"&gt;="&amp;'SB35 Determination Data'!$F412,'5th Cycle APR Raw Data-Final'!$T$3:$T$1977,"&lt;"&amp;E412),SUMIFS('5th Cycle APR Raw Data-Final'!M$3:M$1977,'5th Cycle APR Raw Data-Final'!$A$3:$A$1977,'SB35 Determination Data'!$K412,'5th Cycle APR Raw Data-Final'!$T$3:$T$1977,"&gt;="&amp;'SB35 Determination Data'!$F412,'5th Cycle APR Raw Data-Final'!$T$3:$T$1977,"&lt;="&amp;G412))</f>
        <v>0</v>
      </c>
      <c r="X412" s="100">
        <f t="shared" si="212"/>
        <v>2381</v>
      </c>
      <c r="Y412" s="100">
        <f t="shared" si="213"/>
        <v>2258</v>
      </c>
      <c r="Z412" s="100">
        <f t="shared" si="214"/>
        <v>2381</v>
      </c>
      <c r="AA412" s="112">
        <f t="shared" si="215"/>
        <v>0.48674283250700584</v>
      </c>
      <c r="AB412" s="112">
        <f t="shared" si="216"/>
        <v>0.48674283250700584</v>
      </c>
      <c r="AC412" s="100">
        <f>VLOOKUP(K412,'5th Cycle APR Raw Data-Final'!$A$3:$P$1977,14,FALSE)</f>
        <v>5460</v>
      </c>
      <c r="AD412" s="100">
        <f>IF(AN412&lt;1,SUMIFS('5th Cycle APR Raw Data-Final'!$O$3:$O$1977,'5th Cycle APR Raw Data-Final'!$A$3:$A$1977,'SB35 Determination Data'!$K412,'5th Cycle APR Raw Data-Final'!$T$3:$T$1977,"&gt;="&amp;'SB35 Determination Data'!$F412,'5th Cycle APR Raw Data-Final'!$T$3:$T$1977,"&lt;"&amp;E412),SUMIFS('5th Cycle APR Raw Data-Final'!$O$3:$O$1977,'5th Cycle APR Raw Data-Final'!$A$3:$A$1977,'SB35 Determination Data'!$K412,'5th Cycle APR Raw Data-Final'!$T$3:$T$1977,"&gt;="&amp;'SB35 Determination Data'!$F412,'5th Cycle APR Raw Data-Final'!$T$3:$T$1977,"&lt;="&amp;G412))</f>
        <v>1283</v>
      </c>
      <c r="AE412" s="100">
        <f t="shared" si="217"/>
        <v>4177</v>
      </c>
      <c r="AF412" s="112">
        <f t="shared" si="218"/>
        <v>0.23498168498168498</v>
      </c>
      <c r="AG412" s="100">
        <f>VLOOKUP(K412,'5th Cycle APR Raw Data-Final'!$A$3:$P$1977,16,FALSE)</f>
        <v>12536</v>
      </c>
      <c r="AH412" s="100">
        <f>IF(AN412&lt;1,SUMIFS('5th Cycle APR Raw Data-Final'!$Q$3:$Q$1977,'5th Cycle APR Raw Data-Final'!$A$3:$A$1977,'SB35 Determination Data'!$K412,'5th Cycle APR Raw Data-Final'!$T$3:$T$1977,"&gt;="&amp;'SB35 Determination Data'!$F412,'5th Cycle APR Raw Data-Final'!$T$3:$T$1977,"&lt;"&amp;E412),SUMIFS('5th Cycle APR Raw Data-Final'!$Q$3:$Q$1977,'5th Cycle APR Raw Data-Final'!$A$3:$A$1977,'SB35 Determination Data'!$K412,'5th Cycle APR Raw Data-Final'!$T$3:$T$1977,"&gt;="&amp;'SB35 Determination Data'!$F412,'5th Cycle APR Raw Data-Final'!$T$3:$T$1977,"&lt;="&amp;G412))</f>
        <v>18232</v>
      </c>
      <c r="AI412" s="100">
        <f t="shared" si="219"/>
        <v>0</v>
      </c>
      <c r="AJ412" s="112">
        <f t="shared" si="220"/>
        <v>1.4543714103382259</v>
      </c>
      <c r="AK412" s="100">
        <f>VLOOKUP(K412,'5th Cycle APR Raw Data-Final'!$A$3:$R$1977,18,FALSE)</f>
        <v>28869</v>
      </c>
      <c r="AL412" s="100">
        <f>IF(AN412&lt;1,SUMIFS('5th Cycle APR Raw Data-Final'!$S$3:$S$1977,'5th Cycle APR Raw Data-Final'!$A$3:$A$1977,'SB35 Determination Data'!$K412,'5th Cycle APR Raw Data-Final'!$T$3:$T$1977,"&gt;="&amp;'SB35 Determination Data'!$F412,'5th Cycle APR Raw Data-Final'!$T$3:$T$1977,"&lt;"&amp;E412),SUMIFS('5th Cycle APR Raw Data-Final'!$S$3:$S$1977,'5th Cycle APR Raw Data-Final'!$A$3:$A$1977,'SB35 Determination Data'!$K412,'5th Cycle APR Raw Data-Final'!$T$3:$T$1977,"&gt;="&amp;'SB35 Determination Data'!$F412,'5th Cycle APR Raw Data-Final'!$T$3:$T$1977,"&lt;="&amp;G412))</f>
        <v>23632</v>
      </c>
      <c r="AM412" s="100">
        <f t="shared" si="221"/>
        <v>10933</v>
      </c>
      <c r="AN412" s="114">
        <f t="shared" si="222"/>
        <v>0.5</v>
      </c>
      <c r="AO412" s="2" t="str">
        <f t="shared" si="223"/>
        <v>NO</v>
      </c>
      <c r="AP412" s="2" t="str">
        <f t="shared" si="224"/>
        <v>YES</v>
      </c>
      <c r="AQ412" s="2" t="str">
        <f t="shared" si="225"/>
        <v>NO</v>
      </c>
      <c r="AR412" s="124" t="str">
        <f>VLOOKUP(K412,'2018Submitted'!$A$2:$C$540,3,FALSE)</f>
        <v>Successful</v>
      </c>
      <c r="AS412" s="2" t="str">
        <f t="shared" si="226"/>
        <v>NO</v>
      </c>
      <c r="AT412" s="2" t="str">
        <f t="shared" si="227"/>
        <v>YES</v>
      </c>
    </row>
    <row r="413" spans="1:46" s="2" customFormat="1" ht="12.75" customHeight="1" x14ac:dyDescent="0.2">
      <c r="A413" s="2" t="s">
        <v>5</v>
      </c>
      <c r="B413" s="2" t="str">
        <f t="shared" si="200"/>
        <v>SAN GABRIEL</v>
      </c>
      <c r="C413" s="71">
        <f t="shared" si="201"/>
        <v>0.625</v>
      </c>
      <c r="D413" s="72">
        <f t="shared" si="202"/>
        <v>8</v>
      </c>
      <c r="E413" s="99">
        <f t="shared" si="203"/>
        <v>2018</v>
      </c>
      <c r="F413" s="99">
        <f t="shared" si="204"/>
        <v>2014</v>
      </c>
      <c r="G413" s="99" t="str">
        <f t="shared" si="205"/>
        <v>2021</v>
      </c>
      <c r="H413" s="2" t="str">
        <f t="shared" si="206"/>
        <v>10/15/2013</v>
      </c>
      <c r="I413" s="2" t="str">
        <f t="shared" si="207"/>
        <v>10/15/2021</v>
      </c>
      <c r="J413" s="2" t="s">
        <v>3</v>
      </c>
      <c r="K413" s="113" t="s">
        <v>269</v>
      </c>
      <c r="L413" s="100">
        <f>VLOOKUP(K413,'5th Cycle APR Raw Data-Final'!$A$3:$P$1977,6,FALSE)</f>
        <v>236</v>
      </c>
      <c r="M413" s="100">
        <f>IF(AN413&lt;1,SUMIFS('5th Cycle APR Raw Data-Final'!G$3:G$1977,'5th Cycle APR Raw Data-Final'!$A$3:$A$1977,'SB35 Determination Data'!$K413,'5th Cycle APR Raw Data-Final'!$T$3:$T$1977,"&gt;="&amp;'SB35 Determination Data'!$F413,'5th Cycle APR Raw Data-Final'!$T$3:$T$1977,"&lt;"&amp;E413),SUMIFS('5th Cycle APR Raw Data-Final'!G$3:G$1977,'5th Cycle APR Raw Data-Final'!$A$3:$A$1977,'SB35 Determination Data'!$K413,'5th Cycle APR Raw Data-Final'!$T$3:$T$1977,"&gt;="&amp;'SB35 Determination Data'!$F413,'5th Cycle APR Raw Data-Final'!$T$3:$T$1977,"&lt;="&amp;G413))</f>
        <v>1</v>
      </c>
      <c r="N413" s="100">
        <f>IF(AN413&lt;1,SUMIFS('5th Cycle APR Raw Data-Final'!H$3:H$1977,'5th Cycle APR Raw Data-Final'!$A$3:$A$1977,'SB35 Determination Data'!$K413,'5th Cycle APR Raw Data-Final'!$T$3:$T$1977,"&gt;="&amp;'SB35 Determination Data'!$F413,'5th Cycle APR Raw Data-Final'!$T$3:$T$1977,"&lt;"&amp;E413),SUMIFS('5th Cycle APR Raw Data-Final'!H$3:H$1977,'5th Cycle APR Raw Data-Final'!$A$3:$A$1977,'SB35 Determination Data'!$K413,'5th Cycle APR Raw Data-Final'!$T$3:$T$1977,"&gt;="&amp;'SB35 Determination Data'!$F413,'5th Cycle APR Raw Data-Final'!$T$3:$T$1977,"&lt;="&amp;G413))</f>
        <v>0</v>
      </c>
      <c r="O413" s="100">
        <f>IF(AN413&lt;1,SUMIFS('5th Cycle APR Raw Data-Final'!I$3:I$1977,'5th Cycle APR Raw Data-Final'!$A$3:$A$1977,'SB35 Determination Data'!$K413,'5th Cycle APR Raw Data-Final'!$T$3:$T$1977,"&gt;="&amp;'SB35 Determination Data'!$F413,'5th Cycle APR Raw Data-Final'!$T$3:$T$1977,"&lt;"&amp;E413),SUMIFS('5th Cycle APR Raw Data-Final'!I$3:I$1977,'5th Cycle APR Raw Data-Final'!$A$3:$A$1977,'SB35 Determination Data'!$K413,'5th Cycle APR Raw Data-Final'!$T$3:$T$1977,"&gt;="&amp;'SB35 Determination Data'!$F413,'5th Cycle APR Raw Data-Final'!$T$3:$T$1977,"&lt;="&amp;G413))</f>
        <v>1</v>
      </c>
      <c r="P413" s="100">
        <f t="shared" si="208"/>
        <v>235</v>
      </c>
      <c r="Q413" s="112">
        <f t="shared" si="209"/>
        <v>4.2372881355932203E-3</v>
      </c>
      <c r="R413" s="101">
        <f t="shared" si="210"/>
        <v>118</v>
      </c>
      <c r="S413" s="101">
        <f t="shared" si="211"/>
        <v>0</v>
      </c>
      <c r="T413" s="100">
        <f>VLOOKUP(K413,'5th Cycle APR Raw Data-Final'!$A$3:$P$1977,10,FALSE)</f>
        <v>142</v>
      </c>
      <c r="U413" s="100">
        <f>IF(AN413&lt;1,SUMIFS('5th Cycle APR Raw Data-Final'!K$3:K$1977,'5th Cycle APR Raw Data-Final'!$A$3:$A$1977,'SB35 Determination Data'!$K413,'5th Cycle APR Raw Data-Final'!$T$3:$T$1977,"&gt;="&amp;'SB35 Determination Data'!$F413,'5th Cycle APR Raw Data-Final'!$T$3:$T$1977,"&lt;"&amp;E413),SUMIFS('5th Cycle APR Raw Data-Final'!K$3:K$1977,'5th Cycle APR Raw Data-Final'!$A$3:$A$1977,'SB35 Determination Data'!$K413,'5th Cycle APR Raw Data-Final'!$T$3:$T$1977,"&gt;="&amp;'SB35 Determination Data'!$F413,'5th Cycle APR Raw Data-Final'!$T$3:$T$1977,"&lt;="&amp;G413))</f>
        <v>2</v>
      </c>
      <c r="V413" s="100">
        <f>IF(AN413&lt;1,SUMIFS('5th Cycle APR Raw Data-Final'!L$3:L$1977,'5th Cycle APR Raw Data-Final'!$A$3:$A$1977,'SB35 Determination Data'!$K413,'5th Cycle APR Raw Data-Final'!$T$3:$T$1977,"&gt;="&amp;'SB35 Determination Data'!$F413,'5th Cycle APR Raw Data-Final'!$T$3:$T$1977,"&lt;"&amp;E413),SUMIFS('5th Cycle APR Raw Data-Final'!L$3:L$1977,'5th Cycle APR Raw Data-Final'!$A$3:$A$1977,'SB35 Determination Data'!$K413,'5th Cycle APR Raw Data-Final'!$T$3:$T$1977,"&gt;="&amp;'SB35 Determination Data'!$F413,'5th Cycle APR Raw Data-Final'!$T$3:$T$1977,"&lt;="&amp;G413))</f>
        <v>0</v>
      </c>
      <c r="W413" s="100">
        <f>IF(AN413&lt;1,SUMIFS('5th Cycle APR Raw Data-Final'!M$3:M$1977,'5th Cycle APR Raw Data-Final'!$A$3:$A$1977,'SB35 Determination Data'!$K413,'5th Cycle APR Raw Data-Final'!$T$3:$T$1977,"&gt;="&amp;'SB35 Determination Data'!$F413,'5th Cycle APR Raw Data-Final'!$T$3:$T$1977,"&lt;"&amp;E413),SUMIFS('5th Cycle APR Raw Data-Final'!M$3:M$1977,'5th Cycle APR Raw Data-Final'!$A$3:$A$1977,'SB35 Determination Data'!$K413,'5th Cycle APR Raw Data-Final'!$T$3:$T$1977,"&gt;="&amp;'SB35 Determination Data'!$F413,'5th Cycle APR Raw Data-Final'!$T$3:$T$1977,"&lt;="&amp;G413))</f>
        <v>2</v>
      </c>
      <c r="X413" s="100">
        <f t="shared" si="212"/>
        <v>140</v>
      </c>
      <c r="Y413" s="100">
        <f t="shared" si="213"/>
        <v>2</v>
      </c>
      <c r="Z413" s="100">
        <f t="shared" si="214"/>
        <v>140</v>
      </c>
      <c r="AA413" s="112">
        <f t="shared" si="215"/>
        <v>1.4084507042253521E-2</v>
      </c>
      <c r="AB413" s="112">
        <f t="shared" si="216"/>
        <v>1.4084507042253521E-2</v>
      </c>
      <c r="AC413" s="100">
        <f>VLOOKUP(K413,'5th Cycle APR Raw Data-Final'!$A$3:$P$1977,14,FALSE)</f>
        <v>154</v>
      </c>
      <c r="AD413" s="100">
        <f>IF(AN413&lt;1,SUMIFS('5th Cycle APR Raw Data-Final'!$O$3:$O$1977,'5th Cycle APR Raw Data-Final'!$A$3:$A$1977,'SB35 Determination Data'!$K413,'5th Cycle APR Raw Data-Final'!$T$3:$T$1977,"&gt;="&amp;'SB35 Determination Data'!$F413,'5th Cycle APR Raw Data-Final'!$T$3:$T$1977,"&lt;"&amp;E413),SUMIFS('5th Cycle APR Raw Data-Final'!$O$3:$O$1977,'5th Cycle APR Raw Data-Final'!$A$3:$A$1977,'SB35 Determination Data'!$K413,'5th Cycle APR Raw Data-Final'!$T$3:$T$1977,"&gt;="&amp;'SB35 Determination Data'!$F413,'5th Cycle APR Raw Data-Final'!$T$3:$T$1977,"&lt;="&amp;G413))</f>
        <v>93</v>
      </c>
      <c r="AE413" s="100">
        <f t="shared" si="217"/>
        <v>61</v>
      </c>
      <c r="AF413" s="112">
        <f t="shared" si="218"/>
        <v>0.60389610389610393</v>
      </c>
      <c r="AG413" s="100">
        <f>VLOOKUP(K413,'5th Cycle APR Raw Data-Final'!$A$3:$P$1977,16,FALSE)</f>
        <v>398</v>
      </c>
      <c r="AH413" s="100">
        <f>IF(AN413&lt;1,SUMIFS('5th Cycle APR Raw Data-Final'!$Q$3:$Q$1977,'5th Cycle APR Raw Data-Final'!$A$3:$A$1977,'SB35 Determination Data'!$K413,'5th Cycle APR Raw Data-Final'!$T$3:$T$1977,"&gt;="&amp;'SB35 Determination Data'!$F413,'5th Cycle APR Raw Data-Final'!$T$3:$T$1977,"&lt;"&amp;E413),SUMIFS('5th Cycle APR Raw Data-Final'!$Q$3:$Q$1977,'5th Cycle APR Raw Data-Final'!$A$3:$A$1977,'SB35 Determination Data'!$K413,'5th Cycle APR Raw Data-Final'!$T$3:$T$1977,"&gt;="&amp;'SB35 Determination Data'!$F413,'5th Cycle APR Raw Data-Final'!$T$3:$T$1977,"&lt;="&amp;G413))</f>
        <v>220</v>
      </c>
      <c r="AI413" s="100">
        <f t="shared" si="219"/>
        <v>178</v>
      </c>
      <c r="AJ413" s="112">
        <f t="shared" si="220"/>
        <v>0.55276381909547734</v>
      </c>
      <c r="AK413" s="100">
        <f>VLOOKUP(K413,'5th Cycle APR Raw Data-Final'!$A$3:$R$1977,18,FALSE)</f>
        <v>930</v>
      </c>
      <c r="AL413" s="100">
        <f>IF(AN413&lt;1,SUMIFS('5th Cycle APR Raw Data-Final'!$S$3:$S$1977,'5th Cycle APR Raw Data-Final'!$A$3:$A$1977,'SB35 Determination Data'!$K413,'5th Cycle APR Raw Data-Final'!$T$3:$T$1977,"&gt;="&amp;'SB35 Determination Data'!$F413,'5th Cycle APR Raw Data-Final'!$T$3:$T$1977,"&lt;"&amp;E413),SUMIFS('5th Cycle APR Raw Data-Final'!$S$3:$S$1977,'5th Cycle APR Raw Data-Final'!$A$3:$A$1977,'SB35 Determination Data'!$K413,'5th Cycle APR Raw Data-Final'!$T$3:$T$1977,"&gt;="&amp;'SB35 Determination Data'!$F413,'5th Cycle APR Raw Data-Final'!$T$3:$T$1977,"&lt;="&amp;G413))</f>
        <v>316</v>
      </c>
      <c r="AM413" s="100">
        <f t="shared" si="221"/>
        <v>614</v>
      </c>
      <c r="AN413" s="114">
        <f t="shared" si="222"/>
        <v>0.5</v>
      </c>
      <c r="AO413" s="2" t="str">
        <f t="shared" si="223"/>
        <v>NO</v>
      </c>
      <c r="AP413" s="2" t="str">
        <f t="shared" si="224"/>
        <v>YES</v>
      </c>
      <c r="AQ413" s="2" t="str">
        <f t="shared" si="225"/>
        <v>NO</v>
      </c>
      <c r="AR413" s="124" t="str">
        <f>VLOOKUP(K413,'2018Submitted'!$A$2:$C$540,3,FALSE)</f>
        <v>Successful</v>
      </c>
      <c r="AS413" s="2" t="str">
        <f t="shared" si="226"/>
        <v>NO</v>
      </c>
      <c r="AT413" s="2" t="str">
        <f t="shared" si="227"/>
        <v>YES</v>
      </c>
    </row>
    <row r="414" spans="1:46" s="2" customFormat="1" ht="12.75" customHeight="1" x14ac:dyDescent="0.2">
      <c r="A414" s="2" t="s">
        <v>35</v>
      </c>
      <c r="B414" s="2" t="str">
        <f t="shared" si="200"/>
        <v>SAN JACINTO</v>
      </c>
      <c r="C414" s="71">
        <f t="shared" si="201"/>
        <v>0.625</v>
      </c>
      <c r="D414" s="72">
        <f t="shared" si="202"/>
        <v>8</v>
      </c>
      <c r="E414" s="99">
        <f t="shared" si="203"/>
        <v>2018</v>
      </c>
      <c r="F414" s="99">
        <f t="shared" si="204"/>
        <v>2014</v>
      </c>
      <c r="G414" s="99" t="str">
        <f t="shared" si="205"/>
        <v>2021</v>
      </c>
      <c r="H414" s="2" t="str">
        <f t="shared" si="206"/>
        <v>10/15/2013</v>
      </c>
      <c r="I414" s="2" t="str">
        <f t="shared" si="207"/>
        <v>10/15/2021</v>
      </c>
      <c r="J414" s="2" t="s">
        <v>3</v>
      </c>
      <c r="K414" s="113" t="s">
        <v>270</v>
      </c>
      <c r="L414" s="100">
        <f>VLOOKUP(K414,'5th Cycle APR Raw Data-Final'!$A$3:$P$1977,6,FALSE)</f>
        <v>562</v>
      </c>
      <c r="M414" s="100">
        <f>IF(AN414&lt;1,SUMIFS('5th Cycle APR Raw Data-Final'!G$3:G$1977,'5th Cycle APR Raw Data-Final'!$A$3:$A$1977,'SB35 Determination Data'!$K414,'5th Cycle APR Raw Data-Final'!$T$3:$T$1977,"&gt;="&amp;'SB35 Determination Data'!$F414,'5th Cycle APR Raw Data-Final'!$T$3:$T$1977,"&lt;"&amp;E414),SUMIFS('5th Cycle APR Raw Data-Final'!G$3:G$1977,'5th Cycle APR Raw Data-Final'!$A$3:$A$1977,'SB35 Determination Data'!$K414,'5th Cycle APR Raw Data-Final'!$T$3:$T$1977,"&gt;="&amp;'SB35 Determination Data'!$F414,'5th Cycle APR Raw Data-Final'!$T$3:$T$1977,"&lt;="&amp;G414))</f>
        <v>0</v>
      </c>
      <c r="N414" s="100">
        <f>IF(AN414&lt;1,SUMIFS('5th Cycle APR Raw Data-Final'!H$3:H$1977,'5th Cycle APR Raw Data-Final'!$A$3:$A$1977,'SB35 Determination Data'!$K414,'5th Cycle APR Raw Data-Final'!$T$3:$T$1977,"&gt;="&amp;'SB35 Determination Data'!$F414,'5th Cycle APR Raw Data-Final'!$T$3:$T$1977,"&lt;"&amp;E414),SUMIFS('5th Cycle APR Raw Data-Final'!H$3:H$1977,'5th Cycle APR Raw Data-Final'!$A$3:$A$1977,'SB35 Determination Data'!$K414,'5th Cycle APR Raw Data-Final'!$T$3:$T$1977,"&gt;="&amp;'SB35 Determination Data'!$F414,'5th Cycle APR Raw Data-Final'!$T$3:$T$1977,"&lt;="&amp;G414))</f>
        <v>0</v>
      </c>
      <c r="O414" s="100">
        <f>IF(AN414&lt;1,SUMIFS('5th Cycle APR Raw Data-Final'!I$3:I$1977,'5th Cycle APR Raw Data-Final'!$A$3:$A$1977,'SB35 Determination Data'!$K414,'5th Cycle APR Raw Data-Final'!$T$3:$T$1977,"&gt;="&amp;'SB35 Determination Data'!$F414,'5th Cycle APR Raw Data-Final'!$T$3:$T$1977,"&lt;"&amp;E414),SUMIFS('5th Cycle APR Raw Data-Final'!I$3:I$1977,'5th Cycle APR Raw Data-Final'!$A$3:$A$1977,'SB35 Determination Data'!$K414,'5th Cycle APR Raw Data-Final'!$T$3:$T$1977,"&gt;="&amp;'SB35 Determination Data'!$F414,'5th Cycle APR Raw Data-Final'!$T$3:$T$1977,"&lt;="&amp;G414))</f>
        <v>0</v>
      </c>
      <c r="P414" s="100">
        <f t="shared" si="208"/>
        <v>562</v>
      </c>
      <c r="Q414" s="112">
        <f t="shared" si="209"/>
        <v>0</v>
      </c>
      <c r="R414" s="101">
        <f t="shared" si="210"/>
        <v>281</v>
      </c>
      <c r="S414" s="101">
        <f t="shared" si="211"/>
        <v>0</v>
      </c>
      <c r="T414" s="100">
        <f>VLOOKUP(K414,'5th Cycle APR Raw Data-Final'!$A$3:$P$1977,10,FALSE)</f>
        <v>394</v>
      </c>
      <c r="U414" s="100">
        <f>IF(AN414&lt;1,SUMIFS('5th Cycle APR Raw Data-Final'!K$3:K$1977,'5th Cycle APR Raw Data-Final'!$A$3:$A$1977,'SB35 Determination Data'!$K414,'5th Cycle APR Raw Data-Final'!$T$3:$T$1977,"&gt;="&amp;'SB35 Determination Data'!$F414,'5th Cycle APR Raw Data-Final'!$T$3:$T$1977,"&lt;"&amp;E414),SUMIFS('5th Cycle APR Raw Data-Final'!K$3:K$1977,'5th Cycle APR Raw Data-Final'!$A$3:$A$1977,'SB35 Determination Data'!$K414,'5th Cycle APR Raw Data-Final'!$T$3:$T$1977,"&gt;="&amp;'SB35 Determination Data'!$F414,'5th Cycle APR Raw Data-Final'!$T$3:$T$1977,"&lt;="&amp;G414))</f>
        <v>0</v>
      </c>
      <c r="V414" s="100">
        <f>IF(AN414&lt;1,SUMIFS('5th Cycle APR Raw Data-Final'!L$3:L$1977,'5th Cycle APR Raw Data-Final'!$A$3:$A$1977,'SB35 Determination Data'!$K414,'5th Cycle APR Raw Data-Final'!$T$3:$T$1977,"&gt;="&amp;'SB35 Determination Data'!$F414,'5th Cycle APR Raw Data-Final'!$T$3:$T$1977,"&lt;"&amp;E414),SUMIFS('5th Cycle APR Raw Data-Final'!L$3:L$1977,'5th Cycle APR Raw Data-Final'!$A$3:$A$1977,'SB35 Determination Data'!$K414,'5th Cycle APR Raw Data-Final'!$T$3:$T$1977,"&gt;="&amp;'SB35 Determination Data'!$F414,'5th Cycle APR Raw Data-Final'!$T$3:$T$1977,"&lt;="&amp;G414))</f>
        <v>0</v>
      </c>
      <c r="W414" s="100">
        <f>IF(AN414&lt;1,SUMIFS('5th Cycle APR Raw Data-Final'!M$3:M$1977,'5th Cycle APR Raw Data-Final'!$A$3:$A$1977,'SB35 Determination Data'!$K414,'5th Cycle APR Raw Data-Final'!$T$3:$T$1977,"&gt;="&amp;'SB35 Determination Data'!$F414,'5th Cycle APR Raw Data-Final'!$T$3:$T$1977,"&lt;"&amp;E414),SUMIFS('5th Cycle APR Raw Data-Final'!M$3:M$1977,'5th Cycle APR Raw Data-Final'!$A$3:$A$1977,'SB35 Determination Data'!$K414,'5th Cycle APR Raw Data-Final'!$T$3:$T$1977,"&gt;="&amp;'SB35 Determination Data'!$F414,'5th Cycle APR Raw Data-Final'!$T$3:$T$1977,"&lt;="&amp;G414))</f>
        <v>0</v>
      </c>
      <c r="X414" s="100">
        <f t="shared" si="212"/>
        <v>394</v>
      </c>
      <c r="Y414" s="100">
        <f t="shared" si="213"/>
        <v>0</v>
      </c>
      <c r="Z414" s="100">
        <f t="shared" si="214"/>
        <v>394</v>
      </c>
      <c r="AA414" s="112">
        <f t="shared" si="215"/>
        <v>0</v>
      </c>
      <c r="AB414" s="112">
        <f t="shared" si="216"/>
        <v>0</v>
      </c>
      <c r="AC414" s="100">
        <f>VLOOKUP(K414,'5th Cycle APR Raw Data-Final'!$A$3:$P$1977,14,FALSE)</f>
        <v>441</v>
      </c>
      <c r="AD414" s="100">
        <f>IF(AN414&lt;1,SUMIFS('5th Cycle APR Raw Data-Final'!$O$3:$O$1977,'5th Cycle APR Raw Data-Final'!$A$3:$A$1977,'SB35 Determination Data'!$K414,'5th Cycle APR Raw Data-Final'!$T$3:$T$1977,"&gt;="&amp;'SB35 Determination Data'!$F414,'5th Cycle APR Raw Data-Final'!$T$3:$T$1977,"&lt;"&amp;E414),SUMIFS('5th Cycle APR Raw Data-Final'!$O$3:$O$1977,'5th Cycle APR Raw Data-Final'!$A$3:$A$1977,'SB35 Determination Data'!$K414,'5th Cycle APR Raw Data-Final'!$T$3:$T$1977,"&gt;="&amp;'SB35 Determination Data'!$F414,'5th Cycle APR Raw Data-Final'!$T$3:$T$1977,"&lt;="&amp;G414))</f>
        <v>8</v>
      </c>
      <c r="AE414" s="100">
        <f t="shared" si="217"/>
        <v>433</v>
      </c>
      <c r="AF414" s="112">
        <f t="shared" si="218"/>
        <v>1.8140589569160998E-2</v>
      </c>
      <c r="AG414" s="100">
        <f>VLOOKUP(K414,'5th Cycle APR Raw Data-Final'!$A$3:$P$1977,16,FALSE)</f>
        <v>1036</v>
      </c>
      <c r="AH414" s="100">
        <f>IF(AN414&lt;1,SUMIFS('5th Cycle APR Raw Data-Final'!$Q$3:$Q$1977,'5th Cycle APR Raw Data-Final'!$A$3:$A$1977,'SB35 Determination Data'!$K414,'5th Cycle APR Raw Data-Final'!$T$3:$T$1977,"&gt;="&amp;'SB35 Determination Data'!$F414,'5th Cycle APR Raw Data-Final'!$T$3:$T$1977,"&lt;"&amp;E414),SUMIFS('5th Cycle APR Raw Data-Final'!$Q$3:$Q$1977,'5th Cycle APR Raw Data-Final'!$A$3:$A$1977,'SB35 Determination Data'!$K414,'5th Cycle APR Raw Data-Final'!$T$3:$T$1977,"&gt;="&amp;'SB35 Determination Data'!$F414,'5th Cycle APR Raw Data-Final'!$T$3:$T$1977,"&lt;="&amp;G414))</f>
        <v>318</v>
      </c>
      <c r="AI414" s="100">
        <f t="shared" si="219"/>
        <v>718</v>
      </c>
      <c r="AJ414" s="112">
        <f t="shared" si="220"/>
        <v>0.30694980694980695</v>
      </c>
      <c r="AK414" s="100">
        <f>VLOOKUP(K414,'5th Cycle APR Raw Data-Final'!$A$3:$R$1977,18,FALSE)</f>
        <v>2433</v>
      </c>
      <c r="AL414" s="100">
        <f>IF(AN414&lt;1,SUMIFS('5th Cycle APR Raw Data-Final'!$S$3:$S$1977,'5th Cycle APR Raw Data-Final'!$A$3:$A$1977,'SB35 Determination Data'!$K414,'5th Cycle APR Raw Data-Final'!$T$3:$T$1977,"&gt;="&amp;'SB35 Determination Data'!$F414,'5th Cycle APR Raw Data-Final'!$T$3:$T$1977,"&lt;"&amp;E414),SUMIFS('5th Cycle APR Raw Data-Final'!$S$3:$S$1977,'5th Cycle APR Raw Data-Final'!$A$3:$A$1977,'SB35 Determination Data'!$K414,'5th Cycle APR Raw Data-Final'!$T$3:$T$1977,"&gt;="&amp;'SB35 Determination Data'!$F414,'5th Cycle APR Raw Data-Final'!$T$3:$T$1977,"&lt;="&amp;G414))</f>
        <v>326</v>
      </c>
      <c r="AM414" s="100">
        <f t="shared" si="221"/>
        <v>2107</v>
      </c>
      <c r="AN414" s="114">
        <f t="shared" si="222"/>
        <v>0.5</v>
      </c>
      <c r="AO414" s="2" t="str">
        <f t="shared" si="223"/>
        <v>YES</v>
      </c>
      <c r="AP414" s="2" t="str">
        <f t="shared" si="224"/>
        <v>NO</v>
      </c>
      <c r="AQ414" s="2" t="str">
        <f t="shared" si="225"/>
        <v>NO</v>
      </c>
      <c r="AR414" s="124" t="str">
        <f>VLOOKUP(K414,'2018Submitted'!$A$2:$C$540,3,FALSE)</f>
        <v>Successful</v>
      </c>
      <c r="AS414" s="2" t="str">
        <f t="shared" si="226"/>
        <v>NO</v>
      </c>
      <c r="AT414" s="2" t="str">
        <f t="shared" si="227"/>
        <v>NO</v>
      </c>
    </row>
    <row r="415" spans="1:46" s="2" customFormat="1" x14ac:dyDescent="0.2">
      <c r="A415" s="2" t="s">
        <v>82</v>
      </c>
      <c r="B415" s="2" t="str">
        <f t="shared" si="200"/>
        <v>SAN JOAQUIN</v>
      </c>
      <c r="C415" s="71">
        <f t="shared" si="201"/>
        <v>0.375</v>
      </c>
      <c r="D415" s="72">
        <f t="shared" si="202"/>
        <v>8</v>
      </c>
      <c r="E415" s="99">
        <f t="shared" si="203"/>
        <v>2020</v>
      </c>
      <c r="F415" s="99">
        <f t="shared" si="204"/>
        <v>2016</v>
      </c>
      <c r="G415" s="99" t="str">
        <f t="shared" si="205"/>
        <v>2023</v>
      </c>
      <c r="H415" s="2" t="str">
        <f t="shared" si="206"/>
        <v>12/31/2015</v>
      </c>
      <c r="I415" s="2" t="str">
        <f t="shared" si="207"/>
        <v>12/31/2023</v>
      </c>
      <c r="J415" s="2" t="s">
        <v>26</v>
      </c>
      <c r="K415" s="113" t="s">
        <v>946</v>
      </c>
      <c r="L415" s="100">
        <f>VLOOKUP(K415,'5th Cycle APR Raw Data-Final'!$A$3:$P$1977,6,FALSE)</f>
        <v>103</v>
      </c>
      <c r="M415" s="100">
        <f>IF(AN415&lt;1,SUMIFS('5th Cycle APR Raw Data-Final'!G$3:G$1977,'5th Cycle APR Raw Data-Final'!$A$3:$A$1977,'SB35 Determination Data'!$K415,'5th Cycle APR Raw Data-Final'!$T$3:$T$1977,"&gt;="&amp;'SB35 Determination Data'!$F415,'5th Cycle APR Raw Data-Final'!$T$3:$T$1977,"&lt;"&amp;E415),SUMIFS('5th Cycle APR Raw Data-Final'!G$3:G$1977,'5th Cycle APR Raw Data-Final'!$A$3:$A$1977,'SB35 Determination Data'!$K415,'5th Cycle APR Raw Data-Final'!$T$3:$T$1977,"&gt;="&amp;'SB35 Determination Data'!$F415,'5th Cycle APR Raw Data-Final'!$T$3:$T$1977,"&lt;="&amp;G415))</f>
        <v>0</v>
      </c>
      <c r="N415" s="100">
        <f>IF(AN415&lt;1,SUMIFS('5th Cycle APR Raw Data-Final'!H$3:H$1977,'5th Cycle APR Raw Data-Final'!$A$3:$A$1977,'SB35 Determination Data'!$K415,'5th Cycle APR Raw Data-Final'!$T$3:$T$1977,"&gt;="&amp;'SB35 Determination Data'!$F415,'5th Cycle APR Raw Data-Final'!$T$3:$T$1977,"&lt;"&amp;E415),SUMIFS('5th Cycle APR Raw Data-Final'!H$3:H$1977,'5th Cycle APR Raw Data-Final'!$A$3:$A$1977,'SB35 Determination Data'!$K415,'5th Cycle APR Raw Data-Final'!$T$3:$T$1977,"&gt;="&amp;'SB35 Determination Data'!$F415,'5th Cycle APR Raw Data-Final'!$T$3:$T$1977,"&lt;="&amp;G415))</f>
        <v>0</v>
      </c>
      <c r="O415" s="100">
        <f>IF(AN415&lt;1,SUMIFS('5th Cycle APR Raw Data-Final'!I$3:I$1977,'5th Cycle APR Raw Data-Final'!$A$3:$A$1977,'SB35 Determination Data'!$K415,'5th Cycle APR Raw Data-Final'!$T$3:$T$1977,"&gt;="&amp;'SB35 Determination Data'!$F415,'5th Cycle APR Raw Data-Final'!$T$3:$T$1977,"&lt;"&amp;E415),SUMIFS('5th Cycle APR Raw Data-Final'!I$3:I$1977,'5th Cycle APR Raw Data-Final'!$A$3:$A$1977,'SB35 Determination Data'!$K415,'5th Cycle APR Raw Data-Final'!$T$3:$T$1977,"&gt;="&amp;'SB35 Determination Data'!$F415,'5th Cycle APR Raw Data-Final'!$T$3:$T$1977,"&lt;="&amp;G415))</f>
        <v>0</v>
      </c>
      <c r="P415" s="100">
        <f t="shared" si="208"/>
        <v>103</v>
      </c>
      <c r="Q415" s="112">
        <f t="shared" si="209"/>
        <v>0</v>
      </c>
      <c r="R415" s="101">
        <f t="shared" si="210"/>
        <v>39</v>
      </c>
      <c r="S415" s="101">
        <f t="shared" si="211"/>
        <v>0</v>
      </c>
      <c r="T415" s="100">
        <f>VLOOKUP(K415,'5th Cycle APR Raw Data-Final'!$A$3:$P$1977,10,FALSE)</f>
        <v>36</v>
      </c>
      <c r="U415" s="100">
        <f>IF(AN415&lt;1,SUMIFS('5th Cycle APR Raw Data-Final'!K$3:K$1977,'5th Cycle APR Raw Data-Final'!$A$3:$A$1977,'SB35 Determination Data'!$K415,'5th Cycle APR Raw Data-Final'!$T$3:$T$1977,"&gt;="&amp;'SB35 Determination Data'!$F415,'5th Cycle APR Raw Data-Final'!$T$3:$T$1977,"&lt;"&amp;E415),SUMIFS('5th Cycle APR Raw Data-Final'!K$3:K$1977,'5th Cycle APR Raw Data-Final'!$A$3:$A$1977,'SB35 Determination Data'!$K415,'5th Cycle APR Raw Data-Final'!$T$3:$T$1977,"&gt;="&amp;'SB35 Determination Data'!$F415,'5th Cycle APR Raw Data-Final'!$T$3:$T$1977,"&lt;="&amp;G415))</f>
        <v>0</v>
      </c>
      <c r="V415" s="100">
        <f>IF(AN415&lt;1,SUMIFS('5th Cycle APR Raw Data-Final'!L$3:L$1977,'5th Cycle APR Raw Data-Final'!$A$3:$A$1977,'SB35 Determination Data'!$K415,'5th Cycle APR Raw Data-Final'!$T$3:$T$1977,"&gt;="&amp;'SB35 Determination Data'!$F415,'5th Cycle APR Raw Data-Final'!$T$3:$T$1977,"&lt;"&amp;E415),SUMIFS('5th Cycle APR Raw Data-Final'!L$3:L$1977,'5th Cycle APR Raw Data-Final'!$A$3:$A$1977,'SB35 Determination Data'!$K415,'5th Cycle APR Raw Data-Final'!$T$3:$T$1977,"&gt;="&amp;'SB35 Determination Data'!$F415,'5th Cycle APR Raw Data-Final'!$T$3:$T$1977,"&lt;="&amp;G415))</f>
        <v>0</v>
      </c>
      <c r="W415" s="100">
        <f>IF(AN415&lt;1,SUMIFS('5th Cycle APR Raw Data-Final'!M$3:M$1977,'5th Cycle APR Raw Data-Final'!$A$3:$A$1977,'SB35 Determination Data'!$K415,'5th Cycle APR Raw Data-Final'!$T$3:$T$1977,"&gt;="&amp;'SB35 Determination Data'!$F415,'5th Cycle APR Raw Data-Final'!$T$3:$T$1977,"&lt;"&amp;E415),SUMIFS('5th Cycle APR Raw Data-Final'!M$3:M$1977,'5th Cycle APR Raw Data-Final'!$A$3:$A$1977,'SB35 Determination Data'!$K415,'5th Cycle APR Raw Data-Final'!$T$3:$T$1977,"&gt;="&amp;'SB35 Determination Data'!$F415,'5th Cycle APR Raw Data-Final'!$T$3:$T$1977,"&lt;="&amp;G415))</f>
        <v>0</v>
      </c>
      <c r="X415" s="100">
        <f t="shared" si="212"/>
        <v>36</v>
      </c>
      <c r="Y415" s="100">
        <f t="shared" si="213"/>
        <v>0</v>
      </c>
      <c r="Z415" s="100">
        <f t="shared" si="214"/>
        <v>36</v>
      </c>
      <c r="AA415" s="112">
        <f t="shared" si="215"/>
        <v>0</v>
      </c>
      <c r="AB415" s="112">
        <f t="shared" si="216"/>
        <v>0</v>
      </c>
      <c r="AC415" s="100">
        <f>VLOOKUP(K415,'5th Cycle APR Raw Data-Final'!$A$3:$P$1977,14,FALSE)</f>
        <v>35</v>
      </c>
      <c r="AD415" s="100">
        <f>IF(AN415&lt;1,SUMIFS('5th Cycle APR Raw Data-Final'!$O$3:$O$1977,'5th Cycle APR Raw Data-Final'!$A$3:$A$1977,'SB35 Determination Data'!$K415,'5th Cycle APR Raw Data-Final'!$T$3:$T$1977,"&gt;="&amp;'SB35 Determination Data'!$F415,'5th Cycle APR Raw Data-Final'!$T$3:$T$1977,"&lt;"&amp;E415),SUMIFS('5th Cycle APR Raw Data-Final'!$O$3:$O$1977,'5th Cycle APR Raw Data-Final'!$A$3:$A$1977,'SB35 Determination Data'!$K415,'5th Cycle APR Raw Data-Final'!$T$3:$T$1977,"&gt;="&amp;'SB35 Determination Data'!$F415,'5th Cycle APR Raw Data-Final'!$T$3:$T$1977,"&lt;="&amp;G415))</f>
        <v>0</v>
      </c>
      <c r="AE415" s="100">
        <f t="shared" si="217"/>
        <v>35</v>
      </c>
      <c r="AF415" s="112">
        <f t="shared" si="218"/>
        <v>0</v>
      </c>
      <c r="AG415" s="100">
        <f>VLOOKUP(K415,'5th Cycle APR Raw Data-Final'!$A$3:$P$1977,16,FALSE)</f>
        <v>204</v>
      </c>
      <c r="AH415" s="100">
        <f>IF(AN415&lt;1,SUMIFS('5th Cycle APR Raw Data-Final'!$Q$3:$Q$1977,'5th Cycle APR Raw Data-Final'!$A$3:$A$1977,'SB35 Determination Data'!$K415,'5th Cycle APR Raw Data-Final'!$T$3:$T$1977,"&gt;="&amp;'SB35 Determination Data'!$F415,'5th Cycle APR Raw Data-Final'!$T$3:$T$1977,"&lt;"&amp;E415),SUMIFS('5th Cycle APR Raw Data-Final'!$Q$3:$Q$1977,'5th Cycle APR Raw Data-Final'!$A$3:$A$1977,'SB35 Determination Data'!$K415,'5th Cycle APR Raw Data-Final'!$T$3:$T$1977,"&gt;="&amp;'SB35 Determination Data'!$F415,'5th Cycle APR Raw Data-Final'!$T$3:$T$1977,"&lt;="&amp;G415))</f>
        <v>0</v>
      </c>
      <c r="AI415" s="100">
        <f t="shared" si="219"/>
        <v>204</v>
      </c>
      <c r="AJ415" s="112">
        <f t="shared" si="220"/>
        <v>0</v>
      </c>
      <c r="AK415" s="100">
        <f>VLOOKUP(K415,'5th Cycle APR Raw Data-Final'!$A$3:$R$1977,18,FALSE)</f>
        <v>378</v>
      </c>
      <c r="AL415" s="100">
        <f>IF(AN415&lt;1,SUMIFS('5th Cycle APR Raw Data-Final'!$S$3:$S$1977,'5th Cycle APR Raw Data-Final'!$A$3:$A$1977,'SB35 Determination Data'!$K415,'5th Cycle APR Raw Data-Final'!$T$3:$T$1977,"&gt;="&amp;'SB35 Determination Data'!$F415,'5th Cycle APR Raw Data-Final'!$T$3:$T$1977,"&lt;"&amp;E415),SUMIFS('5th Cycle APR Raw Data-Final'!$S$3:$S$1977,'5th Cycle APR Raw Data-Final'!$A$3:$A$1977,'SB35 Determination Data'!$K415,'5th Cycle APR Raw Data-Final'!$T$3:$T$1977,"&gt;="&amp;'SB35 Determination Data'!$F415,'5th Cycle APR Raw Data-Final'!$T$3:$T$1977,"&lt;="&amp;G415))</f>
        <v>0</v>
      </c>
      <c r="AM415" s="100">
        <f t="shared" si="221"/>
        <v>378</v>
      </c>
      <c r="AN415" s="114">
        <f t="shared" si="222"/>
        <v>0.375</v>
      </c>
      <c r="AO415" s="2" t="str">
        <f t="shared" si="223"/>
        <v>YES</v>
      </c>
      <c r="AP415" s="2" t="str">
        <f t="shared" si="224"/>
        <v>NO</v>
      </c>
      <c r="AQ415" s="2" t="str">
        <f t="shared" si="225"/>
        <v>NO</v>
      </c>
      <c r="AR415" s="124" t="str">
        <f>VLOOKUP(K415,'2018Submitted'!$A$2:$C$540,3,FALSE)</f>
        <v>Successful</v>
      </c>
      <c r="AS415" s="2" t="str">
        <f t="shared" si="226"/>
        <v>NO</v>
      </c>
      <c r="AT415" s="2" t="str">
        <f t="shared" si="227"/>
        <v>NO</v>
      </c>
    </row>
    <row r="416" spans="1:46" x14ac:dyDescent="0.2">
      <c r="A416" s="2" t="s">
        <v>946</v>
      </c>
      <c r="B416" s="2" t="str">
        <f t="shared" si="200"/>
        <v>SAN JOAQUIN COUNTY</v>
      </c>
      <c r="C416" s="71">
        <f t="shared" si="201"/>
        <v>0.375</v>
      </c>
      <c r="D416" s="72">
        <f t="shared" si="202"/>
        <v>8</v>
      </c>
      <c r="E416" s="99">
        <f t="shared" si="203"/>
        <v>2020</v>
      </c>
      <c r="F416" s="99">
        <f t="shared" si="204"/>
        <v>2016</v>
      </c>
      <c r="G416" s="99" t="str">
        <f t="shared" si="205"/>
        <v>2023</v>
      </c>
      <c r="H416" s="2" t="str">
        <f t="shared" si="206"/>
        <v>12/31/2015</v>
      </c>
      <c r="I416" s="2" t="str">
        <f t="shared" si="207"/>
        <v>12/31/2023</v>
      </c>
      <c r="J416" s="2" t="s">
        <v>26</v>
      </c>
      <c r="K416" s="113" t="s">
        <v>1077</v>
      </c>
      <c r="L416" s="100">
        <f>VLOOKUP(K416,'5th Cycle APR Raw Data-Final'!$A$3:$P$1977,6,FALSE)</f>
        <v>2496</v>
      </c>
      <c r="M416" s="100">
        <f>IF(AN416&lt;1,SUMIFS('5th Cycle APR Raw Data-Final'!G$3:G$1977,'5th Cycle APR Raw Data-Final'!$A$3:$A$1977,'SB35 Determination Data'!$K416,'5th Cycle APR Raw Data-Final'!$T$3:$T$1977,"&gt;="&amp;'SB35 Determination Data'!$F416,'5th Cycle APR Raw Data-Final'!$T$3:$T$1977,"&lt;"&amp;E416),SUMIFS('5th Cycle APR Raw Data-Final'!G$3:G$1977,'5th Cycle APR Raw Data-Final'!$A$3:$A$1977,'SB35 Determination Data'!$K416,'5th Cycle APR Raw Data-Final'!$T$3:$T$1977,"&gt;="&amp;'SB35 Determination Data'!$F416,'5th Cycle APR Raw Data-Final'!$T$3:$T$1977,"&lt;="&amp;G416))</f>
        <v>11</v>
      </c>
      <c r="N416" s="100">
        <f>IF(AN416&lt;1,SUMIFS('5th Cycle APR Raw Data-Final'!H$3:H$1977,'5th Cycle APR Raw Data-Final'!$A$3:$A$1977,'SB35 Determination Data'!$K416,'5th Cycle APR Raw Data-Final'!$T$3:$T$1977,"&gt;="&amp;'SB35 Determination Data'!$F416,'5th Cycle APR Raw Data-Final'!$T$3:$T$1977,"&lt;"&amp;E416),SUMIFS('5th Cycle APR Raw Data-Final'!H$3:H$1977,'5th Cycle APR Raw Data-Final'!$A$3:$A$1977,'SB35 Determination Data'!$K416,'5th Cycle APR Raw Data-Final'!$T$3:$T$1977,"&gt;="&amp;'SB35 Determination Data'!$F416,'5th Cycle APR Raw Data-Final'!$T$3:$T$1977,"&lt;="&amp;G416))</f>
        <v>0</v>
      </c>
      <c r="O416" s="100">
        <f>IF(AN416&lt;1,SUMIFS('5th Cycle APR Raw Data-Final'!I$3:I$1977,'5th Cycle APR Raw Data-Final'!$A$3:$A$1977,'SB35 Determination Data'!$K416,'5th Cycle APR Raw Data-Final'!$T$3:$T$1977,"&gt;="&amp;'SB35 Determination Data'!$F416,'5th Cycle APR Raw Data-Final'!$T$3:$T$1977,"&lt;"&amp;E416),SUMIFS('5th Cycle APR Raw Data-Final'!I$3:I$1977,'5th Cycle APR Raw Data-Final'!$A$3:$A$1977,'SB35 Determination Data'!$K416,'5th Cycle APR Raw Data-Final'!$T$3:$T$1977,"&gt;="&amp;'SB35 Determination Data'!$F416,'5th Cycle APR Raw Data-Final'!$T$3:$T$1977,"&lt;="&amp;G416))</f>
        <v>11</v>
      </c>
      <c r="P416" s="100">
        <f t="shared" si="208"/>
        <v>2485</v>
      </c>
      <c r="Q416" s="112">
        <f t="shared" si="209"/>
        <v>4.407051282051282E-3</v>
      </c>
      <c r="R416" s="101">
        <f t="shared" si="210"/>
        <v>936</v>
      </c>
      <c r="S416" s="101">
        <f t="shared" si="211"/>
        <v>0</v>
      </c>
      <c r="T416" s="100">
        <f>VLOOKUP(K416,'5th Cycle APR Raw Data-Final'!$A$3:$P$1977,10,FALSE)</f>
        <v>1727</v>
      </c>
      <c r="U416" s="100">
        <f>IF(AN416&lt;1,SUMIFS('5th Cycle APR Raw Data-Final'!K$3:K$1977,'5th Cycle APR Raw Data-Final'!$A$3:$A$1977,'SB35 Determination Data'!$K416,'5th Cycle APR Raw Data-Final'!$T$3:$T$1977,"&gt;="&amp;'SB35 Determination Data'!$F416,'5th Cycle APR Raw Data-Final'!$T$3:$T$1977,"&lt;"&amp;E416),SUMIFS('5th Cycle APR Raw Data-Final'!K$3:K$1977,'5th Cycle APR Raw Data-Final'!$A$3:$A$1977,'SB35 Determination Data'!$K416,'5th Cycle APR Raw Data-Final'!$T$3:$T$1977,"&gt;="&amp;'SB35 Determination Data'!$F416,'5th Cycle APR Raw Data-Final'!$T$3:$T$1977,"&lt;="&amp;G416))</f>
        <v>260</v>
      </c>
      <c r="V416" s="100">
        <f>IF(AN416&lt;1,SUMIFS('5th Cycle APR Raw Data-Final'!L$3:L$1977,'5th Cycle APR Raw Data-Final'!$A$3:$A$1977,'SB35 Determination Data'!$K416,'5th Cycle APR Raw Data-Final'!$T$3:$T$1977,"&gt;="&amp;'SB35 Determination Data'!$F416,'5th Cycle APR Raw Data-Final'!$T$3:$T$1977,"&lt;"&amp;E416),SUMIFS('5th Cycle APR Raw Data-Final'!L$3:L$1977,'5th Cycle APR Raw Data-Final'!$A$3:$A$1977,'SB35 Determination Data'!$K416,'5th Cycle APR Raw Data-Final'!$T$3:$T$1977,"&gt;="&amp;'SB35 Determination Data'!$F416,'5th Cycle APR Raw Data-Final'!$T$3:$T$1977,"&lt;="&amp;G416))</f>
        <v>80</v>
      </c>
      <c r="W416" s="100">
        <f>IF(AN416&lt;1,SUMIFS('5th Cycle APR Raw Data-Final'!M$3:M$1977,'5th Cycle APR Raw Data-Final'!$A$3:$A$1977,'SB35 Determination Data'!$K416,'5th Cycle APR Raw Data-Final'!$T$3:$T$1977,"&gt;="&amp;'SB35 Determination Data'!$F416,'5th Cycle APR Raw Data-Final'!$T$3:$T$1977,"&lt;"&amp;E416),SUMIFS('5th Cycle APR Raw Data-Final'!M$3:M$1977,'5th Cycle APR Raw Data-Final'!$A$3:$A$1977,'SB35 Determination Data'!$K416,'5th Cycle APR Raw Data-Final'!$T$3:$T$1977,"&gt;="&amp;'SB35 Determination Data'!$F416,'5th Cycle APR Raw Data-Final'!$T$3:$T$1977,"&lt;="&amp;G416))</f>
        <v>180</v>
      </c>
      <c r="X416" s="100">
        <f t="shared" si="212"/>
        <v>1467</v>
      </c>
      <c r="Y416" s="100">
        <f t="shared" si="213"/>
        <v>260</v>
      </c>
      <c r="Z416" s="100">
        <f t="shared" si="214"/>
        <v>1467</v>
      </c>
      <c r="AA416" s="112">
        <f t="shared" si="215"/>
        <v>0.15055008685581933</v>
      </c>
      <c r="AB416" s="112">
        <f t="shared" si="216"/>
        <v>0.15055008685581933</v>
      </c>
      <c r="AC416" s="100">
        <f>VLOOKUP(K416,'5th Cycle APR Raw Data-Final'!$A$3:$P$1977,14,FALSE)</f>
        <v>1724</v>
      </c>
      <c r="AD416" s="100">
        <f>IF(AN416&lt;1,SUMIFS('5th Cycle APR Raw Data-Final'!$O$3:$O$1977,'5th Cycle APR Raw Data-Final'!$A$3:$A$1977,'SB35 Determination Data'!$K416,'5th Cycle APR Raw Data-Final'!$T$3:$T$1977,"&gt;="&amp;'SB35 Determination Data'!$F416,'5th Cycle APR Raw Data-Final'!$T$3:$T$1977,"&lt;"&amp;E416),SUMIFS('5th Cycle APR Raw Data-Final'!$O$3:$O$1977,'5th Cycle APR Raw Data-Final'!$A$3:$A$1977,'SB35 Determination Data'!$K416,'5th Cycle APR Raw Data-Final'!$T$3:$T$1977,"&gt;="&amp;'SB35 Determination Data'!$F416,'5th Cycle APR Raw Data-Final'!$T$3:$T$1977,"&lt;="&amp;G416))</f>
        <v>279</v>
      </c>
      <c r="AE416" s="100">
        <f t="shared" si="217"/>
        <v>1445</v>
      </c>
      <c r="AF416" s="112">
        <f t="shared" si="218"/>
        <v>0.16183294663573086</v>
      </c>
      <c r="AG416" s="100">
        <f>VLOOKUP(K416,'5th Cycle APR Raw Data-Final'!$A$3:$P$1977,16,FALSE)</f>
        <v>4220</v>
      </c>
      <c r="AH416" s="100">
        <f>IF(AN416&lt;1,SUMIFS('5th Cycle APR Raw Data-Final'!$Q$3:$Q$1977,'5th Cycle APR Raw Data-Final'!$A$3:$A$1977,'SB35 Determination Data'!$K416,'5th Cycle APR Raw Data-Final'!$T$3:$T$1977,"&gt;="&amp;'SB35 Determination Data'!$F416,'5th Cycle APR Raw Data-Final'!$T$3:$T$1977,"&lt;"&amp;E416),SUMIFS('5th Cycle APR Raw Data-Final'!$Q$3:$Q$1977,'5th Cycle APR Raw Data-Final'!$A$3:$A$1977,'SB35 Determination Data'!$K416,'5th Cycle APR Raw Data-Final'!$T$3:$T$1977,"&gt;="&amp;'SB35 Determination Data'!$F416,'5th Cycle APR Raw Data-Final'!$T$3:$T$1977,"&lt;="&amp;G416))</f>
        <v>597</v>
      </c>
      <c r="AI416" s="100">
        <f t="shared" si="219"/>
        <v>3623</v>
      </c>
      <c r="AJ416" s="112">
        <f t="shared" si="220"/>
        <v>0.1414691943127962</v>
      </c>
      <c r="AK416" s="100">
        <f>VLOOKUP(K416,'5th Cycle APR Raw Data-Final'!$A$3:$R$1977,18,FALSE)</f>
        <v>10167</v>
      </c>
      <c r="AL416" s="100">
        <f>IF(AN416&lt;1,SUMIFS('5th Cycle APR Raw Data-Final'!$S$3:$S$1977,'5th Cycle APR Raw Data-Final'!$A$3:$A$1977,'SB35 Determination Data'!$K416,'5th Cycle APR Raw Data-Final'!$T$3:$T$1977,"&gt;="&amp;'SB35 Determination Data'!$F416,'5th Cycle APR Raw Data-Final'!$T$3:$T$1977,"&lt;"&amp;E416),SUMIFS('5th Cycle APR Raw Data-Final'!$S$3:$S$1977,'5th Cycle APR Raw Data-Final'!$A$3:$A$1977,'SB35 Determination Data'!$K416,'5th Cycle APR Raw Data-Final'!$T$3:$T$1977,"&gt;="&amp;'SB35 Determination Data'!$F416,'5th Cycle APR Raw Data-Final'!$T$3:$T$1977,"&lt;="&amp;G416))</f>
        <v>1147</v>
      </c>
      <c r="AM416" s="100">
        <f t="shared" si="221"/>
        <v>9020</v>
      </c>
      <c r="AN416" s="114">
        <f t="shared" si="222"/>
        <v>0.375</v>
      </c>
      <c r="AO416" s="2" t="str">
        <f t="shared" si="223"/>
        <v>YES</v>
      </c>
      <c r="AP416" s="2" t="str">
        <f t="shared" si="224"/>
        <v>NO</v>
      </c>
      <c r="AQ416" s="2" t="str">
        <f t="shared" si="225"/>
        <v>NO</v>
      </c>
      <c r="AR416" s="124" t="str">
        <f>VLOOKUP(K416,'2018Submitted'!$A$2:$C$540,3,FALSE)</f>
        <v>Received - Not successful</v>
      </c>
      <c r="AS416" s="2" t="str">
        <f t="shared" si="226"/>
        <v>NO</v>
      </c>
      <c r="AT416" s="2" t="str">
        <f t="shared" si="227"/>
        <v>NO</v>
      </c>
    </row>
    <row r="417" spans="1:46" x14ac:dyDescent="0.2">
      <c r="A417" s="2" t="s">
        <v>62</v>
      </c>
      <c r="B417" s="2" t="str">
        <f t="shared" si="200"/>
        <v>SAN JOSE</v>
      </c>
      <c r="C417" s="71">
        <f t="shared" si="201"/>
        <v>0.5</v>
      </c>
      <c r="D417" s="72">
        <f t="shared" si="202"/>
        <v>8</v>
      </c>
      <c r="E417" s="99">
        <f t="shared" si="203"/>
        <v>2019</v>
      </c>
      <c r="F417" s="99">
        <f t="shared" si="204"/>
        <v>2015</v>
      </c>
      <c r="G417" s="99">
        <f t="shared" si="205"/>
        <v>2022</v>
      </c>
      <c r="H417" s="2" t="str">
        <f t="shared" si="206"/>
        <v>01/31/2015</v>
      </c>
      <c r="I417" s="2" t="str">
        <f t="shared" si="207"/>
        <v>01/31/2023</v>
      </c>
      <c r="J417" s="2" t="s">
        <v>8</v>
      </c>
      <c r="K417" s="113" t="s">
        <v>271</v>
      </c>
      <c r="L417" s="100">
        <f>VLOOKUP(K417,'5th Cycle APR Raw Data-Final'!$A$3:$P$1977,6,FALSE)</f>
        <v>9233</v>
      </c>
      <c r="M417" s="100">
        <f>IF(AN417&lt;1,SUMIFS('5th Cycle APR Raw Data-Final'!G$3:G$1977,'5th Cycle APR Raw Data-Final'!$A$3:$A$1977,'SB35 Determination Data'!$K417,'5th Cycle APR Raw Data-Final'!$T$3:$T$1977,"&gt;="&amp;'SB35 Determination Data'!$F417,'5th Cycle APR Raw Data-Final'!$T$3:$T$1977,"&lt;"&amp;E417),SUMIFS('5th Cycle APR Raw Data-Final'!G$3:G$1977,'5th Cycle APR Raw Data-Final'!$A$3:$A$1977,'SB35 Determination Data'!$K417,'5th Cycle APR Raw Data-Final'!$T$3:$T$1977,"&gt;="&amp;'SB35 Determination Data'!$F417,'5th Cycle APR Raw Data-Final'!$T$3:$T$1977,"&lt;="&amp;G417))</f>
        <v>995</v>
      </c>
      <c r="N417" s="100">
        <f>IF(AN417&lt;1,SUMIFS('5th Cycle APR Raw Data-Final'!H$3:H$1977,'5th Cycle APR Raw Data-Final'!$A$3:$A$1977,'SB35 Determination Data'!$K417,'5th Cycle APR Raw Data-Final'!$T$3:$T$1977,"&gt;="&amp;'SB35 Determination Data'!$F417,'5th Cycle APR Raw Data-Final'!$T$3:$T$1977,"&lt;"&amp;E417),SUMIFS('5th Cycle APR Raw Data-Final'!H$3:H$1977,'5th Cycle APR Raw Data-Final'!$A$3:$A$1977,'SB35 Determination Data'!$K417,'5th Cycle APR Raw Data-Final'!$T$3:$T$1977,"&gt;="&amp;'SB35 Determination Data'!$F417,'5th Cycle APR Raw Data-Final'!$T$3:$T$1977,"&lt;="&amp;G417))</f>
        <v>995</v>
      </c>
      <c r="O417" s="100">
        <f>IF(AN417&lt;1,SUMIFS('5th Cycle APR Raw Data-Final'!I$3:I$1977,'5th Cycle APR Raw Data-Final'!$A$3:$A$1977,'SB35 Determination Data'!$K417,'5th Cycle APR Raw Data-Final'!$T$3:$T$1977,"&gt;="&amp;'SB35 Determination Data'!$F417,'5th Cycle APR Raw Data-Final'!$T$3:$T$1977,"&lt;"&amp;E417),SUMIFS('5th Cycle APR Raw Data-Final'!I$3:I$1977,'5th Cycle APR Raw Data-Final'!$A$3:$A$1977,'SB35 Determination Data'!$K417,'5th Cycle APR Raw Data-Final'!$T$3:$T$1977,"&gt;="&amp;'SB35 Determination Data'!$F417,'5th Cycle APR Raw Data-Final'!$T$3:$T$1977,"&lt;="&amp;G417))</f>
        <v>0</v>
      </c>
      <c r="P417" s="100">
        <f t="shared" si="208"/>
        <v>8238</v>
      </c>
      <c r="Q417" s="112">
        <f t="shared" si="209"/>
        <v>0.10776562330770063</v>
      </c>
      <c r="R417" s="101">
        <f t="shared" si="210"/>
        <v>4617</v>
      </c>
      <c r="S417" s="101">
        <f t="shared" si="211"/>
        <v>0</v>
      </c>
      <c r="T417" s="100">
        <f>VLOOKUP(K417,'5th Cycle APR Raw Data-Final'!$A$3:$P$1977,10,FALSE)</f>
        <v>5428</v>
      </c>
      <c r="U417" s="100">
        <f>IF(AN417&lt;1,SUMIFS('5th Cycle APR Raw Data-Final'!K$3:K$1977,'5th Cycle APR Raw Data-Final'!$A$3:$A$1977,'SB35 Determination Data'!$K417,'5th Cycle APR Raw Data-Final'!$T$3:$T$1977,"&gt;="&amp;'SB35 Determination Data'!$F417,'5th Cycle APR Raw Data-Final'!$T$3:$T$1977,"&lt;"&amp;E417),SUMIFS('5th Cycle APR Raw Data-Final'!K$3:K$1977,'5th Cycle APR Raw Data-Final'!$A$3:$A$1977,'SB35 Determination Data'!$K417,'5th Cycle APR Raw Data-Final'!$T$3:$T$1977,"&gt;="&amp;'SB35 Determination Data'!$F417,'5th Cycle APR Raw Data-Final'!$T$3:$T$1977,"&lt;="&amp;G417))</f>
        <v>231</v>
      </c>
      <c r="V417" s="100">
        <f>IF(AN417&lt;1,SUMIFS('5th Cycle APR Raw Data-Final'!L$3:L$1977,'5th Cycle APR Raw Data-Final'!$A$3:$A$1977,'SB35 Determination Data'!$K417,'5th Cycle APR Raw Data-Final'!$T$3:$T$1977,"&gt;="&amp;'SB35 Determination Data'!$F417,'5th Cycle APR Raw Data-Final'!$T$3:$T$1977,"&lt;"&amp;E417),SUMIFS('5th Cycle APR Raw Data-Final'!L$3:L$1977,'5th Cycle APR Raw Data-Final'!$A$3:$A$1977,'SB35 Determination Data'!$K417,'5th Cycle APR Raw Data-Final'!$T$3:$T$1977,"&gt;="&amp;'SB35 Determination Data'!$F417,'5th Cycle APR Raw Data-Final'!$T$3:$T$1977,"&lt;="&amp;G417))</f>
        <v>231</v>
      </c>
      <c r="W417" s="100">
        <f>IF(AN417&lt;1,SUMIFS('5th Cycle APR Raw Data-Final'!M$3:M$1977,'5th Cycle APR Raw Data-Final'!$A$3:$A$1977,'SB35 Determination Data'!$K417,'5th Cycle APR Raw Data-Final'!$T$3:$T$1977,"&gt;="&amp;'SB35 Determination Data'!$F417,'5th Cycle APR Raw Data-Final'!$T$3:$T$1977,"&lt;"&amp;E417),SUMIFS('5th Cycle APR Raw Data-Final'!M$3:M$1977,'5th Cycle APR Raw Data-Final'!$A$3:$A$1977,'SB35 Determination Data'!$K417,'5th Cycle APR Raw Data-Final'!$T$3:$T$1977,"&gt;="&amp;'SB35 Determination Data'!$F417,'5th Cycle APR Raw Data-Final'!$T$3:$T$1977,"&lt;="&amp;G417))</f>
        <v>0</v>
      </c>
      <c r="X417" s="100">
        <f t="shared" si="212"/>
        <v>5197</v>
      </c>
      <c r="Y417" s="100">
        <f t="shared" si="213"/>
        <v>231</v>
      </c>
      <c r="Z417" s="100">
        <f t="shared" si="214"/>
        <v>5197</v>
      </c>
      <c r="AA417" s="112">
        <f t="shared" si="215"/>
        <v>4.2557111274871037E-2</v>
      </c>
      <c r="AB417" s="112">
        <f t="shared" si="216"/>
        <v>4.2557111274871037E-2</v>
      </c>
      <c r="AC417" s="100">
        <f>VLOOKUP(K417,'5th Cycle APR Raw Data-Final'!$A$3:$P$1977,14,FALSE)</f>
        <v>6188</v>
      </c>
      <c r="AD417" s="100">
        <f>IF(AN417&lt;1,SUMIFS('5th Cycle APR Raw Data-Final'!$O$3:$O$1977,'5th Cycle APR Raw Data-Final'!$A$3:$A$1977,'SB35 Determination Data'!$K417,'5th Cycle APR Raw Data-Final'!$T$3:$T$1977,"&gt;="&amp;'SB35 Determination Data'!$F417,'5th Cycle APR Raw Data-Final'!$T$3:$T$1977,"&lt;"&amp;E417),SUMIFS('5th Cycle APR Raw Data-Final'!$O$3:$O$1977,'5th Cycle APR Raw Data-Final'!$A$3:$A$1977,'SB35 Determination Data'!$K417,'5th Cycle APR Raw Data-Final'!$T$3:$T$1977,"&gt;="&amp;'SB35 Determination Data'!$F417,'5th Cycle APR Raw Data-Final'!$T$3:$T$1977,"&lt;="&amp;G417))</f>
        <v>1585</v>
      </c>
      <c r="AE417" s="100">
        <f t="shared" si="217"/>
        <v>4603</v>
      </c>
      <c r="AF417" s="112">
        <f t="shared" si="218"/>
        <v>0.25614091790562377</v>
      </c>
      <c r="AG417" s="100">
        <f>VLOOKUP(K417,'5th Cycle APR Raw Data-Final'!$A$3:$P$1977,16,FALSE)</f>
        <v>14231</v>
      </c>
      <c r="AH417" s="100">
        <f>IF(AN417&lt;1,SUMIFS('5th Cycle APR Raw Data-Final'!$Q$3:$Q$1977,'5th Cycle APR Raw Data-Final'!$A$3:$A$1977,'SB35 Determination Data'!$K417,'5th Cycle APR Raw Data-Final'!$T$3:$T$1977,"&gt;="&amp;'SB35 Determination Data'!$F417,'5th Cycle APR Raw Data-Final'!$T$3:$T$1977,"&lt;"&amp;E417),SUMIFS('5th Cycle APR Raw Data-Final'!$Q$3:$Q$1977,'5th Cycle APR Raw Data-Final'!$A$3:$A$1977,'SB35 Determination Data'!$K417,'5th Cycle APR Raw Data-Final'!$T$3:$T$1977,"&gt;="&amp;'SB35 Determination Data'!$F417,'5th Cycle APR Raw Data-Final'!$T$3:$T$1977,"&lt;="&amp;G417))</f>
        <v>11820</v>
      </c>
      <c r="AI417" s="100">
        <f t="shared" si="219"/>
        <v>2411</v>
      </c>
      <c r="AJ417" s="112">
        <f t="shared" si="220"/>
        <v>0.83058112571147491</v>
      </c>
      <c r="AK417" s="100">
        <f>VLOOKUP(K417,'5th Cycle APR Raw Data-Final'!$A$3:$R$1977,18,FALSE)</f>
        <v>35080</v>
      </c>
      <c r="AL417" s="100">
        <f>IF(AN417&lt;1,SUMIFS('5th Cycle APR Raw Data-Final'!$S$3:$S$1977,'5th Cycle APR Raw Data-Final'!$A$3:$A$1977,'SB35 Determination Data'!$K417,'5th Cycle APR Raw Data-Final'!$T$3:$T$1977,"&gt;="&amp;'SB35 Determination Data'!$F417,'5th Cycle APR Raw Data-Final'!$T$3:$T$1977,"&lt;"&amp;E417),SUMIFS('5th Cycle APR Raw Data-Final'!$S$3:$S$1977,'5th Cycle APR Raw Data-Final'!$A$3:$A$1977,'SB35 Determination Data'!$K417,'5th Cycle APR Raw Data-Final'!$T$3:$T$1977,"&gt;="&amp;'SB35 Determination Data'!$F417,'5th Cycle APR Raw Data-Final'!$T$3:$T$1977,"&lt;="&amp;G417))</f>
        <v>14631</v>
      </c>
      <c r="AM417" s="100">
        <f t="shared" si="221"/>
        <v>20449</v>
      </c>
      <c r="AN417" s="114">
        <f t="shared" si="222"/>
        <v>0.5</v>
      </c>
      <c r="AO417" s="2" t="str">
        <f t="shared" si="223"/>
        <v>NO</v>
      </c>
      <c r="AP417" s="2" t="str">
        <f t="shared" si="224"/>
        <v>YES</v>
      </c>
      <c r="AQ417" s="2" t="str">
        <f t="shared" si="225"/>
        <v>NO</v>
      </c>
      <c r="AR417" s="124" t="str">
        <f>VLOOKUP(K417,'2018Submitted'!$A$2:$C$540,3,FALSE)</f>
        <v>Successful</v>
      </c>
      <c r="AS417" s="2" t="str">
        <f t="shared" si="226"/>
        <v>NO</v>
      </c>
      <c r="AT417" s="2" t="str">
        <f t="shared" si="227"/>
        <v>YES</v>
      </c>
    </row>
    <row r="418" spans="1:46" x14ac:dyDescent="0.2">
      <c r="A418" s="2" t="s">
        <v>152</v>
      </c>
      <c r="B418" s="2" t="str">
        <f t="shared" si="200"/>
        <v>SAN JUAN BAUTISTA</v>
      </c>
      <c r="C418" s="71">
        <f t="shared" si="201"/>
        <v>0.375</v>
      </c>
      <c r="D418" s="72">
        <f t="shared" si="202"/>
        <v>8</v>
      </c>
      <c r="E418" s="99">
        <f t="shared" si="203"/>
        <v>2020</v>
      </c>
      <c r="F418" s="99">
        <f t="shared" si="204"/>
        <v>2016</v>
      </c>
      <c r="G418" s="99" t="str">
        <f t="shared" si="205"/>
        <v>2023</v>
      </c>
      <c r="H418" s="2" t="str">
        <f t="shared" si="206"/>
        <v>12/31/2015</v>
      </c>
      <c r="I418" s="2" t="str">
        <f t="shared" si="207"/>
        <v>12/31/2023</v>
      </c>
      <c r="J418" s="2" t="s">
        <v>26</v>
      </c>
      <c r="K418" s="113" t="s">
        <v>1496</v>
      </c>
      <c r="L418" s="100">
        <f>VLOOKUP(K418,'5th Cycle APR Raw Data-Final'!$A$3:$P$1977,6,FALSE)</f>
        <v>10</v>
      </c>
      <c r="M418" s="100">
        <f>IF(AN418&lt;1,SUMIFS('5th Cycle APR Raw Data-Final'!G$3:G$1977,'5th Cycle APR Raw Data-Final'!$A$3:$A$1977,'SB35 Determination Data'!$K418,'5th Cycle APR Raw Data-Final'!$T$3:$T$1977,"&gt;="&amp;'SB35 Determination Data'!$F418,'5th Cycle APR Raw Data-Final'!$T$3:$T$1977,"&lt;"&amp;E418),SUMIFS('5th Cycle APR Raw Data-Final'!G$3:G$1977,'5th Cycle APR Raw Data-Final'!$A$3:$A$1977,'SB35 Determination Data'!$K418,'5th Cycle APR Raw Data-Final'!$T$3:$T$1977,"&gt;="&amp;'SB35 Determination Data'!$F418,'5th Cycle APR Raw Data-Final'!$T$3:$T$1977,"&lt;="&amp;G418))</f>
        <v>0</v>
      </c>
      <c r="N418" s="100">
        <f>IF(AN418&lt;1,SUMIFS('5th Cycle APR Raw Data-Final'!H$3:H$1977,'5th Cycle APR Raw Data-Final'!$A$3:$A$1977,'SB35 Determination Data'!$K418,'5th Cycle APR Raw Data-Final'!$T$3:$T$1977,"&gt;="&amp;'SB35 Determination Data'!$F418,'5th Cycle APR Raw Data-Final'!$T$3:$T$1977,"&lt;"&amp;E418),SUMIFS('5th Cycle APR Raw Data-Final'!H$3:H$1977,'5th Cycle APR Raw Data-Final'!$A$3:$A$1977,'SB35 Determination Data'!$K418,'5th Cycle APR Raw Data-Final'!$T$3:$T$1977,"&gt;="&amp;'SB35 Determination Data'!$F418,'5th Cycle APR Raw Data-Final'!$T$3:$T$1977,"&lt;="&amp;G418))</f>
        <v>0</v>
      </c>
      <c r="O418" s="100">
        <f>IF(AN418&lt;1,SUMIFS('5th Cycle APR Raw Data-Final'!I$3:I$1977,'5th Cycle APR Raw Data-Final'!$A$3:$A$1977,'SB35 Determination Data'!$K418,'5th Cycle APR Raw Data-Final'!$T$3:$T$1977,"&gt;="&amp;'SB35 Determination Data'!$F418,'5th Cycle APR Raw Data-Final'!$T$3:$T$1977,"&lt;"&amp;E418),SUMIFS('5th Cycle APR Raw Data-Final'!I$3:I$1977,'5th Cycle APR Raw Data-Final'!$A$3:$A$1977,'SB35 Determination Data'!$K418,'5th Cycle APR Raw Data-Final'!$T$3:$T$1977,"&gt;="&amp;'SB35 Determination Data'!$F418,'5th Cycle APR Raw Data-Final'!$T$3:$T$1977,"&lt;="&amp;G418))</f>
        <v>0</v>
      </c>
      <c r="P418" s="100">
        <f t="shared" si="208"/>
        <v>10</v>
      </c>
      <c r="Q418" s="112">
        <f t="shared" si="209"/>
        <v>0</v>
      </c>
      <c r="R418" s="101">
        <f t="shared" si="210"/>
        <v>4</v>
      </c>
      <c r="S418" s="101">
        <f t="shared" si="211"/>
        <v>0</v>
      </c>
      <c r="T418" s="100">
        <f>VLOOKUP(K418,'5th Cycle APR Raw Data-Final'!$A$3:$P$1977,10,FALSE)</f>
        <v>6</v>
      </c>
      <c r="U418" s="100">
        <f>IF(AN418&lt;1,SUMIFS('5th Cycle APR Raw Data-Final'!K$3:K$1977,'5th Cycle APR Raw Data-Final'!$A$3:$A$1977,'SB35 Determination Data'!$K418,'5th Cycle APR Raw Data-Final'!$T$3:$T$1977,"&gt;="&amp;'SB35 Determination Data'!$F418,'5th Cycle APR Raw Data-Final'!$T$3:$T$1977,"&lt;"&amp;E418),SUMIFS('5th Cycle APR Raw Data-Final'!K$3:K$1977,'5th Cycle APR Raw Data-Final'!$A$3:$A$1977,'SB35 Determination Data'!$K418,'5th Cycle APR Raw Data-Final'!$T$3:$T$1977,"&gt;="&amp;'SB35 Determination Data'!$F418,'5th Cycle APR Raw Data-Final'!$T$3:$T$1977,"&lt;="&amp;G418))</f>
        <v>0</v>
      </c>
      <c r="V418" s="100">
        <f>IF(AN418&lt;1,SUMIFS('5th Cycle APR Raw Data-Final'!L$3:L$1977,'5th Cycle APR Raw Data-Final'!$A$3:$A$1977,'SB35 Determination Data'!$K418,'5th Cycle APR Raw Data-Final'!$T$3:$T$1977,"&gt;="&amp;'SB35 Determination Data'!$F418,'5th Cycle APR Raw Data-Final'!$T$3:$T$1977,"&lt;"&amp;E418),SUMIFS('5th Cycle APR Raw Data-Final'!L$3:L$1977,'5th Cycle APR Raw Data-Final'!$A$3:$A$1977,'SB35 Determination Data'!$K418,'5th Cycle APR Raw Data-Final'!$T$3:$T$1977,"&gt;="&amp;'SB35 Determination Data'!$F418,'5th Cycle APR Raw Data-Final'!$T$3:$T$1977,"&lt;="&amp;G418))</f>
        <v>0</v>
      </c>
      <c r="W418" s="100">
        <f>IF(AN418&lt;1,SUMIFS('5th Cycle APR Raw Data-Final'!M$3:M$1977,'5th Cycle APR Raw Data-Final'!$A$3:$A$1977,'SB35 Determination Data'!$K418,'5th Cycle APR Raw Data-Final'!$T$3:$T$1977,"&gt;="&amp;'SB35 Determination Data'!$F418,'5th Cycle APR Raw Data-Final'!$T$3:$T$1977,"&lt;"&amp;E418),SUMIFS('5th Cycle APR Raw Data-Final'!M$3:M$1977,'5th Cycle APR Raw Data-Final'!$A$3:$A$1977,'SB35 Determination Data'!$K418,'5th Cycle APR Raw Data-Final'!$T$3:$T$1977,"&gt;="&amp;'SB35 Determination Data'!$F418,'5th Cycle APR Raw Data-Final'!$T$3:$T$1977,"&lt;="&amp;G418))</f>
        <v>0</v>
      </c>
      <c r="X418" s="100">
        <f t="shared" si="212"/>
        <v>6</v>
      </c>
      <c r="Y418" s="100">
        <f t="shared" si="213"/>
        <v>0</v>
      </c>
      <c r="Z418" s="100">
        <f t="shared" si="214"/>
        <v>6</v>
      </c>
      <c r="AA418" s="112">
        <f t="shared" si="215"/>
        <v>0</v>
      </c>
      <c r="AB418" s="112">
        <f t="shared" si="216"/>
        <v>0</v>
      </c>
      <c r="AC418" s="100">
        <f>VLOOKUP(K418,'5th Cycle APR Raw Data-Final'!$A$3:$P$1977,14,FALSE)</f>
        <v>8</v>
      </c>
      <c r="AD418" s="100">
        <f>IF(AN418&lt;1,SUMIFS('5th Cycle APR Raw Data-Final'!$O$3:$O$1977,'5th Cycle APR Raw Data-Final'!$A$3:$A$1977,'SB35 Determination Data'!$K418,'5th Cycle APR Raw Data-Final'!$T$3:$T$1977,"&gt;="&amp;'SB35 Determination Data'!$F418,'5th Cycle APR Raw Data-Final'!$T$3:$T$1977,"&lt;"&amp;E418),SUMIFS('5th Cycle APR Raw Data-Final'!$O$3:$O$1977,'5th Cycle APR Raw Data-Final'!$A$3:$A$1977,'SB35 Determination Data'!$K418,'5th Cycle APR Raw Data-Final'!$T$3:$T$1977,"&gt;="&amp;'SB35 Determination Data'!$F418,'5th Cycle APR Raw Data-Final'!$T$3:$T$1977,"&lt;="&amp;G418))</f>
        <v>0</v>
      </c>
      <c r="AE418" s="100">
        <f t="shared" si="217"/>
        <v>8</v>
      </c>
      <c r="AF418" s="112">
        <f t="shared" si="218"/>
        <v>0</v>
      </c>
      <c r="AG418" s="100">
        <f>VLOOKUP(K418,'5th Cycle APR Raw Data-Final'!$A$3:$P$1977,16,FALSE)</f>
        <v>17</v>
      </c>
      <c r="AH418" s="100">
        <f>IF(AN418&lt;1,SUMIFS('5th Cycle APR Raw Data-Final'!$Q$3:$Q$1977,'5th Cycle APR Raw Data-Final'!$A$3:$A$1977,'SB35 Determination Data'!$K418,'5th Cycle APR Raw Data-Final'!$T$3:$T$1977,"&gt;="&amp;'SB35 Determination Data'!$F418,'5th Cycle APR Raw Data-Final'!$T$3:$T$1977,"&lt;"&amp;E418),SUMIFS('5th Cycle APR Raw Data-Final'!$Q$3:$Q$1977,'5th Cycle APR Raw Data-Final'!$A$3:$A$1977,'SB35 Determination Data'!$K418,'5th Cycle APR Raw Data-Final'!$T$3:$T$1977,"&gt;="&amp;'SB35 Determination Data'!$F418,'5th Cycle APR Raw Data-Final'!$T$3:$T$1977,"&lt;="&amp;G418))</f>
        <v>0</v>
      </c>
      <c r="AI418" s="100">
        <f t="shared" si="219"/>
        <v>17</v>
      </c>
      <c r="AJ418" s="112">
        <f t="shared" si="220"/>
        <v>0</v>
      </c>
      <c r="AK418" s="100">
        <f>VLOOKUP(K418,'5th Cycle APR Raw Data-Final'!$A$3:$R$1977,18,FALSE)</f>
        <v>41</v>
      </c>
      <c r="AL418" s="100">
        <f>IF(AN418&lt;1,SUMIFS('5th Cycle APR Raw Data-Final'!$S$3:$S$1977,'5th Cycle APR Raw Data-Final'!$A$3:$A$1977,'SB35 Determination Data'!$K418,'5th Cycle APR Raw Data-Final'!$T$3:$T$1977,"&gt;="&amp;'SB35 Determination Data'!$F418,'5th Cycle APR Raw Data-Final'!$T$3:$T$1977,"&lt;"&amp;E418),SUMIFS('5th Cycle APR Raw Data-Final'!$S$3:$S$1977,'5th Cycle APR Raw Data-Final'!$A$3:$A$1977,'SB35 Determination Data'!$K418,'5th Cycle APR Raw Data-Final'!$T$3:$T$1977,"&gt;="&amp;'SB35 Determination Data'!$F418,'5th Cycle APR Raw Data-Final'!$T$3:$T$1977,"&lt;="&amp;G418))</f>
        <v>0</v>
      </c>
      <c r="AM418" s="100">
        <f t="shared" si="221"/>
        <v>41</v>
      </c>
      <c r="AN418" s="114">
        <f t="shared" si="222"/>
        <v>0.375</v>
      </c>
      <c r="AO418" s="2" t="str">
        <f t="shared" si="223"/>
        <v>YES</v>
      </c>
      <c r="AP418" s="2" t="str">
        <f t="shared" si="224"/>
        <v>NO</v>
      </c>
      <c r="AQ418" s="2" t="str">
        <f t="shared" si="225"/>
        <v>NO</v>
      </c>
      <c r="AR418" s="124" t="str">
        <f>VLOOKUP(K418,'2018Submitted'!$A$2:$C$540,3,FALSE)</f>
        <v>Successful</v>
      </c>
      <c r="AS418" s="2" t="str">
        <f t="shared" si="226"/>
        <v>NO</v>
      </c>
      <c r="AT418" s="2" t="str">
        <f t="shared" si="227"/>
        <v>NO</v>
      </c>
    </row>
    <row r="419" spans="1:46" x14ac:dyDescent="0.2">
      <c r="A419" s="2" t="s">
        <v>12</v>
      </c>
      <c r="B419" s="2" t="str">
        <f t="shared" si="200"/>
        <v>SAN JUAN CAPISTRANO</v>
      </c>
      <c r="C419" s="71">
        <f t="shared" si="201"/>
        <v>0.625</v>
      </c>
      <c r="D419" s="72">
        <f t="shared" si="202"/>
        <v>8</v>
      </c>
      <c r="E419" s="99">
        <f t="shared" si="203"/>
        <v>2018</v>
      </c>
      <c r="F419" s="99">
        <f t="shared" si="204"/>
        <v>2014</v>
      </c>
      <c r="G419" s="99" t="str">
        <f t="shared" si="205"/>
        <v>2021</v>
      </c>
      <c r="H419" s="2" t="str">
        <f t="shared" si="206"/>
        <v>10/15/2013</v>
      </c>
      <c r="I419" s="2" t="str">
        <f t="shared" si="207"/>
        <v>10/15/2021</v>
      </c>
      <c r="J419" s="2" t="s">
        <v>3</v>
      </c>
      <c r="K419" s="113" t="s">
        <v>272</v>
      </c>
      <c r="L419" s="100">
        <f>VLOOKUP(K419,'5th Cycle APR Raw Data-Final'!$A$3:$P$1977,6,FALSE)</f>
        <v>147</v>
      </c>
      <c r="M419" s="100">
        <f>IF(AN419&lt;1,SUMIFS('5th Cycle APR Raw Data-Final'!G$3:G$1977,'5th Cycle APR Raw Data-Final'!$A$3:$A$1977,'SB35 Determination Data'!$K419,'5th Cycle APR Raw Data-Final'!$T$3:$T$1977,"&gt;="&amp;'SB35 Determination Data'!$F419,'5th Cycle APR Raw Data-Final'!$T$3:$T$1977,"&lt;"&amp;E419),SUMIFS('5th Cycle APR Raw Data-Final'!G$3:G$1977,'5th Cycle APR Raw Data-Final'!$A$3:$A$1977,'SB35 Determination Data'!$K419,'5th Cycle APR Raw Data-Final'!$T$3:$T$1977,"&gt;="&amp;'SB35 Determination Data'!$F419,'5th Cycle APR Raw Data-Final'!$T$3:$T$1977,"&lt;="&amp;G419))</f>
        <v>0</v>
      </c>
      <c r="N419" s="100">
        <f>IF(AN419&lt;1,SUMIFS('5th Cycle APR Raw Data-Final'!H$3:H$1977,'5th Cycle APR Raw Data-Final'!$A$3:$A$1977,'SB35 Determination Data'!$K419,'5th Cycle APR Raw Data-Final'!$T$3:$T$1977,"&gt;="&amp;'SB35 Determination Data'!$F419,'5th Cycle APR Raw Data-Final'!$T$3:$T$1977,"&lt;"&amp;E419),SUMIFS('5th Cycle APR Raw Data-Final'!H$3:H$1977,'5th Cycle APR Raw Data-Final'!$A$3:$A$1977,'SB35 Determination Data'!$K419,'5th Cycle APR Raw Data-Final'!$T$3:$T$1977,"&gt;="&amp;'SB35 Determination Data'!$F419,'5th Cycle APR Raw Data-Final'!$T$3:$T$1977,"&lt;="&amp;G419))</f>
        <v>0</v>
      </c>
      <c r="O419" s="100">
        <f>IF(AN419&lt;1,SUMIFS('5th Cycle APR Raw Data-Final'!I$3:I$1977,'5th Cycle APR Raw Data-Final'!$A$3:$A$1977,'SB35 Determination Data'!$K419,'5th Cycle APR Raw Data-Final'!$T$3:$T$1977,"&gt;="&amp;'SB35 Determination Data'!$F419,'5th Cycle APR Raw Data-Final'!$T$3:$T$1977,"&lt;"&amp;E419),SUMIFS('5th Cycle APR Raw Data-Final'!I$3:I$1977,'5th Cycle APR Raw Data-Final'!$A$3:$A$1977,'SB35 Determination Data'!$K419,'5th Cycle APR Raw Data-Final'!$T$3:$T$1977,"&gt;="&amp;'SB35 Determination Data'!$F419,'5th Cycle APR Raw Data-Final'!$T$3:$T$1977,"&lt;="&amp;G419))</f>
        <v>0</v>
      </c>
      <c r="P419" s="100">
        <f t="shared" si="208"/>
        <v>147</v>
      </c>
      <c r="Q419" s="112">
        <f t="shared" si="209"/>
        <v>0</v>
      </c>
      <c r="R419" s="101">
        <f t="shared" si="210"/>
        <v>74</v>
      </c>
      <c r="S419" s="101">
        <f t="shared" si="211"/>
        <v>0</v>
      </c>
      <c r="T419" s="100">
        <f>VLOOKUP(K419,'5th Cycle APR Raw Data-Final'!$A$3:$P$1977,10,FALSE)</f>
        <v>104</v>
      </c>
      <c r="U419" s="100">
        <f>IF(AN419&lt;1,SUMIFS('5th Cycle APR Raw Data-Final'!K$3:K$1977,'5th Cycle APR Raw Data-Final'!$A$3:$A$1977,'SB35 Determination Data'!$K419,'5th Cycle APR Raw Data-Final'!$T$3:$T$1977,"&gt;="&amp;'SB35 Determination Data'!$F419,'5th Cycle APR Raw Data-Final'!$T$3:$T$1977,"&lt;"&amp;E419),SUMIFS('5th Cycle APR Raw Data-Final'!K$3:K$1977,'5th Cycle APR Raw Data-Final'!$A$3:$A$1977,'SB35 Determination Data'!$K419,'5th Cycle APR Raw Data-Final'!$T$3:$T$1977,"&gt;="&amp;'SB35 Determination Data'!$F419,'5th Cycle APR Raw Data-Final'!$T$3:$T$1977,"&lt;="&amp;G419))</f>
        <v>2</v>
      </c>
      <c r="V419" s="100">
        <f>IF(AN419&lt;1,SUMIFS('5th Cycle APR Raw Data-Final'!L$3:L$1977,'5th Cycle APR Raw Data-Final'!$A$3:$A$1977,'SB35 Determination Data'!$K419,'5th Cycle APR Raw Data-Final'!$T$3:$T$1977,"&gt;="&amp;'SB35 Determination Data'!$F419,'5th Cycle APR Raw Data-Final'!$T$3:$T$1977,"&lt;"&amp;E419),SUMIFS('5th Cycle APR Raw Data-Final'!L$3:L$1977,'5th Cycle APR Raw Data-Final'!$A$3:$A$1977,'SB35 Determination Data'!$K419,'5th Cycle APR Raw Data-Final'!$T$3:$T$1977,"&gt;="&amp;'SB35 Determination Data'!$F419,'5th Cycle APR Raw Data-Final'!$T$3:$T$1977,"&lt;="&amp;G419))</f>
        <v>2</v>
      </c>
      <c r="W419" s="100">
        <f>IF(AN419&lt;1,SUMIFS('5th Cycle APR Raw Data-Final'!M$3:M$1977,'5th Cycle APR Raw Data-Final'!$A$3:$A$1977,'SB35 Determination Data'!$K419,'5th Cycle APR Raw Data-Final'!$T$3:$T$1977,"&gt;="&amp;'SB35 Determination Data'!$F419,'5th Cycle APR Raw Data-Final'!$T$3:$T$1977,"&lt;"&amp;E419),SUMIFS('5th Cycle APR Raw Data-Final'!M$3:M$1977,'5th Cycle APR Raw Data-Final'!$A$3:$A$1977,'SB35 Determination Data'!$K419,'5th Cycle APR Raw Data-Final'!$T$3:$T$1977,"&gt;="&amp;'SB35 Determination Data'!$F419,'5th Cycle APR Raw Data-Final'!$T$3:$T$1977,"&lt;="&amp;G419))</f>
        <v>0</v>
      </c>
      <c r="X419" s="100">
        <f t="shared" si="212"/>
        <v>102</v>
      </c>
      <c r="Y419" s="100">
        <f t="shared" si="213"/>
        <v>2</v>
      </c>
      <c r="Z419" s="100">
        <f t="shared" si="214"/>
        <v>102</v>
      </c>
      <c r="AA419" s="112">
        <f t="shared" si="215"/>
        <v>1.9230769230769232E-2</v>
      </c>
      <c r="AB419" s="112">
        <f t="shared" si="216"/>
        <v>1.9230769230769232E-2</v>
      </c>
      <c r="AC419" s="100">
        <f>VLOOKUP(K419,'5th Cycle APR Raw Data-Final'!$A$3:$P$1977,14,FALSE)</f>
        <v>120</v>
      </c>
      <c r="AD419" s="100">
        <f>IF(AN419&lt;1,SUMIFS('5th Cycle APR Raw Data-Final'!$O$3:$O$1977,'5th Cycle APR Raw Data-Final'!$A$3:$A$1977,'SB35 Determination Data'!$K419,'5th Cycle APR Raw Data-Final'!$T$3:$T$1977,"&gt;="&amp;'SB35 Determination Data'!$F419,'5th Cycle APR Raw Data-Final'!$T$3:$T$1977,"&lt;"&amp;E419),SUMIFS('5th Cycle APR Raw Data-Final'!$O$3:$O$1977,'5th Cycle APR Raw Data-Final'!$A$3:$A$1977,'SB35 Determination Data'!$K419,'5th Cycle APR Raw Data-Final'!$T$3:$T$1977,"&gt;="&amp;'SB35 Determination Data'!$F419,'5th Cycle APR Raw Data-Final'!$T$3:$T$1977,"&lt;="&amp;G419))</f>
        <v>2</v>
      </c>
      <c r="AE419" s="100">
        <f t="shared" si="217"/>
        <v>118</v>
      </c>
      <c r="AF419" s="112">
        <f t="shared" si="218"/>
        <v>1.6666666666666666E-2</v>
      </c>
      <c r="AG419" s="100">
        <f>VLOOKUP(K419,'5th Cycle APR Raw Data-Final'!$A$3:$P$1977,16,FALSE)</f>
        <v>267</v>
      </c>
      <c r="AH419" s="100">
        <f>IF(AN419&lt;1,SUMIFS('5th Cycle APR Raw Data-Final'!$Q$3:$Q$1977,'5th Cycle APR Raw Data-Final'!$A$3:$A$1977,'SB35 Determination Data'!$K419,'5th Cycle APR Raw Data-Final'!$T$3:$T$1977,"&gt;="&amp;'SB35 Determination Data'!$F419,'5th Cycle APR Raw Data-Final'!$T$3:$T$1977,"&lt;"&amp;E419),SUMIFS('5th Cycle APR Raw Data-Final'!$Q$3:$Q$1977,'5th Cycle APR Raw Data-Final'!$A$3:$A$1977,'SB35 Determination Data'!$K419,'5th Cycle APR Raw Data-Final'!$T$3:$T$1977,"&gt;="&amp;'SB35 Determination Data'!$F419,'5th Cycle APR Raw Data-Final'!$T$3:$T$1977,"&lt;="&amp;G419))</f>
        <v>351</v>
      </c>
      <c r="AI419" s="100">
        <f t="shared" si="219"/>
        <v>0</v>
      </c>
      <c r="AJ419" s="112">
        <f t="shared" si="220"/>
        <v>1.3146067415730338</v>
      </c>
      <c r="AK419" s="100">
        <f>VLOOKUP(K419,'5th Cycle APR Raw Data-Final'!$A$3:$R$1977,18,FALSE)</f>
        <v>638</v>
      </c>
      <c r="AL419" s="100">
        <f>IF(AN419&lt;1,SUMIFS('5th Cycle APR Raw Data-Final'!$S$3:$S$1977,'5th Cycle APR Raw Data-Final'!$A$3:$A$1977,'SB35 Determination Data'!$K419,'5th Cycle APR Raw Data-Final'!$T$3:$T$1977,"&gt;="&amp;'SB35 Determination Data'!$F419,'5th Cycle APR Raw Data-Final'!$T$3:$T$1977,"&lt;"&amp;E419),SUMIFS('5th Cycle APR Raw Data-Final'!$S$3:$S$1977,'5th Cycle APR Raw Data-Final'!$A$3:$A$1977,'SB35 Determination Data'!$K419,'5th Cycle APR Raw Data-Final'!$T$3:$T$1977,"&gt;="&amp;'SB35 Determination Data'!$F419,'5th Cycle APR Raw Data-Final'!$T$3:$T$1977,"&lt;="&amp;G419))</f>
        <v>355</v>
      </c>
      <c r="AM419" s="100">
        <f t="shared" si="221"/>
        <v>367</v>
      </c>
      <c r="AN419" s="114">
        <f t="shared" si="222"/>
        <v>0.5</v>
      </c>
      <c r="AO419" s="2" t="str">
        <f t="shared" si="223"/>
        <v>NO</v>
      </c>
      <c r="AP419" s="2" t="str">
        <f t="shared" si="224"/>
        <v>YES</v>
      </c>
      <c r="AQ419" s="2" t="str">
        <f t="shared" si="225"/>
        <v>NO</v>
      </c>
      <c r="AR419" s="124" t="str">
        <f>VLOOKUP(K419,'2018Submitted'!$A$2:$C$540,3,FALSE)</f>
        <v>Successful</v>
      </c>
      <c r="AS419" s="2" t="str">
        <f t="shared" si="226"/>
        <v>NO</v>
      </c>
      <c r="AT419" s="2" t="str">
        <f t="shared" si="227"/>
        <v>YES</v>
      </c>
    </row>
    <row r="420" spans="1:46" x14ac:dyDescent="0.2">
      <c r="A420" s="2" t="s">
        <v>7</v>
      </c>
      <c r="B420" s="2" t="str">
        <f t="shared" si="200"/>
        <v>SAN LEANDRO</v>
      </c>
      <c r="C420" s="71">
        <f t="shared" si="201"/>
        <v>0.5</v>
      </c>
      <c r="D420" s="72">
        <f t="shared" si="202"/>
        <v>8</v>
      </c>
      <c r="E420" s="99">
        <f t="shared" si="203"/>
        <v>2019</v>
      </c>
      <c r="F420" s="99">
        <f t="shared" si="204"/>
        <v>2015</v>
      </c>
      <c r="G420" s="99">
        <f t="shared" si="205"/>
        <v>2022</v>
      </c>
      <c r="H420" s="2" t="str">
        <f t="shared" si="206"/>
        <v>01/31/2015</v>
      </c>
      <c r="I420" s="2" t="str">
        <f t="shared" si="207"/>
        <v>01/31/2023</v>
      </c>
      <c r="J420" s="2" t="s">
        <v>8</v>
      </c>
      <c r="K420" s="113" t="s">
        <v>273</v>
      </c>
      <c r="L420" s="100">
        <f>VLOOKUP(K420,'5th Cycle APR Raw Data-Final'!$A$3:$P$1977,6,FALSE)</f>
        <v>504</v>
      </c>
      <c r="M420" s="100">
        <f>IF(AN420&lt;1,SUMIFS('5th Cycle APR Raw Data-Final'!G$3:G$1977,'5th Cycle APR Raw Data-Final'!$A$3:$A$1977,'SB35 Determination Data'!$K420,'5th Cycle APR Raw Data-Final'!$T$3:$T$1977,"&gt;="&amp;'SB35 Determination Data'!$F420,'5th Cycle APR Raw Data-Final'!$T$3:$T$1977,"&lt;"&amp;E420),SUMIFS('5th Cycle APR Raw Data-Final'!G$3:G$1977,'5th Cycle APR Raw Data-Final'!$A$3:$A$1977,'SB35 Determination Data'!$K420,'5th Cycle APR Raw Data-Final'!$T$3:$T$1977,"&gt;="&amp;'SB35 Determination Data'!$F420,'5th Cycle APR Raw Data-Final'!$T$3:$T$1977,"&lt;="&amp;G420))</f>
        <v>109</v>
      </c>
      <c r="N420" s="100">
        <f>IF(AN420&lt;1,SUMIFS('5th Cycle APR Raw Data-Final'!H$3:H$1977,'5th Cycle APR Raw Data-Final'!$A$3:$A$1977,'SB35 Determination Data'!$K420,'5th Cycle APR Raw Data-Final'!$T$3:$T$1977,"&gt;="&amp;'SB35 Determination Data'!$F420,'5th Cycle APR Raw Data-Final'!$T$3:$T$1977,"&lt;"&amp;E420),SUMIFS('5th Cycle APR Raw Data-Final'!H$3:H$1977,'5th Cycle APR Raw Data-Final'!$A$3:$A$1977,'SB35 Determination Data'!$K420,'5th Cycle APR Raw Data-Final'!$T$3:$T$1977,"&gt;="&amp;'SB35 Determination Data'!$F420,'5th Cycle APR Raw Data-Final'!$T$3:$T$1977,"&lt;="&amp;G420))</f>
        <v>109</v>
      </c>
      <c r="O420" s="100">
        <f>IF(AN420&lt;1,SUMIFS('5th Cycle APR Raw Data-Final'!I$3:I$1977,'5th Cycle APR Raw Data-Final'!$A$3:$A$1977,'SB35 Determination Data'!$K420,'5th Cycle APR Raw Data-Final'!$T$3:$T$1977,"&gt;="&amp;'SB35 Determination Data'!$F420,'5th Cycle APR Raw Data-Final'!$T$3:$T$1977,"&lt;"&amp;E420),SUMIFS('5th Cycle APR Raw Data-Final'!I$3:I$1977,'5th Cycle APR Raw Data-Final'!$A$3:$A$1977,'SB35 Determination Data'!$K420,'5th Cycle APR Raw Data-Final'!$T$3:$T$1977,"&gt;="&amp;'SB35 Determination Data'!$F420,'5th Cycle APR Raw Data-Final'!$T$3:$T$1977,"&lt;="&amp;G420))</f>
        <v>0</v>
      </c>
      <c r="P420" s="100">
        <f t="shared" si="208"/>
        <v>395</v>
      </c>
      <c r="Q420" s="112">
        <f t="shared" si="209"/>
        <v>0.21626984126984128</v>
      </c>
      <c r="R420" s="101">
        <f t="shared" si="210"/>
        <v>252</v>
      </c>
      <c r="S420" s="101">
        <f t="shared" si="211"/>
        <v>0</v>
      </c>
      <c r="T420" s="100">
        <f>VLOOKUP(K420,'5th Cycle APR Raw Data-Final'!$A$3:$P$1977,10,FALSE)</f>
        <v>270</v>
      </c>
      <c r="U420" s="100">
        <f>IF(AN420&lt;1,SUMIFS('5th Cycle APR Raw Data-Final'!K$3:K$1977,'5th Cycle APR Raw Data-Final'!$A$3:$A$1977,'SB35 Determination Data'!$K420,'5th Cycle APR Raw Data-Final'!$T$3:$T$1977,"&gt;="&amp;'SB35 Determination Data'!$F420,'5th Cycle APR Raw Data-Final'!$T$3:$T$1977,"&lt;"&amp;E420),SUMIFS('5th Cycle APR Raw Data-Final'!K$3:K$1977,'5th Cycle APR Raw Data-Final'!$A$3:$A$1977,'SB35 Determination Data'!$K420,'5th Cycle APR Raw Data-Final'!$T$3:$T$1977,"&gt;="&amp;'SB35 Determination Data'!$F420,'5th Cycle APR Raw Data-Final'!$T$3:$T$1977,"&lt;="&amp;G420))</f>
        <v>88</v>
      </c>
      <c r="V420" s="100">
        <f>IF(AN420&lt;1,SUMIFS('5th Cycle APR Raw Data-Final'!L$3:L$1977,'5th Cycle APR Raw Data-Final'!$A$3:$A$1977,'SB35 Determination Data'!$K420,'5th Cycle APR Raw Data-Final'!$T$3:$T$1977,"&gt;="&amp;'SB35 Determination Data'!$F420,'5th Cycle APR Raw Data-Final'!$T$3:$T$1977,"&lt;"&amp;E420),SUMIFS('5th Cycle APR Raw Data-Final'!L$3:L$1977,'5th Cycle APR Raw Data-Final'!$A$3:$A$1977,'SB35 Determination Data'!$K420,'5th Cycle APR Raw Data-Final'!$T$3:$T$1977,"&gt;="&amp;'SB35 Determination Data'!$F420,'5th Cycle APR Raw Data-Final'!$T$3:$T$1977,"&lt;="&amp;G420))</f>
        <v>88</v>
      </c>
      <c r="W420" s="100">
        <f>IF(AN420&lt;1,SUMIFS('5th Cycle APR Raw Data-Final'!M$3:M$1977,'5th Cycle APR Raw Data-Final'!$A$3:$A$1977,'SB35 Determination Data'!$K420,'5th Cycle APR Raw Data-Final'!$T$3:$T$1977,"&gt;="&amp;'SB35 Determination Data'!$F420,'5th Cycle APR Raw Data-Final'!$T$3:$T$1977,"&lt;"&amp;E420),SUMIFS('5th Cycle APR Raw Data-Final'!M$3:M$1977,'5th Cycle APR Raw Data-Final'!$A$3:$A$1977,'SB35 Determination Data'!$K420,'5th Cycle APR Raw Data-Final'!$T$3:$T$1977,"&gt;="&amp;'SB35 Determination Data'!$F420,'5th Cycle APR Raw Data-Final'!$T$3:$T$1977,"&lt;="&amp;G420))</f>
        <v>0</v>
      </c>
      <c r="X420" s="100">
        <f t="shared" si="212"/>
        <v>182</v>
      </c>
      <c r="Y420" s="100">
        <f t="shared" si="213"/>
        <v>88</v>
      </c>
      <c r="Z420" s="100">
        <f t="shared" si="214"/>
        <v>182</v>
      </c>
      <c r="AA420" s="112">
        <f t="shared" si="215"/>
        <v>0.32592592592592595</v>
      </c>
      <c r="AB420" s="112">
        <f t="shared" si="216"/>
        <v>0.32592592592592595</v>
      </c>
      <c r="AC420" s="100">
        <f>VLOOKUP(K420,'5th Cycle APR Raw Data-Final'!$A$3:$P$1977,14,FALSE)</f>
        <v>352</v>
      </c>
      <c r="AD420" s="100">
        <f>IF(AN420&lt;1,SUMIFS('5th Cycle APR Raw Data-Final'!$O$3:$O$1977,'5th Cycle APR Raw Data-Final'!$A$3:$A$1977,'SB35 Determination Data'!$K420,'5th Cycle APR Raw Data-Final'!$T$3:$T$1977,"&gt;="&amp;'SB35 Determination Data'!$F420,'5th Cycle APR Raw Data-Final'!$T$3:$T$1977,"&lt;"&amp;E420),SUMIFS('5th Cycle APR Raw Data-Final'!$O$3:$O$1977,'5th Cycle APR Raw Data-Final'!$A$3:$A$1977,'SB35 Determination Data'!$K420,'5th Cycle APR Raw Data-Final'!$T$3:$T$1977,"&gt;="&amp;'SB35 Determination Data'!$F420,'5th Cycle APR Raw Data-Final'!$T$3:$T$1977,"&lt;="&amp;G420))</f>
        <v>0</v>
      </c>
      <c r="AE420" s="100">
        <f t="shared" si="217"/>
        <v>352</v>
      </c>
      <c r="AF420" s="112">
        <f t="shared" si="218"/>
        <v>0</v>
      </c>
      <c r="AG420" s="100">
        <f>VLOOKUP(K420,'5th Cycle APR Raw Data-Final'!$A$3:$P$1977,16,FALSE)</f>
        <v>1161</v>
      </c>
      <c r="AH420" s="100">
        <f>IF(AN420&lt;1,SUMIFS('5th Cycle APR Raw Data-Final'!$Q$3:$Q$1977,'5th Cycle APR Raw Data-Final'!$A$3:$A$1977,'SB35 Determination Data'!$K420,'5th Cycle APR Raw Data-Final'!$T$3:$T$1977,"&gt;="&amp;'SB35 Determination Data'!$F420,'5th Cycle APR Raw Data-Final'!$T$3:$T$1977,"&lt;"&amp;E420),SUMIFS('5th Cycle APR Raw Data-Final'!$Q$3:$Q$1977,'5th Cycle APR Raw Data-Final'!$A$3:$A$1977,'SB35 Determination Data'!$K420,'5th Cycle APR Raw Data-Final'!$T$3:$T$1977,"&gt;="&amp;'SB35 Determination Data'!$F420,'5th Cycle APR Raw Data-Final'!$T$3:$T$1977,"&lt;="&amp;G420))</f>
        <v>23</v>
      </c>
      <c r="AI420" s="100">
        <f t="shared" si="219"/>
        <v>1138</v>
      </c>
      <c r="AJ420" s="112">
        <f t="shared" si="220"/>
        <v>1.9810508182601206E-2</v>
      </c>
      <c r="AK420" s="100">
        <f>VLOOKUP(K420,'5th Cycle APR Raw Data-Final'!$A$3:$R$1977,18,FALSE)</f>
        <v>2287</v>
      </c>
      <c r="AL420" s="100">
        <f>IF(AN420&lt;1,SUMIFS('5th Cycle APR Raw Data-Final'!$S$3:$S$1977,'5th Cycle APR Raw Data-Final'!$A$3:$A$1977,'SB35 Determination Data'!$K420,'5th Cycle APR Raw Data-Final'!$T$3:$T$1977,"&gt;="&amp;'SB35 Determination Data'!$F420,'5th Cycle APR Raw Data-Final'!$T$3:$T$1977,"&lt;"&amp;E420),SUMIFS('5th Cycle APR Raw Data-Final'!$S$3:$S$1977,'5th Cycle APR Raw Data-Final'!$A$3:$A$1977,'SB35 Determination Data'!$K420,'5th Cycle APR Raw Data-Final'!$T$3:$T$1977,"&gt;="&amp;'SB35 Determination Data'!$F420,'5th Cycle APR Raw Data-Final'!$T$3:$T$1977,"&lt;="&amp;G420))</f>
        <v>220</v>
      </c>
      <c r="AM420" s="100">
        <f t="shared" si="221"/>
        <v>2067</v>
      </c>
      <c r="AN420" s="114">
        <f t="shared" si="222"/>
        <v>0.5</v>
      </c>
      <c r="AO420" s="2" t="str">
        <f t="shared" si="223"/>
        <v>YES</v>
      </c>
      <c r="AP420" s="2" t="str">
        <f t="shared" si="224"/>
        <v>NO</v>
      </c>
      <c r="AQ420" s="2" t="str">
        <f t="shared" si="225"/>
        <v>NO</v>
      </c>
      <c r="AR420" s="124" t="str">
        <f>VLOOKUP(K420,'2018Submitted'!$A$2:$C$540,3,FALSE)</f>
        <v>Successful</v>
      </c>
      <c r="AS420" s="2" t="str">
        <f t="shared" si="226"/>
        <v>NO</v>
      </c>
      <c r="AT420" s="2" t="str">
        <f t="shared" si="227"/>
        <v>NO</v>
      </c>
    </row>
    <row r="421" spans="1:46" x14ac:dyDescent="0.2">
      <c r="A421" s="2" t="s">
        <v>24</v>
      </c>
      <c r="B421" s="2" t="str">
        <f t="shared" si="200"/>
        <v>SAN LUIS OBISPO</v>
      </c>
      <c r="C421" s="71">
        <f t="shared" si="201"/>
        <v>1</v>
      </c>
      <c r="D421" s="72">
        <f t="shared" si="202"/>
        <v>5</v>
      </c>
      <c r="E421" s="99">
        <f t="shared" si="203"/>
        <v>2017</v>
      </c>
      <c r="F421" s="99">
        <f t="shared" si="204"/>
        <v>2014</v>
      </c>
      <c r="G421" s="99">
        <f t="shared" si="205"/>
        <v>2018</v>
      </c>
      <c r="H421" s="2" t="str">
        <f t="shared" si="206"/>
        <v>06/30/2014</v>
      </c>
      <c r="I421" s="2" t="str">
        <f t="shared" si="207"/>
        <v>06/30/2019</v>
      </c>
      <c r="J421" s="2" t="s">
        <v>13</v>
      </c>
      <c r="K421" s="113" t="s">
        <v>24</v>
      </c>
      <c r="L421" s="100">
        <f>VLOOKUP(K421,'5th Cycle APR Raw Data-Final'!$A$3:$P$1977,6,FALSE)</f>
        <v>285</v>
      </c>
      <c r="M421" s="100">
        <f>IF(AN421&lt;1,SUMIFS('5th Cycle APR Raw Data-Final'!G$3:G$1977,'5th Cycle APR Raw Data-Final'!$A$3:$A$1977,'SB35 Determination Data'!$K421,'5th Cycle APR Raw Data-Final'!$T$3:$T$1977,"&gt;="&amp;'SB35 Determination Data'!$F421,'5th Cycle APR Raw Data-Final'!$T$3:$T$1977,"&lt;"&amp;E421),SUMIFS('5th Cycle APR Raw Data-Final'!G$3:G$1977,'5th Cycle APR Raw Data-Final'!$A$3:$A$1977,'SB35 Determination Data'!$K421,'5th Cycle APR Raw Data-Final'!$T$3:$T$1977,"&gt;="&amp;'SB35 Determination Data'!$F421,'5th Cycle APR Raw Data-Final'!$T$3:$T$1977,"&lt;="&amp;G421))</f>
        <v>166</v>
      </c>
      <c r="N421" s="100">
        <f>IF(AN421&lt;1,SUMIFS('5th Cycle APR Raw Data-Final'!H$3:H$1977,'5th Cycle APR Raw Data-Final'!$A$3:$A$1977,'SB35 Determination Data'!$K421,'5th Cycle APR Raw Data-Final'!$T$3:$T$1977,"&gt;="&amp;'SB35 Determination Data'!$F421,'5th Cycle APR Raw Data-Final'!$T$3:$T$1977,"&lt;"&amp;E421),SUMIFS('5th Cycle APR Raw Data-Final'!H$3:H$1977,'5th Cycle APR Raw Data-Final'!$A$3:$A$1977,'SB35 Determination Data'!$K421,'5th Cycle APR Raw Data-Final'!$T$3:$T$1977,"&gt;="&amp;'SB35 Determination Data'!$F421,'5th Cycle APR Raw Data-Final'!$T$3:$T$1977,"&lt;="&amp;G421))</f>
        <v>166</v>
      </c>
      <c r="O421" s="100">
        <f>IF(AN421&lt;1,SUMIFS('5th Cycle APR Raw Data-Final'!I$3:I$1977,'5th Cycle APR Raw Data-Final'!$A$3:$A$1977,'SB35 Determination Data'!$K421,'5th Cycle APR Raw Data-Final'!$T$3:$T$1977,"&gt;="&amp;'SB35 Determination Data'!$F421,'5th Cycle APR Raw Data-Final'!$T$3:$T$1977,"&lt;"&amp;E421),SUMIFS('5th Cycle APR Raw Data-Final'!I$3:I$1977,'5th Cycle APR Raw Data-Final'!$A$3:$A$1977,'SB35 Determination Data'!$K421,'5th Cycle APR Raw Data-Final'!$T$3:$T$1977,"&gt;="&amp;'SB35 Determination Data'!$F421,'5th Cycle APR Raw Data-Final'!$T$3:$T$1977,"&lt;="&amp;G421))</f>
        <v>0</v>
      </c>
      <c r="P421" s="100">
        <f t="shared" si="208"/>
        <v>119</v>
      </c>
      <c r="Q421" s="112">
        <f t="shared" si="209"/>
        <v>0.58245614035087723</v>
      </c>
      <c r="R421" s="101">
        <f t="shared" si="210"/>
        <v>285</v>
      </c>
      <c r="S421" s="101">
        <f t="shared" si="211"/>
        <v>0</v>
      </c>
      <c r="T421" s="100">
        <f>VLOOKUP(K421,'5th Cycle APR Raw Data-Final'!$A$3:$P$1977,10,FALSE)</f>
        <v>179</v>
      </c>
      <c r="U421" s="100">
        <f>IF(AN421&lt;1,SUMIFS('5th Cycle APR Raw Data-Final'!K$3:K$1977,'5th Cycle APR Raw Data-Final'!$A$3:$A$1977,'SB35 Determination Data'!$K421,'5th Cycle APR Raw Data-Final'!$T$3:$T$1977,"&gt;="&amp;'SB35 Determination Data'!$F421,'5th Cycle APR Raw Data-Final'!$T$3:$T$1977,"&lt;"&amp;E421),SUMIFS('5th Cycle APR Raw Data-Final'!K$3:K$1977,'5th Cycle APR Raw Data-Final'!$A$3:$A$1977,'SB35 Determination Data'!$K421,'5th Cycle APR Raw Data-Final'!$T$3:$T$1977,"&gt;="&amp;'SB35 Determination Data'!$F421,'5th Cycle APR Raw Data-Final'!$T$3:$T$1977,"&lt;="&amp;G421))</f>
        <v>31</v>
      </c>
      <c r="V421" s="100">
        <f>IF(AN421&lt;1,SUMIFS('5th Cycle APR Raw Data-Final'!L$3:L$1977,'5th Cycle APR Raw Data-Final'!$A$3:$A$1977,'SB35 Determination Data'!$K421,'5th Cycle APR Raw Data-Final'!$T$3:$T$1977,"&gt;="&amp;'SB35 Determination Data'!$F421,'5th Cycle APR Raw Data-Final'!$T$3:$T$1977,"&lt;"&amp;E421),SUMIFS('5th Cycle APR Raw Data-Final'!L$3:L$1977,'5th Cycle APR Raw Data-Final'!$A$3:$A$1977,'SB35 Determination Data'!$K421,'5th Cycle APR Raw Data-Final'!$T$3:$T$1977,"&gt;="&amp;'SB35 Determination Data'!$F421,'5th Cycle APR Raw Data-Final'!$T$3:$T$1977,"&lt;="&amp;G421))</f>
        <v>31</v>
      </c>
      <c r="W421" s="100">
        <f>IF(AN421&lt;1,SUMIFS('5th Cycle APR Raw Data-Final'!M$3:M$1977,'5th Cycle APR Raw Data-Final'!$A$3:$A$1977,'SB35 Determination Data'!$K421,'5th Cycle APR Raw Data-Final'!$T$3:$T$1977,"&gt;="&amp;'SB35 Determination Data'!$F421,'5th Cycle APR Raw Data-Final'!$T$3:$T$1977,"&lt;"&amp;E421),SUMIFS('5th Cycle APR Raw Data-Final'!M$3:M$1977,'5th Cycle APR Raw Data-Final'!$A$3:$A$1977,'SB35 Determination Data'!$K421,'5th Cycle APR Raw Data-Final'!$T$3:$T$1977,"&gt;="&amp;'SB35 Determination Data'!$F421,'5th Cycle APR Raw Data-Final'!$T$3:$T$1977,"&lt;="&amp;G421))</f>
        <v>0</v>
      </c>
      <c r="X421" s="100">
        <f t="shared" si="212"/>
        <v>148</v>
      </c>
      <c r="Y421" s="100">
        <f t="shared" si="213"/>
        <v>31</v>
      </c>
      <c r="Z421" s="100">
        <f t="shared" si="214"/>
        <v>148</v>
      </c>
      <c r="AA421" s="112">
        <f t="shared" si="215"/>
        <v>0.17318435754189945</v>
      </c>
      <c r="AB421" s="112">
        <f t="shared" si="216"/>
        <v>0.17318435754189945</v>
      </c>
      <c r="AC421" s="100">
        <f>VLOOKUP(K421,'5th Cycle APR Raw Data-Final'!$A$3:$P$1977,14,FALSE)</f>
        <v>201</v>
      </c>
      <c r="AD421" s="100">
        <f>IF(AN421&lt;1,SUMIFS('5th Cycle APR Raw Data-Final'!$O$3:$O$1977,'5th Cycle APR Raw Data-Final'!$A$3:$A$1977,'SB35 Determination Data'!$K421,'5th Cycle APR Raw Data-Final'!$T$3:$T$1977,"&gt;="&amp;'SB35 Determination Data'!$F421,'5th Cycle APR Raw Data-Final'!$T$3:$T$1977,"&lt;"&amp;E421),SUMIFS('5th Cycle APR Raw Data-Final'!$O$3:$O$1977,'5th Cycle APR Raw Data-Final'!$A$3:$A$1977,'SB35 Determination Data'!$K421,'5th Cycle APR Raw Data-Final'!$T$3:$T$1977,"&gt;="&amp;'SB35 Determination Data'!$F421,'5th Cycle APR Raw Data-Final'!$T$3:$T$1977,"&lt;="&amp;G421))</f>
        <v>13</v>
      </c>
      <c r="AE421" s="100">
        <f t="shared" si="217"/>
        <v>188</v>
      </c>
      <c r="AF421" s="112">
        <f t="shared" si="218"/>
        <v>6.4676616915422883E-2</v>
      </c>
      <c r="AG421" s="100">
        <f>VLOOKUP(K421,'5th Cycle APR Raw Data-Final'!$A$3:$P$1977,16,FALSE)</f>
        <v>478</v>
      </c>
      <c r="AH421" s="100">
        <f>IF(AN421&lt;1,SUMIFS('5th Cycle APR Raw Data-Final'!$Q$3:$Q$1977,'5th Cycle APR Raw Data-Final'!$A$3:$A$1977,'SB35 Determination Data'!$K421,'5th Cycle APR Raw Data-Final'!$T$3:$T$1977,"&gt;="&amp;'SB35 Determination Data'!$F421,'5th Cycle APR Raw Data-Final'!$T$3:$T$1977,"&lt;"&amp;E421),SUMIFS('5th Cycle APR Raw Data-Final'!$Q$3:$Q$1977,'5th Cycle APR Raw Data-Final'!$A$3:$A$1977,'SB35 Determination Data'!$K421,'5th Cycle APR Raw Data-Final'!$T$3:$T$1977,"&gt;="&amp;'SB35 Determination Data'!$F421,'5th Cycle APR Raw Data-Final'!$T$3:$T$1977,"&lt;="&amp;G421))</f>
        <v>809</v>
      </c>
      <c r="AI421" s="100">
        <f t="shared" si="219"/>
        <v>0</v>
      </c>
      <c r="AJ421" s="112">
        <f t="shared" si="220"/>
        <v>1.6924686192468619</v>
      </c>
      <c r="AK421" s="100">
        <f>VLOOKUP(K421,'5th Cycle APR Raw Data-Final'!$A$3:$R$1977,18,FALSE)</f>
        <v>1143</v>
      </c>
      <c r="AL421" s="100">
        <f>IF(AN421&lt;1,SUMIFS('5th Cycle APR Raw Data-Final'!$S$3:$S$1977,'5th Cycle APR Raw Data-Final'!$A$3:$A$1977,'SB35 Determination Data'!$K421,'5th Cycle APR Raw Data-Final'!$T$3:$T$1977,"&gt;="&amp;'SB35 Determination Data'!$F421,'5th Cycle APR Raw Data-Final'!$T$3:$T$1977,"&lt;"&amp;E421),SUMIFS('5th Cycle APR Raw Data-Final'!$S$3:$S$1977,'5th Cycle APR Raw Data-Final'!$A$3:$A$1977,'SB35 Determination Data'!$K421,'5th Cycle APR Raw Data-Final'!$T$3:$T$1977,"&gt;="&amp;'SB35 Determination Data'!$F421,'5th Cycle APR Raw Data-Final'!$T$3:$T$1977,"&lt;="&amp;G421))</f>
        <v>1019</v>
      </c>
      <c r="AM421" s="100">
        <f t="shared" si="221"/>
        <v>455</v>
      </c>
      <c r="AN421" s="114">
        <f t="shared" si="222"/>
        <v>1</v>
      </c>
      <c r="AO421" s="2" t="str">
        <f t="shared" si="223"/>
        <v>NO</v>
      </c>
      <c r="AP421" s="2" t="str">
        <f t="shared" si="224"/>
        <v>YES</v>
      </c>
      <c r="AQ421" s="2" t="str">
        <f t="shared" si="225"/>
        <v>NO</v>
      </c>
      <c r="AR421" s="124" t="str">
        <f>VLOOKUP(K421,'2018Submitted'!$A$2:$C$540,3,FALSE)</f>
        <v>Successful</v>
      </c>
      <c r="AS421" s="2" t="str">
        <f t="shared" si="226"/>
        <v>NO</v>
      </c>
      <c r="AT421" s="2" t="str">
        <f t="shared" si="227"/>
        <v>YES</v>
      </c>
    </row>
    <row r="422" spans="1:46" x14ac:dyDescent="0.2">
      <c r="A422" s="2" t="s">
        <v>24</v>
      </c>
      <c r="B422" s="2" t="str">
        <f t="shared" si="200"/>
        <v>SAN LUIS OBISPO CO.</v>
      </c>
      <c r="C422" s="71">
        <f t="shared" si="201"/>
        <v>1</v>
      </c>
      <c r="D422" s="72">
        <f t="shared" si="202"/>
        <v>5</v>
      </c>
      <c r="E422" s="99">
        <f t="shared" si="203"/>
        <v>2017</v>
      </c>
      <c r="F422" s="99">
        <f t="shared" si="204"/>
        <v>2014</v>
      </c>
      <c r="G422" s="99">
        <f t="shared" si="205"/>
        <v>2018</v>
      </c>
      <c r="H422" s="2" t="str">
        <f t="shared" si="206"/>
        <v>06/30/2014</v>
      </c>
      <c r="I422" s="2" t="str">
        <f t="shared" si="207"/>
        <v>06/30/2019</v>
      </c>
      <c r="J422" s="2" t="s">
        <v>13</v>
      </c>
      <c r="K422" s="113" t="s">
        <v>1078</v>
      </c>
      <c r="L422" s="100">
        <f>VLOOKUP(K422,'5th Cycle APR Raw Data-Final'!$A$3:$P$1977,6,FALSE)</f>
        <v>336</v>
      </c>
      <c r="M422" s="100">
        <f>IF(AN422&lt;1,SUMIFS('5th Cycle APR Raw Data-Final'!G$3:G$1977,'5th Cycle APR Raw Data-Final'!$A$3:$A$1977,'SB35 Determination Data'!$K422,'5th Cycle APR Raw Data-Final'!$T$3:$T$1977,"&gt;="&amp;'SB35 Determination Data'!$F422,'5th Cycle APR Raw Data-Final'!$T$3:$T$1977,"&lt;"&amp;E422),SUMIFS('5th Cycle APR Raw Data-Final'!G$3:G$1977,'5th Cycle APR Raw Data-Final'!$A$3:$A$1977,'SB35 Determination Data'!$K422,'5th Cycle APR Raw Data-Final'!$T$3:$T$1977,"&gt;="&amp;'SB35 Determination Data'!$F422,'5th Cycle APR Raw Data-Final'!$T$3:$T$1977,"&lt;="&amp;G422))</f>
        <v>52</v>
      </c>
      <c r="N422" s="100">
        <f>IF(AN422&lt;1,SUMIFS('5th Cycle APR Raw Data-Final'!H$3:H$1977,'5th Cycle APR Raw Data-Final'!$A$3:$A$1977,'SB35 Determination Data'!$K422,'5th Cycle APR Raw Data-Final'!$T$3:$T$1977,"&gt;="&amp;'SB35 Determination Data'!$F422,'5th Cycle APR Raw Data-Final'!$T$3:$T$1977,"&lt;"&amp;E422),SUMIFS('5th Cycle APR Raw Data-Final'!H$3:H$1977,'5th Cycle APR Raw Data-Final'!$A$3:$A$1977,'SB35 Determination Data'!$K422,'5th Cycle APR Raw Data-Final'!$T$3:$T$1977,"&gt;="&amp;'SB35 Determination Data'!$F422,'5th Cycle APR Raw Data-Final'!$T$3:$T$1977,"&lt;="&amp;G422))</f>
        <v>32</v>
      </c>
      <c r="O422" s="100">
        <f>IF(AN422&lt;1,SUMIFS('5th Cycle APR Raw Data-Final'!I$3:I$1977,'5th Cycle APR Raw Data-Final'!$A$3:$A$1977,'SB35 Determination Data'!$K422,'5th Cycle APR Raw Data-Final'!$T$3:$T$1977,"&gt;="&amp;'SB35 Determination Data'!$F422,'5th Cycle APR Raw Data-Final'!$T$3:$T$1977,"&lt;"&amp;E422),SUMIFS('5th Cycle APR Raw Data-Final'!I$3:I$1977,'5th Cycle APR Raw Data-Final'!$A$3:$A$1977,'SB35 Determination Data'!$K422,'5th Cycle APR Raw Data-Final'!$T$3:$T$1977,"&gt;="&amp;'SB35 Determination Data'!$F422,'5th Cycle APR Raw Data-Final'!$T$3:$T$1977,"&lt;="&amp;G422))</f>
        <v>20</v>
      </c>
      <c r="P422" s="100">
        <f t="shared" si="208"/>
        <v>284</v>
      </c>
      <c r="Q422" s="112">
        <f t="shared" si="209"/>
        <v>0.15476190476190477</v>
      </c>
      <c r="R422" s="101">
        <f t="shared" si="210"/>
        <v>336</v>
      </c>
      <c r="S422" s="101">
        <f t="shared" si="211"/>
        <v>0</v>
      </c>
      <c r="T422" s="100">
        <f>VLOOKUP(K422,'5th Cycle APR Raw Data-Final'!$A$3:$P$1977,10,FALSE)</f>
        <v>211</v>
      </c>
      <c r="U422" s="100">
        <f>IF(AN422&lt;1,SUMIFS('5th Cycle APR Raw Data-Final'!K$3:K$1977,'5th Cycle APR Raw Data-Final'!$A$3:$A$1977,'SB35 Determination Data'!$K422,'5th Cycle APR Raw Data-Final'!$T$3:$T$1977,"&gt;="&amp;'SB35 Determination Data'!$F422,'5th Cycle APR Raw Data-Final'!$T$3:$T$1977,"&lt;"&amp;E422),SUMIFS('5th Cycle APR Raw Data-Final'!K$3:K$1977,'5th Cycle APR Raw Data-Final'!$A$3:$A$1977,'SB35 Determination Data'!$K422,'5th Cycle APR Raw Data-Final'!$T$3:$T$1977,"&gt;="&amp;'SB35 Determination Data'!$F422,'5th Cycle APR Raw Data-Final'!$T$3:$T$1977,"&lt;="&amp;G422))</f>
        <v>89</v>
      </c>
      <c r="V422" s="100">
        <f>IF(AN422&lt;1,SUMIFS('5th Cycle APR Raw Data-Final'!L$3:L$1977,'5th Cycle APR Raw Data-Final'!$A$3:$A$1977,'SB35 Determination Data'!$K422,'5th Cycle APR Raw Data-Final'!$T$3:$T$1977,"&gt;="&amp;'SB35 Determination Data'!$F422,'5th Cycle APR Raw Data-Final'!$T$3:$T$1977,"&lt;"&amp;E422),SUMIFS('5th Cycle APR Raw Data-Final'!L$3:L$1977,'5th Cycle APR Raw Data-Final'!$A$3:$A$1977,'SB35 Determination Data'!$K422,'5th Cycle APR Raw Data-Final'!$T$3:$T$1977,"&gt;="&amp;'SB35 Determination Data'!$F422,'5th Cycle APR Raw Data-Final'!$T$3:$T$1977,"&lt;="&amp;G422))</f>
        <v>64</v>
      </c>
      <c r="W422" s="100">
        <f>IF(AN422&lt;1,SUMIFS('5th Cycle APR Raw Data-Final'!M$3:M$1977,'5th Cycle APR Raw Data-Final'!$A$3:$A$1977,'SB35 Determination Data'!$K422,'5th Cycle APR Raw Data-Final'!$T$3:$T$1977,"&gt;="&amp;'SB35 Determination Data'!$F422,'5th Cycle APR Raw Data-Final'!$T$3:$T$1977,"&lt;"&amp;E422),SUMIFS('5th Cycle APR Raw Data-Final'!M$3:M$1977,'5th Cycle APR Raw Data-Final'!$A$3:$A$1977,'SB35 Determination Data'!$K422,'5th Cycle APR Raw Data-Final'!$T$3:$T$1977,"&gt;="&amp;'SB35 Determination Data'!$F422,'5th Cycle APR Raw Data-Final'!$T$3:$T$1977,"&lt;="&amp;G422))</f>
        <v>25</v>
      </c>
      <c r="X422" s="100">
        <f t="shared" si="212"/>
        <v>122</v>
      </c>
      <c r="Y422" s="100">
        <f t="shared" si="213"/>
        <v>89</v>
      </c>
      <c r="Z422" s="100">
        <f t="shared" si="214"/>
        <v>122</v>
      </c>
      <c r="AA422" s="112">
        <f t="shared" si="215"/>
        <v>0.4218009478672986</v>
      </c>
      <c r="AB422" s="112">
        <f t="shared" si="216"/>
        <v>0.4218009478672986</v>
      </c>
      <c r="AC422" s="100">
        <f>VLOOKUP(K422,'5th Cycle APR Raw Data-Final'!$A$3:$P$1977,14,FALSE)</f>
        <v>237</v>
      </c>
      <c r="AD422" s="100">
        <f>IF(AN422&lt;1,SUMIFS('5th Cycle APR Raw Data-Final'!$O$3:$O$1977,'5th Cycle APR Raw Data-Final'!$A$3:$A$1977,'SB35 Determination Data'!$K422,'5th Cycle APR Raw Data-Final'!$T$3:$T$1977,"&gt;="&amp;'SB35 Determination Data'!$F422,'5th Cycle APR Raw Data-Final'!$T$3:$T$1977,"&lt;"&amp;E422),SUMIFS('5th Cycle APR Raw Data-Final'!$O$3:$O$1977,'5th Cycle APR Raw Data-Final'!$A$3:$A$1977,'SB35 Determination Data'!$K422,'5th Cycle APR Raw Data-Final'!$T$3:$T$1977,"&gt;="&amp;'SB35 Determination Data'!$F422,'5th Cycle APR Raw Data-Final'!$T$3:$T$1977,"&lt;="&amp;G422))</f>
        <v>156</v>
      </c>
      <c r="AE422" s="100">
        <f t="shared" si="217"/>
        <v>81</v>
      </c>
      <c r="AF422" s="112">
        <f t="shared" si="218"/>
        <v>0.65822784810126578</v>
      </c>
      <c r="AG422" s="100">
        <f>VLOOKUP(K422,'5th Cycle APR Raw Data-Final'!$A$3:$P$1977,16,FALSE)</f>
        <v>563</v>
      </c>
      <c r="AH422" s="100">
        <f>IF(AN422&lt;1,SUMIFS('5th Cycle APR Raw Data-Final'!$Q$3:$Q$1977,'5th Cycle APR Raw Data-Final'!$A$3:$A$1977,'SB35 Determination Data'!$K422,'5th Cycle APR Raw Data-Final'!$T$3:$T$1977,"&gt;="&amp;'SB35 Determination Data'!$F422,'5th Cycle APR Raw Data-Final'!$T$3:$T$1977,"&lt;"&amp;E422),SUMIFS('5th Cycle APR Raw Data-Final'!$Q$3:$Q$1977,'5th Cycle APR Raw Data-Final'!$A$3:$A$1977,'SB35 Determination Data'!$K422,'5th Cycle APR Raw Data-Final'!$T$3:$T$1977,"&gt;="&amp;'SB35 Determination Data'!$F422,'5th Cycle APR Raw Data-Final'!$T$3:$T$1977,"&lt;="&amp;G422))</f>
        <v>1567</v>
      </c>
      <c r="AI422" s="100">
        <f t="shared" si="219"/>
        <v>0</v>
      </c>
      <c r="AJ422" s="112">
        <f t="shared" si="220"/>
        <v>2.7833037300177619</v>
      </c>
      <c r="AK422" s="100">
        <f>VLOOKUP(K422,'5th Cycle APR Raw Data-Final'!$A$3:$R$1977,18,FALSE)</f>
        <v>1347</v>
      </c>
      <c r="AL422" s="100">
        <f>IF(AN422&lt;1,SUMIFS('5th Cycle APR Raw Data-Final'!$S$3:$S$1977,'5th Cycle APR Raw Data-Final'!$A$3:$A$1977,'SB35 Determination Data'!$K422,'5th Cycle APR Raw Data-Final'!$T$3:$T$1977,"&gt;="&amp;'SB35 Determination Data'!$F422,'5th Cycle APR Raw Data-Final'!$T$3:$T$1977,"&lt;"&amp;E422),SUMIFS('5th Cycle APR Raw Data-Final'!$S$3:$S$1977,'5th Cycle APR Raw Data-Final'!$A$3:$A$1977,'SB35 Determination Data'!$K422,'5th Cycle APR Raw Data-Final'!$T$3:$T$1977,"&gt;="&amp;'SB35 Determination Data'!$F422,'5th Cycle APR Raw Data-Final'!$T$3:$T$1977,"&lt;="&amp;G422))</f>
        <v>1864</v>
      </c>
      <c r="AM422" s="100">
        <f t="shared" si="221"/>
        <v>487</v>
      </c>
      <c r="AN422" s="114">
        <f t="shared" si="222"/>
        <v>1</v>
      </c>
      <c r="AO422" s="2" t="str">
        <f t="shared" si="223"/>
        <v>NO</v>
      </c>
      <c r="AP422" s="2" t="str">
        <f t="shared" si="224"/>
        <v>YES</v>
      </c>
      <c r="AQ422" s="2" t="str">
        <f t="shared" si="225"/>
        <v>NO</v>
      </c>
      <c r="AR422" s="124" t="str">
        <f>VLOOKUP(K422,'2018Submitted'!$A$2:$C$540,3,FALSE)</f>
        <v>Successful</v>
      </c>
      <c r="AS422" s="2" t="str">
        <f t="shared" si="226"/>
        <v>NO</v>
      </c>
      <c r="AT422" s="2" t="str">
        <f t="shared" si="227"/>
        <v>YES</v>
      </c>
    </row>
    <row r="423" spans="1:46" x14ac:dyDescent="0.2">
      <c r="A423" s="2" t="s">
        <v>66</v>
      </c>
      <c r="B423" s="2" t="str">
        <f t="shared" si="200"/>
        <v>SAN MARCOS</v>
      </c>
      <c r="C423" s="71">
        <f t="shared" si="201"/>
        <v>0.75</v>
      </c>
      <c r="D423" s="72">
        <f t="shared" si="202"/>
        <v>8</v>
      </c>
      <c r="E423" s="99">
        <f t="shared" si="203"/>
        <v>2017</v>
      </c>
      <c r="F423" s="99">
        <f t="shared" si="204"/>
        <v>2013</v>
      </c>
      <c r="G423" s="99">
        <f t="shared" si="205"/>
        <v>2020</v>
      </c>
      <c r="H423" s="2" t="str">
        <f t="shared" si="206"/>
        <v>04/30/2013</v>
      </c>
      <c r="I423" s="2" t="str">
        <f t="shared" si="207"/>
        <v>04/30/2021</v>
      </c>
      <c r="J423" s="2" t="s">
        <v>67</v>
      </c>
      <c r="K423" s="113" t="s">
        <v>274</v>
      </c>
      <c r="L423" s="100">
        <f>VLOOKUP(K423,'5th Cycle APR Raw Data-Final'!$A$3:$P$1977,6,FALSE)</f>
        <v>1043</v>
      </c>
      <c r="M423" s="100">
        <f>IF(AN423&lt;1,SUMIFS('5th Cycle APR Raw Data-Final'!G$3:G$1977,'5th Cycle APR Raw Data-Final'!$A$3:$A$1977,'SB35 Determination Data'!$K423,'5th Cycle APR Raw Data-Final'!$T$3:$T$1977,"&gt;="&amp;'SB35 Determination Data'!$F423,'5th Cycle APR Raw Data-Final'!$T$3:$T$1977,"&lt;"&amp;E423),SUMIFS('5th Cycle APR Raw Data-Final'!G$3:G$1977,'5th Cycle APR Raw Data-Final'!$A$3:$A$1977,'SB35 Determination Data'!$K423,'5th Cycle APR Raw Data-Final'!$T$3:$T$1977,"&gt;="&amp;'SB35 Determination Data'!$F423,'5th Cycle APR Raw Data-Final'!$T$3:$T$1977,"&lt;="&amp;G423))</f>
        <v>187</v>
      </c>
      <c r="N423" s="100">
        <f>IF(AN423&lt;1,SUMIFS('5th Cycle APR Raw Data-Final'!H$3:H$1977,'5th Cycle APR Raw Data-Final'!$A$3:$A$1977,'SB35 Determination Data'!$K423,'5th Cycle APR Raw Data-Final'!$T$3:$T$1977,"&gt;="&amp;'SB35 Determination Data'!$F423,'5th Cycle APR Raw Data-Final'!$T$3:$T$1977,"&lt;"&amp;E423),SUMIFS('5th Cycle APR Raw Data-Final'!H$3:H$1977,'5th Cycle APR Raw Data-Final'!$A$3:$A$1977,'SB35 Determination Data'!$K423,'5th Cycle APR Raw Data-Final'!$T$3:$T$1977,"&gt;="&amp;'SB35 Determination Data'!$F423,'5th Cycle APR Raw Data-Final'!$T$3:$T$1977,"&lt;="&amp;G423))</f>
        <v>187</v>
      </c>
      <c r="O423" s="100">
        <f>IF(AN423&lt;1,SUMIFS('5th Cycle APR Raw Data-Final'!I$3:I$1977,'5th Cycle APR Raw Data-Final'!$A$3:$A$1977,'SB35 Determination Data'!$K423,'5th Cycle APR Raw Data-Final'!$T$3:$T$1977,"&gt;="&amp;'SB35 Determination Data'!$F423,'5th Cycle APR Raw Data-Final'!$T$3:$T$1977,"&lt;"&amp;E423),SUMIFS('5th Cycle APR Raw Data-Final'!I$3:I$1977,'5th Cycle APR Raw Data-Final'!$A$3:$A$1977,'SB35 Determination Data'!$K423,'5th Cycle APR Raw Data-Final'!$T$3:$T$1977,"&gt;="&amp;'SB35 Determination Data'!$F423,'5th Cycle APR Raw Data-Final'!$T$3:$T$1977,"&lt;="&amp;G423))</f>
        <v>0</v>
      </c>
      <c r="P423" s="100">
        <f t="shared" si="208"/>
        <v>856</v>
      </c>
      <c r="Q423" s="112">
        <f t="shared" si="209"/>
        <v>0.17929050814956854</v>
      </c>
      <c r="R423" s="101">
        <f t="shared" si="210"/>
        <v>522</v>
      </c>
      <c r="S423" s="101">
        <f t="shared" si="211"/>
        <v>0</v>
      </c>
      <c r="T423" s="100">
        <f>VLOOKUP(K423,'5th Cycle APR Raw Data-Final'!$A$3:$P$1977,10,FALSE)</f>
        <v>793</v>
      </c>
      <c r="U423" s="100">
        <f>IF(AN423&lt;1,SUMIFS('5th Cycle APR Raw Data-Final'!K$3:K$1977,'5th Cycle APR Raw Data-Final'!$A$3:$A$1977,'SB35 Determination Data'!$K423,'5th Cycle APR Raw Data-Final'!$T$3:$T$1977,"&gt;="&amp;'SB35 Determination Data'!$F423,'5th Cycle APR Raw Data-Final'!$T$3:$T$1977,"&lt;"&amp;E423),SUMIFS('5th Cycle APR Raw Data-Final'!K$3:K$1977,'5th Cycle APR Raw Data-Final'!$A$3:$A$1977,'SB35 Determination Data'!$K423,'5th Cycle APR Raw Data-Final'!$T$3:$T$1977,"&gt;="&amp;'SB35 Determination Data'!$F423,'5th Cycle APR Raw Data-Final'!$T$3:$T$1977,"&lt;="&amp;G423))</f>
        <v>104</v>
      </c>
      <c r="V423" s="100">
        <f>IF(AN423&lt;1,SUMIFS('5th Cycle APR Raw Data-Final'!L$3:L$1977,'5th Cycle APR Raw Data-Final'!$A$3:$A$1977,'SB35 Determination Data'!$K423,'5th Cycle APR Raw Data-Final'!$T$3:$T$1977,"&gt;="&amp;'SB35 Determination Data'!$F423,'5th Cycle APR Raw Data-Final'!$T$3:$T$1977,"&lt;"&amp;E423),SUMIFS('5th Cycle APR Raw Data-Final'!L$3:L$1977,'5th Cycle APR Raw Data-Final'!$A$3:$A$1977,'SB35 Determination Data'!$K423,'5th Cycle APR Raw Data-Final'!$T$3:$T$1977,"&gt;="&amp;'SB35 Determination Data'!$F423,'5th Cycle APR Raw Data-Final'!$T$3:$T$1977,"&lt;="&amp;G423))</f>
        <v>104</v>
      </c>
      <c r="W423" s="100">
        <f>IF(AN423&lt;1,SUMIFS('5th Cycle APR Raw Data-Final'!M$3:M$1977,'5th Cycle APR Raw Data-Final'!$A$3:$A$1977,'SB35 Determination Data'!$K423,'5th Cycle APR Raw Data-Final'!$T$3:$T$1977,"&gt;="&amp;'SB35 Determination Data'!$F423,'5th Cycle APR Raw Data-Final'!$T$3:$T$1977,"&lt;"&amp;E423),SUMIFS('5th Cycle APR Raw Data-Final'!M$3:M$1977,'5th Cycle APR Raw Data-Final'!$A$3:$A$1977,'SB35 Determination Data'!$K423,'5th Cycle APR Raw Data-Final'!$T$3:$T$1977,"&gt;="&amp;'SB35 Determination Data'!$F423,'5th Cycle APR Raw Data-Final'!$T$3:$T$1977,"&lt;="&amp;G423))</f>
        <v>0</v>
      </c>
      <c r="X423" s="100">
        <f t="shared" si="212"/>
        <v>689</v>
      </c>
      <c r="Y423" s="100">
        <f t="shared" si="213"/>
        <v>104</v>
      </c>
      <c r="Z423" s="100">
        <f t="shared" si="214"/>
        <v>689</v>
      </c>
      <c r="AA423" s="112">
        <f t="shared" si="215"/>
        <v>0.13114754098360656</v>
      </c>
      <c r="AB423" s="112">
        <f t="shared" si="216"/>
        <v>0.13114754098360656</v>
      </c>
      <c r="AC423" s="100">
        <f>VLOOKUP(K423,'5th Cycle APR Raw Data-Final'!$A$3:$P$1977,14,FALSE)</f>
        <v>734</v>
      </c>
      <c r="AD423" s="100">
        <f>IF(AN423&lt;1,SUMIFS('5th Cycle APR Raw Data-Final'!$O$3:$O$1977,'5th Cycle APR Raw Data-Final'!$A$3:$A$1977,'SB35 Determination Data'!$K423,'5th Cycle APR Raw Data-Final'!$T$3:$T$1977,"&gt;="&amp;'SB35 Determination Data'!$F423,'5th Cycle APR Raw Data-Final'!$T$3:$T$1977,"&lt;"&amp;E423),SUMIFS('5th Cycle APR Raw Data-Final'!$O$3:$O$1977,'5th Cycle APR Raw Data-Final'!$A$3:$A$1977,'SB35 Determination Data'!$K423,'5th Cycle APR Raw Data-Final'!$T$3:$T$1977,"&gt;="&amp;'SB35 Determination Data'!$F423,'5th Cycle APR Raw Data-Final'!$T$3:$T$1977,"&lt;="&amp;G423))</f>
        <v>64</v>
      </c>
      <c r="AE423" s="100">
        <f t="shared" si="217"/>
        <v>670</v>
      </c>
      <c r="AF423" s="112">
        <f t="shared" si="218"/>
        <v>8.7193460490463212E-2</v>
      </c>
      <c r="AG423" s="100">
        <f>VLOOKUP(K423,'5th Cycle APR Raw Data-Final'!$A$3:$P$1977,16,FALSE)</f>
        <v>1613</v>
      </c>
      <c r="AH423" s="100">
        <f>IF(AN423&lt;1,SUMIFS('5th Cycle APR Raw Data-Final'!$Q$3:$Q$1977,'5th Cycle APR Raw Data-Final'!$A$3:$A$1977,'SB35 Determination Data'!$K423,'5th Cycle APR Raw Data-Final'!$T$3:$T$1977,"&gt;="&amp;'SB35 Determination Data'!$F423,'5th Cycle APR Raw Data-Final'!$T$3:$T$1977,"&lt;"&amp;E423),SUMIFS('5th Cycle APR Raw Data-Final'!$Q$3:$Q$1977,'5th Cycle APR Raw Data-Final'!$A$3:$A$1977,'SB35 Determination Data'!$K423,'5th Cycle APR Raw Data-Final'!$T$3:$T$1977,"&gt;="&amp;'SB35 Determination Data'!$F423,'5th Cycle APR Raw Data-Final'!$T$3:$T$1977,"&lt;="&amp;G423))</f>
        <v>2597</v>
      </c>
      <c r="AI423" s="100">
        <f t="shared" si="219"/>
        <v>0</v>
      </c>
      <c r="AJ423" s="112">
        <f t="shared" si="220"/>
        <v>1.6100433973961563</v>
      </c>
      <c r="AK423" s="100">
        <f>VLOOKUP(K423,'5th Cycle APR Raw Data-Final'!$A$3:$R$1977,18,FALSE)</f>
        <v>4183</v>
      </c>
      <c r="AL423" s="100">
        <f>IF(AN423&lt;1,SUMIFS('5th Cycle APR Raw Data-Final'!$S$3:$S$1977,'5th Cycle APR Raw Data-Final'!$A$3:$A$1977,'SB35 Determination Data'!$K423,'5th Cycle APR Raw Data-Final'!$T$3:$T$1977,"&gt;="&amp;'SB35 Determination Data'!$F423,'5th Cycle APR Raw Data-Final'!$T$3:$T$1977,"&lt;"&amp;E423),SUMIFS('5th Cycle APR Raw Data-Final'!$S$3:$S$1977,'5th Cycle APR Raw Data-Final'!$A$3:$A$1977,'SB35 Determination Data'!$K423,'5th Cycle APR Raw Data-Final'!$T$3:$T$1977,"&gt;="&amp;'SB35 Determination Data'!$F423,'5th Cycle APR Raw Data-Final'!$T$3:$T$1977,"&lt;="&amp;G423))</f>
        <v>2952</v>
      </c>
      <c r="AM423" s="100">
        <f t="shared" si="221"/>
        <v>2215</v>
      </c>
      <c r="AN423" s="114">
        <f t="shared" si="222"/>
        <v>0.5</v>
      </c>
      <c r="AO423" s="2" t="str">
        <f t="shared" si="223"/>
        <v>NO</v>
      </c>
      <c r="AP423" s="2" t="str">
        <f t="shared" si="224"/>
        <v>YES</v>
      </c>
      <c r="AQ423" s="2" t="str">
        <f t="shared" si="225"/>
        <v>NO</v>
      </c>
      <c r="AR423" s="124" t="str">
        <f>VLOOKUP(K423,'2018Submitted'!$A$2:$C$540,3,FALSE)</f>
        <v>Successful</v>
      </c>
      <c r="AS423" s="2" t="str">
        <f t="shared" si="226"/>
        <v>NO</v>
      </c>
      <c r="AT423" s="2" t="str">
        <f t="shared" si="227"/>
        <v>YES</v>
      </c>
    </row>
    <row r="424" spans="1:46" x14ac:dyDescent="0.2">
      <c r="A424" s="2" t="s">
        <v>5</v>
      </c>
      <c r="B424" s="2" t="str">
        <f t="shared" si="200"/>
        <v>SAN MARINO</v>
      </c>
      <c r="C424" s="71">
        <f t="shared" si="201"/>
        <v>0.625</v>
      </c>
      <c r="D424" s="72">
        <f t="shared" si="202"/>
        <v>8</v>
      </c>
      <c r="E424" s="99">
        <f t="shared" si="203"/>
        <v>2018</v>
      </c>
      <c r="F424" s="99">
        <f t="shared" si="204"/>
        <v>2014</v>
      </c>
      <c r="G424" s="99" t="str">
        <f t="shared" si="205"/>
        <v>2021</v>
      </c>
      <c r="H424" s="2" t="str">
        <f t="shared" si="206"/>
        <v>10/15/2013</v>
      </c>
      <c r="I424" s="2" t="str">
        <f t="shared" si="207"/>
        <v>10/15/2021</v>
      </c>
      <c r="J424" s="2" t="s">
        <v>3</v>
      </c>
      <c r="K424" s="113" t="s">
        <v>275</v>
      </c>
      <c r="L424" s="100">
        <f>VLOOKUP(K424,'5th Cycle APR Raw Data-Final'!$A$3:$P$1977,6,FALSE)</f>
        <v>1</v>
      </c>
      <c r="M424" s="100">
        <f>IF(AN424&lt;1,SUMIFS('5th Cycle APR Raw Data-Final'!G$3:G$1977,'5th Cycle APR Raw Data-Final'!$A$3:$A$1977,'SB35 Determination Data'!$K424,'5th Cycle APR Raw Data-Final'!$T$3:$T$1977,"&gt;="&amp;'SB35 Determination Data'!$F424,'5th Cycle APR Raw Data-Final'!$T$3:$T$1977,"&lt;"&amp;E424),SUMIFS('5th Cycle APR Raw Data-Final'!G$3:G$1977,'5th Cycle APR Raw Data-Final'!$A$3:$A$1977,'SB35 Determination Data'!$K424,'5th Cycle APR Raw Data-Final'!$T$3:$T$1977,"&gt;="&amp;'SB35 Determination Data'!$F424,'5th Cycle APR Raw Data-Final'!$T$3:$T$1977,"&lt;="&amp;G424))</f>
        <v>1</v>
      </c>
      <c r="N424" s="100">
        <f>IF(AN424&lt;1,SUMIFS('5th Cycle APR Raw Data-Final'!H$3:H$1977,'5th Cycle APR Raw Data-Final'!$A$3:$A$1977,'SB35 Determination Data'!$K424,'5th Cycle APR Raw Data-Final'!$T$3:$T$1977,"&gt;="&amp;'SB35 Determination Data'!$F424,'5th Cycle APR Raw Data-Final'!$T$3:$T$1977,"&lt;"&amp;E424),SUMIFS('5th Cycle APR Raw Data-Final'!H$3:H$1977,'5th Cycle APR Raw Data-Final'!$A$3:$A$1977,'SB35 Determination Data'!$K424,'5th Cycle APR Raw Data-Final'!$T$3:$T$1977,"&gt;="&amp;'SB35 Determination Data'!$F424,'5th Cycle APR Raw Data-Final'!$T$3:$T$1977,"&lt;="&amp;G424))</f>
        <v>1</v>
      </c>
      <c r="O424" s="100">
        <f>IF(AN424&lt;1,SUMIFS('5th Cycle APR Raw Data-Final'!I$3:I$1977,'5th Cycle APR Raw Data-Final'!$A$3:$A$1977,'SB35 Determination Data'!$K424,'5th Cycle APR Raw Data-Final'!$T$3:$T$1977,"&gt;="&amp;'SB35 Determination Data'!$F424,'5th Cycle APR Raw Data-Final'!$T$3:$T$1977,"&lt;"&amp;E424),SUMIFS('5th Cycle APR Raw Data-Final'!I$3:I$1977,'5th Cycle APR Raw Data-Final'!$A$3:$A$1977,'SB35 Determination Data'!$K424,'5th Cycle APR Raw Data-Final'!$T$3:$T$1977,"&gt;="&amp;'SB35 Determination Data'!$F424,'5th Cycle APR Raw Data-Final'!$T$3:$T$1977,"&lt;="&amp;G424))</f>
        <v>0</v>
      </c>
      <c r="P424" s="100">
        <f t="shared" si="208"/>
        <v>0</v>
      </c>
      <c r="Q424" s="112">
        <f t="shared" si="209"/>
        <v>1</v>
      </c>
      <c r="R424" s="101">
        <f t="shared" si="210"/>
        <v>1</v>
      </c>
      <c r="S424" s="101">
        <f t="shared" si="211"/>
        <v>0</v>
      </c>
      <c r="T424" s="100">
        <f>VLOOKUP(K424,'5th Cycle APR Raw Data-Final'!$A$3:$P$1977,10,FALSE)</f>
        <v>1</v>
      </c>
      <c r="U424" s="100">
        <f>IF(AN424&lt;1,SUMIFS('5th Cycle APR Raw Data-Final'!K$3:K$1977,'5th Cycle APR Raw Data-Final'!$A$3:$A$1977,'SB35 Determination Data'!$K424,'5th Cycle APR Raw Data-Final'!$T$3:$T$1977,"&gt;="&amp;'SB35 Determination Data'!$F424,'5th Cycle APR Raw Data-Final'!$T$3:$T$1977,"&lt;"&amp;E424),SUMIFS('5th Cycle APR Raw Data-Final'!K$3:K$1977,'5th Cycle APR Raw Data-Final'!$A$3:$A$1977,'SB35 Determination Data'!$K424,'5th Cycle APR Raw Data-Final'!$T$3:$T$1977,"&gt;="&amp;'SB35 Determination Data'!$F424,'5th Cycle APR Raw Data-Final'!$T$3:$T$1977,"&lt;="&amp;G424))</f>
        <v>0</v>
      </c>
      <c r="V424" s="100">
        <f>IF(AN424&lt;1,SUMIFS('5th Cycle APR Raw Data-Final'!L$3:L$1977,'5th Cycle APR Raw Data-Final'!$A$3:$A$1977,'SB35 Determination Data'!$K424,'5th Cycle APR Raw Data-Final'!$T$3:$T$1977,"&gt;="&amp;'SB35 Determination Data'!$F424,'5th Cycle APR Raw Data-Final'!$T$3:$T$1977,"&lt;"&amp;E424),SUMIFS('5th Cycle APR Raw Data-Final'!L$3:L$1977,'5th Cycle APR Raw Data-Final'!$A$3:$A$1977,'SB35 Determination Data'!$K424,'5th Cycle APR Raw Data-Final'!$T$3:$T$1977,"&gt;="&amp;'SB35 Determination Data'!$F424,'5th Cycle APR Raw Data-Final'!$T$3:$T$1977,"&lt;="&amp;G424))</f>
        <v>0</v>
      </c>
      <c r="W424" s="100">
        <f>IF(AN424&lt;1,SUMIFS('5th Cycle APR Raw Data-Final'!M$3:M$1977,'5th Cycle APR Raw Data-Final'!$A$3:$A$1977,'SB35 Determination Data'!$K424,'5th Cycle APR Raw Data-Final'!$T$3:$T$1977,"&gt;="&amp;'SB35 Determination Data'!$F424,'5th Cycle APR Raw Data-Final'!$T$3:$T$1977,"&lt;"&amp;E424),SUMIFS('5th Cycle APR Raw Data-Final'!M$3:M$1977,'5th Cycle APR Raw Data-Final'!$A$3:$A$1977,'SB35 Determination Data'!$K424,'5th Cycle APR Raw Data-Final'!$T$3:$T$1977,"&gt;="&amp;'SB35 Determination Data'!$F424,'5th Cycle APR Raw Data-Final'!$T$3:$T$1977,"&lt;="&amp;G424))</f>
        <v>0</v>
      </c>
      <c r="X424" s="100">
        <f t="shared" si="212"/>
        <v>1</v>
      </c>
      <c r="Y424" s="100">
        <f t="shared" si="213"/>
        <v>0</v>
      </c>
      <c r="Z424" s="100">
        <f t="shared" si="214"/>
        <v>1</v>
      </c>
      <c r="AA424" s="112">
        <f t="shared" si="215"/>
        <v>0</v>
      </c>
      <c r="AB424" s="112">
        <f t="shared" si="216"/>
        <v>0</v>
      </c>
      <c r="AC424" s="100">
        <f>VLOOKUP(K424,'5th Cycle APR Raw Data-Final'!$A$3:$P$1977,14,FALSE)</f>
        <v>0</v>
      </c>
      <c r="AD424" s="100">
        <f>IF(AN424&lt;1,SUMIFS('5th Cycle APR Raw Data-Final'!$O$3:$O$1977,'5th Cycle APR Raw Data-Final'!$A$3:$A$1977,'SB35 Determination Data'!$K424,'5th Cycle APR Raw Data-Final'!$T$3:$T$1977,"&gt;="&amp;'SB35 Determination Data'!$F424,'5th Cycle APR Raw Data-Final'!$T$3:$T$1977,"&lt;"&amp;E424),SUMIFS('5th Cycle APR Raw Data-Final'!$O$3:$O$1977,'5th Cycle APR Raw Data-Final'!$A$3:$A$1977,'SB35 Determination Data'!$K424,'5th Cycle APR Raw Data-Final'!$T$3:$T$1977,"&gt;="&amp;'SB35 Determination Data'!$F424,'5th Cycle APR Raw Data-Final'!$T$3:$T$1977,"&lt;="&amp;G424))</f>
        <v>4</v>
      </c>
      <c r="AE424" s="100">
        <f t="shared" si="217"/>
        <v>0</v>
      </c>
      <c r="AF424" s="112" t="str">
        <f t="shared" si="218"/>
        <v>*</v>
      </c>
      <c r="AG424" s="100">
        <f>VLOOKUP(K424,'5th Cycle APR Raw Data-Final'!$A$3:$P$1977,16,FALSE)</f>
        <v>0</v>
      </c>
      <c r="AH424" s="100">
        <f>IF(AN424&lt;1,SUMIFS('5th Cycle APR Raw Data-Final'!$Q$3:$Q$1977,'5th Cycle APR Raw Data-Final'!$A$3:$A$1977,'SB35 Determination Data'!$K424,'5th Cycle APR Raw Data-Final'!$T$3:$T$1977,"&gt;="&amp;'SB35 Determination Data'!$F424,'5th Cycle APR Raw Data-Final'!$T$3:$T$1977,"&lt;"&amp;E424),SUMIFS('5th Cycle APR Raw Data-Final'!$Q$3:$Q$1977,'5th Cycle APR Raw Data-Final'!$A$3:$A$1977,'SB35 Determination Data'!$K424,'5th Cycle APR Raw Data-Final'!$T$3:$T$1977,"&gt;="&amp;'SB35 Determination Data'!$F424,'5th Cycle APR Raw Data-Final'!$T$3:$T$1977,"&lt;="&amp;G424))</f>
        <v>24</v>
      </c>
      <c r="AI424" s="100">
        <f t="shared" si="219"/>
        <v>0</v>
      </c>
      <c r="AJ424" s="112" t="str">
        <f t="shared" si="220"/>
        <v>*</v>
      </c>
      <c r="AK424" s="100">
        <f>VLOOKUP(K424,'5th Cycle APR Raw Data-Final'!$A$3:$R$1977,18,FALSE)</f>
        <v>2</v>
      </c>
      <c r="AL424" s="100">
        <f>IF(AN424&lt;1,SUMIFS('5th Cycle APR Raw Data-Final'!$S$3:$S$1977,'5th Cycle APR Raw Data-Final'!$A$3:$A$1977,'SB35 Determination Data'!$K424,'5th Cycle APR Raw Data-Final'!$T$3:$T$1977,"&gt;="&amp;'SB35 Determination Data'!$F424,'5th Cycle APR Raw Data-Final'!$T$3:$T$1977,"&lt;"&amp;E424),SUMIFS('5th Cycle APR Raw Data-Final'!$S$3:$S$1977,'5th Cycle APR Raw Data-Final'!$A$3:$A$1977,'SB35 Determination Data'!$K424,'5th Cycle APR Raw Data-Final'!$T$3:$T$1977,"&gt;="&amp;'SB35 Determination Data'!$F424,'5th Cycle APR Raw Data-Final'!$T$3:$T$1977,"&lt;="&amp;G424))</f>
        <v>29</v>
      </c>
      <c r="AM424" s="100">
        <f t="shared" si="221"/>
        <v>1</v>
      </c>
      <c r="AN424" s="114">
        <f t="shared" si="222"/>
        <v>0.5</v>
      </c>
      <c r="AO424" s="2" t="str">
        <f t="shared" si="223"/>
        <v>NO</v>
      </c>
      <c r="AP424" s="2" t="str">
        <f t="shared" si="224"/>
        <v>YES</v>
      </c>
      <c r="AQ424" s="2" t="str">
        <f t="shared" si="225"/>
        <v>NO</v>
      </c>
      <c r="AR424" s="124" t="str">
        <f>VLOOKUP(K424,'2018Submitted'!$A$2:$C$540,3,FALSE)</f>
        <v>Successful</v>
      </c>
      <c r="AS424" s="2" t="str">
        <f t="shared" si="226"/>
        <v>NO</v>
      </c>
      <c r="AT424" s="2" t="str">
        <f t="shared" si="227"/>
        <v>YES</v>
      </c>
    </row>
    <row r="425" spans="1:46" x14ac:dyDescent="0.2">
      <c r="A425" s="2" t="s">
        <v>29</v>
      </c>
      <c r="B425" s="2" t="str">
        <f t="shared" si="200"/>
        <v>SAN MATEO</v>
      </c>
      <c r="C425" s="71">
        <f t="shared" si="201"/>
        <v>0.5</v>
      </c>
      <c r="D425" s="72">
        <f t="shared" si="202"/>
        <v>8</v>
      </c>
      <c r="E425" s="99">
        <f t="shared" si="203"/>
        <v>2019</v>
      </c>
      <c r="F425" s="99">
        <f t="shared" si="204"/>
        <v>2015</v>
      </c>
      <c r="G425" s="99">
        <f t="shared" si="205"/>
        <v>2022</v>
      </c>
      <c r="H425" s="2" t="str">
        <f t="shared" si="206"/>
        <v>01/31/2015</v>
      </c>
      <c r="I425" s="2" t="str">
        <f t="shared" si="207"/>
        <v>01/31/2023</v>
      </c>
      <c r="J425" s="2" t="s">
        <v>8</v>
      </c>
      <c r="K425" s="113" t="s">
        <v>29</v>
      </c>
      <c r="L425" s="100">
        <f>VLOOKUP(K425,'5th Cycle APR Raw Data-Final'!$A$3:$P$1977,6,FALSE)</f>
        <v>859</v>
      </c>
      <c r="M425" s="100">
        <f>IF(AN425&lt;1,SUMIFS('5th Cycle APR Raw Data-Final'!G$3:G$1977,'5th Cycle APR Raw Data-Final'!$A$3:$A$1977,'SB35 Determination Data'!$K425,'5th Cycle APR Raw Data-Final'!$T$3:$T$1977,"&gt;="&amp;'SB35 Determination Data'!$F425,'5th Cycle APR Raw Data-Final'!$T$3:$T$1977,"&lt;"&amp;E425),SUMIFS('5th Cycle APR Raw Data-Final'!G$3:G$1977,'5th Cycle APR Raw Data-Final'!$A$3:$A$1977,'SB35 Determination Data'!$K425,'5th Cycle APR Raw Data-Final'!$T$3:$T$1977,"&gt;="&amp;'SB35 Determination Data'!$F425,'5th Cycle APR Raw Data-Final'!$T$3:$T$1977,"&lt;="&amp;G425))</f>
        <v>49</v>
      </c>
      <c r="N425" s="100">
        <f>IF(AN425&lt;1,SUMIFS('5th Cycle APR Raw Data-Final'!H$3:H$1977,'5th Cycle APR Raw Data-Final'!$A$3:$A$1977,'SB35 Determination Data'!$K425,'5th Cycle APR Raw Data-Final'!$T$3:$T$1977,"&gt;="&amp;'SB35 Determination Data'!$F425,'5th Cycle APR Raw Data-Final'!$T$3:$T$1977,"&lt;"&amp;E425),SUMIFS('5th Cycle APR Raw Data-Final'!H$3:H$1977,'5th Cycle APR Raw Data-Final'!$A$3:$A$1977,'SB35 Determination Data'!$K425,'5th Cycle APR Raw Data-Final'!$T$3:$T$1977,"&gt;="&amp;'SB35 Determination Data'!$F425,'5th Cycle APR Raw Data-Final'!$T$3:$T$1977,"&lt;="&amp;G425))</f>
        <v>49</v>
      </c>
      <c r="O425" s="100">
        <f>IF(AN425&lt;1,SUMIFS('5th Cycle APR Raw Data-Final'!I$3:I$1977,'5th Cycle APR Raw Data-Final'!$A$3:$A$1977,'SB35 Determination Data'!$K425,'5th Cycle APR Raw Data-Final'!$T$3:$T$1977,"&gt;="&amp;'SB35 Determination Data'!$F425,'5th Cycle APR Raw Data-Final'!$T$3:$T$1977,"&lt;"&amp;E425),SUMIFS('5th Cycle APR Raw Data-Final'!I$3:I$1977,'5th Cycle APR Raw Data-Final'!$A$3:$A$1977,'SB35 Determination Data'!$K425,'5th Cycle APR Raw Data-Final'!$T$3:$T$1977,"&gt;="&amp;'SB35 Determination Data'!$F425,'5th Cycle APR Raw Data-Final'!$T$3:$T$1977,"&lt;="&amp;G425))</f>
        <v>0</v>
      </c>
      <c r="P425" s="100">
        <f t="shared" si="208"/>
        <v>810</v>
      </c>
      <c r="Q425" s="112">
        <f t="shared" si="209"/>
        <v>5.7043073341094298E-2</v>
      </c>
      <c r="R425" s="101">
        <f t="shared" si="210"/>
        <v>430</v>
      </c>
      <c r="S425" s="101">
        <f t="shared" si="211"/>
        <v>0</v>
      </c>
      <c r="T425" s="100">
        <f>VLOOKUP(K425,'5th Cycle APR Raw Data-Final'!$A$3:$P$1977,10,FALSE)</f>
        <v>469</v>
      </c>
      <c r="U425" s="100">
        <f>IF(AN425&lt;1,SUMIFS('5th Cycle APR Raw Data-Final'!K$3:K$1977,'5th Cycle APR Raw Data-Final'!$A$3:$A$1977,'SB35 Determination Data'!$K425,'5th Cycle APR Raw Data-Final'!$T$3:$T$1977,"&gt;="&amp;'SB35 Determination Data'!$F425,'5th Cycle APR Raw Data-Final'!$T$3:$T$1977,"&lt;"&amp;E425),SUMIFS('5th Cycle APR Raw Data-Final'!K$3:K$1977,'5th Cycle APR Raw Data-Final'!$A$3:$A$1977,'SB35 Determination Data'!$K425,'5th Cycle APR Raw Data-Final'!$T$3:$T$1977,"&gt;="&amp;'SB35 Determination Data'!$F425,'5th Cycle APR Raw Data-Final'!$T$3:$T$1977,"&lt;="&amp;G425))</f>
        <v>47</v>
      </c>
      <c r="V425" s="100">
        <f>IF(AN425&lt;1,SUMIFS('5th Cycle APR Raw Data-Final'!L$3:L$1977,'5th Cycle APR Raw Data-Final'!$A$3:$A$1977,'SB35 Determination Data'!$K425,'5th Cycle APR Raw Data-Final'!$T$3:$T$1977,"&gt;="&amp;'SB35 Determination Data'!$F425,'5th Cycle APR Raw Data-Final'!$T$3:$T$1977,"&lt;"&amp;E425),SUMIFS('5th Cycle APR Raw Data-Final'!L$3:L$1977,'5th Cycle APR Raw Data-Final'!$A$3:$A$1977,'SB35 Determination Data'!$K425,'5th Cycle APR Raw Data-Final'!$T$3:$T$1977,"&gt;="&amp;'SB35 Determination Data'!$F425,'5th Cycle APR Raw Data-Final'!$T$3:$T$1977,"&lt;="&amp;G425))</f>
        <v>26</v>
      </c>
      <c r="W425" s="100">
        <f>IF(AN425&lt;1,SUMIFS('5th Cycle APR Raw Data-Final'!M$3:M$1977,'5th Cycle APR Raw Data-Final'!$A$3:$A$1977,'SB35 Determination Data'!$K425,'5th Cycle APR Raw Data-Final'!$T$3:$T$1977,"&gt;="&amp;'SB35 Determination Data'!$F425,'5th Cycle APR Raw Data-Final'!$T$3:$T$1977,"&lt;"&amp;E425),SUMIFS('5th Cycle APR Raw Data-Final'!M$3:M$1977,'5th Cycle APR Raw Data-Final'!$A$3:$A$1977,'SB35 Determination Data'!$K425,'5th Cycle APR Raw Data-Final'!$T$3:$T$1977,"&gt;="&amp;'SB35 Determination Data'!$F425,'5th Cycle APR Raw Data-Final'!$T$3:$T$1977,"&lt;="&amp;G425))</f>
        <v>21</v>
      </c>
      <c r="X425" s="100">
        <f t="shared" si="212"/>
        <v>422</v>
      </c>
      <c r="Y425" s="100">
        <f t="shared" si="213"/>
        <v>47</v>
      </c>
      <c r="Z425" s="100">
        <f t="shared" si="214"/>
        <v>422</v>
      </c>
      <c r="AA425" s="112">
        <f t="shared" si="215"/>
        <v>0.10021321961620469</v>
      </c>
      <c r="AB425" s="112">
        <f t="shared" si="216"/>
        <v>0.10021321961620469</v>
      </c>
      <c r="AC425" s="100">
        <f>VLOOKUP(K425,'5th Cycle APR Raw Data-Final'!$A$3:$P$1977,14,FALSE)</f>
        <v>530</v>
      </c>
      <c r="AD425" s="100">
        <f>IF(AN425&lt;1,SUMIFS('5th Cycle APR Raw Data-Final'!$O$3:$O$1977,'5th Cycle APR Raw Data-Final'!$A$3:$A$1977,'SB35 Determination Data'!$K425,'5th Cycle APR Raw Data-Final'!$T$3:$T$1977,"&gt;="&amp;'SB35 Determination Data'!$F425,'5th Cycle APR Raw Data-Final'!$T$3:$T$1977,"&lt;"&amp;E425),SUMIFS('5th Cycle APR Raw Data-Final'!$O$3:$O$1977,'5th Cycle APR Raw Data-Final'!$A$3:$A$1977,'SB35 Determination Data'!$K425,'5th Cycle APR Raw Data-Final'!$T$3:$T$1977,"&gt;="&amp;'SB35 Determination Data'!$F425,'5th Cycle APR Raw Data-Final'!$T$3:$T$1977,"&lt;="&amp;G425))</f>
        <v>94</v>
      </c>
      <c r="AE425" s="100">
        <f t="shared" si="217"/>
        <v>436</v>
      </c>
      <c r="AF425" s="112">
        <f t="shared" si="218"/>
        <v>0.17735849056603772</v>
      </c>
      <c r="AG425" s="100">
        <f>VLOOKUP(K425,'5th Cycle APR Raw Data-Final'!$A$3:$P$1977,16,FALSE)</f>
        <v>1242</v>
      </c>
      <c r="AH425" s="100">
        <f>IF(AN425&lt;1,SUMIFS('5th Cycle APR Raw Data-Final'!$Q$3:$Q$1977,'5th Cycle APR Raw Data-Final'!$A$3:$A$1977,'SB35 Determination Data'!$K425,'5th Cycle APR Raw Data-Final'!$T$3:$T$1977,"&gt;="&amp;'SB35 Determination Data'!$F425,'5th Cycle APR Raw Data-Final'!$T$3:$T$1977,"&lt;"&amp;E425),SUMIFS('5th Cycle APR Raw Data-Final'!$Q$3:$Q$1977,'5th Cycle APR Raw Data-Final'!$A$3:$A$1977,'SB35 Determination Data'!$K425,'5th Cycle APR Raw Data-Final'!$T$3:$T$1977,"&gt;="&amp;'SB35 Determination Data'!$F425,'5th Cycle APR Raw Data-Final'!$T$3:$T$1977,"&lt;="&amp;G425))</f>
        <v>1138</v>
      </c>
      <c r="AI425" s="100">
        <f t="shared" si="219"/>
        <v>104</v>
      </c>
      <c r="AJ425" s="112">
        <f t="shared" si="220"/>
        <v>0.91626409017713362</v>
      </c>
      <c r="AK425" s="100">
        <f>VLOOKUP(K425,'5th Cycle APR Raw Data-Final'!$A$3:$R$1977,18,FALSE)</f>
        <v>3100</v>
      </c>
      <c r="AL425" s="100">
        <f>IF(AN425&lt;1,SUMIFS('5th Cycle APR Raw Data-Final'!$S$3:$S$1977,'5th Cycle APR Raw Data-Final'!$A$3:$A$1977,'SB35 Determination Data'!$K425,'5th Cycle APR Raw Data-Final'!$T$3:$T$1977,"&gt;="&amp;'SB35 Determination Data'!$F425,'5th Cycle APR Raw Data-Final'!$T$3:$T$1977,"&lt;"&amp;E425),SUMIFS('5th Cycle APR Raw Data-Final'!$S$3:$S$1977,'5th Cycle APR Raw Data-Final'!$A$3:$A$1977,'SB35 Determination Data'!$K425,'5th Cycle APR Raw Data-Final'!$T$3:$T$1977,"&gt;="&amp;'SB35 Determination Data'!$F425,'5th Cycle APR Raw Data-Final'!$T$3:$T$1977,"&lt;="&amp;G425))</f>
        <v>1328</v>
      </c>
      <c r="AM425" s="100">
        <f t="shared" si="221"/>
        <v>1772</v>
      </c>
      <c r="AN425" s="114">
        <f t="shared" si="222"/>
        <v>0.5</v>
      </c>
      <c r="AO425" s="2" t="str">
        <f t="shared" si="223"/>
        <v>NO</v>
      </c>
      <c r="AP425" s="2" t="str">
        <f t="shared" si="224"/>
        <v>YES</v>
      </c>
      <c r="AQ425" s="2" t="str">
        <f t="shared" si="225"/>
        <v>NO</v>
      </c>
      <c r="AR425" s="124" t="str">
        <f>VLOOKUP(K425,'2018Submitted'!$A$2:$C$540,3,FALSE)</f>
        <v>Successful</v>
      </c>
      <c r="AS425" s="2" t="str">
        <f t="shared" si="226"/>
        <v>NO</v>
      </c>
      <c r="AT425" s="2" t="str">
        <f t="shared" si="227"/>
        <v>YES</v>
      </c>
    </row>
    <row r="426" spans="1:46" x14ac:dyDescent="0.2">
      <c r="A426" s="2" t="s">
        <v>29</v>
      </c>
      <c r="B426" s="2" t="str">
        <f t="shared" si="200"/>
        <v>SAN MATEO COUNTY</v>
      </c>
      <c r="C426" s="71">
        <f t="shared" si="201"/>
        <v>0.5</v>
      </c>
      <c r="D426" s="72">
        <f t="shared" si="202"/>
        <v>8</v>
      </c>
      <c r="E426" s="99">
        <f t="shared" si="203"/>
        <v>2019</v>
      </c>
      <c r="F426" s="99">
        <f t="shared" si="204"/>
        <v>2015</v>
      </c>
      <c r="G426" s="99">
        <f t="shared" si="205"/>
        <v>2022</v>
      </c>
      <c r="H426" s="2" t="str">
        <f t="shared" si="206"/>
        <v>01/31/2015</v>
      </c>
      <c r="I426" s="2" t="str">
        <f t="shared" si="207"/>
        <v>01/31/2023</v>
      </c>
      <c r="J426" s="2" t="s">
        <v>8</v>
      </c>
      <c r="K426" s="113" t="s">
        <v>964</v>
      </c>
      <c r="L426" s="100">
        <f>VLOOKUP(K426,'5th Cycle APR Raw Data-Final'!$A$3:$P$1977,6,FALSE)</f>
        <v>153</v>
      </c>
      <c r="M426" s="100">
        <f>IF(AN426&lt;1,SUMIFS('5th Cycle APR Raw Data-Final'!G$3:G$1977,'5th Cycle APR Raw Data-Final'!$A$3:$A$1977,'SB35 Determination Data'!$K426,'5th Cycle APR Raw Data-Final'!$T$3:$T$1977,"&gt;="&amp;'SB35 Determination Data'!$F426,'5th Cycle APR Raw Data-Final'!$T$3:$T$1977,"&lt;"&amp;E426),SUMIFS('5th Cycle APR Raw Data-Final'!G$3:G$1977,'5th Cycle APR Raw Data-Final'!$A$3:$A$1977,'SB35 Determination Data'!$K426,'5th Cycle APR Raw Data-Final'!$T$3:$T$1977,"&gt;="&amp;'SB35 Determination Data'!$F426,'5th Cycle APR Raw Data-Final'!$T$3:$T$1977,"&lt;="&amp;G426))</f>
        <v>1</v>
      </c>
      <c r="N426" s="100">
        <f>IF(AN426&lt;1,SUMIFS('5th Cycle APR Raw Data-Final'!H$3:H$1977,'5th Cycle APR Raw Data-Final'!$A$3:$A$1977,'SB35 Determination Data'!$K426,'5th Cycle APR Raw Data-Final'!$T$3:$T$1977,"&gt;="&amp;'SB35 Determination Data'!$F426,'5th Cycle APR Raw Data-Final'!$T$3:$T$1977,"&lt;"&amp;E426),SUMIFS('5th Cycle APR Raw Data-Final'!H$3:H$1977,'5th Cycle APR Raw Data-Final'!$A$3:$A$1977,'SB35 Determination Data'!$K426,'5th Cycle APR Raw Data-Final'!$T$3:$T$1977,"&gt;="&amp;'SB35 Determination Data'!$F426,'5th Cycle APR Raw Data-Final'!$T$3:$T$1977,"&lt;="&amp;G426))</f>
        <v>0</v>
      </c>
      <c r="O426" s="100">
        <f>IF(AN426&lt;1,SUMIFS('5th Cycle APR Raw Data-Final'!I$3:I$1977,'5th Cycle APR Raw Data-Final'!$A$3:$A$1977,'SB35 Determination Data'!$K426,'5th Cycle APR Raw Data-Final'!$T$3:$T$1977,"&gt;="&amp;'SB35 Determination Data'!$F426,'5th Cycle APR Raw Data-Final'!$T$3:$T$1977,"&lt;"&amp;E426),SUMIFS('5th Cycle APR Raw Data-Final'!I$3:I$1977,'5th Cycle APR Raw Data-Final'!$A$3:$A$1977,'SB35 Determination Data'!$K426,'5th Cycle APR Raw Data-Final'!$T$3:$T$1977,"&gt;="&amp;'SB35 Determination Data'!$F426,'5th Cycle APR Raw Data-Final'!$T$3:$T$1977,"&lt;="&amp;G426))</f>
        <v>1</v>
      </c>
      <c r="P426" s="100">
        <f t="shared" si="208"/>
        <v>152</v>
      </c>
      <c r="Q426" s="112">
        <f t="shared" si="209"/>
        <v>6.5359477124183009E-3</v>
      </c>
      <c r="R426" s="101">
        <f t="shared" si="210"/>
        <v>77</v>
      </c>
      <c r="S426" s="101">
        <f t="shared" si="211"/>
        <v>0</v>
      </c>
      <c r="T426" s="100">
        <f>VLOOKUP(K426,'5th Cycle APR Raw Data-Final'!$A$3:$P$1977,10,FALSE)</f>
        <v>103</v>
      </c>
      <c r="U426" s="100">
        <f>IF(AN426&lt;1,SUMIFS('5th Cycle APR Raw Data-Final'!K$3:K$1977,'5th Cycle APR Raw Data-Final'!$A$3:$A$1977,'SB35 Determination Data'!$K426,'5th Cycle APR Raw Data-Final'!$T$3:$T$1977,"&gt;="&amp;'SB35 Determination Data'!$F426,'5th Cycle APR Raw Data-Final'!$T$3:$T$1977,"&lt;"&amp;E426),SUMIFS('5th Cycle APR Raw Data-Final'!K$3:K$1977,'5th Cycle APR Raw Data-Final'!$A$3:$A$1977,'SB35 Determination Data'!$K426,'5th Cycle APR Raw Data-Final'!$T$3:$T$1977,"&gt;="&amp;'SB35 Determination Data'!$F426,'5th Cycle APR Raw Data-Final'!$T$3:$T$1977,"&lt;="&amp;G426))</f>
        <v>33</v>
      </c>
      <c r="V426" s="100">
        <f>IF(AN426&lt;1,SUMIFS('5th Cycle APR Raw Data-Final'!L$3:L$1977,'5th Cycle APR Raw Data-Final'!$A$3:$A$1977,'SB35 Determination Data'!$K426,'5th Cycle APR Raw Data-Final'!$T$3:$T$1977,"&gt;="&amp;'SB35 Determination Data'!$F426,'5th Cycle APR Raw Data-Final'!$T$3:$T$1977,"&lt;"&amp;E426),SUMIFS('5th Cycle APR Raw Data-Final'!L$3:L$1977,'5th Cycle APR Raw Data-Final'!$A$3:$A$1977,'SB35 Determination Data'!$K426,'5th Cycle APR Raw Data-Final'!$T$3:$T$1977,"&gt;="&amp;'SB35 Determination Data'!$F426,'5th Cycle APR Raw Data-Final'!$T$3:$T$1977,"&lt;="&amp;G426))</f>
        <v>7</v>
      </c>
      <c r="W426" s="100">
        <f>IF(AN426&lt;1,SUMIFS('5th Cycle APR Raw Data-Final'!M$3:M$1977,'5th Cycle APR Raw Data-Final'!$A$3:$A$1977,'SB35 Determination Data'!$K426,'5th Cycle APR Raw Data-Final'!$T$3:$T$1977,"&gt;="&amp;'SB35 Determination Data'!$F426,'5th Cycle APR Raw Data-Final'!$T$3:$T$1977,"&lt;"&amp;E426),SUMIFS('5th Cycle APR Raw Data-Final'!M$3:M$1977,'5th Cycle APR Raw Data-Final'!$A$3:$A$1977,'SB35 Determination Data'!$K426,'5th Cycle APR Raw Data-Final'!$T$3:$T$1977,"&gt;="&amp;'SB35 Determination Data'!$F426,'5th Cycle APR Raw Data-Final'!$T$3:$T$1977,"&lt;="&amp;G426))</f>
        <v>26</v>
      </c>
      <c r="X426" s="100">
        <f t="shared" si="212"/>
        <v>70</v>
      </c>
      <c r="Y426" s="100">
        <f t="shared" si="213"/>
        <v>33</v>
      </c>
      <c r="Z426" s="100">
        <f t="shared" si="214"/>
        <v>70</v>
      </c>
      <c r="AA426" s="112">
        <f t="shared" si="215"/>
        <v>0.32038834951456313</v>
      </c>
      <c r="AB426" s="112">
        <f t="shared" si="216"/>
        <v>0.32038834951456313</v>
      </c>
      <c r="AC426" s="100">
        <f>VLOOKUP(K426,'5th Cycle APR Raw Data-Final'!$A$3:$P$1977,14,FALSE)</f>
        <v>102</v>
      </c>
      <c r="AD426" s="100">
        <f>IF(AN426&lt;1,SUMIFS('5th Cycle APR Raw Data-Final'!$O$3:$O$1977,'5th Cycle APR Raw Data-Final'!$A$3:$A$1977,'SB35 Determination Data'!$K426,'5th Cycle APR Raw Data-Final'!$T$3:$T$1977,"&gt;="&amp;'SB35 Determination Data'!$F426,'5th Cycle APR Raw Data-Final'!$T$3:$T$1977,"&lt;"&amp;E426),SUMIFS('5th Cycle APR Raw Data-Final'!$O$3:$O$1977,'5th Cycle APR Raw Data-Final'!$A$3:$A$1977,'SB35 Determination Data'!$K426,'5th Cycle APR Raw Data-Final'!$T$3:$T$1977,"&gt;="&amp;'SB35 Determination Data'!$F426,'5th Cycle APR Raw Data-Final'!$T$3:$T$1977,"&lt;="&amp;G426))</f>
        <v>17</v>
      </c>
      <c r="AE426" s="100">
        <f t="shared" si="217"/>
        <v>85</v>
      </c>
      <c r="AF426" s="112">
        <f t="shared" si="218"/>
        <v>0.16666666666666666</v>
      </c>
      <c r="AG426" s="100">
        <f>VLOOKUP(K426,'5th Cycle APR Raw Data-Final'!$A$3:$P$1977,16,FALSE)</f>
        <v>555</v>
      </c>
      <c r="AH426" s="100">
        <f>IF(AN426&lt;1,SUMIFS('5th Cycle APR Raw Data-Final'!$Q$3:$Q$1977,'5th Cycle APR Raw Data-Final'!$A$3:$A$1977,'SB35 Determination Data'!$K426,'5th Cycle APR Raw Data-Final'!$T$3:$T$1977,"&gt;="&amp;'SB35 Determination Data'!$F426,'5th Cycle APR Raw Data-Final'!$T$3:$T$1977,"&lt;"&amp;E426),SUMIFS('5th Cycle APR Raw Data-Final'!$Q$3:$Q$1977,'5th Cycle APR Raw Data-Final'!$A$3:$A$1977,'SB35 Determination Data'!$K426,'5th Cycle APR Raw Data-Final'!$T$3:$T$1977,"&gt;="&amp;'SB35 Determination Data'!$F426,'5th Cycle APR Raw Data-Final'!$T$3:$T$1977,"&lt;="&amp;G426))</f>
        <v>209</v>
      </c>
      <c r="AI426" s="100">
        <f t="shared" si="219"/>
        <v>346</v>
      </c>
      <c r="AJ426" s="112">
        <f t="shared" si="220"/>
        <v>0.37657657657657656</v>
      </c>
      <c r="AK426" s="100">
        <f>VLOOKUP(K426,'5th Cycle APR Raw Data-Final'!$A$3:$R$1977,18,FALSE)</f>
        <v>913</v>
      </c>
      <c r="AL426" s="100">
        <f>IF(AN426&lt;1,SUMIFS('5th Cycle APR Raw Data-Final'!$S$3:$S$1977,'5th Cycle APR Raw Data-Final'!$A$3:$A$1977,'SB35 Determination Data'!$K426,'5th Cycle APR Raw Data-Final'!$T$3:$T$1977,"&gt;="&amp;'SB35 Determination Data'!$F426,'5th Cycle APR Raw Data-Final'!$T$3:$T$1977,"&lt;"&amp;E426),SUMIFS('5th Cycle APR Raw Data-Final'!$S$3:$S$1977,'5th Cycle APR Raw Data-Final'!$A$3:$A$1977,'SB35 Determination Data'!$K426,'5th Cycle APR Raw Data-Final'!$T$3:$T$1977,"&gt;="&amp;'SB35 Determination Data'!$F426,'5th Cycle APR Raw Data-Final'!$T$3:$T$1977,"&lt;="&amp;G426))</f>
        <v>260</v>
      </c>
      <c r="AM426" s="100">
        <f t="shared" si="221"/>
        <v>653</v>
      </c>
      <c r="AN426" s="114">
        <f t="shared" si="222"/>
        <v>0.5</v>
      </c>
      <c r="AO426" s="2" t="str">
        <f t="shared" si="223"/>
        <v>YES</v>
      </c>
      <c r="AP426" s="2" t="str">
        <f t="shared" si="224"/>
        <v>NO</v>
      </c>
      <c r="AQ426" s="2" t="str">
        <f t="shared" si="225"/>
        <v>NO</v>
      </c>
      <c r="AR426" s="124" t="str">
        <f>VLOOKUP(K426,'2018Submitted'!$A$2:$C$540,3,FALSE)</f>
        <v>Successful</v>
      </c>
      <c r="AS426" s="2" t="str">
        <f t="shared" si="226"/>
        <v>NO</v>
      </c>
      <c r="AT426" s="2" t="str">
        <f t="shared" si="227"/>
        <v>NO</v>
      </c>
    </row>
    <row r="427" spans="1:46" x14ac:dyDescent="0.2">
      <c r="A427" s="2" t="s">
        <v>21</v>
      </c>
      <c r="B427" s="2" t="str">
        <f t="shared" si="200"/>
        <v>SAN PABLO</v>
      </c>
      <c r="C427" s="71">
        <f t="shared" si="201"/>
        <v>0.5</v>
      </c>
      <c r="D427" s="72">
        <f t="shared" si="202"/>
        <v>8</v>
      </c>
      <c r="E427" s="99">
        <f t="shared" si="203"/>
        <v>2019</v>
      </c>
      <c r="F427" s="99">
        <f t="shared" si="204"/>
        <v>2015</v>
      </c>
      <c r="G427" s="99">
        <f t="shared" si="205"/>
        <v>2022</v>
      </c>
      <c r="H427" s="2" t="str">
        <f t="shared" si="206"/>
        <v>01/31/2015</v>
      </c>
      <c r="I427" s="2" t="str">
        <f t="shared" si="207"/>
        <v>01/31/2023</v>
      </c>
      <c r="J427" s="2" t="s">
        <v>8</v>
      </c>
      <c r="K427" s="113" t="s">
        <v>276</v>
      </c>
      <c r="L427" s="100">
        <f>VLOOKUP(K427,'5th Cycle APR Raw Data-Final'!$A$3:$P$1977,6,FALSE)</f>
        <v>56</v>
      </c>
      <c r="M427" s="100">
        <f>IF(AN427&lt;1,SUMIFS('5th Cycle APR Raw Data-Final'!G$3:G$1977,'5th Cycle APR Raw Data-Final'!$A$3:$A$1977,'SB35 Determination Data'!$K427,'5th Cycle APR Raw Data-Final'!$T$3:$T$1977,"&gt;="&amp;'SB35 Determination Data'!$F427,'5th Cycle APR Raw Data-Final'!$T$3:$T$1977,"&lt;"&amp;E427),SUMIFS('5th Cycle APR Raw Data-Final'!G$3:G$1977,'5th Cycle APR Raw Data-Final'!$A$3:$A$1977,'SB35 Determination Data'!$K427,'5th Cycle APR Raw Data-Final'!$T$3:$T$1977,"&gt;="&amp;'SB35 Determination Data'!$F427,'5th Cycle APR Raw Data-Final'!$T$3:$T$1977,"&lt;="&amp;G427))</f>
        <v>0</v>
      </c>
      <c r="N427" s="100">
        <f>IF(AN427&lt;1,SUMIFS('5th Cycle APR Raw Data-Final'!H$3:H$1977,'5th Cycle APR Raw Data-Final'!$A$3:$A$1977,'SB35 Determination Data'!$K427,'5th Cycle APR Raw Data-Final'!$T$3:$T$1977,"&gt;="&amp;'SB35 Determination Data'!$F427,'5th Cycle APR Raw Data-Final'!$T$3:$T$1977,"&lt;"&amp;E427),SUMIFS('5th Cycle APR Raw Data-Final'!H$3:H$1977,'5th Cycle APR Raw Data-Final'!$A$3:$A$1977,'SB35 Determination Data'!$K427,'5th Cycle APR Raw Data-Final'!$T$3:$T$1977,"&gt;="&amp;'SB35 Determination Data'!$F427,'5th Cycle APR Raw Data-Final'!$T$3:$T$1977,"&lt;="&amp;G427))</f>
        <v>0</v>
      </c>
      <c r="O427" s="100">
        <f>IF(AN427&lt;1,SUMIFS('5th Cycle APR Raw Data-Final'!I$3:I$1977,'5th Cycle APR Raw Data-Final'!$A$3:$A$1977,'SB35 Determination Data'!$K427,'5th Cycle APR Raw Data-Final'!$T$3:$T$1977,"&gt;="&amp;'SB35 Determination Data'!$F427,'5th Cycle APR Raw Data-Final'!$T$3:$T$1977,"&lt;"&amp;E427),SUMIFS('5th Cycle APR Raw Data-Final'!I$3:I$1977,'5th Cycle APR Raw Data-Final'!$A$3:$A$1977,'SB35 Determination Data'!$K427,'5th Cycle APR Raw Data-Final'!$T$3:$T$1977,"&gt;="&amp;'SB35 Determination Data'!$F427,'5th Cycle APR Raw Data-Final'!$T$3:$T$1977,"&lt;="&amp;G427))</f>
        <v>0</v>
      </c>
      <c r="P427" s="100">
        <f t="shared" si="208"/>
        <v>56</v>
      </c>
      <c r="Q427" s="112">
        <f t="shared" si="209"/>
        <v>0</v>
      </c>
      <c r="R427" s="101">
        <f t="shared" si="210"/>
        <v>28</v>
      </c>
      <c r="S427" s="101">
        <f t="shared" si="211"/>
        <v>0</v>
      </c>
      <c r="T427" s="100">
        <f>VLOOKUP(K427,'5th Cycle APR Raw Data-Final'!$A$3:$P$1977,10,FALSE)</f>
        <v>53</v>
      </c>
      <c r="U427" s="100">
        <f>IF(AN427&lt;1,SUMIFS('5th Cycle APR Raw Data-Final'!K$3:K$1977,'5th Cycle APR Raw Data-Final'!$A$3:$A$1977,'SB35 Determination Data'!$K427,'5th Cycle APR Raw Data-Final'!$T$3:$T$1977,"&gt;="&amp;'SB35 Determination Data'!$F427,'5th Cycle APR Raw Data-Final'!$T$3:$T$1977,"&lt;"&amp;E427),SUMIFS('5th Cycle APR Raw Data-Final'!K$3:K$1977,'5th Cycle APR Raw Data-Final'!$A$3:$A$1977,'SB35 Determination Data'!$K427,'5th Cycle APR Raw Data-Final'!$T$3:$T$1977,"&gt;="&amp;'SB35 Determination Data'!$F427,'5th Cycle APR Raw Data-Final'!$T$3:$T$1977,"&lt;="&amp;G427))</f>
        <v>4</v>
      </c>
      <c r="V427" s="100">
        <f>IF(AN427&lt;1,SUMIFS('5th Cycle APR Raw Data-Final'!L$3:L$1977,'5th Cycle APR Raw Data-Final'!$A$3:$A$1977,'SB35 Determination Data'!$K427,'5th Cycle APR Raw Data-Final'!$T$3:$T$1977,"&gt;="&amp;'SB35 Determination Data'!$F427,'5th Cycle APR Raw Data-Final'!$T$3:$T$1977,"&lt;"&amp;E427),SUMIFS('5th Cycle APR Raw Data-Final'!L$3:L$1977,'5th Cycle APR Raw Data-Final'!$A$3:$A$1977,'SB35 Determination Data'!$K427,'5th Cycle APR Raw Data-Final'!$T$3:$T$1977,"&gt;="&amp;'SB35 Determination Data'!$F427,'5th Cycle APR Raw Data-Final'!$T$3:$T$1977,"&lt;="&amp;G427))</f>
        <v>3</v>
      </c>
      <c r="W427" s="100">
        <f>IF(AN427&lt;1,SUMIFS('5th Cycle APR Raw Data-Final'!M$3:M$1977,'5th Cycle APR Raw Data-Final'!$A$3:$A$1977,'SB35 Determination Data'!$K427,'5th Cycle APR Raw Data-Final'!$T$3:$T$1977,"&gt;="&amp;'SB35 Determination Data'!$F427,'5th Cycle APR Raw Data-Final'!$T$3:$T$1977,"&lt;"&amp;E427),SUMIFS('5th Cycle APR Raw Data-Final'!M$3:M$1977,'5th Cycle APR Raw Data-Final'!$A$3:$A$1977,'SB35 Determination Data'!$K427,'5th Cycle APR Raw Data-Final'!$T$3:$T$1977,"&gt;="&amp;'SB35 Determination Data'!$F427,'5th Cycle APR Raw Data-Final'!$T$3:$T$1977,"&lt;="&amp;G427))</f>
        <v>1</v>
      </c>
      <c r="X427" s="100">
        <f t="shared" si="212"/>
        <v>49</v>
      </c>
      <c r="Y427" s="100">
        <f t="shared" si="213"/>
        <v>4</v>
      </c>
      <c r="Z427" s="100">
        <f t="shared" si="214"/>
        <v>49</v>
      </c>
      <c r="AA427" s="112">
        <f t="shared" si="215"/>
        <v>7.5471698113207544E-2</v>
      </c>
      <c r="AB427" s="112">
        <f t="shared" si="216"/>
        <v>7.5471698113207544E-2</v>
      </c>
      <c r="AC427" s="100">
        <f>VLOOKUP(K427,'5th Cycle APR Raw Data-Final'!$A$3:$P$1977,14,FALSE)</f>
        <v>75</v>
      </c>
      <c r="AD427" s="100">
        <f>IF(AN427&lt;1,SUMIFS('5th Cycle APR Raw Data-Final'!$O$3:$O$1977,'5th Cycle APR Raw Data-Final'!$A$3:$A$1977,'SB35 Determination Data'!$K427,'5th Cycle APR Raw Data-Final'!$T$3:$T$1977,"&gt;="&amp;'SB35 Determination Data'!$F427,'5th Cycle APR Raw Data-Final'!$T$3:$T$1977,"&lt;"&amp;E427),SUMIFS('5th Cycle APR Raw Data-Final'!$O$3:$O$1977,'5th Cycle APR Raw Data-Final'!$A$3:$A$1977,'SB35 Determination Data'!$K427,'5th Cycle APR Raw Data-Final'!$T$3:$T$1977,"&gt;="&amp;'SB35 Determination Data'!$F427,'5th Cycle APR Raw Data-Final'!$T$3:$T$1977,"&lt;="&amp;G427))</f>
        <v>13</v>
      </c>
      <c r="AE427" s="100">
        <f t="shared" si="217"/>
        <v>62</v>
      </c>
      <c r="AF427" s="112">
        <f t="shared" si="218"/>
        <v>0.17333333333333334</v>
      </c>
      <c r="AG427" s="100">
        <f>VLOOKUP(K427,'5th Cycle APR Raw Data-Final'!$A$3:$P$1977,16,FALSE)</f>
        <v>265</v>
      </c>
      <c r="AH427" s="100">
        <f>IF(AN427&lt;1,SUMIFS('5th Cycle APR Raw Data-Final'!$Q$3:$Q$1977,'5th Cycle APR Raw Data-Final'!$A$3:$A$1977,'SB35 Determination Data'!$K427,'5th Cycle APR Raw Data-Final'!$T$3:$T$1977,"&gt;="&amp;'SB35 Determination Data'!$F427,'5th Cycle APR Raw Data-Final'!$T$3:$T$1977,"&lt;"&amp;E427),SUMIFS('5th Cycle APR Raw Data-Final'!$Q$3:$Q$1977,'5th Cycle APR Raw Data-Final'!$A$3:$A$1977,'SB35 Determination Data'!$K427,'5th Cycle APR Raw Data-Final'!$T$3:$T$1977,"&gt;="&amp;'SB35 Determination Data'!$F427,'5th Cycle APR Raw Data-Final'!$T$3:$T$1977,"&lt;="&amp;G427))</f>
        <v>31</v>
      </c>
      <c r="AI427" s="100">
        <f t="shared" si="219"/>
        <v>234</v>
      </c>
      <c r="AJ427" s="112">
        <f t="shared" si="220"/>
        <v>0.1169811320754717</v>
      </c>
      <c r="AK427" s="100">
        <f>VLOOKUP(K427,'5th Cycle APR Raw Data-Final'!$A$3:$R$1977,18,FALSE)</f>
        <v>449</v>
      </c>
      <c r="AL427" s="100">
        <f>IF(AN427&lt;1,SUMIFS('5th Cycle APR Raw Data-Final'!$S$3:$S$1977,'5th Cycle APR Raw Data-Final'!$A$3:$A$1977,'SB35 Determination Data'!$K427,'5th Cycle APR Raw Data-Final'!$T$3:$T$1977,"&gt;="&amp;'SB35 Determination Data'!$F427,'5th Cycle APR Raw Data-Final'!$T$3:$T$1977,"&lt;"&amp;E427),SUMIFS('5th Cycle APR Raw Data-Final'!$S$3:$S$1977,'5th Cycle APR Raw Data-Final'!$A$3:$A$1977,'SB35 Determination Data'!$K427,'5th Cycle APR Raw Data-Final'!$T$3:$T$1977,"&gt;="&amp;'SB35 Determination Data'!$F427,'5th Cycle APR Raw Data-Final'!$T$3:$T$1977,"&lt;="&amp;G427))</f>
        <v>48</v>
      </c>
      <c r="AM427" s="100">
        <f t="shared" si="221"/>
        <v>401</v>
      </c>
      <c r="AN427" s="114">
        <f t="shared" si="222"/>
        <v>0.5</v>
      </c>
      <c r="AO427" s="2" t="str">
        <f t="shared" si="223"/>
        <v>YES</v>
      </c>
      <c r="AP427" s="2" t="str">
        <f t="shared" si="224"/>
        <v>NO</v>
      </c>
      <c r="AQ427" s="2" t="str">
        <f t="shared" si="225"/>
        <v>NO</v>
      </c>
      <c r="AR427" s="124" t="str">
        <f>VLOOKUP(K427,'2018Submitted'!$A$2:$C$540,3,FALSE)</f>
        <v>Successful</v>
      </c>
      <c r="AS427" s="2" t="str">
        <f t="shared" si="226"/>
        <v>NO</v>
      </c>
      <c r="AT427" s="2" t="str">
        <f t="shared" si="227"/>
        <v>NO</v>
      </c>
    </row>
    <row r="428" spans="1:46" x14ac:dyDescent="0.2">
      <c r="A428" s="2" t="s">
        <v>40</v>
      </c>
      <c r="B428" s="2" t="str">
        <f t="shared" si="200"/>
        <v>SAN RAFAEL</v>
      </c>
      <c r="C428" s="71">
        <f t="shared" si="201"/>
        <v>0.5</v>
      </c>
      <c r="D428" s="72">
        <f t="shared" si="202"/>
        <v>8</v>
      </c>
      <c r="E428" s="99">
        <f t="shared" si="203"/>
        <v>2019</v>
      </c>
      <c r="F428" s="99">
        <f t="shared" si="204"/>
        <v>2015</v>
      </c>
      <c r="G428" s="99">
        <f t="shared" si="205"/>
        <v>2022</v>
      </c>
      <c r="H428" s="2" t="str">
        <f t="shared" si="206"/>
        <v>01/31/2015</v>
      </c>
      <c r="I428" s="2" t="str">
        <f t="shared" si="207"/>
        <v>01/31/2023</v>
      </c>
      <c r="J428" s="2" t="s">
        <v>8</v>
      </c>
      <c r="K428" s="113" t="s">
        <v>277</v>
      </c>
      <c r="L428" s="100">
        <f>VLOOKUP(K428,'5th Cycle APR Raw Data-Final'!$A$3:$P$1977,6,FALSE)</f>
        <v>240</v>
      </c>
      <c r="M428" s="100">
        <f>IF(AN428&lt;1,SUMIFS('5th Cycle APR Raw Data-Final'!G$3:G$1977,'5th Cycle APR Raw Data-Final'!$A$3:$A$1977,'SB35 Determination Data'!$K428,'5th Cycle APR Raw Data-Final'!$T$3:$T$1977,"&gt;="&amp;'SB35 Determination Data'!$F428,'5th Cycle APR Raw Data-Final'!$T$3:$T$1977,"&lt;"&amp;E428),SUMIFS('5th Cycle APR Raw Data-Final'!G$3:G$1977,'5th Cycle APR Raw Data-Final'!$A$3:$A$1977,'SB35 Determination Data'!$K428,'5th Cycle APR Raw Data-Final'!$T$3:$T$1977,"&gt;="&amp;'SB35 Determination Data'!$F428,'5th Cycle APR Raw Data-Final'!$T$3:$T$1977,"&lt;="&amp;G428))</f>
        <v>5</v>
      </c>
      <c r="N428" s="100">
        <f>IF(AN428&lt;1,SUMIFS('5th Cycle APR Raw Data-Final'!H$3:H$1977,'5th Cycle APR Raw Data-Final'!$A$3:$A$1977,'SB35 Determination Data'!$K428,'5th Cycle APR Raw Data-Final'!$T$3:$T$1977,"&gt;="&amp;'SB35 Determination Data'!$F428,'5th Cycle APR Raw Data-Final'!$T$3:$T$1977,"&lt;"&amp;E428),SUMIFS('5th Cycle APR Raw Data-Final'!H$3:H$1977,'5th Cycle APR Raw Data-Final'!$A$3:$A$1977,'SB35 Determination Data'!$K428,'5th Cycle APR Raw Data-Final'!$T$3:$T$1977,"&gt;="&amp;'SB35 Determination Data'!$F428,'5th Cycle APR Raw Data-Final'!$T$3:$T$1977,"&lt;="&amp;G428))</f>
        <v>5</v>
      </c>
      <c r="O428" s="100">
        <f>IF(AN428&lt;1,SUMIFS('5th Cycle APR Raw Data-Final'!I$3:I$1977,'5th Cycle APR Raw Data-Final'!$A$3:$A$1977,'SB35 Determination Data'!$K428,'5th Cycle APR Raw Data-Final'!$T$3:$T$1977,"&gt;="&amp;'SB35 Determination Data'!$F428,'5th Cycle APR Raw Data-Final'!$T$3:$T$1977,"&lt;"&amp;E428),SUMIFS('5th Cycle APR Raw Data-Final'!I$3:I$1977,'5th Cycle APR Raw Data-Final'!$A$3:$A$1977,'SB35 Determination Data'!$K428,'5th Cycle APR Raw Data-Final'!$T$3:$T$1977,"&gt;="&amp;'SB35 Determination Data'!$F428,'5th Cycle APR Raw Data-Final'!$T$3:$T$1977,"&lt;="&amp;G428))</f>
        <v>0</v>
      </c>
      <c r="P428" s="100">
        <f t="shared" si="208"/>
        <v>235</v>
      </c>
      <c r="Q428" s="112">
        <f t="shared" si="209"/>
        <v>2.0833333333333332E-2</v>
      </c>
      <c r="R428" s="101">
        <f t="shared" si="210"/>
        <v>120</v>
      </c>
      <c r="S428" s="101">
        <f t="shared" si="211"/>
        <v>0</v>
      </c>
      <c r="T428" s="100">
        <f>VLOOKUP(K428,'5th Cycle APR Raw Data-Final'!$A$3:$P$1977,10,FALSE)</f>
        <v>148</v>
      </c>
      <c r="U428" s="100">
        <f>IF(AN428&lt;1,SUMIFS('5th Cycle APR Raw Data-Final'!K$3:K$1977,'5th Cycle APR Raw Data-Final'!$A$3:$A$1977,'SB35 Determination Data'!$K428,'5th Cycle APR Raw Data-Final'!$T$3:$T$1977,"&gt;="&amp;'SB35 Determination Data'!$F428,'5th Cycle APR Raw Data-Final'!$T$3:$T$1977,"&lt;"&amp;E428),SUMIFS('5th Cycle APR Raw Data-Final'!K$3:K$1977,'5th Cycle APR Raw Data-Final'!$A$3:$A$1977,'SB35 Determination Data'!$K428,'5th Cycle APR Raw Data-Final'!$T$3:$T$1977,"&gt;="&amp;'SB35 Determination Data'!$F428,'5th Cycle APR Raw Data-Final'!$T$3:$T$1977,"&lt;="&amp;G428))</f>
        <v>73</v>
      </c>
      <c r="V428" s="100">
        <f>IF(AN428&lt;1,SUMIFS('5th Cycle APR Raw Data-Final'!L$3:L$1977,'5th Cycle APR Raw Data-Final'!$A$3:$A$1977,'SB35 Determination Data'!$K428,'5th Cycle APR Raw Data-Final'!$T$3:$T$1977,"&gt;="&amp;'SB35 Determination Data'!$F428,'5th Cycle APR Raw Data-Final'!$T$3:$T$1977,"&lt;"&amp;E428),SUMIFS('5th Cycle APR Raw Data-Final'!L$3:L$1977,'5th Cycle APR Raw Data-Final'!$A$3:$A$1977,'SB35 Determination Data'!$K428,'5th Cycle APR Raw Data-Final'!$T$3:$T$1977,"&gt;="&amp;'SB35 Determination Data'!$F428,'5th Cycle APR Raw Data-Final'!$T$3:$T$1977,"&lt;="&amp;G428))</f>
        <v>18</v>
      </c>
      <c r="W428" s="100">
        <f>IF(AN428&lt;1,SUMIFS('5th Cycle APR Raw Data-Final'!M$3:M$1977,'5th Cycle APR Raw Data-Final'!$A$3:$A$1977,'SB35 Determination Data'!$K428,'5th Cycle APR Raw Data-Final'!$T$3:$T$1977,"&gt;="&amp;'SB35 Determination Data'!$F428,'5th Cycle APR Raw Data-Final'!$T$3:$T$1977,"&lt;"&amp;E428),SUMIFS('5th Cycle APR Raw Data-Final'!M$3:M$1977,'5th Cycle APR Raw Data-Final'!$A$3:$A$1977,'SB35 Determination Data'!$K428,'5th Cycle APR Raw Data-Final'!$T$3:$T$1977,"&gt;="&amp;'SB35 Determination Data'!$F428,'5th Cycle APR Raw Data-Final'!$T$3:$T$1977,"&lt;="&amp;G428))</f>
        <v>55</v>
      </c>
      <c r="X428" s="100">
        <f t="shared" si="212"/>
        <v>75</v>
      </c>
      <c r="Y428" s="100">
        <f t="shared" si="213"/>
        <v>73</v>
      </c>
      <c r="Z428" s="100">
        <f t="shared" si="214"/>
        <v>75</v>
      </c>
      <c r="AA428" s="112">
        <f t="shared" si="215"/>
        <v>0.49324324324324326</v>
      </c>
      <c r="AB428" s="112">
        <f t="shared" si="216"/>
        <v>0.49324324324324326</v>
      </c>
      <c r="AC428" s="100">
        <f>VLOOKUP(K428,'5th Cycle APR Raw Data-Final'!$A$3:$P$1977,14,FALSE)</f>
        <v>181</v>
      </c>
      <c r="AD428" s="100">
        <f>IF(AN428&lt;1,SUMIFS('5th Cycle APR Raw Data-Final'!$O$3:$O$1977,'5th Cycle APR Raw Data-Final'!$A$3:$A$1977,'SB35 Determination Data'!$K428,'5th Cycle APR Raw Data-Final'!$T$3:$T$1977,"&gt;="&amp;'SB35 Determination Data'!$F428,'5th Cycle APR Raw Data-Final'!$T$3:$T$1977,"&lt;"&amp;E428),SUMIFS('5th Cycle APR Raw Data-Final'!$O$3:$O$1977,'5th Cycle APR Raw Data-Final'!$A$3:$A$1977,'SB35 Determination Data'!$K428,'5th Cycle APR Raw Data-Final'!$T$3:$T$1977,"&gt;="&amp;'SB35 Determination Data'!$F428,'5th Cycle APR Raw Data-Final'!$T$3:$T$1977,"&lt;="&amp;G428))</f>
        <v>12</v>
      </c>
      <c r="AE428" s="100">
        <f t="shared" si="217"/>
        <v>169</v>
      </c>
      <c r="AF428" s="112">
        <f t="shared" si="218"/>
        <v>6.6298342541436461E-2</v>
      </c>
      <c r="AG428" s="100">
        <f>VLOOKUP(K428,'5th Cycle APR Raw Data-Final'!$A$3:$P$1977,16,FALSE)</f>
        <v>438</v>
      </c>
      <c r="AH428" s="100">
        <f>IF(AN428&lt;1,SUMIFS('5th Cycle APR Raw Data-Final'!$Q$3:$Q$1977,'5th Cycle APR Raw Data-Final'!$A$3:$A$1977,'SB35 Determination Data'!$K428,'5th Cycle APR Raw Data-Final'!$T$3:$T$1977,"&gt;="&amp;'SB35 Determination Data'!$F428,'5th Cycle APR Raw Data-Final'!$T$3:$T$1977,"&lt;"&amp;E428),SUMIFS('5th Cycle APR Raw Data-Final'!$Q$3:$Q$1977,'5th Cycle APR Raw Data-Final'!$A$3:$A$1977,'SB35 Determination Data'!$K428,'5th Cycle APR Raw Data-Final'!$T$3:$T$1977,"&gt;="&amp;'SB35 Determination Data'!$F428,'5th Cycle APR Raw Data-Final'!$T$3:$T$1977,"&lt;="&amp;G428))</f>
        <v>179</v>
      </c>
      <c r="AI428" s="100">
        <f t="shared" si="219"/>
        <v>259</v>
      </c>
      <c r="AJ428" s="112">
        <f t="shared" si="220"/>
        <v>0.408675799086758</v>
      </c>
      <c r="AK428" s="100">
        <f>VLOOKUP(K428,'5th Cycle APR Raw Data-Final'!$A$3:$R$1977,18,FALSE)</f>
        <v>1007</v>
      </c>
      <c r="AL428" s="100">
        <f>IF(AN428&lt;1,SUMIFS('5th Cycle APR Raw Data-Final'!$S$3:$S$1977,'5th Cycle APR Raw Data-Final'!$A$3:$A$1977,'SB35 Determination Data'!$K428,'5th Cycle APR Raw Data-Final'!$T$3:$T$1977,"&gt;="&amp;'SB35 Determination Data'!$F428,'5th Cycle APR Raw Data-Final'!$T$3:$T$1977,"&lt;"&amp;E428),SUMIFS('5th Cycle APR Raw Data-Final'!$S$3:$S$1977,'5th Cycle APR Raw Data-Final'!$A$3:$A$1977,'SB35 Determination Data'!$K428,'5th Cycle APR Raw Data-Final'!$T$3:$T$1977,"&gt;="&amp;'SB35 Determination Data'!$F428,'5th Cycle APR Raw Data-Final'!$T$3:$T$1977,"&lt;="&amp;G428))</f>
        <v>269</v>
      </c>
      <c r="AM428" s="100">
        <f t="shared" si="221"/>
        <v>738</v>
      </c>
      <c r="AN428" s="114">
        <f t="shared" si="222"/>
        <v>0.5</v>
      </c>
      <c r="AO428" s="2" t="str">
        <f t="shared" si="223"/>
        <v>YES</v>
      </c>
      <c r="AP428" s="2" t="str">
        <f t="shared" si="224"/>
        <v>NO</v>
      </c>
      <c r="AQ428" s="2" t="str">
        <f t="shared" si="225"/>
        <v>NO</v>
      </c>
      <c r="AR428" s="124" t="str">
        <f>VLOOKUP(K428,'2018Submitted'!$A$2:$C$540,3,FALSE)</f>
        <v>Successful</v>
      </c>
      <c r="AS428" s="2" t="str">
        <f t="shared" si="226"/>
        <v>NO</v>
      </c>
      <c r="AT428" s="2" t="str">
        <f t="shared" si="227"/>
        <v>NO</v>
      </c>
    </row>
    <row r="429" spans="1:46" x14ac:dyDescent="0.2">
      <c r="A429" s="2" t="s">
        <v>21</v>
      </c>
      <c r="B429" s="2" t="str">
        <f t="shared" si="200"/>
        <v>SAN RAMON</v>
      </c>
      <c r="C429" s="71">
        <f t="shared" si="201"/>
        <v>0.5</v>
      </c>
      <c r="D429" s="72">
        <f t="shared" si="202"/>
        <v>8</v>
      </c>
      <c r="E429" s="99">
        <f t="shared" si="203"/>
        <v>2019</v>
      </c>
      <c r="F429" s="99">
        <f t="shared" si="204"/>
        <v>2015</v>
      </c>
      <c r="G429" s="99">
        <f t="shared" si="205"/>
        <v>2022</v>
      </c>
      <c r="H429" s="2" t="str">
        <f t="shared" si="206"/>
        <v>01/31/2015</v>
      </c>
      <c r="I429" s="2" t="str">
        <f t="shared" si="207"/>
        <v>01/31/2023</v>
      </c>
      <c r="J429" s="2" t="s">
        <v>8</v>
      </c>
      <c r="K429" s="113" t="s">
        <v>278</v>
      </c>
      <c r="L429" s="100">
        <f>VLOOKUP(K429,'5th Cycle APR Raw Data-Final'!$A$3:$P$1977,6,FALSE)</f>
        <v>516</v>
      </c>
      <c r="M429" s="100">
        <f>IF(AN429&lt;1,SUMIFS('5th Cycle APR Raw Data-Final'!G$3:G$1977,'5th Cycle APR Raw Data-Final'!$A$3:$A$1977,'SB35 Determination Data'!$K429,'5th Cycle APR Raw Data-Final'!$T$3:$T$1977,"&gt;="&amp;'SB35 Determination Data'!$F429,'5th Cycle APR Raw Data-Final'!$T$3:$T$1977,"&lt;"&amp;E429),SUMIFS('5th Cycle APR Raw Data-Final'!G$3:G$1977,'5th Cycle APR Raw Data-Final'!$A$3:$A$1977,'SB35 Determination Data'!$K429,'5th Cycle APR Raw Data-Final'!$T$3:$T$1977,"&gt;="&amp;'SB35 Determination Data'!$F429,'5th Cycle APR Raw Data-Final'!$T$3:$T$1977,"&lt;="&amp;G429))</f>
        <v>20</v>
      </c>
      <c r="N429" s="100">
        <f>IF(AN429&lt;1,SUMIFS('5th Cycle APR Raw Data-Final'!H$3:H$1977,'5th Cycle APR Raw Data-Final'!$A$3:$A$1977,'SB35 Determination Data'!$K429,'5th Cycle APR Raw Data-Final'!$T$3:$T$1977,"&gt;="&amp;'SB35 Determination Data'!$F429,'5th Cycle APR Raw Data-Final'!$T$3:$T$1977,"&lt;"&amp;E429),SUMIFS('5th Cycle APR Raw Data-Final'!H$3:H$1977,'5th Cycle APR Raw Data-Final'!$A$3:$A$1977,'SB35 Determination Data'!$K429,'5th Cycle APR Raw Data-Final'!$T$3:$T$1977,"&gt;="&amp;'SB35 Determination Data'!$F429,'5th Cycle APR Raw Data-Final'!$T$3:$T$1977,"&lt;="&amp;G429))</f>
        <v>20</v>
      </c>
      <c r="O429" s="100">
        <f>IF(AN429&lt;1,SUMIFS('5th Cycle APR Raw Data-Final'!I$3:I$1977,'5th Cycle APR Raw Data-Final'!$A$3:$A$1977,'SB35 Determination Data'!$K429,'5th Cycle APR Raw Data-Final'!$T$3:$T$1977,"&gt;="&amp;'SB35 Determination Data'!$F429,'5th Cycle APR Raw Data-Final'!$T$3:$T$1977,"&lt;"&amp;E429),SUMIFS('5th Cycle APR Raw Data-Final'!I$3:I$1977,'5th Cycle APR Raw Data-Final'!$A$3:$A$1977,'SB35 Determination Data'!$K429,'5th Cycle APR Raw Data-Final'!$T$3:$T$1977,"&gt;="&amp;'SB35 Determination Data'!$F429,'5th Cycle APR Raw Data-Final'!$T$3:$T$1977,"&lt;="&amp;G429))</f>
        <v>0</v>
      </c>
      <c r="P429" s="100">
        <f t="shared" si="208"/>
        <v>496</v>
      </c>
      <c r="Q429" s="112">
        <f t="shared" si="209"/>
        <v>3.875968992248062E-2</v>
      </c>
      <c r="R429" s="101">
        <f t="shared" si="210"/>
        <v>258</v>
      </c>
      <c r="S429" s="101">
        <f t="shared" si="211"/>
        <v>0</v>
      </c>
      <c r="T429" s="100">
        <f>VLOOKUP(K429,'5th Cycle APR Raw Data-Final'!$A$3:$P$1977,10,FALSE)</f>
        <v>279</v>
      </c>
      <c r="U429" s="100">
        <f>IF(AN429&lt;1,SUMIFS('5th Cycle APR Raw Data-Final'!K$3:K$1977,'5th Cycle APR Raw Data-Final'!$A$3:$A$1977,'SB35 Determination Data'!$K429,'5th Cycle APR Raw Data-Final'!$T$3:$T$1977,"&gt;="&amp;'SB35 Determination Data'!$F429,'5th Cycle APR Raw Data-Final'!$T$3:$T$1977,"&lt;"&amp;E429),SUMIFS('5th Cycle APR Raw Data-Final'!K$3:K$1977,'5th Cycle APR Raw Data-Final'!$A$3:$A$1977,'SB35 Determination Data'!$K429,'5th Cycle APR Raw Data-Final'!$T$3:$T$1977,"&gt;="&amp;'SB35 Determination Data'!$F429,'5th Cycle APR Raw Data-Final'!$T$3:$T$1977,"&lt;="&amp;G429))</f>
        <v>82</v>
      </c>
      <c r="V429" s="100">
        <f>IF(AN429&lt;1,SUMIFS('5th Cycle APR Raw Data-Final'!L$3:L$1977,'5th Cycle APR Raw Data-Final'!$A$3:$A$1977,'SB35 Determination Data'!$K429,'5th Cycle APR Raw Data-Final'!$T$3:$T$1977,"&gt;="&amp;'SB35 Determination Data'!$F429,'5th Cycle APR Raw Data-Final'!$T$3:$T$1977,"&lt;"&amp;E429),SUMIFS('5th Cycle APR Raw Data-Final'!L$3:L$1977,'5th Cycle APR Raw Data-Final'!$A$3:$A$1977,'SB35 Determination Data'!$K429,'5th Cycle APR Raw Data-Final'!$T$3:$T$1977,"&gt;="&amp;'SB35 Determination Data'!$F429,'5th Cycle APR Raw Data-Final'!$T$3:$T$1977,"&lt;="&amp;G429))</f>
        <v>82</v>
      </c>
      <c r="W429" s="100">
        <f>IF(AN429&lt;1,SUMIFS('5th Cycle APR Raw Data-Final'!M$3:M$1977,'5th Cycle APR Raw Data-Final'!$A$3:$A$1977,'SB35 Determination Data'!$K429,'5th Cycle APR Raw Data-Final'!$T$3:$T$1977,"&gt;="&amp;'SB35 Determination Data'!$F429,'5th Cycle APR Raw Data-Final'!$T$3:$T$1977,"&lt;"&amp;E429),SUMIFS('5th Cycle APR Raw Data-Final'!M$3:M$1977,'5th Cycle APR Raw Data-Final'!$A$3:$A$1977,'SB35 Determination Data'!$K429,'5th Cycle APR Raw Data-Final'!$T$3:$T$1977,"&gt;="&amp;'SB35 Determination Data'!$F429,'5th Cycle APR Raw Data-Final'!$T$3:$T$1977,"&lt;="&amp;G429))</f>
        <v>0</v>
      </c>
      <c r="X429" s="100">
        <f t="shared" si="212"/>
        <v>197</v>
      </c>
      <c r="Y429" s="100">
        <f t="shared" si="213"/>
        <v>82</v>
      </c>
      <c r="Z429" s="100">
        <f t="shared" si="214"/>
        <v>197</v>
      </c>
      <c r="AA429" s="112">
        <f t="shared" si="215"/>
        <v>0.29390681003584229</v>
      </c>
      <c r="AB429" s="112">
        <f t="shared" si="216"/>
        <v>0.29390681003584229</v>
      </c>
      <c r="AC429" s="100">
        <f>VLOOKUP(K429,'5th Cycle APR Raw Data-Final'!$A$3:$P$1977,14,FALSE)</f>
        <v>282</v>
      </c>
      <c r="AD429" s="100">
        <f>IF(AN429&lt;1,SUMIFS('5th Cycle APR Raw Data-Final'!$O$3:$O$1977,'5th Cycle APR Raw Data-Final'!$A$3:$A$1977,'SB35 Determination Data'!$K429,'5th Cycle APR Raw Data-Final'!$T$3:$T$1977,"&gt;="&amp;'SB35 Determination Data'!$F429,'5th Cycle APR Raw Data-Final'!$T$3:$T$1977,"&lt;"&amp;E429),SUMIFS('5th Cycle APR Raw Data-Final'!$O$3:$O$1977,'5th Cycle APR Raw Data-Final'!$A$3:$A$1977,'SB35 Determination Data'!$K429,'5th Cycle APR Raw Data-Final'!$T$3:$T$1977,"&gt;="&amp;'SB35 Determination Data'!$F429,'5th Cycle APR Raw Data-Final'!$T$3:$T$1977,"&lt;="&amp;G429))</f>
        <v>169</v>
      </c>
      <c r="AE429" s="100">
        <f t="shared" si="217"/>
        <v>113</v>
      </c>
      <c r="AF429" s="112">
        <f t="shared" si="218"/>
        <v>0.599290780141844</v>
      </c>
      <c r="AG429" s="100">
        <f>VLOOKUP(K429,'5th Cycle APR Raw Data-Final'!$A$3:$P$1977,16,FALSE)</f>
        <v>340</v>
      </c>
      <c r="AH429" s="100">
        <f>IF(AN429&lt;1,SUMIFS('5th Cycle APR Raw Data-Final'!$Q$3:$Q$1977,'5th Cycle APR Raw Data-Final'!$A$3:$A$1977,'SB35 Determination Data'!$K429,'5th Cycle APR Raw Data-Final'!$T$3:$T$1977,"&gt;="&amp;'SB35 Determination Data'!$F429,'5th Cycle APR Raw Data-Final'!$T$3:$T$1977,"&lt;"&amp;E429),SUMIFS('5th Cycle APR Raw Data-Final'!$Q$3:$Q$1977,'5th Cycle APR Raw Data-Final'!$A$3:$A$1977,'SB35 Determination Data'!$K429,'5th Cycle APR Raw Data-Final'!$T$3:$T$1977,"&gt;="&amp;'SB35 Determination Data'!$F429,'5th Cycle APR Raw Data-Final'!$T$3:$T$1977,"&lt;="&amp;G429))</f>
        <v>1683</v>
      </c>
      <c r="AI429" s="100">
        <f t="shared" si="219"/>
        <v>0</v>
      </c>
      <c r="AJ429" s="112">
        <f t="shared" si="220"/>
        <v>4.95</v>
      </c>
      <c r="AK429" s="100">
        <f>VLOOKUP(K429,'5th Cycle APR Raw Data-Final'!$A$3:$R$1977,18,FALSE)</f>
        <v>1417</v>
      </c>
      <c r="AL429" s="100">
        <f>IF(AN429&lt;1,SUMIFS('5th Cycle APR Raw Data-Final'!$S$3:$S$1977,'5th Cycle APR Raw Data-Final'!$A$3:$A$1977,'SB35 Determination Data'!$K429,'5th Cycle APR Raw Data-Final'!$T$3:$T$1977,"&gt;="&amp;'SB35 Determination Data'!$F429,'5th Cycle APR Raw Data-Final'!$T$3:$T$1977,"&lt;"&amp;E429),SUMIFS('5th Cycle APR Raw Data-Final'!$S$3:$S$1977,'5th Cycle APR Raw Data-Final'!$A$3:$A$1977,'SB35 Determination Data'!$K429,'5th Cycle APR Raw Data-Final'!$T$3:$T$1977,"&gt;="&amp;'SB35 Determination Data'!$F429,'5th Cycle APR Raw Data-Final'!$T$3:$T$1977,"&lt;="&amp;G429))</f>
        <v>1954</v>
      </c>
      <c r="AM429" s="100">
        <f t="shared" si="221"/>
        <v>806</v>
      </c>
      <c r="AN429" s="114">
        <f t="shared" si="222"/>
        <v>0.5</v>
      </c>
      <c r="AO429" s="2" t="str">
        <f t="shared" si="223"/>
        <v>NO</v>
      </c>
      <c r="AP429" s="2" t="str">
        <f t="shared" si="224"/>
        <v>YES</v>
      </c>
      <c r="AQ429" s="2" t="str">
        <f t="shared" si="225"/>
        <v>NO</v>
      </c>
      <c r="AR429" s="124" t="str">
        <f>VLOOKUP(K429,'2018Submitted'!$A$2:$C$540,3,FALSE)</f>
        <v>Successful</v>
      </c>
      <c r="AS429" s="2" t="str">
        <f t="shared" si="226"/>
        <v>NO</v>
      </c>
      <c r="AT429" s="2" t="str">
        <f t="shared" si="227"/>
        <v>YES</v>
      </c>
    </row>
    <row r="430" spans="1:46" x14ac:dyDescent="0.2">
      <c r="A430" s="2" t="s">
        <v>68</v>
      </c>
      <c r="B430" s="2" t="str">
        <f t="shared" si="200"/>
        <v>SAND CITY</v>
      </c>
      <c r="C430" s="71">
        <f t="shared" si="201"/>
        <v>0.375</v>
      </c>
      <c r="D430" s="72">
        <f t="shared" si="202"/>
        <v>8</v>
      </c>
      <c r="E430" s="99">
        <f t="shared" si="203"/>
        <v>2020</v>
      </c>
      <c r="F430" s="99">
        <f t="shared" si="204"/>
        <v>2016</v>
      </c>
      <c r="G430" s="99" t="str">
        <f t="shared" si="205"/>
        <v>2023</v>
      </c>
      <c r="H430" s="2" t="str">
        <f t="shared" si="206"/>
        <v>12/31/2015</v>
      </c>
      <c r="I430" s="2" t="str">
        <f t="shared" si="207"/>
        <v>12/31/2023</v>
      </c>
      <c r="J430" s="2" t="s">
        <v>26</v>
      </c>
      <c r="K430" s="113" t="s">
        <v>1431</v>
      </c>
      <c r="L430" s="100">
        <f>VLOOKUP(K430,'5th Cycle APR Raw Data-Final'!$A$3:$P$1977,6,FALSE)</f>
        <v>13</v>
      </c>
      <c r="M430" s="100">
        <f>IF(AN430&lt;1,SUMIFS('5th Cycle APR Raw Data-Final'!G$3:G$1977,'5th Cycle APR Raw Data-Final'!$A$3:$A$1977,'SB35 Determination Data'!$K430,'5th Cycle APR Raw Data-Final'!$T$3:$T$1977,"&gt;="&amp;'SB35 Determination Data'!$F430,'5th Cycle APR Raw Data-Final'!$T$3:$T$1977,"&lt;"&amp;E430),SUMIFS('5th Cycle APR Raw Data-Final'!G$3:G$1977,'5th Cycle APR Raw Data-Final'!$A$3:$A$1977,'SB35 Determination Data'!$K430,'5th Cycle APR Raw Data-Final'!$T$3:$T$1977,"&gt;="&amp;'SB35 Determination Data'!$F430,'5th Cycle APR Raw Data-Final'!$T$3:$T$1977,"&lt;="&amp;G430))</f>
        <v>0</v>
      </c>
      <c r="N430" s="100">
        <f>IF(AN430&lt;1,SUMIFS('5th Cycle APR Raw Data-Final'!H$3:H$1977,'5th Cycle APR Raw Data-Final'!$A$3:$A$1977,'SB35 Determination Data'!$K430,'5th Cycle APR Raw Data-Final'!$T$3:$T$1977,"&gt;="&amp;'SB35 Determination Data'!$F430,'5th Cycle APR Raw Data-Final'!$T$3:$T$1977,"&lt;"&amp;E430),SUMIFS('5th Cycle APR Raw Data-Final'!H$3:H$1977,'5th Cycle APR Raw Data-Final'!$A$3:$A$1977,'SB35 Determination Data'!$K430,'5th Cycle APR Raw Data-Final'!$T$3:$T$1977,"&gt;="&amp;'SB35 Determination Data'!$F430,'5th Cycle APR Raw Data-Final'!$T$3:$T$1977,"&lt;="&amp;G430))</f>
        <v>0</v>
      </c>
      <c r="O430" s="100">
        <f>IF(AN430&lt;1,SUMIFS('5th Cycle APR Raw Data-Final'!I$3:I$1977,'5th Cycle APR Raw Data-Final'!$A$3:$A$1977,'SB35 Determination Data'!$K430,'5th Cycle APR Raw Data-Final'!$T$3:$T$1977,"&gt;="&amp;'SB35 Determination Data'!$F430,'5th Cycle APR Raw Data-Final'!$T$3:$T$1977,"&lt;"&amp;E430),SUMIFS('5th Cycle APR Raw Data-Final'!I$3:I$1977,'5th Cycle APR Raw Data-Final'!$A$3:$A$1977,'SB35 Determination Data'!$K430,'5th Cycle APR Raw Data-Final'!$T$3:$T$1977,"&gt;="&amp;'SB35 Determination Data'!$F430,'5th Cycle APR Raw Data-Final'!$T$3:$T$1977,"&lt;="&amp;G430))</f>
        <v>0</v>
      </c>
      <c r="P430" s="100">
        <f t="shared" si="208"/>
        <v>13</v>
      </c>
      <c r="Q430" s="112">
        <f t="shared" si="209"/>
        <v>0</v>
      </c>
      <c r="R430" s="101">
        <f t="shared" si="210"/>
        <v>5</v>
      </c>
      <c r="S430" s="101">
        <f t="shared" si="211"/>
        <v>0</v>
      </c>
      <c r="T430" s="100">
        <f>VLOOKUP(K430,'5th Cycle APR Raw Data-Final'!$A$3:$P$1977,10,FALSE)</f>
        <v>9</v>
      </c>
      <c r="U430" s="100">
        <f>IF(AN430&lt;1,SUMIFS('5th Cycle APR Raw Data-Final'!K$3:K$1977,'5th Cycle APR Raw Data-Final'!$A$3:$A$1977,'SB35 Determination Data'!$K430,'5th Cycle APR Raw Data-Final'!$T$3:$T$1977,"&gt;="&amp;'SB35 Determination Data'!$F430,'5th Cycle APR Raw Data-Final'!$T$3:$T$1977,"&lt;"&amp;E430),SUMIFS('5th Cycle APR Raw Data-Final'!K$3:K$1977,'5th Cycle APR Raw Data-Final'!$A$3:$A$1977,'SB35 Determination Data'!$K430,'5th Cycle APR Raw Data-Final'!$T$3:$T$1977,"&gt;="&amp;'SB35 Determination Data'!$F430,'5th Cycle APR Raw Data-Final'!$T$3:$T$1977,"&lt;="&amp;G430))</f>
        <v>0</v>
      </c>
      <c r="V430" s="100">
        <f>IF(AN430&lt;1,SUMIFS('5th Cycle APR Raw Data-Final'!L$3:L$1977,'5th Cycle APR Raw Data-Final'!$A$3:$A$1977,'SB35 Determination Data'!$K430,'5th Cycle APR Raw Data-Final'!$T$3:$T$1977,"&gt;="&amp;'SB35 Determination Data'!$F430,'5th Cycle APR Raw Data-Final'!$T$3:$T$1977,"&lt;"&amp;E430),SUMIFS('5th Cycle APR Raw Data-Final'!L$3:L$1977,'5th Cycle APR Raw Data-Final'!$A$3:$A$1977,'SB35 Determination Data'!$K430,'5th Cycle APR Raw Data-Final'!$T$3:$T$1977,"&gt;="&amp;'SB35 Determination Data'!$F430,'5th Cycle APR Raw Data-Final'!$T$3:$T$1977,"&lt;="&amp;G430))</f>
        <v>0</v>
      </c>
      <c r="W430" s="100">
        <f>IF(AN430&lt;1,SUMIFS('5th Cycle APR Raw Data-Final'!M$3:M$1977,'5th Cycle APR Raw Data-Final'!$A$3:$A$1977,'SB35 Determination Data'!$K430,'5th Cycle APR Raw Data-Final'!$T$3:$T$1977,"&gt;="&amp;'SB35 Determination Data'!$F430,'5th Cycle APR Raw Data-Final'!$T$3:$T$1977,"&lt;"&amp;E430),SUMIFS('5th Cycle APR Raw Data-Final'!M$3:M$1977,'5th Cycle APR Raw Data-Final'!$A$3:$A$1977,'SB35 Determination Data'!$K430,'5th Cycle APR Raw Data-Final'!$T$3:$T$1977,"&gt;="&amp;'SB35 Determination Data'!$F430,'5th Cycle APR Raw Data-Final'!$T$3:$T$1977,"&lt;="&amp;G430))</f>
        <v>0</v>
      </c>
      <c r="X430" s="100">
        <f t="shared" si="212"/>
        <v>9</v>
      </c>
      <c r="Y430" s="100">
        <f t="shared" si="213"/>
        <v>0</v>
      </c>
      <c r="Z430" s="100">
        <f t="shared" si="214"/>
        <v>9</v>
      </c>
      <c r="AA430" s="112">
        <f t="shared" si="215"/>
        <v>0</v>
      </c>
      <c r="AB430" s="112">
        <f t="shared" si="216"/>
        <v>0</v>
      </c>
      <c r="AC430" s="100">
        <f>VLOOKUP(K430,'5th Cycle APR Raw Data-Final'!$A$3:$P$1977,14,FALSE)</f>
        <v>10</v>
      </c>
      <c r="AD430" s="100">
        <f>IF(AN430&lt;1,SUMIFS('5th Cycle APR Raw Data-Final'!$O$3:$O$1977,'5th Cycle APR Raw Data-Final'!$A$3:$A$1977,'SB35 Determination Data'!$K430,'5th Cycle APR Raw Data-Final'!$T$3:$T$1977,"&gt;="&amp;'SB35 Determination Data'!$F430,'5th Cycle APR Raw Data-Final'!$T$3:$T$1977,"&lt;"&amp;E430),SUMIFS('5th Cycle APR Raw Data-Final'!$O$3:$O$1977,'5th Cycle APR Raw Data-Final'!$A$3:$A$1977,'SB35 Determination Data'!$K430,'5th Cycle APR Raw Data-Final'!$T$3:$T$1977,"&gt;="&amp;'SB35 Determination Data'!$F430,'5th Cycle APR Raw Data-Final'!$T$3:$T$1977,"&lt;="&amp;G430))</f>
        <v>0</v>
      </c>
      <c r="AE430" s="100">
        <f t="shared" si="217"/>
        <v>10</v>
      </c>
      <c r="AF430" s="112">
        <f t="shared" si="218"/>
        <v>0</v>
      </c>
      <c r="AG430" s="100">
        <f>VLOOKUP(K430,'5th Cycle APR Raw Data-Final'!$A$3:$P$1977,16,FALSE)</f>
        <v>23</v>
      </c>
      <c r="AH430" s="100">
        <f>IF(AN430&lt;1,SUMIFS('5th Cycle APR Raw Data-Final'!$Q$3:$Q$1977,'5th Cycle APR Raw Data-Final'!$A$3:$A$1977,'SB35 Determination Data'!$K430,'5th Cycle APR Raw Data-Final'!$T$3:$T$1977,"&gt;="&amp;'SB35 Determination Data'!$F430,'5th Cycle APR Raw Data-Final'!$T$3:$T$1977,"&lt;"&amp;E430),SUMIFS('5th Cycle APR Raw Data-Final'!$Q$3:$Q$1977,'5th Cycle APR Raw Data-Final'!$A$3:$A$1977,'SB35 Determination Data'!$K430,'5th Cycle APR Raw Data-Final'!$T$3:$T$1977,"&gt;="&amp;'SB35 Determination Data'!$F430,'5th Cycle APR Raw Data-Final'!$T$3:$T$1977,"&lt;="&amp;G430))</f>
        <v>0</v>
      </c>
      <c r="AI430" s="100">
        <f t="shared" si="219"/>
        <v>23</v>
      </c>
      <c r="AJ430" s="112">
        <f t="shared" si="220"/>
        <v>0</v>
      </c>
      <c r="AK430" s="100">
        <f>VLOOKUP(K430,'5th Cycle APR Raw Data-Final'!$A$3:$R$1977,18,FALSE)</f>
        <v>55</v>
      </c>
      <c r="AL430" s="100">
        <f>IF(AN430&lt;1,SUMIFS('5th Cycle APR Raw Data-Final'!$S$3:$S$1977,'5th Cycle APR Raw Data-Final'!$A$3:$A$1977,'SB35 Determination Data'!$K430,'5th Cycle APR Raw Data-Final'!$T$3:$T$1977,"&gt;="&amp;'SB35 Determination Data'!$F430,'5th Cycle APR Raw Data-Final'!$T$3:$T$1977,"&lt;"&amp;E430),SUMIFS('5th Cycle APR Raw Data-Final'!$S$3:$S$1977,'5th Cycle APR Raw Data-Final'!$A$3:$A$1977,'SB35 Determination Data'!$K430,'5th Cycle APR Raw Data-Final'!$T$3:$T$1977,"&gt;="&amp;'SB35 Determination Data'!$F430,'5th Cycle APR Raw Data-Final'!$T$3:$T$1977,"&lt;="&amp;G430))</f>
        <v>0</v>
      </c>
      <c r="AM430" s="100">
        <f t="shared" si="221"/>
        <v>55</v>
      </c>
      <c r="AN430" s="114">
        <f t="shared" si="222"/>
        <v>0.375</v>
      </c>
      <c r="AO430" s="2" t="str">
        <f t="shared" si="223"/>
        <v>YES</v>
      </c>
      <c r="AP430" s="2" t="str">
        <f t="shared" si="224"/>
        <v>NO</v>
      </c>
      <c r="AQ430" s="2" t="str">
        <f t="shared" si="225"/>
        <v>NO</v>
      </c>
      <c r="AR430" s="124" t="str">
        <f>VLOOKUP(K430,'2018Submitted'!$A$2:$C$540,3,FALSE)</f>
        <v>Successful</v>
      </c>
      <c r="AS430" s="2" t="str">
        <f t="shared" si="226"/>
        <v>NO</v>
      </c>
      <c r="AT430" s="2" t="str">
        <f t="shared" si="227"/>
        <v>NO</v>
      </c>
    </row>
    <row r="431" spans="1:46" x14ac:dyDescent="0.2">
      <c r="A431" s="2" t="s">
        <v>82</v>
      </c>
      <c r="B431" s="2" t="str">
        <f t="shared" si="200"/>
        <v>SANGER</v>
      </c>
      <c r="C431" s="71">
        <f t="shared" si="201"/>
        <v>0.375</v>
      </c>
      <c r="D431" s="72">
        <f t="shared" si="202"/>
        <v>8</v>
      </c>
      <c r="E431" s="99">
        <f t="shared" si="203"/>
        <v>2020</v>
      </c>
      <c r="F431" s="99">
        <f t="shared" si="204"/>
        <v>2016</v>
      </c>
      <c r="G431" s="99" t="str">
        <f t="shared" si="205"/>
        <v>2023</v>
      </c>
      <c r="H431" s="2" t="str">
        <f t="shared" si="206"/>
        <v>12/31/2015</v>
      </c>
      <c r="I431" s="2" t="str">
        <f t="shared" si="207"/>
        <v>12/31/2023</v>
      </c>
      <c r="J431" s="2" t="s">
        <v>26</v>
      </c>
      <c r="K431" s="113" t="s">
        <v>965</v>
      </c>
      <c r="L431" s="100">
        <f>VLOOKUP(K431,'5th Cycle APR Raw Data-Final'!$A$3:$P$1977,6,FALSE)</f>
        <v>312</v>
      </c>
      <c r="M431" s="100">
        <f>IF(AN431&lt;1,SUMIFS('5th Cycle APR Raw Data-Final'!G$3:G$1977,'5th Cycle APR Raw Data-Final'!$A$3:$A$1977,'SB35 Determination Data'!$K431,'5th Cycle APR Raw Data-Final'!$T$3:$T$1977,"&gt;="&amp;'SB35 Determination Data'!$F431,'5th Cycle APR Raw Data-Final'!$T$3:$T$1977,"&lt;"&amp;E431),SUMIFS('5th Cycle APR Raw Data-Final'!G$3:G$1977,'5th Cycle APR Raw Data-Final'!$A$3:$A$1977,'SB35 Determination Data'!$K431,'5th Cycle APR Raw Data-Final'!$T$3:$T$1977,"&gt;="&amp;'SB35 Determination Data'!$F431,'5th Cycle APR Raw Data-Final'!$T$3:$T$1977,"&lt;="&amp;G431))</f>
        <v>0</v>
      </c>
      <c r="N431" s="100">
        <f>IF(AN431&lt;1,SUMIFS('5th Cycle APR Raw Data-Final'!H$3:H$1977,'5th Cycle APR Raw Data-Final'!$A$3:$A$1977,'SB35 Determination Data'!$K431,'5th Cycle APR Raw Data-Final'!$T$3:$T$1977,"&gt;="&amp;'SB35 Determination Data'!$F431,'5th Cycle APR Raw Data-Final'!$T$3:$T$1977,"&lt;"&amp;E431),SUMIFS('5th Cycle APR Raw Data-Final'!H$3:H$1977,'5th Cycle APR Raw Data-Final'!$A$3:$A$1977,'SB35 Determination Data'!$K431,'5th Cycle APR Raw Data-Final'!$T$3:$T$1977,"&gt;="&amp;'SB35 Determination Data'!$F431,'5th Cycle APR Raw Data-Final'!$T$3:$T$1977,"&lt;="&amp;G431))</f>
        <v>0</v>
      </c>
      <c r="O431" s="100">
        <f>IF(AN431&lt;1,SUMIFS('5th Cycle APR Raw Data-Final'!I$3:I$1977,'5th Cycle APR Raw Data-Final'!$A$3:$A$1977,'SB35 Determination Data'!$K431,'5th Cycle APR Raw Data-Final'!$T$3:$T$1977,"&gt;="&amp;'SB35 Determination Data'!$F431,'5th Cycle APR Raw Data-Final'!$T$3:$T$1977,"&lt;"&amp;E431),SUMIFS('5th Cycle APR Raw Data-Final'!I$3:I$1977,'5th Cycle APR Raw Data-Final'!$A$3:$A$1977,'SB35 Determination Data'!$K431,'5th Cycle APR Raw Data-Final'!$T$3:$T$1977,"&gt;="&amp;'SB35 Determination Data'!$F431,'5th Cycle APR Raw Data-Final'!$T$3:$T$1977,"&lt;="&amp;G431))</f>
        <v>0</v>
      </c>
      <c r="P431" s="100">
        <f t="shared" si="208"/>
        <v>312</v>
      </c>
      <c r="Q431" s="112">
        <f t="shared" si="209"/>
        <v>0</v>
      </c>
      <c r="R431" s="101">
        <f t="shared" si="210"/>
        <v>117</v>
      </c>
      <c r="S431" s="101">
        <f t="shared" si="211"/>
        <v>0</v>
      </c>
      <c r="T431" s="100">
        <f>VLOOKUP(K431,'5th Cycle APR Raw Data-Final'!$A$3:$P$1977,10,FALSE)</f>
        <v>175</v>
      </c>
      <c r="U431" s="100">
        <f>IF(AN431&lt;1,SUMIFS('5th Cycle APR Raw Data-Final'!K$3:K$1977,'5th Cycle APR Raw Data-Final'!$A$3:$A$1977,'SB35 Determination Data'!$K431,'5th Cycle APR Raw Data-Final'!$T$3:$T$1977,"&gt;="&amp;'SB35 Determination Data'!$F431,'5th Cycle APR Raw Data-Final'!$T$3:$T$1977,"&lt;"&amp;E431),SUMIFS('5th Cycle APR Raw Data-Final'!K$3:K$1977,'5th Cycle APR Raw Data-Final'!$A$3:$A$1977,'SB35 Determination Data'!$K431,'5th Cycle APR Raw Data-Final'!$T$3:$T$1977,"&gt;="&amp;'SB35 Determination Data'!$F431,'5th Cycle APR Raw Data-Final'!$T$3:$T$1977,"&lt;="&amp;G431))</f>
        <v>0</v>
      </c>
      <c r="V431" s="100">
        <f>IF(AN431&lt;1,SUMIFS('5th Cycle APR Raw Data-Final'!L$3:L$1977,'5th Cycle APR Raw Data-Final'!$A$3:$A$1977,'SB35 Determination Data'!$K431,'5th Cycle APR Raw Data-Final'!$T$3:$T$1977,"&gt;="&amp;'SB35 Determination Data'!$F431,'5th Cycle APR Raw Data-Final'!$T$3:$T$1977,"&lt;"&amp;E431),SUMIFS('5th Cycle APR Raw Data-Final'!L$3:L$1977,'5th Cycle APR Raw Data-Final'!$A$3:$A$1977,'SB35 Determination Data'!$K431,'5th Cycle APR Raw Data-Final'!$T$3:$T$1977,"&gt;="&amp;'SB35 Determination Data'!$F431,'5th Cycle APR Raw Data-Final'!$T$3:$T$1977,"&lt;="&amp;G431))</f>
        <v>0</v>
      </c>
      <c r="W431" s="100">
        <f>IF(AN431&lt;1,SUMIFS('5th Cycle APR Raw Data-Final'!M$3:M$1977,'5th Cycle APR Raw Data-Final'!$A$3:$A$1977,'SB35 Determination Data'!$K431,'5th Cycle APR Raw Data-Final'!$T$3:$T$1977,"&gt;="&amp;'SB35 Determination Data'!$F431,'5th Cycle APR Raw Data-Final'!$T$3:$T$1977,"&lt;"&amp;E431),SUMIFS('5th Cycle APR Raw Data-Final'!M$3:M$1977,'5th Cycle APR Raw Data-Final'!$A$3:$A$1977,'SB35 Determination Data'!$K431,'5th Cycle APR Raw Data-Final'!$T$3:$T$1977,"&gt;="&amp;'SB35 Determination Data'!$F431,'5th Cycle APR Raw Data-Final'!$T$3:$T$1977,"&lt;="&amp;G431))</f>
        <v>0</v>
      </c>
      <c r="X431" s="100">
        <f t="shared" si="212"/>
        <v>175</v>
      </c>
      <c r="Y431" s="100">
        <f t="shared" si="213"/>
        <v>0</v>
      </c>
      <c r="Z431" s="100">
        <f t="shared" si="214"/>
        <v>175</v>
      </c>
      <c r="AA431" s="112">
        <f t="shared" si="215"/>
        <v>0</v>
      </c>
      <c r="AB431" s="112">
        <f t="shared" si="216"/>
        <v>0</v>
      </c>
      <c r="AC431" s="100">
        <f>VLOOKUP(K431,'5th Cycle APR Raw Data-Final'!$A$3:$P$1977,14,FALSE)</f>
        <v>163</v>
      </c>
      <c r="AD431" s="100">
        <f>IF(AN431&lt;1,SUMIFS('5th Cycle APR Raw Data-Final'!$O$3:$O$1977,'5th Cycle APR Raw Data-Final'!$A$3:$A$1977,'SB35 Determination Data'!$K431,'5th Cycle APR Raw Data-Final'!$T$3:$T$1977,"&gt;="&amp;'SB35 Determination Data'!$F431,'5th Cycle APR Raw Data-Final'!$T$3:$T$1977,"&lt;"&amp;E431),SUMIFS('5th Cycle APR Raw Data-Final'!$O$3:$O$1977,'5th Cycle APR Raw Data-Final'!$A$3:$A$1977,'SB35 Determination Data'!$K431,'5th Cycle APR Raw Data-Final'!$T$3:$T$1977,"&gt;="&amp;'SB35 Determination Data'!$F431,'5th Cycle APR Raw Data-Final'!$T$3:$T$1977,"&lt;="&amp;G431))</f>
        <v>0</v>
      </c>
      <c r="AE431" s="100">
        <f t="shared" si="217"/>
        <v>163</v>
      </c>
      <c r="AF431" s="112">
        <f t="shared" si="218"/>
        <v>0</v>
      </c>
      <c r="AG431" s="100">
        <f>VLOOKUP(K431,'5th Cycle APR Raw Data-Final'!$A$3:$P$1977,16,FALSE)</f>
        <v>568</v>
      </c>
      <c r="AH431" s="100">
        <f>IF(AN431&lt;1,SUMIFS('5th Cycle APR Raw Data-Final'!$Q$3:$Q$1977,'5th Cycle APR Raw Data-Final'!$A$3:$A$1977,'SB35 Determination Data'!$K431,'5th Cycle APR Raw Data-Final'!$T$3:$T$1977,"&gt;="&amp;'SB35 Determination Data'!$F431,'5th Cycle APR Raw Data-Final'!$T$3:$T$1977,"&lt;"&amp;E431),SUMIFS('5th Cycle APR Raw Data-Final'!$Q$3:$Q$1977,'5th Cycle APR Raw Data-Final'!$A$3:$A$1977,'SB35 Determination Data'!$K431,'5th Cycle APR Raw Data-Final'!$T$3:$T$1977,"&gt;="&amp;'SB35 Determination Data'!$F431,'5th Cycle APR Raw Data-Final'!$T$3:$T$1977,"&lt;="&amp;G431))</f>
        <v>0</v>
      </c>
      <c r="AI431" s="100">
        <f t="shared" si="219"/>
        <v>568</v>
      </c>
      <c r="AJ431" s="112">
        <f t="shared" si="220"/>
        <v>0</v>
      </c>
      <c r="AK431" s="100">
        <f>VLOOKUP(K431,'5th Cycle APR Raw Data-Final'!$A$3:$R$1977,18,FALSE)</f>
        <v>1218</v>
      </c>
      <c r="AL431" s="100">
        <f>IF(AN431&lt;1,SUMIFS('5th Cycle APR Raw Data-Final'!$S$3:$S$1977,'5th Cycle APR Raw Data-Final'!$A$3:$A$1977,'SB35 Determination Data'!$K431,'5th Cycle APR Raw Data-Final'!$T$3:$T$1977,"&gt;="&amp;'SB35 Determination Data'!$F431,'5th Cycle APR Raw Data-Final'!$T$3:$T$1977,"&lt;"&amp;E431),SUMIFS('5th Cycle APR Raw Data-Final'!$S$3:$S$1977,'5th Cycle APR Raw Data-Final'!$A$3:$A$1977,'SB35 Determination Data'!$K431,'5th Cycle APR Raw Data-Final'!$T$3:$T$1977,"&gt;="&amp;'SB35 Determination Data'!$F431,'5th Cycle APR Raw Data-Final'!$T$3:$T$1977,"&lt;="&amp;G431))</f>
        <v>0</v>
      </c>
      <c r="AM431" s="100">
        <f t="shared" si="221"/>
        <v>1218</v>
      </c>
      <c r="AN431" s="114">
        <f t="shared" si="222"/>
        <v>0.375</v>
      </c>
      <c r="AO431" s="2" t="str">
        <f t="shared" si="223"/>
        <v>YES</v>
      </c>
      <c r="AP431" s="2" t="str">
        <f t="shared" si="224"/>
        <v>NO</v>
      </c>
      <c r="AQ431" s="2" t="str">
        <f t="shared" si="225"/>
        <v>NO</v>
      </c>
      <c r="AR431" s="124" t="str">
        <f>VLOOKUP(K431,'2018Submitted'!$A$2:$C$540,3,FALSE)</f>
        <v>No 2018 Annual Progress Report</v>
      </c>
      <c r="AS431" s="2" t="str">
        <f t="shared" si="226"/>
        <v>NO</v>
      </c>
      <c r="AT431" s="2" t="str">
        <f t="shared" si="227"/>
        <v>NO</v>
      </c>
    </row>
    <row r="432" spans="1:46" s="103" customFormat="1" x14ac:dyDescent="0.2">
      <c r="A432" s="11" t="s">
        <v>12</v>
      </c>
      <c r="B432" s="11" t="str">
        <f t="shared" si="200"/>
        <v>SANTA ANA</v>
      </c>
      <c r="C432" s="115">
        <f t="shared" si="201"/>
        <v>0.625</v>
      </c>
      <c r="D432" s="116">
        <f t="shared" si="202"/>
        <v>8</v>
      </c>
      <c r="E432" s="117">
        <f t="shared" si="203"/>
        <v>2018</v>
      </c>
      <c r="F432" s="117">
        <f t="shared" si="204"/>
        <v>2014</v>
      </c>
      <c r="G432" s="117" t="str">
        <f t="shared" si="205"/>
        <v>2021</v>
      </c>
      <c r="H432" s="11" t="str">
        <f t="shared" si="206"/>
        <v>10/15/2013</v>
      </c>
      <c r="I432" s="11" t="str">
        <f t="shared" si="207"/>
        <v>10/15/2021</v>
      </c>
      <c r="J432" s="11" t="s">
        <v>3</v>
      </c>
      <c r="K432" s="113" t="s">
        <v>279</v>
      </c>
      <c r="L432" s="130">
        <f>VLOOKUP(K432,'5th Cycle APR Raw Data-Final'!$A$3:$P$1977,6,FALSE)</f>
        <v>45</v>
      </c>
      <c r="M432" s="130">
        <f>IF(AN432&lt;1,SUMIFS('5th Cycle APR Raw Data-Final'!G$3:G$1977,'5th Cycle APR Raw Data-Final'!$A$3:$A$1977,'SB35 Determination Data'!$K432,'5th Cycle APR Raw Data-Final'!$T$3:$T$1977,"&gt;="&amp;'SB35 Determination Data'!$F432,'5th Cycle APR Raw Data-Final'!$T$3:$T$1977,"&lt;"&amp;E432),SUMIFS('5th Cycle APR Raw Data-Final'!G$3:G$1977,'5th Cycle APR Raw Data-Final'!$A$3:$A$1977,'SB35 Determination Data'!$K432,'5th Cycle APR Raw Data-Final'!$T$3:$T$1977,"&gt;="&amp;'SB35 Determination Data'!$F432,'5th Cycle APR Raw Data-Final'!$T$3:$T$1977,"&lt;="&amp;G432))</f>
        <v>69</v>
      </c>
      <c r="N432" s="130">
        <f>IF(AN432&lt;1,SUMIFS('5th Cycle APR Raw Data-Final'!H$3:H$1977,'5th Cycle APR Raw Data-Final'!$A$3:$A$1977,'SB35 Determination Data'!$K432,'5th Cycle APR Raw Data-Final'!$T$3:$T$1977,"&gt;="&amp;'SB35 Determination Data'!$F432,'5th Cycle APR Raw Data-Final'!$T$3:$T$1977,"&lt;"&amp;E432),SUMIFS('5th Cycle APR Raw Data-Final'!H$3:H$1977,'5th Cycle APR Raw Data-Final'!$A$3:$A$1977,'SB35 Determination Data'!$K432,'5th Cycle APR Raw Data-Final'!$T$3:$T$1977,"&gt;="&amp;'SB35 Determination Data'!$F432,'5th Cycle APR Raw Data-Final'!$T$3:$T$1977,"&lt;="&amp;G432))</f>
        <v>69</v>
      </c>
      <c r="O432" s="130">
        <f>IF(AN432&lt;1,SUMIFS('5th Cycle APR Raw Data-Final'!I$3:I$1977,'5th Cycle APR Raw Data-Final'!$A$3:$A$1977,'SB35 Determination Data'!$K432,'5th Cycle APR Raw Data-Final'!$T$3:$T$1977,"&gt;="&amp;'SB35 Determination Data'!$F432,'5th Cycle APR Raw Data-Final'!$T$3:$T$1977,"&lt;"&amp;E432),SUMIFS('5th Cycle APR Raw Data-Final'!I$3:I$1977,'5th Cycle APR Raw Data-Final'!$A$3:$A$1977,'SB35 Determination Data'!$K432,'5th Cycle APR Raw Data-Final'!$T$3:$T$1977,"&gt;="&amp;'SB35 Determination Data'!$F432,'5th Cycle APR Raw Data-Final'!$T$3:$T$1977,"&lt;="&amp;G432))</f>
        <v>0</v>
      </c>
      <c r="P432" s="130">
        <f t="shared" si="208"/>
        <v>0</v>
      </c>
      <c r="Q432" s="112">
        <f t="shared" si="209"/>
        <v>1.5333333333333334</v>
      </c>
      <c r="R432" s="131">
        <f t="shared" si="210"/>
        <v>23</v>
      </c>
      <c r="S432" s="131">
        <f t="shared" si="211"/>
        <v>46</v>
      </c>
      <c r="T432" s="130">
        <f>VLOOKUP(K432,'5th Cycle APR Raw Data-Final'!$A$3:$P$1977,10,FALSE)</f>
        <v>32</v>
      </c>
      <c r="U432" s="130">
        <f>IF(AN432&lt;1,SUMIFS('5th Cycle APR Raw Data-Final'!K$3:K$1977,'5th Cycle APR Raw Data-Final'!$A$3:$A$1977,'SB35 Determination Data'!$K432,'5th Cycle APR Raw Data-Final'!$T$3:$T$1977,"&gt;="&amp;'SB35 Determination Data'!$F432,'5th Cycle APR Raw Data-Final'!$T$3:$T$1977,"&lt;"&amp;E432),SUMIFS('5th Cycle APR Raw Data-Final'!K$3:K$1977,'5th Cycle APR Raw Data-Final'!$A$3:$A$1977,'SB35 Determination Data'!$K432,'5th Cycle APR Raw Data-Final'!$T$3:$T$1977,"&gt;="&amp;'SB35 Determination Data'!$F432,'5th Cycle APR Raw Data-Final'!$T$3:$T$1977,"&lt;="&amp;G432))</f>
        <v>52</v>
      </c>
      <c r="V432" s="130">
        <f>IF(AN432&lt;1,SUMIFS('5th Cycle APR Raw Data-Final'!L$3:L$1977,'5th Cycle APR Raw Data-Final'!$A$3:$A$1977,'SB35 Determination Data'!$K432,'5th Cycle APR Raw Data-Final'!$T$3:$T$1977,"&gt;="&amp;'SB35 Determination Data'!$F432,'5th Cycle APR Raw Data-Final'!$T$3:$T$1977,"&lt;"&amp;E432),SUMIFS('5th Cycle APR Raw Data-Final'!L$3:L$1977,'5th Cycle APR Raw Data-Final'!$A$3:$A$1977,'SB35 Determination Data'!$K432,'5th Cycle APR Raw Data-Final'!$T$3:$T$1977,"&gt;="&amp;'SB35 Determination Data'!$F432,'5th Cycle APR Raw Data-Final'!$T$3:$T$1977,"&lt;="&amp;G432))</f>
        <v>52</v>
      </c>
      <c r="W432" s="130">
        <f>IF(AN432&lt;1,SUMIFS('5th Cycle APR Raw Data-Final'!M$3:M$1977,'5th Cycle APR Raw Data-Final'!$A$3:$A$1977,'SB35 Determination Data'!$K432,'5th Cycle APR Raw Data-Final'!$T$3:$T$1977,"&gt;="&amp;'SB35 Determination Data'!$F432,'5th Cycle APR Raw Data-Final'!$T$3:$T$1977,"&lt;"&amp;E432),SUMIFS('5th Cycle APR Raw Data-Final'!M$3:M$1977,'5th Cycle APR Raw Data-Final'!$A$3:$A$1977,'SB35 Determination Data'!$K432,'5th Cycle APR Raw Data-Final'!$T$3:$T$1977,"&gt;="&amp;'SB35 Determination Data'!$F432,'5th Cycle APR Raw Data-Final'!$T$3:$T$1977,"&lt;="&amp;G432))</f>
        <v>0</v>
      </c>
      <c r="X432" s="130">
        <f t="shared" si="212"/>
        <v>0</v>
      </c>
      <c r="Y432" s="130">
        <f t="shared" si="213"/>
        <v>98</v>
      </c>
      <c r="Z432" s="130">
        <f t="shared" si="214"/>
        <v>0</v>
      </c>
      <c r="AA432" s="112">
        <f t="shared" si="215"/>
        <v>1.625</v>
      </c>
      <c r="AB432" s="112">
        <f t="shared" si="216"/>
        <v>3.0625</v>
      </c>
      <c r="AC432" s="130">
        <f>VLOOKUP(K432,'5th Cycle APR Raw Data-Final'!$A$3:$P$1977,14,FALSE)</f>
        <v>37</v>
      </c>
      <c r="AD432" s="130">
        <f>IF(AN432&lt;1,SUMIFS('5th Cycle APR Raw Data-Final'!$O$3:$O$1977,'5th Cycle APR Raw Data-Final'!$A$3:$A$1977,'SB35 Determination Data'!$K432,'5th Cycle APR Raw Data-Final'!$T$3:$T$1977,"&gt;="&amp;'SB35 Determination Data'!$F432,'5th Cycle APR Raw Data-Final'!$T$3:$T$1977,"&lt;"&amp;E432),SUMIFS('5th Cycle APR Raw Data-Final'!$O$3:$O$1977,'5th Cycle APR Raw Data-Final'!$A$3:$A$1977,'SB35 Determination Data'!$K432,'5th Cycle APR Raw Data-Final'!$T$3:$T$1977,"&gt;="&amp;'SB35 Determination Data'!$F432,'5th Cycle APR Raw Data-Final'!$T$3:$T$1977,"&lt;="&amp;G432))</f>
        <v>24</v>
      </c>
      <c r="AE432" s="130">
        <f t="shared" si="217"/>
        <v>13</v>
      </c>
      <c r="AF432" s="112">
        <f t="shared" si="218"/>
        <v>0.64864864864864868</v>
      </c>
      <c r="AG432" s="130">
        <f>VLOOKUP(K432,'5th Cycle APR Raw Data-Final'!$A$3:$P$1977,16,FALSE)</f>
        <v>90</v>
      </c>
      <c r="AH432" s="130">
        <f>IF(AN432&lt;1,SUMIFS('5th Cycle APR Raw Data-Final'!$Q$3:$Q$1977,'5th Cycle APR Raw Data-Final'!$A$3:$A$1977,'SB35 Determination Data'!$K432,'5th Cycle APR Raw Data-Final'!$T$3:$T$1977,"&gt;="&amp;'SB35 Determination Data'!$F432,'5th Cycle APR Raw Data-Final'!$T$3:$T$1977,"&lt;"&amp;E432),SUMIFS('5th Cycle APR Raw Data-Final'!$Q$3:$Q$1977,'5th Cycle APR Raw Data-Final'!$A$3:$A$1977,'SB35 Determination Data'!$K432,'5th Cycle APR Raw Data-Final'!$T$3:$T$1977,"&gt;="&amp;'SB35 Determination Data'!$F432,'5th Cycle APR Raw Data-Final'!$T$3:$T$1977,"&lt;="&amp;G432))</f>
        <v>769</v>
      </c>
      <c r="AI432" s="130">
        <f t="shared" si="219"/>
        <v>0</v>
      </c>
      <c r="AJ432" s="112">
        <f t="shared" si="220"/>
        <v>8.5444444444444443</v>
      </c>
      <c r="AK432" s="130">
        <f>VLOOKUP(K432,'5th Cycle APR Raw Data-Final'!$A$3:$R$1977,18,FALSE)</f>
        <v>204</v>
      </c>
      <c r="AL432" s="130">
        <f>IF(AN432&lt;1,SUMIFS('5th Cycle APR Raw Data-Final'!$S$3:$S$1977,'5th Cycle APR Raw Data-Final'!$A$3:$A$1977,'SB35 Determination Data'!$K432,'5th Cycle APR Raw Data-Final'!$T$3:$T$1977,"&gt;="&amp;'SB35 Determination Data'!$F432,'5th Cycle APR Raw Data-Final'!$T$3:$T$1977,"&lt;"&amp;E432),SUMIFS('5th Cycle APR Raw Data-Final'!$S$3:$S$1977,'5th Cycle APR Raw Data-Final'!$A$3:$A$1977,'SB35 Determination Data'!$K432,'5th Cycle APR Raw Data-Final'!$T$3:$T$1977,"&gt;="&amp;'SB35 Determination Data'!$F432,'5th Cycle APR Raw Data-Final'!$T$3:$T$1977,"&lt;="&amp;G432))</f>
        <v>914</v>
      </c>
      <c r="AM432" s="130">
        <f t="shared" si="221"/>
        <v>13</v>
      </c>
      <c r="AN432" s="132">
        <f t="shared" si="222"/>
        <v>0.5</v>
      </c>
      <c r="AO432" s="11" t="str">
        <f t="shared" si="223"/>
        <v>NO</v>
      </c>
      <c r="AP432" s="11" t="str">
        <f t="shared" si="224"/>
        <v>NO</v>
      </c>
      <c r="AQ432" s="11" t="str">
        <f t="shared" si="225"/>
        <v>YES</v>
      </c>
      <c r="AR432" s="133" t="str">
        <f>VLOOKUP(K432,'2018Submitted'!$A$2:$C$540,3,FALSE)</f>
        <v>Successful</v>
      </c>
      <c r="AS432" s="11" t="str">
        <f t="shared" si="226"/>
        <v>YES</v>
      </c>
      <c r="AT432" s="11" t="str">
        <f t="shared" si="227"/>
        <v>NO</v>
      </c>
    </row>
    <row r="433" spans="1:46" x14ac:dyDescent="0.2">
      <c r="A433" s="2" t="s">
        <v>55</v>
      </c>
      <c r="B433" s="2" t="str">
        <f t="shared" si="200"/>
        <v>SANTA BARBARA</v>
      </c>
      <c r="C433" s="71">
        <f t="shared" si="201"/>
        <v>0.5</v>
      </c>
      <c r="D433" s="72">
        <f t="shared" si="202"/>
        <v>8</v>
      </c>
      <c r="E433" s="99">
        <f t="shared" si="203"/>
        <v>2019</v>
      </c>
      <c r="F433" s="99">
        <f t="shared" si="204"/>
        <v>2015</v>
      </c>
      <c r="G433" s="99">
        <f t="shared" si="205"/>
        <v>2022</v>
      </c>
      <c r="H433" s="2" t="str">
        <f t="shared" si="206"/>
        <v>02/15/2015</v>
      </c>
      <c r="I433" s="2" t="str">
        <f t="shared" si="207"/>
        <v>02/15/2023</v>
      </c>
      <c r="J433" s="2" t="s">
        <v>56</v>
      </c>
      <c r="K433" s="113" t="s">
        <v>55</v>
      </c>
      <c r="L433" s="100">
        <f>VLOOKUP(K433,'5th Cycle APR Raw Data-Final'!$A$3:$P$1977,6,FALSE)</f>
        <v>962</v>
      </c>
      <c r="M433" s="100">
        <f>IF(AN433&lt;1,SUMIFS('5th Cycle APR Raw Data-Final'!G$3:G$1977,'5th Cycle APR Raw Data-Final'!$A$3:$A$1977,'SB35 Determination Data'!$K433,'5th Cycle APR Raw Data-Final'!$T$3:$T$1977,"&gt;="&amp;'SB35 Determination Data'!$F433,'5th Cycle APR Raw Data-Final'!$T$3:$T$1977,"&lt;"&amp;E433),SUMIFS('5th Cycle APR Raw Data-Final'!G$3:G$1977,'5th Cycle APR Raw Data-Final'!$A$3:$A$1977,'SB35 Determination Data'!$K433,'5th Cycle APR Raw Data-Final'!$T$3:$T$1977,"&gt;="&amp;'SB35 Determination Data'!$F433,'5th Cycle APR Raw Data-Final'!$T$3:$T$1977,"&lt;="&amp;G433))</f>
        <v>118</v>
      </c>
      <c r="N433" s="100">
        <f>IF(AN433&lt;1,SUMIFS('5th Cycle APR Raw Data-Final'!H$3:H$1977,'5th Cycle APR Raw Data-Final'!$A$3:$A$1977,'SB35 Determination Data'!$K433,'5th Cycle APR Raw Data-Final'!$T$3:$T$1977,"&gt;="&amp;'SB35 Determination Data'!$F433,'5th Cycle APR Raw Data-Final'!$T$3:$T$1977,"&lt;"&amp;E433),SUMIFS('5th Cycle APR Raw Data-Final'!H$3:H$1977,'5th Cycle APR Raw Data-Final'!$A$3:$A$1977,'SB35 Determination Data'!$K433,'5th Cycle APR Raw Data-Final'!$T$3:$T$1977,"&gt;="&amp;'SB35 Determination Data'!$F433,'5th Cycle APR Raw Data-Final'!$T$3:$T$1977,"&lt;="&amp;G433))</f>
        <v>118</v>
      </c>
      <c r="O433" s="100">
        <f>IF(AN433&lt;1,SUMIFS('5th Cycle APR Raw Data-Final'!I$3:I$1977,'5th Cycle APR Raw Data-Final'!$A$3:$A$1977,'SB35 Determination Data'!$K433,'5th Cycle APR Raw Data-Final'!$T$3:$T$1977,"&gt;="&amp;'SB35 Determination Data'!$F433,'5th Cycle APR Raw Data-Final'!$T$3:$T$1977,"&lt;"&amp;E433),SUMIFS('5th Cycle APR Raw Data-Final'!I$3:I$1977,'5th Cycle APR Raw Data-Final'!$A$3:$A$1977,'SB35 Determination Data'!$K433,'5th Cycle APR Raw Data-Final'!$T$3:$T$1977,"&gt;="&amp;'SB35 Determination Data'!$F433,'5th Cycle APR Raw Data-Final'!$T$3:$T$1977,"&lt;="&amp;G433))</f>
        <v>0</v>
      </c>
      <c r="P433" s="100">
        <f t="shared" si="208"/>
        <v>844</v>
      </c>
      <c r="Q433" s="112">
        <f t="shared" si="209"/>
        <v>0.12266112266112267</v>
      </c>
      <c r="R433" s="101">
        <f t="shared" si="210"/>
        <v>481</v>
      </c>
      <c r="S433" s="101">
        <f t="shared" si="211"/>
        <v>0</v>
      </c>
      <c r="T433" s="100">
        <f>VLOOKUP(K433,'5th Cycle APR Raw Data-Final'!$A$3:$P$1977,10,FALSE)</f>
        <v>701</v>
      </c>
      <c r="U433" s="100">
        <f>IF(AN433&lt;1,SUMIFS('5th Cycle APR Raw Data-Final'!K$3:K$1977,'5th Cycle APR Raw Data-Final'!$A$3:$A$1977,'SB35 Determination Data'!$K433,'5th Cycle APR Raw Data-Final'!$T$3:$T$1977,"&gt;="&amp;'SB35 Determination Data'!$F433,'5th Cycle APR Raw Data-Final'!$T$3:$T$1977,"&lt;"&amp;E433),SUMIFS('5th Cycle APR Raw Data-Final'!K$3:K$1977,'5th Cycle APR Raw Data-Final'!$A$3:$A$1977,'SB35 Determination Data'!$K433,'5th Cycle APR Raw Data-Final'!$T$3:$T$1977,"&gt;="&amp;'SB35 Determination Data'!$F433,'5th Cycle APR Raw Data-Final'!$T$3:$T$1977,"&lt;="&amp;G433))</f>
        <v>84</v>
      </c>
      <c r="V433" s="100">
        <f>IF(AN433&lt;1,SUMIFS('5th Cycle APR Raw Data-Final'!L$3:L$1977,'5th Cycle APR Raw Data-Final'!$A$3:$A$1977,'SB35 Determination Data'!$K433,'5th Cycle APR Raw Data-Final'!$T$3:$T$1977,"&gt;="&amp;'SB35 Determination Data'!$F433,'5th Cycle APR Raw Data-Final'!$T$3:$T$1977,"&lt;"&amp;E433),SUMIFS('5th Cycle APR Raw Data-Final'!L$3:L$1977,'5th Cycle APR Raw Data-Final'!$A$3:$A$1977,'SB35 Determination Data'!$K433,'5th Cycle APR Raw Data-Final'!$T$3:$T$1977,"&gt;="&amp;'SB35 Determination Data'!$F433,'5th Cycle APR Raw Data-Final'!$T$3:$T$1977,"&lt;="&amp;G433))</f>
        <v>84</v>
      </c>
      <c r="W433" s="100">
        <f>IF(AN433&lt;1,SUMIFS('5th Cycle APR Raw Data-Final'!M$3:M$1977,'5th Cycle APR Raw Data-Final'!$A$3:$A$1977,'SB35 Determination Data'!$K433,'5th Cycle APR Raw Data-Final'!$T$3:$T$1977,"&gt;="&amp;'SB35 Determination Data'!$F433,'5th Cycle APR Raw Data-Final'!$T$3:$T$1977,"&lt;"&amp;E433),SUMIFS('5th Cycle APR Raw Data-Final'!M$3:M$1977,'5th Cycle APR Raw Data-Final'!$A$3:$A$1977,'SB35 Determination Data'!$K433,'5th Cycle APR Raw Data-Final'!$T$3:$T$1977,"&gt;="&amp;'SB35 Determination Data'!$F433,'5th Cycle APR Raw Data-Final'!$T$3:$T$1977,"&lt;="&amp;G433))</f>
        <v>0</v>
      </c>
      <c r="X433" s="100">
        <f t="shared" si="212"/>
        <v>617</v>
      </c>
      <c r="Y433" s="100">
        <f t="shared" si="213"/>
        <v>84</v>
      </c>
      <c r="Z433" s="100">
        <f t="shared" si="214"/>
        <v>617</v>
      </c>
      <c r="AA433" s="112">
        <f t="shared" si="215"/>
        <v>0.11982881597717546</v>
      </c>
      <c r="AB433" s="112">
        <f t="shared" si="216"/>
        <v>0.11982881597717546</v>
      </c>
      <c r="AC433" s="100">
        <f>VLOOKUP(K433,'5th Cycle APR Raw Data-Final'!$A$3:$P$1977,14,FALSE)</f>
        <v>820</v>
      </c>
      <c r="AD433" s="100">
        <f>IF(AN433&lt;1,SUMIFS('5th Cycle APR Raw Data-Final'!$O$3:$O$1977,'5th Cycle APR Raw Data-Final'!$A$3:$A$1977,'SB35 Determination Data'!$K433,'5th Cycle APR Raw Data-Final'!$T$3:$T$1977,"&gt;="&amp;'SB35 Determination Data'!$F433,'5th Cycle APR Raw Data-Final'!$T$3:$T$1977,"&lt;"&amp;E433),SUMIFS('5th Cycle APR Raw Data-Final'!$O$3:$O$1977,'5th Cycle APR Raw Data-Final'!$A$3:$A$1977,'SB35 Determination Data'!$K433,'5th Cycle APR Raw Data-Final'!$T$3:$T$1977,"&gt;="&amp;'SB35 Determination Data'!$F433,'5th Cycle APR Raw Data-Final'!$T$3:$T$1977,"&lt;="&amp;G433))</f>
        <v>4</v>
      </c>
      <c r="AE433" s="100">
        <f t="shared" si="217"/>
        <v>816</v>
      </c>
      <c r="AF433" s="112">
        <f t="shared" si="218"/>
        <v>4.8780487804878049E-3</v>
      </c>
      <c r="AG433" s="100">
        <f>VLOOKUP(K433,'5th Cycle APR Raw Data-Final'!$A$3:$P$1977,16,FALSE)</f>
        <v>1617</v>
      </c>
      <c r="AH433" s="100">
        <f>IF(AN433&lt;1,SUMIFS('5th Cycle APR Raw Data-Final'!$Q$3:$Q$1977,'5th Cycle APR Raw Data-Final'!$A$3:$A$1977,'SB35 Determination Data'!$K433,'5th Cycle APR Raw Data-Final'!$T$3:$T$1977,"&gt;="&amp;'SB35 Determination Data'!$F433,'5th Cycle APR Raw Data-Final'!$T$3:$T$1977,"&lt;"&amp;E433),SUMIFS('5th Cycle APR Raw Data-Final'!$Q$3:$Q$1977,'5th Cycle APR Raw Data-Final'!$A$3:$A$1977,'SB35 Determination Data'!$K433,'5th Cycle APR Raw Data-Final'!$T$3:$T$1977,"&gt;="&amp;'SB35 Determination Data'!$F433,'5th Cycle APR Raw Data-Final'!$T$3:$T$1977,"&lt;="&amp;G433))</f>
        <v>811</v>
      </c>
      <c r="AI433" s="100">
        <f t="shared" si="219"/>
        <v>806</v>
      </c>
      <c r="AJ433" s="112">
        <f t="shared" si="220"/>
        <v>0.50154607297464437</v>
      </c>
      <c r="AK433" s="100">
        <f>VLOOKUP(K433,'5th Cycle APR Raw Data-Final'!$A$3:$R$1977,18,FALSE)</f>
        <v>4100</v>
      </c>
      <c r="AL433" s="100">
        <f>IF(AN433&lt;1,SUMIFS('5th Cycle APR Raw Data-Final'!$S$3:$S$1977,'5th Cycle APR Raw Data-Final'!$A$3:$A$1977,'SB35 Determination Data'!$K433,'5th Cycle APR Raw Data-Final'!$T$3:$T$1977,"&gt;="&amp;'SB35 Determination Data'!$F433,'5th Cycle APR Raw Data-Final'!$T$3:$T$1977,"&lt;"&amp;E433),SUMIFS('5th Cycle APR Raw Data-Final'!$S$3:$S$1977,'5th Cycle APR Raw Data-Final'!$A$3:$A$1977,'SB35 Determination Data'!$K433,'5th Cycle APR Raw Data-Final'!$T$3:$T$1977,"&gt;="&amp;'SB35 Determination Data'!$F433,'5th Cycle APR Raw Data-Final'!$T$3:$T$1977,"&lt;="&amp;G433))</f>
        <v>1017</v>
      </c>
      <c r="AM433" s="100">
        <f t="shared" si="221"/>
        <v>3083</v>
      </c>
      <c r="AN433" s="114">
        <f t="shared" si="222"/>
        <v>0.5</v>
      </c>
      <c r="AO433" s="2" t="str">
        <f t="shared" si="223"/>
        <v>NO</v>
      </c>
      <c r="AP433" s="2" t="str">
        <f t="shared" si="224"/>
        <v>YES</v>
      </c>
      <c r="AQ433" s="2" t="str">
        <f t="shared" si="225"/>
        <v>NO</v>
      </c>
      <c r="AR433" s="124" t="str">
        <f>VLOOKUP(K433,'2018Submitted'!$A$2:$C$540,3,FALSE)</f>
        <v>Successful</v>
      </c>
      <c r="AS433" s="2" t="str">
        <f t="shared" si="226"/>
        <v>NO</v>
      </c>
      <c r="AT433" s="2" t="str">
        <f t="shared" si="227"/>
        <v>YES</v>
      </c>
    </row>
    <row r="434" spans="1:46" x14ac:dyDescent="0.2">
      <c r="A434" s="2" t="s">
        <v>55</v>
      </c>
      <c r="B434" s="2" t="str">
        <f t="shared" si="200"/>
        <v>SANTA BARBARA COUNTY</v>
      </c>
      <c r="C434" s="71">
        <f t="shared" si="201"/>
        <v>0.5</v>
      </c>
      <c r="D434" s="72">
        <f t="shared" si="202"/>
        <v>8</v>
      </c>
      <c r="E434" s="99">
        <f t="shared" si="203"/>
        <v>2019</v>
      </c>
      <c r="F434" s="99">
        <f t="shared" si="204"/>
        <v>2015</v>
      </c>
      <c r="G434" s="99">
        <f t="shared" si="205"/>
        <v>2022</v>
      </c>
      <c r="H434" s="2" t="str">
        <f t="shared" si="206"/>
        <v>02/15/2015</v>
      </c>
      <c r="I434" s="2" t="str">
        <f t="shared" si="207"/>
        <v>02/15/2023</v>
      </c>
      <c r="J434" s="2" t="s">
        <v>56</v>
      </c>
      <c r="K434" s="113" t="s">
        <v>280</v>
      </c>
      <c r="L434" s="100">
        <f>VLOOKUP(K434,'5th Cycle APR Raw Data-Final'!$A$3:$P$1977,6,FALSE)</f>
        <v>159</v>
      </c>
      <c r="M434" s="100">
        <f>IF(AN434&lt;1,SUMIFS('5th Cycle APR Raw Data-Final'!G$3:G$1977,'5th Cycle APR Raw Data-Final'!$A$3:$A$1977,'SB35 Determination Data'!$K434,'5th Cycle APR Raw Data-Final'!$T$3:$T$1977,"&gt;="&amp;'SB35 Determination Data'!$F434,'5th Cycle APR Raw Data-Final'!$T$3:$T$1977,"&lt;"&amp;E434),SUMIFS('5th Cycle APR Raw Data-Final'!G$3:G$1977,'5th Cycle APR Raw Data-Final'!$A$3:$A$1977,'SB35 Determination Data'!$K434,'5th Cycle APR Raw Data-Final'!$T$3:$T$1977,"&gt;="&amp;'SB35 Determination Data'!$F434,'5th Cycle APR Raw Data-Final'!$T$3:$T$1977,"&lt;="&amp;G434))</f>
        <v>58</v>
      </c>
      <c r="N434" s="100">
        <f>IF(AN434&lt;1,SUMIFS('5th Cycle APR Raw Data-Final'!H$3:H$1977,'5th Cycle APR Raw Data-Final'!$A$3:$A$1977,'SB35 Determination Data'!$K434,'5th Cycle APR Raw Data-Final'!$T$3:$T$1977,"&gt;="&amp;'SB35 Determination Data'!$F434,'5th Cycle APR Raw Data-Final'!$T$3:$T$1977,"&lt;"&amp;E434),SUMIFS('5th Cycle APR Raw Data-Final'!H$3:H$1977,'5th Cycle APR Raw Data-Final'!$A$3:$A$1977,'SB35 Determination Data'!$K434,'5th Cycle APR Raw Data-Final'!$T$3:$T$1977,"&gt;="&amp;'SB35 Determination Data'!$F434,'5th Cycle APR Raw Data-Final'!$T$3:$T$1977,"&lt;="&amp;G434))</f>
        <v>57</v>
      </c>
      <c r="O434" s="100">
        <f>IF(AN434&lt;1,SUMIFS('5th Cycle APR Raw Data-Final'!I$3:I$1977,'5th Cycle APR Raw Data-Final'!$A$3:$A$1977,'SB35 Determination Data'!$K434,'5th Cycle APR Raw Data-Final'!$T$3:$T$1977,"&gt;="&amp;'SB35 Determination Data'!$F434,'5th Cycle APR Raw Data-Final'!$T$3:$T$1977,"&lt;"&amp;E434),SUMIFS('5th Cycle APR Raw Data-Final'!I$3:I$1977,'5th Cycle APR Raw Data-Final'!$A$3:$A$1977,'SB35 Determination Data'!$K434,'5th Cycle APR Raw Data-Final'!$T$3:$T$1977,"&gt;="&amp;'SB35 Determination Data'!$F434,'5th Cycle APR Raw Data-Final'!$T$3:$T$1977,"&lt;="&amp;G434))</f>
        <v>1</v>
      </c>
      <c r="P434" s="100">
        <f t="shared" si="208"/>
        <v>101</v>
      </c>
      <c r="Q434" s="112">
        <f t="shared" si="209"/>
        <v>0.36477987421383645</v>
      </c>
      <c r="R434" s="101">
        <f t="shared" si="210"/>
        <v>80</v>
      </c>
      <c r="S434" s="101">
        <f t="shared" si="211"/>
        <v>0</v>
      </c>
      <c r="T434" s="100">
        <f>VLOOKUP(K434,'5th Cycle APR Raw Data-Final'!$A$3:$P$1977,10,FALSE)</f>
        <v>106</v>
      </c>
      <c r="U434" s="100">
        <f>IF(AN434&lt;1,SUMIFS('5th Cycle APR Raw Data-Final'!K$3:K$1977,'5th Cycle APR Raw Data-Final'!$A$3:$A$1977,'SB35 Determination Data'!$K434,'5th Cycle APR Raw Data-Final'!$T$3:$T$1977,"&gt;="&amp;'SB35 Determination Data'!$F434,'5th Cycle APR Raw Data-Final'!$T$3:$T$1977,"&lt;"&amp;E434),SUMIFS('5th Cycle APR Raw Data-Final'!K$3:K$1977,'5th Cycle APR Raw Data-Final'!$A$3:$A$1977,'SB35 Determination Data'!$K434,'5th Cycle APR Raw Data-Final'!$T$3:$T$1977,"&gt;="&amp;'SB35 Determination Data'!$F434,'5th Cycle APR Raw Data-Final'!$T$3:$T$1977,"&lt;="&amp;G434))</f>
        <v>63</v>
      </c>
      <c r="V434" s="100">
        <f>IF(AN434&lt;1,SUMIFS('5th Cycle APR Raw Data-Final'!L$3:L$1977,'5th Cycle APR Raw Data-Final'!$A$3:$A$1977,'SB35 Determination Data'!$K434,'5th Cycle APR Raw Data-Final'!$T$3:$T$1977,"&gt;="&amp;'SB35 Determination Data'!$F434,'5th Cycle APR Raw Data-Final'!$T$3:$T$1977,"&lt;"&amp;E434),SUMIFS('5th Cycle APR Raw Data-Final'!L$3:L$1977,'5th Cycle APR Raw Data-Final'!$A$3:$A$1977,'SB35 Determination Data'!$K434,'5th Cycle APR Raw Data-Final'!$T$3:$T$1977,"&gt;="&amp;'SB35 Determination Data'!$F434,'5th Cycle APR Raw Data-Final'!$T$3:$T$1977,"&lt;="&amp;G434))</f>
        <v>36</v>
      </c>
      <c r="W434" s="100">
        <f>IF(AN434&lt;1,SUMIFS('5th Cycle APR Raw Data-Final'!M$3:M$1977,'5th Cycle APR Raw Data-Final'!$A$3:$A$1977,'SB35 Determination Data'!$K434,'5th Cycle APR Raw Data-Final'!$T$3:$T$1977,"&gt;="&amp;'SB35 Determination Data'!$F434,'5th Cycle APR Raw Data-Final'!$T$3:$T$1977,"&lt;"&amp;E434),SUMIFS('5th Cycle APR Raw Data-Final'!M$3:M$1977,'5th Cycle APR Raw Data-Final'!$A$3:$A$1977,'SB35 Determination Data'!$K434,'5th Cycle APR Raw Data-Final'!$T$3:$T$1977,"&gt;="&amp;'SB35 Determination Data'!$F434,'5th Cycle APR Raw Data-Final'!$T$3:$T$1977,"&lt;="&amp;G434))</f>
        <v>27</v>
      </c>
      <c r="X434" s="100">
        <f t="shared" si="212"/>
        <v>43</v>
      </c>
      <c r="Y434" s="100">
        <f t="shared" si="213"/>
        <v>63</v>
      </c>
      <c r="Z434" s="100">
        <f t="shared" si="214"/>
        <v>43</v>
      </c>
      <c r="AA434" s="112">
        <f t="shared" si="215"/>
        <v>0.59433962264150941</v>
      </c>
      <c r="AB434" s="112">
        <f t="shared" si="216"/>
        <v>0.59433962264150941</v>
      </c>
      <c r="AC434" s="100">
        <f>VLOOKUP(K434,'5th Cycle APR Raw Data-Final'!$A$3:$P$1977,14,FALSE)</f>
        <v>112</v>
      </c>
      <c r="AD434" s="100">
        <f>IF(AN434&lt;1,SUMIFS('5th Cycle APR Raw Data-Final'!$O$3:$O$1977,'5th Cycle APR Raw Data-Final'!$A$3:$A$1977,'SB35 Determination Data'!$K434,'5th Cycle APR Raw Data-Final'!$T$3:$T$1977,"&gt;="&amp;'SB35 Determination Data'!$F434,'5th Cycle APR Raw Data-Final'!$T$3:$T$1977,"&lt;"&amp;E434),SUMIFS('5th Cycle APR Raw Data-Final'!$O$3:$O$1977,'5th Cycle APR Raw Data-Final'!$A$3:$A$1977,'SB35 Determination Data'!$K434,'5th Cycle APR Raw Data-Final'!$T$3:$T$1977,"&gt;="&amp;'SB35 Determination Data'!$F434,'5th Cycle APR Raw Data-Final'!$T$3:$T$1977,"&lt;="&amp;G434))</f>
        <v>252</v>
      </c>
      <c r="AE434" s="100">
        <f t="shared" si="217"/>
        <v>0</v>
      </c>
      <c r="AF434" s="112">
        <f t="shared" si="218"/>
        <v>2.25</v>
      </c>
      <c r="AG434" s="100">
        <f>VLOOKUP(K434,'5th Cycle APR Raw Data-Final'!$A$3:$P$1977,16,FALSE)</f>
        <v>284</v>
      </c>
      <c r="AH434" s="100">
        <f>IF(AN434&lt;1,SUMIFS('5th Cycle APR Raw Data-Final'!$Q$3:$Q$1977,'5th Cycle APR Raw Data-Final'!$A$3:$A$1977,'SB35 Determination Data'!$K434,'5th Cycle APR Raw Data-Final'!$T$3:$T$1977,"&gt;="&amp;'SB35 Determination Data'!$F434,'5th Cycle APR Raw Data-Final'!$T$3:$T$1977,"&lt;"&amp;E434),SUMIFS('5th Cycle APR Raw Data-Final'!$Q$3:$Q$1977,'5th Cycle APR Raw Data-Final'!$A$3:$A$1977,'SB35 Determination Data'!$K434,'5th Cycle APR Raw Data-Final'!$T$3:$T$1977,"&gt;="&amp;'SB35 Determination Data'!$F434,'5th Cycle APR Raw Data-Final'!$T$3:$T$1977,"&lt;="&amp;G434))</f>
        <v>581</v>
      </c>
      <c r="AI434" s="100">
        <f t="shared" si="219"/>
        <v>0</v>
      </c>
      <c r="AJ434" s="112">
        <f t="shared" si="220"/>
        <v>2.045774647887324</v>
      </c>
      <c r="AK434" s="100">
        <f>VLOOKUP(K434,'5th Cycle APR Raw Data-Final'!$A$3:$R$1977,18,FALSE)</f>
        <v>661</v>
      </c>
      <c r="AL434" s="100">
        <f>IF(AN434&lt;1,SUMIFS('5th Cycle APR Raw Data-Final'!$S$3:$S$1977,'5th Cycle APR Raw Data-Final'!$A$3:$A$1977,'SB35 Determination Data'!$K434,'5th Cycle APR Raw Data-Final'!$T$3:$T$1977,"&gt;="&amp;'SB35 Determination Data'!$F434,'5th Cycle APR Raw Data-Final'!$T$3:$T$1977,"&lt;"&amp;E434),SUMIFS('5th Cycle APR Raw Data-Final'!$S$3:$S$1977,'5th Cycle APR Raw Data-Final'!$A$3:$A$1977,'SB35 Determination Data'!$K434,'5th Cycle APR Raw Data-Final'!$T$3:$T$1977,"&gt;="&amp;'SB35 Determination Data'!$F434,'5th Cycle APR Raw Data-Final'!$T$3:$T$1977,"&lt;="&amp;G434))</f>
        <v>954</v>
      </c>
      <c r="AM434" s="100">
        <f t="shared" si="221"/>
        <v>144</v>
      </c>
      <c r="AN434" s="114">
        <f t="shared" si="222"/>
        <v>0.5</v>
      </c>
      <c r="AO434" s="2" t="str">
        <f t="shared" si="223"/>
        <v>NO</v>
      </c>
      <c r="AP434" s="2" t="str">
        <f t="shared" si="224"/>
        <v>YES</v>
      </c>
      <c r="AQ434" s="2" t="str">
        <f t="shared" si="225"/>
        <v>NO</v>
      </c>
      <c r="AR434" s="124" t="str">
        <f>VLOOKUP(K434,'2018Submitted'!$A$2:$C$540,3,FALSE)</f>
        <v>Successful</v>
      </c>
      <c r="AS434" s="2" t="str">
        <f t="shared" si="226"/>
        <v>NO</v>
      </c>
      <c r="AT434" s="2" t="str">
        <f t="shared" si="227"/>
        <v>YES</v>
      </c>
    </row>
    <row r="435" spans="1:46" x14ac:dyDescent="0.2">
      <c r="A435" s="2" t="s">
        <v>62</v>
      </c>
      <c r="B435" s="2" t="str">
        <f t="shared" si="200"/>
        <v>SANTA CLARA</v>
      </c>
      <c r="C435" s="71">
        <f t="shared" si="201"/>
        <v>0.5</v>
      </c>
      <c r="D435" s="72">
        <f t="shared" si="202"/>
        <v>8</v>
      </c>
      <c r="E435" s="99">
        <f t="shared" si="203"/>
        <v>2019</v>
      </c>
      <c r="F435" s="99">
        <f t="shared" si="204"/>
        <v>2015</v>
      </c>
      <c r="G435" s="99">
        <f t="shared" si="205"/>
        <v>2022</v>
      </c>
      <c r="H435" s="2" t="str">
        <f t="shared" si="206"/>
        <v>01/31/2015</v>
      </c>
      <c r="I435" s="2" t="str">
        <f t="shared" si="207"/>
        <v>01/31/2023</v>
      </c>
      <c r="J435" s="2" t="s">
        <v>8</v>
      </c>
      <c r="K435" s="113" t="s">
        <v>62</v>
      </c>
      <c r="L435" s="100">
        <f>VLOOKUP(K435,'5th Cycle APR Raw Data-Final'!$A$3:$P$1977,6,FALSE)</f>
        <v>1050</v>
      </c>
      <c r="M435" s="100">
        <f>IF(AN435&lt;1,SUMIFS('5th Cycle APR Raw Data-Final'!G$3:G$1977,'5th Cycle APR Raw Data-Final'!$A$3:$A$1977,'SB35 Determination Data'!$K435,'5th Cycle APR Raw Data-Final'!$T$3:$T$1977,"&gt;="&amp;'SB35 Determination Data'!$F435,'5th Cycle APR Raw Data-Final'!$T$3:$T$1977,"&lt;"&amp;E435),SUMIFS('5th Cycle APR Raw Data-Final'!G$3:G$1977,'5th Cycle APR Raw Data-Final'!$A$3:$A$1977,'SB35 Determination Data'!$K435,'5th Cycle APR Raw Data-Final'!$T$3:$T$1977,"&gt;="&amp;'SB35 Determination Data'!$F435,'5th Cycle APR Raw Data-Final'!$T$3:$T$1977,"&lt;="&amp;G435))</f>
        <v>1</v>
      </c>
      <c r="N435" s="100">
        <f>IF(AN435&lt;1,SUMIFS('5th Cycle APR Raw Data-Final'!H$3:H$1977,'5th Cycle APR Raw Data-Final'!$A$3:$A$1977,'SB35 Determination Data'!$K435,'5th Cycle APR Raw Data-Final'!$T$3:$T$1977,"&gt;="&amp;'SB35 Determination Data'!$F435,'5th Cycle APR Raw Data-Final'!$T$3:$T$1977,"&lt;"&amp;E435),SUMIFS('5th Cycle APR Raw Data-Final'!H$3:H$1977,'5th Cycle APR Raw Data-Final'!$A$3:$A$1977,'SB35 Determination Data'!$K435,'5th Cycle APR Raw Data-Final'!$T$3:$T$1977,"&gt;="&amp;'SB35 Determination Data'!$F435,'5th Cycle APR Raw Data-Final'!$T$3:$T$1977,"&lt;="&amp;G435))</f>
        <v>1</v>
      </c>
      <c r="O435" s="100">
        <f>IF(AN435&lt;1,SUMIFS('5th Cycle APR Raw Data-Final'!I$3:I$1977,'5th Cycle APR Raw Data-Final'!$A$3:$A$1977,'SB35 Determination Data'!$K435,'5th Cycle APR Raw Data-Final'!$T$3:$T$1977,"&gt;="&amp;'SB35 Determination Data'!$F435,'5th Cycle APR Raw Data-Final'!$T$3:$T$1977,"&lt;"&amp;E435),SUMIFS('5th Cycle APR Raw Data-Final'!I$3:I$1977,'5th Cycle APR Raw Data-Final'!$A$3:$A$1977,'SB35 Determination Data'!$K435,'5th Cycle APR Raw Data-Final'!$T$3:$T$1977,"&gt;="&amp;'SB35 Determination Data'!$F435,'5th Cycle APR Raw Data-Final'!$T$3:$T$1977,"&lt;="&amp;G435))</f>
        <v>0</v>
      </c>
      <c r="P435" s="100">
        <f t="shared" si="208"/>
        <v>1049</v>
      </c>
      <c r="Q435" s="112">
        <f t="shared" si="209"/>
        <v>9.5238095238095238E-4</v>
      </c>
      <c r="R435" s="101">
        <f t="shared" si="210"/>
        <v>525</v>
      </c>
      <c r="S435" s="101">
        <f t="shared" si="211"/>
        <v>0</v>
      </c>
      <c r="T435" s="100">
        <f>VLOOKUP(K435,'5th Cycle APR Raw Data-Final'!$A$3:$P$1977,10,FALSE)</f>
        <v>695</v>
      </c>
      <c r="U435" s="100">
        <f>IF(AN435&lt;1,SUMIFS('5th Cycle APR Raw Data-Final'!K$3:K$1977,'5th Cycle APR Raw Data-Final'!$A$3:$A$1977,'SB35 Determination Data'!$K435,'5th Cycle APR Raw Data-Final'!$T$3:$T$1977,"&gt;="&amp;'SB35 Determination Data'!$F435,'5th Cycle APR Raw Data-Final'!$T$3:$T$1977,"&lt;"&amp;E435),SUMIFS('5th Cycle APR Raw Data-Final'!K$3:K$1977,'5th Cycle APR Raw Data-Final'!$A$3:$A$1977,'SB35 Determination Data'!$K435,'5th Cycle APR Raw Data-Final'!$T$3:$T$1977,"&gt;="&amp;'SB35 Determination Data'!$F435,'5th Cycle APR Raw Data-Final'!$T$3:$T$1977,"&lt;="&amp;G435))</f>
        <v>1</v>
      </c>
      <c r="V435" s="100">
        <f>IF(AN435&lt;1,SUMIFS('5th Cycle APR Raw Data-Final'!L$3:L$1977,'5th Cycle APR Raw Data-Final'!$A$3:$A$1977,'SB35 Determination Data'!$K435,'5th Cycle APR Raw Data-Final'!$T$3:$T$1977,"&gt;="&amp;'SB35 Determination Data'!$F435,'5th Cycle APR Raw Data-Final'!$T$3:$T$1977,"&lt;"&amp;E435),SUMIFS('5th Cycle APR Raw Data-Final'!L$3:L$1977,'5th Cycle APR Raw Data-Final'!$A$3:$A$1977,'SB35 Determination Data'!$K435,'5th Cycle APR Raw Data-Final'!$T$3:$T$1977,"&gt;="&amp;'SB35 Determination Data'!$F435,'5th Cycle APR Raw Data-Final'!$T$3:$T$1977,"&lt;="&amp;G435))</f>
        <v>1</v>
      </c>
      <c r="W435" s="100">
        <f>IF(AN435&lt;1,SUMIFS('5th Cycle APR Raw Data-Final'!M$3:M$1977,'5th Cycle APR Raw Data-Final'!$A$3:$A$1977,'SB35 Determination Data'!$K435,'5th Cycle APR Raw Data-Final'!$T$3:$T$1977,"&gt;="&amp;'SB35 Determination Data'!$F435,'5th Cycle APR Raw Data-Final'!$T$3:$T$1977,"&lt;"&amp;E435),SUMIFS('5th Cycle APR Raw Data-Final'!M$3:M$1977,'5th Cycle APR Raw Data-Final'!$A$3:$A$1977,'SB35 Determination Data'!$K435,'5th Cycle APR Raw Data-Final'!$T$3:$T$1977,"&gt;="&amp;'SB35 Determination Data'!$F435,'5th Cycle APR Raw Data-Final'!$T$3:$T$1977,"&lt;="&amp;G435))</f>
        <v>0</v>
      </c>
      <c r="X435" s="100">
        <f t="shared" si="212"/>
        <v>694</v>
      </c>
      <c r="Y435" s="100">
        <f t="shared" si="213"/>
        <v>1</v>
      </c>
      <c r="Z435" s="100">
        <f t="shared" si="214"/>
        <v>694</v>
      </c>
      <c r="AA435" s="112">
        <f t="shared" si="215"/>
        <v>1.4388489208633094E-3</v>
      </c>
      <c r="AB435" s="112">
        <f t="shared" si="216"/>
        <v>1.4388489208633094E-3</v>
      </c>
      <c r="AC435" s="100">
        <f>VLOOKUP(K435,'5th Cycle APR Raw Data-Final'!$A$3:$P$1977,14,FALSE)</f>
        <v>755</v>
      </c>
      <c r="AD435" s="100">
        <f>IF(AN435&lt;1,SUMIFS('5th Cycle APR Raw Data-Final'!$O$3:$O$1977,'5th Cycle APR Raw Data-Final'!$A$3:$A$1977,'SB35 Determination Data'!$K435,'5th Cycle APR Raw Data-Final'!$T$3:$T$1977,"&gt;="&amp;'SB35 Determination Data'!$F435,'5th Cycle APR Raw Data-Final'!$T$3:$T$1977,"&lt;"&amp;E435),SUMIFS('5th Cycle APR Raw Data-Final'!$O$3:$O$1977,'5th Cycle APR Raw Data-Final'!$A$3:$A$1977,'SB35 Determination Data'!$K435,'5th Cycle APR Raw Data-Final'!$T$3:$T$1977,"&gt;="&amp;'SB35 Determination Data'!$F435,'5th Cycle APR Raw Data-Final'!$T$3:$T$1977,"&lt;="&amp;G435))</f>
        <v>46</v>
      </c>
      <c r="AE435" s="100">
        <f t="shared" si="217"/>
        <v>709</v>
      </c>
      <c r="AF435" s="112">
        <f t="shared" si="218"/>
        <v>6.0927152317880796E-2</v>
      </c>
      <c r="AG435" s="100">
        <f>VLOOKUP(K435,'5th Cycle APR Raw Data-Final'!$A$3:$P$1977,16,FALSE)</f>
        <v>1593</v>
      </c>
      <c r="AH435" s="100">
        <f>IF(AN435&lt;1,SUMIFS('5th Cycle APR Raw Data-Final'!$Q$3:$Q$1977,'5th Cycle APR Raw Data-Final'!$A$3:$A$1977,'SB35 Determination Data'!$K435,'5th Cycle APR Raw Data-Final'!$T$3:$T$1977,"&gt;="&amp;'SB35 Determination Data'!$F435,'5th Cycle APR Raw Data-Final'!$T$3:$T$1977,"&lt;"&amp;E435),SUMIFS('5th Cycle APR Raw Data-Final'!$Q$3:$Q$1977,'5th Cycle APR Raw Data-Final'!$A$3:$A$1977,'SB35 Determination Data'!$K435,'5th Cycle APR Raw Data-Final'!$T$3:$T$1977,"&gt;="&amp;'SB35 Determination Data'!$F435,'5th Cycle APR Raw Data-Final'!$T$3:$T$1977,"&lt;="&amp;G435))</f>
        <v>3382</v>
      </c>
      <c r="AI435" s="100">
        <f t="shared" si="219"/>
        <v>0</v>
      </c>
      <c r="AJ435" s="112">
        <f t="shared" si="220"/>
        <v>2.1230382925298179</v>
      </c>
      <c r="AK435" s="100">
        <f>VLOOKUP(K435,'5th Cycle APR Raw Data-Final'!$A$3:$R$1977,18,FALSE)</f>
        <v>4093</v>
      </c>
      <c r="AL435" s="100">
        <f>IF(AN435&lt;1,SUMIFS('5th Cycle APR Raw Data-Final'!$S$3:$S$1977,'5th Cycle APR Raw Data-Final'!$A$3:$A$1977,'SB35 Determination Data'!$K435,'5th Cycle APR Raw Data-Final'!$T$3:$T$1977,"&gt;="&amp;'SB35 Determination Data'!$F435,'5th Cycle APR Raw Data-Final'!$T$3:$T$1977,"&lt;"&amp;E435),SUMIFS('5th Cycle APR Raw Data-Final'!$S$3:$S$1977,'5th Cycle APR Raw Data-Final'!$A$3:$A$1977,'SB35 Determination Data'!$K435,'5th Cycle APR Raw Data-Final'!$T$3:$T$1977,"&gt;="&amp;'SB35 Determination Data'!$F435,'5th Cycle APR Raw Data-Final'!$T$3:$T$1977,"&lt;="&amp;G435))</f>
        <v>3430</v>
      </c>
      <c r="AM435" s="100">
        <f t="shared" si="221"/>
        <v>2452</v>
      </c>
      <c r="AN435" s="114">
        <f t="shared" si="222"/>
        <v>0.5</v>
      </c>
      <c r="AO435" s="2" t="str">
        <f t="shared" si="223"/>
        <v>NO</v>
      </c>
      <c r="AP435" s="2" t="str">
        <f t="shared" si="224"/>
        <v>YES</v>
      </c>
      <c r="AQ435" s="2" t="str">
        <f t="shared" si="225"/>
        <v>NO</v>
      </c>
      <c r="AR435" s="124" t="str">
        <f>VLOOKUP(K435,'2018Submitted'!$A$2:$C$540,3,FALSE)</f>
        <v>Successful</v>
      </c>
      <c r="AS435" s="2" t="str">
        <f t="shared" si="226"/>
        <v>NO</v>
      </c>
      <c r="AT435" s="2" t="str">
        <f t="shared" si="227"/>
        <v>YES</v>
      </c>
    </row>
    <row r="436" spans="1:46" x14ac:dyDescent="0.2">
      <c r="A436" s="2" t="s">
        <v>62</v>
      </c>
      <c r="B436" s="2" t="str">
        <f t="shared" si="200"/>
        <v>SANTA CLARA COUNTY</v>
      </c>
      <c r="C436" s="71">
        <f t="shared" si="201"/>
        <v>0.5</v>
      </c>
      <c r="D436" s="72">
        <f t="shared" si="202"/>
        <v>8</v>
      </c>
      <c r="E436" s="99">
        <f t="shared" si="203"/>
        <v>2019</v>
      </c>
      <c r="F436" s="99">
        <f t="shared" si="204"/>
        <v>2015</v>
      </c>
      <c r="G436" s="99">
        <f t="shared" si="205"/>
        <v>2022</v>
      </c>
      <c r="H436" s="2" t="str">
        <f t="shared" si="206"/>
        <v>01/31/2015</v>
      </c>
      <c r="I436" s="2" t="str">
        <f t="shared" si="207"/>
        <v>01/31/2023</v>
      </c>
      <c r="J436" s="2" t="s">
        <v>8</v>
      </c>
      <c r="K436" s="113" t="s">
        <v>281</v>
      </c>
      <c r="L436" s="100">
        <f>VLOOKUP(K436,'5th Cycle APR Raw Data-Final'!$A$3:$P$1977,6,FALSE)</f>
        <v>22</v>
      </c>
      <c r="M436" s="100">
        <f>IF(AN436&lt;1,SUMIFS('5th Cycle APR Raw Data-Final'!G$3:G$1977,'5th Cycle APR Raw Data-Final'!$A$3:$A$1977,'SB35 Determination Data'!$K436,'5th Cycle APR Raw Data-Final'!$T$3:$T$1977,"&gt;="&amp;'SB35 Determination Data'!$F436,'5th Cycle APR Raw Data-Final'!$T$3:$T$1977,"&lt;"&amp;E436),SUMIFS('5th Cycle APR Raw Data-Final'!G$3:G$1977,'5th Cycle APR Raw Data-Final'!$A$3:$A$1977,'SB35 Determination Data'!$K436,'5th Cycle APR Raw Data-Final'!$T$3:$T$1977,"&gt;="&amp;'SB35 Determination Data'!$F436,'5th Cycle APR Raw Data-Final'!$T$3:$T$1977,"&lt;="&amp;G436))</f>
        <v>64</v>
      </c>
      <c r="N436" s="100">
        <f>IF(AN436&lt;1,SUMIFS('5th Cycle APR Raw Data-Final'!H$3:H$1977,'5th Cycle APR Raw Data-Final'!$A$3:$A$1977,'SB35 Determination Data'!$K436,'5th Cycle APR Raw Data-Final'!$T$3:$T$1977,"&gt;="&amp;'SB35 Determination Data'!$F436,'5th Cycle APR Raw Data-Final'!$T$3:$T$1977,"&lt;"&amp;E436),SUMIFS('5th Cycle APR Raw Data-Final'!H$3:H$1977,'5th Cycle APR Raw Data-Final'!$A$3:$A$1977,'SB35 Determination Data'!$K436,'5th Cycle APR Raw Data-Final'!$T$3:$T$1977,"&gt;="&amp;'SB35 Determination Data'!$F436,'5th Cycle APR Raw Data-Final'!$T$3:$T$1977,"&lt;="&amp;G436))</f>
        <v>29</v>
      </c>
      <c r="O436" s="100">
        <f>IF(AN436&lt;1,SUMIFS('5th Cycle APR Raw Data-Final'!I$3:I$1977,'5th Cycle APR Raw Data-Final'!$A$3:$A$1977,'SB35 Determination Data'!$K436,'5th Cycle APR Raw Data-Final'!$T$3:$T$1977,"&gt;="&amp;'SB35 Determination Data'!$F436,'5th Cycle APR Raw Data-Final'!$T$3:$T$1977,"&lt;"&amp;E436),SUMIFS('5th Cycle APR Raw Data-Final'!I$3:I$1977,'5th Cycle APR Raw Data-Final'!$A$3:$A$1977,'SB35 Determination Data'!$K436,'5th Cycle APR Raw Data-Final'!$T$3:$T$1977,"&gt;="&amp;'SB35 Determination Data'!$F436,'5th Cycle APR Raw Data-Final'!$T$3:$T$1977,"&lt;="&amp;G436))</f>
        <v>35</v>
      </c>
      <c r="P436" s="100">
        <f t="shared" si="208"/>
        <v>0</v>
      </c>
      <c r="Q436" s="112">
        <f t="shared" si="209"/>
        <v>2.9090909090909092</v>
      </c>
      <c r="R436" s="101">
        <f t="shared" si="210"/>
        <v>11</v>
      </c>
      <c r="S436" s="101">
        <f t="shared" si="211"/>
        <v>53</v>
      </c>
      <c r="T436" s="100">
        <f>VLOOKUP(K436,'5th Cycle APR Raw Data-Final'!$A$3:$P$1977,10,FALSE)</f>
        <v>13</v>
      </c>
      <c r="U436" s="100">
        <f>IF(AN436&lt;1,SUMIFS('5th Cycle APR Raw Data-Final'!K$3:K$1977,'5th Cycle APR Raw Data-Final'!$A$3:$A$1977,'SB35 Determination Data'!$K436,'5th Cycle APR Raw Data-Final'!$T$3:$T$1977,"&gt;="&amp;'SB35 Determination Data'!$F436,'5th Cycle APR Raw Data-Final'!$T$3:$T$1977,"&lt;"&amp;E436),SUMIFS('5th Cycle APR Raw Data-Final'!K$3:K$1977,'5th Cycle APR Raw Data-Final'!$A$3:$A$1977,'SB35 Determination Data'!$K436,'5th Cycle APR Raw Data-Final'!$T$3:$T$1977,"&gt;="&amp;'SB35 Determination Data'!$F436,'5th Cycle APR Raw Data-Final'!$T$3:$T$1977,"&lt;="&amp;G436))</f>
        <v>0</v>
      </c>
      <c r="V436" s="100">
        <f>IF(AN436&lt;1,SUMIFS('5th Cycle APR Raw Data-Final'!L$3:L$1977,'5th Cycle APR Raw Data-Final'!$A$3:$A$1977,'SB35 Determination Data'!$K436,'5th Cycle APR Raw Data-Final'!$T$3:$T$1977,"&gt;="&amp;'SB35 Determination Data'!$F436,'5th Cycle APR Raw Data-Final'!$T$3:$T$1977,"&lt;"&amp;E436),SUMIFS('5th Cycle APR Raw Data-Final'!L$3:L$1977,'5th Cycle APR Raw Data-Final'!$A$3:$A$1977,'SB35 Determination Data'!$K436,'5th Cycle APR Raw Data-Final'!$T$3:$T$1977,"&gt;="&amp;'SB35 Determination Data'!$F436,'5th Cycle APR Raw Data-Final'!$T$3:$T$1977,"&lt;="&amp;G436))</f>
        <v>0</v>
      </c>
      <c r="W436" s="100">
        <f>IF(AN436&lt;1,SUMIFS('5th Cycle APR Raw Data-Final'!M$3:M$1977,'5th Cycle APR Raw Data-Final'!$A$3:$A$1977,'SB35 Determination Data'!$K436,'5th Cycle APR Raw Data-Final'!$T$3:$T$1977,"&gt;="&amp;'SB35 Determination Data'!$F436,'5th Cycle APR Raw Data-Final'!$T$3:$T$1977,"&lt;"&amp;E436),SUMIFS('5th Cycle APR Raw Data-Final'!M$3:M$1977,'5th Cycle APR Raw Data-Final'!$A$3:$A$1977,'SB35 Determination Data'!$K436,'5th Cycle APR Raw Data-Final'!$T$3:$T$1977,"&gt;="&amp;'SB35 Determination Data'!$F436,'5th Cycle APR Raw Data-Final'!$T$3:$T$1977,"&lt;="&amp;G436))</f>
        <v>0</v>
      </c>
      <c r="X436" s="100">
        <f t="shared" si="212"/>
        <v>13</v>
      </c>
      <c r="Y436" s="100">
        <f t="shared" si="213"/>
        <v>53</v>
      </c>
      <c r="Z436" s="100">
        <f t="shared" si="214"/>
        <v>0</v>
      </c>
      <c r="AA436" s="112">
        <f t="shared" si="215"/>
        <v>0</v>
      </c>
      <c r="AB436" s="112">
        <f t="shared" si="216"/>
        <v>4.0769230769230766</v>
      </c>
      <c r="AC436" s="100">
        <f>VLOOKUP(K436,'5th Cycle APR Raw Data-Final'!$A$3:$P$1977,14,FALSE)</f>
        <v>214</v>
      </c>
      <c r="AD436" s="100">
        <f>IF(AN436&lt;1,SUMIFS('5th Cycle APR Raw Data-Final'!$O$3:$O$1977,'5th Cycle APR Raw Data-Final'!$A$3:$A$1977,'SB35 Determination Data'!$K436,'5th Cycle APR Raw Data-Final'!$T$3:$T$1977,"&gt;="&amp;'SB35 Determination Data'!$F436,'5th Cycle APR Raw Data-Final'!$T$3:$T$1977,"&lt;"&amp;E436),SUMIFS('5th Cycle APR Raw Data-Final'!$O$3:$O$1977,'5th Cycle APR Raw Data-Final'!$A$3:$A$1977,'SB35 Determination Data'!$K436,'5th Cycle APR Raw Data-Final'!$T$3:$T$1977,"&gt;="&amp;'SB35 Determination Data'!$F436,'5th Cycle APR Raw Data-Final'!$T$3:$T$1977,"&lt;="&amp;G436))</f>
        <v>65</v>
      </c>
      <c r="AE436" s="100">
        <f t="shared" si="217"/>
        <v>149</v>
      </c>
      <c r="AF436" s="112">
        <f t="shared" si="218"/>
        <v>0.30373831775700932</v>
      </c>
      <c r="AG436" s="100">
        <f>VLOOKUP(K436,'5th Cycle APR Raw Data-Final'!$A$3:$P$1977,16,FALSE)</f>
        <v>28</v>
      </c>
      <c r="AH436" s="100">
        <f>IF(AN436&lt;1,SUMIFS('5th Cycle APR Raw Data-Final'!$Q$3:$Q$1977,'5th Cycle APR Raw Data-Final'!$A$3:$A$1977,'SB35 Determination Data'!$K436,'5th Cycle APR Raw Data-Final'!$T$3:$T$1977,"&gt;="&amp;'SB35 Determination Data'!$F436,'5th Cycle APR Raw Data-Final'!$T$3:$T$1977,"&lt;"&amp;E436),SUMIFS('5th Cycle APR Raw Data-Final'!$Q$3:$Q$1977,'5th Cycle APR Raw Data-Final'!$A$3:$A$1977,'SB35 Determination Data'!$K436,'5th Cycle APR Raw Data-Final'!$T$3:$T$1977,"&gt;="&amp;'SB35 Determination Data'!$F436,'5th Cycle APR Raw Data-Final'!$T$3:$T$1977,"&lt;="&amp;G436))</f>
        <v>227</v>
      </c>
      <c r="AI436" s="100">
        <f t="shared" si="219"/>
        <v>0</v>
      </c>
      <c r="AJ436" s="112">
        <f t="shared" si="220"/>
        <v>8.1071428571428577</v>
      </c>
      <c r="AK436" s="100">
        <f>VLOOKUP(K436,'5th Cycle APR Raw Data-Final'!$A$3:$R$1977,18,FALSE)</f>
        <v>277</v>
      </c>
      <c r="AL436" s="100">
        <f>IF(AN436&lt;1,SUMIFS('5th Cycle APR Raw Data-Final'!$S$3:$S$1977,'5th Cycle APR Raw Data-Final'!$A$3:$A$1977,'SB35 Determination Data'!$K436,'5th Cycle APR Raw Data-Final'!$T$3:$T$1977,"&gt;="&amp;'SB35 Determination Data'!$F436,'5th Cycle APR Raw Data-Final'!$T$3:$T$1977,"&lt;"&amp;E436),SUMIFS('5th Cycle APR Raw Data-Final'!$S$3:$S$1977,'5th Cycle APR Raw Data-Final'!$A$3:$A$1977,'SB35 Determination Data'!$K436,'5th Cycle APR Raw Data-Final'!$T$3:$T$1977,"&gt;="&amp;'SB35 Determination Data'!$F436,'5th Cycle APR Raw Data-Final'!$T$3:$T$1977,"&lt;="&amp;G436))</f>
        <v>356</v>
      </c>
      <c r="AM436" s="100">
        <f t="shared" si="221"/>
        <v>162</v>
      </c>
      <c r="AN436" s="114">
        <f t="shared" si="222"/>
        <v>0.5</v>
      </c>
      <c r="AO436" s="2" t="str">
        <f t="shared" si="223"/>
        <v>NO</v>
      </c>
      <c r="AP436" s="2" t="str">
        <f t="shared" si="224"/>
        <v>NO</v>
      </c>
      <c r="AQ436" s="2" t="str">
        <f t="shared" si="225"/>
        <v>YES</v>
      </c>
      <c r="AR436" s="124" t="str">
        <f>VLOOKUP(K436,'2018Submitted'!$A$2:$C$540,3,FALSE)</f>
        <v>Successful</v>
      </c>
      <c r="AS436" s="2" t="str">
        <f t="shared" si="226"/>
        <v>YES</v>
      </c>
      <c r="AT436" s="2" t="str">
        <f t="shared" si="227"/>
        <v>NO</v>
      </c>
    </row>
    <row r="437" spans="1:46" x14ac:dyDescent="0.2">
      <c r="A437" s="2" t="s">
        <v>5</v>
      </c>
      <c r="B437" s="2" t="str">
        <f t="shared" si="200"/>
        <v>SANTA CLARITA</v>
      </c>
      <c r="C437" s="71">
        <f t="shared" si="201"/>
        <v>0.625</v>
      </c>
      <c r="D437" s="72">
        <f t="shared" si="202"/>
        <v>8</v>
      </c>
      <c r="E437" s="99">
        <f t="shared" si="203"/>
        <v>2018</v>
      </c>
      <c r="F437" s="99">
        <f t="shared" si="204"/>
        <v>2014</v>
      </c>
      <c r="G437" s="99" t="str">
        <f t="shared" si="205"/>
        <v>2021</v>
      </c>
      <c r="H437" s="2" t="str">
        <f t="shared" si="206"/>
        <v>10/15/2013</v>
      </c>
      <c r="I437" s="2" t="str">
        <f t="shared" si="207"/>
        <v>10/15/2021</v>
      </c>
      <c r="J437" s="2" t="s">
        <v>3</v>
      </c>
      <c r="K437" s="113" t="s">
        <v>1124</v>
      </c>
      <c r="L437" s="100">
        <f>VLOOKUP(K437,'5th Cycle APR Raw Data-Final'!$A$3:$P$1977,6,FALSE)</f>
        <v>2645</v>
      </c>
      <c r="M437" s="100">
        <f>IF(AN437&lt;1,SUMIFS('5th Cycle APR Raw Data-Final'!G$3:G$1977,'5th Cycle APR Raw Data-Final'!$A$3:$A$1977,'SB35 Determination Data'!$K437,'5th Cycle APR Raw Data-Final'!$T$3:$T$1977,"&gt;="&amp;'SB35 Determination Data'!$F437,'5th Cycle APR Raw Data-Final'!$T$3:$T$1977,"&lt;"&amp;E437),SUMIFS('5th Cycle APR Raw Data-Final'!G$3:G$1977,'5th Cycle APR Raw Data-Final'!$A$3:$A$1977,'SB35 Determination Data'!$K437,'5th Cycle APR Raw Data-Final'!$T$3:$T$1977,"&gt;="&amp;'SB35 Determination Data'!$F437,'5th Cycle APR Raw Data-Final'!$T$3:$T$1977,"&lt;="&amp;G437))</f>
        <v>13</v>
      </c>
      <c r="N437" s="100">
        <f>IF(AN437&lt;1,SUMIFS('5th Cycle APR Raw Data-Final'!H$3:H$1977,'5th Cycle APR Raw Data-Final'!$A$3:$A$1977,'SB35 Determination Data'!$K437,'5th Cycle APR Raw Data-Final'!$T$3:$T$1977,"&gt;="&amp;'SB35 Determination Data'!$F437,'5th Cycle APR Raw Data-Final'!$T$3:$T$1977,"&lt;"&amp;E437),SUMIFS('5th Cycle APR Raw Data-Final'!H$3:H$1977,'5th Cycle APR Raw Data-Final'!$A$3:$A$1977,'SB35 Determination Data'!$K437,'5th Cycle APR Raw Data-Final'!$T$3:$T$1977,"&gt;="&amp;'SB35 Determination Data'!$F437,'5th Cycle APR Raw Data-Final'!$T$3:$T$1977,"&lt;="&amp;G437))</f>
        <v>13</v>
      </c>
      <c r="O437" s="100">
        <f>IF(AN437&lt;1,SUMIFS('5th Cycle APR Raw Data-Final'!I$3:I$1977,'5th Cycle APR Raw Data-Final'!$A$3:$A$1977,'SB35 Determination Data'!$K437,'5th Cycle APR Raw Data-Final'!$T$3:$T$1977,"&gt;="&amp;'SB35 Determination Data'!$F437,'5th Cycle APR Raw Data-Final'!$T$3:$T$1977,"&lt;"&amp;E437),SUMIFS('5th Cycle APR Raw Data-Final'!I$3:I$1977,'5th Cycle APR Raw Data-Final'!$A$3:$A$1977,'SB35 Determination Data'!$K437,'5th Cycle APR Raw Data-Final'!$T$3:$T$1977,"&gt;="&amp;'SB35 Determination Data'!$F437,'5th Cycle APR Raw Data-Final'!$T$3:$T$1977,"&lt;="&amp;G437))</f>
        <v>0</v>
      </c>
      <c r="P437" s="100">
        <f t="shared" si="208"/>
        <v>2632</v>
      </c>
      <c r="Q437" s="112">
        <f t="shared" si="209"/>
        <v>4.9149338374291111E-3</v>
      </c>
      <c r="R437" s="101">
        <f t="shared" si="210"/>
        <v>1323</v>
      </c>
      <c r="S437" s="101">
        <f t="shared" si="211"/>
        <v>0</v>
      </c>
      <c r="T437" s="100">
        <f>VLOOKUP(K437,'5th Cycle APR Raw Data-Final'!$A$3:$P$1977,10,FALSE)</f>
        <v>1678</v>
      </c>
      <c r="U437" s="100">
        <f>IF(AN437&lt;1,SUMIFS('5th Cycle APR Raw Data-Final'!K$3:K$1977,'5th Cycle APR Raw Data-Final'!$A$3:$A$1977,'SB35 Determination Data'!$K437,'5th Cycle APR Raw Data-Final'!$T$3:$T$1977,"&gt;="&amp;'SB35 Determination Data'!$F437,'5th Cycle APR Raw Data-Final'!$T$3:$T$1977,"&lt;"&amp;E437),SUMIFS('5th Cycle APR Raw Data-Final'!K$3:K$1977,'5th Cycle APR Raw Data-Final'!$A$3:$A$1977,'SB35 Determination Data'!$K437,'5th Cycle APR Raw Data-Final'!$T$3:$T$1977,"&gt;="&amp;'SB35 Determination Data'!$F437,'5th Cycle APR Raw Data-Final'!$T$3:$T$1977,"&lt;="&amp;G437))</f>
        <v>124</v>
      </c>
      <c r="V437" s="100">
        <f>IF(AN437&lt;1,SUMIFS('5th Cycle APR Raw Data-Final'!L$3:L$1977,'5th Cycle APR Raw Data-Final'!$A$3:$A$1977,'SB35 Determination Data'!$K437,'5th Cycle APR Raw Data-Final'!$T$3:$T$1977,"&gt;="&amp;'SB35 Determination Data'!$F437,'5th Cycle APR Raw Data-Final'!$T$3:$T$1977,"&lt;"&amp;E437),SUMIFS('5th Cycle APR Raw Data-Final'!L$3:L$1977,'5th Cycle APR Raw Data-Final'!$A$3:$A$1977,'SB35 Determination Data'!$K437,'5th Cycle APR Raw Data-Final'!$T$3:$T$1977,"&gt;="&amp;'SB35 Determination Data'!$F437,'5th Cycle APR Raw Data-Final'!$T$3:$T$1977,"&lt;="&amp;G437))</f>
        <v>94</v>
      </c>
      <c r="W437" s="100">
        <f>IF(AN437&lt;1,SUMIFS('5th Cycle APR Raw Data-Final'!M$3:M$1977,'5th Cycle APR Raw Data-Final'!$A$3:$A$1977,'SB35 Determination Data'!$K437,'5th Cycle APR Raw Data-Final'!$T$3:$T$1977,"&gt;="&amp;'SB35 Determination Data'!$F437,'5th Cycle APR Raw Data-Final'!$T$3:$T$1977,"&lt;"&amp;E437),SUMIFS('5th Cycle APR Raw Data-Final'!M$3:M$1977,'5th Cycle APR Raw Data-Final'!$A$3:$A$1977,'SB35 Determination Data'!$K437,'5th Cycle APR Raw Data-Final'!$T$3:$T$1977,"&gt;="&amp;'SB35 Determination Data'!$F437,'5th Cycle APR Raw Data-Final'!$T$3:$T$1977,"&lt;="&amp;G437))</f>
        <v>30</v>
      </c>
      <c r="X437" s="100">
        <f t="shared" si="212"/>
        <v>1554</v>
      </c>
      <c r="Y437" s="100">
        <f t="shared" si="213"/>
        <v>124</v>
      </c>
      <c r="Z437" s="100">
        <f t="shared" si="214"/>
        <v>1554</v>
      </c>
      <c r="AA437" s="112">
        <f t="shared" si="215"/>
        <v>7.3897497020262215E-2</v>
      </c>
      <c r="AB437" s="112">
        <f t="shared" si="216"/>
        <v>7.3897497020262215E-2</v>
      </c>
      <c r="AC437" s="100">
        <f>VLOOKUP(K437,'5th Cycle APR Raw Data-Final'!$A$3:$P$1977,14,FALSE)</f>
        <v>1532</v>
      </c>
      <c r="AD437" s="100">
        <f>IF(AN437&lt;1,SUMIFS('5th Cycle APR Raw Data-Final'!$O$3:$O$1977,'5th Cycle APR Raw Data-Final'!$A$3:$A$1977,'SB35 Determination Data'!$K437,'5th Cycle APR Raw Data-Final'!$T$3:$T$1977,"&gt;="&amp;'SB35 Determination Data'!$F437,'5th Cycle APR Raw Data-Final'!$T$3:$T$1977,"&lt;"&amp;E437),SUMIFS('5th Cycle APR Raw Data-Final'!$O$3:$O$1977,'5th Cycle APR Raw Data-Final'!$A$3:$A$1977,'SB35 Determination Data'!$K437,'5th Cycle APR Raw Data-Final'!$T$3:$T$1977,"&gt;="&amp;'SB35 Determination Data'!$F437,'5th Cycle APR Raw Data-Final'!$T$3:$T$1977,"&lt;="&amp;G437))</f>
        <v>152</v>
      </c>
      <c r="AE437" s="100">
        <f t="shared" si="217"/>
        <v>1380</v>
      </c>
      <c r="AF437" s="112">
        <f t="shared" si="218"/>
        <v>9.921671018276762E-2</v>
      </c>
      <c r="AG437" s="100">
        <f>VLOOKUP(K437,'5th Cycle APR Raw Data-Final'!$A$3:$P$1977,16,FALSE)</f>
        <v>5126</v>
      </c>
      <c r="AH437" s="100">
        <f>IF(AN437&lt;1,SUMIFS('5th Cycle APR Raw Data-Final'!$Q$3:$Q$1977,'5th Cycle APR Raw Data-Final'!$A$3:$A$1977,'SB35 Determination Data'!$K437,'5th Cycle APR Raw Data-Final'!$T$3:$T$1977,"&gt;="&amp;'SB35 Determination Data'!$F437,'5th Cycle APR Raw Data-Final'!$T$3:$T$1977,"&lt;"&amp;E437),SUMIFS('5th Cycle APR Raw Data-Final'!$Q$3:$Q$1977,'5th Cycle APR Raw Data-Final'!$A$3:$A$1977,'SB35 Determination Data'!$K437,'5th Cycle APR Raw Data-Final'!$T$3:$T$1977,"&gt;="&amp;'SB35 Determination Data'!$F437,'5th Cycle APR Raw Data-Final'!$T$3:$T$1977,"&lt;="&amp;G437))</f>
        <v>1529</v>
      </c>
      <c r="AI437" s="100">
        <f t="shared" si="219"/>
        <v>3597</v>
      </c>
      <c r="AJ437" s="112">
        <f t="shared" si="220"/>
        <v>0.29828326180257508</v>
      </c>
      <c r="AK437" s="100">
        <f>VLOOKUP(K437,'5th Cycle APR Raw Data-Final'!$A$3:$R$1977,18,FALSE)</f>
        <v>10981</v>
      </c>
      <c r="AL437" s="100">
        <f>IF(AN437&lt;1,SUMIFS('5th Cycle APR Raw Data-Final'!$S$3:$S$1977,'5th Cycle APR Raw Data-Final'!$A$3:$A$1977,'SB35 Determination Data'!$K437,'5th Cycle APR Raw Data-Final'!$T$3:$T$1977,"&gt;="&amp;'SB35 Determination Data'!$F437,'5th Cycle APR Raw Data-Final'!$T$3:$T$1977,"&lt;"&amp;E437),SUMIFS('5th Cycle APR Raw Data-Final'!$S$3:$S$1977,'5th Cycle APR Raw Data-Final'!$A$3:$A$1977,'SB35 Determination Data'!$K437,'5th Cycle APR Raw Data-Final'!$T$3:$T$1977,"&gt;="&amp;'SB35 Determination Data'!$F437,'5th Cycle APR Raw Data-Final'!$T$3:$T$1977,"&lt;="&amp;G437))</f>
        <v>1818</v>
      </c>
      <c r="AM437" s="100">
        <f t="shared" si="221"/>
        <v>9163</v>
      </c>
      <c r="AN437" s="114">
        <f t="shared" si="222"/>
        <v>0.5</v>
      </c>
      <c r="AO437" s="2" t="str">
        <f t="shared" si="223"/>
        <v>YES</v>
      </c>
      <c r="AP437" s="2" t="str">
        <f t="shared" si="224"/>
        <v>NO</v>
      </c>
      <c r="AQ437" s="2" t="str">
        <f t="shared" si="225"/>
        <v>NO</v>
      </c>
      <c r="AR437" s="124" t="str">
        <f>VLOOKUP(K437,'2018Submitted'!$A$2:$C$540,3,FALSE)</f>
        <v>Successful</v>
      </c>
      <c r="AS437" s="2" t="str">
        <f t="shared" si="226"/>
        <v>NO</v>
      </c>
      <c r="AT437" s="2" t="str">
        <f t="shared" si="227"/>
        <v>NO</v>
      </c>
    </row>
    <row r="438" spans="1:46" x14ac:dyDescent="0.2">
      <c r="A438" s="2" t="s">
        <v>64</v>
      </c>
      <c r="B438" s="2" t="str">
        <f t="shared" ref="B438:B469" si="228">K438</f>
        <v>SANTA CRUZ</v>
      </c>
      <c r="C438" s="71">
        <f t="shared" si="201"/>
        <v>0.375</v>
      </c>
      <c r="D438" s="72">
        <f t="shared" si="202"/>
        <v>8</v>
      </c>
      <c r="E438" s="99">
        <f t="shared" si="203"/>
        <v>2020</v>
      </c>
      <c r="F438" s="99">
        <f t="shared" si="204"/>
        <v>2016</v>
      </c>
      <c r="G438" s="99" t="str">
        <f t="shared" si="205"/>
        <v>2023</v>
      </c>
      <c r="H438" s="2" t="str">
        <f t="shared" si="206"/>
        <v>12/31/2015</v>
      </c>
      <c r="I438" s="2" t="str">
        <f t="shared" si="207"/>
        <v>12/31/2023</v>
      </c>
      <c r="J438" s="2" t="s">
        <v>26</v>
      </c>
      <c r="K438" s="113" t="s">
        <v>64</v>
      </c>
      <c r="L438" s="100">
        <f>VLOOKUP(K438,'5th Cycle APR Raw Data-Final'!$A$3:$P$1977,6,FALSE)</f>
        <v>180</v>
      </c>
      <c r="M438" s="100">
        <f>IF(AN438&lt;1,SUMIFS('5th Cycle APR Raw Data-Final'!G$3:G$1977,'5th Cycle APR Raw Data-Final'!$A$3:$A$1977,'SB35 Determination Data'!$K438,'5th Cycle APR Raw Data-Final'!$T$3:$T$1977,"&gt;="&amp;'SB35 Determination Data'!$F438,'5th Cycle APR Raw Data-Final'!$T$3:$T$1977,"&lt;"&amp;E438),SUMIFS('5th Cycle APR Raw Data-Final'!G$3:G$1977,'5th Cycle APR Raw Data-Final'!$A$3:$A$1977,'SB35 Determination Data'!$K438,'5th Cycle APR Raw Data-Final'!$T$3:$T$1977,"&gt;="&amp;'SB35 Determination Data'!$F438,'5th Cycle APR Raw Data-Final'!$T$3:$T$1977,"&lt;="&amp;G438))</f>
        <v>12</v>
      </c>
      <c r="N438" s="100">
        <f>IF(AN438&lt;1,SUMIFS('5th Cycle APR Raw Data-Final'!H$3:H$1977,'5th Cycle APR Raw Data-Final'!$A$3:$A$1977,'SB35 Determination Data'!$K438,'5th Cycle APR Raw Data-Final'!$T$3:$T$1977,"&gt;="&amp;'SB35 Determination Data'!$F438,'5th Cycle APR Raw Data-Final'!$T$3:$T$1977,"&lt;"&amp;E438),SUMIFS('5th Cycle APR Raw Data-Final'!H$3:H$1977,'5th Cycle APR Raw Data-Final'!$A$3:$A$1977,'SB35 Determination Data'!$K438,'5th Cycle APR Raw Data-Final'!$T$3:$T$1977,"&gt;="&amp;'SB35 Determination Data'!$F438,'5th Cycle APR Raw Data-Final'!$T$3:$T$1977,"&lt;="&amp;G438))</f>
        <v>12</v>
      </c>
      <c r="O438" s="100">
        <f>IF(AN438&lt;1,SUMIFS('5th Cycle APR Raw Data-Final'!I$3:I$1977,'5th Cycle APR Raw Data-Final'!$A$3:$A$1977,'SB35 Determination Data'!$K438,'5th Cycle APR Raw Data-Final'!$T$3:$T$1977,"&gt;="&amp;'SB35 Determination Data'!$F438,'5th Cycle APR Raw Data-Final'!$T$3:$T$1977,"&lt;"&amp;E438),SUMIFS('5th Cycle APR Raw Data-Final'!I$3:I$1977,'5th Cycle APR Raw Data-Final'!$A$3:$A$1977,'SB35 Determination Data'!$K438,'5th Cycle APR Raw Data-Final'!$T$3:$T$1977,"&gt;="&amp;'SB35 Determination Data'!$F438,'5th Cycle APR Raw Data-Final'!$T$3:$T$1977,"&lt;="&amp;G438))</f>
        <v>0</v>
      </c>
      <c r="P438" s="100">
        <f t="shared" si="208"/>
        <v>168</v>
      </c>
      <c r="Q438" s="112">
        <f t="shared" si="209"/>
        <v>6.6666666666666666E-2</v>
      </c>
      <c r="R438" s="101">
        <f t="shared" si="210"/>
        <v>68</v>
      </c>
      <c r="S438" s="101">
        <f t="shared" si="211"/>
        <v>0</v>
      </c>
      <c r="T438" s="100">
        <f>VLOOKUP(K438,'5th Cycle APR Raw Data-Final'!$A$3:$P$1977,10,FALSE)</f>
        <v>118</v>
      </c>
      <c r="U438" s="100">
        <f>IF(AN438&lt;1,SUMIFS('5th Cycle APR Raw Data-Final'!K$3:K$1977,'5th Cycle APR Raw Data-Final'!$A$3:$A$1977,'SB35 Determination Data'!$K438,'5th Cycle APR Raw Data-Final'!$T$3:$T$1977,"&gt;="&amp;'SB35 Determination Data'!$F438,'5th Cycle APR Raw Data-Final'!$T$3:$T$1977,"&lt;"&amp;E438),SUMIFS('5th Cycle APR Raw Data-Final'!K$3:K$1977,'5th Cycle APR Raw Data-Final'!$A$3:$A$1977,'SB35 Determination Data'!$K438,'5th Cycle APR Raw Data-Final'!$T$3:$T$1977,"&gt;="&amp;'SB35 Determination Data'!$F438,'5th Cycle APR Raw Data-Final'!$T$3:$T$1977,"&lt;="&amp;G438))</f>
        <v>88</v>
      </c>
      <c r="V438" s="100">
        <f>IF(AN438&lt;1,SUMIFS('5th Cycle APR Raw Data-Final'!L$3:L$1977,'5th Cycle APR Raw Data-Final'!$A$3:$A$1977,'SB35 Determination Data'!$K438,'5th Cycle APR Raw Data-Final'!$T$3:$T$1977,"&gt;="&amp;'SB35 Determination Data'!$F438,'5th Cycle APR Raw Data-Final'!$T$3:$T$1977,"&lt;"&amp;E438),SUMIFS('5th Cycle APR Raw Data-Final'!L$3:L$1977,'5th Cycle APR Raw Data-Final'!$A$3:$A$1977,'SB35 Determination Data'!$K438,'5th Cycle APR Raw Data-Final'!$T$3:$T$1977,"&gt;="&amp;'SB35 Determination Data'!$F438,'5th Cycle APR Raw Data-Final'!$T$3:$T$1977,"&lt;="&amp;G438))</f>
        <v>82</v>
      </c>
      <c r="W438" s="100">
        <f>IF(AN438&lt;1,SUMIFS('5th Cycle APR Raw Data-Final'!M$3:M$1977,'5th Cycle APR Raw Data-Final'!$A$3:$A$1977,'SB35 Determination Data'!$K438,'5th Cycle APR Raw Data-Final'!$T$3:$T$1977,"&gt;="&amp;'SB35 Determination Data'!$F438,'5th Cycle APR Raw Data-Final'!$T$3:$T$1977,"&lt;"&amp;E438),SUMIFS('5th Cycle APR Raw Data-Final'!M$3:M$1977,'5th Cycle APR Raw Data-Final'!$A$3:$A$1977,'SB35 Determination Data'!$K438,'5th Cycle APR Raw Data-Final'!$T$3:$T$1977,"&gt;="&amp;'SB35 Determination Data'!$F438,'5th Cycle APR Raw Data-Final'!$T$3:$T$1977,"&lt;="&amp;G438))</f>
        <v>6</v>
      </c>
      <c r="X438" s="100">
        <f t="shared" si="212"/>
        <v>30</v>
      </c>
      <c r="Y438" s="100">
        <f t="shared" si="213"/>
        <v>88</v>
      </c>
      <c r="Z438" s="100">
        <f t="shared" si="214"/>
        <v>30</v>
      </c>
      <c r="AA438" s="112">
        <f t="shared" si="215"/>
        <v>0.74576271186440679</v>
      </c>
      <c r="AB438" s="112">
        <f t="shared" si="216"/>
        <v>0.74576271186440679</v>
      </c>
      <c r="AC438" s="100">
        <f>VLOOKUP(K438,'5th Cycle APR Raw Data-Final'!$A$3:$P$1977,14,FALSE)</f>
        <v>136</v>
      </c>
      <c r="AD438" s="100">
        <f>IF(AN438&lt;1,SUMIFS('5th Cycle APR Raw Data-Final'!$O$3:$O$1977,'5th Cycle APR Raw Data-Final'!$A$3:$A$1977,'SB35 Determination Data'!$K438,'5th Cycle APR Raw Data-Final'!$T$3:$T$1977,"&gt;="&amp;'SB35 Determination Data'!$F438,'5th Cycle APR Raw Data-Final'!$T$3:$T$1977,"&lt;"&amp;E438),SUMIFS('5th Cycle APR Raw Data-Final'!$O$3:$O$1977,'5th Cycle APR Raw Data-Final'!$A$3:$A$1977,'SB35 Determination Data'!$K438,'5th Cycle APR Raw Data-Final'!$T$3:$T$1977,"&gt;="&amp;'SB35 Determination Data'!$F438,'5th Cycle APR Raw Data-Final'!$T$3:$T$1977,"&lt;="&amp;G438))</f>
        <v>193</v>
      </c>
      <c r="AE438" s="100">
        <f t="shared" si="217"/>
        <v>0</v>
      </c>
      <c r="AF438" s="112">
        <f t="shared" si="218"/>
        <v>1.4191176470588236</v>
      </c>
      <c r="AG438" s="100">
        <f>VLOOKUP(K438,'5th Cycle APR Raw Data-Final'!$A$3:$P$1977,16,FALSE)</f>
        <v>313</v>
      </c>
      <c r="AH438" s="100">
        <f>IF(AN438&lt;1,SUMIFS('5th Cycle APR Raw Data-Final'!$Q$3:$Q$1977,'5th Cycle APR Raw Data-Final'!$A$3:$A$1977,'SB35 Determination Data'!$K438,'5th Cycle APR Raw Data-Final'!$T$3:$T$1977,"&gt;="&amp;'SB35 Determination Data'!$F438,'5th Cycle APR Raw Data-Final'!$T$3:$T$1977,"&lt;"&amp;E438),SUMIFS('5th Cycle APR Raw Data-Final'!$Q$3:$Q$1977,'5th Cycle APR Raw Data-Final'!$A$3:$A$1977,'SB35 Determination Data'!$K438,'5th Cycle APR Raw Data-Final'!$T$3:$T$1977,"&gt;="&amp;'SB35 Determination Data'!$F438,'5th Cycle APR Raw Data-Final'!$T$3:$T$1977,"&lt;="&amp;G438))</f>
        <v>337</v>
      </c>
      <c r="AI438" s="100">
        <f t="shared" si="219"/>
        <v>0</v>
      </c>
      <c r="AJ438" s="112">
        <f t="shared" si="220"/>
        <v>1.0766773162939298</v>
      </c>
      <c r="AK438" s="100">
        <f>VLOOKUP(K438,'5th Cycle APR Raw Data-Final'!$A$3:$R$1977,18,FALSE)</f>
        <v>747</v>
      </c>
      <c r="AL438" s="100">
        <f>IF(AN438&lt;1,SUMIFS('5th Cycle APR Raw Data-Final'!$S$3:$S$1977,'5th Cycle APR Raw Data-Final'!$A$3:$A$1977,'SB35 Determination Data'!$K438,'5th Cycle APR Raw Data-Final'!$T$3:$T$1977,"&gt;="&amp;'SB35 Determination Data'!$F438,'5th Cycle APR Raw Data-Final'!$T$3:$T$1977,"&lt;"&amp;E438),SUMIFS('5th Cycle APR Raw Data-Final'!$S$3:$S$1977,'5th Cycle APR Raw Data-Final'!$A$3:$A$1977,'SB35 Determination Data'!$K438,'5th Cycle APR Raw Data-Final'!$T$3:$T$1977,"&gt;="&amp;'SB35 Determination Data'!$F438,'5th Cycle APR Raw Data-Final'!$T$3:$T$1977,"&lt;="&amp;G438))</f>
        <v>630</v>
      </c>
      <c r="AM438" s="100">
        <f t="shared" si="221"/>
        <v>198</v>
      </c>
      <c r="AN438" s="114">
        <f t="shared" si="222"/>
        <v>0.375</v>
      </c>
      <c r="AO438" s="2" t="str">
        <f t="shared" si="223"/>
        <v>NO</v>
      </c>
      <c r="AP438" s="2" t="str">
        <f t="shared" si="224"/>
        <v>YES</v>
      </c>
      <c r="AQ438" s="2" t="str">
        <f t="shared" si="225"/>
        <v>NO</v>
      </c>
      <c r="AR438" s="124" t="str">
        <f>VLOOKUP(K438,'2018Submitted'!$A$2:$C$540,3,FALSE)</f>
        <v>Successful</v>
      </c>
      <c r="AS438" s="2" t="str">
        <f t="shared" si="226"/>
        <v>NO</v>
      </c>
      <c r="AT438" s="2" t="str">
        <f t="shared" si="227"/>
        <v>YES</v>
      </c>
    </row>
    <row r="439" spans="1:46" x14ac:dyDescent="0.2">
      <c r="A439" s="2" t="s">
        <v>64</v>
      </c>
      <c r="B439" s="2" t="str">
        <f t="shared" si="228"/>
        <v>SANTA CRUZ COUNTY</v>
      </c>
      <c r="C439" s="71">
        <f t="shared" si="201"/>
        <v>0.375</v>
      </c>
      <c r="D439" s="72">
        <f t="shared" si="202"/>
        <v>8</v>
      </c>
      <c r="E439" s="99">
        <f t="shared" si="203"/>
        <v>2020</v>
      </c>
      <c r="F439" s="99">
        <f t="shared" si="204"/>
        <v>2016</v>
      </c>
      <c r="G439" s="99" t="str">
        <f t="shared" si="205"/>
        <v>2023</v>
      </c>
      <c r="H439" s="2" t="str">
        <f t="shared" si="206"/>
        <v>12/31/2015</v>
      </c>
      <c r="I439" s="2" t="str">
        <f t="shared" si="207"/>
        <v>12/31/2023</v>
      </c>
      <c r="J439" s="2" t="s">
        <v>26</v>
      </c>
      <c r="K439" s="113" t="s">
        <v>282</v>
      </c>
      <c r="L439" s="100">
        <f>VLOOKUP(K439,'5th Cycle APR Raw Data-Final'!$A$3:$P$1977,6,FALSE)</f>
        <v>317</v>
      </c>
      <c r="M439" s="100">
        <f>IF(AN439&lt;1,SUMIFS('5th Cycle APR Raw Data-Final'!G$3:G$1977,'5th Cycle APR Raw Data-Final'!$A$3:$A$1977,'SB35 Determination Data'!$K439,'5th Cycle APR Raw Data-Final'!$T$3:$T$1977,"&gt;="&amp;'SB35 Determination Data'!$F439,'5th Cycle APR Raw Data-Final'!$T$3:$T$1977,"&lt;"&amp;E439),SUMIFS('5th Cycle APR Raw Data-Final'!G$3:G$1977,'5th Cycle APR Raw Data-Final'!$A$3:$A$1977,'SB35 Determination Data'!$K439,'5th Cycle APR Raw Data-Final'!$T$3:$T$1977,"&gt;="&amp;'SB35 Determination Data'!$F439,'5th Cycle APR Raw Data-Final'!$T$3:$T$1977,"&lt;="&amp;G439))</f>
        <v>43</v>
      </c>
      <c r="N439" s="100">
        <f>IF(AN439&lt;1,SUMIFS('5th Cycle APR Raw Data-Final'!H$3:H$1977,'5th Cycle APR Raw Data-Final'!$A$3:$A$1977,'SB35 Determination Data'!$K439,'5th Cycle APR Raw Data-Final'!$T$3:$T$1977,"&gt;="&amp;'SB35 Determination Data'!$F439,'5th Cycle APR Raw Data-Final'!$T$3:$T$1977,"&lt;"&amp;E439),SUMIFS('5th Cycle APR Raw Data-Final'!H$3:H$1977,'5th Cycle APR Raw Data-Final'!$A$3:$A$1977,'SB35 Determination Data'!$K439,'5th Cycle APR Raw Data-Final'!$T$3:$T$1977,"&gt;="&amp;'SB35 Determination Data'!$F439,'5th Cycle APR Raw Data-Final'!$T$3:$T$1977,"&lt;="&amp;G439))</f>
        <v>43</v>
      </c>
      <c r="O439" s="100">
        <f>IF(AN439&lt;1,SUMIFS('5th Cycle APR Raw Data-Final'!I$3:I$1977,'5th Cycle APR Raw Data-Final'!$A$3:$A$1977,'SB35 Determination Data'!$K439,'5th Cycle APR Raw Data-Final'!$T$3:$T$1977,"&gt;="&amp;'SB35 Determination Data'!$F439,'5th Cycle APR Raw Data-Final'!$T$3:$T$1977,"&lt;"&amp;E439),SUMIFS('5th Cycle APR Raw Data-Final'!I$3:I$1977,'5th Cycle APR Raw Data-Final'!$A$3:$A$1977,'SB35 Determination Data'!$K439,'5th Cycle APR Raw Data-Final'!$T$3:$T$1977,"&gt;="&amp;'SB35 Determination Data'!$F439,'5th Cycle APR Raw Data-Final'!$T$3:$T$1977,"&lt;="&amp;G439))</f>
        <v>0</v>
      </c>
      <c r="P439" s="100">
        <f t="shared" si="208"/>
        <v>274</v>
      </c>
      <c r="Q439" s="112">
        <f t="shared" si="209"/>
        <v>0.13564668769716087</v>
      </c>
      <c r="R439" s="101">
        <f t="shared" si="210"/>
        <v>119</v>
      </c>
      <c r="S439" s="101">
        <f t="shared" si="211"/>
        <v>0</v>
      </c>
      <c r="T439" s="100">
        <f>VLOOKUP(K439,'5th Cycle APR Raw Data-Final'!$A$3:$P$1977,10,FALSE)</f>
        <v>207</v>
      </c>
      <c r="U439" s="100">
        <f>IF(AN439&lt;1,SUMIFS('5th Cycle APR Raw Data-Final'!K$3:K$1977,'5th Cycle APR Raw Data-Final'!$A$3:$A$1977,'SB35 Determination Data'!$K439,'5th Cycle APR Raw Data-Final'!$T$3:$T$1977,"&gt;="&amp;'SB35 Determination Data'!$F439,'5th Cycle APR Raw Data-Final'!$T$3:$T$1977,"&lt;"&amp;E439),SUMIFS('5th Cycle APR Raw Data-Final'!K$3:K$1977,'5th Cycle APR Raw Data-Final'!$A$3:$A$1977,'SB35 Determination Data'!$K439,'5th Cycle APR Raw Data-Final'!$T$3:$T$1977,"&gt;="&amp;'SB35 Determination Data'!$F439,'5th Cycle APR Raw Data-Final'!$T$3:$T$1977,"&lt;="&amp;G439))</f>
        <v>40</v>
      </c>
      <c r="V439" s="100">
        <f>IF(AN439&lt;1,SUMIFS('5th Cycle APR Raw Data-Final'!L$3:L$1977,'5th Cycle APR Raw Data-Final'!$A$3:$A$1977,'SB35 Determination Data'!$K439,'5th Cycle APR Raw Data-Final'!$T$3:$T$1977,"&gt;="&amp;'SB35 Determination Data'!$F439,'5th Cycle APR Raw Data-Final'!$T$3:$T$1977,"&lt;"&amp;E439),SUMIFS('5th Cycle APR Raw Data-Final'!L$3:L$1977,'5th Cycle APR Raw Data-Final'!$A$3:$A$1977,'SB35 Determination Data'!$K439,'5th Cycle APR Raw Data-Final'!$T$3:$T$1977,"&gt;="&amp;'SB35 Determination Data'!$F439,'5th Cycle APR Raw Data-Final'!$T$3:$T$1977,"&lt;="&amp;G439))</f>
        <v>25</v>
      </c>
      <c r="W439" s="100">
        <f>IF(AN439&lt;1,SUMIFS('5th Cycle APR Raw Data-Final'!M$3:M$1977,'5th Cycle APR Raw Data-Final'!$A$3:$A$1977,'SB35 Determination Data'!$K439,'5th Cycle APR Raw Data-Final'!$T$3:$T$1977,"&gt;="&amp;'SB35 Determination Data'!$F439,'5th Cycle APR Raw Data-Final'!$T$3:$T$1977,"&lt;"&amp;E439),SUMIFS('5th Cycle APR Raw Data-Final'!M$3:M$1977,'5th Cycle APR Raw Data-Final'!$A$3:$A$1977,'SB35 Determination Data'!$K439,'5th Cycle APR Raw Data-Final'!$T$3:$T$1977,"&gt;="&amp;'SB35 Determination Data'!$F439,'5th Cycle APR Raw Data-Final'!$T$3:$T$1977,"&lt;="&amp;G439))</f>
        <v>15</v>
      </c>
      <c r="X439" s="100">
        <f t="shared" si="212"/>
        <v>167</v>
      </c>
      <c r="Y439" s="100">
        <f t="shared" si="213"/>
        <v>40</v>
      </c>
      <c r="Z439" s="100">
        <f t="shared" si="214"/>
        <v>167</v>
      </c>
      <c r="AA439" s="112">
        <f t="shared" si="215"/>
        <v>0.19323671497584541</v>
      </c>
      <c r="AB439" s="112">
        <f t="shared" si="216"/>
        <v>0.19323671497584541</v>
      </c>
      <c r="AC439" s="100">
        <f>VLOOKUP(K439,'5th Cycle APR Raw Data-Final'!$A$3:$P$1977,14,FALSE)</f>
        <v>239</v>
      </c>
      <c r="AD439" s="100">
        <f>IF(AN439&lt;1,SUMIFS('5th Cycle APR Raw Data-Final'!$O$3:$O$1977,'5th Cycle APR Raw Data-Final'!$A$3:$A$1977,'SB35 Determination Data'!$K439,'5th Cycle APR Raw Data-Final'!$T$3:$T$1977,"&gt;="&amp;'SB35 Determination Data'!$F439,'5th Cycle APR Raw Data-Final'!$T$3:$T$1977,"&lt;"&amp;E439),SUMIFS('5th Cycle APR Raw Data-Final'!$O$3:$O$1977,'5th Cycle APR Raw Data-Final'!$A$3:$A$1977,'SB35 Determination Data'!$K439,'5th Cycle APR Raw Data-Final'!$T$3:$T$1977,"&gt;="&amp;'SB35 Determination Data'!$F439,'5th Cycle APR Raw Data-Final'!$T$3:$T$1977,"&lt;="&amp;G439))</f>
        <v>211</v>
      </c>
      <c r="AE439" s="100">
        <f t="shared" si="217"/>
        <v>28</v>
      </c>
      <c r="AF439" s="112">
        <f t="shared" si="218"/>
        <v>0.88284518828451886</v>
      </c>
      <c r="AG439" s="100">
        <f>VLOOKUP(K439,'5th Cycle APR Raw Data-Final'!$A$3:$P$1977,16,FALSE)</f>
        <v>551</v>
      </c>
      <c r="AH439" s="100">
        <f>IF(AN439&lt;1,SUMIFS('5th Cycle APR Raw Data-Final'!$Q$3:$Q$1977,'5th Cycle APR Raw Data-Final'!$A$3:$A$1977,'SB35 Determination Data'!$K439,'5th Cycle APR Raw Data-Final'!$T$3:$T$1977,"&gt;="&amp;'SB35 Determination Data'!$F439,'5th Cycle APR Raw Data-Final'!$T$3:$T$1977,"&lt;"&amp;E439),SUMIFS('5th Cycle APR Raw Data-Final'!$Q$3:$Q$1977,'5th Cycle APR Raw Data-Final'!$A$3:$A$1977,'SB35 Determination Data'!$K439,'5th Cycle APR Raw Data-Final'!$T$3:$T$1977,"&gt;="&amp;'SB35 Determination Data'!$F439,'5th Cycle APR Raw Data-Final'!$T$3:$T$1977,"&lt;="&amp;G439))</f>
        <v>132</v>
      </c>
      <c r="AI439" s="100">
        <f t="shared" si="219"/>
        <v>419</v>
      </c>
      <c r="AJ439" s="112">
        <f t="shared" si="220"/>
        <v>0.23956442831215971</v>
      </c>
      <c r="AK439" s="100">
        <f>VLOOKUP(K439,'5th Cycle APR Raw Data-Final'!$A$3:$R$1977,18,FALSE)</f>
        <v>1314</v>
      </c>
      <c r="AL439" s="100">
        <f>IF(AN439&lt;1,SUMIFS('5th Cycle APR Raw Data-Final'!$S$3:$S$1977,'5th Cycle APR Raw Data-Final'!$A$3:$A$1977,'SB35 Determination Data'!$K439,'5th Cycle APR Raw Data-Final'!$T$3:$T$1977,"&gt;="&amp;'SB35 Determination Data'!$F439,'5th Cycle APR Raw Data-Final'!$T$3:$T$1977,"&lt;"&amp;E439),SUMIFS('5th Cycle APR Raw Data-Final'!$S$3:$S$1977,'5th Cycle APR Raw Data-Final'!$A$3:$A$1977,'SB35 Determination Data'!$K439,'5th Cycle APR Raw Data-Final'!$T$3:$T$1977,"&gt;="&amp;'SB35 Determination Data'!$F439,'5th Cycle APR Raw Data-Final'!$T$3:$T$1977,"&lt;="&amp;G439))</f>
        <v>426</v>
      </c>
      <c r="AM439" s="100">
        <f t="shared" si="221"/>
        <v>888</v>
      </c>
      <c r="AN439" s="114">
        <f t="shared" si="222"/>
        <v>0.375</v>
      </c>
      <c r="AO439" s="2" t="str">
        <f t="shared" si="223"/>
        <v>YES</v>
      </c>
      <c r="AP439" s="2" t="str">
        <f t="shared" si="224"/>
        <v>NO</v>
      </c>
      <c r="AQ439" s="2" t="str">
        <f t="shared" si="225"/>
        <v>NO</v>
      </c>
      <c r="AR439" s="124" t="str">
        <f>VLOOKUP(K439,'2018Submitted'!$A$2:$C$540,3,FALSE)</f>
        <v>Successful</v>
      </c>
      <c r="AS439" s="2" t="str">
        <f t="shared" si="226"/>
        <v>NO</v>
      </c>
      <c r="AT439" s="2" t="str">
        <f t="shared" si="227"/>
        <v>NO</v>
      </c>
    </row>
    <row r="440" spans="1:46" x14ac:dyDescent="0.2">
      <c r="A440" s="2" t="s">
        <v>5</v>
      </c>
      <c r="B440" s="2" t="str">
        <f t="shared" si="228"/>
        <v>SANTA FE SPRINGS</v>
      </c>
      <c r="C440" s="71">
        <f t="shared" si="201"/>
        <v>0.625</v>
      </c>
      <c r="D440" s="72">
        <f t="shared" si="202"/>
        <v>8</v>
      </c>
      <c r="E440" s="99">
        <f t="shared" si="203"/>
        <v>2018</v>
      </c>
      <c r="F440" s="99">
        <f t="shared" si="204"/>
        <v>2014</v>
      </c>
      <c r="G440" s="99" t="str">
        <f t="shared" si="205"/>
        <v>2021</v>
      </c>
      <c r="H440" s="2" t="str">
        <f t="shared" si="206"/>
        <v>10/15/2013</v>
      </c>
      <c r="I440" s="2" t="str">
        <f t="shared" si="207"/>
        <v>10/15/2021</v>
      </c>
      <c r="J440" s="2" t="s">
        <v>3</v>
      </c>
      <c r="K440" s="113" t="s">
        <v>283</v>
      </c>
      <c r="L440" s="100">
        <f>VLOOKUP(K440,'5th Cycle APR Raw Data-Final'!$A$3:$P$1977,6,FALSE)</f>
        <v>82</v>
      </c>
      <c r="M440" s="100">
        <f>IF(AN440&lt;1,SUMIFS('5th Cycle APR Raw Data-Final'!G$3:G$1977,'5th Cycle APR Raw Data-Final'!$A$3:$A$1977,'SB35 Determination Data'!$K440,'5th Cycle APR Raw Data-Final'!$T$3:$T$1977,"&gt;="&amp;'SB35 Determination Data'!$F440,'5th Cycle APR Raw Data-Final'!$T$3:$T$1977,"&lt;"&amp;E440),SUMIFS('5th Cycle APR Raw Data-Final'!G$3:G$1977,'5th Cycle APR Raw Data-Final'!$A$3:$A$1977,'SB35 Determination Data'!$K440,'5th Cycle APR Raw Data-Final'!$T$3:$T$1977,"&gt;="&amp;'SB35 Determination Data'!$F440,'5th Cycle APR Raw Data-Final'!$T$3:$T$1977,"&lt;="&amp;G440))</f>
        <v>0</v>
      </c>
      <c r="N440" s="100">
        <f>IF(AN440&lt;1,SUMIFS('5th Cycle APR Raw Data-Final'!H$3:H$1977,'5th Cycle APR Raw Data-Final'!$A$3:$A$1977,'SB35 Determination Data'!$K440,'5th Cycle APR Raw Data-Final'!$T$3:$T$1977,"&gt;="&amp;'SB35 Determination Data'!$F440,'5th Cycle APR Raw Data-Final'!$T$3:$T$1977,"&lt;"&amp;E440),SUMIFS('5th Cycle APR Raw Data-Final'!H$3:H$1977,'5th Cycle APR Raw Data-Final'!$A$3:$A$1977,'SB35 Determination Data'!$K440,'5th Cycle APR Raw Data-Final'!$T$3:$T$1977,"&gt;="&amp;'SB35 Determination Data'!$F440,'5th Cycle APR Raw Data-Final'!$T$3:$T$1977,"&lt;="&amp;G440))</f>
        <v>0</v>
      </c>
      <c r="O440" s="100">
        <f>IF(AN440&lt;1,SUMIFS('5th Cycle APR Raw Data-Final'!I$3:I$1977,'5th Cycle APR Raw Data-Final'!$A$3:$A$1977,'SB35 Determination Data'!$K440,'5th Cycle APR Raw Data-Final'!$T$3:$T$1977,"&gt;="&amp;'SB35 Determination Data'!$F440,'5th Cycle APR Raw Data-Final'!$T$3:$T$1977,"&lt;"&amp;E440),SUMIFS('5th Cycle APR Raw Data-Final'!I$3:I$1977,'5th Cycle APR Raw Data-Final'!$A$3:$A$1977,'SB35 Determination Data'!$K440,'5th Cycle APR Raw Data-Final'!$T$3:$T$1977,"&gt;="&amp;'SB35 Determination Data'!$F440,'5th Cycle APR Raw Data-Final'!$T$3:$T$1977,"&lt;="&amp;G440))</f>
        <v>0</v>
      </c>
      <c r="P440" s="100">
        <f t="shared" si="208"/>
        <v>82</v>
      </c>
      <c r="Q440" s="112">
        <f t="shared" si="209"/>
        <v>0</v>
      </c>
      <c r="R440" s="101">
        <f t="shared" si="210"/>
        <v>41</v>
      </c>
      <c r="S440" s="101">
        <f t="shared" si="211"/>
        <v>0</v>
      </c>
      <c r="T440" s="100">
        <f>VLOOKUP(K440,'5th Cycle APR Raw Data-Final'!$A$3:$P$1977,10,FALSE)</f>
        <v>50</v>
      </c>
      <c r="U440" s="100">
        <f>IF(AN440&lt;1,SUMIFS('5th Cycle APR Raw Data-Final'!K$3:K$1977,'5th Cycle APR Raw Data-Final'!$A$3:$A$1977,'SB35 Determination Data'!$K440,'5th Cycle APR Raw Data-Final'!$T$3:$T$1977,"&gt;="&amp;'SB35 Determination Data'!$F440,'5th Cycle APR Raw Data-Final'!$T$3:$T$1977,"&lt;"&amp;E440),SUMIFS('5th Cycle APR Raw Data-Final'!K$3:K$1977,'5th Cycle APR Raw Data-Final'!$A$3:$A$1977,'SB35 Determination Data'!$K440,'5th Cycle APR Raw Data-Final'!$T$3:$T$1977,"&gt;="&amp;'SB35 Determination Data'!$F440,'5th Cycle APR Raw Data-Final'!$T$3:$T$1977,"&lt;="&amp;G440))</f>
        <v>1</v>
      </c>
      <c r="V440" s="100">
        <f>IF(AN440&lt;1,SUMIFS('5th Cycle APR Raw Data-Final'!L$3:L$1977,'5th Cycle APR Raw Data-Final'!$A$3:$A$1977,'SB35 Determination Data'!$K440,'5th Cycle APR Raw Data-Final'!$T$3:$T$1977,"&gt;="&amp;'SB35 Determination Data'!$F440,'5th Cycle APR Raw Data-Final'!$T$3:$T$1977,"&lt;"&amp;E440),SUMIFS('5th Cycle APR Raw Data-Final'!L$3:L$1977,'5th Cycle APR Raw Data-Final'!$A$3:$A$1977,'SB35 Determination Data'!$K440,'5th Cycle APR Raw Data-Final'!$T$3:$T$1977,"&gt;="&amp;'SB35 Determination Data'!$F440,'5th Cycle APR Raw Data-Final'!$T$3:$T$1977,"&lt;="&amp;G440))</f>
        <v>0</v>
      </c>
      <c r="W440" s="100">
        <f>IF(AN440&lt;1,SUMIFS('5th Cycle APR Raw Data-Final'!M$3:M$1977,'5th Cycle APR Raw Data-Final'!$A$3:$A$1977,'SB35 Determination Data'!$K440,'5th Cycle APR Raw Data-Final'!$T$3:$T$1977,"&gt;="&amp;'SB35 Determination Data'!$F440,'5th Cycle APR Raw Data-Final'!$T$3:$T$1977,"&lt;"&amp;E440),SUMIFS('5th Cycle APR Raw Data-Final'!M$3:M$1977,'5th Cycle APR Raw Data-Final'!$A$3:$A$1977,'SB35 Determination Data'!$K440,'5th Cycle APR Raw Data-Final'!$T$3:$T$1977,"&gt;="&amp;'SB35 Determination Data'!$F440,'5th Cycle APR Raw Data-Final'!$T$3:$T$1977,"&lt;="&amp;G440))</f>
        <v>1</v>
      </c>
      <c r="X440" s="100">
        <f t="shared" si="212"/>
        <v>49</v>
      </c>
      <c r="Y440" s="100">
        <f t="shared" si="213"/>
        <v>1</v>
      </c>
      <c r="Z440" s="100">
        <f t="shared" si="214"/>
        <v>49</v>
      </c>
      <c r="AA440" s="112">
        <f t="shared" si="215"/>
        <v>0.02</v>
      </c>
      <c r="AB440" s="112">
        <f t="shared" si="216"/>
        <v>0.02</v>
      </c>
      <c r="AC440" s="100">
        <f>VLOOKUP(K440,'5th Cycle APR Raw Data-Final'!$A$3:$P$1977,14,FALSE)</f>
        <v>53</v>
      </c>
      <c r="AD440" s="100">
        <f>IF(AN440&lt;1,SUMIFS('5th Cycle APR Raw Data-Final'!$O$3:$O$1977,'5th Cycle APR Raw Data-Final'!$A$3:$A$1977,'SB35 Determination Data'!$K440,'5th Cycle APR Raw Data-Final'!$T$3:$T$1977,"&gt;="&amp;'SB35 Determination Data'!$F440,'5th Cycle APR Raw Data-Final'!$T$3:$T$1977,"&lt;"&amp;E440),SUMIFS('5th Cycle APR Raw Data-Final'!$O$3:$O$1977,'5th Cycle APR Raw Data-Final'!$A$3:$A$1977,'SB35 Determination Data'!$K440,'5th Cycle APR Raw Data-Final'!$T$3:$T$1977,"&gt;="&amp;'SB35 Determination Data'!$F440,'5th Cycle APR Raw Data-Final'!$T$3:$T$1977,"&lt;="&amp;G440))</f>
        <v>0</v>
      </c>
      <c r="AE440" s="100">
        <f t="shared" si="217"/>
        <v>53</v>
      </c>
      <c r="AF440" s="112">
        <f t="shared" si="218"/>
        <v>0</v>
      </c>
      <c r="AG440" s="100">
        <f>VLOOKUP(K440,'5th Cycle APR Raw Data-Final'!$A$3:$P$1977,16,FALSE)</f>
        <v>139</v>
      </c>
      <c r="AH440" s="100">
        <f>IF(AN440&lt;1,SUMIFS('5th Cycle APR Raw Data-Final'!$Q$3:$Q$1977,'5th Cycle APR Raw Data-Final'!$A$3:$A$1977,'SB35 Determination Data'!$K440,'5th Cycle APR Raw Data-Final'!$T$3:$T$1977,"&gt;="&amp;'SB35 Determination Data'!$F440,'5th Cycle APR Raw Data-Final'!$T$3:$T$1977,"&lt;"&amp;E440),SUMIFS('5th Cycle APR Raw Data-Final'!$Q$3:$Q$1977,'5th Cycle APR Raw Data-Final'!$A$3:$A$1977,'SB35 Determination Data'!$K440,'5th Cycle APR Raw Data-Final'!$T$3:$T$1977,"&gt;="&amp;'SB35 Determination Data'!$F440,'5th Cycle APR Raw Data-Final'!$T$3:$T$1977,"&lt;="&amp;G440))</f>
        <v>221</v>
      </c>
      <c r="AI440" s="100">
        <f t="shared" si="219"/>
        <v>0</v>
      </c>
      <c r="AJ440" s="112">
        <f t="shared" si="220"/>
        <v>1.5899280575539569</v>
      </c>
      <c r="AK440" s="100">
        <f>VLOOKUP(K440,'5th Cycle APR Raw Data-Final'!$A$3:$R$1977,18,FALSE)</f>
        <v>324</v>
      </c>
      <c r="AL440" s="100">
        <f>IF(AN440&lt;1,SUMIFS('5th Cycle APR Raw Data-Final'!$S$3:$S$1977,'5th Cycle APR Raw Data-Final'!$A$3:$A$1977,'SB35 Determination Data'!$K440,'5th Cycle APR Raw Data-Final'!$T$3:$T$1977,"&gt;="&amp;'SB35 Determination Data'!$F440,'5th Cycle APR Raw Data-Final'!$T$3:$T$1977,"&lt;"&amp;E440),SUMIFS('5th Cycle APR Raw Data-Final'!$S$3:$S$1977,'5th Cycle APR Raw Data-Final'!$A$3:$A$1977,'SB35 Determination Data'!$K440,'5th Cycle APR Raw Data-Final'!$T$3:$T$1977,"&gt;="&amp;'SB35 Determination Data'!$F440,'5th Cycle APR Raw Data-Final'!$T$3:$T$1977,"&lt;="&amp;G440))</f>
        <v>222</v>
      </c>
      <c r="AM440" s="100">
        <f t="shared" si="221"/>
        <v>184</v>
      </c>
      <c r="AN440" s="114">
        <f t="shared" si="222"/>
        <v>0.5</v>
      </c>
      <c r="AO440" s="2" t="str">
        <f t="shared" si="223"/>
        <v>NO</v>
      </c>
      <c r="AP440" s="2" t="str">
        <f t="shared" si="224"/>
        <v>YES</v>
      </c>
      <c r="AQ440" s="2" t="str">
        <f t="shared" si="225"/>
        <v>NO</v>
      </c>
      <c r="AR440" s="124" t="str">
        <f>VLOOKUP(K440,'2018Submitted'!$A$2:$C$540,3,FALSE)</f>
        <v>Successful</v>
      </c>
      <c r="AS440" s="2" t="str">
        <f t="shared" si="226"/>
        <v>NO</v>
      </c>
      <c r="AT440" s="2" t="str">
        <f t="shared" si="227"/>
        <v>YES</v>
      </c>
    </row>
    <row r="441" spans="1:46" x14ac:dyDescent="0.2">
      <c r="A441" s="2" t="s">
        <v>55</v>
      </c>
      <c r="B441" s="2" t="str">
        <f t="shared" si="228"/>
        <v>SANTA MARIA</v>
      </c>
      <c r="C441" s="71">
        <f t="shared" si="201"/>
        <v>0.5</v>
      </c>
      <c r="D441" s="72">
        <f t="shared" si="202"/>
        <v>8</v>
      </c>
      <c r="E441" s="99">
        <f t="shared" si="203"/>
        <v>2019</v>
      </c>
      <c r="F441" s="99">
        <f t="shared" si="204"/>
        <v>2015</v>
      </c>
      <c r="G441" s="99">
        <f t="shared" si="205"/>
        <v>2022</v>
      </c>
      <c r="H441" s="2" t="str">
        <f t="shared" si="206"/>
        <v>02/15/2015</v>
      </c>
      <c r="I441" s="2" t="str">
        <f t="shared" si="207"/>
        <v>02/15/2023</v>
      </c>
      <c r="J441" s="2" t="s">
        <v>56</v>
      </c>
      <c r="K441" s="113" t="s">
        <v>284</v>
      </c>
      <c r="L441" s="100">
        <f>VLOOKUP(K441,'5th Cycle APR Raw Data-Final'!$A$3:$P$1977,6,FALSE)</f>
        <v>985</v>
      </c>
      <c r="M441" s="100">
        <f>IF(AN441&lt;1,SUMIFS('5th Cycle APR Raw Data-Final'!G$3:G$1977,'5th Cycle APR Raw Data-Final'!$A$3:$A$1977,'SB35 Determination Data'!$K441,'5th Cycle APR Raw Data-Final'!$T$3:$T$1977,"&gt;="&amp;'SB35 Determination Data'!$F441,'5th Cycle APR Raw Data-Final'!$T$3:$T$1977,"&lt;"&amp;E441),SUMIFS('5th Cycle APR Raw Data-Final'!G$3:G$1977,'5th Cycle APR Raw Data-Final'!$A$3:$A$1977,'SB35 Determination Data'!$K441,'5th Cycle APR Raw Data-Final'!$T$3:$T$1977,"&gt;="&amp;'SB35 Determination Data'!$F441,'5th Cycle APR Raw Data-Final'!$T$3:$T$1977,"&lt;="&amp;G441))</f>
        <v>27</v>
      </c>
      <c r="N441" s="100">
        <f>IF(AN441&lt;1,SUMIFS('5th Cycle APR Raw Data-Final'!H$3:H$1977,'5th Cycle APR Raw Data-Final'!$A$3:$A$1977,'SB35 Determination Data'!$K441,'5th Cycle APR Raw Data-Final'!$T$3:$T$1977,"&gt;="&amp;'SB35 Determination Data'!$F441,'5th Cycle APR Raw Data-Final'!$T$3:$T$1977,"&lt;"&amp;E441),SUMIFS('5th Cycle APR Raw Data-Final'!H$3:H$1977,'5th Cycle APR Raw Data-Final'!$A$3:$A$1977,'SB35 Determination Data'!$K441,'5th Cycle APR Raw Data-Final'!$T$3:$T$1977,"&gt;="&amp;'SB35 Determination Data'!$F441,'5th Cycle APR Raw Data-Final'!$T$3:$T$1977,"&lt;="&amp;G441))</f>
        <v>27</v>
      </c>
      <c r="O441" s="100">
        <f>IF(AN441&lt;1,SUMIFS('5th Cycle APR Raw Data-Final'!I$3:I$1977,'5th Cycle APR Raw Data-Final'!$A$3:$A$1977,'SB35 Determination Data'!$K441,'5th Cycle APR Raw Data-Final'!$T$3:$T$1977,"&gt;="&amp;'SB35 Determination Data'!$F441,'5th Cycle APR Raw Data-Final'!$T$3:$T$1977,"&lt;"&amp;E441),SUMIFS('5th Cycle APR Raw Data-Final'!I$3:I$1977,'5th Cycle APR Raw Data-Final'!$A$3:$A$1977,'SB35 Determination Data'!$K441,'5th Cycle APR Raw Data-Final'!$T$3:$T$1977,"&gt;="&amp;'SB35 Determination Data'!$F441,'5th Cycle APR Raw Data-Final'!$T$3:$T$1977,"&lt;="&amp;G441))</f>
        <v>0</v>
      </c>
      <c r="P441" s="100">
        <f t="shared" si="208"/>
        <v>958</v>
      </c>
      <c r="Q441" s="112">
        <f t="shared" si="209"/>
        <v>2.7411167512690356E-2</v>
      </c>
      <c r="R441" s="101">
        <f t="shared" si="210"/>
        <v>493</v>
      </c>
      <c r="S441" s="101">
        <f t="shared" si="211"/>
        <v>0</v>
      </c>
      <c r="T441" s="100">
        <f>VLOOKUP(K441,'5th Cycle APR Raw Data-Final'!$A$3:$P$1977,10,FALSE)</f>
        <v>656</v>
      </c>
      <c r="U441" s="100">
        <f>IF(AN441&lt;1,SUMIFS('5th Cycle APR Raw Data-Final'!K$3:K$1977,'5th Cycle APR Raw Data-Final'!$A$3:$A$1977,'SB35 Determination Data'!$K441,'5th Cycle APR Raw Data-Final'!$T$3:$T$1977,"&gt;="&amp;'SB35 Determination Data'!$F441,'5th Cycle APR Raw Data-Final'!$T$3:$T$1977,"&lt;"&amp;E441),SUMIFS('5th Cycle APR Raw Data-Final'!K$3:K$1977,'5th Cycle APR Raw Data-Final'!$A$3:$A$1977,'SB35 Determination Data'!$K441,'5th Cycle APR Raw Data-Final'!$T$3:$T$1977,"&gt;="&amp;'SB35 Determination Data'!$F441,'5th Cycle APR Raw Data-Final'!$T$3:$T$1977,"&lt;="&amp;G441))</f>
        <v>167</v>
      </c>
      <c r="V441" s="100">
        <f>IF(AN441&lt;1,SUMIFS('5th Cycle APR Raw Data-Final'!L$3:L$1977,'5th Cycle APR Raw Data-Final'!$A$3:$A$1977,'SB35 Determination Data'!$K441,'5th Cycle APR Raw Data-Final'!$T$3:$T$1977,"&gt;="&amp;'SB35 Determination Data'!$F441,'5th Cycle APR Raw Data-Final'!$T$3:$T$1977,"&lt;"&amp;E441),SUMIFS('5th Cycle APR Raw Data-Final'!L$3:L$1977,'5th Cycle APR Raw Data-Final'!$A$3:$A$1977,'SB35 Determination Data'!$K441,'5th Cycle APR Raw Data-Final'!$T$3:$T$1977,"&gt;="&amp;'SB35 Determination Data'!$F441,'5th Cycle APR Raw Data-Final'!$T$3:$T$1977,"&lt;="&amp;G441))</f>
        <v>137</v>
      </c>
      <c r="W441" s="100">
        <f>IF(AN441&lt;1,SUMIFS('5th Cycle APR Raw Data-Final'!M$3:M$1977,'5th Cycle APR Raw Data-Final'!$A$3:$A$1977,'SB35 Determination Data'!$K441,'5th Cycle APR Raw Data-Final'!$T$3:$T$1977,"&gt;="&amp;'SB35 Determination Data'!$F441,'5th Cycle APR Raw Data-Final'!$T$3:$T$1977,"&lt;"&amp;E441),SUMIFS('5th Cycle APR Raw Data-Final'!M$3:M$1977,'5th Cycle APR Raw Data-Final'!$A$3:$A$1977,'SB35 Determination Data'!$K441,'5th Cycle APR Raw Data-Final'!$T$3:$T$1977,"&gt;="&amp;'SB35 Determination Data'!$F441,'5th Cycle APR Raw Data-Final'!$T$3:$T$1977,"&lt;="&amp;G441))</f>
        <v>30</v>
      </c>
      <c r="X441" s="100">
        <f t="shared" si="212"/>
        <v>489</v>
      </c>
      <c r="Y441" s="100">
        <f t="shared" si="213"/>
        <v>167</v>
      </c>
      <c r="Z441" s="100">
        <f t="shared" si="214"/>
        <v>489</v>
      </c>
      <c r="AA441" s="112">
        <f t="shared" si="215"/>
        <v>0.25457317073170732</v>
      </c>
      <c r="AB441" s="112">
        <f t="shared" si="216"/>
        <v>0.25457317073170732</v>
      </c>
      <c r="AC441" s="100">
        <f>VLOOKUP(K441,'5th Cycle APR Raw Data-Final'!$A$3:$P$1977,14,FALSE)</f>
        <v>730</v>
      </c>
      <c r="AD441" s="100">
        <f>IF(AN441&lt;1,SUMIFS('5th Cycle APR Raw Data-Final'!$O$3:$O$1977,'5th Cycle APR Raw Data-Final'!$A$3:$A$1977,'SB35 Determination Data'!$K441,'5th Cycle APR Raw Data-Final'!$T$3:$T$1977,"&gt;="&amp;'SB35 Determination Data'!$F441,'5th Cycle APR Raw Data-Final'!$T$3:$T$1977,"&lt;"&amp;E441),SUMIFS('5th Cycle APR Raw Data-Final'!$O$3:$O$1977,'5th Cycle APR Raw Data-Final'!$A$3:$A$1977,'SB35 Determination Data'!$K441,'5th Cycle APR Raw Data-Final'!$T$3:$T$1977,"&gt;="&amp;'SB35 Determination Data'!$F441,'5th Cycle APR Raw Data-Final'!$T$3:$T$1977,"&lt;="&amp;G441))</f>
        <v>691</v>
      </c>
      <c r="AE441" s="100">
        <f t="shared" si="217"/>
        <v>39</v>
      </c>
      <c r="AF441" s="112">
        <f t="shared" si="218"/>
        <v>0.94657534246575348</v>
      </c>
      <c r="AG441" s="100">
        <f>VLOOKUP(K441,'5th Cycle APR Raw Data-Final'!$A$3:$P$1977,16,FALSE)</f>
        <v>1731</v>
      </c>
      <c r="AH441" s="100">
        <f>IF(AN441&lt;1,SUMIFS('5th Cycle APR Raw Data-Final'!$Q$3:$Q$1977,'5th Cycle APR Raw Data-Final'!$A$3:$A$1977,'SB35 Determination Data'!$K441,'5th Cycle APR Raw Data-Final'!$T$3:$T$1977,"&gt;="&amp;'SB35 Determination Data'!$F441,'5th Cycle APR Raw Data-Final'!$T$3:$T$1977,"&lt;"&amp;E441),SUMIFS('5th Cycle APR Raw Data-Final'!$Q$3:$Q$1977,'5th Cycle APR Raw Data-Final'!$A$3:$A$1977,'SB35 Determination Data'!$K441,'5th Cycle APR Raw Data-Final'!$T$3:$T$1977,"&gt;="&amp;'SB35 Determination Data'!$F441,'5th Cycle APR Raw Data-Final'!$T$3:$T$1977,"&lt;="&amp;G441))</f>
        <v>518</v>
      </c>
      <c r="AI441" s="100">
        <f t="shared" si="219"/>
        <v>1213</v>
      </c>
      <c r="AJ441" s="112">
        <f t="shared" si="220"/>
        <v>0.29924898902368574</v>
      </c>
      <c r="AK441" s="100">
        <f>VLOOKUP(K441,'5th Cycle APR Raw Data-Final'!$A$3:$R$1977,18,FALSE)</f>
        <v>4102</v>
      </c>
      <c r="AL441" s="100">
        <f>IF(AN441&lt;1,SUMIFS('5th Cycle APR Raw Data-Final'!$S$3:$S$1977,'5th Cycle APR Raw Data-Final'!$A$3:$A$1977,'SB35 Determination Data'!$K441,'5th Cycle APR Raw Data-Final'!$T$3:$T$1977,"&gt;="&amp;'SB35 Determination Data'!$F441,'5th Cycle APR Raw Data-Final'!$T$3:$T$1977,"&lt;"&amp;E441),SUMIFS('5th Cycle APR Raw Data-Final'!$S$3:$S$1977,'5th Cycle APR Raw Data-Final'!$A$3:$A$1977,'SB35 Determination Data'!$K441,'5th Cycle APR Raw Data-Final'!$T$3:$T$1977,"&gt;="&amp;'SB35 Determination Data'!$F441,'5th Cycle APR Raw Data-Final'!$T$3:$T$1977,"&lt;="&amp;G441))</f>
        <v>1403</v>
      </c>
      <c r="AM441" s="100">
        <f t="shared" si="221"/>
        <v>2699</v>
      </c>
      <c r="AN441" s="114">
        <f t="shared" si="222"/>
        <v>0.5</v>
      </c>
      <c r="AO441" s="2" t="str">
        <f t="shared" si="223"/>
        <v>YES</v>
      </c>
      <c r="AP441" s="2" t="str">
        <f t="shared" si="224"/>
        <v>NO</v>
      </c>
      <c r="AQ441" s="2" t="str">
        <f t="shared" si="225"/>
        <v>NO</v>
      </c>
      <c r="AR441" s="124" t="str">
        <f>VLOOKUP(K441,'2018Submitted'!$A$2:$C$540,3,FALSE)</f>
        <v>Successful</v>
      </c>
      <c r="AS441" s="2" t="str">
        <f t="shared" si="226"/>
        <v>NO</v>
      </c>
      <c r="AT441" s="2" t="str">
        <f t="shared" si="227"/>
        <v>NO</v>
      </c>
    </row>
    <row r="442" spans="1:46" x14ac:dyDescent="0.2">
      <c r="A442" s="2" t="s">
        <v>5</v>
      </c>
      <c r="B442" s="2" t="str">
        <f t="shared" si="228"/>
        <v>SANTA MONICA</v>
      </c>
      <c r="C442" s="71">
        <f t="shared" si="201"/>
        <v>0.625</v>
      </c>
      <c r="D442" s="72">
        <f t="shared" si="202"/>
        <v>8</v>
      </c>
      <c r="E442" s="99">
        <f t="shared" si="203"/>
        <v>2018</v>
      </c>
      <c r="F442" s="99">
        <f t="shared" si="204"/>
        <v>2014</v>
      </c>
      <c r="G442" s="99" t="str">
        <f t="shared" si="205"/>
        <v>2021</v>
      </c>
      <c r="H442" s="2" t="str">
        <f t="shared" si="206"/>
        <v>10/15/2013</v>
      </c>
      <c r="I442" s="2" t="str">
        <f t="shared" si="207"/>
        <v>10/15/2021</v>
      </c>
      <c r="J442" s="2" t="s">
        <v>3</v>
      </c>
      <c r="K442" s="113" t="s">
        <v>1021</v>
      </c>
      <c r="L442" s="100">
        <f>VLOOKUP(K442,'5th Cycle APR Raw Data-Final'!$A$3:$P$1977,6,FALSE)</f>
        <v>428</v>
      </c>
      <c r="M442" s="100">
        <f>IF(AN442&lt;1,SUMIFS('5th Cycle APR Raw Data-Final'!G$3:G$1977,'5th Cycle APR Raw Data-Final'!$A$3:$A$1977,'SB35 Determination Data'!$K442,'5th Cycle APR Raw Data-Final'!$T$3:$T$1977,"&gt;="&amp;'SB35 Determination Data'!$F442,'5th Cycle APR Raw Data-Final'!$T$3:$T$1977,"&lt;"&amp;E442),SUMIFS('5th Cycle APR Raw Data-Final'!G$3:G$1977,'5th Cycle APR Raw Data-Final'!$A$3:$A$1977,'SB35 Determination Data'!$K442,'5th Cycle APR Raw Data-Final'!$T$3:$T$1977,"&gt;="&amp;'SB35 Determination Data'!$F442,'5th Cycle APR Raw Data-Final'!$T$3:$T$1977,"&lt;="&amp;G442))</f>
        <v>303</v>
      </c>
      <c r="N442" s="100">
        <f>IF(AN442&lt;1,SUMIFS('5th Cycle APR Raw Data-Final'!H$3:H$1977,'5th Cycle APR Raw Data-Final'!$A$3:$A$1977,'SB35 Determination Data'!$K442,'5th Cycle APR Raw Data-Final'!$T$3:$T$1977,"&gt;="&amp;'SB35 Determination Data'!$F442,'5th Cycle APR Raw Data-Final'!$T$3:$T$1977,"&lt;"&amp;E442),SUMIFS('5th Cycle APR Raw Data-Final'!H$3:H$1977,'5th Cycle APR Raw Data-Final'!$A$3:$A$1977,'SB35 Determination Data'!$K442,'5th Cycle APR Raw Data-Final'!$T$3:$T$1977,"&gt;="&amp;'SB35 Determination Data'!$F442,'5th Cycle APR Raw Data-Final'!$T$3:$T$1977,"&lt;="&amp;G442))</f>
        <v>303</v>
      </c>
      <c r="O442" s="100">
        <f>IF(AN442&lt;1,SUMIFS('5th Cycle APR Raw Data-Final'!I$3:I$1977,'5th Cycle APR Raw Data-Final'!$A$3:$A$1977,'SB35 Determination Data'!$K442,'5th Cycle APR Raw Data-Final'!$T$3:$T$1977,"&gt;="&amp;'SB35 Determination Data'!$F442,'5th Cycle APR Raw Data-Final'!$T$3:$T$1977,"&lt;"&amp;E442),SUMIFS('5th Cycle APR Raw Data-Final'!I$3:I$1977,'5th Cycle APR Raw Data-Final'!$A$3:$A$1977,'SB35 Determination Data'!$K442,'5th Cycle APR Raw Data-Final'!$T$3:$T$1977,"&gt;="&amp;'SB35 Determination Data'!$F442,'5th Cycle APR Raw Data-Final'!$T$3:$T$1977,"&lt;="&amp;G442))</f>
        <v>0</v>
      </c>
      <c r="P442" s="100">
        <f t="shared" si="208"/>
        <v>125</v>
      </c>
      <c r="Q442" s="112">
        <f t="shared" si="209"/>
        <v>0.70794392523364491</v>
      </c>
      <c r="R442" s="101">
        <f t="shared" si="210"/>
        <v>214</v>
      </c>
      <c r="S442" s="101">
        <f t="shared" si="211"/>
        <v>89</v>
      </c>
      <c r="T442" s="100">
        <f>VLOOKUP(K442,'5th Cycle APR Raw Data-Final'!$A$3:$P$1977,10,FALSE)</f>
        <v>263</v>
      </c>
      <c r="U442" s="100">
        <f>IF(AN442&lt;1,SUMIFS('5th Cycle APR Raw Data-Final'!K$3:K$1977,'5th Cycle APR Raw Data-Final'!$A$3:$A$1977,'SB35 Determination Data'!$K442,'5th Cycle APR Raw Data-Final'!$T$3:$T$1977,"&gt;="&amp;'SB35 Determination Data'!$F442,'5th Cycle APR Raw Data-Final'!$T$3:$T$1977,"&lt;"&amp;E442),SUMIFS('5th Cycle APR Raw Data-Final'!K$3:K$1977,'5th Cycle APR Raw Data-Final'!$A$3:$A$1977,'SB35 Determination Data'!$K442,'5th Cycle APR Raw Data-Final'!$T$3:$T$1977,"&gt;="&amp;'SB35 Determination Data'!$F442,'5th Cycle APR Raw Data-Final'!$T$3:$T$1977,"&lt;="&amp;G442))</f>
        <v>124</v>
      </c>
      <c r="V442" s="100">
        <f>IF(AN442&lt;1,SUMIFS('5th Cycle APR Raw Data-Final'!L$3:L$1977,'5th Cycle APR Raw Data-Final'!$A$3:$A$1977,'SB35 Determination Data'!$K442,'5th Cycle APR Raw Data-Final'!$T$3:$T$1977,"&gt;="&amp;'SB35 Determination Data'!$F442,'5th Cycle APR Raw Data-Final'!$T$3:$T$1977,"&lt;"&amp;E442),SUMIFS('5th Cycle APR Raw Data-Final'!L$3:L$1977,'5th Cycle APR Raw Data-Final'!$A$3:$A$1977,'SB35 Determination Data'!$K442,'5th Cycle APR Raw Data-Final'!$T$3:$T$1977,"&gt;="&amp;'SB35 Determination Data'!$F442,'5th Cycle APR Raw Data-Final'!$T$3:$T$1977,"&lt;="&amp;G442))</f>
        <v>124</v>
      </c>
      <c r="W442" s="100">
        <f>IF(AN442&lt;1,SUMIFS('5th Cycle APR Raw Data-Final'!M$3:M$1977,'5th Cycle APR Raw Data-Final'!$A$3:$A$1977,'SB35 Determination Data'!$K442,'5th Cycle APR Raw Data-Final'!$T$3:$T$1977,"&gt;="&amp;'SB35 Determination Data'!$F442,'5th Cycle APR Raw Data-Final'!$T$3:$T$1977,"&lt;"&amp;E442),SUMIFS('5th Cycle APR Raw Data-Final'!M$3:M$1977,'5th Cycle APR Raw Data-Final'!$A$3:$A$1977,'SB35 Determination Data'!$K442,'5th Cycle APR Raw Data-Final'!$T$3:$T$1977,"&gt;="&amp;'SB35 Determination Data'!$F442,'5th Cycle APR Raw Data-Final'!$T$3:$T$1977,"&lt;="&amp;G442))</f>
        <v>0</v>
      </c>
      <c r="X442" s="100">
        <f t="shared" si="212"/>
        <v>139</v>
      </c>
      <c r="Y442" s="100">
        <f t="shared" si="213"/>
        <v>213</v>
      </c>
      <c r="Z442" s="100">
        <f t="shared" si="214"/>
        <v>50</v>
      </c>
      <c r="AA442" s="112">
        <f t="shared" si="215"/>
        <v>0.47148288973384028</v>
      </c>
      <c r="AB442" s="112">
        <f t="shared" si="216"/>
        <v>0.8098859315589354</v>
      </c>
      <c r="AC442" s="100">
        <f>VLOOKUP(K442,'5th Cycle APR Raw Data-Final'!$A$3:$P$1977,14,FALSE)</f>
        <v>283</v>
      </c>
      <c r="AD442" s="100">
        <f>IF(AN442&lt;1,SUMIFS('5th Cycle APR Raw Data-Final'!$O$3:$O$1977,'5th Cycle APR Raw Data-Final'!$A$3:$A$1977,'SB35 Determination Data'!$K442,'5th Cycle APR Raw Data-Final'!$T$3:$T$1977,"&gt;="&amp;'SB35 Determination Data'!$F442,'5th Cycle APR Raw Data-Final'!$T$3:$T$1977,"&lt;"&amp;E442),SUMIFS('5th Cycle APR Raw Data-Final'!$O$3:$O$1977,'5th Cycle APR Raw Data-Final'!$A$3:$A$1977,'SB35 Determination Data'!$K442,'5th Cycle APR Raw Data-Final'!$T$3:$T$1977,"&gt;="&amp;'SB35 Determination Data'!$F442,'5th Cycle APR Raw Data-Final'!$T$3:$T$1977,"&lt;="&amp;G442))</f>
        <v>26</v>
      </c>
      <c r="AE442" s="100">
        <f t="shared" si="217"/>
        <v>257</v>
      </c>
      <c r="AF442" s="112">
        <f t="shared" si="218"/>
        <v>9.187279151943463E-2</v>
      </c>
      <c r="AG442" s="100">
        <f>VLOOKUP(K442,'5th Cycle APR Raw Data-Final'!$A$3:$P$1977,16,FALSE)</f>
        <v>700</v>
      </c>
      <c r="AH442" s="100">
        <f>IF(AN442&lt;1,SUMIFS('5th Cycle APR Raw Data-Final'!$Q$3:$Q$1977,'5th Cycle APR Raw Data-Final'!$A$3:$A$1977,'SB35 Determination Data'!$K442,'5th Cycle APR Raw Data-Final'!$T$3:$T$1977,"&gt;="&amp;'SB35 Determination Data'!$F442,'5th Cycle APR Raw Data-Final'!$T$3:$T$1977,"&lt;"&amp;E442),SUMIFS('5th Cycle APR Raw Data-Final'!$Q$3:$Q$1977,'5th Cycle APR Raw Data-Final'!$A$3:$A$1977,'SB35 Determination Data'!$K442,'5th Cycle APR Raw Data-Final'!$T$3:$T$1977,"&gt;="&amp;'SB35 Determination Data'!$F442,'5th Cycle APR Raw Data-Final'!$T$3:$T$1977,"&lt;="&amp;G442))</f>
        <v>1222</v>
      </c>
      <c r="AI442" s="100">
        <f t="shared" si="219"/>
        <v>0</v>
      </c>
      <c r="AJ442" s="112">
        <f t="shared" si="220"/>
        <v>1.7457142857142858</v>
      </c>
      <c r="AK442" s="100">
        <f>VLOOKUP(K442,'5th Cycle APR Raw Data-Final'!$A$3:$R$1977,18,FALSE)</f>
        <v>1674</v>
      </c>
      <c r="AL442" s="100">
        <f>IF(AN442&lt;1,SUMIFS('5th Cycle APR Raw Data-Final'!$S$3:$S$1977,'5th Cycle APR Raw Data-Final'!$A$3:$A$1977,'SB35 Determination Data'!$K442,'5th Cycle APR Raw Data-Final'!$T$3:$T$1977,"&gt;="&amp;'SB35 Determination Data'!$F442,'5th Cycle APR Raw Data-Final'!$T$3:$T$1977,"&lt;"&amp;E442),SUMIFS('5th Cycle APR Raw Data-Final'!$S$3:$S$1977,'5th Cycle APR Raw Data-Final'!$A$3:$A$1977,'SB35 Determination Data'!$K442,'5th Cycle APR Raw Data-Final'!$T$3:$T$1977,"&gt;="&amp;'SB35 Determination Data'!$F442,'5th Cycle APR Raw Data-Final'!$T$3:$T$1977,"&lt;="&amp;G442))</f>
        <v>1675</v>
      </c>
      <c r="AM442" s="100">
        <f t="shared" si="221"/>
        <v>521</v>
      </c>
      <c r="AN442" s="114">
        <f t="shared" si="222"/>
        <v>0.5</v>
      </c>
      <c r="AO442" s="2" t="str">
        <f t="shared" si="223"/>
        <v>NO</v>
      </c>
      <c r="AP442" s="2" t="str">
        <f t="shared" si="224"/>
        <v>NO</v>
      </c>
      <c r="AQ442" s="2" t="str">
        <f t="shared" si="225"/>
        <v>YES</v>
      </c>
      <c r="AR442" s="124" t="str">
        <f>VLOOKUP(K442,'2018Submitted'!$A$2:$C$540,3,FALSE)</f>
        <v>Successful</v>
      </c>
      <c r="AS442" s="2" t="str">
        <f t="shared" si="226"/>
        <v>YES</v>
      </c>
      <c r="AT442" s="2" t="str">
        <f t="shared" si="227"/>
        <v>NO</v>
      </c>
    </row>
    <row r="443" spans="1:46" x14ac:dyDescent="0.2">
      <c r="A443" s="2" t="s">
        <v>61</v>
      </c>
      <c r="B443" s="2" t="str">
        <f t="shared" si="228"/>
        <v>SANTA PAULA</v>
      </c>
      <c r="C443" s="71">
        <f t="shared" si="201"/>
        <v>0.625</v>
      </c>
      <c r="D443" s="72">
        <f t="shared" si="202"/>
        <v>8</v>
      </c>
      <c r="E443" s="99">
        <f t="shared" si="203"/>
        <v>2018</v>
      </c>
      <c r="F443" s="99">
        <f t="shared" si="204"/>
        <v>2014</v>
      </c>
      <c r="G443" s="99" t="str">
        <f t="shared" si="205"/>
        <v>2021</v>
      </c>
      <c r="H443" s="2" t="str">
        <f t="shared" si="206"/>
        <v>10/15/2013</v>
      </c>
      <c r="I443" s="2" t="str">
        <f t="shared" si="207"/>
        <v>10/15/2021</v>
      </c>
      <c r="J443" s="2" t="s">
        <v>3</v>
      </c>
      <c r="K443" s="113" t="s">
        <v>1141</v>
      </c>
      <c r="L443" s="100">
        <f>VLOOKUP(K443,'5th Cycle APR Raw Data-Final'!$A$3:$P$1977,6,FALSE)</f>
        <v>288</v>
      </c>
      <c r="M443" s="100">
        <f>IF(AN443&lt;1,SUMIFS('5th Cycle APR Raw Data-Final'!G$3:G$1977,'5th Cycle APR Raw Data-Final'!$A$3:$A$1977,'SB35 Determination Data'!$K443,'5th Cycle APR Raw Data-Final'!$T$3:$T$1977,"&gt;="&amp;'SB35 Determination Data'!$F443,'5th Cycle APR Raw Data-Final'!$T$3:$T$1977,"&lt;"&amp;E443),SUMIFS('5th Cycle APR Raw Data-Final'!G$3:G$1977,'5th Cycle APR Raw Data-Final'!$A$3:$A$1977,'SB35 Determination Data'!$K443,'5th Cycle APR Raw Data-Final'!$T$3:$T$1977,"&gt;="&amp;'SB35 Determination Data'!$F443,'5th Cycle APR Raw Data-Final'!$T$3:$T$1977,"&lt;="&amp;G443))</f>
        <v>0</v>
      </c>
      <c r="N443" s="100">
        <f>IF(AN443&lt;1,SUMIFS('5th Cycle APR Raw Data-Final'!H$3:H$1977,'5th Cycle APR Raw Data-Final'!$A$3:$A$1977,'SB35 Determination Data'!$K443,'5th Cycle APR Raw Data-Final'!$T$3:$T$1977,"&gt;="&amp;'SB35 Determination Data'!$F443,'5th Cycle APR Raw Data-Final'!$T$3:$T$1977,"&lt;"&amp;E443),SUMIFS('5th Cycle APR Raw Data-Final'!H$3:H$1977,'5th Cycle APR Raw Data-Final'!$A$3:$A$1977,'SB35 Determination Data'!$K443,'5th Cycle APR Raw Data-Final'!$T$3:$T$1977,"&gt;="&amp;'SB35 Determination Data'!$F443,'5th Cycle APR Raw Data-Final'!$T$3:$T$1977,"&lt;="&amp;G443))</f>
        <v>0</v>
      </c>
      <c r="O443" s="100">
        <f>IF(AN443&lt;1,SUMIFS('5th Cycle APR Raw Data-Final'!I$3:I$1977,'5th Cycle APR Raw Data-Final'!$A$3:$A$1977,'SB35 Determination Data'!$K443,'5th Cycle APR Raw Data-Final'!$T$3:$T$1977,"&gt;="&amp;'SB35 Determination Data'!$F443,'5th Cycle APR Raw Data-Final'!$T$3:$T$1977,"&lt;"&amp;E443),SUMIFS('5th Cycle APR Raw Data-Final'!I$3:I$1977,'5th Cycle APR Raw Data-Final'!$A$3:$A$1977,'SB35 Determination Data'!$K443,'5th Cycle APR Raw Data-Final'!$T$3:$T$1977,"&gt;="&amp;'SB35 Determination Data'!$F443,'5th Cycle APR Raw Data-Final'!$T$3:$T$1977,"&lt;="&amp;G443))</f>
        <v>0</v>
      </c>
      <c r="P443" s="100">
        <f t="shared" si="208"/>
        <v>288</v>
      </c>
      <c r="Q443" s="112">
        <f t="shared" si="209"/>
        <v>0</v>
      </c>
      <c r="R443" s="101">
        <f t="shared" si="210"/>
        <v>144</v>
      </c>
      <c r="S443" s="101">
        <f t="shared" si="211"/>
        <v>0</v>
      </c>
      <c r="T443" s="100">
        <f>VLOOKUP(K443,'5th Cycle APR Raw Data-Final'!$A$3:$P$1977,10,FALSE)</f>
        <v>201</v>
      </c>
      <c r="U443" s="100">
        <f>IF(AN443&lt;1,SUMIFS('5th Cycle APR Raw Data-Final'!K$3:K$1977,'5th Cycle APR Raw Data-Final'!$A$3:$A$1977,'SB35 Determination Data'!$K443,'5th Cycle APR Raw Data-Final'!$T$3:$T$1977,"&gt;="&amp;'SB35 Determination Data'!$F443,'5th Cycle APR Raw Data-Final'!$T$3:$T$1977,"&lt;"&amp;E443),SUMIFS('5th Cycle APR Raw Data-Final'!K$3:K$1977,'5th Cycle APR Raw Data-Final'!$A$3:$A$1977,'SB35 Determination Data'!$K443,'5th Cycle APR Raw Data-Final'!$T$3:$T$1977,"&gt;="&amp;'SB35 Determination Data'!$F443,'5th Cycle APR Raw Data-Final'!$T$3:$T$1977,"&lt;="&amp;G443))</f>
        <v>10</v>
      </c>
      <c r="V443" s="100">
        <f>IF(AN443&lt;1,SUMIFS('5th Cycle APR Raw Data-Final'!L$3:L$1977,'5th Cycle APR Raw Data-Final'!$A$3:$A$1977,'SB35 Determination Data'!$K443,'5th Cycle APR Raw Data-Final'!$T$3:$T$1977,"&gt;="&amp;'SB35 Determination Data'!$F443,'5th Cycle APR Raw Data-Final'!$T$3:$T$1977,"&lt;"&amp;E443),SUMIFS('5th Cycle APR Raw Data-Final'!L$3:L$1977,'5th Cycle APR Raw Data-Final'!$A$3:$A$1977,'SB35 Determination Data'!$K443,'5th Cycle APR Raw Data-Final'!$T$3:$T$1977,"&gt;="&amp;'SB35 Determination Data'!$F443,'5th Cycle APR Raw Data-Final'!$T$3:$T$1977,"&lt;="&amp;G443))</f>
        <v>10</v>
      </c>
      <c r="W443" s="100">
        <f>IF(AN443&lt;1,SUMIFS('5th Cycle APR Raw Data-Final'!M$3:M$1977,'5th Cycle APR Raw Data-Final'!$A$3:$A$1977,'SB35 Determination Data'!$K443,'5th Cycle APR Raw Data-Final'!$T$3:$T$1977,"&gt;="&amp;'SB35 Determination Data'!$F443,'5th Cycle APR Raw Data-Final'!$T$3:$T$1977,"&lt;"&amp;E443),SUMIFS('5th Cycle APR Raw Data-Final'!M$3:M$1977,'5th Cycle APR Raw Data-Final'!$A$3:$A$1977,'SB35 Determination Data'!$K443,'5th Cycle APR Raw Data-Final'!$T$3:$T$1977,"&gt;="&amp;'SB35 Determination Data'!$F443,'5th Cycle APR Raw Data-Final'!$T$3:$T$1977,"&lt;="&amp;G443))</f>
        <v>0</v>
      </c>
      <c r="X443" s="100">
        <f t="shared" si="212"/>
        <v>191</v>
      </c>
      <c r="Y443" s="100">
        <f t="shared" si="213"/>
        <v>10</v>
      </c>
      <c r="Z443" s="100">
        <f t="shared" si="214"/>
        <v>191</v>
      </c>
      <c r="AA443" s="112">
        <f t="shared" si="215"/>
        <v>4.975124378109453E-2</v>
      </c>
      <c r="AB443" s="112">
        <f t="shared" si="216"/>
        <v>4.975124378109453E-2</v>
      </c>
      <c r="AC443" s="100">
        <f>VLOOKUP(K443,'5th Cycle APR Raw Data-Final'!$A$3:$P$1977,14,FALSE)</f>
        <v>241</v>
      </c>
      <c r="AD443" s="100">
        <f>IF(AN443&lt;1,SUMIFS('5th Cycle APR Raw Data-Final'!$O$3:$O$1977,'5th Cycle APR Raw Data-Final'!$A$3:$A$1977,'SB35 Determination Data'!$K443,'5th Cycle APR Raw Data-Final'!$T$3:$T$1977,"&gt;="&amp;'SB35 Determination Data'!$F443,'5th Cycle APR Raw Data-Final'!$T$3:$T$1977,"&lt;"&amp;E443),SUMIFS('5th Cycle APR Raw Data-Final'!$O$3:$O$1977,'5th Cycle APR Raw Data-Final'!$A$3:$A$1977,'SB35 Determination Data'!$K443,'5th Cycle APR Raw Data-Final'!$T$3:$T$1977,"&gt;="&amp;'SB35 Determination Data'!$F443,'5th Cycle APR Raw Data-Final'!$T$3:$T$1977,"&lt;="&amp;G443))</f>
        <v>6</v>
      </c>
      <c r="AE443" s="100">
        <f t="shared" si="217"/>
        <v>235</v>
      </c>
      <c r="AF443" s="112">
        <f t="shared" si="218"/>
        <v>2.4896265560165973E-2</v>
      </c>
      <c r="AG443" s="100">
        <f>VLOOKUP(K443,'5th Cycle APR Raw Data-Final'!$A$3:$P$1977,16,FALSE)</f>
        <v>555</v>
      </c>
      <c r="AH443" s="100">
        <f>IF(AN443&lt;1,SUMIFS('5th Cycle APR Raw Data-Final'!$Q$3:$Q$1977,'5th Cycle APR Raw Data-Final'!$A$3:$A$1977,'SB35 Determination Data'!$K443,'5th Cycle APR Raw Data-Final'!$T$3:$T$1977,"&gt;="&amp;'SB35 Determination Data'!$F443,'5th Cycle APR Raw Data-Final'!$T$3:$T$1977,"&lt;"&amp;E443),SUMIFS('5th Cycle APR Raw Data-Final'!$Q$3:$Q$1977,'5th Cycle APR Raw Data-Final'!$A$3:$A$1977,'SB35 Determination Data'!$K443,'5th Cycle APR Raw Data-Final'!$T$3:$T$1977,"&gt;="&amp;'SB35 Determination Data'!$F443,'5th Cycle APR Raw Data-Final'!$T$3:$T$1977,"&lt;="&amp;G443))</f>
        <v>1</v>
      </c>
      <c r="AI443" s="100">
        <f t="shared" si="219"/>
        <v>554</v>
      </c>
      <c r="AJ443" s="112">
        <f t="shared" si="220"/>
        <v>1.8018018018018018E-3</v>
      </c>
      <c r="AK443" s="100">
        <f>VLOOKUP(K443,'5th Cycle APR Raw Data-Final'!$A$3:$R$1977,18,FALSE)</f>
        <v>1285</v>
      </c>
      <c r="AL443" s="100">
        <f>IF(AN443&lt;1,SUMIFS('5th Cycle APR Raw Data-Final'!$S$3:$S$1977,'5th Cycle APR Raw Data-Final'!$A$3:$A$1977,'SB35 Determination Data'!$K443,'5th Cycle APR Raw Data-Final'!$T$3:$T$1977,"&gt;="&amp;'SB35 Determination Data'!$F443,'5th Cycle APR Raw Data-Final'!$T$3:$T$1977,"&lt;"&amp;E443),SUMIFS('5th Cycle APR Raw Data-Final'!$S$3:$S$1977,'5th Cycle APR Raw Data-Final'!$A$3:$A$1977,'SB35 Determination Data'!$K443,'5th Cycle APR Raw Data-Final'!$T$3:$T$1977,"&gt;="&amp;'SB35 Determination Data'!$F443,'5th Cycle APR Raw Data-Final'!$T$3:$T$1977,"&lt;="&amp;G443))</f>
        <v>17</v>
      </c>
      <c r="AM443" s="100">
        <f t="shared" si="221"/>
        <v>1268</v>
      </c>
      <c r="AN443" s="114">
        <f t="shared" si="222"/>
        <v>0.5</v>
      </c>
      <c r="AO443" s="2" t="str">
        <f t="shared" si="223"/>
        <v>YES</v>
      </c>
      <c r="AP443" s="2" t="str">
        <f t="shared" si="224"/>
        <v>NO</v>
      </c>
      <c r="AQ443" s="2" t="str">
        <f t="shared" si="225"/>
        <v>NO</v>
      </c>
      <c r="AR443" s="124" t="str">
        <f>VLOOKUP(K443,'2018Submitted'!$A$2:$C$540,3,FALSE)</f>
        <v>Successful</v>
      </c>
      <c r="AS443" s="2" t="str">
        <f t="shared" si="226"/>
        <v>NO</v>
      </c>
      <c r="AT443" s="2" t="str">
        <f t="shared" si="227"/>
        <v>NO</v>
      </c>
    </row>
    <row r="444" spans="1:46" x14ac:dyDescent="0.2">
      <c r="A444" s="2" t="s">
        <v>81</v>
      </c>
      <c r="B444" s="2" t="str">
        <f t="shared" si="228"/>
        <v>SANTA ROSA</v>
      </c>
      <c r="C444" s="71">
        <f t="shared" si="201"/>
        <v>0.5</v>
      </c>
      <c r="D444" s="72">
        <f t="shared" si="202"/>
        <v>8</v>
      </c>
      <c r="E444" s="99">
        <f t="shared" si="203"/>
        <v>2019</v>
      </c>
      <c r="F444" s="99">
        <f t="shared" si="204"/>
        <v>2015</v>
      </c>
      <c r="G444" s="99">
        <f t="shared" si="205"/>
        <v>2022</v>
      </c>
      <c r="H444" s="2" t="str">
        <f t="shared" si="206"/>
        <v>01/31/2015</v>
      </c>
      <c r="I444" s="2" t="str">
        <f t="shared" si="207"/>
        <v>01/31/2023</v>
      </c>
      <c r="J444" s="2" t="s">
        <v>8</v>
      </c>
      <c r="K444" s="113" t="s">
        <v>285</v>
      </c>
      <c r="L444" s="100">
        <f>VLOOKUP(K444,'5th Cycle APR Raw Data-Final'!$A$3:$P$1977,6,FALSE)</f>
        <v>1041</v>
      </c>
      <c r="M444" s="100">
        <f>IF(AN444&lt;1,SUMIFS('5th Cycle APR Raw Data-Final'!G$3:G$1977,'5th Cycle APR Raw Data-Final'!$A$3:$A$1977,'SB35 Determination Data'!$K444,'5th Cycle APR Raw Data-Final'!$T$3:$T$1977,"&gt;="&amp;'SB35 Determination Data'!$F444,'5th Cycle APR Raw Data-Final'!$T$3:$T$1977,"&lt;"&amp;E444),SUMIFS('5th Cycle APR Raw Data-Final'!G$3:G$1977,'5th Cycle APR Raw Data-Final'!$A$3:$A$1977,'SB35 Determination Data'!$K444,'5th Cycle APR Raw Data-Final'!$T$3:$T$1977,"&gt;="&amp;'SB35 Determination Data'!$F444,'5th Cycle APR Raw Data-Final'!$T$3:$T$1977,"&lt;="&amp;G444))</f>
        <v>105</v>
      </c>
      <c r="N444" s="100">
        <f>IF(AN444&lt;1,SUMIFS('5th Cycle APR Raw Data-Final'!H$3:H$1977,'5th Cycle APR Raw Data-Final'!$A$3:$A$1977,'SB35 Determination Data'!$K444,'5th Cycle APR Raw Data-Final'!$T$3:$T$1977,"&gt;="&amp;'SB35 Determination Data'!$F444,'5th Cycle APR Raw Data-Final'!$T$3:$T$1977,"&lt;"&amp;E444),SUMIFS('5th Cycle APR Raw Data-Final'!H$3:H$1977,'5th Cycle APR Raw Data-Final'!$A$3:$A$1977,'SB35 Determination Data'!$K444,'5th Cycle APR Raw Data-Final'!$T$3:$T$1977,"&gt;="&amp;'SB35 Determination Data'!$F444,'5th Cycle APR Raw Data-Final'!$T$3:$T$1977,"&lt;="&amp;G444))</f>
        <v>105</v>
      </c>
      <c r="O444" s="100">
        <f>IF(AN444&lt;1,SUMIFS('5th Cycle APR Raw Data-Final'!I$3:I$1977,'5th Cycle APR Raw Data-Final'!$A$3:$A$1977,'SB35 Determination Data'!$K444,'5th Cycle APR Raw Data-Final'!$T$3:$T$1977,"&gt;="&amp;'SB35 Determination Data'!$F444,'5th Cycle APR Raw Data-Final'!$T$3:$T$1977,"&lt;"&amp;E444),SUMIFS('5th Cycle APR Raw Data-Final'!I$3:I$1977,'5th Cycle APR Raw Data-Final'!$A$3:$A$1977,'SB35 Determination Data'!$K444,'5th Cycle APR Raw Data-Final'!$T$3:$T$1977,"&gt;="&amp;'SB35 Determination Data'!$F444,'5th Cycle APR Raw Data-Final'!$T$3:$T$1977,"&lt;="&amp;G444))</f>
        <v>0</v>
      </c>
      <c r="P444" s="100">
        <f t="shared" si="208"/>
        <v>936</v>
      </c>
      <c r="Q444" s="112">
        <f t="shared" si="209"/>
        <v>0.10086455331412104</v>
      </c>
      <c r="R444" s="101">
        <f t="shared" si="210"/>
        <v>521</v>
      </c>
      <c r="S444" s="101">
        <f t="shared" si="211"/>
        <v>0</v>
      </c>
      <c r="T444" s="100">
        <f>VLOOKUP(K444,'5th Cycle APR Raw Data-Final'!$A$3:$P$1977,10,FALSE)</f>
        <v>671</v>
      </c>
      <c r="U444" s="100">
        <f>IF(AN444&lt;1,SUMIFS('5th Cycle APR Raw Data-Final'!K$3:K$1977,'5th Cycle APR Raw Data-Final'!$A$3:$A$1977,'SB35 Determination Data'!$K444,'5th Cycle APR Raw Data-Final'!$T$3:$T$1977,"&gt;="&amp;'SB35 Determination Data'!$F444,'5th Cycle APR Raw Data-Final'!$T$3:$T$1977,"&lt;"&amp;E444),SUMIFS('5th Cycle APR Raw Data-Final'!K$3:K$1977,'5th Cycle APR Raw Data-Final'!$A$3:$A$1977,'SB35 Determination Data'!$K444,'5th Cycle APR Raw Data-Final'!$T$3:$T$1977,"&gt;="&amp;'SB35 Determination Data'!$F444,'5th Cycle APR Raw Data-Final'!$T$3:$T$1977,"&lt;="&amp;G444))</f>
        <v>139</v>
      </c>
      <c r="V444" s="100">
        <f>IF(AN444&lt;1,SUMIFS('5th Cycle APR Raw Data-Final'!L$3:L$1977,'5th Cycle APR Raw Data-Final'!$A$3:$A$1977,'SB35 Determination Data'!$K444,'5th Cycle APR Raw Data-Final'!$T$3:$T$1977,"&gt;="&amp;'SB35 Determination Data'!$F444,'5th Cycle APR Raw Data-Final'!$T$3:$T$1977,"&lt;"&amp;E444),SUMIFS('5th Cycle APR Raw Data-Final'!L$3:L$1977,'5th Cycle APR Raw Data-Final'!$A$3:$A$1977,'SB35 Determination Data'!$K444,'5th Cycle APR Raw Data-Final'!$T$3:$T$1977,"&gt;="&amp;'SB35 Determination Data'!$F444,'5th Cycle APR Raw Data-Final'!$T$3:$T$1977,"&lt;="&amp;G444))</f>
        <v>139</v>
      </c>
      <c r="W444" s="100">
        <f>IF(AN444&lt;1,SUMIFS('5th Cycle APR Raw Data-Final'!M$3:M$1977,'5th Cycle APR Raw Data-Final'!$A$3:$A$1977,'SB35 Determination Data'!$K444,'5th Cycle APR Raw Data-Final'!$T$3:$T$1977,"&gt;="&amp;'SB35 Determination Data'!$F444,'5th Cycle APR Raw Data-Final'!$T$3:$T$1977,"&lt;"&amp;E444),SUMIFS('5th Cycle APR Raw Data-Final'!M$3:M$1977,'5th Cycle APR Raw Data-Final'!$A$3:$A$1977,'SB35 Determination Data'!$K444,'5th Cycle APR Raw Data-Final'!$T$3:$T$1977,"&gt;="&amp;'SB35 Determination Data'!$F444,'5th Cycle APR Raw Data-Final'!$T$3:$T$1977,"&lt;="&amp;G444))</f>
        <v>0</v>
      </c>
      <c r="X444" s="100">
        <f t="shared" si="212"/>
        <v>532</v>
      </c>
      <c r="Y444" s="100">
        <f t="shared" si="213"/>
        <v>139</v>
      </c>
      <c r="Z444" s="100">
        <f t="shared" si="214"/>
        <v>532</v>
      </c>
      <c r="AA444" s="112">
        <f t="shared" si="215"/>
        <v>0.20715350223546944</v>
      </c>
      <c r="AB444" s="112">
        <f t="shared" si="216"/>
        <v>0.20715350223546944</v>
      </c>
      <c r="AC444" s="100">
        <f>VLOOKUP(K444,'5th Cycle APR Raw Data-Final'!$A$3:$P$1977,14,FALSE)</f>
        <v>759</v>
      </c>
      <c r="AD444" s="100">
        <f>IF(AN444&lt;1,SUMIFS('5th Cycle APR Raw Data-Final'!$O$3:$O$1977,'5th Cycle APR Raw Data-Final'!$A$3:$A$1977,'SB35 Determination Data'!$K444,'5th Cycle APR Raw Data-Final'!$T$3:$T$1977,"&gt;="&amp;'SB35 Determination Data'!$F444,'5th Cycle APR Raw Data-Final'!$T$3:$T$1977,"&lt;"&amp;E444),SUMIFS('5th Cycle APR Raw Data-Final'!$O$3:$O$1977,'5th Cycle APR Raw Data-Final'!$A$3:$A$1977,'SB35 Determination Data'!$K444,'5th Cycle APR Raw Data-Final'!$T$3:$T$1977,"&gt;="&amp;'SB35 Determination Data'!$F444,'5th Cycle APR Raw Data-Final'!$T$3:$T$1977,"&lt;="&amp;G444))</f>
        <v>50</v>
      </c>
      <c r="AE444" s="100">
        <f t="shared" si="217"/>
        <v>709</v>
      </c>
      <c r="AF444" s="112">
        <f t="shared" si="218"/>
        <v>6.5876152832674575E-2</v>
      </c>
      <c r="AG444" s="100">
        <f>VLOOKUP(K444,'5th Cycle APR Raw Data-Final'!$A$3:$P$1977,16,FALSE)</f>
        <v>2612</v>
      </c>
      <c r="AH444" s="100">
        <f>IF(AN444&lt;1,SUMIFS('5th Cycle APR Raw Data-Final'!$Q$3:$Q$1977,'5th Cycle APR Raw Data-Final'!$A$3:$A$1977,'SB35 Determination Data'!$K444,'5th Cycle APR Raw Data-Final'!$T$3:$T$1977,"&gt;="&amp;'SB35 Determination Data'!$F444,'5th Cycle APR Raw Data-Final'!$T$3:$T$1977,"&lt;"&amp;E444),SUMIFS('5th Cycle APR Raw Data-Final'!$Q$3:$Q$1977,'5th Cycle APR Raw Data-Final'!$A$3:$A$1977,'SB35 Determination Data'!$K444,'5th Cycle APR Raw Data-Final'!$T$3:$T$1977,"&gt;="&amp;'SB35 Determination Data'!$F444,'5th Cycle APR Raw Data-Final'!$T$3:$T$1977,"&lt;="&amp;G444))</f>
        <v>732</v>
      </c>
      <c r="AI444" s="100">
        <f t="shared" si="219"/>
        <v>1880</v>
      </c>
      <c r="AJ444" s="112">
        <f t="shared" si="220"/>
        <v>0.28024502297090353</v>
      </c>
      <c r="AK444" s="100">
        <f>VLOOKUP(K444,'5th Cycle APR Raw Data-Final'!$A$3:$R$1977,18,FALSE)</f>
        <v>5083</v>
      </c>
      <c r="AL444" s="100">
        <f>IF(AN444&lt;1,SUMIFS('5th Cycle APR Raw Data-Final'!$S$3:$S$1977,'5th Cycle APR Raw Data-Final'!$A$3:$A$1977,'SB35 Determination Data'!$K444,'5th Cycle APR Raw Data-Final'!$T$3:$T$1977,"&gt;="&amp;'SB35 Determination Data'!$F444,'5th Cycle APR Raw Data-Final'!$T$3:$T$1977,"&lt;"&amp;E444),SUMIFS('5th Cycle APR Raw Data-Final'!$S$3:$S$1977,'5th Cycle APR Raw Data-Final'!$A$3:$A$1977,'SB35 Determination Data'!$K444,'5th Cycle APR Raw Data-Final'!$T$3:$T$1977,"&gt;="&amp;'SB35 Determination Data'!$F444,'5th Cycle APR Raw Data-Final'!$T$3:$T$1977,"&lt;="&amp;G444))</f>
        <v>1026</v>
      </c>
      <c r="AM444" s="100">
        <f t="shared" si="221"/>
        <v>4057</v>
      </c>
      <c r="AN444" s="114">
        <f t="shared" si="222"/>
        <v>0.5</v>
      </c>
      <c r="AO444" s="2" t="str">
        <f t="shared" si="223"/>
        <v>YES</v>
      </c>
      <c r="AP444" s="2" t="str">
        <f t="shared" si="224"/>
        <v>NO</v>
      </c>
      <c r="AQ444" s="2" t="str">
        <f t="shared" si="225"/>
        <v>NO</v>
      </c>
      <c r="AR444" s="124" t="str">
        <f>VLOOKUP(K444,'2018Submitted'!$A$2:$C$540,3,FALSE)</f>
        <v>No 2018 Annual Progress Report</v>
      </c>
      <c r="AS444" s="2" t="str">
        <f t="shared" si="226"/>
        <v>NO</v>
      </c>
      <c r="AT444" s="2" t="str">
        <f t="shared" si="227"/>
        <v>NO</v>
      </c>
    </row>
    <row r="445" spans="1:46" x14ac:dyDescent="0.2">
      <c r="A445" s="2" t="s">
        <v>66</v>
      </c>
      <c r="B445" s="2" t="str">
        <f t="shared" si="228"/>
        <v>SANTEE</v>
      </c>
      <c r="C445" s="71">
        <f t="shared" si="201"/>
        <v>0.75</v>
      </c>
      <c r="D445" s="72">
        <f t="shared" si="202"/>
        <v>8</v>
      </c>
      <c r="E445" s="99">
        <f t="shared" si="203"/>
        <v>2017</v>
      </c>
      <c r="F445" s="99">
        <f t="shared" si="204"/>
        <v>2013</v>
      </c>
      <c r="G445" s="99">
        <f t="shared" si="205"/>
        <v>2020</v>
      </c>
      <c r="H445" s="2" t="str">
        <f t="shared" si="206"/>
        <v>04/30/2013</v>
      </c>
      <c r="I445" s="2" t="str">
        <f t="shared" si="207"/>
        <v>04/30/2021</v>
      </c>
      <c r="J445" s="2" t="s">
        <v>67</v>
      </c>
      <c r="K445" s="113" t="s">
        <v>286</v>
      </c>
      <c r="L445" s="100">
        <f>VLOOKUP(K445,'5th Cycle APR Raw Data-Final'!$A$3:$P$1977,6,FALSE)</f>
        <v>914</v>
      </c>
      <c r="M445" s="100">
        <f>IF(AN445&lt;1,SUMIFS('5th Cycle APR Raw Data-Final'!G$3:G$1977,'5th Cycle APR Raw Data-Final'!$A$3:$A$1977,'SB35 Determination Data'!$K445,'5th Cycle APR Raw Data-Final'!$T$3:$T$1977,"&gt;="&amp;'SB35 Determination Data'!$F445,'5th Cycle APR Raw Data-Final'!$T$3:$T$1977,"&lt;"&amp;E445),SUMIFS('5th Cycle APR Raw Data-Final'!G$3:G$1977,'5th Cycle APR Raw Data-Final'!$A$3:$A$1977,'SB35 Determination Data'!$K445,'5th Cycle APR Raw Data-Final'!$T$3:$T$1977,"&gt;="&amp;'SB35 Determination Data'!$F445,'5th Cycle APR Raw Data-Final'!$T$3:$T$1977,"&lt;="&amp;G445))</f>
        <v>10</v>
      </c>
      <c r="N445" s="100">
        <f>IF(AN445&lt;1,SUMIFS('5th Cycle APR Raw Data-Final'!H$3:H$1977,'5th Cycle APR Raw Data-Final'!$A$3:$A$1977,'SB35 Determination Data'!$K445,'5th Cycle APR Raw Data-Final'!$T$3:$T$1977,"&gt;="&amp;'SB35 Determination Data'!$F445,'5th Cycle APR Raw Data-Final'!$T$3:$T$1977,"&lt;"&amp;E445),SUMIFS('5th Cycle APR Raw Data-Final'!H$3:H$1977,'5th Cycle APR Raw Data-Final'!$A$3:$A$1977,'SB35 Determination Data'!$K445,'5th Cycle APR Raw Data-Final'!$T$3:$T$1977,"&gt;="&amp;'SB35 Determination Data'!$F445,'5th Cycle APR Raw Data-Final'!$T$3:$T$1977,"&lt;="&amp;G445))</f>
        <v>10</v>
      </c>
      <c r="O445" s="100">
        <f>IF(AN445&lt;1,SUMIFS('5th Cycle APR Raw Data-Final'!I$3:I$1977,'5th Cycle APR Raw Data-Final'!$A$3:$A$1977,'SB35 Determination Data'!$K445,'5th Cycle APR Raw Data-Final'!$T$3:$T$1977,"&gt;="&amp;'SB35 Determination Data'!$F445,'5th Cycle APR Raw Data-Final'!$T$3:$T$1977,"&lt;"&amp;E445),SUMIFS('5th Cycle APR Raw Data-Final'!I$3:I$1977,'5th Cycle APR Raw Data-Final'!$A$3:$A$1977,'SB35 Determination Data'!$K445,'5th Cycle APR Raw Data-Final'!$T$3:$T$1977,"&gt;="&amp;'SB35 Determination Data'!$F445,'5th Cycle APR Raw Data-Final'!$T$3:$T$1977,"&lt;="&amp;G445))</f>
        <v>0</v>
      </c>
      <c r="P445" s="100">
        <f t="shared" si="208"/>
        <v>904</v>
      </c>
      <c r="Q445" s="112">
        <f t="shared" si="209"/>
        <v>1.0940919037199124E-2</v>
      </c>
      <c r="R445" s="101">
        <f t="shared" si="210"/>
        <v>457</v>
      </c>
      <c r="S445" s="101">
        <f t="shared" si="211"/>
        <v>0</v>
      </c>
      <c r="T445" s="100">
        <f>VLOOKUP(K445,'5th Cycle APR Raw Data-Final'!$A$3:$P$1977,10,FALSE)</f>
        <v>694</v>
      </c>
      <c r="U445" s="100">
        <f>IF(AN445&lt;1,SUMIFS('5th Cycle APR Raw Data-Final'!K$3:K$1977,'5th Cycle APR Raw Data-Final'!$A$3:$A$1977,'SB35 Determination Data'!$K445,'5th Cycle APR Raw Data-Final'!$T$3:$T$1977,"&gt;="&amp;'SB35 Determination Data'!$F445,'5th Cycle APR Raw Data-Final'!$T$3:$T$1977,"&lt;"&amp;E445),SUMIFS('5th Cycle APR Raw Data-Final'!K$3:K$1977,'5th Cycle APR Raw Data-Final'!$A$3:$A$1977,'SB35 Determination Data'!$K445,'5th Cycle APR Raw Data-Final'!$T$3:$T$1977,"&gt;="&amp;'SB35 Determination Data'!$F445,'5th Cycle APR Raw Data-Final'!$T$3:$T$1977,"&lt;="&amp;G445))</f>
        <v>43</v>
      </c>
      <c r="V445" s="100">
        <f>IF(AN445&lt;1,SUMIFS('5th Cycle APR Raw Data-Final'!L$3:L$1977,'5th Cycle APR Raw Data-Final'!$A$3:$A$1977,'SB35 Determination Data'!$K445,'5th Cycle APR Raw Data-Final'!$T$3:$T$1977,"&gt;="&amp;'SB35 Determination Data'!$F445,'5th Cycle APR Raw Data-Final'!$T$3:$T$1977,"&lt;"&amp;E445),SUMIFS('5th Cycle APR Raw Data-Final'!L$3:L$1977,'5th Cycle APR Raw Data-Final'!$A$3:$A$1977,'SB35 Determination Data'!$K445,'5th Cycle APR Raw Data-Final'!$T$3:$T$1977,"&gt;="&amp;'SB35 Determination Data'!$F445,'5th Cycle APR Raw Data-Final'!$T$3:$T$1977,"&lt;="&amp;G445))</f>
        <v>37</v>
      </c>
      <c r="W445" s="100">
        <f>IF(AN445&lt;1,SUMIFS('5th Cycle APR Raw Data-Final'!M$3:M$1977,'5th Cycle APR Raw Data-Final'!$A$3:$A$1977,'SB35 Determination Data'!$K445,'5th Cycle APR Raw Data-Final'!$T$3:$T$1977,"&gt;="&amp;'SB35 Determination Data'!$F445,'5th Cycle APR Raw Data-Final'!$T$3:$T$1977,"&lt;"&amp;E445),SUMIFS('5th Cycle APR Raw Data-Final'!M$3:M$1977,'5th Cycle APR Raw Data-Final'!$A$3:$A$1977,'SB35 Determination Data'!$K445,'5th Cycle APR Raw Data-Final'!$T$3:$T$1977,"&gt;="&amp;'SB35 Determination Data'!$F445,'5th Cycle APR Raw Data-Final'!$T$3:$T$1977,"&lt;="&amp;G445))</f>
        <v>6</v>
      </c>
      <c r="X445" s="100">
        <f t="shared" si="212"/>
        <v>651</v>
      </c>
      <c r="Y445" s="100">
        <f t="shared" si="213"/>
        <v>43</v>
      </c>
      <c r="Z445" s="100">
        <f t="shared" si="214"/>
        <v>651</v>
      </c>
      <c r="AA445" s="112">
        <f t="shared" si="215"/>
        <v>6.1959654178674349E-2</v>
      </c>
      <c r="AB445" s="112">
        <f t="shared" si="216"/>
        <v>6.1959654178674349E-2</v>
      </c>
      <c r="AC445" s="100">
        <f>VLOOKUP(K445,'5th Cycle APR Raw Data-Final'!$A$3:$P$1977,14,FALSE)</f>
        <v>642</v>
      </c>
      <c r="AD445" s="100">
        <f>IF(AN445&lt;1,SUMIFS('5th Cycle APR Raw Data-Final'!$O$3:$O$1977,'5th Cycle APR Raw Data-Final'!$A$3:$A$1977,'SB35 Determination Data'!$K445,'5th Cycle APR Raw Data-Final'!$T$3:$T$1977,"&gt;="&amp;'SB35 Determination Data'!$F445,'5th Cycle APR Raw Data-Final'!$T$3:$T$1977,"&lt;"&amp;E445),SUMIFS('5th Cycle APR Raw Data-Final'!$O$3:$O$1977,'5th Cycle APR Raw Data-Final'!$A$3:$A$1977,'SB35 Determination Data'!$K445,'5th Cycle APR Raw Data-Final'!$T$3:$T$1977,"&gt;="&amp;'SB35 Determination Data'!$F445,'5th Cycle APR Raw Data-Final'!$T$3:$T$1977,"&lt;="&amp;G445))</f>
        <v>80</v>
      </c>
      <c r="AE445" s="100">
        <f t="shared" si="217"/>
        <v>562</v>
      </c>
      <c r="AF445" s="112">
        <f t="shared" si="218"/>
        <v>0.12461059190031153</v>
      </c>
      <c r="AG445" s="100">
        <f>VLOOKUP(K445,'5th Cycle APR Raw Data-Final'!$A$3:$P$1977,16,FALSE)</f>
        <v>1410</v>
      </c>
      <c r="AH445" s="100">
        <f>IF(AN445&lt;1,SUMIFS('5th Cycle APR Raw Data-Final'!$Q$3:$Q$1977,'5th Cycle APR Raw Data-Final'!$A$3:$A$1977,'SB35 Determination Data'!$K445,'5th Cycle APR Raw Data-Final'!$T$3:$T$1977,"&gt;="&amp;'SB35 Determination Data'!$F445,'5th Cycle APR Raw Data-Final'!$T$3:$T$1977,"&lt;"&amp;E445),SUMIFS('5th Cycle APR Raw Data-Final'!$Q$3:$Q$1977,'5th Cycle APR Raw Data-Final'!$A$3:$A$1977,'SB35 Determination Data'!$K445,'5th Cycle APR Raw Data-Final'!$T$3:$T$1977,"&gt;="&amp;'SB35 Determination Data'!$F445,'5th Cycle APR Raw Data-Final'!$T$3:$T$1977,"&lt;="&amp;G445))</f>
        <v>598</v>
      </c>
      <c r="AI445" s="100">
        <f t="shared" si="219"/>
        <v>812</v>
      </c>
      <c r="AJ445" s="112">
        <f t="shared" si="220"/>
        <v>0.42411347517730497</v>
      </c>
      <c r="AK445" s="100">
        <f>VLOOKUP(K445,'5th Cycle APR Raw Data-Final'!$A$3:$R$1977,18,FALSE)</f>
        <v>3660</v>
      </c>
      <c r="AL445" s="100">
        <f>IF(AN445&lt;1,SUMIFS('5th Cycle APR Raw Data-Final'!$S$3:$S$1977,'5th Cycle APR Raw Data-Final'!$A$3:$A$1977,'SB35 Determination Data'!$K445,'5th Cycle APR Raw Data-Final'!$T$3:$T$1977,"&gt;="&amp;'SB35 Determination Data'!$F445,'5th Cycle APR Raw Data-Final'!$T$3:$T$1977,"&lt;"&amp;E445),SUMIFS('5th Cycle APR Raw Data-Final'!$S$3:$S$1977,'5th Cycle APR Raw Data-Final'!$A$3:$A$1977,'SB35 Determination Data'!$K445,'5th Cycle APR Raw Data-Final'!$T$3:$T$1977,"&gt;="&amp;'SB35 Determination Data'!$F445,'5th Cycle APR Raw Data-Final'!$T$3:$T$1977,"&lt;="&amp;G445))</f>
        <v>731</v>
      </c>
      <c r="AM445" s="100">
        <f t="shared" si="221"/>
        <v>2929</v>
      </c>
      <c r="AN445" s="114">
        <f t="shared" si="222"/>
        <v>0.5</v>
      </c>
      <c r="AO445" s="2" t="str">
        <f t="shared" si="223"/>
        <v>YES</v>
      </c>
      <c r="AP445" s="2" t="str">
        <f t="shared" si="224"/>
        <v>NO</v>
      </c>
      <c r="AQ445" s="2" t="str">
        <f t="shared" si="225"/>
        <v>NO</v>
      </c>
      <c r="AR445" s="124" t="str">
        <f>VLOOKUP(K445,'2018Submitted'!$A$2:$C$540,3,FALSE)</f>
        <v>Successful</v>
      </c>
      <c r="AS445" s="2" t="str">
        <f t="shared" si="226"/>
        <v>NO</v>
      </c>
      <c r="AT445" s="2" t="str">
        <f t="shared" si="227"/>
        <v>NO</v>
      </c>
    </row>
    <row r="446" spans="1:46" x14ac:dyDescent="0.2">
      <c r="A446" s="2" t="s">
        <v>62</v>
      </c>
      <c r="B446" s="2" t="str">
        <f t="shared" si="228"/>
        <v>SARATOGA</v>
      </c>
      <c r="C446" s="71">
        <f t="shared" si="201"/>
        <v>0.5</v>
      </c>
      <c r="D446" s="72">
        <f t="shared" si="202"/>
        <v>8</v>
      </c>
      <c r="E446" s="99">
        <f t="shared" si="203"/>
        <v>2019</v>
      </c>
      <c r="F446" s="99">
        <f t="shared" si="204"/>
        <v>2015</v>
      </c>
      <c r="G446" s="99">
        <f t="shared" si="205"/>
        <v>2022</v>
      </c>
      <c r="H446" s="2" t="str">
        <f t="shared" si="206"/>
        <v>01/31/2015</v>
      </c>
      <c r="I446" s="2" t="str">
        <f t="shared" si="207"/>
        <v>01/31/2023</v>
      </c>
      <c r="J446" s="2" t="s">
        <v>8</v>
      </c>
      <c r="K446" s="113" t="s">
        <v>1017</v>
      </c>
      <c r="L446" s="100">
        <f>VLOOKUP(K446,'5th Cycle APR Raw Data-Final'!$A$3:$P$1977,6,FALSE)</f>
        <v>147</v>
      </c>
      <c r="M446" s="100">
        <f>IF(AN446&lt;1,SUMIFS('5th Cycle APR Raw Data-Final'!G$3:G$1977,'5th Cycle APR Raw Data-Final'!$A$3:$A$1977,'SB35 Determination Data'!$K446,'5th Cycle APR Raw Data-Final'!$T$3:$T$1977,"&gt;="&amp;'SB35 Determination Data'!$F446,'5th Cycle APR Raw Data-Final'!$T$3:$T$1977,"&lt;"&amp;E446),SUMIFS('5th Cycle APR Raw Data-Final'!G$3:G$1977,'5th Cycle APR Raw Data-Final'!$A$3:$A$1977,'SB35 Determination Data'!$K446,'5th Cycle APR Raw Data-Final'!$T$3:$T$1977,"&gt;="&amp;'SB35 Determination Data'!$F446,'5th Cycle APR Raw Data-Final'!$T$3:$T$1977,"&lt;="&amp;G446))</f>
        <v>0</v>
      </c>
      <c r="N446" s="100">
        <f>IF(AN446&lt;1,SUMIFS('5th Cycle APR Raw Data-Final'!H$3:H$1977,'5th Cycle APR Raw Data-Final'!$A$3:$A$1977,'SB35 Determination Data'!$K446,'5th Cycle APR Raw Data-Final'!$T$3:$T$1977,"&gt;="&amp;'SB35 Determination Data'!$F446,'5th Cycle APR Raw Data-Final'!$T$3:$T$1977,"&lt;"&amp;E446),SUMIFS('5th Cycle APR Raw Data-Final'!H$3:H$1977,'5th Cycle APR Raw Data-Final'!$A$3:$A$1977,'SB35 Determination Data'!$K446,'5th Cycle APR Raw Data-Final'!$T$3:$T$1977,"&gt;="&amp;'SB35 Determination Data'!$F446,'5th Cycle APR Raw Data-Final'!$T$3:$T$1977,"&lt;="&amp;G446))</f>
        <v>0</v>
      </c>
      <c r="O446" s="100">
        <f>IF(AN446&lt;1,SUMIFS('5th Cycle APR Raw Data-Final'!I$3:I$1977,'5th Cycle APR Raw Data-Final'!$A$3:$A$1977,'SB35 Determination Data'!$K446,'5th Cycle APR Raw Data-Final'!$T$3:$T$1977,"&gt;="&amp;'SB35 Determination Data'!$F446,'5th Cycle APR Raw Data-Final'!$T$3:$T$1977,"&lt;"&amp;E446),SUMIFS('5th Cycle APR Raw Data-Final'!I$3:I$1977,'5th Cycle APR Raw Data-Final'!$A$3:$A$1977,'SB35 Determination Data'!$K446,'5th Cycle APR Raw Data-Final'!$T$3:$T$1977,"&gt;="&amp;'SB35 Determination Data'!$F446,'5th Cycle APR Raw Data-Final'!$T$3:$T$1977,"&lt;="&amp;G446))</f>
        <v>0</v>
      </c>
      <c r="P446" s="100">
        <f t="shared" si="208"/>
        <v>147</v>
      </c>
      <c r="Q446" s="112">
        <f t="shared" si="209"/>
        <v>0</v>
      </c>
      <c r="R446" s="101">
        <f t="shared" si="210"/>
        <v>74</v>
      </c>
      <c r="S446" s="101">
        <f t="shared" si="211"/>
        <v>0</v>
      </c>
      <c r="T446" s="100">
        <f>VLOOKUP(K446,'5th Cycle APR Raw Data-Final'!$A$3:$P$1977,10,FALSE)</f>
        <v>95</v>
      </c>
      <c r="U446" s="100">
        <f>IF(AN446&lt;1,SUMIFS('5th Cycle APR Raw Data-Final'!K$3:K$1977,'5th Cycle APR Raw Data-Final'!$A$3:$A$1977,'SB35 Determination Data'!$K446,'5th Cycle APR Raw Data-Final'!$T$3:$T$1977,"&gt;="&amp;'SB35 Determination Data'!$F446,'5th Cycle APR Raw Data-Final'!$T$3:$T$1977,"&lt;"&amp;E446),SUMIFS('5th Cycle APR Raw Data-Final'!K$3:K$1977,'5th Cycle APR Raw Data-Final'!$A$3:$A$1977,'SB35 Determination Data'!$K446,'5th Cycle APR Raw Data-Final'!$T$3:$T$1977,"&gt;="&amp;'SB35 Determination Data'!$F446,'5th Cycle APR Raw Data-Final'!$T$3:$T$1977,"&lt;="&amp;G446))</f>
        <v>32</v>
      </c>
      <c r="V446" s="100">
        <f>IF(AN446&lt;1,SUMIFS('5th Cycle APR Raw Data-Final'!L$3:L$1977,'5th Cycle APR Raw Data-Final'!$A$3:$A$1977,'SB35 Determination Data'!$K446,'5th Cycle APR Raw Data-Final'!$T$3:$T$1977,"&gt;="&amp;'SB35 Determination Data'!$F446,'5th Cycle APR Raw Data-Final'!$T$3:$T$1977,"&lt;"&amp;E446),SUMIFS('5th Cycle APR Raw Data-Final'!L$3:L$1977,'5th Cycle APR Raw Data-Final'!$A$3:$A$1977,'SB35 Determination Data'!$K446,'5th Cycle APR Raw Data-Final'!$T$3:$T$1977,"&gt;="&amp;'SB35 Determination Data'!$F446,'5th Cycle APR Raw Data-Final'!$T$3:$T$1977,"&lt;="&amp;G446))</f>
        <v>32</v>
      </c>
      <c r="W446" s="100">
        <f>IF(AN446&lt;1,SUMIFS('5th Cycle APR Raw Data-Final'!M$3:M$1977,'5th Cycle APR Raw Data-Final'!$A$3:$A$1977,'SB35 Determination Data'!$K446,'5th Cycle APR Raw Data-Final'!$T$3:$T$1977,"&gt;="&amp;'SB35 Determination Data'!$F446,'5th Cycle APR Raw Data-Final'!$T$3:$T$1977,"&lt;"&amp;E446),SUMIFS('5th Cycle APR Raw Data-Final'!M$3:M$1977,'5th Cycle APR Raw Data-Final'!$A$3:$A$1977,'SB35 Determination Data'!$K446,'5th Cycle APR Raw Data-Final'!$T$3:$T$1977,"&gt;="&amp;'SB35 Determination Data'!$F446,'5th Cycle APR Raw Data-Final'!$T$3:$T$1977,"&lt;="&amp;G446))</f>
        <v>0</v>
      </c>
      <c r="X446" s="100">
        <f t="shared" si="212"/>
        <v>63</v>
      </c>
      <c r="Y446" s="100">
        <f t="shared" si="213"/>
        <v>32</v>
      </c>
      <c r="Z446" s="100">
        <f t="shared" si="214"/>
        <v>63</v>
      </c>
      <c r="AA446" s="112">
        <f t="shared" si="215"/>
        <v>0.33684210526315789</v>
      </c>
      <c r="AB446" s="112">
        <f t="shared" si="216"/>
        <v>0.33684210526315789</v>
      </c>
      <c r="AC446" s="100">
        <f>VLOOKUP(K446,'5th Cycle APR Raw Data-Final'!$A$3:$P$1977,14,FALSE)</f>
        <v>104</v>
      </c>
      <c r="AD446" s="100">
        <f>IF(AN446&lt;1,SUMIFS('5th Cycle APR Raw Data-Final'!$O$3:$O$1977,'5th Cycle APR Raw Data-Final'!$A$3:$A$1977,'SB35 Determination Data'!$K446,'5th Cycle APR Raw Data-Final'!$T$3:$T$1977,"&gt;="&amp;'SB35 Determination Data'!$F446,'5th Cycle APR Raw Data-Final'!$T$3:$T$1977,"&lt;"&amp;E446),SUMIFS('5th Cycle APR Raw Data-Final'!$O$3:$O$1977,'5th Cycle APR Raw Data-Final'!$A$3:$A$1977,'SB35 Determination Data'!$K446,'5th Cycle APR Raw Data-Final'!$T$3:$T$1977,"&gt;="&amp;'SB35 Determination Data'!$F446,'5th Cycle APR Raw Data-Final'!$T$3:$T$1977,"&lt;="&amp;G446))</f>
        <v>6</v>
      </c>
      <c r="AE446" s="100">
        <f t="shared" si="217"/>
        <v>98</v>
      </c>
      <c r="AF446" s="112">
        <f t="shared" si="218"/>
        <v>5.7692307692307696E-2</v>
      </c>
      <c r="AG446" s="100">
        <f>VLOOKUP(K446,'5th Cycle APR Raw Data-Final'!$A$3:$P$1977,16,FALSE)</f>
        <v>93</v>
      </c>
      <c r="AH446" s="100">
        <f>IF(AN446&lt;1,SUMIFS('5th Cycle APR Raw Data-Final'!$Q$3:$Q$1977,'5th Cycle APR Raw Data-Final'!$A$3:$A$1977,'SB35 Determination Data'!$K446,'5th Cycle APR Raw Data-Final'!$T$3:$T$1977,"&gt;="&amp;'SB35 Determination Data'!$F446,'5th Cycle APR Raw Data-Final'!$T$3:$T$1977,"&lt;"&amp;E446),SUMIFS('5th Cycle APR Raw Data-Final'!$Q$3:$Q$1977,'5th Cycle APR Raw Data-Final'!$A$3:$A$1977,'SB35 Determination Data'!$K446,'5th Cycle APR Raw Data-Final'!$T$3:$T$1977,"&gt;="&amp;'SB35 Determination Data'!$F446,'5th Cycle APR Raw Data-Final'!$T$3:$T$1977,"&lt;="&amp;G446))</f>
        <v>19</v>
      </c>
      <c r="AI446" s="100">
        <f t="shared" si="219"/>
        <v>74</v>
      </c>
      <c r="AJ446" s="112">
        <f t="shared" si="220"/>
        <v>0.20430107526881722</v>
      </c>
      <c r="AK446" s="100">
        <f>VLOOKUP(K446,'5th Cycle APR Raw Data-Final'!$A$3:$R$1977,18,FALSE)</f>
        <v>439</v>
      </c>
      <c r="AL446" s="100">
        <f>IF(AN446&lt;1,SUMIFS('5th Cycle APR Raw Data-Final'!$S$3:$S$1977,'5th Cycle APR Raw Data-Final'!$A$3:$A$1977,'SB35 Determination Data'!$K446,'5th Cycle APR Raw Data-Final'!$T$3:$T$1977,"&gt;="&amp;'SB35 Determination Data'!$F446,'5th Cycle APR Raw Data-Final'!$T$3:$T$1977,"&lt;"&amp;E446),SUMIFS('5th Cycle APR Raw Data-Final'!$S$3:$S$1977,'5th Cycle APR Raw Data-Final'!$A$3:$A$1977,'SB35 Determination Data'!$K446,'5th Cycle APR Raw Data-Final'!$T$3:$T$1977,"&gt;="&amp;'SB35 Determination Data'!$F446,'5th Cycle APR Raw Data-Final'!$T$3:$T$1977,"&lt;="&amp;G446))</f>
        <v>57</v>
      </c>
      <c r="AM446" s="100">
        <f t="shared" si="221"/>
        <v>382</v>
      </c>
      <c r="AN446" s="114">
        <f t="shared" si="222"/>
        <v>0.5</v>
      </c>
      <c r="AO446" s="2" t="str">
        <f t="shared" si="223"/>
        <v>YES</v>
      </c>
      <c r="AP446" s="2" t="str">
        <f t="shared" si="224"/>
        <v>NO</v>
      </c>
      <c r="AQ446" s="2" t="str">
        <f t="shared" si="225"/>
        <v>NO</v>
      </c>
      <c r="AR446" s="124" t="str">
        <f>VLOOKUP(K446,'2018Submitted'!$A$2:$C$540,3,FALSE)</f>
        <v>Successful</v>
      </c>
      <c r="AS446" s="2" t="str">
        <f t="shared" si="226"/>
        <v>NO</v>
      </c>
      <c r="AT446" s="2" t="str">
        <f t="shared" si="227"/>
        <v>NO</v>
      </c>
    </row>
    <row r="447" spans="1:46" x14ac:dyDescent="0.2">
      <c r="A447" s="2" t="s">
        <v>40</v>
      </c>
      <c r="B447" s="2" t="str">
        <f t="shared" si="228"/>
        <v>SAUSALITO</v>
      </c>
      <c r="C447" s="71">
        <f t="shared" si="201"/>
        <v>0.5</v>
      </c>
      <c r="D447" s="72">
        <f t="shared" si="202"/>
        <v>8</v>
      </c>
      <c r="E447" s="99">
        <f t="shared" si="203"/>
        <v>2019</v>
      </c>
      <c r="F447" s="99">
        <f t="shared" si="204"/>
        <v>2015</v>
      </c>
      <c r="G447" s="99">
        <f t="shared" si="205"/>
        <v>2022</v>
      </c>
      <c r="H447" s="2" t="str">
        <f t="shared" si="206"/>
        <v>01/31/2015</v>
      </c>
      <c r="I447" s="2" t="str">
        <f t="shared" si="207"/>
        <v>01/31/2023</v>
      </c>
      <c r="J447" s="2" t="s">
        <v>8</v>
      </c>
      <c r="K447" s="113" t="s">
        <v>287</v>
      </c>
      <c r="L447" s="100">
        <f>VLOOKUP(K447,'5th Cycle APR Raw Data-Final'!$A$3:$P$1977,6,FALSE)</f>
        <v>26</v>
      </c>
      <c r="M447" s="100">
        <f>IF(AN447&lt;1,SUMIFS('5th Cycle APR Raw Data-Final'!G$3:G$1977,'5th Cycle APR Raw Data-Final'!$A$3:$A$1977,'SB35 Determination Data'!$K447,'5th Cycle APR Raw Data-Final'!$T$3:$T$1977,"&gt;="&amp;'SB35 Determination Data'!$F447,'5th Cycle APR Raw Data-Final'!$T$3:$T$1977,"&lt;"&amp;E447),SUMIFS('5th Cycle APR Raw Data-Final'!G$3:G$1977,'5th Cycle APR Raw Data-Final'!$A$3:$A$1977,'SB35 Determination Data'!$K447,'5th Cycle APR Raw Data-Final'!$T$3:$T$1977,"&gt;="&amp;'SB35 Determination Data'!$F447,'5th Cycle APR Raw Data-Final'!$T$3:$T$1977,"&lt;="&amp;G447))</f>
        <v>10</v>
      </c>
      <c r="N447" s="100">
        <f>IF(AN447&lt;1,SUMIFS('5th Cycle APR Raw Data-Final'!H$3:H$1977,'5th Cycle APR Raw Data-Final'!$A$3:$A$1977,'SB35 Determination Data'!$K447,'5th Cycle APR Raw Data-Final'!$T$3:$T$1977,"&gt;="&amp;'SB35 Determination Data'!$F447,'5th Cycle APR Raw Data-Final'!$T$3:$T$1977,"&lt;"&amp;E447),SUMIFS('5th Cycle APR Raw Data-Final'!H$3:H$1977,'5th Cycle APR Raw Data-Final'!$A$3:$A$1977,'SB35 Determination Data'!$K447,'5th Cycle APR Raw Data-Final'!$T$3:$T$1977,"&gt;="&amp;'SB35 Determination Data'!$F447,'5th Cycle APR Raw Data-Final'!$T$3:$T$1977,"&lt;="&amp;G447))</f>
        <v>2</v>
      </c>
      <c r="O447" s="100">
        <f>IF(AN447&lt;1,SUMIFS('5th Cycle APR Raw Data-Final'!I$3:I$1977,'5th Cycle APR Raw Data-Final'!$A$3:$A$1977,'SB35 Determination Data'!$K447,'5th Cycle APR Raw Data-Final'!$T$3:$T$1977,"&gt;="&amp;'SB35 Determination Data'!$F447,'5th Cycle APR Raw Data-Final'!$T$3:$T$1977,"&lt;"&amp;E447),SUMIFS('5th Cycle APR Raw Data-Final'!I$3:I$1977,'5th Cycle APR Raw Data-Final'!$A$3:$A$1977,'SB35 Determination Data'!$K447,'5th Cycle APR Raw Data-Final'!$T$3:$T$1977,"&gt;="&amp;'SB35 Determination Data'!$F447,'5th Cycle APR Raw Data-Final'!$T$3:$T$1977,"&lt;="&amp;G447))</f>
        <v>8</v>
      </c>
      <c r="P447" s="100">
        <f t="shared" si="208"/>
        <v>16</v>
      </c>
      <c r="Q447" s="112">
        <f t="shared" si="209"/>
        <v>0.38461538461538464</v>
      </c>
      <c r="R447" s="101">
        <f t="shared" si="210"/>
        <v>13</v>
      </c>
      <c r="S447" s="101">
        <f t="shared" si="211"/>
        <v>0</v>
      </c>
      <c r="T447" s="100">
        <f>VLOOKUP(K447,'5th Cycle APR Raw Data-Final'!$A$3:$P$1977,10,FALSE)</f>
        <v>14</v>
      </c>
      <c r="U447" s="100">
        <f>IF(AN447&lt;1,SUMIFS('5th Cycle APR Raw Data-Final'!K$3:K$1977,'5th Cycle APR Raw Data-Final'!$A$3:$A$1977,'SB35 Determination Data'!$K447,'5th Cycle APR Raw Data-Final'!$T$3:$T$1977,"&gt;="&amp;'SB35 Determination Data'!$F447,'5th Cycle APR Raw Data-Final'!$T$3:$T$1977,"&lt;"&amp;E447),SUMIFS('5th Cycle APR Raw Data-Final'!K$3:K$1977,'5th Cycle APR Raw Data-Final'!$A$3:$A$1977,'SB35 Determination Data'!$K447,'5th Cycle APR Raw Data-Final'!$T$3:$T$1977,"&gt;="&amp;'SB35 Determination Data'!$F447,'5th Cycle APR Raw Data-Final'!$T$3:$T$1977,"&lt;="&amp;G447))</f>
        <v>17</v>
      </c>
      <c r="V447" s="100">
        <f>IF(AN447&lt;1,SUMIFS('5th Cycle APR Raw Data-Final'!L$3:L$1977,'5th Cycle APR Raw Data-Final'!$A$3:$A$1977,'SB35 Determination Data'!$K447,'5th Cycle APR Raw Data-Final'!$T$3:$T$1977,"&gt;="&amp;'SB35 Determination Data'!$F447,'5th Cycle APR Raw Data-Final'!$T$3:$T$1977,"&lt;"&amp;E447),SUMIFS('5th Cycle APR Raw Data-Final'!L$3:L$1977,'5th Cycle APR Raw Data-Final'!$A$3:$A$1977,'SB35 Determination Data'!$K447,'5th Cycle APR Raw Data-Final'!$T$3:$T$1977,"&gt;="&amp;'SB35 Determination Data'!$F447,'5th Cycle APR Raw Data-Final'!$T$3:$T$1977,"&lt;="&amp;G447))</f>
        <v>1</v>
      </c>
      <c r="W447" s="100">
        <f>IF(AN447&lt;1,SUMIFS('5th Cycle APR Raw Data-Final'!M$3:M$1977,'5th Cycle APR Raw Data-Final'!$A$3:$A$1977,'SB35 Determination Data'!$K447,'5th Cycle APR Raw Data-Final'!$T$3:$T$1977,"&gt;="&amp;'SB35 Determination Data'!$F447,'5th Cycle APR Raw Data-Final'!$T$3:$T$1977,"&lt;"&amp;E447),SUMIFS('5th Cycle APR Raw Data-Final'!M$3:M$1977,'5th Cycle APR Raw Data-Final'!$A$3:$A$1977,'SB35 Determination Data'!$K447,'5th Cycle APR Raw Data-Final'!$T$3:$T$1977,"&gt;="&amp;'SB35 Determination Data'!$F447,'5th Cycle APR Raw Data-Final'!$T$3:$T$1977,"&lt;="&amp;G447))</f>
        <v>16</v>
      </c>
      <c r="X447" s="100">
        <f t="shared" si="212"/>
        <v>0</v>
      </c>
      <c r="Y447" s="100">
        <f t="shared" si="213"/>
        <v>17</v>
      </c>
      <c r="Z447" s="100">
        <f t="shared" si="214"/>
        <v>0</v>
      </c>
      <c r="AA447" s="112">
        <f t="shared" si="215"/>
        <v>1.2142857142857142</v>
      </c>
      <c r="AB447" s="112">
        <f t="shared" si="216"/>
        <v>1.2142857142857142</v>
      </c>
      <c r="AC447" s="100">
        <f>VLOOKUP(K447,'5th Cycle APR Raw Data-Final'!$A$3:$P$1977,14,FALSE)</f>
        <v>16</v>
      </c>
      <c r="AD447" s="100">
        <f>IF(AN447&lt;1,SUMIFS('5th Cycle APR Raw Data-Final'!$O$3:$O$1977,'5th Cycle APR Raw Data-Final'!$A$3:$A$1977,'SB35 Determination Data'!$K447,'5th Cycle APR Raw Data-Final'!$T$3:$T$1977,"&gt;="&amp;'SB35 Determination Data'!$F447,'5th Cycle APR Raw Data-Final'!$T$3:$T$1977,"&lt;"&amp;E447),SUMIFS('5th Cycle APR Raw Data-Final'!$O$3:$O$1977,'5th Cycle APR Raw Data-Final'!$A$3:$A$1977,'SB35 Determination Data'!$K447,'5th Cycle APR Raw Data-Final'!$T$3:$T$1977,"&gt;="&amp;'SB35 Determination Data'!$F447,'5th Cycle APR Raw Data-Final'!$T$3:$T$1977,"&lt;="&amp;G447))</f>
        <v>5</v>
      </c>
      <c r="AE447" s="100">
        <f t="shared" si="217"/>
        <v>11</v>
      </c>
      <c r="AF447" s="112">
        <f t="shared" si="218"/>
        <v>0.3125</v>
      </c>
      <c r="AG447" s="100">
        <f>VLOOKUP(K447,'5th Cycle APR Raw Data-Final'!$A$3:$P$1977,16,FALSE)</f>
        <v>23</v>
      </c>
      <c r="AH447" s="100">
        <f>IF(AN447&lt;1,SUMIFS('5th Cycle APR Raw Data-Final'!$Q$3:$Q$1977,'5th Cycle APR Raw Data-Final'!$A$3:$A$1977,'SB35 Determination Data'!$K447,'5th Cycle APR Raw Data-Final'!$T$3:$T$1977,"&gt;="&amp;'SB35 Determination Data'!$F447,'5th Cycle APR Raw Data-Final'!$T$3:$T$1977,"&lt;"&amp;E447),SUMIFS('5th Cycle APR Raw Data-Final'!$Q$3:$Q$1977,'5th Cycle APR Raw Data-Final'!$A$3:$A$1977,'SB35 Determination Data'!$K447,'5th Cycle APR Raw Data-Final'!$T$3:$T$1977,"&gt;="&amp;'SB35 Determination Data'!$F447,'5th Cycle APR Raw Data-Final'!$T$3:$T$1977,"&lt;="&amp;G447))</f>
        <v>7</v>
      </c>
      <c r="AI447" s="100">
        <f t="shared" si="219"/>
        <v>16</v>
      </c>
      <c r="AJ447" s="112">
        <f t="shared" si="220"/>
        <v>0.30434782608695654</v>
      </c>
      <c r="AK447" s="100">
        <f>VLOOKUP(K447,'5th Cycle APR Raw Data-Final'!$A$3:$R$1977,18,FALSE)</f>
        <v>79</v>
      </c>
      <c r="AL447" s="100">
        <f>IF(AN447&lt;1,SUMIFS('5th Cycle APR Raw Data-Final'!$S$3:$S$1977,'5th Cycle APR Raw Data-Final'!$A$3:$A$1977,'SB35 Determination Data'!$K447,'5th Cycle APR Raw Data-Final'!$T$3:$T$1977,"&gt;="&amp;'SB35 Determination Data'!$F447,'5th Cycle APR Raw Data-Final'!$T$3:$T$1977,"&lt;"&amp;E447),SUMIFS('5th Cycle APR Raw Data-Final'!$S$3:$S$1977,'5th Cycle APR Raw Data-Final'!$A$3:$A$1977,'SB35 Determination Data'!$K447,'5th Cycle APR Raw Data-Final'!$T$3:$T$1977,"&gt;="&amp;'SB35 Determination Data'!$F447,'5th Cycle APR Raw Data-Final'!$T$3:$T$1977,"&lt;="&amp;G447))</f>
        <v>39</v>
      </c>
      <c r="AM447" s="100">
        <f t="shared" si="221"/>
        <v>43</v>
      </c>
      <c r="AN447" s="114">
        <f t="shared" si="222"/>
        <v>0.5</v>
      </c>
      <c r="AO447" s="2" t="str">
        <f t="shared" si="223"/>
        <v>YES</v>
      </c>
      <c r="AP447" s="2" t="str">
        <f t="shared" si="224"/>
        <v>NO</v>
      </c>
      <c r="AQ447" s="2" t="str">
        <f t="shared" si="225"/>
        <v>NO</v>
      </c>
      <c r="AR447" s="124" t="str">
        <f>VLOOKUP(K447,'2018Submitted'!$A$2:$C$540,3,FALSE)</f>
        <v>Successful</v>
      </c>
      <c r="AS447" s="2" t="str">
        <f t="shared" si="226"/>
        <v>NO</v>
      </c>
      <c r="AT447" s="2" t="str">
        <f t="shared" si="227"/>
        <v>NO</v>
      </c>
    </row>
    <row r="448" spans="1:46" x14ac:dyDescent="0.2">
      <c r="A448" s="2" t="s">
        <v>64</v>
      </c>
      <c r="B448" s="2" t="str">
        <f t="shared" si="228"/>
        <v>SCOTTS VALLEY</v>
      </c>
      <c r="C448" s="71">
        <f t="shared" si="201"/>
        <v>0.375</v>
      </c>
      <c r="D448" s="72">
        <f t="shared" si="202"/>
        <v>8</v>
      </c>
      <c r="E448" s="99">
        <f t="shared" si="203"/>
        <v>2020</v>
      </c>
      <c r="F448" s="99">
        <f t="shared" si="204"/>
        <v>2016</v>
      </c>
      <c r="G448" s="99" t="str">
        <f t="shared" si="205"/>
        <v>2023</v>
      </c>
      <c r="H448" s="2" t="str">
        <f t="shared" si="206"/>
        <v>12/31/2015</v>
      </c>
      <c r="I448" s="2" t="str">
        <f t="shared" si="207"/>
        <v>12/31/2023</v>
      </c>
      <c r="J448" s="2" t="s">
        <v>26</v>
      </c>
      <c r="K448" s="113" t="s">
        <v>1441</v>
      </c>
      <c r="L448" s="100">
        <f>VLOOKUP(K448,'5th Cycle APR Raw Data-Final'!$A$3:$P$1977,6,FALSE)</f>
        <v>34</v>
      </c>
      <c r="M448" s="100">
        <f>IF(AN448&lt;1,SUMIFS('5th Cycle APR Raw Data-Final'!G$3:G$1977,'5th Cycle APR Raw Data-Final'!$A$3:$A$1977,'SB35 Determination Data'!$K448,'5th Cycle APR Raw Data-Final'!$T$3:$T$1977,"&gt;="&amp;'SB35 Determination Data'!$F448,'5th Cycle APR Raw Data-Final'!$T$3:$T$1977,"&lt;"&amp;E448),SUMIFS('5th Cycle APR Raw Data-Final'!G$3:G$1977,'5th Cycle APR Raw Data-Final'!$A$3:$A$1977,'SB35 Determination Data'!$K448,'5th Cycle APR Raw Data-Final'!$T$3:$T$1977,"&gt;="&amp;'SB35 Determination Data'!$F448,'5th Cycle APR Raw Data-Final'!$T$3:$T$1977,"&lt;="&amp;G448))</f>
        <v>0</v>
      </c>
      <c r="N448" s="100">
        <f>IF(AN448&lt;1,SUMIFS('5th Cycle APR Raw Data-Final'!H$3:H$1977,'5th Cycle APR Raw Data-Final'!$A$3:$A$1977,'SB35 Determination Data'!$K448,'5th Cycle APR Raw Data-Final'!$T$3:$T$1977,"&gt;="&amp;'SB35 Determination Data'!$F448,'5th Cycle APR Raw Data-Final'!$T$3:$T$1977,"&lt;"&amp;E448),SUMIFS('5th Cycle APR Raw Data-Final'!H$3:H$1977,'5th Cycle APR Raw Data-Final'!$A$3:$A$1977,'SB35 Determination Data'!$K448,'5th Cycle APR Raw Data-Final'!$T$3:$T$1977,"&gt;="&amp;'SB35 Determination Data'!$F448,'5th Cycle APR Raw Data-Final'!$T$3:$T$1977,"&lt;="&amp;G448))</f>
        <v>0</v>
      </c>
      <c r="O448" s="100">
        <f>IF(AN448&lt;1,SUMIFS('5th Cycle APR Raw Data-Final'!I$3:I$1977,'5th Cycle APR Raw Data-Final'!$A$3:$A$1977,'SB35 Determination Data'!$K448,'5th Cycle APR Raw Data-Final'!$T$3:$T$1977,"&gt;="&amp;'SB35 Determination Data'!$F448,'5th Cycle APR Raw Data-Final'!$T$3:$T$1977,"&lt;"&amp;E448),SUMIFS('5th Cycle APR Raw Data-Final'!I$3:I$1977,'5th Cycle APR Raw Data-Final'!$A$3:$A$1977,'SB35 Determination Data'!$K448,'5th Cycle APR Raw Data-Final'!$T$3:$T$1977,"&gt;="&amp;'SB35 Determination Data'!$F448,'5th Cycle APR Raw Data-Final'!$T$3:$T$1977,"&lt;="&amp;G448))</f>
        <v>0</v>
      </c>
      <c r="P448" s="100">
        <f t="shared" si="208"/>
        <v>34</v>
      </c>
      <c r="Q448" s="112">
        <f t="shared" si="209"/>
        <v>0</v>
      </c>
      <c r="R448" s="101">
        <f t="shared" si="210"/>
        <v>13</v>
      </c>
      <c r="S448" s="101">
        <f t="shared" si="211"/>
        <v>0</v>
      </c>
      <c r="T448" s="100">
        <f>VLOOKUP(K448,'5th Cycle APR Raw Data-Final'!$A$3:$P$1977,10,FALSE)</f>
        <v>22</v>
      </c>
      <c r="U448" s="100">
        <f>IF(AN448&lt;1,SUMIFS('5th Cycle APR Raw Data-Final'!K$3:K$1977,'5th Cycle APR Raw Data-Final'!$A$3:$A$1977,'SB35 Determination Data'!$K448,'5th Cycle APR Raw Data-Final'!$T$3:$T$1977,"&gt;="&amp;'SB35 Determination Data'!$F448,'5th Cycle APR Raw Data-Final'!$T$3:$T$1977,"&lt;"&amp;E448),SUMIFS('5th Cycle APR Raw Data-Final'!K$3:K$1977,'5th Cycle APR Raw Data-Final'!$A$3:$A$1977,'SB35 Determination Data'!$K448,'5th Cycle APR Raw Data-Final'!$T$3:$T$1977,"&gt;="&amp;'SB35 Determination Data'!$F448,'5th Cycle APR Raw Data-Final'!$T$3:$T$1977,"&lt;="&amp;G448))</f>
        <v>3</v>
      </c>
      <c r="V448" s="100">
        <f>IF(AN448&lt;1,SUMIFS('5th Cycle APR Raw Data-Final'!L$3:L$1977,'5th Cycle APR Raw Data-Final'!$A$3:$A$1977,'SB35 Determination Data'!$K448,'5th Cycle APR Raw Data-Final'!$T$3:$T$1977,"&gt;="&amp;'SB35 Determination Data'!$F448,'5th Cycle APR Raw Data-Final'!$T$3:$T$1977,"&lt;"&amp;E448),SUMIFS('5th Cycle APR Raw Data-Final'!L$3:L$1977,'5th Cycle APR Raw Data-Final'!$A$3:$A$1977,'SB35 Determination Data'!$K448,'5th Cycle APR Raw Data-Final'!$T$3:$T$1977,"&gt;="&amp;'SB35 Determination Data'!$F448,'5th Cycle APR Raw Data-Final'!$T$3:$T$1977,"&lt;="&amp;G448))</f>
        <v>3</v>
      </c>
      <c r="W448" s="100">
        <f>IF(AN448&lt;1,SUMIFS('5th Cycle APR Raw Data-Final'!M$3:M$1977,'5th Cycle APR Raw Data-Final'!$A$3:$A$1977,'SB35 Determination Data'!$K448,'5th Cycle APR Raw Data-Final'!$T$3:$T$1977,"&gt;="&amp;'SB35 Determination Data'!$F448,'5th Cycle APR Raw Data-Final'!$T$3:$T$1977,"&lt;"&amp;E448),SUMIFS('5th Cycle APR Raw Data-Final'!M$3:M$1977,'5th Cycle APR Raw Data-Final'!$A$3:$A$1977,'SB35 Determination Data'!$K448,'5th Cycle APR Raw Data-Final'!$T$3:$T$1977,"&gt;="&amp;'SB35 Determination Data'!$F448,'5th Cycle APR Raw Data-Final'!$T$3:$T$1977,"&lt;="&amp;G448))</f>
        <v>0</v>
      </c>
      <c r="X448" s="100">
        <f t="shared" si="212"/>
        <v>19</v>
      </c>
      <c r="Y448" s="100">
        <f t="shared" si="213"/>
        <v>3</v>
      </c>
      <c r="Z448" s="100">
        <f t="shared" si="214"/>
        <v>19</v>
      </c>
      <c r="AA448" s="112">
        <f t="shared" si="215"/>
        <v>0.13636363636363635</v>
      </c>
      <c r="AB448" s="112">
        <f t="shared" si="216"/>
        <v>0.13636363636363635</v>
      </c>
      <c r="AC448" s="100">
        <f>VLOOKUP(K448,'5th Cycle APR Raw Data-Final'!$A$3:$P$1977,14,FALSE)</f>
        <v>26</v>
      </c>
      <c r="AD448" s="100">
        <f>IF(AN448&lt;1,SUMIFS('5th Cycle APR Raw Data-Final'!$O$3:$O$1977,'5th Cycle APR Raw Data-Final'!$A$3:$A$1977,'SB35 Determination Data'!$K448,'5th Cycle APR Raw Data-Final'!$T$3:$T$1977,"&gt;="&amp;'SB35 Determination Data'!$F448,'5th Cycle APR Raw Data-Final'!$T$3:$T$1977,"&lt;"&amp;E448),SUMIFS('5th Cycle APR Raw Data-Final'!$O$3:$O$1977,'5th Cycle APR Raw Data-Final'!$A$3:$A$1977,'SB35 Determination Data'!$K448,'5th Cycle APR Raw Data-Final'!$T$3:$T$1977,"&gt;="&amp;'SB35 Determination Data'!$F448,'5th Cycle APR Raw Data-Final'!$T$3:$T$1977,"&lt;="&amp;G448))</f>
        <v>7</v>
      </c>
      <c r="AE448" s="100">
        <f t="shared" si="217"/>
        <v>19</v>
      </c>
      <c r="AF448" s="112">
        <f t="shared" si="218"/>
        <v>0.26923076923076922</v>
      </c>
      <c r="AG448" s="100">
        <f>VLOOKUP(K448,'5th Cycle APR Raw Data-Final'!$A$3:$P$1977,16,FALSE)</f>
        <v>58</v>
      </c>
      <c r="AH448" s="100">
        <f>IF(AN448&lt;1,SUMIFS('5th Cycle APR Raw Data-Final'!$Q$3:$Q$1977,'5th Cycle APR Raw Data-Final'!$A$3:$A$1977,'SB35 Determination Data'!$K448,'5th Cycle APR Raw Data-Final'!$T$3:$T$1977,"&gt;="&amp;'SB35 Determination Data'!$F448,'5th Cycle APR Raw Data-Final'!$T$3:$T$1977,"&lt;"&amp;E448),SUMIFS('5th Cycle APR Raw Data-Final'!$Q$3:$Q$1977,'5th Cycle APR Raw Data-Final'!$A$3:$A$1977,'SB35 Determination Data'!$K448,'5th Cycle APR Raw Data-Final'!$T$3:$T$1977,"&gt;="&amp;'SB35 Determination Data'!$F448,'5th Cycle APR Raw Data-Final'!$T$3:$T$1977,"&lt;="&amp;G448))</f>
        <v>115</v>
      </c>
      <c r="AI448" s="100">
        <f t="shared" si="219"/>
        <v>0</v>
      </c>
      <c r="AJ448" s="112">
        <f t="shared" si="220"/>
        <v>1.9827586206896552</v>
      </c>
      <c r="AK448" s="100">
        <f>VLOOKUP(K448,'5th Cycle APR Raw Data-Final'!$A$3:$R$1977,18,FALSE)</f>
        <v>140</v>
      </c>
      <c r="AL448" s="100">
        <f>IF(AN448&lt;1,SUMIFS('5th Cycle APR Raw Data-Final'!$S$3:$S$1977,'5th Cycle APR Raw Data-Final'!$A$3:$A$1977,'SB35 Determination Data'!$K448,'5th Cycle APR Raw Data-Final'!$T$3:$T$1977,"&gt;="&amp;'SB35 Determination Data'!$F448,'5th Cycle APR Raw Data-Final'!$T$3:$T$1977,"&lt;"&amp;E448),SUMIFS('5th Cycle APR Raw Data-Final'!$S$3:$S$1977,'5th Cycle APR Raw Data-Final'!$A$3:$A$1977,'SB35 Determination Data'!$K448,'5th Cycle APR Raw Data-Final'!$T$3:$T$1977,"&gt;="&amp;'SB35 Determination Data'!$F448,'5th Cycle APR Raw Data-Final'!$T$3:$T$1977,"&lt;="&amp;G448))</f>
        <v>125</v>
      </c>
      <c r="AM448" s="100">
        <f t="shared" si="221"/>
        <v>72</v>
      </c>
      <c r="AN448" s="114">
        <f t="shared" si="222"/>
        <v>0.375</v>
      </c>
      <c r="AO448" s="2" t="str">
        <f t="shared" si="223"/>
        <v>NO</v>
      </c>
      <c r="AP448" s="2" t="str">
        <f t="shared" si="224"/>
        <v>YES</v>
      </c>
      <c r="AQ448" s="2" t="str">
        <f t="shared" si="225"/>
        <v>NO</v>
      </c>
      <c r="AR448" s="124" t="str">
        <f>VLOOKUP(K448,'2018Submitted'!$A$2:$C$540,3,FALSE)</f>
        <v>Successful</v>
      </c>
      <c r="AS448" s="2" t="str">
        <f t="shared" si="226"/>
        <v>NO</v>
      </c>
      <c r="AT448" s="2" t="str">
        <f t="shared" si="227"/>
        <v>YES</v>
      </c>
    </row>
    <row r="449" spans="1:46" x14ac:dyDescent="0.2">
      <c r="A449" s="2" t="s">
        <v>12</v>
      </c>
      <c r="B449" s="2" t="str">
        <f t="shared" si="228"/>
        <v>SEAL BEACH</v>
      </c>
      <c r="C449" s="71">
        <f t="shared" si="201"/>
        <v>0.625</v>
      </c>
      <c r="D449" s="72">
        <f t="shared" si="202"/>
        <v>8</v>
      </c>
      <c r="E449" s="99">
        <f t="shared" si="203"/>
        <v>2018</v>
      </c>
      <c r="F449" s="99">
        <f t="shared" si="204"/>
        <v>2014</v>
      </c>
      <c r="G449" s="99" t="str">
        <f t="shared" si="205"/>
        <v>2021</v>
      </c>
      <c r="H449" s="2" t="str">
        <f t="shared" si="206"/>
        <v>10/15/2013</v>
      </c>
      <c r="I449" s="2" t="str">
        <f t="shared" si="207"/>
        <v>10/15/2021</v>
      </c>
      <c r="J449" s="2" t="s">
        <v>3</v>
      </c>
      <c r="K449" s="113" t="s">
        <v>1443</v>
      </c>
      <c r="L449" s="100">
        <f>VLOOKUP(K449,'5th Cycle APR Raw Data-Final'!$A$3:$P$1977,6,FALSE)</f>
        <v>1</v>
      </c>
      <c r="M449" s="100">
        <f>IF(AN449&lt;1,SUMIFS('5th Cycle APR Raw Data-Final'!G$3:G$1977,'5th Cycle APR Raw Data-Final'!$A$3:$A$1977,'SB35 Determination Data'!$K449,'5th Cycle APR Raw Data-Final'!$T$3:$T$1977,"&gt;="&amp;'SB35 Determination Data'!$F449,'5th Cycle APR Raw Data-Final'!$T$3:$T$1977,"&lt;"&amp;E449),SUMIFS('5th Cycle APR Raw Data-Final'!G$3:G$1977,'5th Cycle APR Raw Data-Final'!$A$3:$A$1977,'SB35 Determination Data'!$K449,'5th Cycle APR Raw Data-Final'!$T$3:$T$1977,"&gt;="&amp;'SB35 Determination Data'!$F449,'5th Cycle APR Raw Data-Final'!$T$3:$T$1977,"&lt;="&amp;G449))</f>
        <v>0</v>
      </c>
      <c r="N449" s="100">
        <f>IF(AN449&lt;1,SUMIFS('5th Cycle APR Raw Data-Final'!H$3:H$1977,'5th Cycle APR Raw Data-Final'!$A$3:$A$1977,'SB35 Determination Data'!$K449,'5th Cycle APR Raw Data-Final'!$T$3:$T$1977,"&gt;="&amp;'SB35 Determination Data'!$F449,'5th Cycle APR Raw Data-Final'!$T$3:$T$1977,"&lt;"&amp;E449),SUMIFS('5th Cycle APR Raw Data-Final'!H$3:H$1977,'5th Cycle APR Raw Data-Final'!$A$3:$A$1977,'SB35 Determination Data'!$K449,'5th Cycle APR Raw Data-Final'!$T$3:$T$1977,"&gt;="&amp;'SB35 Determination Data'!$F449,'5th Cycle APR Raw Data-Final'!$T$3:$T$1977,"&lt;="&amp;G449))</f>
        <v>0</v>
      </c>
      <c r="O449" s="100">
        <f>IF(AN449&lt;1,SUMIFS('5th Cycle APR Raw Data-Final'!I$3:I$1977,'5th Cycle APR Raw Data-Final'!$A$3:$A$1977,'SB35 Determination Data'!$K449,'5th Cycle APR Raw Data-Final'!$T$3:$T$1977,"&gt;="&amp;'SB35 Determination Data'!$F449,'5th Cycle APR Raw Data-Final'!$T$3:$T$1977,"&lt;"&amp;E449),SUMIFS('5th Cycle APR Raw Data-Final'!I$3:I$1977,'5th Cycle APR Raw Data-Final'!$A$3:$A$1977,'SB35 Determination Data'!$K449,'5th Cycle APR Raw Data-Final'!$T$3:$T$1977,"&gt;="&amp;'SB35 Determination Data'!$F449,'5th Cycle APR Raw Data-Final'!$T$3:$T$1977,"&lt;="&amp;G449))</f>
        <v>0</v>
      </c>
      <c r="P449" s="100">
        <f t="shared" si="208"/>
        <v>1</v>
      </c>
      <c r="Q449" s="112">
        <f t="shared" si="209"/>
        <v>0</v>
      </c>
      <c r="R449" s="101">
        <f t="shared" si="210"/>
        <v>1</v>
      </c>
      <c r="S449" s="101">
        <f t="shared" si="211"/>
        <v>0</v>
      </c>
      <c r="T449" s="100">
        <f>VLOOKUP(K449,'5th Cycle APR Raw Data-Final'!$A$3:$P$1977,10,FALSE)</f>
        <v>1</v>
      </c>
      <c r="U449" s="100">
        <f>IF(AN449&lt;1,SUMIFS('5th Cycle APR Raw Data-Final'!K$3:K$1977,'5th Cycle APR Raw Data-Final'!$A$3:$A$1977,'SB35 Determination Data'!$K449,'5th Cycle APR Raw Data-Final'!$T$3:$T$1977,"&gt;="&amp;'SB35 Determination Data'!$F449,'5th Cycle APR Raw Data-Final'!$T$3:$T$1977,"&lt;"&amp;E449),SUMIFS('5th Cycle APR Raw Data-Final'!K$3:K$1977,'5th Cycle APR Raw Data-Final'!$A$3:$A$1977,'SB35 Determination Data'!$K449,'5th Cycle APR Raw Data-Final'!$T$3:$T$1977,"&gt;="&amp;'SB35 Determination Data'!$F449,'5th Cycle APR Raw Data-Final'!$T$3:$T$1977,"&lt;="&amp;G449))</f>
        <v>0</v>
      </c>
      <c r="V449" s="100">
        <f>IF(AN449&lt;1,SUMIFS('5th Cycle APR Raw Data-Final'!L$3:L$1977,'5th Cycle APR Raw Data-Final'!$A$3:$A$1977,'SB35 Determination Data'!$K449,'5th Cycle APR Raw Data-Final'!$T$3:$T$1977,"&gt;="&amp;'SB35 Determination Data'!$F449,'5th Cycle APR Raw Data-Final'!$T$3:$T$1977,"&lt;"&amp;E449),SUMIFS('5th Cycle APR Raw Data-Final'!L$3:L$1977,'5th Cycle APR Raw Data-Final'!$A$3:$A$1977,'SB35 Determination Data'!$K449,'5th Cycle APR Raw Data-Final'!$T$3:$T$1977,"&gt;="&amp;'SB35 Determination Data'!$F449,'5th Cycle APR Raw Data-Final'!$T$3:$T$1977,"&lt;="&amp;G449))</f>
        <v>0</v>
      </c>
      <c r="W449" s="100">
        <f>IF(AN449&lt;1,SUMIFS('5th Cycle APR Raw Data-Final'!M$3:M$1977,'5th Cycle APR Raw Data-Final'!$A$3:$A$1977,'SB35 Determination Data'!$K449,'5th Cycle APR Raw Data-Final'!$T$3:$T$1977,"&gt;="&amp;'SB35 Determination Data'!$F449,'5th Cycle APR Raw Data-Final'!$T$3:$T$1977,"&lt;"&amp;E449),SUMIFS('5th Cycle APR Raw Data-Final'!M$3:M$1977,'5th Cycle APR Raw Data-Final'!$A$3:$A$1977,'SB35 Determination Data'!$K449,'5th Cycle APR Raw Data-Final'!$T$3:$T$1977,"&gt;="&amp;'SB35 Determination Data'!$F449,'5th Cycle APR Raw Data-Final'!$T$3:$T$1977,"&lt;="&amp;G449))</f>
        <v>0</v>
      </c>
      <c r="X449" s="100">
        <f t="shared" si="212"/>
        <v>1</v>
      </c>
      <c r="Y449" s="100">
        <f t="shared" si="213"/>
        <v>0</v>
      </c>
      <c r="Z449" s="100">
        <f t="shared" si="214"/>
        <v>1</v>
      </c>
      <c r="AA449" s="112">
        <f t="shared" si="215"/>
        <v>0</v>
      </c>
      <c r="AB449" s="112">
        <f t="shared" si="216"/>
        <v>0</v>
      </c>
      <c r="AC449" s="100">
        <f>VLOOKUP(K449,'5th Cycle APR Raw Data-Final'!$A$3:$P$1977,14,FALSE)</f>
        <v>0</v>
      </c>
      <c r="AD449" s="100">
        <f>IF(AN449&lt;1,SUMIFS('5th Cycle APR Raw Data-Final'!$O$3:$O$1977,'5th Cycle APR Raw Data-Final'!$A$3:$A$1977,'SB35 Determination Data'!$K449,'5th Cycle APR Raw Data-Final'!$T$3:$T$1977,"&gt;="&amp;'SB35 Determination Data'!$F449,'5th Cycle APR Raw Data-Final'!$T$3:$T$1977,"&lt;"&amp;E449),SUMIFS('5th Cycle APR Raw Data-Final'!$O$3:$O$1977,'5th Cycle APR Raw Data-Final'!$A$3:$A$1977,'SB35 Determination Data'!$K449,'5th Cycle APR Raw Data-Final'!$T$3:$T$1977,"&gt;="&amp;'SB35 Determination Data'!$F449,'5th Cycle APR Raw Data-Final'!$T$3:$T$1977,"&lt;="&amp;G449))</f>
        <v>0</v>
      </c>
      <c r="AE449" s="100">
        <f t="shared" si="217"/>
        <v>0</v>
      </c>
      <c r="AF449" s="112" t="str">
        <f t="shared" si="218"/>
        <v>*</v>
      </c>
      <c r="AG449" s="100">
        <f>VLOOKUP(K449,'5th Cycle APR Raw Data-Final'!$A$3:$P$1977,16,FALSE)</f>
        <v>0</v>
      </c>
      <c r="AH449" s="100">
        <f>IF(AN449&lt;1,SUMIFS('5th Cycle APR Raw Data-Final'!$Q$3:$Q$1977,'5th Cycle APR Raw Data-Final'!$A$3:$A$1977,'SB35 Determination Data'!$K449,'5th Cycle APR Raw Data-Final'!$T$3:$T$1977,"&gt;="&amp;'SB35 Determination Data'!$F449,'5th Cycle APR Raw Data-Final'!$T$3:$T$1977,"&lt;"&amp;E449),SUMIFS('5th Cycle APR Raw Data-Final'!$Q$3:$Q$1977,'5th Cycle APR Raw Data-Final'!$A$3:$A$1977,'SB35 Determination Data'!$K449,'5th Cycle APR Raw Data-Final'!$T$3:$T$1977,"&gt;="&amp;'SB35 Determination Data'!$F449,'5th Cycle APR Raw Data-Final'!$T$3:$T$1977,"&lt;="&amp;G449))</f>
        <v>0</v>
      </c>
      <c r="AI449" s="100">
        <f t="shared" si="219"/>
        <v>0</v>
      </c>
      <c r="AJ449" s="112" t="str">
        <f t="shared" si="220"/>
        <v>*</v>
      </c>
      <c r="AK449" s="100">
        <f>VLOOKUP(K449,'5th Cycle APR Raw Data-Final'!$A$3:$R$1977,18,FALSE)</f>
        <v>2</v>
      </c>
      <c r="AL449" s="100">
        <f>IF(AN449&lt;1,SUMIFS('5th Cycle APR Raw Data-Final'!$S$3:$S$1977,'5th Cycle APR Raw Data-Final'!$A$3:$A$1977,'SB35 Determination Data'!$K449,'5th Cycle APR Raw Data-Final'!$T$3:$T$1977,"&gt;="&amp;'SB35 Determination Data'!$F449,'5th Cycle APR Raw Data-Final'!$T$3:$T$1977,"&lt;"&amp;E449),SUMIFS('5th Cycle APR Raw Data-Final'!$S$3:$S$1977,'5th Cycle APR Raw Data-Final'!$A$3:$A$1977,'SB35 Determination Data'!$K449,'5th Cycle APR Raw Data-Final'!$T$3:$T$1977,"&gt;="&amp;'SB35 Determination Data'!$F449,'5th Cycle APR Raw Data-Final'!$T$3:$T$1977,"&lt;="&amp;G449))</f>
        <v>0</v>
      </c>
      <c r="AM449" s="100">
        <f t="shared" si="221"/>
        <v>2</v>
      </c>
      <c r="AN449" s="114">
        <f t="shared" si="222"/>
        <v>0.5</v>
      </c>
      <c r="AO449" s="2" t="str">
        <f t="shared" si="223"/>
        <v>NO</v>
      </c>
      <c r="AP449" s="2" t="str">
        <f t="shared" si="224"/>
        <v>YES</v>
      </c>
      <c r="AQ449" s="2" t="str">
        <f t="shared" si="225"/>
        <v>NO</v>
      </c>
      <c r="AR449" s="124" t="str">
        <f>VLOOKUP(K449,'2018Submitted'!$A$2:$C$540,3,FALSE)</f>
        <v>Successful</v>
      </c>
      <c r="AS449" s="2" t="str">
        <f t="shared" si="226"/>
        <v>NO</v>
      </c>
      <c r="AT449" s="2" t="str">
        <f t="shared" si="227"/>
        <v>YES</v>
      </c>
    </row>
    <row r="450" spans="1:46" x14ac:dyDescent="0.2">
      <c r="A450" s="2" t="s">
        <v>68</v>
      </c>
      <c r="B450" s="2" t="str">
        <f t="shared" si="228"/>
        <v>SEASIDE</v>
      </c>
      <c r="C450" s="71">
        <f t="shared" si="201"/>
        <v>0.375</v>
      </c>
      <c r="D450" s="72">
        <f t="shared" si="202"/>
        <v>8</v>
      </c>
      <c r="E450" s="99">
        <f t="shared" si="203"/>
        <v>2020</v>
      </c>
      <c r="F450" s="99">
        <f t="shared" si="204"/>
        <v>2016</v>
      </c>
      <c r="G450" s="99" t="str">
        <f t="shared" si="205"/>
        <v>2023</v>
      </c>
      <c r="H450" s="2" t="str">
        <f t="shared" si="206"/>
        <v>12/31/2015</v>
      </c>
      <c r="I450" s="2" t="str">
        <f t="shared" si="207"/>
        <v>12/31/2023</v>
      </c>
      <c r="J450" s="2" t="s">
        <v>26</v>
      </c>
      <c r="K450" s="113" t="s">
        <v>1444</v>
      </c>
      <c r="L450" s="100">
        <f>VLOOKUP(K450,'5th Cycle APR Raw Data-Final'!$A$3:$P$1977,6,FALSE)</f>
        <v>95</v>
      </c>
      <c r="M450" s="100">
        <f>IF(AN450&lt;1,SUMIFS('5th Cycle APR Raw Data-Final'!G$3:G$1977,'5th Cycle APR Raw Data-Final'!$A$3:$A$1977,'SB35 Determination Data'!$K450,'5th Cycle APR Raw Data-Final'!$T$3:$T$1977,"&gt;="&amp;'SB35 Determination Data'!$F450,'5th Cycle APR Raw Data-Final'!$T$3:$T$1977,"&lt;"&amp;E450),SUMIFS('5th Cycle APR Raw Data-Final'!G$3:G$1977,'5th Cycle APR Raw Data-Final'!$A$3:$A$1977,'SB35 Determination Data'!$K450,'5th Cycle APR Raw Data-Final'!$T$3:$T$1977,"&gt;="&amp;'SB35 Determination Data'!$F450,'5th Cycle APR Raw Data-Final'!$T$3:$T$1977,"&lt;="&amp;G450))</f>
        <v>0</v>
      </c>
      <c r="N450" s="100">
        <f>IF(AN450&lt;1,SUMIFS('5th Cycle APR Raw Data-Final'!H$3:H$1977,'5th Cycle APR Raw Data-Final'!$A$3:$A$1977,'SB35 Determination Data'!$K450,'5th Cycle APR Raw Data-Final'!$T$3:$T$1977,"&gt;="&amp;'SB35 Determination Data'!$F450,'5th Cycle APR Raw Data-Final'!$T$3:$T$1977,"&lt;"&amp;E450),SUMIFS('5th Cycle APR Raw Data-Final'!H$3:H$1977,'5th Cycle APR Raw Data-Final'!$A$3:$A$1977,'SB35 Determination Data'!$K450,'5th Cycle APR Raw Data-Final'!$T$3:$T$1977,"&gt;="&amp;'SB35 Determination Data'!$F450,'5th Cycle APR Raw Data-Final'!$T$3:$T$1977,"&lt;="&amp;G450))</f>
        <v>0</v>
      </c>
      <c r="O450" s="100">
        <f>IF(AN450&lt;1,SUMIFS('5th Cycle APR Raw Data-Final'!I$3:I$1977,'5th Cycle APR Raw Data-Final'!$A$3:$A$1977,'SB35 Determination Data'!$K450,'5th Cycle APR Raw Data-Final'!$T$3:$T$1977,"&gt;="&amp;'SB35 Determination Data'!$F450,'5th Cycle APR Raw Data-Final'!$T$3:$T$1977,"&lt;"&amp;E450),SUMIFS('5th Cycle APR Raw Data-Final'!I$3:I$1977,'5th Cycle APR Raw Data-Final'!$A$3:$A$1977,'SB35 Determination Data'!$K450,'5th Cycle APR Raw Data-Final'!$T$3:$T$1977,"&gt;="&amp;'SB35 Determination Data'!$F450,'5th Cycle APR Raw Data-Final'!$T$3:$T$1977,"&lt;="&amp;G450))</f>
        <v>0</v>
      </c>
      <c r="P450" s="100">
        <f t="shared" si="208"/>
        <v>95</v>
      </c>
      <c r="Q450" s="112">
        <f t="shared" si="209"/>
        <v>0</v>
      </c>
      <c r="R450" s="101">
        <f t="shared" si="210"/>
        <v>36</v>
      </c>
      <c r="S450" s="101">
        <f t="shared" si="211"/>
        <v>0</v>
      </c>
      <c r="T450" s="100">
        <f>VLOOKUP(K450,'5th Cycle APR Raw Data-Final'!$A$3:$P$1977,10,FALSE)</f>
        <v>62</v>
      </c>
      <c r="U450" s="100">
        <f>IF(AN450&lt;1,SUMIFS('5th Cycle APR Raw Data-Final'!K$3:K$1977,'5th Cycle APR Raw Data-Final'!$A$3:$A$1977,'SB35 Determination Data'!$K450,'5th Cycle APR Raw Data-Final'!$T$3:$T$1977,"&gt;="&amp;'SB35 Determination Data'!$F450,'5th Cycle APR Raw Data-Final'!$T$3:$T$1977,"&lt;"&amp;E450),SUMIFS('5th Cycle APR Raw Data-Final'!K$3:K$1977,'5th Cycle APR Raw Data-Final'!$A$3:$A$1977,'SB35 Determination Data'!$K450,'5th Cycle APR Raw Data-Final'!$T$3:$T$1977,"&gt;="&amp;'SB35 Determination Data'!$F450,'5th Cycle APR Raw Data-Final'!$T$3:$T$1977,"&lt;="&amp;G450))</f>
        <v>0</v>
      </c>
      <c r="V450" s="100">
        <f>IF(AN450&lt;1,SUMIFS('5th Cycle APR Raw Data-Final'!L$3:L$1977,'5th Cycle APR Raw Data-Final'!$A$3:$A$1977,'SB35 Determination Data'!$K450,'5th Cycle APR Raw Data-Final'!$T$3:$T$1977,"&gt;="&amp;'SB35 Determination Data'!$F450,'5th Cycle APR Raw Data-Final'!$T$3:$T$1977,"&lt;"&amp;E450),SUMIFS('5th Cycle APR Raw Data-Final'!L$3:L$1977,'5th Cycle APR Raw Data-Final'!$A$3:$A$1977,'SB35 Determination Data'!$K450,'5th Cycle APR Raw Data-Final'!$T$3:$T$1977,"&gt;="&amp;'SB35 Determination Data'!$F450,'5th Cycle APR Raw Data-Final'!$T$3:$T$1977,"&lt;="&amp;G450))</f>
        <v>0</v>
      </c>
      <c r="W450" s="100">
        <f>IF(AN450&lt;1,SUMIFS('5th Cycle APR Raw Data-Final'!M$3:M$1977,'5th Cycle APR Raw Data-Final'!$A$3:$A$1977,'SB35 Determination Data'!$K450,'5th Cycle APR Raw Data-Final'!$T$3:$T$1977,"&gt;="&amp;'SB35 Determination Data'!$F450,'5th Cycle APR Raw Data-Final'!$T$3:$T$1977,"&lt;"&amp;E450),SUMIFS('5th Cycle APR Raw Data-Final'!M$3:M$1977,'5th Cycle APR Raw Data-Final'!$A$3:$A$1977,'SB35 Determination Data'!$K450,'5th Cycle APR Raw Data-Final'!$T$3:$T$1977,"&gt;="&amp;'SB35 Determination Data'!$F450,'5th Cycle APR Raw Data-Final'!$T$3:$T$1977,"&lt;="&amp;G450))</f>
        <v>0</v>
      </c>
      <c r="X450" s="100">
        <f t="shared" si="212"/>
        <v>62</v>
      </c>
      <c r="Y450" s="100">
        <f t="shared" si="213"/>
        <v>0</v>
      </c>
      <c r="Z450" s="100">
        <f t="shared" si="214"/>
        <v>62</v>
      </c>
      <c r="AA450" s="112">
        <f t="shared" si="215"/>
        <v>0</v>
      </c>
      <c r="AB450" s="112">
        <f t="shared" si="216"/>
        <v>0</v>
      </c>
      <c r="AC450" s="100">
        <f>VLOOKUP(K450,'5th Cycle APR Raw Data-Final'!$A$3:$P$1977,14,FALSE)</f>
        <v>72</v>
      </c>
      <c r="AD450" s="100">
        <f>IF(AN450&lt;1,SUMIFS('5th Cycle APR Raw Data-Final'!$O$3:$O$1977,'5th Cycle APR Raw Data-Final'!$A$3:$A$1977,'SB35 Determination Data'!$K450,'5th Cycle APR Raw Data-Final'!$T$3:$T$1977,"&gt;="&amp;'SB35 Determination Data'!$F450,'5th Cycle APR Raw Data-Final'!$T$3:$T$1977,"&lt;"&amp;E450),SUMIFS('5th Cycle APR Raw Data-Final'!$O$3:$O$1977,'5th Cycle APR Raw Data-Final'!$A$3:$A$1977,'SB35 Determination Data'!$K450,'5th Cycle APR Raw Data-Final'!$T$3:$T$1977,"&gt;="&amp;'SB35 Determination Data'!$F450,'5th Cycle APR Raw Data-Final'!$T$3:$T$1977,"&lt;="&amp;G450))</f>
        <v>3</v>
      </c>
      <c r="AE450" s="100">
        <f t="shared" si="217"/>
        <v>69</v>
      </c>
      <c r="AF450" s="112">
        <f t="shared" si="218"/>
        <v>4.1666666666666664E-2</v>
      </c>
      <c r="AG450" s="100">
        <f>VLOOKUP(K450,'5th Cycle APR Raw Data-Final'!$A$3:$P$1977,16,FALSE)</f>
        <v>164</v>
      </c>
      <c r="AH450" s="100">
        <f>IF(AN450&lt;1,SUMIFS('5th Cycle APR Raw Data-Final'!$Q$3:$Q$1977,'5th Cycle APR Raw Data-Final'!$A$3:$A$1977,'SB35 Determination Data'!$K450,'5th Cycle APR Raw Data-Final'!$T$3:$T$1977,"&gt;="&amp;'SB35 Determination Data'!$F450,'5th Cycle APR Raw Data-Final'!$T$3:$T$1977,"&lt;"&amp;E450),SUMIFS('5th Cycle APR Raw Data-Final'!$Q$3:$Q$1977,'5th Cycle APR Raw Data-Final'!$A$3:$A$1977,'SB35 Determination Data'!$K450,'5th Cycle APR Raw Data-Final'!$T$3:$T$1977,"&gt;="&amp;'SB35 Determination Data'!$F450,'5th Cycle APR Raw Data-Final'!$T$3:$T$1977,"&lt;="&amp;G450))</f>
        <v>3</v>
      </c>
      <c r="AI450" s="100">
        <f t="shared" si="219"/>
        <v>161</v>
      </c>
      <c r="AJ450" s="112">
        <f t="shared" si="220"/>
        <v>1.8292682926829267E-2</v>
      </c>
      <c r="AK450" s="100">
        <f>VLOOKUP(K450,'5th Cycle APR Raw Data-Final'!$A$3:$R$1977,18,FALSE)</f>
        <v>393</v>
      </c>
      <c r="AL450" s="100">
        <f>IF(AN450&lt;1,SUMIFS('5th Cycle APR Raw Data-Final'!$S$3:$S$1977,'5th Cycle APR Raw Data-Final'!$A$3:$A$1977,'SB35 Determination Data'!$K450,'5th Cycle APR Raw Data-Final'!$T$3:$T$1977,"&gt;="&amp;'SB35 Determination Data'!$F450,'5th Cycle APR Raw Data-Final'!$T$3:$T$1977,"&lt;"&amp;E450),SUMIFS('5th Cycle APR Raw Data-Final'!$S$3:$S$1977,'5th Cycle APR Raw Data-Final'!$A$3:$A$1977,'SB35 Determination Data'!$K450,'5th Cycle APR Raw Data-Final'!$T$3:$T$1977,"&gt;="&amp;'SB35 Determination Data'!$F450,'5th Cycle APR Raw Data-Final'!$T$3:$T$1977,"&lt;="&amp;G450))</f>
        <v>6</v>
      </c>
      <c r="AM450" s="100">
        <f t="shared" si="221"/>
        <v>387</v>
      </c>
      <c r="AN450" s="114">
        <f t="shared" si="222"/>
        <v>0.375</v>
      </c>
      <c r="AO450" s="2" t="str">
        <f t="shared" si="223"/>
        <v>YES</v>
      </c>
      <c r="AP450" s="2" t="str">
        <f t="shared" si="224"/>
        <v>NO</v>
      </c>
      <c r="AQ450" s="2" t="str">
        <f t="shared" si="225"/>
        <v>NO</v>
      </c>
      <c r="AR450" s="124" t="str">
        <f>VLOOKUP(K450,'2018Submitted'!$A$2:$C$540,3,FALSE)</f>
        <v>Successful</v>
      </c>
      <c r="AS450" s="2" t="str">
        <f t="shared" si="226"/>
        <v>NO</v>
      </c>
      <c r="AT450" s="2" t="str">
        <f t="shared" si="227"/>
        <v>NO</v>
      </c>
    </row>
    <row r="451" spans="1:46" x14ac:dyDescent="0.2">
      <c r="A451" s="2" t="s">
        <v>81</v>
      </c>
      <c r="B451" s="2" t="str">
        <f t="shared" si="228"/>
        <v>SEBASTOPOL</v>
      </c>
      <c r="C451" s="71">
        <f t="shared" si="201"/>
        <v>0.5</v>
      </c>
      <c r="D451" s="72">
        <f t="shared" si="202"/>
        <v>8</v>
      </c>
      <c r="E451" s="99">
        <f t="shared" si="203"/>
        <v>2019</v>
      </c>
      <c r="F451" s="99">
        <f t="shared" si="204"/>
        <v>2015</v>
      </c>
      <c r="G451" s="99">
        <f t="shared" si="205"/>
        <v>2022</v>
      </c>
      <c r="H451" s="2" t="str">
        <f t="shared" si="206"/>
        <v>01/31/2015</v>
      </c>
      <c r="I451" s="2" t="str">
        <f t="shared" si="207"/>
        <v>01/31/2023</v>
      </c>
      <c r="J451" s="2" t="s">
        <v>8</v>
      </c>
      <c r="K451" s="113" t="s">
        <v>966</v>
      </c>
      <c r="L451" s="100">
        <f>VLOOKUP(K451,'5th Cycle APR Raw Data-Final'!$A$3:$P$1977,6,FALSE)</f>
        <v>22</v>
      </c>
      <c r="M451" s="100">
        <f>IF(AN451&lt;1,SUMIFS('5th Cycle APR Raw Data-Final'!G$3:G$1977,'5th Cycle APR Raw Data-Final'!$A$3:$A$1977,'SB35 Determination Data'!$K451,'5th Cycle APR Raw Data-Final'!$T$3:$T$1977,"&gt;="&amp;'SB35 Determination Data'!$F451,'5th Cycle APR Raw Data-Final'!$T$3:$T$1977,"&lt;"&amp;E451),SUMIFS('5th Cycle APR Raw Data-Final'!G$3:G$1977,'5th Cycle APR Raw Data-Final'!$A$3:$A$1977,'SB35 Determination Data'!$K451,'5th Cycle APR Raw Data-Final'!$T$3:$T$1977,"&gt;="&amp;'SB35 Determination Data'!$F451,'5th Cycle APR Raw Data-Final'!$T$3:$T$1977,"&lt;="&amp;G451))</f>
        <v>3</v>
      </c>
      <c r="N451" s="100">
        <f>IF(AN451&lt;1,SUMIFS('5th Cycle APR Raw Data-Final'!H$3:H$1977,'5th Cycle APR Raw Data-Final'!$A$3:$A$1977,'SB35 Determination Data'!$K451,'5th Cycle APR Raw Data-Final'!$T$3:$T$1977,"&gt;="&amp;'SB35 Determination Data'!$F451,'5th Cycle APR Raw Data-Final'!$T$3:$T$1977,"&lt;"&amp;E451),SUMIFS('5th Cycle APR Raw Data-Final'!H$3:H$1977,'5th Cycle APR Raw Data-Final'!$A$3:$A$1977,'SB35 Determination Data'!$K451,'5th Cycle APR Raw Data-Final'!$T$3:$T$1977,"&gt;="&amp;'SB35 Determination Data'!$F451,'5th Cycle APR Raw Data-Final'!$T$3:$T$1977,"&lt;="&amp;G451))</f>
        <v>0</v>
      </c>
      <c r="O451" s="100">
        <f>IF(AN451&lt;1,SUMIFS('5th Cycle APR Raw Data-Final'!I$3:I$1977,'5th Cycle APR Raw Data-Final'!$A$3:$A$1977,'SB35 Determination Data'!$K451,'5th Cycle APR Raw Data-Final'!$T$3:$T$1977,"&gt;="&amp;'SB35 Determination Data'!$F451,'5th Cycle APR Raw Data-Final'!$T$3:$T$1977,"&lt;"&amp;E451),SUMIFS('5th Cycle APR Raw Data-Final'!I$3:I$1977,'5th Cycle APR Raw Data-Final'!$A$3:$A$1977,'SB35 Determination Data'!$K451,'5th Cycle APR Raw Data-Final'!$T$3:$T$1977,"&gt;="&amp;'SB35 Determination Data'!$F451,'5th Cycle APR Raw Data-Final'!$T$3:$T$1977,"&lt;="&amp;G451))</f>
        <v>3</v>
      </c>
      <c r="P451" s="100">
        <f t="shared" si="208"/>
        <v>19</v>
      </c>
      <c r="Q451" s="112">
        <f t="shared" si="209"/>
        <v>0.13636363636363635</v>
      </c>
      <c r="R451" s="101">
        <f t="shared" si="210"/>
        <v>11</v>
      </c>
      <c r="S451" s="101">
        <f t="shared" si="211"/>
        <v>0</v>
      </c>
      <c r="T451" s="100">
        <f>VLOOKUP(K451,'5th Cycle APR Raw Data-Final'!$A$3:$P$1977,10,FALSE)</f>
        <v>17</v>
      </c>
      <c r="U451" s="100">
        <f>IF(AN451&lt;1,SUMIFS('5th Cycle APR Raw Data-Final'!K$3:K$1977,'5th Cycle APR Raw Data-Final'!$A$3:$A$1977,'SB35 Determination Data'!$K451,'5th Cycle APR Raw Data-Final'!$T$3:$T$1977,"&gt;="&amp;'SB35 Determination Data'!$F451,'5th Cycle APR Raw Data-Final'!$T$3:$T$1977,"&lt;"&amp;E451),SUMIFS('5th Cycle APR Raw Data-Final'!K$3:K$1977,'5th Cycle APR Raw Data-Final'!$A$3:$A$1977,'SB35 Determination Data'!$K451,'5th Cycle APR Raw Data-Final'!$T$3:$T$1977,"&gt;="&amp;'SB35 Determination Data'!$F451,'5th Cycle APR Raw Data-Final'!$T$3:$T$1977,"&lt;="&amp;G451))</f>
        <v>7</v>
      </c>
      <c r="V451" s="100">
        <f>IF(AN451&lt;1,SUMIFS('5th Cycle APR Raw Data-Final'!L$3:L$1977,'5th Cycle APR Raw Data-Final'!$A$3:$A$1977,'SB35 Determination Data'!$K451,'5th Cycle APR Raw Data-Final'!$T$3:$T$1977,"&gt;="&amp;'SB35 Determination Data'!$F451,'5th Cycle APR Raw Data-Final'!$T$3:$T$1977,"&lt;"&amp;E451),SUMIFS('5th Cycle APR Raw Data-Final'!L$3:L$1977,'5th Cycle APR Raw Data-Final'!$A$3:$A$1977,'SB35 Determination Data'!$K451,'5th Cycle APR Raw Data-Final'!$T$3:$T$1977,"&gt;="&amp;'SB35 Determination Data'!$F451,'5th Cycle APR Raw Data-Final'!$T$3:$T$1977,"&lt;="&amp;G451))</f>
        <v>3</v>
      </c>
      <c r="W451" s="100">
        <f>IF(AN451&lt;1,SUMIFS('5th Cycle APR Raw Data-Final'!M$3:M$1977,'5th Cycle APR Raw Data-Final'!$A$3:$A$1977,'SB35 Determination Data'!$K451,'5th Cycle APR Raw Data-Final'!$T$3:$T$1977,"&gt;="&amp;'SB35 Determination Data'!$F451,'5th Cycle APR Raw Data-Final'!$T$3:$T$1977,"&lt;"&amp;E451),SUMIFS('5th Cycle APR Raw Data-Final'!M$3:M$1977,'5th Cycle APR Raw Data-Final'!$A$3:$A$1977,'SB35 Determination Data'!$K451,'5th Cycle APR Raw Data-Final'!$T$3:$T$1977,"&gt;="&amp;'SB35 Determination Data'!$F451,'5th Cycle APR Raw Data-Final'!$T$3:$T$1977,"&lt;="&amp;G451))</f>
        <v>4</v>
      </c>
      <c r="X451" s="100">
        <f t="shared" si="212"/>
        <v>10</v>
      </c>
      <c r="Y451" s="100">
        <f t="shared" si="213"/>
        <v>7</v>
      </c>
      <c r="Z451" s="100">
        <f t="shared" si="214"/>
        <v>10</v>
      </c>
      <c r="AA451" s="112">
        <f t="shared" si="215"/>
        <v>0.41176470588235292</v>
      </c>
      <c r="AB451" s="112">
        <f t="shared" si="216"/>
        <v>0.41176470588235292</v>
      </c>
      <c r="AC451" s="100">
        <f>VLOOKUP(K451,'5th Cycle APR Raw Data-Final'!$A$3:$P$1977,14,FALSE)</f>
        <v>19</v>
      </c>
      <c r="AD451" s="100">
        <f>IF(AN451&lt;1,SUMIFS('5th Cycle APR Raw Data-Final'!$O$3:$O$1977,'5th Cycle APR Raw Data-Final'!$A$3:$A$1977,'SB35 Determination Data'!$K451,'5th Cycle APR Raw Data-Final'!$T$3:$T$1977,"&gt;="&amp;'SB35 Determination Data'!$F451,'5th Cycle APR Raw Data-Final'!$T$3:$T$1977,"&lt;"&amp;E451),SUMIFS('5th Cycle APR Raw Data-Final'!$O$3:$O$1977,'5th Cycle APR Raw Data-Final'!$A$3:$A$1977,'SB35 Determination Data'!$K451,'5th Cycle APR Raw Data-Final'!$T$3:$T$1977,"&gt;="&amp;'SB35 Determination Data'!$F451,'5th Cycle APR Raw Data-Final'!$T$3:$T$1977,"&lt;="&amp;G451))</f>
        <v>20</v>
      </c>
      <c r="AE451" s="100">
        <f t="shared" si="217"/>
        <v>0</v>
      </c>
      <c r="AF451" s="112">
        <f t="shared" si="218"/>
        <v>1.0526315789473684</v>
      </c>
      <c r="AG451" s="100">
        <f>VLOOKUP(K451,'5th Cycle APR Raw Data-Final'!$A$3:$P$1977,16,FALSE)</f>
        <v>62</v>
      </c>
      <c r="AH451" s="100">
        <f>IF(AN451&lt;1,SUMIFS('5th Cycle APR Raw Data-Final'!$Q$3:$Q$1977,'5th Cycle APR Raw Data-Final'!$A$3:$A$1977,'SB35 Determination Data'!$K451,'5th Cycle APR Raw Data-Final'!$T$3:$T$1977,"&gt;="&amp;'SB35 Determination Data'!$F451,'5th Cycle APR Raw Data-Final'!$T$3:$T$1977,"&lt;"&amp;E451),SUMIFS('5th Cycle APR Raw Data-Final'!$Q$3:$Q$1977,'5th Cycle APR Raw Data-Final'!$A$3:$A$1977,'SB35 Determination Data'!$K451,'5th Cycle APR Raw Data-Final'!$T$3:$T$1977,"&gt;="&amp;'SB35 Determination Data'!$F451,'5th Cycle APR Raw Data-Final'!$T$3:$T$1977,"&lt;="&amp;G451))</f>
        <v>24</v>
      </c>
      <c r="AI451" s="100">
        <f t="shared" si="219"/>
        <v>38</v>
      </c>
      <c r="AJ451" s="112">
        <f t="shared" si="220"/>
        <v>0.38709677419354838</v>
      </c>
      <c r="AK451" s="100">
        <f>VLOOKUP(K451,'5th Cycle APR Raw Data-Final'!$A$3:$R$1977,18,FALSE)</f>
        <v>120</v>
      </c>
      <c r="AL451" s="100">
        <f>IF(AN451&lt;1,SUMIFS('5th Cycle APR Raw Data-Final'!$S$3:$S$1977,'5th Cycle APR Raw Data-Final'!$A$3:$A$1977,'SB35 Determination Data'!$K451,'5th Cycle APR Raw Data-Final'!$T$3:$T$1977,"&gt;="&amp;'SB35 Determination Data'!$F451,'5th Cycle APR Raw Data-Final'!$T$3:$T$1977,"&lt;"&amp;E451),SUMIFS('5th Cycle APR Raw Data-Final'!$S$3:$S$1977,'5th Cycle APR Raw Data-Final'!$A$3:$A$1977,'SB35 Determination Data'!$K451,'5th Cycle APR Raw Data-Final'!$T$3:$T$1977,"&gt;="&amp;'SB35 Determination Data'!$F451,'5th Cycle APR Raw Data-Final'!$T$3:$T$1977,"&lt;="&amp;G451))</f>
        <v>54</v>
      </c>
      <c r="AM451" s="100">
        <f t="shared" si="221"/>
        <v>67</v>
      </c>
      <c r="AN451" s="114">
        <f t="shared" si="222"/>
        <v>0.5</v>
      </c>
      <c r="AO451" s="2" t="str">
        <f t="shared" si="223"/>
        <v>YES</v>
      </c>
      <c r="AP451" s="2" t="str">
        <f t="shared" si="224"/>
        <v>NO</v>
      </c>
      <c r="AQ451" s="2" t="str">
        <f t="shared" si="225"/>
        <v>NO</v>
      </c>
      <c r="AR451" s="124" t="str">
        <f>VLOOKUP(K451,'2018Submitted'!$A$2:$C$540,3,FALSE)</f>
        <v>Successful</v>
      </c>
      <c r="AS451" s="2" t="str">
        <f t="shared" si="226"/>
        <v>NO</v>
      </c>
      <c r="AT451" s="2" t="str">
        <f t="shared" si="227"/>
        <v>NO</v>
      </c>
    </row>
    <row r="452" spans="1:46" x14ac:dyDescent="0.2">
      <c r="A452" s="2" t="s">
        <v>82</v>
      </c>
      <c r="B452" s="2" t="str">
        <f t="shared" si="228"/>
        <v>SELMA</v>
      </c>
      <c r="C452" s="71">
        <f t="shared" si="201"/>
        <v>0.375</v>
      </c>
      <c r="D452" s="72">
        <f t="shared" si="202"/>
        <v>8</v>
      </c>
      <c r="E452" s="99">
        <f t="shared" si="203"/>
        <v>2020</v>
      </c>
      <c r="F452" s="99">
        <f t="shared" si="204"/>
        <v>2016</v>
      </c>
      <c r="G452" s="99" t="str">
        <f t="shared" si="205"/>
        <v>2023</v>
      </c>
      <c r="H452" s="2" t="str">
        <f t="shared" si="206"/>
        <v>12/31/2015</v>
      </c>
      <c r="I452" s="2" t="str">
        <f t="shared" si="207"/>
        <v>12/31/2023</v>
      </c>
      <c r="J452" s="2" t="s">
        <v>26</v>
      </c>
      <c r="K452" s="113" t="s">
        <v>1445</v>
      </c>
      <c r="L452" s="100">
        <f>VLOOKUP(K452,'5th Cycle APR Raw Data-Final'!$A$3:$P$1977,6,FALSE)</f>
        <v>140</v>
      </c>
      <c r="M452" s="100">
        <f>IF(AN452&lt;1,SUMIFS('5th Cycle APR Raw Data-Final'!G$3:G$1977,'5th Cycle APR Raw Data-Final'!$A$3:$A$1977,'SB35 Determination Data'!$K452,'5th Cycle APR Raw Data-Final'!$T$3:$T$1977,"&gt;="&amp;'SB35 Determination Data'!$F452,'5th Cycle APR Raw Data-Final'!$T$3:$T$1977,"&lt;"&amp;E452),SUMIFS('5th Cycle APR Raw Data-Final'!G$3:G$1977,'5th Cycle APR Raw Data-Final'!$A$3:$A$1977,'SB35 Determination Data'!$K452,'5th Cycle APR Raw Data-Final'!$T$3:$T$1977,"&gt;="&amp;'SB35 Determination Data'!$F452,'5th Cycle APR Raw Data-Final'!$T$3:$T$1977,"&lt;="&amp;G452))</f>
        <v>55</v>
      </c>
      <c r="N452" s="100">
        <f>IF(AN452&lt;1,SUMIFS('5th Cycle APR Raw Data-Final'!H$3:H$1977,'5th Cycle APR Raw Data-Final'!$A$3:$A$1977,'SB35 Determination Data'!$K452,'5th Cycle APR Raw Data-Final'!$T$3:$T$1977,"&gt;="&amp;'SB35 Determination Data'!$F452,'5th Cycle APR Raw Data-Final'!$T$3:$T$1977,"&lt;"&amp;E452),SUMIFS('5th Cycle APR Raw Data-Final'!H$3:H$1977,'5th Cycle APR Raw Data-Final'!$A$3:$A$1977,'SB35 Determination Data'!$K452,'5th Cycle APR Raw Data-Final'!$T$3:$T$1977,"&gt;="&amp;'SB35 Determination Data'!$F452,'5th Cycle APR Raw Data-Final'!$T$3:$T$1977,"&lt;="&amp;G452))</f>
        <v>55</v>
      </c>
      <c r="O452" s="100">
        <f>IF(AN452&lt;1,SUMIFS('5th Cycle APR Raw Data-Final'!I$3:I$1977,'5th Cycle APR Raw Data-Final'!$A$3:$A$1977,'SB35 Determination Data'!$K452,'5th Cycle APR Raw Data-Final'!$T$3:$T$1977,"&gt;="&amp;'SB35 Determination Data'!$F452,'5th Cycle APR Raw Data-Final'!$T$3:$T$1977,"&lt;"&amp;E452),SUMIFS('5th Cycle APR Raw Data-Final'!I$3:I$1977,'5th Cycle APR Raw Data-Final'!$A$3:$A$1977,'SB35 Determination Data'!$K452,'5th Cycle APR Raw Data-Final'!$T$3:$T$1977,"&gt;="&amp;'SB35 Determination Data'!$F452,'5th Cycle APR Raw Data-Final'!$T$3:$T$1977,"&lt;="&amp;G452))</f>
        <v>0</v>
      </c>
      <c r="P452" s="100">
        <f t="shared" si="208"/>
        <v>85</v>
      </c>
      <c r="Q452" s="112">
        <f t="shared" si="209"/>
        <v>0.39285714285714285</v>
      </c>
      <c r="R452" s="101">
        <f t="shared" si="210"/>
        <v>53</v>
      </c>
      <c r="S452" s="101">
        <f t="shared" si="211"/>
        <v>2</v>
      </c>
      <c r="T452" s="100">
        <f>VLOOKUP(K452,'5th Cycle APR Raw Data-Final'!$A$3:$P$1977,10,FALSE)</f>
        <v>115</v>
      </c>
      <c r="U452" s="100">
        <f>IF(AN452&lt;1,SUMIFS('5th Cycle APR Raw Data-Final'!K$3:K$1977,'5th Cycle APR Raw Data-Final'!$A$3:$A$1977,'SB35 Determination Data'!$K452,'5th Cycle APR Raw Data-Final'!$T$3:$T$1977,"&gt;="&amp;'SB35 Determination Data'!$F452,'5th Cycle APR Raw Data-Final'!$T$3:$T$1977,"&lt;"&amp;E452),SUMIFS('5th Cycle APR Raw Data-Final'!K$3:K$1977,'5th Cycle APR Raw Data-Final'!$A$3:$A$1977,'SB35 Determination Data'!$K452,'5th Cycle APR Raw Data-Final'!$T$3:$T$1977,"&gt;="&amp;'SB35 Determination Data'!$F452,'5th Cycle APR Raw Data-Final'!$T$3:$T$1977,"&lt;="&amp;G452))</f>
        <v>39</v>
      </c>
      <c r="V452" s="100">
        <f>IF(AN452&lt;1,SUMIFS('5th Cycle APR Raw Data-Final'!L$3:L$1977,'5th Cycle APR Raw Data-Final'!$A$3:$A$1977,'SB35 Determination Data'!$K452,'5th Cycle APR Raw Data-Final'!$T$3:$T$1977,"&gt;="&amp;'SB35 Determination Data'!$F452,'5th Cycle APR Raw Data-Final'!$T$3:$T$1977,"&lt;"&amp;E452),SUMIFS('5th Cycle APR Raw Data-Final'!L$3:L$1977,'5th Cycle APR Raw Data-Final'!$A$3:$A$1977,'SB35 Determination Data'!$K452,'5th Cycle APR Raw Data-Final'!$T$3:$T$1977,"&gt;="&amp;'SB35 Determination Data'!$F452,'5th Cycle APR Raw Data-Final'!$T$3:$T$1977,"&lt;="&amp;G452))</f>
        <v>39</v>
      </c>
      <c r="W452" s="100">
        <f>IF(AN452&lt;1,SUMIFS('5th Cycle APR Raw Data-Final'!M$3:M$1977,'5th Cycle APR Raw Data-Final'!$A$3:$A$1977,'SB35 Determination Data'!$K452,'5th Cycle APR Raw Data-Final'!$T$3:$T$1977,"&gt;="&amp;'SB35 Determination Data'!$F452,'5th Cycle APR Raw Data-Final'!$T$3:$T$1977,"&lt;"&amp;E452),SUMIFS('5th Cycle APR Raw Data-Final'!M$3:M$1977,'5th Cycle APR Raw Data-Final'!$A$3:$A$1977,'SB35 Determination Data'!$K452,'5th Cycle APR Raw Data-Final'!$T$3:$T$1977,"&gt;="&amp;'SB35 Determination Data'!$F452,'5th Cycle APR Raw Data-Final'!$T$3:$T$1977,"&lt;="&amp;G452))</f>
        <v>0</v>
      </c>
      <c r="X452" s="100">
        <f t="shared" si="212"/>
        <v>76</v>
      </c>
      <c r="Y452" s="100">
        <f t="shared" si="213"/>
        <v>41</v>
      </c>
      <c r="Z452" s="100">
        <f t="shared" si="214"/>
        <v>74</v>
      </c>
      <c r="AA452" s="112">
        <f t="shared" si="215"/>
        <v>0.33913043478260868</v>
      </c>
      <c r="AB452" s="112">
        <f t="shared" si="216"/>
        <v>0.35652173913043478</v>
      </c>
      <c r="AC452" s="100">
        <f>VLOOKUP(K452,'5th Cycle APR Raw Data-Final'!$A$3:$P$1977,14,FALSE)</f>
        <v>69</v>
      </c>
      <c r="AD452" s="100">
        <f>IF(AN452&lt;1,SUMIFS('5th Cycle APR Raw Data-Final'!$O$3:$O$1977,'5th Cycle APR Raw Data-Final'!$A$3:$A$1977,'SB35 Determination Data'!$K452,'5th Cycle APR Raw Data-Final'!$T$3:$T$1977,"&gt;="&amp;'SB35 Determination Data'!$F452,'5th Cycle APR Raw Data-Final'!$T$3:$T$1977,"&lt;"&amp;E452),SUMIFS('5th Cycle APR Raw Data-Final'!$O$3:$O$1977,'5th Cycle APR Raw Data-Final'!$A$3:$A$1977,'SB35 Determination Data'!$K452,'5th Cycle APR Raw Data-Final'!$T$3:$T$1977,"&gt;="&amp;'SB35 Determination Data'!$F452,'5th Cycle APR Raw Data-Final'!$T$3:$T$1977,"&lt;="&amp;G452))</f>
        <v>27</v>
      </c>
      <c r="AE452" s="100">
        <f t="shared" si="217"/>
        <v>42</v>
      </c>
      <c r="AF452" s="112">
        <f t="shared" si="218"/>
        <v>0.39130434782608697</v>
      </c>
      <c r="AG452" s="100">
        <f>VLOOKUP(K452,'5th Cycle APR Raw Data-Final'!$A$3:$P$1977,16,FALSE)</f>
        <v>281</v>
      </c>
      <c r="AH452" s="100">
        <f>IF(AN452&lt;1,SUMIFS('5th Cycle APR Raw Data-Final'!$Q$3:$Q$1977,'5th Cycle APR Raw Data-Final'!$A$3:$A$1977,'SB35 Determination Data'!$K452,'5th Cycle APR Raw Data-Final'!$T$3:$T$1977,"&gt;="&amp;'SB35 Determination Data'!$F452,'5th Cycle APR Raw Data-Final'!$T$3:$T$1977,"&lt;"&amp;E452),SUMIFS('5th Cycle APR Raw Data-Final'!$Q$3:$Q$1977,'5th Cycle APR Raw Data-Final'!$A$3:$A$1977,'SB35 Determination Data'!$K452,'5th Cycle APR Raw Data-Final'!$T$3:$T$1977,"&gt;="&amp;'SB35 Determination Data'!$F452,'5th Cycle APR Raw Data-Final'!$T$3:$T$1977,"&lt;="&amp;G452))</f>
        <v>2</v>
      </c>
      <c r="AI452" s="100">
        <f t="shared" si="219"/>
        <v>279</v>
      </c>
      <c r="AJ452" s="112">
        <f t="shared" si="220"/>
        <v>7.1174377224199285E-3</v>
      </c>
      <c r="AK452" s="100">
        <f>VLOOKUP(K452,'5th Cycle APR Raw Data-Final'!$A$3:$R$1977,18,FALSE)</f>
        <v>605</v>
      </c>
      <c r="AL452" s="100">
        <f>IF(AN452&lt;1,SUMIFS('5th Cycle APR Raw Data-Final'!$S$3:$S$1977,'5th Cycle APR Raw Data-Final'!$A$3:$A$1977,'SB35 Determination Data'!$K452,'5th Cycle APR Raw Data-Final'!$T$3:$T$1977,"&gt;="&amp;'SB35 Determination Data'!$F452,'5th Cycle APR Raw Data-Final'!$T$3:$T$1977,"&lt;"&amp;E452),SUMIFS('5th Cycle APR Raw Data-Final'!$S$3:$S$1977,'5th Cycle APR Raw Data-Final'!$A$3:$A$1977,'SB35 Determination Data'!$K452,'5th Cycle APR Raw Data-Final'!$T$3:$T$1977,"&gt;="&amp;'SB35 Determination Data'!$F452,'5th Cycle APR Raw Data-Final'!$T$3:$T$1977,"&lt;="&amp;G452))</f>
        <v>123</v>
      </c>
      <c r="AM452" s="100">
        <f t="shared" si="221"/>
        <v>482</v>
      </c>
      <c r="AN452" s="114">
        <f t="shared" si="222"/>
        <v>0.375</v>
      </c>
      <c r="AO452" s="2" t="str">
        <f t="shared" si="223"/>
        <v>YES</v>
      </c>
      <c r="AP452" s="2" t="str">
        <f t="shared" si="224"/>
        <v>NO</v>
      </c>
      <c r="AQ452" s="2" t="str">
        <f t="shared" si="225"/>
        <v>NO</v>
      </c>
      <c r="AR452" s="124" t="str">
        <f>VLOOKUP(K452,'2018Submitted'!$A$2:$C$540,3,FALSE)</f>
        <v>No 2018 Annual Progress Report</v>
      </c>
      <c r="AS452" s="2" t="str">
        <f t="shared" si="226"/>
        <v>NO</v>
      </c>
      <c r="AT452" s="2" t="str">
        <f t="shared" si="227"/>
        <v>NO</v>
      </c>
    </row>
    <row r="453" spans="1:46" x14ac:dyDescent="0.2">
      <c r="A453" s="2" t="s">
        <v>25</v>
      </c>
      <c r="B453" s="2" t="str">
        <f t="shared" si="228"/>
        <v>SHAFTER</v>
      </c>
      <c r="C453" s="71">
        <f t="shared" si="201"/>
        <v>0.375</v>
      </c>
      <c r="D453" s="72">
        <f t="shared" si="202"/>
        <v>8</v>
      </c>
      <c r="E453" s="99">
        <f t="shared" si="203"/>
        <v>2020</v>
      </c>
      <c r="F453" s="99">
        <f t="shared" si="204"/>
        <v>2016</v>
      </c>
      <c r="G453" s="99" t="str">
        <f t="shared" si="205"/>
        <v>2023</v>
      </c>
      <c r="H453" s="2" t="str">
        <f t="shared" si="206"/>
        <v>12/31/2015</v>
      </c>
      <c r="I453" s="2" t="str">
        <f t="shared" si="207"/>
        <v>12/31/2023</v>
      </c>
      <c r="J453" s="2" t="s">
        <v>26</v>
      </c>
      <c r="K453" s="113" t="s">
        <v>1883</v>
      </c>
      <c r="L453" s="100" t="e">
        <f>VLOOKUP(K453,'5th Cycle APR Raw Data-Final'!$A$3:$P$1977,6,FALSE)</f>
        <v>#N/A</v>
      </c>
      <c r="M453" s="100">
        <f>IF(AN453&lt;1,SUMIFS('5th Cycle APR Raw Data-Final'!G$3:G$1977,'5th Cycle APR Raw Data-Final'!$A$3:$A$1977,'SB35 Determination Data'!$K453,'5th Cycle APR Raw Data-Final'!$T$3:$T$1977,"&gt;="&amp;'SB35 Determination Data'!$F453,'5th Cycle APR Raw Data-Final'!$T$3:$T$1977,"&lt;"&amp;E453),SUMIFS('5th Cycle APR Raw Data-Final'!G$3:G$1977,'5th Cycle APR Raw Data-Final'!$A$3:$A$1977,'SB35 Determination Data'!$K453,'5th Cycle APR Raw Data-Final'!$T$3:$T$1977,"&gt;="&amp;'SB35 Determination Data'!$F453,'5th Cycle APR Raw Data-Final'!$T$3:$T$1977,"&lt;="&amp;G453))</f>
        <v>0</v>
      </c>
      <c r="N453" s="100">
        <f>IF(AN453&lt;1,SUMIFS('5th Cycle APR Raw Data-Final'!H$3:H$1977,'5th Cycle APR Raw Data-Final'!$A$3:$A$1977,'SB35 Determination Data'!$K453,'5th Cycle APR Raw Data-Final'!$T$3:$T$1977,"&gt;="&amp;'SB35 Determination Data'!$F453,'5th Cycle APR Raw Data-Final'!$T$3:$T$1977,"&lt;"&amp;E453),SUMIFS('5th Cycle APR Raw Data-Final'!H$3:H$1977,'5th Cycle APR Raw Data-Final'!$A$3:$A$1977,'SB35 Determination Data'!$K453,'5th Cycle APR Raw Data-Final'!$T$3:$T$1977,"&gt;="&amp;'SB35 Determination Data'!$F453,'5th Cycle APR Raw Data-Final'!$T$3:$T$1977,"&lt;="&amp;G453))</f>
        <v>0</v>
      </c>
      <c r="O453" s="100">
        <f>IF(AN453&lt;1,SUMIFS('5th Cycle APR Raw Data-Final'!I$3:I$1977,'5th Cycle APR Raw Data-Final'!$A$3:$A$1977,'SB35 Determination Data'!$K453,'5th Cycle APR Raw Data-Final'!$T$3:$T$1977,"&gt;="&amp;'SB35 Determination Data'!$F453,'5th Cycle APR Raw Data-Final'!$T$3:$T$1977,"&lt;"&amp;E453),SUMIFS('5th Cycle APR Raw Data-Final'!I$3:I$1977,'5th Cycle APR Raw Data-Final'!$A$3:$A$1977,'SB35 Determination Data'!$K453,'5th Cycle APR Raw Data-Final'!$T$3:$T$1977,"&gt;="&amp;'SB35 Determination Data'!$F453,'5th Cycle APR Raw Data-Final'!$T$3:$T$1977,"&lt;="&amp;G453))</f>
        <v>0</v>
      </c>
      <c r="P453" s="100" t="e">
        <f t="shared" si="208"/>
        <v>#N/A</v>
      </c>
      <c r="Q453" s="112" t="str">
        <f t="shared" si="209"/>
        <v>No 2018 Annual Progress Report</v>
      </c>
      <c r="R453" s="101" t="e">
        <f t="shared" si="210"/>
        <v>#N/A</v>
      </c>
      <c r="S453" s="101" t="e">
        <f t="shared" si="211"/>
        <v>#N/A</v>
      </c>
      <c r="T453" s="100" t="e">
        <f>VLOOKUP(K453,'5th Cycle APR Raw Data-Final'!$A$3:$P$1977,10,FALSE)</f>
        <v>#N/A</v>
      </c>
      <c r="U453" s="100">
        <f>IF(AN453&lt;1,SUMIFS('5th Cycle APR Raw Data-Final'!K$3:K$1977,'5th Cycle APR Raw Data-Final'!$A$3:$A$1977,'SB35 Determination Data'!$K453,'5th Cycle APR Raw Data-Final'!$T$3:$T$1977,"&gt;="&amp;'SB35 Determination Data'!$F453,'5th Cycle APR Raw Data-Final'!$T$3:$T$1977,"&lt;"&amp;E453),SUMIFS('5th Cycle APR Raw Data-Final'!K$3:K$1977,'5th Cycle APR Raw Data-Final'!$A$3:$A$1977,'SB35 Determination Data'!$K453,'5th Cycle APR Raw Data-Final'!$T$3:$T$1977,"&gt;="&amp;'SB35 Determination Data'!$F453,'5th Cycle APR Raw Data-Final'!$T$3:$T$1977,"&lt;="&amp;G453))</f>
        <v>0</v>
      </c>
      <c r="V453" s="100">
        <f>IF(AN453&lt;1,SUMIFS('5th Cycle APR Raw Data-Final'!L$3:L$1977,'5th Cycle APR Raw Data-Final'!$A$3:$A$1977,'SB35 Determination Data'!$K453,'5th Cycle APR Raw Data-Final'!$T$3:$T$1977,"&gt;="&amp;'SB35 Determination Data'!$F453,'5th Cycle APR Raw Data-Final'!$T$3:$T$1977,"&lt;"&amp;E453),SUMIFS('5th Cycle APR Raw Data-Final'!L$3:L$1977,'5th Cycle APR Raw Data-Final'!$A$3:$A$1977,'SB35 Determination Data'!$K453,'5th Cycle APR Raw Data-Final'!$T$3:$T$1977,"&gt;="&amp;'SB35 Determination Data'!$F453,'5th Cycle APR Raw Data-Final'!$T$3:$T$1977,"&lt;="&amp;G453))</f>
        <v>0</v>
      </c>
      <c r="W453" s="100">
        <f>IF(AN453&lt;1,SUMIFS('5th Cycle APR Raw Data-Final'!M$3:M$1977,'5th Cycle APR Raw Data-Final'!$A$3:$A$1977,'SB35 Determination Data'!$K453,'5th Cycle APR Raw Data-Final'!$T$3:$T$1977,"&gt;="&amp;'SB35 Determination Data'!$F453,'5th Cycle APR Raw Data-Final'!$T$3:$T$1977,"&lt;"&amp;E453),SUMIFS('5th Cycle APR Raw Data-Final'!M$3:M$1977,'5th Cycle APR Raw Data-Final'!$A$3:$A$1977,'SB35 Determination Data'!$K453,'5th Cycle APR Raw Data-Final'!$T$3:$T$1977,"&gt;="&amp;'SB35 Determination Data'!$F453,'5th Cycle APR Raw Data-Final'!$T$3:$T$1977,"&lt;="&amp;G453))</f>
        <v>0</v>
      </c>
      <c r="X453" s="100" t="e">
        <f t="shared" si="212"/>
        <v>#N/A</v>
      </c>
      <c r="Y453" s="100" t="e">
        <f t="shared" si="213"/>
        <v>#N/A</v>
      </c>
      <c r="Z453" s="100" t="e">
        <f t="shared" si="214"/>
        <v>#N/A</v>
      </c>
      <c r="AA453" s="112" t="str">
        <f t="shared" si="215"/>
        <v>No 2018 Annual Progress Report</v>
      </c>
      <c r="AB453" s="112" t="str">
        <f t="shared" si="216"/>
        <v>No 2018 Annual Progress Report</v>
      </c>
      <c r="AC453" s="100" t="e">
        <f>VLOOKUP(K453,'5th Cycle APR Raw Data-Final'!$A$3:$P$1977,14,FALSE)</f>
        <v>#N/A</v>
      </c>
      <c r="AD453" s="100">
        <f>IF(AN453&lt;1,SUMIFS('5th Cycle APR Raw Data-Final'!$O$3:$O$1977,'5th Cycle APR Raw Data-Final'!$A$3:$A$1977,'SB35 Determination Data'!$K453,'5th Cycle APR Raw Data-Final'!$T$3:$T$1977,"&gt;="&amp;'SB35 Determination Data'!$F453,'5th Cycle APR Raw Data-Final'!$T$3:$T$1977,"&lt;"&amp;E453),SUMIFS('5th Cycle APR Raw Data-Final'!$O$3:$O$1977,'5th Cycle APR Raw Data-Final'!$A$3:$A$1977,'SB35 Determination Data'!$K453,'5th Cycle APR Raw Data-Final'!$T$3:$T$1977,"&gt;="&amp;'SB35 Determination Data'!$F453,'5th Cycle APR Raw Data-Final'!$T$3:$T$1977,"&lt;="&amp;G453))</f>
        <v>0</v>
      </c>
      <c r="AE453" s="100" t="e">
        <f t="shared" si="217"/>
        <v>#N/A</v>
      </c>
      <c r="AF453" s="112" t="str">
        <f t="shared" si="218"/>
        <v>No 2018 Annual Progress Report</v>
      </c>
      <c r="AG453" s="100" t="e">
        <f>VLOOKUP(K453,'5th Cycle APR Raw Data-Final'!$A$3:$P$1977,16,FALSE)</f>
        <v>#N/A</v>
      </c>
      <c r="AH453" s="100">
        <f>IF(AN453&lt;1,SUMIFS('5th Cycle APR Raw Data-Final'!$Q$3:$Q$1977,'5th Cycle APR Raw Data-Final'!$A$3:$A$1977,'SB35 Determination Data'!$K453,'5th Cycle APR Raw Data-Final'!$T$3:$T$1977,"&gt;="&amp;'SB35 Determination Data'!$F453,'5th Cycle APR Raw Data-Final'!$T$3:$T$1977,"&lt;"&amp;E453),SUMIFS('5th Cycle APR Raw Data-Final'!$Q$3:$Q$1977,'5th Cycle APR Raw Data-Final'!$A$3:$A$1977,'SB35 Determination Data'!$K453,'5th Cycle APR Raw Data-Final'!$T$3:$T$1977,"&gt;="&amp;'SB35 Determination Data'!$F453,'5th Cycle APR Raw Data-Final'!$T$3:$T$1977,"&lt;="&amp;G453))</f>
        <v>0</v>
      </c>
      <c r="AI453" s="100" t="e">
        <f t="shared" si="219"/>
        <v>#N/A</v>
      </c>
      <c r="AJ453" s="112" t="str">
        <f t="shared" si="220"/>
        <v>No 2018 Annual Progress Report</v>
      </c>
      <c r="AK453" s="100" t="e">
        <f>VLOOKUP(K453,'5th Cycle APR Raw Data-Final'!$A$3:$R$1977,18,FALSE)</f>
        <v>#N/A</v>
      </c>
      <c r="AL453" s="100">
        <f>IF(AN453&lt;1,SUMIFS('5th Cycle APR Raw Data-Final'!$S$3:$S$1977,'5th Cycle APR Raw Data-Final'!$A$3:$A$1977,'SB35 Determination Data'!$K453,'5th Cycle APR Raw Data-Final'!$T$3:$T$1977,"&gt;="&amp;'SB35 Determination Data'!$F453,'5th Cycle APR Raw Data-Final'!$T$3:$T$1977,"&lt;"&amp;E453),SUMIFS('5th Cycle APR Raw Data-Final'!$S$3:$S$1977,'5th Cycle APR Raw Data-Final'!$A$3:$A$1977,'SB35 Determination Data'!$K453,'5th Cycle APR Raw Data-Final'!$T$3:$T$1977,"&gt;="&amp;'SB35 Determination Data'!$F453,'5th Cycle APR Raw Data-Final'!$T$3:$T$1977,"&lt;="&amp;G453))</f>
        <v>0</v>
      </c>
      <c r="AM453" s="100" t="e">
        <f t="shared" si="221"/>
        <v>#N/A</v>
      </c>
      <c r="AN453" s="114">
        <f t="shared" si="222"/>
        <v>0.375</v>
      </c>
      <c r="AO453" s="2" t="str">
        <f t="shared" si="223"/>
        <v>YES</v>
      </c>
      <c r="AP453" s="2" t="str">
        <f t="shared" si="224"/>
        <v>NO</v>
      </c>
      <c r="AQ453" s="2" t="str">
        <f t="shared" si="225"/>
        <v>NO</v>
      </c>
      <c r="AR453" s="124" t="str">
        <f>VLOOKUP(K453,'2018Submitted'!$A$2:$C$540,3,FALSE)</f>
        <v>No 2018 Annual Progress Report</v>
      </c>
      <c r="AS453" s="2" t="str">
        <f t="shared" si="226"/>
        <v>YES</v>
      </c>
      <c r="AT453" s="2" t="str">
        <f t="shared" si="227"/>
        <v>NO</v>
      </c>
    </row>
    <row r="454" spans="1:46" x14ac:dyDescent="0.2">
      <c r="A454" s="2" t="s">
        <v>19</v>
      </c>
      <c r="B454" s="2" t="str">
        <f t="shared" si="228"/>
        <v>SHASTA COUNTY</v>
      </c>
      <c r="C454" s="71">
        <f t="shared" si="201"/>
        <v>1</v>
      </c>
      <c r="D454" s="72">
        <f t="shared" si="202"/>
        <v>5</v>
      </c>
      <c r="E454" s="99">
        <f t="shared" si="203"/>
        <v>2017</v>
      </c>
      <c r="F454" s="99">
        <f t="shared" si="204"/>
        <v>2014</v>
      </c>
      <c r="G454" s="99">
        <f t="shared" si="205"/>
        <v>2018</v>
      </c>
      <c r="H454" s="2" t="str">
        <f t="shared" si="206"/>
        <v>06/30/2014</v>
      </c>
      <c r="I454" s="2" t="str">
        <f t="shared" si="207"/>
        <v>06/30/2019</v>
      </c>
      <c r="J454" s="2" t="s">
        <v>13</v>
      </c>
      <c r="K454" s="113" t="s">
        <v>1102</v>
      </c>
      <c r="L454" s="100">
        <f>VLOOKUP(K454,'5th Cycle APR Raw Data-Final'!$A$3:$P$1977,6,FALSE)</f>
        <v>189</v>
      </c>
      <c r="M454" s="100">
        <f>IF(AN454&lt;1,SUMIFS('5th Cycle APR Raw Data-Final'!G$3:G$1977,'5th Cycle APR Raw Data-Final'!$A$3:$A$1977,'SB35 Determination Data'!$K454,'5th Cycle APR Raw Data-Final'!$T$3:$T$1977,"&gt;="&amp;'SB35 Determination Data'!$F454,'5th Cycle APR Raw Data-Final'!$T$3:$T$1977,"&lt;"&amp;E454),SUMIFS('5th Cycle APR Raw Data-Final'!G$3:G$1977,'5th Cycle APR Raw Data-Final'!$A$3:$A$1977,'SB35 Determination Data'!$K454,'5th Cycle APR Raw Data-Final'!$T$3:$T$1977,"&gt;="&amp;'SB35 Determination Data'!$F454,'5th Cycle APR Raw Data-Final'!$T$3:$T$1977,"&lt;="&amp;G454))</f>
        <v>16</v>
      </c>
      <c r="N454" s="100">
        <f>IF(AN454&lt;1,SUMIFS('5th Cycle APR Raw Data-Final'!H$3:H$1977,'5th Cycle APR Raw Data-Final'!$A$3:$A$1977,'SB35 Determination Data'!$K454,'5th Cycle APR Raw Data-Final'!$T$3:$T$1977,"&gt;="&amp;'SB35 Determination Data'!$F454,'5th Cycle APR Raw Data-Final'!$T$3:$T$1977,"&lt;"&amp;E454),SUMIFS('5th Cycle APR Raw Data-Final'!H$3:H$1977,'5th Cycle APR Raw Data-Final'!$A$3:$A$1977,'SB35 Determination Data'!$K454,'5th Cycle APR Raw Data-Final'!$T$3:$T$1977,"&gt;="&amp;'SB35 Determination Data'!$F454,'5th Cycle APR Raw Data-Final'!$T$3:$T$1977,"&lt;="&amp;G454))</f>
        <v>0</v>
      </c>
      <c r="O454" s="100">
        <f>IF(AN454&lt;1,SUMIFS('5th Cycle APR Raw Data-Final'!I$3:I$1977,'5th Cycle APR Raw Data-Final'!$A$3:$A$1977,'SB35 Determination Data'!$K454,'5th Cycle APR Raw Data-Final'!$T$3:$T$1977,"&gt;="&amp;'SB35 Determination Data'!$F454,'5th Cycle APR Raw Data-Final'!$T$3:$T$1977,"&lt;"&amp;E454),SUMIFS('5th Cycle APR Raw Data-Final'!I$3:I$1977,'5th Cycle APR Raw Data-Final'!$A$3:$A$1977,'SB35 Determination Data'!$K454,'5th Cycle APR Raw Data-Final'!$T$3:$T$1977,"&gt;="&amp;'SB35 Determination Data'!$F454,'5th Cycle APR Raw Data-Final'!$T$3:$T$1977,"&lt;="&amp;G454))</f>
        <v>16</v>
      </c>
      <c r="P454" s="100">
        <f t="shared" si="208"/>
        <v>173</v>
      </c>
      <c r="Q454" s="112">
        <f t="shared" si="209"/>
        <v>8.4656084656084651E-2</v>
      </c>
      <c r="R454" s="101">
        <f t="shared" si="210"/>
        <v>189</v>
      </c>
      <c r="S454" s="101">
        <f t="shared" si="211"/>
        <v>0</v>
      </c>
      <c r="T454" s="100">
        <f>VLOOKUP(K454,'5th Cycle APR Raw Data-Final'!$A$3:$P$1977,10,FALSE)</f>
        <v>117</v>
      </c>
      <c r="U454" s="100">
        <f>IF(AN454&lt;1,SUMIFS('5th Cycle APR Raw Data-Final'!K$3:K$1977,'5th Cycle APR Raw Data-Final'!$A$3:$A$1977,'SB35 Determination Data'!$K454,'5th Cycle APR Raw Data-Final'!$T$3:$T$1977,"&gt;="&amp;'SB35 Determination Data'!$F454,'5th Cycle APR Raw Data-Final'!$T$3:$T$1977,"&lt;"&amp;E454),SUMIFS('5th Cycle APR Raw Data-Final'!K$3:K$1977,'5th Cycle APR Raw Data-Final'!$A$3:$A$1977,'SB35 Determination Data'!$K454,'5th Cycle APR Raw Data-Final'!$T$3:$T$1977,"&gt;="&amp;'SB35 Determination Data'!$F454,'5th Cycle APR Raw Data-Final'!$T$3:$T$1977,"&lt;="&amp;G454))</f>
        <v>32</v>
      </c>
      <c r="V454" s="100">
        <f>IF(AN454&lt;1,SUMIFS('5th Cycle APR Raw Data-Final'!L$3:L$1977,'5th Cycle APR Raw Data-Final'!$A$3:$A$1977,'SB35 Determination Data'!$K454,'5th Cycle APR Raw Data-Final'!$T$3:$T$1977,"&gt;="&amp;'SB35 Determination Data'!$F454,'5th Cycle APR Raw Data-Final'!$T$3:$T$1977,"&lt;"&amp;E454),SUMIFS('5th Cycle APR Raw Data-Final'!L$3:L$1977,'5th Cycle APR Raw Data-Final'!$A$3:$A$1977,'SB35 Determination Data'!$K454,'5th Cycle APR Raw Data-Final'!$T$3:$T$1977,"&gt;="&amp;'SB35 Determination Data'!$F454,'5th Cycle APR Raw Data-Final'!$T$3:$T$1977,"&lt;="&amp;G454))</f>
        <v>0</v>
      </c>
      <c r="W454" s="100">
        <f>IF(AN454&lt;1,SUMIFS('5th Cycle APR Raw Data-Final'!M$3:M$1977,'5th Cycle APR Raw Data-Final'!$A$3:$A$1977,'SB35 Determination Data'!$K454,'5th Cycle APR Raw Data-Final'!$T$3:$T$1977,"&gt;="&amp;'SB35 Determination Data'!$F454,'5th Cycle APR Raw Data-Final'!$T$3:$T$1977,"&lt;"&amp;E454),SUMIFS('5th Cycle APR Raw Data-Final'!M$3:M$1977,'5th Cycle APR Raw Data-Final'!$A$3:$A$1977,'SB35 Determination Data'!$K454,'5th Cycle APR Raw Data-Final'!$T$3:$T$1977,"&gt;="&amp;'SB35 Determination Data'!$F454,'5th Cycle APR Raw Data-Final'!$T$3:$T$1977,"&lt;="&amp;G454))</f>
        <v>32</v>
      </c>
      <c r="X454" s="100">
        <f t="shared" si="212"/>
        <v>85</v>
      </c>
      <c r="Y454" s="100">
        <f t="shared" si="213"/>
        <v>32</v>
      </c>
      <c r="Z454" s="100">
        <f t="shared" si="214"/>
        <v>85</v>
      </c>
      <c r="AA454" s="112">
        <f t="shared" si="215"/>
        <v>0.27350427350427353</v>
      </c>
      <c r="AB454" s="112">
        <f t="shared" si="216"/>
        <v>0.27350427350427353</v>
      </c>
      <c r="AC454" s="100">
        <f>VLOOKUP(K454,'5th Cycle APR Raw Data-Final'!$A$3:$P$1977,14,FALSE)</f>
        <v>128</v>
      </c>
      <c r="AD454" s="100">
        <f>IF(AN454&lt;1,SUMIFS('5th Cycle APR Raw Data-Final'!$O$3:$O$1977,'5th Cycle APR Raw Data-Final'!$A$3:$A$1977,'SB35 Determination Data'!$K454,'5th Cycle APR Raw Data-Final'!$T$3:$T$1977,"&gt;="&amp;'SB35 Determination Data'!$F454,'5th Cycle APR Raw Data-Final'!$T$3:$T$1977,"&lt;"&amp;E454),SUMIFS('5th Cycle APR Raw Data-Final'!$O$3:$O$1977,'5th Cycle APR Raw Data-Final'!$A$3:$A$1977,'SB35 Determination Data'!$K454,'5th Cycle APR Raw Data-Final'!$T$3:$T$1977,"&gt;="&amp;'SB35 Determination Data'!$F454,'5th Cycle APR Raw Data-Final'!$T$3:$T$1977,"&lt;="&amp;G454))</f>
        <v>138</v>
      </c>
      <c r="AE454" s="100">
        <f t="shared" si="217"/>
        <v>0</v>
      </c>
      <c r="AF454" s="112">
        <f t="shared" si="218"/>
        <v>1.078125</v>
      </c>
      <c r="AG454" s="100">
        <f>VLOOKUP(K454,'5th Cycle APR Raw Data-Final'!$A$3:$P$1977,16,FALSE)</f>
        <v>321</v>
      </c>
      <c r="AH454" s="100">
        <f>IF(AN454&lt;1,SUMIFS('5th Cycle APR Raw Data-Final'!$Q$3:$Q$1977,'5th Cycle APR Raw Data-Final'!$A$3:$A$1977,'SB35 Determination Data'!$K454,'5th Cycle APR Raw Data-Final'!$T$3:$T$1977,"&gt;="&amp;'SB35 Determination Data'!$F454,'5th Cycle APR Raw Data-Final'!$T$3:$T$1977,"&lt;"&amp;E454),SUMIFS('5th Cycle APR Raw Data-Final'!$Q$3:$Q$1977,'5th Cycle APR Raw Data-Final'!$A$3:$A$1977,'SB35 Determination Data'!$K454,'5th Cycle APR Raw Data-Final'!$T$3:$T$1977,"&gt;="&amp;'SB35 Determination Data'!$F454,'5th Cycle APR Raw Data-Final'!$T$3:$T$1977,"&lt;="&amp;G454))</f>
        <v>145</v>
      </c>
      <c r="AI454" s="100">
        <f t="shared" si="219"/>
        <v>176</v>
      </c>
      <c r="AJ454" s="112">
        <f t="shared" si="220"/>
        <v>0.45171339563862928</v>
      </c>
      <c r="AK454" s="100">
        <f>VLOOKUP(K454,'5th Cycle APR Raw Data-Final'!$A$3:$R$1977,18,FALSE)</f>
        <v>755</v>
      </c>
      <c r="AL454" s="100">
        <f>IF(AN454&lt;1,SUMIFS('5th Cycle APR Raw Data-Final'!$S$3:$S$1977,'5th Cycle APR Raw Data-Final'!$A$3:$A$1977,'SB35 Determination Data'!$K454,'5th Cycle APR Raw Data-Final'!$T$3:$T$1977,"&gt;="&amp;'SB35 Determination Data'!$F454,'5th Cycle APR Raw Data-Final'!$T$3:$T$1977,"&lt;"&amp;E454),SUMIFS('5th Cycle APR Raw Data-Final'!$S$3:$S$1977,'5th Cycle APR Raw Data-Final'!$A$3:$A$1977,'SB35 Determination Data'!$K454,'5th Cycle APR Raw Data-Final'!$T$3:$T$1977,"&gt;="&amp;'SB35 Determination Data'!$F454,'5th Cycle APR Raw Data-Final'!$T$3:$T$1977,"&lt;="&amp;G454))</f>
        <v>331</v>
      </c>
      <c r="AM454" s="100">
        <f t="shared" si="221"/>
        <v>434</v>
      </c>
      <c r="AN454" s="114">
        <f t="shared" si="222"/>
        <v>1</v>
      </c>
      <c r="AO454" s="2" t="str">
        <f t="shared" si="223"/>
        <v>YES</v>
      </c>
      <c r="AP454" s="2" t="str">
        <f t="shared" si="224"/>
        <v>NO</v>
      </c>
      <c r="AQ454" s="2" t="str">
        <f t="shared" si="225"/>
        <v>NO</v>
      </c>
      <c r="AR454" s="124" t="str">
        <f>VLOOKUP(K454,'2018Submitted'!$A$2:$C$540,3,FALSE)</f>
        <v>Successful</v>
      </c>
      <c r="AS454" s="2" t="str">
        <f t="shared" si="226"/>
        <v>NO</v>
      </c>
      <c r="AT454" s="2" t="str">
        <f t="shared" si="227"/>
        <v>NO</v>
      </c>
    </row>
    <row r="455" spans="1:46" x14ac:dyDescent="0.2">
      <c r="A455" s="2" t="s">
        <v>19</v>
      </c>
      <c r="B455" s="2" t="str">
        <f t="shared" si="228"/>
        <v>SHASTA LAKE</v>
      </c>
      <c r="C455" s="71">
        <f t="shared" si="201"/>
        <v>1</v>
      </c>
      <c r="D455" s="72">
        <f t="shared" si="202"/>
        <v>5</v>
      </c>
      <c r="E455" s="99">
        <f t="shared" si="203"/>
        <v>2017</v>
      </c>
      <c r="F455" s="99">
        <f t="shared" si="204"/>
        <v>2014</v>
      </c>
      <c r="G455" s="99">
        <f t="shared" si="205"/>
        <v>2018</v>
      </c>
      <c r="H455" s="2" t="str">
        <f t="shared" si="206"/>
        <v>06/30/2014</v>
      </c>
      <c r="I455" s="2" t="str">
        <f t="shared" si="207"/>
        <v>06/30/2019</v>
      </c>
      <c r="J455" s="2" t="s">
        <v>13</v>
      </c>
      <c r="K455" s="113" t="s">
        <v>288</v>
      </c>
      <c r="L455" s="100">
        <f>VLOOKUP(K455,'5th Cycle APR Raw Data-Final'!$A$3:$P$1977,6,FALSE)</f>
        <v>32</v>
      </c>
      <c r="M455" s="100">
        <f>IF(AN455&lt;1,SUMIFS('5th Cycle APR Raw Data-Final'!G$3:G$1977,'5th Cycle APR Raw Data-Final'!$A$3:$A$1977,'SB35 Determination Data'!$K455,'5th Cycle APR Raw Data-Final'!$T$3:$T$1977,"&gt;="&amp;'SB35 Determination Data'!$F455,'5th Cycle APR Raw Data-Final'!$T$3:$T$1977,"&lt;"&amp;E455),SUMIFS('5th Cycle APR Raw Data-Final'!G$3:G$1977,'5th Cycle APR Raw Data-Final'!$A$3:$A$1977,'SB35 Determination Data'!$K455,'5th Cycle APR Raw Data-Final'!$T$3:$T$1977,"&gt;="&amp;'SB35 Determination Data'!$F455,'5th Cycle APR Raw Data-Final'!$T$3:$T$1977,"&lt;="&amp;G455))</f>
        <v>9</v>
      </c>
      <c r="N455" s="100">
        <f>IF(AN455&lt;1,SUMIFS('5th Cycle APR Raw Data-Final'!H$3:H$1977,'5th Cycle APR Raw Data-Final'!$A$3:$A$1977,'SB35 Determination Data'!$K455,'5th Cycle APR Raw Data-Final'!$T$3:$T$1977,"&gt;="&amp;'SB35 Determination Data'!$F455,'5th Cycle APR Raw Data-Final'!$T$3:$T$1977,"&lt;"&amp;E455),SUMIFS('5th Cycle APR Raw Data-Final'!H$3:H$1977,'5th Cycle APR Raw Data-Final'!$A$3:$A$1977,'SB35 Determination Data'!$K455,'5th Cycle APR Raw Data-Final'!$T$3:$T$1977,"&gt;="&amp;'SB35 Determination Data'!$F455,'5th Cycle APR Raw Data-Final'!$T$3:$T$1977,"&lt;="&amp;G455))</f>
        <v>9</v>
      </c>
      <c r="O455" s="100">
        <f>IF(AN455&lt;1,SUMIFS('5th Cycle APR Raw Data-Final'!I$3:I$1977,'5th Cycle APR Raw Data-Final'!$A$3:$A$1977,'SB35 Determination Data'!$K455,'5th Cycle APR Raw Data-Final'!$T$3:$T$1977,"&gt;="&amp;'SB35 Determination Data'!$F455,'5th Cycle APR Raw Data-Final'!$T$3:$T$1977,"&lt;"&amp;E455),SUMIFS('5th Cycle APR Raw Data-Final'!I$3:I$1977,'5th Cycle APR Raw Data-Final'!$A$3:$A$1977,'SB35 Determination Data'!$K455,'5th Cycle APR Raw Data-Final'!$T$3:$T$1977,"&gt;="&amp;'SB35 Determination Data'!$F455,'5th Cycle APR Raw Data-Final'!$T$3:$T$1977,"&lt;="&amp;G455))</f>
        <v>0</v>
      </c>
      <c r="P455" s="100">
        <f t="shared" si="208"/>
        <v>23</v>
      </c>
      <c r="Q455" s="112">
        <f t="shared" si="209"/>
        <v>0.28125</v>
      </c>
      <c r="R455" s="101">
        <f t="shared" si="210"/>
        <v>32</v>
      </c>
      <c r="S455" s="101">
        <f t="shared" si="211"/>
        <v>0</v>
      </c>
      <c r="T455" s="100">
        <f>VLOOKUP(K455,'5th Cycle APR Raw Data-Final'!$A$3:$P$1977,10,FALSE)</f>
        <v>21</v>
      </c>
      <c r="U455" s="100">
        <f>IF(AN455&lt;1,SUMIFS('5th Cycle APR Raw Data-Final'!K$3:K$1977,'5th Cycle APR Raw Data-Final'!$A$3:$A$1977,'SB35 Determination Data'!$K455,'5th Cycle APR Raw Data-Final'!$T$3:$T$1977,"&gt;="&amp;'SB35 Determination Data'!$F455,'5th Cycle APR Raw Data-Final'!$T$3:$T$1977,"&lt;"&amp;E455),SUMIFS('5th Cycle APR Raw Data-Final'!K$3:K$1977,'5th Cycle APR Raw Data-Final'!$A$3:$A$1977,'SB35 Determination Data'!$K455,'5th Cycle APR Raw Data-Final'!$T$3:$T$1977,"&gt;="&amp;'SB35 Determination Data'!$F455,'5th Cycle APR Raw Data-Final'!$T$3:$T$1977,"&lt;="&amp;G455))</f>
        <v>32</v>
      </c>
      <c r="V455" s="100">
        <f>IF(AN455&lt;1,SUMIFS('5th Cycle APR Raw Data-Final'!L$3:L$1977,'5th Cycle APR Raw Data-Final'!$A$3:$A$1977,'SB35 Determination Data'!$K455,'5th Cycle APR Raw Data-Final'!$T$3:$T$1977,"&gt;="&amp;'SB35 Determination Data'!$F455,'5th Cycle APR Raw Data-Final'!$T$3:$T$1977,"&lt;"&amp;E455),SUMIFS('5th Cycle APR Raw Data-Final'!L$3:L$1977,'5th Cycle APR Raw Data-Final'!$A$3:$A$1977,'SB35 Determination Data'!$K455,'5th Cycle APR Raw Data-Final'!$T$3:$T$1977,"&gt;="&amp;'SB35 Determination Data'!$F455,'5th Cycle APR Raw Data-Final'!$T$3:$T$1977,"&lt;="&amp;G455))</f>
        <v>14</v>
      </c>
      <c r="W455" s="100">
        <f>IF(AN455&lt;1,SUMIFS('5th Cycle APR Raw Data-Final'!M$3:M$1977,'5th Cycle APR Raw Data-Final'!$A$3:$A$1977,'SB35 Determination Data'!$K455,'5th Cycle APR Raw Data-Final'!$T$3:$T$1977,"&gt;="&amp;'SB35 Determination Data'!$F455,'5th Cycle APR Raw Data-Final'!$T$3:$T$1977,"&lt;"&amp;E455),SUMIFS('5th Cycle APR Raw Data-Final'!M$3:M$1977,'5th Cycle APR Raw Data-Final'!$A$3:$A$1977,'SB35 Determination Data'!$K455,'5th Cycle APR Raw Data-Final'!$T$3:$T$1977,"&gt;="&amp;'SB35 Determination Data'!$F455,'5th Cycle APR Raw Data-Final'!$T$3:$T$1977,"&lt;="&amp;G455))</f>
        <v>18</v>
      </c>
      <c r="X455" s="100">
        <f t="shared" si="212"/>
        <v>0</v>
      </c>
      <c r="Y455" s="100">
        <f t="shared" si="213"/>
        <v>32</v>
      </c>
      <c r="Z455" s="100">
        <f t="shared" si="214"/>
        <v>0</v>
      </c>
      <c r="AA455" s="112">
        <f t="shared" si="215"/>
        <v>1.5238095238095237</v>
      </c>
      <c r="AB455" s="112">
        <f t="shared" si="216"/>
        <v>1.5238095238095237</v>
      </c>
      <c r="AC455" s="100">
        <f>VLOOKUP(K455,'5th Cycle APR Raw Data-Final'!$A$3:$P$1977,14,FALSE)</f>
        <v>23</v>
      </c>
      <c r="AD455" s="100">
        <f>IF(AN455&lt;1,SUMIFS('5th Cycle APR Raw Data-Final'!$O$3:$O$1977,'5th Cycle APR Raw Data-Final'!$A$3:$A$1977,'SB35 Determination Data'!$K455,'5th Cycle APR Raw Data-Final'!$T$3:$T$1977,"&gt;="&amp;'SB35 Determination Data'!$F455,'5th Cycle APR Raw Data-Final'!$T$3:$T$1977,"&lt;"&amp;E455),SUMIFS('5th Cycle APR Raw Data-Final'!$O$3:$O$1977,'5th Cycle APR Raw Data-Final'!$A$3:$A$1977,'SB35 Determination Data'!$K455,'5th Cycle APR Raw Data-Final'!$T$3:$T$1977,"&gt;="&amp;'SB35 Determination Data'!$F455,'5th Cycle APR Raw Data-Final'!$T$3:$T$1977,"&lt;="&amp;G455))</f>
        <v>63</v>
      </c>
      <c r="AE455" s="100">
        <f t="shared" si="217"/>
        <v>0</v>
      </c>
      <c r="AF455" s="112">
        <f t="shared" si="218"/>
        <v>2.7391304347826089</v>
      </c>
      <c r="AG455" s="100">
        <f>VLOOKUP(K455,'5th Cycle APR Raw Data-Final'!$A$3:$P$1977,16,FALSE)</f>
        <v>58</v>
      </c>
      <c r="AH455" s="100">
        <f>IF(AN455&lt;1,SUMIFS('5th Cycle APR Raw Data-Final'!$Q$3:$Q$1977,'5th Cycle APR Raw Data-Final'!$A$3:$A$1977,'SB35 Determination Data'!$K455,'5th Cycle APR Raw Data-Final'!$T$3:$T$1977,"&gt;="&amp;'SB35 Determination Data'!$F455,'5th Cycle APR Raw Data-Final'!$T$3:$T$1977,"&lt;"&amp;E455),SUMIFS('5th Cycle APR Raw Data-Final'!$Q$3:$Q$1977,'5th Cycle APR Raw Data-Final'!$A$3:$A$1977,'SB35 Determination Data'!$K455,'5th Cycle APR Raw Data-Final'!$T$3:$T$1977,"&gt;="&amp;'SB35 Determination Data'!$F455,'5th Cycle APR Raw Data-Final'!$T$3:$T$1977,"&lt;="&amp;G455))</f>
        <v>2</v>
      </c>
      <c r="AI455" s="100">
        <f t="shared" si="219"/>
        <v>56</v>
      </c>
      <c r="AJ455" s="112">
        <f t="shared" si="220"/>
        <v>3.4482758620689655E-2</v>
      </c>
      <c r="AK455" s="100">
        <f>VLOOKUP(K455,'5th Cycle APR Raw Data-Final'!$A$3:$R$1977,18,FALSE)</f>
        <v>134</v>
      </c>
      <c r="AL455" s="100">
        <f>IF(AN455&lt;1,SUMIFS('5th Cycle APR Raw Data-Final'!$S$3:$S$1977,'5th Cycle APR Raw Data-Final'!$A$3:$A$1977,'SB35 Determination Data'!$K455,'5th Cycle APR Raw Data-Final'!$T$3:$T$1977,"&gt;="&amp;'SB35 Determination Data'!$F455,'5th Cycle APR Raw Data-Final'!$T$3:$T$1977,"&lt;"&amp;E455),SUMIFS('5th Cycle APR Raw Data-Final'!$S$3:$S$1977,'5th Cycle APR Raw Data-Final'!$A$3:$A$1977,'SB35 Determination Data'!$K455,'5th Cycle APR Raw Data-Final'!$T$3:$T$1977,"&gt;="&amp;'SB35 Determination Data'!$F455,'5th Cycle APR Raw Data-Final'!$T$3:$T$1977,"&lt;="&amp;G455))</f>
        <v>106</v>
      </c>
      <c r="AM455" s="100">
        <f t="shared" si="221"/>
        <v>79</v>
      </c>
      <c r="AN455" s="114">
        <f t="shared" si="222"/>
        <v>1</v>
      </c>
      <c r="AO455" s="2" t="str">
        <f t="shared" si="223"/>
        <v>YES</v>
      </c>
      <c r="AP455" s="2" t="str">
        <f t="shared" si="224"/>
        <v>NO</v>
      </c>
      <c r="AQ455" s="2" t="str">
        <f t="shared" si="225"/>
        <v>NO</v>
      </c>
      <c r="AR455" s="124" t="str">
        <f>VLOOKUP(K455,'2018Submitted'!$A$2:$C$540,3,FALSE)</f>
        <v>Successful</v>
      </c>
      <c r="AS455" s="2" t="str">
        <f t="shared" si="226"/>
        <v>NO</v>
      </c>
      <c r="AT455" s="2" t="str">
        <f t="shared" si="227"/>
        <v>NO</v>
      </c>
    </row>
    <row r="456" spans="1:46" x14ac:dyDescent="0.2">
      <c r="A456" s="2" t="s">
        <v>1897</v>
      </c>
      <c r="B456" s="2" t="str">
        <f t="shared" si="228"/>
        <v>SIERRA COUNTY</v>
      </c>
      <c r="C456" s="71">
        <f t="shared" si="201"/>
        <v>1</v>
      </c>
      <c r="D456" s="72">
        <f t="shared" si="202"/>
        <v>5</v>
      </c>
      <c r="E456" s="99">
        <f t="shared" si="203"/>
        <v>2017</v>
      </c>
      <c r="F456" s="99">
        <f t="shared" si="204"/>
        <v>2014</v>
      </c>
      <c r="G456" s="99">
        <f t="shared" si="205"/>
        <v>2018</v>
      </c>
      <c r="H456" s="2" t="str">
        <f t="shared" si="206"/>
        <v>06/30/2014</v>
      </c>
      <c r="I456" s="2" t="str">
        <f t="shared" si="207"/>
        <v>06/30/2019</v>
      </c>
      <c r="J456" s="2" t="s">
        <v>13</v>
      </c>
      <c r="K456" s="113" t="s">
        <v>1884</v>
      </c>
      <c r="L456" s="100" t="e">
        <f>VLOOKUP(K456,'5th Cycle APR Raw Data-Final'!$A$3:$P$1977,6,FALSE)</f>
        <v>#N/A</v>
      </c>
      <c r="M456" s="100">
        <f>IF(AN456&lt;1,SUMIFS('5th Cycle APR Raw Data-Final'!G$3:G$1977,'5th Cycle APR Raw Data-Final'!$A$3:$A$1977,'SB35 Determination Data'!$K456,'5th Cycle APR Raw Data-Final'!$T$3:$T$1977,"&gt;="&amp;'SB35 Determination Data'!$F456,'5th Cycle APR Raw Data-Final'!$T$3:$T$1977,"&lt;"&amp;E456),SUMIFS('5th Cycle APR Raw Data-Final'!G$3:G$1977,'5th Cycle APR Raw Data-Final'!$A$3:$A$1977,'SB35 Determination Data'!$K456,'5th Cycle APR Raw Data-Final'!$T$3:$T$1977,"&gt;="&amp;'SB35 Determination Data'!$F456,'5th Cycle APR Raw Data-Final'!$T$3:$T$1977,"&lt;="&amp;G456))</f>
        <v>0</v>
      </c>
      <c r="N456" s="100">
        <f>IF(AN456&lt;1,SUMIFS('5th Cycle APR Raw Data-Final'!H$3:H$1977,'5th Cycle APR Raw Data-Final'!$A$3:$A$1977,'SB35 Determination Data'!$K456,'5th Cycle APR Raw Data-Final'!$T$3:$T$1977,"&gt;="&amp;'SB35 Determination Data'!$F456,'5th Cycle APR Raw Data-Final'!$T$3:$T$1977,"&lt;"&amp;E456),SUMIFS('5th Cycle APR Raw Data-Final'!H$3:H$1977,'5th Cycle APR Raw Data-Final'!$A$3:$A$1977,'SB35 Determination Data'!$K456,'5th Cycle APR Raw Data-Final'!$T$3:$T$1977,"&gt;="&amp;'SB35 Determination Data'!$F456,'5th Cycle APR Raw Data-Final'!$T$3:$T$1977,"&lt;="&amp;G456))</f>
        <v>0</v>
      </c>
      <c r="O456" s="100">
        <f>IF(AN456&lt;1,SUMIFS('5th Cycle APR Raw Data-Final'!I$3:I$1977,'5th Cycle APR Raw Data-Final'!$A$3:$A$1977,'SB35 Determination Data'!$K456,'5th Cycle APR Raw Data-Final'!$T$3:$T$1977,"&gt;="&amp;'SB35 Determination Data'!$F456,'5th Cycle APR Raw Data-Final'!$T$3:$T$1977,"&lt;"&amp;E456),SUMIFS('5th Cycle APR Raw Data-Final'!I$3:I$1977,'5th Cycle APR Raw Data-Final'!$A$3:$A$1977,'SB35 Determination Data'!$K456,'5th Cycle APR Raw Data-Final'!$T$3:$T$1977,"&gt;="&amp;'SB35 Determination Data'!$F456,'5th Cycle APR Raw Data-Final'!$T$3:$T$1977,"&lt;="&amp;G456))</f>
        <v>0</v>
      </c>
      <c r="P456" s="100" t="e">
        <f t="shared" si="208"/>
        <v>#N/A</v>
      </c>
      <c r="Q456" s="112" t="str">
        <f t="shared" si="209"/>
        <v>No 2018 Annual Progress Report</v>
      </c>
      <c r="R456" s="101" t="e">
        <f t="shared" si="210"/>
        <v>#N/A</v>
      </c>
      <c r="S456" s="101" t="e">
        <f t="shared" si="211"/>
        <v>#N/A</v>
      </c>
      <c r="T456" s="100" t="e">
        <f>VLOOKUP(K456,'5th Cycle APR Raw Data-Final'!$A$3:$P$1977,10,FALSE)</f>
        <v>#N/A</v>
      </c>
      <c r="U456" s="100">
        <f>IF(AN456&lt;1,SUMIFS('5th Cycle APR Raw Data-Final'!K$3:K$1977,'5th Cycle APR Raw Data-Final'!$A$3:$A$1977,'SB35 Determination Data'!$K456,'5th Cycle APR Raw Data-Final'!$T$3:$T$1977,"&gt;="&amp;'SB35 Determination Data'!$F456,'5th Cycle APR Raw Data-Final'!$T$3:$T$1977,"&lt;"&amp;E456),SUMIFS('5th Cycle APR Raw Data-Final'!K$3:K$1977,'5th Cycle APR Raw Data-Final'!$A$3:$A$1977,'SB35 Determination Data'!$K456,'5th Cycle APR Raw Data-Final'!$T$3:$T$1977,"&gt;="&amp;'SB35 Determination Data'!$F456,'5th Cycle APR Raw Data-Final'!$T$3:$T$1977,"&lt;="&amp;G456))</f>
        <v>0</v>
      </c>
      <c r="V456" s="100">
        <f>IF(AN456&lt;1,SUMIFS('5th Cycle APR Raw Data-Final'!L$3:L$1977,'5th Cycle APR Raw Data-Final'!$A$3:$A$1977,'SB35 Determination Data'!$K456,'5th Cycle APR Raw Data-Final'!$T$3:$T$1977,"&gt;="&amp;'SB35 Determination Data'!$F456,'5th Cycle APR Raw Data-Final'!$T$3:$T$1977,"&lt;"&amp;E456),SUMIFS('5th Cycle APR Raw Data-Final'!L$3:L$1977,'5th Cycle APR Raw Data-Final'!$A$3:$A$1977,'SB35 Determination Data'!$K456,'5th Cycle APR Raw Data-Final'!$T$3:$T$1977,"&gt;="&amp;'SB35 Determination Data'!$F456,'5th Cycle APR Raw Data-Final'!$T$3:$T$1977,"&lt;="&amp;G456))</f>
        <v>0</v>
      </c>
      <c r="W456" s="100">
        <f>IF(AN456&lt;1,SUMIFS('5th Cycle APR Raw Data-Final'!M$3:M$1977,'5th Cycle APR Raw Data-Final'!$A$3:$A$1977,'SB35 Determination Data'!$K456,'5th Cycle APR Raw Data-Final'!$T$3:$T$1977,"&gt;="&amp;'SB35 Determination Data'!$F456,'5th Cycle APR Raw Data-Final'!$T$3:$T$1977,"&lt;"&amp;E456),SUMIFS('5th Cycle APR Raw Data-Final'!M$3:M$1977,'5th Cycle APR Raw Data-Final'!$A$3:$A$1977,'SB35 Determination Data'!$K456,'5th Cycle APR Raw Data-Final'!$T$3:$T$1977,"&gt;="&amp;'SB35 Determination Data'!$F456,'5th Cycle APR Raw Data-Final'!$T$3:$T$1977,"&lt;="&amp;G456))</f>
        <v>0</v>
      </c>
      <c r="X456" s="100" t="e">
        <f t="shared" si="212"/>
        <v>#N/A</v>
      </c>
      <c r="Y456" s="100" t="e">
        <f t="shared" si="213"/>
        <v>#N/A</v>
      </c>
      <c r="Z456" s="100" t="e">
        <f t="shared" si="214"/>
        <v>#N/A</v>
      </c>
      <c r="AA456" s="112" t="str">
        <f t="shared" si="215"/>
        <v>No 2018 Annual Progress Report</v>
      </c>
      <c r="AB456" s="112" t="str">
        <f t="shared" si="216"/>
        <v>No 2018 Annual Progress Report</v>
      </c>
      <c r="AC456" s="100" t="e">
        <f>VLOOKUP(K456,'5th Cycle APR Raw Data-Final'!$A$3:$P$1977,14,FALSE)</f>
        <v>#N/A</v>
      </c>
      <c r="AD456" s="100">
        <f>IF(AN456&lt;1,SUMIFS('5th Cycle APR Raw Data-Final'!$O$3:$O$1977,'5th Cycle APR Raw Data-Final'!$A$3:$A$1977,'SB35 Determination Data'!$K456,'5th Cycle APR Raw Data-Final'!$T$3:$T$1977,"&gt;="&amp;'SB35 Determination Data'!$F456,'5th Cycle APR Raw Data-Final'!$T$3:$T$1977,"&lt;"&amp;E456),SUMIFS('5th Cycle APR Raw Data-Final'!$O$3:$O$1977,'5th Cycle APR Raw Data-Final'!$A$3:$A$1977,'SB35 Determination Data'!$K456,'5th Cycle APR Raw Data-Final'!$T$3:$T$1977,"&gt;="&amp;'SB35 Determination Data'!$F456,'5th Cycle APR Raw Data-Final'!$T$3:$T$1977,"&lt;="&amp;G456))</f>
        <v>0</v>
      </c>
      <c r="AE456" s="100" t="e">
        <f t="shared" si="217"/>
        <v>#N/A</v>
      </c>
      <c r="AF456" s="112" t="str">
        <f t="shared" si="218"/>
        <v>No 2018 Annual Progress Report</v>
      </c>
      <c r="AG456" s="100" t="e">
        <f>VLOOKUP(K456,'5th Cycle APR Raw Data-Final'!$A$3:$P$1977,16,FALSE)</f>
        <v>#N/A</v>
      </c>
      <c r="AH456" s="100">
        <f>IF(AN456&lt;1,SUMIFS('5th Cycle APR Raw Data-Final'!$Q$3:$Q$1977,'5th Cycle APR Raw Data-Final'!$A$3:$A$1977,'SB35 Determination Data'!$K456,'5th Cycle APR Raw Data-Final'!$T$3:$T$1977,"&gt;="&amp;'SB35 Determination Data'!$F456,'5th Cycle APR Raw Data-Final'!$T$3:$T$1977,"&lt;"&amp;E456),SUMIFS('5th Cycle APR Raw Data-Final'!$Q$3:$Q$1977,'5th Cycle APR Raw Data-Final'!$A$3:$A$1977,'SB35 Determination Data'!$K456,'5th Cycle APR Raw Data-Final'!$T$3:$T$1977,"&gt;="&amp;'SB35 Determination Data'!$F456,'5th Cycle APR Raw Data-Final'!$T$3:$T$1977,"&lt;="&amp;G456))</f>
        <v>0</v>
      </c>
      <c r="AI456" s="100" t="e">
        <f t="shared" si="219"/>
        <v>#N/A</v>
      </c>
      <c r="AJ456" s="112" t="str">
        <f t="shared" si="220"/>
        <v>No 2018 Annual Progress Report</v>
      </c>
      <c r="AK456" s="100" t="e">
        <f>VLOOKUP(K456,'5th Cycle APR Raw Data-Final'!$A$3:$R$1977,18,FALSE)</f>
        <v>#N/A</v>
      </c>
      <c r="AL456" s="100">
        <f>IF(AN456&lt;1,SUMIFS('5th Cycle APR Raw Data-Final'!$S$3:$S$1977,'5th Cycle APR Raw Data-Final'!$A$3:$A$1977,'SB35 Determination Data'!$K456,'5th Cycle APR Raw Data-Final'!$T$3:$T$1977,"&gt;="&amp;'SB35 Determination Data'!$F456,'5th Cycle APR Raw Data-Final'!$T$3:$T$1977,"&lt;"&amp;E456),SUMIFS('5th Cycle APR Raw Data-Final'!$S$3:$S$1977,'5th Cycle APR Raw Data-Final'!$A$3:$A$1977,'SB35 Determination Data'!$K456,'5th Cycle APR Raw Data-Final'!$T$3:$T$1977,"&gt;="&amp;'SB35 Determination Data'!$F456,'5th Cycle APR Raw Data-Final'!$T$3:$T$1977,"&lt;="&amp;G456))</f>
        <v>0</v>
      </c>
      <c r="AM456" s="100" t="e">
        <f t="shared" si="221"/>
        <v>#N/A</v>
      </c>
      <c r="AN456" s="114">
        <f t="shared" si="222"/>
        <v>1</v>
      </c>
      <c r="AO456" s="2" t="str">
        <f t="shared" si="223"/>
        <v>YES</v>
      </c>
      <c r="AP456" s="2" t="str">
        <f t="shared" si="224"/>
        <v>NO</v>
      </c>
      <c r="AQ456" s="2" t="str">
        <f t="shared" si="225"/>
        <v>NO</v>
      </c>
      <c r="AR456" s="124" t="str">
        <f>VLOOKUP(K456,'2018Submitted'!$A$2:$C$540,3,FALSE)</f>
        <v>No 2018 Annual Progress Report</v>
      </c>
      <c r="AS456" s="2" t="str">
        <f t="shared" si="226"/>
        <v>YES</v>
      </c>
      <c r="AT456" s="2" t="str">
        <f t="shared" si="227"/>
        <v>NO</v>
      </c>
    </row>
    <row r="457" spans="1:46" x14ac:dyDescent="0.2">
      <c r="A457" s="2" t="s">
        <v>5</v>
      </c>
      <c r="B457" s="2" t="str">
        <f t="shared" si="228"/>
        <v>SIERRA MADRE</v>
      </c>
      <c r="C457" s="71">
        <f t="shared" si="201"/>
        <v>0.625</v>
      </c>
      <c r="D457" s="72">
        <f t="shared" si="202"/>
        <v>8</v>
      </c>
      <c r="E457" s="99">
        <f t="shared" si="203"/>
        <v>2018</v>
      </c>
      <c r="F457" s="99">
        <f t="shared" si="204"/>
        <v>2014</v>
      </c>
      <c r="G457" s="99" t="str">
        <f t="shared" si="205"/>
        <v>2021</v>
      </c>
      <c r="H457" s="2" t="str">
        <f t="shared" si="206"/>
        <v>10/15/2013</v>
      </c>
      <c r="I457" s="2" t="str">
        <f t="shared" si="207"/>
        <v>10/15/2021</v>
      </c>
      <c r="J457" s="2" t="s">
        <v>3</v>
      </c>
      <c r="K457" s="113" t="s">
        <v>1079</v>
      </c>
      <c r="L457" s="100">
        <f>VLOOKUP(K457,'5th Cycle APR Raw Data-Final'!$A$3:$P$1977,6,FALSE)</f>
        <v>14</v>
      </c>
      <c r="M457" s="100">
        <f>IF(AN457&lt;1,SUMIFS('5th Cycle APR Raw Data-Final'!G$3:G$1977,'5th Cycle APR Raw Data-Final'!$A$3:$A$1977,'SB35 Determination Data'!$K457,'5th Cycle APR Raw Data-Final'!$T$3:$T$1977,"&gt;="&amp;'SB35 Determination Data'!$F457,'5th Cycle APR Raw Data-Final'!$T$3:$T$1977,"&lt;"&amp;E457),SUMIFS('5th Cycle APR Raw Data-Final'!G$3:G$1977,'5th Cycle APR Raw Data-Final'!$A$3:$A$1977,'SB35 Determination Data'!$K457,'5th Cycle APR Raw Data-Final'!$T$3:$T$1977,"&gt;="&amp;'SB35 Determination Data'!$F457,'5th Cycle APR Raw Data-Final'!$T$3:$T$1977,"&lt;="&amp;G457))</f>
        <v>2</v>
      </c>
      <c r="N457" s="100">
        <f>IF(AN457&lt;1,SUMIFS('5th Cycle APR Raw Data-Final'!H$3:H$1977,'5th Cycle APR Raw Data-Final'!$A$3:$A$1977,'SB35 Determination Data'!$K457,'5th Cycle APR Raw Data-Final'!$T$3:$T$1977,"&gt;="&amp;'SB35 Determination Data'!$F457,'5th Cycle APR Raw Data-Final'!$T$3:$T$1977,"&lt;"&amp;E457),SUMIFS('5th Cycle APR Raw Data-Final'!H$3:H$1977,'5th Cycle APR Raw Data-Final'!$A$3:$A$1977,'SB35 Determination Data'!$K457,'5th Cycle APR Raw Data-Final'!$T$3:$T$1977,"&gt;="&amp;'SB35 Determination Data'!$F457,'5th Cycle APR Raw Data-Final'!$T$3:$T$1977,"&lt;="&amp;G457))</f>
        <v>0</v>
      </c>
      <c r="O457" s="100">
        <f>IF(AN457&lt;1,SUMIFS('5th Cycle APR Raw Data-Final'!I$3:I$1977,'5th Cycle APR Raw Data-Final'!$A$3:$A$1977,'SB35 Determination Data'!$K457,'5th Cycle APR Raw Data-Final'!$T$3:$T$1977,"&gt;="&amp;'SB35 Determination Data'!$F457,'5th Cycle APR Raw Data-Final'!$T$3:$T$1977,"&lt;"&amp;E457),SUMIFS('5th Cycle APR Raw Data-Final'!I$3:I$1977,'5th Cycle APR Raw Data-Final'!$A$3:$A$1977,'SB35 Determination Data'!$K457,'5th Cycle APR Raw Data-Final'!$T$3:$T$1977,"&gt;="&amp;'SB35 Determination Data'!$F457,'5th Cycle APR Raw Data-Final'!$T$3:$T$1977,"&lt;="&amp;G457))</f>
        <v>2</v>
      </c>
      <c r="P457" s="100">
        <f t="shared" si="208"/>
        <v>12</v>
      </c>
      <c r="Q457" s="112">
        <f t="shared" si="209"/>
        <v>0.14285714285714285</v>
      </c>
      <c r="R457" s="101">
        <f t="shared" si="210"/>
        <v>7</v>
      </c>
      <c r="S457" s="101">
        <f t="shared" si="211"/>
        <v>0</v>
      </c>
      <c r="T457" s="100">
        <f>VLOOKUP(K457,'5th Cycle APR Raw Data-Final'!$A$3:$P$1977,10,FALSE)</f>
        <v>9</v>
      </c>
      <c r="U457" s="100">
        <f>IF(AN457&lt;1,SUMIFS('5th Cycle APR Raw Data-Final'!K$3:K$1977,'5th Cycle APR Raw Data-Final'!$A$3:$A$1977,'SB35 Determination Data'!$K457,'5th Cycle APR Raw Data-Final'!$T$3:$T$1977,"&gt;="&amp;'SB35 Determination Data'!$F457,'5th Cycle APR Raw Data-Final'!$T$3:$T$1977,"&lt;"&amp;E457),SUMIFS('5th Cycle APR Raw Data-Final'!K$3:K$1977,'5th Cycle APR Raw Data-Final'!$A$3:$A$1977,'SB35 Determination Data'!$K457,'5th Cycle APR Raw Data-Final'!$T$3:$T$1977,"&gt;="&amp;'SB35 Determination Data'!$F457,'5th Cycle APR Raw Data-Final'!$T$3:$T$1977,"&lt;="&amp;G457))</f>
        <v>7</v>
      </c>
      <c r="V457" s="100">
        <f>IF(AN457&lt;1,SUMIFS('5th Cycle APR Raw Data-Final'!L$3:L$1977,'5th Cycle APR Raw Data-Final'!$A$3:$A$1977,'SB35 Determination Data'!$K457,'5th Cycle APR Raw Data-Final'!$T$3:$T$1977,"&gt;="&amp;'SB35 Determination Data'!$F457,'5th Cycle APR Raw Data-Final'!$T$3:$T$1977,"&lt;"&amp;E457),SUMIFS('5th Cycle APR Raw Data-Final'!L$3:L$1977,'5th Cycle APR Raw Data-Final'!$A$3:$A$1977,'SB35 Determination Data'!$K457,'5th Cycle APR Raw Data-Final'!$T$3:$T$1977,"&gt;="&amp;'SB35 Determination Data'!$F457,'5th Cycle APR Raw Data-Final'!$T$3:$T$1977,"&lt;="&amp;G457))</f>
        <v>0</v>
      </c>
      <c r="W457" s="100">
        <f>IF(AN457&lt;1,SUMIFS('5th Cycle APR Raw Data-Final'!M$3:M$1977,'5th Cycle APR Raw Data-Final'!$A$3:$A$1977,'SB35 Determination Data'!$K457,'5th Cycle APR Raw Data-Final'!$T$3:$T$1977,"&gt;="&amp;'SB35 Determination Data'!$F457,'5th Cycle APR Raw Data-Final'!$T$3:$T$1977,"&lt;"&amp;E457),SUMIFS('5th Cycle APR Raw Data-Final'!M$3:M$1977,'5th Cycle APR Raw Data-Final'!$A$3:$A$1977,'SB35 Determination Data'!$K457,'5th Cycle APR Raw Data-Final'!$T$3:$T$1977,"&gt;="&amp;'SB35 Determination Data'!$F457,'5th Cycle APR Raw Data-Final'!$T$3:$T$1977,"&lt;="&amp;G457))</f>
        <v>7</v>
      </c>
      <c r="X457" s="100">
        <f t="shared" si="212"/>
        <v>2</v>
      </c>
      <c r="Y457" s="100">
        <f t="shared" si="213"/>
        <v>7</v>
      </c>
      <c r="Z457" s="100">
        <f t="shared" si="214"/>
        <v>2</v>
      </c>
      <c r="AA457" s="112">
        <f t="shared" si="215"/>
        <v>0.77777777777777779</v>
      </c>
      <c r="AB457" s="112">
        <f t="shared" si="216"/>
        <v>0.77777777777777779</v>
      </c>
      <c r="AC457" s="100">
        <f>VLOOKUP(K457,'5th Cycle APR Raw Data-Final'!$A$3:$P$1977,14,FALSE)</f>
        <v>9</v>
      </c>
      <c r="AD457" s="100">
        <f>IF(AN457&lt;1,SUMIFS('5th Cycle APR Raw Data-Final'!$O$3:$O$1977,'5th Cycle APR Raw Data-Final'!$A$3:$A$1977,'SB35 Determination Data'!$K457,'5th Cycle APR Raw Data-Final'!$T$3:$T$1977,"&gt;="&amp;'SB35 Determination Data'!$F457,'5th Cycle APR Raw Data-Final'!$T$3:$T$1977,"&lt;"&amp;E457),SUMIFS('5th Cycle APR Raw Data-Final'!$O$3:$O$1977,'5th Cycle APR Raw Data-Final'!$A$3:$A$1977,'SB35 Determination Data'!$K457,'5th Cycle APR Raw Data-Final'!$T$3:$T$1977,"&gt;="&amp;'SB35 Determination Data'!$F457,'5th Cycle APR Raw Data-Final'!$T$3:$T$1977,"&lt;="&amp;G457))</f>
        <v>3</v>
      </c>
      <c r="AE457" s="100">
        <f t="shared" si="217"/>
        <v>6</v>
      </c>
      <c r="AF457" s="112">
        <f t="shared" si="218"/>
        <v>0.33333333333333331</v>
      </c>
      <c r="AG457" s="100">
        <f>VLOOKUP(K457,'5th Cycle APR Raw Data-Final'!$A$3:$P$1977,16,FALSE)</f>
        <v>23</v>
      </c>
      <c r="AH457" s="100">
        <f>IF(AN457&lt;1,SUMIFS('5th Cycle APR Raw Data-Final'!$Q$3:$Q$1977,'5th Cycle APR Raw Data-Final'!$A$3:$A$1977,'SB35 Determination Data'!$K457,'5th Cycle APR Raw Data-Final'!$T$3:$T$1977,"&gt;="&amp;'SB35 Determination Data'!$F457,'5th Cycle APR Raw Data-Final'!$T$3:$T$1977,"&lt;"&amp;E457),SUMIFS('5th Cycle APR Raw Data-Final'!$Q$3:$Q$1977,'5th Cycle APR Raw Data-Final'!$A$3:$A$1977,'SB35 Determination Data'!$K457,'5th Cycle APR Raw Data-Final'!$T$3:$T$1977,"&gt;="&amp;'SB35 Determination Data'!$F457,'5th Cycle APR Raw Data-Final'!$T$3:$T$1977,"&lt;="&amp;G457))</f>
        <v>82</v>
      </c>
      <c r="AI457" s="100">
        <f t="shared" si="219"/>
        <v>0</v>
      </c>
      <c r="AJ457" s="112">
        <f t="shared" si="220"/>
        <v>3.5652173913043477</v>
      </c>
      <c r="AK457" s="100">
        <f>VLOOKUP(K457,'5th Cycle APR Raw Data-Final'!$A$3:$R$1977,18,FALSE)</f>
        <v>55</v>
      </c>
      <c r="AL457" s="100">
        <f>IF(AN457&lt;1,SUMIFS('5th Cycle APR Raw Data-Final'!$S$3:$S$1977,'5th Cycle APR Raw Data-Final'!$A$3:$A$1977,'SB35 Determination Data'!$K457,'5th Cycle APR Raw Data-Final'!$T$3:$T$1977,"&gt;="&amp;'SB35 Determination Data'!$F457,'5th Cycle APR Raw Data-Final'!$T$3:$T$1977,"&lt;"&amp;E457),SUMIFS('5th Cycle APR Raw Data-Final'!$S$3:$S$1977,'5th Cycle APR Raw Data-Final'!$A$3:$A$1977,'SB35 Determination Data'!$K457,'5th Cycle APR Raw Data-Final'!$T$3:$T$1977,"&gt;="&amp;'SB35 Determination Data'!$F457,'5th Cycle APR Raw Data-Final'!$T$3:$T$1977,"&lt;="&amp;G457))</f>
        <v>94</v>
      </c>
      <c r="AM457" s="100">
        <f t="shared" si="221"/>
        <v>20</v>
      </c>
      <c r="AN457" s="114">
        <f t="shared" si="222"/>
        <v>0.5</v>
      </c>
      <c r="AO457" s="2" t="str">
        <f t="shared" si="223"/>
        <v>NO</v>
      </c>
      <c r="AP457" s="2" t="str">
        <f t="shared" si="224"/>
        <v>YES</v>
      </c>
      <c r="AQ457" s="2" t="str">
        <f t="shared" si="225"/>
        <v>NO</v>
      </c>
      <c r="AR457" s="124" t="str">
        <f>VLOOKUP(K457,'2018Submitted'!$A$2:$C$540,3,FALSE)</f>
        <v>Successful</v>
      </c>
      <c r="AS457" s="2" t="str">
        <f t="shared" si="226"/>
        <v>NO</v>
      </c>
      <c r="AT457" s="2" t="str">
        <f t="shared" si="227"/>
        <v>YES</v>
      </c>
    </row>
    <row r="458" spans="1:46" x14ac:dyDescent="0.2">
      <c r="A458" s="2" t="s">
        <v>5</v>
      </c>
      <c r="B458" s="2" t="str">
        <f t="shared" si="228"/>
        <v>SIGNAL HILL</v>
      </c>
      <c r="C458" s="71">
        <f t="shared" si="201"/>
        <v>0.625</v>
      </c>
      <c r="D458" s="72">
        <f t="shared" si="202"/>
        <v>8</v>
      </c>
      <c r="E458" s="99">
        <f t="shared" si="203"/>
        <v>2018</v>
      </c>
      <c r="F458" s="99">
        <f t="shared" si="204"/>
        <v>2014</v>
      </c>
      <c r="G458" s="99" t="str">
        <f t="shared" si="205"/>
        <v>2021</v>
      </c>
      <c r="H458" s="2" t="str">
        <f t="shared" si="206"/>
        <v>10/15/2013</v>
      </c>
      <c r="I458" s="2" t="str">
        <f t="shared" si="207"/>
        <v>10/15/2021</v>
      </c>
      <c r="J458" s="2" t="s">
        <v>3</v>
      </c>
      <c r="K458" s="113" t="s">
        <v>289</v>
      </c>
      <c r="L458" s="100">
        <f>VLOOKUP(K458,'5th Cycle APR Raw Data-Final'!$A$3:$P$1977,6,FALSE)</f>
        <v>44</v>
      </c>
      <c r="M458" s="100">
        <f>IF(AN458&lt;1,SUMIFS('5th Cycle APR Raw Data-Final'!G$3:G$1977,'5th Cycle APR Raw Data-Final'!$A$3:$A$1977,'SB35 Determination Data'!$K458,'5th Cycle APR Raw Data-Final'!$T$3:$T$1977,"&gt;="&amp;'SB35 Determination Data'!$F458,'5th Cycle APR Raw Data-Final'!$T$3:$T$1977,"&lt;"&amp;E458),SUMIFS('5th Cycle APR Raw Data-Final'!G$3:G$1977,'5th Cycle APR Raw Data-Final'!$A$3:$A$1977,'SB35 Determination Data'!$K458,'5th Cycle APR Raw Data-Final'!$T$3:$T$1977,"&gt;="&amp;'SB35 Determination Data'!$F458,'5th Cycle APR Raw Data-Final'!$T$3:$T$1977,"&lt;="&amp;G458))</f>
        <v>44</v>
      </c>
      <c r="N458" s="100">
        <f>IF(AN458&lt;1,SUMIFS('5th Cycle APR Raw Data-Final'!H$3:H$1977,'5th Cycle APR Raw Data-Final'!$A$3:$A$1977,'SB35 Determination Data'!$K458,'5th Cycle APR Raw Data-Final'!$T$3:$T$1977,"&gt;="&amp;'SB35 Determination Data'!$F458,'5th Cycle APR Raw Data-Final'!$T$3:$T$1977,"&lt;"&amp;E458),SUMIFS('5th Cycle APR Raw Data-Final'!H$3:H$1977,'5th Cycle APR Raw Data-Final'!$A$3:$A$1977,'SB35 Determination Data'!$K458,'5th Cycle APR Raw Data-Final'!$T$3:$T$1977,"&gt;="&amp;'SB35 Determination Data'!$F458,'5th Cycle APR Raw Data-Final'!$T$3:$T$1977,"&lt;="&amp;G458))</f>
        <v>44</v>
      </c>
      <c r="O458" s="100">
        <f>IF(AN458&lt;1,SUMIFS('5th Cycle APR Raw Data-Final'!I$3:I$1977,'5th Cycle APR Raw Data-Final'!$A$3:$A$1977,'SB35 Determination Data'!$K458,'5th Cycle APR Raw Data-Final'!$T$3:$T$1977,"&gt;="&amp;'SB35 Determination Data'!$F458,'5th Cycle APR Raw Data-Final'!$T$3:$T$1977,"&lt;"&amp;E458),SUMIFS('5th Cycle APR Raw Data-Final'!I$3:I$1977,'5th Cycle APR Raw Data-Final'!$A$3:$A$1977,'SB35 Determination Data'!$K458,'5th Cycle APR Raw Data-Final'!$T$3:$T$1977,"&gt;="&amp;'SB35 Determination Data'!$F458,'5th Cycle APR Raw Data-Final'!$T$3:$T$1977,"&lt;="&amp;G458))</f>
        <v>0</v>
      </c>
      <c r="P458" s="100">
        <f t="shared" si="208"/>
        <v>0</v>
      </c>
      <c r="Q458" s="112">
        <f t="shared" si="209"/>
        <v>1</v>
      </c>
      <c r="R458" s="101">
        <f t="shared" si="210"/>
        <v>22</v>
      </c>
      <c r="S458" s="101">
        <f t="shared" si="211"/>
        <v>22</v>
      </c>
      <c r="T458" s="100">
        <f>VLOOKUP(K458,'5th Cycle APR Raw Data-Final'!$A$3:$P$1977,10,FALSE)</f>
        <v>27</v>
      </c>
      <c r="U458" s="100">
        <f>IF(AN458&lt;1,SUMIFS('5th Cycle APR Raw Data-Final'!K$3:K$1977,'5th Cycle APR Raw Data-Final'!$A$3:$A$1977,'SB35 Determination Data'!$K458,'5th Cycle APR Raw Data-Final'!$T$3:$T$1977,"&gt;="&amp;'SB35 Determination Data'!$F458,'5th Cycle APR Raw Data-Final'!$T$3:$T$1977,"&lt;"&amp;E458),SUMIFS('5th Cycle APR Raw Data-Final'!K$3:K$1977,'5th Cycle APR Raw Data-Final'!$A$3:$A$1977,'SB35 Determination Data'!$K458,'5th Cycle APR Raw Data-Final'!$T$3:$T$1977,"&gt;="&amp;'SB35 Determination Data'!$F458,'5th Cycle APR Raw Data-Final'!$T$3:$T$1977,"&lt;="&amp;G458))</f>
        <v>27</v>
      </c>
      <c r="V458" s="100">
        <f>IF(AN458&lt;1,SUMIFS('5th Cycle APR Raw Data-Final'!L$3:L$1977,'5th Cycle APR Raw Data-Final'!$A$3:$A$1977,'SB35 Determination Data'!$K458,'5th Cycle APR Raw Data-Final'!$T$3:$T$1977,"&gt;="&amp;'SB35 Determination Data'!$F458,'5th Cycle APR Raw Data-Final'!$T$3:$T$1977,"&lt;"&amp;E458),SUMIFS('5th Cycle APR Raw Data-Final'!L$3:L$1977,'5th Cycle APR Raw Data-Final'!$A$3:$A$1977,'SB35 Determination Data'!$K458,'5th Cycle APR Raw Data-Final'!$T$3:$T$1977,"&gt;="&amp;'SB35 Determination Data'!$F458,'5th Cycle APR Raw Data-Final'!$T$3:$T$1977,"&lt;="&amp;G458))</f>
        <v>27</v>
      </c>
      <c r="W458" s="100">
        <f>IF(AN458&lt;1,SUMIFS('5th Cycle APR Raw Data-Final'!M$3:M$1977,'5th Cycle APR Raw Data-Final'!$A$3:$A$1977,'SB35 Determination Data'!$K458,'5th Cycle APR Raw Data-Final'!$T$3:$T$1977,"&gt;="&amp;'SB35 Determination Data'!$F458,'5th Cycle APR Raw Data-Final'!$T$3:$T$1977,"&lt;"&amp;E458),SUMIFS('5th Cycle APR Raw Data-Final'!M$3:M$1977,'5th Cycle APR Raw Data-Final'!$A$3:$A$1977,'SB35 Determination Data'!$K458,'5th Cycle APR Raw Data-Final'!$T$3:$T$1977,"&gt;="&amp;'SB35 Determination Data'!$F458,'5th Cycle APR Raw Data-Final'!$T$3:$T$1977,"&lt;="&amp;G458))</f>
        <v>0</v>
      </c>
      <c r="X458" s="100">
        <f t="shared" si="212"/>
        <v>0</v>
      </c>
      <c r="Y458" s="100">
        <f t="shared" si="213"/>
        <v>49</v>
      </c>
      <c r="Z458" s="100">
        <f t="shared" si="214"/>
        <v>0</v>
      </c>
      <c r="AA458" s="112">
        <f t="shared" si="215"/>
        <v>1</v>
      </c>
      <c r="AB458" s="112">
        <f t="shared" si="216"/>
        <v>1.8148148148148149</v>
      </c>
      <c r="AC458" s="100">
        <f>VLOOKUP(K458,'5th Cycle APR Raw Data-Final'!$A$3:$P$1977,14,FALSE)</f>
        <v>28</v>
      </c>
      <c r="AD458" s="100">
        <f>IF(AN458&lt;1,SUMIFS('5th Cycle APR Raw Data-Final'!$O$3:$O$1977,'5th Cycle APR Raw Data-Final'!$A$3:$A$1977,'SB35 Determination Data'!$K458,'5th Cycle APR Raw Data-Final'!$T$3:$T$1977,"&gt;="&amp;'SB35 Determination Data'!$F458,'5th Cycle APR Raw Data-Final'!$T$3:$T$1977,"&lt;"&amp;E458),SUMIFS('5th Cycle APR Raw Data-Final'!$O$3:$O$1977,'5th Cycle APR Raw Data-Final'!$A$3:$A$1977,'SB35 Determination Data'!$K458,'5th Cycle APR Raw Data-Final'!$T$3:$T$1977,"&gt;="&amp;'SB35 Determination Data'!$F458,'5th Cycle APR Raw Data-Final'!$T$3:$T$1977,"&lt;="&amp;G458))</f>
        <v>19</v>
      </c>
      <c r="AE458" s="100">
        <f t="shared" si="217"/>
        <v>9</v>
      </c>
      <c r="AF458" s="112">
        <f t="shared" si="218"/>
        <v>0.6785714285714286</v>
      </c>
      <c r="AG458" s="100">
        <f>VLOOKUP(K458,'5th Cycle APR Raw Data-Final'!$A$3:$P$1977,16,FALSE)</f>
        <v>70</v>
      </c>
      <c r="AH458" s="100">
        <f>IF(AN458&lt;1,SUMIFS('5th Cycle APR Raw Data-Final'!$Q$3:$Q$1977,'5th Cycle APR Raw Data-Final'!$A$3:$A$1977,'SB35 Determination Data'!$K458,'5th Cycle APR Raw Data-Final'!$T$3:$T$1977,"&gt;="&amp;'SB35 Determination Data'!$F458,'5th Cycle APR Raw Data-Final'!$T$3:$T$1977,"&lt;"&amp;E458),SUMIFS('5th Cycle APR Raw Data-Final'!$Q$3:$Q$1977,'5th Cycle APR Raw Data-Final'!$A$3:$A$1977,'SB35 Determination Data'!$K458,'5th Cycle APR Raw Data-Final'!$T$3:$T$1977,"&gt;="&amp;'SB35 Determination Data'!$F458,'5th Cycle APR Raw Data-Final'!$T$3:$T$1977,"&lt;="&amp;G458))</f>
        <v>28</v>
      </c>
      <c r="AI458" s="100">
        <f t="shared" si="219"/>
        <v>42</v>
      </c>
      <c r="AJ458" s="112">
        <f t="shared" si="220"/>
        <v>0.4</v>
      </c>
      <c r="AK458" s="100">
        <f>VLOOKUP(K458,'5th Cycle APR Raw Data-Final'!$A$3:$R$1977,18,FALSE)</f>
        <v>169</v>
      </c>
      <c r="AL458" s="100">
        <f>IF(AN458&lt;1,SUMIFS('5th Cycle APR Raw Data-Final'!$S$3:$S$1977,'5th Cycle APR Raw Data-Final'!$A$3:$A$1977,'SB35 Determination Data'!$K458,'5th Cycle APR Raw Data-Final'!$T$3:$T$1977,"&gt;="&amp;'SB35 Determination Data'!$F458,'5th Cycle APR Raw Data-Final'!$T$3:$T$1977,"&lt;"&amp;E458),SUMIFS('5th Cycle APR Raw Data-Final'!$S$3:$S$1977,'5th Cycle APR Raw Data-Final'!$A$3:$A$1977,'SB35 Determination Data'!$K458,'5th Cycle APR Raw Data-Final'!$T$3:$T$1977,"&gt;="&amp;'SB35 Determination Data'!$F458,'5th Cycle APR Raw Data-Final'!$T$3:$T$1977,"&lt;="&amp;G458))</f>
        <v>118</v>
      </c>
      <c r="AM458" s="100">
        <f t="shared" si="221"/>
        <v>51</v>
      </c>
      <c r="AN458" s="114">
        <f t="shared" si="222"/>
        <v>0.5</v>
      </c>
      <c r="AO458" s="2" t="str">
        <f t="shared" si="223"/>
        <v>YES</v>
      </c>
      <c r="AP458" s="2" t="str">
        <f t="shared" si="224"/>
        <v>NO</v>
      </c>
      <c r="AQ458" s="2" t="str">
        <f t="shared" si="225"/>
        <v>NO</v>
      </c>
      <c r="AR458" s="124" t="str">
        <f>VLOOKUP(K458,'2018Submitted'!$A$2:$C$540,3,FALSE)</f>
        <v>Successful</v>
      </c>
      <c r="AS458" s="2" t="str">
        <f t="shared" si="226"/>
        <v>NO</v>
      </c>
      <c r="AT458" s="2" t="str">
        <f t="shared" si="227"/>
        <v>NO</v>
      </c>
    </row>
    <row r="459" spans="1:46" x14ac:dyDescent="0.2">
      <c r="A459" s="2" t="s">
        <v>61</v>
      </c>
      <c r="B459" s="2" t="str">
        <f t="shared" si="228"/>
        <v>SIMI VALLEY</v>
      </c>
      <c r="C459" s="71">
        <f t="shared" si="201"/>
        <v>0.625</v>
      </c>
      <c r="D459" s="72">
        <f t="shared" si="202"/>
        <v>8</v>
      </c>
      <c r="E459" s="99">
        <f t="shared" si="203"/>
        <v>2018</v>
      </c>
      <c r="F459" s="99">
        <f t="shared" si="204"/>
        <v>2014</v>
      </c>
      <c r="G459" s="99" t="str">
        <f t="shared" si="205"/>
        <v>2021</v>
      </c>
      <c r="H459" s="2" t="str">
        <f t="shared" si="206"/>
        <v>10/15/2013</v>
      </c>
      <c r="I459" s="2" t="str">
        <f t="shared" si="207"/>
        <v>10/15/2021</v>
      </c>
      <c r="J459" s="2" t="s">
        <v>3</v>
      </c>
      <c r="K459" s="113" t="s">
        <v>290</v>
      </c>
      <c r="L459" s="100">
        <f>VLOOKUP(K459,'5th Cycle APR Raw Data-Final'!$A$3:$P$1977,6,FALSE)</f>
        <v>310</v>
      </c>
      <c r="M459" s="100">
        <f>IF(AN459&lt;1,SUMIFS('5th Cycle APR Raw Data-Final'!G$3:G$1977,'5th Cycle APR Raw Data-Final'!$A$3:$A$1977,'SB35 Determination Data'!$K459,'5th Cycle APR Raw Data-Final'!$T$3:$T$1977,"&gt;="&amp;'SB35 Determination Data'!$F459,'5th Cycle APR Raw Data-Final'!$T$3:$T$1977,"&lt;"&amp;E459),SUMIFS('5th Cycle APR Raw Data-Final'!G$3:G$1977,'5th Cycle APR Raw Data-Final'!$A$3:$A$1977,'SB35 Determination Data'!$K459,'5th Cycle APR Raw Data-Final'!$T$3:$T$1977,"&gt;="&amp;'SB35 Determination Data'!$F459,'5th Cycle APR Raw Data-Final'!$T$3:$T$1977,"&lt;="&amp;G459))</f>
        <v>30</v>
      </c>
      <c r="N459" s="100">
        <f>IF(AN459&lt;1,SUMIFS('5th Cycle APR Raw Data-Final'!H$3:H$1977,'5th Cycle APR Raw Data-Final'!$A$3:$A$1977,'SB35 Determination Data'!$K459,'5th Cycle APR Raw Data-Final'!$T$3:$T$1977,"&gt;="&amp;'SB35 Determination Data'!$F459,'5th Cycle APR Raw Data-Final'!$T$3:$T$1977,"&lt;"&amp;E459),SUMIFS('5th Cycle APR Raw Data-Final'!H$3:H$1977,'5th Cycle APR Raw Data-Final'!$A$3:$A$1977,'SB35 Determination Data'!$K459,'5th Cycle APR Raw Data-Final'!$T$3:$T$1977,"&gt;="&amp;'SB35 Determination Data'!$F459,'5th Cycle APR Raw Data-Final'!$T$3:$T$1977,"&lt;="&amp;G459))</f>
        <v>30</v>
      </c>
      <c r="O459" s="100">
        <f>IF(AN459&lt;1,SUMIFS('5th Cycle APR Raw Data-Final'!I$3:I$1977,'5th Cycle APR Raw Data-Final'!$A$3:$A$1977,'SB35 Determination Data'!$K459,'5th Cycle APR Raw Data-Final'!$T$3:$T$1977,"&gt;="&amp;'SB35 Determination Data'!$F459,'5th Cycle APR Raw Data-Final'!$T$3:$T$1977,"&lt;"&amp;E459),SUMIFS('5th Cycle APR Raw Data-Final'!I$3:I$1977,'5th Cycle APR Raw Data-Final'!$A$3:$A$1977,'SB35 Determination Data'!$K459,'5th Cycle APR Raw Data-Final'!$T$3:$T$1977,"&gt;="&amp;'SB35 Determination Data'!$F459,'5th Cycle APR Raw Data-Final'!$T$3:$T$1977,"&lt;="&amp;G459))</f>
        <v>0</v>
      </c>
      <c r="P459" s="100">
        <f t="shared" si="208"/>
        <v>280</v>
      </c>
      <c r="Q459" s="112">
        <f t="shared" si="209"/>
        <v>9.6774193548387094E-2</v>
      </c>
      <c r="R459" s="101">
        <f t="shared" si="210"/>
        <v>155</v>
      </c>
      <c r="S459" s="101">
        <f t="shared" si="211"/>
        <v>0</v>
      </c>
      <c r="T459" s="100">
        <f>VLOOKUP(K459,'5th Cycle APR Raw Data-Final'!$A$3:$P$1977,10,FALSE)</f>
        <v>208</v>
      </c>
      <c r="U459" s="100">
        <f>IF(AN459&lt;1,SUMIFS('5th Cycle APR Raw Data-Final'!K$3:K$1977,'5th Cycle APR Raw Data-Final'!$A$3:$A$1977,'SB35 Determination Data'!$K459,'5th Cycle APR Raw Data-Final'!$T$3:$T$1977,"&gt;="&amp;'SB35 Determination Data'!$F459,'5th Cycle APR Raw Data-Final'!$T$3:$T$1977,"&lt;"&amp;E459),SUMIFS('5th Cycle APR Raw Data-Final'!K$3:K$1977,'5th Cycle APR Raw Data-Final'!$A$3:$A$1977,'SB35 Determination Data'!$K459,'5th Cycle APR Raw Data-Final'!$T$3:$T$1977,"&gt;="&amp;'SB35 Determination Data'!$F459,'5th Cycle APR Raw Data-Final'!$T$3:$T$1977,"&lt;="&amp;G459))</f>
        <v>1</v>
      </c>
      <c r="V459" s="100">
        <f>IF(AN459&lt;1,SUMIFS('5th Cycle APR Raw Data-Final'!L$3:L$1977,'5th Cycle APR Raw Data-Final'!$A$3:$A$1977,'SB35 Determination Data'!$K459,'5th Cycle APR Raw Data-Final'!$T$3:$T$1977,"&gt;="&amp;'SB35 Determination Data'!$F459,'5th Cycle APR Raw Data-Final'!$T$3:$T$1977,"&lt;"&amp;E459),SUMIFS('5th Cycle APR Raw Data-Final'!L$3:L$1977,'5th Cycle APR Raw Data-Final'!$A$3:$A$1977,'SB35 Determination Data'!$K459,'5th Cycle APR Raw Data-Final'!$T$3:$T$1977,"&gt;="&amp;'SB35 Determination Data'!$F459,'5th Cycle APR Raw Data-Final'!$T$3:$T$1977,"&lt;="&amp;G459))</f>
        <v>1</v>
      </c>
      <c r="W459" s="100">
        <f>IF(AN459&lt;1,SUMIFS('5th Cycle APR Raw Data-Final'!M$3:M$1977,'5th Cycle APR Raw Data-Final'!$A$3:$A$1977,'SB35 Determination Data'!$K459,'5th Cycle APR Raw Data-Final'!$T$3:$T$1977,"&gt;="&amp;'SB35 Determination Data'!$F459,'5th Cycle APR Raw Data-Final'!$T$3:$T$1977,"&lt;"&amp;E459),SUMIFS('5th Cycle APR Raw Data-Final'!M$3:M$1977,'5th Cycle APR Raw Data-Final'!$A$3:$A$1977,'SB35 Determination Data'!$K459,'5th Cycle APR Raw Data-Final'!$T$3:$T$1977,"&gt;="&amp;'SB35 Determination Data'!$F459,'5th Cycle APR Raw Data-Final'!$T$3:$T$1977,"&lt;="&amp;G459))</f>
        <v>0</v>
      </c>
      <c r="X459" s="100">
        <f t="shared" si="212"/>
        <v>207</v>
      </c>
      <c r="Y459" s="100">
        <f t="shared" si="213"/>
        <v>1</v>
      </c>
      <c r="Z459" s="100">
        <f t="shared" si="214"/>
        <v>207</v>
      </c>
      <c r="AA459" s="112">
        <f t="shared" si="215"/>
        <v>4.807692307692308E-3</v>
      </c>
      <c r="AB459" s="112">
        <f t="shared" si="216"/>
        <v>4.807692307692308E-3</v>
      </c>
      <c r="AC459" s="100">
        <f>VLOOKUP(K459,'5th Cycle APR Raw Data-Final'!$A$3:$P$1977,14,FALSE)</f>
        <v>229</v>
      </c>
      <c r="AD459" s="100">
        <f>IF(AN459&lt;1,SUMIFS('5th Cycle APR Raw Data-Final'!$O$3:$O$1977,'5th Cycle APR Raw Data-Final'!$A$3:$A$1977,'SB35 Determination Data'!$K459,'5th Cycle APR Raw Data-Final'!$T$3:$T$1977,"&gt;="&amp;'SB35 Determination Data'!$F459,'5th Cycle APR Raw Data-Final'!$T$3:$T$1977,"&lt;"&amp;E459),SUMIFS('5th Cycle APR Raw Data-Final'!$O$3:$O$1977,'5th Cycle APR Raw Data-Final'!$A$3:$A$1977,'SB35 Determination Data'!$K459,'5th Cycle APR Raw Data-Final'!$T$3:$T$1977,"&gt;="&amp;'SB35 Determination Data'!$F459,'5th Cycle APR Raw Data-Final'!$T$3:$T$1977,"&lt;="&amp;G459))</f>
        <v>27</v>
      </c>
      <c r="AE459" s="100">
        <f t="shared" si="217"/>
        <v>202</v>
      </c>
      <c r="AF459" s="112">
        <f t="shared" si="218"/>
        <v>0.11790393013100436</v>
      </c>
      <c r="AG459" s="100">
        <f>VLOOKUP(K459,'5th Cycle APR Raw Data-Final'!$A$3:$P$1977,16,FALSE)</f>
        <v>509</v>
      </c>
      <c r="AH459" s="100">
        <f>IF(AN459&lt;1,SUMIFS('5th Cycle APR Raw Data-Final'!$Q$3:$Q$1977,'5th Cycle APR Raw Data-Final'!$A$3:$A$1977,'SB35 Determination Data'!$K459,'5th Cycle APR Raw Data-Final'!$T$3:$T$1977,"&gt;="&amp;'SB35 Determination Data'!$F459,'5th Cycle APR Raw Data-Final'!$T$3:$T$1977,"&lt;"&amp;E459),SUMIFS('5th Cycle APR Raw Data-Final'!$Q$3:$Q$1977,'5th Cycle APR Raw Data-Final'!$A$3:$A$1977,'SB35 Determination Data'!$K459,'5th Cycle APR Raw Data-Final'!$T$3:$T$1977,"&gt;="&amp;'SB35 Determination Data'!$F459,'5th Cycle APR Raw Data-Final'!$T$3:$T$1977,"&lt;="&amp;G459))</f>
        <v>264</v>
      </c>
      <c r="AI459" s="100">
        <f t="shared" si="219"/>
        <v>245</v>
      </c>
      <c r="AJ459" s="112">
        <f t="shared" si="220"/>
        <v>0.51866404715127701</v>
      </c>
      <c r="AK459" s="100">
        <f>VLOOKUP(K459,'5th Cycle APR Raw Data-Final'!$A$3:$R$1977,18,FALSE)</f>
        <v>1256</v>
      </c>
      <c r="AL459" s="100">
        <f>IF(AN459&lt;1,SUMIFS('5th Cycle APR Raw Data-Final'!$S$3:$S$1977,'5th Cycle APR Raw Data-Final'!$A$3:$A$1977,'SB35 Determination Data'!$K459,'5th Cycle APR Raw Data-Final'!$T$3:$T$1977,"&gt;="&amp;'SB35 Determination Data'!$F459,'5th Cycle APR Raw Data-Final'!$T$3:$T$1977,"&lt;"&amp;E459),SUMIFS('5th Cycle APR Raw Data-Final'!$S$3:$S$1977,'5th Cycle APR Raw Data-Final'!$A$3:$A$1977,'SB35 Determination Data'!$K459,'5th Cycle APR Raw Data-Final'!$T$3:$T$1977,"&gt;="&amp;'SB35 Determination Data'!$F459,'5th Cycle APR Raw Data-Final'!$T$3:$T$1977,"&lt;="&amp;G459))</f>
        <v>322</v>
      </c>
      <c r="AM459" s="100">
        <f t="shared" si="221"/>
        <v>934</v>
      </c>
      <c r="AN459" s="114">
        <f t="shared" si="222"/>
        <v>0.5</v>
      </c>
      <c r="AO459" s="2" t="str">
        <f t="shared" si="223"/>
        <v>NO</v>
      </c>
      <c r="AP459" s="2" t="str">
        <f t="shared" si="224"/>
        <v>YES</v>
      </c>
      <c r="AQ459" s="2" t="str">
        <f t="shared" si="225"/>
        <v>NO</v>
      </c>
      <c r="AR459" s="124" t="str">
        <f>VLOOKUP(K459,'2018Submitted'!$A$2:$C$540,3,FALSE)</f>
        <v>Successful</v>
      </c>
      <c r="AS459" s="2" t="str">
        <f t="shared" si="226"/>
        <v>NO</v>
      </c>
      <c r="AT459" s="2" t="str">
        <f t="shared" si="227"/>
        <v>YES</v>
      </c>
    </row>
    <row r="460" spans="1:46" x14ac:dyDescent="0.2">
      <c r="A460" s="2" t="s">
        <v>108</v>
      </c>
      <c r="B460" s="2" t="str">
        <f t="shared" si="228"/>
        <v>SISKIYOU COUNTY</v>
      </c>
      <c r="C460" s="71">
        <f t="shared" si="201"/>
        <v>1</v>
      </c>
      <c r="D460" s="72">
        <f t="shared" si="202"/>
        <v>5</v>
      </c>
      <c r="E460" s="99">
        <f t="shared" si="203"/>
        <v>2017</v>
      </c>
      <c r="F460" s="99">
        <f t="shared" si="204"/>
        <v>2014</v>
      </c>
      <c r="G460" s="99">
        <f t="shared" si="205"/>
        <v>2018</v>
      </c>
      <c r="H460" s="2" t="str">
        <f t="shared" si="206"/>
        <v>06/30/2014</v>
      </c>
      <c r="I460" s="2" t="str">
        <f t="shared" si="207"/>
        <v>06/30/2019</v>
      </c>
      <c r="J460" s="2" t="s">
        <v>13</v>
      </c>
      <c r="K460" s="113" t="s">
        <v>1885</v>
      </c>
      <c r="L460" s="100" t="e">
        <f>VLOOKUP(K460,'5th Cycle APR Raw Data-Final'!$A$3:$P$1977,6,FALSE)</f>
        <v>#N/A</v>
      </c>
      <c r="M460" s="100">
        <f>IF(AN460&lt;1,SUMIFS('5th Cycle APR Raw Data-Final'!G$3:G$1977,'5th Cycle APR Raw Data-Final'!$A$3:$A$1977,'SB35 Determination Data'!$K460,'5th Cycle APR Raw Data-Final'!$T$3:$T$1977,"&gt;="&amp;'SB35 Determination Data'!$F460,'5th Cycle APR Raw Data-Final'!$T$3:$T$1977,"&lt;"&amp;E460),SUMIFS('5th Cycle APR Raw Data-Final'!G$3:G$1977,'5th Cycle APR Raw Data-Final'!$A$3:$A$1977,'SB35 Determination Data'!$K460,'5th Cycle APR Raw Data-Final'!$T$3:$T$1977,"&gt;="&amp;'SB35 Determination Data'!$F460,'5th Cycle APR Raw Data-Final'!$T$3:$T$1977,"&lt;="&amp;G460))</f>
        <v>0</v>
      </c>
      <c r="N460" s="100">
        <f>IF(AN460&lt;1,SUMIFS('5th Cycle APR Raw Data-Final'!H$3:H$1977,'5th Cycle APR Raw Data-Final'!$A$3:$A$1977,'SB35 Determination Data'!$K460,'5th Cycle APR Raw Data-Final'!$T$3:$T$1977,"&gt;="&amp;'SB35 Determination Data'!$F460,'5th Cycle APR Raw Data-Final'!$T$3:$T$1977,"&lt;"&amp;E460),SUMIFS('5th Cycle APR Raw Data-Final'!H$3:H$1977,'5th Cycle APR Raw Data-Final'!$A$3:$A$1977,'SB35 Determination Data'!$K460,'5th Cycle APR Raw Data-Final'!$T$3:$T$1977,"&gt;="&amp;'SB35 Determination Data'!$F460,'5th Cycle APR Raw Data-Final'!$T$3:$T$1977,"&lt;="&amp;G460))</f>
        <v>0</v>
      </c>
      <c r="O460" s="100">
        <f>IF(AN460&lt;1,SUMIFS('5th Cycle APR Raw Data-Final'!I$3:I$1977,'5th Cycle APR Raw Data-Final'!$A$3:$A$1977,'SB35 Determination Data'!$K460,'5th Cycle APR Raw Data-Final'!$T$3:$T$1977,"&gt;="&amp;'SB35 Determination Data'!$F460,'5th Cycle APR Raw Data-Final'!$T$3:$T$1977,"&lt;"&amp;E460),SUMIFS('5th Cycle APR Raw Data-Final'!I$3:I$1977,'5th Cycle APR Raw Data-Final'!$A$3:$A$1977,'SB35 Determination Data'!$K460,'5th Cycle APR Raw Data-Final'!$T$3:$T$1977,"&gt;="&amp;'SB35 Determination Data'!$F460,'5th Cycle APR Raw Data-Final'!$T$3:$T$1977,"&lt;="&amp;G460))</f>
        <v>0</v>
      </c>
      <c r="P460" s="100" t="e">
        <f t="shared" si="208"/>
        <v>#N/A</v>
      </c>
      <c r="Q460" s="112" t="str">
        <f t="shared" si="209"/>
        <v>No 2018 Annual Progress Report</v>
      </c>
      <c r="R460" s="101" t="e">
        <f t="shared" si="210"/>
        <v>#N/A</v>
      </c>
      <c r="S460" s="101" t="e">
        <f t="shared" si="211"/>
        <v>#N/A</v>
      </c>
      <c r="T460" s="100" t="e">
        <f>VLOOKUP(K460,'5th Cycle APR Raw Data-Final'!$A$3:$P$1977,10,FALSE)</f>
        <v>#N/A</v>
      </c>
      <c r="U460" s="100">
        <f>IF(AN460&lt;1,SUMIFS('5th Cycle APR Raw Data-Final'!K$3:K$1977,'5th Cycle APR Raw Data-Final'!$A$3:$A$1977,'SB35 Determination Data'!$K460,'5th Cycle APR Raw Data-Final'!$T$3:$T$1977,"&gt;="&amp;'SB35 Determination Data'!$F460,'5th Cycle APR Raw Data-Final'!$T$3:$T$1977,"&lt;"&amp;E460),SUMIFS('5th Cycle APR Raw Data-Final'!K$3:K$1977,'5th Cycle APR Raw Data-Final'!$A$3:$A$1977,'SB35 Determination Data'!$K460,'5th Cycle APR Raw Data-Final'!$T$3:$T$1977,"&gt;="&amp;'SB35 Determination Data'!$F460,'5th Cycle APR Raw Data-Final'!$T$3:$T$1977,"&lt;="&amp;G460))</f>
        <v>0</v>
      </c>
      <c r="V460" s="100">
        <f>IF(AN460&lt;1,SUMIFS('5th Cycle APR Raw Data-Final'!L$3:L$1977,'5th Cycle APR Raw Data-Final'!$A$3:$A$1977,'SB35 Determination Data'!$K460,'5th Cycle APR Raw Data-Final'!$T$3:$T$1977,"&gt;="&amp;'SB35 Determination Data'!$F460,'5th Cycle APR Raw Data-Final'!$T$3:$T$1977,"&lt;"&amp;E460),SUMIFS('5th Cycle APR Raw Data-Final'!L$3:L$1977,'5th Cycle APR Raw Data-Final'!$A$3:$A$1977,'SB35 Determination Data'!$K460,'5th Cycle APR Raw Data-Final'!$T$3:$T$1977,"&gt;="&amp;'SB35 Determination Data'!$F460,'5th Cycle APR Raw Data-Final'!$T$3:$T$1977,"&lt;="&amp;G460))</f>
        <v>0</v>
      </c>
      <c r="W460" s="100">
        <f>IF(AN460&lt;1,SUMIFS('5th Cycle APR Raw Data-Final'!M$3:M$1977,'5th Cycle APR Raw Data-Final'!$A$3:$A$1977,'SB35 Determination Data'!$K460,'5th Cycle APR Raw Data-Final'!$T$3:$T$1977,"&gt;="&amp;'SB35 Determination Data'!$F460,'5th Cycle APR Raw Data-Final'!$T$3:$T$1977,"&lt;"&amp;E460),SUMIFS('5th Cycle APR Raw Data-Final'!M$3:M$1977,'5th Cycle APR Raw Data-Final'!$A$3:$A$1977,'SB35 Determination Data'!$K460,'5th Cycle APR Raw Data-Final'!$T$3:$T$1977,"&gt;="&amp;'SB35 Determination Data'!$F460,'5th Cycle APR Raw Data-Final'!$T$3:$T$1977,"&lt;="&amp;G460))</f>
        <v>0</v>
      </c>
      <c r="X460" s="100" t="e">
        <f t="shared" si="212"/>
        <v>#N/A</v>
      </c>
      <c r="Y460" s="100" t="e">
        <f t="shared" si="213"/>
        <v>#N/A</v>
      </c>
      <c r="Z460" s="100" t="e">
        <f t="shared" si="214"/>
        <v>#N/A</v>
      </c>
      <c r="AA460" s="112" t="str">
        <f t="shared" si="215"/>
        <v>No 2018 Annual Progress Report</v>
      </c>
      <c r="AB460" s="112" t="str">
        <f t="shared" si="216"/>
        <v>No 2018 Annual Progress Report</v>
      </c>
      <c r="AC460" s="100" t="e">
        <f>VLOOKUP(K460,'5th Cycle APR Raw Data-Final'!$A$3:$P$1977,14,FALSE)</f>
        <v>#N/A</v>
      </c>
      <c r="AD460" s="100">
        <f>IF(AN460&lt;1,SUMIFS('5th Cycle APR Raw Data-Final'!$O$3:$O$1977,'5th Cycle APR Raw Data-Final'!$A$3:$A$1977,'SB35 Determination Data'!$K460,'5th Cycle APR Raw Data-Final'!$T$3:$T$1977,"&gt;="&amp;'SB35 Determination Data'!$F460,'5th Cycle APR Raw Data-Final'!$T$3:$T$1977,"&lt;"&amp;E460),SUMIFS('5th Cycle APR Raw Data-Final'!$O$3:$O$1977,'5th Cycle APR Raw Data-Final'!$A$3:$A$1977,'SB35 Determination Data'!$K460,'5th Cycle APR Raw Data-Final'!$T$3:$T$1977,"&gt;="&amp;'SB35 Determination Data'!$F460,'5th Cycle APR Raw Data-Final'!$T$3:$T$1977,"&lt;="&amp;G460))</f>
        <v>0</v>
      </c>
      <c r="AE460" s="100" t="e">
        <f t="shared" si="217"/>
        <v>#N/A</v>
      </c>
      <c r="AF460" s="112" t="str">
        <f t="shared" si="218"/>
        <v>No 2018 Annual Progress Report</v>
      </c>
      <c r="AG460" s="100" t="e">
        <f>VLOOKUP(K460,'5th Cycle APR Raw Data-Final'!$A$3:$P$1977,16,FALSE)</f>
        <v>#N/A</v>
      </c>
      <c r="AH460" s="100">
        <f>IF(AN460&lt;1,SUMIFS('5th Cycle APR Raw Data-Final'!$Q$3:$Q$1977,'5th Cycle APR Raw Data-Final'!$A$3:$A$1977,'SB35 Determination Data'!$K460,'5th Cycle APR Raw Data-Final'!$T$3:$T$1977,"&gt;="&amp;'SB35 Determination Data'!$F460,'5th Cycle APR Raw Data-Final'!$T$3:$T$1977,"&lt;"&amp;E460),SUMIFS('5th Cycle APR Raw Data-Final'!$Q$3:$Q$1977,'5th Cycle APR Raw Data-Final'!$A$3:$A$1977,'SB35 Determination Data'!$K460,'5th Cycle APR Raw Data-Final'!$T$3:$T$1977,"&gt;="&amp;'SB35 Determination Data'!$F460,'5th Cycle APR Raw Data-Final'!$T$3:$T$1977,"&lt;="&amp;G460))</f>
        <v>0</v>
      </c>
      <c r="AI460" s="100" t="e">
        <f t="shared" si="219"/>
        <v>#N/A</v>
      </c>
      <c r="AJ460" s="112" t="str">
        <f t="shared" si="220"/>
        <v>No 2018 Annual Progress Report</v>
      </c>
      <c r="AK460" s="100" t="e">
        <f>VLOOKUP(K460,'5th Cycle APR Raw Data-Final'!$A$3:$R$1977,18,FALSE)</f>
        <v>#N/A</v>
      </c>
      <c r="AL460" s="100">
        <f>IF(AN460&lt;1,SUMIFS('5th Cycle APR Raw Data-Final'!$S$3:$S$1977,'5th Cycle APR Raw Data-Final'!$A$3:$A$1977,'SB35 Determination Data'!$K460,'5th Cycle APR Raw Data-Final'!$T$3:$T$1977,"&gt;="&amp;'SB35 Determination Data'!$F460,'5th Cycle APR Raw Data-Final'!$T$3:$T$1977,"&lt;"&amp;E460),SUMIFS('5th Cycle APR Raw Data-Final'!$S$3:$S$1977,'5th Cycle APR Raw Data-Final'!$A$3:$A$1977,'SB35 Determination Data'!$K460,'5th Cycle APR Raw Data-Final'!$T$3:$T$1977,"&gt;="&amp;'SB35 Determination Data'!$F460,'5th Cycle APR Raw Data-Final'!$T$3:$T$1977,"&lt;="&amp;G460))</f>
        <v>0</v>
      </c>
      <c r="AM460" s="100" t="e">
        <f t="shared" si="221"/>
        <v>#N/A</v>
      </c>
      <c r="AN460" s="114">
        <f t="shared" si="222"/>
        <v>1</v>
      </c>
      <c r="AO460" s="2" t="str">
        <f t="shared" si="223"/>
        <v>YES</v>
      </c>
      <c r="AP460" s="2" t="str">
        <f t="shared" si="224"/>
        <v>NO</v>
      </c>
      <c r="AQ460" s="2" t="str">
        <f t="shared" si="225"/>
        <v>NO</v>
      </c>
      <c r="AR460" s="124" t="str">
        <f>VLOOKUP(K460,'2018Submitted'!$A$2:$C$540,3,FALSE)</f>
        <v>No 2018 Annual Progress Report</v>
      </c>
      <c r="AS460" s="2" t="str">
        <f t="shared" si="226"/>
        <v>YES</v>
      </c>
      <c r="AT460" s="2" t="str">
        <f t="shared" si="227"/>
        <v>NO</v>
      </c>
    </row>
    <row r="461" spans="1:46" x14ac:dyDescent="0.2">
      <c r="A461" s="2" t="s">
        <v>66</v>
      </c>
      <c r="B461" s="2" t="str">
        <f t="shared" si="228"/>
        <v>SOLANA BEACH</v>
      </c>
      <c r="C461" s="71">
        <f t="shared" si="201"/>
        <v>0.75</v>
      </c>
      <c r="D461" s="72">
        <f t="shared" si="202"/>
        <v>8</v>
      </c>
      <c r="E461" s="99">
        <f t="shared" si="203"/>
        <v>2017</v>
      </c>
      <c r="F461" s="99">
        <f t="shared" si="204"/>
        <v>2013</v>
      </c>
      <c r="G461" s="99">
        <f t="shared" si="205"/>
        <v>2020</v>
      </c>
      <c r="H461" s="2" t="str">
        <f t="shared" si="206"/>
        <v>04/30/2013</v>
      </c>
      <c r="I461" s="2" t="str">
        <f t="shared" si="207"/>
        <v>04/30/2021</v>
      </c>
      <c r="J461" s="2" t="s">
        <v>67</v>
      </c>
      <c r="K461" s="113" t="s">
        <v>291</v>
      </c>
      <c r="L461" s="100">
        <f>VLOOKUP(K461,'5th Cycle APR Raw Data-Final'!$A$3:$P$1977,6,FALSE)</f>
        <v>85</v>
      </c>
      <c r="M461" s="100">
        <f>IF(AN461&lt;1,SUMIFS('5th Cycle APR Raw Data-Final'!G$3:G$1977,'5th Cycle APR Raw Data-Final'!$A$3:$A$1977,'SB35 Determination Data'!$K461,'5th Cycle APR Raw Data-Final'!$T$3:$T$1977,"&gt;="&amp;'SB35 Determination Data'!$F461,'5th Cycle APR Raw Data-Final'!$T$3:$T$1977,"&lt;"&amp;E461),SUMIFS('5th Cycle APR Raw Data-Final'!G$3:G$1977,'5th Cycle APR Raw Data-Final'!$A$3:$A$1977,'SB35 Determination Data'!$K461,'5th Cycle APR Raw Data-Final'!$T$3:$T$1977,"&gt;="&amp;'SB35 Determination Data'!$F461,'5th Cycle APR Raw Data-Final'!$T$3:$T$1977,"&lt;="&amp;G461))</f>
        <v>0</v>
      </c>
      <c r="N461" s="100">
        <f>IF(AN461&lt;1,SUMIFS('5th Cycle APR Raw Data-Final'!H$3:H$1977,'5th Cycle APR Raw Data-Final'!$A$3:$A$1977,'SB35 Determination Data'!$K461,'5th Cycle APR Raw Data-Final'!$T$3:$T$1977,"&gt;="&amp;'SB35 Determination Data'!$F461,'5th Cycle APR Raw Data-Final'!$T$3:$T$1977,"&lt;"&amp;E461),SUMIFS('5th Cycle APR Raw Data-Final'!H$3:H$1977,'5th Cycle APR Raw Data-Final'!$A$3:$A$1977,'SB35 Determination Data'!$K461,'5th Cycle APR Raw Data-Final'!$T$3:$T$1977,"&gt;="&amp;'SB35 Determination Data'!$F461,'5th Cycle APR Raw Data-Final'!$T$3:$T$1977,"&lt;="&amp;G461))</f>
        <v>0</v>
      </c>
      <c r="O461" s="100">
        <f>IF(AN461&lt;1,SUMIFS('5th Cycle APR Raw Data-Final'!I$3:I$1977,'5th Cycle APR Raw Data-Final'!$A$3:$A$1977,'SB35 Determination Data'!$K461,'5th Cycle APR Raw Data-Final'!$T$3:$T$1977,"&gt;="&amp;'SB35 Determination Data'!$F461,'5th Cycle APR Raw Data-Final'!$T$3:$T$1977,"&lt;"&amp;E461),SUMIFS('5th Cycle APR Raw Data-Final'!I$3:I$1977,'5th Cycle APR Raw Data-Final'!$A$3:$A$1977,'SB35 Determination Data'!$K461,'5th Cycle APR Raw Data-Final'!$T$3:$T$1977,"&gt;="&amp;'SB35 Determination Data'!$F461,'5th Cycle APR Raw Data-Final'!$T$3:$T$1977,"&lt;="&amp;G461))</f>
        <v>0</v>
      </c>
      <c r="P461" s="100">
        <f t="shared" si="208"/>
        <v>85</v>
      </c>
      <c r="Q461" s="112">
        <f t="shared" si="209"/>
        <v>0</v>
      </c>
      <c r="R461" s="101">
        <f t="shared" si="210"/>
        <v>43</v>
      </c>
      <c r="S461" s="101">
        <f t="shared" si="211"/>
        <v>0</v>
      </c>
      <c r="T461" s="100">
        <f>VLOOKUP(K461,'5th Cycle APR Raw Data-Final'!$A$3:$P$1977,10,FALSE)</f>
        <v>65</v>
      </c>
      <c r="U461" s="100">
        <f>IF(AN461&lt;1,SUMIFS('5th Cycle APR Raw Data-Final'!K$3:K$1977,'5th Cycle APR Raw Data-Final'!$A$3:$A$1977,'SB35 Determination Data'!$K461,'5th Cycle APR Raw Data-Final'!$T$3:$T$1977,"&gt;="&amp;'SB35 Determination Data'!$F461,'5th Cycle APR Raw Data-Final'!$T$3:$T$1977,"&lt;"&amp;E461),SUMIFS('5th Cycle APR Raw Data-Final'!K$3:K$1977,'5th Cycle APR Raw Data-Final'!$A$3:$A$1977,'SB35 Determination Data'!$K461,'5th Cycle APR Raw Data-Final'!$T$3:$T$1977,"&gt;="&amp;'SB35 Determination Data'!$F461,'5th Cycle APR Raw Data-Final'!$T$3:$T$1977,"&lt;="&amp;G461))</f>
        <v>3</v>
      </c>
      <c r="V461" s="100">
        <f>IF(AN461&lt;1,SUMIFS('5th Cycle APR Raw Data-Final'!L$3:L$1977,'5th Cycle APR Raw Data-Final'!$A$3:$A$1977,'SB35 Determination Data'!$K461,'5th Cycle APR Raw Data-Final'!$T$3:$T$1977,"&gt;="&amp;'SB35 Determination Data'!$F461,'5th Cycle APR Raw Data-Final'!$T$3:$T$1977,"&lt;"&amp;E461),SUMIFS('5th Cycle APR Raw Data-Final'!L$3:L$1977,'5th Cycle APR Raw Data-Final'!$A$3:$A$1977,'SB35 Determination Data'!$K461,'5th Cycle APR Raw Data-Final'!$T$3:$T$1977,"&gt;="&amp;'SB35 Determination Data'!$F461,'5th Cycle APR Raw Data-Final'!$T$3:$T$1977,"&lt;="&amp;G461))</f>
        <v>2</v>
      </c>
      <c r="W461" s="100">
        <f>IF(AN461&lt;1,SUMIFS('5th Cycle APR Raw Data-Final'!M$3:M$1977,'5th Cycle APR Raw Data-Final'!$A$3:$A$1977,'SB35 Determination Data'!$K461,'5th Cycle APR Raw Data-Final'!$T$3:$T$1977,"&gt;="&amp;'SB35 Determination Data'!$F461,'5th Cycle APR Raw Data-Final'!$T$3:$T$1977,"&lt;"&amp;E461),SUMIFS('5th Cycle APR Raw Data-Final'!M$3:M$1977,'5th Cycle APR Raw Data-Final'!$A$3:$A$1977,'SB35 Determination Data'!$K461,'5th Cycle APR Raw Data-Final'!$T$3:$T$1977,"&gt;="&amp;'SB35 Determination Data'!$F461,'5th Cycle APR Raw Data-Final'!$T$3:$T$1977,"&lt;="&amp;G461))</f>
        <v>1</v>
      </c>
      <c r="X461" s="100">
        <f t="shared" si="212"/>
        <v>62</v>
      </c>
      <c r="Y461" s="100">
        <f t="shared" si="213"/>
        <v>3</v>
      </c>
      <c r="Z461" s="100">
        <f t="shared" si="214"/>
        <v>62</v>
      </c>
      <c r="AA461" s="112">
        <f t="shared" si="215"/>
        <v>4.6153846153846156E-2</v>
      </c>
      <c r="AB461" s="112">
        <f t="shared" si="216"/>
        <v>4.6153846153846156E-2</v>
      </c>
      <c r="AC461" s="100">
        <f>VLOOKUP(K461,'5th Cycle APR Raw Data-Final'!$A$3:$P$1977,14,FALSE)</f>
        <v>59</v>
      </c>
      <c r="AD461" s="100">
        <f>IF(AN461&lt;1,SUMIFS('5th Cycle APR Raw Data-Final'!$O$3:$O$1977,'5th Cycle APR Raw Data-Final'!$A$3:$A$1977,'SB35 Determination Data'!$K461,'5th Cycle APR Raw Data-Final'!$T$3:$T$1977,"&gt;="&amp;'SB35 Determination Data'!$F461,'5th Cycle APR Raw Data-Final'!$T$3:$T$1977,"&lt;"&amp;E461),SUMIFS('5th Cycle APR Raw Data-Final'!$O$3:$O$1977,'5th Cycle APR Raw Data-Final'!$A$3:$A$1977,'SB35 Determination Data'!$K461,'5th Cycle APR Raw Data-Final'!$T$3:$T$1977,"&gt;="&amp;'SB35 Determination Data'!$F461,'5th Cycle APR Raw Data-Final'!$T$3:$T$1977,"&lt;="&amp;G461))</f>
        <v>0</v>
      </c>
      <c r="AE461" s="100">
        <f t="shared" si="217"/>
        <v>59</v>
      </c>
      <c r="AF461" s="112">
        <f t="shared" si="218"/>
        <v>0</v>
      </c>
      <c r="AG461" s="100">
        <f>VLOOKUP(K461,'5th Cycle APR Raw Data-Final'!$A$3:$P$1977,16,FALSE)</f>
        <v>131</v>
      </c>
      <c r="AH461" s="100">
        <f>IF(AN461&lt;1,SUMIFS('5th Cycle APR Raw Data-Final'!$Q$3:$Q$1977,'5th Cycle APR Raw Data-Final'!$A$3:$A$1977,'SB35 Determination Data'!$K461,'5th Cycle APR Raw Data-Final'!$T$3:$T$1977,"&gt;="&amp;'SB35 Determination Data'!$F461,'5th Cycle APR Raw Data-Final'!$T$3:$T$1977,"&lt;"&amp;E461),SUMIFS('5th Cycle APR Raw Data-Final'!$Q$3:$Q$1977,'5th Cycle APR Raw Data-Final'!$A$3:$A$1977,'SB35 Determination Data'!$K461,'5th Cycle APR Raw Data-Final'!$T$3:$T$1977,"&gt;="&amp;'SB35 Determination Data'!$F461,'5th Cycle APR Raw Data-Final'!$T$3:$T$1977,"&lt;="&amp;G461))</f>
        <v>24</v>
      </c>
      <c r="AI461" s="100">
        <f t="shared" si="219"/>
        <v>107</v>
      </c>
      <c r="AJ461" s="112">
        <f t="shared" si="220"/>
        <v>0.18320610687022901</v>
      </c>
      <c r="AK461" s="100">
        <f>VLOOKUP(K461,'5th Cycle APR Raw Data-Final'!$A$3:$R$1977,18,FALSE)</f>
        <v>340</v>
      </c>
      <c r="AL461" s="100">
        <f>IF(AN461&lt;1,SUMIFS('5th Cycle APR Raw Data-Final'!$S$3:$S$1977,'5th Cycle APR Raw Data-Final'!$A$3:$A$1977,'SB35 Determination Data'!$K461,'5th Cycle APR Raw Data-Final'!$T$3:$T$1977,"&gt;="&amp;'SB35 Determination Data'!$F461,'5th Cycle APR Raw Data-Final'!$T$3:$T$1977,"&lt;"&amp;E461),SUMIFS('5th Cycle APR Raw Data-Final'!$S$3:$S$1977,'5th Cycle APR Raw Data-Final'!$A$3:$A$1977,'SB35 Determination Data'!$K461,'5th Cycle APR Raw Data-Final'!$T$3:$T$1977,"&gt;="&amp;'SB35 Determination Data'!$F461,'5th Cycle APR Raw Data-Final'!$T$3:$T$1977,"&lt;="&amp;G461))</f>
        <v>27</v>
      </c>
      <c r="AM461" s="100">
        <f t="shared" si="221"/>
        <v>313</v>
      </c>
      <c r="AN461" s="114">
        <f t="shared" si="222"/>
        <v>0.5</v>
      </c>
      <c r="AO461" s="2" t="str">
        <f t="shared" si="223"/>
        <v>YES</v>
      </c>
      <c r="AP461" s="2" t="str">
        <f t="shared" si="224"/>
        <v>NO</v>
      </c>
      <c r="AQ461" s="2" t="str">
        <f t="shared" si="225"/>
        <v>NO</v>
      </c>
      <c r="AR461" s="124" t="str">
        <f>VLOOKUP(K461,'2018Submitted'!$A$2:$C$540,3,FALSE)</f>
        <v>Successful</v>
      </c>
      <c r="AS461" s="2" t="str">
        <f t="shared" si="226"/>
        <v>NO</v>
      </c>
      <c r="AT461" s="2" t="str">
        <f t="shared" si="227"/>
        <v>NO</v>
      </c>
    </row>
    <row r="462" spans="1:46" x14ac:dyDescent="0.2">
      <c r="A462" s="2" t="s">
        <v>42</v>
      </c>
      <c r="B462" s="2" t="str">
        <f t="shared" si="228"/>
        <v>SOLANO COUNTY</v>
      </c>
      <c r="C462" s="71">
        <f t="shared" si="201"/>
        <v>0.5</v>
      </c>
      <c r="D462" s="72">
        <f t="shared" si="202"/>
        <v>8</v>
      </c>
      <c r="E462" s="99">
        <f t="shared" si="203"/>
        <v>2019</v>
      </c>
      <c r="F462" s="99">
        <f t="shared" si="204"/>
        <v>2015</v>
      </c>
      <c r="G462" s="99">
        <f t="shared" si="205"/>
        <v>2022</v>
      </c>
      <c r="H462" s="2" t="str">
        <f t="shared" si="206"/>
        <v>01/31/2015</v>
      </c>
      <c r="I462" s="2" t="str">
        <f t="shared" si="207"/>
        <v>01/31/2023</v>
      </c>
      <c r="J462" s="2" t="s">
        <v>8</v>
      </c>
      <c r="K462" s="113" t="s">
        <v>967</v>
      </c>
      <c r="L462" s="100">
        <f>VLOOKUP(K462,'5th Cycle APR Raw Data-Final'!$A$3:$P$1977,6,FALSE)</f>
        <v>26</v>
      </c>
      <c r="M462" s="100">
        <f>IF(AN462&lt;1,SUMIFS('5th Cycle APR Raw Data-Final'!G$3:G$1977,'5th Cycle APR Raw Data-Final'!$A$3:$A$1977,'SB35 Determination Data'!$K462,'5th Cycle APR Raw Data-Final'!$T$3:$T$1977,"&gt;="&amp;'SB35 Determination Data'!$F462,'5th Cycle APR Raw Data-Final'!$T$3:$T$1977,"&lt;"&amp;E462),SUMIFS('5th Cycle APR Raw Data-Final'!G$3:G$1977,'5th Cycle APR Raw Data-Final'!$A$3:$A$1977,'SB35 Determination Data'!$K462,'5th Cycle APR Raw Data-Final'!$T$3:$T$1977,"&gt;="&amp;'SB35 Determination Data'!$F462,'5th Cycle APR Raw Data-Final'!$T$3:$T$1977,"&lt;="&amp;G462))</f>
        <v>5</v>
      </c>
      <c r="N462" s="100">
        <f>IF(AN462&lt;1,SUMIFS('5th Cycle APR Raw Data-Final'!H$3:H$1977,'5th Cycle APR Raw Data-Final'!$A$3:$A$1977,'SB35 Determination Data'!$K462,'5th Cycle APR Raw Data-Final'!$T$3:$T$1977,"&gt;="&amp;'SB35 Determination Data'!$F462,'5th Cycle APR Raw Data-Final'!$T$3:$T$1977,"&lt;"&amp;E462),SUMIFS('5th Cycle APR Raw Data-Final'!H$3:H$1977,'5th Cycle APR Raw Data-Final'!$A$3:$A$1977,'SB35 Determination Data'!$K462,'5th Cycle APR Raw Data-Final'!$T$3:$T$1977,"&gt;="&amp;'SB35 Determination Data'!$F462,'5th Cycle APR Raw Data-Final'!$T$3:$T$1977,"&lt;="&amp;G462))</f>
        <v>1</v>
      </c>
      <c r="O462" s="100">
        <f>IF(AN462&lt;1,SUMIFS('5th Cycle APR Raw Data-Final'!I$3:I$1977,'5th Cycle APR Raw Data-Final'!$A$3:$A$1977,'SB35 Determination Data'!$K462,'5th Cycle APR Raw Data-Final'!$T$3:$T$1977,"&gt;="&amp;'SB35 Determination Data'!$F462,'5th Cycle APR Raw Data-Final'!$T$3:$T$1977,"&lt;"&amp;E462),SUMIFS('5th Cycle APR Raw Data-Final'!I$3:I$1977,'5th Cycle APR Raw Data-Final'!$A$3:$A$1977,'SB35 Determination Data'!$K462,'5th Cycle APR Raw Data-Final'!$T$3:$T$1977,"&gt;="&amp;'SB35 Determination Data'!$F462,'5th Cycle APR Raw Data-Final'!$T$3:$T$1977,"&lt;="&amp;G462))</f>
        <v>4</v>
      </c>
      <c r="P462" s="100">
        <f t="shared" si="208"/>
        <v>21</v>
      </c>
      <c r="Q462" s="112">
        <f t="shared" si="209"/>
        <v>0.19230769230769232</v>
      </c>
      <c r="R462" s="101">
        <f t="shared" si="210"/>
        <v>13</v>
      </c>
      <c r="S462" s="101">
        <f t="shared" si="211"/>
        <v>0</v>
      </c>
      <c r="T462" s="100">
        <f>VLOOKUP(K462,'5th Cycle APR Raw Data-Final'!$A$3:$P$1977,10,FALSE)</f>
        <v>15</v>
      </c>
      <c r="U462" s="100">
        <f>IF(AN462&lt;1,SUMIFS('5th Cycle APR Raw Data-Final'!K$3:K$1977,'5th Cycle APR Raw Data-Final'!$A$3:$A$1977,'SB35 Determination Data'!$K462,'5th Cycle APR Raw Data-Final'!$T$3:$T$1977,"&gt;="&amp;'SB35 Determination Data'!$F462,'5th Cycle APR Raw Data-Final'!$T$3:$T$1977,"&lt;"&amp;E462),SUMIFS('5th Cycle APR Raw Data-Final'!K$3:K$1977,'5th Cycle APR Raw Data-Final'!$A$3:$A$1977,'SB35 Determination Data'!$K462,'5th Cycle APR Raw Data-Final'!$T$3:$T$1977,"&gt;="&amp;'SB35 Determination Data'!$F462,'5th Cycle APR Raw Data-Final'!$T$3:$T$1977,"&lt;="&amp;G462))</f>
        <v>55</v>
      </c>
      <c r="V462" s="100">
        <f>IF(AN462&lt;1,SUMIFS('5th Cycle APR Raw Data-Final'!L$3:L$1977,'5th Cycle APR Raw Data-Final'!$A$3:$A$1977,'SB35 Determination Data'!$K462,'5th Cycle APR Raw Data-Final'!$T$3:$T$1977,"&gt;="&amp;'SB35 Determination Data'!$F462,'5th Cycle APR Raw Data-Final'!$T$3:$T$1977,"&lt;"&amp;E462),SUMIFS('5th Cycle APR Raw Data-Final'!L$3:L$1977,'5th Cycle APR Raw Data-Final'!$A$3:$A$1977,'SB35 Determination Data'!$K462,'5th Cycle APR Raw Data-Final'!$T$3:$T$1977,"&gt;="&amp;'SB35 Determination Data'!$F462,'5th Cycle APR Raw Data-Final'!$T$3:$T$1977,"&lt;="&amp;G462))</f>
        <v>13</v>
      </c>
      <c r="W462" s="100">
        <f>IF(AN462&lt;1,SUMIFS('5th Cycle APR Raw Data-Final'!M$3:M$1977,'5th Cycle APR Raw Data-Final'!$A$3:$A$1977,'SB35 Determination Data'!$K462,'5th Cycle APR Raw Data-Final'!$T$3:$T$1977,"&gt;="&amp;'SB35 Determination Data'!$F462,'5th Cycle APR Raw Data-Final'!$T$3:$T$1977,"&lt;"&amp;E462),SUMIFS('5th Cycle APR Raw Data-Final'!M$3:M$1977,'5th Cycle APR Raw Data-Final'!$A$3:$A$1977,'SB35 Determination Data'!$K462,'5th Cycle APR Raw Data-Final'!$T$3:$T$1977,"&gt;="&amp;'SB35 Determination Data'!$F462,'5th Cycle APR Raw Data-Final'!$T$3:$T$1977,"&lt;="&amp;G462))</f>
        <v>42</v>
      </c>
      <c r="X462" s="100">
        <f t="shared" si="212"/>
        <v>0</v>
      </c>
      <c r="Y462" s="100">
        <f t="shared" si="213"/>
        <v>55</v>
      </c>
      <c r="Z462" s="100">
        <f t="shared" si="214"/>
        <v>0</v>
      </c>
      <c r="AA462" s="112">
        <f t="shared" si="215"/>
        <v>3.6666666666666665</v>
      </c>
      <c r="AB462" s="112">
        <f t="shared" si="216"/>
        <v>3.6666666666666665</v>
      </c>
      <c r="AC462" s="100">
        <f>VLOOKUP(K462,'5th Cycle APR Raw Data-Final'!$A$3:$P$1977,14,FALSE)</f>
        <v>19</v>
      </c>
      <c r="AD462" s="100">
        <f>IF(AN462&lt;1,SUMIFS('5th Cycle APR Raw Data-Final'!$O$3:$O$1977,'5th Cycle APR Raw Data-Final'!$A$3:$A$1977,'SB35 Determination Data'!$K462,'5th Cycle APR Raw Data-Final'!$T$3:$T$1977,"&gt;="&amp;'SB35 Determination Data'!$F462,'5th Cycle APR Raw Data-Final'!$T$3:$T$1977,"&lt;"&amp;E462),SUMIFS('5th Cycle APR Raw Data-Final'!$O$3:$O$1977,'5th Cycle APR Raw Data-Final'!$A$3:$A$1977,'SB35 Determination Data'!$K462,'5th Cycle APR Raw Data-Final'!$T$3:$T$1977,"&gt;="&amp;'SB35 Determination Data'!$F462,'5th Cycle APR Raw Data-Final'!$T$3:$T$1977,"&lt;="&amp;G462))</f>
        <v>22</v>
      </c>
      <c r="AE462" s="100">
        <f t="shared" si="217"/>
        <v>0</v>
      </c>
      <c r="AF462" s="112">
        <f t="shared" si="218"/>
        <v>1.1578947368421053</v>
      </c>
      <c r="AG462" s="100">
        <f>VLOOKUP(K462,'5th Cycle APR Raw Data-Final'!$A$3:$P$1977,16,FALSE)</f>
        <v>43</v>
      </c>
      <c r="AH462" s="100">
        <f>IF(AN462&lt;1,SUMIFS('5th Cycle APR Raw Data-Final'!$Q$3:$Q$1977,'5th Cycle APR Raw Data-Final'!$A$3:$A$1977,'SB35 Determination Data'!$K462,'5th Cycle APR Raw Data-Final'!$T$3:$T$1977,"&gt;="&amp;'SB35 Determination Data'!$F462,'5th Cycle APR Raw Data-Final'!$T$3:$T$1977,"&lt;"&amp;E462),SUMIFS('5th Cycle APR Raw Data-Final'!$Q$3:$Q$1977,'5th Cycle APR Raw Data-Final'!$A$3:$A$1977,'SB35 Determination Data'!$K462,'5th Cycle APR Raw Data-Final'!$T$3:$T$1977,"&gt;="&amp;'SB35 Determination Data'!$F462,'5th Cycle APR Raw Data-Final'!$T$3:$T$1977,"&lt;="&amp;G462))</f>
        <v>59</v>
      </c>
      <c r="AI462" s="100">
        <f t="shared" si="219"/>
        <v>0</v>
      </c>
      <c r="AJ462" s="112">
        <f t="shared" si="220"/>
        <v>1.3720930232558139</v>
      </c>
      <c r="AK462" s="100">
        <f>VLOOKUP(K462,'5th Cycle APR Raw Data-Final'!$A$3:$R$1977,18,FALSE)</f>
        <v>103</v>
      </c>
      <c r="AL462" s="100">
        <f>IF(AN462&lt;1,SUMIFS('5th Cycle APR Raw Data-Final'!$S$3:$S$1977,'5th Cycle APR Raw Data-Final'!$A$3:$A$1977,'SB35 Determination Data'!$K462,'5th Cycle APR Raw Data-Final'!$T$3:$T$1977,"&gt;="&amp;'SB35 Determination Data'!$F462,'5th Cycle APR Raw Data-Final'!$T$3:$T$1977,"&lt;"&amp;E462),SUMIFS('5th Cycle APR Raw Data-Final'!$S$3:$S$1977,'5th Cycle APR Raw Data-Final'!$A$3:$A$1977,'SB35 Determination Data'!$K462,'5th Cycle APR Raw Data-Final'!$T$3:$T$1977,"&gt;="&amp;'SB35 Determination Data'!$F462,'5th Cycle APR Raw Data-Final'!$T$3:$T$1977,"&lt;="&amp;G462))</f>
        <v>141</v>
      </c>
      <c r="AM462" s="100">
        <f t="shared" si="221"/>
        <v>21</v>
      </c>
      <c r="AN462" s="114">
        <f t="shared" si="222"/>
        <v>0.5</v>
      </c>
      <c r="AO462" s="2" t="str">
        <f t="shared" si="223"/>
        <v>NO</v>
      </c>
      <c r="AP462" s="2" t="str">
        <f t="shared" si="224"/>
        <v>YES</v>
      </c>
      <c r="AQ462" s="2" t="str">
        <f t="shared" si="225"/>
        <v>NO</v>
      </c>
      <c r="AR462" s="124" t="str">
        <f>VLOOKUP(K462,'2018Submitted'!$A$2:$C$540,3,FALSE)</f>
        <v>Successful</v>
      </c>
      <c r="AS462" s="2" t="str">
        <f t="shared" si="226"/>
        <v>NO</v>
      </c>
      <c r="AT462" s="2" t="str">
        <f t="shared" si="227"/>
        <v>YES</v>
      </c>
    </row>
    <row r="463" spans="1:46" x14ac:dyDescent="0.2">
      <c r="A463" s="2" t="s">
        <v>68</v>
      </c>
      <c r="B463" s="2" t="str">
        <f t="shared" si="228"/>
        <v>SOLEDAD</v>
      </c>
      <c r="C463" s="71">
        <f t="shared" si="201"/>
        <v>0.375</v>
      </c>
      <c r="D463" s="72">
        <f t="shared" si="202"/>
        <v>8</v>
      </c>
      <c r="E463" s="99">
        <f t="shared" si="203"/>
        <v>2020</v>
      </c>
      <c r="F463" s="99">
        <f t="shared" si="204"/>
        <v>2016</v>
      </c>
      <c r="G463" s="99" t="str">
        <f t="shared" si="205"/>
        <v>2023</v>
      </c>
      <c r="H463" s="2" t="str">
        <f t="shared" si="206"/>
        <v>12/31/2015</v>
      </c>
      <c r="I463" s="2" t="str">
        <f t="shared" si="207"/>
        <v>12/31/2023</v>
      </c>
      <c r="J463" s="2" t="s">
        <v>26</v>
      </c>
      <c r="K463" s="113" t="s">
        <v>1129</v>
      </c>
      <c r="L463" s="100">
        <f>VLOOKUP(K463,'5th Cycle APR Raw Data-Final'!$A$3:$P$1977,6,FALSE)</f>
        <v>46</v>
      </c>
      <c r="M463" s="100">
        <f>IF(AN463&lt;1,SUMIFS('5th Cycle APR Raw Data-Final'!G$3:G$1977,'5th Cycle APR Raw Data-Final'!$A$3:$A$1977,'SB35 Determination Data'!$K463,'5th Cycle APR Raw Data-Final'!$T$3:$T$1977,"&gt;="&amp;'SB35 Determination Data'!$F463,'5th Cycle APR Raw Data-Final'!$T$3:$T$1977,"&lt;"&amp;E463),SUMIFS('5th Cycle APR Raw Data-Final'!G$3:G$1977,'5th Cycle APR Raw Data-Final'!$A$3:$A$1977,'SB35 Determination Data'!$K463,'5th Cycle APR Raw Data-Final'!$T$3:$T$1977,"&gt;="&amp;'SB35 Determination Data'!$F463,'5th Cycle APR Raw Data-Final'!$T$3:$T$1977,"&lt;="&amp;G463))</f>
        <v>0</v>
      </c>
      <c r="N463" s="100">
        <f>IF(AN463&lt;1,SUMIFS('5th Cycle APR Raw Data-Final'!H$3:H$1977,'5th Cycle APR Raw Data-Final'!$A$3:$A$1977,'SB35 Determination Data'!$K463,'5th Cycle APR Raw Data-Final'!$T$3:$T$1977,"&gt;="&amp;'SB35 Determination Data'!$F463,'5th Cycle APR Raw Data-Final'!$T$3:$T$1977,"&lt;"&amp;E463),SUMIFS('5th Cycle APR Raw Data-Final'!H$3:H$1977,'5th Cycle APR Raw Data-Final'!$A$3:$A$1977,'SB35 Determination Data'!$K463,'5th Cycle APR Raw Data-Final'!$T$3:$T$1977,"&gt;="&amp;'SB35 Determination Data'!$F463,'5th Cycle APR Raw Data-Final'!$T$3:$T$1977,"&lt;="&amp;G463))</f>
        <v>0</v>
      </c>
      <c r="O463" s="100">
        <f>IF(AN463&lt;1,SUMIFS('5th Cycle APR Raw Data-Final'!I$3:I$1977,'5th Cycle APR Raw Data-Final'!$A$3:$A$1977,'SB35 Determination Data'!$K463,'5th Cycle APR Raw Data-Final'!$T$3:$T$1977,"&gt;="&amp;'SB35 Determination Data'!$F463,'5th Cycle APR Raw Data-Final'!$T$3:$T$1977,"&lt;"&amp;E463),SUMIFS('5th Cycle APR Raw Data-Final'!I$3:I$1977,'5th Cycle APR Raw Data-Final'!$A$3:$A$1977,'SB35 Determination Data'!$K463,'5th Cycle APR Raw Data-Final'!$T$3:$T$1977,"&gt;="&amp;'SB35 Determination Data'!$F463,'5th Cycle APR Raw Data-Final'!$T$3:$T$1977,"&lt;="&amp;G463))</f>
        <v>0</v>
      </c>
      <c r="P463" s="100">
        <f t="shared" si="208"/>
        <v>46</v>
      </c>
      <c r="Q463" s="112">
        <f t="shared" si="209"/>
        <v>0</v>
      </c>
      <c r="R463" s="101">
        <f t="shared" si="210"/>
        <v>17</v>
      </c>
      <c r="S463" s="101">
        <f t="shared" si="211"/>
        <v>0</v>
      </c>
      <c r="T463" s="100">
        <f>VLOOKUP(K463,'5th Cycle APR Raw Data-Final'!$A$3:$P$1977,10,FALSE)</f>
        <v>30</v>
      </c>
      <c r="U463" s="100">
        <f>IF(AN463&lt;1,SUMIFS('5th Cycle APR Raw Data-Final'!K$3:K$1977,'5th Cycle APR Raw Data-Final'!$A$3:$A$1977,'SB35 Determination Data'!$K463,'5th Cycle APR Raw Data-Final'!$T$3:$T$1977,"&gt;="&amp;'SB35 Determination Data'!$F463,'5th Cycle APR Raw Data-Final'!$T$3:$T$1977,"&lt;"&amp;E463),SUMIFS('5th Cycle APR Raw Data-Final'!K$3:K$1977,'5th Cycle APR Raw Data-Final'!$A$3:$A$1977,'SB35 Determination Data'!$K463,'5th Cycle APR Raw Data-Final'!$T$3:$T$1977,"&gt;="&amp;'SB35 Determination Data'!$F463,'5th Cycle APR Raw Data-Final'!$T$3:$T$1977,"&lt;="&amp;G463))</f>
        <v>0</v>
      </c>
      <c r="V463" s="100">
        <f>IF(AN463&lt;1,SUMIFS('5th Cycle APR Raw Data-Final'!L$3:L$1977,'5th Cycle APR Raw Data-Final'!$A$3:$A$1977,'SB35 Determination Data'!$K463,'5th Cycle APR Raw Data-Final'!$T$3:$T$1977,"&gt;="&amp;'SB35 Determination Data'!$F463,'5th Cycle APR Raw Data-Final'!$T$3:$T$1977,"&lt;"&amp;E463),SUMIFS('5th Cycle APR Raw Data-Final'!L$3:L$1977,'5th Cycle APR Raw Data-Final'!$A$3:$A$1977,'SB35 Determination Data'!$K463,'5th Cycle APR Raw Data-Final'!$T$3:$T$1977,"&gt;="&amp;'SB35 Determination Data'!$F463,'5th Cycle APR Raw Data-Final'!$T$3:$T$1977,"&lt;="&amp;G463))</f>
        <v>0</v>
      </c>
      <c r="W463" s="100">
        <f>IF(AN463&lt;1,SUMIFS('5th Cycle APR Raw Data-Final'!M$3:M$1977,'5th Cycle APR Raw Data-Final'!$A$3:$A$1977,'SB35 Determination Data'!$K463,'5th Cycle APR Raw Data-Final'!$T$3:$T$1977,"&gt;="&amp;'SB35 Determination Data'!$F463,'5th Cycle APR Raw Data-Final'!$T$3:$T$1977,"&lt;"&amp;E463),SUMIFS('5th Cycle APR Raw Data-Final'!M$3:M$1977,'5th Cycle APR Raw Data-Final'!$A$3:$A$1977,'SB35 Determination Data'!$K463,'5th Cycle APR Raw Data-Final'!$T$3:$T$1977,"&gt;="&amp;'SB35 Determination Data'!$F463,'5th Cycle APR Raw Data-Final'!$T$3:$T$1977,"&lt;="&amp;G463))</f>
        <v>0</v>
      </c>
      <c r="X463" s="100">
        <f t="shared" si="212"/>
        <v>30</v>
      </c>
      <c r="Y463" s="100">
        <f t="shared" si="213"/>
        <v>0</v>
      </c>
      <c r="Z463" s="100">
        <f t="shared" si="214"/>
        <v>30</v>
      </c>
      <c r="AA463" s="112">
        <f t="shared" si="215"/>
        <v>0</v>
      </c>
      <c r="AB463" s="112">
        <f t="shared" si="216"/>
        <v>0</v>
      </c>
      <c r="AC463" s="100">
        <f>VLOOKUP(K463,'5th Cycle APR Raw Data-Final'!$A$3:$P$1977,14,FALSE)</f>
        <v>35</v>
      </c>
      <c r="AD463" s="100">
        <f>IF(AN463&lt;1,SUMIFS('5th Cycle APR Raw Data-Final'!$O$3:$O$1977,'5th Cycle APR Raw Data-Final'!$A$3:$A$1977,'SB35 Determination Data'!$K463,'5th Cycle APR Raw Data-Final'!$T$3:$T$1977,"&gt;="&amp;'SB35 Determination Data'!$F463,'5th Cycle APR Raw Data-Final'!$T$3:$T$1977,"&lt;"&amp;E463),SUMIFS('5th Cycle APR Raw Data-Final'!$O$3:$O$1977,'5th Cycle APR Raw Data-Final'!$A$3:$A$1977,'SB35 Determination Data'!$K463,'5th Cycle APR Raw Data-Final'!$T$3:$T$1977,"&gt;="&amp;'SB35 Determination Data'!$F463,'5th Cycle APR Raw Data-Final'!$T$3:$T$1977,"&lt;="&amp;G463))</f>
        <v>0</v>
      </c>
      <c r="AE463" s="100">
        <f t="shared" si="217"/>
        <v>35</v>
      </c>
      <c r="AF463" s="112">
        <f t="shared" si="218"/>
        <v>0</v>
      </c>
      <c r="AG463" s="100">
        <f>VLOOKUP(K463,'5th Cycle APR Raw Data-Final'!$A$3:$P$1977,16,FALSE)</f>
        <v>80</v>
      </c>
      <c r="AH463" s="100">
        <f>IF(AN463&lt;1,SUMIFS('5th Cycle APR Raw Data-Final'!$Q$3:$Q$1977,'5th Cycle APR Raw Data-Final'!$A$3:$A$1977,'SB35 Determination Data'!$K463,'5th Cycle APR Raw Data-Final'!$T$3:$T$1977,"&gt;="&amp;'SB35 Determination Data'!$F463,'5th Cycle APR Raw Data-Final'!$T$3:$T$1977,"&lt;"&amp;E463),SUMIFS('5th Cycle APR Raw Data-Final'!$Q$3:$Q$1977,'5th Cycle APR Raw Data-Final'!$A$3:$A$1977,'SB35 Determination Data'!$K463,'5th Cycle APR Raw Data-Final'!$T$3:$T$1977,"&gt;="&amp;'SB35 Determination Data'!$F463,'5th Cycle APR Raw Data-Final'!$T$3:$T$1977,"&lt;="&amp;G463))</f>
        <v>296</v>
      </c>
      <c r="AI463" s="100">
        <f t="shared" si="219"/>
        <v>0</v>
      </c>
      <c r="AJ463" s="112">
        <f t="shared" si="220"/>
        <v>3.7</v>
      </c>
      <c r="AK463" s="100">
        <f>VLOOKUP(K463,'5th Cycle APR Raw Data-Final'!$A$3:$R$1977,18,FALSE)</f>
        <v>191</v>
      </c>
      <c r="AL463" s="100">
        <f>IF(AN463&lt;1,SUMIFS('5th Cycle APR Raw Data-Final'!$S$3:$S$1977,'5th Cycle APR Raw Data-Final'!$A$3:$A$1977,'SB35 Determination Data'!$K463,'5th Cycle APR Raw Data-Final'!$T$3:$T$1977,"&gt;="&amp;'SB35 Determination Data'!$F463,'5th Cycle APR Raw Data-Final'!$T$3:$T$1977,"&lt;"&amp;E463),SUMIFS('5th Cycle APR Raw Data-Final'!$S$3:$S$1977,'5th Cycle APR Raw Data-Final'!$A$3:$A$1977,'SB35 Determination Data'!$K463,'5th Cycle APR Raw Data-Final'!$T$3:$T$1977,"&gt;="&amp;'SB35 Determination Data'!$F463,'5th Cycle APR Raw Data-Final'!$T$3:$T$1977,"&lt;="&amp;G463))</f>
        <v>296</v>
      </c>
      <c r="AM463" s="100">
        <f t="shared" si="221"/>
        <v>111</v>
      </c>
      <c r="AN463" s="114">
        <f t="shared" si="222"/>
        <v>0.375</v>
      </c>
      <c r="AO463" s="2" t="str">
        <f t="shared" si="223"/>
        <v>NO</v>
      </c>
      <c r="AP463" s="2" t="str">
        <f t="shared" si="224"/>
        <v>YES</v>
      </c>
      <c r="AQ463" s="2" t="str">
        <f t="shared" si="225"/>
        <v>NO</v>
      </c>
      <c r="AR463" s="124" t="str">
        <f>VLOOKUP(K463,'2018Submitted'!$A$2:$C$540,3,FALSE)</f>
        <v>Successful</v>
      </c>
      <c r="AS463" s="2" t="str">
        <f t="shared" si="226"/>
        <v>NO</v>
      </c>
      <c r="AT463" s="2" t="str">
        <f t="shared" si="227"/>
        <v>YES</v>
      </c>
    </row>
    <row r="464" spans="1:46" x14ac:dyDescent="0.2">
      <c r="A464" s="2" t="s">
        <v>55</v>
      </c>
      <c r="B464" s="2" t="str">
        <f t="shared" si="228"/>
        <v>SOLVANG</v>
      </c>
      <c r="C464" s="71">
        <f t="shared" si="201"/>
        <v>0.5</v>
      </c>
      <c r="D464" s="72">
        <f t="shared" si="202"/>
        <v>8</v>
      </c>
      <c r="E464" s="99">
        <f t="shared" si="203"/>
        <v>2019</v>
      </c>
      <c r="F464" s="99">
        <f t="shared" si="204"/>
        <v>2015</v>
      </c>
      <c r="G464" s="99">
        <f t="shared" si="205"/>
        <v>2022</v>
      </c>
      <c r="H464" s="2" t="str">
        <f t="shared" si="206"/>
        <v>02/15/2015</v>
      </c>
      <c r="I464" s="2" t="str">
        <f t="shared" si="207"/>
        <v>02/15/2023</v>
      </c>
      <c r="J464" s="2" t="s">
        <v>56</v>
      </c>
      <c r="K464" s="113" t="s">
        <v>1137</v>
      </c>
      <c r="L464" s="100">
        <f>VLOOKUP(K464,'5th Cycle APR Raw Data-Final'!$A$3:$P$1977,6,FALSE)</f>
        <v>42</v>
      </c>
      <c r="M464" s="100">
        <f>IF(AN464&lt;1,SUMIFS('5th Cycle APR Raw Data-Final'!G$3:G$1977,'5th Cycle APR Raw Data-Final'!$A$3:$A$1977,'SB35 Determination Data'!$K464,'5th Cycle APR Raw Data-Final'!$T$3:$T$1977,"&gt;="&amp;'SB35 Determination Data'!$F464,'5th Cycle APR Raw Data-Final'!$T$3:$T$1977,"&lt;"&amp;E464),SUMIFS('5th Cycle APR Raw Data-Final'!G$3:G$1977,'5th Cycle APR Raw Data-Final'!$A$3:$A$1977,'SB35 Determination Data'!$K464,'5th Cycle APR Raw Data-Final'!$T$3:$T$1977,"&gt;="&amp;'SB35 Determination Data'!$F464,'5th Cycle APR Raw Data-Final'!$T$3:$T$1977,"&lt;="&amp;G464))</f>
        <v>35</v>
      </c>
      <c r="N464" s="100">
        <f>IF(AN464&lt;1,SUMIFS('5th Cycle APR Raw Data-Final'!H$3:H$1977,'5th Cycle APR Raw Data-Final'!$A$3:$A$1977,'SB35 Determination Data'!$K464,'5th Cycle APR Raw Data-Final'!$T$3:$T$1977,"&gt;="&amp;'SB35 Determination Data'!$F464,'5th Cycle APR Raw Data-Final'!$T$3:$T$1977,"&lt;"&amp;E464),SUMIFS('5th Cycle APR Raw Data-Final'!H$3:H$1977,'5th Cycle APR Raw Data-Final'!$A$3:$A$1977,'SB35 Determination Data'!$K464,'5th Cycle APR Raw Data-Final'!$T$3:$T$1977,"&gt;="&amp;'SB35 Determination Data'!$F464,'5th Cycle APR Raw Data-Final'!$T$3:$T$1977,"&lt;="&amp;G464))</f>
        <v>35</v>
      </c>
      <c r="O464" s="100">
        <f>IF(AN464&lt;1,SUMIFS('5th Cycle APR Raw Data-Final'!I$3:I$1977,'5th Cycle APR Raw Data-Final'!$A$3:$A$1977,'SB35 Determination Data'!$K464,'5th Cycle APR Raw Data-Final'!$T$3:$T$1977,"&gt;="&amp;'SB35 Determination Data'!$F464,'5th Cycle APR Raw Data-Final'!$T$3:$T$1977,"&lt;"&amp;E464),SUMIFS('5th Cycle APR Raw Data-Final'!I$3:I$1977,'5th Cycle APR Raw Data-Final'!$A$3:$A$1977,'SB35 Determination Data'!$K464,'5th Cycle APR Raw Data-Final'!$T$3:$T$1977,"&gt;="&amp;'SB35 Determination Data'!$F464,'5th Cycle APR Raw Data-Final'!$T$3:$T$1977,"&lt;="&amp;G464))</f>
        <v>0</v>
      </c>
      <c r="P464" s="100">
        <f t="shared" si="208"/>
        <v>7</v>
      </c>
      <c r="Q464" s="112">
        <f t="shared" si="209"/>
        <v>0.83333333333333337</v>
      </c>
      <c r="R464" s="101">
        <f t="shared" si="210"/>
        <v>21</v>
      </c>
      <c r="S464" s="101">
        <f t="shared" si="211"/>
        <v>14</v>
      </c>
      <c r="T464" s="100">
        <f>VLOOKUP(K464,'5th Cycle APR Raw Data-Final'!$A$3:$P$1977,10,FALSE)</f>
        <v>28</v>
      </c>
      <c r="U464" s="100">
        <f>IF(AN464&lt;1,SUMIFS('5th Cycle APR Raw Data-Final'!K$3:K$1977,'5th Cycle APR Raw Data-Final'!$A$3:$A$1977,'SB35 Determination Data'!$K464,'5th Cycle APR Raw Data-Final'!$T$3:$T$1977,"&gt;="&amp;'SB35 Determination Data'!$F464,'5th Cycle APR Raw Data-Final'!$T$3:$T$1977,"&lt;"&amp;E464),SUMIFS('5th Cycle APR Raw Data-Final'!K$3:K$1977,'5th Cycle APR Raw Data-Final'!$A$3:$A$1977,'SB35 Determination Data'!$K464,'5th Cycle APR Raw Data-Final'!$T$3:$T$1977,"&gt;="&amp;'SB35 Determination Data'!$F464,'5th Cycle APR Raw Data-Final'!$T$3:$T$1977,"&lt;="&amp;G464))</f>
        <v>10</v>
      </c>
      <c r="V464" s="100">
        <f>IF(AN464&lt;1,SUMIFS('5th Cycle APR Raw Data-Final'!L$3:L$1977,'5th Cycle APR Raw Data-Final'!$A$3:$A$1977,'SB35 Determination Data'!$K464,'5th Cycle APR Raw Data-Final'!$T$3:$T$1977,"&gt;="&amp;'SB35 Determination Data'!$F464,'5th Cycle APR Raw Data-Final'!$T$3:$T$1977,"&lt;"&amp;E464),SUMIFS('5th Cycle APR Raw Data-Final'!L$3:L$1977,'5th Cycle APR Raw Data-Final'!$A$3:$A$1977,'SB35 Determination Data'!$K464,'5th Cycle APR Raw Data-Final'!$T$3:$T$1977,"&gt;="&amp;'SB35 Determination Data'!$F464,'5th Cycle APR Raw Data-Final'!$T$3:$T$1977,"&lt;="&amp;G464))</f>
        <v>10</v>
      </c>
      <c r="W464" s="100">
        <f>IF(AN464&lt;1,SUMIFS('5th Cycle APR Raw Data-Final'!M$3:M$1977,'5th Cycle APR Raw Data-Final'!$A$3:$A$1977,'SB35 Determination Data'!$K464,'5th Cycle APR Raw Data-Final'!$T$3:$T$1977,"&gt;="&amp;'SB35 Determination Data'!$F464,'5th Cycle APR Raw Data-Final'!$T$3:$T$1977,"&lt;"&amp;E464),SUMIFS('5th Cycle APR Raw Data-Final'!M$3:M$1977,'5th Cycle APR Raw Data-Final'!$A$3:$A$1977,'SB35 Determination Data'!$K464,'5th Cycle APR Raw Data-Final'!$T$3:$T$1977,"&gt;="&amp;'SB35 Determination Data'!$F464,'5th Cycle APR Raw Data-Final'!$T$3:$T$1977,"&lt;="&amp;G464))</f>
        <v>0</v>
      </c>
      <c r="X464" s="100">
        <f t="shared" si="212"/>
        <v>18</v>
      </c>
      <c r="Y464" s="100">
        <f t="shared" si="213"/>
        <v>24</v>
      </c>
      <c r="Z464" s="100">
        <f t="shared" si="214"/>
        <v>4</v>
      </c>
      <c r="AA464" s="112">
        <f t="shared" si="215"/>
        <v>0.35714285714285715</v>
      </c>
      <c r="AB464" s="112">
        <f t="shared" si="216"/>
        <v>0.8571428571428571</v>
      </c>
      <c r="AC464" s="100">
        <f>VLOOKUP(K464,'5th Cycle APR Raw Data-Final'!$A$3:$P$1977,14,FALSE)</f>
        <v>30</v>
      </c>
      <c r="AD464" s="100">
        <f>IF(AN464&lt;1,SUMIFS('5th Cycle APR Raw Data-Final'!$O$3:$O$1977,'5th Cycle APR Raw Data-Final'!$A$3:$A$1977,'SB35 Determination Data'!$K464,'5th Cycle APR Raw Data-Final'!$T$3:$T$1977,"&gt;="&amp;'SB35 Determination Data'!$F464,'5th Cycle APR Raw Data-Final'!$T$3:$T$1977,"&lt;"&amp;E464),SUMIFS('5th Cycle APR Raw Data-Final'!$O$3:$O$1977,'5th Cycle APR Raw Data-Final'!$A$3:$A$1977,'SB35 Determination Data'!$K464,'5th Cycle APR Raw Data-Final'!$T$3:$T$1977,"&gt;="&amp;'SB35 Determination Data'!$F464,'5th Cycle APR Raw Data-Final'!$T$3:$T$1977,"&lt;="&amp;G464))</f>
        <v>1</v>
      </c>
      <c r="AE464" s="100">
        <f t="shared" si="217"/>
        <v>29</v>
      </c>
      <c r="AF464" s="112">
        <f t="shared" si="218"/>
        <v>3.3333333333333333E-2</v>
      </c>
      <c r="AG464" s="100">
        <f>VLOOKUP(K464,'5th Cycle APR Raw Data-Final'!$A$3:$P$1977,16,FALSE)</f>
        <v>75</v>
      </c>
      <c r="AH464" s="100">
        <f>IF(AN464&lt;1,SUMIFS('5th Cycle APR Raw Data-Final'!$Q$3:$Q$1977,'5th Cycle APR Raw Data-Final'!$A$3:$A$1977,'SB35 Determination Data'!$K464,'5th Cycle APR Raw Data-Final'!$T$3:$T$1977,"&gt;="&amp;'SB35 Determination Data'!$F464,'5th Cycle APR Raw Data-Final'!$T$3:$T$1977,"&lt;"&amp;E464),SUMIFS('5th Cycle APR Raw Data-Final'!$Q$3:$Q$1977,'5th Cycle APR Raw Data-Final'!$A$3:$A$1977,'SB35 Determination Data'!$K464,'5th Cycle APR Raw Data-Final'!$T$3:$T$1977,"&gt;="&amp;'SB35 Determination Data'!$F464,'5th Cycle APR Raw Data-Final'!$T$3:$T$1977,"&lt;="&amp;G464))</f>
        <v>81</v>
      </c>
      <c r="AI464" s="100">
        <f t="shared" si="219"/>
        <v>0</v>
      </c>
      <c r="AJ464" s="112">
        <f t="shared" si="220"/>
        <v>1.08</v>
      </c>
      <c r="AK464" s="100">
        <f>VLOOKUP(K464,'5th Cycle APR Raw Data-Final'!$A$3:$R$1977,18,FALSE)</f>
        <v>175</v>
      </c>
      <c r="AL464" s="100">
        <f>IF(AN464&lt;1,SUMIFS('5th Cycle APR Raw Data-Final'!$S$3:$S$1977,'5th Cycle APR Raw Data-Final'!$A$3:$A$1977,'SB35 Determination Data'!$K464,'5th Cycle APR Raw Data-Final'!$T$3:$T$1977,"&gt;="&amp;'SB35 Determination Data'!$F464,'5th Cycle APR Raw Data-Final'!$T$3:$T$1977,"&lt;"&amp;E464),SUMIFS('5th Cycle APR Raw Data-Final'!$S$3:$S$1977,'5th Cycle APR Raw Data-Final'!$A$3:$A$1977,'SB35 Determination Data'!$K464,'5th Cycle APR Raw Data-Final'!$T$3:$T$1977,"&gt;="&amp;'SB35 Determination Data'!$F464,'5th Cycle APR Raw Data-Final'!$T$3:$T$1977,"&lt;="&amp;G464))</f>
        <v>127</v>
      </c>
      <c r="AM464" s="100">
        <f t="shared" si="221"/>
        <v>54</v>
      </c>
      <c r="AN464" s="114">
        <f t="shared" si="222"/>
        <v>0.5</v>
      </c>
      <c r="AO464" s="2" t="str">
        <f t="shared" si="223"/>
        <v>NO</v>
      </c>
      <c r="AP464" s="2" t="str">
        <f t="shared" si="224"/>
        <v>NO</v>
      </c>
      <c r="AQ464" s="2" t="str">
        <f t="shared" si="225"/>
        <v>YES</v>
      </c>
      <c r="AR464" s="124" t="str">
        <f>VLOOKUP(K464,'2018Submitted'!$A$2:$C$540,3,FALSE)</f>
        <v>Successful</v>
      </c>
      <c r="AS464" s="2" t="str">
        <f t="shared" si="226"/>
        <v>YES</v>
      </c>
      <c r="AT464" s="2" t="str">
        <f t="shared" si="227"/>
        <v>NO</v>
      </c>
    </row>
    <row r="465" spans="1:46" x14ac:dyDescent="0.2">
      <c r="A465" s="2" t="s">
        <v>81</v>
      </c>
      <c r="B465" s="2" t="str">
        <f t="shared" si="228"/>
        <v>SONOMA</v>
      </c>
      <c r="C465" s="71">
        <f t="shared" si="201"/>
        <v>0.5</v>
      </c>
      <c r="D465" s="72">
        <f t="shared" si="202"/>
        <v>8</v>
      </c>
      <c r="E465" s="99">
        <f t="shared" si="203"/>
        <v>2019</v>
      </c>
      <c r="F465" s="99">
        <f t="shared" si="204"/>
        <v>2015</v>
      </c>
      <c r="G465" s="99">
        <f t="shared" si="205"/>
        <v>2022</v>
      </c>
      <c r="H465" s="2" t="str">
        <f t="shared" si="206"/>
        <v>01/31/2015</v>
      </c>
      <c r="I465" s="2" t="str">
        <f t="shared" si="207"/>
        <v>01/31/2023</v>
      </c>
      <c r="J465" s="2" t="s">
        <v>8</v>
      </c>
      <c r="K465" s="113" t="s">
        <v>81</v>
      </c>
      <c r="L465" s="100">
        <f>VLOOKUP(K465,'5th Cycle APR Raw Data-Final'!$A$3:$P$1977,6,FALSE)</f>
        <v>24</v>
      </c>
      <c r="M465" s="100">
        <f>IF(AN465&lt;1,SUMIFS('5th Cycle APR Raw Data-Final'!G$3:G$1977,'5th Cycle APR Raw Data-Final'!$A$3:$A$1977,'SB35 Determination Data'!$K465,'5th Cycle APR Raw Data-Final'!$T$3:$T$1977,"&gt;="&amp;'SB35 Determination Data'!$F465,'5th Cycle APR Raw Data-Final'!$T$3:$T$1977,"&lt;"&amp;E465),SUMIFS('5th Cycle APR Raw Data-Final'!G$3:G$1977,'5th Cycle APR Raw Data-Final'!$A$3:$A$1977,'SB35 Determination Data'!$K465,'5th Cycle APR Raw Data-Final'!$T$3:$T$1977,"&gt;="&amp;'SB35 Determination Data'!$F465,'5th Cycle APR Raw Data-Final'!$T$3:$T$1977,"&lt;="&amp;G465))</f>
        <v>0</v>
      </c>
      <c r="N465" s="100">
        <f>IF(AN465&lt;1,SUMIFS('5th Cycle APR Raw Data-Final'!H$3:H$1977,'5th Cycle APR Raw Data-Final'!$A$3:$A$1977,'SB35 Determination Data'!$K465,'5th Cycle APR Raw Data-Final'!$T$3:$T$1977,"&gt;="&amp;'SB35 Determination Data'!$F465,'5th Cycle APR Raw Data-Final'!$T$3:$T$1977,"&lt;"&amp;E465),SUMIFS('5th Cycle APR Raw Data-Final'!H$3:H$1977,'5th Cycle APR Raw Data-Final'!$A$3:$A$1977,'SB35 Determination Data'!$K465,'5th Cycle APR Raw Data-Final'!$T$3:$T$1977,"&gt;="&amp;'SB35 Determination Data'!$F465,'5th Cycle APR Raw Data-Final'!$T$3:$T$1977,"&lt;="&amp;G465))</f>
        <v>0</v>
      </c>
      <c r="O465" s="100">
        <f>IF(AN465&lt;1,SUMIFS('5th Cycle APR Raw Data-Final'!I$3:I$1977,'5th Cycle APR Raw Data-Final'!$A$3:$A$1977,'SB35 Determination Data'!$K465,'5th Cycle APR Raw Data-Final'!$T$3:$T$1977,"&gt;="&amp;'SB35 Determination Data'!$F465,'5th Cycle APR Raw Data-Final'!$T$3:$T$1977,"&lt;"&amp;E465),SUMIFS('5th Cycle APR Raw Data-Final'!I$3:I$1977,'5th Cycle APR Raw Data-Final'!$A$3:$A$1977,'SB35 Determination Data'!$K465,'5th Cycle APR Raw Data-Final'!$T$3:$T$1977,"&gt;="&amp;'SB35 Determination Data'!$F465,'5th Cycle APR Raw Data-Final'!$T$3:$T$1977,"&lt;="&amp;G465))</f>
        <v>0</v>
      </c>
      <c r="P465" s="100">
        <f t="shared" si="208"/>
        <v>24</v>
      </c>
      <c r="Q465" s="112">
        <f t="shared" si="209"/>
        <v>0</v>
      </c>
      <c r="R465" s="101">
        <f t="shared" si="210"/>
        <v>12</v>
      </c>
      <c r="S465" s="101">
        <f t="shared" si="211"/>
        <v>0</v>
      </c>
      <c r="T465" s="100">
        <f>VLOOKUP(K465,'5th Cycle APR Raw Data-Final'!$A$3:$P$1977,10,FALSE)</f>
        <v>23</v>
      </c>
      <c r="U465" s="100">
        <f>IF(AN465&lt;1,SUMIFS('5th Cycle APR Raw Data-Final'!K$3:K$1977,'5th Cycle APR Raw Data-Final'!$A$3:$A$1977,'SB35 Determination Data'!$K465,'5th Cycle APR Raw Data-Final'!$T$3:$T$1977,"&gt;="&amp;'SB35 Determination Data'!$F465,'5th Cycle APR Raw Data-Final'!$T$3:$T$1977,"&lt;"&amp;E465),SUMIFS('5th Cycle APR Raw Data-Final'!K$3:K$1977,'5th Cycle APR Raw Data-Final'!$A$3:$A$1977,'SB35 Determination Data'!$K465,'5th Cycle APR Raw Data-Final'!$T$3:$T$1977,"&gt;="&amp;'SB35 Determination Data'!$F465,'5th Cycle APR Raw Data-Final'!$T$3:$T$1977,"&lt;="&amp;G465))</f>
        <v>7</v>
      </c>
      <c r="V465" s="100">
        <f>IF(AN465&lt;1,SUMIFS('5th Cycle APR Raw Data-Final'!L$3:L$1977,'5th Cycle APR Raw Data-Final'!$A$3:$A$1977,'SB35 Determination Data'!$K465,'5th Cycle APR Raw Data-Final'!$T$3:$T$1977,"&gt;="&amp;'SB35 Determination Data'!$F465,'5th Cycle APR Raw Data-Final'!$T$3:$T$1977,"&lt;"&amp;E465),SUMIFS('5th Cycle APR Raw Data-Final'!L$3:L$1977,'5th Cycle APR Raw Data-Final'!$A$3:$A$1977,'SB35 Determination Data'!$K465,'5th Cycle APR Raw Data-Final'!$T$3:$T$1977,"&gt;="&amp;'SB35 Determination Data'!$F465,'5th Cycle APR Raw Data-Final'!$T$3:$T$1977,"&lt;="&amp;G465))</f>
        <v>0</v>
      </c>
      <c r="W465" s="100">
        <f>IF(AN465&lt;1,SUMIFS('5th Cycle APR Raw Data-Final'!M$3:M$1977,'5th Cycle APR Raw Data-Final'!$A$3:$A$1977,'SB35 Determination Data'!$K465,'5th Cycle APR Raw Data-Final'!$T$3:$T$1977,"&gt;="&amp;'SB35 Determination Data'!$F465,'5th Cycle APR Raw Data-Final'!$T$3:$T$1977,"&lt;"&amp;E465),SUMIFS('5th Cycle APR Raw Data-Final'!M$3:M$1977,'5th Cycle APR Raw Data-Final'!$A$3:$A$1977,'SB35 Determination Data'!$K465,'5th Cycle APR Raw Data-Final'!$T$3:$T$1977,"&gt;="&amp;'SB35 Determination Data'!$F465,'5th Cycle APR Raw Data-Final'!$T$3:$T$1977,"&lt;="&amp;G465))</f>
        <v>7</v>
      </c>
      <c r="X465" s="100">
        <f t="shared" si="212"/>
        <v>16</v>
      </c>
      <c r="Y465" s="100">
        <f t="shared" si="213"/>
        <v>7</v>
      </c>
      <c r="Z465" s="100">
        <f t="shared" si="214"/>
        <v>16</v>
      </c>
      <c r="AA465" s="112">
        <f t="shared" si="215"/>
        <v>0.30434782608695654</v>
      </c>
      <c r="AB465" s="112">
        <f t="shared" si="216"/>
        <v>0.30434782608695654</v>
      </c>
      <c r="AC465" s="100">
        <f>VLOOKUP(K465,'5th Cycle APR Raw Data-Final'!$A$3:$P$1977,14,FALSE)</f>
        <v>27</v>
      </c>
      <c r="AD465" s="100">
        <f>IF(AN465&lt;1,SUMIFS('5th Cycle APR Raw Data-Final'!$O$3:$O$1977,'5th Cycle APR Raw Data-Final'!$A$3:$A$1977,'SB35 Determination Data'!$K465,'5th Cycle APR Raw Data-Final'!$T$3:$T$1977,"&gt;="&amp;'SB35 Determination Data'!$F465,'5th Cycle APR Raw Data-Final'!$T$3:$T$1977,"&lt;"&amp;E465),SUMIFS('5th Cycle APR Raw Data-Final'!$O$3:$O$1977,'5th Cycle APR Raw Data-Final'!$A$3:$A$1977,'SB35 Determination Data'!$K465,'5th Cycle APR Raw Data-Final'!$T$3:$T$1977,"&gt;="&amp;'SB35 Determination Data'!$F465,'5th Cycle APR Raw Data-Final'!$T$3:$T$1977,"&lt;="&amp;G465))</f>
        <v>11</v>
      </c>
      <c r="AE465" s="100">
        <f t="shared" si="217"/>
        <v>16</v>
      </c>
      <c r="AF465" s="112">
        <f t="shared" si="218"/>
        <v>0.40740740740740738</v>
      </c>
      <c r="AG465" s="100">
        <f>VLOOKUP(K465,'5th Cycle APR Raw Data-Final'!$A$3:$P$1977,16,FALSE)</f>
        <v>63</v>
      </c>
      <c r="AH465" s="100">
        <f>IF(AN465&lt;1,SUMIFS('5th Cycle APR Raw Data-Final'!$Q$3:$Q$1977,'5th Cycle APR Raw Data-Final'!$A$3:$A$1977,'SB35 Determination Data'!$K465,'5th Cycle APR Raw Data-Final'!$T$3:$T$1977,"&gt;="&amp;'SB35 Determination Data'!$F465,'5th Cycle APR Raw Data-Final'!$T$3:$T$1977,"&lt;"&amp;E465),SUMIFS('5th Cycle APR Raw Data-Final'!$Q$3:$Q$1977,'5th Cycle APR Raw Data-Final'!$A$3:$A$1977,'SB35 Determination Data'!$K465,'5th Cycle APR Raw Data-Final'!$T$3:$T$1977,"&gt;="&amp;'SB35 Determination Data'!$F465,'5th Cycle APR Raw Data-Final'!$T$3:$T$1977,"&lt;="&amp;G465))</f>
        <v>28</v>
      </c>
      <c r="AI465" s="100">
        <f t="shared" si="219"/>
        <v>35</v>
      </c>
      <c r="AJ465" s="112">
        <f t="shared" si="220"/>
        <v>0.44444444444444442</v>
      </c>
      <c r="AK465" s="100">
        <f>VLOOKUP(K465,'5th Cycle APR Raw Data-Final'!$A$3:$R$1977,18,FALSE)</f>
        <v>137</v>
      </c>
      <c r="AL465" s="100">
        <f>IF(AN465&lt;1,SUMIFS('5th Cycle APR Raw Data-Final'!$S$3:$S$1977,'5th Cycle APR Raw Data-Final'!$A$3:$A$1977,'SB35 Determination Data'!$K465,'5th Cycle APR Raw Data-Final'!$T$3:$T$1977,"&gt;="&amp;'SB35 Determination Data'!$F465,'5th Cycle APR Raw Data-Final'!$T$3:$T$1977,"&lt;"&amp;E465),SUMIFS('5th Cycle APR Raw Data-Final'!$S$3:$S$1977,'5th Cycle APR Raw Data-Final'!$A$3:$A$1977,'SB35 Determination Data'!$K465,'5th Cycle APR Raw Data-Final'!$T$3:$T$1977,"&gt;="&amp;'SB35 Determination Data'!$F465,'5th Cycle APR Raw Data-Final'!$T$3:$T$1977,"&lt;="&amp;G465))</f>
        <v>46</v>
      </c>
      <c r="AM465" s="100">
        <f t="shared" si="221"/>
        <v>91</v>
      </c>
      <c r="AN465" s="114">
        <f t="shared" si="222"/>
        <v>0.5</v>
      </c>
      <c r="AO465" s="2" t="str">
        <f t="shared" si="223"/>
        <v>YES</v>
      </c>
      <c r="AP465" s="2" t="str">
        <f t="shared" si="224"/>
        <v>NO</v>
      </c>
      <c r="AQ465" s="2" t="str">
        <f t="shared" si="225"/>
        <v>NO</v>
      </c>
      <c r="AR465" s="124" t="str">
        <f>VLOOKUP(K465,'2018Submitted'!$A$2:$C$540,3,FALSE)</f>
        <v>Successful</v>
      </c>
      <c r="AS465" s="2" t="str">
        <f t="shared" si="226"/>
        <v>NO</v>
      </c>
      <c r="AT465" s="2" t="str">
        <f t="shared" si="227"/>
        <v>NO</v>
      </c>
    </row>
    <row r="466" spans="1:46" x14ac:dyDescent="0.2">
      <c r="A466" s="2" t="s">
        <v>81</v>
      </c>
      <c r="B466" s="2" t="str">
        <f t="shared" si="228"/>
        <v>SONOMA COUNTY</v>
      </c>
      <c r="C466" s="71">
        <f t="shared" si="201"/>
        <v>0.5</v>
      </c>
      <c r="D466" s="72">
        <f t="shared" si="202"/>
        <v>8</v>
      </c>
      <c r="E466" s="99">
        <f t="shared" si="203"/>
        <v>2019</v>
      </c>
      <c r="F466" s="99">
        <f t="shared" si="204"/>
        <v>2015</v>
      </c>
      <c r="G466" s="99">
        <f t="shared" si="205"/>
        <v>2022</v>
      </c>
      <c r="H466" s="2" t="str">
        <f t="shared" si="206"/>
        <v>01/31/2015</v>
      </c>
      <c r="I466" s="2" t="str">
        <f t="shared" si="207"/>
        <v>01/31/2023</v>
      </c>
      <c r="J466" s="2" t="s">
        <v>8</v>
      </c>
      <c r="K466" s="113" t="s">
        <v>292</v>
      </c>
      <c r="L466" s="100">
        <f>VLOOKUP(K466,'5th Cycle APR Raw Data-Final'!$A$3:$P$1977,6,FALSE)</f>
        <v>126</v>
      </c>
      <c r="M466" s="100">
        <f>IF(AN466&lt;1,SUMIFS('5th Cycle APR Raw Data-Final'!G$3:G$1977,'5th Cycle APR Raw Data-Final'!$A$3:$A$1977,'SB35 Determination Data'!$K466,'5th Cycle APR Raw Data-Final'!$T$3:$T$1977,"&gt;="&amp;'SB35 Determination Data'!$F466,'5th Cycle APR Raw Data-Final'!$T$3:$T$1977,"&lt;"&amp;E466),SUMIFS('5th Cycle APR Raw Data-Final'!G$3:G$1977,'5th Cycle APR Raw Data-Final'!$A$3:$A$1977,'SB35 Determination Data'!$K466,'5th Cycle APR Raw Data-Final'!$T$3:$T$1977,"&gt;="&amp;'SB35 Determination Data'!$F466,'5th Cycle APR Raw Data-Final'!$T$3:$T$1977,"&lt;="&amp;G466))</f>
        <v>115</v>
      </c>
      <c r="N466" s="100">
        <f>IF(AN466&lt;1,SUMIFS('5th Cycle APR Raw Data-Final'!H$3:H$1977,'5th Cycle APR Raw Data-Final'!$A$3:$A$1977,'SB35 Determination Data'!$K466,'5th Cycle APR Raw Data-Final'!$T$3:$T$1977,"&gt;="&amp;'SB35 Determination Data'!$F466,'5th Cycle APR Raw Data-Final'!$T$3:$T$1977,"&lt;"&amp;E466),SUMIFS('5th Cycle APR Raw Data-Final'!H$3:H$1977,'5th Cycle APR Raw Data-Final'!$A$3:$A$1977,'SB35 Determination Data'!$K466,'5th Cycle APR Raw Data-Final'!$T$3:$T$1977,"&gt;="&amp;'SB35 Determination Data'!$F466,'5th Cycle APR Raw Data-Final'!$T$3:$T$1977,"&lt;="&amp;G466))</f>
        <v>115</v>
      </c>
      <c r="O466" s="100">
        <f>IF(AN466&lt;1,SUMIFS('5th Cycle APR Raw Data-Final'!I$3:I$1977,'5th Cycle APR Raw Data-Final'!$A$3:$A$1977,'SB35 Determination Data'!$K466,'5th Cycle APR Raw Data-Final'!$T$3:$T$1977,"&gt;="&amp;'SB35 Determination Data'!$F466,'5th Cycle APR Raw Data-Final'!$T$3:$T$1977,"&lt;"&amp;E466),SUMIFS('5th Cycle APR Raw Data-Final'!I$3:I$1977,'5th Cycle APR Raw Data-Final'!$A$3:$A$1977,'SB35 Determination Data'!$K466,'5th Cycle APR Raw Data-Final'!$T$3:$T$1977,"&gt;="&amp;'SB35 Determination Data'!$F466,'5th Cycle APR Raw Data-Final'!$T$3:$T$1977,"&lt;="&amp;G466))</f>
        <v>0</v>
      </c>
      <c r="P466" s="100">
        <f t="shared" si="208"/>
        <v>11</v>
      </c>
      <c r="Q466" s="112">
        <f t="shared" si="209"/>
        <v>0.91269841269841268</v>
      </c>
      <c r="R466" s="101">
        <f t="shared" si="210"/>
        <v>63</v>
      </c>
      <c r="S466" s="101">
        <f t="shared" si="211"/>
        <v>52</v>
      </c>
      <c r="T466" s="100">
        <f>VLOOKUP(K466,'5th Cycle APR Raw Data-Final'!$A$3:$P$1977,10,FALSE)</f>
        <v>37</v>
      </c>
      <c r="U466" s="100">
        <f>IF(AN466&lt;1,SUMIFS('5th Cycle APR Raw Data-Final'!K$3:K$1977,'5th Cycle APR Raw Data-Final'!$A$3:$A$1977,'SB35 Determination Data'!$K466,'5th Cycle APR Raw Data-Final'!$T$3:$T$1977,"&gt;="&amp;'SB35 Determination Data'!$F466,'5th Cycle APR Raw Data-Final'!$T$3:$T$1977,"&lt;"&amp;E466),SUMIFS('5th Cycle APR Raw Data-Final'!K$3:K$1977,'5th Cycle APR Raw Data-Final'!$A$3:$A$1977,'SB35 Determination Data'!$K466,'5th Cycle APR Raw Data-Final'!$T$3:$T$1977,"&gt;="&amp;'SB35 Determination Data'!$F466,'5th Cycle APR Raw Data-Final'!$T$3:$T$1977,"&lt;="&amp;G466))</f>
        <v>167</v>
      </c>
      <c r="V466" s="100">
        <f>IF(AN466&lt;1,SUMIFS('5th Cycle APR Raw Data-Final'!L$3:L$1977,'5th Cycle APR Raw Data-Final'!$A$3:$A$1977,'SB35 Determination Data'!$K466,'5th Cycle APR Raw Data-Final'!$T$3:$T$1977,"&gt;="&amp;'SB35 Determination Data'!$F466,'5th Cycle APR Raw Data-Final'!$T$3:$T$1977,"&lt;"&amp;E466),SUMIFS('5th Cycle APR Raw Data-Final'!L$3:L$1977,'5th Cycle APR Raw Data-Final'!$A$3:$A$1977,'SB35 Determination Data'!$K466,'5th Cycle APR Raw Data-Final'!$T$3:$T$1977,"&gt;="&amp;'SB35 Determination Data'!$F466,'5th Cycle APR Raw Data-Final'!$T$3:$T$1977,"&lt;="&amp;G466))</f>
        <v>165</v>
      </c>
      <c r="W466" s="100">
        <f>IF(AN466&lt;1,SUMIFS('5th Cycle APR Raw Data-Final'!M$3:M$1977,'5th Cycle APR Raw Data-Final'!$A$3:$A$1977,'SB35 Determination Data'!$K466,'5th Cycle APR Raw Data-Final'!$T$3:$T$1977,"&gt;="&amp;'SB35 Determination Data'!$F466,'5th Cycle APR Raw Data-Final'!$T$3:$T$1977,"&lt;"&amp;E466),SUMIFS('5th Cycle APR Raw Data-Final'!M$3:M$1977,'5th Cycle APR Raw Data-Final'!$A$3:$A$1977,'SB35 Determination Data'!$K466,'5th Cycle APR Raw Data-Final'!$T$3:$T$1977,"&gt;="&amp;'SB35 Determination Data'!$F466,'5th Cycle APR Raw Data-Final'!$T$3:$T$1977,"&lt;="&amp;G466))</f>
        <v>2</v>
      </c>
      <c r="X466" s="100">
        <f t="shared" si="212"/>
        <v>0</v>
      </c>
      <c r="Y466" s="100">
        <f t="shared" si="213"/>
        <v>219</v>
      </c>
      <c r="Z466" s="100">
        <f t="shared" si="214"/>
        <v>0</v>
      </c>
      <c r="AA466" s="112">
        <f t="shared" si="215"/>
        <v>4.5135135135135132</v>
      </c>
      <c r="AB466" s="112">
        <f t="shared" si="216"/>
        <v>5.9189189189189193</v>
      </c>
      <c r="AC466" s="100">
        <f>VLOOKUP(K466,'5th Cycle APR Raw Data-Final'!$A$3:$P$1977,14,FALSE)</f>
        <v>160</v>
      </c>
      <c r="AD466" s="100">
        <f>IF(AN466&lt;1,SUMIFS('5th Cycle APR Raw Data-Final'!$O$3:$O$1977,'5th Cycle APR Raw Data-Final'!$A$3:$A$1977,'SB35 Determination Data'!$K466,'5th Cycle APR Raw Data-Final'!$T$3:$T$1977,"&gt;="&amp;'SB35 Determination Data'!$F466,'5th Cycle APR Raw Data-Final'!$T$3:$T$1977,"&lt;"&amp;E466),SUMIFS('5th Cycle APR Raw Data-Final'!$O$3:$O$1977,'5th Cycle APR Raw Data-Final'!$A$3:$A$1977,'SB35 Determination Data'!$K466,'5th Cycle APR Raw Data-Final'!$T$3:$T$1977,"&gt;="&amp;'SB35 Determination Data'!$F466,'5th Cycle APR Raw Data-Final'!$T$3:$T$1977,"&lt;="&amp;G466))</f>
        <v>259</v>
      </c>
      <c r="AE466" s="100">
        <f t="shared" si="217"/>
        <v>0</v>
      </c>
      <c r="AF466" s="112">
        <f t="shared" si="218"/>
        <v>1.6187499999999999</v>
      </c>
      <c r="AG466" s="100">
        <f>VLOOKUP(K466,'5th Cycle APR Raw Data-Final'!$A$3:$P$1977,16,FALSE)</f>
        <v>192</v>
      </c>
      <c r="AH466" s="100">
        <f>IF(AN466&lt;1,SUMIFS('5th Cycle APR Raw Data-Final'!$Q$3:$Q$1977,'5th Cycle APR Raw Data-Final'!$A$3:$A$1977,'SB35 Determination Data'!$K466,'5th Cycle APR Raw Data-Final'!$T$3:$T$1977,"&gt;="&amp;'SB35 Determination Data'!$F466,'5th Cycle APR Raw Data-Final'!$T$3:$T$1977,"&lt;"&amp;E466),SUMIFS('5th Cycle APR Raw Data-Final'!$Q$3:$Q$1977,'5th Cycle APR Raw Data-Final'!$A$3:$A$1977,'SB35 Determination Data'!$K466,'5th Cycle APR Raw Data-Final'!$T$3:$T$1977,"&gt;="&amp;'SB35 Determination Data'!$F466,'5th Cycle APR Raw Data-Final'!$T$3:$T$1977,"&lt;="&amp;G466))</f>
        <v>560</v>
      </c>
      <c r="AI466" s="100">
        <f t="shared" si="219"/>
        <v>0</v>
      </c>
      <c r="AJ466" s="112">
        <f t="shared" si="220"/>
        <v>2.9166666666666665</v>
      </c>
      <c r="AK466" s="100">
        <f>VLOOKUP(K466,'5th Cycle APR Raw Data-Final'!$A$3:$R$1977,18,FALSE)</f>
        <v>515</v>
      </c>
      <c r="AL466" s="100">
        <f>IF(AN466&lt;1,SUMIFS('5th Cycle APR Raw Data-Final'!$S$3:$S$1977,'5th Cycle APR Raw Data-Final'!$A$3:$A$1977,'SB35 Determination Data'!$K466,'5th Cycle APR Raw Data-Final'!$T$3:$T$1977,"&gt;="&amp;'SB35 Determination Data'!$F466,'5th Cycle APR Raw Data-Final'!$T$3:$T$1977,"&lt;"&amp;E466),SUMIFS('5th Cycle APR Raw Data-Final'!$S$3:$S$1977,'5th Cycle APR Raw Data-Final'!$A$3:$A$1977,'SB35 Determination Data'!$K466,'5th Cycle APR Raw Data-Final'!$T$3:$T$1977,"&gt;="&amp;'SB35 Determination Data'!$F466,'5th Cycle APR Raw Data-Final'!$T$3:$T$1977,"&lt;="&amp;G466))</f>
        <v>1101</v>
      </c>
      <c r="AM466" s="100">
        <f t="shared" si="221"/>
        <v>11</v>
      </c>
      <c r="AN466" s="114">
        <f t="shared" si="222"/>
        <v>0.5</v>
      </c>
      <c r="AO466" s="2" t="str">
        <f t="shared" si="223"/>
        <v>NO</v>
      </c>
      <c r="AP466" s="2" t="str">
        <f t="shared" si="224"/>
        <v>NO</v>
      </c>
      <c r="AQ466" s="2" t="str">
        <f t="shared" si="225"/>
        <v>YES</v>
      </c>
      <c r="AR466" s="124" t="str">
        <f>VLOOKUP(K466,'2018Submitted'!$A$2:$C$540,3,FALSE)</f>
        <v>Successful</v>
      </c>
      <c r="AS466" s="2" t="str">
        <f t="shared" si="226"/>
        <v>YES</v>
      </c>
      <c r="AT466" s="2" t="str">
        <f t="shared" si="227"/>
        <v>NO</v>
      </c>
    </row>
    <row r="467" spans="1:46" s="103" customFormat="1" x14ac:dyDescent="0.2">
      <c r="A467" s="2" t="s">
        <v>294</v>
      </c>
      <c r="B467" s="2" t="str">
        <f t="shared" si="228"/>
        <v>SONORA</v>
      </c>
      <c r="C467" s="71">
        <f t="shared" si="201"/>
        <v>1</v>
      </c>
      <c r="D467" s="72">
        <f t="shared" si="202"/>
        <v>5</v>
      </c>
      <c r="E467" s="99">
        <f t="shared" si="203"/>
        <v>2017</v>
      </c>
      <c r="F467" s="99">
        <f t="shared" si="204"/>
        <v>2014</v>
      </c>
      <c r="G467" s="99">
        <f t="shared" si="205"/>
        <v>2018</v>
      </c>
      <c r="H467" s="2" t="str">
        <f t="shared" si="206"/>
        <v>06/30/2014</v>
      </c>
      <c r="I467" s="2" t="str">
        <f t="shared" si="207"/>
        <v>06/30/2019</v>
      </c>
      <c r="J467" s="2" t="s">
        <v>13</v>
      </c>
      <c r="K467" s="113" t="s">
        <v>293</v>
      </c>
      <c r="L467" s="100">
        <f>VLOOKUP(K467,'5th Cycle APR Raw Data-Final'!$A$3:$P$1977,6,FALSE)</f>
        <v>23</v>
      </c>
      <c r="M467" s="100">
        <f>IF(AN467&lt;1,SUMIFS('5th Cycle APR Raw Data-Final'!G$3:G$1977,'5th Cycle APR Raw Data-Final'!$A$3:$A$1977,'SB35 Determination Data'!$K467,'5th Cycle APR Raw Data-Final'!$T$3:$T$1977,"&gt;="&amp;'SB35 Determination Data'!$F467,'5th Cycle APR Raw Data-Final'!$T$3:$T$1977,"&lt;"&amp;E467),SUMIFS('5th Cycle APR Raw Data-Final'!G$3:G$1977,'5th Cycle APR Raw Data-Final'!$A$3:$A$1977,'SB35 Determination Data'!$K467,'5th Cycle APR Raw Data-Final'!$T$3:$T$1977,"&gt;="&amp;'SB35 Determination Data'!$F467,'5th Cycle APR Raw Data-Final'!$T$3:$T$1977,"&lt;="&amp;G467))</f>
        <v>0</v>
      </c>
      <c r="N467" s="100">
        <f>IF(AN467&lt;1,SUMIFS('5th Cycle APR Raw Data-Final'!H$3:H$1977,'5th Cycle APR Raw Data-Final'!$A$3:$A$1977,'SB35 Determination Data'!$K467,'5th Cycle APR Raw Data-Final'!$T$3:$T$1977,"&gt;="&amp;'SB35 Determination Data'!$F467,'5th Cycle APR Raw Data-Final'!$T$3:$T$1977,"&lt;"&amp;E467),SUMIFS('5th Cycle APR Raw Data-Final'!H$3:H$1977,'5th Cycle APR Raw Data-Final'!$A$3:$A$1977,'SB35 Determination Data'!$K467,'5th Cycle APR Raw Data-Final'!$T$3:$T$1977,"&gt;="&amp;'SB35 Determination Data'!$F467,'5th Cycle APR Raw Data-Final'!$T$3:$T$1977,"&lt;="&amp;G467))</f>
        <v>0</v>
      </c>
      <c r="O467" s="100">
        <f>IF(AN467&lt;1,SUMIFS('5th Cycle APR Raw Data-Final'!I$3:I$1977,'5th Cycle APR Raw Data-Final'!$A$3:$A$1977,'SB35 Determination Data'!$K467,'5th Cycle APR Raw Data-Final'!$T$3:$T$1977,"&gt;="&amp;'SB35 Determination Data'!$F467,'5th Cycle APR Raw Data-Final'!$T$3:$T$1977,"&lt;"&amp;E467),SUMIFS('5th Cycle APR Raw Data-Final'!I$3:I$1977,'5th Cycle APR Raw Data-Final'!$A$3:$A$1977,'SB35 Determination Data'!$K467,'5th Cycle APR Raw Data-Final'!$T$3:$T$1977,"&gt;="&amp;'SB35 Determination Data'!$F467,'5th Cycle APR Raw Data-Final'!$T$3:$T$1977,"&lt;="&amp;G467))</f>
        <v>0</v>
      </c>
      <c r="P467" s="100">
        <f t="shared" si="208"/>
        <v>23</v>
      </c>
      <c r="Q467" s="112">
        <f t="shared" si="209"/>
        <v>0</v>
      </c>
      <c r="R467" s="101">
        <f t="shared" si="210"/>
        <v>23</v>
      </c>
      <c r="S467" s="101">
        <f t="shared" si="211"/>
        <v>0</v>
      </c>
      <c r="T467" s="100">
        <f>VLOOKUP(K467,'5th Cycle APR Raw Data-Final'!$A$3:$P$1977,10,FALSE)</f>
        <v>16</v>
      </c>
      <c r="U467" s="100">
        <f>IF(AN467&lt;1,SUMIFS('5th Cycle APR Raw Data-Final'!K$3:K$1977,'5th Cycle APR Raw Data-Final'!$A$3:$A$1977,'SB35 Determination Data'!$K467,'5th Cycle APR Raw Data-Final'!$T$3:$T$1977,"&gt;="&amp;'SB35 Determination Data'!$F467,'5th Cycle APR Raw Data-Final'!$T$3:$T$1977,"&lt;"&amp;E467),SUMIFS('5th Cycle APR Raw Data-Final'!K$3:K$1977,'5th Cycle APR Raw Data-Final'!$A$3:$A$1977,'SB35 Determination Data'!$K467,'5th Cycle APR Raw Data-Final'!$T$3:$T$1977,"&gt;="&amp;'SB35 Determination Data'!$F467,'5th Cycle APR Raw Data-Final'!$T$3:$T$1977,"&lt;="&amp;G467))</f>
        <v>10</v>
      </c>
      <c r="V467" s="100">
        <f>IF(AN467&lt;1,SUMIFS('5th Cycle APR Raw Data-Final'!L$3:L$1977,'5th Cycle APR Raw Data-Final'!$A$3:$A$1977,'SB35 Determination Data'!$K467,'5th Cycle APR Raw Data-Final'!$T$3:$T$1977,"&gt;="&amp;'SB35 Determination Data'!$F467,'5th Cycle APR Raw Data-Final'!$T$3:$T$1977,"&lt;"&amp;E467),SUMIFS('5th Cycle APR Raw Data-Final'!L$3:L$1977,'5th Cycle APR Raw Data-Final'!$A$3:$A$1977,'SB35 Determination Data'!$K467,'5th Cycle APR Raw Data-Final'!$T$3:$T$1977,"&gt;="&amp;'SB35 Determination Data'!$F467,'5th Cycle APR Raw Data-Final'!$T$3:$T$1977,"&lt;="&amp;G467))</f>
        <v>8</v>
      </c>
      <c r="W467" s="100">
        <f>IF(AN467&lt;1,SUMIFS('5th Cycle APR Raw Data-Final'!M$3:M$1977,'5th Cycle APR Raw Data-Final'!$A$3:$A$1977,'SB35 Determination Data'!$K467,'5th Cycle APR Raw Data-Final'!$T$3:$T$1977,"&gt;="&amp;'SB35 Determination Data'!$F467,'5th Cycle APR Raw Data-Final'!$T$3:$T$1977,"&lt;"&amp;E467),SUMIFS('5th Cycle APR Raw Data-Final'!M$3:M$1977,'5th Cycle APR Raw Data-Final'!$A$3:$A$1977,'SB35 Determination Data'!$K467,'5th Cycle APR Raw Data-Final'!$T$3:$T$1977,"&gt;="&amp;'SB35 Determination Data'!$F467,'5th Cycle APR Raw Data-Final'!$T$3:$T$1977,"&lt;="&amp;G467))</f>
        <v>2</v>
      </c>
      <c r="X467" s="100">
        <f t="shared" si="212"/>
        <v>6</v>
      </c>
      <c r="Y467" s="100">
        <f t="shared" si="213"/>
        <v>10</v>
      </c>
      <c r="Z467" s="100">
        <f t="shared" si="214"/>
        <v>6</v>
      </c>
      <c r="AA467" s="112">
        <f t="shared" si="215"/>
        <v>0.625</v>
      </c>
      <c r="AB467" s="112">
        <f t="shared" si="216"/>
        <v>0.625</v>
      </c>
      <c r="AC467" s="100">
        <f>VLOOKUP(K467,'5th Cycle APR Raw Data-Final'!$A$3:$P$1977,14,FALSE)</f>
        <v>19</v>
      </c>
      <c r="AD467" s="100">
        <f>IF(AN467&lt;1,SUMIFS('5th Cycle APR Raw Data-Final'!$O$3:$O$1977,'5th Cycle APR Raw Data-Final'!$A$3:$A$1977,'SB35 Determination Data'!$K467,'5th Cycle APR Raw Data-Final'!$T$3:$T$1977,"&gt;="&amp;'SB35 Determination Data'!$F467,'5th Cycle APR Raw Data-Final'!$T$3:$T$1977,"&lt;"&amp;E467),SUMIFS('5th Cycle APR Raw Data-Final'!$O$3:$O$1977,'5th Cycle APR Raw Data-Final'!$A$3:$A$1977,'SB35 Determination Data'!$K467,'5th Cycle APR Raw Data-Final'!$T$3:$T$1977,"&gt;="&amp;'SB35 Determination Data'!$F467,'5th Cycle APR Raw Data-Final'!$T$3:$T$1977,"&lt;="&amp;G467))</f>
        <v>8</v>
      </c>
      <c r="AE467" s="100">
        <f t="shared" si="217"/>
        <v>11</v>
      </c>
      <c r="AF467" s="112">
        <f t="shared" si="218"/>
        <v>0.42105263157894735</v>
      </c>
      <c r="AG467" s="100">
        <f>VLOOKUP(K467,'5th Cycle APR Raw Data-Final'!$A$3:$P$1977,16,FALSE)</f>
        <v>42</v>
      </c>
      <c r="AH467" s="100">
        <f>IF(AN467&lt;1,SUMIFS('5th Cycle APR Raw Data-Final'!$Q$3:$Q$1977,'5th Cycle APR Raw Data-Final'!$A$3:$A$1977,'SB35 Determination Data'!$K467,'5th Cycle APR Raw Data-Final'!$T$3:$T$1977,"&gt;="&amp;'SB35 Determination Data'!$F467,'5th Cycle APR Raw Data-Final'!$T$3:$T$1977,"&lt;"&amp;E467),SUMIFS('5th Cycle APR Raw Data-Final'!$Q$3:$Q$1977,'5th Cycle APR Raw Data-Final'!$A$3:$A$1977,'SB35 Determination Data'!$K467,'5th Cycle APR Raw Data-Final'!$T$3:$T$1977,"&gt;="&amp;'SB35 Determination Data'!$F467,'5th Cycle APR Raw Data-Final'!$T$3:$T$1977,"&lt;="&amp;G467))</f>
        <v>5</v>
      </c>
      <c r="AI467" s="100">
        <f t="shared" si="219"/>
        <v>37</v>
      </c>
      <c r="AJ467" s="112">
        <f t="shared" si="220"/>
        <v>0.11904761904761904</v>
      </c>
      <c r="AK467" s="100">
        <f>VLOOKUP(K467,'5th Cycle APR Raw Data-Final'!$A$3:$R$1977,18,FALSE)</f>
        <v>100</v>
      </c>
      <c r="AL467" s="100">
        <f>IF(AN467&lt;1,SUMIFS('5th Cycle APR Raw Data-Final'!$S$3:$S$1977,'5th Cycle APR Raw Data-Final'!$A$3:$A$1977,'SB35 Determination Data'!$K467,'5th Cycle APR Raw Data-Final'!$T$3:$T$1977,"&gt;="&amp;'SB35 Determination Data'!$F467,'5th Cycle APR Raw Data-Final'!$T$3:$T$1977,"&lt;"&amp;E467),SUMIFS('5th Cycle APR Raw Data-Final'!$S$3:$S$1977,'5th Cycle APR Raw Data-Final'!$A$3:$A$1977,'SB35 Determination Data'!$K467,'5th Cycle APR Raw Data-Final'!$T$3:$T$1977,"&gt;="&amp;'SB35 Determination Data'!$F467,'5th Cycle APR Raw Data-Final'!$T$3:$T$1977,"&lt;="&amp;G467))</f>
        <v>23</v>
      </c>
      <c r="AM467" s="100">
        <f t="shared" si="221"/>
        <v>77</v>
      </c>
      <c r="AN467" s="114">
        <f t="shared" si="222"/>
        <v>1</v>
      </c>
      <c r="AO467" s="2" t="str">
        <f t="shared" si="223"/>
        <v>YES</v>
      </c>
      <c r="AP467" s="2" t="str">
        <f t="shared" si="224"/>
        <v>NO</v>
      </c>
      <c r="AQ467" s="2" t="str">
        <f t="shared" si="225"/>
        <v>NO</v>
      </c>
      <c r="AR467" s="124" t="str">
        <f>VLOOKUP(K467,'2018Submitted'!$A$2:$C$540,3,FALSE)</f>
        <v>Successful</v>
      </c>
      <c r="AS467" s="2" t="str">
        <f t="shared" si="226"/>
        <v>NO</v>
      </c>
      <c r="AT467" s="2" t="str">
        <f t="shared" si="227"/>
        <v>NO</v>
      </c>
    </row>
    <row r="468" spans="1:46" x14ac:dyDescent="0.2">
      <c r="A468" s="11" t="s">
        <v>5</v>
      </c>
      <c r="B468" s="2" t="str">
        <f t="shared" si="228"/>
        <v>SOUTH EL MONTE</v>
      </c>
      <c r="C468" s="118">
        <f t="shared" si="201"/>
        <v>0.625</v>
      </c>
      <c r="D468" s="119">
        <f t="shared" si="202"/>
        <v>8</v>
      </c>
      <c r="E468" s="120">
        <f t="shared" si="203"/>
        <v>2018</v>
      </c>
      <c r="F468" s="99">
        <f t="shared" si="204"/>
        <v>2014</v>
      </c>
      <c r="G468" s="117" t="str">
        <f t="shared" si="205"/>
        <v>2021</v>
      </c>
      <c r="H468" s="11" t="str">
        <f t="shared" si="206"/>
        <v>10/15/2013</v>
      </c>
      <c r="I468" s="11" t="str">
        <f t="shared" si="207"/>
        <v>10/15/2021</v>
      </c>
      <c r="J468" s="11" t="s">
        <v>3</v>
      </c>
      <c r="K468" s="113" t="s">
        <v>1452</v>
      </c>
      <c r="L468" s="100">
        <f>VLOOKUP(K468,'5th Cycle APR Raw Data-Final'!$A$3:$P$1977,6,FALSE)</f>
        <v>43</v>
      </c>
      <c r="M468" s="100">
        <f>IF(AN468&lt;1,SUMIFS('5th Cycle APR Raw Data-Final'!G$3:G$1977,'5th Cycle APR Raw Data-Final'!$A$3:$A$1977,'SB35 Determination Data'!$K468,'5th Cycle APR Raw Data-Final'!$T$3:$T$1977,"&gt;="&amp;'SB35 Determination Data'!$F468,'5th Cycle APR Raw Data-Final'!$T$3:$T$1977,"&lt;"&amp;E468),SUMIFS('5th Cycle APR Raw Data-Final'!G$3:G$1977,'5th Cycle APR Raw Data-Final'!$A$3:$A$1977,'SB35 Determination Data'!$K468,'5th Cycle APR Raw Data-Final'!$T$3:$T$1977,"&gt;="&amp;'SB35 Determination Data'!$F468,'5th Cycle APR Raw Data-Final'!$T$3:$T$1977,"&lt;="&amp;G468))</f>
        <v>0</v>
      </c>
      <c r="N468" s="100">
        <f>IF(AN468&lt;1,SUMIFS('5th Cycle APR Raw Data-Final'!H$3:H$1977,'5th Cycle APR Raw Data-Final'!$A$3:$A$1977,'SB35 Determination Data'!$K468,'5th Cycle APR Raw Data-Final'!$T$3:$T$1977,"&gt;="&amp;'SB35 Determination Data'!$F468,'5th Cycle APR Raw Data-Final'!$T$3:$T$1977,"&lt;"&amp;E468),SUMIFS('5th Cycle APR Raw Data-Final'!H$3:H$1977,'5th Cycle APR Raw Data-Final'!$A$3:$A$1977,'SB35 Determination Data'!$K468,'5th Cycle APR Raw Data-Final'!$T$3:$T$1977,"&gt;="&amp;'SB35 Determination Data'!$F468,'5th Cycle APR Raw Data-Final'!$T$3:$T$1977,"&lt;="&amp;G468))</f>
        <v>0</v>
      </c>
      <c r="O468" s="100">
        <f>IF(AN468&lt;1,SUMIFS('5th Cycle APR Raw Data-Final'!I$3:I$1977,'5th Cycle APR Raw Data-Final'!$A$3:$A$1977,'SB35 Determination Data'!$K468,'5th Cycle APR Raw Data-Final'!$T$3:$T$1977,"&gt;="&amp;'SB35 Determination Data'!$F468,'5th Cycle APR Raw Data-Final'!$T$3:$T$1977,"&lt;"&amp;E468),SUMIFS('5th Cycle APR Raw Data-Final'!I$3:I$1977,'5th Cycle APR Raw Data-Final'!$A$3:$A$1977,'SB35 Determination Data'!$K468,'5th Cycle APR Raw Data-Final'!$T$3:$T$1977,"&gt;="&amp;'SB35 Determination Data'!$F468,'5th Cycle APR Raw Data-Final'!$T$3:$T$1977,"&lt;="&amp;G468))</f>
        <v>0</v>
      </c>
      <c r="P468" s="100">
        <f t="shared" si="208"/>
        <v>43</v>
      </c>
      <c r="Q468" s="112">
        <f t="shared" si="209"/>
        <v>0</v>
      </c>
      <c r="R468" s="101">
        <f t="shared" si="210"/>
        <v>22</v>
      </c>
      <c r="S468" s="101">
        <f t="shared" si="211"/>
        <v>0</v>
      </c>
      <c r="T468" s="100">
        <f>VLOOKUP(K468,'5th Cycle APR Raw Data-Final'!$A$3:$P$1977,10,FALSE)</f>
        <v>25</v>
      </c>
      <c r="U468" s="100">
        <f>IF(AN468&lt;1,SUMIFS('5th Cycle APR Raw Data-Final'!K$3:K$1977,'5th Cycle APR Raw Data-Final'!$A$3:$A$1977,'SB35 Determination Data'!$K468,'5th Cycle APR Raw Data-Final'!$T$3:$T$1977,"&gt;="&amp;'SB35 Determination Data'!$F468,'5th Cycle APR Raw Data-Final'!$T$3:$T$1977,"&lt;"&amp;E468),SUMIFS('5th Cycle APR Raw Data-Final'!K$3:K$1977,'5th Cycle APR Raw Data-Final'!$A$3:$A$1977,'SB35 Determination Data'!$K468,'5th Cycle APR Raw Data-Final'!$T$3:$T$1977,"&gt;="&amp;'SB35 Determination Data'!$F468,'5th Cycle APR Raw Data-Final'!$T$3:$T$1977,"&lt;="&amp;G468))</f>
        <v>13</v>
      </c>
      <c r="V468" s="100">
        <f>IF(AN468&lt;1,SUMIFS('5th Cycle APR Raw Data-Final'!L$3:L$1977,'5th Cycle APR Raw Data-Final'!$A$3:$A$1977,'SB35 Determination Data'!$K468,'5th Cycle APR Raw Data-Final'!$T$3:$T$1977,"&gt;="&amp;'SB35 Determination Data'!$F468,'5th Cycle APR Raw Data-Final'!$T$3:$T$1977,"&lt;"&amp;E468),SUMIFS('5th Cycle APR Raw Data-Final'!L$3:L$1977,'5th Cycle APR Raw Data-Final'!$A$3:$A$1977,'SB35 Determination Data'!$K468,'5th Cycle APR Raw Data-Final'!$T$3:$T$1977,"&gt;="&amp;'SB35 Determination Data'!$F468,'5th Cycle APR Raw Data-Final'!$T$3:$T$1977,"&lt;="&amp;G468))</f>
        <v>0</v>
      </c>
      <c r="W468" s="100">
        <f>IF(AN468&lt;1,SUMIFS('5th Cycle APR Raw Data-Final'!M$3:M$1977,'5th Cycle APR Raw Data-Final'!$A$3:$A$1977,'SB35 Determination Data'!$K468,'5th Cycle APR Raw Data-Final'!$T$3:$T$1977,"&gt;="&amp;'SB35 Determination Data'!$F468,'5th Cycle APR Raw Data-Final'!$T$3:$T$1977,"&lt;"&amp;E468),SUMIFS('5th Cycle APR Raw Data-Final'!M$3:M$1977,'5th Cycle APR Raw Data-Final'!$A$3:$A$1977,'SB35 Determination Data'!$K468,'5th Cycle APR Raw Data-Final'!$T$3:$T$1977,"&gt;="&amp;'SB35 Determination Data'!$F468,'5th Cycle APR Raw Data-Final'!$T$3:$T$1977,"&lt;="&amp;G468))</f>
        <v>13</v>
      </c>
      <c r="X468" s="100">
        <f t="shared" si="212"/>
        <v>12</v>
      </c>
      <c r="Y468" s="100">
        <f t="shared" si="213"/>
        <v>13</v>
      </c>
      <c r="Z468" s="100">
        <f t="shared" si="214"/>
        <v>12</v>
      </c>
      <c r="AA468" s="112">
        <f t="shared" si="215"/>
        <v>0.52</v>
      </c>
      <c r="AB468" s="112">
        <f t="shared" si="216"/>
        <v>0.52</v>
      </c>
      <c r="AC468" s="100">
        <f>VLOOKUP(K468,'5th Cycle APR Raw Data-Final'!$A$3:$P$1977,14,FALSE)</f>
        <v>28</v>
      </c>
      <c r="AD468" s="100">
        <f>IF(AN468&lt;1,SUMIFS('5th Cycle APR Raw Data-Final'!$O$3:$O$1977,'5th Cycle APR Raw Data-Final'!$A$3:$A$1977,'SB35 Determination Data'!$K468,'5th Cycle APR Raw Data-Final'!$T$3:$T$1977,"&gt;="&amp;'SB35 Determination Data'!$F468,'5th Cycle APR Raw Data-Final'!$T$3:$T$1977,"&lt;"&amp;E468),SUMIFS('5th Cycle APR Raw Data-Final'!$O$3:$O$1977,'5th Cycle APR Raw Data-Final'!$A$3:$A$1977,'SB35 Determination Data'!$K468,'5th Cycle APR Raw Data-Final'!$T$3:$T$1977,"&gt;="&amp;'SB35 Determination Data'!$F468,'5th Cycle APR Raw Data-Final'!$T$3:$T$1977,"&lt;="&amp;G468))</f>
        <v>0</v>
      </c>
      <c r="AE468" s="100">
        <f t="shared" si="217"/>
        <v>28</v>
      </c>
      <c r="AF468" s="112">
        <f t="shared" si="218"/>
        <v>0</v>
      </c>
      <c r="AG468" s="100">
        <f>VLOOKUP(K468,'5th Cycle APR Raw Data-Final'!$A$3:$P$1977,16,FALSE)</f>
        <v>76</v>
      </c>
      <c r="AH468" s="100">
        <f>IF(AN468&lt;1,SUMIFS('5th Cycle APR Raw Data-Final'!$Q$3:$Q$1977,'5th Cycle APR Raw Data-Final'!$A$3:$A$1977,'SB35 Determination Data'!$K468,'5th Cycle APR Raw Data-Final'!$T$3:$T$1977,"&gt;="&amp;'SB35 Determination Data'!$F468,'5th Cycle APR Raw Data-Final'!$T$3:$T$1977,"&lt;"&amp;E468),SUMIFS('5th Cycle APR Raw Data-Final'!$Q$3:$Q$1977,'5th Cycle APR Raw Data-Final'!$A$3:$A$1977,'SB35 Determination Data'!$K468,'5th Cycle APR Raw Data-Final'!$T$3:$T$1977,"&gt;="&amp;'SB35 Determination Data'!$F468,'5th Cycle APR Raw Data-Final'!$T$3:$T$1977,"&lt;="&amp;G468))</f>
        <v>135</v>
      </c>
      <c r="AI468" s="100">
        <f t="shared" si="219"/>
        <v>0</v>
      </c>
      <c r="AJ468" s="112">
        <f t="shared" si="220"/>
        <v>1.7763157894736843</v>
      </c>
      <c r="AK468" s="100">
        <f>VLOOKUP(K468,'5th Cycle APR Raw Data-Final'!$A$3:$R$1977,18,FALSE)</f>
        <v>172</v>
      </c>
      <c r="AL468" s="100">
        <f>IF(AN468&lt;1,SUMIFS('5th Cycle APR Raw Data-Final'!$S$3:$S$1977,'5th Cycle APR Raw Data-Final'!$A$3:$A$1977,'SB35 Determination Data'!$K468,'5th Cycle APR Raw Data-Final'!$T$3:$T$1977,"&gt;="&amp;'SB35 Determination Data'!$F468,'5th Cycle APR Raw Data-Final'!$T$3:$T$1977,"&lt;"&amp;E468),SUMIFS('5th Cycle APR Raw Data-Final'!$S$3:$S$1977,'5th Cycle APR Raw Data-Final'!$A$3:$A$1977,'SB35 Determination Data'!$K468,'5th Cycle APR Raw Data-Final'!$T$3:$T$1977,"&gt;="&amp;'SB35 Determination Data'!$F468,'5th Cycle APR Raw Data-Final'!$T$3:$T$1977,"&lt;="&amp;G468))</f>
        <v>148</v>
      </c>
      <c r="AM468" s="100">
        <f t="shared" si="221"/>
        <v>83</v>
      </c>
      <c r="AN468" s="114">
        <f t="shared" si="222"/>
        <v>0.5</v>
      </c>
      <c r="AO468" s="2" t="str">
        <f t="shared" si="223"/>
        <v>NO</v>
      </c>
      <c r="AP468" s="2" t="str">
        <f t="shared" si="224"/>
        <v>YES</v>
      </c>
      <c r="AQ468" s="2" t="str">
        <f t="shared" si="225"/>
        <v>NO</v>
      </c>
      <c r="AR468" s="124" t="str">
        <f>VLOOKUP(K468,'2018Submitted'!$A$2:$C$540,3,FALSE)</f>
        <v>Successful</v>
      </c>
      <c r="AS468" s="2" t="str">
        <f t="shared" si="226"/>
        <v>NO</v>
      </c>
      <c r="AT468" s="2" t="str">
        <f t="shared" si="227"/>
        <v>YES</v>
      </c>
    </row>
    <row r="469" spans="1:46" x14ac:dyDescent="0.2">
      <c r="A469" s="2" t="s">
        <v>5</v>
      </c>
      <c r="B469" s="2" t="str">
        <f t="shared" si="228"/>
        <v>SOUTH GATE</v>
      </c>
      <c r="C469" s="71">
        <f t="shared" si="201"/>
        <v>0.625</v>
      </c>
      <c r="D469" s="72">
        <f t="shared" si="202"/>
        <v>8</v>
      </c>
      <c r="E469" s="99">
        <f t="shared" si="203"/>
        <v>2018</v>
      </c>
      <c r="F469" s="99">
        <f t="shared" si="204"/>
        <v>2014</v>
      </c>
      <c r="G469" s="99" t="str">
        <f t="shared" si="205"/>
        <v>2021</v>
      </c>
      <c r="H469" s="2" t="str">
        <f t="shared" si="206"/>
        <v>10/15/2013</v>
      </c>
      <c r="I469" s="2" t="str">
        <f t="shared" si="207"/>
        <v>10/15/2021</v>
      </c>
      <c r="J469" s="2" t="s">
        <v>3</v>
      </c>
      <c r="K469" s="113" t="s">
        <v>1125</v>
      </c>
      <c r="L469" s="100">
        <f>VLOOKUP(K469,'5th Cycle APR Raw Data-Final'!$A$3:$P$1977,6,FALSE)</f>
        <v>314</v>
      </c>
      <c r="M469" s="100">
        <f>IF(AN469&lt;1,SUMIFS('5th Cycle APR Raw Data-Final'!G$3:G$1977,'5th Cycle APR Raw Data-Final'!$A$3:$A$1977,'SB35 Determination Data'!$K469,'5th Cycle APR Raw Data-Final'!$T$3:$T$1977,"&gt;="&amp;'SB35 Determination Data'!$F469,'5th Cycle APR Raw Data-Final'!$T$3:$T$1977,"&lt;"&amp;E469),SUMIFS('5th Cycle APR Raw Data-Final'!G$3:G$1977,'5th Cycle APR Raw Data-Final'!$A$3:$A$1977,'SB35 Determination Data'!$K469,'5th Cycle APR Raw Data-Final'!$T$3:$T$1977,"&gt;="&amp;'SB35 Determination Data'!$F469,'5th Cycle APR Raw Data-Final'!$T$3:$T$1977,"&lt;="&amp;G469))</f>
        <v>22</v>
      </c>
      <c r="N469" s="100">
        <f>IF(AN469&lt;1,SUMIFS('5th Cycle APR Raw Data-Final'!H$3:H$1977,'5th Cycle APR Raw Data-Final'!$A$3:$A$1977,'SB35 Determination Data'!$K469,'5th Cycle APR Raw Data-Final'!$T$3:$T$1977,"&gt;="&amp;'SB35 Determination Data'!$F469,'5th Cycle APR Raw Data-Final'!$T$3:$T$1977,"&lt;"&amp;E469),SUMIFS('5th Cycle APR Raw Data-Final'!H$3:H$1977,'5th Cycle APR Raw Data-Final'!$A$3:$A$1977,'SB35 Determination Data'!$K469,'5th Cycle APR Raw Data-Final'!$T$3:$T$1977,"&gt;="&amp;'SB35 Determination Data'!$F469,'5th Cycle APR Raw Data-Final'!$T$3:$T$1977,"&lt;="&amp;G469))</f>
        <v>22</v>
      </c>
      <c r="O469" s="100">
        <f>IF(AN469&lt;1,SUMIFS('5th Cycle APR Raw Data-Final'!I$3:I$1977,'5th Cycle APR Raw Data-Final'!$A$3:$A$1977,'SB35 Determination Data'!$K469,'5th Cycle APR Raw Data-Final'!$T$3:$T$1977,"&gt;="&amp;'SB35 Determination Data'!$F469,'5th Cycle APR Raw Data-Final'!$T$3:$T$1977,"&lt;"&amp;E469),SUMIFS('5th Cycle APR Raw Data-Final'!I$3:I$1977,'5th Cycle APR Raw Data-Final'!$A$3:$A$1977,'SB35 Determination Data'!$K469,'5th Cycle APR Raw Data-Final'!$T$3:$T$1977,"&gt;="&amp;'SB35 Determination Data'!$F469,'5th Cycle APR Raw Data-Final'!$T$3:$T$1977,"&lt;="&amp;G469))</f>
        <v>0</v>
      </c>
      <c r="P469" s="100">
        <f t="shared" si="208"/>
        <v>292</v>
      </c>
      <c r="Q469" s="112">
        <f t="shared" si="209"/>
        <v>7.0063694267515922E-2</v>
      </c>
      <c r="R469" s="101">
        <f t="shared" si="210"/>
        <v>157</v>
      </c>
      <c r="S469" s="101">
        <f t="shared" si="211"/>
        <v>0</v>
      </c>
      <c r="T469" s="100">
        <f>VLOOKUP(K469,'5th Cycle APR Raw Data-Final'!$A$3:$P$1977,10,FALSE)</f>
        <v>185</v>
      </c>
      <c r="U469" s="100">
        <f>IF(AN469&lt;1,SUMIFS('5th Cycle APR Raw Data-Final'!K$3:K$1977,'5th Cycle APR Raw Data-Final'!$A$3:$A$1977,'SB35 Determination Data'!$K469,'5th Cycle APR Raw Data-Final'!$T$3:$T$1977,"&gt;="&amp;'SB35 Determination Data'!$F469,'5th Cycle APR Raw Data-Final'!$T$3:$T$1977,"&lt;"&amp;E469),SUMIFS('5th Cycle APR Raw Data-Final'!K$3:K$1977,'5th Cycle APR Raw Data-Final'!$A$3:$A$1977,'SB35 Determination Data'!$K469,'5th Cycle APR Raw Data-Final'!$T$3:$T$1977,"&gt;="&amp;'SB35 Determination Data'!$F469,'5th Cycle APR Raw Data-Final'!$T$3:$T$1977,"&lt;="&amp;G469))</f>
        <v>192</v>
      </c>
      <c r="V469" s="100">
        <f>IF(AN469&lt;1,SUMIFS('5th Cycle APR Raw Data-Final'!L$3:L$1977,'5th Cycle APR Raw Data-Final'!$A$3:$A$1977,'SB35 Determination Data'!$K469,'5th Cycle APR Raw Data-Final'!$T$3:$T$1977,"&gt;="&amp;'SB35 Determination Data'!$F469,'5th Cycle APR Raw Data-Final'!$T$3:$T$1977,"&lt;"&amp;E469),SUMIFS('5th Cycle APR Raw Data-Final'!L$3:L$1977,'5th Cycle APR Raw Data-Final'!$A$3:$A$1977,'SB35 Determination Data'!$K469,'5th Cycle APR Raw Data-Final'!$T$3:$T$1977,"&gt;="&amp;'SB35 Determination Data'!$F469,'5th Cycle APR Raw Data-Final'!$T$3:$T$1977,"&lt;="&amp;G469))</f>
        <v>192</v>
      </c>
      <c r="W469" s="100">
        <f>IF(AN469&lt;1,SUMIFS('5th Cycle APR Raw Data-Final'!M$3:M$1977,'5th Cycle APR Raw Data-Final'!$A$3:$A$1977,'SB35 Determination Data'!$K469,'5th Cycle APR Raw Data-Final'!$T$3:$T$1977,"&gt;="&amp;'SB35 Determination Data'!$F469,'5th Cycle APR Raw Data-Final'!$T$3:$T$1977,"&lt;"&amp;E469),SUMIFS('5th Cycle APR Raw Data-Final'!M$3:M$1977,'5th Cycle APR Raw Data-Final'!$A$3:$A$1977,'SB35 Determination Data'!$K469,'5th Cycle APR Raw Data-Final'!$T$3:$T$1977,"&gt;="&amp;'SB35 Determination Data'!$F469,'5th Cycle APR Raw Data-Final'!$T$3:$T$1977,"&lt;="&amp;G469))</f>
        <v>0</v>
      </c>
      <c r="X469" s="100">
        <f t="shared" si="212"/>
        <v>0</v>
      </c>
      <c r="Y469" s="100">
        <f t="shared" si="213"/>
        <v>192</v>
      </c>
      <c r="Z469" s="100">
        <f t="shared" si="214"/>
        <v>0</v>
      </c>
      <c r="AA469" s="112">
        <f t="shared" si="215"/>
        <v>1.0378378378378379</v>
      </c>
      <c r="AB469" s="112">
        <f t="shared" si="216"/>
        <v>1.0378378378378379</v>
      </c>
      <c r="AC469" s="100">
        <f>VLOOKUP(K469,'5th Cycle APR Raw Data-Final'!$A$3:$P$1977,14,FALSE)</f>
        <v>205</v>
      </c>
      <c r="AD469" s="100">
        <f>IF(AN469&lt;1,SUMIFS('5th Cycle APR Raw Data-Final'!$O$3:$O$1977,'5th Cycle APR Raw Data-Final'!$A$3:$A$1977,'SB35 Determination Data'!$K469,'5th Cycle APR Raw Data-Final'!$T$3:$T$1977,"&gt;="&amp;'SB35 Determination Data'!$F469,'5th Cycle APR Raw Data-Final'!$T$3:$T$1977,"&lt;"&amp;E469),SUMIFS('5th Cycle APR Raw Data-Final'!$O$3:$O$1977,'5th Cycle APR Raw Data-Final'!$A$3:$A$1977,'SB35 Determination Data'!$K469,'5th Cycle APR Raw Data-Final'!$T$3:$T$1977,"&gt;="&amp;'SB35 Determination Data'!$F469,'5th Cycle APR Raw Data-Final'!$T$3:$T$1977,"&lt;="&amp;G469))</f>
        <v>56</v>
      </c>
      <c r="AE469" s="100">
        <f t="shared" si="217"/>
        <v>149</v>
      </c>
      <c r="AF469" s="112">
        <f t="shared" si="218"/>
        <v>0.27317073170731709</v>
      </c>
      <c r="AG469" s="100">
        <f>VLOOKUP(K469,'5th Cycle APR Raw Data-Final'!$A$3:$P$1977,16,FALSE)</f>
        <v>558</v>
      </c>
      <c r="AH469" s="100">
        <f>IF(AN469&lt;1,SUMIFS('5th Cycle APR Raw Data-Final'!$Q$3:$Q$1977,'5th Cycle APR Raw Data-Final'!$A$3:$A$1977,'SB35 Determination Data'!$K469,'5th Cycle APR Raw Data-Final'!$T$3:$T$1977,"&gt;="&amp;'SB35 Determination Data'!$F469,'5th Cycle APR Raw Data-Final'!$T$3:$T$1977,"&lt;"&amp;E469),SUMIFS('5th Cycle APR Raw Data-Final'!$Q$3:$Q$1977,'5th Cycle APR Raw Data-Final'!$A$3:$A$1977,'SB35 Determination Data'!$K469,'5th Cycle APR Raw Data-Final'!$T$3:$T$1977,"&gt;="&amp;'SB35 Determination Data'!$F469,'5th Cycle APR Raw Data-Final'!$T$3:$T$1977,"&lt;="&amp;G469))</f>
        <v>17</v>
      </c>
      <c r="AI469" s="100">
        <f t="shared" si="219"/>
        <v>541</v>
      </c>
      <c r="AJ469" s="112">
        <f t="shared" si="220"/>
        <v>3.046594982078853E-2</v>
      </c>
      <c r="AK469" s="100">
        <f>VLOOKUP(K469,'5th Cycle APR Raw Data-Final'!$A$3:$R$1977,18,FALSE)</f>
        <v>1262</v>
      </c>
      <c r="AL469" s="100">
        <f>IF(AN469&lt;1,SUMIFS('5th Cycle APR Raw Data-Final'!$S$3:$S$1977,'5th Cycle APR Raw Data-Final'!$A$3:$A$1977,'SB35 Determination Data'!$K469,'5th Cycle APR Raw Data-Final'!$T$3:$T$1977,"&gt;="&amp;'SB35 Determination Data'!$F469,'5th Cycle APR Raw Data-Final'!$T$3:$T$1977,"&lt;"&amp;E469),SUMIFS('5th Cycle APR Raw Data-Final'!$S$3:$S$1977,'5th Cycle APR Raw Data-Final'!$A$3:$A$1977,'SB35 Determination Data'!$K469,'5th Cycle APR Raw Data-Final'!$T$3:$T$1977,"&gt;="&amp;'SB35 Determination Data'!$F469,'5th Cycle APR Raw Data-Final'!$T$3:$T$1977,"&lt;="&amp;G469))</f>
        <v>287</v>
      </c>
      <c r="AM469" s="100">
        <f t="shared" si="221"/>
        <v>982</v>
      </c>
      <c r="AN469" s="114">
        <f t="shared" si="222"/>
        <v>0.5</v>
      </c>
      <c r="AO469" s="2" t="str">
        <f t="shared" si="223"/>
        <v>YES</v>
      </c>
      <c r="AP469" s="2" t="str">
        <f t="shared" si="224"/>
        <v>NO</v>
      </c>
      <c r="AQ469" s="2" t="str">
        <f t="shared" si="225"/>
        <v>NO</v>
      </c>
      <c r="AR469" s="124" t="str">
        <f>VLOOKUP(K469,'2018Submitted'!$A$2:$C$540,3,FALSE)</f>
        <v>Successful</v>
      </c>
      <c r="AS469" s="2" t="str">
        <f t="shared" si="226"/>
        <v>NO</v>
      </c>
      <c r="AT469" s="2" t="str">
        <f t="shared" si="227"/>
        <v>NO</v>
      </c>
    </row>
    <row r="470" spans="1:46" x14ac:dyDescent="0.2">
      <c r="A470" s="2" t="s">
        <v>116</v>
      </c>
      <c r="B470" s="2" t="str">
        <f t="shared" ref="B470:B501" si="229">K470</f>
        <v>SOUTH LAKE TAHOE</v>
      </c>
      <c r="C470" s="71">
        <f t="shared" si="201"/>
        <v>0.625</v>
      </c>
      <c r="D470" s="72">
        <f t="shared" si="202"/>
        <v>8</v>
      </c>
      <c r="E470" s="99">
        <f t="shared" si="203"/>
        <v>2018</v>
      </c>
      <c r="F470" s="99">
        <f t="shared" si="204"/>
        <v>2014</v>
      </c>
      <c r="G470" s="99">
        <f t="shared" si="205"/>
        <v>2021</v>
      </c>
      <c r="H470" s="2" t="str">
        <f t="shared" si="206"/>
        <v>06/15/2014</v>
      </c>
      <c r="I470" s="2" t="str">
        <f t="shared" si="207"/>
        <v>06/15/2022</v>
      </c>
      <c r="J470" s="2" t="s">
        <v>47</v>
      </c>
      <c r="K470" s="113" t="s">
        <v>1080</v>
      </c>
      <c r="L470" s="100">
        <f>VLOOKUP(K470,'5th Cycle APR Raw Data-Final'!$A$3:$P$1977,6,FALSE)</f>
        <v>54</v>
      </c>
      <c r="M470" s="100">
        <f>IF(AN470&lt;1,SUMIFS('5th Cycle APR Raw Data-Final'!G$3:G$1977,'5th Cycle APR Raw Data-Final'!$A$3:$A$1977,'SB35 Determination Data'!$K470,'5th Cycle APR Raw Data-Final'!$T$3:$T$1977,"&gt;="&amp;'SB35 Determination Data'!$F470,'5th Cycle APR Raw Data-Final'!$T$3:$T$1977,"&lt;"&amp;E470),SUMIFS('5th Cycle APR Raw Data-Final'!G$3:G$1977,'5th Cycle APR Raw Data-Final'!$A$3:$A$1977,'SB35 Determination Data'!$K470,'5th Cycle APR Raw Data-Final'!$T$3:$T$1977,"&gt;="&amp;'SB35 Determination Data'!$F470,'5th Cycle APR Raw Data-Final'!$T$3:$T$1977,"&lt;="&amp;G470))</f>
        <v>0</v>
      </c>
      <c r="N470" s="100">
        <f>IF(AN470&lt;1,SUMIFS('5th Cycle APR Raw Data-Final'!H$3:H$1977,'5th Cycle APR Raw Data-Final'!$A$3:$A$1977,'SB35 Determination Data'!$K470,'5th Cycle APR Raw Data-Final'!$T$3:$T$1977,"&gt;="&amp;'SB35 Determination Data'!$F470,'5th Cycle APR Raw Data-Final'!$T$3:$T$1977,"&lt;"&amp;E470),SUMIFS('5th Cycle APR Raw Data-Final'!H$3:H$1977,'5th Cycle APR Raw Data-Final'!$A$3:$A$1977,'SB35 Determination Data'!$K470,'5th Cycle APR Raw Data-Final'!$T$3:$T$1977,"&gt;="&amp;'SB35 Determination Data'!$F470,'5th Cycle APR Raw Data-Final'!$T$3:$T$1977,"&lt;="&amp;G470))</f>
        <v>0</v>
      </c>
      <c r="O470" s="100">
        <f>IF(AN470&lt;1,SUMIFS('5th Cycle APR Raw Data-Final'!I$3:I$1977,'5th Cycle APR Raw Data-Final'!$A$3:$A$1977,'SB35 Determination Data'!$K470,'5th Cycle APR Raw Data-Final'!$T$3:$T$1977,"&gt;="&amp;'SB35 Determination Data'!$F470,'5th Cycle APR Raw Data-Final'!$T$3:$T$1977,"&lt;"&amp;E470),SUMIFS('5th Cycle APR Raw Data-Final'!I$3:I$1977,'5th Cycle APR Raw Data-Final'!$A$3:$A$1977,'SB35 Determination Data'!$K470,'5th Cycle APR Raw Data-Final'!$T$3:$T$1977,"&gt;="&amp;'SB35 Determination Data'!$F470,'5th Cycle APR Raw Data-Final'!$T$3:$T$1977,"&lt;="&amp;G470))</f>
        <v>0</v>
      </c>
      <c r="P470" s="100">
        <f t="shared" si="208"/>
        <v>54</v>
      </c>
      <c r="Q470" s="112">
        <f t="shared" si="209"/>
        <v>0</v>
      </c>
      <c r="R470" s="101">
        <f t="shared" si="210"/>
        <v>27</v>
      </c>
      <c r="S470" s="101">
        <f t="shared" si="211"/>
        <v>0</v>
      </c>
      <c r="T470" s="100">
        <f>VLOOKUP(K470,'5th Cycle APR Raw Data-Final'!$A$3:$P$1977,10,FALSE)</f>
        <v>38</v>
      </c>
      <c r="U470" s="100">
        <f>IF(AN470&lt;1,SUMIFS('5th Cycle APR Raw Data-Final'!K$3:K$1977,'5th Cycle APR Raw Data-Final'!$A$3:$A$1977,'SB35 Determination Data'!$K470,'5th Cycle APR Raw Data-Final'!$T$3:$T$1977,"&gt;="&amp;'SB35 Determination Data'!$F470,'5th Cycle APR Raw Data-Final'!$T$3:$T$1977,"&lt;"&amp;E470),SUMIFS('5th Cycle APR Raw Data-Final'!K$3:K$1977,'5th Cycle APR Raw Data-Final'!$A$3:$A$1977,'SB35 Determination Data'!$K470,'5th Cycle APR Raw Data-Final'!$T$3:$T$1977,"&gt;="&amp;'SB35 Determination Data'!$F470,'5th Cycle APR Raw Data-Final'!$T$3:$T$1977,"&lt;="&amp;G470))</f>
        <v>0</v>
      </c>
      <c r="V470" s="100">
        <f>IF(AN470&lt;1,SUMIFS('5th Cycle APR Raw Data-Final'!L$3:L$1977,'5th Cycle APR Raw Data-Final'!$A$3:$A$1977,'SB35 Determination Data'!$K470,'5th Cycle APR Raw Data-Final'!$T$3:$T$1977,"&gt;="&amp;'SB35 Determination Data'!$F470,'5th Cycle APR Raw Data-Final'!$T$3:$T$1977,"&lt;"&amp;E470),SUMIFS('5th Cycle APR Raw Data-Final'!L$3:L$1977,'5th Cycle APR Raw Data-Final'!$A$3:$A$1977,'SB35 Determination Data'!$K470,'5th Cycle APR Raw Data-Final'!$T$3:$T$1977,"&gt;="&amp;'SB35 Determination Data'!$F470,'5th Cycle APR Raw Data-Final'!$T$3:$T$1977,"&lt;="&amp;G470))</f>
        <v>0</v>
      </c>
      <c r="W470" s="100">
        <f>IF(AN470&lt;1,SUMIFS('5th Cycle APR Raw Data-Final'!M$3:M$1977,'5th Cycle APR Raw Data-Final'!$A$3:$A$1977,'SB35 Determination Data'!$K470,'5th Cycle APR Raw Data-Final'!$T$3:$T$1977,"&gt;="&amp;'SB35 Determination Data'!$F470,'5th Cycle APR Raw Data-Final'!$T$3:$T$1977,"&lt;"&amp;E470),SUMIFS('5th Cycle APR Raw Data-Final'!M$3:M$1977,'5th Cycle APR Raw Data-Final'!$A$3:$A$1977,'SB35 Determination Data'!$K470,'5th Cycle APR Raw Data-Final'!$T$3:$T$1977,"&gt;="&amp;'SB35 Determination Data'!$F470,'5th Cycle APR Raw Data-Final'!$T$3:$T$1977,"&lt;="&amp;G470))</f>
        <v>0</v>
      </c>
      <c r="X470" s="100">
        <f t="shared" si="212"/>
        <v>38</v>
      </c>
      <c r="Y470" s="100">
        <f t="shared" si="213"/>
        <v>0</v>
      </c>
      <c r="Z470" s="100">
        <f t="shared" si="214"/>
        <v>38</v>
      </c>
      <c r="AA470" s="112">
        <f t="shared" si="215"/>
        <v>0</v>
      </c>
      <c r="AB470" s="112">
        <f t="shared" si="216"/>
        <v>0</v>
      </c>
      <c r="AC470" s="100">
        <f>VLOOKUP(K470,'5th Cycle APR Raw Data-Final'!$A$3:$P$1977,14,FALSE)</f>
        <v>63</v>
      </c>
      <c r="AD470" s="100">
        <f>IF(AN470&lt;1,SUMIFS('5th Cycle APR Raw Data-Final'!$O$3:$O$1977,'5th Cycle APR Raw Data-Final'!$A$3:$A$1977,'SB35 Determination Data'!$K470,'5th Cycle APR Raw Data-Final'!$T$3:$T$1977,"&gt;="&amp;'SB35 Determination Data'!$F470,'5th Cycle APR Raw Data-Final'!$T$3:$T$1977,"&lt;"&amp;E470),SUMIFS('5th Cycle APR Raw Data-Final'!$O$3:$O$1977,'5th Cycle APR Raw Data-Final'!$A$3:$A$1977,'SB35 Determination Data'!$K470,'5th Cycle APR Raw Data-Final'!$T$3:$T$1977,"&gt;="&amp;'SB35 Determination Data'!$F470,'5th Cycle APR Raw Data-Final'!$T$3:$T$1977,"&lt;="&amp;G470))</f>
        <v>4</v>
      </c>
      <c r="AE470" s="100">
        <f t="shared" si="217"/>
        <v>59</v>
      </c>
      <c r="AF470" s="112">
        <f t="shared" si="218"/>
        <v>6.3492063492063489E-2</v>
      </c>
      <c r="AG470" s="100">
        <f>VLOOKUP(K470,'5th Cycle APR Raw Data-Final'!$A$3:$P$1977,16,FALSE)</f>
        <v>181</v>
      </c>
      <c r="AH470" s="100">
        <f>IF(AN470&lt;1,SUMIFS('5th Cycle APR Raw Data-Final'!$Q$3:$Q$1977,'5th Cycle APR Raw Data-Final'!$A$3:$A$1977,'SB35 Determination Data'!$K470,'5th Cycle APR Raw Data-Final'!$T$3:$T$1977,"&gt;="&amp;'SB35 Determination Data'!$F470,'5th Cycle APR Raw Data-Final'!$T$3:$T$1977,"&lt;"&amp;E470),SUMIFS('5th Cycle APR Raw Data-Final'!$Q$3:$Q$1977,'5th Cycle APR Raw Data-Final'!$A$3:$A$1977,'SB35 Determination Data'!$K470,'5th Cycle APR Raw Data-Final'!$T$3:$T$1977,"&gt;="&amp;'SB35 Determination Data'!$F470,'5th Cycle APR Raw Data-Final'!$T$3:$T$1977,"&lt;="&amp;G470))</f>
        <v>35</v>
      </c>
      <c r="AI470" s="100">
        <f t="shared" si="219"/>
        <v>146</v>
      </c>
      <c r="AJ470" s="112">
        <f t="shared" si="220"/>
        <v>0.19337016574585636</v>
      </c>
      <c r="AK470" s="100">
        <f>VLOOKUP(K470,'5th Cycle APR Raw Data-Final'!$A$3:$R$1977,18,FALSE)</f>
        <v>336</v>
      </c>
      <c r="AL470" s="100">
        <f>IF(AN470&lt;1,SUMIFS('5th Cycle APR Raw Data-Final'!$S$3:$S$1977,'5th Cycle APR Raw Data-Final'!$A$3:$A$1977,'SB35 Determination Data'!$K470,'5th Cycle APR Raw Data-Final'!$T$3:$T$1977,"&gt;="&amp;'SB35 Determination Data'!$F470,'5th Cycle APR Raw Data-Final'!$T$3:$T$1977,"&lt;"&amp;E470),SUMIFS('5th Cycle APR Raw Data-Final'!$S$3:$S$1977,'5th Cycle APR Raw Data-Final'!$A$3:$A$1977,'SB35 Determination Data'!$K470,'5th Cycle APR Raw Data-Final'!$T$3:$T$1977,"&gt;="&amp;'SB35 Determination Data'!$F470,'5th Cycle APR Raw Data-Final'!$T$3:$T$1977,"&lt;="&amp;G470))</f>
        <v>39</v>
      </c>
      <c r="AM470" s="100">
        <f t="shared" si="221"/>
        <v>297</v>
      </c>
      <c r="AN470" s="114">
        <f t="shared" si="222"/>
        <v>0.5</v>
      </c>
      <c r="AO470" s="2" t="str">
        <f t="shared" si="223"/>
        <v>YES</v>
      </c>
      <c r="AP470" s="2" t="str">
        <f t="shared" si="224"/>
        <v>NO</v>
      </c>
      <c r="AQ470" s="2" t="str">
        <f t="shared" si="225"/>
        <v>NO</v>
      </c>
      <c r="AR470" s="124" t="str">
        <f>VLOOKUP(K470,'2018Submitted'!$A$2:$C$540,3,FALSE)</f>
        <v>Successful</v>
      </c>
      <c r="AS470" s="2" t="str">
        <f t="shared" si="226"/>
        <v>NO</v>
      </c>
      <c r="AT470" s="2" t="str">
        <f t="shared" si="227"/>
        <v>NO</v>
      </c>
    </row>
    <row r="471" spans="1:46" x14ac:dyDescent="0.2">
      <c r="A471" s="2" t="s">
        <v>5</v>
      </c>
      <c r="B471" s="2" t="str">
        <f t="shared" si="229"/>
        <v>SOUTH PASADENA</v>
      </c>
      <c r="C471" s="71">
        <f t="shared" si="201"/>
        <v>0.625</v>
      </c>
      <c r="D471" s="72">
        <f t="shared" si="202"/>
        <v>8</v>
      </c>
      <c r="E471" s="99">
        <f t="shared" si="203"/>
        <v>2018</v>
      </c>
      <c r="F471" s="99">
        <f t="shared" si="204"/>
        <v>2014</v>
      </c>
      <c r="G471" s="99" t="str">
        <f t="shared" si="205"/>
        <v>2021</v>
      </c>
      <c r="H471" s="2" t="str">
        <f t="shared" si="206"/>
        <v>10/15/2013</v>
      </c>
      <c r="I471" s="2" t="str">
        <f t="shared" si="207"/>
        <v>10/15/2021</v>
      </c>
      <c r="J471" s="2" t="s">
        <v>3</v>
      </c>
      <c r="K471" s="113" t="s">
        <v>1081</v>
      </c>
      <c r="L471" s="100">
        <f>VLOOKUP(K471,'5th Cycle APR Raw Data-Final'!$A$3:$P$1977,6,FALSE)</f>
        <v>17</v>
      </c>
      <c r="M471" s="100">
        <f>IF(AN471&lt;1,SUMIFS('5th Cycle APR Raw Data-Final'!G$3:G$1977,'5th Cycle APR Raw Data-Final'!$A$3:$A$1977,'SB35 Determination Data'!$K471,'5th Cycle APR Raw Data-Final'!$T$3:$T$1977,"&gt;="&amp;'SB35 Determination Data'!$F471,'5th Cycle APR Raw Data-Final'!$T$3:$T$1977,"&lt;"&amp;E471),SUMIFS('5th Cycle APR Raw Data-Final'!G$3:G$1977,'5th Cycle APR Raw Data-Final'!$A$3:$A$1977,'SB35 Determination Data'!$K471,'5th Cycle APR Raw Data-Final'!$T$3:$T$1977,"&gt;="&amp;'SB35 Determination Data'!$F471,'5th Cycle APR Raw Data-Final'!$T$3:$T$1977,"&lt;="&amp;G471))</f>
        <v>0</v>
      </c>
      <c r="N471" s="100">
        <f>IF(AN471&lt;1,SUMIFS('5th Cycle APR Raw Data-Final'!H$3:H$1977,'5th Cycle APR Raw Data-Final'!$A$3:$A$1977,'SB35 Determination Data'!$K471,'5th Cycle APR Raw Data-Final'!$T$3:$T$1977,"&gt;="&amp;'SB35 Determination Data'!$F471,'5th Cycle APR Raw Data-Final'!$T$3:$T$1977,"&lt;"&amp;E471),SUMIFS('5th Cycle APR Raw Data-Final'!H$3:H$1977,'5th Cycle APR Raw Data-Final'!$A$3:$A$1977,'SB35 Determination Data'!$K471,'5th Cycle APR Raw Data-Final'!$T$3:$T$1977,"&gt;="&amp;'SB35 Determination Data'!$F471,'5th Cycle APR Raw Data-Final'!$T$3:$T$1977,"&lt;="&amp;G471))</f>
        <v>0</v>
      </c>
      <c r="O471" s="100">
        <f>IF(AN471&lt;1,SUMIFS('5th Cycle APR Raw Data-Final'!I$3:I$1977,'5th Cycle APR Raw Data-Final'!$A$3:$A$1977,'SB35 Determination Data'!$K471,'5th Cycle APR Raw Data-Final'!$T$3:$T$1977,"&gt;="&amp;'SB35 Determination Data'!$F471,'5th Cycle APR Raw Data-Final'!$T$3:$T$1977,"&lt;"&amp;E471),SUMIFS('5th Cycle APR Raw Data-Final'!I$3:I$1977,'5th Cycle APR Raw Data-Final'!$A$3:$A$1977,'SB35 Determination Data'!$K471,'5th Cycle APR Raw Data-Final'!$T$3:$T$1977,"&gt;="&amp;'SB35 Determination Data'!$F471,'5th Cycle APR Raw Data-Final'!$T$3:$T$1977,"&lt;="&amp;G471))</f>
        <v>0</v>
      </c>
      <c r="P471" s="100">
        <f t="shared" si="208"/>
        <v>17</v>
      </c>
      <c r="Q471" s="112">
        <f t="shared" si="209"/>
        <v>0</v>
      </c>
      <c r="R471" s="101">
        <f t="shared" si="210"/>
        <v>9</v>
      </c>
      <c r="S471" s="101">
        <f t="shared" si="211"/>
        <v>0</v>
      </c>
      <c r="T471" s="100">
        <f>VLOOKUP(K471,'5th Cycle APR Raw Data-Final'!$A$3:$P$1977,10,FALSE)</f>
        <v>10</v>
      </c>
      <c r="U471" s="100">
        <f>IF(AN471&lt;1,SUMIFS('5th Cycle APR Raw Data-Final'!K$3:K$1977,'5th Cycle APR Raw Data-Final'!$A$3:$A$1977,'SB35 Determination Data'!$K471,'5th Cycle APR Raw Data-Final'!$T$3:$T$1977,"&gt;="&amp;'SB35 Determination Data'!$F471,'5th Cycle APR Raw Data-Final'!$T$3:$T$1977,"&lt;"&amp;E471),SUMIFS('5th Cycle APR Raw Data-Final'!K$3:K$1977,'5th Cycle APR Raw Data-Final'!$A$3:$A$1977,'SB35 Determination Data'!$K471,'5th Cycle APR Raw Data-Final'!$T$3:$T$1977,"&gt;="&amp;'SB35 Determination Data'!$F471,'5th Cycle APR Raw Data-Final'!$T$3:$T$1977,"&lt;="&amp;G471))</f>
        <v>0</v>
      </c>
      <c r="V471" s="100">
        <f>IF(AN471&lt;1,SUMIFS('5th Cycle APR Raw Data-Final'!L$3:L$1977,'5th Cycle APR Raw Data-Final'!$A$3:$A$1977,'SB35 Determination Data'!$K471,'5th Cycle APR Raw Data-Final'!$T$3:$T$1977,"&gt;="&amp;'SB35 Determination Data'!$F471,'5th Cycle APR Raw Data-Final'!$T$3:$T$1977,"&lt;"&amp;E471),SUMIFS('5th Cycle APR Raw Data-Final'!L$3:L$1977,'5th Cycle APR Raw Data-Final'!$A$3:$A$1977,'SB35 Determination Data'!$K471,'5th Cycle APR Raw Data-Final'!$T$3:$T$1977,"&gt;="&amp;'SB35 Determination Data'!$F471,'5th Cycle APR Raw Data-Final'!$T$3:$T$1977,"&lt;="&amp;G471))</f>
        <v>0</v>
      </c>
      <c r="W471" s="100">
        <f>IF(AN471&lt;1,SUMIFS('5th Cycle APR Raw Data-Final'!M$3:M$1977,'5th Cycle APR Raw Data-Final'!$A$3:$A$1977,'SB35 Determination Data'!$K471,'5th Cycle APR Raw Data-Final'!$T$3:$T$1977,"&gt;="&amp;'SB35 Determination Data'!$F471,'5th Cycle APR Raw Data-Final'!$T$3:$T$1977,"&lt;"&amp;E471),SUMIFS('5th Cycle APR Raw Data-Final'!M$3:M$1977,'5th Cycle APR Raw Data-Final'!$A$3:$A$1977,'SB35 Determination Data'!$K471,'5th Cycle APR Raw Data-Final'!$T$3:$T$1977,"&gt;="&amp;'SB35 Determination Data'!$F471,'5th Cycle APR Raw Data-Final'!$T$3:$T$1977,"&lt;="&amp;G471))</f>
        <v>0</v>
      </c>
      <c r="X471" s="100">
        <f t="shared" si="212"/>
        <v>10</v>
      </c>
      <c r="Y471" s="100">
        <f t="shared" si="213"/>
        <v>0</v>
      </c>
      <c r="Z471" s="100">
        <f t="shared" si="214"/>
        <v>10</v>
      </c>
      <c r="AA471" s="112">
        <f t="shared" si="215"/>
        <v>0</v>
      </c>
      <c r="AB471" s="112">
        <f t="shared" si="216"/>
        <v>0</v>
      </c>
      <c r="AC471" s="100">
        <f>VLOOKUP(K471,'5th Cycle APR Raw Data-Final'!$A$3:$P$1977,14,FALSE)</f>
        <v>11</v>
      </c>
      <c r="AD471" s="100">
        <f>IF(AN471&lt;1,SUMIFS('5th Cycle APR Raw Data-Final'!$O$3:$O$1977,'5th Cycle APR Raw Data-Final'!$A$3:$A$1977,'SB35 Determination Data'!$K471,'5th Cycle APR Raw Data-Final'!$T$3:$T$1977,"&gt;="&amp;'SB35 Determination Data'!$F471,'5th Cycle APR Raw Data-Final'!$T$3:$T$1977,"&lt;"&amp;E471),SUMIFS('5th Cycle APR Raw Data-Final'!$O$3:$O$1977,'5th Cycle APR Raw Data-Final'!$A$3:$A$1977,'SB35 Determination Data'!$K471,'5th Cycle APR Raw Data-Final'!$T$3:$T$1977,"&gt;="&amp;'SB35 Determination Data'!$F471,'5th Cycle APR Raw Data-Final'!$T$3:$T$1977,"&lt;="&amp;G471))</f>
        <v>1</v>
      </c>
      <c r="AE471" s="100">
        <f t="shared" si="217"/>
        <v>10</v>
      </c>
      <c r="AF471" s="112">
        <f t="shared" si="218"/>
        <v>9.0909090909090912E-2</v>
      </c>
      <c r="AG471" s="100">
        <f>VLOOKUP(K471,'5th Cycle APR Raw Data-Final'!$A$3:$P$1977,16,FALSE)</f>
        <v>25</v>
      </c>
      <c r="AH471" s="100">
        <f>IF(AN471&lt;1,SUMIFS('5th Cycle APR Raw Data-Final'!$Q$3:$Q$1977,'5th Cycle APR Raw Data-Final'!$A$3:$A$1977,'SB35 Determination Data'!$K471,'5th Cycle APR Raw Data-Final'!$T$3:$T$1977,"&gt;="&amp;'SB35 Determination Data'!$F471,'5th Cycle APR Raw Data-Final'!$T$3:$T$1977,"&lt;"&amp;E471),SUMIFS('5th Cycle APR Raw Data-Final'!$Q$3:$Q$1977,'5th Cycle APR Raw Data-Final'!$A$3:$A$1977,'SB35 Determination Data'!$K471,'5th Cycle APR Raw Data-Final'!$T$3:$T$1977,"&gt;="&amp;'SB35 Determination Data'!$F471,'5th Cycle APR Raw Data-Final'!$T$3:$T$1977,"&lt;="&amp;G471))</f>
        <v>75</v>
      </c>
      <c r="AI471" s="100">
        <f t="shared" si="219"/>
        <v>0</v>
      </c>
      <c r="AJ471" s="112">
        <f t="shared" si="220"/>
        <v>3</v>
      </c>
      <c r="AK471" s="100">
        <f>VLOOKUP(K471,'5th Cycle APR Raw Data-Final'!$A$3:$R$1977,18,FALSE)</f>
        <v>63</v>
      </c>
      <c r="AL471" s="100">
        <f>IF(AN471&lt;1,SUMIFS('5th Cycle APR Raw Data-Final'!$S$3:$S$1977,'5th Cycle APR Raw Data-Final'!$A$3:$A$1977,'SB35 Determination Data'!$K471,'5th Cycle APR Raw Data-Final'!$T$3:$T$1977,"&gt;="&amp;'SB35 Determination Data'!$F471,'5th Cycle APR Raw Data-Final'!$T$3:$T$1977,"&lt;"&amp;E471),SUMIFS('5th Cycle APR Raw Data-Final'!$S$3:$S$1977,'5th Cycle APR Raw Data-Final'!$A$3:$A$1977,'SB35 Determination Data'!$K471,'5th Cycle APR Raw Data-Final'!$T$3:$T$1977,"&gt;="&amp;'SB35 Determination Data'!$F471,'5th Cycle APR Raw Data-Final'!$T$3:$T$1977,"&lt;="&amp;G471))</f>
        <v>76</v>
      </c>
      <c r="AM471" s="100">
        <f t="shared" si="221"/>
        <v>37</v>
      </c>
      <c r="AN471" s="114">
        <f t="shared" si="222"/>
        <v>0.5</v>
      </c>
      <c r="AO471" s="2" t="str">
        <f t="shared" si="223"/>
        <v>NO</v>
      </c>
      <c r="AP471" s="2" t="str">
        <f t="shared" si="224"/>
        <v>YES</v>
      </c>
      <c r="AQ471" s="2" t="str">
        <f t="shared" si="225"/>
        <v>NO</v>
      </c>
      <c r="AR471" s="124" t="str">
        <f>VLOOKUP(K471,'2018Submitted'!$A$2:$C$540,3,FALSE)</f>
        <v>Successful</v>
      </c>
      <c r="AS471" s="2" t="str">
        <f t="shared" si="226"/>
        <v>NO</v>
      </c>
      <c r="AT471" s="2" t="str">
        <f t="shared" si="227"/>
        <v>YES</v>
      </c>
    </row>
    <row r="472" spans="1:46" x14ac:dyDescent="0.2">
      <c r="A472" s="2" t="s">
        <v>29</v>
      </c>
      <c r="B472" s="2" t="str">
        <f t="shared" si="229"/>
        <v>SOUTH SAN FRANCISCO</v>
      </c>
      <c r="C472" s="71">
        <f t="shared" si="201"/>
        <v>0.5</v>
      </c>
      <c r="D472" s="72">
        <f t="shared" si="202"/>
        <v>8</v>
      </c>
      <c r="E472" s="99">
        <f t="shared" si="203"/>
        <v>2019</v>
      </c>
      <c r="F472" s="99">
        <f t="shared" si="204"/>
        <v>2015</v>
      </c>
      <c r="G472" s="99">
        <f t="shared" si="205"/>
        <v>2022</v>
      </c>
      <c r="H472" s="2" t="str">
        <f t="shared" si="206"/>
        <v>01/31/2015</v>
      </c>
      <c r="I472" s="2" t="str">
        <f t="shared" si="207"/>
        <v>01/31/2023</v>
      </c>
      <c r="J472" s="2" t="s">
        <v>8</v>
      </c>
      <c r="K472" s="113" t="s">
        <v>295</v>
      </c>
      <c r="L472" s="100">
        <f>VLOOKUP(K472,'5th Cycle APR Raw Data-Final'!$A$3:$P$1977,6,FALSE)</f>
        <v>565</v>
      </c>
      <c r="M472" s="100">
        <f>IF(AN472&lt;1,SUMIFS('5th Cycle APR Raw Data-Final'!G$3:G$1977,'5th Cycle APR Raw Data-Final'!$A$3:$A$1977,'SB35 Determination Data'!$K472,'5th Cycle APR Raw Data-Final'!$T$3:$T$1977,"&gt;="&amp;'SB35 Determination Data'!$F472,'5th Cycle APR Raw Data-Final'!$T$3:$T$1977,"&lt;"&amp;E472),SUMIFS('5th Cycle APR Raw Data-Final'!G$3:G$1977,'5th Cycle APR Raw Data-Final'!$A$3:$A$1977,'SB35 Determination Data'!$K472,'5th Cycle APR Raw Data-Final'!$T$3:$T$1977,"&gt;="&amp;'SB35 Determination Data'!$F472,'5th Cycle APR Raw Data-Final'!$T$3:$T$1977,"&lt;="&amp;G472))</f>
        <v>80</v>
      </c>
      <c r="N472" s="100">
        <f>IF(AN472&lt;1,SUMIFS('5th Cycle APR Raw Data-Final'!H$3:H$1977,'5th Cycle APR Raw Data-Final'!$A$3:$A$1977,'SB35 Determination Data'!$K472,'5th Cycle APR Raw Data-Final'!$T$3:$T$1977,"&gt;="&amp;'SB35 Determination Data'!$F472,'5th Cycle APR Raw Data-Final'!$T$3:$T$1977,"&lt;"&amp;E472),SUMIFS('5th Cycle APR Raw Data-Final'!H$3:H$1977,'5th Cycle APR Raw Data-Final'!$A$3:$A$1977,'SB35 Determination Data'!$K472,'5th Cycle APR Raw Data-Final'!$T$3:$T$1977,"&gt;="&amp;'SB35 Determination Data'!$F472,'5th Cycle APR Raw Data-Final'!$T$3:$T$1977,"&lt;="&amp;G472))</f>
        <v>80</v>
      </c>
      <c r="O472" s="100">
        <f>IF(AN472&lt;1,SUMIFS('5th Cycle APR Raw Data-Final'!I$3:I$1977,'5th Cycle APR Raw Data-Final'!$A$3:$A$1977,'SB35 Determination Data'!$K472,'5th Cycle APR Raw Data-Final'!$T$3:$T$1977,"&gt;="&amp;'SB35 Determination Data'!$F472,'5th Cycle APR Raw Data-Final'!$T$3:$T$1977,"&lt;"&amp;E472),SUMIFS('5th Cycle APR Raw Data-Final'!I$3:I$1977,'5th Cycle APR Raw Data-Final'!$A$3:$A$1977,'SB35 Determination Data'!$K472,'5th Cycle APR Raw Data-Final'!$T$3:$T$1977,"&gt;="&amp;'SB35 Determination Data'!$F472,'5th Cycle APR Raw Data-Final'!$T$3:$T$1977,"&lt;="&amp;G472))</f>
        <v>0</v>
      </c>
      <c r="P472" s="100">
        <f t="shared" si="208"/>
        <v>485</v>
      </c>
      <c r="Q472" s="112">
        <f t="shared" si="209"/>
        <v>0.1415929203539823</v>
      </c>
      <c r="R472" s="101">
        <f t="shared" si="210"/>
        <v>283</v>
      </c>
      <c r="S472" s="101">
        <f t="shared" si="211"/>
        <v>0</v>
      </c>
      <c r="T472" s="100">
        <f>VLOOKUP(K472,'5th Cycle APR Raw Data-Final'!$A$3:$P$1977,10,FALSE)</f>
        <v>281</v>
      </c>
      <c r="U472" s="100">
        <f>IF(AN472&lt;1,SUMIFS('5th Cycle APR Raw Data-Final'!K$3:K$1977,'5th Cycle APR Raw Data-Final'!$A$3:$A$1977,'SB35 Determination Data'!$K472,'5th Cycle APR Raw Data-Final'!$T$3:$T$1977,"&gt;="&amp;'SB35 Determination Data'!$F472,'5th Cycle APR Raw Data-Final'!$T$3:$T$1977,"&lt;"&amp;E472),SUMIFS('5th Cycle APR Raw Data-Final'!K$3:K$1977,'5th Cycle APR Raw Data-Final'!$A$3:$A$1977,'SB35 Determination Data'!$K472,'5th Cycle APR Raw Data-Final'!$T$3:$T$1977,"&gt;="&amp;'SB35 Determination Data'!$F472,'5th Cycle APR Raw Data-Final'!$T$3:$T$1977,"&lt;="&amp;G472))</f>
        <v>4</v>
      </c>
      <c r="V472" s="100">
        <f>IF(AN472&lt;1,SUMIFS('5th Cycle APR Raw Data-Final'!L$3:L$1977,'5th Cycle APR Raw Data-Final'!$A$3:$A$1977,'SB35 Determination Data'!$K472,'5th Cycle APR Raw Data-Final'!$T$3:$T$1977,"&gt;="&amp;'SB35 Determination Data'!$F472,'5th Cycle APR Raw Data-Final'!$T$3:$T$1977,"&lt;"&amp;E472),SUMIFS('5th Cycle APR Raw Data-Final'!L$3:L$1977,'5th Cycle APR Raw Data-Final'!$A$3:$A$1977,'SB35 Determination Data'!$K472,'5th Cycle APR Raw Data-Final'!$T$3:$T$1977,"&gt;="&amp;'SB35 Determination Data'!$F472,'5th Cycle APR Raw Data-Final'!$T$3:$T$1977,"&lt;="&amp;G472))</f>
        <v>4</v>
      </c>
      <c r="W472" s="100">
        <f>IF(AN472&lt;1,SUMIFS('5th Cycle APR Raw Data-Final'!M$3:M$1977,'5th Cycle APR Raw Data-Final'!$A$3:$A$1977,'SB35 Determination Data'!$K472,'5th Cycle APR Raw Data-Final'!$T$3:$T$1977,"&gt;="&amp;'SB35 Determination Data'!$F472,'5th Cycle APR Raw Data-Final'!$T$3:$T$1977,"&lt;"&amp;E472),SUMIFS('5th Cycle APR Raw Data-Final'!M$3:M$1977,'5th Cycle APR Raw Data-Final'!$A$3:$A$1977,'SB35 Determination Data'!$K472,'5th Cycle APR Raw Data-Final'!$T$3:$T$1977,"&gt;="&amp;'SB35 Determination Data'!$F472,'5th Cycle APR Raw Data-Final'!$T$3:$T$1977,"&lt;="&amp;G472))</f>
        <v>0</v>
      </c>
      <c r="X472" s="100">
        <f t="shared" si="212"/>
        <v>277</v>
      </c>
      <c r="Y472" s="100">
        <f t="shared" si="213"/>
        <v>4</v>
      </c>
      <c r="Z472" s="100">
        <f t="shared" si="214"/>
        <v>277</v>
      </c>
      <c r="AA472" s="112">
        <f t="shared" si="215"/>
        <v>1.4234875444839857E-2</v>
      </c>
      <c r="AB472" s="112">
        <f t="shared" si="216"/>
        <v>1.4234875444839857E-2</v>
      </c>
      <c r="AC472" s="100">
        <f>VLOOKUP(K472,'5th Cycle APR Raw Data-Final'!$A$3:$P$1977,14,FALSE)</f>
        <v>313</v>
      </c>
      <c r="AD472" s="100">
        <f>IF(AN472&lt;1,SUMIFS('5th Cycle APR Raw Data-Final'!$O$3:$O$1977,'5th Cycle APR Raw Data-Final'!$A$3:$A$1977,'SB35 Determination Data'!$K472,'5th Cycle APR Raw Data-Final'!$T$3:$T$1977,"&gt;="&amp;'SB35 Determination Data'!$F472,'5th Cycle APR Raw Data-Final'!$T$3:$T$1977,"&lt;"&amp;E472),SUMIFS('5th Cycle APR Raw Data-Final'!$O$3:$O$1977,'5th Cycle APR Raw Data-Final'!$A$3:$A$1977,'SB35 Determination Data'!$K472,'5th Cycle APR Raw Data-Final'!$T$3:$T$1977,"&gt;="&amp;'SB35 Determination Data'!$F472,'5th Cycle APR Raw Data-Final'!$T$3:$T$1977,"&lt;="&amp;G472))</f>
        <v>33</v>
      </c>
      <c r="AE472" s="100">
        <f t="shared" si="217"/>
        <v>280</v>
      </c>
      <c r="AF472" s="112">
        <f t="shared" si="218"/>
        <v>0.10543130990415335</v>
      </c>
      <c r="AG472" s="100">
        <f>VLOOKUP(K472,'5th Cycle APR Raw Data-Final'!$A$3:$P$1977,16,FALSE)</f>
        <v>705</v>
      </c>
      <c r="AH472" s="100">
        <f>IF(AN472&lt;1,SUMIFS('5th Cycle APR Raw Data-Final'!$Q$3:$Q$1977,'5th Cycle APR Raw Data-Final'!$A$3:$A$1977,'SB35 Determination Data'!$K472,'5th Cycle APR Raw Data-Final'!$T$3:$T$1977,"&gt;="&amp;'SB35 Determination Data'!$F472,'5th Cycle APR Raw Data-Final'!$T$3:$T$1977,"&lt;"&amp;E472),SUMIFS('5th Cycle APR Raw Data-Final'!$Q$3:$Q$1977,'5th Cycle APR Raw Data-Final'!$A$3:$A$1977,'SB35 Determination Data'!$K472,'5th Cycle APR Raw Data-Final'!$T$3:$T$1977,"&gt;="&amp;'SB35 Determination Data'!$F472,'5th Cycle APR Raw Data-Final'!$T$3:$T$1977,"&lt;="&amp;G472))</f>
        <v>565</v>
      </c>
      <c r="AI472" s="100">
        <f t="shared" si="219"/>
        <v>140</v>
      </c>
      <c r="AJ472" s="112">
        <f t="shared" si="220"/>
        <v>0.8014184397163121</v>
      </c>
      <c r="AK472" s="100">
        <f>VLOOKUP(K472,'5th Cycle APR Raw Data-Final'!$A$3:$R$1977,18,FALSE)</f>
        <v>1864</v>
      </c>
      <c r="AL472" s="100">
        <f>IF(AN472&lt;1,SUMIFS('5th Cycle APR Raw Data-Final'!$S$3:$S$1977,'5th Cycle APR Raw Data-Final'!$A$3:$A$1977,'SB35 Determination Data'!$K472,'5th Cycle APR Raw Data-Final'!$T$3:$T$1977,"&gt;="&amp;'SB35 Determination Data'!$F472,'5th Cycle APR Raw Data-Final'!$T$3:$T$1977,"&lt;"&amp;E472),SUMIFS('5th Cycle APR Raw Data-Final'!$S$3:$S$1977,'5th Cycle APR Raw Data-Final'!$A$3:$A$1977,'SB35 Determination Data'!$K472,'5th Cycle APR Raw Data-Final'!$T$3:$T$1977,"&gt;="&amp;'SB35 Determination Data'!$F472,'5th Cycle APR Raw Data-Final'!$T$3:$T$1977,"&lt;="&amp;G472))</f>
        <v>682</v>
      </c>
      <c r="AM472" s="100">
        <f t="shared" si="221"/>
        <v>1182</v>
      </c>
      <c r="AN472" s="114">
        <f t="shared" si="222"/>
        <v>0.5</v>
      </c>
      <c r="AO472" s="2" t="str">
        <f t="shared" si="223"/>
        <v>NO</v>
      </c>
      <c r="AP472" s="2" t="str">
        <f t="shared" si="224"/>
        <v>YES</v>
      </c>
      <c r="AQ472" s="2" t="str">
        <f t="shared" si="225"/>
        <v>NO</v>
      </c>
      <c r="AR472" s="124" t="str">
        <f>VLOOKUP(K472,'2018Submitted'!$A$2:$C$540,3,FALSE)</f>
        <v>Successful</v>
      </c>
      <c r="AS472" s="2" t="str">
        <f t="shared" si="226"/>
        <v>NO</v>
      </c>
      <c r="AT472" s="2" t="str">
        <f t="shared" si="227"/>
        <v>YES</v>
      </c>
    </row>
    <row r="473" spans="1:46" x14ac:dyDescent="0.2">
      <c r="A473" s="2" t="s">
        <v>72</v>
      </c>
      <c r="B473" s="2" t="str">
        <f t="shared" si="229"/>
        <v>STANISLAUS COUNTY</v>
      </c>
      <c r="C473" s="71">
        <f t="shared" ref="C473:C532" si="230">MROUND((DATEDIF(DATEVALUE(H473),$C$1,"m")/12),1)/(DATEDIF(DATEVALUE(H473),DATEVALUE(I473),"y"))</f>
        <v>0.375</v>
      </c>
      <c r="D473" s="72">
        <f t="shared" ref="D473:D532" si="231">DATEDIF(DATEVALUE(H473),DATEVALUE(I473),"y")</f>
        <v>8</v>
      </c>
      <c r="E473" s="99">
        <f t="shared" ref="E473:E532" si="232">IF(D473=8,F473+4,F473+3)</f>
        <v>2020</v>
      </c>
      <c r="F473" s="99">
        <f t="shared" ref="F473:F532" si="233">IF(H473&gt;CONCATENATE("06/30",RIGHT(H473,4)),(RIGHT(H473,4)+1),(RIGHT(H473,4)+0))</f>
        <v>2016</v>
      </c>
      <c r="G473" s="99" t="str">
        <f t="shared" ref="G473:G532" si="234">IF(I473&gt;CONCATENATE("06/30",RIGHT(I473,4)),(RIGHT(I473,4)),(RIGHT(I473,4)-1))</f>
        <v>2023</v>
      </c>
      <c r="H473" s="2" t="str">
        <f t="shared" ref="H473:H532" si="235">LEFT(J473,10)</f>
        <v>12/31/2015</v>
      </c>
      <c r="I473" s="2" t="str">
        <f t="shared" ref="I473:I532" si="236">RIGHT(J473,10)</f>
        <v>12/31/2023</v>
      </c>
      <c r="J473" s="2" t="s">
        <v>26</v>
      </c>
      <c r="K473" s="113" t="s">
        <v>296</v>
      </c>
      <c r="L473" s="100">
        <f>VLOOKUP(K473,'5th Cycle APR Raw Data-Final'!$A$3:$P$1977,6,FALSE)</f>
        <v>538</v>
      </c>
      <c r="M473" s="100">
        <f>IF(AN473&lt;1,SUMIFS('5th Cycle APR Raw Data-Final'!G$3:G$1977,'5th Cycle APR Raw Data-Final'!$A$3:$A$1977,'SB35 Determination Data'!$K473,'5th Cycle APR Raw Data-Final'!$T$3:$T$1977,"&gt;="&amp;'SB35 Determination Data'!$F473,'5th Cycle APR Raw Data-Final'!$T$3:$T$1977,"&lt;"&amp;E473),SUMIFS('5th Cycle APR Raw Data-Final'!G$3:G$1977,'5th Cycle APR Raw Data-Final'!$A$3:$A$1977,'SB35 Determination Data'!$K473,'5th Cycle APR Raw Data-Final'!$T$3:$T$1977,"&gt;="&amp;'SB35 Determination Data'!$F473,'5th Cycle APR Raw Data-Final'!$T$3:$T$1977,"&lt;="&amp;G473))</f>
        <v>0</v>
      </c>
      <c r="N473" s="100">
        <f>IF(AN473&lt;1,SUMIFS('5th Cycle APR Raw Data-Final'!H$3:H$1977,'5th Cycle APR Raw Data-Final'!$A$3:$A$1977,'SB35 Determination Data'!$K473,'5th Cycle APR Raw Data-Final'!$T$3:$T$1977,"&gt;="&amp;'SB35 Determination Data'!$F473,'5th Cycle APR Raw Data-Final'!$T$3:$T$1977,"&lt;"&amp;E473),SUMIFS('5th Cycle APR Raw Data-Final'!H$3:H$1977,'5th Cycle APR Raw Data-Final'!$A$3:$A$1977,'SB35 Determination Data'!$K473,'5th Cycle APR Raw Data-Final'!$T$3:$T$1977,"&gt;="&amp;'SB35 Determination Data'!$F473,'5th Cycle APR Raw Data-Final'!$T$3:$T$1977,"&lt;="&amp;G473))</f>
        <v>0</v>
      </c>
      <c r="O473" s="100">
        <f>IF(AN473&lt;1,SUMIFS('5th Cycle APR Raw Data-Final'!I$3:I$1977,'5th Cycle APR Raw Data-Final'!$A$3:$A$1977,'SB35 Determination Data'!$K473,'5th Cycle APR Raw Data-Final'!$T$3:$T$1977,"&gt;="&amp;'SB35 Determination Data'!$F473,'5th Cycle APR Raw Data-Final'!$T$3:$T$1977,"&lt;"&amp;E473),SUMIFS('5th Cycle APR Raw Data-Final'!I$3:I$1977,'5th Cycle APR Raw Data-Final'!$A$3:$A$1977,'SB35 Determination Data'!$K473,'5th Cycle APR Raw Data-Final'!$T$3:$T$1977,"&gt;="&amp;'SB35 Determination Data'!$F473,'5th Cycle APR Raw Data-Final'!$T$3:$T$1977,"&lt;="&amp;G473))</f>
        <v>0</v>
      </c>
      <c r="P473" s="100">
        <f t="shared" ref="P473:P532" si="237">IF(L473-M473&gt;0,L473-M473,0)</f>
        <v>538</v>
      </c>
      <c r="Q473" s="112">
        <f t="shared" ref="Q473:Q532" si="238">IF(IFERROR(IF(L473=0,"*",M473/L473),AR473)="Received - Not successful",0,IFERROR(IF(L473=0,"*",M473/L473),AR473))</f>
        <v>0</v>
      </c>
      <c r="R473" s="101">
        <f t="shared" ref="R473:R532" si="239">ROUND(L473*AN473,0)</f>
        <v>202</v>
      </c>
      <c r="S473" s="101">
        <f t="shared" ref="S473:S532" si="240">IF(M473&gt;R473,M473-R473,0)</f>
        <v>0</v>
      </c>
      <c r="T473" s="100">
        <f>VLOOKUP(K473,'5th Cycle APR Raw Data-Final'!$A$3:$P$1977,10,FALSE)</f>
        <v>345</v>
      </c>
      <c r="U473" s="100">
        <f>IF(AN473&lt;1,SUMIFS('5th Cycle APR Raw Data-Final'!K$3:K$1977,'5th Cycle APR Raw Data-Final'!$A$3:$A$1977,'SB35 Determination Data'!$K473,'5th Cycle APR Raw Data-Final'!$T$3:$T$1977,"&gt;="&amp;'SB35 Determination Data'!$F473,'5th Cycle APR Raw Data-Final'!$T$3:$T$1977,"&lt;"&amp;E473),SUMIFS('5th Cycle APR Raw Data-Final'!K$3:K$1977,'5th Cycle APR Raw Data-Final'!$A$3:$A$1977,'SB35 Determination Data'!$K473,'5th Cycle APR Raw Data-Final'!$T$3:$T$1977,"&gt;="&amp;'SB35 Determination Data'!$F473,'5th Cycle APR Raw Data-Final'!$T$3:$T$1977,"&lt;="&amp;G473))</f>
        <v>16</v>
      </c>
      <c r="V473" s="100">
        <f>IF(AN473&lt;1,SUMIFS('5th Cycle APR Raw Data-Final'!L$3:L$1977,'5th Cycle APR Raw Data-Final'!$A$3:$A$1977,'SB35 Determination Data'!$K473,'5th Cycle APR Raw Data-Final'!$T$3:$T$1977,"&gt;="&amp;'SB35 Determination Data'!$F473,'5th Cycle APR Raw Data-Final'!$T$3:$T$1977,"&lt;"&amp;E473),SUMIFS('5th Cycle APR Raw Data-Final'!L$3:L$1977,'5th Cycle APR Raw Data-Final'!$A$3:$A$1977,'SB35 Determination Data'!$K473,'5th Cycle APR Raw Data-Final'!$T$3:$T$1977,"&gt;="&amp;'SB35 Determination Data'!$F473,'5th Cycle APR Raw Data-Final'!$T$3:$T$1977,"&lt;="&amp;G473))</f>
        <v>0</v>
      </c>
      <c r="W473" s="100">
        <f>IF(AN473&lt;1,SUMIFS('5th Cycle APR Raw Data-Final'!M$3:M$1977,'5th Cycle APR Raw Data-Final'!$A$3:$A$1977,'SB35 Determination Data'!$K473,'5th Cycle APR Raw Data-Final'!$T$3:$T$1977,"&gt;="&amp;'SB35 Determination Data'!$F473,'5th Cycle APR Raw Data-Final'!$T$3:$T$1977,"&lt;"&amp;E473),SUMIFS('5th Cycle APR Raw Data-Final'!M$3:M$1977,'5th Cycle APR Raw Data-Final'!$A$3:$A$1977,'SB35 Determination Data'!$K473,'5th Cycle APR Raw Data-Final'!$T$3:$T$1977,"&gt;="&amp;'SB35 Determination Data'!$F473,'5th Cycle APR Raw Data-Final'!$T$3:$T$1977,"&lt;="&amp;G473))</f>
        <v>16</v>
      </c>
      <c r="X473" s="100">
        <f t="shared" ref="X473:X532" si="241">IF(T473-U473&gt;0,T473-U473,0)</f>
        <v>329</v>
      </c>
      <c r="Y473" s="100">
        <f t="shared" ref="Y473:Y532" si="242">S473+U473</f>
        <v>16</v>
      </c>
      <c r="Z473" s="100">
        <f t="shared" ref="Z473:Z532" si="243">IF(Y473&gt;T473,0,T473-Y473)</f>
        <v>329</v>
      </c>
      <c r="AA473" s="112">
        <f t="shared" ref="AA473:AA532" si="244">IF(IFERROR(IF(T473=0,"*",U473/T473),AR473)="Received - Not successful",0,IFERROR(IF(T473=0,"*",U473/T473),AR473))</f>
        <v>4.6376811594202899E-2</v>
      </c>
      <c r="AB473" s="112">
        <f t="shared" ref="AB473:AB532" si="245">IF(IFERROR(IF(T473=0,"*",Y473/T473),AR473)="Received - Not successful",0,IFERROR(IF(T473=0,"*",Y473/T473),AR473))</f>
        <v>4.6376811594202899E-2</v>
      </c>
      <c r="AC473" s="100">
        <f>VLOOKUP(K473,'5th Cycle APR Raw Data-Final'!$A$3:$P$1977,14,FALSE)</f>
        <v>391</v>
      </c>
      <c r="AD473" s="100">
        <f>IF(AN473&lt;1,SUMIFS('5th Cycle APR Raw Data-Final'!$O$3:$O$1977,'5th Cycle APR Raw Data-Final'!$A$3:$A$1977,'SB35 Determination Data'!$K473,'5th Cycle APR Raw Data-Final'!$T$3:$T$1977,"&gt;="&amp;'SB35 Determination Data'!$F473,'5th Cycle APR Raw Data-Final'!$T$3:$T$1977,"&lt;"&amp;E473),SUMIFS('5th Cycle APR Raw Data-Final'!$O$3:$O$1977,'5th Cycle APR Raw Data-Final'!$A$3:$A$1977,'SB35 Determination Data'!$K473,'5th Cycle APR Raw Data-Final'!$T$3:$T$1977,"&gt;="&amp;'SB35 Determination Data'!$F473,'5th Cycle APR Raw Data-Final'!$T$3:$T$1977,"&lt;="&amp;G473))</f>
        <v>44</v>
      </c>
      <c r="AE473" s="100">
        <f t="shared" ref="AE473:AE532" si="246">IF(AC473-AD473&gt;0,AC473-AD473,0)</f>
        <v>347</v>
      </c>
      <c r="AF473" s="112">
        <f t="shared" ref="AF473:AF532" si="247">IF(IFERROR(IF(AC473=0,"*",AD473/AC473),AR473)="Received - Not successful",0,IFERROR(IF(AC473=0,"*",AD473/AC473),AR473))</f>
        <v>0.11253196930946291</v>
      </c>
      <c r="AG473" s="100">
        <f>VLOOKUP(K473,'5th Cycle APR Raw Data-Final'!$A$3:$P$1977,16,FALSE)</f>
        <v>967</v>
      </c>
      <c r="AH473" s="100">
        <f>IF(AN473&lt;1,SUMIFS('5th Cycle APR Raw Data-Final'!$Q$3:$Q$1977,'5th Cycle APR Raw Data-Final'!$A$3:$A$1977,'SB35 Determination Data'!$K473,'5th Cycle APR Raw Data-Final'!$T$3:$T$1977,"&gt;="&amp;'SB35 Determination Data'!$F473,'5th Cycle APR Raw Data-Final'!$T$3:$T$1977,"&lt;"&amp;E473),SUMIFS('5th Cycle APR Raw Data-Final'!$Q$3:$Q$1977,'5th Cycle APR Raw Data-Final'!$A$3:$A$1977,'SB35 Determination Data'!$K473,'5th Cycle APR Raw Data-Final'!$T$3:$T$1977,"&gt;="&amp;'SB35 Determination Data'!$F473,'5th Cycle APR Raw Data-Final'!$T$3:$T$1977,"&lt;="&amp;G473))</f>
        <v>425</v>
      </c>
      <c r="AI473" s="100">
        <f t="shared" ref="AI473:AI532" si="248">IF(AG473-AH473&gt;0,AG473-AH473,0)</f>
        <v>542</v>
      </c>
      <c r="AJ473" s="112">
        <f t="shared" ref="AJ473:AJ532" si="249">IF(IFERROR(IF(AG473=0,"*",AH473/AG473),AR473)="Received - Not successful",0,IFERROR(IF(AG473=0,"*",AH473/AG473),AR473))</f>
        <v>0.43950361944157185</v>
      </c>
      <c r="AK473" s="100">
        <f>VLOOKUP(K473,'5th Cycle APR Raw Data-Final'!$A$3:$R$1977,18,FALSE)</f>
        <v>2241</v>
      </c>
      <c r="AL473" s="100">
        <f>IF(AN473&lt;1,SUMIFS('5th Cycle APR Raw Data-Final'!$S$3:$S$1977,'5th Cycle APR Raw Data-Final'!$A$3:$A$1977,'SB35 Determination Data'!$K473,'5th Cycle APR Raw Data-Final'!$T$3:$T$1977,"&gt;="&amp;'SB35 Determination Data'!$F473,'5th Cycle APR Raw Data-Final'!$T$3:$T$1977,"&lt;"&amp;E473),SUMIFS('5th Cycle APR Raw Data-Final'!$S$3:$S$1977,'5th Cycle APR Raw Data-Final'!$A$3:$A$1977,'SB35 Determination Data'!$K473,'5th Cycle APR Raw Data-Final'!$T$3:$T$1977,"&gt;="&amp;'SB35 Determination Data'!$F473,'5th Cycle APR Raw Data-Final'!$T$3:$T$1977,"&lt;="&amp;G473))</f>
        <v>485</v>
      </c>
      <c r="AM473" s="100">
        <f t="shared" ref="AM473:AM532" si="250">P473+X473+AE473+AI473</f>
        <v>1756</v>
      </c>
      <c r="AN473" s="114">
        <f t="shared" ref="AN473:AN532" si="251">IF(C473=1,C473,(IF(C473&gt;0.5,IF(D473=5,0.6,0.5),C473)))</f>
        <v>0.375</v>
      </c>
      <c r="AO473" s="2" t="str">
        <f t="shared" ref="AO473:AO532" si="252">IFERROR(IF(AR473="No 2018 Annual Progress Report","YES",IF(AJ473&lt;AN473,"YES","NO")),"YES")</f>
        <v>NO</v>
      </c>
      <c r="AP473" s="2" t="str">
        <f t="shared" ref="AP473:AP532" si="253">IF(AR473="No 2018 Annual Progress Report","NO",IF(AO473="NO",IF(AB473&lt;AN473,"YES",IF(Q473&lt;AN473,"YES","NO")),"NO"))</f>
        <v>YES</v>
      </c>
      <c r="AQ473" s="2" t="str">
        <f t="shared" ref="AQ473:AQ532" si="254">IF(AR473="No 2018 Annual Progress Report","NO",IF(AJ473&lt;AN473,"NO",IF(AB473&lt;AN473,"NO",IF(Q473&lt;AN473,"NO","YES"))))</f>
        <v>NO</v>
      </c>
      <c r="AR473" s="124" t="str">
        <f>VLOOKUP(K473,'2018Submitted'!$A$2:$C$540,3,FALSE)</f>
        <v>Successful</v>
      </c>
      <c r="AS473" s="2" t="str">
        <f t="shared" ref="AS473:AS532" si="255">IF(AJ473&lt;AN473,"NO",IF(AB473&lt;AN473,"NO",IF(Q473&lt;AN473,"NO","YES")))</f>
        <v>NO</v>
      </c>
      <c r="AT473" s="2" t="str">
        <f t="shared" ref="AT473:AT532" si="256">IF(IF(AJ473&lt;AN473,"YES","NO")="NO",IF(AB473&lt;AN473,"YES",IF(Q473&lt;AN473,"YES","NO")),"NO")</f>
        <v>YES</v>
      </c>
    </row>
    <row r="474" spans="1:46" x14ac:dyDescent="0.2">
      <c r="A474" s="2" t="s">
        <v>12</v>
      </c>
      <c r="B474" s="2" t="str">
        <f t="shared" si="229"/>
        <v>STANTON</v>
      </c>
      <c r="C474" s="71">
        <f t="shared" si="230"/>
        <v>0.625</v>
      </c>
      <c r="D474" s="72">
        <f t="shared" si="231"/>
        <v>8</v>
      </c>
      <c r="E474" s="99">
        <f t="shared" si="232"/>
        <v>2018</v>
      </c>
      <c r="F474" s="99">
        <f t="shared" si="233"/>
        <v>2014</v>
      </c>
      <c r="G474" s="99" t="str">
        <f t="shared" si="234"/>
        <v>2021</v>
      </c>
      <c r="H474" s="2" t="str">
        <f t="shared" si="235"/>
        <v>10/15/2013</v>
      </c>
      <c r="I474" s="2" t="str">
        <f t="shared" si="236"/>
        <v>10/15/2021</v>
      </c>
      <c r="J474" s="2" t="s">
        <v>3</v>
      </c>
      <c r="K474" s="113" t="s">
        <v>297</v>
      </c>
      <c r="L474" s="100">
        <f>VLOOKUP(K474,'5th Cycle APR Raw Data-Final'!$A$3:$P$1977,6,FALSE)</f>
        <v>68</v>
      </c>
      <c r="M474" s="100">
        <f>IF(AN474&lt;1,SUMIFS('5th Cycle APR Raw Data-Final'!G$3:G$1977,'5th Cycle APR Raw Data-Final'!$A$3:$A$1977,'SB35 Determination Data'!$K474,'5th Cycle APR Raw Data-Final'!$T$3:$T$1977,"&gt;="&amp;'SB35 Determination Data'!$F474,'5th Cycle APR Raw Data-Final'!$T$3:$T$1977,"&lt;"&amp;E474),SUMIFS('5th Cycle APR Raw Data-Final'!G$3:G$1977,'5th Cycle APR Raw Data-Final'!$A$3:$A$1977,'SB35 Determination Data'!$K474,'5th Cycle APR Raw Data-Final'!$T$3:$T$1977,"&gt;="&amp;'SB35 Determination Data'!$F474,'5th Cycle APR Raw Data-Final'!$T$3:$T$1977,"&lt;="&amp;G474))</f>
        <v>0</v>
      </c>
      <c r="N474" s="100">
        <f>IF(AN474&lt;1,SUMIFS('5th Cycle APR Raw Data-Final'!H$3:H$1977,'5th Cycle APR Raw Data-Final'!$A$3:$A$1977,'SB35 Determination Data'!$K474,'5th Cycle APR Raw Data-Final'!$T$3:$T$1977,"&gt;="&amp;'SB35 Determination Data'!$F474,'5th Cycle APR Raw Data-Final'!$T$3:$T$1977,"&lt;"&amp;E474),SUMIFS('5th Cycle APR Raw Data-Final'!H$3:H$1977,'5th Cycle APR Raw Data-Final'!$A$3:$A$1977,'SB35 Determination Data'!$K474,'5th Cycle APR Raw Data-Final'!$T$3:$T$1977,"&gt;="&amp;'SB35 Determination Data'!$F474,'5th Cycle APR Raw Data-Final'!$T$3:$T$1977,"&lt;="&amp;G474))</f>
        <v>0</v>
      </c>
      <c r="O474" s="100">
        <f>IF(AN474&lt;1,SUMIFS('5th Cycle APR Raw Data-Final'!I$3:I$1977,'5th Cycle APR Raw Data-Final'!$A$3:$A$1977,'SB35 Determination Data'!$K474,'5th Cycle APR Raw Data-Final'!$T$3:$T$1977,"&gt;="&amp;'SB35 Determination Data'!$F474,'5th Cycle APR Raw Data-Final'!$T$3:$T$1977,"&lt;"&amp;E474),SUMIFS('5th Cycle APR Raw Data-Final'!I$3:I$1977,'5th Cycle APR Raw Data-Final'!$A$3:$A$1977,'SB35 Determination Data'!$K474,'5th Cycle APR Raw Data-Final'!$T$3:$T$1977,"&gt;="&amp;'SB35 Determination Data'!$F474,'5th Cycle APR Raw Data-Final'!$T$3:$T$1977,"&lt;="&amp;G474))</f>
        <v>0</v>
      </c>
      <c r="P474" s="100">
        <f t="shared" si="237"/>
        <v>68</v>
      </c>
      <c r="Q474" s="112">
        <f t="shared" si="238"/>
        <v>0</v>
      </c>
      <c r="R474" s="101">
        <f t="shared" si="239"/>
        <v>34</v>
      </c>
      <c r="S474" s="101">
        <f t="shared" si="240"/>
        <v>0</v>
      </c>
      <c r="T474" s="100">
        <f>VLOOKUP(K474,'5th Cycle APR Raw Data-Final'!$A$3:$P$1977,10,FALSE)</f>
        <v>49</v>
      </c>
      <c r="U474" s="100">
        <f>IF(AN474&lt;1,SUMIFS('5th Cycle APR Raw Data-Final'!K$3:K$1977,'5th Cycle APR Raw Data-Final'!$A$3:$A$1977,'SB35 Determination Data'!$K474,'5th Cycle APR Raw Data-Final'!$T$3:$T$1977,"&gt;="&amp;'SB35 Determination Data'!$F474,'5th Cycle APR Raw Data-Final'!$T$3:$T$1977,"&lt;"&amp;E474),SUMIFS('5th Cycle APR Raw Data-Final'!K$3:K$1977,'5th Cycle APR Raw Data-Final'!$A$3:$A$1977,'SB35 Determination Data'!$K474,'5th Cycle APR Raw Data-Final'!$T$3:$T$1977,"&gt;="&amp;'SB35 Determination Data'!$F474,'5th Cycle APR Raw Data-Final'!$T$3:$T$1977,"&lt;="&amp;G474))</f>
        <v>0</v>
      </c>
      <c r="V474" s="100">
        <f>IF(AN474&lt;1,SUMIFS('5th Cycle APR Raw Data-Final'!L$3:L$1977,'5th Cycle APR Raw Data-Final'!$A$3:$A$1977,'SB35 Determination Data'!$K474,'5th Cycle APR Raw Data-Final'!$T$3:$T$1977,"&gt;="&amp;'SB35 Determination Data'!$F474,'5th Cycle APR Raw Data-Final'!$T$3:$T$1977,"&lt;"&amp;E474),SUMIFS('5th Cycle APR Raw Data-Final'!L$3:L$1977,'5th Cycle APR Raw Data-Final'!$A$3:$A$1977,'SB35 Determination Data'!$K474,'5th Cycle APR Raw Data-Final'!$T$3:$T$1977,"&gt;="&amp;'SB35 Determination Data'!$F474,'5th Cycle APR Raw Data-Final'!$T$3:$T$1977,"&lt;="&amp;G474))</f>
        <v>0</v>
      </c>
      <c r="W474" s="100">
        <f>IF(AN474&lt;1,SUMIFS('5th Cycle APR Raw Data-Final'!M$3:M$1977,'5th Cycle APR Raw Data-Final'!$A$3:$A$1977,'SB35 Determination Data'!$K474,'5th Cycle APR Raw Data-Final'!$T$3:$T$1977,"&gt;="&amp;'SB35 Determination Data'!$F474,'5th Cycle APR Raw Data-Final'!$T$3:$T$1977,"&lt;"&amp;E474),SUMIFS('5th Cycle APR Raw Data-Final'!M$3:M$1977,'5th Cycle APR Raw Data-Final'!$A$3:$A$1977,'SB35 Determination Data'!$K474,'5th Cycle APR Raw Data-Final'!$T$3:$T$1977,"&gt;="&amp;'SB35 Determination Data'!$F474,'5th Cycle APR Raw Data-Final'!$T$3:$T$1977,"&lt;="&amp;G474))</f>
        <v>0</v>
      </c>
      <c r="X474" s="100">
        <f t="shared" si="241"/>
        <v>49</v>
      </c>
      <c r="Y474" s="100">
        <f t="shared" si="242"/>
        <v>0</v>
      </c>
      <c r="Z474" s="100">
        <f t="shared" si="243"/>
        <v>49</v>
      </c>
      <c r="AA474" s="112">
        <f t="shared" si="244"/>
        <v>0</v>
      </c>
      <c r="AB474" s="112">
        <f t="shared" si="245"/>
        <v>0</v>
      </c>
      <c r="AC474" s="100">
        <f>VLOOKUP(K474,'5th Cycle APR Raw Data-Final'!$A$3:$P$1977,14,FALSE)</f>
        <v>56</v>
      </c>
      <c r="AD474" s="100">
        <f>IF(AN474&lt;1,SUMIFS('5th Cycle APR Raw Data-Final'!$O$3:$O$1977,'5th Cycle APR Raw Data-Final'!$A$3:$A$1977,'SB35 Determination Data'!$K474,'5th Cycle APR Raw Data-Final'!$T$3:$T$1977,"&gt;="&amp;'SB35 Determination Data'!$F474,'5th Cycle APR Raw Data-Final'!$T$3:$T$1977,"&lt;"&amp;E474),SUMIFS('5th Cycle APR Raw Data-Final'!$O$3:$O$1977,'5th Cycle APR Raw Data-Final'!$A$3:$A$1977,'SB35 Determination Data'!$K474,'5th Cycle APR Raw Data-Final'!$T$3:$T$1977,"&gt;="&amp;'SB35 Determination Data'!$F474,'5th Cycle APR Raw Data-Final'!$T$3:$T$1977,"&lt;="&amp;G474))</f>
        <v>2</v>
      </c>
      <c r="AE474" s="100">
        <f t="shared" si="246"/>
        <v>54</v>
      </c>
      <c r="AF474" s="112">
        <f t="shared" si="247"/>
        <v>3.5714285714285712E-2</v>
      </c>
      <c r="AG474" s="100">
        <f>VLOOKUP(K474,'5th Cycle APR Raw Data-Final'!$A$3:$P$1977,16,FALSE)</f>
        <v>140</v>
      </c>
      <c r="AH474" s="100">
        <f>IF(AN474&lt;1,SUMIFS('5th Cycle APR Raw Data-Final'!$Q$3:$Q$1977,'5th Cycle APR Raw Data-Final'!$A$3:$A$1977,'SB35 Determination Data'!$K474,'5th Cycle APR Raw Data-Final'!$T$3:$T$1977,"&gt;="&amp;'SB35 Determination Data'!$F474,'5th Cycle APR Raw Data-Final'!$T$3:$T$1977,"&lt;"&amp;E474),SUMIFS('5th Cycle APR Raw Data-Final'!$Q$3:$Q$1977,'5th Cycle APR Raw Data-Final'!$A$3:$A$1977,'SB35 Determination Data'!$K474,'5th Cycle APR Raw Data-Final'!$T$3:$T$1977,"&gt;="&amp;'SB35 Determination Data'!$F474,'5th Cycle APR Raw Data-Final'!$T$3:$T$1977,"&lt;="&amp;G474))</f>
        <v>94</v>
      </c>
      <c r="AI474" s="100">
        <f t="shared" si="248"/>
        <v>46</v>
      </c>
      <c r="AJ474" s="112">
        <f t="shared" si="249"/>
        <v>0.67142857142857137</v>
      </c>
      <c r="AK474" s="100">
        <f>VLOOKUP(K474,'5th Cycle APR Raw Data-Final'!$A$3:$R$1977,18,FALSE)</f>
        <v>313</v>
      </c>
      <c r="AL474" s="100">
        <f>IF(AN474&lt;1,SUMIFS('5th Cycle APR Raw Data-Final'!$S$3:$S$1977,'5th Cycle APR Raw Data-Final'!$A$3:$A$1977,'SB35 Determination Data'!$K474,'5th Cycle APR Raw Data-Final'!$T$3:$T$1977,"&gt;="&amp;'SB35 Determination Data'!$F474,'5th Cycle APR Raw Data-Final'!$T$3:$T$1977,"&lt;"&amp;E474),SUMIFS('5th Cycle APR Raw Data-Final'!$S$3:$S$1977,'5th Cycle APR Raw Data-Final'!$A$3:$A$1977,'SB35 Determination Data'!$K474,'5th Cycle APR Raw Data-Final'!$T$3:$T$1977,"&gt;="&amp;'SB35 Determination Data'!$F474,'5th Cycle APR Raw Data-Final'!$T$3:$T$1977,"&lt;="&amp;G474))</f>
        <v>96</v>
      </c>
      <c r="AM474" s="100">
        <f t="shared" si="250"/>
        <v>217</v>
      </c>
      <c r="AN474" s="114">
        <f t="shared" si="251"/>
        <v>0.5</v>
      </c>
      <c r="AO474" s="2" t="str">
        <f t="shared" si="252"/>
        <v>NO</v>
      </c>
      <c r="AP474" s="2" t="str">
        <f t="shared" si="253"/>
        <v>YES</v>
      </c>
      <c r="AQ474" s="2" t="str">
        <f t="shared" si="254"/>
        <v>NO</v>
      </c>
      <c r="AR474" s="124" t="str">
        <f>VLOOKUP(K474,'2018Submitted'!$A$2:$C$540,3,FALSE)</f>
        <v>Successful</v>
      </c>
      <c r="AS474" s="2" t="str">
        <f t="shared" si="255"/>
        <v>NO</v>
      </c>
      <c r="AT474" s="2" t="str">
        <f t="shared" si="256"/>
        <v>YES</v>
      </c>
    </row>
    <row r="475" spans="1:46" x14ac:dyDescent="0.2">
      <c r="A475" s="2" t="s">
        <v>946</v>
      </c>
      <c r="B475" s="2" t="str">
        <f t="shared" si="229"/>
        <v>STOCKTON</v>
      </c>
      <c r="C475" s="71">
        <f t="shared" si="230"/>
        <v>0.375</v>
      </c>
      <c r="D475" s="72">
        <f t="shared" si="231"/>
        <v>8</v>
      </c>
      <c r="E475" s="99">
        <f t="shared" si="232"/>
        <v>2020</v>
      </c>
      <c r="F475" s="99">
        <f t="shared" si="233"/>
        <v>2016</v>
      </c>
      <c r="G475" s="99" t="str">
        <f t="shared" si="234"/>
        <v>2023</v>
      </c>
      <c r="H475" s="2" t="str">
        <f t="shared" si="235"/>
        <v>12/31/2015</v>
      </c>
      <c r="I475" s="2" t="str">
        <f t="shared" si="236"/>
        <v>12/31/2023</v>
      </c>
      <c r="J475" s="2" t="s">
        <v>26</v>
      </c>
      <c r="K475" s="113" t="s">
        <v>1136</v>
      </c>
      <c r="L475" s="100">
        <f>VLOOKUP(K475,'5th Cycle APR Raw Data-Final'!$A$3:$P$1977,6,FALSE)</f>
        <v>3157</v>
      </c>
      <c r="M475" s="100">
        <f>IF(AN475&lt;1,SUMIFS('5th Cycle APR Raw Data-Final'!G$3:G$1977,'5th Cycle APR Raw Data-Final'!$A$3:$A$1977,'SB35 Determination Data'!$K475,'5th Cycle APR Raw Data-Final'!$T$3:$T$1977,"&gt;="&amp;'SB35 Determination Data'!$F475,'5th Cycle APR Raw Data-Final'!$T$3:$T$1977,"&lt;"&amp;E475),SUMIFS('5th Cycle APR Raw Data-Final'!G$3:G$1977,'5th Cycle APR Raw Data-Final'!$A$3:$A$1977,'SB35 Determination Data'!$K475,'5th Cycle APR Raw Data-Final'!$T$3:$T$1977,"&gt;="&amp;'SB35 Determination Data'!$F475,'5th Cycle APR Raw Data-Final'!$T$3:$T$1977,"&lt;="&amp;G475))</f>
        <v>164</v>
      </c>
      <c r="N475" s="100">
        <f>IF(AN475&lt;1,SUMIFS('5th Cycle APR Raw Data-Final'!H$3:H$1977,'5th Cycle APR Raw Data-Final'!$A$3:$A$1977,'SB35 Determination Data'!$K475,'5th Cycle APR Raw Data-Final'!$T$3:$T$1977,"&gt;="&amp;'SB35 Determination Data'!$F475,'5th Cycle APR Raw Data-Final'!$T$3:$T$1977,"&lt;"&amp;E475),SUMIFS('5th Cycle APR Raw Data-Final'!H$3:H$1977,'5th Cycle APR Raw Data-Final'!$A$3:$A$1977,'SB35 Determination Data'!$K475,'5th Cycle APR Raw Data-Final'!$T$3:$T$1977,"&gt;="&amp;'SB35 Determination Data'!$F475,'5th Cycle APR Raw Data-Final'!$T$3:$T$1977,"&lt;="&amp;G475))</f>
        <v>164</v>
      </c>
      <c r="O475" s="100">
        <f>IF(AN475&lt;1,SUMIFS('5th Cycle APR Raw Data-Final'!I$3:I$1977,'5th Cycle APR Raw Data-Final'!$A$3:$A$1977,'SB35 Determination Data'!$K475,'5th Cycle APR Raw Data-Final'!$T$3:$T$1977,"&gt;="&amp;'SB35 Determination Data'!$F475,'5th Cycle APR Raw Data-Final'!$T$3:$T$1977,"&lt;"&amp;E475),SUMIFS('5th Cycle APR Raw Data-Final'!I$3:I$1977,'5th Cycle APR Raw Data-Final'!$A$3:$A$1977,'SB35 Determination Data'!$K475,'5th Cycle APR Raw Data-Final'!$T$3:$T$1977,"&gt;="&amp;'SB35 Determination Data'!$F475,'5th Cycle APR Raw Data-Final'!$T$3:$T$1977,"&lt;="&amp;G475))</f>
        <v>0</v>
      </c>
      <c r="P475" s="100">
        <f t="shared" si="237"/>
        <v>2993</v>
      </c>
      <c r="Q475" s="112">
        <f t="shared" si="238"/>
        <v>5.1948051948051951E-2</v>
      </c>
      <c r="R475" s="101">
        <f t="shared" si="239"/>
        <v>1184</v>
      </c>
      <c r="S475" s="101">
        <f t="shared" si="240"/>
        <v>0</v>
      </c>
      <c r="T475" s="100">
        <f>VLOOKUP(K475,'5th Cycle APR Raw Data-Final'!$A$3:$P$1977,10,FALSE)</f>
        <v>2004</v>
      </c>
      <c r="U475" s="100">
        <f>IF(AN475&lt;1,SUMIFS('5th Cycle APR Raw Data-Final'!K$3:K$1977,'5th Cycle APR Raw Data-Final'!$A$3:$A$1977,'SB35 Determination Data'!$K475,'5th Cycle APR Raw Data-Final'!$T$3:$T$1977,"&gt;="&amp;'SB35 Determination Data'!$F475,'5th Cycle APR Raw Data-Final'!$T$3:$T$1977,"&lt;"&amp;E475),SUMIFS('5th Cycle APR Raw Data-Final'!K$3:K$1977,'5th Cycle APR Raw Data-Final'!$A$3:$A$1977,'SB35 Determination Data'!$K475,'5th Cycle APR Raw Data-Final'!$T$3:$T$1977,"&gt;="&amp;'SB35 Determination Data'!$F475,'5th Cycle APR Raw Data-Final'!$T$3:$T$1977,"&lt;="&amp;G475))</f>
        <v>4</v>
      </c>
      <c r="V475" s="100">
        <f>IF(AN475&lt;1,SUMIFS('5th Cycle APR Raw Data-Final'!L$3:L$1977,'5th Cycle APR Raw Data-Final'!$A$3:$A$1977,'SB35 Determination Data'!$K475,'5th Cycle APR Raw Data-Final'!$T$3:$T$1977,"&gt;="&amp;'SB35 Determination Data'!$F475,'5th Cycle APR Raw Data-Final'!$T$3:$T$1977,"&lt;"&amp;E475),SUMIFS('5th Cycle APR Raw Data-Final'!L$3:L$1977,'5th Cycle APR Raw Data-Final'!$A$3:$A$1977,'SB35 Determination Data'!$K475,'5th Cycle APR Raw Data-Final'!$T$3:$T$1977,"&gt;="&amp;'SB35 Determination Data'!$F475,'5th Cycle APR Raw Data-Final'!$T$3:$T$1977,"&lt;="&amp;G475))</f>
        <v>0</v>
      </c>
      <c r="W475" s="100">
        <f>IF(AN475&lt;1,SUMIFS('5th Cycle APR Raw Data-Final'!M$3:M$1977,'5th Cycle APR Raw Data-Final'!$A$3:$A$1977,'SB35 Determination Data'!$K475,'5th Cycle APR Raw Data-Final'!$T$3:$T$1977,"&gt;="&amp;'SB35 Determination Data'!$F475,'5th Cycle APR Raw Data-Final'!$T$3:$T$1977,"&lt;"&amp;E475),SUMIFS('5th Cycle APR Raw Data-Final'!M$3:M$1977,'5th Cycle APR Raw Data-Final'!$A$3:$A$1977,'SB35 Determination Data'!$K475,'5th Cycle APR Raw Data-Final'!$T$3:$T$1977,"&gt;="&amp;'SB35 Determination Data'!$F475,'5th Cycle APR Raw Data-Final'!$T$3:$T$1977,"&lt;="&amp;G475))</f>
        <v>4</v>
      </c>
      <c r="X475" s="100">
        <f t="shared" si="241"/>
        <v>2000</v>
      </c>
      <c r="Y475" s="100">
        <f t="shared" si="242"/>
        <v>4</v>
      </c>
      <c r="Z475" s="100">
        <f t="shared" si="243"/>
        <v>2000</v>
      </c>
      <c r="AA475" s="112">
        <f t="shared" si="244"/>
        <v>1.996007984031936E-3</v>
      </c>
      <c r="AB475" s="112">
        <f t="shared" si="245"/>
        <v>1.996007984031936E-3</v>
      </c>
      <c r="AC475" s="100">
        <f>VLOOKUP(K475,'5th Cycle APR Raw Data-Final'!$A$3:$P$1977,14,FALSE)</f>
        <v>2103</v>
      </c>
      <c r="AD475" s="100">
        <f>IF(AN475&lt;1,SUMIFS('5th Cycle APR Raw Data-Final'!$O$3:$O$1977,'5th Cycle APR Raw Data-Final'!$A$3:$A$1977,'SB35 Determination Data'!$K475,'5th Cycle APR Raw Data-Final'!$T$3:$T$1977,"&gt;="&amp;'SB35 Determination Data'!$F475,'5th Cycle APR Raw Data-Final'!$T$3:$T$1977,"&lt;"&amp;E475),SUMIFS('5th Cycle APR Raw Data-Final'!$O$3:$O$1977,'5th Cycle APR Raw Data-Final'!$A$3:$A$1977,'SB35 Determination Data'!$K475,'5th Cycle APR Raw Data-Final'!$T$3:$T$1977,"&gt;="&amp;'SB35 Determination Data'!$F475,'5th Cycle APR Raw Data-Final'!$T$3:$T$1977,"&lt;="&amp;G475))</f>
        <v>127</v>
      </c>
      <c r="AE475" s="100">
        <f t="shared" si="246"/>
        <v>1976</v>
      </c>
      <c r="AF475" s="112">
        <f t="shared" si="247"/>
        <v>6.0389919163100332E-2</v>
      </c>
      <c r="AG475" s="100">
        <f>VLOOKUP(K475,'5th Cycle APR Raw Data-Final'!$A$3:$P$1977,16,FALSE)</f>
        <v>4560</v>
      </c>
      <c r="AH475" s="100">
        <f>IF(AN475&lt;1,SUMIFS('5th Cycle APR Raw Data-Final'!$Q$3:$Q$1977,'5th Cycle APR Raw Data-Final'!$A$3:$A$1977,'SB35 Determination Data'!$K475,'5th Cycle APR Raw Data-Final'!$T$3:$T$1977,"&gt;="&amp;'SB35 Determination Data'!$F475,'5th Cycle APR Raw Data-Final'!$T$3:$T$1977,"&lt;"&amp;E475),SUMIFS('5th Cycle APR Raw Data-Final'!$Q$3:$Q$1977,'5th Cycle APR Raw Data-Final'!$A$3:$A$1977,'SB35 Determination Data'!$K475,'5th Cycle APR Raw Data-Final'!$T$3:$T$1977,"&gt;="&amp;'SB35 Determination Data'!$F475,'5th Cycle APR Raw Data-Final'!$T$3:$T$1977,"&lt;="&amp;G475))</f>
        <v>418</v>
      </c>
      <c r="AI475" s="100">
        <f t="shared" si="248"/>
        <v>4142</v>
      </c>
      <c r="AJ475" s="112">
        <f t="shared" si="249"/>
        <v>9.166666666666666E-2</v>
      </c>
      <c r="AK475" s="100">
        <f>VLOOKUP(K475,'5th Cycle APR Raw Data-Final'!$A$3:$R$1977,18,FALSE)</f>
        <v>11824</v>
      </c>
      <c r="AL475" s="100">
        <f>IF(AN475&lt;1,SUMIFS('5th Cycle APR Raw Data-Final'!$S$3:$S$1977,'5th Cycle APR Raw Data-Final'!$A$3:$A$1977,'SB35 Determination Data'!$K475,'5th Cycle APR Raw Data-Final'!$T$3:$T$1977,"&gt;="&amp;'SB35 Determination Data'!$F475,'5th Cycle APR Raw Data-Final'!$T$3:$T$1977,"&lt;"&amp;E475),SUMIFS('5th Cycle APR Raw Data-Final'!$S$3:$S$1977,'5th Cycle APR Raw Data-Final'!$A$3:$A$1977,'SB35 Determination Data'!$K475,'5th Cycle APR Raw Data-Final'!$T$3:$T$1977,"&gt;="&amp;'SB35 Determination Data'!$F475,'5th Cycle APR Raw Data-Final'!$T$3:$T$1977,"&lt;="&amp;G475))</f>
        <v>713</v>
      </c>
      <c r="AM475" s="100">
        <f t="shared" si="250"/>
        <v>11111</v>
      </c>
      <c r="AN475" s="114">
        <f t="shared" si="251"/>
        <v>0.375</v>
      </c>
      <c r="AO475" s="2" t="str">
        <f t="shared" si="252"/>
        <v>YES</v>
      </c>
      <c r="AP475" s="2" t="str">
        <f t="shared" si="253"/>
        <v>NO</v>
      </c>
      <c r="AQ475" s="2" t="str">
        <f t="shared" si="254"/>
        <v>NO</v>
      </c>
      <c r="AR475" s="124" t="str">
        <f>VLOOKUP(K475,'2018Submitted'!$A$2:$C$540,3,FALSE)</f>
        <v>Successful</v>
      </c>
      <c r="AS475" s="2" t="str">
        <f t="shared" si="255"/>
        <v>NO</v>
      </c>
      <c r="AT475" s="2" t="str">
        <f t="shared" si="256"/>
        <v>NO</v>
      </c>
    </row>
    <row r="476" spans="1:46" x14ac:dyDescent="0.2">
      <c r="A476" s="2" t="s">
        <v>42</v>
      </c>
      <c r="B476" s="2" t="str">
        <f t="shared" si="229"/>
        <v>SUISUN CITY</v>
      </c>
      <c r="C476" s="71">
        <f t="shared" si="230"/>
        <v>0.5</v>
      </c>
      <c r="D476" s="72">
        <f t="shared" si="231"/>
        <v>8</v>
      </c>
      <c r="E476" s="99">
        <f t="shared" si="232"/>
        <v>2019</v>
      </c>
      <c r="F476" s="99">
        <f t="shared" si="233"/>
        <v>2015</v>
      </c>
      <c r="G476" s="99">
        <f t="shared" si="234"/>
        <v>2022</v>
      </c>
      <c r="H476" s="2" t="str">
        <f t="shared" si="235"/>
        <v>01/31/2015</v>
      </c>
      <c r="I476" s="2" t="str">
        <f t="shared" si="236"/>
        <v>01/31/2023</v>
      </c>
      <c r="J476" s="2" t="s">
        <v>8</v>
      </c>
      <c r="K476" s="113" t="s">
        <v>298</v>
      </c>
      <c r="L476" s="100">
        <f>VLOOKUP(K476,'5th Cycle APR Raw Data-Final'!$A$3:$P$1977,6,FALSE)</f>
        <v>147</v>
      </c>
      <c r="M476" s="100">
        <f>IF(AN476&lt;1,SUMIFS('5th Cycle APR Raw Data-Final'!G$3:G$1977,'5th Cycle APR Raw Data-Final'!$A$3:$A$1977,'SB35 Determination Data'!$K476,'5th Cycle APR Raw Data-Final'!$T$3:$T$1977,"&gt;="&amp;'SB35 Determination Data'!$F476,'5th Cycle APR Raw Data-Final'!$T$3:$T$1977,"&lt;"&amp;E476),SUMIFS('5th Cycle APR Raw Data-Final'!G$3:G$1977,'5th Cycle APR Raw Data-Final'!$A$3:$A$1977,'SB35 Determination Data'!$K476,'5th Cycle APR Raw Data-Final'!$T$3:$T$1977,"&gt;="&amp;'SB35 Determination Data'!$F476,'5th Cycle APR Raw Data-Final'!$T$3:$T$1977,"&lt;="&amp;G476))</f>
        <v>0</v>
      </c>
      <c r="N476" s="100">
        <f>IF(AN476&lt;1,SUMIFS('5th Cycle APR Raw Data-Final'!H$3:H$1977,'5th Cycle APR Raw Data-Final'!$A$3:$A$1977,'SB35 Determination Data'!$K476,'5th Cycle APR Raw Data-Final'!$T$3:$T$1977,"&gt;="&amp;'SB35 Determination Data'!$F476,'5th Cycle APR Raw Data-Final'!$T$3:$T$1977,"&lt;"&amp;E476),SUMIFS('5th Cycle APR Raw Data-Final'!H$3:H$1977,'5th Cycle APR Raw Data-Final'!$A$3:$A$1977,'SB35 Determination Data'!$K476,'5th Cycle APR Raw Data-Final'!$T$3:$T$1977,"&gt;="&amp;'SB35 Determination Data'!$F476,'5th Cycle APR Raw Data-Final'!$T$3:$T$1977,"&lt;="&amp;G476))</f>
        <v>0</v>
      </c>
      <c r="O476" s="100">
        <f>IF(AN476&lt;1,SUMIFS('5th Cycle APR Raw Data-Final'!I$3:I$1977,'5th Cycle APR Raw Data-Final'!$A$3:$A$1977,'SB35 Determination Data'!$K476,'5th Cycle APR Raw Data-Final'!$T$3:$T$1977,"&gt;="&amp;'SB35 Determination Data'!$F476,'5th Cycle APR Raw Data-Final'!$T$3:$T$1977,"&lt;"&amp;E476),SUMIFS('5th Cycle APR Raw Data-Final'!I$3:I$1977,'5th Cycle APR Raw Data-Final'!$A$3:$A$1977,'SB35 Determination Data'!$K476,'5th Cycle APR Raw Data-Final'!$T$3:$T$1977,"&gt;="&amp;'SB35 Determination Data'!$F476,'5th Cycle APR Raw Data-Final'!$T$3:$T$1977,"&lt;="&amp;G476))</f>
        <v>0</v>
      </c>
      <c r="P476" s="100">
        <f t="shared" si="237"/>
        <v>147</v>
      </c>
      <c r="Q476" s="112">
        <f t="shared" si="238"/>
        <v>0</v>
      </c>
      <c r="R476" s="101">
        <f t="shared" si="239"/>
        <v>74</v>
      </c>
      <c r="S476" s="101">
        <f t="shared" si="240"/>
        <v>0</v>
      </c>
      <c r="T476" s="100">
        <f>VLOOKUP(K476,'5th Cycle APR Raw Data-Final'!$A$3:$P$1977,10,FALSE)</f>
        <v>57</v>
      </c>
      <c r="U476" s="100">
        <f>IF(AN476&lt;1,SUMIFS('5th Cycle APR Raw Data-Final'!K$3:K$1977,'5th Cycle APR Raw Data-Final'!$A$3:$A$1977,'SB35 Determination Data'!$K476,'5th Cycle APR Raw Data-Final'!$T$3:$T$1977,"&gt;="&amp;'SB35 Determination Data'!$F476,'5th Cycle APR Raw Data-Final'!$T$3:$T$1977,"&lt;"&amp;E476),SUMIFS('5th Cycle APR Raw Data-Final'!K$3:K$1977,'5th Cycle APR Raw Data-Final'!$A$3:$A$1977,'SB35 Determination Data'!$K476,'5th Cycle APR Raw Data-Final'!$T$3:$T$1977,"&gt;="&amp;'SB35 Determination Data'!$F476,'5th Cycle APR Raw Data-Final'!$T$3:$T$1977,"&lt;="&amp;G476))</f>
        <v>0</v>
      </c>
      <c r="V476" s="100">
        <f>IF(AN476&lt;1,SUMIFS('5th Cycle APR Raw Data-Final'!L$3:L$1977,'5th Cycle APR Raw Data-Final'!$A$3:$A$1977,'SB35 Determination Data'!$K476,'5th Cycle APR Raw Data-Final'!$T$3:$T$1977,"&gt;="&amp;'SB35 Determination Data'!$F476,'5th Cycle APR Raw Data-Final'!$T$3:$T$1977,"&lt;"&amp;E476),SUMIFS('5th Cycle APR Raw Data-Final'!L$3:L$1977,'5th Cycle APR Raw Data-Final'!$A$3:$A$1977,'SB35 Determination Data'!$K476,'5th Cycle APR Raw Data-Final'!$T$3:$T$1977,"&gt;="&amp;'SB35 Determination Data'!$F476,'5th Cycle APR Raw Data-Final'!$T$3:$T$1977,"&lt;="&amp;G476))</f>
        <v>0</v>
      </c>
      <c r="W476" s="100">
        <f>IF(AN476&lt;1,SUMIFS('5th Cycle APR Raw Data-Final'!M$3:M$1977,'5th Cycle APR Raw Data-Final'!$A$3:$A$1977,'SB35 Determination Data'!$K476,'5th Cycle APR Raw Data-Final'!$T$3:$T$1977,"&gt;="&amp;'SB35 Determination Data'!$F476,'5th Cycle APR Raw Data-Final'!$T$3:$T$1977,"&lt;"&amp;E476),SUMIFS('5th Cycle APR Raw Data-Final'!M$3:M$1977,'5th Cycle APR Raw Data-Final'!$A$3:$A$1977,'SB35 Determination Data'!$K476,'5th Cycle APR Raw Data-Final'!$T$3:$T$1977,"&gt;="&amp;'SB35 Determination Data'!$F476,'5th Cycle APR Raw Data-Final'!$T$3:$T$1977,"&lt;="&amp;G476))</f>
        <v>0</v>
      </c>
      <c r="X476" s="100">
        <f t="shared" si="241"/>
        <v>57</v>
      </c>
      <c r="Y476" s="100">
        <f t="shared" si="242"/>
        <v>0</v>
      </c>
      <c r="Z476" s="100">
        <f t="shared" si="243"/>
        <v>57</v>
      </c>
      <c r="AA476" s="112">
        <f t="shared" si="244"/>
        <v>0</v>
      </c>
      <c r="AB476" s="112">
        <f t="shared" si="245"/>
        <v>0</v>
      </c>
      <c r="AC476" s="100">
        <f>VLOOKUP(K476,'5th Cycle APR Raw Data-Final'!$A$3:$P$1977,14,FALSE)</f>
        <v>60</v>
      </c>
      <c r="AD476" s="100">
        <f>IF(AN476&lt;1,SUMIFS('5th Cycle APR Raw Data-Final'!$O$3:$O$1977,'5th Cycle APR Raw Data-Final'!$A$3:$A$1977,'SB35 Determination Data'!$K476,'5th Cycle APR Raw Data-Final'!$T$3:$T$1977,"&gt;="&amp;'SB35 Determination Data'!$F476,'5th Cycle APR Raw Data-Final'!$T$3:$T$1977,"&lt;"&amp;E476),SUMIFS('5th Cycle APR Raw Data-Final'!$O$3:$O$1977,'5th Cycle APR Raw Data-Final'!$A$3:$A$1977,'SB35 Determination Data'!$K476,'5th Cycle APR Raw Data-Final'!$T$3:$T$1977,"&gt;="&amp;'SB35 Determination Data'!$F476,'5th Cycle APR Raw Data-Final'!$T$3:$T$1977,"&lt;="&amp;G476))</f>
        <v>0</v>
      </c>
      <c r="AE476" s="100">
        <f t="shared" si="246"/>
        <v>60</v>
      </c>
      <c r="AF476" s="112">
        <f t="shared" si="247"/>
        <v>0</v>
      </c>
      <c r="AG476" s="100">
        <f>VLOOKUP(K476,'5th Cycle APR Raw Data-Final'!$A$3:$P$1977,16,FALSE)</f>
        <v>241</v>
      </c>
      <c r="AH476" s="100">
        <f>IF(AN476&lt;1,SUMIFS('5th Cycle APR Raw Data-Final'!$Q$3:$Q$1977,'5th Cycle APR Raw Data-Final'!$A$3:$A$1977,'SB35 Determination Data'!$K476,'5th Cycle APR Raw Data-Final'!$T$3:$T$1977,"&gt;="&amp;'SB35 Determination Data'!$F476,'5th Cycle APR Raw Data-Final'!$T$3:$T$1977,"&lt;"&amp;E476),SUMIFS('5th Cycle APR Raw Data-Final'!$Q$3:$Q$1977,'5th Cycle APR Raw Data-Final'!$A$3:$A$1977,'SB35 Determination Data'!$K476,'5th Cycle APR Raw Data-Final'!$T$3:$T$1977,"&gt;="&amp;'SB35 Determination Data'!$F476,'5th Cycle APR Raw Data-Final'!$T$3:$T$1977,"&lt;="&amp;G476))</f>
        <v>84</v>
      </c>
      <c r="AI476" s="100">
        <f t="shared" si="248"/>
        <v>157</v>
      </c>
      <c r="AJ476" s="112">
        <f t="shared" si="249"/>
        <v>0.34854771784232363</v>
      </c>
      <c r="AK476" s="100">
        <f>VLOOKUP(K476,'5th Cycle APR Raw Data-Final'!$A$3:$R$1977,18,FALSE)</f>
        <v>505</v>
      </c>
      <c r="AL476" s="100">
        <f>IF(AN476&lt;1,SUMIFS('5th Cycle APR Raw Data-Final'!$S$3:$S$1977,'5th Cycle APR Raw Data-Final'!$A$3:$A$1977,'SB35 Determination Data'!$K476,'5th Cycle APR Raw Data-Final'!$T$3:$T$1977,"&gt;="&amp;'SB35 Determination Data'!$F476,'5th Cycle APR Raw Data-Final'!$T$3:$T$1977,"&lt;"&amp;E476),SUMIFS('5th Cycle APR Raw Data-Final'!$S$3:$S$1977,'5th Cycle APR Raw Data-Final'!$A$3:$A$1977,'SB35 Determination Data'!$K476,'5th Cycle APR Raw Data-Final'!$T$3:$T$1977,"&gt;="&amp;'SB35 Determination Data'!$F476,'5th Cycle APR Raw Data-Final'!$T$3:$T$1977,"&lt;="&amp;G476))</f>
        <v>84</v>
      </c>
      <c r="AM476" s="100">
        <f t="shared" si="250"/>
        <v>421</v>
      </c>
      <c r="AN476" s="114">
        <f t="shared" si="251"/>
        <v>0.5</v>
      </c>
      <c r="AO476" s="2" t="str">
        <f t="shared" si="252"/>
        <v>YES</v>
      </c>
      <c r="AP476" s="2" t="str">
        <f t="shared" si="253"/>
        <v>NO</v>
      </c>
      <c r="AQ476" s="2" t="str">
        <f t="shared" si="254"/>
        <v>NO</v>
      </c>
      <c r="AR476" s="124" t="str">
        <f>VLOOKUP(K476,'2018Submitted'!$A$2:$C$540,3,FALSE)</f>
        <v>Successful</v>
      </c>
      <c r="AS476" s="2" t="str">
        <f t="shared" si="255"/>
        <v>NO</v>
      </c>
      <c r="AT476" s="2" t="str">
        <f t="shared" si="256"/>
        <v>NO</v>
      </c>
    </row>
    <row r="477" spans="1:46" x14ac:dyDescent="0.2">
      <c r="A477" s="2" t="s">
        <v>62</v>
      </c>
      <c r="B477" s="2" t="str">
        <f t="shared" si="229"/>
        <v>SUNNYVALE</v>
      </c>
      <c r="C477" s="71">
        <f t="shared" si="230"/>
        <v>0.5</v>
      </c>
      <c r="D477" s="72">
        <f t="shared" si="231"/>
        <v>8</v>
      </c>
      <c r="E477" s="99">
        <f t="shared" si="232"/>
        <v>2019</v>
      </c>
      <c r="F477" s="99">
        <f t="shared" si="233"/>
        <v>2015</v>
      </c>
      <c r="G477" s="99">
        <f t="shared" si="234"/>
        <v>2022</v>
      </c>
      <c r="H477" s="2" t="str">
        <f t="shared" si="235"/>
        <v>01/31/2015</v>
      </c>
      <c r="I477" s="2" t="str">
        <f t="shared" si="236"/>
        <v>01/31/2023</v>
      </c>
      <c r="J477" s="2" t="s">
        <v>8</v>
      </c>
      <c r="K477" s="113" t="s">
        <v>299</v>
      </c>
      <c r="L477" s="100">
        <f>VLOOKUP(K477,'5th Cycle APR Raw Data-Final'!$A$3:$P$1977,6,FALSE)</f>
        <v>1640</v>
      </c>
      <c r="M477" s="100">
        <f>IF(AN477&lt;1,SUMIFS('5th Cycle APR Raw Data-Final'!G$3:G$1977,'5th Cycle APR Raw Data-Final'!$A$3:$A$1977,'SB35 Determination Data'!$K477,'5th Cycle APR Raw Data-Final'!$T$3:$T$1977,"&gt;="&amp;'SB35 Determination Data'!$F477,'5th Cycle APR Raw Data-Final'!$T$3:$T$1977,"&lt;"&amp;E477),SUMIFS('5th Cycle APR Raw Data-Final'!G$3:G$1977,'5th Cycle APR Raw Data-Final'!$A$3:$A$1977,'SB35 Determination Data'!$K477,'5th Cycle APR Raw Data-Final'!$T$3:$T$1977,"&gt;="&amp;'SB35 Determination Data'!$F477,'5th Cycle APR Raw Data-Final'!$T$3:$T$1977,"&lt;="&amp;G477))</f>
        <v>89</v>
      </c>
      <c r="N477" s="100">
        <f>IF(AN477&lt;1,SUMIFS('5th Cycle APR Raw Data-Final'!H$3:H$1977,'5th Cycle APR Raw Data-Final'!$A$3:$A$1977,'SB35 Determination Data'!$K477,'5th Cycle APR Raw Data-Final'!$T$3:$T$1977,"&gt;="&amp;'SB35 Determination Data'!$F477,'5th Cycle APR Raw Data-Final'!$T$3:$T$1977,"&lt;"&amp;E477),SUMIFS('5th Cycle APR Raw Data-Final'!H$3:H$1977,'5th Cycle APR Raw Data-Final'!$A$3:$A$1977,'SB35 Determination Data'!$K477,'5th Cycle APR Raw Data-Final'!$T$3:$T$1977,"&gt;="&amp;'SB35 Determination Data'!$F477,'5th Cycle APR Raw Data-Final'!$T$3:$T$1977,"&lt;="&amp;G477))</f>
        <v>89</v>
      </c>
      <c r="O477" s="100">
        <f>IF(AN477&lt;1,SUMIFS('5th Cycle APR Raw Data-Final'!I$3:I$1977,'5th Cycle APR Raw Data-Final'!$A$3:$A$1977,'SB35 Determination Data'!$K477,'5th Cycle APR Raw Data-Final'!$T$3:$T$1977,"&gt;="&amp;'SB35 Determination Data'!$F477,'5th Cycle APR Raw Data-Final'!$T$3:$T$1977,"&lt;"&amp;E477),SUMIFS('5th Cycle APR Raw Data-Final'!I$3:I$1977,'5th Cycle APR Raw Data-Final'!$A$3:$A$1977,'SB35 Determination Data'!$K477,'5th Cycle APR Raw Data-Final'!$T$3:$T$1977,"&gt;="&amp;'SB35 Determination Data'!$F477,'5th Cycle APR Raw Data-Final'!$T$3:$T$1977,"&lt;="&amp;G477))</f>
        <v>0</v>
      </c>
      <c r="P477" s="100">
        <f t="shared" si="237"/>
        <v>1551</v>
      </c>
      <c r="Q477" s="112">
        <f t="shared" si="238"/>
        <v>5.4268292682926829E-2</v>
      </c>
      <c r="R477" s="101">
        <f t="shared" si="239"/>
        <v>820</v>
      </c>
      <c r="S477" s="101">
        <f t="shared" si="240"/>
        <v>0</v>
      </c>
      <c r="T477" s="100">
        <f>VLOOKUP(K477,'5th Cycle APR Raw Data-Final'!$A$3:$P$1977,10,FALSE)</f>
        <v>906</v>
      </c>
      <c r="U477" s="100">
        <f>IF(AN477&lt;1,SUMIFS('5th Cycle APR Raw Data-Final'!K$3:K$1977,'5th Cycle APR Raw Data-Final'!$A$3:$A$1977,'SB35 Determination Data'!$K477,'5th Cycle APR Raw Data-Final'!$T$3:$T$1977,"&gt;="&amp;'SB35 Determination Data'!$F477,'5th Cycle APR Raw Data-Final'!$T$3:$T$1977,"&lt;"&amp;E477),SUMIFS('5th Cycle APR Raw Data-Final'!K$3:K$1977,'5th Cycle APR Raw Data-Final'!$A$3:$A$1977,'SB35 Determination Data'!$K477,'5th Cycle APR Raw Data-Final'!$T$3:$T$1977,"&gt;="&amp;'SB35 Determination Data'!$F477,'5th Cycle APR Raw Data-Final'!$T$3:$T$1977,"&lt;="&amp;G477))</f>
        <v>21</v>
      </c>
      <c r="V477" s="100">
        <f>IF(AN477&lt;1,SUMIFS('5th Cycle APR Raw Data-Final'!L$3:L$1977,'5th Cycle APR Raw Data-Final'!$A$3:$A$1977,'SB35 Determination Data'!$K477,'5th Cycle APR Raw Data-Final'!$T$3:$T$1977,"&gt;="&amp;'SB35 Determination Data'!$F477,'5th Cycle APR Raw Data-Final'!$T$3:$T$1977,"&lt;"&amp;E477),SUMIFS('5th Cycle APR Raw Data-Final'!L$3:L$1977,'5th Cycle APR Raw Data-Final'!$A$3:$A$1977,'SB35 Determination Data'!$K477,'5th Cycle APR Raw Data-Final'!$T$3:$T$1977,"&gt;="&amp;'SB35 Determination Data'!$F477,'5th Cycle APR Raw Data-Final'!$T$3:$T$1977,"&lt;="&amp;G477))</f>
        <v>21</v>
      </c>
      <c r="W477" s="100">
        <f>IF(AN477&lt;1,SUMIFS('5th Cycle APR Raw Data-Final'!M$3:M$1977,'5th Cycle APR Raw Data-Final'!$A$3:$A$1977,'SB35 Determination Data'!$K477,'5th Cycle APR Raw Data-Final'!$T$3:$T$1977,"&gt;="&amp;'SB35 Determination Data'!$F477,'5th Cycle APR Raw Data-Final'!$T$3:$T$1977,"&lt;"&amp;E477),SUMIFS('5th Cycle APR Raw Data-Final'!M$3:M$1977,'5th Cycle APR Raw Data-Final'!$A$3:$A$1977,'SB35 Determination Data'!$K477,'5th Cycle APR Raw Data-Final'!$T$3:$T$1977,"&gt;="&amp;'SB35 Determination Data'!$F477,'5th Cycle APR Raw Data-Final'!$T$3:$T$1977,"&lt;="&amp;G477))</f>
        <v>0</v>
      </c>
      <c r="X477" s="100">
        <f t="shared" si="241"/>
        <v>885</v>
      </c>
      <c r="Y477" s="100">
        <f t="shared" si="242"/>
        <v>21</v>
      </c>
      <c r="Z477" s="100">
        <f t="shared" si="243"/>
        <v>885</v>
      </c>
      <c r="AA477" s="112">
        <f t="shared" si="244"/>
        <v>2.3178807947019868E-2</v>
      </c>
      <c r="AB477" s="112">
        <f t="shared" si="245"/>
        <v>2.3178807947019868E-2</v>
      </c>
      <c r="AC477" s="100">
        <f>VLOOKUP(K477,'5th Cycle APR Raw Data-Final'!$A$3:$P$1977,14,FALSE)</f>
        <v>932</v>
      </c>
      <c r="AD477" s="100">
        <f>IF(AN477&lt;1,SUMIFS('5th Cycle APR Raw Data-Final'!$O$3:$O$1977,'5th Cycle APR Raw Data-Final'!$A$3:$A$1977,'SB35 Determination Data'!$K477,'5th Cycle APR Raw Data-Final'!$T$3:$T$1977,"&gt;="&amp;'SB35 Determination Data'!$F477,'5th Cycle APR Raw Data-Final'!$T$3:$T$1977,"&lt;"&amp;E477),SUMIFS('5th Cycle APR Raw Data-Final'!$O$3:$O$1977,'5th Cycle APR Raw Data-Final'!$A$3:$A$1977,'SB35 Determination Data'!$K477,'5th Cycle APR Raw Data-Final'!$T$3:$T$1977,"&gt;="&amp;'SB35 Determination Data'!$F477,'5th Cycle APR Raw Data-Final'!$T$3:$T$1977,"&lt;="&amp;G477))</f>
        <v>167</v>
      </c>
      <c r="AE477" s="100">
        <f t="shared" si="246"/>
        <v>765</v>
      </c>
      <c r="AF477" s="112">
        <f t="shared" si="247"/>
        <v>0.17918454935622319</v>
      </c>
      <c r="AG477" s="100">
        <f>VLOOKUP(K477,'5th Cycle APR Raw Data-Final'!$A$3:$P$1977,16,FALSE)</f>
        <v>1974</v>
      </c>
      <c r="AH477" s="100">
        <f>IF(AN477&lt;1,SUMIFS('5th Cycle APR Raw Data-Final'!$Q$3:$Q$1977,'5th Cycle APR Raw Data-Final'!$A$3:$A$1977,'SB35 Determination Data'!$K477,'5th Cycle APR Raw Data-Final'!$T$3:$T$1977,"&gt;="&amp;'SB35 Determination Data'!$F477,'5th Cycle APR Raw Data-Final'!$T$3:$T$1977,"&lt;"&amp;E477),SUMIFS('5th Cycle APR Raw Data-Final'!$Q$3:$Q$1977,'5th Cycle APR Raw Data-Final'!$A$3:$A$1977,'SB35 Determination Data'!$K477,'5th Cycle APR Raw Data-Final'!$T$3:$T$1977,"&gt;="&amp;'SB35 Determination Data'!$F477,'5th Cycle APR Raw Data-Final'!$T$3:$T$1977,"&lt;="&amp;G477))</f>
        <v>1606</v>
      </c>
      <c r="AI477" s="100">
        <f t="shared" si="248"/>
        <v>368</v>
      </c>
      <c r="AJ477" s="112">
        <f t="shared" si="249"/>
        <v>0.81357649442755831</v>
      </c>
      <c r="AK477" s="100">
        <f>VLOOKUP(K477,'5th Cycle APR Raw Data-Final'!$A$3:$R$1977,18,FALSE)</f>
        <v>5452</v>
      </c>
      <c r="AL477" s="100">
        <f>IF(AN477&lt;1,SUMIFS('5th Cycle APR Raw Data-Final'!$S$3:$S$1977,'5th Cycle APR Raw Data-Final'!$A$3:$A$1977,'SB35 Determination Data'!$K477,'5th Cycle APR Raw Data-Final'!$T$3:$T$1977,"&gt;="&amp;'SB35 Determination Data'!$F477,'5th Cycle APR Raw Data-Final'!$T$3:$T$1977,"&lt;"&amp;E477),SUMIFS('5th Cycle APR Raw Data-Final'!$S$3:$S$1977,'5th Cycle APR Raw Data-Final'!$A$3:$A$1977,'SB35 Determination Data'!$K477,'5th Cycle APR Raw Data-Final'!$T$3:$T$1977,"&gt;="&amp;'SB35 Determination Data'!$F477,'5th Cycle APR Raw Data-Final'!$T$3:$T$1977,"&lt;="&amp;G477))</f>
        <v>1883</v>
      </c>
      <c r="AM477" s="100">
        <f t="shared" si="250"/>
        <v>3569</v>
      </c>
      <c r="AN477" s="114">
        <f t="shared" si="251"/>
        <v>0.5</v>
      </c>
      <c r="AO477" s="2" t="str">
        <f t="shared" si="252"/>
        <v>NO</v>
      </c>
      <c r="AP477" s="2" t="str">
        <f t="shared" si="253"/>
        <v>YES</v>
      </c>
      <c r="AQ477" s="2" t="str">
        <f t="shared" si="254"/>
        <v>NO</v>
      </c>
      <c r="AR477" s="124" t="str">
        <f>VLOOKUP(K477,'2018Submitted'!$A$2:$C$540,3,FALSE)</f>
        <v>Successful</v>
      </c>
      <c r="AS477" s="2" t="str">
        <f t="shared" si="255"/>
        <v>NO</v>
      </c>
      <c r="AT477" s="2" t="str">
        <f t="shared" si="256"/>
        <v>YES</v>
      </c>
    </row>
    <row r="478" spans="1:46" x14ac:dyDescent="0.2">
      <c r="A478" s="2" t="s">
        <v>1896</v>
      </c>
      <c r="B478" s="2" t="str">
        <f t="shared" si="229"/>
        <v>SUSANVILLE</v>
      </c>
      <c r="C478" s="71">
        <f t="shared" si="230"/>
        <v>1</v>
      </c>
      <c r="D478" s="72">
        <f t="shared" si="231"/>
        <v>5</v>
      </c>
      <c r="E478" s="99">
        <f t="shared" si="232"/>
        <v>2017</v>
      </c>
      <c r="F478" s="99">
        <f t="shared" si="233"/>
        <v>2014</v>
      </c>
      <c r="G478" s="99">
        <f t="shared" si="234"/>
        <v>2018</v>
      </c>
      <c r="H478" s="2" t="str">
        <f t="shared" si="235"/>
        <v>06/30/2014</v>
      </c>
      <c r="I478" s="2" t="str">
        <f t="shared" si="236"/>
        <v>06/30/2019</v>
      </c>
      <c r="J478" s="2" t="s">
        <v>13</v>
      </c>
      <c r="K478" s="113" t="s">
        <v>1886</v>
      </c>
      <c r="L478" s="100" t="e">
        <f>VLOOKUP(K478,'5th Cycle APR Raw Data-Final'!$A$3:$P$1977,6,FALSE)</f>
        <v>#N/A</v>
      </c>
      <c r="M478" s="100">
        <f>IF(AN478&lt;1,SUMIFS('5th Cycle APR Raw Data-Final'!G$3:G$1977,'5th Cycle APR Raw Data-Final'!$A$3:$A$1977,'SB35 Determination Data'!$K478,'5th Cycle APR Raw Data-Final'!$T$3:$T$1977,"&gt;="&amp;'SB35 Determination Data'!$F478,'5th Cycle APR Raw Data-Final'!$T$3:$T$1977,"&lt;"&amp;E478),SUMIFS('5th Cycle APR Raw Data-Final'!G$3:G$1977,'5th Cycle APR Raw Data-Final'!$A$3:$A$1977,'SB35 Determination Data'!$K478,'5th Cycle APR Raw Data-Final'!$T$3:$T$1977,"&gt;="&amp;'SB35 Determination Data'!$F478,'5th Cycle APR Raw Data-Final'!$T$3:$T$1977,"&lt;="&amp;G478))</f>
        <v>0</v>
      </c>
      <c r="N478" s="100">
        <f>IF(AN478&lt;1,SUMIFS('5th Cycle APR Raw Data-Final'!H$3:H$1977,'5th Cycle APR Raw Data-Final'!$A$3:$A$1977,'SB35 Determination Data'!$K478,'5th Cycle APR Raw Data-Final'!$T$3:$T$1977,"&gt;="&amp;'SB35 Determination Data'!$F478,'5th Cycle APR Raw Data-Final'!$T$3:$T$1977,"&lt;"&amp;E478),SUMIFS('5th Cycle APR Raw Data-Final'!H$3:H$1977,'5th Cycle APR Raw Data-Final'!$A$3:$A$1977,'SB35 Determination Data'!$K478,'5th Cycle APR Raw Data-Final'!$T$3:$T$1977,"&gt;="&amp;'SB35 Determination Data'!$F478,'5th Cycle APR Raw Data-Final'!$T$3:$T$1977,"&lt;="&amp;G478))</f>
        <v>0</v>
      </c>
      <c r="O478" s="100">
        <f>IF(AN478&lt;1,SUMIFS('5th Cycle APR Raw Data-Final'!I$3:I$1977,'5th Cycle APR Raw Data-Final'!$A$3:$A$1977,'SB35 Determination Data'!$K478,'5th Cycle APR Raw Data-Final'!$T$3:$T$1977,"&gt;="&amp;'SB35 Determination Data'!$F478,'5th Cycle APR Raw Data-Final'!$T$3:$T$1977,"&lt;"&amp;E478),SUMIFS('5th Cycle APR Raw Data-Final'!I$3:I$1977,'5th Cycle APR Raw Data-Final'!$A$3:$A$1977,'SB35 Determination Data'!$K478,'5th Cycle APR Raw Data-Final'!$T$3:$T$1977,"&gt;="&amp;'SB35 Determination Data'!$F478,'5th Cycle APR Raw Data-Final'!$T$3:$T$1977,"&lt;="&amp;G478))</f>
        <v>0</v>
      </c>
      <c r="P478" s="100" t="e">
        <f t="shared" si="237"/>
        <v>#N/A</v>
      </c>
      <c r="Q478" s="112" t="str">
        <f t="shared" si="238"/>
        <v>No 2018 Annual Progress Report</v>
      </c>
      <c r="R478" s="101" t="e">
        <f t="shared" si="239"/>
        <v>#N/A</v>
      </c>
      <c r="S478" s="101" t="e">
        <f t="shared" si="240"/>
        <v>#N/A</v>
      </c>
      <c r="T478" s="100" t="e">
        <f>VLOOKUP(K478,'5th Cycle APR Raw Data-Final'!$A$3:$P$1977,10,FALSE)</f>
        <v>#N/A</v>
      </c>
      <c r="U478" s="100">
        <f>IF(AN478&lt;1,SUMIFS('5th Cycle APR Raw Data-Final'!K$3:K$1977,'5th Cycle APR Raw Data-Final'!$A$3:$A$1977,'SB35 Determination Data'!$K478,'5th Cycle APR Raw Data-Final'!$T$3:$T$1977,"&gt;="&amp;'SB35 Determination Data'!$F478,'5th Cycle APR Raw Data-Final'!$T$3:$T$1977,"&lt;"&amp;E478),SUMIFS('5th Cycle APR Raw Data-Final'!K$3:K$1977,'5th Cycle APR Raw Data-Final'!$A$3:$A$1977,'SB35 Determination Data'!$K478,'5th Cycle APR Raw Data-Final'!$T$3:$T$1977,"&gt;="&amp;'SB35 Determination Data'!$F478,'5th Cycle APR Raw Data-Final'!$T$3:$T$1977,"&lt;="&amp;G478))</f>
        <v>0</v>
      </c>
      <c r="V478" s="100">
        <f>IF(AN478&lt;1,SUMIFS('5th Cycle APR Raw Data-Final'!L$3:L$1977,'5th Cycle APR Raw Data-Final'!$A$3:$A$1977,'SB35 Determination Data'!$K478,'5th Cycle APR Raw Data-Final'!$T$3:$T$1977,"&gt;="&amp;'SB35 Determination Data'!$F478,'5th Cycle APR Raw Data-Final'!$T$3:$T$1977,"&lt;"&amp;E478),SUMIFS('5th Cycle APR Raw Data-Final'!L$3:L$1977,'5th Cycle APR Raw Data-Final'!$A$3:$A$1977,'SB35 Determination Data'!$K478,'5th Cycle APR Raw Data-Final'!$T$3:$T$1977,"&gt;="&amp;'SB35 Determination Data'!$F478,'5th Cycle APR Raw Data-Final'!$T$3:$T$1977,"&lt;="&amp;G478))</f>
        <v>0</v>
      </c>
      <c r="W478" s="100">
        <f>IF(AN478&lt;1,SUMIFS('5th Cycle APR Raw Data-Final'!M$3:M$1977,'5th Cycle APR Raw Data-Final'!$A$3:$A$1977,'SB35 Determination Data'!$K478,'5th Cycle APR Raw Data-Final'!$T$3:$T$1977,"&gt;="&amp;'SB35 Determination Data'!$F478,'5th Cycle APR Raw Data-Final'!$T$3:$T$1977,"&lt;"&amp;E478),SUMIFS('5th Cycle APR Raw Data-Final'!M$3:M$1977,'5th Cycle APR Raw Data-Final'!$A$3:$A$1977,'SB35 Determination Data'!$K478,'5th Cycle APR Raw Data-Final'!$T$3:$T$1977,"&gt;="&amp;'SB35 Determination Data'!$F478,'5th Cycle APR Raw Data-Final'!$T$3:$T$1977,"&lt;="&amp;G478))</f>
        <v>0</v>
      </c>
      <c r="X478" s="100" t="e">
        <f t="shared" si="241"/>
        <v>#N/A</v>
      </c>
      <c r="Y478" s="100" t="e">
        <f t="shared" si="242"/>
        <v>#N/A</v>
      </c>
      <c r="Z478" s="100" t="e">
        <f t="shared" si="243"/>
        <v>#N/A</v>
      </c>
      <c r="AA478" s="112" t="str">
        <f t="shared" si="244"/>
        <v>No 2018 Annual Progress Report</v>
      </c>
      <c r="AB478" s="112" t="str">
        <f t="shared" si="245"/>
        <v>No 2018 Annual Progress Report</v>
      </c>
      <c r="AC478" s="100" t="e">
        <f>VLOOKUP(K478,'5th Cycle APR Raw Data-Final'!$A$3:$P$1977,14,FALSE)</f>
        <v>#N/A</v>
      </c>
      <c r="AD478" s="100">
        <f>IF(AN478&lt;1,SUMIFS('5th Cycle APR Raw Data-Final'!$O$3:$O$1977,'5th Cycle APR Raw Data-Final'!$A$3:$A$1977,'SB35 Determination Data'!$K478,'5th Cycle APR Raw Data-Final'!$T$3:$T$1977,"&gt;="&amp;'SB35 Determination Data'!$F478,'5th Cycle APR Raw Data-Final'!$T$3:$T$1977,"&lt;"&amp;E478),SUMIFS('5th Cycle APR Raw Data-Final'!$O$3:$O$1977,'5th Cycle APR Raw Data-Final'!$A$3:$A$1977,'SB35 Determination Data'!$K478,'5th Cycle APR Raw Data-Final'!$T$3:$T$1977,"&gt;="&amp;'SB35 Determination Data'!$F478,'5th Cycle APR Raw Data-Final'!$T$3:$T$1977,"&lt;="&amp;G478))</f>
        <v>0</v>
      </c>
      <c r="AE478" s="100" t="e">
        <f t="shared" si="246"/>
        <v>#N/A</v>
      </c>
      <c r="AF478" s="112" t="str">
        <f t="shared" si="247"/>
        <v>No 2018 Annual Progress Report</v>
      </c>
      <c r="AG478" s="100" t="e">
        <f>VLOOKUP(K478,'5th Cycle APR Raw Data-Final'!$A$3:$P$1977,16,FALSE)</f>
        <v>#N/A</v>
      </c>
      <c r="AH478" s="100">
        <f>IF(AN478&lt;1,SUMIFS('5th Cycle APR Raw Data-Final'!$Q$3:$Q$1977,'5th Cycle APR Raw Data-Final'!$A$3:$A$1977,'SB35 Determination Data'!$K478,'5th Cycle APR Raw Data-Final'!$T$3:$T$1977,"&gt;="&amp;'SB35 Determination Data'!$F478,'5th Cycle APR Raw Data-Final'!$T$3:$T$1977,"&lt;"&amp;E478),SUMIFS('5th Cycle APR Raw Data-Final'!$Q$3:$Q$1977,'5th Cycle APR Raw Data-Final'!$A$3:$A$1977,'SB35 Determination Data'!$K478,'5th Cycle APR Raw Data-Final'!$T$3:$T$1977,"&gt;="&amp;'SB35 Determination Data'!$F478,'5th Cycle APR Raw Data-Final'!$T$3:$T$1977,"&lt;="&amp;G478))</f>
        <v>0</v>
      </c>
      <c r="AI478" s="100" t="e">
        <f t="shared" si="248"/>
        <v>#N/A</v>
      </c>
      <c r="AJ478" s="112" t="str">
        <f t="shared" si="249"/>
        <v>No 2018 Annual Progress Report</v>
      </c>
      <c r="AK478" s="100" t="e">
        <f>VLOOKUP(K478,'5th Cycle APR Raw Data-Final'!$A$3:$R$1977,18,FALSE)</f>
        <v>#N/A</v>
      </c>
      <c r="AL478" s="100">
        <f>IF(AN478&lt;1,SUMIFS('5th Cycle APR Raw Data-Final'!$S$3:$S$1977,'5th Cycle APR Raw Data-Final'!$A$3:$A$1977,'SB35 Determination Data'!$K478,'5th Cycle APR Raw Data-Final'!$T$3:$T$1977,"&gt;="&amp;'SB35 Determination Data'!$F478,'5th Cycle APR Raw Data-Final'!$T$3:$T$1977,"&lt;"&amp;E478),SUMIFS('5th Cycle APR Raw Data-Final'!$S$3:$S$1977,'5th Cycle APR Raw Data-Final'!$A$3:$A$1977,'SB35 Determination Data'!$K478,'5th Cycle APR Raw Data-Final'!$T$3:$T$1977,"&gt;="&amp;'SB35 Determination Data'!$F478,'5th Cycle APR Raw Data-Final'!$T$3:$T$1977,"&lt;="&amp;G478))</f>
        <v>0</v>
      </c>
      <c r="AM478" s="100" t="e">
        <f t="shared" si="250"/>
        <v>#N/A</v>
      </c>
      <c r="AN478" s="114">
        <f t="shared" si="251"/>
        <v>1</v>
      </c>
      <c r="AO478" s="2" t="str">
        <f t="shared" si="252"/>
        <v>YES</v>
      </c>
      <c r="AP478" s="2" t="str">
        <f t="shared" si="253"/>
        <v>NO</v>
      </c>
      <c r="AQ478" s="2" t="str">
        <f t="shared" si="254"/>
        <v>NO</v>
      </c>
      <c r="AR478" s="124" t="str">
        <f>VLOOKUP(K478,'2018Submitted'!$A$2:$C$540,3,FALSE)</f>
        <v>No 2018 Annual Progress Report</v>
      </c>
      <c r="AS478" s="2" t="str">
        <f t="shared" si="255"/>
        <v>YES</v>
      </c>
      <c r="AT478" s="2" t="str">
        <f t="shared" si="256"/>
        <v>NO</v>
      </c>
    </row>
    <row r="479" spans="1:46" x14ac:dyDescent="0.2">
      <c r="A479" s="2" t="s">
        <v>177</v>
      </c>
      <c r="B479" s="2" t="str">
        <f t="shared" si="229"/>
        <v>SUTTER COUNTY</v>
      </c>
      <c r="C479" s="71">
        <f t="shared" si="230"/>
        <v>0.625</v>
      </c>
      <c r="D479" s="72">
        <f t="shared" si="231"/>
        <v>8</v>
      </c>
      <c r="E479" s="99">
        <f t="shared" si="232"/>
        <v>2018</v>
      </c>
      <c r="F479" s="99">
        <f t="shared" si="233"/>
        <v>2014</v>
      </c>
      <c r="G479" s="99" t="str">
        <f t="shared" si="234"/>
        <v>2021</v>
      </c>
      <c r="H479" s="2" t="str">
        <f t="shared" si="235"/>
        <v>10/31/2013</v>
      </c>
      <c r="I479" s="2" t="str">
        <f t="shared" si="236"/>
        <v>10/31/2021</v>
      </c>
      <c r="J479" s="2" t="s">
        <v>32</v>
      </c>
      <c r="K479" s="113" t="s">
        <v>1138</v>
      </c>
      <c r="L479" s="100">
        <f>VLOOKUP(K479,'5th Cycle APR Raw Data-Final'!$A$3:$P$1977,6,FALSE)</f>
        <v>85</v>
      </c>
      <c r="M479" s="100">
        <f>IF(AN479&lt;1,SUMIFS('5th Cycle APR Raw Data-Final'!G$3:G$1977,'5th Cycle APR Raw Data-Final'!$A$3:$A$1977,'SB35 Determination Data'!$K479,'5th Cycle APR Raw Data-Final'!$T$3:$T$1977,"&gt;="&amp;'SB35 Determination Data'!$F479,'5th Cycle APR Raw Data-Final'!$T$3:$T$1977,"&lt;"&amp;E479),SUMIFS('5th Cycle APR Raw Data-Final'!G$3:G$1977,'5th Cycle APR Raw Data-Final'!$A$3:$A$1977,'SB35 Determination Data'!$K479,'5th Cycle APR Raw Data-Final'!$T$3:$T$1977,"&gt;="&amp;'SB35 Determination Data'!$F479,'5th Cycle APR Raw Data-Final'!$T$3:$T$1977,"&lt;="&amp;G479))</f>
        <v>0</v>
      </c>
      <c r="N479" s="100">
        <f>IF(AN479&lt;1,SUMIFS('5th Cycle APR Raw Data-Final'!H$3:H$1977,'5th Cycle APR Raw Data-Final'!$A$3:$A$1977,'SB35 Determination Data'!$K479,'5th Cycle APR Raw Data-Final'!$T$3:$T$1977,"&gt;="&amp;'SB35 Determination Data'!$F479,'5th Cycle APR Raw Data-Final'!$T$3:$T$1977,"&lt;"&amp;E479),SUMIFS('5th Cycle APR Raw Data-Final'!H$3:H$1977,'5th Cycle APR Raw Data-Final'!$A$3:$A$1977,'SB35 Determination Data'!$K479,'5th Cycle APR Raw Data-Final'!$T$3:$T$1977,"&gt;="&amp;'SB35 Determination Data'!$F479,'5th Cycle APR Raw Data-Final'!$T$3:$T$1977,"&lt;="&amp;G479))</f>
        <v>0</v>
      </c>
      <c r="O479" s="100">
        <f>IF(AN479&lt;1,SUMIFS('5th Cycle APR Raw Data-Final'!I$3:I$1977,'5th Cycle APR Raw Data-Final'!$A$3:$A$1977,'SB35 Determination Data'!$K479,'5th Cycle APR Raw Data-Final'!$T$3:$T$1977,"&gt;="&amp;'SB35 Determination Data'!$F479,'5th Cycle APR Raw Data-Final'!$T$3:$T$1977,"&lt;"&amp;E479),SUMIFS('5th Cycle APR Raw Data-Final'!I$3:I$1977,'5th Cycle APR Raw Data-Final'!$A$3:$A$1977,'SB35 Determination Data'!$K479,'5th Cycle APR Raw Data-Final'!$T$3:$T$1977,"&gt;="&amp;'SB35 Determination Data'!$F479,'5th Cycle APR Raw Data-Final'!$T$3:$T$1977,"&lt;="&amp;G479))</f>
        <v>0</v>
      </c>
      <c r="P479" s="100">
        <f t="shared" si="237"/>
        <v>85</v>
      </c>
      <c r="Q479" s="112">
        <f t="shared" si="238"/>
        <v>0</v>
      </c>
      <c r="R479" s="101">
        <f t="shared" si="239"/>
        <v>43</v>
      </c>
      <c r="S479" s="101">
        <f t="shared" si="240"/>
        <v>0</v>
      </c>
      <c r="T479" s="100">
        <f>VLOOKUP(K479,'5th Cycle APR Raw Data-Final'!$A$3:$P$1977,10,FALSE)</f>
        <v>60</v>
      </c>
      <c r="U479" s="100">
        <f>IF(AN479&lt;1,SUMIFS('5th Cycle APR Raw Data-Final'!K$3:K$1977,'5th Cycle APR Raw Data-Final'!$A$3:$A$1977,'SB35 Determination Data'!$K479,'5th Cycle APR Raw Data-Final'!$T$3:$T$1977,"&gt;="&amp;'SB35 Determination Data'!$F479,'5th Cycle APR Raw Data-Final'!$T$3:$T$1977,"&lt;"&amp;E479),SUMIFS('5th Cycle APR Raw Data-Final'!K$3:K$1977,'5th Cycle APR Raw Data-Final'!$A$3:$A$1977,'SB35 Determination Data'!$K479,'5th Cycle APR Raw Data-Final'!$T$3:$T$1977,"&gt;="&amp;'SB35 Determination Data'!$F479,'5th Cycle APR Raw Data-Final'!$T$3:$T$1977,"&lt;="&amp;G479))</f>
        <v>0</v>
      </c>
      <c r="V479" s="100">
        <f>IF(AN479&lt;1,SUMIFS('5th Cycle APR Raw Data-Final'!L$3:L$1977,'5th Cycle APR Raw Data-Final'!$A$3:$A$1977,'SB35 Determination Data'!$K479,'5th Cycle APR Raw Data-Final'!$T$3:$T$1977,"&gt;="&amp;'SB35 Determination Data'!$F479,'5th Cycle APR Raw Data-Final'!$T$3:$T$1977,"&lt;"&amp;E479),SUMIFS('5th Cycle APR Raw Data-Final'!L$3:L$1977,'5th Cycle APR Raw Data-Final'!$A$3:$A$1977,'SB35 Determination Data'!$K479,'5th Cycle APR Raw Data-Final'!$T$3:$T$1977,"&gt;="&amp;'SB35 Determination Data'!$F479,'5th Cycle APR Raw Data-Final'!$T$3:$T$1977,"&lt;="&amp;G479))</f>
        <v>0</v>
      </c>
      <c r="W479" s="100">
        <f>IF(AN479&lt;1,SUMIFS('5th Cycle APR Raw Data-Final'!M$3:M$1977,'5th Cycle APR Raw Data-Final'!$A$3:$A$1977,'SB35 Determination Data'!$K479,'5th Cycle APR Raw Data-Final'!$T$3:$T$1977,"&gt;="&amp;'SB35 Determination Data'!$F479,'5th Cycle APR Raw Data-Final'!$T$3:$T$1977,"&lt;"&amp;E479),SUMIFS('5th Cycle APR Raw Data-Final'!M$3:M$1977,'5th Cycle APR Raw Data-Final'!$A$3:$A$1977,'SB35 Determination Data'!$K479,'5th Cycle APR Raw Data-Final'!$T$3:$T$1977,"&gt;="&amp;'SB35 Determination Data'!$F479,'5th Cycle APR Raw Data-Final'!$T$3:$T$1977,"&lt;="&amp;G479))</f>
        <v>0</v>
      </c>
      <c r="X479" s="100">
        <f t="shared" si="241"/>
        <v>60</v>
      </c>
      <c r="Y479" s="100">
        <f t="shared" si="242"/>
        <v>0</v>
      </c>
      <c r="Z479" s="100">
        <f t="shared" si="243"/>
        <v>60</v>
      </c>
      <c r="AA479" s="112">
        <f t="shared" si="244"/>
        <v>0</v>
      </c>
      <c r="AB479" s="112">
        <f t="shared" si="245"/>
        <v>0</v>
      </c>
      <c r="AC479" s="100">
        <f>VLOOKUP(K479,'5th Cycle APR Raw Data-Final'!$A$3:$P$1977,14,FALSE)</f>
        <v>62</v>
      </c>
      <c r="AD479" s="100">
        <f>IF(AN479&lt;1,SUMIFS('5th Cycle APR Raw Data-Final'!$O$3:$O$1977,'5th Cycle APR Raw Data-Final'!$A$3:$A$1977,'SB35 Determination Data'!$K479,'5th Cycle APR Raw Data-Final'!$T$3:$T$1977,"&gt;="&amp;'SB35 Determination Data'!$F479,'5th Cycle APR Raw Data-Final'!$T$3:$T$1977,"&lt;"&amp;E479),SUMIFS('5th Cycle APR Raw Data-Final'!$O$3:$O$1977,'5th Cycle APR Raw Data-Final'!$A$3:$A$1977,'SB35 Determination Data'!$K479,'5th Cycle APR Raw Data-Final'!$T$3:$T$1977,"&gt;="&amp;'SB35 Determination Data'!$F479,'5th Cycle APR Raw Data-Final'!$T$3:$T$1977,"&lt;="&amp;G479))</f>
        <v>17</v>
      </c>
      <c r="AE479" s="100">
        <f t="shared" si="246"/>
        <v>45</v>
      </c>
      <c r="AF479" s="112">
        <f t="shared" si="247"/>
        <v>0.27419354838709675</v>
      </c>
      <c r="AG479" s="100">
        <f>VLOOKUP(K479,'5th Cycle APR Raw Data-Final'!$A$3:$P$1977,16,FALSE)</f>
        <v>128</v>
      </c>
      <c r="AH479" s="100">
        <f>IF(AN479&lt;1,SUMIFS('5th Cycle APR Raw Data-Final'!$Q$3:$Q$1977,'5th Cycle APR Raw Data-Final'!$A$3:$A$1977,'SB35 Determination Data'!$K479,'5th Cycle APR Raw Data-Final'!$T$3:$T$1977,"&gt;="&amp;'SB35 Determination Data'!$F479,'5th Cycle APR Raw Data-Final'!$T$3:$T$1977,"&lt;"&amp;E479),SUMIFS('5th Cycle APR Raw Data-Final'!$Q$3:$Q$1977,'5th Cycle APR Raw Data-Final'!$A$3:$A$1977,'SB35 Determination Data'!$K479,'5th Cycle APR Raw Data-Final'!$T$3:$T$1977,"&gt;="&amp;'SB35 Determination Data'!$F479,'5th Cycle APR Raw Data-Final'!$T$3:$T$1977,"&lt;="&amp;G479))</f>
        <v>67</v>
      </c>
      <c r="AI479" s="100">
        <f t="shared" si="248"/>
        <v>61</v>
      </c>
      <c r="AJ479" s="112">
        <f t="shared" si="249"/>
        <v>0.5234375</v>
      </c>
      <c r="AK479" s="100">
        <f>VLOOKUP(K479,'5th Cycle APR Raw Data-Final'!$A$3:$R$1977,18,FALSE)</f>
        <v>335</v>
      </c>
      <c r="AL479" s="100">
        <f>IF(AN479&lt;1,SUMIFS('5th Cycle APR Raw Data-Final'!$S$3:$S$1977,'5th Cycle APR Raw Data-Final'!$A$3:$A$1977,'SB35 Determination Data'!$K479,'5th Cycle APR Raw Data-Final'!$T$3:$T$1977,"&gt;="&amp;'SB35 Determination Data'!$F479,'5th Cycle APR Raw Data-Final'!$T$3:$T$1977,"&lt;"&amp;E479),SUMIFS('5th Cycle APR Raw Data-Final'!$S$3:$S$1977,'5th Cycle APR Raw Data-Final'!$A$3:$A$1977,'SB35 Determination Data'!$K479,'5th Cycle APR Raw Data-Final'!$T$3:$T$1977,"&gt;="&amp;'SB35 Determination Data'!$F479,'5th Cycle APR Raw Data-Final'!$T$3:$T$1977,"&lt;="&amp;G479))</f>
        <v>84</v>
      </c>
      <c r="AM479" s="100">
        <f t="shared" si="250"/>
        <v>251</v>
      </c>
      <c r="AN479" s="114">
        <f t="shared" si="251"/>
        <v>0.5</v>
      </c>
      <c r="AO479" s="2" t="str">
        <f t="shared" si="252"/>
        <v>NO</v>
      </c>
      <c r="AP479" s="2" t="str">
        <f t="shared" si="253"/>
        <v>YES</v>
      </c>
      <c r="AQ479" s="2" t="str">
        <f t="shared" si="254"/>
        <v>NO</v>
      </c>
      <c r="AR479" s="124" t="str">
        <f>VLOOKUP(K479,'2018Submitted'!$A$2:$C$540,3,FALSE)</f>
        <v>Successful</v>
      </c>
      <c r="AS479" s="2" t="str">
        <f t="shared" si="255"/>
        <v>NO</v>
      </c>
      <c r="AT479" s="2" t="str">
        <f t="shared" si="256"/>
        <v>YES</v>
      </c>
    </row>
    <row r="480" spans="1:46" x14ac:dyDescent="0.2">
      <c r="A480" s="2" t="s">
        <v>14</v>
      </c>
      <c r="B480" s="2" t="str">
        <f t="shared" si="229"/>
        <v>SUTTER CREEK</v>
      </c>
      <c r="C480" s="71">
        <f t="shared" si="230"/>
        <v>1</v>
      </c>
      <c r="D480" s="72">
        <f t="shared" si="231"/>
        <v>5</v>
      </c>
      <c r="E480" s="99">
        <f t="shared" si="232"/>
        <v>2017</v>
      </c>
      <c r="F480" s="99">
        <f t="shared" si="233"/>
        <v>2014</v>
      </c>
      <c r="G480" s="99">
        <f t="shared" si="234"/>
        <v>2018</v>
      </c>
      <c r="H480" s="2" t="str">
        <f t="shared" si="235"/>
        <v>06/30/2014</v>
      </c>
      <c r="I480" s="2" t="str">
        <f t="shared" si="236"/>
        <v>06/30/2019</v>
      </c>
      <c r="J480" s="2" t="s">
        <v>13</v>
      </c>
      <c r="K480" s="113" t="s">
        <v>300</v>
      </c>
      <c r="L480" s="100">
        <f>VLOOKUP(K480,'5th Cycle APR Raw Data-Final'!$A$3:$P$1977,6,FALSE)</f>
        <v>2</v>
      </c>
      <c r="M480" s="100">
        <f>IF(AN480&lt;1,SUMIFS('5th Cycle APR Raw Data-Final'!G$3:G$1977,'5th Cycle APR Raw Data-Final'!$A$3:$A$1977,'SB35 Determination Data'!$K480,'5th Cycle APR Raw Data-Final'!$T$3:$T$1977,"&gt;="&amp;'SB35 Determination Data'!$F480,'5th Cycle APR Raw Data-Final'!$T$3:$T$1977,"&lt;"&amp;E480),SUMIFS('5th Cycle APR Raw Data-Final'!G$3:G$1977,'5th Cycle APR Raw Data-Final'!$A$3:$A$1977,'SB35 Determination Data'!$K480,'5th Cycle APR Raw Data-Final'!$T$3:$T$1977,"&gt;="&amp;'SB35 Determination Data'!$F480,'5th Cycle APR Raw Data-Final'!$T$3:$T$1977,"&lt;="&amp;G480))</f>
        <v>0</v>
      </c>
      <c r="N480" s="100">
        <f>IF(AN480&lt;1,SUMIFS('5th Cycle APR Raw Data-Final'!H$3:H$1977,'5th Cycle APR Raw Data-Final'!$A$3:$A$1977,'SB35 Determination Data'!$K480,'5th Cycle APR Raw Data-Final'!$T$3:$T$1977,"&gt;="&amp;'SB35 Determination Data'!$F480,'5th Cycle APR Raw Data-Final'!$T$3:$T$1977,"&lt;"&amp;E480),SUMIFS('5th Cycle APR Raw Data-Final'!H$3:H$1977,'5th Cycle APR Raw Data-Final'!$A$3:$A$1977,'SB35 Determination Data'!$K480,'5th Cycle APR Raw Data-Final'!$T$3:$T$1977,"&gt;="&amp;'SB35 Determination Data'!$F480,'5th Cycle APR Raw Data-Final'!$T$3:$T$1977,"&lt;="&amp;G480))</f>
        <v>0</v>
      </c>
      <c r="O480" s="100">
        <f>IF(AN480&lt;1,SUMIFS('5th Cycle APR Raw Data-Final'!I$3:I$1977,'5th Cycle APR Raw Data-Final'!$A$3:$A$1977,'SB35 Determination Data'!$K480,'5th Cycle APR Raw Data-Final'!$T$3:$T$1977,"&gt;="&amp;'SB35 Determination Data'!$F480,'5th Cycle APR Raw Data-Final'!$T$3:$T$1977,"&lt;"&amp;E480),SUMIFS('5th Cycle APR Raw Data-Final'!I$3:I$1977,'5th Cycle APR Raw Data-Final'!$A$3:$A$1977,'SB35 Determination Data'!$K480,'5th Cycle APR Raw Data-Final'!$T$3:$T$1977,"&gt;="&amp;'SB35 Determination Data'!$F480,'5th Cycle APR Raw Data-Final'!$T$3:$T$1977,"&lt;="&amp;G480))</f>
        <v>0</v>
      </c>
      <c r="P480" s="100">
        <f t="shared" si="237"/>
        <v>2</v>
      </c>
      <c r="Q480" s="112">
        <f t="shared" si="238"/>
        <v>0</v>
      </c>
      <c r="R480" s="101">
        <f t="shared" si="239"/>
        <v>2</v>
      </c>
      <c r="S480" s="101">
        <f t="shared" si="240"/>
        <v>0</v>
      </c>
      <c r="T480" s="100">
        <f>VLOOKUP(K480,'5th Cycle APR Raw Data-Final'!$A$3:$P$1977,10,FALSE)</f>
        <v>2</v>
      </c>
      <c r="U480" s="100">
        <f>IF(AN480&lt;1,SUMIFS('5th Cycle APR Raw Data-Final'!K$3:K$1977,'5th Cycle APR Raw Data-Final'!$A$3:$A$1977,'SB35 Determination Data'!$K480,'5th Cycle APR Raw Data-Final'!$T$3:$T$1977,"&gt;="&amp;'SB35 Determination Data'!$F480,'5th Cycle APR Raw Data-Final'!$T$3:$T$1977,"&lt;"&amp;E480),SUMIFS('5th Cycle APR Raw Data-Final'!K$3:K$1977,'5th Cycle APR Raw Data-Final'!$A$3:$A$1977,'SB35 Determination Data'!$K480,'5th Cycle APR Raw Data-Final'!$T$3:$T$1977,"&gt;="&amp;'SB35 Determination Data'!$F480,'5th Cycle APR Raw Data-Final'!$T$3:$T$1977,"&lt;="&amp;G480))</f>
        <v>0</v>
      </c>
      <c r="V480" s="100">
        <f>IF(AN480&lt;1,SUMIFS('5th Cycle APR Raw Data-Final'!L$3:L$1977,'5th Cycle APR Raw Data-Final'!$A$3:$A$1977,'SB35 Determination Data'!$K480,'5th Cycle APR Raw Data-Final'!$T$3:$T$1977,"&gt;="&amp;'SB35 Determination Data'!$F480,'5th Cycle APR Raw Data-Final'!$T$3:$T$1977,"&lt;"&amp;E480),SUMIFS('5th Cycle APR Raw Data-Final'!L$3:L$1977,'5th Cycle APR Raw Data-Final'!$A$3:$A$1977,'SB35 Determination Data'!$K480,'5th Cycle APR Raw Data-Final'!$T$3:$T$1977,"&gt;="&amp;'SB35 Determination Data'!$F480,'5th Cycle APR Raw Data-Final'!$T$3:$T$1977,"&lt;="&amp;G480))</f>
        <v>0</v>
      </c>
      <c r="W480" s="100">
        <f>IF(AN480&lt;1,SUMIFS('5th Cycle APR Raw Data-Final'!M$3:M$1977,'5th Cycle APR Raw Data-Final'!$A$3:$A$1977,'SB35 Determination Data'!$K480,'5th Cycle APR Raw Data-Final'!$T$3:$T$1977,"&gt;="&amp;'SB35 Determination Data'!$F480,'5th Cycle APR Raw Data-Final'!$T$3:$T$1977,"&lt;"&amp;E480),SUMIFS('5th Cycle APR Raw Data-Final'!M$3:M$1977,'5th Cycle APR Raw Data-Final'!$A$3:$A$1977,'SB35 Determination Data'!$K480,'5th Cycle APR Raw Data-Final'!$T$3:$T$1977,"&gt;="&amp;'SB35 Determination Data'!$F480,'5th Cycle APR Raw Data-Final'!$T$3:$T$1977,"&lt;="&amp;G480))</f>
        <v>0</v>
      </c>
      <c r="X480" s="100">
        <f t="shared" si="241"/>
        <v>2</v>
      </c>
      <c r="Y480" s="100">
        <f t="shared" si="242"/>
        <v>0</v>
      </c>
      <c r="Z480" s="100">
        <f t="shared" si="243"/>
        <v>2</v>
      </c>
      <c r="AA480" s="112">
        <f t="shared" si="244"/>
        <v>0</v>
      </c>
      <c r="AB480" s="112">
        <f t="shared" si="245"/>
        <v>0</v>
      </c>
      <c r="AC480" s="100">
        <f>VLOOKUP(K480,'5th Cycle APR Raw Data-Final'!$A$3:$P$1977,14,FALSE)</f>
        <v>2</v>
      </c>
      <c r="AD480" s="100">
        <f>IF(AN480&lt;1,SUMIFS('5th Cycle APR Raw Data-Final'!$O$3:$O$1977,'5th Cycle APR Raw Data-Final'!$A$3:$A$1977,'SB35 Determination Data'!$K480,'5th Cycle APR Raw Data-Final'!$T$3:$T$1977,"&gt;="&amp;'SB35 Determination Data'!$F480,'5th Cycle APR Raw Data-Final'!$T$3:$T$1977,"&lt;"&amp;E480),SUMIFS('5th Cycle APR Raw Data-Final'!$O$3:$O$1977,'5th Cycle APR Raw Data-Final'!$A$3:$A$1977,'SB35 Determination Data'!$K480,'5th Cycle APR Raw Data-Final'!$T$3:$T$1977,"&gt;="&amp;'SB35 Determination Data'!$F480,'5th Cycle APR Raw Data-Final'!$T$3:$T$1977,"&lt;="&amp;G480))</f>
        <v>20</v>
      </c>
      <c r="AE480" s="100">
        <f t="shared" si="246"/>
        <v>0</v>
      </c>
      <c r="AF480" s="112">
        <f t="shared" si="247"/>
        <v>10</v>
      </c>
      <c r="AG480" s="100">
        <f>VLOOKUP(K480,'5th Cycle APR Raw Data-Final'!$A$3:$P$1977,16,FALSE)</f>
        <v>4</v>
      </c>
      <c r="AH480" s="100">
        <f>IF(AN480&lt;1,SUMIFS('5th Cycle APR Raw Data-Final'!$Q$3:$Q$1977,'5th Cycle APR Raw Data-Final'!$A$3:$A$1977,'SB35 Determination Data'!$K480,'5th Cycle APR Raw Data-Final'!$T$3:$T$1977,"&gt;="&amp;'SB35 Determination Data'!$F480,'5th Cycle APR Raw Data-Final'!$T$3:$T$1977,"&lt;"&amp;E480),SUMIFS('5th Cycle APR Raw Data-Final'!$Q$3:$Q$1977,'5th Cycle APR Raw Data-Final'!$A$3:$A$1977,'SB35 Determination Data'!$K480,'5th Cycle APR Raw Data-Final'!$T$3:$T$1977,"&gt;="&amp;'SB35 Determination Data'!$F480,'5th Cycle APR Raw Data-Final'!$T$3:$T$1977,"&lt;="&amp;G480))</f>
        <v>12</v>
      </c>
      <c r="AI480" s="100">
        <f t="shared" si="248"/>
        <v>0</v>
      </c>
      <c r="AJ480" s="112">
        <f t="shared" si="249"/>
        <v>3</v>
      </c>
      <c r="AK480" s="100">
        <f>VLOOKUP(K480,'5th Cycle APR Raw Data-Final'!$A$3:$R$1977,18,FALSE)</f>
        <v>10</v>
      </c>
      <c r="AL480" s="100">
        <f>IF(AN480&lt;1,SUMIFS('5th Cycle APR Raw Data-Final'!$S$3:$S$1977,'5th Cycle APR Raw Data-Final'!$A$3:$A$1977,'SB35 Determination Data'!$K480,'5th Cycle APR Raw Data-Final'!$T$3:$T$1977,"&gt;="&amp;'SB35 Determination Data'!$F480,'5th Cycle APR Raw Data-Final'!$T$3:$T$1977,"&lt;"&amp;E480),SUMIFS('5th Cycle APR Raw Data-Final'!$S$3:$S$1977,'5th Cycle APR Raw Data-Final'!$A$3:$A$1977,'SB35 Determination Data'!$K480,'5th Cycle APR Raw Data-Final'!$T$3:$T$1977,"&gt;="&amp;'SB35 Determination Data'!$F480,'5th Cycle APR Raw Data-Final'!$T$3:$T$1977,"&lt;="&amp;G480))</f>
        <v>32</v>
      </c>
      <c r="AM480" s="100">
        <f t="shared" si="250"/>
        <v>4</v>
      </c>
      <c r="AN480" s="114">
        <f t="shared" si="251"/>
        <v>1</v>
      </c>
      <c r="AO480" s="2" t="str">
        <f t="shared" si="252"/>
        <v>YES</v>
      </c>
      <c r="AP480" s="2" t="str">
        <f t="shared" si="253"/>
        <v>NO</v>
      </c>
      <c r="AQ480" s="2" t="str">
        <f t="shared" si="254"/>
        <v>NO</v>
      </c>
      <c r="AR480" s="124" t="str">
        <f>VLOOKUP(K480,'2018Submitted'!$A$2:$C$540,3,FALSE)</f>
        <v>No 2018 Annual Progress Report</v>
      </c>
      <c r="AS480" s="2" t="str">
        <f t="shared" si="255"/>
        <v>NO</v>
      </c>
      <c r="AT480" s="2" t="str">
        <f t="shared" si="256"/>
        <v>YES</v>
      </c>
    </row>
    <row r="481" spans="1:46" x14ac:dyDescent="0.2">
      <c r="A481" s="2" t="s">
        <v>25</v>
      </c>
      <c r="B481" s="2" t="str">
        <f t="shared" si="229"/>
        <v>TAFT</v>
      </c>
      <c r="C481" s="71">
        <f t="shared" si="230"/>
        <v>0.375</v>
      </c>
      <c r="D481" s="72">
        <f t="shared" si="231"/>
        <v>8</v>
      </c>
      <c r="E481" s="99">
        <f t="shared" si="232"/>
        <v>2020</v>
      </c>
      <c r="F481" s="99">
        <f t="shared" si="233"/>
        <v>2016</v>
      </c>
      <c r="G481" s="99" t="str">
        <f t="shared" si="234"/>
        <v>2023</v>
      </c>
      <c r="H481" s="2" t="str">
        <f t="shared" si="235"/>
        <v>12/31/2015</v>
      </c>
      <c r="I481" s="2" t="str">
        <f t="shared" si="236"/>
        <v>12/31/2023</v>
      </c>
      <c r="J481" s="2" t="s">
        <v>26</v>
      </c>
      <c r="K481" s="113" t="s">
        <v>301</v>
      </c>
      <c r="L481" s="100">
        <f>VLOOKUP(K481,'5th Cycle APR Raw Data-Final'!$A$3:$P$1977,6,FALSE)</f>
        <v>52</v>
      </c>
      <c r="M481" s="100">
        <f>IF(AN481&lt;1,SUMIFS('5th Cycle APR Raw Data-Final'!G$3:G$1977,'5th Cycle APR Raw Data-Final'!$A$3:$A$1977,'SB35 Determination Data'!$K481,'5th Cycle APR Raw Data-Final'!$T$3:$T$1977,"&gt;="&amp;'SB35 Determination Data'!$F481,'5th Cycle APR Raw Data-Final'!$T$3:$T$1977,"&lt;"&amp;E481),SUMIFS('5th Cycle APR Raw Data-Final'!G$3:G$1977,'5th Cycle APR Raw Data-Final'!$A$3:$A$1977,'SB35 Determination Data'!$K481,'5th Cycle APR Raw Data-Final'!$T$3:$T$1977,"&gt;="&amp;'SB35 Determination Data'!$F481,'5th Cycle APR Raw Data-Final'!$T$3:$T$1977,"&lt;="&amp;G481))</f>
        <v>0</v>
      </c>
      <c r="N481" s="100">
        <f>IF(AN481&lt;1,SUMIFS('5th Cycle APR Raw Data-Final'!H$3:H$1977,'5th Cycle APR Raw Data-Final'!$A$3:$A$1977,'SB35 Determination Data'!$K481,'5th Cycle APR Raw Data-Final'!$T$3:$T$1977,"&gt;="&amp;'SB35 Determination Data'!$F481,'5th Cycle APR Raw Data-Final'!$T$3:$T$1977,"&lt;"&amp;E481),SUMIFS('5th Cycle APR Raw Data-Final'!H$3:H$1977,'5th Cycle APR Raw Data-Final'!$A$3:$A$1977,'SB35 Determination Data'!$K481,'5th Cycle APR Raw Data-Final'!$T$3:$T$1977,"&gt;="&amp;'SB35 Determination Data'!$F481,'5th Cycle APR Raw Data-Final'!$T$3:$T$1977,"&lt;="&amp;G481))</f>
        <v>0</v>
      </c>
      <c r="O481" s="100">
        <f>IF(AN481&lt;1,SUMIFS('5th Cycle APR Raw Data-Final'!I$3:I$1977,'5th Cycle APR Raw Data-Final'!$A$3:$A$1977,'SB35 Determination Data'!$K481,'5th Cycle APR Raw Data-Final'!$T$3:$T$1977,"&gt;="&amp;'SB35 Determination Data'!$F481,'5th Cycle APR Raw Data-Final'!$T$3:$T$1977,"&lt;"&amp;E481),SUMIFS('5th Cycle APR Raw Data-Final'!I$3:I$1977,'5th Cycle APR Raw Data-Final'!$A$3:$A$1977,'SB35 Determination Data'!$K481,'5th Cycle APR Raw Data-Final'!$T$3:$T$1977,"&gt;="&amp;'SB35 Determination Data'!$F481,'5th Cycle APR Raw Data-Final'!$T$3:$T$1977,"&lt;="&amp;G481))</f>
        <v>0</v>
      </c>
      <c r="P481" s="100">
        <f t="shared" si="237"/>
        <v>52</v>
      </c>
      <c r="Q481" s="112">
        <f t="shared" si="238"/>
        <v>0</v>
      </c>
      <c r="R481" s="101">
        <f t="shared" si="239"/>
        <v>20</v>
      </c>
      <c r="S481" s="101">
        <f t="shared" si="240"/>
        <v>0</v>
      </c>
      <c r="T481" s="100">
        <f>VLOOKUP(K481,'5th Cycle APR Raw Data-Final'!$A$3:$P$1977,10,FALSE)</f>
        <v>26</v>
      </c>
      <c r="U481" s="100">
        <f>IF(AN481&lt;1,SUMIFS('5th Cycle APR Raw Data-Final'!K$3:K$1977,'5th Cycle APR Raw Data-Final'!$A$3:$A$1977,'SB35 Determination Data'!$K481,'5th Cycle APR Raw Data-Final'!$T$3:$T$1977,"&gt;="&amp;'SB35 Determination Data'!$F481,'5th Cycle APR Raw Data-Final'!$T$3:$T$1977,"&lt;"&amp;E481),SUMIFS('5th Cycle APR Raw Data-Final'!K$3:K$1977,'5th Cycle APR Raw Data-Final'!$A$3:$A$1977,'SB35 Determination Data'!$K481,'5th Cycle APR Raw Data-Final'!$T$3:$T$1977,"&gt;="&amp;'SB35 Determination Data'!$F481,'5th Cycle APR Raw Data-Final'!$T$3:$T$1977,"&lt;="&amp;G481))</f>
        <v>0</v>
      </c>
      <c r="V481" s="100">
        <f>IF(AN481&lt;1,SUMIFS('5th Cycle APR Raw Data-Final'!L$3:L$1977,'5th Cycle APR Raw Data-Final'!$A$3:$A$1977,'SB35 Determination Data'!$K481,'5th Cycle APR Raw Data-Final'!$T$3:$T$1977,"&gt;="&amp;'SB35 Determination Data'!$F481,'5th Cycle APR Raw Data-Final'!$T$3:$T$1977,"&lt;"&amp;E481),SUMIFS('5th Cycle APR Raw Data-Final'!L$3:L$1977,'5th Cycle APR Raw Data-Final'!$A$3:$A$1977,'SB35 Determination Data'!$K481,'5th Cycle APR Raw Data-Final'!$T$3:$T$1977,"&gt;="&amp;'SB35 Determination Data'!$F481,'5th Cycle APR Raw Data-Final'!$T$3:$T$1977,"&lt;="&amp;G481))</f>
        <v>0</v>
      </c>
      <c r="W481" s="100">
        <f>IF(AN481&lt;1,SUMIFS('5th Cycle APR Raw Data-Final'!M$3:M$1977,'5th Cycle APR Raw Data-Final'!$A$3:$A$1977,'SB35 Determination Data'!$K481,'5th Cycle APR Raw Data-Final'!$T$3:$T$1977,"&gt;="&amp;'SB35 Determination Data'!$F481,'5th Cycle APR Raw Data-Final'!$T$3:$T$1977,"&lt;"&amp;E481),SUMIFS('5th Cycle APR Raw Data-Final'!M$3:M$1977,'5th Cycle APR Raw Data-Final'!$A$3:$A$1977,'SB35 Determination Data'!$K481,'5th Cycle APR Raw Data-Final'!$T$3:$T$1977,"&gt;="&amp;'SB35 Determination Data'!$F481,'5th Cycle APR Raw Data-Final'!$T$3:$T$1977,"&lt;="&amp;G481))</f>
        <v>0</v>
      </c>
      <c r="X481" s="100">
        <f t="shared" si="241"/>
        <v>26</v>
      </c>
      <c r="Y481" s="100">
        <f t="shared" si="242"/>
        <v>0</v>
      </c>
      <c r="Z481" s="100">
        <f t="shared" si="243"/>
        <v>26</v>
      </c>
      <c r="AA481" s="112">
        <f t="shared" si="244"/>
        <v>0</v>
      </c>
      <c r="AB481" s="112">
        <f t="shared" si="245"/>
        <v>0</v>
      </c>
      <c r="AC481" s="100">
        <f>VLOOKUP(K481,'5th Cycle APR Raw Data-Final'!$A$3:$P$1977,14,FALSE)</f>
        <v>30</v>
      </c>
      <c r="AD481" s="100">
        <f>IF(AN481&lt;1,SUMIFS('5th Cycle APR Raw Data-Final'!$O$3:$O$1977,'5th Cycle APR Raw Data-Final'!$A$3:$A$1977,'SB35 Determination Data'!$K481,'5th Cycle APR Raw Data-Final'!$T$3:$T$1977,"&gt;="&amp;'SB35 Determination Data'!$F481,'5th Cycle APR Raw Data-Final'!$T$3:$T$1977,"&lt;"&amp;E481),SUMIFS('5th Cycle APR Raw Data-Final'!$O$3:$O$1977,'5th Cycle APR Raw Data-Final'!$A$3:$A$1977,'SB35 Determination Data'!$K481,'5th Cycle APR Raw Data-Final'!$T$3:$T$1977,"&gt;="&amp;'SB35 Determination Data'!$F481,'5th Cycle APR Raw Data-Final'!$T$3:$T$1977,"&lt;="&amp;G481))</f>
        <v>5</v>
      </c>
      <c r="AE481" s="100">
        <f t="shared" si="246"/>
        <v>25</v>
      </c>
      <c r="AF481" s="112">
        <f t="shared" si="247"/>
        <v>0.16666666666666666</v>
      </c>
      <c r="AG481" s="100">
        <f>VLOOKUP(K481,'5th Cycle APR Raw Data-Final'!$A$3:$P$1977,16,FALSE)</f>
        <v>146</v>
      </c>
      <c r="AH481" s="100">
        <f>IF(AN481&lt;1,SUMIFS('5th Cycle APR Raw Data-Final'!$Q$3:$Q$1977,'5th Cycle APR Raw Data-Final'!$A$3:$A$1977,'SB35 Determination Data'!$K481,'5th Cycle APR Raw Data-Final'!$T$3:$T$1977,"&gt;="&amp;'SB35 Determination Data'!$F481,'5th Cycle APR Raw Data-Final'!$T$3:$T$1977,"&lt;"&amp;E481),SUMIFS('5th Cycle APR Raw Data-Final'!$Q$3:$Q$1977,'5th Cycle APR Raw Data-Final'!$A$3:$A$1977,'SB35 Determination Data'!$K481,'5th Cycle APR Raw Data-Final'!$T$3:$T$1977,"&gt;="&amp;'SB35 Determination Data'!$F481,'5th Cycle APR Raw Data-Final'!$T$3:$T$1977,"&lt;="&amp;G481))</f>
        <v>38</v>
      </c>
      <c r="AI481" s="100">
        <f t="shared" si="248"/>
        <v>108</v>
      </c>
      <c r="AJ481" s="112">
        <f t="shared" si="249"/>
        <v>0.26027397260273971</v>
      </c>
      <c r="AK481" s="100">
        <f>VLOOKUP(K481,'5th Cycle APR Raw Data-Final'!$A$3:$R$1977,18,FALSE)</f>
        <v>254</v>
      </c>
      <c r="AL481" s="100">
        <f>IF(AN481&lt;1,SUMIFS('5th Cycle APR Raw Data-Final'!$S$3:$S$1977,'5th Cycle APR Raw Data-Final'!$A$3:$A$1977,'SB35 Determination Data'!$K481,'5th Cycle APR Raw Data-Final'!$T$3:$T$1977,"&gt;="&amp;'SB35 Determination Data'!$F481,'5th Cycle APR Raw Data-Final'!$T$3:$T$1977,"&lt;"&amp;E481),SUMIFS('5th Cycle APR Raw Data-Final'!$S$3:$S$1977,'5th Cycle APR Raw Data-Final'!$A$3:$A$1977,'SB35 Determination Data'!$K481,'5th Cycle APR Raw Data-Final'!$T$3:$T$1977,"&gt;="&amp;'SB35 Determination Data'!$F481,'5th Cycle APR Raw Data-Final'!$T$3:$T$1977,"&lt;="&amp;G481))</f>
        <v>43</v>
      </c>
      <c r="AM481" s="100">
        <f t="shared" si="250"/>
        <v>211</v>
      </c>
      <c r="AN481" s="114">
        <f t="shared" si="251"/>
        <v>0.375</v>
      </c>
      <c r="AO481" s="2" t="str">
        <f t="shared" si="252"/>
        <v>YES</v>
      </c>
      <c r="AP481" s="2" t="str">
        <f t="shared" si="253"/>
        <v>NO</v>
      </c>
      <c r="AQ481" s="2" t="str">
        <f t="shared" si="254"/>
        <v>NO</v>
      </c>
      <c r="AR481" s="124" t="str">
        <f>VLOOKUP(K481,'2018Submitted'!$A$2:$C$540,3,FALSE)</f>
        <v>Successful</v>
      </c>
      <c r="AS481" s="2" t="str">
        <f t="shared" si="255"/>
        <v>NO</v>
      </c>
      <c r="AT481" s="2" t="str">
        <f t="shared" si="256"/>
        <v>NO</v>
      </c>
    </row>
    <row r="482" spans="1:46" x14ac:dyDescent="0.2">
      <c r="A482" s="2" t="s">
        <v>25</v>
      </c>
      <c r="B482" s="2" t="str">
        <f t="shared" si="229"/>
        <v>TEHACHAPI</v>
      </c>
      <c r="C482" s="71">
        <f t="shared" si="230"/>
        <v>0.375</v>
      </c>
      <c r="D482" s="72">
        <f t="shared" si="231"/>
        <v>8</v>
      </c>
      <c r="E482" s="99">
        <f t="shared" si="232"/>
        <v>2020</v>
      </c>
      <c r="F482" s="99">
        <f t="shared" si="233"/>
        <v>2016</v>
      </c>
      <c r="G482" s="99" t="str">
        <f t="shared" si="234"/>
        <v>2023</v>
      </c>
      <c r="H482" s="2" t="str">
        <f t="shared" si="235"/>
        <v>12/31/2015</v>
      </c>
      <c r="I482" s="2" t="str">
        <f t="shared" si="236"/>
        <v>12/31/2023</v>
      </c>
      <c r="J482" s="2" t="s">
        <v>26</v>
      </c>
      <c r="K482" s="113" t="s">
        <v>1497</v>
      </c>
      <c r="L482" s="100">
        <f>VLOOKUP(K482,'5th Cycle APR Raw Data-Final'!$A$3:$P$1977,6,FALSE)</f>
        <v>127</v>
      </c>
      <c r="M482" s="100">
        <f>IF(AN482&lt;1,SUMIFS('5th Cycle APR Raw Data-Final'!G$3:G$1977,'5th Cycle APR Raw Data-Final'!$A$3:$A$1977,'SB35 Determination Data'!$K482,'5th Cycle APR Raw Data-Final'!$T$3:$T$1977,"&gt;="&amp;'SB35 Determination Data'!$F482,'5th Cycle APR Raw Data-Final'!$T$3:$T$1977,"&lt;"&amp;E482),SUMIFS('5th Cycle APR Raw Data-Final'!G$3:G$1977,'5th Cycle APR Raw Data-Final'!$A$3:$A$1977,'SB35 Determination Data'!$K482,'5th Cycle APR Raw Data-Final'!$T$3:$T$1977,"&gt;="&amp;'SB35 Determination Data'!$F482,'5th Cycle APR Raw Data-Final'!$T$3:$T$1977,"&lt;="&amp;G482))</f>
        <v>0</v>
      </c>
      <c r="N482" s="100">
        <f>IF(AN482&lt;1,SUMIFS('5th Cycle APR Raw Data-Final'!H$3:H$1977,'5th Cycle APR Raw Data-Final'!$A$3:$A$1977,'SB35 Determination Data'!$K482,'5th Cycle APR Raw Data-Final'!$T$3:$T$1977,"&gt;="&amp;'SB35 Determination Data'!$F482,'5th Cycle APR Raw Data-Final'!$T$3:$T$1977,"&lt;"&amp;E482),SUMIFS('5th Cycle APR Raw Data-Final'!H$3:H$1977,'5th Cycle APR Raw Data-Final'!$A$3:$A$1977,'SB35 Determination Data'!$K482,'5th Cycle APR Raw Data-Final'!$T$3:$T$1977,"&gt;="&amp;'SB35 Determination Data'!$F482,'5th Cycle APR Raw Data-Final'!$T$3:$T$1977,"&lt;="&amp;G482))</f>
        <v>0</v>
      </c>
      <c r="O482" s="100">
        <f>IF(AN482&lt;1,SUMIFS('5th Cycle APR Raw Data-Final'!I$3:I$1977,'5th Cycle APR Raw Data-Final'!$A$3:$A$1977,'SB35 Determination Data'!$K482,'5th Cycle APR Raw Data-Final'!$T$3:$T$1977,"&gt;="&amp;'SB35 Determination Data'!$F482,'5th Cycle APR Raw Data-Final'!$T$3:$T$1977,"&lt;"&amp;E482),SUMIFS('5th Cycle APR Raw Data-Final'!I$3:I$1977,'5th Cycle APR Raw Data-Final'!$A$3:$A$1977,'SB35 Determination Data'!$K482,'5th Cycle APR Raw Data-Final'!$T$3:$T$1977,"&gt;="&amp;'SB35 Determination Data'!$F482,'5th Cycle APR Raw Data-Final'!$T$3:$T$1977,"&lt;="&amp;G482))</f>
        <v>0</v>
      </c>
      <c r="P482" s="100">
        <f t="shared" si="237"/>
        <v>127</v>
      </c>
      <c r="Q482" s="112">
        <f t="shared" si="238"/>
        <v>0</v>
      </c>
      <c r="R482" s="101">
        <f t="shared" si="239"/>
        <v>48</v>
      </c>
      <c r="S482" s="101">
        <f t="shared" si="240"/>
        <v>0</v>
      </c>
      <c r="T482" s="100">
        <f>VLOOKUP(K482,'5th Cycle APR Raw Data-Final'!$A$3:$P$1977,10,FALSE)</f>
        <v>64</v>
      </c>
      <c r="U482" s="100">
        <f>IF(AN482&lt;1,SUMIFS('5th Cycle APR Raw Data-Final'!K$3:K$1977,'5th Cycle APR Raw Data-Final'!$A$3:$A$1977,'SB35 Determination Data'!$K482,'5th Cycle APR Raw Data-Final'!$T$3:$T$1977,"&gt;="&amp;'SB35 Determination Data'!$F482,'5th Cycle APR Raw Data-Final'!$T$3:$T$1977,"&lt;"&amp;E482),SUMIFS('5th Cycle APR Raw Data-Final'!K$3:K$1977,'5th Cycle APR Raw Data-Final'!$A$3:$A$1977,'SB35 Determination Data'!$K482,'5th Cycle APR Raw Data-Final'!$T$3:$T$1977,"&gt;="&amp;'SB35 Determination Data'!$F482,'5th Cycle APR Raw Data-Final'!$T$3:$T$1977,"&lt;="&amp;G482))</f>
        <v>0</v>
      </c>
      <c r="V482" s="100">
        <f>IF(AN482&lt;1,SUMIFS('5th Cycle APR Raw Data-Final'!L$3:L$1977,'5th Cycle APR Raw Data-Final'!$A$3:$A$1977,'SB35 Determination Data'!$K482,'5th Cycle APR Raw Data-Final'!$T$3:$T$1977,"&gt;="&amp;'SB35 Determination Data'!$F482,'5th Cycle APR Raw Data-Final'!$T$3:$T$1977,"&lt;"&amp;E482),SUMIFS('5th Cycle APR Raw Data-Final'!L$3:L$1977,'5th Cycle APR Raw Data-Final'!$A$3:$A$1977,'SB35 Determination Data'!$K482,'5th Cycle APR Raw Data-Final'!$T$3:$T$1977,"&gt;="&amp;'SB35 Determination Data'!$F482,'5th Cycle APR Raw Data-Final'!$T$3:$T$1977,"&lt;="&amp;G482))</f>
        <v>0</v>
      </c>
      <c r="W482" s="100">
        <f>IF(AN482&lt;1,SUMIFS('5th Cycle APR Raw Data-Final'!M$3:M$1977,'5th Cycle APR Raw Data-Final'!$A$3:$A$1977,'SB35 Determination Data'!$K482,'5th Cycle APR Raw Data-Final'!$T$3:$T$1977,"&gt;="&amp;'SB35 Determination Data'!$F482,'5th Cycle APR Raw Data-Final'!$T$3:$T$1977,"&lt;"&amp;E482),SUMIFS('5th Cycle APR Raw Data-Final'!M$3:M$1977,'5th Cycle APR Raw Data-Final'!$A$3:$A$1977,'SB35 Determination Data'!$K482,'5th Cycle APR Raw Data-Final'!$T$3:$T$1977,"&gt;="&amp;'SB35 Determination Data'!$F482,'5th Cycle APR Raw Data-Final'!$T$3:$T$1977,"&lt;="&amp;G482))</f>
        <v>0</v>
      </c>
      <c r="X482" s="100">
        <f t="shared" si="241"/>
        <v>64</v>
      </c>
      <c r="Y482" s="100">
        <f t="shared" si="242"/>
        <v>0</v>
      </c>
      <c r="Z482" s="100">
        <f t="shared" si="243"/>
        <v>64</v>
      </c>
      <c r="AA482" s="112">
        <f t="shared" si="244"/>
        <v>0</v>
      </c>
      <c r="AB482" s="112">
        <f t="shared" si="245"/>
        <v>0</v>
      </c>
      <c r="AC482" s="100">
        <f>VLOOKUP(K482,'5th Cycle APR Raw Data-Final'!$A$3:$P$1977,14,FALSE)</f>
        <v>88</v>
      </c>
      <c r="AD482" s="100">
        <f>IF(AN482&lt;1,SUMIFS('5th Cycle APR Raw Data-Final'!$O$3:$O$1977,'5th Cycle APR Raw Data-Final'!$A$3:$A$1977,'SB35 Determination Data'!$K482,'5th Cycle APR Raw Data-Final'!$T$3:$T$1977,"&gt;="&amp;'SB35 Determination Data'!$F482,'5th Cycle APR Raw Data-Final'!$T$3:$T$1977,"&lt;"&amp;E482),SUMIFS('5th Cycle APR Raw Data-Final'!$O$3:$O$1977,'5th Cycle APR Raw Data-Final'!$A$3:$A$1977,'SB35 Determination Data'!$K482,'5th Cycle APR Raw Data-Final'!$T$3:$T$1977,"&gt;="&amp;'SB35 Determination Data'!$F482,'5th Cycle APR Raw Data-Final'!$T$3:$T$1977,"&lt;="&amp;G482))</f>
        <v>0</v>
      </c>
      <c r="AE482" s="100">
        <f t="shared" si="246"/>
        <v>88</v>
      </c>
      <c r="AF482" s="112">
        <f t="shared" si="247"/>
        <v>0</v>
      </c>
      <c r="AG482" s="100">
        <f>VLOOKUP(K482,'5th Cycle APR Raw Data-Final'!$A$3:$P$1977,16,FALSE)</f>
        <v>216</v>
      </c>
      <c r="AH482" s="100">
        <f>IF(AN482&lt;1,SUMIFS('5th Cycle APR Raw Data-Final'!$Q$3:$Q$1977,'5th Cycle APR Raw Data-Final'!$A$3:$A$1977,'SB35 Determination Data'!$K482,'5th Cycle APR Raw Data-Final'!$T$3:$T$1977,"&gt;="&amp;'SB35 Determination Data'!$F482,'5th Cycle APR Raw Data-Final'!$T$3:$T$1977,"&lt;"&amp;E482),SUMIFS('5th Cycle APR Raw Data-Final'!$Q$3:$Q$1977,'5th Cycle APR Raw Data-Final'!$A$3:$A$1977,'SB35 Determination Data'!$K482,'5th Cycle APR Raw Data-Final'!$T$3:$T$1977,"&gt;="&amp;'SB35 Determination Data'!$F482,'5th Cycle APR Raw Data-Final'!$T$3:$T$1977,"&lt;="&amp;G482))</f>
        <v>21</v>
      </c>
      <c r="AI482" s="100">
        <f t="shared" si="248"/>
        <v>195</v>
      </c>
      <c r="AJ482" s="112">
        <f t="shared" si="249"/>
        <v>9.7222222222222224E-2</v>
      </c>
      <c r="AK482" s="100">
        <f>VLOOKUP(K482,'5th Cycle APR Raw Data-Final'!$A$3:$R$1977,18,FALSE)</f>
        <v>495</v>
      </c>
      <c r="AL482" s="100">
        <f>IF(AN482&lt;1,SUMIFS('5th Cycle APR Raw Data-Final'!$S$3:$S$1977,'5th Cycle APR Raw Data-Final'!$A$3:$A$1977,'SB35 Determination Data'!$K482,'5th Cycle APR Raw Data-Final'!$T$3:$T$1977,"&gt;="&amp;'SB35 Determination Data'!$F482,'5th Cycle APR Raw Data-Final'!$T$3:$T$1977,"&lt;"&amp;E482),SUMIFS('5th Cycle APR Raw Data-Final'!$S$3:$S$1977,'5th Cycle APR Raw Data-Final'!$A$3:$A$1977,'SB35 Determination Data'!$K482,'5th Cycle APR Raw Data-Final'!$T$3:$T$1977,"&gt;="&amp;'SB35 Determination Data'!$F482,'5th Cycle APR Raw Data-Final'!$T$3:$T$1977,"&lt;="&amp;G482))</f>
        <v>21</v>
      </c>
      <c r="AM482" s="100">
        <f t="shared" si="250"/>
        <v>474</v>
      </c>
      <c r="AN482" s="114">
        <f t="shared" si="251"/>
        <v>0.375</v>
      </c>
      <c r="AO482" s="2" t="str">
        <f t="shared" si="252"/>
        <v>YES</v>
      </c>
      <c r="AP482" s="2" t="str">
        <f t="shared" si="253"/>
        <v>NO</v>
      </c>
      <c r="AQ482" s="2" t="str">
        <f t="shared" si="254"/>
        <v>NO</v>
      </c>
      <c r="AR482" s="124" t="str">
        <f>VLOOKUP(K482,'2018Submitted'!$A$2:$C$540,3,FALSE)</f>
        <v>Successful</v>
      </c>
      <c r="AS482" s="2" t="str">
        <f t="shared" si="255"/>
        <v>NO</v>
      </c>
      <c r="AT482" s="2" t="str">
        <f t="shared" si="256"/>
        <v>NO</v>
      </c>
    </row>
    <row r="483" spans="1:46" x14ac:dyDescent="0.2">
      <c r="A483" s="2" t="s">
        <v>90</v>
      </c>
      <c r="B483" s="2" t="str">
        <f t="shared" si="229"/>
        <v>TEHAMA</v>
      </c>
      <c r="C483" s="71">
        <f t="shared" si="230"/>
        <v>1</v>
      </c>
      <c r="D483" s="72">
        <f t="shared" si="231"/>
        <v>5</v>
      </c>
      <c r="E483" s="99">
        <f t="shared" si="232"/>
        <v>2017</v>
      </c>
      <c r="F483" s="99">
        <f t="shared" si="233"/>
        <v>2014</v>
      </c>
      <c r="G483" s="99">
        <f t="shared" si="234"/>
        <v>2018</v>
      </c>
      <c r="H483" s="2" t="str">
        <f t="shared" si="235"/>
        <v>06/30/2014</v>
      </c>
      <c r="I483" s="2" t="str">
        <f t="shared" si="236"/>
        <v>06/30/2019</v>
      </c>
      <c r="J483" s="2" t="s">
        <v>13</v>
      </c>
      <c r="K483" s="113" t="s">
        <v>90</v>
      </c>
      <c r="L483" s="100">
        <f>VLOOKUP(K483,'5th Cycle APR Raw Data-Final'!$A$3:$P$1977,6,FALSE)</f>
        <v>2</v>
      </c>
      <c r="M483" s="100">
        <f>IF(AN483&lt;1,SUMIFS('5th Cycle APR Raw Data-Final'!G$3:G$1977,'5th Cycle APR Raw Data-Final'!$A$3:$A$1977,'SB35 Determination Data'!$K483,'5th Cycle APR Raw Data-Final'!$T$3:$T$1977,"&gt;="&amp;'SB35 Determination Data'!$F483,'5th Cycle APR Raw Data-Final'!$T$3:$T$1977,"&lt;"&amp;E483),SUMIFS('5th Cycle APR Raw Data-Final'!G$3:G$1977,'5th Cycle APR Raw Data-Final'!$A$3:$A$1977,'SB35 Determination Data'!$K483,'5th Cycle APR Raw Data-Final'!$T$3:$T$1977,"&gt;="&amp;'SB35 Determination Data'!$F483,'5th Cycle APR Raw Data-Final'!$T$3:$T$1977,"&lt;="&amp;G483))</f>
        <v>0</v>
      </c>
      <c r="N483" s="100">
        <f>IF(AN483&lt;1,SUMIFS('5th Cycle APR Raw Data-Final'!H$3:H$1977,'5th Cycle APR Raw Data-Final'!$A$3:$A$1977,'SB35 Determination Data'!$K483,'5th Cycle APR Raw Data-Final'!$T$3:$T$1977,"&gt;="&amp;'SB35 Determination Data'!$F483,'5th Cycle APR Raw Data-Final'!$T$3:$T$1977,"&lt;"&amp;E483),SUMIFS('5th Cycle APR Raw Data-Final'!H$3:H$1977,'5th Cycle APR Raw Data-Final'!$A$3:$A$1977,'SB35 Determination Data'!$K483,'5th Cycle APR Raw Data-Final'!$T$3:$T$1977,"&gt;="&amp;'SB35 Determination Data'!$F483,'5th Cycle APR Raw Data-Final'!$T$3:$T$1977,"&lt;="&amp;G483))</f>
        <v>0</v>
      </c>
      <c r="O483" s="100">
        <f>IF(AN483&lt;1,SUMIFS('5th Cycle APR Raw Data-Final'!I$3:I$1977,'5th Cycle APR Raw Data-Final'!$A$3:$A$1977,'SB35 Determination Data'!$K483,'5th Cycle APR Raw Data-Final'!$T$3:$T$1977,"&gt;="&amp;'SB35 Determination Data'!$F483,'5th Cycle APR Raw Data-Final'!$T$3:$T$1977,"&lt;"&amp;E483),SUMIFS('5th Cycle APR Raw Data-Final'!I$3:I$1977,'5th Cycle APR Raw Data-Final'!$A$3:$A$1977,'SB35 Determination Data'!$K483,'5th Cycle APR Raw Data-Final'!$T$3:$T$1977,"&gt;="&amp;'SB35 Determination Data'!$F483,'5th Cycle APR Raw Data-Final'!$T$3:$T$1977,"&lt;="&amp;G483))</f>
        <v>0</v>
      </c>
      <c r="P483" s="100">
        <f t="shared" si="237"/>
        <v>2</v>
      </c>
      <c r="Q483" s="112">
        <f t="shared" si="238"/>
        <v>0</v>
      </c>
      <c r="R483" s="101">
        <f t="shared" si="239"/>
        <v>2</v>
      </c>
      <c r="S483" s="101">
        <f t="shared" si="240"/>
        <v>0</v>
      </c>
      <c r="T483" s="100">
        <f>VLOOKUP(K483,'5th Cycle APR Raw Data-Final'!$A$3:$P$1977,10,FALSE)</f>
        <v>2</v>
      </c>
      <c r="U483" s="100">
        <f>IF(AN483&lt;1,SUMIFS('5th Cycle APR Raw Data-Final'!K$3:K$1977,'5th Cycle APR Raw Data-Final'!$A$3:$A$1977,'SB35 Determination Data'!$K483,'5th Cycle APR Raw Data-Final'!$T$3:$T$1977,"&gt;="&amp;'SB35 Determination Data'!$F483,'5th Cycle APR Raw Data-Final'!$T$3:$T$1977,"&lt;"&amp;E483),SUMIFS('5th Cycle APR Raw Data-Final'!K$3:K$1977,'5th Cycle APR Raw Data-Final'!$A$3:$A$1977,'SB35 Determination Data'!$K483,'5th Cycle APR Raw Data-Final'!$T$3:$T$1977,"&gt;="&amp;'SB35 Determination Data'!$F483,'5th Cycle APR Raw Data-Final'!$T$3:$T$1977,"&lt;="&amp;G483))</f>
        <v>0</v>
      </c>
      <c r="V483" s="100">
        <f>IF(AN483&lt;1,SUMIFS('5th Cycle APR Raw Data-Final'!L$3:L$1977,'5th Cycle APR Raw Data-Final'!$A$3:$A$1977,'SB35 Determination Data'!$K483,'5th Cycle APR Raw Data-Final'!$T$3:$T$1977,"&gt;="&amp;'SB35 Determination Data'!$F483,'5th Cycle APR Raw Data-Final'!$T$3:$T$1977,"&lt;"&amp;E483),SUMIFS('5th Cycle APR Raw Data-Final'!L$3:L$1977,'5th Cycle APR Raw Data-Final'!$A$3:$A$1977,'SB35 Determination Data'!$K483,'5th Cycle APR Raw Data-Final'!$T$3:$T$1977,"&gt;="&amp;'SB35 Determination Data'!$F483,'5th Cycle APR Raw Data-Final'!$T$3:$T$1977,"&lt;="&amp;G483))</f>
        <v>0</v>
      </c>
      <c r="W483" s="100">
        <f>IF(AN483&lt;1,SUMIFS('5th Cycle APR Raw Data-Final'!M$3:M$1977,'5th Cycle APR Raw Data-Final'!$A$3:$A$1977,'SB35 Determination Data'!$K483,'5th Cycle APR Raw Data-Final'!$T$3:$T$1977,"&gt;="&amp;'SB35 Determination Data'!$F483,'5th Cycle APR Raw Data-Final'!$T$3:$T$1977,"&lt;"&amp;E483),SUMIFS('5th Cycle APR Raw Data-Final'!M$3:M$1977,'5th Cycle APR Raw Data-Final'!$A$3:$A$1977,'SB35 Determination Data'!$K483,'5th Cycle APR Raw Data-Final'!$T$3:$T$1977,"&gt;="&amp;'SB35 Determination Data'!$F483,'5th Cycle APR Raw Data-Final'!$T$3:$T$1977,"&lt;="&amp;G483))</f>
        <v>0</v>
      </c>
      <c r="X483" s="100">
        <f t="shared" si="241"/>
        <v>2</v>
      </c>
      <c r="Y483" s="100">
        <f t="shared" si="242"/>
        <v>0</v>
      </c>
      <c r="Z483" s="100">
        <f t="shared" si="243"/>
        <v>2</v>
      </c>
      <c r="AA483" s="112">
        <f t="shared" si="244"/>
        <v>0</v>
      </c>
      <c r="AB483" s="112">
        <f t="shared" si="245"/>
        <v>0</v>
      </c>
      <c r="AC483" s="100">
        <f>VLOOKUP(K483,'5th Cycle APR Raw Data-Final'!$A$3:$P$1977,14,FALSE)</f>
        <v>2</v>
      </c>
      <c r="AD483" s="100">
        <f>IF(AN483&lt;1,SUMIFS('5th Cycle APR Raw Data-Final'!$O$3:$O$1977,'5th Cycle APR Raw Data-Final'!$A$3:$A$1977,'SB35 Determination Data'!$K483,'5th Cycle APR Raw Data-Final'!$T$3:$T$1977,"&gt;="&amp;'SB35 Determination Data'!$F483,'5th Cycle APR Raw Data-Final'!$T$3:$T$1977,"&lt;"&amp;E483),SUMIFS('5th Cycle APR Raw Data-Final'!$O$3:$O$1977,'5th Cycle APR Raw Data-Final'!$A$3:$A$1977,'SB35 Determination Data'!$K483,'5th Cycle APR Raw Data-Final'!$T$3:$T$1977,"&gt;="&amp;'SB35 Determination Data'!$F483,'5th Cycle APR Raw Data-Final'!$T$3:$T$1977,"&lt;="&amp;G483))</f>
        <v>0</v>
      </c>
      <c r="AE483" s="100">
        <f t="shared" si="246"/>
        <v>2</v>
      </c>
      <c r="AF483" s="112">
        <f t="shared" si="247"/>
        <v>0</v>
      </c>
      <c r="AG483" s="100">
        <f>VLOOKUP(K483,'5th Cycle APR Raw Data-Final'!$A$3:$P$1977,16,FALSE)</f>
        <v>4</v>
      </c>
      <c r="AH483" s="100">
        <f>IF(AN483&lt;1,SUMIFS('5th Cycle APR Raw Data-Final'!$Q$3:$Q$1977,'5th Cycle APR Raw Data-Final'!$A$3:$A$1977,'SB35 Determination Data'!$K483,'5th Cycle APR Raw Data-Final'!$T$3:$T$1977,"&gt;="&amp;'SB35 Determination Data'!$F483,'5th Cycle APR Raw Data-Final'!$T$3:$T$1977,"&lt;"&amp;E483),SUMIFS('5th Cycle APR Raw Data-Final'!$Q$3:$Q$1977,'5th Cycle APR Raw Data-Final'!$A$3:$A$1977,'SB35 Determination Data'!$K483,'5th Cycle APR Raw Data-Final'!$T$3:$T$1977,"&gt;="&amp;'SB35 Determination Data'!$F483,'5th Cycle APR Raw Data-Final'!$T$3:$T$1977,"&lt;="&amp;G483))</f>
        <v>0</v>
      </c>
      <c r="AI483" s="100">
        <f t="shared" si="248"/>
        <v>4</v>
      </c>
      <c r="AJ483" s="112">
        <f t="shared" si="249"/>
        <v>0</v>
      </c>
      <c r="AK483" s="100">
        <f>VLOOKUP(K483,'5th Cycle APR Raw Data-Final'!$A$3:$R$1977,18,FALSE)</f>
        <v>10</v>
      </c>
      <c r="AL483" s="100">
        <f>IF(AN483&lt;1,SUMIFS('5th Cycle APR Raw Data-Final'!$S$3:$S$1977,'5th Cycle APR Raw Data-Final'!$A$3:$A$1977,'SB35 Determination Data'!$K483,'5th Cycle APR Raw Data-Final'!$T$3:$T$1977,"&gt;="&amp;'SB35 Determination Data'!$F483,'5th Cycle APR Raw Data-Final'!$T$3:$T$1977,"&lt;"&amp;E483),SUMIFS('5th Cycle APR Raw Data-Final'!$S$3:$S$1977,'5th Cycle APR Raw Data-Final'!$A$3:$A$1977,'SB35 Determination Data'!$K483,'5th Cycle APR Raw Data-Final'!$T$3:$T$1977,"&gt;="&amp;'SB35 Determination Data'!$F483,'5th Cycle APR Raw Data-Final'!$T$3:$T$1977,"&lt;="&amp;G483))</f>
        <v>0</v>
      </c>
      <c r="AM483" s="100">
        <f t="shared" si="250"/>
        <v>10</v>
      </c>
      <c r="AN483" s="114">
        <f t="shared" si="251"/>
        <v>1</v>
      </c>
      <c r="AO483" s="2" t="str">
        <f t="shared" si="252"/>
        <v>YES</v>
      </c>
      <c r="AP483" s="2" t="str">
        <f t="shared" si="253"/>
        <v>NO</v>
      </c>
      <c r="AQ483" s="2" t="str">
        <f t="shared" si="254"/>
        <v>NO</v>
      </c>
      <c r="AR483" s="124" t="str">
        <f>VLOOKUP(K483,'2018Submitted'!$A$2:$C$540,3,FALSE)</f>
        <v>Successful</v>
      </c>
      <c r="AS483" s="2" t="str">
        <f t="shared" si="255"/>
        <v>NO</v>
      </c>
      <c r="AT483" s="2" t="str">
        <f t="shared" si="256"/>
        <v>NO</v>
      </c>
    </row>
    <row r="484" spans="1:46" s="103" customFormat="1" x14ac:dyDescent="0.2">
      <c r="A484" s="2" t="s">
        <v>90</v>
      </c>
      <c r="B484" s="2" t="str">
        <f t="shared" si="229"/>
        <v>TEHAMA COUNTY</v>
      </c>
      <c r="C484" s="71">
        <f t="shared" si="230"/>
        <v>1</v>
      </c>
      <c r="D484" s="72">
        <f t="shared" si="231"/>
        <v>5</v>
      </c>
      <c r="E484" s="99">
        <f t="shared" si="232"/>
        <v>2017</v>
      </c>
      <c r="F484" s="99">
        <f t="shared" si="233"/>
        <v>2014</v>
      </c>
      <c r="G484" s="99">
        <f t="shared" si="234"/>
        <v>2018</v>
      </c>
      <c r="H484" s="2" t="str">
        <f t="shared" si="235"/>
        <v>06/30/2014</v>
      </c>
      <c r="I484" s="2" t="str">
        <f t="shared" si="236"/>
        <v>06/30/2019</v>
      </c>
      <c r="J484" s="2" t="s">
        <v>13</v>
      </c>
      <c r="K484" s="113" t="s">
        <v>302</v>
      </c>
      <c r="L484" s="100">
        <f>VLOOKUP(K484,'5th Cycle APR Raw Data-Final'!$A$3:$P$1977,6,FALSE)</f>
        <v>112</v>
      </c>
      <c r="M484" s="100">
        <f>IF(AN484&lt;1,SUMIFS('5th Cycle APR Raw Data-Final'!G$3:G$1977,'5th Cycle APR Raw Data-Final'!$A$3:$A$1977,'SB35 Determination Data'!$K484,'5th Cycle APR Raw Data-Final'!$T$3:$T$1977,"&gt;="&amp;'SB35 Determination Data'!$F484,'5th Cycle APR Raw Data-Final'!$T$3:$T$1977,"&lt;"&amp;E484),SUMIFS('5th Cycle APR Raw Data-Final'!G$3:G$1977,'5th Cycle APR Raw Data-Final'!$A$3:$A$1977,'SB35 Determination Data'!$K484,'5th Cycle APR Raw Data-Final'!$T$3:$T$1977,"&gt;="&amp;'SB35 Determination Data'!$F484,'5th Cycle APR Raw Data-Final'!$T$3:$T$1977,"&lt;="&amp;G484))</f>
        <v>16</v>
      </c>
      <c r="N484" s="100">
        <f>IF(AN484&lt;1,SUMIFS('5th Cycle APR Raw Data-Final'!H$3:H$1977,'5th Cycle APR Raw Data-Final'!$A$3:$A$1977,'SB35 Determination Data'!$K484,'5th Cycle APR Raw Data-Final'!$T$3:$T$1977,"&gt;="&amp;'SB35 Determination Data'!$F484,'5th Cycle APR Raw Data-Final'!$T$3:$T$1977,"&lt;"&amp;E484),SUMIFS('5th Cycle APR Raw Data-Final'!H$3:H$1977,'5th Cycle APR Raw Data-Final'!$A$3:$A$1977,'SB35 Determination Data'!$K484,'5th Cycle APR Raw Data-Final'!$T$3:$T$1977,"&gt;="&amp;'SB35 Determination Data'!$F484,'5th Cycle APR Raw Data-Final'!$T$3:$T$1977,"&lt;="&amp;G484))</f>
        <v>0</v>
      </c>
      <c r="O484" s="100">
        <f>IF(AN484&lt;1,SUMIFS('5th Cycle APR Raw Data-Final'!I$3:I$1977,'5th Cycle APR Raw Data-Final'!$A$3:$A$1977,'SB35 Determination Data'!$K484,'5th Cycle APR Raw Data-Final'!$T$3:$T$1977,"&gt;="&amp;'SB35 Determination Data'!$F484,'5th Cycle APR Raw Data-Final'!$T$3:$T$1977,"&lt;"&amp;E484),SUMIFS('5th Cycle APR Raw Data-Final'!I$3:I$1977,'5th Cycle APR Raw Data-Final'!$A$3:$A$1977,'SB35 Determination Data'!$K484,'5th Cycle APR Raw Data-Final'!$T$3:$T$1977,"&gt;="&amp;'SB35 Determination Data'!$F484,'5th Cycle APR Raw Data-Final'!$T$3:$T$1977,"&lt;="&amp;G484))</f>
        <v>16</v>
      </c>
      <c r="P484" s="100">
        <f t="shared" si="237"/>
        <v>96</v>
      </c>
      <c r="Q484" s="112">
        <f t="shared" si="238"/>
        <v>0.14285714285714285</v>
      </c>
      <c r="R484" s="101">
        <f t="shared" si="239"/>
        <v>112</v>
      </c>
      <c r="S484" s="101">
        <f t="shared" si="240"/>
        <v>0</v>
      </c>
      <c r="T484" s="100">
        <f>VLOOKUP(K484,'5th Cycle APR Raw Data-Final'!$A$3:$P$1977,10,FALSE)</f>
        <v>76</v>
      </c>
      <c r="U484" s="100">
        <f>IF(AN484&lt;1,SUMIFS('5th Cycle APR Raw Data-Final'!K$3:K$1977,'5th Cycle APR Raw Data-Final'!$A$3:$A$1977,'SB35 Determination Data'!$K484,'5th Cycle APR Raw Data-Final'!$T$3:$T$1977,"&gt;="&amp;'SB35 Determination Data'!$F484,'5th Cycle APR Raw Data-Final'!$T$3:$T$1977,"&lt;"&amp;E484),SUMIFS('5th Cycle APR Raw Data-Final'!K$3:K$1977,'5th Cycle APR Raw Data-Final'!$A$3:$A$1977,'SB35 Determination Data'!$K484,'5th Cycle APR Raw Data-Final'!$T$3:$T$1977,"&gt;="&amp;'SB35 Determination Data'!$F484,'5th Cycle APR Raw Data-Final'!$T$3:$T$1977,"&lt;="&amp;G484))</f>
        <v>70</v>
      </c>
      <c r="V484" s="100">
        <f>IF(AN484&lt;1,SUMIFS('5th Cycle APR Raw Data-Final'!L$3:L$1977,'5th Cycle APR Raw Data-Final'!$A$3:$A$1977,'SB35 Determination Data'!$K484,'5th Cycle APR Raw Data-Final'!$T$3:$T$1977,"&gt;="&amp;'SB35 Determination Data'!$F484,'5th Cycle APR Raw Data-Final'!$T$3:$T$1977,"&lt;"&amp;E484),SUMIFS('5th Cycle APR Raw Data-Final'!L$3:L$1977,'5th Cycle APR Raw Data-Final'!$A$3:$A$1977,'SB35 Determination Data'!$K484,'5th Cycle APR Raw Data-Final'!$T$3:$T$1977,"&gt;="&amp;'SB35 Determination Data'!$F484,'5th Cycle APR Raw Data-Final'!$T$3:$T$1977,"&lt;="&amp;G484))</f>
        <v>23</v>
      </c>
      <c r="W484" s="100">
        <f>IF(AN484&lt;1,SUMIFS('5th Cycle APR Raw Data-Final'!M$3:M$1977,'5th Cycle APR Raw Data-Final'!$A$3:$A$1977,'SB35 Determination Data'!$K484,'5th Cycle APR Raw Data-Final'!$T$3:$T$1977,"&gt;="&amp;'SB35 Determination Data'!$F484,'5th Cycle APR Raw Data-Final'!$T$3:$T$1977,"&lt;"&amp;E484),SUMIFS('5th Cycle APR Raw Data-Final'!M$3:M$1977,'5th Cycle APR Raw Data-Final'!$A$3:$A$1977,'SB35 Determination Data'!$K484,'5th Cycle APR Raw Data-Final'!$T$3:$T$1977,"&gt;="&amp;'SB35 Determination Data'!$F484,'5th Cycle APR Raw Data-Final'!$T$3:$T$1977,"&lt;="&amp;G484))</f>
        <v>47</v>
      </c>
      <c r="X484" s="100">
        <f t="shared" si="241"/>
        <v>6</v>
      </c>
      <c r="Y484" s="100">
        <f t="shared" si="242"/>
        <v>70</v>
      </c>
      <c r="Z484" s="100">
        <f t="shared" si="243"/>
        <v>6</v>
      </c>
      <c r="AA484" s="112">
        <f t="shared" si="244"/>
        <v>0.92105263157894735</v>
      </c>
      <c r="AB484" s="112">
        <f t="shared" si="245"/>
        <v>0.92105263157894735</v>
      </c>
      <c r="AC484" s="100">
        <f>VLOOKUP(K484,'5th Cycle APR Raw Data-Final'!$A$3:$P$1977,14,FALSE)</f>
        <v>89</v>
      </c>
      <c r="AD484" s="100">
        <f>IF(AN484&lt;1,SUMIFS('5th Cycle APR Raw Data-Final'!$O$3:$O$1977,'5th Cycle APR Raw Data-Final'!$A$3:$A$1977,'SB35 Determination Data'!$K484,'5th Cycle APR Raw Data-Final'!$T$3:$T$1977,"&gt;="&amp;'SB35 Determination Data'!$F484,'5th Cycle APR Raw Data-Final'!$T$3:$T$1977,"&lt;"&amp;E484),SUMIFS('5th Cycle APR Raw Data-Final'!$O$3:$O$1977,'5th Cycle APR Raw Data-Final'!$A$3:$A$1977,'SB35 Determination Data'!$K484,'5th Cycle APR Raw Data-Final'!$T$3:$T$1977,"&gt;="&amp;'SB35 Determination Data'!$F484,'5th Cycle APR Raw Data-Final'!$T$3:$T$1977,"&lt;="&amp;G484))</f>
        <v>69</v>
      </c>
      <c r="AE484" s="100">
        <f t="shared" si="246"/>
        <v>20</v>
      </c>
      <c r="AF484" s="112">
        <f t="shared" si="247"/>
        <v>0.7752808988764045</v>
      </c>
      <c r="AG484" s="100">
        <f>VLOOKUP(K484,'5th Cycle APR Raw Data-Final'!$A$3:$P$1977,16,FALSE)</f>
        <v>209</v>
      </c>
      <c r="AH484" s="100">
        <f>IF(AN484&lt;1,SUMIFS('5th Cycle APR Raw Data-Final'!$Q$3:$Q$1977,'5th Cycle APR Raw Data-Final'!$A$3:$A$1977,'SB35 Determination Data'!$K484,'5th Cycle APR Raw Data-Final'!$T$3:$T$1977,"&gt;="&amp;'SB35 Determination Data'!$F484,'5th Cycle APR Raw Data-Final'!$T$3:$T$1977,"&lt;"&amp;E484),SUMIFS('5th Cycle APR Raw Data-Final'!$Q$3:$Q$1977,'5th Cycle APR Raw Data-Final'!$A$3:$A$1977,'SB35 Determination Data'!$K484,'5th Cycle APR Raw Data-Final'!$T$3:$T$1977,"&gt;="&amp;'SB35 Determination Data'!$F484,'5th Cycle APR Raw Data-Final'!$T$3:$T$1977,"&lt;="&amp;G484))</f>
        <v>52</v>
      </c>
      <c r="AI484" s="100">
        <f t="shared" si="248"/>
        <v>157</v>
      </c>
      <c r="AJ484" s="112">
        <f t="shared" si="249"/>
        <v>0.24880382775119617</v>
      </c>
      <c r="AK484" s="100">
        <f>VLOOKUP(K484,'5th Cycle APR Raw Data-Final'!$A$3:$R$1977,18,FALSE)</f>
        <v>486</v>
      </c>
      <c r="AL484" s="100">
        <f>IF(AN484&lt;1,SUMIFS('5th Cycle APR Raw Data-Final'!$S$3:$S$1977,'5th Cycle APR Raw Data-Final'!$A$3:$A$1977,'SB35 Determination Data'!$K484,'5th Cycle APR Raw Data-Final'!$T$3:$T$1977,"&gt;="&amp;'SB35 Determination Data'!$F484,'5th Cycle APR Raw Data-Final'!$T$3:$T$1977,"&lt;"&amp;E484),SUMIFS('5th Cycle APR Raw Data-Final'!$S$3:$S$1977,'5th Cycle APR Raw Data-Final'!$A$3:$A$1977,'SB35 Determination Data'!$K484,'5th Cycle APR Raw Data-Final'!$T$3:$T$1977,"&gt;="&amp;'SB35 Determination Data'!$F484,'5th Cycle APR Raw Data-Final'!$T$3:$T$1977,"&lt;="&amp;G484))</f>
        <v>207</v>
      </c>
      <c r="AM484" s="100">
        <f t="shared" si="250"/>
        <v>279</v>
      </c>
      <c r="AN484" s="114">
        <f t="shared" si="251"/>
        <v>1</v>
      </c>
      <c r="AO484" s="2" t="str">
        <f t="shared" si="252"/>
        <v>YES</v>
      </c>
      <c r="AP484" s="2" t="str">
        <f t="shared" si="253"/>
        <v>NO</v>
      </c>
      <c r="AQ484" s="2" t="str">
        <f t="shared" si="254"/>
        <v>NO</v>
      </c>
      <c r="AR484" s="124" t="str">
        <f>VLOOKUP(K484,'2018Submitted'!$A$2:$C$540,3,FALSE)</f>
        <v>Successful</v>
      </c>
      <c r="AS484" s="2" t="str">
        <f t="shared" si="255"/>
        <v>NO</v>
      </c>
      <c r="AT484" s="2" t="str">
        <f t="shared" si="256"/>
        <v>NO</v>
      </c>
    </row>
    <row r="485" spans="1:46" x14ac:dyDescent="0.2">
      <c r="A485" s="11" t="s">
        <v>35</v>
      </c>
      <c r="B485" s="2" t="str">
        <f t="shared" si="229"/>
        <v>TEMECULA</v>
      </c>
      <c r="C485" s="115">
        <f t="shared" si="230"/>
        <v>0.625</v>
      </c>
      <c r="D485" s="116">
        <f t="shared" si="231"/>
        <v>8</v>
      </c>
      <c r="E485" s="117">
        <f t="shared" si="232"/>
        <v>2018</v>
      </c>
      <c r="F485" s="99">
        <f t="shared" si="233"/>
        <v>2014</v>
      </c>
      <c r="G485" s="99" t="str">
        <f t="shared" si="234"/>
        <v>2021</v>
      </c>
      <c r="H485" s="11" t="str">
        <f t="shared" si="235"/>
        <v>10/15/2013</v>
      </c>
      <c r="I485" s="11" t="str">
        <f t="shared" si="236"/>
        <v>10/15/2021</v>
      </c>
      <c r="J485" s="11" t="s">
        <v>3</v>
      </c>
      <c r="K485" s="113" t="s">
        <v>303</v>
      </c>
      <c r="L485" s="100">
        <f>VLOOKUP(K485,'5th Cycle APR Raw Data-Final'!$A$3:$P$1977,6,FALSE)</f>
        <v>375</v>
      </c>
      <c r="M485" s="100">
        <f>IF(AN485&lt;1,SUMIFS('5th Cycle APR Raw Data-Final'!G$3:G$1977,'5th Cycle APR Raw Data-Final'!$A$3:$A$1977,'SB35 Determination Data'!$K485,'5th Cycle APR Raw Data-Final'!$T$3:$T$1977,"&gt;="&amp;'SB35 Determination Data'!$F485,'5th Cycle APR Raw Data-Final'!$T$3:$T$1977,"&lt;"&amp;E485),SUMIFS('5th Cycle APR Raw Data-Final'!G$3:G$1977,'5th Cycle APR Raw Data-Final'!$A$3:$A$1977,'SB35 Determination Data'!$K485,'5th Cycle APR Raw Data-Final'!$T$3:$T$1977,"&gt;="&amp;'SB35 Determination Data'!$F485,'5th Cycle APR Raw Data-Final'!$T$3:$T$1977,"&lt;="&amp;G485))</f>
        <v>15</v>
      </c>
      <c r="N485" s="100">
        <f>IF(AN485&lt;1,SUMIFS('5th Cycle APR Raw Data-Final'!H$3:H$1977,'5th Cycle APR Raw Data-Final'!$A$3:$A$1977,'SB35 Determination Data'!$K485,'5th Cycle APR Raw Data-Final'!$T$3:$T$1977,"&gt;="&amp;'SB35 Determination Data'!$F485,'5th Cycle APR Raw Data-Final'!$T$3:$T$1977,"&lt;"&amp;E485),SUMIFS('5th Cycle APR Raw Data-Final'!H$3:H$1977,'5th Cycle APR Raw Data-Final'!$A$3:$A$1977,'SB35 Determination Data'!$K485,'5th Cycle APR Raw Data-Final'!$T$3:$T$1977,"&gt;="&amp;'SB35 Determination Data'!$F485,'5th Cycle APR Raw Data-Final'!$T$3:$T$1977,"&lt;="&amp;G485))</f>
        <v>15</v>
      </c>
      <c r="O485" s="100">
        <f>IF(AN485&lt;1,SUMIFS('5th Cycle APR Raw Data-Final'!I$3:I$1977,'5th Cycle APR Raw Data-Final'!$A$3:$A$1977,'SB35 Determination Data'!$K485,'5th Cycle APR Raw Data-Final'!$T$3:$T$1977,"&gt;="&amp;'SB35 Determination Data'!$F485,'5th Cycle APR Raw Data-Final'!$T$3:$T$1977,"&lt;"&amp;E485),SUMIFS('5th Cycle APR Raw Data-Final'!I$3:I$1977,'5th Cycle APR Raw Data-Final'!$A$3:$A$1977,'SB35 Determination Data'!$K485,'5th Cycle APR Raw Data-Final'!$T$3:$T$1977,"&gt;="&amp;'SB35 Determination Data'!$F485,'5th Cycle APR Raw Data-Final'!$T$3:$T$1977,"&lt;="&amp;G485))</f>
        <v>0</v>
      </c>
      <c r="P485" s="100">
        <f t="shared" si="237"/>
        <v>360</v>
      </c>
      <c r="Q485" s="112">
        <f t="shared" si="238"/>
        <v>0.04</v>
      </c>
      <c r="R485" s="101">
        <f t="shared" si="239"/>
        <v>188</v>
      </c>
      <c r="S485" s="101">
        <f t="shared" si="240"/>
        <v>0</v>
      </c>
      <c r="T485" s="100">
        <f>VLOOKUP(K485,'5th Cycle APR Raw Data-Final'!$A$3:$P$1977,10,FALSE)</f>
        <v>251</v>
      </c>
      <c r="U485" s="100">
        <f>IF(AN485&lt;1,SUMIFS('5th Cycle APR Raw Data-Final'!K$3:K$1977,'5th Cycle APR Raw Data-Final'!$A$3:$A$1977,'SB35 Determination Data'!$K485,'5th Cycle APR Raw Data-Final'!$T$3:$T$1977,"&gt;="&amp;'SB35 Determination Data'!$F485,'5th Cycle APR Raw Data-Final'!$T$3:$T$1977,"&lt;"&amp;E485),SUMIFS('5th Cycle APR Raw Data-Final'!K$3:K$1977,'5th Cycle APR Raw Data-Final'!$A$3:$A$1977,'SB35 Determination Data'!$K485,'5th Cycle APR Raw Data-Final'!$T$3:$T$1977,"&gt;="&amp;'SB35 Determination Data'!$F485,'5th Cycle APR Raw Data-Final'!$T$3:$T$1977,"&lt;="&amp;G485))</f>
        <v>0</v>
      </c>
      <c r="V485" s="100">
        <f>IF(AN485&lt;1,SUMIFS('5th Cycle APR Raw Data-Final'!L$3:L$1977,'5th Cycle APR Raw Data-Final'!$A$3:$A$1977,'SB35 Determination Data'!$K485,'5th Cycle APR Raw Data-Final'!$T$3:$T$1977,"&gt;="&amp;'SB35 Determination Data'!$F485,'5th Cycle APR Raw Data-Final'!$T$3:$T$1977,"&lt;"&amp;E485),SUMIFS('5th Cycle APR Raw Data-Final'!L$3:L$1977,'5th Cycle APR Raw Data-Final'!$A$3:$A$1977,'SB35 Determination Data'!$K485,'5th Cycle APR Raw Data-Final'!$T$3:$T$1977,"&gt;="&amp;'SB35 Determination Data'!$F485,'5th Cycle APR Raw Data-Final'!$T$3:$T$1977,"&lt;="&amp;G485))</f>
        <v>0</v>
      </c>
      <c r="W485" s="100">
        <f>IF(AN485&lt;1,SUMIFS('5th Cycle APR Raw Data-Final'!M$3:M$1977,'5th Cycle APR Raw Data-Final'!$A$3:$A$1977,'SB35 Determination Data'!$K485,'5th Cycle APR Raw Data-Final'!$T$3:$T$1977,"&gt;="&amp;'SB35 Determination Data'!$F485,'5th Cycle APR Raw Data-Final'!$T$3:$T$1977,"&lt;"&amp;E485),SUMIFS('5th Cycle APR Raw Data-Final'!M$3:M$1977,'5th Cycle APR Raw Data-Final'!$A$3:$A$1977,'SB35 Determination Data'!$K485,'5th Cycle APR Raw Data-Final'!$T$3:$T$1977,"&gt;="&amp;'SB35 Determination Data'!$F485,'5th Cycle APR Raw Data-Final'!$T$3:$T$1977,"&lt;="&amp;G485))</f>
        <v>0</v>
      </c>
      <c r="X485" s="100">
        <f t="shared" si="241"/>
        <v>251</v>
      </c>
      <c r="Y485" s="100">
        <f t="shared" si="242"/>
        <v>0</v>
      </c>
      <c r="Z485" s="100">
        <f t="shared" si="243"/>
        <v>251</v>
      </c>
      <c r="AA485" s="112">
        <f t="shared" si="244"/>
        <v>0</v>
      </c>
      <c r="AB485" s="112">
        <f t="shared" si="245"/>
        <v>0</v>
      </c>
      <c r="AC485" s="100">
        <f>VLOOKUP(K485,'5th Cycle APR Raw Data-Final'!$A$3:$P$1977,14,FALSE)</f>
        <v>271</v>
      </c>
      <c r="AD485" s="100">
        <f>IF(AN485&lt;1,SUMIFS('5th Cycle APR Raw Data-Final'!$O$3:$O$1977,'5th Cycle APR Raw Data-Final'!$A$3:$A$1977,'SB35 Determination Data'!$K485,'5th Cycle APR Raw Data-Final'!$T$3:$T$1977,"&gt;="&amp;'SB35 Determination Data'!$F485,'5th Cycle APR Raw Data-Final'!$T$3:$T$1977,"&lt;"&amp;E485),SUMIFS('5th Cycle APR Raw Data-Final'!$O$3:$O$1977,'5th Cycle APR Raw Data-Final'!$A$3:$A$1977,'SB35 Determination Data'!$K485,'5th Cycle APR Raw Data-Final'!$T$3:$T$1977,"&gt;="&amp;'SB35 Determination Data'!$F485,'5th Cycle APR Raw Data-Final'!$T$3:$T$1977,"&lt;="&amp;G485))</f>
        <v>15</v>
      </c>
      <c r="AE485" s="100">
        <f t="shared" si="246"/>
        <v>256</v>
      </c>
      <c r="AF485" s="112">
        <f t="shared" si="247"/>
        <v>5.5350553505535055E-2</v>
      </c>
      <c r="AG485" s="100">
        <f>VLOOKUP(K485,'5th Cycle APR Raw Data-Final'!$A$3:$P$1977,16,FALSE)</f>
        <v>596</v>
      </c>
      <c r="AH485" s="100">
        <f>IF(AN485&lt;1,SUMIFS('5th Cycle APR Raw Data-Final'!$Q$3:$Q$1977,'5th Cycle APR Raw Data-Final'!$A$3:$A$1977,'SB35 Determination Data'!$K485,'5th Cycle APR Raw Data-Final'!$T$3:$T$1977,"&gt;="&amp;'SB35 Determination Data'!$F485,'5th Cycle APR Raw Data-Final'!$T$3:$T$1977,"&lt;"&amp;E485),SUMIFS('5th Cycle APR Raw Data-Final'!$Q$3:$Q$1977,'5th Cycle APR Raw Data-Final'!$A$3:$A$1977,'SB35 Determination Data'!$K485,'5th Cycle APR Raw Data-Final'!$T$3:$T$1977,"&gt;="&amp;'SB35 Determination Data'!$F485,'5th Cycle APR Raw Data-Final'!$T$3:$T$1977,"&lt;="&amp;G485))</f>
        <v>989</v>
      </c>
      <c r="AI485" s="100">
        <f t="shared" si="248"/>
        <v>0</v>
      </c>
      <c r="AJ485" s="112">
        <f t="shared" si="249"/>
        <v>1.6593959731543624</v>
      </c>
      <c r="AK485" s="100">
        <f>VLOOKUP(K485,'5th Cycle APR Raw Data-Final'!$A$3:$R$1977,18,FALSE)</f>
        <v>1493</v>
      </c>
      <c r="AL485" s="100">
        <f>IF(AN485&lt;1,SUMIFS('5th Cycle APR Raw Data-Final'!$S$3:$S$1977,'5th Cycle APR Raw Data-Final'!$A$3:$A$1977,'SB35 Determination Data'!$K485,'5th Cycle APR Raw Data-Final'!$T$3:$T$1977,"&gt;="&amp;'SB35 Determination Data'!$F485,'5th Cycle APR Raw Data-Final'!$T$3:$T$1977,"&lt;"&amp;E485),SUMIFS('5th Cycle APR Raw Data-Final'!$S$3:$S$1977,'5th Cycle APR Raw Data-Final'!$A$3:$A$1977,'SB35 Determination Data'!$K485,'5th Cycle APR Raw Data-Final'!$T$3:$T$1977,"&gt;="&amp;'SB35 Determination Data'!$F485,'5th Cycle APR Raw Data-Final'!$T$3:$T$1977,"&lt;="&amp;G485))</f>
        <v>1019</v>
      </c>
      <c r="AM485" s="100">
        <f t="shared" si="250"/>
        <v>867</v>
      </c>
      <c r="AN485" s="114">
        <f t="shared" si="251"/>
        <v>0.5</v>
      </c>
      <c r="AO485" s="2" t="str">
        <f t="shared" si="252"/>
        <v>NO</v>
      </c>
      <c r="AP485" s="2" t="str">
        <f t="shared" si="253"/>
        <v>YES</v>
      </c>
      <c r="AQ485" s="2" t="str">
        <f t="shared" si="254"/>
        <v>NO</v>
      </c>
      <c r="AR485" s="124" t="str">
        <f>VLOOKUP(K485,'2018Submitted'!$A$2:$C$540,3,FALSE)</f>
        <v>Successful</v>
      </c>
      <c r="AS485" s="2" t="str">
        <f t="shared" si="255"/>
        <v>NO</v>
      </c>
      <c r="AT485" s="2" t="str">
        <f t="shared" si="256"/>
        <v>YES</v>
      </c>
    </row>
    <row r="486" spans="1:46" x14ac:dyDescent="0.2">
      <c r="A486" s="2" t="s">
        <v>5</v>
      </c>
      <c r="B486" s="2" t="str">
        <f t="shared" si="229"/>
        <v>TEMPLE CITY</v>
      </c>
      <c r="C486" s="71">
        <f t="shared" si="230"/>
        <v>0.625</v>
      </c>
      <c r="D486" s="72">
        <f t="shared" si="231"/>
        <v>8</v>
      </c>
      <c r="E486" s="99">
        <f t="shared" si="232"/>
        <v>2018</v>
      </c>
      <c r="F486" s="99">
        <f t="shared" si="233"/>
        <v>2014</v>
      </c>
      <c r="G486" s="99" t="str">
        <f t="shared" si="234"/>
        <v>2021</v>
      </c>
      <c r="H486" s="2" t="str">
        <f t="shared" si="235"/>
        <v>10/15/2013</v>
      </c>
      <c r="I486" s="2" t="str">
        <f t="shared" si="236"/>
        <v>10/15/2021</v>
      </c>
      <c r="J486" s="2" t="s">
        <v>3</v>
      </c>
      <c r="K486" s="113" t="s">
        <v>1126</v>
      </c>
      <c r="L486" s="100">
        <f>VLOOKUP(K486,'5th Cycle APR Raw Data-Final'!$A$3:$P$1977,6,FALSE)</f>
        <v>159</v>
      </c>
      <c r="M486" s="100">
        <f>IF(AN486&lt;1,SUMIFS('5th Cycle APR Raw Data-Final'!G$3:G$1977,'5th Cycle APR Raw Data-Final'!$A$3:$A$1977,'SB35 Determination Data'!$K486,'5th Cycle APR Raw Data-Final'!$T$3:$T$1977,"&gt;="&amp;'SB35 Determination Data'!$F486,'5th Cycle APR Raw Data-Final'!$T$3:$T$1977,"&lt;"&amp;E486),SUMIFS('5th Cycle APR Raw Data-Final'!G$3:G$1977,'5th Cycle APR Raw Data-Final'!$A$3:$A$1977,'SB35 Determination Data'!$K486,'5th Cycle APR Raw Data-Final'!$T$3:$T$1977,"&gt;="&amp;'SB35 Determination Data'!$F486,'5th Cycle APR Raw Data-Final'!$T$3:$T$1977,"&lt;="&amp;G486))</f>
        <v>0</v>
      </c>
      <c r="N486" s="100">
        <f>IF(AN486&lt;1,SUMIFS('5th Cycle APR Raw Data-Final'!H$3:H$1977,'5th Cycle APR Raw Data-Final'!$A$3:$A$1977,'SB35 Determination Data'!$K486,'5th Cycle APR Raw Data-Final'!$T$3:$T$1977,"&gt;="&amp;'SB35 Determination Data'!$F486,'5th Cycle APR Raw Data-Final'!$T$3:$T$1977,"&lt;"&amp;E486),SUMIFS('5th Cycle APR Raw Data-Final'!H$3:H$1977,'5th Cycle APR Raw Data-Final'!$A$3:$A$1977,'SB35 Determination Data'!$K486,'5th Cycle APR Raw Data-Final'!$T$3:$T$1977,"&gt;="&amp;'SB35 Determination Data'!$F486,'5th Cycle APR Raw Data-Final'!$T$3:$T$1977,"&lt;="&amp;G486))</f>
        <v>0</v>
      </c>
      <c r="O486" s="100">
        <f>IF(AN486&lt;1,SUMIFS('5th Cycle APR Raw Data-Final'!I$3:I$1977,'5th Cycle APR Raw Data-Final'!$A$3:$A$1977,'SB35 Determination Data'!$K486,'5th Cycle APR Raw Data-Final'!$T$3:$T$1977,"&gt;="&amp;'SB35 Determination Data'!$F486,'5th Cycle APR Raw Data-Final'!$T$3:$T$1977,"&lt;"&amp;E486),SUMIFS('5th Cycle APR Raw Data-Final'!I$3:I$1977,'5th Cycle APR Raw Data-Final'!$A$3:$A$1977,'SB35 Determination Data'!$K486,'5th Cycle APR Raw Data-Final'!$T$3:$T$1977,"&gt;="&amp;'SB35 Determination Data'!$F486,'5th Cycle APR Raw Data-Final'!$T$3:$T$1977,"&lt;="&amp;G486))</f>
        <v>0</v>
      </c>
      <c r="P486" s="100">
        <f t="shared" si="237"/>
        <v>159</v>
      </c>
      <c r="Q486" s="112">
        <f t="shared" si="238"/>
        <v>0</v>
      </c>
      <c r="R486" s="101">
        <f t="shared" si="239"/>
        <v>80</v>
      </c>
      <c r="S486" s="101">
        <f t="shared" si="240"/>
        <v>0</v>
      </c>
      <c r="T486" s="100">
        <f>VLOOKUP(K486,'5th Cycle APR Raw Data-Final'!$A$3:$P$1977,10,FALSE)</f>
        <v>93</v>
      </c>
      <c r="U486" s="100">
        <f>IF(AN486&lt;1,SUMIFS('5th Cycle APR Raw Data-Final'!K$3:K$1977,'5th Cycle APR Raw Data-Final'!$A$3:$A$1977,'SB35 Determination Data'!$K486,'5th Cycle APR Raw Data-Final'!$T$3:$T$1977,"&gt;="&amp;'SB35 Determination Data'!$F486,'5th Cycle APR Raw Data-Final'!$T$3:$T$1977,"&lt;"&amp;E486),SUMIFS('5th Cycle APR Raw Data-Final'!K$3:K$1977,'5th Cycle APR Raw Data-Final'!$A$3:$A$1977,'SB35 Determination Data'!$K486,'5th Cycle APR Raw Data-Final'!$T$3:$T$1977,"&gt;="&amp;'SB35 Determination Data'!$F486,'5th Cycle APR Raw Data-Final'!$T$3:$T$1977,"&lt;="&amp;G486))</f>
        <v>1</v>
      </c>
      <c r="V486" s="100">
        <f>IF(AN486&lt;1,SUMIFS('5th Cycle APR Raw Data-Final'!L$3:L$1977,'5th Cycle APR Raw Data-Final'!$A$3:$A$1977,'SB35 Determination Data'!$K486,'5th Cycle APR Raw Data-Final'!$T$3:$T$1977,"&gt;="&amp;'SB35 Determination Data'!$F486,'5th Cycle APR Raw Data-Final'!$T$3:$T$1977,"&lt;"&amp;E486),SUMIFS('5th Cycle APR Raw Data-Final'!L$3:L$1977,'5th Cycle APR Raw Data-Final'!$A$3:$A$1977,'SB35 Determination Data'!$K486,'5th Cycle APR Raw Data-Final'!$T$3:$T$1977,"&gt;="&amp;'SB35 Determination Data'!$F486,'5th Cycle APR Raw Data-Final'!$T$3:$T$1977,"&lt;="&amp;G486))</f>
        <v>1</v>
      </c>
      <c r="W486" s="100">
        <f>IF(AN486&lt;1,SUMIFS('5th Cycle APR Raw Data-Final'!M$3:M$1977,'5th Cycle APR Raw Data-Final'!$A$3:$A$1977,'SB35 Determination Data'!$K486,'5th Cycle APR Raw Data-Final'!$T$3:$T$1977,"&gt;="&amp;'SB35 Determination Data'!$F486,'5th Cycle APR Raw Data-Final'!$T$3:$T$1977,"&lt;"&amp;E486),SUMIFS('5th Cycle APR Raw Data-Final'!M$3:M$1977,'5th Cycle APR Raw Data-Final'!$A$3:$A$1977,'SB35 Determination Data'!$K486,'5th Cycle APR Raw Data-Final'!$T$3:$T$1977,"&gt;="&amp;'SB35 Determination Data'!$F486,'5th Cycle APR Raw Data-Final'!$T$3:$T$1977,"&lt;="&amp;G486))</f>
        <v>0</v>
      </c>
      <c r="X486" s="100">
        <f t="shared" si="241"/>
        <v>92</v>
      </c>
      <c r="Y486" s="100">
        <f t="shared" si="242"/>
        <v>1</v>
      </c>
      <c r="Z486" s="100">
        <f t="shared" si="243"/>
        <v>92</v>
      </c>
      <c r="AA486" s="112">
        <f t="shared" si="244"/>
        <v>1.0752688172043012E-2</v>
      </c>
      <c r="AB486" s="112">
        <f t="shared" si="245"/>
        <v>1.0752688172043012E-2</v>
      </c>
      <c r="AC486" s="100">
        <f>VLOOKUP(K486,'5th Cycle APR Raw Data-Final'!$A$3:$P$1977,14,FALSE)</f>
        <v>99</v>
      </c>
      <c r="AD486" s="100">
        <f>IF(AN486&lt;1,SUMIFS('5th Cycle APR Raw Data-Final'!$O$3:$O$1977,'5th Cycle APR Raw Data-Final'!$A$3:$A$1977,'SB35 Determination Data'!$K486,'5th Cycle APR Raw Data-Final'!$T$3:$T$1977,"&gt;="&amp;'SB35 Determination Data'!$F486,'5th Cycle APR Raw Data-Final'!$T$3:$T$1977,"&lt;"&amp;E486),SUMIFS('5th Cycle APR Raw Data-Final'!$O$3:$O$1977,'5th Cycle APR Raw Data-Final'!$A$3:$A$1977,'SB35 Determination Data'!$K486,'5th Cycle APR Raw Data-Final'!$T$3:$T$1977,"&gt;="&amp;'SB35 Determination Data'!$F486,'5th Cycle APR Raw Data-Final'!$T$3:$T$1977,"&lt;="&amp;G486))</f>
        <v>5</v>
      </c>
      <c r="AE486" s="100">
        <f t="shared" si="246"/>
        <v>94</v>
      </c>
      <c r="AF486" s="112">
        <f t="shared" si="247"/>
        <v>5.0505050505050504E-2</v>
      </c>
      <c r="AG486" s="100">
        <f>VLOOKUP(K486,'5th Cycle APR Raw Data-Final'!$A$3:$P$1977,16,FALSE)</f>
        <v>252</v>
      </c>
      <c r="AH486" s="100">
        <f>IF(AN486&lt;1,SUMIFS('5th Cycle APR Raw Data-Final'!$Q$3:$Q$1977,'5th Cycle APR Raw Data-Final'!$A$3:$A$1977,'SB35 Determination Data'!$K486,'5th Cycle APR Raw Data-Final'!$T$3:$T$1977,"&gt;="&amp;'SB35 Determination Data'!$F486,'5th Cycle APR Raw Data-Final'!$T$3:$T$1977,"&lt;"&amp;E486),SUMIFS('5th Cycle APR Raw Data-Final'!$Q$3:$Q$1977,'5th Cycle APR Raw Data-Final'!$A$3:$A$1977,'SB35 Determination Data'!$K486,'5th Cycle APR Raw Data-Final'!$T$3:$T$1977,"&gt;="&amp;'SB35 Determination Data'!$F486,'5th Cycle APR Raw Data-Final'!$T$3:$T$1977,"&lt;="&amp;G486))</f>
        <v>92</v>
      </c>
      <c r="AI486" s="100">
        <f t="shared" si="248"/>
        <v>160</v>
      </c>
      <c r="AJ486" s="112">
        <f t="shared" si="249"/>
        <v>0.36507936507936506</v>
      </c>
      <c r="AK486" s="100">
        <f>VLOOKUP(K486,'5th Cycle APR Raw Data-Final'!$A$3:$R$1977,18,FALSE)</f>
        <v>603</v>
      </c>
      <c r="AL486" s="100">
        <f>IF(AN486&lt;1,SUMIFS('5th Cycle APR Raw Data-Final'!$S$3:$S$1977,'5th Cycle APR Raw Data-Final'!$A$3:$A$1977,'SB35 Determination Data'!$K486,'5th Cycle APR Raw Data-Final'!$T$3:$T$1977,"&gt;="&amp;'SB35 Determination Data'!$F486,'5th Cycle APR Raw Data-Final'!$T$3:$T$1977,"&lt;"&amp;E486),SUMIFS('5th Cycle APR Raw Data-Final'!$S$3:$S$1977,'5th Cycle APR Raw Data-Final'!$A$3:$A$1977,'SB35 Determination Data'!$K486,'5th Cycle APR Raw Data-Final'!$T$3:$T$1977,"&gt;="&amp;'SB35 Determination Data'!$F486,'5th Cycle APR Raw Data-Final'!$T$3:$T$1977,"&lt;="&amp;G486))</f>
        <v>98</v>
      </c>
      <c r="AM486" s="100">
        <f t="shared" si="250"/>
        <v>505</v>
      </c>
      <c r="AN486" s="114">
        <f t="shared" si="251"/>
        <v>0.5</v>
      </c>
      <c r="AO486" s="2" t="str">
        <f t="shared" si="252"/>
        <v>YES</v>
      </c>
      <c r="AP486" s="2" t="str">
        <f t="shared" si="253"/>
        <v>NO</v>
      </c>
      <c r="AQ486" s="2" t="str">
        <f t="shared" si="254"/>
        <v>NO</v>
      </c>
      <c r="AR486" s="124" t="str">
        <f>VLOOKUP(K486,'2018Submitted'!$A$2:$C$540,3,FALSE)</f>
        <v>Successful</v>
      </c>
      <c r="AS486" s="2" t="str">
        <f t="shared" si="255"/>
        <v>NO</v>
      </c>
      <c r="AT486" s="2" t="str">
        <f t="shared" si="256"/>
        <v>NO</v>
      </c>
    </row>
    <row r="487" spans="1:46" x14ac:dyDescent="0.2">
      <c r="A487" s="2" t="s">
        <v>61</v>
      </c>
      <c r="B487" s="2" t="str">
        <f t="shared" si="229"/>
        <v>THOUSAND OAKS</v>
      </c>
      <c r="C487" s="71">
        <f t="shared" si="230"/>
        <v>0.625</v>
      </c>
      <c r="D487" s="72">
        <f t="shared" si="231"/>
        <v>8</v>
      </c>
      <c r="E487" s="99">
        <f t="shared" si="232"/>
        <v>2018</v>
      </c>
      <c r="F487" s="99">
        <f t="shared" si="233"/>
        <v>2014</v>
      </c>
      <c r="G487" s="99" t="str">
        <f t="shared" si="234"/>
        <v>2021</v>
      </c>
      <c r="H487" s="2" t="str">
        <f t="shared" si="235"/>
        <v>10/15/2013</v>
      </c>
      <c r="I487" s="2" t="str">
        <f t="shared" si="236"/>
        <v>10/15/2021</v>
      </c>
      <c r="J487" s="2" t="s">
        <v>3</v>
      </c>
      <c r="K487" s="113" t="s">
        <v>304</v>
      </c>
      <c r="L487" s="100">
        <f>VLOOKUP(K487,'5th Cycle APR Raw Data-Final'!$A$3:$P$1977,6,FALSE)</f>
        <v>47</v>
      </c>
      <c r="M487" s="100">
        <f>IF(AN487&lt;1,SUMIFS('5th Cycle APR Raw Data-Final'!G$3:G$1977,'5th Cycle APR Raw Data-Final'!$A$3:$A$1977,'SB35 Determination Data'!$K487,'5th Cycle APR Raw Data-Final'!$T$3:$T$1977,"&gt;="&amp;'SB35 Determination Data'!$F487,'5th Cycle APR Raw Data-Final'!$T$3:$T$1977,"&lt;"&amp;E487),SUMIFS('5th Cycle APR Raw Data-Final'!G$3:G$1977,'5th Cycle APR Raw Data-Final'!$A$3:$A$1977,'SB35 Determination Data'!$K487,'5th Cycle APR Raw Data-Final'!$T$3:$T$1977,"&gt;="&amp;'SB35 Determination Data'!$F487,'5th Cycle APR Raw Data-Final'!$T$3:$T$1977,"&lt;="&amp;G487))</f>
        <v>17</v>
      </c>
      <c r="N487" s="100">
        <f>IF(AN487&lt;1,SUMIFS('5th Cycle APR Raw Data-Final'!H$3:H$1977,'5th Cycle APR Raw Data-Final'!$A$3:$A$1977,'SB35 Determination Data'!$K487,'5th Cycle APR Raw Data-Final'!$T$3:$T$1977,"&gt;="&amp;'SB35 Determination Data'!$F487,'5th Cycle APR Raw Data-Final'!$T$3:$T$1977,"&lt;"&amp;E487),SUMIFS('5th Cycle APR Raw Data-Final'!H$3:H$1977,'5th Cycle APR Raw Data-Final'!$A$3:$A$1977,'SB35 Determination Data'!$K487,'5th Cycle APR Raw Data-Final'!$T$3:$T$1977,"&gt;="&amp;'SB35 Determination Data'!$F487,'5th Cycle APR Raw Data-Final'!$T$3:$T$1977,"&lt;="&amp;G487))</f>
        <v>17</v>
      </c>
      <c r="O487" s="100">
        <f>IF(AN487&lt;1,SUMIFS('5th Cycle APR Raw Data-Final'!I$3:I$1977,'5th Cycle APR Raw Data-Final'!$A$3:$A$1977,'SB35 Determination Data'!$K487,'5th Cycle APR Raw Data-Final'!$T$3:$T$1977,"&gt;="&amp;'SB35 Determination Data'!$F487,'5th Cycle APR Raw Data-Final'!$T$3:$T$1977,"&lt;"&amp;E487),SUMIFS('5th Cycle APR Raw Data-Final'!I$3:I$1977,'5th Cycle APR Raw Data-Final'!$A$3:$A$1977,'SB35 Determination Data'!$K487,'5th Cycle APR Raw Data-Final'!$T$3:$T$1977,"&gt;="&amp;'SB35 Determination Data'!$F487,'5th Cycle APR Raw Data-Final'!$T$3:$T$1977,"&lt;="&amp;G487))</f>
        <v>0</v>
      </c>
      <c r="P487" s="100">
        <f t="shared" si="237"/>
        <v>30</v>
      </c>
      <c r="Q487" s="112">
        <f t="shared" si="238"/>
        <v>0.36170212765957449</v>
      </c>
      <c r="R487" s="101">
        <f t="shared" si="239"/>
        <v>24</v>
      </c>
      <c r="S487" s="101">
        <f t="shared" si="240"/>
        <v>0</v>
      </c>
      <c r="T487" s="100">
        <f>VLOOKUP(K487,'5th Cycle APR Raw Data-Final'!$A$3:$P$1977,10,FALSE)</f>
        <v>32</v>
      </c>
      <c r="U487" s="100">
        <f>IF(AN487&lt;1,SUMIFS('5th Cycle APR Raw Data-Final'!K$3:K$1977,'5th Cycle APR Raw Data-Final'!$A$3:$A$1977,'SB35 Determination Data'!$K487,'5th Cycle APR Raw Data-Final'!$T$3:$T$1977,"&gt;="&amp;'SB35 Determination Data'!$F487,'5th Cycle APR Raw Data-Final'!$T$3:$T$1977,"&lt;"&amp;E487),SUMIFS('5th Cycle APR Raw Data-Final'!K$3:K$1977,'5th Cycle APR Raw Data-Final'!$A$3:$A$1977,'SB35 Determination Data'!$K487,'5th Cycle APR Raw Data-Final'!$T$3:$T$1977,"&gt;="&amp;'SB35 Determination Data'!$F487,'5th Cycle APR Raw Data-Final'!$T$3:$T$1977,"&lt;="&amp;G487))</f>
        <v>2</v>
      </c>
      <c r="V487" s="100">
        <f>IF(AN487&lt;1,SUMIFS('5th Cycle APR Raw Data-Final'!L$3:L$1977,'5th Cycle APR Raw Data-Final'!$A$3:$A$1977,'SB35 Determination Data'!$K487,'5th Cycle APR Raw Data-Final'!$T$3:$T$1977,"&gt;="&amp;'SB35 Determination Data'!$F487,'5th Cycle APR Raw Data-Final'!$T$3:$T$1977,"&lt;"&amp;E487),SUMIFS('5th Cycle APR Raw Data-Final'!L$3:L$1977,'5th Cycle APR Raw Data-Final'!$A$3:$A$1977,'SB35 Determination Data'!$K487,'5th Cycle APR Raw Data-Final'!$T$3:$T$1977,"&gt;="&amp;'SB35 Determination Data'!$F487,'5th Cycle APR Raw Data-Final'!$T$3:$T$1977,"&lt;="&amp;G487))</f>
        <v>2</v>
      </c>
      <c r="W487" s="100">
        <f>IF(AN487&lt;1,SUMIFS('5th Cycle APR Raw Data-Final'!M$3:M$1977,'5th Cycle APR Raw Data-Final'!$A$3:$A$1977,'SB35 Determination Data'!$K487,'5th Cycle APR Raw Data-Final'!$T$3:$T$1977,"&gt;="&amp;'SB35 Determination Data'!$F487,'5th Cycle APR Raw Data-Final'!$T$3:$T$1977,"&lt;"&amp;E487),SUMIFS('5th Cycle APR Raw Data-Final'!M$3:M$1977,'5th Cycle APR Raw Data-Final'!$A$3:$A$1977,'SB35 Determination Data'!$K487,'5th Cycle APR Raw Data-Final'!$T$3:$T$1977,"&gt;="&amp;'SB35 Determination Data'!$F487,'5th Cycle APR Raw Data-Final'!$T$3:$T$1977,"&lt;="&amp;G487))</f>
        <v>0</v>
      </c>
      <c r="X487" s="100">
        <f t="shared" si="241"/>
        <v>30</v>
      </c>
      <c r="Y487" s="100">
        <f t="shared" si="242"/>
        <v>2</v>
      </c>
      <c r="Z487" s="100">
        <f t="shared" si="243"/>
        <v>30</v>
      </c>
      <c r="AA487" s="112">
        <f t="shared" si="244"/>
        <v>6.25E-2</v>
      </c>
      <c r="AB487" s="112">
        <f t="shared" si="245"/>
        <v>6.25E-2</v>
      </c>
      <c r="AC487" s="100">
        <f>VLOOKUP(K487,'5th Cycle APR Raw Data-Final'!$A$3:$P$1977,14,FALSE)</f>
        <v>36</v>
      </c>
      <c r="AD487" s="100">
        <f>IF(AN487&lt;1,SUMIFS('5th Cycle APR Raw Data-Final'!$O$3:$O$1977,'5th Cycle APR Raw Data-Final'!$A$3:$A$1977,'SB35 Determination Data'!$K487,'5th Cycle APR Raw Data-Final'!$T$3:$T$1977,"&gt;="&amp;'SB35 Determination Data'!$F487,'5th Cycle APR Raw Data-Final'!$T$3:$T$1977,"&lt;"&amp;E487),SUMIFS('5th Cycle APR Raw Data-Final'!$O$3:$O$1977,'5th Cycle APR Raw Data-Final'!$A$3:$A$1977,'SB35 Determination Data'!$K487,'5th Cycle APR Raw Data-Final'!$T$3:$T$1977,"&gt;="&amp;'SB35 Determination Data'!$F487,'5th Cycle APR Raw Data-Final'!$T$3:$T$1977,"&lt;="&amp;G487))</f>
        <v>89</v>
      </c>
      <c r="AE487" s="100">
        <f t="shared" si="246"/>
        <v>0</v>
      </c>
      <c r="AF487" s="112">
        <f t="shared" si="247"/>
        <v>2.4722222222222223</v>
      </c>
      <c r="AG487" s="100">
        <f>VLOOKUP(K487,'5th Cycle APR Raw Data-Final'!$A$3:$P$1977,16,FALSE)</f>
        <v>77</v>
      </c>
      <c r="AH487" s="100">
        <f>IF(AN487&lt;1,SUMIFS('5th Cycle APR Raw Data-Final'!$Q$3:$Q$1977,'5th Cycle APR Raw Data-Final'!$A$3:$A$1977,'SB35 Determination Data'!$K487,'5th Cycle APR Raw Data-Final'!$T$3:$T$1977,"&gt;="&amp;'SB35 Determination Data'!$F487,'5th Cycle APR Raw Data-Final'!$T$3:$T$1977,"&lt;"&amp;E487),SUMIFS('5th Cycle APR Raw Data-Final'!$Q$3:$Q$1977,'5th Cycle APR Raw Data-Final'!$A$3:$A$1977,'SB35 Determination Data'!$K487,'5th Cycle APR Raw Data-Final'!$T$3:$T$1977,"&gt;="&amp;'SB35 Determination Data'!$F487,'5th Cycle APR Raw Data-Final'!$T$3:$T$1977,"&lt;="&amp;G487))</f>
        <v>220</v>
      </c>
      <c r="AI487" s="100">
        <f t="shared" si="248"/>
        <v>0</v>
      </c>
      <c r="AJ487" s="112">
        <f t="shared" si="249"/>
        <v>2.8571428571428572</v>
      </c>
      <c r="AK487" s="100">
        <f>VLOOKUP(K487,'5th Cycle APR Raw Data-Final'!$A$3:$R$1977,18,FALSE)</f>
        <v>192</v>
      </c>
      <c r="AL487" s="100">
        <f>IF(AN487&lt;1,SUMIFS('5th Cycle APR Raw Data-Final'!$S$3:$S$1977,'5th Cycle APR Raw Data-Final'!$A$3:$A$1977,'SB35 Determination Data'!$K487,'5th Cycle APR Raw Data-Final'!$T$3:$T$1977,"&gt;="&amp;'SB35 Determination Data'!$F487,'5th Cycle APR Raw Data-Final'!$T$3:$T$1977,"&lt;"&amp;E487),SUMIFS('5th Cycle APR Raw Data-Final'!$S$3:$S$1977,'5th Cycle APR Raw Data-Final'!$A$3:$A$1977,'SB35 Determination Data'!$K487,'5th Cycle APR Raw Data-Final'!$T$3:$T$1977,"&gt;="&amp;'SB35 Determination Data'!$F487,'5th Cycle APR Raw Data-Final'!$T$3:$T$1977,"&lt;="&amp;G487))</f>
        <v>328</v>
      </c>
      <c r="AM487" s="100">
        <f t="shared" si="250"/>
        <v>60</v>
      </c>
      <c r="AN487" s="114">
        <f t="shared" si="251"/>
        <v>0.5</v>
      </c>
      <c r="AO487" s="2" t="str">
        <f t="shared" si="252"/>
        <v>NO</v>
      </c>
      <c r="AP487" s="2" t="str">
        <f t="shared" si="253"/>
        <v>YES</v>
      </c>
      <c r="AQ487" s="2" t="str">
        <f t="shared" si="254"/>
        <v>NO</v>
      </c>
      <c r="AR487" s="124" t="str">
        <f>VLOOKUP(K487,'2018Submitted'!$A$2:$C$540,3,FALSE)</f>
        <v>Successful</v>
      </c>
      <c r="AS487" s="2" t="str">
        <f t="shared" si="255"/>
        <v>NO</v>
      </c>
      <c r="AT487" s="2" t="str">
        <f t="shared" si="256"/>
        <v>YES</v>
      </c>
    </row>
    <row r="488" spans="1:46" x14ac:dyDescent="0.2">
      <c r="A488" s="2" t="s">
        <v>40</v>
      </c>
      <c r="B488" s="2" t="str">
        <f t="shared" si="229"/>
        <v>TIBURON</v>
      </c>
      <c r="C488" s="71">
        <f t="shared" si="230"/>
        <v>0.5</v>
      </c>
      <c r="D488" s="72">
        <f t="shared" si="231"/>
        <v>8</v>
      </c>
      <c r="E488" s="99">
        <f t="shared" si="232"/>
        <v>2019</v>
      </c>
      <c r="F488" s="99">
        <f t="shared" si="233"/>
        <v>2015</v>
      </c>
      <c r="G488" s="99">
        <f t="shared" si="234"/>
        <v>2022</v>
      </c>
      <c r="H488" s="2" t="str">
        <f t="shared" si="235"/>
        <v>01/31/2015</v>
      </c>
      <c r="I488" s="2" t="str">
        <f t="shared" si="236"/>
        <v>01/31/2023</v>
      </c>
      <c r="J488" s="2" t="s">
        <v>8</v>
      </c>
      <c r="K488" s="113" t="s">
        <v>306</v>
      </c>
      <c r="L488" s="100">
        <f>VLOOKUP(K488,'5th Cycle APR Raw Data-Final'!$A$3:$P$1977,6,FALSE)</f>
        <v>24</v>
      </c>
      <c r="M488" s="100">
        <f>IF(AN488&lt;1,SUMIFS('5th Cycle APR Raw Data-Final'!G$3:G$1977,'5th Cycle APR Raw Data-Final'!$A$3:$A$1977,'SB35 Determination Data'!$K488,'5th Cycle APR Raw Data-Final'!$T$3:$T$1977,"&gt;="&amp;'SB35 Determination Data'!$F488,'5th Cycle APR Raw Data-Final'!$T$3:$T$1977,"&lt;"&amp;E488),SUMIFS('5th Cycle APR Raw Data-Final'!G$3:G$1977,'5th Cycle APR Raw Data-Final'!$A$3:$A$1977,'SB35 Determination Data'!$K488,'5th Cycle APR Raw Data-Final'!$T$3:$T$1977,"&gt;="&amp;'SB35 Determination Data'!$F488,'5th Cycle APR Raw Data-Final'!$T$3:$T$1977,"&lt;="&amp;G488))</f>
        <v>0</v>
      </c>
      <c r="N488" s="100">
        <f>IF(AN488&lt;1,SUMIFS('5th Cycle APR Raw Data-Final'!H$3:H$1977,'5th Cycle APR Raw Data-Final'!$A$3:$A$1977,'SB35 Determination Data'!$K488,'5th Cycle APR Raw Data-Final'!$T$3:$T$1977,"&gt;="&amp;'SB35 Determination Data'!$F488,'5th Cycle APR Raw Data-Final'!$T$3:$T$1977,"&lt;"&amp;E488),SUMIFS('5th Cycle APR Raw Data-Final'!H$3:H$1977,'5th Cycle APR Raw Data-Final'!$A$3:$A$1977,'SB35 Determination Data'!$K488,'5th Cycle APR Raw Data-Final'!$T$3:$T$1977,"&gt;="&amp;'SB35 Determination Data'!$F488,'5th Cycle APR Raw Data-Final'!$T$3:$T$1977,"&lt;="&amp;G488))</f>
        <v>0</v>
      </c>
      <c r="O488" s="100">
        <f>IF(AN488&lt;1,SUMIFS('5th Cycle APR Raw Data-Final'!I$3:I$1977,'5th Cycle APR Raw Data-Final'!$A$3:$A$1977,'SB35 Determination Data'!$K488,'5th Cycle APR Raw Data-Final'!$T$3:$T$1977,"&gt;="&amp;'SB35 Determination Data'!$F488,'5th Cycle APR Raw Data-Final'!$T$3:$T$1977,"&lt;"&amp;E488),SUMIFS('5th Cycle APR Raw Data-Final'!I$3:I$1977,'5th Cycle APR Raw Data-Final'!$A$3:$A$1977,'SB35 Determination Data'!$K488,'5th Cycle APR Raw Data-Final'!$T$3:$T$1977,"&gt;="&amp;'SB35 Determination Data'!$F488,'5th Cycle APR Raw Data-Final'!$T$3:$T$1977,"&lt;="&amp;G488))</f>
        <v>0</v>
      </c>
      <c r="P488" s="100">
        <f t="shared" si="237"/>
        <v>24</v>
      </c>
      <c r="Q488" s="112">
        <f t="shared" si="238"/>
        <v>0</v>
      </c>
      <c r="R488" s="101">
        <f t="shared" si="239"/>
        <v>12</v>
      </c>
      <c r="S488" s="101">
        <f t="shared" si="240"/>
        <v>0</v>
      </c>
      <c r="T488" s="100">
        <f>VLOOKUP(K488,'5th Cycle APR Raw Data-Final'!$A$3:$P$1977,10,FALSE)</f>
        <v>16</v>
      </c>
      <c r="U488" s="100">
        <f>IF(AN488&lt;1,SUMIFS('5th Cycle APR Raw Data-Final'!K$3:K$1977,'5th Cycle APR Raw Data-Final'!$A$3:$A$1977,'SB35 Determination Data'!$K488,'5th Cycle APR Raw Data-Final'!$T$3:$T$1977,"&gt;="&amp;'SB35 Determination Data'!$F488,'5th Cycle APR Raw Data-Final'!$T$3:$T$1977,"&lt;"&amp;E488),SUMIFS('5th Cycle APR Raw Data-Final'!K$3:K$1977,'5th Cycle APR Raw Data-Final'!$A$3:$A$1977,'SB35 Determination Data'!$K488,'5th Cycle APR Raw Data-Final'!$T$3:$T$1977,"&gt;="&amp;'SB35 Determination Data'!$F488,'5th Cycle APR Raw Data-Final'!$T$3:$T$1977,"&lt;="&amp;G488))</f>
        <v>1</v>
      </c>
      <c r="V488" s="100">
        <f>IF(AN488&lt;1,SUMIFS('5th Cycle APR Raw Data-Final'!L$3:L$1977,'5th Cycle APR Raw Data-Final'!$A$3:$A$1977,'SB35 Determination Data'!$K488,'5th Cycle APR Raw Data-Final'!$T$3:$T$1977,"&gt;="&amp;'SB35 Determination Data'!$F488,'5th Cycle APR Raw Data-Final'!$T$3:$T$1977,"&lt;"&amp;E488),SUMIFS('5th Cycle APR Raw Data-Final'!L$3:L$1977,'5th Cycle APR Raw Data-Final'!$A$3:$A$1977,'SB35 Determination Data'!$K488,'5th Cycle APR Raw Data-Final'!$T$3:$T$1977,"&gt;="&amp;'SB35 Determination Data'!$F488,'5th Cycle APR Raw Data-Final'!$T$3:$T$1977,"&lt;="&amp;G488))</f>
        <v>0</v>
      </c>
      <c r="W488" s="100">
        <f>IF(AN488&lt;1,SUMIFS('5th Cycle APR Raw Data-Final'!M$3:M$1977,'5th Cycle APR Raw Data-Final'!$A$3:$A$1977,'SB35 Determination Data'!$K488,'5th Cycle APR Raw Data-Final'!$T$3:$T$1977,"&gt;="&amp;'SB35 Determination Data'!$F488,'5th Cycle APR Raw Data-Final'!$T$3:$T$1977,"&lt;"&amp;E488),SUMIFS('5th Cycle APR Raw Data-Final'!M$3:M$1977,'5th Cycle APR Raw Data-Final'!$A$3:$A$1977,'SB35 Determination Data'!$K488,'5th Cycle APR Raw Data-Final'!$T$3:$T$1977,"&gt;="&amp;'SB35 Determination Data'!$F488,'5th Cycle APR Raw Data-Final'!$T$3:$T$1977,"&lt;="&amp;G488))</f>
        <v>1</v>
      </c>
      <c r="X488" s="100">
        <f t="shared" si="241"/>
        <v>15</v>
      </c>
      <c r="Y488" s="100">
        <f t="shared" si="242"/>
        <v>1</v>
      </c>
      <c r="Z488" s="100">
        <f t="shared" si="243"/>
        <v>15</v>
      </c>
      <c r="AA488" s="112">
        <f t="shared" si="244"/>
        <v>6.25E-2</v>
      </c>
      <c r="AB488" s="112">
        <f t="shared" si="245"/>
        <v>6.25E-2</v>
      </c>
      <c r="AC488" s="100">
        <f>VLOOKUP(K488,'5th Cycle APR Raw Data-Final'!$A$3:$P$1977,14,FALSE)</f>
        <v>19</v>
      </c>
      <c r="AD488" s="100">
        <f>IF(AN488&lt;1,SUMIFS('5th Cycle APR Raw Data-Final'!$O$3:$O$1977,'5th Cycle APR Raw Data-Final'!$A$3:$A$1977,'SB35 Determination Data'!$K488,'5th Cycle APR Raw Data-Final'!$T$3:$T$1977,"&gt;="&amp;'SB35 Determination Data'!$F488,'5th Cycle APR Raw Data-Final'!$T$3:$T$1977,"&lt;"&amp;E488),SUMIFS('5th Cycle APR Raw Data-Final'!$O$3:$O$1977,'5th Cycle APR Raw Data-Final'!$A$3:$A$1977,'SB35 Determination Data'!$K488,'5th Cycle APR Raw Data-Final'!$T$3:$T$1977,"&gt;="&amp;'SB35 Determination Data'!$F488,'5th Cycle APR Raw Data-Final'!$T$3:$T$1977,"&lt;="&amp;G488))</f>
        <v>0</v>
      </c>
      <c r="AE488" s="100">
        <f t="shared" si="246"/>
        <v>19</v>
      </c>
      <c r="AF488" s="112">
        <f t="shared" si="247"/>
        <v>0</v>
      </c>
      <c r="AG488" s="100">
        <f>VLOOKUP(K488,'5th Cycle APR Raw Data-Final'!$A$3:$P$1977,16,FALSE)</f>
        <v>19</v>
      </c>
      <c r="AH488" s="100">
        <f>IF(AN488&lt;1,SUMIFS('5th Cycle APR Raw Data-Final'!$Q$3:$Q$1977,'5th Cycle APR Raw Data-Final'!$A$3:$A$1977,'SB35 Determination Data'!$K488,'5th Cycle APR Raw Data-Final'!$T$3:$T$1977,"&gt;="&amp;'SB35 Determination Data'!$F488,'5th Cycle APR Raw Data-Final'!$T$3:$T$1977,"&lt;"&amp;E488),SUMIFS('5th Cycle APR Raw Data-Final'!$Q$3:$Q$1977,'5th Cycle APR Raw Data-Final'!$A$3:$A$1977,'SB35 Determination Data'!$K488,'5th Cycle APR Raw Data-Final'!$T$3:$T$1977,"&gt;="&amp;'SB35 Determination Data'!$F488,'5th Cycle APR Raw Data-Final'!$T$3:$T$1977,"&lt;="&amp;G488))</f>
        <v>15</v>
      </c>
      <c r="AI488" s="100">
        <f t="shared" si="248"/>
        <v>4</v>
      </c>
      <c r="AJ488" s="112">
        <f t="shared" si="249"/>
        <v>0.78947368421052633</v>
      </c>
      <c r="AK488" s="100">
        <f>VLOOKUP(K488,'5th Cycle APR Raw Data-Final'!$A$3:$R$1977,18,FALSE)</f>
        <v>78</v>
      </c>
      <c r="AL488" s="100">
        <f>IF(AN488&lt;1,SUMIFS('5th Cycle APR Raw Data-Final'!$S$3:$S$1977,'5th Cycle APR Raw Data-Final'!$A$3:$A$1977,'SB35 Determination Data'!$K488,'5th Cycle APR Raw Data-Final'!$T$3:$T$1977,"&gt;="&amp;'SB35 Determination Data'!$F488,'5th Cycle APR Raw Data-Final'!$T$3:$T$1977,"&lt;"&amp;E488),SUMIFS('5th Cycle APR Raw Data-Final'!$S$3:$S$1977,'5th Cycle APR Raw Data-Final'!$A$3:$A$1977,'SB35 Determination Data'!$K488,'5th Cycle APR Raw Data-Final'!$T$3:$T$1977,"&gt;="&amp;'SB35 Determination Data'!$F488,'5th Cycle APR Raw Data-Final'!$T$3:$T$1977,"&lt;="&amp;G488))</f>
        <v>16</v>
      </c>
      <c r="AM488" s="100">
        <f t="shared" si="250"/>
        <v>62</v>
      </c>
      <c r="AN488" s="114">
        <f t="shared" si="251"/>
        <v>0.5</v>
      </c>
      <c r="AO488" s="2" t="str">
        <f t="shared" si="252"/>
        <v>NO</v>
      </c>
      <c r="AP488" s="2" t="str">
        <f t="shared" si="253"/>
        <v>YES</v>
      </c>
      <c r="AQ488" s="2" t="str">
        <f t="shared" si="254"/>
        <v>NO</v>
      </c>
      <c r="AR488" s="124" t="str">
        <f>VLOOKUP(K488,'2018Submitted'!$A$2:$C$540,3,FALSE)</f>
        <v>Successful</v>
      </c>
      <c r="AS488" s="2" t="str">
        <f t="shared" si="255"/>
        <v>NO</v>
      </c>
      <c r="AT488" s="2" t="str">
        <f t="shared" si="256"/>
        <v>YES</v>
      </c>
    </row>
    <row r="489" spans="1:46" x14ac:dyDescent="0.2">
      <c r="A489" s="2" t="s">
        <v>5</v>
      </c>
      <c r="B489" s="2" t="str">
        <f t="shared" si="229"/>
        <v>TORRANCE</v>
      </c>
      <c r="C489" s="71">
        <f t="shared" si="230"/>
        <v>0.625</v>
      </c>
      <c r="D489" s="72">
        <f t="shared" si="231"/>
        <v>8</v>
      </c>
      <c r="E489" s="99">
        <f t="shared" si="232"/>
        <v>2018</v>
      </c>
      <c r="F489" s="99">
        <f t="shared" si="233"/>
        <v>2014</v>
      </c>
      <c r="G489" s="99" t="str">
        <f t="shared" si="234"/>
        <v>2021</v>
      </c>
      <c r="H489" s="2" t="str">
        <f t="shared" si="235"/>
        <v>10/15/2013</v>
      </c>
      <c r="I489" s="2" t="str">
        <f t="shared" si="236"/>
        <v>10/15/2021</v>
      </c>
      <c r="J489" s="2" t="s">
        <v>3</v>
      </c>
      <c r="K489" s="113" t="s">
        <v>1082</v>
      </c>
      <c r="L489" s="100">
        <f>VLOOKUP(K489,'5th Cycle APR Raw Data-Final'!$A$3:$P$1977,6,FALSE)</f>
        <v>380</v>
      </c>
      <c r="M489" s="100">
        <f>IF(AN489&lt;1,SUMIFS('5th Cycle APR Raw Data-Final'!G$3:G$1977,'5th Cycle APR Raw Data-Final'!$A$3:$A$1977,'SB35 Determination Data'!$K489,'5th Cycle APR Raw Data-Final'!$T$3:$T$1977,"&gt;="&amp;'SB35 Determination Data'!$F489,'5th Cycle APR Raw Data-Final'!$T$3:$T$1977,"&lt;"&amp;E489),SUMIFS('5th Cycle APR Raw Data-Final'!G$3:G$1977,'5th Cycle APR Raw Data-Final'!$A$3:$A$1977,'SB35 Determination Data'!$K489,'5th Cycle APR Raw Data-Final'!$T$3:$T$1977,"&gt;="&amp;'SB35 Determination Data'!$F489,'5th Cycle APR Raw Data-Final'!$T$3:$T$1977,"&lt;="&amp;G489))</f>
        <v>0</v>
      </c>
      <c r="N489" s="100">
        <f>IF(AN489&lt;1,SUMIFS('5th Cycle APR Raw Data-Final'!H$3:H$1977,'5th Cycle APR Raw Data-Final'!$A$3:$A$1977,'SB35 Determination Data'!$K489,'5th Cycle APR Raw Data-Final'!$T$3:$T$1977,"&gt;="&amp;'SB35 Determination Data'!$F489,'5th Cycle APR Raw Data-Final'!$T$3:$T$1977,"&lt;"&amp;E489),SUMIFS('5th Cycle APR Raw Data-Final'!H$3:H$1977,'5th Cycle APR Raw Data-Final'!$A$3:$A$1977,'SB35 Determination Data'!$K489,'5th Cycle APR Raw Data-Final'!$T$3:$T$1977,"&gt;="&amp;'SB35 Determination Data'!$F489,'5th Cycle APR Raw Data-Final'!$T$3:$T$1977,"&lt;="&amp;G489))</f>
        <v>0</v>
      </c>
      <c r="O489" s="100">
        <f>IF(AN489&lt;1,SUMIFS('5th Cycle APR Raw Data-Final'!I$3:I$1977,'5th Cycle APR Raw Data-Final'!$A$3:$A$1977,'SB35 Determination Data'!$K489,'5th Cycle APR Raw Data-Final'!$T$3:$T$1977,"&gt;="&amp;'SB35 Determination Data'!$F489,'5th Cycle APR Raw Data-Final'!$T$3:$T$1977,"&lt;"&amp;E489),SUMIFS('5th Cycle APR Raw Data-Final'!I$3:I$1977,'5th Cycle APR Raw Data-Final'!$A$3:$A$1977,'SB35 Determination Data'!$K489,'5th Cycle APR Raw Data-Final'!$T$3:$T$1977,"&gt;="&amp;'SB35 Determination Data'!$F489,'5th Cycle APR Raw Data-Final'!$T$3:$T$1977,"&lt;="&amp;G489))</f>
        <v>0</v>
      </c>
      <c r="P489" s="100">
        <f t="shared" si="237"/>
        <v>380</v>
      </c>
      <c r="Q489" s="112">
        <f t="shared" si="238"/>
        <v>0</v>
      </c>
      <c r="R489" s="101">
        <f t="shared" si="239"/>
        <v>190</v>
      </c>
      <c r="S489" s="101">
        <f t="shared" si="240"/>
        <v>0</v>
      </c>
      <c r="T489" s="100">
        <f>VLOOKUP(K489,'5th Cycle APR Raw Data-Final'!$A$3:$P$1977,10,FALSE)</f>
        <v>227</v>
      </c>
      <c r="U489" s="100">
        <f>IF(AN489&lt;1,SUMIFS('5th Cycle APR Raw Data-Final'!K$3:K$1977,'5th Cycle APR Raw Data-Final'!$A$3:$A$1977,'SB35 Determination Data'!$K489,'5th Cycle APR Raw Data-Final'!$T$3:$T$1977,"&gt;="&amp;'SB35 Determination Data'!$F489,'5th Cycle APR Raw Data-Final'!$T$3:$T$1977,"&lt;"&amp;E489),SUMIFS('5th Cycle APR Raw Data-Final'!K$3:K$1977,'5th Cycle APR Raw Data-Final'!$A$3:$A$1977,'SB35 Determination Data'!$K489,'5th Cycle APR Raw Data-Final'!$T$3:$T$1977,"&gt;="&amp;'SB35 Determination Data'!$F489,'5th Cycle APR Raw Data-Final'!$T$3:$T$1977,"&lt;="&amp;G489))</f>
        <v>0</v>
      </c>
      <c r="V489" s="100">
        <f>IF(AN489&lt;1,SUMIFS('5th Cycle APR Raw Data-Final'!L$3:L$1977,'5th Cycle APR Raw Data-Final'!$A$3:$A$1977,'SB35 Determination Data'!$K489,'5th Cycle APR Raw Data-Final'!$T$3:$T$1977,"&gt;="&amp;'SB35 Determination Data'!$F489,'5th Cycle APR Raw Data-Final'!$T$3:$T$1977,"&lt;"&amp;E489),SUMIFS('5th Cycle APR Raw Data-Final'!L$3:L$1977,'5th Cycle APR Raw Data-Final'!$A$3:$A$1977,'SB35 Determination Data'!$K489,'5th Cycle APR Raw Data-Final'!$T$3:$T$1977,"&gt;="&amp;'SB35 Determination Data'!$F489,'5th Cycle APR Raw Data-Final'!$T$3:$T$1977,"&lt;="&amp;G489))</f>
        <v>0</v>
      </c>
      <c r="W489" s="100">
        <f>IF(AN489&lt;1,SUMIFS('5th Cycle APR Raw Data-Final'!M$3:M$1977,'5th Cycle APR Raw Data-Final'!$A$3:$A$1977,'SB35 Determination Data'!$K489,'5th Cycle APR Raw Data-Final'!$T$3:$T$1977,"&gt;="&amp;'SB35 Determination Data'!$F489,'5th Cycle APR Raw Data-Final'!$T$3:$T$1977,"&lt;"&amp;E489),SUMIFS('5th Cycle APR Raw Data-Final'!M$3:M$1977,'5th Cycle APR Raw Data-Final'!$A$3:$A$1977,'SB35 Determination Data'!$K489,'5th Cycle APR Raw Data-Final'!$T$3:$T$1977,"&gt;="&amp;'SB35 Determination Data'!$F489,'5th Cycle APR Raw Data-Final'!$T$3:$T$1977,"&lt;="&amp;G489))</f>
        <v>0</v>
      </c>
      <c r="X489" s="100">
        <f t="shared" si="241"/>
        <v>227</v>
      </c>
      <c r="Y489" s="100">
        <f t="shared" si="242"/>
        <v>0</v>
      </c>
      <c r="Z489" s="100">
        <f t="shared" si="243"/>
        <v>227</v>
      </c>
      <c r="AA489" s="112">
        <f t="shared" si="244"/>
        <v>0</v>
      </c>
      <c r="AB489" s="112">
        <f t="shared" si="245"/>
        <v>0</v>
      </c>
      <c r="AC489" s="100">
        <f>VLOOKUP(K489,'5th Cycle APR Raw Data-Final'!$A$3:$P$1977,14,FALSE)</f>
        <v>243</v>
      </c>
      <c r="AD489" s="100">
        <f>IF(AN489&lt;1,SUMIFS('5th Cycle APR Raw Data-Final'!$O$3:$O$1977,'5th Cycle APR Raw Data-Final'!$A$3:$A$1977,'SB35 Determination Data'!$K489,'5th Cycle APR Raw Data-Final'!$T$3:$T$1977,"&gt;="&amp;'SB35 Determination Data'!$F489,'5th Cycle APR Raw Data-Final'!$T$3:$T$1977,"&lt;"&amp;E489),SUMIFS('5th Cycle APR Raw Data-Final'!$O$3:$O$1977,'5th Cycle APR Raw Data-Final'!$A$3:$A$1977,'SB35 Determination Data'!$K489,'5th Cycle APR Raw Data-Final'!$T$3:$T$1977,"&gt;="&amp;'SB35 Determination Data'!$F489,'5th Cycle APR Raw Data-Final'!$T$3:$T$1977,"&lt;="&amp;G489))</f>
        <v>5</v>
      </c>
      <c r="AE489" s="100">
        <f t="shared" si="246"/>
        <v>238</v>
      </c>
      <c r="AF489" s="112">
        <f t="shared" si="247"/>
        <v>2.0576131687242798E-2</v>
      </c>
      <c r="AG489" s="100">
        <f>VLOOKUP(K489,'5th Cycle APR Raw Data-Final'!$A$3:$P$1977,16,FALSE)</f>
        <v>600</v>
      </c>
      <c r="AH489" s="100">
        <f>IF(AN489&lt;1,SUMIFS('5th Cycle APR Raw Data-Final'!$Q$3:$Q$1977,'5th Cycle APR Raw Data-Final'!$A$3:$A$1977,'SB35 Determination Data'!$K489,'5th Cycle APR Raw Data-Final'!$T$3:$T$1977,"&gt;="&amp;'SB35 Determination Data'!$F489,'5th Cycle APR Raw Data-Final'!$T$3:$T$1977,"&lt;"&amp;E489),SUMIFS('5th Cycle APR Raw Data-Final'!$Q$3:$Q$1977,'5th Cycle APR Raw Data-Final'!$A$3:$A$1977,'SB35 Determination Data'!$K489,'5th Cycle APR Raw Data-Final'!$T$3:$T$1977,"&gt;="&amp;'SB35 Determination Data'!$F489,'5th Cycle APR Raw Data-Final'!$T$3:$T$1977,"&lt;="&amp;G489))</f>
        <v>91</v>
      </c>
      <c r="AI489" s="100">
        <f t="shared" si="248"/>
        <v>509</v>
      </c>
      <c r="AJ489" s="112">
        <f t="shared" si="249"/>
        <v>0.15166666666666667</v>
      </c>
      <c r="AK489" s="100">
        <f>VLOOKUP(K489,'5th Cycle APR Raw Data-Final'!$A$3:$R$1977,18,FALSE)</f>
        <v>1450</v>
      </c>
      <c r="AL489" s="100">
        <f>IF(AN489&lt;1,SUMIFS('5th Cycle APR Raw Data-Final'!$S$3:$S$1977,'5th Cycle APR Raw Data-Final'!$A$3:$A$1977,'SB35 Determination Data'!$K489,'5th Cycle APR Raw Data-Final'!$T$3:$T$1977,"&gt;="&amp;'SB35 Determination Data'!$F489,'5th Cycle APR Raw Data-Final'!$T$3:$T$1977,"&lt;"&amp;E489),SUMIFS('5th Cycle APR Raw Data-Final'!$S$3:$S$1977,'5th Cycle APR Raw Data-Final'!$A$3:$A$1977,'SB35 Determination Data'!$K489,'5th Cycle APR Raw Data-Final'!$T$3:$T$1977,"&gt;="&amp;'SB35 Determination Data'!$F489,'5th Cycle APR Raw Data-Final'!$T$3:$T$1977,"&lt;="&amp;G489))</f>
        <v>96</v>
      </c>
      <c r="AM489" s="100">
        <f t="shared" si="250"/>
        <v>1354</v>
      </c>
      <c r="AN489" s="114">
        <f t="shared" si="251"/>
        <v>0.5</v>
      </c>
      <c r="AO489" s="2" t="str">
        <f t="shared" si="252"/>
        <v>YES</v>
      </c>
      <c r="AP489" s="2" t="str">
        <f t="shared" si="253"/>
        <v>NO</v>
      </c>
      <c r="AQ489" s="2" t="str">
        <f t="shared" si="254"/>
        <v>NO</v>
      </c>
      <c r="AR489" s="124" t="str">
        <f>VLOOKUP(K489,'2018Submitted'!$A$2:$C$540,3,FALSE)</f>
        <v>Successful</v>
      </c>
      <c r="AS489" s="2" t="str">
        <f t="shared" si="255"/>
        <v>NO</v>
      </c>
      <c r="AT489" s="2" t="str">
        <f t="shared" si="256"/>
        <v>NO</v>
      </c>
    </row>
    <row r="490" spans="1:46" x14ac:dyDescent="0.2">
      <c r="A490" s="2" t="s">
        <v>946</v>
      </c>
      <c r="B490" s="2" t="str">
        <f t="shared" si="229"/>
        <v>TRACY</v>
      </c>
      <c r="C490" s="71">
        <f t="shared" si="230"/>
        <v>0.375</v>
      </c>
      <c r="D490" s="72">
        <f t="shared" si="231"/>
        <v>8</v>
      </c>
      <c r="E490" s="99">
        <f t="shared" si="232"/>
        <v>2020</v>
      </c>
      <c r="F490" s="99">
        <f t="shared" si="233"/>
        <v>2016</v>
      </c>
      <c r="G490" s="99" t="str">
        <f t="shared" si="234"/>
        <v>2023</v>
      </c>
      <c r="H490" s="2" t="str">
        <f t="shared" si="235"/>
        <v>12/31/2015</v>
      </c>
      <c r="I490" s="2" t="str">
        <f t="shared" si="236"/>
        <v>12/31/2023</v>
      </c>
      <c r="J490" s="2" t="s">
        <v>26</v>
      </c>
      <c r="K490" s="113" t="s">
        <v>1083</v>
      </c>
      <c r="L490" s="100">
        <f>VLOOKUP(K490,'5th Cycle APR Raw Data-Final'!$A$3:$P$1977,6,FALSE)</f>
        <v>980</v>
      </c>
      <c r="M490" s="100">
        <f>IF(AN490&lt;1,SUMIFS('5th Cycle APR Raw Data-Final'!G$3:G$1977,'5th Cycle APR Raw Data-Final'!$A$3:$A$1977,'SB35 Determination Data'!$K490,'5th Cycle APR Raw Data-Final'!$T$3:$T$1977,"&gt;="&amp;'SB35 Determination Data'!$F490,'5th Cycle APR Raw Data-Final'!$T$3:$T$1977,"&lt;"&amp;E490),SUMIFS('5th Cycle APR Raw Data-Final'!G$3:G$1977,'5th Cycle APR Raw Data-Final'!$A$3:$A$1977,'SB35 Determination Data'!$K490,'5th Cycle APR Raw Data-Final'!$T$3:$T$1977,"&gt;="&amp;'SB35 Determination Data'!$F490,'5th Cycle APR Raw Data-Final'!$T$3:$T$1977,"&lt;="&amp;G490))</f>
        <v>0</v>
      </c>
      <c r="N490" s="100">
        <f>IF(AN490&lt;1,SUMIFS('5th Cycle APR Raw Data-Final'!H$3:H$1977,'5th Cycle APR Raw Data-Final'!$A$3:$A$1977,'SB35 Determination Data'!$K490,'5th Cycle APR Raw Data-Final'!$T$3:$T$1977,"&gt;="&amp;'SB35 Determination Data'!$F490,'5th Cycle APR Raw Data-Final'!$T$3:$T$1977,"&lt;"&amp;E490),SUMIFS('5th Cycle APR Raw Data-Final'!H$3:H$1977,'5th Cycle APR Raw Data-Final'!$A$3:$A$1977,'SB35 Determination Data'!$K490,'5th Cycle APR Raw Data-Final'!$T$3:$T$1977,"&gt;="&amp;'SB35 Determination Data'!$F490,'5th Cycle APR Raw Data-Final'!$T$3:$T$1977,"&lt;="&amp;G490))</f>
        <v>0</v>
      </c>
      <c r="O490" s="100">
        <f>IF(AN490&lt;1,SUMIFS('5th Cycle APR Raw Data-Final'!I$3:I$1977,'5th Cycle APR Raw Data-Final'!$A$3:$A$1977,'SB35 Determination Data'!$K490,'5th Cycle APR Raw Data-Final'!$T$3:$T$1977,"&gt;="&amp;'SB35 Determination Data'!$F490,'5th Cycle APR Raw Data-Final'!$T$3:$T$1977,"&lt;"&amp;E490),SUMIFS('5th Cycle APR Raw Data-Final'!I$3:I$1977,'5th Cycle APR Raw Data-Final'!$A$3:$A$1977,'SB35 Determination Data'!$K490,'5th Cycle APR Raw Data-Final'!$T$3:$T$1977,"&gt;="&amp;'SB35 Determination Data'!$F490,'5th Cycle APR Raw Data-Final'!$T$3:$T$1977,"&lt;="&amp;G490))</f>
        <v>0</v>
      </c>
      <c r="P490" s="100">
        <f t="shared" si="237"/>
        <v>980</v>
      </c>
      <c r="Q490" s="112">
        <f t="shared" si="238"/>
        <v>0</v>
      </c>
      <c r="R490" s="101">
        <f t="shared" si="239"/>
        <v>368</v>
      </c>
      <c r="S490" s="101">
        <f t="shared" si="240"/>
        <v>0</v>
      </c>
      <c r="T490" s="100">
        <f>VLOOKUP(K490,'5th Cycle APR Raw Data-Final'!$A$3:$P$1977,10,FALSE)</f>
        <v>705</v>
      </c>
      <c r="U490" s="100">
        <f>IF(AN490&lt;1,SUMIFS('5th Cycle APR Raw Data-Final'!K$3:K$1977,'5th Cycle APR Raw Data-Final'!$A$3:$A$1977,'SB35 Determination Data'!$K490,'5th Cycle APR Raw Data-Final'!$T$3:$T$1977,"&gt;="&amp;'SB35 Determination Data'!$F490,'5th Cycle APR Raw Data-Final'!$T$3:$T$1977,"&lt;"&amp;E490),SUMIFS('5th Cycle APR Raw Data-Final'!K$3:K$1977,'5th Cycle APR Raw Data-Final'!$A$3:$A$1977,'SB35 Determination Data'!$K490,'5th Cycle APR Raw Data-Final'!$T$3:$T$1977,"&gt;="&amp;'SB35 Determination Data'!$F490,'5th Cycle APR Raw Data-Final'!$T$3:$T$1977,"&lt;="&amp;G490))</f>
        <v>0</v>
      </c>
      <c r="V490" s="100">
        <f>IF(AN490&lt;1,SUMIFS('5th Cycle APR Raw Data-Final'!L$3:L$1977,'5th Cycle APR Raw Data-Final'!$A$3:$A$1977,'SB35 Determination Data'!$K490,'5th Cycle APR Raw Data-Final'!$T$3:$T$1977,"&gt;="&amp;'SB35 Determination Data'!$F490,'5th Cycle APR Raw Data-Final'!$T$3:$T$1977,"&lt;"&amp;E490),SUMIFS('5th Cycle APR Raw Data-Final'!L$3:L$1977,'5th Cycle APR Raw Data-Final'!$A$3:$A$1977,'SB35 Determination Data'!$K490,'5th Cycle APR Raw Data-Final'!$T$3:$T$1977,"&gt;="&amp;'SB35 Determination Data'!$F490,'5th Cycle APR Raw Data-Final'!$T$3:$T$1977,"&lt;="&amp;G490))</f>
        <v>0</v>
      </c>
      <c r="W490" s="100">
        <f>IF(AN490&lt;1,SUMIFS('5th Cycle APR Raw Data-Final'!M$3:M$1977,'5th Cycle APR Raw Data-Final'!$A$3:$A$1977,'SB35 Determination Data'!$K490,'5th Cycle APR Raw Data-Final'!$T$3:$T$1977,"&gt;="&amp;'SB35 Determination Data'!$F490,'5th Cycle APR Raw Data-Final'!$T$3:$T$1977,"&lt;"&amp;E490),SUMIFS('5th Cycle APR Raw Data-Final'!M$3:M$1977,'5th Cycle APR Raw Data-Final'!$A$3:$A$1977,'SB35 Determination Data'!$K490,'5th Cycle APR Raw Data-Final'!$T$3:$T$1977,"&gt;="&amp;'SB35 Determination Data'!$F490,'5th Cycle APR Raw Data-Final'!$T$3:$T$1977,"&lt;="&amp;G490))</f>
        <v>0</v>
      </c>
      <c r="X490" s="100">
        <f t="shared" si="241"/>
        <v>705</v>
      </c>
      <c r="Y490" s="100">
        <f t="shared" si="242"/>
        <v>0</v>
      </c>
      <c r="Z490" s="100">
        <f t="shared" si="243"/>
        <v>705</v>
      </c>
      <c r="AA490" s="112">
        <f t="shared" si="244"/>
        <v>0</v>
      </c>
      <c r="AB490" s="112">
        <f t="shared" si="245"/>
        <v>0</v>
      </c>
      <c r="AC490" s="100">
        <f>VLOOKUP(K490,'5th Cycle APR Raw Data-Final'!$A$3:$P$1977,14,FALSE)</f>
        <v>828</v>
      </c>
      <c r="AD490" s="100">
        <f>IF(AN490&lt;1,SUMIFS('5th Cycle APR Raw Data-Final'!$O$3:$O$1977,'5th Cycle APR Raw Data-Final'!$A$3:$A$1977,'SB35 Determination Data'!$K490,'5th Cycle APR Raw Data-Final'!$T$3:$T$1977,"&gt;="&amp;'SB35 Determination Data'!$F490,'5th Cycle APR Raw Data-Final'!$T$3:$T$1977,"&lt;"&amp;E490),SUMIFS('5th Cycle APR Raw Data-Final'!$O$3:$O$1977,'5th Cycle APR Raw Data-Final'!$A$3:$A$1977,'SB35 Determination Data'!$K490,'5th Cycle APR Raw Data-Final'!$T$3:$T$1977,"&gt;="&amp;'SB35 Determination Data'!$F490,'5th Cycle APR Raw Data-Final'!$T$3:$T$1977,"&lt;="&amp;G490))</f>
        <v>12</v>
      </c>
      <c r="AE490" s="100">
        <f t="shared" si="246"/>
        <v>816</v>
      </c>
      <c r="AF490" s="112">
        <f t="shared" si="247"/>
        <v>1.4492753623188406E-2</v>
      </c>
      <c r="AG490" s="100">
        <f>VLOOKUP(K490,'5th Cycle APR Raw Data-Final'!$A$3:$P$1977,16,FALSE)</f>
        <v>2463</v>
      </c>
      <c r="AH490" s="100">
        <f>IF(AN490&lt;1,SUMIFS('5th Cycle APR Raw Data-Final'!$Q$3:$Q$1977,'5th Cycle APR Raw Data-Final'!$A$3:$A$1977,'SB35 Determination Data'!$K490,'5th Cycle APR Raw Data-Final'!$T$3:$T$1977,"&gt;="&amp;'SB35 Determination Data'!$F490,'5th Cycle APR Raw Data-Final'!$T$3:$T$1977,"&lt;"&amp;E490),SUMIFS('5th Cycle APR Raw Data-Final'!$Q$3:$Q$1977,'5th Cycle APR Raw Data-Final'!$A$3:$A$1977,'SB35 Determination Data'!$K490,'5th Cycle APR Raw Data-Final'!$T$3:$T$1977,"&gt;="&amp;'SB35 Determination Data'!$F490,'5th Cycle APR Raw Data-Final'!$T$3:$T$1977,"&lt;="&amp;G490))</f>
        <v>2450</v>
      </c>
      <c r="AI490" s="100">
        <f t="shared" si="248"/>
        <v>13</v>
      </c>
      <c r="AJ490" s="112">
        <f t="shared" si="249"/>
        <v>0.99472188388144545</v>
      </c>
      <c r="AK490" s="100">
        <f>VLOOKUP(K490,'5th Cycle APR Raw Data-Final'!$A$3:$R$1977,18,FALSE)</f>
        <v>4976</v>
      </c>
      <c r="AL490" s="100">
        <f>IF(AN490&lt;1,SUMIFS('5th Cycle APR Raw Data-Final'!$S$3:$S$1977,'5th Cycle APR Raw Data-Final'!$A$3:$A$1977,'SB35 Determination Data'!$K490,'5th Cycle APR Raw Data-Final'!$T$3:$T$1977,"&gt;="&amp;'SB35 Determination Data'!$F490,'5th Cycle APR Raw Data-Final'!$T$3:$T$1977,"&lt;"&amp;E490),SUMIFS('5th Cycle APR Raw Data-Final'!$S$3:$S$1977,'5th Cycle APR Raw Data-Final'!$A$3:$A$1977,'SB35 Determination Data'!$K490,'5th Cycle APR Raw Data-Final'!$T$3:$T$1977,"&gt;="&amp;'SB35 Determination Data'!$F490,'5th Cycle APR Raw Data-Final'!$T$3:$T$1977,"&lt;="&amp;G490))</f>
        <v>2462</v>
      </c>
      <c r="AM490" s="100">
        <f t="shared" si="250"/>
        <v>2514</v>
      </c>
      <c r="AN490" s="114">
        <f t="shared" si="251"/>
        <v>0.375</v>
      </c>
      <c r="AO490" s="2" t="str">
        <f t="shared" si="252"/>
        <v>NO</v>
      </c>
      <c r="AP490" s="2" t="str">
        <f t="shared" si="253"/>
        <v>YES</v>
      </c>
      <c r="AQ490" s="2" t="str">
        <f t="shared" si="254"/>
        <v>NO</v>
      </c>
      <c r="AR490" s="124" t="str">
        <f>VLOOKUP(K490,'2018Submitted'!$A$2:$C$540,3,FALSE)</f>
        <v>Successful</v>
      </c>
      <c r="AS490" s="2" t="str">
        <f t="shared" si="255"/>
        <v>NO</v>
      </c>
      <c r="AT490" s="2" t="str">
        <f t="shared" si="256"/>
        <v>YES</v>
      </c>
    </row>
    <row r="491" spans="1:46" x14ac:dyDescent="0.2">
      <c r="A491" s="2" t="s">
        <v>23</v>
      </c>
      <c r="B491" s="2" t="str">
        <f t="shared" si="229"/>
        <v>TRINIDAD</v>
      </c>
      <c r="C491" s="71">
        <f t="shared" si="230"/>
        <v>1</v>
      </c>
      <c r="D491" s="72">
        <f t="shared" si="231"/>
        <v>5</v>
      </c>
      <c r="E491" s="99">
        <f t="shared" si="232"/>
        <v>2017</v>
      </c>
      <c r="F491" s="99">
        <f t="shared" si="233"/>
        <v>2014</v>
      </c>
      <c r="G491" s="99">
        <f t="shared" si="234"/>
        <v>2018</v>
      </c>
      <c r="H491" s="2" t="str">
        <f t="shared" si="235"/>
        <v>06/30/2014</v>
      </c>
      <c r="I491" s="2" t="str">
        <f t="shared" si="236"/>
        <v>06/30/2019</v>
      </c>
      <c r="J491" s="2" t="s">
        <v>13</v>
      </c>
      <c r="K491" s="113" t="s">
        <v>1887</v>
      </c>
      <c r="L491" s="100" t="e">
        <f>VLOOKUP(K491,'5th Cycle APR Raw Data-Final'!$A$3:$P$1977,6,FALSE)</f>
        <v>#N/A</v>
      </c>
      <c r="M491" s="100">
        <f>IF(AN491&lt;1,SUMIFS('5th Cycle APR Raw Data-Final'!G$3:G$1977,'5th Cycle APR Raw Data-Final'!$A$3:$A$1977,'SB35 Determination Data'!$K491,'5th Cycle APR Raw Data-Final'!$T$3:$T$1977,"&gt;="&amp;'SB35 Determination Data'!$F491,'5th Cycle APR Raw Data-Final'!$T$3:$T$1977,"&lt;"&amp;E491),SUMIFS('5th Cycle APR Raw Data-Final'!G$3:G$1977,'5th Cycle APR Raw Data-Final'!$A$3:$A$1977,'SB35 Determination Data'!$K491,'5th Cycle APR Raw Data-Final'!$T$3:$T$1977,"&gt;="&amp;'SB35 Determination Data'!$F491,'5th Cycle APR Raw Data-Final'!$T$3:$T$1977,"&lt;="&amp;G491))</f>
        <v>0</v>
      </c>
      <c r="N491" s="100">
        <f>IF(AN491&lt;1,SUMIFS('5th Cycle APR Raw Data-Final'!H$3:H$1977,'5th Cycle APR Raw Data-Final'!$A$3:$A$1977,'SB35 Determination Data'!$K491,'5th Cycle APR Raw Data-Final'!$T$3:$T$1977,"&gt;="&amp;'SB35 Determination Data'!$F491,'5th Cycle APR Raw Data-Final'!$T$3:$T$1977,"&lt;"&amp;E491),SUMIFS('5th Cycle APR Raw Data-Final'!H$3:H$1977,'5th Cycle APR Raw Data-Final'!$A$3:$A$1977,'SB35 Determination Data'!$K491,'5th Cycle APR Raw Data-Final'!$T$3:$T$1977,"&gt;="&amp;'SB35 Determination Data'!$F491,'5th Cycle APR Raw Data-Final'!$T$3:$T$1977,"&lt;="&amp;G491))</f>
        <v>0</v>
      </c>
      <c r="O491" s="100">
        <f>IF(AN491&lt;1,SUMIFS('5th Cycle APR Raw Data-Final'!I$3:I$1977,'5th Cycle APR Raw Data-Final'!$A$3:$A$1977,'SB35 Determination Data'!$K491,'5th Cycle APR Raw Data-Final'!$T$3:$T$1977,"&gt;="&amp;'SB35 Determination Data'!$F491,'5th Cycle APR Raw Data-Final'!$T$3:$T$1977,"&lt;"&amp;E491),SUMIFS('5th Cycle APR Raw Data-Final'!I$3:I$1977,'5th Cycle APR Raw Data-Final'!$A$3:$A$1977,'SB35 Determination Data'!$K491,'5th Cycle APR Raw Data-Final'!$T$3:$T$1977,"&gt;="&amp;'SB35 Determination Data'!$F491,'5th Cycle APR Raw Data-Final'!$T$3:$T$1977,"&lt;="&amp;G491))</f>
        <v>0</v>
      </c>
      <c r="P491" s="100" t="e">
        <f t="shared" si="237"/>
        <v>#N/A</v>
      </c>
      <c r="Q491" s="112" t="str">
        <f t="shared" si="238"/>
        <v>No 2018 Annual Progress Report</v>
      </c>
      <c r="R491" s="101" t="e">
        <f t="shared" si="239"/>
        <v>#N/A</v>
      </c>
      <c r="S491" s="101" t="e">
        <f t="shared" si="240"/>
        <v>#N/A</v>
      </c>
      <c r="T491" s="100" t="e">
        <f>VLOOKUP(K491,'5th Cycle APR Raw Data-Final'!$A$3:$P$1977,10,FALSE)</f>
        <v>#N/A</v>
      </c>
      <c r="U491" s="100">
        <f>IF(AN491&lt;1,SUMIFS('5th Cycle APR Raw Data-Final'!K$3:K$1977,'5th Cycle APR Raw Data-Final'!$A$3:$A$1977,'SB35 Determination Data'!$K491,'5th Cycle APR Raw Data-Final'!$T$3:$T$1977,"&gt;="&amp;'SB35 Determination Data'!$F491,'5th Cycle APR Raw Data-Final'!$T$3:$T$1977,"&lt;"&amp;E491),SUMIFS('5th Cycle APR Raw Data-Final'!K$3:K$1977,'5th Cycle APR Raw Data-Final'!$A$3:$A$1977,'SB35 Determination Data'!$K491,'5th Cycle APR Raw Data-Final'!$T$3:$T$1977,"&gt;="&amp;'SB35 Determination Data'!$F491,'5th Cycle APR Raw Data-Final'!$T$3:$T$1977,"&lt;="&amp;G491))</f>
        <v>0</v>
      </c>
      <c r="V491" s="100">
        <f>IF(AN491&lt;1,SUMIFS('5th Cycle APR Raw Data-Final'!L$3:L$1977,'5th Cycle APR Raw Data-Final'!$A$3:$A$1977,'SB35 Determination Data'!$K491,'5th Cycle APR Raw Data-Final'!$T$3:$T$1977,"&gt;="&amp;'SB35 Determination Data'!$F491,'5th Cycle APR Raw Data-Final'!$T$3:$T$1977,"&lt;"&amp;E491),SUMIFS('5th Cycle APR Raw Data-Final'!L$3:L$1977,'5th Cycle APR Raw Data-Final'!$A$3:$A$1977,'SB35 Determination Data'!$K491,'5th Cycle APR Raw Data-Final'!$T$3:$T$1977,"&gt;="&amp;'SB35 Determination Data'!$F491,'5th Cycle APR Raw Data-Final'!$T$3:$T$1977,"&lt;="&amp;G491))</f>
        <v>0</v>
      </c>
      <c r="W491" s="100">
        <f>IF(AN491&lt;1,SUMIFS('5th Cycle APR Raw Data-Final'!M$3:M$1977,'5th Cycle APR Raw Data-Final'!$A$3:$A$1977,'SB35 Determination Data'!$K491,'5th Cycle APR Raw Data-Final'!$T$3:$T$1977,"&gt;="&amp;'SB35 Determination Data'!$F491,'5th Cycle APR Raw Data-Final'!$T$3:$T$1977,"&lt;"&amp;E491),SUMIFS('5th Cycle APR Raw Data-Final'!M$3:M$1977,'5th Cycle APR Raw Data-Final'!$A$3:$A$1977,'SB35 Determination Data'!$K491,'5th Cycle APR Raw Data-Final'!$T$3:$T$1977,"&gt;="&amp;'SB35 Determination Data'!$F491,'5th Cycle APR Raw Data-Final'!$T$3:$T$1977,"&lt;="&amp;G491))</f>
        <v>0</v>
      </c>
      <c r="X491" s="100" t="e">
        <f t="shared" si="241"/>
        <v>#N/A</v>
      </c>
      <c r="Y491" s="100" t="e">
        <f t="shared" si="242"/>
        <v>#N/A</v>
      </c>
      <c r="Z491" s="100" t="e">
        <f t="shared" si="243"/>
        <v>#N/A</v>
      </c>
      <c r="AA491" s="112" t="str">
        <f t="shared" si="244"/>
        <v>No 2018 Annual Progress Report</v>
      </c>
      <c r="AB491" s="112" t="str">
        <f t="shared" si="245"/>
        <v>No 2018 Annual Progress Report</v>
      </c>
      <c r="AC491" s="100" t="e">
        <f>VLOOKUP(K491,'5th Cycle APR Raw Data-Final'!$A$3:$P$1977,14,FALSE)</f>
        <v>#N/A</v>
      </c>
      <c r="AD491" s="100">
        <f>IF(AN491&lt;1,SUMIFS('5th Cycle APR Raw Data-Final'!$O$3:$O$1977,'5th Cycle APR Raw Data-Final'!$A$3:$A$1977,'SB35 Determination Data'!$K491,'5th Cycle APR Raw Data-Final'!$T$3:$T$1977,"&gt;="&amp;'SB35 Determination Data'!$F491,'5th Cycle APR Raw Data-Final'!$T$3:$T$1977,"&lt;"&amp;E491),SUMIFS('5th Cycle APR Raw Data-Final'!$O$3:$O$1977,'5th Cycle APR Raw Data-Final'!$A$3:$A$1977,'SB35 Determination Data'!$K491,'5th Cycle APR Raw Data-Final'!$T$3:$T$1977,"&gt;="&amp;'SB35 Determination Data'!$F491,'5th Cycle APR Raw Data-Final'!$T$3:$T$1977,"&lt;="&amp;G491))</f>
        <v>0</v>
      </c>
      <c r="AE491" s="100" t="e">
        <f t="shared" si="246"/>
        <v>#N/A</v>
      </c>
      <c r="AF491" s="112" t="str">
        <f t="shared" si="247"/>
        <v>No 2018 Annual Progress Report</v>
      </c>
      <c r="AG491" s="100" t="e">
        <f>VLOOKUP(K491,'5th Cycle APR Raw Data-Final'!$A$3:$P$1977,16,FALSE)</f>
        <v>#N/A</v>
      </c>
      <c r="AH491" s="100">
        <f>IF(AN491&lt;1,SUMIFS('5th Cycle APR Raw Data-Final'!$Q$3:$Q$1977,'5th Cycle APR Raw Data-Final'!$A$3:$A$1977,'SB35 Determination Data'!$K491,'5th Cycle APR Raw Data-Final'!$T$3:$T$1977,"&gt;="&amp;'SB35 Determination Data'!$F491,'5th Cycle APR Raw Data-Final'!$T$3:$T$1977,"&lt;"&amp;E491),SUMIFS('5th Cycle APR Raw Data-Final'!$Q$3:$Q$1977,'5th Cycle APR Raw Data-Final'!$A$3:$A$1977,'SB35 Determination Data'!$K491,'5th Cycle APR Raw Data-Final'!$T$3:$T$1977,"&gt;="&amp;'SB35 Determination Data'!$F491,'5th Cycle APR Raw Data-Final'!$T$3:$T$1977,"&lt;="&amp;G491))</f>
        <v>0</v>
      </c>
      <c r="AI491" s="100" t="e">
        <f t="shared" si="248"/>
        <v>#N/A</v>
      </c>
      <c r="AJ491" s="112" t="str">
        <f t="shared" si="249"/>
        <v>No 2018 Annual Progress Report</v>
      </c>
      <c r="AK491" s="100" t="e">
        <f>VLOOKUP(K491,'5th Cycle APR Raw Data-Final'!$A$3:$R$1977,18,FALSE)</f>
        <v>#N/A</v>
      </c>
      <c r="AL491" s="100">
        <f>IF(AN491&lt;1,SUMIFS('5th Cycle APR Raw Data-Final'!$S$3:$S$1977,'5th Cycle APR Raw Data-Final'!$A$3:$A$1977,'SB35 Determination Data'!$K491,'5th Cycle APR Raw Data-Final'!$T$3:$T$1977,"&gt;="&amp;'SB35 Determination Data'!$F491,'5th Cycle APR Raw Data-Final'!$T$3:$T$1977,"&lt;"&amp;E491),SUMIFS('5th Cycle APR Raw Data-Final'!$S$3:$S$1977,'5th Cycle APR Raw Data-Final'!$A$3:$A$1977,'SB35 Determination Data'!$K491,'5th Cycle APR Raw Data-Final'!$T$3:$T$1977,"&gt;="&amp;'SB35 Determination Data'!$F491,'5th Cycle APR Raw Data-Final'!$T$3:$T$1977,"&lt;="&amp;G491))</f>
        <v>0</v>
      </c>
      <c r="AM491" s="100" t="e">
        <f t="shared" si="250"/>
        <v>#N/A</v>
      </c>
      <c r="AN491" s="114">
        <f t="shared" si="251"/>
        <v>1</v>
      </c>
      <c r="AO491" s="2" t="str">
        <f t="shared" si="252"/>
        <v>YES</v>
      </c>
      <c r="AP491" s="2" t="str">
        <f t="shared" si="253"/>
        <v>NO</v>
      </c>
      <c r="AQ491" s="2" t="str">
        <f t="shared" si="254"/>
        <v>NO</v>
      </c>
      <c r="AR491" s="124" t="str">
        <f>VLOOKUP(K491,'2018Submitted'!$A$2:$C$540,3,FALSE)</f>
        <v>No 2018 Annual Progress Report</v>
      </c>
      <c r="AS491" s="2" t="str">
        <f t="shared" si="255"/>
        <v>YES</v>
      </c>
      <c r="AT491" s="2" t="str">
        <f t="shared" si="256"/>
        <v>NO</v>
      </c>
    </row>
    <row r="492" spans="1:46" x14ac:dyDescent="0.2">
      <c r="A492" s="2" t="s">
        <v>1898</v>
      </c>
      <c r="B492" s="2" t="str">
        <f t="shared" si="229"/>
        <v>TRINITY COUNTY</v>
      </c>
      <c r="C492" s="71">
        <f t="shared" si="230"/>
        <v>1</v>
      </c>
      <c r="D492" s="72">
        <f t="shared" si="231"/>
        <v>5</v>
      </c>
      <c r="E492" s="99">
        <f t="shared" si="232"/>
        <v>2017</v>
      </c>
      <c r="F492" s="99">
        <f t="shared" si="233"/>
        <v>2014</v>
      </c>
      <c r="G492" s="99">
        <f t="shared" si="234"/>
        <v>2018</v>
      </c>
      <c r="H492" s="2" t="str">
        <f t="shared" si="235"/>
        <v>06/30/2014</v>
      </c>
      <c r="I492" s="2" t="str">
        <f t="shared" si="236"/>
        <v>06/30/2019</v>
      </c>
      <c r="J492" s="2" t="s">
        <v>13</v>
      </c>
      <c r="K492" s="113" t="s">
        <v>1888</v>
      </c>
      <c r="L492" s="100" t="e">
        <f>VLOOKUP(K492,'5th Cycle APR Raw Data-Final'!$A$3:$P$1977,6,FALSE)</f>
        <v>#N/A</v>
      </c>
      <c r="M492" s="100">
        <f>IF(AN492&lt;1,SUMIFS('5th Cycle APR Raw Data-Final'!G$3:G$1977,'5th Cycle APR Raw Data-Final'!$A$3:$A$1977,'SB35 Determination Data'!$K492,'5th Cycle APR Raw Data-Final'!$T$3:$T$1977,"&gt;="&amp;'SB35 Determination Data'!$F492,'5th Cycle APR Raw Data-Final'!$T$3:$T$1977,"&lt;"&amp;E492),SUMIFS('5th Cycle APR Raw Data-Final'!G$3:G$1977,'5th Cycle APR Raw Data-Final'!$A$3:$A$1977,'SB35 Determination Data'!$K492,'5th Cycle APR Raw Data-Final'!$T$3:$T$1977,"&gt;="&amp;'SB35 Determination Data'!$F492,'5th Cycle APR Raw Data-Final'!$T$3:$T$1977,"&lt;="&amp;G492))</f>
        <v>0</v>
      </c>
      <c r="N492" s="100">
        <f>IF(AN492&lt;1,SUMIFS('5th Cycle APR Raw Data-Final'!H$3:H$1977,'5th Cycle APR Raw Data-Final'!$A$3:$A$1977,'SB35 Determination Data'!$K492,'5th Cycle APR Raw Data-Final'!$T$3:$T$1977,"&gt;="&amp;'SB35 Determination Data'!$F492,'5th Cycle APR Raw Data-Final'!$T$3:$T$1977,"&lt;"&amp;E492),SUMIFS('5th Cycle APR Raw Data-Final'!H$3:H$1977,'5th Cycle APR Raw Data-Final'!$A$3:$A$1977,'SB35 Determination Data'!$K492,'5th Cycle APR Raw Data-Final'!$T$3:$T$1977,"&gt;="&amp;'SB35 Determination Data'!$F492,'5th Cycle APR Raw Data-Final'!$T$3:$T$1977,"&lt;="&amp;G492))</f>
        <v>0</v>
      </c>
      <c r="O492" s="100">
        <f>IF(AN492&lt;1,SUMIFS('5th Cycle APR Raw Data-Final'!I$3:I$1977,'5th Cycle APR Raw Data-Final'!$A$3:$A$1977,'SB35 Determination Data'!$K492,'5th Cycle APR Raw Data-Final'!$T$3:$T$1977,"&gt;="&amp;'SB35 Determination Data'!$F492,'5th Cycle APR Raw Data-Final'!$T$3:$T$1977,"&lt;"&amp;E492),SUMIFS('5th Cycle APR Raw Data-Final'!I$3:I$1977,'5th Cycle APR Raw Data-Final'!$A$3:$A$1977,'SB35 Determination Data'!$K492,'5th Cycle APR Raw Data-Final'!$T$3:$T$1977,"&gt;="&amp;'SB35 Determination Data'!$F492,'5th Cycle APR Raw Data-Final'!$T$3:$T$1977,"&lt;="&amp;G492))</f>
        <v>0</v>
      </c>
      <c r="P492" s="100" t="e">
        <f t="shared" si="237"/>
        <v>#N/A</v>
      </c>
      <c r="Q492" s="112" t="str">
        <f t="shared" si="238"/>
        <v>No 2018 Annual Progress Report</v>
      </c>
      <c r="R492" s="101" t="e">
        <f t="shared" si="239"/>
        <v>#N/A</v>
      </c>
      <c r="S492" s="101" t="e">
        <f t="shared" si="240"/>
        <v>#N/A</v>
      </c>
      <c r="T492" s="100" t="e">
        <f>VLOOKUP(K492,'5th Cycle APR Raw Data-Final'!$A$3:$P$1977,10,FALSE)</f>
        <v>#N/A</v>
      </c>
      <c r="U492" s="100">
        <f>IF(AN492&lt;1,SUMIFS('5th Cycle APR Raw Data-Final'!K$3:K$1977,'5th Cycle APR Raw Data-Final'!$A$3:$A$1977,'SB35 Determination Data'!$K492,'5th Cycle APR Raw Data-Final'!$T$3:$T$1977,"&gt;="&amp;'SB35 Determination Data'!$F492,'5th Cycle APR Raw Data-Final'!$T$3:$T$1977,"&lt;"&amp;E492),SUMIFS('5th Cycle APR Raw Data-Final'!K$3:K$1977,'5th Cycle APR Raw Data-Final'!$A$3:$A$1977,'SB35 Determination Data'!$K492,'5th Cycle APR Raw Data-Final'!$T$3:$T$1977,"&gt;="&amp;'SB35 Determination Data'!$F492,'5th Cycle APR Raw Data-Final'!$T$3:$T$1977,"&lt;="&amp;G492))</f>
        <v>0</v>
      </c>
      <c r="V492" s="100">
        <f>IF(AN492&lt;1,SUMIFS('5th Cycle APR Raw Data-Final'!L$3:L$1977,'5th Cycle APR Raw Data-Final'!$A$3:$A$1977,'SB35 Determination Data'!$K492,'5th Cycle APR Raw Data-Final'!$T$3:$T$1977,"&gt;="&amp;'SB35 Determination Data'!$F492,'5th Cycle APR Raw Data-Final'!$T$3:$T$1977,"&lt;"&amp;E492),SUMIFS('5th Cycle APR Raw Data-Final'!L$3:L$1977,'5th Cycle APR Raw Data-Final'!$A$3:$A$1977,'SB35 Determination Data'!$K492,'5th Cycle APR Raw Data-Final'!$T$3:$T$1977,"&gt;="&amp;'SB35 Determination Data'!$F492,'5th Cycle APR Raw Data-Final'!$T$3:$T$1977,"&lt;="&amp;G492))</f>
        <v>0</v>
      </c>
      <c r="W492" s="100">
        <f>IF(AN492&lt;1,SUMIFS('5th Cycle APR Raw Data-Final'!M$3:M$1977,'5th Cycle APR Raw Data-Final'!$A$3:$A$1977,'SB35 Determination Data'!$K492,'5th Cycle APR Raw Data-Final'!$T$3:$T$1977,"&gt;="&amp;'SB35 Determination Data'!$F492,'5th Cycle APR Raw Data-Final'!$T$3:$T$1977,"&lt;"&amp;E492),SUMIFS('5th Cycle APR Raw Data-Final'!M$3:M$1977,'5th Cycle APR Raw Data-Final'!$A$3:$A$1977,'SB35 Determination Data'!$K492,'5th Cycle APR Raw Data-Final'!$T$3:$T$1977,"&gt;="&amp;'SB35 Determination Data'!$F492,'5th Cycle APR Raw Data-Final'!$T$3:$T$1977,"&lt;="&amp;G492))</f>
        <v>0</v>
      </c>
      <c r="X492" s="100" t="e">
        <f t="shared" si="241"/>
        <v>#N/A</v>
      </c>
      <c r="Y492" s="100" t="e">
        <f t="shared" si="242"/>
        <v>#N/A</v>
      </c>
      <c r="Z492" s="100" t="e">
        <f t="shared" si="243"/>
        <v>#N/A</v>
      </c>
      <c r="AA492" s="112" t="str">
        <f t="shared" si="244"/>
        <v>No 2018 Annual Progress Report</v>
      </c>
      <c r="AB492" s="112" t="str">
        <f t="shared" si="245"/>
        <v>No 2018 Annual Progress Report</v>
      </c>
      <c r="AC492" s="100" t="e">
        <f>VLOOKUP(K492,'5th Cycle APR Raw Data-Final'!$A$3:$P$1977,14,FALSE)</f>
        <v>#N/A</v>
      </c>
      <c r="AD492" s="100">
        <f>IF(AN492&lt;1,SUMIFS('5th Cycle APR Raw Data-Final'!$O$3:$O$1977,'5th Cycle APR Raw Data-Final'!$A$3:$A$1977,'SB35 Determination Data'!$K492,'5th Cycle APR Raw Data-Final'!$T$3:$T$1977,"&gt;="&amp;'SB35 Determination Data'!$F492,'5th Cycle APR Raw Data-Final'!$T$3:$T$1977,"&lt;"&amp;E492),SUMIFS('5th Cycle APR Raw Data-Final'!$O$3:$O$1977,'5th Cycle APR Raw Data-Final'!$A$3:$A$1977,'SB35 Determination Data'!$K492,'5th Cycle APR Raw Data-Final'!$T$3:$T$1977,"&gt;="&amp;'SB35 Determination Data'!$F492,'5th Cycle APR Raw Data-Final'!$T$3:$T$1977,"&lt;="&amp;G492))</f>
        <v>0</v>
      </c>
      <c r="AE492" s="100" t="e">
        <f t="shared" si="246"/>
        <v>#N/A</v>
      </c>
      <c r="AF492" s="112" t="str">
        <f t="shared" si="247"/>
        <v>No 2018 Annual Progress Report</v>
      </c>
      <c r="AG492" s="100" t="e">
        <f>VLOOKUP(K492,'5th Cycle APR Raw Data-Final'!$A$3:$P$1977,16,FALSE)</f>
        <v>#N/A</v>
      </c>
      <c r="AH492" s="100">
        <f>IF(AN492&lt;1,SUMIFS('5th Cycle APR Raw Data-Final'!$Q$3:$Q$1977,'5th Cycle APR Raw Data-Final'!$A$3:$A$1977,'SB35 Determination Data'!$K492,'5th Cycle APR Raw Data-Final'!$T$3:$T$1977,"&gt;="&amp;'SB35 Determination Data'!$F492,'5th Cycle APR Raw Data-Final'!$T$3:$T$1977,"&lt;"&amp;E492),SUMIFS('5th Cycle APR Raw Data-Final'!$Q$3:$Q$1977,'5th Cycle APR Raw Data-Final'!$A$3:$A$1977,'SB35 Determination Data'!$K492,'5th Cycle APR Raw Data-Final'!$T$3:$T$1977,"&gt;="&amp;'SB35 Determination Data'!$F492,'5th Cycle APR Raw Data-Final'!$T$3:$T$1977,"&lt;="&amp;G492))</f>
        <v>0</v>
      </c>
      <c r="AI492" s="100" t="e">
        <f t="shared" si="248"/>
        <v>#N/A</v>
      </c>
      <c r="AJ492" s="112" t="str">
        <f t="shared" si="249"/>
        <v>No 2018 Annual Progress Report</v>
      </c>
      <c r="AK492" s="100" t="e">
        <f>VLOOKUP(K492,'5th Cycle APR Raw Data-Final'!$A$3:$R$1977,18,FALSE)</f>
        <v>#N/A</v>
      </c>
      <c r="AL492" s="100">
        <f>IF(AN492&lt;1,SUMIFS('5th Cycle APR Raw Data-Final'!$S$3:$S$1977,'5th Cycle APR Raw Data-Final'!$A$3:$A$1977,'SB35 Determination Data'!$K492,'5th Cycle APR Raw Data-Final'!$T$3:$T$1977,"&gt;="&amp;'SB35 Determination Data'!$F492,'5th Cycle APR Raw Data-Final'!$T$3:$T$1977,"&lt;"&amp;E492),SUMIFS('5th Cycle APR Raw Data-Final'!$S$3:$S$1977,'5th Cycle APR Raw Data-Final'!$A$3:$A$1977,'SB35 Determination Data'!$K492,'5th Cycle APR Raw Data-Final'!$T$3:$T$1977,"&gt;="&amp;'SB35 Determination Data'!$F492,'5th Cycle APR Raw Data-Final'!$T$3:$T$1977,"&lt;="&amp;G492))</f>
        <v>0</v>
      </c>
      <c r="AM492" s="100" t="e">
        <f t="shared" si="250"/>
        <v>#N/A</v>
      </c>
      <c r="AN492" s="114">
        <f t="shared" si="251"/>
        <v>1</v>
      </c>
      <c r="AO492" s="2" t="str">
        <f t="shared" si="252"/>
        <v>YES</v>
      </c>
      <c r="AP492" s="2" t="str">
        <f t="shared" si="253"/>
        <v>NO</v>
      </c>
      <c r="AQ492" s="2" t="str">
        <f t="shared" si="254"/>
        <v>NO</v>
      </c>
      <c r="AR492" s="124" t="str">
        <f>VLOOKUP(K492,'2018Submitted'!$A$2:$C$540,3,FALSE)</f>
        <v>No 2018 Annual Progress Report</v>
      </c>
      <c r="AS492" s="2" t="str">
        <f t="shared" si="255"/>
        <v>YES</v>
      </c>
      <c r="AT492" s="2" t="str">
        <f t="shared" si="256"/>
        <v>NO</v>
      </c>
    </row>
    <row r="493" spans="1:46" x14ac:dyDescent="0.2">
      <c r="A493" s="2" t="s">
        <v>142</v>
      </c>
      <c r="B493" s="2" t="str">
        <f t="shared" si="229"/>
        <v>TRUCKEE</v>
      </c>
      <c r="C493" s="71">
        <f t="shared" si="230"/>
        <v>1</v>
      </c>
      <c r="D493" s="72">
        <f t="shared" si="231"/>
        <v>5</v>
      </c>
      <c r="E493" s="99">
        <f t="shared" si="232"/>
        <v>2017</v>
      </c>
      <c r="F493" s="99">
        <f t="shared" si="233"/>
        <v>2014</v>
      </c>
      <c r="G493" s="99">
        <f t="shared" si="234"/>
        <v>2018</v>
      </c>
      <c r="H493" s="2" t="str">
        <f t="shared" si="235"/>
        <v>06/30/2014</v>
      </c>
      <c r="I493" s="2" t="str">
        <f t="shared" si="236"/>
        <v>06/30/2019</v>
      </c>
      <c r="J493" s="2" t="s">
        <v>13</v>
      </c>
      <c r="K493" s="113" t="s">
        <v>1022</v>
      </c>
      <c r="L493" s="100">
        <f>VLOOKUP(K493,'5th Cycle APR Raw Data-Final'!$A$3:$P$1977,6,FALSE)</f>
        <v>108</v>
      </c>
      <c r="M493" s="100">
        <f>IF(AN493&lt;1,SUMIFS('5th Cycle APR Raw Data-Final'!G$3:G$1977,'5th Cycle APR Raw Data-Final'!$A$3:$A$1977,'SB35 Determination Data'!$K493,'5th Cycle APR Raw Data-Final'!$T$3:$T$1977,"&gt;="&amp;'SB35 Determination Data'!$F493,'5th Cycle APR Raw Data-Final'!$T$3:$T$1977,"&lt;"&amp;E493),SUMIFS('5th Cycle APR Raw Data-Final'!G$3:G$1977,'5th Cycle APR Raw Data-Final'!$A$3:$A$1977,'SB35 Determination Data'!$K493,'5th Cycle APR Raw Data-Final'!$T$3:$T$1977,"&gt;="&amp;'SB35 Determination Data'!$F493,'5th Cycle APR Raw Data-Final'!$T$3:$T$1977,"&lt;="&amp;G493))</f>
        <v>0</v>
      </c>
      <c r="N493" s="100">
        <f>IF(AN493&lt;1,SUMIFS('5th Cycle APR Raw Data-Final'!H$3:H$1977,'5th Cycle APR Raw Data-Final'!$A$3:$A$1977,'SB35 Determination Data'!$K493,'5th Cycle APR Raw Data-Final'!$T$3:$T$1977,"&gt;="&amp;'SB35 Determination Data'!$F493,'5th Cycle APR Raw Data-Final'!$T$3:$T$1977,"&lt;"&amp;E493),SUMIFS('5th Cycle APR Raw Data-Final'!H$3:H$1977,'5th Cycle APR Raw Data-Final'!$A$3:$A$1977,'SB35 Determination Data'!$K493,'5th Cycle APR Raw Data-Final'!$T$3:$T$1977,"&gt;="&amp;'SB35 Determination Data'!$F493,'5th Cycle APR Raw Data-Final'!$T$3:$T$1977,"&lt;="&amp;G493))</f>
        <v>0</v>
      </c>
      <c r="O493" s="100">
        <f>IF(AN493&lt;1,SUMIFS('5th Cycle APR Raw Data-Final'!I$3:I$1977,'5th Cycle APR Raw Data-Final'!$A$3:$A$1977,'SB35 Determination Data'!$K493,'5th Cycle APR Raw Data-Final'!$T$3:$T$1977,"&gt;="&amp;'SB35 Determination Data'!$F493,'5th Cycle APR Raw Data-Final'!$T$3:$T$1977,"&lt;"&amp;E493),SUMIFS('5th Cycle APR Raw Data-Final'!I$3:I$1977,'5th Cycle APR Raw Data-Final'!$A$3:$A$1977,'SB35 Determination Data'!$K493,'5th Cycle APR Raw Data-Final'!$T$3:$T$1977,"&gt;="&amp;'SB35 Determination Data'!$F493,'5th Cycle APR Raw Data-Final'!$T$3:$T$1977,"&lt;="&amp;G493))</f>
        <v>0</v>
      </c>
      <c r="P493" s="100">
        <f t="shared" si="237"/>
        <v>108</v>
      </c>
      <c r="Q493" s="112">
        <f t="shared" si="238"/>
        <v>0</v>
      </c>
      <c r="R493" s="101">
        <f t="shared" si="239"/>
        <v>108</v>
      </c>
      <c r="S493" s="101">
        <f t="shared" si="240"/>
        <v>0</v>
      </c>
      <c r="T493" s="100">
        <f>VLOOKUP(K493,'5th Cycle APR Raw Data-Final'!$A$3:$P$1977,10,FALSE)</f>
        <v>75</v>
      </c>
      <c r="U493" s="100">
        <f>IF(AN493&lt;1,SUMIFS('5th Cycle APR Raw Data-Final'!K$3:K$1977,'5th Cycle APR Raw Data-Final'!$A$3:$A$1977,'SB35 Determination Data'!$K493,'5th Cycle APR Raw Data-Final'!$T$3:$T$1977,"&gt;="&amp;'SB35 Determination Data'!$F493,'5th Cycle APR Raw Data-Final'!$T$3:$T$1977,"&lt;"&amp;E493),SUMIFS('5th Cycle APR Raw Data-Final'!K$3:K$1977,'5th Cycle APR Raw Data-Final'!$A$3:$A$1977,'SB35 Determination Data'!$K493,'5th Cycle APR Raw Data-Final'!$T$3:$T$1977,"&gt;="&amp;'SB35 Determination Data'!$F493,'5th Cycle APR Raw Data-Final'!$T$3:$T$1977,"&lt;="&amp;G493))</f>
        <v>33</v>
      </c>
      <c r="V493" s="100">
        <f>IF(AN493&lt;1,SUMIFS('5th Cycle APR Raw Data-Final'!L$3:L$1977,'5th Cycle APR Raw Data-Final'!$A$3:$A$1977,'SB35 Determination Data'!$K493,'5th Cycle APR Raw Data-Final'!$T$3:$T$1977,"&gt;="&amp;'SB35 Determination Data'!$F493,'5th Cycle APR Raw Data-Final'!$T$3:$T$1977,"&lt;"&amp;E493),SUMIFS('5th Cycle APR Raw Data-Final'!L$3:L$1977,'5th Cycle APR Raw Data-Final'!$A$3:$A$1977,'SB35 Determination Data'!$K493,'5th Cycle APR Raw Data-Final'!$T$3:$T$1977,"&gt;="&amp;'SB35 Determination Data'!$F493,'5th Cycle APR Raw Data-Final'!$T$3:$T$1977,"&lt;="&amp;G493))</f>
        <v>6</v>
      </c>
      <c r="W493" s="100">
        <f>IF(AN493&lt;1,SUMIFS('5th Cycle APR Raw Data-Final'!M$3:M$1977,'5th Cycle APR Raw Data-Final'!$A$3:$A$1977,'SB35 Determination Data'!$K493,'5th Cycle APR Raw Data-Final'!$T$3:$T$1977,"&gt;="&amp;'SB35 Determination Data'!$F493,'5th Cycle APR Raw Data-Final'!$T$3:$T$1977,"&lt;"&amp;E493),SUMIFS('5th Cycle APR Raw Data-Final'!M$3:M$1977,'5th Cycle APR Raw Data-Final'!$A$3:$A$1977,'SB35 Determination Data'!$K493,'5th Cycle APR Raw Data-Final'!$T$3:$T$1977,"&gt;="&amp;'SB35 Determination Data'!$F493,'5th Cycle APR Raw Data-Final'!$T$3:$T$1977,"&lt;="&amp;G493))</f>
        <v>27</v>
      </c>
      <c r="X493" s="100">
        <f t="shared" si="241"/>
        <v>42</v>
      </c>
      <c r="Y493" s="100">
        <f t="shared" si="242"/>
        <v>33</v>
      </c>
      <c r="Z493" s="100">
        <f t="shared" si="243"/>
        <v>42</v>
      </c>
      <c r="AA493" s="112">
        <f t="shared" si="244"/>
        <v>0.44</v>
      </c>
      <c r="AB493" s="112">
        <f t="shared" si="245"/>
        <v>0.44</v>
      </c>
      <c r="AC493" s="100">
        <f>VLOOKUP(K493,'5th Cycle APR Raw Data-Final'!$A$3:$P$1977,14,FALSE)</f>
        <v>78</v>
      </c>
      <c r="AD493" s="100">
        <f>IF(AN493&lt;1,SUMIFS('5th Cycle APR Raw Data-Final'!$O$3:$O$1977,'5th Cycle APR Raw Data-Final'!$A$3:$A$1977,'SB35 Determination Data'!$K493,'5th Cycle APR Raw Data-Final'!$T$3:$T$1977,"&gt;="&amp;'SB35 Determination Data'!$F493,'5th Cycle APR Raw Data-Final'!$T$3:$T$1977,"&lt;"&amp;E493),SUMIFS('5th Cycle APR Raw Data-Final'!$O$3:$O$1977,'5th Cycle APR Raw Data-Final'!$A$3:$A$1977,'SB35 Determination Data'!$K493,'5th Cycle APR Raw Data-Final'!$T$3:$T$1977,"&gt;="&amp;'SB35 Determination Data'!$F493,'5th Cycle APR Raw Data-Final'!$T$3:$T$1977,"&lt;="&amp;G493))</f>
        <v>96</v>
      </c>
      <c r="AE493" s="100">
        <f t="shared" si="246"/>
        <v>0</v>
      </c>
      <c r="AF493" s="112">
        <f t="shared" si="247"/>
        <v>1.2307692307692308</v>
      </c>
      <c r="AG493" s="100">
        <f>VLOOKUP(K493,'5th Cycle APR Raw Data-Final'!$A$3:$P$1977,16,FALSE)</f>
        <v>199</v>
      </c>
      <c r="AH493" s="100">
        <f>IF(AN493&lt;1,SUMIFS('5th Cycle APR Raw Data-Final'!$Q$3:$Q$1977,'5th Cycle APR Raw Data-Final'!$A$3:$A$1977,'SB35 Determination Data'!$K493,'5th Cycle APR Raw Data-Final'!$T$3:$T$1977,"&gt;="&amp;'SB35 Determination Data'!$F493,'5th Cycle APR Raw Data-Final'!$T$3:$T$1977,"&lt;"&amp;E493),SUMIFS('5th Cycle APR Raw Data-Final'!$Q$3:$Q$1977,'5th Cycle APR Raw Data-Final'!$A$3:$A$1977,'SB35 Determination Data'!$K493,'5th Cycle APR Raw Data-Final'!$T$3:$T$1977,"&gt;="&amp;'SB35 Determination Data'!$F493,'5th Cycle APR Raw Data-Final'!$T$3:$T$1977,"&lt;="&amp;G493))</f>
        <v>513</v>
      </c>
      <c r="AI493" s="100">
        <f t="shared" si="248"/>
        <v>0</v>
      </c>
      <c r="AJ493" s="112">
        <f t="shared" si="249"/>
        <v>2.5778894472361809</v>
      </c>
      <c r="AK493" s="100">
        <f>VLOOKUP(K493,'5th Cycle APR Raw Data-Final'!$A$3:$R$1977,18,FALSE)</f>
        <v>460</v>
      </c>
      <c r="AL493" s="100">
        <f>IF(AN493&lt;1,SUMIFS('5th Cycle APR Raw Data-Final'!$S$3:$S$1977,'5th Cycle APR Raw Data-Final'!$A$3:$A$1977,'SB35 Determination Data'!$K493,'5th Cycle APR Raw Data-Final'!$T$3:$T$1977,"&gt;="&amp;'SB35 Determination Data'!$F493,'5th Cycle APR Raw Data-Final'!$T$3:$T$1977,"&lt;"&amp;E493),SUMIFS('5th Cycle APR Raw Data-Final'!$S$3:$S$1977,'5th Cycle APR Raw Data-Final'!$A$3:$A$1977,'SB35 Determination Data'!$K493,'5th Cycle APR Raw Data-Final'!$T$3:$T$1977,"&gt;="&amp;'SB35 Determination Data'!$F493,'5th Cycle APR Raw Data-Final'!$T$3:$T$1977,"&lt;="&amp;G493))</f>
        <v>642</v>
      </c>
      <c r="AM493" s="100">
        <f t="shared" si="250"/>
        <v>150</v>
      </c>
      <c r="AN493" s="114">
        <f t="shared" si="251"/>
        <v>1</v>
      </c>
      <c r="AO493" s="2" t="str">
        <f t="shared" si="252"/>
        <v>NO</v>
      </c>
      <c r="AP493" s="2" t="str">
        <f t="shared" si="253"/>
        <v>YES</v>
      </c>
      <c r="AQ493" s="2" t="str">
        <f t="shared" si="254"/>
        <v>NO</v>
      </c>
      <c r="AR493" s="124" t="str">
        <f>VLOOKUP(K493,'2018Submitted'!$A$2:$C$540,3,FALSE)</f>
        <v>Successful</v>
      </c>
      <c r="AS493" s="2" t="str">
        <f t="shared" si="255"/>
        <v>NO</v>
      </c>
      <c r="AT493" s="2" t="str">
        <f t="shared" si="256"/>
        <v>YES</v>
      </c>
    </row>
    <row r="494" spans="1:46" x14ac:dyDescent="0.2">
      <c r="A494" s="2" t="s">
        <v>105</v>
      </c>
      <c r="B494" s="2" t="str">
        <f t="shared" si="229"/>
        <v>TULARE</v>
      </c>
      <c r="C494" s="71">
        <f t="shared" si="230"/>
        <v>0.375</v>
      </c>
      <c r="D494" s="72">
        <f t="shared" si="231"/>
        <v>8</v>
      </c>
      <c r="E494" s="99">
        <f t="shared" si="232"/>
        <v>2020</v>
      </c>
      <c r="F494" s="99">
        <f t="shared" si="233"/>
        <v>2016</v>
      </c>
      <c r="G494" s="99" t="str">
        <f t="shared" si="234"/>
        <v>2023</v>
      </c>
      <c r="H494" s="2" t="str">
        <f t="shared" si="235"/>
        <v>12/31/2015</v>
      </c>
      <c r="I494" s="2" t="str">
        <f t="shared" si="236"/>
        <v>12/31/2023</v>
      </c>
      <c r="J494" s="2" t="s">
        <v>26</v>
      </c>
      <c r="K494" s="113" t="s">
        <v>105</v>
      </c>
      <c r="L494" s="100">
        <f>VLOOKUP(K494,'5th Cycle APR Raw Data-Final'!$A$3:$P$1977,6,FALSE)</f>
        <v>920</v>
      </c>
      <c r="M494" s="100">
        <f>IF(AN494&lt;1,SUMIFS('5th Cycle APR Raw Data-Final'!G$3:G$1977,'5th Cycle APR Raw Data-Final'!$A$3:$A$1977,'SB35 Determination Data'!$K494,'5th Cycle APR Raw Data-Final'!$T$3:$T$1977,"&gt;="&amp;'SB35 Determination Data'!$F494,'5th Cycle APR Raw Data-Final'!$T$3:$T$1977,"&lt;"&amp;E494),SUMIFS('5th Cycle APR Raw Data-Final'!G$3:G$1977,'5th Cycle APR Raw Data-Final'!$A$3:$A$1977,'SB35 Determination Data'!$K494,'5th Cycle APR Raw Data-Final'!$T$3:$T$1977,"&gt;="&amp;'SB35 Determination Data'!$F494,'5th Cycle APR Raw Data-Final'!$T$3:$T$1977,"&lt;="&amp;G494))</f>
        <v>43</v>
      </c>
      <c r="N494" s="100">
        <f>IF(AN494&lt;1,SUMIFS('5th Cycle APR Raw Data-Final'!H$3:H$1977,'5th Cycle APR Raw Data-Final'!$A$3:$A$1977,'SB35 Determination Data'!$K494,'5th Cycle APR Raw Data-Final'!$T$3:$T$1977,"&gt;="&amp;'SB35 Determination Data'!$F494,'5th Cycle APR Raw Data-Final'!$T$3:$T$1977,"&lt;"&amp;E494),SUMIFS('5th Cycle APR Raw Data-Final'!H$3:H$1977,'5th Cycle APR Raw Data-Final'!$A$3:$A$1977,'SB35 Determination Data'!$K494,'5th Cycle APR Raw Data-Final'!$T$3:$T$1977,"&gt;="&amp;'SB35 Determination Data'!$F494,'5th Cycle APR Raw Data-Final'!$T$3:$T$1977,"&lt;="&amp;G494))</f>
        <v>43</v>
      </c>
      <c r="O494" s="100">
        <f>IF(AN494&lt;1,SUMIFS('5th Cycle APR Raw Data-Final'!I$3:I$1977,'5th Cycle APR Raw Data-Final'!$A$3:$A$1977,'SB35 Determination Data'!$K494,'5th Cycle APR Raw Data-Final'!$T$3:$T$1977,"&gt;="&amp;'SB35 Determination Data'!$F494,'5th Cycle APR Raw Data-Final'!$T$3:$T$1977,"&lt;"&amp;E494),SUMIFS('5th Cycle APR Raw Data-Final'!I$3:I$1977,'5th Cycle APR Raw Data-Final'!$A$3:$A$1977,'SB35 Determination Data'!$K494,'5th Cycle APR Raw Data-Final'!$T$3:$T$1977,"&gt;="&amp;'SB35 Determination Data'!$F494,'5th Cycle APR Raw Data-Final'!$T$3:$T$1977,"&lt;="&amp;G494))</f>
        <v>0</v>
      </c>
      <c r="P494" s="100">
        <f t="shared" si="237"/>
        <v>877</v>
      </c>
      <c r="Q494" s="112">
        <f t="shared" si="238"/>
        <v>4.6739130434782609E-2</v>
      </c>
      <c r="R494" s="101">
        <f t="shared" si="239"/>
        <v>345</v>
      </c>
      <c r="S494" s="101">
        <f t="shared" si="240"/>
        <v>0</v>
      </c>
      <c r="T494" s="100">
        <f>VLOOKUP(K494,'5th Cycle APR Raw Data-Final'!$A$3:$P$1977,10,FALSE)</f>
        <v>609</v>
      </c>
      <c r="U494" s="100">
        <f>IF(AN494&lt;1,SUMIFS('5th Cycle APR Raw Data-Final'!K$3:K$1977,'5th Cycle APR Raw Data-Final'!$A$3:$A$1977,'SB35 Determination Data'!$K494,'5th Cycle APR Raw Data-Final'!$T$3:$T$1977,"&gt;="&amp;'SB35 Determination Data'!$F494,'5th Cycle APR Raw Data-Final'!$T$3:$T$1977,"&lt;"&amp;E494),SUMIFS('5th Cycle APR Raw Data-Final'!K$3:K$1977,'5th Cycle APR Raw Data-Final'!$A$3:$A$1977,'SB35 Determination Data'!$K494,'5th Cycle APR Raw Data-Final'!$T$3:$T$1977,"&gt;="&amp;'SB35 Determination Data'!$F494,'5th Cycle APR Raw Data-Final'!$T$3:$T$1977,"&lt;="&amp;G494))</f>
        <v>28</v>
      </c>
      <c r="V494" s="100">
        <f>IF(AN494&lt;1,SUMIFS('5th Cycle APR Raw Data-Final'!L$3:L$1977,'5th Cycle APR Raw Data-Final'!$A$3:$A$1977,'SB35 Determination Data'!$K494,'5th Cycle APR Raw Data-Final'!$T$3:$T$1977,"&gt;="&amp;'SB35 Determination Data'!$F494,'5th Cycle APR Raw Data-Final'!$T$3:$T$1977,"&lt;"&amp;E494),SUMIFS('5th Cycle APR Raw Data-Final'!L$3:L$1977,'5th Cycle APR Raw Data-Final'!$A$3:$A$1977,'SB35 Determination Data'!$K494,'5th Cycle APR Raw Data-Final'!$T$3:$T$1977,"&gt;="&amp;'SB35 Determination Data'!$F494,'5th Cycle APR Raw Data-Final'!$T$3:$T$1977,"&lt;="&amp;G494))</f>
        <v>28</v>
      </c>
      <c r="W494" s="100">
        <f>IF(AN494&lt;1,SUMIFS('5th Cycle APR Raw Data-Final'!M$3:M$1977,'5th Cycle APR Raw Data-Final'!$A$3:$A$1977,'SB35 Determination Data'!$K494,'5th Cycle APR Raw Data-Final'!$T$3:$T$1977,"&gt;="&amp;'SB35 Determination Data'!$F494,'5th Cycle APR Raw Data-Final'!$T$3:$T$1977,"&lt;"&amp;E494),SUMIFS('5th Cycle APR Raw Data-Final'!M$3:M$1977,'5th Cycle APR Raw Data-Final'!$A$3:$A$1977,'SB35 Determination Data'!$K494,'5th Cycle APR Raw Data-Final'!$T$3:$T$1977,"&gt;="&amp;'SB35 Determination Data'!$F494,'5th Cycle APR Raw Data-Final'!$T$3:$T$1977,"&lt;="&amp;G494))</f>
        <v>0</v>
      </c>
      <c r="X494" s="100">
        <f t="shared" si="241"/>
        <v>581</v>
      </c>
      <c r="Y494" s="100">
        <f t="shared" si="242"/>
        <v>28</v>
      </c>
      <c r="Z494" s="100">
        <f t="shared" si="243"/>
        <v>581</v>
      </c>
      <c r="AA494" s="112">
        <f t="shared" si="244"/>
        <v>4.5977011494252873E-2</v>
      </c>
      <c r="AB494" s="112">
        <f t="shared" si="245"/>
        <v>4.5977011494252873E-2</v>
      </c>
      <c r="AC494" s="100">
        <f>VLOOKUP(K494,'5th Cycle APR Raw Data-Final'!$A$3:$P$1977,14,FALSE)</f>
        <v>613</v>
      </c>
      <c r="AD494" s="100">
        <f>IF(AN494&lt;1,SUMIFS('5th Cycle APR Raw Data-Final'!$O$3:$O$1977,'5th Cycle APR Raw Data-Final'!$A$3:$A$1977,'SB35 Determination Data'!$K494,'5th Cycle APR Raw Data-Final'!$T$3:$T$1977,"&gt;="&amp;'SB35 Determination Data'!$F494,'5th Cycle APR Raw Data-Final'!$T$3:$T$1977,"&lt;"&amp;E494),SUMIFS('5th Cycle APR Raw Data-Final'!$O$3:$O$1977,'5th Cycle APR Raw Data-Final'!$A$3:$A$1977,'SB35 Determination Data'!$K494,'5th Cycle APR Raw Data-Final'!$T$3:$T$1977,"&gt;="&amp;'SB35 Determination Data'!$F494,'5th Cycle APR Raw Data-Final'!$T$3:$T$1977,"&lt;="&amp;G494))</f>
        <v>0</v>
      </c>
      <c r="AE494" s="100">
        <f t="shared" si="246"/>
        <v>613</v>
      </c>
      <c r="AF494" s="112">
        <f t="shared" si="247"/>
        <v>0</v>
      </c>
      <c r="AG494" s="100">
        <f>VLOOKUP(K494,'5th Cycle APR Raw Data-Final'!$A$3:$P$1977,16,FALSE)</f>
        <v>1452</v>
      </c>
      <c r="AH494" s="100">
        <f>IF(AN494&lt;1,SUMIFS('5th Cycle APR Raw Data-Final'!$Q$3:$Q$1977,'5th Cycle APR Raw Data-Final'!$A$3:$A$1977,'SB35 Determination Data'!$K494,'5th Cycle APR Raw Data-Final'!$T$3:$T$1977,"&gt;="&amp;'SB35 Determination Data'!$F494,'5th Cycle APR Raw Data-Final'!$T$3:$T$1977,"&lt;"&amp;E494),SUMIFS('5th Cycle APR Raw Data-Final'!$Q$3:$Q$1977,'5th Cycle APR Raw Data-Final'!$A$3:$A$1977,'SB35 Determination Data'!$K494,'5th Cycle APR Raw Data-Final'!$T$3:$T$1977,"&gt;="&amp;'SB35 Determination Data'!$F494,'5th Cycle APR Raw Data-Final'!$T$3:$T$1977,"&lt;="&amp;G494))</f>
        <v>1707</v>
      </c>
      <c r="AI494" s="100">
        <f t="shared" si="248"/>
        <v>0</v>
      </c>
      <c r="AJ494" s="112">
        <f t="shared" si="249"/>
        <v>1.1756198347107438</v>
      </c>
      <c r="AK494" s="100">
        <f>VLOOKUP(K494,'5th Cycle APR Raw Data-Final'!$A$3:$R$1977,18,FALSE)</f>
        <v>3594</v>
      </c>
      <c r="AL494" s="100">
        <f>IF(AN494&lt;1,SUMIFS('5th Cycle APR Raw Data-Final'!$S$3:$S$1977,'5th Cycle APR Raw Data-Final'!$A$3:$A$1977,'SB35 Determination Data'!$K494,'5th Cycle APR Raw Data-Final'!$T$3:$T$1977,"&gt;="&amp;'SB35 Determination Data'!$F494,'5th Cycle APR Raw Data-Final'!$T$3:$T$1977,"&lt;"&amp;E494),SUMIFS('5th Cycle APR Raw Data-Final'!$S$3:$S$1977,'5th Cycle APR Raw Data-Final'!$A$3:$A$1977,'SB35 Determination Data'!$K494,'5th Cycle APR Raw Data-Final'!$T$3:$T$1977,"&gt;="&amp;'SB35 Determination Data'!$F494,'5th Cycle APR Raw Data-Final'!$T$3:$T$1977,"&lt;="&amp;G494))</f>
        <v>1778</v>
      </c>
      <c r="AM494" s="100">
        <f t="shared" si="250"/>
        <v>2071</v>
      </c>
      <c r="AN494" s="114">
        <f t="shared" si="251"/>
        <v>0.375</v>
      </c>
      <c r="AO494" s="2" t="str">
        <f t="shared" si="252"/>
        <v>NO</v>
      </c>
      <c r="AP494" s="2" t="str">
        <f t="shared" si="253"/>
        <v>YES</v>
      </c>
      <c r="AQ494" s="2" t="str">
        <f t="shared" si="254"/>
        <v>NO</v>
      </c>
      <c r="AR494" s="124" t="str">
        <f>VLOOKUP(K494,'2018Submitted'!$A$2:$C$540,3,FALSE)</f>
        <v>Successful</v>
      </c>
      <c r="AS494" s="2" t="str">
        <f t="shared" si="255"/>
        <v>NO</v>
      </c>
      <c r="AT494" s="2" t="str">
        <f t="shared" si="256"/>
        <v>YES</v>
      </c>
    </row>
    <row r="495" spans="1:46" x14ac:dyDescent="0.2">
      <c r="A495" s="2" t="s">
        <v>105</v>
      </c>
      <c r="B495" s="2" t="str">
        <f t="shared" si="229"/>
        <v>TULARE COUNTY</v>
      </c>
      <c r="C495" s="71">
        <f t="shared" si="230"/>
        <v>0.375</v>
      </c>
      <c r="D495" s="72">
        <f t="shared" si="231"/>
        <v>8</v>
      </c>
      <c r="E495" s="99">
        <f t="shared" si="232"/>
        <v>2020</v>
      </c>
      <c r="F495" s="99">
        <f t="shared" si="233"/>
        <v>2016</v>
      </c>
      <c r="G495" s="99" t="str">
        <f t="shared" si="234"/>
        <v>2023</v>
      </c>
      <c r="H495" s="2" t="str">
        <f t="shared" si="235"/>
        <v>12/31/2015</v>
      </c>
      <c r="I495" s="2" t="str">
        <f t="shared" si="236"/>
        <v>12/31/2023</v>
      </c>
      <c r="J495" s="2" t="s">
        <v>26</v>
      </c>
      <c r="K495" s="113" t="s">
        <v>1001</v>
      </c>
      <c r="L495" s="100">
        <f>VLOOKUP(K495,'5th Cycle APR Raw Data-Final'!$A$3:$P$1977,6,FALSE)</f>
        <v>1477</v>
      </c>
      <c r="M495" s="100">
        <f>IF(AN495&lt;1,SUMIFS('5th Cycle APR Raw Data-Final'!G$3:G$1977,'5th Cycle APR Raw Data-Final'!$A$3:$A$1977,'SB35 Determination Data'!$K495,'5th Cycle APR Raw Data-Final'!$T$3:$T$1977,"&gt;="&amp;'SB35 Determination Data'!$F495,'5th Cycle APR Raw Data-Final'!$T$3:$T$1977,"&lt;"&amp;E495),SUMIFS('5th Cycle APR Raw Data-Final'!G$3:G$1977,'5th Cycle APR Raw Data-Final'!$A$3:$A$1977,'SB35 Determination Data'!$K495,'5th Cycle APR Raw Data-Final'!$T$3:$T$1977,"&gt;="&amp;'SB35 Determination Data'!$F495,'5th Cycle APR Raw Data-Final'!$T$3:$T$1977,"&lt;="&amp;G495))</f>
        <v>215</v>
      </c>
      <c r="N495" s="100">
        <f>IF(AN495&lt;1,SUMIFS('5th Cycle APR Raw Data-Final'!H$3:H$1977,'5th Cycle APR Raw Data-Final'!$A$3:$A$1977,'SB35 Determination Data'!$K495,'5th Cycle APR Raw Data-Final'!$T$3:$T$1977,"&gt;="&amp;'SB35 Determination Data'!$F495,'5th Cycle APR Raw Data-Final'!$T$3:$T$1977,"&lt;"&amp;E495),SUMIFS('5th Cycle APR Raw Data-Final'!H$3:H$1977,'5th Cycle APR Raw Data-Final'!$A$3:$A$1977,'SB35 Determination Data'!$K495,'5th Cycle APR Raw Data-Final'!$T$3:$T$1977,"&gt;="&amp;'SB35 Determination Data'!$F495,'5th Cycle APR Raw Data-Final'!$T$3:$T$1977,"&lt;="&amp;G495))</f>
        <v>0</v>
      </c>
      <c r="O495" s="100">
        <f>IF(AN495&lt;1,SUMIFS('5th Cycle APR Raw Data-Final'!I$3:I$1977,'5th Cycle APR Raw Data-Final'!$A$3:$A$1977,'SB35 Determination Data'!$K495,'5th Cycle APR Raw Data-Final'!$T$3:$T$1977,"&gt;="&amp;'SB35 Determination Data'!$F495,'5th Cycle APR Raw Data-Final'!$T$3:$T$1977,"&lt;"&amp;E495),SUMIFS('5th Cycle APR Raw Data-Final'!I$3:I$1977,'5th Cycle APR Raw Data-Final'!$A$3:$A$1977,'SB35 Determination Data'!$K495,'5th Cycle APR Raw Data-Final'!$T$3:$T$1977,"&gt;="&amp;'SB35 Determination Data'!$F495,'5th Cycle APR Raw Data-Final'!$T$3:$T$1977,"&lt;="&amp;G495))</f>
        <v>215</v>
      </c>
      <c r="P495" s="100">
        <f t="shared" si="237"/>
        <v>1262</v>
      </c>
      <c r="Q495" s="112">
        <f t="shared" si="238"/>
        <v>0.14556533513879485</v>
      </c>
      <c r="R495" s="101">
        <f t="shared" si="239"/>
        <v>554</v>
      </c>
      <c r="S495" s="101">
        <f t="shared" si="240"/>
        <v>0</v>
      </c>
      <c r="T495" s="100">
        <f>VLOOKUP(K495,'5th Cycle APR Raw Data-Final'!$A$3:$P$1977,10,FALSE)</f>
        <v>1065</v>
      </c>
      <c r="U495" s="100">
        <f>IF(AN495&lt;1,SUMIFS('5th Cycle APR Raw Data-Final'!K$3:K$1977,'5th Cycle APR Raw Data-Final'!$A$3:$A$1977,'SB35 Determination Data'!$K495,'5th Cycle APR Raw Data-Final'!$T$3:$T$1977,"&gt;="&amp;'SB35 Determination Data'!$F495,'5th Cycle APR Raw Data-Final'!$T$3:$T$1977,"&lt;"&amp;E495),SUMIFS('5th Cycle APR Raw Data-Final'!K$3:K$1977,'5th Cycle APR Raw Data-Final'!$A$3:$A$1977,'SB35 Determination Data'!$K495,'5th Cycle APR Raw Data-Final'!$T$3:$T$1977,"&gt;="&amp;'SB35 Determination Data'!$F495,'5th Cycle APR Raw Data-Final'!$T$3:$T$1977,"&lt;="&amp;G495))</f>
        <v>215</v>
      </c>
      <c r="V495" s="100">
        <f>IF(AN495&lt;1,SUMIFS('5th Cycle APR Raw Data-Final'!L$3:L$1977,'5th Cycle APR Raw Data-Final'!$A$3:$A$1977,'SB35 Determination Data'!$K495,'5th Cycle APR Raw Data-Final'!$T$3:$T$1977,"&gt;="&amp;'SB35 Determination Data'!$F495,'5th Cycle APR Raw Data-Final'!$T$3:$T$1977,"&lt;"&amp;E495),SUMIFS('5th Cycle APR Raw Data-Final'!L$3:L$1977,'5th Cycle APR Raw Data-Final'!$A$3:$A$1977,'SB35 Determination Data'!$K495,'5th Cycle APR Raw Data-Final'!$T$3:$T$1977,"&gt;="&amp;'SB35 Determination Data'!$F495,'5th Cycle APR Raw Data-Final'!$T$3:$T$1977,"&lt;="&amp;G495))</f>
        <v>0</v>
      </c>
      <c r="W495" s="100">
        <f>IF(AN495&lt;1,SUMIFS('5th Cycle APR Raw Data-Final'!M$3:M$1977,'5th Cycle APR Raw Data-Final'!$A$3:$A$1977,'SB35 Determination Data'!$K495,'5th Cycle APR Raw Data-Final'!$T$3:$T$1977,"&gt;="&amp;'SB35 Determination Data'!$F495,'5th Cycle APR Raw Data-Final'!$T$3:$T$1977,"&lt;"&amp;E495),SUMIFS('5th Cycle APR Raw Data-Final'!M$3:M$1977,'5th Cycle APR Raw Data-Final'!$A$3:$A$1977,'SB35 Determination Data'!$K495,'5th Cycle APR Raw Data-Final'!$T$3:$T$1977,"&gt;="&amp;'SB35 Determination Data'!$F495,'5th Cycle APR Raw Data-Final'!$T$3:$T$1977,"&lt;="&amp;G495))</f>
        <v>215</v>
      </c>
      <c r="X495" s="100">
        <f t="shared" si="241"/>
        <v>850</v>
      </c>
      <c r="Y495" s="100">
        <f t="shared" si="242"/>
        <v>215</v>
      </c>
      <c r="Z495" s="100">
        <f t="shared" si="243"/>
        <v>850</v>
      </c>
      <c r="AA495" s="112">
        <f t="shared" si="244"/>
        <v>0.20187793427230047</v>
      </c>
      <c r="AB495" s="112">
        <f t="shared" si="245"/>
        <v>0.20187793427230047</v>
      </c>
      <c r="AC495" s="100">
        <f>VLOOKUP(K495,'5th Cycle APR Raw Data-Final'!$A$3:$P$1977,14,FALSE)</f>
        <v>1169</v>
      </c>
      <c r="AD495" s="100">
        <f>IF(AN495&lt;1,SUMIFS('5th Cycle APR Raw Data-Final'!$O$3:$O$1977,'5th Cycle APR Raw Data-Final'!$A$3:$A$1977,'SB35 Determination Data'!$K495,'5th Cycle APR Raw Data-Final'!$T$3:$T$1977,"&gt;="&amp;'SB35 Determination Data'!$F495,'5th Cycle APR Raw Data-Final'!$T$3:$T$1977,"&lt;"&amp;E495),SUMIFS('5th Cycle APR Raw Data-Final'!$O$3:$O$1977,'5th Cycle APR Raw Data-Final'!$A$3:$A$1977,'SB35 Determination Data'!$K495,'5th Cycle APR Raw Data-Final'!$T$3:$T$1977,"&gt;="&amp;'SB35 Determination Data'!$F495,'5th Cycle APR Raw Data-Final'!$T$3:$T$1977,"&lt;="&amp;G495))</f>
        <v>119</v>
      </c>
      <c r="AE495" s="100">
        <f t="shared" si="246"/>
        <v>1050</v>
      </c>
      <c r="AF495" s="112">
        <f t="shared" si="247"/>
        <v>0.10179640718562874</v>
      </c>
      <c r="AG495" s="100">
        <f>VLOOKUP(K495,'5th Cycle APR Raw Data-Final'!$A$3:$P$1977,16,FALSE)</f>
        <v>3370</v>
      </c>
      <c r="AH495" s="100">
        <f>IF(AN495&lt;1,SUMIFS('5th Cycle APR Raw Data-Final'!$Q$3:$Q$1977,'5th Cycle APR Raw Data-Final'!$A$3:$A$1977,'SB35 Determination Data'!$K495,'5th Cycle APR Raw Data-Final'!$T$3:$T$1977,"&gt;="&amp;'SB35 Determination Data'!$F495,'5th Cycle APR Raw Data-Final'!$T$3:$T$1977,"&lt;"&amp;E495),SUMIFS('5th Cycle APR Raw Data-Final'!$Q$3:$Q$1977,'5th Cycle APR Raw Data-Final'!$A$3:$A$1977,'SB35 Determination Data'!$K495,'5th Cycle APR Raw Data-Final'!$T$3:$T$1977,"&gt;="&amp;'SB35 Determination Data'!$F495,'5th Cycle APR Raw Data-Final'!$T$3:$T$1977,"&lt;="&amp;G495))</f>
        <v>117</v>
      </c>
      <c r="AI495" s="100">
        <f t="shared" si="248"/>
        <v>3253</v>
      </c>
      <c r="AJ495" s="112">
        <f t="shared" si="249"/>
        <v>3.4718100890207715E-2</v>
      </c>
      <c r="AK495" s="100">
        <f>VLOOKUP(K495,'5th Cycle APR Raw Data-Final'!$A$3:$R$1977,18,FALSE)</f>
        <v>7081</v>
      </c>
      <c r="AL495" s="100">
        <f>IF(AN495&lt;1,SUMIFS('5th Cycle APR Raw Data-Final'!$S$3:$S$1977,'5th Cycle APR Raw Data-Final'!$A$3:$A$1977,'SB35 Determination Data'!$K495,'5th Cycle APR Raw Data-Final'!$T$3:$T$1977,"&gt;="&amp;'SB35 Determination Data'!$F495,'5th Cycle APR Raw Data-Final'!$T$3:$T$1977,"&lt;"&amp;E495),SUMIFS('5th Cycle APR Raw Data-Final'!$S$3:$S$1977,'5th Cycle APR Raw Data-Final'!$A$3:$A$1977,'SB35 Determination Data'!$K495,'5th Cycle APR Raw Data-Final'!$T$3:$T$1977,"&gt;="&amp;'SB35 Determination Data'!$F495,'5th Cycle APR Raw Data-Final'!$T$3:$T$1977,"&lt;="&amp;G495))</f>
        <v>666</v>
      </c>
      <c r="AM495" s="100">
        <f t="shared" si="250"/>
        <v>6415</v>
      </c>
      <c r="AN495" s="114">
        <f t="shared" si="251"/>
        <v>0.375</v>
      </c>
      <c r="AO495" s="2" t="str">
        <f t="shared" si="252"/>
        <v>YES</v>
      </c>
      <c r="AP495" s="2" t="str">
        <f t="shared" si="253"/>
        <v>NO</v>
      </c>
      <c r="AQ495" s="2" t="str">
        <f t="shared" si="254"/>
        <v>NO</v>
      </c>
      <c r="AR495" s="124" t="str">
        <f>VLOOKUP(K495,'2018Submitted'!$A$2:$C$540,3,FALSE)</f>
        <v>Successful</v>
      </c>
      <c r="AS495" s="2" t="str">
        <f t="shared" si="255"/>
        <v>NO</v>
      </c>
      <c r="AT495" s="2" t="str">
        <f t="shared" si="256"/>
        <v>NO</v>
      </c>
    </row>
    <row r="496" spans="1:46" x14ac:dyDescent="0.2">
      <c r="A496" s="2" t="s">
        <v>108</v>
      </c>
      <c r="B496" s="2" t="str">
        <f t="shared" si="229"/>
        <v>TULELAKE</v>
      </c>
      <c r="C496" s="71">
        <f t="shared" si="230"/>
        <v>1</v>
      </c>
      <c r="D496" s="72">
        <f t="shared" si="231"/>
        <v>5</v>
      </c>
      <c r="E496" s="99">
        <f t="shared" si="232"/>
        <v>2017</v>
      </c>
      <c r="F496" s="99">
        <f t="shared" si="233"/>
        <v>2014</v>
      </c>
      <c r="G496" s="99">
        <f t="shared" si="234"/>
        <v>2018</v>
      </c>
      <c r="H496" s="2" t="str">
        <f t="shared" si="235"/>
        <v>06/30/2014</v>
      </c>
      <c r="I496" s="2" t="str">
        <f t="shared" si="236"/>
        <v>06/30/2019</v>
      </c>
      <c r="J496" s="2" t="s">
        <v>13</v>
      </c>
      <c r="K496" s="123" t="s">
        <v>1464</v>
      </c>
      <c r="L496" s="100">
        <f>VLOOKUP(K496,'5th Cycle APR Raw Data-Final'!$A$3:$P$1977,6,FALSE)</f>
        <v>3</v>
      </c>
      <c r="M496" s="100">
        <f>IF(AN496&lt;1,SUMIFS('5th Cycle APR Raw Data-Final'!G$3:G$1977,'5th Cycle APR Raw Data-Final'!$A$3:$A$1977,'SB35 Determination Data'!$K496,'5th Cycle APR Raw Data-Final'!$T$3:$T$1977,"&gt;="&amp;'SB35 Determination Data'!$F496,'5th Cycle APR Raw Data-Final'!$T$3:$T$1977,"&lt;"&amp;E496),SUMIFS('5th Cycle APR Raw Data-Final'!G$3:G$1977,'5th Cycle APR Raw Data-Final'!$A$3:$A$1977,'SB35 Determination Data'!$K496,'5th Cycle APR Raw Data-Final'!$T$3:$T$1977,"&gt;="&amp;'SB35 Determination Data'!$F496,'5th Cycle APR Raw Data-Final'!$T$3:$T$1977,"&lt;="&amp;G496))</f>
        <v>0</v>
      </c>
      <c r="N496" s="100">
        <f>IF(AN496&lt;1,SUMIFS('5th Cycle APR Raw Data-Final'!H$3:H$1977,'5th Cycle APR Raw Data-Final'!$A$3:$A$1977,'SB35 Determination Data'!$K496,'5th Cycle APR Raw Data-Final'!$T$3:$T$1977,"&gt;="&amp;'SB35 Determination Data'!$F496,'5th Cycle APR Raw Data-Final'!$T$3:$T$1977,"&lt;"&amp;E496),SUMIFS('5th Cycle APR Raw Data-Final'!H$3:H$1977,'5th Cycle APR Raw Data-Final'!$A$3:$A$1977,'SB35 Determination Data'!$K496,'5th Cycle APR Raw Data-Final'!$T$3:$T$1977,"&gt;="&amp;'SB35 Determination Data'!$F496,'5th Cycle APR Raw Data-Final'!$T$3:$T$1977,"&lt;="&amp;G496))</f>
        <v>0</v>
      </c>
      <c r="O496" s="100">
        <f>IF(AN496&lt;1,SUMIFS('5th Cycle APR Raw Data-Final'!I$3:I$1977,'5th Cycle APR Raw Data-Final'!$A$3:$A$1977,'SB35 Determination Data'!$K496,'5th Cycle APR Raw Data-Final'!$T$3:$T$1977,"&gt;="&amp;'SB35 Determination Data'!$F496,'5th Cycle APR Raw Data-Final'!$T$3:$T$1977,"&lt;"&amp;E496),SUMIFS('5th Cycle APR Raw Data-Final'!I$3:I$1977,'5th Cycle APR Raw Data-Final'!$A$3:$A$1977,'SB35 Determination Data'!$K496,'5th Cycle APR Raw Data-Final'!$T$3:$T$1977,"&gt;="&amp;'SB35 Determination Data'!$F496,'5th Cycle APR Raw Data-Final'!$T$3:$T$1977,"&lt;="&amp;G496))</f>
        <v>0</v>
      </c>
      <c r="P496" s="100">
        <f t="shared" si="237"/>
        <v>3</v>
      </c>
      <c r="Q496" s="112">
        <f t="shared" si="238"/>
        <v>0</v>
      </c>
      <c r="R496" s="101">
        <f t="shared" si="239"/>
        <v>3</v>
      </c>
      <c r="S496" s="101">
        <f t="shared" si="240"/>
        <v>0</v>
      </c>
      <c r="T496" s="100">
        <f>VLOOKUP(K496,'5th Cycle APR Raw Data-Final'!$A$3:$P$1977,10,FALSE)</f>
        <v>2</v>
      </c>
      <c r="U496" s="100">
        <f>IF(AN496&lt;1,SUMIFS('5th Cycle APR Raw Data-Final'!K$3:K$1977,'5th Cycle APR Raw Data-Final'!$A$3:$A$1977,'SB35 Determination Data'!$K496,'5th Cycle APR Raw Data-Final'!$T$3:$T$1977,"&gt;="&amp;'SB35 Determination Data'!$F496,'5th Cycle APR Raw Data-Final'!$T$3:$T$1977,"&lt;"&amp;E496),SUMIFS('5th Cycle APR Raw Data-Final'!K$3:K$1977,'5th Cycle APR Raw Data-Final'!$A$3:$A$1977,'SB35 Determination Data'!$K496,'5th Cycle APR Raw Data-Final'!$T$3:$T$1977,"&gt;="&amp;'SB35 Determination Data'!$F496,'5th Cycle APR Raw Data-Final'!$T$3:$T$1977,"&lt;="&amp;G496))</f>
        <v>0</v>
      </c>
      <c r="V496" s="100">
        <f>IF(AN496&lt;1,SUMIFS('5th Cycle APR Raw Data-Final'!L$3:L$1977,'5th Cycle APR Raw Data-Final'!$A$3:$A$1977,'SB35 Determination Data'!$K496,'5th Cycle APR Raw Data-Final'!$T$3:$T$1977,"&gt;="&amp;'SB35 Determination Data'!$F496,'5th Cycle APR Raw Data-Final'!$T$3:$T$1977,"&lt;"&amp;E496),SUMIFS('5th Cycle APR Raw Data-Final'!L$3:L$1977,'5th Cycle APR Raw Data-Final'!$A$3:$A$1977,'SB35 Determination Data'!$K496,'5th Cycle APR Raw Data-Final'!$T$3:$T$1977,"&gt;="&amp;'SB35 Determination Data'!$F496,'5th Cycle APR Raw Data-Final'!$T$3:$T$1977,"&lt;="&amp;G496))</f>
        <v>0</v>
      </c>
      <c r="W496" s="100">
        <f>IF(AN496&lt;1,SUMIFS('5th Cycle APR Raw Data-Final'!M$3:M$1977,'5th Cycle APR Raw Data-Final'!$A$3:$A$1977,'SB35 Determination Data'!$K496,'5th Cycle APR Raw Data-Final'!$T$3:$T$1977,"&gt;="&amp;'SB35 Determination Data'!$F496,'5th Cycle APR Raw Data-Final'!$T$3:$T$1977,"&lt;"&amp;E496),SUMIFS('5th Cycle APR Raw Data-Final'!M$3:M$1977,'5th Cycle APR Raw Data-Final'!$A$3:$A$1977,'SB35 Determination Data'!$K496,'5th Cycle APR Raw Data-Final'!$T$3:$T$1977,"&gt;="&amp;'SB35 Determination Data'!$F496,'5th Cycle APR Raw Data-Final'!$T$3:$T$1977,"&lt;="&amp;G496))</f>
        <v>0</v>
      </c>
      <c r="X496" s="100">
        <f t="shared" si="241"/>
        <v>2</v>
      </c>
      <c r="Y496" s="100">
        <f t="shared" si="242"/>
        <v>0</v>
      </c>
      <c r="Z496" s="100">
        <f t="shared" si="243"/>
        <v>2</v>
      </c>
      <c r="AA496" s="112">
        <f t="shared" si="244"/>
        <v>0</v>
      </c>
      <c r="AB496" s="112">
        <f t="shared" si="245"/>
        <v>0</v>
      </c>
      <c r="AC496" s="100">
        <f>VLOOKUP(K496,'5th Cycle APR Raw Data-Final'!$A$3:$P$1977,14,FALSE)</f>
        <v>2</v>
      </c>
      <c r="AD496" s="100">
        <f>IF(AN496&lt;1,SUMIFS('5th Cycle APR Raw Data-Final'!$O$3:$O$1977,'5th Cycle APR Raw Data-Final'!$A$3:$A$1977,'SB35 Determination Data'!$K496,'5th Cycle APR Raw Data-Final'!$T$3:$T$1977,"&gt;="&amp;'SB35 Determination Data'!$F496,'5th Cycle APR Raw Data-Final'!$T$3:$T$1977,"&lt;"&amp;E496),SUMIFS('5th Cycle APR Raw Data-Final'!$O$3:$O$1977,'5th Cycle APR Raw Data-Final'!$A$3:$A$1977,'SB35 Determination Data'!$K496,'5th Cycle APR Raw Data-Final'!$T$3:$T$1977,"&gt;="&amp;'SB35 Determination Data'!$F496,'5th Cycle APR Raw Data-Final'!$T$3:$T$1977,"&lt;="&amp;G496))</f>
        <v>0</v>
      </c>
      <c r="AE496" s="100">
        <f t="shared" si="246"/>
        <v>2</v>
      </c>
      <c r="AF496" s="112">
        <f t="shared" si="247"/>
        <v>0</v>
      </c>
      <c r="AG496" s="100">
        <f>VLOOKUP(K496,'5th Cycle APR Raw Data-Final'!$A$3:$P$1977,16,FALSE)</f>
        <v>6</v>
      </c>
      <c r="AH496" s="100">
        <f>IF(AN496&lt;1,SUMIFS('5th Cycle APR Raw Data-Final'!$Q$3:$Q$1977,'5th Cycle APR Raw Data-Final'!$A$3:$A$1977,'SB35 Determination Data'!$K496,'5th Cycle APR Raw Data-Final'!$T$3:$T$1977,"&gt;="&amp;'SB35 Determination Data'!$F496,'5th Cycle APR Raw Data-Final'!$T$3:$T$1977,"&lt;"&amp;E496),SUMIFS('5th Cycle APR Raw Data-Final'!$Q$3:$Q$1977,'5th Cycle APR Raw Data-Final'!$A$3:$A$1977,'SB35 Determination Data'!$K496,'5th Cycle APR Raw Data-Final'!$T$3:$T$1977,"&gt;="&amp;'SB35 Determination Data'!$F496,'5th Cycle APR Raw Data-Final'!$T$3:$T$1977,"&lt;="&amp;G496))</f>
        <v>0</v>
      </c>
      <c r="AI496" s="100">
        <f t="shared" si="248"/>
        <v>6</v>
      </c>
      <c r="AJ496" s="112">
        <f t="shared" si="249"/>
        <v>0</v>
      </c>
      <c r="AK496" s="100">
        <f>VLOOKUP(K496,'5th Cycle APR Raw Data-Final'!$A$3:$R$1977,18,FALSE)</f>
        <v>13</v>
      </c>
      <c r="AL496" s="100">
        <f>IF(AN496&lt;1,SUMIFS('5th Cycle APR Raw Data-Final'!$S$3:$S$1977,'5th Cycle APR Raw Data-Final'!$A$3:$A$1977,'SB35 Determination Data'!$K496,'5th Cycle APR Raw Data-Final'!$T$3:$T$1977,"&gt;="&amp;'SB35 Determination Data'!$F496,'5th Cycle APR Raw Data-Final'!$T$3:$T$1977,"&lt;"&amp;E496),SUMIFS('5th Cycle APR Raw Data-Final'!$S$3:$S$1977,'5th Cycle APR Raw Data-Final'!$A$3:$A$1977,'SB35 Determination Data'!$K496,'5th Cycle APR Raw Data-Final'!$T$3:$T$1977,"&gt;="&amp;'SB35 Determination Data'!$F496,'5th Cycle APR Raw Data-Final'!$T$3:$T$1977,"&lt;="&amp;G496))</f>
        <v>0</v>
      </c>
      <c r="AM496" s="100">
        <f t="shared" si="250"/>
        <v>13</v>
      </c>
      <c r="AN496" s="114">
        <f t="shared" si="251"/>
        <v>1</v>
      </c>
      <c r="AO496" s="2" t="str">
        <f t="shared" si="252"/>
        <v>YES</v>
      </c>
      <c r="AP496" s="2" t="str">
        <f t="shared" si="253"/>
        <v>NO</v>
      </c>
      <c r="AQ496" s="2" t="str">
        <f t="shared" si="254"/>
        <v>NO</v>
      </c>
      <c r="AR496" s="124" t="str">
        <f>VLOOKUP(K496,'2018Submitted'!$A$2:$C$540,3,FALSE)</f>
        <v>Successful</v>
      </c>
      <c r="AS496" s="2" t="str">
        <f t="shared" si="255"/>
        <v>NO</v>
      </c>
      <c r="AT496" s="2" t="str">
        <f t="shared" si="256"/>
        <v>NO</v>
      </c>
    </row>
    <row r="497" spans="1:46" x14ac:dyDescent="0.2">
      <c r="A497" s="2" t="s">
        <v>294</v>
      </c>
      <c r="B497" s="2" t="str">
        <f t="shared" si="229"/>
        <v>TUOLUMNE COUNTY</v>
      </c>
      <c r="C497" s="71">
        <f t="shared" si="230"/>
        <v>1</v>
      </c>
      <c r="D497" s="72">
        <f t="shared" si="231"/>
        <v>5</v>
      </c>
      <c r="E497" s="99">
        <f t="shared" si="232"/>
        <v>2017</v>
      </c>
      <c r="F497" s="99">
        <f t="shared" si="233"/>
        <v>2014</v>
      </c>
      <c r="G497" s="99">
        <f t="shared" si="234"/>
        <v>2018</v>
      </c>
      <c r="H497" s="2" t="str">
        <f t="shared" si="235"/>
        <v>06/30/2014</v>
      </c>
      <c r="I497" s="2" t="str">
        <f t="shared" si="236"/>
        <v>06/30/2019</v>
      </c>
      <c r="J497" s="2" t="s">
        <v>13</v>
      </c>
      <c r="K497" s="123" t="s">
        <v>307</v>
      </c>
      <c r="L497" s="100">
        <f>VLOOKUP(K497,'5th Cycle APR Raw Data-Final'!$A$3:$P$1977,6,FALSE)</f>
        <v>102</v>
      </c>
      <c r="M497" s="100">
        <f>IF(AN497&lt;1,SUMIFS('5th Cycle APR Raw Data-Final'!G$3:G$1977,'5th Cycle APR Raw Data-Final'!$A$3:$A$1977,'SB35 Determination Data'!$K497,'5th Cycle APR Raw Data-Final'!$T$3:$T$1977,"&gt;="&amp;'SB35 Determination Data'!$F497,'5th Cycle APR Raw Data-Final'!$T$3:$T$1977,"&lt;"&amp;E497),SUMIFS('5th Cycle APR Raw Data-Final'!G$3:G$1977,'5th Cycle APR Raw Data-Final'!$A$3:$A$1977,'SB35 Determination Data'!$K497,'5th Cycle APR Raw Data-Final'!$T$3:$T$1977,"&gt;="&amp;'SB35 Determination Data'!$F497,'5th Cycle APR Raw Data-Final'!$T$3:$T$1977,"&lt;="&amp;G497))</f>
        <v>0</v>
      </c>
      <c r="N497" s="100">
        <f>IF(AN497&lt;1,SUMIFS('5th Cycle APR Raw Data-Final'!H$3:H$1977,'5th Cycle APR Raw Data-Final'!$A$3:$A$1977,'SB35 Determination Data'!$K497,'5th Cycle APR Raw Data-Final'!$T$3:$T$1977,"&gt;="&amp;'SB35 Determination Data'!$F497,'5th Cycle APR Raw Data-Final'!$T$3:$T$1977,"&lt;"&amp;E497),SUMIFS('5th Cycle APR Raw Data-Final'!H$3:H$1977,'5th Cycle APR Raw Data-Final'!$A$3:$A$1977,'SB35 Determination Data'!$K497,'5th Cycle APR Raw Data-Final'!$T$3:$T$1977,"&gt;="&amp;'SB35 Determination Data'!$F497,'5th Cycle APR Raw Data-Final'!$T$3:$T$1977,"&lt;="&amp;G497))</f>
        <v>0</v>
      </c>
      <c r="O497" s="100">
        <f>IF(AN497&lt;1,SUMIFS('5th Cycle APR Raw Data-Final'!I$3:I$1977,'5th Cycle APR Raw Data-Final'!$A$3:$A$1977,'SB35 Determination Data'!$K497,'5th Cycle APR Raw Data-Final'!$T$3:$T$1977,"&gt;="&amp;'SB35 Determination Data'!$F497,'5th Cycle APR Raw Data-Final'!$T$3:$T$1977,"&lt;"&amp;E497),SUMIFS('5th Cycle APR Raw Data-Final'!I$3:I$1977,'5th Cycle APR Raw Data-Final'!$A$3:$A$1977,'SB35 Determination Data'!$K497,'5th Cycle APR Raw Data-Final'!$T$3:$T$1977,"&gt;="&amp;'SB35 Determination Data'!$F497,'5th Cycle APR Raw Data-Final'!$T$3:$T$1977,"&lt;="&amp;G497))</f>
        <v>0</v>
      </c>
      <c r="P497" s="100">
        <f t="shared" si="237"/>
        <v>102</v>
      </c>
      <c r="Q497" s="112">
        <f t="shared" si="238"/>
        <v>0</v>
      </c>
      <c r="R497" s="101">
        <f t="shared" si="239"/>
        <v>102</v>
      </c>
      <c r="S497" s="101">
        <f t="shared" si="240"/>
        <v>0</v>
      </c>
      <c r="T497" s="100">
        <f>VLOOKUP(K497,'5th Cycle APR Raw Data-Final'!$A$3:$P$1977,10,FALSE)</f>
        <v>74</v>
      </c>
      <c r="U497" s="100">
        <f>IF(AN497&lt;1,SUMIFS('5th Cycle APR Raw Data-Final'!K$3:K$1977,'5th Cycle APR Raw Data-Final'!$A$3:$A$1977,'SB35 Determination Data'!$K497,'5th Cycle APR Raw Data-Final'!$T$3:$T$1977,"&gt;="&amp;'SB35 Determination Data'!$F497,'5th Cycle APR Raw Data-Final'!$T$3:$T$1977,"&lt;"&amp;E497),SUMIFS('5th Cycle APR Raw Data-Final'!K$3:K$1977,'5th Cycle APR Raw Data-Final'!$A$3:$A$1977,'SB35 Determination Data'!$K497,'5th Cycle APR Raw Data-Final'!$T$3:$T$1977,"&gt;="&amp;'SB35 Determination Data'!$F497,'5th Cycle APR Raw Data-Final'!$T$3:$T$1977,"&lt;="&amp;G497))</f>
        <v>6</v>
      </c>
      <c r="V497" s="100">
        <f>IF(AN497&lt;1,SUMIFS('5th Cycle APR Raw Data-Final'!L$3:L$1977,'5th Cycle APR Raw Data-Final'!$A$3:$A$1977,'SB35 Determination Data'!$K497,'5th Cycle APR Raw Data-Final'!$T$3:$T$1977,"&gt;="&amp;'SB35 Determination Data'!$F497,'5th Cycle APR Raw Data-Final'!$T$3:$T$1977,"&lt;"&amp;E497),SUMIFS('5th Cycle APR Raw Data-Final'!L$3:L$1977,'5th Cycle APR Raw Data-Final'!$A$3:$A$1977,'SB35 Determination Data'!$K497,'5th Cycle APR Raw Data-Final'!$T$3:$T$1977,"&gt;="&amp;'SB35 Determination Data'!$F497,'5th Cycle APR Raw Data-Final'!$T$3:$T$1977,"&lt;="&amp;G497))</f>
        <v>6</v>
      </c>
      <c r="W497" s="100">
        <f>IF(AN497&lt;1,SUMIFS('5th Cycle APR Raw Data-Final'!M$3:M$1977,'5th Cycle APR Raw Data-Final'!$A$3:$A$1977,'SB35 Determination Data'!$K497,'5th Cycle APR Raw Data-Final'!$T$3:$T$1977,"&gt;="&amp;'SB35 Determination Data'!$F497,'5th Cycle APR Raw Data-Final'!$T$3:$T$1977,"&lt;"&amp;E497),SUMIFS('5th Cycle APR Raw Data-Final'!M$3:M$1977,'5th Cycle APR Raw Data-Final'!$A$3:$A$1977,'SB35 Determination Data'!$K497,'5th Cycle APR Raw Data-Final'!$T$3:$T$1977,"&gt;="&amp;'SB35 Determination Data'!$F497,'5th Cycle APR Raw Data-Final'!$T$3:$T$1977,"&lt;="&amp;G497))</f>
        <v>0</v>
      </c>
      <c r="X497" s="100">
        <f t="shared" si="241"/>
        <v>68</v>
      </c>
      <c r="Y497" s="100">
        <f t="shared" si="242"/>
        <v>6</v>
      </c>
      <c r="Z497" s="100">
        <f t="shared" si="243"/>
        <v>68</v>
      </c>
      <c r="AA497" s="112">
        <f t="shared" si="244"/>
        <v>8.1081081081081086E-2</v>
      </c>
      <c r="AB497" s="112">
        <f t="shared" si="245"/>
        <v>8.1081081081081086E-2</v>
      </c>
      <c r="AC497" s="100">
        <f>VLOOKUP(K497,'5th Cycle APR Raw Data-Final'!$A$3:$P$1977,14,FALSE)</f>
        <v>81</v>
      </c>
      <c r="AD497" s="100">
        <f>IF(AN497&lt;1,SUMIFS('5th Cycle APR Raw Data-Final'!$O$3:$O$1977,'5th Cycle APR Raw Data-Final'!$A$3:$A$1977,'SB35 Determination Data'!$K497,'5th Cycle APR Raw Data-Final'!$T$3:$T$1977,"&gt;="&amp;'SB35 Determination Data'!$F497,'5th Cycle APR Raw Data-Final'!$T$3:$T$1977,"&lt;"&amp;E497),SUMIFS('5th Cycle APR Raw Data-Final'!$O$3:$O$1977,'5th Cycle APR Raw Data-Final'!$A$3:$A$1977,'SB35 Determination Data'!$K497,'5th Cycle APR Raw Data-Final'!$T$3:$T$1977,"&gt;="&amp;'SB35 Determination Data'!$F497,'5th Cycle APR Raw Data-Final'!$T$3:$T$1977,"&lt;="&amp;G497))</f>
        <v>0</v>
      </c>
      <c r="AE497" s="100">
        <f t="shared" si="246"/>
        <v>81</v>
      </c>
      <c r="AF497" s="112">
        <f t="shared" si="247"/>
        <v>0</v>
      </c>
      <c r="AG497" s="100">
        <f>VLOOKUP(K497,'5th Cycle APR Raw Data-Final'!$A$3:$P$1977,16,FALSE)</f>
        <v>193</v>
      </c>
      <c r="AH497" s="100">
        <f>IF(AN497&lt;1,SUMIFS('5th Cycle APR Raw Data-Final'!$Q$3:$Q$1977,'5th Cycle APR Raw Data-Final'!$A$3:$A$1977,'SB35 Determination Data'!$K497,'5th Cycle APR Raw Data-Final'!$T$3:$T$1977,"&gt;="&amp;'SB35 Determination Data'!$F497,'5th Cycle APR Raw Data-Final'!$T$3:$T$1977,"&lt;"&amp;E497),SUMIFS('5th Cycle APR Raw Data-Final'!$Q$3:$Q$1977,'5th Cycle APR Raw Data-Final'!$A$3:$A$1977,'SB35 Determination Data'!$K497,'5th Cycle APR Raw Data-Final'!$T$3:$T$1977,"&gt;="&amp;'SB35 Determination Data'!$F497,'5th Cycle APR Raw Data-Final'!$T$3:$T$1977,"&lt;="&amp;G497))</f>
        <v>113</v>
      </c>
      <c r="AI497" s="100">
        <f t="shared" si="248"/>
        <v>80</v>
      </c>
      <c r="AJ497" s="112">
        <f t="shared" si="249"/>
        <v>0.58549222797927458</v>
      </c>
      <c r="AK497" s="100">
        <f>VLOOKUP(K497,'5th Cycle APR Raw Data-Final'!$A$3:$R$1977,18,FALSE)</f>
        <v>450</v>
      </c>
      <c r="AL497" s="100">
        <f>IF(AN497&lt;1,SUMIFS('5th Cycle APR Raw Data-Final'!$S$3:$S$1977,'5th Cycle APR Raw Data-Final'!$A$3:$A$1977,'SB35 Determination Data'!$K497,'5th Cycle APR Raw Data-Final'!$T$3:$T$1977,"&gt;="&amp;'SB35 Determination Data'!$F497,'5th Cycle APR Raw Data-Final'!$T$3:$T$1977,"&lt;"&amp;E497),SUMIFS('5th Cycle APR Raw Data-Final'!$S$3:$S$1977,'5th Cycle APR Raw Data-Final'!$A$3:$A$1977,'SB35 Determination Data'!$K497,'5th Cycle APR Raw Data-Final'!$T$3:$T$1977,"&gt;="&amp;'SB35 Determination Data'!$F497,'5th Cycle APR Raw Data-Final'!$T$3:$T$1977,"&lt;="&amp;G497))</f>
        <v>119</v>
      </c>
      <c r="AM497" s="100">
        <f t="shared" si="250"/>
        <v>331</v>
      </c>
      <c r="AN497" s="114">
        <f t="shared" si="251"/>
        <v>1</v>
      </c>
      <c r="AO497" s="2" t="str">
        <f t="shared" si="252"/>
        <v>YES</v>
      </c>
      <c r="AP497" s="2" t="str">
        <f t="shared" si="253"/>
        <v>NO</v>
      </c>
      <c r="AQ497" s="2" t="str">
        <f t="shared" si="254"/>
        <v>NO</v>
      </c>
      <c r="AR497" s="124" t="str">
        <f>VLOOKUP(K497,'2018Submitted'!$A$2:$C$540,3,FALSE)</f>
        <v>Successful</v>
      </c>
      <c r="AS497" s="2" t="str">
        <f t="shared" si="255"/>
        <v>NO</v>
      </c>
      <c r="AT497" s="2" t="str">
        <f t="shared" si="256"/>
        <v>NO</v>
      </c>
    </row>
    <row r="498" spans="1:46" x14ac:dyDescent="0.2">
      <c r="A498" s="2" t="s">
        <v>72</v>
      </c>
      <c r="B498" s="2" t="str">
        <f t="shared" si="229"/>
        <v>TURLOCK</v>
      </c>
      <c r="C498" s="71">
        <f t="shared" si="230"/>
        <v>0.375</v>
      </c>
      <c r="D498" s="72">
        <f t="shared" si="231"/>
        <v>8</v>
      </c>
      <c r="E498" s="99">
        <f t="shared" si="232"/>
        <v>2020</v>
      </c>
      <c r="F498" s="99">
        <f t="shared" si="233"/>
        <v>2016</v>
      </c>
      <c r="G498" s="99" t="str">
        <f t="shared" si="234"/>
        <v>2023</v>
      </c>
      <c r="H498" s="2" t="str">
        <f t="shared" si="235"/>
        <v>12/31/2015</v>
      </c>
      <c r="I498" s="2" t="str">
        <f t="shared" si="236"/>
        <v>12/31/2023</v>
      </c>
      <c r="J498" s="2" t="s">
        <v>26</v>
      </c>
      <c r="K498" s="123" t="s">
        <v>308</v>
      </c>
      <c r="L498" s="100">
        <f>VLOOKUP(K498,'5th Cycle APR Raw Data-Final'!$A$3:$P$1977,6,FALSE)</f>
        <v>877</v>
      </c>
      <c r="M498" s="100">
        <f>IF(AN498&lt;1,SUMIFS('5th Cycle APR Raw Data-Final'!G$3:G$1977,'5th Cycle APR Raw Data-Final'!$A$3:$A$1977,'SB35 Determination Data'!$K498,'5th Cycle APR Raw Data-Final'!$T$3:$T$1977,"&gt;="&amp;'SB35 Determination Data'!$F498,'5th Cycle APR Raw Data-Final'!$T$3:$T$1977,"&lt;"&amp;E498),SUMIFS('5th Cycle APR Raw Data-Final'!G$3:G$1977,'5th Cycle APR Raw Data-Final'!$A$3:$A$1977,'SB35 Determination Data'!$K498,'5th Cycle APR Raw Data-Final'!$T$3:$T$1977,"&gt;="&amp;'SB35 Determination Data'!$F498,'5th Cycle APR Raw Data-Final'!$T$3:$T$1977,"&lt;="&amp;G498))</f>
        <v>2</v>
      </c>
      <c r="N498" s="100">
        <f>IF(AN498&lt;1,SUMIFS('5th Cycle APR Raw Data-Final'!H$3:H$1977,'5th Cycle APR Raw Data-Final'!$A$3:$A$1977,'SB35 Determination Data'!$K498,'5th Cycle APR Raw Data-Final'!$T$3:$T$1977,"&gt;="&amp;'SB35 Determination Data'!$F498,'5th Cycle APR Raw Data-Final'!$T$3:$T$1977,"&lt;"&amp;E498),SUMIFS('5th Cycle APR Raw Data-Final'!H$3:H$1977,'5th Cycle APR Raw Data-Final'!$A$3:$A$1977,'SB35 Determination Data'!$K498,'5th Cycle APR Raw Data-Final'!$T$3:$T$1977,"&gt;="&amp;'SB35 Determination Data'!$F498,'5th Cycle APR Raw Data-Final'!$T$3:$T$1977,"&lt;="&amp;G498))</f>
        <v>2</v>
      </c>
      <c r="O498" s="100">
        <f>IF(AN498&lt;1,SUMIFS('5th Cycle APR Raw Data-Final'!I$3:I$1977,'5th Cycle APR Raw Data-Final'!$A$3:$A$1977,'SB35 Determination Data'!$K498,'5th Cycle APR Raw Data-Final'!$T$3:$T$1977,"&gt;="&amp;'SB35 Determination Data'!$F498,'5th Cycle APR Raw Data-Final'!$T$3:$T$1977,"&lt;"&amp;E498),SUMIFS('5th Cycle APR Raw Data-Final'!I$3:I$1977,'5th Cycle APR Raw Data-Final'!$A$3:$A$1977,'SB35 Determination Data'!$K498,'5th Cycle APR Raw Data-Final'!$T$3:$T$1977,"&gt;="&amp;'SB35 Determination Data'!$F498,'5th Cycle APR Raw Data-Final'!$T$3:$T$1977,"&lt;="&amp;G498))</f>
        <v>0</v>
      </c>
      <c r="P498" s="100">
        <f t="shared" si="237"/>
        <v>875</v>
      </c>
      <c r="Q498" s="112">
        <f t="shared" si="238"/>
        <v>2.2805017103762829E-3</v>
      </c>
      <c r="R498" s="101">
        <f t="shared" si="239"/>
        <v>329</v>
      </c>
      <c r="S498" s="101">
        <f t="shared" si="240"/>
        <v>0</v>
      </c>
      <c r="T498" s="100">
        <f>VLOOKUP(K498,'5th Cycle APR Raw Data-Final'!$A$3:$P$1977,10,FALSE)</f>
        <v>562</v>
      </c>
      <c r="U498" s="100">
        <f>IF(AN498&lt;1,SUMIFS('5th Cycle APR Raw Data-Final'!K$3:K$1977,'5th Cycle APR Raw Data-Final'!$A$3:$A$1977,'SB35 Determination Data'!$K498,'5th Cycle APR Raw Data-Final'!$T$3:$T$1977,"&gt;="&amp;'SB35 Determination Data'!$F498,'5th Cycle APR Raw Data-Final'!$T$3:$T$1977,"&lt;"&amp;E498),SUMIFS('5th Cycle APR Raw Data-Final'!K$3:K$1977,'5th Cycle APR Raw Data-Final'!$A$3:$A$1977,'SB35 Determination Data'!$K498,'5th Cycle APR Raw Data-Final'!$T$3:$T$1977,"&gt;="&amp;'SB35 Determination Data'!$F498,'5th Cycle APR Raw Data-Final'!$T$3:$T$1977,"&lt;="&amp;G498))</f>
        <v>123</v>
      </c>
      <c r="V498" s="100">
        <f>IF(AN498&lt;1,SUMIFS('5th Cycle APR Raw Data-Final'!L$3:L$1977,'5th Cycle APR Raw Data-Final'!$A$3:$A$1977,'SB35 Determination Data'!$K498,'5th Cycle APR Raw Data-Final'!$T$3:$T$1977,"&gt;="&amp;'SB35 Determination Data'!$F498,'5th Cycle APR Raw Data-Final'!$T$3:$T$1977,"&lt;"&amp;E498),SUMIFS('5th Cycle APR Raw Data-Final'!L$3:L$1977,'5th Cycle APR Raw Data-Final'!$A$3:$A$1977,'SB35 Determination Data'!$K498,'5th Cycle APR Raw Data-Final'!$T$3:$T$1977,"&gt;="&amp;'SB35 Determination Data'!$F498,'5th Cycle APR Raw Data-Final'!$T$3:$T$1977,"&lt;="&amp;G498))</f>
        <v>123</v>
      </c>
      <c r="W498" s="100">
        <f>IF(AN498&lt;1,SUMIFS('5th Cycle APR Raw Data-Final'!M$3:M$1977,'5th Cycle APR Raw Data-Final'!$A$3:$A$1977,'SB35 Determination Data'!$K498,'5th Cycle APR Raw Data-Final'!$T$3:$T$1977,"&gt;="&amp;'SB35 Determination Data'!$F498,'5th Cycle APR Raw Data-Final'!$T$3:$T$1977,"&lt;"&amp;E498),SUMIFS('5th Cycle APR Raw Data-Final'!M$3:M$1977,'5th Cycle APR Raw Data-Final'!$A$3:$A$1977,'SB35 Determination Data'!$K498,'5th Cycle APR Raw Data-Final'!$T$3:$T$1977,"&gt;="&amp;'SB35 Determination Data'!$F498,'5th Cycle APR Raw Data-Final'!$T$3:$T$1977,"&lt;="&amp;G498))</f>
        <v>0</v>
      </c>
      <c r="X498" s="100">
        <f t="shared" si="241"/>
        <v>439</v>
      </c>
      <c r="Y498" s="100">
        <f t="shared" si="242"/>
        <v>123</v>
      </c>
      <c r="Z498" s="100">
        <f t="shared" si="243"/>
        <v>439</v>
      </c>
      <c r="AA498" s="112">
        <f t="shared" si="244"/>
        <v>0.2188612099644128</v>
      </c>
      <c r="AB498" s="112">
        <f t="shared" si="245"/>
        <v>0.2188612099644128</v>
      </c>
      <c r="AC498" s="100">
        <f>VLOOKUP(K498,'5th Cycle APR Raw Data-Final'!$A$3:$P$1977,14,FALSE)</f>
        <v>627</v>
      </c>
      <c r="AD498" s="100">
        <f>IF(AN498&lt;1,SUMIFS('5th Cycle APR Raw Data-Final'!$O$3:$O$1977,'5th Cycle APR Raw Data-Final'!$A$3:$A$1977,'SB35 Determination Data'!$K498,'5th Cycle APR Raw Data-Final'!$T$3:$T$1977,"&gt;="&amp;'SB35 Determination Data'!$F498,'5th Cycle APR Raw Data-Final'!$T$3:$T$1977,"&lt;"&amp;E498),SUMIFS('5th Cycle APR Raw Data-Final'!$O$3:$O$1977,'5th Cycle APR Raw Data-Final'!$A$3:$A$1977,'SB35 Determination Data'!$K498,'5th Cycle APR Raw Data-Final'!$T$3:$T$1977,"&gt;="&amp;'SB35 Determination Data'!$F498,'5th Cycle APR Raw Data-Final'!$T$3:$T$1977,"&lt;="&amp;G498))</f>
        <v>591</v>
      </c>
      <c r="AE498" s="100">
        <f t="shared" si="246"/>
        <v>36</v>
      </c>
      <c r="AF498" s="112">
        <f t="shared" si="247"/>
        <v>0.9425837320574163</v>
      </c>
      <c r="AG498" s="100">
        <f>VLOOKUP(K498,'5th Cycle APR Raw Data-Final'!$A$3:$P$1977,16,FALSE)</f>
        <v>1552</v>
      </c>
      <c r="AH498" s="100">
        <f>IF(AN498&lt;1,SUMIFS('5th Cycle APR Raw Data-Final'!$Q$3:$Q$1977,'5th Cycle APR Raw Data-Final'!$A$3:$A$1977,'SB35 Determination Data'!$K498,'5th Cycle APR Raw Data-Final'!$T$3:$T$1977,"&gt;="&amp;'SB35 Determination Data'!$F498,'5th Cycle APR Raw Data-Final'!$T$3:$T$1977,"&lt;"&amp;E498),SUMIFS('5th Cycle APR Raw Data-Final'!$Q$3:$Q$1977,'5th Cycle APR Raw Data-Final'!$A$3:$A$1977,'SB35 Determination Data'!$K498,'5th Cycle APR Raw Data-Final'!$T$3:$T$1977,"&gt;="&amp;'SB35 Determination Data'!$F498,'5th Cycle APR Raw Data-Final'!$T$3:$T$1977,"&lt;="&amp;G498))</f>
        <v>46</v>
      </c>
      <c r="AI498" s="100">
        <f t="shared" si="248"/>
        <v>1506</v>
      </c>
      <c r="AJ498" s="112">
        <f t="shared" si="249"/>
        <v>2.9639175257731958E-2</v>
      </c>
      <c r="AK498" s="100">
        <f>VLOOKUP(K498,'5th Cycle APR Raw Data-Final'!$A$3:$R$1977,18,FALSE)</f>
        <v>3618</v>
      </c>
      <c r="AL498" s="100">
        <f>IF(AN498&lt;1,SUMIFS('5th Cycle APR Raw Data-Final'!$S$3:$S$1977,'5th Cycle APR Raw Data-Final'!$A$3:$A$1977,'SB35 Determination Data'!$K498,'5th Cycle APR Raw Data-Final'!$T$3:$T$1977,"&gt;="&amp;'SB35 Determination Data'!$F498,'5th Cycle APR Raw Data-Final'!$T$3:$T$1977,"&lt;"&amp;E498),SUMIFS('5th Cycle APR Raw Data-Final'!$S$3:$S$1977,'5th Cycle APR Raw Data-Final'!$A$3:$A$1977,'SB35 Determination Data'!$K498,'5th Cycle APR Raw Data-Final'!$T$3:$T$1977,"&gt;="&amp;'SB35 Determination Data'!$F498,'5th Cycle APR Raw Data-Final'!$T$3:$T$1977,"&lt;="&amp;G498))</f>
        <v>762</v>
      </c>
      <c r="AM498" s="100">
        <f t="shared" si="250"/>
        <v>2856</v>
      </c>
      <c r="AN498" s="114">
        <f t="shared" si="251"/>
        <v>0.375</v>
      </c>
      <c r="AO498" s="2" t="str">
        <f t="shared" si="252"/>
        <v>YES</v>
      </c>
      <c r="AP498" s="2" t="str">
        <f t="shared" si="253"/>
        <v>NO</v>
      </c>
      <c r="AQ498" s="2" t="str">
        <f t="shared" si="254"/>
        <v>NO</v>
      </c>
      <c r="AR498" s="124" t="str">
        <f>VLOOKUP(K498,'2018Submitted'!$A$2:$C$540,3,FALSE)</f>
        <v>No 2018 Annual Progress Report</v>
      </c>
      <c r="AS498" s="2" t="str">
        <f t="shared" si="255"/>
        <v>NO</v>
      </c>
      <c r="AT498" s="2" t="str">
        <f t="shared" si="256"/>
        <v>NO</v>
      </c>
    </row>
    <row r="499" spans="1:46" x14ac:dyDescent="0.2">
      <c r="A499" s="2" t="s">
        <v>12</v>
      </c>
      <c r="B499" s="2" t="str">
        <f t="shared" si="229"/>
        <v>TUSTIN</v>
      </c>
      <c r="C499" s="71">
        <f t="shared" si="230"/>
        <v>0.625</v>
      </c>
      <c r="D499" s="72">
        <f t="shared" si="231"/>
        <v>8</v>
      </c>
      <c r="E499" s="99">
        <f t="shared" si="232"/>
        <v>2018</v>
      </c>
      <c r="F499" s="99">
        <f t="shared" si="233"/>
        <v>2014</v>
      </c>
      <c r="G499" s="99" t="str">
        <f t="shared" si="234"/>
        <v>2021</v>
      </c>
      <c r="H499" s="2" t="str">
        <f t="shared" si="235"/>
        <v>10/15/2013</v>
      </c>
      <c r="I499" s="2" t="str">
        <f t="shared" si="236"/>
        <v>10/15/2021</v>
      </c>
      <c r="J499" s="2" t="s">
        <v>3</v>
      </c>
      <c r="K499" s="123" t="s">
        <v>309</v>
      </c>
      <c r="L499" s="100">
        <f>VLOOKUP(K499,'5th Cycle APR Raw Data-Final'!$A$3:$P$1977,6,FALSE)</f>
        <v>283</v>
      </c>
      <c r="M499" s="100">
        <f>IF(AN499&lt;1,SUMIFS('5th Cycle APR Raw Data-Final'!G$3:G$1977,'5th Cycle APR Raw Data-Final'!$A$3:$A$1977,'SB35 Determination Data'!$K499,'5th Cycle APR Raw Data-Final'!$T$3:$T$1977,"&gt;="&amp;'SB35 Determination Data'!$F499,'5th Cycle APR Raw Data-Final'!$T$3:$T$1977,"&lt;"&amp;E499),SUMIFS('5th Cycle APR Raw Data-Final'!G$3:G$1977,'5th Cycle APR Raw Data-Final'!$A$3:$A$1977,'SB35 Determination Data'!$K499,'5th Cycle APR Raw Data-Final'!$T$3:$T$1977,"&gt;="&amp;'SB35 Determination Data'!$F499,'5th Cycle APR Raw Data-Final'!$T$3:$T$1977,"&lt;="&amp;G499))</f>
        <v>90</v>
      </c>
      <c r="N499" s="100">
        <f>IF(AN499&lt;1,SUMIFS('5th Cycle APR Raw Data-Final'!H$3:H$1977,'5th Cycle APR Raw Data-Final'!$A$3:$A$1977,'SB35 Determination Data'!$K499,'5th Cycle APR Raw Data-Final'!$T$3:$T$1977,"&gt;="&amp;'SB35 Determination Data'!$F499,'5th Cycle APR Raw Data-Final'!$T$3:$T$1977,"&lt;"&amp;E499),SUMIFS('5th Cycle APR Raw Data-Final'!H$3:H$1977,'5th Cycle APR Raw Data-Final'!$A$3:$A$1977,'SB35 Determination Data'!$K499,'5th Cycle APR Raw Data-Final'!$T$3:$T$1977,"&gt;="&amp;'SB35 Determination Data'!$F499,'5th Cycle APR Raw Data-Final'!$T$3:$T$1977,"&lt;="&amp;G499))</f>
        <v>90</v>
      </c>
      <c r="O499" s="100">
        <f>IF(AN499&lt;1,SUMIFS('5th Cycle APR Raw Data-Final'!I$3:I$1977,'5th Cycle APR Raw Data-Final'!$A$3:$A$1977,'SB35 Determination Data'!$K499,'5th Cycle APR Raw Data-Final'!$T$3:$T$1977,"&gt;="&amp;'SB35 Determination Data'!$F499,'5th Cycle APR Raw Data-Final'!$T$3:$T$1977,"&lt;"&amp;E499),SUMIFS('5th Cycle APR Raw Data-Final'!I$3:I$1977,'5th Cycle APR Raw Data-Final'!$A$3:$A$1977,'SB35 Determination Data'!$K499,'5th Cycle APR Raw Data-Final'!$T$3:$T$1977,"&gt;="&amp;'SB35 Determination Data'!$F499,'5th Cycle APR Raw Data-Final'!$T$3:$T$1977,"&lt;="&amp;G499))</f>
        <v>0</v>
      </c>
      <c r="P499" s="100">
        <f t="shared" si="237"/>
        <v>193</v>
      </c>
      <c r="Q499" s="112">
        <f t="shared" si="238"/>
        <v>0.31802120141342755</v>
      </c>
      <c r="R499" s="101">
        <f t="shared" si="239"/>
        <v>142</v>
      </c>
      <c r="S499" s="101">
        <f t="shared" si="240"/>
        <v>0</v>
      </c>
      <c r="T499" s="100">
        <f>VLOOKUP(K499,'5th Cycle APR Raw Data-Final'!$A$3:$P$1977,10,FALSE)</f>
        <v>195</v>
      </c>
      <c r="U499" s="100">
        <f>IF(AN499&lt;1,SUMIFS('5th Cycle APR Raw Data-Final'!K$3:K$1977,'5th Cycle APR Raw Data-Final'!$A$3:$A$1977,'SB35 Determination Data'!$K499,'5th Cycle APR Raw Data-Final'!$T$3:$T$1977,"&gt;="&amp;'SB35 Determination Data'!$F499,'5th Cycle APR Raw Data-Final'!$T$3:$T$1977,"&lt;"&amp;E499),SUMIFS('5th Cycle APR Raw Data-Final'!K$3:K$1977,'5th Cycle APR Raw Data-Final'!$A$3:$A$1977,'SB35 Determination Data'!$K499,'5th Cycle APR Raw Data-Final'!$T$3:$T$1977,"&gt;="&amp;'SB35 Determination Data'!$F499,'5th Cycle APR Raw Data-Final'!$T$3:$T$1977,"&lt;="&amp;G499))</f>
        <v>73</v>
      </c>
      <c r="V499" s="100">
        <f>IF(AN499&lt;1,SUMIFS('5th Cycle APR Raw Data-Final'!L$3:L$1977,'5th Cycle APR Raw Data-Final'!$A$3:$A$1977,'SB35 Determination Data'!$K499,'5th Cycle APR Raw Data-Final'!$T$3:$T$1977,"&gt;="&amp;'SB35 Determination Data'!$F499,'5th Cycle APR Raw Data-Final'!$T$3:$T$1977,"&lt;"&amp;E499),SUMIFS('5th Cycle APR Raw Data-Final'!L$3:L$1977,'5th Cycle APR Raw Data-Final'!$A$3:$A$1977,'SB35 Determination Data'!$K499,'5th Cycle APR Raw Data-Final'!$T$3:$T$1977,"&gt;="&amp;'SB35 Determination Data'!$F499,'5th Cycle APR Raw Data-Final'!$T$3:$T$1977,"&lt;="&amp;G499))</f>
        <v>73</v>
      </c>
      <c r="W499" s="100">
        <f>IF(AN499&lt;1,SUMIFS('5th Cycle APR Raw Data-Final'!M$3:M$1977,'5th Cycle APR Raw Data-Final'!$A$3:$A$1977,'SB35 Determination Data'!$K499,'5th Cycle APR Raw Data-Final'!$T$3:$T$1977,"&gt;="&amp;'SB35 Determination Data'!$F499,'5th Cycle APR Raw Data-Final'!$T$3:$T$1977,"&lt;"&amp;E499),SUMIFS('5th Cycle APR Raw Data-Final'!M$3:M$1977,'5th Cycle APR Raw Data-Final'!$A$3:$A$1977,'SB35 Determination Data'!$K499,'5th Cycle APR Raw Data-Final'!$T$3:$T$1977,"&gt;="&amp;'SB35 Determination Data'!$F499,'5th Cycle APR Raw Data-Final'!$T$3:$T$1977,"&lt;="&amp;G499))</f>
        <v>0</v>
      </c>
      <c r="X499" s="100">
        <f t="shared" si="241"/>
        <v>122</v>
      </c>
      <c r="Y499" s="100">
        <f t="shared" si="242"/>
        <v>73</v>
      </c>
      <c r="Z499" s="100">
        <f t="shared" si="243"/>
        <v>122</v>
      </c>
      <c r="AA499" s="112">
        <f t="shared" si="244"/>
        <v>0.37435897435897436</v>
      </c>
      <c r="AB499" s="112">
        <f t="shared" si="245"/>
        <v>0.37435897435897436</v>
      </c>
      <c r="AC499" s="100">
        <f>VLOOKUP(K499,'5th Cycle APR Raw Data-Final'!$A$3:$P$1977,14,FALSE)</f>
        <v>224</v>
      </c>
      <c r="AD499" s="100">
        <f>IF(AN499&lt;1,SUMIFS('5th Cycle APR Raw Data-Final'!$O$3:$O$1977,'5th Cycle APR Raw Data-Final'!$A$3:$A$1977,'SB35 Determination Data'!$K499,'5th Cycle APR Raw Data-Final'!$T$3:$T$1977,"&gt;="&amp;'SB35 Determination Data'!$F499,'5th Cycle APR Raw Data-Final'!$T$3:$T$1977,"&lt;"&amp;E499),SUMIFS('5th Cycle APR Raw Data-Final'!$O$3:$O$1977,'5th Cycle APR Raw Data-Final'!$A$3:$A$1977,'SB35 Determination Data'!$K499,'5th Cycle APR Raw Data-Final'!$T$3:$T$1977,"&gt;="&amp;'SB35 Determination Data'!$F499,'5th Cycle APR Raw Data-Final'!$T$3:$T$1977,"&lt;="&amp;G499))</f>
        <v>101</v>
      </c>
      <c r="AE499" s="100">
        <f t="shared" si="246"/>
        <v>123</v>
      </c>
      <c r="AF499" s="112">
        <f t="shared" si="247"/>
        <v>0.45089285714285715</v>
      </c>
      <c r="AG499" s="100">
        <f>VLOOKUP(K499,'5th Cycle APR Raw Data-Final'!$A$3:$P$1977,16,FALSE)</f>
        <v>525</v>
      </c>
      <c r="AH499" s="100">
        <f>IF(AN499&lt;1,SUMIFS('5th Cycle APR Raw Data-Final'!$Q$3:$Q$1977,'5th Cycle APR Raw Data-Final'!$A$3:$A$1977,'SB35 Determination Data'!$K499,'5th Cycle APR Raw Data-Final'!$T$3:$T$1977,"&gt;="&amp;'SB35 Determination Data'!$F499,'5th Cycle APR Raw Data-Final'!$T$3:$T$1977,"&lt;"&amp;E499),SUMIFS('5th Cycle APR Raw Data-Final'!$Q$3:$Q$1977,'5th Cycle APR Raw Data-Final'!$A$3:$A$1977,'SB35 Determination Data'!$K499,'5th Cycle APR Raw Data-Final'!$T$3:$T$1977,"&gt;="&amp;'SB35 Determination Data'!$F499,'5th Cycle APR Raw Data-Final'!$T$3:$T$1977,"&lt;="&amp;G499))</f>
        <v>906</v>
      </c>
      <c r="AI499" s="100">
        <f t="shared" si="248"/>
        <v>0</v>
      </c>
      <c r="AJ499" s="112">
        <f t="shared" si="249"/>
        <v>1.7257142857142858</v>
      </c>
      <c r="AK499" s="100">
        <f>VLOOKUP(K499,'5th Cycle APR Raw Data-Final'!$A$3:$R$1977,18,FALSE)</f>
        <v>1227</v>
      </c>
      <c r="AL499" s="100">
        <f>IF(AN499&lt;1,SUMIFS('5th Cycle APR Raw Data-Final'!$S$3:$S$1977,'5th Cycle APR Raw Data-Final'!$A$3:$A$1977,'SB35 Determination Data'!$K499,'5th Cycle APR Raw Data-Final'!$T$3:$T$1977,"&gt;="&amp;'SB35 Determination Data'!$F499,'5th Cycle APR Raw Data-Final'!$T$3:$T$1977,"&lt;"&amp;E499),SUMIFS('5th Cycle APR Raw Data-Final'!$S$3:$S$1977,'5th Cycle APR Raw Data-Final'!$A$3:$A$1977,'SB35 Determination Data'!$K499,'5th Cycle APR Raw Data-Final'!$T$3:$T$1977,"&gt;="&amp;'SB35 Determination Data'!$F499,'5th Cycle APR Raw Data-Final'!$T$3:$T$1977,"&lt;="&amp;G499))</f>
        <v>1170</v>
      </c>
      <c r="AM499" s="100">
        <f t="shared" si="250"/>
        <v>438</v>
      </c>
      <c r="AN499" s="114">
        <f t="shared" si="251"/>
        <v>0.5</v>
      </c>
      <c r="AO499" s="2" t="str">
        <f t="shared" si="252"/>
        <v>NO</v>
      </c>
      <c r="AP499" s="2" t="str">
        <f t="shared" si="253"/>
        <v>YES</v>
      </c>
      <c r="AQ499" s="2" t="str">
        <f t="shared" si="254"/>
        <v>NO</v>
      </c>
      <c r="AR499" s="124" t="str">
        <f>VLOOKUP(K499,'2018Submitted'!$A$2:$C$540,3,FALSE)</f>
        <v>Received - Not successful</v>
      </c>
      <c r="AS499" s="2" t="str">
        <f t="shared" si="255"/>
        <v>NO</v>
      </c>
      <c r="AT499" s="2" t="str">
        <f t="shared" si="256"/>
        <v>YES</v>
      </c>
    </row>
    <row r="500" spans="1:46" x14ac:dyDescent="0.2">
      <c r="A500" s="2" t="s">
        <v>2</v>
      </c>
      <c r="B500" s="2" t="str">
        <f t="shared" si="229"/>
        <v>TWENTYNINE PALMS</v>
      </c>
      <c r="C500" s="71">
        <f t="shared" si="230"/>
        <v>0.625</v>
      </c>
      <c r="D500" s="72">
        <f t="shared" si="231"/>
        <v>8</v>
      </c>
      <c r="E500" s="99">
        <f t="shared" si="232"/>
        <v>2018</v>
      </c>
      <c r="F500" s="99">
        <f t="shared" si="233"/>
        <v>2014</v>
      </c>
      <c r="G500" s="99" t="str">
        <f t="shared" si="234"/>
        <v>2021</v>
      </c>
      <c r="H500" s="2" t="str">
        <f t="shared" si="235"/>
        <v>10/15/2013</v>
      </c>
      <c r="I500" s="2" t="str">
        <f t="shared" si="236"/>
        <v>10/15/2021</v>
      </c>
      <c r="J500" s="2" t="s">
        <v>3</v>
      </c>
      <c r="K500" s="123" t="s">
        <v>1133</v>
      </c>
      <c r="L500" s="100">
        <f>VLOOKUP(K500,'5th Cycle APR Raw Data-Final'!$A$3:$P$1977,6,FALSE)</f>
        <v>103</v>
      </c>
      <c r="M500" s="100">
        <f>IF(AN500&lt;1,SUMIFS('5th Cycle APR Raw Data-Final'!G$3:G$1977,'5th Cycle APR Raw Data-Final'!$A$3:$A$1977,'SB35 Determination Data'!$K500,'5th Cycle APR Raw Data-Final'!$T$3:$T$1977,"&gt;="&amp;'SB35 Determination Data'!$F500,'5th Cycle APR Raw Data-Final'!$T$3:$T$1977,"&lt;"&amp;E500),SUMIFS('5th Cycle APR Raw Data-Final'!G$3:G$1977,'5th Cycle APR Raw Data-Final'!$A$3:$A$1977,'SB35 Determination Data'!$K500,'5th Cycle APR Raw Data-Final'!$T$3:$T$1977,"&gt;="&amp;'SB35 Determination Data'!$F500,'5th Cycle APR Raw Data-Final'!$T$3:$T$1977,"&lt;="&amp;G500))</f>
        <v>0</v>
      </c>
      <c r="N500" s="100">
        <f>IF(AN500&lt;1,SUMIFS('5th Cycle APR Raw Data-Final'!H$3:H$1977,'5th Cycle APR Raw Data-Final'!$A$3:$A$1977,'SB35 Determination Data'!$K500,'5th Cycle APR Raw Data-Final'!$T$3:$T$1977,"&gt;="&amp;'SB35 Determination Data'!$F500,'5th Cycle APR Raw Data-Final'!$T$3:$T$1977,"&lt;"&amp;E500),SUMIFS('5th Cycle APR Raw Data-Final'!H$3:H$1977,'5th Cycle APR Raw Data-Final'!$A$3:$A$1977,'SB35 Determination Data'!$K500,'5th Cycle APR Raw Data-Final'!$T$3:$T$1977,"&gt;="&amp;'SB35 Determination Data'!$F500,'5th Cycle APR Raw Data-Final'!$T$3:$T$1977,"&lt;="&amp;G500))</f>
        <v>0</v>
      </c>
      <c r="O500" s="100">
        <f>IF(AN500&lt;1,SUMIFS('5th Cycle APR Raw Data-Final'!I$3:I$1977,'5th Cycle APR Raw Data-Final'!$A$3:$A$1977,'SB35 Determination Data'!$K500,'5th Cycle APR Raw Data-Final'!$T$3:$T$1977,"&gt;="&amp;'SB35 Determination Data'!$F500,'5th Cycle APR Raw Data-Final'!$T$3:$T$1977,"&lt;"&amp;E500),SUMIFS('5th Cycle APR Raw Data-Final'!I$3:I$1977,'5th Cycle APR Raw Data-Final'!$A$3:$A$1977,'SB35 Determination Data'!$K500,'5th Cycle APR Raw Data-Final'!$T$3:$T$1977,"&gt;="&amp;'SB35 Determination Data'!$F500,'5th Cycle APR Raw Data-Final'!$T$3:$T$1977,"&lt;="&amp;G500))</f>
        <v>0</v>
      </c>
      <c r="P500" s="100">
        <f t="shared" si="237"/>
        <v>103</v>
      </c>
      <c r="Q500" s="112">
        <f t="shared" si="238"/>
        <v>0</v>
      </c>
      <c r="R500" s="101">
        <f t="shared" si="239"/>
        <v>52</v>
      </c>
      <c r="S500" s="101">
        <f t="shared" si="240"/>
        <v>0</v>
      </c>
      <c r="T500" s="100">
        <f>VLOOKUP(K500,'5th Cycle APR Raw Data-Final'!$A$3:$P$1977,10,FALSE)</f>
        <v>72</v>
      </c>
      <c r="U500" s="100">
        <f>IF(AN500&lt;1,SUMIFS('5th Cycle APR Raw Data-Final'!K$3:K$1977,'5th Cycle APR Raw Data-Final'!$A$3:$A$1977,'SB35 Determination Data'!$K500,'5th Cycle APR Raw Data-Final'!$T$3:$T$1977,"&gt;="&amp;'SB35 Determination Data'!$F500,'5th Cycle APR Raw Data-Final'!$T$3:$T$1977,"&lt;"&amp;E500),SUMIFS('5th Cycle APR Raw Data-Final'!K$3:K$1977,'5th Cycle APR Raw Data-Final'!$A$3:$A$1977,'SB35 Determination Data'!$K500,'5th Cycle APR Raw Data-Final'!$T$3:$T$1977,"&gt;="&amp;'SB35 Determination Data'!$F500,'5th Cycle APR Raw Data-Final'!$T$3:$T$1977,"&lt;="&amp;G500))</f>
        <v>0</v>
      </c>
      <c r="V500" s="100">
        <f>IF(AN500&lt;1,SUMIFS('5th Cycle APR Raw Data-Final'!L$3:L$1977,'5th Cycle APR Raw Data-Final'!$A$3:$A$1977,'SB35 Determination Data'!$K500,'5th Cycle APR Raw Data-Final'!$T$3:$T$1977,"&gt;="&amp;'SB35 Determination Data'!$F500,'5th Cycle APR Raw Data-Final'!$T$3:$T$1977,"&lt;"&amp;E500),SUMIFS('5th Cycle APR Raw Data-Final'!L$3:L$1977,'5th Cycle APR Raw Data-Final'!$A$3:$A$1977,'SB35 Determination Data'!$K500,'5th Cycle APR Raw Data-Final'!$T$3:$T$1977,"&gt;="&amp;'SB35 Determination Data'!$F500,'5th Cycle APR Raw Data-Final'!$T$3:$T$1977,"&lt;="&amp;G500))</f>
        <v>0</v>
      </c>
      <c r="W500" s="100">
        <f>IF(AN500&lt;1,SUMIFS('5th Cycle APR Raw Data-Final'!M$3:M$1977,'5th Cycle APR Raw Data-Final'!$A$3:$A$1977,'SB35 Determination Data'!$K500,'5th Cycle APR Raw Data-Final'!$T$3:$T$1977,"&gt;="&amp;'SB35 Determination Data'!$F500,'5th Cycle APR Raw Data-Final'!$T$3:$T$1977,"&lt;"&amp;E500),SUMIFS('5th Cycle APR Raw Data-Final'!M$3:M$1977,'5th Cycle APR Raw Data-Final'!$A$3:$A$1977,'SB35 Determination Data'!$K500,'5th Cycle APR Raw Data-Final'!$T$3:$T$1977,"&gt;="&amp;'SB35 Determination Data'!$F500,'5th Cycle APR Raw Data-Final'!$T$3:$T$1977,"&lt;="&amp;G500))</f>
        <v>0</v>
      </c>
      <c r="X500" s="100">
        <f t="shared" si="241"/>
        <v>72</v>
      </c>
      <c r="Y500" s="100">
        <f t="shared" si="242"/>
        <v>0</v>
      </c>
      <c r="Z500" s="100">
        <f t="shared" si="243"/>
        <v>72</v>
      </c>
      <c r="AA500" s="112">
        <f t="shared" si="244"/>
        <v>0</v>
      </c>
      <c r="AB500" s="112">
        <f t="shared" si="245"/>
        <v>0</v>
      </c>
      <c r="AC500" s="100">
        <f>VLOOKUP(K500,'5th Cycle APR Raw Data-Final'!$A$3:$P$1977,14,FALSE)</f>
        <v>84</v>
      </c>
      <c r="AD500" s="100">
        <f>IF(AN500&lt;1,SUMIFS('5th Cycle APR Raw Data-Final'!$O$3:$O$1977,'5th Cycle APR Raw Data-Final'!$A$3:$A$1977,'SB35 Determination Data'!$K500,'5th Cycle APR Raw Data-Final'!$T$3:$T$1977,"&gt;="&amp;'SB35 Determination Data'!$F500,'5th Cycle APR Raw Data-Final'!$T$3:$T$1977,"&lt;"&amp;E500),SUMIFS('5th Cycle APR Raw Data-Final'!$O$3:$O$1977,'5th Cycle APR Raw Data-Final'!$A$3:$A$1977,'SB35 Determination Data'!$K500,'5th Cycle APR Raw Data-Final'!$T$3:$T$1977,"&gt;="&amp;'SB35 Determination Data'!$F500,'5th Cycle APR Raw Data-Final'!$T$3:$T$1977,"&lt;="&amp;G500))</f>
        <v>23</v>
      </c>
      <c r="AE500" s="100">
        <f t="shared" si="246"/>
        <v>61</v>
      </c>
      <c r="AF500" s="112">
        <f t="shared" si="247"/>
        <v>0.27380952380952384</v>
      </c>
      <c r="AG500" s="100">
        <f>VLOOKUP(K500,'5th Cycle APR Raw Data-Final'!$A$3:$P$1977,16,FALSE)</f>
        <v>195</v>
      </c>
      <c r="AH500" s="100">
        <f>IF(AN500&lt;1,SUMIFS('5th Cycle APR Raw Data-Final'!$Q$3:$Q$1977,'5th Cycle APR Raw Data-Final'!$A$3:$A$1977,'SB35 Determination Data'!$K500,'5th Cycle APR Raw Data-Final'!$T$3:$T$1977,"&gt;="&amp;'SB35 Determination Data'!$F500,'5th Cycle APR Raw Data-Final'!$T$3:$T$1977,"&lt;"&amp;E500),SUMIFS('5th Cycle APR Raw Data-Final'!$Q$3:$Q$1977,'5th Cycle APR Raw Data-Final'!$A$3:$A$1977,'SB35 Determination Data'!$K500,'5th Cycle APR Raw Data-Final'!$T$3:$T$1977,"&gt;="&amp;'SB35 Determination Data'!$F500,'5th Cycle APR Raw Data-Final'!$T$3:$T$1977,"&lt;="&amp;G500))</f>
        <v>0</v>
      </c>
      <c r="AI500" s="100">
        <f t="shared" si="248"/>
        <v>195</v>
      </c>
      <c r="AJ500" s="112">
        <f t="shared" si="249"/>
        <v>0</v>
      </c>
      <c r="AK500" s="100">
        <f>VLOOKUP(K500,'5th Cycle APR Raw Data-Final'!$A$3:$R$1977,18,FALSE)</f>
        <v>454</v>
      </c>
      <c r="AL500" s="100">
        <f>IF(AN500&lt;1,SUMIFS('5th Cycle APR Raw Data-Final'!$S$3:$S$1977,'5th Cycle APR Raw Data-Final'!$A$3:$A$1977,'SB35 Determination Data'!$K500,'5th Cycle APR Raw Data-Final'!$T$3:$T$1977,"&gt;="&amp;'SB35 Determination Data'!$F500,'5th Cycle APR Raw Data-Final'!$T$3:$T$1977,"&lt;"&amp;E500),SUMIFS('5th Cycle APR Raw Data-Final'!$S$3:$S$1977,'5th Cycle APR Raw Data-Final'!$A$3:$A$1977,'SB35 Determination Data'!$K500,'5th Cycle APR Raw Data-Final'!$T$3:$T$1977,"&gt;="&amp;'SB35 Determination Data'!$F500,'5th Cycle APR Raw Data-Final'!$T$3:$T$1977,"&lt;="&amp;G500))</f>
        <v>23</v>
      </c>
      <c r="AM500" s="100">
        <f t="shared" si="250"/>
        <v>431</v>
      </c>
      <c r="AN500" s="114">
        <f t="shared" si="251"/>
        <v>0.5</v>
      </c>
      <c r="AO500" s="2" t="str">
        <f t="shared" si="252"/>
        <v>YES</v>
      </c>
      <c r="AP500" s="2" t="str">
        <f t="shared" si="253"/>
        <v>NO</v>
      </c>
      <c r="AQ500" s="2" t="str">
        <f t="shared" si="254"/>
        <v>NO</v>
      </c>
      <c r="AR500" s="124" t="str">
        <f>VLOOKUP(K500,'2018Submitted'!$A$2:$C$540,3,FALSE)</f>
        <v>Successful</v>
      </c>
      <c r="AS500" s="2" t="str">
        <f t="shared" si="255"/>
        <v>NO</v>
      </c>
      <c r="AT500" s="2" t="str">
        <f t="shared" si="256"/>
        <v>NO</v>
      </c>
    </row>
    <row r="501" spans="1:46" x14ac:dyDescent="0.2">
      <c r="A501" s="2" t="s">
        <v>126</v>
      </c>
      <c r="B501" s="2" t="str">
        <f t="shared" si="229"/>
        <v>UKIAH</v>
      </c>
      <c r="C501" s="71">
        <f t="shared" si="230"/>
        <v>1</v>
      </c>
      <c r="D501" s="72">
        <f t="shared" si="231"/>
        <v>5</v>
      </c>
      <c r="E501" s="99">
        <f t="shared" si="232"/>
        <v>2017</v>
      </c>
      <c r="F501" s="99">
        <f t="shared" si="233"/>
        <v>2014</v>
      </c>
      <c r="G501" s="99">
        <f t="shared" si="234"/>
        <v>2018</v>
      </c>
      <c r="H501" s="2" t="str">
        <f t="shared" si="235"/>
        <v>06/30/2014</v>
      </c>
      <c r="I501" s="2" t="str">
        <f t="shared" si="236"/>
        <v>06/30/2019</v>
      </c>
      <c r="J501" s="2" t="s">
        <v>13</v>
      </c>
      <c r="K501" s="123" t="s">
        <v>310</v>
      </c>
      <c r="L501" s="100">
        <f>VLOOKUP(K501,'5th Cycle APR Raw Data-Final'!$A$3:$P$1977,6,FALSE)</f>
        <v>11</v>
      </c>
      <c r="M501" s="100">
        <f>IF(AN501&lt;1,SUMIFS('5th Cycle APR Raw Data-Final'!G$3:G$1977,'5th Cycle APR Raw Data-Final'!$A$3:$A$1977,'SB35 Determination Data'!$K501,'5th Cycle APR Raw Data-Final'!$T$3:$T$1977,"&gt;="&amp;'SB35 Determination Data'!$F501,'5th Cycle APR Raw Data-Final'!$T$3:$T$1977,"&lt;"&amp;E501),SUMIFS('5th Cycle APR Raw Data-Final'!G$3:G$1977,'5th Cycle APR Raw Data-Final'!$A$3:$A$1977,'SB35 Determination Data'!$K501,'5th Cycle APR Raw Data-Final'!$T$3:$T$1977,"&gt;="&amp;'SB35 Determination Data'!$F501,'5th Cycle APR Raw Data-Final'!$T$3:$T$1977,"&lt;="&amp;G501))</f>
        <v>68</v>
      </c>
      <c r="N501" s="100">
        <f>IF(AN501&lt;1,SUMIFS('5th Cycle APR Raw Data-Final'!H$3:H$1977,'5th Cycle APR Raw Data-Final'!$A$3:$A$1977,'SB35 Determination Data'!$K501,'5th Cycle APR Raw Data-Final'!$T$3:$T$1977,"&gt;="&amp;'SB35 Determination Data'!$F501,'5th Cycle APR Raw Data-Final'!$T$3:$T$1977,"&lt;"&amp;E501),SUMIFS('5th Cycle APR Raw Data-Final'!H$3:H$1977,'5th Cycle APR Raw Data-Final'!$A$3:$A$1977,'SB35 Determination Data'!$K501,'5th Cycle APR Raw Data-Final'!$T$3:$T$1977,"&gt;="&amp;'SB35 Determination Data'!$F501,'5th Cycle APR Raw Data-Final'!$T$3:$T$1977,"&lt;="&amp;G501))</f>
        <v>68</v>
      </c>
      <c r="O501" s="100">
        <f>IF(AN501&lt;1,SUMIFS('5th Cycle APR Raw Data-Final'!I$3:I$1977,'5th Cycle APR Raw Data-Final'!$A$3:$A$1977,'SB35 Determination Data'!$K501,'5th Cycle APR Raw Data-Final'!$T$3:$T$1977,"&gt;="&amp;'SB35 Determination Data'!$F501,'5th Cycle APR Raw Data-Final'!$T$3:$T$1977,"&lt;"&amp;E501),SUMIFS('5th Cycle APR Raw Data-Final'!I$3:I$1977,'5th Cycle APR Raw Data-Final'!$A$3:$A$1977,'SB35 Determination Data'!$K501,'5th Cycle APR Raw Data-Final'!$T$3:$T$1977,"&gt;="&amp;'SB35 Determination Data'!$F501,'5th Cycle APR Raw Data-Final'!$T$3:$T$1977,"&lt;="&amp;G501))</f>
        <v>0</v>
      </c>
      <c r="P501" s="100">
        <f t="shared" si="237"/>
        <v>0</v>
      </c>
      <c r="Q501" s="112">
        <f t="shared" si="238"/>
        <v>6.1818181818181817</v>
      </c>
      <c r="R501" s="101">
        <f t="shared" si="239"/>
        <v>11</v>
      </c>
      <c r="S501" s="101">
        <f t="shared" si="240"/>
        <v>57</v>
      </c>
      <c r="T501" s="100">
        <f>VLOOKUP(K501,'5th Cycle APR Raw Data-Final'!$A$3:$P$1977,10,FALSE)</f>
        <v>7</v>
      </c>
      <c r="U501" s="100">
        <f>IF(AN501&lt;1,SUMIFS('5th Cycle APR Raw Data-Final'!K$3:K$1977,'5th Cycle APR Raw Data-Final'!$A$3:$A$1977,'SB35 Determination Data'!$K501,'5th Cycle APR Raw Data-Final'!$T$3:$T$1977,"&gt;="&amp;'SB35 Determination Data'!$F501,'5th Cycle APR Raw Data-Final'!$T$3:$T$1977,"&lt;"&amp;E501),SUMIFS('5th Cycle APR Raw Data-Final'!K$3:K$1977,'5th Cycle APR Raw Data-Final'!$A$3:$A$1977,'SB35 Determination Data'!$K501,'5th Cycle APR Raw Data-Final'!$T$3:$T$1977,"&gt;="&amp;'SB35 Determination Data'!$F501,'5th Cycle APR Raw Data-Final'!$T$3:$T$1977,"&lt;="&amp;G501))</f>
        <v>10</v>
      </c>
      <c r="V501" s="100">
        <f>IF(AN501&lt;1,SUMIFS('5th Cycle APR Raw Data-Final'!L$3:L$1977,'5th Cycle APR Raw Data-Final'!$A$3:$A$1977,'SB35 Determination Data'!$K501,'5th Cycle APR Raw Data-Final'!$T$3:$T$1977,"&gt;="&amp;'SB35 Determination Data'!$F501,'5th Cycle APR Raw Data-Final'!$T$3:$T$1977,"&lt;"&amp;E501),SUMIFS('5th Cycle APR Raw Data-Final'!L$3:L$1977,'5th Cycle APR Raw Data-Final'!$A$3:$A$1977,'SB35 Determination Data'!$K501,'5th Cycle APR Raw Data-Final'!$T$3:$T$1977,"&gt;="&amp;'SB35 Determination Data'!$F501,'5th Cycle APR Raw Data-Final'!$T$3:$T$1977,"&lt;="&amp;G501))</f>
        <v>10</v>
      </c>
      <c r="W501" s="100">
        <f>IF(AN501&lt;1,SUMIFS('5th Cycle APR Raw Data-Final'!M$3:M$1977,'5th Cycle APR Raw Data-Final'!$A$3:$A$1977,'SB35 Determination Data'!$K501,'5th Cycle APR Raw Data-Final'!$T$3:$T$1977,"&gt;="&amp;'SB35 Determination Data'!$F501,'5th Cycle APR Raw Data-Final'!$T$3:$T$1977,"&lt;"&amp;E501),SUMIFS('5th Cycle APR Raw Data-Final'!M$3:M$1977,'5th Cycle APR Raw Data-Final'!$A$3:$A$1977,'SB35 Determination Data'!$K501,'5th Cycle APR Raw Data-Final'!$T$3:$T$1977,"&gt;="&amp;'SB35 Determination Data'!$F501,'5th Cycle APR Raw Data-Final'!$T$3:$T$1977,"&lt;="&amp;G501))</f>
        <v>0</v>
      </c>
      <c r="X501" s="100">
        <f t="shared" si="241"/>
        <v>0</v>
      </c>
      <c r="Y501" s="100">
        <f t="shared" si="242"/>
        <v>67</v>
      </c>
      <c r="Z501" s="100">
        <f t="shared" si="243"/>
        <v>0</v>
      </c>
      <c r="AA501" s="112">
        <f t="shared" si="244"/>
        <v>1.4285714285714286</v>
      </c>
      <c r="AB501" s="112">
        <f t="shared" si="245"/>
        <v>9.5714285714285712</v>
      </c>
      <c r="AC501" s="100">
        <f>VLOOKUP(K501,'5th Cycle APR Raw Data-Final'!$A$3:$P$1977,14,FALSE)</f>
        <v>7</v>
      </c>
      <c r="AD501" s="100">
        <f>IF(AN501&lt;1,SUMIFS('5th Cycle APR Raw Data-Final'!$O$3:$O$1977,'5th Cycle APR Raw Data-Final'!$A$3:$A$1977,'SB35 Determination Data'!$K501,'5th Cycle APR Raw Data-Final'!$T$3:$T$1977,"&gt;="&amp;'SB35 Determination Data'!$F501,'5th Cycle APR Raw Data-Final'!$T$3:$T$1977,"&lt;"&amp;E501),SUMIFS('5th Cycle APR Raw Data-Final'!$O$3:$O$1977,'5th Cycle APR Raw Data-Final'!$A$3:$A$1977,'SB35 Determination Data'!$K501,'5th Cycle APR Raw Data-Final'!$T$3:$T$1977,"&gt;="&amp;'SB35 Determination Data'!$F501,'5th Cycle APR Raw Data-Final'!$T$3:$T$1977,"&lt;="&amp;G501))</f>
        <v>35</v>
      </c>
      <c r="AE501" s="100">
        <f t="shared" si="246"/>
        <v>0</v>
      </c>
      <c r="AF501" s="112">
        <f t="shared" si="247"/>
        <v>5</v>
      </c>
      <c r="AG501" s="100">
        <f>VLOOKUP(K501,'5th Cycle APR Raw Data-Final'!$A$3:$P$1977,16,FALSE)</f>
        <v>20</v>
      </c>
      <c r="AH501" s="100">
        <f>IF(AN501&lt;1,SUMIFS('5th Cycle APR Raw Data-Final'!$Q$3:$Q$1977,'5th Cycle APR Raw Data-Final'!$A$3:$A$1977,'SB35 Determination Data'!$K501,'5th Cycle APR Raw Data-Final'!$T$3:$T$1977,"&gt;="&amp;'SB35 Determination Data'!$F501,'5th Cycle APR Raw Data-Final'!$T$3:$T$1977,"&lt;"&amp;E501),SUMIFS('5th Cycle APR Raw Data-Final'!$Q$3:$Q$1977,'5th Cycle APR Raw Data-Final'!$A$3:$A$1977,'SB35 Determination Data'!$K501,'5th Cycle APR Raw Data-Final'!$T$3:$T$1977,"&gt;="&amp;'SB35 Determination Data'!$F501,'5th Cycle APR Raw Data-Final'!$T$3:$T$1977,"&lt;="&amp;G501))</f>
        <v>32</v>
      </c>
      <c r="AI501" s="100">
        <f t="shared" si="248"/>
        <v>0</v>
      </c>
      <c r="AJ501" s="112">
        <f t="shared" si="249"/>
        <v>1.6</v>
      </c>
      <c r="AK501" s="100">
        <f>VLOOKUP(K501,'5th Cycle APR Raw Data-Final'!$A$3:$R$1977,18,FALSE)</f>
        <v>45</v>
      </c>
      <c r="AL501" s="100">
        <f>IF(AN501&lt;1,SUMIFS('5th Cycle APR Raw Data-Final'!$S$3:$S$1977,'5th Cycle APR Raw Data-Final'!$A$3:$A$1977,'SB35 Determination Data'!$K501,'5th Cycle APR Raw Data-Final'!$T$3:$T$1977,"&gt;="&amp;'SB35 Determination Data'!$F501,'5th Cycle APR Raw Data-Final'!$T$3:$T$1977,"&lt;"&amp;E501),SUMIFS('5th Cycle APR Raw Data-Final'!$S$3:$S$1977,'5th Cycle APR Raw Data-Final'!$A$3:$A$1977,'SB35 Determination Data'!$K501,'5th Cycle APR Raw Data-Final'!$T$3:$T$1977,"&gt;="&amp;'SB35 Determination Data'!$F501,'5th Cycle APR Raw Data-Final'!$T$3:$T$1977,"&lt;="&amp;G501))</f>
        <v>145</v>
      </c>
      <c r="AM501" s="100">
        <f t="shared" si="250"/>
        <v>0</v>
      </c>
      <c r="AN501" s="114">
        <f t="shared" si="251"/>
        <v>1</v>
      </c>
      <c r="AO501" s="2" t="str">
        <f t="shared" si="252"/>
        <v>NO</v>
      </c>
      <c r="AP501" s="2" t="str">
        <f t="shared" si="253"/>
        <v>NO</v>
      </c>
      <c r="AQ501" s="2" t="str">
        <f t="shared" si="254"/>
        <v>YES</v>
      </c>
      <c r="AR501" s="124" t="str">
        <f>VLOOKUP(K501,'2018Submitted'!$A$2:$C$540,3,FALSE)</f>
        <v>Successful</v>
      </c>
      <c r="AS501" s="2" t="str">
        <f t="shared" si="255"/>
        <v>YES</v>
      </c>
      <c r="AT501" s="2" t="str">
        <f t="shared" si="256"/>
        <v>NO</v>
      </c>
    </row>
    <row r="502" spans="1:46" x14ac:dyDescent="0.2">
      <c r="A502" s="2" t="s">
        <v>7</v>
      </c>
      <c r="B502" s="2" t="str">
        <f t="shared" ref="B502:B532" si="257">K502</f>
        <v>UNION CITY</v>
      </c>
      <c r="C502" s="71">
        <f t="shared" si="230"/>
        <v>0.5</v>
      </c>
      <c r="D502" s="72">
        <f t="shared" si="231"/>
        <v>8</v>
      </c>
      <c r="E502" s="99">
        <f t="shared" si="232"/>
        <v>2019</v>
      </c>
      <c r="F502" s="99">
        <f t="shared" si="233"/>
        <v>2015</v>
      </c>
      <c r="G502" s="99">
        <f t="shared" si="234"/>
        <v>2022</v>
      </c>
      <c r="H502" s="2" t="str">
        <f t="shared" si="235"/>
        <v>01/31/2015</v>
      </c>
      <c r="I502" s="2" t="str">
        <f t="shared" si="236"/>
        <v>01/31/2023</v>
      </c>
      <c r="J502" s="2" t="s">
        <v>8</v>
      </c>
      <c r="K502" s="123" t="s">
        <v>311</v>
      </c>
      <c r="L502" s="100">
        <f>VLOOKUP(K502,'5th Cycle APR Raw Data-Final'!$A$3:$P$1977,6,FALSE)</f>
        <v>317</v>
      </c>
      <c r="M502" s="100">
        <f>IF(AN502&lt;1,SUMIFS('5th Cycle APR Raw Data-Final'!G$3:G$1977,'5th Cycle APR Raw Data-Final'!$A$3:$A$1977,'SB35 Determination Data'!$K502,'5th Cycle APR Raw Data-Final'!$T$3:$T$1977,"&gt;="&amp;'SB35 Determination Data'!$F502,'5th Cycle APR Raw Data-Final'!$T$3:$T$1977,"&lt;"&amp;E502),SUMIFS('5th Cycle APR Raw Data-Final'!G$3:G$1977,'5th Cycle APR Raw Data-Final'!$A$3:$A$1977,'SB35 Determination Data'!$K502,'5th Cycle APR Raw Data-Final'!$T$3:$T$1977,"&gt;="&amp;'SB35 Determination Data'!$F502,'5th Cycle APR Raw Data-Final'!$T$3:$T$1977,"&lt;="&amp;G502))</f>
        <v>0</v>
      </c>
      <c r="N502" s="100">
        <f>IF(AN502&lt;1,SUMIFS('5th Cycle APR Raw Data-Final'!H$3:H$1977,'5th Cycle APR Raw Data-Final'!$A$3:$A$1977,'SB35 Determination Data'!$K502,'5th Cycle APR Raw Data-Final'!$T$3:$T$1977,"&gt;="&amp;'SB35 Determination Data'!$F502,'5th Cycle APR Raw Data-Final'!$T$3:$T$1977,"&lt;"&amp;E502),SUMIFS('5th Cycle APR Raw Data-Final'!H$3:H$1977,'5th Cycle APR Raw Data-Final'!$A$3:$A$1977,'SB35 Determination Data'!$K502,'5th Cycle APR Raw Data-Final'!$T$3:$T$1977,"&gt;="&amp;'SB35 Determination Data'!$F502,'5th Cycle APR Raw Data-Final'!$T$3:$T$1977,"&lt;="&amp;G502))</f>
        <v>0</v>
      </c>
      <c r="O502" s="100">
        <f>IF(AN502&lt;1,SUMIFS('5th Cycle APR Raw Data-Final'!I$3:I$1977,'5th Cycle APR Raw Data-Final'!$A$3:$A$1977,'SB35 Determination Data'!$K502,'5th Cycle APR Raw Data-Final'!$T$3:$T$1977,"&gt;="&amp;'SB35 Determination Data'!$F502,'5th Cycle APR Raw Data-Final'!$T$3:$T$1977,"&lt;"&amp;E502),SUMIFS('5th Cycle APR Raw Data-Final'!I$3:I$1977,'5th Cycle APR Raw Data-Final'!$A$3:$A$1977,'SB35 Determination Data'!$K502,'5th Cycle APR Raw Data-Final'!$T$3:$T$1977,"&gt;="&amp;'SB35 Determination Data'!$F502,'5th Cycle APR Raw Data-Final'!$T$3:$T$1977,"&lt;="&amp;G502))</f>
        <v>0</v>
      </c>
      <c r="P502" s="100">
        <f t="shared" si="237"/>
        <v>317</v>
      </c>
      <c r="Q502" s="112">
        <f t="shared" si="238"/>
        <v>0</v>
      </c>
      <c r="R502" s="101">
        <f t="shared" si="239"/>
        <v>159</v>
      </c>
      <c r="S502" s="101">
        <f t="shared" si="240"/>
        <v>0</v>
      </c>
      <c r="T502" s="100">
        <f>VLOOKUP(K502,'5th Cycle APR Raw Data-Final'!$A$3:$P$1977,10,FALSE)</f>
        <v>180</v>
      </c>
      <c r="U502" s="100">
        <f>IF(AN502&lt;1,SUMIFS('5th Cycle APR Raw Data-Final'!K$3:K$1977,'5th Cycle APR Raw Data-Final'!$A$3:$A$1977,'SB35 Determination Data'!$K502,'5th Cycle APR Raw Data-Final'!$T$3:$T$1977,"&gt;="&amp;'SB35 Determination Data'!$F502,'5th Cycle APR Raw Data-Final'!$T$3:$T$1977,"&lt;"&amp;E502),SUMIFS('5th Cycle APR Raw Data-Final'!K$3:K$1977,'5th Cycle APR Raw Data-Final'!$A$3:$A$1977,'SB35 Determination Data'!$K502,'5th Cycle APR Raw Data-Final'!$T$3:$T$1977,"&gt;="&amp;'SB35 Determination Data'!$F502,'5th Cycle APR Raw Data-Final'!$T$3:$T$1977,"&lt;="&amp;G502))</f>
        <v>0</v>
      </c>
      <c r="V502" s="100">
        <f>IF(AN502&lt;1,SUMIFS('5th Cycle APR Raw Data-Final'!L$3:L$1977,'5th Cycle APR Raw Data-Final'!$A$3:$A$1977,'SB35 Determination Data'!$K502,'5th Cycle APR Raw Data-Final'!$T$3:$T$1977,"&gt;="&amp;'SB35 Determination Data'!$F502,'5th Cycle APR Raw Data-Final'!$T$3:$T$1977,"&lt;"&amp;E502),SUMIFS('5th Cycle APR Raw Data-Final'!L$3:L$1977,'5th Cycle APR Raw Data-Final'!$A$3:$A$1977,'SB35 Determination Data'!$K502,'5th Cycle APR Raw Data-Final'!$T$3:$T$1977,"&gt;="&amp;'SB35 Determination Data'!$F502,'5th Cycle APR Raw Data-Final'!$T$3:$T$1977,"&lt;="&amp;G502))</f>
        <v>0</v>
      </c>
      <c r="W502" s="100">
        <f>IF(AN502&lt;1,SUMIFS('5th Cycle APR Raw Data-Final'!M$3:M$1977,'5th Cycle APR Raw Data-Final'!$A$3:$A$1977,'SB35 Determination Data'!$K502,'5th Cycle APR Raw Data-Final'!$T$3:$T$1977,"&gt;="&amp;'SB35 Determination Data'!$F502,'5th Cycle APR Raw Data-Final'!$T$3:$T$1977,"&lt;"&amp;E502),SUMIFS('5th Cycle APR Raw Data-Final'!M$3:M$1977,'5th Cycle APR Raw Data-Final'!$A$3:$A$1977,'SB35 Determination Data'!$K502,'5th Cycle APR Raw Data-Final'!$T$3:$T$1977,"&gt;="&amp;'SB35 Determination Data'!$F502,'5th Cycle APR Raw Data-Final'!$T$3:$T$1977,"&lt;="&amp;G502))</f>
        <v>0</v>
      </c>
      <c r="X502" s="100">
        <f t="shared" si="241"/>
        <v>180</v>
      </c>
      <c r="Y502" s="100">
        <f t="shared" si="242"/>
        <v>0</v>
      </c>
      <c r="Z502" s="100">
        <f t="shared" si="243"/>
        <v>180</v>
      </c>
      <c r="AA502" s="112">
        <f t="shared" si="244"/>
        <v>0</v>
      </c>
      <c r="AB502" s="112">
        <f t="shared" si="245"/>
        <v>0</v>
      </c>
      <c r="AC502" s="100">
        <f>VLOOKUP(K502,'5th Cycle APR Raw Data-Final'!$A$3:$P$1977,14,FALSE)</f>
        <v>192</v>
      </c>
      <c r="AD502" s="100">
        <f>IF(AN502&lt;1,SUMIFS('5th Cycle APR Raw Data-Final'!$O$3:$O$1977,'5th Cycle APR Raw Data-Final'!$A$3:$A$1977,'SB35 Determination Data'!$K502,'5th Cycle APR Raw Data-Final'!$T$3:$T$1977,"&gt;="&amp;'SB35 Determination Data'!$F502,'5th Cycle APR Raw Data-Final'!$T$3:$T$1977,"&lt;"&amp;E502),SUMIFS('5th Cycle APR Raw Data-Final'!$O$3:$O$1977,'5th Cycle APR Raw Data-Final'!$A$3:$A$1977,'SB35 Determination Data'!$K502,'5th Cycle APR Raw Data-Final'!$T$3:$T$1977,"&gt;="&amp;'SB35 Determination Data'!$F502,'5th Cycle APR Raw Data-Final'!$T$3:$T$1977,"&lt;="&amp;G502))</f>
        <v>26</v>
      </c>
      <c r="AE502" s="100">
        <f t="shared" si="246"/>
        <v>166</v>
      </c>
      <c r="AF502" s="112">
        <f t="shared" si="247"/>
        <v>0.13541666666666666</v>
      </c>
      <c r="AG502" s="100">
        <f>VLOOKUP(K502,'5th Cycle APR Raw Data-Final'!$A$3:$P$1977,16,FALSE)</f>
        <v>417</v>
      </c>
      <c r="AH502" s="100">
        <f>IF(AN502&lt;1,SUMIFS('5th Cycle APR Raw Data-Final'!$Q$3:$Q$1977,'5th Cycle APR Raw Data-Final'!$A$3:$A$1977,'SB35 Determination Data'!$K502,'5th Cycle APR Raw Data-Final'!$T$3:$T$1977,"&gt;="&amp;'SB35 Determination Data'!$F502,'5th Cycle APR Raw Data-Final'!$T$3:$T$1977,"&lt;"&amp;E502),SUMIFS('5th Cycle APR Raw Data-Final'!$Q$3:$Q$1977,'5th Cycle APR Raw Data-Final'!$A$3:$A$1977,'SB35 Determination Data'!$K502,'5th Cycle APR Raw Data-Final'!$T$3:$T$1977,"&gt;="&amp;'SB35 Determination Data'!$F502,'5th Cycle APR Raw Data-Final'!$T$3:$T$1977,"&lt;="&amp;G502))</f>
        <v>472</v>
      </c>
      <c r="AI502" s="100">
        <f t="shared" si="248"/>
        <v>0</v>
      </c>
      <c r="AJ502" s="112">
        <f t="shared" si="249"/>
        <v>1.1318944844124701</v>
      </c>
      <c r="AK502" s="100">
        <f>VLOOKUP(K502,'5th Cycle APR Raw Data-Final'!$A$3:$R$1977,18,FALSE)</f>
        <v>1106</v>
      </c>
      <c r="AL502" s="100">
        <f>IF(AN502&lt;1,SUMIFS('5th Cycle APR Raw Data-Final'!$S$3:$S$1977,'5th Cycle APR Raw Data-Final'!$A$3:$A$1977,'SB35 Determination Data'!$K502,'5th Cycle APR Raw Data-Final'!$T$3:$T$1977,"&gt;="&amp;'SB35 Determination Data'!$F502,'5th Cycle APR Raw Data-Final'!$T$3:$T$1977,"&lt;"&amp;E502),SUMIFS('5th Cycle APR Raw Data-Final'!$S$3:$S$1977,'5th Cycle APR Raw Data-Final'!$A$3:$A$1977,'SB35 Determination Data'!$K502,'5th Cycle APR Raw Data-Final'!$T$3:$T$1977,"&gt;="&amp;'SB35 Determination Data'!$F502,'5th Cycle APR Raw Data-Final'!$T$3:$T$1977,"&lt;="&amp;G502))</f>
        <v>498</v>
      </c>
      <c r="AM502" s="100">
        <f t="shared" si="250"/>
        <v>663</v>
      </c>
      <c r="AN502" s="114">
        <f t="shared" si="251"/>
        <v>0.5</v>
      </c>
      <c r="AO502" s="2" t="str">
        <f t="shared" si="252"/>
        <v>NO</v>
      </c>
      <c r="AP502" s="2" t="str">
        <f t="shared" si="253"/>
        <v>YES</v>
      </c>
      <c r="AQ502" s="2" t="str">
        <f t="shared" si="254"/>
        <v>NO</v>
      </c>
      <c r="AR502" s="124" t="str">
        <f>VLOOKUP(K502,'2018Submitted'!$A$2:$C$540,3,FALSE)</f>
        <v>Successful</v>
      </c>
      <c r="AS502" s="2" t="str">
        <f t="shared" si="255"/>
        <v>NO</v>
      </c>
      <c r="AT502" s="2" t="str">
        <f t="shared" si="256"/>
        <v>YES</v>
      </c>
    </row>
    <row r="503" spans="1:46" x14ac:dyDescent="0.2">
      <c r="A503" s="2" t="s">
        <v>2</v>
      </c>
      <c r="B503" s="2" t="str">
        <f t="shared" si="257"/>
        <v>UPLAND</v>
      </c>
      <c r="C503" s="71">
        <f t="shared" si="230"/>
        <v>0.625</v>
      </c>
      <c r="D503" s="72">
        <f t="shared" si="231"/>
        <v>8</v>
      </c>
      <c r="E503" s="99">
        <f t="shared" si="232"/>
        <v>2018</v>
      </c>
      <c r="F503" s="99">
        <f t="shared" si="233"/>
        <v>2014</v>
      </c>
      <c r="G503" s="99" t="str">
        <f t="shared" si="234"/>
        <v>2021</v>
      </c>
      <c r="H503" s="2" t="str">
        <f t="shared" si="235"/>
        <v>10/15/2013</v>
      </c>
      <c r="I503" s="2" t="str">
        <f t="shared" si="236"/>
        <v>10/15/2021</v>
      </c>
      <c r="J503" s="2" t="s">
        <v>3</v>
      </c>
      <c r="K503" s="123" t="s">
        <v>312</v>
      </c>
      <c r="L503" s="100">
        <f>VLOOKUP(K503,'5th Cycle APR Raw Data-Final'!$A$3:$P$1977,6,FALSE)</f>
        <v>382</v>
      </c>
      <c r="M503" s="100">
        <f>IF(AN503&lt;1,SUMIFS('5th Cycle APR Raw Data-Final'!G$3:G$1977,'5th Cycle APR Raw Data-Final'!$A$3:$A$1977,'SB35 Determination Data'!$K503,'5th Cycle APR Raw Data-Final'!$T$3:$T$1977,"&gt;="&amp;'SB35 Determination Data'!$F503,'5th Cycle APR Raw Data-Final'!$T$3:$T$1977,"&lt;"&amp;E503),SUMIFS('5th Cycle APR Raw Data-Final'!G$3:G$1977,'5th Cycle APR Raw Data-Final'!$A$3:$A$1977,'SB35 Determination Data'!$K503,'5th Cycle APR Raw Data-Final'!$T$3:$T$1977,"&gt;="&amp;'SB35 Determination Data'!$F503,'5th Cycle APR Raw Data-Final'!$T$3:$T$1977,"&lt;="&amp;G503))</f>
        <v>0</v>
      </c>
      <c r="N503" s="100">
        <f>IF(AN503&lt;1,SUMIFS('5th Cycle APR Raw Data-Final'!H$3:H$1977,'5th Cycle APR Raw Data-Final'!$A$3:$A$1977,'SB35 Determination Data'!$K503,'5th Cycle APR Raw Data-Final'!$T$3:$T$1977,"&gt;="&amp;'SB35 Determination Data'!$F503,'5th Cycle APR Raw Data-Final'!$T$3:$T$1977,"&lt;"&amp;E503),SUMIFS('5th Cycle APR Raw Data-Final'!H$3:H$1977,'5th Cycle APR Raw Data-Final'!$A$3:$A$1977,'SB35 Determination Data'!$K503,'5th Cycle APR Raw Data-Final'!$T$3:$T$1977,"&gt;="&amp;'SB35 Determination Data'!$F503,'5th Cycle APR Raw Data-Final'!$T$3:$T$1977,"&lt;="&amp;G503))</f>
        <v>0</v>
      </c>
      <c r="O503" s="100">
        <f>IF(AN503&lt;1,SUMIFS('5th Cycle APR Raw Data-Final'!I$3:I$1977,'5th Cycle APR Raw Data-Final'!$A$3:$A$1977,'SB35 Determination Data'!$K503,'5th Cycle APR Raw Data-Final'!$T$3:$T$1977,"&gt;="&amp;'SB35 Determination Data'!$F503,'5th Cycle APR Raw Data-Final'!$T$3:$T$1977,"&lt;"&amp;E503),SUMIFS('5th Cycle APR Raw Data-Final'!I$3:I$1977,'5th Cycle APR Raw Data-Final'!$A$3:$A$1977,'SB35 Determination Data'!$K503,'5th Cycle APR Raw Data-Final'!$T$3:$T$1977,"&gt;="&amp;'SB35 Determination Data'!$F503,'5th Cycle APR Raw Data-Final'!$T$3:$T$1977,"&lt;="&amp;G503))</f>
        <v>0</v>
      </c>
      <c r="P503" s="100">
        <f t="shared" si="237"/>
        <v>382</v>
      </c>
      <c r="Q503" s="112">
        <f t="shared" si="238"/>
        <v>0</v>
      </c>
      <c r="R503" s="101">
        <f t="shared" si="239"/>
        <v>191</v>
      </c>
      <c r="S503" s="101">
        <f t="shared" si="240"/>
        <v>0</v>
      </c>
      <c r="T503" s="100">
        <f>VLOOKUP(K503,'5th Cycle APR Raw Data-Final'!$A$3:$P$1977,10,FALSE)</f>
        <v>260</v>
      </c>
      <c r="U503" s="100">
        <f>IF(AN503&lt;1,SUMIFS('5th Cycle APR Raw Data-Final'!K$3:K$1977,'5th Cycle APR Raw Data-Final'!$A$3:$A$1977,'SB35 Determination Data'!$K503,'5th Cycle APR Raw Data-Final'!$T$3:$T$1977,"&gt;="&amp;'SB35 Determination Data'!$F503,'5th Cycle APR Raw Data-Final'!$T$3:$T$1977,"&lt;"&amp;E503),SUMIFS('5th Cycle APR Raw Data-Final'!K$3:K$1977,'5th Cycle APR Raw Data-Final'!$A$3:$A$1977,'SB35 Determination Data'!$K503,'5th Cycle APR Raw Data-Final'!$T$3:$T$1977,"&gt;="&amp;'SB35 Determination Data'!$F503,'5th Cycle APR Raw Data-Final'!$T$3:$T$1977,"&lt;="&amp;G503))</f>
        <v>0</v>
      </c>
      <c r="V503" s="100">
        <f>IF(AN503&lt;1,SUMIFS('5th Cycle APR Raw Data-Final'!L$3:L$1977,'5th Cycle APR Raw Data-Final'!$A$3:$A$1977,'SB35 Determination Data'!$K503,'5th Cycle APR Raw Data-Final'!$T$3:$T$1977,"&gt;="&amp;'SB35 Determination Data'!$F503,'5th Cycle APR Raw Data-Final'!$T$3:$T$1977,"&lt;"&amp;E503),SUMIFS('5th Cycle APR Raw Data-Final'!L$3:L$1977,'5th Cycle APR Raw Data-Final'!$A$3:$A$1977,'SB35 Determination Data'!$K503,'5th Cycle APR Raw Data-Final'!$T$3:$T$1977,"&gt;="&amp;'SB35 Determination Data'!$F503,'5th Cycle APR Raw Data-Final'!$T$3:$T$1977,"&lt;="&amp;G503))</f>
        <v>0</v>
      </c>
      <c r="W503" s="100">
        <f>IF(AN503&lt;1,SUMIFS('5th Cycle APR Raw Data-Final'!M$3:M$1977,'5th Cycle APR Raw Data-Final'!$A$3:$A$1977,'SB35 Determination Data'!$K503,'5th Cycle APR Raw Data-Final'!$T$3:$T$1977,"&gt;="&amp;'SB35 Determination Data'!$F503,'5th Cycle APR Raw Data-Final'!$T$3:$T$1977,"&lt;"&amp;E503),SUMIFS('5th Cycle APR Raw Data-Final'!M$3:M$1977,'5th Cycle APR Raw Data-Final'!$A$3:$A$1977,'SB35 Determination Data'!$K503,'5th Cycle APR Raw Data-Final'!$T$3:$T$1977,"&gt;="&amp;'SB35 Determination Data'!$F503,'5th Cycle APR Raw Data-Final'!$T$3:$T$1977,"&lt;="&amp;G503))</f>
        <v>0</v>
      </c>
      <c r="X503" s="100">
        <f t="shared" si="241"/>
        <v>260</v>
      </c>
      <c r="Y503" s="100">
        <f t="shared" si="242"/>
        <v>0</v>
      </c>
      <c r="Z503" s="100">
        <f t="shared" si="243"/>
        <v>260</v>
      </c>
      <c r="AA503" s="112">
        <f t="shared" si="244"/>
        <v>0</v>
      </c>
      <c r="AB503" s="112">
        <f t="shared" si="245"/>
        <v>0</v>
      </c>
      <c r="AC503" s="100">
        <f>VLOOKUP(K503,'5th Cycle APR Raw Data-Final'!$A$3:$P$1977,14,FALSE)</f>
        <v>294</v>
      </c>
      <c r="AD503" s="100">
        <f>IF(AN503&lt;1,SUMIFS('5th Cycle APR Raw Data-Final'!$O$3:$O$1977,'5th Cycle APR Raw Data-Final'!$A$3:$A$1977,'SB35 Determination Data'!$K503,'5th Cycle APR Raw Data-Final'!$T$3:$T$1977,"&gt;="&amp;'SB35 Determination Data'!$F503,'5th Cycle APR Raw Data-Final'!$T$3:$T$1977,"&lt;"&amp;E503),SUMIFS('5th Cycle APR Raw Data-Final'!$O$3:$O$1977,'5th Cycle APR Raw Data-Final'!$A$3:$A$1977,'SB35 Determination Data'!$K503,'5th Cycle APR Raw Data-Final'!$T$3:$T$1977,"&gt;="&amp;'SB35 Determination Data'!$F503,'5th Cycle APR Raw Data-Final'!$T$3:$T$1977,"&lt;="&amp;G503))</f>
        <v>0</v>
      </c>
      <c r="AE503" s="100">
        <f t="shared" si="246"/>
        <v>294</v>
      </c>
      <c r="AF503" s="112">
        <f t="shared" si="247"/>
        <v>0</v>
      </c>
      <c r="AG503" s="100">
        <f>VLOOKUP(K503,'5th Cycle APR Raw Data-Final'!$A$3:$P$1977,16,FALSE)</f>
        <v>653</v>
      </c>
      <c r="AH503" s="100">
        <f>IF(AN503&lt;1,SUMIFS('5th Cycle APR Raw Data-Final'!$Q$3:$Q$1977,'5th Cycle APR Raw Data-Final'!$A$3:$A$1977,'SB35 Determination Data'!$K503,'5th Cycle APR Raw Data-Final'!$T$3:$T$1977,"&gt;="&amp;'SB35 Determination Data'!$F503,'5th Cycle APR Raw Data-Final'!$T$3:$T$1977,"&lt;"&amp;E503),SUMIFS('5th Cycle APR Raw Data-Final'!$Q$3:$Q$1977,'5th Cycle APR Raw Data-Final'!$A$3:$A$1977,'SB35 Determination Data'!$K503,'5th Cycle APR Raw Data-Final'!$T$3:$T$1977,"&gt;="&amp;'SB35 Determination Data'!$F503,'5th Cycle APR Raw Data-Final'!$T$3:$T$1977,"&lt;="&amp;G503))</f>
        <v>302</v>
      </c>
      <c r="AI503" s="100">
        <f t="shared" si="248"/>
        <v>351</v>
      </c>
      <c r="AJ503" s="112">
        <f t="shared" si="249"/>
        <v>0.46248085758039814</v>
      </c>
      <c r="AK503" s="100">
        <f>VLOOKUP(K503,'5th Cycle APR Raw Data-Final'!$A$3:$R$1977,18,FALSE)</f>
        <v>1589</v>
      </c>
      <c r="AL503" s="100">
        <f>IF(AN503&lt;1,SUMIFS('5th Cycle APR Raw Data-Final'!$S$3:$S$1977,'5th Cycle APR Raw Data-Final'!$A$3:$A$1977,'SB35 Determination Data'!$K503,'5th Cycle APR Raw Data-Final'!$T$3:$T$1977,"&gt;="&amp;'SB35 Determination Data'!$F503,'5th Cycle APR Raw Data-Final'!$T$3:$T$1977,"&lt;"&amp;E503),SUMIFS('5th Cycle APR Raw Data-Final'!$S$3:$S$1977,'5th Cycle APR Raw Data-Final'!$A$3:$A$1977,'SB35 Determination Data'!$K503,'5th Cycle APR Raw Data-Final'!$T$3:$T$1977,"&gt;="&amp;'SB35 Determination Data'!$F503,'5th Cycle APR Raw Data-Final'!$T$3:$T$1977,"&lt;="&amp;G503))</f>
        <v>302</v>
      </c>
      <c r="AM503" s="100">
        <f t="shared" si="250"/>
        <v>1287</v>
      </c>
      <c r="AN503" s="114">
        <f t="shared" si="251"/>
        <v>0.5</v>
      </c>
      <c r="AO503" s="2" t="str">
        <f t="shared" si="252"/>
        <v>YES</v>
      </c>
      <c r="AP503" s="2" t="str">
        <f t="shared" si="253"/>
        <v>NO</v>
      </c>
      <c r="AQ503" s="2" t="str">
        <f t="shared" si="254"/>
        <v>NO</v>
      </c>
      <c r="AR503" s="124" t="str">
        <f>VLOOKUP(K503,'2018Submitted'!$A$2:$C$540,3,FALSE)</f>
        <v>Successful</v>
      </c>
      <c r="AS503" s="2" t="str">
        <f t="shared" si="255"/>
        <v>NO</v>
      </c>
      <c r="AT503" s="2" t="str">
        <f t="shared" si="256"/>
        <v>NO</v>
      </c>
    </row>
    <row r="504" spans="1:46" x14ac:dyDescent="0.2">
      <c r="A504" s="2" t="s">
        <v>42</v>
      </c>
      <c r="B504" s="2" t="str">
        <f t="shared" si="257"/>
        <v>VACAVILLE</v>
      </c>
      <c r="C504" s="71">
        <f t="shared" si="230"/>
        <v>0.5</v>
      </c>
      <c r="D504" s="72">
        <f t="shared" si="231"/>
        <v>8</v>
      </c>
      <c r="E504" s="99">
        <f t="shared" si="232"/>
        <v>2019</v>
      </c>
      <c r="F504" s="99">
        <f t="shared" si="233"/>
        <v>2015</v>
      </c>
      <c r="G504" s="99">
        <f t="shared" si="234"/>
        <v>2022</v>
      </c>
      <c r="H504" s="2" t="str">
        <f t="shared" si="235"/>
        <v>01/31/2015</v>
      </c>
      <c r="I504" s="2" t="str">
        <f t="shared" si="236"/>
        <v>01/31/2023</v>
      </c>
      <c r="J504" s="2" t="s">
        <v>8</v>
      </c>
      <c r="K504" s="123" t="s">
        <v>313</v>
      </c>
      <c r="L504" s="100">
        <f>VLOOKUP(K504,'5th Cycle APR Raw Data-Final'!$A$3:$P$1977,6,FALSE)</f>
        <v>287</v>
      </c>
      <c r="M504" s="100">
        <f>IF(AN504&lt;1,SUMIFS('5th Cycle APR Raw Data-Final'!G$3:G$1977,'5th Cycle APR Raw Data-Final'!$A$3:$A$1977,'SB35 Determination Data'!$K504,'5th Cycle APR Raw Data-Final'!$T$3:$T$1977,"&gt;="&amp;'SB35 Determination Data'!$F504,'5th Cycle APR Raw Data-Final'!$T$3:$T$1977,"&lt;"&amp;E504),SUMIFS('5th Cycle APR Raw Data-Final'!G$3:G$1977,'5th Cycle APR Raw Data-Final'!$A$3:$A$1977,'SB35 Determination Data'!$K504,'5th Cycle APR Raw Data-Final'!$T$3:$T$1977,"&gt;="&amp;'SB35 Determination Data'!$F504,'5th Cycle APR Raw Data-Final'!$T$3:$T$1977,"&lt;="&amp;G504))</f>
        <v>48</v>
      </c>
      <c r="N504" s="100">
        <f>IF(AN504&lt;1,SUMIFS('5th Cycle APR Raw Data-Final'!H$3:H$1977,'5th Cycle APR Raw Data-Final'!$A$3:$A$1977,'SB35 Determination Data'!$K504,'5th Cycle APR Raw Data-Final'!$T$3:$T$1977,"&gt;="&amp;'SB35 Determination Data'!$F504,'5th Cycle APR Raw Data-Final'!$T$3:$T$1977,"&lt;"&amp;E504),SUMIFS('5th Cycle APR Raw Data-Final'!H$3:H$1977,'5th Cycle APR Raw Data-Final'!$A$3:$A$1977,'SB35 Determination Data'!$K504,'5th Cycle APR Raw Data-Final'!$T$3:$T$1977,"&gt;="&amp;'SB35 Determination Data'!$F504,'5th Cycle APR Raw Data-Final'!$T$3:$T$1977,"&lt;="&amp;G504))</f>
        <v>48</v>
      </c>
      <c r="O504" s="100">
        <f>IF(AN504&lt;1,SUMIFS('5th Cycle APR Raw Data-Final'!I$3:I$1977,'5th Cycle APR Raw Data-Final'!$A$3:$A$1977,'SB35 Determination Data'!$K504,'5th Cycle APR Raw Data-Final'!$T$3:$T$1977,"&gt;="&amp;'SB35 Determination Data'!$F504,'5th Cycle APR Raw Data-Final'!$T$3:$T$1977,"&lt;"&amp;E504),SUMIFS('5th Cycle APR Raw Data-Final'!I$3:I$1977,'5th Cycle APR Raw Data-Final'!$A$3:$A$1977,'SB35 Determination Data'!$K504,'5th Cycle APR Raw Data-Final'!$T$3:$T$1977,"&gt;="&amp;'SB35 Determination Data'!$F504,'5th Cycle APR Raw Data-Final'!$T$3:$T$1977,"&lt;="&amp;G504))</f>
        <v>0</v>
      </c>
      <c r="P504" s="100">
        <f t="shared" si="237"/>
        <v>239</v>
      </c>
      <c r="Q504" s="112">
        <f t="shared" si="238"/>
        <v>0.1672473867595819</v>
      </c>
      <c r="R504" s="101">
        <f t="shared" si="239"/>
        <v>144</v>
      </c>
      <c r="S504" s="101">
        <f t="shared" si="240"/>
        <v>0</v>
      </c>
      <c r="T504" s="100">
        <f>VLOOKUP(K504,'5th Cycle APR Raw Data-Final'!$A$3:$P$1977,10,FALSE)</f>
        <v>134</v>
      </c>
      <c r="U504" s="100">
        <f>IF(AN504&lt;1,SUMIFS('5th Cycle APR Raw Data-Final'!K$3:K$1977,'5th Cycle APR Raw Data-Final'!$A$3:$A$1977,'SB35 Determination Data'!$K504,'5th Cycle APR Raw Data-Final'!$T$3:$T$1977,"&gt;="&amp;'SB35 Determination Data'!$F504,'5th Cycle APR Raw Data-Final'!$T$3:$T$1977,"&lt;"&amp;E504),SUMIFS('5th Cycle APR Raw Data-Final'!K$3:K$1977,'5th Cycle APR Raw Data-Final'!$A$3:$A$1977,'SB35 Determination Data'!$K504,'5th Cycle APR Raw Data-Final'!$T$3:$T$1977,"&gt;="&amp;'SB35 Determination Data'!$F504,'5th Cycle APR Raw Data-Final'!$T$3:$T$1977,"&lt;="&amp;G504))</f>
        <v>96</v>
      </c>
      <c r="V504" s="100">
        <f>IF(AN504&lt;1,SUMIFS('5th Cycle APR Raw Data-Final'!L$3:L$1977,'5th Cycle APR Raw Data-Final'!$A$3:$A$1977,'SB35 Determination Data'!$K504,'5th Cycle APR Raw Data-Final'!$T$3:$T$1977,"&gt;="&amp;'SB35 Determination Data'!$F504,'5th Cycle APR Raw Data-Final'!$T$3:$T$1977,"&lt;"&amp;E504),SUMIFS('5th Cycle APR Raw Data-Final'!L$3:L$1977,'5th Cycle APR Raw Data-Final'!$A$3:$A$1977,'SB35 Determination Data'!$K504,'5th Cycle APR Raw Data-Final'!$T$3:$T$1977,"&gt;="&amp;'SB35 Determination Data'!$F504,'5th Cycle APR Raw Data-Final'!$T$3:$T$1977,"&lt;="&amp;G504))</f>
        <v>94</v>
      </c>
      <c r="W504" s="100">
        <f>IF(AN504&lt;1,SUMIFS('5th Cycle APR Raw Data-Final'!M$3:M$1977,'5th Cycle APR Raw Data-Final'!$A$3:$A$1977,'SB35 Determination Data'!$K504,'5th Cycle APR Raw Data-Final'!$T$3:$T$1977,"&gt;="&amp;'SB35 Determination Data'!$F504,'5th Cycle APR Raw Data-Final'!$T$3:$T$1977,"&lt;"&amp;E504),SUMIFS('5th Cycle APR Raw Data-Final'!M$3:M$1977,'5th Cycle APR Raw Data-Final'!$A$3:$A$1977,'SB35 Determination Data'!$K504,'5th Cycle APR Raw Data-Final'!$T$3:$T$1977,"&gt;="&amp;'SB35 Determination Data'!$F504,'5th Cycle APR Raw Data-Final'!$T$3:$T$1977,"&lt;="&amp;G504))</f>
        <v>2</v>
      </c>
      <c r="X504" s="100">
        <f t="shared" si="241"/>
        <v>38</v>
      </c>
      <c r="Y504" s="100">
        <f t="shared" si="242"/>
        <v>96</v>
      </c>
      <c r="Z504" s="100">
        <f t="shared" si="243"/>
        <v>38</v>
      </c>
      <c r="AA504" s="112">
        <f t="shared" si="244"/>
        <v>0.71641791044776115</v>
      </c>
      <c r="AB504" s="112">
        <f t="shared" si="245"/>
        <v>0.71641791044776115</v>
      </c>
      <c r="AC504" s="100">
        <f>VLOOKUP(K504,'5th Cycle APR Raw Data-Final'!$A$3:$P$1977,14,FALSE)</f>
        <v>173</v>
      </c>
      <c r="AD504" s="100">
        <f>IF(AN504&lt;1,SUMIFS('5th Cycle APR Raw Data-Final'!$O$3:$O$1977,'5th Cycle APR Raw Data-Final'!$A$3:$A$1977,'SB35 Determination Data'!$K504,'5th Cycle APR Raw Data-Final'!$T$3:$T$1977,"&gt;="&amp;'SB35 Determination Data'!$F504,'5th Cycle APR Raw Data-Final'!$T$3:$T$1977,"&lt;"&amp;E504),SUMIFS('5th Cycle APR Raw Data-Final'!$O$3:$O$1977,'5th Cycle APR Raw Data-Final'!$A$3:$A$1977,'SB35 Determination Data'!$K504,'5th Cycle APR Raw Data-Final'!$T$3:$T$1977,"&gt;="&amp;'SB35 Determination Data'!$F504,'5th Cycle APR Raw Data-Final'!$T$3:$T$1977,"&lt;="&amp;G504))</f>
        <v>533</v>
      </c>
      <c r="AE504" s="100">
        <f t="shared" si="246"/>
        <v>0</v>
      </c>
      <c r="AF504" s="112">
        <f t="shared" si="247"/>
        <v>3.0809248554913293</v>
      </c>
      <c r="AG504" s="100">
        <f>VLOOKUP(K504,'5th Cycle APR Raw Data-Final'!$A$3:$P$1977,16,FALSE)</f>
        <v>490</v>
      </c>
      <c r="AH504" s="100">
        <f>IF(AN504&lt;1,SUMIFS('5th Cycle APR Raw Data-Final'!$Q$3:$Q$1977,'5th Cycle APR Raw Data-Final'!$A$3:$A$1977,'SB35 Determination Data'!$K504,'5th Cycle APR Raw Data-Final'!$T$3:$T$1977,"&gt;="&amp;'SB35 Determination Data'!$F504,'5th Cycle APR Raw Data-Final'!$T$3:$T$1977,"&lt;"&amp;E504),SUMIFS('5th Cycle APR Raw Data-Final'!$Q$3:$Q$1977,'5th Cycle APR Raw Data-Final'!$A$3:$A$1977,'SB35 Determination Data'!$K504,'5th Cycle APR Raw Data-Final'!$T$3:$T$1977,"&gt;="&amp;'SB35 Determination Data'!$F504,'5th Cycle APR Raw Data-Final'!$T$3:$T$1977,"&lt;="&amp;G504))</f>
        <v>657</v>
      </c>
      <c r="AI504" s="100">
        <f t="shared" si="248"/>
        <v>0</v>
      </c>
      <c r="AJ504" s="112">
        <f t="shared" si="249"/>
        <v>1.3408163265306123</v>
      </c>
      <c r="AK504" s="100">
        <f>VLOOKUP(K504,'5th Cycle APR Raw Data-Final'!$A$3:$R$1977,18,FALSE)</f>
        <v>1084</v>
      </c>
      <c r="AL504" s="100">
        <f>IF(AN504&lt;1,SUMIFS('5th Cycle APR Raw Data-Final'!$S$3:$S$1977,'5th Cycle APR Raw Data-Final'!$A$3:$A$1977,'SB35 Determination Data'!$K504,'5th Cycle APR Raw Data-Final'!$T$3:$T$1977,"&gt;="&amp;'SB35 Determination Data'!$F504,'5th Cycle APR Raw Data-Final'!$T$3:$T$1977,"&lt;"&amp;E504),SUMIFS('5th Cycle APR Raw Data-Final'!$S$3:$S$1977,'5th Cycle APR Raw Data-Final'!$A$3:$A$1977,'SB35 Determination Data'!$K504,'5th Cycle APR Raw Data-Final'!$T$3:$T$1977,"&gt;="&amp;'SB35 Determination Data'!$F504,'5th Cycle APR Raw Data-Final'!$T$3:$T$1977,"&lt;="&amp;G504))</f>
        <v>1334</v>
      </c>
      <c r="AM504" s="100">
        <f t="shared" si="250"/>
        <v>277</v>
      </c>
      <c r="AN504" s="114">
        <f t="shared" si="251"/>
        <v>0.5</v>
      </c>
      <c r="AO504" s="2" t="str">
        <f t="shared" si="252"/>
        <v>NO</v>
      </c>
      <c r="AP504" s="2" t="str">
        <f t="shared" si="253"/>
        <v>YES</v>
      </c>
      <c r="AQ504" s="2" t="str">
        <f t="shared" si="254"/>
        <v>NO</v>
      </c>
      <c r="AR504" s="124" t="str">
        <f>VLOOKUP(K504,'2018Submitted'!$A$2:$C$540,3,FALSE)</f>
        <v>Successful</v>
      </c>
      <c r="AS504" s="2" t="str">
        <f t="shared" si="255"/>
        <v>NO</v>
      </c>
      <c r="AT504" s="2" t="str">
        <f t="shared" si="256"/>
        <v>YES</v>
      </c>
    </row>
    <row r="505" spans="1:46" x14ac:dyDescent="0.2">
      <c r="A505" s="2" t="s">
        <v>42</v>
      </c>
      <c r="B505" s="2" t="str">
        <f t="shared" si="257"/>
        <v>VALLEJO</v>
      </c>
      <c r="C505" s="71">
        <f t="shared" si="230"/>
        <v>0.5</v>
      </c>
      <c r="D505" s="72">
        <f t="shared" si="231"/>
        <v>8</v>
      </c>
      <c r="E505" s="99">
        <f t="shared" si="232"/>
        <v>2019</v>
      </c>
      <c r="F505" s="99">
        <f t="shared" si="233"/>
        <v>2015</v>
      </c>
      <c r="G505" s="99">
        <f t="shared" si="234"/>
        <v>2022</v>
      </c>
      <c r="H505" s="2" t="str">
        <f t="shared" si="235"/>
        <v>01/31/2015</v>
      </c>
      <c r="I505" s="2" t="str">
        <f t="shared" si="236"/>
        <v>01/31/2023</v>
      </c>
      <c r="J505" s="2" t="s">
        <v>8</v>
      </c>
      <c r="K505" s="123" t="s">
        <v>1023</v>
      </c>
      <c r="L505" s="100">
        <f>VLOOKUP(K505,'5th Cycle APR Raw Data-Final'!$A$3:$P$1977,6,FALSE)</f>
        <v>283</v>
      </c>
      <c r="M505" s="100">
        <f>IF(AN505&lt;1,SUMIFS('5th Cycle APR Raw Data-Final'!G$3:G$1977,'5th Cycle APR Raw Data-Final'!$A$3:$A$1977,'SB35 Determination Data'!$K505,'5th Cycle APR Raw Data-Final'!$T$3:$T$1977,"&gt;="&amp;'SB35 Determination Data'!$F505,'5th Cycle APR Raw Data-Final'!$T$3:$T$1977,"&lt;"&amp;E505),SUMIFS('5th Cycle APR Raw Data-Final'!G$3:G$1977,'5th Cycle APR Raw Data-Final'!$A$3:$A$1977,'SB35 Determination Data'!$K505,'5th Cycle APR Raw Data-Final'!$T$3:$T$1977,"&gt;="&amp;'SB35 Determination Data'!$F505,'5th Cycle APR Raw Data-Final'!$T$3:$T$1977,"&lt;="&amp;G505))</f>
        <v>0</v>
      </c>
      <c r="N505" s="100">
        <f>IF(AN505&lt;1,SUMIFS('5th Cycle APR Raw Data-Final'!H$3:H$1977,'5th Cycle APR Raw Data-Final'!$A$3:$A$1977,'SB35 Determination Data'!$K505,'5th Cycle APR Raw Data-Final'!$T$3:$T$1977,"&gt;="&amp;'SB35 Determination Data'!$F505,'5th Cycle APR Raw Data-Final'!$T$3:$T$1977,"&lt;"&amp;E505),SUMIFS('5th Cycle APR Raw Data-Final'!H$3:H$1977,'5th Cycle APR Raw Data-Final'!$A$3:$A$1977,'SB35 Determination Data'!$K505,'5th Cycle APR Raw Data-Final'!$T$3:$T$1977,"&gt;="&amp;'SB35 Determination Data'!$F505,'5th Cycle APR Raw Data-Final'!$T$3:$T$1977,"&lt;="&amp;G505))</f>
        <v>0</v>
      </c>
      <c r="O505" s="100">
        <f>IF(AN505&lt;1,SUMIFS('5th Cycle APR Raw Data-Final'!I$3:I$1977,'5th Cycle APR Raw Data-Final'!$A$3:$A$1977,'SB35 Determination Data'!$K505,'5th Cycle APR Raw Data-Final'!$T$3:$T$1977,"&gt;="&amp;'SB35 Determination Data'!$F505,'5th Cycle APR Raw Data-Final'!$T$3:$T$1977,"&lt;"&amp;E505),SUMIFS('5th Cycle APR Raw Data-Final'!I$3:I$1977,'5th Cycle APR Raw Data-Final'!$A$3:$A$1977,'SB35 Determination Data'!$K505,'5th Cycle APR Raw Data-Final'!$T$3:$T$1977,"&gt;="&amp;'SB35 Determination Data'!$F505,'5th Cycle APR Raw Data-Final'!$T$3:$T$1977,"&lt;="&amp;G505))</f>
        <v>0</v>
      </c>
      <c r="P505" s="100">
        <f t="shared" si="237"/>
        <v>283</v>
      </c>
      <c r="Q505" s="112">
        <f t="shared" si="238"/>
        <v>0</v>
      </c>
      <c r="R505" s="101">
        <f t="shared" si="239"/>
        <v>142</v>
      </c>
      <c r="S505" s="101">
        <f t="shared" si="240"/>
        <v>0</v>
      </c>
      <c r="T505" s="100">
        <f>VLOOKUP(K505,'5th Cycle APR Raw Data-Final'!$A$3:$P$1977,10,FALSE)</f>
        <v>178</v>
      </c>
      <c r="U505" s="100">
        <f>IF(AN505&lt;1,SUMIFS('5th Cycle APR Raw Data-Final'!K$3:K$1977,'5th Cycle APR Raw Data-Final'!$A$3:$A$1977,'SB35 Determination Data'!$K505,'5th Cycle APR Raw Data-Final'!$T$3:$T$1977,"&gt;="&amp;'SB35 Determination Data'!$F505,'5th Cycle APR Raw Data-Final'!$T$3:$T$1977,"&lt;"&amp;E505),SUMIFS('5th Cycle APR Raw Data-Final'!K$3:K$1977,'5th Cycle APR Raw Data-Final'!$A$3:$A$1977,'SB35 Determination Data'!$K505,'5th Cycle APR Raw Data-Final'!$T$3:$T$1977,"&gt;="&amp;'SB35 Determination Data'!$F505,'5th Cycle APR Raw Data-Final'!$T$3:$T$1977,"&lt;="&amp;G505))</f>
        <v>0</v>
      </c>
      <c r="V505" s="100">
        <f>IF(AN505&lt;1,SUMIFS('5th Cycle APR Raw Data-Final'!L$3:L$1977,'5th Cycle APR Raw Data-Final'!$A$3:$A$1977,'SB35 Determination Data'!$K505,'5th Cycle APR Raw Data-Final'!$T$3:$T$1977,"&gt;="&amp;'SB35 Determination Data'!$F505,'5th Cycle APR Raw Data-Final'!$T$3:$T$1977,"&lt;"&amp;E505),SUMIFS('5th Cycle APR Raw Data-Final'!L$3:L$1977,'5th Cycle APR Raw Data-Final'!$A$3:$A$1977,'SB35 Determination Data'!$K505,'5th Cycle APR Raw Data-Final'!$T$3:$T$1977,"&gt;="&amp;'SB35 Determination Data'!$F505,'5th Cycle APR Raw Data-Final'!$T$3:$T$1977,"&lt;="&amp;G505))</f>
        <v>0</v>
      </c>
      <c r="W505" s="100">
        <f>IF(AN505&lt;1,SUMIFS('5th Cycle APR Raw Data-Final'!M$3:M$1977,'5th Cycle APR Raw Data-Final'!$A$3:$A$1977,'SB35 Determination Data'!$K505,'5th Cycle APR Raw Data-Final'!$T$3:$T$1977,"&gt;="&amp;'SB35 Determination Data'!$F505,'5th Cycle APR Raw Data-Final'!$T$3:$T$1977,"&lt;"&amp;E505),SUMIFS('5th Cycle APR Raw Data-Final'!M$3:M$1977,'5th Cycle APR Raw Data-Final'!$A$3:$A$1977,'SB35 Determination Data'!$K505,'5th Cycle APR Raw Data-Final'!$T$3:$T$1977,"&gt;="&amp;'SB35 Determination Data'!$F505,'5th Cycle APR Raw Data-Final'!$T$3:$T$1977,"&lt;="&amp;G505))</f>
        <v>0</v>
      </c>
      <c r="X505" s="100">
        <f t="shared" si="241"/>
        <v>178</v>
      </c>
      <c r="Y505" s="100">
        <f t="shared" si="242"/>
        <v>0</v>
      </c>
      <c r="Z505" s="100">
        <f t="shared" si="243"/>
        <v>178</v>
      </c>
      <c r="AA505" s="112">
        <f t="shared" si="244"/>
        <v>0</v>
      </c>
      <c r="AB505" s="112">
        <f t="shared" si="245"/>
        <v>0</v>
      </c>
      <c r="AC505" s="100">
        <f>VLOOKUP(K505,'5th Cycle APR Raw Data-Final'!$A$3:$P$1977,14,FALSE)</f>
        <v>211</v>
      </c>
      <c r="AD505" s="100">
        <f>IF(AN505&lt;1,SUMIFS('5th Cycle APR Raw Data-Final'!$O$3:$O$1977,'5th Cycle APR Raw Data-Final'!$A$3:$A$1977,'SB35 Determination Data'!$K505,'5th Cycle APR Raw Data-Final'!$T$3:$T$1977,"&gt;="&amp;'SB35 Determination Data'!$F505,'5th Cycle APR Raw Data-Final'!$T$3:$T$1977,"&lt;"&amp;E505),SUMIFS('5th Cycle APR Raw Data-Final'!$O$3:$O$1977,'5th Cycle APR Raw Data-Final'!$A$3:$A$1977,'SB35 Determination Data'!$K505,'5th Cycle APR Raw Data-Final'!$T$3:$T$1977,"&gt;="&amp;'SB35 Determination Data'!$F505,'5th Cycle APR Raw Data-Final'!$T$3:$T$1977,"&lt;="&amp;G505))</f>
        <v>0</v>
      </c>
      <c r="AE505" s="100">
        <f t="shared" si="246"/>
        <v>211</v>
      </c>
      <c r="AF505" s="112">
        <f t="shared" si="247"/>
        <v>0</v>
      </c>
      <c r="AG505" s="100">
        <f>VLOOKUP(K505,'5th Cycle APR Raw Data-Final'!$A$3:$P$1977,16,FALSE)</f>
        <v>690</v>
      </c>
      <c r="AH505" s="100">
        <f>IF(AN505&lt;1,SUMIFS('5th Cycle APR Raw Data-Final'!$Q$3:$Q$1977,'5th Cycle APR Raw Data-Final'!$A$3:$A$1977,'SB35 Determination Data'!$K505,'5th Cycle APR Raw Data-Final'!$T$3:$T$1977,"&gt;="&amp;'SB35 Determination Data'!$F505,'5th Cycle APR Raw Data-Final'!$T$3:$T$1977,"&lt;"&amp;E505),SUMIFS('5th Cycle APR Raw Data-Final'!$Q$3:$Q$1977,'5th Cycle APR Raw Data-Final'!$A$3:$A$1977,'SB35 Determination Data'!$K505,'5th Cycle APR Raw Data-Final'!$T$3:$T$1977,"&gt;="&amp;'SB35 Determination Data'!$F505,'5th Cycle APR Raw Data-Final'!$T$3:$T$1977,"&lt;="&amp;G505))</f>
        <v>146</v>
      </c>
      <c r="AI505" s="100">
        <f t="shared" si="248"/>
        <v>544</v>
      </c>
      <c r="AJ505" s="112">
        <f t="shared" si="249"/>
        <v>0.21159420289855072</v>
      </c>
      <c r="AK505" s="100">
        <f>VLOOKUP(K505,'5th Cycle APR Raw Data-Final'!$A$3:$R$1977,18,FALSE)</f>
        <v>1362</v>
      </c>
      <c r="AL505" s="100">
        <f>IF(AN505&lt;1,SUMIFS('5th Cycle APR Raw Data-Final'!$S$3:$S$1977,'5th Cycle APR Raw Data-Final'!$A$3:$A$1977,'SB35 Determination Data'!$K505,'5th Cycle APR Raw Data-Final'!$T$3:$T$1977,"&gt;="&amp;'SB35 Determination Data'!$F505,'5th Cycle APR Raw Data-Final'!$T$3:$T$1977,"&lt;"&amp;E505),SUMIFS('5th Cycle APR Raw Data-Final'!$S$3:$S$1977,'5th Cycle APR Raw Data-Final'!$A$3:$A$1977,'SB35 Determination Data'!$K505,'5th Cycle APR Raw Data-Final'!$T$3:$T$1977,"&gt;="&amp;'SB35 Determination Data'!$F505,'5th Cycle APR Raw Data-Final'!$T$3:$T$1977,"&lt;="&amp;G505))</f>
        <v>146</v>
      </c>
      <c r="AM505" s="100">
        <f t="shared" si="250"/>
        <v>1216</v>
      </c>
      <c r="AN505" s="114">
        <f t="shared" si="251"/>
        <v>0.5</v>
      </c>
      <c r="AO505" s="2" t="str">
        <f t="shared" si="252"/>
        <v>YES</v>
      </c>
      <c r="AP505" s="2" t="str">
        <f t="shared" si="253"/>
        <v>NO</v>
      </c>
      <c r="AQ505" s="2" t="str">
        <f t="shared" si="254"/>
        <v>NO</v>
      </c>
      <c r="AR505" s="124" t="str">
        <f>VLOOKUP(K505,'2018Submitted'!$A$2:$C$540,3,FALSE)</f>
        <v>Successful</v>
      </c>
      <c r="AS505" s="2" t="str">
        <f t="shared" si="255"/>
        <v>NO</v>
      </c>
      <c r="AT505" s="2" t="str">
        <f t="shared" si="256"/>
        <v>NO</v>
      </c>
    </row>
    <row r="506" spans="1:46" x14ac:dyDescent="0.2">
      <c r="A506" s="2" t="s">
        <v>61</v>
      </c>
      <c r="B506" s="2" t="str">
        <f t="shared" si="257"/>
        <v>VENTURA COUNTY</v>
      </c>
      <c r="C506" s="71">
        <f t="shared" si="230"/>
        <v>0.625</v>
      </c>
      <c r="D506" s="72">
        <f t="shared" si="231"/>
        <v>8</v>
      </c>
      <c r="E506" s="99">
        <f t="shared" si="232"/>
        <v>2018</v>
      </c>
      <c r="F506" s="99">
        <f t="shared" si="233"/>
        <v>2014</v>
      </c>
      <c r="G506" s="99" t="str">
        <f t="shared" si="234"/>
        <v>2021</v>
      </c>
      <c r="H506" s="2" t="str">
        <f t="shared" si="235"/>
        <v>10/15/2013</v>
      </c>
      <c r="I506" s="2" t="str">
        <f t="shared" si="236"/>
        <v>10/15/2021</v>
      </c>
      <c r="J506" s="2" t="s">
        <v>3</v>
      </c>
      <c r="K506" s="123" t="s">
        <v>314</v>
      </c>
      <c r="L506" s="100">
        <f>VLOOKUP(K506,'5th Cycle APR Raw Data-Final'!$A$3:$P$1977,6,FALSE)</f>
        <v>246</v>
      </c>
      <c r="M506" s="100">
        <f>IF(AN506&lt;1,SUMIFS('5th Cycle APR Raw Data-Final'!G$3:G$1977,'5th Cycle APR Raw Data-Final'!$A$3:$A$1977,'SB35 Determination Data'!$K506,'5th Cycle APR Raw Data-Final'!$T$3:$T$1977,"&gt;="&amp;'SB35 Determination Data'!$F506,'5th Cycle APR Raw Data-Final'!$T$3:$T$1977,"&lt;"&amp;E506),SUMIFS('5th Cycle APR Raw Data-Final'!G$3:G$1977,'5th Cycle APR Raw Data-Final'!$A$3:$A$1977,'SB35 Determination Data'!$K506,'5th Cycle APR Raw Data-Final'!$T$3:$T$1977,"&gt;="&amp;'SB35 Determination Data'!$F506,'5th Cycle APR Raw Data-Final'!$T$3:$T$1977,"&lt;="&amp;G506))</f>
        <v>63</v>
      </c>
      <c r="N506" s="100">
        <f>IF(AN506&lt;1,SUMIFS('5th Cycle APR Raw Data-Final'!H$3:H$1977,'5th Cycle APR Raw Data-Final'!$A$3:$A$1977,'SB35 Determination Data'!$K506,'5th Cycle APR Raw Data-Final'!$T$3:$T$1977,"&gt;="&amp;'SB35 Determination Data'!$F506,'5th Cycle APR Raw Data-Final'!$T$3:$T$1977,"&lt;"&amp;E506),SUMIFS('5th Cycle APR Raw Data-Final'!H$3:H$1977,'5th Cycle APR Raw Data-Final'!$A$3:$A$1977,'SB35 Determination Data'!$K506,'5th Cycle APR Raw Data-Final'!$T$3:$T$1977,"&gt;="&amp;'SB35 Determination Data'!$F506,'5th Cycle APR Raw Data-Final'!$T$3:$T$1977,"&lt;="&amp;G506))</f>
        <v>0</v>
      </c>
      <c r="O506" s="100">
        <f>IF(AN506&lt;1,SUMIFS('5th Cycle APR Raw Data-Final'!I$3:I$1977,'5th Cycle APR Raw Data-Final'!$A$3:$A$1977,'SB35 Determination Data'!$K506,'5th Cycle APR Raw Data-Final'!$T$3:$T$1977,"&gt;="&amp;'SB35 Determination Data'!$F506,'5th Cycle APR Raw Data-Final'!$T$3:$T$1977,"&lt;"&amp;E506),SUMIFS('5th Cycle APR Raw Data-Final'!I$3:I$1977,'5th Cycle APR Raw Data-Final'!$A$3:$A$1977,'SB35 Determination Data'!$K506,'5th Cycle APR Raw Data-Final'!$T$3:$T$1977,"&gt;="&amp;'SB35 Determination Data'!$F506,'5th Cycle APR Raw Data-Final'!$T$3:$T$1977,"&lt;="&amp;G506))</f>
        <v>63</v>
      </c>
      <c r="P506" s="100">
        <f t="shared" si="237"/>
        <v>183</v>
      </c>
      <c r="Q506" s="112">
        <f t="shared" si="238"/>
        <v>0.25609756097560976</v>
      </c>
      <c r="R506" s="101">
        <f t="shared" si="239"/>
        <v>123</v>
      </c>
      <c r="S506" s="101">
        <f t="shared" si="240"/>
        <v>0</v>
      </c>
      <c r="T506" s="100">
        <f>VLOOKUP(K506,'5th Cycle APR Raw Data-Final'!$A$3:$P$1977,10,FALSE)</f>
        <v>168</v>
      </c>
      <c r="U506" s="100">
        <f>IF(AN506&lt;1,SUMIFS('5th Cycle APR Raw Data-Final'!K$3:K$1977,'5th Cycle APR Raw Data-Final'!$A$3:$A$1977,'SB35 Determination Data'!$K506,'5th Cycle APR Raw Data-Final'!$T$3:$T$1977,"&gt;="&amp;'SB35 Determination Data'!$F506,'5th Cycle APR Raw Data-Final'!$T$3:$T$1977,"&lt;"&amp;E506),SUMIFS('5th Cycle APR Raw Data-Final'!K$3:K$1977,'5th Cycle APR Raw Data-Final'!$A$3:$A$1977,'SB35 Determination Data'!$K506,'5th Cycle APR Raw Data-Final'!$T$3:$T$1977,"&gt;="&amp;'SB35 Determination Data'!$F506,'5th Cycle APR Raw Data-Final'!$T$3:$T$1977,"&lt;="&amp;G506))</f>
        <v>71</v>
      </c>
      <c r="V506" s="100">
        <f>IF(AN506&lt;1,SUMIFS('5th Cycle APR Raw Data-Final'!L$3:L$1977,'5th Cycle APR Raw Data-Final'!$A$3:$A$1977,'SB35 Determination Data'!$K506,'5th Cycle APR Raw Data-Final'!$T$3:$T$1977,"&gt;="&amp;'SB35 Determination Data'!$F506,'5th Cycle APR Raw Data-Final'!$T$3:$T$1977,"&lt;"&amp;E506),SUMIFS('5th Cycle APR Raw Data-Final'!L$3:L$1977,'5th Cycle APR Raw Data-Final'!$A$3:$A$1977,'SB35 Determination Data'!$K506,'5th Cycle APR Raw Data-Final'!$T$3:$T$1977,"&gt;="&amp;'SB35 Determination Data'!$F506,'5th Cycle APR Raw Data-Final'!$T$3:$T$1977,"&lt;="&amp;G506))</f>
        <v>0</v>
      </c>
      <c r="W506" s="100">
        <f>IF(AN506&lt;1,SUMIFS('5th Cycle APR Raw Data-Final'!M$3:M$1977,'5th Cycle APR Raw Data-Final'!$A$3:$A$1977,'SB35 Determination Data'!$K506,'5th Cycle APR Raw Data-Final'!$T$3:$T$1977,"&gt;="&amp;'SB35 Determination Data'!$F506,'5th Cycle APR Raw Data-Final'!$T$3:$T$1977,"&lt;"&amp;E506),SUMIFS('5th Cycle APR Raw Data-Final'!M$3:M$1977,'5th Cycle APR Raw Data-Final'!$A$3:$A$1977,'SB35 Determination Data'!$K506,'5th Cycle APR Raw Data-Final'!$T$3:$T$1977,"&gt;="&amp;'SB35 Determination Data'!$F506,'5th Cycle APR Raw Data-Final'!$T$3:$T$1977,"&lt;="&amp;G506))</f>
        <v>71</v>
      </c>
      <c r="X506" s="100">
        <f t="shared" si="241"/>
        <v>97</v>
      </c>
      <c r="Y506" s="100">
        <f t="shared" si="242"/>
        <v>71</v>
      </c>
      <c r="Z506" s="100">
        <f t="shared" si="243"/>
        <v>97</v>
      </c>
      <c r="AA506" s="112">
        <f t="shared" si="244"/>
        <v>0.42261904761904762</v>
      </c>
      <c r="AB506" s="112">
        <f t="shared" si="245"/>
        <v>0.42261904761904762</v>
      </c>
      <c r="AC506" s="100">
        <f>VLOOKUP(K506,'5th Cycle APR Raw Data-Final'!$A$3:$P$1977,14,FALSE)</f>
        <v>189</v>
      </c>
      <c r="AD506" s="100">
        <f>IF(AN506&lt;1,SUMIFS('5th Cycle APR Raw Data-Final'!$O$3:$O$1977,'5th Cycle APR Raw Data-Final'!$A$3:$A$1977,'SB35 Determination Data'!$K506,'5th Cycle APR Raw Data-Final'!$T$3:$T$1977,"&gt;="&amp;'SB35 Determination Data'!$F506,'5th Cycle APR Raw Data-Final'!$T$3:$T$1977,"&lt;"&amp;E506),SUMIFS('5th Cycle APR Raw Data-Final'!$O$3:$O$1977,'5th Cycle APR Raw Data-Final'!$A$3:$A$1977,'SB35 Determination Data'!$K506,'5th Cycle APR Raw Data-Final'!$T$3:$T$1977,"&gt;="&amp;'SB35 Determination Data'!$F506,'5th Cycle APR Raw Data-Final'!$T$3:$T$1977,"&lt;="&amp;G506))</f>
        <v>47</v>
      </c>
      <c r="AE506" s="100">
        <f t="shared" si="246"/>
        <v>142</v>
      </c>
      <c r="AF506" s="112">
        <f t="shared" si="247"/>
        <v>0.24867724867724866</v>
      </c>
      <c r="AG506" s="100">
        <f>VLOOKUP(K506,'5th Cycle APR Raw Data-Final'!$A$3:$P$1977,16,FALSE)</f>
        <v>412</v>
      </c>
      <c r="AH506" s="100">
        <f>IF(AN506&lt;1,SUMIFS('5th Cycle APR Raw Data-Final'!$Q$3:$Q$1977,'5th Cycle APR Raw Data-Final'!$A$3:$A$1977,'SB35 Determination Data'!$K506,'5th Cycle APR Raw Data-Final'!$T$3:$T$1977,"&gt;="&amp;'SB35 Determination Data'!$F506,'5th Cycle APR Raw Data-Final'!$T$3:$T$1977,"&lt;"&amp;E506),SUMIFS('5th Cycle APR Raw Data-Final'!$Q$3:$Q$1977,'5th Cycle APR Raw Data-Final'!$A$3:$A$1977,'SB35 Determination Data'!$K506,'5th Cycle APR Raw Data-Final'!$T$3:$T$1977,"&gt;="&amp;'SB35 Determination Data'!$F506,'5th Cycle APR Raw Data-Final'!$T$3:$T$1977,"&lt;="&amp;G506))</f>
        <v>193</v>
      </c>
      <c r="AI506" s="100">
        <f t="shared" si="248"/>
        <v>219</v>
      </c>
      <c r="AJ506" s="112">
        <f t="shared" si="249"/>
        <v>0.46844660194174759</v>
      </c>
      <c r="AK506" s="100">
        <f>VLOOKUP(K506,'5th Cycle APR Raw Data-Final'!$A$3:$R$1977,18,FALSE)</f>
        <v>1015</v>
      </c>
      <c r="AL506" s="100">
        <f>IF(AN506&lt;1,SUMIFS('5th Cycle APR Raw Data-Final'!$S$3:$S$1977,'5th Cycle APR Raw Data-Final'!$A$3:$A$1977,'SB35 Determination Data'!$K506,'5th Cycle APR Raw Data-Final'!$T$3:$T$1977,"&gt;="&amp;'SB35 Determination Data'!$F506,'5th Cycle APR Raw Data-Final'!$T$3:$T$1977,"&lt;"&amp;E506),SUMIFS('5th Cycle APR Raw Data-Final'!$S$3:$S$1977,'5th Cycle APR Raw Data-Final'!$A$3:$A$1977,'SB35 Determination Data'!$K506,'5th Cycle APR Raw Data-Final'!$T$3:$T$1977,"&gt;="&amp;'SB35 Determination Data'!$F506,'5th Cycle APR Raw Data-Final'!$T$3:$T$1977,"&lt;="&amp;G506))</f>
        <v>374</v>
      </c>
      <c r="AM506" s="100">
        <f t="shared" si="250"/>
        <v>641</v>
      </c>
      <c r="AN506" s="114">
        <f t="shared" si="251"/>
        <v>0.5</v>
      </c>
      <c r="AO506" s="2" t="str">
        <f t="shared" si="252"/>
        <v>YES</v>
      </c>
      <c r="AP506" s="2" t="str">
        <f t="shared" si="253"/>
        <v>NO</v>
      </c>
      <c r="AQ506" s="2" t="str">
        <f t="shared" si="254"/>
        <v>NO</v>
      </c>
      <c r="AR506" s="124" t="str">
        <f>VLOOKUP(K506,'2018Submitted'!$A$2:$C$540,3,FALSE)</f>
        <v>Successful</v>
      </c>
      <c r="AS506" s="2" t="str">
        <f t="shared" si="255"/>
        <v>NO</v>
      </c>
      <c r="AT506" s="2" t="str">
        <f t="shared" si="256"/>
        <v>NO</v>
      </c>
    </row>
    <row r="507" spans="1:46" x14ac:dyDescent="0.2">
      <c r="A507" s="2" t="s">
        <v>5</v>
      </c>
      <c r="B507" s="2" t="str">
        <f t="shared" si="257"/>
        <v>VERNON</v>
      </c>
      <c r="C507" s="71">
        <f t="shared" si="230"/>
        <v>0.625</v>
      </c>
      <c r="D507" s="72">
        <f t="shared" si="231"/>
        <v>8</v>
      </c>
      <c r="E507" s="99">
        <f t="shared" si="232"/>
        <v>2018</v>
      </c>
      <c r="F507" s="99">
        <f t="shared" si="233"/>
        <v>2014</v>
      </c>
      <c r="G507" s="99" t="str">
        <f t="shared" si="234"/>
        <v>2021</v>
      </c>
      <c r="H507" s="2" t="str">
        <f t="shared" si="235"/>
        <v>10/15/2013</v>
      </c>
      <c r="I507" s="2" t="str">
        <f t="shared" si="236"/>
        <v>10/15/2021</v>
      </c>
      <c r="J507" s="2" t="s">
        <v>3</v>
      </c>
      <c r="K507" s="123" t="s">
        <v>1889</v>
      </c>
      <c r="L507" s="100" t="e">
        <f>VLOOKUP(K507,'5th Cycle APR Raw Data-Final'!$A$3:$P$1977,6,FALSE)</f>
        <v>#N/A</v>
      </c>
      <c r="M507" s="100">
        <f>IF(AN507&lt;1,SUMIFS('5th Cycle APR Raw Data-Final'!G$3:G$1977,'5th Cycle APR Raw Data-Final'!$A$3:$A$1977,'SB35 Determination Data'!$K507,'5th Cycle APR Raw Data-Final'!$T$3:$T$1977,"&gt;="&amp;'SB35 Determination Data'!$F507,'5th Cycle APR Raw Data-Final'!$T$3:$T$1977,"&lt;"&amp;E507),SUMIFS('5th Cycle APR Raw Data-Final'!G$3:G$1977,'5th Cycle APR Raw Data-Final'!$A$3:$A$1977,'SB35 Determination Data'!$K507,'5th Cycle APR Raw Data-Final'!$T$3:$T$1977,"&gt;="&amp;'SB35 Determination Data'!$F507,'5th Cycle APR Raw Data-Final'!$T$3:$T$1977,"&lt;="&amp;G507))</f>
        <v>0</v>
      </c>
      <c r="N507" s="100">
        <f>IF(AN507&lt;1,SUMIFS('5th Cycle APR Raw Data-Final'!H$3:H$1977,'5th Cycle APR Raw Data-Final'!$A$3:$A$1977,'SB35 Determination Data'!$K507,'5th Cycle APR Raw Data-Final'!$T$3:$T$1977,"&gt;="&amp;'SB35 Determination Data'!$F507,'5th Cycle APR Raw Data-Final'!$T$3:$T$1977,"&lt;"&amp;E507),SUMIFS('5th Cycle APR Raw Data-Final'!H$3:H$1977,'5th Cycle APR Raw Data-Final'!$A$3:$A$1977,'SB35 Determination Data'!$K507,'5th Cycle APR Raw Data-Final'!$T$3:$T$1977,"&gt;="&amp;'SB35 Determination Data'!$F507,'5th Cycle APR Raw Data-Final'!$T$3:$T$1977,"&lt;="&amp;G507))</f>
        <v>0</v>
      </c>
      <c r="O507" s="100">
        <f>IF(AN507&lt;1,SUMIFS('5th Cycle APR Raw Data-Final'!I$3:I$1977,'5th Cycle APR Raw Data-Final'!$A$3:$A$1977,'SB35 Determination Data'!$K507,'5th Cycle APR Raw Data-Final'!$T$3:$T$1977,"&gt;="&amp;'SB35 Determination Data'!$F507,'5th Cycle APR Raw Data-Final'!$T$3:$T$1977,"&lt;"&amp;E507),SUMIFS('5th Cycle APR Raw Data-Final'!I$3:I$1977,'5th Cycle APR Raw Data-Final'!$A$3:$A$1977,'SB35 Determination Data'!$K507,'5th Cycle APR Raw Data-Final'!$T$3:$T$1977,"&gt;="&amp;'SB35 Determination Data'!$F507,'5th Cycle APR Raw Data-Final'!$T$3:$T$1977,"&lt;="&amp;G507))</f>
        <v>0</v>
      </c>
      <c r="P507" s="100" t="e">
        <f t="shared" si="237"/>
        <v>#N/A</v>
      </c>
      <c r="Q507" s="112">
        <f t="shared" si="238"/>
        <v>0</v>
      </c>
      <c r="R507" s="101" t="e">
        <f t="shared" si="239"/>
        <v>#N/A</v>
      </c>
      <c r="S507" s="101" t="e">
        <f t="shared" si="240"/>
        <v>#N/A</v>
      </c>
      <c r="T507" s="100" t="e">
        <f>VLOOKUP(K507,'5th Cycle APR Raw Data-Final'!$A$3:$P$1977,10,FALSE)</f>
        <v>#N/A</v>
      </c>
      <c r="U507" s="100">
        <f>IF(AN507&lt;1,SUMIFS('5th Cycle APR Raw Data-Final'!K$3:K$1977,'5th Cycle APR Raw Data-Final'!$A$3:$A$1977,'SB35 Determination Data'!$K507,'5th Cycle APR Raw Data-Final'!$T$3:$T$1977,"&gt;="&amp;'SB35 Determination Data'!$F507,'5th Cycle APR Raw Data-Final'!$T$3:$T$1977,"&lt;"&amp;E507),SUMIFS('5th Cycle APR Raw Data-Final'!K$3:K$1977,'5th Cycle APR Raw Data-Final'!$A$3:$A$1977,'SB35 Determination Data'!$K507,'5th Cycle APR Raw Data-Final'!$T$3:$T$1977,"&gt;="&amp;'SB35 Determination Data'!$F507,'5th Cycle APR Raw Data-Final'!$T$3:$T$1977,"&lt;="&amp;G507))</f>
        <v>0</v>
      </c>
      <c r="V507" s="100">
        <f>IF(AN507&lt;1,SUMIFS('5th Cycle APR Raw Data-Final'!L$3:L$1977,'5th Cycle APR Raw Data-Final'!$A$3:$A$1977,'SB35 Determination Data'!$K507,'5th Cycle APR Raw Data-Final'!$T$3:$T$1977,"&gt;="&amp;'SB35 Determination Data'!$F507,'5th Cycle APR Raw Data-Final'!$T$3:$T$1977,"&lt;"&amp;E507),SUMIFS('5th Cycle APR Raw Data-Final'!L$3:L$1977,'5th Cycle APR Raw Data-Final'!$A$3:$A$1977,'SB35 Determination Data'!$K507,'5th Cycle APR Raw Data-Final'!$T$3:$T$1977,"&gt;="&amp;'SB35 Determination Data'!$F507,'5th Cycle APR Raw Data-Final'!$T$3:$T$1977,"&lt;="&amp;G507))</f>
        <v>0</v>
      </c>
      <c r="W507" s="100">
        <f>IF(AN507&lt;1,SUMIFS('5th Cycle APR Raw Data-Final'!M$3:M$1977,'5th Cycle APR Raw Data-Final'!$A$3:$A$1977,'SB35 Determination Data'!$K507,'5th Cycle APR Raw Data-Final'!$T$3:$T$1977,"&gt;="&amp;'SB35 Determination Data'!$F507,'5th Cycle APR Raw Data-Final'!$T$3:$T$1977,"&lt;"&amp;E507),SUMIFS('5th Cycle APR Raw Data-Final'!M$3:M$1977,'5th Cycle APR Raw Data-Final'!$A$3:$A$1977,'SB35 Determination Data'!$K507,'5th Cycle APR Raw Data-Final'!$T$3:$T$1977,"&gt;="&amp;'SB35 Determination Data'!$F507,'5th Cycle APR Raw Data-Final'!$T$3:$T$1977,"&lt;="&amp;G507))</f>
        <v>0</v>
      </c>
      <c r="X507" s="100" t="e">
        <f t="shared" si="241"/>
        <v>#N/A</v>
      </c>
      <c r="Y507" s="100" t="e">
        <f t="shared" si="242"/>
        <v>#N/A</v>
      </c>
      <c r="Z507" s="100" t="e">
        <f t="shared" si="243"/>
        <v>#N/A</v>
      </c>
      <c r="AA507" s="112">
        <f t="shared" si="244"/>
        <v>0</v>
      </c>
      <c r="AB507" s="112">
        <f t="shared" si="245"/>
        <v>0</v>
      </c>
      <c r="AC507" s="100" t="e">
        <f>VLOOKUP(K507,'5th Cycle APR Raw Data-Final'!$A$3:$P$1977,14,FALSE)</f>
        <v>#N/A</v>
      </c>
      <c r="AD507" s="100">
        <f>IF(AN507&lt;1,SUMIFS('5th Cycle APR Raw Data-Final'!$O$3:$O$1977,'5th Cycle APR Raw Data-Final'!$A$3:$A$1977,'SB35 Determination Data'!$K507,'5th Cycle APR Raw Data-Final'!$T$3:$T$1977,"&gt;="&amp;'SB35 Determination Data'!$F507,'5th Cycle APR Raw Data-Final'!$T$3:$T$1977,"&lt;"&amp;E507),SUMIFS('5th Cycle APR Raw Data-Final'!$O$3:$O$1977,'5th Cycle APR Raw Data-Final'!$A$3:$A$1977,'SB35 Determination Data'!$K507,'5th Cycle APR Raw Data-Final'!$T$3:$T$1977,"&gt;="&amp;'SB35 Determination Data'!$F507,'5th Cycle APR Raw Data-Final'!$T$3:$T$1977,"&lt;="&amp;G507))</f>
        <v>0</v>
      </c>
      <c r="AE507" s="100" t="e">
        <f t="shared" si="246"/>
        <v>#N/A</v>
      </c>
      <c r="AF507" s="112">
        <f t="shared" si="247"/>
        <v>0</v>
      </c>
      <c r="AG507" s="100" t="e">
        <f>VLOOKUP(K507,'5th Cycle APR Raw Data-Final'!$A$3:$P$1977,16,FALSE)</f>
        <v>#N/A</v>
      </c>
      <c r="AH507" s="100">
        <f>IF(AN507&lt;1,SUMIFS('5th Cycle APR Raw Data-Final'!$Q$3:$Q$1977,'5th Cycle APR Raw Data-Final'!$A$3:$A$1977,'SB35 Determination Data'!$K507,'5th Cycle APR Raw Data-Final'!$T$3:$T$1977,"&gt;="&amp;'SB35 Determination Data'!$F507,'5th Cycle APR Raw Data-Final'!$T$3:$T$1977,"&lt;"&amp;E507),SUMIFS('5th Cycle APR Raw Data-Final'!$Q$3:$Q$1977,'5th Cycle APR Raw Data-Final'!$A$3:$A$1977,'SB35 Determination Data'!$K507,'5th Cycle APR Raw Data-Final'!$T$3:$T$1977,"&gt;="&amp;'SB35 Determination Data'!$F507,'5th Cycle APR Raw Data-Final'!$T$3:$T$1977,"&lt;="&amp;G507))</f>
        <v>0</v>
      </c>
      <c r="AI507" s="100" t="e">
        <f t="shared" si="248"/>
        <v>#N/A</v>
      </c>
      <c r="AJ507" s="112">
        <f t="shared" si="249"/>
        <v>0</v>
      </c>
      <c r="AK507" s="100" t="e">
        <f>VLOOKUP(K507,'5th Cycle APR Raw Data-Final'!$A$3:$R$1977,18,FALSE)</f>
        <v>#N/A</v>
      </c>
      <c r="AL507" s="100">
        <f>IF(AN507&lt;1,SUMIFS('5th Cycle APR Raw Data-Final'!$S$3:$S$1977,'5th Cycle APR Raw Data-Final'!$A$3:$A$1977,'SB35 Determination Data'!$K507,'5th Cycle APR Raw Data-Final'!$T$3:$T$1977,"&gt;="&amp;'SB35 Determination Data'!$F507,'5th Cycle APR Raw Data-Final'!$T$3:$T$1977,"&lt;"&amp;E507),SUMIFS('5th Cycle APR Raw Data-Final'!$S$3:$S$1977,'5th Cycle APR Raw Data-Final'!$A$3:$A$1977,'SB35 Determination Data'!$K507,'5th Cycle APR Raw Data-Final'!$T$3:$T$1977,"&gt;="&amp;'SB35 Determination Data'!$F507,'5th Cycle APR Raw Data-Final'!$T$3:$T$1977,"&lt;="&amp;G507))</f>
        <v>0</v>
      </c>
      <c r="AM507" s="100" t="e">
        <f t="shared" si="250"/>
        <v>#N/A</v>
      </c>
      <c r="AN507" s="114">
        <f t="shared" si="251"/>
        <v>0.5</v>
      </c>
      <c r="AO507" s="2" t="str">
        <f t="shared" si="252"/>
        <v>YES</v>
      </c>
      <c r="AP507" s="2" t="str">
        <f t="shared" si="253"/>
        <v>NO</v>
      </c>
      <c r="AQ507" s="2" t="str">
        <f t="shared" si="254"/>
        <v>NO</v>
      </c>
      <c r="AR507" s="124" t="str">
        <f>VLOOKUP(K507,'2018Submitted'!$A$2:$C$540,3,FALSE)</f>
        <v>Received - Not successful</v>
      </c>
      <c r="AS507" s="2" t="str">
        <f t="shared" si="255"/>
        <v>NO</v>
      </c>
      <c r="AT507" s="2" t="str">
        <f t="shared" si="256"/>
        <v>NO</v>
      </c>
    </row>
    <row r="508" spans="1:46" x14ac:dyDescent="0.2">
      <c r="A508" s="2" t="s">
        <v>2</v>
      </c>
      <c r="B508" s="2" t="str">
        <f t="shared" si="257"/>
        <v>VICTORVILLE</v>
      </c>
      <c r="C508" s="71">
        <f t="shared" si="230"/>
        <v>0.625</v>
      </c>
      <c r="D508" s="72">
        <f t="shared" si="231"/>
        <v>8</v>
      </c>
      <c r="E508" s="99">
        <f t="shared" si="232"/>
        <v>2018</v>
      </c>
      <c r="F508" s="99">
        <f t="shared" si="233"/>
        <v>2014</v>
      </c>
      <c r="G508" s="99" t="str">
        <f t="shared" si="234"/>
        <v>2021</v>
      </c>
      <c r="H508" s="2" t="str">
        <f t="shared" si="235"/>
        <v>10/15/2013</v>
      </c>
      <c r="I508" s="2" t="str">
        <f t="shared" si="236"/>
        <v>10/15/2021</v>
      </c>
      <c r="J508" s="2" t="s">
        <v>3</v>
      </c>
      <c r="K508" s="123" t="s">
        <v>1134</v>
      </c>
      <c r="L508" s="100">
        <f>VLOOKUP(K508,'5th Cycle APR Raw Data-Final'!$A$3:$P$1977,6,FALSE)</f>
        <v>1698</v>
      </c>
      <c r="M508" s="100">
        <f>IF(AN508&lt;1,SUMIFS('5th Cycle APR Raw Data-Final'!G$3:G$1977,'5th Cycle APR Raw Data-Final'!$A$3:$A$1977,'SB35 Determination Data'!$K508,'5th Cycle APR Raw Data-Final'!$T$3:$T$1977,"&gt;="&amp;'SB35 Determination Data'!$F508,'5th Cycle APR Raw Data-Final'!$T$3:$T$1977,"&lt;"&amp;E508),SUMIFS('5th Cycle APR Raw Data-Final'!G$3:G$1977,'5th Cycle APR Raw Data-Final'!$A$3:$A$1977,'SB35 Determination Data'!$K508,'5th Cycle APR Raw Data-Final'!$T$3:$T$1977,"&gt;="&amp;'SB35 Determination Data'!$F508,'5th Cycle APR Raw Data-Final'!$T$3:$T$1977,"&lt;="&amp;G508))</f>
        <v>0</v>
      </c>
      <c r="N508" s="100">
        <f>IF(AN508&lt;1,SUMIFS('5th Cycle APR Raw Data-Final'!H$3:H$1977,'5th Cycle APR Raw Data-Final'!$A$3:$A$1977,'SB35 Determination Data'!$K508,'5th Cycle APR Raw Data-Final'!$T$3:$T$1977,"&gt;="&amp;'SB35 Determination Data'!$F508,'5th Cycle APR Raw Data-Final'!$T$3:$T$1977,"&lt;"&amp;E508),SUMIFS('5th Cycle APR Raw Data-Final'!H$3:H$1977,'5th Cycle APR Raw Data-Final'!$A$3:$A$1977,'SB35 Determination Data'!$K508,'5th Cycle APR Raw Data-Final'!$T$3:$T$1977,"&gt;="&amp;'SB35 Determination Data'!$F508,'5th Cycle APR Raw Data-Final'!$T$3:$T$1977,"&lt;="&amp;G508))</f>
        <v>0</v>
      </c>
      <c r="O508" s="100">
        <f>IF(AN508&lt;1,SUMIFS('5th Cycle APR Raw Data-Final'!I$3:I$1977,'5th Cycle APR Raw Data-Final'!$A$3:$A$1977,'SB35 Determination Data'!$K508,'5th Cycle APR Raw Data-Final'!$T$3:$T$1977,"&gt;="&amp;'SB35 Determination Data'!$F508,'5th Cycle APR Raw Data-Final'!$T$3:$T$1977,"&lt;"&amp;E508),SUMIFS('5th Cycle APR Raw Data-Final'!I$3:I$1977,'5th Cycle APR Raw Data-Final'!$A$3:$A$1977,'SB35 Determination Data'!$K508,'5th Cycle APR Raw Data-Final'!$T$3:$T$1977,"&gt;="&amp;'SB35 Determination Data'!$F508,'5th Cycle APR Raw Data-Final'!$T$3:$T$1977,"&lt;="&amp;G508))</f>
        <v>0</v>
      </c>
      <c r="P508" s="100">
        <f t="shared" si="237"/>
        <v>1698</v>
      </c>
      <c r="Q508" s="112">
        <f t="shared" si="238"/>
        <v>0</v>
      </c>
      <c r="R508" s="101">
        <f t="shared" si="239"/>
        <v>849</v>
      </c>
      <c r="S508" s="101">
        <f t="shared" si="240"/>
        <v>0</v>
      </c>
      <c r="T508" s="100">
        <f>VLOOKUP(K508,'5th Cycle APR Raw Data-Final'!$A$3:$P$1977,10,FALSE)</f>
        <v>1207</v>
      </c>
      <c r="U508" s="100">
        <f>IF(AN508&lt;1,SUMIFS('5th Cycle APR Raw Data-Final'!K$3:K$1977,'5th Cycle APR Raw Data-Final'!$A$3:$A$1977,'SB35 Determination Data'!$K508,'5th Cycle APR Raw Data-Final'!$T$3:$T$1977,"&gt;="&amp;'SB35 Determination Data'!$F508,'5th Cycle APR Raw Data-Final'!$T$3:$T$1977,"&lt;"&amp;E508),SUMIFS('5th Cycle APR Raw Data-Final'!K$3:K$1977,'5th Cycle APR Raw Data-Final'!$A$3:$A$1977,'SB35 Determination Data'!$K508,'5th Cycle APR Raw Data-Final'!$T$3:$T$1977,"&gt;="&amp;'SB35 Determination Data'!$F508,'5th Cycle APR Raw Data-Final'!$T$3:$T$1977,"&lt;="&amp;G508))</f>
        <v>0</v>
      </c>
      <c r="V508" s="100">
        <f>IF(AN508&lt;1,SUMIFS('5th Cycle APR Raw Data-Final'!L$3:L$1977,'5th Cycle APR Raw Data-Final'!$A$3:$A$1977,'SB35 Determination Data'!$K508,'5th Cycle APR Raw Data-Final'!$T$3:$T$1977,"&gt;="&amp;'SB35 Determination Data'!$F508,'5th Cycle APR Raw Data-Final'!$T$3:$T$1977,"&lt;"&amp;E508),SUMIFS('5th Cycle APR Raw Data-Final'!L$3:L$1977,'5th Cycle APR Raw Data-Final'!$A$3:$A$1977,'SB35 Determination Data'!$K508,'5th Cycle APR Raw Data-Final'!$T$3:$T$1977,"&gt;="&amp;'SB35 Determination Data'!$F508,'5th Cycle APR Raw Data-Final'!$T$3:$T$1977,"&lt;="&amp;G508))</f>
        <v>0</v>
      </c>
      <c r="W508" s="100">
        <f>IF(AN508&lt;1,SUMIFS('5th Cycle APR Raw Data-Final'!M$3:M$1977,'5th Cycle APR Raw Data-Final'!$A$3:$A$1977,'SB35 Determination Data'!$K508,'5th Cycle APR Raw Data-Final'!$T$3:$T$1977,"&gt;="&amp;'SB35 Determination Data'!$F508,'5th Cycle APR Raw Data-Final'!$T$3:$T$1977,"&lt;"&amp;E508),SUMIFS('5th Cycle APR Raw Data-Final'!M$3:M$1977,'5th Cycle APR Raw Data-Final'!$A$3:$A$1977,'SB35 Determination Data'!$K508,'5th Cycle APR Raw Data-Final'!$T$3:$T$1977,"&gt;="&amp;'SB35 Determination Data'!$F508,'5th Cycle APR Raw Data-Final'!$T$3:$T$1977,"&lt;="&amp;G508))</f>
        <v>0</v>
      </c>
      <c r="X508" s="100">
        <f t="shared" si="241"/>
        <v>1207</v>
      </c>
      <c r="Y508" s="100">
        <f t="shared" si="242"/>
        <v>0</v>
      </c>
      <c r="Z508" s="100">
        <f t="shared" si="243"/>
        <v>1207</v>
      </c>
      <c r="AA508" s="112">
        <f t="shared" si="244"/>
        <v>0</v>
      </c>
      <c r="AB508" s="112">
        <f t="shared" si="245"/>
        <v>0</v>
      </c>
      <c r="AC508" s="100">
        <f>VLOOKUP(K508,'5th Cycle APR Raw Data-Final'!$A$3:$P$1977,14,FALSE)</f>
        <v>1342</v>
      </c>
      <c r="AD508" s="100">
        <f>IF(AN508&lt;1,SUMIFS('5th Cycle APR Raw Data-Final'!$O$3:$O$1977,'5th Cycle APR Raw Data-Final'!$A$3:$A$1977,'SB35 Determination Data'!$K508,'5th Cycle APR Raw Data-Final'!$T$3:$T$1977,"&gt;="&amp;'SB35 Determination Data'!$F508,'5th Cycle APR Raw Data-Final'!$T$3:$T$1977,"&lt;"&amp;E508),SUMIFS('5th Cycle APR Raw Data-Final'!$O$3:$O$1977,'5th Cycle APR Raw Data-Final'!$A$3:$A$1977,'SB35 Determination Data'!$K508,'5th Cycle APR Raw Data-Final'!$T$3:$T$1977,"&gt;="&amp;'SB35 Determination Data'!$F508,'5th Cycle APR Raw Data-Final'!$T$3:$T$1977,"&lt;="&amp;G508))</f>
        <v>104</v>
      </c>
      <c r="AE508" s="100">
        <f t="shared" si="246"/>
        <v>1238</v>
      </c>
      <c r="AF508" s="112">
        <f t="shared" si="247"/>
        <v>7.7496274217585689E-2</v>
      </c>
      <c r="AG508" s="100">
        <f>VLOOKUP(K508,'5th Cycle APR Raw Data-Final'!$A$3:$P$1977,16,FALSE)</f>
        <v>3124</v>
      </c>
      <c r="AH508" s="100">
        <f>IF(AN508&lt;1,SUMIFS('5th Cycle APR Raw Data-Final'!$Q$3:$Q$1977,'5th Cycle APR Raw Data-Final'!$A$3:$A$1977,'SB35 Determination Data'!$K508,'5th Cycle APR Raw Data-Final'!$T$3:$T$1977,"&gt;="&amp;'SB35 Determination Data'!$F508,'5th Cycle APR Raw Data-Final'!$T$3:$T$1977,"&lt;"&amp;E508),SUMIFS('5th Cycle APR Raw Data-Final'!$Q$3:$Q$1977,'5th Cycle APR Raw Data-Final'!$A$3:$A$1977,'SB35 Determination Data'!$K508,'5th Cycle APR Raw Data-Final'!$T$3:$T$1977,"&gt;="&amp;'SB35 Determination Data'!$F508,'5th Cycle APR Raw Data-Final'!$T$3:$T$1977,"&lt;="&amp;G508))</f>
        <v>14</v>
      </c>
      <c r="AI508" s="100">
        <f t="shared" si="248"/>
        <v>3110</v>
      </c>
      <c r="AJ508" s="112">
        <f t="shared" si="249"/>
        <v>4.4814340588988479E-3</v>
      </c>
      <c r="AK508" s="100">
        <f>VLOOKUP(K508,'5th Cycle APR Raw Data-Final'!$A$3:$R$1977,18,FALSE)</f>
        <v>7371</v>
      </c>
      <c r="AL508" s="100">
        <f>IF(AN508&lt;1,SUMIFS('5th Cycle APR Raw Data-Final'!$S$3:$S$1977,'5th Cycle APR Raw Data-Final'!$A$3:$A$1977,'SB35 Determination Data'!$K508,'5th Cycle APR Raw Data-Final'!$T$3:$T$1977,"&gt;="&amp;'SB35 Determination Data'!$F508,'5th Cycle APR Raw Data-Final'!$T$3:$T$1977,"&lt;"&amp;E508),SUMIFS('5th Cycle APR Raw Data-Final'!$S$3:$S$1977,'5th Cycle APR Raw Data-Final'!$A$3:$A$1977,'SB35 Determination Data'!$K508,'5th Cycle APR Raw Data-Final'!$T$3:$T$1977,"&gt;="&amp;'SB35 Determination Data'!$F508,'5th Cycle APR Raw Data-Final'!$T$3:$T$1977,"&lt;="&amp;G508))</f>
        <v>118</v>
      </c>
      <c r="AM508" s="100">
        <f t="shared" si="250"/>
        <v>7253</v>
      </c>
      <c r="AN508" s="114">
        <f t="shared" si="251"/>
        <v>0.5</v>
      </c>
      <c r="AO508" s="2" t="str">
        <f t="shared" si="252"/>
        <v>YES</v>
      </c>
      <c r="AP508" s="2" t="str">
        <f t="shared" si="253"/>
        <v>NO</v>
      </c>
      <c r="AQ508" s="2" t="str">
        <f t="shared" si="254"/>
        <v>NO</v>
      </c>
      <c r="AR508" s="124" t="str">
        <f>VLOOKUP(K508,'2018Submitted'!$A$2:$C$540,3,FALSE)</f>
        <v>Successful</v>
      </c>
      <c r="AS508" s="2" t="str">
        <f t="shared" si="255"/>
        <v>NO</v>
      </c>
      <c r="AT508" s="2" t="str">
        <f t="shared" si="256"/>
        <v>NO</v>
      </c>
    </row>
    <row r="509" spans="1:46" x14ac:dyDescent="0.2">
      <c r="A509" s="2" t="s">
        <v>12</v>
      </c>
      <c r="B509" s="2" t="str">
        <f t="shared" si="257"/>
        <v>VILLA PARK</v>
      </c>
      <c r="C509" s="71">
        <f t="shared" si="230"/>
        <v>0.625</v>
      </c>
      <c r="D509" s="72">
        <f t="shared" si="231"/>
        <v>8</v>
      </c>
      <c r="E509" s="99">
        <f t="shared" si="232"/>
        <v>2018</v>
      </c>
      <c r="F509" s="99">
        <f t="shared" si="233"/>
        <v>2014</v>
      </c>
      <c r="G509" s="99" t="str">
        <f t="shared" si="234"/>
        <v>2021</v>
      </c>
      <c r="H509" s="2" t="str">
        <f t="shared" si="235"/>
        <v>10/15/2013</v>
      </c>
      <c r="I509" s="2" t="str">
        <f t="shared" si="236"/>
        <v>10/15/2021</v>
      </c>
      <c r="J509" s="2" t="s">
        <v>3</v>
      </c>
      <c r="K509" s="123" t="s">
        <v>1084</v>
      </c>
      <c r="L509" s="100">
        <f>VLOOKUP(K509,'5th Cycle APR Raw Data-Final'!$A$3:$P$1977,6,FALSE)</f>
        <v>3</v>
      </c>
      <c r="M509" s="100">
        <f>IF(AN509&lt;1,SUMIFS('5th Cycle APR Raw Data-Final'!G$3:G$1977,'5th Cycle APR Raw Data-Final'!$A$3:$A$1977,'SB35 Determination Data'!$K509,'5th Cycle APR Raw Data-Final'!$T$3:$T$1977,"&gt;="&amp;'SB35 Determination Data'!$F509,'5th Cycle APR Raw Data-Final'!$T$3:$T$1977,"&lt;"&amp;E509),SUMIFS('5th Cycle APR Raw Data-Final'!G$3:G$1977,'5th Cycle APR Raw Data-Final'!$A$3:$A$1977,'SB35 Determination Data'!$K509,'5th Cycle APR Raw Data-Final'!$T$3:$T$1977,"&gt;="&amp;'SB35 Determination Data'!$F509,'5th Cycle APR Raw Data-Final'!$T$3:$T$1977,"&lt;="&amp;G509))</f>
        <v>0</v>
      </c>
      <c r="N509" s="100">
        <f>IF(AN509&lt;1,SUMIFS('5th Cycle APR Raw Data-Final'!H$3:H$1977,'5th Cycle APR Raw Data-Final'!$A$3:$A$1977,'SB35 Determination Data'!$K509,'5th Cycle APR Raw Data-Final'!$T$3:$T$1977,"&gt;="&amp;'SB35 Determination Data'!$F509,'5th Cycle APR Raw Data-Final'!$T$3:$T$1977,"&lt;"&amp;E509),SUMIFS('5th Cycle APR Raw Data-Final'!H$3:H$1977,'5th Cycle APR Raw Data-Final'!$A$3:$A$1977,'SB35 Determination Data'!$K509,'5th Cycle APR Raw Data-Final'!$T$3:$T$1977,"&gt;="&amp;'SB35 Determination Data'!$F509,'5th Cycle APR Raw Data-Final'!$T$3:$T$1977,"&lt;="&amp;G509))</f>
        <v>0</v>
      </c>
      <c r="O509" s="100">
        <f>IF(AN509&lt;1,SUMIFS('5th Cycle APR Raw Data-Final'!I$3:I$1977,'5th Cycle APR Raw Data-Final'!$A$3:$A$1977,'SB35 Determination Data'!$K509,'5th Cycle APR Raw Data-Final'!$T$3:$T$1977,"&gt;="&amp;'SB35 Determination Data'!$F509,'5th Cycle APR Raw Data-Final'!$T$3:$T$1977,"&lt;"&amp;E509),SUMIFS('5th Cycle APR Raw Data-Final'!I$3:I$1977,'5th Cycle APR Raw Data-Final'!$A$3:$A$1977,'SB35 Determination Data'!$K509,'5th Cycle APR Raw Data-Final'!$T$3:$T$1977,"&gt;="&amp;'SB35 Determination Data'!$F509,'5th Cycle APR Raw Data-Final'!$T$3:$T$1977,"&lt;="&amp;G509))</f>
        <v>0</v>
      </c>
      <c r="P509" s="100">
        <f t="shared" si="237"/>
        <v>3</v>
      </c>
      <c r="Q509" s="112">
        <f t="shared" si="238"/>
        <v>0</v>
      </c>
      <c r="R509" s="101">
        <f t="shared" si="239"/>
        <v>2</v>
      </c>
      <c r="S509" s="101">
        <f t="shared" si="240"/>
        <v>0</v>
      </c>
      <c r="T509" s="100">
        <f>VLOOKUP(K509,'5th Cycle APR Raw Data-Final'!$A$3:$P$1977,10,FALSE)</f>
        <v>2</v>
      </c>
      <c r="U509" s="100">
        <f>IF(AN509&lt;1,SUMIFS('5th Cycle APR Raw Data-Final'!K$3:K$1977,'5th Cycle APR Raw Data-Final'!$A$3:$A$1977,'SB35 Determination Data'!$K509,'5th Cycle APR Raw Data-Final'!$T$3:$T$1977,"&gt;="&amp;'SB35 Determination Data'!$F509,'5th Cycle APR Raw Data-Final'!$T$3:$T$1977,"&lt;"&amp;E509),SUMIFS('5th Cycle APR Raw Data-Final'!K$3:K$1977,'5th Cycle APR Raw Data-Final'!$A$3:$A$1977,'SB35 Determination Data'!$K509,'5th Cycle APR Raw Data-Final'!$T$3:$T$1977,"&gt;="&amp;'SB35 Determination Data'!$F509,'5th Cycle APR Raw Data-Final'!$T$3:$T$1977,"&lt;="&amp;G509))</f>
        <v>0</v>
      </c>
      <c r="V509" s="100">
        <f>IF(AN509&lt;1,SUMIFS('5th Cycle APR Raw Data-Final'!L$3:L$1977,'5th Cycle APR Raw Data-Final'!$A$3:$A$1977,'SB35 Determination Data'!$K509,'5th Cycle APR Raw Data-Final'!$T$3:$T$1977,"&gt;="&amp;'SB35 Determination Data'!$F509,'5th Cycle APR Raw Data-Final'!$T$3:$T$1977,"&lt;"&amp;E509),SUMIFS('5th Cycle APR Raw Data-Final'!L$3:L$1977,'5th Cycle APR Raw Data-Final'!$A$3:$A$1977,'SB35 Determination Data'!$K509,'5th Cycle APR Raw Data-Final'!$T$3:$T$1977,"&gt;="&amp;'SB35 Determination Data'!$F509,'5th Cycle APR Raw Data-Final'!$T$3:$T$1977,"&lt;="&amp;G509))</f>
        <v>0</v>
      </c>
      <c r="W509" s="100">
        <f>IF(AN509&lt;1,SUMIFS('5th Cycle APR Raw Data-Final'!M$3:M$1977,'5th Cycle APR Raw Data-Final'!$A$3:$A$1977,'SB35 Determination Data'!$K509,'5th Cycle APR Raw Data-Final'!$T$3:$T$1977,"&gt;="&amp;'SB35 Determination Data'!$F509,'5th Cycle APR Raw Data-Final'!$T$3:$T$1977,"&lt;"&amp;E509),SUMIFS('5th Cycle APR Raw Data-Final'!M$3:M$1977,'5th Cycle APR Raw Data-Final'!$A$3:$A$1977,'SB35 Determination Data'!$K509,'5th Cycle APR Raw Data-Final'!$T$3:$T$1977,"&gt;="&amp;'SB35 Determination Data'!$F509,'5th Cycle APR Raw Data-Final'!$T$3:$T$1977,"&lt;="&amp;G509))</f>
        <v>0</v>
      </c>
      <c r="X509" s="100">
        <f t="shared" si="241"/>
        <v>2</v>
      </c>
      <c r="Y509" s="100">
        <f t="shared" si="242"/>
        <v>0</v>
      </c>
      <c r="Z509" s="100">
        <f t="shared" si="243"/>
        <v>2</v>
      </c>
      <c r="AA509" s="112">
        <f t="shared" si="244"/>
        <v>0</v>
      </c>
      <c r="AB509" s="112">
        <f t="shared" si="245"/>
        <v>0</v>
      </c>
      <c r="AC509" s="100">
        <f>VLOOKUP(K509,'5th Cycle APR Raw Data-Final'!$A$3:$P$1977,14,FALSE)</f>
        <v>3</v>
      </c>
      <c r="AD509" s="100">
        <f>IF(AN509&lt;1,SUMIFS('5th Cycle APR Raw Data-Final'!$O$3:$O$1977,'5th Cycle APR Raw Data-Final'!$A$3:$A$1977,'SB35 Determination Data'!$K509,'5th Cycle APR Raw Data-Final'!$T$3:$T$1977,"&gt;="&amp;'SB35 Determination Data'!$F509,'5th Cycle APR Raw Data-Final'!$T$3:$T$1977,"&lt;"&amp;E509),SUMIFS('5th Cycle APR Raw Data-Final'!$O$3:$O$1977,'5th Cycle APR Raw Data-Final'!$A$3:$A$1977,'SB35 Determination Data'!$K509,'5th Cycle APR Raw Data-Final'!$T$3:$T$1977,"&gt;="&amp;'SB35 Determination Data'!$F509,'5th Cycle APR Raw Data-Final'!$T$3:$T$1977,"&lt;="&amp;G509))</f>
        <v>0</v>
      </c>
      <c r="AE509" s="100">
        <f t="shared" si="246"/>
        <v>3</v>
      </c>
      <c r="AF509" s="112">
        <f t="shared" si="247"/>
        <v>0</v>
      </c>
      <c r="AG509" s="100">
        <f>VLOOKUP(K509,'5th Cycle APR Raw Data-Final'!$A$3:$P$1977,16,FALSE)</f>
        <v>6</v>
      </c>
      <c r="AH509" s="100">
        <f>IF(AN509&lt;1,SUMIFS('5th Cycle APR Raw Data-Final'!$Q$3:$Q$1977,'5th Cycle APR Raw Data-Final'!$A$3:$A$1977,'SB35 Determination Data'!$K509,'5th Cycle APR Raw Data-Final'!$T$3:$T$1977,"&gt;="&amp;'SB35 Determination Data'!$F509,'5th Cycle APR Raw Data-Final'!$T$3:$T$1977,"&lt;"&amp;E509),SUMIFS('5th Cycle APR Raw Data-Final'!$Q$3:$Q$1977,'5th Cycle APR Raw Data-Final'!$A$3:$A$1977,'SB35 Determination Data'!$K509,'5th Cycle APR Raw Data-Final'!$T$3:$T$1977,"&gt;="&amp;'SB35 Determination Data'!$F509,'5th Cycle APR Raw Data-Final'!$T$3:$T$1977,"&lt;="&amp;G509))</f>
        <v>1</v>
      </c>
      <c r="AI509" s="100">
        <f t="shared" si="248"/>
        <v>5</v>
      </c>
      <c r="AJ509" s="112">
        <f t="shared" si="249"/>
        <v>0.16666666666666666</v>
      </c>
      <c r="AK509" s="100">
        <f>VLOOKUP(K509,'5th Cycle APR Raw Data-Final'!$A$3:$R$1977,18,FALSE)</f>
        <v>14</v>
      </c>
      <c r="AL509" s="100">
        <f>IF(AN509&lt;1,SUMIFS('5th Cycle APR Raw Data-Final'!$S$3:$S$1977,'5th Cycle APR Raw Data-Final'!$A$3:$A$1977,'SB35 Determination Data'!$K509,'5th Cycle APR Raw Data-Final'!$T$3:$T$1977,"&gt;="&amp;'SB35 Determination Data'!$F509,'5th Cycle APR Raw Data-Final'!$T$3:$T$1977,"&lt;"&amp;E509),SUMIFS('5th Cycle APR Raw Data-Final'!$S$3:$S$1977,'5th Cycle APR Raw Data-Final'!$A$3:$A$1977,'SB35 Determination Data'!$K509,'5th Cycle APR Raw Data-Final'!$T$3:$T$1977,"&gt;="&amp;'SB35 Determination Data'!$F509,'5th Cycle APR Raw Data-Final'!$T$3:$T$1977,"&lt;="&amp;G509))</f>
        <v>1</v>
      </c>
      <c r="AM509" s="100">
        <f t="shared" si="250"/>
        <v>13</v>
      </c>
      <c r="AN509" s="114">
        <f t="shared" si="251"/>
        <v>0.5</v>
      </c>
      <c r="AO509" s="2" t="str">
        <f t="shared" si="252"/>
        <v>YES</v>
      </c>
      <c r="AP509" s="2" t="str">
        <f t="shared" si="253"/>
        <v>NO</v>
      </c>
      <c r="AQ509" s="2" t="str">
        <f t="shared" si="254"/>
        <v>NO</v>
      </c>
      <c r="AR509" s="124" t="str">
        <f>VLOOKUP(K509,'2018Submitted'!$A$2:$C$540,3,FALSE)</f>
        <v>Successful</v>
      </c>
      <c r="AS509" s="2" t="str">
        <f t="shared" si="255"/>
        <v>NO</v>
      </c>
      <c r="AT509" s="2" t="str">
        <f t="shared" si="256"/>
        <v>NO</v>
      </c>
    </row>
    <row r="510" spans="1:46" x14ac:dyDescent="0.2">
      <c r="A510" s="2" t="s">
        <v>105</v>
      </c>
      <c r="B510" s="2" t="str">
        <f t="shared" si="257"/>
        <v>VISALIA</v>
      </c>
      <c r="C510" s="71">
        <f t="shared" si="230"/>
        <v>0.375</v>
      </c>
      <c r="D510" s="72">
        <f t="shared" si="231"/>
        <v>8</v>
      </c>
      <c r="E510" s="99">
        <f t="shared" si="232"/>
        <v>2020</v>
      </c>
      <c r="F510" s="99">
        <f t="shared" si="233"/>
        <v>2016</v>
      </c>
      <c r="G510" s="99" t="str">
        <f t="shared" si="234"/>
        <v>2023</v>
      </c>
      <c r="H510" s="2" t="str">
        <f t="shared" si="235"/>
        <v>12/31/2015</v>
      </c>
      <c r="I510" s="2" t="str">
        <f t="shared" si="236"/>
        <v>12/31/2023</v>
      </c>
      <c r="J510" s="2" t="s">
        <v>26</v>
      </c>
      <c r="K510" s="123" t="s">
        <v>315</v>
      </c>
      <c r="L510" s="100">
        <f>VLOOKUP(K510,'5th Cycle APR Raw Data-Final'!$A$3:$P$1977,6,FALSE)</f>
        <v>2616</v>
      </c>
      <c r="M510" s="100">
        <f>IF(AN510&lt;1,SUMIFS('5th Cycle APR Raw Data-Final'!G$3:G$1977,'5th Cycle APR Raw Data-Final'!$A$3:$A$1977,'SB35 Determination Data'!$K510,'5th Cycle APR Raw Data-Final'!$T$3:$T$1977,"&gt;="&amp;'SB35 Determination Data'!$F510,'5th Cycle APR Raw Data-Final'!$T$3:$T$1977,"&lt;"&amp;E510),SUMIFS('5th Cycle APR Raw Data-Final'!G$3:G$1977,'5th Cycle APR Raw Data-Final'!$A$3:$A$1977,'SB35 Determination Data'!$K510,'5th Cycle APR Raw Data-Final'!$T$3:$T$1977,"&gt;="&amp;'SB35 Determination Data'!$F510,'5th Cycle APR Raw Data-Final'!$T$3:$T$1977,"&lt;="&amp;G510))</f>
        <v>89</v>
      </c>
      <c r="N510" s="100">
        <f>IF(AN510&lt;1,SUMIFS('5th Cycle APR Raw Data-Final'!H$3:H$1977,'5th Cycle APR Raw Data-Final'!$A$3:$A$1977,'SB35 Determination Data'!$K510,'5th Cycle APR Raw Data-Final'!$T$3:$T$1977,"&gt;="&amp;'SB35 Determination Data'!$F510,'5th Cycle APR Raw Data-Final'!$T$3:$T$1977,"&lt;"&amp;E510),SUMIFS('5th Cycle APR Raw Data-Final'!H$3:H$1977,'5th Cycle APR Raw Data-Final'!$A$3:$A$1977,'SB35 Determination Data'!$K510,'5th Cycle APR Raw Data-Final'!$T$3:$T$1977,"&gt;="&amp;'SB35 Determination Data'!$F510,'5th Cycle APR Raw Data-Final'!$T$3:$T$1977,"&lt;="&amp;G510))</f>
        <v>47</v>
      </c>
      <c r="O510" s="100">
        <f>IF(AN510&lt;1,SUMIFS('5th Cycle APR Raw Data-Final'!I$3:I$1977,'5th Cycle APR Raw Data-Final'!$A$3:$A$1977,'SB35 Determination Data'!$K510,'5th Cycle APR Raw Data-Final'!$T$3:$T$1977,"&gt;="&amp;'SB35 Determination Data'!$F510,'5th Cycle APR Raw Data-Final'!$T$3:$T$1977,"&lt;"&amp;E510),SUMIFS('5th Cycle APR Raw Data-Final'!I$3:I$1977,'5th Cycle APR Raw Data-Final'!$A$3:$A$1977,'SB35 Determination Data'!$K510,'5th Cycle APR Raw Data-Final'!$T$3:$T$1977,"&gt;="&amp;'SB35 Determination Data'!$F510,'5th Cycle APR Raw Data-Final'!$T$3:$T$1977,"&lt;="&amp;G510))</f>
        <v>42</v>
      </c>
      <c r="P510" s="100">
        <f t="shared" si="237"/>
        <v>2527</v>
      </c>
      <c r="Q510" s="112">
        <f t="shared" si="238"/>
        <v>3.4021406727828746E-2</v>
      </c>
      <c r="R510" s="101">
        <f t="shared" si="239"/>
        <v>981</v>
      </c>
      <c r="S510" s="101">
        <f t="shared" si="240"/>
        <v>0</v>
      </c>
      <c r="T510" s="100">
        <f>VLOOKUP(K510,'5th Cycle APR Raw Data-Final'!$A$3:$P$1977,10,FALSE)</f>
        <v>1931</v>
      </c>
      <c r="U510" s="100">
        <f>IF(AN510&lt;1,SUMIFS('5th Cycle APR Raw Data-Final'!K$3:K$1977,'5th Cycle APR Raw Data-Final'!$A$3:$A$1977,'SB35 Determination Data'!$K510,'5th Cycle APR Raw Data-Final'!$T$3:$T$1977,"&gt;="&amp;'SB35 Determination Data'!$F510,'5th Cycle APR Raw Data-Final'!$T$3:$T$1977,"&lt;"&amp;E510),SUMIFS('5th Cycle APR Raw Data-Final'!K$3:K$1977,'5th Cycle APR Raw Data-Final'!$A$3:$A$1977,'SB35 Determination Data'!$K510,'5th Cycle APR Raw Data-Final'!$T$3:$T$1977,"&gt;="&amp;'SB35 Determination Data'!$F510,'5th Cycle APR Raw Data-Final'!$T$3:$T$1977,"&lt;="&amp;G510))</f>
        <v>382</v>
      </c>
      <c r="V510" s="100">
        <f>IF(AN510&lt;1,SUMIFS('5th Cycle APR Raw Data-Final'!L$3:L$1977,'5th Cycle APR Raw Data-Final'!$A$3:$A$1977,'SB35 Determination Data'!$K510,'5th Cycle APR Raw Data-Final'!$T$3:$T$1977,"&gt;="&amp;'SB35 Determination Data'!$F510,'5th Cycle APR Raw Data-Final'!$T$3:$T$1977,"&lt;"&amp;E510),SUMIFS('5th Cycle APR Raw Data-Final'!L$3:L$1977,'5th Cycle APR Raw Data-Final'!$A$3:$A$1977,'SB35 Determination Data'!$K510,'5th Cycle APR Raw Data-Final'!$T$3:$T$1977,"&gt;="&amp;'SB35 Determination Data'!$F510,'5th Cycle APR Raw Data-Final'!$T$3:$T$1977,"&lt;="&amp;G510))</f>
        <v>178</v>
      </c>
      <c r="W510" s="100">
        <f>IF(AN510&lt;1,SUMIFS('5th Cycle APR Raw Data-Final'!M$3:M$1977,'5th Cycle APR Raw Data-Final'!$A$3:$A$1977,'SB35 Determination Data'!$K510,'5th Cycle APR Raw Data-Final'!$T$3:$T$1977,"&gt;="&amp;'SB35 Determination Data'!$F510,'5th Cycle APR Raw Data-Final'!$T$3:$T$1977,"&lt;"&amp;E510),SUMIFS('5th Cycle APR Raw Data-Final'!M$3:M$1977,'5th Cycle APR Raw Data-Final'!$A$3:$A$1977,'SB35 Determination Data'!$K510,'5th Cycle APR Raw Data-Final'!$T$3:$T$1977,"&gt;="&amp;'SB35 Determination Data'!$F510,'5th Cycle APR Raw Data-Final'!$T$3:$T$1977,"&lt;="&amp;G510))</f>
        <v>204</v>
      </c>
      <c r="X510" s="100">
        <f t="shared" si="241"/>
        <v>1549</v>
      </c>
      <c r="Y510" s="100">
        <f t="shared" si="242"/>
        <v>382</v>
      </c>
      <c r="Z510" s="100">
        <f t="shared" si="243"/>
        <v>1549</v>
      </c>
      <c r="AA510" s="112">
        <f t="shared" si="244"/>
        <v>0.19782496116002071</v>
      </c>
      <c r="AB510" s="112">
        <f t="shared" si="245"/>
        <v>0.19782496116002071</v>
      </c>
      <c r="AC510" s="100">
        <f>VLOOKUP(K510,'5th Cycle APR Raw Data-Final'!$A$3:$P$1977,14,FALSE)</f>
        <v>1802</v>
      </c>
      <c r="AD510" s="100">
        <f>IF(AN510&lt;1,SUMIFS('5th Cycle APR Raw Data-Final'!$O$3:$O$1977,'5th Cycle APR Raw Data-Final'!$A$3:$A$1977,'SB35 Determination Data'!$K510,'5th Cycle APR Raw Data-Final'!$T$3:$T$1977,"&gt;="&amp;'SB35 Determination Data'!$F510,'5th Cycle APR Raw Data-Final'!$T$3:$T$1977,"&lt;"&amp;E510),SUMIFS('5th Cycle APR Raw Data-Final'!$O$3:$O$1977,'5th Cycle APR Raw Data-Final'!$A$3:$A$1977,'SB35 Determination Data'!$K510,'5th Cycle APR Raw Data-Final'!$T$3:$T$1977,"&gt;="&amp;'SB35 Determination Data'!$F510,'5th Cycle APR Raw Data-Final'!$T$3:$T$1977,"&lt;="&amp;G510))</f>
        <v>542</v>
      </c>
      <c r="AE510" s="100">
        <f t="shared" si="246"/>
        <v>1260</v>
      </c>
      <c r="AF510" s="112">
        <f t="shared" si="247"/>
        <v>0.30077691453940064</v>
      </c>
      <c r="AG510" s="100">
        <f>VLOOKUP(K510,'5th Cycle APR Raw Data-Final'!$A$3:$P$1977,16,FALSE)</f>
        <v>3672</v>
      </c>
      <c r="AH510" s="100">
        <f>IF(AN510&lt;1,SUMIFS('5th Cycle APR Raw Data-Final'!$Q$3:$Q$1977,'5th Cycle APR Raw Data-Final'!$A$3:$A$1977,'SB35 Determination Data'!$K510,'5th Cycle APR Raw Data-Final'!$T$3:$T$1977,"&gt;="&amp;'SB35 Determination Data'!$F510,'5th Cycle APR Raw Data-Final'!$T$3:$T$1977,"&lt;"&amp;E510),SUMIFS('5th Cycle APR Raw Data-Final'!$Q$3:$Q$1977,'5th Cycle APR Raw Data-Final'!$A$3:$A$1977,'SB35 Determination Data'!$K510,'5th Cycle APR Raw Data-Final'!$T$3:$T$1977,"&gt;="&amp;'SB35 Determination Data'!$F510,'5th Cycle APR Raw Data-Final'!$T$3:$T$1977,"&lt;="&amp;G510))</f>
        <v>1407</v>
      </c>
      <c r="AI510" s="100">
        <f t="shared" si="248"/>
        <v>2265</v>
      </c>
      <c r="AJ510" s="112">
        <f t="shared" si="249"/>
        <v>0.3831699346405229</v>
      </c>
      <c r="AK510" s="100">
        <f>VLOOKUP(K510,'5th Cycle APR Raw Data-Final'!$A$3:$R$1977,18,FALSE)</f>
        <v>10021</v>
      </c>
      <c r="AL510" s="100">
        <f>IF(AN510&lt;1,SUMIFS('5th Cycle APR Raw Data-Final'!$S$3:$S$1977,'5th Cycle APR Raw Data-Final'!$A$3:$A$1977,'SB35 Determination Data'!$K510,'5th Cycle APR Raw Data-Final'!$T$3:$T$1977,"&gt;="&amp;'SB35 Determination Data'!$F510,'5th Cycle APR Raw Data-Final'!$T$3:$T$1977,"&lt;"&amp;E510),SUMIFS('5th Cycle APR Raw Data-Final'!$S$3:$S$1977,'5th Cycle APR Raw Data-Final'!$A$3:$A$1977,'SB35 Determination Data'!$K510,'5th Cycle APR Raw Data-Final'!$T$3:$T$1977,"&gt;="&amp;'SB35 Determination Data'!$F510,'5th Cycle APR Raw Data-Final'!$T$3:$T$1977,"&lt;="&amp;G510))</f>
        <v>2420</v>
      </c>
      <c r="AM510" s="100">
        <f t="shared" si="250"/>
        <v>7601</v>
      </c>
      <c r="AN510" s="114">
        <f t="shared" si="251"/>
        <v>0.375</v>
      </c>
      <c r="AO510" s="2" t="str">
        <f t="shared" si="252"/>
        <v>NO</v>
      </c>
      <c r="AP510" s="2" t="str">
        <f t="shared" si="253"/>
        <v>YES</v>
      </c>
      <c r="AQ510" s="2" t="str">
        <f t="shared" si="254"/>
        <v>NO</v>
      </c>
      <c r="AR510" s="124" t="str">
        <f>VLOOKUP(K510,'2018Submitted'!$A$2:$C$540,3,FALSE)</f>
        <v>Successful</v>
      </c>
      <c r="AS510" s="2" t="str">
        <f t="shared" si="255"/>
        <v>NO</v>
      </c>
      <c r="AT510" s="2" t="str">
        <f t="shared" si="256"/>
        <v>YES</v>
      </c>
    </row>
    <row r="511" spans="1:46" x14ac:dyDescent="0.2">
      <c r="A511" s="2" t="s">
        <v>66</v>
      </c>
      <c r="B511" s="2" t="str">
        <f t="shared" si="257"/>
        <v>VISTA</v>
      </c>
      <c r="C511" s="71">
        <f t="shared" si="230"/>
        <v>0.75</v>
      </c>
      <c r="D511" s="72">
        <f t="shared" si="231"/>
        <v>8</v>
      </c>
      <c r="E511" s="99">
        <f t="shared" si="232"/>
        <v>2017</v>
      </c>
      <c r="F511" s="99">
        <f t="shared" si="233"/>
        <v>2013</v>
      </c>
      <c r="G511" s="99">
        <f t="shared" si="234"/>
        <v>2020</v>
      </c>
      <c r="H511" s="2" t="str">
        <f t="shared" si="235"/>
        <v>04/30/2013</v>
      </c>
      <c r="I511" s="2" t="str">
        <f t="shared" si="236"/>
        <v>04/30/2021</v>
      </c>
      <c r="J511" s="2" t="s">
        <v>67</v>
      </c>
      <c r="K511" s="123" t="s">
        <v>316</v>
      </c>
      <c r="L511" s="100">
        <f>VLOOKUP(K511,'5th Cycle APR Raw Data-Final'!$A$3:$P$1977,6,FALSE)</f>
        <v>343</v>
      </c>
      <c r="M511" s="100">
        <f>IF(AN511&lt;1,SUMIFS('5th Cycle APR Raw Data-Final'!G$3:G$1977,'5th Cycle APR Raw Data-Final'!$A$3:$A$1977,'SB35 Determination Data'!$K511,'5th Cycle APR Raw Data-Final'!$T$3:$T$1977,"&gt;="&amp;'SB35 Determination Data'!$F511,'5th Cycle APR Raw Data-Final'!$T$3:$T$1977,"&lt;"&amp;E511),SUMIFS('5th Cycle APR Raw Data-Final'!G$3:G$1977,'5th Cycle APR Raw Data-Final'!$A$3:$A$1977,'SB35 Determination Data'!$K511,'5th Cycle APR Raw Data-Final'!$T$3:$T$1977,"&gt;="&amp;'SB35 Determination Data'!$F511,'5th Cycle APR Raw Data-Final'!$T$3:$T$1977,"&lt;="&amp;G511))</f>
        <v>96</v>
      </c>
      <c r="N511" s="100">
        <f>IF(AN511&lt;1,SUMIFS('5th Cycle APR Raw Data-Final'!H$3:H$1977,'5th Cycle APR Raw Data-Final'!$A$3:$A$1977,'SB35 Determination Data'!$K511,'5th Cycle APR Raw Data-Final'!$T$3:$T$1977,"&gt;="&amp;'SB35 Determination Data'!$F511,'5th Cycle APR Raw Data-Final'!$T$3:$T$1977,"&lt;"&amp;E511),SUMIFS('5th Cycle APR Raw Data-Final'!H$3:H$1977,'5th Cycle APR Raw Data-Final'!$A$3:$A$1977,'SB35 Determination Data'!$K511,'5th Cycle APR Raw Data-Final'!$T$3:$T$1977,"&gt;="&amp;'SB35 Determination Data'!$F511,'5th Cycle APR Raw Data-Final'!$T$3:$T$1977,"&lt;="&amp;G511))</f>
        <v>96</v>
      </c>
      <c r="O511" s="100">
        <f>IF(AN511&lt;1,SUMIFS('5th Cycle APR Raw Data-Final'!I$3:I$1977,'5th Cycle APR Raw Data-Final'!$A$3:$A$1977,'SB35 Determination Data'!$K511,'5th Cycle APR Raw Data-Final'!$T$3:$T$1977,"&gt;="&amp;'SB35 Determination Data'!$F511,'5th Cycle APR Raw Data-Final'!$T$3:$T$1977,"&lt;"&amp;E511),SUMIFS('5th Cycle APR Raw Data-Final'!I$3:I$1977,'5th Cycle APR Raw Data-Final'!$A$3:$A$1977,'SB35 Determination Data'!$K511,'5th Cycle APR Raw Data-Final'!$T$3:$T$1977,"&gt;="&amp;'SB35 Determination Data'!$F511,'5th Cycle APR Raw Data-Final'!$T$3:$T$1977,"&lt;="&amp;G511))</f>
        <v>0</v>
      </c>
      <c r="P511" s="100">
        <f t="shared" si="237"/>
        <v>247</v>
      </c>
      <c r="Q511" s="112">
        <f t="shared" si="238"/>
        <v>0.27988338192419826</v>
      </c>
      <c r="R511" s="101">
        <f t="shared" si="239"/>
        <v>172</v>
      </c>
      <c r="S511" s="101">
        <f t="shared" si="240"/>
        <v>0</v>
      </c>
      <c r="T511" s="100">
        <f>VLOOKUP(K511,'5th Cycle APR Raw Data-Final'!$A$3:$P$1977,10,FALSE)</f>
        <v>260</v>
      </c>
      <c r="U511" s="100">
        <f>IF(AN511&lt;1,SUMIFS('5th Cycle APR Raw Data-Final'!K$3:K$1977,'5th Cycle APR Raw Data-Final'!$A$3:$A$1977,'SB35 Determination Data'!$K511,'5th Cycle APR Raw Data-Final'!$T$3:$T$1977,"&gt;="&amp;'SB35 Determination Data'!$F511,'5th Cycle APR Raw Data-Final'!$T$3:$T$1977,"&lt;"&amp;E511),SUMIFS('5th Cycle APR Raw Data-Final'!K$3:K$1977,'5th Cycle APR Raw Data-Final'!$A$3:$A$1977,'SB35 Determination Data'!$K511,'5th Cycle APR Raw Data-Final'!$T$3:$T$1977,"&gt;="&amp;'SB35 Determination Data'!$F511,'5th Cycle APR Raw Data-Final'!$T$3:$T$1977,"&lt;="&amp;G511))</f>
        <v>54</v>
      </c>
      <c r="V511" s="100">
        <f>IF(AN511&lt;1,SUMIFS('5th Cycle APR Raw Data-Final'!L$3:L$1977,'5th Cycle APR Raw Data-Final'!$A$3:$A$1977,'SB35 Determination Data'!$K511,'5th Cycle APR Raw Data-Final'!$T$3:$T$1977,"&gt;="&amp;'SB35 Determination Data'!$F511,'5th Cycle APR Raw Data-Final'!$T$3:$T$1977,"&lt;"&amp;E511),SUMIFS('5th Cycle APR Raw Data-Final'!L$3:L$1977,'5th Cycle APR Raw Data-Final'!$A$3:$A$1977,'SB35 Determination Data'!$K511,'5th Cycle APR Raw Data-Final'!$T$3:$T$1977,"&gt;="&amp;'SB35 Determination Data'!$F511,'5th Cycle APR Raw Data-Final'!$T$3:$T$1977,"&lt;="&amp;G511))</f>
        <v>54</v>
      </c>
      <c r="W511" s="100">
        <f>IF(AN511&lt;1,SUMIFS('5th Cycle APR Raw Data-Final'!M$3:M$1977,'5th Cycle APR Raw Data-Final'!$A$3:$A$1977,'SB35 Determination Data'!$K511,'5th Cycle APR Raw Data-Final'!$T$3:$T$1977,"&gt;="&amp;'SB35 Determination Data'!$F511,'5th Cycle APR Raw Data-Final'!$T$3:$T$1977,"&lt;"&amp;E511),SUMIFS('5th Cycle APR Raw Data-Final'!M$3:M$1977,'5th Cycle APR Raw Data-Final'!$A$3:$A$1977,'SB35 Determination Data'!$K511,'5th Cycle APR Raw Data-Final'!$T$3:$T$1977,"&gt;="&amp;'SB35 Determination Data'!$F511,'5th Cycle APR Raw Data-Final'!$T$3:$T$1977,"&lt;="&amp;G511))</f>
        <v>0</v>
      </c>
      <c r="X511" s="100">
        <f t="shared" si="241"/>
        <v>206</v>
      </c>
      <c r="Y511" s="100">
        <f t="shared" si="242"/>
        <v>54</v>
      </c>
      <c r="Z511" s="100">
        <f t="shared" si="243"/>
        <v>206</v>
      </c>
      <c r="AA511" s="112">
        <f t="shared" si="244"/>
        <v>0.2076923076923077</v>
      </c>
      <c r="AB511" s="112">
        <f t="shared" si="245"/>
        <v>0.2076923076923077</v>
      </c>
      <c r="AC511" s="100">
        <f>VLOOKUP(K511,'5th Cycle APR Raw Data-Final'!$A$3:$P$1977,14,FALSE)</f>
        <v>241</v>
      </c>
      <c r="AD511" s="100">
        <f>IF(AN511&lt;1,SUMIFS('5th Cycle APR Raw Data-Final'!$O$3:$O$1977,'5th Cycle APR Raw Data-Final'!$A$3:$A$1977,'SB35 Determination Data'!$K511,'5th Cycle APR Raw Data-Final'!$T$3:$T$1977,"&gt;="&amp;'SB35 Determination Data'!$F511,'5th Cycle APR Raw Data-Final'!$T$3:$T$1977,"&lt;"&amp;E511),SUMIFS('5th Cycle APR Raw Data-Final'!$O$3:$O$1977,'5th Cycle APR Raw Data-Final'!$A$3:$A$1977,'SB35 Determination Data'!$K511,'5th Cycle APR Raw Data-Final'!$T$3:$T$1977,"&gt;="&amp;'SB35 Determination Data'!$F511,'5th Cycle APR Raw Data-Final'!$T$3:$T$1977,"&lt;="&amp;G511))</f>
        <v>1</v>
      </c>
      <c r="AE511" s="100">
        <f t="shared" si="246"/>
        <v>240</v>
      </c>
      <c r="AF511" s="112">
        <f t="shared" si="247"/>
        <v>4.1493775933609959E-3</v>
      </c>
      <c r="AG511" s="100">
        <f>VLOOKUP(K511,'5th Cycle APR Raw Data-Final'!$A$3:$P$1977,16,FALSE)</f>
        <v>530</v>
      </c>
      <c r="AH511" s="100">
        <f>IF(AN511&lt;1,SUMIFS('5th Cycle APR Raw Data-Final'!$Q$3:$Q$1977,'5th Cycle APR Raw Data-Final'!$A$3:$A$1977,'SB35 Determination Data'!$K511,'5th Cycle APR Raw Data-Final'!$T$3:$T$1977,"&gt;="&amp;'SB35 Determination Data'!$F511,'5th Cycle APR Raw Data-Final'!$T$3:$T$1977,"&lt;"&amp;E511),SUMIFS('5th Cycle APR Raw Data-Final'!$Q$3:$Q$1977,'5th Cycle APR Raw Data-Final'!$A$3:$A$1977,'SB35 Determination Data'!$K511,'5th Cycle APR Raw Data-Final'!$T$3:$T$1977,"&gt;="&amp;'SB35 Determination Data'!$F511,'5th Cycle APR Raw Data-Final'!$T$3:$T$1977,"&lt;="&amp;G511))</f>
        <v>1393</v>
      </c>
      <c r="AI511" s="100">
        <f t="shared" si="248"/>
        <v>0</v>
      </c>
      <c r="AJ511" s="112">
        <f t="shared" si="249"/>
        <v>2.6283018867924528</v>
      </c>
      <c r="AK511" s="100">
        <f>VLOOKUP(K511,'5th Cycle APR Raw Data-Final'!$A$3:$R$1977,18,FALSE)</f>
        <v>1374</v>
      </c>
      <c r="AL511" s="100">
        <f>IF(AN511&lt;1,SUMIFS('5th Cycle APR Raw Data-Final'!$S$3:$S$1977,'5th Cycle APR Raw Data-Final'!$A$3:$A$1977,'SB35 Determination Data'!$K511,'5th Cycle APR Raw Data-Final'!$T$3:$T$1977,"&gt;="&amp;'SB35 Determination Data'!$F511,'5th Cycle APR Raw Data-Final'!$T$3:$T$1977,"&lt;"&amp;E511),SUMIFS('5th Cycle APR Raw Data-Final'!$S$3:$S$1977,'5th Cycle APR Raw Data-Final'!$A$3:$A$1977,'SB35 Determination Data'!$K511,'5th Cycle APR Raw Data-Final'!$T$3:$T$1977,"&gt;="&amp;'SB35 Determination Data'!$F511,'5th Cycle APR Raw Data-Final'!$T$3:$T$1977,"&lt;="&amp;G511))</f>
        <v>1544</v>
      </c>
      <c r="AM511" s="100">
        <f t="shared" si="250"/>
        <v>693</v>
      </c>
      <c r="AN511" s="114">
        <f t="shared" si="251"/>
        <v>0.5</v>
      </c>
      <c r="AO511" s="2" t="str">
        <f t="shared" si="252"/>
        <v>NO</v>
      </c>
      <c r="AP511" s="2" t="str">
        <f t="shared" si="253"/>
        <v>YES</v>
      </c>
      <c r="AQ511" s="2" t="str">
        <f t="shared" si="254"/>
        <v>NO</v>
      </c>
      <c r="AR511" s="124" t="str">
        <f>VLOOKUP(K511,'2018Submitted'!$A$2:$C$540,3,FALSE)</f>
        <v>Successful</v>
      </c>
      <c r="AS511" s="2" t="str">
        <f t="shared" si="255"/>
        <v>NO</v>
      </c>
      <c r="AT511" s="2" t="str">
        <f t="shared" si="256"/>
        <v>YES</v>
      </c>
    </row>
    <row r="512" spans="1:46" x14ac:dyDescent="0.2">
      <c r="A512" s="2" t="s">
        <v>5</v>
      </c>
      <c r="B512" s="2" t="str">
        <f t="shared" si="257"/>
        <v>WALNUT</v>
      </c>
      <c r="C512" s="71">
        <f t="shared" si="230"/>
        <v>0.625</v>
      </c>
      <c r="D512" s="72">
        <f t="shared" si="231"/>
        <v>8</v>
      </c>
      <c r="E512" s="99">
        <f t="shared" si="232"/>
        <v>2018</v>
      </c>
      <c r="F512" s="99">
        <f t="shared" si="233"/>
        <v>2014</v>
      </c>
      <c r="G512" s="99" t="str">
        <f t="shared" si="234"/>
        <v>2021</v>
      </c>
      <c r="H512" s="2" t="str">
        <f t="shared" si="235"/>
        <v>10/15/2013</v>
      </c>
      <c r="I512" s="2" t="str">
        <f t="shared" si="236"/>
        <v>10/15/2021</v>
      </c>
      <c r="J512" s="2" t="s">
        <v>3</v>
      </c>
      <c r="K512" s="123" t="s">
        <v>317</v>
      </c>
      <c r="L512" s="100">
        <f>VLOOKUP(K512,'5th Cycle APR Raw Data-Final'!$A$3:$P$1977,6,FALSE)</f>
        <v>246</v>
      </c>
      <c r="M512" s="100">
        <f>IF(AN512&lt;1,SUMIFS('5th Cycle APR Raw Data-Final'!G$3:G$1977,'5th Cycle APR Raw Data-Final'!$A$3:$A$1977,'SB35 Determination Data'!$K512,'5th Cycle APR Raw Data-Final'!$T$3:$T$1977,"&gt;="&amp;'SB35 Determination Data'!$F512,'5th Cycle APR Raw Data-Final'!$T$3:$T$1977,"&lt;"&amp;E512),SUMIFS('5th Cycle APR Raw Data-Final'!G$3:G$1977,'5th Cycle APR Raw Data-Final'!$A$3:$A$1977,'SB35 Determination Data'!$K512,'5th Cycle APR Raw Data-Final'!$T$3:$T$1977,"&gt;="&amp;'SB35 Determination Data'!$F512,'5th Cycle APR Raw Data-Final'!$T$3:$T$1977,"&lt;="&amp;G512))</f>
        <v>0</v>
      </c>
      <c r="N512" s="100">
        <f>IF(AN512&lt;1,SUMIFS('5th Cycle APR Raw Data-Final'!H$3:H$1977,'5th Cycle APR Raw Data-Final'!$A$3:$A$1977,'SB35 Determination Data'!$K512,'5th Cycle APR Raw Data-Final'!$T$3:$T$1977,"&gt;="&amp;'SB35 Determination Data'!$F512,'5th Cycle APR Raw Data-Final'!$T$3:$T$1977,"&lt;"&amp;E512),SUMIFS('5th Cycle APR Raw Data-Final'!H$3:H$1977,'5th Cycle APR Raw Data-Final'!$A$3:$A$1977,'SB35 Determination Data'!$K512,'5th Cycle APR Raw Data-Final'!$T$3:$T$1977,"&gt;="&amp;'SB35 Determination Data'!$F512,'5th Cycle APR Raw Data-Final'!$T$3:$T$1977,"&lt;="&amp;G512))</f>
        <v>0</v>
      </c>
      <c r="O512" s="100">
        <f>IF(AN512&lt;1,SUMIFS('5th Cycle APR Raw Data-Final'!I$3:I$1977,'5th Cycle APR Raw Data-Final'!$A$3:$A$1977,'SB35 Determination Data'!$K512,'5th Cycle APR Raw Data-Final'!$T$3:$T$1977,"&gt;="&amp;'SB35 Determination Data'!$F512,'5th Cycle APR Raw Data-Final'!$T$3:$T$1977,"&lt;"&amp;E512),SUMIFS('5th Cycle APR Raw Data-Final'!I$3:I$1977,'5th Cycle APR Raw Data-Final'!$A$3:$A$1977,'SB35 Determination Data'!$K512,'5th Cycle APR Raw Data-Final'!$T$3:$T$1977,"&gt;="&amp;'SB35 Determination Data'!$F512,'5th Cycle APR Raw Data-Final'!$T$3:$T$1977,"&lt;="&amp;G512))</f>
        <v>0</v>
      </c>
      <c r="P512" s="100">
        <f t="shared" si="237"/>
        <v>246</v>
      </c>
      <c r="Q512" s="112">
        <f t="shared" si="238"/>
        <v>0</v>
      </c>
      <c r="R512" s="101">
        <f t="shared" si="239"/>
        <v>123</v>
      </c>
      <c r="S512" s="101">
        <f t="shared" si="240"/>
        <v>0</v>
      </c>
      <c r="T512" s="100">
        <f>VLOOKUP(K512,'5th Cycle APR Raw Data-Final'!$A$3:$P$1977,10,FALSE)</f>
        <v>144</v>
      </c>
      <c r="U512" s="100">
        <f>IF(AN512&lt;1,SUMIFS('5th Cycle APR Raw Data-Final'!K$3:K$1977,'5th Cycle APR Raw Data-Final'!$A$3:$A$1977,'SB35 Determination Data'!$K512,'5th Cycle APR Raw Data-Final'!$T$3:$T$1977,"&gt;="&amp;'SB35 Determination Data'!$F512,'5th Cycle APR Raw Data-Final'!$T$3:$T$1977,"&lt;"&amp;E512),SUMIFS('5th Cycle APR Raw Data-Final'!K$3:K$1977,'5th Cycle APR Raw Data-Final'!$A$3:$A$1977,'SB35 Determination Data'!$K512,'5th Cycle APR Raw Data-Final'!$T$3:$T$1977,"&gt;="&amp;'SB35 Determination Data'!$F512,'5th Cycle APR Raw Data-Final'!$T$3:$T$1977,"&lt;="&amp;G512))</f>
        <v>0</v>
      </c>
      <c r="V512" s="100">
        <f>IF(AN512&lt;1,SUMIFS('5th Cycle APR Raw Data-Final'!L$3:L$1977,'5th Cycle APR Raw Data-Final'!$A$3:$A$1977,'SB35 Determination Data'!$K512,'5th Cycle APR Raw Data-Final'!$T$3:$T$1977,"&gt;="&amp;'SB35 Determination Data'!$F512,'5th Cycle APR Raw Data-Final'!$T$3:$T$1977,"&lt;"&amp;E512),SUMIFS('5th Cycle APR Raw Data-Final'!L$3:L$1977,'5th Cycle APR Raw Data-Final'!$A$3:$A$1977,'SB35 Determination Data'!$K512,'5th Cycle APR Raw Data-Final'!$T$3:$T$1977,"&gt;="&amp;'SB35 Determination Data'!$F512,'5th Cycle APR Raw Data-Final'!$T$3:$T$1977,"&lt;="&amp;G512))</f>
        <v>0</v>
      </c>
      <c r="W512" s="100">
        <f>IF(AN512&lt;1,SUMIFS('5th Cycle APR Raw Data-Final'!M$3:M$1977,'5th Cycle APR Raw Data-Final'!$A$3:$A$1977,'SB35 Determination Data'!$K512,'5th Cycle APR Raw Data-Final'!$T$3:$T$1977,"&gt;="&amp;'SB35 Determination Data'!$F512,'5th Cycle APR Raw Data-Final'!$T$3:$T$1977,"&lt;"&amp;E512),SUMIFS('5th Cycle APR Raw Data-Final'!M$3:M$1977,'5th Cycle APR Raw Data-Final'!$A$3:$A$1977,'SB35 Determination Data'!$K512,'5th Cycle APR Raw Data-Final'!$T$3:$T$1977,"&gt;="&amp;'SB35 Determination Data'!$F512,'5th Cycle APR Raw Data-Final'!$T$3:$T$1977,"&lt;="&amp;G512))</f>
        <v>0</v>
      </c>
      <c r="X512" s="100">
        <f t="shared" si="241"/>
        <v>144</v>
      </c>
      <c r="Y512" s="100">
        <f t="shared" si="242"/>
        <v>0</v>
      </c>
      <c r="Z512" s="100">
        <f t="shared" si="243"/>
        <v>144</v>
      </c>
      <c r="AA512" s="112">
        <f t="shared" si="244"/>
        <v>0</v>
      </c>
      <c r="AB512" s="112">
        <f t="shared" si="245"/>
        <v>0</v>
      </c>
      <c r="AC512" s="100">
        <f>VLOOKUP(K512,'5th Cycle APR Raw Data-Final'!$A$3:$P$1977,14,FALSE)</f>
        <v>155</v>
      </c>
      <c r="AD512" s="100">
        <f>IF(AN512&lt;1,SUMIFS('5th Cycle APR Raw Data-Final'!$O$3:$O$1977,'5th Cycle APR Raw Data-Final'!$A$3:$A$1977,'SB35 Determination Data'!$K512,'5th Cycle APR Raw Data-Final'!$T$3:$T$1977,"&gt;="&amp;'SB35 Determination Data'!$F512,'5th Cycle APR Raw Data-Final'!$T$3:$T$1977,"&lt;"&amp;E512),SUMIFS('5th Cycle APR Raw Data-Final'!$O$3:$O$1977,'5th Cycle APR Raw Data-Final'!$A$3:$A$1977,'SB35 Determination Data'!$K512,'5th Cycle APR Raw Data-Final'!$T$3:$T$1977,"&gt;="&amp;'SB35 Determination Data'!$F512,'5th Cycle APR Raw Data-Final'!$T$3:$T$1977,"&lt;="&amp;G512))</f>
        <v>1</v>
      </c>
      <c r="AE512" s="100">
        <f t="shared" si="246"/>
        <v>154</v>
      </c>
      <c r="AF512" s="112">
        <f t="shared" si="247"/>
        <v>6.4516129032258064E-3</v>
      </c>
      <c r="AG512" s="100">
        <f>VLOOKUP(K512,'5th Cycle APR Raw Data-Final'!$A$3:$P$1977,16,FALSE)</f>
        <v>363</v>
      </c>
      <c r="AH512" s="100">
        <f>IF(AN512&lt;1,SUMIFS('5th Cycle APR Raw Data-Final'!$Q$3:$Q$1977,'5th Cycle APR Raw Data-Final'!$A$3:$A$1977,'SB35 Determination Data'!$K512,'5th Cycle APR Raw Data-Final'!$T$3:$T$1977,"&gt;="&amp;'SB35 Determination Data'!$F512,'5th Cycle APR Raw Data-Final'!$T$3:$T$1977,"&lt;"&amp;E512),SUMIFS('5th Cycle APR Raw Data-Final'!$Q$3:$Q$1977,'5th Cycle APR Raw Data-Final'!$A$3:$A$1977,'SB35 Determination Data'!$K512,'5th Cycle APR Raw Data-Final'!$T$3:$T$1977,"&gt;="&amp;'SB35 Determination Data'!$F512,'5th Cycle APR Raw Data-Final'!$T$3:$T$1977,"&lt;="&amp;G512))</f>
        <v>424</v>
      </c>
      <c r="AI512" s="100">
        <f t="shared" si="248"/>
        <v>0</v>
      </c>
      <c r="AJ512" s="112">
        <f t="shared" si="249"/>
        <v>1.1680440771349863</v>
      </c>
      <c r="AK512" s="100">
        <f>VLOOKUP(K512,'5th Cycle APR Raw Data-Final'!$A$3:$R$1977,18,FALSE)</f>
        <v>908</v>
      </c>
      <c r="AL512" s="100">
        <f>IF(AN512&lt;1,SUMIFS('5th Cycle APR Raw Data-Final'!$S$3:$S$1977,'5th Cycle APR Raw Data-Final'!$A$3:$A$1977,'SB35 Determination Data'!$K512,'5th Cycle APR Raw Data-Final'!$T$3:$T$1977,"&gt;="&amp;'SB35 Determination Data'!$F512,'5th Cycle APR Raw Data-Final'!$T$3:$T$1977,"&lt;"&amp;E512),SUMIFS('5th Cycle APR Raw Data-Final'!$S$3:$S$1977,'5th Cycle APR Raw Data-Final'!$A$3:$A$1977,'SB35 Determination Data'!$K512,'5th Cycle APR Raw Data-Final'!$T$3:$T$1977,"&gt;="&amp;'SB35 Determination Data'!$F512,'5th Cycle APR Raw Data-Final'!$T$3:$T$1977,"&lt;="&amp;G512))</f>
        <v>425</v>
      </c>
      <c r="AM512" s="100">
        <f t="shared" si="250"/>
        <v>544</v>
      </c>
      <c r="AN512" s="114">
        <f t="shared" si="251"/>
        <v>0.5</v>
      </c>
      <c r="AO512" s="2" t="str">
        <f t="shared" si="252"/>
        <v>NO</v>
      </c>
      <c r="AP512" s="2" t="str">
        <f t="shared" si="253"/>
        <v>YES</v>
      </c>
      <c r="AQ512" s="2" t="str">
        <f t="shared" si="254"/>
        <v>NO</v>
      </c>
      <c r="AR512" s="124" t="str">
        <f>VLOOKUP(K512,'2018Submitted'!$A$2:$C$540,3,FALSE)</f>
        <v>Successful</v>
      </c>
      <c r="AS512" s="2" t="str">
        <f t="shared" si="255"/>
        <v>NO</v>
      </c>
      <c r="AT512" s="2" t="str">
        <f t="shared" si="256"/>
        <v>YES</v>
      </c>
    </row>
    <row r="513" spans="1:46" x14ac:dyDescent="0.2">
      <c r="A513" s="2" t="s">
        <v>21</v>
      </c>
      <c r="B513" s="2" t="str">
        <f t="shared" si="257"/>
        <v>WALNUT CREEK</v>
      </c>
      <c r="C513" s="71">
        <f t="shared" si="230"/>
        <v>0.5</v>
      </c>
      <c r="D513" s="72">
        <f t="shared" si="231"/>
        <v>8</v>
      </c>
      <c r="E513" s="99">
        <f t="shared" si="232"/>
        <v>2019</v>
      </c>
      <c r="F513" s="99">
        <f t="shared" si="233"/>
        <v>2015</v>
      </c>
      <c r="G513" s="99">
        <f t="shared" si="234"/>
        <v>2022</v>
      </c>
      <c r="H513" s="2" t="str">
        <f t="shared" si="235"/>
        <v>01/31/2015</v>
      </c>
      <c r="I513" s="2" t="str">
        <f t="shared" si="236"/>
        <v>01/31/2023</v>
      </c>
      <c r="J513" s="2" t="s">
        <v>8</v>
      </c>
      <c r="K513" s="123" t="s">
        <v>968</v>
      </c>
      <c r="L513" s="100">
        <f>VLOOKUP(K513,'5th Cycle APR Raw Data-Final'!$A$3:$P$1977,6,FALSE)</f>
        <v>604</v>
      </c>
      <c r="M513" s="100">
        <f>IF(AN513&lt;1,SUMIFS('5th Cycle APR Raw Data-Final'!G$3:G$1977,'5th Cycle APR Raw Data-Final'!$A$3:$A$1977,'SB35 Determination Data'!$K513,'5th Cycle APR Raw Data-Final'!$T$3:$T$1977,"&gt;="&amp;'SB35 Determination Data'!$F513,'5th Cycle APR Raw Data-Final'!$T$3:$T$1977,"&lt;"&amp;E513),SUMIFS('5th Cycle APR Raw Data-Final'!G$3:G$1977,'5th Cycle APR Raw Data-Final'!$A$3:$A$1977,'SB35 Determination Data'!$K513,'5th Cycle APR Raw Data-Final'!$T$3:$T$1977,"&gt;="&amp;'SB35 Determination Data'!$F513,'5th Cycle APR Raw Data-Final'!$T$3:$T$1977,"&lt;="&amp;G513))</f>
        <v>42</v>
      </c>
      <c r="N513" s="100">
        <f>IF(AN513&lt;1,SUMIFS('5th Cycle APR Raw Data-Final'!H$3:H$1977,'5th Cycle APR Raw Data-Final'!$A$3:$A$1977,'SB35 Determination Data'!$K513,'5th Cycle APR Raw Data-Final'!$T$3:$T$1977,"&gt;="&amp;'SB35 Determination Data'!$F513,'5th Cycle APR Raw Data-Final'!$T$3:$T$1977,"&lt;"&amp;E513),SUMIFS('5th Cycle APR Raw Data-Final'!H$3:H$1977,'5th Cycle APR Raw Data-Final'!$A$3:$A$1977,'SB35 Determination Data'!$K513,'5th Cycle APR Raw Data-Final'!$T$3:$T$1977,"&gt;="&amp;'SB35 Determination Data'!$F513,'5th Cycle APR Raw Data-Final'!$T$3:$T$1977,"&lt;="&amp;G513))</f>
        <v>42</v>
      </c>
      <c r="O513" s="100">
        <f>IF(AN513&lt;1,SUMIFS('5th Cycle APR Raw Data-Final'!I$3:I$1977,'5th Cycle APR Raw Data-Final'!$A$3:$A$1977,'SB35 Determination Data'!$K513,'5th Cycle APR Raw Data-Final'!$T$3:$T$1977,"&gt;="&amp;'SB35 Determination Data'!$F513,'5th Cycle APR Raw Data-Final'!$T$3:$T$1977,"&lt;"&amp;E513),SUMIFS('5th Cycle APR Raw Data-Final'!I$3:I$1977,'5th Cycle APR Raw Data-Final'!$A$3:$A$1977,'SB35 Determination Data'!$K513,'5th Cycle APR Raw Data-Final'!$T$3:$T$1977,"&gt;="&amp;'SB35 Determination Data'!$F513,'5th Cycle APR Raw Data-Final'!$T$3:$T$1977,"&lt;="&amp;G513))</f>
        <v>0</v>
      </c>
      <c r="P513" s="100">
        <f t="shared" si="237"/>
        <v>562</v>
      </c>
      <c r="Q513" s="112">
        <f t="shared" si="238"/>
        <v>6.9536423841059597E-2</v>
      </c>
      <c r="R513" s="101">
        <f t="shared" si="239"/>
        <v>302</v>
      </c>
      <c r="S513" s="101">
        <f t="shared" si="240"/>
        <v>0</v>
      </c>
      <c r="T513" s="100">
        <f>VLOOKUP(K513,'5th Cycle APR Raw Data-Final'!$A$3:$P$1977,10,FALSE)</f>
        <v>355</v>
      </c>
      <c r="U513" s="100">
        <f>IF(AN513&lt;1,SUMIFS('5th Cycle APR Raw Data-Final'!K$3:K$1977,'5th Cycle APR Raw Data-Final'!$A$3:$A$1977,'SB35 Determination Data'!$K513,'5th Cycle APR Raw Data-Final'!$T$3:$T$1977,"&gt;="&amp;'SB35 Determination Data'!$F513,'5th Cycle APR Raw Data-Final'!$T$3:$T$1977,"&lt;"&amp;E513),SUMIFS('5th Cycle APR Raw Data-Final'!K$3:K$1977,'5th Cycle APR Raw Data-Final'!$A$3:$A$1977,'SB35 Determination Data'!$K513,'5th Cycle APR Raw Data-Final'!$T$3:$T$1977,"&gt;="&amp;'SB35 Determination Data'!$F513,'5th Cycle APR Raw Data-Final'!$T$3:$T$1977,"&lt;="&amp;G513))</f>
        <v>16</v>
      </c>
      <c r="V513" s="100">
        <f>IF(AN513&lt;1,SUMIFS('5th Cycle APR Raw Data-Final'!L$3:L$1977,'5th Cycle APR Raw Data-Final'!$A$3:$A$1977,'SB35 Determination Data'!$K513,'5th Cycle APR Raw Data-Final'!$T$3:$T$1977,"&gt;="&amp;'SB35 Determination Data'!$F513,'5th Cycle APR Raw Data-Final'!$T$3:$T$1977,"&lt;"&amp;E513),SUMIFS('5th Cycle APR Raw Data-Final'!L$3:L$1977,'5th Cycle APR Raw Data-Final'!$A$3:$A$1977,'SB35 Determination Data'!$K513,'5th Cycle APR Raw Data-Final'!$T$3:$T$1977,"&gt;="&amp;'SB35 Determination Data'!$F513,'5th Cycle APR Raw Data-Final'!$T$3:$T$1977,"&lt;="&amp;G513))</f>
        <v>16</v>
      </c>
      <c r="W513" s="100">
        <f>IF(AN513&lt;1,SUMIFS('5th Cycle APR Raw Data-Final'!M$3:M$1977,'5th Cycle APR Raw Data-Final'!$A$3:$A$1977,'SB35 Determination Data'!$K513,'5th Cycle APR Raw Data-Final'!$T$3:$T$1977,"&gt;="&amp;'SB35 Determination Data'!$F513,'5th Cycle APR Raw Data-Final'!$T$3:$T$1977,"&lt;"&amp;E513),SUMIFS('5th Cycle APR Raw Data-Final'!M$3:M$1977,'5th Cycle APR Raw Data-Final'!$A$3:$A$1977,'SB35 Determination Data'!$K513,'5th Cycle APR Raw Data-Final'!$T$3:$T$1977,"&gt;="&amp;'SB35 Determination Data'!$F513,'5th Cycle APR Raw Data-Final'!$T$3:$T$1977,"&lt;="&amp;G513))</f>
        <v>0</v>
      </c>
      <c r="X513" s="100">
        <f t="shared" si="241"/>
        <v>339</v>
      </c>
      <c r="Y513" s="100">
        <f t="shared" si="242"/>
        <v>16</v>
      </c>
      <c r="Z513" s="100">
        <f t="shared" si="243"/>
        <v>339</v>
      </c>
      <c r="AA513" s="112">
        <f t="shared" si="244"/>
        <v>4.507042253521127E-2</v>
      </c>
      <c r="AB513" s="112">
        <f t="shared" si="245"/>
        <v>4.507042253521127E-2</v>
      </c>
      <c r="AC513" s="100">
        <f>VLOOKUP(K513,'5th Cycle APR Raw Data-Final'!$A$3:$P$1977,14,FALSE)</f>
        <v>381</v>
      </c>
      <c r="AD513" s="100">
        <f>IF(AN513&lt;1,SUMIFS('5th Cycle APR Raw Data-Final'!$O$3:$O$1977,'5th Cycle APR Raw Data-Final'!$A$3:$A$1977,'SB35 Determination Data'!$K513,'5th Cycle APR Raw Data-Final'!$T$3:$T$1977,"&gt;="&amp;'SB35 Determination Data'!$F513,'5th Cycle APR Raw Data-Final'!$T$3:$T$1977,"&lt;"&amp;E513),SUMIFS('5th Cycle APR Raw Data-Final'!$O$3:$O$1977,'5th Cycle APR Raw Data-Final'!$A$3:$A$1977,'SB35 Determination Data'!$K513,'5th Cycle APR Raw Data-Final'!$T$3:$T$1977,"&gt;="&amp;'SB35 Determination Data'!$F513,'5th Cycle APR Raw Data-Final'!$T$3:$T$1977,"&lt;="&amp;G513))</f>
        <v>18</v>
      </c>
      <c r="AE513" s="100">
        <f t="shared" si="246"/>
        <v>363</v>
      </c>
      <c r="AF513" s="112">
        <f t="shared" si="247"/>
        <v>4.7244094488188976E-2</v>
      </c>
      <c r="AG513" s="100">
        <f>VLOOKUP(K513,'5th Cycle APR Raw Data-Final'!$A$3:$P$1977,16,FALSE)</f>
        <v>895</v>
      </c>
      <c r="AH513" s="100">
        <f>IF(AN513&lt;1,SUMIFS('5th Cycle APR Raw Data-Final'!$Q$3:$Q$1977,'5th Cycle APR Raw Data-Final'!$A$3:$A$1977,'SB35 Determination Data'!$K513,'5th Cycle APR Raw Data-Final'!$T$3:$T$1977,"&gt;="&amp;'SB35 Determination Data'!$F513,'5th Cycle APR Raw Data-Final'!$T$3:$T$1977,"&lt;"&amp;E513),SUMIFS('5th Cycle APR Raw Data-Final'!$Q$3:$Q$1977,'5th Cycle APR Raw Data-Final'!$A$3:$A$1977,'SB35 Determination Data'!$K513,'5th Cycle APR Raw Data-Final'!$T$3:$T$1977,"&gt;="&amp;'SB35 Determination Data'!$F513,'5th Cycle APR Raw Data-Final'!$T$3:$T$1977,"&lt;="&amp;G513))</f>
        <v>511</v>
      </c>
      <c r="AI513" s="100">
        <f t="shared" si="248"/>
        <v>384</v>
      </c>
      <c r="AJ513" s="112">
        <f t="shared" si="249"/>
        <v>0.57094972067039107</v>
      </c>
      <c r="AK513" s="100">
        <f>VLOOKUP(K513,'5th Cycle APR Raw Data-Final'!$A$3:$R$1977,18,FALSE)</f>
        <v>2235</v>
      </c>
      <c r="AL513" s="100">
        <f>IF(AN513&lt;1,SUMIFS('5th Cycle APR Raw Data-Final'!$S$3:$S$1977,'5th Cycle APR Raw Data-Final'!$A$3:$A$1977,'SB35 Determination Data'!$K513,'5th Cycle APR Raw Data-Final'!$T$3:$T$1977,"&gt;="&amp;'SB35 Determination Data'!$F513,'5th Cycle APR Raw Data-Final'!$T$3:$T$1977,"&lt;"&amp;E513),SUMIFS('5th Cycle APR Raw Data-Final'!$S$3:$S$1977,'5th Cycle APR Raw Data-Final'!$A$3:$A$1977,'SB35 Determination Data'!$K513,'5th Cycle APR Raw Data-Final'!$T$3:$T$1977,"&gt;="&amp;'SB35 Determination Data'!$F513,'5th Cycle APR Raw Data-Final'!$T$3:$T$1977,"&lt;="&amp;G513))</f>
        <v>587</v>
      </c>
      <c r="AM513" s="100">
        <f t="shared" si="250"/>
        <v>1648</v>
      </c>
      <c r="AN513" s="114">
        <f t="shared" si="251"/>
        <v>0.5</v>
      </c>
      <c r="AO513" s="2" t="str">
        <f t="shared" si="252"/>
        <v>NO</v>
      </c>
      <c r="AP513" s="2" t="str">
        <f t="shared" si="253"/>
        <v>YES</v>
      </c>
      <c r="AQ513" s="2" t="str">
        <f t="shared" si="254"/>
        <v>NO</v>
      </c>
      <c r="AR513" s="124" t="str">
        <f>VLOOKUP(K513,'2018Submitted'!$A$2:$C$540,3,FALSE)</f>
        <v>Received - Not successful</v>
      </c>
      <c r="AS513" s="2" t="str">
        <f t="shared" si="255"/>
        <v>NO</v>
      </c>
      <c r="AT513" s="2" t="str">
        <f t="shared" si="256"/>
        <v>YES</v>
      </c>
    </row>
    <row r="514" spans="1:46" x14ac:dyDescent="0.2">
      <c r="A514" s="2" t="s">
        <v>25</v>
      </c>
      <c r="B514" s="2" t="str">
        <f t="shared" si="257"/>
        <v>WASCO</v>
      </c>
      <c r="C514" s="71">
        <f t="shared" si="230"/>
        <v>0.375</v>
      </c>
      <c r="D514" s="72">
        <f t="shared" si="231"/>
        <v>8</v>
      </c>
      <c r="E514" s="99">
        <f t="shared" si="232"/>
        <v>2020</v>
      </c>
      <c r="F514" s="99">
        <f t="shared" si="233"/>
        <v>2016</v>
      </c>
      <c r="G514" s="99" t="str">
        <f t="shared" si="234"/>
        <v>2023</v>
      </c>
      <c r="H514" s="2" t="str">
        <f t="shared" si="235"/>
        <v>12/31/2015</v>
      </c>
      <c r="I514" s="2" t="str">
        <f t="shared" si="236"/>
        <v>12/31/2023</v>
      </c>
      <c r="J514" s="2" t="s">
        <v>26</v>
      </c>
      <c r="K514" s="123" t="s">
        <v>1000</v>
      </c>
      <c r="L514" s="100">
        <f>VLOOKUP(K514,'5th Cycle APR Raw Data-Final'!$A$3:$P$1977,6,FALSE)</f>
        <v>350</v>
      </c>
      <c r="M514" s="100">
        <f>IF(AN514&lt;1,SUMIFS('5th Cycle APR Raw Data-Final'!G$3:G$1977,'5th Cycle APR Raw Data-Final'!$A$3:$A$1977,'SB35 Determination Data'!$K514,'5th Cycle APR Raw Data-Final'!$T$3:$T$1977,"&gt;="&amp;'SB35 Determination Data'!$F514,'5th Cycle APR Raw Data-Final'!$T$3:$T$1977,"&lt;"&amp;E514),SUMIFS('5th Cycle APR Raw Data-Final'!G$3:G$1977,'5th Cycle APR Raw Data-Final'!$A$3:$A$1977,'SB35 Determination Data'!$K514,'5th Cycle APR Raw Data-Final'!$T$3:$T$1977,"&gt;="&amp;'SB35 Determination Data'!$F514,'5th Cycle APR Raw Data-Final'!$T$3:$T$1977,"&lt;="&amp;G514))</f>
        <v>0</v>
      </c>
      <c r="N514" s="100">
        <f>IF(AN514&lt;1,SUMIFS('5th Cycle APR Raw Data-Final'!H$3:H$1977,'5th Cycle APR Raw Data-Final'!$A$3:$A$1977,'SB35 Determination Data'!$K514,'5th Cycle APR Raw Data-Final'!$T$3:$T$1977,"&gt;="&amp;'SB35 Determination Data'!$F514,'5th Cycle APR Raw Data-Final'!$T$3:$T$1977,"&lt;"&amp;E514),SUMIFS('5th Cycle APR Raw Data-Final'!H$3:H$1977,'5th Cycle APR Raw Data-Final'!$A$3:$A$1977,'SB35 Determination Data'!$K514,'5th Cycle APR Raw Data-Final'!$T$3:$T$1977,"&gt;="&amp;'SB35 Determination Data'!$F514,'5th Cycle APR Raw Data-Final'!$T$3:$T$1977,"&lt;="&amp;G514))</f>
        <v>0</v>
      </c>
      <c r="O514" s="100">
        <f>IF(AN514&lt;1,SUMIFS('5th Cycle APR Raw Data-Final'!I$3:I$1977,'5th Cycle APR Raw Data-Final'!$A$3:$A$1977,'SB35 Determination Data'!$K514,'5th Cycle APR Raw Data-Final'!$T$3:$T$1977,"&gt;="&amp;'SB35 Determination Data'!$F514,'5th Cycle APR Raw Data-Final'!$T$3:$T$1977,"&lt;"&amp;E514),SUMIFS('5th Cycle APR Raw Data-Final'!I$3:I$1977,'5th Cycle APR Raw Data-Final'!$A$3:$A$1977,'SB35 Determination Data'!$K514,'5th Cycle APR Raw Data-Final'!$T$3:$T$1977,"&gt;="&amp;'SB35 Determination Data'!$F514,'5th Cycle APR Raw Data-Final'!$T$3:$T$1977,"&lt;="&amp;G514))</f>
        <v>0</v>
      </c>
      <c r="P514" s="100">
        <f t="shared" si="237"/>
        <v>350</v>
      </c>
      <c r="Q514" s="112">
        <f t="shared" si="238"/>
        <v>0</v>
      </c>
      <c r="R514" s="101">
        <f t="shared" si="239"/>
        <v>131</v>
      </c>
      <c r="S514" s="101">
        <f t="shared" si="240"/>
        <v>0</v>
      </c>
      <c r="T514" s="100">
        <f>VLOOKUP(K514,'5th Cycle APR Raw Data-Final'!$A$3:$P$1977,10,FALSE)</f>
        <v>275</v>
      </c>
      <c r="U514" s="100">
        <f>IF(AN514&lt;1,SUMIFS('5th Cycle APR Raw Data-Final'!K$3:K$1977,'5th Cycle APR Raw Data-Final'!$A$3:$A$1977,'SB35 Determination Data'!$K514,'5th Cycle APR Raw Data-Final'!$T$3:$T$1977,"&gt;="&amp;'SB35 Determination Data'!$F514,'5th Cycle APR Raw Data-Final'!$T$3:$T$1977,"&lt;"&amp;E514),SUMIFS('5th Cycle APR Raw Data-Final'!K$3:K$1977,'5th Cycle APR Raw Data-Final'!$A$3:$A$1977,'SB35 Determination Data'!$K514,'5th Cycle APR Raw Data-Final'!$T$3:$T$1977,"&gt;="&amp;'SB35 Determination Data'!$F514,'5th Cycle APR Raw Data-Final'!$T$3:$T$1977,"&lt;="&amp;G514))</f>
        <v>61</v>
      </c>
      <c r="V514" s="100">
        <f>IF(AN514&lt;1,SUMIFS('5th Cycle APR Raw Data-Final'!L$3:L$1977,'5th Cycle APR Raw Data-Final'!$A$3:$A$1977,'SB35 Determination Data'!$K514,'5th Cycle APR Raw Data-Final'!$T$3:$T$1977,"&gt;="&amp;'SB35 Determination Data'!$F514,'5th Cycle APR Raw Data-Final'!$T$3:$T$1977,"&lt;"&amp;E514),SUMIFS('5th Cycle APR Raw Data-Final'!L$3:L$1977,'5th Cycle APR Raw Data-Final'!$A$3:$A$1977,'SB35 Determination Data'!$K514,'5th Cycle APR Raw Data-Final'!$T$3:$T$1977,"&gt;="&amp;'SB35 Determination Data'!$F514,'5th Cycle APR Raw Data-Final'!$T$3:$T$1977,"&lt;="&amp;G514))</f>
        <v>0</v>
      </c>
      <c r="W514" s="100">
        <f>IF(AN514&lt;1,SUMIFS('5th Cycle APR Raw Data-Final'!M$3:M$1977,'5th Cycle APR Raw Data-Final'!$A$3:$A$1977,'SB35 Determination Data'!$K514,'5th Cycle APR Raw Data-Final'!$T$3:$T$1977,"&gt;="&amp;'SB35 Determination Data'!$F514,'5th Cycle APR Raw Data-Final'!$T$3:$T$1977,"&lt;"&amp;E514),SUMIFS('5th Cycle APR Raw Data-Final'!M$3:M$1977,'5th Cycle APR Raw Data-Final'!$A$3:$A$1977,'SB35 Determination Data'!$K514,'5th Cycle APR Raw Data-Final'!$T$3:$T$1977,"&gt;="&amp;'SB35 Determination Data'!$F514,'5th Cycle APR Raw Data-Final'!$T$3:$T$1977,"&lt;="&amp;G514))</f>
        <v>61</v>
      </c>
      <c r="X514" s="100">
        <f t="shared" si="241"/>
        <v>214</v>
      </c>
      <c r="Y514" s="100">
        <f t="shared" si="242"/>
        <v>61</v>
      </c>
      <c r="Z514" s="100">
        <f t="shared" si="243"/>
        <v>214</v>
      </c>
      <c r="AA514" s="112">
        <f t="shared" si="244"/>
        <v>0.22181818181818183</v>
      </c>
      <c r="AB514" s="112">
        <f t="shared" si="245"/>
        <v>0.22181818181818183</v>
      </c>
      <c r="AC514" s="100">
        <f>VLOOKUP(K514,'5th Cycle APR Raw Data-Final'!$A$3:$P$1977,14,FALSE)</f>
        <v>280</v>
      </c>
      <c r="AD514" s="100">
        <f>IF(AN514&lt;1,SUMIFS('5th Cycle APR Raw Data-Final'!$O$3:$O$1977,'5th Cycle APR Raw Data-Final'!$A$3:$A$1977,'SB35 Determination Data'!$K514,'5th Cycle APR Raw Data-Final'!$T$3:$T$1977,"&gt;="&amp;'SB35 Determination Data'!$F514,'5th Cycle APR Raw Data-Final'!$T$3:$T$1977,"&lt;"&amp;E514),SUMIFS('5th Cycle APR Raw Data-Final'!$O$3:$O$1977,'5th Cycle APR Raw Data-Final'!$A$3:$A$1977,'SB35 Determination Data'!$K514,'5th Cycle APR Raw Data-Final'!$T$3:$T$1977,"&gt;="&amp;'SB35 Determination Data'!$F514,'5th Cycle APR Raw Data-Final'!$T$3:$T$1977,"&lt;="&amp;G514))</f>
        <v>4</v>
      </c>
      <c r="AE514" s="100">
        <f t="shared" si="246"/>
        <v>276</v>
      </c>
      <c r="AF514" s="112">
        <f t="shared" si="247"/>
        <v>1.4285714285714285E-2</v>
      </c>
      <c r="AG514" s="100">
        <f>VLOOKUP(K514,'5th Cycle APR Raw Data-Final'!$A$3:$P$1977,16,FALSE)</f>
        <v>521</v>
      </c>
      <c r="AH514" s="100">
        <f>IF(AN514&lt;1,SUMIFS('5th Cycle APR Raw Data-Final'!$Q$3:$Q$1977,'5th Cycle APR Raw Data-Final'!$A$3:$A$1977,'SB35 Determination Data'!$K514,'5th Cycle APR Raw Data-Final'!$T$3:$T$1977,"&gt;="&amp;'SB35 Determination Data'!$F514,'5th Cycle APR Raw Data-Final'!$T$3:$T$1977,"&lt;"&amp;E514),SUMIFS('5th Cycle APR Raw Data-Final'!$Q$3:$Q$1977,'5th Cycle APR Raw Data-Final'!$A$3:$A$1977,'SB35 Determination Data'!$K514,'5th Cycle APR Raw Data-Final'!$T$3:$T$1977,"&gt;="&amp;'SB35 Determination Data'!$F514,'5th Cycle APR Raw Data-Final'!$T$3:$T$1977,"&lt;="&amp;G514))</f>
        <v>300</v>
      </c>
      <c r="AI514" s="100">
        <f t="shared" si="248"/>
        <v>221</v>
      </c>
      <c r="AJ514" s="112">
        <f t="shared" si="249"/>
        <v>0.57581573896353166</v>
      </c>
      <c r="AK514" s="100">
        <f>VLOOKUP(K514,'5th Cycle APR Raw Data-Final'!$A$3:$R$1977,18,FALSE)</f>
        <v>1426</v>
      </c>
      <c r="AL514" s="100">
        <f>IF(AN514&lt;1,SUMIFS('5th Cycle APR Raw Data-Final'!$S$3:$S$1977,'5th Cycle APR Raw Data-Final'!$A$3:$A$1977,'SB35 Determination Data'!$K514,'5th Cycle APR Raw Data-Final'!$T$3:$T$1977,"&gt;="&amp;'SB35 Determination Data'!$F514,'5th Cycle APR Raw Data-Final'!$T$3:$T$1977,"&lt;"&amp;E514),SUMIFS('5th Cycle APR Raw Data-Final'!$S$3:$S$1977,'5th Cycle APR Raw Data-Final'!$A$3:$A$1977,'SB35 Determination Data'!$K514,'5th Cycle APR Raw Data-Final'!$T$3:$T$1977,"&gt;="&amp;'SB35 Determination Data'!$F514,'5th Cycle APR Raw Data-Final'!$T$3:$T$1977,"&lt;="&amp;G514))</f>
        <v>365</v>
      </c>
      <c r="AM514" s="100">
        <f t="shared" si="250"/>
        <v>1061</v>
      </c>
      <c r="AN514" s="114">
        <f t="shared" si="251"/>
        <v>0.375</v>
      </c>
      <c r="AO514" s="2" t="str">
        <f t="shared" si="252"/>
        <v>NO</v>
      </c>
      <c r="AP514" s="2" t="str">
        <f t="shared" si="253"/>
        <v>YES</v>
      </c>
      <c r="AQ514" s="2" t="str">
        <f t="shared" si="254"/>
        <v>NO</v>
      </c>
      <c r="AR514" s="124" t="str">
        <f>VLOOKUP(K514,'2018Submitted'!$A$2:$C$540,3,FALSE)</f>
        <v>Successful</v>
      </c>
      <c r="AS514" s="2" t="str">
        <f t="shared" si="255"/>
        <v>NO</v>
      </c>
      <c r="AT514" s="2" t="str">
        <f t="shared" si="256"/>
        <v>YES</v>
      </c>
    </row>
    <row r="515" spans="1:46" x14ac:dyDescent="0.2">
      <c r="A515" s="2" t="s">
        <v>72</v>
      </c>
      <c r="B515" s="2" t="str">
        <f t="shared" si="257"/>
        <v>WATERFORD</v>
      </c>
      <c r="C515" s="71">
        <f t="shared" si="230"/>
        <v>0.375</v>
      </c>
      <c r="D515" s="72">
        <f t="shared" si="231"/>
        <v>8</v>
      </c>
      <c r="E515" s="99">
        <f t="shared" si="232"/>
        <v>2020</v>
      </c>
      <c r="F515" s="99">
        <f t="shared" si="233"/>
        <v>2016</v>
      </c>
      <c r="G515" s="99" t="str">
        <f t="shared" si="234"/>
        <v>2023</v>
      </c>
      <c r="H515" s="2" t="str">
        <f t="shared" si="235"/>
        <v>12/31/2015</v>
      </c>
      <c r="I515" s="2" t="str">
        <f t="shared" si="236"/>
        <v>12/31/2023</v>
      </c>
      <c r="J515" s="2" t="s">
        <v>26</v>
      </c>
      <c r="K515" s="123" t="s">
        <v>1498</v>
      </c>
      <c r="L515" s="100">
        <f>VLOOKUP(K515,'5th Cycle APR Raw Data-Final'!$A$3:$P$1977,6,FALSE)</f>
        <v>131</v>
      </c>
      <c r="M515" s="100">
        <f>IF(AN515&lt;1,SUMIFS('5th Cycle APR Raw Data-Final'!G$3:G$1977,'5th Cycle APR Raw Data-Final'!$A$3:$A$1977,'SB35 Determination Data'!$K515,'5th Cycle APR Raw Data-Final'!$T$3:$T$1977,"&gt;="&amp;'SB35 Determination Data'!$F515,'5th Cycle APR Raw Data-Final'!$T$3:$T$1977,"&lt;"&amp;E515),SUMIFS('5th Cycle APR Raw Data-Final'!G$3:G$1977,'5th Cycle APR Raw Data-Final'!$A$3:$A$1977,'SB35 Determination Data'!$K515,'5th Cycle APR Raw Data-Final'!$T$3:$T$1977,"&gt;="&amp;'SB35 Determination Data'!$F515,'5th Cycle APR Raw Data-Final'!$T$3:$T$1977,"&lt;="&amp;G515))</f>
        <v>0</v>
      </c>
      <c r="N515" s="100">
        <f>IF(AN515&lt;1,SUMIFS('5th Cycle APR Raw Data-Final'!H$3:H$1977,'5th Cycle APR Raw Data-Final'!$A$3:$A$1977,'SB35 Determination Data'!$K515,'5th Cycle APR Raw Data-Final'!$T$3:$T$1977,"&gt;="&amp;'SB35 Determination Data'!$F515,'5th Cycle APR Raw Data-Final'!$T$3:$T$1977,"&lt;"&amp;E515),SUMIFS('5th Cycle APR Raw Data-Final'!H$3:H$1977,'5th Cycle APR Raw Data-Final'!$A$3:$A$1977,'SB35 Determination Data'!$K515,'5th Cycle APR Raw Data-Final'!$T$3:$T$1977,"&gt;="&amp;'SB35 Determination Data'!$F515,'5th Cycle APR Raw Data-Final'!$T$3:$T$1977,"&lt;="&amp;G515))</f>
        <v>0</v>
      </c>
      <c r="O515" s="100">
        <f>IF(AN515&lt;1,SUMIFS('5th Cycle APR Raw Data-Final'!I$3:I$1977,'5th Cycle APR Raw Data-Final'!$A$3:$A$1977,'SB35 Determination Data'!$K515,'5th Cycle APR Raw Data-Final'!$T$3:$T$1977,"&gt;="&amp;'SB35 Determination Data'!$F515,'5th Cycle APR Raw Data-Final'!$T$3:$T$1977,"&lt;"&amp;E515),SUMIFS('5th Cycle APR Raw Data-Final'!I$3:I$1977,'5th Cycle APR Raw Data-Final'!$A$3:$A$1977,'SB35 Determination Data'!$K515,'5th Cycle APR Raw Data-Final'!$T$3:$T$1977,"&gt;="&amp;'SB35 Determination Data'!$F515,'5th Cycle APR Raw Data-Final'!$T$3:$T$1977,"&lt;="&amp;G515))</f>
        <v>0</v>
      </c>
      <c r="P515" s="100">
        <f t="shared" si="237"/>
        <v>131</v>
      </c>
      <c r="Q515" s="112">
        <f t="shared" si="238"/>
        <v>0</v>
      </c>
      <c r="R515" s="101">
        <f t="shared" si="239"/>
        <v>49</v>
      </c>
      <c r="S515" s="101">
        <f t="shared" si="240"/>
        <v>0</v>
      </c>
      <c r="T515" s="100">
        <f>VLOOKUP(K515,'5th Cycle APR Raw Data-Final'!$A$3:$P$1977,10,FALSE)</f>
        <v>84</v>
      </c>
      <c r="U515" s="100">
        <f>IF(AN515&lt;1,SUMIFS('5th Cycle APR Raw Data-Final'!K$3:K$1977,'5th Cycle APR Raw Data-Final'!$A$3:$A$1977,'SB35 Determination Data'!$K515,'5th Cycle APR Raw Data-Final'!$T$3:$T$1977,"&gt;="&amp;'SB35 Determination Data'!$F515,'5th Cycle APR Raw Data-Final'!$T$3:$T$1977,"&lt;"&amp;E515),SUMIFS('5th Cycle APR Raw Data-Final'!K$3:K$1977,'5th Cycle APR Raw Data-Final'!$A$3:$A$1977,'SB35 Determination Data'!$K515,'5th Cycle APR Raw Data-Final'!$T$3:$T$1977,"&gt;="&amp;'SB35 Determination Data'!$F515,'5th Cycle APR Raw Data-Final'!$T$3:$T$1977,"&lt;="&amp;G515))</f>
        <v>0</v>
      </c>
      <c r="V515" s="100">
        <f>IF(AN515&lt;1,SUMIFS('5th Cycle APR Raw Data-Final'!L$3:L$1977,'5th Cycle APR Raw Data-Final'!$A$3:$A$1977,'SB35 Determination Data'!$K515,'5th Cycle APR Raw Data-Final'!$T$3:$T$1977,"&gt;="&amp;'SB35 Determination Data'!$F515,'5th Cycle APR Raw Data-Final'!$T$3:$T$1977,"&lt;"&amp;E515),SUMIFS('5th Cycle APR Raw Data-Final'!L$3:L$1977,'5th Cycle APR Raw Data-Final'!$A$3:$A$1977,'SB35 Determination Data'!$K515,'5th Cycle APR Raw Data-Final'!$T$3:$T$1977,"&gt;="&amp;'SB35 Determination Data'!$F515,'5th Cycle APR Raw Data-Final'!$T$3:$T$1977,"&lt;="&amp;G515))</f>
        <v>0</v>
      </c>
      <c r="W515" s="100">
        <f>IF(AN515&lt;1,SUMIFS('5th Cycle APR Raw Data-Final'!M$3:M$1977,'5th Cycle APR Raw Data-Final'!$A$3:$A$1977,'SB35 Determination Data'!$K515,'5th Cycle APR Raw Data-Final'!$T$3:$T$1977,"&gt;="&amp;'SB35 Determination Data'!$F515,'5th Cycle APR Raw Data-Final'!$T$3:$T$1977,"&lt;"&amp;E515),SUMIFS('5th Cycle APR Raw Data-Final'!M$3:M$1977,'5th Cycle APR Raw Data-Final'!$A$3:$A$1977,'SB35 Determination Data'!$K515,'5th Cycle APR Raw Data-Final'!$T$3:$T$1977,"&gt;="&amp;'SB35 Determination Data'!$F515,'5th Cycle APR Raw Data-Final'!$T$3:$T$1977,"&lt;="&amp;G515))</f>
        <v>0</v>
      </c>
      <c r="X515" s="100">
        <f t="shared" si="241"/>
        <v>84</v>
      </c>
      <c r="Y515" s="100">
        <f t="shared" si="242"/>
        <v>0</v>
      </c>
      <c r="Z515" s="100">
        <f t="shared" si="243"/>
        <v>84</v>
      </c>
      <c r="AA515" s="112">
        <f t="shared" si="244"/>
        <v>0</v>
      </c>
      <c r="AB515" s="112">
        <f t="shared" si="245"/>
        <v>0</v>
      </c>
      <c r="AC515" s="100">
        <f>VLOOKUP(K515,'5th Cycle APR Raw Data-Final'!$A$3:$P$1977,14,FALSE)</f>
        <v>89</v>
      </c>
      <c r="AD515" s="100">
        <f>IF(AN515&lt;1,SUMIFS('5th Cycle APR Raw Data-Final'!$O$3:$O$1977,'5th Cycle APR Raw Data-Final'!$A$3:$A$1977,'SB35 Determination Data'!$K515,'5th Cycle APR Raw Data-Final'!$T$3:$T$1977,"&gt;="&amp;'SB35 Determination Data'!$F515,'5th Cycle APR Raw Data-Final'!$T$3:$T$1977,"&lt;"&amp;E515),SUMIFS('5th Cycle APR Raw Data-Final'!$O$3:$O$1977,'5th Cycle APR Raw Data-Final'!$A$3:$A$1977,'SB35 Determination Data'!$K515,'5th Cycle APR Raw Data-Final'!$T$3:$T$1977,"&gt;="&amp;'SB35 Determination Data'!$F515,'5th Cycle APR Raw Data-Final'!$T$3:$T$1977,"&lt;="&amp;G515))</f>
        <v>0</v>
      </c>
      <c r="AE515" s="100">
        <f t="shared" si="246"/>
        <v>89</v>
      </c>
      <c r="AF515" s="112">
        <f t="shared" si="247"/>
        <v>0</v>
      </c>
      <c r="AG515" s="100">
        <f>VLOOKUP(K515,'5th Cycle APR Raw Data-Final'!$A$3:$P$1977,16,FALSE)</f>
        <v>221</v>
      </c>
      <c r="AH515" s="100">
        <f>IF(AN515&lt;1,SUMIFS('5th Cycle APR Raw Data-Final'!$Q$3:$Q$1977,'5th Cycle APR Raw Data-Final'!$A$3:$A$1977,'SB35 Determination Data'!$K515,'5th Cycle APR Raw Data-Final'!$T$3:$T$1977,"&gt;="&amp;'SB35 Determination Data'!$F515,'5th Cycle APR Raw Data-Final'!$T$3:$T$1977,"&lt;"&amp;E515),SUMIFS('5th Cycle APR Raw Data-Final'!$Q$3:$Q$1977,'5th Cycle APR Raw Data-Final'!$A$3:$A$1977,'SB35 Determination Data'!$K515,'5th Cycle APR Raw Data-Final'!$T$3:$T$1977,"&gt;="&amp;'SB35 Determination Data'!$F515,'5th Cycle APR Raw Data-Final'!$T$3:$T$1977,"&lt;="&amp;G515))</f>
        <v>8</v>
      </c>
      <c r="AI515" s="100">
        <f t="shared" si="248"/>
        <v>213</v>
      </c>
      <c r="AJ515" s="112">
        <f t="shared" si="249"/>
        <v>3.6199095022624438E-2</v>
      </c>
      <c r="AK515" s="100">
        <f>VLOOKUP(K515,'5th Cycle APR Raw Data-Final'!$A$3:$R$1977,18,FALSE)</f>
        <v>525</v>
      </c>
      <c r="AL515" s="100">
        <f>IF(AN515&lt;1,SUMIFS('5th Cycle APR Raw Data-Final'!$S$3:$S$1977,'5th Cycle APR Raw Data-Final'!$A$3:$A$1977,'SB35 Determination Data'!$K515,'5th Cycle APR Raw Data-Final'!$T$3:$T$1977,"&gt;="&amp;'SB35 Determination Data'!$F515,'5th Cycle APR Raw Data-Final'!$T$3:$T$1977,"&lt;"&amp;E515),SUMIFS('5th Cycle APR Raw Data-Final'!$S$3:$S$1977,'5th Cycle APR Raw Data-Final'!$A$3:$A$1977,'SB35 Determination Data'!$K515,'5th Cycle APR Raw Data-Final'!$T$3:$T$1977,"&gt;="&amp;'SB35 Determination Data'!$F515,'5th Cycle APR Raw Data-Final'!$T$3:$T$1977,"&lt;="&amp;G515))</f>
        <v>8</v>
      </c>
      <c r="AM515" s="100">
        <f t="shared" si="250"/>
        <v>517</v>
      </c>
      <c r="AN515" s="114">
        <f t="shared" si="251"/>
        <v>0.375</v>
      </c>
      <c r="AO515" s="2" t="str">
        <f t="shared" si="252"/>
        <v>YES</v>
      </c>
      <c r="AP515" s="2" t="str">
        <f t="shared" si="253"/>
        <v>NO</v>
      </c>
      <c r="AQ515" s="2" t="str">
        <f t="shared" si="254"/>
        <v>NO</v>
      </c>
      <c r="AR515" s="124" t="str">
        <f>VLOOKUP(K515,'2018Submitted'!$A$2:$C$540,3,FALSE)</f>
        <v>Successful</v>
      </c>
      <c r="AS515" s="2" t="str">
        <f t="shared" si="255"/>
        <v>NO</v>
      </c>
      <c r="AT515" s="2" t="str">
        <f t="shared" si="256"/>
        <v>NO</v>
      </c>
    </row>
    <row r="516" spans="1:46" x14ac:dyDescent="0.2">
      <c r="A516" s="2" t="s">
        <v>64</v>
      </c>
      <c r="B516" s="2" t="str">
        <f t="shared" si="257"/>
        <v>WATSONVILLE</v>
      </c>
      <c r="C516" s="71">
        <f t="shared" si="230"/>
        <v>0.375</v>
      </c>
      <c r="D516" s="72">
        <f t="shared" si="231"/>
        <v>8</v>
      </c>
      <c r="E516" s="99">
        <f t="shared" si="232"/>
        <v>2020</v>
      </c>
      <c r="F516" s="99">
        <f t="shared" si="233"/>
        <v>2016</v>
      </c>
      <c r="G516" s="99" t="str">
        <f t="shared" si="234"/>
        <v>2023</v>
      </c>
      <c r="H516" s="2" t="str">
        <f t="shared" si="235"/>
        <v>12/31/2015</v>
      </c>
      <c r="I516" s="2" t="str">
        <f t="shared" si="236"/>
        <v>12/31/2023</v>
      </c>
      <c r="J516" s="2" t="s">
        <v>26</v>
      </c>
      <c r="K516" s="123" t="s">
        <v>1085</v>
      </c>
      <c r="L516" s="100">
        <f>VLOOKUP(K516,'5th Cycle APR Raw Data-Final'!$A$3:$P$1977,6,FALSE)</f>
        <v>169</v>
      </c>
      <c r="M516" s="100">
        <f>IF(AN516&lt;1,SUMIFS('5th Cycle APR Raw Data-Final'!G$3:G$1977,'5th Cycle APR Raw Data-Final'!$A$3:$A$1977,'SB35 Determination Data'!$K516,'5th Cycle APR Raw Data-Final'!$T$3:$T$1977,"&gt;="&amp;'SB35 Determination Data'!$F516,'5th Cycle APR Raw Data-Final'!$T$3:$T$1977,"&lt;"&amp;E516),SUMIFS('5th Cycle APR Raw Data-Final'!G$3:G$1977,'5th Cycle APR Raw Data-Final'!$A$3:$A$1977,'SB35 Determination Data'!$K516,'5th Cycle APR Raw Data-Final'!$T$3:$T$1977,"&gt;="&amp;'SB35 Determination Data'!$F516,'5th Cycle APR Raw Data-Final'!$T$3:$T$1977,"&lt;="&amp;G516))</f>
        <v>21</v>
      </c>
      <c r="N516" s="100">
        <f>IF(AN516&lt;1,SUMIFS('5th Cycle APR Raw Data-Final'!H$3:H$1977,'5th Cycle APR Raw Data-Final'!$A$3:$A$1977,'SB35 Determination Data'!$K516,'5th Cycle APR Raw Data-Final'!$T$3:$T$1977,"&gt;="&amp;'SB35 Determination Data'!$F516,'5th Cycle APR Raw Data-Final'!$T$3:$T$1977,"&lt;"&amp;E516),SUMIFS('5th Cycle APR Raw Data-Final'!H$3:H$1977,'5th Cycle APR Raw Data-Final'!$A$3:$A$1977,'SB35 Determination Data'!$K516,'5th Cycle APR Raw Data-Final'!$T$3:$T$1977,"&gt;="&amp;'SB35 Determination Data'!$F516,'5th Cycle APR Raw Data-Final'!$T$3:$T$1977,"&lt;="&amp;G516))</f>
        <v>21</v>
      </c>
      <c r="O516" s="100">
        <f>IF(AN516&lt;1,SUMIFS('5th Cycle APR Raw Data-Final'!I$3:I$1977,'5th Cycle APR Raw Data-Final'!$A$3:$A$1977,'SB35 Determination Data'!$K516,'5th Cycle APR Raw Data-Final'!$T$3:$T$1977,"&gt;="&amp;'SB35 Determination Data'!$F516,'5th Cycle APR Raw Data-Final'!$T$3:$T$1977,"&lt;"&amp;E516),SUMIFS('5th Cycle APR Raw Data-Final'!I$3:I$1977,'5th Cycle APR Raw Data-Final'!$A$3:$A$1977,'SB35 Determination Data'!$K516,'5th Cycle APR Raw Data-Final'!$T$3:$T$1977,"&gt;="&amp;'SB35 Determination Data'!$F516,'5th Cycle APR Raw Data-Final'!$T$3:$T$1977,"&lt;="&amp;G516))</f>
        <v>0</v>
      </c>
      <c r="P516" s="100">
        <f t="shared" si="237"/>
        <v>148</v>
      </c>
      <c r="Q516" s="112">
        <f t="shared" si="238"/>
        <v>0.1242603550295858</v>
      </c>
      <c r="R516" s="101">
        <f t="shared" si="239"/>
        <v>63</v>
      </c>
      <c r="S516" s="101">
        <f t="shared" si="240"/>
        <v>0</v>
      </c>
      <c r="T516" s="100">
        <f>VLOOKUP(K516,'5th Cycle APR Raw Data-Final'!$A$3:$P$1977,10,FALSE)</f>
        <v>110</v>
      </c>
      <c r="U516" s="100">
        <f>IF(AN516&lt;1,SUMIFS('5th Cycle APR Raw Data-Final'!K$3:K$1977,'5th Cycle APR Raw Data-Final'!$A$3:$A$1977,'SB35 Determination Data'!$K516,'5th Cycle APR Raw Data-Final'!$T$3:$T$1977,"&gt;="&amp;'SB35 Determination Data'!$F516,'5th Cycle APR Raw Data-Final'!$T$3:$T$1977,"&lt;"&amp;E516),SUMIFS('5th Cycle APR Raw Data-Final'!K$3:K$1977,'5th Cycle APR Raw Data-Final'!$A$3:$A$1977,'SB35 Determination Data'!$K516,'5th Cycle APR Raw Data-Final'!$T$3:$T$1977,"&gt;="&amp;'SB35 Determination Data'!$F516,'5th Cycle APR Raw Data-Final'!$T$3:$T$1977,"&lt;="&amp;G516))</f>
        <v>5</v>
      </c>
      <c r="V516" s="100">
        <f>IF(AN516&lt;1,SUMIFS('5th Cycle APR Raw Data-Final'!L$3:L$1977,'5th Cycle APR Raw Data-Final'!$A$3:$A$1977,'SB35 Determination Data'!$K516,'5th Cycle APR Raw Data-Final'!$T$3:$T$1977,"&gt;="&amp;'SB35 Determination Data'!$F516,'5th Cycle APR Raw Data-Final'!$T$3:$T$1977,"&lt;"&amp;E516),SUMIFS('5th Cycle APR Raw Data-Final'!L$3:L$1977,'5th Cycle APR Raw Data-Final'!$A$3:$A$1977,'SB35 Determination Data'!$K516,'5th Cycle APR Raw Data-Final'!$T$3:$T$1977,"&gt;="&amp;'SB35 Determination Data'!$F516,'5th Cycle APR Raw Data-Final'!$T$3:$T$1977,"&lt;="&amp;G516))</f>
        <v>5</v>
      </c>
      <c r="W516" s="100">
        <f>IF(AN516&lt;1,SUMIFS('5th Cycle APR Raw Data-Final'!M$3:M$1977,'5th Cycle APR Raw Data-Final'!$A$3:$A$1977,'SB35 Determination Data'!$K516,'5th Cycle APR Raw Data-Final'!$T$3:$T$1977,"&gt;="&amp;'SB35 Determination Data'!$F516,'5th Cycle APR Raw Data-Final'!$T$3:$T$1977,"&lt;"&amp;E516),SUMIFS('5th Cycle APR Raw Data-Final'!M$3:M$1977,'5th Cycle APR Raw Data-Final'!$A$3:$A$1977,'SB35 Determination Data'!$K516,'5th Cycle APR Raw Data-Final'!$T$3:$T$1977,"&gt;="&amp;'SB35 Determination Data'!$F516,'5th Cycle APR Raw Data-Final'!$T$3:$T$1977,"&lt;="&amp;G516))</f>
        <v>0</v>
      </c>
      <c r="X516" s="100">
        <f t="shared" si="241"/>
        <v>105</v>
      </c>
      <c r="Y516" s="100">
        <f t="shared" si="242"/>
        <v>5</v>
      </c>
      <c r="Z516" s="100">
        <f t="shared" si="243"/>
        <v>105</v>
      </c>
      <c r="AA516" s="112">
        <f t="shared" si="244"/>
        <v>4.5454545454545456E-2</v>
      </c>
      <c r="AB516" s="112">
        <f t="shared" si="245"/>
        <v>4.5454545454545456E-2</v>
      </c>
      <c r="AC516" s="100">
        <f>VLOOKUP(K516,'5th Cycle APR Raw Data-Final'!$A$3:$P$1977,14,FALSE)</f>
        <v>128</v>
      </c>
      <c r="AD516" s="100">
        <f>IF(AN516&lt;1,SUMIFS('5th Cycle APR Raw Data-Final'!$O$3:$O$1977,'5th Cycle APR Raw Data-Final'!$A$3:$A$1977,'SB35 Determination Data'!$K516,'5th Cycle APR Raw Data-Final'!$T$3:$T$1977,"&gt;="&amp;'SB35 Determination Data'!$F516,'5th Cycle APR Raw Data-Final'!$T$3:$T$1977,"&lt;"&amp;E516),SUMIFS('5th Cycle APR Raw Data-Final'!$O$3:$O$1977,'5th Cycle APR Raw Data-Final'!$A$3:$A$1977,'SB35 Determination Data'!$K516,'5th Cycle APR Raw Data-Final'!$T$3:$T$1977,"&gt;="&amp;'SB35 Determination Data'!$F516,'5th Cycle APR Raw Data-Final'!$T$3:$T$1977,"&lt;="&amp;G516))</f>
        <v>11</v>
      </c>
      <c r="AE516" s="100">
        <f t="shared" si="246"/>
        <v>117</v>
      </c>
      <c r="AF516" s="112">
        <f t="shared" si="247"/>
        <v>8.59375E-2</v>
      </c>
      <c r="AG516" s="100">
        <f>VLOOKUP(K516,'5th Cycle APR Raw Data-Final'!$A$3:$P$1977,16,FALSE)</f>
        <v>293</v>
      </c>
      <c r="AH516" s="100">
        <f>IF(AN516&lt;1,SUMIFS('5th Cycle APR Raw Data-Final'!$Q$3:$Q$1977,'5th Cycle APR Raw Data-Final'!$A$3:$A$1977,'SB35 Determination Data'!$K516,'5th Cycle APR Raw Data-Final'!$T$3:$T$1977,"&gt;="&amp;'SB35 Determination Data'!$F516,'5th Cycle APR Raw Data-Final'!$T$3:$T$1977,"&lt;"&amp;E516),SUMIFS('5th Cycle APR Raw Data-Final'!$Q$3:$Q$1977,'5th Cycle APR Raw Data-Final'!$A$3:$A$1977,'SB35 Determination Data'!$K516,'5th Cycle APR Raw Data-Final'!$T$3:$T$1977,"&gt;="&amp;'SB35 Determination Data'!$F516,'5th Cycle APR Raw Data-Final'!$T$3:$T$1977,"&lt;="&amp;G516))</f>
        <v>134</v>
      </c>
      <c r="AI516" s="100">
        <f t="shared" si="248"/>
        <v>159</v>
      </c>
      <c r="AJ516" s="112">
        <f t="shared" si="249"/>
        <v>0.45733788395904434</v>
      </c>
      <c r="AK516" s="100">
        <f>VLOOKUP(K516,'5th Cycle APR Raw Data-Final'!$A$3:$R$1977,18,FALSE)</f>
        <v>700</v>
      </c>
      <c r="AL516" s="100">
        <f>IF(AN516&lt;1,SUMIFS('5th Cycle APR Raw Data-Final'!$S$3:$S$1977,'5th Cycle APR Raw Data-Final'!$A$3:$A$1977,'SB35 Determination Data'!$K516,'5th Cycle APR Raw Data-Final'!$T$3:$T$1977,"&gt;="&amp;'SB35 Determination Data'!$F516,'5th Cycle APR Raw Data-Final'!$T$3:$T$1977,"&lt;"&amp;E516),SUMIFS('5th Cycle APR Raw Data-Final'!$S$3:$S$1977,'5th Cycle APR Raw Data-Final'!$A$3:$A$1977,'SB35 Determination Data'!$K516,'5th Cycle APR Raw Data-Final'!$T$3:$T$1977,"&gt;="&amp;'SB35 Determination Data'!$F516,'5th Cycle APR Raw Data-Final'!$T$3:$T$1977,"&lt;="&amp;G516))</f>
        <v>171</v>
      </c>
      <c r="AM516" s="100">
        <f t="shared" si="250"/>
        <v>529</v>
      </c>
      <c r="AN516" s="114">
        <f t="shared" si="251"/>
        <v>0.375</v>
      </c>
      <c r="AO516" s="2" t="str">
        <f t="shared" si="252"/>
        <v>NO</v>
      </c>
      <c r="AP516" s="2" t="str">
        <f t="shared" si="253"/>
        <v>YES</v>
      </c>
      <c r="AQ516" s="2" t="str">
        <f t="shared" si="254"/>
        <v>NO</v>
      </c>
      <c r="AR516" s="124" t="str">
        <f>VLOOKUP(K516,'2018Submitted'!$A$2:$C$540,3,FALSE)</f>
        <v>Successful</v>
      </c>
      <c r="AS516" s="2" t="str">
        <f t="shared" si="255"/>
        <v>NO</v>
      </c>
      <c r="AT516" s="2" t="str">
        <f t="shared" si="256"/>
        <v>YES</v>
      </c>
    </row>
    <row r="517" spans="1:46" x14ac:dyDescent="0.2">
      <c r="A517" s="2" t="s">
        <v>108</v>
      </c>
      <c r="B517" s="2" t="str">
        <f t="shared" si="257"/>
        <v>WEED</v>
      </c>
      <c r="C517" s="71">
        <f t="shared" si="230"/>
        <v>1</v>
      </c>
      <c r="D517" s="72">
        <f t="shared" si="231"/>
        <v>5</v>
      </c>
      <c r="E517" s="99">
        <f t="shared" si="232"/>
        <v>2017</v>
      </c>
      <c r="F517" s="99">
        <f t="shared" si="233"/>
        <v>2014</v>
      </c>
      <c r="G517" s="99">
        <f t="shared" si="234"/>
        <v>2018</v>
      </c>
      <c r="H517" s="2" t="str">
        <f t="shared" si="235"/>
        <v>06/30/2014</v>
      </c>
      <c r="I517" s="2" t="str">
        <f t="shared" si="236"/>
        <v>06/30/2019</v>
      </c>
      <c r="J517" s="2" t="s">
        <v>13</v>
      </c>
      <c r="K517" s="123" t="s">
        <v>1474</v>
      </c>
      <c r="L517" s="100">
        <f>VLOOKUP(K517,'5th Cycle APR Raw Data-Final'!$A$3:$P$1977,6,FALSE)</f>
        <v>10</v>
      </c>
      <c r="M517" s="100">
        <f>IF(AN517&lt;1,SUMIFS('5th Cycle APR Raw Data-Final'!G$3:G$1977,'5th Cycle APR Raw Data-Final'!$A$3:$A$1977,'SB35 Determination Data'!$K517,'5th Cycle APR Raw Data-Final'!$T$3:$T$1977,"&gt;="&amp;'SB35 Determination Data'!$F517,'5th Cycle APR Raw Data-Final'!$T$3:$T$1977,"&lt;"&amp;E517),SUMIFS('5th Cycle APR Raw Data-Final'!G$3:G$1977,'5th Cycle APR Raw Data-Final'!$A$3:$A$1977,'SB35 Determination Data'!$K517,'5th Cycle APR Raw Data-Final'!$T$3:$T$1977,"&gt;="&amp;'SB35 Determination Data'!$F517,'5th Cycle APR Raw Data-Final'!$T$3:$T$1977,"&lt;="&amp;G517))</f>
        <v>0</v>
      </c>
      <c r="N517" s="100">
        <f>IF(AN517&lt;1,SUMIFS('5th Cycle APR Raw Data-Final'!H$3:H$1977,'5th Cycle APR Raw Data-Final'!$A$3:$A$1977,'SB35 Determination Data'!$K517,'5th Cycle APR Raw Data-Final'!$T$3:$T$1977,"&gt;="&amp;'SB35 Determination Data'!$F517,'5th Cycle APR Raw Data-Final'!$T$3:$T$1977,"&lt;"&amp;E517),SUMIFS('5th Cycle APR Raw Data-Final'!H$3:H$1977,'5th Cycle APR Raw Data-Final'!$A$3:$A$1977,'SB35 Determination Data'!$K517,'5th Cycle APR Raw Data-Final'!$T$3:$T$1977,"&gt;="&amp;'SB35 Determination Data'!$F517,'5th Cycle APR Raw Data-Final'!$T$3:$T$1977,"&lt;="&amp;G517))</f>
        <v>0</v>
      </c>
      <c r="O517" s="100">
        <f>IF(AN517&lt;1,SUMIFS('5th Cycle APR Raw Data-Final'!I$3:I$1977,'5th Cycle APR Raw Data-Final'!$A$3:$A$1977,'SB35 Determination Data'!$K517,'5th Cycle APR Raw Data-Final'!$T$3:$T$1977,"&gt;="&amp;'SB35 Determination Data'!$F517,'5th Cycle APR Raw Data-Final'!$T$3:$T$1977,"&lt;"&amp;E517),SUMIFS('5th Cycle APR Raw Data-Final'!I$3:I$1977,'5th Cycle APR Raw Data-Final'!$A$3:$A$1977,'SB35 Determination Data'!$K517,'5th Cycle APR Raw Data-Final'!$T$3:$T$1977,"&gt;="&amp;'SB35 Determination Data'!$F517,'5th Cycle APR Raw Data-Final'!$T$3:$T$1977,"&lt;="&amp;G517))</f>
        <v>0</v>
      </c>
      <c r="P517" s="100">
        <f t="shared" si="237"/>
        <v>10</v>
      </c>
      <c r="Q517" s="112">
        <f t="shared" si="238"/>
        <v>0</v>
      </c>
      <c r="R517" s="101">
        <f t="shared" si="239"/>
        <v>10</v>
      </c>
      <c r="S517" s="101">
        <f t="shared" si="240"/>
        <v>0</v>
      </c>
      <c r="T517" s="100">
        <f>VLOOKUP(K517,'5th Cycle APR Raw Data-Final'!$A$3:$P$1977,10,FALSE)</f>
        <v>6</v>
      </c>
      <c r="U517" s="100">
        <f>IF(AN517&lt;1,SUMIFS('5th Cycle APR Raw Data-Final'!K$3:K$1977,'5th Cycle APR Raw Data-Final'!$A$3:$A$1977,'SB35 Determination Data'!$K517,'5th Cycle APR Raw Data-Final'!$T$3:$T$1977,"&gt;="&amp;'SB35 Determination Data'!$F517,'5th Cycle APR Raw Data-Final'!$T$3:$T$1977,"&lt;"&amp;E517),SUMIFS('5th Cycle APR Raw Data-Final'!K$3:K$1977,'5th Cycle APR Raw Data-Final'!$A$3:$A$1977,'SB35 Determination Data'!$K517,'5th Cycle APR Raw Data-Final'!$T$3:$T$1977,"&gt;="&amp;'SB35 Determination Data'!$F517,'5th Cycle APR Raw Data-Final'!$T$3:$T$1977,"&lt;="&amp;G517))</f>
        <v>0</v>
      </c>
      <c r="V517" s="100">
        <f>IF(AN517&lt;1,SUMIFS('5th Cycle APR Raw Data-Final'!L$3:L$1977,'5th Cycle APR Raw Data-Final'!$A$3:$A$1977,'SB35 Determination Data'!$K517,'5th Cycle APR Raw Data-Final'!$T$3:$T$1977,"&gt;="&amp;'SB35 Determination Data'!$F517,'5th Cycle APR Raw Data-Final'!$T$3:$T$1977,"&lt;"&amp;E517),SUMIFS('5th Cycle APR Raw Data-Final'!L$3:L$1977,'5th Cycle APR Raw Data-Final'!$A$3:$A$1977,'SB35 Determination Data'!$K517,'5th Cycle APR Raw Data-Final'!$T$3:$T$1977,"&gt;="&amp;'SB35 Determination Data'!$F517,'5th Cycle APR Raw Data-Final'!$T$3:$T$1977,"&lt;="&amp;G517))</f>
        <v>0</v>
      </c>
      <c r="W517" s="100">
        <f>IF(AN517&lt;1,SUMIFS('5th Cycle APR Raw Data-Final'!M$3:M$1977,'5th Cycle APR Raw Data-Final'!$A$3:$A$1977,'SB35 Determination Data'!$K517,'5th Cycle APR Raw Data-Final'!$T$3:$T$1977,"&gt;="&amp;'SB35 Determination Data'!$F517,'5th Cycle APR Raw Data-Final'!$T$3:$T$1977,"&lt;"&amp;E517),SUMIFS('5th Cycle APR Raw Data-Final'!M$3:M$1977,'5th Cycle APR Raw Data-Final'!$A$3:$A$1977,'SB35 Determination Data'!$K517,'5th Cycle APR Raw Data-Final'!$T$3:$T$1977,"&gt;="&amp;'SB35 Determination Data'!$F517,'5th Cycle APR Raw Data-Final'!$T$3:$T$1977,"&lt;="&amp;G517))</f>
        <v>0</v>
      </c>
      <c r="X517" s="100">
        <f t="shared" si="241"/>
        <v>6</v>
      </c>
      <c r="Y517" s="100">
        <f t="shared" si="242"/>
        <v>0</v>
      </c>
      <c r="Z517" s="100">
        <f t="shared" si="243"/>
        <v>6</v>
      </c>
      <c r="AA517" s="112">
        <f t="shared" si="244"/>
        <v>0</v>
      </c>
      <c r="AB517" s="112">
        <f t="shared" si="245"/>
        <v>0</v>
      </c>
      <c r="AC517" s="100">
        <f>VLOOKUP(K517,'5th Cycle APR Raw Data-Final'!$A$3:$P$1977,14,FALSE)</f>
        <v>6</v>
      </c>
      <c r="AD517" s="100">
        <f>IF(AN517&lt;1,SUMIFS('5th Cycle APR Raw Data-Final'!$O$3:$O$1977,'5th Cycle APR Raw Data-Final'!$A$3:$A$1977,'SB35 Determination Data'!$K517,'5th Cycle APR Raw Data-Final'!$T$3:$T$1977,"&gt;="&amp;'SB35 Determination Data'!$F517,'5th Cycle APR Raw Data-Final'!$T$3:$T$1977,"&lt;"&amp;E517),SUMIFS('5th Cycle APR Raw Data-Final'!$O$3:$O$1977,'5th Cycle APR Raw Data-Final'!$A$3:$A$1977,'SB35 Determination Data'!$K517,'5th Cycle APR Raw Data-Final'!$T$3:$T$1977,"&gt;="&amp;'SB35 Determination Data'!$F517,'5th Cycle APR Raw Data-Final'!$T$3:$T$1977,"&lt;="&amp;G517))</f>
        <v>0</v>
      </c>
      <c r="AE517" s="100">
        <f t="shared" si="246"/>
        <v>6</v>
      </c>
      <c r="AF517" s="112">
        <f t="shared" si="247"/>
        <v>0</v>
      </c>
      <c r="AG517" s="100">
        <f>VLOOKUP(K517,'5th Cycle APR Raw Data-Final'!$A$3:$P$1977,16,FALSE)</f>
        <v>16</v>
      </c>
      <c r="AH517" s="100">
        <f>IF(AN517&lt;1,SUMIFS('5th Cycle APR Raw Data-Final'!$Q$3:$Q$1977,'5th Cycle APR Raw Data-Final'!$A$3:$A$1977,'SB35 Determination Data'!$K517,'5th Cycle APR Raw Data-Final'!$T$3:$T$1977,"&gt;="&amp;'SB35 Determination Data'!$F517,'5th Cycle APR Raw Data-Final'!$T$3:$T$1977,"&lt;"&amp;E517),SUMIFS('5th Cycle APR Raw Data-Final'!$Q$3:$Q$1977,'5th Cycle APR Raw Data-Final'!$A$3:$A$1977,'SB35 Determination Data'!$K517,'5th Cycle APR Raw Data-Final'!$T$3:$T$1977,"&gt;="&amp;'SB35 Determination Data'!$F517,'5th Cycle APR Raw Data-Final'!$T$3:$T$1977,"&lt;="&amp;G517))</f>
        <v>2</v>
      </c>
      <c r="AI517" s="100">
        <f t="shared" si="248"/>
        <v>14</v>
      </c>
      <c r="AJ517" s="112">
        <f t="shared" si="249"/>
        <v>0.125</v>
      </c>
      <c r="AK517" s="100">
        <f>VLOOKUP(K517,'5th Cycle APR Raw Data-Final'!$A$3:$R$1977,18,FALSE)</f>
        <v>38</v>
      </c>
      <c r="AL517" s="100">
        <f>IF(AN517&lt;1,SUMIFS('5th Cycle APR Raw Data-Final'!$S$3:$S$1977,'5th Cycle APR Raw Data-Final'!$A$3:$A$1977,'SB35 Determination Data'!$K517,'5th Cycle APR Raw Data-Final'!$T$3:$T$1977,"&gt;="&amp;'SB35 Determination Data'!$F517,'5th Cycle APR Raw Data-Final'!$T$3:$T$1977,"&lt;"&amp;E517),SUMIFS('5th Cycle APR Raw Data-Final'!$S$3:$S$1977,'5th Cycle APR Raw Data-Final'!$A$3:$A$1977,'SB35 Determination Data'!$K517,'5th Cycle APR Raw Data-Final'!$T$3:$T$1977,"&gt;="&amp;'SB35 Determination Data'!$F517,'5th Cycle APR Raw Data-Final'!$T$3:$T$1977,"&lt;="&amp;G517))</f>
        <v>2</v>
      </c>
      <c r="AM517" s="100">
        <f t="shared" si="250"/>
        <v>36</v>
      </c>
      <c r="AN517" s="114">
        <f t="shared" si="251"/>
        <v>1</v>
      </c>
      <c r="AO517" s="2" t="str">
        <f t="shared" si="252"/>
        <v>YES</v>
      </c>
      <c r="AP517" s="2" t="str">
        <f t="shared" si="253"/>
        <v>NO</v>
      </c>
      <c r="AQ517" s="2" t="str">
        <f t="shared" si="254"/>
        <v>NO</v>
      </c>
      <c r="AR517" s="124" t="str">
        <f>VLOOKUP(K517,'2018Submitted'!$A$2:$C$540,3,FALSE)</f>
        <v>Successful</v>
      </c>
      <c r="AS517" s="2" t="str">
        <f t="shared" si="255"/>
        <v>NO</v>
      </c>
      <c r="AT517" s="2" t="str">
        <f t="shared" si="256"/>
        <v>NO</v>
      </c>
    </row>
    <row r="518" spans="1:46" x14ac:dyDescent="0.2">
      <c r="A518" s="2" t="s">
        <v>5</v>
      </c>
      <c r="B518" s="2" t="str">
        <f t="shared" si="257"/>
        <v>WEST COVINA</v>
      </c>
      <c r="C518" s="71">
        <f t="shared" si="230"/>
        <v>0.625</v>
      </c>
      <c r="D518" s="72">
        <f t="shared" si="231"/>
        <v>8</v>
      </c>
      <c r="E518" s="99">
        <f t="shared" si="232"/>
        <v>2018</v>
      </c>
      <c r="F518" s="99">
        <f t="shared" si="233"/>
        <v>2014</v>
      </c>
      <c r="G518" s="99" t="str">
        <f t="shared" si="234"/>
        <v>2021</v>
      </c>
      <c r="H518" s="2" t="str">
        <f t="shared" si="235"/>
        <v>10/15/2013</v>
      </c>
      <c r="I518" s="2" t="str">
        <f t="shared" si="236"/>
        <v>10/15/2021</v>
      </c>
      <c r="J518" s="2" t="s">
        <v>3</v>
      </c>
      <c r="K518" s="123" t="s">
        <v>318</v>
      </c>
      <c r="L518" s="100">
        <f>VLOOKUP(K518,'5th Cycle APR Raw Data-Final'!$A$3:$P$1977,6,FALSE)</f>
        <v>217</v>
      </c>
      <c r="M518" s="100">
        <f>IF(AN518&lt;1,SUMIFS('5th Cycle APR Raw Data-Final'!G$3:G$1977,'5th Cycle APR Raw Data-Final'!$A$3:$A$1977,'SB35 Determination Data'!$K518,'5th Cycle APR Raw Data-Final'!$T$3:$T$1977,"&gt;="&amp;'SB35 Determination Data'!$F518,'5th Cycle APR Raw Data-Final'!$T$3:$T$1977,"&lt;"&amp;E518),SUMIFS('5th Cycle APR Raw Data-Final'!G$3:G$1977,'5th Cycle APR Raw Data-Final'!$A$3:$A$1977,'SB35 Determination Data'!$K518,'5th Cycle APR Raw Data-Final'!$T$3:$T$1977,"&gt;="&amp;'SB35 Determination Data'!$F518,'5th Cycle APR Raw Data-Final'!$T$3:$T$1977,"&lt;="&amp;G518))</f>
        <v>0</v>
      </c>
      <c r="N518" s="100">
        <f>IF(AN518&lt;1,SUMIFS('5th Cycle APR Raw Data-Final'!H$3:H$1977,'5th Cycle APR Raw Data-Final'!$A$3:$A$1977,'SB35 Determination Data'!$K518,'5th Cycle APR Raw Data-Final'!$T$3:$T$1977,"&gt;="&amp;'SB35 Determination Data'!$F518,'5th Cycle APR Raw Data-Final'!$T$3:$T$1977,"&lt;"&amp;E518),SUMIFS('5th Cycle APR Raw Data-Final'!H$3:H$1977,'5th Cycle APR Raw Data-Final'!$A$3:$A$1977,'SB35 Determination Data'!$K518,'5th Cycle APR Raw Data-Final'!$T$3:$T$1977,"&gt;="&amp;'SB35 Determination Data'!$F518,'5th Cycle APR Raw Data-Final'!$T$3:$T$1977,"&lt;="&amp;G518))</f>
        <v>0</v>
      </c>
      <c r="O518" s="100">
        <f>IF(AN518&lt;1,SUMIFS('5th Cycle APR Raw Data-Final'!I$3:I$1977,'5th Cycle APR Raw Data-Final'!$A$3:$A$1977,'SB35 Determination Data'!$K518,'5th Cycle APR Raw Data-Final'!$T$3:$T$1977,"&gt;="&amp;'SB35 Determination Data'!$F518,'5th Cycle APR Raw Data-Final'!$T$3:$T$1977,"&lt;"&amp;E518),SUMIFS('5th Cycle APR Raw Data-Final'!I$3:I$1977,'5th Cycle APR Raw Data-Final'!$A$3:$A$1977,'SB35 Determination Data'!$K518,'5th Cycle APR Raw Data-Final'!$T$3:$T$1977,"&gt;="&amp;'SB35 Determination Data'!$F518,'5th Cycle APR Raw Data-Final'!$T$3:$T$1977,"&lt;="&amp;G518))</f>
        <v>0</v>
      </c>
      <c r="P518" s="100">
        <f t="shared" si="237"/>
        <v>217</v>
      </c>
      <c r="Q518" s="112">
        <f t="shared" si="238"/>
        <v>0</v>
      </c>
      <c r="R518" s="101">
        <f t="shared" si="239"/>
        <v>109</v>
      </c>
      <c r="S518" s="101">
        <f t="shared" si="240"/>
        <v>0</v>
      </c>
      <c r="T518" s="100">
        <f>VLOOKUP(K518,'5th Cycle APR Raw Data-Final'!$A$3:$P$1977,10,FALSE)</f>
        <v>129</v>
      </c>
      <c r="U518" s="100">
        <f>IF(AN518&lt;1,SUMIFS('5th Cycle APR Raw Data-Final'!K$3:K$1977,'5th Cycle APR Raw Data-Final'!$A$3:$A$1977,'SB35 Determination Data'!$K518,'5th Cycle APR Raw Data-Final'!$T$3:$T$1977,"&gt;="&amp;'SB35 Determination Data'!$F518,'5th Cycle APR Raw Data-Final'!$T$3:$T$1977,"&lt;"&amp;E518),SUMIFS('5th Cycle APR Raw Data-Final'!K$3:K$1977,'5th Cycle APR Raw Data-Final'!$A$3:$A$1977,'SB35 Determination Data'!$K518,'5th Cycle APR Raw Data-Final'!$T$3:$T$1977,"&gt;="&amp;'SB35 Determination Data'!$F518,'5th Cycle APR Raw Data-Final'!$T$3:$T$1977,"&lt;="&amp;G518))</f>
        <v>0</v>
      </c>
      <c r="V518" s="100">
        <f>IF(AN518&lt;1,SUMIFS('5th Cycle APR Raw Data-Final'!L$3:L$1977,'5th Cycle APR Raw Data-Final'!$A$3:$A$1977,'SB35 Determination Data'!$K518,'5th Cycle APR Raw Data-Final'!$T$3:$T$1977,"&gt;="&amp;'SB35 Determination Data'!$F518,'5th Cycle APR Raw Data-Final'!$T$3:$T$1977,"&lt;"&amp;E518),SUMIFS('5th Cycle APR Raw Data-Final'!L$3:L$1977,'5th Cycle APR Raw Data-Final'!$A$3:$A$1977,'SB35 Determination Data'!$K518,'5th Cycle APR Raw Data-Final'!$T$3:$T$1977,"&gt;="&amp;'SB35 Determination Data'!$F518,'5th Cycle APR Raw Data-Final'!$T$3:$T$1977,"&lt;="&amp;G518))</f>
        <v>0</v>
      </c>
      <c r="W518" s="100">
        <f>IF(AN518&lt;1,SUMIFS('5th Cycle APR Raw Data-Final'!M$3:M$1977,'5th Cycle APR Raw Data-Final'!$A$3:$A$1977,'SB35 Determination Data'!$K518,'5th Cycle APR Raw Data-Final'!$T$3:$T$1977,"&gt;="&amp;'SB35 Determination Data'!$F518,'5th Cycle APR Raw Data-Final'!$T$3:$T$1977,"&lt;"&amp;E518),SUMIFS('5th Cycle APR Raw Data-Final'!M$3:M$1977,'5th Cycle APR Raw Data-Final'!$A$3:$A$1977,'SB35 Determination Data'!$K518,'5th Cycle APR Raw Data-Final'!$T$3:$T$1977,"&gt;="&amp;'SB35 Determination Data'!$F518,'5th Cycle APR Raw Data-Final'!$T$3:$T$1977,"&lt;="&amp;G518))</f>
        <v>0</v>
      </c>
      <c r="X518" s="100">
        <f t="shared" si="241"/>
        <v>129</v>
      </c>
      <c r="Y518" s="100">
        <f t="shared" si="242"/>
        <v>0</v>
      </c>
      <c r="Z518" s="100">
        <f t="shared" si="243"/>
        <v>129</v>
      </c>
      <c r="AA518" s="112">
        <f t="shared" si="244"/>
        <v>0</v>
      </c>
      <c r="AB518" s="112">
        <f t="shared" si="245"/>
        <v>0</v>
      </c>
      <c r="AC518" s="100">
        <f>VLOOKUP(K518,'5th Cycle APR Raw Data-Final'!$A$3:$P$1977,14,FALSE)</f>
        <v>138</v>
      </c>
      <c r="AD518" s="100">
        <f>IF(AN518&lt;1,SUMIFS('5th Cycle APR Raw Data-Final'!$O$3:$O$1977,'5th Cycle APR Raw Data-Final'!$A$3:$A$1977,'SB35 Determination Data'!$K518,'5th Cycle APR Raw Data-Final'!$T$3:$T$1977,"&gt;="&amp;'SB35 Determination Data'!$F518,'5th Cycle APR Raw Data-Final'!$T$3:$T$1977,"&lt;"&amp;E518),SUMIFS('5th Cycle APR Raw Data-Final'!$O$3:$O$1977,'5th Cycle APR Raw Data-Final'!$A$3:$A$1977,'SB35 Determination Data'!$K518,'5th Cycle APR Raw Data-Final'!$T$3:$T$1977,"&gt;="&amp;'SB35 Determination Data'!$F518,'5th Cycle APR Raw Data-Final'!$T$3:$T$1977,"&lt;="&amp;G518))</f>
        <v>0</v>
      </c>
      <c r="AE518" s="100">
        <f t="shared" si="246"/>
        <v>138</v>
      </c>
      <c r="AF518" s="112">
        <f t="shared" si="247"/>
        <v>0</v>
      </c>
      <c r="AG518" s="100">
        <f>VLOOKUP(K518,'5th Cycle APR Raw Data-Final'!$A$3:$P$1977,16,FALSE)</f>
        <v>347</v>
      </c>
      <c r="AH518" s="100">
        <f>IF(AN518&lt;1,SUMIFS('5th Cycle APR Raw Data-Final'!$Q$3:$Q$1977,'5th Cycle APR Raw Data-Final'!$A$3:$A$1977,'SB35 Determination Data'!$K518,'5th Cycle APR Raw Data-Final'!$T$3:$T$1977,"&gt;="&amp;'SB35 Determination Data'!$F518,'5th Cycle APR Raw Data-Final'!$T$3:$T$1977,"&lt;"&amp;E518),SUMIFS('5th Cycle APR Raw Data-Final'!$Q$3:$Q$1977,'5th Cycle APR Raw Data-Final'!$A$3:$A$1977,'SB35 Determination Data'!$K518,'5th Cycle APR Raw Data-Final'!$T$3:$T$1977,"&gt;="&amp;'SB35 Determination Data'!$F518,'5th Cycle APR Raw Data-Final'!$T$3:$T$1977,"&lt;="&amp;G518))</f>
        <v>660</v>
      </c>
      <c r="AI518" s="100">
        <f t="shared" si="248"/>
        <v>0</v>
      </c>
      <c r="AJ518" s="112">
        <f t="shared" si="249"/>
        <v>1.9020172910662825</v>
      </c>
      <c r="AK518" s="100">
        <f>VLOOKUP(K518,'5th Cycle APR Raw Data-Final'!$A$3:$R$1977,18,FALSE)</f>
        <v>831</v>
      </c>
      <c r="AL518" s="100">
        <f>IF(AN518&lt;1,SUMIFS('5th Cycle APR Raw Data-Final'!$S$3:$S$1977,'5th Cycle APR Raw Data-Final'!$A$3:$A$1977,'SB35 Determination Data'!$K518,'5th Cycle APR Raw Data-Final'!$T$3:$T$1977,"&gt;="&amp;'SB35 Determination Data'!$F518,'5th Cycle APR Raw Data-Final'!$T$3:$T$1977,"&lt;"&amp;E518),SUMIFS('5th Cycle APR Raw Data-Final'!$S$3:$S$1977,'5th Cycle APR Raw Data-Final'!$A$3:$A$1977,'SB35 Determination Data'!$K518,'5th Cycle APR Raw Data-Final'!$T$3:$T$1977,"&gt;="&amp;'SB35 Determination Data'!$F518,'5th Cycle APR Raw Data-Final'!$T$3:$T$1977,"&lt;="&amp;G518))</f>
        <v>660</v>
      </c>
      <c r="AM518" s="100">
        <f t="shared" si="250"/>
        <v>484</v>
      </c>
      <c r="AN518" s="114">
        <f t="shared" si="251"/>
        <v>0.5</v>
      </c>
      <c r="AO518" s="2" t="str">
        <f t="shared" si="252"/>
        <v>NO</v>
      </c>
      <c r="AP518" s="2" t="str">
        <f t="shared" si="253"/>
        <v>YES</v>
      </c>
      <c r="AQ518" s="2" t="str">
        <f t="shared" si="254"/>
        <v>NO</v>
      </c>
      <c r="AR518" s="124" t="str">
        <f>VLOOKUP(K518,'2018Submitted'!$A$2:$C$540,3,FALSE)</f>
        <v>Successful</v>
      </c>
      <c r="AS518" s="2" t="str">
        <f t="shared" si="255"/>
        <v>NO</v>
      </c>
      <c r="AT518" s="2" t="str">
        <f t="shared" si="256"/>
        <v>YES</v>
      </c>
    </row>
    <row r="519" spans="1:46" x14ac:dyDescent="0.2">
      <c r="A519" s="2" t="s">
        <v>5</v>
      </c>
      <c r="B519" s="2" t="str">
        <f t="shared" si="257"/>
        <v>WEST HOLLYWOOD</v>
      </c>
      <c r="C519" s="71">
        <f t="shared" si="230"/>
        <v>0.625</v>
      </c>
      <c r="D519" s="72">
        <f t="shared" si="231"/>
        <v>8</v>
      </c>
      <c r="E519" s="99">
        <f t="shared" si="232"/>
        <v>2018</v>
      </c>
      <c r="F519" s="99">
        <f t="shared" si="233"/>
        <v>2014</v>
      </c>
      <c r="G519" s="99" t="str">
        <f t="shared" si="234"/>
        <v>2021</v>
      </c>
      <c r="H519" s="2" t="str">
        <f t="shared" si="235"/>
        <v>10/15/2013</v>
      </c>
      <c r="I519" s="2" t="str">
        <f t="shared" si="236"/>
        <v>10/15/2021</v>
      </c>
      <c r="J519" s="2" t="s">
        <v>3</v>
      </c>
      <c r="K519" s="123" t="s">
        <v>319</v>
      </c>
      <c r="L519" s="100">
        <f>VLOOKUP(K519,'5th Cycle APR Raw Data-Final'!$A$3:$P$1977,6,FALSE)</f>
        <v>19</v>
      </c>
      <c r="M519" s="100">
        <f>IF(AN519&lt;1,SUMIFS('5th Cycle APR Raw Data-Final'!G$3:G$1977,'5th Cycle APR Raw Data-Final'!$A$3:$A$1977,'SB35 Determination Data'!$K519,'5th Cycle APR Raw Data-Final'!$T$3:$T$1977,"&gt;="&amp;'SB35 Determination Data'!$F519,'5th Cycle APR Raw Data-Final'!$T$3:$T$1977,"&lt;"&amp;E519),SUMIFS('5th Cycle APR Raw Data-Final'!G$3:G$1977,'5th Cycle APR Raw Data-Final'!$A$3:$A$1977,'SB35 Determination Data'!$K519,'5th Cycle APR Raw Data-Final'!$T$3:$T$1977,"&gt;="&amp;'SB35 Determination Data'!$F519,'5th Cycle APR Raw Data-Final'!$T$3:$T$1977,"&lt;="&amp;G519))</f>
        <v>69</v>
      </c>
      <c r="N519" s="100">
        <f>IF(AN519&lt;1,SUMIFS('5th Cycle APR Raw Data-Final'!H$3:H$1977,'5th Cycle APR Raw Data-Final'!$A$3:$A$1977,'SB35 Determination Data'!$K519,'5th Cycle APR Raw Data-Final'!$T$3:$T$1977,"&gt;="&amp;'SB35 Determination Data'!$F519,'5th Cycle APR Raw Data-Final'!$T$3:$T$1977,"&lt;"&amp;E519),SUMIFS('5th Cycle APR Raw Data-Final'!H$3:H$1977,'5th Cycle APR Raw Data-Final'!$A$3:$A$1977,'SB35 Determination Data'!$K519,'5th Cycle APR Raw Data-Final'!$T$3:$T$1977,"&gt;="&amp;'SB35 Determination Data'!$F519,'5th Cycle APR Raw Data-Final'!$T$3:$T$1977,"&lt;="&amp;G519))</f>
        <v>69</v>
      </c>
      <c r="O519" s="100">
        <f>IF(AN519&lt;1,SUMIFS('5th Cycle APR Raw Data-Final'!I$3:I$1977,'5th Cycle APR Raw Data-Final'!$A$3:$A$1977,'SB35 Determination Data'!$K519,'5th Cycle APR Raw Data-Final'!$T$3:$T$1977,"&gt;="&amp;'SB35 Determination Data'!$F519,'5th Cycle APR Raw Data-Final'!$T$3:$T$1977,"&lt;"&amp;E519),SUMIFS('5th Cycle APR Raw Data-Final'!I$3:I$1977,'5th Cycle APR Raw Data-Final'!$A$3:$A$1977,'SB35 Determination Data'!$K519,'5th Cycle APR Raw Data-Final'!$T$3:$T$1977,"&gt;="&amp;'SB35 Determination Data'!$F519,'5th Cycle APR Raw Data-Final'!$T$3:$T$1977,"&lt;="&amp;G519))</f>
        <v>0</v>
      </c>
      <c r="P519" s="100">
        <f t="shared" si="237"/>
        <v>0</v>
      </c>
      <c r="Q519" s="112">
        <f t="shared" si="238"/>
        <v>3.6315789473684212</v>
      </c>
      <c r="R519" s="101">
        <f t="shared" si="239"/>
        <v>10</v>
      </c>
      <c r="S519" s="101">
        <f t="shared" si="240"/>
        <v>59</v>
      </c>
      <c r="T519" s="100">
        <f>VLOOKUP(K519,'5th Cycle APR Raw Data-Final'!$A$3:$P$1977,10,FALSE)</f>
        <v>12</v>
      </c>
      <c r="U519" s="100">
        <f>IF(AN519&lt;1,SUMIFS('5th Cycle APR Raw Data-Final'!K$3:K$1977,'5th Cycle APR Raw Data-Final'!$A$3:$A$1977,'SB35 Determination Data'!$K519,'5th Cycle APR Raw Data-Final'!$T$3:$T$1977,"&gt;="&amp;'SB35 Determination Data'!$F519,'5th Cycle APR Raw Data-Final'!$T$3:$T$1977,"&lt;"&amp;E519),SUMIFS('5th Cycle APR Raw Data-Final'!K$3:K$1977,'5th Cycle APR Raw Data-Final'!$A$3:$A$1977,'SB35 Determination Data'!$K519,'5th Cycle APR Raw Data-Final'!$T$3:$T$1977,"&gt;="&amp;'SB35 Determination Data'!$F519,'5th Cycle APR Raw Data-Final'!$T$3:$T$1977,"&lt;="&amp;G519))</f>
        <v>89</v>
      </c>
      <c r="V519" s="100">
        <f>IF(AN519&lt;1,SUMIFS('5th Cycle APR Raw Data-Final'!L$3:L$1977,'5th Cycle APR Raw Data-Final'!$A$3:$A$1977,'SB35 Determination Data'!$K519,'5th Cycle APR Raw Data-Final'!$T$3:$T$1977,"&gt;="&amp;'SB35 Determination Data'!$F519,'5th Cycle APR Raw Data-Final'!$T$3:$T$1977,"&lt;"&amp;E519),SUMIFS('5th Cycle APR Raw Data-Final'!L$3:L$1977,'5th Cycle APR Raw Data-Final'!$A$3:$A$1977,'SB35 Determination Data'!$K519,'5th Cycle APR Raw Data-Final'!$T$3:$T$1977,"&gt;="&amp;'SB35 Determination Data'!$F519,'5th Cycle APR Raw Data-Final'!$T$3:$T$1977,"&lt;="&amp;G519))</f>
        <v>89</v>
      </c>
      <c r="W519" s="100">
        <f>IF(AN519&lt;1,SUMIFS('5th Cycle APR Raw Data-Final'!M$3:M$1977,'5th Cycle APR Raw Data-Final'!$A$3:$A$1977,'SB35 Determination Data'!$K519,'5th Cycle APR Raw Data-Final'!$T$3:$T$1977,"&gt;="&amp;'SB35 Determination Data'!$F519,'5th Cycle APR Raw Data-Final'!$T$3:$T$1977,"&lt;"&amp;E519),SUMIFS('5th Cycle APR Raw Data-Final'!M$3:M$1977,'5th Cycle APR Raw Data-Final'!$A$3:$A$1977,'SB35 Determination Data'!$K519,'5th Cycle APR Raw Data-Final'!$T$3:$T$1977,"&gt;="&amp;'SB35 Determination Data'!$F519,'5th Cycle APR Raw Data-Final'!$T$3:$T$1977,"&lt;="&amp;G519))</f>
        <v>0</v>
      </c>
      <c r="X519" s="100">
        <f t="shared" si="241"/>
        <v>0</v>
      </c>
      <c r="Y519" s="100">
        <f t="shared" si="242"/>
        <v>148</v>
      </c>
      <c r="Z519" s="100">
        <f t="shared" si="243"/>
        <v>0</v>
      </c>
      <c r="AA519" s="112">
        <f t="shared" si="244"/>
        <v>7.416666666666667</v>
      </c>
      <c r="AB519" s="112">
        <f t="shared" si="245"/>
        <v>12.333333333333334</v>
      </c>
      <c r="AC519" s="100">
        <f>VLOOKUP(K519,'5th Cycle APR Raw Data-Final'!$A$3:$P$1977,14,FALSE)</f>
        <v>13</v>
      </c>
      <c r="AD519" s="100">
        <f>IF(AN519&lt;1,SUMIFS('5th Cycle APR Raw Data-Final'!$O$3:$O$1977,'5th Cycle APR Raw Data-Final'!$A$3:$A$1977,'SB35 Determination Data'!$K519,'5th Cycle APR Raw Data-Final'!$T$3:$T$1977,"&gt;="&amp;'SB35 Determination Data'!$F519,'5th Cycle APR Raw Data-Final'!$T$3:$T$1977,"&lt;"&amp;E519),SUMIFS('5th Cycle APR Raw Data-Final'!$O$3:$O$1977,'5th Cycle APR Raw Data-Final'!$A$3:$A$1977,'SB35 Determination Data'!$K519,'5th Cycle APR Raw Data-Final'!$T$3:$T$1977,"&gt;="&amp;'SB35 Determination Data'!$F519,'5th Cycle APR Raw Data-Final'!$T$3:$T$1977,"&lt;="&amp;G519))</f>
        <v>47</v>
      </c>
      <c r="AE519" s="100">
        <f t="shared" si="246"/>
        <v>0</v>
      </c>
      <c r="AF519" s="112">
        <f t="shared" si="247"/>
        <v>3.6153846153846154</v>
      </c>
      <c r="AG519" s="100">
        <f>VLOOKUP(K519,'5th Cycle APR Raw Data-Final'!$A$3:$P$1977,16,FALSE)</f>
        <v>33</v>
      </c>
      <c r="AH519" s="100">
        <f>IF(AN519&lt;1,SUMIFS('5th Cycle APR Raw Data-Final'!$Q$3:$Q$1977,'5th Cycle APR Raw Data-Final'!$A$3:$A$1977,'SB35 Determination Data'!$K519,'5th Cycle APR Raw Data-Final'!$T$3:$T$1977,"&gt;="&amp;'SB35 Determination Data'!$F519,'5th Cycle APR Raw Data-Final'!$T$3:$T$1977,"&lt;"&amp;E519),SUMIFS('5th Cycle APR Raw Data-Final'!$Q$3:$Q$1977,'5th Cycle APR Raw Data-Final'!$A$3:$A$1977,'SB35 Determination Data'!$K519,'5th Cycle APR Raw Data-Final'!$T$3:$T$1977,"&gt;="&amp;'SB35 Determination Data'!$F519,'5th Cycle APR Raw Data-Final'!$T$3:$T$1977,"&lt;="&amp;G519))</f>
        <v>1373</v>
      </c>
      <c r="AI519" s="100">
        <f t="shared" si="248"/>
        <v>0</v>
      </c>
      <c r="AJ519" s="112">
        <f t="shared" si="249"/>
        <v>41.606060606060609</v>
      </c>
      <c r="AK519" s="100">
        <f>VLOOKUP(K519,'5th Cycle APR Raw Data-Final'!$A$3:$R$1977,18,FALSE)</f>
        <v>77</v>
      </c>
      <c r="AL519" s="100">
        <f>IF(AN519&lt;1,SUMIFS('5th Cycle APR Raw Data-Final'!$S$3:$S$1977,'5th Cycle APR Raw Data-Final'!$A$3:$A$1977,'SB35 Determination Data'!$K519,'5th Cycle APR Raw Data-Final'!$T$3:$T$1977,"&gt;="&amp;'SB35 Determination Data'!$F519,'5th Cycle APR Raw Data-Final'!$T$3:$T$1977,"&lt;"&amp;E519),SUMIFS('5th Cycle APR Raw Data-Final'!$S$3:$S$1977,'5th Cycle APR Raw Data-Final'!$A$3:$A$1977,'SB35 Determination Data'!$K519,'5th Cycle APR Raw Data-Final'!$T$3:$T$1977,"&gt;="&amp;'SB35 Determination Data'!$F519,'5th Cycle APR Raw Data-Final'!$T$3:$T$1977,"&lt;="&amp;G519))</f>
        <v>1578</v>
      </c>
      <c r="AM519" s="100">
        <f t="shared" si="250"/>
        <v>0</v>
      </c>
      <c r="AN519" s="114">
        <f t="shared" si="251"/>
        <v>0.5</v>
      </c>
      <c r="AO519" s="2" t="str">
        <f t="shared" si="252"/>
        <v>NO</v>
      </c>
      <c r="AP519" s="2" t="str">
        <f t="shared" si="253"/>
        <v>NO</v>
      </c>
      <c r="AQ519" s="2" t="str">
        <f t="shared" si="254"/>
        <v>YES</v>
      </c>
      <c r="AR519" s="124" t="str">
        <f>VLOOKUP(K519,'2018Submitted'!$A$2:$C$540,3,FALSE)</f>
        <v>Received - Not successful</v>
      </c>
      <c r="AS519" s="2" t="str">
        <f t="shared" si="255"/>
        <v>YES</v>
      </c>
      <c r="AT519" s="2" t="str">
        <f t="shared" si="256"/>
        <v>NO</v>
      </c>
    </row>
    <row r="520" spans="1:46" x14ac:dyDescent="0.2">
      <c r="A520" s="2" t="s">
        <v>101</v>
      </c>
      <c r="B520" s="2" t="str">
        <f t="shared" si="257"/>
        <v>WEST SACRAMENTO</v>
      </c>
      <c r="C520" s="71">
        <f t="shared" si="230"/>
        <v>0.625</v>
      </c>
      <c r="D520" s="72">
        <f t="shared" si="231"/>
        <v>8</v>
      </c>
      <c r="E520" s="99">
        <f t="shared" si="232"/>
        <v>2018</v>
      </c>
      <c r="F520" s="99">
        <f t="shared" si="233"/>
        <v>2014</v>
      </c>
      <c r="G520" s="99" t="str">
        <f t="shared" si="234"/>
        <v>2021</v>
      </c>
      <c r="H520" s="2" t="str">
        <f t="shared" si="235"/>
        <v>10/31/2013</v>
      </c>
      <c r="I520" s="2" t="str">
        <f t="shared" si="236"/>
        <v>10/31/2021</v>
      </c>
      <c r="J520" s="2" t="s">
        <v>32</v>
      </c>
      <c r="K520" s="123" t="s">
        <v>320</v>
      </c>
      <c r="L520" s="100">
        <f>VLOOKUP(K520,'5th Cycle APR Raw Data-Final'!$A$3:$P$1977,6,FALSE)</f>
        <v>1316</v>
      </c>
      <c r="M520" s="100">
        <f>IF(AN520&lt;1,SUMIFS('5th Cycle APR Raw Data-Final'!G$3:G$1977,'5th Cycle APR Raw Data-Final'!$A$3:$A$1977,'SB35 Determination Data'!$K520,'5th Cycle APR Raw Data-Final'!$T$3:$T$1977,"&gt;="&amp;'SB35 Determination Data'!$F520,'5th Cycle APR Raw Data-Final'!$T$3:$T$1977,"&lt;"&amp;E520),SUMIFS('5th Cycle APR Raw Data-Final'!G$3:G$1977,'5th Cycle APR Raw Data-Final'!$A$3:$A$1977,'SB35 Determination Data'!$K520,'5th Cycle APR Raw Data-Final'!$T$3:$T$1977,"&gt;="&amp;'SB35 Determination Data'!$F520,'5th Cycle APR Raw Data-Final'!$T$3:$T$1977,"&lt;="&amp;G520))</f>
        <v>127</v>
      </c>
      <c r="N520" s="100">
        <f>IF(AN520&lt;1,SUMIFS('5th Cycle APR Raw Data-Final'!H$3:H$1977,'5th Cycle APR Raw Data-Final'!$A$3:$A$1977,'SB35 Determination Data'!$K520,'5th Cycle APR Raw Data-Final'!$T$3:$T$1977,"&gt;="&amp;'SB35 Determination Data'!$F520,'5th Cycle APR Raw Data-Final'!$T$3:$T$1977,"&lt;"&amp;E520),SUMIFS('5th Cycle APR Raw Data-Final'!H$3:H$1977,'5th Cycle APR Raw Data-Final'!$A$3:$A$1977,'SB35 Determination Data'!$K520,'5th Cycle APR Raw Data-Final'!$T$3:$T$1977,"&gt;="&amp;'SB35 Determination Data'!$F520,'5th Cycle APR Raw Data-Final'!$T$3:$T$1977,"&lt;="&amp;G520))</f>
        <v>127</v>
      </c>
      <c r="O520" s="100">
        <f>IF(AN520&lt;1,SUMIFS('5th Cycle APR Raw Data-Final'!I$3:I$1977,'5th Cycle APR Raw Data-Final'!$A$3:$A$1977,'SB35 Determination Data'!$K520,'5th Cycle APR Raw Data-Final'!$T$3:$T$1977,"&gt;="&amp;'SB35 Determination Data'!$F520,'5th Cycle APR Raw Data-Final'!$T$3:$T$1977,"&lt;"&amp;E520),SUMIFS('5th Cycle APR Raw Data-Final'!I$3:I$1977,'5th Cycle APR Raw Data-Final'!$A$3:$A$1977,'SB35 Determination Data'!$K520,'5th Cycle APR Raw Data-Final'!$T$3:$T$1977,"&gt;="&amp;'SB35 Determination Data'!$F520,'5th Cycle APR Raw Data-Final'!$T$3:$T$1977,"&lt;="&amp;G520))</f>
        <v>0</v>
      </c>
      <c r="P520" s="100">
        <f t="shared" si="237"/>
        <v>1189</v>
      </c>
      <c r="Q520" s="112">
        <f t="shared" si="238"/>
        <v>9.6504559270516724E-2</v>
      </c>
      <c r="R520" s="101">
        <f t="shared" si="239"/>
        <v>658</v>
      </c>
      <c r="S520" s="101">
        <f t="shared" si="240"/>
        <v>0</v>
      </c>
      <c r="T520" s="100">
        <f>VLOOKUP(K520,'5th Cycle APR Raw Data-Final'!$A$3:$P$1977,10,FALSE)</f>
        <v>923</v>
      </c>
      <c r="U520" s="100">
        <f>IF(AN520&lt;1,SUMIFS('5th Cycle APR Raw Data-Final'!K$3:K$1977,'5th Cycle APR Raw Data-Final'!$A$3:$A$1977,'SB35 Determination Data'!$K520,'5th Cycle APR Raw Data-Final'!$T$3:$T$1977,"&gt;="&amp;'SB35 Determination Data'!$F520,'5th Cycle APR Raw Data-Final'!$T$3:$T$1977,"&lt;"&amp;E520),SUMIFS('5th Cycle APR Raw Data-Final'!K$3:K$1977,'5th Cycle APR Raw Data-Final'!$A$3:$A$1977,'SB35 Determination Data'!$K520,'5th Cycle APR Raw Data-Final'!$T$3:$T$1977,"&gt;="&amp;'SB35 Determination Data'!$F520,'5th Cycle APR Raw Data-Final'!$T$3:$T$1977,"&lt;="&amp;G520))</f>
        <v>18</v>
      </c>
      <c r="V520" s="100">
        <f>IF(AN520&lt;1,SUMIFS('5th Cycle APR Raw Data-Final'!L$3:L$1977,'5th Cycle APR Raw Data-Final'!$A$3:$A$1977,'SB35 Determination Data'!$K520,'5th Cycle APR Raw Data-Final'!$T$3:$T$1977,"&gt;="&amp;'SB35 Determination Data'!$F520,'5th Cycle APR Raw Data-Final'!$T$3:$T$1977,"&lt;"&amp;E520),SUMIFS('5th Cycle APR Raw Data-Final'!L$3:L$1977,'5th Cycle APR Raw Data-Final'!$A$3:$A$1977,'SB35 Determination Data'!$K520,'5th Cycle APR Raw Data-Final'!$T$3:$T$1977,"&gt;="&amp;'SB35 Determination Data'!$F520,'5th Cycle APR Raw Data-Final'!$T$3:$T$1977,"&lt;="&amp;G520))</f>
        <v>18</v>
      </c>
      <c r="W520" s="100">
        <f>IF(AN520&lt;1,SUMIFS('5th Cycle APR Raw Data-Final'!M$3:M$1977,'5th Cycle APR Raw Data-Final'!$A$3:$A$1977,'SB35 Determination Data'!$K520,'5th Cycle APR Raw Data-Final'!$T$3:$T$1977,"&gt;="&amp;'SB35 Determination Data'!$F520,'5th Cycle APR Raw Data-Final'!$T$3:$T$1977,"&lt;"&amp;E520),SUMIFS('5th Cycle APR Raw Data-Final'!M$3:M$1977,'5th Cycle APR Raw Data-Final'!$A$3:$A$1977,'SB35 Determination Data'!$K520,'5th Cycle APR Raw Data-Final'!$T$3:$T$1977,"&gt;="&amp;'SB35 Determination Data'!$F520,'5th Cycle APR Raw Data-Final'!$T$3:$T$1977,"&lt;="&amp;G520))</f>
        <v>0</v>
      </c>
      <c r="X520" s="100">
        <f t="shared" si="241"/>
        <v>905</v>
      </c>
      <c r="Y520" s="100">
        <f t="shared" si="242"/>
        <v>18</v>
      </c>
      <c r="Z520" s="100">
        <f t="shared" si="243"/>
        <v>905</v>
      </c>
      <c r="AA520" s="112">
        <f t="shared" si="244"/>
        <v>1.9501625135427952E-2</v>
      </c>
      <c r="AB520" s="112">
        <f t="shared" si="245"/>
        <v>1.9501625135427952E-2</v>
      </c>
      <c r="AC520" s="100">
        <f>VLOOKUP(K520,'5th Cycle APR Raw Data-Final'!$A$3:$P$1977,14,FALSE)</f>
        <v>1111</v>
      </c>
      <c r="AD520" s="100">
        <f>IF(AN520&lt;1,SUMIFS('5th Cycle APR Raw Data-Final'!$O$3:$O$1977,'5th Cycle APR Raw Data-Final'!$A$3:$A$1977,'SB35 Determination Data'!$K520,'5th Cycle APR Raw Data-Final'!$T$3:$T$1977,"&gt;="&amp;'SB35 Determination Data'!$F520,'5th Cycle APR Raw Data-Final'!$T$3:$T$1977,"&lt;"&amp;E520),SUMIFS('5th Cycle APR Raw Data-Final'!$O$3:$O$1977,'5th Cycle APR Raw Data-Final'!$A$3:$A$1977,'SB35 Determination Data'!$K520,'5th Cycle APR Raw Data-Final'!$T$3:$T$1977,"&gt;="&amp;'SB35 Determination Data'!$F520,'5th Cycle APR Raw Data-Final'!$T$3:$T$1977,"&lt;="&amp;G520))</f>
        <v>729</v>
      </c>
      <c r="AE520" s="100">
        <f t="shared" si="246"/>
        <v>382</v>
      </c>
      <c r="AF520" s="112">
        <f t="shared" si="247"/>
        <v>0.65616561656165617</v>
      </c>
      <c r="AG520" s="100">
        <f>VLOOKUP(K520,'5th Cycle APR Raw Data-Final'!$A$3:$P$1977,16,FALSE)</f>
        <v>2627</v>
      </c>
      <c r="AH520" s="100">
        <f>IF(AN520&lt;1,SUMIFS('5th Cycle APR Raw Data-Final'!$Q$3:$Q$1977,'5th Cycle APR Raw Data-Final'!$A$3:$A$1977,'SB35 Determination Data'!$K520,'5th Cycle APR Raw Data-Final'!$T$3:$T$1977,"&gt;="&amp;'SB35 Determination Data'!$F520,'5th Cycle APR Raw Data-Final'!$T$3:$T$1977,"&lt;"&amp;E520),SUMIFS('5th Cycle APR Raw Data-Final'!$Q$3:$Q$1977,'5th Cycle APR Raw Data-Final'!$A$3:$A$1977,'SB35 Determination Data'!$K520,'5th Cycle APR Raw Data-Final'!$T$3:$T$1977,"&gt;="&amp;'SB35 Determination Data'!$F520,'5th Cycle APR Raw Data-Final'!$T$3:$T$1977,"&lt;="&amp;G520))</f>
        <v>147</v>
      </c>
      <c r="AI520" s="100">
        <f t="shared" si="248"/>
        <v>2480</v>
      </c>
      <c r="AJ520" s="112">
        <f t="shared" si="249"/>
        <v>5.5957365816520749E-2</v>
      </c>
      <c r="AK520" s="100">
        <f>VLOOKUP(K520,'5th Cycle APR Raw Data-Final'!$A$3:$R$1977,18,FALSE)</f>
        <v>5977</v>
      </c>
      <c r="AL520" s="100">
        <f>IF(AN520&lt;1,SUMIFS('5th Cycle APR Raw Data-Final'!$S$3:$S$1977,'5th Cycle APR Raw Data-Final'!$A$3:$A$1977,'SB35 Determination Data'!$K520,'5th Cycle APR Raw Data-Final'!$T$3:$T$1977,"&gt;="&amp;'SB35 Determination Data'!$F520,'5th Cycle APR Raw Data-Final'!$T$3:$T$1977,"&lt;"&amp;E520),SUMIFS('5th Cycle APR Raw Data-Final'!$S$3:$S$1977,'5th Cycle APR Raw Data-Final'!$A$3:$A$1977,'SB35 Determination Data'!$K520,'5th Cycle APR Raw Data-Final'!$T$3:$T$1977,"&gt;="&amp;'SB35 Determination Data'!$F520,'5th Cycle APR Raw Data-Final'!$T$3:$T$1977,"&lt;="&amp;G520))</f>
        <v>1021</v>
      </c>
      <c r="AM520" s="100">
        <f t="shared" si="250"/>
        <v>4956</v>
      </c>
      <c r="AN520" s="114">
        <f t="shared" si="251"/>
        <v>0.5</v>
      </c>
      <c r="AO520" s="2" t="str">
        <f t="shared" si="252"/>
        <v>YES</v>
      </c>
      <c r="AP520" s="2" t="str">
        <f t="shared" si="253"/>
        <v>NO</v>
      </c>
      <c r="AQ520" s="2" t="str">
        <f t="shared" si="254"/>
        <v>NO</v>
      </c>
      <c r="AR520" s="124" t="str">
        <f>VLOOKUP(K520,'2018Submitted'!$A$2:$C$540,3,FALSE)</f>
        <v>Successful</v>
      </c>
      <c r="AS520" s="2" t="str">
        <f t="shared" si="255"/>
        <v>NO</v>
      </c>
      <c r="AT520" s="2" t="str">
        <f t="shared" si="256"/>
        <v>NO</v>
      </c>
    </row>
    <row r="521" spans="1:46" x14ac:dyDescent="0.2">
      <c r="A521" s="2" t="s">
        <v>5</v>
      </c>
      <c r="B521" s="2" t="str">
        <f t="shared" si="257"/>
        <v>WESTLAKE VILLAGE</v>
      </c>
      <c r="C521" s="71">
        <f t="shared" si="230"/>
        <v>0.625</v>
      </c>
      <c r="D521" s="72">
        <f t="shared" si="231"/>
        <v>8</v>
      </c>
      <c r="E521" s="99">
        <f t="shared" si="232"/>
        <v>2018</v>
      </c>
      <c r="F521" s="99">
        <f t="shared" si="233"/>
        <v>2014</v>
      </c>
      <c r="G521" s="99" t="str">
        <f t="shared" si="234"/>
        <v>2021</v>
      </c>
      <c r="H521" s="2" t="str">
        <f t="shared" si="235"/>
        <v>10/15/2013</v>
      </c>
      <c r="I521" s="2" t="str">
        <f t="shared" si="236"/>
        <v>10/15/2021</v>
      </c>
      <c r="J521" s="2" t="s">
        <v>3</v>
      </c>
      <c r="K521" s="123" t="s">
        <v>1086</v>
      </c>
      <c r="L521" s="100">
        <f>VLOOKUP(K521,'5th Cycle APR Raw Data-Final'!$A$3:$P$1977,6,FALSE)</f>
        <v>12</v>
      </c>
      <c r="M521" s="100">
        <f>IF(AN521&lt;1,SUMIFS('5th Cycle APR Raw Data-Final'!G$3:G$1977,'5th Cycle APR Raw Data-Final'!$A$3:$A$1977,'SB35 Determination Data'!$K521,'5th Cycle APR Raw Data-Final'!$T$3:$T$1977,"&gt;="&amp;'SB35 Determination Data'!$F521,'5th Cycle APR Raw Data-Final'!$T$3:$T$1977,"&lt;"&amp;E521),SUMIFS('5th Cycle APR Raw Data-Final'!G$3:G$1977,'5th Cycle APR Raw Data-Final'!$A$3:$A$1977,'SB35 Determination Data'!$K521,'5th Cycle APR Raw Data-Final'!$T$3:$T$1977,"&gt;="&amp;'SB35 Determination Data'!$F521,'5th Cycle APR Raw Data-Final'!$T$3:$T$1977,"&lt;="&amp;G521))</f>
        <v>0</v>
      </c>
      <c r="N521" s="100">
        <f>IF(AN521&lt;1,SUMIFS('5th Cycle APR Raw Data-Final'!H$3:H$1977,'5th Cycle APR Raw Data-Final'!$A$3:$A$1977,'SB35 Determination Data'!$K521,'5th Cycle APR Raw Data-Final'!$T$3:$T$1977,"&gt;="&amp;'SB35 Determination Data'!$F521,'5th Cycle APR Raw Data-Final'!$T$3:$T$1977,"&lt;"&amp;E521),SUMIFS('5th Cycle APR Raw Data-Final'!H$3:H$1977,'5th Cycle APR Raw Data-Final'!$A$3:$A$1977,'SB35 Determination Data'!$K521,'5th Cycle APR Raw Data-Final'!$T$3:$T$1977,"&gt;="&amp;'SB35 Determination Data'!$F521,'5th Cycle APR Raw Data-Final'!$T$3:$T$1977,"&lt;="&amp;G521))</f>
        <v>0</v>
      </c>
      <c r="O521" s="100">
        <f>IF(AN521&lt;1,SUMIFS('5th Cycle APR Raw Data-Final'!I$3:I$1977,'5th Cycle APR Raw Data-Final'!$A$3:$A$1977,'SB35 Determination Data'!$K521,'5th Cycle APR Raw Data-Final'!$T$3:$T$1977,"&gt;="&amp;'SB35 Determination Data'!$F521,'5th Cycle APR Raw Data-Final'!$T$3:$T$1977,"&lt;"&amp;E521),SUMIFS('5th Cycle APR Raw Data-Final'!I$3:I$1977,'5th Cycle APR Raw Data-Final'!$A$3:$A$1977,'SB35 Determination Data'!$K521,'5th Cycle APR Raw Data-Final'!$T$3:$T$1977,"&gt;="&amp;'SB35 Determination Data'!$F521,'5th Cycle APR Raw Data-Final'!$T$3:$T$1977,"&lt;="&amp;G521))</f>
        <v>0</v>
      </c>
      <c r="P521" s="100">
        <f t="shared" si="237"/>
        <v>12</v>
      </c>
      <c r="Q521" s="112">
        <f t="shared" si="238"/>
        <v>0</v>
      </c>
      <c r="R521" s="101">
        <f t="shared" si="239"/>
        <v>6</v>
      </c>
      <c r="S521" s="101">
        <f t="shared" si="240"/>
        <v>0</v>
      </c>
      <c r="T521" s="100">
        <f>VLOOKUP(K521,'5th Cycle APR Raw Data-Final'!$A$3:$P$1977,10,FALSE)</f>
        <v>7</v>
      </c>
      <c r="U521" s="100">
        <f>IF(AN521&lt;1,SUMIFS('5th Cycle APR Raw Data-Final'!K$3:K$1977,'5th Cycle APR Raw Data-Final'!$A$3:$A$1977,'SB35 Determination Data'!$K521,'5th Cycle APR Raw Data-Final'!$T$3:$T$1977,"&gt;="&amp;'SB35 Determination Data'!$F521,'5th Cycle APR Raw Data-Final'!$T$3:$T$1977,"&lt;"&amp;E521),SUMIFS('5th Cycle APR Raw Data-Final'!K$3:K$1977,'5th Cycle APR Raw Data-Final'!$A$3:$A$1977,'SB35 Determination Data'!$K521,'5th Cycle APR Raw Data-Final'!$T$3:$T$1977,"&gt;="&amp;'SB35 Determination Data'!$F521,'5th Cycle APR Raw Data-Final'!$T$3:$T$1977,"&lt;="&amp;G521))</f>
        <v>0</v>
      </c>
      <c r="V521" s="100">
        <f>IF(AN521&lt;1,SUMIFS('5th Cycle APR Raw Data-Final'!L$3:L$1977,'5th Cycle APR Raw Data-Final'!$A$3:$A$1977,'SB35 Determination Data'!$K521,'5th Cycle APR Raw Data-Final'!$T$3:$T$1977,"&gt;="&amp;'SB35 Determination Data'!$F521,'5th Cycle APR Raw Data-Final'!$T$3:$T$1977,"&lt;"&amp;E521),SUMIFS('5th Cycle APR Raw Data-Final'!L$3:L$1977,'5th Cycle APR Raw Data-Final'!$A$3:$A$1977,'SB35 Determination Data'!$K521,'5th Cycle APR Raw Data-Final'!$T$3:$T$1977,"&gt;="&amp;'SB35 Determination Data'!$F521,'5th Cycle APR Raw Data-Final'!$T$3:$T$1977,"&lt;="&amp;G521))</f>
        <v>0</v>
      </c>
      <c r="W521" s="100">
        <f>IF(AN521&lt;1,SUMIFS('5th Cycle APR Raw Data-Final'!M$3:M$1977,'5th Cycle APR Raw Data-Final'!$A$3:$A$1977,'SB35 Determination Data'!$K521,'5th Cycle APR Raw Data-Final'!$T$3:$T$1977,"&gt;="&amp;'SB35 Determination Data'!$F521,'5th Cycle APR Raw Data-Final'!$T$3:$T$1977,"&lt;"&amp;E521),SUMIFS('5th Cycle APR Raw Data-Final'!M$3:M$1977,'5th Cycle APR Raw Data-Final'!$A$3:$A$1977,'SB35 Determination Data'!$K521,'5th Cycle APR Raw Data-Final'!$T$3:$T$1977,"&gt;="&amp;'SB35 Determination Data'!$F521,'5th Cycle APR Raw Data-Final'!$T$3:$T$1977,"&lt;="&amp;G521))</f>
        <v>0</v>
      </c>
      <c r="X521" s="100">
        <f t="shared" si="241"/>
        <v>7</v>
      </c>
      <c r="Y521" s="100">
        <f t="shared" si="242"/>
        <v>0</v>
      </c>
      <c r="Z521" s="100">
        <f t="shared" si="243"/>
        <v>7</v>
      </c>
      <c r="AA521" s="112">
        <f t="shared" si="244"/>
        <v>0</v>
      </c>
      <c r="AB521" s="112">
        <f t="shared" si="245"/>
        <v>0</v>
      </c>
      <c r="AC521" s="100">
        <f>VLOOKUP(K521,'5th Cycle APR Raw Data-Final'!$A$3:$P$1977,14,FALSE)</f>
        <v>8</v>
      </c>
      <c r="AD521" s="100">
        <f>IF(AN521&lt;1,SUMIFS('5th Cycle APR Raw Data-Final'!$O$3:$O$1977,'5th Cycle APR Raw Data-Final'!$A$3:$A$1977,'SB35 Determination Data'!$K521,'5th Cycle APR Raw Data-Final'!$T$3:$T$1977,"&gt;="&amp;'SB35 Determination Data'!$F521,'5th Cycle APR Raw Data-Final'!$T$3:$T$1977,"&lt;"&amp;E521),SUMIFS('5th Cycle APR Raw Data-Final'!$O$3:$O$1977,'5th Cycle APR Raw Data-Final'!$A$3:$A$1977,'SB35 Determination Data'!$K521,'5th Cycle APR Raw Data-Final'!$T$3:$T$1977,"&gt;="&amp;'SB35 Determination Data'!$F521,'5th Cycle APR Raw Data-Final'!$T$3:$T$1977,"&lt;="&amp;G521))</f>
        <v>0</v>
      </c>
      <c r="AE521" s="100">
        <f t="shared" si="246"/>
        <v>8</v>
      </c>
      <c r="AF521" s="112">
        <f t="shared" si="247"/>
        <v>0</v>
      </c>
      <c r="AG521" s="100">
        <f>VLOOKUP(K521,'5th Cycle APR Raw Data-Final'!$A$3:$P$1977,16,FALSE)</f>
        <v>18</v>
      </c>
      <c r="AH521" s="100">
        <f>IF(AN521&lt;1,SUMIFS('5th Cycle APR Raw Data-Final'!$Q$3:$Q$1977,'5th Cycle APR Raw Data-Final'!$A$3:$A$1977,'SB35 Determination Data'!$K521,'5th Cycle APR Raw Data-Final'!$T$3:$T$1977,"&gt;="&amp;'SB35 Determination Data'!$F521,'5th Cycle APR Raw Data-Final'!$T$3:$T$1977,"&lt;"&amp;E521),SUMIFS('5th Cycle APR Raw Data-Final'!$Q$3:$Q$1977,'5th Cycle APR Raw Data-Final'!$A$3:$A$1977,'SB35 Determination Data'!$K521,'5th Cycle APR Raw Data-Final'!$T$3:$T$1977,"&gt;="&amp;'SB35 Determination Data'!$F521,'5th Cycle APR Raw Data-Final'!$T$3:$T$1977,"&lt;="&amp;G521))</f>
        <v>0</v>
      </c>
      <c r="AI521" s="100">
        <f t="shared" si="248"/>
        <v>18</v>
      </c>
      <c r="AJ521" s="112">
        <f t="shared" si="249"/>
        <v>0</v>
      </c>
      <c r="AK521" s="100">
        <f>VLOOKUP(K521,'5th Cycle APR Raw Data-Final'!$A$3:$R$1977,18,FALSE)</f>
        <v>45</v>
      </c>
      <c r="AL521" s="100">
        <f>IF(AN521&lt;1,SUMIFS('5th Cycle APR Raw Data-Final'!$S$3:$S$1977,'5th Cycle APR Raw Data-Final'!$A$3:$A$1977,'SB35 Determination Data'!$K521,'5th Cycle APR Raw Data-Final'!$T$3:$T$1977,"&gt;="&amp;'SB35 Determination Data'!$F521,'5th Cycle APR Raw Data-Final'!$T$3:$T$1977,"&lt;"&amp;E521),SUMIFS('5th Cycle APR Raw Data-Final'!$S$3:$S$1977,'5th Cycle APR Raw Data-Final'!$A$3:$A$1977,'SB35 Determination Data'!$K521,'5th Cycle APR Raw Data-Final'!$T$3:$T$1977,"&gt;="&amp;'SB35 Determination Data'!$F521,'5th Cycle APR Raw Data-Final'!$T$3:$T$1977,"&lt;="&amp;G521))</f>
        <v>0</v>
      </c>
      <c r="AM521" s="100">
        <f t="shared" si="250"/>
        <v>45</v>
      </c>
      <c r="AN521" s="114">
        <f t="shared" si="251"/>
        <v>0.5</v>
      </c>
      <c r="AO521" s="2" t="str">
        <f t="shared" si="252"/>
        <v>YES</v>
      </c>
      <c r="AP521" s="2" t="str">
        <f t="shared" si="253"/>
        <v>NO</v>
      </c>
      <c r="AQ521" s="2" t="str">
        <f t="shared" si="254"/>
        <v>NO</v>
      </c>
      <c r="AR521" s="124" t="str">
        <f>VLOOKUP(K521,'2018Submitted'!$A$2:$C$540,3,FALSE)</f>
        <v>Successful</v>
      </c>
      <c r="AS521" s="2" t="str">
        <f t="shared" si="255"/>
        <v>NO</v>
      </c>
      <c r="AT521" s="2" t="str">
        <f t="shared" si="256"/>
        <v>NO</v>
      </c>
    </row>
    <row r="522" spans="1:46" x14ac:dyDescent="0.2">
      <c r="A522" s="2" t="s">
        <v>12</v>
      </c>
      <c r="B522" s="2" t="str">
        <f t="shared" si="257"/>
        <v>WESTMINSTER</v>
      </c>
      <c r="C522" s="71">
        <f t="shared" si="230"/>
        <v>0.625</v>
      </c>
      <c r="D522" s="72">
        <f t="shared" si="231"/>
        <v>8</v>
      </c>
      <c r="E522" s="99">
        <f t="shared" si="232"/>
        <v>2018</v>
      </c>
      <c r="F522" s="99">
        <f t="shared" si="233"/>
        <v>2014</v>
      </c>
      <c r="G522" s="99" t="str">
        <f t="shared" si="234"/>
        <v>2021</v>
      </c>
      <c r="H522" s="2" t="str">
        <f t="shared" si="235"/>
        <v>10/15/2013</v>
      </c>
      <c r="I522" s="2" t="str">
        <f t="shared" si="236"/>
        <v>10/15/2021</v>
      </c>
      <c r="J522" s="2" t="s">
        <v>3</v>
      </c>
      <c r="K522" s="123" t="s">
        <v>1018</v>
      </c>
      <c r="L522" s="100">
        <f>VLOOKUP(K522,'5th Cycle APR Raw Data-Final'!$A$3:$P$1977,6,FALSE)</f>
        <v>1</v>
      </c>
      <c r="M522" s="100">
        <f>IF(AN522&lt;1,SUMIFS('5th Cycle APR Raw Data-Final'!G$3:G$1977,'5th Cycle APR Raw Data-Final'!$A$3:$A$1977,'SB35 Determination Data'!$K522,'5th Cycle APR Raw Data-Final'!$T$3:$T$1977,"&gt;="&amp;'SB35 Determination Data'!$F522,'5th Cycle APR Raw Data-Final'!$T$3:$T$1977,"&lt;"&amp;E522),SUMIFS('5th Cycle APR Raw Data-Final'!G$3:G$1977,'5th Cycle APR Raw Data-Final'!$A$3:$A$1977,'SB35 Determination Data'!$K522,'5th Cycle APR Raw Data-Final'!$T$3:$T$1977,"&gt;="&amp;'SB35 Determination Data'!$F522,'5th Cycle APR Raw Data-Final'!$T$3:$T$1977,"&lt;="&amp;G522))</f>
        <v>0</v>
      </c>
      <c r="N522" s="100">
        <f>IF(AN522&lt;1,SUMIFS('5th Cycle APR Raw Data-Final'!H$3:H$1977,'5th Cycle APR Raw Data-Final'!$A$3:$A$1977,'SB35 Determination Data'!$K522,'5th Cycle APR Raw Data-Final'!$T$3:$T$1977,"&gt;="&amp;'SB35 Determination Data'!$F522,'5th Cycle APR Raw Data-Final'!$T$3:$T$1977,"&lt;"&amp;E522),SUMIFS('5th Cycle APR Raw Data-Final'!H$3:H$1977,'5th Cycle APR Raw Data-Final'!$A$3:$A$1977,'SB35 Determination Data'!$K522,'5th Cycle APR Raw Data-Final'!$T$3:$T$1977,"&gt;="&amp;'SB35 Determination Data'!$F522,'5th Cycle APR Raw Data-Final'!$T$3:$T$1977,"&lt;="&amp;G522))</f>
        <v>0</v>
      </c>
      <c r="O522" s="100">
        <f>IF(AN522&lt;1,SUMIFS('5th Cycle APR Raw Data-Final'!I$3:I$1977,'5th Cycle APR Raw Data-Final'!$A$3:$A$1977,'SB35 Determination Data'!$K522,'5th Cycle APR Raw Data-Final'!$T$3:$T$1977,"&gt;="&amp;'SB35 Determination Data'!$F522,'5th Cycle APR Raw Data-Final'!$T$3:$T$1977,"&lt;"&amp;E522),SUMIFS('5th Cycle APR Raw Data-Final'!I$3:I$1977,'5th Cycle APR Raw Data-Final'!$A$3:$A$1977,'SB35 Determination Data'!$K522,'5th Cycle APR Raw Data-Final'!$T$3:$T$1977,"&gt;="&amp;'SB35 Determination Data'!$F522,'5th Cycle APR Raw Data-Final'!$T$3:$T$1977,"&lt;="&amp;G522))</f>
        <v>0</v>
      </c>
      <c r="P522" s="100">
        <f t="shared" si="237"/>
        <v>1</v>
      </c>
      <c r="Q522" s="112">
        <f t="shared" si="238"/>
        <v>0</v>
      </c>
      <c r="R522" s="101">
        <f t="shared" si="239"/>
        <v>1</v>
      </c>
      <c r="S522" s="101">
        <f t="shared" si="240"/>
        <v>0</v>
      </c>
      <c r="T522" s="100">
        <f>VLOOKUP(K522,'5th Cycle APR Raw Data-Final'!$A$3:$P$1977,10,FALSE)</f>
        <v>1</v>
      </c>
      <c r="U522" s="100">
        <f>IF(AN522&lt;1,SUMIFS('5th Cycle APR Raw Data-Final'!K$3:K$1977,'5th Cycle APR Raw Data-Final'!$A$3:$A$1977,'SB35 Determination Data'!$K522,'5th Cycle APR Raw Data-Final'!$T$3:$T$1977,"&gt;="&amp;'SB35 Determination Data'!$F522,'5th Cycle APR Raw Data-Final'!$T$3:$T$1977,"&lt;"&amp;E522),SUMIFS('5th Cycle APR Raw Data-Final'!K$3:K$1977,'5th Cycle APR Raw Data-Final'!$A$3:$A$1977,'SB35 Determination Data'!$K522,'5th Cycle APR Raw Data-Final'!$T$3:$T$1977,"&gt;="&amp;'SB35 Determination Data'!$F522,'5th Cycle APR Raw Data-Final'!$T$3:$T$1977,"&lt;="&amp;G522))</f>
        <v>0</v>
      </c>
      <c r="V522" s="100">
        <f>IF(AN522&lt;1,SUMIFS('5th Cycle APR Raw Data-Final'!L$3:L$1977,'5th Cycle APR Raw Data-Final'!$A$3:$A$1977,'SB35 Determination Data'!$K522,'5th Cycle APR Raw Data-Final'!$T$3:$T$1977,"&gt;="&amp;'SB35 Determination Data'!$F522,'5th Cycle APR Raw Data-Final'!$T$3:$T$1977,"&lt;"&amp;E522),SUMIFS('5th Cycle APR Raw Data-Final'!L$3:L$1977,'5th Cycle APR Raw Data-Final'!$A$3:$A$1977,'SB35 Determination Data'!$K522,'5th Cycle APR Raw Data-Final'!$T$3:$T$1977,"&gt;="&amp;'SB35 Determination Data'!$F522,'5th Cycle APR Raw Data-Final'!$T$3:$T$1977,"&lt;="&amp;G522))</f>
        <v>0</v>
      </c>
      <c r="W522" s="100">
        <f>IF(AN522&lt;1,SUMIFS('5th Cycle APR Raw Data-Final'!M$3:M$1977,'5th Cycle APR Raw Data-Final'!$A$3:$A$1977,'SB35 Determination Data'!$K522,'5th Cycle APR Raw Data-Final'!$T$3:$T$1977,"&gt;="&amp;'SB35 Determination Data'!$F522,'5th Cycle APR Raw Data-Final'!$T$3:$T$1977,"&lt;"&amp;E522),SUMIFS('5th Cycle APR Raw Data-Final'!M$3:M$1977,'5th Cycle APR Raw Data-Final'!$A$3:$A$1977,'SB35 Determination Data'!$K522,'5th Cycle APR Raw Data-Final'!$T$3:$T$1977,"&gt;="&amp;'SB35 Determination Data'!$F522,'5th Cycle APR Raw Data-Final'!$T$3:$T$1977,"&lt;="&amp;G522))</f>
        <v>0</v>
      </c>
      <c r="X522" s="100">
        <f t="shared" si="241"/>
        <v>1</v>
      </c>
      <c r="Y522" s="100">
        <f t="shared" si="242"/>
        <v>0</v>
      </c>
      <c r="Z522" s="100">
        <f t="shared" si="243"/>
        <v>1</v>
      </c>
      <c r="AA522" s="112">
        <f t="shared" si="244"/>
        <v>0</v>
      </c>
      <c r="AB522" s="112">
        <f t="shared" si="245"/>
        <v>0</v>
      </c>
      <c r="AC522" s="100">
        <f>VLOOKUP(K522,'5th Cycle APR Raw Data-Final'!$A$3:$P$1977,14,FALSE)</f>
        <v>0</v>
      </c>
      <c r="AD522" s="100">
        <f>IF(AN522&lt;1,SUMIFS('5th Cycle APR Raw Data-Final'!$O$3:$O$1977,'5th Cycle APR Raw Data-Final'!$A$3:$A$1977,'SB35 Determination Data'!$K522,'5th Cycle APR Raw Data-Final'!$T$3:$T$1977,"&gt;="&amp;'SB35 Determination Data'!$F522,'5th Cycle APR Raw Data-Final'!$T$3:$T$1977,"&lt;"&amp;E522),SUMIFS('5th Cycle APR Raw Data-Final'!$O$3:$O$1977,'5th Cycle APR Raw Data-Final'!$A$3:$A$1977,'SB35 Determination Data'!$K522,'5th Cycle APR Raw Data-Final'!$T$3:$T$1977,"&gt;="&amp;'SB35 Determination Data'!$F522,'5th Cycle APR Raw Data-Final'!$T$3:$T$1977,"&lt;="&amp;G522))</f>
        <v>0</v>
      </c>
      <c r="AE522" s="100">
        <f t="shared" si="246"/>
        <v>0</v>
      </c>
      <c r="AF522" s="112" t="str">
        <f t="shared" si="247"/>
        <v>*</v>
      </c>
      <c r="AG522" s="100">
        <f>VLOOKUP(K522,'5th Cycle APR Raw Data-Final'!$A$3:$P$1977,16,FALSE)</f>
        <v>0</v>
      </c>
      <c r="AH522" s="100">
        <f>IF(AN522&lt;1,SUMIFS('5th Cycle APR Raw Data-Final'!$Q$3:$Q$1977,'5th Cycle APR Raw Data-Final'!$A$3:$A$1977,'SB35 Determination Data'!$K522,'5th Cycle APR Raw Data-Final'!$T$3:$T$1977,"&gt;="&amp;'SB35 Determination Data'!$F522,'5th Cycle APR Raw Data-Final'!$T$3:$T$1977,"&lt;"&amp;E522),SUMIFS('5th Cycle APR Raw Data-Final'!$Q$3:$Q$1977,'5th Cycle APR Raw Data-Final'!$A$3:$A$1977,'SB35 Determination Data'!$K522,'5th Cycle APR Raw Data-Final'!$T$3:$T$1977,"&gt;="&amp;'SB35 Determination Data'!$F522,'5th Cycle APR Raw Data-Final'!$T$3:$T$1977,"&lt;="&amp;G522))</f>
        <v>188</v>
      </c>
      <c r="AI522" s="100">
        <f t="shared" si="248"/>
        <v>0</v>
      </c>
      <c r="AJ522" s="112" t="str">
        <f t="shared" si="249"/>
        <v>*</v>
      </c>
      <c r="AK522" s="100">
        <f>VLOOKUP(K522,'5th Cycle APR Raw Data-Final'!$A$3:$R$1977,18,FALSE)</f>
        <v>2</v>
      </c>
      <c r="AL522" s="100">
        <f>IF(AN522&lt;1,SUMIFS('5th Cycle APR Raw Data-Final'!$S$3:$S$1977,'5th Cycle APR Raw Data-Final'!$A$3:$A$1977,'SB35 Determination Data'!$K522,'5th Cycle APR Raw Data-Final'!$T$3:$T$1977,"&gt;="&amp;'SB35 Determination Data'!$F522,'5th Cycle APR Raw Data-Final'!$T$3:$T$1977,"&lt;"&amp;E522),SUMIFS('5th Cycle APR Raw Data-Final'!$S$3:$S$1977,'5th Cycle APR Raw Data-Final'!$A$3:$A$1977,'SB35 Determination Data'!$K522,'5th Cycle APR Raw Data-Final'!$T$3:$T$1977,"&gt;="&amp;'SB35 Determination Data'!$F522,'5th Cycle APR Raw Data-Final'!$T$3:$T$1977,"&lt;="&amp;G522))</f>
        <v>188</v>
      </c>
      <c r="AM522" s="100">
        <f t="shared" si="250"/>
        <v>2</v>
      </c>
      <c r="AN522" s="114">
        <f t="shared" si="251"/>
        <v>0.5</v>
      </c>
      <c r="AO522" s="2" t="str">
        <f t="shared" si="252"/>
        <v>NO</v>
      </c>
      <c r="AP522" s="2" t="str">
        <f t="shared" si="253"/>
        <v>YES</v>
      </c>
      <c r="AQ522" s="2" t="str">
        <f t="shared" si="254"/>
        <v>NO</v>
      </c>
      <c r="AR522" s="124" t="str">
        <f>VLOOKUP(K522,'2018Submitted'!$A$2:$C$540,3,FALSE)</f>
        <v>Successful</v>
      </c>
      <c r="AS522" s="2" t="str">
        <f t="shared" si="255"/>
        <v>NO</v>
      </c>
      <c r="AT522" s="2" t="str">
        <f t="shared" si="256"/>
        <v>YES</v>
      </c>
    </row>
    <row r="523" spans="1:46" x14ac:dyDescent="0.2">
      <c r="A523" s="2" t="s">
        <v>50</v>
      </c>
      <c r="B523" s="2" t="str">
        <f t="shared" si="257"/>
        <v>WESTMORLAND</v>
      </c>
      <c r="C523" s="71">
        <f t="shared" si="230"/>
        <v>0.625</v>
      </c>
      <c r="D523" s="72">
        <f t="shared" si="231"/>
        <v>8</v>
      </c>
      <c r="E523" s="99">
        <f t="shared" si="232"/>
        <v>2018</v>
      </c>
      <c r="F523" s="99">
        <f t="shared" si="233"/>
        <v>2014</v>
      </c>
      <c r="G523" s="99" t="str">
        <f t="shared" si="234"/>
        <v>2021</v>
      </c>
      <c r="H523" s="2" t="str">
        <f t="shared" si="235"/>
        <v>10/15/2013</v>
      </c>
      <c r="I523" s="2" t="str">
        <f t="shared" si="236"/>
        <v>10/15/2021</v>
      </c>
      <c r="J523" s="2" t="s">
        <v>3</v>
      </c>
      <c r="K523" s="123" t="s">
        <v>1087</v>
      </c>
      <c r="L523" s="100">
        <f>VLOOKUP(K523,'5th Cycle APR Raw Data-Final'!$A$3:$P$1977,6,FALSE)</f>
        <v>57</v>
      </c>
      <c r="M523" s="100">
        <f>IF(AN523&lt;1,SUMIFS('5th Cycle APR Raw Data-Final'!G$3:G$1977,'5th Cycle APR Raw Data-Final'!$A$3:$A$1977,'SB35 Determination Data'!$K523,'5th Cycle APR Raw Data-Final'!$T$3:$T$1977,"&gt;="&amp;'SB35 Determination Data'!$F523,'5th Cycle APR Raw Data-Final'!$T$3:$T$1977,"&lt;"&amp;E523),SUMIFS('5th Cycle APR Raw Data-Final'!G$3:G$1977,'5th Cycle APR Raw Data-Final'!$A$3:$A$1977,'SB35 Determination Data'!$K523,'5th Cycle APR Raw Data-Final'!$T$3:$T$1977,"&gt;="&amp;'SB35 Determination Data'!$F523,'5th Cycle APR Raw Data-Final'!$T$3:$T$1977,"&lt;="&amp;G523))</f>
        <v>0</v>
      </c>
      <c r="N523" s="100">
        <f>IF(AN523&lt;1,SUMIFS('5th Cycle APR Raw Data-Final'!H$3:H$1977,'5th Cycle APR Raw Data-Final'!$A$3:$A$1977,'SB35 Determination Data'!$K523,'5th Cycle APR Raw Data-Final'!$T$3:$T$1977,"&gt;="&amp;'SB35 Determination Data'!$F523,'5th Cycle APR Raw Data-Final'!$T$3:$T$1977,"&lt;"&amp;E523),SUMIFS('5th Cycle APR Raw Data-Final'!H$3:H$1977,'5th Cycle APR Raw Data-Final'!$A$3:$A$1977,'SB35 Determination Data'!$K523,'5th Cycle APR Raw Data-Final'!$T$3:$T$1977,"&gt;="&amp;'SB35 Determination Data'!$F523,'5th Cycle APR Raw Data-Final'!$T$3:$T$1977,"&lt;="&amp;G523))</f>
        <v>0</v>
      </c>
      <c r="O523" s="100">
        <f>IF(AN523&lt;1,SUMIFS('5th Cycle APR Raw Data-Final'!I$3:I$1977,'5th Cycle APR Raw Data-Final'!$A$3:$A$1977,'SB35 Determination Data'!$K523,'5th Cycle APR Raw Data-Final'!$T$3:$T$1977,"&gt;="&amp;'SB35 Determination Data'!$F523,'5th Cycle APR Raw Data-Final'!$T$3:$T$1977,"&lt;"&amp;E523),SUMIFS('5th Cycle APR Raw Data-Final'!I$3:I$1977,'5th Cycle APR Raw Data-Final'!$A$3:$A$1977,'SB35 Determination Data'!$K523,'5th Cycle APR Raw Data-Final'!$T$3:$T$1977,"&gt;="&amp;'SB35 Determination Data'!$F523,'5th Cycle APR Raw Data-Final'!$T$3:$T$1977,"&lt;="&amp;G523))</f>
        <v>0</v>
      </c>
      <c r="P523" s="100">
        <f t="shared" si="237"/>
        <v>57</v>
      </c>
      <c r="Q523" s="112">
        <f t="shared" si="238"/>
        <v>0</v>
      </c>
      <c r="R523" s="101">
        <f t="shared" si="239"/>
        <v>29</v>
      </c>
      <c r="S523" s="101">
        <f t="shared" si="240"/>
        <v>0</v>
      </c>
      <c r="T523" s="100">
        <f>VLOOKUP(K523,'5th Cycle APR Raw Data-Final'!$A$3:$P$1977,10,FALSE)</f>
        <v>35</v>
      </c>
      <c r="U523" s="100">
        <f>IF(AN523&lt;1,SUMIFS('5th Cycle APR Raw Data-Final'!K$3:K$1977,'5th Cycle APR Raw Data-Final'!$A$3:$A$1977,'SB35 Determination Data'!$K523,'5th Cycle APR Raw Data-Final'!$T$3:$T$1977,"&gt;="&amp;'SB35 Determination Data'!$F523,'5th Cycle APR Raw Data-Final'!$T$3:$T$1977,"&lt;"&amp;E523),SUMIFS('5th Cycle APR Raw Data-Final'!K$3:K$1977,'5th Cycle APR Raw Data-Final'!$A$3:$A$1977,'SB35 Determination Data'!$K523,'5th Cycle APR Raw Data-Final'!$T$3:$T$1977,"&gt;="&amp;'SB35 Determination Data'!$F523,'5th Cycle APR Raw Data-Final'!$T$3:$T$1977,"&lt;="&amp;G523))</f>
        <v>0</v>
      </c>
      <c r="V523" s="100">
        <f>IF(AN523&lt;1,SUMIFS('5th Cycle APR Raw Data-Final'!L$3:L$1977,'5th Cycle APR Raw Data-Final'!$A$3:$A$1977,'SB35 Determination Data'!$K523,'5th Cycle APR Raw Data-Final'!$T$3:$T$1977,"&gt;="&amp;'SB35 Determination Data'!$F523,'5th Cycle APR Raw Data-Final'!$T$3:$T$1977,"&lt;"&amp;E523),SUMIFS('5th Cycle APR Raw Data-Final'!L$3:L$1977,'5th Cycle APR Raw Data-Final'!$A$3:$A$1977,'SB35 Determination Data'!$K523,'5th Cycle APR Raw Data-Final'!$T$3:$T$1977,"&gt;="&amp;'SB35 Determination Data'!$F523,'5th Cycle APR Raw Data-Final'!$T$3:$T$1977,"&lt;="&amp;G523))</f>
        <v>0</v>
      </c>
      <c r="W523" s="100">
        <f>IF(AN523&lt;1,SUMIFS('5th Cycle APR Raw Data-Final'!M$3:M$1977,'5th Cycle APR Raw Data-Final'!$A$3:$A$1977,'SB35 Determination Data'!$K523,'5th Cycle APR Raw Data-Final'!$T$3:$T$1977,"&gt;="&amp;'SB35 Determination Data'!$F523,'5th Cycle APR Raw Data-Final'!$T$3:$T$1977,"&lt;"&amp;E523),SUMIFS('5th Cycle APR Raw Data-Final'!M$3:M$1977,'5th Cycle APR Raw Data-Final'!$A$3:$A$1977,'SB35 Determination Data'!$K523,'5th Cycle APR Raw Data-Final'!$T$3:$T$1977,"&gt;="&amp;'SB35 Determination Data'!$F523,'5th Cycle APR Raw Data-Final'!$T$3:$T$1977,"&lt;="&amp;G523))</f>
        <v>0</v>
      </c>
      <c r="X523" s="100">
        <f t="shared" si="241"/>
        <v>35</v>
      </c>
      <c r="Y523" s="100">
        <f t="shared" si="242"/>
        <v>0</v>
      </c>
      <c r="Z523" s="100">
        <f t="shared" si="243"/>
        <v>35</v>
      </c>
      <c r="AA523" s="112">
        <f t="shared" si="244"/>
        <v>0</v>
      </c>
      <c r="AB523" s="112">
        <f t="shared" si="245"/>
        <v>0</v>
      </c>
      <c r="AC523" s="100">
        <f>VLOOKUP(K523,'5th Cycle APR Raw Data-Final'!$A$3:$P$1977,14,FALSE)</f>
        <v>36</v>
      </c>
      <c r="AD523" s="100">
        <f>IF(AN523&lt;1,SUMIFS('5th Cycle APR Raw Data-Final'!$O$3:$O$1977,'5th Cycle APR Raw Data-Final'!$A$3:$A$1977,'SB35 Determination Data'!$K523,'5th Cycle APR Raw Data-Final'!$T$3:$T$1977,"&gt;="&amp;'SB35 Determination Data'!$F523,'5th Cycle APR Raw Data-Final'!$T$3:$T$1977,"&lt;"&amp;E523),SUMIFS('5th Cycle APR Raw Data-Final'!$O$3:$O$1977,'5th Cycle APR Raw Data-Final'!$A$3:$A$1977,'SB35 Determination Data'!$K523,'5th Cycle APR Raw Data-Final'!$T$3:$T$1977,"&gt;="&amp;'SB35 Determination Data'!$F523,'5th Cycle APR Raw Data-Final'!$T$3:$T$1977,"&lt;="&amp;G523))</f>
        <v>0</v>
      </c>
      <c r="AE523" s="100">
        <f t="shared" si="246"/>
        <v>36</v>
      </c>
      <c r="AF523" s="112">
        <f t="shared" si="247"/>
        <v>0</v>
      </c>
      <c r="AG523" s="100">
        <f>VLOOKUP(K523,'5th Cycle APR Raw Data-Final'!$A$3:$P$1977,16,FALSE)</f>
        <v>105</v>
      </c>
      <c r="AH523" s="100">
        <f>IF(AN523&lt;1,SUMIFS('5th Cycle APR Raw Data-Final'!$Q$3:$Q$1977,'5th Cycle APR Raw Data-Final'!$A$3:$A$1977,'SB35 Determination Data'!$K523,'5th Cycle APR Raw Data-Final'!$T$3:$T$1977,"&gt;="&amp;'SB35 Determination Data'!$F523,'5th Cycle APR Raw Data-Final'!$T$3:$T$1977,"&lt;"&amp;E523),SUMIFS('5th Cycle APR Raw Data-Final'!$Q$3:$Q$1977,'5th Cycle APR Raw Data-Final'!$A$3:$A$1977,'SB35 Determination Data'!$K523,'5th Cycle APR Raw Data-Final'!$T$3:$T$1977,"&gt;="&amp;'SB35 Determination Data'!$F523,'5th Cycle APR Raw Data-Final'!$T$3:$T$1977,"&lt;="&amp;G523))</f>
        <v>0</v>
      </c>
      <c r="AI523" s="100">
        <f t="shared" si="248"/>
        <v>105</v>
      </c>
      <c r="AJ523" s="112">
        <f t="shared" si="249"/>
        <v>0</v>
      </c>
      <c r="AK523" s="100">
        <f>VLOOKUP(K523,'5th Cycle APR Raw Data-Final'!$A$3:$R$1977,18,FALSE)</f>
        <v>233</v>
      </c>
      <c r="AL523" s="100">
        <f>IF(AN523&lt;1,SUMIFS('5th Cycle APR Raw Data-Final'!$S$3:$S$1977,'5th Cycle APR Raw Data-Final'!$A$3:$A$1977,'SB35 Determination Data'!$K523,'5th Cycle APR Raw Data-Final'!$T$3:$T$1977,"&gt;="&amp;'SB35 Determination Data'!$F523,'5th Cycle APR Raw Data-Final'!$T$3:$T$1977,"&lt;"&amp;E523),SUMIFS('5th Cycle APR Raw Data-Final'!$S$3:$S$1977,'5th Cycle APR Raw Data-Final'!$A$3:$A$1977,'SB35 Determination Data'!$K523,'5th Cycle APR Raw Data-Final'!$T$3:$T$1977,"&gt;="&amp;'SB35 Determination Data'!$F523,'5th Cycle APR Raw Data-Final'!$T$3:$T$1977,"&lt;="&amp;G523))</f>
        <v>0</v>
      </c>
      <c r="AM523" s="100">
        <f t="shared" si="250"/>
        <v>233</v>
      </c>
      <c r="AN523" s="114">
        <f t="shared" si="251"/>
        <v>0.5</v>
      </c>
      <c r="AO523" s="2" t="str">
        <f t="shared" si="252"/>
        <v>YES</v>
      </c>
      <c r="AP523" s="2" t="str">
        <f t="shared" si="253"/>
        <v>NO</v>
      </c>
      <c r="AQ523" s="2" t="str">
        <f t="shared" si="254"/>
        <v>NO</v>
      </c>
      <c r="AR523" s="124" t="str">
        <f>VLOOKUP(K523,'2018Submitted'!$A$2:$C$540,3,FALSE)</f>
        <v>Successful</v>
      </c>
      <c r="AS523" s="2" t="str">
        <f t="shared" si="255"/>
        <v>NO</v>
      </c>
      <c r="AT523" s="2" t="str">
        <f t="shared" si="256"/>
        <v>NO</v>
      </c>
    </row>
    <row r="524" spans="1:46" x14ac:dyDescent="0.2">
      <c r="A524" s="2" t="s">
        <v>1025</v>
      </c>
      <c r="B524" s="2" t="str">
        <f t="shared" si="257"/>
        <v>WHEATLAND</v>
      </c>
      <c r="C524" s="71">
        <f t="shared" si="230"/>
        <v>0.625</v>
      </c>
      <c r="D524" s="72">
        <f t="shared" si="231"/>
        <v>8</v>
      </c>
      <c r="E524" s="99">
        <f t="shared" si="232"/>
        <v>2018</v>
      </c>
      <c r="F524" s="99">
        <f t="shared" si="233"/>
        <v>2014</v>
      </c>
      <c r="G524" s="99" t="str">
        <f t="shared" si="234"/>
        <v>2021</v>
      </c>
      <c r="H524" s="2" t="str">
        <f t="shared" si="235"/>
        <v>10/31/2013</v>
      </c>
      <c r="I524" s="2" t="str">
        <f t="shared" si="236"/>
        <v>10/31/2021</v>
      </c>
      <c r="J524" s="2" t="s">
        <v>32</v>
      </c>
      <c r="K524" s="123" t="s">
        <v>1143</v>
      </c>
      <c r="L524" s="100">
        <f>VLOOKUP(K524,'5th Cycle APR Raw Data-Final'!$A$3:$P$1977,6,FALSE)</f>
        <v>109</v>
      </c>
      <c r="M524" s="100">
        <f>IF(AN524&lt;1,SUMIFS('5th Cycle APR Raw Data-Final'!G$3:G$1977,'5th Cycle APR Raw Data-Final'!$A$3:$A$1977,'SB35 Determination Data'!$K524,'5th Cycle APR Raw Data-Final'!$T$3:$T$1977,"&gt;="&amp;'SB35 Determination Data'!$F524,'5th Cycle APR Raw Data-Final'!$T$3:$T$1977,"&lt;"&amp;E524),SUMIFS('5th Cycle APR Raw Data-Final'!G$3:G$1977,'5th Cycle APR Raw Data-Final'!$A$3:$A$1977,'SB35 Determination Data'!$K524,'5th Cycle APR Raw Data-Final'!$T$3:$T$1977,"&gt;="&amp;'SB35 Determination Data'!$F524,'5th Cycle APR Raw Data-Final'!$T$3:$T$1977,"&lt;="&amp;G524))</f>
        <v>0</v>
      </c>
      <c r="N524" s="100">
        <f>IF(AN524&lt;1,SUMIFS('5th Cycle APR Raw Data-Final'!H$3:H$1977,'5th Cycle APR Raw Data-Final'!$A$3:$A$1977,'SB35 Determination Data'!$K524,'5th Cycle APR Raw Data-Final'!$T$3:$T$1977,"&gt;="&amp;'SB35 Determination Data'!$F524,'5th Cycle APR Raw Data-Final'!$T$3:$T$1977,"&lt;"&amp;E524),SUMIFS('5th Cycle APR Raw Data-Final'!H$3:H$1977,'5th Cycle APR Raw Data-Final'!$A$3:$A$1977,'SB35 Determination Data'!$K524,'5th Cycle APR Raw Data-Final'!$T$3:$T$1977,"&gt;="&amp;'SB35 Determination Data'!$F524,'5th Cycle APR Raw Data-Final'!$T$3:$T$1977,"&lt;="&amp;G524))</f>
        <v>0</v>
      </c>
      <c r="O524" s="100">
        <f>IF(AN524&lt;1,SUMIFS('5th Cycle APR Raw Data-Final'!I$3:I$1977,'5th Cycle APR Raw Data-Final'!$A$3:$A$1977,'SB35 Determination Data'!$K524,'5th Cycle APR Raw Data-Final'!$T$3:$T$1977,"&gt;="&amp;'SB35 Determination Data'!$F524,'5th Cycle APR Raw Data-Final'!$T$3:$T$1977,"&lt;"&amp;E524),SUMIFS('5th Cycle APR Raw Data-Final'!I$3:I$1977,'5th Cycle APR Raw Data-Final'!$A$3:$A$1977,'SB35 Determination Data'!$K524,'5th Cycle APR Raw Data-Final'!$T$3:$T$1977,"&gt;="&amp;'SB35 Determination Data'!$F524,'5th Cycle APR Raw Data-Final'!$T$3:$T$1977,"&lt;="&amp;G524))</f>
        <v>0</v>
      </c>
      <c r="P524" s="100">
        <f t="shared" si="237"/>
        <v>109</v>
      </c>
      <c r="Q524" s="112">
        <f t="shared" si="238"/>
        <v>0</v>
      </c>
      <c r="R524" s="101">
        <f t="shared" si="239"/>
        <v>55</v>
      </c>
      <c r="S524" s="101">
        <f t="shared" si="240"/>
        <v>0</v>
      </c>
      <c r="T524" s="100">
        <f>VLOOKUP(K524,'5th Cycle APR Raw Data-Final'!$A$3:$P$1977,10,FALSE)</f>
        <v>76</v>
      </c>
      <c r="U524" s="100">
        <f>IF(AN524&lt;1,SUMIFS('5th Cycle APR Raw Data-Final'!K$3:K$1977,'5th Cycle APR Raw Data-Final'!$A$3:$A$1977,'SB35 Determination Data'!$K524,'5th Cycle APR Raw Data-Final'!$T$3:$T$1977,"&gt;="&amp;'SB35 Determination Data'!$F524,'5th Cycle APR Raw Data-Final'!$T$3:$T$1977,"&lt;"&amp;E524),SUMIFS('5th Cycle APR Raw Data-Final'!K$3:K$1977,'5th Cycle APR Raw Data-Final'!$A$3:$A$1977,'SB35 Determination Data'!$K524,'5th Cycle APR Raw Data-Final'!$T$3:$T$1977,"&gt;="&amp;'SB35 Determination Data'!$F524,'5th Cycle APR Raw Data-Final'!$T$3:$T$1977,"&lt;="&amp;G524))</f>
        <v>0</v>
      </c>
      <c r="V524" s="100">
        <f>IF(AN524&lt;1,SUMIFS('5th Cycle APR Raw Data-Final'!L$3:L$1977,'5th Cycle APR Raw Data-Final'!$A$3:$A$1977,'SB35 Determination Data'!$K524,'5th Cycle APR Raw Data-Final'!$T$3:$T$1977,"&gt;="&amp;'SB35 Determination Data'!$F524,'5th Cycle APR Raw Data-Final'!$T$3:$T$1977,"&lt;"&amp;E524),SUMIFS('5th Cycle APR Raw Data-Final'!L$3:L$1977,'5th Cycle APR Raw Data-Final'!$A$3:$A$1977,'SB35 Determination Data'!$K524,'5th Cycle APR Raw Data-Final'!$T$3:$T$1977,"&gt;="&amp;'SB35 Determination Data'!$F524,'5th Cycle APR Raw Data-Final'!$T$3:$T$1977,"&lt;="&amp;G524))</f>
        <v>0</v>
      </c>
      <c r="W524" s="100">
        <f>IF(AN524&lt;1,SUMIFS('5th Cycle APR Raw Data-Final'!M$3:M$1977,'5th Cycle APR Raw Data-Final'!$A$3:$A$1977,'SB35 Determination Data'!$K524,'5th Cycle APR Raw Data-Final'!$T$3:$T$1977,"&gt;="&amp;'SB35 Determination Data'!$F524,'5th Cycle APR Raw Data-Final'!$T$3:$T$1977,"&lt;"&amp;E524),SUMIFS('5th Cycle APR Raw Data-Final'!M$3:M$1977,'5th Cycle APR Raw Data-Final'!$A$3:$A$1977,'SB35 Determination Data'!$K524,'5th Cycle APR Raw Data-Final'!$T$3:$T$1977,"&gt;="&amp;'SB35 Determination Data'!$F524,'5th Cycle APR Raw Data-Final'!$T$3:$T$1977,"&lt;="&amp;G524))</f>
        <v>0</v>
      </c>
      <c r="X524" s="100">
        <f t="shared" si="241"/>
        <v>76</v>
      </c>
      <c r="Y524" s="100">
        <f t="shared" si="242"/>
        <v>0</v>
      </c>
      <c r="Z524" s="100">
        <f t="shared" si="243"/>
        <v>76</v>
      </c>
      <c r="AA524" s="112">
        <f t="shared" si="244"/>
        <v>0</v>
      </c>
      <c r="AB524" s="112">
        <f t="shared" si="245"/>
        <v>0</v>
      </c>
      <c r="AC524" s="100">
        <f>VLOOKUP(K524,'5th Cycle APR Raw Data-Final'!$A$3:$P$1977,14,FALSE)</f>
        <v>90</v>
      </c>
      <c r="AD524" s="100">
        <f>IF(AN524&lt;1,SUMIFS('5th Cycle APR Raw Data-Final'!$O$3:$O$1977,'5th Cycle APR Raw Data-Final'!$A$3:$A$1977,'SB35 Determination Data'!$K524,'5th Cycle APR Raw Data-Final'!$T$3:$T$1977,"&gt;="&amp;'SB35 Determination Data'!$F524,'5th Cycle APR Raw Data-Final'!$T$3:$T$1977,"&lt;"&amp;E524),SUMIFS('5th Cycle APR Raw Data-Final'!$O$3:$O$1977,'5th Cycle APR Raw Data-Final'!$A$3:$A$1977,'SB35 Determination Data'!$K524,'5th Cycle APR Raw Data-Final'!$T$3:$T$1977,"&gt;="&amp;'SB35 Determination Data'!$F524,'5th Cycle APR Raw Data-Final'!$T$3:$T$1977,"&lt;="&amp;G524))</f>
        <v>0</v>
      </c>
      <c r="AE524" s="100">
        <f t="shared" si="246"/>
        <v>90</v>
      </c>
      <c r="AF524" s="112">
        <f t="shared" si="247"/>
        <v>0</v>
      </c>
      <c r="AG524" s="100">
        <f>VLOOKUP(K524,'5th Cycle APR Raw Data-Final'!$A$3:$P$1977,16,FALSE)</f>
        <v>208</v>
      </c>
      <c r="AH524" s="100">
        <f>IF(AN524&lt;1,SUMIFS('5th Cycle APR Raw Data-Final'!$Q$3:$Q$1977,'5th Cycle APR Raw Data-Final'!$A$3:$A$1977,'SB35 Determination Data'!$K524,'5th Cycle APR Raw Data-Final'!$T$3:$T$1977,"&gt;="&amp;'SB35 Determination Data'!$F524,'5th Cycle APR Raw Data-Final'!$T$3:$T$1977,"&lt;"&amp;E524),SUMIFS('5th Cycle APR Raw Data-Final'!$Q$3:$Q$1977,'5th Cycle APR Raw Data-Final'!$A$3:$A$1977,'SB35 Determination Data'!$K524,'5th Cycle APR Raw Data-Final'!$T$3:$T$1977,"&gt;="&amp;'SB35 Determination Data'!$F524,'5th Cycle APR Raw Data-Final'!$T$3:$T$1977,"&lt;="&amp;G524))</f>
        <v>0</v>
      </c>
      <c r="AI524" s="100">
        <f t="shared" si="248"/>
        <v>208</v>
      </c>
      <c r="AJ524" s="112">
        <f t="shared" si="249"/>
        <v>0</v>
      </c>
      <c r="AK524" s="100">
        <f>VLOOKUP(K524,'5th Cycle APR Raw Data-Final'!$A$3:$R$1977,18,FALSE)</f>
        <v>483</v>
      </c>
      <c r="AL524" s="100">
        <f>IF(AN524&lt;1,SUMIFS('5th Cycle APR Raw Data-Final'!$S$3:$S$1977,'5th Cycle APR Raw Data-Final'!$A$3:$A$1977,'SB35 Determination Data'!$K524,'5th Cycle APR Raw Data-Final'!$T$3:$T$1977,"&gt;="&amp;'SB35 Determination Data'!$F524,'5th Cycle APR Raw Data-Final'!$T$3:$T$1977,"&lt;"&amp;E524),SUMIFS('5th Cycle APR Raw Data-Final'!$S$3:$S$1977,'5th Cycle APR Raw Data-Final'!$A$3:$A$1977,'SB35 Determination Data'!$K524,'5th Cycle APR Raw Data-Final'!$T$3:$T$1977,"&gt;="&amp;'SB35 Determination Data'!$F524,'5th Cycle APR Raw Data-Final'!$T$3:$T$1977,"&lt;="&amp;G524))</f>
        <v>0</v>
      </c>
      <c r="AM524" s="100">
        <f t="shared" si="250"/>
        <v>483</v>
      </c>
      <c r="AN524" s="114">
        <f t="shared" si="251"/>
        <v>0.5</v>
      </c>
      <c r="AO524" s="2" t="str">
        <f t="shared" si="252"/>
        <v>YES</v>
      </c>
      <c r="AP524" s="2" t="str">
        <f t="shared" si="253"/>
        <v>NO</v>
      </c>
      <c r="AQ524" s="2" t="str">
        <f t="shared" si="254"/>
        <v>NO</v>
      </c>
      <c r="AR524" s="124" t="str">
        <f>VLOOKUP(K524,'2018Submitted'!$A$2:$C$540,3,FALSE)</f>
        <v>No 2018 Annual Progress Report</v>
      </c>
      <c r="AS524" s="2" t="str">
        <f t="shared" si="255"/>
        <v>NO</v>
      </c>
      <c r="AT524" s="2" t="str">
        <f t="shared" si="256"/>
        <v>NO</v>
      </c>
    </row>
    <row r="525" spans="1:46" x14ac:dyDescent="0.2">
      <c r="A525" s="2" t="s">
        <v>5</v>
      </c>
      <c r="B525" s="2" t="str">
        <f t="shared" si="257"/>
        <v>WHITTIER</v>
      </c>
      <c r="C525" s="71">
        <f t="shared" si="230"/>
        <v>0.625</v>
      </c>
      <c r="D525" s="72">
        <f t="shared" si="231"/>
        <v>8</v>
      </c>
      <c r="E525" s="99">
        <f t="shared" si="232"/>
        <v>2018</v>
      </c>
      <c r="F525" s="99">
        <f t="shared" si="233"/>
        <v>2014</v>
      </c>
      <c r="G525" s="99" t="str">
        <f t="shared" si="234"/>
        <v>2021</v>
      </c>
      <c r="H525" s="2" t="str">
        <f t="shared" si="235"/>
        <v>10/15/2013</v>
      </c>
      <c r="I525" s="2" t="str">
        <f t="shared" si="236"/>
        <v>10/15/2021</v>
      </c>
      <c r="J525" s="2" t="s">
        <v>3</v>
      </c>
      <c r="K525" s="123" t="s">
        <v>1002</v>
      </c>
      <c r="L525" s="100">
        <f>VLOOKUP(K525,'5th Cycle APR Raw Data-Final'!$A$3:$P$1977,6,FALSE)</f>
        <v>228</v>
      </c>
      <c r="M525" s="100">
        <f>IF(AN525&lt;1,SUMIFS('5th Cycle APR Raw Data-Final'!G$3:G$1977,'5th Cycle APR Raw Data-Final'!$A$3:$A$1977,'SB35 Determination Data'!$K525,'5th Cycle APR Raw Data-Final'!$T$3:$T$1977,"&gt;="&amp;'SB35 Determination Data'!$F525,'5th Cycle APR Raw Data-Final'!$T$3:$T$1977,"&lt;"&amp;E525),SUMIFS('5th Cycle APR Raw Data-Final'!G$3:G$1977,'5th Cycle APR Raw Data-Final'!$A$3:$A$1977,'SB35 Determination Data'!$K525,'5th Cycle APR Raw Data-Final'!$T$3:$T$1977,"&gt;="&amp;'SB35 Determination Data'!$F525,'5th Cycle APR Raw Data-Final'!$T$3:$T$1977,"&lt;="&amp;G525))</f>
        <v>0</v>
      </c>
      <c r="N525" s="100">
        <f>IF(AN525&lt;1,SUMIFS('5th Cycle APR Raw Data-Final'!H$3:H$1977,'5th Cycle APR Raw Data-Final'!$A$3:$A$1977,'SB35 Determination Data'!$K525,'5th Cycle APR Raw Data-Final'!$T$3:$T$1977,"&gt;="&amp;'SB35 Determination Data'!$F525,'5th Cycle APR Raw Data-Final'!$T$3:$T$1977,"&lt;"&amp;E525),SUMIFS('5th Cycle APR Raw Data-Final'!H$3:H$1977,'5th Cycle APR Raw Data-Final'!$A$3:$A$1977,'SB35 Determination Data'!$K525,'5th Cycle APR Raw Data-Final'!$T$3:$T$1977,"&gt;="&amp;'SB35 Determination Data'!$F525,'5th Cycle APR Raw Data-Final'!$T$3:$T$1977,"&lt;="&amp;G525))</f>
        <v>0</v>
      </c>
      <c r="O525" s="100">
        <f>IF(AN525&lt;1,SUMIFS('5th Cycle APR Raw Data-Final'!I$3:I$1977,'5th Cycle APR Raw Data-Final'!$A$3:$A$1977,'SB35 Determination Data'!$K525,'5th Cycle APR Raw Data-Final'!$T$3:$T$1977,"&gt;="&amp;'SB35 Determination Data'!$F525,'5th Cycle APR Raw Data-Final'!$T$3:$T$1977,"&lt;"&amp;E525),SUMIFS('5th Cycle APR Raw Data-Final'!I$3:I$1977,'5th Cycle APR Raw Data-Final'!$A$3:$A$1977,'SB35 Determination Data'!$K525,'5th Cycle APR Raw Data-Final'!$T$3:$T$1977,"&gt;="&amp;'SB35 Determination Data'!$F525,'5th Cycle APR Raw Data-Final'!$T$3:$T$1977,"&lt;="&amp;G525))</f>
        <v>0</v>
      </c>
      <c r="P525" s="100">
        <f t="shared" si="237"/>
        <v>228</v>
      </c>
      <c r="Q525" s="112">
        <f t="shared" si="238"/>
        <v>0</v>
      </c>
      <c r="R525" s="101">
        <f t="shared" si="239"/>
        <v>114</v>
      </c>
      <c r="S525" s="101">
        <f t="shared" si="240"/>
        <v>0</v>
      </c>
      <c r="T525" s="100">
        <f>VLOOKUP(K525,'5th Cycle APR Raw Data-Final'!$A$3:$P$1977,10,FALSE)</f>
        <v>135</v>
      </c>
      <c r="U525" s="100">
        <f>IF(AN525&lt;1,SUMIFS('5th Cycle APR Raw Data-Final'!K$3:K$1977,'5th Cycle APR Raw Data-Final'!$A$3:$A$1977,'SB35 Determination Data'!$K525,'5th Cycle APR Raw Data-Final'!$T$3:$T$1977,"&gt;="&amp;'SB35 Determination Data'!$F525,'5th Cycle APR Raw Data-Final'!$T$3:$T$1977,"&lt;"&amp;E525),SUMIFS('5th Cycle APR Raw Data-Final'!K$3:K$1977,'5th Cycle APR Raw Data-Final'!$A$3:$A$1977,'SB35 Determination Data'!$K525,'5th Cycle APR Raw Data-Final'!$T$3:$T$1977,"&gt;="&amp;'SB35 Determination Data'!$F525,'5th Cycle APR Raw Data-Final'!$T$3:$T$1977,"&lt;="&amp;G525))</f>
        <v>0</v>
      </c>
      <c r="V525" s="100">
        <f>IF(AN525&lt;1,SUMIFS('5th Cycle APR Raw Data-Final'!L$3:L$1977,'5th Cycle APR Raw Data-Final'!$A$3:$A$1977,'SB35 Determination Data'!$K525,'5th Cycle APR Raw Data-Final'!$T$3:$T$1977,"&gt;="&amp;'SB35 Determination Data'!$F525,'5th Cycle APR Raw Data-Final'!$T$3:$T$1977,"&lt;"&amp;E525),SUMIFS('5th Cycle APR Raw Data-Final'!L$3:L$1977,'5th Cycle APR Raw Data-Final'!$A$3:$A$1977,'SB35 Determination Data'!$K525,'5th Cycle APR Raw Data-Final'!$T$3:$T$1977,"&gt;="&amp;'SB35 Determination Data'!$F525,'5th Cycle APR Raw Data-Final'!$T$3:$T$1977,"&lt;="&amp;G525))</f>
        <v>0</v>
      </c>
      <c r="W525" s="100">
        <f>IF(AN525&lt;1,SUMIFS('5th Cycle APR Raw Data-Final'!M$3:M$1977,'5th Cycle APR Raw Data-Final'!$A$3:$A$1977,'SB35 Determination Data'!$K525,'5th Cycle APR Raw Data-Final'!$T$3:$T$1977,"&gt;="&amp;'SB35 Determination Data'!$F525,'5th Cycle APR Raw Data-Final'!$T$3:$T$1977,"&lt;"&amp;E525),SUMIFS('5th Cycle APR Raw Data-Final'!M$3:M$1977,'5th Cycle APR Raw Data-Final'!$A$3:$A$1977,'SB35 Determination Data'!$K525,'5th Cycle APR Raw Data-Final'!$T$3:$T$1977,"&gt;="&amp;'SB35 Determination Data'!$F525,'5th Cycle APR Raw Data-Final'!$T$3:$T$1977,"&lt;="&amp;G525))</f>
        <v>0</v>
      </c>
      <c r="X525" s="100">
        <f t="shared" si="241"/>
        <v>135</v>
      </c>
      <c r="Y525" s="100">
        <f t="shared" si="242"/>
        <v>0</v>
      </c>
      <c r="Z525" s="100">
        <f t="shared" si="243"/>
        <v>135</v>
      </c>
      <c r="AA525" s="112">
        <f t="shared" si="244"/>
        <v>0</v>
      </c>
      <c r="AB525" s="112">
        <f t="shared" si="245"/>
        <v>0</v>
      </c>
      <c r="AC525" s="100">
        <f>VLOOKUP(K525,'5th Cycle APR Raw Data-Final'!$A$3:$P$1977,14,FALSE)</f>
        <v>146</v>
      </c>
      <c r="AD525" s="100">
        <f>IF(AN525&lt;1,SUMIFS('5th Cycle APR Raw Data-Final'!$O$3:$O$1977,'5th Cycle APR Raw Data-Final'!$A$3:$A$1977,'SB35 Determination Data'!$K525,'5th Cycle APR Raw Data-Final'!$T$3:$T$1977,"&gt;="&amp;'SB35 Determination Data'!$F525,'5th Cycle APR Raw Data-Final'!$T$3:$T$1977,"&lt;"&amp;E525),SUMIFS('5th Cycle APR Raw Data-Final'!$O$3:$O$1977,'5th Cycle APR Raw Data-Final'!$A$3:$A$1977,'SB35 Determination Data'!$K525,'5th Cycle APR Raw Data-Final'!$T$3:$T$1977,"&gt;="&amp;'SB35 Determination Data'!$F525,'5th Cycle APR Raw Data-Final'!$T$3:$T$1977,"&lt;="&amp;G525))</f>
        <v>214</v>
      </c>
      <c r="AE525" s="100">
        <f t="shared" si="246"/>
        <v>0</v>
      </c>
      <c r="AF525" s="112">
        <f t="shared" si="247"/>
        <v>1.4657534246575343</v>
      </c>
      <c r="AG525" s="100">
        <f>VLOOKUP(K525,'5th Cycle APR Raw Data-Final'!$A$3:$P$1977,16,FALSE)</f>
        <v>369</v>
      </c>
      <c r="AH525" s="100">
        <f>IF(AN525&lt;1,SUMIFS('5th Cycle APR Raw Data-Final'!$Q$3:$Q$1977,'5th Cycle APR Raw Data-Final'!$A$3:$A$1977,'SB35 Determination Data'!$K525,'5th Cycle APR Raw Data-Final'!$T$3:$T$1977,"&gt;="&amp;'SB35 Determination Data'!$F525,'5th Cycle APR Raw Data-Final'!$T$3:$T$1977,"&lt;"&amp;E525),SUMIFS('5th Cycle APR Raw Data-Final'!$Q$3:$Q$1977,'5th Cycle APR Raw Data-Final'!$A$3:$A$1977,'SB35 Determination Data'!$K525,'5th Cycle APR Raw Data-Final'!$T$3:$T$1977,"&gt;="&amp;'SB35 Determination Data'!$F525,'5th Cycle APR Raw Data-Final'!$T$3:$T$1977,"&lt;="&amp;G525))</f>
        <v>41</v>
      </c>
      <c r="AI525" s="100">
        <f t="shared" si="248"/>
        <v>328</v>
      </c>
      <c r="AJ525" s="112">
        <f t="shared" si="249"/>
        <v>0.1111111111111111</v>
      </c>
      <c r="AK525" s="100">
        <f>VLOOKUP(K525,'5th Cycle APR Raw Data-Final'!$A$3:$R$1977,18,FALSE)</f>
        <v>878</v>
      </c>
      <c r="AL525" s="100">
        <f>IF(AN525&lt;1,SUMIFS('5th Cycle APR Raw Data-Final'!$S$3:$S$1977,'5th Cycle APR Raw Data-Final'!$A$3:$A$1977,'SB35 Determination Data'!$K525,'5th Cycle APR Raw Data-Final'!$T$3:$T$1977,"&gt;="&amp;'SB35 Determination Data'!$F525,'5th Cycle APR Raw Data-Final'!$T$3:$T$1977,"&lt;"&amp;E525),SUMIFS('5th Cycle APR Raw Data-Final'!$S$3:$S$1977,'5th Cycle APR Raw Data-Final'!$A$3:$A$1977,'SB35 Determination Data'!$K525,'5th Cycle APR Raw Data-Final'!$T$3:$T$1977,"&gt;="&amp;'SB35 Determination Data'!$F525,'5th Cycle APR Raw Data-Final'!$T$3:$T$1977,"&lt;="&amp;G525))</f>
        <v>255</v>
      </c>
      <c r="AM525" s="100">
        <f t="shared" si="250"/>
        <v>691</v>
      </c>
      <c r="AN525" s="114">
        <f t="shared" si="251"/>
        <v>0.5</v>
      </c>
      <c r="AO525" s="2" t="str">
        <f t="shared" si="252"/>
        <v>YES</v>
      </c>
      <c r="AP525" s="2" t="str">
        <f t="shared" si="253"/>
        <v>NO</v>
      </c>
      <c r="AQ525" s="2" t="str">
        <f t="shared" si="254"/>
        <v>NO</v>
      </c>
      <c r="AR525" s="124" t="str">
        <f>VLOOKUP(K525,'2018Submitted'!$A$2:$C$540,3,FALSE)</f>
        <v>Received - Not successful</v>
      </c>
      <c r="AS525" s="2" t="str">
        <f t="shared" si="255"/>
        <v>NO</v>
      </c>
      <c r="AT525" s="2" t="str">
        <f t="shared" si="256"/>
        <v>NO</v>
      </c>
    </row>
    <row r="526" spans="1:46" x14ac:dyDescent="0.2">
      <c r="A526" s="2" t="s">
        <v>35</v>
      </c>
      <c r="B526" s="2" t="str">
        <f t="shared" si="257"/>
        <v>WILDOMAR</v>
      </c>
      <c r="C526" s="71">
        <f t="shared" si="230"/>
        <v>0.625</v>
      </c>
      <c r="D526" s="72">
        <f t="shared" si="231"/>
        <v>8</v>
      </c>
      <c r="E526" s="99">
        <f t="shared" si="232"/>
        <v>2018</v>
      </c>
      <c r="F526" s="99">
        <f t="shared" si="233"/>
        <v>2014</v>
      </c>
      <c r="G526" s="99" t="str">
        <f t="shared" si="234"/>
        <v>2021</v>
      </c>
      <c r="H526" s="2" t="str">
        <f t="shared" si="235"/>
        <v>10/15/2013</v>
      </c>
      <c r="I526" s="2" t="str">
        <f t="shared" si="236"/>
        <v>10/15/2021</v>
      </c>
      <c r="J526" s="2" t="s">
        <v>3</v>
      </c>
      <c r="K526" s="123" t="s">
        <v>321</v>
      </c>
      <c r="L526" s="100">
        <f>VLOOKUP(K526,'5th Cycle APR Raw Data-Final'!$A$3:$P$1977,6,FALSE)</f>
        <v>621</v>
      </c>
      <c r="M526" s="100">
        <f>IF(AN526&lt;1,SUMIFS('5th Cycle APR Raw Data-Final'!G$3:G$1977,'5th Cycle APR Raw Data-Final'!$A$3:$A$1977,'SB35 Determination Data'!$K526,'5th Cycle APR Raw Data-Final'!$T$3:$T$1977,"&gt;="&amp;'SB35 Determination Data'!$F526,'5th Cycle APR Raw Data-Final'!$T$3:$T$1977,"&lt;"&amp;E526),SUMIFS('5th Cycle APR Raw Data-Final'!G$3:G$1977,'5th Cycle APR Raw Data-Final'!$A$3:$A$1977,'SB35 Determination Data'!$K526,'5th Cycle APR Raw Data-Final'!$T$3:$T$1977,"&gt;="&amp;'SB35 Determination Data'!$F526,'5th Cycle APR Raw Data-Final'!$T$3:$T$1977,"&lt;="&amp;G526))</f>
        <v>0</v>
      </c>
      <c r="N526" s="100">
        <f>IF(AN526&lt;1,SUMIFS('5th Cycle APR Raw Data-Final'!H$3:H$1977,'5th Cycle APR Raw Data-Final'!$A$3:$A$1977,'SB35 Determination Data'!$K526,'5th Cycle APR Raw Data-Final'!$T$3:$T$1977,"&gt;="&amp;'SB35 Determination Data'!$F526,'5th Cycle APR Raw Data-Final'!$T$3:$T$1977,"&lt;"&amp;E526),SUMIFS('5th Cycle APR Raw Data-Final'!H$3:H$1977,'5th Cycle APR Raw Data-Final'!$A$3:$A$1977,'SB35 Determination Data'!$K526,'5th Cycle APR Raw Data-Final'!$T$3:$T$1977,"&gt;="&amp;'SB35 Determination Data'!$F526,'5th Cycle APR Raw Data-Final'!$T$3:$T$1977,"&lt;="&amp;G526))</f>
        <v>0</v>
      </c>
      <c r="O526" s="100">
        <f>IF(AN526&lt;1,SUMIFS('5th Cycle APR Raw Data-Final'!I$3:I$1977,'5th Cycle APR Raw Data-Final'!$A$3:$A$1977,'SB35 Determination Data'!$K526,'5th Cycle APR Raw Data-Final'!$T$3:$T$1977,"&gt;="&amp;'SB35 Determination Data'!$F526,'5th Cycle APR Raw Data-Final'!$T$3:$T$1977,"&lt;"&amp;E526),SUMIFS('5th Cycle APR Raw Data-Final'!I$3:I$1977,'5th Cycle APR Raw Data-Final'!$A$3:$A$1977,'SB35 Determination Data'!$K526,'5th Cycle APR Raw Data-Final'!$T$3:$T$1977,"&gt;="&amp;'SB35 Determination Data'!$F526,'5th Cycle APR Raw Data-Final'!$T$3:$T$1977,"&lt;="&amp;G526))</f>
        <v>0</v>
      </c>
      <c r="P526" s="100">
        <f t="shared" si="237"/>
        <v>621</v>
      </c>
      <c r="Q526" s="112">
        <f t="shared" si="238"/>
        <v>0</v>
      </c>
      <c r="R526" s="101">
        <f t="shared" si="239"/>
        <v>311</v>
      </c>
      <c r="S526" s="101">
        <f t="shared" si="240"/>
        <v>0</v>
      </c>
      <c r="T526" s="100">
        <f>VLOOKUP(K526,'5th Cycle APR Raw Data-Final'!$A$3:$P$1977,10,FALSE)</f>
        <v>415</v>
      </c>
      <c r="U526" s="100">
        <f>IF(AN526&lt;1,SUMIFS('5th Cycle APR Raw Data-Final'!K$3:K$1977,'5th Cycle APR Raw Data-Final'!$A$3:$A$1977,'SB35 Determination Data'!$K526,'5th Cycle APR Raw Data-Final'!$T$3:$T$1977,"&gt;="&amp;'SB35 Determination Data'!$F526,'5th Cycle APR Raw Data-Final'!$T$3:$T$1977,"&lt;"&amp;E526),SUMIFS('5th Cycle APR Raw Data-Final'!K$3:K$1977,'5th Cycle APR Raw Data-Final'!$A$3:$A$1977,'SB35 Determination Data'!$K526,'5th Cycle APR Raw Data-Final'!$T$3:$T$1977,"&gt;="&amp;'SB35 Determination Data'!$F526,'5th Cycle APR Raw Data-Final'!$T$3:$T$1977,"&lt;="&amp;G526))</f>
        <v>0</v>
      </c>
      <c r="V526" s="100">
        <f>IF(AN526&lt;1,SUMIFS('5th Cycle APR Raw Data-Final'!L$3:L$1977,'5th Cycle APR Raw Data-Final'!$A$3:$A$1977,'SB35 Determination Data'!$K526,'5th Cycle APR Raw Data-Final'!$T$3:$T$1977,"&gt;="&amp;'SB35 Determination Data'!$F526,'5th Cycle APR Raw Data-Final'!$T$3:$T$1977,"&lt;"&amp;E526),SUMIFS('5th Cycle APR Raw Data-Final'!L$3:L$1977,'5th Cycle APR Raw Data-Final'!$A$3:$A$1977,'SB35 Determination Data'!$K526,'5th Cycle APR Raw Data-Final'!$T$3:$T$1977,"&gt;="&amp;'SB35 Determination Data'!$F526,'5th Cycle APR Raw Data-Final'!$T$3:$T$1977,"&lt;="&amp;G526))</f>
        <v>0</v>
      </c>
      <c r="W526" s="100">
        <f>IF(AN526&lt;1,SUMIFS('5th Cycle APR Raw Data-Final'!M$3:M$1977,'5th Cycle APR Raw Data-Final'!$A$3:$A$1977,'SB35 Determination Data'!$K526,'5th Cycle APR Raw Data-Final'!$T$3:$T$1977,"&gt;="&amp;'SB35 Determination Data'!$F526,'5th Cycle APR Raw Data-Final'!$T$3:$T$1977,"&lt;"&amp;E526),SUMIFS('5th Cycle APR Raw Data-Final'!M$3:M$1977,'5th Cycle APR Raw Data-Final'!$A$3:$A$1977,'SB35 Determination Data'!$K526,'5th Cycle APR Raw Data-Final'!$T$3:$T$1977,"&gt;="&amp;'SB35 Determination Data'!$F526,'5th Cycle APR Raw Data-Final'!$T$3:$T$1977,"&lt;="&amp;G526))</f>
        <v>0</v>
      </c>
      <c r="X526" s="100">
        <f t="shared" si="241"/>
        <v>415</v>
      </c>
      <c r="Y526" s="100">
        <f t="shared" si="242"/>
        <v>0</v>
      </c>
      <c r="Z526" s="100">
        <f t="shared" si="243"/>
        <v>415</v>
      </c>
      <c r="AA526" s="112">
        <f t="shared" si="244"/>
        <v>0</v>
      </c>
      <c r="AB526" s="112">
        <f t="shared" si="245"/>
        <v>0</v>
      </c>
      <c r="AC526" s="100">
        <f>VLOOKUP(K526,'5th Cycle APR Raw Data-Final'!$A$3:$P$1977,14,FALSE)</f>
        <v>461</v>
      </c>
      <c r="AD526" s="100">
        <f>IF(AN526&lt;1,SUMIFS('5th Cycle APR Raw Data-Final'!$O$3:$O$1977,'5th Cycle APR Raw Data-Final'!$A$3:$A$1977,'SB35 Determination Data'!$K526,'5th Cycle APR Raw Data-Final'!$T$3:$T$1977,"&gt;="&amp;'SB35 Determination Data'!$F526,'5th Cycle APR Raw Data-Final'!$T$3:$T$1977,"&lt;"&amp;E526),SUMIFS('5th Cycle APR Raw Data-Final'!$O$3:$O$1977,'5th Cycle APR Raw Data-Final'!$A$3:$A$1977,'SB35 Determination Data'!$K526,'5th Cycle APR Raw Data-Final'!$T$3:$T$1977,"&gt;="&amp;'SB35 Determination Data'!$F526,'5th Cycle APR Raw Data-Final'!$T$3:$T$1977,"&lt;="&amp;G526))</f>
        <v>25</v>
      </c>
      <c r="AE526" s="100">
        <f t="shared" si="246"/>
        <v>436</v>
      </c>
      <c r="AF526" s="112">
        <f t="shared" si="247"/>
        <v>5.4229934924078092E-2</v>
      </c>
      <c r="AG526" s="100">
        <f>VLOOKUP(K526,'5th Cycle APR Raw Data-Final'!$A$3:$P$1977,16,FALSE)</f>
        <v>1038</v>
      </c>
      <c r="AH526" s="100">
        <f>IF(AN526&lt;1,SUMIFS('5th Cycle APR Raw Data-Final'!$Q$3:$Q$1977,'5th Cycle APR Raw Data-Final'!$A$3:$A$1977,'SB35 Determination Data'!$K526,'5th Cycle APR Raw Data-Final'!$T$3:$T$1977,"&gt;="&amp;'SB35 Determination Data'!$F526,'5th Cycle APR Raw Data-Final'!$T$3:$T$1977,"&lt;"&amp;E526),SUMIFS('5th Cycle APR Raw Data-Final'!$Q$3:$Q$1977,'5th Cycle APR Raw Data-Final'!$A$3:$A$1977,'SB35 Determination Data'!$K526,'5th Cycle APR Raw Data-Final'!$T$3:$T$1977,"&gt;="&amp;'SB35 Determination Data'!$F526,'5th Cycle APR Raw Data-Final'!$T$3:$T$1977,"&lt;="&amp;G526))</f>
        <v>570</v>
      </c>
      <c r="AI526" s="100">
        <f t="shared" si="248"/>
        <v>468</v>
      </c>
      <c r="AJ526" s="112">
        <f t="shared" si="249"/>
        <v>0.54913294797687862</v>
      </c>
      <c r="AK526" s="100">
        <f>VLOOKUP(K526,'5th Cycle APR Raw Data-Final'!$A$3:$R$1977,18,FALSE)</f>
        <v>2535</v>
      </c>
      <c r="AL526" s="100">
        <f>IF(AN526&lt;1,SUMIFS('5th Cycle APR Raw Data-Final'!$S$3:$S$1977,'5th Cycle APR Raw Data-Final'!$A$3:$A$1977,'SB35 Determination Data'!$K526,'5th Cycle APR Raw Data-Final'!$T$3:$T$1977,"&gt;="&amp;'SB35 Determination Data'!$F526,'5th Cycle APR Raw Data-Final'!$T$3:$T$1977,"&lt;"&amp;E526),SUMIFS('5th Cycle APR Raw Data-Final'!$S$3:$S$1977,'5th Cycle APR Raw Data-Final'!$A$3:$A$1977,'SB35 Determination Data'!$K526,'5th Cycle APR Raw Data-Final'!$T$3:$T$1977,"&gt;="&amp;'SB35 Determination Data'!$F526,'5th Cycle APR Raw Data-Final'!$T$3:$T$1977,"&lt;="&amp;G526))</f>
        <v>595</v>
      </c>
      <c r="AM526" s="100">
        <f t="shared" si="250"/>
        <v>1940</v>
      </c>
      <c r="AN526" s="114">
        <f t="shared" si="251"/>
        <v>0.5</v>
      </c>
      <c r="AO526" s="2" t="str">
        <f t="shared" si="252"/>
        <v>NO</v>
      </c>
      <c r="AP526" s="2" t="str">
        <f t="shared" si="253"/>
        <v>YES</v>
      </c>
      <c r="AQ526" s="2" t="str">
        <f t="shared" si="254"/>
        <v>NO</v>
      </c>
      <c r="AR526" s="124" t="str">
        <f>VLOOKUP(K526,'2018Submitted'!$A$2:$C$540,3,FALSE)</f>
        <v>Successful</v>
      </c>
      <c r="AS526" s="2" t="str">
        <f t="shared" si="255"/>
        <v>NO</v>
      </c>
      <c r="AT526" s="2" t="str">
        <f t="shared" si="256"/>
        <v>YES</v>
      </c>
    </row>
    <row r="527" spans="1:46" x14ac:dyDescent="0.2">
      <c r="A527" s="2" t="s">
        <v>1011</v>
      </c>
      <c r="B527" s="2" t="str">
        <f t="shared" si="257"/>
        <v>WILLIAMS</v>
      </c>
      <c r="C527" s="71">
        <f t="shared" si="230"/>
        <v>1</v>
      </c>
      <c r="D527" s="72">
        <f t="shared" si="231"/>
        <v>5</v>
      </c>
      <c r="E527" s="99">
        <f t="shared" si="232"/>
        <v>2017</v>
      </c>
      <c r="F527" s="99">
        <f t="shared" si="233"/>
        <v>2014</v>
      </c>
      <c r="G527" s="99">
        <f t="shared" si="234"/>
        <v>2018</v>
      </c>
      <c r="H527" s="2" t="str">
        <f t="shared" si="235"/>
        <v>06/30/2014</v>
      </c>
      <c r="I527" s="2" t="str">
        <f t="shared" si="236"/>
        <v>06/30/2019</v>
      </c>
      <c r="J527" s="2" t="s">
        <v>13</v>
      </c>
      <c r="K527" s="123" t="s">
        <v>1890</v>
      </c>
      <c r="L527" s="100" t="e">
        <f>VLOOKUP(K527,'5th Cycle APR Raw Data-Final'!$A$3:$P$1977,6,FALSE)</f>
        <v>#N/A</v>
      </c>
      <c r="M527" s="100">
        <f>IF(AN527&lt;1,SUMIFS('5th Cycle APR Raw Data-Final'!G$3:G$1977,'5th Cycle APR Raw Data-Final'!$A$3:$A$1977,'SB35 Determination Data'!$K527,'5th Cycle APR Raw Data-Final'!$T$3:$T$1977,"&gt;="&amp;'SB35 Determination Data'!$F527,'5th Cycle APR Raw Data-Final'!$T$3:$T$1977,"&lt;"&amp;E527),SUMIFS('5th Cycle APR Raw Data-Final'!G$3:G$1977,'5th Cycle APR Raw Data-Final'!$A$3:$A$1977,'SB35 Determination Data'!$K527,'5th Cycle APR Raw Data-Final'!$T$3:$T$1977,"&gt;="&amp;'SB35 Determination Data'!$F527,'5th Cycle APR Raw Data-Final'!$T$3:$T$1977,"&lt;="&amp;G527))</f>
        <v>0</v>
      </c>
      <c r="N527" s="100">
        <f>IF(AN527&lt;1,SUMIFS('5th Cycle APR Raw Data-Final'!H$3:H$1977,'5th Cycle APR Raw Data-Final'!$A$3:$A$1977,'SB35 Determination Data'!$K527,'5th Cycle APR Raw Data-Final'!$T$3:$T$1977,"&gt;="&amp;'SB35 Determination Data'!$F527,'5th Cycle APR Raw Data-Final'!$T$3:$T$1977,"&lt;"&amp;E527),SUMIFS('5th Cycle APR Raw Data-Final'!H$3:H$1977,'5th Cycle APR Raw Data-Final'!$A$3:$A$1977,'SB35 Determination Data'!$K527,'5th Cycle APR Raw Data-Final'!$T$3:$T$1977,"&gt;="&amp;'SB35 Determination Data'!$F527,'5th Cycle APR Raw Data-Final'!$T$3:$T$1977,"&lt;="&amp;G527))</f>
        <v>0</v>
      </c>
      <c r="O527" s="100">
        <f>IF(AN527&lt;1,SUMIFS('5th Cycle APR Raw Data-Final'!I$3:I$1977,'5th Cycle APR Raw Data-Final'!$A$3:$A$1977,'SB35 Determination Data'!$K527,'5th Cycle APR Raw Data-Final'!$T$3:$T$1977,"&gt;="&amp;'SB35 Determination Data'!$F527,'5th Cycle APR Raw Data-Final'!$T$3:$T$1977,"&lt;"&amp;E527),SUMIFS('5th Cycle APR Raw Data-Final'!I$3:I$1977,'5th Cycle APR Raw Data-Final'!$A$3:$A$1977,'SB35 Determination Data'!$K527,'5th Cycle APR Raw Data-Final'!$T$3:$T$1977,"&gt;="&amp;'SB35 Determination Data'!$F527,'5th Cycle APR Raw Data-Final'!$T$3:$T$1977,"&lt;="&amp;G527))</f>
        <v>0</v>
      </c>
      <c r="P527" s="100" t="e">
        <f t="shared" si="237"/>
        <v>#N/A</v>
      </c>
      <c r="Q527" s="112" t="str">
        <f t="shared" si="238"/>
        <v>No 2018 Annual Progress Report</v>
      </c>
      <c r="R527" s="101" t="e">
        <f t="shared" si="239"/>
        <v>#N/A</v>
      </c>
      <c r="S527" s="101" t="e">
        <f t="shared" si="240"/>
        <v>#N/A</v>
      </c>
      <c r="T527" s="100" t="e">
        <f>VLOOKUP(K527,'5th Cycle APR Raw Data-Final'!$A$3:$P$1977,10,FALSE)</f>
        <v>#N/A</v>
      </c>
      <c r="U527" s="100">
        <f>IF(AN527&lt;1,SUMIFS('5th Cycle APR Raw Data-Final'!K$3:K$1977,'5th Cycle APR Raw Data-Final'!$A$3:$A$1977,'SB35 Determination Data'!$K527,'5th Cycle APR Raw Data-Final'!$T$3:$T$1977,"&gt;="&amp;'SB35 Determination Data'!$F527,'5th Cycle APR Raw Data-Final'!$T$3:$T$1977,"&lt;"&amp;E527),SUMIFS('5th Cycle APR Raw Data-Final'!K$3:K$1977,'5th Cycle APR Raw Data-Final'!$A$3:$A$1977,'SB35 Determination Data'!$K527,'5th Cycle APR Raw Data-Final'!$T$3:$T$1977,"&gt;="&amp;'SB35 Determination Data'!$F527,'5th Cycle APR Raw Data-Final'!$T$3:$T$1977,"&lt;="&amp;G527))</f>
        <v>0</v>
      </c>
      <c r="V527" s="100">
        <f>IF(AN527&lt;1,SUMIFS('5th Cycle APR Raw Data-Final'!L$3:L$1977,'5th Cycle APR Raw Data-Final'!$A$3:$A$1977,'SB35 Determination Data'!$K527,'5th Cycle APR Raw Data-Final'!$T$3:$T$1977,"&gt;="&amp;'SB35 Determination Data'!$F527,'5th Cycle APR Raw Data-Final'!$T$3:$T$1977,"&lt;"&amp;E527),SUMIFS('5th Cycle APR Raw Data-Final'!L$3:L$1977,'5th Cycle APR Raw Data-Final'!$A$3:$A$1977,'SB35 Determination Data'!$K527,'5th Cycle APR Raw Data-Final'!$T$3:$T$1977,"&gt;="&amp;'SB35 Determination Data'!$F527,'5th Cycle APR Raw Data-Final'!$T$3:$T$1977,"&lt;="&amp;G527))</f>
        <v>0</v>
      </c>
      <c r="W527" s="100">
        <f>IF(AN527&lt;1,SUMIFS('5th Cycle APR Raw Data-Final'!M$3:M$1977,'5th Cycle APR Raw Data-Final'!$A$3:$A$1977,'SB35 Determination Data'!$K527,'5th Cycle APR Raw Data-Final'!$T$3:$T$1977,"&gt;="&amp;'SB35 Determination Data'!$F527,'5th Cycle APR Raw Data-Final'!$T$3:$T$1977,"&lt;"&amp;E527),SUMIFS('5th Cycle APR Raw Data-Final'!M$3:M$1977,'5th Cycle APR Raw Data-Final'!$A$3:$A$1977,'SB35 Determination Data'!$K527,'5th Cycle APR Raw Data-Final'!$T$3:$T$1977,"&gt;="&amp;'SB35 Determination Data'!$F527,'5th Cycle APR Raw Data-Final'!$T$3:$T$1977,"&lt;="&amp;G527))</f>
        <v>0</v>
      </c>
      <c r="X527" s="100" t="e">
        <f t="shared" si="241"/>
        <v>#N/A</v>
      </c>
      <c r="Y527" s="100" t="e">
        <f t="shared" si="242"/>
        <v>#N/A</v>
      </c>
      <c r="Z527" s="100" t="e">
        <f t="shared" si="243"/>
        <v>#N/A</v>
      </c>
      <c r="AA527" s="112" t="str">
        <f t="shared" si="244"/>
        <v>No 2018 Annual Progress Report</v>
      </c>
      <c r="AB527" s="112" t="str">
        <f t="shared" si="245"/>
        <v>No 2018 Annual Progress Report</v>
      </c>
      <c r="AC527" s="100" t="e">
        <f>VLOOKUP(K527,'5th Cycle APR Raw Data-Final'!$A$3:$P$1977,14,FALSE)</f>
        <v>#N/A</v>
      </c>
      <c r="AD527" s="100">
        <f>IF(AN527&lt;1,SUMIFS('5th Cycle APR Raw Data-Final'!$O$3:$O$1977,'5th Cycle APR Raw Data-Final'!$A$3:$A$1977,'SB35 Determination Data'!$K527,'5th Cycle APR Raw Data-Final'!$T$3:$T$1977,"&gt;="&amp;'SB35 Determination Data'!$F527,'5th Cycle APR Raw Data-Final'!$T$3:$T$1977,"&lt;"&amp;E527),SUMIFS('5th Cycle APR Raw Data-Final'!$O$3:$O$1977,'5th Cycle APR Raw Data-Final'!$A$3:$A$1977,'SB35 Determination Data'!$K527,'5th Cycle APR Raw Data-Final'!$T$3:$T$1977,"&gt;="&amp;'SB35 Determination Data'!$F527,'5th Cycle APR Raw Data-Final'!$T$3:$T$1977,"&lt;="&amp;G527))</f>
        <v>0</v>
      </c>
      <c r="AE527" s="100" t="e">
        <f t="shared" si="246"/>
        <v>#N/A</v>
      </c>
      <c r="AF527" s="112" t="str">
        <f t="shared" si="247"/>
        <v>No 2018 Annual Progress Report</v>
      </c>
      <c r="AG527" s="100" t="e">
        <f>VLOOKUP(K527,'5th Cycle APR Raw Data-Final'!$A$3:$P$1977,16,FALSE)</f>
        <v>#N/A</v>
      </c>
      <c r="AH527" s="100">
        <f>IF(AN527&lt;1,SUMIFS('5th Cycle APR Raw Data-Final'!$Q$3:$Q$1977,'5th Cycle APR Raw Data-Final'!$A$3:$A$1977,'SB35 Determination Data'!$K527,'5th Cycle APR Raw Data-Final'!$T$3:$T$1977,"&gt;="&amp;'SB35 Determination Data'!$F527,'5th Cycle APR Raw Data-Final'!$T$3:$T$1977,"&lt;"&amp;E527),SUMIFS('5th Cycle APR Raw Data-Final'!$Q$3:$Q$1977,'5th Cycle APR Raw Data-Final'!$A$3:$A$1977,'SB35 Determination Data'!$K527,'5th Cycle APR Raw Data-Final'!$T$3:$T$1977,"&gt;="&amp;'SB35 Determination Data'!$F527,'5th Cycle APR Raw Data-Final'!$T$3:$T$1977,"&lt;="&amp;G527))</f>
        <v>0</v>
      </c>
      <c r="AI527" s="100" t="e">
        <f t="shared" si="248"/>
        <v>#N/A</v>
      </c>
      <c r="AJ527" s="112" t="str">
        <f t="shared" si="249"/>
        <v>No 2018 Annual Progress Report</v>
      </c>
      <c r="AK527" s="100" t="e">
        <f>VLOOKUP(K527,'5th Cycle APR Raw Data-Final'!$A$3:$R$1977,18,FALSE)</f>
        <v>#N/A</v>
      </c>
      <c r="AL527" s="100">
        <f>IF(AN527&lt;1,SUMIFS('5th Cycle APR Raw Data-Final'!$S$3:$S$1977,'5th Cycle APR Raw Data-Final'!$A$3:$A$1977,'SB35 Determination Data'!$K527,'5th Cycle APR Raw Data-Final'!$T$3:$T$1977,"&gt;="&amp;'SB35 Determination Data'!$F527,'5th Cycle APR Raw Data-Final'!$T$3:$T$1977,"&lt;"&amp;E527),SUMIFS('5th Cycle APR Raw Data-Final'!$S$3:$S$1977,'5th Cycle APR Raw Data-Final'!$A$3:$A$1977,'SB35 Determination Data'!$K527,'5th Cycle APR Raw Data-Final'!$T$3:$T$1977,"&gt;="&amp;'SB35 Determination Data'!$F527,'5th Cycle APR Raw Data-Final'!$T$3:$T$1977,"&lt;="&amp;G527))</f>
        <v>0</v>
      </c>
      <c r="AM527" s="100" t="e">
        <f t="shared" si="250"/>
        <v>#N/A</v>
      </c>
      <c r="AN527" s="114">
        <f t="shared" si="251"/>
        <v>1</v>
      </c>
      <c r="AO527" s="2" t="str">
        <f t="shared" si="252"/>
        <v>YES</v>
      </c>
      <c r="AP527" s="2" t="str">
        <f t="shared" si="253"/>
        <v>NO</v>
      </c>
      <c r="AQ527" s="2" t="str">
        <f t="shared" si="254"/>
        <v>NO</v>
      </c>
      <c r="AR527" s="124" t="str">
        <f>VLOOKUP(K527,'2018Submitted'!$A$2:$C$540,3,FALSE)</f>
        <v>No 2018 Annual Progress Report</v>
      </c>
      <c r="AS527" s="2" t="str">
        <f t="shared" si="255"/>
        <v>YES</v>
      </c>
      <c r="AT527" s="2" t="str">
        <f t="shared" si="256"/>
        <v>NO</v>
      </c>
    </row>
    <row r="528" spans="1:46" x14ac:dyDescent="0.2">
      <c r="A528" s="2" t="s">
        <v>126</v>
      </c>
      <c r="B528" s="2" t="str">
        <f t="shared" si="257"/>
        <v>WILLITS</v>
      </c>
      <c r="C528" s="71">
        <f t="shared" si="230"/>
        <v>1</v>
      </c>
      <c r="D528" s="72">
        <f t="shared" si="231"/>
        <v>5</v>
      </c>
      <c r="E528" s="99">
        <f t="shared" si="232"/>
        <v>2017</v>
      </c>
      <c r="F528" s="99">
        <f t="shared" si="233"/>
        <v>2014</v>
      </c>
      <c r="G528" s="99">
        <f t="shared" si="234"/>
        <v>2018</v>
      </c>
      <c r="H528" s="2" t="str">
        <f t="shared" si="235"/>
        <v>06/30/2014</v>
      </c>
      <c r="I528" s="2" t="str">
        <f t="shared" si="236"/>
        <v>06/30/2019</v>
      </c>
      <c r="J528" s="2" t="s">
        <v>13</v>
      </c>
      <c r="K528" s="123" t="s">
        <v>1479</v>
      </c>
      <c r="L528" s="100">
        <f>VLOOKUP(K528,'5th Cycle APR Raw Data-Final'!$A$3:$P$1977,6,FALSE)</f>
        <v>3</v>
      </c>
      <c r="M528" s="100">
        <f>IF(AN528&lt;1,SUMIFS('5th Cycle APR Raw Data-Final'!G$3:G$1977,'5th Cycle APR Raw Data-Final'!$A$3:$A$1977,'SB35 Determination Data'!$K528,'5th Cycle APR Raw Data-Final'!$T$3:$T$1977,"&gt;="&amp;'SB35 Determination Data'!$F528,'5th Cycle APR Raw Data-Final'!$T$3:$T$1977,"&lt;"&amp;E528),SUMIFS('5th Cycle APR Raw Data-Final'!G$3:G$1977,'5th Cycle APR Raw Data-Final'!$A$3:$A$1977,'SB35 Determination Data'!$K528,'5th Cycle APR Raw Data-Final'!$T$3:$T$1977,"&gt;="&amp;'SB35 Determination Data'!$F528,'5th Cycle APR Raw Data-Final'!$T$3:$T$1977,"&lt;="&amp;G528))</f>
        <v>0</v>
      </c>
      <c r="N528" s="100">
        <f>IF(AN528&lt;1,SUMIFS('5th Cycle APR Raw Data-Final'!H$3:H$1977,'5th Cycle APR Raw Data-Final'!$A$3:$A$1977,'SB35 Determination Data'!$K528,'5th Cycle APR Raw Data-Final'!$T$3:$T$1977,"&gt;="&amp;'SB35 Determination Data'!$F528,'5th Cycle APR Raw Data-Final'!$T$3:$T$1977,"&lt;"&amp;E528),SUMIFS('5th Cycle APR Raw Data-Final'!H$3:H$1977,'5th Cycle APR Raw Data-Final'!$A$3:$A$1977,'SB35 Determination Data'!$K528,'5th Cycle APR Raw Data-Final'!$T$3:$T$1977,"&gt;="&amp;'SB35 Determination Data'!$F528,'5th Cycle APR Raw Data-Final'!$T$3:$T$1977,"&lt;="&amp;G528))</f>
        <v>0</v>
      </c>
      <c r="O528" s="100">
        <f>IF(AN528&lt;1,SUMIFS('5th Cycle APR Raw Data-Final'!I$3:I$1977,'5th Cycle APR Raw Data-Final'!$A$3:$A$1977,'SB35 Determination Data'!$K528,'5th Cycle APR Raw Data-Final'!$T$3:$T$1977,"&gt;="&amp;'SB35 Determination Data'!$F528,'5th Cycle APR Raw Data-Final'!$T$3:$T$1977,"&lt;"&amp;E528),SUMIFS('5th Cycle APR Raw Data-Final'!I$3:I$1977,'5th Cycle APR Raw Data-Final'!$A$3:$A$1977,'SB35 Determination Data'!$K528,'5th Cycle APR Raw Data-Final'!$T$3:$T$1977,"&gt;="&amp;'SB35 Determination Data'!$F528,'5th Cycle APR Raw Data-Final'!$T$3:$T$1977,"&lt;="&amp;G528))</f>
        <v>0</v>
      </c>
      <c r="P528" s="100">
        <f t="shared" si="237"/>
        <v>3</v>
      </c>
      <c r="Q528" s="112">
        <f t="shared" si="238"/>
        <v>0</v>
      </c>
      <c r="R528" s="101">
        <f t="shared" si="239"/>
        <v>3</v>
      </c>
      <c r="S528" s="101">
        <f t="shared" si="240"/>
        <v>0</v>
      </c>
      <c r="T528" s="100">
        <f>VLOOKUP(K528,'5th Cycle APR Raw Data-Final'!$A$3:$P$1977,10,FALSE)</f>
        <v>2</v>
      </c>
      <c r="U528" s="100">
        <f>IF(AN528&lt;1,SUMIFS('5th Cycle APR Raw Data-Final'!K$3:K$1977,'5th Cycle APR Raw Data-Final'!$A$3:$A$1977,'SB35 Determination Data'!$K528,'5th Cycle APR Raw Data-Final'!$T$3:$T$1977,"&gt;="&amp;'SB35 Determination Data'!$F528,'5th Cycle APR Raw Data-Final'!$T$3:$T$1977,"&lt;"&amp;E528),SUMIFS('5th Cycle APR Raw Data-Final'!K$3:K$1977,'5th Cycle APR Raw Data-Final'!$A$3:$A$1977,'SB35 Determination Data'!$K528,'5th Cycle APR Raw Data-Final'!$T$3:$T$1977,"&gt;="&amp;'SB35 Determination Data'!$F528,'5th Cycle APR Raw Data-Final'!$T$3:$T$1977,"&lt;="&amp;G528))</f>
        <v>2</v>
      </c>
      <c r="V528" s="100">
        <f>IF(AN528&lt;1,SUMIFS('5th Cycle APR Raw Data-Final'!L$3:L$1977,'5th Cycle APR Raw Data-Final'!$A$3:$A$1977,'SB35 Determination Data'!$K528,'5th Cycle APR Raw Data-Final'!$T$3:$T$1977,"&gt;="&amp;'SB35 Determination Data'!$F528,'5th Cycle APR Raw Data-Final'!$T$3:$T$1977,"&lt;"&amp;E528),SUMIFS('5th Cycle APR Raw Data-Final'!L$3:L$1977,'5th Cycle APR Raw Data-Final'!$A$3:$A$1977,'SB35 Determination Data'!$K528,'5th Cycle APR Raw Data-Final'!$T$3:$T$1977,"&gt;="&amp;'SB35 Determination Data'!$F528,'5th Cycle APR Raw Data-Final'!$T$3:$T$1977,"&lt;="&amp;G528))</f>
        <v>0</v>
      </c>
      <c r="W528" s="100">
        <f>IF(AN528&lt;1,SUMIFS('5th Cycle APR Raw Data-Final'!M$3:M$1977,'5th Cycle APR Raw Data-Final'!$A$3:$A$1977,'SB35 Determination Data'!$K528,'5th Cycle APR Raw Data-Final'!$T$3:$T$1977,"&gt;="&amp;'SB35 Determination Data'!$F528,'5th Cycle APR Raw Data-Final'!$T$3:$T$1977,"&lt;"&amp;E528),SUMIFS('5th Cycle APR Raw Data-Final'!M$3:M$1977,'5th Cycle APR Raw Data-Final'!$A$3:$A$1977,'SB35 Determination Data'!$K528,'5th Cycle APR Raw Data-Final'!$T$3:$T$1977,"&gt;="&amp;'SB35 Determination Data'!$F528,'5th Cycle APR Raw Data-Final'!$T$3:$T$1977,"&lt;="&amp;G528))</f>
        <v>2</v>
      </c>
      <c r="X528" s="100">
        <f t="shared" si="241"/>
        <v>0</v>
      </c>
      <c r="Y528" s="100">
        <f t="shared" si="242"/>
        <v>2</v>
      </c>
      <c r="Z528" s="100">
        <f t="shared" si="243"/>
        <v>0</v>
      </c>
      <c r="AA528" s="112">
        <f t="shared" si="244"/>
        <v>1</v>
      </c>
      <c r="AB528" s="112">
        <f t="shared" si="245"/>
        <v>1</v>
      </c>
      <c r="AC528" s="100">
        <f>VLOOKUP(K528,'5th Cycle APR Raw Data-Final'!$A$3:$P$1977,14,FALSE)</f>
        <v>2</v>
      </c>
      <c r="AD528" s="100">
        <f>IF(AN528&lt;1,SUMIFS('5th Cycle APR Raw Data-Final'!$O$3:$O$1977,'5th Cycle APR Raw Data-Final'!$A$3:$A$1977,'SB35 Determination Data'!$K528,'5th Cycle APR Raw Data-Final'!$T$3:$T$1977,"&gt;="&amp;'SB35 Determination Data'!$F528,'5th Cycle APR Raw Data-Final'!$T$3:$T$1977,"&lt;"&amp;E528),SUMIFS('5th Cycle APR Raw Data-Final'!$O$3:$O$1977,'5th Cycle APR Raw Data-Final'!$A$3:$A$1977,'SB35 Determination Data'!$K528,'5th Cycle APR Raw Data-Final'!$T$3:$T$1977,"&gt;="&amp;'SB35 Determination Data'!$F528,'5th Cycle APR Raw Data-Final'!$T$3:$T$1977,"&lt;="&amp;G528))</f>
        <v>0</v>
      </c>
      <c r="AE528" s="100">
        <f t="shared" si="246"/>
        <v>2</v>
      </c>
      <c r="AF528" s="112">
        <f t="shared" si="247"/>
        <v>0</v>
      </c>
      <c r="AG528" s="100">
        <f>VLOOKUP(K528,'5th Cycle APR Raw Data-Final'!$A$3:$P$1977,16,FALSE)</f>
        <v>6</v>
      </c>
      <c r="AH528" s="100">
        <f>IF(AN528&lt;1,SUMIFS('5th Cycle APR Raw Data-Final'!$Q$3:$Q$1977,'5th Cycle APR Raw Data-Final'!$A$3:$A$1977,'SB35 Determination Data'!$K528,'5th Cycle APR Raw Data-Final'!$T$3:$T$1977,"&gt;="&amp;'SB35 Determination Data'!$F528,'5th Cycle APR Raw Data-Final'!$T$3:$T$1977,"&lt;"&amp;E528),SUMIFS('5th Cycle APR Raw Data-Final'!$Q$3:$Q$1977,'5th Cycle APR Raw Data-Final'!$A$3:$A$1977,'SB35 Determination Data'!$K528,'5th Cycle APR Raw Data-Final'!$T$3:$T$1977,"&gt;="&amp;'SB35 Determination Data'!$F528,'5th Cycle APR Raw Data-Final'!$T$3:$T$1977,"&lt;="&amp;G528))</f>
        <v>1</v>
      </c>
      <c r="AI528" s="100">
        <f t="shared" si="248"/>
        <v>5</v>
      </c>
      <c r="AJ528" s="112">
        <f t="shared" si="249"/>
        <v>0.16666666666666666</v>
      </c>
      <c r="AK528" s="100">
        <f>VLOOKUP(K528,'5th Cycle APR Raw Data-Final'!$A$3:$R$1977,18,FALSE)</f>
        <v>13</v>
      </c>
      <c r="AL528" s="100">
        <f>IF(AN528&lt;1,SUMIFS('5th Cycle APR Raw Data-Final'!$S$3:$S$1977,'5th Cycle APR Raw Data-Final'!$A$3:$A$1977,'SB35 Determination Data'!$K528,'5th Cycle APR Raw Data-Final'!$T$3:$T$1977,"&gt;="&amp;'SB35 Determination Data'!$F528,'5th Cycle APR Raw Data-Final'!$T$3:$T$1977,"&lt;"&amp;E528),SUMIFS('5th Cycle APR Raw Data-Final'!$S$3:$S$1977,'5th Cycle APR Raw Data-Final'!$A$3:$A$1977,'SB35 Determination Data'!$K528,'5th Cycle APR Raw Data-Final'!$T$3:$T$1977,"&gt;="&amp;'SB35 Determination Data'!$F528,'5th Cycle APR Raw Data-Final'!$T$3:$T$1977,"&lt;="&amp;G528))</f>
        <v>3</v>
      </c>
      <c r="AM528" s="100">
        <f t="shared" si="250"/>
        <v>10</v>
      </c>
      <c r="AN528" s="114">
        <f t="shared" si="251"/>
        <v>1</v>
      </c>
      <c r="AO528" s="2" t="str">
        <f t="shared" si="252"/>
        <v>YES</v>
      </c>
      <c r="AP528" s="2" t="str">
        <f t="shared" si="253"/>
        <v>NO</v>
      </c>
      <c r="AQ528" s="2" t="str">
        <f t="shared" si="254"/>
        <v>NO</v>
      </c>
      <c r="AR528" s="124" t="str">
        <f>VLOOKUP(K528,'2018Submitted'!$A$2:$C$540,3,FALSE)</f>
        <v>Successful</v>
      </c>
      <c r="AS528" s="2" t="str">
        <f t="shared" si="255"/>
        <v>NO</v>
      </c>
      <c r="AT528" s="2" t="str">
        <f t="shared" si="256"/>
        <v>NO</v>
      </c>
    </row>
    <row r="529" spans="1:46" x14ac:dyDescent="0.2">
      <c r="A529" s="2" t="s">
        <v>138</v>
      </c>
      <c r="B529" s="2" t="str">
        <f t="shared" si="257"/>
        <v>WILLOWS</v>
      </c>
      <c r="C529" s="71">
        <f t="shared" si="230"/>
        <v>1</v>
      </c>
      <c r="D529" s="72">
        <f t="shared" si="231"/>
        <v>5</v>
      </c>
      <c r="E529" s="99">
        <f t="shared" si="232"/>
        <v>2017</v>
      </c>
      <c r="F529" s="99">
        <f t="shared" si="233"/>
        <v>2014</v>
      </c>
      <c r="G529" s="99">
        <f t="shared" si="234"/>
        <v>2018</v>
      </c>
      <c r="H529" s="2" t="str">
        <f t="shared" si="235"/>
        <v>06/30/2014</v>
      </c>
      <c r="I529" s="2" t="str">
        <f t="shared" si="236"/>
        <v>06/30/2019</v>
      </c>
      <c r="J529" s="2" t="s">
        <v>13</v>
      </c>
      <c r="K529" s="123" t="s">
        <v>322</v>
      </c>
      <c r="L529" s="100">
        <f>VLOOKUP(K529,'5th Cycle APR Raw Data-Final'!$A$3:$P$1977,6,FALSE)</f>
        <v>15</v>
      </c>
      <c r="M529" s="100">
        <f>IF(AN529&lt;1,SUMIFS('5th Cycle APR Raw Data-Final'!G$3:G$1977,'5th Cycle APR Raw Data-Final'!$A$3:$A$1977,'SB35 Determination Data'!$K529,'5th Cycle APR Raw Data-Final'!$T$3:$T$1977,"&gt;="&amp;'SB35 Determination Data'!$F529,'5th Cycle APR Raw Data-Final'!$T$3:$T$1977,"&lt;"&amp;E529),SUMIFS('5th Cycle APR Raw Data-Final'!G$3:G$1977,'5th Cycle APR Raw Data-Final'!$A$3:$A$1977,'SB35 Determination Data'!$K529,'5th Cycle APR Raw Data-Final'!$T$3:$T$1977,"&gt;="&amp;'SB35 Determination Data'!$F529,'5th Cycle APR Raw Data-Final'!$T$3:$T$1977,"&lt;="&amp;G529))</f>
        <v>49</v>
      </c>
      <c r="N529" s="100">
        <f>IF(AN529&lt;1,SUMIFS('5th Cycle APR Raw Data-Final'!H$3:H$1977,'5th Cycle APR Raw Data-Final'!$A$3:$A$1977,'SB35 Determination Data'!$K529,'5th Cycle APR Raw Data-Final'!$T$3:$T$1977,"&gt;="&amp;'SB35 Determination Data'!$F529,'5th Cycle APR Raw Data-Final'!$T$3:$T$1977,"&lt;"&amp;E529),SUMIFS('5th Cycle APR Raw Data-Final'!H$3:H$1977,'5th Cycle APR Raw Data-Final'!$A$3:$A$1977,'SB35 Determination Data'!$K529,'5th Cycle APR Raw Data-Final'!$T$3:$T$1977,"&gt;="&amp;'SB35 Determination Data'!$F529,'5th Cycle APR Raw Data-Final'!$T$3:$T$1977,"&lt;="&amp;G529))</f>
        <v>49</v>
      </c>
      <c r="O529" s="100">
        <f>IF(AN529&lt;1,SUMIFS('5th Cycle APR Raw Data-Final'!I$3:I$1977,'5th Cycle APR Raw Data-Final'!$A$3:$A$1977,'SB35 Determination Data'!$K529,'5th Cycle APR Raw Data-Final'!$T$3:$T$1977,"&gt;="&amp;'SB35 Determination Data'!$F529,'5th Cycle APR Raw Data-Final'!$T$3:$T$1977,"&lt;"&amp;E529),SUMIFS('5th Cycle APR Raw Data-Final'!I$3:I$1977,'5th Cycle APR Raw Data-Final'!$A$3:$A$1977,'SB35 Determination Data'!$K529,'5th Cycle APR Raw Data-Final'!$T$3:$T$1977,"&gt;="&amp;'SB35 Determination Data'!$F529,'5th Cycle APR Raw Data-Final'!$T$3:$T$1977,"&lt;="&amp;G529))</f>
        <v>0</v>
      </c>
      <c r="P529" s="100">
        <f t="shared" si="237"/>
        <v>0</v>
      </c>
      <c r="Q529" s="112">
        <f t="shared" si="238"/>
        <v>3.2666666666666666</v>
      </c>
      <c r="R529" s="101">
        <f t="shared" si="239"/>
        <v>15</v>
      </c>
      <c r="S529" s="101">
        <f t="shared" si="240"/>
        <v>34</v>
      </c>
      <c r="T529" s="100">
        <f>VLOOKUP(K529,'5th Cycle APR Raw Data-Final'!$A$3:$P$1977,10,FALSE)</f>
        <v>11</v>
      </c>
      <c r="U529" s="100">
        <f>IF(AN529&lt;1,SUMIFS('5th Cycle APR Raw Data-Final'!K$3:K$1977,'5th Cycle APR Raw Data-Final'!$A$3:$A$1977,'SB35 Determination Data'!$K529,'5th Cycle APR Raw Data-Final'!$T$3:$T$1977,"&gt;="&amp;'SB35 Determination Data'!$F529,'5th Cycle APR Raw Data-Final'!$T$3:$T$1977,"&lt;"&amp;E529),SUMIFS('5th Cycle APR Raw Data-Final'!K$3:K$1977,'5th Cycle APR Raw Data-Final'!$A$3:$A$1977,'SB35 Determination Data'!$K529,'5th Cycle APR Raw Data-Final'!$T$3:$T$1977,"&gt;="&amp;'SB35 Determination Data'!$F529,'5th Cycle APR Raw Data-Final'!$T$3:$T$1977,"&lt;="&amp;G529))</f>
        <v>2</v>
      </c>
      <c r="V529" s="100">
        <f>IF(AN529&lt;1,SUMIFS('5th Cycle APR Raw Data-Final'!L$3:L$1977,'5th Cycle APR Raw Data-Final'!$A$3:$A$1977,'SB35 Determination Data'!$K529,'5th Cycle APR Raw Data-Final'!$T$3:$T$1977,"&gt;="&amp;'SB35 Determination Data'!$F529,'5th Cycle APR Raw Data-Final'!$T$3:$T$1977,"&lt;"&amp;E529),SUMIFS('5th Cycle APR Raw Data-Final'!L$3:L$1977,'5th Cycle APR Raw Data-Final'!$A$3:$A$1977,'SB35 Determination Data'!$K529,'5th Cycle APR Raw Data-Final'!$T$3:$T$1977,"&gt;="&amp;'SB35 Determination Data'!$F529,'5th Cycle APR Raw Data-Final'!$T$3:$T$1977,"&lt;="&amp;G529))</f>
        <v>2</v>
      </c>
      <c r="W529" s="100">
        <f>IF(AN529&lt;1,SUMIFS('5th Cycle APR Raw Data-Final'!M$3:M$1977,'5th Cycle APR Raw Data-Final'!$A$3:$A$1977,'SB35 Determination Data'!$K529,'5th Cycle APR Raw Data-Final'!$T$3:$T$1977,"&gt;="&amp;'SB35 Determination Data'!$F529,'5th Cycle APR Raw Data-Final'!$T$3:$T$1977,"&lt;"&amp;E529),SUMIFS('5th Cycle APR Raw Data-Final'!M$3:M$1977,'5th Cycle APR Raw Data-Final'!$A$3:$A$1977,'SB35 Determination Data'!$K529,'5th Cycle APR Raw Data-Final'!$T$3:$T$1977,"&gt;="&amp;'SB35 Determination Data'!$F529,'5th Cycle APR Raw Data-Final'!$T$3:$T$1977,"&lt;="&amp;G529))</f>
        <v>0</v>
      </c>
      <c r="X529" s="100">
        <f t="shared" si="241"/>
        <v>9</v>
      </c>
      <c r="Y529" s="100">
        <f t="shared" si="242"/>
        <v>36</v>
      </c>
      <c r="Z529" s="100">
        <f t="shared" si="243"/>
        <v>0</v>
      </c>
      <c r="AA529" s="112">
        <f t="shared" si="244"/>
        <v>0.18181818181818182</v>
      </c>
      <c r="AB529" s="112">
        <f t="shared" si="245"/>
        <v>3.2727272727272729</v>
      </c>
      <c r="AC529" s="100">
        <f>VLOOKUP(K529,'5th Cycle APR Raw Data-Final'!$A$3:$P$1977,14,FALSE)</f>
        <v>11</v>
      </c>
      <c r="AD529" s="100">
        <f>IF(AN529&lt;1,SUMIFS('5th Cycle APR Raw Data-Final'!$O$3:$O$1977,'5th Cycle APR Raw Data-Final'!$A$3:$A$1977,'SB35 Determination Data'!$K529,'5th Cycle APR Raw Data-Final'!$T$3:$T$1977,"&gt;="&amp;'SB35 Determination Data'!$F529,'5th Cycle APR Raw Data-Final'!$T$3:$T$1977,"&lt;"&amp;E529),SUMIFS('5th Cycle APR Raw Data-Final'!$O$3:$O$1977,'5th Cycle APR Raw Data-Final'!$A$3:$A$1977,'SB35 Determination Data'!$K529,'5th Cycle APR Raw Data-Final'!$T$3:$T$1977,"&gt;="&amp;'SB35 Determination Data'!$F529,'5th Cycle APR Raw Data-Final'!$T$3:$T$1977,"&lt;="&amp;G529))</f>
        <v>1</v>
      </c>
      <c r="AE529" s="100">
        <f t="shared" si="246"/>
        <v>10</v>
      </c>
      <c r="AF529" s="112">
        <f t="shared" si="247"/>
        <v>9.0909090909090912E-2</v>
      </c>
      <c r="AG529" s="100">
        <f>VLOOKUP(K529,'5th Cycle APR Raw Data-Final'!$A$3:$P$1977,16,FALSE)</f>
        <v>26</v>
      </c>
      <c r="AH529" s="100">
        <f>IF(AN529&lt;1,SUMIFS('5th Cycle APR Raw Data-Final'!$Q$3:$Q$1977,'5th Cycle APR Raw Data-Final'!$A$3:$A$1977,'SB35 Determination Data'!$K529,'5th Cycle APR Raw Data-Final'!$T$3:$T$1977,"&gt;="&amp;'SB35 Determination Data'!$F529,'5th Cycle APR Raw Data-Final'!$T$3:$T$1977,"&lt;"&amp;E529),SUMIFS('5th Cycle APR Raw Data-Final'!$Q$3:$Q$1977,'5th Cycle APR Raw Data-Final'!$A$3:$A$1977,'SB35 Determination Data'!$K529,'5th Cycle APR Raw Data-Final'!$T$3:$T$1977,"&gt;="&amp;'SB35 Determination Data'!$F529,'5th Cycle APR Raw Data-Final'!$T$3:$T$1977,"&lt;="&amp;G529))</f>
        <v>2</v>
      </c>
      <c r="AI529" s="100">
        <f t="shared" si="248"/>
        <v>24</v>
      </c>
      <c r="AJ529" s="112">
        <f t="shared" si="249"/>
        <v>7.6923076923076927E-2</v>
      </c>
      <c r="AK529" s="100">
        <f>VLOOKUP(K529,'5th Cycle APR Raw Data-Final'!$A$3:$R$1977,18,FALSE)</f>
        <v>63</v>
      </c>
      <c r="AL529" s="100">
        <f>IF(AN529&lt;1,SUMIFS('5th Cycle APR Raw Data-Final'!$S$3:$S$1977,'5th Cycle APR Raw Data-Final'!$A$3:$A$1977,'SB35 Determination Data'!$K529,'5th Cycle APR Raw Data-Final'!$T$3:$T$1977,"&gt;="&amp;'SB35 Determination Data'!$F529,'5th Cycle APR Raw Data-Final'!$T$3:$T$1977,"&lt;"&amp;E529),SUMIFS('5th Cycle APR Raw Data-Final'!$S$3:$S$1977,'5th Cycle APR Raw Data-Final'!$A$3:$A$1977,'SB35 Determination Data'!$K529,'5th Cycle APR Raw Data-Final'!$T$3:$T$1977,"&gt;="&amp;'SB35 Determination Data'!$F529,'5th Cycle APR Raw Data-Final'!$T$3:$T$1977,"&lt;="&amp;G529))</f>
        <v>54</v>
      </c>
      <c r="AM529" s="100">
        <f t="shared" si="250"/>
        <v>43</v>
      </c>
      <c r="AN529" s="114">
        <f t="shared" si="251"/>
        <v>1</v>
      </c>
      <c r="AO529" s="2" t="str">
        <f t="shared" si="252"/>
        <v>YES</v>
      </c>
      <c r="AP529" s="2" t="str">
        <f t="shared" si="253"/>
        <v>NO</v>
      </c>
      <c r="AQ529" s="2" t="str">
        <f t="shared" si="254"/>
        <v>NO</v>
      </c>
      <c r="AR529" s="124" t="str">
        <f>VLOOKUP(K529,'2018Submitted'!$A$2:$C$540,3,FALSE)</f>
        <v>Received - Not successful</v>
      </c>
      <c r="AS529" s="2" t="str">
        <f t="shared" si="255"/>
        <v>NO</v>
      </c>
      <c r="AT529" s="2" t="str">
        <f t="shared" si="256"/>
        <v>NO</v>
      </c>
    </row>
    <row r="530" spans="1:46" x14ac:dyDescent="0.2">
      <c r="A530" s="2" t="s">
        <v>81</v>
      </c>
      <c r="B530" s="2" t="str">
        <f t="shared" si="257"/>
        <v>WINDSOR</v>
      </c>
      <c r="C530" s="71">
        <f t="shared" si="230"/>
        <v>0.5</v>
      </c>
      <c r="D530" s="72">
        <f t="shared" si="231"/>
        <v>8</v>
      </c>
      <c r="E530" s="99">
        <f t="shared" si="232"/>
        <v>2019</v>
      </c>
      <c r="F530" s="99">
        <f t="shared" si="233"/>
        <v>2015</v>
      </c>
      <c r="G530" s="99">
        <f t="shared" si="234"/>
        <v>2022</v>
      </c>
      <c r="H530" s="2" t="str">
        <f t="shared" si="235"/>
        <v>01/31/2015</v>
      </c>
      <c r="I530" s="2" t="str">
        <f t="shared" si="236"/>
        <v>01/31/2023</v>
      </c>
      <c r="J530" s="2" t="s">
        <v>8</v>
      </c>
      <c r="K530" s="123" t="s">
        <v>323</v>
      </c>
      <c r="L530" s="100">
        <f>VLOOKUP(K530,'5th Cycle APR Raw Data-Final'!$A$3:$P$1977,6,FALSE)</f>
        <v>120</v>
      </c>
      <c r="M530" s="100">
        <f>IF(AN530&lt;1,SUMIFS('5th Cycle APR Raw Data-Final'!G$3:G$1977,'5th Cycle APR Raw Data-Final'!$A$3:$A$1977,'SB35 Determination Data'!$K530,'5th Cycle APR Raw Data-Final'!$T$3:$T$1977,"&gt;="&amp;'SB35 Determination Data'!$F530,'5th Cycle APR Raw Data-Final'!$T$3:$T$1977,"&lt;"&amp;E530),SUMIFS('5th Cycle APR Raw Data-Final'!G$3:G$1977,'5th Cycle APR Raw Data-Final'!$A$3:$A$1977,'SB35 Determination Data'!$K530,'5th Cycle APR Raw Data-Final'!$T$3:$T$1977,"&gt;="&amp;'SB35 Determination Data'!$F530,'5th Cycle APR Raw Data-Final'!$T$3:$T$1977,"&lt;="&amp;G530))</f>
        <v>0</v>
      </c>
      <c r="N530" s="100">
        <f>IF(AN530&lt;1,SUMIFS('5th Cycle APR Raw Data-Final'!H$3:H$1977,'5th Cycle APR Raw Data-Final'!$A$3:$A$1977,'SB35 Determination Data'!$K530,'5th Cycle APR Raw Data-Final'!$T$3:$T$1977,"&gt;="&amp;'SB35 Determination Data'!$F530,'5th Cycle APR Raw Data-Final'!$T$3:$T$1977,"&lt;"&amp;E530),SUMIFS('5th Cycle APR Raw Data-Final'!H$3:H$1977,'5th Cycle APR Raw Data-Final'!$A$3:$A$1977,'SB35 Determination Data'!$K530,'5th Cycle APR Raw Data-Final'!$T$3:$T$1977,"&gt;="&amp;'SB35 Determination Data'!$F530,'5th Cycle APR Raw Data-Final'!$T$3:$T$1977,"&lt;="&amp;G530))</f>
        <v>0</v>
      </c>
      <c r="O530" s="100">
        <f>IF(AN530&lt;1,SUMIFS('5th Cycle APR Raw Data-Final'!I$3:I$1977,'5th Cycle APR Raw Data-Final'!$A$3:$A$1977,'SB35 Determination Data'!$K530,'5th Cycle APR Raw Data-Final'!$T$3:$T$1977,"&gt;="&amp;'SB35 Determination Data'!$F530,'5th Cycle APR Raw Data-Final'!$T$3:$T$1977,"&lt;"&amp;E530),SUMIFS('5th Cycle APR Raw Data-Final'!I$3:I$1977,'5th Cycle APR Raw Data-Final'!$A$3:$A$1977,'SB35 Determination Data'!$K530,'5th Cycle APR Raw Data-Final'!$T$3:$T$1977,"&gt;="&amp;'SB35 Determination Data'!$F530,'5th Cycle APR Raw Data-Final'!$T$3:$T$1977,"&lt;="&amp;G530))</f>
        <v>0</v>
      </c>
      <c r="P530" s="100">
        <f t="shared" si="237"/>
        <v>120</v>
      </c>
      <c r="Q530" s="112">
        <f t="shared" si="238"/>
        <v>0</v>
      </c>
      <c r="R530" s="101">
        <f t="shared" si="239"/>
        <v>60</v>
      </c>
      <c r="S530" s="101">
        <f t="shared" si="240"/>
        <v>0</v>
      </c>
      <c r="T530" s="100">
        <f>VLOOKUP(K530,'5th Cycle APR Raw Data-Final'!$A$3:$P$1977,10,FALSE)</f>
        <v>65</v>
      </c>
      <c r="U530" s="100">
        <f>IF(AN530&lt;1,SUMIFS('5th Cycle APR Raw Data-Final'!K$3:K$1977,'5th Cycle APR Raw Data-Final'!$A$3:$A$1977,'SB35 Determination Data'!$K530,'5th Cycle APR Raw Data-Final'!$T$3:$T$1977,"&gt;="&amp;'SB35 Determination Data'!$F530,'5th Cycle APR Raw Data-Final'!$T$3:$T$1977,"&lt;"&amp;E530),SUMIFS('5th Cycle APR Raw Data-Final'!K$3:K$1977,'5th Cycle APR Raw Data-Final'!$A$3:$A$1977,'SB35 Determination Data'!$K530,'5th Cycle APR Raw Data-Final'!$T$3:$T$1977,"&gt;="&amp;'SB35 Determination Data'!$F530,'5th Cycle APR Raw Data-Final'!$T$3:$T$1977,"&lt;="&amp;G530))</f>
        <v>0</v>
      </c>
      <c r="V530" s="100">
        <f>IF(AN530&lt;1,SUMIFS('5th Cycle APR Raw Data-Final'!L$3:L$1977,'5th Cycle APR Raw Data-Final'!$A$3:$A$1977,'SB35 Determination Data'!$K530,'5th Cycle APR Raw Data-Final'!$T$3:$T$1977,"&gt;="&amp;'SB35 Determination Data'!$F530,'5th Cycle APR Raw Data-Final'!$T$3:$T$1977,"&lt;"&amp;E530),SUMIFS('5th Cycle APR Raw Data-Final'!L$3:L$1977,'5th Cycle APR Raw Data-Final'!$A$3:$A$1977,'SB35 Determination Data'!$K530,'5th Cycle APR Raw Data-Final'!$T$3:$T$1977,"&gt;="&amp;'SB35 Determination Data'!$F530,'5th Cycle APR Raw Data-Final'!$T$3:$T$1977,"&lt;="&amp;G530))</f>
        <v>0</v>
      </c>
      <c r="W530" s="100">
        <f>IF(AN530&lt;1,SUMIFS('5th Cycle APR Raw Data-Final'!M$3:M$1977,'5th Cycle APR Raw Data-Final'!$A$3:$A$1977,'SB35 Determination Data'!$K530,'5th Cycle APR Raw Data-Final'!$T$3:$T$1977,"&gt;="&amp;'SB35 Determination Data'!$F530,'5th Cycle APR Raw Data-Final'!$T$3:$T$1977,"&lt;"&amp;E530),SUMIFS('5th Cycle APR Raw Data-Final'!M$3:M$1977,'5th Cycle APR Raw Data-Final'!$A$3:$A$1977,'SB35 Determination Data'!$K530,'5th Cycle APR Raw Data-Final'!$T$3:$T$1977,"&gt;="&amp;'SB35 Determination Data'!$F530,'5th Cycle APR Raw Data-Final'!$T$3:$T$1977,"&lt;="&amp;G530))</f>
        <v>0</v>
      </c>
      <c r="X530" s="100">
        <f t="shared" si="241"/>
        <v>65</v>
      </c>
      <c r="Y530" s="100">
        <f t="shared" si="242"/>
        <v>0</v>
      </c>
      <c r="Z530" s="100">
        <f t="shared" si="243"/>
        <v>65</v>
      </c>
      <c r="AA530" s="112">
        <f t="shared" si="244"/>
        <v>0</v>
      </c>
      <c r="AB530" s="112">
        <f t="shared" si="245"/>
        <v>0</v>
      </c>
      <c r="AC530" s="100">
        <f>VLOOKUP(K530,'5th Cycle APR Raw Data-Final'!$A$3:$P$1977,14,FALSE)</f>
        <v>67</v>
      </c>
      <c r="AD530" s="100">
        <f>IF(AN530&lt;1,SUMIFS('5th Cycle APR Raw Data-Final'!$O$3:$O$1977,'5th Cycle APR Raw Data-Final'!$A$3:$A$1977,'SB35 Determination Data'!$K530,'5th Cycle APR Raw Data-Final'!$T$3:$T$1977,"&gt;="&amp;'SB35 Determination Data'!$F530,'5th Cycle APR Raw Data-Final'!$T$3:$T$1977,"&lt;"&amp;E530),SUMIFS('5th Cycle APR Raw Data-Final'!$O$3:$O$1977,'5th Cycle APR Raw Data-Final'!$A$3:$A$1977,'SB35 Determination Data'!$K530,'5th Cycle APR Raw Data-Final'!$T$3:$T$1977,"&gt;="&amp;'SB35 Determination Data'!$F530,'5th Cycle APR Raw Data-Final'!$T$3:$T$1977,"&lt;="&amp;G530))</f>
        <v>1</v>
      </c>
      <c r="AE530" s="100">
        <f t="shared" si="246"/>
        <v>66</v>
      </c>
      <c r="AF530" s="112">
        <f t="shared" si="247"/>
        <v>1.4925373134328358E-2</v>
      </c>
      <c r="AG530" s="100">
        <f>VLOOKUP(K530,'5th Cycle APR Raw Data-Final'!$A$3:$P$1977,16,FALSE)</f>
        <v>188</v>
      </c>
      <c r="AH530" s="100">
        <f>IF(AN530&lt;1,SUMIFS('5th Cycle APR Raw Data-Final'!$Q$3:$Q$1977,'5th Cycle APR Raw Data-Final'!$A$3:$A$1977,'SB35 Determination Data'!$K530,'5th Cycle APR Raw Data-Final'!$T$3:$T$1977,"&gt;="&amp;'SB35 Determination Data'!$F530,'5th Cycle APR Raw Data-Final'!$T$3:$T$1977,"&lt;"&amp;E530),SUMIFS('5th Cycle APR Raw Data-Final'!$Q$3:$Q$1977,'5th Cycle APR Raw Data-Final'!$A$3:$A$1977,'SB35 Determination Data'!$K530,'5th Cycle APR Raw Data-Final'!$T$3:$T$1977,"&gt;="&amp;'SB35 Determination Data'!$F530,'5th Cycle APR Raw Data-Final'!$T$3:$T$1977,"&lt;="&amp;G530))</f>
        <v>90</v>
      </c>
      <c r="AI530" s="100">
        <f t="shared" si="248"/>
        <v>98</v>
      </c>
      <c r="AJ530" s="112">
        <f t="shared" si="249"/>
        <v>0.47872340425531917</v>
      </c>
      <c r="AK530" s="100">
        <f>VLOOKUP(K530,'5th Cycle APR Raw Data-Final'!$A$3:$R$1977,18,FALSE)</f>
        <v>440</v>
      </c>
      <c r="AL530" s="100">
        <f>IF(AN530&lt;1,SUMIFS('5th Cycle APR Raw Data-Final'!$S$3:$S$1977,'5th Cycle APR Raw Data-Final'!$A$3:$A$1977,'SB35 Determination Data'!$K530,'5th Cycle APR Raw Data-Final'!$T$3:$T$1977,"&gt;="&amp;'SB35 Determination Data'!$F530,'5th Cycle APR Raw Data-Final'!$T$3:$T$1977,"&lt;"&amp;E530),SUMIFS('5th Cycle APR Raw Data-Final'!$S$3:$S$1977,'5th Cycle APR Raw Data-Final'!$A$3:$A$1977,'SB35 Determination Data'!$K530,'5th Cycle APR Raw Data-Final'!$T$3:$T$1977,"&gt;="&amp;'SB35 Determination Data'!$F530,'5th Cycle APR Raw Data-Final'!$T$3:$T$1977,"&lt;="&amp;G530))</f>
        <v>91</v>
      </c>
      <c r="AM530" s="100">
        <f t="shared" si="250"/>
        <v>349</v>
      </c>
      <c r="AN530" s="114">
        <f t="shared" si="251"/>
        <v>0.5</v>
      </c>
      <c r="AO530" s="2" t="str">
        <f t="shared" si="252"/>
        <v>YES</v>
      </c>
      <c r="AP530" s="2" t="str">
        <f t="shared" si="253"/>
        <v>NO</v>
      </c>
      <c r="AQ530" s="2" t="str">
        <f t="shared" si="254"/>
        <v>NO</v>
      </c>
      <c r="AR530" s="124" t="str">
        <f>VLOOKUP(K530,'2018Submitted'!$A$2:$C$540,3,FALSE)</f>
        <v>Successful</v>
      </c>
      <c r="AS530" s="2" t="str">
        <f t="shared" si="255"/>
        <v>NO</v>
      </c>
      <c r="AT530" s="2" t="str">
        <f t="shared" si="256"/>
        <v>NO</v>
      </c>
    </row>
    <row r="531" spans="1:46" x14ac:dyDescent="0.2">
      <c r="A531" s="2" t="s">
        <v>101</v>
      </c>
      <c r="B531" s="2" t="str">
        <f t="shared" si="257"/>
        <v>WINTERS</v>
      </c>
      <c r="C531" s="71">
        <f t="shared" si="230"/>
        <v>0.625</v>
      </c>
      <c r="D531" s="72">
        <f t="shared" si="231"/>
        <v>8</v>
      </c>
      <c r="E531" s="99">
        <f t="shared" si="232"/>
        <v>2018</v>
      </c>
      <c r="F531" s="99">
        <f t="shared" si="233"/>
        <v>2014</v>
      </c>
      <c r="G531" s="99" t="str">
        <f t="shared" si="234"/>
        <v>2021</v>
      </c>
      <c r="H531" s="2" t="str">
        <f t="shared" si="235"/>
        <v>10/31/2013</v>
      </c>
      <c r="I531" s="2" t="str">
        <f t="shared" si="236"/>
        <v>10/31/2021</v>
      </c>
      <c r="J531" s="2" t="s">
        <v>32</v>
      </c>
      <c r="K531" s="123" t="s">
        <v>324</v>
      </c>
      <c r="L531" s="100">
        <f>VLOOKUP(K531,'5th Cycle APR Raw Data-Final'!$A$3:$P$1977,6,FALSE)</f>
        <v>76</v>
      </c>
      <c r="M531" s="100">
        <f>IF(AN531&lt;1,SUMIFS('5th Cycle APR Raw Data-Final'!G$3:G$1977,'5th Cycle APR Raw Data-Final'!$A$3:$A$1977,'SB35 Determination Data'!$K531,'5th Cycle APR Raw Data-Final'!$T$3:$T$1977,"&gt;="&amp;'SB35 Determination Data'!$F531,'5th Cycle APR Raw Data-Final'!$T$3:$T$1977,"&lt;"&amp;E531),SUMIFS('5th Cycle APR Raw Data-Final'!G$3:G$1977,'5th Cycle APR Raw Data-Final'!$A$3:$A$1977,'SB35 Determination Data'!$K531,'5th Cycle APR Raw Data-Final'!$T$3:$T$1977,"&gt;="&amp;'SB35 Determination Data'!$F531,'5th Cycle APR Raw Data-Final'!$T$3:$T$1977,"&lt;="&amp;G531))</f>
        <v>0</v>
      </c>
      <c r="N531" s="100">
        <f>IF(AN531&lt;1,SUMIFS('5th Cycle APR Raw Data-Final'!H$3:H$1977,'5th Cycle APR Raw Data-Final'!$A$3:$A$1977,'SB35 Determination Data'!$K531,'5th Cycle APR Raw Data-Final'!$T$3:$T$1977,"&gt;="&amp;'SB35 Determination Data'!$F531,'5th Cycle APR Raw Data-Final'!$T$3:$T$1977,"&lt;"&amp;E531),SUMIFS('5th Cycle APR Raw Data-Final'!H$3:H$1977,'5th Cycle APR Raw Data-Final'!$A$3:$A$1977,'SB35 Determination Data'!$K531,'5th Cycle APR Raw Data-Final'!$T$3:$T$1977,"&gt;="&amp;'SB35 Determination Data'!$F531,'5th Cycle APR Raw Data-Final'!$T$3:$T$1977,"&lt;="&amp;G531))</f>
        <v>0</v>
      </c>
      <c r="O531" s="100">
        <f>IF(AN531&lt;1,SUMIFS('5th Cycle APR Raw Data-Final'!I$3:I$1977,'5th Cycle APR Raw Data-Final'!$A$3:$A$1977,'SB35 Determination Data'!$K531,'5th Cycle APR Raw Data-Final'!$T$3:$T$1977,"&gt;="&amp;'SB35 Determination Data'!$F531,'5th Cycle APR Raw Data-Final'!$T$3:$T$1977,"&lt;"&amp;E531),SUMIFS('5th Cycle APR Raw Data-Final'!I$3:I$1977,'5th Cycle APR Raw Data-Final'!$A$3:$A$1977,'SB35 Determination Data'!$K531,'5th Cycle APR Raw Data-Final'!$T$3:$T$1977,"&gt;="&amp;'SB35 Determination Data'!$F531,'5th Cycle APR Raw Data-Final'!$T$3:$T$1977,"&lt;="&amp;G531))</f>
        <v>0</v>
      </c>
      <c r="P531" s="100">
        <f t="shared" si="237"/>
        <v>76</v>
      </c>
      <c r="Q531" s="112">
        <f t="shared" si="238"/>
        <v>0</v>
      </c>
      <c r="R531" s="101">
        <f t="shared" si="239"/>
        <v>38</v>
      </c>
      <c r="S531" s="101">
        <f t="shared" si="240"/>
        <v>0</v>
      </c>
      <c r="T531" s="100">
        <f>VLOOKUP(K531,'5th Cycle APR Raw Data-Final'!$A$3:$P$1977,10,FALSE)</f>
        <v>54</v>
      </c>
      <c r="U531" s="100">
        <f>IF(AN531&lt;1,SUMIFS('5th Cycle APR Raw Data-Final'!K$3:K$1977,'5th Cycle APR Raw Data-Final'!$A$3:$A$1977,'SB35 Determination Data'!$K531,'5th Cycle APR Raw Data-Final'!$T$3:$T$1977,"&gt;="&amp;'SB35 Determination Data'!$F531,'5th Cycle APR Raw Data-Final'!$T$3:$T$1977,"&lt;"&amp;E531),SUMIFS('5th Cycle APR Raw Data-Final'!K$3:K$1977,'5th Cycle APR Raw Data-Final'!$A$3:$A$1977,'SB35 Determination Data'!$K531,'5th Cycle APR Raw Data-Final'!$T$3:$T$1977,"&gt;="&amp;'SB35 Determination Data'!$F531,'5th Cycle APR Raw Data-Final'!$T$3:$T$1977,"&lt;="&amp;G531))</f>
        <v>0</v>
      </c>
      <c r="V531" s="100">
        <f>IF(AN531&lt;1,SUMIFS('5th Cycle APR Raw Data-Final'!L$3:L$1977,'5th Cycle APR Raw Data-Final'!$A$3:$A$1977,'SB35 Determination Data'!$K531,'5th Cycle APR Raw Data-Final'!$T$3:$T$1977,"&gt;="&amp;'SB35 Determination Data'!$F531,'5th Cycle APR Raw Data-Final'!$T$3:$T$1977,"&lt;"&amp;E531),SUMIFS('5th Cycle APR Raw Data-Final'!L$3:L$1977,'5th Cycle APR Raw Data-Final'!$A$3:$A$1977,'SB35 Determination Data'!$K531,'5th Cycle APR Raw Data-Final'!$T$3:$T$1977,"&gt;="&amp;'SB35 Determination Data'!$F531,'5th Cycle APR Raw Data-Final'!$T$3:$T$1977,"&lt;="&amp;G531))</f>
        <v>0</v>
      </c>
      <c r="W531" s="100">
        <f>IF(AN531&lt;1,SUMIFS('5th Cycle APR Raw Data-Final'!M$3:M$1977,'5th Cycle APR Raw Data-Final'!$A$3:$A$1977,'SB35 Determination Data'!$K531,'5th Cycle APR Raw Data-Final'!$T$3:$T$1977,"&gt;="&amp;'SB35 Determination Data'!$F531,'5th Cycle APR Raw Data-Final'!$T$3:$T$1977,"&lt;"&amp;E531),SUMIFS('5th Cycle APR Raw Data-Final'!M$3:M$1977,'5th Cycle APR Raw Data-Final'!$A$3:$A$1977,'SB35 Determination Data'!$K531,'5th Cycle APR Raw Data-Final'!$T$3:$T$1977,"&gt;="&amp;'SB35 Determination Data'!$F531,'5th Cycle APR Raw Data-Final'!$T$3:$T$1977,"&lt;="&amp;G531))</f>
        <v>0</v>
      </c>
      <c r="X531" s="100">
        <f t="shared" si="241"/>
        <v>54</v>
      </c>
      <c r="Y531" s="100">
        <f t="shared" si="242"/>
        <v>0</v>
      </c>
      <c r="Z531" s="100">
        <f t="shared" si="243"/>
        <v>54</v>
      </c>
      <c r="AA531" s="112">
        <f t="shared" si="244"/>
        <v>0</v>
      </c>
      <c r="AB531" s="112">
        <f t="shared" si="245"/>
        <v>0</v>
      </c>
      <c r="AC531" s="100">
        <f>VLOOKUP(K531,'5th Cycle APR Raw Data-Final'!$A$3:$P$1977,14,FALSE)</f>
        <v>59</v>
      </c>
      <c r="AD531" s="100">
        <f>IF(AN531&lt;1,SUMIFS('5th Cycle APR Raw Data-Final'!$O$3:$O$1977,'5th Cycle APR Raw Data-Final'!$A$3:$A$1977,'SB35 Determination Data'!$K531,'5th Cycle APR Raw Data-Final'!$T$3:$T$1977,"&gt;="&amp;'SB35 Determination Data'!$F531,'5th Cycle APR Raw Data-Final'!$T$3:$T$1977,"&lt;"&amp;E531),SUMIFS('5th Cycle APR Raw Data-Final'!$O$3:$O$1977,'5th Cycle APR Raw Data-Final'!$A$3:$A$1977,'SB35 Determination Data'!$K531,'5th Cycle APR Raw Data-Final'!$T$3:$T$1977,"&gt;="&amp;'SB35 Determination Data'!$F531,'5th Cycle APR Raw Data-Final'!$T$3:$T$1977,"&lt;="&amp;G531))</f>
        <v>8</v>
      </c>
      <c r="AE531" s="100">
        <f t="shared" si="246"/>
        <v>51</v>
      </c>
      <c r="AF531" s="112">
        <f t="shared" si="247"/>
        <v>0.13559322033898305</v>
      </c>
      <c r="AG531" s="100">
        <f>VLOOKUP(K531,'5th Cycle APR Raw Data-Final'!$A$3:$P$1977,16,FALSE)</f>
        <v>130</v>
      </c>
      <c r="AH531" s="100">
        <f>IF(AN531&lt;1,SUMIFS('5th Cycle APR Raw Data-Final'!$Q$3:$Q$1977,'5th Cycle APR Raw Data-Final'!$A$3:$A$1977,'SB35 Determination Data'!$K531,'5th Cycle APR Raw Data-Final'!$T$3:$T$1977,"&gt;="&amp;'SB35 Determination Data'!$F531,'5th Cycle APR Raw Data-Final'!$T$3:$T$1977,"&lt;"&amp;E531),SUMIFS('5th Cycle APR Raw Data-Final'!$Q$3:$Q$1977,'5th Cycle APR Raw Data-Final'!$A$3:$A$1977,'SB35 Determination Data'!$K531,'5th Cycle APR Raw Data-Final'!$T$3:$T$1977,"&gt;="&amp;'SB35 Determination Data'!$F531,'5th Cycle APR Raw Data-Final'!$T$3:$T$1977,"&lt;="&amp;G531))</f>
        <v>69</v>
      </c>
      <c r="AI531" s="100">
        <f t="shared" si="248"/>
        <v>61</v>
      </c>
      <c r="AJ531" s="112">
        <f t="shared" si="249"/>
        <v>0.53076923076923077</v>
      </c>
      <c r="AK531" s="100">
        <f>VLOOKUP(K531,'5th Cycle APR Raw Data-Final'!$A$3:$R$1977,18,FALSE)</f>
        <v>319</v>
      </c>
      <c r="AL531" s="100">
        <f>IF(AN531&lt;1,SUMIFS('5th Cycle APR Raw Data-Final'!$S$3:$S$1977,'5th Cycle APR Raw Data-Final'!$A$3:$A$1977,'SB35 Determination Data'!$K531,'5th Cycle APR Raw Data-Final'!$T$3:$T$1977,"&gt;="&amp;'SB35 Determination Data'!$F531,'5th Cycle APR Raw Data-Final'!$T$3:$T$1977,"&lt;"&amp;E531),SUMIFS('5th Cycle APR Raw Data-Final'!$S$3:$S$1977,'5th Cycle APR Raw Data-Final'!$A$3:$A$1977,'SB35 Determination Data'!$K531,'5th Cycle APR Raw Data-Final'!$T$3:$T$1977,"&gt;="&amp;'SB35 Determination Data'!$F531,'5th Cycle APR Raw Data-Final'!$T$3:$T$1977,"&lt;="&amp;G531))</f>
        <v>77</v>
      </c>
      <c r="AM531" s="100">
        <f t="shared" si="250"/>
        <v>242</v>
      </c>
      <c r="AN531" s="114">
        <f t="shared" si="251"/>
        <v>0.5</v>
      </c>
      <c r="AO531" s="2" t="str">
        <f t="shared" si="252"/>
        <v>NO</v>
      </c>
      <c r="AP531" s="2" t="str">
        <f t="shared" si="253"/>
        <v>YES</v>
      </c>
      <c r="AQ531" s="2" t="str">
        <f t="shared" si="254"/>
        <v>NO</v>
      </c>
      <c r="AR531" s="124" t="str">
        <f>VLOOKUP(K531,'2018Submitted'!$A$2:$C$540,3,FALSE)</f>
        <v>Successful</v>
      </c>
      <c r="AS531" s="2" t="str">
        <f t="shared" si="255"/>
        <v>NO</v>
      </c>
      <c r="AT531" s="2" t="str">
        <f t="shared" si="256"/>
        <v>YES</v>
      </c>
    </row>
    <row r="532" spans="1:46" x14ac:dyDescent="0.2">
      <c r="A532" s="2" t="s">
        <v>105</v>
      </c>
      <c r="B532" s="2" t="str">
        <f t="shared" si="257"/>
        <v>WOODLAKE</v>
      </c>
      <c r="C532" s="71">
        <f t="shared" si="230"/>
        <v>0.375</v>
      </c>
      <c r="D532" s="72">
        <f t="shared" si="231"/>
        <v>8</v>
      </c>
      <c r="E532" s="99">
        <f t="shared" si="232"/>
        <v>2020</v>
      </c>
      <c r="F532" s="99">
        <f t="shared" si="233"/>
        <v>2016</v>
      </c>
      <c r="G532" s="99" t="str">
        <f t="shared" si="234"/>
        <v>2023</v>
      </c>
      <c r="H532" s="2" t="str">
        <f t="shared" si="235"/>
        <v>12/31/2015</v>
      </c>
      <c r="I532" s="2" t="str">
        <f t="shared" si="236"/>
        <v>12/31/2023</v>
      </c>
      <c r="J532" s="2" t="s">
        <v>26</v>
      </c>
      <c r="K532" s="123" t="s">
        <v>1140</v>
      </c>
      <c r="L532" s="100">
        <f>VLOOKUP(K532,'5th Cycle APR Raw Data-Final'!$A$3:$P$1977,6,FALSE)</f>
        <v>71</v>
      </c>
      <c r="M532" s="100">
        <f>IF(AN532&lt;1,SUMIFS('5th Cycle APR Raw Data-Final'!G$3:G$1977,'5th Cycle APR Raw Data-Final'!$A$3:$A$1977,'SB35 Determination Data'!$K532,'5th Cycle APR Raw Data-Final'!$T$3:$T$1977,"&gt;="&amp;'SB35 Determination Data'!$F532,'5th Cycle APR Raw Data-Final'!$T$3:$T$1977,"&lt;"&amp;E532),SUMIFS('5th Cycle APR Raw Data-Final'!G$3:G$1977,'5th Cycle APR Raw Data-Final'!$A$3:$A$1977,'SB35 Determination Data'!$K532,'5th Cycle APR Raw Data-Final'!$T$3:$T$1977,"&gt;="&amp;'SB35 Determination Data'!$F532,'5th Cycle APR Raw Data-Final'!$T$3:$T$1977,"&lt;="&amp;G532))</f>
        <v>5</v>
      </c>
      <c r="N532" s="100">
        <f>IF(AN532&lt;1,SUMIFS('5th Cycle APR Raw Data-Final'!H$3:H$1977,'5th Cycle APR Raw Data-Final'!$A$3:$A$1977,'SB35 Determination Data'!$K532,'5th Cycle APR Raw Data-Final'!$T$3:$T$1977,"&gt;="&amp;'SB35 Determination Data'!$F532,'5th Cycle APR Raw Data-Final'!$T$3:$T$1977,"&lt;"&amp;E532),SUMIFS('5th Cycle APR Raw Data-Final'!H$3:H$1977,'5th Cycle APR Raw Data-Final'!$A$3:$A$1977,'SB35 Determination Data'!$K532,'5th Cycle APR Raw Data-Final'!$T$3:$T$1977,"&gt;="&amp;'SB35 Determination Data'!$F532,'5th Cycle APR Raw Data-Final'!$T$3:$T$1977,"&lt;="&amp;G532))</f>
        <v>0</v>
      </c>
      <c r="O532" s="100">
        <f>IF(AN532&lt;1,SUMIFS('5th Cycle APR Raw Data-Final'!I$3:I$1977,'5th Cycle APR Raw Data-Final'!$A$3:$A$1977,'SB35 Determination Data'!$K532,'5th Cycle APR Raw Data-Final'!$T$3:$T$1977,"&gt;="&amp;'SB35 Determination Data'!$F532,'5th Cycle APR Raw Data-Final'!$T$3:$T$1977,"&lt;"&amp;E532),SUMIFS('5th Cycle APR Raw Data-Final'!I$3:I$1977,'5th Cycle APR Raw Data-Final'!$A$3:$A$1977,'SB35 Determination Data'!$K532,'5th Cycle APR Raw Data-Final'!$T$3:$T$1977,"&gt;="&amp;'SB35 Determination Data'!$F532,'5th Cycle APR Raw Data-Final'!$T$3:$T$1977,"&lt;="&amp;G532))</f>
        <v>5</v>
      </c>
      <c r="P532" s="100">
        <f t="shared" si="237"/>
        <v>66</v>
      </c>
      <c r="Q532" s="112">
        <f t="shared" si="238"/>
        <v>7.0422535211267609E-2</v>
      </c>
      <c r="R532" s="101">
        <f t="shared" si="239"/>
        <v>27</v>
      </c>
      <c r="S532" s="101">
        <f t="shared" si="240"/>
        <v>0</v>
      </c>
      <c r="T532" s="100">
        <f>VLOOKUP(K532,'5th Cycle APR Raw Data-Final'!$A$3:$P$1977,10,FALSE)</f>
        <v>41</v>
      </c>
      <c r="U532" s="100">
        <f>IF(AN532&lt;1,SUMIFS('5th Cycle APR Raw Data-Final'!K$3:K$1977,'5th Cycle APR Raw Data-Final'!$A$3:$A$1977,'SB35 Determination Data'!$K532,'5th Cycle APR Raw Data-Final'!$T$3:$T$1977,"&gt;="&amp;'SB35 Determination Data'!$F532,'5th Cycle APR Raw Data-Final'!$T$3:$T$1977,"&lt;"&amp;E532),SUMIFS('5th Cycle APR Raw Data-Final'!K$3:K$1977,'5th Cycle APR Raw Data-Final'!$A$3:$A$1977,'SB35 Determination Data'!$K532,'5th Cycle APR Raw Data-Final'!$T$3:$T$1977,"&gt;="&amp;'SB35 Determination Data'!$F532,'5th Cycle APR Raw Data-Final'!$T$3:$T$1977,"&lt;="&amp;G532))</f>
        <v>29</v>
      </c>
      <c r="V532" s="100">
        <f>IF(AN532&lt;1,SUMIFS('5th Cycle APR Raw Data-Final'!L$3:L$1977,'5th Cycle APR Raw Data-Final'!$A$3:$A$1977,'SB35 Determination Data'!$K532,'5th Cycle APR Raw Data-Final'!$T$3:$T$1977,"&gt;="&amp;'SB35 Determination Data'!$F532,'5th Cycle APR Raw Data-Final'!$T$3:$T$1977,"&lt;"&amp;E532),SUMIFS('5th Cycle APR Raw Data-Final'!L$3:L$1977,'5th Cycle APR Raw Data-Final'!$A$3:$A$1977,'SB35 Determination Data'!$K532,'5th Cycle APR Raw Data-Final'!$T$3:$T$1977,"&gt;="&amp;'SB35 Determination Data'!$F532,'5th Cycle APR Raw Data-Final'!$T$3:$T$1977,"&lt;="&amp;G532))</f>
        <v>0</v>
      </c>
      <c r="W532" s="100">
        <f>IF(AN532&lt;1,SUMIFS('5th Cycle APR Raw Data-Final'!M$3:M$1977,'5th Cycle APR Raw Data-Final'!$A$3:$A$1977,'SB35 Determination Data'!$K532,'5th Cycle APR Raw Data-Final'!$T$3:$T$1977,"&gt;="&amp;'SB35 Determination Data'!$F532,'5th Cycle APR Raw Data-Final'!$T$3:$T$1977,"&lt;"&amp;E532),SUMIFS('5th Cycle APR Raw Data-Final'!M$3:M$1977,'5th Cycle APR Raw Data-Final'!$A$3:$A$1977,'SB35 Determination Data'!$K532,'5th Cycle APR Raw Data-Final'!$T$3:$T$1977,"&gt;="&amp;'SB35 Determination Data'!$F532,'5th Cycle APR Raw Data-Final'!$T$3:$T$1977,"&lt;="&amp;G532))</f>
        <v>29</v>
      </c>
      <c r="X532" s="100">
        <f t="shared" si="241"/>
        <v>12</v>
      </c>
      <c r="Y532" s="100">
        <f t="shared" si="242"/>
        <v>29</v>
      </c>
      <c r="Z532" s="100">
        <f t="shared" si="243"/>
        <v>12</v>
      </c>
      <c r="AA532" s="112">
        <f t="shared" si="244"/>
        <v>0.70731707317073167</v>
      </c>
      <c r="AB532" s="112">
        <f t="shared" si="245"/>
        <v>0.70731707317073167</v>
      </c>
      <c r="AC532" s="100">
        <f>VLOOKUP(K532,'5th Cycle APR Raw Data-Final'!$A$3:$P$1977,14,FALSE)</f>
        <v>69</v>
      </c>
      <c r="AD532" s="100">
        <f>IF(AN532&lt;1,SUMIFS('5th Cycle APR Raw Data-Final'!$O$3:$O$1977,'5th Cycle APR Raw Data-Final'!$A$3:$A$1977,'SB35 Determination Data'!$K532,'5th Cycle APR Raw Data-Final'!$T$3:$T$1977,"&gt;="&amp;'SB35 Determination Data'!$F532,'5th Cycle APR Raw Data-Final'!$T$3:$T$1977,"&lt;"&amp;E532),SUMIFS('5th Cycle APR Raw Data-Final'!$O$3:$O$1977,'5th Cycle APR Raw Data-Final'!$A$3:$A$1977,'SB35 Determination Data'!$K532,'5th Cycle APR Raw Data-Final'!$T$3:$T$1977,"&gt;="&amp;'SB35 Determination Data'!$F532,'5th Cycle APR Raw Data-Final'!$T$3:$T$1977,"&lt;="&amp;G532))</f>
        <v>7</v>
      </c>
      <c r="AE532" s="100">
        <f t="shared" si="246"/>
        <v>62</v>
      </c>
      <c r="AF532" s="112">
        <f t="shared" si="247"/>
        <v>0.10144927536231885</v>
      </c>
      <c r="AG532" s="100">
        <f>VLOOKUP(K532,'5th Cycle APR Raw Data-Final'!$A$3:$P$1977,16,FALSE)</f>
        <v>191</v>
      </c>
      <c r="AH532" s="100">
        <f>IF(AN532&lt;1,SUMIFS('5th Cycle APR Raw Data-Final'!$Q$3:$Q$1977,'5th Cycle APR Raw Data-Final'!$A$3:$A$1977,'SB35 Determination Data'!$K532,'5th Cycle APR Raw Data-Final'!$T$3:$T$1977,"&gt;="&amp;'SB35 Determination Data'!$F532,'5th Cycle APR Raw Data-Final'!$T$3:$T$1977,"&lt;"&amp;E532),SUMIFS('5th Cycle APR Raw Data-Final'!$Q$3:$Q$1977,'5th Cycle APR Raw Data-Final'!$A$3:$A$1977,'SB35 Determination Data'!$K532,'5th Cycle APR Raw Data-Final'!$T$3:$T$1977,"&gt;="&amp;'SB35 Determination Data'!$F532,'5th Cycle APR Raw Data-Final'!$T$3:$T$1977,"&lt;="&amp;G532))</f>
        <v>1</v>
      </c>
      <c r="AI532" s="100">
        <f t="shared" si="248"/>
        <v>190</v>
      </c>
      <c r="AJ532" s="112">
        <f t="shared" si="249"/>
        <v>5.235602094240838E-3</v>
      </c>
      <c r="AK532" s="100">
        <f>VLOOKUP(K532,'5th Cycle APR Raw Data-Final'!$A$3:$R$1977,18,FALSE)</f>
        <v>372</v>
      </c>
      <c r="AL532" s="100">
        <f>IF(AN532&lt;1,SUMIFS('5th Cycle APR Raw Data-Final'!$S$3:$S$1977,'5th Cycle APR Raw Data-Final'!$A$3:$A$1977,'SB35 Determination Data'!$K532,'5th Cycle APR Raw Data-Final'!$T$3:$T$1977,"&gt;="&amp;'SB35 Determination Data'!$F532,'5th Cycle APR Raw Data-Final'!$T$3:$T$1977,"&lt;"&amp;E532),SUMIFS('5th Cycle APR Raw Data-Final'!$S$3:$S$1977,'5th Cycle APR Raw Data-Final'!$A$3:$A$1977,'SB35 Determination Data'!$K532,'5th Cycle APR Raw Data-Final'!$T$3:$T$1977,"&gt;="&amp;'SB35 Determination Data'!$F532,'5th Cycle APR Raw Data-Final'!$T$3:$T$1977,"&lt;="&amp;G532))</f>
        <v>42</v>
      </c>
      <c r="AM532" s="100">
        <f t="shared" si="250"/>
        <v>330</v>
      </c>
      <c r="AN532" s="114">
        <f t="shared" si="251"/>
        <v>0.375</v>
      </c>
      <c r="AO532" s="2" t="str">
        <f t="shared" si="252"/>
        <v>YES</v>
      </c>
      <c r="AP532" s="2" t="str">
        <f t="shared" si="253"/>
        <v>NO</v>
      </c>
      <c r="AQ532" s="2" t="str">
        <f t="shared" si="254"/>
        <v>NO</v>
      </c>
      <c r="AR532" s="124" t="str">
        <f>VLOOKUP(K532,'2018Submitted'!$A$2:$C$540,3,FALSE)</f>
        <v>Successful</v>
      </c>
      <c r="AS532" s="2" t="str">
        <f t="shared" si="255"/>
        <v>NO</v>
      </c>
      <c r="AT532" s="2" t="str">
        <f t="shared" si="256"/>
        <v>NO</v>
      </c>
    </row>
    <row r="533" spans="1:46" x14ac:dyDescent="0.2">
      <c r="A533" s="2" t="s">
        <v>101</v>
      </c>
      <c r="B533" s="2" t="str">
        <f t="shared" ref="B533" si="258">K533</f>
        <v>WOODLAND</v>
      </c>
      <c r="C533" s="71">
        <f t="shared" ref="C533:C542" si="259">MROUND((DATEDIF(DATEVALUE(H533),$C$1,"m")/12),1)/(DATEDIF(DATEVALUE(H533),DATEVALUE(I533),"y"))</f>
        <v>0.625</v>
      </c>
      <c r="D533" s="72">
        <f t="shared" ref="D533:D542" si="260">DATEDIF(DATEVALUE(H533),DATEVALUE(I533),"y")</f>
        <v>8</v>
      </c>
      <c r="E533" s="99">
        <f t="shared" ref="E533:E542" si="261">IF(D533=8,F533+4,F533+3)</f>
        <v>2018</v>
      </c>
      <c r="F533" s="99">
        <f t="shared" ref="F533:F542" si="262">IF(H533&gt;CONCATENATE("06/30",RIGHT(H533,4)),(RIGHT(H533,4)+1),(RIGHT(H533,4)+0))</f>
        <v>2014</v>
      </c>
      <c r="G533" s="99" t="str">
        <f t="shared" ref="G533:G542" si="263">IF(I533&gt;CONCATENATE("06/30",RIGHT(I533,4)),(RIGHT(I533,4)),(RIGHT(I533,4)-1))</f>
        <v>2021</v>
      </c>
      <c r="H533" s="2" t="str">
        <f t="shared" ref="H533:H542" si="264">LEFT(J533,10)</f>
        <v>10/31/2013</v>
      </c>
      <c r="I533" s="2" t="str">
        <f t="shared" ref="I533:I542" si="265">RIGHT(J533,10)</f>
        <v>10/31/2021</v>
      </c>
      <c r="J533" s="2" t="s">
        <v>32</v>
      </c>
      <c r="K533" s="123" t="s">
        <v>325</v>
      </c>
      <c r="L533" s="100">
        <f>VLOOKUP(K533,'5th Cycle APR Raw Data-Final'!$A$3:$P$1977,6,FALSE)</f>
        <v>390</v>
      </c>
      <c r="M533" s="100">
        <f>IF(AN533&lt;1,SUMIFS('5th Cycle APR Raw Data-Final'!G$3:G$1977,'5th Cycle APR Raw Data-Final'!$A$3:$A$1977,'SB35 Determination Data'!$K533,'5th Cycle APR Raw Data-Final'!$T$3:$T$1977,"&gt;="&amp;'SB35 Determination Data'!$F533,'5th Cycle APR Raw Data-Final'!$T$3:$T$1977,"&lt;"&amp;E533),SUMIFS('5th Cycle APR Raw Data-Final'!G$3:G$1977,'5th Cycle APR Raw Data-Final'!$A$3:$A$1977,'SB35 Determination Data'!$K533,'5th Cycle APR Raw Data-Final'!$T$3:$T$1977,"&gt;="&amp;'SB35 Determination Data'!$F533,'5th Cycle APR Raw Data-Final'!$T$3:$T$1977,"&lt;="&amp;G533))</f>
        <v>125</v>
      </c>
      <c r="N533" s="100">
        <f>IF(AN533&lt;1,SUMIFS('5th Cycle APR Raw Data-Final'!H$3:H$1977,'5th Cycle APR Raw Data-Final'!$A$3:$A$1977,'SB35 Determination Data'!$K533,'5th Cycle APR Raw Data-Final'!$T$3:$T$1977,"&gt;="&amp;'SB35 Determination Data'!$F533,'5th Cycle APR Raw Data-Final'!$T$3:$T$1977,"&lt;"&amp;E533),SUMIFS('5th Cycle APR Raw Data-Final'!H$3:H$1977,'5th Cycle APR Raw Data-Final'!$A$3:$A$1977,'SB35 Determination Data'!$K533,'5th Cycle APR Raw Data-Final'!$T$3:$T$1977,"&gt;="&amp;'SB35 Determination Data'!$F533,'5th Cycle APR Raw Data-Final'!$T$3:$T$1977,"&lt;="&amp;G533))</f>
        <v>125</v>
      </c>
      <c r="O533" s="100">
        <f>IF(AN533&lt;1,SUMIFS('5th Cycle APR Raw Data-Final'!I$3:I$1977,'5th Cycle APR Raw Data-Final'!$A$3:$A$1977,'SB35 Determination Data'!$K533,'5th Cycle APR Raw Data-Final'!$T$3:$T$1977,"&gt;="&amp;'SB35 Determination Data'!$F533,'5th Cycle APR Raw Data-Final'!$T$3:$T$1977,"&lt;"&amp;E533),SUMIFS('5th Cycle APR Raw Data-Final'!I$3:I$1977,'5th Cycle APR Raw Data-Final'!$A$3:$A$1977,'SB35 Determination Data'!$K533,'5th Cycle APR Raw Data-Final'!$T$3:$T$1977,"&gt;="&amp;'SB35 Determination Data'!$F533,'5th Cycle APR Raw Data-Final'!$T$3:$T$1977,"&lt;="&amp;G533))</f>
        <v>0</v>
      </c>
      <c r="P533" s="100">
        <f t="shared" ref="P533:P542" si="266">IF(L533-M533&gt;0,L533-M533,0)</f>
        <v>265</v>
      </c>
      <c r="Q533" s="112">
        <f t="shared" ref="Q533:Q542" si="267">IF(IFERROR(IF(L533=0,"*",M533/L533),AR533)="Received - Not successful",0,IFERROR(IF(L533=0,"*",M533/L533),AR533))</f>
        <v>0.32051282051282054</v>
      </c>
      <c r="R533" s="101">
        <f t="shared" ref="R533:R542" si="268">ROUND(L533*AN533,0)</f>
        <v>195</v>
      </c>
      <c r="S533" s="101">
        <f t="shared" ref="S533:S542" si="269">IF(M533&gt;R533,M533-R533,0)</f>
        <v>0</v>
      </c>
      <c r="T533" s="100">
        <f>VLOOKUP(K533,'5th Cycle APR Raw Data-Final'!$A$3:$P$1977,10,FALSE)</f>
        <v>274</v>
      </c>
      <c r="U533" s="100">
        <f>IF(AN533&lt;1,SUMIFS('5th Cycle APR Raw Data-Final'!K$3:K$1977,'5th Cycle APR Raw Data-Final'!$A$3:$A$1977,'SB35 Determination Data'!$K533,'5th Cycle APR Raw Data-Final'!$T$3:$T$1977,"&gt;="&amp;'SB35 Determination Data'!$F533,'5th Cycle APR Raw Data-Final'!$T$3:$T$1977,"&lt;"&amp;E533),SUMIFS('5th Cycle APR Raw Data-Final'!K$3:K$1977,'5th Cycle APR Raw Data-Final'!$A$3:$A$1977,'SB35 Determination Data'!$K533,'5th Cycle APR Raw Data-Final'!$T$3:$T$1977,"&gt;="&amp;'SB35 Determination Data'!$F533,'5th Cycle APR Raw Data-Final'!$T$3:$T$1977,"&lt;="&amp;G533))</f>
        <v>18</v>
      </c>
      <c r="V533" s="100">
        <f>IF(AN533&lt;1,SUMIFS('5th Cycle APR Raw Data-Final'!L$3:L$1977,'5th Cycle APR Raw Data-Final'!$A$3:$A$1977,'SB35 Determination Data'!$K533,'5th Cycle APR Raw Data-Final'!$T$3:$T$1977,"&gt;="&amp;'SB35 Determination Data'!$F533,'5th Cycle APR Raw Data-Final'!$T$3:$T$1977,"&lt;"&amp;E533),SUMIFS('5th Cycle APR Raw Data-Final'!L$3:L$1977,'5th Cycle APR Raw Data-Final'!$A$3:$A$1977,'SB35 Determination Data'!$K533,'5th Cycle APR Raw Data-Final'!$T$3:$T$1977,"&gt;="&amp;'SB35 Determination Data'!$F533,'5th Cycle APR Raw Data-Final'!$T$3:$T$1977,"&lt;="&amp;G533))</f>
        <v>18</v>
      </c>
      <c r="W533" s="100">
        <f>IF(AN533&lt;1,SUMIFS('5th Cycle APR Raw Data-Final'!M$3:M$1977,'5th Cycle APR Raw Data-Final'!$A$3:$A$1977,'SB35 Determination Data'!$K533,'5th Cycle APR Raw Data-Final'!$T$3:$T$1977,"&gt;="&amp;'SB35 Determination Data'!$F533,'5th Cycle APR Raw Data-Final'!$T$3:$T$1977,"&lt;"&amp;E533),SUMIFS('5th Cycle APR Raw Data-Final'!M$3:M$1977,'5th Cycle APR Raw Data-Final'!$A$3:$A$1977,'SB35 Determination Data'!$K533,'5th Cycle APR Raw Data-Final'!$T$3:$T$1977,"&gt;="&amp;'SB35 Determination Data'!$F533,'5th Cycle APR Raw Data-Final'!$T$3:$T$1977,"&lt;="&amp;G533))</f>
        <v>0</v>
      </c>
      <c r="X533" s="100">
        <f t="shared" ref="X533:X542" si="270">IF(T533-U533&gt;0,T533-U533,0)</f>
        <v>256</v>
      </c>
      <c r="Y533" s="100">
        <f t="shared" ref="Y533:Y542" si="271">S533+U533</f>
        <v>18</v>
      </c>
      <c r="Z533" s="100">
        <f t="shared" ref="Z533:Z542" si="272">IF(Y533&gt;T533,0,T533-Y533)</f>
        <v>256</v>
      </c>
      <c r="AA533" s="112">
        <f t="shared" ref="AA533:AA542" si="273">IF(IFERROR(IF(T533=0,"*",U533/T533),AR533)="Received - Not successful",0,IFERROR(IF(T533=0,"*",U533/T533),AR533))</f>
        <v>6.569343065693431E-2</v>
      </c>
      <c r="AB533" s="112">
        <f t="shared" ref="AB533:AB542" si="274">IF(IFERROR(IF(T533=0,"*",Y533/T533),AR533)="Received - Not successful",0,IFERROR(IF(T533=0,"*",Y533/T533),AR533))</f>
        <v>6.569343065693431E-2</v>
      </c>
      <c r="AC533" s="100">
        <f>VLOOKUP(K533,'5th Cycle APR Raw Data-Final'!$A$3:$P$1977,14,FALSE)</f>
        <v>349</v>
      </c>
      <c r="AD533" s="100">
        <f>IF(AN533&lt;1,SUMIFS('5th Cycle APR Raw Data-Final'!$O$3:$O$1977,'5th Cycle APR Raw Data-Final'!$A$3:$A$1977,'SB35 Determination Data'!$K533,'5th Cycle APR Raw Data-Final'!$T$3:$T$1977,"&gt;="&amp;'SB35 Determination Data'!$F533,'5th Cycle APR Raw Data-Final'!$T$3:$T$1977,"&lt;"&amp;E533),SUMIFS('5th Cycle APR Raw Data-Final'!$O$3:$O$1977,'5th Cycle APR Raw Data-Final'!$A$3:$A$1977,'SB35 Determination Data'!$K533,'5th Cycle APR Raw Data-Final'!$T$3:$T$1977,"&gt;="&amp;'SB35 Determination Data'!$F533,'5th Cycle APR Raw Data-Final'!$T$3:$T$1977,"&lt;="&amp;G533))</f>
        <v>169</v>
      </c>
      <c r="AE533" s="100">
        <f t="shared" ref="AE533:AE542" si="275">IF(AC533-AD533&gt;0,AC533-AD533,0)</f>
        <v>180</v>
      </c>
      <c r="AF533" s="112">
        <f t="shared" ref="AF533:AF542" si="276">IF(IFERROR(IF(AC533=0,"*",AD533/AC533),AR533)="Received - Not successful",0,IFERROR(IF(AC533=0,"*",AD533/AC533),AR533))</f>
        <v>0.48424068767908307</v>
      </c>
      <c r="AG533" s="100">
        <f>VLOOKUP(K533,'5th Cycle APR Raw Data-Final'!$A$3:$P$1977,16,FALSE)</f>
        <v>864</v>
      </c>
      <c r="AH533" s="100">
        <f>IF(AN533&lt;1,SUMIFS('5th Cycle APR Raw Data-Final'!$Q$3:$Q$1977,'5th Cycle APR Raw Data-Final'!$A$3:$A$1977,'SB35 Determination Data'!$K533,'5th Cycle APR Raw Data-Final'!$T$3:$T$1977,"&gt;="&amp;'SB35 Determination Data'!$F533,'5th Cycle APR Raw Data-Final'!$T$3:$T$1977,"&lt;"&amp;E533),SUMIFS('5th Cycle APR Raw Data-Final'!$Q$3:$Q$1977,'5th Cycle APR Raw Data-Final'!$A$3:$A$1977,'SB35 Determination Data'!$K533,'5th Cycle APR Raw Data-Final'!$T$3:$T$1977,"&gt;="&amp;'SB35 Determination Data'!$F533,'5th Cycle APR Raw Data-Final'!$T$3:$T$1977,"&lt;="&amp;G533))</f>
        <v>605</v>
      </c>
      <c r="AI533" s="100">
        <f t="shared" ref="AI533:AI542" si="277">IF(AG533-AH533&gt;0,AG533-AH533,0)</f>
        <v>259</v>
      </c>
      <c r="AJ533" s="112">
        <f t="shared" ref="AJ533:AJ542" si="278">IF(IFERROR(IF(AG533=0,"*",AH533/AG533),AR533)="Received - Not successful",0,IFERROR(IF(AG533=0,"*",AH533/AG533),AR533))</f>
        <v>0.70023148148148151</v>
      </c>
      <c r="AK533" s="100">
        <f>VLOOKUP(K533,'5th Cycle APR Raw Data-Final'!$A$3:$R$1977,18,FALSE)</f>
        <v>1877</v>
      </c>
      <c r="AL533" s="100">
        <f>IF(AN533&lt;1,SUMIFS('5th Cycle APR Raw Data-Final'!$S$3:$S$1977,'5th Cycle APR Raw Data-Final'!$A$3:$A$1977,'SB35 Determination Data'!$K533,'5th Cycle APR Raw Data-Final'!$T$3:$T$1977,"&gt;="&amp;'SB35 Determination Data'!$F533,'5th Cycle APR Raw Data-Final'!$T$3:$T$1977,"&lt;"&amp;E533),SUMIFS('5th Cycle APR Raw Data-Final'!$S$3:$S$1977,'5th Cycle APR Raw Data-Final'!$A$3:$A$1977,'SB35 Determination Data'!$K533,'5th Cycle APR Raw Data-Final'!$T$3:$T$1977,"&gt;="&amp;'SB35 Determination Data'!$F533,'5th Cycle APR Raw Data-Final'!$T$3:$T$1977,"&lt;="&amp;G533))</f>
        <v>917</v>
      </c>
      <c r="AM533" s="100">
        <f t="shared" ref="AM533:AM542" si="279">P533+X533+AE533+AI533</f>
        <v>960</v>
      </c>
      <c r="AN533" s="114">
        <f t="shared" ref="AN533:AN542" si="280">IF(C533=1,C533,(IF(C533&gt;0.5,IF(D533=5,0.6,0.5),C533)))</f>
        <v>0.5</v>
      </c>
      <c r="AO533" s="2" t="str">
        <f t="shared" ref="AO533:AO542" si="281">IFERROR(IF(AR533="No 2018 Annual Progress Report","YES",IF(AJ533&lt;AN533,"YES","NO")),"YES")</f>
        <v>NO</v>
      </c>
      <c r="AP533" s="2" t="str">
        <f t="shared" ref="AP533:AP542" si="282">IF(AR533="No 2018 Annual Progress Report","NO",IF(AO533="NO",IF(AB533&lt;AN533,"YES",IF(Q533&lt;AN533,"YES","NO")),"NO"))</f>
        <v>YES</v>
      </c>
      <c r="AQ533" s="2" t="str">
        <f t="shared" ref="AQ533:AQ542" si="283">IF(AR533="No 2018 Annual Progress Report","NO",IF(AJ533&lt;AN533,"NO",IF(AB533&lt;AN533,"NO",IF(Q533&lt;AN533,"NO","YES"))))</f>
        <v>NO</v>
      </c>
      <c r="AR533" s="124" t="str">
        <f>VLOOKUP(K533,'2018Submitted'!$A$2:$C$540,3,FALSE)</f>
        <v>Successful</v>
      </c>
      <c r="AS533" s="2" t="str">
        <f t="shared" ref="AS533:AS542" si="284">IF(AJ533&lt;AN533,"NO",IF(AB533&lt;AN533,"NO",IF(Q533&lt;AN533,"NO","YES")))</f>
        <v>NO</v>
      </c>
      <c r="AT533" s="2" t="str">
        <f t="shared" ref="AT533:AT542" si="285">IF(IF(AJ533&lt;AN533,"YES","NO")="NO",IF(AB533&lt;AN533,"YES",IF(Q533&lt;AN533,"YES","NO")),"NO")</f>
        <v>YES</v>
      </c>
    </row>
    <row r="534" spans="1:46" x14ac:dyDescent="0.2">
      <c r="A534" s="2" t="s">
        <v>29</v>
      </c>
      <c r="B534" s="2" t="str">
        <f t="shared" ref="B534:B542" si="286">K534</f>
        <v>WOODSIDE</v>
      </c>
      <c r="C534" s="71">
        <f t="shared" si="259"/>
        <v>0.5</v>
      </c>
      <c r="D534" s="72">
        <f t="shared" si="260"/>
        <v>8</v>
      </c>
      <c r="E534" s="99">
        <f t="shared" si="261"/>
        <v>2019</v>
      </c>
      <c r="F534" s="99">
        <f t="shared" si="262"/>
        <v>2015</v>
      </c>
      <c r="G534" s="99">
        <f t="shared" si="263"/>
        <v>2022</v>
      </c>
      <c r="H534" s="2" t="str">
        <f t="shared" si="264"/>
        <v>01/31/2015</v>
      </c>
      <c r="I534" s="2" t="str">
        <f t="shared" si="265"/>
        <v>01/31/2023</v>
      </c>
      <c r="J534" s="2" t="s">
        <v>8</v>
      </c>
      <c r="K534" s="123" t="s">
        <v>326</v>
      </c>
      <c r="L534" s="100">
        <f>VLOOKUP(K534,'5th Cycle APR Raw Data-Final'!$A$3:$P$1977,6,FALSE)</f>
        <v>23</v>
      </c>
      <c r="M534" s="100">
        <f>IF(AN534&lt;1,SUMIFS('5th Cycle APR Raw Data-Final'!G$3:G$1977,'5th Cycle APR Raw Data-Final'!$A$3:$A$1977,'SB35 Determination Data'!$K534,'5th Cycle APR Raw Data-Final'!$T$3:$T$1977,"&gt;="&amp;'SB35 Determination Data'!$F534,'5th Cycle APR Raw Data-Final'!$T$3:$T$1977,"&lt;"&amp;E534),SUMIFS('5th Cycle APR Raw Data-Final'!G$3:G$1977,'5th Cycle APR Raw Data-Final'!$A$3:$A$1977,'SB35 Determination Data'!$K534,'5th Cycle APR Raw Data-Final'!$T$3:$T$1977,"&gt;="&amp;'SB35 Determination Data'!$F534,'5th Cycle APR Raw Data-Final'!$T$3:$T$1977,"&lt;="&amp;G534))</f>
        <v>23</v>
      </c>
      <c r="N534" s="100">
        <f>IF(AN534&lt;1,SUMIFS('5th Cycle APR Raw Data-Final'!H$3:H$1977,'5th Cycle APR Raw Data-Final'!$A$3:$A$1977,'SB35 Determination Data'!$K534,'5th Cycle APR Raw Data-Final'!$T$3:$T$1977,"&gt;="&amp;'SB35 Determination Data'!$F534,'5th Cycle APR Raw Data-Final'!$T$3:$T$1977,"&lt;"&amp;E534),SUMIFS('5th Cycle APR Raw Data-Final'!H$3:H$1977,'5th Cycle APR Raw Data-Final'!$A$3:$A$1977,'SB35 Determination Data'!$K534,'5th Cycle APR Raw Data-Final'!$T$3:$T$1977,"&gt;="&amp;'SB35 Determination Data'!$F534,'5th Cycle APR Raw Data-Final'!$T$3:$T$1977,"&lt;="&amp;G534))</f>
        <v>0</v>
      </c>
      <c r="O534" s="100">
        <f>IF(AN534&lt;1,SUMIFS('5th Cycle APR Raw Data-Final'!I$3:I$1977,'5th Cycle APR Raw Data-Final'!$A$3:$A$1977,'SB35 Determination Data'!$K534,'5th Cycle APR Raw Data-Final'!$T$3:$T$1977,"&gt;="&amp;'SB35 Determination Data'!$F534,'5th Cycle APR Raw Data-Final'!$T$3:$T$1977,"&lt;"&amp;E534),SUMIFS('5th Cycle APR Raw Data-Final'!I$3:I$1977,'5th Cycle APR Raw Data-Final'!$A$3:$A$1977,'SB35 Determination Data'!$K534,'5th Cycle APR Raw Data-Final'!$T$3:$T$1977,"&gt;="&amp;'SB35 Determination Data'!$F534,'5th Cycle APR Raw Data-Final'!$T$3:$T$1977,"&lt;="&amp;G534))</f>
        <v>23</v>
      </c>
      <c r="P534" s="100">
        <f t="shared" si="266"/>
        <v>0</v>
      </c>
      <c r="Q534" s="112">
        <f t="shared" si="267"/>
        <v>1</v>
      </c>
      <c r="R534" s="101">
        <f t="shared" si="268"/>
        <v>12</v>
      </c>
      <c r="S534" s="101">
        <f t="shared" si="269"/>
        <v>11</v>
      </c>
      <c r="T534" s="100">
        <f>VLOOKUP(K534,'5th Cycle APR Raw Data-Final'!$A$3:$P$1977,10,FALSE)</f>
        <v>13</v>
      </c>
      <c r="U534" s="100">
        <f>IF(AN534&lt;1,SUMIFS('5th Cycle APR Raw Data-Final'!K$3:K$1977,'5th Cycle APR Raw Data-Final'!$A$3:$A$1977,'SB35 Determination Data'!$K534,'5th Cycle APR Raw Data-Final'!$T$3:$T$1977,"&gt;="&amp;'SB35 Determination Data'!$F534,'5th Cycle APR Raw Data-Final'!$T$3:$T$1977,"&lt;"&amp;E534),SUMIFS('5th Cycle APR Raw Data-Final'!K$3:K$1977,'5th Cycle APR Raw Data-Final'!$A$3:$A$1977,'SB35 Determination Data'!$K534,'5th Cycle APR Raw Data-Final'!$T$3:$T$1977,"&gt;="&amp;'SB35 Determination Data'!$F534,'5th Cycle APR Raw Data-Final'!$T$3:$T$1977,"&lt;="&amp;G534))</f>
        <v>4</v>
      </c>
      <c r="V534" s="100">
        <f>IF(AN534&lt;1,SUMIFS('5th Cycle APR Raw Data-Final'!L$3:L$1977,'5th Cycle APR Raw Data-Final'!$A$3:$A$1977,'SB35 Determination Data'!$K534,'5th Cycle APR Raw Data-Final'!$T$3:$T$1977,"&gt;="&amp;'SB35 Determination Data'!$F534,'5th Cycle APR Raw Data-Final'!$T$3:$T$1977,"&lt;"&amp;E534),SUMIFS('5th Cycle APR Raw Data-Final'!L$3:L$1977,'5th Cycle APR Raw Data-Final'!$A$3:$A$1977,'SB35 Determination Data'!$K534,'5th Cycle APR Raw Data-Final'!$T$3:$T$1977,"&gt;="&amp;'SB35 Determination Data'!$F534,'5th Cycle APR Raw Data-Final'!$T$3:$T$1977,"&lt;="&amp;G534))</f>
        <v>0</v>
      </c>
      <c r="W534" s="100">
        <f>IF(AN534&lt;1,SUMIFS('5th Cycle APR Raw Data-Final'!M$3:M$1977,'5th Cycle APR Raw Data-Final'!$A$3:$A$1977,'SB35 Determination Data'!$K534,'5th Cycle APR Raw Data-Final'!$T$3:$T$1977,"&gt;="&amp;'SB35 Determination Data'!$F534,'5th Cycle APR Raw Data-Final'!$T$3:$T$1977,"&lt;"&amp;E534),SUMIFS('5th Cycle APR Raw Data-Final'!M$3:M$1977,'5th Cycle APR Raw Data-Final'!$A$3:$A$1977,'SB35 Determination Data'!$K534,'5th Cycle APR Raw Data-Final'!$T$3:$T$1977,"&gt;="&amp;'SB35 Determination Data'!$F534,'5th Cycle APR Raw Data-Final'!$T$3:$T$1977,"&lt;="&amp;G534))</f>
        <v>4</v>
      </c>
      <c r="X534" s="100">
        <f t="shared" si="270"/>
        <v>9</v>
      </c>
      <c r="Y534" s="100">
        <f t="shared" si="271"/>
        <v>15</v>
      </c>
      <c r="Z534" s="100">
        <f t="shared" si="272"/>
        <v>0</v>
      </c>
      <c r="AA534" s="112">
        <f t="shared" si="273"/>
        <v>0.30769230769230771</v>
      </c>
      <c r="AB534" s="112">
        <f t="shared" si="274"/>
        <v>1.1538461538461537</v>
      </c>
      <c r="AC534" s="100">
        <f>VLOOKUP(K534,'5th Cycle APR Raw Data-Final'!$A$3:$P$1977,14,FALSE)</f>
        <v>15</v>
      </c>
      <c r="AD534" s="100">
        <f>IF(AN534&lt;1,SUMIFS('5th Cycle APR Raw Data-Final'!$O$3:$O$1977,'5th Cycle APR Raw Data-Final'!$A$3:$A$1977,'SB35 Determination Data'!$K534,'5th Cycle APR Raw Data-Final'!$T$3:$T$1977,"&gt;="&amp;'SB35 Determination Data'!$F534,'5th Cycle APR Raw Data-Final'!$T$3:$T$1977,"&lt;"&amp;E534),SUMIFS('5th Cycle APR Raw Data-Final'!$O$3:$O$1977,'5th Cycle APR Raw Data-Final'!$A$3:$A$1977,'SB35 Determination Data'!$K534,'5th Cycle APR Raw Data-Final'!$T$3:$T$1977,"&gt;="&amp;'SB35 Determination Data'!$F534,'5th Cycle APR Raw Data-Final'!$T$3:$T$1977,"&lt;="&amp;G534))</f>
        <v>3</v>
      </c>
      <c r="AE534" s="100">
        <f t="shared" si="275"/>
        <v>12</v>
      </c>
      <c r="AF534" s="112">
        <f t="shared" si="276"/>
        <v>0.2</v>
      </c>
      <c r="AG534" s="100">
        <f>VLOOKUP(K534,'5th Cycle APR Raw Data-Final'!$A$3:$P$1977,16,FALSE)</f>
        <v>11</v>
      </c>
      <c r="AH534" s="100">
        <f>IF(AN534&lt;1,SUMIFS('5th Cycle APR Raw Data-Final'!$Q$3:$Q$1977,'5th Cycle APR Raw Data-Final'!$A$3:$A$1977,'SB35 Determination Data'!$K534,'5th Cycle APR Raw Data-Final'!$T$3:$T$1977,"&gt;="&amp;'SB35 Determination Data'!$F534,'5th Cycle APR Raw Data-Final'!$T$3:$T$1977,"&lt;"&amp;E534),SUMIFS('5th Cycle APR Raw Data-Final'!$Q$3:$Q$1977,'5th Cycle APR Raw Data-Final'!$A$3:$A$1977,'SB35 Determination Data'!$K534,'5th Cycle APR Raw Data-Final'!$T$3:$T$1977,"&gt;="&amp;'SB35 Determination Data'!$F534,'5th Cycle APR Raw Data-Final'!$T$3:$T$1977,"&lt;="&amp;G534))</f>
        <v>24</v>
      </c>
      <c r="AI534" s="100">
        <f t="shared" si="277"/>
        <v>0</v>
      </c>
      <c r="AJ534" s="112">
        <f t="shared" si="278"/>
        <v>2.1818181818181817</v>
      </c>
      <c r="AK534" s="100">
        <f>VLOOKUP(K534,'5th Cycle APR Raw Data-Final'!$A$3:$R$1977,18,FALSE)</f>
        <v>62</v>
      </c>
      <c r="AL534" s="100">
        <f>IF(AN534&lt;1,SUMIFS('5th Cycle APR Raw Data-Final'!$S$3:$S$1977,'5th Cycle APR Raw Data-Final'!$A$3:$A$1977,'SB35 Determination Data'!$K534,'5th Cycle APR Raw Data-Final'!$T$3:$T$1977,"&gt;="&amp;'SB35 Determination Data'!$F534,'5th Cycle APR Raw Data-Final'!$T$3:$T$1977,"&lt;"&amp;E534),SUMIFS('5th Cycle APR Raw Data-Final'!$S$3:$S$1977,'5th Cycle APR Raw Data-Final'!$A$3:$A$1977,'SB35 Determination Data'!$K534,'5th Cycle APR Raw Data-Final'!$T$3:$T$1977,"&gt;="&amp;'SB35 Determination Data'!$F534,'5th Cycle APR Raw Data-Final'!$T$3:$T$1977,"&lt;="&amp;G534))</f>
        <v>54</v>
      </c>
      <c r="AM534" s="100">
        <f t="shared" si="279"/>
        <v>21</v>
      </c>
      <c r="AN534" s="114">
        <f t="shared" si="280"/>
        <v>0.5</v>
      </c>
      <c r="AO534" s="2" t="str">
        <f t="shared" si="281"/>
        <v>NO</v>
      </c>
      <c r="AP534" s="2" t="str">
        <f t="shared" si="282"/>
        <v>NO</v>
      </c>
      <c r="AQ534" s="2" t="str">
        <f t="shared" si="283"/>
        <v>YES</v>
      </c>
      <c r="AR534" s="124" t="str">
        <f>VLOOKUP(K534,'2018Submitted'!$A$2:$C$540,3,FALSE)</f>
        <v>Successful</v>
      </c>
      <c r="AS534" s="2" t="str">
        <f t="shared" si="284"/>
        <v>YES</v>
      </c>
      <c r="AT534" s="2" t="str">
        <f t="shared" si="285"/>
        <v>NO</v>
      </c>
    </row>
    <row r="535" spans="1:46" x14ac:dyDescent="0.2">
      <c r="A535" s="2" t="s">
        <v>101</v>
      </c>
      <c r="B535" s="2" t="str">
        <f t="shared" si="286"/>
        <v>YOLO COUNTY</v>
      </c>
      <c r="C535" s="71">
        <f t="shared" si="259"/>
        <v>0.625</v>
      </c>
      <c r="D535" s="72">
        <f t="shared" si="260"/>
        <v>8</v>
      </c>
      <c r="E535" s="99">
        <f t="shared" si="261"/>
        <v>2018</v>
      </c>
      <c r="F535" s="99">
        <f t="shared" si="262"/>
        <v>2014</v>
      </c>
      <c r="G535" s="99" t="str">
        <f t="shared" si="263"/>
        <v>2021</v>
      </c>
      <c r="H535" s="2" t="str">
        <f t="shared" si="264"/>
        <v>10/31/2013</v>
      </c>
      <c r="I535" s="2" t="str">
        <f t="shared" si="265"/>
        <v>10/31/2021</v>
      </c>
      <c r="J535" s="2" t="s">
        <v>32</v>
      </c>
      <c r="K535" s="123" t="s">
        <v>327</v>
      </c>
      <c r="L535" s="100">
        <f>VLOOKUP(K535,'5th Cycle APR Raw Data-Final'!$A$3:$P$1977,6,FALSE)</f>
        <v>427</v>
      </c>
      <c r="M535" s="100">
        <f>IF(AN535&lt;1,SUMIFS('5th Cycle APR Raw Data-Final'!G$3:G$1977,'5th Cycle APR Raw Data-Final'!$A$3:$A$1977,'SB35 Determination Data'!$K535,'5th Cycle APR Raw Data-Final'!$T$3:$T$1977,"&gt;="&amp;'SB35 Determination Data'!$F535,'5th Cycle APR Raw Data-Final'!$T$3:$T$1977,"&lt;"&amp;E535),SUMIFS('5th Cycle APR Raw Data-Final'!G$3:G$1977,'5th Cycle APR Raw Data-Final'!$A$3:$A$1977,'SB35 Determination Data'!$K535,'5th Cycle APR Raw Data-Final'!$T$3:$T$1977,"&gt;="&amp;'SB35 Determination Data'!$F535,'5th Cycle APR Raw Data-Final'!$T$3:$T$1977,"&lt;="&amp;G535))</f>
        <v>49</v>
      </c>
      <c r="N535" s="100">
        <f>IF(AN535&lt;1,SUMIFS('5th Cycle APR Raw Data-Final'!H$3:H$1977,'5th Cycle APR Raw Data-Final'!$A$3:$A$1977,'SB35 Determination Data'!$K535,'5th Cycle APR Raw Data-Final'!$T$3:$T$1977,"&gt;="&amp;'SB35 Determination Data'!$F535,'5th Cycle APR Raw Data-Final'!$T$3:$T$1977,"&lt;"&amp;E535),SUMIFS('5th Cycle APR Raw Data-Final'!H$3:H$1977,'5th Cycle APR Raw Data-Final'!$A$3:$A$1977,'SB35 Determination Data'!$K535,'5th Cycle APR Raw Data-Final'!$T$3:$T$1977,"&gt;="&amp;'SB35 Determination Data'!$F535,'5th Cycle APR Raw Data-Final'!$T$3:$T$1977,"&lt;="&amp;G535))</f>
        <v>46</v>
      </c>
      <c r="O535" s="100">
        <f>IF(AN535&lt;1,SUMIFS('5th Cycle APR Raw Data-Final'!I$3:I$1977,'5th Cycle APR Raw Data-Final'!$A$3:$A$1977,'SB35 Determination Data'!$K535,'5th Cycle APR Raw Data-Final'!$T$3:$T$1977,"&gt;="&amp;'SB35 Determination Data'!$F535,'5th Cycle APR Raw Data-Final'!$T$3:$T$1977,"&lt;"&amp;E535),SUMIFS('5th Cycle APR Raw Data-Final'!I$3:I$1977,'5th Cycle APR Raw Data-Final'!$A$3:$A$1977,'SB35 Determination Data'!$K535,'5th Cycle APR Raw Data-Final'!$T$3:$T$1977,"&gt;="&amp;'SB35 Determination Data'!$F535,'5th Cycle APR Raw Data-Final'!$T$3:$T$1977,"&lt;="&amp;G535))</f>
        <v>3</v>
      </c>
      <c r="P535" s="100">
        <f t="shared" si="266"/>
        <v>378</v>
      </c>
      <c r="Q535" s="112">
        <f t="shared" si="267"/>
        <v>0.11475409836065574</v>
      </c>
      <c r="R535" s="101">
        <f t="shared" si="268"/>
        <v>214</v>
      </c>
      <c r="S535" s="101">
        <f t="shared" si="269"/>
        <v>0</v>
      </c>
      <c r="T535" s="100">
        <f>VLOOKUP(K535,'5th Cycle APR Raw Data-Final'!$A$3:$P$1977,10,FALSE)</f>
        <v>299</v>
      </c>
      <c r="U535" s="100">
        <f>IF(AN535&lt;1,SUMIFS('5th Cycle APR Raw Data-Final'!K$3:K$1977,'5th Cycle APR Raw Data-Final'!$A$3:$A$1977,'SB35 Determination Data'!$K535,'5th Cycle APR Raw Data-Final'!$T$3:$T$1977,"&gt;="&amp;'SB35 Determination Data'!$F535,'5th Cycle APR Raw Data-Final'!$T$3:$T$1977,"&lt;"&amp;E535),SUMIFS('5th Cycle APR Raw Data-Final'!K$3:K$1977,'5th Cycle APR Raw Data-Final'!$A$3:$A$1977,'SB35 Determination Data'!$K535,'5th Cycle APR Raw Data-Final'!$T$3:$T$1977,"&gt;="&amp;'SB35 Determination Data'!$F535,'5th Cycle APR Raw Data-Final'!$T$3:$T$1977,"&lt;="&amp;G535))</f>
        <v>12</v>
      </c>
      <c r="V535" s="100">
        <f>IF(AN535&lt;1,SUMIFS('5th Cycle APR Raw Data-Final'!L$3:L$1977,'5th Cycle APR Raw Data-Final'!$A$3:$A$1977,'SB35 Determination Data'!$K535,'5th Cycle APR Raw Data-Final'!$T$3:$T$1977,"&gt;="&amp;'SB35 Determination Data'!$F535,'5th Cycle APR Raw Data-Final'!$T$3:$T$1977,"&lt;"&amp;E535),SUMIFS('5th Cycle APR Raw Data-Final'!L$3:L$1977,'5th Cycle APR Raw Data-Final'!$A$3:$A$1977,'SB35 Determination Data'!$K535,'5th Cycle APR Raw Data-Final'!$T$3:$T$1977,"&gt;="&amp;'SB35 Determination Data'!$F535,'5th Cycle APR Raw Data-Final'!$T$3:$T$1977,"&lt;="&amp;G535))</f>
        <v>3</v>
      </c>
      <c r="W535" s="100">
        <f>IF(AN535&lt;1,SUMIFS('5th Cycle APR Raw Data-Final'!M$3:M$1977,'5th Cycle APR Raw Data-Final'!$A$3:$A$1977,'SB35 Determination Data'!$K535,'5th Cycle APR Raw Data-Final'!$T$3:$T$1977,"&gt;="&amp;'SB35 Determination Data'!$F535,'5th Cycle APR Raw Data-Final'!$T$3:$T$1977,"&lt;"&amp;E535),SUMIFS('5th Cycle APR Raw Data-Final'!M$3:M$1977,'5th Cycle APR Raw Data-Final'!$A$3:$A$1977,'SB35 Determination Data'!$K535,'5th Cycle APR Raw Data-Final'!$T$3:$T$1977,"&gt;="&amp;'SB35 Determination Data'!$F535,'5th Cycle APR Raw Data-Final'!$T$3:$T$1977,"&lt;="&amp;G535))</f>
        <v>9</v>
      </c>
      <c r="X535" s="100">
        <f t="shared" si="270"/>
        <v>287</v>
      </c>
      <c r="Y535" s="100">
        <f t="shared" si="271"/>
        <v>12</v>
      </c>
      <c r="Z535" s="100">
        <f t="shared" si="272"/>
        <v>287</v>
      </c>
      <c r="AA535" s="112">
        <f t="shared" si="273"/>
        <v>4.0133779264214048E-2</v>
      </c>
      <c r="AB535" s="112">
        <f t="shared" si="274"/>
        <v>4.0133779264214048E-2</v>
      </c>
      <c r="AC535" s="100">
        <f>VLOOKUP(K535,'5th Cycle APR Raw Data-Final'!$A$3:$P$1977,14,FALSE)</f>
        <v>351</v>
      </c>
      <c r="AD535" s="100">
        <f>IF(AN535&lt;1,SUMIFS('5th Cycle APR Raw Data-Final'!$O$3:$O$1977,'5th Cycle APR Raw Data-Final'!$A$3:$A$1977,'SB35 Determination Data'!$K535,'5th Cycle APR Raw Data-Final'!$T$3:$T$1977,"&gt;="&amp;'SB35 Determination Data'!$F535,'5th Cycle APR Raw Data-Final'!$T$3:$T$1977,"&lt;"&amp;E535),SUMIFS('5th Cycle APR Raw Data-Final'!$O$3:$O$1977,'5th Cycle APR Raw Data-Final'!$A$3:$A$1977,'SB35 Determination Data'!$K535,'5th Cycle APR Raw Data-Final'!$T$3:$T$1977,"&gt;="&amp;'SB35 Determination Data'!$F535,'5th Cycle APR Raw Data-Final'!$T$3:$T$1977,"&lt;="&amp;G535))</f>
        <v>16</v>
      </c>
      <c r="AE535" s="100">
        <f t="shared" si="275"/>
        <v>335</v>
      </c>
      <c r="AF535" s="112">
        <f t="shared" si="276"/>
        <v>4.5584045584045586E-2</v>
      </c>
      <c r="AG535" s="100">
        <f>VLOOKUP(K535,'5th Cycle APR Raw Data-Final'!$A$3:$P$1977,16,FALSE)</f>
        <v>813</v>
      </c>
      <c r="AH535" s="100">
        <f>IF(AN535&lt;1,SUMIFS('5th Cycle APR Raw Data-Final'!$Q$3:$Q$1977,'5th Cycle APR Raw Data-Final'!$A$3:$A$1977,'SB35 Determination Data'!$K535,'5th Cycle APR Raw Data-Final'!$T$3:$T$1977,"&gt;="&amp;'SB35 Determination Data'!$F535,'5th Cycle APR Raw Data-Final'!$T$3:$T$1977,"&lt;"&amp;E535),SUMIFS('5th Cycle APR Raw Data-Final'!$Q$3:$Q$1977,'5th Cycle APR Raw Data-Final'!$A$3:$A$1977,'SB35 Determination Data'!$K535,'5th Cycle APR Raw Data-Final'!$T$3:$T$1977,"&gt;="&amp;'SB35 Determination Data'!$F535,'5th Cycle APR Raw Data-Final'!$T$3:$T$1977,"&lt;="&amp;G535))</f>
        <v>21</v>
      </c>
      <c r="AI535" s="100">
        <f t="shared" si="277"/>
        <v>792</v>
      </c>
      <c r="AJ535" s="112">
        <f t="shared" si="278"/>
        <v>2.5830258302583026E-2</v>
      </c>
      <c r="AK535" s="100">
        <f>VLOOKUP(K535,'5th Cycle APR Raw Data-Final'!$A$3:$R$1977,18,FALSE)</f>
        <v>1890</v>
      </c>
      <c r="AL535" s="100">
        <f>IF(AN535&lt;1,SUMIFS('5th Cycle APR Raw Data-Final'!$S$3:$S$1977,'5th Cycle APR Raw Data-Final'!$A$3:$A$1977,'SB35 Determination Data'!$K535,'5th Cycle APR Raw Data-Final'!$T$3:$T$1977,"&gt;="&amp;'SB35 Determination Data'!$F535,'5th Cycle APR Raw Data-Final'!$T$3:$T$1977,"&lt;"&amp;E535),SUMIFS('5th Cycle APR Raw Data-Final'!$S$3:$S$1977,'5th Cycle APR Raw Data-Final'!$A$3:$A$1977,'SB35 Determination Data'!$K535,'5th Cycle APR Raw Data-Final'!$T$3:$T$1977,"&gt;="&amp;'SB35 Determination Data'!$F535,'5th Cycle APR Raw Data-Final'!$T$3:$T$1977,"&lt;="&amp;G535))</f>
        <v>98</v>
      </c>
      <c r="AM535" s="100">
        <f t="shared" si="279"/>
        <v>1792</v>
      </c>
      <c r="AN535" s="114">
        <f t="shared" si="280"/>
        <v>0.5</v>
      </c>
      <c r="AO535" s="2" t="str">
        <f t="shared" si="281"/>
        <v>YES</v>
      </c>
      <c r="AP535" s="2" t="str">
        <f t="shared" si="282"/>
        <v>NO</v>
      </c>
      <c r="AQ535" s="2" t="str">
        <f t="shared" si="283"/>
        <v>NO</v>
      </c>
      <c r="AR535" s="124" t="str">
        <f>VLOOKUP(K535,'2018Submitted'!$A$2:$C$540,3,FALSE)</f>
        <v>Successful</v>
      </c>
      <c r="AS535" s="2" t="str">
        <f t="shared" si="284"/>
        <v>NO</v>
      </c>
      <c r="AT535" s="2" t="str">
        <f t="shared" si="285"/>
        <v>NO</v>
      </c>
    </row>
    <row r="536" spans="1:46" x14ac:dyDescent="0.2">
      <c r="A536" s="2" t="s">
        <v>12</v>
      </c>
      <c r="B536" s="2" t="str">
        <f t="shared" si="286"/>
        <v>YORBA LINDA</v>
      </c>
      <c r="C536" s="71">
        <f t="shared" si="259"/>
        <v>0.625</v>
      </c>
      <c r="D536" s="72">
        <f t="shared" si="260"/>
        <v>8</v>
      </c>
      <c r="E536" s="99">
        <f t="shared" si="261"/>
        <v>2018</v>
      </c>
      <c r="F536" s="99">
        <f t="shared" si="262"/>
        <v>2014</v>
      </c>
      <c r="G536" s="99" t="str">
        <f t="shared" si="263"/>
        <v>2021</v>
      </c>
      <c r="H536" s="2" t="str">
        <f t="shared" si="264"/>
        <v>10/15/2013</v>
      </c>
      <c r="I536" s="2" t="str">
        <f t="shared" si="265"/>
        <v>10/15/2021</v>
      </c>
      <c r="J536" s="2" t="s">
        <v>3</v>
      </c>
      <c r="K536" s="123" t="s">
        <v>969</v>
      </c>
      <c r="L536" s="100">
        <f>VLOOKUP(K536,'5th Cycle APR Raw Data-Final'!$A$3:$P$1977,6,FALSE)</f>
        <v>160</v>
      </c>
      <c r="M536" s="100">
        <f>IF(AN536&lt;1,SUMIFS('5th Cycle APR Raw Data-Final'!G$3:G$1977,'5th Cycle APR Raw Data-Final'!$A$3:$A$1977,'SB35 Determination Data'!$K536,'5th Cycle APR Raw Data-Final'!$T$3:$T$1977,"&gt;="&amp;'SB35 Determination Data'!$F536,'5th Cycle APR Raw Data-Final'!$T$3:$T$1977,"&lt;"&amp;E536),SUMIFS('5th Cycle APR Raw Data-Final'!G$3:G$1977,'5th Cycle APR Raw Data-Final'!$A$3:$A$1977,'SB35 Determination Data'!$K536,'5th Cycle APR Raw Data-Final'!$T$3:$T$1977,"&gt;="&amp;'SB35 Determination Data'!$F536,'5th Cycle APR Raw Data-Final'!$T$3:$T$1977,"&lt;="&amp;G536))</f>
        <v>111</v>
      </c>
      <c r="N536" s="100">
        <f>IF(AN536&lt;1,SUMIFS('5th Cycle APR Raw Data-Final'!H$3:H$1977,'5th Cycle APR Raw Data-Final'!$A$3:$A$1977,'SB35 Determination Data'!$K536,'5th Cycle APR Raw Data-Final'!$T$3:$T$1977,"&gt;="&amp;'SB35 Determination Data'!$F536,'5th Cycle APR Raw Data-Final'!$T$3:$T$1977,"&lt;"&amp;E536),SUMIFS('5th Cycle APR Raw Data-Final'!H$3:H$1977,'5th Cycle APR Raw Data-Final'!$A$3:$A$1977,'SB35 Determination Data'!$K536,'5th Cycle APR Raw Data-Final'!$T$3:$T$1977,"&gt;="&amp;'SB35 Determination Data'!$F536,'5th Cycle APR Raw Data-Final'!$T$3:$T$1977,"&lt;="&amp;G536))</f>
        <v>99</v>
      </c>
      <c r="O536" s="100">
        <f>IF(AN536&lt;1,SUMIFS('5th Cycle APR Raw Data-Final'!I$3:I$1977,'5th Cycle APR Raw Data-Final'!$A$3:$A$1977,'SB35 Determination Data'!$K536,'5th Cycle APR Raw Data-Final'!$T$3:$T$1977,"&gt;="&amp;'SB35 Determination Data'!$F536,'5th Cycle APR Raw Data-Final'!$T$3:$T$1977,"&lt;"&amp;E536),SUMIFS('5th Cycle APR Raw Data-Final'!I$3:I$1977,'5th Cycle APR Raw Data-Final'!$A$3:$A$1977,'SB35 Determination Data'!$K536,'5th Cycle APR Raw Data-Final'!$T$3:$T$1977,"&gt;="&amp;'SB35 Determination Data'!$F536,'5th Cycle APR Raw Data-Final'!$T$3:$T$1977,"&lt;="&amp;G536))</f>
        <v>12</v>
      </c>
      <c r="P536" s="100">
        <f t="shared" si="266"/>
        <v>49</v>
      </c>
      <c r="Q536" s="112">
        <f t="shared" si="267"/>
        <v>0.69374999999999998</v>
      </c>
      <c r="R536" s="101">
        <f t="shared" si="268"/>
        <v>80</v>
      </c>
      <c r="S536" s="101">
        <f t="shared" si="269"/>
        <v>31</v>
      </c>
      <c r="T536" s="100">
        <f>VLOOKUP(K536,'5th Cycle APR Raw Data-Final'!$A$3:$P$1977,10,FALSE)</f>
        <v>113</v>
      </c>
      <c r="U536" s="100">
        <f>IF(AN536&lt;1,SUMIFS('5th Cycle APR Raw Data-Final'!K$3:K$1977,'5th Cycle APR Raw Data-Final'!$A$3:$A$1977,'SB35 Determination Data'!$K536,'5th Cycle APR Raw Data-Final'!$T$3:$T$1977,"&gt;="&amp;'SB35 Determination Data'!$F536,'5th Cycle APR Raw Data-Final'!$T$3:$T$1977,"&lt;"&amp;E536),SUMIFS('5th Cycle APR Raw Data-Final'!K$3:K$1977,'5th Cycle APR Raw Data-Final'!$A$3:$A$1977,'SB35 Determination Data'!$K536,'5th Cycle APR Raw Data-Final'!$T$3:$T$1977,"&gt;="&amp;'SB35 Determination Data'!$F536,'5th Cycle APR Raw Data-Final'!$T$3:$T$1977,"&lt;="&amp;G536))</f>
        <v>22</v>
      </c>
      <c r="V536" s="100">
        <f>IF(AN536&lt;1,SUMIFS('5th Cycle APR Raw Data-Final'!L$3:L$1977,'5th Cycle APR Raw Data-Final'!$A$3:$A$1977,'SB35 Determination Data'!$K536,'5th Cycle APR Raw Data-Final'!$T$3:$T$1977,"&gt;="&amp;'SB35 Determination Data'!$F536,'5th Cycle APR Raw Data-Final'!$T$3:$T$1977,"&lt;"&amp;E536),SUMIFS('5th Cycle APR Raw Data-Final'!L$3:L$1977,'5th Cycle APR Raw Data-Final'!$A$3:$A$1977,'SB35 Determination Data'!$K536,'5th Cycle APR Raw Data-Final'!$T$3:$T$1977,"&gt;="&amp;'SB35 Determination Data'!$F536,'5th Cycle APR Raw Data-Final'!$T$3:$T$1977,"&lt;="&amp;G536))</f>
        <v>22</v>
      </c>
      <c r="W536" s="100">
        <f>IF(AN536&lt;1,SUMIFS('5th Cycle APR Raw Data-Final'!M$3:M$1977,'5th Cycle APR Raw Data-Final'!$A$3:$A$1977,'SB35 Determination Data'!$K536,'5th Cycle APR Raw Data-Final'!$T$3:$T$1977,"&gt;="&amp;'SB35 Determination Data'!$F536,'5th Cycle APR Raw Data-Final'!$T$3:$T$1977,"&lt;"&amp;E536),SUMIFS('5th Cycle APR Raw Data-Final'!M$3:M$1977,'5th Cycle APR Raw Data-Final'!$A$3:$A$1977,'SB35 Determination Data'!$K536,'5th Cycle APR Raw Data-Final'!$T$3:$T$1977,"&gt;="&amp;'SB35 Determination Data'!$F536,'5th Cycle APR Raw Data-Final'!$T$3:$T$1977,"&lt;="&amp;G536))</f>
        <v>0</v>
      </c>
      <c r="X536" s="100">
        <f t="shared" si="270"/>
        <v>91</v>
      </c>
      <c r="Y536" s="100">
        <f t="shared" si="271"/>
        <v>53</v>
      </c>
      <c r="Z536" s="100">
        <f t="shared" si="272"/>
        <v>60</v>
      </c>
      <c r="AA536" s="112">
        <f t="shared" si="273"/>
        <v>0.19469026548672566</v>
      </c>
      <c r="AB536" s="112">
        <f t="shared" si="274"/>
        <v>0.46902654867256638</v>
      </c>
      <c r="AC536" s="100">
        <f>VLOOKUP(K536,'5th Cycle APR Raw Data-Final'!$A$3:$P$1977,14,FALSE)</f>
        <v>126</v>
      </c>
      <c r="AD536" s="100">
        <f>IF(AN536&lt;1,SUMIFS('5th Cycle APR Raw Data-Final'!$O$3:$O$1977,'5th Cycle APR Raw Data-Final'!$A$3:$A$1977,'SB35 Determination Data'!$K536,'5th Cycle APR Raw Data-Final'!$T$3:$T$1977,"&gt;="&amp;'SB35 Determination Data'!$F536,'5th Cycle APR Raw Data-Final'!$T$3:$T$1977,"&lt;"&amp;E536),SUMIFS('5th Cycle APR Raw Data-Final'!$O$3:$O$1977,'5th Cycle APR Raw Data-Final'!$A$3:$A$1977,'SB35 Determination Data'!$K536,'5th Cycle APR Raw Data-Final'!$T$3:$T$1977,"&gt;="&amp;'SB35 Determination Data'!$F536,'5th Cycle APR Raw Data-Final'!$T$3:$T$1977,"&lt;="&amp;G536))</f>
        <v>22</v>
      </c>
      <c r="AE536" s="100">
        <f t="shared" si="275"/>
        <v>104</v>
      </c>
      <c r="AF536" s="112">
        <f t="shared" si="276"/>
        <v>0.17460317460317459</v>
      </c>
      <c r="AG536" s="100">
        <f>VLOOKUP(K536,'5th Cycle APR Raw Data-Final'!$A$3:$P$1977,16,FALSE)</f>
        <v>270</v>
      </c>
      <c r="AH536" s="100">
        <f>IF(AN536&lt;1,SUMIFS('5th Cycle APR Raw Data-Final'!$Q$3:$Q$1977,'5th Cycle APR Raw Data-Final'!$A$3:$A$1977,'SB35 Determination Data'!$K536,'5th Cycle APR Raw Data-Final'!$T$3:$T$1977,"&gt;="&amp;'SB35 Determination Data'!$F536,'5th Cycle APR Raw Data-Final'!$T$3:$T$1977,"&lt;"&amp;E536),SUMIFS('5th Cycle APR Raw Data-Final'!$Q$3:$Q$1977,'5th Cycle APR Raw Data-Final'!$A$3:$A$1977,'SB35 Determination Data'!$K536,'5th Cycle APR Raw Data-Final'!$T$3:$T$1977,"&gt;="&amp;'SB35 Determination Data'!$F536,'5th Cycle APR Raw Data-Final'!$T$3:$T$1977,"&lt;="&amp;G536))</f>
        <v>568</v>
      </c>
      <c r="AI536" s="100">
        <f t="shared" si="277"/>
        <v>0</v>
      </c>
      <c r="AJ536" s="112">
        <f t="shared" si="278"/>
        <v>2.1037037037037036</v>
      </c>
      <c r="AK536" s="100">
        <f>VLOOKUP(K536,'5th Cycle APR Raw Data-Final'!$A$3:$R$1977,18,FALSE)</f>
        <v>669</v>
      </c>
      <c r="AL536" s="100">
        <f>IF(AN536&lt;1,SUMIFS('5th Cycle APR Raw Data-Final'!$S$3:$S$1977,'5th Cycle APR Raw Data-Final'!$A$3:$A$1977,'SB35 Determination Data'!$K536,'5th Cycle APR Raw Data-Final'!$T$3:$T$1977,"&gt;="&amp;'SB35 Determination Data'!$F536,'5th Cycle APR Raw Data-Final'!$T$3:$T$1977,"&lt;"&amp;E536),SUMIFS('5th Cycle APR Raw Data-Final'!$S$3:$S$1977,'5th Cycle APR Raw Data-Final'!$A$3:$A$1977,'SB35 Determination Data'!$K536,'5th Cycle APR Raw Data-Final'!$T$3:$T$1977,"&gt;="&amp;'SB35 Determination Data'!$F536,'5th Cycle APR Raw Data-Final'!$T$3:$T$1977,"&lt;="&amp;G536))</f>
        <v>723</v>
      </c>
      <c r="AM536" s="100">
        <f t="shared" si="279"/>
        <v>244</v>
      </c>
      <c r="AN536" s="114">
        <f t="shared" si="280"/>
        <v>0.5</v>
      </c>
      <c r="AO536" s="2" t="str">
        <f t="shared" si="281"/>
        <v>NO</v>
      </c>
      <c r="AP536" s="2" t="str">
        <f t="shared" si="282"/>
        <v>YES</v>
      </c>
      <c r="AQ536" s="2" t="str">
        <f t="shared" si="283"/>
        <v>NO</v>
      </c>
      <c r="AR536" s="124" t="str">
        <f>VLOOKUP(K536,'2018Submitted'!$A$2:$C$540,3,FALSE)</f>
        <v>Successful</v>
      </c>
      <c r="AS536" s="2" t="str">
        <f t="shared" si="284"/>
        <v>NO</v>
      </c>
      <c r="AT536" s="2" t="str">
        <f t="shared" si="285"/>
        <v>YES</v>
      </c>
    </row>
    <row r="537" spans="1:46" x14ac:dyDescent="0.2">
      <c r="A537" s="2" t="s">
        <v>16</v>
      </c>
      <c r="B537" s="2" t="str">
        <f t="shared" si="286"/>
        <v>YOUNTVILLE</v>
      </c>
      <c r="C537" s="71">
        <f t="shared" si="259"/>
        <v>0.5</v>
      </c>
      <c r="D537" s="72">
        <f t="shared" si="260"/>
        <v>8</v>
      </c>
      <c r="E537" s="99">
        <f t="shared" si="261"/>
        <v>2019</v>
      </c>
      <c r="F537" s="99">
        <f t="shared" si="262"/>
        <v>2015</v>
      </c>
      <c r="G537" s="99">
        <f t="shared" si="263"/>
        <v>2022</v>
      </c>
      <c r="H537" s="2" t="str">
        <f t="shared" si="264"/>
        <v>01/31/2015</v>
      </c>
      <c r="I537" s="2" t="str">
        <f t="shared" si="265"/>
        <v>01/31/2023</v>
      </c>
      <c r="J537" s="2" t="s">
        <v>8</v>
      </c>
      <c r="K537" s="123" t="s">
        <v>970</v>
      </c>
      <c r="L537" s="100">
        <f>VLOOKUP(K537,'5th Cycle APR Raw Data-Final'!$A$3:$P$1977,6,FALSE)</f>
        <v>4</v>
      </c>
      <c r="M537" s="100">
        <f>IF(AN537&lt;1,SUMIFS('5th Cycle APR Raw Data-Final'!G$3:G$1977,'5th Cycle APR Raw Data-Final'!$A$3:$A$1977,'SB35 Determination Data'!$K537,'5th Cycle APR Raw Data-Final'!$T$3:$T$1977,"&gt;="&amp;'SB35 Determination Data'!$F537,'5th Cycle APR Raw Data-Final'!$T$3:$T$1977,"&lt;"&amp;E537),SUMIFS('5th Cycle APR Raw Data-Final'!G$3:G$1977,'5th Cycle APR Raw Data-Final'!$A$3:$A$1977,'SB35 Determination Data'!$K537,'5th Cycle APR Raw Data-Final'!$T$3:$T$1977,"&gt;="&amp;'SB35 Determination Data'!$F537,'5th Cycle APR Raw Data-Final'!$T$3:$T$1977,"&lt;="&amp;G537))</f>
        <v>1</v>
      </c>
      <c r="N537" s="100">
        <f>IF(AN537&lt;1,SUMIFS('5th Cycle APR Raw Data-Final'!H$3:H$1977,'5th Cycle APR Raw Data-Final'!$A$3:$A$1977,'SB35 Determination Data'!$K537,'5th Cycle APR Raw Data-Final'!$T$3:$T$1977,"&gt;="&amp;'SB35 Determination Data'!$F537,'5th Cycle APR Raw Data-Final'!$T$3:$T$1977,"&lt;"&amp;E537),SUMIFS('5th Cycle APR Raw Data-Final'!H$3:H$1977,'5th Cycle APR Raw Data-Final'!$A$3:$A$1977,'SB35 Determination Data'!$K537,'5th Cycle APR Raw Data-Final'!$T$3:$T$1977,"&gt;="&amp;'SB35 Determination Data'!$F537,'5th Cycle APR Raw Data-Final'!$T$3:$T$1977,"&lt;="&amp;G537))</f>
        <v>1</v>
      </c>
      <c r="O537" s="100">
        <f>IF(AN537&lt;1,SUMIFS('5th Cycle APR Raw Data-Final'!I$3:I$1977,'5th Cycle APR Raw Data-Final'!$A$3:$A$1977,'SB35 Determination Data'!$K537,'5th Cycle APR Raw Data-Final'!$T$3:$T$1977,"&gt;="&amp;'SB35 Determination Data'!$F537,'5th Cycle APR Raw Data-Final'!$T$3:$T$1977,"&lt;"&amp;E537),SUMIFS('5th Cycle APR Raw Data-Final'!I$3:I$1977,'5th Cycle APR Raw Data-Final'!$A$3:$A$1977,'SB35 Determination Data'!$K537,'5th Cycle APR Raw Data-Final'!$T$3:$T$1977,"&gt;="&amp;'SB35 Determination Data'!$F537,'5th Cycle APR Raw Data-Final'!$T$3:$T$1977,"&lt;="&amp;G537))</f>
        <v>0</v>
      </c>
      <c r="P537" s="100">
        <f t="shared" si="266"/>
        <v>3</v>
      </c>
      <c r="Q537" s="112">
        <f t="shared" si="267"/>
        <v>0.25</v>
      </c>
      <c r="R537" s="101">
        <f t="shared" si="268"/>
        <v>2</v>
      </c>
      <c r="S537" s="101">
        <f t="shared" si="269"/>
        <v>0</v>
      </c>
      <c r="T537" s="100">
        <f>VLOOKUP(K537,'5th Cycle APR Raw Data-Final'!$A$3:$P$1977,10,FALSE)</f>
        <v>2</v>
      </c>
      <c r="U537" s="100">
        <f>IF(AN537&lt;1,SUMIFS('5th Cycle APR Raw Data-Final'!K$3:K$1977,'5th Cycle APR Raw Data-Final'!$A$3:$A$1977,'SB35 Determination Data'!$K537,'5th Cycle APR Raw Data-Final'!$T$3:$T$1977,"&gt;="&amp;'SB35 Determination Data'!$F537,'5th Cycle APR Raw Data-Final'!$T$3:$T$1977,"&lt;"&amp;E537),SUMIFS('5th Cycle APR Raw Data-Final'!K$3:K$1977,'5th Cycle APR Raw Data-Final'!$A$3:$A$1977,'SB35 Determination Data'!$K537,'5th Cycle APR Raw Data-Final'!$T$3:$T$1977,"&gt;="&amp;'SB35 Determination Data'!$F537,'5th Cycle APR Raw Data-Final'!$T$3:$T$1977,"&lt;="&amp;G537))</f>
        <v>1</v>
      </c>
      <c r="V537" s="100">
        <f>IF(AN537&lt;1,SUMIFS('5th Cycle APR Raw Data-Final'!L$3:L$1977,'5th Cycle APR Raw Data-Final'!$A$3:$A$1977,'SB35 Determination Data'!$K537,'5th Cycle APR Raw Data-Final'!$T$3:$T$1977,"&gt;="&amp;'SB35 Determination Data'!$F537,'5th Cycle APR Raw Data-Final'!$T$3:$T$1977,"&lt;"&amp;E537),SUMIFS('5th Cycle APR Raw Data-Final'!L$3:L$1977,'5th Cycle APR Raw Data-Final'!$A$3:$A$1977,'SB35 Determination Data'!$K537,'5th Cycle APR Raw Data-Final'!$T$3:$T$1977,"&gt;="&amp;'SB35 Determination Data'!$F537,'5th Cycle APR Raw Data-Final'!$T$3:$T$1977,"&lt;="&amp;G537))</f>
        <v>1</v>
      </c>
      <c r="W537" s="100">
        <f>IF(AN537&lt;1,SUMIFS('5th Cycle APR Raw Data-Final'!M$3:M$1977,'5th Cycle APR Raw Data-Final'!$A$3:$A$1977,'SB35 Determination Data'!$K537,'5th Cycle APR Raw Data-Final'!$T$3:$T$1977,"&gt;="&amp;'SB35 Determination Data'!$F537,'5th Cycle APR Raw Data-Final'!$T$3:$T$1977,"&lt;"&amp;E537),SUMIFS('5th Cycle APR Raw Data-Final'!M$3:M$1977,'5th Cycle APR Raw Data-Final'!$A$3:$A$1977,'SB35 Determination Data'!$K537,'5th Cycle APR Raw Data-Final'!$T$3:$T$1977,"&gt;="&amp;'SB35 Determination Data'!$F537,'5th Cycle APR Raw Data-Final'!$T$3:$T$1977,"&lt;="&amp;G537))</f>
        <v>0</v>
      </c>
      <c r="X537" s="100">
        <f t="shared" si="270"/>
        <v>1</v>
      </c>
      <c r="Y537" s="100">
        <f t="shared" si="271"/>
        <v>1</v>
      </c>
      <c r="Z537" s="100">
        <f t="shared" si="272"/>
        <v>1</v>
      </c>
      <c r="AA537" s="112">
        <f t="shared" si="273"/>
        <v>0.5</v>
      </c>
      <c r="AB537" s="112">
        <f t="shared" si="274"/>
        <v>0.5</v>
      </c>
      <c r="AC537" s="100">
        <f>VLOOKUP(K537,'5th Cycle APR Raw Data-Final'!$A$3:$P$1977,14,FALSE)</f>
        <v>3</v>
      </c>
      <c r="AD537" s="100">
        <f>IF(AN537&lt;1,SUMIFS('5th Cycle APR Raw Data-Final'!$O$3:$O$1977,'5th Cycle APR Raw Data-Final'!$A$3:$A$1977,'SB35 Determination Data'!$K537,'5th Cycle APR Raw Data-Final'!$T$3:$T$1977,"&gt;="&amp;'SB35 Determination Data'!$F537,'5th Cycle APR Raw Data-Final'!$T$3:$T$1977,"&lt;"&amp;E537),SUMIFS('5th Cycle APR Raw Data-Final'!$O$3:$O$1977,'5th Cycle APR Raw Data-Final'!$A$3:$A$1977,'SB35 Determination Data'!$K537,'5th Cycle APR Raw Data-Final'!$T$3:$T$1977,"&gt;="&amp;'SB35 Determination Data'!$F537,'5th Cycle APR Raw Data-Final'!$T$3:$T$1977,"&lt;="&amp;G537))</f>
        <v>12</v>
      </c>
      <c r="AE537" s="100">
        <f t="shared" si="275"/>
        <v>0</v>
      </c>
      <c r="AF537" s="112">
        <f t="shared" si="276"/>
        <v>4</v>
      </c>
      <c r="AG537" s="100">
        <f>VLOOKUP(K537,'5th Cycle APR Raw Data-Final'!$A$3:$P$1977,16,FALSE)</f>
        <v>8</v>
      </c>
      <c r="AH537" s="100">
        <f>IF(AN537&lt;1,SUMIFS('5th Cycle APR Raw Data-Final'!$Q$3:$Q$1977,'5th Cycle APR Raw Data-Final'!$A$3:$A$1977,'SB35 Determination Data'!$K537,'5th Cycle APR Raw Data-Final'!$T$3:$T$1977,"&gt;="&amp;'SB35 Determination Data'!$F537,'5th Cycle APR Raw Data-Final'!$T$3:$T$1977,"&lt;"&amp;E537),SUMIFS('5th Cycle APR Raw Data-Final'!$Q$3:$Q$1977,'5th Cycle APR Raw Data-Final'!$A$3:$A$1977,'SB35 Determination Data'!$K537,'5th Cycle APR Raw Data-Final'!$T$3:$T$1977,"&gt;="&amp;'SB35 Determination Data'!$F537,'5th Cycle APR Raw Data-Final'!$T$3:$T$1977,"&lt;="&amp;G537))</f>
        <v>14</v>
      </c>
      <c r="AI537" s="100">
        <f t="shared" si="277"/>
        <v>0</v>
      </c>
      <c r="AJ537" s="112">
        <f t="shared" si="278"/>
        <v>1.75</v>
      </c>
      <c r="AK537" s="100">
        <f>VLOOKUP(K537,'5th Cycle APR Raw Data-Final'!$A$3:$R$1977,18,FALSE)</f>
        <v>17</v>
      </c>
      <c r="AL537" s="100">
        <f>IF(AN537&lt;1,SUMIFS('5th Cycle APR Raw Data-Final'!$S$3:$S$1977,'5th Cycle APR Raw Data-Final'!$A$3:$A$1977,'SB35 Determination Data'!$K537,'5th Cycle APR Raw Data-Final'!$T$3:$T$1977,"&gt;="&amp;'SB35 Determination Data'!$F537,'5th Cycle APR Raw Data-Final'!$T$3:$T$1977,"&lt;"&amp;E537),SUMIFS('5th Cycle APR Raw Data-Final'!$S$3:$S$1977,'5th Cycle APR Raw Data-Final'!$A$3:$A$1977,'SB35 Determination Data'!$K537,'5th Cycle APR Raw Data-Final'!$T$3:$T$1977,"&gt;="&amp;'SB35 Determination Data'!$F537,'5th Cycle APR Raw Data-Final'!$T$3:$T$1977,"&lt;="&amp;G537))</f>
        <v>28</v>
      </c>
      <c r="AM537" s="100">
        <f t="shared" si="279"/>
        <v>4</v>
      </c>
      <c r="AN537" s="114">
        <f t="shared" si="280"/>
        <v>0.5</v>
      </c>
      <c r="AO537" s="2" t="str">
        <f t="shared" si="281"/>
        <v>NO</v>
      </c>
      <c r="AP537" s="2" t="str">
        <f t="shared" si="282"/>
        <v>YES</v>
      </c>
      <c r="AQ537" s="2" t="str">
        <f t="shared" si="283"/>
        <v>NO</v>
      </c>
      <c r="AR537" s="124" t="str">
        <f>VLOOKUP(K537,'2018Submitted'!$A$2:$C$540,3,FALSE)</f>
        <v>Successful</v>
      </c>
      <c r="AS537" s="2" t="str">
        <f t="shared" si="284"/>
        <v>NO</v>
      </c>
      <c r="AT537" s="2" t="str">
        <f t="shared" si="285"/>
        <v>YES</v>
      </c>
    </row>
    <row r="538" spans="1:46" x14ac:dyDescent="0.2">
      <c r="A538" s="2" t="s">
        <v>108</v>
      </c>
      <c r="B538" s="2" t="str">
        <f t="shared" si="286"/>
        <v>YREKA</v>
      </c>
      <c r="C538" s="71">
        <f t="shared" si="259"/>
        <v>1</v>
      </c>
      <c r="D538" s="72">
        <f t="shared" si="260"/>
        <v>5</v>
      </c>
      <c r="E538" s="99">
        <f t="shared" si="261"/>
        <v>2017</v>
      </c>
      <c r="F538" s="99">
        <f t="shared" si="262"/>
        <v>2014</v>
      </c>
      <c r="G538" s="99">
        <f t="shared" si="263"/>
        <v>2018</v>
      </c>
      <c r="H538" s="2" t="str">
        <f t="shared" si="264"/>
        <v>06/30/2014</v>
      </c>
      <c r="I538" s="2" t="str">
        <f t="shared" si="265"/>
        <v>06/30/2019</v>
      </c>
      <c r="J538" s="2" t="s">
        <v>13</v>
      </c>
      <c r="K538" s="123" t="s">
        <v>328</v>
      </c>
      <c r="L538" s="100">
        <f>VLOOKUP(K538,'5th Cycle APR Raw Data-Final'!$A$3:$P$1977,6,FALSE)</f>
        <v>25</v>
      </c>
      <c r="M538" s="100">
        <f>IF(AN538&lt;1,SUMIFS('5th Cycle APR Raw Data-Final'!G$3:G$1977,'5th Cycle APR Raw Data-Final'!$A$3:$A$1977,'SB35 Determination Data'!$K538,'5th Cycle APR Raw Data-Final'!$T$3:$T$1977,"&gt;="&amp;'SB35 Determination Data'!$F538,'5th Cycle APR Raw Data-Final'!$T$3:$T$1977,"&lt;"&amp;E538),SUMIFS('5th Cycle APR Raw Data-Final'!G$3:G$1977,'5th Cycle APR Raw Data-Final'!$A$3:$A$1977,'SB35 Determination Data'!$K538,'5th Cycle APR Raw Data-Final'!$T$3:$T$1977,"&gt;="&amp;'SB35 Determination Data'!$F538,'5th Cycle APR Raw Data-Final'!$T$3:$T$1977,"&lt;="&amp;G538))</f>
        <v>0</v>
      </c>
      <c r="N538" s="100">
        <f>IF(AN538&lt;1,SUMIFS('5th Cycle APR Raw Data-Final'!H$3:H$1977,'5th Cycle APR Raw Data-Final'!$A$3:$A$1977,'SB35 Determination Data'!$K538,'5th Cycle APR Raw Data-Final'!$T$3:$T$1977,"&gt;="&amp;'SB35 Determination Data'!$F538,'5th Cycle APR Raw Data-Final'!$T$3:$T$1977,"&lt;"&amp;E538),SUMIFS('5th Cycle APR Raw Data-Final'!H$3:H$1977,'5th Cycle APR Raw Data-Final'!$A$3:$A$1977,'SB35 Determination Data'!$K538,'5th Cycle APR Raw Data-Final'!$T$3:$T$1977,"&gt;="&amp;'SB35 Determination Data'!$F538,'5th Cycle APR Raw Data-Final'!$T$3:$T$1977,"&lt;="&amp;G538))</f>
        <v>0</v>
      </c>
      <c r="O538" s="100">
        <f>IF(AN538&lt;1,SUMIFS('5th Cycle APR Raw Data-Final'!I$3:I$1977,'5th Cycle APR Raw Data-Final'!$A$3:$A$1977,'SB35 Determination Data'!$K538,'5th Cycle APR Raw Data-Final'!$T$3:$T$1977,"&gt;="&amp;'SB35 Determination Data'!$F538,'5th Cycle APR Raw Data-Final'!$T$3:$T$1977,"&lt;"&amp;E538),SUMIFS('5th Cycle APR Raw Data-Final'!I$3:I$1977,'5th Cycle APR Raw Data-Final'!$A$3:$A$1977,'SB35 Determination Data'!$K538,'5th Cycle APR Raw Data-Final'!$T$3:$T$1977,"&gt;="&amp;'SB35 Determination Data'!$F538,'5th Cycle APR Raw Data-Final'!$T$3:$T$1977,"&lt;="&amp;G538))</f>
        <v>0</v>
      </c>
      <c r="P538" s="100">
        <f t="shared" si="266"/>
        <v>25</v>
      </c>
      <c r="Q538" s="112">
        <f t="shared" si="267"/>
        <v>0</v>
      </c>
      <c r="R538" s="101">
        <f t="shared" si="268"/>
        <v>25</v>
      </c>
      <c r="S538" s="101">
        <f t="shared" si="269"/>
        <v>0</v>
      </c>
      <c r="T538" s="100">
        <f>VLOOKUP(K538,'5th Cycle APR Raw Data-Final'!$A$3:$P$1977,10,FALSE)</f>
        <v>17</v>
      </c>
      <c r="U538" s="100">
        <f>IF(AN538&lt;1,SUMIFS('5th Cycle APR Raw Data-Final'!K$3:K$1977,'5th Cycle APR Raw Data-Final'!$A$3:$A$1977,'SB35 Determination Data'!$K538,'5th Cycle APR Raw Data-Final'!$T$3:$T$1977,"&gt;="&amp;'SB35 Determination Data'!$F538,'5th Cycle APR Raw Data-Final'!$T$3:$T$1977,"&lt;"&amp;E538),SUMIFS('5th Cycle APR Raw Data-Final'!K$3:K$1977,'5th Cycle APR Raw Data-Final'!$A$3:$A$1977,'SB35 Determination Data'!$K538,'5th Cycle APR Raw Data-Final'!$T$3:$T$1977,"&gt;="&amp;'SB35 Determination Data'!$F538,'5th Cycle APR Raw Data-Final'!$T$3:$T$1977,"&lt;="&amp;G538))</f>
        <v>0</v>
      </c>
      <c r="V538" s="100">
        <f>IF(AN538&lt;1,SUMIFS('5th Cycle APR Raw Data-Final'!L$3:L$1977,'5th Cycle APR Raw Data-Final'!$A$3:$A$1977,'SB35 Determination Data'!$K538,'5th Cycle APR Raw Data-Final'!$T$3:$T$1977,"&gt;="&amp;'SB35 Determination Data'!$F538,'5th Cycle APR Raw Data-Final'!$T$3:$T$1977,"&lt;"&amp;E538),SUMIFS('5th Cycle APR Raw Data-Final'!L$3:L$1977,'5th Cycle APR Raw Data-Final'!$A$3:$A$1977,'SB35 Determination Data'!$K538,'5th Cycle APR Raw Data-Final'!$T$3:$T$1977,"&gt;="&amp;'SB35 Determination Data'!$F538,'5th Cycle APR Raw Data-Final'!$T$3:$T$1977,"&lt;="&amp;G538))</f>
        <v>0</v>
      </c>
      <c r="W538" s="100">
        <f>IF(AN538&lt;1,SUMIFS('5th Cycle APR Raw Data-Final'!M$3:M$1977,'5th Cycle APR Raw Data-Final'!$A$3:$A$1977,'SB35 Determination Data'!$K538,'5th Cycle APR Raw Data-Final'!$T$3:$T$1977,"&gt;="&amp;'SB35 Determination Data'!$F538,'5th Cycle APR Raw Data-Final'!$T$3:$T$1977,"&lt;"&amp;E538),SUMIFS('5th Cycle APR Raw Data-Final'!M$3:M$1977,'5th Cycle APR Raw Data-Final'!$A$3:$A$1977,'SB35 Determination Data'!$K538,'5th Cycle APR Raw Data-Final'!$T$3:$T$1977,"&gt;="&amp;'SB35 Determination Data'!$F538,'5th Cycle APR Raw Data-Final'!$T$3:$T$1977,"&lt;="&amp;G538))</f>
        <v>0</v>
      </c>
      <c r="X538" s="100">
        <f t="shared" si="270"/>
        <v>17</v>
      </c>
      <c r="Y538" s="100">
        <f t="shared" si="271"/>
        <v>0</v>
      </c>
      <c r="Z538" s="100">
        <f t="shared" si="272"/>
        <v>17</v>
      </c>
      <c r="AA538" s="112">
        <f t="shared" si="273"/>
        <v>0</v>
      </c>
      <c r="AB538" s="112">
        <f t="shared" si="274"/>
        <v>0</v>
      </c>
      <c r="AC538" s="100">
        <f>VLOOKUP(K538,'5th Cycle APR Raw Data-Final'!$A$3:$P$1977,14,FALSE)</f>
        <v>18</v>
      </c>
      <c r="AD538" s="100">
        <f>IF(AN538&lt;1,SUMIFS('5th Cycle APR Raw Data-Final'!$O$3:$O$1977,'5th Cycle APR Raw Data-Final'!$A$3:$A$1977,'SB35 Determination Data'!$K538,'5th Cycle APR Raw Data-Final'!$T$3:$T$1977,"&gt;="&amp;'SB35 Determination Data'!$F538,'5th Cycle APR Raw Data-Final'!$T$3:$T$1977,"&lt;"&amp;E538),SUMIFS('5th Cycle APR Raw Data-Final'!$O$3:$O$1977,'5th Cycle APR Raw Data-Final'!$A$3:$A$1977,'SB35 Determination Data'!$K538,'5th Cycle APR Raw Data-Final'!$T$3:$T$1977,"&gt;="&amp;'SB35 Determination Data'!$F538,'5th Cycle APR Raw Data-Final'!$T$3:$T$1977,"&lt;="&amp;G538))</f>
        <v>6</v>
      </c>
      <c r="AE538" s="100">
        <f t="shared" si="275"/>
        <v>12</v>
      </c>
      <c r="AF538" s="112">
        <f t="shared" si="276"/>
        <v>0.33333333333333331</v>
      </c>
      <c r="AG538" s="100">
        <f>VLOOKUP(K538,'5th Cycle APR Raw Data-Final'!$A$3:$P$1977,16,FALSE)</f>
        <v>43</v>
      </c>
      <c r="AH538" s="100">
        <f>IF(AN538&lt;1,SUMIFS('5th Cycle APR Raw Data-Final'!$Q$3:$Q$1977,'5th Cycle APR Raw Data-Final'!$A$3:$A$1977,'SB35 Determination Data'!$K538,'5th Cycle APR Raw Data-Final'!$T$3:$T$1977,"&gt;="&amp;'SB35 Determination Data'!$F538,'5th Cycle APR Raw Data-Final'!$T$3:$T$1977,"&lt;"&amp;E538),SUMIFS('5th Cycle APR Raw Data-Final'!$Q$3:$Q$1977,'5th Cycle APR Raw Data-Final'!$A$3:$A$1977,'SB35 Determination Data'!$K538,'5th Cycle APR Raw Data-Final'!$T$3:$T$1977,"&gt;="&amp;'SB35 Determination Data'!$F538,'5th Cycle APR Raw Data-Final'!$T$3:$T$1977,"&lt;="&amp;G538))</f>
        <v>0</v>
      </c>
      <c r="AI538" s="100">
        <f t="shared" si="277"/>
        <v>43</v>
      </c>
      <c r="AJ538" s="112">
        <f t="shared" si="278"/>
        <v>0</v>
      </c>
      <c r="AK538" s="100">
        <f>VLOOKUP(K538,'5th Cycle APR Raw Data-Final'!$A$3:$R$1977,18,FALSE)</f>
        <v>103</v>
      </c>
      <c r="AL538" s="100">
        <f>IF(AN538&lt;1,SUMIFS('5th Cycle APR Raw Data-Final'!$S$3:$S$1977,'5th Cycle APR Raw Data-Final'!$A$3:$A$1977,'SB35 Determination Data'!$K538,'5th Cycle APR Raw Data-Final'!$T$3:$T$1977,"&gt;="&amp;'SB35 Determination Data'!$F538,'5th Cycle APR Raw Data-Final'!$T$3:$T$1977,"&lt;"&amp;E538),SUMIFS('5th Cycle APR Raw Data-Final'!$S$3:$S$1977,'5th Cycle APR Raw Data-Final'!$A$3:$A$1977,'SB35 Determination Data'!$K538,'5th Cycle APR Raw Data-Final'!$T$3:$T$1977,"&gt;="&amp;'SB35 Determination Data'!$F538,'5th Cycle APR Raw Data-Final'!$T$3:$T$1977,"&lt;="&amp;G538))</f>
        <v>6</v>
      </c>
      <c r="AM538" s="100">
        <f t="shared" si="279"/>
        <v>97</v>
      </c>
      <c r="AN538" s="114">
        <f t="shared" si="280"/>
        <v>1</v>
      </c>
      <c r="AO538" s="2" t="str">
        <f t="shared" si="281"/>
        <v>YES</v>
      </c>
      <c r="AP538" s="2" t="str">
        <f t="shared" si="282"/>
        <v>NO</v>
      </c>
      <c r="AQ538" s="2" t="str">
        <f t="shared" si="283"/>
        <v>NO</v>
      </c>
      <c r="AR538" s="124" t="str">
        <f>VLOOKUP(K538,'2018Submitted'!$A$2:$C$540,3,FALSE)</f>
        <v>Successful</v>
      </c>
      <c r="AS538" s="2" t="str">
        <f t="shared" si="284"/>
        <v>NO</v>
      </c>
      <c r="AT538" s="2" t="str">
        <f t="shared" si="285"/>
        <v>NO</v>
      </c>
    </row>
    <row r="539" spans="1:46" x14ac:dyDescent="0.2">
      <c r="A539" s="2" t="s">
        <v>177</v>
      </c>
      <c r="B539" s="2" t="str">
        <f t="shared" si="286"/>
        <v>YUBA CITY</v>
      </c>
      <c r="C539" s="71">
        <f t="shared" si="259"/>
        <v>0.625</v>
      </c>
      <c r="D539" s="72">
        <f t="shared" si="260"/>
        <v>8</v>
      </c>
      <c r="E539" s="99">
        <f t="shared" si="261"/>
        <v>2018</v>
      </c>
      <c r="F539" s="99">
        <f t="shared" si="262"/>
        <v>2014</v>
      </c>
      <c r="G539" s="99" t="str">
        <f t="shared" si="263"/>
        <v>2021</v>
      </c>
      <c r="H539" s="2" t="str">
        <f t="shared" si="264"/>
        <v>10/31/2013</v>
      </c>
      <c r="I539" s="2" t="str">
        <f t="shared" si="265"/>
        <v>10/31/2021</v>
      </c>
      <c r="J539" s="2" t="s">
        <v>32</v>
      </c>
      <c r="K539" s="123" t="s">
        <v>329</v>
      </c>
      <c r="L539" s="100">
        <f>VLOOKUP(K539,'5th Cycle APR Raw Data-Final'!$A$3:$P$1977,6,FALSE)</f>
        <v>624</v>
      </c>
      <c r="M539" s="100">
        <f>IF(AN539&lt;1,SUMIFS('5th Cycle APR Raw Data-Final'!G$3:G$1977,'5th Cycle APR Raw Data-Final'!$A$3:$A$1977,'SB35 Determination Data'!$K539,'5th Cycle APR Raw Data-Final'!$T$3:$T$1977,"&gt;="&amp;'SB35 Determination Data'!$F539,'5th Cycle APR Raw Data-Final'!$T$3:$T$1977,"&lt;"&amp;E539),SUMIFS('5th Cycle APR Raw Data-Final'!G$3:G$1977,'5th Cycle APR Raw Data-Final'!$A$3:$A$1977,'SB35 Determination Data'!$K539,'5th Cycle APR Raw Data-Final'!$T$3:$T$1977,"&gt;="&amp;'SB35 Determination Data'!$F539,'5th Cycle APR Raw Data-Final'!$T$3:$T$1977,"&lt;="&amp;G539))</f>
        <v>3</v>
      </c>
      <c r="N539" s="100">
        <f>IF(AN539&lt;1,SUMIFS('5th Cycle APR Raw Data-Final'!H$3:H$1977,'5th Cycle APR Raw Data-Final'!$A$3:$A$1977,'SB35 Determination Data'!$K539,'5th Cycle APR Raw Data-Final'!$T$3:$T$1977,"&gt;="&amp;'SB35 Determination Data'!$F539,'5th Cycle APR Raw Data-Final'!$T$3:$T$1977,"&lt;"&amp;E539),SUMIFS('5th Cycle APR Raw Data-Final'!H$3:H$1977,'5th Cycle APR Raw Data-Final'!$A$3:$A$1977,'SB35 Determination Data'!$K539,'5th Cycle APR Raw Data-Final'!$T$3:$T$1977,"&gt;="&amp;'SB35 Determination Data'!$F539,'5th Cycle APR Raw Data-Final'!$T$3:$T$1977,"&lt;="&amp;G539))</f>
        <v>3</v>
      </c>
      <c r="O539" s="100">
        <f>IF(AN539&lt;1,SUMIFS('5th Cycle APR Raw Data-Final'!I$3:I$1977,'5th Cycle APR Raw Data-Final'!$A$3:$A$1977,'SB35 Determination Data'!$K539,'5th Cycle APR Raw Data-Final'!$T$3:$T$1977,"&gt;="&amp;'SB35 Determination Data'!$F539,'5th Cycle APR Raw Data-Final'!$T$3:$T$1977,"&lt;"&amp;E539),SUMIFS('5th Cycle APR Raw Data-Final'!I$3:I$1977,'5th Cycle APR Raw Data-Final'!$A$3:$A$1977,'SB35 Determination Data'!$K539,'5th Cycle APR Raw Data-Final'!$T$3:$T$1977,"&gt;="&amp;'SB35 Determination Data'!$F539,'5th Cycle APR Raw Data-Final'!$T$3:$T$1977,"&lt;="&amp;G539))</f>
        <v>0</v>
      </c>
      <c r="P539" s="100">
        <f t="shared" si="266"/>
        <v>621</v>
      </c>
      <c r="Q539" s="112">
        <f t="shared" si="267"/>
        <v>4.807692307692308E-3</v>
      </c>
      <c r="R539" s="101">
        <f t="shared" si="268"/>
        <v>312</v>
      </c>
      <c r="S539" s="101">
        <f t="shared" si="269"/>
        <v>0</v>
      </c>
      <c r="T539" s="100">
        <f>VLOOKUP(K539,'5th Cycle APR Raw Data-Final'!$A$3:$P$1977,10,FALSE)</f>
        <v>437</v>
      </c>
      <c r="U539" s="100">
        <f>IF(AN539&lt;1,SUMIFS('5th Cycle APR Raw Data-Final'!K$3:K$1977,'5th Cycle APR Raw Data-Final'!$A$3:$A$1977,'SB35 Determination Data'!$K539,'5th Cycle APR Raw Data-Final'!$T$3:$T$1977,"&gt;="&amp;'SB35 Determination Data'!$F539,'5th Cycle APR Raw Data-Final'!$T$3:$T$1977,"&lt;"&amp;E539),SUMIFS('5th Cycle APR Raw Data-Final'!K$3:K$1977,'5th Cycle APR Raw Data-Final'!$A$3:$A$1977,'SB35 Determination Data'!$K539,'5th Cycle APR Raw Data-Final'!$T$3:$T$1977,"&gt;="&amp;'SB35 Determination Data'!$F539,'5th Cycle APR Raw Data-Final'!$T$3:$T$1977,"&lt;="&amp;G539))</f>
        <v>11</v>
      </c>
      <c r="V539" s="100">
        <f>IF(AN539&lt;1,SUMIFS('5th Cycle APR Raw Data-Final'!L$3:L$1977,'5th Cycle APR Raw Data-Final'!$A$3:$A$1977,'SB35 Determination Data'!$K539,'5th Cycle APR Raw Data-Final'!$T$3:$T$1977,"&gt;="&amp;'SB35 Determination Data'!$F539,'5th Cycle APR Raw Data-Final'!$T$3:$T$1977,"&lt;"&amp;E539),SUMIFS('5th Cycle APR Raw Data-Final'!L$3:L$1977,'5th Cycle APR Raw Data-Final'!$A$3:$A$1977,'SB35 Determination Data'!$K539,'5th Cycle APR Raw Data-Final'!$T$3:$T$1977,"&gt;="&amp;'SB35 Determination Data'!$F539,'5th Cycle APR Raw Data-Final'!$T$3:$T$1977,"&lt;="&amp;G539))</f>
        <v>11</v>
      </c>
      <c r="W539" s="100">
        <f>IF(AN539&lt;1,SUMIFS('5th Cycle APR Raw Data-Final'!M$3:M$1977,'5th Cycle APR Raw Data-Final'!$A$3:$A$1977,'SB35 Determination Data'!$K539,'5th Cycle APR Raw Data-Final'!$T$3:$T$1977,"&gt;="&amp;'SB35 Determination Data'!$F539,'5th Cycle APR Raw Data-Final'!$T$3:$T$1977,"&lt;"&amp;E539),SUMIFS('5th Cycle APR Raw Data-Final'!M$3:M$1977,'5th Cycle APR Raw Data-Final'!$A$3:$A$1977,'SB35 Determination Data'!$K539,'5th Cycle APR Raw Data-Final'!$T$3:$T$1977,"&gt;="&amp;'SB35 Determination Data'!$F539,'5th Cycle APR Raw Data-Final'!$T$3:$T$1977,"&lt;="&amp;G539))</f>
        <v>0</v>
      </c>
      <c r="X539" s="100">
        <f t="shared" si="270"/>
        <v>426</v>
      </c>
      <c r="Y539" s="100">
        <f t="shared" si="271"/>
        <v>11</v>
      </c>
      <c r="Z539" s="100">
        <f t="shared" si="272"/>
        <v>426</v>
      </c>
      <c r="AA539" s="112">
        <f t="shared" si="273"/>
        <v>2.5171624713958809E-2</v>
      </c>
      <c r="AB539" s="112">
        <f t="shared" si="274"/>
        <v>2.5171624713958809E-2</v>
      </c>
      <c r="AC539" s="100">
        <f>VLOOKUP(K539,'5th Cycle APR Raw Data-Final'!$A$3:$P$1977,14,FALSE)</f>
        <v>498</v>
      </c>
      <c r="AD539" s="100">
        <f>IF(AN539&lt;1,SUMIFS('5th Cycle APR Raw Data-Final'!$O$3:$O$1977,'5th Cycle APR Raw Data-Final'!$A$3:$A$1977,'SB35 Determination Data'!$K539,'5th Cycle APR Raw Data-Final'!$T$3:$T$1977,"&gt;="&amp;'SB35 Determination Data'!$F539,'5th Cycle APR Raw Data-Final'!$T$3:$T$1977,"&lt;"&amp;E539),SUMIFS('5th Cycle APR Raw Data-Final'!$O$3:$O$1977,'5th Cycle APR Raw Data-Final'!$A$3:$A$1977,'SB35 Determination Data'!$K539,'5th Cycle APR Raw Data-Final'!$T$3:$T$1977,"&gt;="&amp;'SB35 Determination Data'!$F539,'5th Cycle APR Raw Data-Final'!$T$3:$T$1977,"&lt;="&amp;G539))</f>
        <v>135</v>
      </c>
      <c r="AE539" s="100">
        <f t="shared" si="275"/>
        <v>363</v>
      </c>
      <c r="AF539" s="112">
        <f t="shared" si="276"/>
        <v>0.27108433734939757</v>
      </c>
      <c r="AG539" s="100">
        <f>VLOOKUP(K539,'5th Cycle APR Raw Data-Final'!$A$3:$P$1977,16,FALSE)</f>
        <v>1120</v>
      </c>
      <c r="AH539" s="100">
        <f>IF(AN539&lt;1,SUMIFS('5th Cycle APR Raw Data-Final'!$Q$3:$Q$1977,'5th Cycle APR Raw Data-Final'!$A$3:$A$1977,'SB35 Determination Data'!$K539,'5th Cycle APR Raw Data-Final'!$T$3:$T$1977,"&gt;="&amp;'SB35 Determination Data'!$F539,'5th Cycle APR Raw Data-Final'!$T$3:$T$1977,"&lt;"&amp;E539),SUMIFS('5th Cycle APR Raw Data-Final'!$Q$3:$Q$1977,'5th Cycle APR Raw Data-Final'!$A$3:$A$1977,'SB35 Determination Data'!$K539,'5th Cycle APR Raw Data-Final'!$T$3:$T$1977,"&gt;="&amp;'SB35 Determination Data'!$F539,'5th Cycle APR Raw Data-Final'!$T$3:$T$1977,"&lt;="&amp;G539))</f>
        <v>100</v>
      </c>
      <c r="AI539" s="100">
        <f t="shared" si="277"/>
        <v>1020</v>
      </c>
      <c r="AJ539" s="112">
        <f t="shared" si="278"/>
        <v>8.9285714285714288E-2</v>
      </c>
      <c r="AK539" s="100">
        <f>VLOOKUP(K539,'5th Cycle APR Raw Data-Final'!$A$3:$R$1977,18,FALSE)</f>
        <v>2679</v>
      </c>
      <c r="AL539" s="100">
        <f>IF(AN539&lt;1,SUMIFS('5th Cycle APR Raw Data-Final'!$S$3:$S$1977,'5th Cycle APR Raw Data-Final'!$A$3:$A$1977,'SB35 Determination Data'!$K539,'5th Cycle APR Raw Data-Final'!$T$3:$T$1977,"&gt;="&amp;'SB35 Determination Data'!$F539,'5th Cycle APR Raw Data-Final'!$T$3:$T$1977,"&lt;"&amp;E539),SUMIFS('5th Cycle APR Raw Data-Final'!$S$3:$S$1977,'5th Cycle APR Raw Data-Final'!$A$3:$A$1977,'SB35 Determination Data'!$K539,'5th Cycle APR Raw Data-Final'!$T$3:$T$1977,"&gt;="&amp;'SB35 Determination Data'!$F539,'5th Cycle APR Raw Data-Final'!$T$3:$T$1977,"&lt;="&amp;G539))</f>
        <v>249</v>
      </c>
      <c r="AM539" s="100">
        <f t="shared" si="279"/>
        <v>2430</v>
      </c>
      <c r="AN539" s="114">
        <f t="shared" si="280"/>
        <v>0.5</v>
      </c>
      <c r="AO539" s="2" t="str">
        <f t="shared" si="281"/>
        <v>YES</v>
      </c>
      <c r="AP539" s="2" t="str">
        <f t="shared" si="282"/>
        <v>NO</v>
      </c>
      <c r="AQ539" s="2" t="str">
        <f t="shared" si="283"/>
        <v>NO</v>
      </c>
      <c r="AR539" s="124" t="str">
        <f>VLOOKUP(K539,'2018Submitted'!$A$2:$C$540,3,FALSE)</f>
        <v>No 2018 Annual Progress Report</v>
      </c>
      <c r="AS539" s="2" t="str">
        <f t="shared" si="284"/>
        <v>NO</v>
      </c>
      <c r="AT539" s="2" t="str">
        <f t="shared" si="285"/>
        <v>NO</v>
      </c>
    </row>
    <row r="540" spans="1:46" x14ac:dyDescent="0.2">
      <c r="A540" s="2" t="s">
        <v>1025</v>
      </c>
      <c r="B540" s="2" t="str">
        <f t="shared" si="286"/>
        <v>YUBA COUNTY</v>
      </c>
      <c r="C540" s="71">
        <f t="shared" si="259"/>
        <v>0.625</v>
      </c>
      <c r="D540" s="72">
        <f t="shared" si="260"/>
        <v>8</v>
      </c>
      <c r="E540" s="99">
        <f t="shared" si="261"/>
        <v>2018</v>
      </c>
      <c r="F540" s="99">
        <f t="shared" si="262"/>
        <v>2014</v>
      </c>
      <c r="G540" s="99" t="str">
        <f t="shared" si="263"/>
        <v>2021</v>
      </c>
      <c r="H540" s="2" t="str">
        <f t="shared" si="264"/>
        <v>10/31/2013</v>
      </c>
      <c r="I540" s="2" t="str">
        <f t="shared" si="265"/>
        <v>10/31/2021</v>
      </c>
      <c r="J540" s="2" t="s">
        <v>32</v>
      </c>
      <c r="K540" s="123" t="s">
        <v>1024</v>
      </c>
      <c r="L540" s="100">
        <f>VLOOKUP(K540,'5th Cycle APR Raw Data-Final'!$A$3:$P$1977,6,FALSE)</f>
        <v>1036</v>
      </c>
      <c r="M540" s="100">
        <f>IF(AN540&lt;1,SUMIFS('5th Cycle APR Raw Data-Final'!G$3:G$1977,'5th Cycle APR Raw Data-Final'!$A$3:$A$1977,'SB35 Determination Data'!$K540,'5th Cycle APR Raw Data-Final'!$T$3:$T$1977,"&gt;="&amp;'SB35 Determination Data'!$F540,'5th Cycle APR Raw Data-Final'!$T$3:$T$1977,"&lt;"&amp;E540),SUMIFS('5th Cycle APR Raw Data-Final'!G$3:G$1977,'5th Cycle APR Raw Data-Final'!$A$3:$A$1977,'SB35 Determination Data'!$K540,'5th Cycle APR Raw Data-Final'!$T$3:$T$1977,"&gt;="&amp;'SB35 Determination Data'!$F540,'5th Cycle APR Raw Data-Final'!$T$3:$T$1977,"&lt;="&amp;G540))</f>
        <v>0</v>
      </c>
      <c r="N540" s="100">
        <f>IF(AN540&lt;1,SUMIFS('5th Cycle APR Raw Data-Final'!H$3:H$1977,'5th Cycle APR Raw Data-Final'!$A$3:$A$1977,'SB35 Determination Data'!$K540,'5th Cycle APR Raw Data-Final'!$T$3:$T$1977,"&gt;="&amp;'SB35 Determination Data'!$F540,'5th Cycle APR Raw Data-Final'!$T$3:$T$1977,"&lt;"&amp;E540),SUMIFS('5th Cycle APR Raw Data-Final'!H$3:H$1977,'5th Cycle APR Raw Data-Final'!$A$3:$A$1977,'SB35 Determination Data'!$K540,'5th Cycle APR Raw Data-Final'!$T$3:$T$1977,"&gt;="&amp;'SB35 Determination Data'!$F540,'5th Cycle APR Raw Data-Final'!$T$3:$T$1977,"&lt;="&amp;G540))</f>
        <v>0</v>
      </c>
      <c r="O540" s="100">
        <f>IF(AN540&lt;1,SUMIFS('5th Cycle APR Raw Data-Final'!I$3:I$1977,'5th Cycle APR Raw Data-Final'!$A$3:$A$1977,'SB35 Determination Data'!$K540,'5th Cycle APR Raw Data-Final'!$T$3:$T$1977,"&gt;="&amp;'SB35 Determination Data'!$F540,'5th Cycle APR Raw Data-Final'!$T$3:$T$1977,"&lt;"&amp;E540),SUMIFS('5th Cycle APR Raw Data-Final'!I$3:I$1977,'5th Cycle APR Raw Data-Final'!$A$3:$A$1977,'SB35 Determination Data'!$K540,'5th Cycle APR Raw Data-Final'!$T$3:$T$1977,"&gt;="&amp;'SB35 Determination Data'!$F540,'5th Cycle APR Raw Data-Final'!$T$3:$T$1977,"&lt;="&amp;G540))</f>
        <v>0</v>
      </c>
      <c r="P540" s="100">
        <f t="shared" si="266"/>
        <v>1036</v>
      </c>
      <c r="Q540" s="112">
        <f t="shared" si="267"/>
        <v>0</v>
      </c>
      <c r="R540" s="101">
        <f t="shared" si="268"/>
        <v>518</v>
      </c>
      <c r="S540" s="101">
        <f t="shared" si="269"/>
        <v>0</v>
      </c>
      <c r="T540" s="100">
        <f>VLOOKUP(K540,'5th Cycle APR Raw Data-Final'!$A$3:$P$1977,10,FALSE)</f>
        <v>727</v>
      </c>
      <c r="U540" s="100">
        <f>IF(AN540&lt;1,SUMIFS('5th Cycle APR Raw Data-Final'!K$3:K$1977,'5th Cycle APR Raw Data-Final'!$A$3:$A$1977,'SB35 Determination Data'!$K540,'5th Cycle APR Raw Data-Final'!$T$3:$T$1977,"&gt;="&amp;'SB35 Determination Data'!$F540,'5th Cycle APR Raw Data-Final'!$T$3:$T$1977,"&lt;"&amp;E540),SUMIFS('5th Cycle APR Raw Data-Final'!K$3:K$1977,'5th Cycle APR Raw Data-Final'!$A$3:$A$1977,'SB35 Determination Data'!$K540,'5th Cycle APR Raw Data-Final'!$T$3:$T$1977,"&gt;="&amp;'SB35 Determination Data'!$F540,'5th Cycle APR Raw Data-Final'!$T$3:$T$1977,"&lt;="&amp;G540))</f>
        <v>0</v>
      </c>
      <c r="V540" s="100">
        <f>IF(AN540&lt;1,SUMIFS('5th Cycle APR Raw Data-Final'!L$3:L$1977,'5th Cycle APR Raw Data-Final'!$A$3:$A$1977,'SB35 Determination Data'!$K540,'5th Cycle APR Raw Data-Final'!$T$3:$T$1977,"&gt;="&amp;'SB35 Determination Data'!$F540,'5th Cycle APR Raw Data-Final'!$T$3:$T$1977,"&lt;"&amp;E540),SUMIFS('5th Cycle APR Raw Data-Final'!L$3:L$1977,'5th Cycle APR Raw Data-Final'!$A$3:$A$1977,'SB35 Determination Data'!$K540,'5th Cycle APR Raw Data-Final'!$T$3:$T$1977,"&gt;="&amp;'SB35 Determination Data'!$F540,'5th Cycle APR Raw Data-Final'!$T$3:$T$1977,"&lt;="&amp;G540))</f>
        <v>0</v>
      </c>
      <c r="W540" s="100">
        <f>IF(AN540&lt;1,SUMIFS('5th Cycle APR Raw Data-Final'!M$3:M$1977,'5th Cycle APR Raw Data-Final'!$A$3:$A$1977,'SB35 Determination Data'!$K540,'5th Cycle APR Raw Data-Final'!$T$3:$T$1977,"&gt;="&amp;'SB35 Determination Data'!$F540,'5th Cycle APR Raw Data-Final'!$T$3:$T$1977,"&lt;"&amp;E540),SUMIFS('5th Cycle APR Raw Data-Final'!M$3:M$1977,'5th Cycle APR Raw Data-Final'!$A$3:$A$1977,'SB35 Determination Data'!$K540,'5th Cycle APR Raw Data-Final'!$T$3:$T$1977,"&gt;="&amp;'SB35 Determination Data'!$F540,'5th Cycle APR Raw Data-Final'!$T$3:$T$1977,"&lt;="&amp;G540))</f>
        <v>0</v>
      </c>
      <c r="X540" s="100">
        <f t="shared" si="270"/>
        <v>727</v>
      </c>
      <c r="Y540" s="100">
        <f t="shared" si="271"/>
        <v>0</v>
      </c>
      <c r="Z540" s="100">
        <f t="shared" si="272"/>
        <v>727</v>
      </c>
      <c r="AA540" s="112">
        <f t="shared" si="273"/>
        <v>0</v>
      </c>
      <c r="AB540" s="112">
        <f t="shared" si="274"/>
        <v>0</v>
      </c>
      <c r="AC540" s="100">
        <f>VLOOKUP(K540,'5th Cycle APR Raw Data-Final'!$A$3:$P$1977,14,FALSE)</f>
        <v>870</v>
      </c>
      <c r="AD540" s="100">
        <f>IF(AN540&lt;1,SUMIFS('5th Cycle APR Raw Data-Final'!$O$3:$O$1977,'5th Cycle APR Raw Data-Final'!$A$3:$A$1977,'SB35 Determination Data'!$K540,'5th Cycle APR Raw Data-Final'!$T$3:$T$1977,"&gt;="&amp;'SB35 Determination Data'!$F540,'5th Cycle APR Raw Data-Final'!$T$3:$T$1977,"&lt;"&amp;E540),SUMIFS('5th Cycle APR Raw Data-Final'!$O$3:$O$1977,'5th Cycle APR Raw Data-Final'!$A$3:$A$1977,'SB35 Determination Data'!$K540,'5th Cycle APR Raw Data-Final'!$T$3:$T$1977,"&gt;="&amp;'SB35 Determination Data'!$F540,'5th Cycle APR Raw Data-Final'!$T$3:$T$1977,"&lt;="&amp;G540))</f>
        <v>1</v>
      </c>
      <c r="AE540" s="100">
        <f t="shared" si="275"/>
        <v>869</v>
      </c>
      <c r="AF540" s="112">
        <f t="shared" si="276"/>
        <v>1.1494252873563218E-3</v>
      </c>
      <c r="AG540" s="100">
        <f>VLOOKUP(K540,'5th Cycle APR Raw Data-Final'!$A$3:$P$1977,16,FALSE)</f>
        <v>2043</v>
      </c>
      <c r="AH540" s="100">
        <f>IF(AN540&lt;1,SUMIFS('5th Cycle APR Raw Data-Final'!$Q$3:$Q$1977,'5th Cycle APR Raw Data-Final'!$A$3:$A$1977,'SB35 Determination Data'!$K540,'5th Cycle APR Raw Data-Final'!$T$3:$T$1977,"&gt;="&amp;'SB35 Determination Data'!$F540,'5th Cycle APR Raw Data-Final'!$T$3:$T$1977,"&lt;"&amp;E540),SUMIFS('5th Cycle APR Raw Data-Final'!$Q$3:$Q$1977,'5th Cycle APR Raw Data-Final'!$A$3:$A$1977,'SB35 Determination Data'!$K540,'5th Cycle APR Raw Data-Final'!$T$3:$T$1977,"&gt;="&amp;'SB35 Determination Data'!$F540,'5th Cycle APR Raw Data-Final'!$T$3:$T$1977,"&lt;="&amp;G540))</f>
        <v>85</v>
      </c>
      <c r="AI540" s="100">
        <f t="shared" si="277"/>
        <v>1958</v>
      </c>
      <c r="AJ540" s="112">
        <f t="shared" si="278"/>
        <v>4.1605482134116495E-2</v>
      </c>
      <c r="AK540" s="100">
        <f>VLOOKUP(K540,'5th Cycle APR Raw Data-Final'!$A$3:$R$1977,18,FALSE)</f>
        <v>4676</v>
      </c>
      <c r="AL540" s="100">
        <f>IF(AN540&lt;1,SUMIFS('5th Cycle APR Raw Data-Final'!$S$3:$S$1977,'5th Cycle APR Raw Data-Final'!$A$3:$A$1977,'SB35 Determination Data'!$K540,'5th Cycle APR Raw Data-Final'!$T$3:$T$1977,"&gt;="&amp;'SB35 Determination Data'!$F540,'5th Cycle APR Raw Data-Final'!$T$3:$T$1977,"&lt;"&amp;E540),SUMIFS('5th Cycle APR Raw Data-Final'!$S$3:$S$1977,'5th Cycle APR Raw Data-Final'!$A$3:$A$1977,'SB35 Determination Data'!$K540,'5th Cycle APR Raw Data-Final'!$T$3:$T$1977,"&gt;="&amp;'SB35 Determination Data'!$F540,'5th Cycle APR Raw Data-Final'!$T$3:$T$1977,"&lt;="&amp;G540))</f>
        <v>86</v>
      </c>
      <c r="AM540" s="100">
        <f t="shared" si="279"/>
        <v>4590</v>
      </c>
      <c r="AN540" s="114">
        <f t="shared" si="280"/>
        <v>0.5</v>
      </c>
      <c r="AO540" s="2" t="str">
        <f t="shared" si="281"/>
        <v>YES</v>
      </c>
      <c r="AP540" s="2" t="str">
        <f t="shared" si="282"/>
        <v>NO</v>
      </c>
      <c r="AQ540" s="2" t="str">
        <f t="shared" si="283"/>
        <v>NO</v>
      </c>
      <c r="AR540" s="124" t="str">
        <f>VLOOKUP(K540,'2018Submitted'!$A$2:$C$540,3,FALSE)</f>
        <v>No 2018 Annual Progress Report</v>
      </c>
      <c r="AS540" s="2" t="str">
        <f t="shared" si="284"/>
        <v>NO</v>
      </c>
      <c r="AT540" s="2" t="str">
        <f t="shared" si="285"/>
        <v>NO</v>
      </c>
    </row>
    <row r="541" spans="1:46" x14ac:dyDescent="0.2">
      <c r="A541" s="2" t="s">
        <v>2</v>
      </c>
      <c r="B541" s="2" t="str">
        <f t="shared" si="286"/>
        <v>YUCAIPA</v>
      </c>
      <c r="C541" s="71">
        <f t="shared" si="259"/>
        <v>0.625</v>
      </c>
      <c r="D541" s="72">
        <f t="shared" si="260"/>
        <v>8</v>
      </c>
      <c r="E541" s="99">
        <f t="shared" si="261"/>
        <v>2018</v>
      </c>
      <c r="F541" s="99">
        <f t="shared" si="262"/>
        <v>2014</v>
      </c>
      <c r="G541" s="99" t="str">
        <f t="shared" si="263"/>
        <v>2021</v>
      </c>
      <c r="H541" s="2" t="str">
        <f t="shared" si="264"/>
        <v>10/15/2013</v>
      </c>
      <c r="I541" s="2" t="str">
        <f t="shared" si="265"/>
        <v>10/15/2021</v>
      </c>
      <c r="J541" s="2" t="s">
        <v>3</v>
      </c>
      <c r="K541" s="123" t="s">
        <v>330</v>
      </c>
      <c r="L541" s="100">
        <f>VLOOKUP(K541,'5th Cycle APR Raw Data-Final'!$A$3:$P$1977,6,FALSE)</f>
        <v>376</v>
      </c>
      <c r="M541" s="100">
        <f>IF(AN541&lt;1,SUMIFS('5th Cycle APR Raw Data-Final'!G$3:G$1977,'5th Cycle APR Raw Data-Final'!$A$3:$A$1977,'SB35 Determination Data'!$K541,'5th Cycle APR Raw Data-Final'!$T$3:$T$1977,"&gt;="&amp;'SB35 Determination Data'!$F541,'5th Cycle APR Raw Data-Final'!$T$3:$T$1977,"&lt;"&amp;E541),SUMIFS('5th Cycle APR Raw Data-Final'!G$3:G$1977,'5th Cycle APR Raw Data-Final'!$A$3:$A$1977,'SB35 Determination Data'!$K541,'5th Cycle APR Raw Data-Final'!$T$3:$T$1977,"&gt;="&amp;'SB35 Determination Data'!$F541,'5th Cycle APR Raw Data-Final'!$T$3:$T$1977,"&lt;="&amp;G541))</f>
        <v>42</v>
      </c>
      <c r="N541" s="100">
        <f>IF(AN541&lt;1,SUMIFS('5th Cycle APR Raw Data-Final'!H$3:H$1977,'5th Cycle APR Raw Data-Final'!$A$3:$A$1977,'SB35 Determination Data'!$K541,'5th Cycle APR Raw Data-Final'!$T$3:$T$1977,"&gt;="&amp;'SB35 Determination Data'!$F541,'5th Cycle APR Raw Data-Final'!$T$3:$T$1977,"&lt;"&amp;E541),SUMIFS('5th Cycle APR Raw Data-Final'!H$3:H$1977,'5th Cycle APR Raw Data-Final'!$A$3:$A$1977,'SB35 Determination Data'!$K541,'5th Cycle APR Raw Data-Final'!$T$3:$T$1977,"&gt;="&amp;'SB35 Determination Data'!$F541,'5th Cycle APR Raw Data-Final'!$T$3:$T$1977,"&lt;="&amp;G541))</f>
        <v>42</v>
      </c>
      <c r="O541" s="100">
        <f>IF(AN541&lt;1,SUMIFS('5th Cycle APR Raw Data-Final'!I$3:I$1977,'5th Cycle APR Raw Data-Final'!$A$3:$A$1977,'SB35 Determination Data'!$K541,'5th Cycle APR Raw Data-Final'!$T$3:$T$1977,"&gt;="&amp;'SB35 Determination Data'!$F541,'5th Cycle APR Raw Data-Final'!$T$3:$T$1977,"&lt;"&amp;E541),SUMIFS('5th Cycle APR Raw Data-Final'!I$3:I$1977,'5th Cycle APR Raw Data-Final'!$A$3:$A$1977,'SB35 Determination Data'!$K541,'5th Cycle APR Raw Data-Final'!$T$3:$T$1977,"&gt;="&amp;'SB35 Determination Data'!$F541,'5th Cycle APR Raw Data-Final'!$T$3:$T$1977,"&lt;="&amp;G541))</f>
        <v>0</v>
      </c>
      <c r="P541" s="100">
        <f t="shared" si="266"/>
        <v>334</v>
      </c>
      <c r="Q541" s="112">
        <f t="shared" si="267"/>
        <v>0.11170212765957446</v>
      </c>
      <c r="R541" s="101">
        <f t="shared" si="268"/>
        <v>188</v>
      </c>
      <c r="S541" s="101">
        <f t="shared" si="269"/>
        <v>0</v>
      </c>
      <c r="T541" s="100">
        <f>VLOOKUP(K541,'5th Cycle APR Raw Data-Final'!$A$3:$P$1977,10,FALSE)</f>
        <v>261</v>
      </c>
      <c r="U541" s="100">
        <f>IF(AN541&lt;1,SUMIFS('5th Cycle APR Raw Data-Final'!K$3:K$1977,'5th Cycle APR Raw Data-Final'!$A$3:$A$1977,'SB35 Determination Data'!$K541,'5th Cycle APR Raw Data-Final'!$T$3:$T$1977,"&gt;="&amp;'SB35 Determination Data'!$F541,'5th Cycle APR Raw Data-Final'!$T$3:$T$1977,"&lt;"&amp;E541),SUMIFS('5th Cycle APR Raw Data-Final'!K$3:K$1977,'5th Cycle APR Raw Data-Final'!$A$3:$A$1977,'SB35 Determination Data'!$K541,'5th Cycle APR Raw Data-Final'!$T$3:$T$1977,"&gt;="&amp;'SB35 Determination Data'!$F541,'5th Cycle APR Raw Data-Final'!$T$3:$T$1977,"&lt;="&amp;G541))</f>
        <v>132</v>
      </c>
      <c r="V541" s="100">
        <f>IF(AN541&lt;1,SUMIFS('5th Cycle APR Raw Data-Final'!L$3:L$1977,'5th Cycle APR Raw Data-Final'!$A$3:$A$1977,'SB35 Determination Data'!$K541,'5th Cycle APR Raw Data-Final'!$T$3:$T$1977,"&gt;="&amp;'SB35 Determination Data'!$F541,'5th Cycle APR Raw Data-Final'!$T$3:$T$1977,"&lt;"&amp;E541),SUMIFS('5th Cycle APR Raw Data-Final'!L$3:L$1977,'5th Cycle APR Raw Data-Final'!$A$3:$A$1977,'SB35 Determination Data'!$K541,'5th Cycle APR Raw Data-Final'!$T$3:$T$1977,"&gt;="&amp;'SB35 Determination Data'!$F541,'5th Cycle APR Raw Data-Final'!$T$3:$T$1977,"&lt;="&amp;G541))</f>
        <v>101</v>
      </c>
      <c r="W541" s="100">
        <f>IF(AN541&lt;1,SUMIFS('5th Cycle APR Raw Data-Final'!M$3:M$1977,'5th Cycle APR Raw Data-Final'!$A$3:$A$1977,'SB35 Determination Data'!$K541,'5th Cycle APR Raw Data-Final'!$T$3:$T$1977,"&gt;="&amp;'SB35 Determination Data'!$F541,'5th Cycle APR Raw Data-Final'!$T$3:$T$1977,"&lt;"&amp;E541),SUMIFS('5th Cycle APR Raw Data-Final'!M$3:M$1977,'5th Cycle APR Raw Data-Final'!$A$3:$A$1977,'SB35 Determination Data'!$K541,'5th Cycle APR Raw Data-Final'!$T$3:$T$1977,"&gt;="&amp;'SB35 Determination Data'!$F541,'5th Cycle APR Raw Data-Final'!$T$3:$T$1977,"&lt;="&amp;G541))</f>
        <v>31</v>
      </c>
      <c r="X541" s="100">
        <f t="shared" si="270"/>
        <v>129</v>
      </c>
      <c r="Y541" s="100">
        <f t="shared" si="271"/>
        <v>132</v>
      </c>
      <c r="Z541" s="100">
        <f t="shared" si="272"/>
        <v>129</v>
      </c>
      <c r="AA541" s="112">
        <f t="shared" si="273"/>
        <v>0.50574712643678166</v>
      </c>
      <c r="AB541" s="112">
        <f t="shared" si="274"/>
        <v>0.50574712643678166</v>
      </c>
      <c r="AC541" s="100">
        <f>VLOOKUP(K541,'5th Cycle APR Raw Data-Final'!$A$3:$P$1977,14,FALSE)</f>
        <v>299</v>
      </c>
      <c r="AD541" s="100">
        <f>IF(AN541&lt;1,SUMIFS('5th Cycle APR Raw Data-Final'!$O$3:$O$1977,'5th Cycle APR Raw Data-Final'!$A$3:$A$1977,'SB35 Determination Data'!$K541,'5th Cycle APR Raw Data-Final'!$T$3:$T$1977,"&gt;="&amp;'SB35 Determination Data'!$F541,'5th Cycle APR Raw Data-Final'!$T$3:$T$1977,"&lt;"&amp;E541),SUMIFS('5th Cycle APR Raw Data-Final'!$O$3:$O$1977,'5th Cycle APR Raw Data-Final'!$A$3:$A$1977,'SB35 Determination Data'!$K541,'5th Cycle APR Raw Data-Final'!$T$3:$T$1977,"&gt;="&amp;'SB35 Determination Data'!$F541,'5th Cycle APR Raw Data-Final'!$T$3:$T$1977,"&lt;="&amp;G541))</f>
        <v>35</v>
      </c>
      <c r="AE541" s="100">
        <f t="shared" si="275"/>
        <v>264</v>
      </c>
      <c r="AF541" s="112">
        <f t="shared" si="276"/>
        <v>0.11705685618729098</v>
      </c>
      <c r="AG541" s="100">
        <f>VLOOKUP(K541,'5th Cycle APR Raw Data-Final'!$A$3:$P$1977,16,FALSE)</f>
        <v>669</v>
      </c>
      <c r="AH541" s="100">
        <f>IF(AN541&lt;1,SUMIFS('5th Cycle APR Raw Data-Final'!$Q$3:$Q$1977,'5th Cycle APR Raw Data-Final'!$A$3:$A$1977,'SB35 Determination Data'!$K541,'5th Cycle APR Raw Data-Final'!$T$3:$T$1977,"&gt;="&amp;'SB35 Determination Data'!$F541,'5th Cycle APR Raw Data-Final'!$T$3:$T$1977,"&lt;"&amp;E541),SUMIFS('5th Cycle APR Raw Data-Final'!$Q$3:$Q$1977,'5th Cycle APR Raw Data-Final'!$A$3:$A$1977,'SB35 Determination Data'!$K541,'5th Cycle APR Raw Data-Final'!$T$3:$T$1977,"&gt;="&amp;'SB35 Determination Data'!$F541,'5th Cycle APR Raw Data-Final'!$T$3:$T$1977,"&lt;="&amp;G541))</f>
        <v>254</v>
      </c>
      <c r="AI541" s="100">
        <f t="shared" si="277"/>
        <v>415</v>
      </c>
      <c r="AJ541" s="112">
        <f t="shared" si="278"/>
        <v>0.37967115097159942</v>
      </c>
      <c r="AK541" s="100">
        <f>VLOOKUP(K541,'5th Cycle APR Raw Data-Final'!$A$3:$R$1977,18,FALSE)</f>
        <v>1605</v>
      </c>
      <c r="AL541" s="100">
        <f>IF(AN541&lt;1,SUMIFS('5th Cycle APR Raw Data-Final'!$S$3:$S$1977,'5th Cycle APR Raw Data-Final'!$A$3:$A$1977,'SB35 Determination Data'!$K541,'5th Cycle APR Raw Data-Final'!$T$3:$T$1977,"&gt;="&amp;'SB35 Determination Data'!$F541,'5th Cycle APR Raw Data-Final'!$T$3:$T$1977,"&lt;"&amp;E541),SUMIFS('5th Cycle APR Raw Data-Final'!$S$3:$S$1977,'5th Cycle APR Raw Data-Final'!$A$3:$A$1977,'SB35 Determination Data'!$K541,'5th Cycle APR Raw Data-Final'!$T$3:$T$1977,"&gt;="&amp;'SB35 Determination Data'!$F541,'5th Cycle APR Raw Data-Final'!$T$3:$T$1977,"&lt;="&amp;G541))</f>
        <v>463</v>
      </c>
      <c r="AM541" s="100">
        <f t="shared" si="279"/>
        <v>1142</v>
      </c>
      <c r="AN541" s="114">
        <f t="shared" si="280"/>
        <v>0.5</v>
      </c>
      <c r="AO541" s="2" t="str">
        <f t="shared" si="281"/>
        <v>YES</v>
      </c>
      <c r="AP541" s="2" t="str">
        <f t="shared" si="282"/>
        <v>NO</v>
      </c>
      <c r="AQ541" s="2" t="str">
        <f t="shared" si="283"/>
        <v>NO</v>
      </c>
      <c r="AR541" s="124" t="str">
        <f>VLOOKUP(K541,'2018Submitted'!$A$2:$C$540,3,FALSE)</f>
        <v>Successful</v>
      </c>
      <c r="AS541" s="2" t="str">
        <f t="shared" si="284"/>
        <v>NO</v>
      </c>
      <c r="AT541" s="2" t="str">
        <f t="shared" si="285"/>
        <v>NO</v>
      </c>
    </row>
    <row r="542" spans="1:46" x14ac:dyDescent="0.2">
      <c r="A542" s="2" t="s">
        <v>2</v>
      </c>
      <c r="B542" s="2" t="str">
        <f t="shared" si="286"/>
        <v>YUCCA VALLEY</v>
      </c>
      <c r="C542" s="71">
        <f t="shared" si="259"/>
        <v>0.625</v>
      </c>
      <c r="D542" s="72">
        <f t="shared" si="260"/>
        <v>8</v>
      </c>
      <c r="E542" s="99">
        <f t="shared" si="261"/>
        <v>2018</v>
      </c>
      <c r="F542" s="99">
        <f t="shared" si="262"/>
        <v>2014</v>
      </c>
      <c r="G542" s="99" t="str">
        <f t="shared" si="263"/>
        <v>2021</v>
      </c>
      <c r="H542" s="2" t="str">
        <f t="shared" si="264"/>
        <v>10/15/2013</v>
      </c>
      <c r="I542" s="2" t="str">
        <f t="shared" si="265"/>
        <v>10/15/2021</v>
      </c>
      <c r="J542" s="2" t="s">
        <v>3</v>
      </c>
      <c r="K542" s="123" t="s">
        <v>331</v>
      </c>
      <c r="L542" s="100">
        <f>VLOOKUP(K542,'5th Cycle APR Raw Data-Final'!$A$3:$P$1977,6,FALSE)</f>
        <v>209</v>
      </c>
      <c r="M542" s="100">
        <f>IF(AN542&lt;1,SUMIFS('5th Cycle APR Raw Data-Final'!G$3:G$1977,'5th Cycle APR Raw Data-Final'!$A$3:$A$1977,'SB35 Determination Data'!$K542,'5th Cycle APR Raw Data-Final'!$T$3:$T$1977,"&gt;="&amp;'SB35 Determination Data'!$F542,'5th Cycle APR Raw Data-Final'!$T$3:$T$1977,"&lt;"&amp;E542),SUMIFS('5th Cycle APR Raw Data-Final'!G$3:G$1977,'5th Cycle APR Raw Data-Final'!$A$3:$A$1977,'SB35 Determination Data'!$K542,'5th Cycle APR Raw Data-Final'!$T$3:$T$1977,"&gt;="&amp;'SB35 Determination Data'!$F542,'5th Cycle APR Raw Data-Final'!$T$3:$T$1977,"&lt;="&amp;G542))</f>
        <v>0</v>
      </c>
      <c r="N542" s="100">
        <f>IF(AN542&lt;1,SUMIFS('5th Cycle APR Raw Data-Final'!H$3:H$1977,'5th Cycle APR Raw Data-Final'!$A$3:$A$1977,'SB35 Determination Data'!$K542,'5th Cycle APR Raw Data-Final'!$T$3:$T$1977,"&gt;="&amp;'SB35 Determination Data'!$F542,'5th Cycle APR Raw Data-Final'!$T$3:$T$1977,"&lt;"&amp;E542),SUMIFS('5th Cycle APR Raw Data-Final'!H$3:H$1977,'5th Cycle APR Raw Data-Final'!$A$3:$A$1977,'SB35 Determination Data'!$K542,'5th Cycle APR Raw Data-Final'!$T$3:$T$1977,"&gt;="&amp;'SB35 Determination Data'!$F542,'5th Cycle APR Raw Data-Final'!$T$3:$T$1977,"&lt;="&amp;G542))</f>
        <v>0</v>
      </c>
      <c r="O542" s="100">
        <f>IF(AN542&lt;1,SUMIFS('5th Cycle APR Raw Data-Final'!I$3:I$1977,'5th Cycle APR Raw Data-Final'!$A$3:$A$1977,'SB35 Determination Data'!$K542,'5th Cycle APR Raw Data-Final'!$T$3:$T$1977,"&gt;="&amp;'SB35 Determination Data'!$F542,'5th Cycle APR Raw Data-Final'!$T$3:$T$1977,"&lt;"&amp;E542),SUMIFS('5th Cycle APR Raw Data-Final'!I$3:I$1977,'5th Cycle APR Raw Data-Final'!$A$3:$A$1977,'SB35 Determination Data'!$K542,'5th Cycle APR Raw Data-Final'!$T$3:$T$1977,"&gt;="&amp;'SB35 Determination Data'!$F542,'5th Cycle APR Raw Data-Final'!$T$3:$T$1977,"&lt;="&amp;G542))</f>
        <v>0</v>
      </c>
      <c r="P542" s="100">
        <f t="shared" si="266"/>
        <v>209</v>
      </c>
      <c r="Q542" s="112">
        <f t="shared" si="267"/>
        <v>0</v>
      </c>
      <c r="R542" s="101">
        <f t="shared" si="268"/>
        <v>105</v>
      </c>
      <c r="S542" s="101">
        <f t="shared" si="269"/>
        <v>0</v>
      </c>
      <c r="T542" s="100">
        <f>VLOOKUP(K542,'5th Cycle APR Raw Data-Final'!$A$3:$P$1977,10,FALSE)</f>
        <v>149</v>
      </c>
      <c r="U542" s="100">
        <f>IF(AN542&lt;1,SUMIFS('5th Cycle APR Raw Data-Final'!K$3:K$1977,'5th Cycle APR Raw Data-Final'!$A$3:$A$1977,'SB35 Determination Data'!$K542,'5th Cycle APR Raw Data-Final'!$T$3:$T$1977,"&gt;="&amp;'SB35 Determination Data'!$F542,'5th Cycle APR Raw Data-Final'!$T$3:$T$1977,"&lt;"&amp;E542),SUMIFS('5th Cycle APR Raw Data-Final'!K$3:K$1977,'5th Cycle APR Raw Data-Final'!$A$3:$A$1977,'SB35 Determination Data'!$K542,'5th Cycle APR Raw Data-Final'!$T$3:$T$1977,"&gt;="&amp;'SB35 Determination Data'!$F542,'5th Cycle APR Raw Data-Final'!$T$3:$T$1977,"&lt;="&amp;G542))</f>
        <v>0</v>
      </c>
      <c r="V542" s="100">
        <f>IF(AN542&lt;1,SUMIFS('5th Cycle APR Raw Data-Final'!L$3:L$1977,'5th Cycle APR Raw Data-Final'!$A$3:$A$1977,'SB35 Determination Data'!$K542,'5th Cycle APR Raw Data-Final'!$T$3:$T$1977,"&gt;="&amp;'SB35 Determination Data'!$F542,'5th Cycle APR Raw Data-Final'!$T$3:$T$1977,"&lt;"&amp;E542),SUMIFS('5th Cycle APR Raw Data-Final'!L$3:L$1977,'5th Cycle APR Raw Data-Final'!$A$3:$A$1977,'SB35 Determination Data'!$K542,'5th Cycle APR Raw Data-Final'!$T$3:$T$1977,"&gt;="&amp;'SB35 Determination Data'!$F542,'5th Cycle APR Raw Data-Final'!$T$3:$T$1977,"&lt;="&amp;G542))</f>
        <v>0</v>
      </c>
      <c r="W542" s="100">
        <f>IF(AN542&lt;1,SUMIFS('5th Cycle APR Raw Data-Final'!M$3:M$1977,'5th Cycle APR Raw Data-Final'!$A$3:$A$1977,'SB35 Determination Data'!$K542,'5th Cycle APR Raw Data-Final'!$T$3:$T$1977,"&gt;="&amp;'SB35 Determination Data'!$F542,'5th Cycle APR Raw Data-Final'!$T$3:$T$1977,"&lt;"&amp;E542),SUMIFS('5th Cycle APR Raw Data-Final'!M$3:M$1977,'5th Cycle APR Raw Data-Final'!$A$3:$A$1977,'SB35 Determination Data'!$K542,'5th Cycle APR Raw Data-Final'!$T$3:$T$1977,"&gt;="&amp;'SB35 Determination Data'!$F542,'5th Cycle APR Raw Data-Final'!$T$3:$T$1977,"&lt;="&amp;G542))</f>
        <v>0</v>
      </c>
      <c r="X542" s="100">
        <f t="shared" si="270"/>
        <v>149</v>
      </c>
      <c r="Y542" s="100">
        <f t="shared" si="271"/>
        <v>0</v>
      </c>
      <c r="Z542" s="100">
        <f t="shared" si="272"/>
        <v>149</v>
      </c>
      <c r="AA542" s="112">
        <f t="shared" si="273"/>
        <v>0</v>
      </c>
      <c r="AB542" s="112">
        <f t="shared" si="274"/>
        <v>0</v>
      </c>
      <c r="AC542" s="100">
        <f>VLOOKUP(K542,'5th Cycle APR Raw Data-Final'!$A$3:$P$1977,14,FALSE)</f>
        <v>172</v>
      </c>
      <c r="AD542" s="100">
        <f>IF(AN542&lt;1,SUMIFS('5th Cycle APR Raw Data-Final'!$O$3:$O$1977,'5th Cycle APR Raw Data-Final'!$A$3:$A$1977,'SB35 Determination Data'!$K542,'5th Cycle APR Raw Data-Final'!$T$3:$T$1977,"&gt;="&amp;'SB35 Determination Data'!$F542,'5th Cycle APR Raw Data-Final'!$T$3:$T$1977,"&lt;"&amp;E542),SUMIFS('5th Cycle APR Raw Data-Final'!$O$3:$O$1977,'5th Cycle APR Raw Data-Final'!$A$3:$A$1977,'SB35 Determination Data'!$K542,'5th Cycle APR Raw Data-Final'!$T$3:$T$1977,"&gt;="&amp;'SB35 Determination Data'!$F542,'5th Cycle APR Raw Data-Final'!$T$3:$T$1977,"&lt;="&amp;G542))</f>
        <v>0</v>
      </c>
      <c r="AE542" s="100">
        <f t="shared" si="275"/>
        <v>172</v>
      </c>
      <c r="AF542" s="112">
        <f t="shared" si="276"/>
        <v>0</v>
      </c>
      <c r="AG542" s="100">
        <f>VLOOKUP(K542,'5th Cycle APR Raw Data-Final'!$A$3:$P$1977,16,FALSE)</f>
        <v>400</v>
      </c>
      <c r="AH542" s="100">
        <f>IF(AN542&lt;1,SUMIFS('5th Cycle APR Raw Data-Final'!$Q$3:$Q$1977,'5th Cycle APR Raw Data-Final'!$A$3:$A$1977,'SB35 Determination Data'!$K542,'5th Cycle APR Raw Data-Final'!$T$3:$T$1977,"&gt;="&amp;'SB35 Determination Data'!$F542,'5th Cycle APR Raw Data-Final'!$T$3:$T$1977,"&lt;"&amp;E542),SUMIFS('5th Cycle APR Raw Data-Final'!$Q$3:$Q$1977,'5th Cycle APR Raw Data-Final'!$A$3:$A$1977,'SB35 Determination Data'!$K542,'5th Cycle APR Raw Data-Final'!$T$3:$T$1977,"&gt;="&amp;'SB35 Determination Data'!$F542,'5th Cycle APR Raw Data-Final'!$T$3:$T$1977,"&lt;="&amp;G542))</f>
        <v>89</v>
      </c>
      <c r="AI542" s="100">
        <f t="shared" si="277"/>
        <v>311</v>
      </c>
      <c r="AJ542" s="112">
        <f t="shared" si="278"/>
        <v>0.2225</v>
      </c>
      <c r="AK542" s="100">
        <f>VLOOKUP(K542,'5th Cycle APR Raw Data-Final'!$A$3:$R$1977,18,FALSE)</f>
        <v>930</v>
      </c>
      <c r="AL542" s="100">
        <f>IF(AN542&lt;1,SUMIFS('5th Cycle APR Raw Data-Final'!$S$3:$S$1977,'5th Cycle APR Raw Data-Final'!$A$3:$A$1977,'SB35 Determination Data'!$K542,'5th Cycle APR Raw Data-Final'!$T$3:$T$1977,"&gt;="&amp;'SB35 Determination Data'!$F542,'5th Cycle APR Raw Data-Final'!$T$3:$T$1977,"&lt;"&amp;E542),SUMIFS('5th Cycle APR Raw Data-Final'!$S$3:$S$1977,'5th Cycle APR Raw Data-Final'!$A$3:$A$1977,'SB35 Determination Data'!$K542,'5th Cycle APR Raw Data-Final'!$T$3:$T$1977,"&gt;="&amp;'SB35 Determination Data'!$F542,'5th Cycle APR Raw Data-Final'!$T$3:$T$1977,"&lt;="&amp;G542))</f>
        <v>89</v>
      </c>
      <c r="AM542" s="100">
        <f t="shared" si="279"/>
        <v>841</v>
      </c>
      <c r="AN542" s="114">
        <f t="shared" si="280"/>
        <v>0.5</v>
      </c>
      <c r="AO542" s="2" t="str">
        <f t="shared" si="281"/>
        <v>YES</v>
      </c>
      <c r="AP542" s="2" t="str">
        <f t="shared" si="282"/>
        <v>NO</v>
      </c>
      <c r="AQ542" s="2" t="str">
        <f t="shared" si="283"/>
        <v>NO</v>
      </c>
      <c r="AR542" s="124" t="str">
        <f>VLOOKUP(K542,'2018Submitted'!$A$2:$C$540,3,FALSE)</f>
        <v>Successful</v>
      </c>
      <c r="AS542" s="2" t="str">
        <f t="shared" si="284"/>
        <v>NO</v>
      </c>
      <c r="AT542" s="2" t="str">
        <f t="shared" si="285"/>
        <v>NO</v>
      </c>
    </row>
    <row r="543" spans="1:46" x14ac:dyDescent="0.2">
      <c r="K543"/>
    </row>
    <row r="544" spans="1:46" x14ac:dyDescent="0.2">
      <c r="K544"/>
    </row>
    <row r="545" spans="11:11" x14ac:dyDescent="0.2">
      <c r="K545"/>
    </row>
    <row r="546" spans="11:11" x14ac:dyDescent="0.2">
      <c r="K546"/>
    </row>
    <row r="547" spans="11:11" x14ac:dyDescent="0.2">
      <c r="K547"/>
    </row>
    <row r="548" spans="11:11" x14ac:dyDescent="0.2">
      <c r="K548"/>
    </row>
    <row r="549" spans="11:11" x14ac:dyDescent="0.2">
      <c r="K549"/>
    </row>
    <row r="550" spans="11:11" x14ac:dyDescent="0.2">
      <c r="K550"/>
    </row>
    <row r="551" spans="11:11" x14ac:dyDescent="0.2">
      <c r="K551"/>
    </row>
    <row r="552" spans="11:11" x14ac:dyDescent="0.2">
      <c r="K552"/>
    </row>
    <row r="553" spans="11:11" x14ac:dyDescent="0.2">
      <c r="K553"/>
    </row>
    <row r="554" spans="11:11" x14ac:dyDescent="0.2">
      <c r="K554"/>
    </row>
    <row r="555" spans="11:11" x14ac:dyDescent="0.2">
      <c r="K555"/>
    </row>
    <row r="556" spans="11:11" x14ac:dyDescent="0.2">
      <c r="K556"/>
    </row>
    <row r="557" spans="11:11" x14ac:dyDescent="0.2">
      <c r="K557"/>
    </row>
    <row r="558" spans="11:11" x14ac:dyDescent="0.2">
      <c r="K558"/>
    </row>
    <row r="559" spans="11:11" x14ac:dyDescent="0.2">
      <c r="K559"/>
    </row>
    <row r="560" spans="11:11" x14ac:dyDescent="0.2">
      <c r="K560"/>
    </row>
    <row r="561" spans="11:11" x14ac:dyDescent="0.2">
      <c r="K561"/>
    </row>
    <row r="562" spans="11:11" x14ac:dyDescent="0.2">
      <c r="K562"/>
    </row>
    <row r="563" spans="11:11" x14ac:dyDescent="0.2">
      <c r="K563"/>
    </row>
    <row r="564" spans="11:11" x14ac:dyDescent="0.2">
      <c r="K564"/>
    </row>
    <row r="565" spans="11:11" x14ac:dyDescent="0.2">
      <c r="K565"/>
    </row>
    <row r="566" spans="11:11" x14ac:dyDescent="0.2">
      <c r="K566"/>
    </row>
    <row r="567" spans="11:11" x14ac:dyDescent="0.2">
      <c r="K567"/>
    </row>
    <row r="568" spans="11:11" x14ac:dyDescent="0.2">
      <c r="K568"/>
    </row>
    <row r="569" spans="11:11" x14ac:dyDescent="0.2">
      <c r="K569"/>
    </row>
    <row r="570" spans="11:11" x14ac:dyDescent="0.2">
      <c r="K570"/>
    </row>
    <row r="571" spans="11:11" x14ac:dyDescent="0.2">
      <c r="K571"/>
    </row>
    <row r="572" spans="11:11" x14ac:dyDescent="0.2">
      <c r="K572"/>
    </row>
    <row r="573" spans="11:11" x14ac:dyDescent="0.2">
      <c r="K573"/>
    </row>
    <row r="574" spans="11:11" x14ac:dyDescent="0.2">
      <c r="K574"/>
    </row>
    <row r="575" spans="11:11" x14ac:dyDescent="0.2">
      <c r="K575"/>
    </row>
    <row r="576" spans="11:11" x14ac:dyDescent="0.2">
      <c r="K576"/>
    </row>
    <row r="577" spans="11:11" x14ac:dyDescent="0.2">
      <c r="K577"/>
    </row>
    <row r="578" spans="11:11" x14ac:dyDescent="0.2">
      <c r="K578"/>
    </row>
    <row r="579" spans="11:11" x14ac:dyDescent="0.2">
      <c r="K579"/>
    </row>
    <row r="580" spans="11:11" x14ac:dyDescent="0.2">
      <c r="K580"/>
    </row>
    <row r="581" spans="11:11" x14ac:dyDescent="0.2">
      <c r="K581"/>
    </row>
    <row r="582" spans="11:11" x14ac:dyDescent="0.2">
      <c r="K582"/>
    </row>
    <row r="583" spans="11:11" x14ac:dyDescent="0.2">
      <c r="K583"/>
    </row>
    <row r="584" spans="11:11" x14ac:dyDescent="0.2">
      <c r="K584"/>
    </row>
    <row r="585" spans="11:11" x14ac:dyDescent="0.2">
      <c r="K585"/>
    </row>
    <row r="586" spans="11:11" x14ac:dyDescent="0.2">
      <c r="K586"/>
    </row>
    <row r="587" spans="11:11" x14ac:dyDescent="0.2">
      <c r="K587"/>
    </row>
    <row r="588" spans="11:11" x14ac:dyDescent="0.2">
      <c r="K588"/>
    </row>
    <row r="589" spans="11:11" x14ac:dyDescent="0.2">
      <c r="K589"/>
    </row>
    <row r="590" spans="11:11" x14ac:dyDescent="0.2">
      <c r="K590"/>
    </row>
    <row r="591" spans="11:11" x14ac:dyDescent="0.2">
      <c r="K591"/>
    </row>
    <row r="592" spans="11:11" x14ac:dyDescent="0.2">
      <c r="K592"/>
    </row>
    <row r="593" spans="11:11" x14ac:dyDescent="0.2">
      <c r="K593"/>
    </row>
    <row r="594" spans="11:11" x14ac:dyDescent="0.2">
      <c r="K594"/>
    </row>
    <row r="595" spans="11:11" x14ac:dyDescent="0.2">
      <c r="K595"/>
    </row>
    <row r="596" spans="11:11" x14ac:dyDescent="0.2">
      <c r="K596"/>
    </row>
    <row r="597" spans="11:11" x14ac:dyDescent="0.2">
      <c r="K597"/>
    </row>
    <row r="598" spans="11:11" x14ac:dyDescent="0.2">
      <c r="K598"/>
    </row>
    <row r="599" spans="11:11" x14ac:dyDescent="0.2">
      <c r="K599"/>
    </row>
    <row r="600" spans="11:11" x14ac:dyDescent="0.2">
      <c r="K600"/>
    </row>
    <row r="601" spans="11:11" x14ac:dyDescent="0.2">
      <c r="K601"/>
    </row>
    <row r="602" spans="11:11" x14ac:dyDescent="0.2">
      <c r="K602"/>
    </row>
    <row r="603" spans="11:11" x14ac:dyDescent="0.2">
      <c r="K603"/>
    </row>
    <row r="604" spans="11:11" x14ac:dyDescent="0.2">
      <c r="K604"/>
    </row>
    <row r="605" spans="11:11" x14ac:dyDescent="0.2">
      <c r="K605"/>
    </row>
    <row r="606" spans="11:11" x14ac:dyDescent="0.2">
      <c r="K606"/>
    </row>
    <row r="607" spans="11:11" x14ac:dyDescent="0.2">
      <c r="K607"/>
    </row>
    <row r="608" spans="11:11" x14ac:dyDescent="0.2">
      <c r="K608"/>
    </row>
    <row r="609" spans="11:11" x14ac:dyDescent="0.2">
      <c r="K609"/>
    </row>
    <row r="610" spans="11:11" x14ac:dyDescent="0.2">
      <c r="K610"/>
    </row>
    <row r="611" spans="11:11" x14ac:dyDescent="0.2">
      <c r="K611"/>
    </row>
    <row r="612" spans="11:11" x14ac:dyDescent="0.2">
      <c r="K612"/>
    </row>
    <row r="613" spans="11:11" x14ac:dyDescent="0.2">
      <c r="K613"/>
    </row>
    <row r="614" spans="11:11" x14ac:dyDescent="0.2">
      <c r="K614"/>
    </row>
    <row r="615" spans="11:11" x14ac:dyDescent="0.2">
      <c r="K615"/>
    </row>
    <row r="616" spans="11:11" x14ac:dyDescent="0.2">
      <c r="K616"/>
    </row>
    <row r="617" spans="11:11" x14ac:dyDescent="0.2">
      <c r="K617"/>
    </row>
    <row r="618" spans="11:11" x14ac:dyDescent="0.2">
      <c r="K618"/>
    </row>
    <row r="619" spans="11:11" x14ac:dyDescent="0.2">
      <c r="K619"/>
    </row>
    <row r="620" spans="11:11" x14ac:dyDescent="0.2">
      <c r="K620"/>
    </row>
    <row r="621" spans="11:11" x14ac:dyDescent="0.2">
      <c r="K621"/>
    </row>
    <row r="622" spans="11:11" x14ac:dyDescent="0.2">
      <c r="K622"/>
    </row>
    <row r="623" spans="11:11" x14ac:dyDescent="0.2">
      <c r="K623"/>
    </row>
    <row r="624" spans="11:11" x14ac:dyDescent="0.2">
      <c r="K624"/>
    </row>
    <row r="625" spans="11:11" x14ac:dyDescent="0.2">
      <c r="K625"/>
    </row>
    <row r="626" spans="11:11" x14ac:dyDescent="0.2">
      <c r="K626"/>
    </row>
    <row r="627" spans="11:11" x14ac:dyDescent="0.2">
      <c r="K627"/>
    </row>
    <row r="628" spans="11:11" x14ac:dyDescent="0.2">
      <c r="K628"/>
    </row>
    <row r="629" spans="11:11" x14ac:dyDescent="0.2">
      <c r="K629"/>
    </row>
    <row r="630" spans="11:11" x14ac:dyDescent="0.2">
      <c r="K630"/>
    </row>
    <row r="631" spans="11:11" x14ac:dyDescent="0.2">
      <c r="K631"/>
    </row>
    <row r="632" spans="11:11" x14ac:dyDescent="0.2">
      <c r="K632"/>
    </row>
    <row r="633" spans="11:11" x14ac:dyDescent="0.2">
      <c r="K633"/>
    </row>
    <row r="634" spans="11:11" x14ac:dyDescent="0.2">
      <c r="K634"/>
    </row>
    <row r="635" spans="11:11" x14ac:dyDescent="0.2">
      <c r="K635"/>
    </row>
    <row r="636" spans="11:11" x14ac:dyDescent="0.2">
      <c r="K636"/>
    </row>
    <row r="637" spans="11:11" x14ac:dyDescent="0.2">
      <c r="K637"/>
    </row>
    <row r="638" spans="11:11" x14ac:dyDescent="0.2">
      <c r="K638"/>
    </row>
    <row r="639" spans="11:11" x14ac:dyDescent="0.2">
      <c r="K639"/>
    </row>
    <row r="640" spans="11:11" x14ac:dyDescent="0.2">
      <c r="K640"/>
    </row>
    <row r="641" spans="11:11" x14ac:dyDescent="0.2">
      <c r="K641"/>
    </row>
    <row r="642" spans="11:11" x14ac:dyDescent="0.2">
      <c r="K642"/>
    </row>
    <row r="643" spans="11:11" x14ac:dyDescent="0.2">
      <c r="K643"/>
    </row>
    <row r="644" spans="11:11" x14ac:dyDescent="0.2">
      <c r="K644"/>
    </row>
    <row r="645" spans="11:11" x14ac:dyDescent="0.2">
      <c r="K645"/>
    </row>
    <row r="646" spans="11:11" x14ac:dyDescent="0.2">
      <c r="K646"/>
    </row>
    <row r="647" spans="11:11" x14ac:dyDescent="0.2">
      <c r="K647"/>
    </row>
    <row r="648" spans="11:11" x14ac:dyDescent="0.2">
      <c r="K648"/>
    </row>
    <row r="649" spans="11:11" x14ac:dyDescent="0.2">
      <c r="K649"/>
    </row>
    <row r="650" spans="11:11" x14ac:dyDescent="0.2">
      <c r="K650"/>
    </row>
    <row r="651" spans="11:11" x14ac:dyDescent="0.2">
      <c r="K651"/>
    </row>
    <row r="652" spans="11:11" x14ac:dyDescent="0.2">
      <c r="K652"/>
    </row>
    <row r="653" spans="11:11" x14ac:dyDescent="0.2">
      <c r="K653"/>
    </row>
    <row r="654" spans="11:11" x14ac:dyDescent="0.2">
      <c r="K654"/>
    </row>
    <row r="655" spans="11:11" x14ac:dyDescent="0.2">
      <c r="K655"/>
    </row>
    <row r="656" spans="11:11" x14ac:dyDescent="0.2">
      <c r="K656"/>
    </row>
    <row r="657" spans="11:11" x14ac:dyDescent="0.2">
      <c r="K657"/>
    </row>
    <row r="658" spans="11:11" x14ac:dyDescent="0.2">
      <c r="K658"/>
    </row>
    <row r="659" spans="11:11" x14ac:dyDescent="0.2">
      <c r="K659"/>
    </row>
    <row r="660" spans="11:11" x14ac:dyDescent="0.2">
      <c r="K660"/>
    </row>
    <row r="661" spans="11:11" x14ac:dyDescent="0.2">
      <c r="K661"/>
    </row>
    <row r="662" spans="11:11" x14ac:dyDescent="0.2">
      <c r="K662"/>
    </row>
    <row r="663" spans="11:11" x14ac:dyDescent="0.2">
      <c r="K663"/>
    </row>
    <row r="664" spans="11:11" x14ac:dyDescent="0.2">
      <c r="K664"/>
    </row>
    <row r="665" spans="11:11" x14ac:dyDescent="0.2">
      <c r="K665"/>
    </row>
    <row r="666" spans="11:11" x14ac:dyDescent="0.2">
      <c r="K666"/>
    </row>
    <row r="667" spans="11:11" x14ac:dyDescent="0.2">
      <c r="K667"/>
    </row>
    <row r="668" spans="11:11" x14ac:dyDescent="0.2">
      <c r="K668"/>
    </row>
    <row r="669" spans="11:11" x14ac:dyDescent="0.2">
      <c r="K669"/>
    </row>
    <row r="670" spans="11:11" x14ac:dyDescent="0.2">
      <c r="K670"/>
    </row>
    <row r="671" spans="11:11" x14ac:dyDescent="0.2">
      <c r="K671"/>
    </row>
    <row r="672" spans="11:11" x14ac:dyDescent="0.2">
      <c r="K672"/>
    </row>
    <row r="673" spans="11:11" x14ac:dyDescent="0.2">
      <c r="K673"/>
    </row>
    <row r="674" spans="11:11" x14ac:dyDescent="0.2">
      <c r="K674"/>
    </row>
    <row r="675" spans="11:11" x14ac:dyDescent="0.2">
      <c r="K675"/>
    </row>
    <row r="676" spans="11:11" x14ac:dyDescent="0.2">
      <c r="K676"/>
    </row>
    <row r="677" spans="11:11" x14ac:dyDescent="0.2">
      <c r="K677"/>
    </row>
    <row r="678" spans="11:11" x14ac:dyDescent="0.2">
      <c r="K678"/>
    </row>
    <row r="679" spans="11:11" x14ac:dyDescent="0.2">
      <c r="K679"/>
    </row>
    <row r="680" spans="11:11" x14ac:dyDescent="0.2">
      <c r="K680"/>
    </row>
    <row r="681" spans="11:11" x14ac:dyDescent="0.2">
      <c r="K681"/>
    </row>
    <row r="682" spans="11:11" x14ac:dyDescent="0.2">
      <c r="K682"/>
    </row>
    <row r="683" spans="11:11" x14ac:dyDescent="0.2">
      <c r="K683"/>
    </row>
    <row r="684" spans="11:11" x14ac:dyDescent="0.2">
      <c r="K684"/>
    </row>
    <row r="685" spans="11:11" x14ac:dyDescent="0.2">
      <c r="K685"/>
    </row>
    <row r="686" spans="11:11" x14ac:dyDescent="0.2">
      <c r="K686"/>
    </row>
    <row r="687" spans="11:11" x14ac:dyDescent="0.2">
      <c r="K687"/>
    </row>
    <row r="688" spans="11:11" x14ac:dyDescent="0.2">
      <c r="K688"/>
    </row>
    <row r="689" spans="11:11" x14ac:dyDescent="0.2">
      <c r="K689"/>
    </row>
    <row r="690" spans="11:11" x14ac:dyDescent="0.2">
      <c r="K690"/>
    </row>
    <row r="691" spans="11:11" x14ac:dyDescent="0.2">
      <c r="K691"/>
    </row>
    <row r="692" spans="11:11" x14ac:dyDescent="0.2">
      <c r="K692"/>
    </row>
    <row r="693" spans="11:11" x14ac:dyDescent="0.2">
      <c r="K693"/>
    </row>
    <row r="694" spans="11:11" x14ac:dyDescent="0.2">
      <c r="K694"/>
    </row>
    <row r="695" spans="11:11" x14ac:dyDescent="0.2">
      <c r="K695"/>
    </row>
    <row r="696" spans="11:11" x14ac:dyDescent="0.2">
      <c r="K696"/>
    </row>
    <row r="697" spans="11:11" x14ac:dyDescent="0.2">
      <c r="K697"/>
    </row>
    <row r="698" spans="11:11" x14ac:dyDescent="0.2">
      <c r="K698"/>
    </row>
    <row r="699" spans="11:11" x14ac:dyDescent="0.2">
      <c r="K699"/>
    </row>
    <row r="700" spans="11:11" x14ac:dyDescent="0.2">
      <c r="K700"/>
    </row>
    <row r="701" spans="11:11" x14ac:dyDescent="0.2">
      <c r="K701"/>
    </row>
    <row r="702" spans="11:11" x14ac:dyDescent="0.2">
      <c r="K702"/>
    </row>
    <row r="703" spans="11:11" x14ac:dyDescent="0.2">
      <c r="K703"/>
    </row>
    <row r="704" spans="11:11" x14ac:dyDescent="0.2">
      <c r="K704"/>
    </row>
    <row r="705" spans="11:11" x14ac:dyDescent="0.2">
      <c r="K705"/>
    </row>
    <row r="706" spans="11:11" x14ac:dyDescent="0.2">
      <c r="K706"/>
    </row>
    <row r="707" spans="11:11" x14ac:dyDescent="0.2">
      <c r="K707"/>
    </row>
    <row r="708" spans="11:11" x14ac:dyDescent="0.2">
      <c r="K708"/>
    </row>
    <row r="709" spans="11:11" x14ac:dyDescent="0.2">
      <c r="K709"/>
    </row>
    <row r="710" spans="11:11" x14ac:dyDescent="0.2">
      <c r="K710"/>
    </row>
    <row r="711" spans="11:11" x14ac:dyDescent="0.2">
      <c r="K711"/>
    </row>
    <row r="712" spans="11:11" x14ac:dyDescent="0.2">
      <c r="K712"/>
    </row>
    <row r="713" spans="11:11" x14ac:dyDescent="0.2">
      <c r="K713"/>
    </row>
    <row r="714" spans="11:11" x14ac:dyDescent="0.2">
      <c r="K714"/>
    </row>
    <row r="715" spans="11:11" x14ac:dyDescent="0.2">
      <c r="K715"/>
    </row>
    <row r="716" spans="11:11" x14ac:dyDescent="0.2">
      <c r="K716"/>
    </row>
    <row r="717" spans="11:11" x14ac:dyDescent="0.2">
      <c r="K717"/>
    </row>
    <row r="718" spans="11:11" x14ac:dyDescent="0.2">
      <c r="K718"/>
    </row>
    <row r="719" spans="11:11" x14ac:dyDescent="0.2">
      <c r="K719"/>
    </row>
    <row r="720" spans="11:11" x14ac:dyDescent="0.2">
      <c r="K720"/>
    </row>
    <row r="721" spans="11:11" x14ac:dyDescent="0.2">
      <c r="K721"/>
    </row>
    <row r="722" spans="11:11" x14ac:dyDescent="0.2">
      <c r="K722"/>
    </row>
    <row r="723" spans="11:11" x14ac:dyDescent="0.2">
      <c r="K723"/>
    </row>
    <row r="724" spans="11:11" x14ac:dyDescent="0.2">
      <c r="K724"/>
    </row>
    <row r="725" spans="11:11" x14ac:dyDescent="0.2">
      <c r="K725"/>
    </row>
    <row r="726" spans="11:11" x14ac:dyDescent="0.2">
      <c r="K726"/>
    </row>
    <row r="727" spans="11:11" x14ac:dyDescent="0.2">
      <c r="K727"/>
    </row>
    <row r="728" spans="11:11" x14ac:dyDescent="0.2">
      <c r="K728"/>
    </row>
    <row r="729" spans="11:11" x14ac:dyDescent="0.2">
      <c r="K729"/>
    </row>
    <row r="730" spans="11:11" x14ac:dyDescent="0.2">
      <c r="K730"/>
    </row>
    <row r="731" spans="11:11" x14ac:dyDescent="0.2">
      <c r="K731"/>
    </row>
    <row r="732" spans="11:11" x14ac:dyDescent="0.2">
      <c r="K732"/>
    </row>
    <row r="733" spans="11:11" x14ac:dyDescent="0.2">
      <c r="K733"/>
    </row>
    <row r="734" spans="11:11" x14ac:dyDescent="0.2">
      <c r="K734"/>
    </row>
    <row r="735" spans="11:11" x14ac:dyDescent="0.2">
      <c r="K735"/>
    </row>
    <row r="736" spans="11:11" x14ac:dyDescent="0.2">
      <c r="K736"/>
    </row>
    <row r="737" spans="11:11" x14ac:dyDescent="0.2">
      <c r="K737"/>
    </row>
    <row r="738" spans="11:11" x14ac:dyDescent="0.2">
      <c r="K738"/>
    </row>
    <row r="739" spans="11:11" x14ac:dyDescent="0.2">
      <c r="K739"/>
    </row>
    <row r="740" spans="11:11" x14ac:dyDescent="0.2">
      <c r="K740"/>
    </row>
    <row r="741" spans="11:11" x14ac:dyDescent="0.2">
      <c r="K741"/>
    </row>
    <row r="742" spans="11:11" x14ac:dyDescent="0.2">
      <c r="K742"/>
    </row>
    <row r="743" spans="11:11" x14ac:dyDescent="0.2">
      <c r="K743"/>
    </row>
    <row r="744" spans="11:11" x14ac:dyDescent="0.2">
      <c r="K744"/>
    </row>
    <row r="745" spans="11:11" x14ac:dyDescent="0.2">
      <c r="K745"/>
    </row>
    <row r="746" spans="11:11" x14ac:dyDescent="0.2">
      <c r="K746"/>
    </row>
    <row r="747" spans="11:11" x14ac:dyDescent="0.2">
      <c r="K747"/>
    </row>
    <row r="748" spans="11:11" x14ac:dyDescent="0.2">
      <c r="K748"/>
    </row>
    <row r="749" spans="11:11" x14ac:dyDescent="0.2">
      <c r="K749"/>
    </row>
    <row r="750" spans="11:11" x14ac:dyDescent="0.2">
      <c r="K750"/>
    </row>
    <row r="751" spans="11:11" x14ac:dyDescent="0.2">
      <c r="K751"/>
    </row>
    <row r="752" spans="11:11" x14ac:dyDescent="0.2">
      <c r="K752"/>
    </row>
    <row r="753" spans="11:11" x14ac:dyDescent="0.2">
      <c r="K753"/>
    </row>
    <row r="754" spans="11:11" x14ac:dyDescent="0.2">
      <c r="K754"/>
    </row>
    <row r="755" spans="11:11" x14ac:dyDescent="0.2">
      <c r="K755"/>
    </row>
    <row r="756" spans="11:11" x14ac:dyDescent="0.2">
      <c r="K756"/>
    </row>
    <row r="757" spans="11:11" x14ac:dyDescent="0.2">
      <c r="K757"/>
    </row>
    <row r="758" spans="11:11" x14ac:dyDescent="0.2">
      <c r="K758"/>
    </row>
    <row r="759" spans="11:11" x14ac:dyDescent="0.2">
      <c r="K759"/>
    </row>
    <row r="760" spans="11:11" x14ac:dyDescent="0.2">
      <c r="K760"/>
    </row>
    <row r="761" spans="11:11" x14ac:dyDescent="0.2">
      <c r="K761"/>
    </row>
    <row r="762" spans="11:11" x14ac:dyDescent="0.2">
      <c r="K762"/>
    </row>
    <row r="763" spans="11:11" x14ac:dyDescent="0.2">
      <c r="K763"/>
    </row>
    <row r="764" spans="11:11" x14ac:dyDescent="0.2">
      <c r="K764"/>
    </row>
    <row r="765" spans="11:11" x14ac:dyDescent="0.2">
      <c r="K765"/>
    </row>
    <row r="766" spans="11:11" x14ac:dyDescent="0.2">
      <c r="K766"/>
    </row>
    <row r="767" spans="11:11" x14ac:dyDescent="0.2">
      <c r="K767"/>
    </row>
    <row r="768" spans="11:11" x14ac:dyDescent="0.2">
      <c r="K768"/>
    </row>
    <row r="769" spans="11:11" x14ac:dyDescent="0.2">
      <c r="K769"/>
    </row>
    <row r="770" spans="11:11" x14ac:dyDescent="0.2">
      <c r="K770"/>
    </row>
    <row r="771" spans="11:11" x14ac:dyDescent="0.2">
      <c r="K771"/>
    </row>
    <row r="772" spans="11:11" x14ac:dyDescent="0.2">
      <c r="K772"/>
    </row>
    <row r="773" spans="11:11" x14ac:dyDescent="0.2">
      <c r="K773"/>
    </row>
    <row r="774" spans="11:11" x14ac:dyDescent="0.2">
      <c r="K774"/>
    </row>
    <row r="775" spans="11:11" x14ac:dyDescent="0.2">
      <c r="K775"/>
    </row>
    <row r="776" spans="11:11" x14ac:dyDescent="0.2">
      <c r="K776"/>
    </row>
    <row r="777" spans="11:11" x14ac:dyDescent="0.2">
      <c r="K777"/>
    </row>
    <row r="778" spans="11:11" x14ac:dyDescent="0.2">
      <c r="K778"/>
    </row>
    <row r="779" spans="11:11" x14ac:dyDescent="0.2">
      <c r="K779"/>
    </row>
    <row r="780" spans="11:11" x14ac:dyDescent="0.2">
      <c r="K780"/>
    </row>
    <row r="781" spans="11:11" x14ac:dyDescent="0.2">
      <c r="K781"/>
    </row>
    <row r="782" spans="11:11" x14ac:dyDescent="0.2">
      <c r="K782"/>
    </row>
    <row r="783" spans="11:11" x14ac:dyDescent="0.2">
      <c r="K783"/>
    </row>
    <row r="784" spans="11:11" x14ac:dyDescent="0.2">
      <c r="K784"/>
    </row>
    <row r="785" spans="11:11" x14ac:dyDescent="0.2">
      <c r="K785"/>
    </row>
    <row r="786" spans="11:11" x14ac:dyDescent="0.2">
      <c r="K786"/>
    </row>
    <row r="787" spans="11:11" x14ac:dyDescent="0.2">
      <c r="K787"/>
    </row>
    <row r="788" spans="11:11" x14ac:dyDescent="0.2">
      <c r="K788"/>
    </row>
    <row r="789" spans="11:11" x14ac:dyDescent="0.2">
      <c r="K789"/>
    </row>
    <row r="790" spans="11:11" x14ac:dyDescent="0.2">
      <c r="K790"/>
    </row>
    <row r="791" spans="11:11" x14ac:dyDescent="0.2">
      <c r="K791"/>
    </row>
    <row r="792" spans="11:11" x14ac:dyDescent="0.2">
      <c r="K792"/>
    </row>
    <row r="793" spans="11:11" x14ac:dyDescent="0.2">
      <c r="K793"/>
    </row>
    <row r="794" spans="11:11" x14ac:dyDescent="0.2">
      <c r="K794"/>
    </row>
    <row r="795" spans="11:11" x14ac:dyDescent="0.2">
      <c r="K795"/>
    </row>
    <row r="796" spans="11:11" x14ac:dyDescent="0.2">
      <c r="K796"/>
    </row>
    <row r="797" spans="11:11" x14ac:dyDescent="0.2">
      <c r="K797"/>
    </row>
    <row r="798" spans="11:11" x14ac:dyDescent="0.2">
      <c r="K798"/>
    </row>
    <row r="799" spans="11:11" x14ac:dyDescent="0.2">
      <c r="K799"/>
    </row>
    <row r="800" spans="11:11" x14ac:dyDescent="0.2">
      <c r="K800"/>
    </row>
    <row r="801" spans="11:11" x14ac:dyDescent="0.2">
      <c r="K801"/>
    </row>
    <row r="802" spans="11:11" x14ac:dyDescent="0.2">
      <c r="K802"/>
    </row>
    <row r="803" spans="11:11" x14ac:dyDescent="0.2">
      <c r="K803"/>
    </row>
    <row r="804" spans="11:11" x14ac:dyDescent="0.2">
      <c r="K804"/>
    </row>
    <row r="805" spans="11:11" x14ac:dyDescent="0.2">
      <c r="K805"/>
    </row>
    <row r="806" spans="11:11" x14ac:dyDescent="0.2">
      <c r="K806"/>
    </row>
    <row r="807" spans="11:11" x14ac:dyDescent="0.2">
      <c r="K807"/>
    </row>
    <row r="808" spans="11:11" x14ac:dyDescent="0.2">
      <c r="K808"/>
    </row>
    <row r="809" spans="11:11" x14ac:dyDescent="0.2">
      <c r="K809"/>
    </row>
    <row r="810" spans="11:11" x14ac:dyDescent="0.2">
      <c r="K810"/>
    </row>
    <row r="811" spans="11:11" x14ac:dyDescent="0.2">
      <c r="K811"/>
    </row>
    <row r="812" spans="11:11" x14ac:dyDescent="0.2">
      <c r="K812"/>
    </row>
    <row r="813" spans="11:11" x14ac:dyDescent="0.2">
      <c r="K813"/>
    </row>
    <row r="814" spans="11:11" x14ac:dyDescent="0.2">
      <c r="K814"/>
    </row>
    <row r="815" spans="11:11" x14ac:dyDescent="0.2">
      <c r="K815"/>
    </row>
    <row r="816" spans="11:11" x14ac:dyDescent="0.2">
      <c r="K816"/>
    </row>
    <row r="817" spans="11:11" x14ac:dyDescent="0.2">
      <c r="K817"/>
    </row>
    <row r="818" spans="11:11" x14ac:dyDescent="0.2">
      <c r="K818"/>
    </row>
    <row r="819" spans="11:11" x14ac:dyDescent="0.2">
      <c r="K819"/>
    </row>
    <row r="820" spans="11:11" x14ac:dyDescent="0.2">
      <c r="K820"/>
    </row>
    <row r="821" spans="11:11" x14ac:dyDescent="0.2">
      <c r="K821"/>
    </row>
    <row r="822" spans="11:11" x14ac:dyDescent="0.2">
      <c r="K822"/>
    </row>
    <row r="823" spans="11:11" x14ac:dyDescent="0.2">
      <c r="K823"/>
    </row>
    <row r="824" spans="11:11" x14ac:dyDescent="0.2">
      <c r="K824"/>
    </row>
    <row r="825" spans="11:11" x14ac:dyDescent="0.2">
      <c r="K825"/>
    </row>
    <row r="826" spans="11:11" x14ac:dyDescent="0.2">
      <c r="K826"/>
    </row>
    <row r="827" spans="11:11" x14ac:dyDescent="0.2">
      <c r="K827"/>
    </row>
    <row r="828" spans="11:11" x14ac:dyDescent="0.2">
      <c r="K828"/>
    </row>
    <row r="829" spans="11:11" x14ac:dyDescent="0.2">
      <c r="K829"/>
    </row>
    <row r="830" spans="11:11" x14ac:dyDescent="0.2">
      <c r="K830"/>
    </row>
    <row r="831" spans="11:11" x14ac:dyDescent="0.2">
      <c r="K831"/>
    </row>
    <row r="832" spans="11:11" x14ac:dyDescent="0.2">
      <c r="K832"/>
    </row>
    <row r="833" spans="11:11" x14ac:dyDescent="0.2">
      <c r="K833"/>
    </row>
    <row r="834" spans="11:11" x14ac:dyDescent="0.2">
      <c r="K834"/>
    </row>
    <row r="835" spans="11:11" x14ac:dyDescent="0.2">
      <c r="K835"/>
    </row>
    <row r="836" spans="11:11" x14ac:dyDescent="0.2">
      <c r="K836"/>
    </row>
    <row r="837" spans="11:11" x14ac:dyDescent="0.2">
      <c r="K837"/>
    </row>
    <row r="838" spans="11:11" x14ac:dyDescent="0.2">
      <c r="K838"/>
    </row>
    <row r="839" spans="11:11" x14ac:dyDescent="0.2">
      <c r="K839"/>
    </row>
    <row r="840" spans="11:11" x14ac:dyDescent="0.2">
      <c r="K840"/>
    </row>
    <row r="841" spans="11:11" x14ac:dyDescent="0.2">
      <c r="K841"/>
    </row>
    <row r="842" spans="11:11" x14ac:dyDescent="0.2">
      <c r="K842"/>
    </row>
    <row r="843" spans="11:11" x14ac:dyDescent="0.2">
      <c r="K843"/>
    </row>
    <row r="844" spans="11:11" x14ac:dyDescent="0.2">
      <c r="K844"/>
    </row>
    <row r="845" spans="11:11" x14ac:dyDescent="0.2">
      <c r="K845"/>
    </row>
    <row r="846" spans="11:11" x14ac:dyDescent="0.2">
      <c r="K846"/>
    </row>
    <row r="847" spans="11:11" x14ac:dyDescent="0.2">
      <c r="K847"/>
    </row>
    <row r="848" spans="11:11" x14ac:dyDescent="0.2">
      <c r="K848"/>
    </row>
    <row r="849" spans="11:11" x14ac:dyDescent="0.2">
      <c r="K849"/>
    </row>
    <row r="850" spans="11:11" x14ac:dyDescent="0.2">
      <c r="K850"/>
    </row>
    <row r="851" spans="11:11" x14ac:dyDescent="0.2">
      <c r="K851"/>
    </row>
    <row r="852" spans="11:11" x14ac:dyDescent="0.2">
      <c r="K852"/>
    </row>
    <row r="853" spans="11:11" x14ac:dyDescent="0.2">
      <c r="K853"/>
    </row>
    <row r="854" spans="11:11" x14ac:dyDescent="0.2">
      <c r="K854"/>
    </row>
    <row r="855" spans="11:11" x14ac:dyDescent="0.2">
      <c r="K855"/>
    </row>
    <row r="856" spans="11:11" x14ac:dyDescent="0.2">
      <c r="K856"/>
    </row>
    <row r="857" spans="11:11" x14ac:dyDescent="0.2">
      <c r="K857"/>
    </row>
    <row r="858" spans="11:11" x14ac:dyDescent="0.2">
      <c r="K858"/>
    </row>
    <row r="859" spans="11:11" x14ac:dyDescent="0.2">
      <c r="K859"/>
    </row>
    <row r="860" spans="11:11" x14ac:dyDescent="0.2">
      <c r="K860"/>
    </row>
    <row r="861" spans="11:11" x14ac:dyDescent="0.2">
      <c r="K861"/>
    </row>
    <row r="862" spans="11:11" x14ac:dyDescent="0.2">
      <c r="K862"/>
    </row>
    <row r="863" spans="11:11" x14ac:dyDescent="0.2">
      <c r="K863"/>
    </row>
    <row r="864" spans="11:11" x14ac:dyDescent="0.2">
      <c r="K864"/>
    </row>
    <row r="865" spans="11:11" x14ac:dyDescent="0.2">
      <c r="K865"/>
    </row>
    <row r="866" spans="11:11" x14ac:dyDescent="0.2">
      <c r="K866"/>
    </row>
    <row r="867" spans="11:11" x14ac:dyDescent="0.2">
      <c r="K867"/>
    </row>
    <row r="868" spans="11:11" x14ac:dyDescent="0.2">
      <c r="K868"/>
    </row>
    <row r="869" spans="11:11" x14ac:dyDescent="0.2">
      <c r="K869"/>
    </row>
    <row r="870" spans="11:11" x14ac:dyDescent="0.2">
      <c r="K870"/>
    </row>
    <row r="871" spans="11:11" x14ac:dyDescent="0.2">
      <c r="K871"/>
    </row>
    <row r="872" spans="11:11" x14ac:dyDescent="0.2">
      <c r="K872"/>
    </row>
    <row r="873" spans="11:11" x14ac:dyDescent="0.2">
      <c r="K873"/>
    </row>
    <row r="874" spans="11:11" x14ac:dyDescent="0.2">
      <c r="K874"/>
    </row>
    <row r="875" spans="11:11" x14ac:dyDescent="0.2">
      <c r="K875"/>
    </row>
    <row r="876" spans="11:11" x14ac:dyDescent="0.2">
      <c r="K876"/>
    </row>
    <row r="877" spans="11:11" x14ac:dyDescent="0.2">
      <c r="K877"/>
    </row>
    <row r="878" spans="11:11" x14ac:dyDescent="0.2">
      <c r="K878"/>
    </row>
    <row r="879" spans="11:11" x14ac:dyDescent="0.2">
      <c r="K879"/>
    </row>
    <row r="880" spans="11:11" x14ac:dyDescent="0.2">
      <c r="K880"/>
    </row>
    <row r="881" spans="11:11" x14ac:dyDescent="0.2">
      <c r="K881"/>
    </row>
    <row r="882" spans="11:11" x14ac:dyDescent="0.2">
      <c r="K882"/>
    </row>
    <row r="883" spans="11:11" x14ac:dyDescent="0.2">
      <c r="K883"/>
    </row>
    <row r="884" spans="11:11" x14ac:dyDescent="0.2">
      <c r="K884"/>
    </row>
    <row r="885" spans="11:11" x14ac:dyDescent="0.2">
      <c r="K885"/>
    </row>
    <row r="886" spans="11:11" x14ac:dyDescent="0.2">
      <c r="K886"/>
    </row>
    <row r="887" spans="11:11" x14ac:dyDescent="0.2">
      <c r="K887"/>
    </row>
    <row r="888" spans="11:11" x14ac:dyDescent="0.2">
      <c r="K888"/>
    </row>
    <row r="889" spans="11:11" x14ac:dyDescent="0.2">
      <c r="K889"/>
    </row>
    <row r="890" spans="11:11" x14ac:dyDescent="0.2">
      <c r="K890"/>
    </row>
    <row r="891" spans="11:11" x14ac:dyDescent="0.2">
      <c r="K891"/>
    </row>
    <row r="892" spans="11:11" x14ac:dyDescent="0.2">
      <c r="K892"/>
    </row>
    <row r="893" spans="11:11" x14ac:dyDescent="0.2">
      <c r="K893"/>
    </row>
    <row r="894" spans="11:11" x14ac:dyDescent="0.2">
      <c r="K894"/>
    </row>
    <row r="895" spans="11:11" x14ac:dyDescent="0.2">
      <c r="K895"/>
    </row>
    <row r="896" spans="11:11" x14ac:dyDescent="0.2">
      <c r="K896"/>
    </row>
    <row r="897" spans="11:11" x14ac:dyDescent="0.2">
      <c r="K897"/>
    </row>
    <row r="898" spans="11:11" x14ac:dyDescent="0.2">
      <c r="K898"/>
    </row>
    <row r="899" spans="11:11" x14ac:dyDescent="0.2">
      <c r="K899"/>
    </row>
    <row r="900" spans="11:11" x14ac:dyDescent="0.2">
      <c r="K900"/>
    </row>
    <row r="901" spans="11:11" x14ac:dyDescent="0.2">
      <c r="K901"/>
    </row>
    <row r="902" spans="11:11" x14ac:dyDescent="0.2">
      <c r="K902"/>
    </row>
    <row r="903" spans="11:11" x14ac:dyDescent="0.2">
      <c r="K903"/>
    </row>
    <row r="904" spans="11:11" x14ac:dyDescent="0.2">
      <c r="K904"/>
    </row>
    <row r="905" spans="11:11" x14ac:dyDescent="0.2">
      <c r="K905"/>
    </row>
    <row r="906" spans="11:11" x14ac:dyDescent="0.2">
      <c r="K906"/>
    </row>
    <row r="907" spans="11:11" x14ac:dyDescent="0.2">
      <c r="K907"/>
    </row>
    <row r="908" spans="11:11" x14ac:dyDescent="0.2">
      <c r="K908"/>
    </row>
    <row r="909" spans="11:11" x14ac:dyDescent="0.2">
      <c r="K909"/>
    </row>
    <row r="910" spans="11:11" x14ac:dyDescent="0.2">
      <c r="K910"/>
    </row>
    <row r="911" spans="11:11" x14ac:dyDescent="0.2">
      <c r="K911"/>
    </row>
    <row r="912" spans="11:11" x14ac:dyDescent="0.2">
      <c r="K912"/>
    </row>
    <row r="913" spans="11:11" x14ac:dyDescent="0.2">
      <c r="K913"/>
    </row>
    <row r="914" spans="11:11" x14ac:dyDescent="0.2">
      <c r="K914"/>
    </row>
    <row r="915" spans="11:11" x14ac:dyDescent="0.2">
      <c r="K915"/>
    </row>
    <row r="916" spans="11:11" x14ac:dyDescent="0.2">
      <c r="K916"/>
    </row>
    <row r="917" spans="11:11" x14ac:dyDescent="0.2">
      <c r="K917"/>
    </row>
    <row r="918" spans="11:11" x14ac:dyDescent="0.2">
      <c r="K918"/>
    </row>
    <row r="919" spans="11:11" x14ac:dyDescent="0.2">
      <c r="K919"/>
    </row>
    <row r="920" spans="11:11" x14ac:dyDescent="0.2">
      <c r="K920"/>
    </row>
    <row r="921" spans="11:11" x14ac:dyDescent="0.2">
      <c r="K921"/>
    </row>
    <row r="922" spans="11:11" x14ac:dyDescent="0.2">
      <c r="K922"/>
    </row>
    <row r="923" spans="11:11" x14ac:dyDescent="0.2">
      <c r="K923"/>
    </row>
    <row r="924" spans="11:11" x14ac:dyDescent="0.2">
      <c r="K924"/>
    </row>
    <row r="925" spans="11:11" x14ac:dyDescent="0.2">
      <c r="K925"/>
    </row>
    <row r="926" spans="11:11" x14ac:dyDescent="0.2">
      <c r="K926"/>
    </row>
    <row r="927" spans="11:11" x14ac:dyDescent="0.2">
      <c r="K927"/>
    </row>
    <row r="928" spans="11:11" x14ac:dyDescent="0.2">
      <c r="K928"/>
    </row>
    <row r="929" spans="11:11" x14ac:dyDescent="0.2">
      <c r="K929"/>
    </row>
    <row r="930" spans="11:11" x14ac:dyDescent="0.2">
      <c r="K930"/>
    </row>
    <row r="931" spans="11:11" x14ac:dyDescent="0.2">
      <c r="K931"/>
    </row>
    <row r="932" spans="11:11" x14ac:dyDescent="0.2">
      <c r="K932"/>
    </row>
    <row r="933" spans="11:11" x14ac:dyDescent="0.2">
      <c r="K933"/>
    </row>
    <row r="934" spans="11:11" x14ac:dyDescent="0.2">
      <c r="K934"/>
    </row>
    <row r="935" spans="11:11" x14ac:dyDescent="0.2">
      <c r="K935"/>
    </row>
    <row r="936" spans="11:11" x14ac:dyDescent="0.2">
      <c r="K936"/>
    </row>
    <row r="937" spans="11:11" x14ac:dyDescent="0.2">
      <c r="K937"/>
    </row>
    <row r="938" spans="11:11" x14ac:dyDescent="0.2">
      <c r="K938"/>
    </row>
    <row r="939" spans="11:11" x14ac:dyDescent="0.2">
      <c r="K939"/>
    </row>
    <row r="940" spans="11:11" x14ac:dyDescent="0.2">
      <c r="K940"/>
    </row>
    <row r="941" spans="11:11" x14ac:dyDescent="0.2">
      <c r="K941"/>
    </row>
    <row r="942" spans="11:11" x14ac:dyDescent="0.2">
      <c r="K942"/>
    </row>
    <row r="943" spans="11:11" x14ac:dyDescent="0.2">
      <c r="K943"/>
    </row>
    <row r="944" spans="11:11" x14ac:dyDescent="0.2">
      <c r="K944"/>
    </row>
    <row r="945" spans="11:11" x14ac:dyDescent="0.2">
      <c r="K945"/>
    </row>
    <row r="946" spans="11:11" x14ac:dyDescent="0.2">
      <c r="K946"/>
    </row>
    <row r="947" spans="11:11" x14ac:dyDescent="0.2">
      <c r="K947"/>
    </row>
    <row r="948" spans="11:11" x14ac:dyDescent="0.2">
      <c r="K948"/>
    </row>
    <row r="949" spans="11:11" x14ac:dyDescent="0.2">
      <c r="K949"/>
    </row>
    <row r="950" spans="11:11" x14ac:dyDescent="0.2">
      <c r="K950"/>
    </row>
    <row r="951" spans="11:11" x14ac:dyDescent="0.2">
      <c r="K951"/>
    </row>
    <row r="952" spans="11:11" x14ac:dyDescent="0.2">
      <c r="K952"/>
    </row>
    <row r="953" spans="11:11" x14ac:dyDescent="0.2">
      <c r="K953"/>
    </row>
    <row r="954" spans="11:11" x14ac:dyDescent="0.2">
      <c r="K954"/>
    </row>
    <row r="955" spans="11:11" x14ac:dyDescent="0.2">
      <c r="K955"/>
    </row>
    <row r="956" spans="11:11" x14ac:dyDescent="0.2">
      <c r="K956"/>
    </row>
    <row r="957" spans="11:11" x14ac:dyDescent="0.2">
      <c r="K957"/>
    </row>
    <row r="958" spans="11:11" x14ac:dyDescent="0.2">
      <c r="K958"/>
    </row>
    <row r="959" spans="11:11" x14ac:dyDescent="0.2">
      <c r="K959"/>
    </row>
    <row r="960" spans="11:11" x14ac:dyDescent="0.2">
      <c r="K960"/>
    </row>
    <row r="961" spans="11:11" x14ac:dyDescent="0.2">
      <c r="K961"/>
    </row>
    <row r="962" spans="11:11" x14ac:dyDescent="0.2">
      <c r="K962"/>
    </row>
    <row r="963" spans="11:11" x14ac:dyDescent="0.2">
      <c r="K963"/>
    </row>
    <row r="964" spans="11:11" x14ac:dyDescent="0.2">
      <c r="K964"/>
    </row>
    <row r="965" spans="11:11" x14ac:dyDescent="0.2">
      <c r="K965"/>
    </row>
    <row r="966" spans="11:11" x14ac:dyDescent="0.2">
      <c r="K966"/>
    </row>
    <row r="967" spans="11:11" x14ac:dyDescent="0.2">
      <c r="K967"/>
    </row>
    <row r="968" spans="11:11" x14ac:dyDescent="0.2">
      <c r="K968"/>
    </row>
    <row r="969" spans="11:11" x14ac:dyDescent="0.2">
      <c r="K969"/>
    </row>
    <row r="970" spans="11:11" x14ac:dyDescent="0.2">
      <c r="K970"/>
    </row>
    <row r="971" spans="11:11" x14ac:dyDescent="0.2">
      <c r="K971"/>
    </row>
    <row r="972" spans="11:11" x14ac:dyDescent="0.2">
      <c r="K972"/>
    </row>
    <row r="973" spans="11:11" x14ac:dyDescent="0.2">
      <c r="K973"/>
    </row>
    <row r="974" spans="11:11" x14ac:dyDescent="0.2">
      <c r="K974"/>
    </row>
    <row r="975" spans="11:11" x14ac:dyDescent="0.2">
      <c r="K975"/>
    </row>
    <row r="976" spans="11:11" x14ac:dyDescent="0.2">
      <c r="K976"/>
    </row>
    <row r="977" spans="11:11" x14ac:dyDescent="0.2">
      <c r="K977"/>
    </row>
    <row r="978" spans="11:11" x14ac:dyDescent="0.2">
      <c r="K978"/>
    </row>
    <row r="979" spans="11:11" x14ac:dyDescent="0.2">
      <c r="K979"/>
    </row>
    <row r="980" spans="11:11" x14ac:dyDescent="0.2">
      <c r="K980"/>
    </row>
    <row r="981" spans="11:11" x14ac:dyDescent="0.2">
      <c r="K981"/>
    </row>
    <row r="982" spans="11:11" x14ac:dyDescent="0.2">
      <c r="K982"/>
    </row>
    <row r="983" spans="11:11" x14ac:dyDescent="0.2">
      <c r="K983"/>
    </row>
    <row r="984" spans="11:11" x14ac:dyDescent="0.2">
      <c r="K984"/>
    </row>
    <row r="985" spans="11:11" x14ac:dyDescent="0.2">
      <c r="K985"/>
    </row>
    <row r="986" spans="11:11" x14ac:dyDescent="0.2">
      <c r="K986"/>
    </row>
    <row r="987" spans="11:11" x14ac:dyDescent="0.2">
      <c r="K987"/>
    </row>
    <row r="988" spans="11:11" x14ac:dyDescent="0.2">
      <c r="K988"/>
    </row>
    <row r="989" spans="11:11" x14ac:dyDescent="0.2">
      <c r="K989"/>
    </row>
    <row r="990" spans="11:11" x14ac:dyDescent="0.2">
      <c r="K990"/>
    </row>
    <row r="991" spans="11:11" x14ac:dyDescent="0.2">
      <c r="K991"/>
    </row>
    <row r="992" spans="11:11" x14ac:dyDescent="0.2">
      <c r="K992"/>
    </row>
    <row r="993" spans="11:11" x14ac:dyDescent="0.2">
      <c r="K993"/>
    </row>
    <row r="994" spans="11:11" x14ac:dyDescent="0.2">
      <c r="K994"/>
    </row>
    <row r="995" spans="11:11" x14ac:dyDescent="0.2">
      <c r="K995"/>
    </row>
    <row r="996" spans="11:11" x14ac:dyDescent="0.2">
      <c r="K996"/>
    </row>
    <row r="997" spans="11:11" x14ac:dyDescent="0.2">
      <c r="K997"/>
    </row>
    <row r="998" spans="11:11" x14ac:dyDescent="0.2">
      <c r="K998"/>
    </row>
    <row r="999" spans="11:11" x14ac:dyDescent="0.2">
      <c r="K999"/>
    </row>
    <row r="1000" spans="11:11" x14ac:dyDescent="0.2">
      <c r="K1000"/>
    </row>
    <row r="1001" spans="11:11" x14ac:dyDescent="0.2">
      <c r="K1001"/>
    </row>
    <row r="1002" spans="11:11" x14ac:dyDescent="0.2">
      <c r="K1002"/>
    </row>
    <row r="1003" spans="11:11" x14ac:dyDescent="0.2">
      <c r="K1003"/>
    </row>
    <row r="1004" spans="11:11" x14ac:dyDescent="0.2">
      <c r="K1004"/>
    </row>
    <row r="1005" spans="11:11" x14ac:dyDescent="0.2">
      <c r="K1005"/>
    </row>
    <row r="1006" spans="11:11" x14ac:dyDescent="0.2">
      <c r="K1006"/>
    </row>
    <row r="1007" spans="11:11" x14ac:dyDescent="0.2">
      <c r="K1007"/>
    </row>
    <row r="1008" spans="11:11" x14ac:dyDescent="0.2">
      <c r="K1008"/>
    </row>
    <row r="1009" spans="11:11" x14ac:dyDescent="0.2">
      <c r="K1009"/>
    </row>
    <row r="1010" spans="11:11" x14ac:dyDescent="0.2">
      <c r="K1010"/>
    </row>
    <row r="1011" spans="11:11" x14ac:dyDescent="0.2">
      <c r="K1011"/>
    </row>
    <row r="1012" spans="11:11" x14ac:dyDescent="0.2">
      <c r="K1012"/>
    </row>
    <row r="1013" spans="11:11" x14ac:dyDescent="0.2">
      <c r="K1013"/>
    </row>
    <row r="1014" spans="11:11" x14ac:dyDescent="0.2">
      <c r="K1014"/>
    </row>
    <row r="1015" spans="11:11" x14ac:dyDescent="0.2">
      <c r="K1015"/>
    </row>
    <row r="1016" spans="11:11" x14ac:dyDescent="0.2">
      <c r="K1016"/>
    </row>
    <row r="1017" spans="11:11" x14ac:dyDescent="0.2">
      <c r="K1017"/>
    </row>
    <row r="1018" spans="11:11" x14ac:dyDescent="0.2">
      <c r="K1018"/>
    </row>
    <row r="1019" spans="11:11" x14ac:dyDescent="0.2">
      <c r="K1019"/>
    </row>
    <row r="1020" spans="11:11" x14ac:dyDescent="0.2">
      <c r="K1020"/>
    </row>
    <row r="1021" spans="11:11" x14ac:dyDescent="0.2">
      <c r="K1021"/>
    </row>
    <row r="1022" spans="11:11" x14ac:dyDescent="0.2">
      <c r="K1022"/>
    </row>
    <row r="1023" spans="11:11" x14ac:dyDescent="0.2">
      <c r="K1023"/>
    </row>
    <row r="1024" spans="11:11" x14ac:dyDescent="0.2">
      <c r="K1024"/>
    </row>
    <row r="1025" spans="11:11" x14ac:dyDescent="0.2">
      <c r="K1025"/>
    </row>
    <row r="1026" spans="11:11" x14ac:dyDescent="0.2">
      <c r="K1026"/>
    </row>
    <row r="1027" spans="11:11" x14ac:dyDescent="0.2">
      <c r="K1027"/>
    </row>
    <row r="1028" spans="11:11" x14ac:dyDescent="0.2">
      <c r="K1028"/>
    </row>
    <row r="1029" spans="11:11" x14ac:dyDescent="0.2">
      <c r="K1029"/>
    </row>
    <row r="1030" spans="11:11" x14ac:dyDescent="0.2">
      <c r="K1030"/>
    </row>
    <row r="1031" spans="11:11" x14ac:dyDescent="0.2">
      <c r="K1031"/>
    </row>
    <row r="1032" spans="11:11" x14ac:dyDescent="0.2">
      <c r="K1032"/>
    </row>
    <row r="1033" spans="11:11" x14ac:dyDescent="0.2">
      <c r="K1033"/>
    </row>
    <row r="1034" spans="11:11" x14ac:dyDescent="0.2">
      <c r="K1034"/>
    </row>
    <row r="1035" spans="11:11" x14ac:dyDescent="0.2">
      <c r="K1035"/>
    </row>
    <row r="1036" spans="11:11" x14ac:dyDescent="0.2">
      <c r="K1036"/>
    </row>
    <row r="1037" spans="11:11" x14ac:dyDescent="0.2">
      <c r="K1037"/>
    </row>
    <row r="1038" spans="11:11" x14ac:dyDescent="0.2">
      <c r="K1038"/>
    </row>
    <row r="1039" spans="11:11" x14ac:dyDescent="0.2">
      <c r="K1039"/>
    </row>
    <row r="1040" spans="11:11" x14ac:dyDescent="0.2">
      <c r="K1040"/>
    </row>
    <row r="1041" spans="11:11" x14ac:dyDescent="0.2">
      <c r="K1041"/>
    </row>
    <row r="1042" spans="11:11" x14ac:dyDescent="0.2">
      <c r="K1042"/>
    </row>
    <row r="1043" spans="11:11" x14ac:dyDescent="0.2">
      <c r="K1043"/>
    </row>
    <row r="1044" spans="11:11" x14ac:dyDescent="0.2">
      <c r="K1044"/>
    </row>
    <row r="1045" spans="11:11" x14ac:dyDescent="0.2">
      <c r="K1045"/>
    </row>
    <row r="1046" spans="11:11" x14ac:dyDescent="0.2">
      <c r="K1046"/>
    </row>
    <row r="1047" spans="11:11" x14ac:dyDescent="0.2">
      <c r="K1047"/>
    </row>
    <row r="1048" spans="11:11" x14ac:dyDescent="0.2">
      <c r="K1048"/>
    </row>
    <row r="1049" spans="11:11" x14ac:dyDescent="0.2">
      <c r="K1049"/>
    </row>
    <row r="1050" spans="11:11" x14ac:dyDescent="0.2">
      <c r="K1050"/>
    </row>
    <row r="1051" spans="11:11" x14ac:dyDescent="0.2">
      <c r="K1051"/>
    </row>
    <row r="1052" spans="11:11" x14ac:dyDescent="0.2">
      <c r="K1052"/>
    </row>
    <row r="1053" spans="11:11" x14ac:dyDescent="0.2">
      <c r="K1053"/>
    </row>
    <row r="1054" spans="11:11" x14ac:dyDescent="0.2">
      <c r="K1054"/>
    </row>
    <row r="1055" spans="11:11" x14ac:dyDescent="0.2">
      <c r="K1055"/>
    </row>
    <row r="1056" spans="11:11" x14ac:dyDescent="0.2">
      <c r="K1056"/>
    </row>
    <row r="1057" spans="11:11" x14ac:dyDescent="0.2">
      <c r="K1057"/>
    </row>
    <row r="1058" spans="11:11" x14ac:dyDescent="0.2">
      <c r="K1058"/>
    </row>
    <row r="1059" spans="11:11" x14ac:dyDescent="0.2">
      <c r="K1059"/>
    </row>
    <row r="1060" spans="11:11" x14ac:dyDescent="0.2">
      <c r="K1060"/>
    </row>
    <row r="1061" spans="11:11" x14ac:dyDescent="0.2">
      <c r="K1061"/>
    </row>
    <row r="1062" spans="11:11" x14ac:dyDescent="0.2">
      <c r="K1062"/>
    </row>
    <row r="1063" spans="11:11" x14ac:dyDescent="0.2">
      <c r="K1063"/>
    </row>
    <row r="1064" spans="11:11" x14ac:dyDescent="0.2">
      <c r="K1064"/>
    </row>
    <row r="1065" spans="11:11" x14ac:dyDescent="0.2">
      <c r="K1065"/>
    </row>
    <row r="1066" spans="11:11" x14ac:dyDescent="0.2">
      <c r="K1066"/>
    </row>
    <row r="1067" spans="11:11" x14ac:dyDescent="0.2">
      <c r="K1067"/>
    </row>
    <row r="1068" spans="11:11" x14ac:dyDescent="0.2">
      <c r="K1068"/>
    </row>
    <row r="1069" spans="11:11" x14ac:dyDescent="0.2">
      <c r="K1069"/>
    </row>
    <row r="1070" spans="11:11" x14ac:dyDescent="0.2">
      <c r="K1070"/>
    </row>
    <row r="1071" spans="11:11" x14ac:dyDescent="0.2">
      <c r="K1071"/>
    </row>
    <row r="1072" spans="11:11" x14ac:dyDescent="0.2">
      <c r="K1072"/>
    </row>
    <row r="1073" spans="11:11" x14ac:dyDescent="0.2">
      <c r="K1073"/>
    </row>
    <row r="1074" spans="11:11" x14ac:dyDescent="0.2">
      <c r="K1074"/>
    </row>
    <row r="1075" spans="11:11" x14ac:dyDescent="0.2">
      <c r="K1075"/>
    </row>
    <row r="1076" spans="11:11" x14ac:dyDescent="0.2">
      <c r="K1076"/>
    </row>
    <row r="1077" spans="11:11" x14ac:dyDescent="0.2">
      <c r="K1077"/>
    </row>
    <row r="1078" spans="11:11" x14ac:dyDescent="0.2">
      <c r="K1078"/>
    </row>
    <row r="1079" spans="11:11" x14ac:dyDescent="0.2">
      <c r="K1079"/>
    </row>
    <row r="1080" spans="11:11" x14ac:dyDescent="0.2">
      <c r="K1080"/>
    </row>
    <row r="1081" spans="11:11" x14ac:dyDescent="0.2">
      <c r="K1081"/>
    </row>
    <row r="1082" spans="11:11" x14ac:dyDescent="0.2">
      <c r="K1082"/>
    </row>
    <row r="1083" spans="11:11" x14ac:dyDescent="0.2">
      <c r="K1083"/>
    </row>
    <row r="1084" spans="11:11" x14ac:dyDescent="0.2">
      <c r="K1084"/>
    </row>
    <row r="1085" spans="11:11" x14ac:dyDescent="0.2">
      <c r="K1085"/>
    </row>
    <row r="1086" spans="11:11" x14ac:dyDescent="0.2">
      <c r="K1086"/>
    </row>
    <row r="1087" spans="11:11" x14ac:dyDescent="0.2">
      <c r="K1087"/>
    </row>
    <row r="1088" spans="11:11" x14ac:dyDescent="0.2">
      <c r="K1088"/>
    </row>
    <row r="1089" spans="11:11" x14ac:dyDescent="0.2">
      <c r="K1089"/>
    </row>
    <row r="1090" spans="11:11" x14ac:dyDescent="0.2">
      <c r="K1090"/>
    </row>
    <row r="1091" spans="11:11" x14ac:dyDescent="0.2">
      <c r="K1091"/>
    </row>
    <row r="1092" spans="11:11" x14ac:dyDescent="0.2">
      <c r="K1092"/>
    </row>
    <row r="1093" spans="11:11" x14ac:dyDescent="0.2">
      <c r="K1093"/>
    </row>
    <row r="1094" spans="11:11" x14ac:dyDescent="0.2">
      <c r="K1094"/>
    </row>
    <row r="1095" spans="11:11" x14ac:dyDescent="0.2">
      <c r="K1095"/>
    </row>
    <row r="1096" spans="11:11" x14ac:dyDescent="0.2">
      <c r="K1096"/>
    </row>
    <row r="1097" spans="11:11" x14ac:dyDescent="0.2">
      <c r="K1097"/>
    </row>
    <row r="1098" spans="11:11" x14ac:dyDescent="0.2">
      <c r="K1098"/>
    </row>
    <row r="1099" spans="11:11" x14ac:dyDescent="0.2">
      <c r="K1099"/>
    </row>
    <row r="1100" spans="11:11" x14ac:dyDescent="0.2">
      <c r="K1100"/>
    </row>
    <row r="1101" spans="11:11" x14ac:dyDescent="0.2">
      <c r="K1101"/>
    </row>
    <row r="1102" spans="11:11" x14ac:dyDescent="0.2">
      <c r="K1102"/>
    </row>
    <row r="1103" spans="11:11" x14ac:dyDescent="0.2">
      <c r="K1103"/>
    </row>
    <row r="1104" spans="11:11" x14ac:dyDescent="0.2">
      <c r="K1104"/>
    </row>
    <row r="1105" spans="11:11" x14ac:dyDescent="0.2">
      <c r="K1105"/>
    </row>
    <row r="1106" spans="11:11" x14ac:dyDescent="0.2">
      <c r="K1106"/>
    </row>
    <row r="1107" spans="11:11" x14ac:dyDescent="0.2">
      <c r="K1107"/>
    </row>
    <row r="1108" spans="11:11" x14ac:dyDescent="0.2">
      <c r="K1108"/>
    </row>
    <row r="1109" spans="11:11" x14ac:dyDescent="0.2">
      <c r="K1109"/>
    </row>
    <row r="1110" spans="11:11" x14ac:dyDescent="0.2">
      <c r="K1110"/>
    </row>
    <row r="1111" spans="11:11" x14ac:dyDescent="0.2">
      <c r="K1111"/>
    </row>
    <row r="1112" spans="11:11" x14ac:dyDescent="0.2">
      <c r="K1112"/>
    </row>
    <row r="1113" spans="11:11" x14ac:dyDescent="0.2">
      <c r="K1113"/>
    </row>
    <row r="1114" spans="11:11" x14ac:dyDescent="0.2">
      <c r="K1114"/>
    </row>
    <row r="1115" spans="11:11" x14ac:dyDescent="0.2">
      <c r="K1115"/>
    </row>
    <row r="1116" spans="11:11" x14ac:dyDescent="0.2">
      <c r="K1116"/>
    </row>
    <row r="1117" spans="11:11" x14ac:dyDescent="0.2">
      <c r="K1117"/>
    </row>
    <row r="1118" spans="11:11" x14ac:dyDescent="0.2">
      <c r="K1118"/>
    </row>
    <row r="1119" spans="11:11" x14ac:dyDescent="0.2">
      <c r="K1119"/>
    </row>
    <row r="1120" spans="11:11" x14ac:dyDescent="0.2">
      <c r="K1120"/>
    </row>
    <row r="1121" spans="11:11" x14ac:dyDescent="0.2">
      <c r="K1121"/>
    </row>
    <row r="1122" spans="11:11" x14ac:dyDescent="0.2">
      <c r="K1122"/>
    </row>
    <row r="1123" spans="11:11" x14ac:dyDescent="0.2">
      <c r="K1123"/>
    </row>
    <row r="1124" spans="11:11" x14ac:dyDescent="0.2">
      <c r="K1124"/>
    </row>
    <row r="1125" spans="11:11" x14ac:dyDescent="0.2">
      <c r="K1125"/>
    </row>
    <row r="1126" spans="11:11" x14ac:dyDescent="0.2">
      <c r="K1126"/>
    </row>
    <row r="1127" spans="11:11" x14ac:dyDescent="0.2">
      <c r="K1127"/>
    </row>
    <row r="1128" spans="11:11" x14ac:dyDescent="0.2">
      <c r="K1128"/>
    </row>
    <row r="1129" spans="11:11" x14ac:dyDescent="0.2">
      <c r="K1129"/>
    </row>
    <row r="1130" spans="11:11" x14ac:dyDescent="0.2">
      <c r="K1130"/>
    </row>
    <row r="1131" spans="11:11" x14ac:dyDescent="0.2">
      <c r="K1131"/>
    </row>
    <row r="1132" spans="11:11" x14ac:dyDescent="0.2">
      <c r="K1132"/>
    </row>
    <row r="1133" spans="11:11" x14ac:dyDescent="0.2">
      <c r="K1133"/>
    </row>
    <row r="1134" spans="11:11" x14ac:dyDescent="0.2">
      <c r="K1134"/>
    </row>
    <row r="1135" spans="11:11" x14ac:dyDescent="0.2">
      <c r="K1135"/>
    </row>
    <row r="1136" spans="11:11" x14ac:dyDescent="0.2">
      <c r="K1136"/>
    </row>
    <row r="1137" spans="11:11" x14ac:dyDescent="0.2">
      <c r="K1137"/>
    </row>
    <row r="1138" spans="11:11" x14ac:dyDescent="0.2">
      <c r="K1138"/>
    </row>
    <row r="1139" spans="11:11" x14ac:dyDescent="0.2">
      <c r="K1139"/>
    </row>
    <row r="1140" spans="11:11" x14ac:dyDescent="0.2">
      <c r="K1140"/>
    </row>
    <row r="1141" spans="11:11" x14ac:dyDescent="0.2">
      <c r="K1141"/>
    </row>
    <row r="1142" spans="11:11" x14ac:dyDescent="0.2">
      <c r="K1142"/>
    </row>
    <row r="1143" spans="11:11" x14ac:dyDescent="0.2">
      <c r="K1143"/>
    </row>
    <row r="1144" spans="11:11" x14ac:dyDescent="0.2">
      <c r="K1144"/>
    </row>
    <row r="1145" spans="11:11" x14ac:dyDescent="0.2">
      <c r="K1145"/>
    </row>
    <row r="1146" spans="11:11" x14ac:dyDescent="0.2">
      <c r="K1146"/>
    </row>
    <row r="1147" spans="11:11" x14ac:dyDescent="0.2">
      <c r="K1147"/>
    </row>
    <row r="1148" spans="11:11" x14ac:dyDescent="0.2">
      <c r="K1148"/>
    </row>
    <row r="1149" spans="11:11" x14ac:dyDescent="0.2">
      <c r="K1149"/>
    </row>
    <row r="1150" spans="11:11" x14ac:dyDescent="0.2">
      <c r="K1150"/>
    </row>
    <row r="1151" spans="11:11" x14ac:dyDescent="0.2">
      <c r="K1151"/>
    </row>
    <row r="1152" spans="11:11" x14ac:dyDescent="0.2">
      <c r="K1152"/>
    </row>
    <row r="1153" spans="11:11" x14ac:dyDescent="0.2">
      <c r="K1153"/>
    </row>
    <row r="1154" spans="11:11" x14ac:dyDescent="0.2">
      <c r="K1154"/>
    </row>
    <row r="1155" spans="11:11" x14ac:dyDescent="0.2">
      <c r="K1155"/>
    </row>
    <row r="1156" spans="11:11" x14ac:dyDescent="0.2">
      <c r="K1156"/>
    </row>
    <row r="1157" spans="11:11" x14ac:dyDescent="0.2">
      <c r="K1157"/>
    </row>
    <row r="1158" spans="11:11" x14ac:dyDescent="0.2">
      <c r="K1158"/>
    </row>
    <row r="1159" spans="11:11" x14ac:dyDescent="0.2">
      <c r="K1159"/>
    </row>
    <row r="1160" spans="11:11" x14ac:dyDescent="0.2">
      <c r="K1160"/>
    </row>
    <row r="1161" spans="11:11" x14ac:dyDescent="0.2">
      <c r="K1161"/>
    </row>
    <row r="1162" spans="11:11" x14ac:dyDescent="0.2">
      <c r="K1162"/>
    </row>
    <row r="1163" spans="11:11" x14ac:dyDescent="0.2">
      <c r="K1163"/>
    </row>
    <row r="1164" spans="11:11" x14ac:dyDescent="0.2">
      <c r="K1164"/>
    </row>
    <row r="1165" spans="11:11" x14ac:dyDescent="0.2">
      <c r="K1165"/>
    </row>
    <row r="1166" spans="11:11" x14ac:dyDescent="0.2">
      <c r="K1166"/>
    </row>
    <row r="1167" spans="11:11" x14ac:dyDescent="0.2">
      <c r="K1167"/>
    </row>
    <row r="1168" spans="11:11" x14ac:dyDescent="0.2">
      <c r="K1168"/>
    </row>
    <row r="1169" spans="11:11" x14ac:dyDescent="0.2">
      <c r="K1169"/>
    </row>
    <row r="1170" spans="11:11" x14ac:dyDescent="0.2">
      <c r="K1170"/>
    </row>
    <row r="1171" spans="11:11" x14ac:dyDescent="0.2">
      <c r="K1171"/>
    </row>
    <row r="1172" spans="11:11" x14ac:dyDescent="0.2">
      <c r="K1172"/>
    </row>
    <row r="1173" spans="11:11" x14ac:dyDescent="0.2">
      <c r="K1173"/>
    </row>
    <row r="1174" spans="11:11" x14ac:dyDescent="0.2">
      <c r="K1174"/>
    </row>
    <row r="1175" spans="11:11" x14ac:dyDescent="0.2">
      <c r="K1175"/>
    </row>
    <row r="1176" spans="11:11" x14ac:dyDescent="0.2">
      <c r="K1176"/>
    </row>
    <row r="1177" spans="11:11" x14ac:dyDescent="0.2">
      <c r="K1177"/>
    </row>
    <row r="1178" spans="11:11" x14ac:dyDescent="0.2">
      <c r="K1178"/>
    </row>
    <row r="1179" spans="11:11" x14ac:dyDescent="0.2">
      <c r="K1179"/>
    </row>
    <row r="1180" spans="11:11" x14ac:dyDescent="0.2">
      <c r="K1180"/>
    </row>
    <row r="1181" spans="11:11" x14ac:dyDescent="0.2">
      <c r="K1181"/>
    </row>
    <row r="1182" spans="11:11" x14ac:dyDescent="0.2">
      <c r="K1182"/>
    </row>
    <row r="1183" spans="11:11" x14ac:dyDescent="0.2">
      <c r="K1183"/>
    </row>
    <row r="1184" spans="11:11" x14ac:dyDescent="0.2">
      <c r="K1184"/>
    </row>
    <row r="1185" spans="11:11" x14ac:dyDescent="0.2">
      <c r="K1185"/>
    </row>
    <row r="1186" spans="11:11" x14ac:dyDescent="0.2">
      <c r="K1186"/>
    </row>
    <row r="1187" spans="11:11" x14ac:dyDescent="0.2">
      <c r="K1187"/>
    </row>
    <row r="1188" spans="11:11" x14ac:dyDescent="0.2">
      <c r="K1188"/>
    </row>
    <row r="1189" spans="11:11" x14ac:dyDescent="0.2">
      <c r="K1189"/>
    </row>
    <row r="1190" spans="11:11" x14ac:dyDescent="0.2">
      <c r="K1190"/>
    </row>
    <row r="1191" spans="11:11" x14ac:dyDescent="0.2">
      <c r="K1191"/>
    </row>
    <row r="1192" spans="11:11" x14ac:dyDescent="0.2">
      <c r="K1192"/>
    </row>
    <row r="1193" spans="11:11" x14ac:dyDescent="0.2">
      <c r="K1193"/>
    </row>
    <row r="1194" spans="11:11" x14ac:dyDescent="0.2">
      <c r="K1194"/>
    </row>
    <row r="1195" spans="11:11" x14ac:dyDescent="0.2">
      <c r="K1195"/>
    </row>
    <row r="1196" spans="11:11" x14ac:dyDescent="0.2">
      <c r="K1196"/>
    </row>
    <row r="1197" spans="11:11" x14ac:dyDescent="0.2">
      <c r="K1197"/>
    </row>
    <row r="1198" spans="11:11" x14ac:dyDescent="0.2">
      <c r="K1198"/>
    </row>
    <row r="1199" spans="11:11" x14ac:dyDescent="0.2">
      <c r="K1199"/>
    </row>
    <row r="1200" spans="11:11" x14ac:dyDescent="0.2">
      <c r="K1200"/>
    </row>
    <row r="1201" spans="11:11" x14ac:dyDescent="0.2">
      <c r="K1201"/>
    </row>
    <row r="1202" spans="11:11" x14ac:dyDescent="0.2">
      <c r="K1202"/>
    </row>
    <row r="1203" spans="11:11" x14ac:dyDescent="0.2">
      <c r="K1203"/>
    </row>
    <row r="1204" spans="11:11" x14ac:dyDescent="0.2">
      <c r="K1204"/>
    </row>
    <row r="1205" spans="11:11" x14ac:dyDescent="0.2">
      <c r="K1205"/>
    </row>
    <row r="1206" spans="11:11" x14ac:dyDescent="0.2">
      <c r="K1206"/>
    </row>
    <row r="1207" spans="11:11" x14ac:dyDescent="0.2">
      <c r="K1207"/>
    </row>
    <row r="1208" spans="11:11" x14ac:dyDescent="0.2">
      <c r="K1208"/>
    </row>
    <row r="1209" spans="11:11" x14ac:dyDescent="0.2">
      <c r="K1209"/>
    </row>
    <row r="1210" spans="11:11" x14ac:dyDescent="0.2">
      <c r="K1210"/>
    </row>
    <row r="1211" spans="11:11" x14ac:dyDescent="0.2">
      <c r="K1211"/>
    </row>
    <row r="1212" spans="11:11" x14ac:dyDescent="0.2">
      <c r="K1212"/>
    </row>
    <row r="1213" spans="11:11" x14ac:dyDescent="0.2">
      <c r="K1213"/>
    </row>
    <row r="1214" spans="11:11" x14ac:dyDescent="0.2">
      <c r="K1214"/>
    </row>
    <row r="1215" spans="11:11" x14ac:dyDescent="0.2">
      <c r="K1215"/>
    </row>
    <row r="1216" spans="11:11" x14ac:dyDescent="0.2">
      <c r="K1216"/>
    </row>
    <row r="1217" spans="11:11" x14ac:dyDescent="0.2">
      <c r="K1217"/>
    </row>
    <row r="1218" spans="11:11" x14ac:dyDescent="0.2">
      <c r="K1218"/>
    </row>
    <row r="1219" spans="11:11" x14ac:dyDescent="0.2">
      <c r="K1219"/>
    </row>
    <row r="1220" spans="11:11" x14ac:dyDescent="0.2">
      <c r="K1220"/>
    </row>
    <row r="1221" spans="11:11" x14ac:dyDescent="0.2">
      <c r="K1221"/>
    </row>
    <row r="1222" spans="11:11" x14ac:dyDescent="0.2">
      <c r="K1222"/>
    </row>
    <row r="1223" spans="11:11" x14ac:dyDescent="0.2">
      <c r="K1223"/>
    </row>
    <row r="1224" spans="11:11" x14ac:dyDescent="0.2">
      <c r="K1224"/>
    </row>
    <row r="1225" spans="11:11" x14ac:dyDescent="0.2">
      <c r="K1225"/>
    </row>
    <row r="1226" spans="11:11" x14ac:dyDescent="0.2">
      <c r="K1226"/>
    </row>
    <row r="1227" spans="11:11" x14ac:dyDescent="0.2">
      <c r="K1227"/>
    </row>
    <row r="1228" spans="11:11" x14ac:dyDescent="0.2">
      <c r="K1228"/>
    </row>
    <row r="1229" spans="11:11" x14ac:dyDescent="0.2">
      <c r="K1229"/>
    </row>
    <row r="1230" spans="11:11" x14ac:dyDescent="0.2">
      <c r="K1230"/>
    </row>
    <row r="1231" spans="11:11" x14ac:dyDescent="0.2">
      <c r="K1231"/>
    </row>
    <row r="1232" spans="11:11" x14ac:dyDescent="0.2">
      <c r="K1232"/>
    </row>
    <row r="1233" spans="11:11" x14ac:dyDescent="0.2">
      <c r="K1233"/>
    </row>
    <row r="1234" spans="11:11" x14ac:dyDescent="0.2">
      <c r="K1234"/>
    </row>
    <row r="1235" spans="11:11" x14ac:dyDescent="0.2">
      <c r="K1235"/>
    </row>
    <row r="1236" spans="11:11" x14ac:dyDescent="0.2">
      <c r="K1236"/>
    </row>
    <row r="1237" spans="11:11" x14ac:dyDescent="0.2">
      <c r="K1237"/>
    </row>
    <row r="1238" spans="11:11" x14ac:dyDescent="0.2">
      <c r="K1238"/>
    </row>
    <row r="1239" spans="11:11" x14ac:dyDescent="0.2">
      <c r="K1239"/>
    </row>
    <row r="1240" spans="11:11" x14ac:dyDescent="0.2">
      <c r="K1240"/>
    </row>
    <row r="1241" spans="11:11" x14ac:dyDescent="0.2">
      <c r="K1241"/>
    </row>
    <row r="1242" spans="11:11" x14ac:dyDescent="0.2">
      <c r="K1242"/>
    </row>
    <row r="1243" spans="11:11" x14ac:dyDescent="0.2">
      <c r="K1243"/>
    </row>
    <row r="1244" spans="11:11" x14ac:dyDescent="0.2">
      <c r="K1244"/>
    </row>
    <row r="1245" spans="11:11" x14ac:dyDescent="0.2">
      <c r="K1245"/>
    </row>
    <row r="1246" spans="11:11" x14ac:dyDescent="0.2">
      <c r="K1246"/>
    </row>
    <row r="1247" spans="11:11" x14ac:dyDescent="0.2">
      <c r="K1247"/>
    </row>
    <row r="1248" spans="11:11" x14ac:dyDescent="0.2">
      <c r="K1248"/>
    </row>
    <row r="1249" spans="11:11" x14ac:dyDescent="0.2">
      <c r="K1249"/>
    </row>
    <row r="1250" spans="11:11" x14ac:dyDescent="0.2">
      <c r="K1250"/>
    </row>
    <row r="1251" spans="11:11" x14ac:dyDescent="0.2">
      <c r="K1251"/>
    </row>
    <row r="1252" spans="11:11" x14ac:dyDescent="0.2">
      <c r="K1252"/>
    </row>
    <row r="1253" spans="11:11" x14ac:dyDescent="0.2">
      <c r="K1253"/>
    </row>
    <row r="1254" spans="11:11" x14ac:dyDescent="0.2">
      <c r="K1254"/>
    </row>
    <row r="1255" spans="11:11" x14ac:dyDescent="0.2">
      <c r="K1255"/>
    </row>
    <row r="1256" spans="11:11" x14ac:dyDescent="0.2">
      <c r="K1256"/>
    </row>
    <row r="1257" spans="11:11" x14ac:dyDescent="0.2">
      <c r="K1257"/>
    </row>
    <row r="1258" spans="11:11" x14ac:dyDescent="0.2">
      <c r="K1258"/>
    </row>
    <row r="1259" spans="11:11" x14ac:dyDescent="0.2">
      <c r="K1259"/>
    </row>
    <row r="1260" spans="11:11" x14ac:dyDescent="0.2">
      <c r="K1260"/>
    </row>
    <row r="1261" spans="11:11" x14ac:dyDescent="0.2">
      <c r="K1261"/>
    </row>
    <row r="1262" spans="11:11" x14ac:dyDescent="0.2">
      <c r="K1262"/>
    </row>
    <row r="1263" spans="11:11" x14ac:dyDescent="0.2">
      <c r="K1263"/>
    </row>
    <row r="1264" spans="11:11" x14ac:dyDescent="0.2">
      <c r="K1264"/>
    </row>
    <row r="1265" spans="11:11" x14ac:dyDescent="0.2">
      <c r="K1265"/>
    </row>
    <row r="1266" spans="11:11" x14ac:dyDescent="0.2">
      <c r="K1266"/>
    </row>
    <row r="1267" spans="11:11" x14ac:dyDescent="0.2">
      <c r="K1267"/>
    </row>
    <row r="1268" spans="11:11" x14ac:dyDescent="0.2">
      <c r="K1268"/>
    </row>
    <row r="1269" spans="11:11" x14ac:dyDescent="0.2">
      <c r="K1269"/>
    </row>
    <row r="1270" spans="11:11" x14ac:dyDescent="0.2">
      <c r="K1270"/>
    </row>
    <row r="1271" spans="11:11" x14ac:dyDescent="0.2">
      <c r="K1271"/>
    </row>
    <row r="1272" spans="11:11" x14ac:dyDescent="0.2">
      <c r="K1272"/>
    </row>
    <row r="1273" spans="11:11" x14ac:dyDescent="0.2">
      <c r="K1273"/>
    </row>
    <row r="1274" spans="11:11" x14ac:dyDescent="0.2">
      <c r="K1274"/>
    </row>
    <row r="1275" spans="11:11" x14ac:dyDescent="0.2">
      <c r="K1275"/>
    </row>
    <row r="1276" spans="11:11" x14ac:dyDescent="0.2">
      <c r="K1276"/>
    </row>
    <row r="1277" spans="11:11" x14ac:dyDescent="0.2">
      <c r="K1277"/>
    </row>
    <row r="1278" spans="11:11" x14ac:dyDescent="0.2">
      <c r="K1278"/>
    </row>
    <row r="1279" spans="11:11" x14ac:dyDescent="0.2">
      <c r="K1279"/>
    </row>
    <row r="1280" spans="11:11" x14ac:dyDescent="0.2">
      <c r="K1280"/>
    </row>
    <row r="1281" spans="11:11" x14ac:dyDescent="0.2">
      <c r="K1281"/>
    </row>
    <row r="1282" spans="11:11" x14ac:dyDescent="0.2">
      <c r="K1282"/>
    </row>
    <row r="1283" spans="11:11" x14ac:dyDescent="0.2">
      <c r="K1283"/>
    </row>
    <row r="1284" spans="11:11" x14ac:dyDescent="0.2">
      <c r="K1284"/>
    </row>
    <row r="1285" spans="11:11" x14ac:dyDescent="0.2">
      <c r="K1285"/>
    </row>
    <row r="1286" spans="11:11" x14ac:dyDescent="0.2">
      <c r="K1286"/>
    </row>
    <row r="1287" spans="11:11" x14ac:dyDescent="0.2">
      <c r="K1287"/>
    </row>
    <row r="1288" spans="11:11" x14ac:dyDescent="0.2">
      <c r="K1288"/>
    </row>
    <row r="1289" spans="11:11" x14ac:dyDescent="0.2">
      <c r="K1289"/>
    </row>
    <row r="1290" spans="11:11" x14ac:dyDescent="0.2">
      <c r="K1290"/>
    </row>
    <row r="1291" spans="11:11" x14ac:dyDescent="0.2">
      <c r="K1291"/>
    </row>
    <row r="1292" spans="11:11" x14ac:dyDescent="0.2">
      <c r="K1292"/>
    </row>
    <row r="1293" spans="11:11" x14ac:dyDescent="0.2">
      <c r="K1293"/>
    </row>
    <row r="1294" spans="11:11" x14ac:dyDescent="0.2">
      <c r="K1294"/>
    </row>
    <row r="1295" spans="11:11" x14ac:dyDescent="0.2">
      <c r="K1295"/>
    </row>
    <row r="1296" spans="11:11" x14ac:dyDescent="0.2">
      <c r="K1296"/>
    </row>
    <row r="1297" spans="11:11" x14ac:dyDescent="0.2">
      <c r="K1297"/>
    </row>
    <row r="1298" spans="11:11" x14ac:dyDescent="0.2">
      <c r="K1298"/>
    </row>
    <row r="1299" spans="11:11" x14ac:dyDescent="0.2">
      <c r="K1299"/>
    </row>
    <row r="1300" spans="11:11" x14ac:dyDescent="0.2">
      <c r="K1300"/>
    </row>
    <row r="1301" spans="11:11" x14ac:dyDescent="0.2">
      <c r="K1301"/>
    </row>
    <row r="1302" spans="11:11" x14ac:dyDescent="0.2">
      <c r="K1302"/>
    </row>
    <row r="1303" spans="11:11" x14ac:dyDescent="0.2">
      <c r="K1303"/>
    </row>
    <row r="1304" spans="11:11" x14ac:dyDescent="0.2">
      <c r="K1304"/>
    </row>
    <row r="1305" spans="11:11" x14ac:dyDescent="0.2">
      <c r="K1305"/>
    </row>
    <row r="1306" spans="11:11" x14ac:dyDescent="0.2">
      <c r="K1306"/>
    </row>
    <row r="1307" spans="11:11" x14ac:dyDescent="0.2">
      <c r="K1307"/>
    </row>
    <row r="1308" spans="11:11" x14ac:dyDescent="0.2">
      <c r="K1308"/>
    </row>
    <row r="1309" spans="11:11" x14ac:dyDescent="0.2">
      <c r="K1309"/>
    </row>
    <row r="1310" spans="11:11" x14ac:dyDescent="0.2">
      <c r="K1310"/>
    </row>
    <row r="1311" spans="11:11" x14ac:dyDescent="0.2">
      <c r="K1311"/>
    </row>
    <row r="1312" spans="11:11" x14ac:dyDescent="0.2">
      <c r="K1312"/>
    </row>
    <row r="1313" spans="11:11" x14ac:dyDescent="0.2">
      <c r="K1313"/>
    </row>
    <row r="1314" spans="11:11" x14ac:dyDescent="0.2">
      <c r="K1314"/>
    </row>
    <row r="1315" spans="11:11" x14ac:dyDescent="0.2">
      <c r="K1315"/>
    </row>
    <row r="1316" spans="11:11" x14ac:dyDescent="0.2">
      <c r="K1316"/>
    </row>
    <row r="1317" spans="11:11" x14ac:dyDescent="0.2">
      <c r="K1317"/>
    </row>
    <row r="1318" spans="11:11" x14ac:dyDescent="0.2">
      <c r="K1318"/>
    </row>
    <row r="1319" spans="11:11" x14ac:dyDescent="0.2">
      <c r="K1319"/>
    </row>
    <row r="1320" spans="11:11" x14ac:dyDescent="0.2">
      <c r="K1320"/>
    </row>
    <row r="1321" spans="11:11" x14ac:dyDescent="0.2">
      <c r="K1321"/>
    </row>
    <row r="1322" spans="11:11" x14ac:dyDescent="0.2">
      <c r="K1322"/>
    </row>
    <row r="1323" spans="11:11" x14ac:dyDescent="0.2">
      <c r="K1323"/>
    </row>
    <row r="1324" spans="11:11" x14ac:dyDescent="0.2">
      <c r="K1324"/>
    </row>
    <row r="1325" spans="11:11" x14ac:dyDescent="0.2">
      <c r="K1325"/>
    </row>
    <row r="1326" spans="11:11" x14ac:dyDescent="0.2">
      <c r="K1326"/>
    </row>
    <row r="1327" spans="11:11" x14ac:dyDescent="0.2">
      <c r="K1327"/>
    </row>
    <row r="1328" spans="11:11" x14ac:dyDescent="0.2">
      <c r="K1328"/>
    </row>
    <row r="1329" spans="11:11" x14ac:dyDescent="0.2">
      <c r="K1329"/>
    </row>
    <row r="1330" spans="11:11" x14ac:dyDescent="0.2">
      <c r="K1330"/>
    </row>
    <row r="1331" spans="11:11" x14ac:dyDescent="0.2">
      <c r="K1331"/>
    </row>
    <row r="1332" spans="11:11" x14ac:dyDescent="0.2">
      <c r="K1332"/>
    </row>
    <row r="1333" spans="11:11" x14ac:dyDescent="0.2">
      <c r="K1333"/>
    </row>
    <row r="1334" spans="11:11" x14ac:dyDescent="0.2">
      <c r="K1334"/>
    </row>
    <row r="1335" spans="11:11" x14ac:dyDescent="0.2">
      <c r="K1335"/>
    </row>
    <row r="1336" spans="11:11" x14ac:dyDescent="0.2">
      <c r="K1336"/>
    </row>
    <row r="1337" spans="11:11" x14ac:dyDescent="0.2">
      <c r="K1337"/>
    </row>
    <row r="1338" spans="11:11" x14ac:dyDescent="0.2">
      <c r="K1338"/>
    </row>
    <row r="1339" spans="11:11" x14ac:dyDescent="0.2">
      <c r="K1339"/>
    </row>
    <row r="1340" spans="11:11" x14ac:dyDescent="0.2">
      <c r="K1340"/>
    </row>
    <row r="1341" spans="11:11" x14ac:dyDescent="0.2">
      <c r="K1341"/>
    </row>
    <row r="1342" spans="11:11" x14ac:dyDescent="0.2">
      <c r="K1342"/>
    </row>
    <row r="1343" spans="11:11" x14ac:dyDescent="0.2">
      <c r="K1343"/>
    </row>
    <row r="1344" spans="11:11" x14ac:dyDescent="0.2">
      <c r="K1344"/>
    </row>
    <row r="1345" spans="11:11" x14ac:dyDescent="0.2">
      <c r="K1345"/>
    </row>
    <row r="1346" spans="11:11" x14ac:dyDescent="0.2">
      <c r="K1346"/>
    </row>
    <row r="1347" spans="11:11" x14ac:dyDescent="0.2">
      <c r="K1347"/>
    </row>
    <row r="1348" spans="11:11" x14ac:dyDescent="0.2">
      <c r="K1348"/>
    </row>
    <row r="1349" spans="11:11" x14ac:dyDescent="0.2">
      <c r="K1349"/>
    </row>
    <row r="1350" spans="11:11" x14ac:dyDescent="0.2">
      <c r="K1350"/>
    </row>
    <row r="1351" spans="11:11" x14ac:dyDescent="0.2">
      <c r="K1351"/>
    </row>
    <row r="1352" spans="11:11" x14ac:dyDescent="0.2">
      <c r="K1352"/>
    </row>
    <row r="1353" spans="11:11" x14ac:dyDescent="0.2">
      <c r="K1353"/>
    </row>
    <row r="1354" spans="11:11" x14ac:dyDescent="0.2">
      <c r="K1354"/>
    </row>
    <row r="1355" spans="11:11" x14ac:dyDescent="0.2">
      <c r="K1355"/>
    </row>
    <row r="1356" spans="11:11" x14ac:dyDescent="0.2">
      <c r="K1356"/>
    </row>
    <row r="1357" spans="11:11" x14ac:dyDescent="0.2">
      <c r="K1357"/>
    </row>
    <row r="1358" spans="11:11" x14ac:dyDescent="0.2">
      <c r="K1358"/>
    </row>
    <row r="1359" spans="11:11" x14ac:dyDescent="0.2">
      <c r="K1359"/>
    </row>
    <row r="1360" spans="11:11" x14ac:dyDescent="0.2">
      <c r="K1360"/>
    </row>
    <row r="1361" spans="11:11" x14ac:dyDescent="0.2">
      <c r="K1361"/>
    </row>
    <row r="1362" spans="11:11" x14ac:dyDescent="0.2">
      <c r="K1362"/>
    </row>
    <row r="1363" spans="11:11" x14ac:dyDescent="0.2">
      <c r="K1363"/>
    </row>
    <row r="1364" spans="11:11" x14ac:dyDescent="0.2">
      <c r="K1364"/>
    </row>
    <row r="1365" spans="11:11" x14ac:dyDescent="0.2">
      <c r="K1365"/>
    </row>
    <row r="1366" spans="11:11" x14ac:dyDescent="0.2">
      <c r="K1366"/>
    </row>
    <row r="1367" spans="11:11" x14ac:dyDescent="0.2">
      <c r="K1367"/>
    </row>
    <row r="1368" spans="11:11" x14ac:dyDescent="0.2">
      <c r="K1368"/>
    </row>
    <row r="1369" spans="11:11" x14ac:dyDescent="0.2">
      <c r="K1369"/>
    </row>
    <row r="1370" spans="11:11" x14ac:dyDescent="0.2">
      <c r="K1370"/>
    </row>
    <row r="1371" spans="11:11" x14ac:dyDescent="0.2">
      <c r="K1371"/>
    </row>
    <row r="1372" spans="11:11" x14ac:dyDescent="0.2">
      <c r="K1372"/>
    </row>
    <row r="1373" spans="11:11" x14ac:dyDescent="0.2">
      <c r="K1373"/>
    </row>
    <row r="1374" spans="11:11" x14ac:dyDescent="0.2">
      <c r="K1374"/>
    </row>
    <row r="1375" spans="11:11" x14ac:dyDescent="0.2">
      <c r="K1375"/>
    </row>
    <row r="1376" spans="11:11" x14ac:dyDescent="0.2">
      <c r="K1376"/>
    </row>
    <row r="1377" spans="11:11" x14ac:dyDescent="0.2">
      <c r="K1377"/>
    </row>
    <row r="1378" spans="11:11" x14ac:dyDescent="0.2">
      <c r="K1378"/>
    </row>
    <row r="1379" spans="11:11" x14ac:dyDescent="0.2">
      <c r="K1379"/>
    </row>
    <row r="1380" spans="11:11" x14ac:dyDescent="0.2">
      <c r="K1380"/>
    </row>
    <row r="1381" spans="11:11" x14ac:dyDescent="0.2">
      <c r="K1381"/>
    </row>
    <row r="1382" spans="11:11" x14ac:dyDescent="0.2">
      <c r="K1382"/>
    </row>
    <row r="1383" spans="11:11" x14ac:dyDescent="0.2">
      <c r="K1383"/>
    </row>
    <row r="1384" spans="11:11" x14ac:dyDescent="0.2">
      <c r="K1384"/>
    </row>
    <row r="1385" spans="11:11" x14ac:dyDescent="0.2">
      <c r="K1385"/>
    </row>
    <row r="1386" spans="11:11" x14ac:dyDescent="0.2">
      <c r="K1386"/>
    </row>
    <row r="1387" spans="11:11" x14ac:dyDescent="0.2">
      <c r="K1387"/>
    </row>
    <row r="1388" spans="11:11" x14ac:dyDescent="0.2">
      <c r="K1388"/>
    </row>
    <row r="1389" spans="11:11" x14ac:dyDescent="0.2">
      <c r="K1389"/>
    </row>
    <row r="1390" spans="11:11" x14ac:dyDescent="0.2">
      <c r="K1390"/>
    </row>
    <row r="1391" spans="11:11" x14ac:dyDescent="0.2">
      <c r="K1391"/>
    </row>
    <row r="1392" spans="11:11" x14ac:dyDescent="0.2">
      <c r="K1392"/>
    </row>
    <row r="1393" spans="11:11" x14ac:dyDescent="0.2">
      <c r="K1393"/>
    </row>
    <row r="1394" spans="11:11" x14ac:dyDescent="0.2">
      <c r="K1394"/>
    </row>
    <row r="1395" spans="11:11" x14ac:dyDescent="0.2">
      <c r="K1395"/>
    </row>
    <row r="1396" spans="11:11" x14ac:dyDescent="0.2">
      <c r="K1396"/>
    </row>
    <row r="1397" spans="11:11" x14ac:dyDescent="0.2">
      <c r="K1397"/>
    </row>
    <row r="1398" spans="11:11" x14ac:dyDescent="0.2">
      <c r="K1398"/>
    </row>
    <row r="1399" spans="11:11" x14ac:dyDescent="0.2">
      <c r="K1399"/>
    </row>
    <row r="1400" spans="11:11" x14ac:dyDescent="0.2">
      <c r="K1400"/>
    </row>
    <row r="1401" spans="11:11" x14ac:dyDescent="0.2">
      <c r="K1401"/>
    </row>
    <row r="1402" spans="11:11" x14ac:dyDescent="0.2">
      <c r="K1402"/>
    </row>
    <row r="1403" spans="11:11" x14ac:dyDescent="0.2">
      <c r="K1403"/>
    </row>
    <row r="1404" spans="11:11" x14ac:dyDescent="0.2">
      <c r="K1404"/>
    </row>
    <row r="1405" spans="11:11" x14ac:dyDescent="0.2">
      <c r="K1405"/>
    </row>
    <row r="1406" spans="11:11" x14ac:dyDescent="0.2">
      <c r="K1406"/>
    </row>
    <row r="1407" spans="11:11" x14ac:dyDescent="0.2">
      <c r="K1407"/>
    </row>
    <row r="1408" spans="11:11" x14ac:dyDescent="0.2">
      <c r="K1408"/>
    </row>
    <row r="1409" spans="11:11" x14ac:dyDescent="0.2">
      <c r="K1409"/>
    </row>
    <row r="1410" spans="11:11" x14ac:dyDescent="0.2">
      <c r="K1410"/>
    </row>
    <row r="1411" spans="11:11" x14ac:dyDescent="0.2">
      <c r="K1411"/>
    </row>
    <row r="1412" spans="11:11" x14ac:dyDescent="0.2">
      <c r="K1412"/>
    </row>
    <row r="1413" spans="11:11" x14ac:dyDescent="0.2">
      <c r="K1413"/>
    </row>
    <row r="1414" spans="11:11" x14ac:dyDescent="0.2">
      <c r="K1414"/>
    </row>
    <row r="1415" spans="11:11" x14ac:dyDescent="0.2">
      <c r="K1415"/>
    </row>
    <row r="1416" spans="11:11" x14ac:dyDescent="0.2">
      <c r="K1416"/>
    </row>
    <row r="1417" spans="11:11" x14ac:dyDescent="0.2">
      <c r="K1417"/>
    </row>
    <row r="1418" spans="11:11" x14ac:dyDescent="0.2">
      <c r="K1418"/>
    </row>
    <row r="1419" spans="11:11" x14ac:dyDescent="0.2">
      <c r="K1419"/>
    </row>
    <row r="1420" spans="11:11" x14ac:dyDescent="0.2">
      <c r="K1420"/>
    </row>
    <row r="1421" spans="11:11" x14ac:dyDescent="0.2">
      <c r="K1421"/>
    </row>
    <row r="1422" spans="11:11" x14ac:dyDescent="0.2">
      <c r="K1422"/>
    </row>
    <row r="1423" spans="11:11" x14ac:dyDescent="0.2">
      <c r="K1423"/>
    </row>
    <row r="1424" spans="11:11" x14ac:dyDescent="0.2">
      <c r="K1424"/>
    </row>
    <row r="1425" spans="11:11" x14ac:dyDescent="0.2">
      <c r="K1425"/>
    </row>
    <row r="1426" spans="11:11" x14ac:dyDescent="0.2">
      <c r="K1426"/>
    </row>
    <row r="1427" spans="11:11" x14ac:dyDescent="0.2">
      <c r="K1427"/>
    </row>
    <row r="1428" spans="11:11" x14ac:dyDescent="0.2">
      <c r="K1428"/>
    </row>
    <row r="1429" spans="11:11" x14ac:dyDescent="0.2">
      <c r="K1429"/>
    </row>
    <row r="1430" spans="11:11" x14ac:dyDescent="0.2">
      <c r="K1430"/>
    </row>
    <row r="1431" spans="11:11" x14ac:dyDescent="0.2">
      <c r="K1431"/>
    </row>
    <row r="1432" spans="11:11" x14ac:dyDescent="0.2">
      <c r="K1432"/>
    </row>
    <row r="1433" spans="11:11" x14ac:dyDescent="0.2">
      <c r="K1433"/>
    </row>
    <row r="1434" spans="11:11" x14ac:dyDescent="0.2">
      <c r="K1434"/>
    </row>
    <row r="1435" spans="11:11" x14ac:dyDescent="0.2">
      <c r="K1435"/>
    </row>
    <row r="1436" spans="11:11" x14ac:dyDescent="0.2">
      <c r="K1436"/>
    </row>
    <row r="1437" spans="11:11" x14ac:dyDescent="0.2">
      <c r="K1437"/>
    </row>
    <row r="1438" spans="11:11" x14ac:dyDescent="0.2">
      <c r="K1438"/>
    </row>
    <row r="1439" spans="11:11" x14ac:dyDescent="0.2">
      <c r="K1439"/>
    </row>
    <row r="1440" spans="11:11" x14ac:dyDescent="0.2">
      <c r="K1440"/>
    </row>
    <row r="1441" spans="11:11" x14ac:dyDescent="0.2">
      <c r="K1441"/>
    </row>
    <row r="1442" spans="11:11" x14ac:dyDescent="0.2">
      <c r="K1442"/>
    </row>
    <row r="1443" spans="11:11" x14ac:dyDescent="0.2">
      <c r="K1443"/>
    </row>
    <row r="1444" spans="11:11" x14ac:dyDescent="0.2">
      <c r="K1444"/>
    </row>
    <row r="1445" spans="11:11" x14ac:dyDescent="0.2">
      <c r="K1445"/>
    </row>
    <row r="1446" spans="11:11" x14ac:dyDescent="0.2">
      <c r="K1446"/>
    </row>
    <row r="1447" spans="11:11" x14ac:dyDescent="0.2">
      <c r="K1447"/>
    </row>
    <row r="1448" spans="11:11" x14ac:dyDescent="0.2">
      <c r="K1448"/>
    </row>
    <row r="1449" spans="11:11" x14ac:dyDescent="0.2">
      <c r="K1449"/>
    </row>
    <row r="1450" spans="11:11" x14ac:dyDescent="0.2">
      <c r="K1450"/>
    </row>
    <row r="1451" spans="11:11" x14ac:dyDescent="0.2">
      <c r="K1451"/>
    </row>
    <row r="1452" spans="11:11" x14ac:dyDescent="0.2">
      <c r="K1452"/>
    </row>
    <row r="1453" spans="11:11" x14ac:dyDescent="0.2">
      <c r="K1453"/>
    </row>
    <row r="1454" spans="11:11" x14ac:dyDescent="0.2">
      <c r="K1454"/>
    </row>
    <row r="1455" spans="11:11" x14ac:dyDescent="0.2">
      <c r="K1455"/>
    </row>
    <row r="1456" spans="11:11" x14ac:dyDescent="0.2">
      <c r="K1456"/>
    </row>
    <row r="1457" spans="11:11" x14ac:dyDescent="0.2">
      <c r="K1457"/>
    </row>
    <row r="1458" spans="11:11" x14ac:dyDescent="0.2">
      <c r="K1458"/>
    </row>
    <row r="1459" spans="11:11" x14ac:dyDescent="0.2">
      <c r="K1459"/>
    </row>
    <row r="1460" spans="11:11" x14ac:dyDescent="0.2">
      <c r="K1460"/>
    </row>
    <row r="1461" spans="11:11" x14ac:dyDescent="0.2">
      <c r="K1461"/>
    </row>
    <row r="1462" spans="11:11" x14ac:dyDescent="0.2">
      <c r="K1462"/>
    </row>
    <row r="1463" spans="11:11" x14ac:dyDescent="0.2">
      <c r="K1463"/>
    </row>
    <row r="1464" spans="11:11" x14ac:dyDescent="0.2">
      <c r="K1464"/>
    </row>
    <row r="1465" spans="11:11" x14ac:dyDescent="0.2">
      <c r="K1465"/>
    </row>
    <row r="1466" spans="11:11" x14ac:dyDescent="0.2">
      <c r="K1466"/>
    </row>
    <row r="1467" spans="11:11" x14ac:dyDescent="0.2">
      <c r="K1467"/>
    </row>
    <row r="1468" spans="11:11" x14ac:dyDescent="0.2">
      <c r="K1468"/>
    </row>
    <row r="1469" spans="11:11" x14ac:dyDescent="0.2">
      <c r="K1469"/>
    </row>
    <row r="1470" spans="11:11" x14ac:dyDescent="0.2">
      <c r="K1470"/>
    </row>
    <row r="1471" spans="11:11" x14ac:dyDescent="0.2">
      <c r="K1471"/>
    </row>
    <row r="1472" spans="11:11" x14ac:dyDescent="0.2">
      <c r="K1472"/>
    </row>
    <row r="1473" spans="11:11" x14ac:dyDescent="0.2">
      <c r="K1473"/>
    </row>
    <row r="1474" spans="11:11" x14ac:dyDescent="0.2">
      <c r="K1474"/>
    </row>
    <row r="1475" spans="11:11" x14ac:dyDescent="0.2">
      <c r="K1475"/>
    </row>
    <row r="1476" spans="11:11" x14ac:dyDescent="0.2">
      <c r="K1476"/>
    </row>
    <row r="1477" spans="11:11" x14ac:dyDescent="0.2">
      <c r="K1477"/>
    </row>
    <row r="1478" spans="11:11" x14ac:dyDescent="0.2">
      <c r="K1478"/>
    </row>
    <row r="1479" spans="11:11" x14ac:dyDescent="0.2">
      <c r="K1479"/>
    </row>
    <row r="1480" spans="11:11" x14ac:dyDescent="0.2">
      <c r="K1480"/>
    </row>
    <row r="1481" spans="11:11" x14ac:dyDescent="0.2">
      <c r="K1481"/>
    </row>
    <row r="1482" spans="11:11" x14ac:dyDescent="0.2">
      <c r="K1482"/>
    </row>
    <row r="1483" spans="11:11" x14ac:dyDescent="0.2">
      <c r="K1483"/>
    </row>
    <row r="1484" spans="11:11" x14ac:dyDescent="0.2">
      <c r="K1484"/>
    </row>
    <row r="1485" spans="11:11" x14ac:dyDescent="0.2">
      <c r="K1485"/>
    </row>
    <row r="1486" spans="11:11" x14ac:dyDescent="0.2">
      <c r="K1486"/>
    </row>
    <row r="1487" spans="11:11" x14ac:dyDescent="0.2">
      <c r="K1487"/>
    </row>
    <row r="1488" spans="11:11" x14ac:dyDescent="0.2">
      <c r="K1488"/>
    </row>
    <row r="1489" spans="11:11" x14ac:dyDescent="0.2">
      <c r="K1489"/>
    </row>
    <row r="1490" spans="11:11" x14ac:dyDescent="0.2">
      <c r="K1490"/>
    </row>
    <row r="1491" spans="11:11" x14ac:dyDescent="0.2">
      <c r="K1491"/>
    </row>
    <row r="1492" spans="11:11" x14ac:dyDescent="0.2">
      <c r="K1492"/>
    </row>
    <row r="1493" spans="11:11" x14ac:dyDescent="0.2">
      <c r="K1493"/>
    </row>
    <row r="1494" spans="11:11" x14ac:dyDescent="0.2">
      <c r="K1494"/>
    </row>
    <row r="1495" spans="11:11" x14ac:dyDescent="0.2">
      <c r="K1495"/>
    </row>
    <row r="1496" spans="11:11" x14ac:dyDescent="0.2">
      <c r="K1496"/>
    </row>
    <row r="1497" spans="11:11" x14ac:dyDescent="0.2">
      <c r="K1497"/>
    </row>
    <row r="1498" spans="11:11" x14ac:dyDescent="0.2">
      <c r="K1498"/>
    </row>
    <row r="1499" spans="11:11" x14ac:dyDescent="0.2">
      <c r="K1499"/>
    </row>
    <row r="1500" spans="11:11" x14ac:dyDescent="0.2">
      <c r="K1500"/>
    </row>
    <row r="1501" spans="11:11" x14ac:dyDescent="0.2">
      <c r="K1501"/>
    </row>
    <row r="1502" spans="11:11" x14ac:dyDescent="0.2">
      <c r="K1502"/>
    </row>
    <row r="1503" spans="11:11" x14ac:dyDescent="0.2">
      <c r="K1503"/>
    </row>
    <row r="1504" spans="11:11" x14ac:dyDescent="0.2">
      <c r="K1504"/>
    </row>
    <row r="1505" spans="11:11" x14ac:dyDescent="0.2">
      <c r="K1505"/>
    </row>
    <row r="1506" spans="11:11" x14ac:dyDescent="0.2">
      <c r="K1506"/>
    </row>
    <row r="1507" spans="11:11" x14ac:dyDescent="0.2">
      <c r="K1507"/>
    </row>
    <row r="1508" spans="11:11" x14ac:dyDescent="0.2">
      <c r="K1508"/>
    </row>
    <row r="1509" spans="11:11" x14ac:dyDescent="0.2">
      <c r="K1509"/>
    </row>
    <row r="1510" spans="11:11" x14ac:dyDescent="0.2">
      <c r="K1510"/>
    </row>
    <row r="1511" spans="11:11" x14ac:dyDescent="0.2">
      <c r="K1511"/>
    </row>
    <row r="1512" spans="11:11" x14ac:dyDescent="0.2">
      <c r="K1512"/>
    </row>
    <row r="1513" spans="11:11" x14ac:dyDescent="0.2">
      <c r="K1513"/>
    </row>
    <row r="1514" spans="11:11" x14ac:dyDescent="0.2">
      <c r="K1514"/>
    </row>
    <row r="1515" spans="11:11" x14ac:dyDescent="0.2">
      <c r="K1515"/>
    </row>
    <row r="1516" spans="11:11" x14ac:dyDescent="0.2">
      <c r="K1516"/>
    </row>
    <row r="1517" spans="11:11" x14ac:dyDescent="0.2">
      <c r="K1517"/>
    </row>
    <row r="1518" spans="11:11" x14ac:dyDescent="0.2">
      <c r="K1518"/>
    </row>
    <row r="1519" spans="11:11" x14ac:dyDescent="0.2">
      <c r="K1519"/>
    </row>
    <row r="1520" spans="11:11" x14ac:dyDescent="0.2">
      <c r="K1520"/>
    </row>
    <row r="1521" spans="11:11" x14ac:dyDescent="0.2">
      <c r="K1521"/>
    </row>
    <row r="1522" spans="11:11" x14ac:dyDescent="0.2">
      <c r="K1522"/>
    </row>
    <row r="1523" spans="11:11" x14ac:dyDescent="0.2">
      <c r="K1523"/>
    </row>
    <row r="1524" spans="11:11" x14ac:dyDescent="0.2">
      <c r="K1524"/>
    </row>
    <row r="1525" spans="11:11" x14ac:dyDescent="0.2">
      <c r="K1525"/>
    </row>
    <row r="1526" spans="11:11" x14ac:dyDescent="0.2">
      <c r="K1526"/>
    </row>
    <row r="1527" spans="11:11" x14ac:dyDescent="0.2">
      <c r="K1527"/>
    </row>
    <row r="1528" spans="11:11" x14ac:dyDescent="0.2">
      <c r="K1528"/>
    </row>
    <row r="1529" spans="11:11" x14ac:dyDescent="0.2">
      <c r="K1529"/>
    </row>
    <row r="1530" spans="11:11" x14ac:dyDescent="0.2">
      <c r="K1530"/>
    </row>
    <row r="1531" spans="11:11" x14ac:dyDescent="0.2">
      <c r="K1531"/>
    </row>
    <row r="1532" spans="11:11" x14ac:dyDescent="0.2">
      <c r="K1532"/>
    </row>
    <row r="1533" spans="11:11" x14ac:dyDescent="0.2">
      <c r="K1533"/>
    </row>
    <row r="1534" spans="11:11" x14ac:dyDescent="0.2">
      <c r="K1534"/>
    </row>
    <row r="1535" spans="11:11" x14ac:dyDescent="0.2">
      <c r="K1535"/>
    </row>
    <row r="1536" spans="11:11" x14ac:dyDescent="0.2">
      <c r="K1536"/>
    </row>
    <row r="1537" spans="11:11" x14ac:dyDescent="0.2">
      <c r="K1537"/>
    </row>
    <row r="1538" spans="11:11" x14ac:dyDescent="0.2">
      <c r="K1538"/>
    </row>
    <row r="1539" spans="11:11" x14ac:dyDescent="0.2">
      <c r="K1539"/>
    </row>
    <row r="1540" spans="11:11" x14ac:dyDescent="0.2">
      <c r="K1540"/>
    </row>
    <row r="1541" spans="11:11" x14ac:dyDescent="0.2">
      <c r="K1541"/>
    </row>
    <row r="1542" spans="11:11" x14ac:dyDescent="0.2">
      <c r="K1542"/>
    </row>
    <row r="1543" spans="11:11" x14ac:dyDescent="0.2">
      <c r="K1543"/>
    </row>
    <row r="1544" spans="11:11" x14ac:dyDescent="0.2">
      <c r="K1544"/>
    </row>
    <row r="1545" spans="11:11" x14ac:dyDescent="0.2">
      <c r="K1545"/>
    </row>
    <row r="1546" spans="11:11" x14ac:dyDescent="0.2">
      <c r="K1546"/>
    </row>
    <row r="1547" spans="11:11" x14ac:dyDescent="0.2">
      <c r="K1547"/>
    </row>
    <row r="1548" spans="11:11" x14ac:dyDescent="0.2">
      <c r="K1548"/>
    </row>
    <row r="1549" spans="11:11" x14ac:dyDescent="0.2">
      <c r="K1549"/>
    </row>
    <row r="1550" spans="11:11" x14ac:dyDescent="0.2">
      <c r="K1550"/>
    </row>
    <row r="1551" spans="11:11" x14ac:dyDescent="0.2">
      <c r="K1551"/>
    </row>
    <row r="1552" spans="11:11" x14ac:dyDescent="0.2">
      <c r="K1552"/>
    </row>
    <row r="1553" spans="11:11" x14ac:dyDescent="0.2">
      <c r="K1553"/>
    </row>
    <row r="1554" spans="11:11" x14ac:dyDescent="0.2">
      <c r="K1554"/>
    </row>
    <row r="1555" spans="11:11" x14ac:dyDescent="0.2">
      <c r="K1555"/>
    </row>
    <row r="1556" spans="11:11" x14ac:dyDescent="0.2">
      <c r="K1556"/>
    </row>
    <row r="1557" spans="11:11" x14ac:dyDescent="0.2">
      <c r="K1557"/>
    </row>
    <row r="1558" spans="11:11" x14ac:dyDescent="0.2">
      <c r="K1558"/>
    </row>
    <row r="1559" spans="11:11" x14ac:dyDescent="0.2">
      <c r="K1559"/>
    </row>
    <row r="1560" spans="11:11" x14ac:dyDescent="0.2">
      <c r="K1560"/>
    </row>
    <row r="1561" spans="11:11" x14ac:dyDescent="0.2">
      <c r="K1561"/>
    </row>
    <row r="1562" spans="11:11" x14ac:dyDescent="0.2">
      <c r="K1562"/>
    </row>
    <row r="1563" spans="11:11" x14ac:dyDescent="0.2">
      <c r="K1563"/>
    </row>
    <row r="1564" spans="11:11" x14ac:dyDescent="0.2">
      <c r="K1564"/>
    </row>
    <row r="1565" spans="11:11" x14ac:dyDescent="0.2">
      <c r="K1565"/>
    </row>
    <row r="1566" spans="11:11" x14ac:dyDescent="0.2">
      <c r="K1566"/>
    </row>
    <row r="1567" spans="11:11" x14ac:dyDescent="0.2">
      <c r="K1567"/>
    </row>
    <row r="1568" spans="11:11" x14ac:dyDescent="0.2">
      <c r="K1568"/>
    </row>
    <row r="1569" spans="11:11" x14ac:dyDescent="0.2">
      <c r="K1569"/>
    </row>
    <row r="1570" spans="11:11" x14ac:dyDescent="0.2">
      <c r="K1570"/>
    </row>
    <row r="1571" spans="11:11" x14ac:dyDescent="0.2">
      <c r="K1571"/>
    </row>
    <row r="1572" spans="11:11" x14ac:dyDescent="0.2">
      <c r="K1572"/>
    </row>
    <row r="1573" spans="11:11" x14ac:dyDescent="0.2">
      <c r="K1573"/>
    </row>
    <row r="1574" spans="11:11" x14ac:dyDescent="0.2">
      <c r="K1574"/>
    </row>
    <row r="1575" spans="11:11" x14ac:dyDescent="0.2">
      <c r="K1575"/>
    </row>
    <row r="1576" spans="11:11" x14ac:dyDescent="0.2">
      <c r="K1576"/>
    </row>
    <row r="1577" spans="11:11" x14ac:dyDescent="0.2">
      <c r="K1577"/>
    </row>
    <row r="1578" spans="11:11" x14ac:dyDescent="0.2">
      <c r="K1578"/>
    </row>
    <row r="1579" spans="11:11" x14ac:dyDescent="0.2">
      <c r="K1579"/>
    </row>
    <row r="1580" spans="11:11" x14ac:dyDescent="0.2">
      <c r="K1580"/>
    </row>
    <row r="1581" spans="11:11" x14ac:dyDescent="0.2">
      <c r="K1581"/>
    </row>
    <row r="1582" spans="11:11" x14ac:dyDescent="0.2">
      <c r="K1582"/>
    </row>
    <row r="1583" spans="11:11" x14ac:dyDescent="0.2">
      <c r="K1583"/>
    </row>
    <row r="1584" spans="11:11" x14ac:dyDescent="0.2">
      <c r="K1584"/>
    </row>
    <row r="1585" spans="11:11" x14ac:dyDescent="0.2">
      <c r="K1585"/>
    </row>
    <row r="1586" spans="11:11" x14ac:dyDescent="0.2">
      <c r="K1586"/>
    </row>
    <row r="1587" spans="11:11" x14ac:dyDescent="0.2">
      <c r="K1587"/>
    </row>
    <row r="1588" spans="11:11" x14ac:dyDescent="0.2">
      <c r="K1588"/>
    </row>
    <row r="1589" spans="11:11" x14ac:dyDescent="0.2">
      <c r="K1589"/>
    </row>
    <row r="1590" spans="11:11" x14ac:dyDescent="0.2">
      <c r="K1590"/>
    </row>
    <row r="1591" spans="11:11" x14ac:dyDescent="0.2">
      <c r="K1591"/>
    </row>
    <row r="1592" spans="11:11" x14ac:dyDescent="0.2">
      <c r="K1592"/>
    </row>
    <row r="1593" spans="11:11" x14ac:dyDescent="0.2">
      <c r="K1593"/>
    </row>
    <row r="1594" spans="11:11" x14ac:dyDescent="0.2">
      <c r="K1594"/>
    </row>
    <row r="1595" spans="11:11" x14ac:dyDescent="0.2">
      <c r="K1595"/>
    </row>
    <row r="1596" spans="11:11" x14ac:dyDescent="0.2">
      <c r="K1596"/>
    </row>
    <row r="1597" spans="11:11" x14ac:dyDescent="0.2">
      <c r="K1597"/>
    </row>
    <row r="1598" spans="11:11" x14ac:dyDescent="0.2">
      <c r="K1598"/>
    </row>
    <row r="1599" spans="11:11" x14ac:dyDescent="0.2">
      <c r="K1599"/>
    </row>
    <row r="1600" spans="11:11" x14ac:dyDescent="0.2">
      <c r="K1600"/>
    </row>
    <row r="1601" spans="11:11" x14ac:dyDescent="0.2">
      <c r="K1601"/>
    </row>
    <row r="1602" spans="11:11" x14ac:dyDescent="0.2">
      <c r="K1602"/>
    </row>
    <row r="1603" spans="11:11" x14ac:dyDescent="0.2">
      <c r="K1603"/>
    </row>
    <row r="1604" spans="11:11" x14ac:dyDescent="0.2">
      <c r="K1604"/>
    </row>
    <row r="1605" spans="11:11" x14ac:dyDescent="0.2">
      <c r="K1605"/>
    </row>
    <row r="1606" spans="11:11" x14ac:dyDescent="0.2">
      <c r="K1606"/>
    </row>
    <row r="1607" spans="11:11" x14ac:dyDescent="0.2">
      <c r="K1607"/>
    </row>
    <row r="1608" spans="11:11" x14ac:dyDescent="0.2">
      <c r="K1608"/>
    </row>
    <row r="1609" spans="11:11" x14ac:dyDescent="0.2">
      <c r="K1609"/>
    </row>
    <row r="1610" spans="11:11" x14ac:dyDescent="0.2">
      <c r="K1610"/>
    </row>
    <row r="1611" spans="11:11" x14ac:dyDescent="0.2">
      <c r="K1611"/>
    </row>
    <row r="1612" spans="11:11" x14ac:dyDescent="0.2">
      <c r="K1612"/>
    </row>
    <row r="1613" spans="11:11" x14ac:dyDescent="0.2">
      <c r="K1613"/>
    </row>
    <row r="1614" spans="11:11" x14ac:dyDescent="0.2">
      <c r="K1614"/>
    </row>
    <row r="1615" spans="11:11" x14ac:dyDescent="0.2">
      <c r="K1615"/>
    </row>
    <row r="1616" spans="11:11" x14ac:dyDescent="0.2">
      <c r="K1616"/>
    </row>
    <row r="1617" spans="11:11" x14ac:dyDescent="0.2">
      <c r="K1617"/>
    </row>
    <row r="1618" spans="11:11" x14ac:dyDescent="0.2">
      <c r="K1618"/>
    </row>
    <row r="1619" spans="11:11" x14ac:dyDescent="0.2">
      <c r="K1619"/>
    </row>
    <row r="1620" spans="11:11" x14ac:dyDescent="0.2">
      <c r="K1620"/>
    </row>
    <row r="1621" spans="11:11" x14ac:dyDescent="0.2">
      <c r="K1621"/>
    </row>
    <row r="1622" spans="11:11" x14ac:dyDescent="0.2">
      <c r="K1622"/>
    </row>
    <row r="1623" spans="11:11" x14ac:dyDescent="0.2">
      <c r="K1623"/>
    </row>
    <row r="1624" spans="11:11" x14ac:dyDescent="0.2">
      <c r="K1624"/>
    </row>
    <row r="1625" spans="11:11" x14ac:dyDescent="0.2">
      <c r="K1625"/>
    </row>
    <row r="1626" spans="11:11" x14ac:dyDescent="0.2">
      <c r="K1626"/>
    </row>
    <row r="1627" spans="11:11" x14ac:dyDescent="0.2">
      <c r="K1627"/>
    </row>
    <row r="1628" spans="11:11" x14ac:dyDescent="0.2">
      <c r="K1628"/>
    </row>
    <row r="1629" spans="11:11" x14ac:dyDescent="0.2">
      <c r="K1629"/>
    </row>
    <row r="1630" spans="11:11" x14ac:dyDescent="0.2">
      <c r="K1630"/>
    </row>
    <row r="1631" spans="11:11" x14ac:dyDescent="0.2">
      <c r="K1631"/>
    </row>
    <row r="1632" spans="11:11" x14ac:dyDescent="0.2">
      <c r="K1632"/>
    </row>
    <row r="1633" spans="11:11" x14ac:dyDescent="0.2">
      <c r="K1633"/>
    </row>
    <row r="1634" spans="11:11" x14ac:dyDescent="0.2">
      <c r="K1634"/>
    </row>
    <row r="1635" spans="11:11" x14ac:dyDescent="0.2">
      <c r="K1635"/>
    </row>
    <row r="1636" spans="11:11" x14ac:dyDescent="0.2">
      <c r="K1636"/>
    </row>
    <row r="1637" spans="11:11" x14ac:dyDescent="0.2">
      <c r="K1637"/>
    </row>
    <row r="1638" spans="11:11" x14ac:dyDescent="0.2">
      <c r="K1638"/>
    </row>
    <row r="1639" spans="11:11" x14ac:dyDescent="0.2">
      <c r="K1639"/>
    </row>
    <row r="1640" spans="11:11" x14ac:dyDescent="0.2">
      <c r="K1640"/>
    </row>
    <row r="1641" spans="11:11" x14ac:dyDescent="0.2">
      <c r="K1641"/>
    </row>
    <row r="1642" spans="11:11" x14ac:dyDescent="0.2">
      <c r="K1642"/>
    </row>
    <row r="1643" spans="11:11" x14ac:dyDescent="0.2">
      <c r="K1643"/>
    </row>
    <row r="1644" spans="11:11" x14ac:dyDescent="0.2">
      <c r="K1644"/>
    </row>
    <row r="1645" spans="11:11" x14ac:dyDescent="0.2">
      <c r="K1645"/>
    </row>
    <row r="1646" spans="11:11" x14ac:dyDescent="0.2">
      <c r="K1646"/>
    </row>
    <row r="1647" spans="11:11" x14ac:dyDescent="0.2">
      <c r="K1647"/>
    </row>
    <row r="1648" spans="11:11" x14ac:dyDescent="0.2">
      <c r="K1648"/>
    </row>
    <row r="1649" spans="11:11" x14ac:dyDescent="0.2">
      <c r="K1649"/>
    </row>
    <row r="1650" spans="11:11" x14ac:dyDescent="0.2">
      <c r="K1650"/>
    </row>
    <row r="1651" spans="11:11" x14ac:dyDescent="0.2">
      <c r="K1651"/>
    </row>
    <row r="1652" spans="11:11" x14ac:dyDescent="0.2">
      <c r="K1652"/>
    </row>
    <row r="1653" spans="11:11" x14ac:dyDescent="0.2">
      <c r="K1653"/>
    </row>
    <row r="1654" spans="11:11" x14ac:dyDescent="0.2">
      <c r="K1654"/>
    </row>
    <row r="1655" spans="11:11" x14ac:dyDescent="0.2">
      <c r="K1655"/>
    </row>
    <row r="1656" spans="11:11" x14ac:dyDescent="0.2">
      <c r="K1656"/>
    </row>
    <row r="1657" spans="11:11" x14ac:dyDescent="0.2">
      <c r="K1657"/>
    </row>
    <row r="1658" spans="11:11" x14ac:dyDescent="0.2">
      <c r="K1658"/>
    </row>
    <row r="1659" spans="11:11" x14ac:dyDescent="0.2">
      <c r="K1659"/>
    </row>
    <row r="1660" spans="11:11" x14ac:dyDescent="0.2">
      <c r="K1660"/>
    </row>
    <row r="1661" spans="11:11" x14ac:dyDescent="0.2">
      <c r="K1661"/>
    </row>
    <row r="1662" spans="11:11" x14ac:dyDescent="0.2">
      <c r="K1662"/>
    </row>
    <row r="1663" spans="11:11" x14ac:dyDescent="0.2">
      <c r="K1663"/>
    </row>
    <row r="1664" spans="11:11" x14ac:dyDescent="0.2">
      <c r="K1664"/>
    </row>
    <row r="1665" spans="11:11" x14ac:dyDescent="0.2">
      <c r="K1665"/>
    </row>
    <row r="1666" spans="11:11" x14ac:dyDescent="0.2">
      <c r="K1666"/>
    </row>
    <row r="1667" spans="11:11" x14ac:dyDescent="0.2">
      <c r="K1667"/>
    </row>
    <row r="1668" spans="11:11" x14ac:dyDescent="0.2">
      <c r="K1668"/>
    </row>
    <row r="1669" spans="11:11" x14ac:dyDescent="0.2">
      <c r="K1669"/>
    </row>
    <row r="1670" spans="11:11" x14ac:dyDescent="0.2">
      <c r="K1670"/>
    </row>
    <row r="1671" spans="11:11" x14ac:dyDescent="0.2">
      <c r="K1671"/>
    </row>
    <row r="1672" spans="11:11" x14ac:dyDescent="0.2">
      <c r="K1672"/>
    </row>
    <row r="1673" spans="11:11" x14ac:dyDescent="0.2">
      <c r="K1673"/>
    </row>
    <row r="1674" spans="11:11" x14ac:dyDescent="0.2">
      <c r="K1674"/>
    </row>
    <row r="1675" spans="11:11" x14ac:dyDescent="0.2">
      <c r="K1675"/>
    </row>
    <row r="1676" spans="11:11" x14ac:dyDescent="0.2">
      <c r="K1676"/>
    </row>
    <row r="1677" spans="11:11" x14ac:dyDescent="0.2">
      <c r="K1677"/>
    </row>
    <row r="1678" spans="11:11" x14ac:dyDescent="0.2">
      <c r="K1678"/>
    </row>
    <row r="1679" spans="11:11" x14ac:dyDescent="0.2">
      <c r="K1679"/>
    </row>
    <row r="1680" spans="11:11" x14ac:dyDescent="0.2">
      <c r="K1680"/>
    </row>
    <row r="1681" spans="11:11" x14ac:dyDescent="0.2">
      <c r="K1681"/>
    </row>
    <row r="1682" spans="11:11" x14ac:dyDescent="0.2">
      <c r="K1682"/>
    </row>
    <row r="1683" spans="11:11" x14ac:dyDescent="0.2">
      <c r="K1683"/>
    </row>
    <row r="1684" spans="11:11" x14ac:dyDescent="0.2">
      <c r="K1684"/>
    </row>
    <row r="1685" spans="11:11" x14ac:dyDescent="0.2">
      <c r="K1685"/>
    </row>
    <row r="1686" spans="11:11" x14ac:dyDescent="0.2">
      <c r="K1686"/>
    </row>
    <row r="1687" spans="11:11" x14ac:dyDescent="0.2">
      <c r="K1687"/>
    </row>
    <row r="1688" spans="11:11" x14ac:dyDescent="0.2">
      <c r="K1688"/>
    </row>
    <row r="1689" spans="11:11" x14ac:dyDescent="0.2">
      <c r="K1689"/>
    </row>
    <row r="1690" spans="11:11" x14ac:dyDescent="0.2">
      <c r="K1690"/>
    </row>
    <row r="1691" spans="11:11" x14ac:dyDescent="0.2">
      <c r="K1691"/>
    </row>
    <row r="1692" spans="11:11" x14ac:dyDescent="0.2">
      <c r="K1692"/>
    </row>
    <row r="1693" spans="11:11" x14ac:dyDescent="0.2">
      <c r="K1693"/>
    </row>
    <row r="1694" spans="11:11" x14ac:dyDescent="0.2">
      <c r="K1694"/>
    </row>
    <row r="1695" spans="11:11" x14ac:dyDescent="0.2">
      <c r="K1695"/>
    </row>
    <row r="1696" spans="11:11" x14ac:dyDescent="0.2">
      <c r="K1696"/>
    </row>
    <row r="1697" spans="11:11" x14ac:dyDescent="0.2">
      <c r="K1697"/>
    </row>
    <row r="1698" spans="11:11" x14ac:dyDescent="0.2">
      <c r="K1698"/>
    </row>
    <row r="1699" spans="11:11" x14ac:dyDescent="0.2">
      <c r="K1699"/>
    </row>
    <row r="1700" spans="11:11" x14ac:dyDescent="0.2">
      <c r="K1700"/>
    </row>
    <row r="1701" spans="11:11" x14ac:dyDescent="0.2">
      <c r="K1701"/>
    </row>
    <row r="1702" spans="11:11" x14ac:dyDescent="0.2">
      <c r="K1702"/>
    </row>
    <row r="1703" spans="11:11" x14ac:dyDescent="0.2">
      <c r="K1703"/>
    </row>
    <row r="1704" spans="11:11" x14ac:dyDescent="0.2">
      <c r="K1704"/>
    </row>
    <row r="1705" spans="11:11" x14ac:dyDescent="0.2">
      <c r="K1705"/>
    </row>
    <row r="1706" spans="11:11" x14ac:dyDescent="0.2">
      <c r="K1706"/>
    </row>
    <row r="1707" spans="11:11" x14ac:dyDescent="0.2">
      <c r="K1707"/>
    </row>
    <row r="1708" spans="11:11" x14ac:dyDescent="0.2">
      <c r="K1708"/>
    </row>
    <row r="1709" spans="11:11" x14ac:dyDescent="0.2">
      <c r="K1709"/>
    </row>
    <row r="1710" spans="11:11" x14ac:dyDescent="0.2">
      <c r="K1710"/>
    </row>
    <row r="1711" spans="11:11" x14ac:dyDescent="0.2">
      <c r="K1711"/>
    </row>
    <row r="1712" spans="11:11" x14ac:dyDescent="0.2">
      <c r="K1712"/>
    </row>
    <row r="1713" spans="11:11" x14ac:dyDescent="0.2">
      <c r="K1713"/>
    </row>
    <row r="1714" spans="11:11" x14ac:dyDescent="0.2">
      <c r="K1714"/>
    </row>
    <row r="1715" spans="11:11" x14ac:dyDescent="0.2">
      <c r="K1715"/>
    </row>
    <row r="1716" spans="11:11" x14ac:dyDescent="0.2">
      <c r="K1716"/>
    </row>
    <row r="1717" spans="11:11" x14ac:dyDescent="0.2">
      <c r="K1717"/>
    </row>
    <row r="1718" spans="11:11" x14ac:dyDescent="0.2">
      <c r="K1718"/>
    </row>
    <row r="1719" spans="11:11" x14ac:dyDescent="0.2">
      <c r="K1719"/>
    </row>
    <row r="1720" spans="11:11" x14ac:dyDescent="0.2">
      <c r="K1720"/>
    </row>
    <row r="1721" spans="11:11" x14ac:dyDescent="0.2">
      <c r="K1721"/>
    </row>
    <row r="1722" spans="11:11" x14ac:dyDescent="0.2">
      <c r="K1722"/>
    </row>
    <row r="1723" spans="11:11" x14ac:dyDescent="0.2">
      <c r="K1723"/>
    </row>
    <row r="1724" spans="11:11" x14ac:dyDescent="0.2">
      <c r="K1724"/>
    </row>
    <row r="1725" spans="11:11" x14ac:dyDescent="0.2">
      <c r="K1725"/>
    </row>
    <row r="1726" spans="11:11" x14ac:dyDescent="0.2">
      <c r="K1726"/>
    </row>
    <row r="1727" spans="11:11" x14ac:dyDescent="0.2">
      <c r="K1727"/>
    </row>
    <row r="1728" spans="11:11" x14ac:dyDescent="0.2">
      <c r="K1728"/>
    </row>
    <row r="1729" spans="11:11" x14ac:dyDescent="0.2">
      <c r="K1729"/>
    </row>
    <row r="1730" spans="11:11" x14ac:dyDescent="0.2">
      <c r="K1730"/>
    </row>
    <row r="1731" spans="11:11" x14ac:dyDescent="0.2">
      <c r="K1731"/>
    </row>
    <row r="1732" spans="11:11" x14ac:dyDescent="0.2">
      <c r="K1732"/>
    </row>
    <row r="1733" spans="11:11" x14ac:dyDescent="0.2">
      <c r="K1733"/>
    </row>
    <row r="1734" spans="11:11" x14ac:dyDescent="0.2">
      <c r="K1734"/>
    </row>
    <row r="1735" spans="11:11" x14ac:dyDescent="0.2">
      <c r="K1735"/>
    </row>
    <row r="1736" spans="11:11" x14ac:dyDescent="0.2">
      <c r="K1736"/>
    </row>
    <row r="1737" spans="11:11" x14ac:dyDescent="0.2">
      <c r="K1737"/>
    </row>
    <row r="1738" spans="11:11" x14ac:dyDescent="0.2">
      <c r="K1738"/>
    </row>
    <row r="1739" spans="11:11" x14ac:dyDescent="0.2">
      <c r="K1739"/>
    </row>
    <row r="1740" spans="11:11" x14ac:dyDescent="0.2">
      <c r="K1740"/>
    </row>
    <row r="1741" spans="11:11" x14ac:dyDescent="0.2">
      <c r="K1741"/>
    </row>
    <row r="1742" spans="11:11" x14ac:dyDescent="0.2">
      <c r="K1742"/>
    </row>
    <row r="1743" spans="11:11" x14ac:dyDescent="0.2">
      <c r="K1743"/>
    </row>
    <row r="1744" spans="11:11" x14ac:dyDescent="0.2">
      <c r="K1744"/>
    </row>
    <row r="1745" spans="11:11" x14ac:dyDescent="0.2">
      <c r="K1745"/>
    </row>
    <row r="1746" spans="11:11" x14ac:dyDescent="0.2">
      <c r="K1746"/>
    </row>
    <row r="1747" spans="11:11" x14ac:dyDescent="0.2">
      <c r="K1747"/>
    </row>
    <row r="1748" spans="11:11" x14ac:dyDescent="0.2">
      <c r="K1748"/>
    </row>
    <row r="1749" spans="11:11" x14ac:dyDescent="0.2">
      <c r="K1749"/>
    </row>
    <row r="1750" spans="11:11" x14ac:dyDescent="0.2">
      <c r="K1750"/>
    </row>
    <row r="1751" spans="11:11" x14ac:dyDescent="0.2">
      <c r="K1751"/>
    </row>
    <row r="1752" spans="11:11" x14ac:dyDescent="0.2">
      <c r="K1752"/>
    </row>
    <row r="1753" spans="11:11" x14ac:dyDescent="0.2">
      <c r="K1753"/>
    </row>
    <row r="1754" spans="11:11" x14ac:dyDescent="0.2">
      <c r="K1754"/>
    </row>
    <row r="1755" spans="11:11" x14ac:dyDescent="0.2">
      <c r="K1755"/>
    </row>
    <row r="1756" spans="11:11" x14ac:dyDescent="0.2">
      <c r="K1756"/>
    </row>
    <row r="1757" spans="11:11" x14ac:dyDescent="0.2">
      <c r="K1757"/>
    </row>
    <row r="1758" spans="11:11" x14ac:dyDescent="0.2">
      <c r="K1758"/>
    </row>
    <row r="1759" spans="11:11" x14ac:dyDescent="0.2">
      <c r="K1759"/>
    </row>
    <row r="1760" spans="11:11" x14ac:dyDescent="0.2">
      <c r="K1760"/>
    </row>
    <row r="1761" spans="11:11" x14ac:dyDescent="0.2">
      <c r="K1761"/>
    </row>
    <row r="1762" spans="11:11" x14ac:dyDescent="0.2">
      <c r="K1762"/>
    </row>
    <row r="1763" spans="11:11" x14ac:dyDescent="0.2">
      <c r="K1763"/>
    </row>
    <row r="1764" spans="11:11" x14ac:dyDescent="0.2">
      <c r="K1764"/>
    </row>
    <row r="1765" spans="11:11" x14ac:dyDescent="0.2">
      <c r="K1765"/>
    </row>
    <row r="1766" spans="11:11" x14ac:dyDescent="0.2">
      <c r="K1766"/>
    </row>
    <row r="1767" spans="11:11" x14ac:dyDescent="0.2">
      <c r="K1767"/>
    </row>
    <row r="1768" spans="11:11" x14ac:dyDescent="0.2">
      <c r="K1768"/>
    </row>
    <row r="1769" spans="11:11" x14ac:dyDescent="0.2">
      <c r="K1769"/>
    </row>
    <row r="1770" spans="11:11" x14ac:dyDescent="0.2">
      <c r="K1770"/>
    </row>
    <row r="1771" spans="11:11" x14ac:dyDescent="0.2">
      <c r="K1771"/>
    </row>
    <row r="1772" spans="11:11" x14ac:dyDescent="0.2">
      <c r="K1772"/>
    </row>
    <row r="1773" spans="11:11" x14ac:dyDescent="0.2">
      <c r="K1773"/>
    </row>
    <row r="1774" spans="11:11" x14ac:dyDescent="0.2">
      <c r="K1774"/>
    </row>
    <row r="1775" spans="11:11" x14ac:dyDescent="0.2">
      <c r="K1775"/>
    </row>
    <row r="1776" spans="11:11" x14ac:dyDescent="0.2">
      <c r="K1776"/>
    </row>
    <row r="1777" spans="11:11" x14ac:dyDescent="0.2">
      <c r="K1777"/>
    </row>
    <row r="1778" spans="11:11" x14ac:dyDescent="0.2">
      <c r="K1778"/>
    </row>
    <row r="1779" spans="11:11" x14ac:dyDescent="0.2">
      <c r="K1779"/>
    </row>
    <row r="1780" spans="11:11" x14ac:dyDescent="0.2">
      <c r="K1780"/>
    </row>
    <row r="1781" spans="11:11" x14ac:dyDescent="0.2">
      <c r="K1781"/>
    </row>
    <row r="1782" spans="11:11" x14ac:dyDescent="0.2">
      <c r="K1782"/>
    </row>
    <row r="1783" spans="11:11" x14ac:dyDescent="0.2">
      <c r="K1783"/>
    </row>
    <row r="1784" spans="11:11" x14ac:dyDescent="0.2">
      <c r="K1784"/>
    </row>
    <row r="1785" spans="11:11" x14ac:dyDescent="0.2">
      <c r="K1785"/>
    </row>
    <row r="1786" spans="11:11" x14ac:dyDescent="0.2">
      <c r="K1786"/>
    </row>
    <row r="1787" spans="11:11" x14ac:dyDescent="0.2">
      <c r="K1787"/>
    </row>
    <row r="1788" spans="11:11" x14ac:dyDescent="0.2">
      <c r="K1788"/>
    </row>
    <row r="1789" spans="11:11" x14ac:dyDescent="0.2">
      <c r="K1789"/>
    </row>
    <row r="1790" spans="11:11" x14ac:dyDescent="0.2">
      <c r="K1790"/>
    </row>
    <row r="1791" spans="11:11" x14ac:dyDescent="0.2">
      <c r="K1791"/>
    </row>
    <row r="1792" spans="11:11" x14ac:dyDescent="0.2">
      <c r="K1792"/>
    </row>
    <row r="1793" spans="11:11" x14ac:dyDescent="0.2">
      <c r="K1793"/>
    </row>
    <row r="1794" spans="11:11" x14ac:dyDescent="0.2">
      <c r="K1794"/>
    </row>
    <row r="1795" spans="11:11" x14ac:dyDescent="0.2">
      <c r="K1795"/>
    </row>
    <row r="1796" spans="11:11" x14ac:dyDescent="0.2">
      <c r="K1796"/>
    </row>
    <row r="1797" spans="11:11" x14ac:dyDescent="0.2">
      <c r="K1797"/>
    </row>
    <row r="1798" spans="11:11" x14ac:dyDescent="0.2">
      <c r="K1798"/>
    </row>
    <row r="1799" spans="11:11" x14ac:dyDescent="0.2">
      <c r="K1799"/>
    </row>
    <row r="1800" spans="11:11" x14ac:dyDescent="0.2">
      <c r="K1800"/>
    </row>
    <row r="1801" spans="11:11" x14ac:dyDescent="0.2">
      <c r="K1801"/>
    </row>
    <row r="1802" spans="11:11" x14ac:dyDescent="0.2">
      <c r="K1802"/>
    </row>
    <row r="1803" spans="11:11" x14ac:dyDescent="0.2">
      <c r="K1803"/>
    </row>
    <row r="1804" spans="11:11" x14ac:dyDescent="0.2">
      <c r="K1804"/>
    </row>
    <row r="1805" spans="11:11" x14ac:dyDescent="0.2">
      <c r="K1805"/>
    </row>
    <row r="1806" spans="11:11" x14ac:dyDescent="0.2">
      <c r="K1806"/>
    </row>
    <row r="1807" spans="11:11" x14ac:dyDescent="0.2">
      <c r="K1807"/>
    </row>
    <row r="1808" spans="11:11" x14ac:dyDescent="0.2">
      <c r="K1808"/>
    </row>
    <row r="1809" spans="11:11" x14ac:dyDescent="0.2">
      <c r="K1809"/>
    </row>
    <row r="1810" spans="11:11" x14ac:dyDescent="0.2">
      <c r="K1810"/>
    </row>
    <row r="1811" spans="11:11" x14ac:dyDescent="0.2">
      <c r="K1811"/>
    </row>
    <row r="1812" spans="11:11" x14ac:dyDescent="0.2">
      <c r="K1812"/>
    </row>
    <row r="1813" spans="11:11" x14ac:dyDescent="0.2">
      <c r="K1813"/>
    </row>
    <row r="1814" spans="11:11" x14ac:dyDescent="0.2">
      <c r="K1814"/>
    </row>
    <row r="1815" spans="11:11" x14ac:dyDescent="0.2">
      <c r="K1815"/>
    </row>
    <row r="1816" spans="11:11" x14ac:dyDescent="0.2">
      <c r="K1816"/>
    </row>
    <row r="1817" spans="11:11" x14ac:dyDescent="0.2">
      <c r="K1817"/>
    </row>
    <row r="1818" spans="11:11" x14ac:dyDescent="0.2">
      <c r="K1818"/>
    </row>
    <row r="1819" spans="11:11" x14ac:dyDescent="0.2">
      <c r="K1819"/>
    </row>
    <row r="1820" spans="11:11" x14ac:dyDescent="0.2">
      <c r="K1820"/>
    </row>
    <row r="1821" spans="11:11" x14ac:dyDescent="0.2">
      <c r="K1821"/>
    </row>
    <row r="1822" spans="11:11" x14ac:dyDescent="0.2">
      <c r="K1822"/>
    </row>
    <row r="1823" spans="11:11" x14ac:dyDescent="0.2">
      <c r="K1823"/>
    </row>
    <row r="1824" spans="11:11" x14ac:dyDescent="0.2">
      <c r="K1824"/>
    </row>
    <row r="1825" spans="11:11" x14ac:dyDescent="0.2">
      <c r="K1825"/>
    </row>
    <row r="1826" spans="11:11" x14ac:dyDescent="0.2">
      <c r="K1826"/>
    </row>
    <row r="1827" spans="11:11" x14ac:dyDescent="0.2">
      <c r="K1827"/>
    </row>
    <row r="1828" spans="11:11" x14ac:dyDescent="0.2">
      <c r="K1828"/>
    </row>
    <row r="1829" spans="11:11" x14ac:dyDescent="0.2">
      <c r="K1829"/>
    </row>
    <row r="1830" spans="11:11" x14ac:dyDescent="0.2">
      <c r="K1830"/>
    </row>
    <row r="1831" spans="11:11" x14ac:dyDescent="0.2">
      <c r="K1831"/>
    </row>
    <row r="1832" spans="11:11" x14ac:dyDescent="0.2">
      <c r="K1832"/>
    </row>
    <row r="1833" spans="11:11" x14ac:dyDescent="0.2">
      <c r="K1833"/>
    </row>
    <row r="1834" spans="11:11" x14ac:dyDescent="0.2">
      <c r="K1834"/>
    </row>
    <row r="1835" spans="11:11" x14ac:dyDescent="0.2">
      <c r="K1835"/>
    </row>
    <row r="1836" spans="11:11" x14ac:dyDescent="0.2">
      <c r="K1836"/>
    </row>
    <row r="1837" spans="11:11" x14ac:dyDescent="0.2">
      <c r="K1837"/>
    </row>
    <row r="1838" spans="11:11" x14ac:dyDescent="0.2">
      <c r="K1838"/>
    </row>
    <row r="1839" spans="11:11" x14ac:dyDescent="0.2">
      <c r="K1839"/>
    </row>
    <row r="1840" spans="11:11" x14ac:dyDescent="0.2">
      <c r="K1840"/>
    </row>
    <row r="1841" spans="11:11" x14ac:dyDescent="0.2">
      <c r="K1841"/>
    </row>
    <row r="1842" spans="11:11" x14ac:dyDescent="0.2">
      <c r="K1842"/>
    </row>
    <row r="1843" spans="11:11" x14ac:dyDescent="0.2">
      <c r="K1843"/>
    </row>
    <row r="1844" spans="11:11" x14ac:dyDescent="0.2">
      <c r="K1844"/>
    </row>
    <row r="1845" spans="11:11" x14ac:dyDescent="0.2">
      <c r="K1845"/>
    </row>
    <row r="1846" spans="11:11" x14ac:dyDescent="0.2">
      <c r="K1846"/>
    </row>
    <row r="1847" spans="11:11" x14ac:dyDescent="0.2">
      <c r="K1847"/>
    </row>
    <row r="1848" spans="11:11" x14ac:dyDescent="0.2">
      <c r="K1848"/>
    </row>
    <row r="1849" spans="11:11" x14ac:dyDescent="0.2">
      <c r="K1849"/>
    </row>
    <row r="1850" spans="11:11" x14ac:dyDescent="0.2">
      <c r="K1850"/>
    </row>
    <row r="1851" spans="11:11" x14ac:dyDescent="0.2">
      <c r="K1851"/>
    </row>
    <row r="1852" spans="11:11" x14ac:dyDescent="0.2">
      <c r="K1852"/>
    </row>
    <row r="1853" spans="11:11" x14ac:dyDescent="0.2">
      <c r="K1853"/>
    </row>
    <row r="1854" spans="11:11" x14ac:dyDescent="0.2">
      <c r="K1854"/>
    </row>
    <row r="1855" spans="11:11" x14ac:dyDescent="0.2">
      <c r="K1855"/>
    </row>
    <row r="1856" spans="11:11" x14ac:dyDescent="0.2">
      <c r="K1856"/>
    </row>
    <row r="1857" spans="11:11" x14ac:dyDescent="0.2">
      <c r="K1857"/>
    </row>
    <row r="1858" spans="11:11" x14ac:dyDescent="0.2">
      <c r="K1858"/>
    </row>
    <row r="1859" spans="11:11" x14ac:dyDescent="0.2">
      <c r="K1859"/>
    </row>
    <row r="1860" spans="11:11" x14ac:dyDescent="0.2">
      <c r="K1860"/>
    </row>
    <row r="1861" spans="11:11" x14ac:dyDescent="0.2">
      <c r="K1861"/>
    </row>
    <row r="1862" spans="11:11" x14ac:dyDescent="0.2">
      <c r="K1862"/>
    </row>
    <row r="1863" spans="11:11" x14ac:dyDescent="0.2">
      <c r="K1863"/>
    </row>
    <row r="1864" spans="11:11" x14ac:dyDescent="0.2">
      <c r="K1864"/>
    </row>
    <row r="1865" spans="11:11" x14ac:dyDescent="0.2">
      <c r="K1865"/>
    </row>
    <row r="1866" spans="11:11" x14ac:dyDescent="0.2">
      <c r="K1866"/>
    </row>
    <row r="1867" spans="11:11" x14ac:dyDescent="0.2">
      <c r="K1867"/>
    </row>
    <row r="1868" spans="11:11" x14ac:dyDescent="0.2">
      <c r="K1868"/>
    </row>
    <row r="1869" spans="11:11" x14ac:dyDescent="0.2">
      <c r="K1869"/>
    </row>
    <row r="1870" spans="11:11" x14ac:dyDescent="0.2">
      <c r="K1870"/>
    </row>
    <row r="1871" spans="11:11" x14ac:dyDescent="0.2">
      <c r="K1871"/>
    </row>
    <row r="1872" spans="11:11" x14ac:dyDescent="0.2">
      <c r="K1872"/>
    </row>
    <row r="1873" spans="11:11" x14ac:dyDescent="0.2">
      <c r="K1873"/>
    </row>
    <row r="1874" spans="11:11" x14ac:dyDescent="0.2">
      <c r="K1874"/>
    </row>
    <row r="1875" spans="11:11" x14ac:dyDescent="0.2">
      <c r="K1875"/>
    </row>
    <row r="1876" spans="11:11" x14ac:dyDescent="0.2">
      <c r="K1876"/>
    </row>
    <row r="1877" spans="11:11" x14ac:dyDescent="0.2">
      <c r="K1877"/>
    </row>
    <row r="1878" spans="11:11" x14ac:dyDescent="0.2">
      <c r="K1878"/>
    </row>
    <row r="1879" spans="11:11" x14ac:dyDescent="0.2">
      <c r="K1879"/>
    </row>
    <row r="1880" spans="11:11" x14ac:dyDescent="0.2">
      <c r="K1880"/>
    </row>
    <row r="1881" spans="11:11" x14ac:dyDescent="0.2">
      <c r="K1881"/>
    </row>
    <row r="1882" spans="11:11" x14ac:dyDescent="0.2">
      <c r="K1882"/>
    </row>
    <row r="1883" spans="11:11" x14ac:dyDescent="0.2">
      <c r="K1883"/>
    </row>
    <row r="1884" spans="11:11" x14ac:dyDescent="0.2">
      <c r="K1884"/>
    </row>
    <row r="1885" spans="11:11" x14ac:dyDescent="0.2">
      <c r="K1885"/>
    </row>
    <row r="1886" spans="11:11" x14ac:dyDescent="0.2">
      <c r="K1886"/>
    </row>
    <row r="1887" spans="11:11" x14ac:dyDescent="0.2">
      <c r="K1887"/>
    </row>
    <row r="1888" spans="11:11" x14ac:dyDescent="0.2">
      <c r="K1888"/>
    </row>
    <row r="1889" spans="11:11" x14ac:dyDescent="0.2">
      <c r="K1889"/>
    </row>
    <row r="1890" spans="11:11" x14ac:dyDescent="0.2">
      <c r="K1890"/>
    </row>
    <row r="1891" spans="11:11" x14ac:dyDescent="0.2">
      <c r="K1891"/>
    </row>
    <row r="1892" spans="11:11" x14ac:dyDescent="0.2">
      <c r="K1892"/>
    </row>
    <row r="1893" spans="11:11" x14ac:dyDescent="0.2">
      <c r="K1893"/>
    </row>
    <row r="1894" spans="11:11" x14ac:dyDescent="0.2">
      <c r="K1894"/>
    </row>
    <row r="1895" spans="11:11" x14ac:dyDescent="0.2">
      <c r="K1895"/>
    </row>
    <row r="1896" spans="11:11" x14ac:dyDescent="0.2">
      <c r="K1896"/>
    </row>
    <row r="1897" spans="11:11" x14ac:dyDescent="0.2">
      <c r="K1897"/>
    </row>
    <row r="1898" spans="11:11" x14ac:dyDescent="0.2">
      <c r="K1898"/>
    </row>
    <row r="1899" spans="11:11" x14ac:dyDescent="0.2">
      <c r="K1899"/>
    </row>
    <row r="1900" spans="11:11" x14ac:dyDescent="0.2">
      <c r="K1900"/>
    </row>
    <row r="1901" spans="11:11" x14ac:dyDescent="0.2">
      <c r="K1901"/>
    </row>
    <row r="1902" spans="11:11" x14ac:dyDescent="0.2">
      <c r="K1902"/>
    </row>
    <row r="1903" spans="11:11" x14ac:dyDescent="0.2">
      <c r="K1903"/>
    </row>
    <row r="1904" spans="11:11" x14ac:dyDescent="0.2">
      <c r="K1904"/>
    </row>
    <row r="1905" spans="11:11" x14ac:dyDescent="0.2">
      <c r="K1905"/>
    </row>
    <row r="1906" spans="11:11" x14ac:dyDescent="0.2">
      <c r="K1906"/>
    </row>
    <row r="1907" spans="11:11" x14ac:dyDescent="0.2">
      <c r="K1907"/>
    </row>
    <row r="1908" spans="11:11" x14ac:dyDescent="0.2">
      <c r="K1908"/>
    </row>
    <row r="1909" spans="11:11" x14ac:dyDescent="0.2">
      <c r="K1909"/>
    </row>
    <row r="1910" spans="11:11" x14ac:dyDescent="0.2">
      <c r="K1910"/>
    </row>
    <row r="1911" spans="11:11" x14ac:dyDescent="0.2">
      <c r="K1911"/>
    </row>
    <row r="1912" spans="11:11" x14ac:dyDescent="0.2">
      <c r="K1912"/>
    </row>
    <row r="1913" spans="11:11" x14ac:dyDescent="0.2">
      <c r="K1913"/>
    </row>
    <row r="1914" spans="11:11" x14ac:dyDescent="0.2">
      <c r="K1914"/>
    </row>
    <row r="1915" spans="11:11" x14ac:dyDescent="0.2">
      <c r="K1915"/>
    </row>
    <row r="1916" spans="11:11" x14ac:dyDescent="0.2">
      <c r="K1916"/>
    </row>
    <row r="1917" spans="11:11" x14ac:dyDescent="0.2">
      <c r="K1917"/>
    </row>
    <row r="1918" spans="11:11" x14ac:dyDescent="0.2">
      <c r="K1918"/>
    </row>
    <row r="1919" spans="11:11" x14ac:dyDescent="0.2">
      <c r="K1919"/>
    </row>
    <row r="1920" spans="11:11" x14ac:dyDescent="0.2">
      <c r="K1920"/>
    </row>
    <row r="1921" spans="11:11" x14ac:dyDescent="0.2">
      <c r="K1921"/>
    </row>
    <row r="1922" spans="11:11" x14ac:dyDescent="0.2">
      <c r="K1922"/>
    </row>
    <row r="1923" spans="11:11" x14ac:dyDescent="0.2">
      <c r="K1923"/>
    </row>
    <row r="1924" spans="11:11" x14ac:dyDescent="0.2">
      <c r="K1924"/>
    </row>
    <row r="1925" spans="11:11" x14ac:dyDescent="0.2">
      <c r="K1925"/>
    </row>
    <row r="1926" spans="11:11" x14ac:dyDescent="0.2">
      <c r="K1926"/>
    </row>
    <row r="1927" spans="11:11" x14ac:dyDescent="0.2">
      <c r="K1927"/>
    </row>
    <row r="1928" spans="11:11" x14ac:dyDescent="0.2">
      <c r="K1928"/>
    </row>
    <row r="1929" spans="11:11" x14ac:dyDescent="0.2">
      <c r="K1929"/>
    </row>
    <row r="1930" spans="11:11" x14ac:dyDescent="0.2">
      <c r="K1930"/>
    </row>
    <row r="1931" spans="11:11" x14ac:dyDescent="0.2">
      <c r="K1931"/>
    </row>
    <row r="1932" spans="11:11" x14ac:dyDescent="0.2">
      <c r="K1932"/>
    </row>
    <row r="1933" spans="11:11" x14ac:dyDescent="0.2">
      <c r="K1933"/>
    </row>
    <row r="1934" spans="11:11" x14ac:dyDescent="0.2">
      <c r="K1934"/>
    </row>
    <row r="1935" spans="11:11" x14ac:dyDescent="0.2">
      <c r="K1935"/>
    </row>
    <row r="1936" spans="11:11" x14ac:dyDescent="0.2">
      <c r="K1936"/>
    </row>
    <row r="1937" spans="11:11" x14ac:dyDescent="0.2">
      <c r="K1937"/>
    </row>
    <row r="1938" spans="11:11" x14ac:dyDescent="0.2">
      <c r="K1938"/>
    </row>
    <row r="1939" spans="11:11" x14ac:dyDescent="0.2">
      <c r="K1939"/>
    </row>
    <row r="1940" spans="11:11" x14ac:dyDescent="0.2">
      <c r="K1940"/>
    </row>
    <row r="1941" spans="11:11" x14ac:dyDescent="0.2">
      <c r="K1941"/>
    </row>
    <row r="1942" spans="11:11" x14ac:dyDescent="0.2">
      <c r="K1942"/>
    </row>
    <row r="1943" spans="11:11" x14ac:dyDescent="0.2">
      <c r="K1943"/>
    </row>
    <row r="1944" spans="11:11" x14ac:dyDescent="0.2">
      <c r="K1944"/>
    </row>
    <row r="1945" spans="11:11" x14ac:dyDescent="0.2">
      <c r="K1945"/>
    </row>
    <row r="1946" spans="11:11" x14ac:dyDescent="0.2">
      <c r="K1946"/>
    </row>
    <row r="1947" spans="11:11" x14ac:dyDescent="0.2">
      <c r="K1947"/>
    </row>
    <row r="1948" spans="11:11" x14ac:dyDescent="0.2">
      <c r="K1948"/>
    </row>
    <row r="1949" spans="11:11" x14ac:dyDescent="0.2">
      <c r="K1949"/>
    </row>
    <row r="1950" spans="11:11" x14ac:dyDescent="0.2">
      <c r="K1950"/>
    </row>
    <row r="1951" spans="11:11" x14ac:dyDescent="0.2">
      <c r="K1951"/>
    </row>
    <row r="1952" spans="11:11" x14ac:dyDescent="0.2">
      <c r="K1952"/>
    </row>
    <row r="1953" spans="11:11" x14ac:dyDescent="0.2">
      <c r="K1953"/>
    </row>
    <row r="1954" spans="11:11" x14ac:dyDescent="0.2">
      <c r="K1954"/>
    </row>
    <row r="1955" spans="11:11" x14ac:dyDescent="0.2">
      <c r="K1955"/>
    </row>
    <row r="1956" spans="11:11" x14ac:dyDescent="0.2">
      <c r="K1956"/>
    </row>
    <row r="1957" spans="11:11" x14ac:dyDescent="0.2">
      <c r="K1957"/>
    </row>
    <row r="1958" spans="11:11" x14ac:dyDescent="0.2">
      <c r="K1958"/>
    </row>
    <row r="1959" spans="11:11" x14ac:dyDescent="0.2">
      <c r="K1959"/>
    </row>
    <row r="1960" spans="11:11" x14ac:dyDescent="0.2">
      <c r="K1960"/>
    </row>
    <row r="1961" spans="11:11" x14ac:dyDescent="0.2">
      <c r="K1961"/>
    </row>
    <row r="1962" spans="11:11" x14ac:dyDescent="0.2">
      <c r="K1962"/>
    </row>
    <row r="1963" spans="11:11" x14ac:dyDescent="0.2">
      <c r="K1963"/>
    </row>
    <row r="1964" spans="11:11" x14ac:dyDescent="0.2">
      <c r="K1964"/>
    </row>
    <row r="1965" spans="11:11" x14ac:dyDescent="0.2">
      <c r="K1965"/>
    </row>
    <row r="1966" spans="11:11" x14ac:dyDescent="0.2">
      <c r="K1966"/>
    </row>
    <row r="1967" spans="11:11" x14ac:dyDescent="0.2">
      <c r="K1967"/>
    </row>
    <row r="1968" spans="11:11" x14ac:dyDescent="0.2">
      <c r="K1968"/>
    </row>
    <row r="1969" spans="11:11" x14ac:dyDescent="0.2">
      <c r="K1969"/>
    </row>
    <row r="1970" spans="11:11" x14ac:dyDescent="0.2">
      <c r="K1970"/>
    </row>
    <row r="1971" spans="11:11" x14ac:dyDescent="0.2">
      <c r="K1971"/>
    </row>
    <row r="1972" spans="11:11" x14ac:dyDescent="0.2">
      <c r="K1972"/>
    </row>
    <row r="1973" spans="11:11" x14ac:dyDescent="0.2">
      <c r="K1973"/>
    </row>
    <row r="1974" spans="11:11" x14ac:dyDescent="0.2">
      <c r="K1974"/>
    </row>
    <row r="1975" spans="11:11" x14ac:dyDescent="0.2">
      <c r="K1975"/>
    </row>
    <row r="1976" spans="11:11" x14ac:dyDescent="0.2">
      <c r="K1976"/>
    </row>
    <row r="1977" spans="11:11" x14ac:dyDescent="0.2">
      <c r="K1977"/>
    </row>
    <row r="1978" spans="11:11" x14ac:dyDescent="0.2">
      <c r="K1978"/>
    </row>
    <row r="1979" spans="11:11" x14ac:dyDescent="0.2">
      <c r="K1979"/>
    </row>
    <row r="1980" spans="11:11" x14ac:dyDescent="0.2">
      <c r="K1980"/>
    </row>
    <row r="1981" spans="11:11" x14ac:dyDescent="0.2">
      <c r="K1981"/>
    </row>
    <row r="1982" spans="11:11" x14ac:dyDescent="0.2">
      <c r="K1982"/>
    </row>
    <row r="1983" spans="11:11" x14ac:dyDescent="0.2">
      <c r="K1983"/>
    </row>
    <row r="1984" spans="11:11" x14ac:dyDescent="0.2">
      <c r="K1984"/>
    </row>
    <row r="1985" spans="11:11" x14ac:dyDescent="0.2">
      <c r="K1985"/>
    </row>
    <row r="1986" spans="11:11" x14ac:dyDescent="0.2">
      <c r="K1986"/>
    </row>
    <row r="1987" spans="11:11" x14ac:dyDescent="0.2">
      <c r="K1987"/>
    </row>
    <row r="1988" spans="11:11" x14ac:dyDescent="0.2">
      <c r="K1988"/>
    </row>
    <row r="1989" spans="11:11" x14ac:dyDescent="0.2">
      <c r="K1989"/>
    </row>
    <row r="1990" spans="11:11" x14ac:dyDescent="0.2">
      <c r="K1990"/>
    </row>
    <row r="1991" spans="11:11" x14ac:dyDescent="0.2">
      <c r="K1991"/>
    </row>
    <row r="1992" spans="11:11" x14ac:dyDescent="0.2">
      <c r="K1992"/>
    </row>
    <row r="1993" spans="11:11" x14ac:dyDescent="0.2">
      <c r="K1993"/>
    </row>
    <row r="1994" spans="11:11" x14ac:dyDescent="0.2">
      <c r="K1994"/>
    </row>
    <row r="1995" spans="11:11" x14ac:dyDescent="0.2">
      <c r="K1995"/>
    </row>
    <row r="1996" spans="11:11" x14ac:dyDescent="0.2">
      <c r="K1996"/>
    </row>
    <row r="1997" spans="11:11" x14ac:dyDescent="0.2">
      <c r="K1997"/>
    </row>
    <row r="1998" spans="11:11" x14ac:dyDescent="0.2">
      <c r="K1998"/>
    </row>
    <row r="1999" spans="11:11" x14ac:dyDescent="0.2">
      <c r="K1999"/>
    </row>
    <row r="2000" spans="11:11" x14ac:dyDescent="0.2">
      <c r="K2000"/>
    </row>
    <row r="2001" spans="11:11" x14ac:dyDescent="0.2">
      <c r="K2001"/>
    </row>
    <row r="2002" spans="11:11" x14ac:dyDescent="0.2">
      <c r="K2002"/>
    </row>
    <row r="2003" spans="11:11" x14ac:dyDescent="0.2">
      <c r="K2003"/>
    </row>
    <row r="2004" spans="11:11" x14ac:dyDescent="0.2">
      <c r="K2004"/>
    </row>
    <row r="2005" spans="11:11" x14ac:dyDescent="0.2">
      <c r="K2005"/>
    </row>
    <row r="2006" spans="11:11" x14ac:dyDescent="0.2">
      <c r="K2006"/>
    </row>
    <row r="2007" spans="11:11" x14ac:dyDescent="0.2">
      <c r="K2007"/>
    </row>
    <row r="2008" spans="11:11" x14ac:dyDescent="0.2">
      <c r="K2008"/>
    </row>
    <row r="2009" spans="11:11" x14ac:dyDescent="0.2">
      <c r="K2009"/>
    </row>
    <row r="2010" spans="11:11" x14ac:dyDescent="0.2">
      <c r="K2010"/>
    </row>
    <row r="2011" spans="11:11" x14ac:dyDescent="0.2">
      <c r="K2011"/>
    </row>
    <row r="2012" spans="11:11" x14ac:dyDescent="0.2">
      <c r="K2012"/>
    </row>
    <row r="2013" spans="11:11" x14ac:dyDescent="0.2">
      <c r="K2013"/>
    </row>
    <row r="2014" spans="11:11" x14ac:dyDescent="0.2">
      <c r="K2014"/>
    </row>
    <row r="2015" spans="11:11" x14ac:dyDescent="0.2">
      <c r="K2015"/>
    </row>
    <row r="2016" spans="11:11" x14ac:dyDescent="0.2">
      <c r="K2016"/>
    </row>
    <row r="2017" spans="11:11" x14ac:dyDescent="0.2">
      <c r="K2017"/>
    </row>
    <row r="2018" spans="11:11" x14ac:dyDescent="0.2">
      <c r="K2018"/>
    </row>
  </sheetData>
  <autoFilter ref="A3:AT542" xr:uid="{00000000-0009-0000-0000-000005000000}">
    <sortState xmlns:xlrd2="http://schemas.microsoft.com/office/spreadsheetml/2017/richdata2" ref="A25:AT532">
      <sortCondition ref="B3:B542"/>
    </sortState>
  </autoFilter>
  <mergeCells count="2">
    <mergeCell ref="L1:AA1"/>
    <mergeCell ref="A2:K2"/>
  </mergeCells>
  <conditionalFormatting sqref="P4:P542">
    <cfRule type="cellIs" dxfId="50" priority="48" stopIfTrue="1" operator="equal">
      <formula>0</formula>
    </cfRule>
  </conditionalFormatting>
  <conditionalFormatting sqref="X4:Z542">
    <cfRule type="cellIs" dxfId="49" priority="47" stopIfTrue="1" operator="equal">
      <formula>0</formula>
    </cfRule>
  </conditionalFormatting>
  <conditionalFormatting sqref="AE4:AE542">
    <cfRule type="cellIs" dxfId="48" priority="46" stopIfTrue="1" operator="equal">
      <formula>0</formula>
    </cfRule>
  </conditionalFormatting>
  <conditionalFormatting sqref="AI4:AI542">
    <cfRule type="cellIs" dxfId="47" priority="45" stopIfTrue="1" operator="equal">
      <formula>0</formula>
    </cfRule>
  </conditionalFormatting>
  <conditionalFormatting sqref="AM4:AM542">
    <cfRule type="cellIs" dxfId="46" priority="44" stopIfTrue="1" operator="equal">
      <formula>0</formula>
    </cfRule>
  </conditionalFormatting>
  <conditionalFormatting sqref="C4:G542">
    <cfRule type="expression" priority="43" stopIfTrue="1">
      <formula>"(DATEDIF(DATEVALUE(C4),DATEVALUE(D4),""y"")=5"</formula>
    </cfRule>
  </conditionalFormatting>
  <conditionalFormatting sqref="Q4:Q542">
    <cfRule type="cellIs" dxfId="45" priority="13" stopIfTrue="1" operator="equal">
      <formula>"*"</formula>
    </cfRule>
    <cfRule type="cellIs" dxfId="44" priority="40" stopIfTrue="1" operator="greaterThanOrEqual">
      <formula>$AN4</formula>
    </cfRule>
  </conditionalFormatting>
  <conditionalFormatting sqref="Q4:Q542">
    <cfRule type="cellIs" dxfId="43" priority="39" stopIfTrue="1" operator="lessThan">
      <formula>$AN4</formula>
    </cfRule>
  </conditionalFormatting>
  <conditionalFormatting sqref="AA4:AA542">
    <cfRule type="cellIs" dxfId="42" priority="10" stopIfTrue="1" operator="equal">
      <formula>"*"</formula>
    </cfRule>
    <cfRule type="cellIs" dxfId="41" priority="12" stopIfTrue="1" operator="greaterThanOrEqual">
      <formula>$AN4</formula>
    </cfRule>
  </conditionalFormatting>
  <conditionalFormatting sqref="AA4:AA542">
    <cfRule type="cellIs" dxfId="40" priority="11" stopIfTrue="1" operator="lessThan">
      <formula>$AN4</formula>
    </cfRule>
  </conditionalFormatting>
  <conditionalFormatting sqref="AB4:AB542">
    <cfRule type="cellIs" dxfId="39" priority="7" stopIfTrue="1" operator="equal">
      <formula>"*"</formula>
    </cfRule>
    <cfRule type="cellIs" dxfId="38" priority="9" stopIfTrue="1" operator="greaterThanOrEqual">
      <formula>$AN4</formula>
    </cfRule>
  </conditionalFormatting>
  <conditionalFormatting sqref="AB4:AB542">
    <cfRule type="cellIs" dxfId="37" priority="8" stopIfTrue="1" operator="lessThan">
      <formula>$AN4</formula>
    </cfRule>
  </conditionalFormatting>
  <conditionalFormatting sqref="AF4:AF542">
    <cfRule type="cellIs" dxfId="36" priority="4" stopIfTrue="1" operator="equal">
      <formula>"*"</formula>
    </cfRule>
    <cfRule type="cellIs" dxfId="35" priority="6" stopIfTrue="1" operator="greaterThanOrEqual">
      <formula>$AN4</formula>
    </cfRule>
  </conditionalFormatting>
  <conditionalFormatting sqref="AF4:AF542">
    <cfRule type="cellIs" dxfId="34" priority="5" stopIfTrue="1" operator="lessThan">
      <formula>$AN4</formula>
    </cfRule>
  </conditionalFormatting>
  <conditionalFormatting sqref="AJ4:AJ542">
    <cfRule type="cellIs" dxfId="33" priority="1" stopIfTrue="1" operator="equal">
      <formula>"*"</formula>
    </cfRule>
    <cfRule type="cellIs" dxfId="32" priority="3" stopIfTrue="1" operator="greaterThanOrEqual">
      <formula>$AN4</formula>
    </cfRule>
  </conditionalFormatting>
  <conditionalFormatting sqref="AJ4:AJ542">
    <cfRule type="cellIs" dxfId="31" priority="2" stopIfTrue="1" operator="lessThan">
      <formula>$AN4</formula>
    </cfRule>
  </conditionalFormatting>
  <pageMargins left="0.7" right="0.7" top="0.75" bottom="0.75" header="0.3" footer="0.3"/>
  <pageSetup scale="58"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T540"/>
  <sheetViews>
    <sheetView workbookViewId="0">
      <selection activeCell="K290" sqref="K290"/>
    </sheetView>
  </sheetViews>
  <sheetFormatPr defaultRowHeight="12.75" x14ac:dyDescent="0.2"/>
  <cols>
    <col min="1" max="1" width="29" customWidth="1"/>
    <col min="2" max="2" width="26" hidden="1" customWidth="1"/>
    <col min="3" max="9" width="0" hidden="1" customWidth="1"/>
    <col min="10" max="10" width="30" hidden="1" customWidth="1"/>
    <col min="11" max="11" width="20.5703125" customWidth="1"/>
    <col min="12" max="16" width="0" hidden="1" customWidth="1"/>
    <col min="18" max="27" width="0" hidden="1" customWidth="1"/>
    <col min="29" max="31" width="0" hidden="1" customWidth="1"/>
    <col min="33" max="35" width="0" hidden="1" customWidth="1"/>
    <col min="37" max="40" width="0" hidden="1" customWidth="1"/>
    <col min="44" max="44" width="26" customWidth="1"/>
  </cols>
  <sheetData>
    <row r="1" spans="1:46" ht="51" x14ac:dyDescent="0.2">
      <c r="A1" s="18" t="s">
        <v>1</v>
      </c>
      <c r="B1" s="18" t="s">
        <v>0</v>
      </c>
      <c r="C1" s="69" t="s">
        <v>1164</v>
      </c>
      <c r="D1" s="69" t="s">
        <v>1165</v>
      </c>
      <c r="E1" s="69" t="s">
        <v>1489</v>
      </c>
      <c r="F1" s="18" t="s">
        <v>1488</v>
      </c>
      <c r="G1" s="18" t="s">
        <v>1502</v>
      </c>
      <c r="H1" s="69" t="s">
        <v>1161</v>
      </c>
      <c r="I1" s="18" t="s">
        <v>1162</v>
      </c>
      <c r="J1" s="18" t="s">
        <v>972</v>
      </c>
      <c r="K1" s="108" t="s">
        <v>0</v>
      </c>
      <c r="L1" s="109" t="s">
        <v>334</v>
      </c>
      <c r="M1" s="109" t="s">
        <v>333</v>
      </c>
      <c r="N1" s="109" t="s">
        <v>365</v>
      </c>
      <c r="O1" s="109" t="s">
        <v>366</v>
      </c>
      <c r="P1" s="109" t="s">
        <v>367</v>
      </c>
      <c r="Q1" s="73" t="s">
        <v>341</v>
      </c>
      <c r="R1" s="73" t="s">
        <v>1167</v>
      </c>
      <c r="S1" s="73" t="s">
        <v>1168</v>
      </c>
      <c r="T1" s="73" t="s">
        <v>335</v>
      </c>
      <c r="U1" s="73" t="s">
        <v>336</v>
      </c>
      <c r="V1" s="73" t="s">
        <v>368</v>
      </c>
      <c r="W1" s="73" t="s">
        <v>369</v>
      </c>
      <c r="X1" s="73" t="s">
        <v>337</v>
      </c>
      <c r="Y1" s="73" t="s">
        <v>1169</v>
      </c>
      <c r="Z1" s="73" t="s">
        <v>1170</v>
      </c>
      <c r="AA1" s="73" t="s">
        <v>340</v>
      </c>
      <c r="AB1" s="73" t="s">
        <v>1171</v>
      </c>
      <c r="AC1" s="73" t="s">
        <v>338</v>
      </c>
      <c r="AD1" s="73" t="s">
        <v>339</v>
      </c>
      <c r="AE1" s="73" t="s">
        <v>345</v>
      </c>
      <c r="AF1" s="73" t="s">
        <v>342</v>
      </c>
      <c r="AG1" s="73" t="s">
        <v>343</v>
      </c>
      <c r="AH1" s="73" t="s">
        <v>344</v>
      </c>
      <c r="AI1" s="73" t="s">
        <v>346</v>
      </c>
      <c r="AJ1" s="73" t="s">
        <v>347</v>
      </c>
      <c r="AK1" s="110" t="s">
        <v>348</v>
      </c>
      <c r="AL1" s="110" t="s">
        <v>349</v>
      </c>
      <c r="AM1" s="110" t="s">
        <v>350</v>
      </c>
      <c r="AN1" s="74" t="s">
        <v>1166</v>
      </c>
      <c r="AO1" s="122">
        <v>0.1</v>
      </c>
      <c r="AP1" s="122">
        <v>0.5</v>
      </c>
      <c r="AQ1" s="28" t="s">
        <v>1517</v>
      </c>
      <c r="AR1" s="28" t="s">
        <v>1518</v>
      </c>
      <c r="AS1" s="1" t="s">
        <v>1892</v>
      </c>
      <c r="AT1" s="1" t="s">
        <v>1893</v>
      </c>
    </row>
    <row r="2" spans="1:46" x14ac:dyDescent="0.2">
      <c r="A2" s="2" t="s">
        <v>46</v>
      </c>
      <c r="B2" s="2" t="s">
        <v>45</v>
      </c>
      <c r="C2" s="71">
        <v>0.625</v>
      </c>
      <c r="D2" s="72">
        <v>8</v>
      </c>
      <c r="E2" s="99">
        <v>2018</v>
      </c>
      <c r="F2" s="99">
        <v>2014</v>
      </c>
      <c r="G2" s="99">
        <v>2021</v>
      </c>
      <c r="H2" s="2" t="s">
        <v>1918</v>
      </c>
      <c r="I2" s="2" t="s">
        <v>1919</v>
      </c>
      <c r="J2" s="2" t="s">
        <v>47</v>
      </c>
      <c r="K2" s="113" t="s">
        <v>45</v>
      </c>
      <c r="L2" s="100">
        <v>48</v>
      </c>
      <c r="M2" s="100">
        <v>26</v>
      </c>
      <c r="N2" s="100">
        <v>26</v>
      </c>
      <c r="O2" s="100">
        <v>0</v>
      </c>
      <c r="P2" s="100">
        <v>22</v>
      </c>
      <c r="Q2" s="112">
        <v>0.54166666666666663</v>
      </c>
      <c r="R2" s="101">
        <v>24</v>
      </c>
      <c r="S2" s="101">
        <v>2</v>
      </c>
      <c r="T2" s="100">
        <v>30</v>
      </c>
      <c r="U2" s="100">
        <v>30</v>
      </c>
      <c r="V2" s="100">
        <v>30</v>
      </c>
      <c r="W2" s="100">
        <v>0</v>
      </c>
      <c r="X2" s="100">
        <v>0</v>
      </c>
      <c r="Y2" s="100">
        <v>32</v>
      </c>
      <c r="Z2" s="100">
        <v>0</v>
      </c>
      <c r="AA2" s="112">
        <v>1</v>
      </c>
      <c r="AB2" s="112">
        <v>1.0666666666666667</v>
      </c>
      <c r="AC2" s="100">
        <v>24</v>
      </c>
      <c r="AD2" s="100">
        <v>1</v>
      </c>
      <c r="AE2" s="100">
        <v>23</v>
      </c>
      <c r="AF2" s="112">
        <v>4.1666666666666664E-2</v>
      </c>
      <c r="AG2" s="100">
        <v>82</v>
      </c>
      <c r="AH2" s="100">
        <v>0</v>
      </c>
      <c r="AI2" s="100">
        <v>82</v>
      </c>
      <c r="AJ2" s="112">
        <v>0</v>
      </c>
      <c r="AK2" s="100">
        <v>184</v>
      </c>
      <c r="AL2" s="100">
        <v>57</v>
      </c>
      <c r="AM2" s="100">
        <v>127</v>
      </c>
      <c r="AN2" s="114">
        <v>0.5</v>
      </c>
      <c r="AO2" s="2" t="s">
        <v>1902</v>
      </c>
      <c r="AP2" s="2" t="s">
        <v>1903</v>
      </c>
      <c r="AQ2" s="2" t="s">
        <v>1903</v>
      </c>
      <c r="AR2" s="124" t="s">
        <v>1522</v>
      </c>
      <c r="AS2" s="2" t="s">
        <v>1903</v>
      </c>
      <c r="AT2" s="2" t="s">
        <v>1903</v>
      </c>
    </row>
    <row r="3" spans="1:46" x14ac:dyDescent="0.2">
      <c r="A3" s="2" t="s">
        <v>46</v>
      </c>
      <c r="B3" s="2" t="s">
        <v>1037</v>
      </c>
      <c r="C3" s="71">
        <v>0.625</v>
      </c>
      <c r="D3" s="72">
        <v>8</v>
      </c>
      <c r="E3" s="99">
        <v>2018</v>
      </c>
      <c r="F3" s="99">
        <v>2014</v>
      </c>
      <c r="G3" s="99">
        <v>2021</v>
      </c>
      <c r="H3" s="2" t="s">
        <v>1918</v>
      </c>
      <c r="I3" s="2" t="s">
        <v>1919</v>
      </c>
      <c r="J3" s="2" t="s">
        <v>47</v>
      </c>
      <c r="K3" s="111" t="s">
        <v>1037</v>
      </c>
      <c r="L3" s="100">
        <v>682</v>
      </c>
      <c r="M3" s="100">
        <v>0</v>
      </c>
      <c r="N3" s="100">
        <v>0</v>
      </c>
      <c r="O3" s="100">
        <v>0</v>
      </c>
      <c r="P3" s="100">
        <v>682</v>
      </c>
      <c r="Q3" s="112">
        <v>0</v>
      </c>
      <c r="R3" s="101">
        <v>341</v>
      </c>
      <c r="S3" s="101">
        <v>0</v>
      </c>
      <c r="T3" s="100">
        <v>545</v>
      </c>
      <c r="U3" s="100">
        <v>8</v>
      </c>
      <c r="V3" s="100">
        <v>8</v>
      </c>
      <c r="W3" s="100">
        <v>0</v>
      </c>
      <c r="X3" s="100">
        <v>537</v>
      </c>
      <c r="Y3" s="100">
        <v>8</v>
      </c>
      <c r="Z3" s="100">
        <v>537</v>
      </c>
      <c r="AA3" s="112">
        <v>1.4678899082568808E-2</v>
      </c>
      <c r="AB3" s="112">
        <v>1.4678899082568808E-2</v>
      </c>
      <c r="AC3" s="100">
        <v>480</v>
      </c>
      <c r="AD3" s="100">
        <v>33</v>
      </c>
      <c r="AE3" s="100">
        <v>447</v>
      </c>
      <c r="AF3" s="112">
        <v>6.8750000000000006E-2</v>
      </c>
      <c r="AG3" s="100">
        <v>1267</v>
      </c>
      <c r="AH3" s="100">
        <v>207</v>
      </c>
      <c r="AI3" s="100">
        <v>1060</v>
      </c>
      <c r="AJ3" s="112">
        <v>0.1633780584056827</v>
      </c>
      <c r="AK3" s="100">
        <v>2974</v>
      </c>
      <c r="AL3" s="100">
        <v>248</v>
      </c>
      <c r="AM3" s="100">
        <v>2726</v>
      </c>
      <c r="AN3" s="114">
        <v>0.5</v>
      </c>
      <c r="AO3" s="2" t="s">
        <v>1902</v>
      </c>
      <c r="AP3" s="2" t="s">
        <v>1903</v>
      </c>
      <c r="AQ3" s="2" t="s">
        <v>1903</v>
      </c>
      <c r="AR3" s="124" t="s">
        <v>1522</v>
      </c>
      <c r="AS3" s="2" t="s">
        <v>1903</v>
      </c>
      <c r="AT3" s="2" t="s">
        <v>1903</v>
      </c>
    </row>
    <row r="4" spans="1:46" x14ac:dyDescent="0.2">
      <c r="A4" s="2" t="s">
        <v>7</v>
      </c>
      <c r="B4" s="2" t="s">
        <v>7</v>
      </c>
      <c r="C4" s="71">
        <v>0.5</v>
      </c>
      <c r="D4" s="72">
        <v>8</v>
      </c>
      <c r="E4" s="99">
        <v>2019</v>
      </c>
      <c r="F4" s="99">
        <v>2015</v>
      </c>
      <c r="G4" s="99">
        <v>2022</v>
      </c>
      <c r="H4" s="2" t="s">
        <v>1904</v>
      </c>
      <c r="I4" s="2" t="s">
        <v>1905</v>
      </c>
      <c r="J4" s="2" t="s">
        <v>8</v>
      </c>
      <c r="K4" s="111" t="s">
        <v>7</v>
      </c>
      <c r="L4" s="100">
        <v>444</v>
      </c>
      <c r="M4" s="100">
        <v>55</v>
      </c>
      <c r="N4" s="100">
        <v>55</v>
      </c>
      <c r="O4" s="100">
        <v>0</v>
      </c>
      <c r="P4" s="100">
        <v>389</v>
      </c>
      <c r="Q4" s="112">
        <v>0.12387387387387387</v>
      </c>
      <c r="R4" s="101">
        <v>222</v>
      </c>
      <c r="S4" s="101">
        <v>0</v>
      </c>
      <c r="T4" s="100">
        <v>248</v>
      </c>
      <c r="U4" s="100">
        <v>40</v>
      </c>
      <c r="V4" s="100">
        <v>40</v>
      </c>
      <c r="W4" s="100">
        <v>0</v>
      </c>
      <c r="X4" s="100">
        <v>208</v>
      </c>
      <c r="Y4" s="100">
        <v>40</v>
      </c>
      <c r="Z4" s="100">
        <v>208</v>
      </c>
      <c r="AA4" s="112">
        <v>0.16129032258064516</v>
      </c>
      <c r="AB4" s="112">
        <v>0.16129032258064516</v>
      </c>
      <c r="AC4" s="100">
        <v>283</v>
      </c>
      <c r="AD4" s="100">
        <v>26</v>
      </c>
      <c r="AE4" s="100">
        <v>257</v>
      </c>
      <c r="AF4" s="112">
        <v>9.187279151943463E-2</v>
      </c>
      <c r="AG4" s="100">
        <v>748</v>
      </c>
      <c r="AH4" s="100">
        <v>499</v>
      </c>
      <c r="AI4" s="100">
        <v>249</v>
      </c>
      <c r="AJ4" s="112">
        <v>0.66711229946524064</v>
      </c>
      <c r="AK4" s="100">
        <v>1723</v>
      </c>
      <c r="AL4" s="100">
        <v>620</v>
      </c>
      <c r="AM4" s="100">
        <v>1103</v>
      </c>
      <c r="AN4" s="114">
        <v>0.5</v>
      </c>
      <c r="AO4" s="2" t="s">
        <v>1903</v>
      </c>
      <c r="AP4" s="2" t="s">
        <v>1902</v>
      </c>
      <c r="AQ4" s="2" t="s">
        <v>1903</v>
      </c>
      <c r="AR4" s="124" t="s">
        <v>1522</v>
      </c>
      <c r="AS4" s="2" t="s">
        <v>1903</v>
      </c>
      <c r="AT4" s="2" t="s">
        <v>1902</v>
      </c>
    </row>
    <row r="5" spans="1:46" x14ac:dyDescent="0.2">
      <c r="A5" s="2" t="s">
        <v>7</v>
      </c>
      <c r="B5" s="2" t="s">
        <v>9</v>
      </c>
      <c r="C5" s="71">
        <v>0.5</v>
      </c>
      <c r="D5" s="72">
        <v>8</v>
      </c>
      <c r="E5" s="99">
        <v>2019</v>
      </c>
      <c r="F5" s="99">
        <v>2015</v>
      </c>
      <c r="G5" s="99">
        <v>2022</v>
      </c>
      <c r="H5" s="2" t="s">
        <v>1904</v>
      </c>
      <c r="I5" s="2" t="s">
        <v>1905</v>
      </c>
      <c r="J5" s="2" t="s">
        <v>8</v>
      </c>
      <c r="K5" s="111" t="s">
        <v>9</v>
      </c>
      <c r="L5" s="100">
        <v>430</v>
      </c>
      <c r="M5" s="100">
        <v>120</v>
      </c>
      <c r="N5" s="100">
        <v>120</v>
      </c>
      <c r="O5" s="100">
        <v>0</v>
      </c>
      <c r="P5" s="100">
        <v>310</v>
      </c>
      <c r="Q5" s="112">
        <v>0.27906976744186046</v>
      </c>
      <c r="R5" s="101">
        <v>215</v>
      </c>
      <c r="S5" s="101">
        <v>0</v>
      </c>
      <c r="T5" s="100">
        <v>227</v>
      </c>
      <c r="U5" s="100">
        <v>90</v>
      </c>
      <c r="V5" s="100">
        <v>73</v>
      </c>
      <c r="W5" s="100">
        <v>17</v>
      </c>
      <c r="X5" s="100">
        <v>137</v>
      </c>
      <c r="Y5" s="100">
        <v>90</v>
      </c>
      <c r="Z5" s="100">
        <v>137</v>
      </c>
      <c r="AA5" s="112">
        <v>0.3964757709251101</v>
      </c>
      <c r="AB5" s="112">
        <v>0.3964757709251101</v>
      </c>
      <c r="AC5" s="100">
        <v>295</v>
      </c>
      <c r="AD5" s="100">
        <v>35</v>
      </c>
      <c r="AE5" s="100">
        <v>260</v>
      </c>
      <c r="AF5" s="112">
        <v>0.11864406779661017</v>
      </c>
      <c r="AG5" s="100">
        <v>817</v>
      </c>
      <c r="AH5" s="100">
        <v>178</v>
      </c>
      <c r="AI5" s="100">
        <v>639</v>
      </c>
      <c r="AJ5" s="112">
        <v>0.21787025703794369</v>
      </c>
      <c r="AK5" s="100">
        <v>1769</v>
      </c>
      <c r="AL5" s="100">
        <v>423</v>
      </c>
      <c r="AM5" s="100">
        <v>1346</v>
      </c>
      <c r="AN5" s="114">
        <v>0.5</v>
      </c>
      <c r="AO5" s="2" t="s">
        <v>1902</v>
      </c>
      <c r="AP5" s="2" t="s">
        <v>1903</v>
      </c>
      <c r="AQ5" s="2" t="s">
        <v>1903</v>
      </c>
      <c r="AR5" s="124" t="s">
        <v>1522</v>
      </c>
      <c r="AS5" s="2" t="s">
        <v>1903</v>
      </c>
      <c r="AT5" s="2" t="s">
        <v>1903</v>
      </c>
    </row>
    <row r="6" spans="1:46" x14ac:dyDescent="0.2">
      <c r="A6" s="2" t="s">
        <v>7</v>
      </c>
      <c r="B6" s="2" t="s">
        <v>1008</v>
      </c>
      <c r="C6" s="71">
        <v>0.5</v>
      </c>
      <c r="D6" s="72">
        <v>8</v>
      </c>
      <c r="E6" s="99">
        <v>2019</v>
      </c>
      <c r="F6" s="99">
        <v>2015</v>
      </c>
      <c r="G6" s="99">
        <v>2022</v>
      </c>
      <c r="H6" s="2" t="s">
        <v>1904</v>
      </c>
      <c r="I6" s="2" t="s">
        <v>1905</v>
      </c>
      <c r="J6" s="2" t="s">
        <v>8</v>
      </c>
      <c r="K6" s="111" t="s">
        <v>1008</v>
      </c>
      <c r="L6" s="100">
        <v>80</v>
      </c>
      <c r="M6" s="100">
        <v>0</v>
      </c>
      <c r="N6" s="100">
        <v>0</v>
      </c>
      <c r="O6" s="100">
        <v>0</v>
      </c>
      <c r="P6" s="100">
        <v>80</v>
      </c>
      <c r="Q6" s="112">
        <v>0</v>
      </c>
      <c r="R6" s="101">
        <v>40</v>
      </c>
      <c r="S6" s="101">
        <v>0</v>
      </c>
      <c r="T6" s="100">
        <v>53</v>
      </c>
      <c r="U6" s="100">
        <v>0</v>
      </c>
      <c r="V6" s="100">
        <v>0</v>
      </c>
      <c r="W6" s="100">
        <v>0</v>
      </c>
      <c r="X6" s="100">
        <v>53</v>
      </c>
      <c r="Y6" s="100">
        <v>0</v>
      </c>
      <c r="Z6" s="100">
        <v>53</v>
      </c>
      <c r="AA6" s="112">
        <v>0</v>
      </c>
      <c r="AB6" s="112">
        <v>0</v>
      </c>
      <c r="AC6" s="100">
        <v>57</v>
      </c>
      <c r="AD6" s="100">
        <v>21</v>
      </c>
      <c r="AE6" s="100">
        <v>36</v>
      </c>
      <c r="AF6" s="112">
        <v>0.36842105263157893</v>
      </c>
      <c r="AG6" s="100">
        <v>145</v>
      </c>
      <c r="AH6" s="100">
        <v>194</v>
      </c>
      <c r="AI6" s="100">
        <v>0</v>
      </c>
      <c r="AJ6" s="112">
        <v>1.3379310344827586</v>
      </c>
      <c r="AK6" s="100">
        <v>335</v>
      </c>
      <c r="AL6" s="100">
        <v>215</v>
      </c>
      <c r="AM6" s="100">
        <v>169</v>
      </c>
      <c r="AN6" s="114">
        <v>0.5</v>
      </c>
      <c r="AO6" s="2" t="s">
        <v>1903</v>
      </c>
      <c r="AP6" s="2" t="s">
        <v>1902</v>
      </c>
      <c r="AQ6" s="2" t="s">
        <v>1903</v>
      </c>
      <c r="AR6" s="124" t="s">
        <v>1522</v>
      </c>
      <c r="AS6" s="2" t="s">
        <v>1903</v>
      </c>
      <c r="AT6" s="2" t="s">
        <v>1902</v>
      </c>
    </row>
    <row r="7" spans="1:46" x14ac:dyDescent="0.2">
      <c r="A7" s="2" t="s">
        <v>46</v>
      </c>
      <c r="B7" s="2" t="s">
        <v>73</v>
      </c>
      <c r="C7" s="71">
        <v>0.625</v>
      </c>
      <c r="D7" s="72">
        <v>8</v>
      </c>
      <c r="E7" s="99">
        <v>2018</v>
      </c>
      <c r="F7" s="99">
        <v>2014</v>
      </c>
      <c r="G7" s="99">
        <v>2021</v>
      </c>
      <c r="H7" s="2" t="s">
        <v>1918</v>
      </c>
      <c r="I7" s="2" t="s">
        <v>1919</v>
      </c>
      <c r="J7" s="2" t="s">
        <v>47</v>
      </c>
      <c r="K7" s="111" t="s">
        <v>73</v>
      </c>
      <c r="L7" s="100">
        <v>974</v>
      </c>
      <c r="M7" s="100">
        <v>15</v>
      </c>
      <c r="N7" s="100">
        <v>15</v>
      </c>
      <c r="O7" s="100">
        <v>0</v>
      </c>
      <c r="P7" s="100">
        <v>959</v>
      </c>
      <c r="Q7" s="112">
        <v>1.5400410677618069E-2</v>
      </c>
      <c r="R7" s="101">
        <v>487</v>
      </c>
      <c r="S7" s="101">
        <v>0</v>
      </c>
      <c r="T7" s="100">
        <v>643</v>
      </c>
      <c r="U7" s="100">
        <v>5</v>
      </c>
      <c r="V7" s="100">
        <v>5</v>
      </c>
      <c r="W7" s="100">
        <v>0</v>
      </c>
      <c r="X7" s="100">
        <v>638</v>
      </c>
      <c r="Y7" s="100">
        <v>5</v>
      </c>
      <c r="Z7" s="100">
        <v>638</v>
      </c>
      <c r="AA7" s="112">
        <v>7.7760497667185074E-3</v>
      </c>
      <c r="AB7" s="112">
        <v>7.7760497667185074E-3</v>
      </c>
      <c r="AC7" s="100">
        <v>708</v>
      </c>
      <c r="AD7" s="100">
        <v>324</v>
      </c>
      <c r="AE7" s="100">
        <v>384</v>
      </c>
      <c r="AF7" s="112">
        <v>0.4576271186440678</v>
      </c>
      <c r="AG7" s="100">
        <v>1638</v>
      </c>
      <c r="AH7" s="100">
        <v>1333</v>
      </c>
      <c r="AI7" s="100">
        <v>305</v>
      </c>
      <c r="AJ7" s="112">
        <v>0.81379731379731379</v>
      </c>
      <c r="AK7" s="100">
        <v>3963</v>
      </c>
      <c r="AL7" s="100">
        <v>1677</v>
      </c>
      <c r="AM7" s="100">
        <v>2286</v>
      </c>
      <c r="AN7" s="114">
        <v>0.5</v>
      </c>
      <c r="AO7" s="2" t="s">
        <v>1903</v>
      </c>
      <c r="AP7" s="2" t="s">
        <v>1902</v>
      </c>
      <c r="AQ7" s="2" t="s">
        <v>1903</v>
      </c>
      <c r="AR7" s="124" t="s">
        <v>1522</v>
      </c>
      <c r="AS7" s="2" t="s">
        <v>1903</v>
      </c>
      <c r="AT7" s="2" t="s">
        <v>1902</v>
      </c>
    </row>
    <row r="8" spans="1:46" x14ac:dyDescent="0.2">
      <c r="A8" s="2" t="s">
        <v>46</v>
      </c>
      <c r="B8" s="2" t="s">
        <v>1112</v>
      </c>
      <c r="C8" s="71">
        <v>0.625</v>
      </c>
      <c r="D8" s="72">
        <v>8</v>
      </c>
      <c r="E8" s="99">
        <v>2018</v>
      </c>
      <c r="F8" s="99">
        <v>2014</v>
      </c>
      <c r="G8" s="99">
        <v>2021</v>
      </c>
      <c r="H8" s="2" t="s">
        <v>1918</v>
      </c>
      <c r="I8" s="2" t="s">
        <v>1919</v>
      </c>
      <c r="J8" s="2" t="s">
        <v>47</v>
      </c>
      <c r="K8" s="113" t="s">
        <v>1112</v>
      </c>
      <c r="L8" s="100">
        <v>231</v>
      </c>
      <c r="M8" s="100">
        <v>0</v>
      </c>
      <c r="N8" s="100">
        <v>0</v>
      </c>
      <c r="O8" s="100">
        <v>0</v>
      </c>
      <c r="P8" s="100">
        <v>231</v>
      </c>
      <c r="Q8" s="112">
        <v>0</v>
      </c>
      <c r="R8" s="101">
        <v>116</v>
      </c>
      <c r="S8" s="101">
        <v>0</v>
      </c>
      <c r="T8" s="100">
        <v>118</v>
      </c>
      <c r="U8" s="100">
        <v>0</v>
      </c>
      <c r="V8" s="100">
        <v>0</v>
      </c>
      <c r="W8" s="100">
        <v>0</v>
      </c>
      <c r="X8" s="100">
        <v>118</v>
      </c>
      <c r="Y8" s="100">
        <v>0</v>
      </c>
      <c r="Z8" s="100">
        <v>118</v>
      </c>
      <c r="AA8" s="112">
        <v>0</v>
      </c>
      <c r="AB8" s="112">
        <v>0</v>
      </c>
      <c r="AC8" s="100">
        <v>99</v>
      </c>
      <c r="AD8" s="100">
        <v>0</v>
      </c>
      <c r="AE8" s="100">
        <v>99</v>
      </c>
      <c r="AF8" s="112">
        <v>0</v>
      </c>
      <c r="AG8" s="100">
        <v>321</v>
      </c>
      <c r="AH8" s="100">
        <v>46</v>
      </c>
      <c r="AI8" s="100">
        <v>275</v>
      </c>
      <c r="AJ8" s="112">
        <v>0.14330218068535824</v>
      </c>
      <c r="AK8" s="100">
        <v>769</v>
      </c>
      <c r="AL8" s="100">
        <v>46</v>
      </c>
      <c r="AM8" s="100">
        <v>723</v>
      </c>
      <c r="AN8" s="114">
        <v>0.5</v>
      </c>
      <c r="AO8" s="2" t="s">
        <v>1902</v>
      </c>
      <c r="AP8" s="2" t="s">
        <v>1903</v>
      </c>
      <c r="AQ8" s="2" t="s">
        <v>1903</v>
      </c>
      <c r="AR8" s="124" t="s">
        <v>1522</v>
      </c>
      <c r="AS8" s="2" t="s">
        <v>1903</v>
      </c>
      <c r="AT8" s="2" t="s">
        <v>1903</v>
      </c>
    </row>
    <row r="9" spans="1:46" x14ac:dyDescent="0.2">
      <c r="A9" s="2" t="s">
        <v>1027</v>
      </c>
      <c r="B9" s="2" t="s">
        <v>1026</v>
      </c>
      <c r="C9" s="71">
        <v>1</v>
      </c>
      <c r="D9" s="72">
        <v>5</v>
      </c>
      <c r="E9" s="99">
        <v>2017</v>
      </c>
      <c r="F9" s="99">
        <v>2014</v>
      </c>
      <c r="G9" s="99">
        <v>2018</v>
      </c>
      <c r="H9" s="2" t="s">
        <v>1906</v>
      </c>
      <c r="I9" s="2" t="s">
        <v>1907</v>
      </c>
      <c r="J9" s="2" t="s">
        <v>13</v>
      </c>
      <c r="K9" s="111" t="s">
        <v>1026</v>
      </c>
      <c r="L9" s="100">
        <v>7</v>
      </c>
      <c r="M9" s="100">
        <v>0</v>
      </c>
      <c r="N9" s="100">
        <v>0</v>
      </c>
      <c r="O9" s="100">
        <v>0</v>
      </c>
      <c r="P9" s="100">
        <v>7</v>
      </c>
      <c r="Q9" s="112">
        <v>0</v>
      </c>
      <c r="R9" s="101">
        <v>7</v>
      </c>
      <c r="S9" s="101">
        <v>0</v>
      </c>
      <c r="T9" s="100">
        <v>6</v>
      </c>
      <c r="U9" s="100">
        <v>3</v>
      </c>
      <c r="V9" s="100">
        <v>0</v>
      </c>
      <c r="W9" s="100">
        <v>3</v>
      </c>
      <c r="X9" s="100">
        <v>3</v>
      </c>
      <c r="Y9" s="100">
        <v>3</v>
      </c>
      <c r="Z9" s="100">
        <v>3</v>
      </c>
      <c r="AA9" s="112">
        <v>0.5</v>
      </c>
      <c r="AB9" s="112">
        <v>0.5</v>
      </c>
      <c r="AC9" s="100">
        <v>6</v>
      </c>
      <c r="AD9" s="100">
        <v>4</v>
      </c>
      <c r="AE9" s="100">
        <v>2</v>
      </c>
      <c r="AF9" s="112">
        <v>0.66666666666666663</v>
      </c>
      <c r="AG9" s="100">
        <v>11</v>
      </c>
      <c r="AH9" s="100">
        <v>10</v>
      </c>
      <c r="AI9" s="100">
        <v>1</v>
      </c>
      <c r="AJ9" s="112">
        <v>0.90909090909090906</v>
      </c>
      <c r="AK9" s="100">
        <v>30</v>
      </c>
      <c r="AL9" s="100">
        <v>17</v>
      </c>
      <c r="AM9" s="100">
        <v>13</v>
      </c>
      <c r="AN9" s="114">
        <v>1</v>
      </c>
      <c r="AO9" s="2" t="s">
        <v>1902</v>
      </c>
      <c r="AP9" s="2" t="s">
        <v>1903</v>
      </c>
      <c r="AQ9" s="2" t="s">
        <v>1903</v>
      </c>
      <c r="AR9" s="124" t="s">
        <v>1522</v>
      </c>
      <c r="AS9" s="2" t="s">
        <v>1903</v>
      </c>
      <c r="AT9" s="2" t="s">
        <v>1903</v>
      </c>
    </row>
    <row r="10" spans="1:46" x14ac:dyDescent="0.2">
      <c r="A10" s="2" t="s">
        <v>1895</v>
      </c>
      <c r="B10" s="2" t="s">
        <v>1845</v>
      </c>
      <c r="C10" s="71">
        <v>1</v>
      </c>
      <c r="D10" s="72">
        <v>5</v>
      </c>
      <c r="E10" s="99">
        <v>2017</v>
      </c>
      <c r="F10" s="99">
        <v>2014</v>
      </c>
      <c r="G10" s="99">
        <v>2018</v>
      </c>
      <c r="H10" s="2" t="s">
        <v>1906</v>
      </c>
      <c r="I10" s="2" t="s">
        <v>1907</v>
      </c>
      <c r="J10" s="2" t="s">
        <v>13</v>
      </c>
      <c r="K10" s="111" t="s">
        <v>1845</v>
      </c>
      <c r="L10" s="100" t="e">
        <v>#N/A</v>
      </c>
      <c r="M10" s="100">
        <v>0</v>
      </c>
      <c r="N10" s="100">
        <v>0</v>
      </c>
      <c r="O10" s="100">
        <v>0</v>
      </c>
      <c r="P10" s="100" t="e">
        <v>#N/A</v>
      </c>
      <c r="Q10" s="112" t="s">
        <v>1891</v>
      </c>
      <c r="R10" s="101" t="e">
        <v>#N/A</v>
      </c>
      <c r="S10" s="101" t="e">
        <v>#N/A</v>
      </c>
      <c r="T10" s="100" t="e">
        <v>#N/A</v>
      </c>
      <c r="U10" s="100">
        <v>0</v>
      </c>
      <c r="V10" s="100">
        <v>0</v>
      </c>
      <c r="W10" s="100">
        <v>0</v>
      </c>
      <c r="X10" s="100" t="e">
        <v>#N/A</v>
      </c>
      <c r="Y10" s="100" t="e">
        <v>#N/A</v>
      </c>
      <c r="Z10" s="100" t="e">
        <v>#N/A</v>
      </c>
      <c r="AA10" s="112" t="s">
        <v>1891</v>
      </c>
      <c r="AB10" s="112" t="s">
        <v>1891</v>
      </c>
      <c r="AC10" s="100" t="e">
        <v>#N/A</v>
      </c>
      <c r="AD10" s="100">
        <v>0</v>
      </c>
      <c r="AE10" s="100" t="e">
        <v>#N/A</v>
      </c>
      <c r="AF10" s="112" t="s">
        <v>1891</v>
      </c>
      <c r="AG10" s="100" t="e">
        <v>#N/A</v>
      </c>
      <c r="AH10" s="100">
        <v>0</v>
      </c>
      <c r="AI10" s="100" t="e">
        <v>#N/A</v>
      </c>
      <c r="AJ10" s="112" t="s">
        <v>1891</v>
      </c>
      <c r="AK10" s="100" t="e">
        <v>#N/A</v>
      </c>
      <c r="AL10" s="100">
        <v>0</v>
      </c>
      <c r="AM10" s="100" t="e">
        <v>#N/A</v>
      </c>
      <c r="AN10" s="114">
        <v>1</v>
      </c>
      <c r="AO10" s="2" t="s">
        <v>1902</v>
      </c>
      <c r="AP10" s="2" t="s">
        <v>1903</v>
      </c>
      <c r="AQ10" s="2" t="s">
        <v>1903</v>
      </c>
      <c r="AR10" s="124" t="s">
        <v>1891</v>
      </c>
      <c r="AS10" s="2" t="s">
        <v>1902</v>
      </c>
      <c r="AT10" s="2" t="s">
        <v>1903</v>
      </c>
    </row>
    <row r="11" spans="1:46" x14ac:dyDescent="0.2">
      <c r="A11" s="2" t="s">
        <v>14</v>
      </c>
      <c r="B11" s="2" t="s">
        <v>1846</v>
      </c>
      <c r="C11" s="71">
        <v>1</v>
      </c>
      <c r="D11" s="72">
        <v>5</v>
      </c>
      <c r="E11" s="99">
        <v>2017</v>
      </c>
      <c r="F11" s="99">
        <v>2014</v>
      </c>
      <c r="G11" s="99">
        <v>2018</v>
      </c>
      <c r="H11" s="2" t="s">
        <v>1906</v>
      </c>
      <c r="I11" s="2" t="s">
        <v>1907</v>
      </c>
      <c r="J11" s="2" t="s">
        <v>13</v>
      </c>
      <c r="K11" s="111" t="s">
        <v>1846</v>
      </c>
      <c r="L11" s="100" t="e">
        <v>#N/A</v>
      </c>
      <c r="M11" s="100">
        <v>0</v>
      </c>
      <c r="N11" s="100">
        <v>0</v>
      </c>
      <c r="O11" s="100">
        <v>0</v>
      </c>
      <c r="P11" s="100" t="e">
        <v>#N/A</v>
      </c>
      <c r="Q11" s="112" t="s">
        <v>1891</v>
      </c>
      <c r="R11" s="101" t="e">
        <v>#N/A</v>
      </c>
      <c r="S11" s="101" t="e">
        <v>#N/A</v>
      </c>
      <c r="T11" s="100" t="e">
        <v>#N/A</v>
      </c>
      <c r="U11" s="100">
        <v>0</v>
      </c>
      <c r="V11" s="100">
        <v>0</v>
      </c>
      <c r="W11" s="100">
        <v>0</v>
      </c>
      <c r="X11" s="100" t="e">
        <v>#N/A</v>
      </c>
      <c r="Y11" s="100" t="e">
        <v>#N/A</v>
      </c>
      <c r="Z11" s="100" t="e">
        <v>#N/A</v>
      </c>
      <c r="AA11" s="112" t="s">
        <v>1891</v>
      </c>
      <c r="AB11" s="112" t="s">
        <v>1891</v>
      </c>
      <c r="AC11" s="100" t="e">
        <v>#N/A</v>
      </c>
      <c r="AD11" s="100">
        <v>0</v>
      </c>
      <c r="AE11" s="100" t="e">
        <v>#N/A</v>
      </c>
      <c r="AF11" s="112" t="s">
        <v>1891</v>
      </c>
      <c r="AG11" s="100" t="e">
        <v>#N/A</v>
      </c>
      <c r="AH11" s="100">
        <v>0</v>
      </c>
      <c r="AI11" s="100" t="e">
        <v>#N/A</v>
      </c>
      <c r="AJ11" s="112" t="s">
        <v>1891</v>
      </c>
      <c r="AK11" s="100" t="e">
        <v>#N/A</v>
      </c>
      <c r="AL11" s="100">
        <v>0</v>
      </c>
      <c r="AM11" s="100" t="e">
        <v>#N/A</v>
      </c>
      <c r="AN11" s="114">
        <v>1</v>
      </c>
      <c r="AO11" s="2" t="s">
        <v>1902</v>
      </c>
      <c r="AP11" s="2" t="s">
        <v>1903</v>
      </c>
      <c r="AQ11" s="2" t="s">
        <v>1903</v>
      </c>
      <c r="AR11" s="124" t="s">
        <v>1891</v>
      </c>
      <c r="AS11" s="2" t="s">
        <v>1902</v>
      </c>
      <c r="AT11" s="2" t="s">
        <v>1903</v>
      </c>
    </row>
    <row r="12" spans="1:46" x14ac:dyDescent="0.2">
      <c r="A12" s="2" t="s">
        <v>14</v>
      </c>
      <c r="B12" s="2" t="s">
        <v>1109</v>
      </c>
      <c r="C12" s="71">
        <v>1</v>
      </c>
      <c r="D12" s="72">
        <v>5</v>
      </c>
      <c r="E12" s="99">
        <v>2017</v>
      </c>
      <c r="F12" s="99">
        <v>2014</v>
      </c>
      <c r="G12" s="99">
        <v>2018</v>
      </c>
      <c r="H12" s="2" t="s">
        <v>1906</v>
      </c>
      <c r="I12" s="2" t="s">
        <v>1907</v>
      </c>
      <c r="J12" s="2" t="s">
        <v>13</v>
      </c>
      <c r="K12" s="111" t="s">
        <v>1109</v>
      </c>
      <c r="L12" s="100">
        <v>10</v>
      </c>
      <c r="M12" s="100">
        <v>1</v>
      </c>
      <c r="N12" s="100">
        <v>0</v>
      </c>
      <c r="O12" s="100">
        <v>1</v>
      </c>
      <c r="P12" s="100">
        <v>9</v>
      </c>
      <c r="Q12" s="112">
        <v>0.1</v>
      </c>
      <c r="R12" s="101">
        <v>10</v>
      </c>
      <c r="S12" s="101">
        <v>0</v>
      </c>
      <c r="T12" s="100">
        <v>7</v>
      </c>
      <c r="U12" s="100">
        <v>6</v>
      </c>
      <c r="V12" s="100">
        <v>1</v>
      </c>
      <c r="W12" s="100">
        <v>5</v>
      </c>
      <c r="X12" s="100">
        <v>1</v>
      </c>
      <c r="Y12" s="100">
        <v>6</v>
      </c>
      <c r="Z12" s="100">
        <v>1</v>
      </c>
      <c r="AA12" s="112">
        <v>0.8571428571428571</v>
      </c>
      <c r="AB12" s="112">
        <v>0.8571428571428571</v>
      </c>
      <c r="AC12" s="100">
        <v>9</v>
      </c>
      <c r="AD12" s="100">
        <v>34</v>
      </c>
      <c r="AE12" s="100">
        <v>0</v>
      </c>
      <c r="AF12" s="112">
        <v>3.7777777777777777</v>
      </c>
      <c r="AG12" s="100">
        <v>23</v>
      </c>
      <c r="AH12" s="100">
        <v>24</v>
      </c>
      <c r="AI12" s="100">
        <v>0</v>
      </c>
      <c r="AJ12" s="112">
        <v>1.0434782608695652</v>
      </c>
      <c r="AK12" s="100">
        <v>49</v>
      </c>
      <c r="AL12" s="100">
        <v>65</v>
      </c>
      <c r="AM12" s="100">
        <v>10</v>
      </c>
      <c r="AN12" s="114">
        <v>1</v>
      </c>
      <c r="AO12" s="2" t="s">
        <v>1903</v>
      </c>
      <c r="AP12" s="2" t="s">
        <v>1902</v>
      </c>
      <c r="AQ12" s="2" t="s">
        <v>1903</v>
      </c>
      <c r="AR12" s="124" t="s">
        <v>1522</v>
      </c>
      <c r="AS12" s="2" t="s">
        <v>1903</v>
      </c>
      <c r="AT12" s="2" t="s">
        <v>1902</v>
      </c>
    </row>
    <row r="13" spans="1:46" x14ac:dyDescent="0.2">
      <c r="A13" s="2" t="s">
        <v>7</v>
      </c>
      <c r="B13" s="2" t="s">
        <v>43</v>
      </c>
      <c r="C13" s="71">
        <v>0.5</v>
      </c>
      <c r="D13" s="72">
        <v>8</v>
      </c>
      <c r="E13" s="99">
        <v>2019</v>
      </c>
      <c r="F13" s="99">
        <v>2015</v>
      </c>
      <c r="G13" s="99">
        <v>2022</v>
      </c>
      <c r="H13" s="2" t="s">
        <v>1904</v>
      </c>
      <c r="I13" s="2" t="s">
        <v>1905</v>
      </c>
      <c r="J13" s="2" t="s">
        <v>8</v>
      </c>
      <c r="K13" s="113" t="s">
        <v>43</v>
      </c>
      <c r="L13" s="100">
        <v>532</v>
      </c>
      <c r="M13" s="100">
        <v>86</v>
      </c>
      <c r="N13" s="100">
        <v>86</v>
      </c>
      <c r="O13" s="100">
        <v>0</v>
      </c>
      <c r="P13" s="100">
        <v>446</v>
      </c>
      <c r="Q13" s="112">
        <v>0.16165413533834586</v>
      </c>
      <c r="R13" s="101">
        <v>266</v>
      </c>
      <c r="S13" s="101">
        <v>0</v>
      </c>
      <c r="T13" s="100">
        <v>442</v>
      </c>
      <c r="U13" s="100">
        <v>17</v>
      </c>
      <c r="V13" s="100">
        <v>17</v>
      </c>
      <c r="W13" s="100">
        <v>0</v>
      </c>
      <c r="X13" s="100">
        <v>425</v>
      </c>
      <c r="Y13" s="100">
        <v>17</v>
      </c>
      <c r="Z13" s="100">
        <v>425</v>
      </c>
      <c r="AA13" s="112">
        <v>3.8461538461538464E-2</v>
      </c>
      <c r="AB13" s="112">
        <v>3.8461538461538464E-2</v>
      </c>
      <c r="AC13" s="100">
        <v>584</v>
      </c>
      <c r="AD13" s="100">
        <v>132</v>
      </c>
      <c r="AE13" s="100">
        <v>452</v>
      </c>
      <c r="AF13" s="112">
        <v>0.22602739726027396</v>
      </c>
      <c r="AG13" s="100">
        <v>1401</v>
      </c>
      <c r="AH13" s="100">
        <v>1132</v>
      </c>
      <c r="AI13" s="100">
        <v>269</v>
      </c>
      <c r="AJ13" s="112">
        <v>0.80799428979300503</v>
      </c>
      <c r="AK13" s="100">
        <v>2959</v>
      </c>
      <c r="AL13" s="100">
        <v>1367</v>
      </c>
      <c r="AM13" s="100">
        <v>1592</v>
      </c>
      <c r="AN13" s="114">
        <v>0.5</v>
      </c>
      <c r="AO13" s="2" t="s">
        <v>1903</v>
      </c>
      <c r="AP13" s="2" t="s">
        <v>1902</v>
      </c>
      <c r="AQ13" s="2" t="s">
        <v>1903</v>
      </c>
      <c r="AR13" s="124" t="s">
        <v>1522</v>
      </c>
      <c r="AS13" s="2" t="s">
        <v>1903</v>
      </c>
      <c r="AT13" s="2" t="s">
        <v>1902</v>
      </c>
    </row>
    <row r="14" spans="1:46" x14ac:dyDescent="0.2">
      <c r="A14" s="2" t="s">
        <v>46</v>
      </c>
      <c r="B14" s="2" t="s">
        <v>221</v>
      </c>
      <c r="C14" s="71">
        <v>0.625</v>
      </c>
      <c r="D14" s="72">
        <v>8</v>
      </c>
      <c r="E14" s="99">
        <v>2018</v>
      </c>
      <c r="F14" s="99">
        <v>2014</v>
      </c>
      <c r="G14" s="99">
        <v>2021</v>
      </c>
      <c r="H14" s="2" t="s">
        <v>1918</v>
      </c>
      <c r="I14" s="2" t="s">
        <v>1919</v>
      </c>
      <c r="J14" s="2" t="s">
        <v>47</v>
      </c>
      <c r="K14" s="113" t="s">
        <v>221</v>
      </c>
      <c r="L14" s="100">
        <v>419</v>
      </c>
      <c r="M14" s="100">
        <v>10</v>
      </c>
      <c r="N14" s="100">
        <v>0</v>
      </c>
      <c r="O14" s="100">
        <v>10</v>
      </c>
      <c r="P14" s="100">
        <v>409</v>
      </c>
      <c r="Q14" s="112">
        <v>2.386634844868735E-2</v>
      </c>
      <c r="R14" s="101">
        <v>210</v>
      </c>
      <c r="S14" s="101">
        <v>0</v>
      </c>
      <c r="T14" s="100">
        <v>284</v>
      </c>
      <c r="U14" s="100">
        <v>67</v>
      </c>
      <c r="V14" s="100">
        <v>50</v>
      </c>
      <c r="W14" s="100">
        <v>17</v>
      </c>
      <c r="X14" s="100">
        <v>217</v>
      </c>
      <c r="Y14" s="100">
        <v>67</v>
      </c>
      <c r="Z14" s="100">
        <v>217</v>
      </c>
      <c r="AA14" s="112">
        <v>0.23591549295774647</v>
      </c>
      <c r="AB14" s="112">
        <v>0.23591549295774647</v>
      </c>
      <c r="AC14" s="100">
        <v>306</v>
      </c>
      <c r="AD14" s="100">
        <v>0</v>
      </c>
      <c r="AE14" s="100">
        <v>306</v>
      </c>
      <c r="AF14" s="112">
        <v>0</v>
      </c>
      <c r="AG14" s="100">
        <v>784</v>
      </c>
      <c r="AH14" s="100">
        <v>29</v>
      </c>
      <c r="AI14" s="100">
        <v>755</v>
      </c>
      <c r="AJ14" s="112">
        <v>3.6989795918367346E-2</v>
      </c>
      <c r="AK14" s="100">
        <v>1793</v>
      </c>
      <c r="AL14" s="100">
        <v>106</v>
      </c>
      <c r="AM14" s="100">
        <v>1687</v>
      </c>
      <c r="AN14" s="114">
        <v>0.5</v>
      </c>
      <c r="AO14" s="2" t="s">
        <v>1902</v>
      </c>
      <c r="AP14" s="2" t="s">
        <v>1903</v>
      </c>
      <c r="AQ14" s="2" t="s">
        <v>1903</v>
      </c>
      <c r="AR14" s="124" t="s">
        <v>1522</v>
      </c>
      <c r="AS14" s="2" t="s">
        <v>1903</v>
      </c>
      <c r="AT14" s="2" t="s">
        <v>1903</v>
      </c>
    </row>
    <row r="15" spans="1:46" x14ac:dyDescent="0.2">
      <c r="A15" s="2" t="s">
        <v>19</v>
      </c>
      <c r="B15" s="2" t="s">
        <v>18</v>
      </c>
      <c r="C15" s="71">
        <v>1</v>
      </c>
      <c r="D15" s="72">
        <v>5</v>
      </c>
      <c r="E15" s="99">
        <v>2017</v>
      </c>
      <c r="F15" s="99">
        <v>2014</v>
      </c>
      <c r="G15" s="99">
        <v>2018</v>
      </c>
      <c r="H15" s="2" t="s">
        <v>1906</v>
      </c>
      <c r="I15" s="2" t="s">
        <v>1907</v>
      </c>
      <c r="J15" s="2" t="s">
        <v>13</v>
      </c>
      <c r="K15" s="111" t="s">
        <v>18</v>
      </c>
      <c r="L15" s="100">
        <v>32</v>
      </c>
      <c r="M15" s="100">
        <v>23</v>
      </c>
      <c r="N15" s="100">
        <v>23</v>
      </c>
      <c r="O15" s="100">
        <v>0</v>
      </c>
      <c r="P15" s="100">
        <v>9</v>
      </c>
      <c r="Q15" s="112">
        <v>0.71875</v>
      </c>
      <c r="R15" s="101">
        <v>32</v>
      </c>
      <c r="S15" s="101">
        <v>0</v>
      </c>
      <c r="T15" s="100">
        <v>21</v>
      </c>
      <c r="U15" s="100">
        <v>20</v>
      </c>
      <c r="V15" s="100">
        <v>19</v>
      </c>
      <c r="W15" s="100">
        <v>1</v>
      </c>
      <c r="X15" s="100">
        <v>1</v>
      </c>
      <c r="Y15" s="100">
        <v>20</v>
      </c>
      <c r="Z15" s="100">
        <v>1</v>
      </c>
      <c r="AA15" s="112">
        <v>0.95238095238095233</v>
      </c>
      <c r="AB15" s="112">
        <v>0.95238095238095233</v>
      </c>
      <c r="AC15" s="100">
        <v>24</v>
      </c>
      <c r="AD15" s="100">
        <v>93</v>
      </c>
      <c r="AE15" s="100">
        <v>0</v>
      </c>
      <c r="AF15" s="112">
        <v>3.875</v>
      </c>
      <c r="AG15" s="100">
        <v>59</v>
      </c>
      <c r="AH15" s="100">
        <v>60</v>
      </c>
      <c r="AI15" s="100">
        <v>0</v>
      </c>
      <c r="AJ15" s="112">
        <v>1.0169491525423728</v>
      </c>
      <c r="AK15" s="100">
        <v>136</v>
      </c>
      <c r="AL15" s="100">
        <v>196</v>
      </c>
      <c r="AM15" s="100">
        <v>10</v>
      </c>
      <c r="AN15" s="114">
        <v>1</v>
      </c>
      <c r="AO15" s="2" t="s">
        <v>1903</v>
      </c>
      <c r="AP15" s="2" t="s">
        <v>1902</v>
      </c>
      <c r="AQ15" s="2" t="s">
        <v>1903</v>
      </c>
      <c r="AR15" s="124" t="s">
        <v>1522</v>
      </c>
      <c r="AS15" s="2" t="s">
        <v>1903</v>
      </c>
      <c r="AT15" s="2" t="s">
        <v>1902</v>
      </c>
    </row>
    <row r="16" spans="1:46" x14ac:dyDescent="0.2">
      <c r="A16" s="2" t="s">
        <v>1039</v>
      </c>
      <c r="B16" s="2" t="s">
        <v>1200</v>
      </c>
      <c r="C16" s="71">
        <v>1</v>
      </c>
      <c r="D16" s="72">
        <v>5</v>
      </c>
      <c r="E16" s="99">
        <v>2017</v>
      </c>
      <c r="F16" s="99">
        <v>2014</v>
      </c>
      <c r="G16" s="99">
        <v>2018</v>
      </c>
      <c r="H16" s="2" t="s">
        <v>1906</v>
      </c>
      <c r="I16" s="2" t="s">
        <v>1907</v>
      </c>
      <c r="J16" s="2" t="s">
        <v>13</v>
      </c>
      <c r="K16" s="111" t="s">
        <v>1200</v>
      </c>
      <c r="L16" s="100">
        <v>39</v>
      </c>
      <c r="M16" s="100">
        <v>1</v>
      </c>
      <c r="N16" s="100">
        <v>0</v>
      </c>
      <c r="O16" s="100">
        <v>1</v>
      </c>
      <c r="P16" s="100">
        <v>38</v>
      </c>
      <c r="Q16" s="112">
        <v>2.564102564102564E-2</v>
      </c>
      <c r="R16" s="101">
        <v>39</v>
      </c>
      <c r="S16" s="101">
        <v>0</v>
      </c>
      <c r="T16" s="100">
        <v>25</v>
      </c>
      <c r="U16" s="100">
        <v>0</v>
      </c>
      <c r="V16" s="100">
        <v>0</v>
      </c>
      <c r="W16" s="100">
        <v>0</v>
      </c>
      <c r="X16" s="100">
        <v>25</v>
      </c>
      <c r="Y16" s="100">
        <v>0</v>
      </c>
      <c r="Z16" s="100">
        <v>25</v>
      </c>
      <c r="AA16" s="112">
        <v>0</v>
      </c>
      <c r="AB16" s="112">
        <v>0</v>
      </c>
      <c r="AC16" s="100">
        <v>28</v>
      </c>
      <c r="AD16" s="100">
        <v>1</v>
      </c>
      <c r="AE16" s="100">
        <v>27</v>
      </c>
      <c r="AF16" s="112">
        <v>3.5714285714285712E-2</v>
      </c>
      <c r="AG16" s="100">
        <v>69</v>
      </c>
      <c r="AH16" s="100">
        <v>19</v>
      </c>
      <c r="AI16" s="100">
        <v>50</v>
      </c>
      <c r="AJ16" s="112">
        <v>0.27536231884057971</v>
      </c>
      <c r="AK16" s="100">
        <v>161</v>
      </c>
      <c r="AL16" s="100">
        <v>21</v>
      </c>
      <c r="AM16" s="100">
        <v>140</v>
      </c>
      <c r="AN16" s="114">
        <v>1</v>
      </c>
      <c r="AO16" s="2" t="s">
        <v>1902</v>
      </c>
      <c r="AP16" s="2" t="s">
        <v>1903</v>
      </c>
      <c r="AQ16" s="2" t="s">
        <v>1903</v>
      </c>
      <c r="AR16" s="124" t="s">
        <v>1522</v>
      </c>
      <c r="AS16" s="2" t="s">
        <v>1903</v>
      </c>
      <c r="AT16" s="2" t="s">
        <v>1903</v>
      </c>
    </row>
    <row r="17" spans="1:46" x14ac:dyDescent="0.2">
      <c r="A17" s="2" t="s">
        <v>7</v>
      </c>
      <c r="B17" s="2" t="s">
        <v>110</v>
      </c>
      <c r="C17" s="71">
        <v>0.5</v>
      </c>
      <c r="D17" s="72">
        <v>8</v>
      </c>
      <c r="E17" s="99">
        <v>2019</v>
      </c>
      <c r="F17" s="99">
        <v>2015</v>
      </c>
      <c r="G17" s="99">
        <v>2022</v>
      </c>
      <c r="H17" s="2" t="s">
        <v>1904</v>
      </c>
      <c r="I17" s="2" t="s">
        <v>1905</v>
      </c>
      <c r="J17" s="2" t="s">
        <v>8</v>
      </c>
      <c r="K17" s="111" t="s">
        <v>110</v>
      </c>
      <c r="L17" s="100">
        <v>796</v>
      </c>
      <c r="M17" s="100">
        <v>26</v>
      </c>
      <c r="N17" s="100">
        <v>26</v>
      </c>
      <c r="O17" s="100">
        <v>0</v>
      </c>
      <c r="P17" s="100">
        <v>770</v>
      </c>
      <c r="Q17" s="112">
        <v>3.2663316582914576E-2</v>
      </c>
      <c r="R17" s="101">
        <v>398</v>
      </c>
      <c r="S17" s="101">
        <v>0</v>
      </c>
      <c r="T17" s="100">
        <v>446</v>
      </c>
      <c r="U17" s="100">
        <v>39</v>
      </c>
      <c r="V17" s="100">
        <v>39</v>
      </c>
      <c r="W17" s="100">
        <v>0</v>
      </c>
      <c r="X17" s="100">
        <v>407</v>
      </c>
      <c r="Y17" s="100">
        <v>39</v>
      </c>
      <c r="Z17" s="100">
        <v>407</v>
      </c>
      <c r="AA17" s="112">
        <v>8.744394618834081E-2</v>
      </c>
      <c r="AB17" s="112">
        <v>8.744394618834081E-2</v>
      </c>
      <c r="AC17" s="100">
        <v>425</v>
      </c>
      <c r="AD17" s="100">
        <v>31</v>
      </c>
      <c r="AE17" s="100">
        <v>394</v>
      </c>
      <c r="AF17" s="112">
        <v>7.2941176470588232E-2</v>
      </c>
      <c r="AG17" s="100">
        <v>618</v>
      </c>
      <c r="AH17" s="100">
        <v>3408</v>
      </c>
      <c r="AI17" s="100">
        <v>0</v>
      </c>
      <c r="AJ17" s="112">
        <v>5.5145631067961167</v>
      </c>
      <c r="AK17" s="100">
        <v>2285</v>
      </c>
      <c r="AL17" s="100">
        <v>3504</v>
      </c>
      <c r="AM17" s="100">
        <v>1571</v>
      </c>
      <c r="AN17" s="114">
        <v>0.5</v>
      </c>
      <c r="AO17" s="2" t="s">
        <v>1903</v>
      </c>
      <c r="AP17" s="2" t="s">
        <v>1902</v>
      </c>
      <c r="AQ17" s="2" t="s">
        <v>1903</v>
      </c>
      <c r="AR17" s="124" t="s">
        <v>1522</v>
      </c>
      <c r="AS17" s="2" t="s">
        <v>1903</v>
      </c>
      <c r="AT17" s="2" t="s">
        <v>1902</v>
      </c>
    </row>
    <row r="18" spans="1:46" x14ac:dyDescent="0.2">
      <c r="A18" s="2" t="s">
        <v>46</v>
      </c>
      <c r="B18" s="2" t="s">
        <v>228</v>
      </c>
      <c r="C18" s="71">
        <v>0.625</v>
      </c>
      <c r="D18" s="72">
        <v>8</v>
      </c>
      <c r="E18" s="99">
        <v>2018</v>
      </c>
      <c r="F18" s="99">
        <v>2014</v>
      </c>
      <c r="G18" s="99">
        <v>2021</v>
      </c>
      <c r="H18" s="2" t="s">
        <v>1918</v>
      </c>
      <c r="I18" s="2" t="s">
        <v>1919</v>
      </c>
      <c r="J18" s="2" t="s">
        <v>47</v>
      </c>
      <c r="K18" s="113" t="s">
        <v>228</v>
      </c>
      <c r="L18" s="100">
        <v>141</v>
      </c>
      <c r="M18" s="100">
        <v>0</v>
      </c>
      <c r="N18" s="100">
        <v>0</v>
      </c>
      <c r="O18" s="100">
        <v>0</v>
      </c>
      <c r="P18" s="100">
        <v>141</v>
      </c>
      <c r="Q18" s="112">
        <v>0</v>
      </c>
      <c r="R18" s="101">
        <v>71</v>
      </c>
      <c r="S18" s="101">
        <v>0</v>
      </c>
      <c r="T18" s="100">
        <v>100</v>
      </c>
      <c r="U18" s="100">
        <v>10</v>
      </c>
      <c r="V18" s="100">
        <v>10</v>
      </c>
      <c r="W18" s="100">
        <v>0</v>
      </c>
      <c r="X18" s="100">
        <v>90</v>
      </c>
      <c r="Y18" s="100">
        <v>10</v>
      </c>
      <c r="Z18" s="100">
        <v>90</v>
      </c>
      <c r="AA18" s="112">
        <v>0.1</v>
      </c>
      <c r="AB18" s="112">
        <v>0.1</v>
      </c>
      <c r="AC18" s="100">
        <v>93</v>
      </c>
      <c r="AD18" s="100">
        <v>8</v>
      </c>
      <c r="AE18" s="100">
        <v>85</v>
      </c>
      <c r="AF18" s="112">
        <v>8.6021505376344093E-2</v>
      </c>
      <c r="AG18" s="100">
        <v>303</v>
      </c>
      <c r="AH18" s="100">
        <v>42</v>
      </c>
      <c r="AI18" s="100">
        <v>261</v>
      </c>
      <c r="AJ18" s="112">
        <v>0.13861386138613863</v>
      </c>
      <c r="AK18" s="100">
        <v>637</v>
      </c>
      <c r="AL18" s="100">
        <v>60</v>
      </c>
      <c r="AM18" s="100">
        <v>577</v>
      </c>
      <c r="AN18" s="114">
        <v>0.5</v>
      </c>
      <c r="AO18" s="2" t="s">
        <v>1902</v>
      </c>
      <c r="AP18" s="2" t="s">
        <v>1903</v>
      </c>
      <c r="AQ18" s="2" t="s">
        <v>1903</v>
      </c>
      <c r="AR18" s="124" t="s">
        <v>1535</v>
      </c>
      <c r="AS18" s="2" t="s">
        <v>1903</v>
      </c>
      <c r="AT18" s="2" t="s">
        <v>1903</v>
      </c>
    </row>
    <row r="19" spans="1:46" x14ac:dyDescent="0.2">
      <c r="A19" s="2" t="s">
        <v>116</v>
      </c>
      <c r="B19" s="2" t="s">
        <v>115</v>
      </c>
      <c r="C19" s="71">
        <v>0.625</v>
      </c>
      <c r="D19" s="72">
        <v>8</v>
      </c>
      <c r="E19" s="99">
        <v>2018</v>
      </c>
      <c r="F19" s="99">
        <v>2014</v>
      </c>
      <c r="G19" s="99" t="s">
        <v>1899</v>
      </c>
      <c r="H19" s="2" t="s">
        <v>1913</v>
      </c>
      <c r="I19" s="2" t="s">
        <v>1914</v>
      </c>
      <c r="J19" s="2" t="s">
        <v>32</v>
      </c>
      <c r="K19" s="111" t="s">
        <v>115</v>
      </c>
      <c r="L19" s="100">
        <v>1086</v>
      </c>
      <c r="M19" s="100">
        <v>59</v>
      </c>
      <c r="N19" s="100">
        <v>59</v>
      </c>
      <c r="O19" s="100">
        <v>0</v>
      </c>
      <c r="P19" s="100">
        <v>1027</v>
      </c>
      <c r="Q19" s="112">
        <v>5.432780847145488E-2</v>
      </c>
      <c r="R19" s="101">
        <v>543</v>
      </c>
      <c r="S19" s="101">
        <v>0</v>
      </c>
      <c r="T19" s="100">
        <v>762</v>
      </c>
      <c r="U19" s="100">
        <v>253</v>
      </c>
      <c r="V19" s="100">
        <v>225</v>
      </c>
      <c r="W19" s="100">
        <v>28</v>
      </c>
      <c r="X19" s="100">
        <v>509</v>
      </c>
      <c r="Y19" s="100">
        <v>253</v>
      </c>
      <c r="Z19" s="100">
        <v>509</v>
      </c>
      <c r="AA19" s="112">
        <v>0.33202099737532809</v>
      </c>
      <c r="AB19" s="112">
        <v>0.33202099737532809</v>
      </c>
      <c r="AC19" s="100">
        <v>823</v>
      </c>
      <c r="AD19" s="100">
        <v>47</v>
      </c>
      <c r="AE19" s="100">
        <v>776</v>
      </c>
      <c r="AF19" s="112">
        <v>5.7108140947752128E-2</v>
      </c>
      <c r="AG19" s="100">
        <v>1757</v>
      </c>
      <c r="AH19" s="100">
        <v>2893</v>
      </c>
      <c r="AI19" s="100">
        <v>0</v>
      </c>
      <c r="AJ19" s="112">
        <v>1.6465566306203756</v>
      </c>
      <c r="AK19" s="100">
        <v>4428</v>
      </c>
      <c r="AL19" s="100">
        <v>3252</v>
      </c>
      <c r="AM19" s="100">
        <v>2312</v>
      </c>
      <c r="AN19" s="114">
        <v>0.5</v>
      </c>
      <c r="AO19" s="2" t="s">
        <v>1903</v>
      </c>
      <c r="AP19" s="2" t="s">
        <v>1902</v>
      </c>
      <c r="AQ19" s="2" t="s">
        <v>1903</v>
      </c>
      <c r="AR19" s="124" t="s">
        <v>1522</v>
      </c>
      <c r="AS19" s="2" t="s">
        <v>1903</v>
      </c>
      <c r="AT19" s="2" t="s">
        <v>1902</v>
      </c>
    </row>
    <row r="20" spans="1:46" x14ac:dyDescent="0.2">
      <c r="A20" s="2" t="s">
        <v>23</v>
      </c>
      <c r="B20" s="2" t="s">
        <v>1009</v>
      </c>
      <c r="C20" s="71">
        <v>1</v>
      </c>
      <c r="D20" s="72">
        <v>5</v>
      </c>
      <c r="E20" s="99">
        <v>2017</v>
      </c>
      <c r="F20" s="99">
        <v>2014</v>
      </c>
      <c r="G20" s="99">
        <v>2018</v>
      </c>
      <c r="H20" s="2" t="s">
        <v>1906</v>
      </c>
      <c r="I20" s="2" t="s">
        <v>1907</v>
      </c>
      <c r="J20" s="2" t="s">
        <v>13</v>
      </c>
      <c r="K20" s="111" t="s">
        <v>1009</v>
      </c>
      <c r="L20" s="100">
        <v>85</v>
      </c>
      <c r="M20" s="100">
        <v>43</v>
      </c>
      <c r="N20" s="100">
        <v>43</v>
      </c>
      <c r="O20" s="100">
        <v>0</v>
      </c>
      <c r="P20" s="100">
        <v>42</v>
      </c>
      <c r="Q20" s="112">
        <v>0.50588235294117645</v>
      </c>
      <c r="R20" s="101">
        <v>85</v>
      </c>
      <c r="S20" s="101">
        <v>0</v>
      </c>
      <c r="T20" s="100">
        <v>56</v>
      </c>
      <c r="U20" s="100">
        <v>5</v>
      </c>
      <c r="V20" s="100">
        <v>5</v>
      </c>
      <c r="W20" s="100">
        <v>0</v>
      </c>
      <c r="X20" s="100">
        <v>51</v>
      </c>
      <c r="Y20" s="100">
        <v>5</v>
      </c>
      <c r="Z20" s="100">
        <v>51</v>
      </c>
      <c r="AA20" s="112">
        <v>8.9285714285714288E-2</v>
      </c>
      <c r="AB20" s="112">
        <v>8.9285714285714288E-2</v>
      </c>
      <c r="AC20" s="100">
        <v>62</v>
      </c>
      <c r="AD20" s="100">
        <v>258</v>
      </c>
      <c r="AE20" s="100">
        <v>0</v>
      </c>
      <c r="AF20" s="112">
        <v>4.161290322580645</v>
      </c>
      <c r="AG20" s="100">
        <v>160</v>
      </c>
      <c r="AH20" s="100">
        <v>53</v>
      </c>
      <c r="AI20" s="100">
        <v>107</v>
      </c>
      <c r="AJ20" s="112">
        <v>0.33124999999999999</v>
      </c>
      <c r="AK20" s="100">
        <v>363</v>
      </c>
      <c r="AL20" s="100">
        <v>359</v>
      </c>
      <c r="AM20" s="100">
        <v>200</v>
      </c>
      <c r="AN20" s="114">
        <v>1</v>
      </c>
      <c r="AO20" s="2" t="s">
        <v>1902</v>
      </c>
      <c r="AP20" s="2" t="s">
        <v>1903</v>
      </c>
      <c r="AQ20" s="2" t="s">
        <v>1903</v>
      </c>
      <c r="AR20" s="124" t="s">
        <v>1522</v>
      </c>
      <c r="AS20" s="2" t="s">
        <v>1903</v>
      </c>
      <c r="AT20" s="2" t="s">
        <v>1903</v>
      </c>
    </row>
    <row r="21" spans="1:46" x14ac:dyDescent="0.2">
      <c r="A21" s="2" t="s">
        <v>24</v>
      </c>
      <c r="B21" s="2" t="s">
        <v>1029</v>
      </c>
      <c r="C21" s="71">
        <v>1</v>
      </c>
      <c r="D21" s="72">
        <v>5</v>
      </c>
      <c r="E21" s="99">
        <v>2017</v>
      </c>
      <c r="F21" s="99">
        <v>2014</v>
      </c>
      <c r="G21" s="99">
        <v>2018</v>
      </c>
      <c r="H21" s="2" t="s">
        <v>1906</v>
      </c>
      <c r="I21" s="2" t="s">
        <v>1907</v>
      </c>
      <c r="J21" s="2" t="s">
        <v>13</v>
      </c>
      <c r="K21" s="111" t="s">
        <v>1029</v>
      </c>
      <c r="L21" s="100">
        <v>60</v>
      </c>
      <c r="M21" s="100">
        <v>0</v>
      </c>
      <c r="N21" s="100">
        <v>0</v>
      </c>
      <c r="O21" s="100">
        <v>0</v>
      </c>
      <c r="P21" s="100">
        <v>60</v>
      </c>
      <c r="Q21" s="112">
        <v>0</v>
      </c>
      <c r="R21" s="101">
        <v>60</v>
      </c>
      <c r="S21" s="101">
        <v>0</v>
      </c>
      <c r="T21" s="100">
        <v>38</v>
      </c>
      <c r="U21" s="100">
        <v>17</v>
      </c>
      <c r="V21" s="100">
        <v>0</v>
      </c>
      <c r="W21" s="100">
        <v>17</v>
      </c>
      <c r="X21" s="100">
        <v>21</v>
      </c>
      <c r="Y21" s="100">
        <v>17</v>
      </c>
      <c r="Z21" s="100">
        <v>21</v>
      </c>
      <c r="AA21" s="112">
        <v>0.44736842105263158</v>
      </c>
      <c r="AB21" s="112">
        <v>0.44736842105263158</v>
      </c>
      <c r="AC21" s="100">
        <v>43</v>
      </c>
      <c r="AD21" s="100">
        <v>0</v>
      </c>
      <c r="AE21" s="100">
        <v>43</v>
      </c>
      <c r="AF21" s="112">
        <v>0</v>
      </c>
      <c r="AG21" s="100">
        <v>101</v>
      </c>
      <c r="AH21" s="100">
        <v>59</v>
      </c>
      <c r="AI21" s="100">
        <v>42</v>
      </c>
      <c r="AJ21" s="112">
        <v>0.58415841584158412</v>
      </c>
      <c r="AK21" s="100">
        <v>242</v>
      </c>
      <c r="AL21" s="100">
        <v>76</v>
      </c>
      <c r="AM21" s="100">
        <v>166</v>
      </c>
      <c r="AN21" s="114">
        <v>1</v>
      </c>
      <c r="AO21" s="2" t="s">
        <v>1902</v>
      </c>
      <c r="AP21" s="2" t="s">
        <v>1903</v>
      </c>
      <c r="AQ21" s="2" t="s">
        <v>1903</v>
      </c>
      <c r="AR21" s="124" t="s">
        <v>1522</v>
      </c>
      <c r="AS21" s="2" t="s">
        <v>1903</v>
      </c>
      <c r="AT21" s="2" t="s">
        <v>1903</v>
      </c>
    </row>
    <row r="22" spans="1:46" x14ac:dyDescent="0.2">
      <c r="A22" s="2" t="s">
        <v>116</v>
      </c>
      <c r="B22" s="2" t="s">
        <v>959</v>
      </c>
      <c r="C22" s="71">
        <v>0.625</v>
      </c>
      <c r="D22" s="72">
        <v>8</v>
      </c>
      <c r="E22" s="99">
        <v>2018</v>
      </c>
      <c r="F22" s="99">
        <v>2014</v>
      </c>
      <c r="G22" s="99" t="s">
        <v>1899</v>
      </c>
      <c r="H22" s="2" t="s">
        <v>1913</v>
      </c>
      <c r="I22" s="2" t="s">
        <v>1914</v>
      </c>
      <c r="J22" s="2" t="s">
        <v>32</v>
      </c>
      <c r="K22" s="113" t="s">
        <v>959</v>
      </c>
      <c r="L22" s="100">
        <v>78</v>
      </c>
      <c r="M22" s="100">
        <v>0</v>
      </c>
      <c r="N22" s="100">
        <v>0</v>
      </c>
      <c r="O22" s="100">
        <v>0</v>
      </c>
      <c r="P22" s="100">
        <v>78</v>
      </c>
      <c r="Q22" s="112">
        <v>0</v>
      </c>
      <c r="R22" s="101">
        <v>39</v>
      </c>
      <c r="S22" s="101">
        <v>0</v>
      </c>
      <c r="T22" s="100">
        <v>55</v>
      </c>
      <c r="U22" s="100">
        <v>0</v>
      </c>
      <c r="V22" s="100">
        <v>0</v>
      </c>
      <c r="W22" s="100">
        <v>0</v>
      </c>
      <c r="X22" s="100">
        <v>55</v>
      </c>
      <c r="Y22" s="100">
        <v>0</v>
      </c>
      <c r="Z22" s="100">
        <v>55</v>
      </c>
      <c r="AA22" s="112">
        <v>0</v>
      </c>
      <c r="AB22" s="112">
        <v>0</v>
      </c>
      <c r="AC22" s="100">
        <v>69</v>
      </c>
      <c r="AD22" s="100">
        <v>51</v>
      </c>
      <c r="AE22" s="100">
        <v>18</v>
      </c>
      <c r="AF22" s="112">
        <v>0.73913043478260865</v>
      </c>
      <c r="AG22" s="100">
        <v>170</v>
      </c>
      <c r="AH22" s="100">
        <v>122</v>
      </c>
      <c r="AI22" s="100">
        <v>48</v>
      </c>
      <c r="AJ22" s="112">
        <v>0.71764705882352942</v>
      </c>
      <c r="AK22" s="100">
        <v>372</v>
      </c>
      <c r="AL22" s="100">
        <v>173</v>
      </c>
      <c r="AM22" s="100">
        <v>199</v>
      </c>
      <c r="AN22" s="114">
        <v>0.5</v>
      </c>
      <c r="AO22" s="2" t="s">
        <v>1903</v>
      </c>
      <c r="AP22" s="2" t="s">
        <v>1902</v>
      </c>
      <c r="AQ22" s="2" t="s">
        <v>1903</v>
      </c>
      <c r="AR22" s="124" t="s">
        <v>1522</v>
      </c>
      <c r="AS22" s="2" t="s">
        <v>1903</v>
      </c>
      <c r="AT22" s="2" t="s">
        <v>1902</v>
      </c>
    </row>
    <row r="23" spans="1:46" x14ac:dyDescent="0.2">
      <c r="A23" s="2" t="s">
        <v>82</v>
      </c>
      <c r="B23" s="2" t="s">
        <v>1044</v>
      </c>
      <c r="C23" s="71">
        <v>0.375</v>
      </c>
      <c r="D23" s="72">
        <v>8</v>
      </c>
      <c r="E23" s="99">
        <v>2020</v>
      </c>
      <c r="F23" s="99">
        <v>2016</v>
      </c>
      <c r="G23" s="99" t="s">
        <v>1908</v>
      </c>
      <c r="H23" s="2" t="s">
        <v>1909</v>
      </c>
      <c r="I23" s="2" t="s">
        <v>1910</v>
      </c>
      <c r="J23" s="2" t="s">
        <v>26</v>
      </c>
      <c r="K23" s="111" t="s">
        <v>1044</v>
      </c>
      <c r="L23" s="100">
        <v>2321</v>
      </c>
      <c r="M23" s="100">
        <v>0</v>
      </c>
      <c r="N23" s="100">
        <v>0</v>
      </c>
      <c r="O23" s="100">
        <v>0</v>
      </c>
      <c r="P23" s="100">
        <v>2321</v>
      </c>
      <c r="Q23" s="112">
        <v>0</v>
      </c>
      <c r="R23" s="101">
        <v>870</v>
      </c>
      <c r="S23" s="101">
        <v>0</v>
      </c>
      <c r="T23" s="100">
        <v>1145</v>
      </c>
      <c r="U23" s="100">
        <v>27</v>
      </c>
      <c r="V23" s="100">
        <v>27</v>
      </c>
      <c r="W23" s="100">
        <v>0</v>
      </c>
      <c r="X23" s="100">
        <v>1118</v>
      </c>
      <c r="Y23" s="100">
        <v>27</v>
      </c>
      <c r="Z23" s="100">
        <v>1118</v>
      </c>
      <c r="AA23" s="112">
        <v>2.3580786026200874E-2</v>
      </c>
      <c r="AB23" s="112">
        <v>2.3580786026200874E-2</v>
      </c>
      <c r="AC23" s="100">
        <v>1018</v>
      </c>
      <c r="AD23" s="100">
        <v>1742</v>
      </c>
      <c r="AE23" s="100">
        <v>0</v>
      </c>
      <c r="AF23" s="112">
        <v>1.7111984282907662</v>
      </c>
      <c r="AG23" s="100">
        <v>1844</v>
      </c>
      <c r="AH23" s="100">
        <v>3221</v>
      </c>
      <c r="AI23" s="100">
        <v>0</v>
      </c>
      <c r="AJ23" s="112">
        <v>1.7467462039045554</v>
      </c>
      <c r="AK23" s="100">
        <v>6328</v>
      </c>
      <c r="AL23" s="100">
        <v>4990</v>
      </c>
      <c r="AM23" s="100">
        <v>3439</v>
      </c>
      <c r="AN23" s="114">
        <v>0.375</v>
      </c>
      <c r="AO23" s="2" t="s">
        <v>1903</v>
      </c>
      <c r="AP23" s="2" t="s">
        <v>1902</v>
      </c>
      <c r="AQ23" s="2" t="s">
        <v>1903</v>
      </c>
      <c r="AR23" s="124" t="s">
        <v>1522</v>
      </c>
      <c r="AS23" s="2" t="s">
        <v>1903</v>
      </c>
      <c r="AT23" s="2" t="s">
        <v>1902</v>
      </c>
    </row>
    <row r="24" spans="1:46" x14ac:dyDescent="0.2">
      <c r="A24" s="2" t="s">
        <v>24</v>
      </c>
      <c r="B24" s="2" t="s">
        <v>27</v>
      </c>
      <c r="C24" s="71">
        <v>1</v>
      </c>
      <c r="D24" s="72">
        <v>5</v>
      </c>
      <c r="E24" s="99">
        <v>2017</v>
      </c>
      <c r="F24" s="99">
        <v>2014</v>
      </c>
      <c r="G24" s="99">
        <v>2018</v>
      </c>
      <c r="H24" s="2" t="s">
        <v>1906</v>
      </c>
      <c r="I24" s="2" t="s">
        <v>1907</v>
      </c>
      <c r="J24" s="2" t="s">
        <v>13</v>
      </c>
      <c r="K24" s="111" t="s">
        <v>27</v>
      </c>
      <c r="L24" s="100">
        <v>98</v>
      </c>
      <c r="M24" s="100">
        <v>48</v>
      </c>
      <c r="N24" s="100">
        <v>48</v>
      </c>
      <c r="O24" s="100">
        <v>0</v>
      </c>
      <c r="P24" s="100">
        <v>50</v>
      </c>
      <c r="Q24" s="112">
        <v>0.48979591836734693</v>
      </c>
      <c r="R24" s="101">
        <v>98</v>
      </c>
      <c r="S24" s="101">
        <v>0</v>
      </c>
      <c r="T24" s="100">
        <v>62</v>
      </c>
      <c r="U24" s="100">
        <v>26</v>
      </c>
      <c r="V24" s="100">
        <v>26</v>
      </c>
      <c r="W24" s="100">
        <v>0</v>
      </c>
      <c r="X24" s="100">
        <v>36</v>
      </c>
      <c r="Y24" s="100">
        <v>26</v>
      </c>
      <c r="Z24" s="100">
        <v>36</v>
      </c>
      <c r="AA24" s="112">
        <v>0.41935483870967744</v>
      </c>
      <c r="AB24" s="112">
        <v>0.41935483870967744</v>
      </c>
      <c r="AC24" s="100">
        <v>69</v>
      </c>
      <c r="AD24" s="100">
        <v>171</v>
      </c>
      <c r="AE24" s="100">
        <v>0</v>
      </c>
      <c r="AF24" s="112">
        <v>2.4782608695652173</v>
      </c>
      <c r="AG24" s="100">
        <v>164</v>
      </c>
      <c r="AH24" s="100">
        <v>244</v>
      </c>
      <c r="AI24" s="100">
        <v>0</v>
      </c>
      <c r="AJ24" s="112">
        <v>1.4878048780487805</v>
      </c>
      <c r="AK24" s="100">
        <v>393</v>
      </c>
      <c r="AL24" s="100">
        <v>489</v>
      </c>
      <c r="AM24" s="100">
        <v>86</v>
      </c>
      <c r="AN24" s="114">
        <v>1</v>
      </c>
      <c r="AO24" s="2" t="s">
        <v>1903</v>
      </c>
      <c r="AP24" s="2" t="s">
        <v>1902</v>
      </c>
      <c r="AQ24" s="2" t="s">
        <v>1903</v>
      </c>
      <c r="AR24" s="124" t="s">
        <v>1522</v>
      </c>
      <c r="AS24" s="2" t="s">
        <v>1903</v>
      </c>
      <c r="AT24" s="2" t="s">
        <v>1902</v>
      </c>
    </row>
    <row r="25" spans="1:46" x14ac:dyDescent="0.2">
      <c r="A25" s="2" t="s">
        <v>7</v>
      </c>
      <c r="B25" s="2" t="s">
        <v>118</v>
      </c>
      <c r="C25" s="71">
        <v>0.5</v>
      </c>
      <c r="D25" s="72">
        <v>8</v>
      </c>
      <c r="E25" s="99">
        <v>2019</v>
      </c>
      <c r="F25" s="99">
        <v>2015</v>
      </c>
      <c r="G25" s="99">
        <v>2022</v>
      </c>
      <c r="H25" s="2" t="s">
        <v>1904</v>
      </c>
      <c r="I25" s="2" t="s">
        <v>1905</v>
      </c>
      <c r="J25" s="2" t="s">
        <v>8</v>
      </c>
      <c r="K25" s="111" t="s">
        <v>118</v>
      </c>
      <c r="L25" s="100">
        <v>276</v>
      </c>
      <c r="M25" s="100">
        <v>87</v>
      </c>
      <c r="N25" s="100">
        <v>87</v>
      </c>
      <c r="O25" s="100">
        <v>0</v>
      </c>
      <c r="P25" s="100">
        <v>189</v>
      </c>
      <c r="Q25" s="112">
        <v>0.31521739130434784</v>
      </c>
      <c r="R25" s="101">
        <v>138</v>
      </c>
      <c r="S25" s="101">
        <v>0</v>
      </c>
      <c r="T25" s="100">
        <v>211</v>
      </c>
      <c r="U25" s="100">
        <v>19</v>
      </c>
      <c r="V25" s="100">
        <v>19</v>
      </c>
      <c r="W25" s="100">
        <v>0</v>
      </c>
      <c r="X25" s="100">
        <v>192</v>
      </c>
      <c r="Y25" s="100">
        <v>19</v>
      </c>
      <c r="Z25" s="100">
        <v>192</v>
      </c>
      <c r="AA25" s="112">
        <v>9.004739336492891E-2</v>
      </c>
      <c r="AB25" s="112">
        <v>9.004739336492891E-2</v>
      </c>
      <c r="AC25" s="100">
        <v>259</v>
      </c>
      <c r="AD25" s="100">
        <v>25</v>
      </c>
      <c r="AE25" s="100">
        <v>234</v>
      </c>
      <c r="AF25" s="112">
        <v>9.6525096525096526E-2</v>
      </c>
      <c r="AG25" s="100">
        <v>752</v>
      </c>
      <c r="AH25" s="100">
        <v>450</v>
      </c>
      <c r="AI25" s="100">
        <v>302</v>
      </c>
      <c r="AJ25" s="112">
        <v>0.59840425531914898</v>
      </c>
      <c r="AK25" s="100">
        <v>1498</v>
      </c>
      <c r="AL25" s="100">
        <v>581</v>
      </c>
      <c r="AM25" s="100">
        <v>917</v>
      </c>
      <c r="AN25" s="114">
        <v>0.5</v>
      </c>
      <c r="AO25" s="2" t="s">
        <v>1903</v>
      </c>
      <c r="AP25" s="2" t="s">
        <v>1902</v>
      </c>
      <c r="AQ25" s="2" t="s">
        <v>1903</v>
      </c>
      <c r="AR25" s="124" t="s">
        <v>1522</v>
      </c>
      <c r="AS25" s="2" t="s">
        <v>1903</v>
      </c>
      <c r="AT25" s="2" t="s">
        <v>1902</v>
      </c>
    </row>
    <row r="26" spans="1:46" x14ac:dyDescent="0.2">
      <c r="A26" s="2" t="s">
        <v>949</v>
      </c>
      <c r="B26" s="2" t="s">
        <v>1127</v>
      </c>
      <c r="C26" s="71">
        <v>0.375</v>
      </c>
      <c r="D26" s="72">
        <v>8</v>
      </c>
      <c r="E26" s="99">
        <v>2020</v>
      </c>
      <c r="F26" s="99">
        <v>2016</v>
      </c>
      <c r="G26" s="99">
        <v>2023</v>
      </c>
      <c r="H26" s="2" t="s">
        <v>1911</v>
      </c>
      <c r="I26" s="2" t="s">
        <v>1912</v>
      </c>
      <c r="J26" s="2" t="s">
        <v>950</v>
      </c>
      <c r="K26" s="111" t="s">
        <v>1127</v>
      </c>
      <c r="L26" s="100">
        <v>429</v>
      </c>
      <c r="M26" s="100">
        <v>0</v>
      </c>
      <c r="N26" s="100">
        <v>0</v>
      </c>
      <c r="O26" s="100">
        <v>0</v>
      </c>
      <c r="P26" s="100">
        <v>429</v>
      </c>
      <c r="Q26" s="112">
        <v>0</v>
      </c>
      <c r="R26" s="101">
        <v>161</v>
      </c>
      <c r="S26" s="101">
        <v>0</v>
      </c>
      <c r="T26" s="100">
        <v>307</v>
      </c>
      <c r="U26" s="100">
        <v>0</v>
      </c>
      <c r="V26" s="100">
        <v>0</v>
      </c>
      <c r="W26" s="100">
        <v>0</v>
      </c>
      <c r="X26" s="100">
        <v>307</v>
      </c>
      <c r="Y26" s="100">
        <v>0</v>
      </c>
      <c r="Z26" s="100">
        <v>307</v>
      </c>
      <c r="AA26" s="112">
        <v>0</v>
      </c>
      <c r="AB26" s="112">
        <v>0</v>
      </c>
      <c r="AC26" s="100">
        <v>281</v>
      </c>
      <c r="AD26" s="100">
        <v>0</v>
      </c>
      <c r="AE26" s="100">
        <v>281</v>
      </c>
      <c r="AF26" s="112">
        <v>0</v>
      </c>
      <c r="AG26" s="100">
        <v>748</v>
      </c>
      <c r="AH26" s="100">
        <v>384</v>
      </c>
      <c r="AI26" s="100">
        <v>364</v>
      </c>
      <c r="AJ26" s="112">
        <v>0.5133689839572193</v>
      </c>
      <c r="AK26" s="100">
        <v>1765</v>
      </c>
      <c r="AL26" s="100">
        <v>384</v>
      </c>
      <c r="AM26" s="100">
        <v>1381</v>
      </c>
      <c r="AN26" s="114">
        <v>0.375</v>
      </c>
      <c r="AO26" s="2" t="s">
        <v>1903</v>
      </c>
      <c r="AP26" s="2" t="s">
        <v>1902</v>
      </c>
      <c r="AQ26" s="2" t="s">
        <v>1903</v>
      </c>
      <c r="AR26" s="124" t="s">
        <v>1522</v>
      </c>
      <c r="AS26" s="2" t="s">
        <v>1903</v>
      </c>
      <c r="AT26" s="2" t="s">
        <v>1902</v>
      </c>
    </row>
    <row r="27" spans="1:46" x14ac:dyDescent="0.2">
      <c r="A27" s="2" t="s">
        <v>116</v>
      </c>
      <c r="B27" s="2" t="s">
        <v>1080</v>
      </c>
      <c r="C27" s="71">
        <v>0.625</v>
      </c>
      <c r="D27" s="72">
        <v>8</v>
      </c>
      <c r="E27" s="99">
        <v>2018</v>
      </c>
      <c r="F27" s="99">
        <v>2014</v>
      </c>
      <c r="G27" s="99">
        <v>2021</v>
      </c>
      <c r="H27" s="2" t="s">
        <v>1918</v>
      </c>
      <c r="I27" s="2" t="s">
        <v>1919</v>
      </c>
      <c r="J27" s="2" t="s">
        <v>47</v>
      </c>
      <c r="K27" s="113" t="s">
        <v>1080</v>
      </c>
      <c r="L27" s="100">
        <v>54</v>
      </c>
      <c r="M27" s="100">
        <v>0</v>
      </c>
      <c r="N27" s="100">
        <v>0</v>
      </c>
      <c r="O27" s="100">
        <v>0</v>
      </c>
      <c r="P27" s="100">
        <v>54</v>
      </c>
      <c r="Q27" s="112">
        <v>0</v>
      </c>
      <c r="R27" s="101">
        <v>27</v>
      </c>
      <c r="S27" s="101">
        <v>0</v>
      </c>
      <c r="T27" s="100">
        <v>38</v>
      </c>
      <c r="U27" s="100">
        <v>0</v>
      </c>
      <c r="V27" s="100">
        <v>0</v>
      </c>
      <c r="W27" s="100">
        <v>0</v>
      </c>
      <c r="X27" s="100">
        <v>38</v>
      </c>
      <c r="Y27" s="100">
        <v>0</v>
      </c>
      <c r="Z27" s="100">
        <v>38</v>
      </c>
      <c r="AA27" s="112">
        <v>0</v>
      </c>
      <c r="AB27" s="112">
        <v>0</v>
      </c>
      <c r="AC27" s="100">
        <v>63</v>
      </c>
      <c r="AD27" s="100">
        <v>4</v>
      </c>
      <c r="AE27" s="100">
        <v>59</v>
      </c>
      <c r="AF27" s="112">
        <v>6.3492063492063489E-2</v>
      </c>
      <c r="AG27" s="100">
        <v>181</v>
      </c>
      <c r="AH27" s="100">
        <v>35</v>
      </c>
      <c r="AI27" s="100">
        <v>146</v>
      </c>
      <c r="AJ27" s="112">
        <v>0.19337016574585636</v>
      </c>
      <c r="AK27" s="100">
        <v>336</v>
      </c>
      <c r="AL27" s="100">
        <v>39</v>
      </c>
      <c r="AM27" s="100">
        <v>297</v>
      </c>
      <c r="AN27" s="114">
        <v>0.5</v>
      </c>
      <c r="AO27" s="2" t="s">
        <v>1902</v>
      </c>
      <c r="AP27" s="2" t="s">
        <v>1903</v>
      </c>
      <c r="AQ27" s="2" t="s">
        <v>1903</v>
      </c>
      <c r="AR27" s="124" t="s">
        <v>1522</v>
      </c>
      <c r="AS27" s="2" t="s">
        <v>1903</v>
      </c>
      <c r="AT27" s="2" t="s">
        <v>1903</v>
      </c>
    </row>
    <row r="28" spans="1:46" x14ac:dyDescent="0.2">
      <c r="A28" s="2" t="s">
        <v>50</v>
      </c>
      <c r="B28" s="2" t="s">
        <v>49</v>
      </c>
      <c r="C28" s="71">
        <v>0.625</v>
      </c>
      <c r="D28" s="72">
        <v>8</v>
      </c>
      <c r="E28" s="99">
        <v>2018</v>
      </c>
      <c r="F28" s="99">
        <v>2014</v>
      </c>
      <c r="G28" s="99" t="s">
        <v>1899</v>
      </c>
      <c r="H28" s="2" t="s">
        <v>1900</v>
      </c>
      <c r="I28" s="2" t="s">
        <v>1901</v>
      </c>
      <c r="J28" s="2" t="s">
        <v>3</v>
      </c>
      <c r="K28" s="113" t="s">
        <v>49</v>
      </c>
      <c r="L28" s="100">
        <v>760</v>
      </c>
      <c r="M28" s="100">
        <v>39</v>
      </c>
      <c r="N28" s="100">
        <v>37</v>
      </c>
      <c r="O28" s="100">
        <v>2</v>
      </c>
      <c r="P28" s="100">
        <v>721</v>
      </c>
      <c r="Q28" s="112">
        <v>5.131578947368421E-2</v>
      </c>
      <c r="R28" s="101">
        <v>380</v>
      </c>
      <c r="S28" s="101">
        <v>0</v>
      </c>
      <c r="T28" s="100">
        <v>470</v>
      </c>
      <c r="U28" s="100">
        <v>53</v>
      </c>
      <c r="V28" s="100">
        <v>51</v>
      </c>
      <c r="W28" s="100">
        <v>2</v>
      </c>
      <c r="X28" s="100">
        <v>417</v>
      </c>
      <c r="Y28" s="100">
        <v>53</v>
      </c>
      <c r="Z28" s="100">
        <v>417</v>
      </c>
      <c r="AA28" s="112">
        <v>0.11276595744680851</v>
      </c>
      <c r="AB28" s="112">
        <v>0.11276595744680851</v>
      </c>
      <c r="AC28" s="100">
        <v>466</v>
      </c>
      <c r="AD28" s="100">
        <v>94</v>
      </c>
      <c r="AE28" s="100">
        <v>372</v>
      </c>
      <c r="AF28" s="112">
        <v>0.20171673819742489</v>
      </c>
      <c r="AG28" s="100">
        <v>1338</v>
      </c>
      <c r="AH28" s="100">
        <v>9</v>
      </c>
      <c r="AI28" s="100">
        <v>1329</v>
      </c>
      <c r="AJ28" s="112">
        <v>6.7264573991031393E-3</v>
      </c>
      <c r="AK28" s="100">
        <v>3034</v>
      </c>
      <c r="AL28" s="100">
        <v>195</v>
      </c>
      <c r="AM28" s="100">
        <v>2839</v>
      </c>
      <c r="AN28" s="114">
        <v>0.5</v>
      </c>
      <c r="AO28" s="2" t="s">
        <v>1902</v>
      </c>
      <c r="AP28" s="2" t="s">
        <v>1903</v>
      </c>
      <c r="AQ28" s="2" t="s">
        <v>1903</v>
      </c>
      <c r="AR28" s="124" t="s">
        <v>1522</v>
      </c>
      <c r="AS28" s="2" t="s">
        <v>1903</v>
      </c>
      <c r="AT28" s="2" t="s">
        <v>1903</v>
      </c>
    </row>
    <row r="29" spans="1:46" x14ac:dyDescent="0.2">
      <c r="A29" s="2" t="s">
        <v>82</v>
      </c>
      <c r="B29" s="2" t="s">
        <v>84</v>
      </c>
      <c r="C29" s="71">
        <v>0.375</v>
      </c>
      <c r="D29" s="72">
        <v>8</v>
      </c>
      <c r="E29" s="99">
        <v>2020</v>
      </c>
      <c r="F29" s="99">
        <v>2016</v>
      </c>
      <c r="G29" s="99" t="s">
        <v>1908</v>
      </c>
      <c r="H29" s="2" t="s">
        <v>1909</v>
      </c>
      <c r="I29" s="2" t="s">
        <v>1910</v>
      </c>
      <c r="J29" s="2" t="s">
        <v>26</v>
      </c>
      <c r="K29" s="111" t="s">
        <v>84</v>
      </c>
      <c r="L29" s="100">
        <v>150</v>
      </c>
      <c r="M29" s="100">
        <v>36</v>
      </c>
      <c r="N29" s="100">
        <v>36</v>
      </c>
      <c r="O29" s="100">
        <v>0</v>
      </c>
      <c r="P29" s="100">
        <v>114</v>
      </c>
      <c r="Q29" s="112">
        <v>0.24</v>
      </c>
      <c r="R29" s="101">
        <v>56</v>
      </c>
      <c r="S29" s="101">
        <v>0</v>
      </c>
      <c r="T29" s="100">
        <v>115</v>
      </c>
      <c r="U29" s="100">
        <v>32</v>
      </c>
      <c r="V29" s="100">
        <v>32</v>
      </c>
      <c r="W29" s="100">
        <v>0</v>
      </c>
      <c r="X29" s="100">
        <v>83</v>
      </c>
      <c r="Y29" s="100">
        <v>32</v>
      </c>
      <c r="Z29" s="100">
        <v>83</v>
      </c>
      <c r="AA29" s="112">
        <v>0.27826086956521739</v>
      </c>
      <c r="AB29" s="112">
        <v>0.27826086956521739</v>
      </c>
      <c r="AC29" s="100">
        <v>123</v>
      </c>
      <c r="AD29" s="100">
        <v>41</v>
      </c>
      <c r="AE29" s="100">
        <v>82</v>
      </c>
      <c r="AF29" s="112">
        <v>0.33333333333333331</v>
      </c>
      <c r="AG29" s="100">
        <v>201</v>
      </c>
      <c r="AH29" s="100">
        <v>84</v>
      </c>
      <c r="AI29" s="100">
        <v>117</v>
      </c>
      <c r="AJ29" s="112">
        <v>0.41791044776119401</v>
      </c>
      <c r="AK29" s="100">
        <v>589</v>
      </c>
      <c r="AL29" s="100">
        <v>193</v>
      </c>
      <c r="AM29" s="100">
        <v>396</v>
      </c>
      <c r="AN29" s="114">
        <v>0.375</v>
      </c>
      <c r="AO29" s="2" t="s">
        <v>1903</v>
      </c>
      <c r="AP29" s="2" t="s">
        <v>1902</v>
      </c>
      <c r="AQ29" s="2" t="s">
        <v>1903</v>
      </c>
      <c r="AR29" s="124" t="s">
        <v>1522</v>
      </c>
      <c r="AS29" s="2" t="s">
        <v>1903</v>
      </c>
      <c r="AT29" s="2" t="s">
        <v>1902</v>
      </c>
    </row>
    <row r="30" spans="1:46" x14ac:dyDescent="0.2">
      <c r="A30" s="2" t="s">
        <v>50</v>
      </c>
      <c r="B30" s="2" t="s">
        <v>1117</v>
      </c>
      <c r="C30" s="71">
        <v>0.625</v>
      </c>
      <c r="D30" s="72">
        <v>8</v>
      </c>
      <c r="E30" s="99">
        <v>2018</v>
      </c>
      <c r="F30" s="99">
        <v>2014</v>
      </c>
      <c r="G30" s="99" t="s">
        <v>1899</v>
      </c>
      <c r="H30" s="2" t="s">
        <v>1900</v>
      </c>
      <c r="I30" s="2" t="s">
        <v>1901</v>
      </c>
      <c r="J30" s="2" t="s">
        <v>3</v>
      </c>
      <c r="K30" s="111" t="s">
        <v>1117</v>
      </c>
      <c r="L30" s="100">
        <v>817</v>
      </c>
      <c r="M30" s="100">
        <v>66</v>
      </c>
      <c r="N30" s="100">
        <v>23</v>
      </c>
      <c r="O30" s="100">
        <v>43</v>
      </c>
      <c r="P30" s="100">
        <v>751</v>
      </c>
      <c r="Q30" s="112">
        <v>8.0783353733170138E-2</v>
      </c>
      <c r="R30" s="101">
        <v>409</v>
      </c>
      <c r="S30" s="101">
        <v>0</v>
      </c>
      <c r="T30" s="100">
        <v>489</v>
      </c>
      <c r="U30" s="100">
        <v>10</v>
      </c>
      <c r="V30" s="100">
        <v>0</v>
      </c>
      <c r="W30" s="100">
        <v>10</v>
      </c>
      <c r="X30" s="100">
        <v>479</v>
      </c>
      <c r="Y30" s="100">
        <v>10</v>
      </c>
      <c r="Z30" s="100">
        <v>479</v>
      </c>
      <c r="AA30" s="112">
        <v>2.0449897750511249E-2</v>
      </c>
      <c r="AB30" s="112">
        <v>2.0449897750511249E-2</v>
      </c>
      <c r="AC30" s="100">
        <v>490</v>
      </c>
      <c r="AD30" s="100">
        <v>64</v>
      </c>
      <c r="AE30" s="100">
        <v>426</v>
      </c>
      <c r="AF30" s="112">
        <v>0.1306122448979592</v>
      </c>
      <c r="AG30" s="100">
        <v>1428</v>
      </c>
      <c r="AH30" s="100">
        <v>0</v>
      </c>
      <c r="AI30" s="100">
        <v>1428</v>
      </c>
      <c r="AJ30" s="112">
        <v>0</v>
      </c>
      <c r="AK30" s="100">
        <v>3224</v>
      </c>
      <c r="AL30" s="100">
        <v>140</v>
      </c>
      <c r="AM30" s="100">
        <v>3084</v>
      </c>
      <c r="AN30" s="114">
        <v>0.5</v>
      </c>
      <c r="AO30" s="2" t="s">
        <v>1902</v>
      </c>
      <c r="AP30" s="2" t="s">
        <v>1903</v>
      </c>
      <c r="AQ30" s="2" t="s">
        <v>1903</v>
      </c>
      <c r="AR30" s="124" t="s">
        <v>1522</v>
      </c>
      <c r="AS30" s="2" t="s">
        <v>1903</v>
      </c>
      <c r="AT30" s="2" t="s">
        <v>1903</v>
      </c>
    </row>
    <row r="31" spans="1:46" x14ac:dyDescent="0.2">
      <c r="A31" s="2" t="s">
        <v>82</v>
      </c>
      <c r="B31" s="2" t="s">
        <v>1113</v>
      </c>
      <c r="C31" s="71">
        <v>0.375</v>
      </c>
      <c r="D31" s="72">
        <v>8</v>
      </c>
      <c r="E31" s="99">
        <v>2020</v>
      </c>
      <c r="F31" s="99">
        <v>2016</v>
      </c>
      <c r="G31" s="99" t="s">
        <v>1908</v>
      </c>
      <c r="H31" s="2" t="s">
        <v>1909</v>
      </c>
      <c r="I31" s="2" t="s">
        <v>1910</v>
      </c>
      <c r="J31" s="2" t="s">
        <v>26</v>
      </c>
      <c r="K31" s="111" t="s">
        <v>1113</v>
      </c>
      <c r="L31" s="100">
        <v>128</v>
      </c>
      <c r="M31" s="100">
        <v>15</v>
      </c>
      <c r="N31" s="100">
        <v>15</v>
      </c>
      <c r="O31" s="100">
        <v>0</v>
      </c>
      <c r="P31" s="100">
        <v>113</v>
      </c>
      <c r="Q31" s="112">
        <v>0.1171875</v>
      </c>
      <c r="R31" s="101">
        <v>48</v>
      </c>
      <c r="S31" s="101">
        <v>0</v>
      </c>
      <c r="T31" s="100">
        <v>169</v>
      </c>
      <c r="U31" s="100">
        <v>15</v>
      </c>
      <c r="V31" s="100">
        <v>15</v>
      </c>
      <c r="W31" s="100">
        <v>0</v>
      </c>
      <c r="X31" s="100">
        <v>154</v>
      </c>
      <c r="Y31" s="100">
        <v>15</v>
      </c>
      <c r="Z31" s="100">
        <v>154</v>
      </c>
      <c r="AA31" s="112">
        <v>8.8757396449704137E-2</v>
      </c>
      <c r="AB31" s="112">
        <v>8.8757396449704137E-2</v>
      </c>
      <c r="AC31" s="100">
        <v>204</v>
      </c>
      <c r="AD31" s="100">
        <v>0</v>
      </c>
      <c r="AE31" s="100">
        <v>204</v>
      </c>
      <c r="AF31" s="112">
        <v>0</v>
      </c>
      <c r="AG31" s="100">
        <v>211</v>
      </c>
      <c r="AH31" s="100">
        <v>0</v>
      </c>
      <c r="AI31" s="100">
        <v>211</v>
      </c>
      <c r="AJ31" s="112">
        <v>0</v>
      </c>
      <c r="AK31" s="100">
        <v>712</v>
      </c>
      <c r="AL31" s="100">
        <v>30</v>
      </c>
      <c r="AM31" s="100">
        <v>682</v>
      </c>
      <c r="AN31" s="114">
        <v>0.375</v>
      </c>
      <c r="AO31" s="2" t="s">
        <v>1902</v>
      </c>
      <c r="AP31" s="2" t="s">
        <v>1903</v>
      </c>
      <c r="AQ31" s="2" t="s">
        <v>1903</v>
      </c>
      <c r="AR31" s="124" t="s">
        <v>1522</v>
      </c>
      <c r="AS31" s="2" t="s">
        <v>1903</v>
      </c>
      <c r="AT31" s="2" t="s">
        <v>1903</v>
      </c>
    </row>
    <row r="32" spans="1:46" x14ac:dyDescent="0.2">
      <c r="A32" s="2" t="s">
        <v>50</v>
      </c>
      <c r="B32" s="2" t="s">
        <v>1041</v>
      </c>
      <c r="C32" s="71">
        <v>0.625</v>
      </c>
      <c r="D32" s="72">
        <v>8</v>
      </c>
      <c r="E32" s="99">
        <v>2018</v>
      </c>
      <c r="F32" s="99">
        <v>2014</v>
      </c>
      <c r="G32" s="99" t="s">
        <v>1899</v>
      </c>
      <c r="H32" s="2" t="s">
        <v>1900</v>
      </c>
      <c r="I32" s="2" t="s">
        <v>1901</v>
      </c>
      <c r="J32" s="2" t="s">
        <v>3</v>
      </c>
      <c r="K32" s="111" t="s">
        <v>1041</v>
      </c>
      <c r="L32" s="100">
        <v>37</v>
      </c>
      <c r="M32" s="100">
        <v>0</v>
      </c>
      <c r="N32" s="100">
        <v>0</v>
      </c>
      <c r="O32" s="100">
        <v>0</v>
      </c>
      <c r="P32" s="100">
        <v>37</v>
      </c>
      <c r="Q32" s="112">
        <v>0</v>
      </c>
      <c r="R32" s="101">
        <v>19</v>
      </c>
      <c r="S32" s="101">
        <v>0</v>
      </c>
      <c r="T32" s="100">
        <v>22</v>
      </c>
      <c r="U32" s="100">
        <v>0</v>
      </c>
      <c r="V32" s="100">
        <v>0</v>
      </c>
      <c r="W32" s="100">
        <v>0</v>
      </c>
      <c r="X32" s="100">
        <v>22</v>
      </c>
      <c r="Y32" s="100">
        <v>0</v>
      </c>
      <c r="Z32" s="100">
        <v>22</v>
      </c>
      <c r="AA32" s="112">
        <v>0</v>
      </c>
      <c r="AB32" s="112">
        <v>0</v>
      </c>
      <c r="AC32" s="100">
        <v>22</v>
      </c>
      <c r="AD32" s="100">
        <v>0</v>
      </c>
      <c r="AE32" s="100">
        <v>22</v>
      </c>
      <c r="AF32" s="112">
        <v>0</v>
      </c>
      <c r="AG32" s="100">
        <v>63</v>
      </c>
      <c r="AH32" s="100">
        <v>0</v>
      </c>
      <c r="AI32" s="100">
        <v>63</v>
      </c>
      <c r="AJ32" s="112">
        <v>0</v>
      </c>
      <c r="AK32" s="100">
        <v>144</v>
      </c>
      <c r="AL32" s="100">
        <v>0</v>
      </c>
      <c r="AM32" s="100">
        <v>144</v>
      </c>
      <c r="AN32" s="114">
        <v>0.5</v>
      </c>
      <c r="AO32" s="2" t="s">
        <v>1902</v>
      </c>
      <c r="AP32" s="2" t="s">
        <v>1903</v>
      </c>
      <c r="AQ32" s="2" t="s">
        <v>1903</v>
      </c>
      <c r="AR32" s="124" t="s">
        <v>1891</v>
      </c>
      <c r="AS32" s="2" t="s">
        <v>1903</v>
      </c>
      <c r="AT32" s="2" t="s">
        <v>1903</v>
      </c>
    </row>
    <row r="33" spans="1:46" x14ac:dyDescent="0.2">
      <c r="A33" s="2" t="s">
        <v>50</v>
      </c>
      <c r="B33" s="2" t="s">
        <v>113</v>
      </c>
      <c r="C33" s="71">
        <v>0.625</v>
      </c>
      <c r="D33" s="72">
        <v>8</v>
      </c>
      <c r="E33" s="99">
        <v>2018</v>
      </c>
      <c r="F33" s="99">
        <v>2014</v>
      </c>
      <c r="G33" s="99" t="s">
        <v>1899</v>
      </c>
      <c r="H33" s="2" t="s">
        <v>1900</v>
      </c>
      <c r="I33" s="2" t="s">
        <v>1901</v>
      </c>
      <c r="J33" s="2" t="s">
        <v>3</v>
      </c>
      <c r="K33" s="111" t="s">
        <v>113</v>
      </c>
      <c r="L33" s="100">
        <v>487</v>
      </c>
      <c r="M33" s="100">
        <v>0</v>
      </c>
      <c r="N33" s="100">
        <v>0</v>
      </c>
      <c r="O33" s="100">
        <v>0</v>
      </c>
      <c r="P33" s="100">
        <v>487</v>
      </c>
      <c r="Q33" s="112">
        <v>0</v>
      </c>
      <c r="R33" s="101">
        <v>244</v>
      </c>
      <c r="S33" s="101">
        <v>0</v>
      </c>
      <c r="T33" s="100">
        <v>300</v>
      </c>
      <c r="U33" s="100">
        <v>81</v>
      </c>
      <c r="V33" s="100">
        <v>14</v>
      </c>
      <c r="W33" s="100">
        <v>67</v>
      </c>
      <c r="X33" s="100">
        <v>219</v>
      </c>
      <c r="Y33" s="100">
        <v>81</v>
      </c>
      <c r="Z33" s="100">
        <v>219</v>
      </c>
      <c r="AA33" s="112">
        <v>0.27</v>
      </c>
      <c r="AB33" s="112">
        <v>0.27</v>
      </c>
      <c r="AC33" s="100">
        <v>297</v>
      </c>
      <c r="AD33" s="100">
        <v>91</v>
      </c>
      <c r="AE33" s="100">
        <v>206</v>
      </c>
      <c r="AF33" s="112">
        <v>0.30639730639730639</v>
      </c>
      <c r="AG33" s="100">
        <v>840</v>
      </c>
      <c r="AH33" s="100">
        <v>58</v>
      </c>
      <c r="AI33" s="100">
        <v>782</v>
      </c>
      <c r="AJ33" s="112">
        <v>6.9047619047619052E-2</v>
      </c>
      <c r="AK33" s="100">
        <v>1924</v>
      </c>
      <c r="AL33" s="100">
        <v>230</v>
      </c>
      <c r="AM33" s="100">
        <v>1694</v>
      </c>
      <c r="AN33" s="114">
        <v>0.5</v>
      </c>
      <c r="AO33" s="2" t="s">
        <v>1902</v>
      </c>
      <c r="AP33" s="2" t="s">
        <v>1903</v>
      </c>
      <c r="AQ33" s="2" t="s">
        <v>1903</v>
      </c>
      <c r="AR33" s="124" t="s">
        <v>1522</v>
      </c>
      <c r="AS33" s="2" t="s">
        <v>1903</v>
      </c>
      <c r="AT33" s="2" t="s">
        <v>1903</v>
      </c>
    </row>
    <row r="34" spans="1:46" x14ac:dyDescent="0.2">
      <c r="A34" s="2" t="s">
        <v>50</v>
      </c>
      <c r="B34" s="2" t="s">
        <v>1051</v>
      </c>
      <c r="C34" s="71">
        <v>0.625</v>
      </c>
      <c r="D34" s="72">
        <v>8</v>
      </c>
      <c r="E34" s="99">
        <v>2018</v>
      </c>
      <c r="F34" s="99">
        <v>2014</v>
      </c>
      <c r="G34" s="99" t="s">
        <v>1899</v>
      </c>
      <c r="H34" s="2" t="s">
        <v>1900</v>
      </c>
      <c r="I34" s="2" t="s">
        <v>1901</v>
      </c>
      <c r="J34" s="2" t="s">
        <v>3</v>
      </c>
      <c r="K34" s="113" t="s">
        <v>1051</v>
      </c>
      <c r="L34" s="100">
        <v>54</v>
      </c>
      <c r="M34" s="100">
        <v>0</v>
      </c>
      <c r="N34" s="100">
        <v>0</v>
      </c>
      <c r="O34" s="100">
        <v>0</v>
      </c>
      <c r="P34" s="100">
        <v>54</v>
      </c>
      <c r="Q34" s="112">
        <v>0</v>
      </c>
      <c r="R34" s="101">
        <v>27</v>
      </c>
      <c r="S34" s="101">
        <v>0</v>
      </c>
      <c r="T34" s="100">
        <v>31</v>
      </c>
      <c r="U34" s="100">
        <v>1</v>
      </c>
      <c r="V34" s="100">
        <v>0</v>
      </c>
      <c r="W34" s="100">
        <v>1</v>
      </c>
      <c r="X34" s="100">
        <v>30</v>
      </c>
      <c r="Y34" s="100">
        <v>1</v>
      </c>
      <c r="Z34" s="100">
        <v>30</v>
      </c>
      <c r="AA34" s="112">
        <v>3.2258064516129031E-2</v>
      </c>
      <c r="AB34" s="112">
        <v>3.2258064516129031E-2</v>
      </c>
      <c r="AC34" s="100">
        <v>32</v>
      </c>
      <c r="AD34" s="100">
        <v>1</v>
      </c>
      <c r="AE34" s="100">
        <v>31</v>
      </c>
      <c r="AF34" s="112">
        <v>3.125E-2</v>
      </c>
      <c r="AG34" s="100">
        <v>92</v>
      </c>
      <c r="AH34" s="100">
        <v>1</v>
      </c>
      <c r="AI34" s="100">
        <v>91</v>
      </c>
      <c r="AJ34" s="112">
        <v>1.0869565217391304E-2</v>
      </c>
      <c r="AK34" s="100">
        <v>209</v>
      </c>
      <c r="AL34" s="100">
        <v>3</v>
      </c>
      <c r="AM34" s="100">
        <v>206</v>
      </c>
      <c r="AN34" s="114">
        <v>0.5</v>
      </c>
      <c r="AO34" s="2" t="s">
        <v>1902</v>
      </c>
      <c r="AP34" s="2" t="s">
        <v>1903</v>
      </c>
      <c r="AQ34" s="2" t="s">
        <v>1903</v>
      </c>
      <c r="AR34" s="124" t="s">
        <v>1891</v>
      </c>
      <c r="AS34" s="2" t="s">
        <v>1903</v>
      </c>
      <c r="AT34" s="2" t="s">
        <v>1903</v>
      </c>
    </row>
    <row r="35" spans="1:46" x14ac:dyDescent="0.2">
      <c r="A35" s="2" t="s">
        <v>50</v>
      </c>
      <c r="B35" s="2" t="s">
        <v>50</v>
      </c>
      <c r="C35" s="71">
        <v>0.625</v>
      </c>
      <c r="D35" s="72">
        <v>8</v>
      </c>
      <c r="E35" s="99">
        <v>2018</v>
      </c>
      <c r="F35" s="99">
        <v>2014</v>
      </c>
      <c r="G35" s="99" t="s">
        <v>1899</v>
      </c>
      <c r="H35" s="2" t="s">
        <v>1900</v>
      </c>
      <c r="I35" s="2" t="s">
        <v>1901</v>
      </c>
      <c r="J35" s="2" t="s">
        <v>3</v>
      </c>
      <c r="K35" s="113" t="s">
        <v>50</v>
      </c>
      <c r="L35" s="100">
        <v>349</v>
      </c>
      <c r="M35" s="100">
        <v>56</v>
      </c>
      <c r="N35" s="100">
        <v>56</v>
      </c>
      <c r="O35" s="100">
        <v>0</v>
      </c>
      <c r="P35" s="100">
        <v>293</v>
      </c>
      <c r="Q35" s="112">
        <v>0.16045845272206305</v>
      </c>
      <c r="R35" s="101">
        <v>175</v>
      </c>
      <c r="S35" s="101">
        <v>0</v>
      </c>
      <c r="T35" s="100">
        <v>205</v>
      </c>
      <c r="U35" s="100">
        <v>10</v>
      </c>
      <c r="V35" s="100">
        <v>10</v>
      </c>
      <c r="W35" s="100">
        <v>0</v>
      </c>
      <c r="X35" s="100">
        <v>195</v>
      </c>
      <c r="Y35" s="100">
        <v>10</v>
      </c>
      <c r="Z35" s="100">
        <v>195</v>
      </c>
      <c r="AA35" s="112">
        <v>4.878048780487805E-2</v>
      </c>
      <c r="AB35" s="112">
        <v>4.878048780487805E-2</v>
      </c>
      <c r="AC35" s="100">
        <v>202</v>
      </c>
      <c r="AD35" s="100">
        <v>426</v>
      </c>
      <c r="AE35" s="100">
        <v>0</v>
      </c>
      <c r="AF35" s="112">
        <v>2.108910891089109</v>
      </c>
      <c r="AG35" s="100">
        <v>553</v>
      </c>
      <c r="AH35" s="100">
        <v>111</v>
      </c>
      <c r="AI35" s="100">
        <v>442</v>
      </c>
      <c r="AJ35" s="112">
        <v>0.2007233273056058</v>
      </c>
      <c r="AK35" s="100">
        <v>1309</v>
      </c>
      <c r="AL35" s="100">
        <v>603</v>
      </c>
      <c r="AM35" s="100">
        <v>930</v>
      </c>
      <c r="AN35" s="114">
        <v>0.5</v>
      </c>
      <c r="AO35" s="2" t="s">
        <v>1902</v>
      </c>
      <c r="AP35" s="2" t="s">
        <v>1903</v>
      </c>
      <c r="AQ35" s="2" t="s">
        <v>1903</v>
      </c>
      <c r="AR35" s="124" t="s">
        <v>1522</v>
      </c>
      <c r="AS35" s="2" t="s">
        <v>1903</v>
      </c>
      <c r="AT35" s="2" t="s">
        <v>1903</v>
      </c>
    </row>
    <row r="36" spans="1:46" x14ac:dyDescent="0.2">
      <c r="A36" s="2" t="s">
        <v>50</v>
      </c>
      <c r="B36" s="2" t="s">
        <v>1014</v>
      </c>
      <c r="C36" s="71">
        <v>0.625</v>
      </c>
      <c r="D36" s="72">
        <v>8</v>
      </c>
      <c r="E36" s="99">
        <v>2018</v>
      </c>
      <c r="F36" s="99">
        <v>2014</v>
      </c>
      <c r="G36" s="99" t="s">
        <v>1899</v>
      </c>
      <c r="H36" s="2" t="s">
        <v>1900</v>
      </c>
      <c r="I36" s="2" t="s">
        <v>1901</v>
      </c>
      <c r="J36" s="2" t="s">
        <v>3</v>
      </c>
      <c r="K36" s="113" t="s">
        <v>1014</v>
      </c>
      <c r="L36" s="100">
        <v>1633</v>
      </c>
      <c r="M36" s="100">
        <v>0</v>
      </c>
      <c r="N36" s="100">
        <v>0</v>
      </c>
      <c r="O36" s="100">
        <v>0</v>
      </c>
      <c r="P36" s="100">
        <v>1633</v>
      </c>
      <c r="Q36" s="112">
        <v>0</v>
      </c>
      <c r="R36" s="101">
        <v>817</v>
      </c>
      <c r="S36" s="101">
        <v>0</v>
      </c>
      <c r="T36" s="100">
        <v>1001</v>
      </c>
      <c r="U36" s="100">
        <v>0</v>
      </c>
      <c r="V36" s="100">
        <v>0</v>
      </c>
      <c r="W36" s="100">
        <v>0</v>
      </c>
      <c r="X36" s="100">
        <v>1001</v>
      </c>
      <c r="Y36" s="100">
        <v>0</v>
      </c>
      <c r="Z36" s="100">
        <v>1001</v>
      </c>
      <c r="AA36" s="112">
        <v>0</v>
      </c>
      <c r="AB36" s="112">
        <v>0</v>
      </c>
      <c r="AC36" s="100">
        <v>1001</v>
      </c>
      <c r="AD36" s="100">
        <v>37</v>
      </c>
      <c r="AE36" s="100">
        <v>964</v>
      </c>
      <c r="AF36" s="112">
        <v>3.696303696303696E-2</v>
      </c>
      <c r="AG36" s="100">
        <v>2839</v>
      </c>
      <c r="AH36" s="100">
        <v>0</v>
      </c>
      <c r="AI36" s="100">
        <v>2839</v>
      </c>
      <c r="AJ36" s="112">
        <v>0</v>
      </c>
      <c r="AK36" s="100">
        <v>6474</v>
      </c>
      <c r="AL36" s="100">
        <v>37</v>
      </c>
      <c r="AM36" s="100">
        <v>6437</v>
      </c>
      <c r="AN36" s="114">
        <v>0.5</v>
      </c>
      <c r="AO36" s="2" t="s">
        <v>1902</v>
      </c>
      <c r="AP36" s="2" t="s">
        <v>1903</v>
      </c>
      <c r="AQ36" s="2" t="s">
        <v>1903</v>
      </c>
      <c r="AR36" s="124" t="s">
        <v>1535</v>
      </c>
      <c r="AS36" s="2" t="s">
        <v>1903</v>
      </c>
      <c r="AT36" s="2" t="s">
        <v>1903</v>
      </c>
    </row>
    <row r="37" spans="1:46" x14ac:dyDescent="0.2">
      <c r="A37" s="2" t="s">
        <v>50</v>
      </c>
      <c r="B37" s="2" t="s">
        <v>1087</v>
      </c>
      <c r="C37" s="71">
        <v>0.625</v>
      </c>
      <c r="D37" s="72">
        <v>8</v>
      </c>
      <c r="E37" s="99">
        <v>2018</v>
      </c>
      <c r="F37" s="99">
        <v>2014</v>
      </c>
      <c r="G37" s="99" t="s">
        <v>1899</v>
      </c>
      <c r="H37" s="2" t="s">
        <v>1900</v>
      </c>
      <c r="I37" s="2" t="s">
        <v>1901</v>
      </c>
      <c r="J37" s="2" t="s">
        <v>3</v>
      </c>
      <c r="K37" s="123" t="s">
        <v>1087</v>
      </c>
      <c r="L37" s="100">
        <v>57</v>
      </c>
      <c r="M37" s="100">
        <v>0</v>
      </c>
      <c r="N37" s="100">
        <v>0</v>
      </c>
      <c r="O37" s="100">
        <v>0</v>
      </c>
      <c r="P37" s="100">
        <v>57</v>
      </c>
      <c r="Q37" s="112">
        <v>0</v>
      </c>
      <c r="R37" s="101">
        <v>29</v>
      </c>
      <c r="S37" s="101">
        <v>0</v>
      </c>
      <c r="T37" s="100">
        <v>35</v>
      </c>
      <c r="U37" s="100">
        <v>0</v>
      </c>
      <c r="V37" s="100">
        <v>0</v>
      </c>
      <c r="W37" s="100">
        <v>0</v>
      </c>
      <c r="X37" s="100">
        <v>35</v>
      </c>
      <c r="Y37" s="100">
        <v>0</v>
      </c>
      <c r="Z37" s="100">
        <v>35</v>
      </c>
      <c r="AA37" s="112">
        <v>0</v>
      </c>
      <c r="AB37" s="112">
        <v>0</v>
      </c>
      <c r="AC37" s="100">
        <v>36</v>
      </c>
      <c r="AD37" s="100">
        <v>0</v>
      </c>
      <c r="AE37" s="100">
        <v>36</v>
      </c>
      <c r="AF37" s="112">
        <v>0</v>
      </c>
      <c r="AG37" s="100">
        <v>105</v>
      </c>
      <c r="AH37" s="100">
        <v>0</v>
      </c>
      <c r="AI37" s="100">
        <v>105</v>
      </c>
      <c r="AJ37" s="112">
        <v>0</v>
      </c>
      <c r="AK37" s="100">
        <v>233</v>
      </c>
      <c r="AL37" s="100">
        <v>0</v>
      </c>
      <c r="AM37" s="100">
        <v>233</v>
      </c>
      <c r="AN37" s="114">
        <v>0.5</v>
      </c>
      <c r="AO37" s="2" t="s">
        <v>1902</v>
      </c>
      <c r="AP37" s="2" t="s">
        <v>1903</v>
      </c>
      <c r="AQ37" s="2" t="s">
        <v>1903</v>
      </c>
      <c r="AR37" s="124" t="s">
        <v>1522</v>
      </c>
      <c r="AS37" s="2" t="s">
        <v>1903</v>
      </c>
      <c r="AT37" s="2" t="s">
        <v>1903</v>
      </c>
    </row>
    <row r="38" spans="1:46" x14ac:dyDescent="0.2">
      <c r="A38" s="2" t="s">
        <v>5</v>
      </c>
      <c r="B38" s="2" t="s">
        <v>4</v>
      </c>
      <c r="C38" s="71">
        <v>0.625</v>
      </c>
      <c r="D38" s="72">
        <v>8</v>
      </c>
      <c r="E38" s="99">
        <v>2018</v>
      </c>
      <c r="F38" s="99">
        <v>2014</v>
      </c>
      <c r="G38" s="99" t="s">
        <v>1899</v>
      </c>
      <c r="H38" s="2" t="s">
        <v>1900</v>
      </c>
      <c r="I38" s="2" t="s">
        <v>1901</v>
      </c>
      <c r="J38" s="2" t="s">
        <v>3</v>
      </c>
      <c r="K38" s="111" t="s">
        <v>4</v>
      </c>
      <c r="L38" s="100">
        <v>31</v>
      </c>
      <c r="M38" s="100">
        <v>0</v>
      </c>
      <c r="N38" s="100">
        <v>0</v>
      </c>
      <c r="O38" s="100">
        <v>0</v>
      </c>
      <c r="P38" s="100">
        <v>31</v>
      </c>
      <c r="Q38" s="112">
        <v>0</v>
      </c>
      <c r="R38" s="101">
        <v>16</v>
      </c>
      <c r="S38" s="101">
        <v>0</v>
      </c>
      <c r="T38" s="100">
        <v>19</v>
      </c>
      <c r="U38" s="100">
        <v>0</v>
      </c>
      <c r="V38" s="100">
        <v>0</v>
      </c>
      <c r="W38" s="100">
        <v>0</v>
      </c>
      <c r="X38" s="100">
        <v>19</v>
      </c>
      <c r="Y38" s="100">
        <v>0</v>
      </c>
      <c r="Z38" s="100">
        <v>19</v>
      </c>
      <c r="AA38" s="112">
        <v>0</v>
      </c>
      <c r="AB38" s="112">
        <v>0</v>
      </c>
      <c r="AC38" s="100">
        <v>20</v>
      </c>
      <c r="AD38" s="100">
        <v>0</v>
      </c>
      <c r="AE38" s="100">
        <v>20</v>
      </c>
      <c r="AF38" s="112">
        <v>0</v>
      </c>
      <c r="AG38" s="100">
        <v>45</v>
      </c>
      <c r="AH38" s="100">
        <v>41</v>
      </c>
      <c r="AI38" s="100">
        <v>4</v>
      </c>
      <c r="AJ38" s="112">
        <v>0.91111111111111109</v>
      </c>
      <c r="AK38" s="100">
        <v>115</v>
      </c>
      <c r="AL38" s="100">
        <v>41</v>
      </c>
      <c r="AM38" s="100">
        <v>74</v>
      </c>
      <c r="AN38" s="114">
        <v>0.5</v>
      </c>
      <c r="AO38" s="2" t="s">
        <v>1903</v>
      </c>
      <c r="AP38" s="2" t="s">
        <v>1902</v>
      </c>
      <c r="AQ38" s="2" t="s">
        <v>1903</v>
      </c>
      <c r="AR38" s="124" t="s">
        <v>1522</v>
      </c>
      <c r="AS38" s="2" t="s">
        <v>1903</v>
      </c>
      <c r="AT38" s="2" t="s">
        <v>1902</v>
      </c>
    </row>
    <row r="39" spans="1:46" x14ac:dyDescent="0.2">
      <c r="A39" s="2" t="s">
        <v>7</v>
      </c>
      <c r="B39" s="2" t="s">
        <v>129</v>
      </c>
      <c r="C39" s="71">
        <v>0.5</v>
      </c>
      <c r="D39" s="72">
        <v>8</v>
      </c>
      <c r="E39" s="99">
        <v>2019</v>
      </c>
      <c r="F39" s="99">
        <v>2015</v>
      </c>
      <c r="G39" s="99">
        <v>2022</v>
      </c>
      <c r="H39" s="2" t="s">
        <v>1904</v>
      </c>
      <c r="I39" s="2" t="s">
        <v>1905</v>
      </c>
      <c r="J39" s="2" t="s">
        <v>8</v>
      </c>
      <c r="K39" s="111" t="s">
        <v>129</v>
      </c>
      <c r="L39" s="100">
        <v>1714</v>
      </c>
      <c r="M39" s="100">
        <v>317</v>
      </c>
      <c r="N39" s="100">
        <v>317</v>
      </c>
      <c r="O39" s="100">
        <v>0</v>
      </c>
      <c r="P39" s="100">
        <v>1397</v>
      </c>
      <c r="Q39" s="112">
        <v>0.18494749124854143</v>
      </c>
      <c r="R39" s="101">
        <v>857</v>
      </c>
      <c r="S39" s="101">
        <v>0</v>
      </c>
      <c r="T39" s="100">
        <v>926</v>
      </c>
      <c r="U39" s="100">
        <v>317</v>
      </c>
      <c r="V39" s="100">
        <v>317</v>
      </c>
      <c r="W39" s="100">
        <v>0</v>
      </c>
      <c r="X39" s="100">
        <v>609</v>
      </c>
      <c r="Y39" s="100">
        <v>317</v>
      </c>
      <c r="Z39" s="100">
        <v>609</v>
      </c>
      <c r="AA39" s="112">
        <v>0.34233261339092874</v>
      </c>
      <c r="AB39" s="112">
        <v>0.34233261339092874</v>
      </c>
      <c r="AC39" s="100">
        <v>978</v>
      </c>
      <c r="AD39" s="100">
        <v>19</v>
      </c>
      <c r="AE39" s="100">
        <v>959</v>
      </c>
      <c r="AF39" s="112">
        <v>1.9427402862985686E-2</v>
      </c>
      <c r="AG39" s="100">
        <v>1837</v>
      </c>
      <c r="AH39" s="100">
        <v>4315</v>
      </c>
      <c r="AI39" s="100">
        <v>0</v>
      </c>
      <c r="AJ39" s="112">
        <v>2.3489384866630374</v>
      </c>
      <c r="AK39" s="100">
        <v>5455</v>
      </c>
      <c r="AL39" s="100">
        <v>4968</v>
      </c>
      <c r="AM39" s="100">
        <v>2965</v>
      </c>
      <c r="AN39" s="114">
        <v>0.5</v>
      </c>
      <c r="AO39" s="2" t="s">
        <v>1903</v>
      </c>
      <c r="AP39" s="2" t="s">
        <v>1902</v>
      </c>
      <c r="AQ39" s="2" t="s">
        <v>1903</v>
      </c>
      <c r="AR39" s="124" t="s">
        <v>1522</v>
      </c>
      <c r="AS39" s="2" t="s">
        <v>1903</v>
      </c>
      <c r="AT39" s="2" t="s">
        <v>1902</v>
      </c>
    </row>
    <row r="40" spans="1:46" x14ac:dyDescent="0.2">
      <c r="A40" s="2" t="s">
        <v>7</v>
      </c>
      <c r="B40" s="2" t="s">
        <v>145</v>
      </c>
      <c r="C40" s="71">
        <v>0.5</v>
      </c>
      <c r="D40" s="72">
        <v>8</v>
      </c>
      <c r="E40" s="99">
        <v>2019</v>
      </c>
      <c r="F40" s="99">
        <v>2015</v>
      </c>
      <c r="G40" s="99">
        <v>2022</v>
      </c>
      <c r="H40" s="2" t="s">
        <v>1904</v>
      </c>
      <c r="I40" s="2" t="s">
        <v>1905</v>
      </c>
      <c r="J40" s="2" t="s">
        <v>8</v>
      </c>
      <c r="K40" s="113" t="s">
        <v>145</v>
      </c>
      <c r="L40" s="100">
        <v>851</v>
      </c>
      <c r="M40" s="100">
        <v>40</v>
      </c>
      <c r="N40" s="100">
        <v>40</v>
      </c>
      <c r="O40" s="100">
        <v>0</v>
      </c>
      <c r="P40" s="100">
        <v>811</v>
      </c>
      <c r="Q40" s="112">
        <v>4.700352526439483E-2</v>
      </c>
      <c r="R40" s="101">
        <v>426</v>
      </c>
      <c r="S40" s="101">
        <v>0</v>
      </c>
      <c r="T40" s="100">
        <v>480</v>
      </c>
      <c r="U40" s="100">
        <v>19</v>
      </c>
      <c r="V40" s="100">
        <v>19</v>
      </c>
      <c r="W40" s="100">
        <v>0</v>
      </c>
      <c r="X40" s="100">
        <v>461</v>
      </c>
      <c r="Y40" s="100">
        <v>19</v>
      </c>
      <c r="Z40" s="100">
        <v>461</v>
      </c>
      <c r="AA40" s="112">
        <v>3.9583333333333331E-2</v>
      </c>
      <c r="AB40" s="112">
        <v>3.9583333333333331E-2</v>
      </c>
      <c r="AC40" s="100">
        <v>608</v>
      </c>
      <c r="AD40" s="100">
        <v>0</v>
      </c>
      <c r="AE40" s="100">
        <v>608</v>
      </c>
      <c r="AF40" s="112">
        <v>0</v>
      </c>
      <c r="AG40" s="100">
        <v>1981</v>
      </c>
      <c r="AH40" s="100">
        <v>873</v>
      </c>
      <c r="AI40" s="100">
        <v>1108</v>
      </c>
      <c r="AJ40" s="112">
        <v>0.44068652195860675</v>
      </c>
      <c r="AK40" s="100">
        <v>3920</v>
      </c>
      <c r="AL40" s="100">
        <v>932</v>
      </c>
      <c r="AM40" s="100">
        <v>2988</v>
      </c>
      <c r="AN40" s="114">
        <v>0.5</v>
      </c>
      <c r="AO40" s="2" t="s">
        <v>1902</v>
      </c>
      <c r="AP40" s="2" t="s">
        <v>1903</v>
      </c>
      <c r="AQ40" s="2" t="s">
        <v>1903</v>
      </c>
      <c r="AR40" s="124" t="s">
        <v>1522</v>
      </c>
      <c r="AS40" s="2" t="s">
        <v>1903</v>
      </c>
      <c r="AT40" s="2" t="s">
        <v>1903</v>
      </c>
    </row>
    <row r="41" spans="1:46" x14ac:dyDescent="0.2">
      <c r="A41" s="2" t="s">
        <v>7</v>
      </c>
      <c r="B41" s="2" t="s">
        <v>178</v>
      </c>
      <c r="C41" s="71">
        <v>0.5</v>
      </c>
      <c r="D41" s="72">
        <v>8</v>
      </c>
      <c r="E41" s="99">
        <v>2019</v>
      </c>
      <c r="F41" s="99">
        <v>2015</v>
      </c>
      <c r="G41" s="99">
        <v>2022</v>
      </c>
      <c r="H41" s="2" t="s">
        <v>1904</v>
      </c>
      <c r="I41" s="2" t="s">
        <v>1905</v>
      </c>
      <c r="J41" s="2" t="s">
        <v>8</v>
      </c>
      <c r="K41" s="113" t="s">
        <v>178</v>
      </c>
      <c r="L41" s="100">
        <v>839</v>
      </c>
      <c r="M41" s="100">
        <v>86</v>
      </c>
      <c r="N41" s="100">
        <v>86</v>
      </c>
      <c r="O41" s="100">
        <v>0</v>
      </c>
      <c r="P41" s="100">
        <v>753</v>
      </c>
      <c r="Q41" s="112">
        <v>0.10250297973778308</v>
      </c>
      <c r="R41" s="101">
        <v>420</v>
      </c>
      <c r="S41" s="101">
        <v>0</v>
      </c>
      <c r="T41" s="100">
        <v>474</v>
      </c>
      <c r="U41" s="100">
        <v>53</v>
      </c>
      <c r="V41" s="100">
        <v>41</v>
      </c>
      <c r="W41" s="100">
        <v>12</v>
      </c>
      <c r="X41" s="100">
        <v>421</v>
      </c>
      <c r="Y41" s="100">
        <v>53</v>
      </c>
      <c r="Z41" s="100">
        <v>421</v>
      </c>
      <c r="AA41" s="112">
        <v>0.11181434599156118</v>
      </c>
      <c r="AB41" s="112">
        <v>0.11181434599156118</v>
      </c>
      <c r="AC41" s="100">
        <v>496</v>
      </c>
      <c r="AD41" s="100">
        <v>465</v>
      </c>
      <c r="AE41" s="100">
        <v>31</v>
      </c>
      <c r="AF41" s="112">
        <v>0.9375</v>
      </c>
      <c r="AG41" s="100">
        <v>920</v>
      </c>
      <c r="AH41" s="100">
        <v>1061</v>
      </c>
      <c r="AI41" s="100">
        <v>0</v>
      </c>
      <c r="AJ41" s="112">
        <v>1.1532608695652173</v>
      </c>
      <c r="AK41" s="100">
        <v>2729</v>
      </c>
      <c r="AL41" s="100">
        <v>1665</v>
      </c>
      <c r="AM41" s="100">
        <v>1205</v>
      </c>
      <c r="AN41" s="114">
        <v>0.5</v>
      </c>
      <c r="AO41" s="2" t="s">
        <v>1903</v>
      </c>
      <c r="AP41" s="2" t="s">
        <v>1902</v>
      </c>
      <c r="AQ41" s="2" t="s">
        <v>1903</v>
      </c>
      <c r="AR41" s="124" t="s">
        <v>1522</v>
      </c>
      <c r="AS41" s="2" t="s">
        <v>1903</v>
      </c>
      <c r="AT41" s="2" t="s">
        <v>1902</v>
      </c>
    </row>
    <row r="42" spans="1:46" x14ac:dyDescent="0.2">
      <c r="A42" s="2" t="s">
        <v>7</v>
      </c>
      <c r="B42" s="2" t="s">
        <v>210</v>
      </c>
      <c r="C42" s="71">
        <v>0.5</v>
      </c>
      <c r="D42" s="72">
        <v>8</v>
      </c>
      <c r="E42" s="99">
        <v>2019</v>
      </c>
      <c r="F42" s="99">
        <v>2015</v>
      </c>
      <c r="G42" s="99">
        <v>2022</v>
      </c>
      <c r="H42" s="2" t="s">
        <v>1904</v>
      </c>
      <c r="I42" s="2" t="s">
        <v>1905</v>
      </c>
      <c r="J42" s="2" t="s">
        <v>8</v>
      </c>
      <c r="K42" s="113" t="s">
        <v>210</v>
      </c>
      <c r="L42" s="100">
        <v>330</v>
      </c>
      <c r="M42" s="100">
        <v>0</v>
      </c>
      <c r="N42" s="100">
        <v>0</v>
      </c>
      <c r="O42" s="100">
        <v>0</v>
      </c>
      <c r="P42" s="100">
        <v>330</v>
      </c>
      <c r="Q42" s="112">
        <v>0</v>
      </c>
      <c r="R42" s="101">
        <v>165</v>
      </c>
      <c r="S42" s="101">
        <v>0</v>
      </c>
      <c r="T42" s="100">
        <v>167</v>
      </c>
      <c r="U42" s="100">
        <v>0</v>
      </c>
      <c r="V42" s="100">
        <v>0</v>
      </c>
      <c r="W42" s="100">
        <v>0</v>
      </c>
      <c r="X42" s="100">
        <v>167</v>
      </c>
      <c r="Y42" s="100">
        <v>0</v>
      </c>
      <c r="Z42" s="100">
        <v>167</v>
      </c>
      <c r="AA42" s="112">
        <v>0</v>
      </c>
      <c r="AB42" s="112">
        <v>0</v>
      </c>
      <c r="AC42" s="100">
        <v>158</v>
      </c>
      <c r="AD42" s="100">
        <v>36</v>
      </c>
      <c r="AE42" s="100">
        <v>122</v>
      </c>
      <c r="AF42" s="112">
        <v>0.22784810126582278</v>
      </c>
      <c r="AG42" s="100">
        <v>423</v>
      </c>
      <c r="AH42" s="100">
        <v>514</v>
      </c>
      <c r="AI42" s="100">
        <v>0</v>
      </c>
      <c r="AJ42" s="112">
        <v>1.2151300236406619</v>
      </c>
      <c r="AK42" s="100">
        <v>1078</v>
      </c>
      <c r="AL42" s="100">
        <v>550</v>
      </c>
      <c r="AM42" s="100">
        <v>619</v>
      </c>
      <c r="AN42" s="114">
        <v>0.5</v>
      </c>
      <c r="AO42" s="2" t="s">
        <v>1903</v>
      </c>
      <c r="AP42" s="2" t="s">
        <v>1902</v>
      </c>
      <c r="AQ42" s="2" t="s">
        <v>1903</v>
      </c>
      <c r="AR42" s="124" t="s">
        <v>1522</v>
      </c>
      <c r="AS42" s="2" t="s">
        <v>1903</v>
      </c>
      <c r="AT42" s="2" t="s">
        <v>1902</v>
      </c>
    </row>
    <row r="43" spans="1:46" x14ac:dyDescent="0.2">
      <c r="A43" s="2" t="s">
        <v>5</v>
      </c>
      <c r="B43" s="2" t="s">
        <v>10</v>
      </c>
      <c r="C43" s="71">
        <v>0.625</v>
      </c>
      <c r="D43" s="72">
        <v>8</v>
      </c>
      <c r="E43" s="99">
        <v>2018</v>
      </c>
      <c r="F43" s="99">
        <v>2014</v>
      </c>
      <c r="G43" s="99" t="s">
        <v>1899</v>
      </c>
      <c r="H43" s="2" t="s">
        <v>1900</v>
      </c>
      <c r="I43" s="2" t="s">
        <v>1901</v>
      </c>
      <c r="J43" s="2" t="s">
        <v>3</v>
      </c>
      <c r="K43" s="111" t="s">
        <v>10</v>
      </c>
      <c r="L43" s="100">
        <v>380</v>
      </c>
      <c r="M43" s="100">
        <v>0</v>
      </c>
      <c r="N43" s="100">
        <v>0</v>
      </c>
      <c r="O43" s="100">
        <v>0</v>
      </c>
      <c r="P43" s="100">
        <v>380</v>
      </c>
      <c r="Q43" s="112">
        <v>0</v>
      </c>
      <c r="R43" s="101">
        <v>190</v>
      </c>
      <c r="S43" s="101">
        <v>0</v>
      </c>
      <c r="T43" s="100">
        <v>224</v>
      </c>
      <c r="U43" s="100">
        <v>0</v>
      </c>
      <c r="V43" s="100">
        <v>0</v>
      </c>
      <c r="W43" s="100">
        <v>0</v>
      </c>
      <c r="X43" s="100">
        <v>224</v>
      </c>
      <c r="Y43" s="100">
        <v>0</v>
      </c>
      <c r="Z43" s="100">
        <v>224</v>
      </c>
      <c r="AA43" s="112">
        <v>0</v>
      </c>
      <c r="AB43" s="112">
        <v>0</v>
      </c>
      <c r="AC43" s="100">
        <v>246</v>
      </c>
      <c r="AD43" s="100">
        <v>3</v>
      </c>
      <c r="AE43" s="100">
        <v>243</v>
      </c>
      <c r="AF43" s="112">
        <v>1.2195121951219513E-2</v>
      </c>
      <c r="AG43" s="100">
        <v>642</v>
      </c>
      <c r="AH43" s="100">
        <v>141</v>
      </c>
      <c r="AI43" s="100">
        <v>501</v>
      </c>
      <c r="AJ43" s="112">
        <v>0.21962616822429906</v>
      </c>
      <c r="AK43" s="100">
        <v>1492</v>
      </c>
      <c r="AL43" s="100">
        <v>144</v>
      </c>
      <c r="AM43" s="100">
        <v>1348</v>
      </c>
      <c r="AN43" s="114">
        <v>0.5</v>
      </c>
      <c r="AO43" s="2" t="s">
        <v>1902</v>
      </c>
      <c r="AP43" s="2" t="s">
        <v>1903</v>
      </c>
      <c r="AQ43" s="2" t="s">
        <v>1903</v>
      </c>
      <c r="AR43" s="124" t="s">
        <v>1522</v>
      </c>
      <c r="AS43" s="2" t="s">
        <v>1903</v>
      </c>
      <c r="AT43" s="2" t="s">
        <v>1903</v>
      </c>
    </row>
    <row r="44" spans="1:46" x14ac:dyDescent="0.2">
      <c r="A44" s="2" t="s">
        <v>5</v>
      </c>
      <c r="B44" s="2" t="s">
        <v>1028</v>
      </c>
      <c r="C44" s="71">
        <v>0.625</v>
      </c>
      <c r="D44" s="72">
        <v>8</v>
      </c>
      <c r="E44" s="99">
        <v>2018</v>
      </c>
      <c r="F44" s="99">
        <v>2014</v>
      </c>
      <c r="G44" s="99" t="s">
        <v>1899</v>
      </c>
      <c r="H44" s="2" t="s">
        <v>1900</v>
      </c>
      <c r="I44" s="2" t="s">
        <v>1901</v>
      </c>
      <c r="J44" s="2" t="s">
        <v>3</v>
      </c>
      <c r="K44" s="111" t="s">
        <v>1028</v>
      </c>
      <c r="L44" s="100">
        <v>276</v>
      </c>
      <c r="M44" s="100">
        <v>0</v>
      </c>
      <c r="N44" s="100">
        <v>0</v>
      </c>
      <c r="O44" s="100">
        <v>0</v>
      </c>
      <c r="P44" s="100">
        <v>276</v>
      </c>
      <c r="Q44" s="112">
        <v>0</v>
      </c>
      <c r="R44" s="101">
        <v>138</v>
      </c>
      <c r="S44" s="101">
        <v>0</v>
      </c>
      <c r="T44" s="100">
        <v>167</v>
      </c>
      <c r="U44" s="100">
        <v>0</v>
      </c>
      <c r="V44" s="100">
        <v>0</v>
      </c>
      <c r="W44" s="100">
        <v>0</v>
      </c>
      <c r="X44" s="100">
        <v>167</v>
      </c>
      <c r="Y44" s="100">
        <v>0</v>
      </c>
      <c r="Z44" s="100">
        <v>167</v>
      </c>
      <c r="AA44" s="112">
        <v>0</v>
      </c>
      <c r="AB44" s="112">
        <v>0</v>
      </c>
      <c r="AC44" s="100">
        <v>177</v>
      </c>
      <c r="AD44" s="100">
        <v>38</v>
      </c>
      <c r="AE44" s="100">
        <v>139</v>
      </c>
      <c r="AF44" s="112">
        <v>0.21468926553672316</v>
      </c>
      <c r="AG44" s="100">
        <v>434</v>
      </c>
      <c r="AH44" s="100">
        <v>101</v>
      </c>
      <c r="AI44" s="100">
        <v>333</v>
      </c>
      <c r="AJ44" s="112">
        <v>0.23271889400921658</v>
      </c>
      <c r="AK44" s="100">
        <v>1054</v>
      </c>
      <c r="AL44" s="100">
        <v>139</v>
      </c>
      <c r="AM44" s="100">
        <v>915</v>
      </c>
      <c r="AN44" s="114">
        <v>0.5</v>
      </c>
      <c r="AO44" s="2" t="s">
        <v>1902</v>
      </c>
      <c r="AP44" s="2" t="s">
        <v>1903</v>
      </c>
      <c r="AQ44" s="2" t="s">
        <v>1903</v>
      </c>
      <c r="AR44" s="124" t="s">
        <v>1522</v>
      </c>
      <c r="AS44" s="2" t="s">
        <v>1903</v>
      </c>
      <c r="AT44" s="2" t="s">
        <v>1903</v>
      </c>
    </row>
    <row r="45" spans="1:46" x14ac:dyDescent="0.2">
      <c r="A45" s="2" t="s">
        <v>5</v>
      </c>
      <c r="B45" s="2" t="s">
        <v>1030</v>
      </c>
      <c r="C45" s="71">
        <v>0.625</v>
      </c>
      <c r="D45" s="72">
        <v>8</v>
      </c>
      <c r="E45" s="99">
        <v>2018</v>
      </c>
      <c r="F45" s="99">
        <v>2014</v>
      </c>
      <c r="G45" s="99" t="s">
        <v>1899</v>
      </c>
      <c r="H45" s="2" t="s">
        <v>1900</v>
      </c>
      <c r="I45" s="2" t="s">
        <v>1901</v>
      </c>
      <c r="J45" s="2" t="s">
        <v>3</v>
      </c>
      <c r="K45" s="111" t="s">
        <v>1030</v>
      </c>
      <c r="L45" s="100">
        <v>31</v>
      </c>
      <c r="M45" s="100">
        <v>0</v>
      </c>
      <c r="N45" s="100">
        <v>0</v>
      </c>
      <c r="O45" s="100">
        <v>0</v>
      </c>
      <c r="P45" s="100">
        <v>31</v>
      </c>
      <c r="Q45" s="112">
        <v>0</v>
      </c>
      <c r="R45" s="101">
        <v>16</v>
      </c>
      <c r="S45" s="101">
        <v>0</v>
      </c>
      <c r="T45" s="100">
        <v>18</v>
      </c>
      <c r="U45" s="100">
        <v>0</v>
      </c>
      <c r="V45" s="100">
        <v>0</v>
      </c>
      <c r="W45" s="100">
        <v>0</v>
      </c>
      <c r="X45" s="100">
        <v>18</v>
      </c>
      <c r="Y45" s="100">
        <v>0</v>
      </c>
      <c r="Z45" s="100">
        <v>18</v>
      </c>
      <c r="AA45" s="112">
        <v>0</v>
      </c>
      <c r="AB45" s="112">
        <v>0</v>
      </c>
      <c r="AC45" s="100">
        <v>20</v>
      </c>
      <c r="AD45" s="100">
        <v>0</v>
      </c>
      <c r="AE45" s="100">
        <v>20</v>
      </c>
      <c r="AF45" s="112">
        <v>0</v>
      </c>
      <c r="AG45" s="100">
        <v>51</v>
      </c>
      <c r="AH45" s="100">
        <v>55</v>
      </c>
      <c r="AI45" s="100">
        <v>0</v>
      </c>
      <c r="AJ45" s="112">
        <v>1.0784313725490196</v>
      </c>
      <c r="AK45" s="100">
        <v>120</v>
      </c>
      <c r="AL45" s="100">
        <v>55</v>
      </c>
      <c r="AM45" s="100">
        <v>69</v>
      </c>
      <c r="AN45" s="114">
        <v>0.5</v>
      </c>
      <c r="AO45" s="2" t="s">
        <v>1903</v>
      </c>
      <c r="AP45" s="2" t="s">
        <v>1902</v>
      </c>
      <c r="AQ45" s="2" t="s">
        <v>1903</v>
      </c>
      <c r="AR45" s="124" t="s">
        <v>1522</v>
      </c>
      <c r="AS45" s="2" t="s">
        <v>1903</v>
      </c>
      <c r="AT45" s="2" t="s">
        <v>1902</v>
      </c>
    </row>
    <row r="46" spans="1:46" x14ac:dyDescent="0.2">
      <c r="A46" s="2" t="s">
        <v>48</v>
      </c>
      <c r="B46" s="2" t="s">
        <v>996</v>
      </c>
      <c r="C46" s="71">
        <v>1</v>
      </c>
      <c r="D46" s="72">
        <v>5</v>
      </c>
      <c r="E46" s="99">
        <v>2017</v>
      </c>
      <c r="F46" s="99">
        <v>2014</v>
      </c>
      <c r="G46" s="99">
        <v>2018</v>
      </c>
      <c r="H46" s="2" t="s">
        <v>1906</v>
      </c>
      <c r="I46" s="2" t="s">
        <v>1907</v>
      </c>
      <c r="J46" s="2" t="s">
        <v>13</v>
      </c>
      <c r="K46" s="113" t="s">
        <v>996</v>
      </c>
      <c r="L46" s="100">
        <v>15</v>
      </c>
      <c r="M46" s="100">
        <v>0</v>
      </c>
      <c r="N46" s="100">
        <v>0</v>
      </c>
      <c r="O46" s="100">
        <v>0</v>
      </c>
      <c r="P46" s="100">
        <v>15</v>
      </c>
      <c r="Q46" s="112">
        <v>0</v>
      </c>
      <c r="R46" s="101">
        <v>15</v>
      </c>
      <c r="S46" s="101">
        <v>0</v>
      </c>
      <c r="T46" s="100">
        <v>10</v>
      </c>
      <c r="U46" s="100">
        <v>1</v>
      </c>
      <c r="V46" s="100">
        <v>1</v>
      </c>
      <c r="W46" s="100">
        <v>0</v>
      </c>
      <c r="X46" s="100">
        <v>9</v>
      </c>
      <c r="Y46" s="100">
        <v>1</v>
      </c>
      <c r="Z46" s="100">
        <v>9</v>
      </c>
      <c r="AA46" s="112">
        <v>0.1</v>
      </c>
      <c r="AB46" s="112">
        <v>0.1</v>
      </c>
      <c r="AC46" s="100">
        <v>12</v>
      </c>
      <c r="AD46" s="100">
        <v>8</v>
      </c>
      <c r="AE46" s="100">
        <v>4</v>
      </c>
      <c r="AF46" s="112">
        <v>0.66666666666666663</v>
      </c>
      <c r="AG46" s="100">
        <v>28</v>
      </c>
      <c r="AH46" s="100">
        <v>1</v>
      </c>
      <c r="AI46" s="100">
        <v>27</v>
      </c>
      <c r="AJ46" s="112">
        <v>3.5714285714285712E-2</v>
      </c>
      <c r="AK46" s="100">
        <v>65</v>
      </c>
      <c r="AL46" s="100">
        <v>10</v>
      </c>
      <c r="AM46" s="100">
        <v>55</v>
      </c>
      <c r="AN46" s="114">
        <v>1</v>
      </c>
      <c r="AO46" s="2" t="s">
        <v>1902</v>
      </c>
      <c r="AP46" s="2" t="s">
        <v>1903</v>
      </c>
      <c r="AQ46" s="2" t="s">
        <v>1903</v>
      </c>
      <c r="AR46" s="124" t="s">
        <v>1522</v>
      </c>
      <c r="AS46" s="2" t="s">
        <v>1903</v>
      </c>
      <c r="AT46" s="2" t="s">
        <v>1903</v>
      </c>
    </row>
    <row r="47" spans="1:46" x14ac:dyDescent="0.2">
      <c r="A47" s="2" t="s">
        <v>23</v>
      </c>
      <c r="B47" s="2" t="s">
        <v>1847</v>
      </c>
      <c r="C47" s="71">
        <v>1</v>
      </c>
      <c r="D47" s="72">
        <v>5</v>
      </c>
      <c r="E47" s="99">
        <v>2017</v>
      </c>
      <c r="F47" s="99">
        <v>2014</v>
      </c>
      <c r="G47" s="99">
        <v>2018</v>
      </c>
      <c r="H47" s="2" t="s">
        <v>1906</v>
      </c>
      <c r="I47" s="2" t="s">
        <v>1907</v>
      </c>
      <c r="J47" s="2" t="s">
        <v>13</v>
      </c>
      <c r="K47" s="113" t="s">
        <v>1847</v>
      </c>
      <c r="L47" s="100" t="e">
        <v>#N/A</v>
      </c>
      <c r="M47" s="100">
        <v>0</v>
      </c>
      <c r="N47" s="100">
        <v>0</v>
      </c>
      <c r="O47" s="100">
        <v>0</v>
      </c>
      <c r="P47" s="100" t="e">
        <v>#N/A</v>
      </c>
      <c r="Q47" s="112" t="s">
        <v>1891</v>
      </c>
      <c r="R47" s="101" t="e">
        <v>#N/A</v>
      </c>
      <c r="S47" s="101" t="e">
        <v>#N/A</v>
      </c>
      <c r="T47" s="100" t="e">
        <v>#N/A</v>
      </c>
      <c r="U47" s="100">
        <v>0</v>
      </c>
      <c r="V47" s="100">
        <v>0</v>
      </c>
      <c r="W47" s="100">
        <v>0</v>
      </c>
      <c r="X47" s="100" t="e">
        <v>#N/A</v>
      </c>
      <c r="Y47" s="100" t="e">
        <v>#N/A</v>
      </c>
      <c r="Z47" s="100" t="e">
        <v>#N/A</v>
      </c>
      <c r="AA47" s="112" t="s">
        <v>1891</v>
      </c>
      <c r="AB47" s="112" t="s">
        <v>1891</v>
      </c>
      <c r="AC47" s="100" t="e">
        <v>#N/A</v>
      </c>
      <c r="AD47" s="100">
        <v>0</v>
      </c>
      <c r="AE47" s="100" t="e">
        <v>#N/A</v>
      </c>
      <c r="AF47" s="112" t="s">
        <v>1891</v>
      </c>
      <c r="AG47" s="100" t="e">
        <v>#N/A</v>
      </c>
      <c r="AH47" s="100">
        <v>0</v>
      </c>
      <c r="AI47" s="100" t="e">
        <v>#N/A</v>
      </c>
      <c r="AJ47" s="112" t="s">
        <v>1891</v>
      </c>
      <c r="AK47" s="100" t="e">
        <v>#N/A</v>
      </c>
      <c r="AL47" s="100">
        <v>0</v>
      </c>
      <c r="AM47" s="100" t="e">
        <v>#N/A</v>
      </c>
      <c r="AN47" s="114">
        <v>1</v>
      </c>
      <c r="AO47" s="2" t="s">
        <v>1902</v>
      </c>
      <c r="AP47" s="2" t="s">
        <v>1903</v>
      </c>
      <c r="AQ47" s="2" t="s">
        <v>1903</v>
      </c>
      <c r="AR47" s="124" t="s">
        <v>1891</v>
      </c>
      <c r="AS47" s="2" t="s">
        <v>1902</v>
      </c>
      <c r="AT47" s="2" t="s">
        <v>1903</v>
      </c>
    </row>
    <row r="48" spans="1:46" x14ac:dyDescent="0.2">
      <c r="A48" s="2" t="s">
        <v>5</v>
      </c>
      <c r="B48" s="2" t="s">
        <v>1031</v>
      </c>
      <c r="C48" s="71">
        <v>0.625</v>
      </c>
      <c r="D48" s="72">
        <v>8</v>
      </c>
      <c r="E48" s="99">
        <v>2018</v>
      </c>
      <c r="F48" s="99">
        <v>2014</v>
      </c>
      <c r="G48" s="99" t="s">
        <v>1899</v>
      </c>
      <c r="H48" s="2" t="s">
        <v>1900</v>
      </c>
      <c r="I48" s="2" t="s">
        <v>1901</v>
      </c>
      <c r="J48" s="2" t="s">
        <v>3</v>
      </c>
      <c r="K48" s="111" t="s">
        <v>1031</v>
      </c>
      <c r="L48" s="100">
        <v>20</v>
      </c>
      <c r="M48" s="100">
        <v>0</v>
      </c>
      <c r="N48" s="100">
        <v>0</v>
      </c>
      <c r="O48" s="100">
        <v>0</v>
      </c>
      <c r="P48" s="100">
        <v>20</v>
      </c>
      <c r="Q48" s="112">
        <v>0</v>
      </c>
      <c r="R48" s="101">
        <v>10</v>
      </c>
      <c r="S48" s="101">
        <v>0</v>
      </c>
      <c r="T48" s="100">
        <v>12</v>
      </c>
      <c r="U48" s="100">
        <v>0</v>
      </c>
      <c r="V48" s="100">
        <v>0</v>
      </c>
      <c r="W48" s="100">
        <v>0</v>
      </c>
      <c r="X48" s="100">
        <v>12</v>
      </c>
      <c r="Y48" s="100">
        <v>0</v>
      </c>
      <c r="Z48" s="100">
        <v>12</v>
      </c>
      <c r="AA48" s="112">
        <v>0</v>
      </c>
      <c r="AB48" s="112">
        <v>0</v>
      </c>
      <c r="AC48" s="100">
        <v>14</v>
      </c>
      <c r="AD48" s="100">
        <v>0</v>
      </c>
      <c r="AE48" s="100">
        <v>14</v>
      </c>
      <c r="AF48" s="112">
        <v>0</v>
      </c>
      <c r="AG48" s="100">
        <v>34</v>
      </c>
      <c r="AH48" s="100">
        <v>4</v>
      </c>
      <c r="AI48" s="100">
        <v>30</v>
      </c>
      <c r="AJ48" s="112">
        <v>0.11764705882352941</v>
      </c>
      <c r="AK48" s="100">
        <v>80</v>
      </c>
      <c r="AL48" s="100">
        <v>4</v>
      </c>
      <c r="AM48" s="100">
        <v>76</v>
      </c>
      <c r="AN48" s="114">
        <v>0.5</v>
      </c>
      <c r="AO48" s="2" t="s">
        <v>1902</v>
      </c>
      <c r="AP48" s="2" t="s">
        <v>1903</v>
      </c>
      <c r="AQ48" s="2" t="s">
        <v>1903</v>
      </c>
      <c r="AR48" s="124" t="s">
        <v>1522</v>
      </c>
      <c r="AS48" s="2" t="s">
        <v>1903</v>
      </c>
      <c r="AT48" s="2" t="s">
        <v>1903</v>
      </c>
    </row>
    <row r="49" spans="1:46" x14ac:dyDescent="0.2">
      <c r="A49" s="2" t="s">
        <v>5</v>
      </c>
      <c r="B49" s="2" t="s">
        <v>1119</v>
      </c>
      <c r="C49" s="71">
        <v>0.625</v>
      </c>
      <c r="D49" s="72">
        <v>8</v>
      </c>
      <c r="E49" s="99">
        <v>2018</v>
      </c>
      <c r="F49" s="99">
        <v>2014</v>
      </c>
      <c r="G49" s="99" t="s">
        <v>1899</v>
      </c>
      <c r="H49" s="2" t="s">
        <v>1900</v>
      </c>
      <c r="I49" s="2" t="s">
        <v>1901</v>
      </c>
      <c r="J49" s="2" t="s">
        <v>3</v>
      </c>
      <c r="K49" s="111" t="s">
        <v>1119</v>
      </c>
      <c r="L49" s="100">
        <v>198</v>
      </c>
      <c r="M49" s="100">
        <v>0</v>
      </c>
      <c r="N49" s="100">
        <v>0</v>
      </c>
      <c r="O49" s="100">
        <v>0</v>
      </c>
      <c r="P49" s="100">
        <v>198</v>
      </c>
      <c r="Q49" s="112">
        <v>0</v>
      </c>
      <c r="R49" s="101">
        <v>99</v>
      </c>
      <c r="S49" s="101">
        <v>0</v>
      </c>
      <c r="T49" s="100">
        <v>118</v>
      </c>
      <c r="U49" s="100">
        <v>0</v>
      </c>
      <c r="V49" s="100">
        <v>0</v>
      </c>
      <c r="W49" s="100">
        <v>0</v>
      </c>
      <c r="X49" s="100">
        <v>118</v>
      </c>
      <c r="Y49" s="100">
        <v>0</v>
      </c>
      <c r="Z49" s="100">
        <v>118</v>
      </c>
      <c r="AA49" s="112">
        <v>0</v>
      </c>
      <c r="AB49" s="112">
        <v>0</v>
      </c>
      <c r="AC49" s="100">
        <v>127</v>
      </c>
      <c r="AD49" s="100">
        <v>678</v>
      </c>
      <c r="AE49" s="100">
        <v>0</v>
      </c>
      <c r="AF49" s="112">
        <v>5.3385826771653546</v>
      </c>
      <c r="AG49" s="100">
        <v>336</v>
      </c>
      <c r="AH49" s="100">
        <v>0</v>
      </c>
      <c r="AI49" s="100">
        <v>336</v>
      </c>
      <c r="AJ49" s="112">
        <v>0</v>
      </c>
      <c r="AK49" s="100">
        <v>779</v>
      </c>
      <c r="AL49" s="100">
        <v>678</v>
      </c>
      <c r="AM49" s="100">
        <v>652</v>
      </c>
      <c r="AN49" s="114">
        <v>0.5</v>
      </c>
      <c r="AO49" s="2" t="s">
        <v>1902</v>
      </c>
      <c r="AP49" s="2" t="s">
        <v>1903</v>
      </c>
      <c r="AQ49" s="2" t="s">
        <v>1903</v>
      </c>
      <c r="AR49" s="124" t="s">
        <v>1522</v>
      </c>
      <c r="AS49" s="2" t="s">
        <v>1903</v>
      </c>
      <c r="AT49" s="2" t="s">
        <v>1903</v>
      </c>
    </row>
    <row r="50" spans="1:46" x14ac:dyDescent="0.2">
      <c r="A50" s="2" t="s">
        <v>5</v>
      </c>
      <c r="B50" s="2" t="s">
        <v>33</v>
      </c>
      <c r="C50" s="71">
        <v>0.625</v>
      </c>
      <c r="D50" s="72">
        <v>8</v>
      </c>
      <c r="E50" s="99">
        <v>2018</v>
      </c>
      <c r="F50" s="99">
        <v>2014</v>
      </c>
      <c r="G50" s="99" t="s">
        <v>1899</v>
      </c>
      <c r="H50" s="2" t="s">
        <v>1900</v>
      </c>
      <c r="I50" s="2" t="s">
        <v>1901</v>
      </c>
      <c r="J50" s="2" t="s">
        <v>3</v>
      </c>
      <c r="K50" s="111" t="s">
        <v>33</v>
      </c>
      <c r="L50" s="100">
        <v>142</v>
      </c>
      <c r="M50" s="100">
        <v>47</v>
      </c>
      <c r="N50" s="100">
        <v>47</v>
      </c>
      <c r="O50" s="100">
        <v>0</v>
      </c>
      <c r="P50" s="100">
        <v>95</v>
      </c>
      <c r="Q50" s="112">
        <v>0.33098591549295775</v>
      </c>
      <c r="R50" s="101">
        <v>71</v>
      </c>
      <c r="S50" s="101">
        <v>0</v>
      </c>
      <c r="T50" s="100">
        <v>83</v>
      </c>
      <c r="U50" s="100">
        <v>17</v>
      </c>
      <c r="V50" s="100">
        <v>17</v>
      </c>
      <c r="W50" s="100">
        <v>0</v>
      </c>
      <c r="X50" s="100">
        <v>66</v>
      </c>
      <c r="Y50" s="100">
        <v>17</v>
      </c>
      <c r="Z50" s="100">
        <v>66</v>
      </c>
      <c r="AA50" s="112">
        <v>0.20481927710843373</v>
      </c>
      <c r="AB50" s="112">
        <v>0.20481927710843373</v>
      </c>
      <c r="AC50" s="100">
        <v>90</v>
      </c>
      <c r="AD50" s="100">
        <v>1</v>
      </c>
      <c r="AE50" s="100">
        <v>89</v>
      </c>
      <c r="AF50" s="112">
        <v>1.1111111111111112E-2</v>
      </c>
      <c r="AG50" s="100">
        <v>242</v>
      </c>
      <c r="AH50" s="100">
        <v>127</v>
      </c>
      <c r="AI50" s="100">
        <v>115</v>
      </c>
      <c r="AJ50" s="112">
        <v>0.52479338842975209</v>
      </c>
      <c r="AK50" s="100">
        <v>557</v>
      </c>
      <c r="AL50" s="100">
        <v>192</v>
      </c>
      <c r="AM50" s="100">
        <v>365</v>
      </c>
      <c r="AN50" s="114">
        <v>0.5</v>
      </c>
      <c r="AO50" s="2" t="s">
        <v>1903</v>
      </c>
      <c r="AP50" s="2" t="s">
        <v>1902</v>
      </c>
      <c r="AQ50" s="2" t="s">
        <v>1903</v>
      </c>
      <c r="AR50" s="124" t="s">
        <v>1522</v>
      </c>
      <c r="AS50" s="2" t="s">
        <v>1903</v>
      </c>
      <c r="AT50" s="2" t="s">
        <v>1902</v>
      </c>
    </row>
    <row r="51" spans="1:46" x14ac:dyDescent="0.2">
      <c r="A51" s="2" t="s">
        <v>5</v>
      </c>
      <c r="B51" s="2" t="s">
        <v>36</v>
      </c>
      <c r="C51" s="71">
        <v>0.625</v>
      </c>
      <c r="D51" s="72">
        <v>8</v>
      </c>
      <c r="E51" s="99">
        <v>2018</v>
      </c>
      <c r="F51" s="99">
        <v>2014</v>
      </c>
      <c r="G51" s="99" t="s">
        <v>1899</v>
      </c>
      <c r="H51" s="2" t="s">
        <v>1900</v>
      </c>
      <c r="I51" s="2" t="s">
        <v>1901</v>
      </c>
      <c r="J51" s="2" t="s">
        <v>3</v>
      </c>
      <c r="K51" s="113" t="s">
        <v>36</v>
      </c>
      <c r="L51" s="100">
        <v>11</v>
      </c>
      <c r="M51" s="100">
        <v>65</v>
      </c>
      <c r="N51" s="100">
        <v>65</v>
      </c>
      <c r="O51" s="100">
        <v>0</v>
      </c>
      <c r="P51" s="100">
        <v>0</v>
      </c>
      <c r="Q51" s="112">
        <v>5.9090909090909092</v>
      </c>
      <c r="R51" s="101">
        <v>6</v>
      </c>
      <c r="S51" s="101">
        <v>59</v>
      </c>
      <c r="T51" s="100">
        <v>7</v>
      </c>
      <c r="U51" s="100">
        <v>0</v>
      </c>
      <c r="V51" s="100">
        <v>0</v>
      </c>
      <c r="W51" s="100">
        <v>0</v>
      </c>
      <c r="X51" s="100">
        <v>7</v>
      </c>
      <c r="Y51" s="100">
        <v>59</v>
      </c>
      <c r="Z51" s="100">
        <v>0</v>
      </c>
      <c r="AA51" s="112">
        <v>0</v>
      </c>
      <c r="AB51" s="112">
        <v>8.4285714285714288</v>
      </c>
      <c r="AC51" s="100">
        <v>8</v>
      </c>
      <c r="AD51" s="100">
        <v>3</v>
      </c>
      <c r="AE51" s="100">
        <v>5</v>
      </c>
      <c r="AF51" s="112">
        <v>0.375</v>
      </c>
      <c r="AG51" s="100">
        <v>21</v>
      </c>
      <c r="AH51" s="100">
        <v>72</v>
      </c>
      <c r="AI51" s="100">
        <v>0</v>
      </c>
      <c r="AJ51" s="112">
        <v>3.4285714285714284</v>
      </c>
      <c r="AK51" s="100">
        <v>47</v>
      </c>
      <c r="AL51" s="100">
        <v>140</v>
      </c>
      <c r="AM51" s="100">
        <v>12</v>
      </c>
      <c r="AN51" s="114">
        <v>0.5</v>
      </c>
      <c r="AO51" s="2" t="s">
        <v>1902</v>
      </c>
      <c r="AP51" s="2" t="s">
        <v>1903</v>
      </c>
      <c r="AQ51" s="2" t="s">
        <v>1903</v>
      </c>
      <c r="AR51" s="124" t="s">
        <v>1891</v>
      </c>
      <c r="AS51" s="2" t="s">
        <v>1902</v>
      </c>
      <c r="AT51" s="2" t="s">
        <v>1903</v>
      </c>
    </row>
    <row r="52" spans="1:46" x14ac:dyDescent="0.2">
      <c r="A52" s="2" t="s">
        <v>7</v>
      </c>
      <c r="B52" s="2" t="s">
        <v>213</v>
      </c>
      <c r="C52" s="71">
        <v>0.5</v>
      </c>
      <c r="D52" s="72">
        <v>8</v>
      </c>
      <c r="E52" s="99">
        <v>2019</v>
      </c>
      <c r="F52" s="99">
        <v>2015</v>
      </c>
      <c r="G52" s="99">
        <v>2022</v>
      </c>
      <c r="H52" s="2" t="s">
        <v>1904</v>
      </c>
      <c r="I52" s="2" t="s">
        <v>1905</v>
      </c>
      <c r="J52" s="2" t="s">
        <v>8</v>
      </c>
      <c r="K52" s="113" t="s">
        <v>213</v>
      </c>
      <c r="L52" s="100">
        <v>2059</v>
      </c>
      <c r="M52" s="100">
        <v>741</v>
      </c>
      <c r="N52" s="100">
        <v>741</v>
      </c>
      <c r="O52" s="100">
        <v>0</v>
      </c>
      <c r="P52" s="100">
        <v>1318</v>
      </c>
      <c r="Q52" s="112">
        <v>0.35988343856240895</v>
      </c>
      <c r="R52" s="101">
        <v>1030</v>
      </c>
      <c r="S52" s="101">
        <v>0</v>
      </c>
      <c r="T52" s="100">
        <v>2075</v>
      </c>
      <c r="U52" s="100">
        <v>512</v>
      </c>
      <c r="V52" s="100">
        <v>512</v>
      </c>
      <c r="W52" s="100">
        <v>0</v>
      </c>
      <c r="X52" s="100">
        <v>1563</v>
      </c>
      <c r="Y52" s="100">
        <v>512</v>
      </c>
      <c r="Z52" s="100">
        <v>1563</v>
      </c>
      <c r="AA52" s="112">
        <v>0.24674698795180722</v>
      </c>
      <c r="AB52" s="112">
        <v>0.24674698795180722</v>
      </c>
      <c r="AC52" s="100">
        <v>2815</v>
      </c>
      <c r="AD52" s="100">
        <v>66</v>
      </c>
      <c r="AE52" s="100">
        <v>2749</v>
      </c>
      <c r="AF52" s="112">
        <v>2.3445825932504442E-2</v>
      </c>
      <c r="AG52" s="100">
        <v>7816</v>
      </c>
      <c r="AH52" s="100">
        <v>15622</v>
      </c>
      <c r="AI52" s="100">
        <v>0</v>
      </c>
      <c r="AJ52" s="112">
        <v>1.9987205731832138</v>
      </c>
      <c r="AK52" s="100">
        <v>14765</v>
      </c>
      <c r="AL52" s="100">
        <v>16941</v>
      </c>
      <c r="AM52" s="100">
        <v>5630</v>
      </c>
      <c r="AN52" s="114">
        <v>0.5</v>
      </c>
      <c r="AO52" s="2" t="s">
        <v>1903</v>
      </c>
      <c r="AP52" s="2" t="s">
        <v>1902</v>
      </c>
      <c r="AQ52" s="2" t="s">
        <v>1903</v>
      </c>
      <c r="AR52" s="124" t="s">
        <v>1522</v>
      </c>
      <c r="AS52" s="2" t="s">
        <v>1903</v>
      </c>
      <c r="AT52" s="2" t="s">
        <v>1902</v>
      </c>
    </row>
    <row r="53" spans="1:46" x14ac:dyDescent="0.2">
      <c r="A53" s="2" t="s">
        <v>7</v>
      </c>
      <c r="B53" s="2" t="s">
        <v>958</v>
      </c>
      <c r="C53" s="71">
        <v>0.5</v>
      </c>
      <c r="D53" s="72">
        <v>8</v>
      </c>
      <c r="E53" s="99">
        <v>2019</v>
      </c>
      <c r="F53" s="99">
        <v>2015</v>
      </c>
      <c r="G53" s="99">
        <v>2022</v>
      </c>
      <c r="H53" s="2" t="s">
        <v>1904</v>
      </c>
      <c r="I53" s="2" t="s">
        <v>1905</v>
      </c>
      <c r="J53" s="2" t="s">
        <v>8</v>
      </c>
      <c r="K53" s="113" t="s">
        <v>958</v>
      </c>
      <c r="L53" s="100">
        <v>24</v>
      </c>
      <c r="M53" s="100">
        <v>3</v>
      </c>
      <c r="N53" s="100">
        <v>3</v>
      </c>
      <c r="O53" s="100">
        <v>0</v>
      </c>
      <c r="P53" s="100">
        <v>21</v>
      </c>
      <c r="Q53" s="112">
        <v>0.125</v>
      </c>
      <c r="R53" s="101">
        <v>12</v>
      </c>
      <c r="S53" s="101">
        <v>0</v>
      </c>
      <c r="T53" s="100">
        <v>14</v>
      </c>
      <c r="U53" s="100">
        <v>6</v>
      </c>
      <c r="V53" s="100">
        <v>0</v>
      </c>
      <c r="W53" s="100">
        <v>6</v>
      </c>
      <c r="X53" s="100">
        <v>8</v>
      </c>
      <c r="Y53" s="100">
        <v>6</v>
      </c>
      <c r="Z53" s="100">
        <v>8</v>
      </c>
      <c r="AA53" s="112">
        <v>0.42857142857142855</v>
      </c>
      <c r="AB53" s="112">
        <v>0.42857142857142855</v>
      </c>
      <c r="AC53" s="100">
        <v>15</v>
      </c>
      <c r="AD53" s="100">
        <v>5</v>
      </c>
      <c r="AE53" s="100">
        <v>10</v>
      </c>
      <c r="AF53" s="112">
        <v>0.33333333333333331</v>
      </c>
      <c r="AG53" s="100">
        <v>7</v>
      </c>
      <c r="AH53" s="100">
        <v>12</v>
      </c>
      <c r="AI53" s="100">
        <v>0</v>
      </c>
      <c r="AJ53" s="112">
        <v>1.7142857142857142</v>
      </c>
      <c r="AK53" s="100">
        <v>60</v>
      </c>
      <c r="AL53" s="100">
        <v>26</v>
      </c>
      <c r="AM53" s="100">
        <v>39</v>
      </c>
      <c r="AN53" s="114">
        <v>0.5</v>
      </c>
      <c r="AO53" s="2" t="s">
        <v>1903</v>
      </c>
      <c r="AP53" s="2" t="s">
        <v>1902</v>
      </c>
      <c r="AQ53" s="2" t="s">
        <v>1903</v>
      </c>
      <c r="AR53" s="124" t="s">
        <v>1522</v>
      </c>
      <c r="AS53" s="2" t="s">
        <v>1903</v>
      </c>
      <c r="AT53" s="2" t="s">
        <v>1902</v>
      </c>
    </row>
    <row r="54" spans="1:46" x14ac:dyDescent="0.2">
      <c r="A54" s="2" t="s">
        <v>55</v>
      </c>
      <c r="B54" s="2" t="s">
        <v>54</v>
      </c>
      <c r="C54" s="71">
        <v>0.5</v>
      </c>
      <c r="D54" s="72">
        <v>8</v>
      </c>
      <c r="E54" s="99">
        <v>2019</v>
      </c>
      <c r="F54" s="99">
        <v>2015</v>
      </c>
      <c r="G54" s="99">
        <v>2022</v>
      </c>
      <c r="H54" s="2" t="s">
        <v>1920</v>
      </c>
      <c r="I54" s="2" t="s">
        <v>1921</v>
      </c>
      <c r="J54" s="2" t="s">
        <v>56</v>
      </c>
      <c r="K54" s="111" t="s">
        <v>54</v>
      </c>
      <c r="L54" s="100">
        <v>66</v>
      </c>
      <c r="M54" s="100">
        <v>5</v>
      </c>
      <c r="N54" s="100">
        <v>5</v>
      </c>
      <c r="O54" s="100">
        <v>0</v>
      </c>
      <c r="P54" s="100">
        <v>61</v>
      </c>
      <c r="Q54" s="112">
        <v>7.575757575757576E-2</v>
      </c>
      <c r="R54" s="101">
        <v>33</v>
      </c>
      <c r="S54" s="101">
        <v>0</v>
      </c>
      <c r="T54" s="100">
        <v>44</v>
      </c>
      <c r="U54" s="100">
        <v>4</v>
      </c>
      <c r="V54" s="100">
        <v>4</v>
      </c>
      <c r="W54" s="100">
        <v>0</v>
      </c>
      <c r="X54" s="100">
        <v>40</v>
      </c>
      <c r="Y54" s="100">
        <v>4</v>
      </c>
      <c r="Z54" s="100">
        <v>40</v>
      </c>
      <c r="AA54" s="112">
        <v>9.0909090909090912E-2</v>
      </c>
      <c r="AB54" s="112">
        <v>9.0909090909090912E-2</v>
      </c>
      <c r="AC54" s="100">
        <v>41</v>
      </c>
      <c r="AD54" s="100">
        <v>61</v>
      </c>
      <c r="AE54" s="100">
        <v>0</v>
      </c>
      <c r="AF54" s="112">
        <v>1.4878048780487805</v>
      </c>
      <c r="AG54" s="100">
        <v>124</v>
      </c>
      <c r="AH54" s="100">
        <v>125</v>
      </c>
      <c r="AI54" s="100">
        <v>0</v>
      </c>
      <c r="AJ54" s="112">
        <v>1.0080645161290323</v>
      </c>
      <c r="AK54" s="100">
        <v>275</v>
      </c>
      <c r="AL54" s="100">
        <v>195</v>
      </c>
      <c r="AM54" s="100">
        <v>101</v>
      </c>
      <c r="AN54" s="114">
        <v>0.5</v>
      </c>
      <c r="AO54" s="2" t="s">
        <v>1903</v>
      </c>
      <c r="AP54" s="2" t="s">
        <v>1902</v>
      </c>
      <c r="AQ54" s="2" t="s">
        <v>1903</v>
      </c>
      <c r="AR54" s="124" t="s">
        <v>1522</v>
      </c>
      <c r="AS54" s="2" t="s">
        <v>1903</v>
      </c>
      <c r="AT54" s="2" t="s">
        <v>1902</v>
      </c>
    </row>
    <row r="55" spans="1:46" x14ac:dyDescent="0.2">
      <c r="A55" s="2" t="s">
        <v>5</v>
      </c>
      <c r="B55" s="2" t="s">
        <v>1036</v>
      </c>
      <c r="C55" s="71">
        <v>0.625</v>
      </c>
      <c r="D55" s="72">
        <v>8</v>
      </c>
      <c r="E55" s="99">
        <v>2018</v>
      </c>
      <c r="F55" s="99">
        <v>2014</v>
      </c>
      <c r="G55" s="99" t="s">
        <v>1899</v>
      </c>
      <c r="H55" s="2" t="s">
        <v>1900</v>
      </c>
      <c r="I55" s="2" t="s">
        <v>1901</v>
      </c>
      <c r="J55" s="2" t="s">
        <v>3</v>
      </c>
      <c r="K55" s="113" t="s">
        <v>1036</v>
      </c>
      <c r="L55" s="100">
        <v>11</v>
      </c>
      <c r="M55" s="100">
        <v>0</v>
      </c>
      <c r="N55" s="100">
        <v>0</v>
      </c>
      <c r="O55" s="100">
        <v>0</v>
      </c>
      <c r="P55" s="100">
        <v>11</v>
      </c>
      <c r="Q55" s="112">
        <v>0</v>
      </c>
      <c r="R55" s="101">
        <v>6</v>
      </c>
      <c r="S55" s="101">
        <v>0</v>
      </c>
      <c r="T55" s="100">
        <v>7</v>
      </c>
      <c r="U55" s="100">
        <v>0</v>
      </c>
      <c r="V55" s="100">
        <v>0</v>
      </c>
      <c r="W55" s="100">
        <v>0</v>
      </c>
      <c r="X55" s="100">
        <v>7</v>
      </c>
      <c r="Y55" s="100">
        <v>0</v>
      </c>
      <c r="Z55" s="100">
        <v>7</v>
      </c>
      <c r="AA55" s="112">
        <v>0</v>
      </c>
      <c r="AB55" s="112">
        <v>0</v>
      </c>
      <c r="AC55" s="100">
        <v>8</v>
      </c>
      <c r="AD55" s="100">
        <v>10</v>
      </c>
      <c r="AE55" s="100">
        <v>0</v>
      </c>
      <c r="AF55" s="112">
        <v>1.25</v>
      </c>
      <c r="AG55" s="100">
        <v>20</v>
      </c>
      <c r="AH55" s="100">
        <v>17</v>
      </c>
      <c r="AI55" s="100">
        <v>3</v>
      </c>
      <c r="AJ55" s="112">
        <v>0.85</v>
      </c>
      <c r="AK55" s="100">
        <v>46</v>
      </c>
      <c r="AL55" s="100">
        <v>27</v>
      </c>
      <c r="AM55" s="100">
        <v>21</v>
      </c>
      <c r="AN55" s="114">
        <v>0.5</v>
      </c>
      <c r="AO55" s="2" t="s">
        <v>1902</v>
      </c>
      <c r="AP55" s="2" t="s">
        <v>1903</v>
      </c>
      <c r="AQ55" s="2" t="s">
        <v>1903</v>
      </c>
      <c r="AR55" s="124" t="s">
        <v>1891</v>
      </c>
      <c r="AS55" s="2" t="s">
        <v>1903</v>
      </c>
      <c r="AT55" s="2" t="s">
        <v>1902</v>
      </c>
    </row>
    <row r="56" spans="1:46" x14ac:dyDescent="0.2">
      <c r="A56" s="2" t="s">
        <v>5</v>
      </c>
      <c r="B56" s="2" t="s">
        <v>37</v>
      </c>
      <c r="C56" s="71">
        <v>0.625</v>
      </c>
      <c r="D56" s="72">
        <v>8</v>
      </c>
      <c r="E56" s="99">
        <v>2018</v>
      </c>
      <c r="F56" s="99">
        <v>2014</v>
      </c>
      <c r="G56" s="99" t="s">
        <v>1899</v>
      </c>
      <c r="H56" s="2" t="s">
        <v>1900</v>
      </c>
      <c r="I56" s="2" t="s">
        <v>1901</v>
      </c>
      <c r="J56" s="2" t="s">
        <v>3</v>
      </c>
      <c r="K56" s="113" t="s">
        <v>37</v>
      </c>
      <c r="L56" s="100">
        <v>1</v>
      </c>
      <c r="M56" s="100">
        <v>0</v>
      </c>
      <c r="N56" s="100">
        <v>0</v>
      </c>
      <c r="O56" s="100">
        <v>0</v>
      </c>
      <c r="P56" s="100">
        <v>1</v>
      </c>
      <c r="Q56" s="112">
        <v>0</v>
      </c>
      <c r="R56" s="101">
        <v>1</v>
      </c>
      <c r="S56" s="101">
        <v>0</v>
      </c>
      <c r="T56" s="100">
        <v>1</v>
      </c>
      <c r="U56" s="100">
        <v>6</v>
      </c>
      <c r="V56" s="100">
        <v>6</v>
      </c>
      <c r="W56" s="100">
        <v>0</v>
      </c>
      <c r="X56" s="100">
        <v>0</v>
      </c>
      <c r="Y56" s="100">
        <v>6</v>
      </c>
      <c r="Z56" s="100">
        <v>0</v>
      </c>
      <c r="AA56" s="112">
        <v>6</v>
      </c>
      <c r="AB56" s="112">
        <v>6</v>
      </c>
      <c r="AC56" s="100">
        <v>0</v>
      </c>
      <c r="AD56" s="100">
        <v>6</v>
      </c>
      <c r="AE56" s="100">
        <v>0</v>
      </c>
      <c r="AF56" s="112" t="s">
        <v>1917</v>
      </c>
      <c r="AG56" s="100">
        <v>0</v>
      </c>
      <c r="AH56" s="100">
        <v>242</v>
      </c>
      <c r="AI56" s="100">
        <v>0</v>
      </c>
      <c r="AJ56" s="112" t="s">
        <v>1917</v>
      </c>
      <c r="AK56" s="100">
        <v>2</v>
      </c>
      <c r="AL56" s="100">
        <v>254</v>
      </c>
      <c r="AM56" s="100">
        <v>1</v>
      </c>
      <c r="AN56" s="114">
        <v>0.5</v>
      </c>
      <c r="AO56" s="2" t="s">
        <v>1903</v>
      </c>
      <c r="AP56" s="2" t="s">
        <v>1902</v>
      </c>
      <c r="AQ56" s="2" t="s">
        <v>1903</v>
      </c>
      <c r="AR56" s="124" t="s">
        <v>1522</v>
      </c>
      <c r="AS56" s="2" t="s">
        <v>1903</v>
      </c>
      <c r="AT56" s="2" t="s">
        <v>1902</v>
      </c>
    </row>
    <row r="57" spans="1:46" x14ac:dyDescent="0.2">
      <c r="A57" s="2" t="s">
        <v>7</v>
      </c>
      <c r="B57" s="2" t="s">
        <v>240</v>
      </c>
      <c r="C57" s="71">
        <v>0.5</v>
      </c>
      <c r="D57" s="72">
        <v>8</v>
      </c>
      <c r="E57" s="99">
        <v>2019</v>
      </c>
      <c r="F57" s="99">
        <v>2015</v>
      </c>
      <c r="G57" s="99">
        <v>2022</v>
      </c>
      <c r="H57" s="2" t="s">
        <v>1904</v>
      </c>
      <c r="I57" s="2" t="s">
        <v>1905</v>
      </c>
      <c r="J57" s="2" t="s">
        <v>8</v>
      </c>
      <c r="K57" s="113" t="s">
        <v>240</v>
      </c>
      <c r="L57" s="100">
        <v>716</v>
      </c>
      <c r="M57" s="100">
        <v>245</v>
      </c>
      <c r="N57" s="100">
        <v>245</v>
      </c>
      <c r="O57" s="100">
        <v>0</v>
      </c>
      <c r="P57" s="100">
        <v>471</v>
      </c>
      <c r="Q57" s="112">
        <v>0.34217877094972066</v>
      </c>
      <c r="R57" s="101">
        <v>358</v>
      </c>
      <c r="S57" s="101">
        <v>0</v>
      </c>
      <c r="T57" s="100">
        <v>391</v>
      </c>
      <c r="U57" s="100">
        <v>72</v>
      </c>
      <c r="V57" s="100">
        <v>71</v>
      </c>
      <c r="W57" s="100">
        <v>1</v>
      </c>
      <c r="X57" s="100">
        <v>319</v>
      </c>
      <c r="Y57" s="100">
        <v>72</v>
      </c>
      <c r="Z57" s="100">
        <v>319</v>
      </c>
      <c r="AA57" s="112">
        <v>0.18414322250639387</v>
      </c>
      <c r="AB57" s="112">
        <v>0.18414322250639387</v>
      </c>
      <c r="AC57" s="100">
        <v>407</v>
      </c>
      <c r="AD57" s="100">
        <v>27</v>
      </c>
      <c r="AE57" s="100">
        <v>380</v>
      </c>
      <c r="AF57" s="112">
        <v>6.6339066339066333E-2</v>
      </c>
      <c r="AG57" s="100">
        <v>553</v>
      </c>
      <c r="AH57" s="100">
        <v>1470</v>
      </c>
      <c r="AI57" s="100">
        <v>0</v>
      </c>
      <c r="AJ57" s="112">
        <v>2.6582278481012658</v>
      </c>
      <c r="AK57" s="100">
        <v>2067</v>
      </c>
      <c r="AL57" s="100">
        <v>1814</v>
      </c>
      <c r="AM57" s="100">
        <v>1170</v>
      </c>
      <c r="AN57" s="114">
        <v>0.5</v>
      </c>
      <c r="AO57" s="2" t="s">
        <v>1903</v>
      </c>
      <c r="AP57" s="2" t="s">
        <v>1902</v>
      </c>
      <c r="AQ57" s="2" t="s">
        <v>1903</v>
      </c>
      <c r="AR57" s="124" t="s">
        <v>1522</v>
      </c>
      <c r="AS57" s="2" t="s">
        <v>1903</v>
      </c>
      <c r="AT57" s="2" t="s">
        <v>1902</v>
      </c>
    </row>
    <row r="58" spans="1:46" x14ac:dyDescent="0.2">
      <c r="A58" s="2" t="s">
        <v>5</v>
      </c>
      <c r="B58" s="2" t="s">
        <v>44</v>
      </c>
      <c r="C58" s="71">
        <v>0.625</v>
      </c>
      <c r="D58" s="72">
        <v>8</v>
      </c>
      <c r="E58" s="99">
        <v>2018</v>
      </c>
      <c r="F58" s="99">
        <v>2014</v>
      </c>
      <c r="G58" s="99" t="s">
        <v>1899</v>
      </c>
      <c r="H58" s="2" t="s">
        <v>1900</v>
      </c>
      <c r="I58" s="2" t="s">
        <v>1901</v>
      </c>
      <c r="J58" s="2" t="s">
        <v>3</v>
      </c>
      <c r="K58" s="113" t="s">
        <v>44</v>
      </c>
      <c r="L58" s="100">
        <v>1</v>
      </c>
      <c r="M58" s="100">
        <v>4</v>
      </c>
      <c r="N58" s="100">
        <v>2</v>
      </c>
      <c r="O58" s="100">
        <v>2</v>
      </c>
      <c r="P58" s="100">
        <v>0</v>
      </c>
      <c r="Q58" s="112">
        <v>4</v>
      </c>
      <c r="R58" s="101">
        <v>1</v>
      </c>
      <c r="S58" s="101">
        <v>3</v>
      </c>
      <c r="T58" s="100">
        <v>1</v>
      </c>
      <c r="U58" s="100">
        <v>3</v>
      </c>
      <c r="V58" s="100">
        <v>3</v>
      </c>
      <c r="W58" s="100">
        <v>0</v>
      </c>
      <c r="X58" s="100">
        <v>0</v>
      </c>
      <c r="Y58" s="100">
        <v>6</v>
      </c>
      <c r="Z58" s="100">
        <v>0</v>
      </c>
      <c r="AA58" s="112">
        <v>3</v>
      </c>
      <c r="AB58" s="112">
        <v>6</v>
      </c>
      <c r="AC58" s="100">
        <v>1</v>
      </c>
      <c r="AD58" s="100">
        <v>2</v>
      </c>
      <c r="AE58" s="100">
        <v>0</v>
      </c>
      <c r="AF58" s="112">
        <v>2</v>
      </c>
      <c r="AG58" s="100">
        <v>0</v>
      </c>
      <c r="AH58" s="100">
        <v>91</v>
      </c>
      <c r="AI58" s="100">
        <v>0</v>
      </c>
      <c r="AJ58" s="112" t="s">
        <v>1917</v>
      </c>
      <c r="AK58" s="100">
        <v>3</v>
      </c>
      <c r="AL58" s="100">
        <v>100</v>
      </c>
      <c r="AM58" s="100">
        <v>0</v>
      </c>
      <c r="AN58" s="114">
        <v>0.5</v>
      </c>
      <c r="AO58" s="2" t="s">
        <v>1903</v>
      </c>
      <c r="AP58" s="2" t="s">
        <v>1903</v>
      </c>
      <c r="AQ58" s="2" t="s">
        <v>1902</v>
      </c>
      <c r="AR58" s="124" t="s">
        <v>1522</v>
      </c>
      <c r="AS58" s="2" t="s">
        <v>1902</v>
      </c>
      <c r="AT58" s="2" t="s">
        <v>1903</v>
      </c>
    </row>
    <row r="59" spans="1:46" x14ac:dyDescent="0.2">
      <c r="A59" s="2" t="s">
        <v>5</v>
      </c>
      <c r="B59" s="2" t="s">
        <v>1849</v>
      </c>
      <c r="C59" s="71">
        <v>0.625</v>
      </c>
      <c r="D59" s="72">
        <v>8</v>
      </c>
      <c r="E59" s="99">
        <v>2018</v>
      </c>
      <c r="F59" s="99">
        <v>2014</v>
      </c>
      <c r="G59" s="99" t="s">
        <v>1899</v>
      </c>
      <c r="H59" s="2" t="s">
        <v>1900</v>
      </c>
      <c r="I59" s="2" t="s">
        <v>1901</v>
      </c>
      <c r="J59" s="2" t="s">
        <v>3</v>
      </c>
      <c r="K59" s="113" t="s">
        <v>1849</v>
      </c>
      <c r="L59" s="100" t="e">
        <v>#N/A</v>
      </c>
      <c r="M59" s="100">
        <v>0</v>
      </c>
      <c r="N59" s="100">
        <v>0</v>
      </c>
      <c r="O59" s="100">
        <v>0</v>
      </c>
      <c r="P59" s="100" t="e">
        <v>#N/A</v>
      </c>
      <c r="Q59" s="112" t="s">
        <v>1891</v>
      </c>
      <c r="R59" s="101" t="e">
        <v>#N/A</v>
      </c>
      <c r="S59" s="101" t="e">
        <v>#N/A</v>
      </c>
      <c r="T59" s="100" t="e">
        <v>#N/A</v>
      </c>
      <c r="U59" s="100">
        <v>0</v>
      </c>
      <c r="V59" s="100">
        <v>0</v>
      </c>
      <c r="W59" s="100">
        <v>0</v>
      </c>
      <c r="X59" s="100" t="e">
        <v>#N/A</v>
      </c>
      <c r="Y59" s="100" t="e">
        <v>#N/A</v>
      </c>
      <c r="Z59" s="100" t="e">
        <v>#N/A</v>
      </c>
      <c r="AA59" s="112" t="s">
        <v>1891</v>
      </c>
      <c r="AB59" s="112" t="s">
        <v>1891</v>
      </c>
      <c r="AC59" s="100" t="e">
        <v>#N/A</v>
      </c>
      <c r="AD59" s="100">
        <v>0</v>
      </c>
      <c r="AE59" s="100" t="e">
        <v>#N/A</v>
      </c>
      <c r="AF59" s="112" t="s">
        <v>1891</v>
      </c>
      <c r="AG59" s="100" t="e">
        <v>#N/A</v>
      </c>
      <c r="AH59" s="100">
        <v>0</v>
      </c>
      <c r="AI59" s="100" t="e">
        <v>#N/A</v>
      </c>
      <c r="AJ59" s="112" t="s">
        <v>1891</v>
      </c>
      <c r="AK59" s="100" t="e">
        <v>#N/A</v>
      </c>
      <c r="AL59" s="100">
        <v>0</v>
      </c>
      <c r="AM59" s="100" t="e">
        <v>#N/A</v>
      </c>
      <c r="AN59" s="114">
        <v>0.5</v>
      </c>
      <c r="AO59" s="2" t="s">
        <v>1902</v>
      </c>
      <c r="AP59" s="2" t="s">
        <v>1903</v>
      </c>
      <c r="AQ59" s="2" t="s">
        <v>1903</v>
      </c>
      <c r="AR59" s="124" t="s">
        <v>1891</v>
      </c>
      <c r="AS59" s="2" t="s">
        <v>1902</v>
      </c>
      <c r="AT59" s="2" t="s">
        <v>1903</v>
      </c>
    </row>
    <row r="60" spans="1:46" x14ac:dyDescent="0.2">
      <c r="A60" s="2" t="s">
        <v>1039</v>
      </c>
      <c r="B60" s="2" t="s">
        <v>1038</v>
      </c>
      <c r="C60" s="71">
        <v>1</v>
      </c>
      <c r="D60" s="72">
        <v>5</v>
      </c>
      <c r="E60" s="99">
        <v>2017</v>
      </c>
      <c r="F60" s="99">
        <v>2014</v>
      </c>
      <c r="G60" s="99">
        <v>2018</v>
      </c>
      <c r="H60" s="2" t="s">
        <v>1906</v>
      </c>
      <c r="I60" s="2" t="s">
        <v>1907</v>
      </c>
      <c r="J60" s="2" t="s">
        <v>13</v>
      </c>
      <c r="K60" s="111" t="s">
        <v>1038</v>
      </c>
      <c r="L60" s="100">
        <v>241</v>
      </c>
      <c r="M60" s="100">
        <v>100</v>
      </c>
      <c r="N60" s="100">
        <v>0</v>
      </c>
      <c r="O60" s="100">
        <v>100</v>
      </c>
      <c r="P60" s="100">
        <v>141</v>
      </c>
      <c r="Q60" s="112">
        <v>0.41493775933609961</v>
      </c>
      <c r="R60" s="101">
        <v>241</v>
      </c>
      <c r="S60" s="101">
        <v>0</v>
      </c>
      <c r="T60" s="100">
        <v>175</v>
      </c>
      <c r="U60" s="100">
        <v>91</v>
      </c>
      <c r="V60" s="100">
        <v>0</v>
      </c>
      <c r="W60" s="100">
        <v>91</v>
      </c>
      <c r="X60" s="100">
        <v>84</v>
      </c>
      <c r="Y60" s="100">
        <v>91</v>
      </c>
      <c r="Z60" s="100">
        <v>84</v>
      </c>
      <c r="AA60" s="112">
        <v>0.52</v>
      </c>
      <c r="AB60" s="112">
        <v>0.52</v>
      </c>
      <c r="AC60" s="100">
        <v>192</v>
      </c>
      <c r="AD60" s="100">
        <v>218</v>
      </c>
      <c r="AE60" s="100">
        <v>0</v>
      </c>
      <c r="AF60" s="112">
        <v>1.1354166666666667</v>
      </c>
      <c r="AG60" s="100">
        <v>471</v>
      </c>
      <c r="AH60" s="100">
        <v>232</v>
      </c>
      <c r="AI60" s="100">
        <v>239</v>
      </c>
      <c r="AJ60" s="112">
        <v>0.49256900212314225</v>
      </c>
      <c r="AK60" s="100">
        <v>1079</v>
      </c>
      <c r="AL60" s="100">
        <v>641</v>
      </c>
      <c r="AM60" s="100">
        <v>464</v>
      </c>
      <c r="AN60" s="114">
        <v>1</v>
      </c>
      <c r="AO60" s="2" t="s">
        <v>1902</v>
      </c>
      <c r="AP60" s="2" t="s">
        <v>1903</v>
      </c>
      <c r="AQ60" s="2" t="s">
        <v>1903</v>
      </c>
      <c r="AR60" s="124" t="s">
        <v>1522</v>
      </c>
      <c r="AS60" s="2" t="s">
        <v>1903</v>
      </c>
      <c r="AT60" s="2" t="s">
        <v>1903</v>
      </c>
    </row>
    <row r="61" spans="1:46" x14ac:dyDescent="0.2">
      <c r="A61" s="2" t="s">
        <v>5</v>
      </c>
      <c r="B61" s="2" t="s">
        <v>58</v>
      </c>
      <c r="C61" s="71">
        <v>0.625</v>
      </c>
      <c r="D61" s="72">
        <v>8</v>
      </c>
      <c r="E61" s="99">
        <v>2018</v>
      </c>
      <c r="F61" s="99">
        <v>2014</v>
      </c>
      <c r="G61" s="99" t="s">
        <v>1899</v>
      </c>
      <c r="H61" s="2" t="s">
        <v>1900</v>
      </c>
      <c r="I61" s="2" t="s">
        <v>1901</v>
      </c>
      <c r="J61" s="2" t="s">
        <v>3</v>
      </c>
      <c r="K61" s="111" t="s">
        <v>58</v>
      </c>
      <c r="L61" s="100">
        <v>694</v>
      </c>
      <c r="M61" s="100">
        <v>11</v>
      </c>
      <c r="N61" s="100">
        <v>11</v>
      </c>
      <c r="O61" s="100">
        <v>0</v>
      </c>
      <c r="P61" s="100">
        <v>683</v>
      </c>
      <c r="Q61" s="112">
        <v>1.5850144092219021E-2</v>
      </c>
      <c r="R61" s="101">
        <v>347</v>
      </c>
      <c r="S61" s="101">
        <v>0</v>
      </c>
      <c r="T61" s="100">
        <v>413</v>
      </c>
      <c r="U61" s="100">
        <v>0</v>
      </c>
      <c r="V61" s="100">
        <v>0</v>
      </c>
      <c r="W61" s="100">
        <v>0</v>
      </c>
      <c r="X61" s="100">
        <v>413</v>
      </c>
      <c r="Y61" s="100">
        <v>0</v>
      </c>
      <c r="Z61" s="100">
        <v>413</v>
      </c>
      <c r="AA61" s="112">
        <v>0</v>
      </c>
      <c r="AB61" s="112">
        <v>0</v>
      </c>
      <c r="AC61" s="100">
        <v>443</v>
      </c>
      <c r="AD61" s="100">
        <v>0</v>
      </c>
      <c r="AE61" s="100">
        <v>443</v>
      </c>
      <c r="AF61" s="112">
        <v>0</v>
      </c>
      <c r="AG61" s="100">
        <v>1134</v>
      </c>
      <c r="AH61" s="100">
        <v>325</v>
      </c>
      <c r="AI61" s="100">
        <v>809</v>
      </c>
      <c r="AJ61" s="112">
        <v>0.28659611992945327</v>
      </c>
      <c r="AK61" s="100">
        <v>2684</v>
      </c>
      <c r="AL61" s="100">
        <v>336</v>
      </c>
      <c r="AM61" s="100">
        <v>2348</v>
      </c>
      <c r="AN61" s="114">
        <v>0.5</v>
      </c>
      <c r="AO61" s="2" t="s">
        <v>1902</v>
      </c>
      <c r="AP61" s="2" t="s">
        <v>1903</v>
      </c>
      <c r="AQ61" s="2" t="s">
        <v>1903</v>
      </c>
      <c r="AR61" s="124" t="s">
        <v>1522</v>
      </c>
      <c r="AS61" s="2" t="s">
        <v>1903</v>
      </c>
      <c r="AT61" s="2" t="s">
        <v>1903</v>
      </c>
    </row>
    <row r="62" spans="1:46" x14ac:dyDescent="0.2">
      <c r="A62" s="2" t="s">
        <v>82</v>
      </c>
      <c r="B62" s="2" t="s">
        <v>1861</v>
      </c>
      <c r="C62" s="71">
        <v>0.375</v>
      </c>
      <c r="D62" s="72">
        <v>8</v>
      </c>
      <c r="E62" s="99">
        <v>2020</v>
      </c>
      <c r="F62" s="99">
        <v>2016</v>
      </c>
      <c r="G62" s="99" t="s">
        <v>1908</v>
      </c>
      <c r="H62" s="2" t="s">
        <v>1909</v>
      </c>
      <c r="I62" s="2" t="s">
        <v>1910</v>
      </c>
      <c r="J62" s="2" t="s">
        <v>26</v>
      </c>
      <c r="K62" s="111" t="s">
        <v>1861</v>
      </c>
      <c r="L62" s="100" t="e">
        <v>#N/A</v>
      </c>
      <c r="M62" s="100">
        <v>0</v>
      </c>
      <c r="N62" s="100">
        <v>0</v>
      </c>
      <c r="O62" s="100">
        <v>0</v>
      </c>
      <c r="P62" s="100" t="e">
        <v>#N/A</v>
      </c>
      <c r="Q62" s="112" t="s">
        <v>1891</v>
      </c>
      <c r="R62" s="101" t="e">
        <v>#N/A</v>
      </c>
      <c r="S62" s="101" t="e">
        <v>#N/A</v>
      </c>
      <c r="T62" s="100" t="e">
        <v>#N/A</v>
      </c>
      <c r="U62" s="100">
        <v>0</v>
      </c>
      <c r="V62" s="100">
        <v>0</v>
      </c>
      <c r="W62" s="100">
        <v>0</v>
      </c>
      <c r="X62" s="100" t="e">
        <v>#N/A</v>
      </c>
      <c r="Y62" s="100" t="e">
        <v>#N/A</v>
      </c>
      <c r="Z62" s="100" t="e">
        <v>#N/A</v>
      </c>
      <c r="AA62" s="112" t="s">
        <v>1891</v>
      </c>
      <c r="AB62" s="112" t="s">
        <v>1891</v>
      </c>
      <c r="AC62" s="100" t="e">
        <v>#N/A</v>
      </c>
      <c r="AD62" s="100">
        <v>0</v>
      </c>
      <c r="AE62" s="100" t="e">
        <v>#N/A</v>
      </c>
      <c r="AF62" s="112" t="s">
        <v>1891</v>
      </c>
      <c r="AG62" s="100" t="e">
        <v>#N/A</v>
      </c>
      <c r="AH62" s="100">
        <v>0</v>
      </c>
      <c r="AI62" s="100" t="e">
        <v>#N/A</v>
      </c>
      <c r="AJ62" s="112" t="s">
        <v>1891</v>
      </c>
      <c r="AK62" s="100" t="e">
        <v>#N/A</v>
      </c>
      <c r="AL62" s="100">
        <v>0</v>
      </c>
      <c r="AM62" s="100" t="e">
        <v>#N/A</v>
      </c>
      <c r="AN62" s="114">
        <v>0.375</v>
      </c>
      <c r="AO62" s="2" t="s">
        <v>1902</v>
      </c>
      <c r="AP62" s="2" t="s">
        <v>1903</v>
      </c>
      <c r="AQ62" s="2" t="s">
        <v>1903</v>
      </c>
      <c r="AR62" s="124" t="s">
        <v>1891</v>
      </c>
      <c r="AS62" s="2" t="s">
        <v>1902</v>
      </c>
      <c r="AT62" s="2" t="s">
        <v>1903</v>
      </c>
    </row>
    <row r="63" spans="1:46" x14ac:dyDescent="0.2">
      <c r="A63" s="2" t="s">
        <v>5</v>
      </c>
      <c r="B63" s="2" t="s">
        <v>60</v>
      </c>
      <c r="C63" s="71">
        <v>0.625</v>
      </c>
      <c r="D63" s="72">
        <v>8</v>
      </c>
      <c r="E63" s="99">
        <v>2018</v>
      </c>
      <c r="F63" s="99">
        <v>2014</v>
      </c>
      <c r="G63" s="99" t="s">
        <v>1899</v>
      </c>
      <c r="H63" s="2" t="s">
        <v>1900</v>
      </c>
      <c r="I63" s="2" t="s">
        <v>1901</v>
      </c>
      <c r="J63" s="2" t="s">
        <v>3</v>
      </c>
      <c r="K63" s="111" t="s">
        <v>60</v>
      </c>
      <c r="L63" s="100">
        <v>88</v>
      </c>
      <c r="M63" s="100">
        <v>8</v>
      </c>
      <c r="N63" s="100">
        <v>8</v>
      </c>
      <c r="O63" s="100">
        <v>0</v>
      </c>
      <c r="P63" s="100">
        <v>80</v>
      </c>
      <c r="Q63" s="112">
        <v>9.0909090909090912E-2</v>
      </c>
      <c r="R63" s="101">
        <v>44</v>
      </c>
      <c r="S63" s="101">
        <v>0</v>
      </c>
      <c r="T63" s="100">
        <v>54</v>
      </c>
      <c r="U63" s="100">
        <v>0</v>
      </c>
      <c r="V63" s="100">
        <v>0</v>
      </c>
      <c r="W63" s="100">
        <v>0</v>
      </c>
      <c r="X63" s="100">
        <v>54</v>
      </c>
      <c r="Y63" s="100">
        <v>0</v>
      </c>
      <c r="Z63" s="100">
        <v>54</v>
      </c>
      <c r="AA63" s="112">
        <v>0</v>
      </c>
      <c r="AB63" s="112">
        <v>0</v>
      </c>
      <c r="AC63" s="100">
        <v>57</v>
      </c>
      <c r="AD63" s="100">
        <v>7</v>
      </c>
      <c r="AE63" s="100">
        <v>50</v>
      </c>
      <c r="AF63" s="112">
        <v>0.12280701754385964</v>
      </c>
      <c r="AG63" s="100">
        <v>131</v>
      </c>
      <c r="AH63" s="100">
        <v>91</v>
      </c>
      <c r="AI63" s="100">
        <v>40</v>
      </c>
      <c r="AJ63" s="112">
        <v>0.69465648854961837</v>
      </c>
      <c r="AK63" s="100">
        <v>330</v>
      </c>
      <c r="AL63" s="100">
        <v>106</v>
      </c>
      <c r="AM63" s="100">
        <v>224</v>
      </c>
      <c r="AN63" s="114">
        <v>0.5</v>
      </c>
      <c r="AO63" s="2" t="s">
        <v>1903</v>
      </c>
      <c r="AP63" s="2" t="s">
        <v>1902</v>
      </c>
      <c r="AQ63" s="2" t="s">
        <v>1903</v>
      </c>
      <c r="AR63" s="124" t="s">
        <v>1522</v>
      </c>
      <c r="AS63" s="2" t="s">
        <v>1903</v>
      </c>
      <c r="AT63" s="2" t="s">
        <v>1902</v>
      </c>
    </row>
    <row r="64" spans="1:46" x14ac:dyDescent="0.2">
      <c r="A64" s="2" t="s">
        <v>5</v>
      </c>
      <c r="B64" s="2" t="s">
        <v>70</v>
      </c>
      <c r="C64" s="71">
        <v>0.625</v>
      </c>
      <c r="D64" s="72">
        <v>8</v>
      </c>
      <c r="E64" s="99">
        <v>2018</v>
      </c>
      <c r="F64" s="99">
        <v>2014</v>
      </c>
      <c r="G64" s="99" t="s">
        <v>1899</v>
      </c>
      <c r="H64" s="2" t="s">
        <v>1900</v>
      </c>
      <c r="I64" s="2" t="s">
        <v>1901</v>
      </c>
      <c r="J64" s="2" t="s">
        <v>3</v>
      </c>
      <c r="K64" s="111" t="s">
        <v>70</v>
      </c>
      <c r="L64" s="100">
        <v>447</v>
      </c>
      <c r="M64" s="100">
        <v>39</v>
      </c>
      <c r="N64" s="100">
        <v>39</v>
      </c>
      <c r="O64" s="100">
        <v>0</v>
      </c>
      <c r="P64" s="100">
        <v>408</v>
      </c>
      <c r="Q64" s="112">
        <v>8.7248322147651006E-2</v>
      </c>
      <c r="R64" s="101">
        <v>224</v>
      </c>
      <c r="S64" s="101">
        <v>0</v>
      </c>
      <c r="T64" s="100">
        <v>263</v>
      </c>
      <c r="U64" s="100">
        <v>56</v>
      </c>
      <c r="V64" s="100">
        <v>56</v>
      </c>
      <c r="W64" s="100">
        <v>0</v>
      </c>
      <c r="X64" s="100">
        <v>207</v>
      </c>
      <c r="Y64" s="100">
        <v>56</v>
      </c>
      <c r="Z64" s="100">
        <v>207</v>
      </c>
      <c r="AA64" s="112">
        <v>0.21292775665399238</v>
      </c>
      <c r="AB64" s="112">
        <v>0.21292775665399238</v>
      </c>
      <c r="AC64" s="100">
        <v>280</v>
      </c>
      <c r="AD64" s="100">
        <v>130</v>
      </c>
      <c r="AE64" s="100">
        <v>150</v>
      </c>
      <c r="AF64" s="112">
        <v>0.4642857142857143</v>
      </c>
      <c r="AG64" s="100">
        <v>708</v>
      </c>
      <c r="AH64" s="100">
        <v>83</v>
      </c>
      <c r="AI64" s="100">
        <v>625</v>
      </c>
      <c r="AJ64" s="112">
        <v>0.1172316384180791</v>
      </c>
      <c r="AK64" s="100">
        <v>1698</v>
      </c>
      <c r="AL64" s="100">
        <v>308</v>
      </c>
      <c r="AM64" s="100">
        <v>1390</v>
      </c>
      <c r="AN64" s="114">
        <v>0.5</v>
      </c>
      <c r="AO64" s="2" t="s">
        <v>1902</v>
      </c>
      <c r="AP64" s="2" t="s">
        <v>1903</v>
      </c>
      <c r="AQ64" s="2" t="s">
        <v>1903</v>
      </c>
      <c r="AR64" s="124" t="s">
        <v>1522</v>
      </c>
      <c r="AS64" s="2" t="s">
        <v>1903</v>
      </c>
      <c r="AT64" s="2" t="s">
        <v>1903</v>
      </c>
    </row>
    <row r="65" spans="1:46" x14ac:dyDescent="0.2">
      <c r="A65" s="2" t="s">
        <v>7</v>
      </c>
      <c r="B65" s="2" t="s">
        <v>273</v>
      </c>
      <c r="C65" s="71">
        <v>0.5</v>
      </c>
      <c r="D65" s="72">
        <v>8</v>
      </c>
      <c r="E65" s="99">
        <v>2019</v>
      </c>
      <c r="F65" s="99">
        <v>2015</v>
      </c>
      <c r="G65" s="99">
        <v>2022</v>
      </c>
      <c r="H65" s="2" t="s">
        <v>1904</v>
      </c>
      <c r="I65" s="2" t="s">
        <v>1905</v>
      </c>
      <c r="J65" s="2" t="s">
        <v>8</v>
      </c>
      <c r="K65" s="113" t="s">
        <v>273</v>
      </c>
      <c r="L65" s="100">
        <v>504</v>
      </c>
      <c r="M65" s="100">
        <v>109</v>
      </c>
      <c r="N65" s="100">
        <v>109</v>
      </c>
      <c r="O65" s="100">
        <v>0</v>
      </c>
      <c r="P65" s="100">
        <v>395</v>
      </c>
      <c r="Q65" s="112">
        <v>0.21626984126984128</v>
      </c>
      <c r="R65" s="101">
        <v>252</v>
      </c>
      <c r="S65" s="101">
        <v>0</v>
      </c>
      <c r="T65" s="100">
        <v>270</v>
      </c>
      <c r="U65" s="100">
        <v>88</v>
      </c>
      <c r="V65" s="100">
        <v>88</v>
      </c>
      <c r="W65" s="100">
        <v>0</v>
      </c>
      <c r="X65" s="100">
        <v>182</v>
      </c>
      <c r="Y65" s="100">
        <v>88</v>
      </c>
      <c r="Z65" s="100">
        <v>182</v>
      </c>
      <c r="AA65" s="112">
        <v>0.32592592592592595</v>
      </c>
      <c r="AB65" s="112">
        <v>0.32592592592592595</v>
      </c>
      <c r="AC65" s="100">
        <v>352</v>
      </c>
      <c r="AD65" s="100">
        <v>0</v>
      </c>
      <c r="AE65" s="100">
        <v>352</v>
      </c>
      <c r="AF65" s="112">
        <v>0</v>
      </c>
      <c r="AG65" s="100">
        <v>1161</v>
      </c>
      <c r="AH65" s="100">
        <v>23</v>
      </c>
      <c r="AI65" s="100">
        <v>1138</v>
      </c>
      <c r="AJ65" s="112">
        <v>1.9810508182601206E-2</v>
      </c>
      <c r="AK65" s="100">
        <v>2287</v>
      </c>
      <c r="AL65" s="100">
        <v>220</v>
      </c>
      <c r="AM65" s="100">
        <v>2067</v>
      </c>
      <c r="AN65" s="114">
        <v>0.5</v>
      </c>
      <c r="AO65" s="2" t="s">
        <v>1902</v>
      </c>
      <c r="AP65" s="2" t="s">
        <v>1903</v>
      </c>
      <c r="AQ65" s="2" t="s">
        <v>1903</v>
      </c>
      <c r="AR65" s="124" t="s">
        <v>1522</v>
      </c>
      <c r="AS65" s="2" t="s">
        <v>1903</v>
      </c>
      <c r="AT65" s="2" t="s">
        <v>1903</v>
      </c>
    </row>
    <row r="66" spans="1:46" x14ac:dyDescent="0.2">
      <c r="A66" s="2" t="s">
        <v>5</v>
      </c>
      <c r="B66" s="2" t="s">
        <v>1042</v>
      </c>
      <c r="C66" s="71">
        <v>0.625</v>
      </c>
      <c r="D66" s="72">
        <v>8</v>
      </c>
      <c r="E66" s="99">
        <v>2018</v>
      </c>
      <c r="F66" s="99">
        <v>2014</v>
      </c>
      <c r="G66" s="99" t="s">
        <v>1899</v>
      </c>
      <c r="H66" s="2" t="s">
        <v>1900</v>
      </c>
      <c r="I66" s="2" t="s">
        <v>1901</v>
      </c>
      <c r="J66" s="2" t="s">
        <v>3</v>
      </c>
      <c r="K66" s="111" t="s">
        <v>1042</v>
      </c>
      <c r="L66" s="100">
        <v>23</v>
      </c>
      <c r="M66" s="100">
        <v>0</v>
      </c>
      <c r="N66" s="100">
        <v>0</v>
      </c>
      <c r="O66" s="100">
        <v>0</v>
      </c>
      <c r="P66" s="100">
        <v>23</v>
      </c>
      <c r="Q66" s="112">
        <v>0</v>
      </c>
      <c r="R66" s="101">
        <v>12</v>
      </c>
      <c r="S66" s="101">
        <v>0</v>
      </c>
      <c r="T66" s="100">
        <v>14</v>
      </c>
      <c r="U66" s="100">
        <v>0</v>
      </c>
      <c r="V66" s="100">
        <v>0</v>
      </c>
      <c r="W66" s="100">
        <v>0</v>
      </c>
      <c r="X66" s="100">
        <v>14</v>
      </c>
      <c r="Y66" s="100">
        <v>0</v>
      </c>
      <c r="Z66" s="100">
        <v>14</v>
      </c>
      <c r="AA66" s="112">
        <v>0</v>
      </c>
      <c r="AB66" s="112">
        <v>0</v>
      </c>
      <c r="AC66" s="100">
        <v>14</v>
      </c>
      <c r="AD66" s="100">
        <v>0</v>
      </c>
      <c r="AE66" s="100">
        <v>14</v>
      </c>
      <c r="AF66" s="112">
        <v>0</v>
      </c>
      <c r="AG66" s="100">
        <v>35</v>
      </c>
      <c r="AH66" s="100">
        <v>355</v>
      </c>
      <c r="AI66" s="100">
        <v>0</v>
      </c>
      <c r="AJ66" s="112">
        <v>10.142857142857142</v>
      </c>
      <c r="AK66" s="100">
        <v>86</v>
      </c>
      <c r="AL66" s="100">
        <v>355</v>
      </c>
      <c r="AM66" s="100">
        <v>51</v>
      </c>
      <c r="AN66" s="114">
        <v>0.5</v>
      </c>
      <c r="AO66" s="2" t="s">
        <v>1903</v>
      </c>
      <c r="AP66" s="2" t="s">
        <v>1902</v>
      </c>
      <c r="AQ66" s="2" t="s">
        <v>1903</v>
      </c>
      <c r="AR66" s="124" t="s">
        <v>1522</v>
      </c>
      <c r="AS66" s="2" t="s">
        <v>1903</v>
      </c>
      <c r="AT66" s="2" t="s">
        <v>1902</v>
      </c>
    </row>
    <row r="67" spans="1:46" x14ac:dyDescent="0.2">
      <c r="A67" s="2" t="s">
        <v>7</v>
      </c>
      <c r="B67" s="2" t="s">
        <v>311</v>
      </c>
      <c r="C67" s="71">
        <v>0.5</v>
      </c>
      <c r="D67" s="72">
        <v>8</v>
      </c>
      <c r="E67" s="99">
        <v>2019</v>
      </c>
      <c r="F67" s="99">
        <v>2015</v>
      </c>
      <c r="G67" s="99">
        <v>2022</v>
      </c>
      <c r="H67" s="2" t="s">
        <v>1904</v>
      </c>
      <c r="I67" s="2" t="s">
        <v>1905</v>
      </c>
      <c r="J67" s="2" t="s">
        <v>8</v>
      </c>
      <c r="K67" s="123" t="s">
        <v>311</v>
      </c>
      <c r="L67" s="100">
        <v>317</v>
      </c>
      <c r="M67" s="100">
        <v>0</v>
      </c>
      <c r="N67" s="100">
        <v>0</v>
      </c>
      <c r="O67" s="100">
        <v>0</v>
      </c>
      <c r="P67" s="100">
        <v>317</v>
      </c>
      <c r="Q67" s="112">
        <v>0</v>
      </c>
      <c r="R67" s="101">
        <v>159</v>
      </c>
      <c r="S67" s="101">
        <v>0</v>
      </c>
      <c r="T67" s="100">
        <v>180</v>
      </c>
      <c r="U67" s="100">
        <v>0</v>
      </c>
      <c r="V67" s="100">
        <v>0</v>
      </c>
      <c r="W67" s="100">
        <v>0</v>
      </c>
      <c r="X67" s="100">
        <v>180</v>
      </c>
      <c r="Y67" s="100">
        <v>0</v>
      </c>
      <c r="Z67" s="100">
        <v>180</v>
      </c>
      <c r="AA67" s="112">
        <v>0</v>
      </c>
      <c r="AB67" s="112">
        <v>0</v>
      </c>
      <c r="AC67" s="100">
        <v>192</v>
      </c>
      <c r="AD67" s="100">
        <v>26</v>
      </c>
      <c r="AE67" s="100">
        <v>166</v>
      </c>
      <c r="AF67" s="112">
        <v>0.13541666666666666</v>
      </c>
      <c r="AG67" s="100">
        <v>417</v>
      </c>
      <c r="AH67" s="100">
        <v>472</v>
      </c>
      <c r="AI67" s="100">
        <v>0</v>
      </c>
      <c r="AJ67" s="112">
        <v>1.1318944844124701</v>
      </c>
      <c r="AK67" s="100">
        <v>1106</v>
      </c>
      <c r="AL67" s="100">
        <v>498</v>
      </c>
      <c r="AM67" s="100">
        <v>663</v>
      </c>
      <c r="AN67" s="114">
        <v>0.5</v>
      </c>
      <c r="AO67" s="2" t="s">
        <v>1903</v>
      </c>
      <c r="AP67" s="2" t="s">
        <v>1902</v>
      </c>
      <c r="AQ67" s="2" t="s">
        <v>1903</v>
      </c>
      <c r="AR67" s="124" t="s">
        <v>1522</v>
      </c>
      <c r="AS67" s="2" t="s">
        <v>1903</v>
      </c>
      <c r="AT67" s="2" t="s">
        <v>1902</v>
      </c>
    </row>
    <row r="68" spans="1:46" x14ac:dyDescent="0.2">
      <c r="A68" s="2" t="s">
        <v>5</v>
      </c>
      <c r="B68" s="2" t="s">
        <v>1043</v>
      </c>
      <c r="C68" s="71">
        <v>0.625</v>
      </c>
      <c r="D68" s="72">
        <v>8</v>
      </c>
      <c r="E68" s="99">
        <v>2018</v>
      </c>
      <c r="F68" s="99">
        <v>2014</v>
      </c>
      <c r="G68" s="99" t="s">
        <v>1899</v>
      </c>
      <c r="H68" s="2" t="s">
        <v>1900</v>
      </c>
      <c r="I68" s="2" t="s">
        <v>1901</v>
      </c>
      <c r="J68" s="2" t="s">
        <v>3</v>
      </c>
      <c r="K68" s="111" t="s">
        <v>1043</v>
      </c>
      <c r="L68" s="100">
        <v>98</v>
      </c>
      <c r="M68" s="100">
        <v>0</v>
      </c>
      <c r="N68" s="100">
        <v>0</v>
      </c>
      <c r="O68" s="100">
        <v>0</v>
      </c>
      <c r="P68" s="100">
        <v>98</v>
      </c>
      <c r="Q68" s="112">
        <v>0</v>
      </c>
      <c r="R68" s="101">
        <v>49</v>
      </c>
      <c r="S68" s="101">
        <v>0</v>
      </c>
      <c r="T68" s="100">
        <v>59</v>
      </c>
      <c r="U68" s="100">
        <v>0</v>
      </c>
      <c r="V68" s="100">
        <v>0</v>
      </c>
      <c r="W68" s="100">
        <v>0</v>
      </c>
      <c r="X68" s="100">
        <v>59</v>
      </c>
      <c r="Y68" s="100">
        <v>0</v>
      </c>
      <c r="Z68" s="100">
        <v>59</v>
      </c>
      <c r="AA68" s="112">
        <v>0</v>
      </c>
      <c r="AB68" s="112">
        <v>0</v>
      </c>
      <c r="AC68" s="100">
        <v>64</v>
      </c>
      <c r="AD68" s="100">
        <v>16</v>
      </c>
      <c r="AE68" s="100">
        <v>48</v>
      </c>
      <c r="AF68" s="112">
        <v>0.25</v>
      </c>
      <c r="AG68" s="100">
        <v>152</v>
      </c>
      <c r="AH68" s="100">
        <v>316</v>
      </c>
      <c r="AI68" s="100">
        <v>0</v>
      </c>
      <c r="AJ68" s="112">
        <v>2.0789473684210527</v>
      </c>
      <c r="AK68" s="100">
        <v>373</v>
      </c>
      <c r="AL68" s="100">
        <v>332</v>
      </c>
      <c r="AM68" s="100">
        <v>205</v>
      </c>
      <c r="AN68" s="114">
        <v>0.5</v>
      </c>
      <c r="AO68" s="2" t="s">
        <v>1903</v>
      </c>
      <c r="AP68" s="2" t="s">
        <v>1902</v>
      </c>
      <c r="AQ68" s="2" t="s">
        <v>1903</v>
      </c>
      <c r="AR68" s="124" t="s">
        <v>1522</v>
      </c>
      <c r="AS68" s="2" t="s">
        <v>1903</v>
      </c>
      <c r="AT68" s="2" t="s">
        <v>1902</v>
      </c>
    </row>
    <row r="69" spans="1:46" x14ac:dyDescent="0.2">
      <c r="A69" s="2" t="s">
        <v>82</v>
      </c>
      <c r="B69" s="2" t="s">
        <v>82</v>
      </c>
      <c r="C69" s="71">
        <v>0.375</v>
      </c>
      <c r="D69" s="72">
        <v>8</v>
      </c>
      <c r="E69" s="99">
        <v>2020</v>
      </c>
      <c r="F69" s="99">
        <v>2016</v>
      </c>
      <c r="G69" s="99" t="s">
        <v>1908</v>
      </c>
      <c r="H69" s="2" t="s">
        <v>1909</v>
      </c>
      <c r="I69" s="2" t="s">
        <v>1910</v>
      </c>
      <c r="J69" s="2" t="s">
        <v>26</v>
      </c>
      <c r="K69" s="113" t="s">
        <v>82</v>
      </c>
      <c r="L69" s="100">
        <v>5666</v>
      </c>
      <c r="M69" s="100">
        <v>448</v>
      </c>
      <c r="N69" s="100">
        <v>448</v>
      </c>
      <c r="O69" s="100">
        <v>0</v>
      </c>
      <c r="P69" s="100">
        <v>5218</v>
      </c>
      <c r="Q69" s="112">
        <v>7.906812566184257E-2</v>
      </c>
      <c r="R69" s="101">
        <v>2125</v>
      </c>
      <c r="S69" s="101">
        <v>0</v>
      </c>
      <c r="T69" s="100">
        <v>3289</v>
      </c>
      <c r="U69" s="100">
        <v>280</v>
      </c>
      <c r="V69" s="100">
        <v>280</v>
      </c>
      <c r="W69" s="100">
        <v>0</v>
      </c>
      <c r="X69" s="100">
        <v>3009</v>
      </c>
      <c r="Y69" s="100">
        <v>280</v>
      </c>
      <c r="Z69" s="100">
        <v>3009</v>
      </c>
      <c r="AA69" s="112">
        <v>8.5132259045302527E-2</v>
      </c>
      <c r="AB69" s="112">
        <v>8.5132259045302527E-2</v>
      </c>
      <c r="AC69" s="100">
        <v>3571</v>
      </c>
      <c r="AD69" s="100">
        <v>1505</v>
      </c>
      <c r="AE69" s="100">
        <v>2066</v>
      </c>
      <c r="AF69" s="112">
        <v>0.42145057406888825</v>
      </c>
      <c r="AG69" s="100">
        <v>11039</v>
      </c>
      <c r="AH69" s="100">
        <v>5129</v>
      </c>
      <c r="AI69" s="100">
        <v>5910</v>
      </c>
      <c r="AJ69" s="112">
        <v>0.46462541896910953</v>
      </c>
      <c r="AK69" s="100">
        <v>23565</v>
      </c>
      <c r="AL69" s="100">
        <v>7362</v>
      </c>
      <c r="AM69" s="100">
        <v>16203</v>
      </c>
      <c r="AN69" s="114">
        <v>0.375</v>
      </c>
      <c r="AO69" s="2" t="s">
        <v>1903</v>
      </c>
      <c r="AP69" s="2" t="s">
        <v>1902</v>
      </c>
      <c r="AQ69" s="2" t="s">
        <v>1903</v>
      </c>
      <c r="AR69" s="124" t="s">
        <v>1522</v>
      </c>
      <c r="AS69" s="2" t="s">
        <v>1903</v>
      </c>
      <c r="AT69" s="2" t="s">
        <v>1902</v>
      </c>
    </row>
    <row r="70" spans="1:46" x14ac:dyDescent="0.2">
      <c r="A70" s="2" t="s">
        <v>66</v>
      </c>
      <c r="B70" s="2" t="s">
        <v>65</v>
      </c>
      <c r="C70" s="71">
        <v>0.75</v>
      </c>
      <c r="D70" s="72">
        <v>8</v>
      </c>
      <c r="E70" s="99">
        <v>2017</v>
      </c>
      <c r="F70" s="99">
        <v>2013</v>
      </c>
      <c r="G70" s="99">
        <v>2020</v>
      </c>
      <c r="H70" s="2" t="s">
        <v>1922</v>
      </c>
      <c r="I70" s="2" t="s">
        <v>1923</v>
      </c>
      <c r="J70" s="2" t="s">
        <v>67</v>
      </c>
      <c r="K70" s="111" t="s">
        <v>65</v>
      </c>
      <c r="L70" s="100">
        <v>912</v>
      </c>
      <c r="M70" s="100">
        <v>42</v>
      </c>
      <c r="N70" s="100">
        <v>42</v>
      </c>
      <c r="O70" s="100">
        <v>0</v>
      </c>
      <c r="P70" s="100">
        <v>870</v>
      </c>
      <c r="Q70" s="112">
        <v>4.6052631578947366E-2</v>
      </c>
      <c r="R70" s="101">
        <v>456</v>
      </c>
      <c r="S70" s="101">
        <v>0</v>
      </c>
      <c r="T70" s="100">
        <v>693</v>
      </c>
      <c r="U70" s="100">
        <v>208</v>
      </c>
      <c r="V70" s="100">
        <v>207</v>
      </c>
      <c r="W70" s="100">
        <v>1</v>
      </c>
      <c r="X70" s="100">
        <v>485</v>
      </c>
      <c r="Y70" s="100">
        <v>208</v>
      </c>
      <c r="Z70" s="100">
        <v>485</v>
      </c>
      <c r="AA70" s="112">
        <v>0.30014430014430016</v>
      </c>
      <c r="AB70" s="112">
        <v>0.30014430014430016</v>
      </c>
      <c r="AC70" s="100">
        <v>1062</v>
      </c>
      <c r="AD70" s="100">
        <v>211</v>
      </c>
      <c r="AE70" s="100">
        <v>851</v>
      </c>
      <c r="AF70" s="112">
        <v>0.19868173258003766</v>
      </c>
      <c r="AG70" s="100">
        <v>2332</v>
      </c>
      <c r="AH70" s="100">
        <v>2010</v>
      </c>
      <c r="AI70" s="100">
        <v>322</v>
      </c>
      <c r="AJ70" s="112">
        <v>0.86192109777015435</v>
      </c>
      <c r="AK70" s="100">
        <v>4999</v>
      </c>
      <c r="AL70" s="100">
        <v>2471</v>
      </c>
      <c r="AM70" s="100">
        <v>2528</v>
      </c>
      <c r="AN70" s="114">
        <v>0.5</v>
      </c>
      <c r="AO70" s="2" t="s">
        <v>1903</v>
      </c>
      <c r="AP70" s="2" t="s">
        <v>1902</v>
      </c>
      <c r="AQ70" s="2" t="s">
        <v>1903</v>
      </c>
      <c r="AR70" s="124" t="s">
        <v>1522</v>
      </c>
      <c r="AS70" s="2" t="s">
        <v>1903</v>
      </c>
      <c r="AT70" s="2" t="s">
        <v>1902</v>
      </c>
    </row>
    <row r="71" spans="1:46" x14ac:dyDescent="0.2">
      <c r="A71" s="2" t="s">
        <v>82</v>
      </c>
      <c r="B71" s="2" t="s">
        <v>130</v>
      </c>
      <c r="C71" s="71">
        <v>0.375</v>
      </c>
      <c r="D71" s="72">
        <v>8</v>
      </c>
      <c r="E71" s="99">
        <v>2020</v>
      </c>
      <c r="F71" s="99">
        <v>2016</v>
      </c>
      <c r="G71" s="99" t="s">
        <v>1908</v>
      </c>
      <c r="H71" s="2" t="s">
        <v>1909</v>
      </c>
      <c r="I71" s="2" t="s">
        <v>1910</v>
      </c>
      <c r="J71" s="2" t="s">
        <v>26</v>
      </c>
      <c r="K71" s="113" t="s">
        <v>130</v>
      </c>
      <c r="L71" s="100">
        <v>460</v>
      </c>
      <c r="M71" s="100">
        <v>28</v>
      </c>
      <c r="N71" s="100">
        <v>2</v>
      </c>
      <c r="O71" s="100">
        <v>26</v>
      </c>
      <c r="P71" s="100">
        <v>432</v>
      </c>
      <c r="Q71" s="112">
        <v>6.0869565217391307E-2</v>
      </c>
      <c r="R71" s="101">
        <v>173</v>
      </c>
      <c r="S71" s="101">
        <v>0</v>
      </c>
      <c r="T71" s="100">
        <v>527</v>
      </c>
      <c r="U71" s="100">
        <v>9</v>
      </c>
      <c r="V71" s="100">
        <v>0</v>
      </c>
      <c r="W71" s="100">
        <v>9</v>
      </c>
      <c r="X71" s="100">
        <v>518</v>
      </c>
      <c r="Y71" s="100">
        <v>9</v>
      </c>
      <c r="Z71" s="100">
        <v>518</v>
      </c>
      <c r="AA71" s="112">
        <v>1.7077798861480076E-2</v>
      </c>
      <c r="AB71" s="112">
        <v>1.7077798861480076E-2</v>
      </c>
      <c r="AC71" s="100">
        <v>589</v>
      </c>
      <c r="AD71" s="100">
        <v>237</v>
      </c>
      <c r="AE71" s="100">
        <v>352</v>
      </c>
      <c r="AF71" s="112">
        <v>0.40237691001697795</v>
      </c>
      <c r="AG71" s="100">
        <v>1146</v>
      </c>
      <c r="AH71" s="100">
        <v>271</v>
      </c>
      <c r="AI71" s="100">
        <v>875</v>
      </c>
      <c r="AJ71" s="112">
        <v>0.23647469458987783</v>
      </c>
      <c r="AK71" s="100">
        <v>2722</v>
      </c>
      <c r="AL71" s="100">
        <v>545</v>
      </c>
      <c r="AM71" s="100">
        <v>2177</v>
      </c>
      <c r="AN71" s="114">
        <v>0.375</v>
      </c>
      <c r="AO71" s="2" t="s">
        <v>1902</v>
      </c>
      <c r="AP71" s="2" t="s">
        <v>1903</v>
      </c>
      <c r="AQ71" s="2" t="s">
        <v>1903</v>
      </c>
      <c r="AR71" s="124" t="s">
        <v>1522</v>
      </c>
      <c r="AS71" s="2" t="s">
        <v>1903</v>
      </c>
      <c r="AT71" s="2" t="s">
        <v>1903</v>
      </c>
    </row>
    <row r="72" spans="1:46" x14ac:dyDescent="0.2">
      <c r="A72" s="2" t="s">
        <v>55</v>
      </c>
      <c r="B72" s="2" t="s">
        <v>69</v>
      </c>
      <c r="C72" s="71">
        <v>0.5</v>
      </c>
      <c r="D72" s="72">
        <v>8</v>
      </c>
      <c r="E72" s="99">
        <v>2019</v>
      </c>
      <c r="F72" s="99">
        <v>2015</v>
      </c>
      <c r="G72" s="99">
        <v>2022</v>
      </c>
      <c r="H72" s="2" t="s">
        <v>1920</v>
      </c>
      <c r="I72" s="2" t="s">
        <v>1921</v>
      </c>
      <c r="J72" s="2" t="s">
        <v>56</v>
      </c>
      <c r="K72" s="111" t="s">
        <v>69</v>
      </c>
      <c r="L72" s="100">
        <v>39</v>
      </c>
      <c r="M72" s="100">
        <v>33</v>
      </c>
      <c r="N72" s="100">
        <v>33</v>
      </c>
      <c r="O72" s="100">
        <v>0</v>
      </c>
      <c r="P72" s="100">
        <v>6</v>
      </c>
      <c r="Q72" s="112">
        <v>0.84615384615384615</v>
      </c>
      <c r="R72" s="101">
        <v>20</v>
      </c>
      <c r="S72" s="101">
        <v>13</v>
      </c>
      <c r="T72" s="100">
        <v>26</v>
      </c>
      <c r="U72" s="100">
        <v>12</v>
      </c>
      <c r="V72" s="100">
        <v>12</v>
      </c>
      <c r="W72" s="100">
        <v>0</v>
      </c>
      <c r="X72" s="100">
        <v>14</v>
      </c>
      <c r="Y72" s="100">
        <v>25</v>
      </c>
      <c r="Z72" s="100">
        <v>1</v>
      </c>
      <c r="AA72" s="112">
        <v>0.46153846153846156</v>
      </c>
      <c r="AB72" s="112">
        <v>0.96153846153846156</v>
      </c>
      <c r="AC72" s="100">
        <v>34</v>
      </c>
      <c r="AD72" s="100">
        <v>0</v>
      </c>
      <c r="AE72" s="100">
        <v>34</v>
      </c>
      <c r="AF72" s="112">
        <v>0</v>
      </c>
      <c r="AG72" s="100">
        <v>64</v>
      </c>
      <c r="AH72" s="100">
        <v>56</v>
      </c>
      <c r="AI72" s="100">
        <v>8</v>
      </c>
      <c r="AJ72" s="112">
        <v>0.875</v>
      </c>
      <c r="AK72" s="100">
        <v>163</v>
      </c>
      <c r="AL72" s="100">
        <v>101</v>
      </c>
      <c r="AM72" s="100">
        <v>62</v>
      </c>
      <c r="AN72" s="114">
        <v>0.5</v>
      </c>
      <c r="AO72" s="2" t="s">
        <v>1903</v>
      </c>
      <c r="AP72" s="2" t="s">
        <v>1903</v>
      </c>
      <c r="AQ72" s="2" t="s">
        <v>1902</v>
      </c>
      <c r="AR72" s="124" t="s">
        <v>1522</v>
      </c>
      <c r="AS72" s="2" t="s">
        <v>1902</v>
      </c>
      <c r="AT72" s="2" t="s">
        <v>1903</v>
      </c>
    </row>
    <row r="73" spans="1:46" x14ac:dyDescent="0.2">
      <c r="A73" s="2" t="s">
        <v>5</v>
      </c>
      <c r="B73" s="2" t="s">
        <v>1852</v>
      </c>
      <c r="C73" s="71">
        <v>0.625</v>
      </c>
      <c r="D73" s="72">
        <v>8</v>
      </c>
      <c r="E73" s="99">
        <v>2018</v>
      </c>
      <c r="F73" s="99">
        <v>2014</v>
      </c>
      <c r="G73" s="99" t="s">
        <v>1899</v>
      </c>
      <c r="H73" s="2" t="s">
        <v>1900</v>
      </c>
      <c r="I73" s="2" t="s">
        <v>1901</v>
      </c>
      <c r="J73" s="2" t="s">
        <v>3</v>
      </c>
      <c r="K73" s="111" t="s">
        <v>1852</v>
      </c>
      <c r="L73" s="100" t="e">
        <v>#N/A</v>
      </c>
      <c r="M73" s="100">
        <v>0</v>
      </c>
      <c r="N73" s="100">
        <v>0</v>
      </c>
      <c r="O73" s="100">
        <v>0</v>
      </c>
      <c r="P73" s="100" t="e">
        <v>#N/A</v>
      </c>
      <c r="Q73" s="112" t="s">
        <v>1891</v>
      </c>
      <c r="R73" s="101" t="e">
        <v>#N/A</v>
      </c>
      <c r="S73" s="101" t="e">
        <v>#N/A</v>
      </c>
      <c r="T73" s="100" t="e">
        <v>#N/A</v>
      </c>
      <c r="U73" s="100">
        <v>0</v>
      </c>
      <c r="V73" s="100">
        <v>0</v>
      </c>
      <c r="W73" s="100">
        <v>0</v>
      </c>
      <c r="X73" s="100" t="e">
        <v>#N/A</v>
      </c>
      <c r="Y73" s="100" t="e">
        <v>#N/A</v>
      </c>
      <c r="Z73" s="100" t="e">
        <v>#N/A</v>
      </c>
      <c r="AA73" s="112" t="s">
        <v>1891</v>
      </c>
      <c r="AB73" s="112" t="s">
        <v>1891</v>
      </c>
      <c r="AC73" s="100" t="e">
        <v>#N/A</v>
      </c>
      <c r="AD73" s="100">
        <v>0</v>
      </c>
      <c r="AE73" s="100" t="e">
        <v>#N/A</v>
      </c>
      <c r="AF73" s="112" t="s">
        <v>1891</v>
      </c>
      <c r="AG73" s="100" t="e">
        <v>#N/A</v>
      </c>
      <c r="AH73" s="100">
        <v>0</v>
      </c>
      <c r="AI73" s="100" t="e">
        <v>#N/A</v>
      </c>
      <c r="AJ73" s="112" t="s">
        <v>1891</v>
      </c>
      <c r="AK73" s="100" t="e">
        <v>#N/A</v>
      </c>
      <c r="AL73" s="100">
        <v>0</v>
      </c>
      <c r="AM73" s="100" t="e">
        <v>#N/A</v>
      </c>
      <c r="AN73" s="114">
        <v>0.5</v>
      </c>
      <c r="AO73" s="2" t="s">
        <v>1902</v>
      </c>
      <c r="AP73" s="2" t="s">
        <v>1903</v>
      </c>
      <c r="AQ73" s="2" t="s">
        <v>1903</v>
      </c>
      <c r="AR73" s="124" t="s">
        <v>1891</v>
      </c>
      <c r="AS73" s="2" t="s">
        <v>1902</v>
      </c>
      <c r="AT73" s="2" t="s">
        <v>1903</v>
      </c>
    </row>
    <row r="74" spans="1:46" x14ac:dyDescent="0.2">
      <c r="A74" s="2" t="s">
        <v>5</v>
      </c>
      <c r="B74" s="2" t="s">
        <v>1853</v>
      </c>
      <c r="C74" s="71">
        <v>0.625</v>
      </c>
      <c r="D74" s="72">
        <v>8</v>
      </c>
      <c r="E74" s="99">
        <v>2018</v>
      </c>
      <c r="F74" s="99">
        <v>2014</v>
      </c>
      <c r="G74" s="99" t="s">
        <v>1899</v>
      </c>
      <c r="H74" s="2" t="s">
        <v>1900</v>
      </c>
      <c r="I74" s="2" t="s">
        <v>1901</v>
      </c>
      <c r="J74" s="2" t="s">
        <v>3</v>
      </c>
      <c r="K74" s="111" t="s">
        <v>1853</v>
      </c>
      <c r="L74" s="100" t="e">
        <v>#N/A</v>
      </c>
      <c r="M74" s="100">
        <v>0</v>
      </c>
      <c r="N74" s="100">
        <v>0</v>
      </c>
      <c r="O74" s="100">
        <v>0</v>
      </c>
      <c r="P74" s="100" t="e">
        <v>#N/A</v>
      </c>
      <c r="Q74" s="112" t="s">
        <v>1891</v>
      </c>
      <c r="R74" s="101" t="e">
        <v>#N/A</v>
      </c>
      <c r="S74" s="101" t="e">
        <v>#N/A</v>
      </c>
      <c r="T74" s="100" t="e">
        <v>#N/A</v>
      </c>
      <c r="U74" s="100">
        <v>0</v>
      </c>
      <c r="V74" s="100">
        <v>0</v>
      </c>
      <c r="W74" s="100">
        <v>0</v>
      </c>
      <c r="X74" s="100" t="e">
        <v>#N/A</v>
      </c>
      <c r="Y74" s="100" t="e">
        <v>#N/A</v>
      </c>
      <c r="Z74" s="100" t="e">
        <v>#N/A</v>
      </c>
      <c r="AA74" s="112" t="s">
        <v>1891</v>
      </c>
      <c r="AB74" s="112" t="s">
        <v>1891</v>
      </c>
      <c r="AC74" s="100" t="e">
        <v>#N/A</v>
      </c>
      <c r="AD74" s="100">
        <v>0</v>
      </c>
      <c r="AE74" s="100" t="e">
        <v>#N/A</v>
      </c>
      <c r="AF74" s="112" t="s">
        <v>1891</v>
      </c>
      <c r="AG74" s="100" t="e">
        <v>#N/A</v>
      </c>
      <c r="AH74" s="100">
        <v>0</v>
      </c>
      <c r="AI74" s="100" t="e">
        <v>#N/A</v>
      </c>
      <c r="AJ74" s="112" t="s">
        <v>1891</v>
      </c>
      <c r="AK74" s="100" t="e">
        <v>#N/A</v>
      </c>
      <c r="AL74" s="100">
        <v>0</v>
      </c>
      <c r="AM74" s="100" t="e">
        <v>#N/A</v>
      </c>
      <c r="AN74" s="114">
        <v>0.5</v>
      </c>
      <c r="AO74" s="2" t="s">
        <v>1902</v>
      </c>
      <c r="AP74" s="2" t="s">
        <v>1903</v>
      </c>
      <c r="AQ74" s="2" t="s">
        <v>1903</v>
      </c>
      <c r="AR74" s="124" t="s">
        <v>1891</v>
      </c>
      <c r="AS74" s="2" t="s">
        <v>1902</v>
      </c>
      <c r="AT74" s="2" t="s">
        <v>1903</v>
      </c>
    </row>
    <row r="75" spans="1:46" x14ac:dyDescent="0.2">
      <c r="A75" s="2" t="s">
        <v>82</v>
      </c>
      <c r="B75" s="2" t="s">
        <v>155</v>
      </c>
      <c r="C75" s="71">
        <v>0.375</v>
      </c>
      <c r="D75" s="72">
        <v>8</v>
      </c>
      <c r="E75" s="99">
        <v>2020</v>
      </c>
      <c r="F75" s="99">
        <v>2016</v>
      </c>
      <c r="G75" s="99" t="s">
        <v>1908</v>
      </c>
      <c r="H75" s="2" t="s">
        <v>1909</v>
      </c>
      <c r="I75" s="2" t="s">
        <v>1910</v>
      </c>
      <c r="J75" s="2" t="s">
        <v>26</v>
      </c>
      <c r="K75" s="113" t="s">
        <v>155</v>
      </c>
      <c r="L75" s="100">
        <v>87</v>
      </c>
      <c r="M75" s="100">
        <v>0</v>
      </c>
      <c r="N75" s="100">
        <v>0</v>
      </c>
      <c r="O75" s="100">
        <v>0</v>
      </c>
      <c r="P75" s="100">
        <v>87</v>
      </c>
      <c r="Q75" s="112">
        <v>0</v>
      </c>
      <c r="R75" s="101">
        <v>33</v>
      </c>
      <c r="S75" s="101">
        <v>0</v>
      </c>
      <c r="T75" s="100">
        <v>107</v>
      </c>
      <c r="U75" s="100">
        <v>22</v>
      </c>
      <c r="V75" s="100">
        <v>22</v>
      </c>
      <c r="W75" s="100">
        <v>0</v>
      </c>
      <c r="X75" s="100">
        <v>85</v>
      </c>
      <c r="Y75" s="100">
        <v>22</v>
      </c>
      <c r="Z75" s="100">
        <v>85</v>
      </c>
      <c r="AA75" s="112">
        <v>0.20560747663551401</v>
      </c>
      <c r="AB75" s="112">
        <v>0.20560747663551401</v>
      </c>
      <c r="AC75" s="100">
        <v>106</v>
      </c>
      <c r="AD75" s="100">
        <v>34</v>
      </c>
      <c r="AE75" s="100">
        <v>72</v>
      </c>
      <c r="AF75" s="112">
        <v>0.32075471698113206</v>
      </c>
      <c r="AG75" s="100">
        <v>124</v>
      </c>
      <c r="AH75" s="100">
        <v>0</v>
      </c>
      <c r="AI75" s="100">
        <v>124</v>
      </c>
      <c r="AJ75" s="112">
        <v>0</v>
      </c>
      <c r="AK75" s="100">
        <v>424</v>
      </c>
      <c r="AL75" s="100">
        <v>56</v>
      </c>
      <c r="AM75" s="100">
        <v>368</v>
      </c>
      <c r="AN75" s="114">
        <v>0.375</v>
      </c>
      <c r="AO75" s="2" t="s">
        <v>1902</v>
      </c>
      <c r="AP75" s="2" t="s">
        <v>1903</v>
      </c>
      <c r="AQ75" s="2" t="s">
        <v>1903</v>
      </c>
      <c r="AR75" s="124" t="s">
        <v>1535</v>
      </c>
      <c r="AS75" s="2" t="s">
        <v>1903</v>
      </c>
      <c r="AT75" s="2" t="s">
        <v>1903</v>
      </c>
    </row>
    <row r="76" spans="1:46" x14ac:dyDescent="0.2">
      <c r="A76" s="2" t="s">
        <v>5</v>
      </c>
      <c r="B76" s="2" t="s">
        <v>1855</v>
      </c>
      <c r="C76" s="71">
        <v>0.625</v>
      </c>
      <c r="D76" s="72">
        <v>8</v>
      </c>
      <c r="E76" s="99">
        <v>2018</v>
      </c>
      <c r="F76" s="99">
        <v>2014</v>
      </c>
      <c r="G76" s="99" t="s">
        <v>1899</v>
      </c>
      <c r="H76" s="2" t="s">
        <v>1900</v>
      </c>
      <c r="I76" s="2" t="s">
        <v>1901</v>
      </c>
      <c r="J76" s="2" t="s">
        <v>3</v>
      </c>
      <c r="K76" s="111" t="s">
        <v>1855</v>
      </c>
      <c r="L76" s="100" t="e">
        <v>#N/A</v>
      </c>
      <c r="M76" s="100">
        <v>0</v>
      </c>
      <c r="N76" s="100">
        <v>0</v>
      </c>
      <c r="O76" s="100">
        <v>0</v>
      </c>
      <c r="P76" s="100" t="e">
        <v>#N/A</v>
      </c>
      <c r="Q76" s="112">
        <v>0</v>
      </c>
      <c r="R76" s="101" t="e">
        <v>#N/A</v>
      </c>
      <c r="S76" s="101" t="e">
        <v>#N/A</v>
      </c>
      <c r="T76" s="100" t="e">
        <v>#N/A</v>
      </c>
      <c r="U76" s="100">
        <v>0</v>
      </c>
      <c r="V76" s="100">
        <v>0</v>
      </c>
      <c r="W76" s="100">
        <v>0</v>
      </c>
      <c r="X76" s="100" t="e">
        <v>#N/A</v>
      </c>
      <c r="Y76" s="100" t="e">
        <v>#N/A</v>
      </c>
      <c r="Z76" s="100" t="e">
        <v>#N/A</v>
      </c>
      <c r="AA76" s="112">
        <v>0</v>
      </c>
      <c r="AB76" s="112">
        <v>0</v>
      </c>
      <c r="AC76" s="100" t="e">
        <v>#N/A</v>
      </c>
      <c r="AD76" s="100">
        <v>0</v>
      </c>
      <c r="AE76" s="100" t="e">
        <v>#N/A</v>
      </c>
      <c r="AF76" s="112">
        <v>0</v>
      </c>
      <c r="AG76" s="100" t="e">
        <v>#N/A</v>
      </c>
      <c r="AH76" s="100">
        <v>0</v>
      </c>
      <c r="AI76" s="100" t="e">
        <v>#N/A</v>
      </c>
      <c r="AJ76" s="112">
        <v>0</v>
      </c>
      <c r="AK76" s="100" t="e">
        <v>#N/A</v>
      </c>
      <c r="AL76" s="100">
        <v>0</v>
      </c>
      <c r="AM76" s="100" t="e">
        <v>#N/A</v>
      </c>
      <c r="AN76" s="114">
        <v>0.5</v>
      </c>
      <c r="AO76" s="2" t="s">
        <v>1902</v>
      </c>
      <c r="AP76" s="2" t="s">
        <v>1903</v>
      </c>
      <c r="AQ76" s="2" t="s">
        <v>1903</v>
      </c>
      <c r="AR76" s="124" t="s">
        <v>1535</v>
      </c>
      <c r="AS76" s="2" t="s">
        <v>1903</v>
      </c>
      <c r="AT76" s="2" t="s">
        <v>1903</v>
      </c>
    </row>
    <row r="77" spans="1:46" x14ac:dyDescent="0.2">
      <c r="A77" s="2" t="s">
        <v>5</v>
      </c>
      <c r="B77" s="2" t="s">
        <v>96</v>
      </c>
      <c r="C77" s="71">
        <v>0.625</v>
      </c>
      <c r="D77" s="72">
        <v>8</v>
      </c>
      <c r="E77" s="99">
        <v>2018</v>
      </c>
      <c r="F77" s="99">
        <v>2014</v>
      </c>
      <c r="G77" s="99" t="s">
        <v>1899</v>
      </c>
      <c r="H77" s="2" t="s">
        <v>1900</v>
      </c>
      <c r="I77" s="2" t="s">
        <v>1901</v>
      </c>
      <c r="J77" s="2" t="s">
        <v>3</v>
      </c>
      <c r="K77" s="111" t="s">
        <v>96</v>
      </c>
      <c r="L77" s="100">
        <v>80</v>
      </c>
      <c r="M77" s="100">
        <v>0</v>
      </c>
      <c r="N77" s="100">
        <v>0</v>
      </c>
      <c r="O77" s="100">
        <v>0</v>
      </c>
      <c r="P77" s="100">
        <v>80</v>
      </c>
      <c r="Q77" s="112">
        <v>0</v>
      </c>
      <c r="R77" s="101">
        <v>40</v>
      </c>
      <c r="S77" s="101">
        <v>0</v>
      </c>
      <c r="T77" s="100">
        <v>46</v>
      </c>
      <c r="U77" s="100">
        <v>0</v>
      </c>
      <c r="V77" s="100">
        <v>0</v>
      </c>
      <c r="W77" s="100">
        <v>0</v>
      </c>
      <c r="X77" s="100">
        <v>46</v>
      </c>
      <c r="Y77" s="100">
        <v>0</v>
      </c>
      <c r="Z77" s="100">
        <v>46</v>
      </c>
      <c r="AA77" s="112">
        <v>0</v>
      </c>
      <c r="AB77" s="112">
        <v>0</v>
      </c>
      <c r="AC77" s="100">
        <v>51</v>
      </c>
      <c r="AD77" s="100">
        <v>0</v>
      </c>
      <c r="AE77" s="100">
        <v>51</v>
      </c>
      <c r="AF77" s="112">
        <v>0</v>
      </c>
      <c r="AG77" s="100">
        <v>141</v>
      </c>
      <c r="AH77" s="100">
        <v>0</v>
      </c>
      <c r="AI77" s="100">
        <v>141</v>
      </c>
      <c r="AJ77" s="112">
        <v>0</v>
      </c>
      <c r="AK77" s="100">
        <v>318</v>
      </c>
      <c r="AL77" s="100">
        <v>0</v>
      </c>
      <c r="AM77" s="100">
        <v>318</v>
      </c>
      <c r="AN77" s="114">
        <v>0.5</v>
      </c>
      <c r="AO77" s="2" t="s">
        <v>1902</v>
      </c>
      <c r="AP77" s="2" t="s">
        <v>1903</v>
      </c>
      <c r="AQ77" s="2" t="s">
        <v>1903</v>
      </c>
      <c r="AR77" s="124" t="s">
        <v>1891</v>
      </c>
      <c r="AS77" s="2" t="s">
        <v>1903</v>
      </c>
      <c r="AT77" s="2" t="s">
        <v>1903</v>
      </c>
    </row>
    <row r="78" spans="1:46" x14ac:dyDescent="0.2">
      <c r="A78" s="2" t="s">
        <v>5</v>
      </c>
      <c r="B78" s="2" t="s">
        <v>1120</v>
      </c>
      <c r="C78" s="71">
        <v>0.625</v>
      </c>
      <c r="D78" s="72">
        <v>8</v>
      </c>
      <c r="E78" s="99">
        <v>2018</v>
      </c>
      <c r="F78" s="99">
        <v>2014</v>
      </c>
      <c r="G78" s="99" t="s">
        <v>1899</v>
      </c>
      <c r="H78" s="2" t="s">
        <v>1900</v>
      </c>
      <c r="I78" s="2" t="s">
        <v>1901</v>
      </c>
      <c r="J78" s="2" t="s">
        <v>3</v>
      </c>
      <c r="K78" s="111" t="s">
        <v>1120</v>
      </c>
      <c r="L78" s="100">
        <v>48</v>
      </c>
      <c r="M78" s="100">
        <v>6</v>
      </c>
      <c r="N78" s="100">
        <v>6</v>
      </c>
      <c r="O78" s="100">
        <v>0</v>
      </c>
      <c r="P78" s="100">
        <v>42</v>
      </c>
      <c r="Q78" s="112">
        <v>0.125</v>
      </c>
      <c r="R78" s="101">
        <v>24</v>
      </c>
      <c r="S78" s="101">
        <v>0</v>
      </c>
      <c r="T78" s="100">
        <v>29</v>
      </c>
      <c r="U78" s="100">
        <v>0</v>
      </c>
      <c r="V78" s="100">
        <v>0</v>
      </c>
      <c r="W78" s="100">
        <v>0</v>
      </c>
      <c r="X78" s="100">
        <v>29</v>
      </c>
      <c r="Y78" s="100">
        <v>0</v>
      </c>
      <c r="Z78" s="100">
        <v>29</v>
      </c>
      <c r="AA78" s="112">
        <v>0</v>
      </c>
      <c r="AB78" s="112">
        <v>0</v>
      </c>
      <c r="AC78" s="100">
        <v>31</v>
      </c>
      <c r="AD78" s="100">
        <v>0</v>
      </c>
      <c r="AE78" s="100">
        <v>31</v>
      </c>
      <c r="AF78" s="112">
        <v>0</v>
      </c>
      <c r="AG78" s="100">
        <v>77</v>
      </c>
      <c r="AH78" s="100">
        <v>83</v>
      </c>
      <c r="AI78" s="100">
        <v>0</v>
      </c>
      <c r="AJ78" s="112">
        <v>1.0779220779220779</v>
      </c>
      <c r="AK78" s="100">
        <v>185</v>
      </c>
      <c r="AL78" s="100">
        <v>89</v>
      </c>
      <c r="AM78" s="100">
        <v>102</v>
      </c>
      <c r="AN78" s="114">
        <v>0.5</v>
      </c>
      <c r="AO78" s="2" t="s">
        <v>1903</v>
      </c>
      <c r="AP78" s="2" t="s">
        <v>1902</v>
      </c>
      <c r="AQ78" s="2" t="s">
        <v>1903</v>
      </c>
      <c r="AR78" s="124" t="s">
        <v>1522</v>
      </c>
      <c r="AS78" s="2" t="s">
        <v>1903</v>
      </c>
      <c r="AT78" s="2" t="s">
        <v>1902</v>
      </c>
    </row>
    <row r="79" spans="1:46" x14ac:dyDescent="0.2">
      <c r="A79" s="2" t="s">
        <v>5</v>
      </c>
      <c r="B79" s="2" t="s">
        <v>1047</v>
      </c>
      <c r="C79" s="71">
        <v>0.625</v>
      </c>
      <c r="D79" s="72">
        <v>8</v>
      </c>
      <c r="E79" s="99">
        <v>2018</v>
      </c>
      <c r="F79" s="99">
        <v>2014</v>
      </c>
      <c r="G79" s="99" t="s">
        <v>1899</v>
      </c>
      <c r="H79" s="2" t="s">
        <v>1900</v>
      </c>
      <c r="I79" s="2" t="s">
        <v>1901</v>
      </c>
      <c r="J79" s="2" t="s">
        <v>3</v>
      </c>
      <c r="K79" s="111" t="s">
        <v>1047</v>
      </c>
      <c r="L79" s="100">
        <v>308</v>
      </c>
      <c r="M79" s="100">
        <v>0</v>
      </c>
      <c r="N79" s="100">
        <v>0</v>
      </c>
      <c r="O79" s="100">
        <v>0</v>
      </c>
      <c r="P79" s="100">
        <v>308</v>
      </c>
      <c r="Q79" s="112">
        <v>0</v>
      </c>
      <c r="R79" s="101">
        <v>154</v>
      </c>
      <c r="S79" s="101">
        <v>0</v>
      </c>
      <c r="T79" s="100">
        <v>182</v>
      </c>
      <c r="U79" s="100">
        <v>0</v>
      </c>
      <c r="V79" s="100">
        <v>0</v>
      </c>
      <c r="W79" s="100">
        <v>0</v>
      </c>
      <c r="X79" s="100">
        <v>182</v>
      </c>
      <c r="Y79" s="100">
        <v>0</v>
      </c>
      <c r="Z79" s="100">
        <v>182</v>
      </c>
      <c r="AA79" s="112">
        <v>0</v>
      </c>
      <c r="AB79" s="112">
        <v>0</v>
      </c>
      <c r="AC79" s="100">
        <v>190</v>
      </c>
      <c r="AD79" s="100">
        <v>0</v>
      </c>
      <c r="AE79" s="100">
        <v>190</v>
      </c>
      <c r="AF79" s="112">
        <v>0</v>
      </c>
      <c r="AG79" s="100">
        <v>466</v>
      </c>
      <c r="AH79" s="100">
        <v>271</v>
      </c>
      <c r="AI79" s="100">
        <v>195</v>
      </c>
      <c r="AJ79" s="112">
        <v>0.58154506437768239</v>
      </c>
      <c r="AK79" s="100">
        <v>1146</v>
      </c>
      <c r="AL79" s="100">
        <v>271</v>
      </c>
      <c r="AM79" s="100">
        <v>875</v>
      </c>
      <c r="AN79" s="114">
        <v>0.5</v>
      </c>
      <c r="AO79" s="2" t="s">
        <v>1903</v>
      </c>
      <c r="AP79" s="2" t="s">
        <v>1902</v>
      </c>
      <c r="AQ79" s="2" t="s">
        <v>1903</v>
      </c>
      <c r="AR79" s="124" t="s">
        <v>1522</v>
      </c>
      <c r="AS79" s="2" t="s">
        <v>1903</v>
      </c>
      <c r="AT79" s="2" t="s">
        <v>1902</v>
      </c>
    </row>
    <row r="80" spans="1:46" x14ac:dyDescent="0.2">
      <c r="A80" s="2" t="s">
        <v>82</v>
      </c>
      <c r="B80" s="2" t="s">
        <v>1114</v>
      </c>
      <c r="C80" s="71">
        <v>0.375</v>
      </c>
      <c r="D80" s="72">
        <v>8</v>
      </c>
      <c r="E80" s="99">
        <v>2020</v>
      </c>
      <c r="F80" s="99">
        <v>2016</v>
      </c>
      <c r="G80" s="99" t="s">
        <v>1908</v>
      </c>
      <c r="H80" s="2" t="s">
        <v>1909</v>
      </c>
      <c r="I80" s="2" t="s">
        <v>1910</v>
      </c>
      <c r="J80" s="2" t="s">
        <v>26</v>
      </c>
      <c r="K80" s="113" t="s">
        <v>1114</v>
      </c>
      <c r="L80" s="100">
        <v>238</v>
      </c>
      <c r="M80" s="100">
        <v>0</v>
      </c>
      <c r="N80" s="100">
        <v>0</v>
      </c>
      <c r="O80" s="100">
        <v>0</v>
      </c>
      <c r="P80" s="100">
        <v>238</v>
      </c>
      <c r="Q80" s="112">
        <v>0</v>
      </c>
      <c r="R80" s="101">
        <v>89</v>
      </c>
      <c r="S80" s="101">
        <v>0</v>
      </c>
      <c r="T80" s="100">
        <v>211</v>
      </c>
      <c r="U80" s="100">
        <v>6</v>
      </c>
      <c r="V80" s="100">
        <v>5</v>
      </c>
      <c r="W80" s="100">
        <v>1</v>
      </c>
      <c r="X80" s="100">
        <v>205</v>
      </c>
      <c r="Y80" s="100">
        <v>6</v>
      </c>
      <c r="Z80" s="100">
        <v>205</v>
      </c>
      <c r="AA80" s="112">
        <v>2.843601895734597E-2</v>
      </c>
      <c r="AB80" s="112">
        <v>2.843601895734597E-2</v>
      </c>
      <c r="AC80" s="100">
        <v>202</v>
      </c>
      <c r="AD80" s="100">
        <v>71</v>
      </c>
      <c r="AE80" s="100">
        <v>131</v>
      </c>
      <c r="AF80" s="112">
        <v>0.35148514851485146</v>
      </c>
      <c r="AG80" s="100">
        <v>258</v>
      </c>
      <c r="AH80" s="100">
        <v>67</v>
      </c>
      <c r="AI80" s="100">
        <v>191</v>
      </c>
      <c r="AJ80" s="112">
        <v>0.25968992248062017</v>
      </c>
      <c r="AK80" s="100">
        <v>909</v>
      </c>
      <c r="AL80" s="100">
        <v>144</v>
      </c>
      <c r="AM80" s="100">
        <v>765</v>
      </c>
      <c r="AN80" s="114">
        <v>0.375</v>
      </c>
      <c r="AO80" s="2" t="s">
        <v>1902</v>
      </c>
      <c r="AP80" s="2" t="s">
        <v>1903</v>
      </c>
      <c r="AQ80" s="2" t="s">
        <v>1903</v>
      </c>
      <c r="AR80" s="124" t="s">
        <v>1522</v>
      </c>
      <c r="AS80" s="2" t="s">
        <v>1903</v>
      </c>
      <c r="AT80" s="2" t="s">
        <v>1903</v>
      </c>
    </row>
    <row r="81" spans="1:46" x14ac:dyDescent="0.2">
      <c r="A81" s="2" t="s">
        <v>66</v>
      </c>
      <c r="B81" s="2" t="s">
        <v>77</v>
      </c>
      <c r="C81" s="71">
        <v>0.75</v>
      </c>
      <c r="D81" s="72">
        <v>8</v>
      </c>
      <c r="E81" s="99">
        <v>2017</v>
      </c>
      <c r="F81" s="99">
        <v>2013</v>
      </c>
      <c r="G81" s="99">
        <v>2020</v>
      </c>
      <c r="H81" s="2" t="s">
        <v>1922</v>
      </c>
      <c r="I81" s="2" t="s">
        <v>1923</v>
      </c>
      <c r="J81" s="2" t="s">
        <v>67</v>
      </c>
      <c r="K81" s="111" t="s">
        <v>77</v>
      </c>
      <c r="L81" s="100">
        <v>3209</v>
      </c>
      <c r="M81" s="100">
        <v>115</v>
      </c>
      <c r="N81" s="100">
        <v>115</v>
      </c>
      <c r="O81" s="100">
        <v>0</v>
      </c>
      <c r="P81" s="100">
        <v>3094</v>
      </c>
      <c r="Q81" s="112">
        <v>3.5836709255219694E-2</v>
      </c>
      <c r="R81" s="101">
        <v>1605</v>
      </c>
      <c r="S81" s="101">
        <v>0</v>
      </c>
      <c r="T81" s="100">
        <v>2439</v>
      </c>
      <c r="U81" s="100">
        <v>565</v>
      </c>
      <c r="V81" s="100">
        <v>565</v>
      </c>
      <c r="W81" s="100">
        <v>0</v>
      </c>
      <c r="X81" s="100">
        <v>1874</v>
      </c>
      <c r="Y81" s="100">
        <v>565</v>
      </c>
      <c r="Z81" s="100">
        <v>1874</v>
      </c>
      <c r="AA81" s="112">
        <v>0.23165231652316523</v>
      </c>
      <c r="AB81" s="112">
        <v>0.23165231652316523</v>
      </c>
      <c r="AC81" s="100">
        <v>2257</v>
      </c>
      <c r="AD81" s="100">
        <v>315</v>
      </c>
      <c r="AE81" s="100">
        <v>1942</v>
      </c>
      <c r="AF81" s="112">
        <v>0.13956579530350022</v>
      </c>
      <c r="AG81" s="100">
        <v>4956</v>
      </c>
      <c r="AH81" s="100">
        <v>4794</v>
      </c>
      <c r="AI81" s="100">
        <v>162</v>
      </c>
      <c r="AJ81" s="112">
        <v>0.96731234866828086</v>
      </c>
      <c r="AK81" s="100">
        <v>12861</v>
      </c>
      <c r="AL81" s="100">
        <v>5789</v>
      </c>
      <c r="AM81" s="100">
        <v>7072</v>
      </c>
      <c r="AN81" s="114">
        <v>0.5</v>
      </c>
      <c r="AO81" s="2" t="s">
        <v>1903</v>
      </c>
      <c r="AP81" s="2" t="s">
        <v>1902</v>
      </c>
      <c r="AQ81" s="2" t="s">
        <v>1903</v>
      </c>
      <c r="AR81" s="124" t="s">
        <v>1522</v>
      </c>
      <c r="AS81" s="2" t="s">
        <v>1903</v>
      </c>
      <c r="AT81" s="2" t="s">
        <v>1902</v>
      </c>
    </row>
    <row r="82" spans="1:46" x14ac:dyDescent="0.2">
      <c r="A82" s="2" t="s">
        <v>5</v>
      </c>
      <c r="B82" s="2" t="s">
        <v>998</v>
      </c>
      <c r="C82" s="71">
        <v>0.625</v>
      </c>
      <c r="D82" s="72">
        <v>8</v>
      </c>
      <c r="E82" s="99">
        <v>2018</v>
      </c>
      <c r="F82" s="99">
        <v>2014</v>
      </c>
      <c r="G82" s="99" t="s">
        <v>1899</v>
      </c>
      <c r="H82" s="2" t="s">
        <v>1900</v>
      </c>
      <c r="I82" s="2" t="s">
        <v>1901</v>
      </c>
      <c r="J82" s="2" t="s">
        <v>3</v>
      </c>
      <c r="K82" s="111" t="s">
        <v>998</v>
      </c>
      <c r="L82" s="100">
        <v>210</v>
      </c>
      <c r="M82" s="100">
        <v>0</v>
      </c>
      <c r="N82" s="100">
        <v>0</v>
      </c>
      <c r="O82" s="100">
        <v>0</v>
      </c>
      <c r="P82" s="100">
        <v>210</v>
      </c>
      <c r="Q82" s="112">
        <v>0</v>
      </c>
      <c r="R82" s="101">
        <v>105</v>
      </c>
      <c r="S82" s="101">
        <v>0</v>
      </c>
      <c r="T82" s="100">
        <v>123</v>
      </c>
      <c r="U82" s="100">
        <v>6</v>
      </c>
      <c r="V82" s="100">
        <v>6</v>
      </c>
      <c r="W82" s="100">
        <v>0</v>
      </c>
      <c r="X82" s="100">
        <v>117</v>
      </c>
      <c r="Y82" s="100">
        <v>6</v>
      </c>
      <c r="Z82" s="100">
        <v>117</v>
      </c>
      <c r="AA82" s="112">
        <v>4.878048780487805E-2</v>
      </c>
      <c r="AB82" s="112">
        <v>4.878048780487805E-2</v>
      </c>
      <c r="AC82" s="100">
        <v>135</v>
      </c>
      <c r="AD82" s="100">
        <v>70</v>
      </c>
      <c r="AE82" s="100">
        <v>65</v>
      </c>
      <c r="AF82" s="112">
        <v>0.51851851851851849</v>
      </c>
      <c r="AG82" s="100">
        <v>346</v>
      </c>
      <c r="AH82" s="100">
        <v>204</v>
      </c>
      <c r="AI82" s="100">
        <v>142</v>
      </c>
      <c r="AJ82" s="112">
        <v>0.58959537572254339</v>
      </c>
      <c r="AK82" s="100">
        <v>814</v>
      </c>
      <c r="AL82" s="100">
        <v>280</v>
      </c>
      <c r="AM82" s="100">
        <v>534</v>
      </c>
      <c r="AN82" s="114">
        <v>0.5</v>
      </c>
      <c r="AO82" s="2" t="s">
        <v>1903</v>
      </c>
      <c r="AP82" s="2" t="s">
        <v>1902</v>
      </c>
      <c r="AQ82" s="2" t="s">
        <v>1903</v>
      </c>
      <c r="AR82" s="124" t="s">
        <v>1522</v>
      </c>
      <c r="AS82" s="2" t="s">
        <v>1903</v>
      </c>
      <c r="AT82" s="2" t="s">
        <v>1902</v>
      </c>
    </row>
    <row r="83" spans="1:46" x14ac:dyDescent="0.2">
      <c r="A83" s="2" t="s">
        <v>5</v>
      </c>
      <c r="B83" s="2" t="s">
        <v>109</v>
      </c>
      <c r="C83" s="71">
        <v>0.625</v>
      </c>
      <c r="D83" s="72">
        <v>8</v>
      </c>
      <c r="E83" s="99">
        <v>2018</v>
      </c>
      <c r="F83" s="99">
        <v>2014</v>
      </c>
      <c r="G83" s="99" t="s">
        <v>1899</v>
      </c>
      <c r="H83" s="2" t="s">
        <v>1900</v>
      </c>
      <c r="I83" s="2" t="s">
        <v>1901</v>
      </c>
      <c r="J83" s="2" t="s">
        <v>3</v>
      </c>
      <c r="K83" s="111" t="s">
        <v>109</v>
      </c>
      <c r="L83" s="100">
        <v>87</v>
      </c>
      <c r="M83" s="100">
        <v>42</v>
      </c>
      <c r="N83" s="100">
        <v>42</v>
      </c>
      <c r="O83" s="100">
        <v>0</v>
      </c>
      <c r="P83" s="100">
        <v>45</v>
      </c>
      <c r="Q83" s="112">
        <v>0.48275862068965519</v>
      </c>
      <c r="R83" s="101">
        <v>44</v>
      </c>
      <c r="S83" s="101">
        <v>0</v>
      </c>
      <c r="T83" s="100">
        <v>53</v>
      </c>
      <c r="U83" s="100">
        <v>1</v>
      </c>
      <c r="V83" s="100">
        <v>1</v>
      </c>
      <c r="W83" s="100">
        <v>0</v>
      </c>
      <c r="X83" s="100">
        <v>52</v>
      </c>
      <c r="Y83" s="100">
        <v>1</v>
      </c>
      <c r="Z83" s="100">
        <v>52</v>
      </c>
      <c r="AA83" s="112">
        <v>1.8867924528301886E-2</v>
      </c>
      <c r="AB83" s="112">
        <v>1.8867924528301886E-2</v>
      </c>
      <c r="AC83" s="100">
        <v>55</v>
      </c>
      <c r="AD83" s="100">
        <v>3</v>
      </c>
      <c r="AE83" s="100">
        <v>52</v>
      </c>
      <c r="AF83" s="112">
        <v>5.4545454545454543E-2</v>
      </c>
      <c r="AG83" s="100">
        <v>142</v>
      </c>
      <c r="AH83" s="100">
        <v>1</v>
      </c>
      <c r="AI83" s="100">
        <v>141</v>
      </c>
      <c r="AJ83" s="112">
        <v>7.0422535211267607E-3</v>
      </c>
      <c r="AK83" s="100">
        <v>337</v>
      </c>
      <c r="AL83" s="100">
        <v>47</v>
      </c>
      <c r="AM83" s="100">
        <v>290</v>
      </c>
      <c r="AN83" s="114">
        <v>0.5</v>
      </c>
      <c r="AO83" s="2" t="s">
        <v>1902</v>
      </c>
      <c r="AP83" s="2" t="s">
        <v>1903</v>
      </c>
      <c r="AQ83" s="2" t="s">
        <v>1903</v>
      </c>
      <c r="AR83" s="124" t="s">
        <v>1522</v>
      </c>
      <c r="AS83" s="2" t="s">
        <v>1903</v>
      </c>
      <c r="AT83" s="2" t="s">
        <v>1903</v>
      </c>
    </row>
    <row r="84" spans="1:46" x14ac:dyDescent="0.2">
      <c r="A84" s="2" t="s">
        <v>21</v>
      </c>
      <c r="B84" s="2" t="s">
        <v>20</v>
      </c>
      <c r="C84" s="71">
        <v>0.5</v>
      </c>
      <c r="D84" s="72">
        <v>8</v>
      </c>
      <c r="E84" s="99">
        <v>2019</v>
      </c>
      <c r="F84" s="99">
        <v>2015</v>
      </c>
      <c r="G84" s="99">
        <v>2022</v>
      </c>
      <c r="H84" s="2" t="s">
        <v>1904</v>
      </c>
      <c r="I84" s="2" t="s">
        <v>1905</v>
      </c>
      <c r="J84" s="2" t="s">
        <v>8</v>
      </c>
      <c r="K84" s="111" t="s">
        <v>20</v>
      </c>
      <c r="L84" s="100">
        <v>349</v>
      </c>
      <c r="M84" s="100">
        <v>88</v>
      </c>
      <c r="N84" s="100">
        <v>86</v>
      </c>
      <c r="O84" s="100">
        <v>2</v>
      </c>
      <c r="P84" s="100">
        <v>261</v>
      </c>
      <c r="Q84" s="112">
        <v>0.25214899713467048</v>
      </c>
      <c r="R84" s="101">
        <v>175</v>
      </c>
      <c r="S84" s="101">
        <v>0</v>
      </c>
      <c r="T84" s="100">
        <v>205</v>
      </c>
      <c r="U84" s="100">
        <v>1</v>
      </c>
      <c r="V84" s="100">
        <v>0</v>
      </c>
      <c r="W84" s="100">
        <v>1</v>
      </c>
      <c r="X84" s="100">
        <v>204</v>
      </c>
      <c r="Y84" s="100">
        <v>1</v>
      </c>
      <c r="Z84" s="100">
        <v>204</v>
      </c>
      <c r="AA84" s="112">
        <v>4.8780487804878049E-3</v>
      </c>
      <c r="AB84" s="112">
        <v>4.8780487804878049E-3</v>
      </c>
      <c r="AC84" s="100">
        <v>214</v>
      </c>
      <c r="AD84" s="100">
        <v>77</v>
      </c>
      <c r="AE84" s="100">
        <v>137</v>
      </c>
      <c r="AF84" s="112">
        <v>0.35981308411214952</v>
      </c>
      <c r="AG84" s="100">
        <v>680</v>
      </c>
      <c r="AH84" s="100">
        <v>423</v>
      </c>
      <c r="AI84" s="100">
        <v>257</v>
      </c>
      <c r="AJ84" s="112">
        <v>0.62205882352941178</v>
      </c>
      <c r="AK84" s="100">
        <v>1448</v>
      </c>
      <c r="AL84" s="100">
        <v>589</v>
      </c>
      <c r="AM84" s="100">
        <v>859</v>
      </c>
      <c r="AN84" s="114">
        <v>0.5</v>
      </c>
      <c r="AO84" s="2" t="s">
        <v>1903</v>
      </c>
      <c r="AP84" s="2" t="s">
        <v>1902</v>
      </c>
      <c r="AQ84" s="2" t="s">
        <v>1903</v>
      </c>
      <c r="AR84" s="124" t="s">
        <v>1522</v>
      </c>
      <c r="AS84" s="2" t="s">
        <v>1903</v>
      </c>
      <c r="AT84" s="2" t="s">
        <v>1902</v>
      </c>
    </row>
    <row r="85" spans="1:46" x14ac:dyDescent="0.2">
      <c r="A85" s="2" t="s">
        <v>1059</v>
      </c>
      <c r="B85" s="2" t="s">
        <v>1118</v>
      </c>
      <c r="C85" s="71">
        <v>1</v>
      </c>
      <c r="D85" s="72">
        <v>5</v>
      </c>
      <c r="E85" s="99">
        <v>2017</v>
      </c>
      <c r="F85" s="99">
        <v>2014</v>
      </c>
      <c r="G85" s="99">
        <v>2018</v>
      </c>
      <c r="H85" s="2" t="s">
        <v>1906</v>
      </c>
      <c r="I85" s="2" t="s">
        <v>1907</v>
      </c>
      <c r="J85" s="2" t="s">
        <v>13</v>
      </c>
      <c r="K85" s="111" t="s">
        <v>1118</v>
      </c>
      <c r="L85" s="100">
        <v>108</v>
      </c>
      <c r="M85" s="100">
        <v>3</v>
      </c>
      <c r="N85" s="100">
        <v>1</v>
      </c>
      <c r="O85" s="100">
        <v>2</v>
      </c>
      <c r="P85" s="100">
        <v>105</v>
      </c>
      <c r="Q85" s="112">
        <v>2.7777777777777776E-2</v>
      </c>
      <c r="R85" s="101">
        <v>108</v>
      </c>
      <c r="S85" s="101">
        <v>0</v>
      </c>
      <c r="T85" s="100">
        <v>67</v>
      </c>
      <c r="U85" s="100">
        <v>2</v>
      </c>
      <c r="V85" s="100">
        <v>0</v>
      </c>
      <c r="W85" s="100">
        <v>2</v>
      </c>
      <c r="X85" s="100">
        <v>65</v>
      </c>
      <c r="Y85" s="100">
        <v>2</v>
      </c>
      <c r="Z85" s="100">
        <v>65</v>
      </c>
      <c r="AA85" s="112">
        <v>2.9850746268656716E-2</v>
      </c>
      <c r="AB85" s="112">
        <v>2.9850746268656716E-2</v>
      </c>
      <c r="AC85" s="100">
        <v>87</v>
      </c>
      <c r="AD85" s="100">
        <v>3</v>
      </c>
      <c r="AE85" s="100">
        <v>84</v>
      </c>
      <c r="AF85" s="112">
        <v>3.4482758620689655E-2</v>
      </c>
      <c r="AG85" s="100">
        <v>205</v>
      </c>
      <c r="AH85" s="100">
        <v>6</v>
      </c>
      <c r="AI85" s="100">
        <v>199</v>
      </c>
      <c r="AJ85" s="112">
        <v>2.9268292682926831E-2</v>
      </c>
      <c r="AK85" s="100">
        <v>467</v>
      </c>
      <c r="AL85" s="100">
        <v>14</v>
      </c>
      <c r="AM85" s="100">
        <v>453</v>
      </c>
      <c r="AN85" s="114">
        <v>1</v>
      </c>
      <c r="AO85" s="2" t="s">
        <v>1902</v>
      </c>
      <c r="AP85" s="2" t="s">
        <v>1903</v>
      </c>
      <c r="AQ85" s="2" t="s">
        <v>1903</v>
      </c>
      <c r="AR85" s="124" t="s">
        <v>1522</v>
      </c>
      <c r="AS85" s="2" t="s">
        <v>1903</v>
      </c>
      <c r="AT85" s="2" t="s">
        <v>1903</v>
      </c>
    </row>
    <row r="86" spans="1:46" x14ac:dyDescent="0.2">
      <c r="A86" s="2" t="s">
        <v>21</v>
      </c>
      <c r="B86" s="2" t="s">
        <v>52</v>
      </c>
      <c r="C86" s="71">
        <v>0.5</v>
      </c>
      <c r="D86" s="72">
        <v>8</v>
      </c>
      <c r="E86" s="99">
        <v>2019</v>
      </c>
      <c r="F86" s="99">
        <v>2015</v>
      </c>
      <c r="G86" s="99">
        <v>2022</v>
      </c>
      <c r="H86" s="2" t="s">
        <v>1904</v>
      </c>
      <c r="I86" s="2" t="s">
        <v>1905</v>
      </c>
      <c r="J86" s="2" t="s">
        <v>8</v>
      </c>
      <c r="K86" s="111" t="s">
        <v>52</v>
      </c>
      <c r="L86" s="100">
        <v>234</v>
      </c>
      <c r="M86" s="100">
        <v>3</v>
      </c>
      <c r="N86" s="100">
        <v>3</v>
      </c>
      <c r="O86" s="100">
        <v>0</v>
      </c>
      <c r="P86" s="100">
        <v>231</v>
      </c>
      <c r="Q86" s="112">
        <v>1.282051282051282E-2</v>
      </c>
      <c r="R86" s="101">
        <v>117</v>
      </c>
      <c r="S86" s="101">
        <v>0</v>
      </c>
      <c r="T86" s="100">
        <v>124</v>
      </c>
      <c r="U86" s="100">
        <v>10</v>
      </c>
      <c r="V86" s="100">
        <v>10</v>
      </c>
      <c r="W86" s="100">
        <v>0</v>
      </c>
      <c r="X86" s="100">
        <v>114</v>
      </c>
      <c r="Y86" s="100">
        <v>10</v>
      </c>
      <c r="Z86" s="100">
        <v>114</v>
      </c>
      <c r="AA86" s="112">
        <v>8.0645161290322578E-2</v>
      </c>
      <c r="AB86" s="112">
        <v>8.0645161290322578E-2</v>
      </c>
      <c r="AC86" s="100">
        <v>123</v>
      </c>
      <c r="AD86" s="100">
        <v>6</v>
      </c>
      <c r="AE86" s="100">
        <v>117</v>
      </c>
      <c r="AF86" s="112">
        <v>4.878048780487805E-2</v>
      </c>
      <c r="AG86" s="100">
        <v>279</v>
      </c>
      <c r="AH86" s="100">
        <v>1907</v>
      </c>
      <c r="AI86" s="100">
        <v>0</v>
      </c>
      <c r="AJ86" s="112">
        <v>6.8351254480286743</v>
      </c>
      <c r="AK86" s="100">
        <v>760</v>
      </c>
      <c r="AL86" s="100">
        <v>1926</v>
      </c>
      <c r="AM86" s="100">
        <v>462</v>
      </c>
      <c r="AN86" s="114">
        <v>0.5</v>
      </c>
      <c r="AO86" s="2" t="s">
        <v>1903</v>
      </c>
      <c r="AP86" s="2" t="s">
        <v>1902</v>
      </c>
      <c r="AQ86" s="2" t="s">
        <v>1903</v>
      </c>
      <c r="AR86" s="124" t="s">
        <v>1535</v>
      </c>
      <c r="AS86" s="2" t="s">
        <v>1903</v>
      </c>
      <c r="AT86" s="2" t="s">
        <v>1902</v>
      </c>
    </row>
    <row r="87" spans="1:46" x14ac:dyDescent="0.2">
      <c r="A87" s="2" t="s">
        <v>82</v>
      </c>
      <c r="B87" s="11" t="s">
        <v>1326</v>
      </c>
      <c r="C87" s="71">
        <v>0.375</v>
      </c>
      <c r="D87" s="72">
        <v>8</v>
      </c>
      <c r="E87" s="99">
        <v>2020</v>
      </c>
      <c r="F87" s="99">
        <v>2016</v>
      </c>
      <c r="G87" s="99" t="s">
        <v>1908</v>
      </c>
      <c r="H87" s="2" t="s">
        <v>1909</v>
      </c>
      <c r="I87" s="2" t="s">
        <v>1910</v>
      </c>
      <c r="J87" s="2" t="s">
        <v>26</v>
      </c>
      <c r="K87" s="113" t="s">
        <v>1326</v>
      </c>
      <c r="L87" s="100">
        <v>113</v>
      </c>
      <c r="M87" s="100">
        <v>0</v>
      </c>
      <c r="N87" s="100">
        <v>0</v>
      </c>
      <c r="O87" s="100">
        <v>0</v>
      </c>
      <c r="P87" s="100">
        <v>113</v>
      </c>
      <c r="Q87" s="112">
        <v>0</v>
      </c>
      <c r="R87" s="101">
        <v>42</v>
      </c>
      <c r="S87" s="101">
        <v>0</v>
      </c>
      <c r="T87" s="100">
        <v>70</v>
      </c>
      <c r="U87" s="100">
        <v>0</v>
      </c>
      <c r="V87" s="100">
        <v>0</v>
      </c>
      <c r="W87" s="100">
        <v>0</v>
      </c>
      <c r="X87" s="100">
        <v>70</v>
      </c>
      <c r="Y87" s="100">
        <v>0</v>
      </c>
      <c r="Z87" s="100">
        <v>70</v>
      </c>
      <c r="AA87" s="112">
        <v>0</v>
      </c>
      <c r="AB87" s="112">
        <v>0</v>
      </c>
      <c r="AC87" s="100">
        <v>60</v>
      </c>
      <c r="AD87" s="100">
        <v>19</v>
      </c>
      <c r="AE87" s="100">
        <v>41</v>
      </c>
      <c r="AF87" s="112">
        <v>0.31666666666666665</v>
      </c>
      <c r="AG87" s="100">
        <v>131</v>
      </c>
      <c r="AH87" s="100">
        <v>0</v>
      </c>
      <c r="AI87" s="100">
        <v>131</v>
      </c>
      <c r="AJ87" s="112">
        <v>0</v>
      </c>
      <c r="AK87" s="100">
        <v>374</v>
      </c>
      <c r="AL87" s="100">
        <v>19</v>
      </c>
      <c r="AM87" s="100">
        <v>355</v>
      </c>
      <c r="AN87" s="114">
        <v>0.375</v>
      </c>
      <c r="AO87" s="2" t="s">
        <v>1902</v>
      </c>
      <c r="AP87" s="2" t="s">
        <v>1903</v>
      </c>
      <c r="AQ87" s="2" t="s">
        <v>1903</v>
      </c>
      <c r="AR87" s="124" t="s">
        <v>1891</v>
      </c>
      <c r="AS87" s="2" t="s">
        <v>1903</v>
      </c>
      <c r="AT87" s="2" t="s">
        <v>1903</v>
      </c>
    </row>
    <row r="88" spans="1:46" x14ac:dyDescent="0.2">
      <c r="A88" s="2" t="s">
        <v>5</v>
      </c>
      <c r="B88" s="2" t="s">
        <v>999</v>
      </c>
      <c r="C88" s="71">
        <v>0.625</v>
      </c>
      <c r="D88" s="72">
        <v>8</v>
      </c>
      <c r="E88" s="99">
        <v>2018</v>
      </c>
      <c r="F88" s="99">
        <v>2014</v>
      </c>
      <c r="G88" s="99" t="s">
        <v>1899</v>
      </c>
      <c r="H88" s="2" t="s">
        <v>1900</v>
      </c>
      <c r="I88" s="2" t="s">
        <v>1901</v>
      </c>
      <c r="J88" s="2" t="s">
        <v>3</v>
      </c>
      <c r="K88" s="111" t="s">
        <v>999</v>
      </c>
      <c r="L88" s="100">
        <v>529</v>
      </c>
      <c r="M88" s="100">
        <v>241</v>
      </c>
      <c r="N88" s="100">
        <v>241</v>
      </c>
      <c r="O88" s="100">
        <v>0</v>
      </c>
      <c r="P88" s="100">
        <v>288</v>
      </c>
      <c r="Q88" s="112">
        <v>0.45557655954631382</v>
      </c>
      <c r="R88" s="101">
        <v>265</v>
      </c>
      <c r="S88" s="101">
        <v>0</v>
      </c>
      <c r="T88" s="100">
        <v>315</v>
      </c>
      <c r="U88" s="100">
        <v>36</v>
      </c>
      <c r="V88" s="100">
        <v>36</v>
      </c>
      <c r="W88" s="100">
        <v>0</v>
      </c>
      <c r="X88" s="100">
        <v>279</v>
      </c>
      <c r="Y88" s="100">
        <v>36</v>
      </c>
      <c r="Z88" s="100">
        <v>279</v>
      </c>
      <c r="AA88" s="112">
        <v>0.11428571428571428</v>
      </c>
      <c r="AB88" s="112">
        <v>0.11428571428571428</v>
      </c>
      <c r="AC88" s="100">
        <v>352</v>
      </c>
      <c r="AD88" s="100">
        <v>2</v>
      </c>
      <c r="AE88" s="100">
        <v>350</v>
      </c>
      <c r="AF88" s="112">
        <v>5.681818181818182E-3</v>
      </c>
      <c r="AG88" s="100">
        <v>946</v>
      </c>
      <c r="AH88" s="100">
        <v>254</v>
      </c>
      <c r="AI88" s="100">
        <v>692</v>
      </c>
      <c r="AJ88" s="112">
        <v>0.26849894291754756</v>
      </c>
      <c r="AK88" s="100">
        <v>2142</v>
      </c>
      <c r="AL88" s="100">
        <v>533</v>
      </c>
      <c r="AM88" s="100">
        <v>1609</v>
      </c>
      <c r="AN88" s="114">
        <v>0.5</v>
      </c>
      <c r="AO88" s="2" t="s">
        <v>1902</v>
      </c>
      <c r="AP88" s="2" t="s">
        <v>1903</v>
      </c>
      <c r="AQ88" s="2" t="s">
        <v>1903</v>
      </c>
      <c r="AR88" s="124" t="s">
        <v>1522</v>
      </c>
      <c r="AS88" s="2" t="s">
        <v>1903</v>
      </c>
      <c r="AT88" s="2" t="s">
        <v>1903</v>
      </c>
    </row>
    <row r="89" spans="1:46" x14ac:dyDescent="0.2">
      <c r="A89" s="2" t="s">
        <v>82</v>
      </c>
      <c r="B89" s="11" t="s">
        <v>1871</v>
      </c>
      <c r="C89" s="71">
        <v>0.375</v>
      </c>
      <c r="D89" s="72">
        <v>8</v>
      </c>
      <c r="E89" s="99">
        <v>2020</v>
      </c>
      <c r="F89" s="99">
        <v>2016</v>
      </c>
      <c r="G89" s="99" t="s">
        <v>1908</v>
      </c>
      <c r="H89" s="2" t="s">
        <v>1909</v>
      </c>
      <c r="I89" s="2" t="s">
        <v>1910</v>
      </c>
      <c r="J89" s="2" t="s">
        <v>26</v>
      </c>
      <c r="K89" s="113" t="s">
        <v>1871</v>
      </c>
      <c r="L89" s="100" t="e">
        <v>#N/A</v>
      </c>
      <c r="M89" s="100">
        <v>0</v>
      </c>
      <c r="N89" s="100">
        <v>0</v>
      </c>
      <c r="O89" s="100">
        <v>0</v>
      </c>
      <c r="P89" s="100" t="e">
        <v>#N/A</v>
      </c>
      <c r="Q89" s="112" t="s">
        <v>1891</v>
      </c>
      <c r="R89" s="101" t="e">
        <v>#N/A</v>
      </c>
      <c r="S89" s="101" t="e">
        <v>#N/A</v>
      </c>
      <c r="T89" s="100" t="e">
        <v>#N/A</v>
      </c>
      <c r="U89" s="100">
        <v>0</v>
      </c>
      <c r="V89" s="100">
        <v>0</v>
      </c>
      <c r="W89" s="100">
        <v>0</v>
      </c>
      <c r="X89" s="100" t="e">
        <v>#N/A</v>
      </c>
      <c r="Y89" s="100" t="e">
        <v>#N/A</v>
      </c>
      <c r="Z89" s="100" t="e">
        <v>#N/A</v>
      </c>
      <c r="AA89" s="112" t="s">
        <v>1891</v>
      </c>
      <c r="AB89" s="112" t="s">
        <v>1891</v>
      </c>
      <c r="AC89" s="100" t="e">
        <v>#N/A</v>
      </c>
      <c r="AD89" s="100">
        <v>0</v>
      </c>
      <c r="AE89" s="100" t="e">
        <v>#N/A</v>
      </c>
      <c r="AF89" s="112" t="s">
        <v>1891</v>
      </c>
      <c r="AG89" s="100" t="e">
        <v>#N/A</v>
      </c>
      <c r="AH89" s="100">
        <v>0</v>
      </c>
      <c r="AI89" s="100" t="e">
        <v>#N/A</v>
      </c>
      <c r="AJ89" s="112" t="s">
        <v>1891</v>
      </c>
      <c r="AK89" s="100" t="e">
        <v>#N/A</v>
      </c>
      <c r="AL89" s="100">
        <v>0</v>
      </c>
      <c r="AM89" s="100" t="e">
        <v>#N/A</v>
      </c>
      <c r="AN89" s="114">
        <v>0.375</v>
      </c>
      <c r="AO89" s="2" t="s">
        <v>1902</v>
      </c>
      <c r="AP89" s="2" t="s">
        <v>1903</v>
      </c>
      <c r="AQ89" s="2" t="s">
        <v>1903</v>
      </c>
      <c r="AR89" s="124" t="s">
        <v>1891</v>
      </c>
      <c r="AS89" s="2" t="s">
        <v>1902</v>
      </c>
      <c r="AT89" s="2" t="s">
        <v>1903</v>
      </c>
    </row>
    <row r="90" spans="1:46" x14ac:dyDescent="0.2">
      <c r="A90" s="2" t="s">
        <v>5</v>
      </c>
      <c r="B90" s="2" t="s">
        <v>1277</v>
      </c>
      <c r="C90" s="71">
        <v>0.625</v>
      </c>
      <c r="D90" s="72">
        <v>8</v>
      </c>
      <c r="E90" s="99">
        <v>2018</v>
      </c>
      <c r="F90" s="99">
        <v>2014</v>
      </c>
      <c r="G90" s="99" t="s">
        <v>1899</v>
      </c>
      <c r="H90" s="2" t="s">
        <v>1900</v>
      </c>
      <c r="I90" s="2" t="s">
        <v>1901</v>
      </c>
      <c r="J90" s="2" t="s">
        <v>3</v>
      </c>
      <c r="K90" s="111" t="s">
        <v>1277</v>
      </c>
      <c r="L90" s="100">
        <v>18</v>
      </c>
      <c r="M90" s="100">
        <v>0</v>
      </c>
      <c r="N90" s="100">
        <v>0</v>
      </c>
      <c r="O90" s="100">
        <v>0</v>
      </c>
      <c r="P90" s="100">
        <v>18</v>
      </c>
      <c r="Q90" s="112">
        <v>0</v>
      </c>
      <c r="R90" s="101">
        <v>9</v>
      </c>
      <c r="S90" s="101">
        <v>0</v>
      </c>
      <c r="T90" s="100">
        <v>11</v>
      </c>
      <c r="U90" s="100">
        <v>0</v>
      </c>
      <c r="V90" s="100">
        <v>0</v>
      </c>
      <c r="W90" s="100">
        <v>0</v>
      </c>
      <c r="X90" s="100">
        <v>11</v>
      </c>
      <c r="Y90" s="100">
        <v>0</v>
      </c>
      <c r="Z90" s="100">
        <v>11</v>
      </c>
      <c r="AA90" s="112">
        <v>0</v>
      </c>
      <c r="AB90" s="112">
        <v>0</v>
      </c>
      <c r="AC90" s="100">
        <v>12</v>
      </c>
      <c r="AD90" s="100">
        <v>0</v>
      </c>
      <c r="AE90" s="100">
        <v>12</v>
      </c>
      <c r="AF90" s="112">
        <v>0</v>
      </c>
      <c r="AG90" s="100">
        <v>28</v>
      </c>
      <c r="AH90" s="100">
        <v>0</v>
      </c>
      <c r="AI90" s="100">
        <v>28</v>
      </c>
      <c r="AJ90" s="112">
        <v>0</v>
      </c>
      <c r="AK90" s="100">
        <v>69</v>
      </c>
      <c r="AL90" s="100">
        <v>0</v>
      </c>
      <c r="AM90" s="100">
        <v>69</v>
      </c>
      <c r="AN90" s="114">
        <v>0.5</v>
      </c>
      <c r="AO90" s="2" t="s">
        <v>1902</v>
      </c>
      <c r="AP90" s="2" t="s">
        <v>1903</v>
      </c>
      <c r="AQ90" s="2" t="s">
        <v>1903</v>
      </c>
      <c r="AR90" s="124" t="s">
        <v>1522</v>
      </c>
      <c r="AS90" s="2" t="s">
        <v>1903</v>
      </c>
      <c r="AT90" s="2" t="s">
        <v>1903</v>
      </c>
    </row>
    <row r="91" spans="1:46" x14ac:dyDescent="0.2">
      <c r="A91" s="2" t="s">
        <v>21</v>
      </c>
      <c r="B91" s="2" t="s">
        <v>79</v>
      </c>
      <c r="C91" s="71">
        <v>0.5</v>
      </c>
      <c r="D91" s="72">
        <v>8</v>
      </c>
      <c r="E91" s="99">
        <v>2019</v>
      </c>
      <c r="F91" s="99">
        <v>2015</v>
      </c>
      <c r="G91" s="99">
        <v>2022</v>
      </c>
      <c r="H91" s="2" t="s">
        <v>1904</v>
      </c>
      <c r="I91" s="2" t="s">
        <v>1905</v>
      </c>
      <c r="J91" s="2" t="s">
        <v>8</v>
      </c>
      <c r="K91" s="111" t="s">
        <v>79</v>
      </c>
      <c r="L91" s="100">
        <v>51</v>
      </c>
      <c r="M91" s="100">
        <v>0</v>
      </c>
      <c r="N91" s="100">
        <v>0</v>
      </c>
      <c r="O91" s="100">
        <v>0</v>
      </c>
      <c r="P91" s="100">
        <v>51</v>
      </c>
      <c r="Q91" s="112">
        <v>0</v>
      </c>
      <c r="R91" s="101">
        <v>26</v>
      </c>
      <c r="S91" s="101">
        <v>0</v>
      </c>
      <c r="T91" s="100">
        <v>25</v>
      </c>
      <c r="U91" s="100">
        <v>2</v>
      </c>
      <c r="V91" s="100">
        <v>0</v>
      </c>
      <c r="W91" s="100">
        <v>2</v>
      </c>
      <c r="X91" s="100">
        <v>23</v>
      </c>
      <c r="Y91" s="100">
        <v>2</v>
      </c>
      <c r="Z91" s="100">
        <v>23</v>
      </c>
      <c r="AA91" s="112">
        <v>0.08</v>
      </c>
      <c r="AB91" s="112">
        <v>0.08</v>
      </c>
      <c r="AC91" s="100">
        <v>31</v>
      </c>
      <c r="AD91" s="100">
        <v>0</v>
      </c>
      <c r="AE91" s="100">
        <v>31</v>
      </c>
      <c r="AF91" s="112">
        <v>0</v>
      </c>
      <c r="AG91" s="100">
        <v>34</v>
      </c>
      <c r="AH91" s="100">
        <v>8</v>
      </c>
      <c r="AI91" s="100">
        <v>26</v>
      </c>
      <c r="AJ91" s="112">
        <v>0.23529411764705882</v>
      </c>
      <c r="AK91" s="100">
        <v>141</v>
      </c>
      <c r="AL91" s="100">
        <v>10</v>
      </c>
      <c r="AM91" s="100">
        <v>131</v>
      </c>
      <c r="AN91" s="114">
        <v>0.5</v>
      </c>
      <c r="AO91" s="2" t="s">
        <v>1902</v>
      </c>
      <c r="AP91" s="2" t="s">
        <v>1903</v>
      </c>
      <c r="AQ91" s="2" t="s">
        <v>1903</v>
      </c>
      <c r="AR91" s="124" t="s">
        <v>1522</v>
      </c>
      <c r="AS91" s="2" t="s">
        <v>1903</v>
      </c>
      <c r="AT91" s="2" t="s">
        <v>1903</v>
      </c>
    </row>
    <row r="92" spans="1:46" x14ac:dyDescent="0.2">
      <c r="A92" s="2" t="s">
        <v>5</v>
      </c>
      <c r="B92" s="2" t="s">
        <v>134</v>
      </c>
      <c r="C92" s="71">
        <v>0.625</v>
      </c>
      <c r="D92" s="72">
        <v>8</v>
      </c>
      <c r="E92" s="99">
        <v>2018</v>
      </c>
      <c r="F92" s="99">
        <v>2014</v>
      </c>
      <c r="G92" s="99" t="s">
        <v>1899</v>
      </c>
      <c r="H92" s="2" t="s">
        <v>1900</v>
      </c>
      <c r="I92" s="2" t="s">
        <v>1901</v>
      </c>
      <c r="J92" s="2" t="s">
        <v>3</v>
      </c>
      <c r="K92" s="113" t="s">
        <v>134</v>
      </c>
      <c r="L92" s="100">
        <v>98</v>
      </c>
      <c r="M92" s="100">
        <v>0</v>
      </c>
      <c r="N92" s="100">
        <v>0</v>
      </c>
      <c r="O92" s="100">
        <v>0</v>
      </c>
      <c r="P92" s="100">
        <v>98</v>
      </c>
      <c r="Q92" s="112">
        <v>0</v>
      </c>
      <c r="R92" s="101">
        <v>49</v>
      </c>
      <c r="S92" s="101">
        <v>0</v>
      </c>
      <c r="T92" s="100">
        <v>60</v>
      </c>
      <c r="U92" s="100">
        <v>0</v>
      </c>
      <c r="V92" s="100">
        <v>0</v>
      </c>
      <c r="W92" s="100">
        <v>0</v>
      </c>
      <c r="X92" s="100">
        <v>60</v>
      </c>
      <c r="Y92" s="100">
        <v>0</v>
      </c>
      <c r="Z92" s="100">
        <v>60</v>
      </c>
      <c r="AA92" s="112">
        <v>0</v>
      </c>
      <c r="AB92" s="112">
        <v>0</v>
      </c>
      <c r="AC92" s="100">
        <v>66</v>
      </c>
      <c r="AD92" s="100">
        <v>54</v>
      </c>
      <c r="AE92" s="100">
        <v>12</v>
      </c>
      <c r="AF92" s="112">
        <v>0.81818181818181823</v>
      </c>
      <c r="AG92" s="100">
        <v>173</v>
      </c>
      <c r="AH92" s="100">
        <v>181</v>
      </c>
      <c r="AI92" s="100">
        <v>0</v>
      </c>
      <c r="AJ92" s="112">
        <v>1.046242774566474</v>
      </c>
      <c r="AK92" s="100">
        <v>397</v>
      </c>
      <c r="AL92" s="100">
        <v>235</v>
      </c>
      <c r="AM92" s="100">
        <v>170</v>
      </c>
      <c r="AN92" s="114">
        <v>0.5</v>
      </c>
      <c r="AO92" s="2" t="s">
        <v>1903</v>
      </c>
      <c r="AP92" s="2" t="s">
        <v>1902</v>
      </c>
      <c r="AQ92" s="2" t="s">
        <v>1903</v>
      </c>
      <c r="AR92" s="124" t="s">
        <v>1522</v>
      </c>
      <c r="AS92" s="2" t="s">
        <v>1903</v>
      </c>
      <c r="AT92" s="2" t="s">
        <v>1902</v>
      </c>
    </row>
    <row r="93" spans="1:46" x14ac:dyDescent="0.2">
      <c r="A93" s="2" t="s">
        <v>1011</v>
      </c>
      <c r="B93" s="2" t="s">
        <v>1011</v>
      </c>
      <c r="C93" s="71">
        <v>1</v>
      </c>
      <c r="D93" s="72">
        <v>5</v>
      </c>
      <c r="E93" s="99">
        <v>2017</v>
      </c>
      <c r="F93" s="99">
        <v>2014</v>
      </c>
      <c r="G93" s="99">
        <v>2018</v>
      </c>
      <c r="H93" s="2" t="s">
        <v>1906</v>
      </c>
      <c r="I93" s="2" t="s">
        <v>1907</v>
      </c>
      <c r="J93" s="2" t="s">
        <v>13</v>
      </c>
      <c r="K93" s="111" t="s">
        <v>1011</v>
      </c>
      <c r="L93" s="100" t="e">
        <v>#N/A</v>
      </c>
      <c r="M93" s="100">
        <v>0</v>
      </c>
      <c r="N93" s="100">
        <v>0</v>
      </c>
      <c r="O93" s="100">
        <v>0</v>
      </c>
      <c r="P93" s="100" t="e">
        <v>#N/A</v>
      </c>
      <c r="Q93" s="112" t="s">
        <v>1891</v>
      </c>
      <c r="R93" s="101" t="e">
        <v>#N/A</v>
      </c>
      <c r="S93" s="101" t="e">
        <v>#N/A</v>
      </c>
      <c r="T93" s="100" t="e">
        <v>#N/A</v>
      </c>
      <c r="U93" s="100">
        <v>0</v>
      </c>
      <c r="V93" s="100">
        <v>0</v>
      </c>
      <c r="W93" s="100">
        <v>0</v>
      </c>
      <c r="X93" s="100" t="e">
        <v>#N/A</v>
      </c>
      <c r="Y93" s="100" t="e">
        <v>#N/A</v>
      </c>
      <c r="Z93" s="100" t="e">
        <v>#N/A</v>
      </c>
      <c r="AA93" s="112" t="s">
        <v>1891</v>
      </c>
      <c r="AB93" s="112" t="s">
        <v>1891</v>
      </c>
      <c r="AC93" s="100" t="e">
        <v>#N/A</v>
      </c>
      <c r="AD93" s="100">
        <v>0</v>
      </c>
      <c r="AE93" s="100" t="e">
        <v>#N/A</v>
      </c>
      <c r="AF93" s="112" t="s">
        <v>1891</v>
      </c>
      <c r="AG93" s="100" t="e">
        <v>#N/A</v>
      </c>
      <c r="AH93" s="100">
        <v>0</v>
      </c>
      <c r="AI93" s="100" t="e">
        <v>#N/A</v>
      </c>
      <c r="AJ93" s="112" t="s">
        <v>1891</v>
      </c>
      <c r="AK93" s="100" t="e">
        <v>#N/A</v>
      </c>
      <c r="AL93" s="100">
        <v>0</v>
      </c>
      <c r="AM93" s="100" t="e">
        <v>#N/A</v>
      </c>
      <c r="AN93" s="114">
        <v>1</v>
      </c>
      <c r="AO93" s="2" t="s">
        <v>1902</v>
      </c>
      <c r="AP93" s="2" t="s">
        <v>1903</v>
      </c>
      <c r="AQ93" s="2" t="s">
        <v>1903</v>
      </c>
      <c r="AR93" s="124" t="s">
        <v>1891</v>
      </c>
      <c r="AS93" s="2" t="s">
        <v>1902</v>
      </c>
      <c r="AT93" s="2" t="s">
        <v>1903</v>
      </c>
    </row>
    <row r="94" spans="1:46" x14ac:dyDescent="0.2">
      <c r="A94" s="2" t="s">
        <v>1011</v>
      </c>
      <c r="B94" s="2" t="s">
        <v>1010</v>
      </c>
      <c r="C94" s="71">
        <v>1</v>
      </c>
      <c r="D94" s="72">
        <v>5</v>
      </c>
      <c r="E94" s="99">
        <v>2017</v>
      </c>
      <c r="F94" s="99">
        <v>2014</v>
      </c>
      <c r="G94" s="99">
        <v>2018</v>
      </c>
      <c r="H94" s="2" t="s">
        <v>1906</v>
      </c>
      <c r="I94" s="2" t="s">
        <v>1907</v>
      </c>
      <c r="J94" s="2" t="s">
        <v>13</v>
      </c>
      <c r="K94" s="111" t="s">
        <v>1010</v>
      </c>
      <c r="L94" s="100">
        <v>107</v>
      </c>
      <c r="M94" s="100">
        <v>8</v>
      </c>
      <c r="N94" s="100">
        <v>1</v>
      </c>
      <c r="O94" s="100">
        <v>7</v>
      </c>
      <c r="P94" s="100">
        <v>99</v>
      </c>
      <c r="Q94" s="112">
        <v>7.476635514018691E-2</v>
      </c>
      <c r="R94" s="101">
        <v>107</v>
      </c>
      <c r="S94" s="101">
        <v>0</v>
      </c>
      <c r="T94" s="100">
        <v>91</v>
      </c>
      <c r="U94" s="100">
        <v>5</v>
      </c>
      <c r="V94" s="100">
        <v>0</v>
      </c>
      <c r="W94" s="100">
        <v>5</v>
      </c>
      <c r="X94" s="100">
        <v>86</v>
      </c>
      <c r="Y94" s="100">
        <v>5</v>
      </c>
      <c r="Z94" s="100">
        <v>86</v>
      </c>
      <c r="AA94" s="112">
        <v>5.4945054945054944E-2</v>
      </c>
      <c r="AB94" s="112">
        <v>5.4945054945054944E-2</v>
      </c>
      <c r="AC94" s="100">
        <v>91</v>
      </c>
      <c r="AD94" s="100">
        <v>71</v>
      </c>
      <c r="AE94" s="100">
        <v>20</v>
      </c>
      <c r="AF94" s="112">
        <v>0.78021978021978022</v>
      </c>
      <c r="AG94" s="100">
        <v>210</v>
      </c>
      <c r="AH94" s="100">
        <v>52</v>
      </c>
      <c r="AI94" s="100">
        <v>158</v>
      </c>
      <c r="AJ94" s="112">
        <v>0.24761904761904763</v>
      </c>
      <c r="AK94" s="100">
        <v>499</v>
      </c>
      <c r="AL94" s="100">
        <v>136</v>
      </c>
      <c r="AM94" s="100">
        <v>363</v>
      </c>
      <c r="AN94" s="114">
        <v>1</v>
      </c>
      <c r="AO94" s="2" t="s">
        <v>1902</v>
      </c>
      <c r="AP94" s="2" t="s">
        <v>1903</v>
      </c>
      <c r="AQ94" s="2" t="s">
        <v>1903</v>
      </c>
      <c r="AR94" s="124" t="s">
        <v>1522</v>
      </c>
      <c r="AS94" s="2" t="s">
        <v>1903</v>
      </c>
      <c r="AT94" s="2" t="s">
        <v>1903</v>
      </c>
    </row>
    <row r="95" spans="1:46" x14ac:dyDescent="0.2">
      <c r="A95" s="2" t="s">
        <v>5</v>
      </c>
      <c r="B95" s="2" t="s">
        <v>136</v>
      </c>
      <c r="C95" s="71">
        <v>0.625</v>
      </c>
      <c r="D95" s="72">
        <v>8</v>
      </c>
      <c r="E95" s="99">
        <v>2018</v>
      </c>
      <c r="F95" s="99">
        <v>2014</v>
      </c>
      <c r="G95" s="99" t="s">
        <v>1899</v>
      </c>
      <c r="H95" s="2" t="s">
        <v>1900</v>
      </c>
      <c r="I95" s="2" t="s">
        <v>1901</v>
      </c>
      <c r="J95" s="2" t="s">
        <v>3</v>
      </c>
      <c r="K95" s="113" t="s">
        <v>136</v>
      </c>
      <c r="L95" s="100">
        <v>508</v>
      </c>
      <c r="M95" s="100">
        <v>88</v>
      </c>
      <c r="N95" s="100">
        <v>88</v>
      </c>
      <c r="O95" s="100">
        <v>0</v>
      </c>
      <c r="P95" s="100">
        <v>420</v>
      </c>
      <c r="Q95" s="112">
        <v>0.17322834645669291</v>
      </c>
      <c r="R95" s="101">
        <v>254</v>
      </c>
      <c r="S95" s="101">
        <v>0</v>
      </c>
      <c r="T95" s="100">
        <v>310</v>
      </c>
      <c r="U95" s="100">
        <v>97</v>
      </c>
      <c r="V95" s="100">
        <v>97</v>
      </c>
      <c r="W95" s="100">
        <v>0</v>
      </c>
      <c r="X95" s="100">
        <v>213</v>
      </c>
      <c r="Y95" s="100">
        <v>97</v>
      </c>
      <c r="Z95" s="100">
        <v>213</v>
      </c>
      <c r="AA95" s="112">
        <v>0.31290322580645163</v>
      </c>
      <c r="AB95" s="112">
        <v>0.31290322580645163</v>
      </c>
      <c r="AC95" s="100">
        <v>337</v>
      </c>
      <c r="AD95" s="100">
        <v>1</v>
      </c>
      <c r="AE95" s="100">
        <v>336</v>
      </c>
      <c r="AF95" s="112">
        <v>2.967359050445104E-3</v>
      </c>
      <c r="AG95" s="100">
        <v>862</v>
      </c>
      <c r="AH95" s="100">
        <v>3105</v>
      </c>
      <c r="AI95" s="100">
        <v>0</v>
      </c>
      <c r="AJ95" s="112">
        <v>3.6020881670533642</v>
      </c>
      <c r="AK95" s="100">
        <v>2017</v>
      </c>
      <c r="AL95" s="100">
        <v>3291</v>
      </c>
      <c r="AM95" s="100">
        <v>969</v>
      </c>
      <c r="AN95" s="114">
        <v>0.5</v>
      </c>
      <c r="AO95" s="2" t="s">
        <v>1903</v>
      </c>
      <c r="AP95" s="2" t="s">
        <v>1902</v>
      </c>
      <c r="AQ95" s="2" t="s">
        <v>1903</v>
      </c>
      <c r="AR95" s="124" t="s">
        <v>1535</v>
      </c>
      <c r="AS95" s="2" t="s">
        <v>1903</v>
      </c>
      <c r="AT95" s="2" t="s">
        <v>1902</v>
      </c>
    </row>
    <row r="96" spans="1:46" x14ac:dyDescent="0.2">
      <c r="A96" s="2" t="s">
        <v>5</v>
      </c>
      <c r="B96" s="2" t="s">
        <v>137</v>
      </c>
      <c r="C96" s="71">
        <v>0.625</v>
      </c>
      <c r="D96" s="72">
        <v>8</v>
      </c>
      <c r="E96" s="99">
        <v>2018</v>
      </c>
      <c r="F96" s="99">
        <v>2014</v>
      </c>
      <c r="G96" s="99" t="s">
        <v>1899</v>
      </c>
      <c r="H96" s="2" t="s">
        <v>1900</v>
      </c>
      <c r="I96" s="2" t="s">
        <v>1901</v>
      </c>
      <c r="J96" s="2" t="s">
        <v>3</v>
      </c>
      <c r="K96" s="113" t="s">
        <v>137</v>
      </c>
      <c r="L96" s="100">
        <v>171</v>
      </c>
      <c r="M96" s="100">
        <v>0</v>
      </c>
      <c r="N96" s="100">
        <v>0</v>
      </c>
      <c r="O96" s="100">
        <v>0</v>
      </c>
      <c r="P96" s="100">
        <v>171</v>
      </c>
      <c r="Q96" s="112">
        <v>0</v>
      </c>
      <c r="R96" s="101">
        <v>86</v>
      </c>
      <c r="S96" s="101">
        <v>0</v>
      </c>
      <c r="T96" s="100">
        <v>100</v>
      </c>
      <c r="U96" s="100">
        <v>0</v>
      </c>
      <c r="V96" s="100">
        <v>0</v>
      </c>
      <c r="W96" s="100">
        <v>0</v>
      </c>
      <c r="X96" s="100">
        <v>100</v>
      </c>
      <c r="Y96" s="100">
        <v>0</v>
      </c>
      <c r="Z96" s="100">
        <v>100</v>
      </c>
      <c r="AA96" s="112">
        <v>0</v>
      </c>
      <c r="AB96" s="112">
        <v>0</v>
      </c>
      <c r="AC96" s="100">
        <v>108</v>
      </c>
      <c r="AD96" s="100">
        <v>0</v>
      </c>
      <c r="AE96" s="100">
        <v>108</v>
      </c>
      <c r="AF96" s="112">
        <v>0</v>
      </c>
      <c r="AG96" s="100">
        <v>267</v>
      </c>
      <c r="AH96" s="100">
        <v>483</v>
      </c>
      <c r="AI96" s="100">
        <v>0</v>
      </c>
      <c r="AJ96" s="112">
        <v>1.8089887640449438</v>
      </c>
      <c r="AK96" s="100">
        <v>646</v>
      </c>
      <c r="AL96" s="100">
        <v>483</v>
      </c>
      <c r="AM96" s="100">
        <v>379</v>
      </c>
      <c r="AN96" s="114">
        <v>0.5</v>
      </c>
      <c r="AO96" s="2" t="s">
        <v>1903</v>
      </c>
      <c r="AP96" s="2" t="s">
        <v>1902</v>
      </c>
      <c r="AQ96" s="2" t="s">
        <v>1903</v>
      </c>
      <c r="AR96" s="124" t="s">
        <v>1522</v>
      </c>
      <c r="AS96" s="2" t="s">
        <v>1903</v>
      </c>
      <c r="AT96" s="2" t="s">
        <v>1902</v>
      </c>
    </row>
    <row r="97" spans="1:46" x14ac:dyDescent="0.2">
      <c r="A97" s="2" t="s">
        <v>21</v>
      </c>
      <c r="B97" s="2" t="s">
        <v>88</v>
      </c>
      <c r="C97" s="71">
        <v>0.5</v>
      </c>
      <c r="D97" s="72">
        <v>8</v>
      </c>
      <c r="E97" s="99">
        <v>2019</v>
      </c>
      <c r="F97" s="99">
        <v>2015</v>
      </c>
      <c r="G97" s="99">
        <v>2022</v>
      </c>
      <c r="H97" s="2" t="s">
        <v>1904</v>
      </c>
      <c r="I97" s="2" t="s">
        <v>1905</v>
      </c>
      <c r="J97" s="2" t="s">
        <v>8</v>
      </c>
      <c r="K97" s="111" t="s">
        <v>88</v>
      </c>
      <c r="L97" s="100">
        <v>798</v>
      </c>
      <c r="M97" s="100">
        <v>19</v>
      </c>
      <c r="N97" s="100">
        <v>19</v>
      </c>
      <c r="O97" s="100">
        <v>0</v>
      </c>
      <c r="P97" s="100">
        <v>779</v>
      </c>
      <c r="Q97" s="112">
        <v>2.3809523809523808E-2</v>
      </c>
      <c r="R97" s="101">
        <v>399</v>
      </c>
      <c r="S97" s="101">
        <v>0</v>
      </c>
      <c r="T97" s="100">
        <v>444</v>
      </c>
      <c r="U97" s="100">
        <v>3</v>
      </c>
      <c r="V97" s="100">
        <v>3</v>
      </c>
      <c r="W97" s="100">
        <v>0</v>
      </c>
      <c r="X97" s="100">
        <v>441</v>
      </c>
      <c r="Y97" s="100">
        <v>3</v>
      </c>
      <c r="Z97" s="100">
        <v>441</v>
      </c>
      <c r="AA97" s="112">
        <v>6.7567567567567571E-3</v>
      </c>
      <c r="AB97" s="112">
        <v>6.7567567567567571E-3</v>
      </c>
      <c r="AC97" s="100">
        <v>559</v>
      </c>
      <c r="AD97" s="100">
        <v>4</v>
      </c>
      <c r="AE97" s="100">
        <v>555</v>
      </c>
      <c r="AF97" s="112">
        <v>7.1556350626118068E-3</v>
      </c>
      <c r="AG97" s="100">
        <v>1677</v>
      </c>
      <c r="AH97" s="100">
        <v>180</v>
      </c>
      <c r="AI97" s="100">
        <v>1497</v>
      </c>
      <c r="AJ97" s="112">
        <v>0.1073345259391771</v>
      </c>
      <c r="AK97" s="100">
        <v>3478</v>
      </c>
      <c r="AL97" s="100">
        <v>206</v>
      </c>
      <c r="AM97" s="100">
        <v>3272</v>
      </c>
      <c r="AN97" s="114">
        <v>0.5</v>
      </c>
      <c r="AO97" s="2" t="s">
        <v>1902</v>
      </c>
      <c r="AP97" s="2" t="s">
        <v>1903</v>
      </c>
      <c r="AQ97" s="2" t="s">
        <v>1903</v>
      </c>
      <c r="AR97" s="124" t="s">
        <v>1522</v>
      </c>
      <c r="AS97" s="2" t="s">
        <v>1903</v>
      </c>
      <c r="AT97" s="2" t="s">
        <v>1903</v>
      </c>
    </row>
    <row r="98" spans="1:46" x14ac:dyDescent="0.2">
      <c r="A98" s="2" t="s">
        <v>21</v>
      </c>
      <c r="B98" s="2" t="s">
        <v>89</v>
      </c>
      <c r="C98" s="71">
        <v>0.5</v>
      </c>
      <c r="D98" s="72">
        <v>8</v>
      </c>
      <c r="E98" s="99">
        <v>2019</v>
      </c>
      <c r="F98" s="99">
        <v>2015</v>
      </c>
      <c r="G98" s="99">
        <v>2022</v>
      </c>
      <c r="H98" s="2" t="s">
        <v>1904</v>
      </c>
      <c r="I98" s="2" t="s">
        <v>1905</v>
      </c>
      <c r="J98" s="2" t="s">
        <v>8</v>
      </c>
      <c r="K98" s="111" t="s">
        <v>89</v>
      </c>
      <c r="L98" s="100">
        <v>374</v>
      </c>
      <c r="M98" s="100">
        <v>63</v>
      </c>
      <c r="N98" s="100">
        <v>62</v>
      </c>
      <c r="O98" s="100">
        <v>1</v>
      </c>
      <c r="P98" s="100">
        <v>311</v>
      </c>
      <c r="Q98" s="112">
        <v>0.16844919786096257</v>
      </c>
      <c r="R98" s="101">
        <v>187</v>
      </c>
      <c r="S98" s="101">
        <v>0</v>
      </c>
      <c r="T98" s="100">
        <v>218</v>
      </c>
      <c r="U98" s="100">
        <v>182</v>
      </c>
      <c r="V98" s="100">
        <v>174</v>
      </c>
      <c r="W98" s="100">
        <v>8</v>
      </c>
      <c r="X98" s="100">
        <v>36</v>
      </c>
      <c r="Y98" s="100">
        <v>182</v>
      </c>
      <c r="Z98" s="100">
        <v>36</v>
      </c>
      <c r="AA98" s="112">
        <v>0.83486238532110091</v>
      </c>
      <c r="AB98" s="112">
        <v>0.83486238532110091</v>
      </c>
      <c r="AC98" s="100">
        <v>243</v>
      </c>
      <c r="AD98" s="100">
        <v>125</v>
      </c>
      <c r="AE98" s="100">
        <v>118</v>
      </c>
      <c r="AF98" s="112">
        <v>0.51440329218106995</v>
      </c>
      <c r="AG98" s="100">
        <v>532</v>
      </c>
      <c r="AH98" s="100">
        <v>1155</v>
      </c>
      <c r="AI98" s="100">
        <v>0</v>
      </c>
      <c r="AJ98" s="112">
        <v>2.1710526315789473</v>
      </c>
      <c r="AK98" s="100">
        <v>1367</v>
      </c>
      <c r="AL98" s="100">
        <v>1525</v>
      </c>
      <c r="AM98" s="100">
        <v>465</v>
      </c>
      <c r="AN98" s="114">
        <v>0.5</v>
      </c>
      <c r="AO98" s="2" t="s">
        <v>1903</v>
      </c>
      <c r="AP98" s="2" t="s">
        <v>1902</v>
      </c>
      <c r="AQ98" s="2" t="s">
        <v>1903</v>
      </c>
      <c r="AR98" s="124" t="s">
        <v>1522</v>
      </c>
      <c r="AS98" s="2" t="s">
        <v>1903</v>
      </c>
      <c r="AT98" s="2" t="s">
        <v>1902</v>
      </c>
    </row>
    <row r="99" spans="1:46" x14ac:dyDescent="0.2">
      <c r="A99" s="2" t="s">
        <v>82</v>
      </c>
      <c r="B99" s="2" t="s">
        <v>1383</v>
      </c>
      <c r="C99" s="71">
        <v>0.375</v>
      </c>
      <c r="D99" s="72">
        <v>8</v>
      </c>
      <c r="E99" s="99">
        <v>2020</v>
      </c>
      <c r="F99" s="99">
        <v>2016</v>
      </c>
      <c r="G99" s="99" t="s">
        <v>1908</v>
      </c>
      <c r="H99" s="2" t="s">
        <v>1909</v>
      </c>
      <c r="I99" s="2" t="s">
        <v>1910</v>
      </c>
      <c r="J99" s="2" t="s">
        <v>26</v>
      </c>
      <c r="K99" s="113" t="s">
        <v>1383</v>
      </c>
      <c r="L99" s="100">
        <v>111</v>
      </c>
      <c r="M99" s="100">
        <v>0</v>
      </c>
      <c r="N99" s="100">
        <v>0</v>
      </c>
      <c r="O99" s="100">
        <v>0</v>
      </c>
      <c r="P99" s="100">
        <v>111</v>
      </c>
      <c r="Q99" s="112">
        <v>0</v>
      </c>
      <c r="R99" s="101">
        <v>42</v>
      </c>
      <c r="S99" s="101">
        <v>0</v>
      </c>
      <c r="T99" s="100">
        <v>86</v>
      </c>
      <c r="U99" s="100">
        <v>1</v>
      </c>
      <c r="V99" s="100">
        <v>0</v>
      </c>
      <c r="W99" s="100">
        <v>1</v>
      </c>
      <c r="X99" s="100">
        <v>85</v>
      </c>
      <c r="Y99" s="100">
        <v>1</v>
      </c>
      <c r="Z99" s="100">
        <v>85</v>
      </c>
      <c r="AA99" s="112">
        <v>1.1627906976744186E-2</v>
      </c>
      <c r="AB99" s="112">
        <v>1.1627906976744186E-2</v>
      </c>
      <c r="AC99" s="100">
        <v>105</v>
      </c>
      <c r="AD99" s="100">
        <v>1</v>
      </c>
      <c r="AE99" s="100">
        <v>104</v>
      </c>
      <c r="AF99" s="112">
        <v>9.5238095238095247E-3</v>
      </c>
      <c r="AG99" s="100">
        <v>367</v>
      </c>
      <c r="AH99" s="100">
        <v>0</v>
      </c>
      <c r="AI99" s="100">
        <v>367</v>
      </c>
      <c r="AJ99" s="112">
        <v>0</v>
      </c>
      <c r="AK99" s="100">
        <v>669</v>
      </c>
      <c r="AL99" s="100">
        <v>2</v>
      </c>
      <c r="AM99" s="100">
        <v>667</v>
      </c>
      <c r="AN99" s="114">
        <v>0.375</v>
      </c>
      <c r="AO99" s="2" t="s">
        <v>1902</v>
      </c>
      <c r="AP99" s="2" t="s">
        <v>1903</v>
      </c>
      <c r="AQ99" s="2" t="s">
        <v>1903</v>
      </c>
      <c r="AR99" s="124" t="s">
        <v>1522</v>
      </c>
      <c r="AS99" s="2" t="s">
        <v>1903</v>
      </c>
      <c r="AT99" s="2" t="s">
        <v>1903</v>
      </c>
    </row>
    <row r="100" spans="1:46" x14ac:dyDescent="0.2">
      <c r="A100" s="2" t="s">
        <v>90</v>
      </c>
      <c r="B100" s="2" t="s">
        <v>1255</v>
      </c>
      <c r="C100" s="71">
        <v>1</v>
      </c>
      <c r="D100" s="72">
        <v>5</v>
      </c>
      <c r="E100" s="99">
        <v>2017</v>
      </c>
      <c r="F100" s="99">
        <v>2014</v>
      </c>
      <c r="G100" s="99">
        <v>2018</v>
      </c>
      <c r="H100" s="2" t="s">
        <v>1906</v>
      </c>
      <c r="I100" s="2" t="s">
        <v>1907</v>
      </c>
      <c r="J100" s="2" t="s">
        <v>13</v>
      </c>
      <c r="K100" s="111" t="s">
        <v>1255</v>
      </c>
      <c r="L100" s="100">
        <v>38</v>
      </c>
      <c r="M100" s="100">
        <v>0</v>
      </c>
      <c r="N100" s="100">
        <v>0</v>
      </c>
      <c r="O100" s="100">
        <v>0</v>
      </c>
      <c r="P100" s="100">
        <v>38</v>
      </c>
      <c r="Q100" s="112">
        <v>0</v>
      </c>
      <c r="R100" s="101">
        <v>38</v>
      </c>
      <c r="S100" s="101">
        <v>0</v>
      </c>
      <c r="T100" s="100">
        <v>30</v>
      </c>
      <c r="U100" s="100">
        <v>0</v>
      </c>
      <c r="V100" s="100">
        <v>0</v>
      </c>
      <c r="W100" s="100">
        <v>0</v>
      </c>
      <c r="X100" s="100">
        <v>30</v>
      </c>
      <c r="Y100" s="100">
        <v>0</v>
      </c>
      <c r="Z100" s="100">
        <v>30</v>
      </c>
      <c r="AA100" s="112">
        <v>0</v>
      </c>
      <c r="AB100" s="112">
        <v>0</v>
      </c>
      <c r="AC100" s="100">
        <v>33</v>
      </c>
      <c r="AD100" s="100">
        <v>4</v>
      </c>
      <c r="AE100" s="100">
        <v>29</v>
      </c>
      <c r="AF100" s="112">
        <v>0.12121212121212122</v>
      </c>
      <c r="AG100" s="100">
        <v>75</v>
      </c>
      <c r="AH100" s="100">
        <v>13</v>
      </c>
      <c r="AI100" s="100">
        <v>62</v>
      </c>
      <c r="AJ100" s="112">
        <v>0.17333333333333334</v>
      </c>
      <c r="AK100" s="100">
        <v>176</v>
      </c>
      <c r="AL100" s="100">
        <v>17</v>
      </c>
      <c r="AM100" s="100">
        <v>159</v>
      </c>
      <c r="AN100" s="114">
        <v>1</v>
      </c>
      <c r="AO100" s="2" t="s">
        <v>1902</v>
      </c>
      <c r="AP100" s="2" t="s">
        <v>1903</v>
      </c>
      <c r="AQ100" s="2" t="s">
        <v>1903</v>
      </c>
      <c r="AR100" s="124" t="s">
        <v>1522</v>
      </c>
      <c r="AS100" s="2" t="s">
        <v>1903</v>
      </c>
      <c r="AT100" s="2" t="s">
        <v>1903</v>
      </c>
    </row>
    <row r="101" spans="1:46" x14ac:dyDescent="0.2">
      <c r="A101" s="2" t="s">
        <v>5</v>
      </c>
      <c r="B101" s="2" t="s">
        <v>1305</v>
      </c>
      <c r="C101" s="71">
        <v>0.625</v>
      </c>
      <c r="D101" s="72">
        <v>8</v>
      </c>
      <c r="E101" s="99">
        <v>2018</v>
      </c>
      <c r="F101" s="99">
        <v>2014</v>
      </c>
      <c r="G101" s="99" t="s">
        <v>1899</v>
      </c>
      <c r="H101" s="2" t="s">
        <v>1900</v>
      </c>
      <c r="I101" s="2" t="s">
        <v>1901</v>
      </c>
      <c r="J101" s="2" t="s">
        <v>3</v>
      </c>
      <c r="K101" s="113" t="s">
        <v>1305</v>
      </c>
      <c r="L101" s="100">
        <v>32</v>
      </c>
      <c r="M101" s="100">
        <v>0</v>
      </c>
      <c r="N101" s="100">
        <v>0</v>
      </c>
      <c r="O101" s="100">
        <v>0</v>
      </c>
      <c r="P101" s="100">
        <v>32</v>
      </c>
      <c r="Q101" s="112">
        <v>0</v>
      </c>
      <c r="R101" s="101">
        <v>16</v>
      </c>
      <c r="S101" s="101">
        <v>0</v>
      </c>
      <c r="T101" s="100">
        <v>19</v>
      </c>
      <c r="U101" s="100">
        <v>0</v>
      </c>
      <c r="V101" s="100">
        <v>0</v>
      </c>
      <c r="W101" s="100">
        <v>0</v>
      </c>
      <c r="X101" s="100">
        <v>19</v>
      </c>
      <c r="Y101" s="100">
        <v>0</v>
      </c>
      <c r="Z101" s="100">
        <v>19</v>
      </c>
      <c r="AA101" s="112">
        <v>0</v>
      </c>
      <c r="AB101" s="112">
        <v>0</v>
      </c>
      <c r="AC101" s="100">
        <v>21</v>
      </c>
      <c r="AD101" s="100">
        <v>0</v>
      </c>
      <c r="AE101" s="100">
        <v>21</v>
      </c>
      <c r="AF101" s="112">
        <v>0</v>
      </c>
      <c r="AG101" s="100">
        <v>57</v>
      </c>
      <c r="AH101" s="100">
        <v>0</v>
      </c>
      <c r="AI101" s="100">
        <v>57</v>
      </c>
      <c r="AJ101" s="112">
        <v>0</v>
      </c>
      <c r="AK101" s="100">
        <v>129</v>
      </c>
      <c r="AL101" s="100">
        <v>0</v>
      </c>
      <c r="AM101" s="100">
        <v>129</v>
      </c>
      <c r="AN101" s="114">
        <v>0.5</v>
      </c>
      <c r="AO101" s="2" t="s">
        <v>1902</v>
      </c>
      <c r="AP101" s="2" t="s">
        <v>1903</v>
      </c>
      <c r="AQ101" s="2" t="s">
        <v>1903</v>
      </c>
      <c r="AR101" s="124" t="s">
        <v>1522</v>
      </c>
      <c r="AS101" s="2" t="s">
        <v>1903</v>
      </c>
      <c r="AT101" s="2" t="s">
        <v>1903</v>
      </c>
    </row>
    <row r="102" spans="1:46" x14ac:dyDescent="0.2">
      <c r="A102" s="2" t="s">
        <v>66</v>
      </c>
      <c r="B102" s="2" t="s">
        <v>92</v>
      </c>
      <c r="C102" s="71">
        <v>0.75</v>
      </c>
      <c r="D102" s="72">
        <v>8</v>
      </c>
      <c r="E102" s="99">
        <v>2017</v>
      </c>
      <c r="F102" s="99">
        <v>2013</v>
      </c>
      <c r="G102" s="99">
        <v>2020</v>
      </c>
      <c r="H102" s="2" t="s">
        <v>1922</v>
      </c>
      <c r="I102" s="2" t="s">
        <v>1923</v>
      </c>
      <c r="J102" s="2" t="s">
        <v>67</v>
      </c>
      <c r="K102" s="111" t="s">
        <v>92</v>
      </c>
      <c r="L102" s="100">
        <v>13</v>
      </c>
      <c r="M102" s="100">
        <v>12</v>
      </c>
      <c r="N102" s="100">
        <v>12</v>
      </c>
      <c r="O102" s="100">
        <v>0</v>
      </c>
      <c r="P102" s="100">
        <v>1</v>
      </c>
      <c r="Q102" s="112">
        <v>0.92307692307692313</v>
      </c>
      <c r="R102" s="101">
        <v>7</v>
      </c>
      <c r="S102" s="101">
        <v>5</v>
      </c>
      <c r="T102" s="100">
        <v>9</v>
      </c>
      <c r="U102" s="100">
        <v>0</v>
      </c>
      <c r="V102" s="100">
        <v>0</v>
      </c>
      <c r="W102" s="100">
        <v>0</v>
      </c>
      <c r="X102" s="100">
        <v>9</v>
      </c>
      <c r="Y102" s="100">
        <v>5</v>
      </c>
      <c r="Z102" s="100">
        <v>4</v>
      </c>
      <c r="AA102" s="112">
        <v>0</v>
      </c>
      <c r="AB102" s="112">
        <v>0.55555555555555558</v>
      </c>
      <c r="AC102" s="100">
        <v>9</v>
      </c>
      <c r="AD102" s="100">
        <v>0</v>
      </c>
      <c r="AE102" s="100">
        <v>9</v>
      </c>
      <c r="AF102" s="112">
        <v>0</v>
      </c>
      <c r="AG102" s="100">
        <v>19</v>
      </c>
      <c r="AH102" s="100">
        <v>266</v>
      </c>
      <c r="AI102" s="100">
        <v>0</v>
      </c>
      <c r="AJ102" s="112">
        <v>14</v>
      </c>
      <c r="AK102" s="100">
        <v>50</v>
      </c>
      <c r="AL102" s="100">
        <v>278</v>
      </c>
      <c r="AM102" s="100">
        <v>19</v>
      </c>
      <c r="AN102" s="114">
        <v>0.5</v>
      </c>
      <c r="AO102" s="2" t="s">
        <v>1903</v>
      </c>
      <c r="AP102" s="2" t="s">
        <v>1903</v>
      </c>
      <c r="AQ102" s="2" t="s">
        <v>1902</v>
      </c>
      <c r="AR102" s="124" t="s">
        <v>1522</v>
      </c>
      <c r="AS102" s="2" t="s">
        <v>1902</v>
      </c>
      <c r="AT102" s="2" t="s">
        <v>1903</v>
      </c>
    </row>
    <row r="103" spans="1:46" x14ac:dyDescent="0.2">
      <c r="A103" s="2" t="s">
        <v>21</v>
      </c>
      <c r="B103" s="2" t="s">
        <v>1012</v>
      </c>
      <c r="C103" s="71">
        <v>0.5</v>
      </c>
      <c r="D103" s="72">
        <v>8</v>
      </c>
      <c r="E103" s="99">
        <v>2019</v>
      </c>
      <c r="F103" s="99">
        <v>2015</v>
      </c>
      <c r="G103" s="99">
        <v>2022</v>
      </c>
      <c r="H103" s="2" t="s">
        <v>1904</v>
      </c>
      <c r="I103" s="2" t="s">
        <v>1905</v>
      </c>
      <c r="J103" s="2" t="s">
        <v>8</v>
      </c>
      <c r="K103" s="111" t="s">
        <v>1012</v>
      </c>
      <c r="L103" s="100">
        <v>196</v>
      </c>
      <c r="M103" s="100">
        <v>0</v>
      </c>
      <c r="N103" s="100">
        <v>0</v>
      </c>
      <c r="O103" s="100">
        <v>0</v>
      </c>
      <c r="P103" s="100">
        <v>196</v>
      </c>
      <c r="Q103" s="112">
        <v>0</v>
      </c>
      <c r="R103" s="101">
        <v>98</v>
      </c>
      <c r="S103" s="101">
        <v>0</v>
      </c>
      <c r="T103" s="100">
        <v>111</v>
      </c>
      <c r="U103" s="100">
        <v>10</v>
      </c>
      <c r="V103" s="100">
        <v>2</v>
      </c>
      <c r="W103" s="100">
        <v>8</v>
      </c>
      <c r="X103" s="100">
        <v>101</v>
      </c>
      <c r="Y103" s="100">
        <v>10</v>
      </c>
      <c r="Z103" s="100">
        <v>101</v>
      </c>
      <c r="AA103" s="112">
        <v>9.0090090090090086E-2</v>
      </c>
      <c r="AB103" s="112">
        <v>9.0090090090090086E-2</v>
      </c>
      <c r="AC103" s="100">
        <v>124</v>
      </c>
      <c r="AD103" s="100">
        <v>34</v>
      </c>
      <c r="AE103" s="100">
        <v>90</v>
      </c>
      <c r="AF103" s="112">
        <v>0.27419354838709675</v>
      </c>
      <c r="AG103" s="100">
        <v>126</v>
      </c>
      <c r="AH103" s="100">
        <v>207</v>
      </c>
      <c r="AI103" s="100">
        <v>0</v>
      </c>
      <c r="AJ103" s="112">
        <v>1.6428571428571428</v>
      </c>
      <c r="AK103" s="100">
        <v>557</v>
      </c>
      <c r="AL103" s="100">
        <v>251</v>
      </c>
      <c r="AM103" s="100">
        <v>387</v>
      </c>
      <c r="AN103" s="114">
        <v>0.5</v>
      </c>
      <c r="AO103" s="2" t="s">
        <v>1903</v>
      </c>
      <c r="AP103" s="2" t="s">
        <v>1902</v>
      </c>
      <c r="AQ103" s="2" t="s">
        <v>1903</v>
      </c>
      <c r="AR103" s="124" t="s">
        <v>1522</v>
      </c>
      <c r="AS103" s="2" t="s">
        <v>1903</v>
      </c>
      <c r="AT103" s="2" t="s">
        <v>1902</v>
      </c>
    </row>
    <row r="104" spans="1:46" x14ac:dyDescent="0.2">
      <c r="A104" s="2" t="s">
        <v>5</v>
      </c>
      <c r="B104" s="2" t="s">
        <v>1013</v>
      </c>
      <c r="C104" s="71">
        <v>0.625</v>
      </c>
      <c r="D104" s="72">
        <v>8</v>
      </c>
      <c r="E104" s="99">
        <v>2018</v>
      </c>
      <c r="F104" s="99">
        <v>2014</v>
      </c>
      <c r="G104" s="99" t="s">
        <v>1899</v>
      </c>
      <c r="H104" s="2" t="s">
        <v>1900</v>
      </c>
      <c r="I104" s="2" t="s">
        <v>1901</v>
      </c>
      <c r="J104" s="2" t="s">
        <v>3</v>
      </c>
      <c r="K104" s="113" t="s">
        <v>1013</v>
      </c>
      <c r="L104" s="100">
        <v>170</v>
      </c>
      <c r="M104" s="100">
        <v>0</v>
      </c>
      <c r="N104" s="100">
        <v>0</v>
      </c>
      <c r="O104" s="100">
        <v>0</v>
      </c>
      <c r="P104" s="100">
        <v>170</v>
      </c>
      <c r="Q104" s="112">
        <v>0</v>
      </c>
      <c r="R104" s="101">
        <v>85</v>
      </c>
      <c r="S104" s="101">
        <v>0</v>
      </c>
      <c r="T104" s="100">
        <v>101</v>
      </c>
      <c r="U104" s="100">
        <v>127</v>
      </c>
      <c r="V104" s="100">
        <v>127</v>
      </c>
      <c r="W104" s="100">
        <v>0</v>
      </c>
      <c r="X104" s="100">
        <v>0</v>
      </c>
      <c r="Y104" s="100">
        <v>127</v>
      </c>
      <c r="Z104" s="100">
        <v>0</v>
      </c>
      <c r="AA104" s="112">
        <v>1.2574257425742574</v>
      </c>
      <c r="AB104" s="112">
        <v>1.2574257425742574</v>
      </c>
      <c r="AC104" s="100">
        <v>112</v>
      </c>
      <c r="AD104" s="100">
        <v>39</v>
      </c>
      <c r="AE104" s="100">
        <v>73</v>
      </c>
      <c r="AF104" s="112">
        <v>0.3482142857142857</v>
      </c>
      <c r="AG104" s="100">
        <v>300</v>
      </c>
      <c r="AH104" s="100">
        <v>361</v>
      </c>
      <c r="AI104" s="100">
        <v>0</v>
      </c>
      <c r="AJ104" s="112">
        <v>1.2033333333333334</v>
      </c>
      <c r="AK104" s="100">
        <v>683</v>
      </c>
      <c r="AL104" s="100">
        <v>527</v>
      </c>
      <c r="AM104" s="100">
        <v>243</v>
      </c>
      <c r="AN104" s="114">
        <v>0.5</v>
      </c>
      <c r="AO104" s="2" t="s">
        <v>1903</v>
      </c>
      <c r="AP104" s="2" t="s">
        <v>1902</v>
      </c>
      <c r="AQ104" s="2" t="s">
        <v>1903</v>
      </c>
      <c r="AR104" s="124" t="s">
        <v>1522</v>
      </c>
      <c r="AS104" s="2" t="s">
        <v>1903</v>
      </c>
      <c r="AT104" s="2" t="s">
        <v>1902</v>
      </c>
    </row>
    <row r="105" spans="1:46" x14ac:dyDescent="0.2">
      <c r="A105" s="2" t="s">
        <v>21</v>
      </c>
      <c r="B105" s="2" t="s">
        <v>114</v>
      </c>
      <c r="C105" s="71">
        <v>0.5</v>
      </c>
      <c r="D105" s="72">
        <v>8</v>
      </c>
      <c r="E105" s="99">
        <v>2019</v>
      </c>
      <c r="F105" s="99">
        <v>2015</v>
      </c>
      <c r="G105" s="99">
        <v>2022</v>
      </c>
      <c r="H105" s="2" t="s">
        <v>1904</v>
      </c>
      <c r="I105" s="2" t="s">
        <v>1905</v>
      </c>
      <c r="J105" s="2" t="s">
        <v>8</v>
      </c>
      <c r="K105" s="111" t="s">
        <v>114</v>
      </c>
      <c r="L105" s="100">
        <v>100</v>
      </c>
      <c r="M105" s="100">
        <v>118</v>
      </c>
      <c r="N105" s="100">
        <v>118</v>
      </c>
      <c r="O105" s="100">
        <v>0</v>
      </c>
      <c r="P105" s="100">
        <v>0</v>
      </c>
      <c r="Q105" s="112">
        <v>1.18</v>
      </c>
      <c r="R105" s="101">
        <v>50</v>
      </c>
      <c r="S105" s="101">
        <v>68</v>
      </c>
      <c r="T105" s="100">
        <v>63</v>
      </c>
      <c r="U105" s="100">
        <v>6</v>
      </c>
      <c r="V105" s="100">
        <v>6</v>
      </c>
      <c r="W105" s="100">
        <v>0</v>
      </c>
      <c r="X105" s="100">
        <v>57</v>
      </c>
      <c r="Y105" s="100">
        <v>74</v>
      </c>
      <c r="Z105" s="100">
        <v>0</v>
      </c>
      <c r="AA105" s="112">
        <v>9.5238095238095233E-2</v>
      </c>
      <c r="AB105" s="112">
        <v>1.1746031746031746</v>
      </c>
      <c r="AC105" s="100">
        <v>69</v>
      </c>
      <c r="AD105" s="100">
        <v>26</v>
      </c>
      <c r="AE105" s="100">
        <v>43</v>
      </c>
      <c r="AF105" s="112">
        <v>0.37681159420289856</v>
      </c>
      <c r="AG105" s="100">
        <v>166</v>
      </c>
      <c r="AH105" s="100">
        <v>267</v>
      </c>
      <c r="AI105" s="100">
        <v>0</v>
      </c>
      <c r="AJ105" s="112">
        <v>1.6084337349397591</v>
      </c>
      <c r="AK105" s="100">
        <v>398</v>
      </c>
      <c r="AL105" s="100">
        <v>417</v>
      </c>
      <c r="AM105" s="100">
        <v>100</v>
      </c>
      <c r="AN105" s="114">
        <v>0.5</v>
      </c>
      <c r="AO105" s="2" t="s">
        <v>1903</v>
      </c>
      <c r="AP105" s="2" t="s">
        <v>1903</v>
      </c>
      <c r="AQ105" s="2" t="s">
        <v>1902</v>
      </c>
      <c r="AR105" s="124" t="s">
        <v>1522</v>
      </c>
      <c r="AS105" s="2" t="s">
        <v>1902</v>
      </c>
      <c r="AT105" s="2" t="s">
        <v>1903</v>
      </c>
    </row>
    <row r="106" spans="1:46" x14ac:dyDescent="0.2">
      <c r="A106" s="2" t="s">
        <v>5</v>
      </c>
      <c r="B106" s="2" t="s">
        <v>1310</v>
      </c>
      <c r="C106" s="71">
        <v>0.625</v>
      </c>
      <c r="D106" s="72">
        <v>8</v>
      </c>
      <c r="E106" s="99">
        <v>2018</v>
      </c>
      <c r="F106" s="99">
        <v>2014</v>
      </c>
      <c r="G106" s="99" t="s">
        <v>1899</v>
      </c>
      <c r="H106" s="2" t="s">
        <v>1900</v>
      </c>
      <c r="I106" s="2" t="s">
        <v>1901</v>
      </c>
      <c r="J106" s="2" t="s">
        <v>3</v>
      </c>
      <c r="K106" s="113" t="s">
        <v>1310</v>
      </c>
      <c r="L106" s="100">
        <v>1</v>
      </c>
      <c r="M106" s="100">
        <v>0</v>
      </c>
      <c r="N106" s="100">
        <v>0</v>
      </c>
      <c r="O106" s="100">
        <v>0</v>
      </c>
      <c r="P106" s="100">
        <v>1</v>
      </c>
      <c r="Q106" s="112">
        <v>0</v>
      </c>
      <c r="R106" s="101">
        <v>1</v>
      </c>
      <c r="S106" s="101">
        <v>0</v>
      </c>
      <c r="T106" s="100">
        <v>1</v>
      </c>
      <c r="U106" s="100">
        <v>0</v>
      </c>
      <c r="V106" s="100">
        <v>0</v>
      </c>
      <c r="W106" s="100">
        <v>0</v>
      </c>
      <c r="X106" s="100">
        <v>1</v>
      </c>
      <c r="Y106" s="100">
        <v>0</v>
      </c>
      <c r="Z106" s="100">
        <v>1</v>
      </c>
      <c r="AA106" s="112">
        <v>0</v>
      </c>
      <c r="AB106" s="112">
        <v>0</v>
      </c>
      <c r="AC106" s="100">
        <v>0</v>
      </c>
      <c r="AD106" s="100">
        <v>0</v>
      </c>
      <c r="AE106" s="100">
        <v>0</v>
      </c>
      <c r="AF106" s="112" t="s">
        <v>1917</v>
      </c>
      <c r="AG106" s="100">
        <v>0</v>
      </c>
      <c r="AH106" s="100">
        <v>0</v>
      </c>
      <c r="AI106" s="100">
        <v>0</v>
      </c>
      <c r="AJ106" s="112" t="s">
        <v>1917</v>
      </c>
      <c r="AK106" s="100">
        <v>2</v>
      </c>
      <c r="AL106" s="100">
        <v>0</v>
      </c>
      <c r="AM106" s="100">
        <v>2</v>
      </c>
      <c r="AN106" s="114">
        <v>0.5</v>
      </c>
      <c r="AO106" s="2" t="s">
        <v>1903</v>
      </c>
      <c r="AP106" s="2" t="s">
        <v>1902</v>
      </c>
      <c r="AQ106" s="2" t="s">
        <v>1903</v>
      </c>
      <c r="AR106" s="124" t="s">
        <v>1522</v>
      </c>
      <c r="AS106" s="2" t="s">
        <v>1903</v>
      </c>
      <c r="AT106" s="2" t="s">
        <v>1902</v>
      </c>
    </row>
    <row r="107" spans="1:46" x14ac:dyDescent="0.2">
      <c r="A107" s="2" t="s">
        <v>95</v>
      </c>
      <c r="B107" s="2" t="s">
        <v>1856</v>
      </c>
      <c r="C107" s="71">
        <v>1</v>
      </c>
      <c r="D107" s="72">
        <v>5</v>
      </c>
      <c r="E107" s="99">
        <v>2017</v>
      </c>
      <c r="F107" s="99">
        <v>2014</v>
      </c>
      <c r="G107" s="99">
        <v>2018</v>
      </c>
      <c r="H107" s="2" t="s">
        <v>1906</v>
      </c>
      <c r="I107" s="2" t="s">
        <v>1907</v>
      </c>
      <c r="J107" s="2" t="s">
        <v>13</v>
      </c>
      <c r="K107" s="111" t="s">
        <v>1856</v>
      </c>
      <c r="L107" s="100" t="e">
        <v>#N/A</v>
      </c>
      <c r="M107" s="100">
        <v>0</v>
      </c>
      <c r="N107" s="100">
        <v>0</v>
      </c>
      <c r="O107" s="100">
        <v>0</v>
      </c>
      <c r="P107" s="100" t="e">
        <v>#N/A</v>
      </c>
      <c r="Q107" s="112" t="s">
        <v>1891</v>
      </c>
      <c r="R107" s="101" t="e">
        <v>#N/A</v>
      </c>
      <c r="S107" s="101" t="e">
        <v>#N/A</v>
      </c>
      <c r="T107" s="100" t="e">
        <v>#N/A</v>
      </c>
      <c r="U107" s="100">
        <v>0</v>
      </c>
      <c r="V107" s="100">
        <v>0</v>
      </c>
      <c r="W107" s="100">
        <v>0</v>
      </c>
      <c r="X107" s="100" t="e">
        <v>#N/A</v>
      </c>
      <c r="Y107" s="100" t="e">
        <v>#N/A</v>
      </c>
      <c r="Z107" s="100" t="e">
        <v>#N/A</v>
      </c>
      <c r="AA107" s="112" t="s">
        <v>1891</v>
      </c>
      <c r="AB107" s="112" t="s">
        <v>1891</v>
      </c>
      <c r="AC107" s="100" t="e">
        <v>#N/A</v>
      </c>
      <c r="AD107" s="100">
        <v>0</v>
      </c>
      <c r="AE107" s="100" t="e">
        <v>#N/A</v>
      </c>
      <c r="AF107" s="112" t="s">
        <v>1891</v>
      </c>
      <c r="AG107" s="100" t="e">
        <v>#N/A</v>
      </c>
      <c r="AH107" s="100">
        <v>0</v>
      </c>
      <c r="AI107" s="100" t="e">
        <v>#N/A</v>
      </c>
      <c r="AJ107" s="112" t="s">
        <v>1891</v>
      </c>
      <c r="AK107" s="100" t="e">
        <v>#N/A</v>
      </c>
      <c r="AL107" s="100">
        <v>0</v>
      </c>
      <c r="AM107" s="100" t="e">
        <v>#N/A</v>
      </c>
      <c r="AN107" s="114">
        <v>1</v>
      </c>
      <c r="AO107" s="2" t="s">
        <v>1902</v>
      </c>
      <c r="AP107" s="2" t="s">
        <v>1903</v>
      </c>
      <c r="AQ107" s="2" t="s">
        <v>1903</v>
      </c>
      <c r="AR107" s="124" t="s">
        <v>1891</v>
      </c>
      <c r="AS107" s="2" t="s">
        <v>1902</v>
      </c>
      <c r="AT107" s="2" t="s">
        <v>1903</v>
      </c>
    </row>
    <row r="108" spans="1:46" x14ac:dyDescent="0.2">
      <c r="A108" s="2" t="s">
        <v>5</v>
      </c>
      <c r="B108" s="2" t="s">
        <v>1311</v>
      </c>
      <c r="C108" s="71">
        <v>0.625</v>
      </c>
      <c r="D108" s="72">
        <v>8</v>
      </c>
      <c r="E108" s="99">
        <v>2018</v>
      </c>
      <c r="F108" s="99">
        <v>2014</v>
      </c>
      <c r="G108" s="99" t="s">
        <v>1899</v>
      </c>
      <c r="H108" s="2" t="s">
        <v>1900</v>
      </c>
      <c r="I108" s="2" t="s">
        <v>1901</v>
      </c>
      <c r="J108" s="2" t="s">
        <v>3</v>
      </c>
      <c r="K108" s="113" t="s">
        <v>1311</v>
      </c>
      <c r="L108" s="100">
        <v>5</v>
      </c>
      <c r="M108" s="100">
        <v>0</v>
      </c>
      <c r="N108" s="100">
        <v>0</v>
      </c>
      <c r="O108" s="100">
        <v>0</v>
      </c>
      <c r="P108" s="100">
        <v>5</v>
      </c>
      <c r="Q108" s="112">
        <v>0</v>
      </c>
      <c r="R108" s="101">
        <v>3</v>
      </c>
      <c r="S108" s="101">
        <v>0</v>
      </c>
      <c r="T108" s="100">
        <v>3</v>
      </c>
      <c r="U108" s="100">
        <v>0</v>
      </c>
      <c r="V108" s="100">
        <v>0</v>
      </c>
      <c r="W108" s="100">
        <v>0</v>
      </c>
      <c r="X108" s="100">
        <v>3</v>
      </c>
      <c r="Y108" s="100">
        <v>0</v>
      </c>
      <c r="Z108" s="100">
        <v>3</v>
      </c>
      <c r="AA108" s="112">
        <v>0</v>
      </c>
      <c r="AB108" s="112">
        <v>0</v>
      </c>
      <c r="AC108" s="100">
        <v>3</v>
      </c>
      <c r="AD108" s="100">
        <v>0</v>
      </c>
      <c r="AE108" s="100">
        <v>3</v>
      </c>
      <c r="AF108" s="112">
        <v>0</v>
      </c>
      <c r="AG108" s="100">
        <v>7</v>
      </c>
      <c r="AH108" s="100">
        <v>0</v>
      </c>
      <c r="AI108" s="100">
        <v>7</v>
      </c>
      <c r="AJ108" s="112">
        <v>0</v>
      </c>
      <c r="AK108" s="100">
        <v>18</v>
      </c>
      <c r="AL108" s="100">
        <v>0</v>
      </c>
      <c r="AM108" s="100">
        <v>18</v>
      </c>
      <c r="AN108" s="114">
        <v>0.5</v>
      </c>
      <c r="AO108" s="2" t="s">
        <v>1902</v>
      </c>
      <c r="AP108" s="2" t="s">
        <v>1903</v>
      </c>
      <c r="AQ108" s="2" t="s">
        <v>1903</v>
      </c>
      <c r="AR108" s="124" t="s">
        <v>1522</v>
      </c>
      <c r="AS108" s="2" t="s">
        <v>1903</v>
      </c>
      <c r="AT108" s="2" t="s">
        <v>1903</v>
      </c>
    </row>
    <row r="109" spans="1:46" x14ac:dyDescent="0.2">
      <c r="A109" s="2" t="s">
        <v>5</v>
      </c>
      <c r="B109" s="2" t="s">
        <v>1864</v>
      </c>
      <c r="C109" s="71">
        <v>0.625</v>
      </c>
      <c r="D109" s="72">
        <v>8</v>
      </c>
      <c r="E109" s="99">
        <v>2018</v>
      </c>
      <c r="F109" s="99">
        <v>2014</v>
      </c>
      <c r="G109" s="99" t="s">
        <v>1899</v>
      </c>
      <c r="H109" s="2" t="s">
        <v>1900</v>
      </c>
      <c r="I109" s="2" t="s">
        <v>1901</v>
      </c>
      <c r="J109" s="2" t="s">
        <v>3</v>
      </c>
      <c r="K109" s="113" t="s">
        <v>1864</v>
      </c>
      <c r="L109" s="100" t="e">
        <v>#N/A</v>
      </c>
      <c r="M109" s="100">
        <v>0</v>
      </c>
      <c r="N109" s="100">
        <v>0</v>
      </c>
      <c r="O109" s="100">
        <v>0</v>
      </c>
      <c r="P109" s="100" t="e">
        <v>#N/A</v>
      </c>
      <c r="Q109" s="112" t="s">
        <v>1891</v>
      </c>
      <c r="R109" s="101" t="e">
        <v>#N/A</v>
      </c>
      <c r="S109" s="101" t="e">
        <v>#N/A</v>
      </c>
      <c r="T109" s="100" t="e">
        <v>#N/A</v>
      </c>
      <c r="U109" s="100">
        <v>0</v>
      </c>
      <c r="V109" s="100">
        <v>0</v>
      </c>
      <c r="W109" s="100">
        <v>0</v>
      </c>
      <c r="X109" s="100" t="e">
        <v>#N/A</v>
      </c>
      <c r="Y109" s="100" t="e">
        <v>#N/A</v>
      </c>
      <c r="Z109" s="100" t="e">
        <v>#N/A</v>
      </c>
      <c r="AA109" s="112" t="s">
        <v>1891</v>
      </c>
      <c r="AB109" s="112" t="s">
        <v>1891</v>
      </c>
      <c r="AC109" s="100" t="e">
        <v>#N/A</v>
      </c>
      <c r="AD109" s="100">
        <v>0</v>
      </c>
      <c r="AE109" s="100" t="e">
        <v>#N/A</v>
      </c>
      <c r="AF109" s="112" t="s">
        <v>1891</v>
      </c>
      <c r="AG109" s="100" t="e">
        <v>#N/A</v>
      </c>
      <c r="AH109" s="100">
        <v>0</v>
      </c>
      <c r="AI109" s="100" t="e">
        <v>#N/A</v>
      </c>
      <c r="AJ109" s="112" t="s">
        <v>1891</v>
      </c>
      <c r="AK109" s="100" t="e">
        <v>#N/A</v>
      </c>
      <c r="AL109" s="100">
        <v>0</v>
      </c>
      <c r="AM109" s="100" t="e">
        <v>#N/A</v>
      </c>
      <c r="AN109" s="114">
        <v>0.5</v>
      </c>
      <c r="AO109" s="2" t="s">
        <v>1902</v>
      </c>
      <c r="AP109" s="2" t="s">
        <v>1903</v>
      </c>
      <c r="AQ109" s="2" t="s">
        <v>1903</v>
      </c>
      <c r="AR109" s="124" t="s">
        <v>1891</v>
      </c>
      <c r="AS109" s="2" t="s">
        <v>1902</v>
      </c>
      <c r="AT109" s="2" t="s">
        <v>1903</v>
      </c>
    </row>
    <row r="110" spans="1:46" x14ac:dyDescent="0.2">
      <c r="A110" s="2" t="s">
        <v>21</v>
      </c>
      <c r="B110" s="2" t="s">
        <v>148</v>
      </c>
      <c r="C110" s="71">
        <v>0.5</v>
      </c>
      <c r="D110" s="72">
        <v>8</v>
      </c>
      <c r="E110" s="99">
        <v>2019</v>
      </c>
      <c r="F110" s="99">
        <v>2015</v>
      </c>
      <c r="G110" s="99">
        <v>2022</v>
      </c>
      <c r="H110" s="2" t="s">
        <v>1904</v>
      </c>
      <c r="I110" s="2" t="s">
        <v>1905</v>
      </c>
      <c r="J110" s="2" t="s">
        <v>8</v>
      </c>
      <c r="K110" s="113" t="s">
        <v>148</v>
      </c>
      <c r="L110" s="100">
        <v>220</v>
      </c>
      <c r="M110" s="100">
        <v>0</v>
      </c>
      <c r="N110" s="100">
        <v>0</v>
      </c>
      <c r="O110" s="100">
        <v>0</v>
      </c>
      <c r="P110" s="100">
        <v>220</v>
      </c>
      <c r="Q110" s="112">
        <v>0</v>
      </c>
      <c r="R110" s="101">
        <v>110</v>
      </c>
      <c r="S110" s="101">
        <v>0</v>
      </c>
      <c r="T110" s="100">
        <v>118</v>
      </c>
      <c r="U110" s="100">
        <v>1</v>
      </c>
      <c r="V110" s="100">
        <v>0</v>
      </c>
      <c r="W110" s="100">
        <v>1</v>
      </c>
      <c r="X110" s="100">
        <v>117</v>
      </c>
      <c r="Y110" s="100">
        <v>1</v>
      </c>
      <c r="Z110" s="100">
        <v>117</v>
      </c>
      <c r="AA110" s="112">
        <v>8.4745762711864406E-3</v>
      </c>
      <c r="AB110" s="112">
        <v>8.4745762711864406E-3</v>
      </c>
      <c r="AC110" s="100">
        <v>100</v>
      </c>
      <c r="AD110" s="100">
        <v>0</v>
      </c>
      <c r="AE110" s="100">
        <v>100</v>
      </c>
      <c r="AF110" s="112">
        <v>0</v>
      </c>
      <c r="AG110" s="100">
        <v>244</v>
      </c>
      <c r="AH110" s="100">
        <v>488</v>
      </c>
      <c r="AI110" s="100">
        <v>0</v>
      </c>
      <c r="AJ110" s="112">
        <v>2</v>
      </c>
      <c r="AK110" s="100">
        <v>682</v>
      </c>
      <c r="AL110" s="100">
        <v>489</v>
      </c>
      <c r="AM110" s="100">
        <v>437</v>
      </c>
      <c r="AN110" s="114">
        <v>0.5</v>
      </c>
      <c r="AO110" s="2" t="s">
        <v>1903</v>
      </c>
      <c r="AP110" s="2" t="s">
        <v>1902</v>
      </c>
      <c r="AQ110" s="2" t="s">
        <v>1903</v>
      </c>
      <c r="AR110" s="124" t="s">
        <v>1522</v>
      </c>
      <c r="AS110" s="2" t="s">
        <v>1903</v>
      </c>
      <c r="AT110" s="2" t="s">
        <v>1902</v>
      </c>
    </row>
    <row r="111" spans="1:46" x14ac:dyDescent="0.2">
      <c r="A111" s="2" t="s">
        <v>5</v>
      </c>
      <c r="B111" s="2" t="s">
        <v>1317</v>
      </c>
      <c r="C111" s="71">
        <v>0.625</v>
      </c>
      <c r="D111" s="72">
        <v>8</v>
      </c>
      <c r="E111" s="99">
        <v>2018</v>
      </c>
      <c r="F111" s="99">
        <v>2014</v>
      </c>
      <c r="G111" s="99" t="s">
        <v>1899</v>
      </c>
      <c r="H111" s="2" t="s">
        <v>1900</v>
      </c>
      <c r="I111" s="2" t="s">
        <v>1901</v>
      </c>
      <c r="J111" s="2" t="s">
        <v>3</v>
      </c>
      <c r="K111" s="113" t="s">
        <v>1317</v>
      </c>
      <c r="L111" s="100">
        <v>0</v>
      </c>
      <c r="M111" s="100">
        <v>0</v>
      </c>
      <c r="N111" s="100">
        <v>0</v>
      </c>
      <c r="O111" s="100">
        <v>0</v>
      </c>
      <c r="P111" s="100">
        <v>0</v>
      </c>
      <c r="Q111" s="112" t="s">
        <v>1917</v>
      </c>
      <c r="R111" s="101">
        <v>0</v>
      </c>
      <c r="S111" s="101">
        <v>0</v>
      </c>
      <c r="T111" s="100">
        <v>0</v>
      </c>
      <c r="U111" s="100">
        <v>0</v>
      </c>
      <c r="V111" s="100">
        <v>0</v>
      </c>
      <c r="W111" s="100">
        <v>0</v>
      </c>
      <c r="X111" s="100">
        <v>0</v>
      </c>
      <c r="Y111" s="100">
        <v>0</v>
      </c>
      <c r="Z111" s="100">
        <v>0</v>
      </c>
      <c r="AA111" s="112" t="s">
        <v>1917</v>
      </c>
      <c r="AB111" s="112" t="s">
        <v>1917</v>
      </c>
      <c r="AC111" s="100">
        <v>0</v>
      </c>
      <c r="AD111" s="100">
        <v>0</v>
      </c>
      <c r="AE111" s="100">
        <v>0</v>
      </c>
      <c r="AF111" s="112" t="s">
        <v>1917</v>
      </c>
      <c r="AG111" s="100">
        <v>0</v>
      </c>
      <c r="AH111" s="100">
        <v>0</v>
      </c>
      <c r="AI111" s="100">
        <v>0</v>
      </c>
      <c r="AJ111" s="112" t="s">
        <v>1917</v>
      </c>
      <c r="AK111" s="100">
        <v>0</v>
      </c>
      <c r="AL111" s="100">
        <v>0</v>
      </c>
      <c r="AM111" s="100">
        <v>0</v>
      </c>
      <c r="AN111" s="114">
        <v>0.5</v>
      </c>
      <c r="AO111" s="2" t="s">
        <v>1903</v>
      </c>
      <c r="AP111" s="2" t="s">
        <v>1903</v>
      </c>
      <c r="AQ111" s="2" t="s">
        <v>1902</v>
      </c>
      <c r="AR111" s="124" t="s">
        <v>1522</v>
      </c>
      <c r="AS111" s="2" t="s">
        <v>1902</v>
      </c>
      <c r="AT111" s="2" t="s">
        <v>1903</v>
      </c>
    </row>
    <row r="112" spans="1:46" x14ac:dyDescent="0.2">
      <c r="A112" s="2" t="s">
        <v>21</v>
      </c>
      <c r="B112" s="2" t="s">
        <v>167</v>
      </c>
      <c r="C112" s="71">
        <v>0.5</v>
      </c>
      <c r="D112" s="72">
        <v>8</v>
      </c>
      <c r="E112" s="99">
        <v>2019</v>
      </c>
      <c r="F112" s="99">
        <v>2015</v>
      </c>
      <c r="G112" s="99">
        <v>2022</v>
      </c>
      <c r="H112" s="2" t="s">
        <v>1904</v>
      </c>
      <c r="I112" s="2" t="s">
        <v>1905</v>
      </c>
      <c r="J112" s="2" t="s">
        <v>8</v>
      </c>
      <c r="K112" s="113" t="s">
        <v>167</v>
      </c>
      <c r="L112" s="100">
        <v>138</v>
      </c>
      <c r="M112" s="100">
        <v>2</v>
      </c>
      <c r="N112" s="100">
        <v>2</v>
      </c>
      <c r="O112" s="100">
        <v>0</v>
      </c>
      <c r="P112" s="100">
        <v>136</v>
      </c>
      <c r="Q112" s="112">
        <v>1.4492753623188406E-2</v>
      </c>
      <c r="R112" s="101">
        <v>69</v>
      </c>
      <c r="S112" s="101">
        <v>0</v>
      </c>
      <c r="T112" s="100">
        <v>78</v>
      </c>
      <c r="U112" s="100">
        <v>3</v>
      </c>
      <c r="V112" s="100">
        <v>3</v>
      </c>
      <c r="W112" s="100">
        <v>0</v>
      </c>
      <c r="X112" s="100">
        <v>75</v>
      </c>
      <c r="Y112" s="100">
        <v>3</v>
      </c>
      <c r="Z112" s="100">
        <v>75</v>
      </c>
      <c r="AA112" s="112">
        <v>3.8461538461538464E-2</v>
      </c>
      <c r="AB112" s="112">
        <v>3.8461538461538464E-2</v>
      </c>
      <c r="AC112" s="100">
        <v>85</v>
      </c>
      <c r="AD112" s="100">
        <v>45</v>
      </c>
      <c r="AE112" s="100">
        <v>40</v>
      </c>
      <c r="AF112" s="112">
        <v>0.52941176470588236</v>
      </c>
      <c r="AG112" s="100">
        <v>99</v>
      </c>
      <c r="AH112" s="100">
        <v>376</v>
      </c>
      <c r="AI112" s="100">
        <v>0</v>
      </c>
      <c r="AJ112" s="112">
        <v>3.797979797979798</v>
      </c>
      <c r="AK112" s="100">
        <v>400</v>
      </c>
      <c r="AL112" s="100">
        <v>426</v>
      </c>
      <c r="AM112" s="100">
        <v>251</v>
      </c>
      <c r="AN112" s="114">
        <v>0.5</v>
      </c>
      <c r="AO112" s="2" t="s">
        <v>1903</v>
      </c>
      <c r="AP112" s="2" t="s">
        <v>1902</v>
      </c>
      <c r="AQ112" s="2" t="s">
        <v>1903</v>
      </c>
      <c r="AR112" s="124" t="s">
        <v>1522</v>
      </c>
      <c r="AS112" s="2" t="s">
        <v>1903</v>
      </c>
      <c r="AT112" s="2" t="s">
        <v>1902</v>
      </c>
    </row>
    <row r="113" spans="1:46" x14ac:dyDescent="0.2">
      <c r="A113" s="2" t="s">
        <v>5</v>
      </c>
      <c r="B113" s="2" t="s">
        <v>159</v>
      </c>
      <c r="C113" s="71">
        <v>0.625</v>
      </c>
      <c r="D113" s="72">
        <v>8</v>
      </c>
      <c r="E113" s="99">
        <v>2018</v>
      </c>
      <c r="F113" s="99">
        <v>2014</v>
      </c>
      <c r="G113" s="99" t="s">
        <v>1899</v>
      </c>
      <c r="H113" s="2" t="s">
        <v>1900</v>
      </c>
      <c r="I113" s="2" t="s">
        <v>1901</v>
      </c>
      <c r="J113" s="2" t="s">
        <v>3</v>
      </c>
      <c r="K113" s="113" t="s">
        <v>159</v>
      </c>
      <c r="L113" s="100">
        <v>250</v>
      </c>
      <c r="M113" s="100">
        <v>39</v>
      </c>
      <c r="N113" s="100">
        <v>39</v>
      </c>
      <c r="O113" s="100">
        <v>0</v>
      </c>
      <c r="P113" s="100">
        <v>211</v>
      </c>
      <c r="Q113" s="112">
        <v>0.156</v>
      </c>
      <c r="R113" s="101">
        <v>125</v>
      </c>
      <c r="S113" s="101">
        <v>0</v>
      </c>
      <c r="T113" s="100">
        <v>150</v>
      </c>
      <c r="U113" s="100">
        <v>1</v>
      </c>
      <c r="V113" s="100">
        <v>1</v>
      </c>
      <c r="W113" s="100">
        <v>0</v>
      </c>
      <c r="X113" s="100">
        <v>149</v>
      </c>
      <c r="Y113" s="100">
        <v>1</v>
      </c>
      <c r="Z113" s="100">
        <v>149</v>
      </c>
      <c r="AA113" s="112">
        <v>6.6666666666666671E-3</v>
      </c>
      <c r="AB113" s="112">
        <v>6.6666666666666671E-3</v>
      </c>
      <c r="AC113" s="100">
        <v>167</v>
      </c>
      <c r="AD113" s="100">
        <v>0</v>
      </c>
      <c r="AE113" s="100">
        <v>167</v>
      </c>
      <c r="AF113" s="112">
        <v>0</v>
      </c>
      <c r="AG113" s="100">
        <v>446</v>
      </c>
      <c r="AH113" s="100">
        <v>33</v>
      </c>
      <c r="AI113" s="100">
        <v>413</v>
      </c>
      <c r="AJ113" s="112">
        <v>7.3991031390134535E-2</v>
      </c>
      <c r="AK113" s="100">
        <v>1013</v>
      </c>
      <c r="AL113" s="100">
        <v>73</v>
      </c>
      <c r="AM113" s="100">
        <v>940</v>
      </c>
      <c r="AN113" s="114">
        <v>0.5</v>
      </c>
      <c r="AO113" s="2" t="s">
        <v>1902</v>
      </c>
      <c r="AP113" s="2" t="s">
        <v>1903</v>
      </c>
      <c r="AQ113" s="2" t="s">
        <v>1903</v>
      </c>
      <c r="AR113" s="124" t="s">
        <v>1535</v>
      </c>
      <c r="AS113" s="2" t="s">
        <v>1903</v>
      </c>
      <c r="AT113" s="2" t="s">
        <v>1903</v>
      </c>
    </row>
    <row r="114" spans="1:46" x14ac:dyDescent="0.2">
      <c r="A114" s="2" t="s">
        <v>21</v>
      </c>
      <c r="B114" s="11" t="s">
        <v>1019</v>
      </c>
      <c r="C114" s="71">
        <v>0.5</v>
      </c>
      <c r="D114" s="72">
        <v>8</v>
      </c>
      <c r="E114" s="99">
        <v>2019</v>
      </c>
      <c r="F114" s="99">
        <v>2015</v>
      </c>
      <c r="G114" s="99">
        <v>2022</v>
      </c>
      <c r="H114" s="2" t="s">
        <v>1904</v>
      </c>
      <c r="I114" s="2" t="s">
        <v>1905</v>
      </c>
      <c r="J114" s="2" t="s">
        <v>8</v>
      </c>
      <c r="K114" s="113" t="s">
        <v>1019</v>
      </c>
      <c r="L114" s="100">
        <v>124</v>
      </c>
      <c r="M114" s="100">
        <v>0</v>
      </c>
      <c r="N114" s="100">
        <v>0</v>
      </c>
      <c r="O114" s="100">
        <v>0</v>
      </c>
      <c r="P114" s="100">
        <v>124</v>
      </c>
      <c r="Q114" s="112">
        <v>0</v>
      </c>
      <c r="R114" s="101">
        <v>62</v>
      </c>
      <c r="S114" s="101">
        <v>0</v>
      </c>
      <c r="T114" s="100">
        <v>72</v>
      </c>
      <c r="U114" s="100">
        <v>0</v>
      </c>
      <c r="V114" s="100">
        <v>0</v>
      </c>
      <c r="W114" s="100">
        <v>0</v>
      </c>
      <c r="X114" s="100">
        <v>72</v>
      </c>
      <c r="Y114" s="100">
        <v>0</v>
      </c>
      <c r="Z114" s="100">
        <v>72</v>
      </c>
      <c r="AA114" s="112">
        <v>0</v>
      </c>
      <c r="AB114" s="112">
        <v>0</v>
      </c>
      <c r="AC114" s="100">
        <v>78</v>
      </c>
      <c r="AD114" s="100">
        <v>1</v>
      </c>
      <c r="AE114" s="100">
        <v>77</v>
      </c>
      <c r="AF114" s="112">
        <v>1.282051282051282E-2</v>
      </c>
      <c r="AG114" s="100">
        <v>195</v>
      </c>
      <c r="AH114" s="100">
        <v>49</v>
      </c>
      <c r="AI114" s="100">
        <v>146</v>
      </c>
      <c r="AJ114" s="112">
        <v>0.25128205128205128</v>
      </c>
      <c r="AK114" s="100">
        <v>469</v>
      </c>
      <c r="AL114" s="100">
        <v>50</v>
      </c>
      <c r="AM114" s="100">
        <v>419</v>
      </c>
      <c r="AN114" s="114">
        <v>0.5</v>
      </c>
      <c r="AO114" s="2" t="s">
        <v>1902</v>
      </c>
      <c r="AP114" s="2" t="s">
        <v>1903</v>
      </c>
      <c r="AQ114" s="2" t="s">
        <v>1903</v>
      </c>
      <c r="AR114" s="124" t="s">
        <v>1522</v>
      </c>
      <c r="AS114" s="2" t="s">
        <v>1903</v>
      </c>
      <c r="AT114" s="2" t="s">
        <v>1903</v>
      </c>
    </row>
    <row r="115" spans="1:46" x14ac:dyDescent="0.2">
      <c r="A115" s="2" t="s">
        <v>5</v>
      </c>
      <c r="B115" s="2" t="s">
        <v>1052</v>
      </c>
      <c r="C115" s="71">
        <v>0.625</v>
      </c>
      <c r="D115" s="72">
        <v>8</v>
      </c>
      <c r="E115" s="99">
        <v>2018</v>
      </c>
      <c r="F115" s="99">
        <v>2014</v>
      </c>
      <c r="G115" s="99" t="s">
        <v>1899</v>
      </c>
      <c r="H115" s="2" t="s">
        <v>1900</v>
      </c>
      <c r="I115" s="2" t="s">
        <v>1901</v>
      </c>
      <c r="J115" s="2" t="s">
        <v>3</v>
      </c>
      <c r="K115" s="113" t="s">
        <v>1052</v>
      </c>
      <c r="L115" s="100">
        <v>4</v>
      </c>
      <c r="M115" s="100">
        <v>3</v>
      </c>
      <c r="N115" s="100">
        <v>3</v>
      </c>
      <c r="O115" s="100">
        <v>0</v>
      </c>
      <c r="P115" s="100">
        <v>1</v>
      </c>
      <c r="Q115" s="112">
        <v>0.75</v>
      </c>
      <c r="R115" s="101">
        <v>2</v>
      </c>
      <c r="S115" s="101">
        <v>1</v>
      </c>
      <c r="T115" s="100">
        <v>2</v>
      </c>
      <c r="U115" s="100">
        <v>2</v>
      </c>
      <c r="V115" s="100">
        <v>2</v>
      </c>
      <c r="W115" s="100">
        <v>0</v>
      </c>
      <c r="X115" s="100">
        <v>0</v>
      </c>
      <c r="Y115" s="100">
        <v>3</v>
      </c>
      <c r="Z115" s="100">
        <v>0</v>
      </c>
      <c r="AA115" s="112">
        <v>1</v>
      </c>
      <c r="AB115" s="112">
        <v>1.5</v>
      </c>
      <c r="AC115" s="100">
        <v>2</v>
      </c>
      <c r="AD115" s="100">
        <v>4</v>
      </c>
      <c r="AE115" s="100">
        <v>0</v>
      </c>
      <c r="AF115" s="112">
        <v>2</v>
      </c>
      <c r="AG115" s="100">
        <v>7</v>
      </c>
      <c r="AH115" s="100">
        <v>0</v>
      </c>
      <c r="AI115" s="100">
        <v>7</v>
      </c>
      <c r="AJ115" s="112">
        <v>0</v>
      </c>
      <c r="AK115" s="100">
        <v>15</v>
      </c>
      <c r="AL115" s="100">
        <v>9</v>
      </c>
      <c r="AM115" s="100">
        <v>8</v>
      </c>
      <c r="AN115" s="114">
        <v>0.5</v>
      </c>
      <c r="AO115" s="2" t="s">
        <v>1902</v>
      </c>
      <c r="AP115" s="2" t="s">
        <v>1903</v>
      </c>
      <c r="AQ115" s="2" t="s">
        <v>1903</v>
      </c>
      <c r="AR115" s="124" t="s">
        <v>1522</v>
      </c>
      <c r="AS115" s="2" t="s">
        <v>1903</v>
      </c>
      <c r="AT115" s="2" t="s">
        <v>1903</v>
      </c>
    </row>
    <row r="116" spans="1:46" x14ac:dyDescent="0.2">
      <c r="A116" s="2" t="s">
        <v>66</v>
      </c>
      <c r="B116" s="2" t="s">
        <v>944</v>
      </c>
      <c r="C116" s="71">
        <v>0.75</v>
      </c>
      <c r="D116" s="72">
        <v>8</v>
      </c>
      <c r="E116" s="99">
        <v>2017</v>
      </c>
      <c r="F116" s="99">
        <v>2013</v>
      </c>
      <c r="G116" s="99">
        <v>2020</v>
      </c>
      <c r="H116" s="2" t="s">
        <v>1922</v>
      </c>
      <c r="I116" s="2" t="s">
        <v>1923</v>
      </c>
      <c r="J116" s="2" t="s">
        <v>67</v>
      </c>
      <c r="K116" s="111" t="s">
        <v>944</v>
      </c>
      <c r="L116" s="100">
        <v>7</v>
      </c>
      <c r="M116" s="100">
        <v>0</v>
      </c>
      <c r="N116" s="100">
        <v>0</v>
      </c>
      <c r="O116" s="100">
        <v>0</v>
      </c>
      <c r="P116" s="100">
        <v>7</v>
      </c>
      <c r="Q116" s="112">
        <v>0</v>
      </c>
      <c r="R116" s="101">
        <v>4</v>
      </c>
      <c r="S116" s="101">
        <v>0</v>
      </c>
      <c r="T116" s="100">
        <v>5</v>
      </c>
      <c r="U116" s="100">
        <v>0</v>
      </c>
      <c r="V116" s="100">
        <v>0</v>
      </c>
      <c r="W116" s="100">
        <v>0</v>
      </c>
      <c r="X116" s="100">
        <v>5</v>
      </c>
      <c r="Y116" s="100">
        <v>0</v>
      </c>
      <c r="Z116" s="100">
        <v>5</v>
      </c>
      <c r="AA116" s="112">
        <v>0</v>
      </c>
      <c r="AB116" s="112">
        <v>0</v>
      </c>
      <c r="AC116" s="100">
        <v>15</v>
      </c>
      <c r="AD116" s="100">
        <v>0</v>
      </c>
      <c r="AE116" s="100">
        <v>15</v>
      </c>
      <c r="AF116" s="112">
        <v>0</v>
      </c>
      <c r="AG116" s="100">
        <v>34</v>
      </c>
      <c r="AH116" s="100">
        <v>25</v>
      </c>
      <c r="AI116" s="100">
        <v>9</v>
      </c>
      <c r="AJ116" s="112">
        <v>0.73529411764705888</v>
      </c>
      <c r="AK116" s="100">
        <v>61</v>
      </c>
      <c r="AL116" s="100">
        <v>25</v>
      </c>
      <c r="AM116" s="100">
        <v>36</v>
      </c>
      <c r="AN116" s="114">
        <v>0.5</v>
      </c>
      <c r="AO116" s="2" t="s">
        <v>1903</v>
      </c>
      <c r="AP116" s="2" t="s">
        <v>1902</v>
      </c>
      <c r="AQ116" s="2" t="s">
        <v>1903</v>
      </c>
      <c r="AR116" s="124" t="s">
        <v>1522</v>
      </c>
      <c r="AS116" s="2" t="s">
        <v>1903</v>
      </c>
      <c r="AT116" s="2" t="s">
        <v>1902</v>
      </c>
    </row>
    <row r="117" spans="1:46" x14ac:dyDescent="0.2">
      <c r="A117" s="2" t="s">
        <v>95</v>
      </c>
      <c r="B117" s="2" t="s">
        <v>102</v>
      </c>
      <c r="C117" s="71">
        <v>1</v>
      </c>
      <c r="D117" s="72">
        <v>5</v>
      </c>
      <c r="E117" s="99">
        <v>2017</v>
      </c>
      <c r="F117" s="99">
        <v>2014</v>
      </c>
      <c r="G117" s="99">
        <v>2018</v>
      </c>
      <c r="H117" s="2" t="s">
        <v>1906</v>
      </c>
      <c r="I117" s="2" t="s">
        <v>1907</v>
      </c>
      <c r="J117" s="2" t="s">
        <v>13</v>
      </c>
      <c r="K117" s="111" t="s">
        <v>102</v>
      </c>
      <c r="L117" s="100">
        <v>60</v>
      </c>
      <c r="M117" s="100">
        <v>22</v>
      </c>
      <c r="N117" s="100">
        <v>0</v>
      </c>
      <c r="O117" s="100">
        <v>22</v>
      </c>
      <c r="P117" s="100">
        <v>38</v>
      </c>
      <c r="Q117" s="112">
        <v>0.36666666666666664</v>
      </c>
      <c r="R117" s="101">
        <v>60</v>
      </c>
      <c r="S117" s="101">
        <v>0</v>
      </c>
      <c r="T117" s="100">
        <v>37</v>
      </c>
      <c r="U117" s="100">
        <v>22</v>
      </c>
      <c r="V117" s="100">
        <v>1</v>
      </c>
      <c r="W117" s="100">
        <v>21</v>
      </c>
      <c r="X117" s="100">
        <v>15</v>
      </c>
      <c r="Y117" s="100">
        <v>22</v>
      </c>
      <c r="Z117" s="100">
        <v>15</v>
      </c>
      <c r="AA117" s="112">
        <v>0.59459459459459463</v>
      </c>
      <c r="AB117" s="112">
        <v>0.59459459459459463</v>
      </c>
      <c r="AC117" s="100">
        <v>30</v>
      </c>
      <c r="AD117" s="100">
        <v>22</v>
      </c>
      <c r="AE117" s="100">
        <v>8</v>
      </c>
      <c r="AF117" s="112">
        <v>0.73333333333333328</v>
      </c>
      <c r="AG117" s="100">
        <v>106</v>
      </c>
      <c r="AH117" s="100">
        <v>76</v>
      </c>
      <c r="AI117" s="100">
        <v>30</v>
      </c>
      <c r="AJ117" s="112">
        <v>0.71698113207547165</v>
      </c>
      <c r="AK117" s="100">
        <v>233</v>
      </c>
      <c r="AL117" s="100">
        <v>142</v>
      </c>
      <c r="AM117" s="100">
        <v>91</v>
      </c>
      <c r="AN117" s="114">
        <v>1</v>
      </c>
      <c r="AO117" s="2" t="s">
        <v>1902</v>
      </c>
      <c r="AP117" s="2" t="s">
        <v>1903</v>
      </c>
      <c r="AQ117" s="2" t="s">
        <v>1903</v>
      </c>
      <c r="AR117" s="124" t="s">
        <v>1522</v>
      </c>
      <c r="AS117" s="2" t="s">
        <v>1903</v>
      </c>
      <c r="AT117" s="2" t="s">
        <v>1903</v>
      </c>
    </row>
    <row r="118" spans="1:46" x14ac:dyDescent="0.2">
      <c r="A118" s="2" t="s">
        <v>82</v>
      </c>
      <c r="B118" s="2" t="s">
        <v>230</v>
      </c>
      <c r="C118" s="71">
        <v>0.375</v>
      </c>
      <c r="D118" s="72">
        <v>8</v>
      </c>
      <c r="E118" s="99">
        <v>2020</v>
      </c>
      <c r="F118" s="99">
        <v>2016</v>
      </c>
      <c r="G118" s="99" t="s">
        <v>1908</v>
      </c>
      <c r="H118" s="2" t="s">
        <v>1909</v>
      </c>
      <c r="I118" s="2" t="s">
        <v>1910</v>
      </c>
      <c r="J118" s="2" t="s">
        <v>26</v>
      </c>
      <c r="K118" s="113" t="s">
        <v>230</v>
      </c>
      <c r="L118" s="100">
        <v>110</v>
      </c>
      <c r="M118" s="100">
        <v>116</v>
      </c>
      <c r="N118" s="100">
        <v>95</v>
      </c>
      <c r="O118" s="100">
        <v>21</v>
      </c>
      <c r="P118" s="100">
        <v>0</v>
      </c>
      <c r="Q118" s="112">
        <v>1.0545454545454545</v>
      </c>
      <c r="R118" s="101">
        <v>41</v>
      </c>
      <c r="S118" s="101">
        <v>75</v>
      </c>
      <c r="T118" s="100">
        <v>82</v>
      </c>
      <c r="U118" s="100">
        <v>33</v>
      </c>
      <c r="V118" s="100">
        <v>19</v>
      </c>
      <c r="W118" s="100">
        <v>14</v>
      </c>
      <c r="X118" s="100">
        <v>49</v>
      </c>
      <c r="Y118" s="100">
        <v>108</v>
      </c>
      <c r="Z118" s="100">
        <v>0</v>
      </c>
      <c r="AA118" s="112">
        <v>0.40243902439024393</v>
      </c>
      <c r="AB118" s="112">
        <v>1.3170731707317074</v>
      </c>
      <c r="AC118" s="100">
        <v>77</v>
      </c>
      <c r="AD118" s="100">
        <v>3</v>
      </c>
      <c r="AE118" s="100">
        <v>74</v>
      </c>
      <c r="AF118" s="112">
        <v>3.896103896103896E-2</v>
      </c>
      <c r="AG118" s="100">
        <v>319</v>
      </c>
      <c r="AH118" s="100">
        <v>0</v>
      </c>
      <c r="AI118" s="100">
        <v>319</v>
      </c>
      <c r="AJ118" s="112">
        <v>0</v>
      </c>
      <c r="AK118" s="100">
        <v>588</v>
      </c>
      <c r="AL118" s="100">
        <v>152</v>
      </c>
      <c r="AM118" s="100">
        <v>442</v>
      </c>
      <c r="AN118" s="114">
        <v>0.375</v>
      </c>
      <c r="AO118" s="2" t="s">
        <v>1902</v>
      </c>
      <c r="AP118" s="2" t="s">
        <v>1903</v>
      </c>
      <c r="AQ118" s="2" t="s">
        <v>1903</v>
      </c>
      <c r="AR118" s="124" t="s">
        <v>1891</v>
      </c>
      <c r="AS118" s="2" t="s">
        <v>1903</v>
      </c>
      <c r="AT118" s="2" t="s">
        <v>1903</v>
      </c>
    </row>
    <row r="119" spans="1:46" x14ac:dyDescent="0.2">
      <c r="A119" s="2" t="s">
        <v>82</v>
      </c>
      <c r="B119" s="2" t="s">
        <v>249</v>
      </c>
      <c r="C119" s="71">
        <v>0.375</v>
      </c>
      <c r="D119" s="72">
        <v>8</v>
      </c>
      <c r="E119" s="99">
        <v>2020</v>
      </c>
      <c r="F119" s="99">
        <v>2016</v>
      </c>
      <c r="G119" s="99" t="s">
        <v>1908</v>
      </c>
      <c r="H119" s="2" t="s">
        <v>1909</v>
      </c>
      <c r="I119" s="2" t="s">
        <v>1910</v>
      </c>
      <c r="J119" s="2" t="s">
        <v>26</v>
      </c>
      <c r="K119" s="113" t="s">
        <v>249</v>
      </c>
      <c r="L119" s="100">
        <v>393</v>
      </c>
      <c r="M119" s="100">
        <v>55</v>
      </c>
      <c r="N119" s="100">
        <v>55</v>
      </c>
      <c r="O119" s="100">
        <v>0</v>
      </c>
      <c r="P119" s="100">
        <v>338</v>
      </c>
      <c r="Q119" s="112">
        <v>0.13994910941475827</v>
      </c>
      <c r="R119" s="101">
        <v>147</v>
      </c>
      <c r="S119" s="101">
        <v>0</v>
      </c>
      <c r="T119" s="100">
        <v>204</v>
      </c>
      <c r="U119" s="100">
        <v>1</v>
      </c>
      <c r="V119" s="100">
        <v>0</v>
      </c>
      <c r="W119" s="100">
        <v>1</v>
      </c>
      <c r="X119" s="100">
        <v>203</v>
      </c>
      <c r="Y119" s="100">
        <v>1</v>
      </c>
      <c r="Z119" s="100">
        <v>203</v>
      </c>
      <c r="AA119" s="112">
        <v>4.9019607843137254E-3</v>
      </c>
      <c r="AB119" s="112">
        <v>4.9019607843137254E-3</v>
      </c>
      <c r="AC119" s="100">
        <v>161</v>
      </c>
      <c r="AD119" s="100">
        <v>36</v>
      </c>
      <c r="AE119" s="100">
        <v>125</v>
      </c>
      <c r="AF119" s="112">
        <v>0.2236024844720497</v>
      </c>
      <c r="AG119" s="100">
        <v>553</v>
      </c>
      <c r="AH119" s="100">
        <v>7</v>
      </c>
      <c r="AI119" s="100">
        <v>546</v>
      </c>
      <c r="AJ119" s="112">
        <v>1.2658227848101266E-2</v>
      </c>
      <c r="AK119" s="100">
        <v>1311</v>
      </c>
      <c r="AL119" s="100">
        <v>99</v>
      </c>
      <c r="AM119" s="100">
        <v>1212</v>
      </c>
      <c r="AN119" s="114">
        <v>0.375</v>
      </c>
      <c r="AO119" s="2" t="s">
        <v>1902</v>
      </c>
      <c r="AP119" s="2" t="s">
        <v>1903</v>
      </c>
      <c r="AQ119" s="2" t="s">
        <v>1903</v>
      </c>
      <c r="AR119" s="124" t="s">
        <v>1522</v>
      </c>
      <c r="AS119" s="2" t="s">
        <v>1903</v>
      </c>
      <c r="AT119" s="2" t="s">
        <v>1903</v>
      </c>
    </row>
    <row r="120" spans="1:46" x14ac:dyDescent="0.2">
      <c r="A120" s="2" t="s">
        <v>5</v>
      </c>
      <c r="B120" s="2" t="s">
        <v>163</v>
      </c>
      <c r="C120" s="71">
        <v>0.625</v>
      </c>
      <c r="D120" s="72">
        <v>8</v>
      </c>
      <c r="E120" s="99">
        <v>2018</v>
      </c>
      <c r="F120" s="99">
        <v>2014</v>
      </c>
      <c r="G120" s="99" t="s">
        <v>1899</v>
      </c>
      <c r="H120" s="2" t="s">
        <v>1900</v>
      </c>
      <c r="I120" s="2" t="s">
        <v>1901</v>
      </c>
      <c r="J120" s="2" t="s">
        <v>3</v>
      </c>
      <c r="K120" s="113" t="s">
        <v>163</v>
      </c>
      <c r="L120" s="100">
        <v>30</v>
      </c>
      <c r="M120" s="100">
        <v>0</v>
      </c>
      <c r="N120" s="100">
        <v>0</v>
      </c>
      <c r="O120" s="100">
        <v>0</v>
      </c>
      <c r="P120" s="100">
        <v>30</v>
      </c>
      <c r="Q120" s="112">
        <v>0</v>
      </c>
      <c r="R120" s="101">
        <v>15</v>
      </c>
      <c r="S120" s="101">
        <v>0</v>
      </c>
      <c r="T120" s="100">
        <v>18</v>
      </c>
      <c r="U120" s="100">
        <v>0</v>
      </c>
      <c r="V120" s="100">
        <v>0</v>
      </c>
      <c r="W120" s="100">
        <v>0</v>
      </c>
      <c r="X120" s="100">
        <v>18</v>
      </c>
      <c r="Y120" s="100">
        <v>0</v>
      </c>
      <c r="Z120" s="100">
        <v>18</v>
      </c>
      <c r="AA120" s="112">
        <v>0</v>
      </c>
      <c r="AB120" s="112">
        <v>0</v>
      </c>
      <c r="AC120" s="100">
        <v>20</v>
      </c>
      <c r="AD120" s="100">
        <v>0</v>
      </c>
      <c r="AE120" s="100">
        <v>20</v>
      </c>
      <c r="AF120" s="112">
        <v>0</v>
      </c>
      <c r="AG120" s="100">
        <v>44</v>
      </c>
      <c r="AH120" s="100">
        <v>34</v>
      </c>
      <c r="AI120" s="100">
        <v>10</v>
      </c>
      <c r="AJ120" s="112">
        <v>0.77272727272727271</v>
      </c>
      <c r="AK120" s="100">
        <v>112</v>
      </c>
      <c r="AL120" s="100">
        <v>34</v>
      </c>
      <c r="AM120" s="100">
        <v>78</v>
      </c>
      <c r="AN120" s="114">
        <v>0.5</v>
      </c>
      <c r="AO120" s="2" t="s">
        <v>1903</v>
      </c>
      <c r="AP120" s="2" t="s">
        <v>1902</v>
      </c>
      <c r="AQ120" s="2" t="s">
        <v>1903</v>
      </c>
      <c r="AR120" s="124" t="s">
        <v>1522</v>
      </c>
      <c r="AS120" s="2" t="s">
        <v>1903</v>
      </c>
      <c r="AT120" s="2" t="s">
        <v>1902</v>
      </c>
    </row>
    <row r="121" spans="1:46" x14ac:dyDescent="0.2">
      <c r="A121" s="2" t="s">
        <v>5</v>
      </c>
      <c r="B121" s="11" t="s">
        <v>1492</v>
      </c>
      <c r="C121" s="71">
        <v>0.625</v>
      </c>
      <c r="D121" s="72">
        <v>8</v>
      </c>
      <c r="E121" s="99">
        <v>2018</v>
      </c>
      <c r="F121" s="99">
        <v>2014</v>
      </c>
      <c r="G121" s="99" t="s">
        <v>1899</v>
      </c>
      <c r="H121" s="2" t="s">
        <v>1900</v>
      </c>
      <c r="I121" s="2" t="s">
        <v>1901</v>
      </c>
      <c r="J121" s="2" t="s">
        <v>3</v>
      </c>
      <c r="K121" s="113" t="s">
        <v>1492</v>
      </c>
      <c r="L121" s="100">
        <v>32</v>
      </c>
      <c r="M121" s="100">
        <v>0</v>
      </c>
      <c r="N121" s="100">
        <v>0</v>
      </c>
      <c r="O121" s="100">
        <v>0</v>
      </c>
      <c r="P121" s="100">
        <v>32</v>
      </c>
      <c r="Q121" s="112">
        <v>0</v>
      </c>
      <c r="R121" s="101">
        <v>16</v>
      </c>
      <c r="S121" s="101">
        <v>0</v>
      </c>
      <c r="T121" s="100">
        <v>19</v>
      </c>
      <c r="U121" s="100">
        <v>0</v>
      </c>
      <c r="V121" s="100">
        <v>0</v>
      </c>
      <c r="W121" s="100">
        <v>0</v>
      </c>
      <c r="X121" s="100">
        <v>19</v>
      </c>
      <c r="Y121" s="100">
        <v>0</v>
      </c>
      <c r="Z121" s="100">
        <v>19</v>
      </c>
      <c r="AA121" s="112">
        <v>0</v>
      </c>
      <c r="AB121" s="112">
        <v>0</v>
      </c>
      <c r="AC121" s="100">
        <v>21</v>
      </c>
      <c r="AD121" s="100">
        <v>0</v>
      </c>
      <c r="AE121" s="100">
        <v>21</v>
      </c>
      <c r="AF121" s="112">
        <v>0</v>
      </c>
      <c r="AG121" s="100">
        <v>47</v>
      </c>
      <c r="AH121" s="100">
        <v>0</v>
      </c>
      <c r="AI121" s="100">
        <v>47</v>
      </c>
      <c r="AJ121" s="112">
        <v>0</v>
      </c>
      <c r="AK121" s="100">
        <v>119</v>
      </c>
      <c r="AL121" s="100">
        <v>0</v>
      </c>
      <c r="AM121" s="100">
        <v>119</v>
      </c>
      <c r="AN121" s="114">
        <v>0.5</v>
      </c>
      <c r="AO121" s="2" t="s">
        <v>1902</v>
      </c>
      <c r="AP121" s="2" t="s">
        <v>1903</v>
      </c>
      <c r="AQ121" s="2" t="s">
        <v>1903</v>
      </c>
      <c r="AR121" s="124" t="s">
        <v>1522</v>
      </c>
      <c r="AS121" s="2" t="s">
        <v>1903</v>
      </c>
      <c r="AT121" s="2" t="s">
        <v>1903</v>
      </c>
    </row>
    <row r="122" spans="1:46" x14ac:dyDescent="0.2">
      <c r="A122" s="2" t="s">
        <v>82</v>
      </c>
      <c r="B122" s="2" t="s">
        <v>946</v>
      </c>
      <c r="C122" s="71">
        <v>0.375</v>
      </c>
      <c r="D122" s="72">
        <v>8</v>
      </c>
      <c r="E122" s="99">
        <v>2020</v>
      </c>
      <c r="F122" s="99">
        <v>2016</v>
      </c>
      <c r="G122" s="99" t="s">
        <v>1908</v>
      </c>
      <c r="H122" s="2" t="s">
        <v>1909</v>
      </c>
      <c r="I122" s="2" t="s">
        <v>1910</v>
      </c>
      <c r="J122" s="2" t="s">
        <v>26</v>
      </c>
      <c r="K122" s="113" t="s">
        <v>946</v>
      </c>
      <c r="L122" s="100">
        <v>103</v>
      </c>
      <c r="M122" s="100">
        <v>0</v>
      </c>
      <c r="N122" s="100">
        <v>0</v>
      </c>
      <c r="O122" s="100">
        <v>0</v>
      </c>
      <c r="P122" s="100">
        <v>103</v>
      </c>
      <c r="Q122" s="112">
        <v>0</v>
      </c>
      <c r="R122" s="101">
        <v>39</v>
      </c>
      <c r="S122" s="101">
        <v>0</v>
      </c>
      <c r="T122" s="100">
        <v>36</v>
      </c>
      <c r="U122" s="100">
        <v>0</v>
      </c>
      <c r="V122" s="100">
        <v>0</v>
      </c>
      <c r="W122" s="100">
        <v>0</v>
      </c>
      <c r="X122" s="100">
        <v>36</v>
      </c>
      <c r="Y122" s="100">
        <v>0</v>
      </c>
      <c r="Z122" s="100">
        <v>36</v>
      </c>
      <c r="AA122" s="112">
        <v>0</v>
      </c>
      <c r="AB122" s="112">
        <v>0</v>
      </c>
      <c r="AC122" s="100">
        <v>35</v>
      </c>
      <c r="AD122" s="100">
        <v>0</v>
      </c>
      <c r="AE122" s="100">
        <v>35</v>
      </c>
      <c r="AF122" s="112">
        <v>0</v>
      </c>
      <c r="AG122" s="100">
        <v>204</v>
      </c>
      <c r="AH122" s="100">
        <v>0</v>
      </c>
      <c r="AI122" s="100">
        <v>204</v>
      </c>
      <c r="AJ122" s="112">
        <v>0</v>
      </c>
      <c r="AK122" s="100">
        <v>378</v>
      </c>
      <c r="AL122" s="100">
        <v>0</v>
      </c>
      <c r="AM122" s="100">
        <v>378</v>
      </c>
      <c r="AN122" s="114">
        <v>0.375</v>
      </c>
      <c r="AO122" s="2" t="s">
        <v>1902</v>
      </c>
      <c r="AP122" s="2" t="s">
        <v>1903</v>
      </c>
      <c r="AQ122" s="2" t="s">
        <v>1903</v>
      </c>
      <c r="AR122" s="124" t="s">
        <v>1522</v>
      </c>
      <c r="AS122" s="2" t="s">
        <v>1903</v>
      </c>
      <c r="AT122" s="2" t="s">
        <v>1903</v>
      </c>
    </row>
    <row r="123" spans="1:46" x14ac:dyDescent="0.2">
      <c r="A123" s="2" t="s">
        <v>21</v>
      </c>
      <c r="B123" s="2" t="s">
        <v>202</v>
      </c>
      <c r="C123" s="71">
        <v>0.5</v>
      </c>
      <c r="D123" s="72">
        <v>8</v>
      </c>
      <c r="E123" s="99">
        <v>2019</v>
      </c>
      <c r="F123" s="99">
        <v>2015</v>
      </c>
      <c r="G123" s="99">
        <v>2022</v>
      </c>
      <c r="H123" s="2" t="s">
        <v>1904</v>
      </c>
      <c r="I123" s="2" t="s">
        <v>1905</v>
      </c>
      <c r="J123" s="2" t="s">
        <v>8</v>
      </c>
      <c r="K123" s="113" t="s">
        <v>202</v>
      </c>
      <c r="L123" s="100">
        <v>75</v>
      </c>
      <c r="M123" s="100">
        <v>0</v>
      </c>
      <c r="N123" s="100">
        <v>0</v>
      </c>
      <c r="O123" s="100">
        <v>0</v>
      </c>
      <c r="P123" s="100">
        <v>75</v>
      </c>
      <c r="Q123" s="112">
        <v>0</v>
      </c>
      <c r="R123" s="101">
        <v>38</v>
      </c>
      <c r="S123" s="101">
        <v>0</v>
      </c>
      <c r="T123" s="100">
        <v>44</v>
      </c>
      <c r="U123" s="100">
        <v>0</v>
      </c>
      <c r="V123" s="100">
        <v>0</v>
      </c>
      <c r="W123" s="100">
        <v>0</v>
      </c>
      <c r="X123" s="100">
        <v>44</v>
      </c>
      <c r="Y123" s="100">
        <v>0</v>
      </c>
      <c r="Z123" s="100">
        <v>44</v>
      </c>
      <c r="AA123" s="112">
        <v>0</v>
      </c>
      <c r="AB123" s="112">
        <v>0</v>
      </c>
      <c r="AC123" s="100">
        <v>50</v>
      </c>
      <c r="AD123" s="100">
        <v>1</v>
      </c>
      <c r="AE123" s="100">
        <v>49</v>
      </c>
      <c r="AF123" s="112">
        <v>0.02</v>
      </c>
      <c r="AG123" s="100">
        <v>60</v>
      </c>
      <c r="AH123" s="100">
        <v>108</v>
      </c>
      <c r="AI123" s="100">
        <v>0</v>
      </c>
      <c r="AJ123" s="112">
        <v>1.8</v>
      </c>
      <c r="AK123" s="100">
        <v>229</v>
      </c>
      <c r="AL123" s="100">
        <v>109</v>
      </c>
      <c r="AM123" s="100">
        <v>168</v>
      </c>
      <c r="AN123" s="114">
        <v>0.5</v>
      </c>
      <c r="AO123" s="2" t="s">
        <v>1903</v>
      </c>
      <c r="AP123" s="2" t="s">
        <v>1902</v>
      </c>
      <c r="AQ123" s="2" t="s">
        <v>1903</v>
      </c>
      <c r="AR123" s="124" t="s">
        <v>1522</v>
      </c>
      <c r="AS123" s="2" t="s">
        <v>1903</v>
      </c>
      <c r="AT123" s="2" t="s">
        <v>1902</v>
      </c>
    </row>
    <row r="124" spans="1:46" x14ac:dyDescent="0.2">
      <c r="A124" s="2" t="s">
        <v>108</v>
      </c>
      <c r="B124" s="2" t="s">
        <v>107</v>
      </c>
      <c r="C124" s="71">
        <v>1</v>
      </c>
      <c r="D124" s="72">
        <v>5</v>
      </c>
      <c r="E124" s="99">
        <v>2017</v>
      </c>
      <c r="F124" s="99">
        <v>2014</v>
      </c>
      <c r="G124" s="99">
        <v>2018</v>
      </c>
      <c r="H124" s="2" t="s">
        <v>1906</v>
      </c>
      <c r="I124" s="2" t="s">
        <v>1907</v>
      </c>
      <c r="J124" s="2" t="s">
        <v>13</v>
      </c>
      <c r="K124" s="111" t="s">
        <v>107</v>
      </c>
      <c r="L124" s="100">
        <v>3</v>
      </c>
      <c r="M124" s="100">
        <v>0</v>
      </c>
      <c r="N124" s="100">
        <v>0</v>
      </c>
      <c r="O124" s="100">
        <v>0</v>
      </c>
      <c r="P124" s="100">
        <v>3</v>
      </c>
      <c r="Q124" s="112">
        <v>0</v>
      </c>
      <c r="R124" s="101">
        <v>3</v>
      </c>
      <c r="S124" s="101">
        <v>0</v>
      </c>
      <c r="T124" s="100">
        <v>2</v>
      </c>
      <c r="U124" s="100">
        <v>1</v>
      </c>
      <c r="V124" s="100">
        <v>1</v>
      </c>
      <c r="W124" s="100">
        <v>0</v>
      </c>
      <c r="X124" s="100">
        <v>1</v>
      </c>
      <c r="Y124" s="100">
        <v>1</v>
      </c>
      <c r="Z124" s="100">
        <v>1</v>
      </c>
      <c r="AA124" s="112">
        <v>0.5</v>
      </c>
      <c r="AB124" s="112">
        <v>0.5</v>
      </c>
      <c r="AC124" s="100">
        <v>2</v>
      </c>
      <c r="AD124" s="100">
        <v>1</v>
      </c>
      <c r="AE124" s="100">
        <v>1</v>
      </c>
      <c r="AF124" s="112">
        <v>0.5</v>
      </c>
      <c r="AG124" s="100">
        <v>5</v>
      </c>
      <c r="AH124" s="100">
        <v>0</v>
      </c>
      <c r="AI124" s="100">
        <v>5</v>
      </c>
      <c r="AJ124" s="112">
        <v>0</v>
      </c>
      <c r="AK124" s="100">
        <v>12</v>
      </c>
      <c r="AL124" s="100">
        <v>2</v>
      </c>
      <c r="AM124" s="100">
        <v>10</v>
      </c>
      <c r="AN124" s="114">
        <v>1</v>
      </c>
      <c r="AO124" s="2" t="s">
        <v>1902</v>
      </c>
      <c r="AP124" s="2" t="s">
        <v>1903</v>
      </c>
      <c r="AQ124" s="2" t="s">
        <v>1903</v>
      </c>
      <c r="AR124" s="124" t="s">
        <v>1522</v>
      </c>
      <c r="AS124" s="2" t="s">
        <v>1903</v>
      </c>
      <c r="AT124" s="2" t="s">
        <v>1903</v>
      </c>
    </row>
    <row r="125" spans="1:46" x14ac:dyDescent="0.2">
      <c r="A125" s="2" t="s">
        <v>949</v>
      </c>
      <c r="B125" s="2" t="s">
        <v>1857</v>
      </c>
      <c r="C125" s="71">
        <v>0.375</v>
      </c>
      <c r="D125" s="72">
        <v>8</v>
      </c>
      <c r="E125" s="99">
        <v>2020</v>
      </c>
      <c r="F125" s="99">
        <v>2016</v>
      </c>
      <c r="G125" s="99">
        <v>2023</v>
      </c>
      <c r="H125" s="2" t="s">
        <v>1911</v>
      </c>
      <c r="I125" s="2" t="s">
        <v>1912</v>
      </c>
      <c r="J125" s="2" t="s">
        <v>950</v>
      </c>
      <c r="K125" s="111" t="s">
        <v>1857</v>
      </c>
      <c r="L125" s="100" t="e">
        <v>#N/A</v>
      </c>
      <c r="M125" s="100">
        <v>0</v>
      </c>
      <c r="N125" s="100">
        <v>0</v>
      </c>
      <c r="O125" s="100">
        <v>0</v>
      </c>
      <c r="P125" s="100" t="e">
        <v>#N/A</v>
      </c>
      <c r="Q125" s="112" t="s">
        <v>1891</v>
      </c>
      <c r="R125" s="101" t="e">
        <v>#N/A</v>
      </c>
      <c r="S125" s="101" t="e">
        <v>#N/A</v>
      </c>
      <c r="T125" s="100" t="e">
        <v>#N/A</v>
      </c>
      <c r="U125" s="100">
        <v>0</v>
      </c>
      <c r="V125" s="100">
        <v>0</v>
      </c>
      <c r="W125" s="100">
        <v>0</v>
      </c>
      <c r="X125" s="100" t="e">
        <v>#N/A</v>
      </c>
      <c r="Y125" s="100" t="e">
        <v>#N/A</v>
      </c>
      <c r="Z125" s="100" t="e">
        <v>#N/A</v>
      </c>
      <c r="AA125" s="112" t="s">
        <v>1891</v>
      </c>
      <c r="AB125" s="112" t="s">
        <v>1891</v>
      </c>
      <c r="AC125" s="100" t="e">
        <v>#N/A</v>
      </c>
      <c r="AD125" s="100">
        <v>0</v>
      </c>
      <c r="AE125" s="100" t="e">
        <v>#N/A</v>
      </c>
      <c r="AF125" s="112" t="s">
        <v>1891</v>
      </c>
      <c r="AG125" s="100" t="e">
        <v>#N/A</v>
      </c>
      <c r="AH125" s="100">
        <v>0</v>
      </c>
      <c r="AI125" s="100" t="e">
        <v>#N/A</v>
      </c>
      <c r="AJ125" s="112" t="s">
        <v>1891</v>
      </c>
      <c r="AK125" s="100" t="e">
        <v>#N/A</v>
      </c>
      <c r="AL125" s="100">
        <v>0</v>
      </c>
      <c r="AM125" s="100" t="e">
        <v>#N/A</v>
      </c>
      <c r="AN125" s="114">
        <v>0.375</v>
      </c>
      <c r="AO125" s="2" t="s">
        <v>1902</v>
      </c>
      <c r="AP125" s="2" t="s">
        <v>1903</v>
      </c>
      <c r="AQ125" s="2" t="s">
        <v>1903</v>
      </c>
      <c r="AR125" s="124" t="s">
        <v>1891</v>
      </c>
      <c r="AS125" s="2" t="s">
        <v>1902</v>
      </c>
      <c r="AT125" s="2" t="s">
        <v>1903</v>
      </c>
    </row>
    <row r="126" spans="1:46" x14ac:dyDescent="0.2">
      <c r="A126" s="2" t="s">
        <v>5</v>
      </c>
      <c r="B126" s="11" t="s">
        <v>1121</v>
      </c>
      <c r="C126" s="71">
        <v>0.625</v>
      </c>
      <c r="D126" s="72">
        <v>8</v>
      </c>
      <c r="E126" s="99">
        <v>2018</v>
      </c>
      <c r="F126" s="99">
        <v>2014</v>
      </c>
      <c r="G126" s="99" t="s">
        <v>1899</v>
      </c>
      <c r="H126" s="2" t="s">
        <v>1900</v>
      </c>
      <c r="I126" s="2" t="s">
        <v>1901</v>
      </c>
      <c r="J126" s="2" t="s">
        <v>3</v>
      </c>
      <c r="K126" s="113" t="s">
        <v>1121</v>
      </c>
      <c r="L126" s="100">
        <v>62</v>
      </c>
      <c r="M126" s="100">
        <v>0</v>
      </c>
      <c r="N126" s="100">
        <v>0</v>
      </c>
      <c r="O126" s="100">
        <v>0</v>
      </c>
      <c r="P126" s="100">
        <v>62</v>
      </c>
      <c r="Q126" s="112">
        <v>0</v>
      </c>
      <c r="R126" s="101">
        <v>31</v>
      </c>
      <c r="S126" s="101">
        <v>0</v>
      </c>
      <c r="T126" s="100">
        <v>37</v>
      </c>
      <c r="U126" s="100">
        <v>0</v>
      </c>
      <c r="V126" s="100">
        <v>0</v>
      </c>
      <c r="W126" s="100">
        <v>0</v>
      </c>
      <c r="X126" s="100">
        <v>37</v>
      </c>
      <c r="Y126" s="100">
        <v>0</v>
      </c>
      <c r="Z126" s="100">
        <v>37</v>
      </c>
      <c r="AA126" s="112">
        <v>0</v>
      </c>
      <c r="AB126" s="112">
        <v>0</v>
      </c>
      <c r="AC126" s="100">
        <v>40</v>
      </c>
      <c r="AD126" s="100">
        <v>1</v>
      </c>
      <c r="AE126" s="100">
        <v>39</v>
      </c>
      <c r="AF126" s="112">
        <v>2.5000000000000001E-2</v>
      </c>
      <c r="AG126" s="100">
        <v>96</v>
      </c>
      <c r="AH126" s="100">
        <v>31</v>
      </c>
      <c r="AI126" s="100">
        <v>65</v>
      </c>
      <c r="AJ126" s="112">
        <v>0.32291666666666669</v>
      </c>
      <c r="AK126" s="100">
        <v>235</v>
      </c>
      <c r="AL126" s="100">
        <v>32</v>
      </c>
      <c r="AM126" s="100">
        <v>203</v>
      </c>
      <c r="AN126" s="114">
        <v>0.5</v>
      </c>
      <c r="AO126" s="2" t="s">
        <v>1902</v>
      </c>
      <c r="AP126" s="2" t="s">
        <v>1903</v>
      </c>
      <c r="AQ126" s="2" t="s">
        <v>1903</v>
      </c>
      <c r="AR126" s="124" t="s">
        <v>1891</v>
      </c>
      <c r="AS126" s="2" t="s">
        <v>1903</v>
      </c>
      <c r="AT126" s="2" t="s">
        <v>1903</v>
      </c>
    </row>
    <row r="127" spans="1:46" x14ac:dyDescent="0.2">
      <c r="A127" s="2" t="s">
        <v>5</v>
      </c>
      <c r="B127" s="11" t="s">
        <v>1865</v>
      </c>
      <c r="C127" s="71">
        <v>0.625</v>
      </c>
      <c r="D127" s="72">
        <v>8</v>
      </c>
      <c r="E127" s="99">
        <v>2018</v>
      </c>
      <c r="F127" s="99">
        <v>2014</v>
      </c>
      <c r="G127" s="99" t="s">
        <v>1899</v>
      </c>
      <c r="H127" s="2" t="s">
        <v>1900</v>
      </c>
      <c r="I127" s="2" t="s">
        <v>1901</v>
      </c>
      <c r="J127" s="2" t="s">
        <v>3</v>
      </c>
      <c r="K127" s="113" t="s">
        <v>1865</v>
      </c>
      <c r="L127" s="100" t="e">
        <v>#N/A</v>
      </c>
      <c r="M127" s="100">
        <v>0</v>
      </c>
      <c r="N127" s="100">
        <v>0</v>
      </c>
      <c r="O127" s="100">
        <v>0</v>
      </c>
      <c r="P127" s="100" t="e">
        <v>#N/A</v>
      </c>
      <c r="Q127" s="112">
        <v>0</v>
      </c>
      <c r="R127" s="101" t="e">
        <v>#N/A</v>
      </c>
      <c r="S127" s="101" t="e">
        <v>#N/A</v>
      </c>
      <c r="T127" s="100" t="e">
        <v>#N/A</v>
      </c>
      <c r="U127" s="100">
        <v>0</v>
      </c>
      <c r="V127" s="100">
        <v>0</v>
      </c>
      <c r="W127" s="100">
        <v>0</v>
      </c>
      <c r="X127" s="100" t="e">
        <v>#N/A</v>
      </c>
      <c r="Y127" s="100" t="e">
        <v>#N/A</v>
      </c>
      <c r="Z127" s="100" t="e">
        <v>#N/A</v>
      </c>
      <c r="AA127" s="112">
        <v>0</v>
      </c>
      <c r="AB127" s="112">
        <v>0</v>
      </c>
      <c r="AC127" s="100" t="e">
        <v>#N/A</v>
      </c>
      <c r="AD127" s="100">
        <v>0</v>
      </c>
      <c r="AE127" s="100" t="e">
        <v>#N/A</v>
      </c>
      <c r="AF127" s="112">
        <v>0</v>
      </c>
      <c r="AG127" s="100" t="e">
        <v>#N/A</v>
      </c>
      <c r="AH127" s="100">
        <v>0</v>
      </c>
      <c r="AI127" s="100" t="e">
        <v>#N/A</v>
      </c>
      <c r="AJ127" s="112">
        <v>0</v>
      </c>
      <c r="AK127" s="100" t="e">
        <v>#N/A</v>
      </c>
      <c r="AL127" s="100">
        <v>0</v>
      </c>
      <c r="AM127" s="100" t="e">
        <v>#N/A</v>
      </c>
      <c r="AN127" s="114">
        <v>0.5</v>
      </c>
      <c r="AO127" s="2" t="s">
        <v>1902</v>
      </c>
      <c r="AP127" s="2" t="s">
        <v>1903</v>
      </c>
      <c r="AQ127" s="2" t="s">
        <v>1903</v>
      </c>
      <c r="AR127" s="124" t="s">
        <v>1535</v>
      </c>
      <c r="AS127" s="2" t="s">
        <v>1903</v>
      </c>
      <c r="AT127" s="2" t="s">
        <v>1903</v>
      </c>
    </row>
    <row r="128" spans="1:46" x14ac:dyDescent="0.2">
      <c r="A128" s="2" t="s">
        <v>21</v>
      </c>
      <c r="B128" s="2" t="s">
        <v>214</v>
      </c>
      <c r="C128" s="71">
        <v>0.5</v>
      </c>
      <c r="D128" s="72">
        <v>8</v>
      </c>
      <c r="E128" s="99">
        <v>2019</v>
      </c>
      <c r="F128" s="99">
        <v>2015</v>
      </c>
      <c r="G128" s="99">
        <v>2022</v>
      </c>
      <c r="H128" s="2" t="s">
        <v>1904</v>
      </c>
      <c r="I128" s="2" t="s">
        <v>1905</v>
      </c>
      <c r="J128" s="2" t="s">
        <v>8</v>
      </c>
      <c r="K128" s="113" t="s">
        <v>214</v>
      </c>
      <c r="L128" s="100">
        <v>317</v>
      </c>
      <c r="M128" s="100">
        <v>8</v>
      </c>
      <c r="N128" s="100">
        <v>8</v>
      </c>
      <c r="O128" s="100">
        <v>0</v>
      </c>
      <c r="P128" s="100">
        <v>309</v>
      </c>
      <c r="Q128" s="112">
        <v>2.5236593059936908E-2</v>
      </c>
      <c r="R128" s="101">
        <v>159</v>
      </c>
      <c r="S128" s="101">
        <v>0</v>
      </c>
      <c r="T128" s="100">
        <v>174</v>
      </c>
      <c r="U128" s="100">
        <v>66</v>
      </c>
      <c r="V128" s="100">
        <v>66</v>
      </c>
      <c r="W128" s="100">
        <v>0</v>
      </c>
      <c r="X128" s="100">
        <v>108</v>
      </c>
      <c r="Y128" s="100">
        <v>66</v>
      </c>
      <c r="Z128" s="100">
        <v>108</v>
      </c>
      <c r="AA128" s="112">
        <v>0.37931034482758619</v>
      </c>
      <c r="AB128" s="112">
        <v>0.37931034482758619</v>
      </c>
      <c r="AC128" s="100">
        <v>175</v>
      </c>
      <c r="AD128" s="100">
        <v>209</v>
      </c>
      <c r="AE128" s="100">
        <v>0</v>
      </c>
      <c r="AF128" s="112">
        <v>1.1942857142857144</v>
      </c>
      <c r="AG128" s="100">
        <v>502</v>
      </c>
      <c r="AH128" s="100">
        <v>681</v>
      </c>
      <c r="AI128" s="100">
        <v>0</v>
      </c>
      <c r="AJ128" s="112">
        <v>1.3565737051792828</v>
      </c>
      <c r="AK128" s="100">
        <v>1168</v>
      </c>
      <c r="AL128" s="100">
        <v>964</v>
      </c>
      <c r="AM128" s="100">
        <v>417</v>
      </c>
      <c r="AN128" s="114">
        <v>0.5</v>
      </c>
      <c r="AO128" s="2" t="s">
        <v>1903</v>
      </c>
      <c r="AP128" s="2" t="s">
        <v>1902</v>
      </c>
      <c r="AQ128" s="2" t="s">
        <v>1903</v>
      </c>
      <c r="AR128" s="124" t="s">
        <v>1522</v>
      </c>
      <c r="AS128" s="2" t="s">
        <v>1903</v>
      </c>
      <c r="AT128" s="2" t="s">
        <v>1902</v>
      </c>
    </row>
    <row r="129" spans="1:46" x14ac:dyDescent="0.2">
      <c r="A129" s="2" t="s">
        <v>108</v>
      </c>
      <c r="B129" s="2" t="s">
        <v>1269</v>
      </c>
      <c r="C129" s="71">
        <v>1</v>
      </c>
      <c r="D129" s="72">
        <v>5</v>
      </c>
      <c r="E129" s="99">
        <v>2017</v>
      </c>
      <c r="F129" s="99">
        <v>2014</v>
      </c>
      <c r="G129" s="99">
        <v>2018</v>
      </c>
      <c r="H129" s="2" t="s">
        <v>1906</v>
      </c>
      <c r="I129" s="2" t="s">
        <v>1907</v>
      </c>
      <c r="J129" s="2" t="s">
        <v>13</v>
      </c>
      <c r="K129" s="111" t="s">
        <v>1269</v>
      </c>
      <c r="L129" s="100">
        <v>6</v>
      </c>
      <c r="M129" s="100">
        <v>0</v>
      </c>
      <c r="N129" s="100">
        <v>0</v>
      </c>
      <c r="O129" s="100">
        <v>0</v>
      </c>
      <c r="P129" s="100">
        <v>6</v>
      </c>
      <c r="Q129" s="112">
        <v>0</v>
      </c>
      <c r="R129" s="101">
        <v>6</v>
      </c>
      <c r="S129" s="101">
        <v>0</v>
      </c>
      <c r="T129" s="100">
        <v>4</v>
      </c>
      <c r="U129" s="100">
        <v>0</v>
      </c>
      <c r="V129" s="100">
        <v>0</v>
      </c>
      <c r="W129" s="100">
        <v>0</v>
      </c>
      <c r="X129" s="100">
        <v>4</v>
      </c>
      <c r="Y129" s="100">
        <v>0</v>
      </c>
      <c r="Z129" s="100">
        <v>4</v>
      </c>
      <c r="AA129" s="112">
        <v>0</v>
      </c>
      <c r="AB129" s="112">
        <v>0</v>
      </c>
      <c r="AC129" s="100">
        <v>4</v>
      </c>
      <c r="AD129" s="100">
        <v>0</v>
      </c>
      <c r="AE129" s="100">
        <v>4</v>
      </c>
      <c r="AF129" s="112">
        <v>0</v>
      </c>
      <c r="AG129" s="100">
        <v>9</v>
      </c>
      <c r="AH129" s="100">
        <v>3</v>
      </c>
      <c r="AI129" s="100">
        <v>6</v>
      </c>
      <c r="AJ129" s="112">
        <v>0.33333333333333331</v>
      </c>
      <c r="AK129" s="100">
        <v>23</v>
      </c>
      <c r="AL129" s="100">
        <v>3</v>
      </c>
      <c r="AM129" s="100">
        <v>20</v>
      </c>
      <c r="AN129" s="114">
        <v>1</v>
      </c>
      <c r="AO129" s="2" t="s">
        <v>1902</v>
      </c>
      <c r="AP129" s="2" t="s">
        <v>1903</v>
      </c>
      <c r="AQ129" s="2" t="s">
        <v>1903</v>
      </c>
      <c r="AR129" s="124" t="s">
        <v>1522</v>
      </c>
      <c r="AS129" s="2" t="s">
        <v>1903</v>
      </c>
      <c r="AT129" s="2" t="s">
        <v>1903</v>
      </c>
    </row>
    <row r="130" spans="1:46" x14ac:dyDescent="0.2">
      <c r="A130" s="2" t="s">
        <v>21</v>
      </c>
      <c r="B130" s="2" t="s">
        <v>219</v>
      </c>
      <c r="C130" s="71">
        <v>0.5</v>
      </c>
      <c r="D130" s="72">
        <v>8</v>
      </c>
      <c r="E130" s="99">
        <v>2019</v>
      </c>
      <c r="F130" s="99">
        <v>2015</v>
      </c>
      <c r="G130" s="99">
        <v>2022</v>
      </c>
      <c r="H130" s="2" t="s">
        <v>1904</v>
      </c>
      <c r="I130" s="2" t="s">
        <v>1905</v>
      </c>
      <c r="J130" s="2" t="s">
        <v>8</v>
      </c>
      <c r="K130" s="113" t="s">
        <v>219</v>
      </c>
      <c r="L130" s="100">
        <v>84</v>
      </c>
      <c r="M130" s="100">
        <v>0</v>
      </c>
      <c r="N130" s="100">
        <v>0</v>
      </c>
      <c r="O130" s="100">
        <v>0</v>
      </c>
      <c r="P130" s="100">
        <v>84</v>
      </c>
      <c r="Q130" s="112">
        <v>0</v>
      </c>
      <c r="R130" s="101">
        <v>42</v>
      </c>
      <c r="S130" s="101">
        <v>0</v>
      </c>
      <c r="T130" s="100">
        <v>47</v>
      </c>
      <c r="U130" s="100">
        <v>0</v>
      </c>
      <c r="V130" s="100">
        <v>0</v>
      </c>
      <c r="W130" s="100">
        <v>0</v>
      </c>
      <c r="X130" s="100">
        <v>47</v>
      </c>
      <c r="Y130" s="100">
        <v>0</v>
      </c>
      <c r="Z130" s="100">
        <v>47</v>
      </c>
      <c r="AA130" s="112">
        <v>0</v>
      </c>
      <c r="AB130" s="112">
        <v>0</v>
      </c>
      <c r="AC130" s="100">
        <v>54</v>
      </c>
      <c r="AD130" s="100">
        <v>27</v>
      </c>
      <c r="AE130" s="100">
        <v>27</v>
      </c>
      <c r="AF130" s="112">
        <v>0.5</v>
      </c>
      <c r="AG130" s="100">
        <v>42</v>
      </c>
      <c r="AH130" s="100">
        <v>226</v>
      </c>
      <c r="AI130" s="100">
        <v>0</v>
      </c>
      <c r="AJ130" s="112">
        <v>5.3809523809523814</v>
      </c>
      <c r="AK130" s="100">
        <v>227</v>
      </c>
      <c r="AL130" s="100">
        <v>253</v>
      </c>
      <c r="AM130" s="100">
        <v>158</v>
      </c>
      <c r="AN130" s="114">
        <v>0.5</v>
      </c>
      <c r="AO130" s="2" t="s">
        <v>1903</v>
      </c>
      <c r="AP130" s="2" t="s">
        <v>1902</v>
      </c>
      <c r="AQ130" s="2" t="s">
        <v>1903</v>
      </c>
      <c r="AR130" s="124" t="s">
        <v>1522</v>
      </c>
      <c r="AS130" s="2" t="s">
        <v>1903</v>
      </c>
      <c r="AT130" s="2" t="s">
        <v>1902</v>
      </c>
    </row>
    <row r="131" spans="1:46" x14ac:dyDescent="0.2">
      <c r="A131" s="2" t="s">
        <v>5</v>
      </c>
      <c r="B131" s="11" t="s">
        <v>1055</v>
      </c>
      <c r="C131" s="71">
        <v>0.625</v>
      </c>
      <c r="D131" s="72">
        <v>8</v>
      </c>
      <c r="E131" s="99">
        <v>2018</v>
      </c>
      <c r="F131" s="99">
        <v>2014</v>
      </c>
      <c r="G131" s="99" t="s">
        <v>1899</v>
      </c>
      <c r="H131" s="2" t="s">
        <v>1900</v>
      </c>
      <c r="I131" s="2" t="s">
        <v>1901</v>
      </c>
      <c r="J131" s="2" t="s">
        <v>3</v>
      </c>
      <c r="K131" s="113" t="s">
        <v>1055</v>
      </c>
      <c r="L131" s="100">
        <v>147</v>
      </c>
      <c r="M131" s="100">
        <v>36</v>
      </c>
      <c r="N131" s="100">
        <v>36</v>
      </c>
      <c r="O131" s="100">
        <v>0</v>
      </c>
      <c r="P131" s="100">
        <v>111</v>
      </c>
      <c r="Q131" s="112">
        <v>0.24489795918367346</v>
      </c>
      <c r="R131" s="101">
        <v>74</v>
      </c>
      <c r="S131" s="101">
        <v>0</v>
      </c>
      <c r="T131" s="100">
        <v>88</v>
      </c>
      <c r="U131" s="100">
        <v>3</v>
      </c>
      <c r="V131" s="100">
        <v>2</v>
      </c>
      <c r="W131" s="100">
        <v>1</v>
      </c>
      <c r="X131" s="100">
        <v>85</v>
      </c>
      <c r="Y131" s="100">
        <v>3</v>
      </c>
      <c r="Z131" s="100">
        <v>85</v>
      </c>
      <c r="AA131" s="112">
        <v>3.4090909090909088E-2</v>
      </c>
      <c r="AB131" s="112">
        <v>3.4090909090909088E-2</v>
      </c>
      <c r="AC131" s="100">
        <v>94</v>
      </c>
      <c r="AD131" s="100">
        <v>0</v>
      </c>
      <c r="AE131" s="100">
        <v>94</v>
      </c>
      <c r="AF131" s="112">
        <v>0</v>
      </c>
      <c r="AG131" s="100">
        <v>233</v>
      </c>
      <c r="AH131" s="100">
        <v>112</v>
      </c>
      <c r="AI131" s="100">
        <v>121</v>
      </c>
      <c r="AJ131" s="112">
        <v>0.48068669527896996</v>
      </c>
      <c r="AK131" s="100">
        <v>562</v>
      </c>
      <c r="AL131" s="100">
        <v>151</v>
      </c>
      <c r="AM131" s="100">
        <v>411</v>
      </c>
      <c r="AN131" s="114">
        <v>0.5</v>
      </c>
      <c r="AO131" s="2" t="s">
        <v>1902</v>
      </c>
      <c r="AP131" s="2" t="s">
        <v>1903</v>
      </c>
      <c r="AQ131" s="2" t="s">
        <v>1903</v>
      </c>
      <c r="AR131" s="124" t="s">
        <v>1891</v>
      </c>
      <c r="AS131" s="2" t="s">
        <v>1903</v>
      </c>
      <c r="AT131" s="2" t="s">
        <v>1903</v>
      </c>
    </row>
    <row r="132" spans="1:46" x14ac:dyDescent="0.2">
      <c r="A132" s="2" t="s">
        <v>66</v>
      </c>
      <c r="B132" s="2" t="s">
        <v>112</v>
      </c>
      <c r="C132" s="71">
        <v>0.75</v>
      </c>
      <c r="D132" s="72">
        <v>8</v>
      </c>
      <c r="E132" s="99">
        <v>2017</v>
      </c>
      <c r="F132" s="99">
        <v>2013</v>
      </c>
      <c r="G132" s="99">
        <v>2020</v>
      </c>
      <c r="H132" s="2" t="s">
        <v>1922</v>
      </c>
      <c r="I132" s="2" t="s">
        <v>1923</v>
      </c>
      <c r="J132" s="2" t="s">
        <v>67</v>
      </c>
      <c r="K132" s="111" t="s">
        <v>112</v>
      </c>
      <c r="L132" s="100">
        <v>1448</v>
      </c>
      <c r="M132" s="100">
        <v>48</v>
      </c>
      <c r="N132" s="100">
        <v>48</v>
      </c>
      <c r="O132" s="100">
        <v>0</v>
      </c>
      <c r="P132" s="100">
        <v>1400</v>
      </c>
      <c r="Q132" s="112">
        <v>3.3149171270718231E-2</v>
      </c>
      <c r="R132" s="101">
        <v>724</v>
      </c>
      <c r="S132" s="101">
        <v>0</v>
      </c>
      <c r="T132" s="100">
        <v>1101</v>
      </c>
      <c r="U132" s="100">
        <v>9</v>
      </c>
      <c r="V132" s="100">
        <v>9</v>
      </c>
      <c r="W132" s="100">
        <v>0</v>
      </c>
      <c r="X132" s="100">
        <v>1092</v>
      </c>
      <c r="Y132" s="100">
        <v>9</v>
      </c>
      <c r="Z132" s="100">
        <v>1092</v>
      </c>
      <c r="AA132" s="112">
        <v>8.1743869209809257E-3</v>
      </c>
      <c r="AB132" s="112">
        <v>8.1743869209809257E-3</v>
      </c>
      <c r="AC132" s="100">
        <v>1019</v>
      </c>
      <c r="AD132" s="100">
        <v>34</v>
      </c>
      <c r="AE132" s="100">
        <v>985</v>
      </c>
      <c r="AF132" s="112">
        <v>3.3366045142296366E-2</v>
      </c>
      <c r="AG132" s="100">
        <v>2237</v>
      </c>
      <c r="AH132" s="100">
        <v>137</v>
      </c>
      <c r="AI132" s="100">
        <v>2100</v>
      </c>
      <c r="AJ132" s="112">
        <v>6.1242735806884219E-2</v>
      </c>
      <c r="AK132" s="100">
        <v>5805</v>
      </c>
      <c r="AL132" s="100">
        <v>228</v>
      </c>
      <c r="AM132" s="100">
        <v>5577</v>
      </c>
      <c r="AN132" s="114">
        <v>0.5</v>
      </c>
      <c r="AO132" s="2" t="s">
        <v>1902</v>
      </c>
      <c r="AP132" s="2" t="s">
        <v>1903</v>
      </c>
      <c r="AQ132" s="2" t="s">
        <v>1903</v>
      </c>
      <c r="AR132" s="124" t="s">
        <v>1522</v>
      </c>
      <c r="AS132" s="2" t="s">
        <v>1903</v>
      </c>
      <c r="AT132" s="2" t="s">
        <v>1903</v>
      </c>
    </row>
    <row r="133" spans="1:46" x14ac:dyDescent="0.2">
      <c r="A133" s="2" t="s">
        <v>5</v>
      </c>
      <c r="B133" s="2" t="s">
        <v>172</v>
      </c>
      <c r="C133" s="71">
        <v>0.625</v>
      </c>
      <c r="D133" s="72">
        <v>8</v>
      </c>
      <c r="E133" s="99">
        <v>2018</v>
      </c>
      <c r="F133" s="99">
        <v>2014</v>
      </c>
      <c r="G133" s="99" t="s">
        <v>1899</v>
      </c>
      <c r="H133" s="2" t="s">
        <v>1900</v>
      </c>
      <c r="I133" s="2" t="s">
        <v>1901</v>
      </c>
      <c r="J133" s="2" t="s">
        <v>3</v>
      </c>
      <c r="K133" s="113" t="s">
        <v>172</v>
      </c>
      <c r="L133" s="100">
        <v>107</v>
      </c>
      <c r="M133" s="100">
        <v>2</v>
      </c>
      <c r="N133" s="100">
        <v>0</v>
      </c>
      <c r="O133" s="100">
        <v>2</v>
      </c>
      <c r="P133" s="100">
        <v>105</v>
      </c>
      <c r="Q133" s="112">
        <v>1.8691588785046728E-2</v>
      </c>
      <c r="R133" s="101">
        <v>54</v>
      </c>
      <c r="S133" s="101">
        <v>0</v>
      </c>
      <c r="T133" s="100">
        <v>63</v>
      </c>
      <c r="U133" s="100">
        <v>0</v>
      </c>
      <c r="V133" s="100">
        <v>0</v>
      </c>
      <c r="W133" s="100">
        <v>0</v>
      </c>
      <c r="X133" s="100">
        <v>63</v>
      </c>
      <c r="Y133" s="100">
        <v>0</v>
      </c>
      <c r="Z133" s="100">
        <v>63</v>
      </c>
      <c r="AA133" s="112">
        <v>0</v>
      </c>
      <c r="AB133" s="112">
        <v>0</v>
      </c>
      <c r="AC133" s="100">
        <v>67</v>
      </c>
      <c r="AD133" s="100">
        <v>0</v>
      </c>
      <c r="AE133" s="100">
        <v>67</v>
      </c>
      <c r="AF133" s="112">
        <v>0</v>
      </c>
      <c r="AG133" s="100">
        <v>166</v>
      </c>
      <c r="AH133" s="100">
        <v>120</v>
      </c>
      <c r="AI133" s="100">
        <v>46</v>
      </c>
      <c r="AJ133" s="112">
        <v>0.72289156626506024</v>
      </c>
      <c r="AK133" s="100">
        <v>403</v>
      </c>
      <c r="AL133" s="100">
        <v>122</v>
      </c>
      <c r="AM133" s="100">
        <v>281</v>
      </c>
      <c r="AN133" s="114">
        <v>0.5</v>
      </c>
      <c r="AO133" s="2" t="s">
        <v>1903</v>
      </c>
      <c r="AP133" s="2" t="s">
        <v>1902</v>
      </c>
      <c r="AQ133" s="2" t="s">
        <v>1903</v>
      </c>
      <c r="AR133" s="124" t="s">
        <v>1522</v>
      </c>
      <c r="AS133" s="2" t="s">
        <v>1903</v>
      </c>
      <c r="AT133" s="2" t="s">
        <v>1902</v>
      </c>
    </row>
    <row r="134" spans="1:46" x14ac:dyDescent="0.2">
      <c r="A134" s="2" t="s">
        <v>21</v>
      </c>
      <c r="B134" s="2" t="s">
        <v>235</v>
      </c>
      <c r="C134" s="71">
        <v>0.5</v>
      </c>
      <c r="D134" s="72">
        <v>8</v>
      </c>
      <c r="E134" s="99">
        <v>2019</v>
      </c>
      <c r="F134" s="99">
        <v>2015</v>
      </c>
      <c r="G134" s="99">
        <v>2022</v>
      </c>
      <c r="H134" s="2" t="s">
        <v>1904</v>
      </c>
      <c r="I134" s="2" t="s">
        <v>1905</v>
      </c>
      <c r="J134" s="2" t="s">
        <v>8</v>
      </c>
      <c r="K134" s="113" t="s">
        <v>235</v>
      </c>
      <c r="L134" s="100">
        <v>80</v>
      </c>
      <c r="M134" s="100">
        <v>0</v>
      </c>
      <c r="N134" s="100">
        <v>0</v>
      </c>
      <c r="O134" s="100">
        <v>0</v>
      </c>
      <c r="P134" s="100">
        <v>80</v>
      </c>
      <c r="Q134" s="112">
        <v>0</v>
      </c>
      <c r="R134" s="101">
        <v>40</v>
      </c>
      <c r="S134" s="101">
        <v>0</v>
      </c>
      <c r="T134" s="100">
        <v>48</v>
      </c>
      <c r="U134" s="100">
        <v>0</v>
      </c>
      <c r="V134" s="100">
        <v>0</v>
      </c>
      <c r="W134" s="100">
        <v>0</v>
      </c>
      <c r="X134" s="100">
        <v>48</v>
      </c>
      <c r="Y134" s="100">
        <v>0</v>
      </c>
      <c r="Z134" s="100">
        <v>48</v>
      </c>
      <c r="AA134" s="112">
        <v>0</v>
      </c>
      <c r="AB134" s="112">
        <v>0</v>
      </c>
      <c r="AC134" s="100">
        <v>43</v>
      </c>
      <c r="AD134" s="100">
        <v>1</v>
      </c>
      <c r="AE134" s="100">
        <v>42</v>
      </c>
      <c r="AF134" s="112">
        <v>2.3255813953488372E-2</v>
      </c>
      <c r="AG134" s="100">
        <v>126</v>
      </c>
      <c r="AH134" s="100">
        <v>4</v>
      </c>
      <c r="AI134" s="100">
        <v>122</v>
      </c>
      <c r="AJ134" s="112">
        <v>3.1746031746031744E-2</v>
      </c>
      <c r="AK134" s="100">
        <v>297</v>
      </c>
      <c r="AL134" s="100">
        <v>5</v>
      </c>
      <c r="AM134" s="100">
        <v>292</v>
      </c>
      <c r="AN134" s="114">
        <v>0.5</v>
      </c>
      <c r="AO134" s="2" t="s">
        <v>1902</v>
      </c>
      <c r="AP134" s="2" t="s">
        <v>1903</v>
      </c>
      <c r="AQ134" s="2" t="s">
        <v>1903</v>
      </c>
      <c r="AR134" s="124" t="s">
        <v>1535</v>
      </c>
      <c r="AS134" s="2" t="s">
        <v>1903</v>
      </c>
      <c r="AT134" s="2" t="s">
        <v>1903</v>
      </c>
    </row>
    <row r="135" spans="1:46" x14ac:dyDescent="0.2">
      <c r="A135" s="2" t="s">
        <v>5</v>
      </c>
      <c r="B135" s="11" t="s">
        <v>1333</v>
      </c>
      <c r="C135" s="71">
        <v>0.625</v>
      </c>
      <c r="D135" s="72">
        <v>8</v>
      </c>
      <c r="E135" s="99">
        <v>2018</v>
      </c>
      <c r="F135" s="99">
        <v>2014</v>
      </c>
      <c r="G135" s="99" t="s">
        <v>1899</v>
      </c>
      <c r="H135" s="2" t="s">
        <v>1900</v>
      </c>
      <c r="I135" s="2" t="s">
        <v>1901</v>
      </c>
      <c r="J135" s="2" t="s">
        <v>3</v>
      </c>
      <c r="K135" s="113" t="s">
        <v>1333</v>
      </c>
      <c r="L135" s="100">
        <v>627</v>
      </c>
      <c r="M135" s="100">
        <v>0</v>
      </c>
      <c r="N135" s="100">
        <v>0</v>
      </c>
      <c r="O135" s="100">
        <v>0</v>
      </c>
      <c r="P135" s="100">
        <v>627</v>
      </c>
      <c r="Q135" s="112">
        <v>0</v>
      </c>
      <c r="R135" s="101">
        <v>314</v>
      </c>
      <c r="S135" s="101">
        <v>0</v>
      </c>
      <c r="T135" s="100">
        <v>384</v>
      </c>
      <c r="U135" s="100">
        <v>0</v>
      </c>
      <c r="V135" s="100">
        <v>0</v>
      </c>
      <c r="W135" s="100">
        <v>0</v>
      </c>
      <c r="X135" s="100">
        <v>384</v>
      </c>
      <c r="Y135" s="100">
        <v>0</v>
      </c>
      <c r="Z135" s="100">
        <v>384</v>
      </c>
      <c r="AA135" s="112">
        <v>0</v>
      </c>
      <c r="AB135" s="112">
        <v>0</v>
      </c>
      <c r="AC135" s="100">
        <v>413</v>
      </c>
      <c r="AD135" s="100">
        <v>0</v>
      </c>
      <c r="AE135" s="100">
        <v>413</v>
      </c>
      <c r="AF135" s="112">
        <v>0</v>
      </c>
      <c r="AG135" s="100">
        <v>1086</v>
      </c>
      <c r="AH135" s="100">
        <v>0</v>
      </c>
      <c r="AI135" s="100">
        <v>1086</v>
      </c>
      <c r="AJ135" s="112">
        <v>0</v>
      </c>
      <c r="AK135" s="100">
        <v>2510</v>
      </c>
      <c r="AL135" s="100">
        <v>0</v>
      </c>
      <c r="AM135" s="100">
        <v>2510</v>
      </c>
      <c r="AN135" s="114">
        <v>0.5</v>
      </c>
      <c r="AO135" s="2" t="s">
        <v>1902</v>
      </c>
      <c r="AP135" s="2" t="s">
        <v>1903</v>
      </c>
      <c r="AQ135" s="2" t="s">
        <v>1903</v>
      </c>
      <c r="AR135" s="124" t="s">
        <v>1522</v>
      </c>
      <c r="AS135" s="2" t="s">
        <v>1903</v>
      </c>
      <c r="AT135" s="2" t="s">
        <v>1903</v>
      </c>
    </row>
    <row r="136" spans="1:46" x14ac:dyDescent="0.2">
      <c r="A136" s="2" t="s">
        <v>5</v>
      </c>
      <c r="B136" s="11" t="s">
        <v>1060</v>
      </c>
      <c r="C136" s="71">
        <v>0.625</v>
      </c>
      <c r="D136" s="72">
        <v>8</v>
      </c>
      <c r="E136" s="99">
        <v>2018</v>
      </c>
      <c r="F136" s="99">
        <v>2014</v>
      </c>
      <c r="G136" s="99" t="s">
        <v>1899</v>
      </c>
      <c r="H136" s="2" t="s">
        <v>1900</v>
      </c>
      <c r="I136" s="2" t="s">
        <v>1901</v>
      </c>
      <c r="J136" s="2" t="s">
        <v>3</v>
      </c>
      <c r="K136" s="113" t="s">
        <v>1060</v>
      </c>
      <c r="L136" s="100">
        <v>96</v>
      </c>
      <c r="M136" s="100">
        <v>0</v>
      </c>
      <c r="N136" s="100">
        <v>0</v>
      </c>
      <c r="O136" s="100">
        <v>0</v>
      </c>
      <c r="P136" s="100">
        <v>96</v>
      </c>
      <c r="Q136" s="112">
        <v>0</v>
      </c>
      <c r="R136" s="101">
        <v>48</v>
      </c>
      <c r="S136" s="101">
        <v>0</v>
      </c>
      <c r="T136" s="100">
        <v>57</v>
      </c>
      <c r="U136" s="100">
        <v>0</v>
      </c>
      <c r="V136" s="100">
        <v>0</v>
      </c>
      <c r="W136" s="100">
        <v>0</v>
      </c>
      <c r="X136" s="100">
        <v>57</v>
      </c>
      <c r="Y136" s="100">
        <v>0</v>
      </c>
      <c r="Z136" s="100">
        <v>57</v>
      </c>
      <c r="AA136" s="112">
        <v>0</v>
      </c>
      <c r="AB136" s="112">
        <v>0</v>
      </c>
      <c r="AC136" s="100">
        <v>62</v>
      </c>
      <c r="AD136" s="100">
        <v>0</v>
      </c>
      <c r="AE136" s="100">
        <v>62</v>
      </c>
      <c r="AF136" s="112">
        <v>0</v>
      </c>
      <c r="AG136" s="100">
        <v>166</v>
      </c>
      <c r="AH136" s="100">
        <v>21</v>
      </c>
      <c r="AI136" s="100">
        <v>145</v>
      </c>
      <c r="AJ136" s="112">
        <v>0.12650602409638553</v>
      </c>
      <c r="AK136" s="100">
        <v>381</v>
      </c>
      <c r="AL136" s="100">
        <v>21</v>
      </c>
      <c r="AM136" s="100">
        <v>360</v>
      </c>
      <c r="AN136" s="114">
        <v>0.5</v>
      </c>
      <c r="AO136" s="2" t="s">
        <v>1902</v>
      </c>
      <c r="AP136" s="2" t="s">
        <v>1903</v>
      </c>
      <c r="AQ136" s="2" t="s">
        <v>1903</v>
      </c>
      <c r="AR136" s="124" t="s">
        <v>1522</v>
      </c>
      <c r="AS136" s="2" t="s">
        <v>1903</v>
      </c>
      <c r="AT136" s="2" t="s">
        <v>1903</v>
      </c>
    </row>
    <row r="137" spans="1:46" x14ac:dyDescent="0.2">
      <c r="A137" s="2" t="s">
        <v>5</v>
      </c>
      <c r="B137" s="2" t="s">
        <v>179</v>
      </c>
      <c r="C137" s="71">
        <v>0.625</v>
      </c>
      <c r="D137" s="72">
        <v>8</v>
      </c>
      <c r="E137" s="99">
        <v>2018</v>
      </c>
      <c r="F137" s="99">
        <v>2014</v>
      </c>
      <c r="G137" s="99" t="s">
        <v>1899</v>
      </c>
      <c r="H137" s="2" t="s">
        <v>1900</v>
      </c>
      <c r="I137" s="2" t="s">
        <v>1901</v>
      </c>
      <c r="J137" s="2" t="s">
        <v>3</v>
      </c>
      <c r="K137" s="113" t="s">
        <v>179</v>
      </c>
      <c r="L137" s="100">
        <v>12</v>
      </c>
      <c r="M137" s="100">
        <v>0</v>
      </c>
      <c r="N137" s="100">
        <v>0</v>
      </c>
      <c r="O137" s="100">
        <v>0</v>
      </c>
      <c r="P137" s="100">
        <v>12</v>
      </c>
      <c r="Q137" s="112">
        <v>0</v>
      </c>
      <c r="R137" s="101">
        <v>6</v>
      </c>
      <c r="S137" s="101">
        <v>0</v>
      </c>
      <c r="T137" s="100">
        <v>7</v>
      </c>
      <c r="U137" s="100">
        <v>6</v>
      </c>
      <c r="V137" s="100">
        <v>0</v>
      </c>
      <c r="W137" s="100">
        <v>6</v>
      </c>
      <c r="X137" s="100">
        <v>1</v>
      </c>
      <c r="Y137" s="100">
        <v>6</v>
      </c>
      <c r="Z137" s="100">
        <v>1</v>
      </c>
      <c r="AA137" s="112">
        <v>0.8571428571428571</v>
      </c>
      <c r="AB137" s="112">
        <v>0.8571428571428571</v>
      </c>
      <c r="AC137" s="100">
        <v>8</v>
      </c>
      <c r="AD137" s="100">
        <v>34</v>
      </c>
      <c r="AE137" s="100">
        <v>0</v>
      </c>
      <c r="AF137" s="112">
        <v>4.25</v>
      </c>
      <c r="AG137" s="100">
        <v>20</v>
      </c>
      <c r="AH137" s="100">
        <v>17</v>
      </c>
      <c r="AI137" s="100">
        <v>3</v>
      </c>
      <c r="AJ137" s="112">
        <v>0.85</v>
      </c>
      <c r="AK137" s="100">
        <v>47</v>
      </c>
      <c r="AL137" s="100">
        <v>57</v>
      </c>
      <c r="AM137" s="100">
        <v>16</v>
      </c>
      <c r="AN137" s="114">
        <v>0.5</v>
      </c>
      <c r="AO137" s="2" t="s">
        <v>1903</v>
      </c>
      <c r="AP137" s="2" t="s">
        <v>1902</v>
      </c>
      <c r="AQ137" s="2" t="s">
        <v>1903</v>
      </c>
      <c r="AR137" s="124" t="s">
        <v>1522</v>
      </c>
      <c r="AS137" s="2" t="s">
        <v>1903</v>
      </c>
      <c r="AT137" s="2" t="s">
        <v>1902</v>
      </c>
    </row>
    <row r="138" spans="1:46" x14ac:dyDescent="0.2">
      <c r="A138" s="2" t="s">
        <v>5</v>
      </c>
      <c r="B138" s="11" t="s">
        <v>181</v>
      </c>
      <c r="C138" s="71">
        <v>0.625</v>
      </c>
      <c r="D138" s="72">
        <v>8</v>
      </c>
      <c r="E138" s="99">
        <v>2018</v>
      </c>
      <c r="F138" s="99">
        <v>2014</v>
      </c>
      <c r="G138" s="99" t="s">
        <v>1899</v>
      </c>
      <c r="H138" s="2" t="s">
        <v>1900</v>
      </c>
      <c r="I138" s="2" t="s">
        <v>1901</v>
      </c>
      <c r="J138" s="2" t="s">
        <v>3</v>
      </c>
      <c r="K138" s="113" t="s">
        <v>181</v>
      </c>
      <c r="L138" s="100">
        <v>1773</v>
      </c>
      <c r="M138" s="100">
        <v>295</v>
      </c>
      <c r="N138" s="100">
        <v>295</v>
      </c>
      <c r="O138" s="100">
        <v>0</v>
      </c>
      <c r="P138" s="100">
        <v>1478</v>
      </c>
      <c r="Q138" s="112">
        <v>0.16638465877044556</v>
      </c>
      <c r="R138" s="101">
        <v>887</v>
      </c>
      <c r="S138" s="101">
        <v>0</v>
      </c>
      <c r="T138" s="100">
        <v>1066</v>
      </c>
      <c r="U138" s="100">
        <v>26</v>
      </c>
      <c r="V138" s="100">
        <v>26</v>
      </c>
      <c r="W138" s="100">
        <v>0</v>
      </c>
      <c r="X138" s="100">
        <v>1040</v>
      </c>
      <c r="Y138" s="100">
        <v>26</v>
      </c>
      <c r="Z138" s="100">
        <v>1040</v>
      </c>
      <c r="AA138" s="112">
        <v>2.4390243902439025E-2</v>
      </c>
      <c r="AB138" s="112">
        <v>2.4390243902439025E-2</v>
      </c>
      <c r="AC138" s="100">
        <v>1170</v>
      </c>
      <c r="AD138" s="100">
        <v>0</v>
      </c>
      <c r="AE138" s="100">
        <v>1170</v>
      </c>
      <c r="AF138" s="112">
        <v>0</v>
      </c>
      <c r="AG138" s="100">
        <v>3039</v>
      </c>
      <c r="AH138" s="100">
        <v>1329</v>
      </c>
      <c r="AI138" s="100">
        <v>1710</v>
      </c>
      <c r="AJ138" s="112">
        <v>0.43731490621915103</v>
      </c>
      <c r="AK138" s="100">
        <v>7048</v>
      </c>
      <c r="AL138" s="100">
        <v>1650</v>
      </c>
      <c r="AM138" s="100">
        <v>5398</v>
      </c>
      <c r="AN138" s="114">
        <v>0.5</v>
      </c>
      <c r="AO138" s="2" t="s">
        <v>1902</v>
      </c>
      <c r="AP138" s="2" t="s">
        <v>1903</v>
      </c>
      <c r="AQ138" s="2" t="s">
        <v>1903</v>
      </c>
      <c r="AR138" s="124" t="s">
        <v>1522</v>
      </c>
      <c r="AS138" s="2" t="s">
        <v>1903</v>
      </c>
      <c r="AT138" s="2" t="s">
        <v>1903</v>
      </c>
    </row>
    <row r="139" spans="1:46" x14ac:dyDescent="0.2">
      <c r="A139" s="2" t="s">
        <v>21</v>
      </c>
      <c r="B139" s="2" t="s">
        <v>236</v>
      </c>
      <c r="C139" s="71">
        <v>0.5</v>
      </c>
      <c r="D139" s="72">
        <v>8</v>
      </c>
      <c r="E139" s="99">
        <v>2019</v>
      </c>
      <c r="F139" s="99">
        <v>2015</v>
      </c>
      <c r="G139" s="99">
        <v>2022</v>
      </c>
      <c r="H139" s="2" t="s">
        <v>1904</v>
      </c>
      <c r="I139" s="2" t="s">
        <v>1905</v>
      </c>
      <c r="J139" s="2" t="s">
        <v>8</v>
      </c>
      <c r="K139" s="113" t="s">
        <v>236</v>
      </c>
      <c r="L139" s="100">
        <v>392</v>
      </c>
      <c r="M139" s="100">
        <v>46</v>
      </c>
      <c r="N139" s="100">
        <v>46</v>
      </c>
      <c r="O139" s="100">
        <v>0</v>
      </c>
      <c r="P139" s="100">
        <v>346</v>
      </c>
      <c r="Q139" s="112">
        <v>0.11734693877551021</v>
      </c>
      <c r="R139" s="101">
        <v>196</v>
      </c>
      <c r="S139" s="101">
        <v>0</v>
      </c>
      <c r="T139" s="100">
        <v>254</v>
      </c>
      <c r="U139" s="100">
        <v>425</v>
      </c>
      <c r="V139" s="100">
        <v>422</v>
      </c>
      <c r="W139" s="100">
        <v>3</v>
      </c>
      <c r="X139" s="100">
        <v>0</v>
      </c>
      <c r="Y139" s="100">
        <v>425</v>
      </c>
      <c r="Z139" s="100">
        <v>0</v>
      </c>
      <c r="AA139" s="112">
        <v>1.6732283464566928</v>
      </c>
      <c r="AB139" s="112">
        <v>1.6732283464566928</v>
      </c>
      <c r="AC139" s="100">
        <v>316</v>
      </c>
      <c r="AD139" s="100">
        <v>414</v>
      </c>
      <c r="AE139" s="100">
        <v>0</v>
      </c>
      <c r="AF139" s="112">
        <v>1.3101265822784811</v>
      </c>
      <c r="AG139" s="100">
        <v>1063</v>
      </c>
      <c r="AH139" s="100">
        <v>638</v>
      </c>
      <c r="AI139" s="100">
        <v>425</v>
      </c>
      <c r="AJ139" s="112">
        <v>0.60018814675446852</v>
      </c>
      <c r="AK139" s="100">
        <v>2025</v>
      </c>
      <c r="AL139" s="100">
        <v>1523</v>
      </c>
      <c r="AM139" s="100">
        <v>771</v>
      </c>
      <c r="AN139" s="114">
        <v>0.5</v>
      </c>
      <c r="AO139" s="2" t="s">
        <v>1903</v>
      </c>
      <c r="AP139" s="2" t="s">
        <v>1902</v>
      </c>
      <c r="AQ139" s="2" t="s">
        <v>1903</v>
      </c>
      <c r="AR139" s="124" t="s">
        <v>1522</v>
      </c>
      <c r="AS139" s="2" t="s">
        <v>1903</v>
      </c>
      <c r="AT139" s="2" t="s">
        <v>1902</v>
      </c>
    </row>
    <row r="140" spans="1:46" x14ac:dyDescent="0.2">
      <c r="A140" s="2" t="s">
        <v>66</v>
      </c>
      <c r="B140" s="2" t="s">
        <v>119</v>
      </c>
      <c r="C140" s="71">
        <v>0.75</v>
      </c>
      <c r="D140" s="72">
        <v>8</v>
      </c>
      <c r="E140" s="99">
        <v>2017</v>
      </c>
      <c r="F140" s="99">
        <v>2013</v>
      </c>
      <c r="G140" s="99">
        <v>2020</v>
      </c>
      <c r="H140" s="2" t="s">
        <v>1922</v>
      </c>
      <c r="I140" s="2" t="s">
        <v>1923</v>
      </c>
      <c r="J140" s="2" t="s">
        <v>67</v>
      </c>
      <c r="K140" s="111" t="s">
        <v>119</v>
      </c>
      <c r="L140" s="100">
        <v>587</v>
      </c>
      <c r="M140" s="100">
        <v>33</v>
      </c>
      <c r="N140" s="100">
        <v>32</v>
      </c>
      <c r="O140" s="100">
        <v>1</v>
      </c>
      <c r="P140" s="100">
        <v>554</v>
      </c>
      <c r="Q140" s="112">
        <v>5.6218057921635436E-2</v>
      </c>
      <c r="R140" s="101">
        <v>294</v>
      </c>
      <c r="S140" s="101">
        <v>0</v>
      </c>
      <c r="T140" s="100">
        <v>446</v>
      </c>
      <c r="U140" s="100">
        <v>23</v>
      </c>
      <c r="V140" s="100">
        <v>22</v>
      </c>
      <c r="W140" s="100">
        <v>1</v>
      </c>
      <c r="X140" s="100">
        <v>423</v>
      </c>
      <c r="Y140" s="100">
        <v>23</v>
      </c>
      <c r="Z140" s="100">
        <v>423</v>
      </c>
      <c r="AA140" s="112">
        <v>5.1569506726457402E-2</v>
      </c>
      <c r="AB140" s="112">
        <v>5.1569506726457402E-2</v>
      </c>
      <c r="AC140" s="100">
        <v>413</v>
      </c>
      <c r="AD140" s="100">
        <v>4</v>
      </c>
      <c r="AE140" s="100">
        <v>409</v>
      </c>
      <c r="AF140" s="112">
        <v>9.6852300242130755E-3</v>
      </c>
      <c r="AG140" s="100">
        <v>907</v>
      </c>
      <c r="AH140" s="100">
        <v>675</v>
      </c>
      <c r="AI140" s="100">
        <v>232</v>
      </c>
      <c r="AJ140" s="112">
        <v>0.74421168687982364</v>
      </c>
      <c r="AK140" s="100">
        <v>2353</v>
      </c>
      <c r="AL140" s="100">
        <v>735</v>
      </c>
      <c r="AM140" s="100">
        <v>1618</v>
      </c>
      <c r="AN140" s="114">
        <v>0.5</v>
      </c>
      <c r="AO140" s="2" t="s">
        <v>1903</v>
      </c>
      <c r="AP140" s="2" t="s">
        <v>1902</v>
      </c>
      <c r="AQ140" s="2" t="s">
        <v>1903</v>
      </c>
      <c r="AR140" s="124" t="s">
        <v>1522</v>
      </c>
      <c r="AS140" s="2" t="s">
        <v>1903</v>
      </c>
      <c r="AT140" s="2" t="s">
        <v>1902</v>
      </c>
    </row>
    <row r="141" spans="1:46" x14ac:dyDescent="0.2">
      <c r="A141" s="2" t="s">
        <v>82</v>
      </c>
      <c r="B141" s="2" t="s">
        <v>965</v>
      </c>
      <c r="C141" s="71">
        <v>0.375</v>
      </c>
      <c r="D141" s="72">
        <v>8</v>
      </c>
      <c r="E141" s="99">
        <v>2020</v>
      </c>
      <c r="F141" s="99">
        <v>2016</v>
      </c>
      <c r="G141" s="99" t="s">
        <v>1908</v>
      </c>
      <c r="H141" s="2" t="s">
        <v>1909</v>
      </c>
      <c r="I141" s="2" t="s">
        <v>1910</v>
      </c>
      <c r="J141" s="2" t="s">
        <v>26</v>
      </c>
      <c r="K141" s="113" t="s">
        <v>965</v>
      </c>
      <c r="L141" s="100">
        <v>312</v>
      </c>
      <c r="M141" s="100">
        <v>0</v>
      </c>
      <c r="N141" s="100">
        <v>0</v>
      </c>
      <c r="O141" s="100">
        <v>0</v>
      </c>
      <c r="P141" s="100">
        <v>312</v>
      </c>
      <c r="Q141" s="112">
        <v>0</v>
      </c>
      <c r="R141" s="101">
        <v>117</v>
      </c>
      <c r="S141" s="101">
        <v>0</v>
      </c>
      <c r="T141" s="100">
        <v>175</v>
      </c>
      <c r="U141" s="100">
        <v>0</v>
      </c>
      <c r="V141" s="100">
        <v>0</v>
      </c>
      <c r="W141" s="100">
        <v>0</v>
      </c>
      <c r="X141" s="100">
        <v>175</v>
      </c>
      <c r="Y141" s="100">
        <v>0</v>
      </c>
      <c r="Z141" s="100">
        <v>175</v>
      </c>
      <c r="AA141" s="112">
        <v>0</v>
      </c>
      <c r="AB141" s="112">
        <v>0</v>
      </c>
      <c r="AC141" s="100">
        <v>163</v>
      </c>
      <c r="AD141" s="100">
        <v>0</v>
      </c>
      <c r="AE141" s="100">
        <v>163</v>
      </c>
      <c r="AF141" s="112">
        <v>0</v>
      </c>
      <c r="AG141" s="100">
        <v>568</v>
      </c>
      <c r="AH141" s="100">
        <v>0</v>
      </c>
      <c r="AI141" s="100">
        <v>568</v>
      </c>
      <c r="AJ141" s="112">
        <v>0</v>
      </c>
      <c r="AK141" s="100">
        <v>1218</v>
      </c>
      <c r="AL141" s="100">
        <v>0</v>
      </c>
      <c r="AM141" s="100">
        <v>1218</v>
      </c>
      <c r="AN141" s="114">
        <v>0.375</v>
      </c>
      <c r="AO141" s="2" t="s">
        <v>1902</v>
      </c>
      <c r="AP141" s="2" t="s">
        <v>1903</v>
      </c>
      <c r="AQ141" s="2" t="s">
        <v>1903</v>
      </c>
      <c r="AR141" s="124" t="s">
        <v>1891</v>
      </c>
      <c r="AS141" s="2" t="s">
        <v>1903</v>
      </c>
      <c r="AT141" s="2" t="s">
        <v>1903</v>
      </c>
    </row>
    <row r="142" spans="1:46" x14ac:dyDescent="0.2">
      <c r="A142" s="2" t="s">
        <v>66</v>
      </c>
      <c r="B142" s="2" t="s">
        <v>120</v>
      </c>
      <c r="C142" s="71">
        <v>0.75</v>
      </c>
      <c r="D142" s="72">
        <v>8</v>
      </c>
      <c r="E142" s="99">
        <v>2017</v>
      </c>
      <c r="F142" s="99">
        <v>2013</v>
      </c>
      <c r="G142" s="99">
        <v>2020</v>
      </c>
      <c r="H142" s="2" t="s">
        <v>1922</v>
      </c>
      <c r="I142" s="2" t="s">
        <v>1923</v>
      </c>
      <c r="J142" s="2" t="s">
        <v>67</v>
      </c>
      <c r="K142" s="111" t="s">
        <v>120</v>
      </c>
      <c r="L142" s="100">
        <v>1042</v>
      </c>
      <c r="M142" s="100">
        <v>46</v>
      </c>
      <c r="N142" s="100">
        <v>46</v>
      </c>
      <c r="O142" s="100">
        <v>0</v>
      </c>
      <c r="P142" s="100">
        <v>996</v>
      </c>
      <c r="Q142" s="112">
        <v>4.4145873320537425E-2</v>
      </c>
      <c r="R142" s="101">
        <v>521</v>
      </c>
      <c r="S142" s="101">
        <v>0</v>
      </c>
      <c r="T142" s="100">
        <v>791</v>
      </c>
      <c r="U142" s="100">
        <v>55</v>
      </c>
      <c r="V142" s="100">
        <v>55</v>
      </c>
      <c r="W142" s="100">
        <v>0</v>
      </c>
      <c r="X142" s="100">
        <v>736</v>
      </c>
      <c r="Y142" s="100">
        <v>55</v>
      </c>
      <c r="Z142" s="100">
        <v>736</v>
      </c>
      <c r="AA142" s="112">
        <v>6.9532237673830599E-2</v>
      </c>
      <c r="AB142" s="112">
        <v>6.9532237673830599E-2</v>
      </c>
      <c r="AC142" s="100">
        <v>733</v>
      </c>
      <c r="AD142" s="100">
        <v>8</v>
      </c>
      <c r="AE142" s="100">
        <v>725</v>
      </c>
      <c r="AF142" s="112">
        <v>1.0914051841746248E-2</v>
      </c>
      <c r="AG142" s="100">
        <v>1609</v>
      </c>
      <c r="AH142" s="100">
        <v>723</v>
      </c>
      <c r="AI142" s="100">
        <v>886</v>
      </c>
      <c r="AJ142" s="112">
        <v>0.44934742075823492</v>
      </c>
      <c r="AK142" s="100">
        <v>4175</v>
      </c>
      <c r="AL142" s="100">
        <v>832</v>
      </c>
      <c r="AM142" s="100">
        <v>3343</v>
      </c>
      <c r="AN142" s="114">
        <v>0.5</v>
      </c>
      <c r="AO142" s="2" t="s">
        <v>1902</v>
      </c>
      <c r="AP142" s="2" t="s">
        <v>1903</v>
      </c>
      <c r="AQ142" s="2" t="s">
        <v>1903</v>
      </c>
      <c r="AR142" s="124" t="s">
        <v>1522</v>
      </c>
      <c r="AS142" s="2" t="s">
        <v>1903</v>
      </c>
      <c r="AT142" s="2" t="s">
        <v>1903</v>
      </c>
    </row>
    <row r="143" spans="1:46" x14ac:dyDescent="0.2">
      <c r="A143" s="2" t="s">
        <v>108</v>
      </c>
      <c r="B143" s="2" t="s">
        <v>1049</v>
      </c>
      <c r="C143" s="71">
        <v>1</v>
      </c>
      <c r="D143" s="72">
        <v>5</v>
      </c>
      <c r="E143" s="99">
        <v>2017</v>
      </c>
      <c r="F143" s="99">
        <v>2014</v>
      </c>
      <c r="G143" s="99">
        <v>2018</v>
      </c>
      <c r="H143" s="2" t="s">
        <v>1906</v>
      </c>
      <c r="I143" s="2" t="s">
        <v>1907</v>
      </c>
      <c r="J143" s="2" t="s">
        <v>13</v>
      </c>
      <c r="K143" s="111" t="s">
        <v>1049</v>
      </c>
      <c r="L143" s="100">
        <v>3</v>
      </c>
      <c r="M143" s="100">
        <v>0</v>
      </c>
      <c r="N143" s="100">
        <v>0</v>
      </c>
      <c r="O143" s="100">
        <v>0</v>
      </c>
      <c r="P143" s="100">
        <v>3</v>
      </c>
      <c r="Q143" s="112">
        <v>0</v>
      </c>
      <c r="R143" s="101">
        <v>3</v>
      </c>
      <c r="S143" s="101">
        <v>0</v>
      </c>
      <c r="T143" s="100">
        <v>2</v>
      </c>
      <c r="U143" s="100">
        <v>0</v>
      </c>
      <c r="V143" s="100">
        <v>0</v>
      </c>
      <c r="W143" s="100">
        <v>0</v>
      </c>
      <c r="X143" s="100">
        <v>2</v>
      </c>
      <c r="Y143" s="100">
        <v>0</v>
      </c>
      <c r="Z143" s="100">
        <v>2</v>
      </c>
      <c r="AA143" s="112">
        <v>0</v>
      </c>
      <c r="AB143" s="112">
        <v>0</v>
      </c>
      <c r="AC143" s="100">
        <v>2</v>
      </c>
      <c r="AD143" s="100">
        <v>1</v>
      </c>
      <c r="AE143" s="100">
        <v>1</v>
      </c>
      <c r="AF143" s="112">
        <v>0.5</v>
      </c>
      <c r="AG143" s="100">
        <v>3</v>
      </c>
      <c r="AH143" s="100">
        <v>0</v>
      </c>
      <c r="AI143" s="100">
        <v>3</v>
      </c>
      <c r="AJ143" s="112">
        <v>0</v>
      </c>
      <c r="AK143" s="100">
        <v>10</v>
      </c>
      <c r="AL143" s="100">
        <v>1</v>
      </c>
      <c r="AM143" s="100">
        <v>9</v>
      </c>
      <c r="AN143" s="114">
        <v>1</v>
      </c>
      <c r="AO143" s="2" t="s">
        <v>1902</v>
      </c>
      <c r="AP143" s="2" t="s">
        <v>1903</v>
      </c>
      <c r="AQ143" s="2" t="s">
        <v>1903</v>
      </c>
      <c r="AR143" s="124" t="s">
        <v>1522</v>
      </c>
      <c r="AS143" s="2" t="s">
        <v>1903</v>
      </c>
      <c r="AT143" s="2" t="s">
        <v>1903</v>
      </c>
    </row>
    <row r="144" spans="1:46" x14ac:dyDescent="0.2">
      <c r="A144" s="2" t="s">
        <v>23</v>
      </c>
      <c r="B144" s="2" t="s">
        <v>121</v>
      </c>
      <c r="C144" s="71">
        <v>1</v>
      </c>
      <c r="D144" s="72">
        <v>5</v>
      </c>
      <c r="E144" s="99">
        <v>2017</v>
      </c>
      <c r="F144" s="99">
        <v>2014</v>
      </c>
      <c r="G144" s="99">
        <v>2018</v>
      </c>
      <c r="H144" s="2" t="s">
        <v>1906</v>
      </c>
      <c r="I144" s="2" t="s">
        <v>1907</v>
      </c>
      <c r="J144" s="2" t="s">
        <v>13</v>
      </c>
      <c r="K144" s="111" t="s">
        <v>121</v>
      </c>
      <c r="L144" s="100">
        <v>145</v>
      </c>
      <c r="M144" s="100">
        <v>38</v>
      </c>
      <c r="N144" s="100">
        <v>38</v>
      </c>
      <c r="O144" s="100">
        <v>0</v>
      </c>
      <c r="P144" s="100">
        <v>107</v>
      </c>
      <c r="Q144" s="112">
        <v>0.2620689655172414</v>
      </c>
      <c r="R144" s="101">
        <v>145</v>
      </c>
      <c r="S144" s="101">
        <v>0</v>
      </c>
      <c r="T144" s="100">
        <v>96</v>
      </c>
      <c r="U144" s="100">
        <v>67</v>
      </c>
      <c r="V144" s="100">
        <v>61</v>
      </c>
      <c r="W144" s="100">
        <v>6</v>
      </c>
      <c r="X144" s="100">
        <v>29</v>
      </c>
      <c r="Y144" s="100">
        <v>67</v>
      </c>
      <c r="Z144" s="100">
        <v>29</v>
      </c>
      <c r="AA144" s="112">
        <v>0.69791666666666663</v>
      </c>
      <c r="AB144" s="112">
        <v>0.69791666666666663</v>
      </c>
      <c r="AC144" s="100">
        <v>104</v>
      </c>
      <c r="AD144" s="100">
        <v>8</v>
      </c>
      <c r="AE144" s="100">
        <v>96</v>
      </c>
      <c r="AF144" s="112">
        <v>7.6923076923076927E-2</v>
      </c>
      <c r="AG144" s="100">
        <v>264</v>
      </c>
      <c r="AH144" s="100">
        <v>71</v>
      </c>
      <c r="AI144" s="100">
        <v>193</v>
      </c>
      <c r="AJ144" s="112">
        <v>0.26893939393939392</v>
      </c>
      <c r="AK144" s="100">
        <v>609</v>
      </c>
      <c r="AL144" s="100">
        <v>184</v>
      </c>
      <c r="AM144" s="100">
        <v>425</v>
      </c>
      <c r="AN144" s="114">
        <v>1</v>
      </c>
      <c r="AO144" s="2" t="s">
        <v>1902</v>
      </c>
      <c r="AP144" s="2" t="s">
        <v>1903</v>
      </c>
      <c r="AQ144" s="2" t="s">
        <v>1903</v>
      </c>
      <c r="AR144" s="124" t="s">
        <v>1522</v>
      </c>
      <c r="AS144" s="2" t="s">
        <v>1903</v>
      </c>
      <c r="AT144" s="2" t="s">
        <v>1903</v>
      </c>
    </row>
    <row r="145" spans="1:46" x14ac:dyDescent="0.2">
      <c r="A145" s="2" t="s">
        <v>82</v>
      </c>
      <c r="B145" s="2" t="s">
        <v>1445</v>
      </c>
      <c r="C145" s="71">
        <v>0.375</v>
      </c>
      <c r="D145" s="72">
        <v>8</v>
      </c>
      <c r="E145" s="99">
        <v>2020</v>
      </c>
      <c r="F145" s="99">
        <v>2016</v>
      </c>
      <c r="G145" s="99" t="s">
        <v>1908</v>
      </c>
      <c r="H145" s="2" t="s">
        <v>1909</v>
      </c>
      <c r="I145" s="2" t="s">
        <v>1910</v>
      </c>
      <c r="J145" s="2" t="s">
        <v>26</v>
      </c>
      <c r="K145" s="113" t="s">
        <v>1445</v>
      </c>
      <c r="L145" s="100">
        <v>140</v>
      </c>
      <c r="M145" s="100">
        <v>55</v>
      </c>
      <c r="N145" s="100">
        <v>55</v>
      </c>
      <c r="O145" s="100">
        <v>0</v>
      </c>
      <c r="P145" s="100">
        <v>85</v>
      </c>
      <c r="Q145" s="112">
        <v>0.39285714285714285</v>
      </c>
      <c r="R145" s="101">
        <v>53</v>
      </c>
      <c r="S145" s="101">
        <v>2</v>
      </c>
      <c r="T145" s="100">
        <v>115</v>
      </c>
      <c r="U145" s="100">
        <v>39</v>
      </c>
      <c r="V145" s="100">
        <v>39</v>
      </c>
      <c r="W145" s="100">
        <v>0</v>
      </c>
      <c r="X145" s="100">
        <v>76</v>
      </c>
      <c r="Y145" s="100">
        <v>41</v>
      </c>
      <c r="Z145" s="100">
        <v>74</v>
      </c>
      <c r="AA145" s="112">
        <v>0.33913043478260868</v>
      </c>
      <c r="AB145" s="112">
        <v>0.35652173913043478</v>
      </c>
      <c r="AC145" s="100">
        <v>69</v>
      </c>
      <c r="AD145" s="100">
        <v>27</v>
      </c>
      <c r="AE145" s="100">
        <v>42</v>
      </c>
      <c r="AF145" s="112">
        <v>0.39130434782608697</v>
      </c>
      <c r="AG145" s="100">
        <v>281</v>
      </c>
      <c r="AH145" s="100">
        <v>2</v>
      </c>
      <c r="AI145" s="100">
        <v>279</v>
      </c>
      <c r="AJ145" s="112">
        <v>7.1174377224199285E-3</v>
      </c>
      <c r="AK145" s="100">
        <v>605</v>
      </c>
      <c r="AL145" s="100">
        <v>123</v>
      </c>
      <c r="AM145" s="100">
        <v>482</v>
      </c>
      <c r="AN145" s="114">
        <v>0.375</v>
      </c>
      <c r="AO145" s="2" t="s">
        <v>1902</v>
      </c>
      <c r="AP145" s="2" t="s">
        <v>1903</v>
      </c>
      <c r="AQ145" s="2" t="s">
        <v>1903</v>
      </c>
      <c r="AR145" s="124" t="s">
        <v>1891</v>
      </c>
      <c r="AS145" s="2" t="s">
        <v>1903</v>
      </c>
      <c r="AT145" s="2" t="s">
        <v>1903</v>
      </c>
    </row>
    <row r="146" spans="1:46" x14ac:dyDescent="0.2">
      <c r="A146" s="2" t="s">
        <v>21</v>
      </c>
      <c r="B146" s="2" t="s">
        <v>239</v>
      </c>
      <c r="C146" s="71">
        <v>0.5</v>
      </c>
      <c r="D146" s="72">
        <v>8</v>
      </c>
      <c r="E146" s="99">
        <v>2019</v>
      </c>
      <c r="F146" s="99">
        <v>2015</v>
      </c>
      <c r="G146" s="99">
        <v>2022</v>
      </c>
      <c r="H146" s="2" t="s">
        <v>1904</v>
      </c>
      <c r="I146" s="2" t="s">
        <v>1905</v>
      </c>
      <c r="J146" s="2" t="s">
        <v>8</v>
      </c>
      <c r="K146" s="113" t="s">
        <v>239</v>
      </c>
      <c r="L146" s="100">
        <v>118</v>
      </c>
      <c r="M146" s="100">
        <v>0</v>
      </c>
      <c r="N146" s="100">
        <v>0</v>
      </c>
      <c r="O146" s="100">
        <v>0</v>
      </c>
      <c r="P146" s="100">
        <v>118</v>
      </c>
      <c r="Q146" s="112">
        <v>0</v>
      </c>
      <c r="R146" s="101">
        <v>59</v>
      </c>
      <c r="S146" s="101">
        <v>0</v>
      </c>
      <c r="T146" s="100">
        <v>69</v>
      </c>
      <c r="U146" s="100">
        <v>0</v>
      </c>
      <c r="V146" s="100">
        <v>0</v>
      </c>
      <c r="W146" s="100">
        <v>0</v>
      </c>
      <c r="X146" s="100">
        <v>69</v>
      </c>
      <c r="Y146" s="100">
        <v>0</v>
      </c>
      <c r="Z146" s="100">
        <v>69</v>
      </c>
      <c r="AA146" s="112">
        <v>0</v>
      </c>
      <c r="AB146" s="112">
        <v>0</v>
      </c>
      <c r="AC146" s="100">
        <v>84</v>
      </c>
      <c r="AD146" s="100">
        <v>13</v>
      </c>
      <c r="AE146" s="100">
        <v>71</v>
      </c>
      <c r="AF146" s="112">
        <v>0.15476190476190477</v>
      </c>
      <c r="AG146" s="100">
        <v>177</v>
      </c>
      <c r="AH146" s="100">
        <v>60</v>
      </c>
      <c r="AI146" s="100">
        <v>117</v>
      </c>
      <c r="AJ146" s="112">
        <v>0.33898305084745761</v>
      </c>
      <c r="AK146" s="100">
        <v>448</v>
      </c>
      <c r="AL146" s="100">
        <v>73</v>
      </c>
      <c r="AM146" s="100">
        <v>375</v>
      </c>
      <c r="AN146" s="114">
        <v>0.5</v>
      </c>
      <c r="AO146" s="2" t="s">
        <v>1902</v>
      </c>
      <c r="AP146" s="2" t="s">
        <v>1903</v>
      </c>
      <c r="AQ146" s="2" t="s">
        <v>1903</v>
      </c>
      <c r="AR146" s="124" t="s">
        <v>1522</v>
      </c>
      <c r="AS146" s="2" t="s">
        <v>1903</v>
      </c>
      <c r="AT146" s="2" t="s">
        <v>1903</v>
      </c>
    </row>
    <row r="147" spans="1:46" x14ac:dyDescent="0.2">
      <c r="A147" s="2" t="s">
        <v>21</v>
      </c>
      <c r="B147" s="2" t="s">
        <v>276</v>
      </c>
      <c r="C147" s="71">
        <v>0.5</v>
      </c>
      <c r="D147" s="72">
        <v>8</v>
      </c>
      <c r="E147" s="99">
        <v>2019</v>
      </c>
      <c r="F147" s="99">
        <v>2015</v>
      </c>
      <c r="G147" s="99">
        <v>2022</v>
      </c>
      <c r="H147" s="2" t="s">
        <v>1904</v>
      </c>
      <c r="I147" s="2" t="s">
        <v>1905</v>
      </c>
      <c r="J147" s="2" t="s">
        <v>8</v>
      </c>
      <c r="K147" s="113" t="s">
        <v>276</v>
      </c>
      <c r="L147" s="100">
        <v>56</v>
      </c>
      <c r="M147" s="100">
        <v>0</v>
      </c>
      <c r="N147" s="100">
        <v>0</v>
      </c>
      <c r="O147" s="100">
        <v>0</v>
      </c>
      <c r="P147" s="100">
        <v>56</v>
      </c>
      <c r="Q147" s="112">
        <v>0</v>
      </c>
      <c r="R147" s="101">
        <v>28</v>
      </c>
      <c r="S147" s="101">
        <v>0</v>
      </c>
      <c r="T147" s="100">
        <v>53</v>
      </c>
      <c r="U147" s="100">
        <v>4</v>
      </c>
      <c r="V147" s="100">
        <v>3</v>
      </c>
      <c r="W147" s="100">
        <v>1</v>
      </c>
      <c r="X147" s="100">
        <v>49</v>
      </c>
      <c r="Y147" s="100">
        <v>4</v>
      </c>
      <c r="Z147" s="100">
        <v>49</v>
      </c>
      <c r="AA147" s="112">
        <v>7.5471698113207544E-2</v>
      </c>
      <c r="AB147" s="112">
        <v>7.5471698113207544E-2</v>
      </c>
      <c r="AC147" s="100">
        <v>75</v>
      </c>
      <c r="AD147" s="100">
        <v>13</v>
      </c>
      <c r="AE147" s="100">
        <v>62</v>
      </c>
      <c r="AF147" s="112">
        <v>0.17333333333333334</v>
      </c>
      <c r="AG147" s="100">
        <v>265</v>
      </c>
      <c r="AH147" s="100">
        <v>31</v>
      </c>
      <c r="AI147" s="100">
        <v>234</v>
      </c>
      <c r="AJ147" s="112">
        <v>0.1169811320754717</v>
      </c>
      <c r="AK147" s="100">
        <v>449</v>
      </c>
      <c r="AL147" s="100">
        <v>48</v>
      </c>
      <c r="AM147" s="100">
        <v>401</v>
      </c>
      <c r="AN147" s="114">
        <v>0.5</v>
      </c>
      <c r="AO147" s="2" t="s">
        <v>1902</v>
      </c>
      <c r="AP147" s="2" t="s">
        <v>1903</v>
      </c>
      <c r="AQ147" s="2" t="s">
        <v>1903</v>
      </c>
      <c r="AR147" s="124" t="s">
        <v>1522</v>
      </c>
      <c r="AS147" s="2" t="s">
        <v>1903</v>
      </c>
      <c r="AT147" s="2" t="s">
        <v>1903</v>
      </c>
    </row>
    <row r="148" spans="1:46" x14ac:dyDescent="0.2">
      <c r="A148" s="2" t="s">
        <v>25</v>
      </c>
      <c r="B148" s="2" t="s">
        <v>995</v>
      </c>
      <c r="C148" s="71">
        <v>0.375</v>
      </c>
      <c r="D148" s="72">
        <v>8</v>
      </c>
      <c r="E148" s="99">
        <v>2020</v>
      </c>
      <c r="F148" s="99">
        <v>2016</v>
      </c>
      <c r="G148" s="99" t="s">
        <v>1908</v>
      </c>
      <c r="H148" s="2" t="s">
        <v>1909</v>
      </c>
      <c r="I148" s="2" t="s">
        <v>1910</v>
      </c>
      <c r="J148" s="2" t="s">
        <v>26</v>
      </c>
      <c r="K148" s="111" t="s">
        <v>995</v>
      </c>
      <c r="L148" s="100">
        <v>398</v>
      </c>
      <c r="M148" s="100">
        <v>0</v>
      </c>
      <c r="N148" s="100">
        <v>0</v>
      </c>
      <c r="O148" s="100">
        <v>0</v>
      </c>
      <c r="P148" s="100">
        <v>398</v>
      </c>
      <c r="Q148" s="112">
        <v>0</v>
      </c>
      <c r="R148" s="101">
        <v>149</v>
      </c>
      <c r="S148" s="101">
        <v>0</v>
      </c>
      <c r="T148" s="100">
        <v>239</v>
      </c>
      <c r="U148" s="100">
        <v>56</v>
      </c>
      <c r="V148" s="100">
        <v>20</v>
      </c>
      <c r="W148" s="100">
        <v>36</v>
      </c>
      <c r="X148" s="100">
        <v>183</v>
      </c>
      <c r="Y148" s="100">
        <v>56</v>
      </c>
      <c r="Z148" s="100">
        <v>183</v>
      </c>
      <c r="AA148" s="112">
        <v>0.23430962343096234</v>
      </c>
      <c r="AB148" s="112">
        <v>0.23430962343096234</v>
      </c>
      <c r="AC148" s="100">
        <v>183</v>
      </c>
      <c r="AD148" s="100">
        <v>270</v>
      </c>
      <c r="AE148" s="100">
        <v>0</v>
      </c>
      <c r="AF148" s="112">
        <v>1.4754098360655739</v>
      </c>
      <c r="AG148" s="100">
        <v>349</v>
      </c>
      <c r="AH148" s="100">
        <v>0</v>
      </c>
      <c r="AI148" s="100">
        <v>349</v>
      </c>
      <c r="AJ148" s="112">
        <v>0</v>
      </c>
      <c r="AK148" s="100">
        <v>1169</v>
      </c>
      <c r="AL148" s="100">
        <v>326</v>
      </c>
      <c r="AM148" s="100">
        <v>930</v>
      </c>
      <c r="AN148" s="114">
        <v>0.375</v>
      </c>
      <c r="AO148" s="2" t="s">
        <v>1902</v>
      </c>
      <c r="AP148" s="2" t="s">
        <v>1903</v>
      </c>
      <c r="AQ148" s="2" t="s">
        <v>1903</v>
      </c>
      <c r="AR148" s="124" t="s">
        <v>1522</v>
      </c>
      <c r="AS148" s="2" t="s">
        <v>1903</v>
      </c>
      <c r="AT148" s="2" t="s">
        <v>1903</v>
      </c>
    </row>
    <row r="149" spans="1:46" x14ac:dyDescent="0.2">
      <c r="A149" s="2" t="s">
        <v>23</v>
      </c>
      <c r="B149" s="2" t="s">
        <v>1858</v>
      </c>
      <c r="C149" s="71">
        <v>1</v>
      </c>
      <c r="D149" s="72">
        <v>5</v>
      </c>
      <c r="E149" s="99">
        <v>2017</v>
      </c>
      <c r="F149" s="99">
        <v>2014</v>
      </c>
      <c r="G149" s="99">
        <v>2018</v>
      </c>
      <c r="H149" s="2" t="s">
        <v>1906</v>
      </c>
      <c r="I149" s="2" t="s">
        <v>1907</v>
      </c>
      <c r="J149" s="2" t="s">
        <v>13</v>
      </c>
      <c r="K149" s="111" t="s">
        <v>1858</v>
      </c>
      <c r="L149" s="100" t="e">
        <v>#N/A</v>
      </c>
      <c r="M149" s="100">
        <v>0</v>
      </c>
      <c r="N149" s="100">
        <v>0</v>
      </c>
      <c r="O149" s="100">
        <v>0</v>
      </c>
      <c r="P149" s="100" t="e">
        <v>#N/A</v>
      </c>
      <c r="Q149" s="112" t="s">
        <v>1891</v>
      </c>
      <c r="R149" s="101" t="e">
        <v>#N/A</v>
      </c>
      <c r="S149" s="101" t="e">
        <v>#N/A</v>
      </c>
      <c r="T149" s="100" t="e">
        <v>#N/A</v>
      </c>
      <c r="U149" s="100">
        <v>0</v>
      </c>
      <c r="V149" s="100">
        <v>0</v>
      </c>
      <c r="W149" s="100">
        <v>0</v>
      </c>
      <c r="X149" s="100" t="e">
        <v>#N/A</v>
      </c>
      <c r="Y149" s="100" t="e">
        <v>#N/A</v>
      </c>
      <c r="Z149" s="100" t="e">
        <v>#N/A</v>
      </c>
      <c r="AA149" s="112" t="s">
        <v>1891</v>
      </c>
      <c r="AB149" s="112" t="s">
        <v>1891</v>
      </c>
      <c r="AC149" s="100" t="e">
        <v>#N/A</v>
      </c>
      <c r="AD149" s="100">
        <v>0</v>
      </c>
      <c r="AE149" s="100" t="e">
        <v>#N/A</v>
      </c>
      <c r="AF149" s="112" t="s">
        <v>1891</v>
      </c>
      <c r="AG149" s="100" t="e">
        <v>#N/A</v>
      </c>
      <c r="AH149" s="100">
        <v>0</v>
      </c>
      <c r="AI149" s="100" t="e">
        <v>#N/A</v>
      </c>
      <c r="AJ149" s="112" t="s">
        <v>1891</v>
      </c>
      <c r="AK149" s="100" t="e">
        <v>#N/A</v>
      </c>
      <c r="AL149" s="100">
        <v>0</v>
      </c>
      <c r="AM149" s="100" t="e">
        <v>#N/A</v>
      </c>
      <c r="AN149" s="114">
        <v>1</v>
      </c>
      <c r="AO149" s="2" t="s">
        <v>1902</v>
      </c>
      <c r="AP149" s="2" t="s">
        <v>1903</v>
      </c>
      <c r="AQ149" s="2" t="s">
        <v>1903</v>
      </c>
      <c r="AR149" s="124" t="s">
        <v>1891</v>
      </c>
      <c r="AS149" s="2" t="s">
        <v>1902</v>
      </c>
      <c r="AT149" s="2" t="s">
        <v>1903</v>
      </c>
    </row>
    <row r="150" spans="1:46" x14ac:dyDescent="0.2">
      <c r="A150" s="2" t="s">
        <v>5</v>
      </c>
      <c r="B150" s="2" t="s">
        <v>5</v>
      </c>
      <c r="C150" s="71">
        <v>0.625</v>
      </c>
      <c r="D150" s="72">
        <v>8</v>
      </c>
      <c r="E150" s="99">
        <v>2018</v>
      </c>
      <c r="F150" s="99">
        <v>2014</v>
      </c>
      <c r="G150" s="99" t="s">
        <v>1899</v>
      </c>
      <c r="H150" s="2" t="s">
        <v>1900</v>
      </c>
      <c r="I150" s="2" t="s">
        <v>1901</v>
      </c>
      <c r="J150" s="2" t="s">
        <v>3</v>
      </c>
      <c r="K150" s="113" t="s">
        <v>5</v>
      </c>
      <c r="L150" s="100">
        <v>20427</v>
      </c>
      <c r="M150" s="100">
        <v>3164</v>
      </c>
      <c r="N150" s="100">
        <v>3164</v>
      </c>
      <c r="O150" s="100">
        <v>0</v>
      </c>
      <c r="P150" s="100">
        <v>17263</v>
      </c>
      <c r="Q150" s="112">
        <v>0.15489303372986732</v>
      </c>
      <c r="R150" s="101">
        <v>10214</v>
      </c>
      <c r="S150" s="101">
        <v>0</v>
      </c>
      <c r="T150" s="100">
        <v>12435</v>
      </c>
      <c r="U150" s="100">
        <v>2262</v>
      </c>
      <c r="V150" s="100">
        <v>2262</v>
      </c>
      <c r="W150" s="100">
        <v>0</v>
      </c>
      <c r="X150" s="100">
        <v>10173</v>
      </c>
      <c r="Y150" s="100">
        <v>2262</v>
      </c>
      <c r="Z150" s="100">
        <v>10173</v>
      </c>
      <c r="AA150" s="112">
        <v>0.18190591073582629</v>
      </c>
      <c r="AB150" s="112">
        <v>0.18190591073582629</v>
      </c>
      <c r="AC150" s="100">
        <v>13728</v>
      </c>
      <c r="AD150" s="100">
        <v>262</v>
      </c>
      <c r="AE150" s="100">
        <v>13466</v>
      </c>
      <c r="AF150" s="112">
        <v>1.9085081585081584E-2</v>
      </c>
      <c r="AG150" s="100">
        <v>35412</v>
      </c>
      <c r="AH150" s="100">
        <v>54151</v>
      </c>
      <c r="AI150" s="100">
        <v>0</v>
      </c>
      <c r="AJ150" s="112">
        <v>1.5291709025189202</v>
      </c>
      <c r="AK150" s="100">
        <v>82002</v>
      </c>
      <c r="AL150" s="100">
        <v>59839</v>
      </c>
      <c r="AM150" s="100">
        <v>40902</v>
      </c>
      <c r="AN150" s="114">
        <v>0.5</v>
      </c>
      <c r="AO150" s="2" t="s">
        <v>1903</v>
      </c>
      <c r="AP150" s="2" t="s">
        <v>1902</v>
      </c>
      <c r="AQ150" s="2" t="s">
        <v>1903</v>
      </c>
      <c r="AR150" s="124" t="s">
        <v>1522</v>
      </c>
      <c r="AS150" s="2" t="s">
        <v>1903</v>
      </c>
      <c r="AT150" s="2" t="s">
        <v>1902</v>
      </c>
    </row>
    <row r="151" spans="1:46" x14ac:dyDescent="0.2">
      <c r="A151" s="2" t="s">
        <v>25</v>
      </c>
      <c r="B151" s="2" t="s">
        <v>1034</v>
      </c>
      <c r="C151" s="71">
        <v>0.375</v>
      </c>
      <c r="D151" s="72">
        <v>8</v>
      </c>
      <c r="E151" s="99">
        <v>2020</v>
      </c>
      <c r="F151" s="99">
        <v>2016</v>
      </c>
      <c r="G151" s="99" t="s">
        <v>1908</v>
      </c>
      <c r="H151" s="2" t="s">
        <v>1909</v>
      </c>
      <c r="I151" s="2" t="s">
        <v>1910</v>
      </c>
      <c r="J151" s="2" t="s">
        <v>26</v>
      </c>
      <c r="K151" s="111" t="s">
        <v>1034</v>
      </c>
      <c r="L151" s="100">
        <v>9706</v>
      </c>
      <c r="M151" s="100">
        <v>182</v>
      </c>
      <c r="N151" s="100">
        <v>182</v>
      </c>
      <c r="O151" s="100">
        <v>0</v>
      </c>
      <c r="P151" s="100">
        <v>9524</v>
      </c>
      <c r="Q151" s="112">
        <v>1.8751287863177417E-2</v>
      </c>
      <c r="R151" s="101">
        <v>3640</v>
      </c>
      <c r="S151" s="101">
        <v>0</v>
      </c>
      <c r="T151" s="100">
        <v>5800</v>
      </c>
      <c r="U151" s="100">
        <v>77</v>
      </c>
      <c r="V151" s="100">
        <v>77</v>
      </c>
      <c r="W151" s="100">
        <v>0</v>
      </c>
      <c r="X151" s="100">
        <v>5723</v>
      </c>
      <c r="Y151" s="100">
        <v>77</v>
      </c>
      <c r="Z151" s="100">
        <v>5723</v>
      </c>
      <c r="AA151" s="112">
        <v>1.3275862068965517E-2</v>
      </c>
      <c r="AB151" s="112">
        <v>1.3275862068965517E-2</v>
      </c>
      <c r="AC151" s="100">
        <v>6453</v>
      </c>
      <c r="AD151" s="100">
        <v>4389</v>
      </c>
      <c r="AE151" s="100">
        <v>2064</v>
      </c>
      <c r="AF151" s="112">
        <v>0.68014876801487678</v>
      </c>
      <c r="AG151" s="100">
        <v>14331</v>
      </c>
      <c r="AH151" s="100">
        <v>4295</v>
      </c>
      <c r="AI151" s="100">
        <v>10036</v>
      </c>
      <c r="AJ151" s="112">
        <v>0.29969995115483916</v>
      </c>
      <c r="AK151" s="100">
        <v>36290</v>
      </c>
      <c r="AL151" s="100">
        <v>8943</v>
      </c>
      <c r="AM151" s="100">
        <v>27347</v>
      </c>
      <c r="AN151" s="114">
        <v>0.375</v>
      </c>
      <c r="AO151" s="2" t="s">
        <v>1902</v>
      </c>
      <c r="AP151" s="2" t="s">
        <v>1903</v>
      </c>
      <c r="AQ151" s="2" t="s">
        <v>1903</v>
      </c>
      <c r="AR151" s="124" t="s">
        <v>1522</v>
      </c>
      <c r="AS151" s="2" t="s">
        <v>1903</v>
      </c>
      <c r="AT151" s="2" t="s">
        <v>1903</v>
      </c>
    </row>
    <row r="152" spans="1:46" x14ac:dyDescent="0.2">
      <c r="A152" s="2" t="s">
        <v>5</v>
      </c>
      <c r="B152" s="11" t="s">
        <v>182</v>
      </c>
      <c r="C152" s="71">
        <v>0.625</v>
      </c>
      <c r="D152" s="72">
        <v>8</v>
      </c>
      <c r="E152" s="99">
        <v>2018</v>
      </c>
      <c r="F152" s="99">
        <v>2014</v>
      </c>
      <c r="G152" s="99" t="s">
        <v>1899</v>
      </c>
      <c r="H152" s="2" t="s">
        <v>1900</v>
      </c>
      <c r="I152" s="2" t="s">
        <v>1901</v>
      </c>
      <c r="J152" s="2" t="s">
        <v>3</v>
      </c>
      <c r="K152" s="113" t="s">
        <v>182</v>
      </c>
      <c r="L152" s="100">
        <v>7417</v>
      </c>
      <c r="M152" s="100">
        <v>580</v>
      </c>
      <c r="N152" s="100">
        <v>580</v>
      </c>
      <c r="O152" s="100">
        <v>0</v>
      </c>
      <c r="P152" s="100">
        <v>6837</v>
      </c>
      <c r="Q152" s="112">
        <v>7.8198732641229604E-2</v>
      </c>
      <c r="R152" s="101">
        <v>3709</v>
      </c>
      <c r="S152" s="101">
        <v>0</v>
      </c>
      <c r="T152" s="100">
        <v>4287</v>
      </c>
      <c r="U152" s="100">
        <v>108</v>
      </c>
      <c r="V152" s="100">
        <v>108</v>
      </c>
      <c r="W152" s="100">
        <v>0</v>
      </c>
      <c r="X152" s="100">
        <v>4179</v>
      </c>
      <c r="Y152" s="100">
        <v>108</v>
      </c>
      <c r="Z152" s="100">
        <v>4179</v>
      </c>
      <c r="AA152" s="112">
        <v>2.5192442267319804E-2</v>
      </c>
      <c r="AB152" s="112">
        <v>2.5192442267319804E-2</v>
      </c>
      <c r="AC152" s="100">
        <v>4938</v>
      </c>
      <c r="AD152" s="100">
        <v>0</v>
      </c>
      <c r="AE152" s="100">
        <v>4938</v>
      </c>
      <c r="AF152" s="112">
        <v>0</v>
      </c>
      <c r="AG152" s="100">
        <v>10844</v>
      </c>
      <c r="AH152" s="100">
        <v>3545</v>
      </c>
      <c r="AI152" s="100">
        <v>7299</v>
      </c>
      <c r="AJ152" s="112">
        <v>0.32690888970859461</v>
      </c>
      <c r="AK152" s="100">
        <v>27486</v>
      </c>
      <c r="AL152" s="100">
        <v>4233</v>
      </c>
      <c r="AM152" s="100">
        <v>23253</v>
      </c>
      <c r="AN152" s="114">
        <v>0.5</v>
      </c>
      <c r="AO152" s="2" t="s">
        <v>1902</v>
      </c>
      <c r="AP152" s="2" t="s">
        <v>1903</v>
      </c>
      <c r="AQ152" s="2" t="s">
        <v>1903</v>
      </c>
      <c r="AR152" s="124" t="s">
        <v>1522</v>
      </c>
      <c r="AS152" s="2" t="s">
        <v>1903</v>
      </c>
      <c r="AT152" s="2" t="s">
        <v>1903</v>
      </c>
    </row>
    <row r="153" spans="1:46" x14ac:dyDescent="0.2">
      <c r="A153" s="2" t="s">
        <v>5</v>
      </c>
      <c r="B153" s="11" t="s">
        <v>1344</v>
      </c>
      <c r="C153" s="71">
        <v>0.625</v>
      </c>
      <c r="D153" s="72">
        <v>8</v>
      </c>
      <c r="E153" s="99">
        <v>2018</v>
      </c>
      <c r="F153" s="99">
        <v>2014</v>
      </c>
      <c r="G153" s="99" t="s">
        <v>1899</v>
      </c>
      <c r="H153" s="2" t="s">
        <v>1900</v>
      </c>
      <c r="I153" s="2" t="s">
        <v>1901</v>
      </c>
      <c r="J153" s="2" t="s">
        <v>3</v>
      </c>
      <c r="K153" s="113" t="s">
        <v>1344</v>
      </c>
      <c r="L153" s="100">
        <v>123</v>
      </c>
      <c r="M153" s="100">
        <v>0</v>
      </c>
      <c r="N153" s="100">
        <v>0</v>
      </c>
      <c r="O153" s="100">
        <v>0</v>
      </c>
      <c r="P153" s="100">
        <v>123</v>
      </c>
      <c r="Q153" s="112">
        <v>0</v>
      </c>
      <c r="R153" s="101">
        <v>62</v>
      </c>
      <c r="S153" s="101">
        <v>0</v>
      </c>
      <c r="T153" s="100">
        <v>72</v>
      </c>
      <c r="U153" s="100">
        <v>0</v>
      </c>
      <c r="V153" s="100">
        <v>0</v>
      </c>
      <c r="W153" s="100">
        <v>0</v>
      </c>
      <c r="X153" s="100">
        <v>72</v>
      </c>
      <c r="Y153" s="100">
        <v>0</v>
      </c>
      <c r="Z153" s="100">
        <v>72</v>
      </c>
      <c r="AA153" s="112">
        <v>0</v>
      </c>
      <c r="AB153" s="112">
        <v>0</v>
      </c>
      <c r="AC153" s="100">
        <v>81</v>
      </c>
      <c r="AD153" s="100">
        <v>0</v>
      </c>
      <c r="AE153" s="100">
        <v>81</v>
      </c>
      <c r="AF153" s="112">
        <v>0</v>
      </c>
      <c r="AG153" s="100">
        <v>218</v>
      </c>
      <c r="AH153" s="100">
        <v>0</v>
      </c>
      <c r="AI153" s="100">
        <v>218</v>
      </c>
      <c r="AJ153" s="112">
        <v>0</v>
      </c>
      <c r="AK153" s="100">
        <v>494</v>
      </c>
      <c r="AL153" s="100">
        <v>0</v>
      </c>
      <c r="AM153" s="100">
        <v>494</v>
      </c>
      <c r="AN153" s="114">
        <v>0.5</v>
      </c>
      <c r="AO153" s="2" t="s">
        <v>1902</v>
      </c>
      <c r="AP153" s="2" t="s">
        <v>1903</v>
      </c>
      <c r="AQ153" s="2" t="s">
        <v>1903</v>
      </c>
      <c r="AR153" s="124" t="s">
        <v>1522</v>
      </c>
      <c r="AS153" s="2" t="s">
        <v>1903</v>
      </c>
      <c r="AT153" s="2" t="s">
        <v>1903</v>
      </c>
    </row>
    <row r="154" spans="1:46" x14ac:dyDescent="0.2">
      <c r="A154" s="2" t="s">
        <v>126</v>
      </c>
      <c r="B154" s="2" t="s">
        <v>125</v>
      </c>
      <c r="C154" s="71">
        <v>1</v>
      </c>
      <c r="D154" s="72">
        <v>5</v>
      </c>
      <c r="E154" s="99">
        <v>2017</v>
      </c>
      <c r="F154" s="99">
        <v>2014</v>
      </c>
      <c r="G154" s="99">
        <v>2018</v>
      </c>
      <c r="H154" s="2" t="s">
        <v>1906</v>
      </c>
      <c r="I154" s="2" t="s">
        <v>1907</v>
      </c>
      <c r="J154" s="2" t="s">
        <v>13</v>
      </c>
      <c r="K154" s="111" t="s">
        <v>125</v>
      </c>
      <c r="L154" s="100">
        <v>5</v>
      </c>
      <c r="M154" s="100">
        <v>0</v>
      </c>
      <c r="N154" s="100">
        <v>0</v>
      </c>
      <c r="O154" s="100">
        <v>0</v>
      </c>
      <c r="P154" s="100">
        <v>5</v>
      </c>
      <c r="Q154" s="112">
        <v>0</v>
      </c>
      <c r="R154" s="101">
        <v>5</v>
      </c>
      <c r="S154" s="101">
        <v>0</v>
      </c>
      <c r="T154" s="100">
        <v>3</v>
      </c>
      <c r="U154" s="100">
        <v>2</v>
      </c>
      <c r="V154" s="100">
        <v>2</v>
      </c>
      <c r="W154" s="100">
        <v>0</v>
      </c>
      <c r="X154" s="100">
        <v>1</v>
      </c>
      <c r="Y154" s="100">
        <v>2</v>
      </c>
      <c r="Z154" s="100">
        <v>1</v>
      </c>
      <c r="AA154" s="112">
        <v>0.66666666666666663</v>
      </c>
      <c r="AB154" s="112">
        <v>0.66666666666666663</v>
      </c>
      <c r="AC154" s="100">
        <v>3</v>
      </c>
      <c r="AD154" s="100">
        <v>0</v>
      </c>
      <c r="AE154" s="100">
        <v>3</v>
      </c>
      <c r="AF154" s="112">
        <v>0</v>
      </c>
      <c r="AG154" s="100">
        <v>9</v>
      </c>
      <c r="AH154" s="100">
        <v>12</v>
      </c>
      <c r="AI154" s="100">
        <v>0</v>
      </c>
      <c r="AJ154" s="112">
        <v>1.3333333333333333</v>
      </c>
      <c r="AK154" s="100">
        <v>20</v>
      </c>
      <c r="AL154" s="100">
        <v>14</v>
      </c>
      <c r="AM154" s="100">
        <v>9</v>
      </c>
      <c r="AN154" s="114">
        <v>1</v>
      </c>
      <c r="AO154" s="2" t="s">
        <v>1903</v>
      </c>
      <c r="AP154" s="2" t="s">
        <v>1902</v>
      </c>
      <c r="AQ154" s="2" t="s">
        <v>1903</v>
      </c>
      <c r="AR154" s="124" t="s">
        <v>1522</v>
      </c>
      <c r="AS154" s="2" t="s">
        <v>1903</v>
      </c>
      <c r="AT154" s="2" t="s">
        <v>1902</v>
      </c>
    </row>
    <row r="155" spans="1:46" x14ac:dyDescent="0.2">
      <c r="A155" s="2" t="s">
        <v>108</v>
      </c>
      <c r="B155" s="2" t="s">
        <v>1860</v>
      </c>
      <c r="C155" s="71">
        <v>1</v>
      </c>
      <c r="D155" s="72">
        <v>5</v>
      </c>
      <c r="E155" s="99">
        <v>2017</v>
      </c>
      <c r="F155" s="99">
        <v>2014</v>
      </c>
      <c r="G155" s="99">
        <v>2018</v>
      </c>
      <c r="H155" s="2" t="s">
        <v>1906</v>
      </c>
      <c r="I155" s="2" t="s">
        <v>1907</v>
      </c>
      <c r="J155" s="2" t="s">
        <v>13</v>
      </c>
      <c r="K155" s="111" t="s">
        <v>1860</v>
      </c>
      <c r="L155" s="100" t="e">
        <v>#N/A</v>
      </c>
      <c r="M155" s="100">
        <v>0</v>
      </c>
      <c r="N155" s="100">
        <v>0</v>
      </c>
      <c r="O155" s="100">
        <v>0</v>
      </c>
      <c r="P155" s="100" t="e">
        <v>#N/A</v>
      </c>
      <c r="Q155" s="112" t="s">
        <v>1891</v>
      </c>
      <c r="R155" s="101" t="e">
        <v>#N/A</v>
      </c>
      <c r="S155" s="101" t="e">
        <v>#N/A</v>
      </c>
      <c r="T155" s="100" t="e">
        <v>#N/A</v>
      </c>
      <c r="U155" s="100">
        <v>0</v>
      </c>
      <c r="V155" s="100">
        <v>0</v>
      </c>
      <c r="W155" s="100">
        <v>0</v>
      </c>
      <c r="X155" s="100" t="e">
        <v>#N/A</v>
      </c>
      <c r="Y155" s="100" t="e">
        <v>#N/A</v>
      </c>
      <c r="Z155" s="100" t="e">
        <v>#N/A</v>
      </c>
      <c r="AA155" s="112" t="s">
        <v>1891</v>
      </c>
      <c r="AB155" s="112" t="s">
        <v>1891</v>
      </c>
      <c r="AC155" s="100" t="e">
        <v>#N/A</v>
      </c>
      <c r="AD155" s="100">
        <v>0</v>
      </c>
      <c r="AE155" s="100" t="e">
        <v>#N/A</v>
      </c>
      <c r="AF155" s="112" t="s">
        <v>1891</v>
      </c>
      <c r="AG155" s="100" t="e">
        <v>#N/A</v>
      </c>
      <c r="AH155" s="100">
        <v>0</v>
      </c>
      <c r="AI155" s="100" t="e">
        <v>#N/A</v>
      </c>
      <c r="AJ155" s="112" t="s">
        <v>1891</v>
      </c>
      <c r="AK155" s="100" t="e">
        <v>#N/A</v>
      </c>
      <c r="AL155" s="100">
        <v>0</v>
      </c>
      <c r="AM155" s="100" t="e">
        <v>#N/A</v>
      </c>
      <c r="AN155" s="114">
        <v>1</v>
      </c>
      <c r="AO155" s="2" t="s">
        <v>1902</v>
      </c>
      <c r="AP155" s="2" t="s">
        <v>1903</v>
      </c>
      <c r="AQ155" s="2" t="s">
        <v>1903</v>
      </c>
      <c r="AR155" s="124" t="s">
        <v>1891</v>
      </c>
      <c r="AS155" s="2" t="s">
        <v>1902</v>
      </c>
      <c r="AT155" s="2" t="s">
        <v>1903</v>
      </c>
    </row>
    <row r="156" spans="1:46" x14ac:dyDescent="0.2">
      <c r="A156" s="2" t="s">
        <v>23</v>
      </c>
      <c r="B156" s="2" t="s">
        <v>1116</v>
      </c>
      <c r="C156" s="71">
        <v>1</v>
      </c>
      <c r="D156" s="72">
        <v>5</v>
      </c>
      <c r="E156" s="99">
        <v>2017</v>
      </c>
      <c r="F156" s="99">
        <v>2014</v>
      </c>
      <c r="G156" s="99">
        <v>2018</v>
      </c>
      <c r="H156" s="2" t="s">
        <v>1906</v>
      </c>
      <c r="I156" s="2" t="s">
        <v>1907</v>
      </c>
      <c r="J156" s="2" t="s">
        <v>13</v>
      </c>
      <c r="K156" s="111" t="s">
        <v>1116</v>
      </c>
      <c r="L156" s="100">
        <v>39</v>
      </c>
      <c r="M156" s="100">
        <v>0</v>
      </c>
      <c r="N156" s="100">
        <v>0</v>
      </c>
      <c r="O156" s="100">
        <v>0</v>
      </c>
      <c r="P156" s="100">
        <v>39</v>
      </c>
      <c r="Q156" s="112">
        <v>0</v>
      </c>
      <c r="R156" s="101">
        <v>39</v>
      </c>
      <c r="S156" s="101">
        <v>0</v>
      </c>
      <c r="T156" s="100">
        <v>24</v>
      </c>
      <c r="U156" s="100">
        <v>0</v>
      </c>
      <c r="V156" s="100">
        <v>0</v>
      </c>
      <c r="W156" s="100">
        <v>0</v>
      </c>
      <c r="X156" s="100">
        <v>24</v>
      </c>
      <c r="Y156" s="100">
        <v>0</v>
      </c>
      <c r="Z156" s="100">
        <v>24</v>
      </c>
      <c r="AA156" s="112">
        <v>0</v>
      </c>
      <c r="AB156" s="112">
        <v>0</v>
      </c>
      <c r="AC156" s="100">
        <v>27</v>
      </c>
      <c r="AD156" s="100">
        <v>20</v>
      </c>
      <c r="AE156" s="100">
        <v>7</v>
      </c>
      <c r="AF156" s="112">
        <v>0.7407407407407407</v>
      </c>
      <c r="AG156" s="100">
        <v>71</v>
      </c>
      <c r="AH156" s="100">
        <v>25</v>
      </c>
      <c r="AI156" s="100">
        <v>46</v>
      </c>
      <c r="AJ156" s="112">
        <v>0.352112676056338</v>
      </c>
      <c r="AK156" s="100">
        <v>161</v>
      </c>
      <c r="AL156" s="100">
        <v>45</v>
      </c>
      <c r="AM156" s="100">
        <v>116</v>
      </c>
      <c r="AN156" s="114">
        <v>1</v>
      </c>
      <c r="AO156" s="2" t="s">
        <v>1902</v>
      </c>
      <c r="AP156" s="2" t="s">
        <v>1903</v>
      </c>
      <c r="AQ156" s="2" t="s">
        <v>1903</v>
      </c>
      <c r="AR156" s="124" t="s">
        <v>1522</v>
      </c>
      <c r="AS156" s="2" t="s">
        <v>1903</v>
      </c>
      <c r="AT156" s="2" t="s">
        <v>1903</v>
      </c>
    </row>
    <row r="157" spans="1:46" x14ac:dyDescent="0.2">
      <c r="A157" s="2" t="s">
        <v>21</v>
      </c>
      <c r="B157" s="2" t="s">
        <v>278</v>
      </c>
      <c r="C157" s="71">
        <v>0.5</v>
      </c>
      <c r="D157" s="72">
        <v>8</v>
      </c>
      <c r="E157" s="99">
        <v>2019</v>
      </c>
      <c r="F157" s="99">
        <v>2015</v>
      </c>
      <c r="G157" s="99">
        <v>2022</v>
      </c>
      <c r="H157" s="2" t="s">
        <v>1904</v>
      </c>
      <c r="I157" s="2" t="s">
        <v>1905</v>
      </c>
      <c r="J157" s="2" t="s">
        <v>8</v>
      </c>
      <c r="K157" s="113" t="s">
        <v>278</v>
      </c>
      <c r="L157" s="100">
        <v>516</v>
      </c>
      <c r="M157" s="100">
        <v>20</v>
      </c>
      <c r="N157" s="100">
        <v>20</v>
      </c>
      <c r="O157" s="100">
        <v>0</v>
      </c>
      <c r="P157" s="100">
        <v>496</v>
      </c>
      <c r="Q157" s="112">
        <v>3.875968992248062E-2</v>
      </c>
      <c r="R157" s="101">
        <v>258</v>
      </c>
      <c r="S157" s="101">
        <v>0</v>
      </c>
      <c r="T157" s="100">
        <v>279</v>
      </c>
      <c r="U157" s="100">
        <v>82</v>
      </c>
      <c r="V157" s="100">
        <v>82</v>
      </c>
      <c r="W157" s="100">
        <v>0</v>
      </c>
      <c r="X157" s="100">
        <v>197</v>
      </c>
      <c r="Y157" s="100">
        <v>82</v>
      </c>
      <c r="Z157" s="100">
        <v>197</v>
      </c>
      <c r="AA157" s="112">
        <v>0.29390681003584229</v>
      </c>
      <c r="AB157" s="112">
        <v>0.29390681003584229</v>
      </c>
      <c r="AC157" s="100">
        <v>282</v>
      </c>
      <c r="AD157" s="100">
        <v>169</v>
      </c>
      <c r="AE157" s="100">
        <v>113</v>
      </c>
      <c r="AF157" s="112">
        <v>0.599290780141844</v>
      </c>
      <c r="AG157" s="100">
        <v>340</v>
      </c>
      <c r="AH157" s="100">
        <v>1683</v>
      </c>
      <c r="AI157" s="100">
        <v>0</v>
      </c>
      <c r="AJ157" s="112">
        <v>4.95</v>
      </c>
      <c r="AK157" s="100">
        <v>1417</v>
      </c>
      <c r="AL157" s="100">
        <v>1954</v>
      </c>
      <c r="AM157" s="100">
        <v>806</v>
      </c>
      <c r="AN157" s="114">
        <v>0.5</v>
      </c>
      <c r="AO157" s="2" t="s">
        <v>1903</v>
      </c>
      <c r="AP157" s="2" t="s">
        <v>1902</v>
      </c>
      <c r="AQ157" s="2" t="s">
        <v>1903</v>
      </c>
      <c r="AR157" s="124" t="s">
        <v>1522</v>
      </c>
      <c r="AS157" s="2" t="s">
        <v>1903</v>
      </c>
      <c r="AT157" s="2" t="s">
        <v>1902</v>
      </c>
    </row>
    <row r="158" spans="1:46" x14ac:dyDescent="0.2">
      <c r="A158" s="2" t="s">
        <v>5</v>
      </c>
      <c r="B158" s="2" t="s">
        <v>185</v>
      </c>
      <c r="C158" s="71">
        <v>0.625</v>
      </c>
      <c r="D158" s="72">
        <v>8</v>
      </c>
      <c r="E158" s="99">
        <v>2018</v>
      </c>
      <c r="F158" s="99">
        <v>2014</v>
      </c>
      <c r="G158" s="99" t="s">
        <v>1899</v>
      </c>
      <c r="H158" s="2" t="s">
        <v>1900</v>
      </c>
      <c r="I158" s="2" t="s">
        <v>1901</v>
      </c>
      <c r="J158" s="2" t="s">
        <v>3</v>
      </c>
      <c r="K158" s="113" t="s">
        <v>185</v>
      </c>
      <c r="L158" s="100">
        <v>1</v>
      </c>
      <c r="M158" s="100">
        <v>0</v>
      </c>
      <c r="N158" s="100">
        <v>0</v>
      </c>
      <c r="O158" s="100">
        <v>0</v>
      </c>
      <c r="P158" s="100">
        <v>1</v>
      </c>
      <c r="Q158" s="112">
        <v>0</v>
      </c>
      <c r="R158" s="101">
        <v>1</v>
      </c>
      <c r="S158" s="101">
        <v>0</v>
      </c>
      <c r="T158" s="100">
        <v>1</v>
      </c>
      <c r="U158" s="100">
        <v>0</v>
      </c>
      <c r="V158" s="100">
        <v>0</v>
      </c>
      <c r="W158" s="100">
        <v>0</v>
      </c>
      <c r="X158" s="100">
        <v>1</v>
      </c>
      <c r="Y158" s="100">
        <v>0</v>
      </c>
      <c r="Z158" s="100">
        <v>1</v>
      </c>
      <c r="AA158" s="112">
        <v>0</v>
      </c>
      <c r="AB158" s="112">
        <v>0</v>
      </c>
      <c r="AC158" s="100">
        <v>0</v>
      </c>
      <c r="AD158" s="100">
        <v>0</v>
      </c>
      <c r="AE158" s="100">
        <v>0</v>
      </c>
      <c r="AF158" s="112" t="s">
        <v>1917</v>
      </c>
      <c r="AG158" s="100">
        <v>0</v>
      </c>
      <c r="AH158" s="100">
        <v>49</v>
      </c>
      <c r="AI158" s="100">
        <v>0</v>
      </c>
      <c r="AJ158" s="112" t="s">
        <v>1917</v>
      </c>
      <c r="AK158" s="100">
        <v>2</v>
      </c>
      <c r="AL158" s="100">
        <v>49</v>
      </c>
      <c r="AM158" s="100">
        <v>2</v>
      </c>
      <c r="AN158" s="114">
        <v>0.5</v>
      </c>
      <c r="AO158" s="2" t="s">
        <v>1903</v>
      </c>
      <c r="AP158" s="2" t="s">
        <v>1902</v>
      </c>
      <c r="AQ158" s="2" t="s">
        <v>1903</v>
      </c>
      <c r="AR158" s="124" t="s">
        <v>1522</v>
      </c>
      <c r="AS158" s="2" t="s">
        <v>1903</v>
      </c>
      <c r="AT158" s="2" t="s">
        <v>1902</v>
      </c>
    </row>
    <row r="159" spans="1:46" x14ac:dyDescent="0.2">
      <c r="A159" s="2" t="s">
        <v>25</v>
      </c>
      <c r="B159" s="2" t="s">
        <v>1850</v>
      </c>
      <c r="C159" s="71">
        <v>0.375</v>
      </c>
      <c r="D159" s="72">
        <v>8</v>
      </c>
      <c r="E159" s="99">
        <v>2020</v>
      </c>
      <c r="F159" s="99">
        <v>2016</v>
      </c>
      <c r="G159" s="99" t="s">
        <v>1908</v>
      </c>
      <c r="H159" s="2" t="s">
        <v>1909</v>
      </c>
      <c r="I159" s="2" t="s">
        <v>1910</v>
      </c>
      <c r="J159" s="2" t="s">
        <v>26</v>
      </c>
      <c r="K159" s="111" t="s">
        <v>1850</v>
      </c>
      <c r="L159" s="100" t="e">
        <v>#N/A</v>
      </c>
      <c r="M159" s="100">
        <v>0</v>
      </c>
      <c r="N159" s="100">
        <v>0</v>
      </c>
      <c r="O159" s="100">
        <v>0</v>
      </c>
      <c r="P159" s="100" t="e">
        <v>#N/A</v>
      </c>
      <c r="Q159" s="112" t="s">
        <v>1891</v>
      </c>
      <c r="R159" s="101" t="e">
        <v>#N/A</v>
      </c>
      <c r="S159" s="101" t="e">
        <v>#N/A</v>
      </c>
      <c r="T159" s="100" t="e">
        <v>#N/A</v>
      </c>
      <c r="U159" s="100">
        <v>0</v>
      </c>
      <c r="V159" s="100">
        <v>0</v>
      </c>
      <c r="W159" s="100">
        <v>0</v>
      </c>
      <c r="X159" s="100" t="e">
        <v>#N/A</v>
      </c>
      <c r="Y159" s="100" t="e">
        <v>#N/A</v>
      </c>
      <c r="Z159" s="100" t="e">
        <v>#N/A</v>
      </c>
      <c r="AA159" s="112" t="s">
        <v>1891</v>
      </c>
      <c r="AB159" s="112" t="s">
        <v>1891</v>
      </c>
      <c r="AC159" s="100" t="e">
        <v>#N/A</v>
      </c>
      <c r="AD159" s="100">
        <v>0</v>
      </c>
      <c r="AE159" s="100" t="e">
        <v>#N/A</v>
      </c>
      <c r="AF159" s="112" t="s">
        <v>1891</v>
      </c>
      <c r="AG159" s="100" t="e">
        <v>#N/A</v>
      </c>
      <c r="AH159" s="100">
        <v>0</v>
      </c>
      <c r="AI159" s="100" t="e">
        <v>#N/A</v>
      </c>
      <c r="AJ159" s="112" t="s">
        <v>1891</v>
      </c>
      <c r="AK159" s="100" t="e">
        <v>#N/A</v>
      </c>
      <c r="AL159" s="100">
        <v>0</v>
      </c>
      <c r="AM159" s="100" t="e">
        <v>#N/A</v>
      </c>
      <c r="AN159" s="114">
        <v>0.375</v>
      </c>
      <c r="AO159" s="2" t="s">
        <v>1902</v>
      </c>
      <c r="AP159" s="2" t="s">
        <v>1903</v>
      </c>
      <c r="AQ159" s="2" t="s">
        <v>1903</v>
      </c>
      <c r="AR159" s="124" t="s">
        <v>1891</v>
      </c>
      <c r="AS159" s="2" t="s">
        <v>1902</v>
      </c>
      <c r="AT159" s="2" t="s">
        <v>1903</v>
      </c>
    </row>
    <row r="160" spans="1:46" x14ac:dyDescent="0.2">
      <c r="A160" s="2" t="s">
        <v>21</v>
      </c>
      <c r="B160" s="2" t="s">
        <v>968</v>
      </c>
      <c r="C160" s="71">
        <v>0.5</v>
      </c>
      <c r="D160" s="72">
        <v>8</v>
      </c>
      <c r="E160" s="99">
        <v>2019</v>
      </c>
      <c r="F160" s="99">
        <v>2015</v>
      </c>
      <c r="G160" s="99">
        <v>2022</v>
      </c>
      <c r="H160" s="2" t="s">
        <v>1904</v>
      </c>
      <c r="I160" s="2" t="s">
        <v>1905</v>
      </c>
      <c r="J160" s="2" t="s">
        <v>8</v>
      </c>
      <c r="K160" s="123" t="s">
        <v>968</v>
      </c>
      <c r="L160" s="100">
        <v>604</v>
      </c>
      <c r="M160" s="100">
        <v>42</v>
      </c>
      <c r="N160" s="100">
        <v>42</v>
      </c>
      <c r="O160" s="100">
        <v>0</v>
      </c>
      <c r="P160" s="100">
        <v>562</v>
      </c>
      <c r="Q160" s="112">
        <v>6.9536423841059597E-2</v>
      </c>
      <c r="R160" s="101">
        <v>302</v>
      </c>
      <c r="S160" s="101">
        <v>0</v>
      </c>
      <c r="T160" s="100">
        <v>355</v>
      </c>
      <c r="U160" s="100">
        <v>16</v>
      </c>
      <c r="V160" s="100">
        <v>16</v>
      </c>
      <c r="W160" s="100">
        <v>0</v>
      </c>
      <c r="X160" s="100">
        <v>339</v>
      </c>
      <c r="Y160" s="100">
        <v>16</v>
      </c>
      <c r="Z160" s="100">
        <v>339</v>
      </c>
      <c r="AA160" s="112">
        <v>4.507042253521127E-2</v>
      </c>
      <c r="AB160" s="112">
        <v>4.507042253521127E-2</v>
      </c>
      <c r="AC160" s="100">
        <v>381</v>
      </c>
      <c r="AD160" s="100">
        <v>18</v>
      </c>
      <c r="AE160" s="100">
        <v>363</v>
      </c>
      <c r="AF160" s="112">
        <v>4.7244094488188976E-2</v>
      </c>
      <c r="AG160" s="100">
        <v>895</v>
      </c>
      <c r="AH160" s="100">
        <v>511</v>
      </c>
      <c r="AI160" s="100">
        <v>384</v>
      </c>
      <c r="AJ160" s="112">
        <v>0.57094972067039107</v>
      </c>
      <c r="AK160" s="100">
        <v>2235</v>
      </c>
      <c r="AL160" s="100">
        <v>587</v>
      </c>
      <c r="AM160" s="100">
        <v>1648</v>
      </c>
      <c r="AN160" s="114">
        <v>0.5</v>
      </c>
      <c r="AO160" s="2" t="s">
        <v>1903</v>
      </c>
      <c r="AP160" s="2" t="s">
        <v>1902</v>
      </c>
      <c r="AQ160" s="2" t="s">
        <v>1903</v>
      </c>
      <c r="AR160" s="124" t="s">
        <v>1535</v>
      </c>
      <c r="AS160" s="2" t="s">
        <v>1903</v>
      </c>
      <c r="AT160" s="2" t="s">
        <v>1902</v>
      </c>
    </row>
    <row r="161" spans="1:46" x14ac:dyDescent="0.2">
      <c r="A161" s="2" t="s">
        <v>25</v>
      </c>
      <c r="B161" s="2" t="s">
        <v>103</v>
      </c>
      <c r="C161" s="71">
        <v>0.375</v>
      </c>
      <c r="D161" s="72">
        <v>8</v>
      </c>
      <c r="E161" s="99">
        <v>2020</v>
      </c>
      <c r="F161" s="99">
        <v>2016</v>
      </c>
      <c r="G161" s="99" t="s">
        <v>1908</v>
      </c>
      <c r="H161" s="2" t="s">
        <v>1909</v>
      </c>
      <c r="I161" s="2" t="s">
        <v>1910</v>
      </c>
      <c r="J161" s="2" t="s">
        <v>26</v>
      </c>
      <c r="K161" s="111" t="s">
        <v>103</v>
      </c>
      <c r="L161" s="100">
        <v>396</v>
      </c>
      <c r="M161" s="100">
        <v>0</v>
      </c>
      <c r="N161" s="100">
        <v>0</v>
      </c>
      <c r="O161" s="100">
        <v>0</v>
      </c>
      <c r="P161" s="100">
        <v>396</v>
      </c>
      <c r="Q161" s="112">
        <v>0</v>
      </c>
      <c r="R161" s="101">
        <v>149</v>
      </c>
      <c r="S161" s="101">
        <v>0</v>
      </c>
      <c r="T161" s="100">
        <v>277</v>
      </c>
      <c r="U161" s="100">
        <v>0</v>
      </c>
      <c r="V161" s="100">
        <v>0</v>
      </c>
      <c r="W161" s="100">
        <v>0</v>
      </c>
      <c r="X161" s="100">
        <v>277</v>
      </c>
      <c r="Y161" s="100">
        <v>0</v>
      </c>
      <c r="Z161" s="100">
        <v>277</v>
      </c>
      <c r="AA161" s="112">
        <v>0</v>
      </c>
      <c r="AB161" s="112">
        <v>0</v>
      </c>
      <c r="AC161" s="100">
        <v>243</v>
      </c>
      <c r="AD161" s="100">
        <v>55</v>
      </c>
      <c r="AE161" s="100">
        <v>188</v>
      </c>
      <c r="AF161" s="112">
        <v>0.22633744855967078</v>
      </c>
      <c r="AG161" s="100">
        <v>546</v>
      </c>
      <c r="AH161" s="100">
        <v>90</v>
      </c>
      <c r="AI161" s="100">
        <v>456</v>
      </c>
      <c r="AJ161" s="112">
        <v>0.16483516483516483</v>
      </c>
      <c r="AK161" s="100">
        <v>1462</v>
      </c>
      <c r="AL161" s="100">
        <v>145</v>
      </c>
      <c r="AM161" s="100">
        <v>1317</v>
      </c>
      <c r="AN161" s="114">
        <v>0.375</v>
      </c>
      <c r="AO161" s="2" t="s">
        <v>1902</v>
      </c>
      <c r="AP161" s="2" t="s">
        <v>1903</v>
      </c>
      <c r="AQ161" s="2" t="s">
        <v>1903</v>
      </c>
      <c r="AR161" s="124" t="s">
        <v>1522</v>
      </c>
      <c r="AS161" s="2" t="s">
        <v>1903</v>
      </c>
      <c r="AT161" s="2" t="s">
        <v>1903</v>
      </c>
    </row>
    <row r="162" spans="1:46" x14ac:dyDescent="0.2">
      <c r="A162" s="2" t="s">
        <v>25</v>
      </c>
      <c r="B162" s="2" t="s">
        <v>370</v>
      </c>
      <c r="C162" s="71">
        <v>0.375</v>
      </c>
      <c r="D162" s="72">
        <v>8</v>
      </c>
      <c r="E162" s="99">
        <v>2020</v>
      </c>
      <c r="F162" s="99">
        <v>2016</v>
      </c>
      <c r="G162" s="99" t="s">
        <v>1908</v>
      </c>
      <c r="H162" s="2" t="s">
        <v>1909</v>
      </c>
      <c r="I162" s="2" t="s">
        <v>1910</v>
      </c>
      <c r="J162" s="2" t="s">
        <v>26</v>
      </c>
      <c r="K162" s="113" t="s">
        <v>370</v>
      </c>
      <c r="L162" s="100">
        <v>4888</v>
      </c>
      <c r="M162" s="100">
        <v>103</v>
      </c>
      <c r="N162" s="100">
        <v>103</v>
      </c>
      <c r="O162" s="100">
        <v>0</v>
      </c>
      <c r="P162" s="100">
        <v>4785</v>
      </c>
      <c r="Q162" s="112">
        <v>2.1072013093289689E-2</v>
      </c>
      <c r="R162" s="101">
        <v>1833</v>
      </c>
      <c r="S162" s="101">
        <v>0</v>
      </c>
      <c r="T162" s="100">
        <v>3107</v>
      </c>
      <c r="U162" s="100">
        <v>57</v>
      </c>
      <c r="V162" s="100">
        <v>57</v>
      </c>
      <c r="W162" s="100">
        <v>0</v>
      </c>
      <c r="X162" s="100">
        <v>3050</v>
      </c>
      <c r="Y162" s="100">
        <v>57</v>
      </c>
      <c r="Z162" s="100">
        <v>3050</v>
      </c>
      <c r="AA162" s="112">
        <v>1.8345671065336338E-2</v>
      </c>
      <c r="AB162" s="112">
        <v>1.8345671065336338E-2</v>
      </c>
      <c r="AC162" s="100">
        <v>3126</v>
      </c>
      <c r="AD162" s="100">
        <v>0</v>
      </c>
      <c r="AE162" s="100">
        <v>3126</v>
      </c>
      <c r="AF162" s="112">
        <v>0</v>
      </c>
      <c r="AG162" s="100">
        <v>10462</v>
      </c>
      <c r="AH162" s="100">
        <v>3</v>
      </c>
      <c r="AI162" s="100">
        <v>10459</v>
      </c>
      <c r="AJ162" s="112">
        <v>2.8675205505639459E-4</v>
      </c>
      <c r="AK162" s="100">
        <v>21583</v>
      </c>
      <c r="AL162" s="100">
        <v>163</v>
      </c>
      <c r="AM162" s="100">
        <v>21420</v>
      </c>
      <c r="AN162" s="114">
        <v>0.375</v>
      </c>
      <c r="AO162" s="2" t="s">
        <v>1902</v>
      </c>
      <c r="AP162" s="2" t="s">
        <v>1903</v>
      </c>
      <c r="AQ162" s="2" t="s">
        <v>1903</v>
      </c>
      <c r="AR162" s="124" t="s">
        <v>1522</v>
      </c>
      <c r="AS162" s="2" t="s">
        <v>1903</v>
      </c>
      <c r="AT162" s="2" t="s">
        <v>1903</v>
      </c>
    </row>
    <row r="163" spans="1:46" x14ac:dyDescent="0.2">
      <c r="A163" s="2" t="s">
        <v>5</v>
      </c>
      <c r="B163" s="2" t="s">
        <v>1122</v>
      </c>
      <c r="C163" s="71">
        <v>0.625</v>
      </c>
      <c r="D163" s="72">
        <v>8</v>
      </c>
      <c r="E163" s="99">
        <v>2018</v>
      </c>
      <c r="F163" s="99">
        <v>2014</v>
      </c>
      <c r="G163" s="99" t="s">
        <v>1899</v>
      </c>
      <c r="H163" s="2" t="s">
        <v>1900</v>
      </c>
      <c r="I163" s="2" t="s">
        <v>1901</v>
      </c>
      <c r="J163" s="2" t="s">
        <v>3</v>
      </c>
      <c r="K163" s="113" t="s">
        <v>1122</v>
      </c>
      <c r="L163" s="100">
        <v>10</v>
      </c>
      <c r="M163" s="100">
        <v>0</v>
      </c>
      <c r="N163" s="100">
        <v>0</v>
      </c>
      <c r="O163" s="100">
        <v>0</v>
      </c>
      <c r="P163" s="100">
        <v>10</v>
      </c>
      <c r="Q163" s="112">
        <v>0</v>
      </c>
      <c r="R163" s="101">
        <v>5</v>
      </c>
      <c r="S163" s="101">
        <v>0</v>
      </c>
      <c r="T163" s="100">
        <v>6</v>
      </c>
      <c r="U163" s="100">
        <v>0</v>
      </c>
      <c r="V163" s="100">
        <v>0</v>
      </c>
      <c r="W163" s="100">
        <v>0</v>
      </c>
      <c r="X163" s="100">
        <v>6</v>
      </c>
      <c r="Y163" s="100">
        <v>0</v>
      </c>
      <c r="Z163" s="100">
        <v>6</v>
      </c>
      <c r="AA163" s="112">
        <v>0</v>
      </c>
      <c r="AB163" s="112">
        <v>0</v>
      </c>
      <c r="AC163" s="100">
        <v>7</v>
      </c>
      <c r="AD163" s="100">
        <v>0</v>
      </c>
      <c r="AE163" s="100">
        <v>7</v>
      </c>
      <c r="AF163" s="112">
        <v>0</v>
      </c>
      <c r="AG163" s="100">
        <v>15</v>
      </c>
      <c r="AH163" s="100">
        <v>280</v>
      </c>
      <c r="AI163" s="100">
        <v>0</v>
      </c>
      <c r="AJ163" s="112">
        <v>18.666666666666668</v>
      </c>
      <c r="AK163" s="100">
        <v>38</v>
      </c>
      <c r="AL163" s="100">
        <v>280</v>
      </c>
      <c r="AM163" s="100">
        <v>23</v>
      </c>
      <c r="AN163" s="114">
        <v>0.5</v>
      </c>
      <c r="AO163" s="2" t="s">
        <v>1903</v>
      </c>
      <c r="AP163" s="2" t="s">
        <v>1902</v>
      </c>
      <c r="AQ163" s="2" t="s">
        <v>1903</v>
      </c>
      <c r="AR163" s="124" t="s">
        <v>1522</v>
      </c>
      <c r="AS163" s="2" t="s">
        <v>1903</v>
      </c>
      <c r="AT163" s="2" t="s">
        <v>1902</v>
      </c>
    </row>
    <row r="164" spans="1:46" x14ac:dyDescent="0.2">
      <c r="A164" s="2" t="s">
        <v>5</v>
      </c>
      <c r="B164" s="11" t="s">
        <v>1870</v>
      </c>
      <c r="C164" s="71">
        <v>0.625</v>
      </c>
      <c r="D164" s="72">
        <v>8</v>
      </c>
      <c r="E164" s="99">
        <v>2018</v>
      </c>
      <c r="F164" s="99">
        <v>2014</v>
      </c>
      <c r="G164" s="99" t="s">
        <v>1899</v>
      </c>
      <c r="H164" s="2" t="s">
        <v>1900</v>
      </c>
      <c r="I164" s="2" t="s">
        <v>1901</v>
      </c>
      <c r="J164" s="2" t="s">
        <v>3</v>
      </c>
      <c r="K164" s="113" t="s">
        <v>1870</v>
      </c>
      <c r="L164" s="100" t="e">
        <v>#N/A</v>
      </c>
      <c r="M164" s="100">
        <v>0</v>
      </c>
      <c r="N164" s="100">
        <v>0</v>
      </c>
      <c r="O164" s="100">
        <v>0</v>
      </c>
      <c r="P164" s="100" t="e">
        <v>#N/A</v>
      </c>
      <c r="Q164" s="112" t="s">
        <v>1891</v>
      </c>
      <c r="R164" s="101" t="e">
        <v>#N/A</v>
      </c>
      <c r="S164" s="101" t="e">
        <v>#N/A</v>
      </c>
      <c r="T164" s="100" t="e">
        <v>#N/A</v>
      </c>
      <c r="U164" s="100">
        <v>0</v>
      </c>
      <c r="V164" s="100">
        <v>0</v>
      </c>
      <c r="W164" s="100">
        <v>0</v>
      </c>
      <c r="X164" s="100" t="e">
        <v>#N/A</v>
      </c>
      <c r="Y164" s="100" t="e">
        <v>#N/A</v>
      </c>
      <c r="Z164" s="100" t="e">
        <v>#N/A</v>
      </c>
      <c r="AA164" s="112" t="s">
        <v>1891</v>
      </c>
      <c r="AB164" s="112" t="s">
        <v>1891</v>
      </c>
      <c r="AC164" s="100" t="e">
        <v>#N/A</v>
      </c>
      <c r="AD164" s="100">
        <v>0</v>
      </c>
      <c r="AE164" s="100" t="e">
        <v>#N/A</v>
      </c>
      <c r="AF164" s="112" t="s">
        <v>1891</v>
      </c>
      <c r="AG164" s="100" t="e">
        <v>#N/A</v>
      </c>
      <c r="AH164" s="100">
        <v>0</v>
      </c>
      <c r="AI164" s="100" t="e">
        <v>#N/A</v>
      </c>
      <c r="AJ164" s="112" t="s">
        <v>1891</v>
      </c>
      <c r="AK164" s="100" t="e">
        <v>#N/A</v>
      </c>
      <c r="AL164" s="100">
        <v>0</v>
      </c>
      <c r="AM164" s="100" t="e">
        <v>#N/A</v>
      </c>
      <c r="AN164" s="114">
        <v>0.5</v>
      </c>
      <c r="AO164" s="2" t="s">
        <v>1902</v>
      </c>
      <c r="AP164" s="2" t="s">
        <v>1903</v>
      </c>
      <c r="AQ164" s="2" t="s">
        <v>1903</v>
      </c>
      <c r="AR164" s="124" t="s">
        <v>1891</v>
      </c>
      <c r="AS164" s="2" t="s">
        <v>1902</v>
      </c>
      <c r="AT164" s="2" t="s">
        <v>1903</v>
      </c>
    </row>
    <row r="165" spans="1:46" x14ac:dyDescent="0.2">
      <c r="A165" s="2" t="s">
        <v>5</v>
      </c>
      <c r="B165" s="2" t="s">
        <v>198</v>
      </c>
      <c r="C165" s="71">
        <v>0.625</v>
      </c>
      <c r="D165" s="72">
        <v>8</v>
      </c>
      <c r="E165" s="99">
        <v>2018</v>
      </c>
      <c r="F165" s="99">
        <v>2014</v>
      </c>
      <c r="G165" s="99" t="s">
        <v>1899</v>
      </c>
      <c r="H165" s="2" t="s">
        <v>1900</v>
      </c>
      <c r="I165" s="2" t="s">
        <v>1901</v>
      </c>
      <c r="J165" s="2" t="s">
        <v>3</v>
      </c>
      <c r="K165" s="113" t="s">
        <v>198</v>
      </c>
      <c r="L165" s="100">
        <v>101</v>
      </c>
      <c r="M165" s="100">
        <v>0</v>
      </c>
      <c r="N165" s="100">
        <v>0</v>
      </c>
      <c r="O165" s="100">
        <v>0</v>
      </c>
      <c r="P165" s="100">
        <v>101</v>
      </c>
      <c r="Q165" s="112">
        <v>0</v>
      </c>
      <c r="R165" s="101">
        <v>51</v>
      </c>
      <c r="S165" s="101">
        <v>0</v>
      </c>
      <c r="T165" s="100">
        <v>61</v>
      </c>
      <c r="U165" s="100">
        <v>0</v>
      </c>
      <c r="V165" s="100">
        <v>0</v>
      </c>
      <c r="W165" s="100">
        <v>0</v>
      </c>
      <c r="X165" s="100">
        <v>61</v>
      </c>
      <c r="Y165" s="100">
        <v>0</v>
      </c>
      <c r="Z165" s="100">
        <v>61</v>
      </c>
      <c r="AA165" s="112">
        <v>0</v>
      </c>
      <c r="AB165" s="112">
        <v>0</v>
      </c>
      <c r="AC165" s="100">
        <v>65</v>
      </c>
      <c r="AD165" s="100">
        <v>4</v>
      </c>
      <c r="AE165" s="100">
        <v>61</v>
      </c>
      <c r="AF165" s="112">
        <v>6.1538461538461542E-2</v>
      </c>
      <c r="AG165" s="100">
        <v>162</v>
      </c>
      <c r="AH165" s="100">
        <v>510</v>
      </c>
      <c r="AI165" s="100">
        <v>0</v>
      </c>
      <c r="AJ165" s="112">
        <v>3.1481481481481484</v>
      </c>
      <c r="AK165" s="100">
        <v>389</v>
      </c>
      <c r="AL165" s="100">
        <v>514</v>
      </c>
      <c r="AM165" s="100">
        <v>223</v>
      </c>
      <c r="AN165" s="114">
        <v>0.5</v>
      </c>
      <c r="AO165" s="2" t="s">
        <v>1903</v>
      </c>
      <c r="AP165" s="2" t="s">
        <v>1902</v>
      </c>
      <c r="AQ165" s="2" t="s">
        <v>1903</v>
      </c>
      <c r="AR165" s="124" t="s">
        <v>1522</v>
      </c>
      <c r="AS165" s="2" t="s">
        <v>1903</v>
      </c>
      <c r="AT165" s="2" t="s">
        <v>1902</v>
      </c>
    </row>
    <row r="166" spans="1:46" x14ac:dyDescent="0.2">
      <c r="A166" s="2" t="s">
        <v>5</v>
      </c>
      <c r="B166" s="2" t="s">
        <v>1873</v>
      </c>
      <c r="C166" s="71">
        <v>0.625</v>
      </c>
      <c r="D166" s="72">
        <v>8</v>
      </c>
      <c r="E166" s="99">
        <v>2018</v>
      </c>
      <c r="F166" s="99">
        <v>2014</v>
      </c>
      <c r="G166" s="99" t="s">
        <v>1899</v>
      </c>
      <c r="H166" s="2" t="s">
        <v>1900</v>
      </c>
      <c r="I166" s="2" t="s">
        <v>1901</v>
      </c>
      <c r="J166" s="2" t="s">
        <v>3</v>
      </c>
      <c r="K166" s="113" t="s">
        <v>1873</v>
      </c>
      <c r="L166" s="100" t="e">
        <v>#N/A</v>
      </c>
      <c r="M166" s="100">
        <v>0</v>
      </c>
      <c r="N166" s="100">
        <v>0</v>
      </c>
      <c r="O166" s="100">
        <v>0</v>
      </c>
      <c r="P166" s="100" t="e">
        <v>#N/A</v>
      </c>
      <c r="Q166" s="112" t="s">
        <v>1891</v>
      </c>
      <c r="R166" s="101" t="e">
        <v>#N/A</v>
      </c>
      <c r="S166" s="101" t="e">
        <v>#N/A</v>
      </c>
      <c r="T166" s="100" t="e">
        <v>#N/A</v>
      </c>
      <c r="U166" s="100">
        <v>0</v>
      </c>
      <c r="V166" s="100">
        <v>0</v>
      </c>
      <c r="W166" s="100">
        <v>0</v>
      </c>
      <c r="X166" s="100" t="e">
        <v>#N/A</v>
      </c>
      <c r="Y166" s="100" t="e">
        <v>#N/A</v>
      </c>
      <c r="Z166" s="100" t="e">
        <v>#N/A</v>
      </c>
      <c r="AA166" s="112" t="s">
        <v>1891</v>
      </c>
      <c r="AB166" s="112" t="s">
        <v>1891</v>
      </c>
      <c r="AC166" s="100" t="e">
        <v>#N/A</v>
      </c>
      <c r="AD166" s="100">
        <v>0</v>
      </c>
      <c r="AE166" s="100" t="e">
        <v>#N/A</v>
      </c>
      <c r="AF166" s="112" t="s">
        <v>1891</v>
      </c>
      <c r="AG166" s="100" t="e">
        <v>#N/A</v>
      </c>
      <c r="AH166" s="100">
        <v>0</v>
      </c>
      <c r="AI166" s="100" t="e">
        <v>#N/A</v>
      </c>
      <c r="AJ166" s="112" t="s">
        <v>1891</v>
      </c>
      <c r="AK166" s="100" t="e">
        <v>#N/A</v>
      </c>
      <c r="AL166" s="100">
        <v>0</v>
      </c>
      <c r="AM166" s="100" t="e">
        <v>#N/A</v>
      </c>
      <c r="AN166" s="114">
        <v>0.5</v>
      </c>
      <c r="AO166" s="2" t="s">
        <v>1902</v>
      </c>
      <c r="AP166" s="2" t="s">
        <v>1903</v>
      </c>
      <c r="AQ166" s="2" t="s">
        <v>1903</v>
      </c>
      <c r="AR166" s="124" t="s">
        <v>1891</v>
      </c>
      <c r="AS166" s="2" t="s">
        <v>1902</v>
      </c>
      <c r="AT166" s="2" t="s">
        <v>1903</v>
      </c>
    </row>
    <row r="167" spans="1:46" x14ac:dyDescent="0.2">
      <c r="A167" s="2" t="s">
        <v>40</v>
      </c>
      <c r="B167" s="2" t="s">
        <v>39</v>
      </c>
      <c r="C167" s="71">
        <v>0.5</v>
      </c>
      <c r="D167" s="72">
        <v>8</v>
      </c>
      <c r="E167" s="99">
        <v>2019</v>
      </c>
      <c r="F167" s="99">
        <v>2015</v>
      </c>
      <c r="G167" s="99">
        <v>2022</v>
      </c>
      <c r="H167" s="2" t="s">
        <v>1904</v>
      </c>
      <c r="I167" s="2" t="s">
        <v>1905</v>
      </c>
      <c r="J167" s="2" t="s">
        <v>8</v>
      </c>
      <c r="K167" s="113" t="s">
        <v>39</v>
      </c>
      <c r="L167" s="100">
        <v>4</v>
      </c>
      <c r="M167" s="100">
        <v>0</v>
      </c>
      <c r="N167" s="100">
        <v>0</v>
      </c>
      <c r="O167" s="100">
        <v>0</v>
      </c>
      <c r="P167" s="100">
        <v>4</v>
      </c>
      <c r="Q167" s="112">
        <v>0</v>
      </c>
      <c r="R167" s="101">
        <v>2</v>
      </c>
      <c r="S167" s="101">
        <v>0</v>
      </c>
      <c r="T167" s="100">
        <v>3</v>
      </c>
      <c r="U167" s="100">
        <v>0</v>
      </c>
      <c r="V167" s="100">
        <v>0</v>
      </c>
      <c r="W167" s="100">
        <v>0</v>
      </c>
      <c r="X167" s="100">
        <v>3</v>
      </c>
      <c r="Y167" s="100">
        <v>0</v>
      </c>
      <c r="Z167" s="100">
        <v>3</v>
      </c>
      <c r="AA167" s="112">
        <v>0</v>
      </c>
      <c r="AB167" s="112">
        <v>0</v>
      </c>
      <c r="AC167" s="100">
        <v>4</v>
      </c>
      <c r="AD167" s="100">
        <v>2</v>
      </c>
      <c r="AE167" s="100">
        <v>2</v>
      </c>
      <c r="AF167" s="112">
        <v>0.5</v>
      </c>
      <c r="AG167" s="100">
        <v>5</v>
      </c>
      <c r="AH167" s="100">
        <v>0</v>
      </c>
      <c r="AI167" s="100">
        <v>5</v>
      </c>
      <c r="AJ167" s="112">
        <v>0</v>
      </c>
      <c r="AK167" s="100">
        <v>16</v>
      </c>
      <c r="AL167" s="100">
        <v>2</v>
      </c>
      <c r="AM167" s="100">
        <v>14</v>
      </c>
      <c r="AN167" s="114">
        <v>0.5</v>
      </c>
      <c r="AO167" s="2" t="s">
        <v>1902</v>
      </c>
      <c r="AP167" s="2" t="s">
        <v>1903</v>
      </c>
      <c r="AQ167" s="2" t="s">
        <v>1903</v>
      </c>
      <c r="AR167" s="124" t="s">
        <v>1522</v>
      </c>
      <c r="AS167" s="2" t="s">
        <v>1903</v>
      </c>
      <c r="AT167" s="2" t="s">
        <v>1903</v>
      </c>
    </row>
    <row r="168" spans="1:46" x14ac:dyDescent="0.2">
      <c r="A168" s="2" t="s">
        <v>5</v>
      </c>
      <c r="B168" s="2" t="s">
        <v>1066</v>
      </c>
      <c r="C168" s="71">
        <v>0.625</v>
      </c>
      <c r="D168" s="72">
        <v>8</v>
      </c>
      <c r="E168" s="99">
        <v>2018</v>
      </c>
      <c r="F168" s="99">
        <v>2014</v>
      </c>
      <c r="G168" s="99" t="s">
        <v>1899</v>
      </c>
      <c r="H168" s="2" t="s">
        <v>1900</v>
      </c>
      <c r="I168" s="2" t="s">
        <v>1901</v>
      </c>
      <c r="J168" s="2" t="s">
        <v>3</v>
      </c>
      <c r="K168" s="113" t="s">
        <v>1066</v>
      </c>
      <c r="L168" s="100">
        <v>205</v>
      </c>
      <c r="M168" s="100">
        <v>0</v>
      </c>
      <c r="N168" s="100">
        <v>0</v>
      </c>
      <c r="O168" s="100">
        <v>0</v>
      </c>
      <c r="P168" s="100">
        <v>205</v>
      </c>
      <c r="Q168" s="112">
        <v>0</v>
      </c>
      <c r="R168" s="101">
        <v>103</v>
      </c>
      <c r="S168" s="101">
        <v>0</v>
      </c>
      <c r="T168" s="100">
        <v>123</v>
      </c>
      <c r="U168" s="100">
        <v>0</v>
      </c>
      <c r="V168" s="100">
        <v>0</v>
      </c>
      <c r="W168" s="100">
        <v>0</v>
      </c>
      <c r="X168" s="100">
        <v>123</v>
      </c>
      <c r="Y168" s="100">
        <v>0</v>
      </c>
      <c r="Z168" s="100">
        <v>123</v>
      </c>
      <c r="AA168" s="112">
        <v>0</v>
      </c>
      <c r="AB168" s="112">
        <v>0</v>
      </c>
      <c r="AC168" s="100">
        <v>137</v>
      </c>
      <c r="AD168" s="100">
        <v>0</v>
      </c>
      <c r="AE168" s="100">
        <v>137</v>
      </c>
      <c r="AF168" s="112">
        <v>0</v>
      </c>
      <c r="AG168" s="100">
        <v>350</v>
      </c>
      <c r="AH168" s="100">
        <v>14</v>
      </c>
      <c r="AI168" s="100">
        <v>336</v>
      </c>
      <c r="AJ168" s="112">
        <v>0.04</v>
      </c>
      <c r="AK168" s="100">
        <v>815</v>
      </c>
      <c r="AL168" s="100">
        <v>14</v>
      </c>
      <c r="AM168" s="100">
        <v>801</v>
      </c>
      <c r="AN168" s="114">
        <v>0.5</v>
      </c>
      <c r="AO168" s="2" t="s">
        <v>1902</v>
      </c>
      <c r="AP168" s="2" t="s">
        <v>1903</v>
      </c>
      <c r="AQ168" s="2" t="s">
        <v>1903</v>
      </c>
      <c r="AR168" s="124" t="s">
        <v>1535</v>
      </c>
      <c r="AS168" s="2" t="s">
        <v>1903</v>
      </c>
      <c r="AT168" s="2" t="s">
        <v>1903</v>
      </c>
    </row>
    <row r="169" spans="1:46" x14ac:dyDescent="0.2">
      <c r="A169" s="2" t="s">
        <v>5</v>
      </c>
      <c r="B169" s="2" t="s">
        <v>211</v>
      </c>
      <c r="C169" s="71">
        <v>0.625</v>
      </c>
      <c r="D169" s="72">
        <v>8</v>
      </c>
      <c r="E169" s="99">
        <v>2018</v>
      </c>
      <c r="F169" s="99">
        <v>2014</v>
      </c>
      <c r="G169" s="99" t="s">
        <v>1899</v>
      </c>
      <c r="H169" s="2" t="s">
        <v>1900</v>
      </c>
      <c r="I169" s="2" t="s">
        <v>1901</v>
      </c>
      <c r="J169" s="2" t="s">
        <v>3</v>
      </c>
      <c r="K169" s="113" t="s">
        <v>211</v>
      </c>
      <c r="L169" s="100">
        <v>52</v>
      </c>
      <c r="M169" s="100">
        <v>1</v>
      </c>
      <c r="N169" s="100">
        <v>0</v>
      </c>
      <c r="O169" s="100">
        <v>1</v>
      </c>
      <c r="P169" s="100">
        <v>51</v>
      </c>
      <c r="Q169" s="112">
        <v>1.9230769230769232E-2</v>
      </c>
      <c r="R169" s="101">
        <v>26</v>
      </c>
      <c r="S169" s="101">
        <v>0</v>
      </c>
      <c r="T169" s="100">
        <v>31</v>
      </c>
      <c r="U169" s="100">
        <v>0</v>
      </c>
      <c r="V169" s="100">
        <v>0</v>
      </c>
      <c r="W169" s="100">
        <v>0</v>
      </c>
      <c r="X169" s="100">
        <v>31</v>
      </c>
      <c r="Y169" s="100">
        <v>0</v>
      </c>
      <c r="Z169" s="100">
        <v>31</v>
      </c>
      <c r="AA169" s="112">
        <v>0</v>
      </c>
      <c r="AB169" s="112">
        <v>0</v>
      </c>
      <c r="AC169" s="100">
        <v>33</v>
      </c>
      <c r="AD169" s="100">
        <v>15</v>
      </c>
      <c r="AE169" s="100">
        <v>18</v>
      </c>
      <c r="AF169" s="112">
        <v>0.45454545454545453</v>
      </c>
      <c r="AG169" s="100">
        <v>85</v>
      </c>
      <c r="AH169" s="100">
        <v>60</v>
      </c>
      <c r="AI169" s="100">
        <v>25</v>
      </c>
      <c r="AJ169" s="112">
        <v>0.70588235294117652</v>
      </c>
      <c r="AK169" s="100">
        <v>201</v>
      </c>
      <c r="AL169" s="100">
        <v>76</v>
      </c>
      <c r="AM169" s="100">
        <v>125</v>
      </c>
      <c r="AN169" s="114">
        <v>0.5</v>
      </c>
      <c r="AO169" s="2" t="s">
        <v>1903</v>
      </c>
      <c r="AP169" s="2" t="s">
        <v>1902</v>
      </c>
      <c r="AQ169" s="2" t="s">
        <v>1903</v>
      </c>
      <c r="AR169" s="124" t="s">
        <v>1522</v>
      </c>
      <c r="AS169" s="2" t="s">
        <v>1903</v>
      </c>
      <c r="AT169" s="2" t="s">
        <v>1902</v>
      </c>
    </row>
    <row r="170" spans="1:46" x14ac:dyDescent="0.2">
      <c r="A170" s="2" t="s">
        <v>138</v>
      </c>
      <c r="B170" s="2" t="s">
        <v>1115</v>
      </c>
      <c r="C170" s="71">
        <v>1</v>
      </c>
      <c r="D170" s="72">
        <v>5</v>
      </c>
      <c r="E170" s="99">
        <v>2017</v>
      </c>
      <c r="F170" s="99">
        <v>2014</v>
      </c>
      <c r="G170" s="99">
        <v>2018</v>
      </c>
      <c r="H170" s="2" t="s">
        <v>1906</v>
      </c>
      <c r="I170" s="2" t="s">
        <v>1907</v>
      </c>
      <c r="J170" s="2" t="s">
        <v>13</v>
      </c>
      <c r="K170" s="113" t="s">
        <v>1115</v>
      </c>
      <c r="L170" s="100">
        <v>25</v>
      </c>
      <c r="M170" s="100">
        <v>10</v>
      </c>
      <c r="N170" s="100">
        <v>6</v>
      </c>
      <c r="O170" s="100">
        <v>4</v>
      </c>
      <c r="P170" s="100">
        <v>15</v>
      </c>
      <c r="Q170" s="112">
        <v>0.4</v>
      </c>
      <c r="R170" s="101">
        <v>25</v>
      </c>
      <c r="S170" s="101">
        <v>0</v>
      </c>
      <c r="T170" s="100">
        <v>19</v>
      </c>
      <c r="U170" s="100">
        <v>10</v>
      </c>
      <c r="V170" s="100">
        <v>2</v>
      </c>
      <c r="W170" s="100">
        <v>8</v>
      </c>
      <c r="X170" s="100">
        <v>9</v>
      </c>
      <c r="Y170" s="100">
        <v>10</v>
      </c>
      <c r="Z170" s="100">
        <v>9</v>
      </c>
      <c r="AA170" s="112">
        <v>0.52631578947368418</v>
      </c>
      <c r="AB170" s="112">
        <v>0.52631578947368418</v>
      </c>
      <c r="AC170" s="100">
        <v>25</v>
      </c>
      <c r="AD170" s="100">
        <v>9</v>
      </c>
      <c r="AE170" s="100">
        <v>16</v>
      </c>
      <c r="AF170" s="112">
        <v>0.36</v>
      </c>
      <c r="AG170" s="100">
        <v>48</v>
      </c>
      <c r="AH170" s="100">
        <v>30</v>
      </c>
      <c r="AI170" s="100">
        <v>18</v>
      </c>
      <c r="AJ170" s="112">
        <v>0.625</v>
      </c>
      <c r="AK170" s="100">
        <v>117</v>
      </c>
      <c r="AL170" s="100">
        <v>59</v>
      </c>
      <c r="AM170" s="100">
        <v>58</v>
      </c>
      <c r="AN170" s="114">
        <v>1</v>
      </c>
      <c r="AO170" s="2" t="s">
        <v>1902</v>
      </c>
      <c r="AP170" s="2" t="s">
        <v>1903</v>
      </c>
      <c r="AQ170" s="2" t="s">
        <v>1903</v>
      </c>
      <c r="AR170" s="124" t="s">
        <v>1891</v>
      </c>
      <c r="AS170" s="2" t="s">
        <v>1903</v>
      </c>
      <c r="AT170" s="2" t="s">
        <v>1903</v>
      </c>
    </row>
    <row r="171" spans="1:46" x14ac:dyDescent="0.2">
      <c r="A171" s="2" t="s">
        <v>55</v>
      </c>
      <c r="B171" s="2" t="s">
        <v>139</v>
      </c>
      <c r="C171" s="71">
        <v>0.5</v>
      </c>
      <c r="D171" s="72">
        <v>8</v>
      </c>
      <c r="E171" s="99">
        <v>2019</v>
      </c>
      <c r="F171" s="99">
        <v>2015</v>
      </c>
      <c r="G171" s="99">
        <v>2022</v>
      </c>
      <c r="H171" s="2" t="s">
        <v>1920</v>
      </c>
      <c r="I171" s="2" t="s">
        <v>1921</v>
      </c>
      <c r="J171" s="2" t="s">
        <v>56</v>
      </c>
      <c r="K171" s="113" t="s">
        <v>139</v>
      </c>
      <c r="L171" s="100">
        <v>235</v>
      </c>
      <c r="M171" s="100">
        <v>0</v>
      </c>
      <c r="N171" s="100">
        <v>0</v>
      </c>
      <c r="O171" s="100">
        <v>0</v>
      </c>
      <c r="P171" s="100">
        <v>235</v>
      </c>
      <c r="Q171" s="112">
        <v>0</v>
      </c>
      <c r="R171" s="101">
        <v>118</v>
      </c>
      <c r="S171" s="101">
        <v>0</v>
      </c>
      <c r="T171" s="100">
        <v>157</v>
      </c>
      <c r="U171" s="100">
        <v>69</v>
      </c>
      <c r="V171" s="100">
        <v>69</v>
      </c>
      <c r="W171" s="100">
        <v>0</v>
      </c>
      <c r="X171" s="100">
        <v>88</v>
      </c>
      <c r="Y171" s="100">
        <v>69</v>
      </c>
      <c r="Z171" s="100">
        <v>88</v>
      </c>
      <c r="AA171" s="112">
        <v>0.43949044585987262</v>
      </c>
      <c r="AB171" s="112">
        <v>0.43949044585987262</v>
      </c>
      <c r="AC171" s="100">
        <v>174</v>
      </c>
      <c r="AD171" s="100">
        <v>5</v>
      </c>
      <c r="AE171" s="100">
        <v>169</v>
      </c>
      <c r="AF171" s="112">
        <v>2.8735632183908046E-2</v>
      </c>
      <c r="AG171" s="100">
        <v>413</v>
      </c>
      <c r="AH171" s="100">
        <v>564</v>
      </c>
      <c r="AI171" s="100">
        <v>0</v>
      </c>
      <c r="AJ171" s="112">
        <v>1.3656174334140436</v>
      </c>
      <c r="AK171" s="100">
        <v>979</v>
      </c>
      <c r="AL171" s="100">
        <v>638</v>
      </c>
      <c r="AM171" s="100">
        <v>492</v>
      </c>
      <c r="AN171" s="114">
        <v>0.5</v>
      </c>
      <c r="AO171" s="2" t="s">
        <v>1903</v>
      </c>
      <c r="AP171" s="2" t="s">
        <v>1902</v>
      </c>
      <c r="AQ171" s="2" t="s">
        <v>1903</v>
      </c>
      <c r="AR171" s="124" t="s">
        <v>1522</v>
      </c>
      <c r="AS171" s="2" t="s">
        <v>1903</v>
      </c>
      <c r="AT171" s="2" t="s">
        <v>1902</v>
      </c>
    </row>
    <row r="172" spans="1:46" x14ac:dyDescent="0.2">
      <c r="A172" s="2" t="s">
        <v>25</v>
      </c>
      <c r="B172" s="11" t="s">
        <v>1869</v>
      </c>
      <c r="C172" s="71">
        <v>0.375</v>
      </c>
      <c r="D172" s="72">
        <v>8</v>
      </c>
      <c r="E172" s="99">
        <v>2020</v>
      </c>
      <c r="F172" s="99">
        <v>2016</v>
      </c>
      <c r="G172" s="99" t="s">
        <v>1908</v>
      </c>
      <c r="H172" s="2" t="s">
        <v>1909</v>
      </c>
      <c r="I172" s="2" t="s">
        <v>1910</v>
      </c>
      <c r="J172" s="2" t="s">
        <v>26</v>
      </c>
      <c r="K172" s="113" t="s">
        <v>1869</v>
      </c>
      <c r="L172" s="100" t="e">
        <v>#N/A</v>
      </c>
      <c r="M172" s="100">
        <v>0</v>
      </c>
      <c r="N172" s="100">
        <v>0</v>
      </c>
      <c r="O172" s="100">
        <v>0</v>
      </c>
      <c r="P172" s="100" t="e">
        <v>#N/A</v>
      </c>
      <c r="Q172" s="112" t="s">
        <v>1891</v>
      </c>
      <c r="R172" s="101" t="e">
        <v>#N/A</v>
      </c>
      <c r="S172" s="101" t="e">
        <v>#N/A</v>
      </c>
      <c r="T172" s="100" t="e">
        <v>#N/A</v>
      </c>
      <c r="U172" s="100">
        <v>0</v>
      </c>
      <c r="V172" s="100">
        <v>0</v>
      </c>
      <c r="W172" s="100">
        <v>0</v>
      </c>
      <c r="X172" s="100" t="e">
        <v>#N/A</v>
      </c>
      <c r="Y172" s="100" t="e">
        <v>#N/A</v>
      </c>
      <c r="Z172" s="100" t="e">
        <v>#N/A</v>
      </c>
      <c r="AA172" s="112" t="s">
        <v>1891</v>
      </c>
      <c r="AB172" s="112" t="s">
        <v>1891</v>
      </c>
      <c r="AC172" s="100" t="e">
        <v>#N/A</v>
      </c>
      <c r="AD172" s="100">
        <v>0</v>
      </c>
      <c r="AE172" s="100" t="e">
        <v>#N/A</v>
      </c>
      <c r="AF172" s="112" t="s">
        <v>1891</v>
      </c>
      <c r="AG172" s="100" t="e">
        <v>#N/A</v>
      </c>
      <c r="AH172" s="100">
        <v>0</v>
      </c>
      <c r="AI172" s="100" t="e">
        <v>#N/A</v>
      </c>
      <c r="AJ172" s="112" t="s">
        <v>1891</v>
      </c>
      <c r="AK172" s="100" t="e">
        <v>#N/A</v>
      </c>
      <c r="AL172" s="100">
        <v>0</v>
      </c>
      <c r="AM172" s="100" t="e">
        <v>#N/A</v>
      </c>
      <c r="AN172" s="114">
        <v>0.375</v>
      </c>
      <c r="AO172" s="2" t="s">
        <v>1902</v>
      </c>
      <c r="AP172" s="2" t="s">
        <v>1903</v>
      </c>
      <c r="AQ172" s="2" t="s">
        <v>1903</v>
      </c>
      <c r="AR172" s="124" t="s">
        <v>1891</v>
      </c>
      <c r="AS172" s="2" t="s">
        <v>1902</v>
      </c>
      <c r="AT172" s="2" t="s">
        <v>1903</v>
      </c>
    </row>
    <row r="173" spans="1:46" x14ac:dyDescent="0.2">
      <c r="A173" s="2" t="s">
        <v>5</v>
      </c>
      <c r="B173" s="2" t="s">
        <v>226</v>
      </c>
      <c r="C173" s="71">
        <v>0.625</v>
      </c>
      <c r="D173" s="72">
        <v>8</v>
      </c>
      <c r="E173" s="99">
        <v>2018</v>
      </c>
      <c r="F173" s="99">
        <v>2014</v>
      </c>
      <c r="G173" s="99" t="s">
        <v>1899</v>
      </c>
      <c r="H173" s="2" t="s">
        <v>1900</v>
      </c>
      <c r="I173" s="2" t="s">
        <v>1901</v>
      </c>
      <c r="J173" s="2" t="s">
        <v>3</v>
      </c>
      <c r="K173" s="113" t="s">
        <v>226</v>
      </c>
      <c r="L173" s="100">
        <v>1395</v>
      </c>
      <c r="M173" s="100">
        <v>91</v>
      </c>
      <c r="N173" s="100">
        <v>91</v>
      </c>
      <c r="O173" s="100">
        <v>0</v>
      </c>
      <c r="P173" s="100">
        <v>1304</v>
      </c>
      <c r="Q173" s="112">
        <v>6.5232974910394259E-2</v>
      </c>
      <c r="R173" s="101">
        <v>698</v>
      </c>
      <c r="S173" s="101">
        <v>0</v>
      </c>
      <c r="T173" s="100">
        <v>827</v>
      </c>
      <c r="U173" s="100">
        <v>70</v>
      </c>
      <c r="V173" s="100">
        <v>70</v>
      </c>
      <c r="W173" s="100">
        <v>0</v>
      </c>
      <c r="X173" s="100">
        <v>757</v>
      </c>
      <c r="Y173" s="100">
        <v>70</v>
      </c>
      <c r="Z173" s="100">
        <v>757</v>
      </c>
      <c r="AA173" s="112">
        <v>8.4643288996372426E-2</v>
      </c>
      <c r="AB173" s="112">
        <v>8.4643288996372426E-2</v>
      </c>
      <c r="AC173" s="100">
        <v>898</v>
      </c>
      <c r="AD173" s="100">
        <v>86</v>
      </c>
      <c r="AE173" s="100">
        <v>812</v>
      </c>
      <c r="AF173" s="112">
        <v>9.5768374164810696E-2</v>
      </c>
      <c r="AG173" s="100">
        <v>2332</v>
      </c>
      <c r="AH173" s="100">
        <v>137</v>
      </c>
      <c r="AI173" s="100">
        <v>2195</v>
      </c>
      <c r="AJ173" s="112">
        <v>5.8747855917667235E-2</v>
      </c>
      <c r="AK173" s="100">
        <v>5452</v>
      </c>
      <c r="AL173" s="100">
        <v>384</v>
      </c>
      <c r="AM173" s="100">
        <v>5068</v>
      </c>
      <c r="AN173" s="114">
        <v>0.5</v>
      </c>
      <c r="AO173" s="2" t="s">
        <v>1902</v>
      </c>
      <c r="AP173" s="2" t="s">
        <v>1903</v>
      </c>
      <c r="AQ173" s="2" t="s">
        <v>1903</v>
      </c>
      <c r="AR173" s="124" t="s">
        <v>1535</v>
      </c>
      <c r="AS173" s="2" t="s">
        <v>1903</v>
      </c>
      <c r="AT173" s="2" t="s">
        <v>1903</v>
      </c>
    </row>
    <row r="174" spans="1:46" x14ac:dyDescent="0.2">
      <c r="A174" s="2" t="s">
        <v>142</v>
      </c>
      <c r="B174" s="2" t="s">
        <v>141</v>
      </c>
      <c r="C174" s="71">
        <v>1</v>
      </c>
      <c r="D174" s="72">
        <v>5</v>
      </c>
      <c r="E174" s="99">
        <v>2017</v>
      </c>
      <c r="F174" s="99">
        <v>2014</v>
      </c>
      <c r="G174" s="99">
        <v>2018</v>
      </c>
      <c r="H174" s="2" t="s">
        <v>1906</v>
      </c>
      <c r="I174" s="2" t="s">
        <v>1907</v>
      </c>
      <c r="J174" s="2" t="s">
        <v>13</v>
      </c>
      <c r="K174" s="113" t="s">
        <v>141</v>
      </c>
      <c r="L174" s="100">
        <v>122</v>
      </c>
      <c r="M174" s="100">
        <v>15</v>
      </c>
      <c r="N174" s="100">
        <v>15</v>
      </c>
      <c r="O174" s="100">
        <v>0</v>
      </c>
      <c r="P174" s="100">
        <v>107</v>
      </c>
      <c r="Q174" s="112">
        <v>0.12295081967213115</v>
      </c>
      <c r="R174" s="101">
        <v>122</v>
      </c>
      <c r="S174" s="101">
        <v>0</v>
      </c>
      <c r="T174" s="100">
        <v>88</v>
      </c>
      <c r="U174" s="100">
        <v>79</v>
      </c>
      <c r="V174" s="100">
        <v>72</v>
      </c>
      <c r="W174" s="100">
        <v>7</v>
      </c>
      <c r="X174" s="100">
        <v>9</v>
      </c>
      <c r="Y174" s="100">
        <v>79</v>
      </c>
      <c r="Z174" s="100">
        <v>9</v>
      </c>
      <c r="AA174" s="112">
        <v>0.89772727272727271</v>
      </c>
      <c r="AB174" s="112">
        <v>0.89772727272727271</v>
      </c>
      <c r="AC174" s="100">
        <v>100</v>
      </c>
      <c r="AD174" s="100">
        <v>2</v>
      </c>
      <c r="AE174" s="100">
        <v>98</v>
      </c>
      <c r="AF174" s="112">
        <v>0.02</v>
      </c>
      <c r="AG174" s="100">
        <v>220</v>
      </c>
      <c r="AH174" s="100">
        <v>49</v>
      </c>
      <c r="AI174" s="100">
        <v>171</v>
      </c>
      <c r="AJ174" s="112">
        <v>0.22272727272727272</v>
      </c>
      <c r="AK174" s="100">
        <v>530</v>
      </c>
      <c r="AL174" s="100">
        <v>145</v>
      </c>
      <c r="AM174" s="100">
        <v>385</v>
      </c>
      <c r="AN174" s="114">
        <v>1</v>
      </c>
      <c r="AO174" s="2" t="s">
        <v>1902</v>
      </c>
      <c r="AP174" s="2" t="s">
        <v>1903</v>
      </c>
      <c r="AQ174" s="2" t="s">
        <v>1903</v>
      </c>
      <c r="AR174" s="124" t="s">
        <v>1522</v>
      </c>
      <c r="AS174" s="2" t="s">
        <v>1903</v>
      </c>
      <c r="AT174" s="2" t="s">
        <v>1903</v>
      </c>
    </row>
    <row r="175" spans="1:46" x14ac:dyDescent="0.2">
      <c r="A175" s="2" t="s">
        <v>25</v>
      </c>
      <c r="B175" s="11" t="s">
        <v>191</v>
      </c>
      <c r="C175" s="71">
        <v>0.375</v>
      </c>
      <c r="D175" s="72">
        <v>8</v>
      </c>
      <c r="E175" s="99">
        <v>2020</v>
      </c>
      <c r="F175" s="99">
        <v>2016</v>
      </c>
      <c r="G175" s="99" t="s">
        <v>1908</v>
      </c>
      <c r="H175" s="2" t="s">
        <v>1909</v>
      </c>
      <c r="I175" s="2" t="s">
        <v>1910</v>
      </c>
      <c r="J175" s="2" t="s">
        <v>26</v>
      </c>
      <c r="K175" s="113" t="s">
        <v>191</v>
      </c>
      <c r="L175" s="100">
        <v>93</v>
      </c>
      <c r="M175" s="100">
        <v>6</v>
      </c>
      <c r="N175" s="100">
        <v>0</v>
      </c>
      <c r="O175" s="100">
        <v>6</v>
      </c>
      <c r="P175" s="100">
        <v>87</v>
      </c>
      <c r="Q175" s="112">
        <v>6.4516129032258063E-2</v>
      </c>
      <c r="R175" s="101">
        <v>35</v>
      </c>
      <c r="S175" s="101">
        <v>0</v>
      </c>
      <c r="T175" s="100">
        <v>73</v>
      </c>
      <c r="U175" s="100">
        <v>6</v>
      </c>
      <c r="V175" s="100">
        <v>0</v>
      </c>
      <c r="W175" s="100">
        <v>6</v>
      </c>
      <c r="X175" s="100">
        <v>67</v>
      </c>
      <c r="Y175" s="100">
        <v>6</v>
      </c>
      <c r="Z175" s="100">
        <v>67</v>
      </c>
      <c r="AA175" s="112">
        <v>8.2191780821917804E-2</v>
      </c>
      <c r="AB175" s="112">
        <v>8.2191780821917804E-2</v>
      </c>
      <c r="AC175" s="100">
        <v>66</v>
      </c>
      <c r="AD175" s="100">
        <v>32</v>
      </c>
      <c r="AE175" s="100">
        <v>34</v>
      </c>
      <c r="AF175" s="112">
        <v>0.48484848484848486</v>
      </c>
      <c r="AG175" s="100">
        <v>79</v>
      </c>
      <c r="AH175" s="100">
        <v>0</v>
      </c>
      <c r="AI175" s="100">
        <v>79</v>
      </c>
      <c r="AJ175" s="112">
        <v>0</v>
      </c>
      <c r="AK175" s="100">
        <v>311</v>
      </c>
      <c r="AL175" s="100">
        <v>44</v>
      </c>
      <c r="AM175" s="100">
        <v>267</v>
      </c>
      <c r="AN175" s="114">
        <v>0.375</v>
      </c>
      <c r="AO175" s="2" t="s">
        <v>1902</v>
      </c>
      <c r="AP175" s="2" t="s">
        <v>1903</v>
      </c>
      <c r="AQ175" s="2" t="s">
        <v>1903</v>
      </c>
      <c r="AR175" s="124" t="s">
        <v>1535</v>
      </c>
      <c r="AS175" s="2" t="s">
        <v>1903</v>
      </c>
      <c r="AT175" s="2" t="s">
        <v>1903</v>
      </c>
    </row>
    <row r="176" spans="1:46" x14ac:dyDescent="0.2">
      <c r="A176" s="2" t="s">
        <v>5</v>
      </c>
      <c r="B176" s="2" t="s">
        <v>1875</v>
      </c>
      <c r="C176" s="71">
        <v>0.625</v>
      </c>
      <c r="D176" s="72">
        <v>8</v>
      </c>
      <c r="E176" s="99">
        <v>2018</v>
      </c>
      <c r="F176" s="99">
        <v>2014</v>
      </c>
      <c r="G176" s="99" t="s">
        <v>1899</v>
      </c>
      <c r="H176" s="2" t="s">
        <v>1900</v>
      </c>
      <c r="I176" s="2" t="s">
        <v>1901</v>
      </c>
      <c r="J176" s="2" t="s">
        <v>3</v>
      </c>
      <c r="K176" s="113" t="s">
        <v>1875</v>
      </c>
      <c r="L176" s="100" t="e">
        <v>#N/A</v>
      </c>
      <c r="M176" s="100">
        <v>0</v>
      </c>
      <c r="N176" s="100">
        <v>0</v>
      </c>
      <c r="O176" s="100">
        <v>0</v>
      </c>
      <c r="P176" s="100" t="e">
        <v>#N/A</v>
      </c>
      <c r="Q176" s="112">
        <v>0</v>
      </c>
      <c r="R176" s="101" t="e">
        <v>#N/A</v>
      </c>
      <c r="S176" s="101" t="e">
        <v>#N/A</v>
      </c>
      <c r="T176" s="100" t="e">
        <v>#N/A</v>
      </c>
      <c r="U176" s="100">
        <v>0</v>
      </c>
      <c r="V176" s="100">
        <v>0</v>
      </c>
      <c r="W176" s="100">
        <v>0</v>
      </c>
      <c r="X176" s="100" t="e">
        <v>#N/A</v>
      </c>
      <c r="Y176" s="100" t="e">
        <v>#N/A</v>
      </c>
      <c r="Z176" s="100" t="e">
        <v>#N/A</v>
      </c>
      <c r="AA176" s="112">
        <v>0</v>
      </c>
      <c r="AB176" s="112">
        <v>0</v>
      </c>
      <c r="AC176" s="100" t="e">
        <v>#N/A</v>
      </c>
      <c r="AD176" s="100">
        <v>0</v>
      </c>
      <c r="AE176" s="100" t="e">
        <v>#N/A</v>
      </c>
      <c r="AF176" s="112">
        <v>0</v>
      </c>
      <c r="AG176" s="100" t="e">
        <v>#N/A</v>
      </c>
      <c r="AH176" s="100">
        <v>0</v>
      </c>
      <c r="AI176" s="100" t="e">
        <v>#N/A</v>
      </c>
      <c r="AJ176" s="112">
        <v>0</v>
      </c>
      <c r="AK176" s="100" t="e">
        <v>#N/A</v>
      </c>
      <c r="AL176" s="100">
        <v>0</v>
      </c>
      <c r="AM176" s="100" t="e">
        <v>#N/A</v>
      </c>
      <c r="AN176" s="114">
        <v>0.5</v>
      </c>
      <c r="AO176" s="2" t="s">
        <v>1902</v>
      </c>
      <c r="AP176" s="2" t="s">
        <v>1903</v>
      </c>
      <c r="AQ176" s="2" t="s">
        <v>1903</v>
      </c>
      <c r="AR176" s="124" t="s">
        <v>1535</v>
      </c>
      <c r="AS176" s="2" t="s">
        <v>1903</v>
      </c>
      <c r="AT176" s="2" t="s">
        <v>1903</v>
      </c>
    </row>
    <row r="177" spans="1:46" x14ac:dyDescent="0.2">
      <c r="A177" s="2" t="s">
        <v>24</v>
      </c>
      <c r="B177" s="2" t="s">
        <v>143</v>
      </c>
      <c r="C177" s="71">
        <v>1</v>
      </c>
      <c r="D177" s="72">
        <v>5</v>
      </c>
      <c r="E177" s="99">
        <v>2017</v>
      </c>
      <c r="F177" s="99">
        <v>2014</v>
      </c>
      <c r="G177" s="99">
        <v>2018</v>
      </c>
      <c r="H177" s="2" t="s">
        <v>1906</v>
      </c>
      <c r="I177" s="2" t="s">
        <v>1907</v>
      </c>
      <c r="J177" s="2" t="s">
        <v>13</v>
      </c>
      <c r="K177" s="113" t="s">
        <v>143</v>
      </c>
      <c r="L177" s="100">
        <v>41</v>
      </c>
      <c r="M177" s="100">
        <v>0</v>
      </c>
      <c r="N177" s="100">
        <v>0</v>
      </c>
      <c r="O177" s="100">
        <v>0</v>
      </c>
      <c r="P177" s="100">
        <v>41</v>
      </c>
      <c r="Q177" s="112">
        <v>0</v>
      </c>
      <c r="R177" s="101">
        <v>41</v>
      </c>
      <c r="S177" s="101">
        <v>0</v>
      </c>
      <c r="T177" s="100">
        <v>26</v>
      </c>
      <c r="U177" s="100">
        <v>9</v>
      </c>
      <c r="V177" s="100">
        <v>9</v>
      </c>
      <c r="W177" s="100">
        <v>0</v>
      </c>
      <c r="X177" s="100">
        <v>17</v>
      </c>
      <c r="Y177" s="100">
        <v>9</v>
      </c>
      <c r="Z177" s="100">
        <v>17</v>
      </c>
      <c r="AA177" s="112">
        <v>0.34615384615384615</v>
      </c>
      <c r="AB177" s="112">
        <v>0.34615384615384615</v>
      </c>
      <c r="AC177" s="100">
        <v>29</v>
      </c>
      <c r="AD177" s="100">
        <v>0</v>
      </c>
      <c r="AE177" s="100">
        <v>29</v>
      </c>
      <c r="AF177" s="112">
        <v>0</v>
      </c>
      <c r="AG177" s="100">
        <v>69</v>
      </c>
      <c r="AH177" s="100">
        <v>105</v>
      </c>
      <c r="AI177" s="100">
        <v>0</v>
      </c>
      <c r="AJ177" s="112">
        <v>1.5217391304347827</v>
      </c>
      <c r="AK177" s="100">
        <v>165</v>
      </c>
      <c r="AL177" s="100">
        <v>114</v>
      </c>
      <c r="AM177" s="100">
        <v>87</v>
      </c>
      <c r="AN177" s="114">
        <v>1</v>
      </c>
      <c r="AO177" s="2" t="s">
        <v>1903</v>
      </c>
      <c r="AP177" s="2" t="s">
        <v>1902</v>
      </c>
      <c r="AQ177" s="2" t="s">
        <v>1903</v>
      </c>
      <c r="AR177" s="124" t="s">
        <v>1522</v>
      </c>
      <c r="AS177" s="2" t="s">
        <v>1903</v>
      </c>
      <c r="AT177" s="2" t="s">
        <v>1902</v>
      </c>
    </row>
    <row r="178" spans="1:46" x14ac:dyDescent="0.2">
      <c r="A178" s="2" t="s">
        <v>55</v>
      </c>
      <c r="B178" s="2" t="s">
        <v>1491</v>
      </c>
      <c r="C178" s="71">
        <v>0.5</v>
      </c>
      <c r="D178" s="72">
        <v>8</v>
      </c>
      <c r="E178" s="99">
        <v>2019</v>
      </c>
      <c r="F178" s="99">
        <v>2015</v>
      </c>
      <c r="G178" s="99">
        <v>2022</v>
      </c>
      <c r="H178" s="2" t="s">
        <v>1920</v>
      </c>
      <c r="I178" s="2" t="s">
        <v>1921</v>
      </c>
      <c r="J178" s="2" t="s">
        <v>56</v>
      </c>
      <c r="K178" s="113" t="s">
        <v>1491</v>
      </c>
      <c r="L178" s="100">
        <v>12</v>
      </c>
      <c r="M178" s="100">
        <v>30</v>
      </c>
      <c r="N178" s="100">
        <v>30</v>
      </c>
      <c r="O178" s="100">
        <v>0</v>
      </c>
      <c r="P178" s="100">
        <v>0</v>
      </c>
      <c r="Q178" s="112">
        <v>2.5</v>
      </c>
      <c r="R178" s="101">
        <v>6</v>
      </c>
      <c r="S178" s="101">
        <v>24</v>
      </c>
      <c r="T178" s="100">
        <v>8</v>
      </c>
      <c r="U178" s="100">
        <v>7</v>
      </c>
      <c r="V178" s="100">
        <v>7</v>
      </c>
      <c r="W178" s="100">
        <v>0</v>
      </c>
      <c r="X178" s="100">
        <v>1</v>
      </c>
      <c r="Y178" s="100">
        <v>31</v>
      </c>
      <c r="Z178" s="100">
        <v>0</v>
      </c>
      <c r="AA178" s="112">
        <v>0.875</v>
      </c>
      <c r="AB178" s="112">
        <v>3.875</v>
      </c>
      <c r="AC178" s="100">
        <v>13</v>
      </c>
      <c r="AD178" s="100">
        <v>0</v>
      </c>
      <c r="AE178" s="100">
        <v>13</v>
      </c>
      <c r="AF178" s="112">
        <v>0</v>
      </c>
      <c r="AG178" s="100">
        <v>16</v>
      </c>
      <c r="AH178" s="100">
        <v>62</v>
      </c>
      <c r="AI178" s="100">
        <v>0</v>
      </c>
      <c r="AJ178" s="112">
        <v>3.875</v>
      </c>
      <c r="AK178" s="100">
        <v>49</v>
      </c>
      <c r="AL178" s="100">
        <v>99</v>
      </c>
      <c r="AM178" s="100">
        <v>14</v>
      </c>
      <c r="AN178" s="114">
        <v>0.5</v>
      </c>
      <c r="AO178" s="2" t="s">
        <v>1903</v>
      </c>
      <c r="AP178" s="2" t="s">
        <v>1903</v>
      </c>
      <c r="AQ178" s="2" t="s">
        <v>1902</v>
      </c>
      <c r="AR178" s="124" t="s">
        <v>1522</v>
      </c>
      <c r="AS178" s="2" t="s">
        <v>1902</v>
      </c>
      <c r="AT178" s="2" t="s">
        <v>1903</v>
      </c>
    </row>
    <row r="179" spans="1:46" x14ac:dyDescent="0.2">
      <c r="A179" s="2" t="s">
        <v>949</v>
      </c>
      <c r="B179" s="2" t="s">
        <v>1862</v>
      </c>
      <c r="C179" s="71">
        <v>0.375</v>
      </c>
      <c r="D179" s="72">
        <v>8</v>
      </c>
      <c r="E179" s="99">
        <v>2020</v>
      </c>
      <c r="F179" s="99">
        <v>2016</v>
      </c>
      <c r="G179" s="99">
        <v>2023</v>
      </c>
      <c r="H179" s="2" t="s">
        <v>1911</v>
      </c>
      <c r="I179" s="2" t="s">
        <v>1912</v>
      </c>
      <c r="J179" s="2" t="s">
        <v>950</v>
      </c>
      <c r="K179" s="113" t="s">
        <v>1862</v>
      </c>
      <c r="L179" s="100" t="e">
        <v>#N/A</v>
      </c>
      <c r="M179" s="100">
        <v>0</v>
      </c>
      <c r="N179" s="100">
        <v>0</v>
      </c>
      <c r="O179" s="100">
        <v>0</v>
      </c>
      <c r="P179" s="100" t="e">
        <v>#N/A</v>
      </c>
      <c r="Q179" s="112" t="s">
        <v>1891</v>
      </c>
      <c r="R179" s="101" t="e">
        <v>#N/A</v>
      </c>
      <c r="S179" s="101" t="e">
        <v>#N/A</v>
      </c>
      <c r="T179" s="100" t="e">
        <v>#N/A</v>
      </c>
      <c r="U179" s="100">
        <v>0</v>
      </c>
      <c r="V179" s="100">
        <v>0</v>
      </c>
      <c r="W179" s="100">
        <v>0</v>
      </c>
      <c r="X179" s="100" t="e">
        <v>#N/A</v>
      </c>
      <c r="Y179" s="100" t="e">
        <v>#N/A</v>
      </c>
      <c r="Z179" s="100" t="e">
        <v>#N/A</v>
      </c>
      <c r="AA179" s="112" t="s">
        <v>1891</v>
      </c>
      <c r="AB179" s="112" t="s">
        <v>1891</v>
      </c>
      <c r="AC179" s="100" t="e">
        <v>#N/A</v>
      </c>
      <c r="AD179" s="100">
        <v>0</v>
      </c>
      <c r="AE179" s="100" t="e">
        <v>#N/A</v>
      </c>
      <c r="AF179" s="112" t="s">
        <v>1891</v>
      </c>
      <c r="AG179" s="100" t="e">
        <v>#N/A</v>
      </c>
      <c r="AH179" s="100">
        <v>0</v>
      </c>
      <c r="AI179" s="100" t="e">
        <v>#N/A</v>
      </c>
      <c r="AJ179" s="112" t="s">
        <v>1891</v>
      </c>
      <c r="AK179" s="100" t="e">
        <v>#N/A</v>
      </c>
      <c r="AL179" s="100">
        <v>0</v>
      </c>
      <c r="AM179" s="100" t="e">
        <v>#N/A</v>
      </c>
      <c r="AN179" s="114">
        <v>0.375</v>
      </c>
      <c r="AO179" s="2" t="s">
        <v>1902</v>
      </c>
      <c r="AP179" s="2" t="s">
        <v>1903</v>
      </c>
      <c r="AQ179" s="2" t="s">
        <v>1903</v>
      </c>
      <c r="AR179" s="124" t="s">
        <v>1891</v>
      </c>
      <c r="AS179" s="2" t="s">
        <v>1902</v>
      </c>
      <c r="AT179" s="2" t="s">
        <v>1903</v>
      </c>
    </row>
    <row r="180" spans="1:46" x14ac:dyDescent="0.2">
      <c r="A180" s="2" t="s">
        <v>40</v>
      </c>
      <c r="B180" s="2" t="s">
        <v>93</v>
      </c>
      <c r="C180" s="71">
        <v>0.5</v>
      </c>
      <c r="D180" s="72">
        <v>8</v>
      </c>
      <c r="E180" s="99">
        <v>2019</v>
      </c>
      <c r="F180" s="99">
        <v>2015</v>
      </c>
      <c r="G180" s="99">
        <v>2022</v>
      </c>
      <c r="H180" s="2" t="s">
        <v>1904</v>
      </c>
      <c r="I180" s="2" t="s">
        <v>1905</v>
      </c>
      <c r="J180" s="2" t="s">
        <v>8</v>
      </c>
      <c r="K180" s="111" t="s">
        <v>93</v>
      </c>
      <c r="L180" s="100">
        <v>22</v>
      </c>
      <c r="M180" s="100">
        <v>13</v>
      </c>
      <c r="N180" s="100">
        <v>5</v>
      </c>
      <c r="O180" s="100">
        <v>8</v>
      </c>
      <c r="P180" s="100">
        <v>9</v>
      </c>
      <c r="Q180" s="112">
        <v>0.59090909090909094</v>
      </c>
      <c r="R180" s="101">
        <v>11</v>
      </c>
      <c r="S180" s="101">
        <v>2</v>
      </c>
      <c r="T180" s="100">
        <v>13</v>
      </c>
      <c r="U180" s="100">
        <v>13</v>
      </c>
      <c r="V180" s="100">
        <v>13</v>
      </c>
      <c r="W180" s="100">
        <v>0</v>
      </c>
      <c r="X180" s="100">
        <v>0</v>
      </c>
      <c r="Y180" s="100">
        <v>15</v>
      </c>
      <c r="Z180" s="100">
        <v>0</v>
      </c>
      <c r="AA180" s="112">
        <v>1</v>
      </c>
      <c r="AB180" s="112">
        <v>1.1538461538461537</v>
      </c>
      <c r="AC180" s="100">
        <v>13</v>
      </c>
      <c r="AD180" s="100">
        <v>7</v>
      </c>
      <c r="AE180" s="100">
        <v>6</v>
      </c>
      <c r="AF180" s="112">
        <v>0.53846153846153844</v>
      </c>
      <c r="AG180" s="100">
        <v>24</v>
      </c>
      <c r="AH180" s="100">
        <v>179</v>
      </c>
      <c r="AI180" s="100">
        <v>0</v>
      </c>
      <c r="AJ180" s="112">
        <v>7.458333333333333</v>
      </c>
      <c r="AK180" s="100">
        <v>72</v>
      </c>
      <c r="AL180" s="100">
        <v>212</v>
      </c>
      <c r="AM180" s="100">
        <v>15</v>
      </c>
      <c r="AN180" s="114">
        <v>0.5</v>
      </c>
      <c r="AO180" s="2" t="s">
        <v>1903</v>
      </c>
      <c r="AP180" s="2" t="s">
        <v>1903</v>
      </c>
      <c r="AQ180" s="2" t="s">
        <v>1902</v>
      </c>
      <c r="AR180" s="124" t="s">
        <v>1522</v>
      </c>
      <c r="AS180" s="2" t="s">
        <v>1902</v>
      </c>
      <c r="AT180" s="2" t="s">
        <v>1903</v>
      </c>
    </row>
    <row r="181" spans="1:46" x14ac:dyDescent="0.2">
      <c r="A181" s="2" t="s">
        <v>25</v>
      </c>
      <c r="B181" s="2" t="s">
        <v>1880</v>
      </c>
      <c r="C181" s="71">
        <v>0.375</v>
      </c>
      <c r="D181" s="72">
        <v>8</v>
      </c>
      <c r="E181" s="99">
        <v>2020</v>
      </c>
      <c r="F181" s="99">
        <v>2016</v>
      </c>
      <c r="G181" s="99" t="s">
        <v>1908</v>
      </c>
      <c r="H181" s="2" t="s">
        <v>1909</v>
      </c>
      <c r="I181" s="2" t="s">
        <v>1910</v>
      </c>
      <c r="J181" s="2" t="s">
        <v>26</v>
      </c>
      <c r="K181" s="113" t="s">
        <v>1880</v>
      </c>
      <c r="L181" s="100" t="e">
        <v>#N/A</v>
      </c>
      <c r="M181" s="100">
        <v>0</v>
      </c>
      <c r="N181" s="100">
        <v>0</v>
      </c>
      <c r="O181" s="100">
        <v>0</v>
      </c>
      <c r="P181" s="100" t="e">
        <v>#N/A</v>
      </c>
      <c r="Q181" s="112" t="s">
        <v>1891</v>
      </c>
      <c r="R181" s="101" t="e">
        <v>#N/A</v>
      </c>
      <c r="S181" s="101" t="e">
        <v>#N/A</v>
      </c>
      <c r="T181" s="100" t="e">
        <v>#N/A</v>
      </c>
      <c r="U181" s="100">
        <v>0</v>
      </c>
      <c r="V181" s="100">
        <v>0</v>
      </c>
      <c r="W181" s="100">
        <v>0</v>
      </c>
      <c r="X181" s="100" t="e">
        <v>#N/A</v>
      </c>
      <c r="Y181" s="100" t="e">
        <v>#N/A</v>
      </c>
      <c r="Z181" s="100" t="e">
        <v>#N/A</v>
      </c>
      <c r="AA181" s="112" t="s">
        <v>1891</v>
      </c>
      <c r="AB181" s="112" t="s">
        <v>1891</v>
      </c>
      <c r="AC181" s="100" t="e">
        <v>#N/A</v>
      </c>
      <c r="AD181" s="100">
        <v>0</v>
      </c>
      <c r="AE181" s="100" t="e">
        <v>#N/A</v>
      </c>
      <c r="AF181" s="112" t="s">
        <v>1891</v>
      </c>
      <c r="AG181" s="100" t="e">
        <v>#N/A</v>
      </c>
      <c r="AH181" s="100">
        <v>0</v>
      </c>
      <c r="AI181" s="100" t="e">
        <v>#N/A</v>
      </c>
      <c r="AJ181" s="112" t="s">
        <v>1891</v>
      </c>
      <c r="AK181" s="100" t="e">
        <v>#N/A</v>
      </c>
      <c r="AL181" s="100">
        <v>0</v>
      </c>
      <c r="AM181" s="100" t="e">
        <v>#N/A</v>
      </c>
      <c r="AN181" s="114">
        <v>0.375</v>
      </c>
      <c r="AO181" s="2" t="s">
        <v>1902</v>
      </c>
      <c r="AP181" s="2" t="s">
        <v>1903</v>
      </c>
      <c r="AQ181" s="2" t="s">
        <v>1903</v>
      </c>
      <c r="AR181" s="124" t="s">
        <v>1891</v>
      </c>
      <c r="AS181" s="2" t="s">
        <v>1902</v>
      </c>
      <c r="AT181" s="2" t="s">
        <v>1903</v>
      </c>
    </row>
    <row r="182" spans="1:46" x14ac:dyDescent="0.2">
      <c r="A182" s="2" t="s">
        <v>5</v>
      </c>
      <c r="B182" s="2" t="s">
        <v>229</v>
      </c>
      <c r="C182" s="71">
        <v>0.625</v>
      </c>
      <c r="D182" s="72">
        <v>8</v>
      </c>
      <c r="E182" s="99">
        <v>2018</v>
      </c>
      <c r="F182" s="99">
        <v>2014</v>
      </c>
      <c r="G182" s="99" t="s">
        <v>1899</v>
      </c>
      <c r="H182" s="2" t="s">
        <v>1900</v>
      </c>
      <c r="I182" s="2" t="s">
        <v>1901</v>
      </c>
      <c r="J182" s="2" t="s">
        <v>3</v>
      </c>
      <c r="K182" s="113" t="s">
        <v>229</v>
      </c>
      <c r="L182" s="100">
        <v>26</v>
      </c>
      <c r="M182" s="100">
        <v>0</v>
      </c>
      <c r="N182" s="100">
        <v>0</v>
      </c>
      <c r="O182" s="100">
        <v>0</v>
      </c>
      <c r="P182" s="100">
        <v>26</v>
      </c>
      <c r="Q182" s="112">
        <v>0</v>
      </c>
      <c r="R182" s="101">
        <v>13</v>
      </c>
      <c r="S182" s="101">
        <v>0</v>
      </c>
      <c r="T182" s="100">
        <v>16</v>
      </c>
      <c r="U182" s="100">
        <v>0</v>
      </c>
      <c r="V182" s="100">
        <v>0</v>
      </c>
      <c r="W182" s="100">
        <v>0</v>
      </c>
      <c r="X182" s="100">
        <v>16</v>
      </c>
      <c r="Y182" s="100">
        <v>0</v>
      </c>
      <c r="Z182" s="100">
        <v>16</v>
      </c>
      <c r="AA182" s="112">
        <v>0</v>
      </c>
      <c r="AB182" s="112">
        <v>0</v>
      </c>
      <c r="AC182" s="100">
        <v>17</v>
      </c>
      <c r="AD182" s="100">
        <v>0</v>
      </c>
      <c r="AE182" s="100">
        <v>17</v>
      </c>
      <c r="AF182" s="112">
        <v>0</v>
      </c>
      <c r="AG182" s="100">
        <v>46</v>
      </c>
      <c r="AH182" s="100">
        <v>11</v>
      </c>
      <c r="AI182" s="100">
        <v>35</v>
      </c>
      <c r="AJ182" s="112">
        <v>0.2391304347826087</v>
      </c>
      <c r="AK182" s="100">
        <v>105</v>
      </c>
      <c r="AL182" s="100">
        <v>11</v>
      </c>
      <c r="AM182" s="100">
        <v>94</v>
      </c>
      <c r="AN182" s="114">
        <v>0.5</v>
      </c>
      <c r="AO182" s="2" t="s">
        <v>1902</v>
      </c>
      <c r="AP182" s="2" t="s">
        <v>1903</v>
      </c>
      <c r="AQ182" s="2" t="s">
        <v>1903</v>
      </c>
      <c r="AR182" s="124" t="s">
        <v>1522</v>
      </c>
      <c r="AS182" s="2" t="s">
        <v>1903</v>
      </c>
      <c r="AT182" s="2" t="s">
        <v>1903</v>
      </c>
    </row>
    <row r="183" spans="1:46" x14ac:dyDescent="0.2">
      <c r="A183" s="2" t="s">
        <v>5</v>
      </c>
      <c r="B183" s="2" t="s">
        <v>231</v>
      </c>
      <c r="C183" s="71">
        <v>0.625</v>
      </c>
      <c r="D183" s="72">
        <v>8</v>
      </c>
      <c r="E183" s="99">
        <v>2018</v>
      </c>
      <c r="F183" s="99">
        <v>2014</v>
      </c>
      <c r="G183" s="99" t="s">
        <v>1899</v>
      </c>
      <c r="H183" s="2" t="s">
        <v>1900</v>
      </c>
      <c r="I183" s="2" t="s">
        <v>1901</v>
      </c>
      <c r="J183" s="2" t="s">
        <v>3</v>
      </c>
      <c r="K183" s="113" t="s">
        <v>231</v>
      </c>
      <c r="L183" s="100">
        <v>340</v>
      </c>
      <c r="M183" s="100">
        <v>144</v>
      </c>
      <c r="N183" s="100">
        <v>144</v>
      </c>
      <c r="O183" s="100">
        <v>0</v>
      </c>
      <c r="P183" s="100">
        <v>196</v>
      </c>
      <c r="Q183" s="112">
        <v>0.42352941176470588</v>
      </c>
      <c r="R183" s="101">
        <v>170</v>
      </c>
      <c r="S183" s="101">
        <v>0</v>
      </c>
      <c r="T183" s="100">
        <v>207</v>
      </c>
      <c r="U183" s="100">
        <v>38</v>
      </c>
      <c r="V183" s="100">
        <v>38</v>
      </c>
      <c r="W183" s="100">
        <v>0</v>
      </c>
      <c r="X183" s="100">
        <v>169</v>
      </c>
      <c r="Y183" s="100">
        <v>38</v>
      </c>
      <c r="Z183" s="100">
        <v>169</v>
      </c>
      <c r="AA183" s="112">
        <v>0.18357487922705315</v>
      </c>
      <c r="AB183" s="112">
        <v>0.18357487922705315</v>
      </c>
      <c r="AC183" s="100">
        <v>224</v>
      </c>
      <c r="AD183" s="100">
        <v>45</v>
      </c>
      <c r="AE183" s="100">
        <v>179</v>
      </c>
      <c r="AF183" s="112">
        <v>0.20089285714285715</v>
      </c>
      <c r="AG183" s="100">
        <v>561</v>
      </c>
      <c r="AH183" s="100">
        <v>1565</v>
      </c>
      <c r="AI183" s="100">
        <v>0</v>
      </c>
      <c r="AJ183" s="112">
        <v>2.7896613190730837</v>
      </c>
      <c r="AK183" s="100">
        <v>1332</v>
      </c>
      <c r="AL183" s="100">
        <v>1792</v>
      </c>
      <c r="AM183" s="100">
        <v>544</v>
      </c>
      <c r="AN183" s="114">
        <v>0.5</v>
      </c>
      <c r="AO183" s="2" t="s">
        <v>1903</v>
      </c>
      <c r="AP183" s="2" t="s">
        <v>1902</v>
      </c>
      <c r="AQ183" s="2" t="s">
        <v>1903</v>
      </c>
      <c r="AR183" s="124" t="s">
        <v>1522</v>
      </c>
      <c r="AS183" s="2" t="s">
        <v>1903</v>
      </c>
      <c r="AT183" s="2" t="s">
        <v>1902</v>
      </c>
    </row>
    <row r="184" spans="1:46" x14ac:dyDescent="0.2">
      <c r="A184" s="2" t="s">
        <v>40</v>
      </c>
      <c r="B184" s="2" t="s">
        <v>122</v>
      </c>
      <c r="C184" s="71">
        <v>0.5</v>
      </c>
      <c r="D184" s="72">
        <v>8</v>
      </c>
      <c r="E184" s="99">
        <v>2019</v>
      </c>
      <c r="F184" s="99">
        <v>2015</v>
      </c>
      <c r="G184" s="99">
        <v>2022</v>
      </c>
      <c r="H184" s="2" t="s">
        <v>1904</v>
      </c>
      <c r="I184" s="2" t="s">
        <v>1905</v>
      </c>
      <c r="J184" s="2" t="s">
        <v>8</v>
      </c>
      <c r="K184" s="111" t="s">
        <v>122</v>
      </c>
      <c r="L184" s="100">
        <v>16</v>
      </c>
      <c r="M184" s="100">
        <v>13</v>
      </c>
      <c r="N184" s="100">
        <v>7</v>
      </c>
      <c r="O184" s="100">
        <v>6</v>
      </c>
      <c r="P184" s="100">
        <v>3</v>
      </c>
      <c r="Q184" s="112">
        <v>0.8125</v>
      </c>
      <c r="R184" s="101">
        <v>8</v>
      </c>
      <c r="S184" s="101">
        <v>5</v>
      </c>
      <c r="T184" s="100">
        <v>11</v>
      </c>
      <c r="U184" s="100">
        <v>56</v>
      </c>
      <c r="V184" s="100">
        <v>48</v>
      </c>
      <c r="W184" s="100">
        <v>8</v>
      </c>
      <c r="X184" s="100">
        <v>0</v>
      </c>
      <c r="Y184" s="100">
        <v>61</v>
      </c>
      <c r="Z184" s="100">
        <v>0</v>
      </c>
      <c r="AA184" s="112">
        <v>5.0909090909090908</v>
      </c>
      <c r="AB184" s="112">
        <v>5.5454545454545459</v>
      </c>
      <c r="AC184" s="100">
        <v>11</v>
      </c>
      <c r="AD184" s="100">
        <v>2</v>
      </c>
      <c r="AE184" s="100">
        <v>9</v>
      </c>
      <c r="AF184" s="112">
        <v>0.18181818181818182</v>
      </c>
      <c r="AG184" s="100">
        <v>23</v>
      </c>
      <c r="AH184" s="100">
        <v>10</v>
      </c>
      <c r="AI184" s="100">
        <v>13</v>
      </c>
      <c r="AJ184" s="112">
        <v>0.43478260869565216</v>
      </c>
      <c r="AK184" s="100">
        <v>61</v>
      </c>
      <c r="AL184" s="100">
        <v>81</v>
      </c>
      <c r="AM184" s="100">
        <v>25</v>
      </c>
      <c r="AN184" s="114">
        <v>0.5</v>
      </c>
      <c r="AO184" s="2" t="s">
        <v>1902</v>
      </c>
      <c r="AP184" s="2" t="s">
        <v>1903</v>
      </c>
      <c r="AQ184" s="2" t="s">
        <v>1903</v>
      </c>
      <c r="AR184" s="124" t="s">
        <v>1522</v>
      </c>
      <c r="AS184" s="2" t="s">
        <v>1903</v>
      </c>
      <c r="AT184" s="2" t="s">
        <v>1903</v>
      </c>
    </row>
    <row r="185" spans="1:46" x14ac:dyDescent="0.2">
      <c r="A185" s="2" t="s">
        <v>40</v>
      </c>
      <c r="B185" s="2" t="s">
        <v>173</v>
      </c>
      <c r="C185" s="71">
        <v>0.5</v>
      </c>
      <c r="D185" s="72">
        <v>8</v>
      </c>
      <c r="E185" s="99">
        <v>2019</v>
      </c>
      <c r="F185" s="99">
        <v>2015</v>
      </c>
      <c r="G185" s="99">
        <v>2022</v>
      </c>
      <c r="H185" s="2" t="s">
        <v>1904</v>
      </c>
      <c r="I185" s="2" t="s">
        <v>1905</v>
      </c>
      <c r="J185" s="2" t="s">
        <v>8</v>
      </c>
      <c r="K185" s="113" t="s">
        <v>173</v>
      </c>
      <c r="L185" s="100">
        <v>40</v>
      </c>
      <c r="M185" s="100">
        <v>4</v>
      </c>
      <c r="N185" s="100">
        <v>3</v>
      </c>
      <c r="O185" s="100">
        <v>1</v>
      </c>
      <c r="P185" s="100">
        <v>36</v>
      </c>
      <c r="Q185" s="112">
        <v>0.1</v>
      </c>
      <c r="R185" s="101">
        <v>20</v>
      </c>
      <c r="S185" s="101">
        <v>0</v>
      </c>
      <c r="T185" s="100">
        <v>20</v>
      </c>
      <c r="U185" s="100">
        <v>10</v>
      </c>
      <c r="V185" s="100">
        <v>9</v>
      </c>
      <c r="W185" s="100">
        <v>1</v>
      </c>
      <c r="X185" s="100">
        <v>10</v>
      </c>
      <c r="Y185" s="100">
        <v>10</v>
      </c>
      <c r="Z185" s="100">
        <v>10</v>
      </c>
      <c r="AA185" s="112">
        <v>0.5</v>
      </c>
      <c r="AB185" s="112">
        <v>0.5</v>
      </c>
      <c r="AC185" s="100">
        <v>21</v>
      </c>
      <c r="AD185" s="100">
        <v>9</v>
      </c>
      <c r="AE185" s="100">
        <v>12</v>
      </c>
      <c r="AF185" s="112">
        <v>0.42857142857142855</v>
      </c>
      <c r="AG185" s="100">
        <v>51</v>
      </c>
      <c r="AH185" s="100">
        <v>89</v>
      </c>
      <c r="AI185" s="100">
        <v>0</v>
      </c>
      <c r="AJ185" s="112">
        <v>1.7450980392156863</v>
      </c>
      <c r="AK185" s="100">
        <v>132</v>
      </c>
      <c r="AL185" s="100">
        <v>112</v>
      </c>
      <c r="AM185" s="100">
        <v>58</v>
      </c>
      <c r="AN185" s="114">
        <v>0.5</v>
      </c>
      <c r="AO185" s="2" t="s">
        <v>1903</v>
      </c>
      <c r="AP185" s="2" t="s">
        <v>1902</v>
      </c>
      <c r="AQ185" s="2" t="s">
        <v>1903</v>
      </c>
      <c r="AR185" s="124" t="s">
        <v>1522</v>
      </c>
      <c r="AS185" s="2" t="s">
        <v>1903</v>
      </c>
      <c r="AT185" s="2" t="s">
        <v>1902</v>
      </c>
    </row>
    <row r="186" spans="1:46" x14ac:dyDescent="0.2">
      <c r="A186" s="2" t="s">
        <v>5</v>
      </c>
      <c r="B186" s="2" t="s">
        <v>1877</v>
      </c>
      <c r="C186" s="71">
        <v>0.625</v>
      </c>
      <c r="D186" s="72">
        <v>8</v>
      </c>
      <c r="E186" s="99">
        <v>2018</v>
      </c>
      <c r="F186" s="99">
        <v>2014</v>
      </c>
      <c r="G186" s="99" t="s">
        <v>1899</v>
      </c>
      <c r="H186" s="2" t="s">
        <v>1900</v>
      </c>
      <c r="I186" s="2" t="s">
        <v>1901</v>
      </c>
      <c r="J186" s="2" t="s">
        <v>3</v>
      </c>
      <c r="K186" s="113" t="s">
        <v>1877</v>
      </c>
      <c r="L186" s="100" t="e">
        <v>#N/A</v>
      </c>
      <c r="M186" s="100">
        <v>0</v>
      </c>
      <c r="N186" s="100">
        <v>0</v>
      </c>
      <c r="O186" s="100">
        <v>0</v>
      </c>
      <c r="P186" s="100" t="e">
        <v>#N/A</v>
      </c>
      <c r="Q186" s="112" t="s">
        <v>1891</v>
      </c>
      <c r="R186" s="101" t="e">
        <v>#N/A</v>
      </c>
      <c r="S186" s="101" t="e">
        <v>#N/A</v>
      </c>
      <c r="T186" s="100" t="e">
        <v>#N/A</v>
      </c>
      <c r="U186" s="100">
        <v>0</v>
      </c>
      <c r="V186" s="100">
        <v>0</v>
      </c>
      <c r="W186" s="100">
        <v>0</v>
      </c>
      <c r="X186" s="100" t="e">
        <v>#N/A</v>
      </c>
      <c r="Y186" s="100" t="e">
        <v>#N/A</v>
      </c>
      <c r="Z186" s="100" t="e">
        <v>#N/A</v>
      </c>
      <c r="AA186" s="112" t="s">
        <v>1891</v>
      </c>
      <c r="AB186" s="112" t="s">
        <v>1891</v>
      </c>
      <c r="AC186" s="100" t="e">
        <v>#N/A</v>
      </c>
      <c r="AD186" s="100">
        <v>0</v>
      </c>
      <c r="AE186" s="100" t="e">
        <v>#N/A</v>
      </c>
      <c r="AF186" s="112" t="s">
        <v>1891</v>
      </c>
      <c r="AG186" s="100" t="e">
        <v>#N/A</v>
      </c>
      <c r="AH186" s="100">
        <v>0</v>
      </c>
      <c r="AI186" s="100" t="e">
        <v>#N/A</v>
      </c>
      <c r="AJ186" s="112" t="s">
        <v>1891</v>
      </c>
      <c r="AK186" s="100" t="e">
        <v>#N/A</v>
      </c>
      <c r="AL186" s="100">
        <v>0</v>
      </c>
      <c r="AM186" s="100" t="e">
        <v>#N/A</v>
      </c>
      <c r="AN186" s="114">
        <v>0.5</v>
      </c>
      <c r="AO186" s="2" t="s">
        <v>1902</v>
      </c>
      <c r="AP186" s="2" t="s">
        <v>1903</v>
      </c>
      <c r="AQ186" s="2" t="s">
        <v>1903</v>
      </c>
      <c r="AR186" s="124" t="s">
        <v>1891</v>
      </c>
      <c r="AS186" s="2" t="s">
        <v>1902</v>
      </c>
      <c r="AT186" s="2" t="s">
        <v>1903</v>
      </c>
    </row>
    <row r="187" spans="1:46" x14ac:dyDescent="0.2">
      <c r="A187" s="2" t="s">
        <v>40</v>
      </c>
      <c r="B187" s="2" t="s">
        <v>188</v>
      </c>
      <c r="C187" s="71">
        <v>0.5</v>
      </c>
      <c r="D187" s="72">
        <v>8</v>
      </c>
      <c r="E187" s="99">
        <v>2019</v>
      </c>
      <c r="F187" s="99">
        <v>2015</v>
      </c>
      <c r="G187" s="99">
        <v>2022</v>
      </c>
      <c r="H187" s="2" t="s">
        <v>1904</v>
      </c>
      <c r="I187" s="2" t="s">
        <v>1905</v>
      </c>
      <c r="J187" s="2" t="s">
        <v>8</v>
      </c>
      <c r="K187" s="113" t="s">
        <v>188</v>
      </c>
      <c r="L187" s="100">
        <v>55</v>
      </c>
      <c r="M187" s="100">
        <v>19</v>
      </c>
      <c r="N187" s="100">
        <v>8</v>
      </c>
      <c r="O187" s="100">
        <v>11</v>
      </c>
      <c r="P187" s="100">
        <v>36</v>
      </c>
      <c r="Q187" s="112">
        <v>0.34545454545454546</v>
      </c>
      <c r="R187" s="101">
        <v>28</v>
      </c>
      <c r="S187" s="101">
        <v>0</v>
      </c>
      <c r="T187" s="100">
        <v>32</v>
      </c>
      <c r="U187" s="100">
        <v>19</v>
      </c>
      <c r="V187" s="100">
        <v>7</v>
      </c>
      <c r="W187" s="100">
        <v>12</v>
      </c>
      <c r="X187" s="100">
        <v>13</v>
      </c>
      <c r="Y187" s="100">
        <v>19</v>
      </c>
      <c r="Z187" s="100">
        <v>13</v>
      </c>
      <c r="AA187" s="112">
        <v>0.59375</v>
      </c>
      <c r="AB187" s="112">
        <v>0.59375</v>
      </c>
      <c r="AC187" s="100">
        <v>37</v>
      </c>
      <c r="AD187" s="100">
        <v>19</v>
      </c>
      <c r="AE187" s="100">
        <v>18</v>
      </c>
      <c r="AF187" s="112">
        <v>0.51351351351351349</v>
      </c>
      <c r="AG187" s="100">
        <v>61</v>
      </c>
      <c r="AH187" s="100">
        <v>135</v>
      </c>
      <c r="AI187" s="100">
        <v>0</v>
      </c>
      <c r="AJ187" s="112">
        <v>2.2131147540983607</v>
      </c>
      <c r="AK187" s="100">
        <v>185</v>
      </c>
      <c r="AL187" s="100">
        <v>192</v>
      </c>
      <c r="AM187" s="100">
        <v>67</v>
      </c>
      <c r="AN187" s="114">
        <v>0.5</v>
      </c>
      <c r="AO187" s="2" t="s">
        <v>1903</v>
      </c>
      <c r="AP187" s="2" t="s">
        <v>1902</v>
      </c>
      <c r="AQ187" s="2" t="s">
        <v>1903</v>
      </c>
      <c r="AR187" s="124" t="s">
        <v>1522</v>
      </c>
      <c r="AS187" s="2" t="s">
        <v>1903</v>
      </c>
      <c r="AT187" s="2" t="s">
        <v>1902</v>
      </c>
    </row>
    <row r="188" spans="1:46" x14ac:dyDescent="0.2">
      <c r="A188" s="2" t="s">
        <v>5</v>
      </c>
      <c r="B188" s="2" t="s">
        <v>1878</v>
      </c>
      <c r="C188" s="71">
        <v>0.625</v>
      </c>
      <c r="D188" s="72">
        <v>8</v>
      </c>
      <c r="E188" s="99">
        <v>2018</v>
      </c>
      <c r="F188" s="99">
        <v>2014</v>
      </c>
      <c r="G188" s="99" t="s">
        <v>1899</v>
      </c>
      <c r="H188" s="2" t="s">
        <v>1900</v>
      </c>
      <c r="I188" s="2" t="s">
        <v>1901</v>
      </c>
      <c r="J188" s="2" t="s">
        <v>3</v>
      </c>
      <c r="K188" s="113" t="s">
        <v>1878</v>
      </c>
      <c r="L188" s="100" t="e">
        <v>#N/A</v>
      </c>
      <c r="M188" s="100">
        <v>0</v>
      </c>
      <c r="N188" s="100">
        <v>0</v>
      </c>
      <c r="O188" s="100">
        <v>0</v>
      </c>
      <c r="P188" s="100" t="e">
        <v>#N/A</v>
      </c>
      <c r="Q188" s="112" t="s">
        <v>1891</v>
      </c>
      <c r="R188" s="101" t="e">
        <v>#N/A</v>
      </c>
      <c r="S188" s="101" t="e">
        <v>#N/A</v>
      </c>
      <c r="T188" s="100" t="e">
        <v>#N/A</v>
      </c>
      <c r="U188" s="100">
        <v>0</v>
      </c>
      <c r="V188" s="100">
        <v>0</v>
      </c>
      <c r="W188" s="100">
        <v>0</v>
      </c>
      <c r="X188" s="100" t="e">
        <v>#N/A</v>
      </c>
      <c r="Y188" s="100" t="e">
        <v>#N/A</v>
      </c>
      <c r="Z188" s="100" t="e">
        <v>#N/A</v>
      </c>
      <c r="AA188" s="112" t="s">
        <v>1891</v>
      </c>
      <c r="AB188" s="112" t="s">
        <v>1891</v>
      </c>
      <c r="AC188" s="100" t="e">
        <v>#N/A</v>
      </c>
      <c r="AD188" s="100">
        <v>0</v>
      </c>
      <c r="AE188" s="100" t="e">
        <v>#N/A</v>
      </c>
      <c r="AF188" s="112" t="s">
        <v>1891</v>
      </c>
      <c r="AG188" s="100" t="e">
        <v>#N/A</v>
      </c>
      <c r="AH188" s="100">
        <v>0</v>
      </c>
      <c r="AI188" s="100" t="e">
        <v>#N/A</v>
      </c>
      <c r="AJ188" s="112" t="s">
        <v>1891</v>
      </c>
      <c r="AK188" s="100" t="e">
        <v>#N/A</v>
      </c>
      <c r="AL188" s="100">
        <v>0</v>
      </c>
      <c r="AM188" s="100" t="e">
        <v>#N/A</v>
      </c>
      <c r="AN188" s="114">
        <v>0.5</v>
      </c>
      <c r="AO188" s="2" t="s">
        <v>1902</v>
      </c>
      <c r="AP188" s="2" t="s">
        <v>1903</v>
      </c>
      <c r="AQ188" s="2" t="s">
        <v>1903</v>
      </c>
      <c r="AR188" s="124" t="s">
        <v>1891</v>
      </c>
      <c r="AS188" s="2" t="s">
        <v>1902</v>
      </c>
      <c r="AT188" s="2" t="s">
        <v>1903</v>
      </c>
    </row>
    <row r="189" spans="1:46" x14ac:dyDescent="0.2">
      <c r="A189" s="2" t="s">
        <v>5</v>
      </c>
      <c r="B189" s="2" t="s">
        <v>246</v>
      </c>
      <c r="C189" s="71">
        <v>0.625</v>
      </c>
      <c r="D189" s="72">
        <v>8</v>
      </c>
      <c r="E189" s="99">
        <v>2018</v>
      </c>
      <c r="F189" s="99">
        <v>2014</v>
      </c>
      <c r="G189" s="99" t="s">
        <v>1899</v>
      </c>
      <c r="H189" s="2" t="s">
        <v>1900</v>
      </c>
      <c r="I189" s="2" t="s">
        <v>1901</v>
      </c>
      <c r="J189" s="2" t="s">
        <v>3</v>
      </c>
      <c r="K189" s="113" t="s">
        <v>246</v>
      </c>
      <c r="L189" s="100">
        <v>8</v>
      </c>
      <c r="M189" s="100">
        <v>5</v>
      </c>
      <c r="N189" s="100">
        <v>5</v>
      </c>
      <c r="O189" s="100">
        <v>0</v>
      </c>
      <c r="P189" s="100">
        <v>3</v>
      </c>
      <c r="Q189" s="112">
        <v>0.625</v>
      </c>
      <c r="R189" s="101">
        <v>4</v>
      </c>
      <c r="S189" s="101">
        <v>1</v>
      </c>
      <c r="T189" s="100">
        <v>5</v>
      </c>
      <c r="U189" s="100">
        <v>0</v>
      </c>
      <c r="V189" s="100">
        <v>0</v>
      </c>
      <c r="W189" s="100">
        <v>0</v>
      </c>
      <c r="X189" s="100">
        <v>5</v>
      </c>
      <c r="Y189" s="100">
        <v>1</v>
      </c>
      <c r="Z189" s="100">
        <v>4</v>
      </c>
      <c r="AA189" s="112">
        <v>0</v>
      </c>
      <c r="AB189" s="112">
        <v>0.2</v>
      </c>
      <c r="AC189" s="100">
        <v>5</v>
      </c>
      <c r="AD189" s="100">
        <v>0</v>
      </c>
      <c r="AE189" s="100">
        <v>5</v>
      </c>
      <c r="AF189" s="112">
        <v>0</v>
      </c>
      <c r="AG189" s="100">
        <v>13</v>
      </c>
      <c r="AH189" s="100">
        <v>82</v>
      </c>
      <c r="AI189" s="100">
        <v>0</v>
      </c>
      <c r="AJ189" s="112">
        <v>6.3076923076923075</v>
      </c>
      <c r="AK189" s="100">
        <v>31</v>
      </c>
      <c r="AL189" s="100">
        <v>87</v>
      </c>
      <c r="AM189" s="100">
        <v>13</v>
      </c>
      <c r="AN189" s="114">
        <v>0.5</v>
      </c>
      <c r="AO189" s="2" t="s">
        <v>1903</v>
      </c>
      <c r="AP189" s="2" t="s">
        <v>1902</v>
      </c>
      <c r="AQ189" s="2" t="s">
        <v>1903</v>
      </c>
      <c r="AR189" s="124" t="s">
        <v>1522</v>
      </c>
      <c r="AS189" s="2" t="s">
        <v>1903</v>
      </c>
      <c r="AT189" s="2" t="s">
        <v>1902</v>
      </c>
    </row>
    <row r="190" spans="1:46" x14ac:dyDescent="0.2">
      <c r="A190" s="2" t="s">
        <v>5</v>
      </c>
      <c r="B190" s="2" t="s">
        <v>1075</v>
      </c>
      <c r="C190" s="71">
        <v>0.625</v>
      </c>
      <c r="D190" s="72">
        <v>8</v>
      </c>
      <c r="E190" s="99">
        <v>2018</v>
      </c>
      <c r="F190" s="99">
        <v>2014</v>
      </c>
      <c r="G190" s="99" t="s">
        <v>1899</v>
      </c>
      <c r="H190" s="2" t="s">
        <v>1900</v>
      </c>
      <c r="I190" s="2" t="s">
        <v>1901</v>
      </c>
      <c r="J190" s="2" t="s">
        <v>3</v>
      </c>
      <c r="K190" s="113" t="s">
        <v>1075</v>
      </c>
      <c r="L190" s="100">
        <v>372</v>
      </c>
      <c r="M190" s="100">
        <v>0</v>
      </c>
      <c r="N190" s="100">
        <v>0</v>
      </c>
      <c r="O190" s="100">
        <v>0</v>
      </c>
      <c r="P190" s="100">
        <v>372</v>
      </c>
      <c r="Q190" s="112">
        <v>0</v>
      </c>
      <c r="R190" s="101">
        <v>186</v>
      </c>
      <c r="S190" s="101">
        <v>0</v>
      </c>
      <c r="T190" s="100">
        <v>223</v>
      </c>
      <c r="U190" s="100">
        <v>0</v>
      </c>
      <c r="V190" s="100">
        <v>0</v>
      </c>
      <c r="W190" s="100">
        <v>0</v>
      </c>
      <c r="X190" s="100">
        <v>223</v>
      </c>
      <c r="Y190" s="100">
        <v>0</v>
      </c>
      <c r="Z190" s="100">
        <v>223</v>
      </c>
      <c r="AA190" s="112">
        <v>0</v>
      </c>
      <c r="AB190" s="112">
        <v>0</v>
      </c>
      <c r="AC190" s="100">
        <v>238</v>
      </c>
      <c r="AD190" s="100">
        <v>0</v>
      </c>
      <c r="AE190" s="100">
        <v>238</v>
      </c>
      <c r="AF190" s="112">
        <v>0</v>
      </c>
      <c r="AG190" s="100">
        <v>564</v>
      </c>
      <c r="AH190" s="100">
        <v>124</v>
      </c>
      <c r="AI190" s="100">
        <v>440</v>
      </c>
      <c r="AJ190" s="112">
        <v>0.21985815602836881</v>
      </c>
      <c r="AK190" s="100">
        <v>1397</v>
      </c>
      <c r="AL190" s="100">
        <v>124</v>
      </c>
      <c r="AM190" s="100">
        <v>1273</v>
      </c>
      <c r="AN190" s="114">
        <v>0.5</v>
      </c>
      <c r="AO190" s="2" t="s">
        <v>1902</v>
      </c>
      <c r="AP190" s="2" t="s">
        <v>1903</v>
      </c>
      <c r="AQ190" s="2" t="s">
        <v>1903</v>
      </c>
      <c r="AR190" s="124" t="s">
        <v>1522</v>
      </c>
      <c r="AS190" s="2" t="s">
        <v>1903</v>
      </c>
      <c r="AT190" s="2" t="s">
        <v>1903</v>
      </c>
    </row>
    <row r="191" spans="1:46" x14ac:dyDescent="0.2">
      <c r="A191" s="2" t="s">
        <v>5</v>
      </c>
      <c r="B191" s="2" t="s">
        <v>1882</v>
      </c>
      <c r="C191" s="71">
        <v>0.625</v>
      </c>
      <c r="D191" s="72">
        <v>8</v>
      </c>
      <c r="E191" s="99">
        <v>2018</v>
      </c>
      <c r="F191" s="99">
        <v>2014</v>
      </c>
      <c r="G191" s="99" t="s">
        <v>1899</v>
      </c>
      <c r="H191" s="2" t="s">
        <v>1900</v>
      </c>
      <c r="I191" s="2" t="s">
        <v>1901</v>
      </c>
      <c r="J191" s="2" t="s">
        <v>3</v>
      </c>
      <c r="K191" s="113" t="s">
        <v>1882</v>
      </c>
      <c r="L191" s="100" t="e">
        <v>#N/A</v>
      </c>
      <c r="M191" s="100">
        <v>0</v>
      </c>
      <c r="N191" s="100">
        <v>0</v>
      </c>
      <c r="O191" s="100">
        <v>0</v>
      </c>
      <c r="P191" s="100" t="e">
        <v>#N/A</v>
      </c>
      <c r="Q191" s="112" t="s">
        <v>1891</v>
      </c>
      <c r="R191" s="101" t="e">
        <v>#N/A</v>
      </c>
      <c r="S191" s="101" t="e">
        <v>#N/A</v>
      </c>
      <c r="T191" s="100" t="e">
        <v>#N/A</v>
      </c>
      <c r="U191" s="100">
        <v>0</v>
      </c>
      <c r="V191" s="100">
        <v>0</v>
      </c>
      <c r="W191" s="100">
        <v>0</v>
      </c>
      <c r="X191" s="100" t="e">
        <v>#N/A</v>
      </c>
      <c r="Y191" s="100" t="e">
        <v>#N/A</v>
      </c>
      <c r="Z191" s="100" t="e">
        <v>#N/A</v>
      </c>
      <c r="AA191" s="112" t="s">
        <v>1891</v>
      </c>
      <c r="AB191" s="112" t="s">
        <v>1891</v>
      </c>
      <c r="AC191" s="100" t="e">
        <v>#N/A</v>
      </c>
      <c r="AD191" s="100">
        <v>0</v>
      </c>
      <c r="AE191" s="100" t="e">
        <v>#N/A</v>
      </c>
      <c r="AF191" s="112" t="s">
        <v>1891</v>
      </c>
      <c r="AG191" s="100" t="e">
        <v>#N/A</v>
      </c>
      <c r="AH191" s="100">
        <v>0</v>
      </c>
      <c r="AI191" s="100" t="e">
        <v>#N/A</v>
      </c>
      <c r="AJ191" s="112" t="s">
        <v>1891</v>
      </c>
      <c r="AK191" s="100" t="e">
        <v>#N/A</v>
      </c>
      <c r="AL191" s="100">
        <v>0</v>
      </c>
      <c r="AM191" s="100" t="e">
        <v>#N/A</v>
      </c>
      <c r="AN191" s="114">
        <v>0.5</v>
      </c>
      <c r="AO191" s="2" t="s">
        <v>1902</v>
      </c>
      <c r="AP191" s="2" t="s">
        <v>1903</v>
      </c>
      <c r="AQ191" s="2" t="s">
        <v>1903</v>
      </c>
      <c r="AR191" s="124" t="s">
        <v>1891</v>
      </c>
      <c r="AS191" s="2" t="s">
        <v>1902</v>
      </c>
      <c r="AT191" s="2" t="s">
        <v>1903</v>
      </c>
    </row>
    <row r="192" spans="1:46" x14ac:dyDescent="0.2">
      <c r="A192" s="2" t="s">
        <v>40</v>
      </c>
      <c r="B192" s="2" t="s">
        <v>194</v>
      </c>
      <c r="C192" s="71">
        <v>0.5</v>
      </c>
      <c r="D192" s="72">
        <v>8</v>
      </c>
      <c r="E192" s="99">
        <v>2019</v>
      </c>
      <c r="F192" s="99">
        <v>2015</v>
      </c>
      <c r="G192" s="99">
        <v>2022</v>
      </c>
      <c r="H192" s="2" t="s">
        <v>1904</v>
      </c>
      <c r="I192" s="2" t="s">
        <v>1905</v>
      </c>
      <c r="J192" s="2" t="s">
        <v>8</v>
      </c>
      <c r="K192" s="113" t="s">
        <v>194</v>
      </c>
      <c r="L192" s="100">
        <v>41</v>
      </c>
      <c r="M192" s="100">
        <v>21</v>
      </c>
      <c r="N192" s="100">
        <v>0</v>
      </c>
      <c r="O192" s="100">
        <v>21</v>
      </c>
      <c r="P192" s="100">
        <v>20</v>
      </c>
      <c r="Q192" s="112">
        <v>0.51219512195121952</v>
      </c>
      <c r="R192" s="101">
        <v>21</v>
      </c>
      <c r="S192" s="101">
        <v>0</v>
      </c>
      <c r="T192" s="100">
        <v>24</v>
      </c>
      <c r="U192" s="100">
        <v>19</v>
      </c>
      <c r="V192" s="100">
        <v>0</v>
      </c>
      <c r="W192" s="100">
        <v>19</v>
      </c>
      <c r="X192" s="100">
        <v>5</v>
      </c>
      <c r="Y192" s="100">
        <v>19</v>
      </c>
      <c r="Z192" s="100">
        <v>5</v>
      </c>
      <c r="AA192" s="112">
        <v>0.79166666666666663</v>
      </c>
      <c r="AB192" s="112">
        <v>0.79166666666666663</v>
      </c>
      <c r="AC192" s="100">
        <v>26</v>
      </c>
      <c r="AD192" s="100">
        <v>13</v>
      </c>
      <c r="AE192" s="100">
        <v>13</v>
      </c>
      <c r="AF192" s="112">
        <v>0.5</v>
      </c>
      <c r="AG192" s="100">
        <v>38</v>
      </c>
      <c r="AH192" s="100">
        <v>19</v>
      </c>
      <c r="AI192" s="100">
        <v>19</v>
      </c>
      <c r="AJ192" s="112">
        <v>0.5</v>
      </c>
      <c r="AK192" s="100">
        <v>129</v>
      </c>
      <c r="AL192" s="100">
        <v>72</v>
      </c>
      <c r="AM192" s="100">
        <v>57</v>
      </c>
      <c r="AN192" s="114">
        <v>0.5</v>
      </c>
      <c r="AO192" s="2" t="s">
        <v>1903</v>
      </c>
      <c r="AP192" s="2" t="s">
        <v>1903</v>
      </c>
      <c r="AQ192" s="2" t="s">
        <v>1902</v>
      </c>
      <c r="AR192" s="124" t="s">
        <v>1522</v>
      </c>
      <c r="AS192" s="2" t="s">
        <v>1902</v>
      </c>
      <c r="AT192" s="2" t="s">
        <v>1903</v>
      </c>
    </row>
    <row r="193" spans="1:46" x14ac:dyDescent="0.2">
      <c r="A193" s="2" t="s">
        <v>25</v>
      </c>
      <c r="B193" s="2" t="s">
        <v>1883</v>
      </c>
      <c r="C193" s="71">
        <v>0.375</v>
      </c>
      <c r="D193" s="72">
        <v>8</v>
      </c>
      <c r="E193" s="99">
        <v>2020</v>
      </c>
      <c r="F193" s="99">
        <v>2016</v>
      </c>
      <c r="G193" s="99" t="s">
        <v>1908</v>
      </c>
      <c r="H193" s="2" t="s">
        <v>1909</v>
      </c>
      <c r="I193" s="2" t="s">
        <v>1910</v>
      </c>
      <c r="J193" s="2" t="s">
        <v>26</v>
      </c>
      <c r="K193" s="113" t="s">
        <v>1883</v>
      </c>
      <c r="L193" s="100" t="e">
        <v>#N/A</v>
      </c>
      <c r="M193" s="100">
        <v>0</v>
      </c>
      <c r="N193" s="100">
        <v>0</v>
      </c>
      <c r="O193" s="100">
        <v>0</v>
      </c>
      <c r="P193" s="100" t="e">
        <v>#N/A</v>
      </c>
      <c r="Q193" s="112" t="s">
        <v>1891</v>
      </c>
      <c r="R193" s="101" t="e">
        <v>#N/A</v>
      </c>
      <c r="S193" s="101" t="e">
        <v>#N/A</v>
      </c>
      <c r="T193" s="100" t="e">
        <v>#N/A</v>
      </c>
      <c r="U193" s="100">
        <v>0</v>
      </c>
      <c r="V193" s="100">
        <v>0</v>
      </c>
      <c r="W193" s="100">
        <v>0</v>
      </c>
      <c r="X193" s="100" t="e">
        <v>#N/A</v>
      </c>
      <c r="Y193" s="100" t="e">
        <v>#N/A</v>
      </c>
      <c r="Z193" s="100" t="e">
        <v>#N/A</v>
      </c>
      <c r="AA193" s="112" t="s">
        <v>1891</v>
      </c>
      <c r="AB193" s="112" t="s">
        <v>1891</v>
      </c>
      <c r="AC193" s="100" t="e">
        <v>#N/A</v>
      </c>
      <c r="AD193" s="100">
        <v>0</v>
      </c>
      <c r="AE193" s="100" t="e">
        <v>#N/A</v>
      </c>
      <c r="AF193" s="112" t="s">
        <v>1891</v>
      </c>
      <c r="AG193" s="100" t="e">
        <v>#N/A</v>
      </c>
      <c r="AH193" s="100">
        <v>0</v>
      </c>
      <c r="AI193" s="100" t="e">
        <v>#N/A</v>
      </c>
      <c r="AJ193" s="112" t="s">
        <v>1891</v>
      </c>
      <c r="AK193" s="100" t="e">
        <v>#N/A</v>
      </c>
      <c r="AL193" s="100">
        <v>0</v>
      </c>
      <c r="AM193" s="100" t="e">
        <v>#N/A</v>
      </c>
      <c r="AN193" s="114">
        <v>0.375</v>
      </c>
      <c r="AO193" s="2" t="s">
        <v>1902</v>
      </c>
      <c r="AP193" s="2" t="s">
        <v>1903</v>
      </c>
      <c r="AQ193" s="2" t="s">
        <v>1903</v>
      </c>
      <c r="AR193" s="124" t="s">
        <v>1891</v>
      </c>
      <c r="AS193" s="2" t="s">
        <v>1902</v>
      </c>
      <c r="AT193" s="2" t="s">
        <v>1903</v>
      </c>
    </row>
    <row r="194" spans="1:46" x14ac:dyDescent="0.2">
      <c r="A194" s="2" t="s">
        <v>5</v>
      </c>
      <c r="B194" s="2" t="s">
        <v>1123</v>
      </c>
      <c r="C194" s="71">
        <v>0.625</v>
      </c>
      <c r="D194" s="72">
        <v>8</v>
      </c>
      <c r="E194" s="99">
        <v>2018</v>
      </c>
      <c r="F194" s="99">
        <v>2014</v>
      </c>
      <c r="G194" s="99" t="s">
        <v>1899</v>
      </c>
      <c r="H194" s="2" t="s">
        <v>1900</v>
      </c>
      <c r="I194" s="2" t="s">
        <v>1901</v>
      </c>
      <c r="J194" s="2" t="s">
        <v>3</v>
      </c>
      <c r="K194" s="113" t="s">
        <v>1123</v>
      </c>
      <c r="L194" s="100">
        <v>1</v>
      </c>
      <c r="M194" s="100">
        <v>0</v>
      </c>
      <c r="N194" s="100">
        <v>0</v>
      </c>
      <c r="O194" s="100">
        <v>0</v>
      </c>
      <c r="P194" s="100">
        <v>1</v>
      </c>
      <c r="Q194" s="112">
        <v>0</v>
      </c>
      <c r="R194" s="101">
        <v>1</v>
      </c>
      <c r="S194" s="101">
        <v>0</v>
      </c>
      <c r="T194" s="100">
        <v>1</v>
      </c>
      <c r="U194" s="100">
        <v>0</v>
      </c>
      <c r="V194" s="100">
        <v>0</v>
      </c>
      <c r="W194" s="100">
        <v>0</v>
      </c>
      <c r="X194" s="100">
        <v>1</v>
      </c>
      <c r="Y194" s="100">
        <v>0</v>
      </c>
      <c r="Z194" s="100">
        <v>1</v>
      </c>
      <c r="AA194" s="112">
        <v>0</v>
      </c>
      <c r="AB194" s="112">
        <v>0</v>
      </c>
      <c r="AC194" s="100">
        <v>1</v>
      </c>
      <c r="AD194" s="100">
        <v>1</v>
      </c>
      <c r="AE194" s="100">
        <v>0</v>
      </c>
      <c r="AF194" s="112">
        <v>1</v>
      </c>
      <c r="AG194" s="100">
        <v>2</v>
      </c>
      <c r="AH194" s="100">
        <v>4</v>
      </c>
      <c r="AI194" s="100">
        <v>0</v>
      </c>
      <c r="AJ194" s="112">
        <v>2</v>
      </c>
      <c r="AK194" s="100">
        <v>5</v>
      </c>
      <c r="AL194" s="100">
        <v>5</v>
      </c>
      <c r="AM194" s="100">
        <v>2</v>
      </c>
      <c r="AN194" s="114">
        <v>0.5</v>
      </c>
      <c r="AO194" s="2" t="s">
        <v>1903</v>
      </c>
      <c r="AP194" s="2" t="s">
        <v>1902</v>
      </c>
      <c r="AQ194" s="2" t="s">
        <v>1903</v>
      </c>
      <c r="AR194" s="124" t="s">
        <v>1522</v>
      </c>
      <c r="AS194" s="2" t="s">
        <v>1903</v>
      </c>
      <c r="AT194" s="2" t="s">
        <v>1902</v>
      </c>
    </row>
    <row r="195" spans="1:46" x14ac:dyDescent="0.2">
      <c r="A195" s="2" t="s">
        <v>25</v>
      </c>
      <c r="B195" s="2" t="s">
        <v>301</v>
      </c>
      <c r="C195" s="71">
        <v>0.375</v>
      </c>
      <c r="D195" s="72">
        <v>8</v>
      </c>
      <c r="E195" s="99">
        <v>2020</v>
      </c>
      <c r="F195" s="99">
        <v>2016</v>
      </c>
      <c r="G195" s="99" t="s">
        <v>1908</v>
      </c>
      <c r="H195" s="2" t="s">
        <v>1909</v>
      </c>
      <c r="I195" s="2" t="s">
        <v>1910</v>
      </c>
      <c r="J195" s="2" t="s">
        <v>26</v>
      </c>
      <c r="K195" s="113" t="s">
        <v>301</v>
      </c>
      <c r="L195" s="100">
        <v>52</v>
      </c>
      <c r="M195" s="100">
        <v>0</v>
      </c>
      <c r="N195" s="100">
        <v>0</v>
      </c>
      <c r="O195" s="100">
        <v>0</v>
      </c>
      <c r="P195" s="100">
        <v>52</v>
      </c>
      <c r="Q195" s="112">
        <v>0</v>
      </c>
      <c r="R195" s="101">
        <v>20</v>
      </c>
      <c r="S195" s="101">
        <v>0</v>
      </c>
      <c r="T195" s="100">
        <v>26</v>
      </c>
      <c r="U195" s="100">
        <v>0</v>
      </c>
      <c r="V195" s="100">
        <v>0</v>
      </c>
      <c r="W195" s="100">
        <v>0</v>
      </c>
      <c r="X195" s="100">
        <v>26</v>
      </c>
      <c r="Y195" s="100">
        <v>0</v>
      </c>
      <c r="Z195" s="100">
        <v>26</v>
      </c>
      <c r="AA195" s="112">
        <v>0</v>
      </c>
      <c r="AB195" s="112">
        <v>0</v>
      </c>
      <c r="AC195" s="100">
        <v>30</v>
      </c>
      <c r="AD195" s="100">
        <v>5</v>
      </c>
      <c r="AE195" s="100">
        <v>25</v>
      </c>
      <c r="AF195" s="112">
        <v>0.16666666666666666</v>
      </c>
      <c r="AG195" s="100">
        <v>146</v>
      </c>
      <c r="AH195" s="100">
        <v>38</v>
      </c>
      <c r="AI195" s="100">
        <v>108</v>
      </c>
      <c r="AJ195" s="112">
        <v>0.26027397260273971</v>
      </c>
      <c r="AK195" s="100">
        <v>254</v>
      </c>
      <c r="AL195" s="100">
        <v>43</v>
      </c>
      <c r="AM195" s="100">
        <v>211</v>
      </c>
      <c r="AN195" s="114">
        <v>0.375</v>
      </c>
      <c r="AO195" s="2" t="s">
        <v>1902</v>
      </c>
      <c r="AP195" s="2" t="s">
        <v>1903</v>
      </c>
      <c r="AQ195" s="2" t="s">
        <v>1903</v>
      </c>
      <c r="AR195" s="124" t="s">
        <v>1522</v>
      </c>
      <c r="AS195" s="2" t="s">
        <v>1903</v>
      </c>
      <c r="AT195" s="2" t="s">
        <v>1903</v>
      </c>
    </row>
    <row r="196" spans="1:46" x14ac:dyDescent="0.2">
      <c r="A196" s="2" t="s">
        <v>23</v>
      </c>
      <c r="B196" s="2" t="s">
        <v>154</v>
      </c>
      <c r="C196" s="71">
        <v>1</v>
      </c>
      <c r="D196" s="72">
        <v>5</v>
      </c>
      <c r="E196" s="99">
        <v>2017</v>
      </c>
      <c r="F196" s="99">
        <v>2014</v>
      </c>
      <c r="G196" s="99">
        <v>2018</v>
      </c>
      <c r="H196" s="2" t="s">
        <v>1906</v>
      </c>
      <c r="I196" s="2" t="s">
        <v>1907</v>
      </c>
      <c r="J196" s="2" t="s">
        <v>13</v>
      </c>
      <c r="K196" s="113" t="s">
        <v>154</v>
      </c>
      <c r="L196" s="100">
        <v>212</v>
      </c>
      <c r="M196" s="100">
        <v>33</v>
      </c>
      <c r="N196" s="100">
        <v>0</v>
      </c>
      <c r="O196" s="100">
        <v>33</v>
      </c>
      <c r="P196" s="100">
        <v>179</v>
      </c>
      <c r="Q196" s="112">
        <v>0.15566037735849056</v>
      </c>
      <c r="R196" s="101">
        <v>212</v>
      </c>
      <c r="S196" s="101">
        <v>0</v>
      </c>
      <c r="T196" s="100">
        <v>135</v>
      </c>
      <c r="U196" s="100">
        <v>44</v>
      </c>
      <c r="V196" s="100">
        <v>0</v>
      </c>
      <c r="W196" s="100">
        <v>44</v>
      </c>
      <c r="X196" s="100">
        <v>91</v>
      </c>
      <c r="Y196" s="100">
        <v>44</v>
      </c>
      <c r="Z196" s="100">
        <v>91</v>
      </c>
      <c r="AA196" s="112">
        <v>0.32592592592592595</v>
      </c>
      <c r="AB196" s="112">
        <v>0.32592592592592595</v>
      </c>
      <c r="AC196" s="100">
        <v>146</v>
      </c>
      <c r="AD196" s="100">
        <v>226</v>
      </c>
      <c r="AE196" s="100">
        <v>0</v>
      </c>
      <c r="AF196" s="112">
        <v>1.547945205479452</v>
      </c>
      <c r="AG196" s="100">
        <v>366</v>
      </c>
      <c r="AH196" s="100">
        <v>201</v>
      </c>
      <c r="AI196" s="100">
        <v>165</v>
      </c>
      <c r="AJ196" s="112">
        <v>0.54918032786885251</v>
      </c>
      <c r="AK196" s="100">
        <v>859</v>
      </c>
      <c r="AL196" s="100">
        <v>504</v>
      </c>
      <c r="AM196" s="100">
        <v>435</v>
      </c>
      <c r="AN196" s="114">
        <v>1</v>
      </c>
      <c r="AO196" s="2" t="s">
        <v>1902</v>
      </c>
      <c r="AP196" s="2" t="s">
        <v>1903</v>
      </c>
      <c r="AQ196" s="2" t="s">
        <v>1903</v>
      </c>
      <c r="AR196" s="124" t="s">
        <v>1522</v>
      </c>
      <c r="AS196" s="2" t="s">
        <v>1903</v>
      </c>
      <c r="AT196" s="2" t="s">
        <v>1903</v>
      </c>
    </row>
    <row r="197" spans="1:46" x14ac:dyDescent="0.2">
      <c r="A197" s="2" t="s">
        <v>5</v>
      </c>
      <c r="B197" s="2" t="s">
        <v>256</v>
      </c>
      <c r="C197" s="71">
        <v>0.625</v>
      </c>
      <c r="D197" s="72">
        <v>8</v>
      </c>
      <c r="E197" s="99">
        <v>2018</v>
      </c>
      <c r="F197" s="99">
        <v>2014</v>
      </c>
      <c r="G197" s="99" t="s">
        <v>1899</v>
      </c>
      <c r="H197" s="2" t="s">
        <v>1900</v>
      </c>
      <c r="I197" s="2" t="s">
        <v>1901</v>
      </c>
      <c r="J197" s="2" t="s">
        <v>3</v>
      </c>
      <c r="K197" s="113" t="s">
        <v>256</v>
      </c>
      <c r="L197" s="100">
        <v>153</v>
      </c>
      <c r="M197" s="100">
        <v>0</v>
      </c>
      <c r="N197" s="100">
        <v>0</v>
      </c>
      <c r="O197" s="100">
        <v>0</v>
      </c>
      <c r="P197" s="100">
        <v>153</v>
      </c>
      <c r="Q197" s="112">
        <v>0</v>
      </c>
      <c r="R197" s="101">
        <v>77</v>
      </c>
      <c r="S197" s="101">
        <v>0</v>
      </c>
      <c r="T197" s="100">
        <v>88</v>
      </c>
      <c r="U197" s="100">
        <v>0</v>
      </c>
      <c r="V197" s="100">
        <v>0</v>
      </c>
      <c r="W197" s="100">
        <v>0</v>
      </c>
      <c r="X197" s="100">
        <v>88</v>
      </c>
      <c r="Y197" s="100">
        <v>0</v>
      </c>
      <c r="Z197" s="100">
        <v>88</v>
      </c>
      <c r="AA197" s="112">
        <v>0</v>
      </c>
      <c r="AB197" s="112">
        <v>0</v>
      </c>
      <c r="AC197" s="100">
        <v>99</v>
      </c>
      <c r="AD197" s="100">
        <v>0</v>
      </c>
      <c r="AE197" s="100">
        <v>99</v>
      </c>
      <c r="AF197" s="112">
        <v>0</v>
      </c>
      <c r="AG197" s="100">
        <v>262</v>
      </c>
      <c r="AH197" s="100">
        <v>0</v>
      </c>
      <c r="AI197" s="100">
        <v>262</v>
      </c>
      <c r="AJ197" s="112">
        <v>0</v>
      </c>
      <c r="AK197" s="100">
        <v>602</v>
      </c>
      <c r="AL197" s="100">
        <v>0</v>
      </c>
      <c r="AM197" s="100">
        <v>602</v>
      </c>
      <c r="AN197" s="114">
        <v>0.5</v>
      </c>
      <c r="AO197" s="2" t="s">
        <v>1902</v>
      </c>
      <c r="AP197" s="2" t="s">
        <v>1903</v>
      </c>
      <c r="AQ197" s="2" t="s">
        <v>1903</v>
      </c>
      <c r="AR197" s="124" t="s">
        <v>1522</v>
      </c>
      <c r="AS197" s="2" t="s">
        <v>1903</v>
      </c>
      <c r="AT197" s="2" t="s">
        <v>1903</v>
      </c>
    </row>
    <row r="198" spans="1:46" x14ac:dyDescent="0.2">
      <c r="A198" s="2" t="s">
        <v>5</v>
      </c>
      <c r="B198" s="2" t="s">
        <v>266</v>
      </c>
      <c r="C198" s="71">
        <v>0.625</v>
      </c>
      <c r="D198" s="72">
        <v>8</v>
      </c>
      <c r="E198" s="99">
        <v>2018</v>
      </c>
      <c r="F198" s="99">
        <v>2014</v>
      </c>
      <c r="G198" s="99" t="s">
        <v>1899</v>
      </c>
      <c r="H198" s="2" t="s">
        <v>1900</v>
      </c>
      <c r="I198" s="2" t="s">
        <v>1901</v>
      </c>
      <c r="J198" s="2" t="s">
        <v>3</v>
      </c>
      <c r="K198" s="113" t="s">
        <v>266</v>
      </c>
      <c r="L198" s="100">
        <v>121</v>
      </c>
      <c r="M198" s="100">
        <v>0</v>
      </c>
      <c r="N198" s="100">
        <v>0</v>
      </c>
      <c r="O198" s="100">
        <v>0</v>
      </c>
      <c r="P198" s="100">
        <v>121</v>
      </c>
      <c r="Q198" s="112">
        <v>0</v>
      </c>
      <c r="R198" s="101">
        <v>61</v>
      </c>
      <c r="S198" s="101">
        <v>0</v>
      </c>
      <c r="T198" s="100">
        <v>72</v>
      </c>
      <c r="U198" s="100">
        <v>0</v>
      </c>
      <c r="V198" s="100">
        <v>0</v>
      </c>
      <c r="W198" s="100">
        <v>0</v>
      </c>
      <c r="X198" s="100">
        <v>72</v>
      </c>
      <c r="Y198" s="100">
        <v>0</v>
      </c>
      <c r="Z198" s="100">
        <v>72</v>
      </c>
      <c r="AA198" s="112">
        <v>0</v>
      </c>
      <c r="AB198" s="112">
        <v>0</v>
      </c>
      <c r="AC198" s="100">
        <v>77</v>
      </c>
      <c r="AD198" s="100">
        <v>0</v>
      </c>
      <c r="AE198" s="100">
        <v>77</v>
      </c>
      <c r="AF198" s="112">
        <v>0</v>
      </c>
      <c r="AG198" s="100">
        <v>193</v>
      </c>
      <c r="AH198" s="100">
        <v>35</v>
      </c>
      <c r="AI198" s="100">
        <v>158</v>
      </c>
      <c r="AJ198" s="112">
        <v>0.18134715025906736</v>
      </c>
      <c r="AK198" s="100">
        <v>463</v>
      </c>
      <c r="AL198" s="100">
        <v>35</v>
      </c>
      <c r="AM198" s="100">
        <v>428</v>
      </c>
      <c r="AN198" s="114">
        <v>0.5</v>
      </c>
      <c r="AO198" s="2" t="s">
        <v>1902</v>
      </c>
      <c r="AP198" s="2" t="s">
        <v>1903</v>
      </c>
      <c r="AQ198" s="2" t="s">
        <v>1903</v>
      </c>
      <c r="AR198" s="124" t="s">
        <v>1522</v>
      </c>
      <c r="AS198" s="2" t="s">
        <v>1903</v>
      </c>
      <c r="AT198" s="2" t="s">
        <v>1903</v>
      </c>
    </row>
    <row r="199" spans="1:46" x14ac:dyDescent="0.2">
      <c r="A199" s="2" t="s">
        <v>25</v>
      </c>
      <c r="B199" s="2" t="s">
        <v>1497</v>
      </c>
      <c r="C199" s="71">
        <v>0.375</v>
      </c>
      <c r="D199" s="72">
        <v>8</v>
      </c>
      <c r="E199" s="99">
        <v>2020</v>
      </c>
      <c r="F199" s="99">
        <v>2016</v>
      </c>
      <c r="G199" s="99" t="s">
        <v>1908</v>
      </c>
      <c r="H199" s="2" t="s">
        <v>1909</v>
      </c>
      <c r="I199" s="2" t="s">
        <v>1910</v>
      </c>
      <c r="J199" s="2" t="s">
        <v>26</v>
      </c>
      <c r="K199" s="113" t="s">
        <v>1497</v>
      </c>
      <c r="L199" s="100">
        <v>127</v>
      </c>
      <c r="M199" s="100">
        <v>0</v>
      </c>
      <c r="N199" s="100">
        <v>0</v>
      </c>
      <c r="O199" s="100">
        <v>0</v>
      </c>
      <c r="P199" s="100">
        <v>127</v>
      </c>
      <c r="Q199" s="112">
        <v>0</v>
      </c>
      <c r="R199" s="101">
        <v>48</v>
      </c>
      <c r="S199" s="101">
        <v>0</v>
      </c>
      <c r="T199" s="100">
        <v>64</v>
      </c>
      <c r="U199" s="100">
        <v>0</v>
      </c>
      <c r="V199" s="100">
        <v>0</v>
      </c>
      <c r="W199" s="100">
        <v>0</v>
      </c>
      <c r="X199" s="100">
        <v>64</v>
      </c>
      <c r="Y199" s="100">
        <v>0</v>
      </c>
      <c r="Z199" s="100">
        <v>64</v>
      </c>
      <c r="AA199" s="112">
        <v>0</v>
      </c>
      <c r="AB199" s="112">
        <v>0</v>
      </c>
      <c r="AC199" s="100">
        <v>88</v>
      </c>
      <c r="AD199" s="100">
        <v>0</v>
      </c>
      <c r="AE199" s="100">
        <v>88</v>
      </c>
      <c r="AF199" s="112">
        <v>0</v>
      </c>
      <c r="AG199" s="100">
        <v>216</v>
      </c>
      <c r="AH199" s="100">
        <v>21</v>
      </c>
      <c r="AI199" s="100">
        <v>195</v>
      </c>
      <c r="AJ199" s="112">
        <v>9.7222222222222224E-2</v>
      </c>
      <c r="AK199" s="100">
        <v>495</v>
      </c>
      <c r="AL199" s="100">
        <v>21</v>
      </c>
      <c r="AM199" s="100">
        <v>474</v>
      </c>
      <c r="AN199" s="114">
        <v>0.375</v>
      </c>
      <c r="AO199" s="2" t="s">
        <v>1902</v>
      </c>
      <c r="AP199" s="2" t="s">
        <v>1903</v>
      </c>
      <c r="AQ199" s="2" t="s">
        <v>1903</v>
      </c>
      <c r="AR199" s="124" t="s">
        <v>1522</v>
      </c>
      <c r="AS199" s="2" t="s">
        <v>1903</v>
      </c>
      <c r="AT199" s="2" t="s">
        <v>1903</v>
      </c>
    </row>
    <row r="200" spans="1:46" x14ac:dyDescent="0.2">
      <c r="A200" s="2" t="s">
        <v>5</v>
      </c>
      <c r="B200" s="2" t="s">
        <v>267</v>
      </c>
      <c r="C200" s="71">
        <v>0.625</v>
      </c>
      <c r="D200" s="72">
        <v>8</v>
      </c>
      <c r="E200" s="99">
        <v>2018</v>
      </c>
      <c r="F200" s="99">
        <v>2014</v>
      </c>
      <c r="G200" s="99" t="s">
        <v>1899</v>
      </c>
      <c r="H200" s="2" t="s">
        <v>1900</v>
      </c>
      <c r="I200" s="2" t="s">
        <v>1901</v>
      </c>
      <c r="J200" s="2" t="s">
        <v>3</v>
      </c>
      <c r="K200" s="113" t="s">
        <v>267</v>
      </c>
      <c r="L200" s="100">
        <v>55</v>
      </c>
      <c r="M200" s="100">
        <v>28</v>
      </c>
      <c r="N200" s="100">
        <v>28</v>
      </c>
      <c r="O200" s="100">
        <v>0</v>
      </c>
      <c r="P200" s="100">
        <v>27</v>
      </c>
      <c r="Q200" s="112">
        <v>0.50909090909090904</v>
      </c>
      <c r="R200" s="101">
        <v>28</v>
      </c>
      <c r="S200" s="101">
        <v>0</v>
      </c>
      <c r="T200" s="100">
        <v>32</v>
      </c>
      <c r="U200" s="100">
        <v>38</v>
      </c>
      <c r="V200" s="100">
        <v>4</v>
      </c>
      <c r="W200" s="100">
        <v>34</v>
      </c>
      <c r="X200" s="100">
        <v>0</v>
      </c>
      <c r="Y200" s="100">
        <v>38</v>
      </c>
      <c r="Z200" s="100">
        <v>0</v>
      </c>
      <c r="AA200" s="112">
        <v>1.1875</v>
      </c>
      <c r="AB200" s="112">
        <v>1.1875</v>
      </c>
      <c r="AC200" s="100">
        <v>35</v>
      </c>
      <c r="AD200" s="100">
        <v>3</v>
      </c>
      <c r="AE200" s="100">
        <v>32</v>
      </c>
      <c r="AF200" s="112">
        <v>8.5714285714285715E-2</v>
      </c>
      <c r="AG200" s="100">
        <v>95</v>
      </c>
      <c r="AH200" s="100">
        <v>38</v>
      </c>
      <c r="AI200" s="100">
        <v>57</v>
      </c>
      <c r="AJ200" s="112">
        <v>0.4</v>
      </c>
      <c r="AK200" s="100">
        <v>217</v>
      </c>
      <c r="AL200" s="100">
        <v>107</v>
      </c>
      <c r="AM200" s="100">
        <v>116</v>
      </c>
      <c r="AN200" s="114">
        <v>0.5</v>
      </c>
      <c r="AO200" s="2" t="s">
        <v>1902</v>
      </c>
      <c r="AP200" s="2" t="s">
        <v>1903</v>
      </c>
      <c r="AQ200" s="2" t="s">
        <v>1903</v>
      </c>
      <c r="AR200" s="124" t="s">
        <v>1522</v>
      </c>
      <c r="AS200" s="2" t="s">
        <v>1903</v>
      </c>
      <c r="AT200" s="2" t="s">
        <v>1903</v>
      </c>
    </row>
    <row r="201" spans="1:46" x14ac:dyDescent="0.2">
      <c r="A201" s="2" t="s">
        <v>66</v>
      </c>
      <c r="B201" s="2" t="s">
        <v>156</v>
      </c>
      <c r="C201" s="71">
        <v>0.75</v>
      </c>
      <c r="D201" s="72">
        <v>8</v>
      </c>
      <c r="E201" s="99">
        <v>2017</v>
      </c>
      <c r="F201" s="99">
        <v>2013</v>
      </c>
      <c r="G201" s="99">
        <v>2020</v>
      </c>
      <c r="H201" s="2" t="s">
        <v>1922</v>
      </c>
      <c r="I201" s="2" t="s">
        <v>1923</v>
      </c>
      <c r="J201" s="2" t="s">
        <v>67</v>
      </c>
      <c r="K201" s="113" t="s">
        <v>156</v>
      </c>
      <c r="L201" s="100">
        <v>63</v>
      </c>
      <c r="M201" s="100">
        <v>3</v>
      </c>
      <c r="N201" s="100">
        <v>3</v>
      </c>
      <c r="O201" s="100">
        <v>0</v>
      </c>
      <c r="P201" s="100">
        <v>60</v>
      </c>
      <c r="Q201" s="112">
        <v>4.7619047619047616E-2</v>
      </c>
      <c r="R201" s="101">
        <v>32</v>
      </c>
      <c r="S201" s="101">
        <v>0</v>
      </c>
      <c r="T201" s="100">
        <v>48</v>
      </c>
      <c r="U201" s="100">
        <v>32</v>
      </c>
      <c r="V201" s="100">
        <v>32</v>
      </c>
      <c r="W201" s="100">
        <v>0</v>
      </c>
      <c r="X201" s="100">
        <v>16</v>
      </c>
      <c r="Y201" s="100">
        <v>32</v>
      </c>
      <c r="Z201" s="100">
        <v>16</v>
      </c>
      <c r="AA201" s="112">
        <v>0.66666666666666663</v>
      </c>
      <c r="AB201" s="112">
        <v>0.66666666666666663</v>
      </c>
      <c r="AC201" s="100">
        <v>45</v>
      </c>
      <c r="AD201" s="100">
        <v>5</v>
      </c>
      <c r="AE201" s="100">
        <v>40</v>
      </c>
      <c r="AF201" s="112">
        <v>0.1111111111111111</v>
      </c>
      <c r="AG201" s="100">
        <v>98</v>
      </c>
      <c r="AH201" s="100">
        <v>95</v>
      </c>
      <c r="AI201" s="100">
        <v>3</v>
      </c>
      <c r="AJ201" s="112">
        <v>0.96938775510204078</v>
      </c>
      <c r="AK201" s="100">
        <v>254</v>
      </c>
      <c r="AL201" s="100">
        <v>135</v>
      </c>
      <c r="AM201" s="100">
        <v>119</v>
      </c>
      <c r="AN201" s="114">
        <v>0.5</v>
      </c>
      <c r="AO201" s="2" t="s">
        <v>1903</v>
      </c>
      <c r="AP201" s="2" t="s">
        <v>1902</v>
      </c>
      <c r="AQ201" s="2" t="s">
        <v>1903</v>
      </c>
      <c r="AR201" s="124" t="s">
        <v>1522</v>
      </c>
      <c r="AS201" s="2" t="s">
        <v>1903</v>
      </c>
      <c r="AT201" s="2" t="s">
        <v>1902</v>
      </c>
    </row>
    <row r="202" spans="1:46" x14ac:dyDescent="0.2">
      <c r="A202" s="2" t="s">
        <v>5</v>
      </c>
      <c r="B202" s="2" t="s">
        <v>269</v>
      </c>
      <c r="C202" s="71">
        <v>0.625</v>
      </c>
      <c r="D202" s="72">
        <v>8</v>
      </c>
      <c r="E202" s="99">
        <v>2018</v>
      </c>
      <c r="F202" s="99">
        <v>2014</v>
      </c>
      <c r="G202" s="99" t="s">
        <v>1899</v>
      </c>
      <c r="H202" s="2" t="s">
        <v>1900</v>
      </c>
      <c r="I202" s="2" t="s">
        <v>1901</v>
      </c>
      <c r="J202" s="2" t="s">
        <v>3</v>
      </c>
      <c r="K202" s="113" t="s">
        <v>269</v>
      </c>
      <c r="L202" s="100">
        <v>236</v>
      </c>
      <c r="M202" s="100">
        <v>1</v>
      </c>
      <c r="N202" s="100">
        <v>0</v>
      </c>
      <c r="O202" s="100">
        <v>1</v>
      </c>
      <c r="P202" s="100">
        <v>235</v>
      </c>
      <c r="Q202" s="112">
        <v>4.2372881355932203E-3</v>
      </c>
      <c r="R202" s="101">
        <v>118</v>
      </c>
      <c r="S202" s="101">
        <v>0</v>
      </c>
      <c r="T202" s="100">
        <v>142</v>
      </c>
      <c r="U202" s="100">
        <v>2</v>
      </c>
      <c r="V202" s="100">
        <v>0</v>
      </c>
      <c r="W202" s="100">
        <v>2</v>
      </c>
      <c r="X202" s="100">
        <v>140</v>
      </c>
      <c r="Y202" s="100">
        <v>2</v>
      </c>
      <c r="Z202" s="100">
        <v>140</v>
      </c>
      <c r="AA202" s="112">
        <v>1.4084507042253521E-2</v>
      </c>
      <c r="AB202" s="112">
        <v>1.4084507042253521E-2</v>
      </c>
      <c r="AC202" s="100">
        <v>154</v>
      </c>
      <c r="AD202" s="100">
        <v>93</v>
      </c>
      <c r="AE202" s="100">
        <v>61</v>
      </c>
      <c r="AF202" s="112">
        <v>0.60389610389610393</v>
      </c>
      <c r="AG202" s="100">
        <v>398</v>
      </c>
      <c r="AH202" s="100">
        <v>220</v>
      </c>
      <c r="AI202" s="100">
        <v>178</v>
      </c>
      <c r="AJ202" s="112">
        <v>0.55276381909547734</v>
      </c>
      <c r="AK202" s="100">
        <v>930</v>
      </c>
      <c r="AL202" s="100">
        <v>316</v>
      </c>
      <c r="AM202" s="100">
        <v>614</v>
      </c>
      <c r="AN202" s="114">
        <v>0.5</v>
      </c>
      <c r="AO202" s="2" t="s">
        <v>1903</v>
      </c>
      <c r="AP202" s="2" t="s">
        <v>1902</v>
      </c>
      <c r="AQ202" s="2" t="s">
        <v>1903</v>
      </c>
      <c r="AR202" s="124" t="s">
        <v>1522</v>
      </c>
      <c r="AS202" s="2" t="s">
        <v>1903</v>
      </c>
      <c r="AT202" s="2" t="s">
        <v>1902</v>
      </c>
    </row>
    <row r="203" spans="1:46" x14ac:dyDescent="0.2">
      <c r="A203" s="2" t="s">
        <v>5</v>
      </c>
      <c r="B203" s="2" t="s">
        <v>275</v>
      </c>
      <c r="C203" s="71">
        <v>0.625</v>
      </c>
      <c r="D203" s="72">
        <v>8</v>
      </c>
      <c r="E203" s="99">
        <v>2018</v>
      </c>
      <c r="F203" s="99">
        <v>2014</v>
      </c>
      <c r="G203" s="99" t="s">
        <v>1899</v>
      </c>
      <c r="H203" s="2" t="s">
        <v>1900</v>
      </c>
      <c r="I203" s="2" t="s">
        <v>1901</v>
      </c>
      <c r="J203" s="2" t="s">
        <v>3</v>
      </c>
      <c r="K203" s="113" t="s">
        <v>275</v>
      </c>
      <c r="L203" s="100">
        <v>1</v>
      </c>
      <c r="M203" s="100">
        <v>1</v>
      </c>
      <c r="N203" s="100">
        <v>1</v>
      </c>
      <c r="O203" s="100">
        <v>0</v>
      </c>
      <c r="P203" s="100">
        <v>0</v>
      </c>
      <c r="Q203" s="112">
        <v>1</v>
      </c>
      <c r="R203" s="101">
        <v>1</v>
      </c>
      <c r="S203" s="101">
        <v>0</v>
      </c>
      <c r="T203" s="100">
        <v>1</v>
      </c>
      <c r="U203" s="100">
        <v>0</v>
      </c>
      <c r="V203" s="100">
        <v>0</v>
      </c>
      <c r="W203" s="100">
        <v>0</v>
      </c>
      <c r="X203" s="100">
        <v>1</v>
      </c>
      <c r="Y203" s="100">
        <v>0</v>
      </c>
      <c r="Z203" s="100">
        <v>1</v>
      </c>
      <c r="AA203" s="112">
        <v>0</v>
      </c>
      <c r="AB203" s="112">
        <v>0</v>
      </c>
      <c r="AC203" s="100">
        <v>0</v>
      </c>
      <c r="AD203" s="100">
        <v>4</v>
      </c>
      <c r="AE203" s="100">
        <v>0</v>
      </c>
      <c r="AF203" s="112" t="s">
        <v>1917</v>
      </c>
      <c r="AG203" s="100">
        <v>0</v>
      </c>
      <c r="AH203" s="100">
        <v>24</v>
      </c>
      <c r="AI203" s="100">
        <v>0</v>
      </c>
      <c r="AJ203" s="112" t="s">
        <v>1917</v>
      </c>
      <c r="AK203" s="100">
        <v>2</v>
      </c>
      <c r="AL203" s="100">
        <v>29</v>
      </c>
      <c r="AM203" s="100">
        <v>1</v>
      </c>
      <c r="AN203" s="114">
        <v>0.5</v>
      </c>
      <c r="AO203" s="2" t="s">
        <v>1903</v>
      </c>
      <c r="AP203" s="2" t="s">
        <v>1902</v>
      </c>
      <c r="AQ203" s="2" t="s">
        <v>1903</v>
      </c>
      <c r="AR203" s="124" t="s">
        <v>1522</v>
      </c>
      <c r="AS203" s="2" t="s">
        <v>1903</v>
      </c>
      <c r="AT203" s="2" t="s">
        <v>1902</v>
      </c>
    </row>
    <row r="204" spans="1:46" x14ac:dyDescent="0.2">
      <c r="A204" s="2" t="s">
        <v>5</v>
      </c>
      <c r="B204" s="2" t="s">
        <v>1124</v>
      </c>
      <c r="C204" s="71">
        <v>0.625</v>
      </c>
      <c r="D204" s="72">
        <v>8</v>
      </c>
      <c r="E204" s="99">
        <v>2018</v>
      </c>
      <c r="F204" s="99">
        <v>2014</v>
      </c>
      <c r="G204" s="99" t="s">
        <v>1899</v>
      </c>
      <c r="H204" s="2" t="s">
        <v>1900</v>
      </c>
      <c r="I204" s="2" t="s">
        <v>1901</v>
      </c>
      <c r="J204" s="2" t="s">
        <v>3</v>
      </c>
      <c r="K204" s="113" t="s">
        <v>1124</v>
      </c>
      <c r="L204" s="100">
        <v>2645</v>
      </c>
      <c r="M204" s="100">
        <v>13</v>
      </c>
      <c r="N204" s="100">
        <v>13</v>
      </c>
      <c r="O204" s="100">
        <v>0</v>
      </c>
      <c r="P204" s="100">
        <v>2632</v>
      </c>
      <c r="Q204" s="112">
        <v>4.9149338374291111E-3</v>
      </c>
      <c r="R204" s="101">
        <v>1323</v>
      </c>
      <c r="S204" s="101">
        <v>0</v>
      </c>
      <c r="T204" s="100">
        <v>1678</v>
      </c>
      <c r="U204" s="100">
        <v>124</v>
      </c>
      <c r="V204" s="100">
        <v>94</v>
      </c>
      <c r="W204" s="100">
        <v>30</v>
      </c>
      <c r="X204" s="100">
        <v>1554</v>
      </c>
      <c r="Y204" s="100">
        <v>124</v>
      </c>
      <c r="Z204" s="100">
        <v>1554</v>
      </c>
      <c r="AA204" s="112">
        <v>7.3897497020262215E-2</v>
      </c>
      <c r="AB204" s="112">
        <v>7.3897497020262215E-2</v>
      </c>
      <c r="AC204" s="100">
        <v>1532</v>
      </c>
      <c r="AD204" s="100">
        <v>152</v>
      </c>
      <c r="AE204" s="100">
        <v>1380</v>
      </c>
      <c r="AF204" s="112">
        <v>9.921671018276762E-2</v>
      </c>
      <c r="AG204" s="100">
        <v>5126</v>
      </c>
      <c r="AH204" s="100">
        <v>1529</v>
      </c>
      <c r="AI204" s="100">
        <v>3597</v>
      </c>
      <c r="AJ204" s="112">
        <v>0.29828326180257508</v>
      </c>
      <c r="AK204" s="100">
        <v>10981</v>
      </c>
      <c r="AL204" s="100">
        <v>1818</v>
      </c>
      <c r="AM204" s="100">
        <v>9163</v>
      </c>
      <c r="AN204" s="114">
        <v>0.5</v>
      </c>
      <c r="AO204" s="2" t="s">
        <v>1902</v>
      </c>
      <c r="AP204" s="2" t="s">
        <v>1903</v>
      </c>
      <c r="AQ204" s="2" t="s">
        <v>1903</v>
      </c>
      <c r="AR204" s="124" t="s">
        <v>1522</v>
      </c>
      <c r="AS204" s="2" t="s">
        <v>1903</v>
      </c>
      <c r="AT204" s="2" t="s">
        <v>1903</v>
      </c>
    </row>
    <row r="205" spans="1:46" x14ac:dyDescent="0.2">
      <c r="A205" s="2" t="s">
        <v>5</v>
      </c>
      <c r="B205" s="2" t="s">
        <v>283</v>
      </c>
      <c r="C205" s="71">
        <v>0.625</v>
      </c>
      <c r="D205" s="72">
        <v>8</v>
      </c>
      <c r="E205" s="99">
        <v>2018</v>
      </c>
      <c r="F205" s="99">
        <v>2014</v>
      </c>
      <c r="G205" s="99" t="s">
        <v>1899</v>
      </c>
      <c r="H205" s="2" t="s">
        <v>1900</v>
      </c>
      <c r="I205" s="2" t="s">
        <v>1901</v>
      </c>
      <c r="J205" s="2" t="s">
        <v>3</v>
      </c>
      <c r="K205" s="113" t="s">
        <v>283</v>
      </c>
      <c r="L205" s="100">
        <v>82</v>
      </c>
      <c r="M205" s="100">
        <v>0</v>
      </c>
      <c r="N205" s="100">
        <v>0</v>
      </c>
      <c r="O205" s="100">
        <v>0</v>
      </c>
      <c r="P205" s="100">
        <v>82</v>
      </c>
      <c r="Q205" s="112">
        <v>0</v>
      </c>
      <c r="R205" s="101">
        <v>41</v>
      </c>
      <c r="S205" s="101">
        <v>0</v>
      </c>
      <c r="T205" s="100">
        <v>50</v>
      </c>
      <c r="U205" s="100">
        <v>1</v>
      </c>
      <c r="V205" s="100">
        <v>0</v>
      </c>
      <c r="W205" s="100">
        <v>1</v>
      </c>
      <c r="X205" s="100">
        <v>49</v>
      </c>
      <c r="Y205" s="100">
        <v>1</v>
      </c>
      <c r="Z205" s="100">
        <v>49</v>
      </c>
      <c r="AA205" s="112">
        <v>0.02</v>
      </c>
      <c r="AB205" s="112">
        <v>0.02</v>
      </c>
      <c r="AC205" s="100">
        <v>53</v>
      </c>
      <c r="AD205" s="100">
        <v>0</v>
      </c>
      <c r="AE205" s="100">
        <v>53</v>
      </c>
      <c r="AF205" s="112">
        <v>0</v>
      </c>
      <c r="AG205" s="100">
        <v>139</v>
      </c>
      <c r="AH205" s="100">
        <v>221</v>
      </c>
      <c r="AI205" s="100">
        <v>0</v>
      </c>
      <c r="AJ205" s="112">
        <v>1.5899280575539569</v>
      </c>
      <c r="AK205" s="100">
        <v>324</v>
      </c>
      <c r="AL205" s="100">
        <v>222</v>
      </c>
      <c r="AM205" s="100">
        <v>184</v>
      </c>
      <c r="AN205" s="114">
        <v>0.5</v>
      </c>
      <c r="AO205" s="2" t="s">
        <v>1903</v>
      </c>
      <c r="AP205" s="2" t="s">
        <v>1902</v>
      </c>
      <c r="AQ205" s="2" t="s">
        <v>1903</v>
      </c>
      <c r="AR205" s="124" t="s">
        <v>1522</v>
      </c>
      <c r="AS205" s="2" t="s">
        <v>1903</v>
      </c>
      <c r="AT205" s="2" t="s">
        <v>1902</v>
      </c>
    </row>
    <row r="206" spans="1:46" x14ac:dyDescent="0.2">
      <c r="A206" s="2" t="s">
        <v>5</v>
      </c>
      <c r="B206" s="2" t="s">
        <v>1021</v>
      </c>
      <c r="C206" s="71">
        <v>0.625</v>
      </c>
      <c r="D206" s="72">
        <v>8</v>
      </c>
      <c r="E206" s="99">
        <v>2018</v>
      </c>
      <c r="F206" s="99">
        <v>2014</v>
      </c>
      <c r="G206" s="99" t="s">
        <v>1899</v>
      </c>
      <c r="H206" s="2" t="s">
        <v>1900</v>
      </c>
      <c r="I206" s="2" t="s">
        <v>1901</v>
      </c>
      <c r="J206" s="2" t="s">
        <v>3</v>
      </c>
      <c r="K206" s="113" t="s">
        <v>1021</v>
      </c>
      <c r="L206" s="100">
        <v>428</v>
      </c>
      <c r="M206" s="100">
        <v>303</v>
      </c>
      <c r="N206" s="100">
        <v>303</v>
      </c>
      <c r="O206" s="100">
        <v>0</v>
      </c>
      <c r="P206" s="100">
        <v>125</v>
      </c>
      <c r="Q206" s="112">
        <v>0.70794392523364491</v>
      </c>
      <c r="R206" s="101">
        <v>214</v>
      </c>
      <c r="S206" s="101">
        <v>89</v>
      </c>
      <c r="T206" s="100">
        <v>263</v>
      </c>
      <c r="U206" s="100">
        <v>124</v>
      </c>
      <c r="V206" s="100">
        <v>124</v>
      </c>
      <c r="W206" s="100">
        <v>0</v>
      </c>
      <c r="X206" s="100">
        <v>139</v>
      </c>
      <c r="Y206" s="100">
        <v>213</v>
      </c>
      <c r="Z206" s="100">
        <v>50</v>
      </c>
      <c r="AA206" s="112">
        <v>0.47148288973384028</v>
      </c>
      <c r="AB206" s="112">
        <v>0.8098859315589354</v>
      </c>
      <c r="AC206" s="100">
        <v>283</v>
      </c>
      <c r="AD206" s="100">
        <v>26</v>
      </c>
      <c r="AE206" s="100">
        <v>257</v>
      </c>
      <c r="AF206" s="112">
        <v>9.187279151943463E-2</v>
      </c>
      <c r="AG206" s="100">
        <v>700</v>
      </c>
      <c r="AH206" s="100">
        <v>1222</v>
      </c>
      <c r="AI206" s="100">
        <v>0</v>
      </c>
      <c r="AJ206" s="112">
        <v>1.7457142857142858</v>
      </c>
      <c r="AK206" s="100">
        <v>1674</v>
      </c>
      <c r="AL206" s="100">
        <v>1675</v>
      </c>
      <c r="AM206" s="100">
        <v>521</v>
      </c>
      <c r="AN206" s="114">
        <v>0.5</v>
      </c>
      <c r="AO206" s="2" t="s">
        <v>1903</v>
      </c>
      <c r="AP206" s="2" t="s">
        <v>1903</v>
      </c>
      <c r="AQ206" s="2" t="s">
        <v>1902</v>
      </c>
      <c r="AR206" s="124" t="s">
        <v>1522</v>
      </c>
      <c r="AS206" s="2" t="s">
        <v>1902</v>
      </c>
      <c r="AT206" s="2" t="s">
        <v>1903</v>
      </c>
    </row>
    <row r="207" spans="1:46" x14ac:dyDescent="0.2">
      <c r="A207" s="2" t="s">
        <v>48</v>
      </c>
      <c r="B207" s="2" t="s">
        <v>160</v>
      </c>
      <c r="C207" s="71">
        <v>1</v>
      </c>
      <c r="D207" s="72">
        <v>5</v>
      </c>
      <c r="E207" s="99">
        <v>2017</v>
      </c>
      <c r="F207" s="99">
        <v>2014</v>
      </c>
      <c r="G207" s="99">
        <v>2018</v>
      </c>
      <c r="H207" s="2" t="s">
        <v>1906</v>
      </c>
      <c r="I207" s="2" t="s">
        <v>1907</v>
      </c>
      <c r="J207" s="2" t="s">
        <v>13</v>
      </c>
      <c r="K207" s="113" t="s">
        <v>160</v>
      </c>
      <c r="L207" s="100">
        <v>35</v>
      </c>
      <c r="M207" s="100">
        <v>0</v>
      </c>
      <c r="N207" s="100">
        <v>0</v>
      </c>
      <c r="O207" s="100">
        <v>0</v>
      </c>
      <c r="P207" s="100">
        <v>35</v>
      </c>
      <c r="Q207" s="112">
        <v>0</v>
      </c>
      <c r="R207" s="101">
        <v>35</v>
      </c>
      <c r="S207" s="101">
        <v>0</v>
      </c>
      <c r="T207" s="100">
        <v>25</v>
      </c>
      <c r="U207" s="100">
        <v>0</v>
      </c>
      <c r="V207" s="100">
        <v>0</v>
      </c>
      <c r="W207" s="100">
        <v>0</v>
      </c>
      <c r="X207" s="100">
        <v>25</v>
      </c>
      <c r="Y207" s="100">
        <v>0</v>
      </c>
      <c r="Z207" s="100">
        <v>25</v>
      </c>
      <c r="AA207" s="112">
        <v>0</v>
      </c>
      <c r="AB207" s="112">
        <v>0</v>
      </c>
      <c r="AC207" s="100">
        <v>28</v>
      </c>
      <c r="AD207" s="100">
        <v>0</v>
      </c>
      <c r="AE207" s="100">
        <v>28</v>
      </c>
      <c r="AF207" s="112">
        <v>0</v>
      </c>
      <c r="AG207" s="100">
        <v>72</v>
      </c>
      <c r="AH207" s="100">
        <v>21</v>
      </c>
      <c r="AI207" s="100">
        <v>51</v>
      </c>
      <c r="AJ207" s="112">
        <v>0.29166666666666669</v>
      </c>
      <c r="AK207" s="100">
        <v>160</v>
      </c>
      <c r="AL207" s="100">
        <v>21</v>
      </c>
      <c r="AM207" s="100">
        <v>139</v>
      </c>
      <c r="AN207" s="114">
        <v>1</v>
      </c>
      <c r="AO207" s="2" t="s">
        <v>1902</v>
      </c>
      <c r="AP207" s="2" t="s">
        <v>1903</v>
      </c>
      <c r="AQ207" s="2" t="s">
        <v>1903</v>
      </c>
      <c r="AR207" s="124" t="s">
        <v>1891</v>
      </c>
      <c r="AS207" s="2" t="s">
        <v>1903</v>
      </c>
      <c r="AT207" s="2" t="s">
        <v>1903</v>
      </c>
    </row>
    <row r="208" spans="1:46" x14ac:dyDescent="0.2">
      <c r="A208" s="2" t="s">
        <v>14</v>
      </c>
      <c r="B208" s="2" t="s">
        <v>1110</v>
      </c>
      <c r="C208" s="71">
        <v>1</v>
      </c>
      <c r="D208" s="72">
        <v>5</v>
      </c>
      <c r="E208" s="99">
        <v>2017</v>
      </c>
      <c r="F208" s="99">
        <v>2014</v>
      </c>
      <c r="G208" s="99">
        <v>2018</v>
      </c>
      <c r="H208" s="2" t="s">
        <v>1906</v>
      </c>
      <c r="I208" s="2" t="s">
        <v>1907</v>
      </c>
      <c r="J208" s="2" t="s">
        <v>13</v>
      </c>
      <c r="K208" s="113" t="s">
        <v>1110</v>
      </c>
      <c r="L208" s="100">
        <v>3</v>
      </c>
      <c r="M208" s="100">
        <v>0</v>
      </c>
      <c r="N208" s="100">
        <v>0</v>
      </c>
      <c r="O208" s="100">
        <v>0</v>
      </c>
      <c r="P208" s="100">
        <v>3</v>
      </c>
      <c r="Q208" s="112">
        <v>0</v>
      </c>
      <c r="R208" s="101">
        <v>3</v>
      </c>
      <c r="S208" s="101">
        <v>0</v>
      </c>
      <c r="T208" s="100">
        <v>3</v>
      </c>
      <c r="U208" s="100">
        <v>0</v>
      </c>
      <c r="V208" s="100">
        <v>0</v>
      </c>
      <c r="W208" s="100">
        <v>0</v>
      </c>
      <c r="X208" s="100">
        <v>3</v>
      </c>
      <c r="Y208" s="100">
        <v>0</v>
      </c>
      <c r="Z208" s="100">
        <v>3</v>
      </c>
      <c r="AA208" s="112">
        <v>0</v>
      </c>
      <c r="AB208" s="112">
        <v>0</v>
      </c>
      <c r="AC208" s="100">
        <v>3</v>
      </c>
      <c r="AD208" s="100">
        <v>66</v>
      </c>
      <c r="AE208" s="100">
        <v>0</v>
      </c>
      <c r="AF208" s="112">
        <v>22</v>
      </c>
      <c r="AG208" s="100">
        <v>7</v>
      </c>
      <c r="AH208" s="100">
        <v>75</v>
      </c>
      <c r="AI208" s="100">
        <v>0</v>
      </c>
      <c r="AJ208" s="112">
        <v>10.714285714285714</v>
      </c>
      <c r="AK208" s="100">
        <v>16</v>
      </c>
      <c r="AL208" s="100">
        <v>141</v>
      </c>
      <c r="AM208" s="100">
        <v>6</v>
      </c>
      <c r="AN208" s="114">
        <v>1</v>
      </c>
      <c r="AO208" s="2" t="s">
        <v>1903</v>
      </c>
      <c r="AP208" s="2" t="s">
        <v>1902</v>
      </c>
      <c r="AQ208" s="2" t="s">
        <v>1903</v>
      </c>
      <c r="AR208" s="124" t="s">
        <v>1522</v>
      </c>
      <c r="AS208" s="2" t="s">
        <v>1903</v>
      </c>
      <c r="AT208" s="2" t="s">
        <v>1902</v>
      </c>
    </row>
    <row r="209" spans="1:46" x14ac:dyDescent="0.2">
      <c r="A209" s="2" t="s">
        <v>5</v>
      </c>
      <c r="B209" s="2" t="s">
        <v>1079</v>
      </c>
      <c r="C209" s="71">
        <v>0.625</v>
      </c>
      <c r="D209" s="72">
        <v>8</v>
      </c>
      <c r="E209" s="99">
        <v>2018</v>
      </c>
      <c r="F209" s="99">
        <v>2014</v>
      </c>
      <c r="G209" s="99" t="s">
        <v>1899</v>
      </c>
      <c r="H209" s="2" t="s">
        <v>1900</v>
      </c>
      <c r="I209" s="2" t="s">
        <v>1901</v>
      </c>
      <c r="J209" s="2" t="s">
        <v>3</v>
      </c>
      <c r="K209" s="113" t="s">
        <v>1079</v>
      </c>
      <c r="L209" s="100">
        <v>14</v>
      </c>
      <c r="M209" s="100">
        <v>2</v>
      </c>
      <c r="N209" s="100">
        <v>0</v>
      </c>
      <c r="O209" s="100">
        <v>2</v>
      </c>
      <c r="P209" s="100">
        <v>12</v>
      </c>
      <c r="Q209" s="112">
        <v>0.14285714285714285</v>
      </c>
      <c r="R209" s="101">
        <v>7</v>
      </c>
      <c r="S209" s="101">
        <v>0</v>
      </c>
      <c r="T209" s="100">
        <v>9</v>
      </c>
      <c r="U209" s="100">
        <v>7</v>
      </c>
      <c r="V209" s="100">
        <v>0</v>
      </c>
      <c r="W209" s="100">
        <v>7</v>
      </c>
      <c r="X209" s="100">
        <v>2</v>
      </c>
      <c r="Y209" s="100">
        <v>7</v>
      </c>
      <c r="Z209" s="100">
        <v>2</v>
      </c>
      <c r="AA209" s="112">
        <v>0.77777777777777779</v>
      </c>
      <c r="AB209" s="112">
        <v>0.77777777777777779</v>
      </c>
      <c r="AC209" s="100">
        <v>9</v>
      </c>
      <c r="AD209" s="100">
        <v>3</v>
      </c>
      <c r="AE209" s="100">
        <v>6</v>
      </c>
      <c r="AF209" s="112">
        <v>0.33333333333333331</v>
      </c>
      <c r="AG209" s="100">
        <v>23</v>
      </c>
      <c r="AH209" s="100">
        <v>82</v>
      </c>
      <c r="AI209" s="100">
        <v>0</v>
      </c>
      <c r="AJ209" s="112">
        <v>3.5652173913043477</v>
      </c>
      <c r="AK209" s="100">
        <v>55</v>
      </c>
      <c r="AL209" s="100">
        <v>94</v>
      </c>
      <c r="AM209" s="100">
        <v>20</v>
      </c>
      <c r="AN209" s="114">
        <v>0.5</v>
      </c>
      <c r="AO209" s="2" t="s">
        <v>1903</v>
      </c>
      <c r="AP209" s="2" t="s">
        <v>1902</v>
      </c>
      <c r="AQ209" s="2" t="s">
        <v>1903</v>
      </c>
      <c r="AR209" s="124" t="s">
        <v>1522</v>
      </c>
      <c r="AS209" s="2" t="s">
        <v>1903</v>
      </c>
      <c r="AT209" s="2" t="s">
        <v>1902</v>
      </c>
    </row>
    <row r="210" spans="1:46" x14ac:dyDescent="0.2">
      <c r="A210" s="2" t="s">
        <v>5</v>
      </c>
      <c r="B210" s="2" t="s">
        <v>289</v>
      </c>
      <c r="C210" s="71">
        <v>0.625</v>
      </c>
      <c r="D210" s="72">
        <v>8</v>
      </c>
      <c r="E210" s="99">
        <v>2018</v>
      </c>
      <c r="F210" s="99">
        <v>2014</v>
      </c>
      <c r="G210" s="99" t="s">
        <v>1899</v>
      </c>
      <c r="H210" s="2" t="s">
        <v>1900</v>
      </c>
      <c r="I210" s="2" t="s">
        <v>1901</v>
      </c>
      <c r="J210" s="2" t="s">
        <v>3</v>
      </c>
      <c r="K210" s="113" t="s">
        <v>289</v>
      </c>
      <c r="L210" s="100">
        <v>44</v>
      </c>
      <c r="M210" s="100">
        <v>44</v>
      </c>
      <c r="N210" s="100">
        <v>44</v>
      </c>
      <c r="O210" s="100">
        <v>0</v>
      </c>
      <c r="P210" s="100">
        <v>0</v>
      </c>
      <c r="Q210" s="112">
        <v>1</v>
      </c>
      <c r="R210" s="101">
        <v>22</v>
      </c>
      <c r="S210" s="101">
        <v>22</v>
      </c>
      <c r="T210" s="100">
        <v>27</v>
      </c>
      <c r="U210" s="100">
        <v>27</v>
      </c>
      <c r="V210" s="100">
        <v>27</v>
      </c>
      <c r="W210" s="100">
        <v>0</v>
      </c>
      <c r="X210" s="100">
        <v>0</v>
      </c>
      <c r="Y210" s="100">
        <v>49</v>
      </c>
      <c r="Z210" s="100">
        <v>0</v>
      </c>
      <c r="AA210" s="112">
        <v>1</v>
      </c>
      <c r="AB210" s="112">
        <v>1.8148148148148149</v>
      </c>
      <c r="AC210" s="100">
        <v>28</v>
      </c>
      <c r="AD210" s="100">
        <v>19</v>
      </c>
      <c r="AE210" s="100">
        <v>9</v>
      </c>
      <c r="AF210" s="112">
        <v>0.6785714285714286</v>
      </c>
      <c r="AG210" s="100">
        <v>70</v>
      </c>
      <c r="AH210" s="100">
        <v>28</v>
      </c>
      <c r="AI210" s="100">
        <v>42</v>
      </c>
      <c r="AJ210" s="112">
        <v>0.4</v>
      </c>
      <c r="AK210" s="100">
        <v>169</v>
      </c>
      <c r="AL210" s="100">
        <v>118</v>
      </c>
      <c r="AM210" s="100">
        <v>51</v>
      </c>
      <c r="AN210" s="114">
        <v>0.5</v>
      </c>
      <c r="AO210" s="2" t="s">
        <v>1902</v>
      </c>
      <c r="AP210" s="2" t="s">
        <v>1903</v>
      </c>
      <c r="AQ210" s="2" t="s">
        <v>1903</v>
      </c>
      <c r="AR210" s="124" t="s">
        <v>1522</v>
      </c>
      <c r="AS210" s="2" t="s">
        <v>1903</v>
      </c>
      <c r="AT210" s="2" t="s">
        <v>1903</v>
      </c>
    </row>
    <row r="211" spans="1:46" x14ac:dyDescent="0.2">
      <c r="A211" s="11" t="s">
        <v>5</v>
      </c>
      <c r="B211" s="2" t="s">
        <v>1452</v>
      </c>
      <c r="C211" s="118">
        <v>0.625</v>
      </c>
      <c r="D211" s="119">
        <v>8</v>
      </c>
      <c r="E211" s="120">
        <v>2018</v>
      </c>
      <c r="F211" s="99">
        <v>2014</v>
      </c>
      <c r="G211" s="117" t="s">
        <v>1899</v>
      </c>
      <c r="H211" s="11" t="s">
        <v>1900</v>
      </c>
      <c r="I211" s="11" t="s">
        <v>1901</v>
      </c>
      <c r="J211" s="11" t="s">
        <v>3</v>
      </c>
      <c r="K211" s="113" t="s">
        <v>1452</v>
      </c>
      <c r="L211" s="100">
        <v>43</v>
      </c>
      <c r="M211" s="100">
        <v>0</v>
      </c>
      <c r="N211" s="100">
        <v>0</v>
      </c>
      <c r="O211" s="100">
        <v>0</v>
      </c>
      <c r="P211" s="100">
        <v>43</v>
      </c>
      <c r="Q211" s="112">
        <v>0</v>
      </c>
      <c r="R211" s="101">
        <v>22</v>
      </c>
      <c r="S211" s="101">
        <v>0</v>
      </c>
      <c r="T211" s="100">
        <v>25</v>
      </c>
      <c r="U211" s="100">
        <v>13</v>
      </c>
      <c r="V211" s="100">
        <v>0</v>
      </c>
      <c r="W211" s="100">
        <v>13</v>
      </c>
      <c r="X211" s="100">
        <v>12</v>
      </c>
      <c r="Y211" s="100">
        <v>13</v>
      </c>
      <c r="Z211" s="100">
        <v>12</v>
      </c>
      <c r="AA211" s="112">
        <v>0.52</v>
      </c>
      <c r="AB211" s="112">
        <v>0.52</v>
      </c>
      <c r="AC211" s="100">
        <v>28</v>
      </c>
      <c r="AD211" s="100">
        <v>0</v>
      </c>
      <c r="AE211" s="100">
        <v>28</v>
      </c>
      <c r="AF211" s="112">
        <v>0</v>
      </c>
      <c r="AG211" s="100">
        <v>76</v>
      </c>
      <c r="AH211" s="100">
        <v>135</v>
      </c>
      <c r="AI211" s="100">
        <v>0</v>
      </c>
      <c r="AJ211" s="112">
        <v>1.7763157894736843</v>
      </c>
      <c r="AK211" s="100">
        <v>172</v>
      </c>
      <c r="AL211" s="100">
        <v>148</v>
      </c>
      <c r="AM211" s="100">
        <v>83</v>
      </c>
      <c r="AN211" s="114">
        <v>0.5</v>
      </c>
      <c r="AO211" s="2" t="s">
        <v>1903</v>
      </c>
      <c r="AP211" s="2" t="s">
        <v>1902</v>
      </c>
      <c r="AQ211" s="2" t="s">
        <v>1903</v>
      </c>
      <c r="AR211" s="124" t="s">
        <v>1522</v>
      </c>
      <c r="AS211" s="2" t="s">
        <v>1903</v>
      </c>
      <c r="AT211" s="2" t="s">
        <v>1902</v>
      </c>
    </row>
    <row r="212" spans="1:46" x14ac:dyDescent="0.2">
      <c r="A212" s="2" t="s">
        <v>14</v>
      </c>
      <c r="B212" s="2" t="s">
        <v>162</v>
      </c>
      <c r="C212" s="71">
        <v>1</v>
      </c>
      <c r="D212" s="72">
        <v>5</v>
      </c>
      <c r="E212" s="99">
        <v>2017</v>
      </c>
      <c r="F212" s="99">
        <v>2014</v>
      </c>
      <c r="G212" s="99">
        <v>2018</v>
      </c>
      <c r="H212" s="2" t="s">
        <v>1906</v>
      </c>
      <c r="I212" s="2" t="s">
        <v>1907</v>
      </c>
      <c r="J212" s="2" t="s">
        <v>13</v>
      </c>
      <c r="K212" s="113" t="s">
        <v>162</v>
      </c>
      <c r="L212" s="100">
        <v>4</v>
      </c>
      <c r="M212" s="100">
        <v>0</v>
      </c>
      <c r="N212" s="100">
        <v>0</v>
      </c>
      <c r="O212" s="100">
        <v>0</v>
      </c>
      <c r="P212" s="100">
        <v>4</v>
      </c>
      <c r="Q212" s="112">
        <v>0</v>
      </c>
      <c r="R212" s="101">
        <v>4</v>
      </c>
      <c r="S212" s="101">
        <v>0</v>
      </c>
      <c r="T212" s="100">
        <v>3</v>
      </c>
      <c r="U212" s="100">
        <v>0</v>
      </c>
      <c r="V212" s="100">
        <v>0</v>
      </c>
      <c r="W212" s="100">
        <v>0</v>
      </c>
      <c r="X212" s="100">
        <v>3</v>
      </c>
      <c r="Y212" s="100">
        <v>0</v>
      </c>
      <c r="Z212" s="100">
        <v>3</v>
      </c>
      <c r="AA212" s="112">
        <v>0</v>
      </c>
      <c r="AB212" s="112">
        <v>0</v>
      </c>
      <c r="AC212" s="100">
        <v>4</v>
      </c>
      <c r="AD212" s="100">
        <v>29</v>
      </c>
      <c r="AE212" s="100">
        <v>0</v>
      </c>
      <c r="AF212" s="112">
        <v>7.25</v>
      </c>
      <c r="AG212" s="100">
        <v>8</v>
      </c>
      <c r="AH212" s="100">
        <v>18</v>
      </c>
      <c r="AI212" s="100">
        <v>0</v>
      </c>
      <c r="AJ212" s="112">
        <v>2.25</v>
      </c>
      <c r="AK212" s="100">
        <v>19</v>
      </c>
      <c r="AL212" s="100">
        <v>47</v>
      </c>
      <c r="AM212" s="100">
        <v>7</v>
      </c>
      <c r="AN212" s="114">
        <v>1</v>
      </c>
      <c r="AO212" s="2" t="s">
        <v>1903</v>
      </c>
      <c r="AP212" s="2" t="s">
        <v>1902</v>
      </c>
      <c r="AQ212" s="2" t="s">
        <v>1903</v>
      </c>
      <c r="AR212" s="124" t="s">
        <v>1522</v>
      </c>
      <c r="AS212" s="2" t="s">
        <v>1903</v>
      </c>
      <c r="AT212" s="2" t="s">
        <v>1902</v>
      </c>
    </row>
    <row r="213" spans="1:46" x14ac:dyDescent="0.2">
      <c r="A213" s="2" t="s">
        <v>5</v>
      </c>
      <c r="B213" s="2" t="s">
        <v>1125</v>
      </c>
      <c r="C213" s="71">
        <v>0.625</v>
      </c>
      <c r="D213" s="72">
        <v>8</v>
      </c>
      <c r="E213" s="99">
        <v>2018</v>
      </c>
      <c r="F213" s="99">
        <v>2014</v>
      </c>
      <c r="G213" s="99" t="s">
        <v>1899</v>
      </c>
      <c r="H213" s="2" t="s">
        <v>1900</v>
      </c>
      <c r="I213" s="2" t="s">
        <v>1901</v>
      </c>
      <c r="J213" s="2" t="s">
        <v>3</v>
      </c>
      <c r="K213" s="113" t="s">
        <v>1125</v>
      </c>
      <c r="L213" s="100">
        <v>314</v>
      </c>
      <c r="M213" s="100">
        <v>22</v>
      </c>
      <c r="N213" s="100">
        <v>22</v>
      </c>
      <c r="O213" s="100">
        <v>0</v>
      </c>
      <c r="P213" s="100">
        <v>292</v>
      </c>
      <c r="Q213" s="112">
        <v>7.0063694267515922E-2</v>
      </c>
      <c r="R213" s="101">
        <v>157</v>
      </c>
      <c r="S213" s="101">
        <v>0</v>
      </c>
      <c r="T213" s="100">
        <v>185</v>
      </c>
      <c r="U213" s="100">
        <v>192</v>
      </c>
      <c r="V213" s="100">
        <v>192</v>
      </c>
      <c r="W213" s="100">
        <v>0</v>
      </c>
      <c r="X213" s="100">
        <v>0</v>
      </c>
      <c r="Y213" s="100">
        <v>192</v>
      </c>
      <c r="Z213" s="100">
        <v>0</v>
      </c>
      <c r="AA213" s="112">
        <v>1.0378378378378379</v>
      </c>
      <c r="AB213" s="112">
        <v>1.0378378378378379</v>
      </c>
      <c r="AC213" s="100">
        <v>205</v>
      </c>
      <c r="AD213" s="100">
        <v>56</v>
      </c>
      <c r="AE213" s="100">
        <v>149</v>
      </c>
      <c r="AF213" s="112">
        <v>0.27317073170731709</v>
      </c>
      <c r="AG213" s="100">
        <v>558</v>
      </c>
      <c r="AH213" s="100">
        <v>17</v>
      </c>
      <c r="AI213" s="100">
        <v>541</v>
      </c>
      <c r="AJ213" s="112">
        <v>3.046594982078853E-2</v>
      </c>
      <c r="AK213" s="100">
        <v>1262</v>
      </c>
      <c r="AL213" s="100">
        <v>287</v>
      </c>
      <c r="AM213" s="100">
        <v>982</v>
      </c>
      <c r="AN213" s="114">
        <v>0.5</v>
      </c>
      <c r="AO213" s="2" t="s">
        <v>1902</v>
      </c>
      <c r="AP213" s="2" t="s">
        <v>1903</v>
      </c>
      <c r="AQ213" s="2" t="s">
        <v>1903</v>
      </c>
      <c r="AR213" s="124" t="s">
        <v>1522</v>
      </c>
      <c r="AS213" s="2" t="s">
        <v>1903</v>
      </c>
      <c r="AT213" s="2" t="s">
        <v>1903</v>
      </c>
    </row>
    <row r="214" spans="1:46" x14ac:dyDescent="0.2">
      <c r="A214" s="2" t="s">
        <v>25</v>
      </c>
      <c r="B214" s="2" t="s">
        <v>1000</v>
      </c>
      <c r="C214" s="71">
        <v>0.375</v>
      </c>
      <c r="D214" s="72">
        <v>8</v>
      </c>
      <c r="E214" s="99">
        <v>2020</v>
      </c>
      <c r="F214" s="99">
        <v>2016</v>
      </c>
      <c r="G214" s="99" t="s">
        <v>1908</v>
      </c>
      <c r="H214" s="2" t="s">
        <v>1909</v>
      </c>
      <c r="I214" s="2" t="s">
        <v>1910</v>
      </c>
      <c r="J214" s="2" t="s">
        <v>26</v>
      </c>
      <c r="K214" s="123" t="s">
        <v>1000</v>
      </c>
      <c r="L214" s="100">
        <v>350</v>
      </c>
      <c r="M214" s="100">
        <v>0</v>
      </c>
      <c r="N214" s="100">
        <v>0</v>
      </c>
      <c r="O214" s="100">
        <v>0</v>
      </c>
      <c r="P214" s="100">
        <v>350</v>
      </c>
      <c r="Q214" s="112">
        <v>0</v>
      </c>
      <c r="R214" s="101">
        <v>131</v>
      </c>
      <c r="S214" s="101">
        <v>0</v>
      </c>
      <c r="T214" s="100">
        <v>275</v>
      </c>
      <c r="U214" s="100">
        <v>61</v>
      </c>
      <c r="V214" s="100">
        <v>0</v>
      </c>
      <c r="W214" s="100">
        <v>61</v>
      </c>
      <c r="X214" s="100">
        <v>214</v>
      </c>
      <c r="Y214" s="100">
        <v>61</v>
      </c>
      <c r="Z214" s="100">
        <v>214</v>
      </c>
      <c r="AA214" s="112">
        <v>0.22181818181818183</v>
      </c>
      <c r="AB214" s="112">
        <v>0.22181818181818183</v>
      </c>
      <c r="AC214" s="100">
        <v>280</v>
      </c>
      <c r="AD214" s="100">
        <v>4</v>
      </c>
      <c r="AE214" s="100">
        <v>276</v>
      </c>
      <c r="AF214" s="112">
        <v>1.4285714285714285E-2</v>
      </c>
      <c r="AG214" s="100">
        <v>521</v>
      </c>
      <c r="AH214" s="100">
        <v>300</v>
      </c>
      <c r="AI214" s="100">
        <v>221</v>
      </c>
      <c r="AJ214" s="112">
        <v>0.57581573896353166</v>
      </c>
      <c r="AK214" s="100">
        <v>1426</v>
      </c>
      <c r="AL214" s="100">
        <v>365</v>
      </c>
      <c r="AM214" s="100">
        <v>1061</v>
      </c>
      <c r="AN214" s="114">
        <v>0.375</v>
      </c>
      <c r="AO214" s="2" t="s">
        <v>1903</v>
      </c>
      <c r="AP214" s="2" t="s">
        <v>1902</v>
      </c>
      <c r="AQ214" s="2" t="s">
        <v>1903</v>
      </c>
      <c r="AR214" s="124" t="s">
        <v>1522</v>
      </c>
      <c r="AS214" s="2" t="s">
        <v>1903</v>
      </c>
      <c r="AT214" s="2" t="s">
        <v>1902</v>
      </c>
    </row>
    <row r="215" spans="1:46" x14ac:dyDescent="0.2">
      <c r="A215" s="2" t="s">
        <v>1033</v>
      </c>
      <c r="B215" s="2" t="s">
        <v>1032</v>
      </c>
      <c r="C215" s="71">
        <v>0.375</v>
      </c>
      <c r="D215" s="72">
        <v>8</v>
      </c>
      <c r="E215" s="99">
        <v>2020</v>
      </c>
      <c r="F215" s="99">
        <v>2016</v>
      </c>
      <c r="G215" s="99">
        <v>2023</v>
      </c>
      <c r="H215" s="2" t="s">
        <v>1915</v>
      </c>
      <c r="I215" s="2" t="s">
        <v>1916</v>
      </c>
      <c r="J215" s="2" t="s">
        <v>953</v>
      </c>
      <c r="K215" s="111" t="s">
        <v>1032</v>
      </c>
      <c r="L215" s="100">
        <v>145</v>
      </c>
      <c r="M215" s="100">
        <v>0</v>
      </c>
      <c r="N215" s="100">
        <v>0</v>
      </c>
      <c r="O215" s="100">
        <v>0</v>
      </c>
      <c r="P215" s="100">
        <v>145</v>
      </c>
      <c r="Q215" s="112">
        <v>0</v>
      </c>
      <c r="R215" s="101">
        <v>54</v>
      </c>
      <c r="S215" s="101">
        <v>0</v>
      </c>
      <c r="T215" s="100">
        <v>108</v>
      </c>
      <c r="U215" s="100">
        <v>38</v>
      </c>
      <c r="V215" s="100">
        <v>38</v>
      </c>
      <c r="W215" s="100">
        <v>0</v>
      </c>
      <c r="X215" s="100">
        <v>70</v>
      </c>
      <c r="Y215" s="100">
        <v>38</v>
      </c>
      <c r="Z215" s="100">
        <v>70</v>
      </c>
      <c r="AA215" s="112">
        <v>0.35185185185185186</v>
      </c>
      <c r="AB215" s="112">
        <v>0.35185185185185186</v>
      </c>
      <c r="AC215" s="100">
        <v>115</v>
      </c>
      <c r="AD215" s="100">
        <v>21</v>
      </c>
      <c r="AE215" s="100">
        <v>94</v>
      </c>
      <c r="AF215" s="112">
        <v>0.18260869565217391</v>
      </c>
      <c r="AG215" s="100">
        <v>271</v>
      </c>
      <c r="AH215" s="100">
        <v>0</v>
      </c>
      <c r="AI215" s="100">
        <v>271</v>
      </c>
      <c r="AJ215" s="112">
        <v>0</v>
      </c>
      <c r="AK215" s="100">
        <v>639</v>
      </c>
      <c r="AL215" s="100">
        <v>59</v>
      </c>
      <c r="AM215" s="100">
        <v>580</v>
      </c>
      <c r="AN215" s="114">
        <v>0.375</v>
      </c>
      <c r="AO215" s="2" t="s">
        <v>1902</v>
      </c>
      <c r="AP215" s="2" t="s">
        <v>1903</v>
      </c>
      <c r="AQ215" s="2" t="s">
        <v>1903</v>
      </c>
      <c r="AR215" s="124" t="s">
        <v>1522</v>
      </c>
      <c r="AS215" s="2" t="s">
        <v>1903</v>
      </c>
      <c r="AT215" s="2" t="s">
        <v>1903</v>
      </c>
    </row>
    <row r="216" spans="1:46" x14ac:dyDescent="0.2">
      <c r="A216" s="2" t="s">
        <v>1033</v>
      </c>
      <c r="B216" s="2" t="s">
        <v>1854</v>
      </c>
      <c r="C216" s="71">
        <v>0.375</v>
      </c>
      <c r="D216" s="72">
        <v>8</v>
      </c>
      <c r="E216" s="99">
        <v>2020</v>
      </c>
      <c r="F216" s="99">
        <v>2016</v>
      </c>
      <c r="G216" s="99">
        <v>2023</v>
      </c>
      <c r="H216" s="2" t="s">
        <v>1915</v>
      </c>
      <c r="I216" s="2" t="s">
        <v>1916</v>
      </c>
      <c r="J216" s="2" t="s">
        <v>953</v>
      </c>
      <c r="K216" s="111" t="s">
        <v>1854</v>
      </c>
      <c r="L216" s="100" t="e">
        <v>#N/A</v>
      </c>
      <c r="M216" s="100">
        <v>0</v>
      </c>
      <c r="N216" s="100">
        <v>0</v>
      </c>
      <c r="O216" s="100">
        <v>0</v>
      </c>
      <c r="P216" s="100" t="e">
        <v>#N/A</v>
      </c>
      <c r="Q216" s="112" t="s">
        <v>1891</v>
      </c>
      <c r="R216" s="101" t="e">
        <v>#N/A</v>
      </c>
      <c r="S216" s="101" t="e">
        <v>#N/A</v>
      </c>
      <c r="T216" s="100" t="e">
        <v>#N/A</v>
      </c>
      <c r="U216" s="100">
        <v>0</v>
      </c>
      <c r="V216" s="100">
        <v>0</v>
      </c>
      <c r="W216" s="100">
        <v>0</v>
      </c>
      <c r="X216" s="100" t="e">
        <v>#N/A</v>
      </c>
      <c r="Y216" s="100" t="e">
        <v>#N/A</v>
      </c>
      <c r="Z216" s="100" t="e">
        <v>#N/A</v>
      </c>
      <c r="AA216" s="112" t="s">
        <v>1891</v>
      </c>
      <c r="AB216" s="112" t="s">
        <v>1891</v>
      </c>
      <c r="AC216" s="100" t="e">
        <v>#N/A</v>
      </c>
      <c r="AD216" s="100">
        <v>0</v>
      </c>
      <c r="AE216" s="100" t="e">
        <v>#N/A</v>
      </c>
      <c r="AF216" s="112" t="s">
        <v>1891</v>
      </c>
      <c r="AG216" s="100" t="e">
        <v>#N/A</v>
      </c>
      <c r="AH216" s="100">
        <v>0</v>
      </c>
      <c r="AI216" s="100" t="e">
        <v>#N/A</v>
      </c>
      <c r="AJ216" s="112" t="s">
        <v>1891</v>
      </c>
      <c r="AK216" s="100" t="e">
        <v>#N/A</v>
      </c>
      <c r="AL216" s="100">
        <v>0</v>
      </c>
      <c r="AM216" s="100" t="e">
        <v>#N/A</v>
      </c>
      <c r="AN216" s="114">
        <v>0.375</v>
      </c>
      <c r="AO216" s="2" t="s">
        <v>1902</v>
      </c>
      <c r="AP216" s="2" t="s">
        <v>1903</v>
      </c>
      <c r="AQ216" s="2" t="s">
        <v>1903</v>
      </c>
      <c r="AR216" s="124" t="s">
        <v>1891</v>
      </c>
      <c r="AS216" s="2" t="s">
        <v>1902</v>
      </c>
      <c r="AT216" s="2" t="s">
        <v>1903</v>
      </c>
    </row>
    <row r="217" spans="1:46" x14ac:dyDescent="0.2">
      <c r="A217" s="2" t="s">
        <v>1033</v>
      </c>
      <c r="B217" s="2" t="s">
        <v>1304</v>
      </c>
      <c r="C217" s="71">
        <v>0.375</v>
      </c>
      <c r="D217" s="72">
        <v>8</v>
      </c>
      <c r="E217" s="99">
        <v>2020</v>
      </c>
      <c r="F217" s="99">
        <v>2016</v>
      </c>
      <c r="G217" s="99">
        <v>2023</v>
      </c>
      <c r="H217" s="2" t="s">
        <v>1915</v>
      </c>
      <c r="I217" s="2" t="s">
        <v>1916</v>
      </c>
      <c r="J217" s="2" t="s">
        <v>953</v>
      </c>
      <c r="K217" s="113" t="s">
        <v>1304</v>
      </c>
      <c r="L217" s="100">
        <v>1097</v>
      </c>
      <c r="M217" s="100">
        <v>0</v>
      </c>
      <c r="N217" s="100">
        <v>0</v>
      </c>
      <c r="O217" s="100">
        <v>0</v>
      </c>
      <c r="P217" s="100">
        <v>1097</v>
      </c>
      <c r="Q217" s="112">
        <v>0</v>
      </c>
      <c r="R217" s="101">
        <v>411</v>
      </c>
      <c r="S217" s="101">
        <v>0</v>
      </c>
      <c r="T217" s="100">
        <v>821</v>
      </c>
      <c r="U217" s="100">
        <v>0</v>
      </c>
      <c r="V217" s="100">
        <v>0</v>
      </c>
      <c r="W217" s="100">
        <v>0</v>
      </c>
      <c r="X217" s="100">
        <v>821</v>
      </c>
      <c r="Y217" s="100">
        <v>0</v>
      </c>
      <c r="Z217" s="100">
        <v>821</v>
      </c>
      <c r="AA217" s="112">
        <v>0</v>
      </c>
      <c r="AB217" s="112">
        <v>0</v>
      </c>
      <c r="AC217" s="100">
        <v>865</v>
      </c>
      <c r="AD217" s="100">
        <v>0</v>
      </c>
      <c r="AE217" s="100">
        <v>865</v>
      </c>
      <c r="AF217" s="112">
        <v>0</v>
      </c>
      <c r="AG217" s="100">
        <v>2049</v>
      </c>
      <c r="AH217" s="100">
        <v>202</v>
      </c>
      <c r="AI217" s="100">
        <v>1847</v>
      </c>
      <c r="AJ217" s="112">
        <v>9.8584675451439729E-2</v>
      </c>
      <c r="AK217" s="100">
        <v>4832</v>
      </c>
      <c r="AL217" s="100">
        <v>202</v>
      </c>
      <c r="AM217" s="100">
        <v>4630</v>
      </c>
      <c r="AN217" s="114">
        <v>0.375</v>
      </c>
      <c r="AO217" s="2" t="s">
        <v>1902</v>
      </c>
      <c r="AP217" s="2" t="s">
        <v>1903</v>
      </c>
      <c r="AQ217" s="2" t="s">
        <v>1903</v>
      </c>
      <c r="AR217" s="124" t="s">
        <v>1522</v>
      </c>
      <c r="AS217" s="2" t="s">
        <v>1903</v>
      </c>
      <c r="AT217" s="2" t="s">
        <v>1903</v>
      </c>
    </row>
    <row r="218" spans="1:46" x14ac:dyDescent="0.2">
      <c r="A218" s="2" t="s">
        <v>1033</v>
      </c>
      <c r="B218" s="2" t="s">
        <v>1054</v>
      </c>
      <c r="C218" s="71">
        <v>0.375</v>
      </c>
      <c r="D218" s="72">
        <v>8</v>
      </c>
      <c r="E218" s="99">
        <v>2020</v>
      </c>
      <c r="F218" s="99">
        <v>2016</v>
      </c>
      <c r="G218" s="99">
        <v>2023</v>
      </c>
      <c r="H218" s="2" t="s">
        <v>1915</v>
      </c>
      <c r="I218" s="2" t="s">
        <v>1916</v>
      </c>
      <c r="J218" s="2" t="s">
        <v>953</v>
      </c>
      <c r="K218" s="113" t="s">
        <v>1054</v>
      </c>
      <c r="L218" s="100">
        <v>186</v>
      </c>
      <c r="M218" s="100">
        <v>0</v>
      </c>
      <c r="N218" s="100">
        <v>0</v>
      </c>
      <c r="O218" s="100">
        <v>0</v>
      </c>
      <c r="P218" s="100">
        <v>186</v>
      </c>
      <c r="Q218" s="112">
        <v>0</v>
      </c>
      <c r="R218" s="101">
        <v>70</v>
      </c>
      <c r="S218" s="101">
        <v>0</v>
      </c>
      <c r="T218" s="100">
        <v>138</v>
      </c>
      <c r="U218" s="100">
        <v>19</v>
      </c>
      <c r="V218" s="100">
        <v>8</v>
      </c>
      <c r="W218" s="100">
        <v>11</v>
      </c>
      <c r="X218" s="100">
        <v>119</v>
      </c>
      <c r="Y218" s="100">
        <v>19</v>
      </c>
      <c r="Z218" s="100">
        <v>119</v>
      </c>
      <c r="AA218" s="112">
        <v>0.13768115942028986</v>
      </c>
      <c r="AB218" s="112">
        <v>0.13768115942028986</v>
      </c>
      <c r="AC218" s="100">
        <v>147</v>
      </c>
      <c r="AD218" s="100">
        <v>2</v>
      </c>
      <c r="AE218" s="100">
        <v>145</v>
      </c>
      <c r="AF218" s="112">
        <v>1.3605442176870748E-2</v>
      </c>
      <c r="AG218" s="100">
        <v>347</v>
      </c>
      <c r="AH218" s="100">
        <v>16</v>
      </c>
      <c r="AI218" s="100">
        <v>331</v>
      </c>
      <c r="AJ218" s="112">
        <v>4.6109510086455328E-2</v>
      </c>
      <c r="AK218" s="100">
        <v>818</v>
      </c>
      <c r="AL218" s="100">
        <v>37</v>
      </c>
      <c r="AM218" s="100">
        <v>781</v>
      </c>
      <c r="AN218" s="114">
        <v>0.375</v>
      </c>
      <c r="AO218" s="2" t="s">
        <v>1902</v>
      </c>
      <c r="AP218" s="2" t="s">
        <v>1903</v>
      </c>
      <c r="AQ218" s="2" t="s">
        <v>1903</v>
      </c>
      <c r="AR218" s="124" t="s">
        <v>1522</v>
      </c>
      <c r="AS218" s="2" t="s">
        <v>1903</v>
      </c>
      <c r="AT218" s="2" t="s">
        <v>1903</v>
      </c>
    </row>
    <row r="219" spans="1:46" x14ac:dyDescent="0.2">
      <c r="A219" s="2" t="s">
        <v>5</v>
      </c>
      <c r="B219" s="2" t="s">
        <v>1081</v>
      </c>
      <c r="C219" s="71">
        <v>0.625</v>
      </c>
      <c r="D219" s="72">
        <v>8</v>
      </c>
      <c r="E219" s="99">
        <v>2018</v>
      </c>
      <c r="F219" s="99">
        <v>2014</v>
      </c>
      <c r="G219" s="99" t="s">
        <v>1899</v>
      </c>
      <c r="H219" s="2" t="s">
        <v>1900</v>
      </c>
      <c r="I219" s="2" t="s">
        <v>1901</v>
      </c>
      <c r="J219" s="2" t="s">
        <v>3</v>
      </c>
      <c r="K219" s="113" t="s">
        <v>1081</v>
      </c>
      <c r="L219" s="100">
        <v>17</v>
      </c>
      <c r="M219" s="100">
        <v>0</v>
      </c>
      <c r="N219" s="100">
        <v>0</v>
      </c>
      <c r="O219" s="100">
        <v>0</v>
      </c>
      <c r="P219" s="100">
        <v>17</v>
      </c>
      <c r="Q219" s="112">
        <v>0</v>
      </c>
      <c r="R219" s="101">
        <v>9</v>
      </c>
      <c r="S219" s="101">
        <v>0</v>
      </c>
      <c r="T219" s="100">
        <v>10</v>
      </c>
      <c r="U219" s="100">
        <v>0</v>
      </c>
      <c r="V219" s="100">
        <v>0</v>
      </c>
      <c r="W219" s="100">
        <v>0</v>
      </c>
      <c r="X219" s="100">
        <v>10</v>
      </c>
      <c r="Y219" s="100">
        <v>0</v>
      </c>
      <c r="Z219" s="100">
        <v>10</v>
      </c>
      <c r="AA219" s="112">
        <v>0</v>
      </c>
      <c r="AB219" s="112">
        <v>0</v>
      </c>
      <c r="AC219" s="100">
        <v>11</v>
      </c>
      <c r="AD219" s="100">
        <v>1</v>
      </c>
      <c r="AE219" s="100">
        <v>10</v>
      </c>
      <c r="AF219" s="112">
        <v>9.0909090909090912E-2</v>
      </c>
      <c r="AG219" s="100">
        <v>25</v>
      </c>
      <c r="AH219" s="100">
        <v>75</v>
      </c>
      <c r="AI219" s="100">
        <v>0</v>
      </c>
      <c r="AJ219" s="112">
        <v>3</v>
      </c>
      <c r="AK219" s="100">
        <v>63</v>
      </c>
      <c r="AL219" s="100">
        <v>76</v>
      </c>
      <c r="AM219" s="100">
        <v>37</v>
      </c>
      <c r="AN219" s="114">
        <v>0.5</v>
      </c>
      <c r="AO219" s="2" t="s">
        <v>1903</v>
      </c>
      <c r="AP219" s="2" t="s">
        <v>1902</v>
      </c>
      <c r="AQ219" s="2" t="s">
        <v>1903</v>
      </c>
      <c r="AR219" s="124" t="s">
        <v>1522</v>
      </c>
      <c r="AS219" s="2" t="s">
        <v>1903</v>
      </c>
      <c r="AT219" s="2" t="s">
        <v>1902</v>
      </c>
    </row>
    <row r="220" spans="1:46" x14ac:dyDescent="0.2">
      <c r="A220" s="2" t="s">
        <v>5</v>
      </c>
      <c r="B220" s="2" t="s">
        <v>1126</v>
      </c>
      <c r="C220" s="71">
        <v>0.625</v>
      </c>
      <c r="D220" s="72">
        <v>8</v>
      </c>
      <c r="E220" s="99">
        <v>2018</v>
      </c>
      <c r="F220" s="99">
        <v>2014</v>
      </c>
      <c r="G220" s="99" t="s">
        <v>1899</v>
      </c>
      <c r="H220" s="2" t="s">
        <v>1900</v>
      </c>
      <c r="I220" s="2" t="s">
        <v>1901</v>
      </c>
      <c r="J220" s="2" t="s">
        <v>3</v>
      </c>
      <c r="K220" s="113" t="s">
        <v>1126</v>
      </c>
      <c r="L220" s="100">
        <v>159</v>
      </c>
      <c r="M220" s="100">
        <v>0</v>
      </c>
      <c r="N220" s="100">
        <v>0</v>
      </c>
      <c r="O220" s="100">
        <v>0</v>
      </c>
      <c r="P220" s="100">
        <v>159</v>
      </c>
      <c r="Q220" s="112">
        <v>0</v>
      </c>
      <c r="R220" s="101">
        <v>80</v>
      </c>
      <c r="S220" s="101">
        <v>0</v>
      </c>
      <c r="T220" s="100">
        <v>93</v>
      </c>
      <c r="U220" s="100">
        <v>1</v>
      </c>
      <c r="V220" s="100">
        <v>1</v>
      </c>
      <c r="W220" s="100">
        <v>0</v>
      </c>
      <c r="X220" s="100">
        <v>92</v>
      </c>
      <c r="Y220" s="100">
        <v>1</v>
      </c>
      <c r="Z220" s="100">
        <v>92</v>
      </c>
      <c r="AA220" s="112">
        <v>1.0752688172043012E-2</v>
      </c>
      <c r="AB220" s="112">
        <v>1.0752688172043012E-2</v>
      </c>
      <c r="AC220" s="100">
        <v>99</v>
      </c>
      <c r="AD220" s="100">
        <v>5</v>
      </c>
      <c r="AE220" s="100">
        <v>94</v>
      </c>
      <c r="AF220" s="112">
        <v>5.0505050505050504E-2</v>
      </c>
      <c r="AG220" s="100">
        <v>252</v>
      </c>
      <c r="AH220" s="100">
        <v>92</v>
      </c>
      <c r="AI220" s="100">
        <v>160</v>
      </c>
      <c r="AJ220" s="112">
        <v>0.36507936507936506</v>
      </c>
      <c r="AK220" s="100">
        <v>603</v>
      </c>
      <c r="AL220" s="100">
        <v>98</v>
      </c>
      <c r="AM220" s="100">
        <v>505</v>
      </c>
      <c r="AN220" s="114">
        <v>0.5</v>
      </c>
      <c r="AO220" s="2" t="s">
        <v>1902</v>
      </c>
      <c r="AP220" s="2" t="s">
        <v>1903</v>
      </c>
      <c r="AQ220" s="2" t="s">
        <v>1903</v>
      </c>
      <c r="AR220" s="124" t="s">
        <v>1522</v>
      </c>
      <c r="AS220" s="2" t="s">
        <v>1903</v>
      </c>
      <c r="AT220" s="2" t="s">
        <v>1903</v>
      </c>
    </row>
    <row r="221" spans="1:46" x14ac:dyDescent="0.2">
      <c r="A221" s="2" t="s">
        <v>5</v>
      </c>
      <c r="B221" s="2" t="s">
        <v>1082</v>
      </c>
      <c r="C221" s="71">
        <v>0.625</v>
      </c>
      <c r="D221" s="72">
        <v>8</v>
      </c>
      <c r="E221" s="99">
        <v>2018</v>
      </c>
      <c r="F221" s="99">
        <v>2014</v>
      </c>
      <c r="G221" s="99" t="s">
        <v>1899</v>
      </c>
      <c r="H221" s="2" t="s">
        <v>1900</v>
      </c>
      <c r="I221" s="2" t="s">
        <v>1901</v>
      </c>
      <c r="J221" s="2" t="s">
        <v>3</v>
      </c>
      <c r="K221" s="113" t="s">
        <v>1082</v>
      </c>
      <c r="L221" s="100">
        <v>380</v>
      </c>
      <c r="M221" s="100">
        <v>0</v>
      </c>
      <c r="N221" s="100">
        <v>0</v>
      </c>
      <c r="O221" s="100">
        <v>0</v>
      </c>
      <c r="P221" s="100">
        <v>380</v>
      </c>
      <c r="Q221" s="112">
        <v>0</v>
      </c>
      <c r="R221" s="101">
        <v>190</v>
      </c>
      <c r="S221" s="101">
        <v>0</v>
      </c>
      <c r="T221" s="100">
        <v>227</v>
      </c>
      <c r="U221" s="100">
        <v>0</v>
      </c>
      <c r="V221" s="100">
        <v>0</v>
      </c>
      <c r="W221" s="100">
        <v>0</v>
      </c>
      <c r="X221" s="100">
        <v>227</v>
      </c>
      <c r="Y221" s="100">
        <v>0</v>
      </c>
      <c r="Z221" s="100">
        <v>227</v>
      </c>
      <c r="AA221" s="112">
        <v>0</v>
      </c>
      <c r="AB221" s="112">
        <v>0</v>
      </c>
      <c r="AC221" s="100">
        <v>243</v>
      </c>
      <c r="AD221" s="100">
        <v>5</v>
      </c>
      <c r="AE221" s="100">
        <v>238</v>
      </c>
      <c r="AF221" s="112">
        <v>2.0576131687242798E-2</v>
      </c>
      <c r="AG221" s="100">
        <v>600</v>
      </c>
      <c r="AH221" s="100">
        <v>91</v>
      </c>
      <c r="AI221" s="100">
        <v>509</v>
      </c>
      <c r="AJ221" s="112">
        <v>0.15166666666666667</v>
      </c>
      <c r="AK221" s="100">
        <v>1450</v>
      </c>
      <c r="AL221" s="100">
        <v>96</v>
      </c>
      <c r="AM221" s="100">
        <v>1354</v>
      </c>
      <c r="AN221" s="114">
        <v>0.5</v>
      </c>
      <c r="AO221" s="2" t="s">
        <v>1902</v>
      </c>
      <c r="AP221" s="2" t="s">
        <v>1903</v>
      </c>
      <c r="AQ221" s="2" t="s">
        <v>1903</v>
      </c>
      <c r="AR221" s="124" t="s">
        <v>1522</v>
      </c>
      <c r="AS221" s="2" t="s">
        <v>1903</v>
      </c>
      <c r="AT221" s="2" t="s">
        <v>1903</v>
      </c>
    </row>
    <row r="222" spans="1:46" x14ac:dyDescent="0.2">
      <c r="A222" s="2" t="s">
        <v>66</v>
      </c>
      <c r="B222" s="2" t="s">
        <v>165</v>
      </c>
      <c r="C222" s="71">
        <v>0.75</v>
      </c>
      <c r="D222" s="72">
        <v>8</v>
      </c>
      <c r="E222" s="99">
        <v>2017</v>
      </c>
      <c r="F222" s="99">
        <v>2013</v>
      </c>
      <c r="G222" s="99">
        <v>2020</v>
      </c>
      <c r="H222" s="2" t="s">
        <v>1922</v>
      </c>
      <c r="I222" s="2" t="s">
        <v>1923</v>
      </c>
      <c r="J222" s="2" t="s">
        <v>67</v>
      </c>
      <c r="K222" s="113" t="s">
        <v>165</v>
      </c>
      <c r="L222" s="100">
        <v>430</v>
      </c>
      <c r="M222" s="100">
        <v>18</v>
      </c>
      <c r="N222" s="100">
        <v>18</v>
      </c>
      <c r="O222" s="100">
        <v>0</v>
      </c>
      <c r="P222" s="100">
        <v>412</v>
      </c>
      <c r="Q222" s="112">
        <v>4.1860465116279069E-2</v>
      </c>
      <c r="R222" s="101">
        <v>215</v>
      </c>
      <c r="S222" s="101">
        <v>0</v>
      </c>
      <c r="T222" s="100">
        <v>326</v>
      </c>
      <c r="U222" s="100">
        <v>2</v>
      </c>
      <c r="V222" s="100">
        <v>0</v>
      </c>
      <c r="W222" s="100">
        <v>2</v>
      </c>
      <c r="X222" s="100">
        <v>324</v>
      </c>
      <c r="Y222" s="100">
        <v>2</v>
      </c>
      <c r="Z222" s="100">
        <v>324</v>
      </c>
      <c r="AA222" s="112">
        <v>6.1349693251533744E-3</v>
      </c>
      <c r="AB222" s="112">
        <v>6.1349693251533744E-3</v>
      </c>
      <c r="AC222" s="100">
        <v>302</v>
      </c>
      <c r="AD222" s="100">
        <v>279</v>
      </c>
      <c r="AE222" s="100">
        <v>23</v>
      </c>
      <c r="AF222" s="112">
        <v>0.92384105960264906</v>
      </c>
      <c r="AG222" s="100">
        <v>664</v>
      </c>
      <c r="AH222" s="100">
        <v>685</v>
      </c>
      <c r="AI222" s="100">
        <v>0</v>
      </c>
      <c r="AJ222" s="112">
        <v>1.0316265060240963</v>
      </c>
      <c r="AK222" s="100">
        <v>1722</v>
      </c>
      <c r="AL222" s="100">
        <v>984</v>
      </c>
      <c r="AM222" s="100">
        <v>759</v>
      </c>
      <c r="AN222" s="114">
        <v>0.5</v>
      </c>
      <c r="AO222" s="2" t="s">
        <v>1903</v>
      </c>
      <c r="AP222" s="2" t="s">
        <v>1902</v>
      </c>
      <c r="AQ222" s="2" t="s">
        <v>1903</v>
      </c>
      <c r="AR222" s="124" t="s">
        <v>1522</v>
      </c>
      <c r="AS222" s="2" t="s">
        <v>1903</v>
      </c>
      <c r="AT222" s="2" t="s">
        <v>1902</v>
      </c>
    </row>
    <row r="223" spans="1:46" x14ac:dyDescent="0.2">
      <c r="A223" s="2" t="s">
        <v>5</v>
      </c>
      <c r="B223" s="2" t="s">
        <v>1889</v>
      </c>
      <c r="C223" s="71">
        <v>0.625</v>
      </c>
      <c r="D223" s="72">
        <v>8</v>
      </c>
      <c r="E223" s="99">
        <v>2018</v>
      </c>
      <c r="F223" s="99">
        <v>2014</v>
      </c>
      <c r="G223" s="99" t="s">
        <v>1899</v>
      </c>
      <c r="H223" s="2" t="s">
        <v>1900</v>
      </c>
      <c r="I223" s="2" t="s">
        <v>1901</v>
      </c>
      <c r="J223" s="2" t="s">
        <v>3</v>
      </c>
      <c r="K223" s="123" t="s">
        <v>1889</v>
      </c>
      <c r="L223" s="100" t="e">
        <v>#N/A</v>
      </c>
      <c r="M223" s="100">
        <v>0</v>
      </c>
      <c r="N223" s="100">
        <v>0</v>
      </c>
      <c r="O223" s="100">
        <v>0</v>
      </c>
      <c r="P223" s="100" t="e">
        <v>#N/A</v>
      </c>
      <c r="Q223" s="112">
        <v>0</v>
      </c>
      <c r="R223" s="101" t="e">
        <v>#N/A</v>
      </c>
      <c r="S223" s="101" t="e">
        <v>#N/A</v>
      </c>
      <c r="T223" s="100" t="e">
        <v>#N/A</v>
      </c>
      <c r="U223" s="100">
        <v>0</v>
      </c>
      <c r="V223" s="100">
        <v>0</v>
      </c>
      <c r="W223" s="100">
        <v>0</v>
      </c>
      <c r="X223" s="100" t="e">
        <v>#N/A</v>
      </c>
      <c r="Y223" s="100" t="e">
        <v>#N/A</v>
      </c>
      <c r="Z223" s="100" t="e">
        <v>#N/A</v>
      </c>
      <c r="AA223" s="112">
        <v>0</v>
      </c>
      <c r="AB223" s="112">
        <v>0</v>
      </c>
      <c r="AC223" s="100" t="e">
        <v>#N/A</v>
      </c>
      <c r="AD223" s="100">
        <v>0</v>
      </c>
      <c r="AE223" s="100" t="e">
        <v>#N/A</v>
      </c>
      <c r="AF223" s="112">
        <v>0</v>
      </c>
      <c r="AG223" s="100" t="e">
        <v>#N/A</v>
      </c>
      <c r="AH223" s="100">
        <v>0</v>
      </c>
      <c r="AI223" s="100" t="e">
        <v>#N/A</v>
      </c>
      <c r="AJ223" s="112">
        <v>0</v>
      </c>
      <c r="AK223" s="100" t="e">
        <v>#N/A</v>
      </c>
      <c r="AL223" s="100">
        <v>0</v>
      </c>
      <c r="AM223" s="100" t="e">
        <v>#N/A</v>
      </c>
      <c r="AN223" s="114">
        <v>0.5</v>
      </c>
      <c r="AO223" s="2" t="s">
        <v>1902</v>
      </c>
      <c r="AP223" s="2" t="s">
        <v>1903</v>
      </c>
      <c r="AQ223" s="2" t="s">
        <v>1903</v>
      </c>
      <c r="AR223" s="124" t="s">
        <v>1535</v>
      </c>
      <c r="AS223" s="2" t="s">
        <v>1903</v>
      </c>
      <c r="AT223" s="2" t="s">
        <v>1903</v>
      </c>
    </row>
    <row r="224" spans="1:46" x14ac:dyDescent="0.2">
      <c r="A224" s="2" t="s">
        <v>5</v>
      </c>
      <c r="B224" s="2" t="s">
        <v>317</v>
      </c>
      <c r="C224" s="71">
        <v>0.625</v>
      </c>
      <c r="D224" s="72">
        <v>8</v>
      </c>
      <c r="E224" s="99">
        <v>2018</v>
      </c>
      <c r="F224" s="99">
        <v>2014</v>
      </c>
      <c r="G224" s="99" t="s">
        <v>1899</v>
      </c>
      <c r="H224" s="2" t="s">
        <v>1900</v>
      </c>
      <c r="I224" s="2" t="s">
        <v>1901</v>
      </c>
      <c r="J224" s="2" t="s">
        <v>3</v>
      </c>
      <c r="K224" s="123" t="s">
        <v>317</v>
      </c>
      <c r="L224" s="100">
        <v>246</v>
      </c>
      <c r="M224" s="100">
        <v>0</v>
      </c>
      <c r="N224" s="100">
        <v>0</v>
      </c>
      <c r="O224" s="100">
        <v>0</v>
      </c>
      <c r="P224" s="100">
        <v>246</v>
      </c>
      <c r="Q224" s="112">
        <v>0</v>
      </c>
      <c r="R224" s="101">
        <v>123</v>
      </c>
      <c r="S224" s="101">
        <v>0</v>
      </c>
      <c r="T224" s="100">
        <v>144</v>
      </c>
      <c r="U224" s="100">
        <v>0</v>
      </c>
      <c r="V224" s="100">
        <v>0</v>
      </c>
      <c r="W224" s="100">
        <v>0</v>
      </c>
      <c r="X224" s="100">
        <v>144</v>
      </c>
      <c r="Y224" s="100">
        <v>0</v>
      </c>
      <c r="Z224" s="100">
        <v>144</v>
      </c>
      <c r="AA224" s="112">
        <v>0</v>
      </c>
      <c r="AB224" s="112">
        <v>0</v>
      </c>
      <c r="AC224" s="100">
        <v>155</v>
      </c>
      <c r="AD224" s="100">
        <v>1</v>
      </c>
      <c r="AE224" s="100">
        <v>154</v>
      </c>
      <c r="AF224" s="112">
        <v>6.4516129032258064E-3</v>
      </c>
      <c r="AG224" s="100">
        <v>363</v>
      </c>
      <c r="AH224" s="100">
        <v>424</v>
      </c>
      <c r="AI224" s="100">
        <v>0</v>
      </c>
      <c r="AJ224" s="112">
        <v>1.1680440771349863</v>
      </c>
      <c r="AK224" s="100">
        <v>908</v>
      </c>
      <c r="AL224" s="100">
        <v>425</v>
      </c>
      <c r="AM224" s="100">
        <v>544</v>
      </c>
      <c r="AN224" s="114">
        <v>0.5</v>
      </c>
      <c r="AO224" s="2" t="s">
        <v>1903</v>
      </c>
      <c r="AP224" s="2" t="s">
        <v>1902</v>
      </c>
      <c r="AQ224" s="2" t="s">
        <v>1903</v>
      </c>
      <c r="AR224" s="124" t="s">
        <v>1522</v>
      </c>
      <c r="AS224" s="2" t="s">
        <v>1903</v>
      </c>
      <c r="AT224" s="2" t="s">
        <v>1902</v>
      </c>
    </row>
    <row r="225" spans="1:46" x14ac:dyDescent="0.2">
      <c r="A225" s="2" t="s">
        <v>5</v>
      </c>
      <c r="B225" s="2" t="s">
        <v>318</v>
      </c>
      <c r="C225" s="71">
        <v>0.625</v>
      </c>
      <c r="D225" s="72">
        <v>8</v>
      </c>
      <c r="E225" s="99">
        <v>2018</v>
      </c>
      <c r="F225" s="99">
        <v>2014</v>
      </c>
      <c r="G225" s="99" t="s">
        <v>1899</v>
      </c>
      <c r="H225" s="2" t="s">
        <v>1900</v>
      </c>
      <c r="I225" s="2" t="s">
        <v>1901</v>
      </c>
      <c r="J225" s="2" t="s">
        <v>3</v>
      </c>
      <c r="K225" s="123" t="s">
        <v>318</v>
      </c>
      <c r="L225" s="100">
        <v>217</v>
      </c>
      <c r="M225" s="100">
        <v>0</v>
      </c>
      <c r="N225" s="100">
        <v>0</v>
      </c>
      <c r="O225" s="100">
        <v>0</v>
      </c>
      <c r="P225" s="100">
        <v>217</v>
      </c>
      <c r="Q225" s="112">
        <v>0</v>
      </c>
      <c r="R225" s="101">
        <v>109</v>
      </c>
      <c r="S225" s="101">
        <v>0</v>
      </c>
      <c r="T225" s="100">
        <v>129</v>
      </c>
      <c r="U225" s="100">
        <v>0</v>
      </c>
      <c r="V225" s="100">
        <v>0</v>
      </c>
      <c r="W225" s="100">
        <v>0</v>
      </c>
      <c r="X225" s="100">
        <v>129</v>
      </c>
      <c r="Y225" s="100">
        <v>0</v>
      </c>
      <c r="Z225" s="100">
        <v>129</v>
      </c>
      <c r="AA225" s="112">
        <v>0</v>
      </c>
      <c r="AB225" s="112">
        <v>0</v>
      </c>
      <c r="AC225" s="100">
        <v>138</v>
      </c>
      <c r="AD225" s="100">
        <v>0</v>
      </c>
      <c r="AE225" s="100">
        <v>138</v>
      </c>
      <c r="AF225" s="112">
        <v>0</v>
      </c>
      <c r="AG225" s="100">
        <v>347</v>
      </c>
      <c r="AH225" s="100">
        <v>660</v>
      </c>
      <c r="AI225" s="100">
        <v>0</v>
      </c>
      <c r="AJ225" s="112">
        <v>1.9020172910662825</v>
      </c>
      <c r="AK225" s="100">
        <v>831</v>
      </c>
      <c r="AL225" s="100">
        <v>660</v>
      </c>
      <c r="AM225" s="100">
        <v>484</v>
      </c>
      <c r="AN225" s="114">
        <v>0.5</v>
      </c>
      <c r="AO225" s="2" t="s">
        <v>1903</v>
      </c>
      <c r="AP225" s="2" t="s">
        <v>1902</v>
      </c>
      <c r="AQ225" s="2" t="s">
        <v>1903</v>
      </c>
      <c r="AR225" s="124" t="s">
        <v>1522</v>
      </c>
      <c r="AS225" s="2" t="s">
        <v>1903</v>
      </c>
      <c r="AT225" s="2" t="s">
        <v>1902</v>
      </c>
    </row>
    <row r="226" spans="1:46" x14ac:dyDescent="0.2">
      <c r="A226" s="2" t="s">
        <v>5</v>
      </c>
      <c r="B226" s="2" t="s">
        <v>319</v>
      </c>
      <c r="C226" s="71">
        <v>0.625</v>
      </c>
      <c r="D226" s="72">
        <v>8</v>
      </c>
      <c r="E226" s="99">
        <v>2018</v>
      </c>
      <c r="F226" s="99">
        <v>2014</v>
      </c>
      <c r="G226" s="99" t="s">
        <v>1899</v>
      </c>
      <c r="H226" s="2" t="s">
        <v>1900</v>
      </c>
      <c r="I226" s="2" t="s">
        <v>1901</v>
      </c>
      <c r="J226" s="2" t="s">
        <v>3</v>
      </c>
      <c r="K226" s="123" t="s">
        <v>319</v>
      </c>
      <c r="L226" s="100">
        <v>19</v>
      </c>
      <c r="M226" s="100">
        <v>69</v>
      </c>
      <c r="N226" s="100">
        <v>69</v>
      </c>
      <c r="O226" s="100">
        <v>0</v>
      </c>
      <c r="P226" s="100">
        <v>0</v>
      </c>
      <c r="Q226" s="112">
        <v>3.6315789473684212</v>
      </c>
      <c r="R226" s="101">
        <v>10</v>
      </c>
      <c r="S226" s="101">
        <v>59</v>
      </c>
      <c r="T226" s="100">
        <v>12</v>
      </c>
      <c r="U226" s="100">
        <v>89</v>
      </c>
      <c r="V226" s="100">
        <v>89</v>
      </c>
      <c r="W226" s="100">
        <v>0</v>
      </c>
      <c r="X226" s="100">
        <v>0</v>
      </c>
      <c r="Y226" s="100">
        <v>148</v>
      </c>
      <c r="Z226" s="100">
        <v>0</v>
      </c>
      <c r="AA226" s="112">
        <v>7.416666666666667</v>
      </c>
      <c r="AB226" s="112">
        <v>12.333333333333334</v>
      </c>
      <c r="AC226" s="100">
        <v>13</v>
      </c>
      <c r="AD226" s="100">
        <v>47</v>
      </c>
      <c r="AE226" s="100">
        <v>0</v>
      </c>
      <c r="AF226" s="112">
        <v>3.6153846153846154</v>
      </c>
      <c r="AG226" s="100">
        <v>33</v>
      </c>
      <c r="AH226" s="100">
        <v>1373</v>
      </c>
      <c r="AI226" s="100">
        <v>0</v>
      </c>
      <c r="AJ226" s="112">
        <v>41.606060606060609</v>
      </c>
      <c r="AK226" s="100">
        <v>77</v>
      </c>
      <c r="AL226" s="100">
        <v>1578</v>
      </c>
      <c r="AM226" s="100">
        <v>0</v>
      </c>
      <c r="AN226" s="114">
        <v>0.5</v>
      </c>
      <c r="AO226" s="2" t="s">
        <v>1903</v>
      </c>
      <c r="AP226" s="2" t="s">
        <v>1903</v>
      </c>
      <c r="AQ226" s="2" t="s">
        <v>1902</v>
      </c>
      <c r="AR226" s="124" t="s">
        <v>1535</v>
      </c>
      <c r="AS226" s="2" t="s">
        <v>1902</v>
      </c>
      <c r="AT226" s="2" t="s">
        <v>1903</v>
      </c>
    </row>
    <row r="227" spans="1:46" x14ac:dyDescent="0.2">
      <c r="A227" s="2" t="s">
        <v>5</v>
      </c>
      <c r="B227" s="2" t="s">
        <v>1086</v>
      </c>
      <c r="C227" s="71">
        <v>0.625</v>
      </c>
      <c r="D227" s="72">
        <v>8</v>
      </c>
      <c r="E227" s="99">
        <v>2018</v>
      </c>
      <c r="F227" s="99">
        <v>2014</v>
      </c>
      <c r="G227" s="99" t="s">
        <v>1899</v>
      </c>
      <c r="H227" s="2" t="s">
        <v>1900</v>
      </c>
      <c r="I227" s="2" t="s">
        <v>1901</v>
      </c>
      <c r="J227" s="2" t="s">
        <v>3</v>
      </c>
      <c r="K227" s="123" t="s">
        <v>1086</v>
      </c>
      <c r="L227" s="100">
        <v>12</v>
      </c>
      <c r="M227" s="100">
        <v>0</v>
      </c>
      <c r="N227" s="100">
        <v>0</v>
      </c>
      <c r="O227" s="100">
        <v>0</v>
      </c>
      <c r="P227" s="100">
        <v>12</v>
      </c>
      <c r="Q227" s="112">
        <v>0</v>
      </c>
      <c r="R227" s="101">
        <v>6</v>
      </c>
      <c r="S227" s="101">
        <v>0</v>
      </c>
      <c r="T227" s="100">
        <v>7</v>
      </c>
      <c r="U227" s="100">
        <v>0</v>
      </c>
      <c r="V227" s="100">
        <v>0</v>
      </c>
      <c r="W227" s="100">
        <v>0</v>
      </c>
      <c r="X227" s="100">
        <v>7</v>
      </c>
      <c r="Y227" s="100">
        <v>0</v>
      </c>
      <c r="Z227" s="100">
        <v>7</v>
      </c>
      <c r="AA227" s="112">
        <v>0</v>
      </c>
      <c r="AB227" s="112">
        <v>0</v>
      </c>
      <c r="AC227" s="100">
        <v>8</v>
      </c>
      <c r="AD227" s="100">
        <v>0</v>
      </c>
      <c r="AE227" s="100">
        <v>8</v>
      </c>
      <c r="AF227" s="112">
        <v>0</v>
      </c>
      <c r="AG227" s="100">
        <v>18</v>
      </c>
      <c r="AH227" s="100">
        <v>0</v>
      </c>
      <c r="AI227" s="100">
        <v>18</v>
      </c>
      <c r="AJ227" s="112">
        <v>0</v>
      </c>
      <c r="AK227" s="100">
        <v>45</v>
      </c>
      <c r="AL227" s="100">
        <v>0</v>
      </c>
      <c r="AM227" s="100">
        <v>45</v>
      </c>
      <c r="AN227" s="114">
        <v>0.5</v>
      </c>
      <c r="AO227" s="2" t="s">
        <v>1902</v>
      </c>
      <c r="AP227" s="2" t="s">
        <v>1903</v>
      </c>
      <c r="AQ227" s="2" t="s">
        <v>1903</v>
      </c>
      <c r="AR227" s="124" t="s">
        <v>1522</v>
      </c>
      <c r="AS227" s="2" t="s">
        <v>1903</v>
      </c>
      <c r="AT227" s="2" t="s">
        <v>1903</v>
      </c>
    </row>
    <row r="228" spans="1:46" x14ac:dyDescent="0.2">
      <c r="A228" s="2" t="s">
        <v>40</v>
      </c>
      <c r="B228" s="2" t="s">
        <v>212</v>
      </c>
      <c r="C228" s="71">
        <v>0.5</v>
      </c>
      <c r="D228" s="72">
        <v>8</v>
      </c>
      <c r="E228" s="99">
        <v>2019</v>
      </c>
      <c r="F228" s="99">
        <v>2015</v>
      </c>
      <c r="G228" s="99">
        <v>2022</v>
      </c>
      <c r="H228" s="2" t="s">
        <v>1904</v>
      </c>
      <c r="I228" s="2" t="s">
        <v>1905</v>
      </c>
      <c r="J228" s="2" t="s">
        <v>8</v>
      </c>
      <c r="K228" s="113" t="s">
        <v>212</v>
      </c>
      <c r="L228" s="100">
        <v>111</v>
      </c>
      <c r="M228" s="100">
        <v>29</v>
      </c>
      <c r="N228" s="100">
        <v>23</v>
      </c>
      <c r="O228" s="100">
        <v>6</v>
      </c>
      <c r="P228" s="100">
        <v>82</v>
      </c>
      <c r="Q228" s="112">
        <v>0.26126126126126126</v>
      </c>
      <c r="R228" s="101">
        <v>56</v>
      </c>
      <c r="S228" s="101">
        <v>0</v>
      </c>
      <c r="T228" s="100">
        <v>65</v>
      </c>
      <c r="U228" s="100">
        <v>19</v>
      </c>
      <c r="V228" s="100">
        <v>16</v>
      </c>
      <c r="W228" s="100">
        <v>3</v>
      </c>
      <c r="X228" s="100">
        <v>46</v>
      </c>
      <c r="Y228" s="100">
        <v>19</v>
      </c>
      <c r="Z228" s="100">
        <v>46</v>
      </c>
      <c r="AA228" s="112">
        <v>0.29230769230769232</v>
      </c>
      <c r="AB228" s="112">
        <v>0.29230769230769232</v>
      </c>
      <c r="AC228" s="100">
        <v>72</v>
      </c>
      <c r="AD228" s="100">
        <v>41</v>
      </c>
      <c r="AE228" s="100">
        <v>31</v>
      </c>
      <c r="AF228" s="112">
        <v>0.56944444444444442</v>
      </c>
      <c r="AG228" s="100">
        <v>167</v>
      </c>
      <c r="AH228" s="100">
        <v>53</v>
      </c>
      <c r="AI228" s="100">
        <v>114</v>
      </c>
      <c r="AJ228" s="112">
        <v>0.31736526946107785</v>
      </c>
      <c r="AK228" s="100">
        <v>415</v>
      </c>
      <c r="AL228" s="100">
        <v>142</v>
      </c>
      <c r="AM228" s="100">
        <v>273</v>
      </c>
      <c r="AN228" s="114">
        <v>0.5</v>
      </c>
      <c r="AO228" s="2" t="s">
        <v>1902</v>
      </c>
      <c r="AP228" s="2" t="s">
        <v>1903</v>
      </c>
      <c r="AQ228" s="2" t="s">
        <v>1903</v>
      </c>
      <c r="AR228" s="124" t="s">
        <v>1522</v>
      </c>
      <c r="AS228" s="2" t="s">
        <v>1903</v>
      </c>
      <c r="AT228" s="2" t="s">
        <v>1903</v>
      </c>
    </row>
    <row r="229" spans="1:46" x14ac:dyDescent="0.2">
      <c r="A229" s="2" t="s">
        <v>5</v>
      </c>
      <c r="B229" s="2" t="s">
        <v>1002</v>
      </c>
      <c r="C229" s="71">
        <v>0.625</v>
      </c>
      <c r="D229" s="72">
        <v>8</v>
      </c>
      <c r="E229" s="99">
        <v>2018</v>
      </c>
      <c r="F229" s="99">
        <v>2014</v>
      </c>
      <c r="G229" s="99" t="s">
        <v>1899</v>
      </c>
      <c r="H229" s="2" t="s">
        <v>1900</v>
      </c>
      <c r="I229" s="2" t="s">
        <v>1901</v>
      </c>
      <c r="J229" s="2" t="s">
        <v>3</v>
      </c>
      <c r="K229" s="123" t="s">
        <v>1002</v>
      </c>
      <c r="L229" s="100">
        <v>228</v>
      </c>
      <c r="M229" s="100">
        <v>0</v>
      </c>
      <c r="N229" s="100">
        <v>0</v>
      </c>
      <c r="O229" s="100">
        <v>0</v>
      </c>
      <c r="P229" s="100">
        <v>228</v>
      </c>
      <c r="Q229" s="112">
        <v>0</v>
      </c>
      <c r="R229" s="101">
        <v>114</v>
      </c>
      <c r="S229" s="101">
        <v>0</v>
      </c>
      <c r="T229" s="100">
        <v>135</v>
      </c>
      <c r="U229" s="100">
        <v>0</v>
      </c>
      <c r="V229" s="100">
        <v>0</v>
      </c>
      <c r="W229" s="100">
        <v>0</v>
      </c>
      <c r="X229" s="100">
        <v>135</v>
      </c>
      <c r="Y229" s="100">
        <v>0</v>
      </c>
      <c r="Z229" s="100">
        <v>135</v>
      </c>
      <c r="AA229" s="112">
        <v>0</v>
      </c>
      <c r="AB229" s="112">
        <v>0</v>
      </c>
      <c r="AC229" s="100">
        <v>146</v>
      </c>
      <c r="AD229" s="100">
        <v>214</v>
      </c>
      <c r="AE229" s="100">
        <v>0</v>
      </c>
      <c r="AF229" s="112">
        <v>1.4657534246575343</v>
      </c>
      <c r="AG229" s="100">
        <v>369</v>
      </c>
      <c r="AH229" s="100">
        <v>41</v>
      </c>
      <c r="AI229" s="100">
        <v>328</v>
      </c>
      <c r="AJ229" s="112">
        <v>0.1111111111111111</v>
      </c>
      <c r="AK229" s="100">
        <v>878</v>
      </c>
      <c r="AL229" s="100">
        <v>255</v>
      </c>
      <c r="AM229" s="100">
        <v>691</v>
      </c>
      <c r="AN229" s="114">
        <v>0.5</v>
      </c>
      <c r="AO229" s="2" t="s">
        <v>1902</v>
      </c>
      <c r="AP229" s="2" t="s">
        <v>1903</v>
      </c>
      <c r="AQ229" s="2" t="s">
        <v>1903</v>
      </c>
      <c r="AR229" s="124" t="s">
        <v>1535</v>
      </c>
      <c r="AS229" s="2" t="s">
        <v>1903</v>
      </c>
      <c r="AT229" s="2" t="s">
        <v>1903</v>
      </c>
    </row>
    <row r="230" spans="1:46" x14ac:dyDescent="0.2">
      <c r="A230" s="2" t="s">
        <v>12</v>
      </c>
      <c r="B230" s="2" t="s">
        <v>11</v>
      </c>
      <c r="C230" s="71">
        <v>0.625</v>
      </c>
      <c r="D230" s="72">
        <v>8</v>
      </c>
      <c r="E230" s="99">
        <v>2018</v>
      </c>
      <c r="F230" s="99">
        <v>2014</v>
      </c>
      <c r="G230" s="99" t="s">
        <v>1899</v>
      </c>
      <c r="H230" s="2" t="s">
        <v>1900</v>
      </c>
      <c r="I230" s="2" t="s">
        <v>1901</v>
      </c>
      <c r="J230" s="2" t="s">
        <v>3</v>
      </c>
      <c r="K230" s="111" t="s">
        <v>11</v>
      </c>
      <c r="L230" s="100">
        <v>9</v>
      </c>
      <c r="M230" s="100">
        <v>83</v>
      </c>
      <c r="N230" s="100">
        <v>83</v>
      </c>
      <c r="O230" s="100">
        <v>0</v>
      </c>
      <c r="P230" s="100">
        <v>0</v>
      </c>
      <c r="Q230" s="112">
        <v>9.2222222222222214</v>
      </c>
      <c r="R230" s="101">
        <v>5</v>
      </c>
      <c r="S230" s="101">
        <v>78</v>
      </c>
      <c r="T230" s="100">
        <v>7</v>
      </c>
      <c r="U230" s="100">
        <v>335</v>
      </c>
      <c r="V230" s="100">
        <v>335</v>
      </c>
      <c r="W230" s="100">
        <v>0</v>
      </c>
      <c r="X230" s="100">
        <v>0</v>
      </c>
      <c r="Y230" s="100">
        <v>413</v>
      </c>
      <c r="Z230" s="100">
        <v>0</v>
      </c>
      <c r="AA230" s="112">
        <v>47.857142857142854</v>
      </c>
      <c r="AB230" s="112">
        <v>59</v>
      </c>
      <c r="AC230" s="100">
        <v>7</v>
      </c>
      <c r="AD230" s="100">
        <v>424</v>
      </c>
      <c r="AE230" s="100">
        <v>0</v>
      </c>
      <c r="AF230" s="112">
        <v>60.571428571428569</v>
      </c>
      <c r="AG230" s="100">
        <v>16</v>
      </c>
      <c r="AH230" s="100">
        <v>0</v>
      </c>
      <c r="AI230" s="100">
        <v>16</v>
      </c>
      <c r="AJ230" s="112">
        <v>0</v>
      </c>
      <c r="AK230" s="100">
        <v>39</v>
      </c>
      <c r="AL230" s="100">
        <v>842</v>
      </c>
      <c r="AM230" s="100">
        <v>16</v>
      </c>
      <c r="AN230" s="114">
        <v>0.5</v>
      </c>
      <c r="AO230" s="2" t="s">
        <v>1902</v>
      </c>
      <c r="AP230" s="2" t="s">
        <v>1903</v>
      </c>
      <c r="AQ230" s="2" t="s">
        <v>1903</v>
      </c>
      <c r="AR230" s="124" t="s">
        <v>1522</v>
      </c>
      <c r="AS230" s="2" t="s">
        <v>1903</v>
      </c>
      <c r="AT230" s="2" t="s">
        <v>1903</v>
      </c>
    </row>
    <row r="231" spans="1:46" x14ac:dyDescent="0.2">
      <c r="A231" s="2" t="s">
        <v>12</v>
      </c>
      <c r="B231" s="2" t="s">
        <v>17</v>
      </c>
      <c r="C231" s="71">
        <v>0.625</v>
      </c>
      <c r="D231" s="72">
        <v>8</v>
      </c>
      <c r="E231" s="99">
        <v>2018</v>
      </c>
      <c r="F231" s="99">
        <v>2014</v>
      </c>
      <c r="G231" s="99" t="s">
        <v>1899</v>
      </c>
      <c r="H231" s="2" t="s">
        <v>1900</v>
      </c>
      <c r="I231" s="2" t="s">
        <v>1901</v>
      </c>
      <c r="J231" s="2" t="s">
        <v>3</v>
      </c>
      <c r="K231" s="111" t="s">
        <v>17</v>
      </c>
      <c r="L231" s="100">
        <v>1256</v>
      </c>
      <c r="M231" s="100">
        <v>71</v>
      </c>
      <c r="N231" s="100">
        <v>71</v>
      </c>
      <c r="O231" s="100">
        <v>0</v>
      </c>
      <c r="P231" s="100">
        <v>1185</v>
      </c>
      <c r="Q231" s="112">
        <v>5.6528662420382167E-2</v>
      </c>
      <c r="R231" s="101">
        <v>628</v>
      </c>
      <c r="S231" s="101">
        <v>0</v>
      </c>
      <c r="T231" s="100">
        <v>907</v>
      </c>
      <c r="U231" s="100">
        <v>22</v>
      </c>
      <c r="V231" s="100">
        <v>22</v>
      </c>
      <c r="W231" s="100">
        <v>0</v>
      </c>
      <c r="X231" s="100">
        <v>885</v>
      </c>
      <c r="Y231" s="100">
        <v>22</v>
      </c>
      <c r="Z231" s="100">
        <v>885</v>
      </c>
      <c r="AA231" s="112">
        <v>2.4255788313120176E-2</v>
      </c>
      <c r="AB231" s="112">
        <v>2.4255788313120176E-2</v>
      </c>
      <c r="AC231" s="100">
        <v>1038</v>
      </c>
      <c r="AD231" s="100">
        <v>44</v>
      </c>
      <c r="AE231" s="100">
        <v>994</v>
      </c>
      <c r="AF231" s="112">
        <v>4.238921001926782E-2</v>
      </c>
      <c r="AG231" s="100">
        <v>2501</v>
      </c>
      <c r="AH231" s="100">
        <v>5290</v>
      </c>
      <c r="AI231" s="100">
        <v>0</v>
      </c>
      <c r="AJ231" s="112">
        <v>2.1151539384246303</v>
      </c>
      <c r="AK231" s="100">
        <v>5702</v>
      </c>
      <c r="AL231" s="100">
        <v>5427</v>
      </c>
      <c r="AM231" s="100">
        <v>3064</v>
      </c>
      <c r="AN231" s="114">
        <v>0.5</v>
      </c>
      <c r="AO231" s="2" t="s">
        <v>1903</v>
      </c>
      <c r="AP231" s="2" t="s">
        <v>1902</v>
      </c>
      <c r="AQ231" s="2" t="s">
        <v>1903</v>
      </c>
      <c r="AR231" s="124" t="s">
        <v>1522</v>
      </c>
      <c r="AS231" s="2" t="s">
        <v>1903</v>
      </c>
      <c r="AT231" s="2" t="s">
        <v>1902</v>
      </c>
    </row>
    <row r="232" spans="1:46" x14ac:dyDescent="0.2">
      <c r="A232" s="2" t="s">
        <v>12</v>
      </c>
      <c r="B232" s="2" t="s">
        <v>51</v>
      </c>
      <c r="C232" s="71">
        <v>0.625</v>
      </c>
      <c r="D232" s="72">
        <v>8</v>
      </c>
      <c r="E232" s="99">
        <v>2018</v>
      </c>
      <c r="F232" s="99">
        <v>2014</v>
      </c>
      <c r="G232" s="99" t="s">
        <v>1899</v>
      </c>
      <c r="H232" s="2" t="s">
        <v>1900</v>
      </c>
      <c r="I232" s="2" t="s">
        <v>1901</v>
      </c>
      <c r="J232" s="2" t="s">
        <v>3</v>
      </c>
      <c r="K232" s="113" t="s">
        <v>51</v>
      </c>
      <c r="L232" s="100">
        <v>426</v>
      </c>
      <c r="M232" s="100">
        <v>0</v>
      </c>
      <c r="N232" s="100">
        <v>0</v>
      </c>
      <c r="O232" s="100">
        <v>0</v>
      </c>
      <c r="P232" s="100">
        <v>426</v>
      </c>
      <c r="Q232" s="112">
        <v>0</v>
      </c>
      <c r="R232" s="101">
        <v>213</v>
      </c>
      <c r="S232" s="101">
        <v>0</v>
      </c>
      <c r="T232" s="100">
        <v>305</v>
      </c>
      <c r="U232" s="100">
        <v>0</v>
      </c>
      <c r="V232" s="100">
        <v>0</v>
      </c>
      <c r="W232" s="100">
        <v>0</v>
      </c>
      <c r="X232" s="100">
        <v>305</v>
      </c>
      <c r="Y232" s="100">
        <v>0</v>
      </c>
      <c r="Z232" s="100">
        <v>305</v>
      </c>
      <c r="AA232" s="112">
        <v>0</v>
      </c>
      <c r="AB232" s="112">
        <v>0</v>
      </c>
      <c r="AC232" s="100">
        <v>335</v>
      </c>
      <c r="AD232" s="100">
        <v>21</v>
      </c>
      <c r="AE232" s="100">
        <v>314</v>
      </c>
      <c r="AF232" s="112">
        <v>6.2686567164179099E-2</v>
      </c>
      <c r="AG232" s="100">
        <v>785</v>
      </c>
      <c r="AH232" s="100">
        <v>1411</v>
      </c>
      <c r="AI232" s="100">
        <v>0</v>
      </c>
      <c r="AJ232" s="112">
        <v>1.7974522292993631</v>
      </c>
      <c r="AK232" s="100">
        <v>1851</v>
      </c>
      <c r="AL232" s="100">
        <v>1432</v>
      </c>
      <c r="AM232" s="100">
        <v>1045</v>
      </c>
      <c r="AN232" s="114">
        <v>0.5</v>
      </c>
      <c r="AO232" s="2" t="s">
        <v>1903</v>
      </c>
      <c r="AP232" s="2" t="s">
        <v>1902</v>
      </c>
      <c r="AQ232" s="2" t="s">
        <v>1903</v>
      </c>
      <c r="AR232" s="124" t="s">
        <v>1522</v>
      </c>
      <c r="AS232" s="2" t="s">
        <v>1903</v>
      </c>
      <c r="AT232" s="2" t="s">
        <v>1902</v>
      </c>
    </row>
    <row r="233" spans="1:46" x14ac:dyDescent="0.2">
      <c r="A233" s="2" t="s">
        <v>1059</v>
      </c>
      <c r="B233" s="11" t="s">
        <v>1493</v>
      </c>
      <c r="C233" s="71">
        <v>1</v>
      </c>
      <c r="D233" s="72">
        <v>5</v>
      </c>
      <c r="E233" s="99">
        <v>2017</v>
      </c>
      <c r="F233" s="99">
        <v>2014</v>
      </c>
      <c r="G233" s="99">
        <v>2018</v>
      </c>
      <c r="H233" s="2" t="s">
        <v>1906</v>
      </c>
      <c r="I233" s="2" t="s">
        <v>1907</v>
      </c>
      <c r="J233" s="2" t="s">
        <v>13</v>
      </c>
      <c r="K233" s="113" t="s">
        <v>1493</v>
      </c>
      <c r="L233" s="100">
        <v>368</v>
      </c>
      <c r="M233" s="100">
        <v>8</v>
      </c>
      <c r="N233" s="100">
        <v>0</v>
      </c>
      <c r="O233" s="100">
        <v>8</v>
      </c>
      <c r="P233" s="100">
        <v>360</v>
      </c>
      <c r="Q233" s="112">
        <v>2.1739130434782608E-2</v>
      </c>
      <c r="R233" s="101">
        <v>368</v>
      </c>
      <c r="S233" s="101">
        <v>0</v>
      </c>
      <c r="T233" s="100">
        <v>231</v>
      </c>
      <c r="U233" s="100">
        <v>17</v>
      </c>
      <c r="V233" s="100">
        <v>0</v>
      </c>
      <c r="W233" s="100">
        <v>17</v>
      </c>
      <c r="X233" s="100">
        <v>214</v>
      </c>
      <c r="Y233" s="100">
        <v>17</v>
      </c>
      <c r="Z233" s="100">
        <v>214</v>
      </c>
      <c r="AA233" s="112">
        <v>7.3593073593073599E-2</v>
      </c>
      <c r="AB233" s="112">
        <v>7.3593073593073599E-2</v>
      </c>
      <c r="AC233" s="100">
        <v>256</v>
      </c>
      <c r="AD233" s="100">
        <v>22</v>
      </c>
      <c r="AE233" s="100">
        <v>234</v>
      </c>
      <c r="AF233" s="112">
        <v>8.59375E-2</v>
      </c>
      <c r="AG233" s="100">
        <v>601</v>
      </c>
      <c r="AH233" s="100">
        <v>16</v>
      </c>
      <c r="AI233" s="100">
        <v>585</v>
      </c>
      <c r="AJ233" s="112">
        <v>2.6622296173044926E-2</v>
      </c>
      <c r="AK233" s="100">
        <v>1456</v>
      </c>
      <c r="AL233" s="100">
        <v>63</v>
      </c>
      <c r="AM233" s="100">
        <v>1393</v>
      </c>
      <c r="AN233" s="114">
        <v>1</v>
      </c>
      <c r="AO233" s="2" t="s">
        <v>1902</v>
      </c>
      <c r="AP233" s="2" t="s">
        <v>1903</v>
      </c>
      <c r="AQ233" s="2" t="s">
        <v>1903</v>
      </c>
      <c r="AR233" s="124" t="s">
        <v>1522</v>
      </c>
      <c r="AS233" s="2" t="s">
        <v>1903</v>
      </c>
      <c r="AT233" s="2" t="s">
        <v>1903</v>
      </c>
    </row>
    <row r="234" spans="1:46" x14ac:dyDescent="0.2">
      <c r="A234" s="2" t="s">
        <v>12</v>
      </c>
      <c r="B234" s="2" t="s">
        <v>57</v>
      </c>
      <c r="C234" s="71">
        <v>0.625</v>
      </c>
      <c r="D234" s="72">
        <v>8</v>
      </c>
      <c r="E234" s="99">
        <v>2018</v>
      </c>
      <c r="F234" s="99">
        <v>2014</v>
      </c>
      <c r="G234" s="99" t="s">
        <v>1899</v>
      </c>
      <c r="H234" s="2" t="s">
        <v>1900</v>
      </c>
      <c r="I234" s="2" t="s">
        <v>1901</v>
      </c>
      <c r="J234" s="2" t="s">
        <v>3</v>
      </c>
      <c r="K234" s="111" t="s">
        <v>57</v>
      </c>
      <c r="L234" s="100">
        <v>76</v>
      </c>
      <c r="M234" s="100">
        <v>21</v>
      </c>
      <c r="N234" s="100">
        <v>21</v>
      </c>
      <c r="O234" s="100">
        <v>0</v>
      </c>
      <c r="P234" s="100">
        <v>55</v>
      </c>
      <c r="Q234" s="112">
        <v>0.27631578947368424</v>
      </c>
      <c r="R234" s="101">
        <v>38</v>
      </c>
      <c r="S234" s="101">
        <v>0</v>
      </c>
      <c r="T234" s="100">
        <v>53</v>
      </c>
      <c r="U234" s="100">
        <v>49</v>
      </c>
      <c r="V234" s="100">
        <v>49</v>
      </c>
      <c r="W234" s="100">
        <v>0</v>
      </c>
      <c r="X234" s="100">
        <v>4</v>
      </c>
      <c r="Y234" s="100">
        <v>49</v>
      </c>
      <c r="Z234" s="100">
        <v>4</v>
      </c>
      <c r="AA234" s="112">
        <v>0.92452830188679247</v>
      </c>
      <c r="AB234" s="112">
        <v>0.92452830188679247</v>
      </c>
      <c r="AC234" s="100">
        <v>62</v>
      </c>
      <c r="AD234" s="100">
        <v>181</v>
      </c>
      <c r="AE234" s="100">
        <v>0</v>
      </c>
      <c r="AF234" s="112">
        <v>2.9193548387096775</v>
      </c>
      <c r="AG234" s="100">
        <v>148</v>
      </c>
      <c r="AH234" s="100">
        <v>181</v>
      </c>
      <c r="AI234" s="100">
        <v>0</v>
      </c>
      <c r="AJ234" s="112">
        <v>1.222972972972973</v>
      </c>
      <c r="AK234" s="100">
        <v>339</v>
      </c>
      <c r="AL234" s="100">
        <v>432</v>
      </c>
      <c r="AM234" s="100">
        <v>59</v>
      </c>
      <c r="AN234" s="114">
        <v>0.5</v>
      </c>
      <c r="AO234" s="2" t="s">
        <v>1903</v>
      </c>
      <c r="AP234" s="2" t="s">
        <v>1902</v>
      </c>
      <c r="AQ234" s="2" t="s">
        <v>1903</v>
      </c>
      <c r="AR234" s="124" t="s">
        <v>1522</v>
      </c>
      <c r="AS234" s="2" t="s">
        <v>1903</v>
      </c>
      <c r="AT234" s="2" t="s">
        <v>1902</v>
      </c>
    </row>
    <row r="235" spans="1:46" x14ac:dyDescent="0.2">
      <c r="A235" s="2" t="s">
        <v>12</v>
      </c>
      <c r="B235" s="2" t="s">
        <v>94</v>
      </c>
      <c r="C235" s="71">
        <v>0.625</v>
      </c>
      <c r="D235" s="72">
        <v>8</v>
      </c>
      <c r="E235" s="99">
        <v>2018</v>
      </c>
      <c r="F235" s="99">
        <v>2014</v>
      </c>
      <c r="G235" s="99" t="s">
        <v>1899</v>
      </c>
      <c r="H235" s="2" t="s">
        <v>1900</v>
      </c>
      <c r="I235" s="2" t="s">
        <v>1901</v>
      </c>
      <c r="J235" s="2" t="s">
        <v>3</v>
      </c>
      <c r="K235" s="111" t="s">
        <v>94</v>
      </c>
      <c r="L235" s="100">
        <v>1</v>
      </c>
      <c r="M235" s="100">
        <v>0</v>
      </c>
      <c r="N235" s="100">
        <v>0</v>
      </c>
      <c r="O235" s="100">
        <v>0</v>
      </c>
      <c r="P235" s="100">
        <v>1</v>
      </c>
      <c r="Q235" s="112">
        <v>0</v>
      </c>
      <c r="R235" s="101">
        <v>1</v>
      </c>
      <c r="S235" s="101">
        <v>0</v>
      </c>
      <c r="T235" s="100">
        <v>1</v>
      </c>
      <c r="U235" s="100">
        <v>0</v>
      </c>
      <c r="V235" s="100">
        <v>0</v>
      </c>
      <c r="W235" s="100">
        <v>0</v>
      </c>
      <c r="X235" s="100">
        <v>1</v>
      </c>
      <c r="Y235" s="100">
        <v>0</v>
      </c>
      <c r="Z235" s="100">
        <v>1</v>
      </c>
      <c r="AA235" s="112">
        <v>0</v>
      </c>
      <c r="AB235" s="112">
        <v>0</v>
      </c>
      <c r="AC235" s="100">
        <v>0</v>
      </c>
      <c r="AD235" s="100">
        <v>50</v>
      </c>
      <c r="AE235" s="100">
        <v>0</v>
      </c>
      <c r="AF235" s="112" t="s">
        <v>1917</v>
      </c>
      <c r="AG235" s="100">
        <v>0</v>
      </c>
      <c r="AH235" s="100">
        <v>518</v>
      </c>
      <c r="AI235" s="100">
        <v>0</v>
      </c>
      <c r="AJ235" s="112" t="s">
        <v>1917</v>
      </c>
      <c r="AK235" s="100">
        <v>2</v>
      </c>
      <c r="AL235" s="100">
        <v>568</v>
      </c>
      <c r="AM235" s="100">
        <v>2</v>
      </c>
      <c r="AN235" s="114">
        <v>0.5</v>
      </c>
      <c r="AO235" s="2" t="s">
        <v>1903</v>
      </c>
      <c r="AP235" s="2" t="s">
        <v>1902</v>
      </c>
      <c r="AQ235" s="2" t="s">
        <v>1903</v>
      </c>
      <c r="AR235" s="124" t="s">
        <v>1522</v>
      </c>
      <c r="AS235" s="2" t="s">
        <v>1903</v>
      </c>
      <c r="AT235" s="2" t="s">
        <v>1902</v>
      </c>
    </row>
    <row r="236" spans="1:46" x14ac:dyDescent="0.2">
      <c r="A236" s="2" t="s">
        <v>1059</v>
      </c>
      <c r="B236" s="11" t="s">
        <v>1058</v>
      </c>
      <c r="C236" s="71">
        <v>1</v>
      </c>
      <c r="D236" s="72">
        <v>5</v>
      </c>
      <c r="E236" s="99">
        <v>2017</v>
      </c>
      <c r="F236" s="99">
        <v>2014</v>
      </c>
      <c r="G236" s="99">
        <v>2018</v>
      </c>
      <c r="H236" s="2" t="s">
        <v>1906</v>
      </c>
      <c r="I236" s="2" t="s">
        <v>1907</v>
      </c>
      <c r="J236" s="2" t="s">
        <v>13</v>
      </c>
      <c r="K236" s="113" t="s">
        <v>1058</v>
      </c>
      <c r="L236" s="100">
        <v>34</v>
      </c>
      <c r="M236" s="100">
        <v>0</v>
      </c>
      <c r="N236" s="100">
        <v>0</v>
      </c>
      <c r="O236" s="100">
        <v>0</v>
      </c>
      <c r="P236" s="100">
        <v>34</v>
      </c>
      <c r="Q236" s="112">
        <v>0</v>
      </c>
      <c r="R236" s="101">
        <v>34</v>
      </c>
      <c r="S236" s="101">
        <v>0</v>
      </c>
      <c r="T236" s="100">
        <v>22</v>
      </c>
      <c r="U236" s="100">
        <v>0</v>
      </c>
      <c r="V236" s="100">
        <v>0</v>
      </c>
      <c r="W236" s="100">
        <v>0</v>
      </c>
      <c r="X236" s="100">
        <v>22</v>
      </c>
      <c r="Y236" s="100">
        <v>0</v>
      </c>
      <c r="Z236" s="100">
        <v>22</v>
      </c>
      <c r="AA236" s="112">
        <v>0</v>
      </c>
      <c r="AB236" s="112">
        <v>0</v>
      </c>
      <c r="AC236" s="100">
        <v>27</v>
      </c>
      <c r="AD236" s="100">
        <v>0</v>
      </c>
      <c r="AE236" s="100">
        <v>27</v>
      </c>
      <c r="AF236" s="112">
        <v>0</v>
      </c>
      <c r="AG236" s="100">
        <v>64</v>
      </c>
      <c r="AH236" s="100">
        <v>4</v>
      </c>
      <c r="AI236" s="100">
        <v>60</v>
      </c>
      <c r="AJ236" s="112">
        <v>6.25E-2</v>
      </c>
      <c r="AK236" s="100">
        <v>147</v>
      </c>
      <c r="AL236" s="100">
        <v>4</v>
      </c>
      <c r="AM236" s="100">
        <v>143</v>
      </c>
      <c r="AN236" s="114">
        <v>1</v>
      </c>
      <c r="AO236" s="2" t="s">
        <v>1902</v>
      </c>
      <c r="AP236" s="2" t="s">
        <v>1903</v>
      </c>
      <c r="AQ236" s="2" t="s">
        <v>1903</v>
      </c>
      <c r="AR236" s="124" t="s">
        <v>1891</v>
      </c>
      <c r="AS236" s="2" t="s">
        <v>1903</v>
      </c>
      <c r="AT236" s="2" t="s">
        <v>1903</v>
      </c>
    </row>
    <row r="237" spans="1:46" x14ac:dyDescent="0.2">
      <c r="A237" s="2" t="s">
        <v>12</v>
      </c>
      <c r="B237" s="2" t="s">
        <v>1045</v>
      </c>
      <c r="C237" s="71">
        <v>0.625</v>
      </c>
      <c r="D237" s="72">
        <v>8</v>
      </c>
      <c r="E237" s="99">
        <v>2018</v>
      </c>
      <c r="F237" s="99">
        <v>2014</v>
      </c>
      <c r="G237" s="99" t="s">
        <v>1899</v>
      </c>
      <c r="H237" s="2" t="s">
        <v>1900</v>
      </c>
      <c r="I237" s="2" t="s">
        <v>1901</v>
      </c>
      <c r="J237" s="2" t="s">
        <v>3</v>
      </c>
      <c r="K237" s="111" t="s">
        <v>1045</v>
      </c>
      <c r="L237" s="100">
        <v>71</v>
      </c>
      <c r="M237" s="100">
        <v>9</v>
      </c>
      <c r="N237" s="100">
        <v>9</v>
      </c>
      <c r="O237" s="100">
        <v>0</v>
      </c>
      <c r="P237" s="100">
        <v>62</v>
      </c>
      <c r="Q237" s="112">
        <v>0.12676056338028169</v>
      </c>
      <c r="R237" s="101">
        <v>36</v>
      </c>
      <c r="S237" s="101">
        <v>0</v>
      </c>
      <c r="T237" s="100">
        <v>50</v>
      </c>
      <c r="U237" s="100">
        <v>8</v>
      </c>
      <c r="V237" s="100">
        <v>8</v>
      </c>
      <c r="W237" s="100">
        <v>0</v>
      </c>
      <c r="X237" s="100">
        <v>42</v>
      </c>
      <c r="Y237" s="100">
        <v>8</v>
      </c>
      <c r="Z237" s="100">
        <v>42</v>
      </c>
      <c r="AA237" s="112">
        <v>0.16</v>
      </c>
      <c r="AB237" s="112">
        <v>0.16</v>
      </c>
      <c r="AC237" s="100">
        <v>56</v>
      </c>
      <c r="AD237" s="100">
        <v>6</v>
      </c>
      <c r="AE237" s="100">
        <v>50</v>
      </c>
      <c r="AF237" s="112">
        <v>0.10714285714285714</v>
      </c>
      <c r="AG237" s="100">
        <v>131</v>
      </c>
      <c r="AH237" s="100">
        <v>320</v>
      </c>
      <c r="AI237" s="100">
        <v>0</v>
      </c>
      <c r="AJ237" s="112">
        <v>2.4427480916030535</v>
      </c>
      <c r="AK237" s="100">
        <v>308</v>
      </c>
      <c r="AL237" s="100">
        <v>343</v>
      </c>
      <c r="AM237" s="100">
        <v>154</v>
      </c>
      <c r="AN237" s="114">
        <v>0.5</v>
      </c>
      <c r="AO237" s="2" t="s">
        <v>1903</v>
      </c>
      <c r="AP237" s="2" t="s">
        <v>1902</v>
      </c>
      <c r="AQ237" s="2" t="s">
        <v>1903</v>
      </c>
      <c r="AR237" s="124" t="s">
        <v>1535</v>
      </c>
      <c r="AS237" s="2" t="s">
        <v>1903</v>
      </c>
      <c r="AT237" s="2" t="s">
        <v>1902</v>
      </c>
    </row>
    <row r="238" spans="1:46" x14ac:dyDescent="0.2">
      <c r="A238" s="2" t="s">
        <v>12</v>
      </c>
      <c r="B238" s="2" t="s">
        <v>99</v>
      </c>
      <c r="C238" s="71">
        <v>0.625</v>
      </c>
      <c r="D238" s="72">
        <v>8</v>
      </c>
      <c r="E238" s="99">
        <v>2018</v>
      </c>
      <c r="F238" s="99">
        <v>2014</v>
      </c>
      <c r="G238" s="99" t="s">
        <v>1899</v>
      </c>
      <c r="H238" s="2" t="s">
        <v>1900</v>
      </c>
      <c r="I238" s="2" t="s">
        <v>1901</v>
      </c>
      <c r="J238" s="2" t="s">
        <v>3</v>
      </c>
      <c r="K238" s="111" t="s">
        <v>99</v>
      </c>
      <c r="L238" s="100">
        <v>76</v>
      </c>
      <c r="M238" s="100">
        <v>0</v>
      </c>
      <c r="N238" s="100">
        <v>0</v>
      </c>
      <c r="O238" s="100">
        <v>0</v>
      </c>
      <c r="P238" s="100">
        <v>76</v>
      </c>
      <c r="Q238" s="112">
        <v>0</v>
      </c>
      <c r="R238" s="101">
        <v>38</v>
      </c>
      <c r="S238" s="101">
        <v>0</v>
      </c>
      <c r="T238" s="100">
        <v>53</v>
      </c>
      <c r="U238" s="100">
        <v>0</v>
      </c>
      <c r="V238" s="100">
        <v>0</v>
      </c>
      <c r="W238" s="100">
        <v>0</v>
      </c>
      <c r="X238" s="100">
        <v>53</v>
      </c>
      <c r="Y238" s="100">
        <v>0</v>
      </c>
      <c r="Z238" s="100">
        <v>53</v>
      </c>
      <c r="AA238" s="112">
        <v>0</v>
      </c>
      <c r="AB238" s="112">
        <v>0</v>
      </c>
      <c r="AC238" s="100">
        <v>61</v>
      </c>
      <c r="AD238" s="100">
        <v>17</v>
      </c>
      <c r="AE238" s="100">
        <v>44</v>
      </c>
      <c r="AF238" s="112">
        <v>0.27868852459016391</v>
      </c>
      <c r="AG238" s="100">
        <v>137</v>
      </c>
      <c r="AH238" s="100">
        <v>142</v>
      </c>
      <c r="AI238" s="100">
        <v>0</v>
      </c>
      <c r="AJ238" s="112">
        <v>1.0364963503649636</v>
      </c>
      <c r="AK238" s="100">
        <v>327</v>
      </c>
      <c r="AL238" s="100">
        <v>159</v>
      </c>
      <c r="AM238" s="100">
        <v>173</v>
      </c>
      <c r="AN238" s="114">
        <v>0.5</v>
      </c>
      <c r="AO238" s="2" t="s">
        <v>1903</v>
      </c>
      <c r="AP238" s="2" t="s">
        <v>1902</v>
      </c>
      <c r="AQ238" s="2" t="s">
        <v>1903</v>
      </c>
      <c r="AR238" s="124" t="s">
        <v>1522</v>
      </c>
      <c r="AS238" s="2" t="s">
        <v>1903</v>
      </c>
      <c r="AT238" s="2" t="s">
        <v>1902</v>
      </c>
    </row>
    <row r="239" spans="1:46" x14ac:dyDescent="0.2">
      <c r="A239" s="2" t="s">
        <v>40</v>
      </c>
      <c r="B239" s="2" t="s">
        <v>258</v>
      </c>
      <c r="C239" s="71">
        <v>0.5</v>
      </c>
      <c r="D239" s="72">
        <v>8</v>
      </c>
      <c r="E239" s="99">
        <v>2019</v>
      </c>
      <c r="F239" s="99">
        <v>2015</v>
      </c>
      <c r="G239" s="99">
        <v>2022</v>
      </c>
      <c r="H239" s="2" t="s">
        <v>1904</v>
      </c>
      <c r="I239" s="2" t="s">
        <v>1905</v>
      </c>
      <c r="J239" s="2" t="s">
        <v>8</v>
      </c>
      <c r="K239" s="113" t="s">
        <v>258</v>
      </c>
      <c r="L239" s="100">
        <v>6</v>
      </c>
      <c r="M239" s="100">
        <v>2</v>
      </c>
      <c r="N239" s="100">
        <v>2</v>
      </c>
      <c r="O239" s="100">
        <v>0</v>
      </c>
      <c r="P239" s="100">
        <v>4</v>
      </c>
      <c r="Q239" s="112">
        <v>0.33333333333333331</v>
      </c>
      <c r="R239" s="101">
        <v>3</v>
      </c>
      <c r="S239" s="101">
        <v>0</v>
      </c>
      <c r="T239" s="100">
        <v>4</v>
      </c>
      <c r="U239" s="100">
        <v>0</v>
      </c>
      <c r="V239" s="100">
        <v>0</v>
      </c>
      <c r="W239" s="100">
        <v>0</v>
      </c>
      <c r="X239" s="100">
        <v>4</v>
      </c>
      <c r="Y239" s="100">
        <v>0</v>
      </c>
      <c r="Z239" s="100">
        <v>4</v>
      </c>
      <c r="AA239" s="112">
        <v>0</v>
      </c>
      <c r="AB239" s="112">
        <v>0</v>
      </c>
      <c r="AC239" s="100">
        <v>4</v>
      </c>
      <c r="AD239" s="100">
        <v>3</v>
      </c>
      <c r="AE239" s="100">
        <v>1</v>
      </c>
      <c r="AF239" s="112">
        <v>0.75</v>
      </c>
      <c r="AG239" s="100">
        <v>4</v>
      </c>
      <c r="AH239" s="100">
        <v>1</v>
      </c>
      <c r="AI239" s="100">
        <v>3</v>
      </c>
      <c r="AJ239" s="112">
        <v>0.25</v>
      </c>
      <c r="AK239" s="100">
        <v>18</v>
      </c>
      <c r="AL239" s="100">
        <v>6</v>
      </c>
      <c r="AM239" s="100">
        <v>12</v>
      </c>
      <c r="AN239" s="114">
        <v>0.5</v>
      </c>
      <c r="AO239" s="2" t="s">
        <v>1902</v>
      </c>
      <c r="AP239" s="2" t="s">
        <v>1903</v>
      </c>
      <c r="AQ239" s="2" t="s">
        <v>1903</v>
      </c>
      <c r="AR239" s="124" t="s">
        <v>1522</v>
      </c>
      <c r="AS239" s="2" t="s">
        <v>1903</v>
      </c>
      <c r="AT239" s="2" t="s">
        <v>1903</v>
      </c>
    </row>
    <row r="240" spans="1:46" x14ac:dyDescent="0.2">
      <c r="A240" s="2" t="s">
        <v>1896</v>
      </c>
      <c r="B240" s="11" t="s">
        <v>1866</v>
      </c>
      <c r="C240" s="71">
        <v>1</v>
      </c>
      <c r="D240" s="72">
        <v>5</v>
      </c>
      <c r="E240" s="99">
        <v>2017</v>
      </c>
      <c r="F240" s="99">
        <v>2014</v>
      </c>
      <c r="G240" s="99">
        <v>2018</v>
      </c>
      <c r="H240" s="2" t="s">
        <v>1906</v>
      </c>
      <c r="I240" s="2" t="s">
        <v>1907</v>
      </c>
      <c r="J240" s="2" t="s">
        <v>13</v>
      </c>
      <c r="K240" s="113" t="s">
        <v>1866</v>
      </c>
      <c r="L240" s="100" t="e">
        <v>#N/A</v>
      </c>
      <c r="M240" s="100">
        <v>0</v>
      </c>
      <c r="N240" s="100">
        <v>0</v>
      </c>
      <c r="O240" s="100">
        <v>0</v>
      </c>
      <c r="P240" s="100" t="e">
        <v>#N/A</v>
      </c>
      <c r="Q240" s="112" t="s">
        <v>1891</v>
      </c>
      <c r="R240" s="101" t="e">
        <v>#N/A</v>
      </c>
      <c r="S240" s="101" t="e">
        <v>#N/A</v>
      </c>
      <c r="T240" s="100" t="e">
        <v>#N/A</v>
      </c>
      <c r="U240" s="100">
        <v>0</v>
      </c>
      <c r="V240" s="100">
        <v>0</v>
      </c>
      <c r="W240" s="100">
        <v>0</v>
      </c>
      <c r="X240" s="100" t="e">
        <v>#N/A</v>
      </c>
      <c r="Y240" s="100" t="e">
        <v>#N/A</v>
      </c>
      <c r="Z240" s="100" t="e">
        <v>#N/A</v>
      </c>
      <c r="AA240" s="112" t="s">
        <v>1891</v>
      </c>
      <c r="AB240" s="112" t="s">
        <v>1891</v>
      </c>
      <c r="AC240" s="100" t="e">
        <v>#N/A</v>
      </c>
      <c r="AD240" s="100">
        <v>0</v>
      </c>
      <c r="AE240" s="100" t="e">
        <v>#N/A</v>
      </c>
      <c r="AF240" s="112" t="s">
        <v>1891</v>
      </c>
      <c r="AG240" s="100" t="e">
        <v>#N/A</v>
      </c>
      <c r="AH240" s="100">
        <v>0</v>
      </c>
      <c r="AI240" s="100" t="e">
        <v>#N/A</v>
      </c>
      <c r="AJ240" s="112" t="s">
        <v>1891</v>
      </c>
      <c r="AK240" s="100" t="e">
        <v>#N/A</v>
      </c>
      <c r="AL240" s="100">
        <v>0</v>
      </c>
      <c r="AM240" s="100" t="e">
        <v>#N/A</v>
      </c>
      <c r="AN240" s="114">
        <v>1</v>
      </c>
      <c r="AO240" s="2" t="s">
        <v>1902</v>
      </c>
      <c r="AP240" s="2" t="s">
        <v>1903</v>
      </c>
      <c r="AQ240" s="2" t="s">
        <v>1903</v>
      </c>
      <c r="AR240" s="124" t="s">
        <v>1891</v>
      </c>
      <c r="AS240" s="2" t="s">
        <v>1902</v>
      </c>
      <c r="AT240" s="2" t="s">
        <v>1903</v>
      </c>
    </row>
    <row r="241" spans="1:46" x14ac:dyDescent="0.2">
      <c r="A241" s="2" t="s">
        <v>1033</v>
      </c>
      <c r="B241" s="11" t="s">
        <v>1867</v>
      </c>
      <c r="C241" s="71">
        <v>0.375</v>
      </c>
      <c r="D241" s="72">
        <v>8</v>
      </c>
      <c r="E241" s="99">
        <v>2020</v>
      </c>
      <c r="F241" s="99">
        <v>2016</v>
      </c>
      <c r="G241" s="99">
        <v>2023</v>
      </c>
      <c r="H241" s="2" t="s">
        <v>1915</v>
      </c>
      <c r="I241" s="2" t="s">
        <v>1916</v>
      </c>
      <c r="J241" s="2" t="s">
        <v>953</v>
      </c>
      <c r="K241" s="113" t="s">
        <v>1867</v>
      </c>
      <c r="L241" s="100" t="e">
        <v>#N/A</v>
      </c>
      <c r="M241" s="100">
        <v>0</v>
      </c>
      <c r="N241" s="100">
        <v>0</v>
      </c>
      <c r="O241" s="100">
        <v>0</v>
      </c>
      <c r="P241" s="100" t="e">
        <v>#N/A</v>
      </c>
      <c r="Q241" s="112" t="s">
        <v>1891</v>
      </c>
      <c r="R241" s="101" t="e">
        <v>#N/A</v>
      </c>
      <c r="S241" s="101" t="e">
        <v>#N/A</v>
      </c>
      <c r="T241" s="100" t="e">
        <v>#N/A</v>
      </c>
      <c r="U241" s="100">
        <v>0</v>
      </c>
      <c r="V241" s="100">
        <v>0</v>
      </c>
      <c r="W241" s="100">
        <v>0</v>
      </c>
      <c r="X241" s="100" t="e">
        <v>#N/A</v>
      </c>
      <c r="Y241" s="100" t="e">
        <v>#N/A</v>
      </c>
      <c r="Z241" s="100" t="e">
        <v>#N/A</v>
      </c>
      <c r="AA241" s="112" t="s">
        <v>1891</v>
      </c>
      <c r="AB241" s="112" t="s">
        <v>1891</v>
      </c>
      <c r="AC241" s="100" t="e">
        <v>#N/A</v>
      </c>
      <c r="AD241" s="100">
        <v>0</v>
      </c>
      <c r="AE241" s="100" t="e">
        <v>#N/A</v>
      </c>
      <c r="AF241" s="112" t="s">
        <v>1891</v>
      </c>
      <c r="AG241" s="100" t="e">
        <v>#N/A</v>
      </c>
      <c r="AH241" s="100">
        <v>0</v>
      </c>
      <c r="AI241" s="100" t="e">
        <v>#N/A</v>
      </c>
      <c r="AJ241" s="112" t="s">
        <v>1891</v>
      </c>
      <c r="AK241" s="100" t="e">
        <v>#N/A</v>
      </c>
      <c r="AL241" s="100">
        <v>0</v>
      </c>
      <c r="AM241" s="100" t="e">
        <v>#N/A</v>
      </c>
      <c r="AN241" s="114">
        <v>0.375</v>
      </c>
      <c r="AO241" s="2" t="s">
        <v>1902</v>
      </c>
      <c r="AP241" s="2" t="s">
        <v>1903</v>
      </c>
      <c r="AQ241" s="2" t="s">
        <v>1903</v>
      </c>
      <c r="AR241" s="124" t="s">
        <v>1891</v>
      </c>
      <c r="AS241" s="2" t="s">
        <v>1902</v>
      </c>
      <c r="AT241" s="2" t="s">
        <v>1903</v>
      </c>
    </row>
    <row r="242" spans="1:46" x14ac:dyDescent="0.2">
      <c r="A242" s="2" t="s">
        <v>12</v>
      </c>
      <c r="B242" s="2" t="s">
        <v>128</v>
      </c>
      <c r="C242" s="71">
        <v>0.625</v>
      </c>
      <c r="D242" s="72">
        <v>8</v>
      </c>
      <c r="E242" s="99">
        <v>2018</v>
      </c>
      <c r="F242" s="99">
        <v>2014</v>
      </c>
      <c r="G242" s="99" t="s">
        <v>1899</v>
      </c>
      <c r="H242" s="2" t="s">
        <v>1900</v>
      </c>
      <c r="I242" s="2" t="s">
        <v>1901</v>
      </c>
      <c r="J242" s="2" t="s">
        <v>3</v>
      </c>
      <c r="K242" s="111" t="s">
        <v>128</v>
      </c>
      <c r="L242" s="100">
        <v>83</v>
      </c>
      <c r="M242" s="100">
        <v>0</v>
      </c>
      <c r="N242" s="100">
        <v>0</v>
      </c>
      <c r="O242" s="100">
        <v>0</v>
      </c>
      <c r="P242" s="100">
        <v>83</v>
      </c>
      <c r="Q242" s="112">
        <v>0</v>
      </c>
      <c r="R242" s="101">
        <v>42</v>
      </c>
      <c r="S242" s="101">
        <v>0</v>
      </c>
      <c r="T242" s="100">
        <v>59</v>
      </c>
      <c r="U242" s="100">
        <v>0</v>
      </c>
      <c r="V242" s="100">
        <v>0</v>
      </c>
      <c r="W242" s="100">
        <v>0</v>
      </c>
      <c r="X242" s="100">
        <v>59</v>
      </c>
      <c r="Y242" s="100">
        <v>0</v>
      </c>
      <c r="Z242" s="100">
        <v>59</v>
      </c>
      <c r="AA242" s="112">
        <v>0</v>
      </c>
      <c r="AB242" s="112">
        <v>0</v>
      </c>
      <c r="AC242" s="100">
        <v>65</v>
      </c>
      <c r="AD242" s="100">
        <v>6</v>
      </c>
      <c r="AE242" s="100">
        <v>59</v>
      </c>
      <c r="AF242" s="112">
        <v>9.2307692307692313E-2</v>
      </c>
      <c r="AG242" s="100">
        <v>151</v>
      </c>
      <c r="AH242" s="100">
        <v>30</v>
      </c>
      <c r="AI242" s="100">
        <v>121</v>
      </c>
      <c r="AJ242" s="112">
        <v>0.19867549668874171</v>
      </c>
      <c r="AK242" s="100">
        <v>358</v>
      </c>
      <c r="AL242" s="100">
        <v>36</v>
      </c>
      <c r="AM242" s="100">
        <v>322</v>
      </c>
      <c r="AN242" s="114">
        <v>0.5</v>
      </c>
      <c r="AO242" s="2" t="s">
        <v>1902</v>
      </c>
      <c r="AP242" s="2" t="s">
        <v>1903</v>
      </c>
      <c r="AQ242" s="2" t="s">
        <v>1903</v>
      </c>
      <c r="AR242" s="124" t="s">
        <v>1522</v>
      </c>
      <c r="AS242" s="2" t="s">
        <v>1903</v>
      </c>
      <c r="AT242" s="2" t="s">
        <v>1903</v>
      </c>
    </row>
    <row r="243" spans="1:46" x14ac:dyDescent="0.2">
      <c r="A243" s="2" t="s">
        <v>66</v>
      </c>
      <c r="B243" s="2" t="s">
        <v>174</v>
      </c>
      <c r="C243" s="71">
        <v>0.75</v>
      </c>
      <c r="D243" s="72">
        <v>8</v>
      </c>
      <c r="E243" s="99">
        <v>2017</v>
      </c>
      <c r="F243" s="99">
        <v>2013</v>
      </c>
      <c r="G243" s="99">
        <v>2020</v>
      </c>
      <c r="H243" s="2" t="s">
        <v>1922</v>
      </c>
      <c r="I243" s="2" t="s">
        <v>1923</v>
      </c>
      <c r="J243" s="2" t="s">
        <v>67</v>
      </c>
      <c r="K243" s="113" t="s">
        <v>174</v>
      </c>
      <c r="L243" s="100">
        <v>77</v>
      </c>
      <c r="M243" s="100">
        <v>90</v>
      </c>
      <c r="N243" s="100">
        <v>90</v>
      </c>
      <c r="O243" s="100">
        <v>0</v>
      </c>
      <c r="P243" s="100">
        <v>0</v>
      </c>
      <c r="Q243" s="112">
        <v>1.1688311688311688</v>
      </c>
      <c r="R243" s="101">
        <v>39</v>
      </c>
      <c r="S243" s="101">
        <v>51</v>
      </c>
      <c r="T243" s="100">
        <v>59</v>
      </c>
      <c r="U243" s="100">
        <v>88</v>
      </c>
      <c r="V243" s="100">
        <v>88</v>
      </c>
      <c r="W243" s="100">
        <v>0</v>
      </c>
      <c r="X243" s="100">
        <v>0</v>
      </c>
      <c r="Y243" s="100">
        <v>139</v>
      </c>
      <c r="Z243" s="100">
        <v>0</v>
      </c>
      <c r="AA243" s="112">
        <v>1.4915254237288136</v>
      </c>
      <c r="AB243" s="112">
        <v>2.3559322033898304</v>
      </c>
      <c r="AC243" s="100">
        <v>54</v>
      </c>
      <c r="AD243" s="100">
        <v>21</v>
      </c>
      <c r="AE243" s="100">
        <v>33</v>
      </c>
      <c r="AF243" s="112">
        <v>0.3888888888888889</v>
      </c>
      <c r="AG243" s="100">
        <v>119</v>
      </c>
      <c r="AH243" s="100">
        <v>96</v>
      </c>
      <c r="AI243" s="100">
        <v>23</v>
      </c>
      <c r="AJ243" s="112">
        <v>0.80672268907563027</v>
      </c>
      <c r="AK243" s="100">
        <v>309</v>
      </c>
      <c r="AL243" s="100">
        <v>295</v>
      </c>
      <c r="AM243" s="100">
        <v>56</v>
      </c>
      <c r="AN243" s="114">
        <v>0.5</v>
      </c>
      <c r="AO243" s="2" t="s">
        <v>1903</v>
      </c>
      <c r="AP243" s="2" t="s">
        <v>1903</v>
      </c>
      <c r="AQ243" s="2" t="s">
        <v>1902</v>
      </c>
      <c r="AR243" s="124" t="s">
        <v>1522</v>
      </c>
      <c r="AS243" s="2" t="s">
        <v>1902</v>
      </c>
      <c r="AT243" s="2" t="s">
        <v>1903</v>
      </c>
    </row>
    <row r="244" spans="1:46" x14ac:dyDescent="0.2">
      <c r="A244" s="11" t="s">
        <v>76</v>
      </c>
      <c r="B244" s="78" t="s">
        <v>1241</v>
      </c>
      <c r="C244" s="71">
        <v>0.375</v>
      </c>
      <c r="D244" s="72">
        <v>8</v>
      </c>
      <c r="E244" s="99">
        <v>2020</v>
      </c>
      <c r="F244" s="99">
        <v>2016</v>
      </c>
      <c r="G244" s="99">
        <v>2023</v>
      </c>
      <c r="H244" s="2" t="s">
        <v>1915</v>
      </c>
      <c r="I244" s="2" t="s">
        <v>1916</v>
      </c>
      <c r="J244" s="2" t="s">
        <v>953</v>
      </c>
      <c r="K244" s="111" t="s">
        <v>1241</v>
      </c>
      <c r="L244" s="100">
        <v>253</v>
      </c>
      <c r="M244" s="100">
        <v>0</v>
      </c>
      <c r="N244" s="100">
        <v>0</v>
      </c>
      <c r="O244" s="100">
        <v>0</v>
      </c>
      <c r="P244" s="100">
        <v>253</v>
      </c>
      <c r="Q244" s="112">
        <v>0</v>
      </c>
      <c r="R244" s="101">
        <v>95</v>
      </c>
      <c r="S244" s="101">
        <v>0</v>
      </c>
      <c r="T244" s="100">
        <v>190</v>
      </c>
      <c r="U244" s="100">
        <v>0</v>
      </c>
      <c r="V244" s="100">
        <v>0</v>
      </c>
      <c r="W244" s="100">
        <v>0</v>
      </c>
      <c r="X244" s="100">
        <v>190</v>
      </c>
      <c r="Y244" s="100">
        <v>0</v>
      </c>
      <c r="Z244" s="100">
        <v>190</v>
      </c>
      <c r="AA244" s="112">
        <v>0</v>
      </c>
      <c r="AB244" s="112">
        <v>0</v>
      </c>
      <c r="AC244" s="100">
        <v>204</v>
      </c>
      <c r="AD244" s="100">
        <v>20</v>
      </c>
      <c r="AE244" s="100">
        <v>184</v>
      </c>
      <c r="AF244" s="112">
        <v>9.8039215686274508E-2</v>
      </c>
      <c r="AG244" s="100">
        <v>467</v>
      </c>
      <c r="AH244" s="100">
        <v>0</v>
      </c>
      <c r="AI244" s="100">
        <v>467</v>
      </c>
      <c r="AJ244" s="112">
        <v>0</v>
      </c>
      <c r="AK244" s="100">
        <v>1114</v>
      </c>
      <c r="AL244" s="100">
        <v>20</v>
      </c>
      <c r="AM244" s="100">
        <v>1094</v>
      </c>
      <c r="AN244" s="114">
        <v>0.375</v>
      </c>
      <c r="AO244" s="2" t="s">
        <v>1902</v>
      </c>
      <c r="AP244" s="2" t="s">
        <v>1903</v>
      </c>
      <c r="AQ244" s="2" t="s">
        <v>1903</v>
      </c>
      <c r="AR244" s="124" t="s">
        <v>1522</v>
      </c>
      <c r="AS244" s="2" t="s">
        <v>1903</v>
      </c>
      <c r="AT244" s="2" t="s">
        <v>1903</v>
      </c>
    </row>
    <row r="245" spans="1:46" x14ac:dyDescent="0.2">
      <c r="A245" s="11" t="s">
        <v>12</v>
      </c>
      <c r="B245" s="11" t="s">
        <v>131</v>
      </c>
      <c r="C245" s="126">
        <v>0.625</v>
      </c>
      <c r="D245" s="127">
        <v>8</v>
      </c>
      <c r="E245" s="128">
        <v>2018</v>
      </c>
      <c r="F245" s="128">
        <v>2014</v>
      </c>
      <c r="G245" s="128" t="s">
        <v>1899</v>
      </c>
      <c r="H245" s="78" t="s">
        <v>1900</v>
      </c>
      <c r="I245" s="78" t="s">
        <v>1901</v>
      </c>
      <c r="J245" s="78" t="s">
        <v>3</v>
      </c>
      <c r="K245" s="113" t="s">
        <v>131</v>
      </c>
      <c r="L245" s="67">
        <v>411</v>
      </c>
      <c r="M245" s="100">
        <v>238</v>
      </c>
      <c r="N245" s="100">
        <v>90</v>
      </c>
      <c r="O245" s="100">
        <v>148</v>
      </c>
      <c r="P245" s="100">
        <v>173</v>
      </c>
      <c r="Q245" s="112">
        <v>0.57907542579075422</v>
      </c>
      <c r="R245" s="101">
        <v>206</v>
      </c>
      <c r="S245" s="101">
        <v>32</v>
      </c>
      <c r="T245" s="100">
        <v>299</v>
      </c>
      <c r="U245" s="100">
        <v>114</v>
      </c>
      <c r="V245" s="100">
        <v>114</v>
      </c>
      <c r="W245" s="100">
        <v>0</v>
      </c>
      <c r="X245" s="100">
        <v>185</v>
      </c>
      <c r="Y245" s="100">
        <v>146</v>
      </c>
      <c r="Z245" s="100">
        <v>153</v>
      </c>
      <c r="AA245" s="112">
        <v>0.38127090301003347</v>
      </c>
      <c r="AB245" s="112">
        <v>0.48829431438127091</v>
      </c>
      <c r="AC245" s="100">
        <v>337</v>
      </c>
      <c r="AD245" s="100">
        <v>3</v>
      </c>
      <c r="AE245" s="100">
        <v>334</v>
      </c>
      <c r="AF245" s="112">
        <v>8.9020771513353119E-3</v>
      </c>
      <c r="AG245" s="100">
        <v>794</v>
      </c>
      <c r="AH245" s="100">
        <v>802</v>
      </c>
      <c r="AI245" s="100">
        <v>0</v>
      </c>
      <c r="AJ245" s="112">
        <v>1.0100755667506298</v>
      </c>
      <c r="AK245" s="100">
        <v>1841</v>
      </c>
      <c r="AL245" s="100">
        <v>1157</v>
      </c>
      <c r="AM245" s="100">
        <v>692</v>
      </c>
      <c r="AN245" s="114">
        <v>0.5</v>
      </c>
      <c r="AO245" s="2" t="s">
        <v>1903</v>
      </c>
      <c r="AP245" s="2" t="s">
        <v>1902</v>
      </c>
      <c r="AQ245" s="2" t="s">
        <v>1903</v>
      </c>
      <c r="AR245" s="124" t="s">
        <v>1522</v>
      </c>
      <c r="AS245" s="2" t="s">
        <v>1903</v>
      </c>
      <c r="AT245" s="2" t="s">
        <v>1902</v>
      </c>
    </row>
    <row r="246" spans="1:46" x14ac:dyDescent="0.2">
      <c r="A246" s="2" t="s">
        <v>76</v>
      </c>
      <c r="B246" s="11" t="s">
        <v>76</v>
      </c>
      <c r="C246" s="71">
        <v>0.375</v>
      </c>
      <c r="D246" s="72">
        <v>8</v>
      </c>
      <c r="E246" s="99">
        <v>2020</v>
      </c>
      <c r="F246" s="99">
        <v>2016</v>
      </c>
      <c r="G246" s="99">
        <v>2023</v>
      </c>
      <c r="H246" s="2" t="s">
        <v>1915</v>
      </c>
      <c r="I246" s="2" t="s">
        <v>1916</v>
      </c>
      <c r="J246" s="2" t="s">
        <v>953</v>
      </c>
      <c r="K246" s="113" t="s">
        <v>76</v>
      </c>
      <c r="L246" s="100">
        <v>1352</v>
      </c>
      <c r="M246" s="100">
        <v>23</v>
      </c>
      <c r="N246" s="100">
        <v>17</v>
      </c>
      <c r="O246" s="100">
        <v>6</v>
      </c>
      <c r="P246" s="100">
        <v>1329</v>
      </c>
      <c r="Q246" s="112">
        <v>1.7011834319526627E-2</v>
      </c>
      <c r="R246" s="101">
        <v>507</v>
      </c>
      <c r="S246" s="101">
        <v>0</v>
      </c>
      <c r="T246" s="100">
        <v>1056</v>
      </c>
      <c r="U246" s="100">
        <v>309</v>
      </c>
      <c r="V246" s="100">
        <v>253</v>
      </c>
      <c r="W246" s="100">
        <v>56</v>
      </c>
      <c r="X246" s="100">
        <v>747</v>
      </c>
      <c r="Y246" s="100">
        <v>309</v>
      </c>
      <c r="Z246" s="100">
        <v>747</v>
      </c>
      <c r="AA246" s="112">
        <v>0.29261363636363635</v>
      </c>
      <c r="AB246" s="112">
        <v>0.29261363636363635</v>
      </c>
      <c r="AC246" s="100">
        <v>1091</v>
      </c>
      <c r="AD246" s="100">
        <v>181</v>
      </c>
      <c r="AE246" s="100">
        <v>910</v>
      </c>
      <c r="AF246" s="112">
        <v>0.16590284142988085</v>
      </c>
      <c r="AG246" s="100">
        <v>2600</v>
      </c>
      <c r="AH246" s="100">
        <v>75</v>
      </c>
      <c r="AI246" s="100">
        <v>2525</v>
      </c>
      <c r="AJ246" s="112">
        <v>2.8846153846153848E-2</v>
      </c>
      <c r="AK246" s="100">
        <v>6099</v>
      </c>
      <c r="AL246" s="100">
        <v>588</v>
      </c>
      <c r="AM246" s="100">
        <v>5511</v>
      </c>
      <c r="AN246" s="114">
        <v>0.375</v>
      </c>
      <c r="AO246" s="2" t="s">
        <v>1902</v>
      </c>
      <c r="AP246" s="2" t="s">
        <v>1903</v>
      </c>
      <c r="AQ246" s="2" t="s">
        <v>1903</v>
      </c>
      <c r="AR246" s="124" t="s">
        <v>1522</v>
      </c>
      <c r="AS246" s="2" t="s">
        <v>1903</v>
      </c>
      <c r="AT246" s="2" t="s">
        <v>1903</v>
      </c>
    </row>
    <row r="247" spans="1:46" x14ac:dyDescent="0.2">
      <c r="A247" s="2" t="s">
        <v>12</v>
      </c>
      <c r="B247" s="2" t="s">
        <v>133</v>
      </c>
      <c r="C247" s="71">
        <v>0.625</v>
      </c>
      <c r="D247" s="72">
        <v>8</v>
      </c>
      <c r="E247" s="99">
        <v>2018</v>
      </c>
      <c r="F247" s="99">
        <v>2014</v>
      </c>
      <c r="G247" s="99" t="s">
        <v>1899</v>
      </c>
      <c r="H247" s="2" t="s">
        <v>1900</v>
      </c>
      <c r="I247" s="2" t="s">
        <v>1901</v>
      </c>
      <c r="J247" s="2" t="s">
        <v>3</v>
      </c>
      <c r="K247" s="113" t="s">
        <v>133</v>
      </c>
      <c r="L247" s="100">
        <v>164</v>
      </c>
      <c r="M247" s="100">
        <v>13</v>
      </c>
      <c r="N247" s="100">
        <v>13</v>
      </c>
      <c r="O247" s="100">
        <v>0</v>
      </c>
      <c r="P247" s="100">
        <v>151</v>
      </c>
      <c r="Q247" s="112">
        <v>7.926829268292683E-2</v>
      </c>
      <c r="R247" s="101">
        <v>82</v>
      </c>
      <c r="S247" s="101">
        <v>0</v>
      </c>
      <c r="T247" s="100">
        <v>120</v>
      </c>
      <c r="U247" s="100">
        <v>47</v>
      </c>
      <c r="V247" s="100">
        <v>47</v>
      </c>
      <c r="W247" s="100">
        <v>0</v>
      </c>
      <c r="X247" s="100">
        <v>73</v>
      </c>
      <c r="Y247" s="100">
        <v>47</v>
      </c>
      <c r="Z247" s="100">
        <v>73</v>
      </c>
      <c r="AA247" s="112">
        <v>0.39166666666666666</v>
      </c>
      <c r="AB247" s="112">
        <v>0.39166666666666666</v>
      </c>
      <c r="AC247" s="100">
        <v>135</v>
      </c>
      <c r="AD247" s="100">
        <v>79</v>
      </c>
      <c r="AE247" s="100">
        <v>56</v>
      </c>
      <c r="AF247" s="112">
        <v>0.58518518518518514</v>
      </c>
      <c r="AG247" s="100">
        <v>328</v>
      </c>
      <c r="AH247" s="100">
        <v>102</v>
      </c>
      <c r="AI247" s="100">
        <v>226</v>
      </c>
      <c r="AJ247" s="112">
        <v>0.31097560975609756</v>
      </c>
      <c r="AK247" s="100">
        <v>747</v>
      </c>
      <c r="AL247" s="100">
        <v>241</v>
      </c>
      <c r="AM247" s="100">
        <v>506</v>
      </c>
      <c r="AN247" s="114">
        <v>0.5</v>
      </c>
      <c r="AO247" s="2" t="s">
        <v>1902</v>
      </c>
      <c r="AP247" s="2" t="s">
        <v>1903</v>
      </c>
      <c r="AQ247" s="2" t="s">
        <v>1903</v>
      </c>
      <c r="AR247" s="124" t="s">
        <v>1535</v>
      </c>
      <c r="AS247" s="2" t="s">
        <v>1903</v>
      </c>
      <c r="AT247" s="2" t="s">
        <v>1903</v>
      </c>
    </row>
    <row r="248" spans="1:46" x14ac:dyDescent="0.2">
      <c r="A248" s="2" t="s">
        <v>40</v>
      </c>
      <c r="B248" s="2" t="s">
        <v>261</v>
      </c>
      <c r="C248" s="71">
        <v>0.5</v>
      </c>
      <c r="D248" s="72">
        <v>8</v>
      </c>
      <c r="E248" s="99">
        <v>2019</v>
      </c>
      <c r="F248" s="99">
        <v>2015</v>
      </c>
      <c r="G248" s="99">
        <v>2022</v>
      </c>
      <c r="H248" s="2" t="s">
        <v>1904</v>
      </c>
      <c r="I248" s="2" t="s">
        <v>1905</v>
      </c>
      <c r="J248" s="2" t="s">
        <v>8</v>
      </c>
      <c r="K248" s="113" t="s">
        <v>261</v>
      </c>
      <c r="L248" s="100">
        <v>33</v>
      </c>
      <c r="M248" s="100">
        <v>15</v>
      </c>
      <c r="N248" s="100">
        <v>12</v>
      </c>
      <c r="O248" s="100">
        <v>3</v>
      </c>
      <c r="P248" s="100">
        <v>18</v>
      </c>
      <c r="Q248" s="112">
        <v>0.45454545454545453</v>
      </c>
      <c r="R248" s="101">
        <v>17</v>
      </c>
      <c r="S248" s="101">
        <v>0</v>
      </c>
      <c r="T248" s="100">
        <v>17</v>
      </c>
      <c r="U248" s="100">
        <v>21</v>
      </c>
      <c r="V248" s="100">
        <v>20</v>
      </c>
      <c r="W248" s="100">
        <v>1</v>
      </c>
      <c r="X248" s="100">
        <v>0</v>
      </c>
      <c r="Y248" s="100">
        <v>21</v>
      </c>
      <c r="Z248" s="100">
        <v>0</v>
      </c>
      <c r="AA248" s="112">
        <v>1.2352941176470589</v>
      </c>
      <c r="AB248" s="112">
        <v>1.2352941176470589</v>
      </c>
      <c r="AC248" s="100">
        <v>19</v>
      </c>
      <c r="AD248" s="100">
        <v>16</v>
      </c>
      <c r="AE248" s="100">
        <v>3</v>
      </c>
      <c r="AF248" s="112">
        <v>0.84210526315789469</v>
      </c>
      <c r="AG248" s="100">
        <v>37</v>
      </c>
      <c r="AH248" s="100">
        <v>36</v>
      </c>
      <c r="AI248" s="100">
        <v>1</v>
      </c>
      <c r="AJ248" s="112">
        <v>0.97297297297297303</v>
      </c>
      <c r="AK248" s="100">
        <v>106</v>
      </c>
      <c r="AL248" s="100">
        <v>88</v>
      </c>
      <c r="AM248" s="100">
        <v>22</v>
      </c>
      <c r="AN248" s="114">
        <v>0.5</v>
      </c>
      <c r="AO248" s="2" t="s">
        <v>1903</v>
      </c>
      <c r="AP248" s="2" t="s">
        <v>1902</v>
      </c>
      <c r="AQ248" s="2" t="s">
        <v>1903</v>
      </c>
      <c r="AR248" s="124" t="s">
        <v>1522</v>
      </c>
      <c r="AS248" s="2" t="s">
        <v>1903</v>
      </c>
      <c r="AT248" s="2" t="s">
        <v>1902</v>
      </c>
    </row>
    <row r="249" spans="1:46" x14ac:dyDescent="0.2">
      <c r="A249" s="2" t="s">
        <v>949</v>
      </c>
      <c r="B249" s="11" t="s">
        <v>948</v>
      </c>
      <c r="C249" s="71">
        <v>0.375</v>
      </c>
      <c r="D249" s="72">
        <v>8</v>
      </c>
      <c r="E249" s="99">
        <v>2020</v>
      </c>
      <c r="F249" s="99">
        <v>2016</v>
      </c>
      <c r="G249" s="99">
        <v>2023</v>
      </c>
      <c r="H249" s="2" t="s">
        <v>1911</v>
      </c>
      <c r="I249" s="2" t="s">
        <v>1912</v>
      </c>
      <c r="J249" s="2" t="s">
        <v>950</v>
      </c>
      <c r="K249" s="113" t="s">
        <v>948</v>
      </c>
      <c r="L249" s="100">
        <v>249</v>
      </c>
      <c r="M249" s="100">
        <v>0</v>
      </c>
      <c r="N249" s="100">
        <v>0</v>
      </c>
      <c r="O249" s="100">
        <v>0</v>
      </c>
      <c r="P249" s="100">
        <v>249</v>
      </c>
      <c r="Q249" s="112">
        <v>0</v>
      </c>
      <c r="R249" s="101">
        <v>93</v>
      </c>
      <c r="S249" s="101">
        <v>0</v>
      </c>
      <c r="T249" s="100">
        <v>178</v>
      </c>
      <c r="U249" s="100">
        <v>5</v>
      </c>
      <c r="V249" s="100">
        <v>5</v>
      </c>
      <c r="W249" s="100">
        <v>0</v>
      </c>
      <c r="X249" s="100">
        <v>173</v>
      </c>
      <c r="Y249" s="100">
        <v>5</v>
      </c>
      <c r="Z249" s="100">
        <v>173</v>
      </c>
      <c r="AA249" s="112">
        <v>2.8089887640449437E-2</v>
      </c>
      <c r="AB249" s="112">
        <v>2.8089887640449437E-2</v>
      </c>
      <c r="AC249" s="100">
        <v>163</v>
      </c>
      <c r="AD249" s="100">
        <v>0</v>
      </c>
      <c r="AE249" s="100">
        <v>163</v>
      </c>
      <c r="AF249" s="112">
        <v>0</v>
      </c>
      <c r="AG249" s="100">
        <v>435</v>
      </c>
      <c r="AH249" s="100">
        <v>103</v>
      </c>
      <c r="AI249" s="100">
        <v>332</v>
      </c>
      <c r="AJ249" s="112">
        <v>0.23678160919540231</v>
      </c>
      <c r="AK249" s="100">
        <v>1025</v>
      </c>
      <c r="AL249" s="100">
        <v>108</v>
      </c>
      <c r="AM249" s="100">
        <v>917</v>
      </c>
      <c r="AN249" s="114">
        <v>0.375</v>
      </c>
      <c r="AO249" s="2" t="s">
        <v>1902</v>
      </c>
      <c r="AP249" s="2" t="s">
        <v>1903</v>
      </c>
      <c r="AQ249" s="2" t="s">
        <v>1903</v>
      </c>
      <c r="AR249" s="124" t="s">
        <v>1891</v>
      </c>
      <c r="AS249" s="2" t="s">
        <v>1903</v>
      </c>
      <c r="AT249" s="2" t="s">
        <v>1903</v>
      </c>
    </row>
    <row r="250" spans="1:46" x14ac:dyDescent="0.2">
      <c r="A250" s="2" t="s">
        <v>76</v>
      </c>
      <c r="B250" s="11" t="s">
        <v>184</v>
      </c>
      <c r="C250" s="71">
        <v>0.375</v>
      </c>
      <c r="D250" s="72">
        <v>8</v>
      </c>
      <c r="E250" s="99">
        <v>2020</v>
      </c>
      <c r="F250" s="99">
        <v>2016</v>
      </c>
      <c r="G250" s="99">
        <v>2023</v>
      </c>
      <c r="H250" s="2" t="s">
        <v>1915</v>
      </c>
      <c r="I250" s="2" t="s">
        <v>1916</v>
      </c>
      <c r="J250" s="2" t="s">
        <v>953</v>
      </c>
      <c r="K250" s="113" t="s">
        <v>184</v>
      </c>
      <c r="L250" s="100">
        <v>1285</v>
      </c>
      <c r="M250" s="100">
        <v>0</v>
      </c>
      <c r="N250" s="100">
        <v>0</v>
      </c>
      <c r="O250" s="100">
        <v>0</v>
      </c>
      <c r="P250" s="100">
        <v>1285</v>
      </c>
      <c r="Q250" s="112">
        <v>0</v>
      </c>
      <c r="R250" s="101">
        <v>482</v>
      </c>
      <c r="S250" s="101">
        <v>0</v>
      </c>
      <c r="T250" s="100">
        <v>984</v>
      </c>
      <c r="U250" s="100">
        <v>41</v>
      </c>
      <c r="V250" s="100">
        <v>20</v>
      </c>
      <c r="W250" s="100">
        <v>21</v>
      </c>
      <c r="X250" s="100">
        <v>943</v>
      </c>
      <c r="Y250" s="100">
        <v>41</v>
      </c>
      <c r="Z250" s="100">
        <v>943</v>
      </c>
      <c r="AA250" s="112">
        <v>4.1666666666666664E-2</v>
      </c>
      <c r="AB250" s="112">
        <v>4.1666666666666664E-2</v>
      </c>
      <c r="AC250" s="100">
        <v>1015</v>
      </c>
      <c r="AD250" s="100">
        <v>0</v>
      </c>
      <c r="AE250" s="100">
        <v>1015</v>
      </c>
      <c r="AF250" s="112">
        <v>0</v>
      </c>
      <c r="AG250" s="100">
        <v>2398</v>
      </c>
      <c r="AH250" s="100">
        <v>443</v>
      </c>
      <c r="AI250" s="100">
        <v>1955</v>
      </c>
      <c r="AJ250" s="112">
        <v>0.1847372810675563</v>
      </c>
      <c r="AK250" s="100">
        <v>5682</v>
      </c>
      <c r="AL250" s="100">
        <v>484</v>
      </c>
      <c r="AM250" s="100">
        <v>5198</v>
      </c>
      <c r="AN250" s="114">
        <v>0.375</v>
      </c>
      <c r="AO250" s="2" t="s">
        <v>1902</v>
      </c>
      <c r="AP250" s="2" t="s">
        <v>1903</v>
      </c>
      <c r="AQ250" s="2" t="s">
        <v>1903</v>
      </c>
      <c r="AR250" s="124" t="s">
        <v>1522</v>
      </c>
      <c r="AS250" s="2" t="s">
        <v>1903</v>
      </c>
      <c r="AT250" s="2" t="s">
        <v>1903</v>
      </c>
    </row>
    <row r="251" spans="1:46" x14ac:dyDescent="0.2">
      <c r="A251" s="2" t="s">
        <v>12</v>
      </c>
      <c r="B251" s="2" t="s">
        <v>1863</v>
      </c>
      <c r="C251" s="71">
        <v>0.625</v>
      </c>
      <c r="D251" s="72">
        <v>8</v>
      </c>
      <c r="E251" s="99">
        <v>2018</v>
      </c>
      <c r="F251" s="99">
        <v>2014</v>
      </c>
      <c r="G251" s="99" t="s">
        <v>1899</v>
      </c>
      <c r="H251" s="2" t="s">
        <v>1900</v>
      </c>
      <c r="I251" s="2" t="s">
        <v>1901</v>
      </c>
      <c r="J251" s="2" t="s">
        <v>3</v>
      </c>
      <c r="K251" s="113" t="s">
        <v>1863</v>
      </c>
      <c r="L251" s="100" t="e">
        <v>#N/A</v>
      </c>
      <c r="M251" s="100">
        <v>0</v>
      </c>
      <c r="N251" s="100">
        <v>0</v>
      </c>
      <c r="O251" s="100">
        <v>0</v>
      </c>
      <c r="P251" s="100" t="e">
        <v>#N/A</v>
      </c>
      <c r="Q251" s="112" t="s">
        <v>1891</v>
      </c>
      <c r="R251" s="101" t="e">
        <v>#N/A</v>
      </c>
      <c r="S251" s="101" t="e">
        <v>#N/A</v>
      </c>
      <c r="T251" s="100" t="e">
        <v>#N/A</v>
      </c>
      <c r="U251" s="100">
        <v>0</v>
      </c>
      <c r="V251" s="100">
        <v>0</v>
      </c>
      <c r="W251" s="100">
        <v>0</v>
      </c>
      <c r="X251" s="100" t="e">
        <v>#N/A</v>
      </c>
      <c r="Y251" s="100" t="e">
        <v>#N/A</v>
      </c>
      <c r="Z251" s="100" t="e">
        <v>#N/A</v>
      </c>
      <c r="AA251" s="112" t="s">
        <v>1891</v>
      </c>
      <c r="AB251" s="112" t="s">
        <v>1891</v>
      </c>
      <c r="AC251" s="100" t="e">
        <v>#N/A</v>
      </c>
      <c r="AD251" s="100">
        <v>0</v>
      </c>
      <c r="AE251" s="100" t="e">
        <v>#N/A</v>
      </c>
      <c r="AF251" s="112" t="s">
        <v>1891</v>
      </c>
      <c r="AG251" s="100" t="e">
        <v>#N/A</v>
      </c>
      <c r="AH251" s="100">
        <v>0</v>
      </c>
      <c r="AI251" s="100" t="e">
        <v>#N/A</v>
      </c>
      <c r="AJ251" s="112" t="s">
        <v>1891</v>
      </c>
      <c r="AK251" s="100" t="e">
        <v>#N/A</v>
      </c>
      <c r="AL251" s="100">
        <v>0</v>
      </c>
      <c r="AM251" s="100" t="e">
        <v>#N/A</v>
      </c>
      <c r="AN251" s="114">
        <v>0.5</v>
      </c>
      <c r="AO251" s="2" t="s">
        <v>1902</v>
      </c>
      <c r="AP251" s="2" t="s">
        <v>1903</v>
      </c>
      <c r="AQ251" s="2" t="s">
        <v>1903</v>
      </c>
      <c r="AR251" s="124" t="s">
        <v>1891</v>
      </c>
      <c r="AS251" s="2" t="s">
        <v>1902</v>
      </c>
      <c r="AT251" s="2" t="s">
        <v>1903</v>
      </c>
    </row>
    <row r="252" spans="1:46" x14ac:dyDescent="0.2">
      <c r="A252" s="2" t="s">
        <v>12</v>
      </c>
      <c r="B252" s="2" t="s">
        <v>161</v>
      </c>
      <c r="C252" s="71">
        <v>0.625</v>
      </c>
      <c r="D252" s="72">
        <v>8</v>
      </c>
      <c r="E252" s="99">
        <v>2018</v>
      </c>
      <c r="F252" s="99">
        <v>2014</v>
      </c>
      <c r="G252" s="99" t="s">
        <v>1899</v>
      </c>
      <c r="H252" s="2" t="s">
        <v>1900</v>
      </c>
      <c r="I252" s="2" t="s">
        <v>1901</v>
      </c>
      <c r="J252" s="2" t="s">
        <v>3</v>
      </c>
      <c r="K252" s="113" t="s">
        <v>161</v>
      </c>
      <c r="L252" s="100">
        <v>2817</v>
      </c>
      <c r="M252" s="100">
        <v>907</v>
      </c>
      <c r="N252" s="100">
        <v>907</v>
      </c>
      <c r="O252" s="100">
        <v>0</v>
      </c>
      <c r="P252" s="100">
        <v>1910</v>
      </c>
      <c r="Q252" s="112">
        <v>0.32197373091941783</v>
      </c>
      <c r="R252" s="101">
        <v>1409</v>
      </c>
      <c r="S252" s="101">
        <v>0</v>
      </c>
      <c r="T252" s="100">
        <v>2034</v>
      </c>
      <c r="U252" s="100">
        <v>3</v>
      </c>
      <c r="V252" s="100">
        <v>3</v>
      </c>
      <c r="W252" s="100">
        <v>0</v>
      </c>
      <c r="X252" s="100">
        <v>2031</v>
      </c>
      <c r="Y252" s="100">
        <v>3</v>
      </c>
      <c r="Z252" s="100">
        <v>2031</v>
      </c>
      <c r="AA252" s="112">
        <v>1.4749262536873156E-3</v>
      </c>
      <c r="AB252" s="112">
        <v>1.4749262536873156E-3</v>
      </c>
      <c r="AC252" s="100">
        <v>2239</v>
      </c>
      <c r="AD252" s="100">
        <v>12973</v>
      </c>
      <c r="AE252" s="100">
        <v>0</v>
      </c>
      <c r="AF252" s="112">
        <v>5.7941045109423852</v>
      </c>
      <c r="AG252" s="100">
        <v>5059</v>
      </c>
      <c r="AH252" s="100">
        <v>8682</v>
      </c>
      <c r="AI252" s="100">
        <v>0</v>
      </c>
      <c r="AJ252" s="112">
        <v>1.7161494366475587</v>
      </c>
      <c r="AK252" s="100">
        <v>12149</v>
      </c>
      <c r="AL252" s="100">
        <v>22565</v>
      </c>
      <c r="AM252" s="100">
        <v>3941</v>
      </c>
      <c r="AN252" s="114">
        <v>0.5</v>
      </c>
      <c r="AO252" s="2" t="s">
        <v>1903</v>
      </c>
      <c r="AP252" s="2" t="s">
        <v>1902</v>
      </c>
      <c r="AQ252" s="2" t="s">
        <v>1903</v>
      </c>
      <c r="AR252" s="124" t="s">
        <v>1522</v>
      </c>
      <c r="AS252" s="2" t="s">
        <v>1903</v>
      </c>
      <c r="AT252" s="2" t="s">
        <v>1902</v>
      </c>
    </row>
    <row r="253" spans="1:46" x14ac:dyDescent="0.2">
      <c r="A253" s="2" t="s">
        <v>55</v>
      </c>
      <c r="B253" s="11" t="s">
        <v>180</v>
      </c>
      <c r="C253" s="71">
        <v>0.5</v>
      </c>
      <c r="D253" s="72">
        <v>8</v>
      </c>
      <c r="E253" s="99">
        <v>2019</v>
      </c>
      <c r="F253" s="99">
        <v>2015</v>
      </c>
      <c r="G253" s="99">
        <v>2022</v>
      </c>
      <c r="H253" s="2" t="s">
        <v>1920</v>
      </c>
      <c r="I253" s="2" t="s">
        <v>1921</v>
      </c>
      <c r="J253" s="2" t="s">
        <v>56</v>
      </c>
      <c r="K253" s="113" t="s">
        <v>180</v>
      </c>
      <c r="L253" s="100">
        <v>126</v>
      </c>
      <c r="M253" s="100">
        <v>0</v>
      </c>
      <c r="N253" s="100">
        <v>0</v>
      </c>
      <c r="O253" s="100">
        <v>0</v>
      </c>
      <c r="P253" s="100">
        <v>126</v>
      </c>
      <c r="Q253" s="112">
        <v>0</v>
      </c>
      <c r="R253" s="101">
        <v>63</v>
      </c>
      <c r="S253" s="101">
        <v>0</v>
      </c>
      <c r="T253" s="100">
        <v>84</v>
      </c>
      <c r="U253" s="100">
        <v>0</v>
      </c>
      <c r="V253" s="100">
        <v>0</v>
      </c>
      <c r="W253" s="100">
        <v>0</v>
      </c>
      <c r="X253" s="100">
        <v>84</v>
      </c>
      <c r="Y253" s="100">
        <v>0</v>
      </c>
      <c r="Z253" s="100">
        <v>84</v>
      </c>
      <c r="AA253" s="112">
        <v>0</v>
      </c>
      <c r="AB253" s="112">
        <v>0</v>
      </c>
      <c r="AC253" s="100">
        <v>95</v>
      </c>
      <c r="AD253" s="100">
        <v>49</v>
      </c>
      <c r="AE253" s="100">
        <v>46</v>
      </c>
      <c r="AF253" s="112">
        <v>0.51578947368421058</v>
      </c>
      <c r="AG253" s="100">
        <v>221</v>
      </c>
      <c r="AH253" s="100">
        <v>4</v>
      </c>
      <c r="AI253" s="100">
        <v>217</v>
      </c>
      <c r="AJ253" s="112">
        <v>1.8099547511312219E-2</v>
      </c>
      <c r="AK253" s="100">
        <v>526</v>
      </c>
      <c r="AL253" s="100">
        <v>53</v>
      </c>
      <c r="AM253" s="100">
        <v>473</v>
      </c>
      <c r="AN253" s="114">
        <v>0.5</v>
      </c>
      <c r="AO253" s="2" t="s">
        <v>1902</v>
      </c>
      <c r="AP253" s="2" t="s">
        <v>1903</v>
      </c>
      <c r="AQ253" s="2" t="s">
        <v>1903</v>
      </c>
      <c r="AR253" s="124" t="s">
        <v>1522</v>
      </c>
      <c r="AS253" s="2" t="s">
        <v>1903</v>
      </c>
      <c r="AT253" s="2" t="s">
        <v>1903</v>
      </c>
    </row>
    <row r="254" spans="1:46" x14ac:dyDescent="0.2">
      <c r="A254" s="2" t="s">
        <v>12</v>
      </c>
      <c r="B254" s="2" t="s">
        <v>164</v>
      </c>
      <c r="C254" s="71">
        <v>0.625</v>
      </c>
      <c r="D254" s="72">
        <v>8</v>
      </c>
      <c r="E254" s="99">
        <v>2018</v>
      </c>
      <c r="F254" s="99">
        <v>2014</v>
      </c>
      <c r="G254" s="99" t="s">
        <v>1899</v>
      </c>
      <c r="H254" s="2" t="s">
        <v>1900</v>
      </c>
      <c r="I254" s="2" t="s">
        <v>1901</v>
      </c>
      <c r="J254" s="2" t="s">
        <v>3</v>
      </c>
      <c r="K254" s="113" t="s">
        <v>164</v>
      </c>
      <c r="L254" s="100">
        <v>1</v>
      </c>
      <c r="M254" s="100">
        <v>0</v>
      </c>
      <c r="N254" s="100">
        <v>0</v>
      </c>
      <c r="O254" s="100">
        <v>0</v>
      </c>
      <c r="P254" s="100">
        <v>1</v>
      </c>
      <c r="Q254" s="112">
        <v>0</v>
      </c>
      <c r="R254" s="101">
        <v>1</v>
      </c>
      <c r="S254" s="101">
        <v>0</v>
      </c>
      <c r="T254" s="100">
        <v>1</v>
      </c>
      <c r="U254" s="100">
        <v>3</v>
      </c>
      <c r="V254" s="100">
        <v>3</v>
      </c>
      <c r="W254" s="100">
        <v>0</v>
      </c>
      <c r="X254" s="100">
        <v>0</v>
      </c>
      <c r="Y254" s="100">
        <v>3</v>
      </c>
      <c r="Z254" s="100">
        <v>0</v>
      </c>
      <c r="AA254" s="112">
        <v>3</v>
      </c>
      <c r="AB254" s="112">
        <v>3</v>
      </c>
      <c r="AC254" s="100">
        <v>1</v>
      </c>
      <c r="AD254" s="100">
        <v>11</v>
      </c>
      <c r="AE254" s="100">
        <v>0</v>
      </c>
      <c r="AF254" s="112">
        <v>11</v>
      </c>
      <c r="AG254" s="100">
        <v>1</v>
      </c>
      <c r="AH254" s="100">
        <v>420</v>
      </c>
      <c r="AI254" s="100">
        <v>0</v>
      </c>
      <c r="AJ254" s="112">
        <v>420</v>
      </c>
      <c r="AK254" s="100">
        <v>4</v>
      </c>
      <c r="AL254" s="100">
        <v>434</v>
      </c>
      <c r="AM254" s="100">
        <v>1</v>
      </c>
      <c r="AN254" s="114">
        <v>0.5</v>
      </c>
      <c r="AO254" s="2" t="s">
        <v>1903</v>
      </c>
      <c r="AP254" s="2" t="s">
        <v>1902</v>
      </c>
      <c r="AQ254" s="2" t="s">
        <v>1903</v>
      </c>
      <c r="AR254" s="124" t="s">
        <v>1522</v>
      </c>
      <c r="AS254" s="2" t="s">
        <v>1903</v>
      </c>
      <c r="AT254" s="2" t="s">
        <v>1902</v>
      </c>
    </row>
    <row r="255" spans="1:46" x14ac:dyDescent="0.2">
      <c r="A255" s="2" t="s">
        <v>12</v>
      </c>
      <c r="B255" s="2" t="s">
        <v>166</v>
      </c>
      <c r="C255" s="71">
        <v>0.625</v>
      </c>
      <c r="D255" s="72">
        <v>8</v>
      </c>
      <c r="E255" s="99">
        <v>2018</v>
      </c>
      <c r="F255" s="99">
        <v>2014</v>
      </c>
      <c r="G255" s="99" t="s">
        <v>1899</v>
      </c>
      <c r="H255" s="2" t="s">
        <v>1900</v>
      </c>
      <c r="I255" s="2" t="s">
        <v>1901</v>
      </c>
      <c r="J255" s="2" t="s">
        <v>3</v>
      </c>
      <c r="K255" s="113" t="s">
        <v>166</v>
      </c>
      <c r="L255" s="100">
        <v>2</v>
      </c>
      <c r="M255" s="100">
        <v>0</v>
      </c>
      <c r="N255" s="100">
        <v>0</v>
      </c>
      <c r="O255" s="100">
        <v>0</v>
      </c>
      <c r="P255" s="100">
        <v>2</v>
      </c>
      <c r="Q255" s="112">
        <v>0</v>
      </c>
      <c r="R255" s="101">
        <v>1</v>
      </c>
      <c r="S255" s="101">
        <v>0</v>
      </c>
      <c r="T255" s="100">
        <v>2</v>
      </c>
      <c r="U255" s="100">
        <v>0</v>
      </c>
      <c r="V255" s="100">
        <v>0</v>
      </c>
      <c r="W255" s="100">
        <v>0</v>
      </c>
      <c r="X255" s="100">
        <v>2</v>
      </c>
      <c r="Y255" s="100">
        <v>0</v>
      </c>
      <c r="Z255" s="100">
        <v>2</v>
      </c>
      <c r="AA255" s="112">
        <v>0</v>
      </c>
      <c r="AB255" s="112">
        <v>0</v>
      </c>
      <c r="AC255" s="100">
        <v>2</v>
      </c>
      <c r="AD255" s="100">
        <v>0</v>
      </c>
      <c r="AE255" s="100">
        <v>2</v>
      </c>
      <c r="AF255" s="112">
        <v>0</v>
      </c>
      <c r="AG255" s="100">
        <v>3</v>
      </c>
      <c r="AH255" s="100">
        <v>10</v>
      </c>
      <c r="AI255" s="100">
        <v>0</v>
      </c>
      <c r="AJ255" s="112">
        <v>3.3333333333333335</v>
      </c>
      <c r="AK255" s="100">
        <v>9</v>
      </c>
      <c r="AL255" s="100">
        <v>10</v>
      </c>
      <c r="AM255" s="100">
        <v>6</v>
      </c>
      <c r="AN255" s="114">
        <v>0.5</v>
      </c>
      <c r="AO255" s="2" t="s">
        <v>1903</v>
      </c>
      <c r="AP255" s="2" t="s">
        <v>1902</v>
      </c>
      <c r="AQ255" s="2" t="s">
        <v>1903</v>
      </c>
      <c r="AR255" s="124" t="s">
        <v>1522</v>
      </c>
      <c r="AS255" s="2" t="s">
        <v>1903</v>
      </c>
      <c r="AT255" s="2" t="s">
        <v>1902</v>
      </c>
    </row>
    <row r="256" spans="1:46" x14ac:dyDescent="0.2">
      <c r="A256" s="2" t="s">
        <v>12</v>
      </c>
      <c r="B256" s="2" t="s">
        <v>168</v>
      </c>
      <c r="C256" s="71">
        <v>0.625</v>
      </c>
      <c r="D256" s="72">
        <v>8</v>
      </c>
      <c r="E256" s="99">
        <v>2018</v>
      </c>
      <c r="F256" s="99">
        <v>2014</v>
      </c>
      <c r="G256" s="99" t="s">
        <v>1899</v>
      </c>
      <c r="H256" s="2" t="s">
        <v>1900</v>
      </c>
      <c r="I256" s="2" t="s">
        <v>1901</v>
      </c>
      <c r="J256" s="2" t="s">
        <v>3</v>
      </c>
      <c r="K256" s="113" t="s">
        <v>168</v>
      </c>
      <c r="L256" s="100">
        <v>1</v>
      </c>
      <c r="M256" s="100">
        <v>0</v>
      </c>
      <c r="N256" s="100">
        <v>0</v>
      </c>
      <c r="O256" s="100">
        <v>0</v>
      </c>
      <c r="P256" s="100">
        <v>1</v>
      </c>
      <c r="Q256" s="112">
        <v>0</v>
      </c>
      <c r="R256" s="101">
        <v>1</v>
      </c>
      <c r="S256" s="101">
        <v>0</v>
      </c>
      <c r="T256" s="100">
        <v>1</v>
      </c>
      <c r="U256" s="100">
        <v>1</v>
      </c>
      <c r="V256" s="100">
        <v>1</v>
      </c>
      <c r="W256" s="100">
        <v>0</v>
      </c>
      <c r="X256" s="100">
        <v>0</v>
      </c>
      <c r="Y256" s="100">
        <v>1</v>
      </c>
      <c r="Z256" s="100">
        <v>0</v>
      </c>
      <c r="AA256" s="112">
        <v>1</v>
      </c>
      <c r="AB256" s="112">
        <v>1</v>
      </c>
      <c r="AC256" s="100">
        <v>0</v>
      </c>
      <c r="AD256" s="100">
        <v>7</v>
      </c>
      <c r="AE256" s="100">
        <v>0</v>
      </c>
      <c r="AF256" s="112" t="s">
        <v>1917</v>
      </c>
      <c r="AG256" s="100">
        <v>0</v>
      </c>
      <c r="AH256" s="100">
        <v>57</v>
      </c>
      <c r="AI256" s="100">
        <v>0</v>
      </c>
      <c r="AJ256" s="112" t="s">
        <v>1917</v>
      </c>
      <c r="AK256" s="100">
        <v>2</v>
      </c>
      <c r="AL256" s="100">
        <v>65</v>
      </c>
      <c r="AM256" s="100">
        <v>1</v>
      </c>
      <c r="AN256" s="114">
        <v>0.5</v>
      </c>
      <c r="AO256" s="2" t="s">
        <v>1903</v>
      </c>
      <c r="AP256" s="2" t="s">
        <v>1902</v>
      </c>
      <c r="AQ256" s="2" t="s">
        <v>1903</v>
      </c>
      <c r="AR256" s="124" t="s">
        <v>1522</v>
      </c>
      <c r="AS256" s="2" t="s">
        <v>1903</v>
      </c>
      <c r="AT256" s="2" t="s">
        <v>1902</v>
      </c>
    </row>
    <row r="257" spans="1:46" x14ac:dyDescent="0.2">
      <c r="A257" s="2" t="s">
        <v>40</v>
      </c>
      <c r="B257" s="2" t="s">
        <v>277</v>
      </c>
      <c r="C257" s="71">
        <v>0.5</v>
      </c>
      <c r="D257" s="72">
        <v>8</v>
      </c>
      <c r="E257" s="99">
        <v>2019</v>
      </c>
      <c r="F257" s="99">
        <v>2015</v>
      </c>
      <c r="G257" s="99">
        <v>2022</v>
      </c>
      <c r="H257" s="2" t="s">
        <v>1904</v>
      </c>
      <c r="I257" s="2" t="s">
        <v>1905</v>
      </c>
      <c r="J257" s="2" t="s">
        <v>8</v>
      </c>
      <c r="K257" s="113" t="s">
        <v>277</v>
      </c>
      <c r="L257" s="100">
        <v>240</v>
      </c>
      <c r="M257" s="100">
        <v>5</v>
      </c>
      <c r="N257" s="100">
        <v>5</v>
      </c>
      <c r="O257" s="100">
        <v>0</v>
      </c>
      <c r="P257" s="100">
        <v>235</v>
      </c>
      <c r="Q257" s="112">
        <v>2.0833333333333332E-2</v>
      </c>
      <c r="R257" s="101">
        <v>120</v>
      </c>
      <c r="S257" s="101">
        <v>0</v>
      </c>
      <c r="T257" s="100">
        <v>148</v>
      </c>
      <c r="U257" s="100">
        <v>73</v>
      </c>
      <c r="V257" s="100">
        <v>18</v>
      </c>
      <c r="W257" s="100">
        <v>55</v>
      </c>
      <c r="X257" s="100">
        <v>75</v>
      </c>
      <c r="Y257" s="100">
        <v>73</v>
      </c>
      <c r="Z257" s="100">
        <v>75</v>
      </c>
      <c r="AA257" s="112">
        <v>0.49324324324324326</v>
      </c>
      <c r="AB257" s="112">
        <v>0.49324324324324326</v>
      </c>
      <c r="AC257" s="100">
        <v>181</v>
      </c>
      <c r="AD257" s="100">
        <v>12</v>
      </c>
      <c r="AE257" s="100">
        <v>169</v>
      </c>
      <c r="AF257" s="112">
        <v>6.6298342541436461E-2</v>
      </c>
      <c r="AG257" s="100">
        <v>438</v>
      </c>
      <c r="AH257" s="100">
        <v>179</v>
      </c>
      <c r="AI257" s="100">
        <v>259</v>
      </c>
      <c r="AJ257" s="112">
        <v>0.408675799086758</v>
      </c>
      <c r="AK257" s="100">
        <v>1007</v>
      </c>
      <c r="AL257" s="100">
        <v>269</v>
      </c>
      <c r="AM257" s="100">
        <v>738</v>
      </c>
      <c r="AN257" s="114">
        <v>0.5</v>
      </c>
      <c r="AO257" s="2" t="s">
        <v>1902</v>
      </c>
      <c r="AP257" s="2" t="s">
        <v>1903</v>
      </c>
      <c r="AQ257" s="2" t="s">
        <v>1903</v>
      </c>
      <c r="AR257" s="124" t="s">
        <v>1522</v>
      </c>
      <c r="AS257" s="2" t="s">
        <v>1903</v>
      </c>
      <c r="AT257" s="2" t="s">
        <v>1903</v>
      </c>
    </row>
    <row r="258" spans="1:46" x14ac:dyDescent="0.2">
      <c r="A258" s="2" t="s">
        <v>40</v>
      </c>
      <c r="B258" s="2" t="s">
        <v>287</v>
      </c>
      <c r="C258" s="71">
        <v>0.5</v>
      </c>
      <c r="D258" s="72">
        <v>8</v>
      </c>
      <c r="E258" s="99">
        <v>2019</v>
      </c>
      <c r="F258" s="99">
        <v>2015</v>
      </c>
      <c r="G258" s="99">
        <v>2022</v>
      </c>
      <c r="H258" s="2" t="s">
        <v>1904</v>
      </c>
      <c r="I258" s="2" t="s">
        <v>1905</v>
      </c>
      <c r="J258" s="2" t="s">
        <v>8</v>
      </c>
      <c r="K258" s="113" t="s">
        <v>287</v>
      </c>
      <c r="L258" s="100">
        <v>26</v>
      </c>
      <c r="M258" s="100">
        <v>10</v>
      </c>
      <c r="N258" s="100">
        <v>2</v>
      </c>
      <c r="O258" s="100">
        <v>8</v>
      </c>
      <c r="P258" s="100">
        <v>16</v>
      </c>
      <c r="Q258" s="112">
        <v>0.38461538461538464</v>
      </c>
      <c r="R258" s="101">
        <v>13</v>
      </c>
      <c r="S258" s="101">
        <v>0</v>
      </c>
      <c r="T258" s="100">
        <v>14</v>
      </c>
      <c r="U258" s="100">
        <v>17</v>
      </c>
      <c r="V258" s="100">
        <v>1</v>
      </c>
      <c r="W258" s="100">
        <v>16</v>
      </c>
      <c r="X258" s="100">
        <v>0</v>
      </c>
      <c r="Y258" s="100">
        <v>17</v>
      </c>
      <c r="Z258" s="100">
        <v>0</v>
      </c>
      <c r="AA258" s="112">
        <v>1.2142857142857142</v>
      </c>
      <c r="AB258" s="112">
        <v>1.2142857142857142</v>
      </c>
      <c r="AC258" s="100">
        <v>16</v>
      </c>
      <c r="AD258" s="100">
        <v>5</v>
      </c>
      <c r="AE258" s="100">
        <v>11</v>
      </c>
      <c r="AF258" s="112">
        <v>0.3125</v>
      </c>
      <c r="AG258" s="100">
        <v>23</v>
      </c>
      <c r="AH258" s="100">
        <v>7</v>
      </c>
      <c r="AI258" s="100">
        <v>16</v>
      </c>
      <c r="AJ258" s="112">
        <v>0.30434782608695654</v>
      </c>
      <c r="AK258" s="100">
        <v>79</v>
      </c>
      <c r="AL258" s="100">
        <v>39</v>
      </c>
      <c r="AM258" s="100">
        <v>43</v>
      </c>
      <c r="AN258" s="114">
        <v>0.5</v>
      </c>
      <c r="AO258" s="2" t="s">
        <v>1902</v>
      </c>
      <c r="AP258" s="2" t="s">
        <v>1903</v>
      </c>
      <c r="AQ258" s="2" t="s">
        <v>1903</v>
      </c>
      <c r="AR258" s="124" t="s">
        <v>1522</v>
      </c>
      <c r="AS258" s="2" t="s">
        <v>1903</v>
      </c>
      <c r="AT258" s="2" t="s">
        <v>1903</v>
      </c>
    </row>
    <row r="259" spans="1:46" x14ac:dyDescent="0.2">
      <c r="A259" s="2" t="s">
        <v>12</v>
      </c>
      <c r="B259" s="2" t="s">
        <v>169</v>
      </c>
      <c r="C259" s="71">
        <v>0.625</v>
      </c>
      <c r="D259" s="72">
        <v>8</v>
      </c>
      <c r="E259" s="99">
        <v>2018</v>
      </c>
      <c r="F259" s="99">
        <v>2014</v>
      </c>
      <c r="G259" s="99" t="s">
        <v>1899</v>
      </c>
      <c r="H259" s="2" t="s">
        <v>1900</v>
      </c>
      <c r="I259" s="2" t="s">
        <v>1901</v>
      </c>
      <c r="J259" s="2" t="s">
        <v>3</v>
      </c>
      <c r="K259" s="113" t="s">
        <v>169</v>
      </c>
      <c r="L259" s="100">
        <v>1</v>
      </c>
      <c r="M259" s="100">
        <v>0</v>
      </c>
      <c r="N259" s="100">
        <v>0</v>
      </c>
      <c r="O259" s="100">
        <v>0</v>
      </c>
      <c r="P259" s="100">
        <v>1</v>
      </c>
      <c r="Q259" s="112">
        <v>0</v>
      </c>
      <c r="R259" s="101">
        <v>1</v>
      </c>
      <c r="S259" s="101">
        <v>0</v>
      </c>
      <c r="T259" s="100">
        <v>1</v>
      </c>
      <c r="U259" s="100">
        <v>0</v>
      </c>
      <c r="V259" s="100">
        <v>0</v>
      </c>
      <c r="W259" s="100">
        <v>0</v>
      </c>
      <c r="X259" s="100">
        <v>1</v>
      </c>
      <c r="Y259" s="100">
        <v>0</v>
      </c>
      <c r="Z259" s="100">
        <v>1</v>
      </c>
      <c r="AA259" s="112">
        <v>0</v>
      </c>
      <c r="AB259" s="112">
        <v>0</v>
      </c>
      <c r="AC259" s="100">
        <v>0</v>
      </c>
      <c r="AD259" s="100">
        <v>292</v>
      </c>
      <c r="AE259" s="100">
        <v>0</v>
      </c>
      <c r="AF259" s="112" t="s">
        <v>1917</v>
      </c>
      <c r="AG259" s="100">
        <v>0</v>
      </c>
      <c r="AH259" s="100">
        <v>2</v>
      </c>
      <c r="AI259" s="100">
        <v>0</v>
      </c>
      <c r="AJ259" s="112" t="s">
        <v>1917</v>
      </c>
      <c r="AK259" s="100">
        <v>2</v>
      </c>
      <c r="AL259" s="100">
        <v>294</v>
      </c>
      <c r="AM259" s="100">
        <v>2</v>
      </c>
      <c r="AN259" s="114">
        <v>0.5</v>
      </c>
      <c r="AO259" s="2" t="s">
        <v>1903</v>
      </c>
      <c r="AP259" s="2" t="s">
        <v>1902</v>
      </c>
      <c r="AQ259" s="2" t="s">
        <v>1903</v>
      </c>
      <c r="AR259" s="124" t="s">
        <v>1535</v>
      </c>
      <c r="AS259" s="2" t="s">
        <v>1903</v>
      </c>
      <c r="AT259" s="2" t="s">
        <v>1902</v>
      </c>
    </row>
    <row r="260" spans="1:46" x14ac:dyDescent="0.2">
      <c r="A260" s="2" t="s">
        <v>12</v>
      </c>
      <c r="B260" s="2" t="s">
        <v>1056</v>
      </c>
      <c r="C260" s="71">
        <v>0.625</v>
      </c>
      <c r="D260" s="72">
        <v>8</v>
      </c>
      <c r="E260" s="99">
        <v>2018</v>
      </c>
      <c r="F260" s="99">
        <v>2014</v>
      </c>
      <c r="G260" s="99" t="s">
        <v>1899</v>
      </c>
      <c r="H260" s="2" t="s">
        <v>1900</v>
      </c>
      <c r="I260" s="2" t="s">
        <v>1901</v>
      </c>
      <c r="J260" s="2" t="s">
        <v>3</v>
      </c>
      <c r="K260" s="113" t="s">
        <v>1056</v>
      </c>
      <c r="L260" s="100">
        <v>43</v>
      </c>
      <c r="M260" s="100">
        <v>32</v>
      </c>
      <c r="N260" s="100">
        <v>32</v>
      </c>
      <c r="O260" s="100">
        <v>0</v>
      </c>
      <c r="P260" s="100">
        <v>11</v>
      </c>
      <c r="Q260" s="112">
        <v>0.7441860465116279</v>
      </c>
      <c r="R260" s="101">
        <v>22</v>
      </c>
      <c r="S260" s="101">
        <v>10</v>
      </c>
      <c r="T260" s="100">
        <v>30</v>
      </c>
      <c r="U260" s="100">
        <v>38</v>
      </c>
      <c r="V260" s="100">
        <v>38</v>
      </c>
      <c r="W260" s="100">
        <v>0</v>
      </c>
      <c r="X260" s="100">
        <v>0</v>
      </c>
      <c r="Y260" s="100">
        <v>48</v>
      </c>
      <c r="Z260" s="100">
        <v>0</v>
      </c>
      <c r="AA260" s="112">
        <v>1.2666666666666666</v>
      </c>
      <c r="AB260" s="112">
        <v>1.6</v>
      </c>
      <c r="AC260" s="100">
        <v>34</v>
      </c>
      <c r="AD260" s="100">
        <v>2</v>
      </c>
      <c r="AE260" s="100">
        <v>32</v>
      </c>
      <c r="AF260" s="112">
        <v>5.8823529411764705E-2</v>
      </c>
      <c r="AG260" s="100">
        <v>75</v>
      </c>
      <c r="AH260" s="100">
        <v>1150</v>
      </c>
      <c r="AI260" s="100">
        <v>0</v>
      </c>
      <c r="AJ260" s="112">
        <v>15.333333333333334</v>
      </c>
      <c r="AK260" s="100">
        <v>182</v>
      </c>
      <c r="AL260" s="100">
        <v>1222</v>
      </c>
      <c r="AM260" s="100">
        <v>43</v>
      </c>
      <c r="AN260" s="114">
        <v>0.5</v>
      </c>
      <c r="AO260" s="2" t="s">
        <v>1903</v>
      </c>
      <c r="AP260" s="2" t="s">
        <v>1903</v>
      </c>
      <c r="AQ260" s="2" t="s">
        <v>1902</v>
      </c>
      <c r="AR260" s="124" t="s">
        <v>1522</v>
      </c>
      <c r="AS260" s="2" t="s">
        <v>1902</v>
      </c>
      <c r="AT260" s="2" t="s">
        <v>1903</v>
      </c>
    </row>
    <row r="261" spans="1:46" x14ac:dyDescent="0.2">
      <c r="A261" s="2" t="s">
        <v>949</v>
      </c>
      <c r="B261" s="2" t="s">
        <v>952</v>
      </c>
      <c r="C261" s="71">
        <v>0.375</v>
      </c>
      <c r="D261" s="72">
        <v>8</v>
      </c>
      <c r="E261" s="99">
        <v>2020</v>
      </c>
      <c r="F261" s="99">
        <v>2016</v>
      </c>
      <c r="G261" s="99">
        <v>2023</v>
      </c>
      <c r="H261" s="2" t="s">
        <v>1911</v>
      </c>
      <c r="I261" s="2" t="s">
        <v>1912</v>
      </c>
      <c r="J261" s="2" t="s">
        <v>950</v>
      </c>
      <c r="K261" s="113" t="s">
        <v>952</v>
      </c>
      <c r="L261" s="100">
        <v>604</v>
      </c>
      <c r="M261" s="100">
        <v>41</v>
      </c>
      <c r="N261" s="100">
        <v>41</v>
      </c>
      <c r="O261" s="100">
        <v>0</v>
      </c>
      <c r="P261" s="100">
        <v>563</v>
      </c>
      <c r="Q261" s="112">
        <v>6.7880794701986755E-2</v>
      </c>
      <c r="R261" s="101">
        <v>227</v>
      </c>
      <c r="S261" s="101">
        <v>0</v>
      </c>
      <c r="T261" s="100">
        <v>431</v>
      </c>
      <c r="U261" s="100">
        <v>22</v>
      </c>
      <c r="V261" s="100">
        <v>21</v>
      </c>
      <c r="W261" s="100">
        <v>1</v>
      </c>
      <c r="X261" s="100">
        <v>409</v>
      </c>
      <c r="Y261" s="100">
        <v>22</v>
      </c>
      <c r="Z261" s="100">
        <v>409</v>
      </c>
      <c r="AA261" s="112">
        <v>5.1044083526682132E-2</v>
      </c>
      <c r="AB261" s="112">
        <v>5.1044083526682132E-2</v>
      </c>
      <c r="AC261" s="100">
        <v>396</v>
      </c>
      <c r="AD261" s="100">
        <v>11</v>
      </c>
      <c r="AE261" s="100">
        <v>385</v>
      </c>
      <c r="AF261" s="112">
        <v>2.7777777777777776E-2</v>
      </c>
      <c r="AG261" s="100">
        <v>1049</v>
      </c>
      <c r="AH261" s="100">
        <v>475</v>
      </c>
      <c r="AI261" s="100">
        <v>574</v>
      </c>
      <c r="AJ261" s="112">
        <v>0.45281220209723544</v>
      </c>
      <c r="AK261" s="100">
        <v>2480</v>
      </c>
      <c r="AL261" s="100">
        <v>549</v>
      </c>
      <c r="AM261" s="100">
        <v>1931</v>
      </c>
      <c r="AN261" s="114">
        <v>0.375</v>
      </c>
      <c r="AO261" s="2" t="s">
        <v>1903</v>
      </c>
      <c r="AP261" s="2" t="s">
        <v>1902</v>
      </c>
      <c r="AQ261" s="2" t="s">
        <v>1903</v>
      </c>
      <c r="AR261" s="124" t="s">
        <v>1522</v>
      </c>
      <c r="AS261" s="2" t="s">
        <v>1903</v>
      </c>
      <c r="AT261" s="2" t="s">
        <v>1902</v>
      </c>
    </row>
    <row r="262" spans="1:46" x14ac:dyDescent="0.2">
      <c r="A262" s="2" t="s">
        <v>40</v>
      </c>
      <c r="B262" s="2" t="s">
        <v>306</v>
      </c>
      <c r="C262" s="71">
        <v>0.5</v>
      </c>
      <c r="D262" s="72">
        <v>8</v>
      </c>
      <c r="E262" s="99">
        <v>2019</v>
      </c>
      <c r="F262" s="99">
        <v>2015</v>
      </c>
      <c r="G262" s="99">
        <v>2022</v>
      </c>
      <c r="H262" s="2" t="s">
        <v>1904</v>
      </c>
      <c r="I262" s="2" t="s">
        <v>1905</v>
      </c>
      <c r="J262" s="2" t="s">
        <v>8</v>
      </c>
      <c r="K262" s="113" t="s">
        <v>306</v>
      </c>
      <c r="L262" s="100">
        <v>24</v>
      </c>
      <c r="M262" s="100">
        <v>0</v>
      </c>
      <c r="N262" s="100">
        <v>0</v>
      </c>
      <c r="O262" s="100">
        <v>0</v>
      </c>
      <c r="P262" s="100">
        <v>24</v>
      </c>
      <c r="Q262" s="112">
        <v>0</v>
      </c>
      <c r="R262" s="101">
        <v>12</v>
      </c>
      <c r="S262" s="101">
        <v>0</v>
      </c>
      <c r="T262" s="100">
        <v>16</v>
      </c>
      <c r="U262" s="100">
        <v>1</v>
      </c>
      <c r="V262" s="100">
        <v>0</v>
      </c>
      <c r="W262" s="100">
        <v>1</v>
      </c>
      <c r="X262" s="100">
        <v>15</v>
      </c>
      <c r="Y262" s="100">
        <v>1</v>
      </c>
      <c r="Z262" s="100">
        <v>15</v>
      </c>
      <c r="AA262" s="112">
        <v>6.25E-2</v>
      </c>
      <c r="AB262" s="112">
        <v>6.25E-2</v>
      </c>
      <c r="AC262" s="100">
        <v>19</v>
      </c>
      <c r="AD262" s="100">
        <v>0</v>
      </c>
      <c r="AE262" s="100">
        <v>19</v>
      </c>
      <c r="AF262" s="112">
        <v>0</v>
      </c>
      <c r="AG262" s="100">
        <v>19</v>
      </c>
      <c r="AH262" s="100">
        <v>15</v>
      </c>
      <c r="AI262" s="100">
        <v>4</v>
      </c>
      <c r="AJ262" s="112">
        <v>0.78947368421052633</v>
      </c>
      <c r="AK262" s="100">
        <v>78</v>
      </c>
      <c r="AL262" s="100">
        <v>16</v>
      </c>
      <c r="AM262" s="100">
        <v>62</v>
      </c>
      <c r="AN262" s="114">
        <v>0.5</v>
      </c>
      <c r="AO262" s="2" t="s">
        <v>1903</v>
      </c>
      <c r="AP262" s="2" t="s">
        <v>1902</v>
      </c>
      <c r="AQ262" s="2" t="s">
        <v>1903</v>
      </c>
      <c r="AR262" s="124" t="s">
        <v>1522</v>
      </c>
      <c r="AS262" s="2" t="s">
        <v>1903</v>
      </c>
      <c r="AT262" s="2" t="s">
        <v>1902</v>
      </c>
    </row>
    <row r="263" spans="1:46" x14ac:dyDescent="0.2">
      <c r="A263" s="2" t="s">
        <v>1897</v>
      </c>
      <c r="B263" s="11" t="s">
        <v>1868</v>
      </c>
      <c r="C263" s="71">
        <v>1</v>
      </c>
      <c r="D263" s="72">
        <v>5</v>
      </c>
      <c r="E263" s="99">
        <v>2017</v>
      </c>
      <c r="F263" s="99">
        <v>2014</v>
      </c>
      <c r="G263" s="99">
        <v>2018</v>
      </c>
      <c r="H263" s="2" t="s">
        <v>1906</v>
      </c>
      <c r="I263" s="2" t="s">
        <v>1907</v>
      </c>
      <c r="J263" s="2" t="s">
        <v>13</v>
      </c>
      <c r="K263" s="113" t="s">
        <v>1868</v>
      </c>
      <c r="L263" s="100" t="e">
        <v>#N/A</v>
      </c>
      <c r="M263" s="100">
        <v>0</v>
      </c>
      <c r="N263" s="100">
        <v>0</v>
      </c>
      <c r="O263" s="100">
        <v>0</v>
      </c>
      <c r="P263" s="100" t="e">
        <v>#N/A</v>
      </c>
      <c r="Q263" s="112" t="s">
        <v>1891</v>
      </c>
      <c r="R263" s="101" t="e">
        <v>#N/A</v>
      </c>
      <c r="S263" s="101" t="e">
        <v>#N/A</v>
      </c>
      <c r="T263" s="100" t="e">
        <v>#N/A</v>
      </c>
      <c r="U263" s="100">
        <v>0</v>
      </c>
      <c r="V263" s="100">
        <v>0</v>
      </c>
      <c r="W263" s="100">
        <v>0</v>
      </c>
      <c r="X263" s="100" t="e">
        <v>#N/A</v>
      </c>
      <c r="Y263" s="100" t="e">
        <v>#N/A</v>
      </c>
      <c r="Z263" s="100" t="e">
        <v>#N/A</v>
      </c>
      <c r="AA263" s="112" t="s">
        <v>1891</v>
      </c>
      <c r="AB263" s="112" t="s">
        <v>1891</v>
      </c>
      <c r="AC263" s="100" t="e">
        <v>#N/A</v>
      </c>
      <c r="AD263" s="100">
        <v>0</v>
      </c>
      <c r="AE263" s="100" t="e">
        <v>#N/A</v>
      </c>
      <c r="AF263" s="112" t="s">
        <v>1891</v>
      </c>
      <c r="AG263" s="100" t="e">
        <v>#N/A</v>
      </c>
      <c r="AH263" s="100">
        <v>0</v>
      </c>
      <c r="AI263" s="100" t="e">
        <v>#N/A</v>
      </c>
      <c r="AJ263" s="112" t="s">
        <v>1891</v>
      </c>
      <c r="AK263" s="100" t="e">
        <v>#N/A</v>
      </c>
      <c r="AL263" s="100">
        <v>0</v>
      </c>
      <c r="AM263" s="100" t="e">
        <v>#N/A</v>
      </c>
      <c r="AN263" s="114">
        <v>1</v>
      </c>
      <c r="AO263" s="2" t="s">
        <v>1902</v>
      </c>
      <c r="AP263" s="2" t="s">
        <v>1903</v>
      </c>
      <c r="AQ263" s="2" t="s">
        <v>1903</v>
      </c>
      <c r="AR263" s="124" t="s">
        <v>1891</v>
      </c>
      <c r="AS263" s="2" t="s">
        <v>1902</v>
      </c>
      <c r="AT263" s="2" t="s">
        <v>1903</v>
      </c>
    </row>
    <row r="264" spans="1:46" x14ac:dyDescent="0.2">
      <c r="A264" s="2" t="s">
        <v>12</v>
      </c>
      <c r="B264" s="2" t="s">
        <v>1057</v>
      </c>
      <c r="C264" s="71">
        <v>0.625</v>
      </c>
      <c r="D264" s="72">
        <v>8</v>
      </c>
      <c r="E264" s="99">
        <v>2018</v>
      </c>
      <c r="F264" s="99">
        <v>2014</v>
      </c>
      <c r="G264" s="99" t="s">
        <v>1899</v>
      </c>
      <c r="H264" s="2" t="s">
        <v>1900</v>
      </c>
      <c r="I264" s="2" t="s">
        <v>1901</v>
      </c>
      <c r="J264" s="2" t="s">
        <v>3</v>
      </c>
      <c r="K264" s="113" t="s">
        <v>1057</v>
      </c>
      <c r="L264" s="100">
        <v>1</v>
      </c>
      <c r="M264" s="100">
        <v>0</v>
      </c>
      <c r="N264" s="100">
        <v>0</v>
      </c>
      <c r="O264" s="100">
        <v>0</v>
      </c>
      <c r="P264" s="100">
        <v>1</v>
      </c>
      <c r="Q264" s="112">
        <v>0</v>
      </c>
      <c r="R264" s="101">
        <v>1</v>
      </c>
      <c r="S264" s="101">
        <v>0</v>
      </c>
      <c r="T264" s="100">
        <v>1</v>
      </c>
      <c r="U264" s="100">
        <v>0</v>
      </c>
      <c r="V264" s="100">
        <v>0</v>
      </c>
      <c r="W264" s="100">
        <v>0</v>
      </c>
      <c r="X264" s="100">
        <v>1</v>
      </c>
      <c r="Y264" s="100">
        <v>0</v>
      </c>
      <c r="Z264" s="100">
        <v>1</v>
      </c>
      <c r="AA264" s="112">
        <v>0</v>
      </c>
      <c r="AB264" s="112">
        <v>0</v>
      </c>
      <c r="AC264" s="100">
        <v>0</v>
      </c>
      <c r="AD264" s="100">
        <v>0</v>
      </c>
      <c r="AE264" s="100">
        <v>0</v>
      </c>
      <c r="AF264" s="112" t="s">
        <v>1917</v>
      </c>
      <c r="AG264" s="100">
        <v>0</v>
      </c>
      <c r="AH264" s="100">
        <v>0</v>
      </c>
      <c r="AI264" s="100">
        <v>0</v>
      </c>
      <c r="AJ264" s="112" t="s">
        <v>1917</v>
      </c>
      <c r="AK264" s="100">
        <v>2</v>
      </c>
      <c r="AL264" s="100">
        <v>0</v>
      </c>
      <c r="AM264" s="100">
        <v>2</v>
      </c>
      <c r="AN264" s="114">
        <v>0.5</v>
      </c>
      <c r="AO264" s="2" t="s">
        <v>1903</v>
      </c>
      <c r="AP264" s="2" t="s">
        <v>1902</v>
      </c>
      <c r="AQ264" s="2" t="s">
        <v>1903</v>
      </c>
      <c r="AR264" s="124" t="s">
        <v>1522</v>
      </c>
      <c r="AS264" s="2" t="s">
        <v>1903</v>
      </c>
      <c r="AT264" s="2" t="s">
        <v>1902</v>
      </c>
    </row>
    <row r="265" spans="1:46" x14ac:dyDescent="0.2">
      <c r="A265" s="2" t="s">
        <v>68</v>
      </c>
      <c r="B265" s="2" t="s">
        <v>1851</v>
      </c>
      <c r="C265" s="71">
        <v>0.375</v>
      </c>
      <c r="D265" s="72">
        <v>8</v>
      </c>
      <c r="E265" s="99">
        <v>2020</v>
      </c>
      <c r="F265" s="99">
        <v>2016</v>
      </c>
      <c r="G265" s="99" t="s">
        <v>1908</v>
      </c>
      <c r="H265" s="2" t="s">
        <v>1909</v>
      </c>
      <c r="I265" s="2" t="s">
        <v>1910</v>
      </c>
      <c r="J265" s="2" t="s">
        <v>26</v>
      </c>
      <c r="K265" s="111" t="s">
        <v>1851</v>
      </c>
      <c r="L265" s="100" t="e">
        <v>#N/A</v>
      </c>
      <c r="M265" s="100">
        <v>0</v>
      </c>
      <c r="N265" s="100">
        <v>0</v>
      </c>
      <c r="O265" s="100">
        <v>0</v>
      </c>
      <c r="P265" s="100" t="e">
        <v>#N/A</v>
      </c>
      <c r="Q265" s="112">
        <v>0</v>
      </c>
      <c r="R265" s="101" t="e">
        <v>#N/A</v>
      </c>
      <c r="S265" s="101" t="e">
        <v>#N/A</v>
      </c>
      <c r="T265" s="100" t="e">
        <v>#N/A</v>
      </c>
      <c r="U265" s="100">
        <v>0</v>
      </c>
      <c r="V265" s="100">
        <v>0</v>
      </c>
      <c r="W265" s="100">
        <v>0</v>
      </c>
      <c r="X265" s="100" t="e">
        <v>#N/A</v>
      </c>
      <c r="Y265" s="100" t="e">
        <v>#N/A</v>
      </c>
      <c r="Z265" s="100" t="e">
        <v>#N/A</v>
      </c>
      <c r="AA265" s="112">
        <v>0</v>
      </c>
      <c r="AB265" s="112">
        <v>0</v>
      </c>
      <c r="AC265" s="100" t="e">
        <v>#N/A</v>
      </c>
      <c r="AD265" s="100">
        <v>0</v>
      </c>
      <c r="AE265" s="100" t="e">
        <v>#N/A</v>
      </c>
      <c r="AF265" s="112">
        <v>0</v>
      </c>
      <c r="AG265" s="100" t="e">
        <v>#N/A</v>
      </c>
      <c r="AH265" s="100">
        <v>0</v>
      </c>
      <c r="AI265" s="100" t="e">
        <v>#N/A</v>
      </c>
      <c r="AJ265" s="112">
        <v>0</v>
      </c>
      <c r="AK265" s="100" t="e">
        <v>#N/A</v>
      </c>
      <c r="AL265" s="100">
        <v>0</v>
      </c>
      <c r="AM265" s="100" t="e">
        <v>#N/A</v>
      </c>
      <c r="AN265" s="114">
        <v>0.375</v>
      </c>
      <c r="AO265" s="2" t="s">
        <v>1902</v>
      </c>
      <c r="AP265" s="2" t="s">
        <v>1903</v>
      </c>
      <c r="AQ265" s="2" t="s">
        <v>1903</v>
      </c>
      <c r="AR265" s="124" t="s">
        <v>1535</v>
      </c>
      <c r="AS265" s="2" t="s">
        <v>1903</v>
      </c>
      <c r="AT265" s="2" t="s">
        <v>1903</v>
      </c>
    </row>
    <row r="266" spans="1:46" x14ac:dyDescent="0.2">
      <c r="A266" s="2" t="s">
        <v>68</v>
      </c>
      <c r="B266" s="2" t="s">
        <v>1263</v>
      </c>
      <c r="C266" s="71">
        <v>0.375</v>
      </c>
      <c r="D266" s="72">
        <v>8</v>
      </c>
      <c r="E266" s="99">
        <v>2020</v>
      </c>
      <c r="F266" s="99">
        <v>2016</v>
      </c>
      <c r="G266" s="99" t="s">
        <v>1908</v>
      </c>
      <c r="H266" s="2" t="s">
        <v>1909</v>
      </c>
      <c r="I266" s="2" t="s">
        <v>1910</v>
      </c>
      <c r="J266" s="2" t="s">
        <v>26</v>
      </c>
      <c r="K266" s="111" t="s">
        <v>1263</v>
      </c>
      <c r="L266" s="100">
        <v>7</v>
      </c>
      <c r="M266" s="100">
        <v>0</v>
      </c>
      <c r="N266" s="100">
        <v>0</v>
      </c>
      <c r="O266" s="100">
        <v>0</v>
      </c>
      <c r="P266" s="100">
        <v>7</v>
      </c>
      <c r="Q266" s="112">
        <v>0</v>
      </c>
      <c r="R266" s="101">
        <v>3</v>
      </c>
      <c r="S266" s="101">
        <v>0</v>
      </c>
      <c r="T266" s="100">
        <v>4</v>
      </c>
      <c r="U266" s="100">
        <v>0</v>
      </c>
      <c r="V266" s="100">
        <v>0</v>
      </c>
      <c r="W266" s="100">
        <v>0</v>
      </c>
      <c r="X266" s="100">
        <v>4</v>
      </c>
      <c r="Y266" s="100">
        <v>0</v>
      </c>
      <c r="Z266" s="100">
        <v>4</v>
      </c>
      <c r="AA266" s="112">
        <v>0</v>
      </c>
      <c r="AB266" s="112">
        <v>0</v>
      </c>
      <c r="AC266" s="100">
        <v>5</v>
      </c>
      <c r="AD266" s="100">
        <v>0</v>
      </c>
      <c r="AE266" s="100">
        <v>5</v>
      </c>
      <c r="AF266" s="112">
        <v>0</v>
      </c>
      <c r="AG266" s="100">
        <v>11</v>
      </c>
      <c r="AH266" s="100">
        <v>0</v>
      </c>
      <c r="AI266" s="100">
        <v>11</v>
      </c>
      <c r="AJ266" s="112">
        <v>0</v>
      </c>
      <c r="AK266" s="100">
        <v>27</v>
      </c>
      <c r="AL266" s="100">
        <v>0</v>
      </c>
      <c r="AM266" s="100">
        <v>27</v>
      </c>
      <c r="AN266" s="114">
        <v>0.375</v>
      </c>
      <c r="AO266" s="2" t="s">
        <v>1902</v>
      </c>
      <c r="AP266" s="2" t="s">
        <v>1903</v>
      </c>
      <c r="AQ266" s="2" t="s">
        <v>1903</v>
      </c>
      <c r="AR266" s="124" t="s">
        <v>1522</v>
      </c>
      <c r="AS266" s="2" t="s">
        <v>1903</v>
      </c>
      <c r="AT266" s="2" t="s">
        <v>1903</v>
      </c>
    </row>
    <row r="267" spans="1:46" x14ac:dyDescent="0.2">
      <c r="A267" s="2" t="s">
        <v>12</v>
      </c>
      <c r="B267" s="2" t="s">
        <v>171</v>
      </c>
      <c r="C267" s="71">
        <v>0.625</v>
      </c>
      <c r="D267" s="72">
        <v>8</v>
      </c>
      <c r="E267" s="99">
        <v>2018</v>
      </c>
      <c r="F267" s="99">
        <v>2014</v>
      </c>
      <c r="G267" s="99" t="s">
        <v>1899</v>
      </c>
      <c r="H267" s="2" t="s">
        <v>1900</v>
      </c>
      <c r="I267" s="2" t="s">
        <v>1901</v>
      </c>
      <c r="J267" s="2" t="s">
        <v>3</v>
      </c>
      <c r="K267" s="113" t="s">
        <v>171</v>
      </c>
      <c r="L267" s="100">
        <v>647</v>
      </c>
      <c r="M267" s="100">
        <v>0</v>
      </c>
      <c r="N267" s="100">
        <v>0</v>
      </c>
      <c r="O267" s="100">
        <v>0</v>
      </c>
      <c r="P267" s="100">
        <v>647</v>
      </c>
      <c r="Q267" s="112">
        <v>0</v>
      </c>
      <c r="R267" s="101">
        <v>324</v>
      </c>
      <c r="S267" s="101">
        <v>0</v>
      </c>
      <c r="T267" s="100">
        <v>450</v>
      </c>
      <c r="U267" s="100">
        <v>0</v>
      </c>
      <c r="V267" s="100">
        <v>0</v>
      </c>
      <c r="W267" s="100">
        <v>0</v>
      </c>
      <c r="X267" s="100">
        <v>450</v>
      </c>
      <c r="Y267" s="100">
        <v>0</v>
      </c>
      <c r="Z267" s="100">
        <v>450</v>
      </c>
      <c r="AA267" s="112">
        <v>0</v>
      </c>
      <c r="AB267" s="112">
        <v>0</v>
      </c>
      <c r="AC267" s="100">
        <v>497</v>
      </c>
      <c r="AD267" s="100">
        <v>201</v>
      </c>
      <c r="AE267" s="100">
        <v>296</v>
      </c>
      <c r="AF267" s="112">
        <v>0.40442655935613681</v>
      </c>
      <c r="AG267" s="100">
        <v>1133</v>
      </c>
      <c r="AH267" s="100">
        <v>2387</v>
      </c>
      <c r="AI267" s="100">
        <v>0</v>
      </c>
      <c r="AJ267" s="112">
        <v>2.1067961165048543</v>
      </c>
      <c r="AK267" s="100">
        <v>2727</v>
      </c>
      <c r="AL267" s="100">
        <v>2588</v>
      </c>
      <c r="AM267" s="100">
        <v>1393</v>
      </c>
      <c r="AN267" s="114">
        <v>0.5</v>
      </c>
      <c r="AO267" s="2" t="s">
        <v>1903</v>
      </c>
      <c r="AP267" s="2" t="s">
        <v>1902</v>
      </c>
      <c r="AQ267" s="2" t="s">
        <v>1903</v>
      </c>
      <c r="AR267" s="124" t="s">
        <v>1522</v>
      </c>
      <c r="AS267" s="2" t="s">
        <v>1903</v>
      </c>
      <c r="AT267" s="2" t="s">
        <v>1902</v>
      </c>
    </row>
    <row r="268" spans="1:46" x14ac:dyDescent="0.2">
      <c r="A268" s="2" t="s">
        <v>187</v>
      </c>
      <c r="B268" s="2" t="s">
        <v>186</v>
      </c>
      <c r="C268" s="71">
        <v>1</v>
      </c>
      <c r="D268" s="72">
        <v>5</v>
      </c>
      <c r="E268" s="99">
        <v>2017</v>
      </c>
      <c r="F268" s="99">
        <v>2014</v>
      </c>
      <c r="G268" s="99">
        <v>2018</v>
      </c>
      <c r="H268" s="2" t="s">
        <v>1906</v>
      </c>
      <c r="I268" s="2" t="s">
        <v>1907</v>
      </c>
      <c r="J268" s="2" t="s">
        <v>13</v>
      </c>
      <c r="K268" s="113" t="s">
        <v>186</v>
      </c>
      <c r="L268" s="100">
        <v>17</v>
      </c>
      <c r="M268" s="100">
        <v>0</v>
      </c>
      <c r="N268" s="100">
        <v>0</v>
      </c>
      <c r="O268" s="100">
        <v>0</v>
      </c>
      <c r="P268" s="100">
        <v>17</v>
      </c>
      <c r="Q268" s="112">
        <v>0</v>
      </c>
      <c r="R268" s="101">
        <v>17</v>
      </c>
      <c r="S268" s="101">
        <v>0</v>
      </c>
      <c r="T268" s="100">
        <v>12</v>
      </c>
      <c r="U268" s="100">
        <v>0</v>
      </c>
      <c r="V268" s="100">
        <v>0</v>
      </c>
      <c r="W268" s="100">
        <v>0</v>
      </c>
      <c r="X268" s="100">
        <v>12</v>
      </c>
      <c r="Y268" s="100">
        <v>0</v>
      </c>
      <c r="Z268" s="100">
        <v>12</v>
      </c>
      <c r="AA268" s="112">
        <v>0</v>
      </c>
      <c r="AB268" s="112">
        <v>0</v>
      </c>
      <c r="AC268" s="100">
        <v>14</v>
      </c>
      <c r="AD268" s="100">
        <v>0</v>
      </c>
      <c r="AE268" s="100">
        <v>14</v>
      </c>
      <c r="AF268" s="112">
        <v>0</v>
      </c>
      <c r="AG268" s="100">
        <v>31</v>
      </c>
      <c r="AH268" s="100">
        <v>109</v>
      </c>
      <c r="AI268" s="100">
        <v>0</v>
      </c>
      <c r="AJ268" s="112">
        <v>3.5161290322580645</v>
      </c>
      <c r="AK268" s="100">
        <v>74</v>
      </c>
      <c r="AL268" s="100">
        <v>109</v>
      </c>
      <c r="AM268" s="100">
        <v>43</v>
      </c>
      <c r="AN268" s="114">
        <v>1</v>
      </c>
      <c r="AO268" s="2" t="s">
        <v>1903</v>
      </c>
      <c r="AP268" s="2" t="s">
        <v>1902</v>
      </c>
      <c r="AQ268" s="2" t="s">
        <v>1903</v>
      </c>
      <c r="AR268" s="124" t="s">
        <v>1522</v>
      </c>
      <c r="AS268" s="2" t="s">
        <v>1903</v>
      </c>
      <c r="AT268" s="2" t="s">
        <v>1902</v>
      </c>
    </row>
    <row r="269" spans="1:46" x14ac:dyDescent="0.2">
      <c r="A269" s="2" t="s">
        <v>12</v>
      </c>
      <c r="B269" s="11" t="s">
        <v>1062</v>
      </c>
      <c r="C269" s="71">
        <v>0.625</v>
      </c>
      <c r="D269" s="72">
        <v>8</v>
      </c>
      <c r="E269" s="99">
        <v>2018</v>
      </c>
      <c r="F269" s="99">
        <v>2014</v>
      </c>
      <c r="G269" s="99" t="s">
        <v>1899</v>
      </c>
      <c r="H269" s="2" t="s">
        <v>1900</v>
      </c>
      <c r="I269" s="2" t="s">
        <v>1901</v>
      </c>
      <c r="J269" s="2" t="s">
        <v>3</v>
      </c>
      <c r="K269" s="113" t="s">
        <v>1062</v>
      </c>
      <c r="L269" s="100">
        <v>14</v>
      </c>
      <c r="M269" s="100">
        <v>0</v>
      </c>
      <c r="N269" s="100">
        <v>0</v>
      </c>
      <c r="O269" s="100">
        <v>0</v>
      </c>
      <c r="P269" s="100">
        <v>14</v>
      </c>
      <c r="Q269" s="112">
        <v>0</v>
      </c>
      <c r="R269" s="101">
        <v>7</v>
      </c>
      <c r="S269" s="101">
        <v>0</v>
      </c>
      <c r="T269" s="100">
        <v>10</v>
      </c>
      <c r="U269" s="100">
        <v>0</v>
      </c>
      <c r="V269" s="100">
        <v>0</v>
      </c>
      <c r="W269" s="100">
        <v>0</v>
      </c>
      <c r="X269" s="100">
        <v>10</v>
      </c>
      <c r="Y269" s="100">
        <v>0</v>
      </c>
      <c r="Z269" s="100">
        <v>10</v>
      </c>
      <c r="AA269" s="112">
        <v>0</v>
      </c>
      <c r="AB269" s="112">
        <v>0</v>
      </c>
      <c r="AC269" s="100">
        <v>11</v>
      </c>
      <c r="AD269" s="100">
        <v>0</v>
      </c>
      <c r="AE269" s="100">
        <v>11</v>
      </c>
      <c r="AF269" s="112">
        <v>0</v>
      </c>
      <c r="AG269" s="100">
        <v>26</v>
      </c>
      <c r="AH269" s="100">
        <v>5</v>
      </c>
      <c r="AI269" s="100">
        <v>21</v>
      </c>
      <c r="AJ269" s="112">
        <v>0.19230769230769232</v>
      </c>
      <c r="AK269" s="100">
        <v>61</v>
      </c>
      <c r="AL269" s="100">
        <v>5</v>
      </c>
      <c r="AM269" s="100">
        <v>56</v>
      </c>
      <c r="AN269" s="114">
        <v>0.5</v>
      </c>
      <c r="AO269" s="2" t="s">
        <v>1902</v>
      </c>
      <c r="AP269" s="2" t="s">
        <v>1903</v>
      </c>
      <c r="AQ269" s="2" t="s">
        <v>1903</v>
      </c>
      <c r="AR269" s="124" t="s">
        <v>1535</v>
      </c>
      <c r="AS269" s="2" t="s">
        <v>1903</v>
      </c>
      <c r="AT269" s="2" t="s">
        <v>1903</v>
      </c>
    </row>
    <row r="270" spans="1:46" x14ac:dyDescent="0.2">
      <c r="A270" s="2" t="s">
        <v>68</v>
      </c>
      <c r="B270" s="2" t="s">
        <v>1128</v>
      </c>
      <c r="C270" s="71">
        <v>0.375</v>
      </c>
      <c r="D270" s="72">
        <v>8</v>
      </c>
      <c r="E270" s="99">
        <v>2020</v>
      </c>
      <c r="F270" s="99">
        <v>2016</v>
      </c>
      <c r="G270" s="99" t="s">
        <v>1908</v>
      </c>
      <c r="H270" s="2" t="s">
        <v>1909</v>
      </c>
      <c r="I270" s="2" t="s">
        <v>1910</v>
      </c>
      <c r="J270" s="2" t="s">
        <v>26</v>
      </c>
      <c r="K270" s="113" t="s">
        <v>1128</v>
      </c>
      <c r="L270" s="100">
        <v>71</v>
      </c>
      <c r="M270" s="100">
        <v>0</v>
      </c>
      <c r="N270" s="100">
        <v>0</v>
      </c>
      <c r="O270" s="100">
        <v>0</v>
      </c>
      <c r="P270" s="100">
        <v>71</v>
      </c>
      <c r="Q270" s="112">
        <v>0</v>
      </c>
      <c r="R270" s="101">
        <v>27</v>
      </c>
      <c r="S270" s="101">
        <v>0</v>
      </c>
      <c r="T270" s="100">
        <v>46</v>
      </c>
      <c r="U270" s="100">
        <v>0</v>
      </c>
      <c r="V270" s="100">
        <v>0</v>
      </c>
      <c r="W270" s="100">
        <v>0</v>
      </c>
      <c r="X270" s="100">
        <v>46</v>
      </c>
      <c r="Y270" s="100">
        <v>0</v>
      </c>
      <c r="Z270" s="100">
        <v>46</v>
      </c>
      <c r="AA270" s="112">
        <v>0</v>
      </c>
      <c r="AB270" s="112">
        <v>0</v>
      </c>
      <c r="AC270" s="100">
        <v>53</v>
      </c>
      <c r="AD270" s="100">
        <v>0</v>
      </c>
      <c r="AE270" s="100">
        <v>53</v>
      </c>
      <c r="AF270" s="112">
        <v>0</v>
      </c>
      <c r="AG270" s="100">
        <v>123</v>
      </c>
      <c r="AH270" s="100">
        <v>0</v>
      </c>
      <c r="AI270" s="100">
        <v>123</v>
      </c>
      <c r="AJ270" s="112">
        <v>0</v>
      </c>
      <c r="AK270" s="100">
        <v>293</v>
      </c>
      <c r="AL270" s="100">
        <v>0</v>
      </c>
      <c r="AM270" s="100">
        <v>293</v>
      </c>
      <c r="AN270" s="114">
        <v>0.375</v>
      </c>
      <c r="AO270" s="2" t="s">
        <v>1902</v>
      </c>
      <c r="AP270" s="2" t="s">
        <v>1903</v>
      </c>
      <c r="AQ270" s="2" t="s">
        <v>1903</v>
      </c>
      <c r="AR270" s="124" t="s">
        <v>1522</v>
      </c>
      <c r="AS270" s="2" t="s">
        <v>1903</v>
      </c>
      <c r="AT270" s="2" t="s">
        <v>1903</v>
      </c>
    </row>
    <row r="271" spans="1:46" x14ac:dyDescent="0.2">
      <c r="A271" s="2" t="s">
        <v>68</v>
      </c>
      <c r="B271" s="2" t="s">
        <v>1490</v>
      </c>
      <c r="C271" s="71">
        <v>0.375</v>
      </c>
      <c r="D271" s="72">
        <v>8</v>
      </c>
      <c r="E271" s="99">
        <v>2020</v>
      </c>
      <c r="F271" s="99">
        <v>2016</v>
      </c>
      <c r="G271" s="99" t="s">
        <v>1908</v>
      </c>
      <c r="H271" s="2" t="s">
        <v>1909</v>
      </c>
      <c r="I271" s="2" t="s">
        <v>1910</v>
      </c>
      <c r="J271" s="2" t="s">
        <v>26</v>
      </c>
      <c r="K271" s="113" t="s">
        <v>1490</v>
      </c>
      <c r="L271" s="100">
        <v>87</v>
      </c>
      <c r="M271" s="100">
        <v>0</v>
      </c>
      <c r="N271" s="100">
        <v>0</v>
      </c>
      <c r="O271" s="100">
        <v>0</v>
      </c>
      <c r="P271" s="100">
        <v>87</v>
      </c>
      <c r="Q271" s="112">
        <v>0</v>
      </c>
      <c r="R271" s="101">
        <v>33</v>
      </c>
      <c r="S271" s="101">
        <v>0</v>
      </c>
      <c r="T271" s="100">
        <v>57</v>
      </c>
      <c r="U271" s="100">
        <v>0</v>
      </c>
      <c r="V271" s="100">
        <v>0</v>
      </c>
      <c r="W271" s="100">
        <v>0</v>
      </c>
      <c r="X271" s="100">
        <v>57</v>
      </c>
      <c r="Y271" s="100">
        <v>0</v>
      </c>
      <c r="Z271" s="100">
        <v>57</v>
      </c>
      <c r="AA271" s="112">
        <v>0</v>
      </c>
      <c r="AB271" s="112">
        <v>0</v>
      </c>
      <c r="AC271" s="100">
        <v>66</v>
      </c>
      <c r="AD271" s="100">
        <v>1</v>
      </c>
      <c r="AE271" s="100">
        <v>65</v>
      </c>
      <c r="AF271" s="112">
        <v>1.5151515151515152E-2</v>
      </c>
      <c r="AG271" s="100">
        <v>153</v>
      </c>
      <c r="AH271" s="100">
        <v>1</v>
      </c>
      <c r="AI271" s="100">
        <v>152</v>
      </c>
      <c r="AJ271" s="112">
        <v>6.5359477124183009E-3</v>
      </c>
      <c r="AK271" s="100">
        <v>363</v>
      </c>
      <c r="AL271" s="100">
        <v>2</v>
      </c>
      <c r="AM271" s="100">
        <v>361</v>
      </c>
      <c r="AN271" s="114">
        <v>0.375</v>
      </c>
      <c r="AO271" s="2" t="s">
        <v>1902</v>
      </c>
      <c r="AP271" s="2" t="s">
        <v>1903</v>
      </c>
      <c r="AQ271" s="2" t="s">
        <v>1903</v>
      </c>
      <c r="AR271" s="124" t="s">
        <v>1522</v>
      </c>
      <c r="AS271" s="2" t="s">
        <v>1903</v>
      </c>
      <c r="AT271" s="2" t="s">
        <v>1903</v>
      </c>
    </row>
    <row r="272" spans="1:46" x14ac:dyDescent="0.2">
      <c r="A272" s="2" t="s">
        <v>16</v>
      </c>
      <c r="B272" s="2" t="s">
        <v>15</v>
      </c>
      <c r="C272" s="71">
        <v>0.5</v>
      </c>
      <c r="D272" s="72">
        <v>8</v>
      </c>
      <c r="E272" s="99">
        <v>2019</v>
      </c>
      <c r="F272" s="99">
        <v>2015</v>
      </c>
      <c r="G272" s="99">
        <v>2022</v>
      </c>
      <c r="H272" s="2" t="s">
        <v>1904</v>
      </c>
      <c r="I272" s="2" t="s">
        <v>1905</v>
      </c>
      <c r="J272" s="2" t="s">
        <v>8</v>
      </c>
      <c r="K272" s="111" t="s">
        <v>15</v>
      </c>
      <c r="L272" s="100">
        <v>116</v>
      </c>
      <c r="M272" s="100">
        <v>57</v>
      </c>
      <c r="N272" s="100">
        <v>57</v>
      </c>
      <c r="O272" s="100">
        <v>0</v>
      </c>
      <c r="P272" s="100">
        <v>59</v>
      </c>
      <c r="Q272" s="112">
        <v>0.49137931034482757</v>
      </c>
      <c r="R272" s="101">
        <v>58</v>
      </c>
      <c r="S272" s="101">
        <v>0</v>
      </c>
      <c r="T272" s="100">
        <v>54</v>
      </c>
      <c r="U272" s="100">
        <v>40</v>
      </c>
      <c r="V272" s="100">
        <v>37</v>
      </c>
      <c r="W272" s="100">
        <v>3</v>
      </c>
      <c r="X272" s="100">
        <v>14</v>
      </c>
      <c r="Y272" s="100">
        <v>40</v>
      </c>
      <c r="Z272" s="100">
        <v>14</v>
      </c>
      <c r="AA272" s="112">
        <v>0.7407407407407407</v>
      </c>
      <c r="AB272" s="112">
        <v>0.7407407407407407</v>
      </c>
      <c r="AC272" s="100">
        <v>58</v>
      </c>
      <c r="AD272" s="100">
        <v>141</v>
      </c>
      <c r="AE272" s="100">
        <v>0</v>
      </c>
      <c r="AF272" s="112">
        <v>2.4310344827586206</v>
      </c>
      <c r="AG272" s="100">
        <v>164</v>
      </c>
      <c r="AH272" s="100">
        <v>143</v>
      </c>
      <c r="AI272" s="100">
        <v>21</v>
      </c>
      <c r="AJ272" s="112">
        <v>0.87195121951219512</v>
      </c>
      <c r="AK272" s="100">
        <v>392</v>
      </c>
      <c r="AL272" s="100">
        <v>381</v>
      </c>
      <c r="AM272" s="100">
        <v>94</v>
      </c>
      <c r="AN272" s="114">
        <v>0.5</v>
      </c>
      <c r="AO272" s="2" t="s">
        <v>1903</v>
      </c>
      <c r="AP272" s="2" t="s">
        <v>1902</v>
      </c>
      <c r="AQ272" s="2" t="s">
        <v>1903</v>
      </c>
      <c r="AR272" s="124" t="s">
        <v>1522</v>
      </c>
      <c r="AS272" s="2" t="s">
        <v>1903</v>
      </c>
      <c r="AT272" s="2" t="s">
        <v>1902</v>
      </c>
    </row>
    <row r="273" spans="1:46" x14ac:dyDescent="0.2">
      <c r="A273" s="2" t="s">
        <v>68</v>
      </c>
      <c r="B273" s="2" t="s">
        <v>1053</v>
      </c>
      <c r="C273" s="71">
        <v>0.375</v>
      </c>
      <c r="D273" s="72">
        <v>8</v>
      </c>
      <c r="E273" s="99">
        <v>2020</v>
      </c>
      <c r="F273" s="99">
        <v>2016</v>
      </c>
      <c r="G273" s="99" t="s">
        <v>1908</v>
      </c>
      <c r="H273" s="2" t="s">
        <v>1909</v>
      </c>
      <c r="I273" s="2" t="s">
        <v>1910</v>
      </c>
      <c r="J273" s="2" t="s">
        <v>26</v>
      </c>
      <c r="K273" s="113" t="s">
        <v>1053</v>
      </c>
      <c r="L273" s="100">
        <v>43</v>
      </c>
      <c r="M273" s="100">
        <v>0</v>
      </c>
      <c r="N273" s="100">
        <v>0</v>
      </c>
      <c r="O273" s="100">
        <v>0</v>
      </c>
      <c r="P273" s="100">
        <v>43</v>
      </c>
      <c r="Q273" s="112">
        <v>0</v>
      </c>
      <c r="R273" s="101">
        <v>16</v>
      </c>
      <c r="S273" s="101">
        <v>0</v>
      </c>
      <c r="T273" s="100">
        <v>28</v>
      </c>
      <c r="U273" s="100">
        <v>6</v>
      </c>
      <c r="V273" s="100">
        <v>6</v>
      </c>
      <c r="W273" s="100">
        <v>0</v>
      </c>
      <c r="X273" s="100">
        <v>22</v>
      </c>
      <c r="Y273" s="100">
        <v>6</v>
      </c>
      <c r="Z273" s="100">
        <v>22</v>
      </c>
      <c r="AA273" s="112">
        <v>0.21428571428571427</v>
      </c>
      <c r="AB273" s="112">
        <v>0.21428571428571427</v>
      </c>
      <c r="AC273" s="100">
        <v>33</v>
      </c>
      <c r="AD273" s="100">
        <v>6</v>
      </c>
      <c r="AE273" s="100">
        <v>27</v>
      </c>
      <c r="AF273" s="112">
        <v>0.18181818181818182</v>
      </c>
      <c r="AG273" s="100">
        <v>76</v>
      </c>
      <c r="AH273" s="100">
        <v>126</v>
      </c>
      <c r="AI273" s="100">
        <v>0</v>
      </c>
      <c r="AJ273" s="112">
        <v>1.6578947368421053</v>
      </c>
      <c r="AK273" s="100">
        <v>180</v>
      </c>
      <c r="AL273" s="100">
        <v>138</v>
      </c>
      <c r="AM273" s="100">
        <v>92</v>
      </c>
      <c r="AN273" s="114">
        <v>0.375</v>
      </c>
      <c r="AO273" s="2" t="s">
        <v>1903</v>
      </c>
      <c r="AP273" s="2" t="s">
        <v>1902</v>
      </c>
      <c r="AQ273" s="2" t="s">
        <v>1903</v>
      </c>
      <c r="AR273" s="124" t="s">
        <v>1522</v>
      </c>
      <c r="AS273" s="2" t="s">
        <v>1903</v>
      </c>
      <c r="AT273" s="2" t="s">
        <v>1902</v>
      </c>
    </row>
    <row r="274" spans="1:46" x14ac:dyDescent="0.2">
      <c r="A274" s="2" t="s">
        <v>190</v>
      </c>
      <c r="B274" s="11" t="s">
        <v>189</v>
      </c>
      <c r="C274" s="71">
        <v>1</v>
      </c>
      <c r="D274" s="72">
        <v>5</v>
      </c>
      <c r="E274" s="99">
        <v>2017</v>
      </c>
      <c r="F274" s="99">
        <v>2014</v>
      </c>
      <c r="G274" s="99">
        <v>2018</v>
      </c>
      <c r="H274" s="2" t="s">
        <v>1906</v>
      </c>
      <c r="I274" s="2" t="s">
        <v>1907</v>
      </c>
      <c r="J274" s="2" t="s">
        <v>13</v>
      </c>
      <c r="K274" s="113" t="s">
        <v>189</v>
      </c>
      <c r="L274" s="100">
        <v>265</v>
      </c>
      <c r="M274" s="100">
        <v>0</v>
      </c>
      <c r="N274" s="100">
        <v>0</v>
      </c>
      <c r="O274" s="100">
        <v>0</v>
      </c>
      <c r="P274" s="100">
        <v>265</v>
      </c>
      <c r="Q274" s="112">
        <v>0</v>
      </c>
      <c r="R274" s="101">
        <v>265</v>
      </c>
      <c r="S274" s="101">
        <v>0</v>
      </c>
      <c r="T274" s="100">
        <v>130</v>
      </c>
      <c r="U274" s="100">
        <v>0</v>
      </c>
      <c r="V274" s="100">
        <v>0</v>
      </c>
      <c r="W274" s="100">
        <v>0</v>
      </c>
      <c r="X274" s="100">
        <v>130</v>
      </c>
      <c r="Y274" s="100">
        <v>0</v>
      </c>
      <c r="Z274" s="100">
        <v>130</v>
      </c>
      <c r="AA274" s="112">
        <v>0</v>
      </c>
      <c r="AB274" s="112">
        <v>0</v>
      </c>
      <c r="AC274" s="100">
        <v>180</v>
      </c>
      <c r="AD274" s="100">
        <v>126</v>
      </c>
      <c r="AE274" s="100">
        <v>54</v>
      </c>
      <c r="AF274" s="112">
        <v>0.7</v>
      </c>
      <c r="AG274" s="100">
        <v>420</v>
      </c>
      <c r="AH274" s="100">
        <v>117</v>
      </c>
      <c r="AI274" s="100">
        <v>303</v>
      </c>
      <c r="AJ274" s="112">
        <v>0.27857142857142858</v>
      </c>
      <c r="AK274" s="100">
        <v>995</v>
      </c>
      <c r="AL274" s="100">
        <v>243</v>
      </c>
      <c r="AM274" s="100">
        <v>752</v>
      </c>
      <c r="AN274" s="114">
        <v>1</v>
      </c>
      <c r="AO274" s="2" t="s">
        <v>1902</v>
      </c>
      <c r="AP274" s="2" t="s">
        <v>1903</v>
      </c>
      <c r="AQ274" s="2" t="s">
        <v>1903</v>
      </c>
      <c r="AR274" s="124" t="s">
        <v>1522</v>
      </c>
      <c r="AS274" s="2" t="s">
        <v>1903</v>
      </c>
      <c r="AT274" s="2" t="s">
        <v>1903</v>
      </c>
    </row>
    <row r="275" spans="1:46" x14ac:dyDescent="0.2">
      <c r="A275" s="2" t="s">
        <v>16</v>
      </c>
      <c r="B275" s="2" t="s">
        <v>1003</v>
      </c>
      <c r="C275" s="71">
        <v>0.5</v>
      </c>
      <c r="D275" s="72">
        <v>8</v>
      </c>
      <c r="E275" s="99">
        <v>2019</v>
      </c>
      <c r="F275" s="99">
        <v>2015</v>
      </c>
      <c r="G275" s="99">
        <v>2022</v>
      </c>
      <c r="H275" s="2" t="s">
        <v>1904</v>
      </c>
      <c r="I275" s="2" t="s">
        <v>1905</v>
      </c>
      <c r="J275" s="2" t="s">
        <v>8</v>
      </c>
      <c r="K275" s="111" t="s">
        <v>1003</v>
      </c>
      <c r="L275" s="100">
        <v>6</v>
      </c>
      <c r="M275" s="100">
        <v>23</v>
      </c>
      <c r="N275" s="100">
        <v>23</v>
      </c>
      <c r="O275" s="100">
        <v>0</v>
      </c>
      <c r="P275" s="100">
        <v>0</v>
      </c>
      <c r="Q275" s="112">
        <v>3.8333333333333335</v>
      </c>
      <c r="R275" s="101">
        <v>3</v>
      </c>
      <c r="S275" s="101">
        <v>20</v>
      </c>
      <c r="T275" s="100">
        <v>2</v>
      </c>
      <c r="U275" s="100">
        <v>7</v>
      </c>
      <c r="V275" s="100">
        <v>6</v>
      </c>
      <c r="W275" s="100">
        <v>1</v>
      </c>
      <c r="X275" s="100">
        <v>0</v>
      </c>
      <c r="Y275" s="100">
        <v>27</v>
      </c>
      <c r="Z275" s="100">
        <v>0</v>
      </c>
      <c r="AA275" s="112">
        <v>3.5</v>
      </c>
      <c r="AB275" s="112">
        <v>13.5</v>
      </c>
      <c r="AC275" s="100">
        <v>4</v>
      </c>
      <c r="AD275" s="100">
        <v>7</v>
      </c>
      <c r="AE275" s="100">
        <v>0</v>
      </c>
      <c r="AF275" s="112">
        <v>1.75</v>
      </c>
      <c r="AG275" s="100">
        <v>15</v>
      </c>
      <c r="AH275" s="100">
        <v>36</v>
      </c>
      <c r="AI275" s="100">
        <v>0</v>
      </c>
      <c r="AJ275" s="112">
        <v>2.4</v>
      </c>
      <c r="AK275" s="100">
        <v>27</v>
      </c>
      <c r="AL275" s="100">
        <v>73</v>
      </c>
      <c r="AM275" s="100">
        <v>0</v>
      </c>
      <c r="AN275" s="114">
        <v>0.5</v>
      </c>
      <c r="AO275" s="2" t="s">
        <v>1903</v>
      </c>
      <c r="AP275" s="2" t="s">
        <v>1903</v>
      </c>
      <c r="AQ275" s="2" t="s">
        <v>1902</v>
      </c>
      <c r="AR275" s="124" t="s">
        <v>1522</v>
      </c>
      <c r="AS275" s="2" t="s">
        <v>1902</v>
      </c>
      <c r="AT275" s="2" t="s">
        <v>1903</v>
      </c>
    </row>
    <row r="276" spans="1:46" x14ac:dyDescent="0.2">
      <c r="A276" s="2" t="s">
        <v>12</v>
      </c>
      <c r="B276" s="2" t="s">
        <v>196</v>
      </c>
      <c r="C276" s="71">
        <v>0.625</v>
      </c>
      <c r="D276" s="72">
        <v>8</v>
      </c>
      <c r="E276" s="99">
        <v>2018</v>
      </c>
      <c r="F276" s="99">
        <v>2014</v>
      </c>
      <c r="G276" s="99" t="s">
        <v>1899</v>
      </c>
      <c r="H276" s="2" t="s">
        <v>1900</v>
      </c>
      <c r="I276" s="2" t="s">
        <v>1901</v>
      </c>
      <c r="J276" s="2" t="s">
        <v>3</v>
      </c>
      <c r="K276" s="113" t="s">
        <v>196</v>
      </c>
      <c r="L276" s="100">
        <v>42</v>
      </c>
      <c r="M276" s="100">
        <v>13</v>
      </c>
      <c r="N276" s="100">
        <v>13</v>
      </c>
      <c r="O276" s="100">
        <v>0</v>
      </c>
      <c r="P276" s="100">
        <v>29</v>
      </c>
      <c r="Q276" s="112">
        <v>0.30952380952380953</v>
      </c>
      <c r="R276" s="101">
        <v>21</v>
      </c>
      <c r="S276" s="101">
        <v>0</v>
      </c>
      <c r="T276" s="100">
        <v>29</v>
      </c>
      <c r="U276" s="100">
        <v>28</v>
      </c>
      <c r="V276" s="100">
        <v>28</v>
      </c>
      <c r="W276" s="100">
        <v>0</v>
      </c>
      <c r="X276" s="100">
        <v>1</v>
      </c>
      <c r="Y276" s="100">
        <v>28</v>
      </c>
      <c r="Z276" s="100">
        <v>1</v>
      </c>
      <c r="AA276" s="112">
        <v>0.96551724137931039</v>
      </c>
      <c r="AB276" s="112">
        <v>0.96551724137931039</v>
      </c>
      <c r="AC276" s="100">
        <v>33</v>
      </c>
      <c r="AD276" s="100">
        <v>16</v>
      </c>
      <c r="AE276" s="100">
        <v>17</v>
      </c>
      <c r="AF276" s="112">
        <v>0.48484848484848486</v>
      </c>
      <c r="AG276" s="100">
        <v>73</v>
      </c>
      <c r="AH276" s="100">
        <v>805</v>
      </c>
      <c r="AI276" s="100">
        <v>0</v>
      </c>
      <c r="AJ276" s="112">
        <v>11.027397260273972</v>
      </c>
      <c r="AK276" s="100">
        <v>177</v>
      </c>
      <c r="AL276" s="100">
        <v>862</v>
      </c>
      <c r="AM276" s="100">
        <v>47</v>
      </c>
      <c r="AN276" s="114">
        <v>0.5</v>
      </c>
      <c r="AO276" s="2" t="s">
        <v>1903</v>
      </c>
      <c r="AP276" s="2" t="s">
        <v>1902</v>
      </c>
      <c r="AQ276" s="2" t="s">
        <v>1903</v>
      </c>
      <c r="AR276" s="124" t="s">
        <v>1522</v>
      </c>
      <c r="AS276" s="2" t="s">
        <v>1903</v>
      </c>
      <c r="AT276" s="2" t="s">
        <v>1902</v>
      </c>
    </row>
    <row r="277" spans="1:46" x14ac:dyDescent="0.2">
      <c r="A277" s="2" t="s">
        <v>12</v>
      </c>
      <c r="B277" s="2" t="s">
        <v>956</v>
      </c>
      <c r="C277" s="71">
        <v>0.625</v>
      </c>
      <c r="D277" s="72">
        <v>8</v>
      </c>
      <c r="E277" s="99">
        <v>2018</v>
      </c>
      <c r="F277" s="99">
        <v>2014</v>
      </c>
      <c r="G277" s="99" t="s">
        <v>1899</v>
      </c>
      <c r="H277" s="2" t="s">
        <v>1900</v>
      </c>
      <c r="I277" s="2" t="s">
        <v>1901</v>
      </c>
      <c r="J277" s="2" t="s">
        <v>3</v>
      </c>
      <c r="K277" s="113" t="s">
        <v>956</v>
      </c>
      <c r="L277" s="100">
        <v>1</v>
      </c>
      <c r="M277" s="100">
        <v>0</v>
      </c>
      <c r="N277" s="100">
        <v>0</v>
      </c>
      <c r="O277" s="100">
        <v>0</v>
      </c>
      <c r="P277" s="100">
        <v>1</v>
      </c>
      <c r="Q277" s="112">
        <v>0</v>
      </c>
      <c r="R277" s="101">
        <v>1</v>
      </c>
      <c r="S277" s="101">
        <v>0</v>
      </c>
      <c r="T277" s="100">
        <v>1</v>
      </c>
      <c r="U277" s="100">
        <v>0</v>
      </c>
      <c r="V277" s="100">
        <v>0</v>
      </c>
      <c r="W277" s="100">
        <v>0</v>
      </c>
      <c r="X277" s="100">
        <v>1</v>
      </c>
      <c r="Y277" s="100">
        <v>0</v>
      </c>
      <c r="Z277" s="100">
        <v>1</v>
      </c>
      <c r="AA277" s="112">
        <v>0</v>
      </c>
      <c r="AB277" s="112">
        <v>0</v>
      </c>
      <c r="AC277" s="100">
        <v>1</v>
      </c>
      <c r="AD277" s="100">
        <v>0</v>
      </c>
      <c r="AE277" s="100">
        <v>1</v>
      </c>
      <c r="AF277" s="112">
        <v>0</v>
      </c>
      <c r="AG277" s="100">
        <v>2</v>
      </c>
      <c r="AH277" s="100">
        <v>1214</v>
      </c>
      <c r="AI277" s="100">
        <v>0</v>
      </c>
      <c r="AJ277" s="112">
        <v>607</v>
      </c>
      <c r="AK277" s="100">
        <v>5</v>
      </c>
      <c r="AL277" s="100">
        <v>1214</v>
      </c>
      <c r="AM277" s="100">
        <v>3</v>
      </c>
      <c r="AN277" s="114">
        <v>0.5</v>
      </c>
      <c r="AO277" s="2" t="s">
        <v>1903</v>
      </c>
      <c r="AP277" s="2" t="s">
        <v>1902</v>
      </c>
      <c r="AQ277" s="2" t="s">
        <v>1903</v>
      </c>
      <c r="AR277" s="124" t="s">
        <v>1522</v>
      </c>
      <c r="AS277" s="2" t="s">
        <v>1903</v>
      </c>
      <c r="AT277" s="2" t="s">
        <v>1902</v>
      </c>
    </row>
    <row r="278" spans="1:46" x14ac:dyDescent="0.2">
      <c r="A278" s="2" t="s">
        <v>68</v>
      </c>
      <c r="B278" s="2" t="s">
        <v>1064</v>
      </c>
      <c r="C278" s="71">
        <v>0.375</v>
      </c>
      <c r="D278" s="72">
        <v>8</v>
      </c>
      <c r="E278" s="99">
        <v>2020</v>
      </c>
      <c r="F278" s="99">
        <v>2016</v>
      </c>
      <c r="G278" s="99" t="s">
        <v>1908</v>
      </c>
      <c r="H278" s="2" t="s">
        <v>1909</v>
      </c>
      <c r="I278" s="2" t="s">
        <v>1910</v>
      </c>
      <c r="J278" s="2" t="s">
        <v>26</v>
      </c>
      <c r="K278" s="113" t="s">
        <v>1064</v>
      </c>
      <c r="L278" s="100">
        <v>315</v>
      </c>
      <c r="M278" s="100">
        <v>42</v>
      </c>
      <c r="N278" s="100">
        <v>1</v>
      </c>
      <c r="O278" s="100">
        <v>41</v>
      </c>
      <c r="P278" s="100">
        <v>273</v>
      </c>
      <c r="Q278" s="112">
        <v>0.13333333333333333</v>
      </c>
      <c r="R278" s="101">
        <v>118</v>
      </c>
      <c r="S278" s="101">
        <v>0</v>
      </c>
      <c r="T278" s="100">
        <v>206</v>
      </c>
      <c r="U278" s="100">
        <v>6</v>
      </c>
      <c r="V278" s="100">
        <v>1</v>
      </c>
      <c r="W278" s="100">
        <v>5</v>
      </c>
      <c r="X278" s="100">
        <v>200</v>
      </c>
      <c r="Y278" s="100">
        <v>6</v>
      </c>
      <c r="Z278" s="100">
        <v>200</v>
      </c>
      <c r="AA278" s="112">
        <v>2.9126213592233011E-2</v>
      </c>
      <c r="AB278" s="112">
        <v>2.9126213592233011E-2</v>
      </c>
      <c r="AC278" s="100">
        <v>239</v>
      </c>
      <c r="AD278" s="100">
        <v>147</v>
      </c>
      <c r="AE278" s="100">
        <v>92</v>
      </c>
      <c r="AF278" s="112">
        <v>0.61506276150627615</v>
      </c>
      <c r="AG278" s="100">
        <v>548</v>
      </c>
      <c r="AH278" s="100">
        <v>278</v>
      </c>
      <c r="AI278" s="100">
        <v>270</v>
      </c>
      <c r="AJ278" s="112">
        <v>0.50729927007299269</v>
      </c>
      <c r="AK278" s="100">
        <v>1308</v>
      </c>
      <c r="AL278" s="100">
        <v>473</v>
      </c>
      <c r="AM278" s="100">
        <v>835</v>
      </c>
      <c r="AN278" s="114">
        <v>0.375</v>
      </c>
      <c r="AO278" s="2" t="s">
        <v>1903</v>
      </c>
      <c r="AP278" s="2" t="s">
        <v>1902</v>
      </c>
      <c r="AQ278" s="2" t="s">
        <v>1903</v>
      </c>
      <c r="AR278" s="124" t="s">
        <v>1522</v>
      </c>
      <c r="AS278" s="2" t="s">
        <v>1903</v>
      </c>
      <c r="AT278" s="2" t="s">
        <v>1902</v>
      </c>
    </row>
    <row r="279" spans="1:46" x14ac:dyDescent="0.2">
      <c r="A279" s="2" t="s">
        <v>126</v>
      </c>
      <c r="B279" s="11" t="s">
        <v>192</v>
      </c>
      <c r="C279" s="71">
        <v>1</v>
      </c>
      <c r="D279" s="72">
        <v>5</v>
      </c>
      <c r="E279" s="99">
        <v>2017</v>
      </c>
      <c r="F279" s="99">
        <v>2014</v>
      </c>
      <c r="G279" s="99">
        <v>2018</v>
      </c>
      <c r="H279" s="2" t="s">
        <v>1906</v>
      </c>
      <c r="I279" s="2" t="s">
        <v>1907</v>
      </c>
      <c r="J279" s="2" t="s">
        <v>13</v>
      </c>
      <c r="K279" s="113" t="s">
        <v>192</v>
      </c>
      <c r="L279" s="100">
        <v>40</v>
      </c>
      <c r="M279" s="100">
        <v>0</v>
      </c>
      <c r="N279" s="100">
        <v>0</v>
      </c>
      <c r="O279" s="100">
        <v>0</v>
      </c>
      <c r="P279" s="100">
        <v>40</v>
      </c>
      <c r="Q279" s="112">
        <v>0</v>
      </c>
      <c r="R279" s="101">
        <v>40</v>
      </c>
      <c r="S279" s="101">
        <v>0</v>
      </c>
      <c r="T279" s="100">
        <v>27</v>
      </c>
      <c r="U279" s="100">
        <v>0</v>
      </c>
      <c r="V279" s="100">
        <v>0</v>
      </c>
      <c r="W279" s="100">
        <v>0</v>
      </c>
      <c r="X279" s="100">
        <v>27</v>
      </c>
      <c r="Y279" s="100">
        <v>0</v>
      </c>
      <c r="Z279" s="100">
        <v>27</v>
      </c>
      <c r="AA279" s="112">
        <v>0</v>
      </c>
      <c r="AB279" s="112">
        <v>0</v>
      </c>
      <c r="AC279" s="100">
        <v>27</v>
      </c>
      <c r="AD279" s="100">
        <v>56</v>
      </c>
      <c r="AE279" s="100">
        <v>0</v>
      </c>
      <c r="AF279" s="112">
        <v>2.074074074074074</v>
      </c>
      <c r="AG279" s="100">
        <v>74</v>
      </c>
      <c r="AH279" s="100">
        <v>52</v>
      </c>
      <c r="AI279" s="100">
        <v>22</v>
      </c>
      <c r="AJ279" s="112">
        <v>0.70270270270270274</v>
      </c>
      <c r="AK279" s="100">
        <v>168</v>
      </c>
      <c r="AL279" s="100">
        <v>108</v>
      </c>
      <c r="AM279" s="100">
        <v>89</v>
      </c>
      <c r="AN279" s="114">
        <v>1</v>
      </c>
      <c r="AO279" s="2" t="s">
        <v>1902</v>
      </c>
      <c r="AP279" s="2" t="s">
        <v>1903</v>
      </c>
      <c r="AQ279" s="2" t="s">
        <v>1903</v>
      </c>
      <c r="AR279" s="124" t="s">
        <v>1891</v>
      </c>
      <c r="AS279" s="2" t="s">
        <v>1903</v>
      </c>
      <c r="AT279" s="2" t="s">
        <v>1903</v>
      </c>
    </row>
    <row r="280" spans="1:46" x14ac:dyDescent="0.2">
      <c r="A280" s="2" t="s">
        <v>68</v>
      </c>
      <c r="B280" s="2" t="s">
        <v>68</v>
      </c>
      <c r="C280" s="71">
        <v>0.375</v>
      </c>
      <c r="D280" s="72">
        <v>8</v>
      </c>
      <c r="E280" s="99">
        <v>2020</v>
      </c>
      <c r="F280" s="99">
        <v>2016</v>
      </c>
      <c r="G280" s="99" t="s">
        <v>1908</v>
      </c>
      <c r="H280" s="2" t="s">
        <v>1909</v>
      </c>
      <c r="I280" s="2" t="s">
        <v>1910</v>
      </c>
      <c r="J280" s="2" t="s">
        <v>26</v>
      </c>
      <c r="K280" s="113" t="s">
        <v>68</v>
      </c>
      <c r="L280" s="100">
        <v>157</v>
      </c>
      <c r="M280" s="100">
        <v>19</v>
      </c>
      <c r="N280" s="100">
        <v>19</v>
      </c>
      <c r="O280" s="100">
        <v>0</v>
      </c>
      <c r="P280" s="100">
        <v>138</v>
      </c>
      <c r="Q280" s="112">
        <v>0.12101910828025478</v>
      </c>
      <c r="R280" s="101">
        <v>59</v>
      </c>
      <c r="S280" s="101">
        <v>0</v>
      </c>
      <c r="T280" s="100">
        <v>102</v>
      </c>
      <c r="U280" s="100">
        <v>0</v>
      </c>
      <c r="V280" s="100">
        <v>0</v>
      </c>
      <c r="W280" s="100">
        <v>0</v>
      </c>
      <c r="X280" s="100">
        <v>102</v>
      </c>
      <c r="Y280" s="100">
        <v>0</v>
      </c>
      <c r="Z280" s="100">
        <v>102</v>
      </c>
      <c r="AA280" s="112">
        <v>0</v>
      </c>
      <c r="AB280" s="112">
        <v>0</v>
      </c>
      <c r="AC280" s="100">
        <v>119</v>
      </c>
      <c r="AD280" s="100">
        <v>2</v>
      </c>
      <c r="AE280" s="100">
        <v>117</v>
      </c>
      <c r="AF280" s="112">
        <v>1.680672268907563E-2</v>
      </c>
      <c r="AG280" s="100">
        <v>272</v>
      </c>
      <c r="AH280" s="100">
        <v>71</v>
      </c>
      <c r="AI280" s="100">
        <v>201</v>
      </c>
      <c r="AJ280" s="112">
        <v>0.2610294117647059</v>
      </c>
      <c r="AK280" s="100">
        <v>650</v>
      </c>
      <c r="AL280" s="100">
        <v>92</v>
      </c>
      <c r="AM280" s="100">
        <v>558</v>
      </c>
      <c r="AN280" s="114">
        <v>0.375</v>
      </c>
      <c r="AO280" s="2" t="s">
        <v>1902</v>
      </c>
      <c r="AP280" s="2" t="s">
        <v>1903</v>
      </c>
      <c r="AQ280" s="2" t="s">
        <v>1903</v>
      </c>
      <c r="AR280" s="124" t="s">
        <v>1522</v>
      </c>
      <c r="AS280" s="2" t="s">
        <v>1903</v>
      </c>
      <c r="AT280" s="2" t="s">
        <v>1903</v>
      </c>
    </row>
    <row r="281" spans="1:46" x14ac:dyDescent="0.2">
      <c r="A281" s="2" t="s">
        <v>12</v>
      </c>
      <c r="B281" s="2" t="s">
        <v>12</v>
      </c>
      <c r="C281" s="71">
        <v>0.625</v>
      </c>
      <c r="D281" s="72">
        <v>8</v>
      </c>
      <c r="E281" s="99">
        <v>2018</v>
      </c>
      <c r="F281" s="99">
        <v>2014</v>
      </c>
      <c r="G281" s="99" t="s">
        <v>1899</v>
      </c>
      <c r="H281" s="2" t="s">
        <v>1900</v>
      </c>
      <c r="I281" s="2" t="s">
        <v>1901</v>
      </c>
      <c r="J281" s="2" t="s">
        <v>3</v>
      </c>
      <c r="K281" s="113" t="s">
        <v>12</v>
      </c>
      <c r="L281" s="100">
        <v>83</v>
      </c>
      <c r="M281" s="100">
        <v>7</v>
      </c>
      <c r="N281" s="100">
        <v>7</v>
      </c>
      <c r="O281" s="100">
        <v>0</v>
      </c>
      <c r="P281" s="100">
        <v>76</v>
      </c>
      <c r="Q281" s="112">
        <v>8.4337349397590355E-2</v>
      </c>
      <c r="R281" s="101">
        <v>42</v>
      </c>
      <c r="S281" s="101">
        <v>0</v>
      </c>
      <c r="T281" s="100">
        <v>59</v>
      </c>
      <c r="U281" s="100">
        <v>3</v>
      </c>
      <c r="V281" s="100">
        <v>3</v>
      </c>
      <c r="W281" s="100">
        <v>0</v>
      </c>
      <c r="X281" s="100">
        <v>56</v>
      </c>
      <c r="Y281" s="100">
        <v>3</v>
      </c>
      <c r="Z281" s="100">
        <v>56</v>
      </c>
      <c r="AA281" s="112">
        <v>5.0847457627118647E-2</v>
      </c>
      <c r="AB281" s="112">
        <v>5.0847457627118647E-2</v>
      </c>
      <c r="AC281" s="100">
        <v>66</v>
      </c>
      <c r="AD281" s="100">
        <v>81</v>
      </c>
      <c r="AE281" s="100">
        <v>0</v>
      </c>
      <c r="AF281" s="112">
        <v>1.2272727272727273</v>
      </c>
      <c r="AG281" s="100">
        <v>155</v>
      </c>
      <c r="AH281" s="100">
        <v>400</v>
      </c>
      <c r="AI281" s="100">
        <v>0</v>
      </c>
      <c r="AJ281" s="112">
        <v>2.5806451612903225</v>
      </c>
      <c r="AK281" s="100">
        <v>363</v>
      </c>
      <c r="AL281" s="100">
        <v>491</v>
      </c>
      <c r="AM281" s="100">
        <v>132</v>
      </c>
      <c r="AN281" s="114">
        <v>0.5</v>
      </c>
      <c r="AO281" s="2" t="s">
        <v>1903</v>
      </c>
      <c r="AP281" s="2" t="s">
        <v>1902</v>
      </c>
      <c r="AQ281" s="2" t="s">
        <v>1903</v>
      </c>
      <c r="AR281" s="124" t="s">
        <v>1522</v>
      </c>
      <c r="AS281" s="2" t="s">
        <v>1903</v>
      </c>
      <c r="AT281" s="2" t="s">
        <v>1902</v>
      </c>
    </row>
    <row r="282" spans="1:46" x14ac:dyDescent="0.2">
      <c r="A282" s="2" t="s">
        <v>16</v>
      </c>
      <c r="B282" s="2" t="s">
        <v>16</v>
      </c>
      <c r="C282" s="71">
        <v>0.5</v>
      </c>
      <c r="D282" s="72">
        <v>8</v>
      </c>
      <c r="E282" s="99">
        <v>2019</v>
      </c>
      <c r="F282" s="99">
        <v>2015</v>
      </c>
      <c r="G282" s="99">
        <v>2022</v>
      </c>
      <c r="H282" s="2" t="s">
        <v>1904</v>
      </c>
      <c r="I282" s="2" t="s">
        <v>1905</v>
      </c>
      <c r="J282" s="2" t="s">
        <v>8</v>
      </c>
      <c r="K282" s="113" t="s">
        <v>16</v>
      </c>
      <c r="L282" s="100">
        <v>185</v>
      </c>
      <c r="M282" s="100">
        <v>53</v>
      </c>
      <c r="N282" s="100">
        <v>53</v>
      </c>
      <c r="O282" s="100">
        <v>0</v>
      </c>
      <c r="P282" s="100">
        <v>132</v>
      </c>
      <c r="Q282" s="112">
        <v>0.2864864864864865</v>
      </c>
      <c r="R282" s="101">
        <v>93</v>
      </c>
      <c r="S282" s="101">
        <v>0</v>
      </c>
      <c r="T282" s="100">
        <v>106</v>
      </c>
      <c r="U282" s="100">
        <v>22</v>
      </c>
      <c r="V282" s="100">
        <v>22</v>
      </c>
      <c r="W282" s="100">
        <v>0</v>
      </c>
      <c r="X282" s="100">
        <v>84</v>
      </c>
      <c r="Y282" s="100">
        <v>22</v>
      </c>
      <c r="Z282" s="100">
        <v>84</v>
      </c>
      <c r="AA282" s="112">
        <v>0.20754716981132076</v>
      </c>
      <c r="AB282" s="112">
        <v>0.20754716981132076</v>
      </c>
      <c r="AC282" s="100">
        <v>141</v>
      </c>
      <c r="AD282" s="100">
        <v>4</v>
      </c>
      <c r="AE282" s="100">
        <v>137</v>
      </c>
      <c r="AF282" s="112">
        <v>2.8368794326241134E-2</v>
      </c>
      <c r="AG282" s="100">
        <v>403</v>
      </c>
      <c r="AH282" s="100">
        <v>695</v>
      </c>
      <c r="AI282" s="100">
        <v>0</v>
      </c>
      <c r="AJ282" s="112">
        <v>1.7245657568238213</v>
      </c>
      <c r="AK282" s="100">
        <v>835</v>
      </c>
      <c r="AL282" s="100">
        <v>774</v>
      </c>
      <c r="AM282" s="100">
        <v>353</v>
      </c>
      <c r="AN282" s="114">
        <v>0.5</v>
      </c>
      <c r="AO282" s="2" t="s">
        <v>1903</v>
      </c>
      <c r="AP282" s="2" t="s">
        <v>1902</v>
      </c>
      <c r="AQ282" s="2" t="s">
        <v>1903</v>
      </c>
      <c r="AR282" s="124" t="s">
        <v>1522</v>
      </c>
      <c r="AS282" s="2" t="s">
        <v>1903</v>
      </c>
      <c r="AT282" s="2" t="s">
        <v>1902</v>
      </c>
    </row>
    <row r="283" spans="1:46" x14ac:dyDescent="0.2">
      <c r="A283" s="2" t="s">
        <v>949</v>
      </c>
      <c r="B283" s="11" t="s">
        <v>949</v>
      </c>
      <c r="C283" s="71">
        <v>0.375</v>
      </c>
      <c r="D283" s="72">
        <v>8</v>
      </c>
      <c r="E283" s="99">
        <v>2020</v>
      </c>
      <c r="F283" s="99">
        <v>2016</v>
      </c>
      <c r="G283" s="99">
        <v>2023</v>
      </c>
      <c r="H283" s="2" t="s">
        <v>1911</v>
      </c>
      <c r="I283" s="2" t="s">
        <v>1912</v>
      </c>
      <c r="J283" s="2" t="s">
        <v>950</v>
      </c>
      <c r="K283" s="113" t="s">
        <v>949</v>
      </c>
      <c r="L283" s="100">
        <v>1351</v>
      </c>
      <c r="M283" s="100">
        <v>0</v>
      </c>
      <c r="N283" s="100">
        <v>0</v>
      </c>
      <c r="O283" s="100">
        <v>0</v>
      </c>
      <c r="P283" s="100">
        <v>1351</v>
      </c>
      <c r="Q283" s="112">
        <v>0</v>
      </c>
      <c r="R283" s="101">
        <v>507</v>
      </c>
      <c r="S283" s="101">
        <v>0</v>
      </c>
      <c r="T283" s="100">
        <v>966</v>
      </c>
      <c r="U283" s="100">
        <v>0</v>
      </c>
      <c r="V283" s="100">
        <v>0</v>
      </c>
      <c r="W283" s="100">
        <v>0</v>
      </c>
      <c r="X283" s="100">
        <v>966</v>
      </c>
      <c r="Y283" s="100">
        <v>0</v>
      </c>
      <c r="Z283" s="100">
        <v>966</v>
      </c>
      <c r="AA283" s="112">
        <v>0</v>
      </c>
      <c r="AB283" s="112">
        <v>0</v>
      </c>
      <c r="AC283" s="100">
        <v>886</v>
      </c>
      <c r="AD283" s="100">
        <v>145</v>
      </c>
      <c r="AE283" s="100">
        <v>741</v>
      </c>
      <c r="AF283" s="112">
        <v>0.16365688487584651</v>
      </c>
      <c r="AG283" s="100">
        <v>2348</v>
      </c>
      <c r="AH283" s="100">
        <v>685</v>
      </c>
      <c r="AI283" s="100">
        <v>1663</v>
      </c>
      <c r="AJ283" s="112">
        <v>0.29173764906303234</v>
      </c>
      <c r="AK283" s="100">
        <v>5551</v>
      </c>
      <c r="AL283" s="100">
        <v>830</v>
      </c>
      <c r="AM283" s="100">
        <v>4721</v>
      </c>
      <c r="AN283" s="114">
        <v>0.375</v>
      </c>
      <c r="AO283" s="2" t="s">
        <v>1902</v>
      </c>
      <c r="AP283" s="2" t="s">
        <v>1903</v>
      </c>
      <c r="AQ283" s="2" t="s">
        <v>1903</v>
      </c>
      <c r="AR283" s="124" t="s">
        <v>1522</v>
      </c>
      <c r="AS283" s="2" t="s">
        <v>1903</v>
      </c>
      <c r="AT283" s="2" t="s">
        <v>1903</v>
      </c>
    </row>
    <row r="284" spans="1:46" x14ac:dyDescent="0.2">
      <c r="A284" s="2" t="s">
        <v>949</v>
      </c>
      <c r="B284" s="11" t="s">
        <v>1005</v>
      </c>
      <c r="C284" s="71">
        <v>0.375</v>
      </c>
      <c r="D284" s="72">
        <v>8</v>
      </c>
      <c r="E284" s="99">
        <v>2020</v>
      </c>
      <c r="F284" s="99">
        <v>2016</v>
      </c>
      <c r="G284" s="99">
        <v>2023</v>
      </c>
      <c r="H284" s="2" t="s">
        <v>1911</v>
      </c>
      <c r="I284" s="2" t="s">
        <v>1912</v>
      </c>
      <c r="J284" s="2" t="s">
        <v>950</v>
      </c>
      <c r="K284" s="113" t="s">
        <v>1005</v>
      </c>
      <c r="L284" s="100">
        <v>1085</v>
      </c>
      <c r="M284" s="100">
        <v>0</v>
      </c>
      <c r="N284" s="100">
        <v>0</v>
      </c>
      <c r="O284" s="100">
        <v>0</v>
      </c>
      <c r="P284" s="100">
        <v>1085</v>
      </c>
      <c r="Q284" s="112">
        <v>0</v>
      </c>
      <c r="R284" s="101">
        <v>407</v>
      </c>
      <c r="S284" s="101">
        <v>0</v>
      </c>
      <c r="T284" s="100">
        <v>775</v>
      </c>
      <c r="U284" s="100">
        <v>11</v>
      </c>
      <c r="V284" s="100">
        <v>0</v>
      </c>
      <c r="W284" s="100">
        <v>11</v>
      </c>
      <c r="X284" s="100">
        <v>764</v>
      </c>
      <c r="Y284" s="100">
        <v>11</v>
      </c>
      <c r="Z284" s="100">
        <v>764</v>
      </c>
      <c r="AA284" s="112">
        <v>1.4193548387096775E-2</v>
      </c>
      <c r="AB284" s="112">
        <v>1.4193548387096775E-2</v>
      </c>
      <c r="AC284" s="100">
        <v>711</v>
      </c>
      <c r="AD284" s="100">
        <v>90</v>
      </c>
      <c r="AE284" s="100">
        <v>621</v>
      </c>
      <c r="AF284" s="112">
        <v>0.12658227848101267</v>
      </c>
      <c r="AG284" s="100">
        <v>1885</v>
      </c>
      <c r="AH284" s="100">
        <v>403</v>
      </c>
      <c r="AI284" s="100">
        <v>1482</v>
      </c>
      <c r="AJ284" s="112">
        <v>0.21379310344827587</v>
      </c>
      <c r="AK284" s="100">
        <v>4456</v>
      </c>
      <c r="AL284" s="100">
        <v>504</v>
      </c>
      <c r="AM284" s="100">
        <v>3952</v>
      </c>
      <c r="AN284" s="114">
        <v>0.375</v>
      </c>
      <c r="AO284" s="2" t="s">
        <v>1902</v>
      </c>
      <c r="AP284" s="2" t="s">
        <v>1903</v>
      </c>
      <c r="AQ284" s="2" t="s">
        <v>1903</v>
      </c>
      <c r="AR284" s="124" t="s">
        <v>1522</v>
      </c>
      <c r="AS284" s="2" t="s">
        <v>1903</v>
      </c>
      <c r="AT284" s="2" t="s">
        <v>1903</v>
      </c>
    </row>
    <row r="285" spans="1:46" x14ac:dyDescent="0.2">
      <c r="A285" s="2" t="s">
        <v>16</v>
      </c>
      <c r="B285" s="2" t="s">
        <v>1067</v>
      </c>
      <c r="C285" s="71">
        <v>0.5</v>
      </c>
      <c r="D285" s="72">
        <v>8</v>
      </c>
      <c r="E285" s="99">
        <v>2019</v>
      </c>
      <c r="F285" s="99">
        <v>2015</v>
      </c>
      <c r="G285" s="99">
        <v>2022</v>
      </c>
      <c r="H285" s="2" t="s">
        <v>1904</v>
      </c>
      <c r="I285" s="2" t="s">
        <v>1905</v>
      </c>
      <c r="J285" s="2" t="s">
        <v>8</v>
      </c>
      <c r="K285" s="113" t="s">
        <v>1067</v>
      </c>
      <c r="L285" s="100">
        <v>51</v>
      </c>
      <c r="M285" s="100">
        <v>3</v>
      </c>
      <c r="N285" s="100">
        <v>0</v>
      </c>
      <c r="O285" s="100">
        <v>3</v>
      </c>
      <c r="P285" s="100">
        <v>48</v>
      </c>
      <c r="Q285" s="112">
        <v>5.8823529411764705E-2</v>
      </c>
      <c r="R285" s="101">
        <v>26</v>
      </c>
      <c r="S285" s="101">
        <v>0</v>
      </c>
      <c r="T285" s="100">
        <v>30</v>
      </c>
      <c r="U285" s="100">
        <v>1</v>
      </c>
      <c r="V285" s="100">
        <v>0</v>
      </c>
      <c r="W285" s="100">
        <v>1</v>
      </c>
      <c r="X285" s="100">
        <v>29</v>
      </c>
      <c r="Y285" s="100">
        <v>1</v>
      </c>
      <c r="Z285" s="100">
        <v>29</v>
      </c>
      <c r="AA285" s="112">
        <v>3.3333333333333333E-2</v>
      </c>
      <c r="AB285" s="112">
        <v>3.3333333333333333E-2</v>
      </c>
      <c r="AC285" s="100">
        <v>32</v>
      </c>
      <c r="AD285" s="100">
        <v>52</v>
      </c>
      <c r="AE285" s="100">
        <v>0</v>
      </c>
      <c r="AF285" s="112">
        <v>1.625</v>
      </c>
      <c r="AG285" s="100">
        <v>67</v>
      </c>
      <c r="AH285" s="100">
        <v>78</v>
      </c>
      <c r="AI285" s="100">
        <v>0</v>
      </c>
      <c r="AJ285" s="112">
        <v>1.164179104477612</v>
      </c>
      <c r="AK285" s="100">
        <v>180</v>
      </c>
      <c r="AL285" s="100">
        <v>134</v>
      </c>
      <c r="AM285" s="100">
        <v>77</v>
      </c>
      <c r="AN285" s="114">
        <v>0.5</v>
      </c>
      <c r="AO285" s="2" t="s">
        <v>1903</v>
      </c>
      <c r="AP285" s="2" t="s">
        <v>1902</v>
      </c>
      <c r="AQ285" s="2" t="s">
        <v>1903</v>
      </c>
      <c r="AR285" s="124" t="s">
        <v>1522</v>
      </c>
      <c r="AS285" s="2" t="s">
        <v>1903</v>
      </c>
      <c r="AT285" s="2" t="s">
        <v>1902</v>
      </c>
    </row>
    <row r="286" spans="1:46" x14ac:dyDescent="0.2">
      <c r="A286" s="2" t="s">
        <v>16</v>
      </c>
      <c r="B286" s="2" t="s">
        <v>260</v>
      </c>
      <c r="C286" s="71">
        <v>0.5</v>
      </c>
      <c r="D286" s="72">
        <v>8</v>
      </c>
      <c r="E286" s="99">
        <v>2019</v>
      </c>
      <c r="F286" s="99">
        <v>2015</v>
      </c>
      <c r="G286" s="99">
        <v>2022</v>
      </c>
      <c r="H286" s="2" t="s">
        <v>1904</v>
      </c>
      <c r="I286" s="2" t="s">
        <v>1905</v>
      </c>
      <c r="J286" s="2" t="s">
        <v>8</v>
      </c>
      <c r="K286" s="113" t="s">
        <v>260</v>
      </c>
      <c r="L286" s="100">
        <v>8</v>
      </c>
      <c r="M286" s="100">
        <v>5</v>
      </c>
      <c r="N286" s="100">
        <v>5</v>
      </c>
      <c r="O286" s="100">
        <v>0</v>
      </c>
      <c r="P286" s="100">
        <v>3</v>
      </c>
      <c r="Q286" s="112">
        <v>0.625</v>
      </c>
      <c r="R286" s="101">
        <v>4</v>
      </c>
      <c r="S286" s="101">
        <v>1</v>
      </c>
      <c r="T286" s="100">
        <v>5</v>
      </c>
      <c r="U286" s="100">
        <v>3</v>
      </c>
      <c r="V286" s="100">
        <v>3</v>
      </c>
      <c r="W286" s="100">
        <v>0</v>
      </c>
      <c r="X286" s="100">
        <v>2</v>
      </c>
      <c r="Y286" s="100">
        <v>4</v>
      </c>
      <c r="Z286" s="100">
        <v>1</v>
      </c>
      <c r="AA286" s="112">
        <v>0.6</v>
      </c>
      <c r="AB286" s="112">
        <v>0.8</v>
      </c>
      <c r="AC286" s="100">
        <v>5</v>
      </c>
      <c r="AD286" s="100">
        <v>4</v>
      </c>
      <c r="AE286" s="100">
        <v>1</v>
      </c>
      <c r="AF286" s="112">
        <v>0.8</v>
      </c>
      <c r="AG286" s="100">
        <v>13</v>
      </c>
      <c r="AH286" s="100">
        <v>50</v>
      </c>
      <c r="AI286" s="100">
        <v>0</v>
      </c>
      <c r="AJ286" s="112">
        <v>3.8461538461538463</v>
      </c>
      <c r="AK286" s="100">
        <v>31</v>
      </c>
      <c r="AL286" s="100">
        <v>62</v>
      </c>
      <c r="AM286" s="100">
        <v>6</v>
      </c>
      <c r="AN286" s="114">
        <v>0.5</v>
      </c>
      <c r="AO286" s="2" t="s">
        <v>1903</v>
      </c>
      <c r="AP286" s="2" t="s">
        <v>1903</v>
      </c>
      <c r="AQ286" s="2" t="s">
        <v>1902</v>
      </c>
      <c r="AR286" s="124" t="s">
        <v>1522</v>
      </c>
      <c r="AS286" s="2" t="s">
        <v>1902</v>
      </c>
      <c r="AT286" s="2" t="s">
        <v>1903</v>
      </c>
    </row>
    <row r="287" spans="1:46" x14ac:dyDescent="0.2">
      <c r="A287" s="2" t="s">
        <v>16</v>
      </c>
      <c r="B287" s="2" t="s">
        <v>970</v>
      </c>
      <c r="C287" s="71">
        <v>0.5</v>
      </c>
      <c r="D287" s="72">
        <v>8</v>
      </c>
      <c r="E287" s="99">
        <v>2019</v>
      </c>
      <c r="F287" s="99">
        <v>2015</v>
      </c>
      <c r="G287" s="99">
        <v>2022</v>
      </c>
      <c r="H287" s="2" t="s">
        <v>1904</v>
      </c>
      <c r="I287" s="2" t="s">
        <v>1905</v>
      </c>
      <c r="J287" s="2" t="s">
        <v>8</v>
      </c>
      <c r="K287" s="123" t="s">
        <v>970</v>
      </c>
      <c r="L287" s="100">
        <v>4</v>
      </c>
      <c r="M287" s="100">
        <v>1</v>
      </c>
      <c r="N287" s="100">
        <v>1</v>
      </c>
      <c r="O287" s="100">
        <v>0</v>
      </c>
      <c r="P287" s="100">
        <v>3</v>
      </c>
      <c r="Q287" s="112">
        <v>0.25</v>
      </c>
      <c r="R287" s="101">
        <v>2</v>
      </c>
      <c r="S287" s="101">
        <v>0</v>
      </c>
      <c r="T287" s="100">
        <v>2</v>
      </c>
      <c r="U287" s="100">
        <v>1</v>
      </c>
      <c r="V287" s="100">
        <v>1</v>
      </c>
      <c r="W287" s="100">
        <v>0</v>
      </c>
      <c r="X287" s="100">
        <v>1</v>
      </c>
      <c r="Y287" s="100">
        <v>1</v>
      </c>
      <c r="Z287" s="100">
        <v>1</v>
      </c>
      <c r="AA287" s="112">
        <v>0.5</v>
      </c>
      <c r="AB287" s="112">
        <v>0.5</v>
      </c>
      <c r="AC287" s="100">
        <v>3</v>
      </c>
      <c r="AD287" s="100">
        <v>12</v>
      </c>
      <c r="AE287" s="100">
        <v>0</v>
      </c>
      <c r="AF287" s="112">
        <v>4</v>
      </c>
      <c r="AG287" s="100">
        <v>8</v>
      </c>
      <c r="AH287" s="100">
        <v>14</v>
      </c>
      <c r="AI287" s="100">
        <v>0</v>
      </c>
      <c r="AJ287" s="112">
        <v>1.75</v>
      </c>
      <c r="AK287" s="100">
        <v>17</v>
      </c>
      <c r="AL287" s="100">
        <v>28</v>
      </c>
      <c r="AM287" s="100">
        <v>4</v>
      </c>
      <c r="AN287" s="114">
        <v>0.5</v>
      </c>
      <c r="AO287" s="2" t="s">
        <v>1903</v>
      </c>
      <c r="AP287" s="2" t="s">
        <v>1902</v>
      </c>
      <c r="AQ287" s="2" t="s">
        <v>1903</v>
      </c>
      <c r="AR287" s="124" t="s">
        <v>1522</v>
      </c>
      <c r="AS287" s="2" t="s">
        <v>1903</v>
      </c>
      <c r="AT287" s="2" t="s">
        <v>1902</v>
      </c>
    </row>
    <row r="288" spans="1:46" x14ac:dyDescent="0.2">
      <c r="A288" s="2" t="s">
        <v>12</v>
      </c>
      <c r="B288" s="2" t="s">
        <v>218</v>
      </c>
      <c r="C288" s="71">
        <v>0.625</v>
      </c>
      <c r="D288" s="72">
        <v>8</v>
      </c>
      <c r="E288" s="99">
        <v>2018</v>
      </c>
      <c r="F288" s="99">
        <v>2014</v>
      </c>
      <c r="G288" s="99" t="s">
        <v>1899</v>
      </c>
      <c r="H288" s="2" t="s">
        <v>1900</v>
      </c>
      <c r="I288" s="2" t="s">
        <v>1901</v>
      </c>
      <c r="J288" s="2" t="s">
        <v>3</v>
      </c>
      <c r="K288" s="113" t="s">
        <v>218</v>
      </c>
      <c r="L288" s="100">
        <v>1240</v>
      </c>
      <c r="M288" s="100">
        <v>81</v>
      </c>
      <c r="N288" s="100">
        <v>81</v>
      </c>
      <c r="O288" s="100">
        <v>0</v>
      </c>
      <c r="P288" s="100">
        <v>1159</v>
      </c>
      <c r="Q288" s="112">
        <v>6.5322580645161291E-2</v>
      </c>
      <c r="R288" s="101">
        <v>620</v>
      </c>
      <c r="S288" s="101">
        <v>0</v>
      </c>
      <c r="T288" s="100">
        <v>879</v>
      </c>
      <c r="U288" s="100">
        <v>151</v>
      </c>
      <c r="V288" s="100">
        <v>151</v>
      </c>
      <c r="W288" s="100">
        <v>0</v>
      </c>
      <c r="X288" s="100">
        <v>728</v>
      </c>
      <c r="Y288" s="100">
        <v>151</v>
      </c>
      <c r="Z288" s="100">
        <v>728</v>
      </c>
      <c r="AA288" s="112">
        <v>0.17178612059158135</v>
      </c>
      <c r="AB288" s="112">
        <v>0.17178612059158135</v>
      </c>
      <c r="AC288" s="100">
        <v>979</v>
      </c>
      <c r="AD288" s="100">
        <v>180</v>
      </c>
      <c r="AE288" s="100">
        <v>799</v>
      </c>
      <c r="AF288" s="112">
        <v>0.18386108273748722</v>
      </c>
      <c r="AG288" s="100">
        <v>2174</v>
      </c>
      <c r="AH288" s="100">
        <v>3274</v>
      </c>
      <c r="AI288" s="100">
        <v>0</v>
      </c>
      <c r="AJ288" s="112">
        <v>1.5059797608095675</v>
      </c>
      <c r="AK288" s="100">
        <v>5272</v>
      </c>
      <c r="AL288" s="100">
        <v>3686</v>
      </c>
      <c r="AM288" s="100">
        <v>2686</v>
      </c>
      <c r="AN288" s="114">
        <v>0.5</v>
      </c>
      <c r="AO288" s="2" t="s">
        <v>1903</v>
      </c>
      <c r="AP288" s="2" t="s">
        <v>1902</v>
      </c>
      <c r="AQ288" s="2" t="s">
        <v>1903</v>
      </c>
      <c r="AR288" s="124" t="s">
        <v>1522</v>
      </c>
      <c r="AS288" s="2" t="s">
        <v>1903</v>
      </c>
      <c r="AT288" s="2" t="s">
        <v>1902</v>
      </c>
    </row>
    <row r="289" spans="1:46" x14ac:dyDescent="0.2">
      <c r="A289" s="2" t="s">
        <v>68</v>
      </c>
      <c r="B289" s="2" t="s">
        <v>200</v>
      </c>
      <c r="C289" s="71">
        <v>0.375</v>
      </c>
      <c r="D289" s="72">
        <v>8</v>
      </c>
      <c r="E289" s="99">
        <v>2020</v>
      </c>
      <c r="F289" s="99">
        <v>2016</v>
      </c>
      <c r="G289" s="99" t="s">
        <v>1908</v>
      </c>
      <c r="H289" s="2" t="s">
        <v>1909</v>
      </c>
      <c r="I289" s="2" t="s">
        <v>1910</v>
      </c>
      <c r="J289" s="2" t="s">
        <v>26</v>
      </c>
      <c r="K289" s="113" t="s">
        <v>200</v>
      </c>
      <c r="L289" s="100">
        <v>374</v>
      </c>
      <c r="M289" s="100">
        <v>219</v>
      </c>
      <c r="N289" s="100">
        <v>44</v>
      </c>
      <c r="O289" s="100">
        <v>175</v>
      </c>
      <c r="P289" s="100">
        <v>155</v>
      </c>
      <c r="Q289" s="112">
        <v>0.58556149732620322</v>
      </c>
      <c r="R289" s="101">
        <v>140</v>
      </c>
      <c r="S289" s="101">
        <v>79</v>
      </c>
      <c r="T289" s="100">
        <v>244</v>
      </c>
      <c r="U289" s="100">
        <v>13</v>
      </c>
      <c r="V289" s="100">
        <v>13</v>
      </c>
      <c r="W289" s="100">
        <v>0</v>
      </c>
      <c r="X289" s="100">
        <v>231</v>
      </c>
      <c r="Y289" s="100">
        <v>92</v>
      </c>
      <c r="Z289" s="100">
        <v>152</v>
      </c>
      <c r="AA289" s="112">
        <v>5.3278688524590161E-2</v>
      </c>
      <c r="AB289" s="112">
        <v>0.37704918032786883</v>
      </c>
      <c r="AC289" s="100">
        <v>282</v>
      </c>
      <c r="AD289" s="100">
        <v>27</v>
      </c>
      <c r="AE289" s="100">
        <v>255</v>
      </c>
      <c r="AF289" s="112">
        <v>9.5744680851063829E-2</v>
      </c>
      <c r="AG289" s="100">
        <v>651</v>
      </c>
      <c r="AH289" s="100">
        <v>995</v>
      </c>
      <c r="AI289" s="100">
        <v>0</v>
      </c>
      <c r="AJ289" s="112">
        <v>1.5284178187403994</v>
      </c>
      <c r="AK289" s="100">
        <v>1551</v>
      </c>
      <c r="AL289" s="100">
        <v>1254</v>
      </c>
      <c r="AM289" s="100">
        <v>641</v>
      </c>
      <c r="AN289" s="114">
        <v>0.375</v>
      </c>
      <c r="AO289" s="2" t="s">
        <v>1903</v>
      </c>
      <c r="AP289" s="2" t="s">
        <v>1903</v>
      </c>
      <c r="AQ289" s="2" t="s">
        <v>1902</v>
      </c>
      <c r="AR289" s="124" t="s">
        <v>1522</v>
      </c>
      <c r="AS289" s="2" t="s">
        <v>1902</v>
      </c>
      <c r="AT289" s="2" t="s">
        <v>1903</v>
      </c>
    </row>
    <row r="290" spans="1:46" x14ac:dyDescent="0.2">
      <c r="A290" s="2" t="s">
        <v>1895</v>
      </c>
      <c r="B290" s="2" t="s">
        <v>1872</v>
      </c>
      <c r="C290" s="71">
        <v>1</v>
      </c>
      <c r="D290" s="72">
        <v>5</v>
      </c>
      <c r="E290" s="99">
        <v>2017</v>
      </c>
      <c r="F290" s="99">
        <v>2014</v>
      </c>
      <c r="G290" s="99">
        <v>2018</v>
      </c>
      <c r="H290" s="2" t="s">
        <v>1906</v>
      </c>
      <c r="I290" s="2" t="s">
        <v>1907</v>
      </c>
      <c r="J290" s="2" t="s">
        <v>13</v>
      </c>
      <c r="K290" s="113" t="s">
        <v>1872</v>
      </c>
      <c r="L290" s="100" t="e">
        <v>#N/A</v>
      </c>
      <c r="M290" s="100">
        <v>0</v>
      </c>
      <c r="N290" s="100">
        <v>0</v>
      </c>
      <c r="O290" s="100">
        <v>0</v>
      </c>
      <c r="P290" s="100" t="e">
        <v>#N/A</v>
      </c>
      <c r="Q290" s="112" t="s">
        <v>1891</v>
      </c>
      <c r="R290" s="101" t="e">
        <v>#N/A</v>
      </c>
      <c r="S290" s="101" t="e">
        <v>#N/A</v>
      </c>
      <c r="T290" s="100" t="e">
        <v>#N/A</v>
      </c>
      <c r="U290" s="100">
        <v>0</v>
      </c>
      <c r="V290" s="100">
        <v>0</v>
      </c>
      <c r="W290" s="100">
        <v>0</v>
      </c>
      <c r="X290" s="100" t="e">
        <v>#N/A</v>
      </c>
      <c r="Y290" s="100" t="e">
        <v>#N/A</v>
      </c>
      <c r="Z290" s="100" t="e">
        <v>#N/A</v>
      </c>
      <c r="AA290" s="112" t="s">
        <v>1891</v>
      </c>
      <c r="AB290" s="112" t="s">
        <v>1891</v>
      </c>
      <c r="AC290" s="100" t="e">
        <v>#N/A</v>
      </c>
      <c r="AD290" s="100">
        <v>0</v>
      </c>
      <c r="AE290" s="100" t="e">
        <v>#N/A</v>
      </c>
      <c r="AF290" s="112" t="s">
        <v>1891</v>
      </c>
      <c r="AG290" s="100" t="e">
        <v>#N/A</v>
      </c>
      <c r="AH290" s="100">
        <v>0</v>
      </c>
      <c r="AI290" s="100" t="e">
        <v>#N/A</v>
      </c>
      <c r="AJ290" s="112" t="s">
        <v>1891</v>
      </c>
      <c r="AK290" s="100" t="e">
        <v>#N/A</v>
      </c>
      <c r="AL290" s="100">
        <v>0</v>
      </c>
      <c r="AM290" s="100" t="e">
        <v>#N/A</v>
      </c>
      <c r="AN290" s="114">
        <v>1</v>
      </c>
      <c r="AO290" s="2" t="s">
        <v>1902</v>
      </c>
      <c r="AP290" s="2" t="s">
        <v>1903</v>
      </c>
      <c r="AQ290" s="2" t="s">
        <v>1903</v>
      </c>
      <c r="AR290" s="124" t="s">
        <v>1891</v>
      </c>
      <c r="AS290" s="2" t="s">
        <v>1902</v>
      </c>
      <c r="AT290" s="2" t="s">
        <v>1903</v>
      </c>
    </row>
    <row r="291" spans="1:46" x14ac:dyDescent="0.2">
      <c r="A291" s="2" t="s">
        <v>187</v>
      </c>
      <c r="B291" s="2" t="s">
        <v>1015</v>
      </c>
      <c r="C291" s="71">
        <v>1</v>
      </c>
      <c r="D291" s="72">
        <v>5</v>
      </c>
      <c r="E291" s="99">
        <v>2017</v>
      </c>
      <c r="F291" s="99">
        <v>2014</v>
      </c>
      <c r="G291" s="99">
        <v>2018</v>
      </c>
      <c r="H291" s="2" t="s">
        <v>1906</v>
      </c>
      <c r="I291" s="2" t="s">
        <v>1907</v>
      </c>
      <c r="J291" s="2" t="s">
        <v>13</v>
      </c>
      <c r="K291" s="113" t="s">
        <v>1015</v>
      </c>
      <c r="L291" s="100">
        <v>11</v>
      </c>
      <c r="M291" s="100">
        <v>0</v>
      </c>
      <c r="N291" s="100">
        <v>0</v>
      </c>
      <c r="O291" s="100">
        <v>0</v>
      </c>
      <c r="P291" s="100">
        <v>11</v>
      </c>
      <c r="Q291" s="112">
        <v>0</v>
      </c>
      <c r="R291" s="101">
        <v>11</v>
      </c>
      <c r="S291" s="101">
        <v>0</v>
      </c>
      <c r="T291" s="100">
        <v>7</v>
      </c>
      <c r="U291" s="100">
        <v>22</v>
      </c>
      <c r="V291" s="100">
        <v>0</v>
      </c>
      <c r="W291" s="100">
        <v>22</v>
      </c>
      <c r="X291" s="100">
        <v>0</v>
      </c>
      <c r="Y291" s="100">
        <v>22</v>
      </c>
      <c r="Z291" s="100">
        <v>0</v>
      </c>
      <c r="AA291" s="112">
        <v>3.1428571428571428</v>
      </c>
      <c r="AB291" s="112">
        <v>3.1428571428571428</v>
      </c>
      <c r="AC291" s="100">
        <v>9</v>
      </c>
      <c r="AD291" s="100">
        <v>55</v>
      </c>
      <c r="AE291" s="100">
        <v>0</v>
      </c>
      <c r="AF291" s="112">
        <v>6.1111111111111107</v>
      </c>
      <c r="AG291" s="100">
        <v>19</v>
      </c>
      <c r="AH291" s="100">
        <v>44</v>
      </c>
      <c r="AI291" s="100">
        <v>0</v>
      </c>
      <c r="AJ291" s="112">
        <v>2.3157894736842106</v>
      </c>
      <c r="AK291" s="100">
        <v>46</v>
      </c>
      <c r="AL291" s="100">
        <v>121</v>
      </c>
      <c r="AM291" s="100">
        <v>11</v>
      </c>
      <c r="AN291" s="114">
        <v>1</v>
      </c>
      <c r="AO291" s="2" t="s">
        <v>1903</v>
      </c>
      <c r="AP291" s="2" t="s">
        <v>1902</v>
      </c>
      <c r="AQ291" s="2" t="s">
        <v>1903</v>
      </c>
      <c r="AR291" s="124" t="s">
        <v>1522</v>
      </c>
      <c r="AS291" s="2" t="s">
        <v>1903</v>
      </c>
      <c r="AT291" s="2" t="s">
        <v>1902</v>
      </c>
    </row>
    <row r="292" spans="1:46" x14ac:dyDescent="0.2">
      <c r="A292" s="2" t="s">
        <v>12</v>
      </c>
      <c r="B292" s="2" t="s">
        <v>237</v>
      </c>
      <c r="C292" s="71">
        <v>0.625</v>
      </c>
      <c r="D292" s="72">
        <v>8</v>
      </c>
      <c r="E292" s="99">
        <v>2018</v>
      </c>
      <c r="F292" s="99">
        <v>2014</v>
      </c>
      <c r="G292" s="99" t="s">
        <v>1899</v>
      </c>
      <c r="H292" s="2" t="s">
        <v>1900</v>
      </c>
      <c r="I292" s="2" t="s">
        <v>1901</v>
      </c>
      <c r="J292" s="2" t="s">
        <v>3</v>
      </c>
      <c r="K292" s="113" t="s">
        <v>237</v>
      </c>
      <c r="L292" s="100">
        <v>112</v>
      </c>
      <c r="M292" s="100">
        <v>0</v>
      </c>
      <c r="N292" s="100">
        <v>0</v>
      </c>
      <c r="O292" s="100">
        <v>0</v>
      </c>
      <c r="P292" s="100">
        <v>112</v>
      </c>
      <c r="Q292" s="112">
        <v>0</v>
      </c>
      <c r="R292" s="101">
        <v>56</v>
      </c>
      <c r="S292" s="101">
        <v>0</v>
      </c>
      <c r="T292" s="100">
        <v>81</v>
      </c>
      <c r="U292" s="100">
        <v>0</v>
      </c>
      <c r="V292" s="100">
        <v>0</v>
      </c>
      <c r="W292" s="100">
        <v>0</v>
      </c>
      <c r="X292" s="100">
        <v>81</v>
      </c>
      <c r="Y292" s="100">
        <v>0</v>
      </c>
      <c r="Z292" s="100">
        <v>81</v>
      </c>
      <c r="AA292" s="112">
        <v>0</v>
      </c>
      <c r="AB292" s="112">
        <v>0</v>
      </c>
      <c r="AC292" s="100">
        <v>90</v>
      </c>
      <c r="AD292" s="100">
        <v>31</v>
      </c>
      <c r="AE292" s="100">
        <v>59</v>
      </c>
      <c r="AF292" s="112">
        <v>0.34444444444444444</v>
      </c>
      <c r="AG292" s="100">
        <v>209</v>
      </c>
      <c r="AH292" s="100">
        <v>112</v>
      </c>
      <c r="AI292" s="100">
        <v>97</v>
      </c>
      <c r="AJ292" s="112">
        <v>0.53588516746411485</v>
      </c>
      <c r="AK292" s="100">
        <v>492</v>
      </c>
      <c r="AL292" s="100">
        <v>143</v>
      </c>
      <c r="AM292" s="100">
        <v>349</v>
      </c>
      <c r="AN292" s="114">
        <v>0.5</v>
      </c>
      <c r="AO292" s="2" t="s">
        <v>1903</v>
      </c>
      <c r="AP292" s="2" t="s">
        <v>1902</v>
      </c>
      <c r="AQ292" s="2" t="s">
        <v>1903</v>
      </c>
      <c r="AR292" s="124" t="s">
        <v>1522</v>
      </c>
      <c r="AS292" s="2" t="s">
        <v>1903</v>
      </c>
      <c r="AT292" s="2" t="s">
        <v>1902</v>
      </c>
    </row>
    <row r="293" spans="1:46" x14ac:dyDescent="0.2">
      <c r="A293" s="2" t="s">
        <v>108</v>
      </c>
      <c r="B293" s="2" t="s">
        <v>1065</v>
      </c>
      <c r="C293" s="71">
        <v>1</v>
      </c>
      <c r="D293" s="72">
        <v>5</v>
      </c>
      <c r="E293" s="99">
        <v>2017</v>
      </c>
      <c r="F293" s="99">
        <v>2014</v>
      </c>
      <c r="G293" s="99">
        <v>2018</v>
      </c>
      <c r="H293" s="2" t="s">
        <v>1906</v>
      </c>
      <c r="I293" s="2" t="s">
        <v>1907</v>
      </c>
      <c r="J293" s="2" t="s">
        <v>13</v>
      </c>
      <c r="K293" s="113" t="s">
        <v>1065</v>
      </c>
      <c r="L293" s="100">
        <v>5</v>
      </c>
      <c r="M293" s="100">
        <v>0</v>
      </c>
      <c r="N293" s="100">
        <v>0</v>
      </c>
      <c r="O293" s="100">
        <v>0</v>
      </c>
      <c r="P293" s="100">
        <v>5</v>
      </c>
      <c r="Q293" s="112">
        <v>0</v>
      </c>
      <c r="R293" s="101">
        <v>5</v>
      </c>
      <c r="S293" s="101">
        <v>0</v>
      </c>
      <c r="T293" s="100">
        <v>3</v>
      </c>
      <c r="U293" s="100">
        <v>0</v>
      </c>
      <c r="V293" s="100">
        <v>0</v>
      </c>
      <c r="W293" s="100">
        <v>0</v>
      </c>
      <c r="X293" s="100">
        <v>3</v>
      </c>
      <c r="Y293" s="100">
        <v>0</v>
      </c>
      <c r="Z293" s="100">
        <v>3</v>
      </c>
      <c r="AA293" s="112">
        <v>0</v>
      </c>
      <c r="AB293" s="112">
        <v>0</v>
      </c>
      <c r="AC293" s="100">
        <v>3</v>
      </c>
      <c r="AD293" s="100">
        <v>0</v>
      </c>
      <c r="AE293" s="100">
        <v>3</v>
      </c>
      <c r="AF293" s="112">
        <v>0</v>
      </c>
      <c r="AG293" s="100">
        <v>8</v>
      </c>
      <c r="AH293" s="100">
        <v>0</v>
      </c>
      <c r="AI293" s="100">
        <v>8</v>
      </c>
      <c r="AJ293" s="112">
        <v>0</v>
      </c>
      <c r="AK293" s="100">
        <v>19</v>
      </c>
      <c r="AL293" s="100">
        <v>0</v>
      </c>
      <c r="AM293" s="100">
        <v>19</v>
      </c>
      <c r="AN293" s="114">
        <v>1</v>
      </c>
      <c r="AO293" s="2" t="s">
        <v>1902</v>
      </c>
      <c r="AP293" s="2" t="s">
        <v>1903</v>
      </c>
      <c r="AQ293" s="2" t="s">
        <v>1903</v>
      </c>
      <c r="AR293" s="124" t="s">
        <v>1522</v>
      </c>
      <c r="AS293" s="2" t="s">
        <v>1903</v>
      </c>
      <c r="AT293" s="2" t="s">
        <v>1903</v>
      </c>
    </row>
    <row r="294" spans="1:46" x14ac:dyDescent="0.2">
      <c r="A294" s="2" t="s">
        <v>12</v>
      </c>
      <c r="B294" s="2" t="s">
        <v>1073</v>
      </c>
      <c r="C294" s="71">
        <v>0.625</v>
      </c>
      <c r="D294" s="72">
        <v>8</v>
      </c>
      <c r="E294" s="99">
        <v>2018</v>
      </c>
      <c r="F294" s="99">
        <v>2014</v>
      </c>
      <c r="G294" s="99" t="s">
        <v>1899</v>
      </c>
      <c r="H294" s="2" t="s">
        <v>1900</v>
      </c>
      <c r="I294" s="2" t="s">
        <v>1901</v>
      </c>
      <c r="J294" s="2" t="s">
        <v>3</v>
      </c>
      <c r="K294" s="113" t="s">
        <v>1073</v>
      </c>
      <c r="L294" s="100">
        <v>1</v>
      </c>
      <c r="M294" s="100">
        <v>0</v>
      </c>
      <c r="N294" s="100">
        <v>0</v>
      </c>
      <c r="O294" s="100">
        <v>0</v>
      </c>
      <c r="P294" s="100">
        <v>1</v>
      </c>
      <c r="Q294" s="112">
        <v>0</v>
      </c>
      <c r="R294" s="101">
        <v>1</v>
      </c>
      <c r="S294" s="101">
        <v>0</v>
      </c>
      <c r="T294" s="100">
        <v>1</v>
      </c>
      <c r="U294" s="100">
        <v>0</v>
      </c>
      <c r="V294" s="100">
        <v>0</v>
      </c>
      <c r="W294" s="100">
        <v>0</v>
      </c>
      <c r="X294" s="100">
        <v>1</v>
      </c>
      <c r="Y294" s="100">
        <v>0</v>
      </c>
      <c r="Z294" s="100">
        <v>1</v>
      </c>
      <c r="AA294" s="112">
        <v>0</v>
      </c>
      <c r="AB294" s="112">
        <v>0</v>
      </c>
      <c r="AC294" s="100">
        <v>0</v>
      </c>
      <c r="AD294" s="100">
        <v>0</v>
      </c>
      <c r="AE294" s="100">
        <v>0</v>
      </c>
      <c r="AF294" s="112" t="s">
        <v>1917</v>
      </c>
      <c r="AG294" s="100">
        <v>0</v>
      </c>
      <c r="AH294" s="100">
        <v>0</v>
      </c>
      <c r="AI294" s="100">
        <v>0</v>
      </c>
      <c r="AJ294" s="112" t="s">
        <v>1917</v>
      </c>
      <c r="AK294" s="100">
        <v>2</v>
      </c>
      <c r="AL294" s="100">
        <v>0</v>
      </c>
      <c r="AM294" s="100">
        <v>2</v>
      </c>
      <c r="AN294" s="114">
        <v>0.5</v>
      </c>
      <c r="AO294" s="2" t="s">
        <v>1903</v>
      </c>
      <c r="AP294" s="2" t="s">
        <v>1902</v>
      </c>
      <c r="AQ294" s="2" t="s">
        <v>1903</v>
      </c>
      <c r="AR294" s="124" t="s">
        <v>1522</v>
      </c>
      <c r="AS294" s="2" t="s">
        <v>1903</v>
      </c>
      <c r="AT294" s="2" t="s">
        <v>1902</v>
      </c>
    </row>
    <row r="295" spans="1:46" x14ac:dyDescent="0.2">
      <c r="A295" s="2" t="s">
        <v>268</v>
      </c>
      <c r="B295" s="2" t="s">
        <v>268</v>
      </c>
      <c r="C295" s="71">
        <v>0.5</v>
      </c>
      <c r="D295" s="72">
        <v>8</v>
      </c>
      <c r="E295" s="99">
        <v>2019</v>
      </c>
      <c r="F295" s="99">
        <v>2015</v>
      </c>
      <c r="G295" s="99">
        <v>2022</v>
      </c>
      <c r="H295" s="2" t="s">
        <v>1904</v>
      </c>
      <c r="I295" s="2" t="s">
        <v>1905</v>
      </c>
      <c r="J295" s="2" t="s">
        <v>8</v>
      </c>
      <c r="K295" s="113" t="s">
        <v>268</v>
      </c>
      <c r="L295" s="100">
        <v>6234</v>
      </c>
      <c r="M295" s="100">
        <v>1859</v>
      </c>
      <c r="N295" s="100">
        <v>1859</v>
      </c>
      <c r="O295" s="100">
        <v>0</v>
      </c>
      <c r="P295" s="100">
        <v>4375</v>
      </c>
      <c r="Q295" s="112">
        <v>0.29820340070580686</v>
      </c>
      <c r="R295" s="101">
        <v>3117</v>
      </c>
      <c r="S295" s="101">
        <v>0</v>
      </c>
      <c r="T295" s="100">
        <v>4639</v>
      </c>
      <c r="U295" s="100">
        <v>2258</v>
      </c>
      <c r="V295" s="100">
        <v>2258</v>
      </c>
      <c r="W295" s="100">
        <v>0</v>
      </c>
      <c r="X295" s="100">
        <v>2381</v>
      </c>
      <c r="Y295" s="100">
        <v>2258</v>
      </c>
      <c r="Z295" s="100">
        <v>2381</v>
      </c>
      <c r="AA295" s="112">
        <v>0.48674283250700584</v>
      </c>
      <c r="AB295" s="112">
        <v>0.48674283250700584</v>
      </c>
      <c r="AC295" s="100">
        <v>5460</v>
      </c>
      <c r="AD295" s="100">
        <v>1283</v>
      </c>
      <c r="AE295" s="100">
        <v>4177</v>
      </c>
      <c r="AF295" s="112">
        <v>0.23498168498168498</v>
      </c>
      <c r="AG295" s="100">
        <v>12536</v>
      </c>
      <c r="AH295" s="100">
        <v>18232</v>
      </c>
      <c r="AI295" s="100">
        <v>0</v>
      </c>
      <c r="AJ295" s="112">
        <v>1.4543714103382259</v>
      </c>
      <c r="AK295" s="100">
        <v>28869</v>
      </c>
      <c r="AL295" s="100">
        <v>23632</v>
      </c>
      <c r="AM295" s="100">
        <v>10933</v>
      </c>
      <c r="AN295" s="114">
        <v>0.5</v>
      </c>
      <c r="AO295" s="2" t="s">
        <v>1903</v>
      </c>
      <c r="AP295" s="2" t="s">
        <v>1902</v>
      </c>
      <c r="AQ295" s="2" t="s">
        <v>1903</v>
      </c>
      <c r="AR295" s="124" t="s">
        <v>1522</v>
      </c>
      <c r="AS295" s="2" t="s">
        <v>1903</v>
      </c>
      <c r="AT295" s="2" t="s">
        <v>1902</v>
      </c>
    </row>
    <row r="296" spans="1:46" x14ac:dyDescent="0.2">
      <c r="A296" s="2" t="s">
        <v>12</v>
      </c>
      <c r="B296" s="2" t="s">
        <v>1076</v>
      </c>
      <c r="C296" s="71">
        <v>0.625</v>
      </c>
      <c r="D296" s="72">
        <v>8</v>
      </c>
      <c r="E296" s="99">
        <v>2018</v>
      </c>
      <c r="F296" s="99">
        <v>2014</v>
      </c>
      <c r="G296" s="99" t="s">
        <v>1899</v>
      </c>
      <c r="H296" s="2" t="s">
        <v>1900</v>
      </c>
      <c r="I296" s="2" t="s">
        <v>1901</v>
      </c>
      <c r="J296" s="2" t="s">
        <v>3</v>
      </c>
      <c r="K296" s="113" t="s">
        <v>1076</v>
      </c>
      <c r="L296" s="100">
        <v>134</v>
      </c>
      <c r="M296" s="100">
        <v>65</v>
      </c>
      <c r="N296" s="100">
        <v>65</v>
      </c>
      <c r="O296" s="100">
        <v>0</v>
      </c>
      <c r="P296" s="100">
        <v>69</v>
      </c>
      <c r="Q296" s="112">
        <v>0.48507462686567165</v>
      </c>
      <c r="R296" s="101">
        <v>67</v>
      </c>
      <c r="S296" s="101">
        <v>0</v>
      </c>
      <c r="T296" s="100">
        <v>95</v>
      </c>
      <c r="U296" s="100">
        <v>28</v>
      </c>
      <c r="V296" s="100">
        <v>28</v>
      </c>
      <c r="W296" s="100">
        <v>0</v>
      </c>
      <c r="X296" s="100">
        <v>67</v>
      </c>
      <c r="Y296" s="100">
        <v>28</v>
      </c>
      <c r="Z296" s="100">
        <v>67</v>
      </c>
      <c r="AA296" s="112">
        <v>0.29473684210526313</v>
      </c>
      <c r="AB296" s="112">
        <v>0.29473684210526313</v>
      </c>
      <c r="AC296" s="100">
        <v>108</v>
      </c>
      <c r="AD296" s="100">
        <v>7</v>
      </c>
      <c r="AE296" s="100">
        <v>101</v>
      </c>
      <c r="AF296" s="112">
        <v>6.4814814814814811E-2</v>
      </c>
      <c r="AG296" s="100">
        <v>244</v>
      </c>
      <c r="AH296" s="100">
        <v>416</v>
      </c>
      <c r="AI296" s="100">
        <v>0</v>
      </c>
      <c r="AJ296" s="112">
        <v>1.7049180327868851</v>
      </c>
      <c r="AK296" s="100">
        <v>581</v>
      </c>
      <c r="AL296" s="100">
        <v>516</v>
      </c>
      <c r="AM296" s="100">
        <v>237</v>
      </c>
      <c r="AN296" s="114">
        <v>0.5</v>
      </c>
      <c r="AO296" s="2" t="s">
        <v>1903</v>
      </c>
      <c r="AP296" s="2" t="s">
        <v>1902</v>
      </c>
      <c r="AQ296" s="2" t="s">
        <v>1903</v>
      </c>
      <c r="AR296" s="124" t="s">
        <v>1522</v>
      </c>
      <c r="AS296" s="2" t="s">
        <v>1903</v>
      </c>
      <c r="AT296" s="2" t="s">
        <v>1902</v>
      </c>
    </row>
    <row r="297" spans="1:46" x14ac:dyDescent="0.2">
      <c r="A297" s="2" t="s">
        <v>68</v>
      </c>
      <c r="B297" s="2" t="s">
        <v>1069</v>
      </c>
      <c r="C297" s="71">
        <v>0.375</v>
      </c>
      <c r="D297" s="72">
        <v>8</v>
      </c>
      <c r="E297" s="99">
        <v>2020</v>
      </c>
      <c r="F297" s="99">
        <v>2016</v>
      </c>
      <c r="G297" s="99" t="s">
        <v>1908</v>
      </c>
      <c r="H297" s="2" t="s">
        <v>1909</v>
      </c>
      <c r="I297" s="2" t="s">
        <v>1910</v>
      </c>
      <c r="J297" s="2" t="s">
        <v>26</v>
      </c>
      <c r="K297" s="113" t="s">
        <v>1069</v>
      </c>
      <c r="L297" s="100">
        <v>28</v>
      </c>
      <c r="M297" s="100">
        <v>0</v>
      </c>
      <c r="N297" s="100">
        <v>0</v>
      </c>
      <c r="O297" s="100">
        <v>0</v>
      </c>
      <c r="P297" s="100">
        <v>28</v>
      </c>
      <c r="Q297" s="112">
        <v>0</v>
      </c>
      <c r="R297" s="101">
        <v>11</v>
      </c>
      <c r="S297" s="101">
        <v>0</v>
      </c>
      <c r="T297" s="100">
        <v>18</v>
      </c>
      <c r="U297" s="100">
        <v>0</v>
      </c>
      <c r="V297" s="100">
        <v>0</v>
      </c>
      <c r="W297" s="100">
        <v>0</v>
      </c>
      <c r="X297" s="100">
        <v>18</v>
      </c>
      <c r="Y297" s="100">
        <v>0</v>
      </c>
      <c r="Z297" s="100">
        <v>18</v>
      </c>
      <c r="AA297" s="112">
        <v>0</v>
      </c>
      <c r="AB297" s="112">
        <v>0</v>
      </c>
      <c r="AC297" s="100">
        <v>21</v>
      </c>
      <c r="AD297" s="100">
        <v>0</v>
      </c>
      <c r="AE297" s="100">
        <v>21</v>
      </c>
      <c r="AF297" s="112">
        <v>0</v>
      </c>
      <c r="AG297" s="100">
        <v>48</v>
      </c>
      <c r="AH297" s="100">
        <v>5</v>
      </c>
      <c r="AI297" s="100">
        <v>43</v>
      </c>
      <c r="AJ297" s="112">
        <v>0.10416666666666667</v>
      </c>
      <c r="AK297" s="100">
        <v>115</v>
      </c>
      <c r="AL297" s="100">
        <v>5</v>
      </c>
      <c r="AM297" s="100">
        <v>110</v>
      </c>
      <c r="AN297" s="114">
        <v>0.375</v>
      </c>
      <c r="AO297" s="2" t="s">
        <v>1902</v>
      </c>
      <c r="AP297" s="2" t="s">
        <v>1903</v>
      </c>
      <c r="AQ297" s="2" t="s">
        <v>1903</v>
      </c>
      <c r="AR297" s="124" t="s">
        <v>1891</v>
      </c>
      <c r="AS297" s="2" t="s">
        <v>1903</v>
      </c>
      <c r="AT297" s="2" t="s">
        <v>1903</v>
      </c>
    </row>
    <row r="298" spans="1:46" x14ac:dyDescent="0.2">
      <c r="A298" s="2" t="s">
        <v>68</v>
      </c>
      <c r="B298" s="2" t="s">
        <v>1016</v>
      </c>
      <c r="C298" s="71">
        <v>0.375</v>
      </c>
      <c r="D298" s="72">
        <v>8</v>
      </c>
      <c r="E298" s="99">
        <v>2020</v>
      </c>
      <c r="F298" s="99">
        <v>2016</v>
      </c>
      <c r="G298" s="99" t="s">
        <v>1908</v>
      </c>
      <c r="H298" s="2" t="s">
        <v>1909</v>
      </c>
      <c r="I298" s="2" t="s">
        <v>1910</v>
      </c>
      <c r="J298" s="2" t="s">
        <v>26</v>
      </c>
      <c r="K298" s="113" t="s">
        <v>1016</v>
      </c>
      <c r="L298" s="100">
        <v>537</v>
      </c>
      <c r="M298" s="100">
        <v>116</v>
      </c>
      <c r="N298" s="100">
        <v>116</v>
      </c>
      <c r="O298" s="100">
        <v>0</v>
      </c>
      <c r="P298" s="100">
        <v>421</v>
      </c>
      <c r="Q298" s="112">
        <v>0.21601489757914338</v>
      </c>
      <c r="R298" s="101">
        <v>201</v>
      </c>
      <c r="S298" s="101">
        <v>0</v>
      </c>
      <c r="T298" s="100">
        <v>351</v>
      </c>
      <c r="U298" s="100">
        <v>69</v>
      </c>
      <c r="V298" s="100">
        <v>69</v>
      </c>
      <c r="W298" s="100">
        <v>0</v>
      </c>
      <c r="X298" s="100">
        <v>282</v>
      </c>
      <c r="Y298" s="100">
        <v>69</v>
      </c>
      <c r="Z298" s="100">
        <v>282</v>
      </c>
      <c r="AA298" s="112">
        <v>0.19658119658119658</v>
      </c>
      <c r="AB298" s="112">
        <v>0.19658119658119658</v>
      </c>
      <c r="AC298" s="100">
        <v>407</v>
      </c>
      <c r="AD298" s="100">
        <v>4</v>
      </c>
      <c r="AE298" s="100">
        <v>403</v>
      </c>
      <c r="AF298" s="112">
        <v>9.8280098280098278E-3</v>
      </c>
      <c r="AG298" s="100">
        <v>934</v>
      </c>
      <c r="AH298" s="100">
        <v>201</v>
      </c>
      <c r="AI298" s="100">
        <v>733</v>
      </c>
      <c r="AJ298" s="112">
        <v>0.21520342612419699</v>
      </c>
      <c r="AK298" s="100">
        <v>2229</v>
      </c>
      <c r="AL298" s="100">
        <v>390</v>
      </c>
      <c r="AM298" s="100">
        <v>1839</v>
      </c>
      <c r="AN298" s="114">
        <v>0.375</v>
      </c>
      <c r="AO298" s="2" t="s">
        <v>1902</v>
      </c>
      <c r="AP298" s="2" t="s">
        <v>1903</v>
      </c>
      <c r="AQ298" s="2" t="s">
        <v>1903</v>
      </c>
      <c r="AR298" s="124" t="s">
        <v>1522</v>
      </c>
      <c r="AS298" s="2" t="s">
        <v>1903</v>
      </c>
      <c r="AT298" s="2" t="s">
        <v>1903</v>
      </c>
    </row>
    <row r="299" spans="1:46" x14ac:dyDescent="0.2">
      <c r="A299" s="2" t="s">
        <v>12</v>
      </c>
      <c r="B299" s="2" t="s">
        <v>272</v>
      </c>
      <c r="C299" s="71">
        <v>0.625</v>
      </c>
      <c r="D299" s="72">
        <v>8</v>
      </c>
      <c r="E299" s="99">
        <v>2018</v>
      </c>
      <c r="F299" s="99">
        <v>2014</v>
      </c>
      <c r="G299" s="99" t="s">
        <v>1899</v>
      </c>
      <c r="H299" s="2" t="s">
        <v>1900</v>
      </c>
      <c r="I299" s="2" t="s">
        <v>1901</v>
      </c>
      <c r="J299" s="2" t="s">
        <v>3</v>
      </c>
      <c r="K299" s="113" t="s">
        <v>272</v>
      </c>
      <c r="L299" s="100">
        <v>147</v>
      </c>
      <c r="M299" s="100">
        <v>0</v>
      </c>
      <c r="N299" s="100">
        <v>0</v>
      </c>
      <c r="O299" s="100">
        <v>0</v>
      </c>
      <c r="P299" s="100">
        <v>147</v>
      </c>
      <c r="Q299" s="112">
        <v>0</v>
      </c>
      <c r="R299" s="101">
        <v>74</v>
      </c>
      <c r="S299" s="101">
        <v>0</v>
      </c>
      <c r="T299" s="100">
        <v>104</v>
      </c>
      <c r="U299" s="100">
        <v>2</v>
      </c>
      <c r="V299" s="100">
        <v>2</v>
      </c>
      <c r="W299" s="100">
        <v>0</v>
      </c>
      <c r="X299" s="100">
        <v>102</v>
      </c>
      <c r="Y299" s="100">
        <v>2</v>
      </c>
      <c r="Z299" s="100">
        <v>102</v>
      </c>
      <c r="AA299" s="112">
        <v>1.9230769230769232E-2</v>
      </c>
      <c r="AB299" s="112">
        <v>1.9230769230769232E-2</v>
      </c>
      <c r="AC299" s="100">
        <v>120</v>
      </c>
      <c r="AD299" s="100">
        <v>2</v>
      </c>
      <c r="AE299" s="100">
        <v>118</v>
      </c>
      <c r="AF299" s="112">
        <v>1.6666666666666666E-2</v>
      </c>
      <c r="AG299" s="100">
        <v>267</v>
      </c>
      <c r="AH299" s="100">
        <v>351</v>
      </c>
      <c r="AI299" s="100">
        <v>0</v>
      </c>
      <c r="AJ299" s="112">
        <v>1.3146067415730338</v>
      </c>
      <c r="AK299" s="100">
        <v>638</v>
      </c>
      <c r="AL299" s="100">
        <v>355</v>
      </c>
      <c r="AM299" s="100">
        <v>367</v>
      </c>
      <c r="AN299" s="114">
        <v>0.5</v>
      </c>
      <c r="AO299" s="2" t="s">
        <v>1903</v>
      </c>
      <c r="AP299" s="2" t="s">
        <v>1902</v>
      </c>
      <c r="AQ299" s="2" t="s">
        <v>1903</v>
      </c>
      <c r="AR299" s="124" t="s">
        <v>1522</v>
      </c>
      <c r="AS299" s="2" t="s">
        <v>1903</v>
      </c>
      <c r="AT299" s="2" t="s">
        <v>1902</v>
      </c>
    </row>
    <row r="300" spans="1:46" x14ac:dyDescent="0.2">
      <c r="A300" s="11" t="s">
        <v>12</v>
      </c>
      <c r="B300" s="11" t="s">
        <v>279</v>
      </c>
      <c r="C300" s="115">
        <v>0.625</v>
      </c>
      <c r="D300" s="116">
        <v>8</v>
      </c>
      <c r="E300" s="117">
        <v>2018</v>
      </c>
      <c r="F300" s="117">
        <v>2014</v>
      </c>
      <c r="G300" s="117" t="s">
        <v>1899</v>
      </c>
      <c r="H300" s="11" t="s">
        <v>1900</v>
      </c>
      <c r="I300" s="11" t="s">
        <v>1901</v>
      </c>
      <c r="J300" s="11" t="s">
        <v>3</v>
      </c>
      <c r="K300" s="113" t="s">
        <v>279</v>
      </c>
      <c r="L300" s="130">
        <v>45</v>
      </c>
      <c r="M300" s="130">
        <v>69</v>
      </c>
      <c r="N300" s="130">
        <v>69</v>
      </c>
      <c r="O300" s="130">
        <v>0</v>
      </c>
      <c r="P300" s="130">
        <v>0</v>
      </c>
      <c r="Q300" s="112">
        <v>1.5333333333333334</v>
      </c>
      <c r="R300" s="131">
        <v>23</v>
      </c>
      <c r="S300" s="131">
        <v>46</v>
      </c>
      <c r="T300" s="130">
        <v>32</v>
      </c>
      <c r="U300" s="130">
        <v>52</v>
      </c>
      <c r="V300" s="130">
        <v>52</v>
      </c>
      <c r="W300" s="130">
        <v>0</v>
      </c>
      <c r="X300" s="130">
        <v>0</v>
      </c>
      <c r="Y300" s="130">
        <v>98</v>
      </c>
      <c r="Z300" s="130">
        <v>0</v>
      </c>
      <c r="AA300" s="112">
        <v>1.625</v>
      </c>
      <c r="AB300" s="112">
        <v>3.0625</v>
      </c>
      <c r="AC300" s="130">
        <v>37</v>
      </c>
      <c r="AD300" s="130">
        <v>24</v>
      </c>
      <c r="AE300" s="130">
        <v>13</v>
      </c>
      <c r="AF300" s="112">
        <v>0.64864864864864868</v>
      </c>
      <c r="AG300" s="130">
        <v>90</v>
      </c>
      <c r="AH300" s="130">
        <v>769</v>
      </c>
      <c r="AI300" s="130">
        <v>0</v>
      </c>
      <c r="AJ300" s="112">
        <v>8.5444444444444443</v>
      </c>
      <c r="AK300" s="130">
        <v>204</v>
      </c>
      <c r="AL300" s="130">
        <v>914</v>
      </c>
      <c r="AM300" s="130">
        <v>13</v>
      </c>
      <c r="AN300" s="132">
        <v>0.5</v>
      </c>
      <c r="AO300" s="11" t="s">
        <v>1903</v>
      </c>
      <c r="AP300" s="11" t="s">
        <v>1903</v>
      </c>
      <c r="AQ300" s="11" t="s">
        <v>1902</v>
      </c>
      <c r="AR300" s="133" t="s">
        <v>1522</v>
      </c>
      <c r="AS300" s="11" t="s">
        <v>1902</v>
      </c>
      <c r="AT300" s="11" t="s">
        <v>1903</v>
      </c>
    </row>
    <row r="301" spans="1:46" x14ac:dyDescent="0.2">
      <c r="A301" s="2" t="s">
        <v>29</v>
      </c>
      <c r="B301" s="2" t="s">
        <v>28</v>
      </c>
      <c r="C301" s="71">
        <v>0.5</v>
      </c>
      <c r="D301" s="72">
        <v>8</v>
      </c>
      <c r="E301" s="99">
        <v>2019</v>
      </c>
      <c r="F301" s="99">
        <v>2015</v>
      </c>
      <c r="G301" s="99">
        <v>2022</v>
      </c>
      <c r="H301" s="2" t="s">
        <v>1904</v>
      </c>
      <c r="I301" s="2" t="s">
        <v>1905</v>
      </c>
      <c r="J301" s="2" t="s">
        <v>8</v>
      </c>
      <c r="K301" s="111" t="s">
        <v>28</v>
      </c>
      <c r="L301" s="100">
        <v>35</v>
      </c>
      <c r="M301" s="100">
        <v>27</v>
      </c>
      <c r="N301" s="100">
        <v>12</v>
      </c>
      <c r="O301" s="100">
        <v>15</v>
      </c>
      <c r="P301" s="100">
        <v>8</v>
      </c>
      <c r="Q301" s="112">
        <v>0.77142857142857146</v>
      </c>
      <c r="R301" s="101">
        <v>18</v>
      </c>
      <c r="S301" s="101">
        <v>9</v>
      </c>
      <c r="T301" s="100">
        <v>26</v>
      </c>
      <c r="U301" s="100">
        <v>13</v>
      </c>
      <c r="V301" s="100">
        <v>0</v>
      </c>
      <c r="W301" s="100">
        <v>13</v>
      </c>
      <c r="X301" s="100">
        <v>13</v>
      </c>
      <c r="Y301" s="100">
        <v>22</v>
      </c>
      <c r="Z301" s="100">
        <v>4</v>
      </c>
      <c r="AA301" s="112">
        <v>0.5</v>
      </c>
      <c r="AB301" s="112">
        <v>0.84615384615384615</v>
      </c>
      <c r="AC301" s="100">
        <v>29</v>
      </c>
      <c r="AD301" s="100">
        <v>3</v>
      </c>
      <c r="AE301" s="100">
        <v>26</v>
      </c>
      <c r="AF301" s="112">
        <v>0.10344827586206896</v>
      </c>
      <c r="AG301" s="100">
        <v>3</v>
      </c>
      <c r="AH301" s="100">
        <v>59</v>
      </c>
      <c r="AI301" s="100">
        <v>0</v>
      </c>
      <c r="AJ301" s="112">
        <v>19.666666666666668</v>
      </c>
      <c r="AK301" s="100">
        <v>93</v>
      </c>
      <c r="AL301" s="100">
        <v>102</v>
      </c>
      <c r="AM301" s="100">
        <v>47</v>
      </c>
      <c r="AN301" s="114">
        <v>0.5</v>
      </c>
      <c r="AO301" s="2" t="s">
        <v>1903</v>
      </c>
      <c r="AP301" s="2" t="s">
        <v>1903</v>
      </c>
      <c r="AQ301" s="2" t="s">
        <v>1902</v>
      </c>
      <c r="AR301" s="124" t="s">
        <v>1522</v>
      </c>
      <c r="AS301" s="2" t="s">
        <v>1902</v>
      </c>
      <c r="AT301" s="2" t="s">
        <v>1903</v>
      </c>
    </row>
    <row r="302" spans="1:46" x14ac:dyDescent="0.2">
      <c r="A302" s="2" t="s">
        <v>12</v>
      </c>
      <c r="B302" s="2" t="s">
        <v>1443</v>
      </c>
      <c r="C302" s="71">
        <v>0.625</v>
      </c>
      <c r="D302" s="72">
        <v>8</v>
      </c>
      <c r="E302" s="99">
        <v>2018</v>
      </c>
      <c r="F302" s="99">
        <v>2014</v>
      </c>
      <c r="G302" s="99" t="s">
        <v>1899</v>
      </c>
      <c r="H302" s="2" t="s">
        <v>1900</v>
      </c>
      <c r="I302" s="2" t="s">
        <v>1901</v>
      </c>
      <c r="J302" s="2" t="s">
        <v>3</v>
      </c>
      <c r="K302" s="113" t="s">
        <v>1443</v>
      </c>
      <c r="L302" s="100">
        <v>1</v>
      </c>
      <c r="M302" s="100">
        <v>0</v>
      </c>
      <c r="N302" s="100">
        <v>0</v>
      </c>
      <c r="O302" s="100">
        <v>0</v>
      </c>
      <c r="P302" s="100">
        <v>1</v>
      </c>
      <c r="Q302" s="112">
        <v>0</v>
      </c>
      <c r="R302" s="101">
        <v>1</v>
      </c>
      <c r="S302" s="101">
        <v>0</v>
      </c>
      <c r="T302" s="100">
        <v>1</v>
      </c>
      <c r="U302" s="100">
        <v>0</v>
      </c>
      <c r="V302" s="100">
        <v>0</v>
      </c>
      <c r="W302" s="100">
        <v>0</v>
      </c>
      <c r="X302" s="100">
        <v>1</v>
      </c>
      <c r="Y302" s="100">
        <v>0</v>
      </c>
      <c r="Z302" s="100">
        <v>1</v>
      </c>
      <c r="AA302" s="112">
        <v>0</v>
      </c>
      <c r="AB302" s="112">
        <v>0</v>
      </c>
      <c r="AC302" s="100">
        <v>0</v>
      </c>
      <c r="AD302" s="100">
        <v>0</v>
      </c>
      <c r="AE302" s="100">
        <v>0</v>
      </c>
      <c r="AF302" s="112" t="s">
        <v>1917</v>
      </c>
      <c r="AG302" s="100">
        <v>0</v>
      </c>
      <c r="AH302" s="100">
        <v>0</v>
      </c>
      <c r="AI302" s="100">
        <v>0</v>
      </c>
      <c r="AJ302" s="112" t="s">
        <v>1917</v>
      </c>
      <c r="AK302" s="100">
        <v>2</v>
      </c>
      <c r="AL302" s="100">
        <v>0</v>
      </c>
      <c r="AM302" s="100">
        <v>2</v>
      </c>
      <c r="AN302" s="114">
        <v>0.5</v>
      </c>
      <c r="AO302" s="2" t="s">
        <v>1903</v>
      </c>
      <c r="AP302" s="2" t="s">
        <v>1902</v>
      </c>
      <c r="AQ302" s="2" t="s">
        <v>1903</v>
      </c>
      <c r="AR302" s="124" t="s">
        <v>1522</v>
      </c>
      <c r="AS302" s="2" t="s">
        <v>1903</v>
      </c>
      <c r="AT302" s="2" t="s">
        <v>1902</v>
      </c>
    </row>
    <row r="303" spans="1:46" x14ac:dyDescent="0.2">
      <c r="A303" s="2" t="s">
        <v>29</v>
      </c>
      <c r="B303" s="2" t="s">
        <v>38</v>
      </c>
      <c r="C303" s="71">
        <v>0.5</v>
      </c>
      <c r="D303" s="72">
        <v>8</v>
      </c>
      <c r="E303" s="99">
        <v>2019</v>
      </c>
      <c r="F303" s="99">
        <v>2015</v>
      </c>
      <c r="G303" s="99">
        <v>2022</v>
      </c>
      <c r="H303" s="2" t="s">
        <v>1904</v>
      </c>
      <c r="I303" s="2" t="s">
        <v>1905</v>
      </c>
      <c r="J303" s="2" t="s">
        <v>8</v>
      </c>
      <c r="K303" s="113" t="s">
        <v>38</v>
      </c>
      <c r="L303" s="100">
        <v>116</v>
      </c>
      <c r="M303" s="100">
        <v>0</v>
      </c>
      <c r="N303" s="100">
        <v>0</v>
      </c>
      <c r="O303" s="100">
        <v>0</v>
      </c>
      <c r="P303" s="100">
        <v>116</v>
      </c>
      <c r="Q303" s="112">
        <v>0</v>
      </c>
      <c r="R303" s="101">
        <v>58</v>
      </c>
      <c r="S303" s="101">
        <v>0</v>
      </c>
      <c r="T303" s="100">
        <v>63</v>
      </c>
      <c r="U303" s="100">
        <v>0</v>
      </c>
      <c r="V303" s="100">
        <v>0</v>
      </c>
      <c r="W303" s="100">
        <v>0</v>
      </c>
      <c r="X303" s="100">
        <v>63</v>
      </c>
      <c r="Y303" s="100">
        <v>0</v>
      </c>
      <c r="Z303" s="100">
        <v>63</v>
      </c>
      <c r="AA303" s="112">
        <v>0</v>
      </c>
      <c r="AB303" s="112">
        <v>0</v>
      </c>
      <c r="AC303" s="100">
        <v>67</v>
      </c>
      <c r="AD303" s="100">
        <v>13</v>
      </c>
      <c r="AE303" s="100">
        <v>54</v>
      </c>
      <c r="AF303" s="112">
        <v>0.19402985074626866</v>
      </c>
      <c r="AG303" s="100">
        <v>222</v>
      </c>
      <c r="AH303" s="100">
        <v>147</v>
      </c>
      <c r="AI303" s="100">
        <v>75</v>
      </c>
      <c r="AJ303" s="112">
        <v>0.66216216216216217</v>
      </c>
      <c r="AK303" s="100">
        <v>468</v>
      </c>
      <c r="AL303" s="100">
        <v>160</v>
      </c>
      <c r="AM303" s="100">
        <v>308</v>
      </c>
      <c r="AN303" s="114">
        <v>0.5</v>
      </c>
      <c r="AO303" s="2" t="s">
        <v>1903</v>
      </c>
      <c r="AP303" s="2" t="s">
        <v>1902</v>
      </c>
      <c r="AQ303" s="2" t="s">
        <v>1903</v>
      </c>
      <c r="AR303" s="124" t="s">
        <v>1522</v>
      </c>
      <c r="AS303" s="2" t="s">
        <v>1903</v>
      </c>
      <c r="AT303" s="2" t="s">
        <v>1902</v>
      </c>
    </row>
    <row r="304" spans="1:46" x14ac:dyDescent="0.2">
      <c r="A304" s="2" t="s">
        <v>24</v>
      </c>
      <c r="B304" s="2" t="s">
        <v>1365</v>
      </c>
      <c r="C304" s="71">
        <v>1</v>
      </c>
      <c r="D304" s="72">
        <v>5</v>
      </c>
      <c r="E304" s="99">
        <v>2017</v>
      </c>
      <c r="F304" s="99">
        <v>2014</v>
      </c>
      <c r="G304" s="99">
        <v>2018</v>
      </c>
      <c r="H304" s="2" t="s">
        <v>1906</v>
      </c>
      <c r="I304" s="2" t="s">
        <v>1907</v>
      </c>
      <c r="J304" s="2" t="s">
        <v>13</v>
      </c>
      <c r="K304" s="113" t="s">
        <v>1365</v>
      </c>
      <c r="L304" s="100">
        <v>39</v>
      </c>
      <c r="M304" s="100">
        <v>0</v>
      </c>
      <c r="N304" s="100">
        <v>0</v>
      </c>
      <c r="O304" s="100">
        <v>0</v>
      </c>
      <c r="P304" s="100">
        <v>39</v>
      </c>
      <c r="Q304" s="112">
        <v>0</v>
      </c>
      <c r="R304" s="101">
        <v>39</v>
      </c>
      <c r="S304" s="101">
        <v>0</v>
      </c>
      <c r="T304" s="100">
        <v>24</v>
      </c>
      <c r="U304" s="100">
        <v>0</v>
      </c>
      <c r="V304" s="100">
        <v>0</v>
      </c>
      <c r="W304" s="100">
        <v>0</v>
      </c>
      <c r="X304" s="100">
        <v>24</v>
      </c>
      <c r="Y304" s="100">
        <v>0</v>
      </c>
      <c r="Z304" s="100">
        <v>24</v>
      </c>
      <c r="AA304" s="112">
        <v>0</v>
      </c>
      <c r="AB304" s="112">
        <v>0</v>
      </c>
      <c r="AC304" s="100">
        <v>27</v>
      </c>
      <c r="AD304" s="100">
        <v>2</v>
      </c>
      <c r="AE304" s="100">
        <v>25</v>
      </c>
      <c r="AF304" s="112">
        <v>7.407407407407407E-2</v>
      </c>
      <c r="AG304" s="100">
        <v>65</v>
      </c>
      <c r="AH304" s="100">
        <v>38</v>
      </c>
      <c r="AI304" s="100">
        <v>27</v>
      </c>
      <c r="AJ304" s="112">
        <v>0.58461538461538465</v>
      </c>
      <c r="AK304" s="100">
        <v>155</v>
      </c>
      <c r="AL304" s="100">
        <v>40</v>
      </c>
      <c r="AM304" s="100">
        <v>115</v>
      </c>
      <c r="AN304" s="114">
        <v>1</v>
      </c>
      <c r="AO304" s="2" t="s">
        <v>1902</v>
      </c>
      <c r="AP304" s="2" t="s">
        <v>1903</v>
      </c>
      <c r="AQ304" s="2" t="s">
        <v>1903</v>
      </c>
      <c r="AR304" s="124" t="s">
        <v>1522</v>
      </c>
      <c r="AS304" s="2" t="s">
        <v>1903</v>
      </c>
      <c r="AT304" s="2" t="s">
        <v>1903</v>
      </c>
    </row>
    <row r="305" spans="1:46" x14ac:dyDescent="0.2">
      <c r="A305" s="2" t="s">
        <v>108</v>
      </c>
      <c r="B305" s="2" t="s">
        <v>205</v>
      </c>
      <c r="C305" s="71">
        <v>1</v>
      </c>
      <c r="D305" s="72">
        <v>5</v>
      </c>
      <c r="E305" s="99">
        <v>2017</v>
      </c>
      <c r="F305" s="99">
        <v>2014</v>
      </c>
      <c r="G305" s="99">
        <v>2018</v>
      </c>
      <c r="H305" s="2" t="s">
        <v>1906</v>
      </c>
      <c r="I305" s="2" t="s">
        <v>1907</v>
      </c>
      <c r="J305" s="2" t="s">
        <v>13</v>
      </c>
      <c r="K305" s="113" t="s">
        <v>205</v>
      </c>
      <c r="L305" s="100">
        <v>11</v>
      </c>
      <c r="M305" s="100">
        <v>0</v>
      </c>
      <c r="N305" s="100">
        <v>0</v>
      </c>
      <c r="O305" s="100">
        <v>0</v>
      </c>
      <c r="P305" s="100">
        <v>11</v>
      </c>
      <c r="Q305" s="112">
        <v>0</v>
      </c>
      <c r="R305" s="101">
        <v>11</v>
      </c>
      <c r="S305" s="101">
        <v>0</v>
      </c>
      <c r="T305" s="100">
        <v>7</v>
      </c>
      <c r="U305" s="100">
        <v>0</v>
      </c>
      <c r="V305" s="100">
        <v>0</v>
      </c>
      <c r="W305" s="100">
        <v>0</v>
      </c>
      <c r="X305" s="100">
        <v>7</v>
      </c>
      <c r="Y305" s="100">
        <v>0</v>
      </c>
      <c r="Z305" s="100">
        <v>7</v>
      </c>
      <c r="AA305" s="112">
        <v>0</v>
      </c>
      <c r="AB305" s="112">
        <v>0</v>
      </c>
      <c r="AC305" s="100">
        <v>8</v>
      </c>
      <c r="AD305" s="100">
        <v>0</v>
      </c>
      <c r="AE305" s="100">
        <v>8</v>
      </c>
      <c r="AF305" s="112">
        <v>0</v>
      </c>
      <c r="AG305" s="100">
        <v>19</v>
      </c>
      <c r="AH305" s="100">
        <v>1</v>
      </c>
      <c r="AI305" s="100">
        <v>18</v>
      </c>
      <c r="AJ305" s="112">
        <v>5.2631578947368418E-2</v>
      </c>
      <c r="AK305" s="100">
        <v>45</v>
      </c>
      <c r="AL305" s="100">
        <v>1</v>
      </c>
      <c r="AM305" s="100">
        <v>44</v>
      </c>
      <c r="AN305" s="114">
        <v>1</v>
      </c>
      <c r="AO305" s="2" t="s">
        <v>1902</v>
      </c>
      <c r="AP305" s="2" t="s">
        <v>1903</v>
      </c>
      <c r="AQ305" s="2" t="s">
        <v>1903</v>
      </c>
      <c r="AR305" s="124" t="s">
        <v>1891</v>
      </c>
      <c r="AS305" s="2" t="s">
        <v>1903</v>
      </c>
      <c r="AT305" s="2" t="s">
        <v>1903</v>
      </c>
    </row>
    <row r="306" spans="1:46" x14ac:dyDescent="0.2">
      <c r="A306" s="2" t="s">
        <v>29</v>
      </c>
      <c r="B306" s="2" t="s">
        <v>53</v>
      </c>
      <c r="C306" s="71">
        <v>0.5</v>
      </c>
      <c r="D306" s="72">
        <v>8</v>
      </c>
      <c r="E306" s="99">
        <v>2019</v>
      </c>
      <c r="F306" s="99">
        <v>2015</v>
      </c>
      <c r="G306" s="99">
        <v>2022</v>
      </c>
      <c r="H306" s="2" t="s">
        <v>1904</v>
      </c>
      <c r="I306" s="2" t="s">
        <v>1905</v>
      </c>
      <c r="J306" s="2" t="s">
        <v>8</v>
      </c>
      <c r="K306" s="111" t="s">
        <v>53</v>
      </c>
      <c r="L306" s="100">
        <v>25</v>
      </c>
      <c r="M306" s="100">
        <v>0</v>
      </c>
      <c r="N306" s="100">
        <v>0</v>
      </c>
      <c r="O306" s="100">
        <v>0</v>
      </c>
      <c r="P306" s="100">
        <v>25</v>
      </c>
      <c r="Q306" s="112">
        <v>0</v>
      </c>
      <c r="R306" s="101">
        <v>13</v>
      </c>
      <c r="S306" s="101">
        <v>0</v>
      </c>
      <c r="T306" s="100">
        <v>13</v>
      </c>
      <c r="U306" s="100">
        <v>0</v>
      </c>
      <c r="V306" s="100">
        <v>0</v>
      </c>
      <c r="W306" s="100">
        <v>0</v>
      </c>
      <c r="X306" s="100">
        <v>13</v>
      </c>
      <c r="Y306" s="100">
        <v>0</v>
      </c>
      <c r="Z306" s="100">
        <v>13</v>
      </c>
      <c r="AA306" s="112">
        <v>0</v>
      </c>
      <c r="AB306" s="112">
        <v>0</v>
      </c>
      <c r="AC306" s="100">
        <v>15</v>
      </c>
      <c r="AD306" s="100">
        <v>13</v>
      </c>
      <c r="AE306" s="100">
        <v>2</v>
      </c>
      <c r="AF306" s="112">
        <v>0.8666666666666667</v>
      </c>
      <c r="AG306" s="100">
        <v>30</v>
      </c>
      <c r="AH306" s="100">
        <v>49</v>
      </c>
      <c r="AI306" s="100">
        <v>0</v>
      </c>
      <c r="AJ306" s="112">
        <v>1.6333333333333333</v>
      </c>
      <c r="AK306" s="100">
        <v>83</v>
      </c>
      <c r="AL306" s="100">
        <v>62</v>
      </c>
      <c r="AM306" s="100">
        <v>40</v>
      </c>
      <c r="AN306" s="114">
        <v>0.5</v>
      </c>
      <c r="AO306" s="2" t="s">
        <v>1903</v>
      </c>
      <c r="AP306" s="2" t="s">
        <v>1902</v>
      </c>
      <c r="AQ306" s="2" t="s">
        <v>1903</v>
      </c>
      <c r="AR306" s="124" t="s">
        <v>1522</v>
      </c>
      <c r="AS306" s="2" t="s">
        <v>1903</v>
      </c>
      <c r="AT306" s="2" t="s">
        <v>1902</v>
      </c>
    </row>
    <row r="307" spans="1:46" x14ac:dyDescent="0.2">
      <c r="A307" s="2" t="s">
        <v>12</v>
      </c>
      <c r="B307" s="2" t="s">
        <v>297</v>
      </c>
      <c r="C307" s="71">
        <v>0.625</v>
      </c>
      <c r="D307" s="72">
        <v>8</v>
      </c>
      <c r="E307" s="99">
        <v>2018</v>
      </c>
      <c r="F307" s="99">
        <v>2014</v>
      </c>
      <c r="G307" s="99" t="s">
        <v>1899</v>
      </c>
      <c r="H307" s="2" t="s">
        <v>1900</v>
      </c>
      <c r="I307" s="2" t="s">
        <v>1901</v>
      </c>
      <c r="J307" s="2" t="s">
        <v>3</v>
      </c>
      <c r="K307" s="113" t="s">
        <v>297</v>
      </c>
      <c r="L307" s="100">
        <v>68</v>
      </c>
      <c r="M307" s="100">
        <v>0</v>
      </c>
      <c r="N307" s="100">
        <v>0</v>
      </c>
      <c r="O307" s="100">
        <v>0</v>
      </c>
      <c r="P307" s="100">
        <v>68</v>
      </c>
      <c r="Q307" s="112">
        <v>0</v>
      </c>
      <c r="R307" s="101">
        <v>34</v>
      </c>
      <c r="S307" s="101">
        <v>0</v>
      </c>
      <c r="T307" s="100">
        <v>49</v>
      </c>
      <c r="U307" s="100">
        <v>0</v>
      </c>
      <c r="V307" s="100">
        <v>0</v>
      </c>
      <c r="W307" s="100">
        <v>0</v>
      </c>
      <c r="X307" s="100">
        <v>49</v>
      </c>
      <c r="Y307" s="100">
        <v>0</v>
      </c>
      <c r="Z307" s="100">
        <v>49</v>
      </c>
      <c r="AA307" s="112">
        <v>0</v>
      </c>
      <c r="AB307" s="112">
        <v>0</v>
      </c>
      <c r="AC307" s="100">
        <v>56</v>
      </c>
      <c r="AD307" s="100">
        <v>2</v>
      </c>
      <c r="AE307" s="100">
        <v>54</v>
      </c>
      <c r="AF307" s="112">
        <v>3.5714285714285712E-2</v>
      </c>
      <c r="AG307" s="100">
        <v>140</v>
      </c>
      <c r="AH307" s="100">
        <v>94</v>
      </c>
      <c r="AI307" s="100">
        <v>46</v>
      </c>
      <c r="AJ307" s="112">
        <v>0.67142857142857137</v>
      </c>
      <c r="AK307" s="100">
        <v>313</v>
      </c>
      <c r="AL307" s="100">
        <v>96</v>
      </c>
      <c r="AM307" s="100">
        <v>217</v>
      </c>
      <c r="AN307" s="114">
        <v>0.5</v>
      </c>
      <c r="AO307" s="2" t="s">
        <v>1903</v>
      </c>
      <c r="AP307" s="2" t="s">
        <v>1902</v>
      </c>
      <c r="AQ307" s="2" t="s">
        <v>1903</v>
      </c>
      <c r="AR307" s="124" t="s">
        <v>1522</v>
      </c>
      <c r="AS307" s="2" t="s">
        <v>1903</v>
      </c>
      <c r="AT307" s="2" t="s">
        <v>1902</v>
      </c>
    </row>
    <row r="308" spans="1:46" x14ac:dyDescent="0.2">
      <c r="A308" s="2" t="s">
        <v>29</v>
      </c>
      <c r="B308" s="2" t="s">
        <v>59</v>
      </c>
      <c r="C308" s="71">
        <v>0.5</v>
      </c>
      <c r="D308" s="72">
        <v>8</v>
      </c>
      <c r="E308" s="99">
        <v>2019</v>
      </c>
      <c r="F308" s="99">
        <v>2015</v>
      </c>
      <c r="G308" s="99">
        <v>2022</v>
      </c>
      <c r="H308" s="2" t="s">
        <v>1904</v>
      </c>
      <c r="I308" s="2" t="s">
        <v>1905</v>
      </c>
      <c r="J308" s="2" t="s">
        <v>8</v>
      </c>
      <c r="K308" s="111" t="s">
        <v>59</v>
      </c>
      <c r="L308" s="100">
        <v>276</v>
      </c>
      <c r="M308" s="100">
        <v>0</v>
      </c>
      <c r="N308" s="100">
        <v>0</v>
      </c>
      <c r="O308" s="100">
        <v>0</v>
      </c>
      <c r="P308" s="100">
        <v>276</v>
      </c>
      <c r="Q308" s="112">
        <v>0</v>
      </c>
      <c r="R308" s="101">
        <v>138</v>
      </c>
      <c r="S308" s="101">
        <v>0</v>
      </c>
      <c r="T308" s="100">
        <v>144</v>
      </c>
      <c r="U308" s="100">
        <v>0</v>
      </c>
      <c r="V308" s="100">
        <v>0</v>
      </c>
      <c r="W308" s="100">
        <v>0</v>
      </c>
      <c r="X308" s="100">
        <v>144</v>
      </c>
      <c r="Y308" s="100">
        <v>0</v>
      </c>
      <c r="Z308" s="100">
        <v>144</v>
      </c>
      <c r="AA308" s="112">
        <v>0</v>
      </c>
      <c r="AB308" s="112">
        <v>0</v>
      </c>
      <c r="AC308" s="100">
        <v>155</v>
      </c>
      <c r="AD308" s="100">
        <v>32</v>
      </c>
      <c r="AE308" s="100">
        <v>123</v>
      </c>
      <c r="AF308" s="112">
        <v>0.20645161290322581</v>
      </c>
      <c r="AG308" s="100">
        <v>288</v>
      </c>
      <c r="AH308" s="100">
        <v>422</v>
      </c>
      <c r="AI308" s="100">
        <v>0</v>
      </c>
      <c r="AJ308" s="112">
        <v>1.4652777777777777</v>
      </c>
      <c r="AK308" s="100">
        <v>863</v>
      </c>
      <c r="AL308" s="100">
        <v>454</v>
      </c>
      <c r="AM308" s="100">
        <v>543</v>
      </c>
      <c r="AN308" s="114">
        <v>0.5</v>
      </c>
      <c r="AO308" s="2" t="s">
        <v>1903</v>
      </c>
      <c r="AP308" s="2" t="s">
        <v>1902</v>
      </c>
      <c r="AQ308" s="2" t="s">
        <v>1903</v>
      </c>
      <c r="AR308" s="124" t="s">
        <v>1522</v>
      </c>
      <c r="AS308" s="2" t="s">
        <v>1903</v>
      </c>
      <c r="AT308" s="2" t="s">
        <v>1902</v>
      </c>
    </row>
    <row r="309" spans="1:46" x14ac:dyDescent="0.2">
      <c r="A309" s="2" t="s">
        <v>29</v>
      </c>
      <c r="B309" s="2" t="s">
        <v>86</v>
      </c>
      <c r="C309" s="71">
        <v>0.5</v>
      </c>
      <c r="D309" s="72">
        <v>8</v>
      </c>
      <c r="E309" s="99">
        <v>2019</v>
      </c>
      <c r="F309" s="99">
        <v>2015</v>
      </c>
      <c r="G309" s="99">
        <v>2022</v>
      </c>
      <c r="H309" s="2" t="s">
        <v>1904</v>
      </c>
      <c r="I309" s="2" t="s">
        <v>1905</v>
      </c>
      <c r="J309" s="2" t="s">
        <v>8</v>
      </c>
      <c r="K309" s="111" t="s">
        <v>86</v>
      </c>
      <c r="L309" s="100">
        <v>20</v>
      </c>
      <c r="M309" s="100">
        <v>31</v>
      </c>
      <c r="N309" s="100">
        <v>31</v>
      </c>
      <c r="O309" s="100">
        <v>0</v>
      </c>
      <c r="P309" s="100">
        <v>0</v>
      </c>
      <c r="Q309" s="112">
        <v>1.55</v>
      </c>
      <c r="R309" s="101">
        <v>10</v>
      </c>
      <c r="S309" s="101">
        <v>21</v>
      </c>
      <c r="T309" s="100">
        <v>8</v>
      </c>
      <c r="U309" s="100">
        <v>34</v>
      </c>
      <c r="V309" s="100">
        <v>34</v>
      </c>
      <c r="W309" s="100">
        <v>0</v>
      </c>
      <c r="X309" s="100">
        <v>0</v>
      </c>
      <c r="Y309" s="100">
        <v>55</v>
      </c>
      <c r="Z309" s="100">
        <v>0</v>
      </c>
      <c r="AA309" s="112">
        <v>4.25</v>
      </c>
      <c r="AB309" s="112">
        <v>6.875</v>
      </c>
      <c r="AC309" s="100">
        <v>9</v>
      </c>
      <c r="AD309" s="100">
        <v>0</v>
      </c>
      <c r="AE309" s="100">
        <v>9</v>
      </c>
      <c r="AF309" s="112">
        <v>0</v>
      </c>
      <c r="AG309" s="100">
        <v>22</v>
      </c>
      <c r="AH309" s="100">
        <v>10</v>
      </c>
      <c r="AI309" s="100">
        <v>12</v>
      </c>
      <c r="AJ309" s="112">
        <v>0.45454545454545453</v>
      </c>
      <c r="AK309" s="100">
        <v>59</v>
      </c>
      <c r="AL309" s="100">
        <v>75</v>
      </c>
      <c r="AM309" s="100">
        <v>21</v>
      </c>
      <c r="AN309" s="114">
        <v>0.5</v>
      </c>
      <c r="AO309" s="2" t="s">
        <v>1902</v>
      </c>
      <c r="AP309" s="2" t="s">
        <v>1903</v>
      </c>
      <c r="AQ309" s="2" t="s">
        <v>1903</v>
      </c>
      <c r="AR309" s="124" t="s">
        <v>1522</v>
      </c>
      <c r="AS309" s="2" t="s">
        <v>1903</v>
      </c>
      <c r="AT309" s="2" t="s">
        <v>1903</v>
      </c>
    </row>
    <row r="310" spans="1:46" x14ac:dyDescent="0.2">
      <c r="A310" s="2" t="s">
        <v>66</v>
      </c>
      <c r="B310" s="2" t="s">
        <v>208</v>
      </c>
      <c r="C310" s="71">
        <v>0.75</v>
      </c>
      <c r="D310" s="72">
        <v>8</v>
      </c>
      <c r="E310" s="99">
        <v>2017</v>
      </c>
      <c r="F310" s="99">
        <v>2013</v>
      </c>
      <c r="G310" s="99">
        <v>2020</v>
      </c>
      <c r="H310" s="2" t="s">
        <v>1922</v>
      </c>
      <c r="I310" s="2" t="s">
        <v>1923</v>
      </c>
      <c r="J310" s="2" t="s">
        <v>67</v>
      </c>
      <c r="K310" s="113" t="s">
        <v>208</v>
      </c>
      <c r="L310" s="100">
        <v>465</v>
      </c>
      <c r="M310" s="100">
        <v>45</v>
      </c>
      <c r="N310" s="100">
        <v>45</v>
      </c>
      <c r="O310" s="100">
        <v>0</v>
      </c>
      <c r="P310" s="100">
        <v>420</v>
      </c>
      <c r="Q310" s="112">
        <v>9.6774193548387094E-2</v>
      </c>
      <c r="R310" s="101">
        <v>233</v>
      </c>
      <c r="S310" s="101">
        <v>0</v>
      </c>
      <c r="T310" s="100">
        <v>353</v>
      </c>
      <c r="U310" s="100">
        <v>116</v>
      </c>
      <c r="V310" s="100">
        <v>116</v>
      </c>
      <c r="W310" s="100">
        <v>0</v>
      </c>
      <c r="X310" s="100">
        <v>237</v>
      </c>
      <c r="Y310" s="100">
        <v>116</v>
      </c>
      <c r="Z310" s="100">
        <v>237</v>
      </c>
      <c r="AA310" s="112">
        <v>0.32861189801699719</v>
      </c>
      <c r="AB310" s="112">
        <v>0.32861189801699719</v>
      </c>
      <c r="AC310" s="100">
        <v>327</v>
      </c>
      <c r="AD310" s="100">
        <v>47</v>
      </c>
      <c r="AE310" s="100">
        <v>280</v>
      </c>
      <c r="AF310" s="112">
        <v>0.14373088685015289</v>
      </c>
      <c r="AG310" s="100">
        <v>718</v>
      </c>
      <c r="AH310" s="100">
        <v>238</v>
      </c>
      <c r="AI310" s="100">
        <v>480</v>
      </c>
      <c r="AJ310" s="112">
        <v>0.33147632311977715</v>
      </c>
      <c r="AK310" s="100">
        <v>1863</v>
      </c>
      <c r="AL310" s="100">
        <v>446</v>
      </c>
      <c r="AM310" s="100">
        <v>1417</v>
      </c>
      <c r="AN310" s="114">
        <v>0.5</v>
      </c>
      <c r="AO310" s="2" t="s">
        <v>1902</v>
      </c>
      <c r="AP310" s="2" t="s">
        <v>1903</v>
      </c>
      <c r="AQ310" s="2" t="s">
        <v>1903</v>
      </c>
      <c r="AR310" s="124" t="s">
        <v>1522</v>
      </c>
      <c r="AS310" s="2" t="s">
        <v>1903</v>
      </c>
      <c r="AT310" s="2" t="s">
        <v>1903</v>
      </c>
    </row>
    <row r="311" spans="1:46" x14ac:dyDescent="0.2">
      <c r="A311" s="2" t="s">
        <v>12</v>
      </c>
      <c r="B311" s="2" t="s">
        <v>309</v>
      </c>
      <c r="C311" s="71">
        <v>0.625</v>
      </c>
      <c r="D311" s="72">
        <v>8</v>
      </c>
      <c r="E311" s="99">
        <v>2018</v>
      </c>
      <c r="F311" s="99">
        <v>2014</v>
      </c>
      <c r="G311" s="99" t="s">
        <v>1899</v>
      </c>
      <c r="H311" s="2" t="s">
        <v>1900</v>
      </c>
      <c r="I311" s="2" t="s">
        <v>1901</v>
      </c>
      <c r="J311" s="2" t="s">
        <v>3</v>
      </c>
      <c r="K311" s="123" t="s">
        <v>309</v>
      </c>
      <c r="L311" s="100">
        <v>283</v>
      </c>
      <c r="M311" s="100">
        <v>90</v>
      </c>
      <c r="N311" s="100">
        <v>90</v>
      </c>
      <c r="O311" s="100">
        <v>0</v>
      </c>
      <c r="P311" s="100">
        <v>193</v>
      </c>
      <c r="Q311" s="112">
        <v>0.31802120141342755</v>
      </c>
      <c r="R311" s="101">
        <v>142</v>
      </c>
      <c r="S311" s="101">
        <v>0</v>
      </c>
      <c r="T311" s="100">
        <v>195</v>
      </c>
      <c r="U311" s="100">
        <v>73</v>
      </c>
      <c r="V311" s="100">
        <v>73</v>
      </c>
      <c r="W311" s="100">
        <v>0</v>
      </c>
      <c r="X311" s="100">
        <v>122</v>
      </c>
      <c r="Y311" s="100">
        <v>73</v>
      </c>
      <c r="Z311" s="100">
        <v>122</v>
      </c>
      <c r="AA311" s="112">
        <v>0.37435897435897436</v>
      </c>
      <c r="AB311" s="112">
        <v>0.37435897435897436</v>
      </c>
      <c r="AC311" s="100">
        <v>224</v>
      </c>
      <c r="AD311" s="100">
        <v>101</v>
      </c>
      <c r="AE311" s="100">
        <v>123</v>
      </c>
      <c r="AF311" s="112">
        <v>0.45089285714285715</v>
      </c>
      <c r="AG311" s="100">
        <v>525</v>
      </c>
      <c r="AH311" s="100">
        <v>906</v>
      </c>
      <c r="AI311" s="100">
        <v>0</v>
      </c>
      <c r="AJ311" s="112">
        <v>1.7257142857142858</v>
      </c>
      <c r="AK311" s="100">
        <v>1227</v>
      </c>
      <c r="AL311" s="100">
        <v>1170</v>
      </c>
      <c r="AM311" s="100">
        <v>438</v>
      </c>
      <c r="AN311" s="114">
        <v>0.5</v>
      </c>
      <c r="AO311" s="2" t="s">
        <v>1903</v>
      </c>
      <c r="AP311" s="2" t="s">
        <v>1902</v>
      </c>
      <c r="AQ311" s="2" t="s">
        <v>1903</v>
      </c>
      <c r="AR311" s="124" t="s">
        <v>1535</v>
      </c>
      <c r="AS311" s="2" t="s">
        <v>1903</v>
      </c>
      <c r="AT311" s="2" t="s">
        <v>1902</v>
      </c>
    </row>
    <row r="312" spans="1:46" x14ac:dyDescent="0.2">
      <c r="A312" s="2" t="s">
        <v>142</v>
      </c>
      <c r="B312" s="2" t="s">
        <v>1494</v>
      </c>
      <c r="C312" s="71">
        <v>1</v>
      </c>
      <c r="D312" s="72">
        <v>5</v>
      </c>
      <c r="E312" s="99">
        <v>2017</v>
      </c>
      <c r="F312" s="99">
        <v>2014</v>
      </c>
      <c r="G312" s="99">
        <v>2018</v>
      </c>
      <c r="H312" s="2" t="s">
        <v>1906</v>
      </c>
      <c r="I312" s="2" t="s">
        <v>1907</v>
      </c>
      <c r="J312" s="2" t="s">
        <v>13</v>
      </c>
      <c r="K312" s="113" t="s">
        <v>1494</v>
      </c>
      <c r="L312" s="100">
        <v>19</v>
      </c>
      <c r="M312" s="100">
        <v>0</v>
      </c>
      <c r="N312" s="100">
        <v>0</v>
      </c>
      <c r="O312" s="100">
        <v>0</v>
      </c>
      <c r="P312" s="100">
        <v>19</v>
      </c>
      <c r="Q312" s="112">
        <v>0</v>
      </c>
      <c r="R312" s="101">
        <v>19</v>
      </c>
      <c r="S312" s="101">
        <v>0</v>
      </c>
      <c r="T312" s="100">
        <v>14</v>
      </c>
      <c r="U312" s="100">
        <v>1</v>
      </c>
      <c r="V312" s="100">
        <v>0</v>
      </c>
      <c r="W312" s="100">
        <v>1</v>
      </c>
      <c r="X312" s="100">
        <v>13</v>
      </c>
      <c r="Y312" s="100">
        <v>1</v>
      </c>
      <c r="Z312" s="100">
        <v>13</v>
      </c>
      <c r="AA312" s="112">
        <v>7.1428571428571425E-2</v>
      </c>
      <c r="AB312" s="112">
        <v>7.1428571428571425E-2</v>
      </c>
      <c r="AC312" s="100">
        <v>16</v>
      </c>
      <c r="AD312" s="100">
        <v>1</v>
      </c>
      <c r="AE312" s="100">
        <v>15</v>
      </c>
      <c r="AF312" s="112">
        <v>6.25E-2</v>
      </c>
      <c r="AG312" s="100">
        <v>36</v>
      </c>
      <c r="AH312" s="100">
        <v>1</v>
      </c>
      <c r="AI312" s="100">
        <v>35</v>
      </c>
      <c r="AJ312" s="112">
        <v>2.7777777777777776E-2</v>
      </c>
      <c r="AK312" s="100">
        <v>85</v>
      </c>
      <c r="AL312" s="100">
        <v>3</v>
      </c>
      <c r="AM312" s="100">
        <v>82</v>
      </c>
      <c r="AN312" s="114">
        <v>1</v>
      </c>
      <c r="AO312" s="2" t="s">
        <v>1902</v>
      </c>
      <c r="AP312" s="2" t="s">
        <v>1903</v>
      </c>
      <c r="AQ312" s="2" t="s">
        <v>1903</v>
      </c>
      <c r="AR312" s="124" t="s">
        <v>1522</v>
      </c>
      <c r="AS312" s="2" t="s">
        <v>1903</v>
      </c>
      <c r="AT312" s="2" t="s">
        <v>1903</v>
      </c>
    </row>
    <row r="313" spans="1:46" x14ac:dyDescent="0.2">
      <c r="A313" s="2" t="s">
        <v>142</v>
      </c>
      <c r="B313" s="2" t="s">
        <v>209</v>
      </c>
      <c r="C313" s="71">
        <v>1</v>
      </c>
      <c r="D313" s="72">
        <v>5</v>
      </c>
      <c r="E313" s="99">
        <v>2017</v>
      </c>
      <c r="F313" s="99">
        <v>2014</v>
      </c>
      <c r="G313" s="99">
        <v>2018</v>
      </c>
      <c r="H313" s="2" t="s">
        <v>1906</v>
      </c>
      <c r="I313" s="2" t="s">
        <v>1907</v>
      </c>
      <c r="J313" s="2" t="s">
        <v>13</v>
      </c>
      <c r="K313" s="113" t="s">
        <v>209</v>
      </c>
      <c r="L313" s="100">
        <v>174</v>
      </c>
      <c r="M313" s="100">
        <v>53</v>
      </c>
      <c r="N313" s="100">
        <v>7</v>
      </c>
      <c r="O313" s="100">
        <v>46</v>
      </c>
      <c r="P313" s="100">
        <v>121</v>
      </c>
      <c r="Q313" s="112">
        <v>0.3045977011494253</v>
      </c>
      <c r="R313" s="101">
        <v>174</v>
      </c>
      <c r="S313" s="101">
        <v>0</v>
      </c>
      <c r="T313" s="100">
        <v>126</v>
      </c>
      <c r="U313" s="100">
        <v>84</v>
      </c>
      <c r="V313" s="100">
        <v>38</v>
      </c>
      <c r="W313" s="100">
        <v>46</v>
      </c>
      <c r="X313" s="100">
        <v>42</v>
      </c>
      <c r="Y313" s="100">
        <v>84</v>
      </c>
      <c r="Z313" s="100">
        <v>42</v>
      </c>
      <c r="AA313" s="112">
        <v>0.66666666666666663</v>
      </c>
      <c r="AB313" s="112">
        <v>0.66666666666666663</v>
      </c>
      <c r="AC313" s="100">
        <v>150</v>
      </c>
      <c r="AD313" s="100">
        <v>113</v>
      </c>
      <c r="AE313" s="100">
        <v>37</v>
      </c>
      <c r="AF313" s="112">
        <v>0.7533333333333333</v>
      </c>
      <c r="AG313" s="100">
        <v>314</v>
      </c>
      <c r="AH313" s="100">
        <v>269</v>
      </c>
      <c r="AI313" s="100">
        <v>45</v>
      </c>
      <c r="AJ313" s="112">
        <v>0.85668789808917201</v>
      </c>
      <c r="AK313" s="100">
        <v>764</v>
      </c>
      <c r="AL313" s="100">
        <v>519</v>
      </c>
      <c r="AM313" s="100">
        <v>245</v>
      </c>
      <c r="AN313" s="114">
        <v>1</v>
      </c>
      <c r="AO313" s="2" t="s">
        <v>1902</v>
      </c>
      <c r="AP313" s="2" t="s">
        <v>1903</v>
      </c>
      <c r="AQ313" s="2" t="s">
        <v>1903</v>
      </c>
      <c r="AR313" s="124" t="s">
        <v>1522</v>
      </c>
      <c r="AS313" s="2" t="s">
        <v>1903</v>
      </c>
      <c r="AT313" s="2" t="s">
        <v>1903</v>
      </c>
    </row>
    <row r="314" spans="1:46" x14ac:dyDescent="0.2">
      <c r="A314" s="2" t="s">
        <v>29</v>
      </c>
      <c r="B314" s="2" t="s">
        <v>98</v>
      </c>
      <c r="C314" s="71">
        <v>0.5</v>
      </c>
      <c r="D314" s="72">
        <v>8</v>
      </c>
      <c r="E314" s="99">
        <v>2019</v>
      </c>
      <c r="F314" s="99">
        <v>2015</v>
      </c>
      <c r="G314" s="99">
        <v>2022</v>
      </c>
      <c r="H314" s="2" t="s">
        <v>1904</v>
      </c>
      <c r="I314" s="2" t="s">
        <v>1905</v>
      </c>
      <c r="J314" s="2" t="s">
        <v>8</v>
      </c>
      <c r="K314" s="111" t="s">
        <v>98</v>
      </c>
      <c r="L314" s="100">
        <v>400</v>
      </c>
      <c r="M314" s="100">
        <v>59</v>
      </c>
      <c r="N314" s="100">
        <v>59</v>
      </c>
      <c r="O314" s="100">
        <v>0</v>
      </c>
      <c r="P314" s="100">
        <v>341</v>
      </c>
      <c r="Q314" s="112">
        <v>0.14749999999999999</v>
      </c>
      <c r="R314" s="101">
        <v>200</v>
      </c>
      <c r="S314" s="101">
        <v>0</v>
      </c>
      <c r="T314" s="100">
        <v>188</v>
      </c>
      <c r="U314" s="100">
        <v>259</v>
      </c>
      <c r="V314" s="100">
        <v>205</v>
      </c>
      <c r="W314" s="100">
        <v>54</v>
      </c>
      <c r="X314" s="100">
        <v>0</v>
      </c>
      <c r="Y314" s="100">
        <v>259</v>
      </c>
      <c r="Z314" s="100">
        <v>0</v>
      </c>
      <c r="AA314" s="112">
        <v>1.3776595744680851</v>
      </c>
      <c r="AB314" s="112">
        <v>1.3776595744680851</v>
      </c>
      <c r="AC314" s="100">
        <v>221</v>
      </c>
      <c r="AD314" s="100">
        <v>96</v>
      </c>
      <c r="AE314" s="100">
        <v>125</v>
      </c>
      <c r="AF314" s="112">
        <v>0.43438914027149322</v>
      </c>
      <c r="AG314" s="100">
        <v>541</v>
      </c>
      <c r="AH314" s="100">
        <v>278</v>
      </c>
      <c r="AI314" s="100">
        <v>263</v>
      </c>
      <c r="AJ314" s="112">
        <v>0.51386321626617371</v>
      </c>
      <c r="AK314" s="100">
        <v>1350</v>
      </c>
      <c r="AL314" s="100">
        <v>692</v>
      </c>
      <c r="AM314" s="100">
        <v>729</v>
      </c>
      <c r="AN314" s="114">
        <v>0.5</v>
      </c>
      <c r="AO314" s="2" t="s">
        <v>1903</v>
      </c>
      <c r="AP314" s="2" t="s">
        <v>1902</v>
      </c>
      <c r="AQ314" s="2" t="s">
        <v>1903</v>
      </c>
      <c r="AR314" s="124" t="s">
        <v>1522</v>
      </c>
      <c r="AS314" s="2" t="s">
        <v>1903</v>
      </c>
      <c r="AT314" s="2" t="s">
        <v>1902</v>
      </c>
    </row>
    <row r="315" spans="1:46" x14ac:dyDescent="0.2">
      <c r="A315" s="2" t="s">
        <v>68</v>
      </c>
      <c r="B315" s="2" t="s">
        <v>1431</v>
      </c>
      <c r="C315" s="71">
        <v>0.375</v>
      </c>
      <c r="D315" s="72">
        <v>8</v>
      </c>
      <c r="E315" s="99">
        <v>2020</v>
      </c>
      <c r="F315" s="99">
        <v>2016</v>
      </c>
      <c r="G315" s="99" t="s">
        <v>1908</v>
      </c>
      <c r="H315" s="2" t="s">
        <v>1909</v>
      </c>
      <c r="I315" s="2" t="s">
        <v>1910</v>
      </c>
      <c r="J315" s="2" t="s">
        <v>26</v>
      </c>
      <c r="K315" s="113" t="s">
        <v>1431</v>
      </c>
      <c r="L315" s="100">
        <v>13</v>
      </c>
      <c r="M315" s="100">
        <v>0</v>
      </c>
      <c r="N315" s="100">
        <v>0</v>
      </c>
      <c r="O315" s="100">
        <v>0</v>
      </c>
      <c r="P315" s="100">
        <v>13</v>
      </c>
      <c r="Q315" s="112">
        <v>0</v>
      </c>
      <c r="R315" s="101">
        <v>5</v>
      </c>
      <c r="S315" s="101">
        <v>0</v>
      </c>
      <c r="T315" s="100">
        <v>9</v>
      </c>
      <c r="U315" s="100">
        <v>0</v>
      </c>
      <c r="V315" s="100">
        <v>0</v>
      </c>
      <c r="W315" s="100">
        <v>0</v>
      </c>
      <c r="X315" s="100">
        <v>9</v>
      </c>
      <c r="Y315" s="100">
        <v>0</v>
      </c>
      <c r="Z315" s="100">
        <v>9</v>
      </c>
      <c r="AA315" s="112">
        <v>0</v>
      </c>
      <c r="AB315" s="112">
        <v>0</v>
      </c>
      <c r="AC315" s="100">
        <v>10</v>
      </c>
      <c r="AD315" s="100">
        <v>0</v>
      </c>
      <c r="AE315" s="100">
        <v>10</v>
      </c>
      <c r="AF315" s="112">
        <v>0</v>
      </c>
      <c r="AG315" s="100">
        <v>23</v>
      </c>
      <c r="AH315" s="100">
        <v>0</v>
      </c>
      <c r="AI315" s="100">
        <v>23</v>
      </c>
      <c r="AJ315" s="112">
        <v>0</v>
      </c>
      <c r="AK315" s="100">
        <v>55</v>
      </c>
      <c r="AL315" s="100">
        <v>0</v>
      </c>
      <c r="AM315" s="100">
        <v>55</v>
      </c>
      <c r="AN315" s="114">
        <v>0.375</v>
      </c>
      <c r="AO315" s="2" t="s">
        <v>1902</v>
      </c>
      <c r="AP315" s="2" t="s">
        <v>1903</v>
      </c>
      <c r="AQ315" s="2" t="s">
        <v>1903</v>
      </c>
      <c r="AR315" s="124" t="s">
        <v>1522</v>
      </c>
      <c r="AS315" s="2" t="s">
        <v>1903</v>
      </c>
      <c r="AT315" s="2" t="s">
        <v>1903</v>
      </c>
    </row>
    <row r="316" spans="1:46" x14ac:dyDescent="0.2">
      <c r="A316" s="2" t="s">
        <v>12</v>
      </c>
      <c r="B316" s="2" t="s">
        <v>1084</v>
      </c>
      <c r="C316" s="71">
        <v>0.625</v>
      </c>
      <c r="D316" s="72">
        <v>8</v>
      </c>
      <c r="E316" s="99">
        <v>2018</v>
      </c>
      <c r="F316" s="99">
        <v>2014</v>
      </c>
      <c r="G316" s="99" t="s">
        <v>1899</v>
      </c>
      <c r="H316" s="2" t="s">
        <v>1900</v>
      </c>
      <c r="I316" s="2" t="s">
        <v>1901</v>
      </c>
      <c r="J316" s="2" t="s">
        <v>3</v>
      </c>
      <c r="K316" s="123" t="s">
        <v>1084</v>
      </c>
      <c r="L316" s="100">
        <v>3</v>
      </c>
      <c r="M316" s="100">
        <v>0</v>
      </c>
      <c r="N316" s="100">
        <v>0</v>
      </c>
      <c r="O316" s="100">
        <v>0</v>
      </c>
      <c r="P316" s="100">
        <v>3</v>
      </c>
      <c r="Q316" s="112">
        <v>0</v>
      </c>
      <c r="R316" s="101">
        <v>2</v>
      </c>
      <c r="S316" s="101">
        <v>0</v>
      </c>
      <c r="T316" s="100">
        <v>2</v>
      </c>
      <c r="U316" s="100">
        <v>0</v>
      </c>
      <c r="V316" s="100">
        <v>0</v>
      </c>
      <c r="W316" s="100">
        <v>0</v>
      </c>
      <c r="X316" s="100">
        <v>2</v>
      </c>
      <c r="Y316" s="100">
        <v>0</v>
      </c>
      <c r="Z316" s="100">
        <v>2</v>
      </c>
      <c r="AA316" s="112">
        <v>0</v>
      </c>
      <c r="AB316" s="112">
        <v>0</v>
      </c>
      <c r="AC316" s="100">
        <v>3</v>
      </c>
      <c r="AD316" s="100">
        <v>0</v>
      </c>
      <c r="AE316" s="100">
        <v>3</v>
      </c>
      <c r="AF316" s="112">
        <v>0</v>
      </c>
      <c r="AG316" s="100">
        <v>6</v>
      </c>
      <c r="AH316" s="100">
        <v>1</v>
      </c>
      <c r="AI316" s="100">
        <v>5</v>
      </c>
      <c r="AJ316" s="112">
        <v>0.16666666666666666</v>
      </c>
      <c r="AK316" s="100">
        <v>14</v>
      </c>
      <c r="AL316" s="100">
        <v>1</v>
      </c>
      <c r="AM316" s="100">
        <v>13</v>
      </c>
      <c r="AN316" s="114">
        <v>0.5</v>
      </c>
      <c r="AO316" s="2" t="s">
        <v>1902</v>
      </c>
      <c r="AP316" s="2" t="s">
        <v>1903</v>
      </c>
      <c r="AQ316" s="2" t="s">
        <v>1903</v>
      </c>
      <c r="AR316" s="124" t="s">
        <v>1522</v>
      </c>
      <c r="AS316" s="2" t="s">
        <v>1903</v>
      </c>
      <c r="AT316" s="2" t="s">
        <v>1903</v>
      </c>
    </row>
    <row r="317" spans="1:46" x14ac:dyDescent="0.2">
      <c r="A317" s="2" t="s">
        <v>12</v>
      </c>
      <c r="B317" s="2" t="s">
        <v>1018</v>
      </c>
      <c r="C317" s="71">
        <v>0.625</v>
      </c>
      <c r="D317" s="72">
        <v>8</v>
      </c>
      <c r="E317" s="99">
        <v>2018</v>
      </c>
      <c r="F317" s="99">
        <v>2014</v>
      </c>
      <c r="G317" s="99" t="s">
        <v>1899</v>
      </c>
      <c r="H317" s="2" t="s">
        <v>1900</v>
      </c>
      <c r="I317" s="2" t="s">
        <v>1901</v>
      </c>
      <c r="J317" s="2" t="s">
        <v>3</v>
      </c>
      <c r="K317" s="123" t="s">
        <v>1018</v>
      </c>
      <c r="L317" s="100">
        <v>1</v>
      </c>
      <c r="M317" s="100">
        <v>0</v>
      </c>
      <c r="N317" s="100">
        <v>0</v>
      </c>
      <c r="O317" s="100">
        <v>0</v>
      </c>
      <c r="P317" s="100">
        <v>1</v>
      </c>
      <c r="Q317" s="112">
        <v>0</v>
      </c>
      <c r="R317" s="101">
        <v>1</v>
      </c>
      <c r="S317" s="101">
        <v>0</v>
      </c>
      <c r="T317" s="100">
        <v>1</v>
      </c>
      <c r="U317" s="100">
        <v>0</v>
      </c>
      <c r="V317" s="100">
        <v>0</v>
      </c>
      <c r="W317" s="100">
        <v>0</v>
      </c>
      <c r="X317" s="100">
        <v>1</v>
      </c>
      <c r="Y317" s="100">
        <v>0</v>
      </c>
      <c r="Z317" s="100">
        <v>1</v>
      </c>
      <c r="AA317" s="112">
        <v>0</v>
      </c>
      <c r="AB317" s="112">
        <v>0</v>
      </c>
      <c r="AC317" s="100">
        <v>0</v>
      </c>
      <c r="AD317" s="100">
        <v>0</v>
      </c>
      <c r="AE317" s="100">
        <v>0</v>
      </c>
      <c r="AF317" s="112" t="s">
        <v>1917</v>
      </c>
      <c r="AG317" s="100">
        <v>0</v>
      </c>
      <c r="AH317" s="100">
        <v>188</v>
      </c>
      <c r="AI317" s="100">
        <v>0</v>
      </c>
      <c r="AJ317" s="112" t="s">
        <v>1917</v>
      </c>
      <c r="AK317" s="100">
        <v>2</v>
      </c>
      <c r="AL317" s="100">
        <v>188</v>
      </c>
      <c r="AM317" s="100">
        <v>2</v>
      </c>
      <c r="AN317" s="114">
        <v>0.5</v>
      </c>
      <c r="AO317" s="2" t="s">
        <v>1903</v>
      </c>
      <c r="AP317" s="2" t="s">
        <v>1902</v>
      </c>
      <c r="AQ317" s="2" t="s">
        <v>1903</v>
      </c>
      <c r="AR317" s="124" t="s">
        <v>1522</v>
      </c>
      <c r="AS317" s="2" t="s">
        <v>1903</v>
      </c>
      <c r="AT317" s="2" t="s">
        <v>1902</v>
      </c>
    </row>
    <row r="318" spans="1:46" x14ac:dyDescent="0.2">
      <c r="A318" s="2" t="s">
        <v>12</v>
      </c>
      <c r="B318" s="2" t="s">
        <v>969</v>
      </c>
      <c r="C318" s="71">
        <v>0.625</v>
      </c>
      <c r="D318" s="72">
        <v>8</v>
      </c>
      <c r="E318" s="99">
        <v>2018</v>
      </c>
      <c r="F318" s="99">
        <v>2014</v>
      </c>
      <c r="G318" s="99" t="s">
        <v>1899</v>
      </c>
      <c r="H318" s="2" t="s">
        <v>1900</v>
      </c>
      <c r="I318" s="2" t="s">
        <v>1901</v>
      </c>
      <c r="J318" s="2" t="s">
        <v>3</v>
      </c>
      <c r="K318" s="123" t="s">
        <v>969</v>
      </c>
      <c r="L318" s="100">
        <v>160</v>
      </c>
      <c r="M318" s="100">
        <v>111</v>
      </c>
      <c r="N318" s="100">
        <v>99</v>
      </c>
      <c r="O318" s="100">
        <v>12</v>
      </c>
      <c r="P318" s="100">
        <v>49</v>
      </c>
      <c r="Q318" s="112">
        <v>0.69374999999999998</v>
      </c>
      <c r="R318" s="101">
        <v>80</v>
      </c>
      <c r="S318" s="101">
        <v>31</v>
      </c>
      <c r="T318" s="100">
        <v>113</v>
      </c>
      <c r="U318" s="100">
        <v>22</v>
      </c>
      <c r="V318" s="100">
        <v>22</v>
      </c>
      <c r="W318" s="100">
        <v>0</v>
      </c>
      <c r="X318" s="100">
        <v>91</v>
      </c>
      <c r="Y318" s="100">
        <v>53</v>
      </c>
      <c r="Z318" s="100">
        <v>60</v>
      </c>
      <c r="AA318" s="112">
        <v>0.19469026548672566</v>
      </c>
      <c r="AB318" s="112">
        <v>0.46902654867256638</v>
      </c>
      <c r="AC318" s="100">
        <v>126</v>
      </c>
      <c r="AD318" s="100">
        <v>22</v>
      </c>
      <c r="AE318" s="100">
        <v>104</v>
      </c>
      <c r="AF318" s="112">
        <v>0.17460317460317459</v>
      </c>
      <c r="AG318" s="100">
        <v>270</v>
      </c>
      <c r="AH318" s="100">
        <v>568</v>
      </c>
      <c r="AI318" s="100">
        <v>0</v>
      </c>
      <c r="AJ318" s="112">
        <v>2.1037037037037036</v>
      </c>
      <c r="AK318" s="100">
        <v>669</v>
      </c>
      <c r="AL318" s="100">
        <v>723</v>
      </c>
      <c r="AM318" s="100">
        <v>244</v>
      </c>
      <c r="AN318" s="114">
        <v>0.5</v>
      </c>
      <c r="AO318" s="2" t="s">
        <v>1903</v>
      </c>
      <c r="AP318" s="2" t="s">
        <v>1902</v>
      </c>
      <c r="AQ318" s="2" t="s">
        <v>1903</v>
      </c>
      <c r="AR318" s="124" t="s">
        <v>1522</v>
      </c>
      <c r="AS318" s="2" t="s">
        <v>1903</v>
      </c>
      <c r="AT318" s="2" t="s">
        <v>1902</v>
      </c>
    </row>
    <row r="319" spans="1:46" x14ac:dyDescent="0.2">
      <c r="A319" s="2" t="s">
        <v>29</v>
      </c>
      <c r="B319" s="2" t="s">
        <v>111</v>
      </c>
      <c r="C319" s="71">
        <v>0.5</v>
      </c>
      <c r="D319" s="72">
        <v>8</v>
      </c>
      <c r="E319" s="99">
        <v>2019</v>
      </c>
      <c r="F319" s="99">
        <v>2015</v>
      </c>
      <c r="G319" s="99">
        <v>2022</v>
      </c>
      <c r="H319" s="2" t="s">
        <v>1904</v>
      </c>
      <c r="I319" s="2" t="s">
        <v>1905</v>
      </c>
      <c r="J319" s="2" t="s">
        <v>8</v>
      </c>
      <c r="K319" s="111" t="s">
        <v>111</v>
      </c>
      <c r="L319" s="100">
        <v>64</v>
      </c>
      <c r="M319" s="100">
        <v>16</v>
      </c>
      <c r="N319" s="100">
        <v>16</v>
      </c>
      <c r="O319" s="100">
        <v>0</v>
      </c>
      <c r="P319" s="100">
        <v>48</v>
      </c>
      <c r="Q319" s="112">
        <v>0.25</v>
      </c>
      <c r="R319" s="101">
        <v>32</v>
      </c>
      <c r="S319" s="101">
        <v>0</v>
      </c>
      <c r="T319" s="100">
        <v>54</v>
      </c>
      <c r="U319" s="100">
        <v>32</v>
      </c>
      <c r="V319" s="100">
        <v>32</v>
      </c>
      <c r="W319" s="100">
        <v>0</v>
      </c>
      <c r="X319" s="100">
        <v>22</v>
      </c>
      <c r="Y319" s="100">
        <v>32</v>
      </c>
      <c r="Z319" s="100">
        <v>22</v>
      </c>
      <c r="AA319" s="112">
        <v>0.59259259259259256</v>
      </c>
      <c r="AB319" s="112">
        <v>0.59259259259259256</v>
      </c>
      <c r="AC319" s="100">
        <v>83</v>
      </c>
      <c r="AD319" s="100">
        <v>33</v>
      </c>
      <c r="AE319" s="100">
        <v>50</v>
      </c>
      <c r="AF319" s="112">
        <v>0.39759036144578314</v>
      </c>
      <c r="AG319" s="100">
        <v>266</v>
      </c>
      <c r="AH319" s="100">
        <v>5</v>
      </c>
      <c r="AI319" s="100">
        <v>261</v>
      </c>
      <c r="AJ319" s="112">
        <v>1.8796992481203006E-2</v>
      </c>
      <c r="AK319" s="100">
        <v>467</v>
      </c>
      <c r="AL319" s="100">
        <v>86</v>
      </c>
      <c r="AM319" s="100">
        <v>381</v>
      </c>
      <c r="AN319" s="114">
        <v>0.5</v>
      </c>
      <c r="AO319" s="2" t="s">
        <v>1902</v>
      </c>
      <c r="AP319" s="2" t="s">
        <v>1903</v>
      </c>
      <c r="AQ319" s="2" t="s">
        <v>1903</v>
      </c>
      <c r="AR319" s="124" t="s">
        <v>1522</v>
      </c>
      <c r="AS319" s="2" t="s">
        <v>1903</v>
      </c>
      <c r="AT319" s="2" t="s">
        <v>1903</v>
      </c>
    </row>
    <row r="320" spans="1:46" x14ac:dyDescent="0.2">
      <c r="A320" s="2" t="s">
        <v>68</v>
      </c>
      <c r="B320" s="2" t="s">
        <v>1444</v>
      </c>
      <c r="C320" s="71">
        <v>0.375</v>
      </c>
      <c r="D320" s="72">
        <v>8</v>
      </c>
      <c r="E320" s="99">
        <v>2020</v>
      </c>
      <c r="F320" s="99">
        <v>2016</v>
      </c>
      <c r="G320" s="99" t="s">
        <v>1908</v>
      </c>
      <c r="H320" s="2" t="s">
        <v>1909</v>
      </c>
      <c r="I320" s="2" t="s">
        <v>1910</v>
      </c>
      <c r="J320" s="2" t="s">
        <v>26</v>
      </c>
      <c r="K320" s="113" t="s">
        <v>1444</v>
      </c>
      <c r="L320" s="100">
        <v>95</v>
      </c>
      <c r="M320" s="100">
        <v>0</v>
      </c>
      <c r="N320" s="100">
        <v>0</v>
      </c>
      <c r="O320" s="100">
        <v>0</v>
      </c>
      <c r="P320" s="100">
        <v>95</v>
      </c>
      <c r="Q320" s="112">
        <v>0</v>
      </c>
      <c r="R320" s="101">
        <v>36</v>
      </c>
      <c r="S320" s="101">
        <v>0</v>
      </c>
      <c r="T320" s="100">
        <v>62</v>
      </c>
      <c r="U320" s="100">
        <v>0</v>
      </c>
      <c r="V320" s="100">
        <v>0</v>
      </c>
      <c r="W320" s="100">
        <v>0</v>
      </c>
      <c r="X320" s="100">
        <v>62</v>
      </c>
      <c r="Y320" s="100">
        <v>0</v>
      </c>
      <c r="Z320" s="100">
        <v>62</v>
      </c>
      <c r="AA320" s="112">
        <v>0</v>
      </c>
      <c r="AB320" s="112">
        <v>0</v>
      </c>
      <c r="AC320" s="100">
        <v>72</v>
      </c>
      <c r="AD320" s="100">
        <v>3</v>
      </c>
      <c r="AE320" s="100">
        <v>69</v>
      </c>
      <c r="AF320" s="112">
        <v>4.1666666666666664E-2</v>
      </c>
      <c r="AG320" s="100">
        <v>164</v>
      </c>
      <c r="AH320" s="100">
        <v>3</v>
      </c>
      <c r="AI320" s="100">
        <v>161</v>
      </c>
      <c r="AJ320" s="112">
        <v>1.8292682926829267E-2</v>
      </c>
      <c r="AK320" s="100">
        <v>393</v>
      </c>
      <c r="AL320" s="100">
        <v>6</v>
      </c>
      <c r="AM320" s="100">
        <v>387</v>
      </c>
      <c r="AN320" s="114">
        <v>0.375</v>
      </c>
      <c r="AO320" s="2" t="s">
        <v>1902</v>
      </c>
      <c r="AP320" s="2" t="s">
        <v>1903</v>
      </c>
      <c r="AQ320" s="2" t="s">
        <v>1903</v>
      </c>
      <c r="AR320" s="124" t="s">
        <v>1522</v>
      </c>
      <c r="AS320" s="2" t="s">
        <v>1903</v>
      </c>
      <c r="AT320" s="2" t="s">
        <v>1903</v>
      </c>
    </row>
    <row r="321" spans="1:46" x14ac:dyDescent="0.2">
      <c r="A321" s="2" t="s">
        <v>29</v>
      </c>
      <c r="B321" s="2" t="s">
        <v>127</v>
      </c>
      <c r="C321" s="71">
        <v>0.5</v>
      </c>
      <c r="D321" s="72">
        <v>8</v>
      </c>
      <c r="E321" s="99">
        <v>2019</v>
      </c>
      <c r="F321" s="99">
        <v>2015</v>
      </c>
      <c r="G321" s="99">
        <v>2022</v>
      </c>
      <c r="H321" s="2" t="s">
        <v>1904</v>
      </c>
      <c r="I321" s="2" t="s">
        <v>1905</v>
      </c>
      <c r="J321" s="2" t="s">
        <v>8</v>
      </c>
      <c r="K321" s="111" t="s">
        <v>127</v>
      </c>
      <c r="L321" s="100">
        <v>148</v>
      </c>
      <c r="M321" s="100">
        <v>84</v>
      </c>
      <c r="N321" s="100">
        <v>83</v>
      </c>
      <c r="O321" s="100">
        <v>1</v>
      </c>
      <c r="P321" s="100">
        <v>64</v>
      </c>
      <c r="Q321" s="112">
        <v>0.56756756756756754</v>
      </c>
      <c r="R321" s="101">
        <v>74</v>
      </c>
      <c r="S321" s="101">
        <v>10</v>
      </c>
      <c r="T321" s="100">
        <v>87</v>
      </c>
      <c r="U321" s="100">
        <v>49</v>
      </c>
      <c r="V321" s="100">
        <v>49</v>
      </c>
      <c r="W321" s="100">
        <v>0</v>
      </c>
      <c r="X321" s="100">
        <v>38</v>
      </c>
      <c r="Y321" s="100">
        <v>59</v>
      </c>
      <c r="Z321" s="100">
        <v>28</v>
      </c>
      <c r="AA321" s="112">
        <v>0.56321839080459768</v>
      </c>
      <c r="AB321" s="112">
        <v>0.67816091954022983</v>
      </c>
      <c r="AC321" s="100">
        <v>76</v>
      </c>
      <c r="AD321" s="100">
        <v>14</v>
      </c>
      <c r="AE321" s="100">
        <v>62</v>
      </c>
      <c r="AF321" s="112">
        <v>0.18421052631578946</v>
      </c>
      <c r="AG321" s="100">
        <v>119</v>
      </c>
      <c r="AH321" s="100">
        <v>637</v>
      </c>
      <c r="AI321" s="100">
        <v>0</v>
      </c>
      <c r="AJ321" s="112">
        <v>5.3529411764705879</v>
      </c>
      <c r="AK321" s="100">
        <v>430</v>
      </c>
      <c r="AL321" s="100">
        <v>784</v>
      </c>
      <c r="AM321" s="100">
        <v>164</v>
      </c>
      <c r="AN321" s="114">
        <v>0.5</v>
      </c>
      <c r="AO321" s="2" t="s">
        <v>1903</v>
      </c>
      <c r="AP321" s="2" t="s">
        <v>1903</v>
      </c>
      <c r="AQ321" s="2" t="s">
        <v>1902</v>
      </c>
      <c r="AR321" s="124" t="s">
        <v>1522</v>
      </c>
      <c r="AS321" s="2" t="s">
        <v>1902</v>
      </c>
      <c r="AT321" s="2" t="s">
        <v>1903</v>
      </c>
    </row>
    <row r="322" spans="1:46" x14ac:dyDescent="0.2">
      <c r="A322" s="2" t="s">
        <v>29</v>
      </c>
      <c r="B322" s="2" t="s">
        <v>144</v>
      </c>
      <c r="C322" s="71">
        <v>0.5</v>
      </c>
      <c r="D322" s="72">
        <v>8</v>
      </c>
      <c r="E322" s="99">
        <v>2019</v>
      </c>
      <c r="F322" s="99">
        <v>2015</v>
      </c>
      <c r="G322" s="99">
        <v>2022</v>
      </c>
      <c r="H322" s="2" t="s">
        <v>1904</v>
      </c>
      <c r="I322" s="2" t="s">
        <v>1905</v>
      </c>
      <c r="J322" s="2" t="s">
        <v>8</v>
      </c>
      <c r="K322" s="113" t="s">
        <v>144</v>
      </c>
      <c r="L322" s="100">
        <v>52</v>
      </c>
      <c r="M322" s="100">
        <v>52</v>
      </c>
      <c r="N322" s="100">
        <v>52</v>
      </c>
      <c r="O322" s="100">
        <v>0</v>
      </c>
      <c r="P322" s="100">
        <v>0</v>
      </c>
      <c r="Q322" s="112">
        <v>1</v>
      </c>
      <c r="R322" s="101">
        <v>26</v>
      </c>
      <c r="S322" s="101">
        <v>26</v>
      </c>
      <c r="T322" s="100">
        <v>31</v>
      </c>
      <c r="U322" s="100">
        <v>3</v>
      </c>
      <c r="V322" s="100">
        <v>3</v>
      </c>
      <c r="W322" s="100">
        <v>0</v>
      </c>
      <c r="X322" s="100">
        <v>28</v>
      </c>
      <c r="Y322" s="100">
        <v>29</v>
      </c>
      <c r="Z322" s="100">
        <v>2</v>
      </c>
      <c r="AA322" s="112">
        <v>9.6774193548387094E-2</v>
      </c>
      <c r="AB322" s="112">
        <v>0.93548387096774188</v>
      </c>
      <c r="AC322" s="100">
        <v>36</v>
      </c>
      <c r="AD322" s="100">
        <v>12</v>
      </c>
      <c r="AE322" s="100">
        <v>24</v>
      </c>
      <c r="AF322" s="112">
        <v>0.33333333333333331</v>
      </c>
      <c r="AG322" s="100">
        <v>121</v>
      </c>
      <c r="AH322" s="100">
        <v>45</v>
      </c>
      <c r="AI322" s="100">
        <v>76</v>
      </c>
      <c r="AJ322" s="112">
        <v>0.37190082644628097</v>
      </c>
      <c r="AK322" s="100">
        <v>240</v>
      </c>
      <c r="AL322" s="100">
        <v>112</v>
      </c>
      <c r="AM322" s="100">
        <v>128</v>
      </c>
      <c r="AN322" s="114">
        <v>0.5</v>
      </c>
      <c r="AO322" s="2" t="s">
        <v>1902</v>
      </c>
      <c r="AP322" s="2" t="s">
        <v>1903</v>
      </c>
      <c r="AQ322" s="2" t="s">
        <v>1903</v>
      </c>
      <c r="AR322" s="124" t="s">
        <v>1522</v>
      </c>
      <c r="AS322" s="2" t="s">
        <v>1903</v>
      </c>
      <c r="AT322" s="2" t="s">
        <v>1903</v>
      </c>
    </row>
    <row r="323" spans="1:46" x14ac:dyDescent="0.2">
      <c r="A323" s="2" t="s">
        <v>66</v>
      </c>
      <c r="B323" s="2" t="s">
        <v>215</v>
      </c>
      <c r="C323" s="71">
        <v>0.75</v>
      </c>
      <c r="D323" s="72">
        <v>8</v>
      </c>
      <c r="E323" s="99">
        <v>2017</v>
      </c>
      <c r="F323" s="99">
        <v>2013</v>
      </c>
      <c r="G323" s="99">
        <v>2020</v>
      </c>
      <c r="H323" s="2" t="s">
        <v>1922</v>
      </c>
      <c r="I323" s="2" t="s">
        <v>1923</v>
      </c>
      <c r="J323" s="2" t="s">
        <v>67</v>
      </c>
      <c r="K323" s="113" t="s">
        <v>215</v>
      </c>
      <c r="L323" s="100">
        <v>1549</v>
      </c>
      <c r="M323" s="100">
        <v>267</v>
      </c>
      <c r="N323" s="100">
        <v>244</v>
      </c>
      <c r="O323" s="100">
        <v>23</v>
      </c>
      <c r="P323" s="100">
        <v>1282</v>
      </c>
      <c r="Q323" s="112">
        <v>0.17236927049709491</v>
      </c>
      <c r="R323" s="101">
        <v>775</v>
      </c>
      <c r="S323" s="101">
        <v>0</v>
      </c>
      <c r="T323" s="100">
        <v>1178</v>
      </c>
      <c r="U323" s="100">
        <v>57</v>
      </c>
      <c r="V323" s="100">
        <v>55</v>
      </c>
      <c r="W323" s="100">
        <v>2</v>
      </c>
      <c r="X323" s="100">
        <v>1121</v>
      </c>
      <c r="Y323" s="100">
        <v>57</v>
      </c>
      <c r="Z323" s="100">
        <v>1121</v>
      </c>
      <c r="AA323" s="112">
        <v>4.8387096774193547E-2</v>
      </c>
      <c r="AB323" s="112">
        <v>4.8387096774193547E-2</v>
      </c>
      <c r="AC323" s="100">
        <v>1090</v>
      </c>
      <c r="AD323" s="100">
        <v>149</v>
      </c>
      <c r="AE323" s="100">
        <v>941</v>
      </c>
      <c r="AF323" s="112">
        <v>0.13669724770642203</v>
      </c>
      <c r="AG323" s="100">
        <v>2393</v>
      </c>
      <c r="AH323" s="100">
        <v>527</v>
      </c>
      <c r="AI323" s="100">
        <v>1866</v>
      </c>
      <c r="AJ323" s="112">
        <v>0.22022565816966153</v>
      </c>
      <c r="AK323" s="100">
        <v>6210</v>
      </c>
      <c r="AL323" s="100">
        <v>1000</v>
      </c>
      <c r="AM323" s="100">
        <v>5210</v>
      </c>
      <c r="AN323" s="114">
        <v>0.5</v>
      </c>
      <c r="AO323" s="2" t="s">
        <v>1902</v>
      </c>
      <c r="AP323" s="2" t="s">
        <v>1903</v>
      </c>
      <c r="AQ323" s="2" t="s">
        <v>1903</v>
      </c>
      <c r="AR323" s="124" t="s">
        <v>1522</v>
      </c>
      <c r="AS323" s="2" t="s">
        <v>1903</v>
      </c>
      <c r="AT323" s="2" t="s">
        <v>1903</v>
      </c>
    </row>
    <row r="324" spans="1:46" x14ac:dyDescent="0.2">
      <c r="A324" s="2" t="s">
        <v>31</v>
      </c>
      <c r="B324" s="2" t="s">
        <v>30</v>
      </c>
      <c r="C324" s="71">
        <v>0.625</v>
      </c>
      <c r="D324" s="72">
        <v>8</v>
      </c>
      <c r="E324" s="99">
        <v>2018</v>
      </c>
      <c r="F324" s="99">
        <v>2014</v>
      </c>
      <c r="G324" s="99" t="s">
        <v>1899</v>
      </c>
      <c r="H324" s="2" t="s">
        <v>1913</v>
      </c>
      <c r="I324" s="2" t="s">
        <v>1914</v>
      </c>
      <c r="J324" s="2" t="s">
        <v>32</v>
      </c>
      <c r="K324" s="111" t="s">
        <v>30</v>
      </c>
      <c r="L324" s="100">
        <v>74</v>
      </c>
      <c r="M324" s="100">
        <v>0</v>
      </c>
      <c r="N324" s="100">
        <v>0</v>
      </c>
      <c r="O324" s="100">
        <v>0</v>
      </c>
      <c r="P324" s="100">
        <v>74</v>
      </c>
      <c r="Q324" s="112">
        <v>0</v>
      </c>
      <c r="R324" s="101">
        <v>37</v>
      </c>
      <c r="S324" s="101">
        <v>0</v>
      </c>
      <c r="T324" s="100">
        <v>52</v>
      </c>
      <c r="U324" s="100">
        <v>0</v>
      </c>
      <c r="V324" s="100">
        <v>0</v>
      </c>
      <c r="W324" s="100">
        <v>0</v>
      </c>
      <c r="X324" s="100">
        <v>52</v>
      </c>
      <c r="Y324" s="100">
        <v>0</v>
      </c>
      <c r="Z324" s="100">
        <v>52</v>
      </c>
      <c r="AA324" s="112">
        <v>0</v>
      </c>
      <c r="AB324" s="112">
        <v>0</v>
      </c>
      <c r="AC324" s="100">
        <v>57</v>
      </c>
      <c r="AD324" s="100">
        <v>33</v>
      </c>
      <c r="AE324" s="100">
        <v>24</v>
      </c>
      <c r="AF324" s="112">
        <v>0.57894736842105265</v>
      </c>
      <c r="AG324" s="100">
        <v>125</v>
      </c>
      <c r="AH324" s="100">
        <v>63</v>
      </c>
      <c r="AI324" s="100">
        <v>62</v>
      </c>
      <c r="AJ324" s="112">
        <v>0.504</v>
      </c>
      <c r="AK324" s="100">
        <v>308</v>
      </c>
      <c r="AL324" s="100">
        <v>96</v>
      </c>
      <c r="AM324" s="100">
        <v>212</v>
      </c>
      <c r="AN324" s="114">
        <v>0.5</v>
      </c>
      <c r="AO324" s="2" t="s">
        <v>1903</v>
      </c>
      <c r="AP324" s="2" t="s">
        <v>1902</v>
      </c>
      <c r="AQ324" s="2" t="s">
        <v>1903</v>
      </c>
      <c r="AR324" s="124" t="s">
        <v>1522</v>
      </c>
      <c r="AS324" s="2" t="s">
        <v>1903</v>
      </c>
      <c r="AT324" s="2" t="s">
        <v>1902</v>
      </c>
    </row>
    <row r="325" spans="1:46" x14ac:dyDescent="0.2">
      <c r="A325" s="2" t="s">
        <v>31</v>
      </c>
      <c r="B325" s="2" t="s">
        <v>85</v>
      </c>
      <c r="C325" s="71">
        <v>0.625</v>
      </c>
      <c r="D325" s="72">
        <v>8</v>
      </c>
      <c r="E325" s="99">
        <v>2018</v>
      </c>
      <c r="F325" s="99">
        <v>2014</v>
      </c>
      <c r="G325" s="99" t="s">
        <v>1899</v>
      </c>
      <c r="H325" s="2" t="s">
        <v>1913</v>
      </c>
      <c r="I325" s="2" t="s">
        <v>1914</v>
      </c>
      <c r="J325" s="2" t="s">
        <v>32</v>
      </c>
      <c r="K325" s="111" t="s">
        <v>85</v>
      </c>
      <c r="L325" s="100">
        <v>10</v>
      </c>
      <c r="M325" s="100">
        <v>0</v>
      </c>
      <c r="N325" s="100">
        <v>0</v>
      </c>
      <c r="O325" s="100">
        <v>0</v>
      </c>
      <c r="P325" s="100">
        <v>10</v>
      </c>
      <c r="Q325" s="112">
        <v>0</v>
      </c>
      <c r="R325" s="101">
        <v>5</v>
      </c>
      <c r="S325" s="101">
        <v>0</v>
      </c>
      <c r="T325" s="100">
        <v>7</v>
      </c>
      <c r="U325" s="100">
        <v>0</v>
      </c>
      <c r="V325" s="100">
        <v>0</v>
      </c>
      <c r="W325" s="100">
        <v>0</v>
      </c>
      <c r="X325" s="100">
        <v>7</v>
      </c>
      <c r="Y325" s="100">
        <v>0</v>
      </c>
      <c r="Z325" s="100">
        <v>7</v>
      </c>
      <c r="AA325" s="112">
        <v>0</v>
      </c>
      <c r="AB325" s="112">
        <v>0</v>
      </c>
      <c r="AC325" s="100">
        <v>10</v>
      </c>
      <c r="AD325" s="100">
        <v>0</v>
      </c>
      <c r="AE325" s="100">
        <v>10</v>
      </c>
      <c r="AF325" s="112">
        <v>0</v>
      </c>
      <c r="AG325" s="100">
        <v>24</v>
      </c>
      <c r="AH325" s="100">
        <v>0</v>
      </c>
      <c r="AI325" s="100">
        <v>24</v>
      </c>
      <c r="AJ325" s="112">
        <v>0</v>
      </c>
      <c r="AK325" s="100">
        <v>51</v>
      </c>
      <c r="AL325" s="100">
        <v>0</v>
      </c>
      <c r="AM325" s="100">
        <v>51</v>
      </c>
      <c r="AN325" s="114">
        <v>0.5</v>
      </c>
      <c r="AO325" s="2" t="s">
        <v>1902</v>
      </c>
      <c r="AP325" s="2" t="s">
        <v>1903</v>
      </c>
      <c r="AQ325" s="2" t="s">
        <v>1903</v>
      </c>
      <c r="AR325" s="124" t="s">
        <v>1522</v>
      </c>
      <c r="AS325" s="2" t="s">
        <v>1903</v>
      </c>
      <c r="AT325" s="2" t="s">
        <v>1903</v>
      </c>
    </row>
    <row r="326" spans="1:46" x14ac:dyDescent="0.2">
      <c r="A326" s="2" t="s">
        <v>31</v>
      </c>
      <c r="B326" s="11" t="s">
        <v>947</v>
      </c>
      <c r="C326" s="71">
        <v>0.625</v>
      </c>
      <c r="D326" s="72">
        <v>8</v>
      </c>
      <c r="E326" s="99">
        <v>2018</v>
      </c>
      <c r="F326" s="99">
        <v>2014</v>
      </c>
      <c r="G326" s="99" t="s">
        <v>1899</v>
      </c>
      <c r="H326" s="2" t="s">
        <v>1913</v>
      </c>
      <c r="I326" s="2" t="s">
        <v>1914</v>
      </c>
      <c r="J326" s="2" t="s">
        <v>32</v>
      </c>
      <c r="K326" s="113" t="s">
        <v>947</v>
      </c>
      <c r="L326" s="100">
        <v>953</v>
      </c>
      <c r="M326" s="100">
        <v>0</v>
      </c>
      <c r="N326" s="100">
        <v>0</v>
      </c>
      <c r="O326" s="100">
        <v>0</v>
      </c>
      <c r="P326" s="100">
        <v>953</v>
      </c>
      <c r="Q326" s="112">
        <v>0</v>
      </c>
      <c r="R326" s="101">
        <v>477</v>
      </c>
      <c r="S326" s="101">
        <v>0</v>
      </c>
      <c r="T326" s="100">
        <v>668</v>
      </c>
      <c r="U326" s="100">
        <v>0</v>
      </c>
      <c r="V326" s="100">
        <v>0</v>
      </c>
      <c r="W326" s="100">
        <v>0</v>
      </c>
      <c r="X326" s="100">
        <v>668</v>
      </c>
      <c r="Y326" s="100">
        <v>0</v>
      </c>
      <c r="Z326" s="100">
        <v>668</v>
      </c>
      <c r="AA326" s="112">
        <v>0</v>
      </c>
      <c r="AB326" s="112">
        <v>0</v>
      </c>
      <c r="AC326" s="100">
        <v>705</v>
      </c>
      <c r="AD326" s="100">
        <v>4</v>
      </c>
      <c r="AE326" s="100">
        <v>701</v>
      </c>
      <c r="AF326" s="112">
        <v>5.6737588652482273E-3</v>
      </c>
      <c r="AG326" s="100">
        <v>1464</v>
      </c>
      <c r="AH326" s="100">
        <v>1206</v>
      </c>
      <c r="AI326" s="100">
        <v>258</v>
      </c>
      <c r="AJ326" s="112">
        <v>0.82377049180327866</v>
      </c>
      <c r="AK326" s="100">
        <v>3790</v>
      </c>
      <c r="AL326" s="100">
        <v>1210</v>
      </c>
      <c r="AM326" s="100">
        <v>2580</v>
      </c>
      <c r="AN326" s="114">
        <v>0.5</v>
      </c>
      <c r="AO326" s="2" t="s">
        <v>1902</v>
      </c>
      <c r="AP326" s="2" t="s">
        <v>1903</v>
      </c>
      <c r="AQ326" s="2" t="s">
        <v>1903</v>
      </c>
      <c r="AR326" s="124" t="s">
        <v>1891</v>
      </c>
      <c r="AS326" s="2" t="s">
        <v>1903</v>
      </c>
      <c r="AT326" s="2" t="s">
        <v>1902</v>
      </c>
    </row>
    <row r="327" spans="1:46" x14ac:dyDescent="0.2">
      <c r="A327" s="2" t="s">
        <v>31</v>
      </c>
      <c r="B327" s="11" t="s">
        <v>1061</v>
      </c>
      <c r="C327" s="71">
        <v>0.625</v>
      </c>
      <c r="D327" s="72">
        <v>8</v>
      </c>
      <c r="E327" s="99">
        <v>2018</v>
      </c>
      <c r="F327" s="99">
        <v>2014</v>
      </c>
      <c r="G327" s="99" t="s">
        <v>1899</v>
      </c>
      <c r="H327" s="2" t="s">
        <v>1913</v>
      </c>
      <c r="I327" s="2" t="s">
        <v>1914</v>
      </c>
      <c r="J327" s="2" t="s">
        <v>32</v>
      </c>
      <c r="K327" s="113" t="s">
        <v>1061</v>
      </c>
      <c r="L327" s="100">
        <v>39</v>
      </c>
      <c r="M327" s="100">
        <v>0</v>
      </c>
      <c r="N327" s="100">
        <v>0</v>
      </c>
      <c r="O327" s="100">
        <v>0</v>
      </c>
      <c r="P327" s="100">
        <v>39</v>
      </c>
      <c r="Q327" s="112">
        <v>0</v>
      </c>
      <c r="R327" s="101">
        <v>20</v>
      </c>
      <c r="S327" s="101">
        <v>0</v>
      </c>
      <c r="T327" s="100">
        <v>27</v>
      </c>
      <c r="U327" s="100">
        <v>0</v>
      </c>
      <c r="V327" s="100">
        <v>0</v>
      </c>
      <c r="W327" s="100">
        <v>0</v>
      </c>
      <c r="X327" s="100">
        <v>27</v>
      </c>
      <c r="Y327" s="100">
        <v>0</v>
      </c>
      <c r="Z327" s="100">
        <v>27</v>
      </c>
      <c r="AA327" s="112">
        <v>0</v>
      </c>
      <c r="AB327" s="112">
        <v>0</v>
      </c>
      <c r="AC327" s="100">
        <v>29</v>
      </c>
      <c r="AD327" s="100">
        <v>1</v>
      </c>
      <c r="AE327" s="100">
        <v>28</v>
      </c>
      <c r="AF327" s="112">
        <v>3.4482758620689655E-2</v>
      </c>
      <c r="AG327" s="100">
        <v>59</v>
      </c>
      <c r="AH327" s="100">
        <v>11</v>
      </c>
      <c r="AI327" s="100">
        <v>48</v>
      </c>
      <c r="AJ327" s="112">
        <v>0.1864406779661017</v>
      </c>
      <c r="AK327" s="100">
        <v>154</v>
      </c>
      <c r="AL327" s="100">
        <v>12</v>
      </c>
      <c r="AM327" s="100">
        <v>142</v>
      </c>
      <c r="AN327" s="114">
        <v>0.5</v>
      </c>
      <c r="AO327" s="2" t="s">
        <v>1902</v>
      </c>
      <c r="AP327" s="2" t="s">
        <v>1903</v>
      </c>
      <c r="AQ327" s="2" t="s">
        <v>1903</v>
      </c>
      <c r="AR327" s="124" t="s">
        <v>1522</v>
      </c>
      <c r="AS327" s="2" t="s">
        <v>1903</v>
      </c>
      <c r="AT327" s="2" t="s">
        <v>1903</v>
      </c>
    </row>
    <row r="328" spans="1:46" x14ac:dyDescent="0.2">
      <c r="A328" s="2" t="s">
        <v>68</v>
      </c>
      <c r="B328" s="2" t="s">
        <v>1129</v>
      </c>
      <c r="C328" s="71">
        <v>0.375</v>
      </c>
      <c r="D328" s="72">
        <v>8</v>
      </c>
      <c r="E328" s="99">
        <v>2020</v>
      </c>
      <c r="F328" s="99">
        <v>2016</v>
      </c>
      <c r="G328" s="99" t="s">
        <v>1908</v>
      </c>
      <c r="H328" s="2" t="s">
        <v>1909</v>
      </c>
      <c r="I328" s="2" t="s">
        <v>1910</v>
      </c>
      <c r="J328" s="2" t="s">
        <v>26</v>
      </c>
      <c r="K328" s="113" t="s">
        <v>1129</v>
      </c>
      <c r="L328" s="100">
        <v>46</v>
      </c>
      <c r="M328" s="100">
        <v>0</v>
      </c>
      <c r="N328" s="100">
        <v>0</v>
      </c>
      <c r="O328" s="100">
        <v>0</v>
      </c>
      <c r="P328" s="100">
        <v>46</v>
      </c>
      <c r="Q328" s="112">
        <v>0</v>
      </c>
      <c r="R328" s="101">
        <v>17</v>
      </c>
      <c r="S328" s="101">
        <v>0</v>
      </c>
      <c r="T328" s="100">
        <v>30</v>
      </c>
      <c r="U328" s="100">
        <v>0</v>
      </c>
      <c r="V328" s="100">
        <v>0</v>
      </c>
      <c r="W328" s="100">
        <v>0</v>
      </c>
      <c r="X328" s="100">
        <v>30</v>
      </c>
      <c r="Y328" s="100">
        <v>0</v>
      </c>
      <c r="Z328" s="100">
        <v>30</v>
      </c>
      <c r="AA328" s="112">
        <v>0</v>
      </c>
      <c r="AB328" s="112">
        <v>0</v>
      </c>
      <c r="AC328" s="100">
        <v>35</v>
      </c>
      <c r="AD328" s="100">
        <v>0</v>
      </c>
      <c r="AE328" s="100">
        <v>35</v>
      </c>
      <c r="AF328" s="112">
        <v>0</v>
      </c>
      <c r="AG328" s="100">
        <v>80</v>
      </c>
      <c r="AH328" s="100">
        <v>296</v>
      </c>
      <c r="AI328" s="100">
        <v>0</v>
      </c>
      <c r="AJ328" s="112">
        <v>3.7</v>
      </c>
      <c r="AK328" s="100">
        <v>191</v>
      </c>
      <c r="AL328" s="100">
        <v>296</v>
      </c>
      <c r="AM328" s="100">
        <v>111</v>
      </c>
      <c r="AN328" s="114">
        <v>0.375</v>
      </c>
      <c r="AO328" s="2" t="s">
        <v>1903</v>
      </c>
      <c r="AP328" s="2" t="s">
        <v>1902</v>
      </c>
      <c r="AQ328" s="2" t="s">
        <v>1903</v>
      </c>
      <c r="AR328" s="124" t="s">
        <v>1522</v>
      </c>
      <c r="AS328" s="2" t="s">
        <v>1903</v>
      </c>
      <c r="AT328" s="2" t="s">
        <v>1902</v>
      </c>
    </row>
    <row r="329" spans="1:46" x14ac:dyDescent="0.2">
      <c r="A329" s="2" t="s">
        <v>29</v>
      </c>
      <c r="B329" s="2" t="s">
        <v>1006</v>
      </c>
      <c r="C329" s="71">
        <v>0.5</v>
      </c>
      <c r="D329" s="72">
        <v>8</v>
      </c>
      <c r="E329" s="99">
        <v>2019</v>
      </c>
      <c r="F329" s="99">
        <v>2015</v>
      </c>
      <c r="G329" s="99">
        <v>2022</v>
      </c>
      <c r="H329" s="2" t="s">
        <v>1904</v>
      </c>
      <c r="I329" s="2" t="s">
        <v>1905</v>
      </c>
      <c r="J329" s="2" t="s">
        <v>8</v>
      </c>
      <c r="K329" s="113" t="s">
        <v>1006</v>
      </c>
      <c r="L329" s="100">
        <v>32</v>
      </c>
      <c r="M329" s="100">
        <v>34</v>
      </c>
      <c r="N329" s="100">
        <v>0</v>
      </c>
      <c r="O329" s="100">
        <v>34</v>
      </c>
      <c r="P329" s="100">
        <v>0</v>
      </c>
      <c r="Q329" s="112">
        <v>1.0625</v>
      </c>
      <c r="R329" s="101">
        <v>16</v>
      </c>
      <c r="S329" s="101">
        <v>18</v>
      </c>
      <c r="T329" s="100">
        <v>17</v>
      </c>
      <c r="U329" s="100">
        <v>17</v>
      </c>
      <c r="V329" s="100">
        <v>0</v>
      </c>
      <c r="W329" s="100">
        <v>17</v>
      </c>
      <c r="X329" s="100">
        <v>0</v>
      </c>
      <c r="Y329" s="100">
        <v>35</v>
      </c>
      <c r="Z329" s="100">
        <v>0</v>
      </c>
      <c r="AA329" s="112">
        <v>1</v>
      </c>
      <c r="AB329" s="112">
        <v>2.0588235294117645</v>
      </c>
      <c r="AC329" s="100">
        <v>21</v>
      </c>
      <c r="AD329" s="100">
        <v>19</v>
      </c>
      <c r="AE329" s="100">
        <v>2</v>
      </c>
      <c r="AF329" s="112">
        <v>0.90476190476190477</v>
      </c>
      <c r="AG329" s="100">
        <v>21</v>
      </c>
      <c r="AH329" s="100">
        <v>13</v>
      </c>
      <c r="AI329" s="100">
        <v>8</v>
      </c>
      <c r="AJ329" s="112">
        <v>0.61904761904761907</v>
      </c>
      <c r="AK329" s="100">
        <v>91</v>
      </c>
      <c r="AL329" s="100">
        <v>83</v>
      </c>
      <c r="AM329" s="100">
        <v>10</v>
      </c>
      <c r="AN329" s="114">
        <v>0.5</v>
      </c>
      <c r="AO329" s="2" t="s">
        <v>1903</v>
      </c>
      <c r="AP329" s="2" t="s">
        <v>1903</v>
      </c>
      <c r="AQ329" s="2" t="s">
        <v>1902</v>
      </c>
      <c r="AR329" s="124" t="s">
        <v>1522</v>
      </c>
      <c r="AS329" s="2" t="s">
        <v>1902</v>
      </c>
      <c r="AT329" s="2" t="s">
        <v>1903</v>
      </c>
    </row>
    <row r="330" spans="1:46" x14ac:dyDescent="0.2">
      <c r="A330" s="2" t="s">
        <v>138</v>
      </c>
      <c r="B330" s="2" t="s">
        <v>220</v>
      </c>
      <c r="C330" s="71">
        <v>1</v>
      </c>
      <c r="D330" s="72">
        <v>5</v>
      </c>
      <c r="E330" s="99">
        <v>2017</v>
      </c>
      <c r="F330" s="99">
        <v>2014</v>
      </c>
      <c r="G330" s="99">
        <v>2018</v>
      </c>
      <c r="H330" s="2" t="s">
        <v>1906</v>
      </c>
      <c r="I330" s="2" t="s">
        <v>1907</v>
      </c>
      <c r="J330" s="2" t="s">
        <v>13</v>
      </c>
      <c r="K330" s="113" t="s">
        <v>220</v>
      </c>
      <c r="L330" s="100">
        <v>20</v>
      </c>
      <c r="M330" s="100">
        <v>0</v>
      </c>
      <c r="N330" s="100">
        <v>0</v>
      </c>
      <c r="O330" s="100">
        <v>0</v>
      </c>
      <c r="P330" s="100">
        <v>20</v>
      </c>
      <c r="Q330" s="112">
        <v>0</v>
      </c>
      <c r="R330" s="101">
        <v>20</v>
      </c>
      <c r="S330" s="101">
        <v>0</v>
      </c>
      <c r="T330" s="100">
        <v>10</v>
      </c>
      <c r="U330" s="100">
        <v>72</v>
      </c>
      <c r="V330" s="100">
        <v>72</v>
      </c>
      <c r="W330" s="100">
        <v>0</v>
      </c>
      <c r="X330" s="100">
        <v>0</v>
      </c>
      <c r="Y330" s="100">
        <v>72</v>
      </c>
      <c r="Z330" s="100">
        <v>0</v>
      </c>
      <c r="AA330" s="112">
        <v>7.2</v>
      </c>
      <c r="AB330" s="112">
        <v>7.2</v>
      </c>
      <c r="AC330" s="100">
        <v>14</v>
      </c>
      <c r="AD330" s="100">
        <v>35</v>
      </c>
      <c r="AE330" s="100">
        <v>0</v>
      </c>
      <c r="AF330" s="112">
        <v>2.5</v>
      </c>
      <c r="AG330" s="100">
        <v>36</v>
      </c>
      <c r="AH330" s="100">
        <v>0</v>
      </c>
      <c r="AI330" s="100">
        <v>36</v>
      </c>
      <c r="AJ330" s="112">
        <v>0</v>
      </c>
      <c r="AK330" s="100">
        <v>80</v>
      </c>
      <c r="AL330" s="100">
        <v>107</v>
      </c>
      <c r="AM330" s="100">
        <v>56</v>
      </c>
      <c r="AN330" s="114">
        <v>1</v>
      </c>
      <c r="AO330" s="2" t="s">
        <v>1902</v>
      </c>
      <c r="AP330" s="2" t="s">
        <v>1903</v>
      </c>
      <c r="AQ330" s="2" t="s">
        <v>1903</v>
      </c>
      <c r="AR330" s="124" t="s">
        <v>1522</v>
      </c>
      <c r="AS330" s="2" t="s">
        <v>1903</v>
      </c>
      <c r="AT330" s="2" t="s">
        <v>1903</v>
      </c>
    </row>
    <row r="331" spans="1:46" x14ac:dyDescent="0.2">
      <c r="A331" s="2" t="s">
        <v>31</v>
      </c>
      <c r="B331" s="2" t="s">
        <v>238</v>
      </c>
      <c r="C331" s="71">
        <v>0.625</v>
      </c>
      <c r="D331" s="72">
        <v>8</v>
      </c>
      <c r="E331" s="99">
        <v>2018</v>
      </c>
      <c r="F331" s="99">
        <v>2014</v>
      </c>
      <c r="G331" s="99" t="s">
        <v>1899</v>
      </c>
      <c r="H331" s="2" t="s">
        <v>1913</v>
      </c>
      <c r="I331" s="2" t="s">
        <v>1914</v>
      </c>
      <c r="J331" s="2" t="s">
        <v>32</v>
      </c>
      <c r="K331" s="113" t="s">
        <v>238</v>
      </c>
      <c r="L331" s="100">
        <v>1365</v>
      </c>
      <c r="M331" s="100">
        <v>36</v>
      </c>
      <c r="N331" s="100">
        <v>36</v>
      </c>
      <c r="O331" s="100">
        <v>0</v>
      </c>
      <c r="P331" s="100">
        <v>1329</v>
      </c>
      <c r="Q331" s="112">
        <v>2.6373626373626374E-2</v>
      </c>
      <c r="R331" s="101">
        <v>683</v>
      </c>
      <c r="S331" s="101">
        <v>0</v>
      </c>
      <c r="T331" s="100">
        <v>957</v>
      </c>
      <c r="U331" s="100">
        <v>85</v>
      </c>
      <c r="V331" s="100">
        <v>41</v>
      </c>
      <c r="W331" s="100">
        <v>44</v>
      </c>
      <c r="X331" s="100">
        <v>872</v>
      </c>
      <c r="Y331" s="100">
        <v>85</v>
      </c>
      <c r="Z331" s="100">
        <v>872</v>
      </c>
      <c r="AA331" s="112">
        <v>8.8819226750261229E-2</v>
      </c>
      <c r="AB331" s="112">
        <v>8.8819226750261229E-2</v>
      </c>
      <c r="AC331" s="100">
        <v>936</v>
      </c>
      <c r="AD331" s="100">
        <v>67</v>
      </c>
      <c r="AE331" s="100">
        <v>869</v>
      </c>
      <c r="AF331" s="112">
        <v>7.1581196581196577E-2</v>
      </c>
      <c r="AG331" s="100">
        <v>1773</v>
      </c>
      <c r="AH331" s="100">
        <v>1466</v>
      </c>
      <c r="AI331" s="100">
        <v>307</v>
      </c>
      <c r="AJ331" s="112">
        <v>0.82684715172024814</v>
      </c>
      <c r="AK331" s="100">
        <v>5031</v>
      </c>
      <c r="AL331" s="100">
        <v>1654</v>
      </c>
      <c r="AM331" s="100">
        <v>3377</v>
      </c>
      <c r="AN331" s="114">
        <v>0.5</v>
      </c>
      <c r="AO331" s="2" t="s">
        <v>1903</v>
      </c>
      <c r="AP331" s="2" t="s">
        <v>1902</v>
      </c>
      <c r="AQ331" s="2" t="s">
        <v>1903</v>
      </c>
      <c r="AR331" s="124" t="s">
        <v>1522</v>
      </c>
      <c r="AS331" s="2" t="s">
        <v>1903</v>
      </c>
      <c r="AT331" s="2" t="s">
        <v>1902</v>
      </c>
    </row>
    <row r="332" spans="1:46" x14ac:dyDescent="0.2">
      <c r="A332" s="2" t="s">
        <v>31</v>
      </c>
      <c r="B332" s="2" t="s">
        <v>254</v>
      </c>
      <c r="C332" s="71">
        <v>0.625</v>
      </c>
      <c r="D332" s="72">
        <v>8</v>
      </c>
      <c r="E332" s="99">
        <v>2018</v>
      </c>
      <c r="F332" s="99">
        <v>2014</v>
      </c>
      <c r="G332" s="99" t="s">
        <v>1899</v>
      </c>
      <c r="H332" s="2" t="s">
        <v>1913</v>
      </c>
      <c r="I332" s="2" t="s">
        <v>1914</v>
      </c>
      <c r="J332" s="2" t="s">
        <v>32</v>
      </c>
      <c r="K332" s="113" t="s">
        <v>254</v>
      </c>
      <c r="L332" s="100">
        <v>1040</v>
      </c>
      <c r="M332" s="100">
        <v>0</v>
      </c>
      <c r="N332" s="100">
        <v>0</v>
      </c>
      <c r="O332" s="100">
        <v>0</v>
      </c>
      <c r="P332" s="100">
        <v>1040</v>
      </c>
      <c r="Q332" s="112">
        <v>0</v>
      </c>
      <c r="R332" s="101">
        <v>520</v>
      </c>
      <c r="S332" s="101">
        <v>0</v>
      </c>
      <c r="T332" s="100">
        <v>729</v>
      </c>
      <c r="U332" s="100">
        <v>0</v>
      </c>
      <c r="V332" s="100">
        <v>0</v>
      </c>
      <c r="W332" s="100">
        <v>0</v>
      </c>
      <c r="X332" s="100">
        <v>729</v>
      </c>
      <c r="Y332" s="100">
        <v>0</v>
      </c>
      <c r="Z332" s="100">
        <v>729</v>
      </c>
      <c r="AA332" s="112">
        <v>0</v>
      </c>
      <c r="AB332" s="112">
        <v>0</v>
      </c>
      <c r="AC332" s="100">
        <v>709</v>
      </c>
      <c r="AD332" s="100">
        <v>787</v>
      </c>
      <c r="AE332" s="100">
        <v>0</v>
      </c>
      <c r="AF332" s="112">
        <v>1.1100141043723555</v>
      </c>
      <c r="AG332" s="100">
        <v>1335</v>
      </c>
      <c r="AH332" s="100">
        <v>1667</v>
      </c>
      <c r="AI332" s="100">
        <v>0</v>
      </c>
      <c r="AJ332" s="112">
        <v>1.2486891385767791</v>
      </c>
      <c r="AK332" s="100">
        <v>3813</v>
      </c>
      <c r="AL332" s="100">
        <v>2454</v>
      </c>
      <c r="AM332" s="100">
        <v>1769</v>
      </c>
      <c r="AN332" s="114">
        <v>0.5</v>
      </c>
      <c r="AO332" s="2" t="s">
        <v>1903</v>
      </c>
      <c r="AP332" s="2" t="s">
        <v>1902</v>
      </c>
      <c r="AQ332" s="2" t="s">
        <v>1903</v>
      </c>
      <c r="AR332" s="124" t="s">
        <v>1522</v>
      </c>
      <c r="AS332" s="2" t="s">
        <v>1903</v>
      </c>
      <c r="AT332" s="2" t="s">
        <v>1902</v>
      </c>
    </row>
    <row r="333" spans="1:46" x14ac:dyDescent="0.2">
      <c r="A333" s="2" t="s">
        <v>152</v>
      </c>
      <c r="B333" s="2" t="s">
        <v>151</v>
      </c>
      <c r="C333" s="71">
        <v>0.375</v>
      </c>
      <c r="D333" s="72">
        <v>8</v>
      </c>
      <c r="E333" s="99">
        <v>2020</v>
      </c>
      <c r="F333" s="99">
        <v>2016</v>
      </c>
      <c r="G333" s="99" t="s">
        <v>1908</v>
      </c>
      <c r="H333" s="2" t="s">
        <v>1909</v>
      </c>
      <c r="I333" s="2" t="s">
        <v>1910</v>
      </c>
      <c r="J333" s="2" t="s">
        <v>26</v>
      </c>
      <c r="K333" s="113" t="s">
        <v>151</v>
      </c>
      <c r="L333" s="100">
        <v>312</v>
      </c>
      <c r="M333" s="100">
        <v>0</v>
      </c>
      <c r="N333" s="100">
        <v>0</v>
      </c>
      <c r="O333" s="100">
        <v>0</v>
      </c>
      <c r="P333" s="100">
        <v>312</v>
      </c>
      <c r="Q333" s="112">
        <v>0</v>
      </c>
      <c r="R333" s="101">
        <v>117</v>
      </c>
      <c r="S333" s="101">
        <v>0</v>
      </c>
      <c r="T333" s="100">
        <v>189</v>
      </c>
      <c r="U333" s="100">
        <v>0</v>
      </c>
      <c r="V333" s="100">
        <v>0</v>
      </c>
      <c r="W333" s="100">
        <v>0</v>
      </c>
      <c r="X333" s="100">
        <v>189</v>
      </c>
      <c r="Y333" s="100">
        <v>0</v>
      </c>
      <c r="Z333" s="100">
        <v>189</v>
      </c>
      <c r="AA333" s="112">
        <v>0</v>
      </c>
      <c r="AB333" s="112">
        <v>0</v>
      </c>
      <c r="AC333" s="100">
        <v>258</v>
      </c>
      <c r="AD333" s="100">
        <v>104</v>
      </c>
      <c r="AE333" s="100">
        <v>154</v>
      </c>
      <c r="AF333" s="112">
        <v>0.40310077519379844</v>
      </c>
      <c r="AG333" s="100">
        <v>557</v>
      </c>
      <c r="AH333" s="100">
        <v>461</v>
      </c>
      <c r="AI333" s="100">
        <v>96</v>
      </c>
      <c r="AJ333" s="112">
        <v>0.82764811490125678</v>
      </c>
      <c r="AK333" s="100">
        <v>1316</v>
      </c>
      <c r="AL333" s="100">
        <v>565</v>
      </c>
      <c r="AM333" s="100">
        <v>751</v>
      </c>
      <c r="AN333" s="114">
        <v>0.375</v>
      </c>
      <c r="AO333" s="2" t="s">
        <v>1903</v>
      </c>
      <c r="AP333" s="2" t="s">
        <v>1902</v>
      </c>
      <c r="AQ333" s="2" t="s">
        <v>1903</v>
      </c>
      <c r="AR333" s="124" t="s">
        <v>1522</v>
      </c>
      <c r="AS333" s="2" t="s">
        <v>1903</v>
      </c>
      <c r="AT333" s="2" t="s">
        <v>1902</v>
      </c>
    </row>
    <row r="334" spans="1:46" x14ac:dyDescent="0.2">
      <c r="A334" s="2" t="s">
        <v>29</v>
      </c>
      <c r="B334" s="2" t="s">
        <v>954</v>
      </c>
      <c r="C334" s="71">
        <v>0.5</v>
      </c>
      <c r="D334" s="72">
        <v>8</v>
      </c>
      <c r="E334" s="99">
        <v>2019</v>
      </c>
      <c r="F334" s="99">
        <v>2015</v>
      </c>
      <c r="G334" s="99">
        <v>2022</v>
      </c>
      <c r="H334" s="2" t="s">
        <v>1904</v>
      </c>
      <c r="I334" s="2" t="s">
        <v>1905</v>
      </c>
      <c r="J334" s="2" t="s">
        <v>8</v>
      </c>
      <c r="K334" s="113" t="s">
        <v>954</v>
      </c>
      <c r="L334" s="100">
        <v>233</v>
      </c>
      <c r="M334" s="100">
        <v>147</v>
      </c>
      <c r="N334" s="100">
        <v>126</v>
      </c>
      <c r="O334" s="100">
        <v>21</v>
      </c>
      <c r="P334" s="100">
        <v>86</v>
      </c>
      <c r="Q334" s="112">
        <v>0.63090128755364805</v>
      </c>
      <c r="R334" s="101">
        <v>117</v>
      </c>
      <c r="S334" s="101">
        <v>30</v>
      </c>
      <c r="T334" s="100">
        <v>129</v>
      </c>
      <c r="U334" s="100">
        <v>38</v>
      </c>
      <c r="V334" s="100">
        <v>23</v>
      </c>
      <c r="W334" s="100">
        <v>15</v>
      </c>
      <c r="X334" s="100">
        <v>91</v>
      </c>
      <c r="Y334" s="100">
        <v>68</v>
      </c>
      <c r="Z334" s="100">
        <v>61</v>
      </c>
      <c r="AA334" s="112">
        <v>0.29457364341085274</v>
      </c>
      <c r="AB334" s="112">
        <v>0.52713178294573648</v>
      </c>
      <c r="AC334" s="100">
        <v>143</v>
      </c>
      <c r="AD334" s="100">
        <v>4</v>
      </c>
      <c r="AE334" s="100">
        <v>139</v>
      </c>
      <c r="AF334" s="112">
        <v>2.7972027972027972E-2</v>
      </c>
      <c r="AG334" s="100">
        <v>150</v>
      </c>
      <c r="AH334" s="100">
        <v>775</v>
      </c>
      <c r="AI334" s="100">
        <v>0</v>
      </c>
      <c r="AJ334" s="112">
        <v>5.166666666666667</v>
      </c>
      <c r="AK334" s="100">
        <v>655</v>
      </c>
      <c r="AL334" s="100">
        <v>964</v>
      </c>
      <c r="AM334" s="100">
        <v>316</v>
      </c>
      <c r="AN334" s="114">
        <v>0.5</v>
      </c>
      <c r="AO334" s="2" t="s">
        <v>1903</v>
      </c>
      <c r="AP334" s="2" t="s">
        <v>1903</v>
      </c>
      <c r="AQ334" s="2" t="s">
        <v>1902</v>
      </c>
      <c r="AR334" s="124" t="s">
        <v>1522</v>
      </c>
      <c r="AS334" s="2" t="s">
        <v>1902</v>
      </c>
      <c r="AT334" s="2" t="s">
        <v>1903</v>
      </c>
    </row>
    <row r="335" spans="1:46" x14ac:dyDescent="0.2">
      <c r="A335" s="2" t="s">
        <v>31</v>
      </c>
      <c r="B335" s="2" t="s">
        <v>257</v>
      </c>
      <c r="C335" s="71">
        <v>0.625</v>
      </c>
      <c r="D335" s="72">
        <v>8</v>
      </c>
      <c r="E335" s="99">
        <v>2018</v>
      </c>
      <c r="F335" s="99">
        <v>2014</v>
      </c>
      <c r="G335" s="99" t="s">
        <v>1899</v>
      </c>
      <c r="H335" s="2" t="s">
        <v>1913</v>
      </c>
      <c r="I335" s="2" t="s">
        <v>1914</v>
      </c>
      <c r="J335" s="2" t="s">
        <v>32</v>
      </c>
      <c r="K335" s="113" t="s">
        <v>257</v>
      </c>
      <c r="L335" s="100">
        <v>2268</v>
      </c>
      <c r="M335" s="100">
        <v>94</v>
      </c>
      <c r="N335" s="100">
        <v>94</v>
      </c>
      <c r="O335" s="100">
        <v>0</v>
      </c>
      <c r="P335" s="100">
        <v>2174</v>
      </c>
      <c r="Q335" s="112">
        <v>4.1446208112874777E-2</v>
      </c>
      <c r="R335" s="101">
        <v>1134</v>
      </c>
      <c r="S335" s="101">
        <v>0</v>
      </c>
      <c r="T335" s="100">
        <v>1590</v>
      </c>
      <c r="U335" s="100">
        <v>29</v>
      </c>
      <c r="V335" s="100">
        <v>29</v>
      </c>
      <c r="W335" s="100">
        <v>0</v>
      </c>
      <c r="X335" s="100">
        <v>1561</v>
      </c>
      <c r="Y335" s="100">
        <v>29</v>
      </c>
      <c r="Z335" s="100">
        <v>1561</v>
      </c>
      <c r="AA335" s="112">
        <v>1.8238993710691823E-2</v>
      </c>
      <c r="AB335" s="112">
        <v>1.8238993710691823E-2</v>
      </c>
      <c r="AC335" s="100">
        <v>1577</v>
      </c>
      <c r="AD335" s="100">
        <v>2174</v>
      </c>
      <c r="AE335" s="100">
        <v>0</v>
      </c>
      <c r="AF335" s="112">
        <v>1.3785668991756499</v>
      </c>
      <c r="AG335" s="100">
        <v>3043</v>
      </c>
      <c r="AH335" s="100">
        <v>2489</v>
      </c>
      <c r="AI335" s="100">
        <v>554</v>
      </c>
      <c r="AJ335" s="112">
        <v>0.81794281958593495</v>
      </c>
      <c r="AK335" s="100">
        <v>8478</v>
      </c>
      <c r="AL335" s="100">
        <v>4786</v>
      </c>
      <c r="AM335" s="100">
        <v>4289</v>
      </c>
      <c r="AN335" s="114">
        <v>0.5</v>
      </c>
      <c r="AO335" s="2" t="s">
        <v>1903</v>
      </c>
      <c r="AP335" s="2" t="s">
        <v>1902</v>
      </c>
      <c r="AQ335" s="2" t="s">
        <v>1903</v>
      </c>
      <c r="AR335" s="124" t="s">
        <v>1522</v>
      </c>
      <c r="AS335" s="2" t="s">
        <v>1903</v>
      </c>
      <c r="AT335" s="2" t="s">
        <v>1902</v>
      </c>
    </row>
    <row r="336" spans="1:46" x14ac:dyDescent="0.2">
      <c r="A336" s="2" t="s">
        <v>35</v>
      </c>
      <c r="B336" s="2" t="s">
        <v>34</v>
      </c>
      <c r="C336" s="71">
        <v>0.625</v>
      </c>
      <c r="D336" s="72">
        <v>8</v>
      </c>
      <c r="E336" s="99">
        <v>2018</v>
      </c>
      <c r="F336" s="99">
        <v>2014</v>
      </c>
      <c r="G336" s="99" t="s">
        <v>1899</v>
      </c>
      <c r="H336" s="2" t="s">
        <v>1900</v>
      </c>
      <c r="I336" s="2" t="s">
        <v>1901</v>
      </c>
      <c r="J336" s="2" t="s">
        <v>3</v>
      </c>
      <c r="K336" s="113" t="s">
        <v>34</v>
      </c>
      <c r="L336" s="100">
        <v>872</v>
      </c>
      <c r="M336" s="100">
        <v>0</v>
      </c>
      <c r="N336" s="100">
        <v>0</v>
      </c>
      <c r="O336" s="100">
        <v>0</v>
      </c>
      <c r="P336" s="100">
        <v>872</v>
      </c>
      <c r="Q336" s="112">
        <v>0</v>
      </c>
      <c r="R336" s="101">
        <v>436</v>
      </c>
      <c r="S336" s="101">
        <v>0</v>
      </c>
      <c r="T336" s="100">
        <v>593</v>
      </c>
      <c r="U336" s="100">
        <v>0</v>
      </c>
      <c r="V336" s="100">
        <v>0</v>
      </c>
      <c r="W336" s="100">
        <v>0</v>
      </c>
      <c r="X336" s="100">
        <v>593</v>
      </c>
      <c r="Y336" s="100">
        <v>0</v>
      </c>
      <c r="Z336" s="100">
        <v>593</v>
      </c>
      <c r="AA336" s="112">
        <v>0</v>
      </c>
      <c r="AB336" s="112">
        <v>0</v>
      </c>
      <c r="AC336" s="100">
        <v>685</v>
      </c>
      <c r="AD336" s="100">
        <v>0</v>
      </c>
      <c r="AE336" s="100">
        <v>685</v>
      </c>
      <c r="AF336" s="112">
        <v>0</v>
      </c>
      <c r="AG336" s="100">
        <v>1642</v>
      </c>
      <c r="AH336" s="100">
        <v>0</v>
      </c>
      <c r="AI336" s="100">
        <v>1642</v>
      </c>
      <c r="AJ336" s="112">
        <v>0</v>
      </c>
      <c r="AK336" s="100">
        <v>3792</v>
      </c>
      <c r="AL336" s="100">
        <v>0</v>
      </c>
      <c r="AM336" s="100">
        <v>3792</v>
      </c>
      <c r="AN336" s="114">
        <v>0.5</v>
      </c>
      <c r="AO336" s="2" t="s">
        <v>1902</v>
      </c>
      <c r="AP336" s="2" t="s">
        <v>1903</v>
      </c>
      <c r="AQ336" s="2" t="s">
        <v>1903</v>
      </c>
      <c r="AR336" s="124" t="s">
        <v>1522</v>
      </c>
      <c r="AS336" s="2" t="s">
        <v>1903</v>
      </c>
      <c r="AT336" s="2" t="s">
        <v>1903</v>
      </c>
    </row>
    <row r="337" spans="1:46" x14ac:dyDescent="0.2">
      <c r="A337" s="2" t="s">
        <v>35</v>
      </c>
      <c r="B337" s="2" t="s">
        <v>1035</v>
      </c>
      <c r="C337" s="71">
        <v>0.625</v>
      </c>
      <c r="D337" s="72">
        <v>8</v>
      </c>
      <c r="E337" s="99">
        <v>2018</v>
      </c>
      <c r="F337" s="99">
        <v>2014</v>
      </c>
      <c r="G337" s="99" t="s">
        <v>1899</v>
      </c>
      <c r="H337" s="2" t="s">
        <v>1900</v>
      </c>
      <c r="I337" s="2" t="s">
        <v>1901</v>
      </c>
      <c r="J337" s="2" t="s">
        <v>3</v>
      </c>
      <c r="K337" s="113" t="s">
        <v>1035</v>
      </c>
      <c r="L337" s="100">
        <v>1267</v>
      </c>
      <c r="M337" s="100">
        <v>0</v>
      </c>
      <c r="N337" s="100">
        <v>0</v>
      </c>
      <c r="O337" s="100">
        <v>0</v>
      </c>
      <c r="P337" s="100">
        <v>1267</v>
      </c>
      <c r="Q337" s="112">
        <v>0</v>
      </c>
      <c r="R337" s="101">
        <v>634</v>
      </c>
      <c r="S337" s="101">
        <v>0</v>
      </c>
      <c r="T337" s="100">
        <v>854</v>
      </c>
      <c r="U337" s="100">
        <v>0</v>
      </c>
      <c r="V337" s="100">
        <v>0</v>
      </c>
      <c r="W337" s="100">
        <v>0</v>
      </c>
      <c r="X337" s="100">
        <v>854</v>
      </c>
      <c r="Y337" s="100">
        <v>0</v>
      </c>
      <c r="Z337" s="100">
        <v>854</v>
      </c>
      <c r="AA337" s="112">
        <v>0</v>
      </c>
      <c r="AB337" s="112">
        <v>0</v>
      </c>
      <c r="AC337" s="100">
        <v>969</v>
      </c>
      <c r="AD337" s="100">
        <v>323</v>
      </c>
      <c r="AE337" s="100">
        <v>646</v>
      </c>
      <c r="AF337" s="112">
        <v>0.33333333333333331</v>
      </c>
      <c r="AG337" s="100">
        <v>2160</v>
      </c>
      <c r="AH337" s="100">
        <v>423</v>
      </c>
      <c r="AI337" s="100">
        <v>1737</v>
      </c>
      <c r="AJ337" s="112">
        <v>0.19583333333333333</v>
      </c>
      <c r="AK337" s="100">
        <v>5250</v>
      </c>
      <c r="AL337" s="100">
        <v>746</v>
      </c>
      <c r="AM337" s="100">
        <v>4504</v>
      </c>
      <c r="AN337" s="114">
        <v>0.5</v>
      </c>
      <c r="AO337" s="2" t="s">
        <v>1902</v>
      </c>
      <c r="AP337" s="2" t="s">
        <v>1903</v>
      </c>
      <c r="AQ337" s="2" t="s">
        <v>1903</v>
      </c>
      <c r="AR337" s="124" t="s">
        <v>1535</v>
      </c>
      <c r="AS337" s="2" t="s">
        <v>1903</v>
      </c>
      <c r="AT337" s="2" t="s">
        <v>1903</v>
      </c>
    </row>
    <row r="338" spans="1:46" x14ac:dyDescent="0.2">
      <c r="A338" s="2" t="s">
        <v>29</v>
      </c>
      <c r="B338" s="2" t="s">
        <v>955</v>
      </c>
      <c r="C338" s="71">
        <v>0.5</v>
      </c>
      <c r="D338" s="72">
        <v>8</v>
      </c>
      <c r="E338" s="99">
        <v>2019</v>
      </c>
      <c r="F338" s="99">
        <v>2015</v>
      </c>
      <c r="G338" s="99">
        <v>2022</v>
      </c>
      <c r="H338" s="2" t="s">
        <v>1904</v>
      </c>
      <c r="I338" s="2" t="s">
        <v>1905</v>
      </c>
      <c r="J338" s="2" t="s">
        <v>8</v>
      </c>
      <c r="K338" s="113" t="s">
        <v>955</v>
      </c>
      <c r="L338" s="100">
        <v>193</v>
      </c>
      <c r="M338" s="100">
        <v>0</v>
      </c>
      <c r="N338" s="100">
        <v>0</v>
      </c>
      <c r="O338" s="100">
        <v>0</v>
      </c>
      <c r="P338" s="100">
        <v>193</v>
      </c>
      <c r="Q338" s="112">
        <v>0</v>
      </c>
      <c r="R338" s="101">
        <v>97</v>
      </c>
      <c r="S338" s="101">
        <v>0</v>
      </c>
      <c r="T338" s="100">
        <v>101</v>
      </c>
      <c r="U338" s="100">
        <v>0</v>
      </c>
      <c r="V338" s="100">
        <v>0</v>
      </c>
      <c r="W338" s="100">
        <v>0</v>
      </c>
      <c r="X338" s="100">
        <v>101</v>
      </c>
      <c r="Y338" s="100">
        <v>0</v>
      </c>
      <c r="Z338" s="100">
        <v>101</v>
      </c>
      <c r="AA338" s="112">
        <v>0</v>
      </c>
      <c r="AB338" s="112">
        <v>0</v>
      </c>
      <c r="AC338" s="100">
        <v>112</v>
      </c>
      <c r="AD338" s="100">
        <v>0</v>
      </c>
      <c r="AE338" s="100">
        <v>112</v>
      </c>
      <c r="AF338" s="112">
        <v>0</v>
      </c>
      <c r="AG338" s="100">
        <v>257</v>
      </c>
      <c r="AH338" s="100">
        <v>3</v>
      </c>
      <c r="AI338" s="100">
        <v>254</v>
      </c>
      <c r="AJ338" s="112">
        <v>1.1673151750972763E-2</v>
      </c>
      <c r="AK338" s="100">
        <v>663</v>
      </c>
      <c r="AL338" s="100">
        <v>3</v>
      </c>
      <c r="AM338" s="100">
        <v>660</v>
      </c>
      <c r="AN338" s="114">
        <v>0.5</v>
      </c>
      <c r="AO338" s="2" t="s">
        <v>1902</v>
      </c>
      <c r="AP338" s="2" t="s">
        <v>1903</v>
      </c>
      <c r="AQ338" s="2" t="s">
        <v>1903</v>
      </c>
      <c r="AR338" s="124" t="s">
        <v>1522</v>
      </c>
      <c r="AS338" s="2" t="s">
        <v>1903</v>
      </c>
      <c r="AT338" s="2" t="s">
        <v>1903</v>
      </c>
    </row>
    <row r="339" spans="1:46" x14ac:dyDescent="0.2">
      <c r="A339" s="2" t="s">
        <v>35</v>
      </c>
      <c r="B339" s="2" t="s">
        <v>1848</v>
      </c>
      <c r="C339" s="71">
        <v>0.625</v>
      </c>
      <c r="D339" s="72">
        <v>8</v>
      </c>
      <c r="E339" s="99">
        <v>2018</v>
      </c>
      <c r="F339" s="99">
        <v>2014</v>
      </c>
      <c r="G339" s="99" t="s">
        <v>1899</v>
      </c>
      <c r="H339" s="2" t="s">
        <v>1900</v>
      </c>
      <c r="I339" s="2" t="s">
        <v>1901</v>
      </c>
      <c r="J339" s="2" t="s">
        <v>3</v>
      </c>
      <c r="K339" s="113" t="s">
        <v>1848</v>
      </c>
      <c r="L339" s="100" t="e">
        <v>#N/A</v>
      </c>
      <c r="M339" s="100">
        <v>0</v>
      </c>
      <c r="N339" s="100">
        <v>0</v>
      </c>
      <c r="O339" s="100">
        <v>0</v>
      </c>
      <c r="P339" s="100" t="e">
        <v>#N/A</v>
      </c>
      <c r="Q339" s="112" t="s">
        <v>1891</v>
      </c>
      <c r="R339" s="101" t="e">
        <v>#N/A</v>
      </c>
      <c r="S339" s="101" t="e">
        <v>#N/A</v>
      </c>
      <c r="T339" s="100" t="e">
        <v>#N/A</v>
      </c>
      <c r="U339" s="100">
        <v>0</v>
      </c>
      <c r="V339" s="100">
        <v>0</v>
      </c>
      <c r="W339" s="100">
        <v>0</v>
      </c>
      <c r="X339" s="100" t="e">
        <v>#N/A</v>
      </c>
      <c r="Y339" s="100" t="e">
        <v>#N/A</v>
      </c>
      <c r="Z339" s="100" t="e">
        <v>#N/A</v>
      </c>
      <c r="AA339" s="112" t="s">
        <v>1891</v>
      </c>
      <c r="AB339" s="112" t="s">
        <v>1891</v>
      </c>
      <c r="AC339" s="100" t="e">
        <v>#N/A</v>
      </c>
      <c r="AD339" s="100">
        <v>0</v>
      </c>
      <c r="AE339" s="100" t="e">
        <v>#N/A</v>
      </c>
      <c r="AF339" s="112" t="s">
        <v>1891</v>
      </c>
      <c r="AG339" s="100" t="e">
        <v>#N/A</v>
      </c>
      <c r="AH339" s="100">
        <v>0</v>
      </c>
      <c r="AI339" s="100" t="e">
        <v>#N/A</v>
      </c>
      <c r="AJ339" s="112" t="s">
        <v>1891</v>
      </c>
      <c r="AK339" s="100" t="e">
        <v>#N/A</v>
      </c>
      <c r="AL339" s="100">
        <v>0</v>
      </c>
      <c r="AM339" s="100" t="e">
        <v>#N/A</v>
      </c>
      <c r="AN339" s="114">
        <v>0.5</v>
      </c>
      <c r="AO339" s="2" t="s">
        <v>1902</v>
      </c>
      <c r="AP339" s="2" t="s">
        <v>1903</v>
      </c>
      <c r="AQ339" s="2" t="s">
        <v>1903</v>
      </c>
      <c r="AR339" s="124" t="s">
        <v>1891</v>
      </c>
      <c r="AS339" s="2" t="s">
        <v>1902</v>
      </c>
      <c r="AT339" s="2" t="s">
        <v>1903</v>
      </c>
    </row>
    <row r="340" spans="1:46" x14ac:dyDescent="0.2">
      <c r="A340" s="2" t="s">
        <v>35</v>
      </c>
      <c r="B340" s="2" t="s">
        <v>1040</v>
      </c>
      <c r="C340" s="71">
        <v>0.625</v>
      </c>
      <c r="D340" s="72">
        <v>8</v>
      </c>
      <c r="E340" s="99">
        <v>2018</v>
      </c>
      <c r="F340" s="99">
        <v>2014</v>
      </c>
      <c r="G340" s="99" t="s">
        <v>1899</v>
      </c>
      <c r="H340" s="2" t="s">
        <v>1900</v>
      </c>
      <c r="I340" s="2" t="s">
        <v>1901</v>
      </c>
      <c r="J340" s="2" t="s">
        <v>3</v>
      </c>
      <c r="K340" s="111" t="s">
        <v>1040</v>
      </c>
      <c r="L340" s="100">
        <v>543</v>
      </c>
      <c r="M340" s="100">
        <v>0</v>
      </c>
      <c r="N340" s="100">
        <v>0</v>
      </c>
      <c r="O340" s="100">
        <v>0</v>
      </c>
      <c r="P340" s="100">
        <v>543</v>
      </c>
      <c r="Q340" s="112">
        <v>0</v>
      </c>
      <c r="R340" s="101">
        <v>272</v>
      </c>
      <c r="S340" s="101">
        <v>0</v>
      </c>
      <c r="T340" s="100">
        <v>383</v>
      </c>
      <c r="U340" s="100">
        <v>0</v>
      </c>
      <c r="V340" s="100">
        <v>0</v>
      </c>
      <c r="W340" s="100">
        <v>0</v>
      </c>
      <c r="X340" s="100">
        <v>383</v>
      </c>
      <c r="Y340" s="100">
        <v>0</v>
      </c>
      <c r="Z340" s="100">
        <v>383</v>
      </c>
      <c r="AA340" s="112">
        <v>0</v>
      </c>
      <c r="AB340" s="112">
        <v>0</v>
      </c>
      <c r="AC340" s="100">
        <v>433</v>
      </c>
      <c r="AD340" s="100">
        <v>0</v>
      </c>
      <c r="AE340" s="100">
        <v>433</v>
      </c>
      <c r="AF340" s="112">
        <v>0</v>
      </c>
      <c r="AG340" s="100">
        <v>982</v>
      </c>
      <c r="AH340" s="100">
        <v>273</v>
      </c>
      <c r="AI340" s="100">
        <v>709</v>
      </c>
      <c r="AJ340" s="112">
        <v>0.27800407331975557</v>
      </c>
      <c r="AK340" s="100">
        <v>2341</v>
      </c>
      <c r="AL340" s="100">
        <v>273</v>
      </c>
      <c r="AM340" s="100">
        <v>2068</v>
      </c>
      <c r="AN340" s="114">
        <v>0.5</v>
      </c>
      <c r="AO340" s="2" t="s">
        <v>1902</v>
      </c>
      <c r="AP340" s="2" t="s">
        <v>1903</v>
      </c>
      <c r="AQ340" s="2" t="s">
        <v>1903</v>
      </c>
      <c r="AR340" s="124" t="s">
        <v>1522</v>
      </c>
      <c r="AS340" s="2" t="s">
        <v>1903</v>
      </c>
      <c r="AT340" s="2" t="s">
        <v>1903</v>
      </c>
    </row>
    <row r="341" spans="1:46" x14ac:dyDescent="0.2">
      <c r="A341" s="2" t="s">
        <v>35</v>
      </c>
      <c r="B341" s="2" t="s">
        <v>1500</v>
      </c>
      <c r="C341" s="71">
        <v>0.625</v>
      </c>
      <c r="D341" s="72">
        <v>8</v>
      </c>
      <c r="E341" s="99">
        <v>2018</v>
      </c>
      <c r="F341" s="99">
        <v>2014</v>
      </c>
      <c r="G341" s="99" t="s">
        <v>1899</v>
      </c>
      <c r="H341" s="2" t="s">
        <v>1900</v>
      </c>
      <c r="I341" s="2" t="s">
        <v>1901</v>
      </c>
      <c r="J341" s="2" t="s">
        <v>3</v>
      </c>
      <c r="K341" s="111" t="s">
        <v>1500</v>
      </c>
      <c r="L341" s="100">
        <v>21</v>
      </c>
      <c r="M341" s="100">
        <v>0</v>
      </c>
      <c r="N341" s="100">
        <v>0</v>
      </c>
      <c r="O341" s="100">
        <v>0</v>
      </c>
      <c r="P341" s="100">
        <v>21</v>
      </c>
      <c r="Q341" s="112">
        <v>0</v>
      </c>
      <c r="R341" s="101">
        <v>11</v>
      </c>
      <c r="S341" s="101">
        <v>0</v>
      </c>
      <c r="T341" s="100">
        <v>14</v>
      </c>
      <c r="U341" s="100">
        <v>0</v>
      </c>
      <c r="V341" s="100">
        <v>0</v>
      </c>
      <c r="W341" s="100">
        <v>0</v>
      </c>
      <c r="X341" s="100">
        <v>14</v>
      </c>
      <c r="Y341" s="100">
        <v>0</v>
      </c>
      <c r="Z341" s="100">
        <v>14</v>
      </c>
      <c r="AA341" s="112">
        <v>0</v>
      </c>
      <c r="AB341" s="112">
        <v>0</v>
      </c>
      <c r="AC341" s="100">
        <v>16</v>
      </c>
      <c r="AD341" s="100">
        <v>10</v>
      </c>
      <c r="AE341" s="100">
        <v>6</v>
      </c>
      <c r="AF341" s="112">
        <v>0.625</v>
      </c>
      <c r="AG341" s="100">
        <v>32</v>
      </c>
      <c r="AH341" s="100">
        <v>18</v>
      </c>
      <c r="AI341" s="100">
        <v>14</v>
      </c>
      <c r="AJ341" s="112">
        <v>0.5625</v>
      </c>
      <c r="AK341" s="100">
        <v>83</v>
      </c>
      <c r="AL341" s="100">
        <v>28</v>
      </c>
      <c r="AM341" s="100">
        <v>55</v>
      </c>
      <c r="AN341" s="114">
        <v>0.5</v>
      </c>
      <c r="AO341" s="2" t="s">
        <v>1903</v>
      </c>
      <c r="AP341" s="2" t="s">
        <v>1902</v>
      </c>
      <c r="AQ341" s="2" t="s">
        <v>1903</v>
      </c>
      <c r="AR341" s="124" t="s">
        <v>1535</v>
      </c>
      <c r="AS341" s="2" t="s">
        <v>1903</v>
      </c>
      <c r="AT341" s="2" t="s">
        <v>1902</v>
      </c>
    </row>
    <row r="342" spans="1:46" x14ac:dyDescent="0.2">
      <c r="A342" s="2" t="s">
        <v>152</v>
      </c>
      <c r="B342" s="2" t="s">
        <v>262</v>
      </c>
      <c r="C342" s="71">
        <v>0.375</v>
      </c>
      <c r="D342" s="72">
        <v>8</v>
      </c>
      <c r="E342" s="99">
        <v>2020</v>
      </c>
      <c r="F342" s="99">
        <v>2016</v>
      </c>
      <c r="G342" s="99" t="s">
        <v>1908</v>
      </c>
      <c r="H342" s="2" t="s">
        <v>1909</v>
      </c>
      <c r="I342" s="2" t="s">
        <v>1910</v>
      </c>
      <c r="J342" s="2" t="s">
        <v>26</v>
      </c>
      <c r="K342" s="113" t="s">
        <v>262</v>
      </c>
      <c r="L342" s="100">
        <v>198</v>
      </c>
      <c r="M342" s="100">
        <v>0</v>
      </c>
      <c r="N342" s="100">
        <v>0</v>
      </c>
      <c r="O342" s="100">
        <v>0</v>
      </c>
      <c r="P342" s="100">
        <v>198</v>
      </c>
      <c r="Q342" s="112">
        <v>0</v>
      </c>
      <c r="R342" s="101">
        <v>74</v>
      </c>
      <c r="S342" s="101">
        <v>0</v>
      </c>
      <c r="T342" s="100">
        <v>120</v>
      </c>
      <c r="U342" s="100">
        <v>0</v>
      </c>
      <c r="V342" s="100">
        <v>0</v>
      </c>
      <c r="W342" s="100">
        <v>0</v>
      </c>
      <c r="X342" s="100">
        <v>120</v>
      </c>
      <c r="Y342" s="100">
        <v>0</v>
      </c>
      <c r="Z342" s="100">
        <v>120</v>
      </c>
      <c r="AA342" s="112">
        <v>0</v>
      </c>
      <c r="AB342" s="112">
        <v>0</v>
      </c>
      <c r="AC342" s="100">
        <v>164</v>
      </c>
      <c r="AD342" s="100">
        <v>3</v>
      </c>
      <c r="AE342" s="100">
        <v>161</v>
      </c>
      <c r="AF342" s="112">
        <v>1.8292682926829267E-2</v>
      </c>
      <c r="AG342" s="100">
        <v>355</v>
      </c>
      <c r="AH342" s="100">
        <v>351</v>
      </c>
      <c r="AI342" s="100">
        <v>4</v>
      </c>
      <c r="AJ342" s="112">
        <v>0.9887323943661972</v>
      </c>
      <c r="AK342" s="100">
        <v>837</v>
      </c>
      <c r="AL342" s="100">
        <v>354</v>
      </c>
      <c r="AM342" s="100">
        <v>483</v>
      </c>
      <c r="AN342" s="114">
        <v>0.375</v>
      </c>
      <c r="AO342" s="2" t="s">
        <v>1903</v>
      </c>
      <c r="AP342" s="2" t="s">
        <v>1902</v>
      </c>
      <c r="AQ342" s="2" t="s">
        <v>1903</v>
      </c>
      <c r="AR342" s="124" t="s">
        <v>1522</v>
      </c>
      <c r="AS342" s="2" t="s">
        <v>1903</v>
      </c>
      <c r="AT342" s="2" t="s">
        <v>1902</v>
      </c>
    </row>
    <row r="343" spans="1:46" x14ac:dyDescent="0.2">
      <c r="A343" s="2" t="s">
        <v>35</v>
      </c>
      <c r="B343" s="2" t="s">
        <v>71</v>
      </c>
      <c r="C343" s="71">
        <v>0.625</v>
      </c>
      <c r="D343" s="72">
        <v>8</v>
      </c>
      <c r="E343" s="99">
        <v>2018</v>
      </c>
      <c r="F343" s="99">
        <v>2014</v>
      </c>
      <c r="G343" s="99" t="s">
        <v>1899</v>
      </c>
      <c r="H343" s="2" t="s">
        <v>1900</v>
      </c>
      <c r="I343" s="2" t="s">
        <v>1901</v>
      </c>
      <c r="J343" s="2" t="s">
        <v>3</v>
      </c>
      <c r="K343" s="111" t="s">
        <v>71</v>
      </c>
      <c r="L343" s="100">
        <v>141</v>
      </c>
      <c r="M343" s="100">
        <v>0</v>
      </c>
      <c r="N343" s="100">
        <v>0</v>
      </c>
      <c r="O343" s="100">
        <v>0</v>
      </c>
      <c r="P343" s="100">
        <v>141</v>
      </c>
      <c r="Q343" s="112">
        <v>0</v>
      </c>
      <c r="R343" s="101">
        <v>71</v>
      </c>
      <c r="S343" s="101">
        <v>0</v>
      </c>
      <c r="T343" s="100">
        <v>95</v>
      </c>
      <c r="U343" s="100">
        <v>0</v>
      </c>
      <c r="V343" s="100">
        <v>0</v>
      </c>
      <c r="W343" s="100">
        <v>0</v>
      </c>
      <c r="X343" s="100">
        <v>95</v>
      </c>
      <c r="Y343" s="100">
        <v>0</v>
      </c>
      <c r="Z343" s="100">
        <v>95</v>
      </c>
      <c r="AA343" s="112">
        <v>0</v>
      </c>
      <c r="AB343" s="112">
        <v>0</v>
      </c>
      <c r="AC343" s="100">
        <v>110</v>
      </c>
      <c r="AD343" s="100">
        <v>122</v>
      </c>
      <c r="AE343" s="100">
        <v>0</v>
      </c>
      <c r="AF343" s="112">
        <v>1.1090909090909091</v>
      </c>
      <c r="AG343" s="100">
        <v>254</v>
      </c>
      <c r="AH343" s="100">
        <v>3</v>
      </c>
      <c r="AI343" s="100">
        <v>251</v>
      </c>
      <c r="AJ343" s="112">
        <v>1.1811023622047244E-2</v>
      </c>
      <c r="AK343" s="100">
        <v>600</v>
      </c>
      <c r="AL343" s="100">
        <v>125</v>
      </c>
      <c r="AM343" s="100">
        <v>487</v>
      </c>
      <c r="AN343" s="114">
        <v>0.5</v>
      </c>
      <c r="AO343" s="2" t="s">
        <v>1902</v>
      </c>
      <c r="AP343" s="2" t="s">
        <v>1903</v>
      </c>
      <c r="AQ343" s="2" t="s">
        <v>1903</v>
      </c>
      <c r="AR343" s="124" t="s">
        <v>1891</v>
      </c>
      <c r="AS343" s="2" t="s">
        <v>1903</v>
      </c>
      <c r="AT343" s="2" t="s">
        <v>1903</v>
      </c>
    </row>
    <row r="344" spans="1:46" x14ac:dyDescent="0.2">
      <c r="A344" s="2" t="s">
        <v>24</v>
      </c>
      <c r="B344" s="2" t="s">
        <v>232</v>
      </c>
      <c r="C344" s="71">
        <v>1</v>
      </c>
      <c r="D344" s="72">
        <v>5</v>
      </c>
      <c r="E344" s="99">
        <v>2017</v>
      </c>
      <c r="F344" s="99">
        <v>2014</v>
      </c>
      <c r="G344" s="99">
        <v>2018</v>
      </c>
      <c r="H344" s="2" t="s">
        <v>1906</v>
      </c>
      <c r="I344" s="2" t="s">
        <v>1907</v>
      </c>
      <c r="J344" s="2" t="s">
        <v>13</v>
      </c>
      <c r="K344" s="113" t="s">
        <v>232</v>
      </c>
      <c r="L344" s="100">
        <v>123</v>
      </c>
      <c r="M344" s="100">
        <v>211</v>
      </c>
      <c r="N344" s="100">
        <v>211</v>
      </c>
      <c r="O344" s="100">
        <v>0</v>
      </c>
      <c r="P344" s="100">
        <v>0</v>
      </c>
      <c r="Q344" s="112">
        <v>1.7154471544715446</v>
      </c>
      <c r="R344" s="101">
        <v>123</v>
      </c>
      <c r="S344" s="101">
        <v>88</v>
      </c>
      <c r="T344" s="100">
        <v>77</v>
      </c>
      <c r="U344" s="100">
        <v>88</v>
      </c>
      <c r="V344" s="100">
        <v>88</v>
      </c>
      <c r="W344" s="100">
        <v>0</v>
      </c>
      <c r="X344" s="100">
        <v>0</v>
      </c>
      <c r="Y344" s="100">
        <v>176</v>
      </c>
      <c r="Z344" s="100">
        <v>0</v>
      </c>
      <c r="AA344" s="112">
        <v>1.1428571428571428</v>
      </c>
      <c r="AB344" s="112">
        <v>2.2857142857142856</v>
      </c>
      <c r="AC344" s="100">
        <v>87</v>
      </c>
      <c r="AD344" s="100">
        <v>209</v>
      </c>
      <c r="AE344" s="100">
        <v>0</v>
      </c>
      <c r="AF344" s="112">
        <v>2.4022988505747125</v>
      </c>
      <c r="AG344" s="100">
        <v>206</v>
      </c>
      <c r="AH344" s="100">
        <v>188</v>
      </c>
      <c r="AI344" s="100">
        <v>18</v>
      </c>
      <c r="AJ344" s="112">
        <v>0.91262135922330101</v>
      </c>
      <c r="AK344" s="100">
        <v>493</v>
      </c>
      <c r="AL344" s="100">
        <v>696</v>
      </c>
      <c r="AM344" s="100">
        <v>18</v>
      </c>
      <c r="AN344" s="114">
        <v>1</v>
      </c>
      <c r="AO344" s="2" t="s">
        <v>1902</v>
      </c>
      <c r="AP344" s="2" t="s">
        <v>1903</v>
      </c>
      <c r="AQ344" s="2" t="s">
        <v>1903</v>
      </c>
      <c r="AR344" s="124" t="s">
        <v>1522</v>
      </c>
      <c r="AS344" s="2" t="s">
        <v>1903</v>
      </c>
      <c r="AT344" s="2" t="s">
        <v>1903</v>
      </c>
    </row>
    <row r="345" spans="1:46" x14ac:dyDescent="0.2">
      <c r="A345" s="2" t="s">
        <v>152</v>
      </c>
      <c r="B345" s="2" t="s">
        <v>1496</v>
      </c>
      <c r="C345" s="71">
        <v>0.375</v>
      </c>
      <c r="D345" s="72">
        <v>8</v>
      </c>
      <c r="E345" s="99">
        <v>2020</v>
      </c>
      <c r="F345" s="99">
        <v>2016</v>
      </c>
      <c r="G345" s="99" t="s">
        <v>1908</v>
      </c>
      <c r="H345" s="2" t="s">
        <v>1909</v>
      </c>
      <c r="I345" s="2" t="s">
        <v>1910</v>
      </c>
      <c r="J345" s="2" t="s">
        <v>26</v>
      </c>
      <c r="K345" s="113" t="s">
        <v>1496</v>
      </c>
      <c r="L345" s="100">
        <v>10</v>
      </c>
      <c r="M345" s="100">
        <v>0</v>
      </c>
      <c r="N345" s="100">
        <v>0</v>
      </c>
      <c r="O345" s="100">
        <v>0</v>
      </c>
      <c r="P345" s="100">
        <v>10</v>
      </c>
      <c r="Q345" s="112">
        <v>0</v>
      </c>
      <c r="R345" s="101">
        <v>4</v>
      </c>
      <c r="S345" s="101">
        <v>0</v>
      </c>
      <c r="T345" s="100">
        <v>6</v>
      </c>
      <c r="U345" s="100">
        <v>0</v>
      </c>
      <c r="V345" s="100">
        <v>0</v>
      </c>
      <c r="W345" s="100">
        <v>0</v>
      </c>
      <c r="X345" s="100">
        <v>6</v>
      </c>
      <c r="Y345" s="100">
        <v>0</v>
      </c>
      <c r="Z345" s="100">
        <v>6</v>
      </c>
      <c r="AA345" s="112">
        <v>0</v>
      </c>
      <c r="AB345" s="112">
        <v>0</v>
      </c>
      <c r="AC345" s="100">
        <v>8</v>
      </c>
      <c r="AD345" s="100">
        <v>0</v>
      </c>
      <c r="AE345" s="100">
        <v>8</v>
      </c>
      <c r="AF345" s="112">
        <v>0</v>
      </c>
      <c r="AG345" s="100">
        <v>17</v>
      </c>
      <c r="AH345" s="100">
        <v>0</v>
      </c>
      <c r="AI345" s="100">
        <v>17</v>
      </c>
      <c r="AJ345" s="112">
        <v>0</v>
      </c>
      <c r="AK345" s="100">
        <v>41</v>
      </c>
      <c r="AL345" s="100">
        <v>0</v>
      </c>
      <c r="AM345" s="100">
        <v>41</v>
      </c>
      <c r="AN345" s="114">
        <v>0.375</v>
      </c>
      <c r="AO345" s="2" t="s">
        <v>1902</v>
      </c>
      <c r="AP345" s="2" t="s">
        <v>1903</v>
      </c>
      <c r="AQ345" s="2" t="s">
        <v>1903</v>
      </c>
      <c r="AR345" s="124" t="s">
        <v>1522</v>
      </c>
      <c r="AS345" s="2" t="s">
        <v>1903</v>
      </c>
      <c r="AT345" s="2" t="s">
        <v>1903</v>
      </c>
    </row>
    <row r="346" spans="1:46" x14ac:dyDescent="0.2">
      <c r="A346" s="2" t="s">
        <v>35</v>
      </c>
      <c r="B346" s="2" t="s">
        <v>83</v>
      </c>
      <c r="C346" s="71">
        <v>0.625</v>
      </c>
      <c r="D346" s="72">
        <v>8</v>
      </c>
      <c r="E346" s="99">
        <v>2018</v>
      </c>
      <c r="F346" s="99">
        <v>2014</v>
      </c>
      <c r="G346" s="99" t="s">
        <v>1899</v>
      </c>
      <c r="H346" s="2" t="s">
        <v>1900</v>
      </c>
      <c r="I346" s="2" t="s">
        <v>1901</v>
      </c>
      <c r="J346" s="2" t="s">
        <v>3</v>
      </c>
      <c r="K346" s="111" t="s">
        <v>83</v>
      </c>
      <c r="L346" s="100">
        <v>1555</v>
      </c>
      <c r="M346" s="100">
        <v>78</v>
      </c>
      <c r="N346" s="100">
        <v>78</v>
      </c>
      <c r="O346" s="100">
        <v>0</v>
      </c>
      <c r="P346" s="100">
        <v>1477</v>
      </c>
      <c r="Q346" s="112">
        <v>5.0160771704180061E-2</v>
      </c>
      <c r="R346" s="101">
        <v>778</v>
      </c>
      <c r="S346" s="101">
        <v>0</v>
      </c>
      <c r="T346" s="100">
        <v>1059</v>
      </c>
      <c r="U346" s="100">
        <v>51</v>
      </c>
      <c r="V346" s="100">
        <v>51</v>
      </c>
      <c r="W346" s="100">
        <v>0</v>
      </c>
      <c r="X346" s="100">
        <v>1008</v>
      </c>
      <c r="Y346" s="100">
        <v>51</v>
      </c>
      <c r="Z346" s="100">
        <v>1008</v>
      </c>
      <c r="AA346" s="112">
        <v>4.8158640226628892E-2</v>
      </c>
      <c r="AB346" s="112">
        <v>4.8158640226628892E-2</v>
      </c>
      <c r="AC346" s="100">
        <v>1212</v>
      </c>
      <c r="AD346" s="100">
        <v>0</v>
      </c>
      <c r="AE346" s="100">
        <v>1212</v>
      </c>
      <c r="AF346" s="112">
        <v>0</v>
      </c>
      <c r="AG346" s="100">
        <v>2945</v>
      </c>
      <c r="AH346" s="100">
        <v>88</v>
      </c>
      <c r="AI346" s="100">
        <v>2857</v>
      </c>
      <c r="AJ346" s="112">
        <v>2.9881154499151102E-2</v>
      </c>
      <c r="AK346" s="100">
        <v>6771</v>
      </c>
      <c r="AL346" s="100">
        <v>217</v>
      </c>
      <c r="AM346" s="100">
        <v>6554</v>
      </c>
      <c r="AN346" s="114">
        <v>0.5</v>
      </c>
      <c r="AO346" s="2" t="s">
        <v>1902</v>
      </c>
      <c r="AP346" s="2" t="s">
        <v>1903</v>
      </c>
      <c r="AQ346" s="2" t="s">
        <v>1903</v>
      </c>
      <c r="AR346" s="124" t="s">
        <v>1522</v>
      </c>
      <c r="AS346" s="2" t="s">
        <v>1903</v>
      </c>
      <c r="AT346" s="2" t="s">
        <v>1903</v>
      </c>
    </row>
    <row r="347" spans="1:46" x14ac:dyDescent="0.2">
      <c r="A347" s="2" t="s">
        <v>29</v>
      </c>
      <c r="B347" s="2" t="s">
        <v>223</v>
      </c>
      <c r="C347" s="71">
        <v>0.5</v>
      </c>
      <c r="D347" s="72">
        <v>8</v>
      </c>
      <c r="E347" s="99">
        <v>2019</v>
      </c>
      <c r="F347" s="99">
        <v>2015</v>
      </c>
      <c r="G347" s="99">
        <v>2022</v>
      </c>
      <c r="H347" s="2" t="s">
        <v>1904</v>
      </c>
      <c r="I347" s="2" t="s">
        <v>1905</v>
      </c>
      <c r="J347" s="2" t="s">
        <v>8</v>
      </c>
      <c r="K347" s="113" t="s">
        <v>223</v>
      </c>
      <c r="L347" s="100">
        <v>121</v>
      </c>
      <c r="M347" s="100">
        <v>0</v>
      </c>
      <c r="N347" s="100">
        <v>0</v>
      </c>
      <c r="O347" s="100">
        <v>0</v>
      </c>
      <c r="P347" s="100">
        <v>121</v>
      </c>
      <c r="Q347" s="112">
        <v>0</v>
      </c>
      <c r="R347" s="101">
        <v>61</v>
      </c>
      <c r="S347" s="101">
        <v>0</v>
      </c>
      <c r="T347" s="100">
        <v>68</v>
      </c>
      <c r="U347" s="100">
        <v>0</v>
      </c>
      <c r="V347" s="100">
        <v>0</v>
      </c>
      <c r="W347" s="100">
        <v>0</v>
      </c>
      <c r="X347" s="100">
        <v>68</v>
      </c>
      <c r="Y347" s="100">
        <v>0</v>
      </c>
      <c r="Z347" s="100">
        <v>68</v>
      </c>
      <c r="AA347" s="112">
        <v>0</v>
      </c>
      <c r="AB347" s="112">
        <v>0</v>
      </c>
      <c r="AC347" s="100">
        <v>70</v>
      </c>
      <c r="AD347" s="100">
        <v>6</v>
      </c>
      <c r="AE347" s="100">
        <v>64</v>
      </c>
      <c r="AF347" s="112">
        <v>8.5714285714285715E-2</v>
      </c>
      <c r="AG347" s="100">
        <v>154</v>
      </c>
      <c r="AH347" s="100">
        <v>50</v>
      </c>
      <c r="AI347" s="100">
        <v>104</v>
      </c>
      <c r="AJ347" s="112">
        <v>0.32467532467532467</v>
      </c>
      <c r="AK347" s="100">
        <v>413</v>
      </c>
      <c r="AL347" s="100">
        <v>56</v>
      </c>
      <c r="AM347" s="100">
        <v>357</v>
      </c>
      <c r="AN347" s="114">
        <v>0.5</v>
      </c>
      <c r="AO347" s="2" t="s">
        <v>1902</v>
      </c>
      <c r="AP347" s="2" t="s">
        <v>1903</v>
      </c>
      <c r="AQ347" s="2" t="s">
        <v>1903</v>
      </c>
      <c r="AR347" s="124" t="s">
        <v>1522</v>
      </c>
      <c r="AS347" s="2" t="s">
        <v>1903</v>
      </c>
      <c r="AT347" s="2" t="s">
        <v>1903</v>
      </c>
    </row>
    <row r="348" spans="1:46" x14ac:dyDescent="0.2">
      <c r="A348" s="2" t="s">
        <v>35</v>
      </c>
      <c r="B348" s="2" t="s">
        <v>91</v>
      </c>
      <c r="C348" s="71">
        <v>0.625</v>
      </c>
      <c r="D348" s="72">
        <v>8</v>
      </c>
      <c r="E348" s="99">
        <v>2018</v>
      </c>
      <c r="F348" s="99">
        <v>2014</v>
      </c>
      <c r="G348" s="99" t="s">
        <v>1899</v>
      </c>
      <c r="H348" s="2" t="s">
        <v>1900</v>
      </c>
      <c r="I348" s="2" t="s">
        <v>1901</v>
      </c>
      <c r="J348" s="2" t="s">
        <v>3</v>
      </c>
      <c r="K348" s="111" t="s">
        <v>91</v>
      </c>
      <c r="L348" s="100">
        <v>192</v>
      </c>
      <c r="M348" s="100">
        <v>53</v>
      </c>
      <c r="N348" s="100">
        <v>53</v>
      </c>
      <c r="O348" s="100">
        <v>0</v>
      </c>
      <c r="P348" s="100">
        <v>139</v>
      </c>
      <c r="Q348" s="112">
        <v>0.27604166666666669</v>
      </c>
      <c r="R348" s="101">
        <v>96</v>
      </c>
      <c r="S348" s="101">
        <v>0</v>
      </c>
      <c r="T348" s="100">
        <v>128</v>
      </c>
      <c r="U348" s="100">
        <v>18</v>
      </c>
      <c r="V348" s="100">
        <v>18</v>
      </c>
      <c r="W348" s="100">
        <v>0</v>
      </c>
      <c r="X348" s="100">
        <v>110</v>
      </c>
      <c r="Y348" s="100">
        <v>18</v>
      </c>
      <c r="Z348" s="100">
        <v>110</v>
      </c>
      <c r="AA348" s="112">
        <v>0.140625</v>
      </c>
      <c r="AB348" s="112">
        <v>0.140625</v>
      </c>
      <c r="AC348" s="100">
        <v>142</v>
      </c>
      <c r="AD348" s="100">
        <v>66</v>
      </c>
      <c r="AE348" s="100">
        <v>76</v>
      </c>
      <c r="AF348" s="112">
        <v>0.46478873239436619</v>
      </c>
      <c r="AG348" s="100">
        <v>308</v>
      </c>
      <c r="AH348" s="100">
        <v>1396</v>
      </c>
      <c r="AI348" s="100">
        <v>0</v>
      </c>
      <c r="AJ348" s="112">
        <v>4.5324675324675328</v>
      </c>
      <c r="AK348" s="100">
        <v>770</v>
      </c>
      <c r="AL348" s="100">
        <v>1533</v>
      </c>
      <c r="AM348" s="100">
        <v>325</v>
      </c>
      <c r="AN348" s="114">
        <v>0.5</v>
      </c>
      <c r="AO348" s="2" t="s">
        <v>1903</v>
      </c>
      <c r="AP348" s="2" t="s">
        <v>1902</v>
      </c>
      <c r="AQ348" s="2" t="s">
        <v>1903</v>
      </c>
      <c r="AR348" s="124" t="s">
        <v>1522</v>
      </c>
      <c r="AS348" s="2" t="s">
        <v>1903</v>
      </c>
      <c r="AT348" s="2" t="s">
        <v>1902</v>
      </c>
    </row>
    <row r="349" spans="1:46" x14ac:dyDescent="0.2">
      <c r="A349" s="2" t="s">
        <v>29</v>
      </c>
      <c r="B349" s="2" t="s">
        <v>242</v>
      </c>
      <c r="C349" s="71">
        <v>0.5</v>
      </c>
      <c r="D349" s="72">
        <v>8</v>
      </c>
      <c r="E349" s="99">
        <v>2019</v>
      </c>
      <c r="F349" s="99">
        <v>2015</v>
      </c>
      <c r="G349" s="99">
        <v>2022</v>
      </c>
      <c r="H349" s="2" t="s">
        <v>1904</v>
      </c>
      <c r="I349" s="2" t="s">
        <v>1905</v>
      </c>
      <c r="J349" s="2" t="s">
        <v>8</v>
      </c>
      <c r="K349" s="113" t="s">
        <v>242</v>
      </c>
      <c r="L349" s="100">
        <v>21</v>
      </c>
      <c r="M349" s="100">
        <v>4</v>
      </c>
      <c r="N349" s="100">
        <v>0</v>
      </c>
      <c r="O349" s="100">
        <v>4</v>
      </c>
      <c r="P349" s="100">
        <v>17</v>
      </c>
      <c r="Q349" s="112">
        <v>0.19047619047619047</v>
      </c>
      <c r="R349" s="101">
        <v>11</v>
      </c>
      <c r="S349" s="101">
        <v>0</v>
      </c>
      <c r="T349" s="100">
        <v>15</v>
      </c>
      <c r="U349" s="100">
        <v>1</v>
      </c>
      <c r="V349" s="100">
        <v>0</v>
      </c>
      <c r="W349" s="100">
        <v>1</v>
      </c>
      <c r="X349" s="100">
        <v>14</v>
      </c>
      <c r="Y349" s="100">
        <v>1</v>
      </c>
      <c r="Z349" s="100">
        <v>14</v>
      </c>
      <c r="AA349" s="112">
        <v>6.6666666666666666E-2</v>
      </c>
      <c r="AB349" s="112">
        <v>6.6666666666666666E-2</v>
      </c>
      <c r="AC349" s="100">
        <v>15</v>
      </c>
      <c r="AD349" s="100">
        <v>4</v>
      </c>
      <c r="AE349" s="100">
        <v>11</v>
      </c>
      <c r="AF349" s="112">
        <v>0.26666666666666666</v>
      </c>
      <c r="AG349" s="100">
        <v>13</v>
      </c>
      <c r="AH349" s="100">
        <v>24</v>
      </c>
      <c r="AI349" s="100">
        <v>0</v>
      </c>
      <c r="AJ349" s="112">
        <v>1.8461538461538463</v>
      </c>
      <c r="AK349" s="100">
        <v>64</v>
      </c>
      <c r="AL349" s="100">
        <v>33</v>
      </c>
      <c r="AM349" s="100">
        <v>42</v>
      </c>
      <c r="AN349" s="114">
        <v>0.5</v>
      </c>
      <c r="AO349" s="2" t="s">
        <v>1903</v>
      </c>
      <c r="AP349" s="2" t="s">
        <v>1902</v>
      </c>
      <c r="AQ349" s="2" t="s">
        <v>1903</v>
      </c>
      <c r="AR349" s="124" t="s">
        <v>1522</v>
      </c>
      <c r="AS349" s="2" t="s">
        <v>1903</v>
      </c>
      <c r="AT349" s="2" t="s">
        <v>1902</v>
      </c>
    </row>
    <row r="350" spans="1:46" x14ac:dyDescent="0.2">
      <c r="A350" s="2" t="s">
        <v>29</v>
      </c>
      <c r="B350" s="2" t="s">
        <v>962</v>
      </c>
      <c r="C350" s="71">
        <v>0.5</v>
      </c>
      <c r="D350" s="72">
        <v>8</v>
      </c>
      <c r="E350" s="99">
        <v>2019</v>
      </c>
      <c r="F350" s="99">
        <v>2015</v>
      </c>
      <c r="G350" s="99">
        <v>2022</v>
      </c>
      <c r="H350" s="2" t="s">
        <v>1904</v>
      </c>
      <c r="I350" s="2" t="s">
        <v>1905</v>
      </c>
      <c r="J350" s="2" t="s">
        <v>8</v>
      </c>
      <c r="K350" s="113" t="s">
        <v>962</v>
      </c>
      <c r="L350" s="100">
        <v>706</v>
      </c>
      <c r="M350" s="100">
        <v>7</v>
      </c>
      <c r="N350" s="100">
        <v>7</v>
      </c>
      <c r="O350" s="100">
        <v>0</v>
      </c>
      <c r="P350" s="100">
        <v>699</v>
      </c>
      <c r="Q350" s="112">
        <v>9.9150141643059488E-3</v>
      </c>
      <c r="R350" s="101">
        <v>353</v>
      </c>
      <c r="S350" s="101">
        <v>0</v>
      </c>
      <c r="T350" s="100">
        <v>429</v>
      </c>
      <c r="U350" s="100">
        <v>112</v>
      </c>
      <c r="V350" s="100">
        <v>71</v>
      </c>
      <c r="W350" s="100">
        <v>41</v>
      </c>
      <c r="X350" s="100">
        <v>317</v>
      </c>
      <c r="Y350" s="100">
        <v>112</v>
      </c>
      <c r="Z350" s="100">
        <v>317</v>
      </c>
      <c r="AA350" s="112">
        <v>0.26107226107226106</v>
      </c>
      <c r="AB350" s="112">
        <v>0.26107226107226106</v>
      </c>
      <c r="AC350" s="100">
        <v>502</v>
      </c>
      <c r="AD350" s="100">
        <v>0</v>
      </c>
      <c r="AE350" s="100">
        <v>502</v>
      </c>
      <c r="AF350" s="112">
        <v>0</v>
      </c>
      <c r="AG350" s="100">
        <v>1152</v>
      </c>
      <c r="AH350" s="100">
        <v>1722</v>
      </c>
      <c r="AI350" s="100">
        <v>0</v>
      </c>
      <c r="AJ350" s="112">
        <v>1.4947916666666667</v>
      </c>
      <c r="AK350" s="100">
        <v>2789</v>
      </c>
      <c r="AL350" s="100">
        <v>1841</v>
      </c>
      <c r="AM350" s="100">
        <v>1518</v>
      </c>
      <c r="AN350" s="114">
        <v>0.5</v>
      </c>
      <c r="AO350" s="2" t="s">
        <v>1903</v>
      </c>
      <c r="AP350" s="2" t="s">
        <v>1902</v>
      </c>
      <c r="AQ350" s="2" t="s">
        <v>1903</v>
      </c>
      <c r="AR350" s="124" t="s">
        <v>1522</v>
      </c>
      <c r="AS350" s="2" t="s">
        <v>1903</v>
      </c>
      <c r="AT350" s="2" t="s">
        <v>1902</v>
      </c>
    </row>
    <row r="351" spans="1:46" x14ac:dyDescent="0.2">
      <c r="A351" s="2" t="s">
        <v>24</v>
      </c>
      <c r="B351" s="2" t="s">
        <v>1391</v>
      </c>
      <c r="C351" s="71">
        <v>1</v>
      </c>
      <c r="D351" s="72">
        <v>5</v>
      </c>
      <c r="E351" s="99">
        <v>2017</v>
      </c>
      <c r="F351" s="99">
        <v>2014</v>
      </c>
      <c r="G351" s="99">
        <v>2018</v>
      </c>
      <c r="H351" s="2" t="s">
        <v>1906</v>
      </c>
      <c r="I351" s="2" t="s">
        <v>1907</v>
      </c>
      <c r="J351" s="2" t="s">
        <v>13</v>
      </c>
      <c r="K351" s="113" t="s">
        <v>1391</v>
      </c>
      <c r="L351" s="100">
        <v>38</v>
      </c>
      <c r="M351" s="100">
        <v>0</v>
      </c>
      <c r="N351" s="100">
        <v>0</v>
      </c>
      <c r="O351" s="100">
        <v>0</v>
      </c>
      <c r="P351" s="100">
        <v>38</v>
      </c>
      <c r="Q351" s="112">
        <v>0</v>
      </c>
      <c r="R351" s="101">
        <v>38</v>
      </c>
      <c r="S351" s="101">
        <v>0</v>
      </c>
      <c r="T351" s="100">
        <v>24</v>
      </c>
      <c r="U351" s="100">
        <v>12</v>
      </c>
      <c r="V351" s="100">
        <v>12</v>
      </c>
      <c r="W351" s="100">
        <v>0</v>
      </c>
      <c r="X351" s="100">
        <v>12</v>
      </c>
      <c r="Y351" s="100">
        <v>12</v>
      </c>
      <c r="Z351" s="100">
        <v>12</v>
      </c>
      <c r="AA351" s="112">
        <v>0.5</v>
      </c>
      <c r="AB351" s="112">
        <v>0.5</v>
      </c>
      <c r="AC351" s="100">
        <v>27</v>
      </c>
      <c r="AD351" s="100">
        <v>0</v>
      </c>
      <c r="AE351" s="100">
        <v>27</v>
      </c>
      <c r="AF351" s="112">
        <v>0</v>
      </c>
      <c r="AG351" s="100">
        <v>64</v>
      </c>
      <c r="AH351" s="100">
        <v>253</v>
      </c>
      <c r="AI351" s="100">
        <v>0</v>
      </c>
      <c r="AJ351" s="112">
        <v>3.953125</v>
      </c>
      <c r="AK351" s="100">
        <v>153</v>
      </c>
      <c r="AL351" s="100">
        <v>265</v>
      </c>
      <c r="AM351" s="100">
        <v>77</v>
      </c>
      <c r="AN351" s="114">
        <v>1</v>
      </c>
      <c r="AO351" s="2" t="s">
        <v>1903</v>
      </c>
      <c r="AP351" s="2" t="s">
        <v>1902</v>
      </c>
      <c r="AQ351" s="2" t="s">
        <v>1903</v>
      </c>
      <c r="AR351" s="124" t="s">
        <v>1522</v>
      </c>
      <c r="AS351" s="2" t="s">
        <v>1903</v>
      </c>
      <c r="AT351" s="2" t="s">
        <v>1902</v>
      </c>
    </row>
    <row r="352" spans="1:46" x14ac:dyDescent="0.2">
      <c r="A352" s="2" t="s">
        <v>29</v>
      </c>
      <c r="B352" s="2" t="s">
        <v>263</v>
      </c>
      <c r="C352" s="71">
        <v>0.5</v>
      </c>
      <c r="D352" s="72">
        <v>8</v>
      </c>
      <c r="E352" s="99">
        <v>2019</v>
      </c>
      <c r="F352" s="99">
        <v>2015</v>
      </c>
      <c r="G352" s="99">
        <v>2022</v>
      </c>
      <c r="H352" s="2" t="s">
        <v>1904</v>
      </c>
      <c r="I352" s="2" t="s">
        <v>1905</v>
      </c>
      <c r="J352" s="2" t="s">
        <v>8</v>
      </c>
      <c r="K352" s="113" t="s">
        <v>263</v>
      </c>
      <c r="L352" s="100">
        <v>358</v>
      </c>
      <c r="M352" s="100">
        <v>0</v>
      </c>
      <c r="N352" s="100">
        <v>0</v>
      </c>
      <c r="O352" s="100">
        <v>0</v>
      </c>
      <c r="P352" s="100">
        <v>358</v>
      </c>
      <c r="Q352" s="112">
        <v>0</v>
      </c>
      <c r="R352" s="101">
        <v>179</v>
      </c>
      <c r="S352" s="101">
        <v>0</v>
      </c>
      <c r="T352" s="100">
        <v>161</v>
      </c>
      <c r="U352" s="100">
        <v>24</v>
      </c>
      <c r="V352" s="100">
        <v>18</v>
      </c>
      <c r="W352" s="100">
        <v>6</v>
      </c>
      <c r="X352" s="100">
        <v>137</v>
      </c>
      <c r="Y352" s="100">
        <v>24</v>
      </c>
      <c r="Z352" s="100">
        <v>137</v>
      </c>
      <c r="AA352" s="112">
        <v>0.14906832298136646</v>
      </c>
      <c r="AB352" s="112">
        <v>0.14906832298136646</v>
      </c>
      <c r="AC352" s="100">
        <v>205</v>
      </c>
      <c r="AD352" s="100">
        <v>42</v>
      </c>
      <c r="AE352" s="100">
        <v>163</v>
      </c>
      <c r="AF352" s="112">
        <v>0.20487804878048779</v>
      </c>
      <c r="AG352" s="100">
        <v>431</v>
      </c>
      <c r="AH352" s="100">
        <v>53</v>
      </c>
      <c r="AI352" s="100">
        <v>378</v>
      </c>
      <c r="AJ352" s="112">
        <v>0.12296983758700696</v>
      </c>
      <c r="AK352" s="100">
        <v>1155</v>
      </c>
      <c r="AL352" s="100">
        <v>119</v>
      </c>
      <c r="AM352" s="100">
        <v>1036</v>
      </c>
      <c r="AN352" s="114">
        <v>0.5</v>
      </c>
      <c r="AO352" s="2" t="s">
        <v>1902</v>
      </c>
      <c r="AP352" s="2" t="s">
        <v>1903</v>
      </c>
      <c r="AQ352" s="2" t="s">
        <v>1903</v>
      </c>
      <c r="AR352" s="124" t="s">
        <v>1522</v>
      </c>
      <c r="AS352" s="2" t="s">
        <v>1903</v>
      </c>
      <c r="AT352" s="2" t="s">
        <v>1903</v>
      </c>
    </row>
    <row r="353" spans="1:46" x14ac:dyDescent="0.2">
      <c r="A353" s="2" t="s">
        <v>35</v>
      </c>
      <c r="B353" s="2" t="s">
        <v>1046</v>
      </c>
      <c r="C353" s="71">
        <v>0.625</v>
      </c>
      <c r="D353" s="72">
        <v>8</v>
      </c>
      <c r="E353" s="99">
        <v>2018</v>
      </c>
      <c r="F353" s="99">
        <v>2014</v>
      </c>
      <c r="G353" s="99" t="s">
        <v>1899</v>
      </c>
      <c r="H353" s="2" t="s">
        <v>1900</v>
      </c>
      <c r="I353" s="2" t="s">
        <v>1901</v>
      </c>
      <c r="J353" s="2" t="s">
        <v>3</v>
      </c>
      <c r="K353" s="111" t="s">
        <v>1046</v>
      </c>
      <c r="L353" s="100">
        <v>946</v>
      </c>
      <c r="M353" s="100">
        <v>43</v>
      </c>
      <c r="N353" s="100">
        <v>0</v>
      </c>
      <c r="O353" s="100">
        <v>43</v>
      </c>
      <c r="P353" s="100">
        <v>903</v>
      </c>
      <c r="Q353" s="112">
        <v>4.5454545454545456E-2</v>
      </c>
      <c r="R353" s="101">
        <v>473</v>
      </c>
      <c r="S353" s="101">
        <v>0</v>
      </c>
      <c r="T353" s="100">
        <v>661</v>
      </c>
      <c r="U353" s="100">
        <v>0</v>
      </c>
      <c r="V353" s="100">
        <v>0</v>
      </c>
      <c r="W353" s="100">
        <v>0</v>
      </c>
      <c r="X353" s="100">
        <v>661</v>
      </c>
      <c r="Y353" s="100">
        <v>0</v>
      </c>
      <c r="Z353" s="100">
        <v>661</v>
      </c>
      <c r="AA353" s="112">
        <v>0</v>
      </c>
      <c r="AB353" s="112">
        <v>0</v>
      </c>
      <c r="AC353" s="100">
        <v>772</v>
      </c>
      <c r="AD353" s="100">
        <v>0</v>
      </c>
      <c r="AE353" s="100">
        <v>772</v>
      </c>
      <c r="AF353" s="112">
        <v>0</v>
      </c>
      <c r="AG353" s="100">
        <v>1817</v>
      </c>
      <c r="AH353" s="100">
        <v>0</v>
      </c>
      <c r="AI353" s="100">
        <v>1817</v>
      </c>
      <c r="AJ353" s="112">
        <v>0</v>
      </c>
      <c r="AK353" s="100">
        <v>4196</v>
      </c>
      <c r="AL353" s="100">
        <v>43</v>
      </c>
      <c r="AM353" s="100">
        <v>4153</v>
      </c>
      <c r="AN353" s="114">
        <v>0.5</v>
      </c>
      <c r="AO353" s="2" t="s">
        <v>1902</v>
      </c>
      <c r="AP353" s="2" t="s">
        <v>1903</v>
      </c>
      <c r="AQ353" s="2" t="s">
        <v>1903</v>
      </c>
      <c r="AR353" s="124" t="s">
        <v>1522</v>
      </c>
      <c r="AS353" s="2" t="s">
        <v>1903</v>
      </c>
      <c r="AT353" s="2" t="s">
        <v>1903</v>
      </c>
    </row>
    <row r="354" spans="1:46" x14ac:dyDescent="0.2">
      <c r="A354" s="2" t="s">
        <v>35</v>
      </c>
      <c r="B354" s="2" t="s">
        <v>1048</v>
      </c>
      <c r="C354" s="71">
        <v>0.625</v>
      </c>
      <c r="D354" s="72">
        <v>8</v>
      </c>
      <c r="E354" s="99">
        <v>2018</v>
      </c>
      <c r="F354" s="99">
        <v>2014</v>
      </c>
      <c r="G354" s="99" t="s">
        <v>1899</v>
      </c>
      <c r="H354" s="2" t="s">
        <v>1900</v>
      </c>
      <c r="I354" s="2" t="s">
        <v>1901</v>
      </c>
      <c r="J354" s="2" t="s">
        <v>3</v>
      </c>
      <c r="K354" s="111" t="s">
        <v>1048</v>
      </c>
      <c r="L354" s="100">
        <v>374</v>
      </c>
      <c r="M354" s="100">
        <v>0</v>
      </c>
      <c r="N354" s="100">
        <v>0</v>
      </c>
      <c r="O354" s="100">
        <v>0</v>
      </c>
      <c r="P354" s="100">
        <v>374</v>
      </c>
      <c r="Q354" s="112">
        <v>0</v>
      </c>
      <c r="R354" s="101">
        <v>187</v>
      </c>
      <c r="S354" s="101">
        <v>0</v>
      </c>
      <c r="T354" s="100">
        <v>250</v>
      </c>
      <c r="U354" s="100">
        <v>0</v>
      </c>
      <c r="V354" s="100">
        <v>0</v>
      </c>
      <c r="W354" s="100">
        <v>0</v>
      </c>
      <c r="X354" s="100">
        <v>250</v>
      </c>
      <c r="Y354" s="100">
        <v>0</v>
      </c>
      <c r="Z354" s="100">
        <v>250</v>
      </c>
      <c r="AA354" s="112">
        <v>0</v>
      </c>
      <c r="AB354" s="112">
        <v>0</v>
      </c>
      <c r="AC354" s="100">
        <v>274</v>
      </c>
      <c r="AD354" s="100">
        <v>0</v>
      </c>
      <c r="AE354" s="100">
        <v>274</v>
      </c>
      <c r="AF354" s="112">
        <v>0</v>
      </c>
      <c r="AG354" s="100">
        <v>565</v>
      </c>
      <c r="AH354" s="100">
        <v>1483</v>
      </c>
      <c r="AI354" s="100">
        <v>0</v>
      </c>
      <c r="AJ354" s="112">
        <v>2.6247787610619469</v>
      </c>
      <c r="AK354" s="100">
        <v>1463</v>
      </c>
      <c r="AL354" s="100">
        <v>1483</v>
      </c>
      <c r="AM354" s="100">
        <v>898</v>
      </c>
      <c r="AN354" s="114">
        <v>0.5</v>
      </c>
      <c r="AO354" s="2" t="s">
        <v>1903</v>
      </c>
      <c r="AP354" s="2" t="s">
        <v>1902</v>
      </c>
      <c r="AQ354" s="2" t="s">
        <v>1903</v>
      </c>
      <c r="AR354" s="124" t="s">
        <v>1522</v>
      </c>
      <c r="AS354" s="2" t="s">
        <v>1903</v>
      </c>
      <c r="AT354" s="2" t="s">
        <v>1902</v>
      </c>
    </row>
    <row r="355" spans="1:46" x14ac:dyDescent="0.2">
      <c r="A355" s="2" t="s">
        <v>35</v>
      </c>
      <c r="B355" s="2" t="s">
        <v>147</v>
      </c>
      <c r="C355" s="71">
        <v>0.625</v>
      </c>
      <c r="D355" s="72">
        <v>8</v>
      </c>
      <c r="E355" s="99">
        <v>2018</v>
      </c>
      <c r="F355" s="99">
        <v>2014</v>
      </c>
      <c r="G355" s="99" t="s">
        <v>1899</v>
      </c>
      <c r="H355" s="2" t="s">
        <v>1900</v>
      </c>
      <c r="I355" s="2" t="s">
        <v>1901</v>
      </c>
      <c r="J355" s="2" t="s">
        <v>3</v>
      </c>
      <c r="K355" s="113" t="s">
        <v>147</v>
      </c>
      <c r="L355" s="100">
        <v>134</v>
      </c>
      <c r="M355" s="100">
        <v>0</v>
      </c>
      <c r="N355" s="100">
        <v>0</v>
      </c>
      <c r="O355" s="100">
        <v>0</v>
      </c>
      <c r="P355" s="100">
        <v>134</v>
      </c>
      <c r="Q355" s="112">
        <v>0</v>
      </c>
      <c r="R355" s="101">
        <v>67</v>
      </c>
      <c r="S355" s="101">
        <v>0</v>
      </c>
      <c r="T355" s="100">
        <v>96</v>
      </c>
      <c r="U355" s="100">
        <v>46</v>
      </c>
      <c r="V355" s="100">
        <v>41</v>
      </c>
      <c r="W355" s="100">
        <v>5</v>
      </c>
      <c r="X355" s="100">
        <v>50</v>
      </c>
      <c r="Y355" s="100">
        <v>46</v>
      </c>
      <c r="Z355" s="100">
        <v>50</v>
      </c>
      <c r="AA355" s="112">
        <v>0.47916666666666669</v>
      </c>
      <c r="AB355" s="112">
        <v>0.47916666666666669</v>
      </c>
      <c r="AC355" s="100">
        <v>112</v>
      </c>
      <c r="AD355" s="100">
        <v>217</v>
      </c>
      <c r="AE355" s="100">
        <v>0</v>
      </c>
      <c r="AF355" s="112">
        <v>1.9375</v>
      </c>
      <c r="AG355" s="100">
        <v>262</v>
      </c>
      <c r="AH355" s="100">
        <v>69</v>
      </c>
      <c r="AI355" s="100">
        <v>193</v>
      </c>
      <c r="AJ355" s="112">
        <v>0.26335877862595419</v>
      </c>
      <c r="AK355" s="100">
        <v>604</v>
      </c>
      <c r="AL355" s="100">
        <v>332</v>
      </c>
      <c r="AM355" s="100">
        <v>377</v>
      </c>
      <c r="AN355" s="114">
        <v>0.5</v>
      </c>
      <c r="AO355" s="2" t="s">
        <v>1902</v>
      </c>
      <c r="AP355" s="2" t="s">
        <v>1903</v>
      </c>
      <c r="AQ355" s="2" t="s">
        <v>1903</v>
      </c>
      <c r="AR355" s="124" t="s">
        <v>1522</v>
      </c>
      <c r="AS355" s="2" t="s">
        <v>1903</v>
      </c>
      <c r="AT355" s="2" t="s">
        <v>1903</v>
      </c>
    </row>
    <row r="356" spans="1:46" x14ac:dyDescent="0.2">
      <c r="A356" s="2" t="s">
        <v>29</v>
      </c>
      <c r="B356" s="2" t="s">
        <v>963</v>
      </c>
      <c r="C356" s="71">
        <v>0.5</v>
      </c>
      <c r="D356" s="72">
        <v>8</v>
      </c>
      <c r="E356" s="99">
        <v>2019</v>
      </c>
      <c r="F356" s="99">
        <v>2015</v>
      </c>
      <c r="G356" s="99">
        <v>2022</v>
      </c>
      <c r="H356" s="2" t="s">
        <v>1904</v>
      </c>
      <c r="I356" s="2" t="s">
        <v>1905</v>
      </c>
      <c r="J356" s="2" t="s">
        <v>8</v>
      </c>
      <c r="K356" s="113" t="s">
        <v>963</v>
      </c>
      <c r="L356" s="100">
        <v>195</v>
      </c>
      <c r="M356" s="100">
        <v>5</v>
      </c>
      <c r="N356" s="100">
        <v>5</v>
      </c>
      <c r="O356" s="100">
        <v>0</v>
      </c>
      <c r="P356" s="100">
        <v>190</v>
      </c>
      <c r="Q356" s="112">
        <v>2.564102564102564E-2</v>
      </c>
      <c r="R356" s="101">
        <v>98</v>
      </c>
      <c r="S356" s="101">
        <v>0</v>
      </c>
      <c r="T356" s="100">
        <v>107</v>
      </c>
      <c r="U356" s="100">
        <v>13</v>
      </c>
      <c r="V356" s="100">
        <v>13</v>
      </c>
      <c r="W356" s="100">
        <v>0</v>
      </c>
      <c r="X356" s="100">
        <v>94</v>
      </c>
      <c r="Y356" s="100">
        <v>13</v>
      </c>
      <c r="Z356" s="100">
        <v>94</v>
      </c>
      <c r="AA356" s="112">
        <v>0.12149532710280374</v>
      </c>
      <c r="AB356" s="112">
        <v>0.12149532710280374</v>
      </c>
      <c r="AC356" s="100">
        <v>111</v>
      </c>
      <c r="AD356" s="100">
        <v>11</v>
      </c>
      <c r="AE356" s="100">
        <v>100</v>
      </c>
      <c r="AF356" s="112">
        <v>9.90990990990991E-2</v>
      </c>
      <c r="AG356" s="100">
        <v>183</v>
      </c>
      <c r="AH356" s="100">
        <v>434</v>
      </c>
      <c r="AI356" s="100">
        <v>0</v>
      </c>
      <c r="AJ356" s="112">
        <v>2.3715846994535519</v>
      </c>
      <c r="AK356" s="100">
        <v>596</v>
      </c>
      <c r="AL356" s="100">
        <v>463</v>
      </c>
      <c r="AM356" s="100">
        <v>384</v>
      </c>
      <c r="AN356" s="114">
        <v>0.5</v>
      </c>
      <c r="AO356" s="2" t="s">
        <v>1903</v>
      </c>
      <c r="AP356" s="2" t="s">
        <v>1902</v>
      </c>
      <c r="AQ356" s="2" t="s">
        <v>1903</v>
      </c>
      <c r="AR356" s="124" t="s">
        <v>1522</v>
      </c>
      <c r="AS356" s="2" t="s">
        <v>1903</v>
      </c>
      <c r="AT356" s="2" t="s">
        <v>1902</v>
      </c>
    </row>
    <row r="357" spans="1:46" x14ac:dyDescent="0.2">
      <c r="A357" s="2" t="s">
        <v>29</v>
      </c>
      <c r="B357" s="2" t="s">
        <v>29</v>
      </c>
      <c r="C357" s="71">
        <v>0.5</v>
      </c>
      <c r="D357" s="72">
        <v>8</v>
      </c>
      <c r="E357" s="99">
        <v>2019</v>
      </c>
      <c r="F357" s="99">
        <v>2015</v>
      </c>
      <c r="G357" s="99">
        <v>2022</v>
      </c>
      <c r="H357" s="2" t="s">
        <v>1904</v>
      </c>
      <c r="I357" s="2" t="s">
        <v>1905</v>
      </c>
      <c r="J357" s="2" t="s">
        <v>8</v>
      </c>
      <c r="K357" s="113" t="s">
        <v>29</v>
      </c>
      <c r="L357" s="100">
        <v>859</v>
      </c>
      <c r="M357" s="100">
        <v>49</v>
      </c>
      <c r="N357" s="100">
        <v>49</v>
      </c>
      <c r="O357" s="100">
        <v>0</v>
      </c>
      <c r="P357" s="100">
        <v>810</v>
      </c>
      <c r="Q357" s="112">
        <v>5.7043073341094298E-2</v>
      </c>
      <c r="R357" s="101">
        <v>430</v>
      </c>
      <c r="S357" s="101">
        <v>0</v>
      </c>
      <c r="T357" s="100">
        <v>469</v>
      </c>
      <c r="U357" s="100">
        <v>47</v>
      </c>
      <c r="V357" s="100">
        <v>26</v>
      </c>
      <c r="W357" s="100">
        <v>21</v>
      </c>
      <c r="X357" s="100">
        <v>422</v>
      </c>
      <c r="Y357" s="100">
        <v>47</v>
      </c>
      <c r="Z357" s="100">
        <v>422</v>
      </c>
      <c r="AA357" s="112">
        <v>0.10021321961620469</v>
      </c>
      <c r="AB357" s="112">
        <v>0.10021321961620469</v>
      </c>
      <c r="AC357" s="100">
        <v>530</v>
      </c>
      <c r="AD357" s="100">
        <v>94</v>
      </c>
      <c r="AE357" s="100">
        <v>436</v>
      </c>
      <c r="AF357" s="112">
        <v>0.17735849056603772</v>
      </c>
      <c r="AG357" s="100">
        <v>1242</v>
      </c>
      <c r="AH357" s="100">
        <v>1138</v>
      </c>
      <c r="AI357" s="100">
        <v>104</v>
      </c>
      <c r="AJ357" s="112">
        <v>0.91626409017713362</v>
      </c>
      <c r="AK357" s="100">
        <v>3100</v>
      </c>
      <c r="AL357" s="100">
        <v>1328</v>
      </c>
      <c r="AM357" s="100">
        <v>1772</v>
      </c>
      <c r="AN357" s="114">
        <v>0.5</v>
      </c>
      <c r="AO357" s="2" t="s">
        <v>1903</v>
      </c>
      <c r="AP357" s="2" t="s">
        <v>1902</v>
      </c>
      <c r="AQ357" s="2" t="s">
        <v>1903</v>
      </c>
      <c r="AR357" s="124" t="s">
        <v>1522</v>
      </c>
      <c r="AS357" s="2" t="s">
        <v>1903</v>
      </c>
      <c r="AT357" s="2" t="s">
        <v>1902</v>
      </c>
    </row>
    <row r="358" spans="1:46" x14ac:dyDescent="0.2">
      <c r="A358" s="2" t="s">
        <v>961</v>
      </c>
      <c r="B358" s="2" t="s">
        <v>960</v>
      </c>
      <c r="C358" s="71">
        <v>1</v>
      </c>
      <c r="D358" s="72">
        <v>5</v>
      </c>
      <c r="E358" s="99">
        <v>2017</v>
      </c>
      <c r="F358" s="99">
        <v>2014</v>
      </c>
      <c r="G358" s="99">
        <v>2018</v>
      </c>
      <c r="H358" s="2" t="s">
        <v>1906</v>
      </c>
      <c r="I358" s="2" t="s">
        <v>1907</v>
      </c>
      <c r="J358" s="2" t="s">
        <v>13</v>
      </c>
      <c r="K358" s="113" t="s">
        <v>960</v>
      </c>
      <c r="L358" s="100">
        <v>12</v>
      </c>
      <c r="M358" s="100">
        <v>0</v>
      </c>
      <c r="N358" s="100">
        <v>0</v>
      </c>
      <c r="O358" s="100">
        <v>0</v>
      </c>
      <c r="P358" s="100">
        <v>12</v>
      </c>
      <c r="Q358" s="112">
        <v>0</v>
      </c>
      <c r="R358" s="101">
        <v>12</v>
      </c>
      <c r="S358" s="101">
        <v>0</v>
      </c>
      <c r="T358" s="100">
        <v>8</v>
      </c>
      <c r="U358" s="100">
        <v>0</v>
      </c>
      <c r="V358" s="100">
        <v>0</v>
      </c>
      <c r="W358" s="100">
        <v>0</v>
      </c>
      <c r="X358" s="100">
        <v>8</v>
      </c>
      <c r="Y358" s="100">
        <v>0</v>
      </c>
      <c r="Z358" s="100">
        <v>8</v>
      </c>
      <c r="AA358" s="112">
        <v>0</v>
      </c>
      <c r="AB358" s="112">
        <v>0</v>
      </c>
      <c r="AC358" s="100">
        <v>12</v>
      </c>
      <c r="AD358" s="100">
        <v>34</v>
      </c>
      <c r="AE358" s="100">
        <v>0</v>
      </c>
      <c r="AF358" s="112">
        <v>2.8333333333333335</v>
      </c>
      <c r="AG358" s="100">
        <v>25</v>
      </c>
      <c r="AH358" s="100">
        <v>100</v>
      </c>
      <c r="AI358" s="100">
        <v>0</v>
      </c>
      <c r="AJ358" s="112">
        <v>4</v>
      </c>
      <c r="AK358" s="100">
        <v>57</v>
      </c>
      <c r="AL358" s="100">
        <v>134</v>
      </c>
      <c r="AM358" s="100">
        <v>20</v>
      </c>
      <c r="AN358" s="114">
        <v>1</v>
      </c>
      <c r="AO358" s="2" t="s">
        <v>1903</v>
      </c>
      <c r="AP358" s="2" t="s">
        <v>1902</v>
      </c>
      <c r="AQ358" s="2" t="s">
        <v>1903</v>
      </c>
      <c r="AR358" s="124" t="s">
        <v>1522</v>
      </c>
      <c r="AS358" s="2" t="s">
        <v>1903</v>
      </c>
      <c r="AT358" s="2" t="s">
        <v>1902</v>
      </c>
    </row>
    <row r="359" spans="1:46" x14ac:dyDescent="0.2">
      <c r="A359" s="2" t="s">
        <v>14</v>
      </c>
      <c r="B359" s="2" t="s">
        <v>1111</v>
      </c>
      <c r="C359" s="71">
        <v>1</v>
      </c>
      <c r="D359" s="72">
        <v>5</v>
      </c>
      <c r="E359" s="99">
        <v>2017</v>
      </c>
      <c r="F359" s="99">
        <v>2014</v>
      </c>
      <c r="G359" s="99">
        <v>2018</v>
      </c>
      <c r="H359" s="2" t="s">
        <v>1906</v>
      </c>
      <c r="I359" s="2" t="s">
        <v>1907</v>
      </c>
      <c r="J359" s="2" t="s">
        <v>13</v>
      </c>
      <c r="K359" s="113" t="s">
        <v>1111</v>
      </c>
      <c r="L359" s="100">
        <v>1</v>
      </c>
      <c r="M359" s="100">
        <v>0</v>
      </c>
      <c r="N359" s="100">
        <v>0</v>
      </c>
      <c r="O359" s="100">
        <v>0</v>
      </c>
      <c r="P359" s="100">
        <v>1</v>
      </c>
      <c r="Q359" s="112">
        <v>0</v>
      </c>
      <c r="R359" s="101">
        <v>1</v>
      </c>
      <c r="S359" s="101">
        <v>0</v>
      </c>
      <c r="T359" s="100">
        <v>1</v>
      </c>
      <c r="U359" s="100">
        <v>0</v>
      </c>
      <c r="V359" s="100">
        <v>0</v>
      </c>
      <c r="W359" s="100">
        <v>0</v>
      </c>
      <c r="X359" s="100">
        <v>1</v>
      </c>
      <c r="Y359" s="100">
        <v>0</v>
      </c>
      <c r="Z359" s="100">
        <v>1</v>
      </c>
      <c r="AA359" s="112">
        <v>0</v>
      </c>
      <c r="AB359" s="112">
        <v>0</v>
      </c>
      <c r="AC359" s="100">
        <v>1</v>
      </c>
      <c r="AD359" s="100">
        <v>0</v>
      </c>
      <c r="AE359" s="100">
        <v>1</v>
      </c>
      <c r="AF359" s="112">
        <v>0</v>
      </c>
      <c r="AG359" s="100">
        <v>1</v>
      </c>
      <c r="AH359" s="100">
        <v>18</v>
      </c>
      <c r="AI359" s="100">
        <v>0</v>
      </c>
      <c r="AJ359" s="112">
        <v>18</v>
      </c>
      <c r="AK359" s="100">
        <v>4</v>
      </c>
      <c r="AL359" s="100">
        <v>18</v>
      </c>
      <c r="AM359" s="100">
        <v>3</v>
      </c>
      <c r="AN359" s="114">
        <v>1</v>
      </c>
      <c r="AO359" s="2" t="s">
        <v>1902</v>
      </c>
      <c r="AP359" s="2" t="s">
        <v>1903</v>
      </c>
      <c r="AQ359" s="2" t="s">
        <v>1903</v>
      </c>
      <c r="AR359" s="124" t="s">
        <v>1891</v>
      </c>
      <c r="AS359" s="2" t="s">
        <v>1903</v>
      </c>
      <c r="AT359" s="2" t="s">
        <v>1902</v>
      </c>
    </row>
    <row r="360" spans="1:46" x14ac:dyDescent="0.2">
      <c r="A360" s="2" t="s">
        <v>126</v>
      </c>
      <c r="B360" s="2" t="s">
        <v>1070</v>
      </c>
      <c r="C360" s="71">
        <v>1</v>
      </c>
      <c r="D360" s="72">
        <v>5</v>
      </c>
      <c r="E360" s="99">
        <v>2017</v>
      </c>
      <c r="F360" s="99">
        <v>2014</v>
      </c>
      <c r="G360" s="99">
        <v>2018</v>
      </c>
      <c r="H360" s="2" t="s">
        <v>1906</v>
      </c>
      <c r="I360" s="2" t="s">
        <v>1907</v>
      </c>
      <c r="J360" s="2" t="s">
        <v>13</v>
      </c>
      <c r="K360" s="113" t="s">
        <v>1070</v>
      </c>
      <c r="L360" s="100">
        <v>1</v>
      </c>
      <c r="M360" s="100">
        <v>0</v>
      </c>
      <c r="N360" s="100">
        <v>0</v>
      </c>
      <c r="O360" s="100">
        <v>0</v>
      </c>
      <c r="P360" s="100">
        <v>1</v>
      </c>
      <c r="Q360" s="112">
        <v>0</v>
      </c>
      <c r="R360" s="101">
        <v>1</v>
      </c>
      <c r="S360" s="101">
        <v>0</v>
      </c>
      <c r="T360" s="100">
        <v>1</v>
      </c>
      <c r="U360" s="100">
        <v>0</v>
      </c>
      <c r="V360" s="100">
        <v>0</v>
      </c>
      <c r="W360" s="100">
        <v>0</v>
      </c>
      <c r="X360" s="100">
        <v>1</v>
      </c>
      <c r="Y360" s="100">
        <v>0</v>
      </c>
      <c r="Z360" s="100">
        <v>1</v>
      </c>
      <c r="AA360" s="112">
        <v>0</v>
      </c>
      <c r="AB360" s="112">
        <v>0</v>
      </c>
      <c r="AC360" s="100">
        <v>1</v>
      </c>
      <c r="AD360" s="100">
        <v>2</v>
      </c>
      <c r="AE360" s="100">
        <v>0</v>
      </c>
      <c r="AF360" s="112">
        <v>2</v>
      </c>
      <c r="AG360" s="100">
        <v>1</v>
      </c>
      <c r="AH360" s="100">
        <v>8</v>
      </c>
      <c r="AI360" s="100">
        <v>0</v>
      </c>
      <c r="AJ360" s="112">
        <v>8</v>
      </c>
      <c r="AK360" s="100">
        <v>4</v>
      </c>
      <c r="AL360" s="100">
        <v>10</v>
      </c>
      <c r="AM360" s="100">
        <v>2</v>
      </c>
      <c r="AN360" s="114">
        <v>1</v>
      </c>
      <c r="AO360" s="2" t="s">
        <v>1903</v>
      </c>
      <c r="AP360" s="2" t="s">
        <v>1902</v>
      </c>
      <c r="AQ360" s="2" t="s">
        <v>1903</v>
      </c>
      <c r="AR360" s="124" t="s">
        <v>1522</v>
      </c>
      <c r="AS360" s="2" t="s">
        <v>1903</v>
      </c>
      <c r="AT360" s="2" t="s">
        <v>1902</v>
      </c>
    </row>
    <row r="361" spans="1:46" x14ac:dyDescent="0.2">
      <c r="A361" s="2" t="s">
        <v>35</v>
      </c>
      <c r="B361" s="2" t="s">
        <v>157</v>
      </c>
      <c r="C361" s="71">
        <v>0.625</v>
      </c>
      <c r="D361" s="72">
        <v>8</v>
      </c>
      <c r="E361" s="99">
        <v>2018</v>
      </c>
      <c r="F361" s="99">
        <v>2014</v>
      </c>
      <c r="G361" s="99" t="s">
        <v>1899</v>
      </c>
      <c r="H361" s="2" t="s">
        <v>1900</v>
      </c>
      <c r="I361" s="2" t="s">
        <v>1901</v>
      </c>
      <c r="J361" s="2" t="s">
        <v>3</v>
      </c>
      <c r="K361" s="113" t="s">
        <v>157</v>
      </c>
      <c r="L361" s="100">
        <v>40</v>
      </c>
      <c r="M361" s="100">
        <v>0</v>
      </c>
      <c r="N361" s="100">
        <v>0</v>
      </c>
      <c r="O361" s="100">
        <v>0</v>
      </c>
      <c r="P361" s="100">
        <v>40</v>
      </c>
      <c r="Q361" s="112">
        <v>0</v>
      </c>
      <c r="R361" s="101">
        <v>20</v>
      </c>
      <c r="S361" s="101">
        <v>0</v>
      </c>
      <c r="T361" s="100">
        <v>27</v>
      </c>
      <c r="U361" s="100">
        <v>0</v>
      </c>
      <c r="V361" s="100">
        <v>0</v>
      </c>
      <c r="W361" s="100">
        <v>0</v>
      </c>
      <c r="X361" s="100">
        <v>27</v>
      </c>
      <c r="Y361" s="100">
        <v>0</v>
      </c>
      <c r="Z361" s="100">
        <v>27</v>
      </c>
      <c r="AA361" s="112">
        <v>0</v>
      </c>
      <c r="AB361" s="112">
        <v>0</v>
      </c>
      <c r="AC361" s="100">
        <v>31</v>
      </c>
      <c r="AD361" s="100">
        <v>0</v>
      </c>
      <c r="AE361" s="100">
        <v>31</v>
      </c>
      <c r="AF361" s="112">
        <v>0</v>
      </c>
      <c r="AG361" s="100">
        <v>62</v>
      </c>
      <c r="AH361" s="100">
        <v>143</v>
      </c>
      <c r="AI361" s="100">
        <v>0</v>
      </c>
      <c r="AJ361" s="112">
        <v>2.306451612903226</v>
      </c>
      <c r="AK361" s="100">
        <v>160</v>
      </c>
      <c r="AL361" s="100">
        <v>143</v>
      </c>
      <c r="AM361" s="100">
        <v>98</v>
      </c>
      <c r="AN361" s="114">
        <v>0.5</v>
      </c>
      <c r="AO361" s="2" t="s">
        <v>1903</v>
      </c>
      <c r="AP361" s="2" t="s">
        <v>1902</v>
      </c>
      <c r="AQ361" s="2" t="s">
        <v>1903</v>
      </c>
      <c r="AR361" s="124" t="s">
        <v>1522</v>
      </c>
      <c r="AS361" s="2" t="s">
        <v>1903</v>
      </c>
      <c r="AT361" s="2" t="s">
        <v>1902</v>
      </c>
    </row>
    <row r="362" spans="1:46" x14ac:dyDescent="0.2">
      <c r="A362" s="2" t="s">
        <v>35</v>
      </c>
      <c r="B362" s="2" t="s">
        <v>158</v>
      </c>
      <c r="C362" s="71">
        <v>0.625</v>
      </c>
      <c r="D362" s="72">
        <v>8</v>
      </c>
      <c r="E362" s="99">
        <v>2018</v>
      </c>
      <c r="F362" s="99">
        <v>2014</v>
      </c>
      <c r="G362" s="99" t="s">
        <v>1899</v>
      </c>
      <c r="H362" s="2" t="s">
        <v>1900</v>
      </c>
      <c r="I362" s="2" t="s">
        <v>1901</v>
      </c>
      <c r="J362" s="2" t="s">
        <v>3</v>
      </c>
      <c r="K362" s="113" t="s">
        <v>158</v>
      </c>
      <c r="L362" s="100">
        <v>714</v>
      </c>
      <c r="M362" s="100">
        <v>84</v>
      </c>
      <c r="N362" s="100">
        <v>84</v>
      </c>
      <c r="O362" s="100">
        <v>0</v>
      </c>
      <c r="P362" s="100">
        <v>630</v>
      </c>
      <c r="Q362" s="112">
        <v>0.11764705882352941</v>
      </c>
      <c r="R362" s="101">
        <v>357</v>
      </c>
      <c r="S362" s="101">
        <v>0</v>
      </c>
      <c r="T362" s="100">
        <v>487</v>
      </c>
      <c r="U362" s="100">
        <v>0</v>
      </c>
      <c r="V362" s="100">
        <v>0</v>
      </c>
      <c r="W362" s="100">
        <v>0</v>
      </c>
      <c r="X362" s="100">
        <v>487</v>
      </c>
      <c r="Y362" s="100">
        <v>0</v>
      </c>
      <c r="Z362" s="100">
        <v>487</v>
      </c>
      <c r="AA362" s="112">
        <v>0</v>
      </c>
      <c r="AB362" s="112">
        <v>0</v>
      </c>
      <c r="AC362" s="100">
        <v>553</v>
      </c>
      <c r="AD362" s="100">
        <v>1</v>
      </c>
      <c r="AE362" s="100">
        <v>552</v>
      </c>
      <c r="AF362" s="112">
        <v>1.8083182640144665E-3</v>
      </c>
      <c r="AG362" s="100">
        <v>1271</v>
      </c>
      <c r="AH362" s="100">
        <v>1161</v>
      </c>
      <c r="AI362" s="100">
        <v>110</v>
      </c>
      <c r="AJ362" s="112">
        <v>0.91345397324940991</v>
      </c>
      <c r="AK362" s="100">
        <v>3025</v>
      </c>
      <c r="AL362" s="100">
        <v>1246</v>
      </c>
      <c r="AM362" s="100">
        <v>1779</v>
      </c>
      <c r="AN362" s="114">
        <v>0.5</v>
      </c>
      <c r="AO362" s="2" t="s">
        <v>1903</v>
      </c>
      <c r="AP362" s="2" t="s">
        <v>1902</v>
      </c>
      <c r="AQ362" s="2" t="s">
        <v>1903</v>
      </c>
      <c r="AR362" s="124" t="s">
        <v>1522</v>
      </c>
      <c r="AS362" s="2" t="s">
        <v>1903</v>
      </c>
      <c r="AT362" s="2" t="s">
        <v>1902</v>
      </c>
    </row>
    <row r="363" spans="1:46" x14ac:dyDescent="0.2">
      <c r="A363" s="2" t="s">
        <v>946</v>
      </c>
      <c r="B363" s="2" t="s">
        <v>1281</v>
      </c>
      <c r="C363" s="71">
        <v>0.375</v>
      </c>
      <c r="D363" s="72">
        <v>8</v>
      </c>
      <c r="E363" s="99">
        <v>2020</v>
      </c>
      <c r="F363" s="99">
        <v>2016</v>
      </c>
      <c r="G363" s="99" t="s">
        <v>1908</v>
      </c>
      <c r="H363" s="2" t="s">
        <v>1909</v>
      </c>
      <c r="I363" s="2" t="s">
        <v>1910</v>
      </c>
      <c r="J363" s="2" t="s">
        <v>26</v>
      </c>
      <c r="K363" s="111" t="s">
        <v>1281</v>
      </c>
      <c r="L363" s="100">
        <v>103</v>
      </c>
      <c r="M363" s="100">
        <v>0</v>
      </c>
      <c r="N363" s="100">
        <v>0</v>
      </c>
      <c r="O363" s="100">
        <v>0</v>
      </c>
      <c r="P363" s="100">
        <v>103</v>
      </c>
      <c r="Q363" s="112">
        <v>0</v>
      </c>
      <c r="R363" s="101">
        <v>39</v>
      </c>
      <c r="S363" s="101">
        <v>0</v>
      </c>
      <c r="T363" s="100">
        <v>66</v>
      </c>
      <c r="U363" s="100">
        <v>0</v>
      </c>
      <c r="V363" s="100">
        <v>0</v>
      </c>
      <c r="W363" s="100">
        <v>0</v>
      </c>
      <c r="X363" s="100">
        <v>66</v>
      </c>
      <c r="Y363" s="100">
        <v>0</v>
      </c>
      <c r="Z363" s="100">
        <v>66</v>
      </c>
      <c r="AA363" s="112">
        <v>0</v>
      </c>
      <c r="AB363" s="112">
        <v>0</v>
      </c>
      <c r="AC363" s="100">
        <v>64</v>
      </c>
      <c r="AD363" s="100">
        <v>0</v>
      </c>
      <c r="AE363" s="100">
        <v>64</v>
      </c>
      <c r="AF363" s="112">
        <v>0</v>
      </c>
      <c r="AG363" s="100">
        <v>192</v>
      </c>
      <c r="AH363" s="100">
        <v>8</v>
      </c>
      <c r="AI363" s="100">
        <v>184</v>
      </c>
      <c r="AJ363" s="112">
        <v>4.1666666666666664E-2</v>
      </c>
      <c r="AK363" s="100">
        <v>425</v>
      </c>
      <c r="AL363" s="100">
        <v>8</v>
      </c>
      <c r="AM363" s="100">
        <v>417</v>
      </c>
      <c r="AN363" s="114">
        <v>0.375</v>
      </c>
      <c r="AO363" s="2" t="s">
        <v>1902</v>
      </c>
      <c r="AP363" s="2" t="s">
        <v>1903</v>
      </c>
      <c r="AQ363" s="2" t="s">
        <v>1903</v>
      </c>
      <c r="AR363" s="124" t="s">
        <v>1522</v>
      </c>
      <c r="AS363" s="2" t="s">
        <v>1903</v>
      </c>
      <c r="AT363" s="2" t="s">
        <v>1903</v>
      </c>
    </row>
    <row r="364" spans="1:46" x14ac:dyDescent="0.2">
      <c r="A364" s="2" t="s">
        <v>961</v>
      </c>
      <c r="B364" s="2" t="s">
        <v>1879</v>
      </c>
      <c r="C364" s="71">
        <v>1</v>
      </c>
      <c r="D364" s="72">
        <v>5</v>
      </c>
      <c r="E364" s="99">
        <v>2017</v>
      </c>
      <c r="F364" s="99">
        <v>2014</v>
      </c>
      <c r="G364" s="99">
        <v>2018</v>
      </c>
      <c r="H364" s="2" t="s">
        <v>1906</v>
      </c>
      <c r="I364" s="2" t="s">
        <v>1907</v>
      </c>
      <c r="J364" s="2" t="s">
        <v>13</v>
      </c>
      <c r="K364" s="113" t="s">
        <v>1879</v>
      </c>
      <c r="L364" s="100" t="e">
        <v>#N/A</v>
      </c>
      <c r="M364" s="100">
        <v>0</v>
      </c>
      <c r="N364" s="100">
        <v>0</v>
      </c>
      <c r="O364" s="100">
        <v>0</v>
      </c>
      <c r="P364" s="100" t="e">
        <v>#N/A</v>
      </c>
      <c r="Q364" s="112" t="s">
        <v>1891</v>
      </c>
      <c r="R364" s="101" t="e">
        <v>#N/A</v>
      </c>
      <c r="S364" s="101" t="e">
        <v>#N/A</v>
      </c>
      <c r="T364" s="100" t="e">
        <v>#N/A</v>
      </c>
      <c r="U364" s="100">
        <v>0</v>
      </c>
      <c r="V364" s="100">
        <v>0</v>
      </c>
      <c r="W364" s="100">
        <v>0</v>
      </c>
      <c r="X364" s="100" t="e">
        <v>#N/A</v>
      </c>
      <c r="Y364" s="100" t="e">
        <v>#N/A</v>
      </c>
      <c r="Z364" s="100" t="e">
        <v>#N/A</v>
      </c>
      <c r="AA364" s="112" t="s">
        <v>1891</v>
      </c>
      <c r="AB364" s="112" t="s">
        <v>1891</v>
      </c>
      <c r="AC364" s="100" t="e">
        <v>#N/A</v>
      </c>
      <c r="AD364" s="100">
        <v>0</v>
      </c>
      <c r="AE364" s="100" t="e">
        <v>#N/A</v>
      </c>
      <c r="AF364" s="112" t="s">
        <v>1891</v>
      </c>
      <c r="AG364" s="100" t="e">
        <v>#N/A</v>
      </c>
      <c r="AH364" s="100">
        <v>0</v>
      </c>
      <c r="AI364" s="100" t="e">
        <v>#N/A</v>
      </c>
      <c r="AJ364" s="112" t="s">
        <v>1891</v>
      </c>
      <c r="AK364" s="100" t="e">
        <v>#N/A</v>
      </c>
      <c r="AL364" s="100">
        <v>0</v>
      </c>
      <c r="AM364" s="100" t="e">
        <v>#N/A</v>
      </c>
      <c r="AN364" s="114">
        <v>1</v>
      </c>
      <c r="AO364" s="2" t="s">
        <v>1902</v>
      </c>
      <c r="AP364" s="2" t="s">
        <v>1903</v>
      </c>
      <c r="AQ364" s="2" t="s">
        <v>1903</v>
      </c>
      <c r="AR364" s="124" t="s">
        <v>1891</v>
      </c>
      <c r="AS364" s="2" t="s">
        <v>1902</v>
      </c>
      <c r="AT364" s="2" t="s">
        <v>1903</v>
      </c>
    </row>
    <row r="365" spans="1:46" x14ac:dyDescent="0.2">
      <c r="A365" s="2" t="s">
        <v>29</v>
      </c>
      <c r="B365" s="2" t="s">
        <v>964</v>
      </c>
      <c r="C365" s="71">
        <v>0.5</v>
      </c>
      <c r="D365" s="72">
        <v>8</v>
      </c>
      <c r="E365" s="99">
        <v>2019</v>
      </c>
      <c r="F365" s="99">
        <v>2015</v>
      </c>
      <c r="G365" s="99">
        <v>2022</v>
      </c>
      <c r="H365" s="2" t="s">
        <v>1904</v>
      </c>
      <c r="I365" s="2" t="s">
        <v>1905</v>
      </c>
      <c r="J365" s="2" t="s">
        <v>8</v>
      </c>
      <c r="K365" s="113" t="s">
        <v>964</v>
      </c>
      <c r="L365" s="100">
        <v>153</v>
      </c>
      <c r="M365" s="100">
        <v>1</v>
      </c>
      <c r="N365" s="100">
        <v>0</v>
      </c>
      <c r="O365" s="100">
        <v>1</v>
      </c>
      <c r="P365" s="100">
        <v>152</v>
      </c>
      <c r="Q365" s="112">
        <v>6.5359477124183009E-3</v>
      </c>
      <c r="R365" s="101">
        <v>77</v>
      </c>
      <c r="S365" s="101">
        <v>0</v>
      </c>
      <c r="T365" s="100">
        <v>103</v>
      </c>
      <c r="U365" s="100">
        <v>33</v>
      </c>
      <c r="V365" s="100">
        <v>7</v>
      </c>
      <c r="W365" s="100">
        <v>26</v>
      </c>
      <c r="X365" s="100">
        <v>70</v>
      </c>
      <c r="Y365" s="100">
        <v>33</v>
      </c>
      <c r="Z365" s="100">
        <v>70</v>
      </c>
      <c r="AA365" s="112">
        <v>0.32038834951456313</v>
      </c>
      <c r="AB365" s="112">
        <v>0.32038834951456313</v>
      </c>
      <c r="AC365" s="100">
        <v>102</v>
      </c>
      <c r="AD365" s="100">
        <v>17</v>
      </c>
      <c r="AE365" s="100">
        <v>85</v>
      </c>
      <c r="AF365" s="112">
        <v>0.16666666666666666</v>
      </c>
      <c r="AG365" s="100">
        <v>555</v>
      </c>
      <c r="AH365" s="100">
        <v>209</v>
      </c>
      <c r="AI365" s="100">
        <v>346</v>
      </c>
      <c r="AJ365" s="112">
        <v>0.37657657657657656</v>
      </c>
      <c r="AK365" s="100">
        <v>913</v>
      </c>
      <c r="AL365" s="100">
        <v>260</v>
      </c>
      <c r="AM365" s="100">
        <v>653</v>
      </c>
      <c r="AN365" s="114">
        <v>0.5</v>
      </c>
      <c r="AO365" s="2" t="s">
        <v>1902</v>
      </c>
      <c r="AP365" s="2" t="s">
        <v>1903</v>
      </c>
      <c r="AQ365" s="2" t="s">
        <v>1903</v>
      </c>
      <c r="AR365" s="124" t="s">
        <v>1522</v>
      </c>
      <c r="AS365" s="2" t="s">
        <v>1903</v>
      </c>
      <c r="AT365" s="2" t="s">
        <v>1903</v>
      </c>
    </row>
    <row r="366" spans="1:46" x14ac:dyDescent="0.2">
      <c r="A366" s="2" t="s">
        <v>66</v>
      </c>
      <c r="B366" s="2" t="s">
        <v>243</v>
      </c>
      <c r="C366" s="71">
        <v>0.75</v>
      </c>
      <c r="D366" s="72">
        <v>8</v>
      </c>
      <c r="E366" s="99">
        <v>2017</v>
      </c>
      <c r="F366" s="99">
        <v>2013</v>
      </c>
      <c r="G366" s="99">
        <v>2020</v>
      </c>
      <c r="H366" s="2" t="s">
        <v>1922</v>
      </c>
      <c r="I366" s="2" t="s">
        <v>1923</v>
      </c>
      <c r="J366" s="2" t="s">
        <v>67</v>
      </c>
      <c r="K366" s="113" t="s">
        <v>243</v>
      </c>
      <c r="L366" s="100">
        <v>201</v>
      </c>
      <c r="M366" s="100">
        <v>26</v>
      </c>
      <c r="N366" s="100">
        <v>26</v>
      </c>
      <c r="O366" s="100">
        <v>0</v>
      </c>
      <c r="P366" s="100">
        <v>175</v>
      </c>
      <c r="Q366" s="112">
        <v>0.12935323383084577</v>
      </c>
      <c r="R366" s="101">
        <v>101</v>
      </c>
      <c r="S366" s="101">
        <v>0</v>
      </c>
      <c r="T366" s="100">
        <v>152</v>
      </c>
      <c r="U366" s="100">
        <v>26</v>
      </c>
      <c r="V366" s="100">
        <v>26</v>
      </c>
      <c r="W366" s="100">
        <v>0</v>
      </c>
      <c r="X366" s="100">
        <v>126</v>
      </c>
      <c r="Y366" s="100">
        <v>26</v>
      </c>
      <c r="Z366" s="100">
        <v>126</v>
      </c>
      <c r="AA366" s="112">
        <v>0.17105263157894737</v>
      </c>
      <c r="AB366" s="112">
        <v>0.17105263157894737</v>
      </c>
      <c r="AC366" s="100">
        <v>282</v>
      </c>
      <c r="AD366" s="100">
        <v>0</v>
      </c>
      <c r="AE366" s="100">
        <v>282</v>
      </c>
      <c r="AF366" s="112">
        <v>0</v>
      </c>
      <c r="AG366" s="100">
        <v>618</v>
      </c>
      <c r="AH366" s="100">
        <v>103</v>
      </c>
      <c r="AI366" s="100">
        <v>515</v>
      </c>
      <c r="AJ366" s="112">
        <v>0.16666666666666666</v>
      </c>
      <c r="AK366" s="100">
        <v>1253</v>
      </c>
      <c r="AL366" s="100">
        <v>155</v>
      </c>
      <c r="AM366" s="100">
        <v>1098</v>
      </c>
      <c r="AN366" s="114">
        <v>0.5</v>
      </c>
      <c r="AO366" s="2" t="s">
        <v>1902</v>
      </c>
      <c r="AP366" s="2" t="s">
        <v>1903</v>
      </c>
      <c r="AQ366" s="2" t="s">
        <v>1903</v>
      </c>
      <c r="AR366" s="124" t="s">
        <v>1522</v>
      </c>
      <c r="AS366" s="2" t="s">
        <v>1903</v>
      </c>
      <c r="AT366" s="2" t="s">
        <v>1903</v>
      </c>
    </row>
    <row r="367" spans="1:46" x14ac:dyDescent="0.2">
      <c r="A367" s="2" t="s">
        <v>35</v>
      </c>
      <c r="B367" s="2" t="s">
        <v>1322</v>
      </c>
      <c r="C367" s="71">
        <v>0.625</v>
      </c>
      <c r="D367" s="72">
        <v>8</v>
      </c>
      <c r="E367" s="99">
        <v>2018</v>
      </c>
      <c r="F367" s="99">
        <v>2014</v>
      </c>
      <c r="G367" s="99" t="s">
        <v>1899</v>
      </c>
      <c r="H367" s="2" t="s">
        <v>1900</v>
      </c>
      <c r="I367" s="2" t="s">
        <v>1901</v>
      </c>
      <c r="J367" s="2" t="s">
        <v>3</v>
      </c>
      <c r="K367" s="113" t="s">
        <v>1322</v>
      </c>
      <c r="L367" s="100">
        <v>409</v>
      </c>
      <c r="M367" s="100">
        <v>0</v>
      </c>
      <c r="N367" s="100">
        <v>0</v>
      </c>
      <c r="O367" s="100">
        <v>0</v>
      </c>
      <c r="P367" s="100">
        <v>409</v>
      </c>
      <c r="Q367" s="112">
        <v>0</v>
      </c>
      <c r="R367" s="101">
        <v>205</v>
      </c>
      <c r="S367" s="101">
        <v>0</v>
      </c>
      <c r="T367" s="100">
        <v>275</v>
      </c>
      <c r="U367" s="100">
        <v>0</v>
      </c>
      <c r="V367" s="100">
        <v>0</v>
      </c>
      <c r="W367" s="100">
        <v>0</v>
      </c>
      <c r="X367" s="100">
        <v>275</v>
      </c>
      <c r="Y367" s="100">
        <v>0</v>
      </c>
      <c r="Z367" s="100">
        <v>275</v>
      </c>
      <c r="AA367" s="112">
        <v>0</v>
      </c>
      <c r="AB367" s="112">
        <v>0</v>
      </c>
      <c r="AC367" s="100">
        <v>307</v>
      </c>
      <c r="AD367" s="100">
        <v>0</v>
      </c>
      <c r="AE367" s="100">
        <v>307</v>
      </c>
      <c r="AF367" s="112">
        <v>0</v>
      </c>
      <c r="AG367" s="100">
        <v>721</v>
      </c>
      <c r="AH367" s="100">
        <v>0</v>
      </c>
      <c r="AI367" s="100">
        <v>721</v>
      </c>
      <c r="AJ367" s="112">
        <v>0</v>
      </c>
      <c r="AK367" s="100">
        <v>1712</v>
      </c>
      <c r="AL367" s="100">
        <v>0</v>
      </c>
      <c r="AM367" s="100">
        <v>1712</v>
      </c>
      <c r="AN367" s="114">
        <v>0.5</v>
      </c>
      <c r="AO367" s="2" t="s">
        <v>1902</v>
      </c>
      <c r="AP367" s="2" t="s">
        <v>1903</v>
      </c>
      <c r="AQ367" s="2" t="s">
        <v>1903</v>
      </c>
      <c r="AR367" s="124" t="s">
        <v>1522</v>
      </c>
      <c r="AS367" s="2" t="s">
        <v>1903</v>
      </c>
      <c r="AT367" s="2" t="s">
        <v>1903</v>
      </c>
    </row>
    <row r="368" spans="1:46" x14ac:dyDescent="0.2">
      <c r="A368" s="2" t="s">
        <v>35</v>
      </c>
      <c r="B368" s="2" t="s">
        <v>1130</v>
      </c>
      <c r="C368" s="71">
        <v>0.625</v>
      </c>
      <c r="D368" s="72">
        <v>8</v>
      </c>
      <c r="E368" s="99">
        <v>2018</v>
      </c>
      <c r="F368" s="99">
        <v>2014</v>
      </c>
      <c r="G368" s="99" t="s">
        <v>1899</v>
      </c>
      <c r="H368" s="2" t="s">
        <v>1900</v>
      </c>
      <c r="I368" s="2" t="s">
        <v>1901</v>
      </c>
      <c r="J368" s="2" t="s">
        <v>3</v>
      </c>
      <c r="K368" s="113" t="s">
        <v>1130</v>
      </c>
      <c r="L368" s="100">
        <v>91</v>
      </c>
      <c r="M368" s="100">
        <v>0</v>
      </c>
      <c r="N368" s="100">
        <v>0</v>
      </c>
      <c r="O368" s="100">
        <v>0</v>
      </c>
      <c r="P368" s="100">
        <v>91</v>
      </c>
      <c r="Q368" s="112">
        <v>0</v>
      </c>
      <c r="R368" s="101">
        <v>46</v>
      </c>
      <c r="S368" s="101">
        <v>0</v>
      </c>
      <c r="T368" s="100">
        <v>61</v>
      </c>
      <c r="U368" s="100">
        <v>0</v>
      </c>
      <c r="V368" s="100">
        <v>0</v>
      </c>
      <c r="W368" s="100">
        <v>0</v>
      </c>
      <c r="X368" s="100">
        <v>61</v>
      </c>
      <c r="Y368" s="100">
        <v>0</v>
      </c>
      <c r="Z368" s="100">
        <v>61</v>
      </c>
      <c r="AA368" s="112">
        <v>0</v>
      </c>
      <c r="AB368" s="112">
        <v>0</v>
      </c>
      <c r="AC368" s="100">
        <v>66</v>
      </c>
      <c r="AD368" s="100">
        <v>0</v>
      </c>
      <c r="AE368" s="100">
        <v>66</v>
      </c>
      <c r="AF368" s="112">
        <v>0</v>
      </c>
      <c r="AG368" s="100">
        <v>146</v>
      </c>
      <c r="AH368" s="100">
        <v>102</v>
      </c>
      <c r="AI368" s="100">
        <v>44</v>
      </c>
      <c r="AJ368" s="112">
        <v>0.69863013698630139</v>
      </c>
      <c r="AK368" s="100">
        <v>364</v>
      </c>
      <c r="AL368" s="100">
        <v>102</v>
      </c>
      <c r="AM368" s="100">
        <v>262</v>
      </c>
      <c r="AN368" s="114">
        <v>0.5</v>
      </c>
      <c r="AO368" s="2" t="s">
        <v>1903</v>
      </c>
      <c r="AP368" s="2" t="s">
        <v>1902</v>
      </c>
      <c r="AQ368" s="2" t="s">
        <v>1903</v>
      </c>
      <c r="AR368" s="124" t="s">
        <v>1522</v>
      </c>
      <c r="AS368" s="2" t="s">
        <v>1903</v>
      </c>
      <c r="AT368" s="2" t="s">
        <v>1902</v>
      </c>
    </row>
    <row r="369" spans="1:46" x14ac:dyDescent="0.2">
      <c r="A369" s="2" t="s">
        <v>35</v>
      </c>
      <c r="B369" s="11" t="s">
        <v>170</v>
      </c>
      <c r="C369" s="71">
        <v>0.625</v>
      </c>
      <c r="D369" s="72">
        <v>8</v>
      </c>
      <c r="E369" s="99">
        <v>2018</v>
      </c>
      <c r="F369" s="99">
        <v>2014</v>
      </c>
      <c r="G369" s="99" t="s">
        <v>1899</v>
      </c>
      <c r="H369" s="2" t="s">
        <v>1900</v>
      </c>
      <c r="I369" s="2" t="s">
        <v>1901</v>
      </c>
      <c r="J369" s="2" t="s">
        <v>3</v>
      </c>
      <c r="K369" s="113" t="s">
        <v>170</v>
      </c>
      <c r="L369" s="100">
        <v>1196</v>
      </c>
      <c r="M369" s="100">
        <v>2</v>
      </c>
      <c r="N369" s="100">
        <v>0</v>
      </c>
      <c r="O369" s="100">
        <v>2</v>
      </c>
      <c r="P369" s="100">
        <v>1194</v>
      </c>
      <c r="Q369" s="112">
        <v>1.6722408026755853E-3</v>
      </c>
      <c r="R369" s="101">
        <v>598</v>
      </c>
      <c r="S369" s="101">
        <v>0</v>
      </c>
      <c r="T369" s="100">
        <v>801</v>
      </c>
      <c r="U369" s="100">
        <v>0</v>
      </c>
      <c r="V369" s="100">
        <v>0</v>
      </c>
      <c r="W369" s="100">
        <v>0</v>
      </c>
      <c r="X369" s="100">
        <v>801</v>
      </c>
      <c r="Y369" s="100">
        <v>0</v>
      </c>
      <c r="Z369" s="100">
        <v>801</v>
      </c>
      <c r="AA369" s="112">
        <v>0</v>
      </c>
      <c r="AB369" s="112">
        <v>0</v>
      </c>
      <c r="AC369" s="100">
        <v>897</v>
      </c>
      <c r="AD369" s="100">
        <v>673</v>
      </c>
      <c r="AE369" s="100">
        <v>224</v>
      </c>
      <c r="AF369" s="112">
        <v>0.75027870680044595</v>
      </c>
      <c r="AG369" s="100">
        <v>2035</v>
      </c>
      <c r="AH369" s="100">
        <v>695</v>
      </c>
      <c r="AI369" s="100">
        <v>1340</v>
      </c>
      <c r="AJ369" s="112">
        <v>0.34152334152334152</v>
      </c>
      <c r="AK369" s="100">
        <v>4929</v>
      </c>
      <c r="AL369" s="100">
        <v>1370</v>
      </c>
      <c r="AM369" s="100">
        <v>3559</v>
      </c>
      <c r="AN369" s="114">
        <v>0.5</v>
      </c>
      <c r="AO369" s="2" t="s">
        <v>1902</v>
      </c>
      <c r="AP369" s="2" t="s">
        <v>1903</v>
      </c>
      <c r="AQ369" s="2" t="s">
        <v>1903</v>
      </c>
      <c r="AR369" s="124" t="s">
        <v>1522</v>
      </c>
      <c r="AS369" s="2" t="s">
        <v>1903</v>
      </c>
      <c r="AT369" s="2" t="s">
        <v>1903</v>
      </c>
    </row>
    <row r="370" spans="1:46" x14ac:dyDescent="0.2">
      <c r="A370" s="2" t="s">
        <v>35</v>
      </c>
      <c r="B370" s="11" t="s">
        <v>193</v>
      </c>
      <c r="C370" s="71">
        <v>0.625</v>
      </c>
      <c r="D370" s="72">
        <v>8</v>
      </c>
      <c r="E370" s="99">
        <v>2018</v>
      </c>
      <c r="F370" s="99">
        <v>2014</v>
      </c>
      <c r="G370" s="99" t="s">
        <v>1899</v>
      </c>
      <c r="H370" s="2" t="s">
        <v>1900</v>
      </c>
      <c r="I370" s="2" t="s">
        <v>1901</v>
      </c>
      <c r="J370" s="2" t="s">
        <v>3</v>
      </c>
      <c r="K370" s="113" t="s">
        <v>193</v>
      </c>
      <c r="L370" s="100">
        <v>1488</v>
      </c>
      <c r="M370" s="100">
        <v>11</v>
      </c>
      <c r="N370" s="100">
        <v>0</v>
      </c>
      <c r="O370" s="100">
        <v>11</v>
      </c>
      <c r="P370" s="100">
        <v>1477</v>
      </c>
      <c r="Q370" s="112">
        <v>7.3924731182795703E-3</v>
      </c>
      <c r="R370" s="101">
        <v>744</v>
      </c>
      <c r="S370" s="101">
        <v>0</v>
      </c>
      <c r="T370" s="100">
        <v>1007</v>
      </c>
      <c r="U370" s="100">
        <v>12</v>
      </c>
      <c r="V370" s="100">
        <v>0</v>
      </c>
      <c r="W370" s="100">
        <v>12</v>
      </c>
      <c r="X370" s="100">
        <v>995</v>
      </c>
      <c r="Y370" s="100">
        <v>12</v>
      </c>
      <c r="Z370" s="100">
        <v>995</v>
      </c>
      <c r="AA370" s="112">
        <v>1.1916583912611719E-2</v>
      </c>
      <c r="AB370" s="112">
        <v>1.1916583912611719E-2</v>
      </c>
      <c r="AC370" s="100">
        <v>1140</v>
      </c>
      <c r="AD370" s="100">
        <v>703</v>
      </c>
      <c r="AE370" s="100">
        <v>437</v>
      </c>
      <c r="AF370" s="112">
        <v>0.6166666666666667</v>
      </c>
      <c r="AG370" s="100">
        <v>2610</v>
      </c>
      <c r="AH370" s="100">
        <v>1259</v>
      </c>
      <c r="AI370" s="100">
        <v>1351</v>
      </c>
      <c r="AJ370" s="112">
        <v>0.48237547892720306</v>
      </c>
      <c r="AK370" s="100">
        <v>6245</v>
      </c>
      <c r="AL370" s="100">
        <v>1985</v>
      </c>
      <c r="AM370" s="100">
        <v>4260</v>
      </c>
      <c r="AN370" s="114">
        <v>0.5</v>
      </c>
      <c r="AO370" s="2" t="s">
        <v>1902</v>
      </c>
      <c r="AP370" s="2" t="s">
        <v>1903</v>
      </c>
      <c r="AQ370" s="2" t="s">
        <v>1903</v>
      </c>
      <c r="AR370" s="124" t="s">
        <v>1522</v>
      </c>
      <c r="AS370" s="2" t="s">
        <v>1903</v>
      </c>
      <c r="AT370" s="2" t="s">
        <v>1903</v>
      </c>
    </row>
    <row r="371" spans="1:46" x14ac:dyDescent="0.2">
      <c r="A371" s="2" t="s">
        <v>35</v>
      </c>
      <c r="B371" s="2" t="s">
        <v>203</v>
      </c>
      <c r="C371" s="71">
        <v>0.625</v>
      </c>
      <c r="D371" s="72">
        <v>8</v>
      </c>
      <c r="E371" s="99">
        <v>2018</v>
      </c>
      <c r="F371" s="99">
        <v>2014</v>
      </c>
      <c r="G371" s="99" t="s">
        <v>1899</v>
      </c>
      <c r="H371" s="2" t="s">
        <v>1900</v>
      </c>
      <c r="I371" s="2" t="s">
        <v>1901</v>
      </c>
      <c r="J371" s="2" t="s">
        <v>3</v>
      </c>
      <c r="K371" s="113" t="s">
        <v>203</v>
      </c>
      <c r="L371" s="100">
        <v>1500</v>
      </c>
      <c r="M371" s="100">
        <v>0</v>
      </c>
      <c r="N371" s="100">
        <v>0</v>
      </c>
      <c r="O371" s="100">
        <v>0</v>
      </c>
      <c r="P371" s="100">
        <v>1500</v>
      </c>
      <c r="Q371" s="112">
        <v>0</v>
      </c>
      <c r="R371" s="101">
        <v>750</v>
      </c>
      <c r="S371" s="101">
        <v>0</v>
      </c>
      <c r="T371" s="100">
        <v>993</v>
      </c>
      <c r="U371" s="100">
        <v>0</v>
      </c>
      <c r="V371" s="100">
        <v>0</v>
      </c>
      <c r="W371" s="100">
        <v>0</v>
      </c>
      <c r="X371" s="100">
        <v>993</v>
      </c>
      <c r="Y371" s="100">
        <v>0</v>
      </c>
      <c r="Z371" s="100">
        <v>993</v>
      </c>
      <c r="AA371" s="112">
        <v>0</v>
      </c>
      <c r="AB371" s="112">
        <v>0</v>
      </c>
      <c r="AC371" s="100">
        <v>1112</v>
      </c>
      <c r="AD371" s="100">
        <v>84</v>
      </c>
      <c r="AE371" s="100">
        <v>1028</v>
      </c>
      <c r="AF371" s="112">
        <v>7.5539568345323743E-2</v>
      </c>
      <c r="AG371" s="100">
        <v>2564</v>
      </c>
      <c r="AH371" s="100">
        <v>537</v>
      </c>
      <c r="AI371" s="100">
        <v>2027</v>
      </c>
      <c r="AJ371" s="112">
        <v>0.20943837753510142</v>
      </c>
      <c r="AK371" s="100">
        <v>6169</v>
      </c>
      <c r="AL371" s="100">
        <v>621</v>
      </c>
      <c r="AM371" s="100">
        <v>5548</v>
      </c>
      <c r="AN371" s="114">
        <v>0.5</v>
      </c>
      <c r="AO371" s="2" t="s">
        <v>1902</v>
      </c>
      <c r="AP371" s="2" t="s">
        <v>1903</v>
      </c>
      <c r="AQ371" s="2" t="s">
        <v>1903</v>
      </c>
      <c r="AR371" s="124" t="s">
        <v>1535</v>
      </c>
      <c r="AS371" s="2" t="s">
        <v>1903</v>
      </c>
      <c r="AT371" s="2" t="s">
        <v>1903</v>
      </c>
    </row>
    <row r="372" spans="1:46" x14ac:dyDescent="0.2">
      <c r="A372" s="2" t="s">
        <v>90</v>
      </c>
      <c r="B372" s="2" t="s">
        <v>247</v>
      </c>
      <c r="C372" s="71">
        <v>1</v>
      </c>
      <c r="D372" s="72">
        <v>5</v>
      </c>
      <c r="E372" s="99">
        <v>2017</v>
      </c>
      <c r="F372" s="99">
        <v>2014</v>
      </c>
      <c r="G372" s="99">
        <v>2018</v>
      </c>
      <c r="H372" s="2" t="s">
        <v>1906</v>
      </c>
      <c r="I372" s="2" t="s">
        <v>1907</v>
      </c>
      <c r="J372" s="2" t="s">
        <v>13</v>
      </c>
      <c r="K372" s="113" t="s">
        <v>247</v>
      </c>
      <c r="L372" s="100">
        <v>73</v>
      </c>
      <c r="M372" s="100">
        <v>0</v>
      </c>
      <c r="N372" s="100">
        <v>0</v>
      </c>
      <c r="O372" s="100">
        <v>0</v>
      </c>
      <c r="P372" s="100">
        <v>73</v>
      </c>
      <c r="Q372" s="112">
        <v>0</v>
      </c>
      <c r="R372" s="101">
        <v>73</v>
      </c>
      <c r="S372" s="101">
        <v>0</v>
      </c>
      <c r="T372" s="100">
        <v>52</v>
      </c>
      <c r="U372" s="100">
        <v>46</v>
      </c>
      <c r="V372" s="100">
        <v>26</v>
      </c>
      <c r="W372" s="100">
        <v>20</v>
      </c>
      <c r="X372" s="100">
        <v>6</v>
      </c>
      <c r="Y372" s="100">
        <v>46</v>
      </c>
      <c r="Z372" s="100">
        <v>6</v>
      </c>
      <c r="AA372" s="112">
        <v>0.88461538461538458</v>
      </c>
      <c r="AB372" s="112">
        <v>0.88461538461538458</v>
      </c>
      <c r="AC372" s="100">
        <v>61</v>
      </c>
      <c r="AD372" s="100">
        <v>29</v>
      </c>
      <c r="AE372" s="100">
        <v>32</v>
      </c>
      <c r="AF372" s="112">
        <v>0.47540983606557374</v>
      </c>
      <c r="AG372" s="100">
        <v>137</v>
      </c>
      <c r="AH372" s="100">
        <v>0</v>
      </c>
      <c r="AI372" s="100">
        <v>137</v>
      </c>
      <c r="AJ372" s="112">
        <v>0</v>
      </c>
      <c r="AK372" s="100">
        <v>323</v>
      </c>
      <c r="AL372" s="100">
        <v>75</v>
      </c>
      <c r="AM372" s="100">
        <v>248</v>
      </c>
      <c r="AN372" s="114">
        <v>1</v>
      </c>
      <c r="AO372" s="2" t="s">
        <v>1902</v>
      </c>
      <c r="AP372" s="2" t="s">
        <v>1903</v>
      </c>
      <c r="AQ372" s="2" t="s">
        <v>1903</v>
      </c>
      <c r="AR372" s="124" t="s">
        <v>1522</v>
      </c>
      <c r="AS372" s="2" t="s">
        <v>1903</v>
      </c>
      <c r="AT372" s="2" t="s">
        <v>1903</v>
      </c>
    </row>
    <row r="373" spans="1:46" x14ac:dyDescent="0.2">
      <c r="A373" s="2" t="s">
        <v>19</v>
      </c>
      <c r="B373" s="2" t="s">
        <v>248</v>
      </c>
      <c r="C373" s="71">
        <v>1</v>
      </c>
      <c r="D373" s="72">
        <v>5</v>
      </c>
      <c r="E373" s="99">
        <v>2017</v>
      </c>
      <c r="F373" s="99">
        <v>2014</v>
      </c>
      <c r="G373" s="99">
        <v>2018</v>
      </c>
      <c r="H373" s="2" t="s">
        <v>1906</v>
      </c>
      <c r="I373" s="2" t="s">
        <v>1907</v>
      </c>
      <c r="J373" s="2" t="s">
        <v>13</v>
      </c>
      <c r="K373" s="113" t="s">
        <v>248</v>
      </c>
      <c r="L373" s="100">
        <v>287</v>
      </c>
      <c r="M373" s="100">
        <v>35</v>
      </c>
      <c r="N373" s="100">
        <v>35</v>
      </c>
      <c r="O373" s="100">
        <v>0</v>
      </c>
      <c r="P373" s="100">
        <v>252</v>
      </c>
      <c r="Q373" s="112">
        <v>0.12195121951219512</v>
      </c>
      <c r="R373" s="101">
        <v>287</v>
      </c>
      <c r="S373" s="101">
        <v>0</v>
      </c>
      <c r="T373" s="100">
        <v>181</v>
      </c>
      <c r="U373" s="100">
        <v>129</v>
      </c>
      <c r="V373" s="100">
        <v>129</v>
      </c>
      <c r="W373" s="100">
        <v>0</v>
      </c>
      <c r="X373" s="100">
        <v>52</v>
      </c>
      <c r="Y373" s="100">
        <v>129</v>
      </c>
      <c r="Z373" s="100">
        <v>52</v>
      </c>
      <c r="AA373" s="112">
        <v>0.71270718232044195</v>
      </c>
      <c r="AB373" s="112">
        <v>0.71270718232044195</v>
      </c>
      <c r="AC373" s="100">
        <v>205</v>
      </c>
      <c r="AD373" s="100">
        <v>113</v>
      </c>
      <c r="AE373" s="100">
        <v>92</v>
      </c>
      <c r="AF373" s="112">
        <v>0.551219512195122</v>
      </c>
      <c r="AG373" s="100">
        <v>502</v>
      </c>
      <c r="AH373" s="100">
        <v>629</v>
      </c>
      <c r="AI373" s="100">
        <v>0</v>
      </c>
      <c r="AJ373" s="112">
        <v>1.2529880478087649</v>
      </c>
      <c r="AK373" s="100">
        <v>1175</v>
      </c>
      <c r="AL373" s="100">
        <v>906</v>
      </c>
      <c r="AM373" s="100">
        <v>396</v>
      </c>
      <c r="AN373" s="114">
        <v>1</v>
      </c>
      <c r="AO373" s="2" t="s">
        <v>1903</v>
      </c>
      <c r="AP373" s="2" t="s">
        <v>1902</v>
      </c>
      <c r="AQ373" s="2" t="s">
        <v>1903</v>
      </c>
      <c r="AR373" s="124" t="s">
        <v>1522</v>
      </c>
      <c r="AS373" s="2" t="s">
        <v>1903</v>
      </c>
      <c r="AT373" s="2" t="s">
        <v>1902</v>
      </c>
    </row>
    <row r="374" spans="1:46" x14ac:dyDescent="0.2">
      <c r="A374" s="2" t="s">
        <v>35</v>
      </c>
      <c r="B374" s="2" t="s">
        <v>207</v>
      </c>
      <c r="C374" s="71">
        <v>0.625</v>
      </c>
      <c r="D374" s="72">
        <v>8</v>
      </c>
      <c r="E374" s="99">
        <v>2018</v>
      </c>
      <c r="F374" s="99">
        <v>2014</v>
      </c>
      <c r="G374" s="99" t="s">
        <v>1899</v>
      </c>
      <c r="H374" s="2" t="s">
        <v>1900</v>
      </c>
      <c r="I374" s="2" t="s">
        <v>1901</v>
      </c>
      <c r="J374" s="2" t="s">
        <v>3</v>
      </c>
      <c r="K374" s="113" t="s">
        <v>207</v>
      </c>
      <c r="L374" s="100">
        <v>395</v>
      </c>
      <c r="M374" s="100">
        <v>0</v>
      </c>
      <c r="N374" s="100">
        <v>0</v>
      </c>
      <c r="O374" s="100">
        <v>0</v>
      </c>
      <c r="P374" s="100">
        <v>395</v>
      </c>
      <c r="Q374" s="112">
        <v>0</v>
      </c>
      <c r="R374" s="101">
        <v>198</v>
      </c>
      <c r="S374" s="101">
        <v>0</v>
      </c>
      <c r="T374" s="100">
        <v>262</v>
      </c>
      <c r="U374" s="100">
        <v>0</v>
      </c>
      <c r="V374" s="100">
        <v>0</v>
      </c>
      <c r="W374" s="100">
        <v>0</v>
      </c>
      <c r="X374" s="100">
        <v>262</v>
      </c>
      <c r="Y374" s="100">
        <v>0</v>
      </c>
      <c r="Z374" s="100">
        <v>262</v>
      </c>
      <c r="AA374" s="112">
        <v>0</v>
      </c>
      <c r="AB374" s="112">
        <v>0</v>
      </c>
      <c r="AC374" s="100">
        <v>289</v>
      </c>
      <c r="AD374" s="100">
        <v>0</v>
      </c>
      <c r="AE374" s="100">
        <v>289</v>
      </c>
      <c r="AF374" s="112">
        <v>0</v>
      </c>
      <c r="AG374" s="100">
        <v>627</v>
      </c>
      <c r="AH374" s="100">
        <v>886</v>
      </c>
      <c r="AI374" s="100">
        <v>0</v>
      </c>
      <c r="AJ374" s="112">
        <v>1.4130781499202552</v>
      </c>
      <c r="AK374" s="100">
        <v>1573</v>
      </c>
      <c r="AL374" s="100">
        <v>886</v>
      </c>
      <c r="AM374" s="100">
        <v>946</v>
      </c>
      <c r="AN374" s="114">
        <v>0.5</v>
      </c>
      <c r="AO374" s="2" t="s">
        <v>1903</v>
      </c>
      <c r="AP374" s="2" t="s">
        <v>1902</v>
      </c>
      <c r="AQ374" s="2" t="s">
        <v>1903</v>
      </c>
      <c r="AR374" s="124" t="s">
        <v>1522</v>
      </c>
      <c r="AS374" s="2" t="s">
        <v>1903</v>
      </c>
      <c r="AT374" s="2" t="s">
        <v>1902</v>
      </c>
    </row>
    <row r="375" spans="1:46" x14ac:dyDescent="0.2">
      <c r="A375" s="2" t="s">
        <v>35</v>
      </c>
      <c r="B375" s="2" t="s">
        <v>1068</v>
      </c>
      <c r="C375" s="71">
        <v>0.625</v>
      </c>
      <c r="D375" s="72">
        <v>8</v>
      </c>
      <c r="E375" s="99">
        <v>2018</v>
      </c>
      <c r="F375" s="99">
        <v>2014</v>
      </c>
      <c r="G375" s="99" t="s">
        <v>1899</v>
      </c>
      <c r="H375" s="2" t="s">
        <v>1900</v>
      </c>
      <c r="I375" s="2" t="s">
        <v>1901</v>
      </c>
      <c r="J375" s="2" t="s">
        <v>3</v>
      </c>
      <c r="K375" s="113" t="s">
        <v>1068</v>
      </c>
      <c r="L375" s="100">
        <v>205</v>
      </c>
      <c r="M375" s="100">
        <v>0</v>
      </c>
      <c r="N375" s="100">
        <v>0</v>
      </c>
      <c r="O375" s="100">
        <v>0</v>
      </c>
      <c r="P375" s="100">
        <v>205</v>
      </c>
      <c r="Q375" s="112">
        <v>0</v>
      </c>
      <c r="R375" s="101">
        <v>103</v>
      </c>
      <c r="S375" s="101">
        <v>0</v>
      </c>
      <c r="T375" s="100">
        <v>136</v>
      </c>
      <c r="U375" s="100">
        <v>0</v>
      </c>
      <c r="V375" s="100">
        <v>0</v>
      </c>
      <c r="W375" s="100">
        <v>0</v>
      </c>
      <c r="X375" s="100">
        <v>136</v>
      </c>
      <c r="Y375" s="100">
        <v>0</v>
      </c>
      <c r="Z375" s="100">
        <v>136</v>
      </c>
      <c r="AA375" s="112">
        <v>0</v>
      </c>
      <c r="AB375" s="112">
        <v>0</v>
      </c>
      <c r="AC375" s="100">
        <v>151</v>
      </c>
      <c r="AD375" s="100">
        <v>0</v>
      </c>
      <c r="AE375" s="100">
        <v>151</v>
      </c>
      <c r="AF375" s="112">
        <v>0</v>
      </c>
      <c r="AG375" s="100">
        <v>326</v>
      </c>
      <c r="AH375" s="100">
        <v>2</v>
      </c>
      <c r="AI375" s="100">
        <v>324</v>
      </c>
      <c r="AJ375" s="112">
        <v>6.1349693251533744E-3</v>
      </c>
      <c r="AK375" s="100">
        <v>818</v>
      </c>
      <c r="AL375" s="100">
        <v>2</v>
      </c>
      <c r="AM375" s="100">
        <v>816</v>
      </c>
      <c r="AN375" s="114">
        <v>0.5</v>
      </c>
      <c r="AO375" s="2" t="s">
        <v>1902</v>
      </c>
      <c r="AP375" s="2" t="s">
        <v>1903</v>
      </c>
      <c r="AQ375" s="2" t="s">
        <v>1903</v>
      </c>
      <c r="AR375" s="124" t="s">
        <v>1535</v>
      </c>
      <c r="AS375" s="2" t="s">
        <v>1903</v>
      </c>
      <c r="AT375" s="2" t="s">
        <v>1903</v>
      </c>
    </row>
    <row r="376" spans="1:46" x14ac:dyDescent="0.2">
      <c r="A376" s="2" t="s">
        <v>29</v>
      </c>
      <c r="B376" s="2" t="s">
        <v>295</v>
      </c>
      <c r="C376" s="71">
        <v>0.5</v>
      </c>
      <c r="D376" s="72">
        <v>8</v>
      </c>
      <c r="E376" s="99">
        <v>2019</v>
      </c>
      <c r="F376" s="99">
        <v>2015</v>
      </c>
      <c r="G376" s="99">
        <v>2022</v>
      </c>
      <c r="H376" s="2" t="s">
        <v>1904</v>
      </c>
      <c r="I376" s="2" t="s">
        <v>1905</v>
      </c>
      <c r="J376" s="2" t="s">
        <v>8</v>
      </c>
      <c r="K376" s="113" t="s">
        <v>295</v>
      </c>
      <c r="L376" s="100">
        <v>565</v>
      </c>
      <c r="M376" s="100">
        <v>80</v>
      </c>
      <c r="N376" s="100">
        <v>80</v>
      </c>
      <c r="O376" s="100">
        <v>0</v>
      </c>
      <c r="P376" s="100">
        <v>485</v>
      </c>
      <c r="Q376" s="112">
        <v>0.1415929203539823</v>
      </c>
      <c r="R376" s="101">
        <v>283</v>
      </c>
      <c r="S376" s="101">
        <v>0</v>
      </c>
      <c r="T376" s="100">
        <v>281</v>
      </c>
      <c r="U376" s="100">
        <v>4</v>
      </c>
      <c r="V376" s="100">
        <v>4</v>
      </c>
      <c r="W376" s="100">
        <v>0</v>
      </c>
      <c r="X376" s="100">
        <v>277</v>
      </c>
      <c r="Y376" s="100">
        <v>4</v>
      </c>
      <c r="Z376" s="100">
        <v>277</v>
      </c>
      <c r="AA376" s="112">
        <v>1.4234875444839857E-2</v>
      </c>
      <c r="AB376" s="112">
        <v>1.4234875444839857E-2</v>
      </c>
      <c r="AC376" s="100">
        <v>313</v>
      </c>
      <c r="AD376" s="100">
        <v>33</v>
      </c>
      <c r="AE376" s="100">
        <v>280</v>
      </c>
      <c r="AF376" s="112">
        <v>0.10543130990415335</v>
      </c>
      <c r="AG376" s="100">
        <v>705</v>
      </c>
      <c r="AH376" s="100">
        <v>565</v>
      </c>
      <c r="AI376" s="100">
        <v>140</v>
      </c>
      <c r="AJ376" s="112">
        <v>0.8014184397163121</v>
      </c>
      <c r="AK376" s="100">
        <v>1864</v>
      </c>
      <c r="AL376" s="100">
        <v>682</v>
      </c>
      <c r="AM376" s="100">
        <v>1182</v>
      </c>
      <c r="AN376" s="114">
        <v>0.5</v>
      </c>
      <c r="AO376" s="2" t="s">
        <v>1903</v>
      </c>
      <c r="AP376" s="2" t="s">
        <v>1902</v>
      </c>
      <c r="AQ376" s="2" t="s">
        <v>1903</v>
      </c>
      <c r="AR376" s="124" t="s">
        <v>1522</v>
      </c>
      <c r="AS376" s="2" t="s">
        <v>1903</v>
      </c>
      <c r="AT376" s="2" t="s">
        <v>1902</v>
      </c>
    </row>
    <row r="377" spans="1:46" x14ac:dyDescent="0.2">
      <c r="A377" s="2" t="s">
        <v>946</v>
      </c>
      <c r="B377" s="11" t="s">
        <v>945</v>
      </c>
      <c r="C377" s="71">
        <v>0.375</v>
      </c>
      <c r="D377" s="72">
        <v>8</v>
      </c>
      <c r="E377" s="99">
        <v>2020</v>
      </c>
      <c r="F377" s="99">
        <v>2016</v>
      </c>
      <c r="G377" s="99" t="s">
        <v>1908</v>
      </c>
      <c r="H377" s="2" t="s">
        <v>1909</v>
      </c>
      <c r="I377" s="2" t="s">
        <v>1910</v>
      </c>
      <c r="J377" s="2" t="s">
        <v>26</v>
      </c>
      <c r="K377" s="113" t="s">
        <v>945</v>
      </c>
      <c r="L377" s="100">
        <v>1019</v>
      </c>
      <c r="M377" s="100">
        <v>0</v>
      </c>
      <c r="N377" s="100">
        <v>0</v>
      </c>
      <c r="O377" s="100">
        <v>0</v>
      </c>
      <c r="P377" s="100">
        <v>1019</v>
      </c>
      <c r="Q377" s="112">
        <v>0</v>
      </c>
      <c r="R377" s="101">
        <v>382</v>
      </c>
      <c r="S377" s="101">
        <v>0</v>
      </c>
      <c r="T377" s="100">
        <v>759</v>
      </c>
      <c r="U377" s="100">
        <v>0</v>
      </c>
      <c r="V377" s="100">
        <v>0</v>
      </c>
      <c r="W377" s="100">
        <v>0</v>
      </c>
      <c r="X377" s="100">
        <v>759</v>
      </c>
      <c r="Y377" s="100">
        <v>0</v>
      </c>
      <c r="Z377" s="100">
        <v>759</v>
      </c>
      <c r="AA377" s="112">
        <v>0</v>
      </c>
      <c r="AB377" s="112">
        <v>0</v>
      </c>
      <c r="AC377" s="100">
        <v>957</v>
      </c>
      <c r="AD377" s="100">
        <v>0</v>
      </c>
      <c r="AE377" s="100">
        <v>957</v>
      </c>
      <c r="AF377" s="112">
        <v>0</v>
      </c>
      <c r="AG377" s="100">
        <v>2421</v>
      </c>
      <c r="AH377" s="100">
        <v>850</v>
      </c>
      <c r="AI377" s="100">
        <v>1571</v>
      </c>
      <c r="AJ377" s="112">
        <v>0.3510945890128046</v>
      </c>
      <c r="AK377" s="100">
        <v>5156</v>
      </c>
      <c r="AL377" s="100">
        <v>850</v>
      </c>
      <c r="AM377" s="100">
        <v>4306</v>
      </c>
      <c r="AN377" s="114">
        <v>0.375</v>
      </c>
      <c r="AO377" s="2" t="s">
        <v>1902</v>
      </c>
      <c r="AP377" s="2" t="s">
        <v>1903</v>
      </c>
      <c r="AQ377" s="2" t="s">
        <v>1903</v>
      </c>
      <c r="AR377" s="124" t="s">
        <v>1522</v>
      </c>
      <c r="AS377" s="2" t="s">
        <v>1903</v>
      </c>
      <c r="AT377" s="2" t="s">
        <v>1903</v>
      </c>
    </row>
    <row r="378" spans="1:46" x14ac:dyDescent="0.2">
      <c r="A378" s="2" t="s">
        <v>35</v>
      </c>
      <c r="B378" s="2" t="s">
        <v>224</v>
      </c>
      <c r="C378" s="71">
        <v>0.625</v>
      </c>
      <c r="D378" s="72">
        <v>8</v>
      </c>
      <c r="E378" s="99">
        <v>2018</v>
      </c>
      <c r="F378" s="99">
        <v>2014</v>
      </c>
      <c r="G378" s="99" t="s">
        <v>1899</v>
      </c>
      <c r="H378" s="2" t="s">
        <v>1900</v>
      </c>
      <c r="I378" s="2" t="s">
        <v>1901</v>
      </c>
      <c r="J378" s="2" t="s">
        <v>3</v>
      </c>
      <c r="K378" s="113" t="s">
        <v>224</v>
      </c>
      <c r="L378" s="100">
        <v>98</v>
      </c>
      <c r="M378" s="100">
        <v>38</v>
      </c>
      <c r="N378" s="100">
        <v>38</v>
      </c>
      <c r="O378" s="100">
        <v>0</v>
      </c>
      <c r="P378" s="100">
        <v>60</v>
      </c>
      <c r="Q378" s="112">
        <v>0.38775510204081631</v>
      </c>
      <c r="R378" s="101">
        <v>49</v>
      </c>
      <c r="S378" s="101">
        <v>0</v>
      </c>
      <c r="T378" s="100">
        <v>67</v>
      </c>
      <c r="U378" s="100">
        <v>36</v>
      </c>
      <c r="V378" s="100">
        <v>36</v>
      </c>
      <c r="W378" s="100">
        <v>0</v>
      </c>
      <c r="X378" s="100">
        <v>31</v>
      </c>
      <c r="Y378" s="100">
        <v>36</v>
      </c>
      <c r="Z378" s="100">
        <v>31</v>
      </c>
      <c r="AA378" s="112">
        <v>0.53731343283582089</v>
      </c>
      <c r="AB378" s="112">
        <v>0.53731343283582089</v>
      </c>
      <c r="AC378" s="100">
        <v>76</v>
      </c>
      <c r="AD378" s="100">
        <v>0</v>
      </c>
      <c r="AE378" s="100">
        <v>76</v>
      </c>
      <c r="AF378" s="112">
        <v>0</v>
      </c>
      <c r="AG378" s="100">
        <v>172</v>
      </c>
      <c r="AH378" s="100">
        <v>395</v>
      </c>
      <c r="AI378" s="100">
        <v>0</v>
      </c>
      <c r="AJ378" s="112">
        <v>2.2965116279069768</v>
      </c>
      <c r="AK378" s="100">
        <v>413</v>
      </c>
      <c r="AL378" s="100">
        <v>469</v>
      </c>
      <c r="AM378" s="100">
        <v>167</v>
      </c>
      <c r="AN378" s="114">
        <v>0.5</v>
      </c>
      <c r="AO378" s="2" t="s">
        <v>1903</v>
      </c>
      <c r="AP378" s="2" t="s">
        <v>1902</v>
      </c>
      <c r="AQ378" s="2" t="s">
        <v>1903</v>
      </c>
      <c r="AR378" s="124" t="s">
        <v>1522</v>
      </c>
      <c r="AS378" s="2" t="s">
        <v>1903</v>
      </c>
      <c r="AT378" s="2" t="s">
        <v>1902</v>
      </c>
    </row>
    <row r="379" spans="1:46" x14ac:dyDescent="0.2">
      <c r="A379" s="2" t="s">
        <v>21</v>
      </c>
      <c r="B379" s="2" t="s">
        <v>251</v>
      </c>
      <c r="C379" s="71">
        <v>0.5</v>
      </c>
      <c r="D379" s="72">
        <v>8</v>
      </c>
      <c r="E379" s="99">
        <v>2019</v>
      </c>
      <c r="F379" s="99">
        <v>2015</v>
      </c>
      <c r="G379" s="99">
        <v>2022</v>
      </c>
      <c r="H379" s="2" t="s">
        <v>1904</v>
      </c>
      <c r="I379" s="2" t="s">
        <v>1905</v>
      </c>
      <c r="J379" s="2" t="s">
        <v>8</v>
      </c>
      <c r="K379" s="113" t="s">
        <v>251</v>
      </c>
      <c r="L379" s="100">
        <v>438</v>
      </c>
      <c r="M379" s="100">
        <v>79</v>
      </c>
      <c r="N379" s="100">
        <v>79</v>
      </c>
      <c r="O379" s="100">
        <v>0</v>
      </c>
      <c r="P379" s="100">
        <v>359</v>
      </c>
      <c r="Q379" s="112">
        <v>0.18036529680365296</v>
      </c>
      <c r="R379" s="101">
        <v>219</v>
      </c>
      <c r="S379" s="101">
        <v>0</v>
      </c>
      <c r="T379" s="100">
        <v>305</v>
      </c>
      <c r="U379" s="100">
        <v>79</v>
      </c>
      <c r="V379" s="100">
        <v>79</v>
      </c>
      <c r="W379" s="100">
        <v>0</v>
      </c>
      <c r="X379" s="100">
        <v>226</v>
      </c>
      <c r="Y379" s="100">
        <v>79</v>
      </c>
      <c r="Z379" s="100">
        <v>226</v>
      </c>
      <c r="AA379" s="112">
        <v>0.25901639344262295</v>
      </c>
      <c r="AB379" s="112">
        <v>0.25901639344262295</v>
      </c>
      <c r="AC379" s="100">
        <v>410</v>
      </c>
      <c r="AD379" s="100">
        <v>0</v>
      </c>
      <c r="AE379" s="100">
        <v>410</v>
      </c>
      <c r="AF379" s="112">
        <v>0</v>
      </c>
      <c r="AG379" s="100">
        <v>1282</v>
      </c>
      <c r="AH379" s="100">
        <v>227</v>
      </c>
      <c r="AI379" s="100">
        <v>1055</v>
      </c>
      <c r="AJ379" s="112">
        <v>0.17706708268330734</v>
      </c>
      <c r="AK379" s="100">
        <v>2435</v>
      </c>
      <c r="AL379" s="100">
        <v>385</v>
      </c>
      <c r="AM379" s="100">
        <v>2050</v>
      </c>
      <c r="AN379" s="114">
        <v>0.5</v>
      </c>
      <c r="AO379" s="2" t="s">
        <v>1902</v>
      </c>
      <c r="AP379" s="2" t="s">
        <v>1903</v>
      </c>
      <c r="AQ379" s="2" t="s">
        <v>1903</v>
      </c>
      <c r="AR379" s="124" t="s">
        <v>1891</v>
      </c>
      <c r="AS379" s="2" t="s">
        <v>1903</v>
      </c>
      <c r="AT379" s="2" t="s">
        <v>1903</v>
      </c>
    </row>
    <row r="380" spans="1:46" x14ac:dyDescent="0.2">
      <c r="A380" s="2" t="s">
        <v>946</v>
      </c>
      <c r="B380" s="2" t="s">
        <v>1135</v>
      </c>
      <c r="C380" s="71">
        <v>0.375</v>
      </c>
      <c r="D380" s="72">
        <v>8</v>
      </c>
      <c r="E380" s="99">
        <v>2020</v>
      </c>
      <c r="F380" s="99">
        <v>2016</v>
      </c>
      <c r="G380" s="99" t="s">
        <v>1908</v>
      </c>
      <c r="H380" s="2" t="s">
        <v>1909</v>
      </c>
      <c r="I380" s="2" t="s">
        <v>1910</v>
      </c>
      <c r="J380" s="2" t="s">
        <v>26</v>
      </c>
      <c r="K380" s="113" t="s">
        <v>1135</v>
      </c>
      <c r="L380" s="100">
        <v>497</v>
      </c>
      <c r="M380" s="100">
        <v>52</v>
      </c>
      <c r="N380" s="100">
        <v>52</v>
      </c>
      <c r="O380" s="100">
        <v>0</v>
      </c>
      <c r="P380" s="100">
        <v>445</v>
      </c>
      <c r="Q380" s="112">
        <v>0.10462776659959759</v>
      </c>
      <c r="R380" s="101">
        <v>186</v>
      </c>
      <c r="S380" s="101">
        <v>0</v>
      </c>
      <c r="T380" s="100">
        <v>331</v>
      </c>
      <c r="U380" s="100">
        <v>27</v>
      </c>
      <c r="V380" s="100">
        <v>27</v>
      </c>
      <c r="W380" s="100">
        <v>0</v>
      </c>
      <c r="X380" s="100">
        <v>304</v>
      </c>
      <c r="Y380" s="100">
        <v>27</v>
      </c>
      <c r="Z380" s="100">
        <v>304</v>
      </c>
      <c r="AA380" s="112">
        <v>8.1570996978851965E-2</v>
      </c>
      <c r="AB380" s="112">
        <v>8.1570996978851965E-2</v>
      </c>
      <c r="AC380" s="100">
        <v>333</v>
      </c>
      <c r="AD380" s="100">
        <v>48</v>
      </c>
      <c r="AE380" s="100">
        <v>285</v>
      </c>
      <c r="AF380" s="112">
        <v>0.14414414414414414</v>
      </c>
      <c r="AG380" s="100">
        <v>770</v>
      </c>
      <c r="AH380" s="100">
        <v>381</v>
      </c>
      <c r="AI380" s="100">
        <v>389</v>
      </c>
      <c r="AJ380" s="112">
        <v>0.4948051948051948</v>
      </c>
      <c r="AK380" s="100">
        <v>1931</v>
      </c>
      <c r="AL380" s="100">
        <v>508</v>
      </c>
      <c r="AM380" s="100">
        <v>1423</v>
      </c>
      <c r="AN380" s="114">
        <v>0.375</v>
      </c>
      <c r="AO380" s="2" t="s">
        <v>1903</v>
      </c>
      <c r="AP380" s="2" t="s">
        <v>1902</v>
      </c>
      <c r="AQ380" s="2" t="s">
        <v>1903</v>
      </c>
      <c r="AR380" s="124" t="s">
        <v>1522</v>
      </c>
      <c r="AS380" s="2" t="s">
        <v>1903</v>
      </c>
      <c r="AT380" s="2" t="s">
        <v>1902</v>
      </c>
    </row>
    <row r="381" spans="1:46" x14ac:dyDescent="0.2">
      <c r="A381" s="2" t="s">
        <v>23</v>
      </c>
      <c r="B381" s="2" t="s">
        <v>1495</v>
      </c>
      <c r="C381" s="71">
        <v>1</v>
      </c>
      <c r="D381" s="72">
        <v>5</v>
      </c>
      <c r="E381" s="99">
        <v>2017</v>
      </c>
      <c r="F381" s="99">
        <v>2014</v>
      </c>
      <c r="G381" s="99">
        <v>2018</v>
      </c>
      <c r="H381" s="2" t="s">
        <v>1906</v>
      </c>
      <c r="I381" s="2" t="s">
        <v>1907</v>
      </c>
      <c r="J381" s="2" t="s">
        <v>13</v>
      </c>
      <c r="K381" s="113" t="s">
        <v>1495</v>
      </c>
      <c r="L381" s="100">
        <v>8</v>
      </c>
      <c r="M381" s="100">
        <v>0</v>
      </c>
      <c r="N381" s="100">
        <v>0</v>
      </c>
      <c r="O381" s="100">
        <v>0</v>
      </c>
      <c r="P381" s="100">
        <v>8</v>
      </c>
      <c r="Q381" s="112">
        <v>0</v>
      </c>
      <c r="R381" s="101">
        <v>8</v>
      </c>
      <c r="S381" s="101">
        <v>0</v>
      </c>
      <c r="T381" s="100">
        <v>4</v>
      </c>
      <c r="U381" s="100">
        <v>0</v>
      </c>
      <c r="V381" s="100">
        <v>0</v>
      </c>
      <c r="W381" s="100">
        <v>0</v>
      </c>
      <c r="X381" s="100">
        <v>4</v>
      </c>
      <c r="Y381" s="100">
        <v>0</v>
      </c>
      <c r="Z381" s="100">
        <v>4</v>
      </c>
      <c r="AA381" s="112">
        <v>0</v>
      </c>
      <c r="AB381" s="112">
        <v>0</v>
      </c>
      <c r="AC381" s="100">
        <v>4</v>
      </c>
      <c r="AD381" s="100">
        <v>0</v>
      </c>
      <c r="AE381" s="100">
        <v>4</v>
      </c>
      <c r="AF381" s="112">
        <v>0</v>
      </c>
      <c r="AG381" s="100">
        <v>15</v>
      </c>
      <c r="AH381" s="100">
        <v>1</v>
      </c>
      <c r="AI381" s="100">
        <v>14</v>
      </c>
      <c r="AJ381" s="112">
        <v>6.6666666666666666E-2</v>
      </c>
      <c r="AK381" s="100">
        <v>31</v>
      </c>
      <c r="AL381" s="100">
        <v>1</v>
      </c>
      <c r="AM381" s="100">
        <v>30</v>
      </c>
      <c r="AN381" s="114">
        <v>1</v>
      </c>
      <c r="AO381" s="2" t="s">
        <v>1902</v>
      </c>
      <c r="AP381" s="2" t="s">
        <v>1903</v>
      </c>
      <c r="AQ381" s="2" t="s">
        <v>1903</v>
      </c>
      <c r="AR381" s="124" t="s">
        <v>1522</v>
      </c>
      <c r="AS381" s="2" t="s">
        <v>1903</v>
      </c>
      <c r="AT381" s="2" t="s">
        <v>1903</v>
      </c>
    </row>
    <row r="382" spans="1:46" x14ac:dyDescent="0.2">
      <c r="A382" s="2" t="s">
        <v>29</v>
      </c>
      <c r="B382" s="2" t="s">
        <v>326</v>
      </c>
      <c r="C382" s="71">
        <v>0.5</v>
      </c>
      <c r="D382" s="72">
        <v>8</v>
      </c>
      <c r="E382" s="99">
        <v>2019</v>
      </c>
      <c r="F382" s="99">
        <v>2015</v>
      </c>
      <c r="G382" s="99">
        <v>2022</v>
      </c>
      <c r="H382" s="2" t="s">
        <v>1904</v>
      </c>
      <c r="I382" s="2" t="s">
        <v>1905</v>
      </c>
      <c r="J382" s="2" t="s">
        <v>8</v>
      </c>
      <c r="K382" s="123" t="s">
        <v>326</v>
      </c>
      <c r="L382" s="100">
        <v>23</v>
      </c>
      <c r="M382" s="100">
        <v>23</v>
      </c>
      <c r="N382" s="100">
        <v>0</v>
      </c>
      <c r="O382" s="100">
        <v>23</v>
      </c>
      <c r="P382" s="100">
        <v>0</v>
      </c>
      <c r="Q382" s="112">
        <v>1</v>
      </c>
      <c r="R382" s="101">
        <v>12</v>
      </c>
      <c r="S382" s="101">
        <v>11</v>
      </c>
      <c r="T382" s="100">
        <v>13</v>
      </c>
      <c r="U382" s="100">
        <v>4</v>
      </c>
      <c r="V382" s="100">
        <v>0</v>
      </c>
      <c r="W382" s="100">
        <v>4</v>
      </c>
      <c r="X382" s="100">
        <v>9</v>
      </c>
      <c r="Y382" s="100">
        <v>15</v>
      </c>
      <c r="Z382" s="100">
        <v>0</v>
      </c>
      <c r="AA382" s="112">
        <v>0.30769230769230771</v>
      </c>
      <c r="AB382" s="112">
        <v>1.1538461538461537</v>
      </c>
      <c r="AC382" s="100">
        <v>15</v>
      </c>
      <c r="AD382" s="100">
        <v>3</v>
      </c>
      <c r="AE382" s="100">
        <v>12</v>
      </c>
      <c r="AF382" s="112">
        <v>0.2</v>
      </c>
      <c r="AG382" s="100">
        <v>11</v>
      </c>
      <c r="AH382" s="100">
        <v>24</v>
      </c>
      <c r="AI382" s="100">
        <v>0</v>
      </c>
      <c r="AJ382" s="112">
        <v>2.1818181818181817</v>
      </c>
      <c r="AK382" s="100">
        <v>62</v>
      </c>
      <c r="AL382" s="100">
        <v>54</v>
      </c>
      <c r="AM382" s="100">
        <v>21</v>
      </c>
      <c r="AN382" s="114">
        <v>0.5</v>
      </c>
      <c r="AO382" s="2" t="s">
        <v>1903</v>
      </c>
      <c r="AP382" s="2" t="s">
        <v>1903</v>
      </c>
      <c r="AQ382" s="2" t="s">
        <v>1902</v>
      </c>
      <c r="AR382" s="124" t="s">
        <v>1522</v>
      </c>
      <c r="AS382" s="2" t="s">
        <v>1902</v>
      </c>
      <c r="AT382" s="2" t="s">
        <v>1903</v>
      </c>
    </row>
    <row r="383" spans="1:46" x14ac:dyDescent="0.2">
      <c r="A383" s="2" t="s">
        <v>946</v>
      </c>
      <c r="B383" s="11" t="s">
        <v>1348</v>
      </c>
      <c r="C383" s="71">
        <v>0.375</v>
      </c>
      <c r="D383" s="72">
        <v>8</v>
      </c>
      <c r="E383" s="99">
        <v>2020</v>
      </c>
      <c r="F383" s="99">
        <v>2016</v>
      </c>
      <c r="G383" s="99" t="s">
        <v>1908</v>
      </c>
      <c r="H383" s="2" t="s">
        <v>1909</v>
      </c>
      <c r="I383" s="2" t="s">
        <v>1910</v>
      </c>
      <c r="J383" s="2" t="s">
        <v>26</v>
      </c>
      <c r="K383" s="113" t="s">
        <v>1348</v>
      </c>
      <c r="L383" s="100">
        <v>925</v>
      </c>
      <c r="M383" s="100">
        <v>4</v>
      </c>
      <c r="N383" s="100">
        <v>0</v>
      </c>
      <c r="O383" s="100">
        <v>4</v>
      </c>
      <c r="P383" s="100">
        <v>921</v>
      </c>
      <c r="Q383" s="112">
        <v>4.3243243243243244E-3</v>
      </c>
      <c r="R383" s="101">
        <v>347</v>
      </c>
      <c r="S383" s="101">
        <v>0</v>
      </c>
      <c r="T383" s="100">
        <v>693</v>
      </c>
      <c r="U383" s="100">
        <v>5</v>
      </c>
      <c r="V383" s="100">
        <v>0</v>
      </c>
      <c r="W383" s="100">
        <v>5</v>
      </c>
      <c r="X383" s="100">
        <v>688</v>
      </c>
      <c r="Y383" s="100">
        <v>5</v>
      </c>
      <c r="Z383" s="100">
        <v>688</v>
      </c>
      <c r="AA383" s="112">
        <v>7.215007215007215E-3</v>
      </c>
      <c r="AB383" s="112">
        <v>7.215007215007215E-3</v>
      </c>
      <c r="AC383" s="100">
        <v>825</v>
      </c>
      <c r="AD383" s="100">
        <v>4</v>
      </c>
      <c r="AE383" s="100">
        <v>821</v>
      </c>
      <c r="AF383" s="112">
        <v>4.8484848484848485E-3</v>
      </c>
      <c r="AG383" s="100">
        <v>1958</v>
      </c>
      <c r="AH383" s="100">
        <v>476</v>
      </c>
      <c r="AI383" s="100">
        <v>1482</v>
      </c>
      <c r="AJ383" s="112">
        <v>0.24310520939734423</v>
      </c>
      <c r="AK383" s="100">
        <v>4401</v>
      </c>
      <c r="AL383" s="100">
        <v>489</v>
      </c>
      <c r="AM383" s="100">
        <v>3912</v>
      </c>
      <c r="AN383" s="114">
        <v>0.375</v>
      </c>
      <c r="AO383" s="2" t="s">
        <v>1902</v>
      </c>
      <c r="AP383" s="2" t="s">
        <v>1903</v>
      </c>
      <c r="AQ383" s="2" t="s">
        <v>1903</v>
      </c>
      <c r="AR383" s="124" t="s">
        <v>1522</v>
      </c>
      <c r="AS383" s="2" t="s">
        <v>1903</v>
      </c>
      <c r="AT383" s="2" t="s">
        <v>1903</v>
      </c>
    </row>
    <row r="384" spans="1:46" x14ac:dyDescent="0.2">
      <c r="A384" s="2" t="s">
        <v>946</v>
      </c>
      <c r="B384" s="2" t="s">
        <v>1881</v>
      </c>
      <c r="C384" s="71">
        <v>0.375</v>
      </c>
      <c r="D384" s="72">
        <v>8</v>
      </c>
      <c r="E384" s="99">
        <v>2020</v>
      </c>
      <c r="F384" s="99">
        <v>2016</v>
      </c>
      <c r="G384" s="99" t="s">
        <v>1908</v>
      </c>
      <c r="H384" s="2" t="s">
        <v>1909</v>
      </c>
      <c r="I384" s="2" t="s">
        <v>1910</v>
      </c>
      <c r="J384" s="2" t="s">
        <v>26</v>
      </c>
      <c r="K384" s="113" t="s">
        <v>1881</v>
      </c>
      <c r="L384" s="100" t="e">
        <v>#N/A</v>
      </c>
      <c r="M384" s="100">
        <v>0</v>
      </c>
      <c r="N384" s="100">
        <v>0</v>
      </c>
      <c r="O384" s="100">
        <v>0</v>
      </c>
      <c r="P384" s="100" t="e">
        <v>#N/A</v>
      </c>
      <c r="Q384" s="112" t="s">
        <v>1891</v>
      </c>
      <c r="R384" s="101" t="e">
        <v>#N/A</v>
      </c>
      <c r="S384" s="101" t="e">
        <v>#N/A</v>
      </c>
      <c r="T384" s="100" t="e">
        <v>#N/A</v>
      </c>
      <c r="U384" s="100">
        <v>0</v>
      </c>
      <c r="V384" s="100">
        <v>0</v>
      </c>
      <c r="W384" s="100">
        <v>0</v>
      </c>
      <c r="X384" s="100" t="e">
        <v>#N/A</v>
      </c>
      <c r="Y384" s="100" t="e">
        <v>#N/A</v>
      </c>
      <c r="Z384" s="100" t="e">
        <v>#N/A</v>
      </c>
      <c r="AA384" s="112" t="s">
        <v>1891</v>
      </c>
      <c r="AB384" s="112" t="s">
        <v>1891</v>
      </c>
      <c r="AC384" s="100" t="e">
        <v>#N/A</v>
      </c>
      <c r="AD384" s="100">
        <v>0</v>
      </c>
      <c r="AE384" s="100" t="e">
        <v>#N/A</v>
      </c>
      <c r="AF384" s="112" t="s">
        <v>1891</v>
      </c>
      <c r="AG384" s="100" t="e">
        <v>#N/A</v>
      </c>
      <c r="AH384" s="100">
        <v>0</v>
      </c>
      <c r="AI384" s="100" t="e">
        <v>#N/A</v>
      </c>
      <c r="AJ384" s="112" t="s">
        <v>1891</v>
      </c>
      <c r="AK384" s="100" t="e">
        <v>#N/A</v>
      </c>
      <c r="AL384" s="100">
        <v>0</v>
      </c>
      <c r="AM384" s="100" t="e">
        <v>#N/A</v>
      </c>
      <c r="AN384" s="114">
        <v>0.375</v>
      </c>
      <c r="AO384" s="2" t="s">
        <v>1902</v>
      </c>
      <c r="AP384" s="2" t="s">
        <v>1903</v>
      </c>
      <c r="AQ384" s="2" t="s">
        <v>1903</v>
      </c>
      <c r="AR384" s="124" t="s">
        <v>1891</v>
      </c>
      <c r="AS384" s="2" t="s">
        <v>1902</v>
      </c>
      <c r="AT384" s="2" t="s">
        <v>1903</v>
      </c>
    </row>
    <row r="385" spans="1:46" x14ac:dyDescent="0.2">
      <c r="A385" s="2" t="s">
        <v>35</v>
      </c>
      <c r="B385" s="2" t="s">
        <v>225</v>
      </c>
      <c r="C385" s="71">
        <v>0.625</v>
      </c>
      <c r="D385" s="72">
        <v>8</v>
      </c>
      <c r="E385" s="99">
        <v>2018</v>
      </c>
      <c r="F385" s="99">
        <v>2014</v>
      </c>
      <c r="G385" s="99" t="s">
        <v>1899</v>
      </c>
      <c r="H385" s="2" t="s">
        <v>1900</v>
      </c>
      <c r="I385" s="2" t="s">
        <v>1901</v>
      </c>
      <c r="J385" s="2" t="s">
        <v>3</v>
      </c>
      <c r="K385" s="113" t="s">
        <v>225</v>
      </c>
      <c r="L385" s="100">
        <v>63</v>
      </c>
      <c r="M385" s="100">
        <v>0</v>
      </c>
      <c r="N385" s="100">
        <v>0</v>
      </c>
      <c r="O385" s="100">
        <v>0</v>
      </c>
      <c r="P385" s="100">
        <v>63</v>
      </c>
      <c r="Q385" s="112">
        <v>0</v>
      </c>
      <c r="R385" s="101">
        <v>32</v>
      </c>
      <c r="S385" s="101">
        <v>0</v>
      </c>
      <c r="T385" s="100">
        <v>43</v>
      </c>
      <c r="U385" s="100">
        <v>0</v>
      </c>
      <c r="V385" s="100">
        <v>0</v>
      </c>
      <c r="W385" s="100">
        <v>0</v>
      </c>
      <c r="X385" s="100">
        <v>43</v>
      </c>
      <c r="Y385" s="100">
        <v>0</v>
      </c>
      <c r="Z385" s="100">
        <v>43</v>
      </c>
      <c r="AA385" s="112">
        <v>0</v>
      </c>
      <c r="AB385" s="112">
        <v>0</v>
      </c>
      <c r="AC385" s="100">
        <v>50</v>
      </c>
      <c r="AD385" s="100">
        <v>0</v>
      </c>
      <c r="AE385" s="100">
        <v>50</v>
      </c>
      <c r="AF385" s="112">
        <v>0</v>
      </c>
      <c r="AG385" s="100">
        <v>116</v>
      </c>
      <c r="AH385" s="100">
        <v>770</v>
      </c>
      <c r="AI385" s="100">
        <v>0</v>
      </c>
      <c r="AJ385" s="112">
        <v>6.6379310344827589</v>
      </c>
      <c r="AK385" s="100">
        <v>272</v>
      </c>
      <c r="AL385" s="100">
        <v>770</v>
      </c>
      <c r="AM385" s="100">
        <v>156</v>
      </c>
      <c r="AN385" s="114">
        <v>0.5</v>
      </c>
      <c r="AO385" s="2" t="s">
        <v>1903</v>
      </c>
      <c r="AP385" s="2" t="s">
        <v>1902</v>
      </c>
      <c r="AQ385" s="2" t="s">
        <v>1903</v>
      </c>
      <c r="AR385" s="124" t="s">
        <v>1535</v>
      </c>
      <c r="AS385" s="2" t="s">
        <v>1903</v>
      </c>
      <c r="AT385" s="2" t="s">
        <v>1902</v>
      </c>
    </row>
    <row r="386" spans="1:46" x14ac:dyDescent="0.2">
      <c r="A386" s="2" t="s">
        <v>35</v>
      </c>
      <c r="B386" s="2" t="s">
        <v>233</v>
      </c>
      <c r="C386" s="71">
        <v>0.625</v>
      </c>
      <c r="D386" s="72">
        <v>8</v>
      </c>
      <c r="E386" s="99">
        <v>2018</v>
      </c>
      <c r="F386" s="99">
        <v>2014</v>
      </c>
      <c r="G386" s="99" t="s">
        <v>1899</v>
      </c>
      <c r="H386" s="2" t="s">
        <v>1900</v>
      </c>
      <c r="I386" s="2" t="s">
        <v>1901</v>
      </c>
      <c r="J386" s="2" t="s">
        <v>3</v>
      </c>
      <c r="K386" s="113" t="s">
        <v>233</v>
      </c>
      <c r="L386" s="100">
        <v>1026</v>
      </c>
      <c r="M386" s="100">
        <v>359</v>
      </c>
      <c r="N386" s="100">
        <v>359</v>
      </c>
      <c r="O386" s="100">
        <v>0</v>
      </c>
      <c r="P386" s="100">
        <v>667</v>
      </c>
      <c r="Q386" s="112">
        <v>0.34990253411306044</v>
      </c>
      <c r="R386" s="101">
        <v>513</v>
      </c>
      <c r="S386" s="101">
        <v>0</v>
      </c>
      <c r="T386" s="100">
        <v>681</v>
      </c>
      <c r="U386" s="100">
        <v>0</v>
      </c>
      <c r="V386" s="100">
        <v>0</v>
      </c>
      <c r="W386" s="100">
        <v>0</v>
      </c>
      <c r="X386" s="100">
        <v>681</v>
      </c>
      <c r="Y386" s="100">
        <v>0</v>
      </c>
      <c r="Z386" s="100">
        <v>681</v>
      </c>
      <c r="AA386" s="112">
        <v>0</v>
      </c>
      <c r="AB386" s="112">
        <v>0</v>
      </c>
      <c r="AC386" s="100">
        <v>759</v>
      </c>
      <c r="AD386" s="100">
        <v>222</v>
      </c>
      <c r="AE386" s="100">
        <v>537</v>
      </c>
      <c r="AF386" s="112">
        <v>0.29249011857707508</v>
      </c>
      <c r="AG386" s="100">
        <v>1814</v>
      </c>
      <c r="AH386" s="100">
        <v>923</v>
      </c>
      <c r="AI386" s="100">
        <v>891</v>
      </c>
      <c r="AJ386" s="112">
        <v>0.50882028665931645</v>
      </c>
      <c r="AK386" s="100">
        <v>4280</v>
      </c>
      <c r="AL386" s="100">
        <v>1504</v>
      </c>
      <c r="AM386" s="100">
        <v>2776</v>
      </c>
      <c r="AN386" s="114">
        <v>0.5</v>
      </c>
      <c r="AO386" s="2" t="s">
        <v>1903</v>
      </c>
      <c r="AP386" s="2" t="s">
        <v>1902</v>
      </c>
      <c r="AQ386" s="2" t="s">
        <v>1903</v>
      </c>
      <c r="AR386" s="124" t="s">
        <v>1522</v>
      </c>
      <c r="AS386" s="2" t="s">
        <v>1903</v>
      </c>
      <c r="AT386" s="2" t="s">
        <v>1902</v>
      </c>
    </row>
    <row r="387" spans="1:46" x14ac:dyDescent="0.2">
      <c r="A387" s="2" t="s">
        <v>35</v>
      </c>
      <c r="B387" s="2" t="s">
        <v>1072</v>
      </c>
      <c r="C387" s="71">
        <v>0.625</v>
      </c>
      <c r="D387" s="72">
        <v>8</v>
      </c>
      <c r="E387" s="99">
        <v>2018</v>
      </c>
      <c r="F387" s="99">
        <v>2014</v>
      </c>
      <c r="G387" s="99" t="s">
        <v>1899</v>
      </c>
      <c r="H387" s="2" t="s">
        <v>1900</v>
      </c>
      <c r="I387" s="2" t="s">
        <v>1901</v>
      </c>
      <c r="J387" s="2" t="s">
        <v>3</v>
      </c>
      <c r="K387" s="113" t="s">
        <v>1072</v>
      </c>
      <c r="L387" s="100">
        <v>23</v>
      </c>
      <c r="M387" s="100">
        <v>0</v>
      </c>
      <c r="N387" s="100">
        <v>0</v>
      </c>
      <c r="O387" s="100">
        <v>0</v>
      </c>
      <c r="P387" s="100">
        <v>23</v>
      </c>
      <c r="Q387" s="112">
        <v>0</v>
      </c>
      <c r="R387" s="101">
        <v>12</v>
      </c>
      <c r="S387" s="101">
        <v>0</v>
      </c>
      <c r="T387" s="100">
        <v>15</v>
      </c>
      <c r="U387" s="100">
        <v>0</v>
      </c>
      <c r="V387" s="100">
        <v>0</v>
      </c>
      <c r="W387" s="100">
        <v>0</v>
      </c>
      <c r="X387" s="100">
        <v>15</v>
      </c>
      <c r="Y387" s="100">
        <v>0</v>
      </c>
      <c r="Z387" s="100">
        <v>15</v>
      </c>
      <c r="AA387" s="112">
        <v>0</v>
      </c>
      <c r="AB387" s="112">
        <v>0</v>
      </c>
      <c r="AC387" s="100">
        <v>18</v>
      </c>
      <c r="AD387" s="100">
        <v>1</v>
      </c>
      <c r="AE387" s="100">
        <v>17</v>
      </c>
      <c r="AF387" s="112">
        <v>5.5555555555555552E-2</v>
      </c>
      <c r="AG387" s="100">
        <v>39</v>
      </c>
      <c r="AH387" s="100">
        <v>36</v>
      </c>
      <c r="AI387" s="100">
        <v>3</v>
      </c>
      <c r="AJ387" s="112">
        <v>0.92307692307692313</v>
      </c>
      <c r="AK387" s="100">
        <v>95</v>
      </c>
      <c r="AL387" s="100">
        <v>37</v>
      </c>
      <c r="AM387" s="100">
        <v>58</v>
      </c>
      <c r="AN387" s="114">
        <v>0.5</v>
      </c>
      <c r="AO387" s="2" t="s">
        <v>1903</v>
      </c>
      <c r="AP387" s="2" t="s">
        <v>1902</v>
      </c>
      <c r="AQ387" s="2" t="s">
        <v>1903</v>
      </c>
      <c r="AR387" s="124" t="s">
        <v>1522</v>
      </c>
      <c r="AS387" s="2" t="s">
        <v>1903</v>
      </c>
      <c r="AT387" s="2" t="s">
        <v>1902</v>
      </c>
    </row>
    <row r="388" spans="1:46" x14ac:dyDescent="0.2">
      <c r="A388" s="2" t="s">
        <v>62</v>
      </c>
      <c r="B388" s="2" t="s">
        <v>941</v>
      </c>
      <c r="C388" s="71">
        <v>0.5</v>
      </c>
      <c r="D388" s="72">
        <v>8</v>
      </c>
      <c r="E388" s="99">
        <v>2019</v>
      </c>
      <c r="F388" s="99">
        <v>2015</v>
      </c>
      <c r="G388" s="99">
        <v>2022</v>
      </c>
      <c r="H388" s="2" t="s">
        <v>1904</v>
      </c>
      <c r="I388" s="2" t="s">
        <v>1905</v>
      </c>
      <c r="J388" s="2" t="s">
        <v>8</v>
      </c>
      <c r="K388" s="111" t="s">
        <v>941</v>
      </c>
      <c r="L388" s="100">
        <v>253</v>
      </c>
      <c r="M388" s="100">
        <v>11</v>
      </c>
      <c r="N388" s="100">
        <v>11</v>
      </c>
      <c r="O388" s="100">
        <v>0</v>
      </c>
      <c r="P388" s="100">
        <v>242</v>
      </c>
      <c r="Q388" s="112">
        <v>4.3478260869565216E-2</v>
      </c>
      <c r="R388" s="101">
        <v>127</v>
      </c>
      <c r="S388" s="101">
        <v>0</v>
      </c>
      <c r="T388" s="100">
        <v>138</v>
      </c>
      <c r="U388" s="100">
        <v>4</v>
      </c>
      <c r="V388" s="100">
        <v>4</v>
      </c>
      <c r="W388" s="100">
        <v>0</v>
      </c>
      <c r="X388" s="100">
        <v>134</v>
      </c>
      <c r="Y388" s="100">
        <v>4</v>
      </c>
      <c r="Z388" s="100">
        <v>134</v>
      </c>
      <c r="AA388" s="112">
        <v>2.8985507246376812E-2</v>
      </c>
      <c r="AB388" s="112">
        <v>2.8985507246376812E-2</v>
      </c>
      <c r="AC388" s="100">
        <v>151</v>
      </c>
      <c r="AD388" s="100">
        <v>16</v>
      </c>
      <c r="AE388" s="100">
        <v>135</v>
      </c>
      <c r="AF388" s="112">
        <v>0.10596026490066225</v>
      </c>
      <c r="AG388" s="100">
        <v>391</v>
      </c>
      <c r="AH388" s="100">
        <v>371</v>
      </c>
      <c r="AI388" s="100">
        <v>20</v>
      </c>
      <c r="AJ388" s="112">
        <v>0.94884910485933505</v>
      </c>
      <c r="AK388" s="100">
        <v>933</v>
      </c>
      <c r="AL388" s="100">
        <v>402</v>
      </c>
      <c r="AM388" s="100">
        <v>531</v>
      </c>
      <c r="AN388" s="114">
        <v>0.5</v>
      </c>
      <c r="AO388" s="2" t="s">
        <v>1903</v>
      </c>
      <c r="AP388" s="2" t="s">
        <v>1902</v>
      </c>
      <c r="AQ388" s="2" t="s">
        <v>1903</v>
      </c>
      <c r="AR388" s="124" t="s">
        <v>1522</v>
      </c>
      <c r="AS388" s="2" t="s">
        <v>1903</v>
      </c>
      <c r="AT388" s="2" t="s">
        <v>1902</v>
      </c>
    </row>
    <row r="389" spans="1:46" x14ac:dyDescent="0.2">
      <c r="A389" s="2" t="s">
        <v>35</v>
      </c>
      <c r="B389" s="2" t="s">
        <v>35</v>
      </c>
      <c r="C389" s="71">
        <v>0.625</v>
      </c>
      <c r="D389" s="72">
        <v>8</v>
      </c>
      <c r="E389" s="99">
        <v>2018</v>
      </c>
      <c r="F389" s="99">
        <v>2014</v>
      </c>
      <c r="G389" s="99" t="s">
        <v>1899</v>
      </c>
      <c r="H389" s="2" t="s">
        <v>1900</v>
      </c>
      <c r="I389" s="2" t="s">
        <v>1901</v>
      </c>
      <c r="J389" s="2" t="s">
        <v>3</v>
      </c>
      <c r="K389" s="113" t="s">
        <v>35</v>
      </c>
      <c r="L389" s="100">
        <v>2002</v>
      </c>
      <c r="M389" s="100">
        <v>0</v>
      </c>
      <c r="N389" s="100">
        <v>0</v>
      </c>
      <c r="O389" s="100">
        <v>0</v>
      </c>
      <c r="P389" s="100">
        <v>2002</v>
      </c>
      <c r="Q389" s="112">
        <v>0</v>
      </c>
      <c r="R389" s="101">
        <v>1001</v>
      </c>
      <c r="S389" s="101">
        <v>0</v>
      </c>
      <c r="T389" s="100">
        <v>1336</v>
      </c>
      <c r="U389" s="100">
        <v>0</v>
      </c>
      <c r="V389" s="100">
        <v>0</v>
      </c>
      <c r="W389" s="100">
        <v>0</v>
      </c>
      <c r="X389" s="100">
        <v>1336</v>
      </c>
      <c r="Y389" s="100">
        <v>0</v>
      </c>
      <c r="Z389" s="100">
        <v>1336</v>
      </c>
      <c r="AA389" s="112">
        <v>0</v>
      </c>
      <c r="AB389" s="112">
        <v>0</v>
      </c>
      <c r="AC389" s="100">
        <v>1503</v>
      </c>
      <c r="AD389" s="100">
        <v>12</v>
      </c>
      <c r="AE389" s="100">
        <v>1491</v>
      </c>
      <c r="AF389" s="112">
        <v>7.9840319361277438E-3</v>
      </c>
      <c r="AG389" s="100">
        <v>3442</v>
      </c>
      <c r="AH389" s="100">
        <v>70</v>
      </c>
      <c r="AI389" s="100">
        <v>3372</v>
      </c>
      <c r="AJ389" s="112">
        <v>2.0337013364323069E-2</v>
      </c>
      <c r="AK389" s="100">
        <v>8283</v>
      </c>
      <c r="AL389" s="100">
        <v>82</v>
      </c>
      <c r="AM389" s="100">
        <v>8201</v>
      </c>
      <c r="AN389" s="114">
        <v>0.5</v>
      </c>
      <c r="AO389" s="2" t="s">
        <v>1902</v>
      </c>
      <c r="AP389" s="2" t="s">
        <v>1903</v>
      </c>
      <c r="AQ389" s="2" t="s">
        <v>1903</v>
      </c>
      <c r="AR389" s="124" t="s">
        <v>1522</v>
      </c>
      <c r="AS389" s="2" t="s">
        <v>1903</v>
      </c>
      <c r="AT389" s="2" t="s">
        <v>1903</v>
      </c>
    </row>
    <row r="390" spans="1:46" x14ac:dyDescent="0.2">
      <c r="A390" s="2" t="s">
        <v>35</v>
      </c>
      <c r="B390" s="2" t="s">
        <v>253</v>
      </c>
      <c r="C390" s="71">
        <v>0.625</v>
      </c>
      <c r="D390" s="72">
        <v>8</v>
      </c>
      <c r="E390" s="99">
        <v>2018</v>
      </c>
      <c r="F390" s="99">
        <v>2014</v>
      </c>
      <c r="G390" s="99" t="s">
        <v>1899</v>
      </c>
      <c r="H390" s="2" t="s">
        <v>1900</v>
      </c>
      <c r="I390" s="2" t="s">
        <v>1901</v>
      </c>
      <c r="J390" s="2" t="s">
        <v>3</v>
      </c>
      <c r="K390" s="113" t="s">
        <v>253</v>
      </c>
      <c r="L390" s="100">
        <v>7173</v>
      </c>
      <c r="M390" s="100">
        <v>164</v>
      </c>
      <c r="N390" s="100">
        <v>155</v>
      </c>
      <c r="O390" s="100">
        <v>9</v>
      </c>
      <c r="P390" s="100">
        <v>7009</v>
      </c>
      <c r="Q390" s="112">
        <v>2.2863515962637668E-2</v>
      </c>
      <c r="R390" s="101">
        <v>3587</v>
      </c>
      <c r="S390" s="101">
        <v>0</v>
      </c>
      <c r="T390" s="100">
        <v>4871</v>
      </c>
      <c r="U390" s="100">
        <v>82</v>
      </c>
      <c r="V390" s="100">
        <v>82</v>
      </c>
      <c r="W390" s="100">
        <v>0</v>
      </c>
      <c r="X390" s="100">
        <v>4789</v>
      </c>
      <c r="Y390" s="100">
        <v>82</v>
      </c>
      <c r="Z390" s="100">
        <v>4789</v>
      </c>
      <c r="AA390" s="112">
        <v>1.6834325600492712E-2</v>
      </c>
      <c r="AB390" s="112">
        <v>1.6834325600492712E-2</v>
      </c>
      <c r="AC390" s="100">
        <v>5534</v>
      </c>
      <c r="AD390" s="100">
        <v>1033</v>
      </c>
      <c r="AE390" s="100">
        <v>4501</v>
      </c>
      <c r="AF390" s="112">
        <v>0.18666425731839537</v>
      </c>
      <c r="AG390" s="100">
        <v>12725</v>
      </c>
      <c r="AH390" s="100">
        <v>2000</v>
      </c>
      <c r="AI390" s="100">
        <v>10725</v>
      </c>
      <c r="AJ390" s="112">
        <v>0.15717092337917485</v>
      </c>
      <c r="AK390" s="100">
        <v>30303</v>
      </c>
      <c r="AL390" s="100">
        <v>3279</v>
      </c>
      <c r="AM390" s="100">
        <v>27024</v>
      </c>
      <c r="AN390" s="114">
        <v>0.5</v>
      </c>
      <c r="AO390" s="2" t="s">
        <v>1902</v>
      </c>
      <c r="AP390" s="2" t="s">
        <v>1903</v>
      </c>
      <c r="AQ390" s="2" t="s">
        <v>1903</v>
      </c>
      <c r="AR390" s="124" t="s">
        <v>1522</v>
      </c>
      <c r="AS390" s="2" t="s">
        <v>1903</v>
      </c>
      <c r="AT390" s="2" t="s">
        <v>1903</v>
      </c>
    </row>
    <row r="391" spans="1:46" x14ac:dyDescent="0.2">
      <c r="A391" s="2" t="s">
        <v>35</v>
      </c>
      <c r="B391" s="2" t="s">
        <v>270</v>
      </c>
      <c r="C391" s="71">
        <v>0.625</v>
      </c>
      <c r="D391" s="72">
        <v>8</v>
      </c>
      <c r="E391" s="99">
        <v>2018</v>
      </c>
      <c r="F391" s="99">
        <v>2014</v>
      </c>
      <c r="G391" s="99" t="s">
        <v>1899</v>
      </c>
      <c r="H391" s="2" t="s">
        <v>1900</v>
      </c>
      <c r="I391" s="2" t="s">
        <v>1901</v>
      </c>
      <c r="J391" s="2" t="s">
        <v>3</v>
      </c>
      <c r="K391" s="113" t="s">
        <v>270</v>
      </c>
      <c r="L391" s="100">
        <v>562</v>
      </c>
      <c r="M391" s="100">
        <v>0</v>
      </c>
      <c r="N391" s="100">
        <v>0</v>
      </c>
      <c r="O391" s="100">
        <v>0</v>
      </c>
      <c r="P391" s="100">
        <v>562</v>
      </c>
      <c r="Q391" s="112">
        <v>0</v>
      </c>
      <c r="R391" s="101">
        <v>281</v>
      </c>
      <c r="S391" s="101">
        <v>0</v>
      </c>
      <c r="T391" s="100">
        <v>394</v>
      </c>
      <c r="U391" s="100">
        <v>0</v>
      </c>
      <c r="V391" s="100">
        <v>0</v>
      </c>
      <c r="W391" s="100">
        <v>0</v>
      </c>
      <c r="X391" s="100">
        <v>394</v>
      </c>
      <c r="Y391" s="100">
        <v>0</v>
      </c>
      <c r="Z391" s="100">
        <v>394</v>
      </c>
      <c r="AA391" s="112">
        <v>0</v>
      </c>
      <c r="AB391" s="112">
        <v>0</v>
      </c>
      <c r="AC391" s="100">
        <v>441</v>
      </c>
      <c r="AD391" s="100">
        <v>8</v>
      </c>
      <c r="AE391" s="100">
        <v>433</v>
      </c>
      <c r="AF391" s="112">
        <v>1.8140589569160998E-2</v>
      </c>
      <c r="AG391" s="100">
        <v>1036</v>
      </c>
      <c r="AH391" s="100">
        <v>318</v>
      </c>
      <c r="AI391" s="100">
        <v>718</v>
      </c>
      <c r="AJ391" s="112">
        <v>0.30694980694980695</v>
      </c>
      <c r="AK391" s="100">
        <v>2433</v>
      </c>
      <c r="AL391" s="100">
        <v>326</v>
      </c>
      <c r="AM391" s="100">
        <v>2107</v>
      </c>
      <c r="AN391" s="114">
        <v>0.5</v>
      </c>
      <c r="AO391" s="2" t="s">
        <v>1902</v>
      </c>
      <c r="AP391" s="2" t="s">
        <v>1903</v>
      </c>
      <c r="AQ391" s="2" t="s">
        <v>1903</v>
      </c>
      <c r="AR391" s="124" t="s">
        <v>1522</v>
      </c>
      <c r="AS391" s="2" t="s">
        <v>1903</v>
      </c>
      <c r="AT391" s="2" t="s">
        <v>1903</v>
      </c>
    </row>
    <row r="392" spans="1:46" x14ac:dyDescent="0.2">
      <c r="A392" s="11" t="s">
        <v>35</v>
      </c>
      <c r="B392" s="2" t="s">
        <v>303</v>
      </c>
      <c r="C392" s="115">
        <v>0.625</v>
      </c>
      <c r="D392" s="116">
        <v>8</v>
      </c>
      <c r="E392" s="117">
        <v>2018</v>
      </c>
      <c r="F392" s="99">
        <v>2014</v>
      </c>
      <c r="G392" s="99" t="s">
        <v>1899</v>
      </c>
      <c r="H392" s="11" t="s">
        <v>1900</v>
      </c>
      <c r="I392" s="11" t="s">
        <v>1901</v>
      </c>
      <c r="J392" s="11" t="s">
        <v>3</v>
      </c>
      <c r="K392" s="113" t="s">
        <v>303</v>
      </c>
      <c r="L392" s="100">
        <v>375</v>
      </c>
      <c r="M392" s="100">
        <v>15</v>
      </c>
      <c r="N392" s="100">
        <v>15</v>
      </c>
      <c r="O392" s="100">
        <v>0</v>
      </c>
      <c r="P392" s="100">
        <v>360</v>
      </c>
      <c r="Q392" s="112">
        <v>0.04</v>
      </c>
      <c r="R392" s="101">
        <v>188</v>
      </c>
      <c r="S392" s="101">
        <v>0</v>
      </c>
      <c r="T392" s="100">
        <v>251</v>
      </c>
      <c r="U392" s="100">
        <v>0</v>
      </c>
      <c r="V392" s="100">
        <v>0</v>
      </c>
      <c r="W392" s="100">
        <v>0</v>
      </c>
      <c r="X392" s="100">
        <v>251</v>
      </c>
      <c r="Y392" s="100">
        <v>0</v>
      </c>
      <c r="Z392" s="100">
        <v>251</v>
      </c>
      <c r="AA392" s="112">
        <v>0</v>
      </c>
      <c r="AB392" s="112">
        <v>0</v>
      </c>
      <c r="AC392" s="100">
        <v>271</v>
      </c>
      <c r="AD392" s="100">
        <v>15</v>
      </c>
      <c r="AE392" s="100">
        <v>256</v>
      </c>
      <c r="AF392" s="112">
        <v>5.5350553505535055E-2</v>
      </c>
      <c r="AG392" s="100">
        <v>596</v>
      </c>
      <c r="AH392" s="100">
        <v>989</v>
      </c>
      <c r="AI392" s="100">
        <v>0</v>
      </c>
      <c r="AJ392" s="112">
        <v>1.6593959731543624</v>
      </c>
      <c r="AK392" s="100">
        <v>1493</v>
      </c>
      <c r="AL392" s="100">
        <v>1019</v>
      </c>
      <c r="AM392" s="100">
        <v>867</v>
      </c>
      <c r="AN392" s="114">
        <v>0.5</v>
      </c>
      <c r="AO392" s="2" t="s">
        <v>1903</v>
      </c>
      <c r="AP392" s="2" t="s">
        <v>1902</v>
      </c>
      <c r="AQ392" s="2" t="s">
        <v>1903</v>
      </c>
      <c r="AR392" s="124" t="s">
        <v>1522</v>
      </c>
      <c r="AS392" s="2" t="s">
        <v>1903</v>
      </c>
      <c r="AT392" s="2" t="s">
        <v>1902</v>
      </c>
    </row>
    <row r="393" spans="1:46" x14ac:dyDescent="0.2">
      <c r="A393" s="2" t="s">
        <v>62</v>
      </c>
      <c r="B393" s="2" t="s">
        <v>97</v>
      </c>
      <c r="C393" s="71">
        <v>0.5</v>
      </c>
      <c r="D393" s="72">
        <v>8</v>
      </c>
      <c r="E393" s="99">
        <v>2019</v>
      </c>
      <c r="F393" s="99">
        <v>2015</v>
      </c>
      <c r="G393" s="99">
        <v>2022</v>
      </c>
      <c r="H393" s="2" t="s">
        <v>1904</v>
      </c>
      <c r="I393" s="2" t="s">
        <v>1905</v>
      </c>
      <c r="J393" s="2" t="s">
        <v>8</v>
      </c>
      <c r="K393" s="111" t="s">
        <v>97</v>
      </c>
      <c r="L393" s="100">
        <v>356</v>
      </c>
      <c r="M393" s="100">
        <v>19</v>
      </c>
      <c r="N393" s="100">
        <v>18</v>
      </c>
      <c r="O393" s="100">
        <v>1</v>
      </c>
      <c r="P393" s="100">
        <v>337</v>
      </c>
      <c r="Q393" s="112">
        <v>5.3370786516853931E-2</v>
      </c>
      <c r="R393" s="101">
        <v>178</v>
      </c>
      <c r="S393" s="101">
        <v>0</v>
      </c>
      <c r="T393" s="100">
        <v>207</v>
      </c>
      <c r="U393" s="100">
        <v>0</v>
      </c>
      <c r="V393" s="100">
        <v>0</v>
      </c>
      <c r="W393" s="100">
        <v>0</v>
      </c>
      <c r="X393" s="100">
        <v>207</v>
      </c>
      <c r="Y393" s="100">
        <v>0</v>
      </c>
      <c r="Z393" s="100">
        <v>207</v>
      </c>
      <c r="AA393" s="112">
        <v>0</v>
      </c>
      <c r="AB393" s="112">
        <v>0</v>
      </c>
      <c r="AC393" s="100">
        <v>231</v>
      </c>
      <c r="AD393" s="100">
        <v>59</v>
      </c>
      <c r="AE393" s="100">
        <v>172</v>
      </c>
      <c r="AF393" s="112">
        <v>0.25541125541125542</v>
      </c>
      <c r="AG393" s="100">
        <v>270</v>
      </c>
      <c r="AH393" s="100">
        <v>191</v>
      </c>
      <c r="AI393" s="100">
        <v>79</v>
      </c>
      <c r="AJ393" s="112">
        <v>0.70740740740740737</v>
      </c>
      <c r="AK393" s="100">
        <v>1064</v>
      </c>
      <c r="AL393" s="100">
        <v>269</v>
      </c>
      <c r="AM393" s="100">
        <v>795</v>
      </c>
      <c r="AN393" s="114">
        <v>0.5</v>
      </c>
      <c r="AO393" s="2" t="s">
        <v>1903</v>
      </c>
      <c r="AP393" s="2" t="s">
        <v>1902</v>
      </c>
      <c r="AQ393" s="2" t="s">
        <v>1903</v>
      </c>
      <c r="AR393" s="124" t="s">
        <v>1522</v>
      </c>
      <c r="AS393" s="2" t="s">
        <v>1903</v>
      </c>
      <c r="AT393" s="2" t="s">
        <v>1902</v>
      </c>
    </row>
    <row r="394" spans="1:46" x14ac:dyDescent="0.2">
      <c r="A394" s="2" t="s">
        <v>35</v>
      </c>
      <c r="B394" s="2" t="s">
        <v>321</v>
      </c>
      <c r="C394" s="71">
        <v>0.625</v>
      </c>
      <c r="D394" s="72">
        <v>8</v>
      </c>
      <c r="E394" s="99">
        <v>2018</v>
      </c>
      <c r="F394" s="99">
        <v>2014</v>
      </c>
      <c r="G394" s="99" t="s">
        <v>1899</v>
      </c>
      <c r="H394" s="2" t="s">
        <v>1900</v>
      </c>
      <c r="I394" s="2" t="s">
        <v>1901</v>
      </c>
      <c r="J394" s="2" t="s">
        <v>3</v>
      </c>
      <c r="K394" s="123" t="s">
        <v>321</v>
      </c>
      <c r="L394" s="100">
        <v>621</v>
      </c>
      <c r="M394" s="100">
        <v>0</v>
      </c>
      <c r="N394" s="100">
        <v>0</v>
      </c>
      <c r="O394" s="100">
        <v>0</v>
      </c>
      <c r="P394" s="100">
        <v>621</v>
      </c>
      <c r="Q394" s="112">
        <v>0</v>
      </c>
      <c r="R394" s="101">
        <v>311</v>
      </c>
      <c r="S394" s="101">
        <v>0</v>
      </c>
      <c r="T394" s="100">
        <v>415</v>
      </c>
      <c r="U394" s="100">
        <v>0</v>
      </c>
      <c r="V394" s="100">
        <v>0</v>
      </c>
      <c r="W394" s="100">
        <v>0</v>
      </c>
      <c r="X394" s="100">
        <v>415</v>
      </c>
      <c r="Y394" s="100">
        <v>0</v>
      </c>
      <c r="Z394" s="100">
        <v>415</v>
      </c>
      <c r="AA394" s="112">
        <v>0</v>
      </c>
      <c r="AB394" s="112">
        <v>0</v>
      </c>
      <c r="AC394" s="100">
        <v>461</v>
      </c>
      <c r="AD394" s="100">
        <v>25</v>
      </c>
      <c r="AE394" s="100">
        <v>436</v>
      </c>
      <c r="AF394" s="112">
        <v>5.4229934924078092E-2</v>
      </c>
      <c r="AG394" s="100">
        <v>1038</v>
      </c>
      <c r="AH394" s="100">
        <v>570</v>
      </c>
      <c r="AI394" s="100">
        <v>468</v>
      </c>
      <c r="AJ394" s="112">
        <v>0.54913294797687862</v>
      </c>
      <c r="AK394" s="100">
        <v>2535</v>
      </c>
      <c r="AL394" s="100">
        <v>595</v>
      </c>
      <c r="AM394" s="100">
        <v>1940</v>
      </c>
      <c r="AN394" s="114">
        <v>0.5</v>
      </c>
      <c r="AO394" s="2" t="s">
        <v>1903</v>
      </c>
      <c r="AP394" s="2" t="s">
        <v>1902</v>
      </c>
      <c r="AQ394" s="2" t="s">
        <v>1903</v>
      </c>
      <c r="AR394" s="124" t="s">
        <v>1522</v>
      </c>
      <c r="AS394" s="2" t="s">
        <v>1903</v>
      </c>
      <c r="AT394" s="2" t="s">
        <v>1902</v>
      </c>
    </row>
    <row r="395" spans="1:46" x14ac:dyDescent="0.2">
      <c r="A395" s="2" t="s">
        <v>78</v>
      </c>
      <c r="B395" s="2" t="s">
        <v>997</v>
      </c>
      <c r="C395" s="71">
        <v>0.625</v>
      </c>
      <c r="D395" s="72">
        <v>8</v>
      </c>
      <c r="E395" s="99">
        <v>2018</v>
      </c>
      <c r="F395" s="99">
        <v>2014</v>
      </c>
      <c r="G395" s="99" t="s">
        <v>1899</v>
      </c>
      <c r="H395" s="2" t="s">
        <v>1913</v>
      </c>
      <c r="I395" s="2" t="s">
        <v>1914</v>
      </c>
      <c r="J395" s="2" t="s">
        <v>32</v>
      </c>
      <c r="K395" s="111" t="s">
        <v>997</v>
      </c>
      <c r="L395" s="100">
        <v>146</v>
      </c>
      <c r="M395" s="100">
        <v>1</v>
      </c>
      <c r="N395" s="100">
        <v>0</v>
      </c>
      <c r="O395" s="100">
        <v>1</v>
      </c>
      <c r="P395" s="100">
        <v>145</v>
      </c>
      <c r="Q395" s="112">
        <v>6.8493150684931503E-3</v>
      </c>
      <c r="R395" s="101">
        <v>73</v>
      </c>
      <c r="S395" s="101">
        <v>0</v>
      </c>
      <c r="T395" s="100">
        <v>102</v>
      </c>
      <c r="U395" s="100">
        <v>4</v>
      </c>
      <c r="V395" s="100">
        <v>3</v>
      </c>
      <c r="W395" s="100">
        <v>1</v>
      </c>
      <c r="X395" s="100">
        <v>98</v>
      </c>
      <c r="Y395" s="100">
        <v>4</v>
      </c>
      <c r="Z395" s="100">
        <v>98</v>
      </c>
      <c r="AA395" s="112">
        <v>3.9215686274509803E-2</v>
      </c>
      <c r="AB395" s="112">
        <v>3.9215686274509803E-2</v>
      </c>
      <c r="AC395" s="100">
        <v>130</v>
      </c>
      <c r="AD395" s="100">
        <v>24</v>
      </c>
      <c r="AE395" s="100">
        <v>106</v>
      </c>
      <c r="AF395" s="112">
        <v>0.18461538461538463</v>
      </c>
      <c r="AG395" s="100">
        <v>318</v>
      </c>
      <c r="AH395" s="100">
        <v>61</v>
      </c>
      <c r="AI395" s="100">
        <v>257</v>
      </c>
      <c r="AJ395" s="112">
        <v>0.1918238993710692</v>
      </c>
      <c r="AK395" s="100">
        <v>696</v>
      </c>
      <c r="AL395" s="100">
        <v>90</v>
      </c>
      <c r="AM395" s="100">
        <v>606</v>
      </c>
      <c r="AN395" s="114">
        <v>0.5</v>
      </c>
      <c r="AO395" s="2" t="s">
        <v>1902</v>
      </c>
      <c r="AP395" s="2" t="s">
        <v>1903</v>
      </c>
      <c r="AQ395" s="2" t="s">
        <v>1903</v>
      </c>
      <c r="AR395" s="124" t="s">
        <v>1522</v>
      </c>
      <c r="AS395" s="2" t="s">
        <v>1903</v>
      </c>
      <c r="AT395" s="2" t="s">
        <v>1903</v>
      </c>
    </row>
    <row r="396" spans="1:46" x14ac:dyDescent="0.2">
      <c r="A396" s="2" t="s">
        <v>62</v>
      </c>
      <c r="B396" s="2" t="s">
        <v>135</v>
      </c>
      <c r="C396" s="71">
        <v>0.5</v>
      </c>
      <c r="D396" s="72">
        <v>8</v>
      </c>
      <c r="E396" s="99">
        <v>2019</v>
      </c>
      <c r="F396" s="99">
        <v>2015</v>
      </c>
      <c r="G396" s="99">
        <v>2022</v>
      </c>
      <c r="H396" s="2" t="s">
        <v>1904</v>
      </c>
      <c r="I396" s="2" t="s">
        <v>1905</v>
      </c>
      <c r="J396" s="2" t="s">
        <v>8</v>
      </c>
      <c r="K396" s="113" t="s">
        <v>135</v>
      </c>
      <c r="L396" s="100">
        <v>236</v>
      </c>
      <c r="M396" s="100">
        <v>63</v>
      </c>
      <c r="N396" s="100">
        <v>63</v>
      </c>
      <c r="O396" s="100">
        <v>0</v>
      </c>
      <c r="P396" s="100">
        <v>173</v>
      </c>
      <c r="Q396" s="112">
        <v>0.26694915254237289</v>
      </c>
      <c r="R396" s="101">
        <v>118</v>
      </c>
      <c r="S396" s="101">
        <v>0</v>
      </c>
      <c r="T396" s="100">
        <v>160</v>
      </c>
      <c r="U396" s="100">
        <v>487</v>
      </c>
      <c r="V396" s="100">
        <v>487</v>
      </c>
      <c r="W396" s="100">
        <v>0</v>
      </c>
      <c r="X396" s="100">
        <v>0</v>
      </c>
      <c r="Y396" s="100">
        <v>487</v>
      </c>
      <c r="Z396" s="100">
        <v>0</v>
      </c>
      <c r="AA396" s="112">
        <v>3.0437500000000002</v>
      </c>
      <c r="AB396" s="112">
        <v>3.0437500000000002</v>
      </c>
      <c r="AC396" s="100">
        <v>217</v>
      </c>
      <c r="AD396" s="100">
        <v>14</v>
      </c>
      <c r="AE396" s="100">
        <v>203</v>
      </c>
      <c r="AF396" s="112">
        <v>6.4516129032258063E-2</v>
      </c>
      <c r="AG396" s="100">
        <v>475</v>
      </c>
      <c r="AH396" s="100">
        <v>971</v>
      </c>
      <c r="AI396" s="100">
        <v>0</v>
      </c>
      <c r="AJ396" s="112">
        <v>2.0442105263157893</v>
      </c>
      <c r="AK396" s="100">
        <v>1088</v>
      </c>
      <c r="AL396" s="100">
        <v>1535</v>
      </c>
      <c r="AM396" s="100">
        <v>376</v>
      </c>
      <c r="AN396" s="114">
        <v>0.5</v>
      </c>
      <c r="AO396" s="2" t="s">
        <v>1903</v>
      </c>
      <c r="AP396" s="2" t="s">
        <v>1902</v>
      </c>
      <c r="AQ396" s="2" t="s">
        <v>1903</v>
      </c>
      <c r="AR396" s="124" t="s">
        <v>1522</v>
      </c>
      <c r="AS396" s="2" t="s">
        <v>1903</v>
      </c>
      <c r="AT396" s="2" t="s">
        <v>1902</v>
      </c>
    </row>
    <row r="397" spans="1:46" x14ac:dyDescent="0.2">
      <c r="A397" s="2" t="s">
        <v>946</v>
      </c>
      <c r="B397" s="2" t="s">
        <v>1077</v>
      </c>
      <c r="C397" s="71">
        <v>0.375</v>
      </c>
      <c r="D397" s="72">
        <v>8</v>
      </c>
      <c r="E397" s="99">
        <v>2020</v>
      </c>
      <c r="F397" s="99">
        <v>2016</v>
      </c>
      <c r="G397" s="99" t="s">
        <v>1908</v>
      </c>
      <c r="H397" s="2" t="s">
        <v>1909</v>
      </c>
      <c r="I397" s="2" t="s">
        <v>1910</v>
      </c>
      <c r="J397" s="2" t="s">
        <v>26</v>
      </c>
      <c r="K397" s="113" t="s">
        <v>1077</v>
      </c>
      <c r="L397" s="100">
        <v>2496</v>
      </c>
      <c r="M397" s="100">
        <v>11</v>
      </c>
      <c r="N397" s="100">
        <v>0</v>
      </c>
      <c r="O397" s="100">
        <v>11</v>
      </c>
      <c r="P397" s="100">
        <v>2485</v>
      </c>
      <c r="Q397" s="112">
        <v>4.407051282051282E-3</v>
      </c>
      <c r="R397" s="101">
        <v>936</v>
      </c>
      <c r="S397" s="101">
        <v>0</v>
      </c>
      <c r="T397" s="100">
        <v>1727</v>
      </c>
      <c r="U397" s="100">
        <v>260</v>
      </c>
      <c r="V397" s="100">
        <v>80</v>
      </c>
      <c r="W397" s="100">
        <v>180</v>
      </c>
      <c r="X397" s="100">
        <v>1467</v>
      </c>
      <c r="Y397" s="100">
        <v>260</v>
      </c>
      <c r="Z397" s="100">
        <v>1467</v>
      </c>
      <c r="AA397" s="112">
        <v>0.15055008685581933</v>
      </c>
      <c r="AB397" s="112">
        <v>0.15055008685581933</v>
      </c>
      <c r="AC397" s="100">
        <v>1724</v>
      </c>
      <c r="AD397" s="100">
        <v>279</v>
      </c>
      <c r="AE397" s="100">
        <v>1445</v>
      </c>
      <c r="AF397" s="112">
        <v>0.16183294663573086</v>
      </c>
      <c r="AG397" s="100">
        <v>4220</v>
      </c>
      <c r="AH397" s="100">
        <v>597</v>
      </c>
      <c r="AI397" s="100">
        <v>3623</v>
      </c>
      <c r="AJ397" s="112">
        <v>0.1414691943127962</v>
      </c>
      <c r="AK397" s="100">
        <v>10167</v>
      </c>
      <c r="AL397" s="100">
        <v>1147</v>
      </c>
      <c r="AM397" s="100">
        <v>9020</v>
      </c>
      <c r="AN397" s="114">
        <v>0.375</v>
      </c>
      <c r="AO397" s="2" t="s">
        <v>1902</v>
      </c>
      <c r="AP397" s="2" t="s">
        <v>1903</v>
      </c>
      <c r="AQ397" s="2" t="s">
        <v>1903</v>
      </c>
      <c r="AR397" s="124" t="s">
        <v>1535</v>
      </c>
      <c r="AS397" s="2" t="s">
        <v>1903</v>
      </c>
      <c r="AT397" s="2" t="s">
        <v>1903</v>
      </c>
    </row>
    <row r="398" spans="1:46" x14ac:dyDescent="0.2">
      <c r="A398" s="2" t="s">
        <v>62</v>
      </c>
      <c r="B398" s="2" t="s">
        <v>951</v>
      </c>
      <c r="C398" s="71">
        <v>0.5</v>
      </c>
      <c r="D398" s="72">
        <v>8</v>
      </c>
      <c r="E398" s="99">
        <v>2019</v>
      </c>
      <c r="F398" s="99">
        <v>2015</v>
      </c>
      <c r="G398" s="99">
        <v>2022</v>
      </c>
      <c r="H398" s="2" t="s">
        <v>1904</v>
      </c>
      <c r="I398" s="2" t="s">
        <v>1905</v>
      </c>
      <c r="J398" s="2" t="s">
        <v>8</v>
      </c>
      <c r="K398" s="113" t="s">
        <v>951</v>
      </c>
      <c r="L398" s="100">
        <v>169</v>
      </c>
      <c r="M398" s="100">
        <v>2</v>
      </c>
      <c r="N398" s="100">
        <v>2</v>
      </c>
      <c r="O398" s="100">
        <v>0</v>
      </c>
      <c r="P398" s="100">
        <v>167</v>
      </c>
      <c r="Q398" s="112">
        <v>1.1834319526627219E-2</v>
      </c>
      <c r="R398" s="101">
        <v>85</v>
      </c>
      <c r="S398" s="101">
        <v>0</v>
      </c>
      <c r="T398" s="100">
        <v>99</v>
      </c>
      <c r="U398" s="100">
        <v>28</v>
      </c>
      <c r="V398" s="100">
        <v>20</v>
      </c>
      <c r="W398" s="100">
        <v>8</v>
      </c>
      <c r="X398" s="100">
        <v>71</v>
      </c>
      <c r="Y398" s="100">
        <v>28</v>
      </c>
      <c r="Z398" s="100">
        <v>71</v>
      </c>
      <c r="AA398" s="112">
        <v>0.28282828282828282</v>
      </c>
      <c r="AB398" s="112">
        <v>0.28282828282828282</v>
      </c>
      <c r="AC398" s="100">
        <v>112</v>
      </c>
      <c r="AD398" s="100">
        <v>2</v>
      </c>
      <c r="AE398" s="100">
        <v>110</v>
      </c>
      <c r="AF398" s="112">
        <v>1.7857142857142856E-2</v>
      </c>
      <c r="AG398" s="100">
        <v>97</v>
      </c>
      <c r="AH398" s="100">
        <v>428</v>
      </c>
      <c r="AI398" s="100">
        <v>0</v>
      </c>
      <c r="AJ398" s="112">
        <v>4.4123711340206189</v>
      </c>
      <c r="AK398" s="100">
        <v>477</v>
      </c>
      <c r="AL398" s="100">
        <v>460</v>
      </c>
      <c r="AM398" s="100">
        <v>348</v>
      </c>
      <c r="AN398" s="114">
        <v>0.5</v>
      </c>
      <c r="AO398" s="2" t="s">
        <v>1903</v>
      </c>
      <c r="AP398" s="2" t="s">
        <v>1902</v>
      </c>
      <c r="AQ398" s="2" t="s">
        <v>1903</v>
      </c>
      <c r="AR398" s="124" t="s">
        <v>1522</v>
      </c>
      <c r="AS398" s="2" t="s">
        <v>1903</v>
      </c>
      <c r="AT398" s="2" t="s">
        <v>1902</v>
      </c>
    </row>
    <row r="399" spans="1:46" x14ac:dyDescent="0.2">
      <c r="A399" s="2" t="s">
        <v>946</v>
      </c>
      <c r="B399" s="2" t="s">
        <v>1136</v>
      </c>
      <c r="C399" s="71">
        <v>0.375</v>
      </c>
      <c r="D399" s="72">
        <v>8</v>
      </c>
      <c r="E399" s="99">
        <v>2020</v>
      </c>
      <c r="F399" s="99">
        <v>2016</v>
      </c>
      <c r="G399" s="99" t="s">
        <v>1908</v>
      </c>
      <c r="H399" s="2" t="s">
        <v>1909</v>
      </c>
      <c r="I399" s="2" t="s">
        <v>1910</v>
      </c>
      <c r="J399" s="2" t="s">
        <v>26</v>
      </c>
      <c r="K399" s="113" t="s">
        <v>1136</v>
      </c>
      <c r="L399" s="100">
        <v>3157</v>
      </c>
      <c r="M399" s="100">
        <v>164</v>
      </c>
      <c r="N399" s="100">
        <v>164</v>
      </c>
      <c r="O399" s="100">
        <v>0</v>
      </c>
      <c r="P399" s="100">
        <v>2993</v>
      </c>
      <c r="Q399" s="112">
        <v>5.1948051948051951E-2</v>
      </c>
      <c r="R399" s="101">
        <v>1184</v>
      </c>
      <c r="S399" s="101">
        <v>0</v>
      </c>
      <c r="T399" s="100">
        <v>2004</v>
      </c>
      <c r="U399" s="100">
        <v>4</v>
      </c>
      <c r="V399" s="100">
        <v>0</v>
      </c>
      <c r="W399" s="100">
        <v>4</v>
      </c>
      <c r="X399" s="100">
        <v>2000</v>
      </c>
      <c r="Y399" s="100">
        <v>4</v>
      </c>
      <c r="Z399" s="100">
        <v>2000</v>
      </c>
      <c r="AA399" s="112">
        <v>1.996007984031936E-3</v>
      </c>
      <c r="AB399" s="112">
        <v>1.996007984031936E-3</v>
      </c>
      <c r="AC399" s="100">
        <v>2103</v>
      </c>
      <c r="AD399" s="100">
        <v>127</v>
      </c>
      <c r="AE399" s="100">
        <v>1976</v>
      </c>
      <c r="AF399" s="112">
        <v>6.0389919163100332E-2</v>
      </c>
      <c r="AG399" s="100">
        <v>4560</v>
      </c>
      <c r="AH399" s="100">
        <v>418</v>
      </c>
      <c r="AI399" s="100">
        <v>4142</v>
      </c>
      <c r="AJ399" s="112">
        <v>9.166666666666666E-2</v>
      </c>
      <c r="AK399" s="100">
        <v>11824</v>
      </c>
      <c r="AL399" s="100">
        <v>713</v>
      </c>
      <c r="AM399" s="100">
        <v>11111</v>
      </c>
      <c r="AN399" s="114">
        <v>0.375</v>
      </c>
      <c r="AO399" s="2" t="s">
        <v>1902</v>
      </c>
      <c r="AP399" s="2" t="s">
        <v>1903</v>
      </c>
      <c r="AQ399" s="2" t="s">
        <v>1903</v>
      </c>
      <c r="AR399" s="124" t="s">
        <v>1522</v>
      </c>
      <c r="AS399" s="2" t="s">
        <v>1903</v>
      </c>
      <c r="AT399" s="2" t="s">
        <v>1903</v>
      </c>
    </row>
    <row r="400" spans="1:46" x14ac:dyDescent="0.2">
      <c r="A400" s="2" t="s">
        <v>78</v>
      </c>
      <c r="B400" s="2" t="s">
        <v>117</v>
      </c>
      <c r="C400" s="71">
        <v>0.625</v>
      </c>
      <c r="D400" s="72">
        <v>8</v>
      </c>
      <c r="E400" s="99">
        <v>2018</v>
      </c>
      <c r="F400" s="99">
        <v>2014</v>
      </c>
      <c r="G400" s="99" t="s">
        <v>1899</v>
      </c>
      <c r="H400" s="2" t="s">
        <v>1913</v>
      </c>
      <c r="I400" s="2" t="s">
        <v>1914</v>
      </c>
      <c r="J400" s="2" t="s">
        <v>32</v>
      </c>
      <c r="K400" s="111" t="s">
        <v>117</v>
      </c>
      <c r="L400" s="100">
        <v>2035</v>
      </c>
      <c r="M400" s="100">
        <v>84</v>
      </c>
      <c r="N400" s="100">
        <v>84</v>
      </c>
      <c r="O400" s="100">
        <v>0</v>
      </c>
      <c r="P400" s="100">
        <v>1951</v>
      </c>
      <c r="Q400" s="112">
        <v>4.1277641277641275E-2</v>
      </c>
      <c r="R400" s="101">
        <v>1018</v>
      </c>
      <c r="S400" s="101">
        <v>0</v>
      </c>
      <c r="T400" s="100">
        <v>1427</v>
      </c>
      <c r="U400" s="100">
        <v>76</v>
      </c>
      <c r="V400" s="100">
        <v>76</v>
      </c>
      <c r="W400" s="100">
        <v>0</v>
      </c>
      <c r="X400" s="100">
        <v>1351</v>
      </c>
      <c r="Y400" s="100">
        <v>76</v>
      </c>
      <c r="Z400" s="100">
        <v>1351</v>
      </c>
      <c r="AA400" s="112">
        <v>5.3258584442887176E-2</v>
      </c>
      <c r="AB400" s="112">
        <v>5.3258584442887176E-2</v>
      </c>
      <c r="AC400" s="100">
        <v>1377</v>
      </c>
      <c r="AD400" s="100">
        <v>271</v>
      </c>
      <c r="AE400" s="100">
        <v>1106</v>
      </c>
      <c r="AF400" s="112">
        <v>0.19680464778503995</v>
      </c>
      <c r="AG400" s="100">
        <v>2563</v>
      </c>
      <c r="AH400" s="100">
        <v>2203</v>
      </c>
      <c r="AI400" s="100">
        <v>360</v>
      </c>
      <c r="AJ400" s="112">
        <v>0.85953960202887236</v>
      </c>
      <c r="AK400" s="100">
        <v>7402</v>
      </c>
      <c r="AL400" s="100">
        <v>2634</v>
      </c>
      <c r="AM400" s="100">
        <v>4768</v>
      </c>
      <c r="AN400" s="114">
        <v>0.5</v>
      </c>
      <c r="AO400" s="2" t="s">
        <v>1903</v>
      </c>
      <c r="AP400" s="2" t="s">
        <v>1902</v>
      </c>
      <c r="AQ400" s="2" t="s">
        <v>1903</v>
      </c>
      <c r="AR400" s="124" t="s">
        <v>1522</v>
      </c>
      <c r="AS400" s="2" t="s">
        <v>1903</v>
      </c>
      <c r="AT400" s="2" t="s">
        <v>1902</v>
      </c>
    </row>
    <row r="401" spans="1:46" x14ac:dyDescent="0.2">
      <c r="A401" s="2" t="s">
        <v>78</v>
      </c>
      <c r="B401" s="2" t="s">
        <v>123</v>
      </c>
      <c r="C401" s="71">
        <v>0.625</v>
      </c>
      <c r="D401" s="72">
        <v>8</v>
      </c>
      <c r="E401" s="99">
        <v>2018</v>
      </c>
      <c r="F401" s="99">
        <v>2014</v>
      </c>
      <c r="G401" s="99" t="s">
        <v>1899</v>
      </c>
      <c r="H401" s="2" t="s">
        <v>1913</v>
      </c>
      <c r="I401" s="2" t="s">
        <v>1914</v>
      </c>
      <c r="J401" s="2" t="s">
        <v>32</v>
      </c>
      <c r="K401" s="111" t="s">
        <v>123</v>
      </c>
      <c r="L401" s="100">
        <v>1218</v>
      </c>
      <c r="M401" s="100">
        <v>6</v>
      </c>
      <c r="N401" s="100">
        <v>6</v>
      </c>
      <c r="O401" s="100">
        <v>0</v>
      </c>
      <c r="P401" s="100">
        <v>1212</v>
      </c>
      <c r="Q401" s="112">
        <v>4.9261083743842365E-3</v>
      </c>
      <c r="R401" s="101">
        <v>609</v>
      </c>
      <c r="S401" s="101">
        <v>0</v>
      </c>
      <c r="T401" s="100">
        <v>854</v>
      </c>
      <c r="U401" s="100">
        <v>0</v>
      </c>
      <c r="V401" s="100">
        <v>0</v>
      </c>
      <c r="W401" s="100">
        <v>0</v>
      </c>
      <c r="X401" s="100">
        <v>854</v>
      </c>
      <c r="Y401" s="100">
        <v>0</v>
      </c>
      <c r="Z401" s="100">
        <v>854</v>
      </c>
      <c r="AA401" s="112">
        <v>0</v>
      </c>
      <c r="AB401" s="112">
        <v>0</v>
      </c>
      <c r="AC401" s="100">
        <v>862</v>
      </c>
      <c r="AD401" s="100">
        <v>582</v>
      </c>
      <c r="AE401" s="100">
        <v>280</v>
      </c>
      <c r="AF401" s="112">
        <v>0.67517401392111365</v>
      </c>
      <c r="AG401" s="100">
        <v>1699</v>
      </c>
      <c r="AH401" s="100">
        <v>924</v>
      </c>
      <c r="AI401" s="100">
        <v>775</v>
      </c>
      <c r="AJ401" s="112">
        <v>0.54384932313125367</v>
      </c>
      <c r="AK401" s="100">
        <v>4633</v>
      </c>
      <c r="AL401" s="100">
        <v>1512</v>
      </c>
      <c r="AM401" s="100">
        <v>3121</v>
      </c>
      <c r="AN401" s="114">
        <v>0.5</v>
      </c>
      <c r="AO401" s="2" t="s">
        <v>1903</v>
      </c>
      <c r="AP401" s="2" t="s">
        <v>1902</v>
      </c>
      <c r="AQ401" s="2" t="s">
        <v>1903</v>
      </c>
      <c r="AR401" s="124" t="s">
        <v>1522</v>
      </c>
      <c r="AS401" s="2" t="s">
        <v>1903</v>
      </c>
      <c r="AT401" s="2" t="s">
        <v>1902</v>
      </c>
    </row>
    <row r="402" spans="1:46" x14ac:dyDescent="0.2">
      <c r="A402" s="2" t="s">
        <v>62</v>
      </c>
      <c r="B402" s="2" t="s">
        <v>1063</v>
      </c>
      <c r="C402" s="71">
        <v>0.5</v>
      </c>
      <c r="D402" s="72">
        <v>8</v>
      </c>
      <c r="E402" s="99">
        <v>2019</v>
      </c>
      <c r="F402" s="99">
        <v>2015</v>
      </c>
      <c r="G402" s="99">
        <v>2022</v>
      </c>
      <c r="H402" s="2" t="s">
        <v>1904</v>
      </c>
      <c r="I402" s="2" t="s">
        <v>1905</v>
      </c>
      <c r="J402" s="2" t="s">
        <v>8</v>
      </c>
      <c r="K402" s="113" t="s">
        <v>1063</v>
      </c>
      <c r="L402" s="100">
        <v>46</v>
      </c>
      <c r="M402" s="100">
        <v>8</v>
      </c>
      <c r="N402" s="100">
        <v>5</v>
      </c>
      <c r="O402" s="100">
        <v>3</v>
      </c>
      <c r="P402" s="100">
        <v>38</v>
      </c>
      <c r="Q402" s="112">
        <v>0.17391304347826086</v>
      </c>
      <c r="R402" s="101">
        <v>23</v>
      </c>
      <c r="S402" s="101">
        <v>0</v>
      </c>
      <c r="T402" s="100">
        <v>28</v>
      </c>
      <c r="U402" s="100">
        <v>3</v>
      </c>
      <c r="V402" s="100">
        <v>2</v>
      </c>
      <c r="W402" s="100">
        <v>1</v>
      </c>
      <c r="X402" s="100">
        <v>25</v>
      </c>
      <c r="Y402" s="100">
        <v>3</v>
      </c>
      <c r="Z402" s="100">
        <v>25</v>
      </c>
      <c r="AA402" s="112">
        <v>0.10714285714285714</v>
      </c>
      <c r="AB402" s="112">
        <v>0.10714285714285714</v>
      </c>
      <c r="AC402" s="100">
        <v>32</v>
      </c>
      <c r="AD402" s="100">
        <v>3</v>
      </c>
      <c r="AE402" s="100">
        <v>29</v>
      </c>
      <c r="AF402" s="112">
        <v>9.375E-2</v>
      </c>
      <c r="AG402" s="100">
        <v>15</v>
      </c>
      <c r="AH402" s="100">
        <v>27</v>
      </c>
      <c r="AI402" s="100">
        <v>0</v>
      </c>
      <c r="AJ402" s="112">
        <v>1.8</v>
      </c>
      <c r="AK402" s="100">
        <v>121</v>
      </c>
      <c r="AL402" s="100">
        <v>41</v>
      </c>
      <c r="AM402" s="100">
        <v>92</v>
      </c>
      <c r="AN402" s="114">
        <v>0.5</v>
      </c>
      <c r="AO402" s="2" t="s">
        <v>1903</v>
      </c>
      <c r="AP402" s="2" t="s">
        <v>1902</v>
      </c>
      <c r="AQ402" s="2" t="s">
        <v>1903</v>
      </c>
      <c r="AR402" s="124" t="s">
        <v>1522</v>
      </c>
      <c r="AS402" s="2" t="s">
        <v>1903</v>
      </c>
      <c r="AT402" s="2" t="s">
        <v>1902</v>
      </c>
    </row>
    <row r="403" spans="1:46" x14ac:dyDescent="0.2">
      <c r="A403" s="2" t="s">
        <v>78</v>
      </c>
      <c r="B403" s="2" t="s">
        <v>132</v>
      </c>
      <c r="C403" s="71">
        <v>0.625</v>
      </c>
      <c r="D403" s="72">
        <v>8</v>
      </c>
      <c r="E403" s="99">
        <v>2018</v>
      </c>
      <c r="F403" s="99">
        <v>2014</v>
      </c>
      <c r="G403" s="99" t="s">
        <v>1899</v>
      </c>
      <c r="H403" s="2" t="s">
        <v>1913</v>
      </c>
      <c r="I403" s="2" t="s">
        <v>1914</v>
      </c>
      <c r="J403" s="2" t="s">
        <v>32</v>
      </c>
      <c r="K403" s="113" t="s">
        <v>132</v>
      </c>
      <c r="L403" s="100">
        <v>131</v>
      </c>
      <c r="M403" s="100">
        <v>0</v>
      </c>
      <c r="N403" s="100">
        <v>0</v>
      </c>
      <c r="O403" s="100">
        <v>0</v>
      </c>
      <c r="P403" s="100">
        <v>131</v>
      </c>
      <c r="Q403" s="112">
        <v>0</v>
      </c>
      <c r="R403" s="101">
        <v>66</v>
      </c>
      <c r="S403" s="101">
        <v>0</v>
      </c>
      <c r="T403" s="100">
        <v>91</v>
      </c>
      <c r="U403" s="100">
        <v>0</v>
      </c>
      <c r="V403" s="100">
        <v>0</v>
      </c>
      <c r="W403" s="100">
        <v>0</v>
      </c>
      <c r="X403" s="100">
        <v>91</v>
      </c>
      <c r="Y403" s="100">
        <v>0</v>
      </c>
      <c r="Z403" s="100">
        <v>91</v>
      </c>
      <c r="AA403" s="112">
        <v>0</v>
      </c>
      <c r="AB403" s="112">
        <v>0</v>
      </c>
      <c r="AC403" s="100">
        <v>126</v>
      </c>
      <c r="AD403" s="100">
        <v>0</v>
      </c>
      <c r="AE403" s="100">
        <v>126</v>
      </c>
      <c r="AF403" s="112">
        <v>0</v>
      </c>
      <c r="AG403" s="100">
        <v>331</v>
      </c>
      <c r="AH403" s="100">
        <v>320</v>
      </c>
      <c r="AI403" s="100">
        <v>11</v>
      </c>
      <c r="AJ403" s="112">
        <v>0.96676737160120851</v>
      </c>
      <c r="AK403" s="100">
        <v>679</v>
      </c>
      <c r="AL403" s="100">
        <v>320</v>
      </c>
      <c r="AM403" s="100">
        <v>359</v>
      </c>
      <c r="AN403" s="114">
        <v>0.5</v>
      </c>
      <c r="AO403" s="2" t="s">
        <v>1903</v>
      </c>
      <c r="AP403" s="2" t="s">
        <v>1902</v>
      </c>
      <c r="AQ403" s="2" t="s">
        <v>1903</v>
      </c>
      <c r="AR403" s="124" t="s">
        <v>1522</v>
      </c>
      <c r="AS403" s="2" t="s">
        <v>1903</v>
      </c>
      <c r="AT403" s="2" t="s">
        <v>1902</v>
      </c>
    </row>
    <row r="404" spans="1:46" x14ac:dyDescent="0.2">
      <c r="A404" s="2" t="s">
        <v>62</v>
      </c>
      <c r="B404" s="11" t="s">
        <v>183</v>
      </c>
      <c r="C404" s="71">
        <v>0.5</v>
      </c>
      <c r="D404" s="72">
        <v>8</v>
      </c>
      <c r="E404" s="99">
        <v>2019</v>
      </c>
      <c r="F404" s="99">
        <v>2015</v>
      </c>
      <c r="G404" s="99">
        <v>2022</v>
      </c>
      <c r="H404" s="2" t="s">
        <v>1904</v>
      </c>
      <c r="I404" s="2" t="s">
        <v>1905</v>
      </c>
      <c r="J404" s="2" t="s">
        <v>8</v>
      </c>
      <c r="K404" s="113" t="s">
        <v>183</v>
      </c>
      <c r="L404" s="100">
        <v>201</v>
      </c>
      <c r="M404" s="100">
        <v>0</v>
      </c>
      <c r="N404" s="100">
        <v>0</v>
      </c>
      <c r="O404" s="100">
        <v>0</v>
      </c>
      <c r="P404" s="100">
        <v>201</v>
      </c>
      <c r="Q404" s="112">
        <v>0</v>
      </c>
      <c r="R404" s="101">
        <v>101</v>
      </c>
      <c r="S404" s="101">
        <v>0</v>
      </c>
      <c r="T404" s="100">
        <v>112</v>
      </c>
      <c r="U404" s="100">
        <v>2</v>
      </c>
      <c r="V404" s="100">
        <v>2</v>
      </c>
      <c r="W404" s="100">
        <v>0</v>
      </c>
      <c r="X404" s="100">
        <v>110</v>
      </c>
      <c r="Y404" s="100">
        <v>2</v>
      </c>
      <c r="Z404" s="100">
        <v>110</v>
      </c>
      <c r="AA404" s="112">
        <v>1.7857142857142856E-2</v>
      </c>
      <c r="AB404" s="112">
        <v>1.7857142857142856E-2</v>
      </c>
      <c r="AC404" s="100">
        <v>132</v>
      </c>
      <c r="AD404" s="100">
        <v>25</v>
      </c>
      <c r="AE404" s="100">
        <v>107</v>
      </c>
      <c r="AF404" s="112">
        <v>0.18939393939393939</v>
      </c>
      <c r="AG404" s="100">
        <v>174</v>
      </c>
      <c r="AH404" s="100">
        <v>76</v>
      </c>
      <c r="AI404" s="100">
        <v>98</v>
      </c>
      <c r="AJ404" s="112">
        <v>0.43678160919540232</v>
      </c>
      <c r="AK404" s="100">
        <v>619</v>
      </c>
      <c r="AL404" s="100">
        <v>103</v>
      </c>
      <c r="AM404" s="100">
        <v>516</v>
      </c>
      <c r="AN404" s="114">
        <v>0.5</v>
      </c>
      <c r="AO404" s="2" t="s">
        <v>1902</v>
      </c>
      <c r="AP404" s="2" t="s">
        <v>1903</v>
      </c>
      <c r="AQ404" s="2" t="s">
        <v>1903</v>
      </c>
      <c r="AR404" s="124" t="s">
        <v>1522</v>
      </c>
      <c r="AS404" s="2" t="s">
        <v>1903</v>
      </c>
      <c r="AT404" s="2" t="s">
        <v>1903</v>
      </c>
    </row>
    <row r="405" spans="1:46" x14ac:dyDescent="0.2">
      <c r="A405" s="2" t="s">
        <v>78</v>
      </c>
      <c r="B405" s="2" t="s">
        <v>1320</v>
      </c>
      <c r="C405" s="71">
        <v>0.625</v>
      </c>
      <c r="D405" s="72">
        <v>8</v>
      </c>
      <c r="E405" s="99">
        <v>2018</v>
      </c>
      <c r="F405" s="99">
        <v>2014</v>
      </c>
      <c r="G405" s="99" t="s">
        <v>1899</v>
      </c>
      <c r="H405" s="2" t="s">
        <v>1913</v>
      </c>
      <c r="I405" s="2" t="s">
        <v>1914</v>
      </c>
      <c r="J405" s="2" t="s">
        <v>32</v>
      </c>
      <c r="K405" s="113" t="s">
        <v>1320</v>
      </c>
      <c r="L405" s="100">
        <v>4</v>
      </c>
      <c r="M405" s="100">
        <v>0</v>
      </c>
      <c r="N405" s="100">
        <v>0</v>
      </c>
      <c r="O405" s="100">
        <v>0</v>
      </c>
      <c r="P405" s="100">
        <v>4</v>
      </c>
      <c r="Q405" s="112">
        <v>0</v>
      </c>
      <c r="R405" s="101">
        <v>2</v>
      </c>
      <c r="S405" s="101">
        <v>0</v>
      </c>
      <c r="T405" s="100">
        <v>3</v>
      </c>
      <c r="U405" s="100">
        <v>0</v>
      </c>
      <c r="V405" s="100">
        <v>0</v>
      </c>
      <c r="W405" s="100">
        <v>0</v>
      </c>
      <c r="X405" s="100">
        <v>3</v>
      </c>
      <c r="Y405" s="100">
        <v>0</v>
      </c>
      <c r="Z405" s="100">
        <v>3</v>
      </c>
      <c r="AA405" s="112">
        <v>0</v>
      </c>
      <c r="AB405" s="112">
        <v>0</v>
      </c>
      <c r="AC405" s="100">
        <v>4</v>
      </c>
      <c r="AD405" s="100">
        <v>0</v>
      </c>
      <c r="AE405" s="100">
        <v>4</v>
      </c>
      <c r="AF405" s="112">
        <v>0</v>
      </c>
      <c r="AG405" s="100">
        <v>12</v>
      </c>
      <c r="AH405" s="100">
        <v>0</v>
      </c>
      <c r="AI405" s="100">
        <v>12</v>
      </c>
      <c r="AJ405" s="112">
        <v>0</v>
      </c>
      <c r="AK405" s="100">
        <v>23</v>
      </c>
      <c r="AL405" s="100">
        <v>0</v>
      </c>
      <c r="AM405" s="100">
        <v>23</v>
      </c>
      <c r="AN405" s="114">
        <v>0.5</v>
      </c>
      <c r="AO405" s="2" t="s">
        <v>1902</v>
      </c>
      <c r="AP405" s="2" t="s">
        <v>1903</v>
      </c>
      <c r="AQ405" s="2" t="s">
        <v>1903</v>
      </c>
      <c r="AR405" s="124" t="s">
        <v>1522</v>
      </c>
      <c r="AS405" s="2" t="s">
        <v>1903</v>
      </c>
      <c r="AT405" s="2" t="s">
        <v>1903</v>
      </c>
    </row>
    <row r="406" spans="1:46" x14ac:dyDescent="0.2">
      <c r="A406" s="2" t="s">
        <v>66</v>
      </c>
      <c r="B406" s="2" t="s">
        <v>66</v>
      </c>
      <c r="C406" s="71">
        <v>0.75</v>
      </c>
      <c r="D406" s="72">
        <v>8</v>
      </c>
      <c r="E406" s="99">
        <v>2017</v>
      </c>
      <c r="F406" s="99">
        <v>2013</v>
      </c>
      <c r="G406" s="99">
        <v>2020</v>
      </c>
      <c r="H406" s="2" t="s">
        <v>1922</v>
      </c>
      <c r="I406" s="2" t="s">
        <v>1923</v>
      </c>
      <c r="J406" s="2" t="s">
        <v>67</v>
      </c>
      <c r="K406" s="113" t="s">
        <v>66</v>
      </c>
      <c r="L406" s="100">
        <v>21977</v>
      </c>
      <c r="M406" s="100">
        <v>1206</v>
      </c>
      <c r="N406" s="100">
        <v>1206</v>
      </c>
      <c r="O406" s="100">
        <v>0</v>
      </c>
      <c r="P406" s="100">
        <v>20771</v>
      </c>
      <c r="Q406" s="112">
        <v>5.4875551713154662E-2</v>
      </c>
      <c r="R406" s="101">
        <v>10989</v>
      </c>
      <c r="S406" s="101">
        <v>0</v>
      </c>
      <c r="T406" s="100">
        <v>16703</v>
      </c>
      <c r="U406" s="100">
        <v>1798</v>
      </c>
      <c r="V406" s="100">
        <v>1798</v>
      </c>
      <c r="W406" s="100">
        <v>0</v>
      </c>
      <c r="X406" s="100">
        <v>14905</v>
      </c>
      <c r="Y406" s="100">
        <v>1798</v>
      </c>
      <c r="Z406" s="100">
        <v>14905</v>
      </c>
      <c r="AA406" s="112">
        <v>0.10764533317368137</v>
      </c>
      <c r="AB406" s="112">
        <v>0.10764533317368137</v>
      </c>
      <c r="AC406" s="100">
        <v>15462</v>
      </c>
      <c r="AD406" s="100">
        <v>4</v>
      </c>
      <c r="AE406" s="100">
        <v>15458</v>
      </c>
      <c r="AF406" s="112">
        <v>2.5869874531108522E-4</v>
      </c>
      <c r="AG406" s="100">
        <v>33954</v>
      </c>
      <c r="AH406" s="100">
        <v>20905</v>
      </c>
      <c r="AI406" s="100">
        <v>13049</v>
      </c>
      <c r="AJ406" s="112">
        <v>0.61568592802026267</v>
      </c>
      <c r="AK406" s="100">
        <v>88096</v>
      </c>
      <c r="AL406" s="100">
        <v>23913</v>
      </c>
      <c r="AM406" s="100">
        <v>64183</v>
      </c>
      <c r="AN406" s="114">
        <v>0.5</v>
      </c>
      <c r="AO406" s="2" t="s">
        <v>1903</v>
      </c>
      <c r="AP406" s="2" t="s">
        <v>1902</v>
      </c>
      <c r="AQ406" s="2" t="s">
        <v>1903</v>
      </c>
      <c r="AR406" s="124" t="s">
        <v>1522</v>
      </c>
      <c r="AS406" s="2" t="s">
        <v>1903</v>
      </c>
      <c r="AT406" s="2" t="s">
        <v>1902</v>
      </c>
    </row>
    <row r="407" spans="1:46" x14ac:dyDescent="0.2">
      <c r="A407" s="2" t="s">
        <v>66</v>
      </c>
      <c r="B407" s="2" t="s">
        <v>265</v>
      </c>
      <c r="C407" s="71">
        <v>0.75</v>
      </c>
      <c r="D407" s="72">
        <v>8</v>
      </c>
      <c r="E407" s="99">
        <v>2017</v>
      </c>
      <c r="F407" s="99">
        <v>2013</v>
      </c>
      <c r="G407" s="99">
        <v>2020</v>
      </c>
      <c r="H407" s="2" t="s">
        <v>1922</v>
      </c>
      <c r="I407" s="2" t="s">
        <v>1923</v>
      </c>
      <c r="J407" s="2" t="s">
        <v>67</v>
      </c>
      <c r="K407" s="113" t="s">
        <v>265</v>
      </c>
      <c r="L407" s="100">
        <v>2085</v>
      </c>
      <c r="M407" s="100">
        <v>25</v>
      </c>
      <c r="N407" s="100">
        <v>25</v>
      </c>
      <c r="O407" s="100">
        <v>0</v>
      </c>
      <c r="P407" s="100">
        <v>2060</v>
      </c>
      <c r="Q407" s="112">
        <v>1.1990407673860911E-2</v>
      </c>
      <c r="R407" s="101">
        <v>1043</v>
      </c>
      <c r="S407" s="101">
        <v>0</v>
      </c>
      <c r="T407" s="100">
        <v>1585</v>
      </c>
      <c r="U407" s="100">
        <v>220</v>
      </c>
      <c r="V407" s="100">
        <v>220</v>
      </c>
      <c r="W407" s="100">
        <v>0</v>
      </c>
      <c r="X407" s="100">
        <v>1365</v>
      </c>
      <c r="Y407" s="100">
        <v>220</v>
      </c>
      <c r="Z407" s="100">
        <v>1365</v>
      </c>
      <c r="AA407" s="112">
        <v>0.13880126182965299</v>
      </c>
      <c r="AB407" s="112">
        <v>0.13880126182965299</v>
      </c>
      <c r="AC407" s="100">
        <v>5864</v>
      </c>
      <c r="AD407" s="100">
        <v>719</v>
      </c>
      <c r="AE407" s="100">
        <v>5145</v>
      </c>
      <c r="AF407" s="112">
        <v>0.12261255115961801</v>
      </c>
      <c r="AG407" s="100">
        <v>12878</v>
      </c>
      <c r="AH407" s="100">
        <v>2795</v>
      </c>
      <c r="AI407" s="100">
        <v>10083</v>
      </c>
      <c r="AJ407" s="112">
        <v>0.21703680695760211</v>
      </c>
      <c r="AK407" s="100">
        <v>22412</v>
      </c>
      <c r="AL407" s="100">
        <v>3759</v>
      </c>
      <c r="AM407" s="100">
        <v>18653</v>
      </c>
      <c r="AN407" s="114">
        <v>0.5</v>
      </c>
      <c r="AO407" s="2" t="s">
        <v>1902</v>
      </c>
      <c r="AP407" s="2" t="s">
        <v>1903</v>
      </c>
      <c r="AQ407" s="2" t="s">
        <v>1903</v>
      </c>
      <c r="AR407" s="124" t="s">
        <v>1522</v>
      </c>
      <c r="AS407" s="2" t="s">
        <v>1903</v>
      </c>
      <c r="AT407" s="2" t="s">
        <v>1903</v>
      </c>
    </row>
    <row r="408" spans="1:46" x14ac:dyDescent="0.2">
      <c r="A408" s="2" t="s">
        <v>78</v>
      </c>
      <c r="B408" s="2" t="s">
        <v>244</v>
      </c>
      <c r="C408" s="71">
        <v>0.625</v>
      </c>
      <c r="D408" s="72">
        <v>8</v>
      </c>
      <c r="E408" s="99">
        <v>2018</v>
      </c>
      <c r="F408" s="99">
        <v>2014</v>
      </c>
      <c r="G408" s="99" t="s">
        <v>1899</v>
      </c>
      <c r="H408" s="2" t="s">
        <v>1913</v>
      </c>
      <c r="I408" s="2" t="s">
        <v>1914</v>
      </c>
      <c r="J408" s="2" t="s">
        <v>32</v>
      </c>
      <c r="K408" s="113" t="s">
        <v>244</v>
      </c>
      <c r="L408" s="100">
        <v>1539</v>
      </c>
      <c r="M408" s="100">
        <v>100</v>
      </c>
      <c r="N408" s="100">
        <v>100</v>
      </c>
      <c r="O408" s="100">
        <v>0</v>
      </c>
      <c r="P408" s="100">
        <v>1439</v>
      </c>
      <c r="Q408" s="112">
        <v>6.4977257959714096E-2</v>
      </c>
      <c r="R408" s="101">
        <v>770</v>
      </c>
      <c r="S408" s="101">
        <v>0</v>
      </c>
      <c r="T408" s="100">
        <v>1079</v>
      </c>
      <c r="U408" s="100">
        <v>0</v>
      </c>
      <c r="V408" s="100">
        <v>0</v>
      </c>
      <c r="W408" s="100">
        <v>0</v>
      </c>
      <c r="X408" s="100">
        <v>1079</v>
      </c>
      <c r="Y408" s="100">
        <v>0</v>
      </c>
      <c r="Z408" s="100">
        <v>1079</v>
      </c>
      <c r="AA408" s="112">
        <v>0</v>
      </c>
      <c r="AB408" s="112">
        <v>0</v>
      </c>
      <c r="AC408" s="100">
        <v>1303</v>
      </c>
      <c r="AD408" s="100">
        <v>110</v>
      </c>
      <c r="AE408" s="100">
        <v>1193</v>
      </c>
      <c r="AF408" s="112">
        <v>8.4420567920184195E-2</v>
      </c>
      <c r="AG408" s="100">
        <v>3087</v>
      </c>
      <c r="AH408" s="100">
        <v>1623</v>
      </c>
      <c r="AI408" s="100">
        <v>1464</v>
      </c>
      <c r="AJ408" s="112">
        <v>0.52575315840621961</v>
      </c>
      <c r="AK408" s="100">
        <v>7008</v>
      </c>
      <c r="AL408" s="100">
        <v>1833</v>
      </c>
      <c r="AM408" s="100">
        <v>5175</v>
      </c>
      <c r="AN408" s="114">
        <v>0.5</v>
      </c>
      <c r="AO408" s="2" t="s">
        <v>1903</v>
      </c>
      <c r="AP408" s="2" t="s">
        <v>1902</v>
      </c>
      <c r="AQ408" s="2" t="s">
        <v>1903</v>
      </c>
      <c r="AR408" s="124" t="s">
        <v>1522</v>
      </c>
      <c r="AS408" s="2" t="s">
        <v>1903</v>
      </c>
      <c r="AT408" s="2" t="s">
        <v>1902</v>
      </c>
    </row>
    <row r="409" spans="1:46" x14ac:dyDescent="0.2">
      <c r="A409" s="2" t="s">
        <v>78</v>
      </c>
      <c r="B409" s="2" t="s">
        <v>78</v>
      </c>
      <c r="C409" s="71">
        <v>0.625</v>
      </c>
      <c r="D409" s="72">
        <v>8</v>
      </c>
      <c r="E409" s="99">
        <v>2018</v>
      </c>
      <c r="F409" s="99">
        <v>2014</v>
      </c>
      <c r="G409" s="99" t="s">
        <v>1899</v>
      </c>
      <c r="H409" s="2" t="s">
        <v>1913</v>
      </c>
      <c r="I409" s="2" t="s">
        <v>1914</v>
      </c>
      <c r="J409" s="2" t="s">
        <v>32</v>
      </c>
      <c r="K409" s="113" t="s">
        <v>78</v>
      </c>
      <c r="L409" s="100">
        <v>4944</v>
      </c>
      <c r="M409" s="100">
        <v>197</v>
      </c>
      <c r="N409" s="100">
        <v>140</v>
      </c>
      <c r="O409" s="100">
        <v>57</v>
      </c>
      <c r="P409" s="100">
        <v>4747</v>
      </c>
      <c r="Q409" s="112">
        <v>3.9846278317152102E-2</v>
      </c>
      <c r="R409" s="101">
        <v>2472</v>
      </c>
      <c r="S409" s="101">
        <v>0</v>
      </c>
      <c r="T409" s="100">
        <v>3467</v>
      </c>
      <c r="U409" s="100">
        <v>358</v>
      </c>
      <c r="V409" s="100">
        <v>146</v>
      </c>
      <c r="W409" s="100">
        <v>212</v>
      </c>
      <c r="X409" s="100">
        <v>3109</v>
      </c>
      <c r="Y409" s="100">
        <v>358</v>
      </c>
      <c r="Z409" s="100">
        <v>3109</v>
      </c>
      <c r="AA409" s="112">
        <v>0.10325930199019324</v>
      </c>
      <c r="AB409" s="112">
        <v>0.10325930199019324</v>
      </c>
      <c r="AC409" s="100">
        <v>4482</v>
      </c>
      <c r="AD409" s="100">
        <v>3483</v>
      </c>
      <c r="AE409" s="100">
        <v>999</v>
      </c>
      <c r="AF409" s="112">
        <v>0.77710843373493976</v>
      </c>
      <c r="AG409" s="100">
        <v>11208</v>
      </c>
      <c r="AH409" s="100">
        <v>2203</v>
      </c>
      <c r="AI409" s="100">
        <v>9005</v>
      </c>
      <c r="AJ409" s="112">
        <v>0.19655603140613848</v>
      </c>
      <c r="AK409" s="100">
        <v>24101</v>
      </c>
      <c r="AL409" s="100">
        <v>6241</v>
      </c>
      <c r="AM409" s="100">
        <v>17860</v>
      </c>
      <c r="AN409" s="114">
        <v>0.5</v>
      </c>
      <c r="AO409" s="2" t="s">
        <v>1902</v>
      </c>
      <c r="AP409" s="2" t="s">
        <v>1903</v>
      </c>
      <c r="AQ409" s="2" t="s">
        <v>1903</v>
      </c>
      <c r="AR409" s="124" t="s">
        <v>1522</v>
      </c>
      <c r="AS409" s="2" t="s">
        <v>1903</v>
      </c>
      <c r="AT409" s="2" t="s">
        <v>1903</v>
      </c>
    </row>
    <row r="410" spans="1:46" x14ac:dyDescent="0.2">
      <c r="A410" s="2" t="s">
        <v>62</v>
      </c>
      <c r="B410" s="2" t="s">
        <v>195</v>
      </c>
      <c r="C410" s="71">
        <v>0.5</v>
      </c>
      <c r="D410" s="72">
        <v>8</v>
      </c>
      <c r="E410" s="99">
        <v>2019</v>
      </c>
      <c r="F410" s="99">
        <v>2015</v>
      </c>
      <c r="G410" s="99">
        <v>2022</v>
      </c>
      <c r="H410" s="2" t="s">
        <v>1904</v>
      </c>
      <c r="I410" s="2" t="s">
        <v>1905</v>
      </c>
      <c r="J410" s="2" t="s">
        <v>8</v>
      </c>
      <c r="K410" s="113" t="s">
        <v>195</v>
      </c>
      <c r="L410" s="100">
        <v>1004</v>
      </c>
      <c r="M410" s="100">
        <v>10</v>
      </c>
      <c r="N410" s="100">
        <v>10</v>
      </c>
      <c r="O410" s="100">
        <v>0</v>
      </c>
      <c r="P410" s="100">
        <v>994</v>
      </c>
      <c r="Q410" s="112">
        <v>9.9601593625498006E-3</v>
      </c>
      <c r="R410" s="101">
        <v>502</v>
      </c>
      <c r="S410" s="101">
        <v>0</v>
      </c>
      <c r="T410" s="100">
        <v>570</v>
      </c>
      <c r="U410" s="100">
        <v>0</v>
      </c>
      <c r="V410" s="100">
        <v>0</v>
      </c>
      <c r="W410" s="100">
        <v>0</v>
      </c>
      <c r="X410" s="100">
        <v>570</v>
      </c>
      <c r="Y410" s="100">
        <v>0</v>
      </c>
      <c r="Z410" s="100">
        <v>570</v>
      </c>
      <c r="AA410" s="112">
        <v>0</v>
      </c>
      <c r="AB410" s="112">
        <v>0</v>
      </c>
      <c r="AC410" s="100">
        <v>565</v>
      </c>
      <c r="AD410" s="100">
        <v>0</v>
      </c>
      <c r="AE410" s="100">
        <v>565</v>
      </c>
      <c r="AF410" s="112">
        <v>0</v>
      </c>
      <c r="AG410" s="100">
        <v>1151</v>
      </c>
      <c r="AH410" s="100">
        <v>3080</v>
      </c>
      <c r="AI410" s="100">
        <v>0</v>
      </c>
      <c r="AJ410" s="112">
        <v>2.675933970460469</v>
      </c>
      <c r="AK410" s="100">
        <v>3290</v>
      </c>
      <c r="AL410" s="100">
        <v>3090</v>
      </c>
      <c r="AM410" s="100">
        <v>2129</v>
      </c>
      <c r="AN410" s="114">
        <v>0.5</v>
      </c>
      <c r="AO410" s="2" t="s">
        <v>1903</v>
      </c>
      <c r="AP410" s="2" t="s">
        <v>1902</v>
      </c>
      <c r="AQ410" s="2" t="s">
        <v>1903</v>
      </c>
      <c r="AR410" s="124" t="s">
        <v>1522</v>
      </c>
      <c r="AS410" s="2" t="s">
        <v>1903</v>
      </c>
      <c r="AT410" s="2" t="s">
        <v>1902</v>
      </c>
    </row>
    <row r="411" spans="1:46" x14ac:dyDescent="0.2">
      <c r="A411" s="2" t="s">
        <v>78</v>
      </c>
      <c r="B411" s="2" t="s">
        <v>259</v>
      </c>
      <c r="C411" s="71">
        <v>0.625</v>
      </c>
      <c r="D411" s="72">
        <v>8</v>
      </c>
      <c r="E411" s="99">
        <v>2018</v>
      </c>
      <c r="F411" s="99">
        <v>2014</v>
      </c>
      <c r="G411" s="99" t="s">
        <v>1899</v>
      </c>
      <c r="H411" s="2" t="s">
        <v>1913</v>
      </c>
      <c r="I411" s="2" t="s">
        <v>1914</v>
      </c>
      <c r="J411" s="2" t="s">
        <v>32</v>
      </c>
      <c r="K411" s="113" t="s">
        <v>259</v>
      </c>
      <c r="L411" s="100">
        <v>3149</v>
      </c>
      <c r="M411" s="100">
        <v>76</v>
      </c>
      <c r="N411" s="100">
        <v>76</v>
      </c>
      <c r="O411" s="100">
        <v>0</v>
      </c>
      <c r="P411" s="100">
        <v>3073</v>
      </c>
      <c r="Q411" s="112">
        <v>2.4134645919339472E-2</v>
      </c>
      <c r="R411" s="101">
        <v>1575</v>
      </c>
      <c r="S411" s="101">
        <v>0</v>
      </c>
      <c r="T411" s="100">
        <v>2208</v>
      </c>
      <c r="U411" s="100">
        <v>117</v>
      </c>
      <c r="V411" s="100">
        <v>117</v>
      </c>
      <c r="W411" s="100">
        <v>0</v>
      </c>
      <c r="X411" s="100">
        <v>2091</v>
      </c>
      <c r="Y411" s="100">
        <v>117</v>
      </c>
      <c r="Z411" s="100">
        <v>2091</v>
      </c>
      <c r="AA411" s="112">
        <v>5.2989130434782608E-2</v>
      </c>
      <c r="AB411" s="112">
        <v>5.2989130434782608E-2</v>
      </c>
      <c r="AC411" s="100">
        <v>2574</v>
      </c>
      <c r="AD411" s="100">
        <v>890</v>
      </c>
      <c r="AE411" s="100">
        <v>1684</v>
      </c>
      <c r="AF411" s="112">
        <v>0.34576534576534579</v>
      </c>
      <c r="AG411" s="100">
        <v>5913</v>
      </c>
      <c r="AH411" s="100">
        <v>1527</v>
      </c>
      <c r="AI411" s="100">
        <v>4386</v>
      </c>
      <c r="AJ411" s="112">
        <v>0.25824454591577878</v>
      </c>
      <c r="AK411" s="100">
        <v>13844</v>
      </c>
      <c r="AL411" s="100">
        <v>2610</v>
      </c>
      <c r="AM411" s="100">
        <v>11234</v>
      </c>
      <c r="AN411" s="114">
        <v>0.5</v>
      </c>
      <c r="AO411" s="2" t="s">
        <v>1902</v>
      </c>
      <c r="AP411" s="2" t="s">
        <v>1903</v>
      </c>
      <c r="AQ411" s="2" t="s">
        <v>1903</v>
      </c>
      <c r="AR411" s="124" t="s">
        <v>1522</v>
      </c>
      <c r="AS411" s="2" t="s">
        <v>1903</v>
      </c>
      <c r="AT411" s="2" t="s">
        <v>1903</v>
      </c>
    </row>
    <row r="412" spans="1:46" x14ac:dyDescent="0.2">
      <c r="A412" s="2" t="s">
        <v>2</v>
      </c>
      <c r="B412" s="2" t="s">
        <v>1844</v>
      </c>
      <c r="C412" s="71">
        <v>0.625</v>
      </c>
      <c r="D412" s="72">
        <v>8</v>
      </c>
      <c r="E412" s="99">
        <v>2018</v>
      </c>
      <c r="F412" s="99">
        <v>2014</v>
      </c>
      <c r="G412" s="99" t="s">
        <v>1899</v>
      </c>
      <c r="H412" s="2" t="s">
        <v>1900</v>
      </c>
      <c r="I412" s="2" t="s">
        <v>1901</v>
      </c>
      <c r="J412" s="2" t="s">
        <v>3</v>
      </c>
      <c r="K412" s="111" t="s">
        <v>1844</v>
      </c>
      <c r="L412" s="100" t="e">
        <v>#N/A</v>
      </c>
      <c r="M412" s="100">
        <v>0</v>
      </c>
      <c r="N412" s="100">
        <v>0</v>
      </c>
      <c r="O412" s="100">
        <v>0</v>
      </c>
      <c r="P412" s="100" t="e">
        <v>#N/A</v>
      </c>
      <c r="Q412" s="112" t="s">
        <v>1891</v>
      </c>
      <c r="R412" s="101" t="e">
        <v>#N/A</v>
      </c>
      <c r="S412" s="101" t="e">
        <v>#N/A</v>
      </c>
      <c r="T412" s="100" t="e">
        <v>#N/A</v>
      </c>
      <c r="U412" s="100">
        <v>0</v>
      </c>
      <c r="V412" s="100">
        <v>0</v>
      </c>
      <c r="W412" s="100">
        <v>0</v>
      </c>
      <c r="X412" s="100" t="e">
        <v>#N/A</v>
      </c>
      <c r="Y412" s="100" t="e">
        <v>#N/A</v>
      </c>
      <c r="Z412" s="100" t="e">
        <v>#N/A</v>
      </c>
      <c r="AA412" s="112" t="s">
        <v>1891</v>
      </c>
      <c r="AB412" s="112" t="s">
        <v>1891</v>
      </c>
      <c r="AC412" s="100" t="e">
        <v>#N/A</v>
      </c>
      <c r="AD412" s="100">
        <v>0</v>
      </c>
      <c r="AE412" s="100" t="e">
        <v>#N/A</v>
      </c>
      <c r="AF412" s="112" t="s">
        <v>1891</v>
      </c>
      <c r="AG412" s="100" t="e">
        <v>#N/A</v>
      </c>
      <c r="AH412" s="100">
        <v>0</v>
      </c>
      <c r="AI412" s="100" t="e">
        <v>#N/A</v>
      </c>
      <c r="AJ412" s="112" t="s">
        <v>1891</v>
      </c>
      <c r="AK412" s="100" t="e">
        <v>#N/A</v>
      </c>
      <c r="AL412" s="100">
        <v>0</v>
      </c>
      <c r="AM412" s="100" t="e">
        <v>#N/A</v>
      </c>
      <c r="AN412" s="114">
        <v>0.5</v>
      </c>
      <c r="AO412" s="2" t="s">
        <v>1902</v>
      </c>
      <c r="AP412" s="2" t="s">
        <v>1903</v>
      </c>
      <c r="AQ412" s="2" t="s">
        <v>1903</v>
      </c>
      <c r="AR412" s="124" t="s">
        <v>1891</v>
      </c>
      <c r="AS412" s="2" t="s">
        <v>1902</v>
      </c>
      <c r="AT412" s="2" t="s">
        <v>1903</v>
      </c>
    </row>
    <row r="413" spans="1:46" x14ac:dyDescent="0.2">
      <c r="A413" s="2" t="s">
        <v>946</v>
      </c>
      <c r="B413" s="2" t="s">
        <v>1083</v>
      </c>
      <c r="C413" s="71">
        <v>0.375</v>
      </c>
      <c r="D413" s="72">
        <v>8</v>
      </c>
      <c r="E413" s="99">
        <v>2020</v>
      </c>
      <c r="F413" s="99">
        <v>2016</v>
      </c>
      <c r="G413" s="99" t="s">
        <v>1908</v>
      </c>
      <c r="H413" s="2" t="s">
        <v>1909</v>
      </c>
      <c r="I413" s="2" t="s">
        <v>1910</v>
      </c>
      <c r="J413" s="2" t="s">
        <v>26</v>
      </c>
      <c r="K413" s="113" t="s">
        <v>1083</v>
      </c>
      <c r="L413" s="100">
        <v>980</v>
      </c>
      <c r="M413" s="100">
        <v>0</v>
      </c>
      <c r="N413" s="100">
        <v>0</v>
      </c>
      <c r="O413" s="100">
        <v>0</v>
      </c>
      <c r="P413" s="100">
        <v>980</v>
      </c>
      <c r="Q413" s="112">
        <v>0</v>
      </c>
      <c r="R413" s="101">
        <v>368</v>
      </c>
      <c r="S413" s="101">
        <v>0</v>
      </c>
      <c r="T413" s="100">
        <v>705</v>
      </c>
      <c r="U413" s="100">
        <v>0</v>
      </c>
      <c r="V413" s="100">
        <v>0</v>
      </c>
      <c r="W413" s="100">
        <v>0</v>
      </c>
      <c r="X413" s="100">
        <v>705</v>
      </c>
      <c r="Y413" s="100">
        <v>0</v>
      </c>
      <c r="Z413" s="100">
        <v>705</v>
      </c>
      <c r="AA413" s="112">
        <v>0</v>
      </c>
      <c r="AB413" s="112">
        <v>0</v>
      </c>
      <c r="AC413" s="100">
        <v>828</v>
      </c>
      <c r="AD413" s="100">
        <v>12</v>
      </c>
      <c r="AE413" s="100">
        <v>816</v>
      </c>
      <c r="AF413" s="112">
        <v>1.4492753623188406E-2</v>
      </c>
      <c r="AG413" s="100">
        <v>2463</v>
      </c>
      <c r="AH413" s="100">
        <v>2450</v>
      </c>
      <c r="AI413" s="100">
        <v>13</v>
      </c>
      <c r="AJ413" s="112">
        <v>0.99472188388144545</v>
      </c>
      <c r="AK413" s="100">
        <v>4976</v>
      </c>
      <c r="AL413" s="100">
        <v>2462</v>
      </c>
      <c r="AM413" s="100">
        <v>2514</v>
      </c>
      <c r="AN413" s="114">
        <v>0.375</v>
      </c>
      <c r="AO413" s="2" t="s">
        <v>1903</v>
      </c>
      <c r="AP413" s="2" t="s">
        <v>1902</v>
      </c>
      <c r="AQ413" s="2" t="s">
        <v>1903</v>
      </c>
      <c r="AR413" s="124" t="s">
        <v>1522</v>
      </c>
      <c r="AS413" s="2" t="s">
        <v>1903</v>
      </c>
      <c r="AT413" s="2" t="s">
        <v>1902</v>
      </c>
    </row>
    <row r="414" spans="1:46" x14ac:dyDescent="0.2">
      <c r="A414" s="2" t="s">
        <v>64</v>
      </c>
      <c r="B414" s="2" t="s">
        <v>63</v>
      </c>
      <c r="C414" s="71">
        <v>0.375</v>
      </c>
      <c r="D414" s="72">
        <v>8</v>
      </c>
      <c r="E414" s="99">
        <v>2020</v>
      </c>
      <c r="F414" s="99">
        <v>2016</v>
      </c>
      <c r="G414" s="99" t="s">
        <v>1908</v>
      </c>
      <c r="H414" s="2" t="s">
        <v>1909</v>
      </c>
      <c r="I414" s="2" t="s">
        <v>1910</v>
      </c>
      <c r="J414" s="2" t="s">
        <v>26</v>
      </c>
      <c r="K414" s="111" t="s">
        <v>63</v>
      </c>
      <c r="L414" s="100">
        <v>34</v>
      </c>
      <c r="M414" s="100">
        <v>0</v>
      </c>
      <c r="N414" s="100">
        <v>0</v>
      </c>
      <c r="O414" s="100">
        <v>0</v>
      </c>
      <c r="P414" s="100">
        <v>34</v>
      </c>
      <c r="Q414" s="112">
        <v>0</v>
      </c>
      <c r="R414" s="101">
        <v>13</v>
      </c>
      <c r="S414" s="101">
        <v>0</v>
      </c>
      <c r="T414" s="100">
        <v>23</v>
      </c>
      <c r="U414" s="100">
        <v>0</v>
      </c>
      <c r="V414" s="100">
        <v>0</v>
      </c>
      <c r="W414" s="100">
        <v>0</v>
      </c>
      <c r="X414" s="100">
        <v>23</v>
      </c>
      <c r="Y414" s="100">
        <v>0</v>
      </c>
      <c r="Z414" s="100">
        <v>23</v>
      </c>
      <c r="AA414" s="112">
        <v>0</v>
      </c>
      <c r="AB414" s="112">
        <v>0</v>
      </c>
      <c r="AC414" s="100">
        <v>26</v>
      </c>
      <c r="AD414" s="100">
        <v>1</v>
      </c>
      <c r="AE414" s="100">
        <v>25</v>
      </c>
      <c r="AF414" s="112">
        <v>3.8461538461538464E-2</v>
      </c>
      <c r="AG414" s="100">
        <v>60</v>
      </c>
      <c r="AH414" s="100">
        <v>23</v>
      </c>
      <c r="AI414" s="100">
        <v>37</v>
      </c>
      <c r="AJ414" s="112">
        <v>0.38333333333333336</v>
      </c>
      <c r="AK414" s="100">
        <v>143</v>
      </c>
      <c r="AL414" s="100">
        <v>24</v>
      </c>
      <c r="AM414" s="100">
        <v>119</v>
      </c>
      <c r="AN414" s="114">
        <v>0.375</v>
      </c>
      <c r="AO414" s="2" t="s">
        <v>1903</v>
      </c>
      <c r="AP414" s="2" t="s">
        <v>1902</v>
      </c>
      <c r="AQ414" s="2" t="s">
        <v>1903</v>
      </c>
      <c r="AR414" s="124" t="s">
        <v>1522</v>
      </c>
      <c r="AS414" s="2" t="s">
        <v>1903</v>
      </c>
      <c r="AT414" s="2" t="s">
        <v>1902</v>
      </c>
    </row>
    <row r="415" spans="1:46" x14ac:dyDescent="0.2">
      <c r="A415" s="2" t="s">
        <v>62</v>
      </c>
      <c r="B415" s="2" t="s">
        <v>199</v>
      </c>
      <c r="C415" s="71">
        <v>0.5</v>
      </c>
      <c r="D415" s="72">
        <v>8</v>
      </c>
      <c r="E415" s="99">
        <v>2019</v>
      </c>
      <c r="F415" s="99">
        <v>2015</v>
      </c>
      <c r="G415" s="99">
        <v>2022</v>
      </c>
      <c r="H415" s="2" t="s">
        <v>1904</v>
      </c>
      <c r="I415" s="2" t="s">
        <v>1905</v>
      </c>
      <c r="J415" s="2" t="s">
        <v>8</v>
      </c>
      <c r="K415" s="113" t="s">
        <v>199</v>
      </c>
      <c r="L415" s="100">
        <v>23</v>
      </c>
      <c r="M415" s="100">
        <v>29</v>
      </c>
      <c r="N415" s="100">
        <v>5</v>
      </c>
      <c r="O415" s="100">
        <v>24</v>
      </c>
      <c r="P415" s="100">
        <v>0</v>
      </c>
      <c r="Q415" s="112">
        <v>1.2608695652173914</v>
      </c>
      <c r="R415" s="101">
        <v>12</v>
      </c>
      <c r="S415" s="101">
        <v>17</v>
      </c>
      <c r="T415" s="100">
        <v>13</v>
      </c>
      <c r="U415" s="100">
        <v>1</v>
      </c>
      <c r="V415" s="100">
        <v>1</v>
      </c>
      <c r="W415" s="100">
        <v>0</v>
      </c>
      <c r="X415" s="100">
        <v>12</v>
      </c>
      <c r="Y415" s="100">
        <v>18</v>
      </c>
      <c r="Z415" s="100">
        <v>0</v>
      </c>
      <c r="AA415" s="112">
        <v>7.6923076923076927E-2</v>
      </c>
      <c r="AB415" s="112">
        <v>1.3846153846153846</v>
      </c>
      <c r="AC415" s="100">
        <v>13</v>
      </c>
      <c r="AD415" s="100">
        <v>1</v>
      </c>
      <c r="AE415" s="100">
        <v>12</v>
      </c>
      <c r="AF415" s="112">
        <v>7.6923076923076927E-2</v>
      </c>
      <c r="AG415" s="100">
        <v>12</v>
      </c>
      <c r="AH415" s="100">
        <v>18</v>
      </c>
      <c r="AI415" s="100">
        <v>0</v>
      </c>
      <c r="AJ415" s="112">
        <v>1.5</v>
      </c>
      <c r="AK415" s="100">
        <v>61</v>
      </c>
      <c r="AL415" s="100">
        <v>49</v>
      </c>
      <c r="AM415" s="100">
        <v>24</v>
      </c>
      <c r="AN415" s="114">
        <v>0.5</v>
      </c>
      <c r="AO415" s="2" t="s">
        <v>1903</v>
      </c>
      <c r="AP415" s="2" t="s">
        <v>1903</v>
      </c>
      <c r="AQ415" s="2" t="s">
        <v>1902</v>
      </c>
      <c r="AR415" s="124" t="s">
        <v>1522</v>
      </c>
      <c r="AS415" s="2" t="s">
        <v>1902</v>
      </c>
      <c r="AT415" s="2" t="s">
        <v>1903</v>
      </c>
    </row>
    <row r="416" spans="1:46" x14ac:dyDescent="0.2">
      <c r="A416" s="2" t="s">
        <v>64</v>
      </c>
      <c r="B416" s="2" t="s">
        <v>64</v>
      </c>
      <c r="C416" s="71">
        <v>0.375</v>
      </c>
      <c r="D416" s="72">
        <v>8</v>
      </c>
      <c r="E416" s="99">
        <v>2020</v>
      </c>
      <c r="F416" s="99">
        <v>2016</v>
      </c>
      <c r="G416" s="99" t="s">
        <v>1908</v>
      </c>
      <c r="H416" s="2" t="s">
        <v>1909</v>
      </c>
      <c r="I416" s="2" t="s">
        <v>1910</v>
      </c>
      <c r="J416" s="2" t="s">
        <v>26</v>
      </c>
      <c r="K416" s="113" t="s">
        <v>64</v>
      </c>
      <c r="L416" s="100">
        <v>180</v>
      </c>
      <c r="M416" s="100">
        <v>12</v>
      </c>
      <c r="N416" s="100">
        <v>12</v>
      </c>
      <c r="O416" s="100">
        <v>0</v>
      </c>
      <c r="P416" s="100">
        <v>168</v>
      </c>
      <c r="Q416" s="112">
        <v>6.6666666666666666E-2</v>
      </c>
      <c r="R416" s="101">
        <v>68</v>
      </c>
      <c r="S416" s="101">
        <v>0</v>
      </c>
      <c r="T416" s="100">
        <v>118</v>
      </c>
      <c r="U416" s="100">
        <v>88</v>
      </c>
      <c r="V416" s="100">
        <v>82</v>
      </c>
      <c r="W416" s="100">
        <v>6</v>
      </c>
      <c r="X416" s="100">
        <v>30</v>
      </c>
      <c r="Y416" s="100">
        <v>88</v>
      </c>
      <c r="Z416" s="100">
        <v>30</v>
      </c>
      <c r="AA416" s="112">
        <v>0.74576271186440679</v>
      </c>
      <c r="AB416" s="112">
        <v>0.74576271186440679</v>
      </c>
      <c r="AC416" s="100">
        <v>136</v>
      </c>
      <c r="AD416" s="100">
        <v>193</v>
      </c>
      <c r="AE416" s="100">
        <v>0</v>
      </c>
      <c r="AF416" s="112">
        <v>1.4191176470588236</v>
      </c>
      <c r="AG416" s="100">
        <v>313</v>
      </c>
      <c r="AH416" s="100">
        <v>337</v>
      </c>
      <c r="AI416" s="100">
        <v>0</v>
      </c>
      <c r="AJ416" s="112">
        <v>1.0766773162939298</v>
      </c>
      <c r="AK416" s="100">
        <v>747</v>
      </c>
      <c r="AL416" s="100">
        <v>630</v>
      </c>
      <c r="AM416" s="100">
        <v>198</v>
      </c>
      <c r="AN416" s="114">
        <v>0.375</v>
      </c>
      <c r="AO416" s="2" t="s">
        <v>1903</v>
      </c>
      <c r="AP416" s="2" t="s">
        <v>1902</v>
      </c>
      <c r="AQ416" s="2" t="s">
        <v>1903</v>
      </c>
      <c r="AR416" s="124" t="s">
        <v>1522</v>
      </c>
      <c r="AS416" s="2" t="s">
        <v>1903</v>
      </c>
      <c r="AT416" s="2" t="s">
        <v>1902</v>
      </c>
    </row>
    <row r="417" spans="1:46" x14ac:dyDescent="0.2">
      <c r="A417" s="2" t="s">
        <v>2</v>
      </c>
      <c r="B417" s="2" t="s">
        <v>22</v>
      </c>
      <c r="C417" s="71">
        <v>0.625</v>
      </c>
      <c r="D417" s="72">
        <v>8</v>
      </c>
      <c r="E417" s="99">
        <v>2018</v>
      </c>
      <c r="F417" s="99">
        <v>2014</v>
      </c>
      <c r="G417" s="99" t="s">
        <v>1899</v>
      </c>
      <c r="H417" s="2" t="s">
        <v>1900</v>
      </c>
      <c r="I417" s="2" t="s">
        <v>1901</v>
      </c>
      <c r="J417" s="2" t="s">
        <v>3</v>
      </c>
      <c r="K417" s="111" t="s">
        <v>22</v>
      </c>
      <c r="L417" s="100">
        <v>764</v>
      </c>
      <c r="M417" s="100">
        <v>0</v>
      </c>
      <c r="N417" s="100">
        <v>0</v>
      </c>
      <c r="O417" s="100">
        <v>0</v>
      </c>
      <c r="P417" s="100">
        <v>764</v>
      </c>
      <c r="Q417" s="112">
        <v>0</v>
      </c>
      <c r="R417" s="101">
        <v>382</v>
      </c>
      <c r="S417" s="101">
        <v>0</v>
      </c>
      <c r="T417" s="100">
        <v>541</v>
      </c>
      <c r="U417" s="100">
        <v>0</v>
      </c>
      <c r="V417" s="100">
        <v>0</v>
      </c>
      <c r="W417" s="100">
        <v>0</v>
      </c>
      <c r="X417" s="100">
        <v>541</v>
      </c>
      <c r="Y417" s="100">
        <v>0</v>
      </c>
      <c r="Z417" s="100">
        <v>541</v>
      </c>
      <c r="AA417" s="112">
        <v>0</v>
      </c>
      <c r="AB417" s="112">
        <v>0</v>
      </c>
      <c r="AC417" s="100">
        <v>622</v>
      </c>
      <c r="AD417" s="100">
        <v>0</v>
      </c>
      <c r="AE417" s="100">
        <v>622</v>
      </c>
      <c r="AF417" s="112">
        <v>0</v>
      </c>
      <c r="AG417" s="100">
        <v>1407</v>
      </c>
      <c r="AH417" s="100">
        <v>0</v>
      </c>
      <c r="AI417" s="100">
        <v>1407</v>
      </c>
      <c r="AJ417" s="112">
        <v>0</v>
      </c>
      <c r="AK417" s="100">
        <v>3334</v>
      </c>
      <c r="AL417" s="100">
        <v>0</v>
      </c>
      <c r="AM417" s="100">
        <v>3334</v>
      </c>
      <c r="AN417" s="114">
        <v>0.5</v>
      </c>
      <c r="AO417" s="2" t="s">
        <v>1902</v>
      </c>
      <c r="AP417" s="2" t="s">
        <v>1903</v>
      </c>
      <c r="AQ417" s="2" t="s">
        <v>1903</v>
      </c>
      <c r="AR417" s="124" t="s">
        <v>1535</v>
      </c>
      <c r="AS417" s="2" t="s">
        <v>1903</v>
      </c>
      <c r="AT417" s="2" t="s">
        <v>1903</v>
      </c>
    </row>
    <row r="418" spans="1:46" x14ac:dyDescent="0.2">
      <c r="A418" s="2" t="s">
        <v>62</v>
      </c>
      <c r="B418" s="2" t="s">
        <v>204</v>
      </c>
      <c r="C418" s="71">
        <v>0.5</v>
      </c>
      <c r="D418" s="72">
        <v>8</v>
      </c>
      <c r="E418" s="99">
        <v>2019</v>
      </c>
      <c r="F418" s="99">
        <v>2015</v>
      </c>
      <c r="G418" s="99">
        <v>2022</v>
      </c>
      <c r="H418" s="2" t="s">
        <v>1904</v>
      </c>
      <c r="I418" s="2" t="s">
        <v>1905</v>
      </c>
      <c r="J418" s="2" t="s">
        <v>8</v>
      </c>
      <c r="K418" s="113" t="s">
        <v>204</v>
      </c>
      <c r="L418" s="100">
        <v>273</v>
      </c>
      <c r="M418" s="100">
        <v>80</v>
      </c>
      <c r="N418" s="100">
        <v>80</v>
      </c>
      <c r="O418" s="100">
        <v>0</v>
      </c>
      <c r="P418" s="100">
        <v>193</v>
      </c>
      <c r="Q418" s="112">
        <v>0.29304029304029305</v>
      </c>
      <c r="R418" s="101">
        <v>137</v>
      </c>
      <c r="S418" s="101">
        <v>0</v>
      </c>
      <c r="T418" s="100">
        <v>154</v>
      </c>
      <c r="U418" s="100">
        <v>178</v>
      </c>
      <c r="V418" s="100">
        <v>178</v>
      </c>
      <c r="W418" s="100">
        <v>0</v>
      </c>
      <c r="X418" s="100">
        <v>0</v>
      </c>
      <c r="Y418" s="100">
        <v>178</v>
      </c>
      <c r="Z418" s="100">
        <v>0</v>
      </c>
      <c r="AA418" s="112">
        <v>1.1558441558441559</v>
      </c>
      <c r="AB418" s="112">
        <v>1.1558441558441559</v>
      </c>
      <c r="AC418" s="100">
        <v>185</v>
      </c>
      <c r="AD418" s="100">
        <v>385</v>
      </c>
      <c r="AE418" s="100">
        <v>0</v>
      </c>
      <c r="AF418" s="112">
        <v>2.0810810810810811</v>
      </c>
      <c r="AG418" s="100">
        <v>316</v>
      </c>
      <c r="AH418" s="100">
        <v>1251</v>
      </c>
      <c r="AI418" s="100">
        <v>0</v>
      </c>
      <c r="AJ418" s="112">
        <v>3.9588607594936707</v>
      </c>
      <c r="AK418" s="100">
        <v>928</v>
      </c>
      <c r="AL418" s="100">
        <v>1894</v>
      </c>
      <c r="AM418" s="100">
        <v>193</v>
      </c>
      <c r="AN418" s="114">
        <v>0.5</v>
      </c>
      <c r="AO418" s="2" t="s">
        <v>1903</v>
      </c>
      <c r="AP418" s="2" t="s">
        <v>1902</v>
      </c>
      <c r="AQ418" s="2" t="s">
        <v>1903</v>
      </c>
      <c r="AR418" s="124" t="s">
        <v>1522</v>
      </c>
      <c r="AS418" s="2" t="s">
        <v>1903</v>
      </c>
      <c r="AT418" s="2" t="s">
        <v>1902</v>
      </c>
    </row>
    <row r="419" spans="1:46" x14ac:dyDescent="0.2">
      <c r="A419" s="2" t="s">
        <v>24</v>
      </c>
      <c r="B419" s="2" t="s">
        <v>24</v>
      </c>
      <c r="C419" s="71">
        <v>1</v>
      </c>
      <c r="D419" s="72">
        <v>5</v>
      </c>
      <c r="E419" s="99">
        <v>2017</v>
      </c>
      <c r="F419" s="99">
        <v>2014</v>
      </c>
      <c r="G419" s="99">
        <v>2018</v>
      </c>
      <c r="H419" s="2" t="s">
        <v>1906</v>
      </c>
      <c r="I419" s="2" t="s">
        <v>1907</v>
      </c>
      <c r="J419" s="2" t="s">
        <v>13</v>
      </c>
      <c r="K419" s="113" t="s">
        <v>24</v>
      </c>
      <c r="L419" s="100">
        <v>285</v>
      </c>
      <c r="M419" s="100">
        <v>166</v>
      </c>
      <c r="N419" s="100">
        <v>166</v>
      </c>
      <c r="O419" s="100">
        <v>0</v>
      </c>
      <c r="P419" s="100">
        <v>119</v>
      </c>
      <c r="Q419" s="112">
        <v>0.58245614035087723</v>
      </c>
      <c r="R419" s="101">
        <v>285</v>
      </c>
      <c r="S419" s="101">
        <v>0</v>
      </c>
      <c r="T419" s="100">
        <v>179</v>
      </c>
      <c r="U419" s="100">
        <v>31</v>
      </c>
      <c r="V419" s="100">
        <v>31</v>
      </c>
      <c r="W419" s="100">
        <v>0</v>
      </c>
      <c r="X419" s="100">
        <v>148</v>
      </c>
      <c r="Y419" s="100">
        <v>31</v>
      </c>
      <c r="Z419" s="100">
        <v>148</v>
      </c>
      <c r="AA419" s="112">
        <v>0.17318435754189945</v>
      </c>
      <c r="AB419" s="112">
        <v>0.17318435754189945</v>
      </c>
      <c r="AC419" s="100">
        <v>201</v>
      </c>
      <c r="AD419" s="100">
        <v>13</v>
      </c>
      <c r="AE419" s="100">
        <v>188</v>
      </c>
      <c r="AF419" s="112">
        <v>6.4676616915422883E-2</v>
      </c>
      <c r="AG419" s="100">
        <v>478</v>
      </c>
      <c r="AH419" s="100">
        <v>809</v>
      </c>
      <c r="AI419" s="100">
        <v>0</v>
      </c>
      <c r="AJ419" s="112">
        <v>1.6924686192468619</v>
      </c>
      <c r="AK419" s="100">
        <v>1143</v>
      </c>
      <c r="AL419" s="100">
        <v>1019</v>
      </c>
      <c r="AM419" s="100">
        <v>455</v>
      </c>
      <c r="AN419" s="114">
        <v>1</v>
      </c>
      <c r="AO419" s="2" t="s">
        <v>1903</v>
      </c>
      <c r="AP419" s="2" t="s">
        <v>1902</v>
      </c>
      <c r="AQ419" s="2" t="s">
        <v>1903</v>
      </c>
      <c r="AR419" s="124" t="s">
        <v>1522</v>
      </c>
      <c r="AS419" s="2" t="s">
        <v>1903</v>
      </c>
      <c r="AT419" s="2" t="s">
        <v>1902</v>
      </c>
    </row>
    <row r="420" spans="1:46" x14ac:dyDescent="0.2">
      <c r="A420" s="2" t="s">
        <v>24</v>
      </c>
      <c r="B420" s="2" t="s">
        <v>1078</v>
      </c>
      <c r="C420" s="71">
        <v>1</v>
      </c>
      <c r="D420" s="72">
        <v>5</v>
      </c>
      <c r="E420" s="99">
        <v>2017</v>
      </c>
      <c r="F420" s="99">
        <v>2014</v>
      </c>
      <c r="G420" s="99">
        <v>2018</v>
      </c>
      <c r="H420" s="2" t="s">
        <v>1906</v>
      </c>
      <c r="I420" s="2" t="s">
        <v>1907</v>
      </c>
      <c r="J420" s="2" t="s">
        <v>13</v>
      </c>
      <c r="K420" s="113" t="s">
        <v>1078</v>
      </c>
      <c r="L420" s="100">
        <v>336</v>
      </c>
      <c r="M420" s="100">
        <v>52</v>
      </c>
      <c r="N420" s="100">
        <v>32</v>
      </c>
      <c r="O420" s="100">
        <v>20</v>
      </c>
      <c r="P420" s="100">
        <v>284</v>
      </c>
      <c r="Q420" s="112">
        <v>0.15476190476190477</v>
      </c>
      <c r="R420" s="101">
        <v>336</v>
      </c>
      <c r="S420" s="101">
        <v>0</v>
      </c>
      <c r="T420" s="100">
        <v>211</v>
      </c>
      <c r="U420" s="100">
        <v>89</v>
      </c>
      <c r="V420" s="100">
        <v>64</v>
      </c>
      <c r="W420" s="100">
        <v>25</v>
      </c>
      <c r="X420" s="100">
        <v>122</v>
      </c>
      <c r="Y420" s="100">
        <v>89</v>
      </c>
      <c r="Z420" s="100">
        <v>122</v>
      </c>
      <c r="AA420" s="112">
        <v>0.4218009478672986</v>
      </c>
      <c r="AB420" s="112">
        <v>0.4218009478672986</v>
      </c>
      <c r="AC420" s="100">
        <v>237</v>
      </c>
      <c r="AD420" s="100">
        <v>156</v>
      </c>
      <c r="AE420" s="100">
        <v>81</v>
      </c>
      <c r="AF420" s="112">
        <v>0.65822784810126578</v>
      </c>
      <c r="AG420" s="100">
        <v>563</v>
      </c>
      <c r="AH420" s="100">
        <v>1567</v>
      </c>
      <c r="AI420" s="100">
        <v>0</v>
      </c>
      <c r="AJ420" s="112">
        <v>2.7833037300177619</v>
      </c>
      <c r="AK420" s="100">
        <v>1347</v>
      </c>
      <c r="AL420" s="100">
        <v>1864</v>
      </c>
      <c r="AM420" s="100">
        <v>487</v>
      </c>
      <c r="AN420" s="114">
        <v>1</v>
      </c>
      <c r="AO420" s="2" t="s">
        <v>1903</v>
      </c>
      <c r="AP420" s="2" t="s">
        <v>1902</v>
      </c>
      <c r="AQ420" s="2" t="s">
        <v>1903</v>
      </c>
      <c r="AR420" s="124" t="s">
        <v>1522</v>
      </c>
      <c r="AS420" s="2" t="s">
        <v>1903</v>
      </c>
      <c r="AT420" s="2" t="s">
        <v>1902</v>
      </c>
    </row>
    <row r="421" spans="1:46" x14ac:dyDescent="0.2">
      <c r="A421" s="2" t="s">
        <v>66</v>
      </c>
      <c r="B421" s="2" t="s">
        <v>274</v>
      </c>
      <c r="C421" s="71">
        <v>0.75</v>
      </c>
      <c r="D421" s="72">
        <v>8</v>
      </c>
      <c r="E421" s="99">
        <v>2017</v>
      </c>
      <c r="F421" s="99">
        <v>2013</v>
      </c>
      <c r="G421" s="99">
        <v>2020</v>
      </c>
      <c r="H421" s="2" t="s">
        <v>1922</v>
      </c>
      <c r="I421" s="2" t="s">
        <v>1923</v>
      </c>
      <c r="J421" s="2" t="s">
        <v>67</v>
      </c>
      <c r="K421" s="113" t="s">
        <v>274</v>
      </c>
      <c r="L421" s="100">
        <v>1043</v>
      </c>
      <c r="M421" s="100">
        <v>187</v>
      </c>
      <c r="N421" s="100">
        <v>187</v>
      </c>
      <c r="O421" s="100">
        <v>0</v>
      </c>
      <c r="P421" s="100">
        <v>856</v>
      </c>
      <c r="Q421" s="112">
        <v>0.17929050814956854</v>
      </c>
      <c r="R421" s="101">
        <v>522</v>
      </c>
      <c r="S421" s="101">
        <v>0</v>
      </c>
      <c r="T421" s="100">
        <v>793</v>
      </c>
      <c r="U421" s="100">
        <v>104</v>
      </c>
      <c r="V421" s="100">
        <v>104</v>
      </c>
      <c r="W421" s="100">
        <v>0</v>
      </c>
      <c r="X421" s="100">
        <v>689</v>
      </c>
      <c r="Y421" s="100">
        <v>104</v>
      </c>
      <c r="Z421" s="100">
        <v>689</v>
      </c>
      <c r="AA421" s="112">
        <v>0.13114754098360656</v>
      </c>
      <c r="AB421" s="112">
        <v>0.13114754098360656</v>
      </c>
      <c r="AC421" s="100">
        <v>734</v>
      </c>
      <c r="AD421" s="100">
        <v>64</v>
      </c>
      <c r="AE421" s="100">
        <v>670</v>
      </c>
      <c r="AF421" s="112">
        <v>8.7193460490463212E-2</v>
      </c>
      <c r="AG421" s="100">
        <v>1613</v>
      </c>
      <c r="AH421" s="100">
        <v>2597</v>
      </c>
      <c r="AI421" s="100">
        <v>0</v>
      </c>
      <c r="AJ421" s="112">
        <v>1.6100433973961563</v>
      </c>
      <c r="AK421" s="100">
        <v>4183</v>
      </c>
      <c r="AL421" s="100">
        <v>2952</v>
      </c>
      <c r="AM421" s="100">
        <v>2215</v>
      </c>
      <c r="AN421" s="114">
        <v>0.5</v>
      </c>
      <c r="AO421" s="2" t="s">
        <v>1903</v>
      </c>
      <c r="AP421" s="2" t="s">
        <v>1902</v>
      </c>
      <c r="AQ421" s="2" t="s">
        <v>1903</v>
      </c>
      <c r="AR421" s="124" t="s">
        <v>1522</v>
      </c>
      <c r="AS421" s="2" t="s">
        <v>1903</v>
      </c>
      <c r="AT421" s="2" t="s">
        <v>1902</v>
      </c>
    </row>
    <row r="422" spans="1:46" x14ac:dyDescent="0.2">
      <c r="A422" s="2" t="s">
        <v>2</v>
      </c>
      <c r="B422" s="2" t="s">
        <v>939</v>
      </c>
      <c r="C422" s="71">
        <v>0.625</v>
      </c>
      <c r="D422" s="72">
        <v>8</v>
      </c>
      <c r="E422" s="99">
        <v>2018</v>
      </c>
      <c r="F422" s="99">
        <v>2014</v>
      </c>
      <c r="G422" s="99" t="s">
        <v>1899</v>
      </c>
      <c r="H422" s="2" t="s">
        <v>1900</v>
      </c>
      <c r="I422" s="2" t="s">
        <v>1901</v>
      </c>
      <c r="J422" s="2" t="s">
        <v>3</v>
      </c>
      <c r="K422" s="113" t="s">
        <v>939</v>
      </c>
      <c r="L422" s="100">
        <v>188</v>
      </c>
      <c r="M422" s="100">
        <v>0</v>
      </c>
      <c r="N422" s="100">
        <v>0</v>
      </c>
      <c r="O422" s="100">
        <v>0</v>
      </c>
      <c r="P422" s="100">
        <v>188</v>
      </c>
      <c r="Q422" s="112">
        <v>0</v>
      </c>
      <c r="R422" s="101">
        <v>94</v>
      </c>
      <c r="S422" s="101">
        <v>0</v>
      </c>
      <c r="T422" s="100">
        <v>138</v>
      </c>
      <c r="U422" s="100">
        <v>0</v>
      </c>
      <c r="V422" s="100">
        <v>0</v>
      </c>
      <c r="W422" s="100">
        <v>0</v>
      </c>
      <c r="X422" s="100">
        <v>138</v>
      </c>
      <c r="Y422" s="100">
        <v>0</v>
      </c>
      <c r="Z422" s="100">
        <v>138</v>
      </c>
      <c r="AA422" s="112">
        <v>0</v>
      </c>
      <c r="AB422" s="112">
        <v>0</v>
      </c>
      <c r="AC422" s="100">
        <v>154</v>
      </c>
      <c r="AD422" s="100">
        <v>2</v>
      </c>
      <c r="AE422" s="100">
        <v>152</v>
      </c>
      <c r="AF422" s="112">
        <v>1.2987012987012988E-2</v>
      </c>
      <c r="AG422" s="100">
        <v>363</v>
      </c>
      <c r="AH422" s="100">
        <v>1</v>
      </c>
      <c r="AI422" s="100">
        <v>362</v>
      </c>
      <c r="AJ422" s="112">
        <v>2.7548209366391185E-3</v>
      </c>
      <c r="AK422" s="100">
        <v>843</v>
      </c>
      <c r="AL422" s="100">
        <v>3</v>
      </c>
      <c r="AM422" s="100">
        <v>840</v>
      </c>
      <c r="AN422" s="114">
        <v>0.5</v>
      </c>
      <c r="AO422" s="2" t="s">
        <v>1902</v>
      </c>
      <c r="AP422" s="2" t="s">
        <v>1903</v>
      </c>
      <c r="AQ422" s="2" t="s">
        <v>1903</v>
      </c>
      <c r="AR422" s="124" t="s">
        <v>1522</v>
      </c>
      <c r="AS422" s="2" t="s">
        <v>1903</v>
      </c>
      <c r="AT422" s="2" t="s">
        <v>1903</v>
      </c>
    </row>
    <row r="423" spans="1:46" x14ac:dyDescent="0.2">
      <c r="A423" s="2" t="s">
        <v>62</v>
      </c>
      <c r="B423" s="2" t="s">
        <v>206</v>
      </c>
      <c r="C423" s="71">
        <v>0.5</v>
      </c>
      <c r="D423" s="72">
        <v>8</v>
      </c>
      <c r="E423" s="99">
        <v>2019</v>
      </c>
      <c r="F423" s="99">
        <v>2015</v>
      </c>
      <c r="G423" s="99">
        <v>2022</v>
      </c>
      <c r="H423" s="2" t="s">
        <v>1904</v>
      </c>
      <c r="I423" s="2" t="s">
        <v>1905</v>
      </c>
      <c r="J423" s="2" t="s">
        <v>8</v>
      </c>
      <c r="K423" s="113" t="s">
        <v>206</v>
      </c>
      <c r="L423" s="100">
        <v>814</v>
      </c>
      <c r="M423" s="100">
        <v>141</v>
      </c>
      <c r="N423" s="100">
        <v>141</v>
      </c>
      <c r="O423" s="100">
        <v>0</v>
      </c>
      <c r="P423" s="100">
        <v>673</v>
      </c>
      <c r="Q423" s="112">
        <v>0.17321867321867321</v>
      </c>
      <c r="R423" s="101">
        <v>407</v>
      </c>
      <c r="S423" s="101">
        <v>0</v>
      </c>
      <c r="T423" s="100">
        <v>492</v>
      </c>
      <c r="U423" s="100">
        <v>170</v>
      </c>
      <c r="V423" s="100">
        <v>169</v>
      </c>
      <c r="W423" s="100">
        <v>1</v>
      </c>
      <c r="X423" s="100">
        <v>322</v>
      </c>
      <c r="Y423" s="100">
        <v>170</v>
      </c>
      <c r="Z423" s="100">
        <v>322</v>
      </c>
      <c r="AA423" s="112">
        <v>0.34552845528455284</v>
      </c>
      <c r="AB423" s="112">
        <v>0.34552845528455284</v>
      </c>
      <c r="AC423" s="100">
        <v>527</v>
      </c>
      <c r="AD423" s="100">
        <v>0</v>
      </c>
      <c r="AE423" s="100">
        <v>527</v>
      </c>
      <c r="AF423" s="112">
        <v>0</v>
      </c>
      <c r="AG423" s="100">
        <v>1093</v>
      </c>
      <c r="AH423" s="100">
        <v>2990</v>
      </c>
      <c r="AI423" s="100">
        <v>0</v>
      </c>
      <c r="AJ423" s="112">
        <v>2.7355901189387009</v>
      </c>
      <c r="AK423" s="100">
        <v>2926</v>
      </c>
      <c r="AL423" s="100">
        <v>3301</v>
      </c>
      <c r="AM423" s="100">
        <v>1522</v>
      </c>
      <c r="AN423" s="114">
        <v>0.5</v>
      </c>
      <c r="AO423" s="2" t="s">
        <v>1903</v>
      </c>
      <c r="AP423" s="2" t="s">
        <v>1902</v>
      </c>
      <c r="AQ423" s="2" t="s">
        <v>1903</v>
      </c>
      <c r="AR423" s="124" t="s">
        <v>1522</v>
      </c>
      <c r="AS423" s="2" t="s">
        <v>1903</v>
      </c>
      <c r="AT423" s="2" t="s">
        <v>1902</v>
      </c>
    </row>
    <row r="424" spans="1:46" x14ac:dyDescent="0.2">
      <c r="A424" s="2" t="s">
        <v>62</v>
      </c>
      <c r="B424" s="2" t="s">
        <v>227</v>
      </c>
      <c r="C424" s="71">
        <v>0.5</v>
      </c>
      <c r="D424" s="72">
        <v>8</v>
      </c>
      <c r="E424" s="99">
        <v>2019</v>
      </c>
      <c r="F424" s="99">
        <v>2015</v>
      </c>
      <c r="G424" s="99">
        <v>2022</v>
      </c>
      <c r="H424" s="2" t="s">
        <v>1904</v>
      </c>
      <c r="I424" s="2" t="s">
        <v>1905</v>
      </c>
      <c r="J424" s="2" t="s">
        <v>8</v>
      </c>
      <c r="K424" s="113" t="s">
        <v>227</v>
      </c>
      <c r="L424" s="100">
        <v>691</v>
      </c>
      <c r="M424" s="100">
        <v>43</v>
      </c>
      <c r="N424" s="100">
        <v>43</v>
      </c>
      <c r="O424" s="100">
        <v>0</v>
      </c>
      <c r="P424" s="100">
        <v>648</v>
      </c>
      <c r="Q424" s="112">
        <v>6.2228654124457307E-2</v>
      </c>
      <c r="R424" s="101">
        <v>346</v>
      </c>
      <c r="S424" s="101">
        <v>0</v>
      </c>
      <c r="T424" s="100">
        <v>432</v>
      </c>
      <c r="U424" s="100">
        <v>58</v>
      </c>
      <c r="V424" s="100">
        <v>58</v>
      </c>
      <c r="W424" s="100">
        <v>0</v>
      </c>
      <c r="X424" s="100">
        <v>374</v>
      </c>
      <c r="Y424" s="100">
        <v>58</v>
      </c>
      <c r="Z424" s="100">
        <v>374</v>
      </c>
      <c r="AA424" s="112">
        <v>0.13425925925925927</v>
      </c>
      <c r="AB424" s="112">
        <v>0.13425925925925927</v>
      </c>
      <c r="AC424" s="100">
        <v>278</v>
      </c>
      <c r="AD424" s="100">
        <v>42</v>
      </c>
      <c r="AE424" s="100">
        <v>236</v>
      </c>
      <c r="AF424" s="112">
        <v>0.15107913669064749</v>
      </c>
      <c r="AG424" s="100">
        <v>587</v>
      </c>
      <c r="AH424" s="100">
        <v>304</v>
      </c>
      <c r="AI424" s="100">
        <v>283</v>
      </c>
      <c r="AJ424" s="112">
        <v>0.51788756388415669</v>
      </c>
      <c r="AK424" s="100">
        <v>1988</v>
      </c>
      <c r="AL424" s="100">
        <v>447</v>
      </c>
      <c r="AM424" s="100">
        <v>1541</v>
      </c>
      <c r="AN424" s="114">
        <v>0.5</v>
      </c>
      <c r="AO424" s="2" t="s">
        <v>1903</v>
      </c>
      <c r="AP424" s="2" t="s">
        <v>1902</v>
      </c>
      <c r="AQ424" s="2" t="s">
        <v>1903</v>
      </c>
      <c r="AR424" s="124" t="s">
        <v>1522</v>
      </c>
      <c r="AS424" s="2" t="s">
        <v>1903</v>
      </c>
      <c r="AT424" s="2" t="s">
        <v>1902</v>
      </c>
    </row>
    <row r="425" spans="1:46" x14ac:dyDescent="0.2">
      <c r="A425" s="2" t="s">
        <v>62</v>
      </c>
      <c r="B425" s="2" t="s">
        <v>271</v>
      </c>
      <c r="C425" s="71">
        <v>0.5</v>
      </c>
      <c r="D425" s="72">
        <v>8</v>
      </c>
      <c r="E425" s="99">
        <v>2019</v>
      </c>
      <c r="F425" s="99">
        <v>2015</v>
      </c>
      <c r="G425" s="99">
        <v>2022</v>
      </c>
      <c r="H425" s="2" t="s">
        <v>1904</v>
      </c>
      <c r="I425" s="2" t="s">
        <v>1905</v>
      </c>
      <c r="J425" s="2" t="s">
        <v>8</v>
      </c>
      <c r="K425" s="113" t="s">
        <v>271</v>
      </c>
      <c r="L425" s="100">
        <v>9233</v>
      </c>
      <c r="M425" s="100">
        <v>995</v>
      </c>
      <c r="N425" s="100">
        <v>995</v>
      </c>
      <c r="O425" s="100">
        <v>0</v>
      </c>
      <c r="P425" s="100">
        <v>8238</v>
      </c>
      <c r="Q425" s="112">
        <v>0.10776562330770063</v>
      </c>
      <c r="R425" s="101">
        <v>4617</v>
      </c>
      <c r="S425" s="101">
        <v>0</v>
      </c>
      <c r="T425" s="100">
        <v>5428</v>
      </c>
      <c r="U425" s="100">
        <v>231</v>
      </c>
      <c r="V425" s="100">
        <v>231</v>
      </c>
      <c r="W425" s="100">
        <v>0</v>
      </c>
      <c r="X425" s="100">
        <v>5197</v>
      </c>
      <c r="Y425" s="100">
        <v>231</v>
      </c>
      <c r="Z425" s="100">
        <v>5197</v>
      </c>
      <c r="AA425" s="112">
        <v>4.2557111274871037E-2</v>
      </c>
      <c r="AB425" s="112">
        <v>4.2557111274871037E-2</v>
      </c>
      <c r="AC425" s="100">
        <v>6188</v>
      </c>
      <c r="AD425" s="100">
        <v>1585</v>
      </c>
      <c r="AE425" s="100">
        <v>4603</v>
      </c>
      <c r="AF425" s="112">
        <v>0.25614091790562377</v>
      </c>
      <c r="AG425" s="100">
        <v>14231</v>
      </c>
      <c r="AH425" s="100">
        <v>11820</v>
      </c>
      <c r="AI425" s="100">
        <v>2411</v>
      </c>
      <c r="AJ425" s="112">
        <v>0.83058112571147491</v>
      </c>
      <c r="AK425" s="100">
        <v>35080</v>
      </c>
      <c r="AL425" s="100">
        <v>14631</v>
      </c>
      <c r="AM425" s="100">
        <v>20449</v>
      </c>
      <c r="AN425" s="114">
        <v>0.5</v>
      </c>
      <c r="AO425" s="2" t="s">
        <v>1903</v>
      </c>
      <c r="AP425" s="2" t="s">
        <v>1902</v>
      </c>
      <c r="AQ425" s="2" t="s">
        <v>1903</v>
      </c>
      <c r="AR425" s="124" t="s">
        <v>1522</v>
      </c>
      <c r="AS425" s="2" t="s">
        <v>1903</v>
      </c>
      <c r="AT425" s="2" t="s">
        <v>1902</v>
      </c>
    </row>
    <row r="426" spans="1:46" x14ac:dyDescent="0.2">
      <c r="A426" s="2" t="s">
        <v>62</v>
      </c>
      <c r="B426" s="2" t="s">
        <v>62</v>
      </c>
      <c r="C426" s="71">
        <v>0.5</v>
      </c>
      <c r="D426" s="72">
        <v>8</v>
      </c>
      <c r="E426" s="99">
        <v>2019</v>
      </c>
      <c r="F426" s="99">
        <v>2015</v>
      </c>
      <c r="G426" s="99">
        <v>2022</v>
      </c>
      <c r="H426" s="2" t="s">
        <v>1904</v>
      </c>
      <c r="I426" s="2" t="s">
        <v>1905</v>
      </c>
      <c r="J426" s="2" t="s">
        <v>8</v>
      </c>
      <c r="K426" s="113" t="s">
        <v>62</v>
      </c>
      <c r="L426" s="100">
        <v>1050</v>
      </c>
      <c r="M426" s="100">
        <v>1</v>
      </c>
      <c r="N426" s="100">
        <v>1</v>
      </c>
      <c r="O426" s="100">
        <v>0</v>
      </c>
      <c r="P426" s="100">
        <v>1049</v>
      </c>
      <c r="Q426" s="112">
        <v>9.5238095238095238E-4</v>
      </c>
      <c r="R426" s="101">
        <v>525</v>
      </c>
      <c r="S426" s="101">
        <v>0</v>
      </c>
      <c r="T426" s="100">
        <v>695</v>
      </c>
      <c r="U426" s="100">
        <v>1</v>
      </c>
      <c r="V426" s="100">
        <v>1</v>
      </c>
      <c r="W426" s="100">
        <v>0</v>
      </c>
      <c r="X426" s="100">
        <v>694</v>
      </c>
      <c r="Y426" s="100">
        <v>1</v>
      </c>
      <c r="Z426" s="100">
        <v>694</v>
      </c>
      <c r="AA426" s="112">
        <v>1.4388489208633094E-3</v>
      </c>
      <c r="AB426" s="112">
        <v>1.4388489208633094E-3</v>
      </c>
      <c r="AC426" s="100">
        <v>755</v>
      </c>
      <c r="AD426" s="100">
        <v>46</v>
      </c>
      <c r="AE426" s="100">
        <v>709</v>
      </c>
      <c r="AF426" s="112">
        <v>6.0927152317880796E-2</v>
      </c>
      <c r="AG426" s="100">
        <v>1593</v>
      </c>
      <c r="AH426" s="100">
        <v>3382</v>
      </c>
      <c r="AI426" s="100">
        <v>0</v>
      </c>
      <c r="AJ426" s="112">
        <v>2.1230382925298179</v>
      </c>
      <c r="AK426" s="100">
        <v>4093</v>
      </c>
      <c r="AL426" s="100">
        <v>3430</v>
      </c>
      <c r="AM426" s="100">
        <v>2452</v>
      </c>
      <c r="AN426" s="114">
        <v>0.5</v>
      </c>
      <c r="AO426" s="2" t="s">
        <v>1903</v>
      </c>
      <c r="AP426" s="2" t="s">
        <v>1902</v>
      </c>
      <c r="AQ426" s="2" t="s">
        <v>1903</v>
      </c>
      <c r="AR426" s="124" t="s">
        <v>1522</v>
      </c>
      <c r="AS426" s="2" t="s">
        <v>1903</v>
      </c>
      <c r="AT426" s="2" t="s">
        <v>1902</v>
      </c>
    </row>
    <row r="427" spans="1:46" x14ac:dyDescent="0.2">
      <c r="A427" s="2" t="s">
        <v>62</v>
      </c>
      <c r="B427" s="2" t="s">
        <v>281</v>
      </c>
      <c r="C427" s="71">
        <v>0.5</v>
      </c>
      <c r="D427" s="72">
        <v>8</v>
      </c>
      <c r="E427" s="99">
        <v>2019</v>
      </c>
      <c r="F427" s="99">
        <v>2015</v>
      </c>
      <c r="G427" s="99">
        <v>2022</v>
      </c>
      <c r="H427" s="2" t="s">
        <v>1904</v>
      </c>
      <c r="I427" s="2" t="s">
        <v>1905</v>
      </c>
      <c r="J427" s="2" t="s">
        <v>8</v>
      </c>
      <c r="K427" s="113" t="s">
        <v>281</v>
      </c>
      <c r="L427" s="100">
        <v>22</v>
      </c>
      <c r="M427" s="100">
        <v>64</v>
      </c>
      <c r="N427" s="100">
        <v>29</v>
      </c>
      <c r="O427" s="100">
        <v>35</v>
      </c>
      <c r="P427" s="100">
        <v>0</v>
      </c>
      <c r="Q427" s="112">
        <v>2.9090909090909092</v>
      </c>
      <c r="R427" s="101">
        <v>11</v>
      </c>
      <c r="S427" s="101">
        <v>53</v>
      </c>
      <c r="T427" s="100">
        <v>13</v>
      </c>
      <c r="U427" s="100">
        <v>0</v>
      </c>
      <c r="V427" s="100">
        <v>0</v>
      </c>
      <c r="W427" s="100">
        <v>0</v>
      </c>
      <c r="X427" s="100">
        <v>13</v>
      </c>
      <c r="Y427" s="100">
        <v>53</v>
      </c>
      <c r="Z427" s="100">
        <v>0</v>
      </c>
      <c r="AA427" s="112">
        <v>0</v>
      </c>
      <c r="AB427" s="112">
        <v>4.0769230769230766</v>
      </c>
      <c r="AC427" s="100">
        <v>214</v>
      </c>
      <c r="AD427" s="100">
        <v>65</v>
      </c>
      <c r="AE427" s="100">
        <v>149</v>
      </c>
      <c r="AF427" s="112">
        <v>0.30373831775700932</v>
      </c>
      <c r="AG427" s="100">
        <v>28</v>
      </c>
      <c r="AH427" s="100">
        <v>227</v>
      </c>
      <c r="AI427" s="100">
        <v>0</v>
      </c>
      <c r="AJ427" s="112">
        <v>8.1071428571428577</v>
      </c>
      <c r="AK427" s="100">
        <v>277</v>
      </c>
      <c r="AL427" s="100">
        <v>356</v>
      </c>
      <c r="AM427" s="100">
        <v>162</v>
      </c>
      <c r="AN427" s="114">
        <v>0.5</v>
      </c>
      <c r="AO427" s="2" t="s">
        <v>1903</v>
      </c>
      <c r="AP427" s="2" t="s">
        <v>1903</v>
      </c>
      <c r="AQ427" s="2" t="s">
        <v>1902</v>
      </c>
      <c r="AR427" s="124" t="s">
        <v>1522</v>
      </c>
      <c r="AS427" s="2" t="s">
        <v>1902</v>
      </c>
      <c r="AT427" s="2" t="s">
        <v>1903</v>
      </c>
    </row>
    <row r="428" spans="1:46" x14ac:dyDescent="0.2">
      <c r="A428" s="2" t="s">
        <v>64</v>
      </c>
      <c r="B428" s="2" t="s">
        <v>282</v>
      </c>
      <c r="C428" s="71">
        <v>0.375</v>
      </c>
      <c r="D428" s="72">
        <v>8</v>
      </c>
      <c r="E428" s="99">
        <v>2020</v>
      </c>
      <c r="F428" s="99">
        <v>2016</v>
      </c>
      <c r="G428" s="99" t="s">
        <v>1908</v>
      </c>
      <c r="H428" s="2" t="s">
        <v>1909</v>
      </c>
      <c r="I428" s="2" t="s">
        <v>1910</v>
      </c>
      <c r="J428" s="2" t="s">
        <v>26</v>
      </c>
      <c r="K428" s="113" t="s">
        <v>282</v>
      </c>
      <c r="L428" s="100">
        <v>317</v>
      </c>
      <c r="M428" s="100">
        <v>43</v>
      </c>
      <c r="N428" s="100">
        <v>43</v>
      </c>
      <c r="O428" s="100">
        <v>0</v>
      </c>
      <c r="P428" s="100">
        <v>274</v>
      </c>
      <c r="Q428" s="112">
        <v>0.13564668769716087</v>
      </c>
      <c r="R428" s="101">
        <v>119</v>
      </c>
      <c r="S428" s="101">
        <v>0</v>
      </c>
      <c r="T428" s="100">
        <v>207</v>
      </c>
      <c r="U428" s="100">
        <v>40</v>
      </c>
      <c r="V428" s="100">
        <v>25</v>
      </c>
      <c r="W428" s="100">
        <v>15</v>
      </c>
      <c r="X428" s="100">
        <v>167</v>
      </c>
      <c r="Y428" s="100">
        <v>40</v>
      </c>
      <c r="Z428" s="100">
        <v>167</v>
      </c>
      <c r="AA428" s="112">
        <v>0.19323671497584541</v>
      </c>
      <c r="AB428" s="112">
        <v>0.19323671497584541</v>
      </c>
      <c r="AC428" s="100">
        <v>239</v>
      </c>
      <c r="AD428" s="100">
        <v>211</v>
      </c>
      <c r="AE428" s="100">
        <v>28</v>
      </c>
      <c r="AF428" s="112">
        <v>0.88284518828451886</v>
      </c>
      <c r="AG428" s="100">
        <v>551</v>
      </c>
      <c r="AH428" s="100">
        <v>132</v>
      </c>
      <c r="AI428" s="100">
        <v>419</v>
      </c>
      <c r="AJ428" s="112">
        <v>0.23956442831215971</v>
      </c>
      <c r="AK428" s="100">
        <v>1314</v>
      </c>
      <c r="AL428" s="100">
        <v>426</v>
      </c>
      <c r="AM428" s="100">
        <v>888</v>
      </c>
      <c r="AN428" s="114">
        <v>0.375</v>
      </c>
      <c r="AO428" s="2" t="s">
        <v>1902</v>
      </c>
      <c r="AP428" s="2" t="s">
        <v>1903</v>
      </c>
      <c r="AQ428" s="2" t="s">
        <v>1903</v>
      </c>
      <c r="AR428" s="124" t="s">
        <v>1522</v>
      </c>
      <c r="AS428" s="2" t="s">
        <v>1903</v>
      </c>
      <c r="AT428" s="2" t="s">
        <v>1903</v>
      </c>
    </row>
    <row r="429" spans="1:46" x14ac:dyDescent="0.2">
      <c r="A429" s="2" t="s">
        <v>64</v>
      </c>
      <c r="B429" s="2" t="s">
        <v>1441</v>
      </c>
      <c r="C429" s="71">
        <v>0.375</v>
      </c>
      <c r="D429" s="72">
        <v>8</v>
      </c>
      <c r="E429" s="99">
        <v>2020</v>
      </c>
      <c r="F429" s="99">
        <v>2016</v>
      </c>
      <c r="G429" s="99" t="s">
        <v>1908</v>
      </c>
      <c r="H429" s="2" t="s">
        <v>1909</v>
      </c>
      <c r="I429" s="2" t="s">
        <v>1910</v>
      </c>
      <c r="J429" s="2" t="s">
        <v>26</v>
      </c>
      <c r="K429" s="113" t="s">
        <v>1441</v>
      </c>
      <c r="L429" s="100">
        <v>34</v>
      </c>
      <c r="M429" s="100">
        <v>0</v>
      </c>
      <c r="N429" s="100">
        <v>0</v>
      </c>
      <c r="O429" s="100">
        <v>0</v>
      </c>
      <c r="P429" s="100">
        <v>34</v>
      </c>
      <c r="Q429" s="112">
        <v>0</v>
      </c>
      <c r="R429" s="101">
        <v>13</v>
      </c>
      <c r="S429" s="101">
        <v>0</v>
      </c>
      <c r="T429" s="100">
        <v>22</v>
      </c>
      <c r="U429" s="100">
        <v>3</v>
      </c>
      <c r="V429" s="100">
        <v>3</v>
      </c>
      <c r="W429" s="100">
        <v>0</v>
      </c>
      <c r="X429" s="100">
        <v>19</v>
      </c>
      <c r="Y429" s="100">
        <v>3</v>
      </c>
      <c r="Z429" s="100">
        <v>19</v>
      </c>
      <c r="AA429" s="112">
        <v>0.13636363636363635</v>
      </c>
      <c r="AB429" s="112">
        <v>0.13636363636363635</v>
      </c>
      <c r="AC429" s="100">
        <v>26</v>
      </c>
      <c r="AD429" s="100">
        <v>7</v>
      </c>
      <c r="AE429" s="100">
        <v>19</v>
      </c>
      <c r="AF429" s="112">
        <v>0.26923076923076922</v>
      </c>
      <c r="AG429" s="100">
        <v>58</v>
      </c>
      <c r="AH429" s="100">
        <v>115</v>
      </c>
      <c r="AI429" s="100">
        <v>0</v>
      </c>
      <c r="AJ429" s="112">
        <v>1.9827586206896552</v>
      </c>
      <c r="AK429" s="100">
        <v>140</v>
      </c>
      <c r="AL429" s="100">
        <v>125</v>
      </c>
      <c r="AM429" s="100">
        <v>72</v>
      </c>
      <c r="AN429" s="114">
        <v>0.375</v>
      </c>
      <c r="AO429" s="2" t="s">
        <v>1903</v>
      </c>
      <c r="AP429" s="2" t="s">
        <v>1902</v>
      </c>
      <c r="AQ429" s="2" t="s">
        <v>1903</v>
      </c>
      <c r="AR429" s="124" t="s">
        <v>1522</v>
      </c>
      <c r="AS429" s="2" t="s">
        <v>1903</v>
      </c>
      <c r="AT429" s="2" t="s">
        <v>1902</v>
      </c>
    </row>
    <row r="430" spans="1:46" x14ac:dyDescent="0.2">
      <c r="A430" s="2" t="s">
        <v>2</v>
      </c>
      <c r="B430" s="2" t="s">
        <v>1131</v>
      </c>
      <c r="C430" s="71">
        <v>0.625</v>
      </c>
      <c r="D430" s="72">
        <v>8</v>
      </c>
      <c r="E430" s="99">
        <v>2018</v>
      </c>
      <c r="F430" s="99">
        <v>2014</v>
      </c>
      <c r="G430" s="99" t="s">
        <v>1899</v>
      </c>
      <c r="H430" s="2" t="s">
        <v>1900</v>
      </c>
      <c r="I430" s="2" t="s">
        <v>1901</v>
      </c>
      <c r="J430" s="2" t="s">
        <v>3</v>
      </c>
      <c r="K430" s="113" t="s">
        <v>1131</v>
      </c>
      <c r="L430" s="100">
        <v>1</v>
      </c>
      <c r="M430" s="100">
        <v>0</v>
      </c>
      <c r="N430" s="100">
        <v>0</v>
      </c>
      <c r="O430" s="100">
        <v>0</v>
      </c>
      <c r="P430" s="100">
        <v>1</v>
      </c>
      <c r="Q430" s="112">
        <v>0</v>
      </c>
      <c r="R430" s="101">
        <v>1</v>
      </c>
      <c r="S430" s="101">
        <v>0</v>
      </c>
      <c r="T430" s="100">
        <v>1</v>
      </c>
      <c r="U430" s="100">
        <v>0</v>
      </c>
      <c r="V430" s="100">
        <v>0</v>
      </c>
      <c r="W430" s="100">
        <v>0</v>
      </c>
      <c r="X430" s="100">
        <v>1</v>
      </c>
      <c r="Y430" s="100">
        <v>0</v>
      </c>
      <c r="Z430" s="100">
        <v>1</v>
      </c>
      <c r="AA430" s="112">
        <v>0</v>
      </c>
      <c r="AB430" s="112">
        <v>0</v>
      </c>
      <c r="AC430" s="100">
        <v>0</v>
      </c>
      <c r="AD430" s="100">
        <v>4</v>
      </c>
      <c r="AE430" s="100">
        <v>0</v>
      </c>
      <c r="AF430" s="112" t="s">
        <v>1917</v>
      </c>
      <c r="AG430" s="100">
        <v>0</v>
      </c>
      <c r="AH430" s="100">
        <v>23</v>
      </c>
      <c r="AI430" s="100">
        <v>0</v>
      </c>
      <c r="AJ430" s="112" t="s">
        <v>1917</v>
      </c>
      <c r="AK430" s="100">
        <v>2</v>
      </c>
      <c r="AL430" s="100">
        <v>27</v>
      </c>
      <c r="AM430" s="100">
        <v>2</v>
      </c>
      <c r="AN430" s="114">
        <v>0.5</v>
      </c>
      <c r="AO430" s="2" t="s">
        <v>1903</v>
      </c>
      <c r="AP430" s="2" t="s">
        <v>1902</v>
      </c>
      <c r="AQ430" s="2" t="s">
        <v>1903</v>
      </c>
      <c r="AR430" s="124" t="s">
        <v>1522</v>
      </c>
      <c r="AS430" s="2" t="s">
        <v>1903</v>
      </c>
      <c r="AT430" s="2" t="s">
        <v>1902</v>
      </c>
    </row>
    <row r="431" spans="1:46" x14ac:dyDescent="0.2">
      <c r="A431" s="2" t="s">
        <v>55</v>
      </c>
      <c r="B431" s="2" t="s">
        <v>55</v>
      </c>
      <c r="C431" s="71">
        <v>0.5</v>
      </c>
      <c r="D431" s="72">
        <v>8</v>
      </c>
      <c r="E431" s="99">
        <v>2019</v>
      </c>
      <c r="F431" s="99">
        <v>2015</v>
      </c>
      <c r="G431" s="99">
        <v>2022</v>
      </c>
      <c r="H431" s="2" t="s">
        <v>1920</v>
      </c>
      <c r="I431" s="2" t="s">
        <v>1921</v>
      </c>
      <c r="J431" s="2" t="s">
        <v>56</v>
      </c>
      <c r="K431" s="113" t="s">
        <v>55</v>
      </c>
      <c r="L431" s="100">
        <v>962</v>
      </c>
      <c r="M431" s="100">
        <v>118</v>
      </c>
      <c r="N431" s="100">
        <v>118</v>
      </c>
      <c r="O431" s="100">
        <v>0</v>
      </c>
      <c r="P431" s="100">
        <v>844</v>
      </c>
      <c r="Q431" s="112">
        <v>0.12266112266112267</v>
      </c>
      <c r="R431" s="101">
        <v>481</v>
      </c>
      <c r="S431" s="101">
        <v>0</v>
      </c>
      <c r="T431" s="100">
        <v>701</v>
      </c>
      <c r="U431" s="100">
        <v>84</v>
      </c>
      <c r="V431" s="100">
        <v>84</v>
      </c>
      <c r="W431" s="100">
        <v>0</v>
      </c>
      <c r="X431" s="100">
        <v>617</v>
      </c>
      <c r="Y431" s="100">
        <v>84</v>
      </c>
      <c r="Z431" s="100">
        <v>617</v>
      </c>
      <c r="AA431" s="112">
        <v>0.11982881597717546</v>
      </c>
      <c r="AB431" s="112">
        <v>0.11982881597717546</v>
      </c>
      <c r="AC431" s="100">
        <v>820</v>
      </c>
      <c r="AD431" s="100">
        <v>4</v>
      </c>
      <c r="AE431" s="100">
        <v>816</v>
      </c>
      <c r="AF431" s="112">
        <v>4.8780487804878049E-3</v>
      </c>
      <c r="AG431" s="100">
        <v>1617</v>
      </c>
      <c r="AH431" s="100">
        <v>811</v>
      </c>
      <c r="AI431" s="100">
        <v>806</v>
      </c>
      <c r="AJ431" s="112">
        <v>0.50154607297464437</v>
      </c>
      <c r="AK431" s="100">
        <v>4100</v>
      </c>
      <c r="AL431" s="100">
        <v>1017</v>
      </c>
      <c r="AM431" s="100">
        <v>3083</v>
      </c>
      <c r="AN431" s="114">
        <v>0.5</v>
      </c>
      <c r="AO431" s="2" t="s">
        <v>1903</v>
      </c>
      <c r="AP431" s="2" t="s">
        <v>1902</v>
      </c>
      <c r="AQ431" s="2" t="s">
        <v>1903</v>
      </c>
      <c r="AR431" s="124" t="s">
        <v>1522</v>
      </c>
      <c r="AS431" s="2" t="s">
        <v>1903</v>
      </c>
      <c r="AT431" s="2" t="s">
        <v>1902</v>
      </c>
    </row>
    <row r="432" spans="1:46" x14ac:dyDescent="0.2">
      <c r="A432" s="2" t="s">
        <v>55</v>
      </c>
      <c r="B432" s="2" t="s">
        <v>280</v>
      </c>
      <c r="C432" s="71">
        <v>0.5</v>
      </c>
      <c r="D432" s="72">
        <v>8</v>
      </c>
      <c r="E432" s="99">
        <v>2019</v>
      </c>
      <c r="F432" s="99">
        <v>2015</v>
      </c>
      <c r="G432" s="99">
        <v>2022</v>
      </c>
      <c r="H432" s="2" t="s">
        <v>1920</v>
      </c>
      <c r="I432" s="2" t="s">
        <v>1921</v>
      </c>
      <c r="J432" s="2" t="s">
        <v>56</v>
      </c>
      <c r="K432" s="113" t="s">
        <v>280</v>
      </c>
      <c r="L432" s="100">
        <v>159</v>
      </c>
      <c r="M432" s="100">
        <v>58</v>
      </c>
      <c r="N432" s="100">
        <v>57</v>
      </c>
      <c r="O432" s="100">
        <v>1</v>
      </c>
      <c r="P432" s="100">
        <v>101</v>
      </c>
      <c r="Q432" s="112">
        <v>0.36477987421383645</v>
      </c>
      <c r="R432" s="101">
        <v>80</v>
      </c>
      <c r="S432" s="101">
        <v>0</v>
      </c>
      <c r="T432" s="100">
        <v>106</v>
      </c>
      <c r="U432" s="100">
        <v>63</v>
      </c>
      <c r="V432" s="100">
        <v>36</v>
      </c>
      <c r="W432" s="100">
        <v>27</v>
      </c>
      <c r="X432" s="100">
        <v>43</v>
      </c>
      <c r="Y432" s="100">
        <v>63</v>
      </c>
      <c r="Z432" s="100">
        <v>43</v>
      </c>
      <c r="AA432" s="112">
        <v>0.59433962264150941</v>
      </c>
      <c r="AB432" s="112">
        <v>0.59433962264150941</v>
      </c>
      <c r="AC432" s="100">
        <v>112</v>
      </c>
      <c r="AD432" s="100">
        <v>252</v>
      </c>
      <c r="AE432" s="100">
        <v>0</v>
      </c>
      <c r="AF432" s="112">
        <v>2.25</v>
      </c>
      <c r="AG432" s="100">
        <v>284</v>
      </c>
      <c r="AH432" s="100">
        <v>581</v>
      </c>
      <c r="AI432" s="100">
        <v>0</v>
      </c>
      <c r="AJ432" s="112">
        <v>2.045774647887324</v>
      </c>
      <c r="AK432" s="100">
        <v>661</v>
      </c>
      <c r="AL432" s="100">
        <v>954</v>
      </c>
      <c r="AM432" s="100">
        <v>144</v>
      </c>
      <c r="AN432" s="114">
        <v>0.5</v>
      </c>
      <c r="AO432" s="2" t="s">
        <v>1903</v>
      </c>
      <c r="AP432" s="2" t="s">
        <v>1902</v>
      </c>
      <c r="AQ432" s="2" t="s">
        <v>1903</v>
      </c>
      <c r="AR432" s="124" t="s">
        <v>1522</v>
      </c>
      <c r="AS432" s="2" t="s">
        <v>1903</v>
      </c>
      <c r="AT432" s="2" t="s">
        <v>1902</v>
      </c>
    </row>
    <row r="433" spans="1:46" x14ac:dyDescent="0.2">
      <c r="A433" s="2" t="s">
        <v>62</v>
      </c>
      <c r="B433" s="2" t="s">
        <v>1017</v>
      </c>
      <c r="C433" s="71">
        <v>0.5</v>
      </c>
      <c r="D433" s="72">
        <v>8</v>
      </c>
      <c r="E433" s="99">
        <v>2019</v>
      </c>
      <c r="F433" s="99">
        <v>2015</v>
      </c>
      <c r="G433" s="99">
        <v>2022</v>
      </c>
      <c r="H433" s="2" t="s">
        <v>1904</v>
      </c>
      <c r="I433" s="2" t="s">
        <v>1905</v>
      </c>
      <c r="J433" s="2" t="s">
        <v>8</v>
      </c>
      <c r="K433" s="113" t="s">
        <v>1017</v>
      </c>
      <c r="L433" s="100">
        <v>147</v>
      </c>
      <c r="M433" s="100">
        <v>0</v>
      </c>
      <c r="N433" s="100">
        <v>0</v>
      </c>
      <c r="O433" s="100">
        <v>0</v>
      </c>
      <c r="P433" s="100">
        <v>147</v>
      </c>
      <c r="Q433" s="112">
        <v>0</v>
      </c>
      <c r="R433" s="101">
        <v>74</v>
      </c>
      <c r="S433" s="101">
        <v>0</v>
      </c>
      <c r="T433" s="100">
        <v>95</v>
      </c>
      <c r="U433" s="100">
        <v>32</v>
      </c>
      <c r="V433" s="100">
        <v>32</v>
      </c>
      <c r="W433" s="100">
        <v>0</v>
      </c>
      <c r="X433" s="100">
        <v>63</v>
      </c>
      <c r="Y433" s="100">
        <v>32</v>
      </c>
      <c r="Z433" s="100">
        <v>63</v>
      </c>
      <c r="AA433" s="112">
        <v>0.33684210526315789</v>
      </c>
      <c r="AB433" s="112">
        <v>0.33684210526315789</v>
      </c>
      <c r="AC433" s="100">
        <v>104</v>
      </c>
      <c r="AD433" s="100">
        <v>6</v>
      </c>
      <c r="AE433" s="100">
        <v>98</v>
      </c>
      <c r="AF433" s="112">
        <v>5.7692307692307696E-2</v>
      </c>
      <c r="AG433" s="100">
        <v>93</v>
      </c>
      <c r="AH433" s="100">
        <v>19</v>
      </c>
      <c r="AI433" s="100">
        <v>74</v>
      </c>
      <c r="AJ433" s="112">
        <v>0.20430107526881722</v>
      </c>
      <c r="AK433" s="100">
        <v>439</v>
      </c>
      <c r="AL433" s="100">
        <v>57</v>
      </c>
      <c r="AM433" s="100">
        <v>382</v>
      </c>
      <c r="AN433" s="114">
        <v>0.5</v>
      </c>
      <c r="AO433" s="2" t="s">
        <v>1902</v>
      </c>
      <c r="AP433" s="2" t="s">
        <v>1903</v>
      </c>
      <c r="AQ433" s="2" t="s">
        <v>1903</v>
      </c>
      <c r="AR433" s="124" t="s">
        <v>1522</v>
      </c>
      <c r="AS433" s="2" t="s">
        <v>1903</v>
      </c>
      <c r="AT433" s="2" t="s">
        <v>1903</v>
      </c>
    </row>
    <row r="434" spans="1:46" x14ac:dyDescent="0.2">
      <c r="A434" s="2" t="s">
        <v>62</v>
      </c>
      <c r="B434" s="2" t="s">
        <v>299</v>
      </c>
      <c r="C434" s="71">
        <v>0.5</v>
      </c>
      <c r="D434" s="72">
        <v>8</v>
      </c>
      <c r="E434" s="99">
        <v>2019</v>
      </c>
      <c r="F434" s="99">
        <v>2015</v>
      </c>
      <c r="G434" s="99">
        <v>2022</v>
      </c>
      <c r="H434" s="2" t="s">
        <v>1904</v>
      </c>
      <c r="I434" s="2" t="s">
        <v>1905</v>
      </c>
      <c r="J434" s="2" t="s">
        <v>8</v>
      </c>
      <c r="K434" s="113" t="s">
        <v>299</v>
      </c>
      <c r="L434" s="100">
        <v>1640</v>
      </c>
      <c r="M434" s="100">
        <v>89</v>
      </c>
      <c r="N434" s="100">
        <v>89</v>
      </c>
      <c r="O434" s="100">
        <v>0</v>
      </c>
      <c r="P434" s="100">
        <v>1551</v>
      </c>
      <c r="Q434" s="112">
        <v>5.4268292682926829E-2</v>
      </c>
      <c r="R434" s="101">
        <v>820</v>
      </c>
      <c r="S434" s="101">
        <v>0</v>
      </c>
      <c r="T434" s="100">
        <v>906</v>
      </c>
      <c r="U434" s="100">
        <v>21</v>
      </c>
      <c r="V434" s="100">
        <v>21</v>
      </c>
      <c r="W434" s="100">
        <v>0</v>
      </c>
      <c r="X434" s="100">
        <v>885</v>
      </c>
      <c r="Y434" s="100">
        <v>21</v>
      </c>
      <c r="Z434" s="100">
        <v>885</v>
      </c>
      <c r="AA434" s="112">
        <v>2.3178807947019868E-2</v>
      </c>
      <c r="AB434" s="112">
        <v>2.3178807947019868E-2</v>
      </c>
      <c r="AC434" s="100">
        <v>932</v>
      </c>
      <c r="AD434" s="100">
        <v>167</v>
      </c>
      <c r="AE434" s="100">
        <v>765</v>
      </c>
      <c r="AF434" s="112">
        <v>0.17918454935622319</v>
      </c>
      <c r="AG434" s="100">
        <v>1974</v>
      </c>
      <c r="AH434" s="100">
        <v>1606</v>
      </c>
      <c r="AI434" s="100">
        <v>368</v>
      </c>
      <c r="AJ434" s="112">
        <v>0.81357649442755831</v>
      </c>
      <c r="AK434" s="100">
        <v>5452</v>
      </c>
      <c r="AL434" s="100">
        <v>1883</v>
      </c>
      <c r="AM434" s="100">
        <v>3569</v>
      </c>
      <c r="AN434" s="114">
        <v>0.5</v>
      </c>
      <c r="AO434" s="2" t="s">
        <v>1903</v>
      </c>
      <c r="AP434" s="2" t="s">
        <v>1902</v>
      </c>
      <c r="AQ434" s="2" t="s">
        <v>1903</v>
      </c>
      <c r="AR434" s="124" t="s">
        <v>1522</v>
      </c>
      <c r="AS434" s="2" t="s">
        <v>1903</v>
      </c>
      <c r="AT434" s="2" t="s">
        <v>1902</v>
      </c>
    </row>
    <row r="435" spans="1:46" x14ac:dyDescent="0.2">
      <c r="A435" s="2" t="s">
        <v>2</v>
      </c>
      <c r="B435" s="2" t="s">
        <v>74</v>
      </c>
      <c r="C435" s="71">
        <v>0.625</v>
      </c>
      <c r="D435" s="72">
        <v>8</v>
      </c>
      <c r="E435" s="99">
        <v>2018</v>
      </c>
      <c r="F435" s="99">
        <v>2014</v>
      </c>
      <c r="G435" s="99" t="s">
        <v>1899</v>
      </c>
      <c r="H435" s="2" t="s">
        <v>1900</v>
      </c>
      <c r="I435" s="2" t="s">
        <v>1901</v>
      </c>
      <c r="J435" s="2" t="s">
        <v>3</v>
      </c>
      <c r="K435" s="111" t="s">
        <v>74</v>
      </c>
      <c r="L435" s="100">
        <v>707</v>
      </c>
      <c r="M435" s="100">
        <v>135</v>
      </c>
      <c r="N435" s="100">
        <v>135</v>
      </c>
      <c r="O435" s="100">
        <v>0</v>
      </c>
      <c r="P435" s="100">
        <v>572</v>
      </c>
      <c r="Q435" s="112">
        <v>0.19094766619519093</v>
      </c>
      <c r="R435" s="101">
        <v>354</v>
      </c>
      <c r="S435" s="101">
        <v>0</v>
      </c>
      <c r="T435" s="100">
        <v>478</v>
      </c>
      <c r="U435" s="100">
        <v>203</v>
      </c>
      <c r="V435" s="100">
        <v>203</v>
      </c>
      <c r="W435" s="100">
        <v>0</v>
      </c>
      <c r="X435" s="100">
        <v>275</v>
      </c>
      <c r="Y435" s="100">
        <v>203</v>
      </c>
      <c r="Z435" s="100">
        <v>275</v>
      </c>
      <c r="AA435" s="112">
        <v>0.42468619246861927</v>
      </c>
      <c r="AB435" s="112">
        <v>0.42468619246861927</v>
      </c>
      <c r="AC435" s="100">
        <v>533</v>
      </c>
      <c r="AD435" s="100">
        <v>0</v>
      </c>
      <c r="AE435" s="100">
        <v>533</v>
      </c>
      <c r="AF435" s="112">
        <v>0</v>
      </c>
      <c r="AG435" s="100">
        <v>1176</v>
      </c>
      <c r="AH435" s="100">
        <v>1684</v>
      </c>
      <c r="AI435" s="100">
        <v>0</v>
      </c>
      <c r="AJ435" s="112">
        <v>1.4319727891156462</v>
      </c>
      <c r="AK435" s="100">
        <v>2894</v>
      </c>
      <c r="AL435" s="100">
        <v>2022</v>
      </c>
      <c r="AM435" s="100">
        <v>1380</v>
      </c>
      <c r="AN435" s="114">
        <v>0.5</v>
      </c>
      <c r="AO435" s="2" t="s">
        <v>1903</v>
      </c>
      <c r="AP435" s="2" t="s">
        <v>1902</v>
      </c>
      <c r="AQ435" s="2" t="s">
        <v>1903</v>
      </c>
      <c r="AR435" s="124" t="s">
        <v>1522</v>
      </c>
      <c r="AS435" s="2" t="s">
        <v>1903</v>
      </c>
      <c r="AT435" s="2" t="s">
        <v>1902</v>
      </c>
    </row>
    <row r="436" spans="1:46" x14ac:dyDescent="0.2">
      <c r="A436" s="2" t="s">
        <v>64</v>
      </c>
      <c r="B436" s="2" t="s">
        <v>1085</v>
      </c>
      <c r="C436" s="71">
        <v>0.375</v>
      </c>
      <c r="D436" s="72">
        <v>8</v>
      </c>
      <c r="E436" s="99">
        <v>2020</v>
      </c>
      <c r="F436" s="99">
        <v>2016</v>
      </c>
      <c r="G436" s="99" t="s">
        <v>1908</v>
      </c>
      <c r="H436" s="2" t="s">
        <v>1909</v>
      </c>
      <c r="I436" s="2" t="s">
        <v>1910</v>
      </c>
      <c r="J436" s="2" t="s">
        <v>26</v>
      </c>
      <c r="K436" s="123" t="s">
        <v>1085</v>
      </c>
      <c r="L436" s="100">
        <v>169</v>
      </c>
      <c r="M436" s="100">
        <v>21</v>
      </c>
      <c r="N436" s="100">
        <v>21</v>
      </c>
      <c r="O436" s="100">
        <v>0</v>
      </c>
      <c r="P436" s="100">
        <v>148</v>
      </c>
      <c r="Q436" s="112">
        <v>0.1242603550295858</v>
      </c>
      <c r="R436" s="101">
        <v>63</v>
      </c>
      <c r="S436" s="101">
        <v>0</v>
      </c>
      <c r="T436" s="100">
        <v>110</v>
      </c>
      <c r="U436" s="100">
        <v>5</v>
      </c>
      <c r="V436" s="100">
        <v>5</v>
      </c>
      <c r="W436" s="100">
        <v>0</v>
      </c>
      <c r="X436" s="100">
        <v>105</v>
      </c>
      <c r="Y436" s="100">
        <v>5</v>
      </c>
      <c r="Z436" s="100">
        <v>105</v>
      </c>
      <c r="AA436" s="112">
        <v>4.5454545454545456E-2</v>
      </c>
      <c r="AB436" s="112">
        <v>4.5454545454545456E-2</v>
      </c>
      <c r="AC436" s="100">
        <v>128</v>
      </c>
      <c r="AD436" s="100">
        <v>11</v>
      </c>
      <c r="AE436" s="100">
        <v>117</v>
      </c>
      <c r="AF436" s="112">
        <v>8.59375E-2</v>
      </c>
      <c r="AG436" s="100">
        <v>293</v>
      </c>
      <c r="AH436" s="100">
        <v>134</v>
      </c>
      <c r="AI436" s="100">
        <v>159</v>
      </c>
      <c r="AJ436" s="112">
        <v>0.45733788395904434</v>
      </c>
      <c r="AK436" s="100">
        <v>700</v>
      </c>
      <c r="AL436" s="100">
        <v>171</v>
      </c>
      <c r="AM436" s="100">
        <v>529</v>
      </c>
      <c r="AN436" s="114">
        <v>0.375</v>
      </c>
      <c r="AO436" s="2" t="s">
        <v>1903</v>
      </c>
      <c r="AP436" s="2" t="s">
        <v>1902</v>
      </c>
      <c r="AQ436" s="2" t="s">
        <v>1903</v>
      </c>
      <c r="AR436" s="124" t="s">
        <v>1522</v>
      </c>
      <c r="AS436" s="2" t="s">
        <v>1903</v>
      </c>
      <c r="AT436" s="2" t="s">
        <v>1902</v>
      </c>
    </row>
    <row r="437" spans="1:46" x14ac:dyDescent="0.2">
      <c r="A437" s="2" t="s">
        <v>72</v>
      </c>
      <c r="B437" s="2" t="s">
        <v>942</v>
      </c>
      <c r="C437" s="71">
        <v>0.375</v>
      </c>
      <c r="D437" s="72">
        <v>8</v>
      </c>
      <c r="E437" s="99">
        <v>2020</v>
      </c>
      <c r="F437" s="99">
        <v>2016</v>
      </c>
      <c r="G437" s="99" t="s">
        <v>1908</v>
      </c>
      <c r="H437" s="2" t="s">
        <v>1909</v>
      </c>
      <c r="I437" s="2" t="s">
        <v>1910</v>
      </c>
      <c r="J437" s="2" t="s">
        <v>26</v>
      </c>
      <c r="K437" s="111" t="s">
        <v>942</v>
      </c>
      <c r="L437" s="100">
        <v>622</v>
      </c>
      <c r="M437" s="100">
        <v>0</v>
      </c>
      <c r="N437" s="100">
        <v>0</v>
      </c>
      <c r="O437" s="100">
        <v>0</v>
      </c>
      <c r="P437" s="100">
        <v>622</v>
      </c>
      <c r="Q437" s="112">
        <v>0</v>
      </c>
      <c r="R437" s="101">
        <v>233</v>
      </c>
      <c r="S437" s="101">
        <v>0</v>
      </c>
      <c r="T437" s="100">
        <v>399</v>
      </c>
      <c r="U437" s="100">
        <v>0</v>
      </c>
      <c r="V437" s="100">
        <v>0</v>
      </c>
      <c r="W437" s="100">
        <v>0</v>
      </c>
      <c r="X437" s="100">
        <v>399</v>
      </c>
      <c r="Y437" s="100">
        <v>0</v>
      </c>
      <c r="Z437" s="100">
        <v>399</v>
      </c>
      <c r="AA437" s="112">
        <v>0</v>
      </c>
      <c r="AB437" s="112">
        <v>0</v>
      </c>
      <c r="AC437" s="100">
        <v>446</v>
      </c>
      <c r="AD437" s="100">
        <v>5</v>
      </c>
      <c r="AE437" s="100">
        <v>441</v>
      </c>
      <c r="AF437" s="112">
        <v>1.1210762331838564E-2</v>
      </c>
      <c r="AG437" s="100">
        <v>1104</v>
      </c>
      <c r="AH437" s="100">
        <v>0</v>
      </c>
      <c r="AI437" s="100">
        <v>1104</v>
      </c>
      <c r="AJ437" s="112">
        <v>0</v>
      </c>
      <c r="AK437" s="100">
        <v>2571</v>
      </c>
      <c r="AL437" s="100">
        <v>5</v>
      </c>
      <c r="AM437" s="100">
        <v>2566</v>
      </c>
      <c r="AN437" s="114">
        <v>0.375</v>
      </c>
      <c r="AO437" s="2" t="s">
        <v>1902</v>
      </c>
      <c r="AP437" s="2" t="s">
        <v>1903</v>
      </c>
      <c r="AQ437" s="2" t="s">
        <v>1903</v>
      </c>
      <c r="AR437" s="124" t="s">
        <v>1522</v>
      </c>
      <c r="AS437" s="2" t="s">
        <v>1903</v>
      </c>
      <c r="AT437" s="2" t="s">
        <v>1903</v>
      </c>
    </row>
    <row r="438" spans="1:46" x14ac:dyDescent="0.2">
      <c r="A438" s="2" t="s">
        <v>2</v>
      </c>
      <c r="B438" s="2" t="s">
        <v>75</v>
      </c>
      <c r="C438" s="71">
        <v>0.625</v>
      </c>
      <c r="D438" s="72">
        <v>8</v>
      </c>
      <c r="E438" s="99">
        <v>2018</v>
      </c>
      <c r="F438" s="99">
        <v>2014</v>
      </c>
      <c r="G438" s="99" t="s">
        <v>1899</v>
      </c>
      <c r="H438" s="2" t="s">
        <v>1900</v>
      </c>
      <c r="I438" s="2" t="s">
        <v>1901</v>
      </c>
      <c r="J438" s="2" t="s">
        <v>3</v>
      </c>
      <c r="K438" s="111" t="s">
        <v>75</v>
      </c>
      <c r="L438" s="100">
        <v>217</v>
      </c>
      <c r="M438" s="100">
        <v>0</v>
      </c>
      <c r="N438" s="100">
        <v>0</v>
      </c>
      <c r="O438" s="100">
        <v>0</v>
      </c>
      <c r="P438" s="100">
        <v>217</v>
      </c>
      <c r="Q438" s="112">
        <v>0</v>
      </c>
      <c r="R438" s="101">
        <v>109</v>
      </c>
      <c r="S438" s="101">
        <v>0</v>
      </c>
      <c r="T438" s="100">
        <v>148</v>
      </c>
      <c r="U438" s="100">
        <v>0</v>
      </c>
      <c r="V438" s="100">
        <v>0</v>
      </c>
      <c r="W438" s="100">
        <v>0</v>
      </c>
      <c r="X438" s="100">
        <v>148</v>
      </c>
      <c r="Y438" s="100">
        <v>0</v>
      </c>
      <c r="Z438" s="100">
        <v>148</v>
      </c>
      <c r="AA438" s="112">
        <v>0</v>
      </c>
      <c r="AB438" s="112">
        <v>0</v>
      </c>
      <c r="AC438" s="100">
        <v>164</v>
      </c>
      <c r="AD438" s="100">
        <v>1322</v>
      </c>
      <c r="AE438" s="100">
        <v>0</v>
      </c>
      <c r="AF438" s="112">
        <v>8.0609756097560972</v>
      </c>
      <c r="AG438" s="100">
        <v>333</v>
      </c>
      <c r="AH438" s="100">
        <v>588</v>
      </c>
      <c r="AI438" s="100">
        <v>0</v>
      </c>
      <c r="AJ438" s="112">
        <v>1.7657657657657657</v>
      </c>
      <c r="AK438" s="100">
        <v>862</v>
      </c>
      <c r="AL438" s="100">
        <v>1910</v>
      </c>
      <c r="AM438" s="100">
        <v>365</v>
      </c>
      <c r="AN438" s="114">
        <v>0.5</v>
      </c>
      <c r="AO438" s="2" t="s">
        <v>1903</v>
      </c>
      <c r="AP438" s="2" t="s">
        <v>1902</v>
      </c>
      <c r="AQ438" s="2" t="s">
        <v>1903</v>
      </c>
      <c r="AR438" s="124" t="s">
        <v>1522</v>
      </c>
      <c r="AS438" s="2" t="s">
        <v>1903</v>
      </c>
      <c r="AT438" s="2" t="s">
        <v>1902</v>
      </c>
    </row>
    <row r="439" spans="1:46" x14ac:dyDescent="0.2">
      <c r="A439" s="2" t="s">
        <v>55</v>
      </c>
      <c r="B439" s="2" t="s">
        <v>284</v>
      </c>
      <c r="C439" s="71">
        <v>0.5</v>
      </c>
      <c r="D439" s="72">
        <v>8</v>
      </c>
      <c r="E439" s="99">
        <v>2019</v>
      </c>
      <c r="F439" s="99">
        <v>2015</v>
      </c>
      <c r="G439" s="99">
        <v>2022</v>
      </c>
      <c r="H439" s="2" t="s">
        <v>1920</v>
      </c>
      <c r="I439" s="2" t="s">
        <v>1921</v>
      </c>
      <c r="J439" s="2" t="s">
        <v>56</v>
      </c>
      <c r="K439" s="113" t="s">
        <v>284</v>
      </c>
      <c r="L439" s="100">
        <v>985</v>
      </c>
      <c r="M439" s="100">
        <v>27</v>
      </c>
      <c r="N439" s="100">
        <v>27</v>
      </c>
      <c r="O439" s="100">
        <v>0</v>
      </c>
      <c r="P439" s="100">
        <v>958</v>
      </c>
      <c r="Q439" s="112">
        <v>2.7411167512690356E-2</v>
      </c>
      <c r="R439" s="101">
        <v>493</v>
      </c>
      <c r="S439" s="101">
        <v>0</v>
      </c>
      <c r="T439" s="100">
        <v>656</v>
      </c>
      <c r="U439" s="100">
        <v>167</v>
      </c>
      <c r="V439" s="100">
        <v>137</v>
      </c>
      <c r="W439" s="100">
        <v>30</v>
      </c>
      <c r="X439" s="100">
        <v>489</v>
      </c>
      <c r="Y439" s="100">
        <v>167</v>
      </c>
      <c r="Z439" s="100">
        <v>489</v>
      </c>
      <c r="AA439" s="112">
        <v>0.25457317073170732</v>
      </c>
      <c r="AB439" s="112">
        <v>0.25457317073170732</v>
      </c>
      <c r="AC439" s="100">
        <v>730</v>
      </c>
      <c r="AD439" s="100">
        <v>691</v>
      </c>
      <c r="AE439" s="100">
        <v>39</v>
      </c>
      <c r="AF439" s="112">
        <v>0.94657534246575348</v>
      </c>
      <c r="AG439" s="100">
        <v>1731</v>
      </c>
      <c r="AH439" s="100">
        <v>518</v>
      </c>
      <c r="AI439" s="100">
        <v>1213</v>
      </c>
      <c r="AJ439" s="112">
        <v>0.29924898902368574</v>
      </c>
      <c r="AK439" s="100">
        <v>4102</v>
      </c>
      <c r="AL439" s="100">
        <v>1403</v>
      </c>
      <c r="AM439" s="100">
        <v>2699</v>
      </c>
      <c r="AN439" s="114">
        <v>0.5</v>
      </c>
      <c r="AO439" s="2" t="s">
        <v>1902</v>
      </c>
      <c r="AP439" s="2" t="s">
        <v>1903</v>
      </c>
      <c r="AQ439" s="2" t="s">
        <v>1903</v>
      </c>
      <c r="AR439" s="124" t="s">
        <v>1522</v>
      </c>
      <c r="AS439" s="2" t="s">
        <v>1903</v>
      </c>
      <c r="AT439" s="2" t="s">
        <v>1903</v>
      </c>
    </row>
    <row r="440" spans="1:46" x14ac:dyDescent="0.2">
      <c r="A440" s="2" t="s">
        <v>2</v>
      </c>
      <c r="B440" s="2" t="s">
        <v>87</v>
      </c>
      <c r="C440" s="71">
        <v>0.625</v>
      </c>
      <c r="D440" s="72">
        <v>8</v>
      </c>
      <c r="E440" s="99">
        <v>2018</v>
      </c>
      <c r="F440" s="99">
        <v>2014</v>
      </c>
      <c r="G440" s="99" t="s">
        <v>1899</v>
      </c>
      <c r="H440" s="2" t="s">
        <v>1900</v>
      </c>
      <c r="I440" s="2" t="s">
        <v>1901</v>
      </c>
      <c r="J440" s="2" t="s">
        <v>3</v>
      </c>
      <c r="K440" s="111" t="s">
        <v>87</v>
      </c>
      <c r="L440" s="100">
        <v>443</v>
      </c>
      <c r="M440" s="100">
        <v>0</v>
      </c>
      <c r="N440" s="100">
        <v>0</v>
      </c>
      <c r="O440" s="100">
        <v>0</v>
      </c>
      <c r="P440" s="100">
        <v>443</v>
      </c>
      <c r="Q440" s="112">
        <v>0</v>
      </c>
      <c r="R440" s="101">
        <v>222</v>
      </c>
      <c r="S440" s="101">
        <v>0</v>
      </c>
      <c r="T440" s="100">
        <v>302</v>
      </c>
      <c r="U440" s="100">
        <v>0</v>
      </c>
      <c r="V440" s="100">
        <v>0</v>
      </c>
      <c r="W440" s="100">
        <v>0</v>
      </c>
      <c r="X440" s="100">
        <v>302</v>
      </c>
      <c r="Y440" s="100">
        <v>0</v>
      </c>
      <c r="Z440" s="100">
        <v>302</v>
      </c>
      <c r="AA440" s="112">
        <v>0</v>
      </c>
      <c r="AB440" s="112">
        <v>0</v>
      </c>
      <c r="AC440" s="100">
        <v>347</v>
      </c>
      <c r="AD440" s="100">
        <v>13</v>
      </c>
      <c r="AE440" s="100">
        <v>334</v>
      </c>
      <c r="AF440" s="112">
        <v>3.7463976945244955E-2</v>
      </c>
      <c r="AG440" s="100">
        <v>831</v>
      </c>
      <c r="AH440" s="100">
        <v>58</v>
      </c>
      <c r="AI440" s="100">
        <v>773</v>
      </c>
      <c r="AJ440" s="112">
        <v>6.9795427196149215E-2</v>
      </c>
      <c r="AK440" s="100">
        <v>1923</v>
      </c>
      <c r="AL440" s="100">
        <v>71</v>
      </c>
      <c r="AM440" s="100">
        <v>1852</v>
      </c>
      <c r="AN440" s="114">
        <v>0.5</v>
      </c>
      <c r="AO440" s="2" t="s">
        <v>1902</v>
      </c>
      <c r="AP440" s="2" t="s">
        <v>1903</v>
      </c>
      <c r="AQ440" s="2" t="s">
        <v>1903</v>
      </c>
      <c r="AR440" s="124" t="s">
        <v>1522</v>
      </c>
      <c r="AS440" s="2" t="s">
        <v>1903</v>
      </c>
      <c r="AT440" s="2" t="s">
        <v>1903</v>
      </c>
    </row>
    <row r="441" spans="1:46" x14ac:dyDescent="0.2">
      <c r="A441" s="2" t="s">
        <v>2</v>
      </c>
      <c r="B441" s="2" t="s">
        <v>124</v>
      </c>
      <c r="C441" s="71">
        <v>0.625</v>
      </c>
      <c r="D441" s="72">
        <v>8</v>
      </c>
      <c r="E441" s="99">
        <v>2018</v>
      </c>
      <c r="F441" s="99">
        <v>2014</v>
      </c>
      <c r="G441" s="99" t="s">
        <v>1899</v>
      </c>
      <c r="H441" s="2" t="s">
        <v>1900</v>
      </c>
      <c r="I441" s="2" t="s">
        <v>1901</v>
      </c>
      <c r="J441" s="2" t="s">
        <v>3</v>
      </c>
      <c r="K441" s="111" t="s">
        <v>124</v>
      </c>
      <c r="L441" s="100">
        <v>1442</v>
      </c>
      <c r="M441" s="100">
        <v>63</v>
      </c>
      <c r="N441" s="100">
        <v>63</v>
      </c>
      <c r="O441" s="100">
        <v>0</v>
      </c>
      <c r="P441" s="100">
        <v>1379</v>
      </c>
      <c r="Q441" s="112">
        <v>4.3689320388349516E-2</v>
      </c>
      <c r="R441" s="101">
        <v>721</v>
      </c>
      <c r="S441" s="101">
        <v>0</v>
      </c>
      <c r="T441" s="100">
        <v>974</v>
      </c>
      <c r="U441" s="100">
        <v>147</v>
      </c>
      <c r="V441" s="100">
        <v>147</v>
      </c>
      <c r="W441" s="100">
        <v>0</v>
      </c>
      <c r="X441" s="100">
        <v>827</v>
      </c>
      <c r="Y441" s="100">
        <v>147</v>
      </c>
      <c r="Z441" s="100">
        <v>827</v>
      </c>
      <c r="AA441" s="112">
        <v>0.15092402464065707</v>
      </c>
      <c r="AB441" s="112">
        <v>0.15092402464065707</v>
      </c>
      <c r="AC441" s="100">
        <v>1090</v>
      </c>
      <c r="AD441" s="100">
        <v>0</v>
      </c>
      <c r="AE441" s="100">
        <v>1090</v>
      </c>
      <c r="AF441" s="112">
        <v>0</v>
      </c>
      <c r="AG441" s="100">
        <v>2471</v>
      </c>
      <c r="AH441" s="100">
        <v>1505</v>
      </c>
      <c r="AI441" s="100">
        <v>966</v>
      </c>
      <c r="AJ441" s="112">
        <v>0.60906515580736542</v>
      </c>
      <c r="AK441" s="100">
        <v>5977</v>
      </c>
      <c r="AL441" s="100">
        <v>1715</v>
      </c>
      <c r="AM441" s="100">
        <v>4262</v>
      </c>
      <c r="AN441" s="114">
        <v>0.5</v>
      </c>
      <c r="AO441" s="2" t="s">
        <v>1903</v>
      </c>
      <c r="AP441" s="2" t="s">
        <v>1902</v>
      </c>
      <c r="AQ441" s="2" t="s">
        <v>1903</v>
      </c>
      <c r="AR441" s="124" t="s">
        <v>1522</v>
      </c>
      <c r="AS441" s="2" t="s">
        <v>1903</v>
      </c>
      <c r="AT441" s="2" t="s">
        <v>1902</v>
      </c>
    </row>
    <row r="442" spans="1:46" x14ac:dyDescent="0.2">
      <c r="A442" s="2" t="s">
        <v>81</v>
      </c>
      <c r="B442" s="2" t="s">
        <v>285</v>
      </c>
      <c r="C442" s="71">
        <v>0.5</v>
      </c>
      <c r="D442" s="72">
        <v>8</v>
      </c>
      <c r="E442" s="99">
        <v>2019</v>
      </c>
      <c r="F442" s="99">
        <v>2015</v>
      </c>
      <c r="G442" s="99">
        <v>2022</v>
      </c>
      <c r="H442" s="2" t="s">
        <v>1904</v>
      </c>
      <c r="I442" s="2" t="s">
        <v>1905</v>
      </c>
      <c r="J442" s="2" t="s">
        <v>8</v>
      </c>
      <c r="K442" s="113" t="s">
        <v>285</v>
      </c>
      <c r="L442" s="100">
        <v>1041</v>
      </c>
      <c r="M442" s="100">
        <v>105</v>
      </c>
      <c r="N442" s="100">
        <v>105</v>
      </c>
      <c r="O442" s="100">
        <v>0</v>
      </c>
      <c r="P442" s="100">
        <v>936</v>
      </c>
      <c r="Q442" s="112">
        <v>0.10086455331412104</v>
      </c>
      <c r="R442" s="101">
        <v>521</v>
      </c>
      <c r="S442" s="101">
        <v>0</v>
      </c>
      <c r="T442" s="100">
        <v>671</v>
      </c>
      <c r="U442" s="100">
        <v>139</v>
      </c>
      <c r="V442" s="100">
        <v>139</v>
      </c>
      <c r="W442" s="100">
        <v>0</v>
      </c>
      <c r="X442" s="100">
        <v>532</v>
      </c>
      <c r="Y442" s="100">
        <v>139</v>
      </c>
      <c r="Z442" s="100">
        <v>532</v>
      </c>
      <c r="AA442" s="112">
        <v>0.20715350223546944</v>
      </c>
      <c r="AB442" s="112">
        <v>0.20715350223546944</v>
      </c>
      <c r="AC442" s="100">
        <v>759</v>
      </c>
      <c r="AD442" s="100">
        <v>50</v>
      </c>
      <c r="AE442" s="100">
        <v>709</v>
      </c>
      <c r="AF442" s="112">
        <v>6.5876152832674575E-2</v>
      </c>
      <c r="AG442" s="100">
        <v>2612</v>
      </c>
      <c r="AH442" s="100">
        <v>732</v>
      </c>
      <c r="AI442" s="100">
        <v>1880</v>
      </c>
      <c r="AJ442" s="112">
        <v>0.28024502297090353</v>
      </c>
      <c r="AK442" s="100">
        <v>5083</v>
      </c>
      <c r="AL442" s="100">
        <v>1026</v>
      </c>
      <c r="AM442" s="100">
        <v>4057</v>
      </c>
      <c r="AN442" s="114">
        <v>0.5</v>
      </c>
      <c r="AO442" s="2" t="s">
        <v>1902</v>
      </c>
      <c r="AP442" s="2" t="s">
        <v>1903</v>
      </c>
      <c r="AQ442" s="2" t="s">
        <v>1903</v>
      </c>
      <c r="AR442" s="124" t="s">
        <v>1891</v>
      </c>
      <c r="AS442" s="2" t="s">
        <v>1903</v>
      </c>
      <c r="AT442" s="2" t="s">
        <v>1903</v>
      </c>
    </row>
    <row r="443" spans="1:46" x14ac:dyDescent="0.2">
      <c r="A443" s="2" t="s">
        <v>66</v>
      </c>
      <c r="B443" s="2" t="s">
        <v>286</v>
      </c>
      <c r="C443" s="71">
        <v>0.75</v>
      </c>
      <c r="D443" s="72">
        <v>8</v>
      </c>
      <c r="E443" s="99">
        <v>2017</v>
      </c>
      <c r="F443" s="99">
        <v>2013</v>
      </c>
      <c r="G443" s="99">
        <v>2020</v>
      </c>
      <c r="H443" s="2" t="s">
        <v>1922</v>
      </c>
      <c r="I443" s="2" t="s">
        <v>1923</v>
      </c>
      <c r="J443" s="2" t="s">
        <v>67</v>
      </c>
      <c r="K443" s="113" t="s">
        <v>286</v>
      </c>
      <c r="L443" s="100">
        <v>914</v>
      </c>
      <c r="M443" s="100">
        <v>10</v>
      </c>
      <c r="N443" s="100">
        <v>10</v>
      </c>
      <c r="O443" s="100">
        <v>0</v>
      </c>
      <c r="P443" s="100">
        <v>904</v>
      </c>
      <c r="Q443" s="112">
        <v>1.0940919037199124E-2</v>
      </c>
      <c r="R443" s="101">
        <v>457</v>
      </c>
      <c r="S443" s="101">
        <v>0</v>
      </c>
      <c r="T443" s="100">
        <v>694</v>
      </c>
      <c r="U443" s="100">
        <v>43</v>
      </c>
      <c r="V443" s="100">
        <v>37</v>
      </c>
      <c r="W443" s="100">
        <v>6</v>
      </c>
      <c r="X443" s="100">
        <v>651</v>
      </c>
      <c r="Y443" s="100">
        <v>43</v>
      </c>
      <c r="Z443" s="100">
        <v>651</v>
      </c>
      <c r="AA443" s="112">
        <v>6.1959654178674349E-2</v>
      </c>
      <c r="AB443" s="112">
        <v>6.1959654178674349E-2</v>
      </c>
      <c r="AC443" s="100">
        <v>642</v>
      </c>
      <c r="AD443" s="100">
        <v>80</v>
      </c>
      <c r="AE443" s="100">
        <v>562</v>
      </c>
      <c r="AF443" s="112">
        <v>0.12461059190031153</v>
      </c>
      <c r="AG443" s="100">
        <v>1410</v>
      </c>
      <c r="AH443" s="100">
        <v>598</v>
      </c>
      <c r="AI443" s="100">
        <v>812</v>
      </c>
      <c r="AJ443" s="112">
        <v>0.42411347517730497</v>
      </c>
      <c r="AK443" s="100">
        <v>3660</v>
      </c>
      <c r="AL443" s="100">
        <v>731</v>
      </c>
      <c r="AM443" s="100">
        <v>2929</v>
      </c>
      <c r="AN443" s="114">
        <v>0.5</v>
      </c>
      <c r="AO443" s="2" t="s">
        <v>1902</v>
      </c>
      <c r="AP443" s="2" t="s">
        <v>1903</v>
      </c>
      <c r="AQ443" s="2" t="s">
        <v>1903</v>
      </c>
      <c r="AR443" s="124" t="s">
        <v>1522</v>
      </c>
      <c r="AS443" s="2" t="s">
        <v>1903</v>
      </c>
      <c r="AT443" s="2" t="s">
        <v>1903</v>
      </c>
    </row>
    <row r="444" spans="1:46" x14ac:dyDescent="0.2">
      <c r="A444" s="2" t="s">
        <v>42</v>
      </c>
      <c r="B444" s="2" t="s">
        <v>41</v>
      </c>
      <c r="C444" s="71">
        <v>0.5</v>
      </c>
      <c r="D444" s="72">
        <v>8</v>
      </c>
      <c r="E444" s="99">
        <v>2019</v>
      </c>
      <c r="F444" s="99">
        <v>2015</v>
      </c>
      <c r="G444" s="99">
        <v>2022</v>
      </c>
      <c r="H444" s="2" t="s">
        <v>1904</v>
      </c>
      <c r="I444" s="2" t="s">
        <v>1905</v>
      </c>
      <c r="J444" s="2" t="s">
        <v>8</v>
      </c>
      <c r="K444" s="113" t="s">
        <v>41</v>
      </c>
      <c r="L444" s="100">
        <v>94</v>
      </c>
      <c r="M444" s="100">
        <v>1</v>
      </c>
      <c r="N444" s="100">
        <v>1</v>
      </c>
      <c r="O444" s="100">
        <v>0</v>
      </c>
      <c r="P444" s="100">
        <v>93</v>
      </c>
      <c r="Q444" s="112">
        <v>1.0638297872340425E-2</v>
      </c>
      <c r="R444" s="101">
        <v>47</v>
      </c>
      <c r="S444" s="101">
        <v>0</v>
      </c>
      <c r="T444" s="100">
        <v>54</v>
      </c>
      <c r="U444" s="100">
        <v>3</v>
      </c>
      <c r="V444" s="100">
        <v>3</v>
      </c>
      <c r="W444" s="100">
        <v>0</v>
      </c>
      <c r="X444" s="100">
        <v>51</v>
      </c>
      <c r="Y444" s="100">
        <v>3</v>
      </c>
      <c r="Z444" s="100">
        <v>51</v>
      </c>
      <c r="AA444" s="112">
        <v>5.5555555555555552E-2</v>
      </c>
      <c r="AB444" s="112">
        <v>5.5555555555555552E-2</v>
      </c>
      <c r="AC444" s="100">
        <v>56</v>
      </c>
      <c r="AD444" s="100">
        <v>3</v>
      </c>
      <c r="AE444" s="100">
        <v>53</v>
      </c>
      <c r="AF444" s="112">
        <v>5.3571428571428568E-2</v>
      </c>
      <c r="AG444" s="100">
        <v>123</v>
      </c>
      <c r="AH444" s="100">
        <v>15</v>
      </c>
      <c r="AI444" s="100">
        <v>108</v>
      </c>
      <c r="AJ444" s="112">
        <v>0.12195121951219512</v>
      </c>
      <c r="AK444" s="100">
        <v>327</v>
      </c>
      <c r="AL444" s="100">
        <v>22</v>
      </c>
      <c r="AM444" s="100">
        <v>305</v>
      </c>
      <c r="AN444" s="114">
        <v>0.5</v>
      </c>
      <c r="AO444" s="2" t="s">
        <v>1902</v>
      </c>
      <c r="AP444" s="2" t="s">
        <v>1903</v>
      </c>
      <c r="AQ444" s="2" t="s">
        <v>1903</v>
      </c>
      <c r="AR444" s="124" t="s">
        <v>1522</v>
      </c>
      <c r="AS444" s="2" t="s">
        <v>1903</v>
      </c>
      <c r="AT444" s="2" t="s">
        <v>1903</v>
      </c>
    </row>
    <row r="445" spans="1:46" x14ac:dyDescent="0.2">
      <c r="A445" s="2" t="s">
        <v>42</v>
      </c>
      <c r="B445" s="2" t="s">
        <v>106</v>
      </c>
      <c r="C445" s="71">
        <v>0.5</v>
      </c>
      <c r="D445" s="72">
        <v>8</v>
      </c>
      <c r="E445" s="99">
        <v>2019</v>
      </c>
      <c r="F445" s="99">
        <v>2015</v>
      </c>
      <c r="G445" s="99">
        <v>2022</v>
      </c>
      <c r="H445" s="2" t="s">
        <v>1904</v>
      </c>
      <c r="I445" s="2" t="s">
        <v>1905</v>
      </c>
      <c r="J445" s="2" t="s">
        <v>8</v>
      </c>
      <c r="K445" s="111" t="s">
        <v>106</v>
      </c>
      <c r="L445" s="100">
        <v>50</v>
      </c>
      <c r="M445" s="100">
        <v>0</v>
      </c>
      <c r="N445" s="100">
        <v>0</v>
      </c>
      <c r="O445" s="100">
        <v>0</v>
      </c>
      <c r="P445" s="100">
        <v>50</v>
      </c>
      <c r="Q445" s="112">
        <v>0</v>
      </c>
      <c r="R445" s="101">
        <v>25</v>
      </c>
      <c r="S445" s="101">
        <v>0</v>
      </c>
      <c r="T445" s="100">
        <v>24</v>
      </c>
      <c r="U445" s="100">
        <v>54</v>
      </c>
      <c r="V445" s="100">
        <v>54</v>
      </c>
      <c r="W445" s="100">
        <v>0</v>
      </c>
      <c r="X445" s="100">
        <v>0</v>
      </c>
      <c r="Y445" s="100">
        <v>54</v>
      </c>
      <c r="Z445" s="100">
        <v>0</v>
      </c>
      <c r="AA445" s="112">
        <v>2.25</v>
      </c>
      <c r="AB445" s="112">
        <v>2.25</v>
      </c>
      <c r="AC445" s="100">
        <v>30</v>
      </c>
      <c r="AD445" s="100">
        <v>59</v>
      </c>
      <c r="AE445" s="100">
        <v>0</v>
      </c>
      <c r="AF445" s="112">
        <v>1.9666666666666666</v>
      </c>
      <c r="AG445" s="100">
        <v>93</v>
      </c>
      <c r="AH445" s="100">
        <v>147</v>
      </c>
      <c r="AI445" s="100">
        <v>0</v>
      </c>
      <c r="AJ445" s="112">
        <v>1.5806451612903225</v>
      </c>
      <c r="AK445" s="100">
        <v>197</v>
      </c>
      <c r="AL445" s="100">
        <v>260</v>
      </c>
      <c r="AM445" s="100">
        <v>50</v>
      </c>
      <c r="AN445" s="114">
        <v>0.5</v>
      </c>
      <c r="AO445" s="2" t="s">
        <v>1903</v>
      </c>
      <c r="AP445" s="2" t="s">
        <v>1902</v>
      </c>
      <c r="AQ445" s="2" t="s">
        <v>1903</v>
      </c>
      <c r="AR445" s="124" t="s">
        <v>1522</v>
      </c>
      <c r="AS445" s="2" t="s">
        <v>1903</v>
      </c>
      <c r="AT445" s="2" t="s">
        <v>1902</v>
      </c>
    </row>
    <row r="446" spans="1:46" x14ac:dyDescent="0.2">
      <c r="A446" s="2" t="s">
        <v>72</v>
      </c>
      <c r="B446" s="2" t="s">
        <v>153</v>
      </c>
      <c r="C446" s="71">
        <v>0.375</v>
      </c>
      <c r="D446" s="72">
        <v>8</v>
      </c>
      <c r="E446" s="99">
        <v>2020</v>
      </c>
      <c r="F446" s="99">
        <v>2016</v>
      </c>
      <c r="G446" s="99" t="s">
        <v>1908</v>
      </c>
      <c r="H446" s="2" t="s">
        <v>1909</v>
      </c>
      <c r="I446" s="2" t="s">
        <v>1910</v>
      </c>
      <c r="J446" s="2" t="s">
        <v>26</v>
      </c>
      <c r="K446" s="113" t="s">
        <v>153</v>
      </c>
      <c r="L446" s="100">
        <v>53</v>
      </c>
      <c r="M446" s="100">
        <v>0</v>
      </c>
      <c r="N446" s="100">
        <v>0</v>
      </c>
      <c r="O446" s="100">
        <v>0</v>
      </c>
      <c r="P446" s="100">
        <v>53</v>
      </c>
      <c r="Q446" s="112">
        <v>0</v>
      </c>
      <c r="R446" s="101">
        <v>20</v>
      </c>
      <c r="S446" s="101">
        <v>0</v>
      </c>
      <c r="T446" s="100">
        <v>34</v>
      </c>
      <c r="U446" s="100">
        <v>0</v>
      </c>
      <c r="V446" s="100">
        <v>0</v>
      </c>
      <c r="W446" s="100">
        <v>0</v>
      </c>
      <c r="X446" s="100">
        <v>34</v>
      </c>
      <c r="Y446" s="100">
        <v>0</v>
      </c>
      <c r="Z446" s="100">
        <v>34</v>
      </c>
      <c r="AA446" s="112">
        <v>0</v>
      </c>
      <c r="AB446" s="112">
        <v>0</v>
      </c>
      <c r="AC446" s="100">
        <v>38</v>
      </c>
      <c r="AD446" s="100">
        <v>0</v>
      </c>
      <c r="AE446" s="100">
        <v>38</v>
      </c>
      <c r="AF446" s="112">
        <v>0</v>
      </c>
      <c r="AG446" s="100">
        <v>93</v>
      </c>
      <c r="AH446" s="100">
        <v>71</v>
      </c>
      <c r="AI446" s="100">
        <v>22</v>
      </c>
      <c r="AJ446" s="112">
        <v>0.76344086021505375</v>
      </c>
      <c r="AK446" s="100">
        <v>218</v>
      </c>
      <c r="AL446" s="100">
        <v>71</v>
      </c>
      <c r="AM446" s="100">
        <v>147</v>
      </c>
      <c r="AN446" s="114">
        <v>0.375</v>
      </c>
      <c r="AO446" s="2" t="s">
        <v>1903</v>
      </c>
      <c r="AP446" s="2" t="s">
        <v>1902</v>
      </c>
      <c r="AQ446" s="2" t="s">
        <v>1903</v>
      </c>
      <c r="AR446" s="124" t="s">
        <v>1522</v>
      </c>
      <c r="AS446" s="2" t="s">
        <v>1903</v>
      </c>
      <c r="AT446" s="2" t="s">
        <v>1902</v>
      </c>
    </row>
    <row r="447" spans="1:46" x14ac:dyDescent="0.2">
      <c r="A447" s="2" t="s">
        <v>2</v>
      </c>
      <c r="B447" s="2" t="s">
        <v>140</v>
      </c>
      <c r="C447" s="71">
        <v>0.625</v>
      </c>
      <c r="D447" s="72">
        <v>8</v>
      </c>
      <c r="E447" s="99">
        <v>2018</v>
      </c>
      <c r="F447" s="99">
        <v>2014</v>
      </c>
      <c r="G447" s="99" t="s">
        <v>1899</v>
      </c>
      <c r="H447" s="2" t="s">
        <v>1900</v>
      </c>
      <c r="I447" s="2" t="s">
        <v>1901</v>
      </c>
      <c r="J447" s="2" t="s">
        <v>3</v>
      </c>
      <c r="K447" s="113" t="s">
        <v>140</v>
      </c>
      <c r="L447" s="100">
        <v>28</v>
      </c>
      <c r="M447" s="100">
        <v>0</v>
      </c>
      <c r="N447" s="100">
        <v>0</v>
      </c>
      <c r="O447" s="100">
        <v>0</v>
      </c>
      <c r="P447" s="100">
        <v>28</v>
      </c>
      <c r="Q447" s="112">
        <v>0</v>
      </c>
      <c r="R447" s="101">
        <v>14</v>
      </c>
      <c r="S447" s="101">
        <v>0</v>
      </c>
      <c r="T447" s="100">
        <v>19</v>
      </c>
      <c r="U447" s="100">
        <v>0</v>
      </c>
      <c r="V447" s="100">
        <v>0</v>
      </c>
      <c r="W447" s="100">
        <v>0</v>
      </c>
      <c r="X447" s="100">
        <v>19</v>
      </c>
      <c r="Y447" s="100">
        <v>0</v>
      </c>
      <c r="Z447" s="100">
        <v>19</v>
      </c>
      <c r="AA447" s="112">
        <v>0</v>
      </c>
      <c r="AB447" s="112">
        <v>0</v>
      </c>
      <c r="AC447" s="100">
        <v>22</v>
      </c>
      <c r="AD447" s="100">
        <v>16</v>
      </c>
      <c r="AE447" s="100">
        <v>6</v>
      </c>
      <c r="AF447" s="112">
        <v>0.72727272727272729</v>
      </c>
      <c r="AG447" s="100">
        <v>49</v>
      </c>
      <c r="AH447" s="100">
        <v>21</v>
      </c>
      <c r="AI447" s="100">
        <v>28</v>
      </c>
      <c r="AJ447" s="112">
        <v>0.42857142857142855</v>
      </c>
      <c r="AK447" s="100">
        <v>118</v>
      </c>
      <c r="AL447" s="100">
        <v>37</v>
      </c>
      <c r="AM447" s="100">
        <v>81</v>
      </c>
      <c r="AN447" s="114">
        <v>0.5</v>
      </c>
      <c r="AO447" s="2" t="s">
        <v>1902</v>
      </c>
      <c r="AP447" s="2" t="s">
        <v>1903</v>
      </c>
      <c r="AQ447" s="2" t="s">
        <v>1903</v>
      </c>
      <c r="AR447" s="124" t="s">
        <v>1522</v>
      </c>
      <c r="AS447" s="2" t="s">
        <v>1903</v>
      </c>
      <c r="AT447" s="2" t="s">
        <v>1903</v>
      </c>
    </row>
    <row r="448" spans="1:46" x14ac:dyDescent="0.2">
      <c r="A448" s="2" t="s">
        <v>72</v>
      </c>
      <c r="B448" s="2" t="s">
        <v>197</v>
      </c>
      <c r="C448" s="71">
        <v>0.375</v>
      </c>
      <c r="D448" s="72">
        <v>8</v>
      </c>
      <c r="E448" s="99">
        <v>2020</v>
      </c>
      <c r="F448" s="99">
        <v>2016</v>
      </c>
      <c r="G448" s="99" t="s">
        <v>1908</v>
      </c>
      <c r="H448" s="2" t="s">
        <v>1909</v>
      </c>
      <c r="I448" s="2" t="s">
        <v>1910</v>
      </c>
      <c r="J448" s="2" t="s">
        <v>26</v>
      </c>
      <c r="K448" s="113" t="s">
        <v>197</v>
      </c>
      <c r="L448" s="100">
        <v>1546</v>
      </c>
      <c r="M448" s="100">
        <v>0</v>
      </c>
      <c r="N448" s="100">
        <v>0</v>
      </c>
      <c r="O448" s="100">
        <v>0</v>
      </c>
      <c r="P448" s="100">
        <v>1546</v>
      </c>
      <c r="Q448" s="112">
        <v>0</v>
      </c>
      <c r="R448" s="101">
        <v>580</v>
      </c>
      <c r="S448" s="101">
        <v>0</v>
      </c>
      <c r="T448" s="100">
        <v>991</v>
      </c>
      <c r="U448" s="100">
        <v>56</v>
      </c>
      <c r="V448" s="100">
        <v>55</v>
      </c>
      <c r="W448" s="100">
        <v>1</v>
      </c>
      <c r="X448" s="100">
        <v>935</v>
      </c>
      <c r="Y448" s="100">
        <v>56</v>
      </c>
      <c r="Z448" s="100">
        <v>935</v>
      </c>
      <c r="AA448" s="112">
        <v>5.6508577194752774E-2</v>
      </c>
      <c r="AB448" s="112">
        <v>5.6508577194752774E-2</v>
      </c>
      <c r="AC448" s="100">
        <v>1100</v>
      </c>
      <c r="AD448" s="100">
        <v>146</v>
      </c>
      <c r="AE448" s="100">
        <v>954</v>
      </c>
      <c r="AF448" s="112">
        <v>0.13272727272727272</v>
      </c>
      <c r="AG448" s="100">
        <v>2724</v>
      </c>
      <c r="AH448" s="100">
        <v>425</v>
      </c>
      <c r="AI448" s="100">
        <v>2299</v>
      </c>
      <c r="AJ448" s="112">
        <v>0.15602055800293685</v>
      </c>
      <c r="AK448" s="100">
        <v>6361</v>
      </c>
      <c r="AL448" s="100">
        <v>627</v>
      </c>
      <c r="AM448" s="100">
        <v>5734</v>
      </c>
      <c r="AN448" s="114">
        <v>0.375</v>
      </c>
      <c r="AO448" s="2" t="s">
        <v>1902</v>
      </c>
      <c r="AP448" s="2" t="s">
        <v>1903</v>
      </c>
      <c r="AQ448" s="2" t="s">
        <v>1903</v>
      </c>
      <c r="AR448" s="124" t="s">
        <v>1522</v>
      </c>
      <c r="AS448" s="2" t="s">
        <v>1903</v>
      </c>
      <c r="AT448" s="2" t="s">
        <v>1903</v>
      </c>
    </row>
    <row r="449" spans="1:46" x14ac:dyDescent="0.2">
      <c r="A449" s="2" t="s">
        <v>42</v>
      </c>
      <c r="B449" s="2" t="s">
        <v>1004</v>
      </c>
      <c r="C449" s="71">
        <v>0.5</v>
      </c>
      <c r="D449" s="72">
        <v>8</v>
      </c>
      <c r="E449" s="99">
        <v>2019</v>
      </c>
      <c r="F449" s="99">
        <v>2015</v>
      </c>
      <c r="G449" s="99">
        <v>2022</v>
      </c>
      <c r="H449" s="2" t="s">
        <v>1904</v>
      </c>
      <c r="I449" s="2" t="s">
        <v>1905</v>
      </c>
      <c r="J449" s="2" t="s">
        <v>8</v>
      </c>
      <c r="K449" s="111" t="s">
        <v>1004</v>
      </c>
      <c r="L449" s="100">
        <v>779</v>
      </c>
      <c r="M449" s="100">
        <v>0</v>
      </c>
      <c r="N449" s="100">
        <v>0</v>
      </c>
      <c r="O449" s="100">
        <v>0</v>
      </c>
      <c r="P449" s="100">
        <v>779</v>
      </c>
      <c r="Q449" s="112">
        <v>0</v>
      </c>
      <c r="R449" s="101">
        <v>390</v>
      </c>
      <c r="S449" s="101">
        <v>0</v>
      </c>
      <c r="T449" s="100">
        <v>404</v>
      </c>
      <c r="U449" s="100">
        <v>0</v>
      </c>
      <c r="V449" s="100">
        <v>0</v>
      </c>
      <c r="W449" s="100">
        <v>0</v>
      </c>
      <c r="X449" s="100">
        <v>404</v>
      </c>
      <c r="Y449" s="100">
        <v>0</v>
      </c>
      <c r="Z449" s="100">
        <v>404</v>
      </c>
      <c r="AA449" s="112">
        <v>0</v>
      </c>
      <c r="AB449" s="112">
        <v>0</v>
      </c>
      <c r="AC449" s="100">
        <v>456</v>
      </c>
      <c r="AD449" s="100">
        <v>360</v>
      </c>
      <c r="AE449" s="100">
        <v>96</v>
      </c>
      <c r="AF449" s="112">
        <v>0.78947368421052633</v>
      </c>
      <c r="AG449" s="100">
        <v>1461</v>
      </c>
      <c r="AH449" s="100">
        <v>1713</v>
      </c>
      <c r="AI449" s="100">
        <v>0</v>
      </c>
      <c r="AJ449" s="112">
        <v>1.1724845995893223</v>
      </c>
      <c r="AK449" s="100">
        <v>3100</v>
      </c>
      <c r="AL449" s="100">
        <v>2073</v>
      </c>
      <c r="AM449" s="100">
        <v>1279</v>
      </c>
      <c r="AN449" s="114">
        <v>0.5</v>
      </c>
      <c r="AO449" s="2" t="s">
        <v>1903</v>
      </c>
      <c r="AP449" s="2" t="s">
        <v>1902</v>
      </c>
      <c r="AQ449" s="2" t="s">
        <v>1903</v>
      </c>
      <c r="AR449" s="124" t="s">
        <v>1522</v>
      </c>
      <c r="AS449" s="2" t="s">
        <v>1903</v>
      </c>
      <c r="AT449" s="2" t="s">
        <v>1902</v>
      </c>
    </row>
    <row r="450" spans="1:46" x14ac:dyDescent="0.2">
      <c r="A450" s="2" t="s">
        <v>72</v>
      </c>
      <c r="B450" s="2" t="s">
        <v>1874</v>
      </c>
      <c r="C450" s="71">
        <v>0.375</v>
      </c>
      <c r="D450" s="72">
        <v>8</v>
      </c>
      <c r="E450" s="99">
        <v>2020</v>
      </c>
      <c r="F450" s="99">
        <v>2016</v>
      </c>
      <c r="G450" s="99" t="s">
        <v>1908</v>
      </c>
      <c r="H450" s="2" t="s">
        <v>1909</v>
      </c>
      <c r="I450" s="2" t="s">
        <v>1910</v>
      </c>
      <c r="J450" s="2" t="s">
        <v>26</v>
      </c>
      <c r="K450" s="113" t="s">
        <v>1874</v>
      </c>
      <c r="L450" s="100" t="e">
        <v>#N/A</v>
      </c>
      <c r="M450" s="100">
        <v>0</v>
      </c>
      <c r="N450" s="100">
        <v>0</v>
      </c>
      <c r="O450" s="100">
        <v>0</v>
      </c>
      <c r="P450" s="100" t="e">
        <v>#N/A</v>
      </c>
      <c r="Q450" s="112" t="s">
        <v>1891</v>
      </c>
      <c r="R450" s="101" t="e">
        <v>#N/A</v>
      </c>
      <c r="S450" s="101" t="e">
        <v>#N/A</v>
      </c>
      <c r="T450" s="100" t="e">
        <v>#N/A</v>
      </c>
      <c r="U450" s="100">
        <v>0</v>
      </c>
      <c r="V450" s="100">
        <v>0</v>
      </c>
      <c r="W450" s="100">
        <v>0</v>
      </c>
      <c r="X450" s="100" t="e">
        <v>#N/A</v>
      </c>
      <c r="Y450" s="100" t="e">
        <v>#N/A</v>
      </c>
      <c r="Z450" s="100" t="e">
        <v>#N/A</v>
      </c>
      <c r="AA450" s="112" t="s">
        <v>1891</v>
      </c>
      <c r="AB450" s="112" t="s">
        <v>1891</v>
      </c>
      <c r="AC450" s="100" t="e">
        <v>#N/A</v>
      </c>
      <c r="AD450" s="100">
        <v>0</v>
      </c>
      <c r="AE450" s="100" t="e">
        <v>#N/A</v>
      </c>
      <c r="AF450" s="112" t="s">
        <v>1891</v>
      </c>
      <c r="AG450" s="100" t="e">
        <v>#N/A</v>
      </c>
      <c r="AH450" s="100">
        <v>0</v>
      </c>
      <c r="AI450" s="100" t="e">
        <v>#N/A</v>
      </c>
      <c r="AJ450" s="112" t="s">
        <v>1891</v>
      </c>
      <c r="AK450" s="100" t="e">
        <v>#N/A</v>
      </c>
      <c r="AL450" s="100">
        <v>0</v>
      </c>
      <c r="AM450" s="100" t="e">
        <v>#N/A</v>
      </c>
      <c r="AN450" s="114">
        <v>0.375</v>
      </c>
      <c r="AO450" s="2" t="s">
        <v>1902</v>
      </c>
      <c r="AP450" s="2" t="s">
        <v>1903</v>
      </c>
      <c r="AQ450" s="2" t="s">
        <v>1903</v>
      </c>
      <c r="AR450" s="124" t="s">
        <v>1891</v>
      </c>
      <c r="AS450" s="2" t="s">
        <v>1902</v>
      </c>
      <c r="AT450" s="2" t="s">
        <v>1903</v>
      </c>
    </row>
    <row r="451" spans="1:46" x14ac:dyDescent="0.2">
      <c r="A451" s="2" t="s">
        <v>72</v>
      </c>
      <c r="B451" s="2" t="s">
        <v>957</v>
      </c>
      <c r="C451" s="71">
        <v>0.375</v>
      </c>
      <c r="D451" s="72">
        <v>8</v>
      </c>
      <c r="E451" s="99">
        <v>2020</v>
      </c>
      <c r="F451" s="99">
        <v>2016</v>
      </c>
      <c r="G451" s="99" t="s">
        <v>1908</v>
      </c>
      <c r="H451" s="2" t="s">
        <v>1909</v>
      </c>
      <c r="I451" s="2" t="s">
        <v>1910</v>
      </c>
      <c r="J451" s="2" t="s">
        <v>26</v>
      </c>
      <c r="K451" s="113" t="s">
        <v>957</v>
      </c>
      <c r="L451" s="100">
        <v>315</v>
      </c>
      <c r="M451" s="100">
        <v>0</v>
      </c>
      <c r="N451" s="100">
        <v>0</v>
      </c>
      <c r="O451" s="100">
        <v>0</v>
      </c>
      <c r="P451" s="100">
        <v>315</v>
      </c>
      <c r="Q451" s="112">
        <v>0</v>
      </c>
      <c r="R451" s="101">
        <v>118</v>
      </c>
      <c r="S451" s="101">
        <v>0</v>
      </c>
      <c r="T451" s="100">
        <v>202</v>
      </c>
      <c r="U451" s="100">
        <v>1</v>
      </c>
      <c r="V451" s="100">
        <v>0</v>
      </c>
      <c r="W451" s="100">
        <v>1</v>
      </c>
      <c r="X451" s="100">
        <v>201</v>
      </c>
      <c r="Y451" s="100">
        <v>1</v>
      </c>
      <c r="Z451" s="100">
        <v>201</v>
      </c>
      <c r="AA451" s="112">
        <v>4.9504950495049506E-3</v>
      </c>
      <c r="AB451" s="112">
        <v>4.9504950495049506E-3</v>
      </c>
      <c r="AC451" s="100">
        <v>210</v>
      </c>
      <c r="AD451" s="100">
        <v>84</v>
      </c>
      <c r="AE451" s="100">
        <v>126</v>
      </c>
      <c r="AF451" s="112">
        <v>0.4</v>
      </c>
      <c r="AG451" s="100">
        <v>520</v>
      </c>
      <c r="AH451" s="100">
        <v>254</v>
      </c>
      <c r="AI451" s="100">
        <v>266</v>
      </c>
      <c r="AJ451" s="112">
        <v>0.48846153846153845</v>
      </c>
      <c r="AK451" s="100">
        <v>1247</v>
      </c>
      <c r="AL451" s="100">
        <v>339</v>
      </c>
      <c r="AM451" s="100">
        <v>908</v>
      </c>
      <c r="AN451" s="114">
        <v>0.375</v>
      </c>
      <c r="AO451" s="2" t="s">
        <v>1903</v>
      </c>
      <c r="AP451" s="2" t="s">
        <v>1902</v>
      </c>
      <c r="AQ451" s="2" t="s">
        <v>1903</v>
      </c>
      <c r="AR451" s="124" t="s">
        <v>1522</v>
      </c>
      <c r="AS451" s="2" t="s">
        <v>1903</v>
      </c>
      <c r="AT451" s="2" t="s">
        <v>1902</v>
      </c>
    </row>
    <row r="452" spans="1:46" x14ac:dyDescent="0.2">
      <c r="A452" s="2" t="s">
        <v>19</v>
      </c>
      <c r="B452" s="2" t="s">
        <v>1102</v>
      </c>
      <c r="C452" s="71">
        <v>1</v>
      </c>
      <c r="D452" s="72">
        <v>5</v>
      </c>
      <c r="E452" s="99">
        <v>2017</v>
      </c>
      <c r="F452" s="99">
        <v>2014</v>
      </c>
      <c r="G452" s="99">
        <v>2018</v>
      </c>
      <c r="H452" s="2" t="s">
        <v>1906</v>
      </c>
      <c r="I452" s="2" t="s">
        <v>1907</v>
      </c>
      <c r="J452" s="2" t="s">
        <v>13</v>
      </c>
      <c r="K452" s="113" t="s">
        <v>1102</v>
      </c>
      <c r="L452" s="100">
        <v>189</v>
      </c>
      <c r="M452" s="100">
        <v>16</v>
      </c>
      <c r="N452" s="100">
        <v>0</v>
      </c>
      <c r="O452" s="100">
        <v>16</v>
      </c>
      <c r="P452" s="100">
        <v>173</v>
      </c>
      <c r="Q452" s="112">
        <v>8.4656084656084651E-2</v>
      </c>
      <c r="R452" s="101">
        <v>189</v>
      </c>
      <c r="S452" s="101">
        <v>0</v>
      </c>
      <c r="T452" s="100">
        <v>117</v>
      </c>
      <c r="U452" s="100">
        <v>32</v>
      </c>
      <c r="V452" s="100">
        <v>0</v>
      </c>
      <c r="W452" s="100">
        <v>32</v>
      </c>
      <c r="X452" s="100">
        <v>85</v>
      </c>
      <c r="Y452" s="100">
        <v>32</v>
      </c>
      <c r="Z452" s="100">
        <v>85</v>
      </c>
      <c r="AA452" s="112">
        <v>0.27350427350427353</v>
      </c>
      <c r="AB452" s="112">
        <v>0.27350427350427353</v>
      </c>
      <c r="AC452" s="100">
        <v>128</v>
      </c>
      <c r="AD452" s="100">
        <v>138</v>
      </c>
      <c r="AE452" s="100">
        <v>0</v>
      </c>
      <c r="AF452" s="112">
        <v>1.078125</v>
      </c>
      <c r="AG452" s="100">
        <v>321</v>
      </c>
      <c r="AH452" s="100">
        <v>145</v>
      </c>
      <c r="AI452" s="100">
        <v>176</v>
      </c>
      <c r="AJ452" s="112">
        <v>0.45171339563862928</v>
      </c>
      <c r="AK452" s="100">
        <v>755</v>
      </c>
      <c r="AL452" s="100">
        <v>331</v>
      </c>
      <c r="AM452" s="100">
        <v>434</v>
      </c>
      <c r="AN452" s="114">
        <v>1</v>
      </c>
      <c r="AO452" s="2" t="s">
        <v>1902</v>
      </c>
      <c r="AP452" s="2" t="s">
        <v>1903</v>
      </c>
      <c r="AQ452" s="2" t="s">
        <v>1903</v>
      </c>
      <c r="AR452" s="124" t="s">
        <v>1522</v>
      </c>
      <c r="AS452" s="2" t="s">
        <v>1903</v>
      </c>
      <c r="AT452" s="2" t="s">
        <v>1903</v>
      </c>
    </row>
    <row r="453" spans="1:46" x14ac:dyDescent="0.2">
      <c r="A453" s="2" t="s">
        <v>19</v>
      </c>
      <c r="B453" s="2" t="s">
        <v>288</v>
      </c>
      <c r="C453" s="71">
        <v>1</v>
      </c>
      <c r="D453" s="72">
        <v>5</v>
      </c>
      <c r="E453" s="99">
        <v>2017</v>
      </c>
      <c r="F453" s="99">
        <v>2014</v>
      </c>
      <c r="G453" s="99">
        <v>2018</v>
      </c>
      <c r="H453" s="2" t="s">
        <v>1906</v>
      </c>
      <c r="I453" s="2" t="s">
        <v>1907</v>
      </c>
      <c r="J453" s="2" t="s">
        <v>13</v>
      </c>
      <c r="K453" s="113" t="s">
        <v>288</v>
      </c>
      <c r="L453" s="100">
        <v>32</v>
      </c>
      <c r="M453" s="100">
        <v>9</v>
      </c>
      <c r="N453" s="100">
        <v>9</v>
      </c>
      <c r="O453" s="100">
        <v>0</v>
      </c>
      <c r="P453" s="100">
        <v>23</v>
      </c>
      <c r="Q453" s="112">
        <v>0.28125</v>
      </c>
      <c r="R453" s="101">
        <v>32</v>
      </c>
      <c r="S453" s="101">
        <v>0</v>
      </c>
      <c r="T453" s="100">
        <v>21</v>
      </c>
      <c r="U453" s="100">
        <v>32</v>
      </c>
      <c r="V453" s="100">
        <v>14</v>
      </c>
      <c r="W453" s="100">
        <v>18</v>
      </c>
      <c r="X453" s="100">
        <v>0</v>
      </c>
      <c r="Y453" s="100">
        <v>32</v>
      </c>
      <c r="Z453" s="100">
        <v>0</v>
      </c>
      <c r="AA453" s="112">
        <v>1.5238095238095237</v>
      </c>
      <c r="AB453" s="112">
        <v>1.5238095238095237</v>
      </c>
      <c r="AC453" s="100">
        <v>23</v>
      </c>
      <c r="AD453" s="100">
        <v>63</v>
      </c>
      <c r="AE453" s="100">
        <v>0</v>
      </c>
      <c r="AF453" s="112">
        <v>2.7391304347826089</v>
      </c>
      <c r="AG453" s="100">
        <v>58</v>
      </c>
      <c r="AH453" s="100">
        <v>2</v>
      </c>
      <c r="AI453" s="100">
        <v>56</v>
      </c>
      <c r="AJ453" s="112">
        <v>3.4482758620689655E-2</v>
      </c>
      <c r="AK453" s="100">
        <v>134</v>
      </c>
      <c r="AL453" s="100">
        <v>106</v>
      </c>
      <c r="AM453" s="100">
        <v>79</v>
      </c>
      <c r="AN453" s="114">
        <v>1</v>
      </c>
      <c r="AO453" s="2" t="s">
        <v>1902</v>
      </c>
      <c r="AP453" s="2" t="s">
        <v>1903</v>
      </c>
      <c r="AQ453" s="2" t="s">
        <v>1903</v>
      </c>
      <c r="AR453" s="124" t="s">
        <v>1522</v>
      </c>
      <c r="AS453" s="2" t="s">
        <v>1903</v>
      </c>
      <c r="AT453" s="2" t="s">
        <v>1903</v>
      </c>
    </row>
    <row r="454" spans="1:46" x14ac:dyDescent="0.2">
      <c r="A454" s="2" t="s">
        <v>1897</v>
      </c>
      <c r="B454" s="2" t="s">
        <v>1884</v>
      </c>
      <c r="C454" s="71">
        <v>1</v>
      </c>
      <c r="D454" s="72">
        <v>5</v>
      </c>
      <c r="E454" s="99">
        <v>2017</v>
      </c>
      <c r="F454" s="99">
        <v>2014</v>
      </c>
      <c r="G454" s="99">
        <v>2018</v>
      </c>
      <c r="H454" s="2" t="s">
        <v>1906</v>
      </c>
      <c r="I454" s="2" t="s">
        <v>1907</v>
      </c>
      <c r="J454" s="2" t="s">
        <v>13</v>
      </c>
      <c r="K454" s="113" t="s">
        <v>1884</v>
      </c>
      <c r="L454" s="100" t="e">
        <v>#N/A</v>
      </c>
      <c r="M454" s="100">
        <v>0</v>
      </c>
      <c r="N454" s="100">
        <v>0</v>
      </c>
      <c r="O454" s="100">
        <v>0</v>
      </c>
      <c r="P454" s="100" t="e">
        <v>#N/A</v>
      </c>
      <c r="Q454" s="112" t="s">
        <v>1891</v>
      </c>
      <c r="R454" s="101" t="e">
        <v>#N/A</v>
      </c>
      <c r="S454" s="101" t="e">
        <v>#N/A</v>
      </c>
      <c r="T454" s="100" t="e">
        <v>#N/A</v>
      </c>
      <c r="U454" s="100">
        <v>0</v>
      </c>
      <c r="V454" s="100">
        <v>0</v>
      </c>
      <c r="W454" s="100">
        <v>0</v>
      </c>
      <c r="X454" s="100" t="e">
        <v>#N/A</v>
      </c>
      <c r="Y454" s="100" t="e">
        <v>#N/A</v>
      </c>
      <c r="Z454" s="100" t="e">
        <v>#N/A</v>
      </c>
      <c r="AA454" s="112" t="s">
        <v>1891</v>
      </c>
      <c r="AB454" s="112" t="s">
        <v>1891</v>
      </c>
      <c r="AC454" s="100" t="e">
        <v>#N/A</v>
      </c>
      <c r="AD454" s="100">
        <v>0</v>
      </c>
      <c r="AE454" s="100" t="e">
        <v>#N/A</v>
      </c>
      <c r="AF454" s="112" t="s">
        <v>1891</v>
      </c>
      <c r="AG454" s="100" t="e">
        <v>#N/A</v>
      </c>
      <c r="AH454" s="100">
        <v>0</v>
      </c>
      <c r="AI454" s="100" t="e">
        <v>#N/A</v>
      </c>
      <c r="AJ454" s="112" t="s">
        <v>1891</v>
      </c>
      <c r="AK454" s="100" t="e">
        <v>#N/A</v>
      </c>
      <c r="AL454" s="100">
        <v>0</v>
      </c>
      <c r="AM454" s="100" t="e">
        <v>#N/A</v>
      </c>
      <c r="AN454" s="114">
        <v>1</v>
      </c>
      <c r="AO454" s="2" t="s">
        <v>1902</v>
      </c>
      <c r="AP454" s="2" t="s">
        <v>1903</v>
      </c>
      <c r="AQ454" s="2" t="s">
        <v>1903</v>
      </c>
      <c r="AR454" s="124" t="s">
        <v>1891</v>
      </c>
      <c r="AS454" s="2" t="s">
        <v>1902</v>
      </c>
      <c r="AT454" s="2" t="s">
        <v>1903</v>
      </c>
    </row>
    <row r="455" spans="1:46" x14ac:dyDescent="0.2">
      <c r="A455" s="2" t="s">
        <v>2</v>
      </c>
      <c r="B455" s="2" t="s">
        <v>149</v>
      </c>
      <c r="C455" s="71">
        <v>0.625</v>
      </c>
      <c r="D455" s="72">
        <v>8</v>
      </c>
      <c r="E455" s="99">
        <v>2018</v>
      </c>
      <c r="F455" s="99">
        <v>2014</v>
      </c>
      <c r="G455" s="99" t="s">
        <v>1899</v>
      </c>
      <c r="H455" s="2" t="s">
        <v>1900</v>
      </c>
      <c r="I455" s="2" t="s">
        <v>1901</v>
      </c>
      <c r="J455" s="2" t="s">
        <v>3</v>
      </c>
      <c r="K455" s="113" t="s">
        <v>149</v>
      </c>
      <c r="L455" s="100">
        <v>398</v>
      </c>
      <c r="M455" s="100">
        <v>0</v>
      </c>
      <c r="N455" s="100">
        <v>0</v>
      </c>
      <c r="O455" s="100">
        <v>0</v>
      </c>
      <c r="P455" s="100">
        <v>398</v>
      </c>
      <c r="Q455" s="112">
        <v>0</v>
      </c>
      <c r="R455" s="101">
        <v>199</v>
      </c>
      <c r="S455" s="101">
        <v>0</v>
      </c>
      <c r="T455" s="100">
        <v>274</v>
      </c>
      <c r="U455" s="100">
        <v>20</v>
      </c>
      <c r="V455" s="100">
        <v>20</v>
      </c>
      <c r="W455" s="100">
        <v>0</v>
      </c>
      <c r="X455" s="100">
        <v>254</v>
      </c>
      <c r="Y455" s="100">
        <v>20</v>
      </c>
      <c r="Z455" s="100">
        <v>254</v>
      </c>
      <c r="AA455" s="112">
        <v>7.2992700729927001E-2</v>
      </c>
      <c r="AB455" s="112">
        <v>7.2992700729927001E-2</v>
      </c>
      <c r="AC455" s="100">
        <v>314</v>
      </c>
      <c r="AD455" s="100">
        <v>157</v>
      </c>
      <c r="AE455" s="100">
        <v>157</v>
      </c>
      <c r="AF455" s="112">
        <v>0.5</v>
      </c>
      <c r="AG455" s="100">
        <v>729</v>
      </c>
      <c r="AH455" s="100">
        <v>500</v>
      </c>
      <c r="AI455" s="100">
        <v>229</v>
      </c>
      <c r="AJ455" s="112">
        <v>0.68587105624142664</v>
      </c>
      <c r="AK455" s="100">
        <v>1715</v>
      </c>
      <c r="AL455" s="100">
        <v>677</v>
      </c>
      <c r="AM455" s="100">
        <v>1038</v>
      </c>
      <c r="AN455" s="114">
        <v>0.5</v>
      </c>
      <c r="AO455" s="2" t="s">
        <v>1902</v>
      </c>
      <c r="AP455" s="2" t="s">
        <v>1903</v>
      </c>
      <c r="AQ455" s="2" t="s">
        <v>1903</v>
      </c>
      <c r="AR455" s="124" t="s">
        <v>1891</v>
      </c>
      <c r="AS455" s="2" t="s">
        <v>1903</v>
      </c>
      <c r="AT455" s="2" t="s">
        <v>1902</v>
      </c>
    </row>
    <row r="456" spans="1:46" x14ac:dyDescent="0.2">
      <c r="A456" s="2" t="s">
        <v>2</v>
      </c>
      <c r="B456" s="2" t="s">
        <v>150</v>
      </c>
      <c r="C456" s="71">
        <v>0.625</v>
      </c>
      <c r="D456" s="72">
        <v>8</v>
      </c>
      <c r="E456" s="99">
        <v>2018</v>
      </c>
      <c r="F456" s="99">
        <v>2014</v>
      </c>
      <c r="G456" s="99" t="s">
        <v>1899</v>
      </c>
      <c r="H456" s="2" t="s">
        <v>1900</v>
      </c>
      <c r="I456" s="2" t="s">
        <v>1901</v>
      </c>
      <c r="J456" s="2" t="s">
        <v>3</v>
      </c>
      <c r="K456" s="113" t="s">
        <v>150</v>
      </c>
      <c r="L456" s="100">
        <v>349</v>
      </c>
      <c r="M456" s="100">
        <v>0</v>
      </c>
      <c r="N456" s="100">
        <v>0</v>
      </c>
      <c r="O456" s="100">
        <v>0</v>
      </c>
      <c r="P456" s="100">
        <v>349</v>
      </c>
      <c r="Q456" s="112">
        <v>0</v>
      </c>
      <c r="R456" s="101">
        <v>175</v>
      </c>
      <c r="S456" s="101">
        <v>0</v>
      </c>
      <c r="T456" s="100">
        <v>246</v>
      </c>
      <c r="U456" s="100">
        <v>0</v>
      </c>
      <c r="V456" s="100">
        <v>0</v>
      </c>
      <c r="W456" s="100">
        <v>0</v>
      </c>
      <c r="X456" s="100">
        <v>246</v>
      </c>
      <c r="Y456" s="100">
        <v>0</v>
      </c>
      <c r="Z456" s="100">
        <v>246</v>
      </c>
      <c r="AA456" s="112">
        <v>0</v>
      </c>
      <c r="AB456" s="112">
        <v>0</v>
      </c>
      <c r="AC456" s="100">
        <v>280</v>
      </c>
      <c r="AD456" s="100">
        <v>16</v>
      </c>
      <c r="AE456" s="100">
        <v>264</v>
      </c>
      <c r="AF456" s="112">
        <v>5.7142857142857141E-2</v>
      </c>
      <c r="AG456" s="100">
        <v>625</v>
      </c>
      <c r="AH456" s="100">
        <v>97</v>
      </c>
      <c r="AI456" s="100">
        <v>528</v>
      </c>
      <c r="AJ456" s="112">
        <v>0.1552</v>
      </c>
      <c r="AK456" s="100">
        <v>1500</v>
      </c>
      <c r="AL456" s="100">
        <v>113</v>
      </c>
      <c r="AM456" s="100">
        <v>1387</v>
      </c>
      <c r="AN456" s="114">
        <v>0.5</v>
      </c>
      <c r="AO456" s="2" t="s">
        <v>1902</v>
      </c>
      <c r="AP456" s="2" t="s">
        <v>1903</v>
      </c>
      <c r="AQ456" s="2" t="s">
        <v>1903</v>
      </c>
      <c r="AR456" s="124" t="s">
        <v>1522</v>
      </c>
      <c r="AS456" s="2" t="s">
        <v>1903</v>
      </c>
      <c r="AT456" s="2" t="s">
        <v>1903</v>
      </c>
    </row>
    <row r="457" spans="1:46" x14ac:dyDescent="0.2">
      <c r="A457" s="2" t="s">
        <v>2</v>
      </c>
      <c r="B457" s="11" t="s">
        <v>1336</v>
      </c>
      <c r="C457" s="71">
        <v>0.625</v>
      </c>
      <c r="D457" s="72">
        <v>8</v>
      </c>
      <c r="E457" s="99">
        <v>2018</v>
      </c>
      <c r="F457" s="99">
        <v>2014</v>
      </c>
      <c r="G457" s="99" t="s">
        <v>1899</v>
      </c>
      <c r="H457" s="2" t="s">
        <v>1900</v>
      </c>
      <c r="I457" s="2" t="s">
        <v>1901</v>
      </c>
      <c r="J457" s="2" t="s">
        <v>3</v>
      </c>
      <c r="K457" s="113" t="s">
        <v>1336</v>
      </c>
      <c r="L457" s="100">
        <v>254</v>
      </c>
      <c r="M457" s="100">
        <v>0</v>
      </c>
      <c r="N457" s="100">
        <v>0</v>
      </c>
      <c r="O457" s="100">
        <v>0</v>
      </c>
      <c r="P457" s="100">
        <v>254</v>
      </c>
      <c r="Q457" s="112">
        <v>0</v>
      </c>
      <c r="R457" s="101">
        <v>127</v>
      </c>
      <c r="S457" s="101">
        <v>0</v>
      </c>
      <c r="T457" s="100">
        <v>177</v>
      </c>
      <c r="U457" s="100">
        <v>0</v>
      </c>
      <c r="V457" s="100">
        <v>0</v>
      </c>
      <c r="W457" s="100">
        <v>0</v>
      </c>
      <c r="X457" s="100">
        <v>177</v>
      </c>
      <c r="Y457" s="100">
        <v>0</v>
      </c>
      <c r="Z457" s="100">
        <v>177</v>
      </c>
      <c r="AA457" s="112">
        <v>0</v>
      </c>
      <c r="AB457" s="112">
        <v>0</v>
      </c>
      <c r="AC457" s="100">
        <v>202</v>
      </c>
      <c r="AD457" s="100">
        <v>0</v>
      </c>
      <c r="AE457" s="100">
        <v>202</v>
      </c>
      <c r="AF457" s="112">
        <v>0</v>
      </c>
      <c r="AG457" s="100">
        <v>462</v>
      </c>
      <c r="AH457" s="100">
        <v>0</v>
      </c>
      <c r="AI457" s="100">
        <v>462</v>
      </c>
      <c r="AJ457" s="112">
        <v>0</v>
      </c>
      <c r="AK457" s="100">
        <v>1095</v>
      </c>
      <c r="AL457" s="100">
        <v>0</v>
      </c>
      <c r="AM457" s="100">
        <v>1095</v>
      </c>
      <c r="AN457" s="114">
        <v>0.5</v>
      </c>
      <c r="AO457" s="2" t="s">
        <v>1902</v>
      </c>
      <c r="AP457" s="2" t="s">
        <v>1903</v>
      </c>
      <c r="AQ457" s="2" t="s">
        <v>1903</v>
      </c>
      <c r="AR457" s="124" t="s">
        <v>1522</v>
      </c>
      <c r="AS457" s="2" t="s">
        <v>1903</v>
      </c>
      <c r="AT457" s="2" t="s">
        <v>1903</v>
      </c>
    </row>
    <row r="458" spans="1:46" x14ac:dyDescent="0.2">
      <c r="A458" s="2" t="s">
        <v>108</v>
      </c>
      <c r="B458" s="2" t="s">
        <v>1885</v>
      </c>
      <c r="C458" s="71">
        <v>1</v>
      </c>
      <c r="D458" s="72">
        <v>5</v>
      </c>
      <c r="E458" s="99">
        <v>2017</v>
      </c>
      <c r="F458" s="99">
        <v>2014</v>
      </c>
      <c r="G458" s="99">
        <v>2018</v>
      </c>
      <c r="H458" s="2" t="s">
        <v>1906</v>
      </c>
      <c r="I458" s="2" t="s">
        <v>1907</v>
      </c>
      <c r="J458" s="2" t="s">
        <v>13</v>
      </c>
      <c r="K458" s="113" t="s">
        <v>1885</v>
      </c>
      <c r="L458" s="100" t="e">
        <v>#N/A</v>
      </c>
      <c r="M458" s="100">
        <v>0</v>
      </c>
      <c r="N458" s="100">
        <v>0</v>
      </c>
      <c r="O458" s="100">
        <v>0</v>
      </c>
      <c r="P458" s="100" t="e">
        <v>#N/A</v>
      </c>
      <c r="Q458" s="112" t="s">
        <v>1891</v>
      </c>
      <c r="R458" s="101" t="e">
        <v>#N/A</v>
      </c>
      <c r="S458" s="101" t="e">
        <v>#N/A</v>
      </c>
      <c r="T458" s="100" t="e">
        <v>#N/A</v>
      </c>
      <c r="U458" s="100">
        <v>0</v>
      </c>
      <c r="V458" s="100">
        <v>0</v>
      </c>
      <c r="W458" s="100">
        <v>0</v>
      </c>
      <c r="X458" s="100" t="e">
        <v>#N/A</v>
      </c>
      <c r="Y458" s="100" t="e">
        <v>#N/A</v>
      </c>
      <c r="Z458" s="100" t="e">
        <v>#N/A</v>
      </c>
      <c r="AA458" s="112" t="s">
        <v>1891</v>
      </c>
      <c r="AB458" s="112" t="s">
        <v>1891</v>
      </c>
      <c r="AC458" s="100" t="e">
        <v>#N/A</v>
      </c>
      <c r="AD458" s="100">
        <v>0</v>
      </c>
      <c r="AE458" s="100" t="e">
        <v>#N/A</v>
      </c>
      <c r="AF458" s="112" t="s">
        <v>1891</v>
      </c>
      <c r="AG458" s="100" t="e">
        <v>#N/A</v>
      </c>
      <c r="AH458" s="100">
        <v>0</v>
      </c>
      <c r="AI458" s="100" t="e">
        <v>#N/A</v>
      </c>
      <c r="AJ458" s="112" t="s">
        <v>1891</v>
      </c>
      <c r="AK458" s="100" t="e">
        <v>#N/A</v>
      </c>
      <c r="AL458" s="100">
        <v>0</v>
      </c>
      <c r="AM458" s="100" t="e">
        <v>#N/A</v>
      </c>
      <c r="AN458" s="114">
        <v>1</v>
      </c>
      <c r="AO458" s="2" t="s">
        <v>1902</v>
      </c>
      <c r="AP458" s="2" t="s">
        <v>1903</v>
      </c>
      <c r="AQ458" s="2" t="s">
        <v>1903</v>
      </c>
      <c r="AR458" s="124" t="s">
        <v>1891</v>
      </c>
      <c r="AS458" s="2" t="s">
        <v>1902</v>
      </c>
      <c r="AT458" s="2" t="s">
        <v>1903</v>
      </c>
    </row>
    <row r="459" spans="1:46" x14ac:dyDescent="0.2">
      <c r="A459" s="2" t="s">
        <v>66</v>
      </c>
      <c r="B459" s="2" t="s">
        <v>291</v>
      </c>
      <c r="C459" s="71">
        <v>0.75</v>
      </c>
      <c r="D459" s="72">
        <v>8</v>
      </c>
      <c r="E459" s="99">
        <v>2017</v>
      </c>
      <c r="F459" s="99">
        <v>2013</v>
      </c>
      <c r="G459" s="99">
        <v>2020</v>
      </c>
      <c r="H459" s="2" t="s">
        <v>1922</v>
      </c>
      <c r="I459" s="2" t="s">
        <v>1923</v>
      </c>
      <c r="J459" s="2" t="s">
        <v>67</v>
      </c>
      <c r="K459" s="113" t="s">
        <v>291</v>
      </c>
      <c r="L459" s="100">
        <v>85</v>
      </c>
      <c r="M459" s="100">
        <v>0</v>
      </c>
      <c r="N459" s="100">
        <v>0</v>
      </c>
      <c r="O459" s="100">
        <v>0</v>
      </c>
      <c r="P459" s="100">
        <v>85</v>
      </c>
      <c r="Q459" s="112">
        <v>0</v>
      </c>
      <c r="R459" s="101">
        <v>43</v>
      </c>
      <c r="S459" s="101">
        <v>0</v>
      </c>
      <c r="T459" s="100">
        <v>65</v>
      </c>
      <c r="U459" s="100">
        <v>3</v>
      </c>
      <c r="V459" s="100">
        <v>2</v>
      </c>
      <c r="W459" s="100">
        <v>1</v>
      </c>
      <c r="X459" s="100">
        <v>62</v>
      </c>
      <c r="Y459" s="100">
        <v>3</v>
      </c>
      <c r="Z459" s="100">
        <v>62</v>
      </c>
      <c r="AA459" s="112">
        <v>4.6153846153846156E-2</v>
      </c>
      <c r="AB459" s="112">
        <v>4.6153846153846156E-2</v>
      </c>
      <c r="AC459" s="100">
        <v>59</v>
      </c>
      <c r="AD459" s="100">
        <v>0</v>
      </c>
      <c r="AE459" s="100">
        <v>59</v>
      </c>
      <c r="AF459" s="112">
        <v>0</v>
      </c>
      <c r="AG459" s="100">
        <v>131</v>
      </c>
      <c r="AH459" s="100">
        <v>24</v>
      </c>
      <c r="AI459" s="100">
        <v>107</v>
      </c>
      <c r="AJ459" s="112">
        <v>0.18320610687022901</v>
      </c>
      <c r="AK459" s="100">
        <v>340</v>
      </c>
      <c r="AL459" s="100">
        <v>27</v>
      </c>
      <c r="AM459" s="100">
        <v>313</v>
      </c>
      <c r="AN459" s="114">
        <v>0.5</v>
      </c>
      <c r="AO459" s="2" t="s">
        <v>1902</v>
      </c>
      <c r="AP459" s="2" t="s">
        <v>1903</v>
      </c>
      <c r="AQ459" s="2" t="s">
        <v>1903</v>
      </c>
      <c r="AR459" s="124" t="s">
        <v>1522</v>
      </c>
      <c r="AS459" s="2" t="s">
        <v>1903</v>
      </c>
      <c r="AT459" s="2" t="s">
        <v>1903</v>
      </c>
    </row>
    <row r="460" spans="1:46" x14ac:dyDescent="0.2">
      <c r="A460" s="2" t="s">
        <v>42</v>
      </c>
      <c r="B460" s="2" t="s">
        <v>1405</v>
      </c>
      <c r="C460" s="71">
        <v>0.5</v>
      </c>
      <c r="D460" s="72">
        <v>8</v>
      </c>
      <c r="E460" s="99">
        <v>2019</v>
      </c>
      <c r="F460" s="99">
        <v>2015</v>
      </c>
      <c r="G460" s="99">
        <v>2022</v>
      </c>
      <c r="H460" s="2" t="s">
        <v>1904</v>
      </c>
      <c r="I460" s="2" t="s">
        <v>1905</v>
      </c>
      <c r="J460" s="2" t="s">
        <v>8</v>
      </c>
      <c r="K460" s="113" t="s">
        <v>1405</v>
      </c>
      <c r="L460" s="100">
        <v>45</v>
      </c>
      <c r="M460" s="100">
        <v>0</v>
      </c>
      <c r="N460" s="100">
        <v>0</v>
      </c>
      <c r="O460" s="100">
        <v>0</v>
      </c>
      <c r="P460" s="100">
        <v>45</v>
      </c>
      <c r="Q460" s="112">
        <v>0</v>
      </c>
      <c r="R460" s="101">
        <v>23</v>
      </c>
      <c r="S460" s="101">
        <v>0</v>
      </c>
      <c r="T460" s="100">
        <v>36</v>
      </c>
      <c r="U460" s="100">
        <v>4</v>
      </c>
      <c r="V460" s="100">
        <v>0</v>
      </c>
      <c r="W460" s="100">
        <v>4</v>
      </c>
      <c r="X460" s="100">
        <v>32</v>
      </c>
      <c r="Y460" s="100">
        <v>4</v>
      </c>
      <c r="Z460" s="100">
        <v>32</v>
      </c>
      <c r="AA460" s="112">
        <v>0.1111111111111111</v>
      </c>
      <c r="AB460" s="112">
        <v>0.1111111111111111</v>
      </c>
      <c r="AC460" s="100">
        <v>48</v>
      </c>
      <c r="AD460" s="100">
        <v>155</v>
      </c>
      <c r="AE460" s="100">
        <v>0</v>
      </c>
      <c r="AF460" s="112">
        <v>3.2291666666666665</v>
      </c>
      <c r="AG460" s="100">
        <v>170</v>
      </c>
      <c r="AH460" s="100">
        <v>317</v>
      </c>
      <c r="AI460" s="100">
        <v>0</v>
      </c>
      <c r="AJ460" s="112">
        <v>1.8647058823529412</v>
      </c>
      <c r="AK460" s="100">
        <v>299</v>
      </c>
      <c r="AL460" s="100">
        <v>476</v>
      </c>
      <c r="AM460" s="100">
        <v>77</v>
      </c>
      <c r="AN460" s="114">
        <v>0.5</v>
      </c>
      <c r="AO460" s="2" t="s">
        <v>1903</v>
      </c>
      <c r="AP460" s="2" t="s">
        <v>1902</v>
      </c>
      <c r="AQ460" s="2" t="s">
        <v>1903</v>
      </c>
      <c r="AR460" s="124" t="s">
        <v>1522</v>
      </c>
      <c r="AS460" s="2" t="s">
        <v>1903</v>
      </c>
      <c r="AT460" s="2" t="s">
        <v>1902</v>
      </c>
    </row>
    <row r="461" spans="1:46" x14ac:dyDescent="0.2">
      <c r="A461" s="2" t="s">
        <v>72</v>
      </c>
      <c r="B461" s="2" t="s">
        <v>1876</v>
      </c>
      <c r="C461" s="71">
        <v>0.375</v>
      </c>
      <c r="D461" s="72">
        <v>8</v>
      </c>
      <c r="E461" s="99">
        <v>2020</v>
      </c>
      <c r="F461" s="99">
        <v>2016</v>
      </c>
      <c r="G461" s="99" t="s">
        <v>1908</v>
      </c>
      <c r="H461" s="2" t="s">
        <v>1909</v>
      </c>
      <c r="I461" s="2" t="s">
        <v>1910</v>
      </c>
      <c r="J461" s="2" t="s">
        <v>26</v>
      </c>
      <c r="K461" s="113" t="s">
        <v>1876</v>
      </c>
      <c r="L461" s="100" t="e">
        <v>#N/A</v>
      </c>
      <c r="M461" s="100">
        <v>0</v>
      </c>
      <c r="N461" s="100">
        <v>0</v>
      </c>
      <c r="O461" s="100">
        <v>0</v>
      </c>
      <c r="P461" s="100" t="e">
        <v>#N/A</v>
      </c>
      <c r="Q461" s="112" t="s">
        <v>1891</v>
      </c>
      <c r="R461" s="101" t="e">
        <v>#N/A</v>
      </c>
      <c r="S461" s="101" t="e">
        <v>#N/A</v>
      </c>
      <c r="T461" s="100" t="e">
        <v>#N/A</v>
      </c>
      <c r="U461" s="100">
        <v>0</v>
      </c>
      <c r="V461" s="100">
        <v>0</v>
      </c>
      <c r="W461" s="100">
        <v>0</v>
      </c>
      <c r="X461" s="100" t="e">
        <v>#N/A</v>
      </c>
      <c r="Y461" s="100" t="e">
        <v>#N/A</v>
      </c>
      <c r="Z461" s="100" t="e">
        <v>#N/A</v>
      </c>
      <c r="AA461" s="112" t="s">
        <v>1891</v>
      </c>
      <c r="AB461" s="112" t="s">
        <v>1891</v>
      </c>
      <c r="AC461" s="100" t="e">
        <v>#N/A</v>
      </c>
      <c r="AD461" s="100">
        <v>0</v>
      </c>
      <c r="AE461" s="100" t="e">
        <v>#N/A</v>
      </c>
      <c r="AF461" s="112" t="s">
        <v>1891</v>
      </c>
      <c r="AG461" s="100" t="e">
        <v>#N/A</v>
      </c>
      <c r="AH461" s="100">
        <v>0</v>
      </c>
      <c r="AI461" s="100" t="e">
        <v>#N/A</v>
      </c>
      <c r="AJ461" s="112" t="s">
        <v>1891</v>
      </c>
      <c r="AK461" s="100" t="e">
        <v>#N/A</v>
      </c>
      <c r="AL461" s="100">
        <v>0</v>
      </c>
      <c r="AM461" s="100" t="e">
        <v>#N/A</v>
      </c>
      <c r="AN461" s="114">
        <v>0.375</v>
      </c>
      <c r="AO461" s="2" t="s">
        <v>1902</v>
      </c>
      <c r="AP461" s="2" t="s">
        <v>1903</v>
      </c>
      <c r="AQ461" s="2" t="s">
        <v>1903</v>
      </c>
      <c r="AR461" s="124" t="s">
        <v>1891</v>
      </c>
      <c r="AS461" s="2" t="s">
        <v>1902</v>
      </c>
      <c r="AT461" s="2" t="s">
        <v>1903</v>
      </c>
    </row>
    <row r="462" spans="1:46" x14ac:dyDescent="0.2">
      <c r="A462" s="2" t="s">
        <v>55</v>
      </c>
      <c r="B462" s="2" t="s">
        <v>1137</v>
      </c>
      <c r="C462" s="71">
        <v>0.5</v>
      </c>
      <c r="D462" s="72">
        <v>8</v>
      </c>
      <c r="E462" s="99">
        <v>2019</v>
      </c>
      <c r="F462" s="99">
        <v>2015</v>
      </c>
      <c r="G462" s="99">
        <v>2022</v>
      </c>
      <c r="H462" s="2" t="s">
        <v>1920</v>
      </c>
      <c r="I462" s="2" t="s">
        <v>1921</v>
      </c>
      <c r="J462" s="2" t="s">
        <v>56</v>
      </c>
      <c r="K462" s="113" t="s">
        <v>1137</v>
      </c>
      <c r="L462" s="100">
        <v>42</v>
      </c>
      <c r="M462" s="100">
        <v>35</v>
      </c>
      <c r="N462" s="100">
        <v>35</v>
      </c>
      <c r="O462" s="100">
        <v>0</v>
      </c>
      <c r="P462" s="100">
        <v>7</v>
      </c>
      <c r="Q462" s="112">
        <v>0.83333333333333337</v>
      </c>
      <c r="R462" s="101">
        <v>21</v>
      </c>
      <c r="S462" s="101">
        <v>14</v>
      </c>
      <c r="T462" s="100">
        <v>28</v>
      </c>
      <c r="U462" s="100">
        <v>10</v>
      </c>
      <c r="V462" s="100">
        <v>10</v>
      </c>
      <c r="W462" s="100">
        <v>0</v>
      </c>
      <c r="X462" s="100">
        <v>18</v>
      </c>
      <c r="Y462" s="100">
        <v>24</v>
      </c>
      <c r="Z462" s="100">
        <v>4</v>
      </c>
      <c r="AA462" s="112">
        <v>0.35714285714285715</v>
      </c>
      <c r="AB462" s="112">
        <v>0.8571428571428571</v>
      </c>
      <c r="AC462" s="100">
        <v>30</v>
      </c>
      <c r="AD462" s="100">
        <v>1</v>
      </c>
      <c r="AE462" s="100">
        <v>29</v>
      </c>
      <c r="AF462" s="112">
        <v>3.3333333333333333E-2</v>
      </c>
      <c r="AG462" s="100">
        <v>75</v>
      </c>
      <c r="AH462" s="100">
        <v>81</v>
      </c>
      <c r="AI462" s="100">
        <v>0</v>
      </c>
      <c r="AJ462" s="112">
        <v>1.08</v>
      </c>
      <c r="AK462" s="100">
        <v>175</v>
      </c>
      <c r="AL462" s="100">
        <v>127</v>
      </c>
      <c r="AM462" s="100">
        <v>54</v>
      </c>
      <c r="AN462" s="114">
        <v>0.5</v>
      </c>
      <c r="AO462" s="2" t="s">
        <v>1903</v>
      </c>
      <c r="AP462" s="2" t="s">
        <v>1903</v>
      </c>
      <c r="AQ462" s="2" t="s">
        <v>1902</v>
      </c>
      <c r="AR462" s="124" t="s">
        <v>1522</v>
      </c>
      <c r="AS462" s="2" t="s">
        <v>1902</v>
      </c>
      <c r="AT462" s="2" t="s">
        <v>1903</v>
      </c>
    </row>
    <row r="463" spans="1:46" x14ac:dyDescent="0.2">
      <c r="A463" s="2" t="s">
        <v>42</v>
      </c>
      <c r="B463" s="2" t="s">
        <v>967</v>
      </c>
      <c r="C463" s="71">
        <v>0.5</v>
      </c>
      <c r="D463" s="72">
        <v>8</v>
      </c>
      <c r="E463" s="99">
        <v>2019</v>
      </c>
      <c r="F463" s="99">
        <v>2015</v>
      </c>
      <c r="G463" s="99">
        <v>2022</v>
      </c>
      <c r="H463" s="2" t="s">
        <v>1904</v>
      </c>
      <c r="I463" s="2" t="s">
        <v>1905</v>
      </c>
      <c r="J463" s="2" t="s">
        <v>8</v>
      </c>
      <c r="K463" s="113" t="s">
        <v>967</v>
      </c>
      <c r="L463" s="100">
        <v>26</v>
      </c>
      <c r="M463" s="100">
        <v>5</v>
      </c>
      <c r="N463" s="100">
        <v>1</v>
      </c>
      <c r="O463" s="100">
        <v>4</v>
      </c>
      <c r="P463" s="100">
        <v>21</v>
      </c>
      <c r="Q463" s="112">
        <v>0.19230769230769232</v>
      </c>
      <c r="R463" s="101">
        <v>13</v>
      </c>
      <c r="S463" s="101">
        <v>0</v>
      </c>
      <c r="T463" s="100">
        <v>15</v>
      </c>
      <c r="U463" s="100">
        <v>55</v>
      </c>
      <c r="V463" s="100">
        <v>13</v>
      </c>
      <c r="W463" s="100">
        <v>42</v>
      </c>
      <c r="X463" s="100">
        <v>0</v>
      </c>
      <c r="Y463" s="100">
        <v>55</v>
      </c>
      <c r="Z463" s="100">
        <v>0</v>
      </c>
      <c r="AA463" s="112">
        <v>3.6666666666666665</v>
      </c>
      <c r="AB463" s="112">
        <v>3.6666666666666665</v>
      </c>
      <c r="AC463" s="100">
        <v>19</v>
      </c>
      <c r="AD463" s="100">
        <v>22</v>
      </c>
      <c r="AE463" s="100">
        <v>0</v>
      </c>
      <c r="AF463" s="112">
        <v>1.1578947368421053</v>
      </c>
      <c r="AG463" s="100">
        <v>43</v>
      </c>
      <c r="AH463" s="100">
        <v>59</v>
      </c>
      <c r="AI463" s="100">
        <v>0</v>
      </c>
      <c r="AJ463" s="112">
        <v>1.3720930232558139</v>
      </c>
      <c r="AK463" s="100">
        <v>103</v>
      </c>
      <c r="AL463" s="100">
        <v>141</v>
      </c>
      <c r="AM463" s="100">
        <v>21</v>
      </c>
      <c r="AN463" s="114">
        <v>0.5</v>
      </c>
      <c r="AO463" s="2" t="s">
        <v>1903</v>
      </c>
      <c r="AP463" s="2" t="s">
        <v>1902</v>
      </c>
      <c r="AQ463" s="2" t="s">
        <v>1903</v>
      </c>
      <c r="AR463" s="124" t="s">
        <v>1522</v>
      </c>
      <c r="AS463" s="2" t="s">
        <v>1903</v>
      </c>
      <c r="AT463" s="2" t="s">
        <v>1902</v>
      </c>
    </row>
    <row r="464" spans="1:46" x14ac:dyDescent="0.2">
      <c r="A464" s="2" t="s">
        <v>42</v>
      </c>
      <c r="B464" s="2" t="s">
        <v>298</v>
      </c>
      <c r="C464" s="71">
        <v>0.5</v>
      </c>
      <c r="D464" s="72">
        <v>8</v>
      </c>
      <c r="E464" s="99">
        <v>2019</v>
      </c>
      <c r="F464" s="99">
        <v>2015</v>
      </c>
      <c r="G464" s="99">
        <v>2022</v>
      </c>
      <c r="H464" s="2" t="s">
        <v>1904</v>
      </c>
      <c r="I464" s="2" t="s">
        <v>1905</v>
      </c>
      <c r="J464" s="2" t="s">
        <v>8</v>
      </c>
      <c r="K464" s="113" t="s">
        <v>298</v>
      </c>
      <c r="L464" s="100">
        <v>147</v>
      </c>
      <c r="M464" s="100">
        <v>0</v>
      </c>
      <c r="N464" s="100">
        <v>0</v>
      </c>
      <c r="O464" s="100">
        <v>0</v>
      </c>
      <c r="P464" s="100">
        <v>147</v>
      </c>
      <c r="Q464" s="112">
        <v>0</v>
      </c>
      <c r="R464" s="101">
        <v>74</v>
      </c>
      <c r="S464" s="101">
        <v>0</v>
      </c>
      <c r="T464" s="100">
        <v>57</v>
      </c>
      <c r="U464" s="100">
        <v>0</v>
      </c>
      <c r="V464" s="100">
        <v>0</v>
      </c>
      <c r="W464" s="100">
        <v>0</v>
      </c>
      <c r="X464" s="100">
        <v>57</v>
      </c>
      <c r="Y464" s="100">
        <v>0</v>
      </c>
      <c r="Z464" s="100">
        <v>57</v>
      </c>
      <c r="AA464" s="112">
        <v>0</v>
      </c>
      <c r="AB464" s="112">
        <v>0</v>
      </c>
      <c r="AC464" s="100">
        <v>60</v>
      </c>
      <c r="AD464" s="100">
        <v>0</v>
      </c>
      <c r="AE464" s="100">
        <v>60</v>
      </c>
      <c r="AF464" s="112">
        <v>0</v>
      </c>
      <c r="AG464" s="100">
        <v>241</v>
      </c>
      <c r="AH464" s="100">
        <v>84</v>
      </c>
      <c r="AI464" s="100">
        <v>157</v>
      </c>
      <c r="AJ464" s="112">
        <v>0.34854771784232363</v>
      </c>
      <c r="AK464" s="100">
        <v>505</v>
      </c>
      <c r="AL464" s="100">
        <v>84</v>
      </c>
      <c r="AM464" s="100">
        <v>421</v>
      </c>
      <c r="AN464" s="114">
        <v>0.5</v>
      </c>
      <c r="AO464" s="2" t="s">
        <v>1902</v>
      </c>
      <c r="AP464" s="2" t="s">
        <v>1903</v>
      </c>
      <c r="AQ464" s="2" t="s">
        <v>1903</v>
      </c>
      <c r="AR464" s="124" t="s">
        <v>1522</v>
      </c>
      <c r="AS464" s="2" t="s">
        <v>1903</v>
      </c>
      <c r="AT464" s="2" t="s">
        <v>1903</v>
      </c>
    </row>
    <row r="465" spans="1:46" x14ac:dyDescent="0.2">
      <c r="A465" s="2" t="s">
        <v>294</v>
      </c>
      <c r="B465" s="2" t="s">
        <v>293</v>
      </c>
      <c r="C465" s="71">
        <v>1</v>
      </c>
      <c r="D465" s="72">
        <v>5</v>
      </c>
      <c r="E465" s="99">
        <v>2017</v>
      </c>
      <c r="F465" s="99">
        <v>2014</v>
      </c>
      <c r="G465" s="99">
        <v>2018</v>
      </c>
      <c r="H465" s="2" t="s">
        <v>1906</v>
      </c>
      <c r="I465" s="2" t="s">
        <v>1907</v>
      </c>
      <c r="J465" s="2" t="s">
        <v>13</v>
      </c>
      <c r="K465" s="113" t="s">
        <v>293</v>
      </c>
      <c r="L465" s="100">
        <v>23</v>
      </c>
      <c r="M465" s="100">
        <v>0</v>
      </c>
      <c r="N465" s="100">
        <v>0</v>
      </c>
      <c r="O465" s="100">
        <v>0</v>
      </c>
      <c r="P465" s="100">
        <v>23</v>
      </c>
      <c r="Q465" s="112">
        <v>0</v>
      </c>
      <c r="R465" s="101">
        <v>23</v>
      </c>
      <c r="S465" s="101">
        <v>0</v>
      </c>
      <c r="T465" s="100">
        <v>16</v>
      </c>
      <c r="U465" s="100">
        <v>10</v>
      </c>
      <c r="V465" s="100">
        <v>8</v>
      </c>
      <c r="W465" s="100">
        <v>2</v>
      </c>
      <c r="X465" s="100">
        <v>6</v>
      </c>
      <c r="Y465" s="100">
        <v>10</v>
      </c>
      <c r="Z465" s="100">
        <v>6</v>
      </c>
      <c r="AA465" s="112">
        <v>0.625</v>
      </c>
      <c r="AB465" s="112">
        <v>0.625</v>
      </c>
      <c r="AC465" s="100">
        <v>19</v>
      </c>
      <c r="AD465" s="100">
        <v>8</v>
      </c>
      <c r="AE465" s="100">
        <v>11</v>
      </c>
      <c r="AF465" s="112">
        <v>0.42105263157894735</v>
      </c>
      <c r="AG465" s="100">
        <v>42</v>
      </c>
      <c r="AH465" s="100">
        <v>5</v>
      </c>
      <c r="AI465" s="100">
        <v>37</v>
      </c>
      <c r="AJ465" s="112">
        <v>0.11904761904761904</v>
      </c>
      <c r="AK465" s="100">
        <v>100</v>
      </c>
      <c r="AL465" s="100">
        <v>23</v>
      </c>
      <c r="AM465" s="100">
        <v>77</v>
      </c>
      <c r="AN465" s="114">
        <v>1</v>
      </c>
      <c r="AO465" s="2" t="s">
        <v>1902</v>
      </c>
      <c r="AP465" s="2" t="s">
        <v>1903</v>
      </c>
      <c r="AQ465" s="2" t="s">
        <v>1903</v>
      </c>
      <c r="AR465" s="124" t="s">
        <v>1522</v>
      </c>
      <c r="AS465" s="2" t="s">
        <v>1903</v>
      </c>
      <c r="AT465" s="2" t="s">
        <v>1903</v>
      </c>
    </row>
    <row r="466" spans="1:46" x14ac:dyDescent="0.2">
      <c r="A466" s="2" t="s">
        <v>2</v>
      </c>
      <c r="B466" s="2" t="s">
        <v>1362</v>
      </c>
      <c r="C466" s="71">
        <v>0.625</v>
      </c>
      <c r="D466" s="72">
        <v>8</v>
      </c>
      <c r="E466" s="99">
        <v>2018</v>
      </c>
      <c r="F466" s="99">
        <v>2014</v>
      </c>
      <c r="G466" s="99" t="s">
        <v>1899</v>
      </c>
      <c r="H466" s="2" t="s">
        <v>1900</v>
      </c>
      <c r="I466" s="2" t="s">
        <v>1901</v>
      </c>
      <c r="J466" s="2" t="s">
        <v>3</v>
      </c>
      <c r="K466" s="113" t="s">
        <v>1362</v>
      </c>
      <c r="L466" s="100">
        <v>164</v>
      </c>
      <c r="M466" s="100">
        <v>0</v>
      </c>
      <c r="N466" s="100">
        <v>0</v>
      </c>
      <c r="O466" s="100">
        <v>0</v>
      </c>
      <c r="P466" s="100">
        <v>164</v>
      </c>
      <c r="Q466" s="112">
        <v>0</v>
      </c>
      <c r="R466" s="101">
        <v>82</v>
      </c>
      <c r="S466" s="101">
        <v>0</v>
      </c>
      <c r="T466" s="100">
        <v>114</v>
      </c>
      <c r="U466" s="100">
        <v>0</v>
      </c>
      <c r="V466" s="100">
        <v>0</v>
      </c>
      <c r="W466" s="100">
        <v>0</v>
      </c>
      <c r="X466" s="100">
        <v>114</v>
      </c>
      <c r="Y466" s="100">
        <v>0</v>
      </c>
      <c r="Z466" s="100">
        <v>114</v>
      </c>
      <c r="AA466" s="112">
        <v>0</v>
      </c>
      <c r="AB466" s="112">
        <v>0</v>
      </c>
      <c r="AC466" s="100">
        <v>125</v>
      </c>
      <c r="AD466" s="100">
        <v>0</v>
      </c>
      <c r="AE466" s="100">
        <v>125</v>
      </c>
      <c r="AF466" s="112">
        <v>0</v>
      </c>
      <c r="AG466" s="100">
        <v>294</v>
      </c>
      <c r="AH466" s="100">
        <v>135</v>
      </c>
      <c r="AI466" s="100">
        <v>159</v>
      </c>
      <c r="AJ466" s="112">
        <v>0.45918367346938777</v>
      </c>
      <c r="AK466" s="100">
        <v>697</v>
      </c>
      <c r="AL466" s="100">
        <v>135</v>
      </c>
      <c r="AM466" s="100">
        <v>562</v>
      </c>
      <c r="AN466" s="114">
        <v>0.5</v>
      </c>
      <c r="AO466" s="2" t="s">
        <v>1902</v>
      </c>
      <c r="AP466" s="2" t="s">
        <v>1903</v>
      </c>
      <c r="AQ466" s="2" t="s">
        <v>1903</v>
      </c>
      <c r="AR466" s="124" t="s">
        <v>1522</v>
      </c>
      <c r="AS466" s="2" t="s">
        <v>1903</v>
      </c>
      <c r="AT466" s="2" t="s">
        <v>1903</v>
      </c>
    </row>
    <row r="467" spans="1:46" x14ac:dyDescent="0.2">
      <c r="A467" s="2" t="s">
        <v>2</v>
      </c>
      <c r="B467" s="2" t="s">
        <v>1132</v>
      </c>
      <c r="C467" s="71">
        <v>0.625</v>
      </c>
      <c r="D467" s="72">
        <v>8</v>
      </c>
      <c r="E467" s="99">
        <v>2018</v>
      </c>
      <c r="F467" s="99">
        <v>2014</v>
      </c>
      <c r="G467" s="99" t="s">
        <v>1899</v>
      </c>
      <c r="H467" s="2" t="s">
        <v>1900</v>
      </c>
      <c r="I467" s="2" t="s">
        <v>1901</v>
      </c>
      <c r="J467" s="2" t="s">
        <v>3</v>
      </c>
      <c r="K467" s="113" t="s">
        <v>1132</v>
      </c>
      <c r="L467" s="100">
        <v>38</v>
      </c>
      <c r="M467" s="100">
        <v>0</v>
      </c>
      <c r="N467" s="100">
        <v>0</v>
      </c>
      <c r="O467" s="100">
        <v>0</v>
      </c>
      <c r="P467" s="100">
        <v>38</v>
      </c>
      <c r="Q467" s="112">
        <v>0</v>
      </c>
      <c r="R467" s="101">
        <v>19</v>
      </c>
      <c r="S467" s="101">
        <v>0</v>
      </c>
      <c r="T467" s="100">
        <v>29</v>
      </c>
      <c r="U467" s="100">
        <v>0</v>
      </c>
      <c r="V467" s="100">
        <v>0</v>
      </c>
      <c r="W467" s="100">
        <v>0</v>
      </c>
      <c r="X467" s="100">
        <v>29</v>
      </c>
      <c r="Y467" s="100">
        <v>0</v>
      </c>
      <c r="Z467" s="100">
        <v>29</v>
      </c>
      <c r="AA467" s="112">
        <v>0</v>
      </c>
      <c r="AB467" s="112">
        <v>0</v>
      </c>
      <c r="AC467" s="100">
        <v>34</v>
      </c>
      <c r="AD467" s="100">
        <v>10</v>
      </c>
      <c r="AE467" s="100">
        <v>24</v>
      </c>
      <c r="AF467" s="112">
        <v>0.29411764705882354</v>
      </c>
      <c r="AG467" s="100">
        <v>80</v>
      </c>
      <c r="AH467" s="100">
        <v>13</v>
      </c>
      <c r="AI467" s="100">
        <v>67</v>
      </c>
      <c r="AJ467" s="112">
        <v>0.16250000000000001</v>
      </c>
      <c r="AK467" s="100">
        <v>181</v>
      </c>
      <c r="AL467" s="100">
        <v>23</v>
      </c>
      <c r="AM467" s="100">
        <v>158</v>
      </c>
      <c r="AN467" s="114">
        <v>0.5</v>
      </c>
      <c r="AO467" s="2" t="s">
        <v>1902</v>
      </c>
      <c r="AP467" s="2" t="s">
        <v>1903</v>
      </c>
      <c r="AQ467" s="2" t="s">
        <v>1903</v>
      </c>
      <c r="AR467" s="124" t="s">
        <v>1535</v>
      </c>
      <c r="AS467" s="2" t="s">
        <v>1903</v>
      </c>
      <c r="AT467" s="2" t="s">
        <v>1903</v>
      </c>
    </row>
    <row r="468" spans="1:46" x14ac:dyDescent="0.2">
      <c r="A468" s="2" t="s">
        <v>2</v>
      </c>
      <c r="B468" s="2" t="s">
        <v>217</v>
      </c>
      <c r="C468" s="71">
        <v>0.625</v>
      </c>
      <c r="D468" s="72">
        <v>8</v>
      </c>
      <c r="E468" s="99">
        <v>2018</v>
      </c>
      <c r="F468" s="99">
        <v>2014</v>
      </c>
      <c r="G468" s="99" t="s">
        <v>1899</v>
      </c>
      <c r="H468" s="2" t="s">
        <v>1900</v>
      </c>
      <c r="I468" s="2" t="s">
        <v>1901</v>
      </c>
      <c r="J468" s="2" t="s">
        <v>3</v>
      </c>
      <c r="K468" s="113" t="s">
        <v>217</v>
      </c>
      <c r="L468" s="100">
        <v>2592</v>
      </c>
      <c r="M468" s="100">
        <v>0</v>
      </c>
      <c r="N468" s="100">
        <v>0</v>
      </c>
      <c r="O468" s="100">
        <v>0</v>
      </c>
      <c r="P468" s="100">
        <v>2592</v>
      </c>
      <c r="Q468" s="112">
        <v>0</v>
      </c>
      <c r="R468" s="101">
        <v>1296</v>
      </c>
      <c r="S468" s="101">
        <v>0</v>
      </c>
      <c r="T468" s="100">
        <v>1745</v>
      </c>
      <c r="U468" s="100">
        <v>0</v>
      </c>
      <c r="V468" s="100">
        <v>0</v>
      </c>
      <c r="W468" s="100">
        <v>0</v>
      </c>
      <c r="X468" s="100">
        <v>1745</v>
      </c>
      <c r="Y468" s="100">
        <v>0</v>
      </c>
      <c r="Z468" s="100">
        <v>1745</v>
      </c>
      <c r="AA468" s="112">
        <v>0</v>
      </c>
      <c r="AB468" s="112">
        <v>0</v>
      </c>
      <c r="AC468" s="100">
        <v>1977</v>
      </c>
      <c r="AD468" s="100">
        <v>1362</v>
      </c>
      <c r="AE468" s="100">
        <v>615</v>
      </c>
      <c r="AF468" s="112">
        <v>0.68892261001517452</v>
      </c>
      <c r="AG468" s="100">
        <v>4547</v>
      </c>
      <c r="AH468" s="100">
        <v>2006</v>
      </c>
      <c r="AI468" s="100">
        <v>2541</v>
      </c>
      <c r="AJ468" s="112">
        <v>0.44117000219925223</v>
      </c>
      <c r="AK468" s="100">
        <v>10861</v>
      </c>
      <c r="AL468" s="100">
        <v>3368</v>
      </c>
      <c r="AM468" s="100">
        <v>7493</v>
      </c>
      <c r="AN468" s="114">
        <v>0.5</v>
      </c>
      <c r="AO468" s="2" t="s">
        <v>1902</v>
      </c>
      <c r="AP468" s="2" t="s">
        <v>1903</v>
      </c>
      <c r="AQ468" s="2" t="s">
        <v>1903</v>
      </c>
      <c r="AR468" s="124" t="s">
        <v>1522</v>
      </c>
      <c r="AS468" s="2" t="s">
        <v>1903</v>
      </c>
      <c r="AT468" s="2" t="s">
        <v>1903</v>
      </c>
    </row>
    <row r="469" spans="1:46" x14ac:dyDescent="0.2">
      <c r="A469" s="2" t="s">
        <v>2</v>
      </c>
      <c r="B469" s="2" t="s">
        <v>245</v>
      </c>
      <c r="C469" s="71">
        <v>0.625</v>
      </c>
      <c r="D469" s="72">
        <v>8</v>
      </c>
      <c r="E469" s="99">
        <v>2018</v>
      </c>
      <c r="F469" s="99">
        <v>2014</v>
      </c>
      <c r="G469" s="99" t="s">
        <v>1899</v>
      </c>
      <c r="H469" s="2" t="s">
        <v>1900</v>
      </c>
      <c r="I469" s="2" t="s">
        <v>1901</v>
      </c>
      <c r="J469" s="2" t="s">
        <v>3</v>
      </c>
      <c r="K469" s="113" t="s">
        <v>245</v>
      </c>
      <c r="L469" s="100">
        <v>209</v>
      </c>
      <c r="M469" s="100">
        <v>18</v>
      </c>
      <c r="N469" s="100">
        <v>18</v>
      </c>
      <c r="O469" s="100">
        <v>0</v>
      </c>
      <c r="P469" s="100">
        <v>191</v>
      </c>
      <c r="Q469" s="112">
        <v>8.6124401913875603E-2</v>
      </c>
      <c r="R469" s="101">
        <v>105</v>
      </c>
      <c r="S469" s="101">
        <v>0</v>
      </c>
      <c r="T469" s="100">
        <v>141</v>
      </c>
      <c r="U469" s="100">
        <v>11</v>
      </c>
      <c r="V469" s="100">
        <v>11</v>
      </c>
      <c r="W469" s="100">
        <v>0</v>
      </c>
      <c r="X469" s="100">
        <v>130</v>
      </c>
      <c r="Y469" s="100">
        <v>11</v>
      </c>
      <c r="Z469" s="100">
        <v>130</v>
      </c>
      <c r="AA469" s="112">
        <v>7.8014184397163122E-2</v>
      </c>
      <c r="AB469" s="112">
        <v>7.8014184397163122E-2</v>
      </c>
      <c r="AC469" s="100">
        <v>158</v>
      </c>
      <c r="AD469" s="100">
        <v>31</v>
      </c>
      <c r="AE469" s="100">
        <v>127</v>
      </c>
      <c r="AF469" s="112">
        <v>0.19620253164556961</v>
      </c>
      <c r="AG469" s="100">
        <v>340</v>
      </c>
      <c r="AH469" s="100">
        <v>1280</v>
      </c>
      <c r="AI469" s="100">
        <v>0</v>
      </c>
      <c r="AJ469" s="112">
        <v>3.7647058823529411</v>
      </c>
      <c r="AK469" s="100">
        <v>848</v>
      </c>
      <c r="AL469" s="100">
        <v>1340</v>
      </c>
      <c r="AM469" s="100">
        <v>448</v>
      </c>
      <c r="AN469" s="114">
        <v>0.5</v>
      </c>
      <c r="AO469" s="2" t="s">
        <v>1903</v>
      </c>
      <c r="AP469" s="2" t="s">
        <v>1902</v>
      </c>
      <c r="AQ469" s="2" t="s">
        <v>1903</v>
      </c>
      <c r="AR469" s="124" t="s">
        <v>1522</v>
      </c>
      <c r="AS469" s="2" t="s">
        <v>1903</v>
      </c>
      <c r="AT469" s="2" t="s">
        <v>1902</v>
      </c>
    </row>
    <row r="470" spans="1:46" x14ac:dyDescent="0.2">
      <c r="A470" s="2" t="s">
        <v>42</v>
      </c>
      <c r="B470" s="2" t="s">
        <v>313</v>
      </c>
      <c r="C470" s="71">
        <v>0.5</v>
      </c>
      <c r="D470" s="72">
        <v>8</v>
      </c>
      <c r="E470" s="99">
        <v>2019</v>
      </c>
      <c r="F470" s="99">
        <v>2015</v>
      </c>
      <c r="G470" s="99">
        <v>2022</v>
      </c>
      <c r="H470" s="2" t="s">
        <v>1904</v>
      </c>
      <c r="I470" s="2" t="s">
        <v>1905</v>
      </c>
      <c r="J470" s="2" t="s">
        <v>8</v>
      </c>
      <c r="K470" s="123" t="s">
        <v>313</v>
      </c>
      <c r="L470" s="100">
        <v>287</v>
      </c>
      <c r="M470" s="100">
        <v>48</v>
      </c>
      <c r="N470" s="100">
        <v>48</v>
      </c>
      <c r="O470" s="100">
        <v>0</v>
      </c>
      <c r="P470" s="100">
        <v>239</v>
      </c>
      <c r="Q470" s="112">
        <v>0.1672473867595819</v>
      </c>
      <c r="R470" s="101">
        <v>144</v>
      </c>
      <c r="S470" s="101">
        <v>0</v>
      </c>
      <c r="T470" s="100">
        <v>134</v>
      </c>
      <c r="U470" s="100">
        <v>96</v>
      </c>
      <c r="V470" s="100">
        <v>94</v>
      </c>
      <c r="W470" s="100">
        <v>2</v>
      </c>
      <c r="X470" s="100">
        <v>38</v>
      </c>
      <c r="Y470" s="100">
        <v>96</v>
      </c>
      <c r="Z470" s="100">
        <v>38</v>
      </c>
      <c r="AA470" s="112">
        <v>0.71641791044776115</v>
      </c>
      <c r="AB470" s="112">
        <v>0.71641791044776115</v>
      </c>
      <c r="AC470" s="100">
        <v>173</v>
      </c>
      <c r="AD470" s="100">
        <v>533</v>
      </c>
      <c r="AE470" s="100">
        <v>0</v>
      </c>
      <c r="AF470" s="112">
        <v>3.0809248554913293</v>
      </c>
      <c r="AG470" s="100">
        <v>490</v>
      </c>
      <c r="AH470" s="100">
        <v>657</v>
      </c>
      <c r="AI470" s="100">
        <v>0</v>
      </c>
      <c r="AJ470" s="112">
        <v>1.3408163265306123</v>
      </c>
      <c r="AK470" s="100">
        <v>1084</v>
      </c>
      <c r="AL470" s="100">
        <v>1334</v>
      </c>
      <c r="AM470" s="100">
        <v>277</v>
      </c>
      <c r="AN470" s="114">
        <v>0.5</v>
      </c>
      <c r="AO470" s="2" t="s">
        <v>1903</v>
      </c>
      <c r="AP470" s="2" t="s">
        <v>1902</v>
      </c>
      <c r="AQ470" s="2" t="s">
        <v>1903</v>
      </c>
      <c r="AR470" s="124" t="s">
        <v>1522</v>
      </c>
      <c r="AS470" s="2" t="s">
        <v>1903</v>
      </c>
      <c r="AT470" s="2" t="s">
        <v>1902</v>
      </c>
    </row>
    <row r="471" spans="1:46" x14ac:dyDescent="0.2">
      <c r="A471" s="2" t="s">
        <v>72</v>
      </c>
      <c r="B471" s="2" t="s">
        <v>252</v>
      </c>
      <c r="C471" s="71">
        <v>0.375</v>
      </c>
      <c r="D471" s="72">
        <v>8</v>
      </c>
      <c r="E471" s="99">
        <v>2020</v>
      </c>
      <c r="F471" s="99">
        <v>2016</v>
      </c>
      <c r="G471" s="99" t="s">
        <v>1908</v>
      </c>
      <c r="H471" s="2" t="s">
        <v>1909</v>
      </c>
      <c r="I471" s="2" t="s">
        <v>1910</v>
      </c>
      <c r="J471" s="2" t="s">
        <v>26</v>
      </c>
      <c r="K471" s="113" t="s">
        <v>252</v>
      </c>
      <c r="L471" s="100">
        <v>321</v>
      </c>
      <c r="M471" s="100">
        <v>33</v>
      </c>
      <c r="N471" s="100">
        <v>33</v>
      </c>
      <c r="O471" s="100">
        <v>0</v>
      </c>
      <c r="P471" s="100">
        <v>288</v>
      </c>
      <c r="Q471" s="112">
        <v>0.10280373831775701</v>
      </c>
      <c r="R471" s="101">
        <v>120</v>
      </c>
      <c r="S471" s="101">
        <v>0</v>
      </c>
      <c r="T471" s="100">
        <v>206</v>
      </c>
      <c r="U471" s="100">
        <v>38</v>
      </c>
      <c r="V471" s="100">
        <v>38</v>
      </c>
      <c r="W471" s="100">
        <v>0</v>
      </c>
      <c r="X471" s="100">
        <v>168</v>
      </c>
      <c r="Y471" s="100">
        <v>38</v>
      </c>
      <c r="Z471" s="100">
        <v>168</v>
      </c>
      <c r="AA471" s="112">
        <v>0.18446601941747573</v>
      </c>
      <c r="AB471" s="112">
        <v>0.18446601941747573</v>
      </c>
      <c r="AC471" s="100">
        <v>217</v>
      </c>
      <c r="AD471" s="100">
        <v>0</v>
      </c>
      <c r="AE471" s="100">
        <v>217</v>
      </c>
      <c r="AF471" s="112">
        <v>0</v>
      </c>
      <c r="AG471" s="100">
        <v>536</v>
      </c>
      <c r="AH471" s="100">
        <v>103</v>
      </c>
      <c r="AI471" s="100">
        <v>433</v>
      </c>
      <c r="AJ471" s="112">
        <v>0.19216417910447761</v>
      </c>
      <c r="AK471" s="100">
        <v>1280</v>
      </c>
      <c r="AL471" s="100">
        <v>174</v>
      </c>
      <c r="AM471" s="100">
        <v>1106</v>
      </c>
      <c r="AN471" s="114">
        <v>0.375</v>
      </c>
      <c r="AO471" s="2" t="s">
        <v>1902</v>
      </c>
      <c r="AP471" s="2" t="s">
        <v>1903</v>
      </c>
      <c r="AQ471" s="2" t="s">
        <v>1903</v>
      </c>
      <c r="AR471" s="124" t="s">
        <v>1522</v>
      </c>
      <c r="AS471" s="2" t="s">
        <v>1903</v>
      </c>
      <c r="AT471" s="2" t="s">
        <v>1903</v>
      </c>
    </row>
    <row r="472" spans="1:46" x14ac:dyDescent="0.2">
      <c r="A472" s="2" t="s">
        <v>2</v>
      </c>
      <c r="B472" s="2" t="s">
        <v>1074</v>
      </c>
      <c r="C472" s="71">
        <v>0.625</v>
      </c>
      <c r="D472" s="72">
        <v>8</v>
      </c>
      <c r="E472" s="99">
        <v>2018</v>
      </c>
      <c r="F472" s="99">
        <v>2014</v>
      </c>
      <c r="G472" s="99" t="s">
        <v>1899</v>
      </c>
      <c r="H472" s="2" t="s">
        <v>1900</v>
      </c>
      <c r="I472" s="2" t="s">
        <v>1901</v>
      </c>
      <c r="J472" s="2" t="s">
        <v>3</v>
      </c>
      <c r="K472" s="113" t="s">
        <v>1074</v>
      </c>
      <c r="L472" s="100">
        <v>579</v>
      </c>
      <c r="M472" s="100">
        <v>0</v>
      </c>
      <c r="N472" s="100">
        <v>0</v>
      </c>
      <c r="O472" s="100">
        <v>0</v>
      </c>
      <c r="P472" s="100">
        <v>579</v>
      </c>
      <c r="Q472" s="112">
        <v>0</v>
      </c>
      <c r="R472" s="101">
        <v>290</v>
      </c>
      <c r="S472" s="101">
        <v>0</v>
      </c>
      <c r="T472" s="100">
        <v>396</v>
      </c>
      <c r="U472" s="100">
        <v>0</v>
      </c>
      <c r="V472" s="100">
        <v>0</v>
      </c>
      <c r="W472" s="100">
        <v>0</v>
      </c>
      <c r="X472" s="100">
        <v>396</v>
      </c>
      <c r="Y472" s="100">
        <v>0</v>
      </c>
      <c r="Z472" s="100">
        <v>396</v>
      </c>
      <c r="AA472" s="112">
        <v>0</v>
      </c>
      <c r="AB472" s="112">
        <v>0</v>
      </c>
      <c r="AC472" s="100">
        <v>453</v>
      </c>
      <c r="AD472" s="100">
        <v>4</v>
      </c>
      <c r="AE472" s="100">
        <v>449</v>
      </c>
      <c r="AF472" s="112">
        <v>8.8300220750551876E-3</v>
      </c>
      <c r="AG472" s="100">
        <v>1001</v>
      </c>
      <c r="AH472" s="100">
        <v>263</v>
      </c>
      <c r="AI472" s="100">
        <v>738</v>
      </c>
      <c r="AJ472" s="112">
        <v>0.26273726273726272</v>
      </c>
      <c r="AK472" s="100">
        <v>2429</v>
      </c>
      <c r="AL472" s="100">
        <v>267</v>
      </c>
      <c r="AM472" s="100">
        <v>2162</v>
      </c>
      <c r="AN472" s="114">
        <v>0.5</v>
      </c>
      <c r="AO472" s="2" t="s">
        <v>1902</v>
      </c>
      <c r="AP472" s="2" t="s">
        <v>1903</v>
      </c>
      <c r="AQ472" s="2" t="s">
        <v>1903</v>
      </c>
      <c r="AR472" s="124" t="s">
        <v>1535</v>
      </c>
      <c r="AS472" s="2" t="s">
        <v>1903</v>
      </c>
      <c r="AT472" s="2" t="s">
        <v>1903</v>
      </c>
    </row>
    <row r="473" spans="1:46" x14ac:dyDescent="0.2">
      <c r="A473" s="2" t="s">
        <v>72</v>
      </c>
      <c r="B473" s="2" t="s">
        <v>296</v>
      </c>
      <c r="C473" s="71">
        <v>0.375</v>
      </c>
      <c r="D473" s="72">
        <v>8</v>
      </c>
      <c r="E473" s="99">
        <v>2020</v>
      </c>
      <c r="F473" s="99">
        <v>2016</v>
      </c>
      <c r="G473" s="99" t="s">
        <v>1908</v>
      </c>
      <c r="H473" s="2" t="s">
        <v>1909</v>
      </c>
      <c r="I473" s="2" t="s">
        <v>1910</v>
      </c>
      <c r="J473" s="2" t="s">
        <v>26</v>
      </c>
      <c r="K473" s="113" t="s">
        <v>296</v>
      </c>
      <c r="L473" s="100">
        <v>538</v>
      </c>
      <c r="M473" s="100">
        <v>0</v>
      </c>
      <c r="N473" s="100">
        <v>0</v>
      </c>
      <c r="O473" s="100">
        <v>0</v>
      </c>
      <c r="P473" s="100">
        <v>538</v>
      </c>
      <c r="Q473" s="112">
        <v>0</v>
      </c>
      <c r="R473" s="101">
        <v>202</v>
      </c>
      <c r="S473" s="101">
        <v>0</v>
      </c>
      <c r="T473" s="100">
        <v>345</v>
      </c>
      <c r="U473" s="100">
        <v>16</v>
      </c>
      <c r="V473" s="100">
        <v>0</v>
      </c>
      <c r="W473" s="100">
        <v>16</v>
      </c>
      <c r="X473" s="100">
        <v>329</v>
      </c>
      <c r="Y473" s="100">
        <v>16</v>
      </c>
      <c r="Z473" s="100">
        <v>329</v>
      </c>
      <c r="AA473" s="112">
        <v>4.6376811594202899E-2</v>
      </c>
      <c r="AB473" s="112">
        <v>4.6376811594202899E-2</v>
      </c>
      <c r="AC473" s="100">
        <v>391</v>
      </c>
      <c r="AD473" s="100">
        <v>44</v>
      </c>
      <c r="AE473" s="100">
        <v>347</v>
      </c>
      <c r="AF473" s="112">
        <v>0.11253196930946291</v>
      </c>
      <c r="AG473" s="100">
        <v>967</v>
      </c>
      <c r="AH473" s="100">
        <v>425</v>
      </c>
      <c r="AI473" s="100">
        <v>542</v>
      </c>
      <c r="AJ473" s="112">
        <v>0.43950361944157185</v>
      </c>
      <c r="AK473" s="100">
        <v>2241</v>
      </c>
      <c r="AL473" s="100">
        <v>485</v>
      </c>
      <c r="AM473" s="100">
        <v>1756</v>
      </c>
      <c r="AN473" s="114">
        <v>0.375</v>
      </c>
      <c r="AO473" s="2" t="s">
        <v>1903</v>
      </c>
      <c r="AP473" s="2" t="s">
        <v>1902</v>
      </c>
      <c r="AQ473" s="2" t="s">
        <v>1903</v>
      </c>
      <c r="AR473" s="124" t="s">
        <v>1522</v>
      </c>
      <c r="AS473" s="2" t="s">
        <v>1903</v>
      </c>
      <c r="AT473" s="2" t="s">
        <v>1902</v>
      </c>
    </row>
    <row r="474" spans="1:46" x14ac:dyDescent="0.2">
      <c r="A474" s="2" t="s">
        <v>42</v>
      </c>
      <c r="B474" s="2" t="s">
        <v>1023</v>
      </c>
      <c r="C474" s="71">
        <v>0.5</v>
      </c>
      <c r="D474" s="72">
        <v>8</v>
      </c>
      <c r="E474" s="99">
        <v>2019</v>
      </c>
      <c r="F474" s="99">
        <v>2015</v>
      </c>
      <c r="G474" s="99">
        <v>2022</v>
      </c>
      <c r="H474" s="2" t="s">
        <v>1904</v>
      </c>
      <c r="I474" s="2" t="s">
        <v>1905</v>
      </c>
      <c r="J474" s="2" t="s">
        <v>8</v>
      </c>
      <c r="K474" s="123" t="s">
        <v>1023</v>
      </c>
      <c r="L474" s="100">
        <v>283</v>
      </c>
      <c r="M474" s="100">
        <v>0</v>
      </c>
      <c r="N474" s="100">
        <v>0</v>
      </c>
      <c r="O474" s="100">
        <v>0</v>
      </c>
      <c r="P474" s="100">
        <v>283</v>
      </c>
      <c r="Q474" s="112">
        <v>0</v>
      </c>
      <c r="R474" s="101">
        <v>142</v>
      </c>
      <c r="S474" s="101">
        <v>0</v>
      </c>
      <c r="T474" s="100">
        <v>178</v>
      </c>
      <c r="U474" s="100">
        <v>0</v>
      </c>
      <c r="V474" s="100">
        <v>0</v>
      </c>
      <c r="W474" s="100">
        <v>0</v>
      </c>
      <c r="X474" s="100">
        <v>178</v>
      </c>
      <c r="Y474" s="100">
        <v>0</v>
      </c>
      <c r="Z474" s="100">
        <v>178</v>
      </c>
      <c r="AA474" s="112">
        <v>0</v>
      </c>
      <c r="AB474" s="112">
        <v>0</v>
      </c>
      <c r="AC474" s="100">
        <v>211</v>
      </c>
      <c r="AD474" s="100">
        <v>0</v>
      </c>
      <c r="AE474" s="100">
        <v>211</v>
      </c>
      <c r="AF474" s="112">
        <v>0</v>
      </c>
      <c r="AG474" s="100">
        <v>690</v>
      </c>
      <c r="AH474" s="100">
        <v>146</v>
      </c>
      <c r="AI474" s="100">
        <v>544</v>
      </c>
      <c r="AJ474" s="112">
        <v>0.21159420289855072</v>
      </c>
      <c r="AK474" s="100">
        <v>1362</v>
      </c>
      <c r="AL474" s="100">
        <v>146</v>
      </c>
      <c r="AM474" s="100">
        <v>1216</v>
      </c>
      <c r="AN474" s="114">
        <v>0.5</v>
      </c>
      <c r="AO474" s="2" t="s">
        <v>1902</v>
      </c>
      <c r="AP474" s="2" t="s">
        <v>1903</v>
      </c>
      <c r="AQ474" s="2" t="s">
        <v>1903</v>
      </c>
      <c r="AR474" s="124" t="s">
        <v>1522</v>
      </c>
      <c r="AS474" s="2" t="s">
        <v>1903</v>
      </c>
      <c r="AT474" s="2" t="s">
        <v>1903</v>
      </c>
    </row>
    <row r="475" spans="1:46" x14ac:dyDescent="0.2">
      <c r="A475" s="2" t="s">
        <v>81</v>
      </c>
      <c r="B475" s="2" t="s">
        <v>80</v>
      </c>
      <c r="C475" s="71">
        <v>0.5</v>
      </c>
      <c r="D475" s="72">
        <v>8</v>
      </c>
      <c r="E475" s="99">
        <v>2019</v>
      </c>
      <c r="F475" s="99">
        <v>2015</v>
      </c>
      <c r="G475" s="99">
        <v>2022</v>
      </c>
      <c r="H475" s="2" t="s">
        <v>1904</v>
      </c>
      <c r="I475" s="2" t="s">
        <v>1905</v>
      </c>
      <c r="J475" s="2" t="s">
        <v>8</v>
      </c>
      <c r="K475" s="111" t="s">
        <v>80</v>
      </c>
      <c r="L475" s="100">
        <v>39</v>
      </c>
      <c r="M475" s="100">
        <v>25</v>
      </c>
      <c r="N475" s="100">
        <v>25</v>
      </c>
      <c r="O475" s="100">
        <v>0</v>
      </c>
      <c r="P475" s="100">
        <v>14</v>
      </c>
      <c r="Q475" s="112">
        <v>0.64102564102564108</v>
      </c>
      <c r="R475" s="101">
        <v>20</v>
      </c>
      <c r="S475" s="101">
        <v>5</v>
      </c>
      <c r="T475" s="100">
        <v>29</v>
      </c>
      <c r="U475" s="100">
        <v>7</v>
      </c>
      <c r="V475" s="100">
        <v>7</v>
      </c>
      <c r="W475" s="100">
        <v>0</v>
      </c>
      <c r="X475" s="100">
        <v>22</v>
      </c>
      <c r="Y475" s="100">
        <v>12</v>
      </c>
      <c r="Z475" s="100">
        <v>17</v>
      </c>
      <c r="AA475" s="112">
        <v>0.2413793103448276</v>
      </c>
      <c r="AB475" s="112">
        <v>0.41379310344827586</v>
      </c>
      <c r="AC475" s="100">
        <v>31</v>
      </c>
      <c r="AD475" s="100">
        <v>5</v>
      </c>
      <c r="AE475" s="100">
        <v>26</v>
      </c>
      <c r="AF475" s="112">
        <v>0.16129032258064516</v>
      </c>
      <c r="AG475" s="100">
        <v>112</v>
      </c>
      <c r="AH475" s="100">
        <v>49</v>
      </c>
      <c r="AI475" s="100">
        <v>63</v>
      </c>
      <c r="AJ475" s="112">
        <v>0.4375</v>
      </c>
      <c r="AK475" s="100">
        <v>211</v>
      </c>
      <c r="AL475" s="100">
        <v>86</v>
      </c>
      <c r="AM475" s="100">
        <v>125</v>
      </c>
      <c r="AN475" s="114">
        <v>0.5</v>
      </c>
      <c r="AO475" s="2" t="s">
        <v>1902</v>
      </c>
      <c r="AP475" s="2" t="s">
        <v>1903</v>
      </c>
      <c r="AQ475" s="2" t="s">
        <v>1903</v>
      </c>
      <c r="AR475" s="124" t="s">
        <v>1522</v>
      </c>
      <c r="AS475" s="2" t="s">
        <v>1903</v>
      </c>
      <c r="AT475" s="2" t="s">
        <v>1903</v>
      </c>
    </row>
    <row r="476" spans="1:46" x14ac:dyDescent="0.2">
      <c r="A476" s="2" t="s">
        <v>1896</v>
      </c>
      <c r="B476" s="2" t="s">
        <v>1886</v>
      </c>
      <c r="C476" s="71">
        <v>1</v>
      </c>
      <c r="D476" s="72">
        <v>5</v>
      </c>
      <c r="E476" s="99">
        <v>2017</v>
      </c>
      <c r="F476" s="99">
        <v>2014</v>
      </c>
      <c r="G476" s="99">
        <v>2018</v>
      </c>
      <c r="H476" s="2" t="s">
        <v>1906</v>
      </c>
      <c r="I476" s="2" t="s">
        <v>1907</v>
      </c>
      <c r="J476" s="2" t="s">
        <v>13</v>
      </c>
      <c r="K476" s="113" t="s">
        <v>1886</v>
      </c>
      <c r="L476" s="100" t="e">
        <v>#N/A</v>
      </c>
      <c r="M476" s="100">
        <v>0</v>
      </c>
      <c r="N476" s="100">
        <v>0</v>
      </c>
      <c r="O476" s="100">
        <v>0</v>
      </c>
      <c r="P476" s="100" t="e">
        <v>#N/A</v>
      </c>
      <c r="Q476" s="112" t="s">
        <v>1891</v>
      </c>
      <c r="R476" s="101" t="e">
        <v>#N/A</v>
      </c>
      <c r="S476" s="101" t="e">
        <v>#N/A</v>
      </c>
      <c r="T476" s="100" t="e">
        <v>#N/A</v>
      </c>
      <c r="U476" s="100">
        <v>0</v>
      </c>
      <c r="V476" s="100">
        <v>0</v>
      </c>
      <c r="W476" s="100">
        <v>0</v>
      </c>
      <c r="X476" s="100" t="e">
        <v>#N/A</v>
      </c>
      <c r="Y476" s="100" t="e">
        <v>#N/A</v>
      </c>
      <c r="Z476" s="100" t="e">
        <v>#N/A</v>
      </c>
      <c r="AA476" s="112" t="s">
        <v>1891</v>
      </c>
      <c r="AB476" s="112" t="s">
        <v>1891</v>
      </c>
      <c r="AC476" s="100" t="e">
        <v>#N/A</v>
      </c>
      <c r="AD476" s="100">
        <v>0</v>
      </c>
      <c r="AE476" s="100" t="e">
        <v>#N/A</v>
      </c>
      <c r="AF476" s="112" t="s">
        <v>1891</v>
      </c>
      <c r="AG476" s="100" t="e">
        <v>#N/A</v>
      </c>
      <c r="AH476" s="100">
        <v>0</v>
      </c>
      <c r="AI476" s="100" t="e">
        <v>#N/A</v>
      </c>
      <c r="AJ476" s="112" t="s">
        <v>1891</v>
      </c>
      <c r="AK476" s="100" t="e">
        <v>#N/A</v>
      </c>
      <c r="AL476" s="100">
        <v>0</v>
      </c>
      <c r="AM476" s="100" t="e">
        <v>#N/A</v>
      </c>
      <c r="AN476" s="114">
        <v>1</v>
      </c>
      <c r="AO476" s="2" t="s">
        <v>1902</v>
      </c>
      <c r="AP476" s="2" t="s">
        <v>1903</v>
      </c>
      <c r="AQ476" s="2" t="s">
        <v>1903</v>
      </c>
      <c r="AR476" s="124" t="s">
        <v>1891</v>
      </c>
      <c r="AS476" s="2" t="s">
        <v>1902</v>
      </c>
      <c r="AT476" s="2" t="s">
        <v>1903</v>
      </c>
    </row>
    <row r="477" spans="1:46" x14ac:dyDescent="0.2">
      <c r="A477" s="2" t="s">
        <v>2</v>
      </c>
      <c r="B477" s="2" t="s">
        <v>250</v>
      </c>
      <c r="C477" s="71">
        <v>0.625</v>
      </c>
      <c r="D477" s="72">
        <v>8</v>
      </c>
      <c r="E477" s="99">
        <v>2018</v>
      </c>
      <c r="F477" s="99">
        <v>2014</v>
      </c>
      <c r="G477" s="99" t="s">
        <v>1899</v>
      </c>
      <c r="H477" s="2" t="s">
        <v>1900</v>
      </c>
      <c r="I477" s="2" t="s">
        <v>1901</v>
      </c>
      <c r="J477" s="2" t="s">
        <v>3</v>
      </c>
      <c r="K477" s="113" t="s">
        <v>250</v>
      </c>
      <c r="L477" s="100">
        <v>636</v>
      </c>
      <c r="M477" s="100">
        <v>0</v>
      </c>
      <c r="N477" s="100">
        <v>0</v>
      </c>
      <c r="O477" s="100">
        <v>0</v>
      </c>
      <c r="P477" s="100">
        <v>636</v>
      </c>
      <c r="Q477" s="112">
        <v>0</v>
      </c>
      <c r="R477" s="101">
        <v>318</v>
      </c>
      <c r="S477" s="101">
        <v>0</v>
      </c>
      <c r="T477" s="100">
        <v>432</v>
      </c>
      <c r="U477" s="100">
        <v>0</v>
      </c>
      <c r="V477" s="100">
        <v>0</v>
      </c>
      <c r="W477" s="100">
        <v>0</v>
      </c>
      <c r="X477" s="100">
        <v>432</v>
      </c>
      <c r="Y477" s="100">
        <v>0</v>
      </c>
      <c r="Z477" s="100">
        <v>432</v>
      </c>
      <c r="AA477" s="112">
        <v>0</v>
      </c>
      <c r="AB477" s="112">
        <v>0</v>
      </c>
      <c r="AC477" s="100">
        <v>496</v>
      </c>
      <c r="AD477" s="100">
        <v>0</v>
      </c>
      <c r="AE477" s="100">
        <v>496</v>
      </c>
      <c r="AF477" s="112">
        <v>0</v>
      </c>
      <c r="AG477" s="100">
        <v>1151</v>
      </c>
      <c r="AH477" s="100">
        <v>96</v>
      </c>
      <c r="AI477" s="100">
        <v>1055</v>
      </c>
      <c r="AJ477" s="112">
        <v>8.3405734144222421E-2</v>
      </c>
      <c r="AK477" s="100">
        <v>2715</v>
      </c>
      <c r="AL477" s="100">
        <v>96</v>
      </c>
      <c r="AM477" s="100">
        <v>2619</v>
      </c>
      <c r="AN477" s="114">
        <v>0.5</v>
      </c>
      <c r="AO477" s="2" t="s">
        <v>1902</v>
      </c>
      <c r="AP477" s="2" t="s">
        <v>1903</v>
      </c>
      <c r="AQ477" s="2" t="s">
        <v>1903</v>
      </c>
      <c r="AR477" s="124" t="s">
        <v>1891</v>
      </c>
      <c r="AS477" s="2" t="s">
        <v>1903</v>
      </c>
      <c r="AT477" s="2" t="s">
        <v>1903</v>
      </c>
    </row>
    <row r="478" spans="1:46" x14ac:dyDescent="0.2">
      <c r="A478" s="2" t="s">
        <v>14</v>
      </c>
      <c r="B478" s="2" t="s">
        <v>300</v>
      </c>
      <c r="C478" s="71">
        <v>1</v>
      </c>
      <c r="D478" s="72">
        <v>5</v>
      </c>
      <c r="E478" s="99">
        <v>2017</v>
      </c>
      <c r="F478" s="99">
        <v>2014</v>
      </c>
      <c r="G478" s="99">
        <v>2018</v>
      </c>
      <c r="H478" s="2" t="s">
        <v>1906</v>
      </c>
      <c r="I478" s="2" t="s">
        <v>1907</v>
      </c>
      <c r="J478" s="2" t="s">
        <v>13</v>
      </c>
      <c r="K478" s="113" t="s">
        <v>300</v>
      </c>
      <c r="L478" s="100">
        <v>2</v>
      </c>
      <c r="M478" s="100">
        <v>0</v>
      </c>
      <c r="N478" s="100">
        <v>0</v>
      </c>
      <c r="O478" s="100">
        <v>0</v>
      </c>
      <c r="P478" s="100">
        <v>2</v>
      </c>
      <c r="Q478" s="112">
        <v>0</v>
      </c>
      <c r="R478" s="101">
        <v>2</v>
      </c>
      <c r="S478" s="101">
        <v>0</v>
      </c>
      <c r="T478" s="100">
        <v>2</v>
      </c>
      <c r="U478" s="100">
        <v>0</v>
      </c>
      <c r="V478" s="100">
        <v>0</v>
      </c>
      <c r="W478" s="100">
        <v>0</v>
      </c>
      <c r="X478" s="100">
        <v>2</v>
      </c>
      <c r="Y478" s="100">
        <v>0</v>
      </c>
      <c r="Z478" s="100">
        <v>2</v>
      </c>
      <c r="AA478" s="112">
        <v>0</v>
      </c>
      <c r="AB478" s="112">
        <v>0</v>
      </c>
      <c r="AC478" s="100">
        <v>2</v>
      </c>
      <c r="AD478" s="100">
        <v>20</v>
      </c>
      <c r="AE478" s="100">
        <v>0</v>
      </c>
      <c r="AF478" s="112">
        <v>10</v>
      </c>
      <c r="AG478" s="100">
        <v>4</v>
      </c>
      <c r="AH478" s="100">
        <v>12</v>
      </c>
      <c r="AI478" s="100">
        <v>0</v>
      </c>
      <c r="AJ478" s="112">
        <v>3</v>
      </c>
      <c r="AK478" s="100">
        <v>10</v>
      </c>
      <c r="AL478" s="100">
        <v>32</v>
      </c>
      <c r="AM478" s="100">
        <v>4</v>
      </c>
      <c r="AN478" s="114">
        <v>1</v>
      </c>
      <c r="AO478" s="2" t="s">
        <v>1902</v>
      </c>
      <c r="AP478" s="2" t="s">
        <v>1903</v>
      </c>
      <c r="AQ478" s="2" t="s">
        <v>1903</v>
      </c>
      <c r="AR478" s="124" t="s">
        <v>1891</v>
      </c>
      <c r="AS478" s="2" t="s">
        <v>1903</v>
      </c>
      <c r="AT478" s="2" t="s">
        <v>1902</v>
      </c>
    </row>
    <row r="479" spans="1:46" x14ac:dyDescent="0.2">
      <c r="A479" s="2" t="s">
        <v>72</v>
      </c>
      <c r="B479" s="2" t="s">
        <v>308</v>
      </c>
      <c r="C479" s="71">
        <v>0.375</v>
      </c>
      <c r="D479" s="72">
        <v>8</v>
      </c>
      <c r="E479" s="99">
        <v>2020</v>
      </c>
      <c r="F479" s="99">
        <v>2016</v>
      </c>
      <c r="G479" s="99" t="s">
        <v>1908</v>
      </c>
      <c r="H479" s="2" t="s">
        <v>1909</v>
      </c>
      <c r="I479" s="2" t="s">
        <v>1910</v>
      </c>
      <c r="J479" s="2" t="s">
        <v>26</v>
      </c>
      <c r="K479" s="123" t="s">
        <v>308</v>
      </c>
      <c r="L479" s="100">
        <v>877</v>
      </c>
      <c r="M479" s="100">
        <v>2</v>
      </c>
      <c r="N479" s="100">
        <v>2</v>
      </c>
      <c r="O479" s="100">
        <v>0</v>
      </c>
      <c r="P479" s="100">
        <v>875</v>
      </c>
      <c r="Q479" s="112">
        <v>2.2805017103762829E-3</v>
      </c>
      <c r="R479" s="101">
        <v>329</v>
      </c>
      <c r="S479" s="101">
        <v>0</v>
      </c>
      <c r="T479" s="100">
        <v>562</v>
      </c>
      <c r="U479" s="100">
        <v>123</v>
      </c>
      <c r="V479" s="100">
        <v>123</v>
      </c>
      <c r="W479" s="100">
        <v>0</v>
      </c>
      <c r="X479" s="100">
        <v>439</v>
      </c>
      <c r="Y479" s="100">
        <v>123</v>
      </c>
      <c r="Z479" s="100">
        <v>439</v>
      </c>
      <c r="AA479" s="112">
        <v>0.2188612099644128</v>
      </c>
      <c r="AB479" s="112">
        <v>0.2188612099644128</v>
      </c>
      <c r="AC479" s="100">
        <v>627</v>
      </c>
      <c r="AD479" s="100">
        <v>591</v>
      </c>
      <c r="AE479" s="100">
        <v>36</v>
      </c>
      <c r="AF479" s="112">
        <v>0.9425837320574163</v>
      </c>
      <c r="AG479" s="100">
        <v>1552</v>
      </c>
      <c r="AH479" s="100">
        <v>46</v>
      </c>
      <c r="AI479" s="100">
        <v>1506</v>
      </c>
      <c r="AJ479" s="112">
        <v>2.9639175257731958E-2</v>
      </c>
      <c r="AK479" s="100">
        <v>3618</v>
      </c>
      <c r="AL479" s="100">
        <v>762</v>
      </c>
      <c r="AM479" s="100">
        <v>2856</v>
      </c>
      <c r="AN479" s="114">
        <v>0.375</v>
      </c>
      <c r="AO479" s="2" t="s">
        <v>1902</v>
      </c>
      <c r="AP479" s="2" t="s">
        <v>1903</v>
      </c>
      <c r="AQ479" s="2" t="s">
        <v>1903</v>
      </c>
      <c r="AR479" s="124" t="s">
        <v>1891</v>
      </c>
      <c r="AS479" s="2" t="s">
        <v>1903</v>
      </c>
      <c r="AT479" s="2" t="s">
        <v>1903</v>
      </c>
    </row>
    <row r="480" spans="1:46" x14ac:dyDescent="0.2">
      <c r="A480" s="2" t="s">
        <v>72</v>
      </c>
      <c r="B480" s="2" t="s">
        <v>1498</v>
      </c>
      <c r="C480" s="71">
        <v>0.375</v>
      </c>
      <c r="D480" s="72">
        <v>8</v>
      </c>
      <c r="E480" s="99">
        <v>2020</v>
      </c>
      <c r="F480" s="99">
        <v>2016</v>
      </c>
      <c r="G480" s="99" t="s">
        <v>1908</v>
      </c>
      <c r="H480" s="2" t="s">
        <v>1909</v>
      </c>
      <c r="I480" s="2" t="s">
        <v>1910</v>
      </c>
      <c r="J480" s="2" t="s">
        <v>26</v>
      </c>
      <c r="K480" s="123" t="s">
        <v>1498</v>
      </c>
      <c r="L480" s="100">
        <v>131</v>
      </c>
      <c r="M480" s="100">
        <v>0</v>
      </c>
      <c r="N480" s="100">
        <v>0</v>
      </c>
      <c r="O480" s="100">
        <v>0</v>
      </c>
      <c r="P480" s="100">
        <v>131</v>
      </c>
      <c r="Q480" s="112">
        <v>0</v>
      </c>
      <c r="R480" s="101">
        <v>49</v>
      </c>
      <c r="S480" s="101">
        <v>0</v>
      </c>
      <c r="T480" s="100">
        <v>84</v>
      </c>
      <c r="U480" s="100">
        <v>0</v>
      </c>
      <c r="V480" s="100">
        <v>0</v>
      </c>
      <c r="W480" s="100">
        <v>0</v>
      </c>
      <c r="X480" s="100">
        <v>84</v>
      </c>
      <c r="Y480" s="100">
        <v>0</v>
      </c>
      <c r="Z480" s="100">
        <v>84</v>
      </c>
      <c r="AA480" s="112">
        <v>0</v>
      </c>
      <c r="AB480" s="112">
        <v>0</v>
      </c>
      <c r="AC480" s="100">
        <v>89</v>
      </c>
      <c r="AD480" s="100">
        <v>0</v>
      </c>
      <c r="AE480" s="100">
        <v>89</v>
      </c>
      <c r="AF480" s="112">
        <v>0</v>
      </c>
      <c r="AG480" s="100">
        <v>221</v>
      </c>
      <c r="AH480" s="100">
        <v>8</v>
      </c>
      <c r="AI480" s="100">
        <v>213</v>
      </c>
      <c r="AJ480" s="112">
        <v>3.6199095022624438E-2</v>
      </c>
      <c r="AK480" s="100">
        <v>525</v>
      </c>
      <c r="AL480" s="100">
        <v>8</v>
      </c>
      <c r="AM480" s="100">
        <v>517</v>
      </c>
      <c r="AN480" s="114">
        <v>0.375</v>
      </c>
      <c r="AO480" s="2" t="s">
        <v>1902</v>
      </c>
      <c r="AP480" s="2" t="s">
        <v>1903</v>
      </c>
      <c r="AQ480" s="2" t="s">
        <v>1903</v>
      </c>
      <c r="AR480" s="124" t="s">
        <v>1522</v>
      </c>
      <c r="AS480" s="2" t="s">
        <v>1903</v>
      </c>
      <c r="AT480" s="2" t="s">
        <v>1903</v>
      </c>
    </row>
    <row r="481" spans="1:46" x14ac:dyDescent="0.2">
      <c r="A481" s="2" t="s">
        <v>90</v>
      </c>
      <c r="B481" s="2" t="s">
        <v>90</v>
      </c>
      <c r="C481" s="71">
        <v>1</v>
      </c>
      <c r="D481" s="72">
        <v>5</v>
      </c>
      <c r="E481" s="99">
        <v>2017</v>
      </c>
      <c r="F481" s="99">
        <v>2014</v>
      </c>
      <c r="G481" s="99">
        <v>2018</v>
      </c>
      <c r="H481" s="2" t="s">
        <v>1906</v>
      </c>
      <c r="I481" s="2" t="s">
        <v>1907</v>
      </c>
      <c r="J481" s="2" t="s">
        <v>13</v>
      </c>
      <c r="K481" s="113" t="s">
        <v>90</v>
      </c>
      <c r="L481" s="100">
        <v>2</v>
      </c>
      <c r="M481" s="100">
        <v>0</v>
      </c>
      <c r="N481" s="100">
        <v>0</v>
      </c>
      <c r="O481" s="100">
        <v>0</v>
      </c>
      <c r="P481" s="100">
        <v>2</v>
      </c>
      <c r="Q481" s="112">
        <v>0</v>
      </c>
      <c r="R481" s="101">
        <v>2</v>
      </c>
      <c r="S481" s="101">
        <v>0</v>
      </c>
      <c r="T481" s="100">
        <v>2</v>
      </c>
      <c r="U481" s="100">
        <v>0</v>
      </c>
      <c r="V481" s="100">
        <v>0</v>
      </c>
      <c r="W481" s="100">
        <v>0</v>
      </c>
      <c r="X481" s="100">
        <v>2</v>
      </c>
      <c r="Y481" s="100">
        <v>0</v>
      </c>
      <c r="Z481" s="100">
        <v>2</v>
      </c>
      <c r="AA481" s="112">
        <v>0</v>
      </c>
      <c r="AB481" s="112">
        <v>0</v>
      </c>
      <c r="AC481" s="100">
        <v>2</v>
      </c>
      <c r="AD481" s="100">
        <v>0</v>
      </c>
      <c r="AE481" s="100">
        <v>2</v>
      </c>
      <c r="AF481" s="112">
        <v>0</v>
      </c>
      <c r="AG481" s="100">
        <v>4</v>
      </c>
      <c r="AH481" s="100">
        <v>0</v>
      </c>
      <c r="AI481" s="100">
        <v>4</v>
      </c>
      <c r="AJ481" s="112">
        <v>0</v>
      </c>
      <c r="AK481" s="100">
        <v>10</v>
      </c>
      <c r="AL481" s="100">
        <v>0</v>
      </c>
      <c r="AM481" s="100">
        <v>10</v>
      </c>
      <c r="AN481" s="114">
        <v>1</v>
      </c>
      <c r="AO481" s="2" t="s">
        <v>1902</v>
      </c>
      <c r="AP481" s="2" t="s">
        <v>1903</v>
      </c>
      <c r="AQ481" s="2" t="s">
        <v>1903</v>
      </c>
      <c r="AR481" s="124" t="s">
        <v>1522</v>
      </c>
      <c r="AS481" s="2" t="s">
        <v>1903</v>
      </c>
      <c r="AT481" s="2" t="s">
        <v>1903</v>
      </c>
    </row>
    <row r="482" spans="1:46" x14ac:dyDescent="0.2">
      <c r="A482" s="2" t="s">
        <v>90</v>
      </c>
      <c r="B482" s="2" t="s">
        <v>302</v>
      </c>
      <c r="C482" s="71">
        <v>1</v>
      </c>
      <c r="D482" s="72">
        <v>5</v>
      </c>
      <c r="E482" s="99">
        <v>2017</v>
      </c>
      <c r="F482" s="99">
        <v>2014</v>
      </c>
      <c r="G482" s="99">
        <v>2018</v>
      </c>
      <c r="H482" s="2" t="s">
        <v>1906</v>
      </c>
      <c r="I482" s="2" t="s">
        <v>1907</v>
      </c>
      <c r="J482" s="2" t="s">
        <v>13</v>
      </c>
      <c r="K482" s="113" t="s">
        <v>302</v>
      </c>
      <c r="L482" s="100">
        <v>112</v>
      </c>
      <c r="M482" s="100">
        <v>16</v>
      </c>
      <c r="N482" s="100">
        <v>0</v>
      </c>
      <c r="O482" s="100">
        <v>16</v>
      </c>
      <c r="P482" s="100">
        <v>96</v>
      </c>
      <c r="Q482" s="112">
        <v>0.14285714285714285</v>
      </c>
      <c r="R482" s="101">
        <v>112</v>
      </c>
      <c r="S482" s="101">
        <v>0</v>
      </c>
      <c r="T482" s="100">
        <v>76</v>
      </c>
      <c r="U482" s="100">
        <v>70</v>
      </c>
      <c r="V482" s="100">
        <v>23</v>
      </c>
      <c r="W482" s="100">
        <v>47</v>
      </c>
      <c r="X482" s="100">
        <v>6</v>
      </c>
      <c r="Y482" s="100">
        <v>70</v>
      </c>
      <c r="Z482" s="100">
        <v>6</v>
      </c>
      <c r="AA482" s="112">
        <v>0.92105263157894735</v>
      </c>
      <c r="AB482" s="112">
        <v>0.92105263157894735</v>
      </c>
      <c r="AC482" s="100">
        <v>89</v>
      </c>
      <c r="AD482" s="100">
        <v>69</v>
      </c>
      <c r="AE482" s="100">
        <v>20</v>
      </c>
      <c r="AF482" s="112">
        <v>0.7752808988764045</v>
      </c>
      <c r="AG482" s="100">
        <v>209</v>
      </c>
      <c r="AH482" s="100">
        <v>52</v>
      </c>
      <c r="AI482" s="100">
        <v>157</v>
      </c>
      <c r="AJ482" s="112">
        <v>0.24880382775119617</v>
      </c>
      <c r="AK482" s="100">
        <v>486</v>
      </c>
      <c r="AL482" s="100">
        <v>207</v>
      </c>
      <c r="AM482" s="100">
        <v>279</v>
      </c>
      <c r="AN482" s="114">
        <v>1</v>
      </c>
      <c r="AO482" s="2" t="s">
        <v>1902</v>
      </c>
      <c r="AP482" s="2" t="s">
        <v>1903</v>
      </c>
      <c r="AQ482" s="2" t="s">
        <v>1903</v>
      </c>
      <c r="AR482" s="124" t="s">
        <v>1522</v>
      </c>
      <c r="AS482" s="2" t="s">
        <v>1903</v>
      </c>
      <c r="AT482" s="2" t="s">
        <v>1903</v>
      </c>
    </row>
    <row r="483" spans="1:46" x14ac:dyDescent="0.2">
      <c r="A483" s="2" t="s">
        <v>2</v>
      </c>
      <c r="B483" s="2" t="s">
        <v>2</v>
      </c>
      <c r="C483" s="71">
        <v>0.625</v>
      </c>
      <c r="D483" s="72">
        <v>8</v>
      </c>
      <c r="E483" s="99">
        <v>2018</v>
      </c>
      <c r="F483" s="99">
        <v>2014</v>
      </c>
      <c r="G483" s="99" t="s">
        <v>1899</v>
      </c>
      <c r="H483" s="2" t="s">
        <v>1900</v>
      </c>
      <c r="I483" s="2" t="s">
        <v>1901</v>
      </c>
      <c r="J483" s="2" t="s">
        <v>3</v>
      </c>
      <c r="K483" s="113" t="s">
        <v>2</v>
      </c>
      <c r="L483" s="100">
        <v>980</v>
      </c>
      <c r="M483" s="100">
        <v>57</v>
      </c>
      <c r="N483" s="100">
        <v>57</v>
      </c>
      <c r="O483" s="100">
        <v>0</v>
      </c>
      <c r="P483" s="100">
        <v>923</v>
      </c>
      <c r="Q483" s="112">
        <v>5.8163265306122446E-2</v>
      </c>
      <c r="R483" s="101">
        <v>490</v>
      </c>
      <c r="S483" s="101">
        <v>0</v>
      </c>
      <c r="T483" s="100">
        <v>696</v>
      </c>
      <c r="U483" s="100">
        <v>18</v>
      </c>
      <c r="V483" s="100">
        <v>18</v>
      </c>
      <c r="W483" s="100">
        <v>0</v>
      </c>
      <c r="X483" s="100">
        <v>678</v>
      </c>
      <c r="Y483" s="100">
        <v>18</v>
      </c>
      <c r="Z483" s="100">
        <v>678</v>
      </c>
      <c r="AA483" s="112">
        <v>2.5862068965517241E-2</v>
      </c>
      <c r="AB483" s="112">
        <v>2.5862068965517241E-2</v>
      </c>
      <c r="AC483" s="100">
        <v>808</v>
      </c>
      <c r="AD483" s="100">
        <v>12</v>
      </c>
      <c r="AE483" s="100">
        <v>796</v>
      </c>
      <c r="AF483" s="112">
        <v>1.4851485148514851E-2</v>
      </c>
      <c r="AG483" s="100">
        <v>1900</v>
      </c>
      <c r="AH483" s="100">
        <v>90</v>
      </c>
      <c r="AI483" s="100">
        <v>1810</v>
      </c>
      <c r="AJ483" s="112">
        <v>4.736842105263158E-2</v>
      </c>
      <c r="AK483" s="100">
        <v>4384</v>
      </c>
      <c r="AL483" s="100">
        <v>177</v>
      </c>
      <c r="AM483" s="100">
        <v>4207</v>
      </c>
      <c r="AN483" s="114">
        <v>0.5</v>
      </c>
      <c r="AO483" s="2" t="s">
        <v>1902</v>
      </c>
      <c r="AP483" s="2" t="s">
        <v>1903</v>
      </c>
      <c r="AQ483" s="2" t="s">
        <v>1903</v>
      </c>
      <c r="AR483" s="124" t="s">
        <v>1535</v>
      </c>
      <c r="AS483" s="2" t="s">
        <v>1903</v>
      </c>
      <c r="AT483" s="2" t="s">
        <v>1903</v>
      </c>
    </row>
    <row r="484" spans="1:46" x14ac:dyDescent="0.2">
      <c r="A484" s="2" t="s">
        <v>2</v>
      </c>
      <c r="B484" s="2" t="s">
        <v>1020</v>
      </c>
      <c r="C484" s="71">
        <v>0.625</v>
      </c>
      <c r="D484" s="72">
        <v>8</v>
      </c>
      <c r="E484" s="99">
        <v>2018</v>
      </c>
      <c r="F484" s="99">
        <v>2014</v>
      </c>
      <c r="G484" s="99" t="s">
        <v>1899</v>
      </c>
      <c r="H484" s="2" t="s">
        <v>1900</v>
      </c>
      <c r="I484" s="2" t="s">
        <v>1901</v>
      </c>
      <c r="J484" s="2" t="s">
        <v>3</v>
      </c>
      <c r="K484" s="113" t="s">
        <v>1020</v>
      </c>
      <c r="L484" s="100">
        <v>9</v>
      </c>
      <c r="M484" s="100">
        <v>116</v>
      </c>
      <c r="N484" s="100">
        <v>51</v>
      </c>
      <c r="O484" s="100">
        <v>65</v>
      </c>
      <c r="P484" s="100">
        <v>0</v>
      </c>
      <c r="Q484" s="112">
        <v>12.888888888888889</v>
      </c>
      <c r="R484" s="101">
        <v>5</v>
      </c>
      <c r="S484" s="101">
        <v>111</v>
      </c>
      <c r="T484" s="100">
        <v>6</v>
      </c>
      <c r="U484" s="100">
        <v>432</v>
      </c>
      <c r="V484" s="100">
        <v>23</v>
      </c>
      <c r="W484" s="100">
        <v>409</v>
      </c>
      <c r="X484" s="100">
        <v>0</v>
      </c>
      <c r="Y484" s="100">
        <v>543</v>
      </c>
      <c r="Z484" s="100">
        <v>0</v>
      </c>
      <c r="AA484" s="112">
        <v>72</v>
      </c>
      <c r="AB484" s="112">
        <v>90.5</v>
      </c>
      <c r="AC484" s="100">
        <v>7</v>
      </c>
      <c r="AD484" s="100">
        <v>403</v>
      </c>
      <c r="AE484" s="100">
        <v>0</v>
      </c>
      <c r="AF484" s="112">
        <v>57.571428571428569</v>
      </c>
      <c r="AG484" s="100">
        <v>17</v>
      </c>
      <c r="AH484" s="100">
        <v>487</v>
      </c>
      <c r="AI484" s="100">
        <v>0</v>
      </c>
      <c r="AJ484" s="112">
        <v>28.647058823529413</v>
      </c>
      <c r="AK484" s="100">
        <v>39</v>
      </c>
      <c r="AL484" s="100">
        <v>1438</v>
      </c>
      <c r="AM484" s="100">
        <v>0</v>
      </c>
      <c r="AN484" s="114">
        <v>0.5</v>
      </c>
      <c r="AO484" s="2" t="s">
        <v>1903</v>
      </c>
      <c r="AP484" s="2" t="s">
        <v>1903</v>
      </c>
      <c r="AQ484" s="2" t="s">
        <v>1902</v>
      </c>
      <c r="AR484" s="124" t="s">
        <v>1522</v>
      </c>
      <c r="AS484" s="2" t="s">
        <v>1902</v>
      </c>
      <c r="AT484" s="2" t="s">
        <v>1903</v>
      </c>
    </row>
    <row r="485" spans="1:46" x14ac:dyDescent="0.2">
      <c r="A485" s="2" t="s">
        <v>2</v>
      </c>
      <c r="B485" s="2" t="s">
        <v>1133</v>
      </c>
      <c r="C485" s="71">
        <v>0.625</v>
      </c>
      <c r="D485" s="72">
        <v>8</v>
      </c>
      <c r="E485" s="99">
        <v>2018</v>
      </c>
      <c r="F485" s="99">
        <v>2014</v>
      </c>
      <c r="G485" s="99" t="s">
        <v>1899</v>
      </c>
      <c r="H485" s="2" t="s">
        <v>1900</v>
      </c>
      <c r="I485" s="2" t="s">
        <v>1901</v>
      </c>
      <c r="J485" s="2" t="s">
        <v>3</v>
      </c>
      <c r="K485" s="123" t="s">
        <v>1133</v>
      </c>
      <c r="L485" s="100">
        <v>103</v>
      </c>
      <c r="M485" s="100">
        <v>0</v>
      </c>
      <c r="N485" s="100">
        <v>0</v>
      </c>
      <c r="O485" s="100">
        <v>0</v>
      </c>
      <c r="P485" s="100">
        <v>103</v>
      </c>
      <c r="Q485" s="112">
        <v>0</v>
      </c>
      <c r="R485" s="101">
        <v>52</v>
      </c>
      <c r="S485" s="101">
        <v>0</v>
      </c>
      <c r="T485" s="100">
        <v>72</v>
      </c>
      <c r="U485" s="100">
        <v>0</v>
      </c>
      <c r="V485" s="100">
        <v>0</v>
      </c>
      <c r="W485" s="100">
        <v>0</v>
      </c>
      <c r="X485" s="100">
        <v>72</v>
      </c>
      <c r="Y485" s="100">
        <v>0</v>
      </c>
      <c r="Z485" s="100">
        <v>72</v>
      </c>
      <c r="AA485" s="112">
        <v>0</v>
      </c>
      <c r="AB485" s="112">
        <v>0</v>
      </c>
      <c r="AC485" s="100">
        <v>84</v>
      </c>
      <c r="AD485" s="100">
        <v>23</v>
      </c>
      <c r="AE485" s="100">
        <v>61</v>
      </c>
      <c r="AF485" s="112">
        <v>0.27380952380952384</v>
      </c>
      <c r="AG485" s="100">
        <v>195</v>
      </c>
      <c r="AH485" s="100">
        <v>0</v>
      </c>
      <c r="AI485" s="100">
        <v>195</v>
      </c>
      <c r="AJ485" s="112">
        <v>0</v>
      </c>
      <c r="AK485" s="100">
        <v>454</v>
      </c>
      <c r="AL485" s="100">
        <v>23</v>
      </c>
      <c r="AM485" s="100">
        <v>431</v>
      </c>
      <c r="AN485" s="114">
        <v>0.5</v>
      </c>
      <c r="AO485" s="2" t="s">
        <v>1902</v>
      </c>
      <c r="AP485" s="2" t="s">
        <v>1903</v>
      </c>
      <c r="AQ485" s="2" t="s">
        <v>1903</v>
      </c>
      <c r="AR485" s="124" t="s">
        <v>1522</v>
      </c>
      <c r="AS485" s="2" t="s">
        <v>1903</v>
      </c>
      <c r="AT485" s="2" t="s">
        <v>1903</v>
      </c>
    </row>
    <row r="486" spans="1:46" x14ac:dyDescent="0.2">
      <c r="A486" s="2" t="s">
        <v>81</v>
      </c>
      <c r="B486" s="2" t="s">
        <v>943</v>
      </c>
      <c r="C486" s="71">
        <v>0.5</v>
      </c>
      <c r="D486" s="72">
        <v>8</v>
      </c>
      <c r="E486" s="99">
        <v>2019</v>
      </c>
      <c r="F486" s="99">
        <v>2015</v>
      </c>
      <c r="G486" s="99">
        <v>2022</v>
      </c>
      <c r="H486" s="2" t="s">
        <v>1904</v>
      </c>
      <c r="I486" s="2" t="s">
        <v>1905</v>
      </c>
      <c r="J486" s="2" t="s">
        <v>8</v>
      </c>
      <c r="K486" s="111" t="s">
        <v>943</v>
      </c>
      <c r="L486" s="100">
        <v>35</v>
      </c>
      <c r="M486" s="100">
        <v>4</v>
      </c>
      <c r="N486" s="100">
        <v>4</v>
      </c>
      <c r="O486" s="100">
        <v>0</v>
      </c>
      <c r="P486" s="100">
        <v>31</v>
      </c>
      <c r="Q486" s="112">
        <v>0.11428571428571428</v>
      </c>
      <c r="R486" s="101">
        <v>18</v>
      </c>
      <c r="S486" s="101">
        <v>0</v>
      </c>
      <c r="T486" s="100">
        <v>18</v>
      </c>
      <c r="U486" s="100">
        <v>13</v>
      </c>
      <c r="V486" s="100">
        <v>3</v>
      </c>
      <c r="W486" s="100">
        <v>10</v>
      </c>
      <c r="X486" s="100">
        <v>5</v>
      </c>
      <c r="Y486" s="100">
        <v>13</v>
      </c>
      <c r="Z486" s="100">
        <v>5</v>
      </c>
      <c r="AA486" s="112">
        <v>0.72222222222222221</v>
      </c>
      <c r="AB486" s="112">
        <v>0.72222222222222221</v>
      </c>
      <c r="AC486" s="100">
        <v>18</v>
      </c>
      <c r="AD486" s="100">
        <v>13</v>
      </c>
      <c r="AE486" s="100">
        <v>5</v>
      </c>
      <c r="AF486" s="112">
        <v>0.72222222222222221</v>
      </c>
      <c r="AG486" s="100">
        <v>66</v>
      </c>
      <c r="AH486" s="100">
        <v>38</v>
      </c>
      <c r="AI486" s="100">
        <v>28</v>
      </c>
      <c r="AJ486" s="112">
        <v>0.5757575757575758</v>
      </c>
      <c r="AK486" s="100">
        <v>137</v>
      </c>
      <c r="AL486" s="100">
        <v>68</v>
      </c>
      <c r="AM486" s="100">
        <v>69</v>
      </c>
      <c r="AN486" s="114">
        <v>0.5</v>
      </c>
      <c r="AO486" s="2" t="s">
        <v>1903</v>
      </c>
      <c r="AP486" s="2" t="s">
        <v>1902</v>
      </c>
      <c r="AQ486" s="2" t="s">
        <v>1903</v>
      </c>
      <c r="AR486" s="124" t="s">
        <v>1522</v>
      </c>
      <c r="AS486" s="2" t="s">
        <v>1903</v>
      </c>
      <c r="AT486" s="2" t="s">
        <v>1902</v>
      </c>
    </row>
    <row r="487" spans="1:46" x14ac:dyDescent="0.2">
      <c r="A487" s="2" t="s">
        <v>2</v>
      </c>
      <c r="B487" s="2" t="s">
        <v>312</v>
      </c>
      <c r="C487" s="71">
        <v>0.625</v>
      </c>
      <c r="D487" s="72">
        <v>8</v>
      </c>
      <c r="E487" s="99">
        <v>2018</v>
      </c>
      <c r="F487" s="99">
        <v>2014</v>
      </c>
      <c r="G487" s="99" t="s">
        <v>1899</v>
      </c>
      <c r="H487" s="2" t="s">
        <v>1900</v>
      </c>
      <c r="I487" s="2" t="s">
        <v>1901</v>
      </c>
      <c r="J487" s="2" t="s">
        <v>3</v>
      </c>
      <c r="K487" s="123" t="s">
        <v>312</v>
      </c>
      <c r="L487" s="100">
        <v>382</v>
      </c>
      <c r="M487" s="100">
        <v>0</v>
      </c>
      <c r="N487" s="100">
        <v>0</v>
      </c>
      <c r="O487" s="100">
        <v>0</v>
      </c>
      <c r="P487" s="100">
        <v>382</v>
      </c>
      <c r="Q487" s="112">
        <v>0</v>
      </c>
      <c r="R487" s="101">
        <v>191</v>
      </c>
      <c r="S487" s="101">
        <v>0</v>
      </c>
      <c r="T487" s="100">
        <v>260</v>
      </c>
      <c r="U487" s="100">
        <v>0</v>
      </c>
      <c r="V487" s="100">
        <v>0</v>
      </c>
      <c r="W487" s="100">
        <v>0</v>
      </c>
      <c r="X487" s="100">
        <v>260</v>
      </c>
      <c r="Y487" s="100">
        <v>0</v>
      </c>
      <c r="Z487" s="100">
        <v>260</v>
      </c>
      <c r="AA487" s="112">
        <v>0</v>
      </c>
      <c r="AB487" s="112">
        <v>0</v>
      </c>
      <c r="AC487" s="100">
        <v>294</v>
      </c>
      <c r="AD487" s="100">
        <v>0</v>
      </c>
      <c r="AE487" s="100">
        <v>294</v>
      </c>
      <c r="AF487" s="112">
        <v>0</v>
      </c>
      <c r="AG487" s="100">
        <v>653</v>
      </c>
      <c r="AH487" s="100">
        <v>302</v>
      </c>
      <c r="AI487" s="100">
        <v>351</v>
      </c>
      <c r="AJ487" s="112">
        <v>0.46248085758039814</v>
      </c>
      <c r="AK487" s="100">
        <v>1589</v>
      </c>
      <c r="AL487" s="100">
        <v>302</v>
      </c>
      <c r="AM487" s="100">
        <v>1287</v>
      </c>
      <c r="AN487" s="114">
        <v>0.5</v>
      </c>
      <c r="AO487" s="2" t="s">
        <v>1902</v>
      </c>
      <c r="AP487" s="2" t="s">
        <v>1903</v>
      </c>
      <c r="AQ487" s="2" t="s">
        <v>1903</v>
      </c>
      <c r="AR487" s="124" t="s">
        <v>1522</v>
      </c>
      <c r="AS487" s="2" t="s">
        <v>1903</v>
      </c>
      <c r="AT487" s="2" t="s">
        <v>1903</v>
      </c>
    </row>
    <row r="488" spans="1:46" x14ac:dyDescent="0.2">
      <c r="A488" s="2" t="s">
        <v>105</v>
      </c>
      <c r="B488" s="2" t="s">
        <v>104</v>
      </c>
      <c r="C488" s="71">
        <v>0.375</v>
      </c>
      <c r="D488" s="72">
        <v>8</v>
      </c>
      <c r="E488" s="99">
        <v>2020</v>
      </c>
      <c r="F488" s="99">
        <v>2016</v>
      </c>
      <c r="G488" s="99" t="s">
        <v>1908</v>
      </c>
      <c r="H488" s="2" t="s">
        <v>1909</v>
      </c>
      <c r="I488" s="2" t="s">
        <v>1910</v>
      </c>
      <c r="J488" s="2" t="s">
        <v>26</v>
      </c>
      <c r="K488" s="111" t="s">
        <v>104</v>
      </c>
      <c r="L488" s="100">
        <v>211</v>
      </c>
      <c r="M488" s="100">
        <v>43</v>
      </c>
      <c r="N488" s="100">
        <v>43</v>
      </c>
      <c r="O488" s="100">
        <v>0</v>
      </c>
      <c r="P488" s="100">
        <v>168</v>
      </c>
      <c r="Q488" s="112">
        <v>0.20379146919431279</v>
      </c>
      <c r="R488" s="101">
        <v>79</v>
      </c>
      <c r="S488" s="101">
        <v>0</v>
      </c>
      <c r="T488" s="100">
        <v>163</v>
      </c>
      <c r="U488" s="100">
        <v>92</v>
      </c>
      <c r="V488" s="100">
        <v>0</v>
      </c>
      <c r="W488" s="100">
        <v>92</v>
      </c>
      <c r="X488" s="100">
        <v>71</v>
      </c>
      <c r="Y488" s="100">
        <v>92</v>
      </c>
      <c r="Z488" s="100">
        <v>71</v>
      </c>
      <c r="AA488" s="112">
        <v>0.56441717791411039</v>
      </c>
      <c r="AB488" s="112">
        <v>0.56441717791411039</v>
      </c>
      <c r="AC488" s="100">
        <v>121</v>
      </c>
      <c r="AD488" s="100">
        <v>177</v>
      </c>
      <c r="AE488" s="100">
        <v>0</v>
      </c>
      <c r="AF488" s="112">
        <v>1.4628099173553719</v>
      </c>
      <c r="AG488" s="100">
        <v>470</v>
      </c>
      <c r="AH488" s="100">
        <v>41</v>
      </c>
      <c r="AI488" s="100">
        <v>429</v>
      </c>
      <c r="AJ488" s="112">
        <v>8.723404255319149E-2</v>
      </c>
      <c r="AK488" s="100">
        <v>965</v>
      </c>
      <c r="AL488" s="100">
        <v>353</v>
      </c>
      <c r="AM488" s="100">
        <v>668</v>
      </c>
      <c r="AN488" s="114">
        <v>0.375</v>
      </c>
      <c r="AO488" s="2" t="s">
        <v>1902</v>
      </c>
      <c r="AP488" s="2" t="s">
        <v>1903</v>
      </c>
      <c r="AQ488" s="2" t="s">
        <v>1903</v>
      </c>
      <c r="AR488" s="124" t="s">
        <v>1522</v>
      </c>
      <c r="AS488" s="2" t="s">
        <v>1903</v>
      </c>
      <c r="AT488" s="2" t="s">
        <v>1903</v>
      </c>
    </row>
    <row r="489" spans="1:46" x14ac:dyDescent="0.2">
      <c r="A489" s="2" t="s">
        <v>23</v>
      </c>
      <c r="B489" s="2" t="s">
        <v>1887</v>
      </c>
      <c r="C489" s="71">
        <v>1</v>
      </c>
      <c r="D489" s="72">
        <v>5</v>
      </c>
      <c r="E489" s="99">
        <v>2017</v>
      </c>
      <c r="F489" s="99">
        <v>2014</v>
      </c>
      <c r="G489" s="99">
        <v>2018</v>
      </c>
      <c r="H489" s="2" t="s">
        <v>1906</v>
      </c>
      <c r="I489" s="2" t="s">
        <v>1907</v>
      </c>
      <c r="J489" s="2" t="s">
        <v>13</v>
      </c>
      <c r="K489" s="113" t="s">
        <v>1887</v>
      </c>
      <c r="L489" s="100" t="e">
        <v>#N/A</v>
      </c>
      <c r="M489" s="100">
        <v>0</v>
      </c>
      <c r="N489" s="100">
        <v>0</v>
      </c>
      <c r="O489" s="100">
        <v>0</v>
      </c>
      <c r="P489" s="100" t="e">
        <v>#N/A</v>
      </c>
      <c r="Q489" s="112" t="s">
        <v>1891</v>
      </c>
      <c r="R489" s="101" t="e">
        <v>#N/A</v>
      </c>
      <c r="S489" s="101" t="e">
        <v>#N/A</v>
      </c>
      <c r="T489" s="100" t="e">
        <v>#N/A</v>
      </c>
      <c r="U489" s="100">
        <v>0</v>
      </c>
      <c r="V489" s="100">
        <v>0</v>
      </c>
      <c r="W489" s="100">
        <v>0</v>
      </c>
      <c r="X489" s="100" t="e">
        <v>#N/A</v>
      </c>
      <c r="Y489" s="100" t="e">
        <v>#N/A</v>
      </c>
      <c r="Z489" s="100" t="e">
        <v>#N/A</v>
      </c>
      <c r="AA489" s="112" t="s">
        <v>1891</v>
      </c>
      <c r="AB489" s="112" t="s">
        <v>1891</v>
      </c>
      <c r="AC489" s="100" t="e">
        <v>#N/A</v>
      </c>
      <c r="AD489" s="100">
        <v>0</v>
      </c>
      <c r="AE489" s="100" t="e">
        <v>#N/A</v>
      </c>
      <c r="AF489" s="112" t="s">
        <v>1891</v>
      </c>
      <c r="AG489" s="100" t="e">
        <v>#N/A</v>
      </c>
      <c r="AH489" s="100">
        <v>0</v>
      </c>
      <c r="AI489" s="100" t="e">
        <v>#N/A</v>
      </c>
      <c r="AJ489" s="112" t="s">
        <v>1891</v>
      </c>
      <c r="AK489" s="100" t="e">
        <v>#N/A</v>
      </c>
      <c r="AL489" s="100">
        <v>0</v>
      </c>
      <c r="AM489" s="100" t="e">
        <v>#N/A</v>
      </c>
      <c r="AN489" s="114">
        <v>1</v>
      </c>
      <c r="AO489" s="2" t="s">
        <v>1902</v>
      </c>
      <c r="AP489" s="2" t="s">
        <v>1903</v>
      </c>
      <c r="AQ489" s="2" t="s">
        <v>1903</v>
      </c>
      <c r="AR489" s="124" t="s">
        <v>1891</v>
      </c>
      <c r="AS489" s="2" t="s">
        <v>1902</v>
      </c>
      <c r="AT489" s="2" t="s">
        <v>1903</v>
      </c>
    </row>
    <row r="490" spans="1:46" x14ac:dyDescent="0.2">
      <c r="A490" s="2" t="s">
        <v>1898</v>
      </c>
      <c r="B490" s="2" t="s">
        <v>1888</v>
      </c>
      <c r="C490" s="71">
        <v>1</v>
      </c>
      <c r="D490" s="72">
        <v>5</v>
      </c>
      <c r="E490" s="99">
        <v>2017</v>
      </c>
      <c r="F490" s="99">
        <v>2014</v>
      </c>
      <c r="G490" s="99">
        <v>2018</v>
      </c>
      <c r="H490" s="2" t="s">
        <v>1906</v>
      </c>
      <c r="I490" s="2" t="s">
        <v>1907</v>
      </c>
      <c r="J490" s="2" t="s">
        <v>13</v>
      </c>
      <c r="K490" s="113" t="s">
        <v>1888</v>
      </c>
      <c r="L490" s="100" t="e">
        <v>#N/A</v>
      </c>
      <c r="M490" s="100">
        <v>0</v>
      </c>
      <c r="N490" s="100">
        <v>0</v>
      </c>
      <c r="O490" s="100">
        <v>0</v>
      </c>
      <c r="P490" s="100" t="e">
        <v>#N/A</v>
      </c>
      <c r="Q490" s="112" t="s">
        <v>1891</v>
      </c>
      <c r="R490" s="101" t="e">
        <v>#N/A</v>
      </c>
      <c r="S490" s="101" t="e">
        <v>#N/A</v>
      </c>
      <c r="T490" s="100" t="e">
        <v>#N/A</v>
      </c>
      <c r="U490" s="100">
        <v>0</v>
      </c>
      <c r="V490" s="100">
        <v>0</v>
      </c>
      <c r="W490" s="100">
        <v>0</v>
      </c>
      <c r="X490" s="100" t="e">
        <v>#N/A</v>
      </c>
      <c r="Y490" s="100" t="e">
        <v>#N/A</v>
      </c>
      <c r="Z490" s="100" t="e">
        <v>#N/A</v>
      </c>
      <c r="AA490" s="112" t="s">
        <v>1891</v>
      </c>
      <c r="AB490" s="112" t="s">
        <v>1891</v>
      </c>
      <c r="AC490" s="100" t="e">
        <v>#N/A</v>
      </c>
      <c r="AD490" s="100">
        <v>0</v>
      </c>
      <c r="AE490" s="100" t="e">
        <v>#N/A</v>
      </c>
      <c r="AF490" s="112" t="s">
        <v>1891</v>
      </c>
      <c r="AG490" s="100" t="e">
        <v>#N/A</v>
      </c>
      <c r="AH490" s="100">
        <v>0</v>
      </c>
      <c r="AI490" s="100" t="e">
        <v>#N/A</v>
      </c>
      <c r="AJ490" s="112" t="s">
        <v>1891</v>
      </c>
      <c r="AK490" s="100" t="e">
        <v>#N/A</v>
      </c>
      <c r="AL490" s="100">
        <v>0</v>
      </c>
      <c r="AM490" s="100" t="e">
        <v>#N/A</v>
      </c>
      <c r="AN490" s="114">
        <v>1</v>
      </c>
      <c r="AO490" s="2" t="s">
        <v>1902</v>
      </c>
      <c r="AP490" s="2" t="s">
        <v>1903</v>
      </c>
      <c r="AQ490" s="2" t="s">
        <v>1903</v>
      </c>
      <c r="AR490" s="124" t="s">
        <v>1891</v>
      </c>
      <c r="AS490" s="2" t="s">
        <v>1902</v>
      </c>
      <c r="AT490" s="2" t="s">
        <v>1903</v>
      </c>
    </row>
    <row r="491" spans="1:46" x14ac:dyDescent="0.2">
      <c r="A491" s="2" t="s">
        <v>142</v>
      </c>
      <c r="B491" s="2" t="s">
        <v>1022</v>
      </c>
      <c r="C491" s="71">
        <v>1</v>
      </c>
      <c r="D491" s="72">
        <v>5</v>
      </c>
      <c r="E491" s="99">
        <v>2017</v>
      </c>
      <c r="F491" s="99">
        <v>2014</v>
      </c>
      <c r="G491" s="99">
        <v>2018</v>
      </c>
      <c r="H491" s="2" t="s">
        <v>1906</v>
      </c>
      <c r="I491" s="2" t="s">
        <v>1907</v>
      </c>
      <c r="J491" s="2" t="s">
        <v>13</v>
      </c>
      <c r="K491" s="113" t="s">
        <v>1022</v>
      </c>
      <c r="L491" s="100">
        <v>108</v>
      </c>
      <c r="M491" s="100">
        <v>0</v>
      </c>
      <c r="N491" s="100">
        <v>0</v>
      </c>
      <c r="O491" s="100">
        <v>0</v>
      </c>
      <c r="P491" s="100">
        <v>108</v>
      </c>
      <c r="Q491" s="112">
        <v>0</v>
      </c>
      <c r="R491" s="101">
        <v>108</v>
      </c>
      <c r="S491" s="101">
        <v>0</v>
      </c>
      <c r="T491" s="100">
        <v>75</v>
      </c>
      <c r="U491" s="100">
        <v>33</v>
      </c>
      <c r="V491" s="100">
        <v>6</v>
      </c>
      <c r="W491" s="100">
        <v>27</v>
      </c>
      <c r="X491" s="100">
        <v>42</v>
      </c>
      <c r="Y491" s="100">
        <v>33</v>
      </c>
      <c r="Z491" s="100">
        <v>42</v>
      </c>
      <c r="AA491" s="112">
        <v>0.44</v>
      </c>
      <c r="AB491" s="112">
        <v>0.44</v>
      </c>
      <c r="AC491" s="100">
        <v>78</v>
      </c>
      <c r="AD491" s="100">
        <v>96</v>
      </c>
      <c r="AE491" s="100">
        <v>0</v>
      </c>
      <c r="AF491" s="112">
        <v>1.2307692307692308</v>
      </c>
      <c r="AG491" s="100">
        <v>199</v>
      </c>
      <c r="AH491" s="100">
        <v>513</v>
      </c>
      <c r="AI491" s="100">
        <v>0</v>
      </c>
      <c r="AJ491" s="112">
        <v>2.5778894472361809</v>
      </c>
      <c r="AK491" s="100">
        <v>460</v>
      </c>
      <c r="AL491" s="100">
        <v>642</v>
      </c>
      <c r="AM491" s="100">
        <v>150</v>
      </c>
      <c r="AN491" s="114">
        <v>1</v>
      </c>
      <c r="AO491" s="2" t="s">
        <v>1903</v>
      </c>
      <c r="AP491" s="2" t="s">
        <v>1902</v>
      </c>
      <c r="AQ491" s="2" t="s">
        <v>1903</v>
      </c>
      <c r="AR491" s="124" t="s">
        <v>1522</v>
      </c>
      <c r="AS491" s="2" t="s">
        <v>1903</v>
      </c>
      <c r="AT491" s="2" t="s">
        <v>1902</v>
      </c>
    </row>
    <row r="492" spans="1:46" x14ac:dyDescent="0.2">
      <c r="A492" s="2" t="s">
        <v>105</v>
      </c>
      <c r="B492" s="2" t="s">
        <v>1050</v>
      </c>
      <c r="C492" s="71">
        <v>0.375</v>
      </c>
      <c r="D492" s="72">
        <v>8</v>
      </c>
      <c r="E492" s="99">
        <v>2020</v>
      </c>
      <c r="F492" s="99">
        <v>2016</v>
      </c>
      <c r="G492" s="99" t="s">
        <v>1908</v>
      </c>
      <c r="H492" s="2" t="s">
        <v>1909</v>
      </c>
      <c r="I492" s="2" t="s">
        <v>1910</v>
      </c>
      <c r="J492" s="2" t="s">
        <v>26</v>
      </c>
      <c r="K492" s="111" t="s">
        <v>1050</v>
      </c>
      <c r="L492" s="100">
        <v>143</v>
      </c>
      <c r="M492" s="100">
        <v>0</v>
      </c>
      <c r="N492" s="100">
        <v>0</v>
      </c>
      <c r="O492" s="100">
        <v>0</v>
      </c>
      <c r="P492" s="100">
        <v>143</v>
      </c>
      <c r="Q492" s="112">
        <v>0</v>
      </c>
      <c r="R492" s="101">
        <v>54</v>
      </c>
      <c r="S492" s="101">
        <v>0</v>
      </c>
      <c r="T492" s="100">
        <v>125</v>
      </c>
      <c r="U492" s="100">
        <v>2</v>
      </c>
      <c r="V492" s="100">
        <v>0</v>
      </c>
      <c r="W492" s="100">
        <v>2</v>
      </c>
      <c r="X492" s="100">
        <v>123</v>
      </c>
      <c r="Y492" s="100">
        <v>2</v>
      </c>
      <c r="Z492" s="100">
        <v>123</v>
      </c>
      <c r="AA492" s="112">
        <v>1.6E-2</v>
      </c>
      <c r="AB492" s="112">
        <v>1.6E-2</v>
      </c>
      <c r="AC492" s="100">
        <v>85</v>
      </c>
      <c r="AD492" s="100">
        <v>2</v>
      </c>
      <c r="AE492" s="100">
        <v>83</v>
      </c>
      <c r="AF492" s="112">
        <v>2.3529411764705882E-2</v>
      </c>
      <c r="AG492" s="100">
        <v>272</v>
      </c>
      <c r="AH492" s="100">
        <v>6</v>
      </c>
      <c r="AI492" s="100">
        <v>266</v>
      </c>
      <c r="AJ492" s="112">
        <v>2.2058823529411766E-2</v>
      </c>
      <c r="AK492" s="100">
        <v>625</v>
      </c>
      <c r="AL492" s="100">
        <v>10</v>
      </c>
      <c r="AM492" s="100">
        <v>615</v>
      </c>
      <c r="AN492" s="114">
        <v>0.375</v>
      </c>
      <c r="AO492" s="2" t="s">
        <v>1902</v>
      </c>
      <c r="AP492" s="2" t="s">
        <v>1903</v>
      </c>
      <c r="AQ492" s="2" t="s">
        <v>1903</v>
      </c>
      <c r="AR492" s="124" t="s">
        <v>1522</v>
      </c>
      <c r="AS492" s="2" t="s">
        <v>1903</v>
      </c>
      <c r="AT492" s="2" t="s">
        <v>1903</v>
      </c>
    </row>
    <row r="493" spans="1:46" x14ac:dyDescent="0.2">
      <c r="A493" s="2" t="s">
        <v>105</v>
      </c>
      <c r="B493" s="2" t="s">
        <v>1139</v>
      </c>
      <c r="C493" s="71">
        <v>0.375</v>
      </c>
      <c r="D493" s="72">
        <v>8</v>
      </c>
      <c r="E493" s="99">
        <v>2020</v>
      </c>
      <c r="F493" s="99">
        <v>2016</v>
      </c>
      <c r="G493" s="99" t="s">
        <v>1908</v>
      </c>
      <c r="H493" s="2" t="s">
        <v>1909</v>
      </c>
      <c r="I493" s="2" t="s">
        <v>1910</v>
      </c>
      <c r="J493" s="2" t="s">
        <v>26</v>
      </c>
      <c r="K493" s="111" t="s">
        <v>1139</v>
      </c>
      <c r="L493" s="100">
        <v>74</v>
      </c>
      <c r="M493" s="100">
        <v>6</v>
      </c>
      <c r="N493" s="100">
        <v>0</v>
      </c>
      <c r="O493" s="100">
        <v>6</v>
      </c>
      <c r="P493" s="100">
        <v>68</v>
      </c>
      <c r="Q493" s="112">
        <v>8.1081081081081086E-2</v>
      </c>
      <c r="R493" s="101">
        <v>28</v>
      </c>
      <c r="S493" s="101">
        <v>0</v>
      </c>
      <c r="T493" s="100">
        <v>65</v>
      </c>
      <c r="U493" s="100">
        <v>13</v>
      </c>
      <c r="V493" s="100">
        <v>6</v>
      </c>
      <c r="W493" s="100">
        <v>7</v>
      </c>
      <c r="X493" s="100">
        <v>52</v>
      </c>
      <c r="Y493" s="100">
        <v>13</v>
      </c>
      <c r="Z493" s="100">
        <v>52</v>
      </c>
      <c r="AA493" s="112">
        <v>0.2</v>
      </c>
      <c r="AB493" s="112">
        <v>0.2</v>
      </c>
      <c r="AC493" s="100">
        <v>68</v>
      </c>
      <c r="AD493" s="100">
        <v>11</v>
      </c>
      <c r="AE493" s="100">
        <v>57</v>
      </c>
      <c r="AF493" s="112">
        <v>0.16176470588235295</v>
      </c>
      <c r="AG493" s="100">
        <v>259</v>
      </c>
      <c r="AH493" s="100">
        <v>5</v>
      </c>
      <c r="AI493" s="100">
        <v>254</v>
      </c>
      <c r="AJ493" s="112">
        <v>1.9305019305019305E-2</v>
      </c>
      <c r="AK493" s="100">
        <v>466</v>
      </c>
      <c r="AL493" s="100">
        <v>35</v>
      </c>
      <c r="AM493" s="100">
        <v>431</v>
      </c>
      <c r="AN493" s="114">
        <v>0.375</v>
      </c>
      <c r="AO493" s="2" t="s">
        <v>1902</v>
      </c>
      <c r="AP493" s="2" t="s">
        <v>1903</v>
      </c>
      <c r="AQ493" s="2" t="s">
        <v>1903</v>
      </c>
      <c r="AR493" s="124" t="s">
        <v>1522</v>
      </c>
      <c r="AS493" s="2" t="s">
        <v>1903</v>
      </c>
      <c r="AT493" s="2" t="s">
        <v>1903</v>
      </c>
    </row>
    <row r="494" spans="1:46" x14ac:dyDescent="0.2">
      <c r="A494" s="2" t="s">
        <v>108</v>
      </c>
      <c r="B494" s="2" t="s">
        <v>1464</v>
      </c>
      <c r="C494" s="71">
        <v>1</v>
      </c>
      <c r="D494" s="72">
        <v>5</v>
      </c>
      <c r="E494" s="99">
        <v>2017</v>
      </c>
      <c r="F494" s="99">
        <v>2014</v>
      </c>
      <c r="G494" s="99">
        <v>2018</v>
      </c>
      <c r="H494" s="2" t="s">
        <v>1906</v>
      </c>
      <c r="I494" s="2" t="s">
        <v>1907</v>
      </c>
      <c r="J494" s="2" t="s">
        <v>13</v>
      </c>
      <c r="K494" s="123" t="s">
        <v>1464</v>
      </c>
      <c r="L494" s="100">
        <v>3</v>
      </c>
      <c r="M494" s="100">
        <v>0</v>
      </c>
      <c r="N494" s="100">
        <v>0</v>
      </c>
      <c r="O494" s="100">
        <v>0</v>
      </c>
      <c r="P494" s="100">
        <v>3</v>
      </c>
      <c r="Q494" s="112">
        <v>0</v>
      </c>
      <c r="R494" s="101">
        <v>3</v>
      </c>
      <c r="S494" s="101">
        <v>0</v>
      </c>
      <c r="T494" s="100">
        <v>2</v>
      </c>
      <c r="U494" s="100">
        <v>0</v>
      </c>
      <c r="V494" s="100">
        <v>0</v>
      </c>
      <c r="W494" s="100">
        <v>0</v>
      </c>
      <c r="X494" s="100">
        <v>2</v>
      </c>
      <c r="Y494" s="100">
        <v>0</v>
      </c>
      <c r="Z494" s="100">
        <v>2</v>
      </c>
      <c r="AA494" s="112">
        <v>0</v>
      </c>
      <c r="AB494" s="112">
        <v>0</v>
      </c>
      <c r="AC494" s="100">
        <v>2</v>
      </c>
      <c r="AD494" s="100">
        <v>0</v>
      </c>
      <c r="AE494" s="100">
        <v>2</v>
      </c>
      <c r="AF494" s="112">
        <v>0</v>
      </c>
      <c r="AG494" s="100">
        <v>6</v>
      </c>
      <c r="AH494" s="100">
        <v>0</v>
      </c>
      <c r="AI494" s="100">
        <v>6</v>
      </c>
      <c r="AJ494" s="112">
        <v>0</v>
      </c>
      <c r="AK494" s="100">
        <v>13</v>
      </c>
      <c r="AL494" s="100">
        <v>0</v>
      </c>
      <c r="AM494" s="100">
        <v>13</v>
      </c>
      <c r="AN494" s="114">
        <v>1</v>
      </c>
      <c r="AO494" s="2" t="s">
        <v>1902</v>
      </c>
      <c r="AP494" s="2" t="s">
        <v>1903</v>
      </c>
      <c r="AQ494" s="2" t="s">
        <v>1903</v>
      </c>
      <c r="AR494" s="124" t="s">
        <v>1522</v>
      </c>
      <c r="AS494" s="2" t="s">
        <v>1903</v>
      </c>
      <c r="AT494" s="2" t="s">
        <v>1903</v>
      </c>
    </row>
    <row r="495" spans="1:46" x14ac:dyDescent="0.2">
      <c r="A495" s="2" t="s">
        <v>294</v>
      </c>
      <c r="B495" s="2" t="s">
        <v>307</v>
      </c>
      <c r="C495" s="71">
        <v>1</v>
      </c>
      <c r="D495" s="72">
        <v>5</v>
      </c>
      <c r="E495" s="99">
        <v>2017</v>
      </c>
      <c r="F495" s="99">
        <v>2014</v>
      </c>
      <c r="G495" s="99">
        <v>2018</v>
      </c>
      <c r="H495" s="2" t="s">
        <v>1906</v>
      </c>
      <c r="I495" s="2" t="s">
        <v>1907</v>
      </c>
      <c r="J495" s="2" t="s">
        <v>13</v>
      </c>
      <c r="K495" s="123" t="s">
        <v>307</v>
      </c>
      <c r="L495" s="100">
        <v>102</v>
      </c>
      <c r="M495" s="100">
        <v>0</v>
      </c>
      <c r="N495" s="100">
        <v>0</v>
      </c>
      <c r="O495" s="100">
        <v>0</v>
      </c>
      <c r="P495" s="100">
        <v>102</v>
      </c>
      <c r="Q495" s="112">
        <v>0</v>
      </c>
      <c r="R495" s="101">
        <v>102</v>
      </c>
      <c r="S495" s="101">
        <v>0</v>
      </c>
      <c r="T495" s="100">
        <v>74</v>
      </c>
      <c r="U495" s="100">
        <v>6</v>
      </c>
      <c r="V495" s="100">
        <v>6</v>
      </c>
      <c r="W495" s="100">
        <v>0</v>
      </c>
      <c r="X495" s="100">
        <v>68</v>
      </c>
      <c r="Y495" s="100">
        <v>6</v>
      </c>
      <c r="Z495" s="100">
        <v>68</v>
      </c>
      <c r="AA495" s="112">
        <v>8.1081081081081086E-2</v>
      </c>
      <c r="AB495" s="112">
        <v>8.1081081081081086E-2</v>
      </c>
      <c r="AC495" s="100">
        <v>81</v>
      </c>
      <c r="AD495" s="100">
        <v>0</v>
      </c>
      <c r="AE495" s="100">
        <v>81</v>
      </c>
      <c r="AF495" s="112">
        <v>0</v>
      </c>
      <c r="AG495" s="100">
        <v>193</v>
      </c>
      <c r="AH495" s="100">
        <v>113</v>
      </c>
      <c r="AI495" s="100">
        <v>80</v>
      </c>
      <c r="AJ495" s="112">
        <v>0.58549222797927458</v>
      </c>
      <c r="AK495" s="100">
        <v>450</v>
      </c>
      <c r="AL495" s="100">
        <v>119</v>
      </c>
      <c r="AM495" s="100">
        <v>331</v>
      </c>
      <c r="AN495" s="114">
        <v>1</v>
      </c>
      <c r="AO495" s="2" t="s">
        <v>1902</v>
      </c>
      <c r="AP495" s="2" t="s">
        <v>1903</v>
      </c>
      <c r="AQ495" s="2" t="s">
        <v>1903</v>
      </c>
      <c r="AR495" s="124" t="s">
        <v>1522</v>
      </c>
      <c r="AS495" s="2" t="s">
        <v>1903</v>
      </c>
      <c r="AT495" s="2" t="s">
        <v>1903</v>
      </c>
    </row>
    <row r="496" spans="1:46" x14ac:dyDescent="0.2">
      <c r="A496" s="2" t="s">
        <v>105</v>
      </c>
      <c r="B496" s="11" t="s">
        <v>175</v>
      </c>
      <c r="C496" s="71">
        <v>0.375</v>
      </c>
      <c r="D496" s="72">
        <v>8</v>
      </c>
      <c r="E496" s="99">
        <v>2020</v>
      </c>
      <c r="F496" s="99">
        <v>2016</v>
      </c>
      <c r="G496" s="99" t="s">
        <v>1908</v>
      </c>
      <c r="H496" s="2" t="s">
        <v>1909</v>
      </c>
      <c r="I496" s="2" t="s">
        <v>1910</v>
      </c>
      <c r="J496" s="2" t="s">
        <v>26</v>
      </c>
      <c r="K496" s="113" t="s">
        <v>175</v>
      </c>
      <c r="L496" s="100">
        <v>80</v>
      </c>
      <c r="M496" s="100">
        <v>40</v>
      </c>
      <c r="N496" s="100">
        <v>39</v>
      </c>
      <c r="O496" s="100">
        <v>1</v>
      </c>
      <c r="P496" s="100">
        <v>40</v>
      </c>
      <c r="Q496" s="112">
        <v>0.5</v>
      </c>
      <c r="R496" s="101">
        <v>30</v>
      </c>
      <c r="S496" s="101">
        <v>10</v>
      </c>
      <c r="T496" s="100">
        <v>80</v>
      </c>
      <c r="U496" s="100">
        <v>68</v>
      </c>
      <c r="V496" s="100">
        <v>65</v>
      </c>
      <c r="W496" s="100">
        <v>3</v>
      </c>
      <c r="X496" s="100">
        <v>12</v>
      </c>
      <c r="Y496" s="100">
        <v>78</v>
      </c>
      <c r="Z496" s="100">
        <v>2</v>
      </c>
      <c r="AA496" s="112">
        <v>0.85</v>
      </c>
      <c r="AB496" s="112">
        <v>0.97499999999999998</v>
      </c>
      <c r="AC496" s="100">
        <v>82</v>
      </c>
      <c r="AD496" s="100">
        <v>47</v>
      </c>
      <c r="AE496" s="100">
        <v>35</v>
      </c>
      <c r="AF496" s="112">
        <v>0.57317073170731703</v>
      </c>
      <c r="AG496" s="100">
        <v>348</v>
      </c>
      <c r="AH496" s="100">
        <v>10</v>
      </c>
      <c r="AI496" s="100">
        <v>338</v>
      </c>
      <c r="AJ496" s="112">
        <v>2.8735632183908046E-2</v>
      </c>
      <c r="AK496" s="100">
        <v>590</v>
      </c>
      <c r="AL496" s="100">
        <v>165</v>
      </c>
      <c r="AM496" s="100">
        <v>425</v>
      </c>
      <c r="AN496" s="114">
        <v>0.375</v>
      </c>
      <c r="AO496" s="2" t="s">
        <v>1902</v>
      </c>
      <c r="AP496" s="2" t="s">
        <v>1903</v>
      </c>
      <c r="AQ496" s="2" t="s">
        <v>1903</v>
      </c>
      <c r="AR496" s="124" t="s">
        <v>1522</v>
      </c>
      <c r="AS496" s="2" t="s">
        <v>1903</v>
      </c>
      <c r="AT496" s="2" t="s">
        <v>1903</v>
      </c>
    </row>
    <row r="497" spans="1:46" x14ac:dyDescent="0.2">
      <c r="A497" s="2" t="s">
        <v>2</v>
      </c>
      <c r="B497" s="2" t="s">
        <v>1134</v>
      </c>
      <c r="C497" s="71">
        <v>0.625</v>
      </c>
      <c r="D497" s="72">
        <v>8</v>
      </c>
      <c r="E497" s="99">
        <v>2018</v>
      </c>
      <c r="F497" s="99">
        <v>2014</v>
      </c>
      <c r="G497" s="99" t="s">
        <v>1899</v>
      </c>
      <c r="H497" s="2" t="s">
        <v>1900</v>
      </c>
      <c r="I497" s="2" t="s">
        <v>1901</v>
      </c>
      <c r="J497" s="2" t="s">
        <v>3</v>
      </c>
      <c r="K497" s="123" t="s">
        <v>1134</v>
      </c>
      <c r="L497" s="100">
        <v>1698</v>
      </c>
      <c r="M497" s="100">
        <v>0</v>
      </c>
      <c r="N497" s="100">
        <v>0</v>
      </c>
      <c r="O497" s="100">
        <v>0</v>
      </c>
      <c r="P497" s="100">
        <v>1698</v>
      </c>
      <c r="Q497" s="112">
        <v>0</v>
      </c>
      <c r="R497" s="101">
        <v>849</v>
      </c>
      <c r="S497" s="101">
        <v>0</v>
      </c>
      <c r="T497" s="100">
        <v>1207</v>
      </c>
      <c r="U497" s="100">
        <v>0</v>
      </c>
      <c r="V497" s="100">
        <v>0</v>
      </c>
      <c r="W497" s="100">
        <v>0</v>
      </c>
      <c r="X497" s="100">
        <v>1207</v>
      </c>
      <c r="Y497" s="100">
        <v>0</v>
      </c>
      <c r="Z497" s="100">
        <v>1207</v>
      </c>
      <c r="AA497" s="112">
        <v>0</v>
      </c>
      <c r="AB497" s="112">
        <v>0</v>
      </c>
      <c r="AC497" s="100">
        <v>1342</v>
      </c>
      <c r="AD497" s="100">
        <v>104</v>
      </c>
      <c r="AE497" s="100">
        <v>1238</v>
      </c>
      <c r="AF497" s="112">
        <v>7.7496274217585689E-2</v>
      </c>
      <c r="AG497" s="100">
        <v>3124</v>
      </c>
      <c r="AH497" s="100">
        <v>14</v>
      </c>
      <c r="AI497" s="100">
        <v>3110</v>
      </c>
      <c r="AJ497" s="112">
        <v>4.4814340588988479E-3</v>
      </c>
      <c r="AK497" s="100">
        <v>7371</v>
      </c>
      <c r="AL497" s="100">
        <v>118</v>
      </c>
      <c r="AM497" s="100">
        <v>7253</v>
      </c>
      <c r="AN497" s="114">
        <v>0.5</v>
      </c>
      <c r="AO497" s="2" t="s">
        <v>1902</v>
      </c>
      <c r="AP497" s="2" t="s">
        <v>1903</v>
      </c>
      <c r="AQ497" s="2" t="s">
        <v>1903</v>
      </c>
      <c r="AR497" s="124" t="s">
        <v>1522</v>
      </c>
      <c r="AS497" s="2" t="s">
        <v>1903</v>
      </c>
      <c r="AT497" s="2" t="s">
        <v>1903</v>
      </c>
    </row>
    <row r="498" spans="1:46" x14ac:dyDescent="0.2">
      <c r="A498" s="2" t="s">
        <v>2</v>
      </c>
      <c r="B498" s="2" t="s">
        <v>330</v>
      </c>
      <c r="C498" s="71">
        <v>0.625</v>
      </c>
      <c r="D498" s="72">
        <v>8</v>
      </c>
      <c r="E498" s="99">
        <v>2018</v>
      </c>
      <c r="F498" s="99">
        <v>2014</v>
      </c>
      <c r="G498" s="99" t="s">
        <v>1899</v>
      </c>
      <c r="H498" s="2" t="s">
        <v>1900</v>
      </c>
      <c r="I498" s="2" t="s">
        <v>1901</v>
      </c>
      <c r="J498" s="2" t="s">
        <v>3</v>
      </c>
      <c r="K498" s="123" t="s">
        <v>330</v>
      </c>
      <c r="L498" s="100">
        <v>376</v>
      </c>
      <c r="M498" s="100">
        <v>42</v>
      </c>
      <c r="N498" s="100">
        <v>42</v>
      </c>
      <c r="O498" s="100">
        <v>0</v>
      </c>
      <c r="P498" s="100">
        <v>334</v>
      </c>
      <c r="Q498" s="112">
        <v>0.11170212765957446</v>
      </c>
      <c r="R498" s="101">
        <v>188</v>
      </c>
      <c r="S498" s="101">
        <v>0</v>
      </c>
      <c r="T498" s="100">
        <v>261</v>
      </c>
      <c r="U498" s="100">
        <v>132</v>
      </c>
      <c r="V498" s="100">
        <v>101</v>
      </c>
      <c r="W498" s="100">
        <v>31</v>
      </c>
      <c r="X498" s="100">
        <v>129</v>
      </c>
      <c r="Y498" s="100">
        <v>132</v>
      </c>
      <c r="Z498" s="100">
        <v>129</v>
      </c>
      <c r="AA498" s="112">
        <v>0.50574712643678166</v>
      </c>
      <c r="AB498" s="112">
        <v>0.50574712643678166</v>
      </c>
      <c r="AC498" s="100">
        <v>299</v>
      </c>
      <c r="AD498" s="100">
        <v>35</v>
      </c>
      <c r="AE498" s="100">
        <v>264</v>
      </c>
      <c r="AF498" s="112">
        <v>0.11705685618729098</v>
      </c>
      <c r="AG498" s="100">
        <v>669</v>
      </c>
      <c r="AH498" s="100">
        <v>254</v>
      </c>
      <c r="AI498" s="100">
        <v>415</v>
      </c>
      <c r="AJ498" s="112">
        <v>0.37967115097159942</v>
      </c>
      <c r="AK498" s="100">
        <v>1605</v>
      </c>
      <c r="AL498" s="100">
        <v>463</v>
      </c>
      <c r="AM498" s="100">
        <v>1142</v>
      </c>
      <c r="AN498" s="114">
        <v>0.5</v>
      </c>
      <c r="AO498" s="2" t="s">
        <v>1902</v>
      </c>
      <c r="AP498" s="2" t="s">
        <v>1903</v>
      </c>
      <c r="AQ498" s="2" t="s">
        <v>1903</v>
      </c>
      <c r="AR498" s="124" t="s">
        <v>1522</v>
      </c>
      <c r="AS498" s="2" t="s">
        <v>1903</v>
      </c>
      <c r="AT498" s="2" t="s">
        <v>1903</v>
      </c>
    </row>
    <row r="499" spans="1:46" x14ac:dyDescent="0.2">
      <c r="A499" s="2" t="s">
        <v>126</v>
      </c>
      <c r="B499" s="2" t="s">
        <v>310</v>
      </c>
      <c r="C499" s="71">
        <v>1</v>
      </c>
      <c r="D499" s="72">
        <v>5</v>
      </c>
      <c r="E499" s="99">
        <v>2017</v>
      </c>
      <c r="F499" s="99">
        <v>2014</v>
      </c>
      <c r="G499" s="99">
        <v>2018</v>
      </c>
      <c r="H499" s="2" t="s">
        <v>1906</v>
      </c>
      <c r="I499" s="2" t="s">
        <v>1907</v>
      </c>
      <c r="J499" s="2" t="s">
        <v>13</v>
      </c>
      <c r="K499" s="123" t="s">
        <v>310</v>
      </c>
      <c r="L499" s="100">
        <v>11</v>
      </c>
      <c r="M499" s="100">
        <v>68</v>
      </c>
      <c r="N499" s="100">
        <v>68</v>
      </c>
      <c r="O499" s="100">
        <v>0</v>
      </c>
      <c r="P499" s="100">
        <v>0</v>
      </c>
      <c r="Q499" s="112">
        <v>6.1818181818181817</v>
      </c>
      <c r="R499" s="101">
        <v>11</v>
      </c>
      <c r="S499" s="101">
        <v>57</v>
      </c>
      <c r="T499" s="100">
        <v>7</v>
      </c>
      <c r="U499" s="100">
        <v>10</v>
      </c>
      <c r="V499" s="100">
        <v>10</v>
      </c>
      <c r="W499" s="100">
        <v>0</v>
      </c>
      <c r="X499" s="100">
        <v>0</v>
      </c>
      <c r="Y499" s="100">
        <v>67</v>
      </c>
      <c r="Z499" s="100">
        <v>0</v>
      </c>
      <c r="AA499" s="112">
        <v>1.4285714285714286</v>
      </c>
      <c r="AB499" s="112">
        <v>9.5714285714285712</v>
      </c>
      <c r="AC499" s="100">
        <v>7</v>
      </c>
      <c r="AD499" s="100">
        <v>35</v>
      </c>
      <c r="AE499" s="100">
        <v>0</v>
      </c>
      <c r="AF499" s="112">
        <v>5</v>
      </c>
      <c r="AG499" s="100">
        <v>20</v>
      </c>
      <c r="AH499" s="100">
        <v>32</v>
      </c>
      <c r="AI499" s="100">
        <v>0</v>
      </c>
      <c r="AJ499" s="112">
        <v>1.6</v>
      </c>
      <c r="AK499" s="100">
        <v>45</v>
      </c>
      <c r="AL499" s="100">
        <v>145</v>
      </c>
      <c r="AM499" s="100">
        <v>0</v>
      </c>
      <c r="AN499" s="114">
        <v>1</v>
      </c>
      <c r="AO499" s="2" t="s">
        <v>1903</v>
      </c>
      <c r="AP499" s="2" t="s">
        <v>1903</v>
      </c>
      <c r="AQ499" s="2" t="s">
        <v>1902</v>
      </c>
      <c r="AR499" s="124" t="s">
        <v>1522</v>
      </c>
      <c r="AS499" s="2" t="s">
        <v>1902</v>
      </c>
      <c r="AT499" s="2" t="s">
        <v>1903</v>
      </c>
    </row>
    <row r="500" spans="1:46" x14ac:dyDescent="0.2">
      <c r="A500" s="2" t="s">
        <v>81</v>
      </c>
      <c r="B500" s="2" t="s">
        <v>146</v>
      </c>
      <c r="C500" s="71">
        <v>0.5</v>
      </c>
      <c r="D500" s="72">
        <v>8</v>
      </c>
      <c r="E500" s="99">
        <v>2019</v>
      </c>
      <c r="F500" s="99">
        <v>2015</v>
      </c>
      <c r="G500" s="99">
        <v>2022</v>
      </c>
      <c r="H500" s="2" t="s">
        <v>1904</v>
      </c>
      <c r="I500" s="2" t="s">
        <v>1905</v>
      </c>
      <c r="J500" s="2" t="s">
        <v>8</v>
      </c>
      <c r="K500" s="113" t="s">
        <v>146</v>
      </c>
      <c r="L500" s="100">
        <v>31</v>
      </c>
      <c r="M500" s="100">
        <v>15</v>
      </c>
      <c r="N500" s="100">
        <v>15</v>
      </c>
      <c r="O500" s="100">
        <v>0</v>
      </c>
      <c r="P500" s="100">
        <v>16</v>
      </c>
      <c r="Q500" s="112">
        <v>0.4838709677419355</v>
      </c>
      <c r="R500" s="101">
        <v>16</v>
      </c>
      <c r="S500" s="101">
        <v>0</v>
      </c>
      <c r="T500" s="100">
        <v>24</v>
      </c>
      <c r="U500" s="100">
        <v>25</v>
      </c>
      <c r="V500" s="100">
        <v>25</v>
      </c>
      <c r="W500" s="100">
        <v>0</v>
      </c>
      <c r="X500" s="100">
        <v>0</v>
      </c>
      <c r="Y500" s="100">
        <v>25</v>
      </c>
      <c r="Z500" s="100">
        <v>0</v>
      </c>
      <c r="AA500" s="112">
        <v>1.0416666666666667</v>
      </c>
      <c r="AB500" s="112">
        <v>1.0416666666666667</v>
      </c>
      <c r="AC500" s="100">
        <v>26</v>
      </c>
      <c r="AD500" s="100">
        <v>56</v>
      </c>
      <c r="AE500" s="100">
        <v>0</v>
      </c>
      <c r="AF500" s="112">
        <v>2.1538461538461537</v>
      </c>
      <c r="AG500" s="100">
        <v>76</v>
      </c>
      <c r="AH500" s="100">
        <v>151</v>
      </c>
      <c r="AI500" s="100">
        <v>0</v>
      </c>
      <c r="AJ500" s="112">
        <v>1.986842105263158</v>
      </c>
      <c r="AK500" s="100">
        <v>157</v>
      </c>
      <c r="AL500" s="100">
        <v>247</v>
      </c>
      <c r="AM500" s="100">
        <v>16</v>
      </c>
      <c r="AN500" s="114">
        <v>0.5</v>
      </c>
      <c r="AO500" s="2" t="s">
        <v>1903</v>
      </c>
      <c r="AP500" s="2" t="s">
        <v>1902</v>
      </c>
      <c r="AQ500" s="2" t="s">
        <v>1903</v>
      </c>
      <c r="AR500" s="124" t="s">
        <v>1522</v>
      </c>
      <c r="AS500" s="2" t="s">
        <v>1903</v>
      </c>
      <c r="AT500" s="2" t="s">
        <v>1902</v>
      </c>
    </row>
    <row r="501" spans="1:46" x14ac:dyDescent="0.2">
      <c r="A501" s="2" t="s">
        <v>2</v>
      </c>
      <c r="B501" s="2" t="s">
        <v>331</v>
      </c>
      <c r="C501" s="71">
        <v>0.625</v>
      </c>
      <c r="D501" s="72">
        <v>8</v>
      </c>
      <c r="E501" s="99">
        <v>2018</v>
      </c>
      <c r="F501" s="99">
        <v>2014</v>
      </c>
      <c r="G501" s="99" t="s">
        <v>1899</v>
      </c>
      <c r="H501" s="2" t="s">
        <v>1900</v>
      </c>
      <c r="I501" s="2" t="s">
        <v>1901</v>
      </c>
      <c r="J501" s="2" t="s">
        <v>3</v>
      </c>
      <c r="K501" s="123" t="s">
        <v>331</v>
      </c>
      <c r="L501" s="100">
        <v>209</v>
      </c>
      <c r="M501" s="100">
        <v>0</v>
      </c>
      <c r="N501" s="100">
        <v>0</v>
      </c>
      <c r="O501" s="100">
        <v>0</v>
      </c>
      <c r="P501" s="100">
        <v>209</v>
      </c>
      <c r="Q501" s="112">
        <v>0</v>
      </c>
      <c r="R501" s="101">
        <v>105</v>
      </c>
      <c r="S501" s="101">
        <v>0</v>
      </c>
      <c r="T501" s="100">
        <v>149</v>
      </c>
      <c r="U501" s="100">
        <v>0</v>
      </c>
      <c r="V501" s="100">
        <v>0</v>
      </c>
      <c r="W501" s="100">
        <v>0</v>
      </c>
      <c r="X501" s="100">
        <v>149</v>
      </c>
      <c r="Y501" s="100">
        <v>0</v>
      </c>
      <c r="Z501" s="100">
        <v>149</v>
      </c>
      <c r="AA501" s="112">
        <v>0</v>
      </c>
      <c r="AB501" s="112">
        <v>0</v>
      </c>
      <c r="AC501" s="100">
        <v>172</v>
      </c>
      <c r="AD501" s="100">
        <v>0</v>
      </c>
      <c r="AE501" s="100">
        <v>172</v>
      </c>
      <c r="AF501" s="112">
        <v>0</v>
      </c>
      <c r="AG501" s="100">
        <v>400</v>
      </c>
      <c r="AH501" s="100">
        <v>89</v>
      </c>
      <c r="AI501" s="100">
        <v>311</v>
      </c>
      <c r="AJ501" s="112">
        <v>0.2225</v>
      </c>
      <c r="AK501" s="100">
        <v>930</v>
      </c>
      <c r="AL501" s="100">
        <v>89</v>
      </c>
      <c r="AM501" s="100">
        <v>841</v>
      </c>
      <c r="AN501" s="114">
        <v>0.5</v>
      </c>
      <c r="AO501" s="2" t="s">
        <v>1902</v>
      </c>
      <c r="AP501" s="2" t="s">
        <v>1903</v>
      </c>
      <c r="AQ501" s="2" t="s">
        <v>1903</v>
      </c>
      <c r="AR501" s="124" t="s">
        <v>1522</v>
      </c>
      <c r="AS501" s="2" t="s">
        <v>1903</v>
      </c>
      <c r="AT501" s="2" t="s">
        <v>1903</v>
      </c>
    </row>
    <row r="502" spans="1:46" x14ac:dyDescent="0.2">
      <c r="A502" s="2" t="s">
        <v>81</v>
      </c>
      <c r="B502" s="2" t="s">
        <v>234</v>
      </c>
      <c r="C502" s="71">
        <v>0.5</v>
      </c>
      <c r="D502" s="72">
        <v>8</v>
      </c>
      <c r="E502" s="99">
        <v>2019</v>
      </c>
      <c r="F502" s="99">
        <v>2015</v>
      </c>
      <c r="G502" s="99">
        <v>2022</v>
      </c>
      <c r="H502" s="2" t="s">
        <v>1904</v>
      </c>
      <c r="I502" s="2" t="s">
        <v>1905</v>
      </c>
      <c r="J502" s="2" t="s">
        <v>8</v>
      </c>
      <c r="K502" s="113" t="s">
        <v>234</v>
      </c>
      <c r="L502" s="100">
        <v>199</v>
      </c>
      <c r="M502" s="100">
        <v>9</v>
      </c>
      <c r="N502" s="100">
        <v>9</v>
      </c>
      <c r="O502" s="100">
        <v>0</v>
      </c>
      <c r="P502" s="100">
        <v>190</v>
      </c>
      <c r="Q502" s="112">
        <v>4.5226130653266333E-2</v>
      </c>
      <c r="R502" s="101">
        <v>100</v>
      </c>
      <c r="S502" s="101">
        <v>0</v>
      </c>
      <c r="T502" s="100">
        <v>103</v>
      </c>
      <c r="U502" s="100">
        <v>18</v>
      </c>
      <c r="V502" s="100">
        <v>18</v>
      </c>
      <c r="W502" s="100">
        <v>0</v>
      </c>
      <c r="X502" s="100">
        <v>85</v>
      </c>
      <c r="Y502" s="100">
        <v>18</v>
      </c>
      <c r="Z502" s="100">
        <v>85</v>
      </c>
      <c r="AA502" s="112">
        <v>0.17475728155339806</v>
      </c>
      <c r="AB502" s="112">
        <v>0.17475728155339806</v>
      </c>
      <c r="AC502" s="100">
        <v>121</v>
      </c>
      <c r="AD502" s="100">
        <v>55</v>
      </c>
      <c r="AE502" s="100">
        <v>66</v>
      </c>
      <c r="AF502" s="112">
        <v>0.45454545454545453</v>
      </c>
      <c r="AG502" s="100">
        <v>322</v>
      </c>
      <c r="AH502" s="100">
        <v>668</v>
      </c>
      <c r="AI502" s="100">
        <v>0</v>
      </c>
      <c r="AJ502" s="112">
        <v>2.0745341614906834</v>
      </c>
      <c r="AK502" s="100">
        <v>745</v>
      </c>
      <c r="AL502" s="100">
        <v>750</v>
      </c>
      <c r="AM502" s="100">
        <v>341</v>
      </c>
      <c r="AN502" s="114">
        <v>0.5</v>
      </c>
      <c r="AO502" s="2" t="s">
        <v>1903</v>
      </c>
      <c r="AP502" s="2" t="s">
        <v>1902</v>
      </c>
      <c r="AQ502" s="2" t="s">
        <v>1903</v>
      </c>
      <c r="AR502" s="124" t="s">
        <v>1522</v>
      </c>
      <c r="AS502" s="2" t="s">
        <v>1903</v>
      </c>
      <c r="AT502" s="2" t="s">
        <v>1902</v>
      </c>
    </row>
    <row r="503" spans="1:46" x14ac:dyDescent="0.2">
      <c r="A503" s="2" t="s">
        <v>81</v>
      </c>
      <c r="B503" s="2" t="s">
        <v>255</v>
      </c>
      <c r="C503" s="71">
        <v>0.5</v>
      </c>
      <c r="D503" s="72">
        <v>8</v>
      </c>
      <c r="E503" s="99">
        <v>2019</v>
      </c>
      <c r="F503" s="99">
        <v>2015</v>
      </c>
      <c r="G503" s="99">
        <v>2022</v>
      </c>
      <c r="H503" s="2" t="s">
        <v>1904</v>
      </c>
      <c r="I503" s="2" t="s">
        <v>1905</v>
      </c>
      <c r="J503" s="2" t="s">
        <v>8</v>
      </c>
      <c r="K503" s="113" t="s">
        <v>255</v>
      </c>
      <c r="L503" s="100">
        <v>181</v>
      </c>
      <c r="M503" s="100">
        <v>109</v>
      </c>
      <c r="N503" s="100">
        <v>109</v>
      </c>
      <c r="O503" s="100">
        <v>0</v>
      </c>
      <c r="P503" s="100">
        <v>72</v>
      </c>
      <c r="Q503" s="112">
        <v>0.60220994475138123</v>
      </c>
      <c r="R503" s="101">
        <v>91</v>
      </c>
      <c r="S503" s="101">
        <v>18</v>
      </c>
      <c r="T503" s="100">
        <v>107</v>
      </c>
      <c r="U503" s="100">
        <v>109</v>
      </c>
      <c r="V503" s="100">
        <v>109</v>
      </c>
      <c r="W503" s="100">
        <v>0</v>
      </c>
      <c r="X503" s="100">
        <v>0</v>
      </c>
      <c r="Y503" s="100">
        <v>127</v>
      </c>
      <c r="Z503" s="100">
        <v>0</v>
      </c>
      <c r="AA503" s="112">
        <v>1.0186915887850467</v>
      </c>
      <c r="AB503" s="112">
        <v>1.1869158878504673</v>
      </c>
      <c r="AC503" s="100">
        <v>127</v>
      </c>
      <c r="AD503" s="100">
        <v>19</v>
      </c>
      <c r="AE503" s="100">
        <v>108</v>
      </c>
      <c r="AF503" s="112">
        <v>0.14960629921259844</v>
      </c>
      <c r="AG503" s="100">
        <v>484</v>
      </c>
      <c r="AH503" s="100">
        <v>941</v>
      </c>
      <c r="AI503" s="100">
        <v>0</v>
      </c>
      <c r="AJ503" s="112">
        <v>1.9442148760330578</v>
      </c>
      <c r="AK503" s="100">
        <v>899</v>
      </c>
      <c r="AL503" s="100">
        <v>1178</v>
      </c>
      <c r="AM503" s="100">
        <v>180</v>
      </c>
      <c r="AN503" s="114">
        <v>0.5</v>
      </c>
      <c r="AO503" s="2" t="s">
        <v>1903</v>
      </c>
      <c r="AP503" s="2" t="s">
        <v>1903</v>
      </c>
      <c r="AQ503" s="2" t="s">
        <v>1902</v>
      </c>
      <c r="AR503" s="124" t="s">
        <v>1522</v>
      </c>
      <c r="AS503" s="2" t="s">
        <v>1902</v>
      </c>
      <c r="AT503" s="2" t="s">
        <v>1903</v>
      </c>
    </row>
    <row r="504" spans="1:46" x14ac:dyDescent="0.2">
      <c r="A504" s="2" t="s">
        <v>177</v>
      </c>
      <c r="B504" s="11" t="s">
        <v>176</v>
      </c>
      <c r="C504" s="71">
        <v>0.625</v>
      </c>
      <c r="D504" s="72">
        <v>8</v>
      </c>
      <c r="E504" s="99">
        <v>2018</v>
      </c>
      <c r="F504" s="99">
        <v>2014</v>
      </c>
      <c r="G504" s="99" t="s">
        <v>1899</v>
      </c>
      <c r="H504" s="2" t="s">
        <v>1913</v>
      </c>
      <c r="I504" s="2" t="s">
        <v>1914</v>
      </c>
      <c r="J504" s="2" t="s">
        <v>32</v>
      </c>
      <c r="K504" s="113" t="s">
        <v>176</v>
      </c>
      <c r="L504" s="100">
        <v>104</v>
      </c>
      <c r="M504" s="100">
        <v>46</v>
      </c>
      <c r="N504" s="100">
        <v>46</v>
      </c>
      <c r="O504" s="100">
        <v>0</v>
      </c>
      <c r="P504" s="100">
        <v>58</v>
      </c>
      <c r="Q504" s="112">
        <v>0.44230769230769229</v>
      </c>
      <c r="R504" s="101">
        <v>52</v>
      </c>
      <c r="S504" s="101">
        <v>0</v>
      </c>
      <c r="T504" s="100">
        <v>72</v>
      </c>
      <c r="U504" s="100">
        <v>37</v>
      </c>
      <c r="V504" s="100">
        <v>37</v>
      </c>
      <c r="W504" s="100">
        <v>0</v>
      </c>
      <c r="X504" s="100">
        <v>35</v>
      </c>
      <c r="Y504" s="100">
        <v>37</v>
      </c>
      <c r="Z504" s="100">
        <v>35</v>
      </c>
      <c r="AA504" s="112">
        <v>0.51388888888888884</v>
      </c>
      <c r="AB504" s="112">
        <v>0.51388888888888884</v>
      </c>
      <c r="AC504" s="100">
        <v>83</v>
      </c>
      <c r="AD504" s="100">
        <v>3</v>
      </c>
      <c r="AE504" s="100">
        <v>80</v>
      </c>
      <c r="AF504" s="112">
        <v>3.614457831325301E-2</v>
      </c>
      <c r="AG504" s="100">
        <v>190</v>
      </c>
      <c r="AH504" s="100">
        <v>5</v>
      </c>
      <c r="AI504" s="100">
        <v>185</v>
      </c>
      <c r="AJ504" s="112">
        <v>2.6315789473684209E-2</v>
      </c>
      <c r="AK504" s="100">
        <v>449</v>
      </c>
      <c r="AL504" s="100">
        <v>91</v>
      </c>
      <c r="AM504" s="100">
        <v>358</v>
      </c>
      <c r="AN504" s="114">
        <v>0.5</v>
      </c>
      <c r="AO504" s="2" t="s">
        <v>1902</v>
      </c>
      <c r="AP504" s="2" t="s">
        <v>1903</v>
      </c>
      <c r="AQ504" s="2" t="s">
        <v>1903</v>
      </c>
      <c r="AR504" s="124" t="s">
        <v>1522</v>
      </c>
      <c r="AS504" s="2" t="s">
        <v>1903</v>
      </c>
      <c r="AT504" s="2" t="s">
        <v>1903</v>
      </c>
    </row>
    <row r="505" spans="1:46" x14ac:dyDescent="0.2">
      <c r="A505" s="2" t="s">
        <v>177</v>
      </c>
      <c r="B505" s="2" t="s">
        <v>1138</v>
      </c>
      <c r="C505" s="71">
        <v>0.625</v>
      </c>
      <c r="D505" s="72">
        <v>8</v>
      </c>
      <c r="E505" s="99">
        <v>2018</v>
      </c>
      <c r="F505" s="99">
        <v>2014</v>
      </c>
      <c r="G505" s="99" t="s">
        <v>1899</v>
      </c>
      <c r="H505" s="2" t="s">
        <v>1913</v>
      </c>
      <c r="I505" s="2" t="s">
        <v>1914</v>
      </c>
      <c r="J505" s="2" t="s">
        <v>32</v>
      </c>
      <c r="K505" s="113" t="s">
        <v>1138</v>
      </c>
      <c r="L505" s="100">
        <v>85</v>
      </c>
      <c r="M505" s="100">
        <v>0</v>
      </c>
      <c r="N505" s="100">
        <v>0</v>
      </c>
      <c r="O505" s="100">
        <v>0</v>
      </c>
      <c r="P505" s="100">
        <v>85</v>
      </c>
      <c r="Q505" s="112">
        <v>0</v>
      </c>
      <c r="R505" s="101">
        <v>43</v>
      </c>
      <c r="S505" s="101">
        <v>0</v>
      </c>
      <c r="T505" s="100">
        <v>60</v>
      </c>
      <c r="U505" s="100">
        <v>0</v>
      </c>
      <c r="V505" s="100">
        <v>0</v>
      </c>
      <c r="W505" s="100">
        <v>0</v>
      </c>
      <c r="X505" s="100">
        <v>60</v>
      </c>
      <c r="Y505" s="100">
        <v>0</v>
      </c>
      <c r="Z505" s="100">
        <v>60</v>
      </c>
      <c r="AA505" s="112">
        <v>0</v>
      </c>
      <c r="AB505" s="112">
        <v>0</v>
      </c>
      <c r="AC505" s="100">
        <v>62</v>
      </c>
      <c r="AD505" s="100">
        <v>17</v>
      </c>
      <c r="AE505" s="100">
        <v>45</v>
      </c>
      <c r="AF505" s="112">
        <v>0.27419354838709675</v>
      </c>
      <c r="AG505" s="100">
        <v>128</v>
      </c>
      <c r="AH505" s="100">
        <v>67</v>
      </c>
      <c r="AI505" s="100">
        <v>61</v>
      </c>
      <c r="AJ505" s="112">
        <v>0.5234375</v>
      </c>
      <c r="AK505" s="100">
        <v>335</v>
      </c>
      <c r="AL505" s="100">
        <v>84</v>
      </c>
      <c r="AM505" s="100">
        <v>251</v>
      </c>
      <c r="AN505" s="114">
        <v>0.5</v>
      </c>
      <c r="AO505" s="2" t="s">
        <v>1903</v>
      </c>
      <c r="AP505" s="2" t="s">
        <v>1902</v>
      </c>
      <c r="AQ505" s="2" t="s">
        <v>1903</v>
      </c>
      <c r="AR505" s="124" t="s">
        <v>1522</v>
      </c>
      <c r="AS505" s="2" t="s">
        <v>1903</v>
      </c>
      <c r="AT505" s="2" t="s">
        <v>1902</v>
      </c>
    </row>
    <row r="506" spans="1:46" x14ac:dyDescent="0.2">
      <c r="A506" s="2" t="s">
        <v>177</v>
      </c>
      <c r="B506" s="2" t="s">
        <v>329</v>
      </c>
      <c r="C506" s="71">
        <v>0.625</v>
      </c>
      <c r="D506" s="72">
        <v>8</v>
      </c>
      <c r="E506" s="99">
        <v>2018</v>
      </c>
      <c r="F506" s="99">
        <v>2014</v>
      </c>
      <c r="G506" s="99" t="s">
        <v>1899</v>
      </c>
      <c r="H506" s="2" t="s">
        <v>1913</v>
      </c>
      <c r="I506" s="2" t="s">
        <v>1914</v>
      </c>
      <c r="J506" s="2" t="s">
        <v>32</v>
      </c>
      <c r="K506" s="123" t="s">
        <v>329</v>
      </c>
      <c r="L506" s="100">
        <v>624</v>
      </c>
      <c r="M506" s="100">
        <v>3</v>
      </c>
      <c r="N506" s="100">
        <v>3</v>
      </c>
      <c r="O506" s="100">
        <v>0</v>
      </c>
      <c r="P506" s="100">
        <v>621</v>
      </c>
      <c r="Q506" s="112">
        <v>4.807692307692308E-3</v>
      </c>
      <c r="R506" s="101">
        <v>312</v>
      </c>
      <c r="S506" s="101">
        <v>0</v>
      </c>
      <c r="T506" s="100">
        <v>437</v>
      </c>
      <c r="U506" s="100">
        <v>11</v>
      </c>
      <c r="V506" s="100">
        <v>11</v>
      </c>
      <c r="W506" s="100">
        <v>0</v>
      </c>
      <c r="X506" s="100">
        <v>426</v>
      </c>
      <c r="Y506" s="100">
        <v>11</v>
      </c>
      <c r="Z506" s="100">
        <v>426</v>
      </c>
      <c r="AA506" s="112">
        <v>2.5171624713958809E-2</v>
      </c>
      <c r="AB506" s="112">
        <v>2.5171624713958809E-2</v>
      </c>
      <c r="AC506" s="100">
        <v>498</v>
      </c>
      <c r="AD506" s="100">
        <v>135</v>
      </c>
      <c r="AE506" s="100">
        <v>363</v>
      </c>
      <c r="AF506" s="112">
        <v>0.27108433734939757</v>
      </c>
      <c r="AG506" s="100">
        <v>1120</v>
      </c>
      <c r="AH506" s="100">
        <v>100</v>
      </c>
      <c r="AI506" s="100">
        <v>1020</v>
      </c>
      <c r="AJ506" s="112">
        <v>8.9285714285714288E-2</v>
      </c>
      <c r="AK506" s="100">
        <v>2679</v>
      </c>
      <c r="AL506" s="100">
        <v>249</v>
      </c>
      <c r="AM506" s="100">
        <v>2430</v>
      </c>
      <c r="AN506" s="114">
        <v>0.5</v>
      </c>
      <c r="AO506" s="2" t="s">
        <v>1902</v>
      </c>
      <c r="AP506" s="2" t="s">
        <v>1903</v>
      </c>
      <c r="AQ506" s="2" t="s">
        <v>1903</v>
      </c>
      <c r="AR506" s="124" t="s">
        <v>1891</v>
      </c>
      <c r="AS506" s="2" t="s">
        <v>1903</v>
      </c>
      <c r="AT506" s="2" t="s">
        <v>1903</v>
      </c>
    </row>
    <row r="507" spans="1:46" x14ac:dyDescent="0.2">
      <c r="A507" s="2" t="s">
        <v>61</v>
      </c>
      <c r="B507" s="2" t="s">
        <v>940</v>
      </c>
      <c r="C507" s="71">
        <v>0.625</v>
      </c>
      <c r="D507" s="72">
        <v>8</v>
      </c>
      <c r="E507" s="99">
        <v>2018</v>
      </c>
      <c r="F507" s="99">
        <v>2014</v>
      </c>
      <c r="G507" s="99" t="s">
        <v>1899</v>
      </c>
      <c r="H507" s="2" t="s">
        <v>1900</v>
      </c>
      <c r="I507" s="2" t="s">
        <v>1901</v>
      </c>
      <c r="J507" s="2" t="s">
        <v>3</v>
      </c>
      <c r="K507" s="111" t="s">
        <v>940</v>
      </c>
      <c r="L507" s="100">
        <v>539</v>
      </c>
      <c r="M507" s="100">
        <v>126</v>
      </c>
      <c r="N507" s="100">
        <v>126</v>
      </c>
      <c r="O507" s="100">
        <v>0</v>
      </c>
      <c r="P507" s="100">
        <v>413</v>
      </c>
      <c r="Q507" s="112">
        <v>0.23376623376623376</v>
      </c>
      <c r="R507" s="101">
        <v>270</v>
      </c>
      <c r="S507" s="101">
        <v>0</v>
      </c>
      <c r="T507" s="100">
        <v>366</v>
      </c>
      <c r="U507" s="100">
        <v>105</v>
      </c>
      <c r="V507" s="100">
        <v>105</v>
      </c>
      <c r="W507" s="100">
        <v>0</v>
      </c>
      <c r="X507" s="100">
        <v>261</v>
      </c>
      <c r="Y507" s="100">
        <v>105</v>
      </c>
      <c r="Z507" s="100">
        <v>261</v>
      </c>
      <c r="AA507" s="112">
        <v>0.28688524590163933</v>
      </c>
      <c r="AB507" s="112">
        <v>0.28688524590163933</v>
      </c>
      <c r="AC507" s="100">
        <v>411</v>
      </c>
      <c r="AD507" s="100">
        <v>616</v>
      </c>
      <c r="AE507" s="100">
        <v>0</v>
      </c>
      <c r="AF507" s="112">
        <v>1.4987834549878345</v>
      </c>
      <c r="AG507" s="100">
        <v>908</v>
      </c>
      <c r="AH507" s="100">
        <v>517</v>
      </c>
      <c r="AI507" s="100">
        <v>391</v>
      </c>
      <c r="AJ507" s="112">
        <v>0.56938325991189431</v>
      </c>
      <c r="AK507" s="100">
        <v>2224</v>
      </c>
      <c r="AL507" s="100">
        <v>1364</v>
      </c>
      <c r="AM507" s="100">
        <v>1065</v>
      </c>
      <c r="AN507" s="114">
        <v>0.5</v>
      </c>
      <c r="AO507" s="2" t="s">
        <v>1903</v>
      </c>
      <c r="AP507" s="2" t="s">
        <v>1902</v>
      </c>
      <c r="AQ507" s="2" t="s">
        <v>1903</v>
      </c>
      <c r="AR507" s="124" t="s">
        <v>1522</v>
      </c>
      <c r="AS507" s="2" t="s">
        <v>1903</v>
      </c>
      <c r="AT507" s="2" t="s">
        <v>1902</v>
      </c>
    </row>
    <row r="508" spans="1:46" x14ac:dyDescent="0.2">
      <c r="A508" s="2" t="s">
        <v>105</v>
      </c>
      <c r="B508" s="2" t="s">
        <v>241</v>
      </c>
      <c r="C508" s="71">
        <v>0.375</v>
      </c>
      <c r="D508" s="72">
        <v>8</v>
      </c>
      <c r="E508" s="99">
        <v>2020</v>
      </c>
      <c r="F508" s="99">
        <v>2016</v>
      </c>
      <c r="G508" s="99" t="s">
        <v>1908</v>
      </c>
      <c r="H508" s="2" t="s">
        <v>1909</v>
      </c>
      <c r="I508" s="2" t="s">
        <v>1910</v>
      </c>
      <c r="J508" s="2" t="s">
        <v>26</v>
      </c>
      <c r="K508" s="113" t="s">
        <v>241</v>
      </c>
      <c r="L508" s="100">
        <v>623</v>
      </c>
      <c r="M508" s="100">
        <v>0</v>
      </c>
      <c r="N508" s="100">
        <v>0</v>
      </c>
      <c r="O508" s="100">
        <v>0</v>
      </c>
      <c r="P508" s="100">
        <v>623</v>
      </c>
      <c r="Q508" s="112">
        <v>0</v>
      </c>
      <c r="R508" s="101">
        <v>234</v>
      </c>
      <c r="S508" s="101">
        <v>0</v>
      </c>
      <c r="T508" s="100">
        <v>576</v>
      </c>
      <c r="U508" s="100">
        <v>7</v>
      </c>
      <c r="V508" s="100">
        <v>7</v>
      </c>
      <c r="W508" s="100">
        <v>0</v>
      </c>
      <c r="X508" s="100">
        <v>569</v>
      </c>
      <c r="Y508" s="100">
        <v>7</v>
      </c>
      <c r="Z508" s="100">
        <v>569</v>
      </c>
      <c r="AA508" s="112">
        <v>1.2152777777777778E-2</v>
      </c>
      <c r="AB508" s="112">
        <v>1.2152777777777778E-2</v>
      </c>
      <c r="AC508" s="100">
        <v>566</v>
      </c>
      <c r="AD508" s="100">
        <v>152</v>
      </c>
      <c r="AE508" s="100">
        <v>414</v>
      </c>
      <c r="AF508" s="112">
        <v>0.26855123674911663</v>
      </c>
      <c r="AG508" s="100">
        <v>1431</v>
      </c>
      <c r="AH508" s="100">
        <v>11</v>
      </c>
      <c r="AI508" s="100">
        <v>1420</v>
      </c>
      <c r="AJ508" s="112">
        <v>7.6869322152341019E-3</v>
      </c>
      <c r="AK508" s="100">
        <v>3196</v>
      </c>
      <c r="AL508" s="100">
        <v>170</v>
      </c>
      <c r="AM508" s="100">
        <v>3026</v>
      </c>
      <c r="AN508" s="114">
        <v>0.375</v>
      </c>
      <c r="AO508" s="2" t="s">
        <v>1902</v>
      </c>
      <c r="AP508" s="2" t="s">
        <v>1903</v>
      </c>
      <c r="AQ508" s="2" t="s">
        <v>1903</v>
      </c>
      <c r="AR508" s="124" t="s">
        <v>1891</v>
      </c>
      <c r="AS508" s="2" t="s">
        <v>1903</v>
      </c>
      <c r="AT508" s="2" t="s">
        <v>1903</v>
      </c>
    </row>
    <row r="509" spans="1:46" x14ac:dyDescent="0.2">
      <c r="A509" s="2" t="s">
        <v>66</v>
      </c>
      <c r="B509" s="2" t="s">
        <v>316</v>
      </c>
      <c r="C509" s="71">
        <v>0.75</v>
      </c>
      <c r="D509" s="72">
        <v>8</v>
      </c>
      <c r="E509" s="99">
        <v>2017</v>
      </c>
      <c r="F509" s="99">
        <v>2013</v>
      </c>
      <c r="G509" s="99">
        <v>2020</v>
      </c>
      <c r="H509" s="2" t="s">
        <v>1922</v>
      </c>
      <c r="I509" s="2" t="s">
        <v>1923</v>
      </c>
      <c r="J509" s="2" t="s">
        <v>67</v>
      </c>
      <c r="K509" s="123" t="s">
        <v>316</v>
      </c>
      <c r="L509" s="100">
        <v>343</v>
      </c>
      <c r="M509" s="100">
        <v>96</v>
      </c>
      <c r="N509" s="100">
        <v>96</v>
      </c>
      <c r="O509" s="100">
        <v>0</v>
      </c>
      <c r="P509" s="100">
        <v>247</v>
      </c>
      <c r="Q509" s="112">
        <v>0.27988338192419826</v>
      </c>
      <c r="R509" s="101">
        <v>172</v>
      </c>
      <c r="S509" s="101">
        <v>0</v>
      </c>
      <c r="T509" s="100">
        <v>260</v>
      </c>
      <c r="U509" s="100">
        <v>54</v>
      </c>
      <c r="V509" s="100">
        <v>54</v>
      </c>
      <c r="W509" s="100">
        <v>0</v>
      </c>
      <c r="X509" s="100">
        <v>206</v>
      </c>
      <c r="Y509" s="100">
        <v>54</v>
      </c>
      <c r="Z509" s="100">
        <v>206</v>
      </c>
      <c r="AA509" s="112">
        <v>0.2076923076923077</v>
      </c>
      <c r="AB509" s="112">
        <v>0.2076923076923077</v>
      </c>
      <c r="AC509" s="100">
        <v>241</v>
      </c>
      <c r="AD509" s="100">
        <v>1</v>
      </c>
      <c r="AE509" s="100">
        <v>240</v>
      </c>
      <c r="AF509" s="112">
        <v>4.1493775933609959E-3</v>
      </c>
      <c r="AG509" s="100">
        <v>530</v>
      </c>
      <c r="AH509" s="100">
        <v>1393</v>
      </c>
      <c r="AI509" s="100">
        <v>0</v>
      </c>
      <c r="AJ509" s="112">
        <v>2.6283018867924528</v>
      </c>
      <c r="AK509" s="100">
        <v>1374</v>
      </c>
      <c r="AL509" s="100">
        <v>1544</v>
      </c>
      <c r="AM509" s="100">
        <v>693</v>
      </c>
      <c r="AN509" s="114">
        <v>0.5</v>
      </c>
      <c r="AO509" s="2" t="s">
        <v>1903</v>
      </c>
      <c r="AP509" s="2" t="s">
        <v>1902</v>
      </c>
      <c r="AQ509" s="2" t="s">
        <v>1903</v>
      </c>
      <c r="AR509" s="124" t="s">
        <v>1522</v>
      </c>
      <c r="AS509" s="2" t="s">
        <v>1903</v>
      </c>
      <c r="AT509" s="2" t="s">
        <v>1902</v>
      </c>
    </row>
    <row r="510" spans="1:46" x14ac:dyDescent="0.2">
      <c r="A510" s="2" t="s">
        <v>61</v>
      </c>
      <c r="B510" s="2" t="s">
        <v>1859</v>
      </c>
      <c r="C510" s="71">
        <v>0.625</v>
      </c>
      <c r="D510" s="72">
        <v>8</v>
      </c>
      <c r="E510" s="99">
        <v>2018</v>
      </c>
      <c r="F510" s="99">
        <v>2014</v>
      </c>
      <c r="G510" s="99" t="s">
        <v>1899</v>
      </c>
      <c r="H510" s="2" t="s">
        <v>1900</v>
      </c>
      <c r="I510" s="2" t="s">
        <v>1901</v>
      </c>
      <c r="J510" s="2" t="s">
        <v>3</v>
      </c>
      <c r="K510" s="111" t="s">
        <v>1859</v>
      </c>
      <c r="L510" s="100" t="e">
        <v>#N/A</v>
      </c>
      <c r="M510" s="100">
        <v>0</v>
      </c>
      <c r="N510" s="100">
        <v>0</v>
      </c>
      <c r="O510" s="100">
        <v>0</v>
      </c>
      <c r="P510" s="100" t="e">
        <v>#N/A</v>
      </c>
      <c r="Q510" s="112" t="s">
        <v>1891</v>
      </c>
      <c r="R510" s="101" t="e">
        <v>#N/A</v>
      </c>
      <c r="S510" s="101" t="e">
        <v>#N/A</v>
      </c>
      <c r="T510" s="100" t="e">
        <v>#N/A</v>
      </c>
      <c r="U510" s="100">
        <v>0</v>
      </c>
      <c r="V510" s="100">
        <v>0</v>
      </c>
      <c r="W510" s="100">
        <v>0</v>
      </c>
      <c r="X510" s="100" t="e">
        <v>#N/A</v>
      </c>
      <c r="Y510" s="100" t="e">
        <v>#N/A</v>
      </c>
      <c r="Z510" s="100" t="e">
        <v>#N/A</v>
      </c>
      <c r="AA510" s="112" t="s">
        <v>1891</v>
      </c>
      <c r="AB510" s="112" t="s">
        <v>1891</v>
      </c>
      <c r="AC510" s="100" t="e">
        <v>#N/A</v>
      </c>
      <c r="AD510" s="100">
        <v>0</v>
      </c>
      <c r="AE510" s="100" t="e">
        <v>#N/A</v>
      </c>
      <c r="AF510" s="112" t="s">
        <v>1891</v>
      </c>
      <c r="AG510" s="100" t="e">
        <v>#N/A</v>
      </c>
      <c r="AH510" s="100">
        <v>0</v>
      </c>
      <c r="AI510" s="100" t="e">
        <v>#N/A</v>
      </c>
      <c r="AJ510" s="112" t="s">
        <v>1891</v>
      </c>
      <c r="AK510" s="100" t="e">
        <v>#N/A</v>
      </c>
      <c r="AL510" s="100">
        <v>0</v>
      </c>
      <c r="AM510" s="100" t="e">
        <v>#N/A</v>
      </c>
      <c r="AN510" s="114">
        <v>0.5</v>
      </c>
      <c r="AO510" s="2" t="s">
        <v>1902</v>
      </c>
      <c r="AP510" s="2" t="s">
        <v>1903</v>
      </c>
      <c r="AQ510" s="2" t="s">
        <v>1903</v>
      </c>
      <c r="AR510" s="124" t="s">
        <v>1891</v>
      </c>
      <c r="AS510" s="2" t="s">
        <v>1902</v>
      </c>
      <c r="AT510" s="2" t="s">
        <v>1903</v>
      </c>
    </row>
    <row r="511" spans="1:46" x14ac:dyDescent="0.2">
      <c r="A511" s="2" t="s">
        <v>81</v>
      </c>
      <c r="B511" s="2" t="s">
        <v>966</v>
      </c>
      <c r="C511" s="71">
        <v>0.5</v>
      </c>
      <c r="D511" s="72">
        <v>8</v>
      </c>
      <c r="E511" s="99">
        <v>2019</v>
      </c>
      <c r="F511" s="99">
        <v>2015</v>
      </c>
      <c r="G511" s="99">
        <v>2022</v>
      </c>
      <c r="H511" s="2" t="s">
        <v>1904</v>
      </c>
      <c r="I511" s="2" t="s">
        <v>1905</v>
      </c>
      <c r="J511" s="2" t="s">
        <v>8</v>
      </c>
      <c r="K511" s="113" t="s">
        <v>966</v>
      </c>
      <c r="L511" s="100">
        <v>22</v>
      </c>
      <c r="M511" s="100">
        <v>3</v>
      </c>
      <c r="N511" s="100">
        <v>0</v>
      </c>
      <c r="O511" s="100">
        <v>3</v>
      </c>
      <c r="P511" s="100">
        <v>19</v>
      </c>
      <c r="Q511" s="112">
        <v>0.13636363636363635</v>
      </c>
      <c r="R511" s="101">
        <v>11</v>
      </c>
      <c r="S511" s="101">
        <v>0</v>
      </c>
      <c r="T511" s="100">
        <v>17</v>
      </c>
      <c r="U511" s="100">
        <v>7</v>
      </c>
      <c r="V511" s="100">
        <v>3</v>
      </c>
      <c r="W511" s="100">
        <v>4</v>
      </c>
      <c r="X511" s="100">
        <v>10</v>
      </c>
      <c r="Y511" s="100">
        <v>7</v>
      </c>
      <c r="Z511" s="100">
        <v>10</v>
      </c>
      <c r="AA511" s="112">
        <v>0.41176470588235292</v>
      </c>
      <c r="AB511" s="112">
        <v>0.41176470588235292</v>
      </c>
      <c r="AC511" s="100">
        <v>19</v>
      </c>
      <c r="AD511" s="100">
        <v>20</v>
      </c>
      <c r="AE511" s="100">
        <v>0</v>
      </c>
      <c r="AF511" s="112">
        <v>1.0526315789473684</v>
      </c>
      <c r="AG511" s="100">
        <v>62</v>
      </c>
      <c r="AH511" s="100">
        <v>24</v>
      </c>
      <c r="AI511" s="100">
        <v>38</v>
      </c>
      <c r="AJ511" s="112">
        <v>0.38709677419354838</v>
      </c>
      <c r="AK511" s="100">
        <v>120</v>
      </c>
      <c r="AL511" s="100">
        <v>54</v>
      </c>
      <c r="AM511" s="100">
        <v>67</v>
      </c>
      <c r="AN511" s="114">
        <v>0.5</v>
      </c>
      <c r="AO511" s="2" t="s">
        <v>1902</v>
      </c>
      <c r="AP511" s="2" t="s">
        <v>1903</v>
      </c>
      <c r="AQ511" s="2" t="s">
        <v>1903</v>
      </c>
      <c r="AR511" s="124" t="s">
        <v>1522</v>
      </c>
      <c r="AS511" s="2" t="s">
        <v>1903</v>
      </c>
      <c r="AT511" s="2" t="s">
        <v>1903</v>
      </c>
    </row>
    <row r="512" spans="1:46" x14ac:dyDescent="0.2">
      <c r="A512" s="2" t="s">
        <v>105</v>
      </c>
      <c r="B512" s="2" t="s">
        <v>105</v>
      </c>
      <c r="C512" s="71">
        <v>0.375</v>
      </c>
      <c r="D512" s="72">
        <v>8</v>
      </c>
      <c r="E512" s="99">
        <v>2020</v>
      </c>
      <c r="F512" s="99">
        <v>2016</v>
      </c>
      <c r="G512" s="99" t="s">
        <v>1908</v>
      </c>
      <c r="H512" s="2" t="s">
        <v>1909</v>
      </c>
      <c r="I512" s="2" t="s">
        <v>1910</v>
      </c>
      <c r="J512" s="2" t="s">
        <v>26</v>
      </c>
      <c r="K512" s="113" t="s">
        <v>105</v>
      </c>
      <c r="L512" s="100">
        <v>920</v>
      </c>
      <c r="M512" s="100">
        <v>43</v>
      </c>
      <c r="N512" s="100">
        <v>43</v>
      </c>
      <c r="O512" s="100">
        <v>0</v>
      </c>
      <c r="P512" s="100">
        <v>877</v>
      </c>
      <c r="Q512" s="112">
        <v>4.6739130434782609E-2</v>
      </c>
      <c r="R512" s="101">
        <v>345</v>
      </c>
      <c r="S512" s="101">
        <v>0</v>
      </c>
      <c r="T512" s="100">
        <v>609</v>
      </c>
      <c r="U512" s="100">
        <v>28</v>
      </c>
      <c r="V512" s="100">
        <v>28</v>
      </c>
      <c r="W512" s="100">
        <v>0</v>
      </c>
      <c r="X512" s="100">
        <v>581</v>
      </c>
      <c r="Y512" s="100">
        <v>28</v>
      </c>
      <c r="Z512" s="100">
        <v>581</v>
      </c>
      <c r="AA512" s="112">
        <v>4.5977011494252873E-2</v>
      </c>
      <c r="AB512" s="112">
        <v>4.5977011494252873E-2</v>
      </c>
      <c r="AC512" s="100">
        <v>613</v>
      </c>
      <c r="AD512" s="100">
        <v>0</v>
      </c>
      <c r="AE512" s="100">
        <v>613</v>
      </c>
      <c r="AF512" s="112">
        <v>0</v>
      </c>
      <c r="AG512" s="100">
        <v>1452</v>
      </c>
      <c r="AH512" s="100">
        <v>1707</v>
      </c>
      <c r="AI512" s="100">
        <v>0</v>
      </c>
      <c r="AJ512" s="112">
        <v>1.1756198347107438</v>
      </c>
      <c r="AK512" s="100">
        <v>3594</v>
      </c>
      <c r="AL512" s="100">
        <v>1778</v>
      </c>
      <c r="AM512" s="100">
        <v>2071</v>
      </c>
      <c r="AN512" s="114">
        <v>0.375</v>
      </c>
      <c r="AO512" s="2" t="s">
        <v>1903</v>
      </c>
      <c r="AP512" s="2" t="s">
        <v>1902</v>
      </c>
      <c r="AQ512" s="2" t="s">
        <v>1903</v>
      </c>
      <c r="AR512" s="124" t="s">
        <v>1522</v>
      </c>
      <c r="AS512" s="2" t="s">
        <v>1903</v>
      </c>
      <c r="AT512" s="2" t="s">
        <v>1902</v>
      </c>
    </row>
    <row r="513" spans="1:46" x14ac:dyDescent="0.2">
      <c r="A513" s="2" t="s">
        <v>105</v>
      </c>
      <c r="B513" s="2" t="s">
        <v>1001</v>
      </c>
      <c r="C513" s="71">
        <v>0.375</v>
      </c>
      <c r="D513" s="72">
        <v>8</v>
      </c>
      <c r="E513" s="99">
        <v>2020</v>
      </c>
      <c r="F513" s="99">
        <v>2016</v>
      </c>
      <c r="G513" s="99" t="s">
        <v>1908</v>
      </c>
      <c r="H513" s="2" t="s">
        <v>1909</v>
      </c>
      <c r="I513" s="2" t="s">
        <v>1910</v>
      </c>
      <c r="J513" s="2" t="s">
        <v>26</v>
      </c>
      <c r="K513" s="113" t="s">
        <v>1001</v>
      </c>
      <c r="L513" s="100">
        <v>1477</v>
      </c>
      <c r="M513" s="100">
        <v>215</v>
      </c>
      <c r="N513" s="100">
        <v>0</v>
      </c>
      <c r="O513" s="100">
        <v>215</v>
      </c>
      <c r="P513" s="100">
        <v>1262</v>
      </c>
      <c r="Q513" s="112">
        <v>0.14556533513879485</v>
      </c>
      <c r="R513" s="101">
        <v>554</v>
      </c>
      <c r="S513" s="101">
        <v>0</v>
      </c>
      <c r="T513" s="100">
        <v>1065</v>
      </c>
      <c r="U513" s="100">
        <v>215</v>
      </c>
      <c r="V513" s="100">
        <v>0</v>
      </c>
      <c r="W513" s="100">
        <v>215</v>
      </c>
      <c r="X513" s="100">
        <v>850</v>
      </c>
      <c r="Y513" s="100">
        <v>215</v>
      </c>
      <c r="Z513" s="100">
        <v>850</v>
      </c>
      <c r="AA513" s="112">
        <v>0.20187793427230047</v>
      </c>
      <c r="AB513" s="112">
        <v>0.20187793427230047</v>
      </c>
      <c r="AC513" s="100">
        <v>1169</v>
      </c>
      <c r="AD513" s="100">
        <v>119</v>
      </c>
      <c r="AE513" s="100">
        <v>1050</v>
      </c>
      <c r="AF513" s="112">
        <v>0.10179640718562874</v>
      </c>
      <c r="AG513" s="100">
        <v>3370</v>
      </c>
      <c r="AH513" s="100">
        <v>117</v>
      </c>
      <c r="AI513" s="100">
        <v>3253</v>
      </c>
      <c r="AJ513" s="112">
        <v>3.4718100890207715E-2</v>
      </c>
      <c r="AK513" s="100">
        <v>7081</v>
      </c>
      <c r="AL513" s="100">
        <v>666</v>
      </c>
      <c r="AM513" s="100">
        <v>6415</v>
      </c>
      <c r="AN513" s="114">
        <v>0.375</v>
      </c>
      <c r="AO513" s="2" t="s">
        <v>1902</v>
      </c>
      <c r="AP513" s="2" t="s">
        <v>1903</v>
      </c>
      <c r="AQ513" s="2" t="s">
        <v>1903</v>
      </c>
      <c r="AR513" s="124" t="s">
        <v>1522</v>
      </c>
      <c r="AS513" s="2" t="s">
        <v>1903</v>
      </c>
      <c r="AT513" s="2" t="s">
        <v>1903</v>
      </c>
    </row>
    <row r="514" spans="1:46" x14ac:dyDescent="0.2">
      <c r="A514" s="2" t="s">
        <v>105</v>
      </c>
      <c r="B514" s="2" t="s">
        <v>315</v>
      </c>
      <c r="C514" s="71">
        <v>0.375</v>
      </c>
      <c r="D514" s="72">
        <v>8</v>
      </c>
      <c r="E514" s="99">
        <v>2020</v>
      </c>
      <c r="F514" s="99">
        <v>2016</v>
      </c>
      <c r="G514" s="99" t="s">
        <v>1908</v>
      </c>
      <c r="H514" s="2" t="s">
        <v>1909</v>
      </c>
      <c r="I514" s="2" t="s">
        <v>1910</v>
      </c>
      <c r="J514" s="2" t="s">
        <v>26</v>
      </c>
      <c r="K514" s="123" t="s">
        <v>315</v>
      </c>
      <c r="L514" s="100">
        <v>2616</v>
      </c>
      <c r="M514" s="100">
        <v>89</v>
      </c>
      <c r="N514" s="100">
        <v>47</v>
      </c>
      <c r="O514" s="100">
        <v>42</v>
      </c>
      <c r="P514" s="100">
        <v>2527</v>
      </c>
      <c r="Q514" s="112">
        <v>3.4021406727828746E-2</v>
      </c>
      <c r="R514" s="101">
        <v>981</v>
      </c>
      <c r="S514" s="101">
        <v>0</v>
      </c>
      <c r="T514" s="100">
        <v>1931</v>
      </c>
      <c r="U514" s="100">
        <v>382</v>
      </c>
      <c r="V514" s="100">
        <v>178</v>
      </c>
      <c r="W514" s="100">
        <v>204</v>
      </c>
      <c r="X514" s="100">
        <v>1549</v>
      </c>
      <c r="Y514" s="100">
        <v>382</v>
      </c>
      <c r="Z514" s="100">
        <v>1549</v>
      </c>
      <c r="AA514" s="112">
        <v>0.19782496116002071</v>
      </c>
      <c r="AB514" s="112">
        <v>0.19782496116002071</v>
      </c>
      <c r="AC514" s="100">
        <v>1802</v>
      </c>
      <c r="AD514" s="100">
        <v>542</v>
      </c>
      <c r="AE514" s="100">
        <v>1260</v>
      </c>
      <c r="AF514" s="112">
        <v>0.30077691453940064</v>
      </c>
      <c r="AG514" s="100">
        <v>3672</v>
      </c>
      <c r="AH514" s="100">
        <v>1407</v>
      </c>
      <c r="AI514" s="100">
        <v>2265</v>
      </c>
      <c r="AJ514" s="112">
        <v>0.3831699346405229</v>
      </c>
      <c r="AK514" s="100">
        <v>10021</v>
      </c>
      <c r="AL514" s="100">
        <v>2420</v>
      </c>
      <c r="AM514" s="100">
        <v>7601</v>
      </c>
      <c r="AN514" s="114">
        <v>0.375</v>
      </c>
      <c r="AO514" s="2" t="s">
        <v>1903</v>
      </c>
      <c r="AP514" s="2" t="s">
        <v>1902</v>
      </c>
      <c r="AQ514" s="2" t="s">
        <v>1903</v>
      </c>
      <c r="AR514" s="124" t="s">
        <v>1522</v>
      </c>
      <c r="AS514" s="2" t="s">
        <v>1903</v>
      </c>
      <c r="AT514" s="2" t="s">
        <v>1902</v>
      </c>
    </row>
    <row r="515" spans="1:46" x14ac:dyDescent="0.2">
      <c r="A515" s="2" t="s">
        <v>108</v>
      </c>
      <c r="B515" s="2" t="s">
        <v>1474</v>
      </c>
      <c r="C515" s="71">
        <v>1</v>
      </c>
      <c r="D515" s="72">
        <v>5</v>
      </c>
      <c r="E515" s="99">
        <v>2017</v>
      </c>
      <c r="F515" s="99">
        <v>2014</v>
      </c>
      <c r="G515" s="99">
        <v>2018</v>
      </c>
      <c r="H515" s="2" t="s">
        <v>1906</v>
      </c>
      <c r="I515" s="2" t="s">
        <v>1907</v>
      </c>
      <c r="J515" s="2" t="s">
        <v>13</v>
      </c>
      <c r="K515" s="123" t="s">
        <v>1474</v>
      </c>
      <c r="L515" s="100">
        <v>10</v>
      </c>
      <c r="M515" s="100">
        <v>0</v>
      </c>
      <c r="N515" s="100">
        <v>0</v>
      </c>
      <c r="O515" s="100">
        <v>0</v>
      </c>
      <c r="P515" s="100">
        <v>10</v>
      </c>
      <c r="Q515" s="112">
        <v>0</v>
      </c>
      <c r="R515" s="101">
        <v>10</v>
      </c>
      <c r="S515" s="101">
        <v>0</v>
      </c>
      <c r="T515" s="100">
        <v>6</v>
      </c>
      <c r="U515" s="100">
        <v>0</v>
      </c>
      <c r="V515" s="100">
        <v>0</v>
      </c>
      <c r="W515" s="100">
        <v>0</v>
      </c>
      <c r="X515" s="100">
        <v>6</v>
      </c>
      <c r="Y515" s="100">
        <v>0</v>
      </c>
      <c r="Z515" s="100">
        <v>6</v>
      </c>
      <c r="AA515" s="112">
        <v>0</v>
      </c>
      <c r="AB515" s="112">
        <v>0</v>
      </c>
      <c r="AC515" s="100">
        <v>6</v>
      </c>
      <c r="AD515" s="100">
        <v>0</v>
      </c>
      <c r="AE515" s="100">
        <v>6</v>
      </c>
      <c r="AF515" s="112">
        <v>0</v>
      </c>
      <c r="AG515" s="100">
        <v>16</v>
      </c>
      <c r="AH515" s="100">
        <v>2</v>
      </c>
      <c r="AI515" s="100">
        <v>14</v>
      </c>
      <c r="AJ515" s="112">
        <v>0.125</v>
      </c>
      <c r="AK515" s="100">
        <v>38</v>
      </c>
      <c r="AL515" s="100">
        <v>2</v>
      </c>
      <c r="AM515" s="100">
        <v>36</v>
      </c>
      <c r="AN515" s="114">
        <v>1</v>
      </c>
      <c r="AO515" s="2" t="s">
        <v>1902</v>
      </c>
      <c r="AP515" s="2" t="s">
        <v>1903</v>
      </c>
      <c r="AQ515" s="2" t="s">
        <v>1903</v>
      </c>
      <c r="AR515" s="124" t="s">
        <v>1522</v>
      </c>
      <c r="AS515" s="2" t="s">
        <v>1903</v>
      </c>
      <c r="AT515" s="2" t="s">
        <v>1903</v>
      </c>
    </row>
    <row r="516" spans="1:46" x14ac:dyDescent="0.2">
      <c r="A516" s="2" t="s">
        <v>61</v>
      </c>
      <c r="B516" s="2" t="s">
        <v>201</v>
      </c>
      <c r="C516" s="71">
        <v>0.625</v>
      </c>
      <c r="D516" s="72">
        <v>8</v>
      </c>
      <c r="E516" s="99">
        <v>2018</v>
      </c>
      <c r="F516" s="99">
        <v>2014</v>
      </c>
      <c r="G516" s="99" t="s">
        <v>1899</v>
      </c>
      <c r="H516" s="2" t="s">
        <v>1900</v>
      </c>
      <c r="I516" s="2" t="s">
        <v>1901</v>
      </c>
      <c r="J516" s="2" t="s">
        <v>3</v>
      </c>
      <c r="K516" s="113" t="s">
        <v>201</v>
      </c>
      <c r="L516" s="100">
        <v>289</v>
      </c>
      <c r="M516" s="100">
        <v>5</v>
      </c>
      <c r="N516" s="100">
        <v>5</v>
      </c>
      <c r="O516" s="100">
        <v>0</v>
      </c>
      <c r="P516" s="100">
        <v>284</v>
      </c>
      <c r="Q516" s="112">
        <v>1.7301038062283738E-2</v>
      </c>
      <c r="R516" s="101">
        <v>145</v>
      </c>
      <c r="S516" s="101">
        <v>0</v>
      </c>
      <c r="T516" s="100">
        <v>197</v>
      </c>
      <c r="U516" s="100">
        <v>18</v>
      </c>
      <c r="V516" s="100">
        <v>18</v>
      </c>
      <c r="W516" s="100">
        <v>0</v>
      </c>
      <c r="X516" s="100">
        <v>179</v>
      </c>
      <c r="Y516" s="100">
        <v>18</v>
      </c>
      <c r="Z516" s="100">
        <v>179</v>
      </c>
      <c r="AA516" s="112">
        <v>9.1370558375634514E-2</v>
      </c>
      <c r="AB516" s="112">
        <v>9.1370558375634514E-2</v>
      </c>
      <c r="AC516" s="100">
        <v>216</v>
      </c>
      <c r="AD516" s="100">
        <v>9</v>
      </c>
      <c r="AE516" s="100">
        <v>207</v>
      </c>
      <c r="AF516" s="112">
        <v>4.1666666666666664E-2</v>
      </c>
      <c r="AG516" s="100">
        <v>462</v>
      </c>
      <c r="AH516" s="100">
        <v>479</v>
      </c>
      <c r="AI516" s="100">
        <v>0</v>
      </c>
      <c r="AJ516" s="112">
        <v>1.0367965367965368</v>
      </c>
      <c r="AK516" s="100">
        <v>1164</v>
      </c>
      <c r="AL516" s="100">
        <v>511</v>
      </c>
      <c r="AM516" s="100">
        <v>670</v>
      </c>
      <c r="AN516" s="114">
        <v>0.5</v>
      </c>
      <c r="AO516" s="2" t="s">
        <v>1903</v>
      </c>
      <c r="AP516" s="2" t="s">
        <v>1902</v>
      </c>
      <c r="AQ516" s="2" t="s">
        <v>1903</v>
      </c>
      <c r="AR516" s="124" t="s">
        <v>1522</v>
      </c>
      <c r="AS516" s="2" t="s">
        <v>1903</v>
      </c>
      <c r="AT516" s="2" t="s">
        <v>1902</v>
      </c>
    </row>
    <row r="517" spans="1:46" x14ac:dyDescent="0.2">
      <c r="A517" s="2" t="s">
        <v>61</v>
      </c>
      <c r="B517" s="2" t="s">
        <v>216</v>
      </c>
      <c r="C517" s="71">
        <v>0.625</v>
      </c>
      <c r="D517" s="72">
        <v>8</v>
      </c>
      <c r="E517" s="99">
        <v>2018</v>
      </c>
      <c r="F517" s="99">
        <v>2014</v>
      </c>
      <c r="G517" s="99" t="s">
        <v>1899</v>
      </c>
      <c r="H517" s="2" t="s">
        <v>1900</v>
      </c>
      <c r="I517" s="2" t="s">
        <v>1901</v>
      </c>
      <c r="J517" s="2" t="s">
        <v>3</v>
      </c>
      <c r="K517" s="113" t="s">
        <v>216</v>
      </c>
      <c r="L517" s="100">
        <v>87</v>
      </c>
      <c r="M517" s="100">
        <v>0</v>
      </c>
      <c r="N517" s="100">
        <v>0</v>
      </c>
      <c r="O517" s="100">
        <v>0</v>
      </c>
      <c r="P517" s="100">
        <v>87</v>
      </c>
      <c r="Q517" s="112">
        <v>0</v>
      </c>
      <c r="R517" s="101">
        <v>44</v>
      </c>
      <c r="S517" s="101">
        <v>0</v>
      </c>
      <c r="T517" s="100">
        <v>59</v>
      </c>
      <c r="U517" s="100">
        <v>0</v>
      </c>
      <c r="V517" s="100">
        <v>0</v>
      </c>
      <c r="W517" s="100">
        <v>0</v>
      </c>
      <c r="X517" s="100">
        <v>59</v>
      </c>
      <c r="Y517" s="100">
        <v>0</v>
      </c>
      <c r="Z517" s="100">
        <v>59</v>
      </c>
      <c r="AA517" s="112">
        <v>0</v>
      </c>
      <c r="AB517" s="112">
        <v>0</v>
      </c>
      <c r="AC517" s="100">
        <v>70</v>
      </c>
      <c r="AD517" s="100">
        <v>13</v>
      </c>
      <c r="AE517" s="100">
        <v>57</v>
      </c>
      <c r="AF517" s="112">
        <v>0.18571428571428572</v>
      </c>
      <c r="AG517" s="100">
        <v>155</v>
      </c>
      <c r="AH517" s="100">
        <v>10</v>
      </c>
      <c r="AI517" s="100">
        <v>145</v>
      </c>
      <c r="AJ517" s="112">
        <v>6.4516129032258063E-2</v>
      </c>
      <c r="AK517" s="100">
        <v>371</v>
      </c>
      <c r="AL517" s="100">
        <v>23</v>
      </c>
      <c r="AM517" s="100">
        <v>348</v>
      </c>
      <c r="AN517" s="114">
        <v>0.5</v>
      </c>
      <c r="AO517" s="2" t="s">
        <v>1902</v>
      </c>
      <c r="AP517" s="2" t="s">
        <v>1903</v>
      </c>
      <c r="AQ517" s="2" t="s">
        <v>1903</v>
      </c>
      <c r="AR517" s="124" t="s">
        <v>1891</v>
      </c>
      <c r="AS517" s="2" t="s">
        <v>1903</v>
      </c>
      <c r="AT517" s="2" t="s">
        <v>1903</v>
      </c>
    </row>
    <row r="518" spans="1:46" x14ac:dyDescent="0.2">
      <c r="A518" s="2" t="s">
        <v>61</v>
      </c>
      <c r="B518" s="2" t="s">
        <v>222</v>
      </c>
      <c r="C518" s="71">
        <v>0.625</v>
      </c>
      <c r="D518" s="72">
        <v>8</v>
      </c>
      <c r="E518" s="99">
        <v>2018</v>
      </c>
      <c r="F518" s="99">
        <v>2014</v>
      </c>
      <c r="G518" s="99" t="s">
        <v>1899</v>
      </c>
      <c r="H518" s="2" t="s">
        <v>1900</v>
      </c>
      <c r="I518" s="2" t="s">
        <v>1901</v>
      </c>
      <c r="J518" s="2" t="s">
        <v>3</v>
      </c>
      <c r="K518" s="113" t="s">
        <v>222</v>
      </c>
      <c r="L518" s="100">
        <v>1688</v>
      </c>
      <c r="M518" s="100">
        <v>128</v>
      </c>
      <c r="N518" s="100">
        <v>128</v>
      </c>
      <c r="O518" s="100">
        <v>0</v>
      </c>
      <c r="P518" s="100">
        <v>1560</v>
      </c>
      <c r="Q518" s="112">
        <v>7.582938388625593E-2</v>
      </c>
      <c r="R518" s="101">
        <v>844</v>
      </c>
      <c r="S518" s="101">
        <v>0</v>
      </c>
      <c r="T518" s="100">
        <v>1160</v>
      </c>
      <c r="U518" s="100">
        <v>508</v>
      </c>
      <c r="V518" s="100">
        <v>419</v>
      </c>
      <c r="W518" s="100">
        <v>89</v>
      </c>
      <c r="X518" s="100">
        <v>652</v>
      </c>
      <c r="Y518" s="100">
        <v>508</v>
      </c>
      <c r="Z518" s="100">
        <v>652</v>
      </c>
      <c r="AA518" s="112">
        <v>0.43793103448275861</v>
      </c>
      <c r="AB518" s="112">
        <v>0.43793103448275861</v>
      </c>
      <c r="AC518" s="100">
        <v>1351</v>
      </c>
      <c r="AD518" s="100">
        <v>375</v>
      </c>
      <c r="AE518" s="100">
        <v>976</v>
      </c>
      <c r="AF518" s="112">
        <v>0.27757216876387864</v>
      </c>
      <c r="AG518" s="100">
        <v>3102</v>
      </c>
      <c r="AH518" s="100">
        <v>262</v>
      </c>
      <c r="AI518" s="100">
        <v>2840</v>
      </c>
      <c r="AJ518" s="112">
        <v>8.4461637653127017E-2</v>
      </c>
      <c r="AK518" s="100">
        <v>7301</v>
      </c>
      <c r="AL518" s="100">
        <v>1273</v>
      </c>
      <c r="AM518" s="100">
        <v>6028</v>
      </c>
      <c r="AN518" s="114">
        <v>0.5</v>
      </c>
      <c r="AO518" s="2" t="s">
        <v>1902</v>
      </c>
      <c r="AP518" s="2" t="s">
        <v>1903</v>
      </c>
      <c r="AQ518" s="2" t="s">
        <v>1903</v>
      </c>
      <c r="AR518" s="124" t="s">
        <v>1522</v>
      </c>
      <c r="AS518" s="2" t="s">
        <v>1903</v>
      </c>
      <c r="AT518" s="2" t="s">
        <v>1903</v>
      </c>
    </row>
    <row r="519" spans="1:46" x14ac:dyDescent="0.2">
      <c r="A519" s="2" t="s">
        <v>61</v>
      </c>
      <c r="B519" s="2" t="s">
        <v>1071</v>
      </c>
      <c r="C519" s="71">
        <v>0.625</v>
      </c>
      <c r="D519" s="72">
        <v>8</v>
      </c>
      <c r="E519" s="99">
        <v>2018</v>
      </c>
      <c r="F519" s="99">
        <v>2014</v>
      </c>
      <c r="G519" s="99" t="s">
        <v>1899</v>
      </c>
      <c r="H519" s="2" t="s">
        <v>1900</v>
      </c>
      <c r="I519" s="2" t="s">
        <v>1901</v>
      </c>
      <c r="J519" s="2" t="s">
        <v>3</v>
      </c>
      <c r="K519" s="113" t="s">
        <v>1071</v>
      </c>
      <c r="L519" s="100">
        <v>1</v>
      </c>
      <c r="M519" s="100">
        <v>0</v>
      </c>
      <c r="N519" s="100">
        <v>0</v>
      </c>
      <c r="O519" s="100">
        <v>0</v>
      </c>
      <c r="P519" s="100">
        <v>1</v>
      </c>
      <c r="Q519" s="112">
        <v>0</v>
      </c>
      <c r="R519" s="101">
        <v>1</v>
      </c>
      <c r="S519" s="101">
        <v>0</v>
      </c>
      <c r="T519" s="100">
        <v>1</v>
      </c>
      <c r="U519" s="100">
        <v>0</v>
      </c>
      <c r="V519" s="100">
        <v>0</v>
      </c>
      <c r="W519" s="100">
        <v>0</v>
      </c>
      <c r="X519" s="100">
        <v>1</v>
      </c>
      <c r="Y519" s="100">
        <v>0</v>
      </c>
      <c r="Z519" s="100">
        <v>1</v>
      </c>
      <c r="AA519" s="112">
        <v>0</v>
      </c>
      <c r="AB519" s="112">
        <v>0</v>
      </c>
      <c r="AC519" s="100">
        <v>0</v>
      </c>
      <c r="AD519" s="100">
        <v>0</v>
      </c>
      <c r="AE519" s="100">
        <v>0</v>
      </c>
      <c r="AF519" s="112" t="s">
        <v>1917</v>
      </c>
      <c r="AG519" s="100">
        <v>0</v>
      </c>
      <c r="AH519" s="100">
        <v>0</v>
      </c>
      <c r="AI519" s="100">
        <v>0</v>
      </c>
      <c r="AJ519" s="112" t="s">
        <v>1917</v>
      </c>
      <c r="AK519" s="100">
        <v>2</v>
      </c>
      <c r="AL519" s="100">
        <v>0</v>
      </c>
      <c r="AM519" s="100">
        <v>2</v>
      </c>
      <c r="AN519" s="114">
        <v>0.5</v>
      </c>
      <c r="AO519" s="2" t="s">
        <v>1903</v>
      </c>
      <c r="AP519" s="2" t="s">
        <v>1902</v>
      </c>
      <c r="AQ519" s="2" t="s">
        <v>1903</v>
      </c>
      <c r="AR519" s="124" t="s">
        <v>1522</v>
      </c>
      <c r="AS519" s="2" t="s">
        <v>1903</v>
      </c>
      <c r="AT519" s="2" t="s">
        <v>1902</v>
      </c>
    </row>
    <row r="520" spans="1:46" x14ac:dyDescent="0.2">
      <c r="A520" s="2" t="s">
        <v>61</v>
      </c>
      <c r="B520" s="125" t="s">
        <v>264</v>
      </c>
      <c r="C520" s="71">
        <v>0.625</v>
      </c>
      <c r="D520" s="72">
        <v>8</v>
      </c>
      <c r="E520" s="99">
        <v>2018</v>
      </c>
      <c r="F520" s="99">
        <v>2014</v>
      </c>
      <c r="G520" s="99" t="s">
        <v>1899</v>
      </c>
      <c r="H520" s="2" t="s">
        <v>1900</v>
      </c>
      <c r="I520" s="2" t="s">
        <v>1901</v>
      </c>
      <c r="J520" s="2" t="s">
        <v>3</v>
      </c>
      <c r="K520" s="123" t="s">
        <v>264</v>
      </c>
      <c r="L520" s="100">
        <v>861</v>
      </c>
      <c r="M520" s="100">
        <v>113</v>
      </c>
      <c r="N520" s="100">
        <v>113</v>
      </c>
      <c r="O520" s="100">
        <v>0</v>
      </c>
      <c r="P520" s="100">
        <v>748</v>
      </c>
      <c r="Q520" s="112">
        <v>0.13124274099883856</v>
      </c>
      <c r="R520" s="101">
        <v>431</v>
      </c>
      <c r="S520" s="101">
        <v>0</v>
      </c>
      <c r="T520" s="100">
        <v>591</v>
      </c>
      <c r="U520" s="100">
        <v>46</v>
      </c>
      <c r="V520" s="100">
        <v>46</v>
      </c>
      <c r="W520" s="100">
        <v>0</v>
      </c>
      <c r="X520" s="100">
        <v>545</v>
      </c>
      <c r="Y520" s="100">
        <v>46</v>
      </c>
      <c r="Z520" s="100">
        <v>545</v>
      </c>
      <c r="AA520" s="112">
        <v>7.7834179357021999E-2</v>
      </c>
      <c r="AB520" s="112">
        <v>7.7834179357021999E-2</v>
      </c>
      <c r="AC520" s="100">
        <v>673</v>
      </c>
      <c r="AD520" s="100">
        <v>62</v>
      </c>
      <c r="AE520" s="100">
        <v>611</v>
      </c>
      <c r="AF520" s="112">
        <v>9.2124814264487376E-2</v>
      </c>
      <c r="AG520" s="100">
        <v>1529</v>
      </c>
      <c r="AH520" s="100">
        <v>1013</v>
      </c>
      <c r="AI520" s="100">
        <v>516</v>
      </c>
      <c r="AJ520" s="112">
        <v>0.66252452583387833</v>
      </c>
      <c r="AK520" s="100">
        <v>3654</v>
      </c>
      <c r="AL520" s="100">
        <v>1234</v>
      </c>
      <c r="AM520" s="100">
        <v>2420</v>
      </c>
      <c r="AN520" s="114">
        <v>0.5</v>
      </c>
      <c r="AO520" s="2" t="s">
        <v>1903</v>
      </c>
      <c r="AP520" s="2" t="s">
        <v>1902</v>
      </c>
      <c r="AQ520" s="2" t="s">
        <v>1903</v>
      </c>
      <c r="AR520" s="124" t="s">
        <v>1522</v>
      </c>
      <c r="AS520" s="2" t="s">
        <v>1903</v>
      </c>
      <c r="AT520" s="2" t="s">
        <v>1902</v>
      </c>
    </row>
    <row r="521" spans="1:46" x14ac:dyDescent="0.2">
      <c r="A521" s="2" t="s">
        <v>61</v>
      </c>
      <c r="B521" s="2" t="s">
        <v>1141</v>
      </c>
      <c r="C521" s="71">
        <v>0.625</v>
      </c>
      <c r="D521" s="72">
        <v>8</v>
      </c>
      <c r="E521" s="99">
        <v>2018</v>
      </c>
      <c r="F521" s="99">
        <v>2014</v>
      </c>
      <c r="G521" s="99" t="s">
        <v>1899</v>
      </c>
      <c r="H521" s="2" t="s">
        <v>1900</v>
      </c>
      <c r="I521" s="2" t="s">
        <v>1901</v>
      </c>
      <c r="J521" s="2" t="s">
        <v>3</v>
      </c>
      <c r="K521" s="113" t="s">
        <v>1141</v>
      </c>
      <c r="L521" s="100">
        <v>288</v>
      </c>
      <c r="M521" s="100">
        <v>0</v>
      </c>
      <c r="N521" s="100">
        <v>0</v>
      </c>
      <c r="O521" s="100">
        <v>0</v>
      </c>
      <c r="P521" s="100">
        <v>288</v>
      </c>
      <c r="Q521" s="112">
        <v>0</v>
      </c>
      <c r="R521" s="101">
        <v>144</v>
      </c>
      <c r="S521" s="101">
        <v>0</v>
      </c>
      <c r="T521" s="100">
        <v>201</v>
      </c>
      <c r="U521" s="100">
        <v>10</v>
      </c>
      <c r="V521" s="100">
        <v>10</v>
      </c>
      <c r="W521" s="100">
        <v>0</v>
      </c>
      <c r="X521" s="100">
        <v>191</v>
      </c>
      <c r="Y521" s="100">
        <v>10</v>
      </c>
      <c r="Z521" s="100">
        <v>191</v>
      </c>
      <c r="AA521" s="112">
        <v>4.975124378109453E-2</v>
      </c>
      <c r="AB521" s="112">
        <v>4.975124378109453E-2</v>
      </c>
      <c r="AC521" s="100">
        <v>241</v>
      </c>
      <c r="AD521" s="100">
        <v>6</v>
      </c>
      <c r="AE521" s="100">
        <v>235</v>
      </c>
      <c r="AF521" s="112">
        <v>2.4896265560165973E-2</v>
      </c>
      <c r="AG521" s="100">
        <v>555</v>
      </c>
      <c r="AH521" s="100">
        <v>1</v>
      </c>
      <c r="AI521" s="100">
        <v>554</v>
      </c>
      <c r="AJ521" s="112">
        <v>1.8018018018018018E-3</v>
      </c>
      <c r="AK521" s="100">
        <v>1285</v>
      </c>
      <c r="AL521" s="100">
        <v>17</v>
      </c>
      <c r="AM521" s="100">
        <v>1268</v>
      </c>
      <c r="AN521" s="114">
        <v>0.5</v>
      </c>
      <c r="AO521" s="2" t="s">
        <v>1902</v>
      </c>
      <c r="AP521" s="2" t="s">
        <v>1903</v>
      </c>
      <c r="AQ521" s="2" t="s">
        <v>1903</v>
      </c>
      <c r="AR521" s="124" t="s">
        <v>1522</v>
      </c>
      <c r="AS521" s="2" t="s">
        <v>1903</v>
      </c>
      <c r="AT521" s="2" t="s">
        <v>1903</v>
      </c>
    </row>
    <row r="522" spans="1:46" x14ac:dyDescent="0.2">
      <c r="A522" s="2" t="s">
        <v>61</v>
      </c>
      <c r="B522" s="2" t="s">
        <v>290</v>
      </c>
      <c r="C522" s="71">
        <v>0.625</v>
      </c>
      <c r="D522" s="72">
        <v>8</v>
      </c>
      <c r="E522" s="99">
        <v>2018</v>
      </c>
      <c r="F522" s="99">
        <v>2014</v>
      </c>
      <c r="G522" s="99" t="s">
        <v>1899</v>
      </c>
      <c r="H522" s="2" t="s">
        <v>1900</v>
      </c>
      <c r="I522" s="2" t="s">
        <v>1901</v>
      </c>
      <c r="J522" s="2" t="s">
        <v>3</v>
      </c>
      <c r="K522" s="113" t="s">
        <v>290</v>
      </c>
      <c r="L522" s="100">
        <v>310</v>
      </c>
      <c r="M522" s="100">
        <v>30</v>
      </c>
      <c r="N522" s="100">
        <v>30</v>
      </c>
      <c r="O522" s="100">
        <v>0</v>
      </c>
      <c r="P522" s="100">
        <v>280</v>
      </c>
      <c r="Q522" s="112">
        <v>9.6774193548387094E-2</v>
      </c>
      <c r="R522" s="101">
        <v>155</v>
      </c>
      <c r="S522" s="101">
        <v>0</v>
      </c>
      <c r="T522" s="100">
        <v>208</v>
      </c>
      <c r="U522" s="100">
        <v>1</v>
      </c>
      <c r="V522" s="100">
        <v>1</v>
      </c>
      <c r="W522" s="100">
        <v>0</v>
      </c>
      <c r="X522" s="100">
        <v>207</v>
      </c>
      <c r="Y522" s="100">
        <v>1</v>
      </c>
      <c r="Z522" s="100">
        <v>207</v>
      </c>
      <c r="AA522" s="112">
        <v>4.807692307692308E-3</v>
      </c>
      <c r="AB522" s="112">
        <v>4.807692307692308E-3</v>
      </c>
      <c r="AC522" s="100">
        <v>229</v>
      </c>
      <c r="AD522" s="100">
        <v>27</v>
      </c>
      <c r="AE522" s="100">
        <v>202</v>
      </c>
      <c r="AF522" s="112">
        <v>0.11790393013100436</v>
      </c>
      <c r="AG522" s="100">
        <v>509</v>
      </c>
      <c r="AH522" s="100">
        <v>264</v>
      </c>
      <c r="AI522" s="100">
        <v>245</v>
      </c>
      <c r="AJ522" s="112">
        <v>0.51866404715127701</v>
      </c>
      <c r="AK522" s="100">
        <v>1256</v>
      </c>
      <c r="AL522" s="100">
        <v>322</v>
      </c>
      <c r="AM522" s="100">
        <v>934</v>
      </c>
      <c r="AN522" s="114">
        <v>0.5</v>
      </c>
      <c r="AO522" s="2" t="s">
        <v>1903</v>
      </c>
      <c r="AP522" s="2" t="s">
        <v>1902</v>
      </c>
      <c r="AQ522" s="2" t="s">
        <v>1903</v>
      </c>
      <c r="AR522" s="124" t="s">
        <v>1522</v>
      </c>
      <c r="AS522" s="2" t="s">
        <v>1903</v>
      </c>
      <c r="AT522" s="2" t="s">
        <v>1902</v>
      </c>
    </row>
    <row r="523" spans="1:46" x14ac:dyDescent="0.2">
      <c r="A523" s="2" t="s">
        <v>61</v>
      </c>
      <c r="B523" s="2" t="s">
        <v>304</v>
      </c>
      <c r="C523" s="71">
        <v>0.625</v>
      </c>
      <c r="D523" s="72">
        <v>8</v>
      </c>
      <c r="E523" s="99">
        <v>2018</v>
      </c>
      <c r="F523" s="99">
        <v>2014</v>
      </c>
      <c r="G523" s="99" t="s">
        <v>1899</v>
      </c>
      <c r="H523" s="2" t="s">
        <v>1900</v>
      </c>
      <c r="I523" s="2" t="s">
        <v>1901</v>
      </c>
      <c r="J523" s="2" t="s">
        <v>3</v>
      </c>
      <c r="K523" s="113" t="s">
        <v>304</v>
      </c>
      <c r="L523" s="100">
        <v>47</v>
      </c>
      <c r="M523" s="100">
        <v>17</v>
      </c>
      <c r="N523" s="100">
        <v>17</v>
      </c>
      <c r="O523" s="100">
        <v>0</v>
      </c>
      <c r="P523" s="100">
        <v>30</v>
      </c>
      <c r="Q523" s="112">
        <v>0.36170212765957449</v>
      </c>
      <c r="R523" s="101">
        <v>24</v>
      </c>
      <c r="S523" s="101">
        <v>0</v>
      </c>
      <c r="T523" s="100">
        <v>32</v>
      </c>
      <c r="U523" s="100">
        <v>2</v>
      </c>
      <c r="V523" s="100">
        <v>2</v>
      </c>
      <c r="W523" s="100">
        <v>0</v>
      </c>
      <c r="X523" s="100">
        <v>30</v>
      </c>
      <c r="Y523" s="100">
        <v>2</v>
      </c>
      <c r="Z523" s="100">
        <v>30</v>
      </c>
      <c r="AA523" s="112">
        <v>6.25E-2</v>
      </c>
      <c r="AB523" s="112">
        <v>6.25E-2</v>
      </c>
      <c r="AC523" s="100">
        <v>36</v>
      </c>
      <c r="AD523" s="100">
        <v>89</v>
      </c>
      <c r="AE523" s="100">
        <v>0</v>
      </c>
      <c r="AF523" s="112">
        <v>2.4722222222222223</v>
      </c>
      <c r="AG523" s="100">
        <v>77</v>
      </c>
      <c r="AH523" s="100">
        <v>220</v>
      </c>
      <c r="AI523" s="100">
        <v>0</v>
      </c>
      <c r="AJ523" s="112">
        <v>2.8571428571428572</v>
      </c>
      <c r="AK523" s="100">
        <v>192</v>
      </c>
      <c r="AL523" s="100">
        <v>328</v>
      </c>
      <c r="AM523" s="100">
        <v>60</v>
      </c>
      <c r="AN523" s="114">
        <v>0.5</v>
      </c>
      <c r="AO523" s="2" t="s">
        <v>1903</v>
      </c>
      <c r="AP523" s="2" t="s">
        <v>1902</v>
      </c>
      <c r="AQ523" s="2" t="s">
        <v>1903</v>
      </c>
      <c r="AR523" s="124" t="s">
        <v>1522</v>
      </c>
      <c r="AS523" s="2" t="s">
        <v>1903</v>
      </c>
      <c r="AT523" s="2" t="s">
        <v>1902</v>
      </c>
    </row>
    <row r="524" spans="1:46" x14ac:dyDescent="0.2">
      <c r="A524" s="2" t="s">
        <v>61</v>
      </c>
      <c r="B524" s="2" t="s">
        <v>314</v>
      </c>
      <c r="C524" s="71">
        <v>0.625</v>
      </c>
      <c r="D524" s="72">
        <v>8</v>
      </c>
      <c r="E524" s="99">
        <v>2018</v>
      </c>
      <c r="F524" s="99">
        <v>2014</v>
      </c>
      <c r="G524" s="99" t="s">
        <v>1899</v>
      </c>
      <c r="H524" s="2" t="s">
        <v>1900</v>
      </c>
      <c r="I524" s="2" t="s">
        <v>1901</v>
      </c>
      <c r="J524" s="2" t="s">
        <v>3</v>
      </c>
      <c r="K524" s="123" t="s">
        <v>314</v>
      </c>
      <c r="L524" s="100">
        <v>246</v>
      </c>
      <c r="M524" s="100">
        <v>63</v>
      </c>
      <c r="N524" s="100">
        <v>0</v>
      </c>
      <c r="O524" s="100">
        <v>63</v>
      </c>
      <c r="P524" s="100">
        <v>183</v>
      </c>
      <c r="Q524" s="112">
        <v>0.25609756097560976</v>
      </c>
      <c r="R524" s="101">
        <v>123</v>
      </c>
      <c r="S524" s="101">
        <v>0</v>
      </c>
      <c r="T524" s="100">
        <v>168</v>
      </c>
      <c r="U524" s="100">
        <v>71</v>
      </c>
      <c r="V524" s="100">
        <v>0</v>
      </c>
      <c r="W524" s="100">
        <v>71</v>
      </c>
      <c r="X524" s="100">
        <v>97</v>
      </c>
      <c r="Y524" s="100">
        <v>71</v>
      </c>
      <c r="Z524" s="100">
        <v>97</v>
      </c>
      <c r="AA524" s="112">
        <v>0.42261904761904762</v>
      </c>
      <c r="AB524" s="112">
        <v>0.42261904761904762</v>
      </c>
      <c r="AC524" s="100">
        <v>189</v>
      </c>
      <c r="AD524" s="100">
        <v>47</v>
      </c>
      <c r="AE524" s="100">
        <v>142</v>
      </c>
      <c r="AF524" s="112">
        <v>0.24867724867724866</v>
      </c>
      <c r="AG524" s="100">
        <v>412</v>
      </c>
      <c r="AH524" s="100">
        <v>193</v>
      </c>
      <c r="AI524" s="100">
        <v>219</v>
      </c>
      <c r="AJ524" s="112">
        <v>0.46844660194174759</v>
      </c>
      <c r="AK524" s="100">
        <v>1015</v>
      </c>
      <c r="AL524" s="100">
        <v>374</v>
      </c>
      <c r="AM524" s="100">
        <v>641</v>
      </c>
      <c r="AN524" s="114">
        <v>0.5</v>
      </c>
      <c r="AO524" s="2" t="s">
        <v>1902</v>
      </c>
      <c r="AP524" s="2" t="s">
        <v>1903</v>
      </c>
      <c r="AQ524" s="2" t="s">
        <v>1903</v>
      </c>
      <c r="AR524" s="124" t="s">
        <v>1522</v>
      </c>
      <c r="AS524" s="2" t="s">
        <v>1903</v>
      </c>
      <c r="AT524" s="2" t="s">
        <v>1903</v>
      </c>
    </row>
    <row r="525" spans="1:46" x14ac:dyDescent="0.2">
      <c r="A525" s="2" t="s">
        <v>1011</v>
      </c>
      <c r="B525" s="2" t="s">
        <v>1890</v>
      </c>
      <c r="C525" s="71">
        <v>1</v>
      </c>
      <c r="D525" s="72">
        <v>5</v>
      </c>
      <c r="E525" s="99">
        <v>2017</v>
      </c>
      <c r="F525" s="99">
        <v>2014</v>
      </c>
      <c r="G525" s="99">
        <v>2018</v>
      </c>
      <c r="H525" s="2" t="s">
        <v>1906</v>
      </c>
      <c r="I525" s="2" t="s">
        <v>1907</v>
      </c>
      <c r="J525" s="2" t="s">
        <v>13</v>
      </c>
      <c r="K525" s="123" t="s">
        <v>1890</v>
      </c>
      <c r="L525" s="100" t="e">
        <v>#N/A</v>
      </c>
      <c r="M525" s="100">
        <v>0</v>
      </c>
      <c r="N525" s="100">
        <v>0</v>
      </c>
      <c r="O525" s="100">
        <v>0</v>
      </c>
      <c r="P525" s="100" t="e">
        <v>#N/A</v>
      </c>
      <c r="Q525" s="112" t="s">
        <v>1891</v>
      </c>
      <c r="R525" s="101" t="e">
        <v>#N/A</v>
      </c>
      <c r="S525" s="101" t="e">
        <v>#N/A</v>
      </c>
      <c r="T525" s="100" t="e">
        <v>#N/A</v>
      </c>
      <c r="U525" s="100">
        <v>0</v>
      </c>
      <c r="V525" s="100">
        <v>0</v>
      </c>
      <c r="W525" s="100">
        <v>0</v>
      </c>
      <c r="X525" s="100" t="e">
        <v>#N/A</v>
      </c>
      <c r="Y525" s="100" t="e">
        <v>#N/A</v>
      </c>
      <c r="Z525" s="100" t="e">
        <v>#N/A</v>
      </c>
      <c r="AA525" s="112" t="s">
        <v>1891</v>
      </c>
      <c r="AB525" s="112" t="s">
        <v>1891</v>
      </c>
      <c r="AC525" s="100" t="e">
        <v>#N/A</v>
      </c>
      <c r="AD525" s="100">
        <v>0</v>
      </c>
      <c r="AE525" s="100" t="e">
        <v>#N/A</v>
      </c>
      <c r="AF525" s="112" t="s">
        <v>1891</v>
      </c>
      <c r="AG525" s="100" t="e">
        <v>#N/A</v>
      </c>
      <c r="AH525" s="100">
        <v>0</v>
      </c>
      <c r="AI525" s="100" t="e">
        <v>#N/A</v>
      </c>
      <c r="AJ525" s="112" t="s">
        <v>1891</v>
      </c>
      <c r="AK525" s="100" t="e">
        <v>#N/A</v>
      </c>
      <c r="AL525" s="100">
        <v>0</v>
      </c>
      <c r="AM525" s="100" t="e">
        <v>#N/A</v>
      </c>
      <c r="AN525" s="114">
        <v>1</v>
      </c>
      <c r="AO525" s="2" t="s">
        <v>1902</v>
      </c>
      <c r="AP525" s="2" t="s">
        <v>1903</v>
      </c>
      <c r="AQ525" s="2" t="s">
        <v>1903</v>
      </c>
      <c r="AR525" s="124" t="s">
        <v>1891</v>
      </c>
      <c r="AS525" s="2" t="s">
        <v>1902</v>
      </c>
      <c r="AT525" s="2" t="s">
        <v>1903</v>
      </c>
    </row>
    <row r="526" spans="1:46" x14ac:dyDescent="0.2">
      <c r="A526" s="2" t="s">
        <v>126</v>
      </c>
      <c r="B526" s="2" t="s">
        <v>1479</v>
      </c>
      <c r="C526" s="71">
        <v>1</v>
      </c>
      <c r="D526" s="72">
        <v>5</v>
      </c>
      <c r="E526" s="99">
        <v>2017</v>
      </c>
      <c r="F526" s="99">
        <v>2014</v>
      </c>
      <c r="G526" s="99">
        <v>2018</v>
      </c>
      <c r="H526" s="2" t="s">
        <v>1906</v>
      </c>
      <c r="I526" s="2" t="s">
        <v>1907</v>
      </c>
      <c r="J526" s="2" t="s">
        <v>13</v>
      </c>
      <c r="K526" s="123" t="s">
        <v>1479</v>
      </c>
      <c r="L526" s="100">
        <v>3</v>
      </c>
      <c r="M526" s="100">
        <v>0</v>
      </c>
      <c r="N526" s="100">
        <v>0</v>
      </c>
      <c r="O526" s="100">
        <v>0</v>
      </c>
      <c r="P526" s="100">
        <v>3</v>
      </c>
      <c r="Q526" s="112">
        <v>0</v>
      </c>
      <c r="R526" s="101">
        <v>3</v>
      </c>
      <c r="S526" s="101">
        <v>0</v>
      </c>
      <c r="T526" s="100">
        <v>2</v>
      </c>
      <c r="U526" s="100">
        <v>2</v>
      </c>
      <c r="V526" s="100">
        <v>0</v>
      </c>
      <c r="W526" s="100">
        <v>2</v>
      </c>
      <c r="X526" s="100">
        <v>0</v>
      </c>
      <c r="Y526" s="100">
        <v>2</v>
      </c>
      <c r="Z526" s="100">
        <v>0</v>
      </c>
      <c r="AA526" s="112">
        <v>1</v>
      </c>
      <c r="AB526" s="112">
        <v>1</v>
      </c>
      <c r="AC526" s="100">
        <v>2</v>
      </c>
      <c r="AD526" s="100">
        <v>0</v>
      </c>
      <c r="AE526" s="100">
        <v>2</v>
      </c>
      <c r="AF526" s="112">
        <v>0</v>
      </c>
      <c r="AG526" s="100">
        <v>6</v>
      </c>
      <c r="AH526" s="100">
        <v>1</v>
      </c>
      <c r="AI526" s="100">
        <v>5</v>
      </c>
      <c r="AJ526" s="112">
        <v>0.16666666666666666</v>
      </c>
      <c r="AK526" s="100">
        <v>13</v>
      </c>
      <c r="AL526" s="100">
        <v>3</v>
      </c>
      <c r="AM526" s="100">
        <v>10</v>
      </c>
      <c r="AN526" s="114">
        <v>1</v>
      </c>
      <c r="AO526" s="2" t="s">
        <v>1902</v>
      </c>
      <c r="AP526" s="2" t="s">
        <v>1903</v>
      </c>
      <c r="AQ526" s="2" t="s">
        <v>1903</v>
      </c>
      <c r="AR526" s="124" t="s">
        <v>1522</v>
      </c>
      <c r="AS526" s="2" t="s">
        <v>1903</v>
      </c>
      <c r="AT526" s="2" t="s">
        <v>1903</v>
      </c>
    </row>
    <row r="527" spans="1:46" x14ac:dyDescent="0.2">
      <c r="A527" s="2" t="s">
        <v>138</v>
      </c>
      <c r="B527" s="2" t="s">
        <v>322</v>
      </c>
      <c r="C527" s="71">
        <v>1</v>
      </c>
      <c r="D527" s="72">
        <v>5</v>
      </c>
      <c r="E527" s="99">
        <v>2017</v>
      </c>
      <c r="F527" s="99">
        <v>2014</v>
      </c>
      <c r="G527" s="99">
        <v>2018</v>
      </c>
      <c r="H527" s="2" t="s">
        <v>1906</v>
      </c>
      <c r="I527" s="2" t="s">
        <v>1907</v>
      </c>
      <c r="J527" s="2" t="s">
        <v>13</v>
      </c>
      <c r="K527" s="123" t="s">
        <v>322</v>
      </c>
      <c r="L527" s="100">
        <v>15</v>
      </c>
      <c r="M527" s="100">
        <v>49</v>
      </c>
      <c r="N527" s="100">
        <v>49</v>
      </c>
      <c r="O527" s="100">
        <v>0</v>
      </c>
      <c r="P527" s="100">
        <v>0</v>
      </c>
      <c r="Q527" s="112">
        <v>3.2666666666666666</v>
      </c>
      <c r="R527" s="101">
        <v>15</v>
      </c>
      <c r="S527" s="101">
        <v>34</v>
      </c>
      <c r="T527" s="100">
        <v>11</v>
      </c>
      <c r="U527" s="100">
        <v>2</v>
      </c>
      <c r="V527" s="100">
        <v>2</v>
      </c>
      <c r="W527" s="100">
        <v>0</v>
      </c>
      <c r="X527" s="100">
        <v>9</v>
      </c>
      <c r="Y527" s="100">
        <v>36</v>
      </c>
      <c r="Z527" s="100">
        <v>0</v>
      </c>
      <c r="AA527" s="112">
        <v>0.18181818181818182</v>
      </c>
      <c r="AB527" s="112">
        <v>3.2727272727272729</v>
      </c>
      <c r="AC527" s="100">
        <v>11</v>
      </c>
      <c r="AD527" s="100">
        <v>1</v>
      </c>
      <c r="AE527" s="100">
        <v>10</v>
      </c>
      <c r="AF527" s="112">
        <v>9.0909090909090912E-2</v>
      </c>
      <c r="AG527" s="100">
        <v>26</v>
      </c>
      <c r="AH527" s="100">
        <v>2</v>
      </c>
      <c r="AI527" s="100">
        <v>24</v>
      </c>
      <c r="AJ527" s="112">
        <v>7.6923076923076927E-2</v>
      </c>
      <c r="AK527" s="100">
        <v>63</v>
      </c>
      <c r="AL527" s="100">
        <v>54</v>
      </c>
      <c r="AM527" s="100">
        <v>43</v>
      </c>
      <c r="AN527" s="114">
        <v>1</v>
      </c>
      <c r="AO527" s="2" t="s">
        <v>1902</v>
      </c>
      <c r="AP527" s="2" t="s">
        <v>1903</v>
      </c>
      <c r="AQ527" s="2" t="s">
        <v>1903</v>
      </c>
      <c r="AR527" s="124" t="s">
        <v>1535</v>
      </c>
      <c r="AS527" s="2" t="s">
        <v>1903</v>
      </c>
      <c r="AT527" s="2" t="s">
        <v>1903</v>
      </c>
    </row>
    <row r="528" spans="1:46" x14ac:dyDescent="0.2">
      <c r="A528" s="2" t="s">
        <v>81</v>
      </c>
      <c r="B528" s="2" t="s">
        <v>81</v>
      </c>
      <c r="C528" s="71">
        <v>0.5</v>
      </c>
      <c r="D528" s="72">
        <v>8</v>
      </c>
      <c r="E528" s="99">
        <v>2019</v>
      </c>
      <c r="F528" s="99">
        <v>2015</v>
      </c>
      <c r="G528" s="99">
        <v>2022</v>
      </c>
      <c r="H528" s="2" t="s">
        <v>1904</v>
      </c>
      <c r="I528" s="2" t="s">
        <v>1905</v>
      </c>
      <c r="J528" s="2" t="s">
        <v>8</v>
      </c>
      <c r="K528" s="113" t="s">
        <v>81</v>
      </c>
      <c r="L528" s="100">
        <v>24</v>
      </c>
      <c r="M528" s="100">
        <v>0</v>
      </c>
      <c r="N528" s="100">
        <v>0</v>
      </c>
      <c r="O528" s="100">
        <v>0</v>
      </c>
      <c r="P528" s="100">
        <v>24</v>
      </c>
      <c r="Q528" s="112">
        <v>0</v>
      </c>
      <c r="R528" s="101">
        <v>12</v>
      </c>
      <c r="S528" s="101">
        <v>0</v>
      </c>
      <c r="T528" s="100">
        <v>23</v>
      </c>
      <c r="U528" s="100">
        <v>7</v>
      </c>
      <c r="V528" s="100">
        <v>0</v>
      </c>
      <c r="W528" s="100">
        <v>7</v>
      </c>
      <c r="X528" s="100">
        <v>16</v>
      </c>
      <c r="Y528" s="100">
        <v>7</v>
      </c>
      <c r="Z528" s="100">
        <v>16</v>
      </c>
      <c r="AA528" s="112">
        <v>0.30434782608695654</v>
      </c>
      <c r="AB528" s="112">
        <v>0.30434782608695654</v>
      </c>
      <c r="AC528" s="100">
        <v>27</v>
      </c>
      <c r="AD528" s="100">
        <v>11</v>
      </c>
      <c r="AE528" s="100">
        <v>16</v>
      </c>
      <c r="AF528" s="112">
        <v>0.40740740740740738</v>
      </c>
      <c r="AG528" s="100">
        <v>63</v>
      </c>
      <c r="AH528" s="100">
        <v>28</v>
      </c>
      <c r="AI528" s="100">
        <v>35</v>
      </c>
      <c r="AJ528" s="112">
        <v>0.44444444444444442</v>
      </c>
      <c r="AK528" s="100">
        <v>137</v>
      </c>
      <c r="AL528" s="100">
        <v>46</v>
      </c>
      <c r="AM528" s="100">
        <v>91</v>
      </c>
      <c r="AN528" s="114">
        <v>0.5</v>
      </c>
      <c r="AO528" s="2" t="s">
        <v>1902</v>
      </c>
      <c r="AP528" s="2" t="s">
        <v>1903</v>
      </c>
      <c r="AQ528" s="2" t="s">
        <v>1903</v>
      </c>
      <c r="AR528" s="124" t="s">
        <v>1522</v>
      </c>
      <c r="AS528" s="2" t="s">
        <v>1903</v>
      </c>
      <c r="AT528" s="2" t="s">
        <v>1903</v>
      </c>
    </row>
    <row r="529" spans="1:46" x14ac:dyDescent="0.2">
      <c r="A529" s="2" t="s">
        <v>101</v>
      </c>
      <c r="B529" s="2" t="s">
        <v>100</v>
      </c>
      <c r="C529" s="71">
        <v>0.625</v>
      </c>
      <c r="D529" s="72">
        <v>8</v>
      </c>
      <c r="E529" s="99">
        <v>2018</v>
      </c>
      <c r="F529" s="99">
        <v>2014</v>
      </c>
      <c r="G529" s="99" t="s">
        <v>1899</v>
      </c>
      <c r="H529" s="2" t="s">
        <v>1913</v>
      </c>
      <c r="I529" s="2" t="s">
        <v>1914</v>
      </c>
      <c r="J529" s="2" t="s">
        <v>32</v>
      </c>
      <c r="K529" s="111" t="s">
        <v>100</v>
      </c>
      <c r="L529" s="100">
        <v>248</v>
      </c>
      <c r="M529" s="100">
        <v>43</v>
      </c>
      <c r="N529" s="100">
        <v>43</v>
      </c>
      <c r="O529" s="100">
        <v>0</v>
      </c>
      <c r="P529" s="100">
        <v>205</v>
      </c>
      <c r="Q529" s="112">
        <v>0.17338709677419356</v>
      </c>
      <c r="R529" s="101">
        <v>124</v>
      </c>
      <c r="S529" s="101">
        <v>0</v>
      </c>
      <c r="T529" s="100">
        <v>174</v>
      </c>
      <c r="U529" s="100">
        <v>50</v>
      </c>
      <c r="V529" s="100">
        <v>29</v>
      </c>
      <c r="W529" s="100">
        <v>21</v>
      </c>
      <c r="X529" s="100">
        <v>124</v>
      </c>
      <c r="Y529" s="100">
        <v>50</v>
      </c>
      <c r="Z529" s="100">
        <v>124</v>
      </c>
      <c r="AA529" s="112">
        <v>0.28735632183908044</v>
      </c>
      <c r="AB529" s="112">
        <v>0.28735632183908044</v>
      </c>
      <c r="AC529" s="100">
        <v>198</v>
      </c>
      <c r="AD529" s="100">
        <v>52</v>
      </c>
      <c r="AE529" s="100">
        <v>146</v>
      </c>
      <c r="AF529" s="112">
        <v>0.26262626262626265</v>
      </c>
      <c r="AG529" s="100">
        <v>446</v>
      </c>
      <c r="AH529" s="100">
        <v>509</v>
      </c>
      <c r="AI529" s="100">
        <v>0</v>
      </c>
      <c r="AJ529" s="112">
        <v>1.141255605381166</v>
      </c>
      <c r="AK529" s="100">
        <v>1066</v>
      </c>
      <c r="AL529" s="100">
        <v>654</v>
      </c>
      <c r="AM529" s="100">
        <v>475</v>
      </c>
      <c r="AN529" s="114">
        <v>0.5</v>
      </c>
      <c r="AO529" s="2" t="s">
        <v>1903</v>
      </c>
      <c r="AP529" s="2" t="s">
        <v>1902</v>
      </c>
      <c r="AQ529" s="2" t="s">
        <v>1903</v>
      </c>
      <c r="AR529" s="124" t="s">
        <v>1522</v>
      </c>
      <c r="AS529" s="2" t="s">
        <v>1903</v>
      </c>
      <c r="AT529" s="2" t="s">
        <v>1902</v>
      </c>
    </row>
    <row r="530" spans="1:46" x14ac:dyDescent="0.2">
      <c r="A530" s="2" t="s">
        <v>105</v>
      </c>
      <c r="B530" s="2" t="s">
        <v>1140</v>
      </c>
      <c r="C530" s="71">
        <v>0.375</v>
      </c>
      <c r="D530" s="72">
        <v>8</v>
      </c>
      <c r="E530" s="99">
        <v>2020</v>
      </c>
      <c r="F530" s="99">
        <v>2016</v>
      </c>
      <c r="G530" s="99" t="s">
        <v>1908</v>
      </c>
      <c r="H530" s="2" t="s">
        <v>1909</v>
      </c>
      <c r="I530" s="2" t="s">
        <v>1910</v>
      </c>
      <c r="J530" s="2" t="s">
        <v>26</v>
      </c>
      <c r="K530" s="123" t="s">
        <v>1140</v>
      </c>
      <c r="L530" s="100">
        <v>71</v>
      </c>
      <c r="M530" s="100">
        <v>5</v>
      </c>
      <c r="N530" s="100">
        <v>0</v>
      </c>
      <c r="O530" s="100">
        <v>5</v>
      </c>
      <c r="P530" s="100">
        <v>66</v>
      </c>
      <c r="Q530" s="112">
        <v>7.0422535211267609E-2</v>
      </c>
      <c r="R530" s="101">
        <v>27</v>
      </c>
      <c r="S530" s="101">
        <v>0</v>
      </c>
      <c r="T530" s="100">
        <v>41</v>
      </c>
      <c r="U530" s="100">
        <v>29</v>
      </c>
      <c r="V530" s="100">
        <v>0</v>
      </c>
      <c r="W530" s="100">
        <v>29</v>
      </c>
      <c r="X530" s="100">
        <v>12</v>
      </c>
      <c r="Y530" s="100">
        <v>29</v>
      </c>
      <c r="Z530" s="100">
        <v>12</v>
      </c>
      <c r="AA530" s="112">
        <v>0.70731707317073167</v>
      </c>
      <c r="AB530" s="112">
        <v>0.70731707317073167</v>
      </c>
      <c r="AC530" s="100">
        <v>69</v>
      </c>
      <c r="AD530" s="100">
        <v>7</v>
      </c>
      <c r="AE530" s="100">
        <v>62</v>
      </c>
      <c r="AF530" s="112">
        <v>0.10144927536231885</v>
      </c>
      <c r="AG530" s="100">
        <v>191</v>
      </c>
      <c r="AH530" s="100">
        <v>1</v>
      </c>
      <c r="AI530" s="100">
        <v>190</v>
      </c>
      <c r="AJ530" s="112">
        <v>5.235602094240838E-3</v>
      </c>
      <c r="AK530" s="100">
        <v>372</v>
      </c>
      <c r="AL530" s="100">
        <v>42</v>
      </c>
      <c r="AM530" s="100">
        <v>330</v>
      </c>
      <c r="AN530" s="114">
        <v>0.375</v>
      </c>
      <c r="AO530" s="2" t="s">
        <v>1902</v>
      </c>
      <c r="AP530" s="2" t="s">
        <v>1903</v>
      </c>
      <c r="AQ530" s="2" t="s">
        <v>1903</v>
      </c>
      <c r="AR530" s="124" t="s">
        <v>1522</v>
      </c>
      <c r="AS530" s="2" t="s">
        <v>1903</v>
      </c>
      <c r="AT530" s="2" t="s">
        <v>1903</v>
      </c>
    </row>
    <row r="531" spans="1:46" x14ac:dyDescent="0.2">
      <c r="A531" s="2" t="s">
        <v>101</v>
      </c>
      <c r="B531" s="2" t="s">
        <v>320</v>
      </c>
      <c r="C531" s="71">
        <v>0.625</v>
      </c>
      <c r="D531" s="72">
        <v>8</v>
      </c>
      <c r="E531" s="99">
        <v>2018</v>
      </c>
      <c r="F531" s="99">
        <v>2014</v>
      </c>
      <c r="G531" s="99" t="s">
        <v>1899</v>
      </c>
      <c r="H531" s="2" t="s">
        <v>1913</v>
      </c>
      <c r="I531" s="2" t="s">
        <v>1914</v>
      </c>
      <c r="J531" s="2" t="s">
        <v>32</v>
      </c>
      <c r="K531" s="123" t="s">
        <v>320</v>
      </c>
      <c r="L531" s="100">
        <v>1316</v>
      </c>
      <c r="M531" s="100">
        <v>127</v>
      </c>
      <c r="N531" s="100">
        <v>127</v>
      </c>
      <c r="O531" s="100">
        <v>0</v>
      </c>
      <c r="P531" s="100">
        <v>1189</v>
      </c>
      <c r="Q531" s="112">
        <v>9.6504559270516724E-2</v>
      </c>
      <c r="R531" s="101">
        <v>658</v>
      </c>
      <c r="S531" s="101">
        <v>0</v>
      </c>
      <c r="T531" s="100">
        <v>923</v>
      </c>
      <c r="U531" s="100">
        <v>18</v>
      </c>
      <c r="V531" s="100">
        <v>18</v>
      </c>
      <c r="W531" s="100">
        <v>0</v>
      </c>
      <c r="X531" s="100">
        <v>905</v>
      </c>
      <c r="Y531" s="100">
        <v>18</v>
      </c>
      <c r="Z531" s="100">
        <v>905</v>
      </c>
      <c r="AA531" s="112">
        <v>1.9501625135427952E-2</v>
      </c>
      <c r="AB531" s="112">
        <v>1.9501625135427952E-2</v>
      </c>
      <c r="AC531" s="100">
        <v>1111</v>
      </c>
      <c r="AD531" s="100">
        <v>729</v>
      </c>
      <c r="AE531" s="100">
        <v>382</v>
      </c>
      <c r="AF531" s="112">
        <v>0.65616561656165617</v>
      </c>
      <c r="AG531" s="100">
        <v>2627</v>
      </c>
      <c r="AH531" s="100">
        <v>147</v>
      </c>
      <c r="AI531" s="100">
        <v>2480</v>
      </c>
      <c r="AJ531" s="112">
        <v>5.5957365816520749E-2</v>
      </c>
      <c r="AK531" s="100">
        <v>5977</v>
      </c>
      <c r="AL531" s="100">
        <v>1021</v>
      </c>
      <c r="AM531" s="100">
        <v>4956</v>
      </c>
      <c r="AN531" s="114">
        <v>0.5</v>
      </c>
      <c r="AO531" s="2" t="s">
        <v>1902</v>
      </c>
      <c r="AP531" s="2" t="s">
        <v>1903</v>
      </c>
      <c r="AQ531" s="2" t="s">
        <v>1903</v>
      </c>
      <c r="AR531" s="124" t="s">
        <v>1522</v>
      </c>
      <c r="AS531" s="2" t="s">
        <v>1903</v>
      </c>
      <c r="AT531" s="2" t="s">
        <v>1903</v>
      </c>
    </row>
    <row r="532" spans="1:46" x14ac:dyDescent="0.2">
      <c r="A532" s="2" t="s">
        <v>81</v>
      </c>
      <c r="B532" s="2" t="s">
        <v>292</v>
      </c>
      <c r="C532" s="71">
        <v>0.5</v>
      </c>
      <c r="D532" s="72">
        <v>8</v>
      </c>
      <c r="E532" s="99">
        <v>2019</v>
      </c>
      <c r="F532" s="99">
        <v>2015</v>
      </c>
      <c r="G532" s="99">
        <v>2022</v>
      </c>
      <c r="H532" s="2" t="s">
        <v>1904</v>
      </c>
      <c r="I532" s="2" t="s">
        <v>1905</v>
      </c>
      <c r="J532" s="2" t="s">
        <v>8</v>
      </c>
      <c r="K532" s="113" t="s">
        <v>292</v>
      </c>
      <c r="L532" s="100">
        <v>126</v>
      </c>
      <c r="M532" s="100">
        <v>115</v>
      </c>
      <c r="N532" s="100">
        <v>115</v>
      </c>
      <c r="O532" s="100">
        <v>0</v>
      </c>
      <c r="P532" s="100">
        <v>11</v>
      </c>
      <c r="Q532" s="112">
        <v>0.91269841269841268</v>
      </c>
      <c r="R532" s="101">
        <v>63</v>
      </c>
      <c r="S532" s="101">
        <v>52</v>
      </c>
      <c r="T532" s="100">
        <v>37</v>
      </c>
      <c r="U532" s="100">
        <v>167</v>
      </c>
      <c r="V532" s="100">
        <v>165</v>
      </c>
      <c r="W532" s="100">
        <v>2</v>
      </c>
      <c r="X532" s="100">
        <v>0</v>
      </c>
      <c r="Y532" s="100">
        <v>219</v>
      </c>
      <c r="Z532" s="100">
        <v>0</v>
      </c>
      <c r="AA532" s="112">
        <v>4.5135135135135132</v>
      </c>
      <c r="AB532" s="112">
        <v>5.9189189189189193</v>
      </c>
      <c r="AC532" s="100">
        <v>160</v>
      </c>
      <c r="AD532" s="100">
        <v>259</v>
      </c>
      <c r="AE532" s="100">
        <v>0</v>
      </c>
      <c r="AF532" s="112">
        <v>1.6187499999999999</v>
      </c>
      <c r="AG532" s="100">
        <v>192</v>
      </c>
      <c r="AH532" s="100">
        <v>560</v>
      </c>
      <c r="AI532" s="100">
        <v>0</v>
      </c>
      <c r="AJ532" s="112">
        <v>2.9166666666666665</v>
      </c>
      <c r="AK532" s="100">
        <v>515</v>
      </c>
      <c r="AL532" s="100">
        <v>1101</v>
      </c>
      <c r="AM532" s="100">
        <v>11</v>
      </c>
      <c r="AN532" s="114">
        <v>0.5</v>
      </c>
      <c r="AO532" s="2" t="s">
        <v>1903</v>
      </c>
      <c r="AP532" s="2" t="s">
        <v>1903</v>
      </c>
      <c r="AQ532" s="2" t="s">
        <v>1902</v>
      </c>
      <c r="AR532" s="124" t="s">
        <v>1522</v>
      </c>
      <c r="AS532" s="2" t="s">
        <v>1902</v>
      </c>
      <c r="AT532" s="2" t="s">
        <v>1903</v>
      </c>
    </row>
    <row r="533" spans="1:46" x14ac:dyDescent="0.2">
      <c r="A533" s="2" t="s">
        <v>101</v>
      </c>
      <c r="B533" s="2" t="s">
        <v>324</v>
      </c>
      <c r="C533" s="71">
        <v>0.625</v>
      </c>
      <c r="D533" s="72">
        <v>8</v>
      </c>
      <c r="E533" s="99">
        <v>2018</v>
      </c>
      <c r="F533" s="99">
        <v>2014</v>
      </c>
      <c r="G533" s="99" t="s">
        <v>1899</v>
      </c>
      <c r="H533" s="2" t="s">
        <v>1913</v>
      </c>
      <c r="I533" s="2" t="s">
        <v>1914</v>
      </c>
      <c r="J533" s="2" t="s">
        <v>32</v>
      </c>
      <c r="K533" s="123" t="s">
        <v>324</v>
      </c>
      <c r="L533" s="100">
        <v>76</v>
      </c>
      <c r="M533" s="100">
        <v>0</v>
      </c>
      <c r="N533" s="100">
        <v>0</v>
      </c>
      <c r="O533" s="100">
        <v>0</v>
      </c>
      <c r="P533" s="100">
        <v>76</v>
      </c>
      <c r="Q533" s="112">
        <v>0</v>
      </c>
      <c r="R533" s="101">
        <v>38</v>
      </c>
      <c r="S533" s="101">
        <v>0</v>
      </c>
      <c r="T533" s="100">
        <v>54</v>
      </c>
      <c r="U533" s="100">
        <v>0</v>
      </c>
      <c r="V533" s="100">
        <v>0</v>
      </c>
      <c r="W533" s="100">
        <v>0</v>
      </c>
      <c r="X533" s="100">
        <v>54</v>
      </c>
      <c r="Y533" s="100">
        <v>0</v>
      </c>
      <c r="Z533" s="100">
        <v>54</v>
      </c>
      <c r="AA533" s="112">
        <v>0</v>
      </c>
      <c r="AB533" s="112">
        <v>0</v>
      </c>
      <c r="AC533" s="100">
        <v>59</v>
      </c>
      <c r="AD533" s="100">
        <v>8</v>
      </c>
      <c r="AE533" s="100">
        <v>51</v>
      </c>
      <c r="AF533" s="112">
        <v>0.13559322033898305</v>
      </c>
      <c r="AG533" s="100">
        <v>130</v>
      </c>
      <c r="AH533" s="100">
        <v>69</v>
      </c>
      <c r="AI533" s="100">
        <v>61</v>
      </c>
      <c r="AJ533" s="112">
        <v>0.53076923076923077</v>
      </c>
      <c r="AK533" s="100">
        <v>319</v>
      </c>
      <c r="AL533" s="100">
        <v>77</v>
      </c>
      <c r="AM533" s="100">
        <v>242</v>
      </c>
      <c r="AN533" s="114">
        <v>0.5</v>
      </c>
      <c r="AO533" s="2" t="s">
        <v>1903</v>
      </c>
      <c r="AP533" s="2" t="s">
        <v>1902</v>
      </c>
      <c r="AQ533" s="2" t="s">
        <v>1903</v>
      </c>
      <c r="AR533" s="124" t="s">
        <v>1522</v>
      </c>
      <c r="AS533" s="2" t="s">
        <v>1903</v>
      </c>
      <c r="AT533" s="2" t="s">
        <v>1902</v>
      </c>
    </row>
    <row r="534" spans="1:46" x14ac:dyDescent="0.2">
      <c r="A534" s="2" t="s">
        <v>101</v>
      </c>
      <c r="B534" s="2" t="s">
        <v>325</v>
      </c>
      <c r="C534" s="71">
        <v>0.625</v>
      </c>
      <c r="D534" s="72">
        <v>8</v>
      </c>
      <c r="E534" s="99">
        <v>2018</v>
      </c>
      <c r="F534" s="99">
        <v>2014</v>
      </c>
      <c r="G534" s="99" t="s">
        <v>1899</v>
      </c>
      <c r="H534" s="2" t="s">
        <v>1913</v>
      </c>
      <c r="I534" s="2" t="s">
        <v>1914</v>
      </c>
      <c r="J534" s="2" t="s">
        <v>32</v>
      </c>
      <c r="K534" s="123" t="s">
        <v>325</v>
      </c>
      <c r="L534" s="100">
        <v>390</v>
      </c>
      <c r="M534" s="100">
        <v>125</v>
      </c>
      <c r="N534" s="100">
        <v>125</v>
      </c>
      <c r="O534" s="100">
        <v>0</v>
      </c>
      <c r="P534" s="100">
        <v>265</v>
      </c>
      <c r="Q534" s="112">
        <v>0.32051282051282054</v>
      </c>
      <c r="R534" s="101">
        <v>195</v>
      </c>
      <c r="S534" s="101">
        <v>0</v>
      </c>
      <c r="T534" s="100">
        <v>274</v>
      </c>
      <c r="U534" s="100">
        <v>18</v>
      </c>
      <c r="V534" s="100">
        <v>18</v>
      </c>
      <c r="W534" s="100">
        <v>0</v>
      </c>
      <c r="X534" s="100">
        <v>256</v>
      </c>
      <c r="Y534" s="100">
        <v>18</v>
      </c>
      <c r="Z534" s="100">
        <v>256</v>
      </c>
      <c r="AA534" s="112">
        <v>6.569343065693431E-2</v>
      </c>
      <c r="AB534" s="112">
        <v>6.569343065693431E-2</v>
      </c>
      <c r="AC534" s="100">
        <v>349</v>
      </c>
      <c r="AD534" s="100">
        <v>169</v>
      </c>
      <c r="AE534" s="100">
        <v>180</v>
      </c>
      <c r="AF534" s="112">
        <v>0.48424068767908307</v>
      </c>
      <c r="AG534" s="100">
        <v>864</v>
      </c>
      <c r="AH534" s="100">
        <v>605</v>
      </c>
      <c r="AI534" s="100">
        <v>259</v>
      </c>
      <c r="AJ534" s="112">
        <v>0.70023148148148151</v>
      </c>
      <c r="AK534" s="100">
        <v>1877</v>
      </c>
      <c r="AL534" s="100">
        <v>917</v>
      </c>
      <c r="AM534" s="100">
        <v>960</v>
      </c>
      <c r="AN534" s="114">
        <v>0.5</v>
      </c>
      <c r="AO534" s="2" t="s">
        <v>1903</v>
      </c>
      <c r="AP534" s="2" t="s">
        <v>1902</v>
      </c>
      <c r="AQ534" s="2" t="s">
        <v>1903</v>
      </c>
      <c r="AR534" s="124" t="s">
        <v>1522</v>
      </c>
      <c r="AS534" s="2" t="s">
        <v>1903</v>
      </c>
      <c r="AT534" s="2" t="s">
        <v>1902</v>
      </c>
    </row>
    <row r="535" spans="1:46" x14ac:dyDescent="0.2">
      <c r="A535" s="2" t="s">
        <v>81</v>
      </c>
      <c r="B535" s="2" t="s">
        <v>323</v>
      </c>
      <c r="C535" s="71">
        <v>0.5</v>
      </c>
      <c r="D535" s="72">
        <v>8</v>
      </c>
      <c r="E535" s="99">
        <v>2019</v>
      </c>
      <c r="F535" s="99">
        <v>2015</v>
      </c>
      <c r="G535" s="99">
        <v>2022</v>
      </c>
      <c r="H535" s="2" t="s">
        <v>1904</v>
      </c>
      <c r="I535" s="2" t="s">
        <v>1905</v>
      </c>
      <c r="J535" s="2" t="s">
        <v>8</v>
      </c>
      <c r="K535" s="123" t="s">
        <v>323</v>
      </c>
      <c r="L535" s="100">
        <v>120</v>
      </c>
      <c r="M535" s="100">
        <v>0</v>
      </c>
      <c r="N535" s="100">
        <v>0</v>
      </c>
      <c r="O535" s="100">
        <v>0</v>
      </c>
      <c r="P535" s="100">
        <v>120</v>
      </c>
      <c r="Q535" s="112">
        <v>0</v>
      </c>
      <c r="R535" s="101">
        <v>60</v>
      </c>
      <c r="S535" s="101">
        <v>0</v>
      </c>
      <c r="T535" s="100">
        <v>65</v>
      </c>
      <c r="U535" s="100">
        <v>0</v>
      </c>
      <c r="V535" s="100">
        <v>0</v>
      </c>
      <c r="W535" s="100">
        <v>0</v>
      </c>
      <c r="X535" s="100">
        <v>65</v>
      </c>
      <c r="Y535" s="100">
        <v>0</v>
      </c>
      <c r="Z535" s="100">
        <v>65</v>
      </c>
      <c r="AA535" s="112">
        <v>0</v>
      </c>
      <c r="AB535" s="112">
        <v>0</v>
      </c>
      <c r="AC535" s="100">
        <v>67</v>
      </c>
      <c r="AD535" s="100">
        <v>1</v>
      </c>
      <c r="AE535" s="100">
        <v>66</v>
      </c>
      <c r="AF535" s="112">
        <v>1.4925373134328358E-2</v>
      </c>
      <c r="AG535" s="100">
        <v>188</v>
      </c>
      <c r="AH535" s="100">
        <v>90</v>
      </c>
      <c r="AI535" s="100">
        <v>98</v>
      </c>
      <c r="AJ535" s="112">
        <v>0.47872340425531917</v>
      </c>
      <c r="AK535" s="100">
        <v>440</v>
      </c>
      <c r="AL535" s="100">
        <v>91</v>
      </c>
      <c r="AM535" s="100">
        <v>349</v>
      </c>
      <c r="AN535" s="114">
        <v>0.5</v>
      </c>
      <c r="AO535" s="2" t="s">
        <v>1902</v>
      </c>
      <c r="AP535" s="2" t="s">
        <v>1903</v>
      </c>
      <c r="AQ535" s="2" t="s">
        <v>1903</v>
      </c>
      <c r="AR535" s="124" t="s">
        <v>1522</v>
      </c>
      <c r="AS535" s="2" t="s">
        <v>1903</v>
      </c>
      <c r="AT535" s="2" t="s">
        <v>1903</v>
      </c>
    </row>
    <row r="536" spans="1:46" x14ac:dyDescent="0.2">
      <c r="A536" s="2" t="s">
        <v>108</v>
      </c>
      <c r="B536" s="2" t="s">
        <v>328</v>
      </c>
      <c r="C536" s="71">
        <v>1</v>
      </c>
      <c r="D536" s="72">
        <v>5</v>
      </c>
      <c r="E536" s="99">
        <v>2017</v>
      </c>
      <c r="F536" s="99">
        <v>2014</v>
      </c>
      <c r="G536" s="99">
        <v>2018</v>
      </c>
      <c r="H536" s="2" t="s">
        <v>1906</v>
      </c>
      <c r="I536" s="2" t="s">
        <v>1907</v>
      </c>
      <c r="J536" s="2" t="s">
        <v>13</v>
      </c>
      <c r="K536" s="123" t="s">
        <v>328</v>
      </c>
      <c r="L536" s="100">
        <v>25</v>
      </c>
      <c r="M536" s="100">
        <v>0</v>
      </c>
      <c r="N536" s="100">
        <v>0</v>
      </c>
      <c r="O536" s="100">
        <v>0</v>
      </c>
      <c r="P536" s="100">
        <v>25</v>
      </c>
      <c r="Q536" s="112">
        <v>0</v>
      </c>
      <c r="R536" s="101">
        <v>25</v>
      </c>
      <c r="S536" s="101">
        <v>0</v>
      </c>
      <c r="T536" s="100">
        <v>17</v>
      </c>
      <c r="U536" s="100">
        <v>0</v>
      </c>
      <c r="V536" s="100">
        <v>0</v>
      </c>
      <c r="W536" s="100">
        <v>0</v>
      </c>
      <c r="X536" s="100">
        <v>17</v>
      </c>
      <c r="Y536" s="100">
        <v>0</v>
      </c>
      <c r="Z536" s="100">
        <v>17</v>
      </c>
      <c r="AA536" s="112">
        <v>0</v>
      </c>
      <c r="AB536" s="112">
        <v>0</v>
      </c>
      <c r="AC536" s="100">
        <v>18</v>
      </c>
      <c r="AD536" s="100">
        <v>6</v>
      </c>
      <c r="AE536" s="100">
        <v>12</v>
      </c>
      <c r="AF536" s="112">
        <v>0.33333333333333331</v>
      </c>
      <c r="AG536" s="100">
        <v>43</v>
      </c>
      <c r="AH536" s="100">
        <v>0</v>
      </c>
      <c r="AI536" s="100">
        <v>43</v>
      </c>
      <c r="AJ536" s="112">
        <v>0</v>
      </c>
      <c r="AK536" s="100">
        <v>103</v>
      </c>
      <c r="AL536" s="100">
        <v>6</v>
      </c>
      <c r="AM536" s="100">
        <v>97</v>
      </c>
      <c r="AN536" s="114">
        <v>1</v>
      </c>
      <c r="AO536" s="2" t="s">
        <v>1902</v>
      </c>
      <c r="AP536" s="2" t="s">
        <v>1903</v>
      </c>
      <c r="AQ536" s="2" t="s">
        <v>1903</v>
      </c>
      <c r="AR536" s="124" t="s">
        <v>1522</v>
      </c>
      <c r="AS536" s="2" t="s">
        <v>1903</v>
      </c>
      <c r="AT536" s="2" t="s">
        <v>1903</v>
      </c>
    </row>
    <row r="537" spans="1:46" x14ac:dyDescent="0.2">
      <c r="A537" s="2" t="s">
        <v>101</v>
      </c>
      <c r="B537" s="2" t="s">
        <v>327</v>
      </c>
      <c r="C537" s="71">
        <v>0.625</v>
      </c>
      <c r="D537" s="72">
        <v>8</v>
      </c>
      <c r="E537" s="99">
        <v>2018</v>
      </c>
      <c r="F537" s="99">
        <v>2014</v>
      </c>
      <c r="G537" s="99" t="s">
        <v>1899</v>
      </c>
      <c r="H537" s="2" t="s">
        <v>1913</v>
      </c>
      <c r="I537" s="2" t="s">
        <v>1914</v>
      </c>
      <c r="J537" s="2" t="s">
        <v>32</v>
      </c>
      <c r="K537" s="123" t="s">
        <v>327</v>
      </c>
      <c r="L537" s="100">
        <v>427</v>
      </c>
      <c r="M537" s="100">
        <v>49</v>
      </c>
      <c r="N537" s="100">
        <v>46</v>
      </c>
      <c r="O537" s="100">
        <v>3</v>
      </c>
      <c r="P537" s="100">
        <v>378</v>
      </c>
      <c r="Q537" s="112">
        <v>0.11475409836065574</v>
      </c>
      <c r="R537" s="101">
        <v>214</v>
      </c>
      <c r="S537" s="101">
        <v>0</v>
      </c>
      <c r="T537" s="100">
        <v>299</v>
      </c>
      <c r="U537" s="100">
        <v>12</v>
      </c>
      <c r="V537" s="100">
        <v>3</v>
      </c>
      <c r="W537" s="100">
        <v>9</v>
      </c>
      <c r="X537" s="100">
        <v>287</v>
      </c>
      <c r="Y537" s="100">
        <v>12</v>
      </c>
      <c r="Z537" s="100">
        <v>287</v>
      </c>
      <c r="AA537" s="112">
        <v>4.0133779264214048E-2</v>
      </c>
      <c r="AB537" s="112">
        <v>4.0133779264214048E-2</v>
      </c>
      <c r="AC537" s="100">
        <v>351</v>
      </c>
      <c r="AD537" s="100">
        <v>16</v>
      </c>
      <c r="AE537" s="100">
        <v>335</v>
      </c>
      <c r="AF537" s="112">
        <v>4.5584045584045586E-2</v>
      </c>
      <c r="AG537" s="100">
        <v>813</v>
      </c>
      <c r="AH537" s="100">
        <v>21</v>
      </c>
      <c r="AI537" s="100">
        <v>792</v>
      </c>
      <c r="AJ537" s="112">
        <v>2.5830258302583026E-2</v>
      </c>
      <c r="AK537" s="100">
        <v>1890</v>
      </c>
      <c r="AL537" s="100">
        <v>98</v>
      </c>
      <c r="AM537" s="100">
        <v>1792</v>
      </c>
      <c r="AN537" s="114">
        <v>0.5</v>
      </c>
      <c r="AO537" s="2" t="s">
        <v>1902</v>
      </c>
      <c r="AP537" s="2" t="s">
        <v>1903</v>
      </c>
      <c r="AQ537" s="2" t="s">
        <v>1903</v>
      </c>
      <c r="AR537" s="124" t="s">
        <v>1522</v>
      </c>
      <c r="AS537" s="2" t="s">
        <v>1903</v>
      </c>
      <c r="AT537" s="2" t="s">
        <v>1903</v>
      </c>
    </row>
    <row r="538" spans="1:46" x14ac:dyDescent="0.2">
      <c r="A538" s="2" t="s">
        <v>1025</v>
      </c>
      <c r="B538" s="11" t="s">
        <v>1142</v>
      </c>
      <c r="C538" s="71">
        <v>0.625</v>
      </c>
      <c r="D538" s="72">
        <v>8</v>
      </c>
      <c r="E538" s="99">
        <v>2018</v>
      </c>
      <c r="F538" s="99">
        <v>2014</v>
      </c>
      <c r="G538" s="99" t="s">
        <v>1899</v>
      </c>
      <c r="H538" s="2" t="s">
        <v>1913</v>
      </c>
      <c r="I538" s="2" t="s">
        <v>1914</v>
      </c>
      <c r="J538" s="2" t="s">
        <v>32</v>
      </c>
      <c r="K538" s="113" t="s">
        <v>1142</v>
      </c>
      <c r="L538" s="100">
        <v>12</v>
      </c>
      <c r="M538" s="100">
        <v>0</v>
      </c>
      <c r="N538" s="100">
        <v>0</v>
      </c>
      <c r="O538" s="100">
        <v>0</v>
      </c>
      <c r="P538" s="100">
        <v>12</v>
      </c>
      <c r="Q538" s="112">
        <v>0</v>
      </c>
      <c r="R538" s="101">
        <v>6</v>
      </c>
      <c r="S538" s="101">
        <v>0</v>
      </c>
      <c r="T538" s="100">
        <v>8</v>
      </c>
      <c r="U538" s="100">
        <v>0</v>
      </c>
      <c r="V538" s="100">
        <v>0</v>
      </c>
      <c r="W538" s="100">
        <v>0</v>
      </c>
      <c r="X538" s="100">
        <v>8</v>
      </c>
      <c r="Y538" s="100">
        <v>0</v>
      </c>
      <c r="Z538" s="100">
        <v>8</v>
      </c>
      <c r="AA538" s="112">
        <v>0</v>
      </c>
      <c r="AB538" s="112">
        <v>0</v>
      </c>
      <c r="AC538" s="100">
        <v>13</v>
      </c>
      <c r="AD538" s="100">
        <v>0</v>
      </c>
      <c r="AE538" s="100">
        <v>13</v>
      </c>
      <c r="AF538" s="112">
        <v>0</v>
      </c>
      <c r="AG538" s="100">
        <v>39</v>
      </c>
      <c r="AH538" s="100">
        <v>1</v>
      </c>
      <c r="AI538" s="100">
        <v>38</v>
      </c>
      <c r="AJ538" s="112">
        <v>2.564102564102564E-2</v>
      </c>
      <c r="AK538" s="100">
        <v>72</v>
      </c>
      <c r="AL538" s="100">
        <v>1</v>
      </c>
      <c r="AM538" s="100">
        <v>71</v>
      </c>
      <c r="AN538" s="114">
        <v>0.5</v>
      </c>
      <c r="AO538" s="2" t="s">
        <v>1902</v>
      </c>
      <c r="AP538" s="2" t="s">
        <v>1903</v>
      </c>
      <c r="AQ538" s="2" t="s">
        <v>1903</v>
      </c>
      <c r="AR538" s="124" t="s">
        <v>1522</v>
      </c>
      <c r="AS538" s="2" t="s">
        <v>1903</v>
      </c>
      <c r="AT538" s="2" t="s">
        <v>1903</v>
      </c>
    </row>
    <row r="539" spans="1:46" x14ac:dyDescent="0.2">
      <c r="A539" s="2" t="s">
        <v>1025</v>
      </c>
      <c r="B539" s="2" t="s">
        <v>1143</v>
      </c>
      <c r="C539" s="71">
        <v>0.625</v>
      </c>
      <c r="D539" s="72">
        <v>8</v>
      </c>
      <c r="E539" s="99">
        <v>2018</v>
      </c>
      <c r="F539" s="99">
        <v>2014</v>
      </c>
      <c r="G539" s="99" t="s">
        <v>1899</v>
      </c>
      <c r="H539" s="2" t="s">
        <v>1913</v>
      </c>
      <c r="I539" s="2" t="s">
        <v>1914</v>
      </c>
      <c r="J539" s="2" t="s">
        <v>32</v>
      </c>
      <c r="K539" s="123" t="s">
        <v>1143</v>
      </c>
      <c r="L539" s="100">
        <v>109</v>
      </c>
      <c r="M539" s="100">
        <v>0</v>
      </c>
      <c r="N539" s="100">
        <v>0</v>
      </c>
      <c r="O539" s="100">
        <v>0</v>
      </c>
      <c r="P539" s="100">
        <v>109</v>
      </c>
      <c r="Q539" s="112">
        <v>0</v>
      </c>
      <c r="R539" s="101">
        <v>55</v>
      </c>
      <c r="S539" s="101">
        <v>0</v>
      </c>
      <c r="T539" s="100">
        <v>76</v>
      </c>
      <c r="U539" s="100">
        <v>0</v>
      </c>
      <c r="V539" s="100">
        <v>0</v>
      </c>
      <c r="W539" s="100">
        <v>0</v>
      </c>
      <c r="X539" s="100">
        <v>76</v>
      </c>
      <c r="Y539" s="100">
        <v>0</v>
      </c>
      <c r="Z539" s="100">
        <v>76</v>
      </c>
      <c r="AA539" s="112">
        <v>0</v>
      </c>
      <c r="AB539" s="112">
        <v>0</v>
      </c>
      <c r="AC539" s="100">
        <v>90</v>
      </c>
      <c r="AD539" s="100">
        <v>0</v>
      </c>
      <c r="AE539" s="100">
        <v>90</v>
      </c>
      <c r="AF539" s="112">
        <v>0</v>
      </c>
      <c r="AG539" s="100">
        <v>208</v>
      </c>
      <c r="AH539" s="100">
        <v>0</v>
      </c>
      <c r="AI539" s="100">
        <v>208</v>
      </c>
      <c r="AJ539" s="112">
        <v>0</v>
      </c>
      <c r="AK539" s="100">
        <v>483</v>
      </c>
      <c r="AL539" s="100">
        <v>0</v>
      </c>
      <c r="AM539" s="100">
        <v>483</v>
      </c>
      <c r="AN539" s="114">
        <v>0.5</v>
      </c>
      <c r="AO539" s="2" t="s">
        <v>1902</v>
      </c>
      <c r="AP539" s="2" t="s">
        <v>1903</v>
      </c>
      <c r="AQ539" s="2" t="s">
        <v>1903</v>
      </c>
      <c r="AR539" s="124" t="s">
        <v>1891</v>
      </c>
      <c r="AS539" s="2" t="s">
        <v>1903</v>
      </c>
      <c r="AT539" s="2" t="s">
        <v>1903</v>
      </c>
    </row>
    <row r="540" spans="1:46" x14ac:dyDescent="0.2">
      <c r="A540" s="2" t="s">
        <v>1025</v>
      </c>
      <c r="B540" s="2" t="s">
        <v>1024</v>
      </c>
      <c r="C540" s="71">
        <v>0.625</v>
      </c>
      <c r="D540" s="72">
        <v>8</v>
      </c>
      <c r="E540" s="99">
        <v>2018</v>
      </c>
      <c r="F540" s="99">
        <v>2014</v>
      </c>
      <c r="G540" s="99" t="s">
        <v>1899</v>
      </c>
      <c r="H540" s="2" t="s">
        <v>1913</v>
      </c>
      <c r="I540" s="2" t="s">
        <v>1914</v>
      </c>
      <c r="J540" s="2" t="s">
        <v>32</v>
      </c>
      <c r="K540" s="123" t="s">
        <v>1024</v>
      </c>
      <c r="L540" s="100">
        <v>1036</v>
      </c>
      <c r="M540" s="100">
        <v>0</v>
      </c>
      <c r="N540" s="100">
        <v>0</v>
      </c>
      <c r="O540" s="100">
        <v>0</v>
      </c>
      <c r="P540" s="100">
        <v>1036</v>
      </c>
      <c r="Q540" s="112">
        <v>0</v>
      </c>
      <c r="R540" s="101">
        <v>518</v>
      </c>
      <c r="S540" s="101">
        <v>0</v>
      </c>
      <c r="T540" s="100">
        <v>727</v>
      </c>
      <c r="U540" s="100">
        <v>0</v>
      </c>
      <c r="V540" s="100">
        <v>0</v>
      </c>
      <c r="W540" s="100">
        <v>0</v>
      </c>
      <c r="X540" s="100">
        <v>727</v>
      </c>
      <c r="Y540" s="100">
        <v>0</v>
      </c>
      <c r="Z540" s="100">
        <v>727</v>
      </c>
      <c r="AA540" s="112">
        <v>0</v>
      </c>
      <c r="AB540" s="112">
        <v>0</v>
      </c>
      <c r="AC540" s="100">
        <v>870</v>
      </c>
      <c r="AD540" s="100">
        <v>1</v>
      </c>
      <c r="AE540" s="100">
        <v>869</v>
      </c>
      <c r="AF540" s="112">
        <v>1.1494252873563218E-3</v>
      </c>
      <c r="AG540" s="100">
        <v>2043</v>
      </c>
      <c r="AH540" s="100">
        <v>85</v>
      </c>
      <c r="AI540" s="100">
        <v>1958</v>
      </c>
      <c r="AJ540" s="112">
        <v>4.1605482134116495E-2</v>
      </c>
      <c r="AK540" s="100">
        <v>4676</v>
      </c>
      <c r="AL540" s="100">
        <v>86</v>
      </c>
      <c r="AM540" s="100">
        <v>4590</v>
      </c>
      <c r="AN540" s="114">
        <v>0.5</v>
      </c>
      <c r="AO540" s="2" t="s">
        <v>1902</v>
      </c>
      <c r="AP540" s="2" t="s">
        <v>1903</v>
      </c>
      <c r="AQ540" s="2" t="s">
        <v>1903</v>
      </c>
      <c r="AR540" s="124" t="s">
        <v>1891</v>
      </c>
      <c r="AS540" s="2" t="s">
        <v>1903</v>
      </c>
      <c r="AT540" s="2" t="s">
        <v>1903</v>
      </c>
    </row>
  </sheetData>
  <autoFilter ref="A1:AT540" xr:uid="{00000000-0009-0000-0000-000006000000}">
    <sortState xmlns:xlrd2="http://schemas.microsoft.com/office/spreadsheetml/2017/richdata2" ref="A2:AT540">
      <sortCondition ref="A1:A540"/>
    </sortState>
  </autoFilter>
  <conditionalFormatting sqref="P2:P540">
    <cfRule type="cellIs" dxfId="30" priority="21" stopIfTrue="1" operator="equal">
      <formula>0</formula>
    </cfRule>
  </conditionalFormatting>
  <conditionalFormatting sqref="X2:Z540">
    <cfRule type="cellIs" dxfId="29" priority="20" stopIfTrue="1" operator="equal">
      <formula>0</formula>
    </cfRule>
  </conditionalFormatting>
  <conditionalFormatting sqref="AE2:AE540">
    <cfRule type="cellIs" dxfId="28" priority="19" stopIfTrue="1" operator="equal">
      <formula>0</formula>
    </cfRule>
  </conditionalFormatting>
  <conditionalFormatting sqref="AI2:AI540">
    <cfRule type="cellIs" dxfId="27" priority="18" stopIfTrue="1" operator="equal">
      <formula>0</formula>
    </cfRule>
  </conditionalFormatting>
  <conditionalFormatting sqref="AM2:AM540">
    <cfRule type="cellIs" dxfId="26" priority="17" stopIfTrue="1" operator="equal">
      <formula>0</formula>
    </cfRule>
  </conditionalFormatting>
  <conditionalFormatting sqref="C2:G540">
    <cfRule type="expression" priority="16" stopIfTrue="1">
      <formula>"(DATEDIF(DATEVALUE(C4),DATEVALUE(D4),""y"")=5"</formula>
    </cfRule>
  </conditionalFormatting>
  <conditionalFormatting sqref="Q2:Q540">
    <cfRule type="cellIs" dxfId="25" priority="13" stopIfTrue="1" operator="equal">
      <formula>"*"</formula>
    </cfRule>
    <cfRule type="cellIs" dxfId="24" priority="15" stopIfTrue="1" operator="greaterThanOrEqual">
      <formula>$AN2</formula>
    </cfRule>
  </conditionalFormatting>
  <conditionalFormatting sqref="Q2:Q540">
    <cfRule type="cellIs" dxfId="23" priority="14" stopIfTrue="1" operator="lessThan">
      <formula>$AN2</formula>
    </cfRule>
  </conditionalFormatting>
  <conditionalFormatting sqref="AA2:AA540">
    <cfRule type="cellIs" dxfId="22" priority="10" stopIfTrue="1" operator="equal">
      <formula>"*"</formula>
    </cfRule>
    <cfRule type="cellIs" dxfId="21" priority="12" stopIfTrue="1" operator="greaterThanOrEqual">
      <formula>$AN2</formula>
    </cfRule>
  </conditionalFormatting>
  <conditionalFormatting sqref="AA2:AA540">
    <cfRule type="cellIs" dxfId="20" priority="11" stopIfTrue="1" operator="lessThan">
      <formula>$AN2</formula>
    </cfRule>
  </conditionalFormatting>
  <conditionalFormatting sqref="AB2:AB540">
    <cfRule type="cellIs" dxfId="19" priority="7" stopIfTrue="1" operator="equal">
      <formula>"*"</formula>
    </cfRule>
    <cfRule type="cellIs" dxfId="18" priority="9" stopIfTrue="1" operator="greaterThanOrEqual">
      <formula>$AN2</formula>
    </cfRule>
  </conditionalFormatting>
  <conditionalFormatting sqref="AB2:AB540">
    <cfRule type="cellIs" dxfId="17" priority="8" stopIfTrue="1" operator="lessThan">
      <formula>$AN2</formula>
    </cfRule>
  </conditionalFormatting>
  <conditionalFormatting sqref="AF2:AF540">
    <cfRule type="cellIs" dxfId="16" priority="4" stopIfTrue="1" operator="equal">
      <formula>"*"</formula>
    </cfRule>
    <cfRule type="cellIs" dxfId="15" priority="6" stopIfTrue="1" operator="greaterThanOrEqual">
      <formula>$AN2</formula>
    </cfRule>
  </conditionalFormatting>
  <conditionalFormatting sqref="AF2:AF540">
    <cfRule type="cellIs" dxfId="14" priority="5" stopIfTrue="1" operator="lessThan">
      <formula>$AN2</formula>
    </cfRule>
  </conditionalFormatting>
  <conditionalFormatting sqref="AJ2:AJ540">
    <cfRule type="cellIs" dxfId="13" priority="1" stopIfTrue="1" operator="equal">
      <formula>"*"</formula>
    </cfRule>
    <cfRule type="cellIs" dxfId="12" priority="3" stopIfTrue="1" operator="greaterThanOrEqual">
      <formula>$AN2</formula>
    </cfRule>
  </conditionalFormatting>
  <conditionalFormatting sqref="AJ2:AJ540">
    <cfRule type="cellIs" dxfId="11" priority="2" stopIfTrue="1" operator="lessThan">
      <formula>$AN2</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D540"/>
  <sheetViews>
    <sheetView topLeftCell="A514" workbookViewId="0">
      <selection activeCell="C546" sqref="C546"/>
    </sheetView>
  </sheetViews>
  <sheetFormatPr defaultRowHeight="12.75" x14ac:dyDescent="0.2"/>
  <cols>
    <col min="1" max="1" width="18" customWidth="1"/>
    <col min="3" max="3" width="29.140625" customWidth="1"/>
    <col min="4" max="4" width="21.140625" customWidth="1"/>
  </cols>
  <sheetData>
    <row r="1" spans="1:4" x14ac:dyDescent="0.2">
      <c r="A1" t="s">
        <v>1519</v>
      </c>
      <c r="B1" t="s">
        <v>1519</v>
      </c>
      <c r="C1" t="s">
        <v>1520</v>
      </c>
      <c r="D1" t="s">
        <v>1894</v>
      </c>
    </row>
    <row r="2" spans="1:4" hidden="1" x14ac:dyDescent="0.2">
      <c r="A2" t="s">
        <v>563</v>
      </c>
      <c r="B2" t="s">
        <v>563</v>
      </c>
      <c r="C2" t="s">
        <v>1891</v>
      </c>
      <c r="D2" t="str">
        <f>UPPER(A2)</f>
        <v>ADELANTO</v>
      </c>
    </row>
    <row r="3" spans="1:4" x14ac:dyDescent="0.2">
      <c r="A3" t="s">
        <v>413</v>
      </c>
      <c r="B3" t="s">
        <v>1521</v>
      </c>
      <c r="C3" t="s">
        <v>1522</v>
      </c>
      <c r="D3" t="str">
        <f t="shared" ref="D3:D66" si="0">UPPER(A3)</f>
        <v>AGOURA HILLS</v>
      </c>
    </row>
    <row r="4" spans="1:4" x14ac:dyDescent="0.2">
      <c r="A4" t="s">
        <v>606</v>
      </c>
      <c r="B4" t="s">
        <v>606</v>
      </c>
      <c r="C4" t="s">
        <v>1522</v>
      </c>
      <c r="D4" t="str">
        <f t="shared" si="0"/>
        <v>ALAMEDA</v>
      </c>
    </row>
    <row r="5" spans="1:4" x14ac:dyDescent="0.2">
      <c r="A5" t="s">
        <v>1523</v>
      </c>
      <c r="B5" t="s">
        <v>1524</v>
      </c>
      <c r="C5" t="s">
        <v>1522</v>
      </c>
      <c r="D5" t="str">
        <f t="shared" si="0"/>
        <v>ALAMEDA COUNTY</v>
      </c>
    </row>
    <row r="6" spans="1:4" x14ac:dyDescent="0.2">
      <c r="A6" t="s">
        <v>607</v>
      </c>
      <c r="B6" t="s">
        <v>607</v>
      </c>
      <c r="C6" t="s">
        <v>1522</v>
      </c>
      <c r="D6" t="str">
        <f t="shared" si="0"/>
        <v>ALBANY</v>
      </c>
    </row>
    <row r="7" spans="1:4" x14ac:dyDescent="0.2">
      <c r="A7" t="s">
        <v>414</v>
      </c>
      <c r="B7" t="s">
        <v>414</v>
      </c>
      <c r="C7" t="s">
        <v>1522</v>
      </c>
      <c r="D7" t="str">
        <f t="shared" si="0"/>
        <v>ALHAMBRA</v>
      </c>
    </row>
    <row r="8" spans="1:4" x14ac:dyDescent="0.2">
      <c r="A8" t="s">
        <v>501</v>
      </c>
      <c r="B8" t="s">
        <v>1525</v>
      </c>
      <c r="C8" t="s">
        <v>1522</v>
      </c>
      <c r="D8" t="str">
        <f t="shared" si="0"/>
        <v>ALISO VIEJO</v>
      </c>
    </row>
    <row r="9" spans="1:4" x14ac:dyDescent="0.2">
      <c r="A9" t="s">
        <v>881</v>
      </c>
      <c r="B9" t="s">
        <v>1526</v>
      </c>
      <c r="C9" t="s">
        <v>1522</v>
      </c>
      <c r="D9" t="str">
        <f t="shared" si="0"/>
        <v>ALPINE COUNTY</v>
      </c>
    </row>
    <row r="10" spans="1:4" hidden="1" x14ac:dyDescent="0.2">
      <c r="A10" t="s">
        <v>905</v>
      </c>
      <c r="B10" t="s">
        <v>905</v>
      </c>
      <c r="C10" t="s">
        <v>1891</v>
      </c>
      <c r="D10" t="str">
        <f t="shared" si="0"/>
        <v>ALTURAS</v>
      </c>
    </row>
    <row r="11" spans="1:4" hidden="1" x14ac:dyDescent="0.2">
      <c r="A11" t="s">
        <v>883</v>
      </c>
      <c r="B11" t="s">
        <v>1527</v>
      </c>
      <c r="C11" t="s">
        <v>1891</v>
      </c>
      <c r="D11" t="str">
        <f t="shared" si="0"/>
        <v>AMADOR CITY</v>
      </c>
    </row>
    <row r="12" spans="1:4" x14ac:dyDescent="0.2">
      <c r="A12" t="s">
        <v>1528</v>
      </c>
      <c r="B12" t="s">
        <v>1529</v>
      </c>
      <c r="C12" t="s">
        <v>1522</v>
      </c>
      <c r="D12" t="str">
        <f t="shared" si="0"/>
        <v>AMADOR COUNTY</v>
      </c>
    </row>
    <row r="13" spans="1:4" x14ac:dyDescent="0.2">
      <c r="A13" t="s">
        <v>653</v>
      </c>
      <c r="B13" t="s">
        <v>1530</v>
      </c>
      <c r="C13" t="s">
        <v>1522</v>
      </c>
      <c r="D13" t="str">
        <f t="shared" si="0"/>
        <v>AMERICAN CANYON</v>
      </c>
    </row>
    <row r="14" spans="1:4" x14ac:dyDescent="0.2">
      <c r="A14" t="s">
        <v>502</v>
      </c>
      <c r="B14" t="s">
        <v>502</v>
      </c>
      <c r="C14" t="s">
        <v>1522</v>
      </c>
      <c r="D14" t="str">
        <f t="shared" si="0"/>
        <v>ANAHEIM</v>
      </c>
    </row>
    <row r="15" spans="1:4" x14ac:dyDescent="0.2">
      <c r="A15" t="s">
        <v>915</v>
      </c>
      <c r="B15" t="s">
        <v>915</v>
      </c>
      <c r="C15" t="s">
        <v>1522</v>
      </c>
      <c r="D15" t="str">
        <f t="shared" si="0"/>
        <v>ANDERSON</v>
      </c>
    </row>
    <row r="16" spans="1:4" x14ac:dyDescent="0.2">
      <c r="A16" t="s">
        <v>1531</v>
      </c>
      <c r="B16" t="s">
        <v>1532</v>
      </c>
      <c r="C16" t="s">
        <v>1522</v>
      </c>
      <c r="D16" t="str">
        <f t="shared" si="0"/>
        <v>ANGELS CAMP</v>
      </c>
    </row>
    <row r="17" spans="1:4" x14ac:dyDescent="0.2">
      <c r="A17" t="s">
        <v>621</v>
      </c>
      <c r="B17" t="s">
        <v>621</v>
      </c>
      <c r="C17" t="s">
        <v>1522</v>
      </c>
      <c r="D17" t="str">
        <f t="shared" si="0"/>
        <v>ANTIOCH</v>
      </c>
    </row>
    <row r="18" spans="1:4" x14ac:dyDescent="0.2">
      <c r="A18" t="s">
        <v>1533</v>
      </c>
      <c r="B18" t="s">
        <v>1534</v>
      </c>
      <c r="C18" t="s">
        <v>1535</v>
      </c>
      <c r="D18" t="str">
        <f t="shared" si="0"/>
        <v>APPLE VALLEY</v>
      </c>
    </row>
    <row r="19" spans="1:4" x14ac:dyDescent="0.2">
      <c r="A19" t="s">
        <v>415</v>
      </c>
      <c r="B19" t="s">
        <v>415</v>
      </c>
      <c r="C19" t="s">
        <v>1522</v>
      </c>
      <c r="D19" t="str">
        <f t="shared" si="0"/>
        <v>ARCADIA</v>
      </c>
    </row>
    <row r="20" spans="1:4" x14ac:dyDescent="0.2">
      <c r="A20" t="s">
        <v>806</v>
      </c>
      <c r="B20" t="s">
        <v>806</v>
      </c>
      <c r="C20" t="s">
        <v>1522</v>
      </c>
      <c r="D20" t="str">
        <f t="shared" si="0"/>
        <v>ARCATA</v>
      </c>
    </row>
    <row r="21" spans="1:4" x14ac:dyDescent="0.2">
      <c r="A21" t="s">
        <v>846</v>
      </c>
      <c r="B21" t="s">
        <v>1536</v>
      </c>
      <c r="C21" t="s">
        <v>1522</v>
      </c>
      <c r="D21" t="str">
        <f t="shared" si="0"/>
        <v>ARROYO GRANDE</v>
      </c>
    </row>
    <row r="22" spans="1:4" x14ac:dyDescent="0.2">
      <c r="A22" t="s">
        <v>416</v>
      </c>
      <c r="B22" t="s">
        <v>416</v>
      </c>
      <c r="C22" t="s">
        <v>1522</v>
      </c>
      <c r="D22" t="str">
        <f t="shared" si="0"/>
        <v>ARTESIA</v>
      </c>
    </row>
    <row r="23" spans="1:4" x14ac:dyDescent="0.2">
      <c r="A23" t="s">
        <v>786</v>
      </c>
      <c r="B23" t="s">
        <v>786</v>
      </c>
      <c r="C23" t="s">
        <v>1522</v>
      </c>
      <c r="D23" t="str">
        <f t="shared" si="0"/>
        <v>ARVIN</v>
      </c>
    </row>
    <row r="24" spans="1:4" x14ac:dyDescent="0.2">
      <c r="A24" t="s">
        <v>847</v>
      </c>
      <c r="B24" t="s">
        <v>847</v>
      </c>
      <c r="C24" t="s">
        <v>1522</v>
      </c>
      <c r="D24" t="str">
        <f t="shared" si="0"/>
        <v>ATASCADERO</v>
      </c>
    </row>
    <row r="25" spans="1:4" x14ac:dyDescent="0.2">
      <c r="A25" t="s">
        <v>1537</v>
      </c>
      <c r="B25" t="s">
        <v>1537</v>
      </c>
      <c r="C25" t="s">
        <v>1522</v>
      </c>
      <c r="D25" t="str">
        <f t="shared" si="0"/>
        <v>ATHERTON</v>
      </c>
    </row>
    <row r="26" spans="1:4" x14ac:dyDescent="0.2">
      <c r="A26" t="s">
        <v>831</v>
      </c>
      <c r="B26" t="s">
        <v>831</v>
      </c>
      <c r="C26" t="s">
        <v>1522</v>
      </c>
      <c r="D26" t="str">
        <f t="shared" si="0"/>
        <v>ATWATER</v>
      </c>
    </row>
    <row r="27" spans="1:4" x14ac:dyDescent="0.2">
      <c r="A27" t="s">
        <v>721</v>
      </c>
      <c r="B27" t="s">
        <v>721</v>
      </c>
      <c r="C27" t="s">
        <v>1522</v>
      </c>
      <c r="D27" t="str">
        <f t="shared" si="0"/>
        <v>AUBURN</v>
      </c>
    </row>
    <row r="28" spans="1:4" x14ac:dyDescent="0.2">
      <c r="A28" t="s">
        <v>417</v>
      </c>
      <c r="B28" t="s">
        <v>417</v>
      </c>
      <c r="C28" t="s">
        <v>1522</v>
      </c>
      <c r="D28" t="str">
        <f t="shared" si="0"/>
        <v>AVALON</v>
      </c>
    </row>
    <row r="29" spans="1:4" x14ac:dyDescent="0.2">
      <c r="A29" t="s">
        <v>815</v>
      </c>
      <c r="B29" t="s">
        <v>815</v>
      </c>
      <c r="C29" t="s">
        <v>1522</v>
      </c>
      <c r="D29" t="str">
        <f t="shared" si="0"/>
        <v>AVENAL</v>
      </c>
    </row>
    <row r="30" spans="1:4" x14ac:dyDescent="0.2">
      <c r="A30" t="s">
        <v>418</v>
      </c>
      <c r="B30" t="s">
        <v>418</v>
      </c>
      <c r="C30" t="s">
        <v>1522</v>
      </c>
      <c r="D30" t="str">
        <f t="shared" si="0"/>
        <v>AZUSA</v>
      </c>
    </row>
    <row r="31" spans="1:4" x14ac:dyDescent="0.2">
      <c r="A31" t="s">
        <v>787</v>
      </c>
      <c r="B31" t="s">
        <v>787</v>
      </c>
      <c r="C31" t="s">
        <v>1522</v>
      </c>
      <c r="D31" t="str">
        <f t="shared" si="0"/>
        <v>BAKERSFIELD</v>
      </c>
    </row>
    <row r="32" spans="1:4" x14ac:dyDescent="0.2">
      <c r="A32" t="s">
        <v>419</v>
      </c>
      <c r="B32" t="s">
        <v>1538</v>
      </c>
      <c r="C32" t="s">
        <v>1522</v>
      </c>
      <c r="D32" t="str">
        <f t="shared" si="0"/>
        <v>BALDWIN PARK</v>
      </c>
    </row>
    <row r="33" spans="1:4" x14ac:dyDescent="0.2">
      <c r="A33" t="s">
        <v>535</v>
      </c>
      <c r="B33" t="s">
        <v>535</v>
      </c>
      <c r="C33" t="s">
        <v>1522</v>
      </c>
      <c r="D33" t="str">
        <f t="shared" si="0"/>
        <v>BANNING</v>
      </c>
    </row>
    <row r="34" spans="1:4" x14ac:dyDescent="0.2">
      <c r="A34" t="s">
        <v>565</v>
      </c>
      <c r="B34" t="s">
        <v>565</v>
      </c>
      <c r="C34" t="s">
        <v>1522</v>
      </c>
      <c r="D34" t="str">
        <f t="shared" si="0"/>
        <v>BARSTOW</v>
      </c>
    </row>
    <row r="35" spans="1:4" x14ac:dyDescent="0.2">
      <c r="A35" t="s">
        <v>536</v>
      </c>
      <c r="B35" t="s">
        <v>536</v>
      </c>
      <c r="C35" t="s">
        <v>1535</v>
      </c>
      <c r="D35" t="str">
        <f t="shared" si="0"/>
        <v>BEAUMONT</v>
      </c>
    </row>
    <row r="36" spans="1:4" hidden="1" x14ac:dyDescent="0.2">
      <c r="A36" t="s">
        <v>420</v>
      </c>
      <c r="B36" t="s">
        <v>420</v>
      </c>
      <c r="C36" t="s">
        <v>1891</v>
      </c>
      <c r="D36" t="str">
        <f t="shared" si="0"/>
        <v>BELL</v>
      </c>
    </row>
    <row r="37" spans="1:4" hidden="1" x14ac:dyDescent="0.2">
      <c r="A37" t="s">
        <v>421</v>
      </c>
      <c r="B37" t="s">
        <v>1539</v>
      </c>
      <c r="C37" t="s">
        <v>1891</v>
      </c>
      <c r="D37" t="str">
        <f t="shared" si="0"/>
        <v>BELL GARDENS</v>
      </c>
    </row>
    <row r="38" spans="1:4" x14ac:dyDescent="0.2">
      <c r="A38" t="s">
        <v>422</v>
      </c>
      <c r="B38" t="s">
        <v>422</v>
      </c>
      <c r="C38" t="s">
        <v>1522</v>
      </c>
      <c r="D38" t="str">
        <f t="shared" si="0"/>
        <v>BELLFLOWER</v>
      </c>
    </row>
    <row r="39" spans="1:4" x14ac:dyDescent="0.2">
      <c r="A39" t="s">
        <v>660</v>
      </c>
      <c r="B39" t="s">
        <v>660</v>
      </c>
      <c r="C39" t="s">
        <v>1522</v>
      </c>
      <c r="D39" t="str">
        <f t="shared" si="0"/>
        <v>BELMONT</v>
      </c>
    </row>
    <row r="40" spans="1:4" x14ac:dyDescent="0.2">
      <c r="A40" t="s">
        <v>641</v>
      </c>
      <c r="B40" t="s">
        <v>641</v>
      </c>
      <c r="C40" t="s">
        <v>1522</v>
      </c>
      <c r="D40" t="str">
        <f t="shared" si="0"/>
        <v>BELVEDERE</v>
      </c>
    </row>
    <row r="41" spans="1:4" x14ac:dyDescent="0.2">
      <c r="A41" t="s">
        <v>694</v>
      </c>
      <c r="B41" t="s">
        <v>694</v>
      </c>
      <c r="C41" t="s">
        <v>1522</v>
      </c>
      <c r="D41" t="str">
        <f t="shared" si="0"/>
        <v>BENICIA</v>
      </c>
    </row>
    <row r="42" spans="1:4" x14ac:dyDescent="0.2">
      <c r="A42" t="s">
        <v>608</v>
      </c>
      <c r="B42" t="s">
        <v>608</v>
      </c>
      <c r="C42" t="s">
        <v>1522</v>
      </c>
      <c r="D42" t="str">
        <f t="shared" si="0"/>
        <v>BERKELEY</v>
      </c>
    </row>
    <row r="43" spans="1:4" x14ac:dyDescent="0.2">
      <c r="A43" t="s">
        <v>423</v>
      </c>
      <c r="B43" t="s">
        <v>1540</v>
      </c>
      <c r="C43" t="s">
        <v>1522</v>
      </c>
      <c r="D43" t="str">
        <f t="shared" si="0"/>
        <v>BEVERLY HILLS</v>
      </c>
    </row>
    <row r="44" spans="1:4" x14ac:dyDescent="0.2">
      <c r="A44" t="s">
        <v>566</v>
      </c>
      <c r="B44" t="s">
        <v>1541</v>
      </c>
      <c r="C44" t="s">
        <v>1522</v>
      </c>
      <c r="D44" t="str">
        <f t="shared" si="0"/>
        <v>BIG BEAR LAKE</v>
      </c>
    </row>
    <row r="45" spans="1:4" x14ac:dyDescent="0.2">
      <c r="A45" t="s">
        <v>799</v>
      </c>
      <c r="B45" t="s">
        <v>799</v>
      </c>
      <c r="C45" t="s">
        <v>1522</v>
      </c>
      <c r="D45" t="str">
        <f t="shared" si="0"/>
        <v>BIGGS</v>
      </c>
    </row>
    <row r="46" spans="1:4" x14ac:dyDescent="0.2">
      <c r="A46" t="s">
        <v>898</v>
      </c>
      <c r="B46" t="s">
        <v>898</v>
      </c>
      <c r="C46" t="s">
        <v>1522</v>
      </c>
      <c r="D46" t="str">
        <f t="shared" si="0"/>
        <v>BISHOP</v>
      </c>
    </row>
    <row r="47" spans="1:4" hidden="1" x14ac:dyDescent="0.2">
      <c r="A47" t="s">
        <v>807</v>
      </c>
      <c r="B47" t="s">
        <v>1542</v>
      </c>
      <c r="C47" t="s">
        <v>1891</v>
      </c>
      <c r="D47" t="str">
        <f t="shared" si="0"/>
        <v>BLUE LAKE</v>
      </c>
    </row>
    <row r="48" spans="1:4" hidden="1" x14ac:dyDescent="0.2">
      <c r="A48" t="s">
        <v>537</v>
      </c>
      <c r="B48" t="s">
        <v>537</v>
      </c>
      <c r="C48" t="s">
        <v>1891</v>
      </c>
      <c r="D48" t="str">
        <f t="shared" si="0"/>
        <v>BLYTHE</v>
      </c>
    </row>
    <row r="49" spans="1:4" hidden="1" x14ac:dyDescent="0.2">
      <c r="A49" t="s">
        <v>424</v>
      </c>
      <c r="B49" t="s">
        <v>424</v>
      </c>
      <c r="C49" t="s">
        <v>1891</v>
      </c>
      <c r="D49" t="str">
        <f t="shared" si="0"/>
        <v>BRADBURY</v>
      </c>
    </row>
    <row r="50" spans="1:4" x14ac:dyDescent="0.2">
      <c r="A50" t="s">
        <v>406</v>
      </c>
      <c r="B50" t="s">
        <v>406</v>
      </c>
      <c r="C50" t="s">
        <v>1522</v>
      </c>
      <c r="D50" t="str">
        <f t="shared" si="0"/>
        <v>BRAWLEY</v>
      </c>
    </row>
    <row r="51" spans="1:4" x14ac:dyDescent="0.2">
      <c r="A51" t="s">
        <v>503</v>
      </c>
      <c r="B51" t="s">
        <v>503</v>
      </c>
      <c r="C51" t="s">
        <v>1522</v>
      </c>
      <c r="D51" t="str">
        <f t="shared" si="0"/>
        <v>BREA</v>
      </c>
    </row>
    <row r="52" spans="1:4" x14ac:dyDescent="0.2">
      <c r="A52" t="s">
        <v>622</v>
      </c>
      <c r="B52" t="s">
        <v>622</v>
      </c>
      <c r="C52" t="s">
        <v>1535</v>
      </c>
      <c r="D52" t="str">
        <f t="shared" si="0"/>
        <v>BRENTWOOD</v>
      </c>
    </row>
    <row r="53" spans="1:4" x14ac:dyDescent="0.2">
      <c r="A53" t="s">
        <v>661</v>
      </c>
      <c r="B53" t="s">
        <v>661</v>
      </c>
      <c r="C53" t="s">
        <v>1522</v>
      </c>
      <c r="D53" t="str">
        <f t="shared" si="0"/>
        <v>BRISBANE</v>
      </c>
    </row>
    <row r="54" spans="1:4" x14ac:dyDescent="0.2">
      <c r="A54" t="s">
        <v>854</v>
      </c>
      <c r="B54" t="s">
        <v>854</v>
      </c>
      <c r="C54" t="s">
        <v>1522</v>
      </c>
      <c r="D54" t="str">
        <f t="shared" si="0"/>
        <v>BUELLTON</v>
      </c>
    </row>
    <row r="55" spans="1:4" x14ac:dyDescent="0.2">
      <c r="A55" t="s">
        <v>504</v>
      </c>
      <c r="B55" t="s">
        <v>1543</v>
      </c>
      <c r="C55" t="s">
        <v>1522</v>
      </c>
      <c r="D55" t="str">
        <f t="shared" si="0"/>
        <v>BUENA PARK</v>
      </c>
    </row>
    <row r="56" spans="1:4" x14ac:dyDescent="0.2">
      <c r="A56" t="s">
        <v>425</v>
      </c>
      <c r="B56" t="s">
        <v>425</v>
      </c>
      <c r="C56" t="s">
        <v>1522</v>
      </c>
      <c r="D56" t="str">
        <f t="shared" si="0"/>
        <v>BURBANK</v>
      </c>
    </row>
    <row r="57" spans="1:4" x14ac:dyDescent="0.2">
      <c r="A57" t="s">
        <v>662</v>
      </c>
      <c r="B57" t="s">
        <v>662</v>
      </c>
      <c r="C57" t="s">
        <v>1522</v>
      </c>
      <c r="D57" t="str">
        <f t="shared" si="0"/>
        <v>BURLINGAME</v>
      </c>
    </row>
    <row r="58" spans="1:4" x14ac:dyDescent="0.2">
      <c r="A58" t="s">
        <v>1544</v>
      </c>
      <c r="B58" t="s">
        <v>1545</v>
      </c>
      <c r="C58" t="s">
        <v>1522</v>
      </c>
      <c r="D58" t="str">
        <f t="shared" si="0"/>
        <v>BUTTE COUNTY</v>
      </c>
    </row>
    <row r="59" spans="1:4" x14ac:dyDescent="0.2">
      <c r="A59" t="s">
        <v>426</v>
      </c>
      <c r="B59" t="s">
        <v>426</v>
      </c>
      <c r="C59" t="s">
        <v>1522</v>
      </c>
      <c r="D59" t="str">
        <f t="shared" si="0"/>
        <v>CALABASAS</v>
      </c>
    </row>
    <row r="60" spans="1:4" x14ac:dyDescent="0.2">
      <c r="A60" t="s">
        <v>1546</v>
      </c>
      <c r="B60" t="s">
        <v>1547</v>
      </c>
      <c r="C60" t="s">
        <v>1522</v>
      </c>
      <c r="D60" t="str">
        <f t="shared" si="0"/>
        <v>CALAVERAS COUNTY</v>
      </c>
    </row>
    <row r="61" spans="1:4" x14ac:dyDescent="0.2">
      <c r="A61" t="s">
        <v>407</v>
      </c>
      <c r="B61" t="s">
        <v>407</v>
      </c>
      <c r="C61" t="s">
        <v>1522</v>
      </c>
      <c r="D61" t="str">
        <f t="shared" si="0"/>
        <v>CALEXICO</v>
      </c>
    </row>
    <row r="62" spans="1:4" hidden="1" x14ac:dyDescent="0.2">
      <c r="A62" t="s">
        <v>788</v>
      </c>
      <c r="B62" t="s">
        <v>1548</v>
      </c>
      <c r="C62" t="s">
        <v>1891</v>
      </c>
      <c r="D62" t="str">
        <f t="shared" si="0"/>
        <v>CALIFORNIA CITY</v>
      </c>
    </row>
    <row r="63" spans="1:4" x14ac:dyDescent="0.2">
      <c r="A63" t="s">
        <v>538</v>
      </c>
      <c r="B63" t="s">
        <v>538</v>
      </c>
      <c r="C63" t="s">
        <v>1522</v>
      </c>
      <c r="D63" t="str">
        <f t="shared" si="0"/>
        <v>CALIMESA</v>
      </c>
    </row>
    <row r="64" spans="1:4" hidden="1" x14ac:dyDescent="0.2">
      <c r="A64" t="s">
        <v>408</v>
      </c>
      <c r="B64" t="s">
        <v>408</v>
      </c>
      <c r="C64" t="s">
        <v>1891</v>
      </c>
      <c r="D64" t="str">
        <f t="shared" si="0"/>
        <v>CALIPATRIA</v>
      </c>
    </row>
    <row r="65" spans="1:4" x14ac:dyDescent="0.2">
      <c r="A65" t="s">
        <v>654</v>
      </c>
      <c r="B65" t="s">
        <v>654</v>
      </c>
      <c r="C65" t="s">
        <v>1522</v>
      </c>
      <c r="D65" t="str">
        <f t="shared" si="0"/>
        <v>CALISTOGA</v>
      </c>
    </row>
    <row r="66" spans="1:4" x14ac:dyDescent="0.2">
      <c r="A66" t="s">
        <v>587</v>
      </c>
      <c r="B66" t="s">
        <v>587</v>
      </c>
      <c r="C66" t="s">
        <v>1522</v>
      </c>
      <c r="D66" t="str">
        <f t="shared" si="0"/>
        <v>CAMARILLO</v>
      </c>
    </row>
    <row r="67" spans="1:4" x14ac:dyDescent="0.2">
      <c r="A67" t="s">
        <v>679</v>
      </c>
      <c r="B67" t="s">
        <v>679</v>
      </c>
      <c r="C67" t="s">
        <v>1522</v>
      </c>
      <c r="D67" t="str">
        <f t="shared" ref="D67:D130" si="1">UPPER(A67)</f>
        <v>CAMPBELL</v>
      </c>
    </row>
    <row r="68" spans="1:4" x14ac:dyDescent="0.2">
      <c r="A68" t="s">
        <v>539</v>
      </c>
      <c r="B68" t="s">
        <v>1549</v>
      </c>
      <c r="C68" t="s">
        <v>1535</v>
      </c>
      <c r="D68" t="str">
        <f t="shared" si="1"/>
        <v>CANYON LAKE</v>
      </c>
    </row>
    <row r="69" spans="1:4" x14ac:dyDescent="0.2">
      <c r="A69" t="s">
        <v>761</v>
      </c>
      <c r="B69" t="s">
        <v>761</v>
      </c>
      <c r="C69" t="s">
        <v>1522</v>
      </c>
      <c r="D69" t="str">
        <f t="shared" si="1"/>
        <v>CAPITOLA</v>
      </c>
    </row>
    <row r="70" spans="1:4" x14ac:dyDescent="0.2">
      <c r="A70" t="s">
        <v>380</v>
      </c>
      <c r="B70" t="s">
        <v>380</v>
      </c>
      <c r="C70" t="s">
        <v>1522</v>
      </c>
      <c r="D70" t="str">
        <f t="shared" si="1"/>
        <v>CARLSBAD</v>
      </c>
    </row>
    <row r="71" spans="1:4" x14ac:dyDescent="0.2">
      <c r="A71" t="s">
        <v>1550</v>
      </c>
      <c r="B71" t="s">
        <v>1550</v>
      </c>
      <c r="C71" t="s">
        <v>1535</v>
      </c>
      <c r="D71" t="str">
        <f t="shared" si="1"/>
        <v>CARMEL</v>
      </c>
    </row>
    <row r="72" spans="1:4" x14ac:dyDescent="0.2">
      <c r="A72" t="s">
        <v>855</v>
      </c>
      <c r="B72" t="s">
        <v>855</v>
      </c>
      <c r="C72" t="s">
        <v>1522</v>
      </c>
      <c r="D72" t="str">
        <f t="shared" si="1"/>
        <v>CARPINTERIA</v>
      </c>
    </row>
    <row r="73" spans="1:4" x14ac:dyDescent="0.2">
      <c r="A73" t="s">
        <v>427</v>
      </c>
      <c r="B73" t="s">
        <v>427</v>
      </c>
      <c r="C73" t="s">
        <v>1522</v>
      </c>
      <c r="D73" t="str">
        <f t="shared" si="1"/>
        <v>CARSON</v>
      </c>
    </row>
    <row r="74" spans="1:4" hidden="1" x14ac:dyDescent="0.2">
      <c r="A74" t="s">
        <v>1551</v>
      </c>
      <c r="B74" t="s">
        <v>1551</v>
      </c>
      <c r="C74" t="s">
        <v>1891</v>
      </c>
      <c r="D74" t="str">
        <f t="shared" si="1"/>
        <v>CATHEDRAL</v>
      </c>
    </row>
    <row r="75" spans="1:4" x14ac:dyDescent="0.2">
      <c r="A75" t="s">
        <v>863</v>
      </c>
      <c r="B75" t="s">
        <v>863</v>
      </c>
      <c r="C75" t="s">
        <v>1522</v>
      </c>
      <c r="D75" t="str">
        <f t="shared" si="1"/>
        <v>CERES</v>
      </c>
    </row>
    <row r="76" spans="1:4" x14ac:dyDescent="0.2">
      <c r="A76" t="s">
        <v>428</v>
      </c>
      <c r="B76" t="s">
        <v>428</v>
      </c>
      <c r="C76" t="s">
        <v>1522</v>
      </c>
      <c r="D76" t="str">
        <f t="shared" si="1"/>
        <v>CERRITOS</v>
      </c>
    </row>
    <row r="77" spans="1:4" x14ac:dyDescent="0.2">
      <c r="A77" t="s">
        <v>800</v>
      </c>
      <c r="B77" t="s">
        <v>800</v>
      </c>
      <c r="C77" t="s">
        <v>1522</v>
      </c>
      <c r="D77" t="str">
        <f t="shared" si="1"/>
        <v>CHICO</v>
      </c>
    </row>
    <row r="78" spans="1:4" x14ac:dyDescent="0.2">
      <c r="A78" t="s">
        <v>567</v>
      </c>
      <c r="B78" t="s">
        <v>567</v>
      </c>
      <c r="C78" t="s">
        <v>1522</v>
      </c>
      <c r="D78" t="str">
        <f t="shared" si="1"/>
        <v>CHINO</v>
      </c>
    </row>
    <row r="79" spans="1:4" x14ac:dyDescent="0.2">
      <c r="A79" t="s">
        <v>568</v>
      </c>
      <c r="B79" t="s">
        <v>1552</v>
      </c>
      <c r="C79" t="s">
        <v>1522</v>
      </c>
      <c r="D79" t="str">
        <f t="shared" si="1"/>
        <v>CHINO HILLS</v>
      </c>
    </row>
    <row r="80" spans="1:4" x14ac:dyDescent="0.2">
      <c r="A80" t="s">
        <v>902</v>
      </c>
      <c r="B80" t="s">
        <v>902</v>
      </c>
      <c r="C80" t="s">
        <v>1522</v>
      </c>
      <c r="D80" t="str">
        <f t="shared" si="1"/>
        <v>CHOWCHILLA</v>
      </c>
    </row>
    <row r="81" spans="1:4" x14ac:dyDescent="0.2">
      <c r="A81" t="s">
        <v>381</v>
      </c>
      <c r="B81" t="s">
        <v>1553</v>
      </c>
      <c r="C81" t="s">
        <v>1522</v>
      </c>
      <c r="D81" t="str">
        <f t="shared" si="1"/>
        <v>CHULA VISTA</v>
      </c>
    </row>
    <row r="82" spans="1:4" x14ac:dyDescent="0.2">
      <c r="A82" t="s">
        <v>728</v>
      </c>
      <c r="B82" t="s">
        <v>1554</v>
      </c>
      <c r="C82" t="s">
        <v>1522</v>
      </c>
      <c r="D82" t="str">
        <f t="shared" si="1"/>
        <v>CITRUS HEIGHTS</v>
      </c>
    </row>
    <row r="83" spans="1:4" x14ac:dyDescent="0.2">
      <c r="A83" t="s">
        <v>429</v>
      </c>
      <c r="B83" t="s">
        <v>429</v>
      </c>
      <c r="C83" t="s">
        <v>1522</v>
      </c>
      <c r="D83" t="str">
        <f t="shared" si="1"/>
        <v>CLAREMONT</v>
      </c>
    </row>
    <row r="84" spans="1:4" x14ac:dyDescent="0.2">
      <c r="A84" t="s">
        <v>623</v>
      </c>
      <c r="B84" t="s">
        <v>623</v>
      </c>
      <c r="C84" t="s">
        <v>1522</v>
      </c>
      <c r="D84" t="str">
        <f t="shared" si="1"/>
        <v>CLAYTON</v>
      </c>
    </row>
    <row r="85" spans="1:4" x14ac:dyDescent="0.2">
      <c r="A85" t="s">
        <v>821</v>
      </c>
      <c r="B85" t="s">
        <v>821</v>
      </c>
      <c r="C85" t="s">
        <v>1522</v>
      </c>
      <c r="D85" t="str">
        <f t="shared" si="1"/>
        <v>CLEARLAKE</v>
      </c>
    </row>
    <row r="86" spans="1:4" x14ac:dyDescent="0.2">
      <c r="A86" t="s">
        <v>702</v>
      </c>
      <c r="B86" t="s">
        <v>702</v>
      </c>
      <c r="C86" t="s">
        <v>1522</v>
      </c>
      <c r="D86" t="str">
        <f t="shared" si="1"/>
        <v>CLOVERDALE</v>
      </c>
    </row>
    <row r="87" spans="1:4" x14ac:dyDescent="0.2">
      <c r="A87" t="s">
        <v>770</v>
      </c>
      <c r="B87" t="s">
        <v>770</v>
      </c>
      <c r="C87" t="s">
        <v>1522</v>
      </c>
      <c r="D87" t="str">
        <f t="shared" si="1"/>
        <v>CLOVIS</v>
      </c>
    </row>
    <row r="88" spans="1:4" x14ac:dyDescent="0.2">
      <c r="A88" t="s">
        <v>541</v>
      </c>
      <c r="B88" t="s">
        <v>541</v>
      </c>
      <c r="C88" t="s">
        <v>1522</v>
      </c>
      <c r="D88" t="str">
        <f t="shared" si="1"/>
        <v>COACHELLA</v>
      </c>
    </row>
    <row r="89" spans="1:4" x14ac:dyDescent="0.2">
      <c r="A89" t="s">
        <v>771</v>
      </c>
      <c r="B89" t="s">
        <v>771</v>
      </c>
      <c r="C89" t="s">
        <v>1522</v>
      </c>
      <c r="D89" t="str">
        <f t="shared" si="1"/>
        <v>COALINGA</v>
      </c>
    </row>
    <row r="90" spans="1:4" x14ac:dyDescent="0.2">
      <c r="A90" t="s">
        <v>722</v>
      </c>
      <c r="B90" t="s">
        <v>722</v>
      </c>
      <c r="C90" t="s">
        <v>1522</v>
      </c>
      <c r="D90" t="str">
        <f t="shared" si="1"/>
        <v>COLFAX</v>
      </c>
    </row>
    <row r="91" spans="1:4" x14ac:dyDescent="0.2">
      <c r="A91" t="s">
        <v>1555</v>
      </c>
      <c r="B91" t="s">
        <v>1555</v>
      </c>
      <c r="C91" t="s">
        <v>1522</v>
      </c>
      <c r="D91" t="str">
        <f t="shared" si="1"/>
        <v>COLMA</v>
      </c>
    </row>
    <row r="92" spans="1:4" x14ac:dyDescent="0.2">
      <c r="A92" t="s">
        <v>569</v>
      </c>
      <c r="B92" t="s">
        <v>569</v>
      </c>
      <c r="C92" t="s">
        <v>1522</v>
      </c>
      <c r="D92" t="str">
        <f t="shared" si="1"/>
        <v>COLTON</v>
      </c>
    </row>
    <row r="93" spans="1:4" hidden="1" x14ac:dyDescent="0.2">
      <c r="A93" t="s">
        <v>890</v>
      </c>
      <c r="B93" t="s">
        <v>890</v>
      </c>
      <c r="C93" t="s">
        <v>1891</v>
      </c>
      <c r="D93" t="str">
        <f t="shared" si="1"/>
        <v>COLUSA</v>
      </c>
    </row>
    <row r="94" spans="1:4" x14ac:dyDescent="0.2">
      <c r="A94" t="s">
        <v>1556</v>
      </c>
      <c r="B94" t="s">
        <v>1557</v>
      </c>
      <c r="C94" t="s">
        <v>1522</v>
      </c>
      <c r="D94" t="str">
        <f t="shared" si="1"/>
        <v>COLUSA COUNTY</v>
      </c>
    </row>
    <row r="95" spans="1:4" hidden="1" x14ac:dyDescent="0.2">
      <c r="A95" t="s">
        <v>430</v>
      </c>
      <c r="B95" t="s">
        <v>430</v>
      </c>
      <c r="C95" t="s">
        <v>1891</v>
      </c>
      <c r="D95" t="str">
        <f t="shared" si="1"/>
        <v>COMMERCE</v>
      </c>
    </row>
    <row r="96" spans="1:4" hidden="1" x14ac:dyDescent="0.2">
      <c r="A96" t="s">
        <v>431</v>
      </c>
      <c r="B96" t="s">
        <v>431</v>
      </c>
      <c r="C96" t="s">
        <v>1891</v>
      </c>
      <c r="D96" t="str">
        <f t="shared" si="1"/>
        <v>COMPTON</v>
      </c>
    </row>
    <row r="97" spans="1:4" x14ac:dyDescent="0.2">
      <c r="A97" t="s">
        <v>624</v>
      </c>
      <c r="B97" t="s">
        <v>624</v>
      </c>
      <c r="C97" t="s">
        <v>1522</v>
      </c>
      <c r="D97" t="str">
        <f t="shared" si="1"/>
        <v>CONCORD</v>
      </c>
    </row>
    <row r="98" spans="1:4" x14ac:dyDescent="0.2">
      <c r="A98" t="s">
        <v>1558</v>
      </c>
      <c r="B98" t="s">
        <v>1559</v>
      </c>
      <c r="C98" t="s">
        <v>1522</v>
      </c>
      <c r="D98" t="str">
        <f t="shared" si="1"/>
        <v>CONTRA COSTA COUNTY</v>
      </c>
    </row>
    <row r="99" spans="1:4" hidden="1" x14ac:dyDescent="0.2">
      <c r="A99" t="s">
        <v>816</v>
      </c>
      <c r="B99" t="s">
        <v>816</v>
      </c>
      <c r="C99" t="s">
        <v>1891</v>
      </c>
      <c r="D99" t="str">
        <f t="shared" si="1"/>
        <v>CORCORAN</v>
      </c>
    </row>
    <row r="100" spans="1:4" x14ac:dyDescent="0.2">
      <c r="A100" t="s">
        <v>931</v>
      </c>
      <c r="B100" t="s">
        <v>931</v>
      </c>
      <c r="C100" t="s">
        <v>1522</v>
      </c>
      <c r="D100" t="str">
        <f t="shared" si="1"/>
        <v>CORNING</v>
      </c>
    </row>
    <row r="101" spans="1:4" x14ac:dyDescent="0.2">
      <c r="A101" t="s">
        <v>542</v>
      </c>
      <c r="B101" t="s">
        <v>542</v>
      </c>
      <c r="C101" t="s">
        <v>1522</v>
      </c>
      <c r="D101" t="str">
        <f t="shared" si="1"/>
        <v>CORONA</v>
      </c>
    </row>
    <row r="102" spans="1:4" x14ac:dyDescent="0.2">
      <c r="A102" t="s">
        <v>382</v>
      </c>
      <c r="B102" t="s">
        <v>382</v>
      </c>
      <c r="C102" t="s">
        <v>1522</v>
      </c>
      <c r="D102" t="str">
        <f t="shared" si="1"/>
        <v>CORONADO</v>
      </c>
    </row>
    <row r="103" spans="1:4" x14ac:dyDescent="0.2">
      <c r="A103" t="s">
        <v>1560</v>
      </c>
      <c r="B103" t="s">
        <v>1561</v>
      </c>
      <c r="C103" t="s">
        <v>1522</v>
      </c>
      <c r="D103" t="str">
        <f t="shared" si="1"/>
        <v>CORTE MADERA</v>
      </c>
    </row>
    <row r="104" spans="1:4" x14ac:dyDescent="0.2">
      <c r="A104" t="s">
        <v>505</v>
      </c>
      <c r="B104" t="s">
        <v>1562</v>
      </c>
      <c r="C104" t="s">
        <v>1522</v>
      </c>
      <c r="D104" t="str">
        <f t="shared" si="1"/>
        <v>COSTA MESA</v>
      </c>
    </row>
    <row r="105" spans="1:4" x14ac:dyDescent="0.2">
      <c r="A105" t="s">
        <v>703</v>
      </c>
      <c r="B105" t="s">
        <v>703</v>
      </c>
      <c r="C105" t="s">
        <v>1522</v>
      </c>
      <c r="D105" t="str">
        <f t="shared" si="1"/>
        <v>COTATI</v>
      </c>
    </row>
    <row r="106" spans="1:4" x14ac:dyDescent="0.2">
      <c r="A106" t="s">
        <v>432</v>
      </c>
      <c r="B106" t="s">
        <v>432</v>
      </c>
      <c r="C106" t="s">
        <v>1535</v>
      </c>
      <c r="D106" t="str">
        <f t="shared" si="1"/>
        <v>COVINA</v>
      </c>
    </row>
    <row r="107" spans="1:4" hidden="1" x14ac:dyDescent="0.2">
      <c r="A107" t="s">
        <v>893</v>
      </c>
      <c r="B107" t="s">
        <v>1563</v>
      </c>
      <c r="C107" t="s">
        <v>1891</v>
      </c>
      <c r="D107" t="str">
        <f t="shared" si="1"/>
        <v>CRESCENT CITY</v>
      </c>
    </row>
    <row r="108" spans="1:4" hidden="1" x14ac:dyDescent="0.2">
      <c r="A108" t="s">
        <v>433</v>
      </c>
      <c r="B108" t="s">
        <v>433</v>
      </c>
      <c r="C108" t="s">
        <v>1891</v>
      </c>
      <c r="D108" t="str">
        <f t="shared" si="1"/>
        <v>CUDAHY</v>
      </c>
    </row>
    <row r="109" spans="1:4" x14ac:dyDescent="0.2">
      <c r="A109" t="s">
        <v>434</v>
      </c>
      <c r="B109" t="s">
        <v>1564</v>
      </c>
      <c r="C109" t="s">
        <v>1522</v>
      </c>
      <c r="D109" t="str">
        <f t="shared" si="1"/>
        <v>CULVER CITY</v>
      </c>
    </row>
    <row r="110" spans="1:4" x14ac:dyDescent="0.2">
      <c r="A110" t="s">
        <v>680</v>
      </c>
      <c r="B110" t="s">
        <v>680</v>
      </c>
      <c r="C110" t="s">
        <v>1522</v>
      </c>
      <c r="D110" t="str">
        <f t="shared" si="1"/>
        <v>CUPERTINO</v>
      </c>
    </row>
    <row r="111" spans="1:4" x14ac:dyDescent="0.2">
      <c r="A111" t="s">
        <v>506</v>
      </c>
      <c r="B111" t="s">
        <v>506</v>
      </c>
      <c r="C111" t="s">
        <v>1535</v>
      </c>
      <c r="D111" t="str">
        <f t="shared" si="1"/>
        <v>CYPRESS</v>
      </c>
    </row>
    <row r="112" spans="1:4" x14ac:dyDescent="0.2">
      <c r="A112" t="s">
        <v>664</v>
      </c>
      <c r="B112" t="s">
        <v>1565</v>
      </c>
      <c r="C112" t="s">
        <v>1522</v>
      </c>
      <c r="D112" t="str">
        <f t="shared" si="1"/>
        <v>DALY CITY</v>
      </c>
    </row>
    <row r="113" spans="1:4" x14ac:dyDescent="0.2">
      <c r="A113" t="s">
        <v>507</v>
      </c>
      <c r="B113" t="s">
        <v>1566</v>
      </c>
      <c r="C113" t="s">
        <v>1522</v>
      </c>
      <c r="D113" t="str">
        <f t="shared" si="1"/>
        <v>DANA POINT</v>
      </c>
    </row>
    <row r="114" spans="1:4" x14ac:dyDescent="0.2">
      <c r="A114" t="s">
        <v>1567</v>
      </c>
      <c r="B114" t="s">
        <v>1567</v>
      </c>
      <c r="C114" t="s">
        <v>1522</v>
      </c>
      <c r="D114" t="str">
        <f t="shared" si="1"/>
        <v>DANVILLE</v>
      </c>
    </row>
    <row r="115" spans="1:4" x14ac:dyDescent="0.2">
      <c r="A115" t="s">
        <v>738</v>
      </c>
      <c r="B115" t="s">
        <v>738</v>
      </c>
      <c r="C115" t="s">
        <v>1522</v>
      </c>
      <c r="D115" t="str">
        <f t="shared" si="1"/>
        <v>DAVIS</v>
      </c>
    </row>
    <row r="116" spans="1:4" x14ac:dyDescent="0.2">
      <c r="A116" t="s">
        <v>383</v>
      </c>
      <c r="B116" t="s">
        <v>1568</v>
      </c>
      <c r="C116" t="s">
        <v>1522</v>
      </c>
      <c r="D116" t="str">
        <f t="shared" si="1"/>
        <v>DEL MAR</v>
      </c>
    </row>
    <row r="117" spans="1:4" x14ac:dyDescent="0.2">
      <c r="A117" t="s">
        <v>1569</v>
      </c>
      <c r="B117" t="s">
        <v>1570</v>
      </c>
      <c r="C117" t="s">
        <v>1522</v>
      </c>
      <c r="D117" t="str">
        <f t="shared" si="1"/>
        <v>DEL NORTE COUNTY</v>
      </c>
    </row>
    <row r="118" spans="1:4" x14ac:dyDescent="0.2">
      <c r="A118" t="s">
        <v>750</v>
      </c>
      <c r="B118" t="s">
        <v>1571</v>
      </c>
      <c r="C118" t="s">
        <v>1522</v>
      </c>
      <c r="D118" t="str">
        <f t="shared" si="1"/>
        <v>DEL REY OAKS</v>
      </c>
    </row>
    <row r="119" spans="1:4" x14ac:dyDescent="0.2">
      <c r="A119" t="s">
        <v>789</v>
      </c>
      <c r="B119" t="s">
        <v>789</v>
      </c>
      <c r="C119" t="s">
        <v>1522</v>
      </c>
      <c r="D119" t="str">
        <f t="shared" si="1"/>
        <v>DELANO</v>
      </c>
    </row>
    <row r="120" spans="1:4" x14ac:dyDescent="0.2">
      <c r="A120" t="s">
        <v>543</v>
      </c>
      <c r="B120" t="s">
        <v>1572</v>
      </c>
      <c r="C120" t="s">
        <v>1522</v>
      </c>
      <c r="D120" t="str">
        <f t="shared" si="1"/>
        <v>DESERT HOT SPRINGS</v>
      </c>
    </row>
    <row r="121" spans="1:4" x14ac:dyDescent="0.2">
      <c r="A121" t="s">
        <v>435</v>
      </c>
      <c r="B121" t="s">
        <v>1573</v>
      </c>
      <c r="C121" t="s">
        <v>1522</v>
      </c>
      <c r="D121" t="str">
        <f t="shared" si="1"/>
        <v>DIAMOND BAR</v>
      </c>
    </row>
    <row r="122" spans="1:4" x14ac:dyDescent="0.2">
      <c r="A122" t="s">
        <v>874</v>
      </c>
      <c r="B122" t="s">
        <v>874</v>
      </c>
      <c r="C122" t="s">
        <v>1522</v>
      </c>
      <c r="D122" t="str">
        <f t="shared" si="1"/>
        <v>DINUBA</v>
      </c>
    </row>
    <row r="123" spans="1:4" x14ac:dyDescent="0.2">
      <c r="A123" t="s">
        <v>695</v>
      </c>
      <c r="B123" t="s">
        <v>695</v>
      </c>
      <c r="C123" t="s">
        <v>1522</v>
      </c>
      <c r="D123" t="str">
        <f t="shared" si="1"/>
        <v>DIXON</v>
      </c>
    </row>
    <row r="124" spans="1:4" x14ac:dyDescent="0.2">
      <c r="A124" t="s">
        <v>921</v>
      </c>
      <c r="B124" t="s">
        <v>921</v>
      </c>
      <c r="C124" t="s">
        <v>1522</v>
      </c>
      <c r="D124" t="str">
        <f t="shared" si="1"/>
        <v>DORRIS</v>
      </c>
    </row>
    <row r="125" spans="1:4" hidden="1" x14ac:dyDescent="0.2">
      <c r="A125" t="s">
        <v>832</v>
      </c>
      <c r="B125" t="s">
        <v>1574</v>
      </c>
      <c r="C125" t="s">
        <v>1891</v>
      </c>
      <c r="D125" t="str">
        <f t="shared" si="1"/>
        <v>DOS PALOS</v>
      </c>
    </row>
    <row r="126" spans="1:4" x14ac:dyDescent="0.2">
      <c r="A126" t="s">
        <v>436</v>
      </c>
      <c r="B126" t="s">
        <v>436</v>
      </c>
      <c r="C126" t="s">
        <v>1522</v>
      </c>
      <c r="D126" t="str">
        <f t="shared" si="1"/>
        <v>DOWNEY</v>
      </c>
    </row>
    <row r="127" spans="1:4" x14ac:dyDescent="0.2">
      <c r="A127" t="s">
        <v>437</v>
      </c>
      <c r="B127" t="s">
        <v>437</v>
      </c>
      <c r="C127" t="s">
        <v>1522</v>
      </c>
      <c r="D127" t="str">
        <f t="shared" si="1"/>
        <v>DUARTE</v>
      </c>
    </row>
    <row r="128" spans="1:4" x14ac:dyDescent="0.2">
      <c r="A128" t="s">
        <v>609</v>
      </c>
      <c r="B128" t="s">
        <v>609</v>
      </c>
      <c r="C128" t="s">
        <v>1522</v>
      </c>
      <c r="D128" t="str">
        <f t="shared" si="1"/>
        <v>DUBLIN</v>
      </c>
    </row>
    <row r="129" spans="1:4" x14ac:dyDescent="0.2">
      <c r="A129" t="s">
        <v>922</v>
      </c>
      <c r="B129" t="s">
        <v>922</v>
      </c>
      <c r="C129" t="s">
        <v>1522</v>
      </c>
      <c r="D129" t="str">
        <f t="shared" si="1"/>
        <v>DUNSMUIR</v>
      </c>
    </row>
    <row r="130" spans="1:4" x14ac:dyDescent="0.2">
      <c r="A130" t="s">
        <v>665</v>
      </c>
      <c r="B130" t="s">
        <v>1575</v>
      </c>
      <c r="C130" t="s">
        <v>1522</v>
      </c>
      <c r="D130" t="str">
        <f t="shared" si="1"/>
        <v>EAST PALO ALTO</v>
      </c>
    </row>
    <row r="131" spans="1:4" x14ac:dyDescent="0.2">
      <c r="A131" t="s">
        <v>1576</v>
      </c>
      <c r="B131" t="s">
        <v>1576</v>
      </c>
      <c r="C131" t="s">
        <v>1522</v>
      </c>
      <c r="D131" t="str">
        <f t="shared" ref="D131:D194" si="2">UPPER(A131)</f>
        <v>EASTVALE</v>
      </c>
    </row>
    <row r="132" spans="1:4" x14ac:dyDescent="0.2">
      <c r="A132" t="s">
        <v>384</v>
      </c>
      <c r="B132" t="s">
        <v>1577</v>
      </c>
      <c r="C132" t="s">
        <v>1522</v>
      </c>
      <c r="D132" t="str">
        <f t="shared" si="2"/>
        <v>EL CAJON</v>
      </c>
    </row>
    <row r="133" spans="1:4" x14ac:dyDescent="0.2">
      <c r="A133" t="s">
        <v>409</v>
      </c>
      <c r="B133" t="s">
        <v>1578</v>
      </c>
      <c r="C133" t="s">
        <v>1522</v>
      </c>
      <c r="D133" t="str">
        <f t="shared" si="2"/>
        <v>EL CENTRO</v>
      </c>
    </row>
    <row r="134" spans="1:4" x14ac:dyDescent="0.2">
      <c r="A134" t="s">
        <v>626</v>
      </c>
      <c r="B134" t="s">
        <v>1579</v>
      </c>
      <c r="C134" t="s">
        <v>1522</v>
      </c>
      <c r="D134" t="str">
        <f t="shared" si="2"/>
        <v>EL CERRITO</v>
      </c>
    </row>
    <row r="135" spans="1:4" x14ac:dyDescent="0.2">
      <c r="A135" t="s">
        <v>1580</v>
      </c>
      <c r="B135" t="s">
        <v>1581</v>
      </c>
      <c r="C135" t="s">
        <v>1522</v>
      </c>
      <c r="D135" t="str">
        <f t="shared" si="2"/>
        <v>EL DORADO COUNTY</v>
      </c>
    </row>
    <row r="136" spans="1:4" x14ac:dyDescent="0.2">
      <c r="A136" t="s">
        <v>438</v>
      </c>
      <c r="B136" t="s">
        <v>1582</v>
      </c>
      <c r="C136" t="s">
        <v>1522</v>
      </c>
      <c r="D136" t="str">
        <f t="shared" si="2"/>
        <v>EL MONTE</v>
      </c>
    </row>
    <row r="137" spans="1:4" x14ac:dyDescent="0.2">
      <c r="A137" t="s">
        <v>439</v>
      </c>
      <c r="B137" t="s">
        <v>1583</v>
      </c>
      <c r="C137" t="s">
        <v>1522</v>
      </c>
      <c r="D137" t="str">
        <f t="shared" si="2"/>
        <v>EL SEGUNDO</v>
      </c>
    </row>
    <row r="138" spans="1:4" x14ac:dyDescent="0.2">
      <c r="A138" t="s">
        <v>729</v>
      </c>
      <c r="B138" t="s">
        <v>1584</v>
      </c>
      <c r="C138" t="s">
        <v>1522</v>
      </c>
      <c r="D138" t="str">
        <f t="shared" si="2"/>
        <v>ELK GROVE</v>
      </c>
    </row>
    <row r="139" spans="1:4" x14ac:dyDescent="0.2">
      <c r="A139" t="s">
        <v>610</v>
      </c>
      <c r="B139" t="s">
        <v>610</v>
      </c>
      <c r="C139" t="s">
        <v>1522</v>
      </c>
      <c r="D139" t="str">
        <f t="shared" si="2"/>
        <v>EMERYVILLE</v>
      </c>
    </row>
    <row r="140" spans="1:4" x14ac:dyDescent="0.2">
      <c r="A140" t="s">
        <v>385</v>
      </c>
      <c r="B140" t="s">
        <v>385</v>
      </c>
      <c r="C140" t="s">
        <v>1522</v>
      </c>
      <c r="D140" t="str">
        <f t="shared" si="2"/>
        <v>ENCINITAS</v>
      </c>
    </row>
    <row r="141" spans="1:4" x14ac:dyDescent="0.2">
      <c r="A141" t="s">
        <v>837</v>
      </c>
      <c r="B141" t="s">
        <v>837</v>
      </c>
      <c r="C141" t="s">
        <v>1522</v>
      </c>
      <c r="D141" t="str">
        <f t="shared" si="2"/>
        <v>ESCALON</v>
      </c>
    </row>
    <row r="142" spans="1:4" x14ac:dyDescent="0.2">
      <c r="A142" t="s">
        <v>386</v>
      </c>
      <c r="B142" t="s">
        <v>386</v>
      </c>
      <c r="C142" t="s">
        <v>1522</v>
      </c>
      <c r="D142" t="str">
        <f t="shared" si="2"/>
        <v>ESCONDIDO</v>
      </c>
    </row>
    <row r="143" spans="1:4" x14ac:dyDescent="0.2">
      <c r="A143" t="s">
        <v>923</v>
      </c>
      <c r="B143" t="s">
        <v>923</v>
      </c>
      <c r="C143" t="s">
        <v>1522</v>
      </c>
      <c r="D143" t="str">
        <f t="shared" si="2"/>
        <v>ETNA</v>
      </c>
    </row>
    <row r="144" spans="1:4" x14ac:dyDescent="0.2">
      <c r="A144" t="s">
        <v>808</v>
      </c>
      <c r="B144" t="s">
        <v>808</v>
      </c>
      <c r="C144" t="s">
        <v>1522</v>
      </c>
      <c r="D144" t="str">
        <f t="shared" si="2"/>
        <v>EUREKA</v>
      </c>
    </row>
    <row r="145" spans="1:4" x14ac:dyDescent="0.2">
      <c r="A145" t="s">
        <v>875</v>
      </c>
      <c r="B145" t="s">
        <v>875</v>
      </c>
      <c r="C145" t="s">
        <v>1522</v>
      </c>
      <c r="D145" t="str">
        <f t="shared" si="2"/>
        <v>EXETER</v>
      </c>
    </row>
    <row r="146" spans="1:4" x14ac:dyDescent="0.2">
      <c r="A146" t="s">
        <v>1585</v>
      </c>
      <c r="B146" t="s">
        <v>1585</v>
      </c>
      <c r="C146" t="s">
        <v>1522</v>
      </c>
      <c r="D146" t="str">
        <f t="shared" si="2"/>
        <v>FAIRFAX</v>
      </c>
    </row>
    <row r="147" spans="1:4" x14ac:dyDescent="0.2">
      <c r="A147" t="s">
        <v>696</v>
      </c>
      <c r="B147" t="s">
        <v>696</v>
      </c>
      <c r="C147" t="s">
        <v>1522</v>
      </c>
      <c r="D147" t="str">
        <f t="shared" si="2"/>
        <v>FAIRFIELD</v>
      </c>
    </row>
    <row r="148" spans="1:4" x14ac:dyDescent="0.2">
      <c r="A148" t="s">
        <v>876</v>
      </c>
      <c r="B148" t="s">
        <v>876</v>
      </c>
      <c r="C148" t="s">
        <v>1522</v>
      </c>
      <c r="D148" t="str">
        <f t="shared" si="2"/>
        <v>FARMERSVILLE</v>
      </c>
    </row>
    <row r="149" spans="1:4" hidden="1" x14ac:dyDescent="0.2">
      <c r="A149" t="s">
        <v>809</v>
      </c>
      <c r="B149" t="s">
        <v>809</v>
      </c>
      <c r="C149" t="s">
        <v>1891</v>
      </c>
      <c r="D149" t="str">
        <f t="shared" si="2"/>
        <v>FERNDALE</v>
      </c>
    </row>
    <row r="150" spans="1:4" hidden="1" x14ac:dyDescent="0.2">
      <c r="A150" t="s">
        <v>588</v>
      </c>
      <c r="B150" t="s">
        <v>588</v>
      </c>
      <c r="C150" t="s">
        <v>1891</v>
      </c>
      <c r="D150" t="str">
        <f t="shared" si="2"/>
        <v>FILLMORE</v>
      </c>
    </row>
    <row r="151" spans="1:4" x14ac:dyDescent="0.2">
      <c r="A151" t="s">
        <v>772</v>
      </c>
      <c r="B151" t="s">
        <v>772</v>
      </c>
      <c r="C151" t="s">
        <v>1522</v>
      </c>
      <c r="D151" t="str">
        <f t="shared" si="2"/>
        <v>FIREBAUGH</v>
      </c>
    </row>
    <row r="152" spans="1:4" x14ac:dyDescent="0.2">
      <c r="A152" t="s">
        <v>730</v>
      </c>
      <c r="B152" t="s">
        <v>730</v>
      </c>
      <c r="C152" t="s">
        <v>1522</v>
      </c>
      <c r="D152" t="str">
        <f t="shared" si="2"/>
        <v>FOLSOM</v>
      </c>
    </row>
    <row r="153" spans="1:4" x14ac:dyDescent="0.2">
      <c r="A153" t="s">
        <v>570</v>
      </c>
      <c r="B153" t="s">
        <v>570</v>
      </c>
      <c r="C153" t="s">
        <v>1522</v>
      </c>
      <c r="D153" t="str">
        <f t="shared" si="2"/>
        <v>FONTANA</v>
      </c>
    </row>
    <row r="154" spans="1:4" x14ac:dyDescent="0.2">
      <c r="A154" t="s">
        <v>825</v>
      </c>
      <c r="B154" t="s">
        <v>1586</v>
      </c>
      <c r="C154" t="s">
        <v>1522</v>
      </c>
      <c r="D154" t="str">
        <f t="shared" si="2"/>
        <v>FORT BRAGG</v>
      </c>
    </row>
    <row r="155" spans="1:4" hidden="1" x14ac:dyDescent="0.2">
      <c r="A155" t="s">
        <v>924</v>
      </c>
      <c r="B155" t="s">
        <v>1587</v>
      </c>
      <c r="C155" t="s">
        <v>1891</v>
      </c>
      <c r="D155" t="str">
        <f t="shared" si="2"/>
        <v>FORT JONES</v>
      </c>
    </row>
    <row r="156" spans="1:4" x14ac:dyDescent="0.2">
      <c r="A156" t="s">
        <v>810</v>
      </c>
      <c r="B156" t="s">
        <v>810</v>
      </c>
      <c r="C156" t="s">
        <v>1522</v>
      </c>
      <c r="D156" t="str">
        <f t="shared" si="2"/>
        <v>FORTUNA</v>
      </c>
    </row>
    <row r="157" spans="1:4" x14ac:dyDescent="0.2">
      <c r="A157" t="s">
        <v>666</v>
      </c>
      <c r="B157" t="s">
        <v>1588</v>
      </c>
      <c r="C157" t="s">
        <v>1522</v>
      </c>
      <c r="D157" t="str">
        <f t="shared" si="2"/>
        <v>FOSTER CITY</v>
      </c>
    </row>
    <row r="158" spans="1:4" x14ac:dyDescent="0.2">
      <c r="A158" t="s">
        <v>508</v>
      </c>
      <c r="B158" t="s">
        <v>1589</v>
      </c>
      <c r="C158" t="s">
        <v>1522</v>
      </c>
      <c r="D158" t="str">
        <f t="shared" si="2"/>
        <v>FOUNTAIN VALLEY</v>
      </c>
    </row>
    <row r="159" spans="1:4" hidden="1" x14ac:dyDescent="0.2">
      <c r="A159" t="s">
        <v>773</v>
      </c>
      <c r="B159" t="s">
        <v>773</v>
      </c>
      <c r="C159" t="s">
        <v>1891</v>
      </c>
      <c r="D159" t="str">
        <f t="shared" si="2"/>
        <v>FOWLER</v>
      </c>
    </row>
    <row r="160" spans="1:4" x14ac:dyDescent="0.2">
      <c r="A160" t="s">
        <v>611</v>
      </c>
      <c r="B160" t="s">
        <v>611</v>
      </c>
      <c r="C160" t="s">
        <v>1522</v>
      </c>
      <c r="D160" t="str">
        <f t="shared" si="2"/>
        <v>FREMONT</v>
      </c>
    </row>
    <row r="161" spans="1:4" x14ac:dyDescent="0.2">
      <c r="A161" t="s">
        <v>769</v>
      </c>
      <c r="B161" t="s">
        <v>769</v>
      </c>
      <c r="C161" t="s">
        <v>1522</v>
      </c>
      <c r="D161" t="str">
        <f t="shared" si="2"/>
        <v>FRESNO</v>
      </c>
    </row>
    <row r="162" spans="1:4" x14ac:dyDescent="0.2">
      <c r="A162" t="s">
        <v>1590</v>
      </c>
      <c r="B162" t="s">
        <v>1591</v>
      </c>
      <c r="C162" t="s">
        <v>1522</v>
      </c>
      <c r="D162" t="str">
        <f t="shared" si="2"/>
        <v>FRESNO COUNTY</v>
      </c>
    </row>
    <row r="163" spans="1:4" x14ac:dyDescent="0.2">
      <c r="A163" t="s">
        <v>509</v>
      </c>
      <c r="B163" t="s">
        <v>509</v>
      </c>
      <c r="C163" t="s">
        <v>1522</v>
      </c>
      <c r="D163" t="str">
        <f t="shared" si="2"/>
        <v>FULLERTON</v>
      </c>
    </row>
    <row r="164" spans="1:4" x14ac:dyDescent="0.2">
      <c r="A164" t="s">
        <v>731</v>
      </c>
      <c r="B164" t="s">
        <v>731</v>
      </c>
      <c r="C164" t="s">
        <v>1522</v>
      </c>
      <c r="D164" t="str">
        <f t="shared" si="2"/>
        <v>GALT</v>
      </c>
    </row>
    <row r="165" spans="1:4" x14ac:dyDescent="0.2">
      <c r="A165" t="s">
        <v>510</v>
      </c>
      <c r="B165" t="s">
        <v>1592</v>
      </c>
      <c r="C165" t="s">
        <v>1535</v>
      </c>
      <c r="D165" t="str">
        <f t="shared" si="2"/>
        <v>GARDEN GROVE</v>
      </c>
    </row>
    <row r="166" spans="1:4" x14ac:dyDescent="0.2">
      <c r="A166" t="s">
        <v>440</v>
      </c>
      <c r="B166" t="s">
        <v>440</v>
      </c>
      <c r="C166" t="s">
        <v>1522</v>
      </c>
      <c r="D166" t="str">
        <f t="shared" si="2"/>
        <v>GARDENA</v>
      </c>
    </row>
    <row r="167" spans="1:4" x14ac:dyDescent="0.2">
      <c r="A167" t="s">
        <v>681</v>
      </c>
      <c r="B167" t="s">
        <v>681</v>
      </c>
      <c r="C167" t="s">
        <v>1522</v>
      </c>
      <c r="D167" t="str">
        <f t="shared" si="2"/>
        <v>GILROY</v>
      </c>
    </row>
    <row r="168" spans="1:4" x14ac:dyDescent="0.2">
      <c r="A168" t="s">
        <v>441</v>
      </c>
      <c r="B168" t="s">
        <v>441</v>
      </c>
      <c r="C168" t="s">
        <v>1535</v>
      </c>
      <c r="D168" t="str">
        <f t="shared" si="2"/>
        <v>GLENDALE</v>
      </c>
    </row>
    <row r="169" spans="1:4" x14ac:dyDescent="0.2">
      <c r="A169" t="s">
        <v>442</v>
      </c>
      <c r="B169" t="s">
        <v>442</v>
      </c>
      <c r="C169" t="s">
        <v>1522</v>
      </c>
      <c r="D169" t="str">
        <f t="shared" si="2"/>
        <v>GLENDORA</v>
      </c>
    </row>
    <row r="170" spans="1:4" hidden="1" x14ac:dyDescent="0.2">
      <c r="A170" t="s">
        <v>1593</v>
      </c>
      <c r="B170" t="s">
        <v>1594</v>
      </c>
      <c r="C170" t="s">
        <v>1891</v>
      </c>
      <c r="D170" t="str">
        <f t="shared" si="2"/>
        <v>GLENN COUNTY</v>
      </c>
    </row>
    <row r="171" spans="1:4" x14ac:dyDescent="0.2">
      <c r="A171" t="s">
        <v>856</v>
      </c>
      <c r="B171" t="s">
        <v>856</v>
      </c>
      <c r="C171" t="s">
        <v>1522</v>
      </c>
      <c r="D171" t="str">
        <f t="shared" si="2"/>
        <v>GOLETA</v>
      </c>
    </row>
    <row r="172" spans="1:4" x14ac:dyDescent="0.2">
      <c r="A172" t="s">
        <v>751</v>
      </c>
      <c r="B172" t="s">
        <v>751</v>
      </c>
      <c r="C172" t="s">
        <v>1522</v>
      </c>
      <c r="D172" t="str">
        <f t="shared" si="2"/>
        <v>GONZALES</v>
      </c>
    </row>
    <row r="173" spans="1:4" x14ac:dyDescent="0.2">
      <c r="A173" t="s">
        <v>571</v>
      </c>
      <c r="B173" t="s">
        <v>1595</v>
      </c>
      <c r="C173" t="s">
        <v>1522</v>
      </c>
      <c r="D173" t="str">
        <f t="shared" si="2"/>
        <v>GRAND TERRACE</v>
      </c>
    </row>
    <row r="174" spans="1:4" x14ac:dyDescent="0.2">
      <c r="A174" t="s">
        <v>909</v>
      </c>
      <c r="B174" t="s">
        <v>1596</v>
      </c>
      <c r="C174" t="s">
        <v>1522</v>
      </c>
      <c r="D174" t="str">
        <f t="shared" si="2"/>
        <v>GRASS VALLEY</v>
      </c>
    </row>
    <row r="175" spans="1:4" x14ac:dyDescent="0.2">
      <c r="A175" t="s">
        <v>752</v>
      </c>
      <c r="B175" t="s">
        <v>752</v>
      </c>
      <c r="C175" t="s">
        <v>1522</v>
      </c>
      <c r="D175" t="str">
        <f t="shared" si="2"/>
        <v>GREENFIELD</v>
      </c>
    </row>
    <row r="176" spans="1:4" x14ac:dyDescent="0.2">
      <c r="A176" t="s">
        <v>801</v>
      </c>
      <c r="B176" t="s">
        <v>801</v>
      </c>
      <c r="C176" t="s">
        <v>1522</v>
      </c>
      <c r="D176" t="str">
        <f t="shared" si="2"/>
        <v>GRIDLEY</v>
      </c>
    </row>
    <row r="177" spans="1:4" x14ac:dyDescent="0.2">
      <c r="A177" t="s">
        <v>848</v>
      </c>
      <c r="B177" t="s">
        <v>1597</v>
      </c>
      <c r="C177" t="s">
        <v>1522</v>
      </c>
      <c r="D177" t="str">
        <f t="shared" si="2"/>
        <v>GROVER BEACH</v>
      </c>
    </row>
    <row r="178" spans="1:4" x14ac:dyDescent="0.2">
      <c r="A178" t="s">
        <v>857</v>
      </c>
      <c r="B178" t="s">
        <v>857</v>
      </c>
      <c r="C178" t="s">
        <v>1522</v>
      </c>
      <c r="D178" t="str">
        <f t="shared" si="2"/>
        <v>GUADALUPE</v>
      </c>
    </row>
    <row r="179" spans="1:4" hidden="1" x14ac:dyDescent="0.2">
      <c r="A179" t="s">
        <v>833</v>
      </c>
      <c r="B179" t="s">
        <v>833</v>
      </c>
      <c r="C179" t="s">
        <v>1891</v>
      </c>
      <c r="D179" t="str">
        <f t="shared" si="2"/>
        <v>GUSTINE</v>
      </c>
    </row>
    <row r="180" spans="1:4" x14ac:dyDescent="0.2">
      <c r="A180" t="s">
        <v>667</v>
      </c>
      <c r="B180" t="s">
        <v>1598</v>
      </c>
      <c r="C180" t="s">
        <v>1522</v>
      </c>
      <c r="D180" t="str">
        <f t="shared" si="2"/>
        <v>HALF MOON BAY</v>
      </c>
    </row>
    <row r="181" spans="1:4" x14ac:dyDescent="0.2">
      <c r="A181" t="s">
        <v>817</v>
      </c>
      <c r="B181" t="s">
        <v>817</v>
      </c>
      <c r="C181" t="s">
        <v>1522</v>
      </c>
      <c r="D181" t="str">
        <f t="shared" si="2"/>
        <v>HANFORD</v>
      </c>
    </row>
    <row r="182" spans="1:4" x14ac:dyDescent="0.2">
      <c r="A182" t="s">
        <v>443</v>
      </c>
      <c r="B182" t="s">
        <v>1599</v>
      </c>
      <c r="C182" t="s">
        <v>1522</v>
      </c>
      <c r="D182" t="str">
        <f t="shared" si="2"/>
        <v>HAWAIIAN GARDENS</v>
      </c>
    </row>
    <row r="183" spans="1:4" x14ac:dyDescent="0.2">
      <c r="A183" t="s">
        <v>444</v>
      </c>
      <c r="B183" t="s">
        <v>444</v>
      </c>
      <c r="C183" t="s">
        <v>1522</v>
      </c>
      <c r="D183" t="str">
        <f t="shared" si="2"/>
        <v>HAWTHORNE</v>
      </c>
    </row>
    <row r="184" spans="1:4" x14ac:dyDescent="0.2">
      <c r="A184" t="s">
        <v>612</v>
      </c>
      <c r="B184" t="s">
        <v>612</v>
      </c>
      <c r="C184" t="s">
        <v>1522</v>
      </c>
      <c r="D184" t="str">
        <f t="shared" si="2"/>
        <v>HAYWARD</v>
      </c>
    </row>
    <row r="185" spans="1:4" x14ac:dyDescent="0.2">
      <c r="A185" t="s">
        <v>704</v>
      </c>
      <c r="B185" t="s">
        <v>704</v>
      </c>
      <c r="C185" t="s">
        <v>1522</v>
      </c>
      <c r="D185" t="str">
        <f t="shared" si="2"/>
        <v>HEALDSBURG</v>
      </c>
    </row>
    <row r="186" spans="1:4" x14ac:dyDescent="0.2">
      <c r="A186" t="s">
        <v>545</v>
      </c>
      <c r="B186" t="s">
        <v>545</v>
      </c>
      <c r="C186" t="s">
        <v>1522</v>
      </c>
      <c r="D186" t="str">
        <f t="shared" si="2"/>
        <v>HEMET</v>
      </c>
    </row>
    <row r="187" spans="1:4" x14ac:dyDescent="0.2">
      <c r="A187" t="s">
        <v>627</v>
      </c>
      <c r="B187" t="s">
        <v>627</v>
      </c>
      <c r="C187" t="s">
        <v>1522</v>
      </c>
      <c r="D187" t="str">
        <f t="shared" si="2"/>
        <v>HERCULES</v>
      </c>
    </row>
    <row r="188" spans="1:4" x14ac:dyDescent="0.2">
      <c r="A188" t="s">
        <v>445</v>
      </c>
      <c r="B188" t="s">
        <v>1600</v>
      </c>
      <c r="C188" t="s">
        <v>1522</v>
      </c>
      <c r="D188" t="str">
        <f t="shared" si="2"/>
        <v>HERMOSA BEACH</v>
      </c>
    </row>
    <row r="189" spans="1:4" hidden="1" x14ac:dyDescent="0.2">
      <c r="A189" t="s">
        <v>572</v>
      </c>
      <c r="B189" t="s">
        <v>572</v>
      </c>
      <c r="C189" t="s">
        <v>1891</v>
      </c>
      <c r="D189" t="str">
        <f t="shared" si="2"/>
        <v>HESPERIA</v>
      </c>
    </row>
    <row r="190" spans="1:4" x14ac:dyDescent="0.2">
      <c r="A190" t="s">
        <v>446</v>
      </c>
      <c r="B190" t="s">
        <v>1601</v>
      </c>
      <c r="C190" t="s">
        <v>1522</v>
      </c>
      <c r="D190" t="str">
        <f t="shared" si="2"/>
        <v>HIDDEN HILLS</v>
      </c>
    </row>
    <row r="191" spans="1:4" x14ac:dyDescent="0.2">
      <c r="A191" t="s">
        <v>573</v>
      </c>
      <c r="B191" t="s">
        <v>573</v>
      </c>
      <c r="C191" t="s">
        <v>1522</v>
      </c>
      <c r="D191" t="str">
        <f t="shared" si="2"/>
        <v>HIGHLAND</v>
      </c>
    </row>
    <row r="192" spans="1:4" x14ac:dyDescent="0.2">
      <c r="A192" t="s">
        <v>1602</v>
      </c>
      <c r="B192" t="s">
        <v>1602</v>
      </c>
      <c r="C192" t="s">
        <v>1522</v>
      </c>
      <c r="D192" t="str">
        <f t="shared" si="2"/>
        <v>HILLSBOROUGH</v>
      </c>
    </row>
    <row r="193" spans="1:4" x14ac:dyDescent="0.2">
      <c r="A193" t="s">
        <v>766</v>
      </c>
      <c r="B193" t="s">
        <v>766</v>
      </c>
      <c r="C193" t="s">
        <v>1522</v>
      </c>
      <c r="D193" t="str">
        <f t="shared" si="2"/>
        <v>HOLLISTER</v>
      </c>
    </row>
    <row r="194" spans="1:4" hidden="1" x14ac:dyDescent="0.2">
      <c r="A194" t="s">
        <v>410</v>
      </c>
      <c r="B194" t="s">
        <v>410</v>
      </c>
      <c r="C194" t="s">
        <v>1891</v>
      </c>
      <c r="D194" t="str">
        <f t="shared" si="2"/>
        <v>HOLTVILLE</v>
      </c>
    </row>
    <row r="195" spans="1:4" x14ac:dyDescent="0.2">
      <c r="A195" t="s">
        <v>864</v>
      </c>
      <c r="B195" t="s">
        <v>864</v>
      </c>
      <c r="C195" t="s">
        <v>1522</v>
      </c>
      <c r="D195" t="str">
        <f t="shared" ref="D195:D258" si="3">UPPER(A195)</f>
        <v>HUGHSON</v>
      </c>
    </row>
    <row r="196" spans="1:4" x14ac:dyDescent="0.2">
      <c r="A196" t="s">
        <v>1603</v>
      </c>
      <c r="B196" t="s">
        <v>1604</v>
      </c>
      <c r="C196" t="s">
        <v>1522</v>
      </c>
      <c r="D196" t="str">
        <f t="shared" si="3"/>
        <v>HUMBOLDT COUNTY</v>
      </c>
    </row>
    <row r="197" spans="1:4" hidden="1" x14ac:dyDescent="0.2">
      <c r="A197" t="s">
        <v>511</v>
      </c>
      <c r="B197" t="s">
        <v>1605</v>
      </c>
      <c r="C197" t="s">
        <v>1891</v>
      </c>
      <c r="D197" t="str">
        <f t="shared" si="3"/>
        <v>HUNTINGTON BEACH</v>
      </c>
    </row>
    <row r="198" spans="1:4" hidden="1" x14ac:dyDescent="0.2">
      <c r="A198" t="s">
        <v>447</v>
      </c>
      <c r="B198" t="s">
        <v>1606</v>
      </c>
      <c r="C198" t="s">
        <v>1891</v>
      </c>
      <c r="D198" t="str">
        <f t="shared" si="3"/>
        <v>HUNTINGTON PARK</v>
      </c>
    </row>
    <row r="199" spans="1:4" x14ac:dyDescent="0.2">
      <c r="A199" t="s">
        <v>774</v>
      </c>
      <c r="B199" t="s">
        <v>774</v>
      </c>
      <c r="C199" t="s">
        <v>1535</v>
      </c>
      <c r="D199" t="str">
        <f t="shared" si="3"/>
        <v>HURON</v>
      </c>
    </row>
    <row r="200" spans="1:4" x14ac:dyDescent="0.2">
      <c r="A200" t="s">
        <v>405</v>
      </c>
      <c r="B200" t="s">
        <v>405</v>
      </c>
      <c r="C200" t="s">
        <v>1522</v>
      </c>
      <c r="D200" t="str">
        <f t="shared" si="3"/>
        <v>IMPERIAL</v>
      </c>
    </row>
    <row r="201" spans="1:4" x14ac:dyDescent="0.2">
      <c r="A201" t="s">
        <v>387</v>
      </c>
      <c r="B201" t="s">
        <v>1607</v>
      </c>
      <c r="C201" t="s">
        <v>1522</v>
      </c>
      <c r="D201" t="str">
        <f t="shared" si="3"/>
        <v>IMPERIAL BEACH</v>
      </c>
    </row>
    <row r="202" spans="1:4" x14ac:dyDescent="0.2">
      <c r="A202" t="s">
        <v>1608</v>
      </c>
      <c r="B202" t="s">
        <v>1609</v>
      </c>
      <c r="C202" t="s">
        <v>1535</v>
      </c>
      <c r="D202" t="str">
        <f t="shared" si="3"/>
        <v>IMPERIAL COUNTY</v>
      </c>
    </row>
    <row r="203" spans="1:4" x14ac:dyDescent="0.2">
      <c r="A203" t="s">
        <v>546</v>
      </c>
      <c r="B203" t="s">
        <v>1610</v>
      </c>
      <c r="C203" t="s">
        <v>1522</v>
      </c>
      <c r="D203" t="str">
        <f t="shared" si="3"/>
        <v>INDIAN WELLS</v>
      </c>
    </row>
    <row r="204" spans="1:4" x14ac:dyDescent="0.2">
      <c r="A204" t="s">
        <v>547</v>
      </c>
      <c r="B204" t="s">
        <v>547</v>
      </c>
      <c r="C204" t="s">
        <v>1522</v>
      </c>
      <c r="D204" t="str">
        <f t="shared" si="3"/>
        <v>INDIO</v>
      </c>
    </row>
    <row r="205" spans="1:4" x14ac:dyDescent="0.2">
      <c r="A205" t="s">
        <v>448</v>
      </c>
      <c r="B205" t="s">
        <v>448</v>
      </c>
      <c r="C205" t="s">
        <v>1522</v>
      </c>
      <c r="D205" t="str">
        <f t="shared" si="3"/>
        <v>INDUSTRY</v>
      </c>
    </row>
    <row r="206" spans="1:4" x14ac:dyDescent="0.2">
      <c r="A206" t="s">
        <v>449</v>
      </c>
      <c r="B206" t="s">
        <v>449</v>
      </c>
      <c r="C206" t="s">
        <v>1535</v>
      </c>
      <c r="D206" t="str">
        <f t="shared" si="3"/>
        <v>INGLEWOOD</v>
      </c>
    </row>
    <row r="207" spans="1:4" hidden="1" x14ac:dyDescent="0.2">
      <c r="A207" t="s">
        <v>1611</v>
      </c>
      <c r="B207" t="s">
        <v>1612</v>
      </c>
      <c r="C207" t="s">
        <v>1891</v>
      </c>
      <c r="D207" t="str">
        <f t="shared" si="3"/>
        <v>INYO COUNTY</v>
      </c>
    </row>
    <row r="208" spans="1:4" x14ac:dyDescent="0.2">
      <c r="A208" t="s">
        <v>884</v>
      </c>
      <c r="B208" t="s">
        <v>884</v>
      </c>
      <c r="C208" t="s">
        <v>1522</v>
      </c>
      <c r="D208" t="str">
        <f t="shared" si="3"/>
        <v>IONE</v>
      </c>
    </row>
    <row r="209" spans="1:4" x14ac:dyDescent="0.2">
      <c r="A209" t="s">
        <v>512</v>
      </c>
      <c r="B209" t="s">
        <v>512</v>
      </c>
      <c r="C209" t="s">
        <v>1522</v>
      </c>
      <c r="D209" t="str">
        <f t="shared" si="3"/>
        <v>IRVINE</v>
      </c>
    </row>
    <row r="210" spans="1:4" x14ac:dyDescent="0.2">
      <c r="A210" t="s">
        <v>450</v>
      </c>
      <c r="B210" t="s">
        <v>450</v>
      </c>
      <c r="C210" t="s">
        <v>1522</v>
      </c>
      <c r="D210" t="str">
        <f t="shared" si="3"/>
        <v>IRWINDALE</v>
      </c>
    </row>
    <row r="211" spans="1:4" x14ac:dyDescent="0.2">
      <c r="A211" t="s">
        <v>732</v>
      </c>
      <c r="B211" t="s">
        <v>732</v>
      </c>
      <c r="C211" t="s">
        <v>1522</v>
      </c>
      <c r="D211" t="str">
        <f t="shared" si="3"/>
        <v>ISLETON</v>
      </c>
    </row>
    <row r="212" spans="1:4" x14ac:dyDescent="0.2">
      <c r="A212" t="s">
        <v>885</v>
      </c>
      <c r="B212" t="s">
        <v>885</v>
      </c>
      <c r="C212" t="s">
        <v>1522</v>
      </c>
      <c r="D212" t="str">
        <f t="shared" si="3"/>
        <v>JACKSON</v>
      </c>
    </row>
    <row r="213" spans="1:4" x14ac:dyDescent="0.2">
      <c r="A213" t="s">
        <v>1613</v>
      </c>
      <c r="B213" t="s">
        <v>1614</v>
      </c>
      <c r="C213" t="s">
        <v>1522</v>
      </c>
      <c r="D213" t="str">
        <f t="shared" si="3"/>
        <v>JURUPA VALLEY</v>
      </c>
    </row>
    <row r="214" spans="1:4" x14ac:dyDescent="0.2">
      <c r="A214" t="s">
        <v>775</v>
      </c>
      <c r="B214" t="s">
        <v>775</v>
      </c>
      <c r="C214" t="s">
        <v>1522</v>
      </c>
      <c r="D214" t="str">
        <f t="shared" si="3"/>
        <v>KERMAN</v>
      </c>
    </row>
    <row r="215" spans="1:4" x14ac:dyDescent="0.2">
      <c r="A215" t="s">
        <v>1615</v>
      </c>
      <c r="B215" t="s">
        <v>1616</v>
      </c>
      <c r="C215" t="s">
        <v>1522</v>
      </c>
      <c r="D215" t="str">
        <f t="shared" si="3"/>
        <v>KERN COUNTY</v>
      </c>
    </row>
    <row r="216" spans="1:4" x14ac:dyDescent="0.2">
      <c r="A216" t="s">
        <v>753</v>
      </c>
      <c r="B216" t="s">
        <v>1617</v>
      </c>
      <c r="C216" t="s">
        <v>1522</v>
      </c>
      <c r="D216" t="str">
        <f t="shared" si="3"/>
        <v>KING CITY</v>
      </c>
    </row>
    <row r="217" spans="1:4" x14ac:dyDescent="0.2">
      <c r="A217" t="s">
        <v>1618</v>
      </c>
      <c r="B217" t="s">
        <v>1619</v>
      </c>
      <c r="C217" t="s">
        <v>1522</v>
      </c>
      <c r="D217" t="str">
        <f t="shared" si="3"/>
        <v>KINGS COUNTY</v>
      </c>
    </row>
    <row r="218" spans="1:4" hidden="1" x14ac:dyDescent="0.2">
      <c r="A218" t="s">
        <v>776</v>
      </c>
      <c r="B218" t="s">
        <v>776</v>
      </c>
      <c r="C218" t="s">
        <v>1891</v>
      </c>
      <c r="D218" t="str">
        <f t="shared" si="3"/>
        <v>KINGSBURG</v>
      </c>
    </row>
    <row r="219" spans="1:4" x14ac:dyDescent="0.2">
      <c r="A219" t="s">
        <v>451</v>
      </c>
      <c r="B219" t="s">
        <v>1620</v>
      </c>
      <c r="C219" t="s">
        <v>1522</v>
      </c>
      <c r="D219" t="str">
        <f t="shared" si="3"/>
        <v>LA CANADA FLINTRIDGE</v>
      </c>
    </row>
    <row r="220" spans="1:4" x14ac:dyDescent="0.2">
      <c r="A220" t="s">
        <v>513</v>
      </c>
      <c r="B220" t="s">
        <v>1621</v>
      </c>
      <c r="C220" t="s">
        <v>1522</v>
      </c>
      <c r="D220" t="str">
        <f t="shared" si="3"/>
        <v>LA HABRA</v>
      </c>
    </row>
    <row r="221" spans="1:4" x14ac:dyDescent="0.2">
      <c r="A221" t="s">
        <v>452</v>
      </c>
      <c r="B221" t="s">
        <v>1622</v>
      </c>
      <c r="C221" t="s">
        <v>1522</v>
      </c>
      <c r="D221" t="str">
        <f t="shared" si="3"/>
        <v>LA HABRA HEIGHTS</v>
      </c>
    </row>
    <row r="222" spans="1:4" x14ac:dyDescent="0.2">
      <c r="A222" t="s">
        <v>388</v>
      </c>
      <c r="B222" t="s">
        <v>1623</v>
      </c>
      <c r="C222" t="s">
        <v>1522</v>
      </c>
      <c r="D222" t="str">
        <f t="shared" si="3"/>
        <v>LA MESA</v>
      </c>
    </row>
    <row r="223" spans="1:4" hidden="1" x14ac:dyDescent="0.2">
      <c r="A223" t="s">
        <v>453</v>
      </c>
      <c r="B223" t="s">
        <v>1624</v>
      </c>
      <c r="C223" t="s">
        <v>1891</v>
      </c>
      <c r="D223" t="str">
        <f t="shared" si="3"/>
        <v>LA MIRADA</v>
      </c>
    </row>
    <row r="224" spans="1:4" x14ac:dyDescent="0.2">
      <c r="A224" t="s">
        <v>514</v>
      </c>
      <c r="B224" t="s">
        <v>1625</v>
      </c>
      <c r="C224" t="s">
        <v>1522</v>
      </c>
      <c r="D224" t="str">
        <f t="shared" si="3"/>
        <v>LA PALMA</v>
      </c>
    </row>
    <row r="225" spans="1:4" x14ac:dyDescent="0.2">
      <c r="A225" t="s">
        <v>454</v>
      </c>
      <c r="B225" t="s">
        <v>1626</v>
      </c>
      <c r="C225" t="s">
        <v>1535</v>
      </c>
      <c r="D225" t="str">
        <f t="shared" si="3"/>
        <v>LA PUENTE</v>
      </c>
    </row>
    <row r="226" spans="1:4" x14ac:dyDescent="0.2">
      <c r="A226" t="s">
        <v>549</v>
      </c>
      <c r="B226" t="s">
        <v>1627</v>
      </c>
      <c r="C226" t="s">
        <v>1522</v>
      </c>
      <c r="D226" t="str">
        <f t="shared" si="3"/>
        <v>LA QUINTA</v>
      </c>
    </row>
    <row r="227" spans="1:4" hidden="1" x14ac:dyDescent="0.2">
      <c r="A227" t="s">
        <v>455</v>
      </c>
      <c r="B227" t="s">
        <v>1628</v>
      </c>
      <c r="C227" t="s">
        <v>1891</v>
      </c>
      <c r="D227" t="str">
        <f t="shared" si="3"/>
        <v>LA VERNE</v>
      </c>
    </row>
    <row r="228" spans="1:4" x14ac:dyDescent="0.2">
      <c r="A228" t="s">
        <v>628</v>
      </c>
      <c r="B228" t="s">
        <v>628</v>
      </c>
      <c r="C228" t="s">
        <v>1522</v>
      </c>
      <c r="D228" t="str">
        <f t="shared" si="3"/>
        <v>LAFAYETTE</v>
      </c>
    </row>
    <row r="229" spans="1:4" x14ac:dyDescent="0.2">
      <c r="A229" t="s">
        <v>515</v>
      </c>
      <c r="B229" t="s">
        <v>1629</v>
      </c>
      <c r="C229" t="s">
        <v>1522</v>
      </c>
      <c r="D229" t="str">
        <f t="shared" si="3"/>
        <v>LAGUNA BEACH</v>
      </c>
    </row>
    <row r="230" spans="1:4" x14ac:dyDescent="0.2">
      <c r="A230" t="s">
        <v>516</v>
      </c>
      <c r="B230" t="s">
        <v>1630</v>
      </c>
      <c r="C230" t="s">
        <v>1535</v>
      </c>
      <c r="D230" t="str">
        <f t="shared" si="3"/>
        <v>LAGUNA HILLS</v>
      </c>
    </row>
    <row r="231" spans="1:4" x14ac:dyDescent="0.2">
      <c r="A231" t="s">
        <v>517</v>
      </c>
      <c r="B231" t="s">
        <v>1631</v>
      </c>
      <c r="C231" t="s">
        <v>1522</v>
      </c>
      <c r="D231" t="str">
        <f t="shared" si="3"/>
        <v>LAGUNA NIGUEL</v>
      </c>
    </row>
    <row r="232" spans="1:4" x14ac:dyDescent="0.2">
      <c r="A232" t="s">
        <v>518</v>
      </c>
      <c r="B232" t="s">
        <v>1632</v>
      </c>
      <c r="C232" t="s">
        <v>1522</v>
      </c>
      <c r="D232" t="str">
        <f t="shared" si="3"/>
        <v>LAGUNA WOODS</v>
      </c>
    </row>
    <row r="233" spans="1:4" x14ac:dyDescent="0.2">
      <c r="A233" t="s">
        <v>1633</v>
      </c>
      <c r="B233" t="s">
        <v>1634</v>
      </c>
      <c r="C233" t="s">
        <v>1522</v>
      </c>
      <c r="D233" t="str">
        <f t="shared" si="3"/>
        <v>LAKE COUNTY</v>
      </c>
    </row>
    <row r="234" spans="1:4" x14ac:dyDescent="0.2">
      <c r="A234" t="s">
        <v>550</v>
      </c>
      <c r="B234" t="s">
        <v>1635</v>
      </c>
      <c r="C234" t="s">
        <v>1522</v>
      </c>
      <c r="D234" t="str">
        <f t="shared" si="3"/>
        <v>LAKE ELSINORE</v>
      </c>
    </row>
    <row r="235" spans="1:4" x14ac:dyDescent="0.2">
      <c r="A235" t="s">
        <v>519</v>
      </c>
      <c r="B235" t="s">
        <v>1636</v>
      </c>
      <c r="C235" t="s">
        <v>1522</v>
      </c>
      <c r="D235" t="str">
        <f t="shared" si="3"/>
        <v>LAKE FOREST</v>
      </c>
    </row>
    <row r="236" spans="1:4" hidden="1" x14ac:dyDescent="0.2">
      <c r="A236" t="s">
        <v>822</v>
      </c>
      <c r="B236" t="s">
        <v>822</v>
      </c>
      <c r="C236" t="s">
        <v>1891</v>
      </c>
      <c r="D236" t="str">
        <f t="shared" si="3"/>
        <v>LAKEPORT</v>
      </c>
    </row>
    <row r="237" spans="1:4" x14ac:dyDescent="0.2">
      <c r="A237" t="s">
        <v>456</v>
      </c>
      <c r="B237" t="s">
        <v>456</v>
      </c>
      <c r="C237" t="s">
        <v>1522</v>
      </c>
      <c r="D237" t="str">
        <f t="shared" si="3"/>
        <v>LAKEWOOD</v>
      </c>
    </row>
    <row r="238" spans="1:4" x14ac:dyDescent="0.2">
      <c r="A238" t="s">
        <v>457</v>
      </c>
      <c r="B238" t="s">
        <v>457</v>
      </c>
      <c r="C238" t="s">
        <v>1522</v>
      </c>
      <c r="D238" t="str">
        <f t="shared" si="3"/>
        <v>LANCASTER</v>
      </c>
    </row>
    <row r="239" spans="1:4" x14ac:dyDescent="0.2">
      <c r="A239" t="s">
        <v>644</v>
      </c>
      <c r="B239" t="s">
        <v>644</v>
      </c>
      <c r="C239" t="s">
        <v>1522</v>
      </c>
      <c r="D239" t="str">
        <f t="shared" si="3"/>
        <v>LARKSPUR</v>
      </c>
    </row>
    <row r="240" spans="1:4" hidden="1" x14ac:dyDescent="0.2">
      <c r="A240" t="s">
        <v>1637</v>
      </c>
      <c r="B240" t="s">
        <v>1638</v>
      </c>
      <c r="C240" t="s">
        <v>1891</v>
      </c>
      <c r="D240" t="str">
        <f t="shared" si="3"/>
        <v>LASSEN COUNTY</v>
      </c>
    </row>
    <row r="241" spans="1:4" x14ac:dyDescent="0.2">
      <c r="A241" t="s">
        <v>838</v>
      </c>
      <c r="B241" t="s">
        <v>838</v>
      </c>
      <c r="C241" t="s">
        <v>1522</v>
      </c>
      <c r="D241" t="str">
        <f t="shared" si="3"/>
        <v>LATHROP</v>
      </c>
    </row>
    <row r="242" spans="1:4" x14ac:dyDescent="0.2">
      <c r="A242" t="s">
        <v>458</v>
      </c>
      <c r="B242" t="s">
        <v>458</v>
      </c>
      <c r="C242" t="s">
        <v>1522</v>
      </c>
      <c r="D242" t="str">
        <f t="shared" si="3"/>
        <v>LAWNDALE</v>
      </c>
    </row>
    <row r="243" spans="1:4" x14ac:dyDescent="0.2">
      <c r="A243" t="s">
        <v>389</v>
      </c>
      <c r="B243" t="s">
        <v>1639</v>
      </c>
      <c r="C243" t="s">
        <v>1522</v>
      </c>
      <c r="D243" t="str">
        <f t="shared" si="3"/>
        <v>LEMON GROVE</v>
      </c>
    </row>
    <row r="244" spans="1:4" hidden="1" x14ac:dyDescent="0.2">
      <c r="A244" t="s">
        <v>818</v>
      </c>
      <c r="B244" t="s">
        <v>818</v>
      </c>
      <c r="C244" t="s">
        <v>1891</v>
      </c>
      <c r="D244" t="str">
        <f t="shared" si="3"/>
        <v>LEMOORE</v>
      </c>
    </row>
    <row r="245" spans="1:4" hidden="1" x14ac:dyDescent="0.2">
      <c r="A245" t="s">
        <v>723</v>
      </c>
      <c r="B245" t="s">
        <v>723</v>
      </c>
      <c r="C245" t="s">
        <v>1891</v>
      </c>
      <c r="D245" t="str">
        <f t="shared" si="3"/>
        <v>LINCOLN</v>
      </c>
    </row>
    <row r="246" spans="1:4" x14ac:dyDescent="0.2">
      <c r="A246" t="s">
        <v>877</v>
      </c>
      <c r="B246" t="s">
        <v>877</v>
      </c>
      <c r="C246" t="s">
        <v>1522</v>
      </c>
      <c r="D246" t="str">
        <f t="shared" si="3"/>
        <v>LINDSAY</v>
      </c>
    </row>
    <row r="247" spans="1:4" x14ac:dyDescent="0.2">
      <c r="A247" t="s">
        <v>735</v>
      </c>
      <c r="B247" t="s">
        <v>1640</v>
      </c>
      <c r="C247" t="s">
        <v>1522</v>
      </c>
      <c r="D247" t="str">
        <f t="shared" si="3"/>
        <v>LIVE OAK</v>
      </c>
    </row>
    <row r="248" spans="1:4" x14ac:dyDescent="0.2">
      <c r="A248" t="s">
        <v>613</v>
      </c>
      <c r="B248" t="s">
        <v>613</v>
      </c>
      <c r="C248" t="s">
        <v>1522</v>
      </c>
      <c r="D248" t="str">
        <f t="shared" si="3"/>
        <v>LIVERMORE</v>
      </c>
    </row>
    <row r="249" spans="1:4" hidden="1" x14ac:dyDescent="0.2">
      <c r="A249" t="s">
        <v>834</v>
      </c>
      <c r="B249" t="s">
        <v>834</v>
      </c>
      <c r="C249" t="s">
        <v>1891</v>
      </c>
      <c r="D249" t="str">
        <f t="shared" si="3"/>
        <v>LIVINGSTON</v>
      </c>
    </row>
    <row r="250" spans="1:4" x14ac:dyDescent="0.2">
      <c r="A250" t="s">
        <v>839</v>
      </c>
      <c r="B250" t="s">
        <v>839</v>
      </c>
      <c r="C250" t="s">
        <v>1522</v>
      </c>
      <c r="D250" t="str">
        <f t="shared" si="3"/>
        <v>LODI</v>
      </c>
    </row>
    <row r="251" spans="1:4" x14ac:dyDescent="0.2">
      <c r="A251" t="s">
        <v>574</v>
      </c>
      <c r="B251" t="s">
        <v>1641</v>
      </c>
      <c r="C251" t="s">
        <v>1522</v>
      </c>
      <c r="D251" t="str">
        <f t="shared" si="3"/>
        <v>LOMA LINDA</v>
      </c>
    </row>
    <row r="252" spans="1:4" x14ac:dyDescent="0.2">
      <c r="A252" t="s">
        <v>459</v>
      </c>
      <c r="B252" t="s">
        <v>459</v>
      </c>
      <c r="C252" t="s">
        <v>1522</v>
      </c>
      <c r="D252" t="str">
        <f t="shared" si="3"/>
        <v>LOMITA</v>
      </c>
    </row>
    <row r="253" spans="1:4" x14ac:dyDescent="0.2">
      <c r="A253" t="s">
        <v>858</v>
      </c>
      <c r="B253" t="s">
        <v>858</v>
      </c>
      <c r="C253" t="s">
        <v>1522</v>
      </c>
      <c r="D253" t="str">
        <f t="shared" si="3"/>
        <v>LOMPOC</v>
      </c>
    </row>
    <row r="254" spans="1:4" x14ac:dyDescent="0.2">
      <c r="A254" t="s">
        <v>460</v>
      </c>
      <c r="B254" t="s">
        <v>1642</v>
      </c>
      <c r="C254" t="s">
        <v>1522</v>
      </c>
      <c r="D254" t="str">
        <f t="shared" si="3"/>
        <v>LONG BEACH</v>
      </c>
    </row>
    <row r="255" spans="1:4" x14ac:dyDescent="0.2">
      <c r="A255" t="s">
        <v>1643</v>
      </c>
      <c r="B255" t="s">
        <v>1643</v>
      </c>
      <c r="C255" t="s">
        <v>1522</v>
      </c>
      <c r="D255" t="str">
        <f t="shared" si="3"/>
        <v>LOOMIS</v>
      </c>
    </row>
    <row r="256" spans="1:4" x14ac:dyDescent="0.2">
      <c r="A256" t="s">
        <v>520</v>
      </c>
      <c r="B256" t="s">
        <v>1644</v>
      </c>
      <c r="C256" t="s">
        <v>1535</v>
      </c>
      <c r="D256" t="str">
        <f t="shared" si="3"/>
        <v>LOS ALAMITOS</v>
      </c>
    </row>
    <row r="257" spans="1:4" x14ac:dyDescent="0.2">
      <c r="A257" t="s">
        <v>682</v>
      </c>
      <c r="B257" t="s">
        <v>1645</v>
      </c>
      <c r="C257" t="s">
        <v>1522</v>
      </c>
      <c r="D257" t="str">
        <f t="shared" si="3"/>
        <v>LOS ALTOS</v>
      </c>
    </row>
    <row r="258" spans="1:4" x14ac:dyDescent="0.2">
      <c r="A258" t="s">
        <v>1646</v>
      </c>
      <c r="B258" t="s">
        <v>1647</v>
      </c>
      <c r="C258" t="s">
        <v>1522</v>
      </c>
      <c r="D258" t="str">
        <f t="shared" si="3"/>
        <v>LOS ALTOS HILLS</v>
      </c>
    </row>
    <row r="259" spans="1:4" x14ac:dyDescent="0.2">
      <c r="A259" t="s">
        <v>412</v>
      </c>
      <c r="B259" t="s">
        <v>1648</v>
      </c>
      <c r="C259" t="s">
        <v>1522</v>
      </c>
      <c r="D259" t="str">
        <f t="shared" ref="D259:D322" si="4">UPPER(A259)</f>
        <v>LOS ANGELES</v>
      </c>
    </row>
    <row r="260" spans="1:4" x14ac:dyDescent="0.2">
      <c r="A260" t="s">
        <v>1649</v>
      </c>
      <c r="B260" t="s">
        <v>1650</v>
      </c>
      <c r="C260" t="s">
        <v>1522</v>
      </c>
      <c r="D260" t="str">
        <f t="shared" si="4"/>
        <v>LOS ANGELES COUNTY</v>
      </c>
    </row>
    <row r="261" spans="1:4" x14ac:dyDescent="0.2">
      <c r="A261" t="s">
        <v>835</v>
      </c>
      <c r="B261" t="s">
        <v>1651</v>
      </c>
      <c r="C261" t="s">
        <v>1522</v>
      </c>
      <c r="D261" t="str">
        <f t="shared" si="4"/>
        <v>LOS BANOS</v>
      </c>
    </row>
    <row r="262" spans="1:4" x14ac:dyDescent="0.2">
      <c r="A262" t="s">
        <v>1652</v>
      </c>
      <c r="B262" t="s">
        <v>1653</v>
      </c>
      <c r="C262" t="s">
        <v>1522</v>
      </c>
      <c r="D262" t="str">
        <f t="shared" si="4"/>
        <v>LOS GATOS</v>
      </c>
    </row>
    <row r="263" spans="1:4" hidden="1" x14ac:dyDescent="0.2">
      <c r="A263" t="s">
        <v>919</v>
      </c>
      <c r="B263" t="s">
        <v>919</v>
      </c>
      <c r="C263" t="s">
        <v>1891</v>
      </c>
      <c r="D263" t="str">
        <f t="shared" si="4"/>
        <v>LOYALTON</v>
      </c>
    </row>
    <row r="264" spans="1:4" x14ac:dyDescent="0.2">
      <c r="A264" t="s">
        <v>461</v>
      </c>
      <c r="B264" t="s">
        <v>461</v>
      </c>
      <c r="C264" t="s">
        <v>1522</v>
      </c>
      <c r="D264" t="str">
        <f t="shared" si="4"/>
        <v>LYNWOOD</v>
      </c>
    </row>
    <row r="265" spans="1:4" x14ac:dyDescent="0.2">
      <c r="A265" t="s">
        <v>901</v>
      </c>
      <c r="B265" t="s">
        <v>901</v>
      </c>
      <c r="C265" t="s">
        <v>1522</v>
      </c>
      <c r="D265" t="str">
        <f t="shared" si="4"/>
        <v>MADERA</v>
      </c>
    </row>
    <row r="266" spans="1:4" x14ac:dyDescent="0.2">
      <c r="A266" t="s">
        <v>1654</v>
      </c>
      <c r="B266" t="s">
        <v>1655</v>
      </c>
      <c r="C266" t="s">
        <v>1522</v>
      </c>
      <c r="D266" t="str">
        <f t="shared" si="4"/>
        <v>MADERA COUNTY</v>
      </c>
    </row>
    <row r="267" spans="1:4" x14ac:dyDescent="0.2">
      <c r="A267" t="s">
        <v>462</v>
      </c>
      <c r="B267" t="s">
        <v>462</v>
      </c>
      <c r="C267" t="s">
        <v>1522</v>
      </c>
      <c r="D267" t="str">
        <f t="shared" si="4"/>
        <v>MALIBU</v>
      </c>
    </row>
    <row r="268" spans="1:4" x14ac:dyDescent="0.2">
      <c r="A268" t="s">
        <v>1656</v>
      </c>
      <c r="B268" t="s">
        <v>1657</v>
      </c>
      <c r="C268" t="s">
        <v>1522</v>
      </c>
      <c r="D268" t="str">
        <f t="shared" si="4"/>
        <v>MAMMOTH LAKES</v>
      </c>
    </row>
    <row r="269" spans="1:4" x14ac:dyDescent="0.2">
      <c r="A269" t="s">
        <v>463</v>
      </c>
      <c r="B269" t="s">
        <v>1658</v>
      </c>
      <c r="C269" t="s">
        <v>1522</v>
      </c>
      <c r="D269" t="str">
        <f t="shared" si="4"/>
        <v>MANHATTAN BEACH</v>
      </c>
    </row>
    <row r="270" spans="1:4" x14ac:dyDescent="0.2">
      <c r="A270" t="s">
        <v>840</v>
      </c>
      <c r="B270" t="s">
        <v>840</v>
      </c>
      <c r="C270" t="s">
        <v>1522</v>
      </c>
      <c r="D270" t="str">
        <f t="shared" si="4"/>
        <v>MANTECA</v>
      </c>
    </row>
    <row r="271" spans="1:4" hidden="1" x14ac:dyDescent="0.2">
      <c r="A271" t="s">
        <v>790</v>
      </c>
      <c r="B271" t="s">
        <v>790</v>
      </c>
      <c r="C271" t="s">
        <v>1891</v>
      </c>
      <c r="D271" t="str">
        <f t="shared" si="4"/>
        <v>MARICOPA</v>
      </c>
    </row>
    <row r="272" spans="1:4" x14ac:dyDescent="0.2">
      <c r="A272" t="s">
        <v>1659</v>
      </c>
      <c r="B272" t="s">
        <v>1660</v>
      </c>
      <c r="C272" t="s">
        <v>1522</v>
      </c>
      <c r="D272" t="str">
        <f t="shared" si="4"/>
        <v>MARIN COUNTY</v>
      </c>
    </row>
    <row r="273" spans="1:4" x14ac:dyDescent="0.2">
      <c r="A273" t="s">
        <v>754</v>
      </c>
      <c r="B273" t="s">
        <v>754</v>
      </c>
      <c r="C273" t="s">
        <v>1522</v>
      </c>
      <c r="D273" t="str">
        <f t="shared" si="4"/>
        <v>MARINA</v>
      </c>
    </row>
    <row r="274" spans="1:4" x14ac:dyDescent="0.2">
      <c r="A274" t="s">
        <v>903</v>
      </c>
      <c r="B274" t="s">
        <v>1661</v>
      </c>
      <c r="C274" t="s">
        <v>1522</v>
      </c>
      <c r="D274" t="str">
        <f t="shared" si="4"/>
        <v>MARIPOSA COUNTY</v>
      </c>
    </row>
    <row r="275" spans="1:4" x14ac:dyDescent="0.2">
      <c r="A275" t="s">
        <v>629</v>
      </c>
      <c r="B275" t="s">
        <v>629</v>
      </c>
      <c r="C275" t="s">
        <v>1522</v>
      </c>
      <c r="D275" t="str">
        <f t="shared" si="4"/>
        <v>MARTINEZ</v>
      </c>
    </row>
    <row r="276" spans="1:4" x14ac:dyDescent="0.2">
      <c r="A276" t="s">
        <v>743</v>
      </c>
      <c r="B276" t="s">
        <v>743</v>
      </c>
      <c r="C276" t="s">
        <v>1522</v>
      </c>
      <c r="D276" t="str">
        <f t="shared" si="4"/>
        <v>MARYSVILLE</v>
      </c>
    </row>
    <row r="277" spans="1:4" hidden="1" x14ac:dyDescent="0.2">
      <c r="A277" t="s">
        <v>464</v>
      </c>
      <c r="B277" t="s">
        <v>464</v>
      </c>
      <c r="C277" t="s">
        <v>1891</v>
      </c>
      <c r="D277" t="str">
        <f t="shared" si="4"/>
        <v>MAYWOOD</v>
      </c>
    </row>
    <row r="278" spans="1:4" x14ac:dyDescent="0.2">
      <c r="A278" t="s">
        <v>1662</v>
      </c>
      <c r="B278" t="s">
        <v>1662</v>
      </c>
      <c r="C278" t="s">
        <v>1535</v>
      </c>
      <c r="D278" t="str">
        <f t="shared" si="4"/>
        <v>MCFARLAND</v>
      </c>
    </row>
    <row r="279" spans="1:4" hidden="1" x14ac:dyDescent="0.2">
      <c r="A279" t="s">
        <v>1663</v>
      </c>
      <c r="B279" t="s">
        <v>1664</v>
      </c>
      <c r="C279" t="s">
        <v>1891</v>
      </c>
      <c r="D279" t="str">
        <f t="shared" si="4"/>
        <v>MENDOCINO COUNTY</v>
      </c>
    </row>
    <row r="280" spans="1:4" hidden="1" x14ac:dyDescent="0.2">
      <c r="A280" t="s">
        <v>777</v>
      </c>
      <c r="B280" t="s">
        <v>777</v>
      </c>
      <c r="C280" t="s">
        <v>1891</v>
      </c>
      <c r="D280" t="str">
        <f t="shared" si="4"/>
        <v>MENDOTA</v>
      </c>
    </row>
    <row r="281" spans="1:4" x14ac:dyDescent="0.2">
      <c r="A281" t="s">
        <v>551</v>
      </c>
      <c r="B281" t="s">
        <v>551</v>
      </c>
      <c r="C281" t="s">
        <v>1522</v>
      </c>
      <c r="D281" t="str">
        <f t="shared" si="4"/>
        <v>MENIFEE</v>
      </c>
    </row>
    <row r="282" spans="1:4" x14ac:dyDescent="0.2">
      <c r="A282" t="s">
        <v>669</v>
      </c>
      <c r="B282" t="s">
        <v>1665</v>
      </c>
      <c r="C282" t="s">
        <v>1522</v>
      </c>
      <c r="D282" t="str">
        <f t="shared" si="4"/>
        <v>MENLO PARK</v>
      </c>
    </row>
    <row r="283" spans="1:4" x14ac:dyDescent="0.2">
      <c r="A283" t="s">
        <v>830</v>
      </c>
      <c r="B283" t="s">
        <v>830</v>
      </c>
      <c r="C283" t="s">
        <v>1522</v>
      </c>
      <c r="D283" t="str">
        <f t="shared" si="4"/>
        <v>MERCED</v>
      </c>
    </row>
    <row r="284" spans="1:4" x14ac:dyDescent="0.2">
      <c r="A284" t="s">
        <v>1666</v>
      </c>
      <c r="B284" t="s">
        <v>1667</v>
      </c>
      <c r="C284" t="s">
        <v>1522</v>
      </c>
      <c r="D284" t="str">
        <f t="shared" si="4"/>
        <v>MERCED COUNTY</v>
      </c>
    </row>
    <row r="285" spans="1:4" x14ac:dyDescent="0.2">
      <c r="A285" t="s">
        <v>645</v>
      </c>
      <c r="B285" t="s">
        <v>1668</v>
      </c>
      <c r="C285" t="s">
        <v>1522</v>
      </c>
      <c r="D285" t="str">
        <f t="shared" si="4"/>
        <v>MILL VALLEY</v>
      </c>
    </row>
    <row r="286" spans="1:4" x14ac:dyDescent="0.2">
      <c r="A286" t="s">
        <v>670</v>
      </c>
      <c r="B286" t="s">
        <v>670</v>
      </c>
      <c r="C286" t="s">
        <v>1522</v>
      </c>
      <c r="D286" t="str">
        <f t="shared" si="4"/>
        <v>MILLBRAE</v>
      </c>
    </row>
    <row r="287" spans="1:4" x14ac:dyDescent="0.2">
      <c r="A287" t="s">
        <v>685</v>
      </c>
      <c r="B287" t="s">
        <v>685</v>
      </c>
      <c r="C287" t="s">
        <v>1522</v>
      </c>
      <c r="D287" t="str">
        <f t="shared" si="4"/>
        <v>MILPITAS</v>
      </c>
    </row>
    <row r="288" spans="1:4" x14ac:dyDescent="0.2">
      <c r="A288" t="s">
        <v>521</v>
      </c>
      <c r="B288" t="s">
        <v>1669</v>
      </c>
      <c r="C288" t="s">
        <v>1522</v>
      </c>
      <c r="D288" t="str">
        <f t="shared" si="4"/>
        <v>MISSION VIEJO</v>
      </c>
    </row>
    <row r="289" spans="1:4" x14ac:dyDescent="0.2">
      <c r="A289" t="s">
        <v>865</v>
      </c>
      <c r="B289" t="s">
        <v>865</v>
      </c>
      <c r="C289" t="s">
        <v>1522</v>
      </c>
      <c r="D289" t="str">
        <f t="shared" si="4"/>
        <v>MODESTO</v>
      </c>
    </row>
    <row r="290" spans="1:4" hidden="1" x14ac:dyDescent="0.2">
      <c r="A290" t="s">
        <v>1670</v>
      </c>
      <c r="B290" t="s">
        <v>1671</v>
      </c>
      <c r="C290" t="s">
        <v>1891</v>
      </c>
      <c r="D290" t="str">
        <f t="shared" si="4"/>
        <v>MODOC COUNTY</v>
      </c>
    </row>
    <row r="291" spans="1:4" x14ac:dyDescent="0.2">
      <c r="A291" t="s">
        <v>1672</v>
      </c>
      <c r="B291" t="s">
        <v>1673</v>
      </c>
      <c r="C291" t="s">
        <v>1522</v>
      </c>
      <c r="D291" t="str">
        <f t="shared" si="4"/>
        <v>MONO COUNTY</v>
      </c>
    </row>
    <row r="292" spans="1:4" x14ac:dyDescent="0.2">
      <c r="A292" t="s">
        <v>465</v>
      </c>
      <c r="B292" t="s">
        <v>465</v>
      </c>
      <c r="C292" t="s">
        <v>1522</v>
      </c>
      <c r="D292" t="str">
        <f t="shared" si="4"/>
        <v>MONROVIA</v>
      </c>
    </row>
    <row r="293" spans="1:4" x14ac:dyDescent="0.2">
      <c r="A293" t="s">
        <v>925</v>
      </c>
      <c r="B293" t="s">
        <v>925</v>
      </c>
      <c r="C293" t="s">
        <v>1522</v>
      </c>
      <c r="D293" t="str">
        <f t="shared" si="4"/>
        <v>MONTAGUE</v>
      </c>
    </row>
    <row r="294" spans="1:4" x14ac:dyDescent="0.2">
      <c r="A294" t="s">
        <v>575</v>
      </c>
      <c r="B294" t="s">
        <v>575</v>
      </c>
      <c r="C294" t="s">
        <v>1522</v>
      </c>
      <c r="D294" t="str">
        <f t="shared" si="4"/>
        <v>MONTCLAIR</v>
      </c>
    </row>
    <row r="295" spans="1:4" x14ac:dyDescent="0.2">
      <c r="A295" t="s">
        <v>686</v>
      </c>
      <c r="B295" t="s">
        <v>1674</v>
      </c>
      <c r="C295" t="s">
        <v>1522</v>
      </c>
      <c r="D295" t="str">
        <f t="shared" si="4"/>
        <v>MONTE SERENO</v>
      </c>
    </row>
    <row r="296" spans="1:4" hidden="1" x14ac:dyDescent="0.2">
      <c r="A296" t="s">
        <v>466</v>
      </c>
      <c r="B296" t="s">
        <v>466</v>
      </c>
      <c r="C296" t="s">
        <v>1891</v>
      </c>
      <c r="D296" t="str">
        <f t="shared" si="4"/>
        <v>MONTEBELLO</v>
      </c>
    </row>
    <row r="297" spans="1:4" x14ac:dyDescent="0.2">
      <c r="A297" t="s">
        <v>748</v>
      </c>
      <c r="B297" t="s">
        <v>748</v>
      </c>
      <c r="C297" t="s">
        <v>1522</v>
      </c>
      <c r="D297" t="str">
        <f t="shared" si="4"/>
        <v>MONTEREY</v>
      </c>
    </row>
    <row r="298" spans="1:4" x14ac:dyDescent="0.2">
      <c r="A298" t="s">
        <v>1675</v>
      </c>
      <c r="B298" t="s">
        <v>1676</v>
      </c>
      <c r="C298" t="s">
        <v>1522</v>
      </c>
      <c r="D298" t="str">
        <f t="shared" si="4"/>
        <v>MONTEREY COUNTY</v>
      </c>
    </row>
    <row r="299" spans="1:4" x14ac:dyDescent="0.2">
      <c r="A299" t="s">
        <v>467</v>
      </c>
      <c r="B299" t="s">
        <v>1677</v>
      </c>
      <c r="C299" t="s">
        <v>1535</v>
      </c>
      <c r="D299" t="str">
        <f t="shared" si="4"/>
        <v>MONTEREY PARK</v>
      </c>
    </row>
    <row r="300" spans="1:4" x14ac:dyDescent="0.2">
      <c r="A300" t="s">
        <v>589</v>
      </c>
      <c r="B300" t="s">
        <v>589</v>
      </c>
      <c r="C300" t="s">
        <v>1522</v>
      </c>
      <c r="D300" t="str">
        <f t="shared" si="4"/>
        <v>MOORPARK</v>
      </c>
    </row>
    <row r="301" spans="1:4" x14ac:dyDescent="0.2">
      <c r="A301" t="s">
        <v>630</v>
      </c>
      <c r="B301" t="s">
        <v>630</v>
      </c>
      <c r="C301" t="s">
        <v>1522</v>
      </c>
      <c r="D301" t="str">
        <f t="shared" si="4"/>
        <v>MORAGA</v>
      </c>
    </row>
    <row r="302" spans="1:4" x14ac:dyDescent="0.2">
      <c r="A302" t="s">
        <v>552</v>
      </c>
      <c r="B302" t="s">
        <v>1678</v>
      </c>
      <c r="C302" t="s">
        <v>1535</v>
      </c>
      <c r="D302" t="str">
        <f t="shared" si="4"/>
        <v>MORENO VALLEY</v>
      </c>
    </row>
    <row r="303" spans="1:4" x14ac:dyDescent="0.2">
      <c r="A303" t="s">
        <v>687</v>
      </c>
      <c r="B303" t="s">
        <v>1679</v>
      </c>
      <c r="C303" t="s">
        <v>1522</v>
      </c>
      <c r="D303" t="str">
        <f t="shared" si="4"/>
        <v>MORGAN HILL</v>
      </c>
    </row>
    <row r="304" spans="1:4" x14ac:dyDescent="0.2">
      <c r="A304" t="s">
        <v>849</v>
      </c>
      <c r="B304" t="s">
        <v>1680</v>
      </c>
      <c r="C304" t="s">
        <v>1522</v>
      </c>
      <c r="D304" t="str">
        <f t="shared" si="4"/>
        <v>MORRO BAY</v>
      </c>
    </row>
    <row r="305" spans="1:4" hidden="1" x14ac:dyDescent="0.2">
      <c r="A305" t="s">
        <v>926</v>
      </c>
      <c r="B305" t="s">
        <v>1681</v>
      </c>
      <c r="C305" t="s">
        <v>1891</v>
      </c>
      <c r="D305" t="str">
        <f t="shared" si="4"/>
        <v>MOUNT SHASTA</v>
      </c>
    </row>
    <row r="306" spans="1:4" x14ac:dyDescent="0.2">
      <c r="A306" t="s">
        <v>688</v>
      </c>
      <c r="B306" t="s">
        <v>1682</v>
      </c>
      <c r="C306" t="s">
        <v>1522</v>
      </c>
      <c r="D306" t="str">
        <f t="shared" si="4"/>
        <v>MOUNTAIN VIEW</v>
      </c>
    </row>
    <row r="307" spans="1:4" x14ac:dyDescent="0.2">
      <c r="A307" t="s">
        <v>553</v>
      </c>
      <c r="B307" t="s">
        <v>553</v>
      </c>
      <c r="C307" t="s">
        <v>1522</v>
      </c>
      <c r="D307" t="str">
        <f t="shared" si="4"/>
        <v>MURRIETA</v>
      </c>
    </row>
    <row r="308" spans="1:4" x14ac:dyDescent="0.2">
      <c r="A308" t="s">
        <v>652</v>
      </c>
      <c r="B308" t="s">
        <v>652</v>
      </c>
      <c r="C308" t="s">
        <v>1522</v>
      </c>
      <c r="D308" t="str">
        <f t="shared" si="4"/>
        <v>NAPA</v>
      </c>
    </row>
    <row r="309" spans="1:4" x14ac:dyDescent="0.2">
      <c r="A309" t="s">
        <v>1683</v>
      </c>
      <c r="B309" t="s">
        <v>1684</v>
      </c>
      <c r="C309" t="s">
        <v>1522</v>
      </c>
      <c r="D309" t="str">
        <f t="shared" si="4"/>
        <v>NAPA COUNTY</v>
      </c>
    </row>
    <row r="310" spans="1:4" x14ac:dyDescent="0.2">
      <c r="A310" t="s">
        <v>390</v>
      </c>
      <c r="B310" t="s">
        <v>1685</v>
      </c>
      <c r="C310" t="s">
        <v>1522</v>
      </c>
      <c r="D310" t="str">
        <f t="shared" si="4"/>
        <v>NATIONAL CITY</v>
      </c>
    </row>
    <row r="311" spans="1:4" x14ac:dyDescent="0.2">
      <c r="A311" t="s">
        <v>576</v>
      </c>
      <c r="B311" t="s">
        <v>576</v>
      </c>
      <c r="C311" t="s">
        <v>1535</v>
      </c>
      <c r="D311" t="str">
        <f t="shared" si="4"/>
        <v>NEEDLES</v>
      </c>
    </row>
    <row r="312" spans="1:4" x14ac:dyDescent="0.2">
      <c r="A312" t="s">
        <v>910</v>
      </c>
      <c r="B312" t="s">
        <v>1686</v>
      </c>
      <c r="C312" t="s">
        <v>1522</v>
      </c>
      <c r="D312" t="str">
        <f t="shared" si="4"/>
        <v>NEVADA CITY</v>
      </c>
    </row>
    <row r="313" spans="1:4" x14ac:dyDescent="0.2">
      <c r="A313" t="s">
        <v>1687</v>
      </c>
      <c r="B313" t="s">
        <v>1688</v>
      </c>
      <c r="C313" t="s">
        <v>1522</v>
      </c>
      <c r="D313" t="str">
        <f t="shared" si="4"/>
        <v>NEVADA COUNTY</v>
      </c>
    </row>
    <row r="314" spans="1:4" x14ac:dyDescent="0.2">
      <c r="A314" t="s">
        <v>614</v>
      </c>
      <c r="B314" t="s">
        <v>614</v>
      </c>
      <c r="C314" t="s">
        <v>1522</v>
      </c>
      <c r="D314" t="str">
        <f t="shared" si="4"/>
        <v>NEWARK</v>
      </c>
    </row>
    <row r="315" spans="1:4" hidden="1" x14ac:dyDescent="0.2">
      <c r="A315" t="s">
        <v>866</v>
      </c>
      <c r="B315" t="s">
        <v>866</v>
      </c>
      <c r="C315" t="s">
        <v>1891</v>
      </c>
      <c r="D315" t="str">
        <f t="shared" si="4"/>
        <v>NEWMAN</v>
      </c>
    </row>
    <row r="316" spans="1:4" x14ac:dyDescent="0.2">
      <c r="A316" t="s">
        <v>522</v>
      </c>
      <c r="B316" t="s">
        <v>1689</v>
      </c>
      <c r="C316" t="s">
        <v>1522</v>
      </c>
      <c r="D316" t="str">
        <f t="shared" si="4"/>
        <v>NEWPORT BEACH</v>
      </c>
    </row>
    <row r="317" spans="1:4" x14ac:dyDescent="0.2">
      <c r="A317" t="s">
        <v>554</v>
      </c>
      <c r="B317" t="s">
        <v>554</v>
      </c>
      <c r="C317" t="s">
        <v>1535</v>
      </c>
      <c r="D317" t="str">
        <f t="shared" si="4"/>
        <v>NORCO</v>
      </c>
    </row>
    <row r="318" spans="1:4" x14ac:dyDescent="0.2">
      <c r="A318" t="s">
        <v>468</v>
      </c>
      <c r="B318" t="s">
        <v>468</v>
      </c>
      <c r="C318" t="s">
        <v>1522</v>
      </c>
      <c r="D318" t="str">
        <f t="shared" si="4"/>
        <v>NORWALK</v>
      </c>
    </row>
    <row r="319" spans="1:4" x14ac:dyDescent="0.2">
      <c r="A319" t="s">
        <v>646</v>
      </c>
      <c r="B319" t="s">
        <v>646</v>
      </c>
      <c r="C319" t="s">
        <v>1522</v>
      </c>
      <c r="D319" t="str">
        <f t="shared" si="4"/>
        <v>NOVATO</v>
      </c>
    </row>
    <row r="320" spans="1:4" x14ac:dyDescent="0.2">
      <c r="A320" t="s">
        <v>867</v>
      </c>
      <c r="B320" t="s">
        <v>867</v>
      </c>
      <c r="C320" t="s">
        <v>1522</v>
      </c>
      <c r="D320" t="str">
        <f t="shared" si="4"/>
        <v>OAKDALE</v>
      </c>
    </row>
    <row r="321" spans="1:4" x14ac:dyDescent="0.2">
      <c r="A321" t="s">
        <v>615</v>
      </c>
      <c r="B321" t="s">
        <v>615</v>
      </c>
      <c r="C321" t="s">
        <v>1522</v>
      </c>
      <c r="D321" t="str">
        <f t="shared" si="4"/>
        <v>OAKLAND</v>
      </c>
    </row>
    <row r="322" spans="1:4" x14ac:dyDescent="0.2">
      <c r="A322" t="s">
        <v>631</v>
      </c>
      <c r="B322" t="s">
        <v>631</v>
      </c>
      <c r="C322" t="s">
        <v>1522</v>
      </c>
      <c r="D322" t="str">
        <f t="shared" si="4"/>
        <v>OAKLEY</v>
      </c>
    </row>
    <row r="323" spans="1:4" x14ac:dyDescent="0.2">
      <c r="A323" t="s">
        <v>391</v>
      </c>
      <c r="B323" t="s">
        <v>391</v>
      </c>
      <c r="C323" t="s">
        <v>1522</v>
      </c>
      <c r="D323" t="str">
        <f t="shared" ref="D323:D386" si="5">UPPER(A323)</f>
        <v>OCEANSIDE</v>
      </c>
    </row>
    <row r="324" spans="1:4" hidden="1" x14ac:dyDescent="0.2">
      <c r="A324" t="s">
        <v>590</v>
      </c>
      <c r="B324" t="s">
        <v>590</v>
      </c>
      <c r="C324" t="s">
        <v>1891</v>
      </c>
      <c r="D324" t="str">
        <f t="shared" si="5"/>
        <v>OJAI</v>
      </c>
    </row>
    <row r="325" spans="1:4" x14ac:dyDescent="0.2">
      <c r="A325" t="s">
        <v>577</v>
      </c>
      <c r="B325" t="s">
        <v>577</v>
      </c>
      <c r="C325" t="s">
        <v>1522</v>
      </c>
      <c r="D325" t="str">
        <f t="shared" si="5"/>
        <v>ONTARIO</v>
      </c>
    </row>
    <row r="326" spans="1:4" x14ac:dyDescent="0.2">
      <c r="A326" t="s">
        <v>500</v>
      </c>
      <c r="B326" t="s">
        <v>500</v>
      </c>
      <c r="C326" t="s">
        <v>1522</v>
      </c>
      <c r="D326" t="str">
        <f t="shared" si="5"/>
        <v>ORANGE</v>
      </c>
    </row>
    <row r="327" spans="1:4" x14ac:dyDescent="0.2">
      <c r="A327" t="s">
        <v>1690</v>
      </c>
      <c r="B327" t="s">
        <v>1691</v>
      </c>
      <c r="C327" t="s">
        <v>1522</v>
      </c>
      <c r="D327" t="str">
        <f t="shared" si="5"/>
        <v>ORANGE COUNTY</v>
      </c>
    </row>
    <row r="328" spans="1:4" x14ac:dyDescent="0.2">
      <c r="A328" t="s">
        <v>778</v>
      </c>
      <c r="B328" t="s">
        <v>1692</v>
      </c>
      <c r="C328" t="s">
        <v>1522</v>
      </c>
      <c r="D328" t="str">
        <f t="shared" si="5"/>
        <v>ORANGE COVE</v>
      </c>
    </row>
    <row r="329" spans="1:4" x14ac:dyDescent="0.2">
      <c r="A329" t="s">
        <v>632</v>
      </c>
      <c r="B329" t="s">
        <v>632</v>
      </c>
      <c r="C329" t="s">
        <v>1522</v>
      </c>
      <c r="D329" t="str">
        <f t="shared" si="5"/>
        <v>ORINDA</v>
      </c>
    </row>
    <row r="330" spans="1:4" x14ac:dyDescent="0.2">
      <c r="A330" t="s">
        <v>895</v>
      </c>
      <c r="B330" t="s">
        <v>895</v>
      </c>
      <c r="C330" t="s">
        <v>1522</v>
      </c>
      <c r="D330" t="str">
        <f t="shared" si="5"/>
        <v>ORLAND</v>
      </c>
    </row>
    <row r="331" spans="1:4" x14ac:dyDescent="0.2">
      <c r="A331" t="s">
        <v>802</v>
      </c>
      <c r="B331" t="s">
        <v>802</v>
      </c>
      <c r="C331" t="s">
        <v>1522</v>
      </c>
      <c r="D331" t="str">
        <f t="shared" si="5"/>
        <v>OROVILLE</v>
      </c>
    </row>
    <row r="332" spans="1:4" x14ac:dyDescent="0.2">
      <c r="A332" t="s">
        <v>591</v>
      </c>
      <c r="B332" t="s">
        <v>591</v>
      </c>
      <c r="C332" t="s">
        <v>1522</v>
      </c>
      <c r="D332" t="str">
        <f t="shared" si="5"/>
        <v>OXNARD</v>
      </c>
    </row>
    <row r="333" spans="1:4" hidden="1" x14ac:dyDescent="0.2">
      <c r="A333" t="s">
        <v>755</v>
      </c>
      <c r="B333" t="s">
        <v>1693</v>
      </c>
      <c r="C333" t="s">
        <v>1891</v>
      </c>
      <c r="D333" t="str">
        <f t="shared" si="5"/>
        <v>PACIFIC GROVE</v>
      </c>
    </row>
    <row r="334" spans="1:4" x14ac:dyDescent="0.2">
      <c r="A334" t="s">
        <v>671</v>
      </c>
      <c r="B334" t="s">
        <v>671</v>
      </c>
      <c r="C334" t="s">
        <v>1522</v>
      </c>
      <c r="D334" t="str">
        <f t="shared" si="5"/>
        <v>PACIFICA</v>
      </c>
    </row>
    <row r="335" spans="1:4" x14ac:dyDescent="0.2">
      <c r="A335" t="s">
        <v>555</v>
      </c>
      <c r="B335" t="s">
        <v>1694</v>
      </c>
      <c r="C335" t="s">
        <v>1522</v>
      </c>
      <c r="D335" t="str">
        <f t="shared" si="5"/>
        <v>PALM DESERT</v>
      </c>
    </row>
    <row r="336" spans="1:4" x14ac:dyDescent="0.2">
      <c r="A336" t="s">
        <v>556</v>
      </c>
      <c r="B336" t="s">
        <v>1695</v>
      </c>
      <c r="C336" t="s">
        <v>1535</v>
      </c>
      <c r="D336" t="str">
        <f t="shared" si="5"/>
        <v>PALM SPRINGS</v>
      </c>
    </row>
    <row r="337" spans="1:4" x14ac:dyDescent="0.2">
      <c r="A337" t="s">
        <v>469</v>
      </c>
      <c r="B337" t="s">
        <v>469</v>
      </c>
      <c r="C337" t="s">
        <v>1535</v>
      </c>
      <c r="D337" t="str">
        <f t="shared" si="5"/>
        <v>PALMDALE</v>
      </c>
    </row>
    <row r="338" spans="1:4" x14ac:dyDescent="0.2">
      <c r="A338" t="s">
        <v>689</v>
      </c>
      <c r="B338" t="s">
        <v>1696</v>
      </c>
      <c r="C338" t="s">
        <v>1522</v>
      </c>
      <c r="D338" t="str">
        <f t="shared" si="5"/>
        <v>PALO ALTO</v>
      </c>
    </row>
    <row r="339" spans="1:4" x14ac:dyDescent="0.2">
      <c r="A339" t="s">
        <v>470</v>
      </c>
      <c r="B339" t="s">
        <v>1697</v>
      </c>
      <c r="C339" t="s">
        <v>1535</v>
      </c>
      <c r="D339" t="str">
        <f t="shared" si="5"/>
        <v>PALOS VERDES ESTATES</v>
      </c>
    </row>
    <row r="340" spans="1:4" x14ac:dyDescent="0.2">
      <c r="A340" t="s">
        <v>1698</v>
      </c>
      <c r="B340" t="s">
        <v>1698</v>
      </c>
      <c r="C340" t="s">
        <v>1535</v>
      </c>
      <c r="D340" t="str">
        <f t="shared" si="5"/>
        <v>PARADISE</v>
      </c>
    </row>
    <row r="341" spans="1:4" x14ac:dyDescent="0.2">
      <c r="A341" t="s">
        <v>471</v>
      </c>
      <c r="B341" t="s">
        <v>471</v>
      </c>
      <c r="C341" t="s">
        <v>1522</v>
      </c>
      <c r="D341" t="str">
        <f t="shared" si="5"/>
        <v>PARAMOUNT</v>
      </c>
    </row>
    <row r="342" spans="1:4" hidden="1" x14ac:dyDescent="0.2">
      <c r="A342" t="s">
        <v>779</v>
      </c>
      <c r="B342" t="s">
        <v>779</v>
      </c>
      <c r="C342" t="s">
        <v>1891</v>
      </c>
      <c r="D342" t="str">
        <f t="shared" si="5"/>
        <v>PARLIER</v>
      </c>
    </row>
    <row r="343" spans="1:4" x14ac:dyDescent="0.2">
      <c r="A343" t="s">
        <v>472</v>
      </c>
      <c r="B343" t="s">
        <v>472</v>
      </c>
      <c r="C343" t="s">
        <v>1522</v>
      </c>
      <c r="D343" t="str">
        <f t="shared" si="5"/>
        <v>PASADENA</v>
      </c>
    </row>
    <row r="344" spans="1:4" x14ac:dyDescent="0.2">
      <c r="A344" t="s">
        <v>850</v>
      </c>
      <c r="B344" t="s">
        <v>1699</v>
      </c>
      <c r="C344" t="s">
        <v>1522</v>
      </c>
      <c r="D344" t="str">
        <f t="shared" si="5"/>
        <v>PASO ROBLES</v>
      </c>
    </row>
    <row r="345" spans="1:4" hidden="1" x14ac:dyDescent="0.2">
      <c r="A345" t="s">
        <v>868</v>
      </c>
      <c r="B345" t="s">
        <v>868</v>
      </c>
      <c r="C345" t="s">
        <v>1891</v>
      </c>
      <c r="D345" t="str">
        <f t="shared" si="5"/>
        <v>PATTERSON</v>
      </c>
    </row>
    <row r="346" spans="1:4" x14ac:dyDescent="0.2">
      <c r="A346" t="s">
        <v>557</v>
      </c>
      <c r="B346" t="s">
        <v>557</v>
      </c>
      <c r="C346" t="s">
        <v>1522</v>
      </c>
      <c r="D346" t="str">
        <f t="shared" si="5"/>
        <v>PERRIS</v>
      </c>
    </row>
    <row r="347" spans="1:4" x14ac:dyDescent="0.2">
      <c r="A347" t="s">
        <v>705</v>
      </c>
      <c r="B347" t="s">
        <v>705</v>
      </c>
      <c r="C347" t="s">
        <v>1522</v>
      </c>
      <c r="D347" t="str">
        <f t="shared" si="5"/>
        <v>PETALUMA</v>
      </c>
    </row>
    <row r="348" spans="1:4" hidden="1" x14ac:dyDescent="0.2">
      <c r="A348" t="s">
        <v>473</v>
      </c>
      <c r="B348" t="s">
        <v>1700</v>
      </c>
      <c r="C348" t="s">
        <v>1891</v>
      </c>
      <c r="D348" t="str">
        <f t="shared" si="5"/>
        <v>PICO RIVERA</v>
      </c>
    </row>
    <row r="349" spans="1:4" x14ac:dyDescent="0.2">
      <c r="A349" t="s">
        <v>616</v>
      </c>
      <c r="B349" t="s">
        <v>616</v>
      </c>
      <c r="C349" t="s">
        <v>1522</v>
      </c>
      <c r="D349" t="str">
        <f t="shared" si="5"/>
        <v>PIEDMONT</v>
      </c>
    </row>
    <row r="350" spans="1:4" x14ac:dyDescent="0.2">
      <c r="A350" t="s">
        <v>633</v>
      </c>
      <c r="B350" t="s">
        <v>633</v>
      </c>
      <c r="C350" t="s">
        <v>1535</v>
      </c>
      <c r="D350" t="str">
        <f t="shared" si="5"/>
        <v>PINOLE</v>
      </c>
    </row>
    <row r="351" spans="1:4" x14ac:dyDescent="0.2">
      <c r="A351" t="s">
        <v>851</v>
      </c>
      <c r="B351" t="s">
        <v>1701</v>
      </c>
      <c r="C351" t="s">
        <v>1522</v>
      </c>
      <c r="D351" t="str">
        <f t="shared" si="5"/>
        <v>PISMO BEACH</v>
      </c>
    </row>
    <row r="352" spans="1:4" x14ac:dyDescent="0.2">
      <c r="A352" t="s">
        <v>634</v>
      </c>
      <c r="B352" t="s">
        <v>634</v>
      </c>
      <c r="C352" t="s">
        <v>1522</v>
      </c>
      <c r="D352" t="str">
        <f t="shared" si="5"/>
        <v>PITTSBURG</v>
      </c>
    </row>
    <row r="353" spans="1:4" x14ac:dyDescent="0.2">
      <c r="A353" t="s">
        <v>523</v>
      </c>
      <c r="B353" t="s">
        <v>523</v>
      </c>
      <c r="C353" t="s">
        <v>1522</v>
      </c>
      <c r="D353" t="str">
        <f t="shared" si="5"/>
        <v>PLACENTIA</v>
      </c>
    </row>
    <row r="354" spans="1:4" x14ac:dyDescent="0.2">
      <c r="A354" t="s">
        <v>1702</v>
      </c>
      <c r="B354" t="s">
        <v>1703</v>
      </c>
      <c r="C354" t="s">
        <v>1522</v>
      </c>
      <c r="D354" t="str">
        <f t="shared" si="5"/>
        <v>PLACER COUNTY</v>
      </c>
    </row>
    <row r="355" spans="1:4" x14ac:dyDescent="0.2">
      <c r="A355" t="s">
        <v>718</v>
      </c>
      <c r="B355" t="s">
        <v>718</v>
      </c>
      <c r="C355" t="s">
        <v>1522</v>
      </c>
      <c r="D355" t="str">
        <f t="shared" si="5"/>
        <v>PLACERVILLE</v>
      </c>
    </row>
    <row r="356" spans="1:4" x14ac:dyDescent="0.2">
      <c r="A356" t="s">
        <v>635</v>
      </c>
      <c r="B356" t="s">
        <v>1704</v>
      </c>
      <c r="C356" t="s">
        <v>1522</v>
      </c>
      <c r="D356" t="str">
        <f t="shared" si="5"/>
        <v>PLEASANT HILL</v>
      </c>
    </row>
    <row r="357" spans="1:4" x14ac:dyDescent="0.2">
      <c r="A357" t="s">
        <v>617</v>
      </c>
      <c r="B357" t="s">
        <v>617</v>
      </c>
      <c r="C357" t="s">
        <v>1522</v>
      </c>
      <c r="D357" t="str">
        <f t="shared" si="5"/>
        <v>PLEASANTON</v>
      </c>
    </row>
    <row r="358" spans="1:4" x14ac:dyDescent="0.2">
      <c r="A358" t="s">
        <v>1705</v>
      </c>
      <c r="B358" t="s">
        <v>1706</v>
      </c>
      <c r="C358" t="s">
        <v>1522</v>
      </c>
      <c r="D358" t="str">
        <f t="shared" si="5"/>
        <v>PLUMAS COUNTY</v>
      </c>
    </row>
    <row r="359" spans="1:4" hidden="1" x14ac:dyDescent="0.2">
      <c r="A359" t="s">
        <v>886</v>
      </c>
      <c r="B359" t="s">
        <v>886</v>
      </c>
      <c r="C359" t="s">
        <v>1891</v>
      </c>
      <c r="D359" t="str">
        <f t="shared" si="5"/>
        <v>PLYMOUTH</v>
      </c>
    </row>
    <row r="360" spans="1:4" x14ac:dyDescent="0.2">
      <c r="A360" t="s">
        <v>826</v>
      </c>
      <c r="B360" t="s">
        <v>1707</v>
      </c>
      <c r="C360" t="s">
        <v>1522</v>
      </c>
      <c r="D360" t="str">
        <f t="shared" si="5"/>
        <v>POINT ARENA</v>
      </c>
    </row>
    <row r="361" spans="1:4" hidden="1" x14ac:dyDescent="0.2">
      <c r="A361" t="s">
        <v>474</v>
      </c>
      <c r="B361" t="s">
        <v>474</v>
      </c>
      <c r="C361" t="s">
        <v>1891</v>
      </c>
      <c r="D361" t="str">
        <f t="shared" si="5"/>
        <v>POMONA</v>
      </c>
    </row>
    <row r="362" spans="1:4" x14ac:dyDescent="0.2">
      <c r="A362" t="s">
        <v>592</v>
      </c>
      <c r="B362" t="s">
        <v>1708</v>
      </c>
      <c r="C362" t="s">
        <v>1522</v>
      </c>
      <c r="D362" t="str">
        <f t="shared" si="5"/>
        <v>PORT HUENEME</v>
      </c>
    </row>
    <row r="363" spans="1:4" hidden="1" x14ac:dyDescent="0.2">
      <c r="A363" t="s">
        <v>878</v>
      </c>
      <c r="B363" t="s">
        <v>878</v>
      </c>
      <c r="C363" t="s">
        <v>1891</v>
      </c>
      <c r="D363" t="str">
        <f t="shared" si="5"/>
        <v>PORTERVILLE</v>
      </c>
    </row>
    <row r="364" spans="1:4" hidden="1" x14ac:dyDescent="0.2">
      <c r="A364" t="s">
        <v>913</v>
      </c>
      <c r="B364" t="s">
        <v>913</v>
      </c>
      <c r="C364" t="s">
        <v>1891</v>
      </c>
      <c r="D364" t="str">
        <f t="shared" si="5"/>
        <v>PORTOLA</v>
      </c>
    </row>
    <row r="365" spans="1:4" x14ac:dyDescent="0.2">
      <c r="A365" t="s">
        <v>1709</v>
      </c>
      <c r="B365" t="s">
        <v>1710</v>
      </c>
      <c r="C365" t="s">
        <v>1522</v>
      </c>
      <c r="D365" t="str">
        <f t="shared" si="5"/>
        <v>PORTOLA VALLEY</v>
      </c>
    </row>
    <row r="366" spans="1:4" x14ac:dyDescent="0.2">
      <c r="A366" t="s">
        <v>392</v>
      </c>
      <c r="B366" t="s">
        <v>392</v>
      </c>
      <c r="C366" t="s">
        <v>1522</v>
      </c>
      <c r="D366" t="str">
        <f t="shared" si="5"/>
        <v>POWAY</v>
      </c>
    </row>
    <row r="367" spans="1:4" x14ac:dyDescent="0.2">
      <c r="A367" t="s">
        <v>733</v>
      </c>
      <c r="B367" t="s">
        <v>1711</v>
      </c>
      <c r="C367" t="s">
        <v>1522</v>
      </c>
      <c r="D367" t="str">
        <f t="shared" si="5"/>
        <v>RANCHO CORDOVA</v>
      </c>
    </row>
    <row r="368" spans="1:4" x14ac:dyDescent="0.2">
      <c r="A368" t="s">
        <v>578</v>
      </c>
      <c r="B368" t="s">
        <v>1712</v>
      </c>
      <c r="C368" t="s">
        <v>1522</v>
      </c>
      <c r="D368" t="str">
        <f t="shared" si="5"/>
        <v>RANCHO CUCAMONGA</v>
      </c>
    </row>
    <row r="369" spans="1:4" x14ac:dyDescent="0.2">
      <c r="A369" t="s">
        <v>558</v>
      </c>
      <c r="B369" t="s">
        <v>1713</v>
      </c>
      <c r="C369" t="s">
        <v>1522</v>
      </c>
      <c r="D369" t="str">
        <f t="shared" si="5"/>
        <v>RANCHO MIRAGE</v>
      </c>
    </row>
    <row r="370" spans="1:4" x14ac:dyDescent="0.2">
      <c r="A370" t="s">
        <v>475</v>
      </c>
      <c r="B370" t="s">
        <v>1714</v>
      </c>
      <c r="C370" t="s">
        <v>1522</v>
      </c>
      <c r="D370" t="str">
        <f t="shared" si="5"/>
        <v>RANCHO PALOS VERDES</v>
      </c>
    </row>
    <row r="371" spans="1:4" x14ac:dyDescent="0.2">
      <c r="A371" t="s">
        <v>1842</v>
      </c>
      <c r="B371" t="s">
        <v>1715</v>
      </c>
      <c r="C371" t="s">
        <v>1522</v>
      </c>
      <c r="D371" t="str">
        <f t="shared" si="5"/>
        <v>RANCHO ST. MARGARITA</v>
      </c>
    </row>
    <row r="372" spans="1:4" x14ac:dyDescent="0.2">
      <c r="A372" t="s">
        <v>932</v>
      </c>
      <c r="B372" t="s">
        <v>1716</v>
      </c>
      <c r="C372" t="s">
        <v>1522</v>
      </c>
      <c r="D372" t="str">
        <f t="shared" si="5"/>
        <v>RED BLUFF</v>
      </c>
    </row>
    <row r="373" spans="1:4" x14ac:dyDescent="0.2">
      <c r="A373" t="s">
        <v>916</v>
      </c>
      <c r="B373" t="s">
        <v>916</v>
      </c>
      <c r="C373" t="s">
        <v>1522</v>
      </c>
      <c r="D373" t="str">
        <f t="shared" si="5"/>
        <v>REDDING</v>
      </c>
    </row>
    <row r="374" spans="1:4" x14ac:dyDescent="0.2">
      <c r="A374" t="s">
        <v>579</v>
      </c>
      <c r="B374" t="s">
        <v>579</v>
      </c>
      <c r="C374" t="s">
        <v>1535</v>
      </c>
      <c r="D374" t="str">
        <f t="shared" si="5"/>
        <v>REDLANDS</v>
      </c>
    </row>
    <row r="375" spans="1:4" x14ac:dyDescent="0.2">
      <c r="A375" t="s">
        <v>476</v>
      </c>
      <c r="B375" t="s">
        <v>1717</v>
      </c>
      <c r="C375" t="s">
        <v>1522</v>
      </c>
      <c r="D375" t="str">
        <f t="shared" si="5"/>
        <v>REDONDO BEACH</v>
      </c>
    </row>
    <row r="376" spans="1:4" x14ac:dyDescent="0.2">
      <c r="A376" t="s">
        <v>673</v>
      </c>
      <c r="B376" t="s">
        <v>1718</v>
      </c>
      <c r="C376" t="s">
        <v>1522</v>
      </c>
      <c r="D376" t="str">
        <f t="shared" si="5"/>
        <v>REDWOOD CITY</v>
      </c>
    </row>
    <row r="377" spans="1:4" x14ac:dyDescent="0.2">
      <c r="A377" t="s">
        <v>780</v>
      </c>
      <c r="B377" t="s">
        <v>780</v>
      </c>
      <c r="C377" t="s">
        <v>1522</v>
      </c>
      <c r="D377" t="str">
        <f t="shared" si="5"/>
        <v>REEDLEY</v>
      </c>
    </row>
    <row r="378" spans="1:4" hidden="1" x14ac:dyDescent="0.2">
      <c r="A378" t="s">
        <v>580</v>
      </c>
      <c r="B378" t="s">
        <v>580</v>
      </c>
      <c r="C378" t="s">
        <v>1891</v>
      </c>
      <c r="D378" t="str">
        <f t="shared" si="5"/>
        <v>RIALTO</v>
      </c>
    </row>
    <row r="379" spans="1:4" hidden="1" x14ac:dyDescent="0.2">
      <c r="A379" t="s">
        <v>636</v>
      </c>
      <c r="B379" t="s">
        <v>636</v>
      </c>
      <c r="C379" t="s">
        <v>1891</v>
      </c>
      <c r="D379" t="str">
        <f t="shared" si="5"/>
        <v>RICHMOND</v>
      </c>
    </row>
    <row r="380" spans="1:4" hidden="1" x14ac:dyDescent="0.2">
      <c r="A380" t="s">
        <v>792</v>
      </c>
      <c r="B380" t="s">
        <v>792</v>
      </c>
      <c r="C380" t="s">
        <v>1891</v>
      </c>
      <c r="D380" t="str">
        <f t="shared" si="5"/>
        <v>RIDGECREST</v>
      </c>
    </row>
    <row r="381" spans="1:4" x14ac:dyDescent="0.2">
      <c r="A381" t="s">
        <v>811</v>
      </c>
      <c r="B381" t="s">
        <v>1719</v>
      </c>
      <c r="C381" t="s">
        <v>1522</v>
      </c>
      <c r="D381" t="str">
        <f t="shared" si="5"/>
        <v>RIO DELL</v>
      </c>
    </row>
    <row r="382" spans="1:4" x14ac:dyDescent="0.2">
      <c r="A382" t="s">
        <v>697</v>
      </c>
      <c r="B382" t="s">
        <v>1720</v>
      </c>
      <c r="C382" t="s">
        <v>1522</v>
      </c>
      <c r="D382" t="str">
        <f t="shared" si="5"/>
        <v>RIO VISTA</v>
      </c>
    </row>
    <row r="383" spans="1:4" hidden="1" x14ac:dyDescent="0.2">
      <c r="A383" t="s">
        <v>841</v>
      </c>
      <c r="B383" t="s">
        <v>841</v>
      </c>
      <c r="C383" t="s">
        <v>1891</v>
      </c>
      <c r="D383" t="str">
        <f t="shared" si="5"/>
        <v>RIPON</v>
      </c>
    </row>
    <row r="384" spans="1:4" x14ac:dyDescent="0.2">
      <c r="A384" t="s">
        <v>869</v>
      </c>
      <c r="B384" t="s">
        <v>869</v>
      </c>
      <c r="C384" t="s">
        <v>1522</v>
      </c>
      <c r="D384" t="str">
        <f t="shared" si="5"/>
        <v>RIVERBANK</v>
      </c>
    </row>
    <row r="385" spans="1:4" x14ac:dyDescent="0.2">
      <c r="A385" t="s">
        <v>534</v>
      </c>
      <c r="B385" t="s">
        <v>534</v>
      </c>
      <c r="C385" t="s">
        <v>1522</v>
      </c>
      <c r="D385" t="str">
        <f t="shared" si="5"/>
        <v>RIVERSIDE</v>
      </c>
    </row>
    <row r="386" spans="1:4" x14ac:dyDescent="0.2">
      <c r="A386" t="s">
        <v>1721</v>
      </c>
      <c r="B386" t="s">
        <v>1722</v>
      </c>
      <c r="C386" t="s">
        <v>1522</v>
      </c>
      <c r="D386" t="str">
        <f t="shared" si="5"/>
        <v>RIVERSIDE COUNTY</v>
      </c>
    </row>
    <row r="387" spans="1:4" x14ac:dyDescent="0.2">
      <c r="A387" t="s">
        <v>725</v>
      </c>
      <c r="B387" t="s">
        <v>725</v>
      </c>
      <c r="C387" t="s">
        <v>1522</v>
      </c>
      <c r="D387" t="str">
        <f t="shared" ref="D387:D450" si="6">UPPER(A387)</f>
        <v>ROCKLIN</v>
      </c>
    </row>
    <row r="388" spans="1:4" x14ac:dyDescent="0.2">
      <c r="A388" t="s">
        <v>706</v>
      </c>
      <c r="B388" t="s">
        <v>1723</v>
      </c>
      <c r="C388" t="s">
        <v>1522</v>
      </c>
      <c r="D388" t="str">
        <f t="shared" si="6"/>
        <v>ROHNERT PARK</v>
      </c>
    </row>
    <row r="389" spans="1:4" hidden="1" x14ac:dyDescent="0.2">
      <c r="A389" t="s">
        <v>477</v>
      </c>
      <c r="B389" t="s">
        <v>1724</v>
      </c>
      <c r="C389" t="s">
        <v>1891</v>
      </c>
      <c r="D389" t="str">
        <f t="shared" si="6"/>
        <v>ROLLING HILLS</v>
      </c>
    </row>
    <row r="390" spans="1:4" x14ac:dyDescent="0.2">
      <c r="A390" t="s">
        <v>478</v>
      </c>
      <c r="B390" t="s">
        <v>1725</v>
      </c>
      <c r="C390" t="s">
        <v>1522</v>
      </c>
      <c r="D390" t="str">
        <f t="shared" si="6"/>
        <v>ROLLING HILLS ESTATES</v>
      </c>
    </row>
    <row r="391" spans="1:4" x14ac:dyDescent="0.2">
      <c r="A391" t="s">
        <v>479</v>
      </c>
      <c r="B391" t="s">
        <v>479</v>
      </c>
      <c r="C391" t="s">
        <v>1522</v>
      </c>
      <c r="D391" t="str">
        <f t="shared" si="6"/>
        <v>ROSEMEAD</v>
      </c>
    </row>
    <row r="392" spans="1:4" x14ac:dyDescent="0.2">
      <c r="A392" t="s">
        <v>726</v>
      </c>
      <c r="B392" t="s">
        <v>726</v>
      </c>
      <c r="C392" t="s">
        <v>1522</v>
      </c>
      <c r="D392" t="str">
        <f t="shared" si="6"/>
        <v>ROSEVILLE</v>
      </c>
    </row>
    <row r="393" spans="1:4" x14ac:dyDescent="0.2">
      <c r="A393" t="s">
        <v>1726</v>
      </c>
      <c r="B393" t="s">
        <v>1726</v>
      </c>
      <c r="C393" t="s">
        <v>1522</v>
      </c>
      <c r="D393" t="str">
        <f t="shared" si="6"/>
        <v>ROSS</v>
      </c>
    </row>
    <row r="394" spans="1:4" x14ac:dyDescent="0.2">
      <c r="A394" t="s">
        <v>727</v>
      </c>
      <c r="B394" t="s">
        <v>727</v>
      </c>
      <c r="C394" t="s">
        <v>1522</v>
      </c>
      <c r="D394" t="str">
        <f t="shared" si="6"/>
        <v>SACRAMENTO</v>
      </c>
    </row>
    <row r="395" spans="1:4" x14ac:dyDescent="0.2">
      <c r="A395" t="s">
        <v>1727</v>
      </c>
      <c r="B395" t="s">
        <v>1728</v>
      </c>
      <c r="C395" t="s">
        <v>1522</v>
      </c>
      <c r="D395" t="str">
        <f t="shared" si="6"/>
        <v>SACRAMENTO COUNTY</v>
      </c>
    </row>
    <row r="396" spans="1:4" x14ac:dyDescent="0.2">
      <c r="A396" t="s">
        <v>1729</v>
      </c>
      <c r="B396" t="s">
        <v>1730</v>
      </c>
      <c r="C396" t="s">
        <v>1522</v>
      </c>
      <c r="D396" t="str">
        <f t="shared" si="6"/>
        <v>SAINT HELENA</v>
      </c>
    </row>
    <row r="397" spans="1:4" x14ac:dyDescent="0.2">
      <c r="A397" t="s">
        <v>756</v>
      </c>
      <c r="B397" t="s">
        <v>756</v>
      </c>
      <c r="C397" t="s">
        <v>1522</v>
      </c>
      <c r="D397" t="str">
        <f t="shared" si="6"/>
        <v>SALINAS</v>
      </c>
    </row>
    <row r="398" spans="1:4" x14ac:dyDescent="0.2">
      <c r="A398" t="s">
        <v>1731</v>
      </c>
      <c r="B398" t="s">
        <v>1732</v>
      </c>
      <c r="C398" t="s">
        <v>1522</v>
      </c>
      <c r="D398" t="str">
        <f t="shared" si="6"/>
        <v>SAN ANSELMO</v>
      </c>
    </row>
    <row r="399" spans="1:4" x14ac:dyDescent="0.2">
      <c r="A399" t="s">
        <v>1733</v>
      </c>
      <c r="B399" t="s">
        <v>1734</v>
      </c>
      <c r="C399" t="s">
        <v>1522</v>
      </c>
      <c r="D399" t="str">
        <f t="shared" si="6"/>
        <v>SAN BENITO COUNTY</v>
      </c>
    </row>
    <row r="400" spans="1:4" x14ac:dyDescent="0.2">
      <c r="A400" t="s">
        <v>562</v>
      </c>
      <c r="B400" t="s">
        <v>1735</v>
      </c>
      <c r="C400" t="s">
        <v>1535</v>
      </c>
      <c r="D400" t="str">
        <f t="shared" si="6"/>
        <v>SAN BERNARDINO</v>
      </c>
    </row>
    <row r="401" spans="1:4" x14ac:dyDescent="0.2">
      <c r="A401" t="s">
        <v>1736</v>
      </c>
      <c r="B401" t="s">
        <v>1737</v>
      </c>
      <c r="C401" t="s">
        <v>1522</v>
      </c>
      <c r="D401" t="str">
        <f t="shared" si="6"/>
        <v>SAN BERNARDINO COUNTY</v>
      </c>
    </row>
    <row r="402" spans="1:4" x14ac:dyDescent="0.2">
      <c r="A402" t="s">
        <v>674</v>
      </c>
      <c r="B402" t="s">
        <v>1738</v>
      </c>
      <c r="C402" t="s">
        <v>1522</v>
      </c>
      <c r="D402" t="str">
        <f t="shared" si="6"/>
        <v>SAN BRUNO</v>
      </c>
    </row>
    <row r="403" spans="1:4" x14ac:dyDescent="0.2">
      <c r="A403" t="s">
        <v>675</v>
      </c>
      <c r="B403" t="s">
        <v>1739</v>
      </c>
      <c r="C403" t="s">
        <v>1522</v>
      </c>
      <c r="D403" t="str">
        <f t="shared" si="6"/>
        <v>SAN CARLOS</v>
      </c>
    </row>
    <row r="404" spans="1:4" x14ac:dyDescent="0.2">
      <c r="A404" t="s">
        <v>525</v>
      </c>
      <c r="B404" t="s">
        <v>1740</v>
      </c>
      <c r="C404" t="s">
        <v>1522</v>
      </c>
      <c r="D404" t="str">
        <f t="shared" si="6"/>
        <v>SAN CLEMENTE</v>
      </c>
    </row>
    <row r="405" spans="1:4" x14ac:dyDescent="0.2">
      <c r="A405" t="s">
        <v>379</v>
      </c>
      <c r="B405" t="s">
        <v>1741</v>
      </c>
      <c r="C405" t="s">
        <v>1522</v>
      </c>
      <c r="D405" t="str">
        <f t="shared" si="6"/>
        <v>SAN DIEGO</v>
      </c>
    </row>
    <row r="406" spans="1:4" x14ac:dyDescent="0.2">
      <c r="A406" t="s">
        <v>1742</v>
      </c>
      <c r="B406" t="s">
        <v>1743</v>
      </c>
      <c r="C406" t="s">
        <v>1522</v>
      </c>
      <c r="D406" t="str">
        <f t="shared" si="6"/>
        <v>SAN DIEGO COUNTY</v>
      </c>
    </row>
    <row r="407" spans="1:4" x14ac:dyDescent="0.2">
      <c r="A407" t="s">
        <v>480</v>
      </c>
      <c r="B407" t="s">
        <v>1744</v>
      </c>
      <c r="C407" t="s">
        <v>1522</v>
      </c>
      <c r="D407" t="str">
        <f t="shared" si="6"/>
        <v>SAN DIMAS</v>
      </c>
    </row>
    <row r="408" spans="1:4" x14ac:dyDescent="0.2">
      <c r="A408" t="s">
        <v>481</v>
      </c>
      <c r="B408" t="s">
        <v>1745</v>
      </c>
      <c r="C408" t="s">
        <v>1522</v>
      </c>
      <c r="D408" t="str">
        <f t="shared" si="6"/>
        <v>SAN FERNANDO</v>
      </c>
    </row>
    <row r="409" spans="1:4" x14ac:dyDescent="0.2">
      <c r="A409" t="s">
        <v>657</v>
      </c>
      <c r="B409" t="s">
        <v>1746</v>
      </c>
      <c r="C409" t="s">
        <v>1522</v>
      </c>
      <c r="D409" t="str">
        <f t="shared" si="6"/>
        <v>SAN FRANCISCO</v>
      </c>
    </row>
    <row r="410" spans="1:4" x14ac:dyDescent="0.2">
      <c r="A410" t="s">
        <v>482</v>
      </c>
      <c r="B410" t="s">
        <v>1747</v>
      </c>
      <c r="C410" t="s">
        <v>1522</v>
      </c>
      <c r="D410" t="str">
        <f t="shared" si="6"/>
        <v>SAN GABRIEL</v>
      </c>
    </row>
    <row r="411" spans="1:4" x14ac:dyDescent="0.2">
      <c r="A411" t="s">
        <v>559</v>
      </c>
      <c r="B411" t="s">
        <v>1748</v>
      </c>
      <c r="C411" t="s">
        <v>1522</v>
      </c>
      <c r="D411" t="str">
        <f t="shared" si="6"/>
        <v>SAN JACINTO</v>
      </c>
    </row>
    <row r="412" spans="1:4" x14ac:dyDescent="0.2">
      <c r="A412" t="s">
        <v>781</v>
      </c>
      <c r="B412" t="s">
        <v>1749</v>
      </c>
      <c r="C412" t="s">
        <v>1522</v>
      </c>
      <c r="D412" t="str">
        <f t="shared" si="6"/>
        <v>SAN JOAQUIN</v>
      </c>
    </row>
    <row r="413" spans="1:4" x14ac:dyDescent="0.2">
      <c r="A413" t="s">
        <v>1750</v>
      </c>
      <c r="B413" t="s">
        <v>1751</v>
      </c>
      <c r="C413" t="s">
        <v>1535</v>
      </c>
      <c r="D413" t="str">
        <f t="shared" si="6"/>
        <v>SAN JOAQUIN COUNTY</v>
      </c>
    </row>
    <row r="414" spans="1:4" x14ac:dyDescent="0.2">
      <c r="A414" t="s">
        <v>690</v>
      </c>
      <c r="B414" t="s">
        <v>1752</v>
      </c>
      <c r="C414" t="s">
        <v>1522</v>
      </c>
      <c r="D414" t="str">
        <f t="shared" si="6"/>
        <v>SAN JOSE</v>
      </c>
    </row>
    <row r="415" spans="1:4" x14ac:dyDescent="0.2">
      <c r="A415" t="s">
        <v>767</v>
      </c>
      <c r="B415" t="s">
        <v>1753</v>
      </c>
      <c r="C415" t="s">
        <v>1522</v>
      </c>
      <c r="D415" t="str">
        <f t="shared" si="6"/>
        <v>SAN JUAN BAUTISTA</v>
      </c>
    </row>
    <row r="416" spans="1:4" x14ac:dyDescent="0.2">
      <c r="A416" t="s">
        <v>526</v>
      </c>
      <c r="B416" t="s">
        <v>1754</v>
      </c>
      <c r="C416" t="s">
        <v>1522</v>
      </c>
      <c r="D416" t="str">
        <f t="shared" si="6"/>
        <v>SAN JUAN CAPISTRANO</v>
      </c>
    </row>
    <row r="417" spans="1:4" x14ac:dyDescent="0.2">
      <c r="A417" t="s">
        <v>618</v>
      </c>
      <c r="B417" t="s">
        <v>1755</v>
      </c>
      <c r="C417" t="s">
        <v>1522</v>
      </c>
      <c r="D417" t="str">
        <f t="shared" si="6"/>
        <v>SAN LEANDRO</v>
      </c>
    </row>
    <row r="418" spans="1:4" x14ac:dyDescent="0.2">
      <c r="A418" t="s">
        <v>845</v>
      </c>
      <c r="B418" t="s">
        <v>1756</v>
      </c>
      <c r="C418" t="s">
        <v>1522</v>
      </c>
      <c r="D418" t="str">
        <f t="shared" si="6"/>
        <v>SAN LUIS OBISPO</v>
      </c>
    </row>
    <row r="419" spans="1:4" x14ac:dyDescent="0.2">
      <c r="A419" t="s">
        <v>1843</v>
      </c>
      <c r="B419" t="s">
        <v>1757</v>
      </c>
      <c r="C419" t="s">
        <v>1522</v>
      </c>
      <c r="D419" t="str">
        <f t="shared" si="6"/>
        <v>SAN LUIS OBISPO CO.</v>
      </c>
    </row>
    <row r="420" spans="1:4" x14ac:dyDescent="0.2">
      <c r="A420" t="s">
        <v>393</v>
      </c>
      <c r="B420" t="s">
        <v>1758</v>
      </c>
      <c r="C420" t="s">
        <v>1522</v>
      </c>
      <c r="D420" t="str">
        <f t="shared" si="6"/>
        <v>SAN MARCOS</v>
      </c>
    </row>
    <row r="421" spans="1:4" x14ac:dyDescent="0.2">
      <c r="A421" t="s">
        <v>483</v>
      </c>
      <c r="B421" t="s">
        <v>1759</v>
      </c>
      <c r="C421" t="s">
        <v>1522</v>
      </c>
      <c r="D421" t="str">
        <f t="shared" si="6"/>
        <v>SAN MARINO</v>
      </c>
    </row>
    <row r="422" spans="1:4" x14ac:dyDescent="0.2">
      <c r="A422" t="s">
        <v>658</v>
      </c>
      <c r="B422" t="s">
        <v>1760</v>
      </c>
      <c r="C422" t="s">
        <v>1522</v>
      </c>
      <c r="D422" t="str">
        <f t="shared" si="6"/>
        <v>SAN MATEO</v>
      </c>
    </row>
    <row r="423" spans="1:4" x14ac:dyDescent="0.2">
      <c r="A423" t="s">
        <v>1761</v>
      </c>
      <c r="B423" t="s">
        <v>1762</v>
      </c>
      <c r="C423" t="s">
        <v>1522</v>
      </c>
      <c r="D423" t="str">
        <f t="shared" si="6"/>
        <v>SAN MATEO COUNTY</v>
      </c>
    </row>
    <row r="424" spans="1:4" x14ac:dyDescent="0.2">
      <c r="A424" t="s">
        <v>637</v>
      </c>
      <c r="B424" t="s">
        <v>1763</v>
      </c>
      <c r="C424" t="s">
        <v>1522</v>
      </c>
      <c r="D424" t="str">
        <f t="shared" si="6"/>
        <v>SAN PABLO</v>
      </c>
    </row>
    <row r="425" spans="1:4" x14ac:dyDescent="0.2">
      <c r="A425" t="s">
        <v>649</v>
      </c>
      <c r="B425" t="s">
        <v>1764</v>
      </c>
      <c r="C425" t="s">
        <v>1522</v>
      </c>
      <c r="D425" t="str">
        <f t="shared" si="6"/>
        <v>SAN RAFAEL</v>
      </c>
    </row>
    <row r="426" spans="1:4" x14ac:dyDescent="0.2">
      <c r="A426" t="s">
        <v>638</v>
      </c>
      <c r="B426" t="s">
        <v>1765</v>
      </c>
      <c r="C426" t="s">
        <v>1522</v>
      </c>
      <c r="D426" t="str">
        <f t="shared" si="6"/>
        <v>SAN RAMON</v>
      </c>
    </row>
    <row r="427" spans="1:4" x14ac:dyDescent="0.2">
      <c r="A427" t="s">
        <v>757</v>
      </c>
      <c r="B427" t="s">
        <v>1766</v>
      </c>
      <c r="C427" t="s">
        <v>1522</v>
      </c>
      <c r="D427" t="str">
        <f t="shared" si="6"/>
        <v>SAND CITY</v>
      </c>
    </row>
    <row r="428" spans="1:4" hidden="1" x14ac:dyDescent="0.2">
      <c r="A428" t="s">
        <v>782</v>
      </c>
      <c r="B428" t="s">
        <v>782</v>
      </c>
      <c r="C428" t="s">
        <v>1891</v>
      </c>
      <c r="D428" t="str">
        <f t="shared" si="6"/>
        <v>SANGER</v>
      </c>
    </row>
    <row r="429" spans="1:4" x14ac:dyDescent="0.2">
      <c r="A429" t="s">
        <v>527</v>
      </c>
      <c r="B429" t="s">
        <v>1767</v>
      </c>
      <c r="C429" t="s">
        <v>1522</v>
      </c>
      <c r="D429" t="str">
        <f t="shared" si="6"/>
        <v>SANTA ANA</v>
      </c>
    </row>
    <row r="430" spans="1:4" x14ac:dyDescent="0.2">
      <c r="A430" t="s">
        <v>853</v>
      </c>
      <c r="B430" t="s">
        <v>1768</v>
      </c>
      <c r="C430" t="s">
        <v>1522</v>
      </c>
      <c r="D430" t="str">
        <f t="shared" si="6"/>
        <v>SANTA BARBARA</v>
      </c>
    </row>
    <row r="431" spans="1:4" x14ac:dyDescent="0.2">
      <c r="A431" t="s">
        <v>1769</v>
      </c>
      <c r="B431" t="s">
        <v>1770</v>
      </c>
      <c r="C431" t="s">
        <v>1522</v>
      </c>
      <c r="D431" t="str">
        <f t="shared" si="6"/>
        <v>SANTA BARBARA COUNTY</v>
      </c>
    </row>
    <row r="432" spans="1:4" x14ac:dyDescent="0.2">
      <c r="A432" t="s">
        <v>678</v>
      </c>
      <c r="B432" t="s">
        <v>1771</v>
      </c>
      <c r="C432" t="s">
        <v>1522</v>
      </c>
      <c r="D432" t="str">
        <f t="shared" si="6"/>
        <v>SANTA CLARA</v>
      </c>
    </row>
    <row r="433" spans="1:4" x14ac:dyDescent="0.2">
      <c r="A433" t="s">
        <v>1772</v>
      </c>
      <c r="B433" t="s">
        <v>1773</v>
      </c>
      <c r="C433" t="s">
        <v>1522</v>
      </c>
      <c r="D433" t="str">
        <f t="shared" si="6"/>
        <v>SANTA CLARA COUNTY</v>
      </c>
    </row>
    <row r="434" spans="1:4" x14ac:dyDescent="0.2">
      <c r="A434" t="s">
        <v>484</v>
      </c>
      <c r="B434" t="s">
        <v>1774</v>
      </c>
      <c r="C434" t="s">
        <v>1522</v>
      </c>
      <c r="D434" t="str">
        <f t="shared" si="6"/>
        <v>SANTA CLARITA</v>
      </c>
    </row>
    <row r="435" spans="1:4" x14ac:dyDescent="0.2">
      <c r="A435" t="s">
        <v>760</v>
      </c>
      <c r="B435" t="s">
        <v>1775</v>
      </c>
      <c r="C435" t="s">
        <v>1522</v>
      </c>
      <c r="D435" t="str">
        <f t="shared" si="6"/>
        <v>SANTA CRUZ</v>
      </c>
    </row>
    <row r="436" spans="1:4" x14ac:dyDescent="0.2">
      <c r="A436" t="s">
        <v>1776</v>
      </c>
      <c r="B436" t="s">
        <v>1777</v>
      </c>
      <c r="C436" t="s">
        <v>1522</v>
      </c>
      <c r="D436" t="str">
        <f t="shared" si="6"/>
        <v>SANTA CRUZ COUNTY</v>
      </c>
    </row>
    <row r="437" spans="1:4" x14ac:dyDescent="0.2">
      <c r="A437" t="s">
        <v>485</v>
      </c>
      <c r="B437" t="s">
        <v>1778</v>
      </c>
      <c r="C437" t="s">
        <v>1522</v>
      </c>
      <c r="D437" t="str">
        <f t="shared" si="6"/>
        <v>SANTA FE SPRINGS</v>
      </c>
    </row>
    <row r="438" spans="1:4" x14ac:dyDescent="0.2">
      <c r="A438" t="s">
        <v>859</v>
      </c>
      <c r="B438" t="s">
        <v>1779</v>
      </c>
      <c r="C438" t="s">
        <v>1522</v>
      </c>
      <c r="D438" t="str">
        <f t="shared" si="6"/>
        <v>SANTA MARIA</v>
      </c>
    </row>
    <row r="439" spans="1:4" x14ac:dyDescent="0.2">
      <c r="A439" t="s">
        <v>486</v>
      </c>
      <c r="B439" t="s">
        <v>1780</v>
      </c>
      <c r="C439" t="s">
        <v>1522</v>
      </c>
      <c r="D439" t="str">
        <f t="shared" si="6"/>
        <v>SANTA MONICA</v>
      </c>
    </row>
    <row r="440" spans="1:4" x14ac:dyDescent="0.2">
      <c r="A440" t="s">
        <v>594</v>
      </c>
      <c r="B440" t="s">
        <v>1781</v>
      </c>
      <c r="C440" t="s">
        <v>1522</v>
      </c>
      <c r="D440" t="str">
        <f t="shared" si="6"/>
        <v>SANTA PAULA</v>
      </c>
    </row>
    <row r="441" spans="1:4" hidden="1" x14ac:dyDescent="0.2">
      <c r="A441" t="s">
        <v>707</v>
      </c>
      <c r="B441" t="s">
        <v>1782</v>
      </c>
      <c r="C441" t="s">
        <v>1891</v>
      </c>
      <c r="D441" t="str">
        <f t="shared" si="6"/>
        <v>SANTA ROSA</v>
      </c>
    </row>
    <row r="442" spans="1:4" x14ac:dyDescent="0.2">
      <c r="A442" t="s">
        <v>394</v>
      </c>
      <c r="B442" t="s">
        <v>394</v>
      </c>
      <c r="C442" t="s">
        <v>1522</v>
      </c>
      <c r="D442" t="str">
        <f t="shared" si="6"/>
        <v>SANTEE</v>
      </c>
    </row>
    <row r="443" spans="1:4" x14ac:dyDescent="0.2">
      <c r="A443" t="s">
        <v>691</v>
      </c>
      <c r="B443" t="s">
        <v>691</v>
      </c>
      <c r="C443" t="s">
        <v>1522</v>
      </c>
      <c r="D443" t="str">
        <f t="shared" si="6"/>
        <v>SARATOGA</v>
      </c>
    </row>
    <row r="444" spans="1:4" x14ac:dyDescent="0.2">
      <c r="A444" t="s">
        <v>650</v>
      </c>
      <c r="B444" t="s">
        <v>650</v>
      </c>
      <c r="C444" t="s">
        <v>1522</v>
      </c>
      <c r="D444" t="str">
        <f t="shared" si="6"/>
        <v>SAUSALITO</v>
      </c>
    </row>
    <row r="445" spans="1:4" x14ac:dyDescent="0.2">
      <c r="A445" t="s">
        <v>762</v>
      </c>
      <c r="B445" t="s">
        <v>1783</v>
      </c>
      <c r="C445" t="s">
        <v>1522</v>
      </c>
      <c r="D445" t="str">
        <f t="shared" si="6"/>
        <v>SCOTTS VALLEY</v>
      </c>
    </row>
    <row r="446" spans="1:4" x14ac:dyDescent="0.2">
      <c r="A446" t="s">
        <v>528</v>
      </c>
      <c r="B446" t="s">
        <v>1784</v>
      </c>
      <c r="C446" t="s">
        <v>1522</v>
      </c>
      <c r="D446" t="str">
        <f t="shared" si="6"/>
        <v>SEAL BEACH</v>
      </c>
    </row>
    <row r="447" spans="1:4" x14ac:dyDescent="0.2">
      <c r="A447" t="s">
        <v>758</v>
      </c>
      <c r="B447" t="s">
        <v>758</v>
      </c>
      <c r="C447" t="s">
        <v>1522</v>
      </c>
      <c r="D447" t="str">
        <f t="shared" si="6"/>
        <v>SEASIDE</v>
      </c>
    </row>
    <row r="448" spans="1:4" x14ac:dyDescent="0.2">
      <c r="A448" t="s">
        <v>708</v>
      </c>
      <c r="B448" t="s">
        <v>708</v>
      </c>
      <c r="C448" t="s">
        <v>1522</v>
      </c>
      <c r="D448" t="str">
        <f t="shared" si="6"/>
        <v>SEBASTOPOL</v>
      </c>
    </row>
    <row r="449" spans="1:4" hidden="1" x14ac:dyDescent="0.2">
      <c r="A449" t="s">
        <v>783</v>
      </c>
      <c r="B449" t="s">
        <v>783</v>
      </c>
      <c r="C449" t="s">
        <v>1891</v>
      </c>
      <c r="D449" t="str">
        <f t="shared" si="6"/>
        <v>SELMA</v>
      </c>
    </row>
    <row r="450" spans="1:4" hidden="1" x14ac:dyDescent="0.2">
      <c r="A450" t="s">
        <v>793</v>
      </c>
      <c r="B450" t="s">
        <v>793</v>
      </c>
      <c r="C450" t="s">
        <v>1891</v>
      </c>
      <c r="D450" t="str">
        <f t="shared" si="6"/>
        <v>SHAFTER</v>
      </c>
    </row>
    <row r="451" spans="1:4" x14ac:dyDescent="0.2">
      <c r="A451" t="s">
        <v>1785</v>
      </c>
      <c r="B451" t="s">
        <v>1786</v>
      </c>
      <c r="C451" t="s">
        <v>1522</v>
      </c>
      <c r="D451" t="str">
        <f t="shared" ref="D451:D514" si="7">UPPER(A451)</f>
        <v>SHASTA COUNTY</v>
      </c>
    </row>
    <row r="452" spans="1:4" x14ac:dyDescent="0.2">
      <c r="A452" t="s">
        <v>917</v>
      </c>
      <c r="B452" t="s">
        <v>1787</v>
      </c>
      <c r="C452" t="s">
        <v>1522</v>
      </c>
      <c r="D452" t="str">
        <f t="shared" si="7"/>
        <v>SHASTA LAKE</v>
      </c>
    </row>
    <row r="453" spans="1:4" hidden="1" x14ac:dyDescent="0.2">
      <c r="A453" t="s">
        <v>1788</v>
      </c>
      <c r="B453" t="s">
        <v>1789</v>
      </c>
      <c r="C453" t="s">
        <v>1891</v>
      </c>
      <c r="D453" t="str">
        <f t="shared" si="7"/>
        <v>SIERRA COUNTY</v>
      </c>
    </row>
    <row r="454" spans="1:4" x14ac:dyDescent="0.2">
      <c r="A454" t="s">
        <v>487</v>
      </c>
      <c r="B454" t="s">
        <v>1790</v>
      </c>
      <c r="C454" t="s">
        <v>1522</v>
      </c>
      <c r="D454" t="str">
        <f t="shared" si="7"/>
        <v>SIERRA MADRE</v>
      </c>
    </row>
    <row r="455" spans="1:4" x14ac:dyDescent="0.2">
      <c r="A455" t="s">
        <v>488</v>
      </c>
      <c r="B455" t="s">
        <v>1791</v>
      </c>
      <c r="C455" t="s">
        <v>1522</v>
      </c>
      <c r="D455" t="str">
        <f t="shared" si="7"/>
        <v>SIGNAL HILL</v>
      </c>
    </row>
    <row r="456" spans="1:4" x14ac:dyDescent="0.2">
      <c r="A456" t="s">
        <v>595</v>
      </c>
      <c r="B456" t="s">
        <v>1792</v>
      </c>
      <c r="C456" t="s">
        <v>1522</v>
      </c>
      <c r="D456" t="str">
        <f t="shared" si="7"/>
        <v>SIMI VALLEY</v>
      </c>
    </row>
    <row r="457" spans="1:4" hidden="1" x14ac:dyDescent="0.2">
      <c r="A457" t="s">
        <v>1793</v>
      </c>
      <c r="B457" t="s">
        <v>1794</v>
      </c>
      <c r="C457" t="s">
        <v>1891</v>
      </c>
      <c r="D457" t="str">
        <f t="shared" si="7"/>
        <v>SISKIYOU COUNTY</v>
      </c>
    </row>
    <row r="458" spans="1:4" x14ac:dyDescent="0.2">
      <c r="A458" t="s">
        <v>395</v>
      </c>
      <c r="B458" t="s">
        <v>1795</v>
      </c>
      <c r="C458" t="s">
        <v>1522</v>
      </c>
      <c r="D458" t="str">
        <f t="shared" si="7"/>
        <v>SOLANA BEACH</v>
      </c>
    </row>
    <row r="459" spans="1:4" x14ac:dyDescent="0.2">
      <c r="A459" t="s">
        <v>1796</v>
      </c>
      <c r="B459" t="s">
        <v>1797</v>
      </c>
      <c r="C459" t="s">
        <v>1522</v>
      </c>
      <c r="D459" t="str">
        <f t="shared" si="7"/>
        <v>SOLANO COUNTY</v>
      </c>
    </row>
    <row r="460" spans="1:4" x14ac:dyDescent="0.2">
      <c r="A460" t="s">
        <v>759</v>
      </c>
      <c r="B460" t="s">
        <v>759</v>
      </c>
      <c r="C460" t="s">
        <v>1522</v>
      </c>
      <c r="D460" t="str">
        <f t="shared" si="7"/>
        <v>SOLEDAD</v>
      </c>
    </row>
    <row r="461" spans="1:4" x14ac:dyDescent="0.2">
      <c r="A461" t="s">
        <v>860</v>
      </c>
      <c r="B461" t="s">
        <v>860</v>
      </c>
      <c r="C461" t="s">
        <v>1522</v>
      </c>
      <c r="D461" t="str">
        <f t="shared" si="7"/>
        <v>SOLVANG</v>
      </c>
    </row>
    <row r="462" spans="1:4" x14ac:dyDescent="0.2">
      <c r="A462" t="s">
        <v>701</v>
      </c>
      <c r="B462" t="s">
        <v>701</v>
      </c>
      <c r="C462" t="s">
        <v>1522</v>
      </c>
      <c r="D462" t="str">
        <f t="shared" si="7"/>
        <v>SONOMA</v>
      </c>
    </row>
    <row r="463" spans="1:4" x14ac:dyDescent="0.2">
      <c r="A463" t="s">
        <v>1798</v>
      </c>
      <c r="B463" t="s">
        <v>1799</v>
      </c>
      <c r="C463" t="s">
        <v>1522</v>
      </c>
      <c r="D463" t="str">
        <f t="shared" si="7"/>
        <v>SONOMA COUNTY</v>
      </c>
    </row>
    <row r="464" spans="1:4" x14ac:dyDescent="0.2">
      <c r="A464" t="s">
        <v>936</v>
      </c>
      <c r="B464" t="s">
        <v>936</v>
      </c>
      <c r="C464" t="s">
        <v>1522</v>
      </c>
      <c r="D464" t="str">
        <f t="shared" si="7"/>
        <v>SONORA</v>
      </c>
    </row>
    <row r="465" spans="1:4" x14ac:dyDescent="0.2">
      <c r="A465" t="s">
        <v>489</v>
      </c>
      <c r="B465" t="s">
        <v>1800</v>
      </c>
      <c r="C465" t="s">
        <v>1522</v>
      </c>
      <c r="D465" t="str">
        <f t="shared" si="7"/>
        <v>SOUTH EL MONTE</v>
      </c>
    </row>
    <row r="466" spans="1:4" x14ac:dyDescent="0.2">
      <c r="A466" t="s">
        <v>490</v>
      </c>
      <c r="B466" t="s">
        <v>1801</v>
      </c>
      <c r="C466" t="s">
        <v>1522</v>
      </c>
      <c r="D466" t="str">
        <f t="shared" si="7"/>
        <v>SOUTH GATE</v>
      </c>
    </row>
    <row r="467" spans="1:4" x14ac:dyDescent="0.2">
      <c r="A467" t="s">
        <v>719</v>
      </c>
      <c r="B467" t="s">
        <v>1802</v>
      </c>
      <c r="C467" t="s">
        <v>1522</v>
      </c>
      <c r="D467" t="str">
        <f t="shared" si="7"/>
        <v>SOUTH LAKE TAHOE</v>
      </c>
    </row>
    <row r="468" spans="1:4" x14ac:dyDescent="0.2">
      <c r="A468" t="s">
        <v>491</v>
      </c>
      <c r="B468" t="s">
        <v>1803</v>
      </c>
      <c r="C468" t="s">
        <v>1522</v>
      </c>
      <c r="D468" t="str">
        <f t="shared" si="7"/>
        <v>SOUTH PASADENA</v>
      </c>
    </row>
    <row r="469" spans="1:4" x14ac:dyDescent="0.2">
      <c r="A469" t="s">
        <v>676</v>
      </c>
      <c r="B469" t="s">
        <v>1804</v>
      </c>
      <c r="C469" t="s">
        <v>1522</v>
      </c>
      <c r="D469" t="str">
        <f t="shared" si="7"/>
        <v>SOUTH SAN FRANCISCO</v>
      </c>
    </row>
    <row r="470" spans="1:4" x14ac:dyDescent="0.2">
      <c r="A470" t="s">
        <v>1805</v>
      </c>
      <c r="B470" t="s">
        <v>1806</v>
      </c>
      <c r="C470" t="s">
        <v>1522</v>
      </c>
      <c r="D470" t="str">
        <f t="shared" si="7"/>
        <v>STANISLAUS COUNTY</v>
      </c>
    </row>
    <row r="471" spans="1:4" x14ac:dyDescent="0.2">
      <c r="A471" t="s">
        <v>529</v>
      </c>
      <c r="B471" t="s">
        <v>529</v>
      </c>
      <c r="C471" t="s">
        <v>1522</v>
      </c>
      <c r="D471" t="str">
        <f t="shared" si="7"/>
        <v>STANTON</v>
      </c>
    </row>
    <row r="472" spans="1:4" x14ac:dyDescent="0.2">
      <c r="A472" t="s">
        <v>842</v>
      </c>
      <c r="B472" t="s">
        <v>842</v>
      </c>
      <c r="C472" t="s">
        <v>1522</v>
      </c>
      <c r="D472" t="str">
        <f t="shared" si="7"/>
        <v>STOCKTON</v>
      </c>
    </row>
    <row r="473" spans="1:4" x14ac:dyDescent="0.2">
      <c r="A473" t="s">
        <v>698</v>
      </c>
      <c r="B473" t="s">
        <v>1807</v>
      </c>
      <c r="C473" t="s">
        <v>1522</v>
      </c>
      <c r="D473" t="str">
        <f t="shared" si="7"/>
        <v>SUISUN CITY</v>
      </c>
    </row>
    <row r="474" spans="1:4" x14ac:dyDescent="0.2">
      <c r="A474" t="s">
        <v>692</v>
      </c>
      <c r="B474" t="s">
        <v>692</v>
      </c>
      <c r="C474" t="s">
        <v>1522</v>
      </c>
      <c r="D474" t="str">
        <f t="shared" si="7"/>
        <v>SUNNYVALE</v>
      </c>
    </row>
    <row r="475" spans="1:4" hidden="1" x14ac:dyDescent="0.2">
      <c r="A475" t="s">
        <v>900</v>
      </c>
      <c r="B475" t="s">
        <v>900</v>
      </c>
      <c r="C475" t="s">
        <v>1891</v>
      </c>
      <c r="D475" t="str">
        <f t="shared" si="7"/>
        <v>SUSANVILLE</v>
      </c>
    </row>
    <row r="476" spans="1:4" x14ac:dyDescent="0.2">
      <c r="A476" t="s">
        <v>1808</v>
      </c>
      <c r="B476" t="s">
        <v>1809</v>
      </c>
      <c r="C476" t="s">
        <v>1522</v>
      </c>
      <c r="D476" t="str">
        <f t="shared" si="7"/>
        <v>SUTTER COUNTY</v>
      </c>
    </row>
    <row r="477" spans="1:4" hidden="1" x14ac:dyDescent="0.2">
      <c r="A477" t="s">
        <v>887</v>
      </c>
      <c r="B477" t="s">
        <v>1810</v>
      </c>
      <c r="C477" t="s">
        <v>1891</v>
      </c>
      <c r="D477" t="str">
        <f t="shared" si="7"/>
        <v>SUTTER CREEK</v>
      </c>
    </row>
    <row r="478" spans="1:4" x14ac:dyDescent="0.2">
      <c r="A478" t="s">
        <v>794</v>
      </c>
      <c r="B478" t="s">
        <v>794</v>
      </c>
      <c r="C478" t="s">
        <v>1522</v>
      </c>
      <c r="D478" t="str">
        <f t="shared" si="7"/>
        <v>TAFT</v>
      </c>
    </row>
    <row r="479" spans="1:4" x14ac:dyDescent="0.2">
      <c r="A479" t="s">
        <v>795</v>
      </c>
      <c r="B479" t="s">
        <v>795</v>
      </c>
      <c r="C479" t="s">
        <v>1522</v>
      </c>
      <c r="D479" t="str">
        <f t="shared" si="7"/>
        <v>TEHACHAPI</v>
      </c>
    </row>
    <row r="480" spans="1:4" x14ac:dyDescent="0.2">
      <c r="A480" t="s">
        <v>930</v>
      </c>
      <c r="B480" t="s">
        <v>930</v>
      </c>
      <c r="C480" t="s">
        <v>1522</v>
      </c>
      <c r="D480" t="str">
        <f t="shared" si="7"/>
        <v>TEHAMA</v>
      </c>
    </row>
    <row r="481" spans="1:4" x14ac:dyDescent="0.2">
      <c r="A481" t="s">
        <v>1811</v>
      </c>
      <c r="B481" t="s">
        <v>1812</v>
      </c>
      <c r="C481" t="s">
        <v>1522</v>
      </c>
      <c r="D481" t="str">
        <f t="shared" si="7"/>
        <v>TEHAMA COUNTY</v>
      </c>
    </row>
    <row r="482" spans="1:4" x14ac:dyDescent="0.2">
      <c r="A482" t="s">
        <v>560</v>
      </c>
      <c r="B482" t="s">
        <v>560</v>
      </c>
      <c r="C482" t="s">
        <v>1522</v>
      </c>
      <c r="D482" t="str">
        <f t="shared" si="7"/>
        <v>TEMECULA</v>
      </c>
    </row>
    <row r="483" spans="1:4" x14ac:dyDescent="0.2">
      <c r="A483" t="s">
        <v>492</v>
      </c>
      <c r="B483" t="s">
        <v>1813</v>
      </c>
      <c r="C483" t="s">
        <v>1522</v>
      </c>
      <c r="D483" t="str">
        <f t="shared" si="7"/>
        <v>TEMPLE CITY</v>
      </c>
    </row>
    <row r="484" spans="1:4" x14ac:dyDescent="0.2">
      <c r="A484" t="s">
        <v>305</v>
      </c>
      <c r="B484" t="s">
        <v>1814</v>
      </c>
      <c r="C484" t="s">
        <v>1522</v>
      </c>
      <c r="D484" t="str">
        <f t="shared" si="7"/>
        <v>THOUSAND OAKS</v>
      </c>
    </row>
    <row r="485" spans="1:4" x14ac:dyDescent="0.2">
      <c r="A485" t="s">
        <v>1815</v>
      </c>
      <c r="B485" t="s">
        <v>1815</v>
      </c>
      <c r="C485" t="s">
        <v>1522</v>
      </c>
      <c r="D485" t="str">
        <f t="shared" si="7"/>
        <v>TIBURON</v>
      </c>
    </row>
    <row r="486" spans="1:4" x14ac:dyDescent="0.2">
      <c r="A486" t="s">
        <v>493</v>
      </c>
      <c r="B486" t="s">
        <v>493</v>
      </c>
      <c r="C486" t="s">
        <v>1522</v>
      </c>
      <c r="D486" t="str">
        <f t="shared" si="7"/>
        <v>TORRANCE</v>
      </c>
    </row>
    <row r="487" spans="1:4" x14ac:dyDescent="0.2">
      <c r="A487" t="s">
        <v>843</v>
      </c>
      <c r="B487" t="s">
        <v>843</v>
      </c>
      <c r="C487" t="s">
        <v>1522</v>
      </c>
      <c r="D487" t="str">
        <f t="shared" si="7"/>
        <v>TRACY</v>
      </c>
    </row>
    <row r="488" spans="1:4" hidden="1" x14ac:dyDescent="0.2">
      <c r="A488" t="s">
        <v>812</v>
      </c>
      <c r="B488" t="s">
        <v>812</v>
      </c>
      <c r="C488" t="s">
        <v>1891</v>
      </c>
      <c r="D488" t="str">
        <f t="shared" si="7"/>
        <v>TRINIDAD</v>
      </c>
    </row>
    <row r="489" spans="1:4" hidden="1" x14ac:dyDescent="0.2">
      <c r="A489" t="s">
        <v>934</v>
      </c>
      <c r="B489" t="s">
        <v>1816</v>
      </c>
      <c r="C489" t="s">
        <v>1891</v>
      </c>
      <c r="D489" t="str">
        <f t="shared" si="7"/>
        <v>TRINITY COUNTY</v>
      </c>
    </row>
    <row r="490" spans="1:4" x14ac:dyDescent="0.2">
      <c r="A490" t="s">
        <v>911</v>
      </c>
      <c r="B490" t="s">
        <v>911</v>
      </c>
      <c r="C490" t="s">
        <v>1522</v>
      </c>
      <c r="D490" t="str">
        <f t="shared" si="7"/>
        <v>TRUCKEE</v>
      </c>
    </row>
    <row r="491" spans="1:4" x14ac:dyDescent="0.2">
      <c r="A491" t="s">
        <v>873</v>
      </c>
      <c r="B491" t="s">
        <v>873</v>
      </c>
      <c r="C491" t="s">
        <v>1522</v>
      </c>
      <c r="D491" t="str">
        <f t="shared" si="7"/>
        <v>TULARE</v>
      </c>
    </row>
    <row r="492" spans="1:4" x14ac:dyDescent="0.2">
      <c r="A492" t="s">
        <v>1817</v>
      </c>
      <c r="B492" t="s">
        <v>1818</v>
      </c>
      <c r="C492" t="s">
        <v>1522</v>
      </c>
      <c r="D492" t="str">
        <f t="shared" si="7"/>
        <v>TULARE COUNTY</v>
      </c>
    </row>
    <row r="493" spans="1:4" x14ac:dyDescent="0.2">
      <c r="A493" t="s">
        <v>927</v>
      </c>
      <c r="B493" t="s">
        <v>927</v>
      </c>
      <c r="C493" t="s">
        <v>1522</v>
      </c>
      <c r="D493" t="str">
        <f t="shared" si="7"/>
        <v>TULELAKE</v>
      </c>
    </row>
    <row r="494" spans="1:4" x14ac:dyDescent="0.2">
      <c r="A494" t="s">
        <v>1819</v>
      </c>
      <c r="B494" t="s">
        <v>1820</v>
      </c>
      <c r="C494" t="s">
        <v>1522</v>
      </c>
      <c r="D494" t="str">
        <f t="shared" si="7"/>
        <v>TUOLUMNE COUNTY</v>
      </c>
    </row>
    <row r="495" spans="1:4" hidden="1" x14ac:dyDescent="0.2">
      <c r="A495" t="s">
        <v>870</v>
      </c>
      <c r="B495" t="s">
        <v>870</v>
      </c>
      <c r="C495" t="s">
        <v>1891</v>
      </c>
      <c r="D495" t="str">
        <f t="shared" si="7"/>
        <v>TURLOCK</v>
      </c>
    </row>
    <row r="496" spans="1:4" x14ac:dyDescent="0.2">
      <c r="A496" t="s">
        <v>530</v>
      </c>
      <c r="B496" t="s">
        <v>530</v>
      </c>
      <c r="C496" t="s">
        <v>1535</v>
      </c>
      <c r="D496" t="str">
        <f t="shared" si="7"/>
        <v>TUSTIN</v>
      </c>
    </row>
    <row r="497" spans="1:4" x14ac:dyDescent="0.2">
      <c r="A497" t="s">
        <v>581</v>
      </c>
      <c r="B497" t="s">
        <v>1821</v>
      </c>
      <c r="C497" t="s">
        <v>1522</v>
      </c>
      <c r="D497" t="str">
        <f t="shared" si="7"/>
        <v>TWENTYNINE PALMS</v>
      </c>
    </row>
    <row r="498" spans="1:4" x14ac:dyDescent="0.2">
      <c r="A498" t="s">
        <v>827</v>
      </c>
      <c r="B498" t="s">
        <v>827</v>
      </c>
      <c r="C498" t="s">
        <v>1522</v>
      </c>
      <c r="D498" t="str">
        <f t="shared" si="7"/>
        <v>UKIAH</v>
      </c>
    </row>
    <row r="499" spans="1:4" x14ac:dyDescent="0.2">
      <c r="A499" t="s">
        <v>619</v>
      </c>
      <c r="B499" t="s">
        <v>1822</v>
      </c>
      <c r="C499" t="s">
        <v>1522</v>
      </c>
      <c r="D499" t="str">
        <f t="shared" si="7"/>
        <v>UNION CITY</v>
      </c>
    </row>
    <row r="500" spans="1:4" x14ac:dyDescent="0.2">
      <c r="A500" t="s">
        <v>582</v>
      </c>
      <c r="B500" t="s">
        <v>582</v>
      </c>
      <c r="C500" t="s">
        <v>1522</v>
      </c>
      <c r="D500" t="str">
        <f t="shared" si="7"/>
        <v>UPLAND</v>
      </c>
    </row>
    <row r="501" spans="1:4" x14ac:dyDescent="0.2">
      <c r="A501" t="s">
        <v>699</v>
      </c>
      <c r="B501" t="s">
        <v>699</v>
      </c>
      <c r="C501" t="s">
        <v>1522</v>
      </c>
      <c r="D501" t="str">
        <f t="shared" si="7"/>
        <v>VACAVILLE</v>
      </c>
    </row>
    <row r="502" spans="1:4" x14ac:dyDescent="0.2">
      <c r="A502" t="s">
        <v>700</v>
      </c>
      <c r="B502" t="s">
        <v>700</v>
      </c>
      <c r="C502" t="s">
        <v>1522</v>
      </c>
      <c r="D502" t="str">
        <f t="shared" si="7"/>
        <v>VALLEJO</v>
      </c>
    </row>
    <row r="503" spans="1:4" x14ac:dyDescent="0.2">
      <c r="A503" t="s">
        <v>593</v>
      </c>
      <c r="B503" t="s">
        <v>586</v>
      </c>
      <c r="C503" t="s">
        <v>1522</v>
      </c>
      <c r="D503" t="str">
        <f t="shared" si="7"/>
        <v>SAN BUENAVENTURA</v>
      </c>
    </row>
    <row r="504" spans="1:4" x14ac:dyDescent="0.2">
      <c r="A504" t="s">
        <v>1823</v>
      </c>
      <c r="B504" t="s">
        <v>1824</v>
      </c>
      <c r="C504" t="s">
        <v>1522</v>
      </c>
      <c r="D504" t="str">
        <f t="shared" si="7"/>
        <v>VENTURA COUNTY</v>
      </c>
    </row>
    <row r="505" spans="1:4" x14ac:dyDescent="0.2">
      <c r="A505" t="s">
        <v>494</v>
      </c>
      <c r="B505" t="s">
        <v>494</v>
      </c>
      <c r="C505" t="s">
        <v>1535</v>
      </c>
      <c r="D505" t="str">
        <f t="shared" si="7"/>
        <v>VERNON</v>
      </c>
    </row>
    <row r="506" spans="1:4" x14ac:dyDescent="0.2">
      <c r="A506" t="s">
        <v>583</v>
      </c>
      <c r="B506" t="s">
        <v>583</v>
      </c>
      <c r="C506" t="s">
        <v>1522</v>
      </c>
      <c r="D506" t="str">
        <f t="shared" si="7"/>
        <v>VICTORVILLE</v>
      </c>
    </row>
    <row r="507" spans="1:4" x14ac:dyDescent="0.2">
      <c r="A507" t="s">
        <v>531</v>
      </c>
      <c r="B507" t="s">
        <v>1825</v>
      </c>
      <c r="C507" t="s">
        <v>1522</v>
      </c>
      <c r="D507" t="str">
        <f t="shared" si="7"/>
        <v>VILLA PARK</v>
      </c>
    </row>
    <row r="508" spans="1:4" x14ac:dyDescent="0.2">
      <c r="A508" t="s">
        <v>879</v>
      </c>
      <c r="B508" t="s">
        <v>879</v>
      </c>
      <c r="C508" t="s">
        <v>1522</v>
      </c>
      <c r="D508" t="str">
        <f t="shared" si="7"/>
        <v>VISALIA</v>
      </c>
    </row>
    <row r="509" spans="1:4" x14ac:dyDescent="0.2">
      <c r="A509" t="s">
        <v>396</v>
      </c>
      <c r="B509" t="s">
        <v>396</v>
      </c>
      <c r="C509" t="s">
        <v>1522</v>
      </c>
      <c r="D509" t="str">
        <f t="shared" si="7"/>
        <v>VISTA</v>
      </c>
    </row>
    <row r="510" spans="1:4" x14ac:dyDescent="0.2">
      <c r="A510" t="s">
        <v>495</v>
      </c>
      <c r="B510" t="s">
        <v>495</v>
      </c>
      <c r="C510" t="s">
        <v>1522</v>
      </c>
      <c r="D510" t="str">
        <f t="shared" si="7"/>
        <v>WALNUT</v>
      </c>
    </row>
    <row r="511" spans="1:4" x14ac:dyDescent="0.2">
      <c r="A511" t="s">
        <v>639</v>
      </c>
      <c r="B511" t="s">
        <v>1826</v>
      </c>
      <c r="C511" t="s">
        <v>1535</v>
      </c>
      <c r="D511" t="str">
        <f t="shared" si="7"/>
        <v>WALNUT CREEK</v>
      </c>
    </row>
    <row r="512" spans="1:4" x14ac:dyDescent="0.2">
      <c r="A512" t="s">
        <v>796</v>
      </c>
      <c r="B512" t="s">
        <v>796</v>
      </c>
      <c r="C512" t="s">
        <v>1522</v>
      </c>
      <c r="D512" t="str">
        <f t="shared" si="7"/>
        <v>WASCO</v>
      </c>
    </row>
    <row r="513" spans="1:4" x14ac:dyDescent="0.2">
      <c r="A513" t="s">
        <v>871</v>
      </c>
      <c r="B513" t="s">
        <v>871</v>
      </c>
      <c r="C513" t="s">
        <v>1522</v>
      </c>
      <c r="D513" t="str">
        <f t="shared" si="7"/>
        <v>WATERFORD</v>
      </c>
    </row>
    <row r="514" spans="1:4" x14ac:dyDescent="0.2">
      <c r="A514" t="s">
        <v>763</v>
      </c>
      <c r="B514" t="s">
        <v>763</v>
      </c>
      <c r="C514" t="s">
        <v>1522</v>
      </c>
      <c r="D514" t="str">
        <f t="shared" si="7"/>
        <v>WATSONVILLE</v>
      </c>
    </row>
    <row r="515" spans="1:4" x14ac:dyDescent="0.2">
      <c r="A515" t="s">
        <v>928</v>
      </c>
      <c r="B515" t="s">
        <v>928</v>
      </c>
      <c r="C515" t="s">
        <v>1522</v>
      </c>
      <c r="D515" t="str">
        <f t="shared" ref="D515:D540" si="8">UPPER(A515)</f>
        <v>WEED</v>
      </c>
    </row>
    <row r="516" spans="1:4" x14ac:dyDescent="0.2">
      <c r="A516" t="s">
        <v>496</v>
      </c>
      <c r="B516" t="s">
        <v>1827</v>
      </c>
      <c r="C516" t="s">
        <v>1522</v>
      </c>
      <c r="D516" t="str">
        <f t="shared" si="8"/>
        <v>WEST COVINA</v>
      </c>
    </row>
    <row r="517" spans="1:4" x14ac:dyDescent="0.2">
      <c r="A517" t="s">
        <v>497</v>
      </c>
      <c r="B517" t="s">
        <v>1828</v>
      </c>
      <c r="C517" t="s">
        <v>1535</v>
      </c>
      <c r="D517" t="str">
        <f t="shared" si="8"/>
        <v>WEST HOLLYWOOD</v>
      </c>
    </row>
    <row r="518" spans="1:4" x14ac:dyDescent="0.2">
      <c r="A518" t="s">
        <v>739</v>
      </c>
      <c r="B518" t="s">
        <v>1829</v>
      </c>
      <c r="C518" t="s">
        <v>1522</v>
      </c>
      <c r="D518" t="str">
        <f t="shared" si="8"/>
        <v>WEST SACRAMENTO</v>
      </c>
    </row>
    <row r="519" spans="1:4" x14ac:dyDescent="0.2">
      <c r="A519" t="s">
        <v>498</v>
      </c>
      <c r="B519" t="s">
        <v>1830</v>
      </c>
      <c r="C519" t="s">
        <v>1522</v>
      </c>
      <c r="D519" t="str">
        <f t="shared" si="8"/>
        <v>WESTLAKE VILLAGE</v>
      </c>
    </row>
    <row r="520" spans="1:4" x14ac:dyDescent="0.2">
      <c r="A520" t="s">
        <v>532</v>
      </c>
      <c r="B520" t="s">
        <v>532</v>
      </c>
      <c r="C520" t="s">
        <v>1522</v>
      </c>
      <c r="D520" t="str">
        <f t="shared" si="8"/>
        <v>WESTMINSTER</v>
      </c>
    </row>
    <row r="521" spans="1:4" x14ac:dyDescent="0.2">
      <c r="A521" t="s">
        <v>411</v>
      </c>
      <c r="B521" t="s">
        <v>411</v>
      </c>
      <c r="C521" t="s">
        <v>1522</v>
      </c>
      <c r="D521" t="str">
        <f t="shared" si="8"/>
        <v>WESTMORLAND</v>
      </c>
    </row>
    <row r="522" spans="1:4" hidden="1" x14ac:dyDescent="0.2">
      <c r="A522" t="s">
        <v>744</v>
      </c>
      <c r="B522" t="s">
        <v>744</v>
      </c>
      <c r="C522" t="s">
        <v>1891</v>
      </c>
      <c r="D522" t="str">
        <f t="shared" si="8"/>
        <v>WHEATLAND</v>
      </c>
    </row>
    <row r="523" spans="1:4" x14ac:dyDescent="0.2">
      <c r="A523" t="s">
        <v>499</v>
      </c>
      <c r="B523" t="s">
        <v>499</v>
      </c>
      <c r="C523" t="s">
        <v>1535</v>
      </c>
      <c r="D523" t="str">
        <f t="shared" si="8"/>
        <v>WHITTIER</v>
      </c>
    </row>
    <row r="524" spans="1:4" x14ac:dyDescent="0.2">
      <c r="A524" t="s">
        <v>1831</v>
      </c>
      <c r="B524" t="s">
        <v>1831</v>
      </c>
      <c r="C524" t="s">
        <v>1522</v>
      </c>
      <c r="D524" t="str">
        <f t="shared" si="8"/>
        <v>WILDOMAR</v>
      </c>
    </row>
    <row r="525" spans="1:4" hidden="1" x14ac:dyDescent="0.2">
      <c r="A525" t="s">
        <v>891</v>
      </c>
      <c r="B525" t="s">
        <v>891</v>
      </c>
      <c r="C525" t="s">
        <v>1891</v>
      </c>
      <c r="D525" t="str">
        <f t="shared" si="8"/>
        <v>WILLIAMS</v>
      </c>
    </row>
    <row r="526" spans="1:4" x14ac:dyDescent="0.2">
      <c r="A526" t="s">
        <v>828</v>
      </c>
      <c r="B526" t="s">
        <v>828</v>
      </c>
      <c r="C526" t="s">
        <v>1522</v>
      </c>
      <c r="D526" t="str">
        <f t="shared" si="8"/>
        <v>WILLITS</v>
      </c>
    </row>
    <row r="527" spans="1:4" x14ac:dyDescent="0.2">
      <c r="A527" t="s">
        <v>896</v>
      </c>
      <c r="B527" t="s">
        <v>896</v>
      </c>
      <c r="C527" t="s">
        <v>1535</v>
      </c>
      <c r="D527" t="str">
        <f t="shared" si="8"/>
        <v>WILLOWS</v>
      </c>
    </row>
    <row r="528" spans="1:4" x14ac:dyDescent="0.2">
      <c r="A528" t="s">
        <v>1832</v>
      </c>
      <c r="B528" t="s">
        <v>1832</v>
      </c>
      <c r="C528" t="s">
        <v>1522</v>
      </c>
      <c r="D528" t="str">
        <f t="shared" si="8"/>
        <v>WINDSOR</v>
      </c>
    </row>
    <row r="529" spans="1:4" x14ac:dyDescent="0.2">
      <c r="A529" t="s">
        <v>740</v>
      </c>
      <c r="B529" t="s">
        <v>740</v>
      </c>
      <c r="C529" t="s">
        <v>1522</v>
      </c>
      <c r="D529" t="str">
        <f t="shared" si="8"/>
        <v>WINTERS</v>
      </c>
    </row>
    <row r="530" spans="1:4" x14ac:dyDescent="0.2">
      <c r="A530" t="s">
        <v>880</v>
      </c>
      <c r="B530" t="s">
        <v>880</v>
      </c>
      <c r="C530" t="s">
        <v>1522</v>
      </c>
      <c r="D530" t="str">
        <f t="shared" si="8"/>
        <v>WOODLAKE</v>
      </c>
    </row>
    <row r="531" spans="1:4" x14ac:dyDescent="0.2">
      <c r="A531" t="s">
        <v>741</v>
      </c>
      <c r="B531" t="s">
        <v>741</v>
      </c>
      <c r="C531" t="s">
        <v>1522</v>
      </c>
      <c r="D531" t="str">
        <f t="shared" si="8"/>
        <v>WOODLAND</v>
      </c>
    </row>
    <row r="532" spans="1:4" x14ac:dyDescent="0.2">
      <c r="A532" t="s">
        <v>1833</v>
      </c>
      <c r="B532" t="s">
        <v>1833</v>
      </c>
      <c r="C532" t="s">
        <v>1522</v>
      </c>
      <c r="D532" t="str">
        <f t="shared" si="8"/>
        <v>WOODSIDE</v>
      </c>
    </row>
    <row r="533" spans="1:4" x14ac:dyDescent="0.2">
      <c r="A533" t="s">
        <v>1834</v>
      </c>
      <c r="B533" t="s">
        <v>1835</v>
      </c>
      <c r="C533" t="s">
        <v>1522</v>
      </c>
      <c r="D533" t="str">
        <f t="shared" si="8"/>
        <v>YOLO COUNTY</v>
      </c>
    </row>
    <row r="534" spans="1:4" x14ac:dyDescent="0.2">
      <c r="A534" t="s">
        <v>533</v>
      </c>
      <c r="B534" t="s">
        <v>1836</v>
      </c>
      <c r="C534" t="s">
        <v>1522</v>
      </c>
      <c r="D534" t="str">
        <f t="shared" si="8"/>
        <v>YORBA LINDA</v>
      </c>
    </row>
    <row r="535" spans="1:4" x14ac:dyDescent="0.2">
      <c r="A535" t="s">
        <v>1837</v>
      </c>
      <c r="B535" t="s">
        <v>1837</v>
      </c>
      <c r="C535" t="s">
        <v>1522</v>
      </c>
      <c r="D535" t="str">
        <f t="shared" si="8"/>
        <v>YOUNTVILLE</v>
      </c>
    </row>
    <row r="536" spans="1:4" x14ac:dyDescent="0.2">
      <c r="A536" t="s">
        <v>929</v>
      </c>
      <c r="B536" t="s">
        <v>929</v>
      </c>
      <c r="C536" t="s">
        <v>1522</v>
      </c>
      <c r="D536" t="str">
        <f t="shared" si="8"/>
        <v>YREKA</v>
      </c>
    </row>
    <row r="537" spans="1:4" hidden="1" x14ac:dyDescent="0.2">
      <c r="A537" t="s">
        <v>736</v>
      </c>
      <c r="B537" t="s">
        <v>1838</v>
      </c>
      <c r="C537" t="s">
        <v>1891</v>
      </c>
      <c r="D537" t="str">
        <f t="shared" si="8"/>
        <v>YUBA CITY</v>
      </c>
    </row>
    <row r="538" spans="1:4" hidden="1" x14ac:dyDescent="0.2">
      <c r="A538" t="s">
        <v>1839</v>
      </c>
      <c r="B538" t="s">
        <v>1840</v>
      </c>
      <c r="C538" t="s">
        <v>1891</v>
      </c>
      <c r="D538" t="str">
        <f t="shared" si="8"/>
        <v>YUBA COUNTY</v>
      </c>
    </row>
    <row r="539" spans="1:4" x14ac:dyDescent="0.2">
      <c r="A539" t="s">
        <v>584</v>
      </c>
      <c r="B539" t="s">
        <v>584</v>
      </c>
      <c r="C539" t="s">
        <v>1522</v>
      </c>
      <c r="D539" t="str">
        <f t="shared" si="8"/>
        <v>YUCAIPA</v>
      </c>
    </row>
    <row r="540" spans="1:4" x14ac:dyDescent="0.2">
      <c r="A540" t="s">
        <v>585</v>
      </c>
      <c r="B540" t="s">
        <v>1841</v>
      </c>
      <c r="C540" t="s">
        <v>1522</v>
      </c>
      <c r="D540" t="str">
        <f t="shared" si="8"/>
        <v>YUCCA VALLEY</v>
      </c>
    </row>
  </sheetData>
  <autoFilter ref="A1:D540" xr:uid="{00000000-0009-0000-0000-000007000000}">
    <filterColumn colId="2">
      <filters>
        <filter val="Received - Not successful"/>
        <filter val="Successful"/>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1980"/>
  <sheetViews>
    <sheetView workbookViewId="0">
      <pane xSplit="5" ySplit="2" topLeftCell="F3" activePane="bottomRight" state="frozen"/>
      <selection sqref="A1:XFD1048576"/>
      <selection pane="topRight" sqref="A1:XFD1048576"/>
      <selection pane="bottomLeft" sqref="A1:XFD1048576"/>
      <selection pane="bottomRight" sqref="A1:L1"/>
    </sheetView>
  </sheetViews>
  <sheetFormatPr defaultRowHeight="12.75" x14ac:dyDescent="0.2"/>
  <cols>
    <col min="1" max="1" width="26.28515625" bestFit="1" customWidth="1"/>
    <col min="2" max="2" width="17.85546875" bestFit="1" customWidth="1"/>
    <col min="3" max="3" width="26.5703125" bestFit="1" customWidth="1"/>
    <col min="4" max="4" width="9.140625" style="135"/>
    <col min="5" max="5" width="14.85546875" customWidth="1"/>
    <col min="6" max="15" width="10.7109375" customWidth="1"/>
    <col min="16" max="16" width="10.7109375" style="105" customWidth="1"/>
    <col min="17" max="17" width="15.7109375" bestFit="1" customWidth="1"/>
    <col min="18" max="19" width="10.7109375" customWidth="1"/>
    <col min="20" max="21" width="0" hidden="1" customWidth="1"/>
  </cols>
  <sheetData>
    <row r="1" spans="1:21" ht="189" customHeight="1" x14ac:dyDescent="0.25">
      <c r="A1" s="286" t="s">
        <v>2029</v>
      </c>
      <c r="B1" s="286"/>
      <c r="C1" s="286"/>
      <c r="D1" s="286"/>
      <c r="E1" s="286"/>
      <c r="F1" s="286"/>
      <c r="G1" s="286"/>
      <c r="H1" s="286"/>
      <c r="I1" s="286"/>
      <c r="J1" s="286"/>
      <c r="K1" s="286"/>
      <c r="L1" s="286"/>
      <c r="M1" s="137"/>
      <c r="N1" s="137"/>
      <c r="O1" s="137"/>
      <c r="P1" s="281"/>
      <c r="Q1" s="137"/>
      <c r="R1" s="137"/>
      <c r="S1" s="137"/>
    </row>
    <row r="2" spans="1:21" ht="63" customHeight="1" x14ac:dyDescent="0.2">
      <c r="A2" s="211" t="s">
        <v>0</v>
      </c>
      <c r="B2" s="211" t="s">
        <v>1</v>
      </c>
      <c r="C2" s="211" t="s">
        <v>332</v>
      </c>
      <c r="D2" s="212" t="s">
        <v>993</v>
      </c>
      <c r="E2" s="211" t="s">
        <v>1100</v>
      </c>
      <c r="F2" s="213" t="s">
        <v>351</v>
      </c>
      <c r="G2" s="213" t="s">
        <v>352</v>
      </c>
      <c r="H2" s="213" t="s">
        <v>353</v>
      </c>
      <c r="I2" s="213" t="s">
        <v>354</v>
      </c>
      <c r="J2" s="214" t="s">
        <v>358</v>
      </c>
      <c r="K2" s="214" t="s">
        <v>357</v>
      </c>
      <c r="L2" s="214" t="s">
        <v>355</v>
      </c>
      <c r="M2" s="214" t="s">
        <v>356</v>
      </c>
      <c r="N2" s="215" t="s">
        <v>359</v>
      </c>
      <c r="O2" s="215" t="s">
        <v>360</v>
      </c>
      <c r="P2" s="216" t="s">
        <v>361</v>
      </c>
      <c r="Q2" s="217" t="s">
        <v>362</v>
      </c>
      <c r="R2" s="211" t="s">
        <v>363</v>
      </c>
      <c r="S2" s="211" t="s">
        <v>364</v>
      </c>
      <c r="T2" s="121" t="s">
        <v>1515</v>
      </c>
      <c r="U2" s="121" t="s">
        <v>1516</v>
      </c>
    </row>
    <row r="3" spans="1:21" ht="15" x14ac:dyDescent="0.2">
      <c r="A3" s="197" t="s">
        <v>4</v>
      </c>
      <c r="B3" s="197" t="s">
        <v>5</v>
      </c>
      <c r="C3" s="197" t="s">
        <v>3</v>
      </c>
      <c r="D3" s="198">
        <v>2014</v>
      </c>
      <c r="E3" s="197" t="s">
        <v>6</v>
      </c>
      <c r="F3" s="199">
        <v>31</v>
      </c>
      <c r="G3" s="200">
        <v>0</v>
      </c>
      <c r="H3" s="200">
        <v>0</v>
      </c>
      <c r="I3" s="200">
        <v>0</v>
      </c>
      <c r="J3" s="200">
        <v>19</v>
      </c>
      <c r="K3" s="199">
        <v>0</v>
      </c>
      <c r="L3" s="199">
        <v>0</v>
      </c>
      <c r="M3" s="199">
        <v>0</v>
      </c>
      <c r="N3" s="199">
        <v>20</v>
      </c>
      <c r="O3" s="199">
        <v>0</v>
      </c>
      <c r="P3" s="199">
        <v>45</v>
      </c>
      <c r="Q3" s="201">
        <v>17</v>
      </c>
      <c r="R3" s="197">
        <v>115</v>
      </c>
      <c r="S3" s="197">
        <v>17</v>
      </c>
      <c r="T3" s="92">
        <f>IF(D3&gt;U3,D3,U3)</f>
        <v>2014</v>
      </c>
      <c r="U3">
        <f>VLOOKUP(A3,'SB35 Determination Data'!$B$4:$F$542,5,FALSE)</f>
        <v>2014</v>
      </c>
    </row>
    <row r="4" spans="1:21" ht="15" x14ac:dyDescent="0.2">
      <c r="A4" s="197" t="s">
        <v>4</v>
      </c>
      <c r="B4" s="197" t="s">
        <v>5</v>
      </c>
      <c r="C4" s="197" t="s">
        <v>3</v>
      </c>
      <c r="D4" s="198">
        <v>2015</v>
      </c>
      <c r="E4" s="197" t="s">
        <v>6</v>
      </c>
      <c r="F4" s="199">
        <v>31</v>
      </c>
      <c r="G4" s="200">
        <v>0</v>
      </c>
      <c r="H4" s="200">
        <v>0</v>
      </c>
      <c r="I4" s="200">
        <v>0</v>
      </c>
      <c r="J4" s="200">
        <v>19</v>
      </c>
      <c r="K4" s="199">
        <v>0</v>
      </c>
      <c r="L4" s="199">
        <v>0</v>
      </c>
      <c r="M4" s="199">
        <v>0</v>
      </c>
      <c r="N4" s="199">
        <v>20</v>
      </c>
      <c r="O4" s="199">
        <v>0</v>
      </c>
      <c r="P4" s="199">
        <v>45</v>
      </c>
      <c r="Q4" s="201">
        <v>15</v>
      </c>
      <c r="R4" s="197">
        <v>115</v>
      </c>
      <c r="S4" s="197">
        <v>15</v>
      </c>
      <c r="T4" s="92">
        <f t="shared" ref="T4:T67" si="0">IF(D4&gt;U4,D4,U4)</f>
        <v>2015</v>
      </c>
      <c r="U4">
        <f>VLOOKUP(A4,'SB35 Determination Data'!$B$4:$F$542,5,FALSE)</f>
        <v>2014</v>
      </c>
    </row>
    <row r="5" spans="1:21" ht="15" x14ac:dyDescent="0.2">
      <c r="A5" s="197" t="s">
        <v>4</v>
      </c>
      <c r="B5" s="197" t="s">
        <v>5</v>
      </c>
      <c r="C5" s="197" t="s">
        <v>3</v>
      </c>
      <c r="D5" s="198">
        <v>2016</v>
      </c>
      <c r="E5" s="197" t="s">
        <v>6</v>
      </c>
      <c r="F5" s="199">
        <v>31</v>
      </c>
      <c r="G5" s="200">
        <v>0</v>
      </c>
      <c r="H5" s="200">
        <v>0</v>
      </c>
      <c r="I5" s="200">
        <v>0</v>
      </c>
      <c r="J5" s="200">
        <v>19</v>
      </c>
      <c r="K5" s="199">
        <v>0</v>
      </c>
      <c r="L5" s="199">
        <v>0</v>
      </c>
      <c r="M5" s="199">
        <v>0</v>
      </c>
      <c r="N5" s="199">
        <v>20</v>
      </c>
      <c r="O5" s="199">
        <v>0</v>
      </c>
      <c r="P5" s="199">
        <v>45</v>
      </c>
      <c r="Q5" s="201">
        <v>2</v>
      </c>
      <c r="R5" s="197">
        <v>115</v>
      </c>
      <c r="S5" s="197">
        <v>2</v>
      </c>
      <c r="T5" s="92">
        <f t="shared" si="0"/>
        <v>2016</v>
      </c>
      <c r="U5">
        <f>VLOOKUP(A5,'SB35 Determination Data'!$B$4:$F$542,5,FALSE)</f>
        <v>2014</v>
      </c>
    </row>
    <row r="6" spans="1:21" ht="15" x14ac:dyDescent="0.2">
      <c r="A6" s="197" t="s">
        <v>4</v>
      </c>
      <c r="B6" s="197" t="s">
        <v>5</v>
      </c>
      <c r="C6" s="197" t="s">
        <v>3</v>
      </c>
      <c r="D6" s="198">
        <v>2017</v>
      </c>
      <c r="E6" s="197" t="s">
        <v>6</v>
      </c>
      <c r="F6" s="199">
        <v>31</v>
      </c>
      <c r="G6" s="200">
        <v>0</v>
      </c>
      <c r="H6" s="200">
        <v>0</v>
      </c>
      <c r="I6" s="200">
        <v>0</v>
      </c>
      <c r="J6" s="200">
        <v>19</v>
      </c>
      <c r="K6" s="199">
        <v>0</v>
      </c>
      <c r="L6" s="199">
        <v>0</v>
      </c>
      <c r="M6" s="199">
        <v>0</v>
      </c>
      <c r="N6" s="199">
        <v>20</v>
      </c>
      <c r="O6" s="199">
        <v>0</v>
      </c>
      <c r="P6" s="199">
        <v>45</v>
      </c>
      <c r="Q6" s="201">
        <v>7</v>
      </c>
      <c r="R6" s="197">
        <v>115</v>
      </c>
      <c r="S6" s="197">
        <v>7</v>
      </c>
      <c r="T6" s="92">
        <f t="shared" si="0"/>
        <v>2017</v>
      </c>
      <c r="U6">
        <f>VLOOKUP(A6,'SB35 Determination Data'!$B$4:$F$542,5,FALSE)</f>
        <v>2014</v>
      </c>
    </row>
    <row r="7" spans="1:21" ht="15" x14ac:dyDescent="0.2">
      <c r="A7" s="197" t="s">
        <v>7</v>
      </c>
      <c r="B7" s="197" t="s">
        <v>7</v>
      </c>
      <c r="C7" s="197" t="s">
        <v>8</v>
      </c>
      <c r="D7" s="198">
        <v>2015</v>
      </c>
      <c r="E7" s="197" t="s">
        <v>6</v>
      </c>
      <c r="F7" s="199">
        <v>444</v>
      </c>
      <c r="G7" s="200">
        <v>19</v>
      </c>
      <c r="H7" s="200">
        <v>19</v>
      </c>
      <c r="I7" s="200">
        <v>0</v>
      </c>
      <c r="J7" s="200">
        <v>248</v>
      </c>
      <c r="K7" s="199">
        <v>22</v>
      </c>
      <c r="L7" s="199">
        <v>22</v>
      </c>
      <c r="M7" s="199">
        <v>0</v>
      </c>
      <c r="N7" s="199">
        <v>283</v>
      </c>
      <c r="O7" s="199">
        <v>14</v>
      </c>
      <c r="P7" s="199">
        <v>748</v>
      </c>
      <c r="Q7" s="201">
        <v>192</v>
      </c>
      <c r="R7" s="197">
        <v>1723</v>
      </c>
      <c r="S7" s="197">
        <v>247</v>
      </c>
      <c r="T7" s="92">
        <f>IF(D7&gt;U7,D7,U7)</f>
        <v>2015</v>
      </c>
      <c r="U7">
        <f>VLOOKUP(A7,'SB35 Determination Data'!$B$4:$F$542,5,FALSE)</f>
        <v>2015</v>
      </c>
    </row>
    <row r="8" spans="1:21" ht="15" x14ac:dyDescent="0.2">
      <c r="A8" s="197" t="s">
        <v>7</v>
      </c>
      <c r="B8" s="197" t="s">
        <v>7</v>
      </c>
      <c r="C8" s="197" t="s">
        <v>8</v>
      </c>
      <c r="D8" s="198">
        <v>2016</v>
      </c>
      <c r="E8" s="197" t="s">
        <v>6</v>
      </c>
      <c r="F8" s="199">
        <v>444</v>
      </c>
      <c r="G8" s="200">
        <v>17</v>
      </c>
      <c r="H8" s="200">
        <v>17</v>
      </c>
      <c r="I8" s="200">
        <v>0</v>
      </c>
      <c r="J8" s="200">
        <v>248</v>
      </c>
      <c r="K8" s="199">
        <v>14</v>
      </c>
      <c r="L8" s="199">
        <v>14</v>
      </c>
      <c r="M8" s="199">
        <v>0</v>
      </c>
      <c r="N8" s="199">
        <v>283</v>
      </c>
      <c r="O8" s="199">
        <v>7</v>
      </c>
      <c r="P8" s="199">
        <v>748</v>
      </c>
      <c r="Q8" s="201">
        <v>61</v>
      </c>
      <c r="R8" s="197">
        <v>1723</v>
      </c>
      <c r="S8" s="197">
        <v>99</v>
      </c>
      <c r="T8" s="92">
        <f>IF(D8&gt;U8,D8,U8)</f>
        <v>2016</v>
      </c>
      <c r="U8">
        <f>VLOOKUP(A8,'SB35 Determination Data'!$B$4:$F$542,5,FALSE)</f>
        <v>2015</v>
      </c>
    </row>
    <row r="9" spans="1:21" ht="15" x14ac:dyDescent="0.2">
      <c r="A9" s="197" t="s">
        <v>7</v>
      </c>
      <c r="B9" s="197" t="s">
        <v>7</v>
      </c>
      <c r="C9" s="197" t="s">
        <v>8</v>
      </c>
      <c r="D9" s="198">
        <v>2017</v>
      </c>
      <c r="E9" s="197" t="s">
        <v>6</v>
      </c>
      <c r="F9" s="199">
        <v>444</v>
      </c>
      <c r="G9" s="200">
        <v>18</v>
      </c>
      <c r="H9" s="200">
        <v>18</v>
      </c>
      <c r="I9" s="200">
        <v>0</v>
      </c>
      <c r="J9" s="200">
        <v>248</v>
      </c>
      <c r="K9" s="199">
        <v>4</v>
      </c>
      <c r="L9" s="199">
        <v>4</v>
      </c>
      <c r="M9" s="199">
        <v>0</v>
      </c>
      <c r="N9" s="199">
        <v>283</v>
      </c>
      <c r="O9" s="199">
        <v>5</v>
      </c>
      <c r="P9" s="199">
        <v>748</v>
      </c>
      <c r="Q9" s="201">
        <v>66</v>
      </c>
      <c r="R9" s="197">
        <v>1723</v>
      </c>
      <c r="S9" s="197">
        <v>93</v>
      </c>
      <c r="T9" s="92">
        <f t="shared" si="0"/>
        <v>2017</v>
      </c>
      <c r="U9">
        <f>VLOOKUP(A9,'SB35 Determination Data'!$B$4:$F$542,5,FALSE)</f>
        <v>2015</v>
      </c>
    </row>
    <row r="10" spans="1:21" ht="15" x14ac:dyDescent="0.2">
      <c r="A10" s="197" t="s">
        <v>9</v>
      </c>
      <c r="B10" s="197" t="s">
        <v>7</v>
      </c>
      <c r="C10" s="197" t="s">
        <v>8</v>
      </c>
      <c r="D10" s="198">
        <v>2014</v>
      </c>
      <c r="E10" s="197" t="s">
        <v>6</v>
      </c>
      <c r="F10" s="199">
        <v>430</v>
      </c>
      <c r="G10" s="200">
        <v>0</v>
      </c>
      <c r="H10" s="200">
        <v>0</v>
      </c>
      <c r="I10" s="200">
        <v>0</v>
      </c>
      <c r="J10" s="200">
        <v>227</v>
      </c>
      <c r="K10" s="199">
        <v>3</v>
      </c>
      <c r="L10" s="199">
        <v>0</v>
      </c>
      <c r="M10" s="199">
        <v>3</v>
      </c>
      <c r="N10" s="199">
        <v>295</v>
      </c>
      <c r="O10" s="199">
        <v>14</v>
      </c>
      <c r="P10" s="199">
        <v>817</v>
      </c>
      <c r="Q10" s="201">
        <v>12</v>
      </c>
      <c r="R10" s="197">
        <v>1769</v>
      </c>
      <c r="S10" s="197">
        <v>29</v>
      </c>
      <c r="T10" s="92">
        <f>IF(D10&gt;U10,D10,U10)</f>
        <v>2015</v>
      </c>
      <c r="U10">
        <f>VLOOKUP(A10,'SB35 Determination Data'!$B$4:$F$542,5,FALSE)</f>
        <v>2015</v>
      </c>
    </row>
    <row r="11" spans="1:21" ht="15" x14ac:dyDescent="0.2">
      <c r="A11" s="197" t="s">
        <v>9</v>
      </c>
      <c r="B11" s="197" t="s">
        <v>7</v>
      </c>
      <c r="C11" s="197" t="s">
        <v>8</v>
      </c>
      <c r="D11" s="198">
        <v>2015</v>
      </c>
      <c r="E11" s="197" t="s">
        <v>6</v>
      </c>
      <c r="F11" s="199">
        <v>430</v>
      </c>
      <c r="G11" s="200">
        <v>35</v>
      </c>
      <c r="H11" s="200">
        <v>35</v>
      </c>
      <c r="I11" s="200">
        <v>0</v>
      </c>
      <c r="J11" s="200">
        <v>227</v>
      </c>
      <c r="K11" s="199">
        <v>65</v>
      </c>
      <c r="L11" s="199">
        <v>65</v>
      </c>
      <c r="M11" s="199">
        <v>0</v>
      </c>
      <c r="N11" s="199">
        <v>295</v>
      </c>
      <c r="O11" s="199">
        <v>21</v>
      </c>
      <c r="P11" s="199">
        <v>817</v>
      </c>
      <c r="Q11" s="201">
        <v>17</v>
      </c>
      <c r="R11" s="197">
        <v>1769</v>
      </c>
      <c r="S11" s="197">
        <v>138</v>
      </c>
      <c r="T11" s="92">
        <f t="shared" si="0"/>
        <v>2015</v>
      </c>
      <c r="U11">
        <f>VLOOKUP(A11,'SB35 Determination Data'!$B$4:$F$542,5,FALSE)</f>
        <v>2015</v>
      </c>
    </row>
    <row r="12" spans="1:21" ht="15" x14ac:dyDescent="0.2">
      <c r="A12" s="197" t="s">
        <v>9</v>
      </c>
      <c r="B12" s="197" t="s">
        <v>7</v>
      </c>
      <c r="C12" s="197" t="s">
        <v>8</v>
      </c>
      <c r="D12" s="198">
        <v>2016</v>
      </c>
      <c r="E12" s="197" t="s">
        <v>6</v>
      </c>
      <c r="F12" s="199">
        <v>430</v>
      </c>
      <c r="G12" s="200">
        <v>85</v>
      </c>
      <c r="H12" s="200">
        <v>85</v>
      </c>
      <c r="I12" s="200">
        <v>0</v>
      </c>
      <c r="J12" s="200">
        <v>227</v>
      </c>
      <c r="K12" s="199">
        <v>8</v>
      </c>
      <c r="L12" s="199">
        <v>8</v>
      </c>
      <c r="M12" s="199">
        <v>0</v>
      </c>
      <c r="N12" s="199">
        <v>295</v>
      </c>
      <c r="O12" s="199">
        <v>0</v>
      </c>
      <c r="P12" s="199">
        <v>817</v>
      </c>
      <c r="Q12" s="201">
        <v>9</v>
      </c>
      <c r="R12" s="197">
        <v>1769</v>
      </c>
      <c r="S12" s="197">
        <v>102</v>
      </c>
      <c r="T12" s="92">
        <f t="shared" si="0"/>
        <v>2016</v>
      </c>
      <c r="U12">
        <f>VLOOKUP(A12,'SB35 Determination Data'!$B$4:$F$542,5,FALSE)</f>
        <v>2015</v>
      </c>
    </row>
    <row r="13" spans="1:21" ht="15" x14ac:dyDescent="0.2">
      <c r="A13" s="197" t="s">
        <v>9</v>
      </c>
      <c r="B13" s="197" t="s">
        <v>7</v>
      </c>
      <c r="C13" s="197" t="s">
        <v>8</v>
      </c>
      <c r="D13" s="198">
        <v>2017</v>
      </c>
      <c r="E13" s="197" t="s">
        <v>6</v>
      </c>
      <c r="F13" s="199">
        <v>430</v>
      </c>
      <c r="G13" s="200">
        <v>0</v>
      </c>
      <c r="H13" s="200">
        <v>0</v>
      </c>
      <c r="I13" s="200">
        <v>0</v>
      </c>
      <c r="J13" s="200">
        <v>227</v>
      </c>
      <c r="K13" s="199">
        <v>3</v>
      </c>
      <c r="L13" s="199">
        <v>0</v>
      </c>
      <c r="M13" s="199">
        <v>3</v>
      </c>
      <c r="N13" s="199">
        <v>295</v>
      </c>
      <c r="O13" s="199">
        <v>0</v>
      </c>
      <c r="P13" s="199">
        <v>817</v>
      </c>
      <c r="Q13" s="201">
        <v>32</v>
      </c>
      <c r="R13" s="197">
        <v>1769</v>
      </c>
      <c r="S13" s="197">
        <v>35</v>
      </c>
      <c r="T13" s="92">
        <f t="shared" si="0"/>
        <v>2017</v>
      </c>
      <c r="U13">
        <f>VLOOKUP(A13,'SB35 Determination Data'!$B$4:$F$542,5,FALSE)</f>
        <v>2015</v>
      </c>
    </row>
    <row r="14" spans="1:21" ht="15" x14ac:dyDescent="0.2">
      <c r="A14" s="197" t="s">
        <v>1008</v>
      </c>
      <c r="B14" s="197" t="s">
        <v>7</v>
      </c>
      <c r="C14" s="197" t="s">
        <v>8</v>
      </c>
      <c r="D14" s="198">
        <v>2016</v>
      </c>
      <c r="E14" s="197" t="s">
        <v>6</v>
      </c>
      <c r="F14" s="199">
        <v>80</v>
      </c>
      <c r="G14" s="200">
        <v>0</v>
      </c>
      <c r="H14" s="200">
        <v>0</v>
      </c>
      <c r="I14" s="200">
        <v>0</v>
      </c>
      <c r="J14" s="200">
        <v>53</v>
      </c>
      <c r="K14" s="199">
        <v>0</v>
      </c>
      <c r="L14" s="199">
        <v>0</v>
      </c>
      <c r="M14" s="199">
        <v>0</v>
      </c>
      <c r="N14" s="202">
        <v>57</v>
      </c>
      <c r="O14" s="199">
        <v>0</v>
      </c>
      <c r="P14" s="199">
        <v>145</v>
      </c>
      <c r="Q14" s="201">
        <v>186</v>
      </c>
      <c r="R14" s="197">
        <v>335</v>
      </c>
      <c r="S14" s="197">
        <v>186</v>
      </c>
      <c r="T14" s="92">
        <f t="shared" si="0"/>
        <v>2016</v>
      </c>
      <c r="U14">
        <f>VLOOKUP(A14,'SB35 Determination Data'!$B$4:$F$542,5,FALSE)</f>
        <v>2015</v>
      </c>
    </row>
    <row r="15" spans="1:21" ht="15" x14ac:dyDescent="0.2">
      <c r="A15" s="197" t="s">
        <v>1008</v>
      </c>
      <c r="B15" s="197" t="s">
        <v>7</v>
      </c>
      <c r="C15" s="197" t="s">
        <v>8</v>
      </c>
      <c r="D15" s="198">
        <v>2017</v>
      </c>
      <c r="E15" s="197" t="s">
        <v>6</v>
      </c>
      <c r="F15" s="199">
        <v>80</v>
      </c>
      <c r="G15" s="200">
        <v>0</v>
      </c>
      <c r="H15" s="200">
        <v>0</v>
      </c>
      <c r="I15" s="200">
        <v>0</v>
      </c>
      <c r="J15" s="200">
        <v>53</v>
      </c>
      <c r="K15" s="199">
        <v>0</v>
      </c>
      <c r="L15" s="199">
        <v>0</v>
      </c>
      <c r="M15" s="199">
        <v>0</v>
      </c>
      <c r="N15" s="199">
        <v>57</v>
      </c>
      <c r="O15" s="199">
        <v>4</v>
      </c>
      <c r="P15" s="199">
        <v>145</v>
      </c>
      <c r="Q15" s="201">
        <v>8</v>
      </c>
      <c r="R15" s="197">
        <v>335</v>
      </c>
      <c r="S15" s="197">
        <v>12</v>
      </c>
      <c r="T15" s="92">
        <f t="shared" si="0"/>
        <v>2017</v>
      </c>
      <c r="U15">
        <f>VLOOKUP(A15,'SB35 Determination Data'!$B$4:$F$542,5,FALSE)</f>
        <v>2015</v>
      </c>
    </row>
    <row r="16" spans="1:21" ht="15" x14ac:dyDescent="0.2">
      <c r="A16" s="197" t="s">
        <v>10</v>
      </c>
      <c r="B16" s="197" t="s">
        <v>5</v>
      </c>
      <c r="C16" s="197" t="s">
        <v>3</v>
      </c>
      <c r="D16" s="198">
        <v>2014</v>
      </c>
      <c r="E16" s="197" t="s">
        <v>6</v>
      </c>
      <c r="F16" s="199">
        <v>380</v>
      </c>
      <c r="G16" s="200">
        <v>0</v>
      </c>
      <c r="H16" s="200">
        <v>0</v>
      </c>
      <c r="I16" s="200">
        <v>0</v>
      </c>
      <c r="J16" s="200">
        <v>224</v>
      </c>
      <c r="K16" s="199">
        <v>0</v>
      </c>
      <c r="L16" s="199">
        <v>0</v>
      </c>
      <c r="M16" s="199">
        <v>0</v>
      </c>
      <c r="N16" s="199">
        <v>246</v>
      </c>
      <c r="O16" s="199">
        <v>3</v>
      </c>
      <c r="P16" s="199">
        <v>642</v>
      </c>
      <c r="Q16" s="201">
        <v>29</v>
      </c>
      <c r="R16" s="197">
        <v>1492</v>
      </c>
      <c r="S16" s="197">
        <v>32</v>
      </c>
      <c r="T16" s="92">
        <f t="shared" si="0"/>
        <v>2014</v>
      </c>
      <c r="U16">
        <f>VLOOKUP(A16,'SB35 Determination Data'!$B$4:$F$542,5,FALSE)</f>
        <v>2014</v>
      </c>
    </row>
    <row r="17" spans="1:21" ht="15" x14ac:dyDescent="0.2">
      <c r="A17" s="197" t="s">
        <v>10</v>
      </c>
      <c r="B17" s="197" t="s">
        <v>5</v>
      </c>
      <c r="C17" s="197" t="s">
        <v>3</v>
      </c>
      <c r="D17" s="198">
        <v>2015</v>
      </c>
      <c r="E17" s="197" t="s">
        <v>6</v>
      </c>
      <c r="F17" s="199">
        <v>380</v>
      </c>
      <c r="G17" s="200">
        <v>0</v>
      </c>
      <c r="H17" s="200">
        <v>0</v>
      </c>
      <c r="I17" s="200">
        <v>0</v>
      </c>
      <c r="J17" s="200">
        <v>224</v>
      </c>
      <c r="K17" s="199">
        <v>0</v>
      </c>
      <c r="L17" s="199">
        <v>0</v>
      </c>
      <c r="M17" s="199">
        <v>0</v>
      </c>
      <c r="N17" s="202">
        <v>246</v>
      </c>
      <c r="O17" s="199">
        <v>0</v>
      </c>
      <c r="P17" s="199">
        <v>642</v>
      </c>
      <c r="Q17" s="201">
        <v>0</v>
      </c>
      <c r="R17" s="197">
        <v>1492</v>
      </c>
      <c r="S17" s="197">
        <v>0</v>
      </c>
      <c r="T17" s="92">
        <f t="shared" si="0"/>
        <v>2015</v>
      </c>
      <c r="U17">
        <f>VLOOKUP(A17,'SB35 Determination Data'!$B$4:$F$542,5,FALSE)</f>
        <v>2014</v>
      </c>
    </row>
    <row r="18" spans="1:21" ht="15" x14ac:dyDescent="0.2">
      <c r="A18" s="197" t="s">
        <v>10</v>
      </c>
      <c r="B18" s="197" t="s">
        <v>5</v>
      </c>
      <c r="C18" s="197" t="s">
        <v>3</v>
      </c>
      <c r="D18" s="198">
        <v>2016</v>
      </c>
      <c r="E18" s="197" t="s">
        <v>6</v>
      </c>
      <c r="F18" s="199">
        <v>380</v>
      </c>
      <c r="G18" s="200">
        <v>0</v>
      </c>
      <c r="H18" s="200">
        <v>0</v>
      </c>
      <c r="I18" s="200">
        <v>0</v>
      </c>
      <c r="J18" s="200">
        <v>224</v>
      </c>
      <c r="K18" s="199">
        <v>0</v>
      </c>
      <c r="L18" s="199">
        <v>0</v>
      </c>
      <c r="M18" s="199">
        <v>0</v>
      </c>
      <c r="N18" s="199">
        <v>246</v>
      </c>
      <c r="O18" s="199">
        <v>0</v>
      </c>
      <c r="P18" s="199">
        <v>642</v>
      </c>
      <c r="Q18" s="201">
        <v>38</v>
      </c>
      <c r="R18" s="197">
        <v>1492</v>
      </c>
      <c r="S18" s="197">
        <v>38</v>
      </c>
      <c r="T18" s="92">
        <f t="shared" si="0"/>
        <v>2016</v>
      </c>
      <c r="U18">
        <f>VLOOKUP(A18,'SB35 Determination Data'!$B$4:$F$542,5,FALSE)</f>
        <v>2014</v>
      </c>
    </row>
    <row r="19" spans="1:21" ht="15" x14ac:dyDescent="0.2">
      <c r="A19" s="197" t="s">
        <v>10</v>
      </c>
      <c r="B19" s="197" t="s">
        <v>5</v>
      </c>
      <c r="C19" s="197" t="s">
        <v>3</v>
      </c>
      <c r="D19" s="198">
        <v>2017</v>
      </c>
      <c r="E19" s="197" t="s">
        <v>6</v>
      </c>
      <c r="F19" s="199">
        <v>380</v>
      </c>
      <c r="G19" s="200">
        <v>0</v>
      </c>
      <c r="H19" s="200">
        <v>0</v>
      </c>
      <c r="I19" s="200">
        <v>0</v>
      </c>
      <c r="J19" s="200">
        <v>224</v>
      </c>
      <c r="K19" s="199">
        <v>0</v>
      </c>
      <c r="L19" s="199">
        <v>0</v>
      </c>
      <c r="M19" s="199">
        <v>0</v>
      </c>
      <c r="N19" s="199">
        <v>246</v>
      </c>
      <c r="O19" s="199">
        <v>0</v>
      </c>
      <c r="P19" s="199">
        <v>642</v>
      </c>
      <c r="Q19" s="201">
        <v>74</v>
      </c>
      <c r="R19" s="197">
        <v>1492</v>
      </c>
      <c r="S19" s="197">
        <v>74</v>
      </c>
      <c r="T19" s="92">
        <f t="shared" si="0"/>
        <v>2017</v>
      </c>
      <c r="U19">
        <f>VLOOKUP(A19,'SB35 Determination Data'!$B$4:$F$542,5,FALSE)</f>
        <v>2014</v>
      </c>
    </row>
    <row r="20" spans="1:21" ht="15" x14ac:dyDescent="0.2">
      <c r="A20" s="197" t="s">
        <v>11</v>
      </c>
      <c r="B20" s="197" t="s">
        <v>12</v>
      </c>
      <c r="C20" s="197" t="s">
        <v>3</v>
      </c>
      <c r="D20" s="198">
        <v>2014</v>
      </c>
      <c r="E20" s="197" t="s">
        <v>6</v>
      </c>
      <c r="F20" s="199">
        <v>9</v>
      </c>
      <c r="G20" s="200">
        <v>0</v>
      </c>
      <c r="H20" s="200">
        <v>0</v>
      </c>
      <c r="I20" s="200">
        <v>0</v>
      </c>
      <c r="J20" s="200">
        <v>7</v>
      </c>
      <c r="K20" s="199">
        <v>0</v>
      </c>
      <c r="L20" s="199">
        <v>0</v>
      </c>
      <c r="M20" s="199">
        <v>0</v>
      </c>
      <c r="N20" s="199">
        <v>7</v>
      </c>
      <c r="O20" s="199">
        <v>1</v>
      </c>
      <c r="P20" s="199">
        <v>16</v>
      </c>
      <c r="Q20" s="201">
        <v>0</v>
      </c>
      <c r="R20" s="197">
        <v>39</v>
      </c>
      <c r="S20" s="197">
        <v>1</v>
      </c>
      <c r="T20" s="92">
        <f t="shared" si="0"/>
        <v>2014</v>
      </c>
      <c r="U20">
        <f>VLOOKUP(A20,'SB35 Determination Data'!$B$4:$F$542,5,FALSE)</f>
        <v>2014</v>
      </c>
    </row>
    <row r="21" spans="1:21" ht="15" x14ac:dyDescent="0.2">
      <c r="A21" s="197" t="s">
        <v>11</v>
      </c>
      <c r="B21" s="197" t="s">
        <v>12</v>
      </c>
      <c r="C21" s="197" t="s">
        <v>3</v>
      </c>
      <c r="D21" s="198">
        <v>2015</v>
      </c>
      <c r="E21" s="197" t="s">
        <v>6</v>
      </c>
      <c r="F21" s="199">
        <v>9</v>
      </c>
      <c r="G21" s="200">
        <v>33</v>
      </c>
      <c r="H21" s="200">
        <v>33</v>
      </c>
      <c r="I21" s="200">
        <v>0</v>
      </c>
      <c r="J21" s="200">
        <v>7</v>
      </c>
      <c r="K21" s="199">
        <v>187</v>
      </c>
      <c r="L21" s="199">
        <v>187</v>
      </c>
      <c r="M21" s="199">
        <v>0</v>
      </c>
      <c r="N21" s="199">
        <v>7</v>
      </c>
      <c r="O21" s="199">
        <v>419</v>
      </c>
      <c r="P21" s="199">
        <v>16</v>
      </c>
      <c r="Q21" s="201">
        <v>0</v>
      </c>
      <c r="R21" s="197">
        <v>39</v>
      </c>
      <c r="S21" s="197">
        <v>639</v>
      </c>
      <c r="T21" s="92">
        <f t="shared" si="0"/>
        <v>2015</v>
      </c>
      <c r="U21">
        <f>VLOOKUP(A21,'SB35 Determination Data'!$B$4:$F$542,5,FALSE)</f>
        <v>2014</v>
      </c>
    </row>
    <row r="22" spans="1:21" ht="15" x14ac:dyDescent="0.2">
      <c r="A22" s="197" t="s">
        <v>11</v>
      </c>
      <c r="B22" s="197" t="s">
        <v>12</v>
      </c>
      <c r="C22" s="197" t="s">
        <v>3</v>
      </c>
      <c r="D22" s="198">
        <v>2016</v>
      </c>
      <c r="E22" s="197" t="s">
        <v>6</v>
      </c>
      <c r="F22" s="199">
        <v>9</v>
      </c>
      <c r="G22" s="200">
        <v>50</v>
      </c>
      <c r="H22" s="200">
        <v>50</v>
      </c>
      <c r="I22" s="200">
        <v>0</v>
      </c>
      <c r="J22" s="200">
        <v>7</v>
      </c>
      <c r="K22" s="199">
        <v>148</v>
      </c>
      <c r="L22" s="199">
        <v>148</v>
      </c>
      <c r="M22" s="199">
        <v>0</v>
      </c>
      <c r="N22" s="202">
        <v>7</v>
      </c>
      <c r="O22" s="199">
        <v>4</v>
      </c>
      <c r="P22" s="199">
        <v>16</v>
      </c>
      <c r="Q22" s="201">
        <v>0</v>
      </c>
      <c r="R22" s="197">
        <v>39</v>
      </c>
      <c r="S22" s="197">
        <v>202</v>
      </c>
      <c r="T22" s="92">
        <f t="shared" si="0"/>
        <v>2016</v>
      </c>
      <c r="U22">
        <f>VLOOKUP(A22,'SB35 Determination Data'!$B$4:$F$542,5,FALSE)</f>
        <v>2014</v>
      </c>
    </row>
    <row r="23" spans="1:21" ht="15" x14ac:dyDescent="0.2">
      <c r="A23" s="197" t="s">
        <v>11</v>
      </c>
      <c r="B23" s="197" t="s">
        <v>12</v>
      </c>
      <c r="C23" s="197" t="s">
        <v>3</v>
      </c>
      <c r="D23" s="198">
        <v>2017</v>
      </c>
      <c r="E23" s="197" t="s">
        <v>6</v>
      </c>
      <c r="F23" s="199">
        <v>9</v>
      </c>
      <c r="G23" s="200">
        <v>0</v>
      </c>
      <c r="H23" s="200">
        <v>0</v>
      </c>
      <c r="I23" s="200">
        <v>0</v>
      </c>
      <c r="J23" s="200">
        <v>7</v>
      </c>
      <c r="K23" s="199">
        <v>0</v>
      </c>
      <c r="L23" s="199">
        <v>0</v>
      </c>
      <c r="M23" s="199">
        <v>0</v>
      </c>
      <c r="N23" s="199">
        <v>7</v>
      </c>
      <c r="O23" s="199">
        <v>0</v>
      </c>
      <c r="P23" s="199">
        <v>16</v>
      </c>
      <c r="Q23" s="201">
        <v>0</v>
      </c>
      <c r="R23" s="197">
        <v>39</v>
      </c>
      <c r="S23" s="197">
        <v>0</v>
      </c>
      <c r="T23" s="92">
        <f t="shared" si="0"/>
        <v>2017</v>
      </c>
      <c r="U23">
        <f>VLOOKUP(A23,'SB35 Determination Data'!$B$4:$F$542,5,FALSE)</f>
        <v>2014</v>
      </c>
    </row>
    <row r="24" spans="1:21" ht="15" x14ac:dyDescent="0.2">
      <c r="A24" s="197" t="s">
        <v>1026</v>
      </c>
      <c r="B24" s="197" t="s">
        <v>1027</v>
      </c>
      <c r="C24" s="197" t="s">
        <v>13</v>
      </c>
      <c r="D24" s="198">
        <v>2014</v>
      </c>
      <c r="E24" s="197" t="s">
        <v>6</v>
      </c>
      <c r="F24" s="199">
        <v>7</v>
      </c>
      <c r="G24" s="200">
        <v>0</v>
      </c>
      <c r="H24" s="200">
        <v>0</v>
      </c>
      <c r="I24" s="200">
        <v>0</v>
      </c>
      <c r="J24" s="200">
        <v>6</v>
      </c>
      <c r="K24" s="199">
        <v>0</v>
      </c>
      <c r="L24" s="199">
        <v>0</v>
      </c>
      <c r="M24" s="199">
        <v>0</v>
      </c>
      <c r="N24" s="199">
        <v>6</v>
      </c>
      <c r="O24" s="199">
        <v>1</v>
      </c>
      <c r="P24" s="199">
        <v>11</v>
      </c>
      <c r="Q24" s="201">
        <v>1</v>
      </c>
      <c r="R24" s="197">
        <v>30</v>
      </c>
      <c r="S24" s="197">
        <v>2</v>
      </c>
      <c r="T24" s="92">
        <f t="shared" si="0"/>
        <v>2014</v>
      </c>
      <c r="U24">
        <f>VLOOKUP(A24,'SB35 Determination Data'!$B$4:$F$542,5,FALSE)</f>
        <v>2014</v>
      </c>
    </row>
    <row r="25" spans="1:21" ht="15" x14ac:dyDescent="0.2">
      <c r="A25" s="197" t="s">
        <v>1026</v>
      </c>
      <c r="B25" s="197" t="s">
        <v>1027</v>
      </c>
      <c r="C25" s="197" t="s">
        <v>13</v>
      </c>
      <c r="D25" s="198">
        <v>2015</v>
      </c>
      <c r="E25" s="197" t="s">
        <v>6</v>
      </c>
      <c r="F25" s="199">
        <v>7</v>
      </c>
      <c r="G25" s="200">
        <v>0</v>
      </c>
      <c r="H25" s="200">
        <v>0</v>
      </c>
      <c r="I25" s="200">
        <v>0</v>
      </c>
      <c r="J25" s="200">
        <v>6</v>
      </c>
      <c r="K25" s="199">
        <v>0</v>
      </c>
      <c r="L25" s="199">
        <v>0</v>
      </c>
      <c r="M25" s="199">
        <v>0</v>
      </c>
      <c r="N25" s="199">
        <v>6</v>
      </c>
      <c r="O25" s="199">
        <v>0</v>
      </c>
      <c r="P25" s="199">
        <v>11</v>
      </c>
      <c r="Q25" s="201">
        <v>4</v>
      </c>
      <c r="R25" s="197">
        <v>30</v>
      </c>
      <c r="S25" s="197">
        <v>4</v>
      </c>
      <c r="T25" s="92">
        <f t="shared" si="0"/>
        <v>2015</v>
      </c>
      <c r="U25">
        <f>VLOOKUP(A25,'SB35 Determination Data'!$B$4:$F$542,5,FALSE)</f>
        <v>2014</v>
      </c>
    </row>
    <row r="26" spans="1:21" ht="15" x14ac:dyDescent="0.2">
      <c r="A26" s="197" t="s">
        <v>1026</v>
      </c>
      <c r="B26" s="197" t="s">
        <v>1027</v>
      </c>
      <c r="C26" s="197" t="s">
        <v>13</v>
      </c>
      <c r="D26" s="198">
        <v>2016</v>
      </c>
      <c r="E26" s="197" t="s">
        <v>6</v>
      </c>
      <c r="F26" s="199">
        <v>7</v>
      </c>
      <c r="G26" s="200">
        <v>0</v>
      </c>
      <c r="H26" s="200">
        <v>0</v>
      </c>
      <c r="I26" s="200">
        <v>0</v>
      </c>
      <c r="J26" s="200">
        <v>6</v>
      </c>
      <c r="K26" s="199">
        <v>0</v>
      </c>
      <c r="L26" s="199">
        <v>0</v>
      </c>
      <c r="M26" s="199">
        <v>0</v>
      </c>
      <c r="N26" s="199">
        <v>6</v>
      </c>
      <c r="O26" s="199">
        <v>0</v>
      </c>
      <c r="P26" s="199">
        <v>11</v>
      </c>
      <c r="Q26" s="201">
        <v>2</v>
      </c>
      <c r="R26" s="197">
        <v>30</v>
      </c>
      <c r="S26" s="197">
        <v>2</v>
      </c>
      <c r="T26" s="92">
        <f t="shared" si="0"/>
        <v>2016</v>
      </c>
      <c r="U26">
        <f>VLOOKUP(A26,'SB35 Determination Data'!$B$4:$F$542,5,FALSE)</f>
        <v>2014</v>
      </c>
    </row>
    <row r="27" spans="1:21" ht="15" x14ac:dyDescent="0.2">
      <c r="A27" s="197" t="s">
        <v>1026</v>
      </c>
      <c r="B27" s="197" t="s">
        <v>1027</v>
      </c>
      <c r="C27" s="197" t="s">
        <v>13</v>
      </c>
      <c r="D27" s="198">
        <v>2017</v>
      </c>
      <c r="E27" s="197" t="s">
        <v>6</v>
      </c>
      <c r="F27" s="199">
        <v>7</v>
      </c>
      <c r="G27" s="200">
        <v>0</v>
      </c>
      <c r="H27" s="200">
        <v>0</v>
      </c>
      <c r="I27" s="200">
        <v>0</v>
      </c>
      <c r="J27" s="200">
        <v>6</v>
      </c>
      <c r="K27" s="199">
        <v>2</v>
      </c>
      <c r="L27" s="199">
        <v>0</v>
      </c>
      <c r="M27" s="199">
        <v>2</v>
      </c>
      <c r="N27" s="199">
        <v>6</v>
      </c>
      <c r="O27" s="199">
        <v>3</v>
      </c>
      <c r="P27" s="199">
        <v>11</v>
      </c>
      <c r="Q27" s="201">
        <v>3</v>
      </c>
      <c r="R27" s="197">
        <v>30</v>
      </c>
      <c r="S27" s="197">
        <v>8</v>
      </c>
      <c r="T27" s="92">
        <f t="shared" si="0"/>
        <v>2017</v>
      </c>
      <c r="U27">
        <f>VLOOKUP(A27,'SB35 Determination Data'!$B$4:$F$542,5,FALSE)</f>
        <v>2014</v>
      </c>
    </row>
    <row r="28" spans="1:21" ht="15" x14ac:dyDescent="0.2">
      <c r="A28" s="197" t="s">
        <v>1109</v>
      </c>
      <c r="B28" s="197" t="s">
        <v>14</v>
      </c>
      <c r="C28" s="197" t="s">
        <v>13</v>
      </c>
      <c r="D28" s="198">
        <v>2017</v>
      </c>
      <c r="E28" s="197" t="s">
        <v>6</v>
      </c>
      <c r="F28" s="199">
        <v>10</v>
      </c>
      <c r="G28" s="200">
        <v>0</v>
      </c>
      <c r="H28" s="200">
        <v>0</v>
      </c>
      <c r="I28" s="200">
        <v>0</v>
      </c>
      <c r="J28" s="200">
        <v>7</v>
      </c>
      <c r="K28" s="199">
        <v>2</v>
      </c>
      <c r="L28" s="199">
        <v>1</v>
      </c>
      <c r="M28" s="199">
        <v>1</v>
      </c>
      <c r="N28" s="199">
        <v>9</v>
      </c>
      <c r="O28" s="199">
        <v>13</v>
      </c>
      <c r="P28" s="199">
        <v>23</v>
      </c>
      <c r="Q28" s="201">
        <v>17</v>
      </c>
      <c r="R28" s="197">
        <v>49</v>
      </c>
      <c r="S28" s="197">
        <v>32</v>
      </c>
      <c r="T28" s="92">
        <f t="shared" si="0"/>
        <v>2017</v>
      </c>
      <c r="U28">
        <f>VLOOKUP(A28,'SB35 Determination Data'!$B$4:$F$542,5,FALSE)</f>
        <v>2014</v>
      </c>
    </row>
    <row r="29" spans="1:21" ht="15" x14ac:dyDescent="0.2">
      <c r="A29" s="197" t="s">
        <v>15</v>
      </c>
      <c r="B29" s="197" t="s">
        <v>16</v>
      </c>
      <c r="C29" s="197" t="s">
        <v>8</v>
      </c>
      <c r="D29" s="198">
        <v>2015</v>
      </c>
      <c r="E29" s="197" t="s">
        <v>6</v>
      </c>
      <c r="F29" s="199">
        <v>116</v>
      </c>
      <c r="G29" s="200">
        <v>0</v>
      </c>
      <c r="H29" s="200">
        <v>0</v>
      </c>
      <c r="I29" s="200">
        <v>0</v>
      </c>
      <c r="J29" s="200">
        <v>54</v>
      </c>
      <c r="K29" s="199">
        <v>9</v>
      </c>
      <c r="L29" s="199">
        <v>9</v>
      </c>
      <c r="M29" s="199">
        <v>0</v>
      </c>
      <c r="N29" s="199">
        <v>58</v>
      </c>
      <c r="O29" s="199">
        <v>140</v>
      </c>
      <c r="P29" s="199">
        <v>164</v>
      </c>
      <c r="Q29" s="201">
        <v>0</v>
      </c>
      <c r="R29" s="197">
        <v>392</v>
      </c>
      <c r="S29" s="197">
        <v>149</v>
      </c>
      <c r="T29" s="92">
        <f t="shared" si="0"/>
        <v>2015</v>
      </c>
      <c r="U29">
        <f>VLOOKUP(A29,'SB35 Determination Data'!$B$4:$F$542,5,FALSE)</f>
        <v>2015</v>
      </c>
    </row>
    <row r="30" spans="1:21" ht="15" x14ac:dyDescent="0.2">
      <c r="A30" s="197" t="s">
        <v>15</v>
      </c>
      <c r="B30" s="197" t="s">
        <v>16</v>
      </c>
      <c r="C30" s="197" t="s">
        <v>8</v>
      </c>
      <c r="D30" s="198">
        <v>2016</v>
      </c>
      <c r="E30" s="197" t="s">
        <v>6</v>
      </c>
      <c r="F30" s="199">
        <v>116</v>
      </c>
      <c r="G30" s="200">
        <v>0</v>
      </c>
      <c r="H30" s="200">
        <v>0</v>
      </c>
      <c r="I30" s="200">
        <v>0</v>
      </c>
      <c r="J30" s="200">
        <v>54</v>
      </c>
      <c r="K30" s="199">
        <v>0</v>
      </c>
      <c r="L30" s="199">
        <v>0</v>
      </c>
      <c r="M30" s="199">
        <v>0</v>
      </c>
      <c r="N30" s="199">
        <v>58</v>
      </c>
      <c r="O30" s="199">
        <v>0</v>
      </c>
      <c r="P30" s="199">
        <v>164</v>
      </c>
      <c r="Q30" s="201">
        <v>0</v>
      </c>
      <c r="R30" s="197">
        <v>392</v>
      </c>
      <c r="S30" s="197">
        <v>0</v>
      </c>
      <c r="T30" s="92">
        <f t="shared" si="0"/>
        <v>2016</v>
      </c>
      <c r="U30">
        <f>VLOOKUP(A30,'SB35 Determination Data'!$B$4:$F$542,5,FALSE)</f>
        <v>2015</v>
      </c>
    </row>
    <row r="31" spans="1:21" ht="15" x14ac:dyDescent="0.2">
      <c r="A31" s="197" t="s">
        <v>15</v>
      </c>
      <c r="B31" s="197" t="s">
        <v>16</v>
      </c>
      <c r="C31" s="197" t="s">
        <v>8</v>
      </c>
      <c r="D31" s="198">
        <v>2017</v>
      </c>
      <c r="E31" s="197" t="s">
        <v>6</v>
      </c>
      <c r="F31" s="199">
        <v>116</v>
      </c>
      <c r="G31" s="200">
        <v>49</v>
      </c>
      <c r="H31" s="200">
        <v>49</v>
      </c>
      <c r="I31" s="200">
        <v>0</v>
      </c>
      <c r="J31" s="200">
        <v>54</v>
      </c>
      <c r="K31" s="199">
        <v>20</v>
      </c>
      <c r="L31" s="199">
        <v>20</v>
      </c>
      <c r="M31" s="199">
        <v>0</v>
      </c>
      <c r="N31" s="202">
        <v>58</v>
      </c>
      <c r="O31" s="199">
        <v>1</v>
      </c>
      <c r="P31" s="199">
        <v>164</v>
      </c>
      <c r="Q31" s="201">
        <v>0</v>
      </c>
      <c r="R31" s="197">
        <v>392</v>
      </c>
      <c r="S31" s="197">
        <v>70</v>
      </c>
      <c r="T31" s="92">
        <f t="shared" si="0"/>
        <v>2017</v>
      </c>
      <c r="U31">
        <f>VLOOKUP(A31,'SB35 Determination Data'!$B$4:$F$542,5,FALSE)</f>
        <v>2015</v>
      </c>
    </row>
    <row r="32" spans="1:21" ht="15" x14ac:dyDescent="0.2">
      <c r="A32" s="197" t="s">
        <v>17</v>
      </c>
      <c r="B32" s="197" t="s">
        <v>12</v>
      </c>
      <c r="C32" s="197" t="s">
        <v>3</v>
      </c>
      <c r="D32" s="198">
        <v>2014</v>
      </c>
      <c r="E32" s="197" t="s">
        <v>6</v>
      </c>
      <c r="F32" s="199">
        <v>1256</v>
      </c>
      <c r="G32" s="200">
        <v>0</v>
      </c>
      <c r="H32" s="200">
        <v>0</v>
      </c>
      <c r="I32" s="200">
        <v>0</v>
      </c>
      <c r="J32" s="200">
        <v>907</v>
      </c>
      <c r="K32" s="199">
        <v>9</v>
      </c>
      <c r="L32" s="199">
        <v>9</v>
      </c>
      <c r="M32" s="199">
        <v>0</v>
      </c>
      <c r="N32" s="199">
        <v>1038</v>
      </c>
      <c r="O32" s="199">
        <v>21</v>
      </c>
      <c r="P32" s="199">
        <v>2501</v>
      </c>
      <c r="Q32" s="201">
        <v>1271</v>
      </c>
      <c r="R32" s="197">
        <v>5702</v>
      </c>
      <c r="S32" s="197">
        <v>1301</v>
      </c>
      <c r="T32" s="92">
        <f t="shared" si="0"/>
        <v>2014</v>
      </c>
      <c r="U32">
        <f>VLOOKUP(A32,'SB35 Determination Data'!$B$4:$F$542,5,FALSE)</f>
        <v>2014</v>
      </c>
    </row>
    <row r="33" spans="1:21" ht="15" x14ac:dyDescent="0.2">
      <c r="A33" s="197" t="s">
        <v>17</v>
      </c>
      <c r="B33" s="197" t="s">
        <v>12</v>
      </c>
      <c r="C33" s="197" t="s">
        <v>3</v>
      </c>
      <c r="D33" s="198">
        <v>2015</v>
      </c>
      <c r="E33" s="197" t="s">
        <v>6</v>
      </c>
      <c r="F33" s="199">
        <v>1256</v>
      </c>
      <c r="G33" s="200">
        <v>69</v>
      </c>
      <c r="H33" s="200">
        <v>69</v>
      </c>
      <c r="I33" s="200">
        <v>0</v>
      </c>
      <c r="J33" s="200">
        <v>907</v>
      </c>
      <c r="K33" s="199">
        <v>13</v>
      </c>
      <c r="L33" s="199">
        <v>13</v>
      </c>
      <c r="M33" s="199">
        <v>0</v>
      </c>
      <c r="N33" s="202">
        <v>1038</v>
      </c>
      <c r="O33" s="199">
        <v>23</v>
      </c>
      <c r="P33" s="199">
        <v>2501</v>
      </c>
      <c r="Q33" s="201">
        <v>1169</v>
      </c>
      <c r="R33" s="197">
        <v>5702</v>
      </c>
      <c r="S33" s="197">
        <v>1274</v>
      </c>
      <c r="T33" s="92">
        <f t="shared" si="0"/>
        <v>2015</v>
      </c>
      <c r="U33">
        <f>VLOOKUP(A33,'SB35 Determination Data'!$B$4:$F$542,5,FALSE)</f>
        <v>2014</v>
      </c>
    </row>
    <row r="34" spans="1:21" ht="15" x14ac:dyDescent="0.2">
      <c r="A34" s="197" t="s">
        <v>17</v>
      </c>
      <c r="B34" s="197" t="s">
        <v>12</v>
      </c>
      <c r="C34" s="197" t="s">
        <v>3</v>
      </c>
      <c r="D34" s="198">
        <v>2016</v>
      </c>
      <c r="E34" s="197" t="s">
        <v>6</v>
      </c>
      <c r="F34" s="199">
        <v>1256</v>
      </c>
      <c r="G34" s="200">
        <v>0</v>
      </c>
      <c r="H34" s="200">
        <v>0</v>
      </c>
      <c r="I34" s="200">
        <v>0</v>
      </c>
      <c r="J34" s="200">
        <v>907</v>
      </c>
      <c r="K34" s="199">
        <v>0</v>
      </c>
      <c r="L34" s="199">
        <v>0</v>
      </c>
      <c r="M34" s="199">
        <v>0</v>
      </c>
      <c r="N34" s="199">
        <v>1038</v>
      </c>
      <c r="O34" s="199">
        <v>0</v>
      </c>
      <c r="P34" s="199">
        <v>2501</v>
      </c>
      <c r="Q34" s="201">
        <v>1317</v>
      </c>
      <c r="R34" s="197">
        <v>5702</v>
      </c>
      <c r="S34" s="197">
        <v>1317</v>
      </c>
      <c r="T34" s="92">
        <f t="shared" si="0"/>
        <v>2016</v>
      </c>
      <c r="U34">
        <f>VLOOKUP(A34,'SB35 Determination Data'!$B$4:$F$542,5,FALSE)</f>
        <v>2014</v>
      </c>
    </row>
    <row r="35" spans="1:21" ht="15" x14ac:dyDescent="0.2">
      <c r="A35" s="197" t="s">
        <v>17</v>
      </c>
      <c r="B35" s="197" t="s">
        <v>12</v>
      </c>
      <c r="C35" s="197" t="s">
        <v>3</v>
      </c>
      <c r="D35" s="198">
        <v>2017</v>
      </c>
      <c r="E35" s="197" t="s">
        <v>6</v>
      </c>
      <c r="F35" s="199">
        <v>1256</v>
      </c>
      <c r="G35" s="200">
        <v>2</v>
      </c>
      <c r="H35" s="200">
        <v>2</v>
      </c>
      <c r="I35" s="200">
        <v>0</v>
      </c>
      <c r="J35" s="200">
        <v>907</v>
      </c>
      <c r="K35" s="199">
        <v>0</v>
      </c>
      <c r="L35" s="199">
        <v>0</v>
      </c>
      <c r="M35" s="199">
        <v>0</v>
      </c>
      <c r="N35" s="199">
        <v>1038</v>
      </c>
      <c r="O35" s="199">
        <v>0</v>
      </c>
      <c r="P35" s="199">
        <v>2501</v>
      </c>
      <c r="Q35" s="201">
        <v>1533</v>
      </c>
      <c r="R35" s="197">
        <v>5702</v>
      </c>
      <c r="S35" s="197">
        <v>1535</v>
      </c>
      <c r="T35" s="92">
        <f t="shared" si="0"/>
        <v>2017</v>
      </c>
      <c r="U35">
        <f>VLOOKUP(A35,'SB35 Determination Data'!$B$4:$F$542,5,FALSE)</f>
        <v>2014</v>
      </c>
    </row>
    <row r="36" spans="1:21" ht="15" x14ac:dyDescent="0.2">
      <c r="A36" s="197" t="s">
        <v>18</v>
      </c>
      <c r="B36" s="197" t="s">
        <v>19</v>
      </c>
      <c r="C36" s="197" t="s">
        <v>13</v>
      </c>
      <c r="D36" s="198">
        <v>2015</v>
      </c>
      <c r="E36" s="197" t="s">
        <v>6</v>
      </c>
      <c r="F36" s="199">
        <v>32</v>
      </c>
      <c r="G36" s="200">
        <v>0</v>
      </c>
      <c r="H36" s="200">
        <v>0</v>
      </c>
      <c r="I36" s="200">
        <v>0</v>
      </c>
      <c r="J36" s="200">
        <v>21</v>
      </c>
      <c r="K36" s="199">
        <v>0</v>
      </c>
      <c r="L36" s="199">
        <v>0</v>
      </c>
      <c r="M36" s="199">
        <v>0</v>
      </c>
      <c r="N36" s="199">
        <v>24</v>
      </c>
      <c r="O36" s="199">
        <v>19</v>
      </c>
      <c r="P36" s="199">
        <v>59</v>
      </c>
      <c r="Q36" s="201">
        <v>1</v>
      </c>
      <c r="R36" s="197">
        <v>136</v>
      </c>
      <c r="S36" s="197">
        <v>20</v>
      </c>
      <c r="T36" s="92">
        <f t="shared" si="0"/>
        <v>2015</v>
      </c>
      <c r="U36">
        <f>VLOOKUP(A36,'SB35 Determination Data'!$B$4:$F$542,5,FALSE)</f>
        <v>2014</v>
      </c>
    </row>
    <row r="37" spans="1:21" ht="15" x14ac:dyDescent="0.2">
      <c r="A37" s="197" t="s">
        <v>18</v>
      </c>
      <c r="B37" s="197" t="s">
        <v>19</v>
      </c>
      <c r="C37" s="197" t="s">
        <v>13</v>
      </c>
      <c r="D37" s="198">
        <v>2016</v>
      </c>
      <c r="E37" s="197" t="s">
        <v>6</v>
      </c>
      <c r="F37" s="199">
        <v>32</v>
      </c>
      <c r="G37" s="200">
        <v>0</v>
      </c>
      <c r="H37" s="200">
        <v>0</v>
      </c>
      <c r="I37" s="200">
        <v>0</v>
      </c>
      <c r="J37" s="200">
        <v>21</v>
      </c>
      <c r="K37" s="199">
        <v>4</v>
      </c>
      <c r="L37" s="199">
        <v>4</v>
      </c>
      <c r="M37" s="199">
        <v>0</v>
      </c>
      <c r="N37" s="202">
        <v>24</v>
      </c>
      <c r="O37" s="199">
        <v>33</v>
      </c>
      <c r="P37" s="199">
        <v>59</v>
      </c>
      <c r="Q37" s="201">
        <v>9</v>
      </c>
      <c r="R37" s="197">
        <v>136</v>
      </c>
      <c r="S37" s="197">
        <v>46</v>
      </c>
      <c r="T37" s="92">
        <f t="shared" si="0"/>
        <v>2016</v>
      </c>
      <c r="U37">
        <f>VLOOKUP(A37,'SB35 Determination Data'!$B$4:$F$542,5,FALSE)</f>
        <v>2014</v>
      </c>
    </row>
    <row r="38" spans="1:21" ht="15" x14ac:dyDescent="0.2">
      <c r="A38" s="197" t="s">
        <v>18</v>
      </c>
      <c r="B38" s="197" t="s">
        <v>19</v>
      </c>
      <c r="C38" s="197" t="s">
        <v>13</v>
      </c>
      <c r="D38" s="198">
        <v>2017</v>
      </c>
      <c r="E38" s="197" t="s">
        <v>6</v>
      </c>
      <c r="F38" s="199">
        <v>32</v>
      </c>
      <c r="G38" s="200">
        <v>23</v>
      </c>
      <c r="H38" s="200">
        <v>23</v>
      </c>
      <c r="I38" s="200">
        <v>0</v>
      </c>
      <c r="J38" s="200">
        <v>21</v>
      </c>
      <c r="K38" s="199">
        <v>15</v>
      </c>
      <c r="L38" s="199">
        <v>15</v>
      </c>
      <c r="M38" s="199">
        <v>0</v>
      </c>
      <c r="N38" s="199">
        <v>24</v>
      </c>
      <c r="O38" s="199">
        <v>40</v>
      </c>
      <c r="P38" s="199">
        <v>59</v>
      </c>
      <c r="Q38" s="201">
        <v>23</v>
      </c>
      <c r="R38" s="197">
        <v>136</v>
      </c>
      <c r="S38" s="197">
        <v>101</v>
      </c>
      <c r="T38" s="92">
        <f t="shared" si="0"/>
        <v>2017</v>
      </c>
      <c r="U38">
        <f>VLOOKUP(A38,'SB35 Determination Data'!$B$4:$F$542,5,FALSE)</f>
        <v>2014</v>
      </c>
    </row>
    <row r="39" spans="1:21" ht="15" x14ac:dyDescent="0.2">
      <c r="A39" s="197" t="s">
        <v>20</v>
      </c>
      <c r="B39" s="197" t="s">
        <v>21</v>
      </c>
      <c r="C39" s="197" t="s">
        <v>8</v>
      </c>
      <c r="D39" s="198">
        <v>2014</v>
      </c>
      <c r="E39" s="197" t="s">
        <v>6</v>
      </c>
      <c r="F39" s="199">
        <v>349</v>
      </c>
      <c r="G39" s="200">
        <v>0</v>
      </c>
      <c r="H39" s="200">
        <v>0</v>
      </c>
      <c r="I39" s="200">
        <v>0</v>
      </c>
      <c r="J39" s="200">
        <v>205</v>
      </c>
      <c r="K39" s="199">
        <v>0</v>
      </c>
      <c r="L39" s="199">
        <v>0</v>
      </c>
      <c r="M39" s="199">
        <v>0</v>
      </c>
      <c r="N39" s="199">
        <v>214</v>
      </c>
      <c r="O39" s="199">
        <v>57</v>
      </c>
      <c r="P39" s="199">
        <v>680</v>
      </c>
      <c r="Q39" s="201">
        <v>174</v>
      </c>
      <c r="R39" s="197">
        <v>1448</v>
      </c>
      <c r="S39" s="197">
        <v>231</v>
      </c>
      <c r="T39" s="92">
        <f t="shared" si="0"/>
        <v>2015</v>
      </c>
      <c r="U39">
        <f>VLOOKUP(A39,'SB35 Determination Data'!$B$4:$F$542,5,FALSE)</f>
        <v>2015</v>
      </c>
    </row>
    <row r="40" spans="1:21" ht="15" x14ac:dyDescent="0.2">
      <c r="A40" s="197" t="s">
        <v>20</v>
      </c>
      <c r="B40" s="197" t="s">
        <v>21</v>
      </c>
      <c r="C40" s="197" t="s">
        <v>8</v>
      </c>
      <c r="D40" s="198">
        <v>2015</v>
      </c>
      <c r="E40" s="197" t="s">
        <v>6</v>
      </c>
      <c r="F40" s="199">
        <v>349</v>
      </c>
      <c r="G40" s="200">
        <v>1</v>
      </c>
      <c r="H40" s="200">
        <v>0</v>
      </c>
      <c r="I40" s="200">
        <v>1</v>
      </c>
      <c r="J40" s="200">
        <v>205</v>
      </c>
      <c r="K40" s="199">
        <v>0</v>
      </c>
      <c r="L40" s="199">
        <v>0</v>
      </c>
      <c r="M40" s="199">
        <v>0</v>
      </c>
      <c r="N40" s="199">
        <v>214</v>
      </c>
      <c r="O40" s="199">
        <v>19</v>
      </c>
      <c r="P40" s="199">
        <v>680</v>
      </c>
      <c r="Q40" s="201">
        <v>47</v>
      </c>
      <c r="R40" s="197">
        <v>1448</v>
      </c>
      <c r="S40" s="197">
        <v>67</v>
      </c>
      <c r="T40" s="92">
        <f t="shared" si="0"/>
        <v>2015</v>
      </c>
      <c r="U40">
        <f>VLOOKUP(A40,'SB35 Determination Data'!$B$4:$F$542,5,FALSE)</f>
        <v>2015</v>
      </c>
    </row>
    <row r="41" spans="1:21" ht="15" x14ac:dyDescent="0.2">
      <c r="A41" s="197" t="s">
        <v>20</v>
      </c>
      <c r="B41" s="197" t="s">
        <v>21</v>
      </c>
      <c r="C41" s="197" t="s">
        <v>8</v>
      </c>
      <c r="D41" s="198">
        <v>2016</v>
      </c>
      <c r="E41" s="197" t="s">
        <v>6</v>
      </c>
      <c r="F41" s="199">
        <v>349</v>
      </c>
      <c r="G41" s="200">
        <v>84</v>
      </c>
      <c r="H41" s="200">
        <v>84</v>
      </c>
      <c r="I41" s="200">
        <v>0</v>
      </c>
      <c r="J41" s="200">
        <v>205</v>
      </c>
      <c r="K41" s="199">
        <v>0</v>
      </c>
      <c r="L41" s="199">
        <v>0</v>
      </c>
      <c r="M41" s="199">
        <v>0</v>
      </c>
      <c r="N41" s="199">
        <v>214</v>
      </c>
      <c r="O41" s="199">
        <v>1</v>
      </c>
      <c r="P41" s="199">
        <v>680</v>
      </c>
      <c r="Q41" s="201">
        <v>42</v>
      </c>
      <c r="R41" s="197">
        <v>1448</v>
      </c>
      <c r="S41" s="197">
        <v>127</v>
      </c>
      <c r="T41" s="92">
        <f t="shared" si="0"/>
        <v>2016</v>
      </c>
      <c r="U41">
        <f>VLOOKUP(A41,'SB35 Determination Data'!$B$4:$F$542,5,FALSE)</f>
        <v>2015</v>
      </c>
    </row>
    <row r="42" spans="1:21" ht="15" x14ac:dyDescent="0.2">
      <c r="A42" s="197" t="s">
        <v>20</v>
      </c>
      <c r="B42" s="197" t="s">
        <v>21</v>
      </c>
      <c r="C42" s="197" t="s">
        <v>8</v>
      </c>
      <c r="D42" s="198">
        <v>2017</v>
      </c>
      <c r="E42" s="197" t="s">
        <v>6</v>
      </c>
      <c r="F42" s="199">
        <v>349</v>
      </c>
      <c r="G42" s="200">
        <v>2</v>
      </c>
      <c r="H42" s="200">
        <v>2</v>
      </c>
      <c r="I42" s="200">
        <v>0</v>
      </c>
      <c r="J42" s="200">
        <v>205</v>
      </c>
      <c r="K42" s="199">
        <v>0</v>
      </c>
      <c r="L42" s="199">
        <v>0</v>
      </c>
      <c r="M42" s="199">
        <v>0</v>
      </c>
      <c r="N42" s="202">
        <v>214</v>
      </c>
      <c r="O42" s="199">
        <v>0</v>
      </c>
      <c r="P42" s="199">
        <v>680</v>
      </c>
      <c r="Q42" s="201">
        <v>41</v>
      </c>
      <c r="R42" s="197">
        <v>1448</v>
      </c>
      <c r="S42" s="197">
        <v>43</v>
      </c>
      <c r="T42" s="92">
        <f t="shared" si="0"/>
        <v>2017</v>
      </c>
      <c r="U42">
        <f>VLOOKUP(A42,'SB35 Determination Data'!$B$4:$F$542,5,FALSE)</f>
        <v>2015</v>
      </c>
    </row>
    <row r="43" spans="1:21" ht="15" x14ac:dyDescent="0.2">
      <c r="A43" s="197" t="s">
        <v>22</v>
      </c>
      <c r="B43" s="197" t="s">
        <v>2</v>
      </c>
      <c r="C43" s="197" t="s">
        <v>3</v>
      </c>
      <c r="D43" s="198">
        <v>2015</v>
      </c>
      <c r="E43" s="197" t="s">
        <v>6</v>
      </c>
      <c r="F43" s="199">
        <v>764</v>
      </c>
      <c r="G43" s="200">
        <v>0</v>
      </c>
      <c r="H43" s="200">
        <v>0</v>
      </c>
      <c r="I43" s="200">
        <v>0</v>
      </c>
      <c r="J43" s="200">
        <v>541</v>
      </c>
      <c r="K43" s="199">
        <v>0</v>
      </c>
      <c r="L43" s="199">
        <v>0</v>
      </c>
      <c r="M43" s="199">
        <v>0</v>
      </c>
      <c r="N43" s="199">
        <v>622</v>
      </c>
      <c r="O43" s="199">
        <v>0</v>
      </c>
      <c r="P43" s="199">
        <v>1407</v>
      </c>
      <c r="Q43" s="201">
        <v>0</v>
      </c>
      <c r="R43" s="197">
        <v>3334</v>
      </c>
      <c r="S43" s="197">
        <v>0</v>
      </c>
      <c r="T43" s="92">
        <f t="shared" si="0"/>
        <v>2015</v>
      </c>
      <c r="U43">
        <f>VLOOKUP(A43,'SB35 Determination Data'!$B$4:$F$542,5,FALSE)</f>
        <v>2014</v>
      </c>
    </row>
    <row r="44" spans="1:21" ht="15" x14ac:dyDescent="0.2">
      <c r="A44" s="197" t="s">
        <v>22</v>
      </c>
      <c r="B44" s="197" t="s">
        <v>2</v>
      </c>
      <c r="C44" s="197" t="s">
        <v>3</v>
      </c>
      <c r="D44" s="198">
        <v>2016</v>
      </c>
      <c r="E44" s="197" t="s">
        <v>6</v>
      </c>
      <c r="F44" s="199">
        <v>764</v>
      </c>
      <c r="G44" s="200">
        <v>0</v>
      </c>
      <c r="H44" s="200">
        <v>0</v>
      </c>
      <c r="I44" s="200">
        <v>0</v>
      </c>
      <c r="J44" s="200">
        <v>541</v>
      </c>
      <c r="K44" s="199">
        <v>0</v>
      </c>
      <c r="L44" s="199">
        <v>0</v>
      </c>
      <c r="M44" s="199">
        <v>0</v>
      </c>
      <c r="N44" s="199">
        <v>622</v>
      </c>
      <c r="O44" s="199">
        <v>0</v>
      </c>
      <c r="P44" s="199">
        <v>1407</v>
      </c>
      <c r="Q44" s="201">
        <v>0</v>
      </c>
      <c r="R44" s="197">
        <v>3334</v>
      </c>
      <c r="S44" s="197">
        <v>0</v>
      </c>
      <c r="T44" s="92">
        <f t="shared" si="0"/>
        <v>2016</v>
      </c>
      <c r="U44">
        <f>VLOOKUP(A44,'SB35 Determination Data'!$B$4:$F$542,5,FALSE)</f>
        <v>2014</v>
      </c>
    </row>
    <row r="45" spans="1:21" ht="15" x14ac:dyDescent="0.2">
      <c r="A45" s="197" t="s">
        <v>22</v>
      </c>
      <c r="B45" s="197" t="s">
        <v>2</v>
      </c>
      <c r="C45" s="197" t="s">
        <v>3</v>
      </c>
      <c r="D45" s="198">
        <v>2017</v>
      </c>
      <c r="E45" s="197" t="s">
        <v>6</v>
      </c>
      <c r="F45" s="199">
        <v>764</v>
      </c>
      <c r="G45" s="200">
        <v>0</v>
      </c>
      <c r="H45" s="200">
        <v>0</v>
      </c>
      <c r="I45" s="200">
        <v>0</v>
      </c>
      <c r="J45" s="200">
        <v>541</v>
      </c>
      <c r="K45" s="199">
        <v>0</v>
      </c>
      <c r="L45" s="199">
        <v>0</v>
      </c>
      <c r="M45" s="199">
        <v>0</v>
      </c>
      <c r="N45" s="199">
        <v>622</v>
      </c>
      <c r="O45" s="199">
        <v>0</v>
      </c>
      <c r="P45" s="199">
        <v>1407</v>
      </c>
      <c r="Q45" s="201">
        <v>0</v>
      </c>
      <c r="R45" s="197">
        <v>3334</v>
      </c>
      <c r="S45" s="197">
        <v>0</v>
      </c>
      <c r="T45" s="92">
        <f t="shared" si="0"/>
        <v>2017</v>
      </c>
      <c r="U45">
        <f>VLOOKUP(A45,'SB35 Determination Data'!$B$4:$F$542,5,FALSE)</f>
        <v>2014</v>
      </c>
    </row>
    <row r="46" spans="1:21" ht="15" x14ac:dyDescent="0.2">
      <c r="A46" s="197" t="s">
        <v>1028</v>
      </c>
      <c r="B46" s="197" t="s">
        <v>5</v>
      </c>
      <c r="C46" s="197" t="s">
        <v>3</v>
      </c>
      <c r="D46" s="198">
        <v>2017</v>
      </c>
      <c r="E46" s="197" t="s">
        <v>6</v>
      </c>
      <c r="F46" s="199">
        <v>276</v>
      </c>
      <c r="G46" s="200">
        <v>0</v>
      </c>
      <c r="H46" s="200">
        <v>0</v>
      </c>
      <c r="I46" s="200">
        <v>0</v>
      </c>
      <c r="J46" s="200">
        <v>167</v>
      </c>
      <c r="K46" s="199">
        <v>0</v>
      </c>
      <c r="L46" s="199">
        <v>0</v>
      </c>
      <c r="M46" s="199">
        <v>0</v>
      </c>
      <c r="N46" s="202">
        <v>177</v>
      </c>
      <c r="O46" s="199">
        <v>38</v>
      </c>
      <c r="P46" s="199">
        <v>434</v>
      </c>
      <c r="Q46" s="201">
        <v>101</v>
      </c>
      <c r="R46" s="197">
        <v>1054</v>
      </c>
      <c r="S46" s="197">
        <v>139</v>
      </c>
      <c r="T46" s="92">
        <f t="shared" si="0"/>
        <v>2017</v>
      </c>
      <c r="U46">
        <f>VLOOKUP(A46,'SB35 Determination Data'!$B$4:$F$542,5,FALSE)</f>
        <v>2014</v>
      </c>
    </row>
    <row r="47" spans="1:21" ht="15" x14ac:dyDescent="0.2">
      <c r="A47" s="197" t="s">
        <v>1009</v>
      </c>
      <c r="B47" s="197" t="s">
        <v>23</v>
      </c>
      <c r="C47" s="197" t="s">
        <v>13</v>
      </c>
      <c r="D47" s="198">
        <v>2014</v>
      </c>
      <c r="E47" s="197" t="s">
        <v>6</v>
      </c>
      <c r="F47" s="199">
        <v>85</v>
      </c>
      <c r="G47" s="200">
        <v>26</v>
      </c>
      <c r="H47" s="200">
        <v>26</v>
      </c>
      <c r="I47" s="200">
        <v>0</v>
      </c>
      <c r="J47" s="200">
        <v>56</v>
      </c>
      <c r="K47" s="199">
        <v>5</v>
      </c>
      <c r="L47" s="199">
        <v>5</v>
      </c>
      <c r="M47" s="199">
        <v>0</v>
      </c>
      <c r="N47" s="202">
        <v>62</v>
      </c>
      <c r="O47" s="199">
        <v>8</v>
      </c>
      <c r="P47" s="199">
        <v>160</v>
      </c>
      <c r="Q47" s="201">
        <v>7</v>
      </c>
      <c r="R47" s="197">
        <v>363</v>
      </c>
      <c r="S47" s="197">
        <v>46</v>
      </c>
      <c r="T47" s="92">
        <f t="shared" si="0"/>
        <v>2014</v>
      </c>
      <c r="U47">
        <f>VLOOKUP(A47,'SB35 Determination Data'!$B$4:$F$542,5,FALSE)</f>
        <v>2014</v>
      </c>
    </row>
    <row r="48" spans="1:21" ht="15" x14ac:dyDescent="0.2">
      <c r="A48" s="197" t="s">
        <v>1009</v>
      </c>
      <c r="B48" s="197" t="s">
        <v>23</v>
      </c>
      <c r="C48" s="197" t="s">
        <v>13</v>
      </c>
      <c r="D48" s="198">
        <v>2015</v>
      </c>
      <c r="E48" s="197" t="s">
        <v>6</v>
      </c>
      <c r="F48" s="199">
        <v>85</v>
      </c>
      <c r="G48" s="200">
        <v>17</v>
      </c>
      <c r="H48" s="200">
        <v>17</v>
      </c>
      <c r="I48" s="200">
        <v>0</v>
      </c>
      <c r="J48" s="200">
        <v>56</v>
      </c>
      <c r="K48" s="199">
        <v>0</v>
      </c>
      <c r="L48" s="199">
        <v>0</v>
      </c>
      <c r="M48" s="199">
        <v>0</v>
      </c>
      <c r="N48" s="199">
        <v>62</v>
      </c>
      <c r="O48" s="199">
        <v>3</v>
      </c>
      <c r="P48" s="199">
        <v>160</v>
      </c>
      <c r="Q48" s="201">
        <v>2</v>
      </c>
      <c r="R48" s="197">
        <v>363</v>
      </c>
      <c r="S48" s="197">
        <v>22</v>
      </c>
      <c r="T48" s="92">
        <f t="shared" si="0"/>
        <v>2015</v>
      </c>
      <c r="U48">
        <f>VLOOKUP(A48,'SB35 Determination Data'!$B$4:$F$542,5,FALSE)</f>
        <v>2014</v>
      </c>
    </row>
    <row r="49" spans="1:21" ht="15" x14ac:dyDescent="0.2">
      <c r="A49" s="197" t="s">
        <v>1009</v>
      </c>
      <c r="B49" s="197" t="s">
        <v>23</v>
      </c>
      <c r="C49" s="197" t="s">
        <v>13</v>
      </c>
      <c r="D49" s="198">
        <v>2016</v>
      </c>
      <c r="E49" s="197" t="s">
        <v>6</v>
      </c>
      <c r="F49" s="199">
        <v>85</v>
      </c>
      <c r="G49" s="200">
        <v>0</v>
      </c>
      <c r="H49" s="200">
        <v>0</v>
      </c>
      <c r="I49" s="200">
        <v>0</v>
      </c>
      <c r="J49" s="200">
        <v>56</v>
      </c>
      <c r="K49" s="199">
        <v>0</v>
      </c>
      <c r="L49" s="199">
        <v>0</v>
      </c>
      <c r="M49" s="199">
        <v>0</v>
      </c>
      <c r="N49" s="199">
        <v>62</v>
      </c>
      <c r="O49" s="199">
        <v>43</v>
      </c>
      <c r="P49" s="199">
        <v>160</v>
      </c>
      <c r="Q49" s="201">
        <v>7</v>
      </c>
      <c r="R49" s="197">
        <v>363</v>
      </c>
      <c r="S49" s="197">
        <v>50</v>
      </c>
      <c r="T49" s="92">
        <f t="shared" si="0"/>
        <v>2016</v>
      </c>
      <c r="U49">
        <f>VLOOKUP(A49,'SB35 Determination Data'!$B$4:$F$542,5,FALSE)</f>
        <v>2014</v>
      </c>
    </row>
    <row r="50" spans="1:21" ht="15" x14ac:dyDescent="0.2">
      <c r="A50" s="197" t="s">
        <v>1009</v>
      </c>
      <c r="B50" s="197" t="s">
        <v>23</v>
      </c>
      <c r="C50" s="197" t="s">
        <v>13</v>
      </c>
      <c r="D50" s="198">
        <v>2017</v>
      </c>
      <c r="E50" s="197" t="s">
        <v>6</v>
      </c>
      <c r="F50" s="199">
        <v>85</v>
      </c>
      <c r="G50" s="200">
        <v>0</v>
      </c>
      <c r="H50" s="200">
        <v>0</v>
      </c>
      <c r="I50" s="200">
        <v>0</v>
      </c>
      <c r="J50" s="200">
        <v>56</v>
      </c>
      <c r="K50" s="199">
        <v>0</v>
      </c>
      <c r="L50" s="199">
        <v>0</v>
      </c>
      <c r="M50" s="199">
        <v>0</v>
      </c>
      <c r="N50" s="199">
        <v>62</v>
      </c>
      <c r="O50" s="199">
        <v>164</v>
      </c>
      <c r="P50" s="199">
        <v>160</v>
      </c>
      <c r="Q50" s="201">
        <v>5</v>
      </c>
      <c r="R50" s="197">
        <v>363</v>
      </c>
      <c r="S50" s="197">
        <v>169</v>
      </c>
      <c r="T50" s="92">
        <f t="shared" si="0"/>
        <v>2017</v>
      </c>
      <c r="U50">
        <f>VLOOKUP(A50,'SB35 Determination Data'!$B$4:$F$542,5,FALSE)</f>
        <v>2014</v>
      </c>
    </row>
    <row r="51" spans="1:21" ht="15" x14ac:dyDescent="0.2">
      <c r="A51" s="197" t="s">
        <v>1029</v>
      </c>
      <c r="B51" s="197" t="s">
        <v>24</v>
      </c>
      <c r="C51" s="197" t="s">
        <v>13</v>
      </c>
      <c r="D51" s="198">
        <v>2017</v>
      </c>
      <c r="E51" s="197" t="s">
        <v>6</v>
      </c>
      <c r="F51" s="199">
        <v>60</v>
      </c>
      <c r="G51" s="200">
        <v>0</v>
      </c>
      <c r="H51" s="200">
        <v>0</v>
      </c>
      <c r="I51" s="200">
        <v>0</v>
      </c>
      <c r="J51" s="200">
        <v>38</v>
      </c>
      <c r="K51" s="199">
        <v>4</v>
      </c>
      <c r="L51" s="199">
        <v>0</v>
      </c>
      <c r="M51" s="199">
        <v>4</v>
      </c>
      <c r="N51" s="199">
        <v>43</v>
      </c>
      <c r="O51" s="199">
        <v>0</v>
      </c>
      <c r="P51" s="199">
        <v>101</v>
      </c>
      <c r="Q51" s="201">
        <v>37</v>
      </c>
      <c r="R51" s="197">
        <v>242</v>
      </c>
      <c r="S51" s="197">
        <v>41</v>
      </c>
      <c r="T51" s="92">
        <f t="shared" si="0"/>
        <v>2017</v>
      </c>
      <c r="U51">
        <f>VLOOKUP(A51,'SB35 Determination Data'!$B$4:$F$542,5,FALSE)</f>
        <v>2014</v>
      </c>
    </row>
    <row r="52" spans="1:21" ht="15" x14ac:dyDescent="0.2">
      <c r="A52" s="197" t="s">
        <v>1030</v>
      </c>
      <c r="B52" s="197" t="s">
        <v>5</v>
      </c>
      <c r="C52" s="197" t="s">
        <v>3</v>
      </c>
      <c r="D52" s="198">
        <v>2014</v>
      </c>
      <c r="E52" s="197" t="s">
        <v>6</v>
      </c>
      <c r="F52" s="199">
        <v>31</v>
      </c>
      <c r="G52" s="200">
        <v>0</v>
      </c>
      <c r="H52" s="200">
        <v>0</v>
      </c>
      <c r="I52" s="200">
        <v>0</v>
      </c>
      <c r="J52" s="200">
        <v>18</v>
      </c>
      <c r="K52" s="199">
        <v>0</v>
      </c>
      <c r="L52" s="199">
        <v>0</v>
      </c>
      <c r="M52" s="199">
        <v>0</v>
      </c>
      <c r="N52" s="199">
        <v>20</v>
      </c>
      <c r="O52" s="199">
        <v>0</v>
      </c>
      <c r="P52" s="199">
        <v>51</v>
      </c>
      <c r="Q52" s="201">
        <v>17</v>
      </c>
      <c r="R52" s="197">
        <v>120</v>
      </c>
      <c r="S52" s="197">
        <v>17</v>
      </c>
      <c r="T52" s="92">
        <f t="shared" si="0"/>
        <v>2014</v>
      </c>
      <c r="U52">
        <f>VLOOKUP(A52,'SB35 Determination Data'!$B$4:$F$542,5,FALSE)</f>
        <v>2014</v>
      </c>
    </row>
    <row r="53" spans="1:21" ht="15" x14ac:dyDescent="0.2">
      <c r="A53" s="197" t="s">
        <v>1030</v>
      </c>
      <c r="B53" s="197" t="s">
        <v>5</v>
      </c>
      <c r="C53" s="197" t="s">
        <v>3</v>
      </c>
      <c r="D53" s="198">
        <v>2015</v>
      </c>
      <c r="E53" s="197" t="s">
        <v>6</v>
      </c>
      <c r="F53" s="199">
        <v>31</v>
      </c>
      <c r="G53" s="200">
        <v>0</v>
      </c>
      <c r="H53" s="200">
        <v>0</v>
      </c>
      <c r="I53" s="200">
        <v>0</v>
      </c>
      <c r="J53" s="200">
        <v>18</v>
      </c>
      <c r="K53" s="199">
        <v>0</v>
      </c>
      <c r="L53" s="199">
        <v>0</v>
      </c>
      <c r="M53" s="199">
        <v>0</v>
      </c>
      <c r="N53" s="199">
        <v>20</v>
      </c>
      <c r="O53" s="199">
        <v>0</v>
      </c>
      <c r="P53" s="199">
        <v>51</v>
      </c>
      <c r="Q53" s="201">
        <v>8</v>
      </c>
      <c r="R53" s="197">
        <v>120</v>
      </c>
      <c r="S53" s="197">
        <v>8</v>
      </c>
      <c r="T53" s="92">
        <f t="shared" si="0"/>
        <v>2015</v>
      </c>
      <c r="U53">
        <f>VLOOKUP(A53,'SB35 Determination Data'!$B$4:$F$542,5,FALSE)</f>
        <v>2014</v>
      </c>
    </row>
    <row r="54" spans="1:21" ht="15" x14ac:dyDescent="0.2">
      <c r="A54" s="197" t="s">
        <v>1030</v>
      </c>
      <c r="B54" s="197" t="s">
        <v>5</v>
      </c>
      <c r="C54" s="197" t="s">
        <v>3</v>
      </c>
      <c r="D54" s="198">
        <v>2016</v>
      </c>
      <c r="E54" s="197" t="s">
        <v>6</v>
      </c>
      <c r="F54" s="199">
        <v>31</v>
      </c>
      <c r="G54" s="200">
        <v>0</v>
      </c>
      <c r="H54" s="200">
        <v>0</v>
      </c>
      <c r="I54" s="200">
        <v>0</v>
      </c>
      <c r="J54" s="200">
        <v>18</v>
      </c>
      <c r="K54" s="199">
        <v>0</v>
      </c>
      <c r="L54" s="199">
        <v>0</v>
      </c>
      <c r="M54" s="199">
        <v>0</v>
      </c>
      <c r="N54" s="199">
        <v>20</v>
      </c>
      <c r="O54" s="199">
        <v>0</v>
      </c>
      <c r="P54" s="199">
        <v>51</v>
      </c>
      <c r="Q54" s="201">
        <v>22</v>
      </c>
      <c r="R54" s="197">
        <v>120</v>
      </c>
      <c r="S54" s="197">
        <v>22</v>
      </c>
      <c r="T54" s="92">
        <f t="shared" si="0"/>
        <v>2016</v>
      </c>
      <c r="U54">
        <f>VLOOKUP(A54,'SB35 Determination Data'!$B$4:$F$542,5,FALSE)</f>
        <v>2014</v>
      </c>
    </row>
    <row r="55" spans="1:21" ht="15" x14ac:dyDescent="0.2">
      <c r="A55" s="197" t="s">
        <v>1030</v>
      </c>
      <c r="B55" s="197" t="s">
        <v>5</v>
      </c>
      <c r="C55" s="197" t="s">
        <v>3</v>
      </c>
      <c r="D55" s="198">
        <v>2017</v>
      </c>
      <c r="E55" s="197" t="s">
        <v>6</v>
      </c>
      <c r="F55" s="199">
        <v>31</v>
      </c>
      <c r="G55" s="200">
        <v>0</v>
      </c>
      <c r="H55" s="200">
        <v>0</v>
      </c>
      <c r="I55" s="200">
        <v>0</v>
      </c>
      <c r="J55" s="200">
        <v>18</v>
      </c>
      <c r="K55" s="199">
        <v>0</v>
      </c>
      <c r="L55" s="199">
        <v>0</v>
      </c>
      <c r="M55" s="199">
        <v>0</v>
      </c>
      <c r="N55" s="199">
        <v>20</v>
      </c>
      <c r="O55" s="199">
        <v>0</v>
      </c>
      <c r="P55" s="199">
        <v>51</v>
      </c>
      <c r="Q55" s="201">
        <v>8</v>
      </c>
      <c r="R55" s="197">
        <v>120</v>
      </c>
      <c r="S55" s="197">
        <v>8</v>
      </c>
      <c r="T55" s="92">
        <f t="shared" si="0"/>
        <v>2017</v>
      </c>
      <c r="U55">
        <f>VLOOKUP(A55,'SB35 Determination Data'!$B$4:$F$542,5,FALSE)</f>
        <v>2014</v>
      </c>
    </row>
    <row r="56" spans="1:21" ht="15" x14ac:dyDescent="0.2">
      <c r="A56" s="197" t="s">
        <v>995</v>
      </c>
      <c r="B56" s="197" t="s">
        <v>25</v>
      </c>
      <c r="C56" s="197" t="s">
        <v>26</v>
      </c>
      <c r="D56" s="198">
        <v>2015</v>
      </c>
      <c r="E56" s="197" t="s">
        <v>6</v>
      </c>
      <c r="F56" s="199">
        <v>398</v>
      </c>
      <c r="G56" s="200">
        <v>0</v>
      </c>
      <c r="H56" s="200">
        <v>0</v>
      </c>
      <c r="I56" s="200">
        <v>0</v>
      </c>
      <c r="J56" s="200">
        <v>239</v>
      </c>
      <c r="K56" s="199">
        <v>26</v>
      </c>
      <c r="L56" s="199">
        <v>9</v>
      </c>
      <c r="M56" s="199">
        <v>17</v>
      </c>
      <c r="N56" s="202">
        <v>183</v>
      </c>
      <c r="O56" s="199">
        <v>60</v>
      </c>
      <c r="P56" s="199">
        <v>349</v>
      </c>
      <c r="Q56" s="201">
        <v>0</v>
      </c>
      <c r="R56" s="197">
        <v>1169</v>
      </c>
      <c r="S56" s="197">
        <v>86</v>
      </c>
      <c r="T56" s="92">
        <f t="shared" si="0"/>
        <v>2016</v>
      </c>
      <c r="U56">
        <f>VLOOKUP(A56,'SB35 Determination Data'!$B$4:$F$542,5,FALSE)</f>
        <v>2016</v>
      </c>
    </row>
    <row r="57" spans="1:21" ht="15" x14ac:dyDescent="0.2">
      <c r="A57" s="197" t="s">
        <v>995</v>
      </c>
      <c r="B57" s="197" t="s">
        <v>25</v>
      </c>
      <c r="C57" s="197" t="s">
        <v>26</v>
      </c>
      <c r="D57" s="198">
        <v>2016</v>
      </c>
      <c r="E57" s="197" t="s">
        <v>6</v>
      </c>
      <c r="F57" s="199">
        <v>398</v>
      </c>
      <c r="G57" s="200">
        <v>0</v>
      </c>
      <c r="H57" s="200">
        <v>0</v>
      </c>
      <c r="I57" s="200">
        <v>0</v>
      </c>
      <c r="J57" s="200">
        <v>239</v>
      </c>
      <c r="K57" s="199">
        <v>24</v>
      </c>
      <c r="L57" s="199">
        <v>11</v>
      </c>
      <c r="M57" s="199">
        <v>13</v>
      </c>
      <c r="N57" s="199">
        <v>183</v>
      </c>
      <c r="O57" s="199">
        <v>29</v>
      </c>
      <c r="P57" s="199">
        <v>349</v>
      </c>
      <c r="Q57" s="201">
        <v>0</v>
      </c>
      <c r="R57" s="197">
        <v>1169</v>
      </c>
      <c r="S57" s="197">
        <v>53</v>
      </c>
      <c r="T57" s="92">
        <f t="shared" si="0"/>
        <v>2016</v>
      </c>
      <c r="U57">
        <f>VLOOKUP(A57,'SB35 Determination Data'!$B$4:$F$542,5,FALSE)</f>
        <v>2016</v>
      </c>
    </row>
    <row r="58" spans="1:21" ht="15" x14ac:dyDescent="0.2">
      <c r="A58" s="197" t="s">
        <v>995</v>
      </c>
      <c r="B58" s="197" t="s">
        <v>25</v>
      </c>
      <c r="C58" s="197" t="s">
        <v>26</v>
      </c>
      <c r="D58" s="198">
        <v>2017</v>
      </c>
      <c r="E58" s="197" t="s">
        <v>6</v>
      </c>
      <c r="F58" s="199">
        <v>398</v>
      </c>
      <c r="G58" s="200">
        <v>0</v>
      </c>
      <c r="H58" s="200">
        <v>0</v>
      </c>
      <c r="I58" s="200">
        <v>0</v>
      </c>
      <c r="J58" s="200">
        <v>239</v>
      </c>
      <c r="K58" s="199">
        <v>6</v>
      </c>
      <c r="L58" s="199">
        <v>0</v>
      </c>
      <c r="M58" s="199">
        <v>6</v>
      </c>
      <c r="N58" s="202">
        <v>183</v>
      </c>
      <c r="O58" s="199">
        <v>79</v>
      </c>
      <c r="P58" s="199">
        <v>349</v>
      </c>
      <c r="Q58" s="201">
        <v>0</v>
      </c>
      <c r="R58" s="197">
        <v>1169</v>
      </c>
      <c r="S58" s="197">
        <v>85</v>
      </c>
      <c r="T58" s="92">
        <f t="shared" si="0"/>
        <v>2017</v>
      </c>
      <c r="U58">
        <f>VLOOKUP(A58,'SB35 Determination Data'!$B$4:$F$542,5,FALSE)</f>
        <v>2016</v>
      </c>
    </row>
    <row r="59" spans="1:21" ht="15" x14ac:dyDescent="0.2">
      <c r="A59" s="197" t="s">
        <v>27</v>
      </c>
      <c r="B59" s="197" t="s">
        <v>24</v>
      </c>
      <c r="C59" s="197" t="s">
        <v>13</v>
      </c>
      <c r="D59" s="198">
        <v>2014</v>
      </c>
      <c r="E59" s="197" t="s">
        <v>6</v>
      </c>
      <c r="F59" s="199">
        <v>98</v>
      </c>
      <c r="G59" s="200">
        <v>2</v>
      </c>
      <c r="H59" s="200">
        <v>2</v>
      </c>
      <c r="I59" s="200">
        <v>0</v>
      </c>
      <c r="J59" s="200">
        <v>62</v>
      </c>
      <c r="K59" s="199">
        <v>1</v>
      </c>
      <c r="L59" s="199">
        <v>1</v>
      </c>
      <c r="M59" s="199">
        <v>0</v>
      </c>
      <c r="N59" s="199">
        <v>69</v>
      </c>
      <c r="O59" s="199">
        <v>76</v>
      </c>
      <c r="P59" s="199">
        <v>164</v>
      </c>
      <c r="Q59" s="201">
        <v>106</v>
      </c>
      <c r="R59" s="197">
        <v>393</v>
      </c>
      <c r="S59" s="197">
        <v>185</v>
      </c>
      <c r="T59" s="92">
        <f t="shared" si="0"/>
        <v>2014</v>
      </c>
      <c r="U59">
        <f>VLOOKUP(A59,'SB35 Determination Data'!$B$4:$F$542,5,FALSE)</f>
        <v>2014</v>
      </c>
    </row>
    <row r="60" spans="1:21" ht="15" x14ac:dyDescent="0.2">
      <c r="A60" s="197" t="s">
        <v>27</v>
      </c>
      <c r="B60" s="197" t="s">
        <v>24</v>
      </c>
      <c r="C60" s="197" t="s">
        <v>13</v>
      </c>
      <c r="D60" s="198">
        <v>2015</v>
      </c>
      <c r="E60" s="197" t="s">
        <v>6</v>
      </c>
      <c r="F60" s="199">
        <v>98</v>
      </c>
      <c r="G60" s="200">
        <v>1</v>
      </c>
      <c r="H60" s="200">
        <v>1</v>
      </c>
      <c r="I60" s="200">
        <v>0</v>
      </c>
      <c r="J60" s="200">
        <v>62</v>
      </c>
      <c r="K60" s="199">
        <v>0</v>
      </c>
      <c r="L60" s="199">
        <v>0</v>
      </c>
      <c r="M60" s="199">
        <v>0</v>
      </c>
      <c r="N60" s="199">
        <v>69</v>
      </c>
      <c r="O60" s="199">
        <v>58</v>
      </c>
      <c r="P60" s="199">
        <v>164</v>
      </c>
      <c r="Q60" s="201">
        <v>29</v>
      </c>
      <c r="R60" s="197">
        <v>393</v>
      </c>
      <c r="S60" s="197">
        <v>88</v>
      </c>
      <c r="T60" s="92">
        <f t="shared" si="0"/>
        <v>2015</v>
      </c>
      <c r="U60">
        <f>VLOOKUP(A60,'SB35 Determination Data'!$B$4:$F$542,5,FALSE)</f>
        <v>2014</v>
      </c>
    </row>
    <row r="61" spans="1:21" ht="15" x14ac:dyDescent="0.2">
      <c r="A61" s="197" t="s">
        <v>27</v>
      </c>
      <c r="B61" s="197" t="s">
        <v>24</v>
      </c>
      <c r="C61" s="197" t="s">
        <v>13</v>
      </c>
      <c r="D61" s="198">
        <v>2016</v>
      </c>
      <c r="E61" s="197" t="s">
        <v>6</v>
      </c>
      <c r="F61" s="199">
        <v>98</v>
      </c>
      <c r="G61" s="200">
        <v>45</v>
      </c>
      <c r="H61" s="200">
        <v>45</v>
      </c>
      <c r="I61" s="200">
        <v>0</v>
      </c>
      <c r="J61" s="200">
        <v>62</v>
      </c>
      <c r="K61" s="199">
        <v>25</v>
      </c>
      <c r="L61" s="199">
        <v>25</v>
      </c>
      <c r="M61" s="199">
        <v>0</v>
      </c>
      <c r="N61" s="199">
        <v>69</v>
      </c>
      <c r="O61" s="199">
        <v>29</v>
      </c>
      <c r="P61" s="199">
        <v>164</v>
      </c>
      <c r="Q61" s="201">
        <v>21</v>
      </c>
      <c r="R61" s="197">
        <v>393</v>
      </c>
      <c r="S61" s="197">
        <v>120</v>
      </c>
      <c r="T61" s="92">
        <f t="shared" si="0"/>
        <v>2016</v>
      </c>
      <c r="U61">
        <f>VLOOKUP(A61,'SB35 Determination Data'!$B$4:$F$542,5,FALSE)</f>
        <v>2014</v>
      </c>
    </row>
    <row r="62" spans="1:21" ht="15" x14ac:dyDescent="0.2">
      <c r="A62" s="197" t="s">
        <v>27</v>
      </c>
      <c r="B62" s="197" t="s">
        <v>24</v>
      </c>
      <c r="C62" s="197" t="s">
        <v>13</v>
      </c>
      <c r="D62" s="198">
        <v>2017</v>
      </c>
      <c r="E62" s="197" t="s">
        <v>6</v>
      </c>
      <c r="F62" s="199">
        <v>98</v>
      </c>
      <c r="G62" s="200">
        <v>0</v>
      </c>
      <c r="H62" s="200">
        <v>0</v>
      </c>
      <c r="I62" s="200">
        <v>0</v>
      </c>
      <c r="J62" s="200">
        <v>62</v>
      </c>
      <c r="K62" s="199">
        <v>0</v>
      </c>
      <c r="L62" s="199">
        <v>0</v>
      </c>
      <c r="M62" s="199">
        <v>0</v>
      </c>
      <c r="N62" s="199">
        <v>69</v>
      </c>
      <c r="O62" s="199">
        <v>1</v>
      </c>
      <c r="P62" s="199">
        <v>164</v>
      </c>
      <c r="Q62" s="201">
        <v>76</v>
      </c>
      <c r="R62" s="197">
        <v>393</v>
      </c>
      <c r="S62" s="197">
        <v>77</v>
      </c>
      <c r="T62" s="92">
        <f t="shared" si="0"/>
        <v>2017</v>
      </c>
      <c r="U62">
        <f>VLOOKUP(A62,'SB35 Determination Data'!$B$4:$F$542,5,FALSE)</f>
        <v>2014</v>
      </c>
    </row>
    <row r="63" spans="1:21" ht="15" x14ac:dyDescent="0.2">
      <c r="A63" s="197" t="s">
        <v>28</v>
      </c>
      <c r="B63" s="197" t="s">
        <v>29</v>
      </c>
      <c r="C63" s="197" t="s">
        <v>8</v>
      </c>
      <c r="D63" s="198">
        <v>2014</v>
      </c>
      <c r="E63" s="197" t="s">
        <v>6</v>
      </c>
      <c r="F63" s="199">
        <v>35</v>
      </c>
      <c r="G63" s="200">
        <v>1</v>
      </c>
      <c r="H63" s="200">
        <v>0</v>
      </c>
      <c r="I63" s="200">
        <v>1</v>
      </c>
      <c r="J63" s="200">
        <v>26</v>
      </c>
      <c r="K63" s="199">
        <v>3</v>
      </c>
      <c r="L63" s="199">
        <v>0</v>
      </c>
      <c r="M63" s="199">
        <v>3</v>
      </c>
      <c r="N63" s="202">
        <v>29</v>
      </c>
      <c r="O63" s="199">
        <v>0</v>
      </c>
      <c r="P63" s="199">
        <v>3</v>
      </c>
      <c r="Q63" s="201">
        <v>1</v>
      </c>
      <c r="R63" s="197">
        <v>93</v>
      </c>
      <c r="S63" s="197">
        <v>5</v>
      </c>
      <c r="T63" s="92">
        <f t="shared" si="0"/>
        <v>2015</v>
      </c>
      <c r="U63">
        <f>VLOOKUP(A63,'SB35 Determination Data'!$B$4:$F$542,5,FALSE)</f>
        <v>2015</v>
      </c>
    </row>
    <row r="64" spans="1:21" ht="15" x14ac:dyDescent="0.2">
      <c r="A64" s="197" t="s">
        <v>28</v>
      </c>
      <c r="B64" s="197" t="s">
        <v>29</v>
      </c>
      <c r="C64" s="197" t="s">
        <v>8</v>
      </c>
      <c r="D64" s="198">
        <v>2015</v>
      </c>
      <c r="E64" s="197" t="s">
        <v>6</v>
      </c>
      <c r="F64" s="199">
        <v>35</v>
      </c>
      <c r="G64" s="200">
        <v>12</v>
      </c>
      <c r="H64" s="200">
        <v>12</v>
      </c>
      <c r="I64" s="200">
        <v>0</v>
      </c>
      <c r="J64" s="200">
        <v>26</v>
      </c>
      <c r="K64" s="199">
        <v>0</v>
      </c>
      <c r="L64" s="199">
        <v>0</v>
      </c>
      <c r="M64" s="199">
        <v>0</v>
      </c>
      <c r="N64" s="199">
        <v>29</v>
      </c>
      <c r="O64" s="199">
        <v>0</v>
      </c>
      <c r="P64" s="199">
        <v>3</v>
      </c>
      <c r="Q64" s="201">
        <v>0</v>
      </c>
      <c r="R64" s="197">
        <v>93</v>
      </c>
      <c r="S64" s="197">
        <v>12</v>
      </c>
      <c r="T64" s="92">
        <f t="shared" si="0"/>
        <v>2015</v>
      </c>
      <c r="U64">
        <f>VLOOKUP(A64,'SB35 Determination Data'!$B$4:$F$542,5,FALSE)</f>
        <v>2015</v>
      </c>
    </row>
    <row r="65" spans="1:21" ht="15" x14ac:dyDescent="0.2">
      <c r="A65" s="197" t="s">
        <v>28</v>
      </c>
      <c r="B65" s="197" t="s">
        <v>29</v>
      </c>
      <c r="C65" s="197" t="s">
        <v>8</v>
      </c>
      <c r="D65" s="198">
        <v>2016</v>
      </c>
      <c r="E65" s="197" t="s">
        <v>6</v>
      </c>
      <c r="F65" s="199">
        <v>35</v>
      </c>
      <c r="G65" s="200">
        <v>5</v>
      </c>
      <c r="H65" s="200">
        <v>0</v>
      </c>
      <c r="I65" s="200">
        <v>5</v>
      </c>
      <c r="J65" s="200">
        <v>26</v>
      </c>
      <c r="K65" s="199">
        <v>3</v>
      </c>
      <c r="L65" s="199">
        <v>0</v>
      </c>
      <c r="M65" s="199">
        <v>3</v>
      </c>
      <c r="N65" s="202">
        <v>29</v>
      </c>
      <c r="O65" s="199">
        <v>2</v>
      </c>
      <c r="P65" s="199">
        <v>3</v>
      </c>
      <c r="Q65" s="201">
        <v>5</v>
      </c>
      <c r="R65" s="197">
        <v>93</v>
      </c>
      <c r="S65" s="197">
        <v>15</v>
      </c>
      <c r="T65" s="92">
        <f t="shared" si="0"/>
        <v>2016</v>
      </c>
      <c r="U65">
        <f>VLOOKUP(A65,'SB35 Determination Data'!$B$4:$F$542,5,FALSE)</f>
        <v>2015</v>
      </c>
    </row>
    <row r="66" spans="1:21" ht="15" x14ac:dyDescent="0.2">
      <c r="A66" s="197" t="s">
        <v>28</v>
      </c>
      <c r="B66" s="197" t="s">
        <v>29</v>
      </c>
      <c r="C66" s="197" t="s">
        <v>8</v>
      </c>
      <c r="D66" s="198">
        <v>2017</v>
      </c>
      <c r="E66" s="197" t="s">
        <v>6</v>
      </c>
      <c r="F66" s="199">
        <v>35</v>
      </c>
      <c r="G66" s="200">
        <v>6</v>
      </c>
      <c r="H66" s="200">
        <v>0</v>
      </c>
      <c r="I66" s="200">
        <v>6</v>
      </c>
      <c r="J66" s="200">
        <v>26</v>
      </c>
      <c r="K66" s="199">
        <v>5</v>
      </c>
      <c r="L66" s="199">
        <v>0</v>
      </c>
      <c r="M66" s="199">
        <v>5</v>
      </c>
      <c r="N66" s="199">
        <v>29</v>
      </c>
      <c r="O66" s="199">
        <v>0</v>
      </c>
      <c r="P66" s="199">
        <v>3</v>
      </c>
      <c r="Q66" s="201">
        <v>25</v>
      </c>
      <c r="R66" s="197">
        <v>93</v>
      </c>
      <c r="S66" s="197">
        <v>36</v>
      </c>
      <c r="T66" s="92">
        <f t="shared" si="0"/>
        <v>2017</v>
      </c>
      <c r="U66">
        <f>VLOOKUP(A66,'SB35 Determination Data'!$B$4:$F$542,5,FALSE)</f>
        <v>2015</v>
      </c>
    </row>
    <row r="67" spans="1:21" ht="15" x14ac:dyDescent="0.2">
      <c r="A67" s="197" t="s">
        <v>1127</v>
      </c>
      <c r="B67" s="197" t="s">
        <v>949</v>
      </c>
      <c r="C67" s="197" t="s">
        <v>950</v>
      </c>
      <c r="D67" s="198">
        <v>2016</v>
      </c>
      <c r="E67" s="197" t="s">
        <v>6</v>
      </c>
      <c r="F67" s="199">
        <v>429</v>
      </c>
      <c r="G67" s="200">
        <v>0</v>
      </c>
      <c r="H67" s="200">
        <v>0</v>
      </c>
      <c r="I67" s="200">
        <v>0</v>
      </c>
      <c r="J67" s="200">
        <v>307</v>
      </c>
      <c r="K67" s="199">
        <v>0</v>
      </c>
      <c r="L67" s="199">
        <v>0</v>
      </c>
      <c r="M67" s="199">
        <v>0</v>
      </c>
      <c r="N67" s="199">
        <v>281</v>
      </c>
      <c r="O67" s="199">
        <v>0</v>
      </c>
      <c r="P67" s="199">
        <v>748</v>
      </c>
      <c r="Q67" s="201">
        <v>235</v>
      </c>
      <c r="R67" s="197">
        <v>1765</v>
      </c>
      <c r="S67" s="197">
        <v>235</v>
      </c>
      <c r="T67" s="92">
        <f t="shared" si="0"/>
        <v>2016</v>
      </c>
      <c r="U67">
        <f>VLOOKUP(A67,'SB35 Determination Data'!$B$4:$F$542,5,FALSE)</f>
        <v>2016</v>
      </c>
    </row>
    <row r="68" spans="1:21" ht="15" x14ac:dyDescent="0.2">
      <c r="A68" s="197" t="s">
        <v>1127</v>
      </c>
      <c r="B68" s="197" t="s">
        <v>949</v>
      </c>
      <c r="C68" s="197" t="s">
        <v>950</v>
      </c>
      <c r="D68" s="198">
        <v>2017</v>
      </c>
      <c r="E68" s="197" t="s">
        <v>6</v>
      </c>
      <c r="F68" s="199">
        <v>429</v>
      </c>
      <c r="G68" s="200">
        <v>0</v>
      </c>
      <c r="H68" s="200">
        <v>0</v>
      </c>
      <c r="I68" s="200">
        <v>0</v>
      </c>
      <c r="J68" s="200">
        <v>307</v>
      </c>
      <c r="K68" s="199">
        <v>0</v>
      </c>
      <c r="L68" s="199">
        <v>0</v>
      </c>
      <c r="M68" s="199">
        <v>0</v>
      </c>
      <c r="N68" s="199">
        <v>281</v>
      </c>
      <c r="O68" s="199">
        <v>0</v>
      </c>
      <c r="P68" s="199">
        <v>748</v>
      </c>
      <c r="Q68" s="201">
        <v>133</v>
      </c>
      <c r="R68" s="197">
        <v>1765</v>
      </c>
      <c r="S68" s="197">
        <v>133</v>
      </c>
      <c r="T68" s="92">
        <f t="shared" ref="T68:T131" si="1">IF(D68&gt;U68,D68,U68)</f>
        <v>2017</v>
      </c>
      <c r="U68">
        <f>VLOOKUP(A68,'SB35 Determination Data'!$B$4:$F$542,5,FALSE)</f>
        <v>2016</v>
      </c>
    </row>
    <row r="69" spans="1:21" ht="15" x14ac:dyDescent="0.2">
      <c r="A69" s="197" t="s">
        <v>30</v>
      </c>
      <c r="B69" s="197" t="s">
        <v>31</v>
      </c>
      <c r="C69" s="197" t="s">
        <v>32</v>
      </c>
      <c r="D69" s="198">
        <v>2013</v>
      </c>
      <c r="E69" s="197" t="s">
        <v>6</v>
      </c>
      <c r="F69" s="199">
        <v>74</v>
      </c>
      <c r="G69" s="200">
        <v>0</v>
      </c>
      <c r="H69" s="200">
        <v>0</v>
      </c>
      <c r="I69" s="200">
        <v>0</v>
      </c>
      <c r="J69" s="200">
        <v>52</v>
      </c>
      <c r="K69" s="199">
        <v>0</v>
      </c>
      <c r="L69" s="199">
        <v>0</v>
      </c>
      <c r="M69" s="199">
        <v>0</v>
      </c>
      <c r="N69" s="199">
        <v>57</v>
      </c>
      <c r="O69" s="199">
        <v>2</v>
      </c>
      <c r="P69" s="199">
        <v>125</v>
      </c>
      <c r="Q69" s="201">
        <v>10</v>
      </c>
      <c r="R69" s="197">
        <v>308</v>
      </c>
      <c r="S69" s="197">
        <v>12</v>
      </c>
      <c r="T69" s="92">
        <f t="shared" si="1"/>
        <v>2014</v>
      </c>
      <c r="U69">
        <f>VLOOKUP(A69,'SB35 Determination Data'!$B$4:$F$542,5,FALSE)</f>
        <v>2014</v>
      </c>
    </row>
    <row r="70" spans="1:21" ht="15" x14ac:dyDescent="0.2">
      <c r="A70" s="197" t="s">
        <v>30</v>
      </c>
      <c r="B70" s="197" t="s">
        <v>31</v>
      </c>
      <c r="C70" s="197" t="s">
        <v>32</v>
      </c>
      <c r="D70" s="198">
        <v>2014</v>
      </c>
      <c r="E70" s="197" t="s">
        <v>6</v>
      </c>
      <c r="F70" s="199">
        <v>74</v>
      </c>
      <c r="G70" s="200">
        <v>0</v>
      </c>
      <c r="H70" s="200">
        <v>0</v>
      </c>
      <c r="I70" s="200">
        <v>0</v>
      </c>
      <c r="J70" s="200">
        <v>52</v>
      </c>
      <c r="K70" s="199">
        <v>0</v>
      </c>
      <c r="L70" s="199">
        <v>0</v>
      </c>
      <c r="M70" s="199">
        <v>0</v>
      </c>
      <c r="N70" s="199">
        <v>57</v>
      </c>
      <c r="O70" s="199">
        <v>0</v>
      </c>
      <c r="P70" s="199">
        <v>125</v>
      </c>
      <c r="Q70" s="201">
        <v>13</v>
      </c>
      <c r="R70" s="197">
        <v>308</v>
      </c>
      <c r="S70" s="197">
        <v>13</v>
      </c>
      <c r="T70" s="92">
        <f t="shared" si="1"/>
        <v>2014</v>
      </c>
      <c r="U70">
        <f>VLOOKUP(A70,'SB35 Determination Data'!$B$4:$F$542,5,FALSE)</f>
        <v>2014</v>
      </c>
    </row>
    <row r="71" spans="1:21" ht="15" x14ac:dyDescent="0.2">
      <c r="A71" s="197" t="s">
        <v>30</v>
      </c>
      <c r="B71" s="197" t="s">
        <v>31</v>
      </c>
      <c r="C71" s="197" t="s">
        <v>32</v>
      </c>
      <c r="D71" s="198">
        <v>2015</v>
      </c>
      <c r="E71" s="197" t="s">
        <v>6</v>
      </c>
      <c r="F71" s="199">
        <v>74</v>
      </c>
      <c r="G71" s="200">
        <v>0</v>
      </c>
      <c r="H71" s="200">
        <v>0</v>
      </c>
      <c r="I71" s="200">
        <v>0</v>
      </c>
      <c r="J71" s="200">
        <v>52</v>
      </c>
      <c r="K71" s="199">
        <v>0</v>
      </c>
      <c r="L71" s="199">
        <v>0</v>
      </c>
      <c r="M71" s="199">
        <v>0</v>
      </c>
      <c r="N71" s="199">
        <v>57</v>
      </c>
      <c r="O71" s="199">
        <v>0</v>
      </c>
      <c r="P71" s="199">
        <v>125</v>
      </c>
      <c r="Q71" s="201">
        <v>10</v>
      </c>
      <c r="R71" s="197">
        <v>308</v>
      </c>
      <c r="S71" s="197">
        <v>10</v>
      </c>
      <c r="T71" s="92">
        <f t="shared" si="1"/>
        <v>2015</v>
      </c>
      <c r="U71">
        <f>VLOOKUP(A71,'SB35 Determination Data'!$B$4:$F$542,5,FALSE)</f>
        <v>2014</v>
      </c>
    </row>
    <row r="72" spans="1:21" ht="15" x14ac:dyDescent="0.2">
      <c r="A72" s="197" t="s">
        <v>30</v>
      </c>
      <c r="B72" s="197" t="s">
        <v>31</v>
      </c>
      <c r="C72" s="197" t="s">
        <v>32</v>
      </c>
      <c r="D72" s="198">
        <v>2016</v>
      </c>
      <c r="E72" s="197" t="s">
        <v>6</v>
      </c>
      <c r="F72" s="199">
        <v>74</v>
      </c>
      <c r="G72" s="200">
        <v>0</v>
      </c>
      <c r="H72" s="200">
        <v>0</v>
      </c>
      <c r="I72" s="200">
        <v>0</v>
      </c>
      <c r="J72" s="200">
        <v>52</v>
      </c>
      <c r="K72" s="199">
        <v>0</v>
      </c>
      <c r="L72" s="199">
        <v>0</v>
      </c>
      <c r="M72" s="199">
        <v>0</v>
      </c>
      <c r="N72" s="199">
        <v>57</v>
      </c>
      <c r="O72" s="199">
        <v>9</v>
      </c>
      <c r="P72" s="199">
        <v>125</v>
      </c>
      <c r="Q72" s="201">
        <v>13</v>
      </c>
      <c r="R72" s="197">
        <v>308</v>
      </c>
      <c r="S72" s="197">
        <v>22</v>
      </c>
      <c r="T72" s="92">
        <f t="shared" si="1"/>
        <v>2016</v>
      </c>
      <c r="U72">
        <f>VLOOKUP(A72,'SB35 Determination Data'!$B$4:$F$542,5,FALSE)</f>
        <v>2014</v>
      </c>
    </row>
    <row r="73" spans="1:21" ht="15" x14ac:dyDescent="0.2">
      <c r="A73" s="197" t="s">
        <v>30</v>
      </c>
      <c r="B73" s="197" t="s">
        <v>31</v>
      </c>
      <c r="C73" s="197" t="s">
        <v>32</v>
      </c>
      <c r="D73" s="198">
        <v>2017</v>
      </c>
      <c r="E73" s="197" t="s">
        <v>6</v>
      </c>
      <c r="F73" s="199">
        <v>74</v>
      </c>
      <c r="G73" s="200">
        <v>0</v>
      </c>
      <c r="H73" s="200">
        <v>0</v>
      </c>
      <c r="I73" s="200">
        <v>0</v>
      </c>
      <c r="J73" s="200">
        <v>52</v>
      </c>
      <c r="K73" s="199">
        <v>0</v>
      </c>
      <c r="L73" s="199">
        <v>0</v>
      </c>
      <c r="M73" s="199">
        <v>0</v>
      </c>
      <c r="N73" s="202">
        <v>57</v>
      </c>
      <c r="O73" s="199">
        <v>22</v>
      </c>
      <c r="P73" s="199">
        <v>125</v>
      </c>
      <c r="Q73" s="201">
        <v>17</v>
      </c>
      <c r="R73" s="197">
        <v>308</v>
      </c>
      <c r="S73" s="197">
        <v>39</v>
      </c>
      <c r="T73" s="92">
        <f t="shared" si="1"/>
        <v>2017</v>
      </c>
      <c r="U73">
        <f>VLOOKUP(A73,'SB35 Determination Data'!$B$4:$F$542,5,FALSE)</f>
        <v>2014</v>
      </c>
    </row>
    <row r="74" spans="1:21" ht="15" x14ac:dyDescent="0.2">
      <c r="A74" s="197" t="s">
        <v>1031</v>
      </c>
      <c r="B74" s="197" t="s">
        <v>5</v>
      </c>
      <c r="C74" s="197" t="s">
        <v>3</v>
      </c>
      <c r="D74" s="198">
        <v>2014</v>
      </c>
      <c r="E74" s="197" t="s">
        <v>6</v>
      </c>
      <c r="F74" s="199">
        <v>20</v>
      </c>
      <c r="G74" s="200">
        <v>0</v>
      </c>
      <c r="H74" s="200">
        <v>0</v>
      </c>
      <c r="I74" s="200">
        <v>0</v>
      </c>
      <c r="J74" s="200">
        <v>12</v>
      </c>
      <c r="K74" s="199">
        <v>0</v>
      </c>
      <c r="L74" s="199">
        <v>0</v>
      </c>
      <c r="M74" s="199">
        <v>0</v>
      </c>
      <c r="N74" s="199">
        <v>14</v>
      </c>
      <c r="O74" s="199">
        <v>0</v>
      </c>
      <c r="P74" s="199">
        <v>34</v>
      </c>
      <c r="Q74" s="201">
        <v>2</v>
      </c>
      <c r="R74" s="197">
        <v>80</v>
      </c>
      <c r="S74" s="197">
        <v>2</v>
      </c>
      <c r="T74" s="92">
        <f t="shared" si="1"/>
        <v>2014</v>
      </c>
      <c r="U74">
        <f>VLOOKUP(A74,'SB35 Determination Data'!$B$4:$F$542,5,FALSE)</f>
        <v>2014</v>
      </c>
    </row>
    <row r="75" spans="1:21" ht="15" x14ac:dyDescent="0.2">
      <c r="A75" s="197" t="s">
        <v>1031</v>
      </c>
      <c r="B75" s="197" t="s">
        <v>5</v>
      </c>
      <c r="C75" s="197" t="s">
        <v>3</v>
      </c>
      <c r="D75" s="198">
        <v>2015</v>
      </c>
      <c r="E75" s="197" t="s">
        <v>6</v>
      </c>
      <c r="F75" s="199">
        <v>20</v>
      </c>
      <c r="G75" s="200">
        <v>0</v>
      </c>
      <c r="H75" s="200">
        <v>0</v>
      </c>
      <c r="I75" s="200">
        <v>0</v>
      </c>
      <c r="J75" s="200">
        <v>12</v>
      </c>
      <c r="K75" s="199">
        <v>0</v>
      </c>
      <c r="L75" s="199">
        <v>0</v>
      </c>
      <c r="M75" s="199">
        <v>0</v>
      </c>
      <c r="N75" s="199">
        <v>14</v>
      </c>
      <c r="O75" s="199">
        <v>0</v>
      </c>
      <c r="P75" s="199">
        <v>34</v>
      </c>
      <c r="Q75" s="201">
        <v>1</v>
      </c>
      <c r="R75" s="197">
        <v>80</v>
      </c>
      <c r="S75" s="197">
        <v>1</v>
      </c>
      <c r="T75" s="92">
        <f t="shared" si="1"/>
        <v>2015</v>
      </c>
      <c r="U75">
        <f>VLOOKUP(A75,'SB35 Determination Data'!$B$4:$F$542,5,FALSE)</f>
        <v>2014</v>
      </c>
    </row>
    <row r="76" spans="1:21" ht="15" x14ac:dyDescent="0.2">
      <c r="A76" s="197" t="s">
        <v>1031</v>
      </c>
      <c r="B76" s="197" t="s">
        <v>5</v>
      </c>
      <c r="C76" s="197" t="s">
        <v>3</v>
      </c>
      <c r="D76" s="198">
        <v>2016</v>
      </c>
      <c r="E76" s="197" t="s">
        <v>6</v>
      </c>
      <c r="F76" s="199">
        <v>20</v>
      </c>
      <c r="G76" s="200">
        <v>0</v>
      </c>
      <c r="H76" s="200">
        <v>0</v>
      </c>
      <c r="I76" s="200">
        <v>0</v>
      </c>
      <c r="J76" s="200">
        <v>12</v>
      </c>
      <c r="K76" s="199">
        <v>0</v>
      </c>
      <c r="L76" s="199">
        <v>0</v>
      </c>
      <c r="M76" s="199">
        <v>0</v>
      </c>
      <c r="N76" s="199">
        <v>14</v>
      </c>
      <c r="O76" s="199">
        <v>0</v>
      </c>
      <c r="P76" s="199">
        <v>34</v>
      </c>
      <c r="Q76" s="201">
        <v>0</v>
      </c>
      <c r="R76" s="197">
        <v>80</v>
      </c>
      <c r="S76" s="197">
        <v>0</v>
      </c>
      <c r="T76" s="92">
        <f t="shared" si="1"/>
        <v>2016</v>
      </c>
      <c r="U76">
        <f>VLOOKUP(A76,'SB35 Determination Data'!$B$4:$F$542,5,FALSE)</f>
        <v>2014</v>
      </c>
    </row>
    <row r="77" spans="1:21" ht="15" x14ac:dyDescent="0.2">
      <c r="A77" s="197" t="s">
        <v>1031</v>
      </c>
      <c r="B77" s="197" t="s">
        <v>5</v>
      </c>
      <c r="C77" s="197" t="s">
        <v>3</v>
      </c>
      <c r="D77" s="198">
        <v>2017</v>
      </c>
      <c r="E77" s="197" t="s">
        <v>6</v>
      </c>
      <c r="F77" s="199">
        <v>20</v>
      </c>
      <c r="G77" s="200">
        <v>0</v>
      </c>
      <c r="H77" s="200">
        <v>0</v>
      </c>
      <c r="I77" s="200">
        <v>0</v>
      </c>
      <c r="J77" s="200">
        <v>12</v>
      </c>
      <c r="K77" s="199">
        <v>0</v>
      </c>
      <c r="L77" s="199">
        <v>0</v>
      </c>
      <c r="M77" s="199">
        <v>0</v>
      </c>
      <c r="N77" s="199">
        <v>14</v>
      </c>
      <c r="O77" s="199">
        <v>0</v>
      </c>
      <c r="P77" s="199">
        <v>34</v>
      </c>
      <c r="Q77" s="201">
        <v>1</v>
      </c>
      <c r="R77" s="197">
        <v>80</v>
      </c>
      <c r="S77" s="197">
        <v>1</v>
      </c>
      <c r="T77" s="92">
        <f t="shared" si="1"/>
        <v>2017</v>
      </c>
      <c r="U77">
        <f>VLOOKUP(A77,'SB35 Determination Data'!$B$4:$F$542,5,FALSE)</f>
        <v>2014</v>
      </c>
    </row>
    <row r="78" spans="1:21" ht="15" x14ac:dyDescent="0.2">
      <c r="A78" s="197" t="s">
        <v>1032</v>
      </c>
      <c r="B78" s="197" t="s">
        <v>1033</v>
      </c>
      <c r="C78" s="197" t="s">
        <v>953</v>
      </c>
      <c r="D78" s="198">
        <v>2017</v>
      </c>
      <c r="E78" s="197" t="s">
        <v>6</v>
      </c>
      <c r="F78" s="199">
        <v>145</v>
      </c>
      <c r="G78" s="200">
        <v>0</v>
      </c>
      <c r="H78" s="200">
        <v>0</v>
      </c>
      <c r="I78" s="200">
        <v>0</v>
      </c>
      <c r="J78" s="200">
        <v>108</v>
      </c>
      <c r="K78" s="199">
        <v>2</v>
      </c>
      <c r="L78" s="199">
        <v>2</v>
      </c>
      <c r="M78" s="199">
        <v>0</v>
      </c>
      <c r="N78" s="202">
        <v>115</v>
      </c>
      <c r="O78" s="199">
        <v>6</v>
      </c>
      <c r="P78" s="199">
        <v>271</v>
      </c>
      <c r="Q78" s="201">
        <v>0</v>
      </c>
      <c r="R78" s="197">
        <v>639</v>
      </c>
      <c r="S78" s="197">
        <v>8</v>
      </c>
      <c r="T78" s="92">
        <f t="shared" si="1"/>
        <v>2017</v>
      </c>
      <c r="U78">
        <f>VLOOKUP(A78,'SB35 Determination Data'!$B$4:$F$542,5,FALSE)</f>
        <v>2016</v>
      </c>
    </row>
    <row r="79" spans="1:21" ht="15" x14ac:dyDescent="0.2">
      <c r="A79" s="197" t="s">
        <v>1119</v>
      </c>
      <c r="B79" s="197" t="s">
        <v>5</v>
      </c>
      <c r="C79" s="197" t="s">
        <v>3</v>
      </c>
      <c r="D79" s="198">
        <v>2014</v>
      </c>
      <c r="E79" s="197" t="s">
        <v>6</v>
      </c>
      <c r="F79" s="199">
        <v>198</v>
      </c>
      <c r="G79" s="200">
        <v>0</v>
      </c>
      <c r="H79" s="200">
        <v>0</v>
      </c>
      <c r="I79" s="200">
        <v>0</v>
      </c>
      <c r="J79" s="200">
        <v>118</v>
      </c>
      <c r="K79" s="199">
        <v>0</v>
      </c>
      <c r="L79" s="199">
        <v>0</v>
      </c>
      <c r="M79" s="199">
        <v>0</v>
      </c>
      <c r="N79" s="199">
        <v>127</v>
      </c>
      <c r="O79" s="199">
        <v>298</v>
      </c>
      <c r="P79" s="199">
        <v>336</v>
      </c>
      <c r="Q79" s="201">
        <v>0</v>
      </c>
      <c r="R79" s="197">
        <v>779</v>
      </c>
      <c r="S79" s="197">
        <v>298</v>
      </c>
      <c r="T79" s="92">
        <f t="shared" si="1"/>
        <v>2014</v>
      </c>
      <c r="U79">
        <f>VLOOKUP(A79,'SB35 Determination Data'!$B$4:$F$542,5,FALSE)</f>
        <v>2014</v>
      </c>
    </row>
    <row r="80" spans="1:21" ht="15" x14ac:dyDescent="0.2">
      <c r="A80" s="197" t="s">
        <v>1119</v>
      </c>
      <c r="B80" s="197" t="s">
        <v>5</v>
      </c>
      <c r="C80" s="197" t="s">
        <v>3</v>
      </c>
      <c r="D80" s="198">
        <v>2015</v>
      </c>
      <c r="E80" s="197" t="s">
        <v>6</v>
      </c>
      <c r="F80" s="199">
        <v>198</v>
      </c>
      <c r="G80" s="200">
        <v>0</v>
      </c>
      <c r="H80" s="200">
        <v>0</v>
      </c>
      <c r="I80" s="200">
        <v>0</v>
      </c>
      <c r="J80" s="200">
        <v>118</v>
      </c>
      <c r="K80" s="199">
        <v>0</v>
      </c>
      <c r="L80" s="199">
        <v>0</v>
      </c>
      <c r="M80" s="199">
        <v>0</v>
      </c>
      <c r="N80" s="199">
        <v>127</v>
      </c>
      <c r="O80" s="199">
        <v>112</v>
      </c>
      <c r="P80" s="199">
        <v>336</v>
      </c>
      <c r="Q80" s="201">
        <v>0</v>
      </c>
      <c r="R80" s="197">
        <v>779</v>
      </c>
      <c r="S80" s="197">
        <v>112</v>
      </c>
      <c r="T80" s="92">
        <f t="shared" si="1"/>
        <v>2015</v>
      </c>
      <c r="U80">
        <f>VLOOKUP(A80,'SB35 Determination Data'!$B$4:$F$542,5,FALSE)</f>
        <v>2014</v>
      </c>
    </row>
    <row r="81" spans="1:21" ht="15" x14ac:dyDescent="0.2">
      <c r="A81" s="197" t="s">
        <v>1119</v>
      </c>
      <c r="B81" s="197" t="s">
        <v>5</v>
      </c>
      <c r="C81" s="197" t="s">
        <v>3</v>
      </c>
      <c r="D81" s="198">
        <v>2016</v>
      </c>
      <c r="E81" s="197" t="s">
        <v>6</v>
      </c>
      <c r="F81" s="199">
        <v>198</v>
      </c>
      <c r="G81" s="200">
        <v>0</v>
      </c>
      <c r="H81" s="200">
        <v>0</v>
      </c>
      <c r="I81" s="200">
        <v>0</v>
      </c>
      <c r="J81" s="200">
        <v>118</v>
      </c>
      <c r="K81" s="199">
        <v>0</v>
      </c>
      <c r="L81" s="199">
        <v>0</v>
      </c>
      <c r="M81" s="199">
        <v>0</v>
      </c>
      <c r="N81" s="199">
        <v>127</v>
      </c>
      <c r="O81" s="199">
        <v>110</v>
      </c>
      <c r="P81" s="199">
        <v>336</v>
      </c>
      <c r="Q81" s="201">
        <v>0</v>
      </c>
      <c r="R81" s="197">
        <v>779</v>
      </c>
      <c r="S81" s="197">
        <v>110</v>
      </c>
      <c r="T81" s="92">
        <f t="shared" si="1"/>
        <v>2016</v>
      </c>
      <c r="U81">
        <f>VLOOKUP(A81,'SB35 Determination Data'!$B$4:$F$542,5,FALSE)</f>
        <v>2014</v>
      </c>
    </row>
    <row r="82" spans="1:21" ht="15" x14ac:dyDescent="0.2">
      <c r="A82" s="197" t="s">
        <v>1119</v>
      </c>
      <c r="B82" s="197" t="s">
        <v>5</v>
      </c>
      <c r="C82" s="197" t="s">
        <v>3</v>
      </c>
      <c r="D82" s="198">
        <v>2017</v>
      </c>
      <c r="E82" s="197" t="s">
        <v>6</v>
      </c>
      <c r="F82" s="199">
        <v>198</v>
      </c>
      <c r="G82" s="200">
        <v>0</v>
      </c>
      <c r="H82" s="200">
        <v>0</v>
      </c>
      <c r="I82" s="200">
        <v>0</v>
      </c>
      <c r="J82" s="200">
        <v>118</v>
      </c>
      <c r="K82" s="199">
        <v>0</v>
      </c>
      <c r="L82" s="199">
        <v>0</v>
      </c>
      <c r="M82" s="199">
        <v>0</v>
      </c>
      <c r="N82" s="199">
        <v>127</v>
      </c>
      <c r="O82" s="199">
        <v>158</v>
      </c>
      <c r="P82" s="199">
        <v>336</v>
      </c>
      <c r="Q82" s="201">
        <v>0</v>
      </c>
      <c r="R82" s="197">
        <v>779</v>
      </c>
      <c r="S82" s="197">
        <v>158</v>
      </c>
      <c r="T82" s="92">
        <f t="shared" si="1"/>
        <v>2017</v>
      </c>
      <c r="U82">
        <f>VLOOKUP(A82,'SB35 Determination Data'!$B$4:$F$542,5,FALSE)</f>
        <v>2014</v>
      </c>
    </row>
    <row r="83" spans="1:21" ht="15" x14ac:dyDescent="0.2">
      <c r="A83" s="197" t="s">
        <v>1034</v>
      </c>
      <c r="B83" s="197" t="s">
        <v>25</v>
      </c>
      <c r="C83" s="197" t="s">
        <v>26</v>
      </c>
      <c r="D83" s="198">
        <v>2017</v>
      </c>
      <c r="E83" s="197" t="s">
        <v>6</v>
      </c>
      <c r="F83" s="199">
        <v>9706</v>
      </c>
      <c r="G83" s="200">
        <v>182</v>
      </c>
      <c r="H83" s="200">
        <v>182</v>
      </c>
      <c r="I83" s="200">
        <v>0</v>
      </c>
      <c r="J83" s="200">
        <v>5800</v>
      </c>
      <c r="K83" s="199">
        <v>76</v>
      </c>
      <c r="L83" s="199">
        <v>76</v>
      </c>
      <c r="M83" s="199">
        <v>0</v>
      </c>
      <c r="N83" s="202">
        <v>6453</v>
      </c>
      <c r="O83" s="199">
        <v>4388</v>
      </c>
      <c r="P83" s="199">
        <v>14331</v>
      </c>
      <c r="Q83" s="201">
        <v>3117</v>
      </c>
      <c r="R83" s="197">
        <v>36290</v>
      </c>
      <c r="S83" s="197">
        <v>7763</v>
      </c>
      <c r="T83" s="92">
        <f t="shared" si="1"/>
        <v>2017</v>
      </c>
      <c r="U83">
        <f>VLOOKUP(A83,'SB35 Determination Data'!$B$4:$F$542,5,FALSE)</f>
        <v>2016</v>
      </c>
    </row>
    <row r="84" spans="1:21" ht="15" x14ac:dyDescent="0.2">
      <c r="A84" s="197" t="s">
        <v>33</v>
      </c>
      <c r="B84" s="197" t="s">
        <v>5</v>
      </c>
      <c r="C84" s="197" t="s">
        <v>3</v>
      </c>
      <c r="D84" s="198">
        <v>2014</v>
      </c>
      <c r="E84" s="197" t="s">
        <v>6</v>
      </c>
      <c r="F84" s="199">
        <v>142</v>
      </c>
      <c r="G84" s="200">
        <v>47</v>
      </c>
      <c r="H84" s="200">
        <v>47</v>
      </c>
      <c r="I84" s="200">
        <v>0</v>
      </c>
      <c r="J84" s="200">
        <v>83</v>
      </c>
      <c r="K84" s="199">
        <v>16</v>
      </c>
      <c r="L84" s="199">
        <v>16</v>
      </c>
      <c r="M84" s="199">
        <v>0</v>
      </c>
      <c r="N84" s="199">
        <v>90</v>
      </c>
      <c r="O84" s="199">
        <v>0</v>
      </c>
      <c r="P84" s="199">
        <v>242</v>
      </c>
      <c r="Q84" s="201">
        <v>19</v>
      </c>
      <c r="R84" s="197">
        <v>557</v>
      </c>
      <c r="S84" s="197">
        <v>82</v>
      </c>
      <c r="T84" s="92">
        <f t="shared" si="1"/>
        <v>2014</v>
      </c>
      <c r="U84">
        <f>VLOOKUP(A84,'SB35 Determination Data'!$B$4:$F$542,5,FALSE)</f>
        <v>2014</v>
      </c>
    </row>
    <row r="85" spans="1:21" ht="15" x14ac:dyDescent="0.2">
      <c r="A85" s="197" t="s">
        <v>33</v>
      </c>
      <c r="B85" s="197" t="s">
        <v>5</v>
      </c>
      <c r="C85" s="197" t="s">
        <v>3</v>
      </c>
      <c r="D85" s="198">
        <v>2015</v>
      </c>
      <c r="E85" s="197" t="s">
        <v>6</v>
      </c>
      <c r="F85" s="199">
        <v>142</v>
      </c>
      <c r="G85" s="200">
        <v>0</v>
      </c>
      <c r="H85" s="200">
        <v>0</v>
      </c>
      <c r="I85" s="200">
        <v>0</v>
      </c>
      <c r="J85" s="200">
        <v>83</v>
      </c>
      <c r="K85" s="199">
        <v>1</v>
      </c>
      <c r="L85" s="199">
        <v>1</v>
      </c>
      <c r="M85" s="199">
        <v>0</v>
      </c>
      <c r="N85" s="199">
        <v>90</v>
      </c>
      <c r="O85" s="199">
        <v>0</v>
      </c>
      <c r="P85" s="199">
        <v>242</v>
      </c>
      <c r="Q85" s="201">
        <v>21</v>
      </c>
      <c r="R85" s="197">
        <v>557</v>
      </c>
      <c r="S85" s="197">
        <v>22</v>
      </c>
      <c r="T85" s="92">
        <f t="shared" si="1"/>
        <v>2015</v>
      </c>
      <c r="U85">
        <f>VLOOKUP(A85,'SB35 Determination Data'!$B$4:$F$542,5,FALSE)</f>
        <v>2014</v>
      </c>
    </row>
    <row r="86" spans="1:21" ht="15" x14ac:dyDescent="0.2">
      <c r="A86" s="197" t="s">
        <v>33</v>
      </c>
      <c r="B86" s="197" t="s">
        <v>5</v>
      </c>
      <c r="C86" s="197" t="s">
        <v>3</v>
      </c>
      <c r="D86" s="198">
        <v>2016</v>
      </c>
      <c r="E86" s="197" t="s">
        <v>6</v>
      </c>
      <c r="F86" s="199">
        <v>142</v>
      </c>
      <c r="G86" s="200">
        <v>0</v>
      </c>
      <c r="H86" s="200">
        <v>0</v>
      </c>
      <c r="I86" s="200">
        <v>0</v>
      </c>
      <c r="J86" s="200">
        <v>83</v>
      </c>
      <c r="K86" s="199">
        <v>0</v>
      </c>
      <c r="L86" s="199">
        <v>0</v>
      </c>
      <c r="M86" s="199">
        <v>0</v>
      </c>
      <c r="N86" s="202">
        <v>90</v>
      </c>
      <c r="O86" s="199">
        <v>0</v>
      </c>
      <c r="P86" s="199">
        <v>242</v>
      </c>
      <c r="Q86" s="201">
        <v>31</v>
      </c>
      <c r="R86" s="197">
        <v>557</v>
      </c>
      <c r="S86" s="197">
        <v>31</v>
      </c>
      <c r="T86" s="92">
        <f t="shared" si="1"/>
        <v>2016</v>
      </c>
      <c r="U86">
        <f>VLOOKUP(A86,'SB35 Determination Data'!$B$4:$F$542,5,FALSE)</f>
        <v>2014</v>
      </c>
    </row>
    <row r="87" spans="1:21" ht="15" x14ac:dyDescent="0.2">
      <c r="A87" s="197" t="s">
        <v>33</v>
      </c>
      <c r="B87" s="197" t="s">
        <v>5</v>
      </c>
      <c r="C87" s="197" t="s">
        <v>3</v>
      </c>
      <c r="D87" s="198">
        <v>2017</v>
      </c>
      <c r="E87" s="197" t="s">
        <v>6</v>
      </c>
      <c r="F87" s="199">
        <v>142</v>
      </c>
      <c r="G87" s="200">
        <v>0</v>
      </c>
      <c r="H87" s="200">
        <v>0</v>
      </c>
      <c r="I87" s="200">
        <v>0</v>
      </c>
      <c r="J87" s="200">
        <v>83</v>
      </c>
      <c r="K87" s="199">
        <v>0</v>
      </c>
      <c r="L87" s="199">
        <v>0</v>
      </c>
      <c r="M87" s="199">
        <v>0</v>
      </c>
      <c r="N87" s="199">
        <v>90</v>
      </c>
      <c r="O87" s="199">
        <v>1</v>
      </c>
      <c r="P87" s="199">
        <v>242</v>
      </c>
      <c r="Q87" s="201">
        <v>56</v>
      </c>
      <c r="R87" s="197">
        <v>557</v>
      </c>
      <c r="S87" s="197">
        <v>57</v>
      </c>
      <c r="T87" s="92">
        <f t="shared" si="1"/>
        <v>2017</v>
      </c>
      <c r="U87">
        <f>VLOOKUP(A87,'SB35 Determination Data'!$B$4:$F$542,5,FALSE)</f>
        <v>2014</v>
      </c>
    </row>
    <row r="88" spans="1:21" ht="15" x14ac:dyDescent="0.2">
      <c r="A88" s="197" t="s">
        <v>34</v>
      </c>
      <c r="B88" s="197" t="s">
        <v>35</v>
      </c>
      <c r="C88" s="197" t="s">
        <v>3</v>
      </c>
      <c r="D88" s="198">
        <v>2014</v>
      </c>
      <c r="E88" s="197" t="s">
        <v>6</v>
      </c>
      <c r="F88" s="199">
        <v>872</v>
      </c>
      <c r="G88" s="200">
        <v>0</v>
      </c>
      <c r="H88" s="200">
        <v>0</v>
      </c>
      <c r="I88" s="200">
        <v>0</v>
      </c>
      <c r="J88" s="200">
        <v>593</v>
      </c>
      <c r="K88" s="199">
        <v>0</v>
      </c>
      <c r="L88" s="199">
        <v>0</v>
      </c>
      <c r="M88" s="199">
        <v>0</v>
      </c>
      <c r="N88" s="199">
        <v>685</v>
      </c>
      <c r="O88" s="199">
        <v>0</v>
      </c>
      <c r="P88" s="199">
        <v>1642</v>
      </c>
      <c r="Q88" s="201">
        <v>0</v>
      </c>
      <c r="R88" s="197">
        <v>3792</v>
      </c>
      <c r="S88" s="197">
        <v>0</v>
      </c>
      <c r="T88" s="92">
        <f t="shared" si="1"/>
        <v>2014</v>
      </c>
      <c r="U88">
        <f>VLOOKUP(A88,'SB35 Determination Data'!$B$4:$F$542,5,FALSE)</f>
        <v>2014</v>
      </c>
    </row>
    <row r="89" spans="1:21" ht="15" x14ac:dyDescent="0.2">
      <c r="A89" s="197" t="s">
        <v>34</v>
      </c>
      <c r="B89" s="197" t="s">
        <v>35</v>
      </c>
      <c r="C89" s="197" t="s">
        <v>3</v>
      </c>
      <c r="D89" s="198">
        <v>2015</v>
      </c>
      <c r="E89" s="197" t="s">
        <v>6</v>
      </c>
      <c r="F89" s="199">
        <v>872</v>
      </c>
      <c r="G89" s="200">
        <v>0</v>
      </c>
      <c r="H89" s="200">
        <v>0</v>
      </c>
      <c r="I89" s="200">
        <v>0</v>
      </c>
      <c r="J89" s="200">
        <v>593</v>
      </c>
      <c r="K89" s="199">
        <v>0</v>
      </c>
      <c r="L89" s="199">
        <v>0</v>
      </c>
      <c r="M89" s="199">
        <v>0</v>
      </c>
      <c r="N89" s="199">
        <v>685</v>
      </c>
      <c r="O89" s="199">
        <v>0</v>
      </c>
      <c r="P89" s="199">
        <v>1642</v>
      </c>
      <c r="Q89" s="201">
        <v>0</v>
      </c>
      <c r="R89" s="197">
        <v>3792</v>
      </c>
      <c r="S89" s="197">
        <v>0</v>
      </c>
      <c r="T89" s="92">
        <f t="shared" si="1"/>
        <v>2015</v>
      </c>
      <c r="U89">
        <f>VLOOKUP(A89,'SB35 Determination Data'!$B$4:$F$542,5,FALSE)</f>
        <v>2014</v>
      </c>
    </row>
    <row r="90" spans="1:21" ht="15" x14ac:dyDescent="0.2">
      <c r="A90" s="197" t="s">
        <v>34</v>
      </c>
      <c r="B90" s="197" t="s">
        <v>35</v>
      </c>
      <c r="C90" s="197" t="s">
        <v>3</v>
      </c>
      <c r="D90" s="198">
        <v>2016</v>
      </c>
      <c r="E90" s="197" t="s">
        <v>6</v>
      </c>
      <c r="F90" s="199">
        <v>872</v>
      </c>
      <c r="G90" s="200">
        <v>0</v>
      </c>
      <c r="H90" s="200">
        <v>0</v>
      </c>
      <c r="I90" s="200">
        <v>0</v>
      </c>
      <c r="J90" s="200">
        <v>593</v>
      </c>
      <c r="K90" s="199">
        <v>0</v>
      </c>
      <c r="L90" s="199">
        <v>0</v>
      </c>
      <c r="M90" s="199">
        <v>0</v>
      </c>
      <c r="N90" s="199">
        <v>685</v>
      </c>
      <c r="O90" s="199">
        <v>0</v>
      </c>
      <c r="P90" s="199">
        <v>1642</v>
      </c>
      <c r="Q90" s="201">
        <v>0</v>
      </c>
      <c r="R90" s="197">
        <v>3792</v>
      </c>
      <c r="S90" s="197">
        <v>0</v>
      </c>
      <c r="T90" s="92">
        <f t="shared" si="1"/>
        <v>2016</v>
      </c>
      <c r="U90">
        <f>VLOOKUP(A90,'SB35 Determination Data'!$B$4:$F$542,5,FALSE)</f>
        <v>2014</v>
      </c>
    </row>
    <row r="91" spans="1:21" ht="15" x14ac:dyDescent="0.2">
      <c r="A91" s="197" t="s">
        <v>34</v>
      </c>
      <c r="B91" s="197" t="s">
        <v>35</v>
      </c>
      <c r="C91" s="197" t="s">
        <v>3</v>
      </c>
      <c r="D91" s="198">
        <v>2017</v>
      </c>
      <c r="E91" s="197" t="s">
        <v>6</v>
      </c>
      <c r="F91" s="199">
        <v>872</v>
      </c>
      <c r="G91" s="200">
        <v>0</v>
      </c>
      <c r="H91" s="200">
        <v>0</v>
      </c>
      <c r="I91" s="200">
        <v>0</v>
      </c>
      <c r="J91" s="200">
        <v>593</v>
      </c>
      <c r="K91" s="199">
        <v>0</v>
      </c>
      <c r="L91" s="199">
        <v>0</v>
      </c>
      <c r="M91" s="199">
        <v>0</v>
      </c>
      <c r="N91" s="199">
        <v>685</v>
      </c>
      <c r="O91" s="199">
        <v>0</v>
      </c>
      <c r="P91" s="199">
        <v>1642</v>
      </c>
      <c r="Q91" s="201">
        <v>0</v>
      </c>
      <c r="R91" s="197">
        <v>3792</v>
      </c>
      <c r="S91" s="197">
        <v>0</v>
      </c>
      <c r="T91" s="92">
        <f t="shared" si="1"/>
        <v>2017</v>
      </c>
      <c r="U91">
        <f>VLOOKUP(A91,'SB35 Determination Data'!$B$4:$F$542,5,FALSE)</f>
        <v>2014</v>
      </c>
    </row>
    <row r="92" spans="1:21" ht="15" x14ac:dyDescent="0.2">
      <c r="A92" s="197" t="s">
        <v>939</v>
      </c>
      <c r="B92" s="197" t="s">
        <v>2</v>
      </c>
      <c r="C92" s="197" t="s">
        <v>3</v>
      </c>
      <c r="D92" s="198">
        <v>2016</v>
      </c>
      <c r="E92" s="197" t="s">
        <v>6</v>
      </c>
      <c r="F92" s="199">
        <v>188</v>
      </c>
      <c r="G92" s="200">
        <v>0</v>
      </c>
      <c r="H92" s="200">
        <v>0</v>
      </c>
      <c r="I92" s="200">
        <v>0</v>
      </c>
      <c r="J92" s="200">
        <v>138</v>
      </c>
      <c r="K92" s="199">
        <v>0</v>
      </c>
      <c r="L92" s="199">
        <v>0</v>
      </c>
      <c r="M92" s="199">
        <v>0</v>
      </c>
      <c r="N92" s="202">
        <v>154</v>
      </c>
      <c r="O92" s="199">
        <v>0</v>
      </c>
      <c r="P92" s="199">
        <v>363</v>
      </c>
      <c r="Q92" s="201">
        <v>0</v>
      </c>
      <c r="R92" s="197">
        <v>843</v>
      </c>
      <c r="S92" s="197">
        <v>0</v>
      </c>
      <c r="T92" s="92">
        <f t="shared" si="1"/>
        <v>2016</v>
      </c>
      <c r="U92">
        <f>VLOOKUP(A92,'SB35 Determination Data'!$B$4:$F$542,5,FALSE)</f>
        <v>2014</v>
      </c>
    </row>
    <row r="93" spans="1:21" ht="15" x14ac:dyDescent="0.2">
      <c r="A93" s="197" t="s">
        <v>939</v>
      </c>
      <c r="B93" s="197" t="s">
        <v>2</v>
      </c>
      <c r="C93" s="197" t="s">
        <v>3</v>
      </c>
      <c r="D93" s="198">
        <v>2017</v>
      </c>
      <c r="E93" s="197" t="s">
        <v>6</v>
      </c>
      <c r="F93" s="199">
        <v>188</v>
      </c>
      <c r="G93" s="200">
        <v>0</v>
      </c>
      <c r="H93" s="200">
        <v>0</v>
      </c>
      <c r="I93" s="200">
        <v>0</v>
      </c>
      <c r="J93" s="200">
        <v>138</v>
      </c>
      <c r="K93" s="199">
        <v>0</v>
      </c>
      <c r="L93" s="199">
        <v>0</v>
      </c>
      <c r="M93" s="199">
        <v>0</v>
      </c>
      <c r="N93" s="199">
        <v>154</v>
      </c>
      <c r="O93" s="199">
        <v>2</v>
      </c>
      <c r="P93" s="199">
        <v>363</v>
      </c>
      <c r="Q93" s="201">
        <v>1</v>
      </c>
      <c r="R93" s="197">
        <v>843</v>
      </c>
      <c r="S93" s="197">
        <v>3</v>
      </c>
      <c r="T93" s="92">
        <f t="shared" si="1"/>
        <v>2017</v>
      </c>
      <c r="U93">
        <f>VLOOKUP(A93,'SB35 Determination Data'!$B$4:$F$542,5,FALSE)</f>
        <v>2014</v>
      </c>
    </row>
    <row r="94" spans="1:21" ht="15" x14ac:dyDescent="0.2">
      <c r="A94" s="197" t="s">
        <v>1035</v>
      </c>
      <c r="B94" s="197" t="s">
        <v>35</v>
      </c>
      <c r="C94" s="197" t="s">
        <v>3</v>
      </c>
      <c r="D94" s="198">
        <v>2017</v>
      </c>
      <c r="E94" s="197" t="s">
        <v>6</v>
      </c>
      <c r="F94" s="199">
        <v>1267</v>
      </c>
      <c r="G94" s="200">
        <v>0</v>
      </c>
      <c r="H94" s="200">
        <v>0</v>
      </c>
      <c r="I94" s="200">
        <v>0</v>
      </c>
      <c r="J94" s="200">
        <v>854</v>
      </c>
      <c r="K94" s="199">
        <v>0</v>
      </c>
      <c r="L94" s="199">
        <v>0</v>
      </c>
      <c r="M94" s="199">
        <v>0</v>
      </c>
      <c r="N94" s="199">
        <v>969</v>
      </c>
      <c r="O94" s="199">
        <v>323</v>
      </c>
      <c r="P94" s="199">
        <v>2160</v>
      </c>
      <c r="Q94" s="201">
        <v>423</v>
      </c>
      <c r="R94" s="197">
        <v>5250</v>
      </c>
      <c r="S94" s="197">
        <v>746</v>
      </c>
      <c r="T94" s="92">
        <f t="shared" si="1"/>
        <v>2017</v>
      </c>
      <c r="U94">
        <f>VLOOKUP(A94,'SB35 Determination Data'!$B$4:$F$542,5,FALSE)</f>
        <v>2014</v>
      </c>
    </row>
    <row r="95" spans="1:21" ht="15" x14ac:dyDescent="0.2">
      <c r="A95" s="197" t="s">
        <v>36</v>
      </c>
      <c r="B95" s="197" t="s">
        <v>5</v>
      </c>
      <c r="C95" s="197" t="s">
        <v>3</v>
      </c>
      <c r="D95" s="198">
        <v>2014</v>
      </c>
      <c r="E95" s="197" t="s">
        <v>6</v>
      </c>
      <c r="F95" s="199">
        <v>11</v>
      </c>
      <c r="G95" s="200">
        <v>0</v>
      </c>
      <c r="H95" s="200">
        <v>0</v>
      </c>
      <c r="I95" s="200">
        <v>0</v>
      </c>
      <c r="J95" s="200">
        <v>7</v>
      </c>
      <c r="K95" s="199">
        <v>0</v>
      </c>
      <c r="L95" s="199">
        <v>0</v>
      </c>
      <c r="M95" s="199">
        <v>0</v>
      </c>
      <c r="N95" s="199">
        <v>8</v>
      </c>
      <c r="O95" s="199">
        <v>0</v>
      </c>
      <c r="P95" s="199">
        <v>21</v>
      </c>
      <c r="Q95" s="201">
        <v>0</v>
      </c>
      <c r="R95" s="197">
        <v>47</v>
      </c>
      <c r="S95" s="197">
        <v>0</v>
      </c>
      <c r="T95" s="92">
        <f t="shared" si="1"/>
        <v>2014</v>
      </c>
      <c r="U95">
        <f>VLOOKUP(A95,'SB35 Determination Data'!$B$4:$F$542,5,FALSE)</f>
        <v>2014</v>
      </c>
    </row>
    <row r="96" spans="1:21" ht="15" x14ac:dyDescent="0.2">
      <c r="A96" s="197" t="s">
        <v>36</v>
      </c>
      <c r="B96" s="197" t="s">
        <v>5</v>
      </c>
      <c r="C96" s="197" t="s">
        <v>3</v>
      </c>
      <c r="D96" s="198">
        <v>2015</v>
      </c>
      <c r="E96" s="197" t="s">
        <v>6</v>
      </c>
      <c r="F96" s="199">
        <v>11</v>
      </c>
      <c r="G96" s="200">
        <v>0</v>
      </c>
      <c r="H96" s="200">
        <v>0</v>
      </c>
      <c r="I96" s="200">
        <v>0</v>
      </c>
      <c r="J96" s="200">
        <v>7</v>
      </c>
      <c r="K96" s="199">
        <v>0</v>
      </c>
      <c r="L96" s="199">
        <v>0</v>
      </c>
      <c r="M96" s="199">
        <v>0</v>
      </c>
      <c r="N96" s="199">
        <v>8</v>
      </c>
      <c r="O96" s="199">
        <v>3</v>
      </c>
      <c r="P96" s="199">
        <v>21</v>
      </c>
      <c r="Q96" s="201">
        <v>0</v>
      </c>
      <c r="R96" s="197">
        <v>47</v>
      </c>
      <c r="S96" s="197">
        <v>3</v>
      </c>
      <c r="T96" s="92">
        <f t="shared" si="1"/>
        <v>2015</v>
      </c>
      <c r="U96">
        <f>VLOOKUP(A96,'SB35 Determination Data'!$B$4:$F$542,5,FALSE)</f>
        <v>2014</v>
      </c>
    </row>
    <row r="97" spans="1:21" ht="15" x14ac:dyDescent="0.2">
      <c r="A97" s="197" t="s">
        <v>36</v>
      </c>
      <c r="B97" s="197" t="s">
        <v>5</v>
      </c>
      <c r="C97" s="197" t="s">
        <v>3</v>
      </c>
      <c r="D97" s="198">
        <v>2016</v>
      </c>
      <c r="E97" s="197" t="s">
        <v>6</v>
      </c>
      <c r="F97" s="199">
        <v>11</v>
      </c>
      <c r="G97" s="200">
        <v>0</v>
      </c>
      <c r="H97" s="200">
        <v>0</v>
      </c>
      <c r="I97" s="200">
        <v>0</v>
      </c>
      <c r="J97" s="200">
        <v>7</v>
      </c>
      <c r="K97" s="199">
        <v>0</v>
      </c>
      <c r="L97" s="199">
        <v>0</v>
      </c>
      <c r="M97" s="199">
        <v>0</v>
      </c>
      <c r="N97" s="199">
        <v>8</v>
      </c>
      <c r="O97" s="199">
        <v>0</v>
      </c>
      <c r="P97" s="199">
        <v>21</v>
      </c>
      <c r="Q97" s="201">
        <v>10</v>
      </c>
      <c r="R97" s="197">
        <v>47</v>
      </c>
      <c r="S97" s="197">
        <v>10</v>
      </c>
      <c r="T97" s="92">
        <f t="shared" si="1"/>
        <v>2016</v>
      </c>
      <c r="U97">
        <f>VLOOKUP(A97,'SB35 Determination Data'!$B$4:$F$542,5,FALSE)</f>
        <v>2014</v>
      </c>
    </row>
    <row r="98" spans="1:21" ht="15" x14ac:dyDescent="0.2">
      <c r="A98" s="197" t="s">
        <v>36</v>
      </c>
      <c r="B98" s="197" t="s">
        <v>5</v>
      </c>
      <c r="C98" s="197" t="s">
        <v>3</v>
      </c>
      <c r="D98" s="198">
        <v>2017</v>
      </c>
      <c r="E98" s="197" t="s">
        <v>6</v>
      </c>
      <c r="F98" s="199">
        <v>11</v>
      </c>
      <c r="G98" s="200">
        <v>65</v>
      </c>
      <c r="H98" s="200">
        <v>65</v>
      </c>
      <c r="I98" s="200">
        <v>0</v>
      </c>
      <c r="J98" s="200">
        <v>7</v>
      </c>
      <c r="K98" s="199">
        <v>0</v>
      </c>
      <c r="L98" s="199">
        <v>0</v>
      </c>
      <c r="M98" s="199">
        <v>0</v>
      </c>
      <c r="N98" s="202">
        <v>8</v>
      </c>
      <c r="O98" s="199">
        <v>0</v>
      </c>
      <c r="P98" s="199">
        <v>21</v>
      </c>
      <c r="Q98" s="201">
        <v>62</v>
      </c>
      <c r="R98" s="197">
        <v>47</v>
      </c>
      <c r="S98" s="197">
        <v>127</v>
      </c>
      <c r="T98" s="92">
        <f t="shared" si="1"/>
        <v>2017</v>
      </c>
      <c r="U98">
        <f>VLOOKUP(A98,'SB35 Determination Data'!$B$4:$F$542,5,FALSE)</f>
        <v>2014</v>
      </c>
    </row>
    <row r="99" spans="1:21" ht="15" x14ac:dyDescent="0.2">
      <c r="A99" s="197" t="s">
        <v>1036</v>
      </c>
      <c r="B99" s="197" t="s">
        <v>5</v>
      </c>
      <c r="C99" s="197" t="s">
        <v>3</v>
      </c>
      <c r="D99" s="198">
        <v>2014</v>
      </c>
      <c r="E99" s="197" t="s">
        <v>6</v>
      </c>
      <c r="F99" s="199">
        <v>11</v>
      </c>
      <c r="G99" s="200">
        <v>0</v>
      </c>
      <c r="H99" s="200">
        <v>0</v>
      </c>
      <c r="I99" s="200">
        <v>0</v>
      </c>
      <c r="J99" s="200">
        <v>7</v>
      </c>
      <c r="K99" s="199">
        <v>0</v>
      </c>
      <c r="L99" s="199">
        <v>0</v>
      </c>
      <c r="M99" s="199">
        <v>0</v>
      </c>
      <c r="N99" s="199">
        <v>8</v>
      </c>
      <c r="O99" s="199">
        <v>4</v>
      </c>
      <c r="P99" s="199">
        <v>20</v>
      </c>
      <c r="Q99" s="201">
        <v>2</v>
      </c>
      <c r="R99" s="197">
        <v>46</v>
      </c>
      <c r="S99" s="197">
        <v>6</v>
      </c>
      <c r="T99" s="92">
        <f t="shared" si="1"/>
        <v>2014</v>
      </c>
      <c r="U99">
        <f>VLOOKUP(A99,'SB35 Determination Data'!$B$4:$F$542,5,FALSE)</f>
        <v>2014</v>
      </c>
    </row>
    <row r="100" spans="1:21" ht="15" x14ac:dyDescent="0.2">
      <c r="A100" s="197" t="s">
        <v>1036</v>
      </c>
      <c r="B100" s="197" t="s">
        <v>5</v>
      </c>
      <c r="C100" s="197" t="s">
        <v>3</v>
      </c>
      <c r="D100" s="198">
        <v>2015</v>
      </c>
      <c r="E100" s="197" t="s">
        <v>6</v>
      </c>
      <c r="F100" s="199">
        <v>11</v>
      </c>
      <c r="G100" s="200">
        <v>0</v>
      </c>
      <c r="H100" s="200">
        <v>0</v>
      </c>
      <c r="I100" s="200">
        <v>0</v>
      </c>
      <c r="J100" s="200">
        <v>7</v>
      </c>
      <c r="K100" s="199">
        <v>0</v>
      </c>
      <c r="L100" s="199">
        <v>0</v>
      </c>
      <c r="M100" s="199">
        <v>0</v>
      </c>
      <c r="N100" s="199">
        <v>8</v>
      </c>
      <c r="O100" s="199">
        <v>1</v>
      </c>
      <c r="P100" s="199">
        <v>20</v>
      </c>
      <c r="Q100" s="201">
        <v>3</v>
      </c>
      <c r="R100" s="197">
        <v>46</v>
      </c>
      <c r="S100" s="197">
        <v>4</v>
      </c>
      <c r="T100" s="92">
        <f t="shared" si="1"/>
        <v>2015</v>
      </c>
      <c r="U100">
        <f>VLOOKUP(A100,'SB35 Determination Data'!$B$4:$F$542,5,FALSE)</f>
        <v>2014</v>
      </c>
    </row>
    <row r="101" spans="1:21" ht="15" x14ac:dyDescent="0.2">
      <c r="A101" s="197" t="s">
        <v>1036</v>
      </c>
      <c r="B101" s="197" t="s">
        <v>5</v>
      </c>
      <c r="C101" s="197" t="s">
        <v>3</v>
      </c>
      <c r="D101" s="198">
        <v>2016</v>
      </c>
      <c r="E101" s="197" t="s">
        <v>6</v>
      </c>
      <c r="F101" s="199">
        <v>11</v>
      </c>
      <c r="G101" s="200">
        <v>0</v>
      </c>
      <c r="H101" s="200">
        <v>0</v>
      </c>
      <c r="I101" s="200">
        <v>0</v>
      </c>
      <c r="J101" s="200">
        <v>7</v>
      </c>
      <c r="K101" s="199">
        <v>0</v>
      </c>
      <c r="L101" s="199">
        <v>0</v>
      </c>
      <c r="M101" s="199">
        <v>0</v>
      </c>
      <c r="N101" s="199">
        <v>8</v>
      </c>
      <c r="O101" s="199">
        <v>0</v>
      </c>
      <c r="P101" s="199">
        <v>20</v>
      </c>
      <c r="Q101" s="201">
        <v>5</v>
      </c>
      <c r="R101" s="197">
        <v>46</v>
      </c>
      <c r="S101" s="197">
        <v>5</v>
      </c>
      <c r="T101" s="92">
        <f t="shared" si="1"/>
        <v>2016</v>
      </c>
      <c r="U101">
        <f>VLOOKUP(A101,'SB35 Determination Data'!$B$4:$F$542,5,FALSE)</f>
        <v>2014</v>
      </c>
    </row>
    <row r="102" spans="1:21" ht="15" x14ac:dyDescent="0.2">
      <c r="A102" s="197" t="s">
        <v>1036</v>
      </c>
      <c r="B102" s="197" t="s">
        <v>5</v>
      </c>
      <c r="C102" s="197" t="s">
        <v>3</v>
      </c>
      <c r="D102" s="198">
        <v>2017</v>
      </c>
      <c r="E102" s="197" t="s">
        <v>6</v>
      </c>
      <c r="F102" s="199">
        <v>11</v>
      </c>
      <c r="G102" s="200">
        <v>0</v>
      </c>
      <c r="H102" s="200">
        <v>0</v>
      </c>
      <c r="I102" s="200">
        <v>0</v>
      </c>
      <c r="J102" s="200">
        <v>7</v>
      </c>
      <c r="K102" s="199">
        <v>0</v>
      </c>
      <c r="L102" s="199">
        <v>0</v>
      </c>
      <c r="M102" s="199">
        <v>0</v>
      </c>
      <c r="N102" s="199">
        <v>8</v>
      </c>
      <c r="O102" s="199">
        <v>5</v>
      </c>
      <c r="P102" s="199">
        <v>20</v>
      </c>
      <c r="Q102" s="201">
        <v>7</v>
      </c>
      <c r="R102" s="197">
        <v>46</v>
      </c>
      <c r="S102" s="197">
        <v>12</v>
      </c>
      <c r="T102" s="92">
        <f t="shared" si="1"/>
        <v>2017</v>
      </c>
      <c r="U102">
        <f>VLOOKUP(A102,'SB35 Determination Data'!$B$4:$F$542,5,FALSE)</f>
        <v>2014</v>
      </c>
    </row>
    <row r="103" spans="1:21" ht="15" x14ac:dyDescent="0.2">
      <c r="A103" s="197" t="s">
        <v>37</v>
      </c>
      <c r="B103" s="197" t="s">
        <v>5</v>
      </c>
      <c r="C103" s="197" t="s">
        <v>3</v>
      </c>
      <c r="D103" s="198">
        <v>2014</v>
      </c>
      <c r="E103" s="197" t="s">
        <v>6</v>
      </c>
      <c r="F103" s="199">
        <v>1</v>
      </c>
      <c r="G103" s="200">
        <v>0</v>
      </c>
      <c r="H103" s="200">
        <v>0</v>
      </c>
      <c r="I103" s="200">
        <v>0</v>
      </c>
      <c r="J103" s="200">
        <v>1</v>
      </c>
      <c r="K103" s="199">
        <v>0</v>
      </c>
      <c r="L103" s="199">
        <v>0</v>
      </c>
      <c r="M103" s="199">
        <v>0</v>
      </c>
      <c r="N103" s="202">
        <v>0</v>
      </c>
      <c r="O103" s="199">
        <v>0</v>
      </c>
      <c r="P103" s="199">
        <v>0</v>
      </c>
      <c r="Q103" s="201">
        <v>67</v>
      </c>
      <c r="R103" s="197">
        <v>2</v>
      </c>
      <c r="S103" s="197">
        <v>67</v>
      </c>
      <c r="T103" s="92">
        <f t="shared" si="1"/>
        <v>2014</v>
      </c>
      <c r="U103">
        <f>VLOOKUP(A103,'SB35 Determination Data'!$B$4:$F$542,5,FALSE)</f>
        <v>2014</v>
      </c>
    </row>
    <row r="104" spans="1:21" ht="15" x14ac:dyDescent="0.2">
      <c r="A104" s="197" t="s">
        <v>37</v>
      </c>
      <c r="B104" s="197" t="s">
        <v>5</v>
      </c>
      <c r="C104" s="197" t="s">
        <v>3</v>
      </c>
      <c r="D104" s="198">
        <v>2015</v>
      </c>
      <c r="E104" s="197" t="s">
        <v>6</v>
      </c>
      <c r="F104" s="199">
        <v>1</v>
      </c>
      <c r="G104" s="200">
        <v>0</v>
      </c>
      <c r="H104" s="200">
        <v>0</v>
      </c>
      <c r="I104" s="200">
        <v>0</v>
      </c>
      <c r="J104" s="200">
        <v>1</v>
      </c>
      <c r="K104" s="199">
        <v>0</v>
      </c>
      <c r="L104" s="199">
        <v>0</v>
      </c>
      <c r="M104" s="199">
        <v>0</v>
      </c>
      <c r="N104" s="199">
        <v>0</v>
      </c>
      <c r="O104" s="199">
        <v>0</v>
      </c>
      <c r="P104" s="199">
        <v>0</v>
      </c>
      <c r="Q104" s="201">
        <v>3</v>
      </c>
      <c r="R104" s="197">
        <v>2</v>
      </c>
      <c r="S104" s="197">
        <v>3</v>
      </c>
      <c r="T104" s="92">
        <f t="shared" si="1"/>
        <v>2015</v>
      </c>
      <c r="U104">
        <f>VLOOKUP(A104,'SB35 Determination Data'!$B$4:$F$542,5,FALSE)</f>
        <v>2014</v>
      </c>
    </row>
    <row r="105" spans="1:21" ht="15" x14ac:dyDescent="0.2">
      <c r="A105" s="197" t="s">
        <v>37</v>
      </c>
      <c r="B105" s="197" t="s">
        <v>5</v>
      </c>
      <c r="C105" s="197" t="s">
        <v>3</v>
      </c>
      <c r="D105" s="198">
        <v>2016</v>
      </c>
      <c r="E105" s="197" t="s">
        <v>6</v>
      </c>
      <c r="F105" s="199">
        <v>1</v>
      </c>
      <c r="G105" s="200">
        <v>0</v>
      </c>
      <c r="H105" s="200">
        <v>0</v>
      </c>
      <c r="I105" s="200">
        <v>0</v>
      </c>
      <c r="J105" s="200">
        <v>1</v>
      </c>
      <c r="K105" s="199">
        <v>6</v>
      </c>
      <c r="L105" s="199">
        <v>6</v>
      </c>
      <c r="M105" s="199">
        <v>0</v>
      </c>
      <c r="N105" s="202">
        <v>0</v>
      </c>
      <c r="O105" s="199">
        <v>6</v>
      </c>
      <c r="P105" s="199">
        <v>0</v>
      </c>
      <c r="Q105" s="201">
        <v>108</v>
      </c>
      <c r="R105" s="197">
        <v>2</v>
      </c>
      <c r="S105" s="197">
        <v>120</v>
      </c>
      <c r="T105" s="92">
        <f t="shared" si="1"/>
        <v>2016</v>
      </c>
      <c r="U105">
        <f>VLOOKUP(A105,'SB35 Determination Data'!$B$4:$F$542,5,FALSE)</f>
        <v>2014</v>
      </c>
    </row>
    <row r="106" spans="1:21" ht="15" x14ac:dyDescent="0.2">
      <c r="A106" s="197" t="s">
        <v>37</v>
      </c>
      <c r="B106" s="197" t="s">
        <v>5</v>
      </c>
      <c r="C106" s="197" t="s">
        <v>3</v>
      </c>
      <c r="D106" s="198">
        <v>2017</v>
      </c>
      <c r="E106" s="197" t="s">
        <v>6</v>
      </c>
      <c r="F106" s="199">
        <v>1</v>
      </c>
      <c r="G106" s="200">
        <v>0</v>
      </c>
      <c r="H106" s="200">
        <v>0</v>
      </c>
      <c r="I106" s="200">
        <v>0</v>
      </c>
      <c r="J106" s="200">
        <v>1</v>
      </c>
      <c r="K106" s="199">
        <v>0</v>
      </c>
      <c r="L106" s="199">
        <v>0</v>
      </c>
      <c r="M106" s="199">
        <v>0</v>
      </c>
      <c r="N106" s="199">
        <v>0</v>
      </c>
      <c r="O106" s="199">
        <v>0</v>
      </c>
      <c r="P106" s="199">
        <v>0</v>
      </c>
      <c r="Q106" s="201">
        <v>64</v>
      </c>
      <c r="R106" s="197">
        <v>2</v>
      </c>
      <c r="S106" s="197">
        <v>64</v>
      </c>
      <c r="T106" s="92">
        <f t="shared" si="1"/>
        <v>2017</v>
      </c>
      <c r="U106">
        <f>VLOOKUP(A106,'SB35 Determination Data'!$B$4:$F$542,5,FALSE)</f>
        <v>2014</v>
      </c>
    </row>
    <row r="107" spans="1:21" ht="15" x14ac:dyDescent="0.2">
      <c r="A107" s="197" t="s">
        <v>38</v>
      </c>
      <c r="B107" s="197" t="s">
        <v>29</v>
      </c>
      <c r="C107" s="197" t="s">
        <v>8</v>
      </c>
      <c r="D107" s="198">
        <v>2014</v>
      </c>
      <c r="E107" s="197" t="s">
        <v>6</v>
      </c>
      <c r="F107" s="199">
        <v>116</v>
      </c>
      <c r="G107" s="200">
        <v>0</v>
      </c>
      <c r="H107" s="200">
        <v>0</v>
      </c>
      <c r="I107" s="200">
        <v>0</v>
      </c>
      <c r="J107" s="200">
        <v>63</v>
      </c>
      <c r="K107" s="199">
        <v>0</v>
      </c>
      <c r="L107" s="199">
        <v>0</v>
      </c>
      <c r="M107" s="199">
        <v>0</v>
      </c>
      <c r="N107" s="199">
        <v>67</v>
      </c>
      <c r="O107" s="199">
        <v>0</v>
      </c>
      <c r="P107" s="199">
        <v>222</v>
      </c>
      <c r="Q107" s="201">
        <v>18</v>
      </c>
      <c r="R107" s="197">
        <v>468</v>
      </c>
      <c r="S107" s="197">
        <v>18</v>
      </c>
      <c r="T107" s="92">
        <f t="shared" si="1"/>
        <v>2015</v>
      </c>
      <c r="U107">
        <f>VLOOKUP(A107,'SB35 Determination Data'!$B$4:$F$542,5,FALSE)</f>
        <v>2015</v>
      </c>
    </row>
    <row r="108" spans="1:21" ht="15" x14ac:dyDescent="0.2">
      <c r="A108" s="197" t="s">
        <v>38</v>
      </c>
      <c r="B108" s="197" t="s">
        <v>29</v>
      </c>
      <c r="C108" s="197" t="s">
        <v>8</v>
      </c>
      <c r="D108" s="198">
        <v>2015</v>
      </c>
      <c r="E108" s="197" t="s">
        <v>6</v>
      </c>
      <c r="F108" s="199">
        <v>116</v>
      </c>
      <c r="G108" s="200">
        <v>0</v>
      </c>
      <c r="H108" s="200">
        <v>0</v>
      </c>
      <c r="I108" s="200">
        <v>0</v>
      </c>
      <c r="J108" s="200">
        <v>63</v>
      </c>
      <c r="K108" s="199">
        <v>0</v>
      </c>
      <c r="L108" s="199">
        <v>0</v>
      </c>
      <c r="M108" s="199">
        <v>0</v>
      </c>
      <c r="N108" s="199">
        <v>67</v>
      </c>
      <c r="O108" s="199">
        <v>0</v>
      </c>
      <c r="P108" s="199">
        <v>222</v>
      </c>
      <c r="Q108" s="201">
        <v>7</v>
      </c>
      <c r="R108" s="197">
        <v>468</v>
      </c>
      <c r="S108" s="197">
        <v>7</v>
      </c>
      <c r="T108" s="92">
        <f t="shared" si="1"/>
        <v>2015</v>
      </c>
      <c r="U108">
        <f>VLOOKUP(A108,'SB35 Determination Data'!$B$4:$F$542,5,FALSE)</f>
        <v>2015</v>
      </c>
    </row>
    <row r="109" spans="1:21" ht="15" x14ac:dyDescent="0.2">
      <c r="A109" s="197" t="s">
        <v>38</v>
      </c>
      <c r="B109" s="197" t="s">
        <v>29</v>
      </c>
      <c r="C109" s="197" t="s">
        <v>8</v>
      </c>
      <c r="D109" s="198">
        <v>2016</v>
      </c>
      <c r="E109" s="197" t="s">
        <v>6</v>
      </c>
      <c r="F109" s="199">
        <v>116</v>
      </c>
      <c r="G109" s="200">
        <v>0</v>
      </c>
      <c r="H109" s="200">
        <v>0</v>
      </c>
      <c r="I109" s="200">
        <v>0</v>
      </c>
      <c r="J109" s="200">
        <v>63</v>
      </c>
      <c r="K109" s="199">
        <v>0</v>
      </c>
      <c r="L109" s="199">
        <v>0</v>
      </c>
      <c r="M109" s="199">
        <v>0</v>
      </c>
      <c r="N109" s="199">
        <v>67</v>
      </c>
      <c r="O109" s="199">
        <v>0</v>
      </c>
      <c r="P109" s="199">
        <v>222</v>
      </c>
      <c r="Q109" s="201">
        <v>7</v>
      </c>
      <c r="R109" s="197">
        <v>468</v>
      </c>
      <c r="S109" s="197">
        <v>7</v>
      </c>
      <c r="T109" s="92">
        <f t="shared" si="1"/>
        <v>2016</v>
      </c>
      <c r="U109">
        <f>VLOOKUP(A109,'SB35 Determination Data'!$B$4:$F$542,5,FALSE)</f>
        <v>2015</v>
      </c>
    </row>
    <row r="110" spans="1:21" ht="15" x14ac:dyDescent="0.2">
      <c r="A110" s="197" t="s">
        <v>38</v>
      </c>
      <c r="B110" s="197" t="s">
        <v>29</v>
      </c>
      <c r="C110" s="197" t="s">
        <v>8</v>
      </c>
      <c r="D110" s="198">
        <v>2017</v>
      </c>
      <c r="E110" s="197" t="s">
        <v>6</v>
      </c>
      <c r="F110" s="199">
        <v>116</v>
      </c>
      <c r="G110" s="200">
        <v>0</v>
      </c>
      <c r="H110" s="200">
        <v>0</v>
      </c>
      <c r="I110" s="200">
        <v>0</v>
      </c>
      <c r="J110" s="200">
        <v>63</v>
      </c>
      <c r="K110" s="199">
        <v>0</v>
      </c>
      <c r="L110" s="199">
        <v>0</v>
      </c>
      <c r="M110" s="199">
        <v>0</v>
      </c>
      <c r="N110" s="199">
        <v>67</v>
      </c>
      <c r="O110" s="199">
        <v>4</v>
      </c>
      <c r="P110" s="199">
        <v>222</v>
      </c>
      <c r="Q110" s="201">
        <v>109</v>
      </c>
      <c r="R110" s="197">
        <v>468</v>
      </c>
      <c r="S110" s="197">
        <v>113</v>
      </c>
      <c r="T110" s="92">
        <f t="shared" si="1"/>
        <v>2017</v>
      </c>
      <c r="U110">
        <f>VLOOKUP(A110,'SB35 Determination Data'!$B$4:$F$542,5,FALSE)</f>
        <v>2015</v>
      </c>
    </row>
    <row r="111" spans="1:21" ht="15" x14ac:dyDescent="0.2">
      <c r="A111" s="197" t="s">
        <v>39</v>
      </c>
      <c r="B111" s="197" t="s">
        <v>40</v>
      </c>
      <c r="C111" s="197" t="s">
        <v>8</v>
      </c>
      <c r="D111" s="198">
        <v>2015</v>
      </c>
      <c r="E111" s="197" t="s">
        <v>6</v>
      </c>
      <c r="F111" s="199">
        <v>4</v>
      </c>
      <c r="G111" s="200">
        <v>0</v>
      </c>
      <c r="H111" s="200">
        <v>0</v>
      </c>
      <c r="I111" s="200">
        <v>0</v>
      </c>
      <c r="J111" s="200">
        <v>3</v>
      </c>
      <c r="K111" s="199">
        <v>0</v>
      </c>
      <c r="L111" s="199">
        <v>0</v>
      </c>
      <c r="M111" s="199">
        <v>0</v>
      </c>
      <c r="N111" s="199">
        <v>4</v>
      </c>
      <c r="O111" s="199">
        <v>0</v>
      </c>
      <c r="P111" s="199">
        <v>5</v>
      </c>
      <c r="Q111" s="201">
        <v>0</v>
      </c>
      <c r="R111" s="197">
        <v>16</v>
      </c>
      <c r="S111" s="197">
        <v>0</v>
      </c>
      <c r="T111" s="92">
        <f t="shared" si="1"/>
        <v>2015</v>
      </c>
      <c r="U111">
        <f>VLOOKUP(A111,'SB35 Determination Data'!$B$4:$F$542,5,FALSE)</f>
        <v>2015</v>
      </c>
    </row>
    <row r="112" spans="1:21" ht="15" x14ac:dyDescent="0.2">
      <c r="A112" s="197" t="s">
        <v>39</v>
      </c>
      <c r="B112" s="197" t="s">
        <v>40</v>
      </c>
      <c r="C112" s="197" t="s">
        <v>8</v>
      </c>
      <c r="D112" s="198">
        <v>2016</v>
      </c>
      <c r="E112" s="197" t="s">
        <v>6</v>
      </c>
      <c r="F112" s="199">
        <v>4</v>
      </c>
      <c r="G112" s="200">
        <v>0</v>
      </c>
      <c r="H112" s="200">
        <v>0</v>
      </c>
      <c r="I112" s="200">
        <v>0</v>
      </c>
      <c r="J112" s="200">
        <v>3</v>
      </c>
      <c r="K112" s="199">
        <v>0</v>
      </c>
      <c r="L112" s="199">
        <v>0</v>
      </c>
      <c r="M112" s="199">
        <v>0</v>
      </c>
      <c r="N112" s="199">
        <v>4</v>
      </c>
      <c r="O112" s="199">
        <v>0</v>
      </c>
      <c r="P112" s="199">
        <v>5</v>
      </c>
      <c r="Q112" s="201">
        <v>0</v>
      </c>
      <c r="R112" s="197">
        <v>16</v>
      </c>
      <c r="S112" s="197">
        <v>0</v>
      </c>
      <c r="T112" s="92">
        <f t="shared" si="1"/>
        <v>2016</v>
      </c>
      <c r="U112">
        <f>VLOOKUP(A112,'SB35 Determination Data'!$B$4:$F$542,5,FALSE)</f>
        <v>2015</v>
      </c>
    </row>
    <row r="113" spans="1:21" ht="15" x14ac:dyDescent="0.2">
      <c r="A113" s="197" t="s">
        <v>39</v>
      </c>
      <c r="B113" s="197" t="s">
        <v>40</v>
      </c>
      <c r="C113" s="197" t="s">
        <v>8</v>
      </c>
      <c r="D113" s="198">
        <v>2017</v>
      </c>
      <c r="E113" s="197" t="s">
        <v>6</v>
      </c>
      <c r="F113" s="199">
        <v>4</v>
      </c>
      <c r="G113" s="200">
        <v>0</v>
      </c>
      <c r="H113" s="200">
        <v>0</v>
      </c>
      <c r="I113" s="200">
        <v>0</v>
      </c>
      <c r="J113" s="200">
        <v>3</v>
      </c>
      <c r="K113" s="199">
        <v>0</v>
      </c>
      <c r="L113" s="199">
        <v>0</v>
      </c>
      <c r="M113" s="199">
        <v>0</v>
      </c>
      <c r="N113" s="199">
        <v>4</v>
      </c>
      <c r="O113" s="199">
        <v>2</v>
      </c>
      <c r="P113" s="199">
        <v>5</v>
      </c>
      <c r="Q113" s="201">
        <v>0</v>
      </c>
      <c r="R113" s="197">
        <v>16</v>
      </c>
      <c r="S113" s="197">
        <v>2</v>
      </c>
      <c r="T113" s="92">
        <f t="shared" si="1"/>
        <v>2017</v>
      </c>
      <c r="U113">
        <f>VLOOKUP(A113,'SB35 Determination Data'!$B$4:$F$542,5,FALSE)</f>
        <v>2015</v>
      </c>
    </row>
    <row r="114" spans="1:21" ht="15" x14ac:dyDescent="0.2">
      <c r="A114" s="197" t="s">
        <v>41</v>
      </c>
      <c r="B114" s="197" t="s">
        <v>42</v>
      </c>
      <c r="C114" s="197" t="s">
        <v>8</v>
      </c>
      <c r="D114" s="198">
        <v>2014</v>
      </c>
      <c r="E114" s="197" t="s">
        <v>6</v>
      </c>
      <c r="F114" s="199">
        <v>94</v>
      </c>
      <c r="G114" s="200">
        <v>0</v>
      </c>
      <c r="H114" s="200">
        <v>0</v>
      </c>
      <c r="I114" s="200">
        <v>0</v>
      </c>
      <c r="J114" s="200">
        <v>54</v>
      </c>
      <c r="K114" s="199">
        <v>0</v>
      </c>
      <c r="L114" s="199">
        <v>0</v>
      </c>
      <c r="M114" s="199">
        <v>0</v>
      </c>
      <c r="N114" s="202">
        <v>56</v>
      </c>
      <c r="O114" s="199">
        <v>0</v>
      </c>
      <c r="P114" s="199">
        <v>123</v>
      </c>
      <c r="Q114" s="201">
        <v>4</v>
      </c>
      <c r="R114" s="197">
        <v>327</v>
      </c>
      <c r="S114" s="197">
        <v>4</v>
      </c>
      <c r="T114" s="92">
        <f t="shared" si="1"/>
        <v>2015</v>
      </c>
      <c r="U114">
        <f>VLOOKUP(A114,'SB35 Determination Data'!$B$4:$F$542,5,FALSE)</f>
        <v>2015</v>
      </c>
    </row>
    <row r="115" spans="1:21" ht="15" x14ac:dyDescent="0.2">
      <c r="A115" s="197" t="s">
        <v>41</v>
      </c>
      <c r="B115" s="197" t="s">
        <v>42</v>
      </c>
      <c r="C115" s="197" t="s">
        <v>8</v>
      </c>
      <c r="D115" s="198">
        <v>2015</v>
      </c>
      <c r="E115" s="197" t="s">
        <v>6</v>
      </c>
      <c r="F115" s="199">
        <v>94</v>
      </c>
      <c r="G115" s="200">
        <v>0</v>
      </c>
      <c r="H115" s="200">
        <v>0</v>
      </c>
      <c r="I115" s="200">
        <v>0</v>
      </c>
      <c r="J115" s="200">
        <v>54</v>
      </c>
      <c r="K115" s="199">
        <v>1</v>
      </c>
      <c r="L115" s="199">
        <v>1</v>
      </c>
      <c r="M115" s="199">
        <v>0</v>
      </c>
      <c r="N115" s="199">
        <v>56</v>
      </c>
      <c r="O115" s="199">
        <v>0</v>
      </c>
      <c r="P115" s="199">
        <v>123</v>
      </c>
      <c r="Q115" s="201">
        <v>2</v>
      </c>
      <c r="R115" s="197">
        <v>327</v>
      </c>
      <c r="S115" s="197">
        <v>3</v>
      </c>
      <c r="T115" s="92">
        <f t="shared" si="1"/>
        <v>2015</v>
      </c>
      <c r="U115">
        <f>VLOOKUP(A115,'SB35 Determination Data'!$B$4:$F$542,5,FALSE)</f>
        <v>2015</v>
      </c>
    </row>
    <row r="116" spans="1:21" ht="15" x14ac:dyDescent="0.2">
      <c r="A116" s="197" t="s">
        <v>41</v>
      </c>
      <c r="B116" s="197" t="s">
        <v>42</v>
      </c>
      <c r="C116" s="197" t="s">
        <v>8</v>
      </c>
      <c r="D116" s="198">
        <v>2016</v>
      </c>
      <c r="E116" s="197" t="s">
        <v>6</v>
      </c>
      <c r="F116" s="199">
        <v>94</v>
      </c>
      <c r="G116" s="200">
        <v>0</v>
      </c>
      <c r="H116" s="200">
        <v>0</v>
      </c>
      <c r="I116" s="200">
        <v>0</v>
      </c>
      <c r="J116" s="200">
        <v>54</v>
      </c>
      <c r="K116" s="199">
        <v>2</v>
      </c>
      <c r="L116" s="199">
        <v>2</v>
      </c>
      <c r="M116" s="199">
        <v>0</v>
      </c>
      <c r="N116" s="199">
        <v>56</v>
      </c>
      <c r="O116" s="199">
        <v>0</v>
      </c>
      <c r="P116" s="199">
        <v>123</v>
      </c>
      <c r="Q116" s="201">
        <v>1</v>
      </c>
      <c r="R116" s="197">
        <v>327</v>
      </c>
      <c r="S116" s="197">
        <v>3</v>
      </c>
      <c r="T116" s="92">
        <f t="shared" si="1"/>
        <v>2016</v>
      </c>
      <c r="U116">
        <f>VLOOKUP(A116,'SB35 Determination Data'!$B$4:$F$542,5,FALSE)</f>
        <v>2015</v>
      </c>
    </row>
    <row r="117" spans="1:21" ht="15" x14ac:dyDescent="0.2">
      <c r="A117" s="197" t="s">
        <v>41</v>
      </c>
      <c r="B117" s="197" t="s">
        <v>42</v>
      </c>
      <c r="C117" s="197" t="s">
        <v>8</v>
      </c>
      <c r="D117" s="198">
        <v>2017</v>
      </c>
      <c r="E117" s="197" t="s">
        <v>6</v>
      </c>
      <c r="F117" s="199">
        <v>94</v>
      </c>
      <c r="G117" s="200">
        <v>1</v>
      </c>
      <c r="H117" s="200">
        <v>1</v>
      </c>
      <c r="I117" s="200">
        <v>0</v>
      </c>
      <c r="J117" s="200">
        <v>54</v>
      </c>
      <c r="K117" s="199">
        <v>0</v>
      </c>
      <c r="L117" s="199">
        <v>0</v>
      </c>
      <c r="M117" s="199">
        <v>0</v>
      </c>
      <c r="N117" s="199">
        <v>56</v>
      </c>
      <c r="O117" s="199">
        <v>0</v>
      </c>
      <c r="P117" s="199">
        <v>123</v>
      </c>
      <c r="Q117" s="201">
        <v>8</v>
      </c>
      <c r="R117" s="197">
        <v>327</v>
      </c>
      <c r="S117" s="197">
        <v>9</v>
      </c>
      <c r="T117" s="92">
        <f t="shared" si="1"/>
        <v>2017</v>
      </c>
      <c r="U117">
        <f>VLOOKUP(A117,'SB35 Determination Data'!$B$4:$F$542,5,FALSE)</f>
        <v>2015</v>
      </c>
    </row>
    <row r="118" spans="1:21" ht="15" x14ac:dyDescent="0.2">
      <c r="A118" s="197" t="s">
        <v>43</v>
      </c>
      <c r="B118" s="197" t="s">
        <v>7</v>
      </c>
      <c r="C118" s="197" t="s">
        <v>8</v>
      </c>
      <c r="D118" s="198">
        <v>2015</v>
      </c>
      <c r="E118" s="197" t="s">
        <v>6</v>
      </c>
      <c r="F118" s="199">
        <v>532</v>
      </c>
      <c r="G118" s="200">
        <v>59</v>
      </c>
      <c r="H118" s="200">
        <v>59</v>
      </c>
      <c r="I118" s="200">
        <v>0</v>
      </c>
      <c r="J118" s="200">
        <v>442</v>
      </c>
      <c r="K118" s="199">
        <v>17</v>
      </c>
      <c r="L118" s="199">
        <v>17</v>
      </c>
      <c r="M118" s="199">
        <v>0</v>
      </c>
      <c r="N118" s="199">
        <v>584</v>
      </c>
      <c r="O118" s="199">
        <v>132</v>
      </c>
      <c r="P118" s="199">
        <v>1401</v>
      </c>
      <c r="Q118" s="201">
        <v>326</v>
      </c>
      <c r="R118" s="197">
        <v>2959</v>
      </c>
      <c r="S118" s="197">
        <v>534</v>
      </c>
      <c r="T118" s="92">
        <f t="shared" si="1"/>
        <v>2015</v>
      </c>
      <c r="U118">
        <f>VLOOKUP(A118,'SB35 Determination Data'!$B$4:$F$542,5,FALSE)</f>
        <v>2015</v>
      </c>
    </row>
    <row r="119" spans="1:21" ht="15" x14ac:dyDescent="0.2">
      <c r="A119" s="197" t="s">
        <v>43</v>
      </c>
      <c r="B119" s="197" t="s">
        <v>7</v>
      </c>
      <c r="C119" s="197" t="s">
        <v>8</v>
      </c>
      <c r="D119" s="198">
        <v>2016</v>
      </c>
      <c r="E119" s="197" t="s">
        <v>6</v>
      </c>
      <c r="F119" s="199">
        <v>532</v>
      </c>
      <c r="G119" s="200">
        <v>16</v>
      </c>
      <c r="H119" s="200">
        <v>16</v>
      </c>
      <c r="I119" s="200">
        <v>0</v>
      </c>
      <c r="J119" s="200">
        <v>442</v>
      </c>
      <c r="K119" s="199">
        <v>0</v>
      </c>
      <c r="L119" s="199">
        <v>0</v>
      </c>
      <c r="M119" s="199">
        <v>0</v>
      </c>
      <c r="N119" s="199">
        <v>584</v>
      </c>
      <c r="O119" s="199">
        <v>0</v>
      </c>
      <c r="P119" s="199">
        <v>1401</v>
      </c>
      <c r="Q119" s="201">
        <v>212</v>
      </c>
      <c r="R119" s="197">
        <v>2959</v>
      </c>
      <c r="S119" s="197">
        <v>228</v>
      </c>
      <c r="T119" s="92">
        <f t="shared" si="1"/>
        <v>2016</v>
      </c>
      <c r="U119">
        <f>VLOOKUP(A119,'SB35 Determination Data'!$B$4:$F$542,5,FALSE)</f>
        <v>2015</v>
      </c>
    </row>
    <row r="120" spans="1:21" ht="15" x14ac:dyDescent="0.2">
      <c r="A120" s="197" t="s">
        <v>43</v>
      </c>
      <c r="B120" s="197" t="s">
        <v>7</v>
      </c>
      <c r="C120" s="197" t="s">
        <v>8</v>
      </c>
      <c r="D120" s="198">
        <v>2017</v>
      </c>
      <c r="E120" s="197" t="s">
        <v>6</v>
      </c>
      <c r="F120" s="199">
        <v>532</v>
      </c>
      <c r="G120" s="200">
        <v>10</v>
      </c>
      <c r="H120" s="200">
        <v>10</v>
      </c>
      <c r="I120" s="200">
        <v>0</v>
      </c>
      <c r="J120" s="200">
        <v>442</v>
      </c>
      <c r="K120" s="199">
        <v>0</v>
      </c>
      <c r="L120" s="199">
        <v>0</v>
      </c>
      <c r="M120" s="199">
        <v>0</v>
      </c>
      <c r="N120" s="199">
        <v>584</v>
      </c>
      <c r="O120" s="199">
        <v>0</v>
      </c>
      <c r="P120" s="199">
        <v>1401</v>
      </c>
      <c r="Q120" s="201">
        <v>262</v>
      </c>
      <c r="R120" s="197">
        <v>2959</v>
      </c>
      <c r="S120" s="197">
        <v>272</v>
      </c>
      <c r="T120" s="92">
        <f t="shared" si="1"/>
        <v>2017</v>
      </c>
      <c r="U120">
        <f>VLOOKUP(A120,'SB35 Determination Data'!$B$4:$F$542,5,FALSE)</f>
        <v>2015</v>
      </c>
    </row>
    <row r="121" spans="1:21" ht="15" x14ac:dyDescent="0.2">
      <c r="A121" s="197" t="s">
        <v>44</v>
      </c>
      <c r="B121" s="197" t="s">
        <v>5</v>
      </c>
      <c r="C121" s="197" t="s">
        <v>3</v>
      </c>
      <c r="D121" s="198">
        <v>2014</v>
      </c>
      <c r="E121" s="197" t="s">
        <v>6</v>
      </c>
      <c r="F121" s="199">
        <v>1</v>
      </c>
      <c r="G121" s="200">
        <v>2</v>
      </c>
      <c r="H121" s="200">
        <v>0</v>
      </c>
      <c r="I121" s="200">
        <v>2</v>
      </c>
      <c r="J121" s="200">
        <v>1</v>
      </c>
      <c r="K121" s="199">
        <v>3</v>
      </c>
      <c r="L121" s="199">
        <v>3</v>
      </c>
      <c r="M121" s="199">
        <v>0</v>
      </c>
      <c r="N121" s="199">
        <v>1</v>
      </c>
      <c r="O121" s="199">
        <v>0</v>
      </c>
      <c r="P121" s="199">
        <v>0</v>
      </c>
      <c r="Q121" s="201">
        <v>38</v>
      </c>
      <c r="R121" s="197">
        <v>3</v>
      </c>
      <c r="S121" s="197">
        <v>43</v>
      </c>
      <c r="T121" s="92">
        <f t="shared" si="1"/>
        <v>2014</v>
      </c>
      <c r="U121">
        <f>VLOOKUP(A121,'SB35 Determination Data'!$B$4:$F$542,5,FALSE)</f>
        <v>2014</v>
      </c>
    </row>
    <row r="122" spans="1:21" ht="15" x14ac:dyDescent="0.2">
      <c r="A122" s="197" t="s">
        <v>44</v>
      </c>
      <c r="B122" s="197" t="s">
        <v>5</v>
      </c>
      <c r="C122" s="197" t="s">
        <v>3</v>
      </c>
      <c r="D122" s="198">
        <v>2015</v>
      </c>
      <c r="E122" s="197" t="s">
        <v>6</v>
      </c>
      <c r="F122" s="199">
        <v>1</v>
      </c>
      <c r="G122" s="200">
        <v>2</v>
      </c>
      <c r="H122" s="200">
        <v>2</v>
      </c>
      <c r="I122" s="200">
        <v>0</v>
      </c>
      <c r="J122" s="200">
        <v>1</v>
      </c>
      <c r="K122" s="199">
        <v>0</v>
      </c>
      <c r="L122" s="199">
        <v>0</v>
      </c>
      <c r="M122" s="199">
        <v>0</v>
      </c>
      <c r="N122" s="199">
        <v>1</v>
      </c>
      <c r="O122" s="199">
        <v>0</v>
      </c>
      <c r="P122" s="199">
        <v>0</v>
      </c>
      <c r="Q122" s="201">
        <v>21</v>
      </c>
      <c r="R122" s="197">
        <v>3</v>
      </c>
      <c r="S122" s="197">
        <v>23</v>
      </c>
      <c r="T122" s="92">
        <f t="shared" si="1"/>
        <v>2015</v>
      </c>
      <c r="U122">
        <f>VLOOKUP(A122,'SB35 Determination Data'!$B$4:$F$542,5,FALSE)</f>
        <v>2014</v>
      </c>
    </row>
    <row r="123" spans="1:21" ht="15" x14ac:dyDescent="0.2">
      <c r="A123" s="197" t="s">
        <v>44</v>
      </c>
      <c r="B123" s="197" t="s">
        <v>5</v>
      </c>
      <c r="C123" s="197" t="s">
        <v>3</v>
      </c>
      <c r="D123" s="198">
        <v>2016</v>
      </c>
      <c r="E123" s="197" t="s">
        <v>6</v>
      </c>
      <c r="F123" s="199">
        <v>1</v>
      </c>
      <c r="G123" s="200">
        <v>0</v>
      </c>
      <c r="H123" s="200">
        <v>0</v>
      </c>
      <c r="I123" s="200">
        <v>0</v>
      </c>
      <c r="J123" s="200">
        <v>1</v>
      </c>
      <c r="K123" s="199">
        <v>0</v>
      </c>
      <c r="L123" s="199">
        <v>0</v>
      </c>
      <c r="M123" s="199">
        <v>0</v>
      </c>
      <c r="N123" s="199">
        <v>1</v>
      </c>
      <c r="O123" s="199">
        <v>2</v>
      </c>
      <c r="P123" s="199">
        <v>0</v>
      </c>
      <c r="Q123" s="201">
        <v>16</v>
      </c>
      <c r="R123" s="197">
        <v>3</v>
      </c>
      <c r="S123" s="197">
        <v>18</v>
      </c>
      <c r="T123" s="92">
        <f t="shared" si="1"/>
        <v>2016</v>
      </c>
      <c r="U123">
        <f>VLOOKUP(A123,'SB35 Determination Data'!$B$4:$F$542,5,FALSE)</f>
        <v>2014</v>
      </c>
    </row>
    <row r="124" spans="1:21" ht="15" x14ac:dyDescent="0.2">
      <c r="A124" s="197" t="s">
        <v>44</v>
      </c>
      <c r="B124" s="197" t="s">
        <v>5</v>
      </c>
      <c r="C124" s="197" t="s">
        <v>3</v>
      </c>
      <c r="D124" s="198">
        <v>2017</v>
      </c>
      <c r="E124" s="197" t="s">
        <v>6</v>
      </c>
      <c r="F124" s="199">
        <v>1</v>
      </c>
      <c r="G124" s="200">
        <v>0</v>
      </c>
      <c r="H124" s="200">
        <v>0</v>
      </c>
      <c r="I124" s="200">
        <v>0</v>
      </c>
      <c r="J124" s="200">
        <v>1</v>
      </c>
      <c r="K124" s="199">
        <v>0</v>
      </c>
      <c r="L124" s="199">
        <v>0</v>
      </c>
      <c r="M124" s="199">
        <v>0</v>
      </c>
      <c r="N124" s="199">
        <v>1</v>
      </c>
      <c r="O124" s="199">
        <v>0</v>
      </c>
      <c r="P124" s="199">
        <v>0</v>
      </c>
      <c r="Q124" s="201">
        <v>16</v>
      </c>
      <c r="R124" s="197">
        <v>3</v>
      </c>
      <c r="S124" s="197">
        <v>16</v>
      </c>
      <c r="T124" s="92">
        <f t="shared" si="1"/>
        <v>2017</v>
      </c>
      <c r="U124">
        <f>VLOOKUP(A124,'SB35 Determination Data'!$B$4:$F$542,5,FALSE)</f>
        <v>2014</v>
      </c>
    </row>
    <row r="125" spans="1:21" ht="15" x14ac:dyDescent="0.2">
      <c r="A125" s="197" t="s">
        <v>1131</v>
      </c>
      <c r="B125" s="197" t="s">
        <v>2</v>
      </c>
      <c r="C125" s="197" t="s">
        <v>3</v>
      </c>
      <c r="D125" s="198">
        <v>2017</v>
      </c>
      <c r="E125" s="197" t="s">
        <v>6</v>
      </c>
      <c r="F125" s="199">
        <v>1</v>
      </c>
      <c r="G125" s="200">
        <v>0</v>
      </c>
      <c r="H125" s="200">
        <v>0</v>
      </c>
      <c r="I125" s="200">
        <v>0</v>
      </c>
      <c r="J125" s="200">
        <v>1</v>
      </c>
      <c r="K125" s="199">
        <v>0</v>
      </c>
      <c r="L125" s="199">
        <v>0</v>
      </c>
      <c r="M125" s="199">
        <v>0</v>
      </c>
      <c r="N125" s="199">
        <v>0</v>
      </c>
      <c r="O125" s="199">
        <v>4</v>
      </c>
      <c r="P125" s="199">
        <v>0</v>
      </c>
      <c r="Q125" s="201">
        <v>23</v>
      </c>
      <c r="R125" s="197">
        <v>2</v>
      </c>
      <c r="S125" s="197">
        <v>27</v>
      </c>
      <c r="T125" s="92">
        <f t="shared" si="1"/>
        <v>2017</v>
      </c>
      <c r="U125">
        <f>VLOOKUP(A125,'SB35 Determination Data'!$B$4:$F$542,5,FALSE)</f>
        <v>2014</v>
      </c>
    </row>
    <row r="126" spans="1:21" ht="15" x14ac:dyDescent="0.2">
      <c r="A126" s="197" t="s">
        <v>45</v>
      </c>
      <c r="B126" s="197" t="s">
        <v>46</v>
      </c>
      <c r="C126" s="197" t="s">
        <v>47</v>
      </c>
      <c r="D126" s="198">
        <v>2014</v>
      </c>
      <c r="E126" s="197" t="s">
        <v>6</v>
      </c>
      <c r="F126" s="199">
        <v>48</v>
      </c>
      <c r="G126" s="200">
        <v>0</v>
      </c>
      <c r="H126" s="200">
        <v>0</v>
      </c>
      <c r="I126" s="200">
        <v>0</v>
      </c>
      <c r="J126" s="200">
        <v>30</v>
      </c>
      <c r="K126" s="199">
        <v>0</v>
      </c>
      <c r="L126" s="199">
        <v>0</v>
      </c>
      <c r="M126" s="199">
        <v>0</v>
      </c>
      <c r="N126" s="199">
        <v>24</v>
      </c>
      <c r="O126" s="199">
        <v>0</v>
      </c>
      <c r="P126" s="199">
        <v>82</v>
      </c>
      <c r="Q126" s="201">
        <v>0</v>
      </c>
      <c r="R126" s="197">
        <v>184</v>
      </c>
      <c r="S126" s="197">
        <v>0</v>
      </c>
      <c r="T126" s="92">
        <f t="shared" si="1"/>
        <v>2014</v>
      </c>
      <c r="U126">
        <f>VLOOKUP(A126,'SB35 Determination Data'!$B$4:$F$542,5,FALSE)</f>
        <v>2014</v>
      </c>
    </row>
    <row r="127" spans="1:21" ht="15" x14ac:dyDescent="0.2">
      <c r="A127" s="197" t="s">
        <v>45</v>
      </c>
      <c r="B127" s="197" t="s">
        <v>46</v>
      </c>
      <c r="C127" s="197" t="s">
        <v>47</v>
      </c>
      <c r="D127" s="198">
        <v>2015</v>
      </c>
      <c r="E127" s="197" t="s">
        <v>6</v>
      </c>
      <c r="F127" s="199">
        <v>48</v>
      </c>
      <c r="G127" s="200">
        <v>26</v>
      </c>
      <c r="H127" s="200">
        <v>26</v>
      </c>
      <c r="I127" s="200">
        <v>0</v>
      </c>
      <c r="J127" s="200">
        <v>30</v>
      </c>
      <c r="K127" s="199">
        <v>30</v>
      </c>
      <c r="L127" s="199">
        <v>30</v>
      </c>
      <c r="M127" s="199">
        <v>0</v>
      </c>
      <c r="N127" s="199">
        <v>24</v>
      </c>
      <c r="O127" s="199">
        <v>0</v>
      </c>
      <c r="P127" s="199">
        <v>82</v>
      </c>
      <c r="Q127" s="201">
        <v>0</v>
      </c>
      <c r="R127" s="197">
        <v>184</v>
      </c>
      <c r="S127" s="197">
        <v>56</v>
      </c>
      <c r="T127" s="92">
        <f t="shared" si="1"/>
        <v>2015</v>
      </c>
      <c r="U127">
        <f>VLOOKUP(A127,'SB35 Determination Data'!$B$4:$F$542,5,FALSE)</f>
        <v>2014</v>
      </c>
    </row>
    <row r="128" spans="1:21" ht="15" x14ac:dyDescent="0.2">
      <c r="A128" s="197" t="s">
        <v>45</v>
      </c>
      <c r="B128" s="197" t="s">
        <v>46</v>
      </c>
      <c r="C128" s="197" t="s">
        <v>47</v>
      </c>
      <c r="D128" s="198">
        <v>2017</v>
      </c>
      <c r="E128" s="197" t="s">
        <v>6</v>
      </c>
      <c r="F128" s="199">
        <v>48</v>
      </c>
      <c r="G128" s="200">
        <v>0</v>
      </c>
      <c r="H128" s="200">
        <v>0</v>
      </c>
      <c r="I128" s="200">
        <v>0</v>
      </c>
      <c r="J128" s="200">
        <v>30</v>
      </c>
      <c r="K128" s="199">
        <v>0</v>
      </c>
      <c r="L128" s="199">
        <v>0</v>
      </c>
      <c r="M128" s="199">
        <v>0</v>
      </c>
      <c r="N128" s="199">
        <v>24</v>
      </c>
      <c r="O128" s="199">
        <v>1</v>
      </c>
      <c r="P128" s="199">
        <v>82</v>
      </c>
      <c r="Q128" s="201">
        <v>0</v>
      </c>
      <c r="R128" s="197">
        <v>184</v>
      </c>
      <c r="S128" s="197">
        <v>1</v>
      </c>
      <c r="T128" s="92">
        <f t="shared" si="1"/>
        <v>2017</v>
      </c>
      <c r="U128">
        <f>VLOOKUP(A128,'SB35 Determination Data'!$B$4:$F$542,5,FALSE)</f>
        <v>2014</v>
      </c>
    </row>
    <row r="129" spans="1:21" ht="15" x14ac:dyDescent="0.2">
      <c r="A129" s="197" t="s">
        <v>996</v>
      </c>
      <c r="B129" s="197" t="s">
        <v>48</v>
      </c>
      <c r="C129" s="197" t="s">
        <v>13</v>
      </c>
      <c r="D129" s="198">
        <v>2014</v>
      </c>
      <c r="E129" s="197" t="s">
        <v>6</v>
      </c>
      <c r="F129" s="199">
        <v>15</v>
      </c>
      <c r="G129" s="200">
        <v>0</v>
      </c>
      <c r="H129" s="200">
        <v>0</v>
      </c>
      <c r="I129" s="200">
        <v>0</v>
      </c>
      <c r="J129" s="200">
        <v>10</v>
      </c>
      <c r="K129" s="199">
        <v>0</v>
      </c>
      <c r="L129" s="199">
        <v>0</v>
      </c>
      <c r="M129" s="199">
        <v>0</v>
      </c>
      <c r="N129" s="199">
        <v>12</v>
      </c>
      <c r="O129" s="199">
        <v>0</v>
      </c>
      <c r="P129" s="199">
        <v>28</v>
      </c>
      <c r="Q129" s="201">
        <v>0</v>
      </c>
      <c r="R129" s="197">
        <v>65</v>
      </c>
      <c r="S129" s="197">
        <v>0</v>
      </c>
      <c r="T129" s="92">
        <f t="shared" si="1"/>
        <v>2014</v>
      </c>
      <c r="U129">
        <f>VLOOKUP(A129,'SB35 Determination Data'!$B$4:$F$542,5,FALSE)</f>
        <v>2014</v>
      </c>
    </row>
    <row r="130" spans="1:21" ht="15" x14ac:dyDescent="0.2">
      <c r="A130" s="197" t="s">
        <v>996</v>
      </c>
      <c r="B130" s="197" t="s">
        <v>48</v>
      </c>
      <c r="C130" s="197" t="s">
        <v>13</v>
      </c>
      <c r="D130" s="198">
        <v>2015</v>
      </c>
      <c r="E130" s="197" t="s">
        <v>6</v>
      </c>
      <c r="F130" s="199">
        <v>15</v>
      </c>
      <c r="G130" s="200">
        <v>0</v>
      </c>
      <c r="H130" s="200">
        <v>0</v>
      </c>
      <c r="I130" s="200">
        <v>0</v>
      </c>
      <c r="J130" s="200">
        <v>10</v>
      </c>
      <c r="K130" s="199">
        <v>1</v>
      </c>
      <c r="L130" s="199">
        <v>1</v>
      </c>
      <c r="M130" s="199">
        <v>0</v>
      </c>
      <c r="N130" s="202">
        <v>12</v>
      </c>
      <c r="O130" s="199">
        <v>2</v>
      </c>
      <c r="P130" s="199">
        <v>28</v>
      </c>
      <c r="Q130" s="201">
        <v>0</v>
      </c>
      <c r="R130" s="197">
        <v>65</v>
      </c>
      <c r="S130" s="197">
        <v>3</v>
      </c>
      <c r="T130" s="92">
        <f t="shared" si="1"/>
        <v>2015</v>
      </c>
      <c r="U130">
        <f>VLOOKUP(A130,'SB35 Determination Data'!$B$4:$F$542,5,FALSE)</f>
        <v>2014</v>
      </c>
    </row>
    <row r="131" spans="1:21" ht="15" x14ac:dyDescent="0.2">
      <c r="A131" s="197" t="s">
        <v>996</v>
      </c>
      <c r="B131" s="197" t="s">
        <v>48</v>
      </c>
      <c r="C131" s="197" t="s">
        <v>13</v>
      </c>
      <c r="D131" s="198">
        <v>2016</v>
      </c>
      <c r="E131" s="197" t="s">
        <v>6</v>
      </c>
      <c r="F131" s="199">
        <v>15</v>
      </c>
      <c r="G131" s="200">
        <v>0</v>
      </c>
      <c r="H131" s="200">
        <v>0</v>
      </c>
      <c r="I131" s="200">
        <v>0</v>
      </c>
      <c r="J131" s="200">
        <v>10</v>
      </c>
      <c r="K131" s="199">
        <v>0</v>
      </c>
      <c r="L131" s="199">
        <v>0</v>
      </c>
      <c r="M131" s="199">
        <v>0</v>
      </c>
      <c r="N131" s="199">
        <v>12</v>
      </c>
      <c r="O131" s="199">
        <v>6</v>
      </c>
      <c r="P131" s="199">
        <v>28</v>
      </c>
      <c r="Q131" s="201">
        <v>0</v>
      </c>
      <c r="R131" s="197">
        <v>65</v>
      </c>
      <c r="S131" s="197">
        <v>6</v>
      </c>
      <c r="T131" s="92">
        <f t="shared" si="1"/>
        <v>2016</v>
      </c>
      <c r="U131">
        <f>VLOOKUP(A131,'SB35 Determination Data'!$B$4:$F$542,5,FALSE)</f>
        <v>2014</v>
      </c>
    </row>
    <row r="132" spans="1:21" ht="15" x14ac:dyDescent="0.2">
      <c r="A132" s="197" t="s">
        <v>996</v>
      </c>
      <c r="B132" s="197" t="s">
        <v>48</v>
      </c>
      <c r="C132" s="197" t="s">
        <v>13</v>
      </c>
      <c r="D132" s="198">
        <v>2017</v>
      </c>
      <c r="E132" s="197" t="s">
        <v>6</v>
      </c>
      <c r="F132" s="199">
        <v>15</v>
      </c>
      <c r="G132" s="200">
        <v>0</v>
      </c>
      <c r="H132" s="200">
        <v>0</v>
      </c>
      <c r="I132" s="200">
        <v>0</v>
      </c>
      <c r="J132" s="200">
        <v>10</v>
      </c>
      <c r="K132" s="199">
        <v>0</v>
      </c>
      <c r="L132" s="199">
        <v>0</v>
      </c>
      <c r="M132" s="199">
        <v>0</v>
      </c>
      <c r="N132" s="199">
        <v>12</v>
      </c>
      <c r="O132" s="199">
        <v>0</v>
      </c>
      <c r="P132" s="199">
        <v>28</v>
      </c>
      <c r="Q132" s="201">
        <v>0</v>
      </c>
      <c r="R132" s="197">
        <v>65</v>
      </c>
      <c r="S132" s="197">
        <v>0</v>
      </c>
      <c r="T132" s="92">
        <f t="shared" ref="T132:T195" si="2">IF(D132&gt;U132,D132,U132)</f>
        <v>2017</v>
      </c>
      <c r="U132">
        <f>VLOOKUP(A132,'SB35 Determination Data'!$B$4:$F$542,5,FALSE)</f>
        <v>2014</v>
      </c>
    </row>
    <row r="133" spans="1:21" ht="15" x14ac:dyDescent="0.2">
      <c r="A133" s="197" t="s">
        <v>49</v>
      </c>
      <c r="B133" s="197" t="s">
        <v>50</v>
      </c>
      <c r="C133" s="197" t="s">
        <v>3</v>
      </c>
      <c r="D133" s="198">
        <v>2014</v>
      </c>
      <c r="E133" s="197" t="s">
        <v>6</v>
      </c>
      <c r="F133" s="199">
        <v>760</v>
      </c>
      <c r="G133" s="200">
        <v>8</v>
      </c>
      <c r="H133" s="200">
        <v>8</v>
      </c>
      <c r="I133" s="200">
        <v>0</v>
      </c>
      <c r="J133" s="200">
        <v>470</v>
      </c>
      <c r="K133" s="199">
        <v>5</v>
      </c>
      <c r="L133" s="199">
        <v>5</v>
      </c>
      <c r="M133" s="199">
        <v>0</v>
      </c>
      <c r="N133" s="199">
        <v>466</v>
      </c>
      <c r="O133" s="199">
        <v>0</v>
      </c>
      <c r="P133" s="199">
        <v>1338</v>
      </c>
      <c r="Q133" s="201">
        <v>6</v>
      </c>
      <c r="R133" s="197">
        <v>3034</v>
      </c>
      <c r="S133" s="197">
        <v>19</v>
      </c>
      <c r="T133" s="92">
        <f t="shared" si="2"/>
        <v>2014</v>
      </c>
      <c r="U133">
        <f>VLOOKUP(A133,'SB35 Determination Data'!$B$4:$F$542,5,FALSE)</f>
        <v>2014</v>
      </c>
    </row>
    <row r="134" spans="1:21" ht="15" x14ac:dyDescent="0.2">
      <c r="A134" s="197" t="s">
        <v>49</v>
      </c>
      <c r="B134" s="197" t="s">
        <v>50</v>
      </c>
      <c r="C134" s="197" t="s">
        <v>3</v>
      </c>
      <c r="D134" s="198">
        <v>2015</v>
      </c>
      <c r="E134" s="197" t="s">
        <v>6</v>
      </c>
      <c r="F134" s="199">
        <v>760</v>
      </c>
      <c r="G134" s="200">
        <v>20</v>
      </c>
      <c r="H134" s="200">
        <v>20</v>
      </c>
      <c r="I134" s="200">
        <v>0</v>
      </c>
      <c r="J134" s="200">
        <v>470</v>
      </c>
      <c r="K134" s="199">
        <v>27</v>
      </c>
      <c r="L134" s="199">
        <v>27</v>
      </c>
      <c r="M134" s="199">
        <v>0</v>
      </c>
      <c r="N134" s="199">
        <v>466</v>
      </c>
      <c r="O134" s="199">
        <v>0</v>
      </c>
      <c r="P134" s="199">
        <v>1338</v>
      </c>
      <c r="Q134" s="201">
        <v>0</v>
      </c>
      <c r="R134" s="197">
        <v>3034</v>
      </c>
      <c r="S134" s="197">
        <v>47</v>
      </c>
      <c r="T134" s="92">
        <f t="shared" si="2"/>
        <v>2015</v>
      </c>
      <c r="U134">
        <f>VLOOKUP(A134,'SB35 Determination Data'!$B$4:$F$542,5,FALSE)</f>
        <v>2014</v>
      </c>
    </row>
    <row r="135" spans="1:21" ht="15" x14ac:dyDescent="0.2">
      <c r="A135" s="197" t="s">
        <v>49</v>
      </c>
      <c r="B135" s="197" t="s">
        <v>50</v>
      </c>
      <c r="C135" s="197" t="s">
        <v>3</v>
      </c>
      <c r="D135" s="198">
        <v>2016</v>
      </c>
      <c r="E135" s="197" t="s">
        <v>6</v>
      </c>
      <c r="F135" s="199">
        <v>760</v>
      </c>
      <c r="G135" s="200">
        <v>5</v>
      </c>
      <c r="H135" s="200">
        <v>5</v>
      </c>
      <c r="I135" s="200">
        <v>0</v>
      </c>
      <c r="J135" s="200">
        <v>470</v>
      </c>
      <c r="K135" s="199">
        <v>7</v>
      </c>
      <c r="L135" s="199">
        <v>7</v>
      </c>
      <c r="M135" s="199">
        <v>0</v>
      </c>
      <c r="N135" s="202">
        <v>466</v>
      </c>
      <c r="O135" s="199">
        <v>54</v>
      </c>
      <c r="P135" s="199">
        <v>1338</v>
      </c>
      <c r="Q135" s="201">
        <v>0</v>
      </c>
      <c r="R135" s="197">
        <v>3034</v>
      </c>
      <c r="S135" s="197">
        <v>66</v>
      </c>
      <c r="T135" s="92">
        <f t="shared" si="2"/>
        <v>2016</v>
      </c>
      <c r="U135">
        <f>VLOOKUP(A135,'SB35 Determination Data'!$B$4:$F$542,5,FALSE)</f>
        <v>2014</v>
      </c>
    </row>
    <row r="136" spans="1:21" ht="15" x14ac:dyDescent="0.2">
      <c r="A136" s="197" t="s">
        <v>49</v>
      </c>
      <c r="B136" s="197" t="s">
        <v>50</v>
      </c>
      <c r="C136" s="197" t="s">
        <v>3</v>
      </c>
      <c r="D136" s="198">
        <v>2017</v>
      </c>
      <c r="E136" s="197" t="s">
        <v>6</v>
      </c>
      <c r="F136" s="199">
        <v>760</v>
      </c>
      <c r="G136" s="200">
        <v>6</v>
      </c>
      <c r="H136" s="200">
        <v>4</v>
      </c>
      <c r="I136" s="200">
        <v>2</v>
      </c>
      <c r="J136" s="200">
        <v>470</v>
      </c>
      <c r="K136" s="199">
        <v>14</v>
      </c>
      <c r="L136" s="199">
        <v>12</v>
      </c>
      <c r="M136" s="199">
        <v>2</v>
      </c>
      <c r="N136" s="199">
        <v>466</v>
      </c>
      <c r="O136" s="199">
        <v>40</v>
      </c>
      <c r="P136" s="199">
        <v>1338</v>
      </c>
      <c r="Q136" s="201">
        <v>3</v>
      </c>
      <c r="R136" s="197">
        <v>3034</v>
      </c>
      <c r="S136" s="197">
        <v>63</v>
      </c>
      <c r="T136" s="92">
        <f t="shared" si="2"/>
        <v>2017</v>
      </c>
      <c r="U136">
        <f>VLOOKUP(A136,'SB35 Determination Data'!$B$4:$F$542,5,FALSE)</f>
        <v>2014</v>
      </c>
    </row>
    <row r="137" spans="1:21" ht="15" x14ac:dyDescent="0.2">
      <c r="A137" s="197" t="s">
        <v>51</v>
      </c>
      <c r="B137" s="197" t="s">
        <v>12</v>
      </c>
      <c r="C137" s="197" t="s">
        <v>3</v>
      </c>
      <c r="D137" s="198">
        <v>2014</v>
      </c>
      <c r="E137" s="197" t="s">
        <v>6</v>
      </c>
      <c r="F137" s="199">
        <v>426</v>
      </c>
      <c r="G137" s="200">
        <v>0</v>
      </c>
      <c r="H137" s="200">
        <v>0</v>
      </c>
      <c r="I137" s="200">
        <v>0</v>
      </c>
      <c r="J137" s="200">
        <v>305</v>
      </c>
      <c r="K137" s="199">
        <v>0</v>
      </c>
      <c r="L137" s="199">
        <v>0</v>
      </c>
      <c r="M137" s="199">
        <v>0</v>
      </c>
      <c r="N137" s="199">
        <v>335</v>
      </c>
      <c r="O137" s="199">
        <v>0</v>
      </c>
      <c r="P137" s="199">
        <v>785</v>
      </c>
      <c r="Q137" s="201">
        <v>321</v>
      </c>
      <c r="R137" s="197">
        <v>1851</v>
      </c>
      <c r="S137" s="197">
        <v>321</v>
      </c>
      <c r="T137" s="92">
        <f t="shared" si="2"/>
        <v>2014</v>
      </c>
      <c r="U137">
        <f>VLOOKUP(A137,'SB35 Determination Data'!$B$4:$F$542,5,FALSE)</f>
        <v>2014</v>
      </c>
    </row>
    <row r="138" spans="1:21" ht="15" x14ac:dyDescent="0.2">
      <c r="A138" s="197" t="s">
        <v>51</v>
      </c>
      <c r="B138" s="197" t="s">
        <v>12</v>
      </c>
      <c r="C138" s="197" t="s">
        <v>3</v>
      </c>
      <c r="D138" s="198">
        <v>2015</v>
      </c>
      <c r="E138" s="197" t="s">
        <v>6</v>
      </c>
      <c r="F138" s="199">
        <v>426</v>
      </c>
      <c r="G138" s="200">
        <v>0</v>
      </c>
      <c r="H138" s="200">
        <v>0</v>
      </c>
      <c r="I138" s="200">
        <v>0</v>
      </c>
      <c r="J138" s="200">
        <v>305</v>
      </c>
      <c r="K138" s="199">
        <v>0</v>
      </c>
      <c r="L138" s="199">
        <v>0</v>
      </c>
      <c r="M138" s="199">
        <v>0</v>
      </c>
      <c r="N138" s="199">
        <v>335</v>
      </c>
      <c r="O138" s="199">
        <v>0</v>
      </c>
      <c r="P138" s="199">
        <v>785</v>
      </c>
      <c r="Q138" s="201">
        <v>461</v>
      </c>
      <c r="R138" s="197">
        <v>1851</v>
      </c>
      <c r="S138" s="197">
        <v>461</v>
      </c>
      <c r="T138" s="92">
        <f t="shared" si="2"/>
        <v>2015</v>
      </c>
      <c r="U138">
        <f>VLOOKUP(A138,'SB35 Determination Data'!$B$4:$F$542,5,FALSE)</f>
        <v>2014</v>
      </c>
    </row>
    <row r="139" spans="1:21" ht="15" x14ac:dyDescent="0.2">
      <c r="A139" s="197" t="s">
        <v>51</v>
      </c>
      <c r="B139" s="197" t="s">
        <v>12</v>
      </c>
      <c r="C139" s="197" t="s">
        <v>3</v>
      </c>
      <c r="D139" s="198">
        <v>2016</v>
      </c>
      <c r="E139" s="197" t="s">
        <v>6</v>
      </c>
      <c r="F139" s="199">
        <v>426</v>
      </c>
      <c r="G139" s="200">
        <v>0</v>
      </c>
      <c r="H139" s="200">
        <v>0</v>
      </c>
      <c r="I139" s="200">
        <v>0</v>
      </c>
      <c r="J139" s="200">
        <v>305</v>
      </c>
      <c r="K139" s="199">
        <v>0</v>
      </c>
      <c r="L139" s="199">
        <v>0</v>
      </c>
      <c r="M139" s="199">
        <v>0</v>
      </c>
      <c r="N139" s="199">
        <v>335</v>
      </c>
      <c r="O139" s="199">
        <v>0</v>
      </c>
      <c r="P139" s="199">
        <v>785</v>
      </c>
      <c r="Q139" s="201">
        <v>194</v>
      </c>
      <c r="R139" s="197">
        <v>1851</v>
      </c>
      <c r="S139" s="197">
        <v>194</v>
      </c>
      <c r="T139" s="92">
        <f t="shared" si="2"/>
        <v>2016</v>
      </c>
      <c r="U139">
        <f>VLOOKUP(A139,'SB35 Determination Data'!$B$4:$F$542,5,FALSE)</f>
        <v>2014</v>
      </c>
    </row>
    <row r="140" spans="1:21" ht="15" x14ac:dyDescent="0.2">
      <c r="A140" s="197" t="s">
        <v>51</v>
      </c>
      <c r="B140" s="197" t="s">
        <v>12</v>
      </c>
      <c r="C140" s="197" t="s">
        <v>3</v>
      </c>
      <c r="D140" s="198">
        <v>2017</v>
      </c>
      <c r="E140" s="197" t="s">
        <v>6</v>
      </c>
      <c r="F140" s="199">
        <v>426</v>
      </c>
      <c r="G140" s="200">
        <v>0</v>
      </c>
      <c r="H140" s="200">
        <v>0</v>
      </c>
      <c r="I140" s="200">
        <v>0</v>
      </c>
      <c r="J140" s="200">
        <v>305</v>
      </c>
      <c r="K140" s="199">
        <v>0</v>
      </c>
      <c r="L140" s="199">
        <v>0</v>
      </c>
      <c r="M140" s="199">
        <v>0</v>
      </c>
      <c r="N140" s="199">
        <v>335</v>
      </c>
      <c r="O140" s="199">
        <v>21</v>
      </c>
      <c r="P140" s="199">
        <v>785</v>
      </c>
      <c r="Q140" s="201">
        <v>435</v>
      </c>
      <c r="R140" s="197">
        <v>1851</v>
      </c>
      <c r="S140" s="197">
        <v>456</v>
      </c>
      <c r="T140" s="92">
        <f t="shared" si="2"/>
        <v>2017</v>
      </c>
      <c r="U140">
        <f>VLOOKUP(A140,'SB35 Determination Data'!$B$4:$F$542,5,FALSE)</f>
        <v>2014</v>
      </c>
    </row>
    <row r="141" spans="1:21" ht="15" x14ac:dyDescent="0.2">
      <c r="A141" s="197" t="s">
        <v>52</v>
      </c>
      <c r="B141" s="197" t="s">
        <v>21</v>
      </c>
      <c r="C141" s="197" t="s">
        <v>8</v>
      </c>
      <c r="D141" s="198">
        <v>2014</v>
      </c>
      <c r="E141" s="197" t="s">
        <v>6</v>
      </c>
      <c r="F141" s="199">
        <v>234</v>
      </c>
      <c r="G141" s="200">
        <v>1</v>
      </c>
      <c r="H141" s="200">
        <v>1</v>
      </c>
      <c r="I141" s="200">
        <v>0</v>
      </c>
      <c r="J141" s="200">
        <v>124</v>
      </c>
      <c r="K141" s="199">
        <v>2</v>
      </c>
      <c r="L141" s="199">
        <v>2</v>
      </c>
      <c r="M141" s="199">
        <v>0</v>
      </c>
      <c r="N141" s="199">
        <v>123</v>
      </c>
      <c r="O141" s="199">
        <v>5</v>
      </c>
      <c r="P141" s="199">
        <v>279</v>
      </c>
      <c r="Q141" s="201">
        <v>415</v>
      </c>
      <c r="R141" s="197">
        <v>760</v>
      </c>
      <c r="S141" s="197">
        <v>423</v>
      </c>
      <c r="T141" s="92">
        <f t="shared" si="2"/>
        <v>2015</v>
      </c>
      <c r="U141">
        <f>VLOOKUP(A141,'SB35 Determination Data'!$B$4:$F$542,5,FALSE)</f>
        <v>2015</v>
      </c>
    </row>
    <row r="142" spans="1:21" ht="15" x14ac:dyDescent="0.2">
      <c r="A142" s="197" t="s">
        <v>52</v>
      </c>
      <c r="B142" s="197" t="s">
        <v>21</v>
      </c>
      <c r="C142" s="197" t="s">
        <v>8</v>
      </c>
      <c r="D142" s="198">
        <v>2015</v>
      </c>
      <c r="E142" s="197" t="s">
        <v>6</v>
      </c>
      <c r="F142" s="199">
        <v>234</v>
      </c>
      <c r="G142" s="200">
        <v>0</v>
      </c>
      <c r="H142" s="200">
        <v>0</v>
      </c>
      <c r="I142" s="200">
        <v>0</v>
      </c>
      <c r="J142" s="200">
        <v>124</v>
      </c>
      <c r="K142" s="199">
        <v>5</v>
      </c>
      <c r="L142" s="199">
        <v>5</v>
      </c>
      <c r="M142" s="199">
        <v>0</v>
      </c>
      <c r="N142" s="199">
        <v>123</v>
      </c>
      <c r="O142" s="199">
        <v>0</v>
      </c>
      <c r="P142" s="199">
        <v>279</v>
      </c>
      <c r="Q142" s="201">
        <v>449</v>
      </c>
      <c r="R142" s="197">
        <v>760</v>
      </c>
      <c r="S142" s="197">
        <v>454</v>
      </c>
      <c r="T142" s="92">
        <f t="shared" si="2"/>
        <v>2015</v>
      </c>
      <c r="U142">
        <f>VLOOKUP(A142,'SB35 Determination Data'!$B$4:$F$542,5,FALSE)</f>
        <v>2015</v>
      </c>
    </row>
    <row r="143" spans="1:21" ht="15" x14ac:dyDescent="0.2">
      <c r="A143" s="197" t="s">
        <v>52</v>
      </c>
      <c r="B143" s="197" t="s">
        <v>21</v>
      </c>
      <c r="C143" s="197" t="s">
        <v>8</v>
      </c>
      <c r="D143" s="198">
        <v>2016</v>
      </c>
      <c r="E143" s="197" t="s">
        <v>6</v>
      </c>
      <c r="F143" s="199">
        <v>234</v>
      </c>
      <c r="G143" s="200">
        <v>0</v>
      </c>
      <c r="H143" s="200">
        <v>0</v>
      </c>
      <c r="I143" s="200">
        <v>0</v>
      </c>
      <c r="J143" s="200">
        <v>124</v>
      </c>
      <c r="K143" s="199">
        <v>3</v>
      </c>
      <c r="L143" s="199">
        <v>3</v>
      </c>
      <c r="M143" s="199">
        <v>0</v>
      </c>
      <c r="N143" s="202">
        <v>123</v>
      </c>
      <c r="O143" s="199">
        <v>0</v>
      </c>
      <c r="P143" s="199">
        <v>279</v>
      </c>
      <c r="Q143" s="201">
        <v>540</v>
      </c>
      <c r="R143" s="197">
        <v>760</v>
      </c>
      <c r="S143" s="197">
        <v>543</v>
      </c>
      <c r="T143" s="92">
        <f t="shared" si="2"/>
        <v>2016</v>
      </c>
      <c r="U143">
        <f>VLOOKUP(A143,'SB35 Determination Data'!$B$4:$F$542,5,FALSE)</f>
        <v>2015</v>
      </c>
    </row>
    <row r="144" spans="1:21" ht="15" x14ac:dyDescent="0.2">
      <c r="A144" s="197" t="s">
        <v>52</v>
      </c>
      <c r="B144" s="197" t="s">
        <v>21</v>
      </c>
      <c r="C144" s="197" t="s">
        <v>8</v>
      </c>
      <c r="D144" s="198">
        <v>2017</v>
      </c>
      <c r="E144" s="197" t="s">
        <v>6</v>
      </c>
      <c r="F144" s="199">
        <v>234</v>
      </c>
      <c r="G144" s="200">
        <v>2</v>
      </c>
      <c r="H144" s="200">
        <v>2</v>
      </c>
      <c r="I144" s="200">
        <v>0</v>
      </c>
      <c r="J144" s="200">
        <v>124</v>
      </c>
      <c r="K144" s="199">
        <v>0</v>
      </c>
      <c r="L144" s="199">
        <v>0</v>
      </c>
      <c r="M144" s="199">
        <v>0</v>
      </c>
      <c r="N144" s="199">
        <v>123</v>
      </c>
      <c r="O144" s="199">
        <v>1</v>
      </c>
      <c r="P144" s="199">
        <v>279</v>
      </c>
      <c r="Q144" s="201">
        <v>503</v>
      </c>
      <c r="R144" s="197">
        <v>760</v>
      </c>
      <c r="S144" s="197">
        <v>506</v>
      </c>
      <c r="T144" s="92">
        <f t="shared" si="2"/>
        <v>2017</v>
      </c>
      <c r="U144">
        <f>VLOOKUP(A144,'SB35 Determination Data'!$B$4:$F$542,5,FALSE)</f>
        <v>2015</v>
      </c>
    </row>
    <row r="145" spans="1:21" ht="15" x14ac:dyDescent="0.2">
      <c r="A145" s="197" t="s">
        <v>53</v>
      </c>
      <c r="B145" s="197" t="s">
        <v>29</v>
      </c>
      <c r="C145" s="197" t="s">
        <v>8</v>
      </c>
      <c r="D145" s="198">
        <v>2014</v>
      </c>
      <c r="E145" s="197" t="s">
        <v>6</v>
      </c>
      <c r="F145" s="199">
        <v>25</v>
      </c>
      <c r="G145" s="200">
        <v>0</v>
      </c>
      <c r="H145" s="200">
        <v>0</v>
      </c>
      <c r="I145" s="200">
        <v>0</v>
      </c>
      <c r="J145" s="200">
        <v>13</v>
      </c>
      <c r="K145" s="199">
        <v>0</v>
      </c>
      <c r="L145" s="199">
        <v>0</v>
      </c>
      <c r="M145" s="199">
        <v>0</v>
      </c>
      <c r="N145" s="199">
        <v>15</v>
      </c>
      <c r="O145" s="199">
        <v>1</v>
      </c>
      <c r="P145" s="199">
        <v>30</v>
      </c>
      <c r="Q145" s="201">
        <v>38</v>
      </c>
      <c r="R145" s="197">
        <v>83</v>
      </c>
      <c r="S145" s="197">
        <v>39</v>
      </c>
      <c r="T145" s="92">
        <f t="shared" si="2"/>
        <v>2015</v>
      </c>
      <c r="U145">
        <f>VLOOKUP(A145,'SB35 Determination Data'!$B$4:$F$542,5,FALSE)</f>
        <v>2015</v>
      </c>
    </row>
    <row r="146" spans="1:21" ht="15" x14ac:dyDescent="0.2">
      <c r="A146" s="197" t="s">
        <v>53</v>
      </c>
      <c r="B146" s="197" t="s">
        <v>29</v>
      </c>
      <c r="C146" s="197" t="s">
        <v>8</v>
      </c>
      <c r="D146" s="198">
        <v>2015</v>
      </c>
      <c r="E146" s="197" t="s">
        <v>6</v>
      </c>
      <c r="F146" s="199">
        <v>25</v>
      </c>
      <c r="G146" s="200">
        <v>0</v>
      </c>
      <c r="H146" s="200">
        <v>0</v>
      </c>
      <c r="I146" s="200">
        <v>0</v>
      </c>
      <c r="J146" s="200">
        <v>13</v>
      </c>
      <c r="K146" s="199">
        <v>0</v>
      </c>
      <c r="L146" s="199">
        <v>0</v>
      </c>
      <c r="M146" s="199">
        <v>0</v>
      </c>
      <c r="N146" s="199">
        <v>15</v>
      </c>
      <c r="O146" s="199">
        <v>1</v>
      </c>
      <c r="P146" s="199">
        <v>30</v>
      </c>
      <c r="Q146" s="201">
        <v>2</v>
      </c>
      <c r="R146" s="197">
        <v>83</v>
      </c>
      <c r="S146" s="197">
        <v>3</v>
      </c>
      <c r="T146" s="92">
        <f t="shared" si="2"/>
        <v>2015</v>
      </c>
      <c r="U146">
        <f>VLOOKUP(A146,'SB35 Determination Data'!$B$4:$F$542,5,FALSE)</f>
        <v>2015</v>
      </c>
    </row>
    <row r="147" spans="1:21" ht="15" x14ac:dyDescent="0.2">
      <c r="A147" s="197" t="s">
        <v>53</v>
      </c>
      <c r="B147" s="197" t="s">
        <v>29</v>
      </c>
      <c r="C147" s="197" t="s">
        <v>8</v>
      </c>
      <c r="D147" s="198">
        <v>2016</v>
      </c>
      <c r="E147" s="197" t="s">
        <v>6</v>
      </c>
      <c r="F147" s="199">
        <v>25</v>
      </c>
      <c r="G147" s="200">
        <v>0</v>
      </c>
      <c r="H147" s="200">
        <v>0</v>
      </c>
      <c r="I147" s="200">
        <v>0</v>
      </c>
      <c r="J147" s="200">
        <v>13</v>
      </c>
      <c r="K147" s="199">
        <v>0</v>
      </c>
      <c r="L147" s="199">
        <v>0</v>
      </c>
      <c r="M147" s="199">
        <v>0</v>
      </c>
      <c r="N147" s="202">
        <v>15</v>
      </c>
      <c r="O147" s="199">
        <v>3</v>
      </c>
      <c r="P147" s="199">
        <v>30</v>
      </c>
      <c r="Q147" s="201">
        <v>4</v>
      </c>
      <c r="R147" s="197">
        <v>83</v>
      </c>
      <c r="S147" s="197">
        <v>7</v>
      </c>
      <c r="T147" s="92">
        <f t="shared" si="2"/>
        <v>2016</v>
      </c>
      <c r="U147">
        <f>VLOOKUP(A147,'SB35 Determination Data'!$B$4:$F$542,5,FALSE)</f>
        <v>2015</v>
      </c>
    </row>
    <row r="148" spans="1:21" ht="15" x14ac:dyDescent="0.2">
      <c r="A148" s="197" t="s">
        <v>53</v>
      </c>
      <c r="B148" s="197" t="s">
        <v>29</v>
      </c>
      <c r="C148" s="197" t="s">
        <v>8</v>
      </c>
      <c r="D148" s="198">
        <v>2017</v>
      </c>
      <c r="E148" s="197" t="s">
        <v>6</v>
      </c>
      <c r="F148" s="199">
        <v>25</v>
      </c>
      <c r="G148" s="200">
        <v>0</v>
      </c>
      <c r="H148" s="200">
        <v>0</v>
      </c>
      <c r="I148" s="200">
        <v>0</v>
      </c>
      <c r="J148" s="200">
        <v>13</v>
      </c>
      <c r="K148" s="199">
        <v>0</v>
      </c>
      <c r="L148" s="199">
        <v>0</v>
      </c>
      <c r="M148" s="199">
        <v>0</v>
      </c>
      <c r="N148" s="199">
        <v>15</v>
      </c>
      <c r="O148" s="199">
        <v>3</v>
      </c>
      <c r="P148" s="199">
        <v>30</v>
      </c>
      <c r="Q148" s="201">
        <v>4</v>
      </c>
      <c r="R148" s="197">
        <v>83</v>
      </c>
      <c r="S148" s="197">
        <v>7</v>
      </c>
      <c r="T148" s="92">
        <f t="shared" si="2"/>
        <v>2017</v>
      </c>
      <c r="U148">
        <f>VLOOKUP(A148,'SB35 Determination Data'!$B$4:$F$542,5,FALSE)</f>
        <v>2015</v>
      </c>
    </row>
    <row r="149" spans="1:21" ht="15" x14ac:dyDescent="0.2">
      <c r="A149" s="197" t="s">
        <v>54</v>
      </c>
      <c r="B149" s="197" t="s">
        <v>55</v>
      </c>
      <c r="C149" s="197" t="s">
        <v>56</v>
      </c>
      <c r="D149" s="198">
        <v>2014</v>
      </c>
      <c r="E149" s="197" t="s">
        <v>6</v>
      </c>
      <c r="F149" s="199">
        <v>66</v>
      </c>
      <c r="G149" s="200">
        <v>0</v>
      </c>
      <c r="H149" s="200">
        <v>0</v>
      </c>
      <c r="I149" s="200">
        <v>0</v>
      </c>
      <c r="J149" s="200">
        <v>44</v>
      </c>
      <c r="K149" s="199">
        <v>0</v>
      </c>
      <c r="L149" s="199">
        <v>0</v>
      </c>
      <c r="M149" s="199">
        <v>0</v>
      </c>
      <c r="N149" s="199">
        <v>41</v>
      </c>
      <c r="O149" s="199">
        <v>0</v>
      </c>
      <c r="P149" s="199">
        <v>124</v>
      </c>
      <c r="Q149" s="201">
        <v>0</v>
      </c>
      <c r="R149" s="197">
        <v>275</v>
      </c>
      <c r="S149" s="197">
        <v>0</v>
      </c>
      <c r="T149" s="92">
        <f t="shared" si="2"/>
        <v>2015</v>
      </c>
      <c r="U149">
        <f>VLOOKUP(A149,'SB35 Determination Data'!$B$4:$F$542,5,FALSE)</f>
        <v>2015</v>
      </c>
    </row>
    <row r="150" spans="1:21" ht="15" x14ac:dyDescent="0.2">
      <c r="A150" s="197" t="s">
        <v>54</v>
      </c>
      <c r="B150" s="197" t="s">
        <v>55</v>
      </c>
      <c r="C150" s="197" t="s">
        <v>56</v>
      </c>
      <c r="D150" s="198">
        <v>2015</v>
      </c>
      <c r="E150" s="197" t="s">
        <v>6</v>
      </c>
      <c r="F150" s="199">
        <v>66</v>
      </c>
      <c r="G150" s="200">
        <v>5</v>
      </c>
      <c r="H150" s="200">
        <v>5</v>
      </c>
      <c r="I150" s="200">
        <v>0</v>
      </c>
      <c r="J150" s="200">
        <v>44</v>
      </c>
      <c r="K150" s="199">
        <v>4</v>
      </c>
      <c r="L150" s="199">
        <v>4</v>
      </c>
      <c r="M150" s="199">
        <v>0</v>
      </c>
      <c r="N150" s="199">
        <v>41</v>
      </c>
      <c r="O150" s="199">
        <v>60</v>
      </c>
      <c r="P150" s="199">
        <v>124</v>
      </c>
      <c r="Q150" s="201">
        <v>0</v>
      </c>
      <c r="R150" s="197">
        <v>275</v>
      </c>
      <c r="S150" s="197">
        <v>69</v>
      </c>
      <c r="T150" s="92">
        <f t="shared" si="2"/>
        <v>2015</v>
      </c>
      <c r="U150">
        <f>VLOOKUP(A150,'SB35 Determination Data'!$B$4:$F$542,5,FALSE)</f>
        <v>2015</v>
      </c>
    </row>
    <row r="151" spans="1:21" ht="15" x14ac:dyDescent="0.2">
      <c r="A151" s="197" t="s">
        <v>54</v>
      </c>
      <c r="B151" s="197" t="s">
        <v>55</v>
      </c>
      <c r="C151" s="197" t="s">
        <v>56</v>
      </c>
      <c r="D151" s="198">
        <v>2016</v>
      </c>
      <c r="E151" s="197" t="s">
        <v>6</v>
      </c>
      <c r="F151" s="199">
        <v>66</v>
      </c>
      <c r="G151" s="200">
        <v>0</v>
      </c>
      <c r="H151" s="200">
        <v>0</v>
      </c>
      <c r="I151" s="200">
        <v>0</v>
      </c>
      <c r="J151" s="200">
        <v>44</v>
      </c>
      <c r="K151" s="199">
        <v>0</v>
      </c>
      <c r="L151" s="199">
        <v>0</v>
      </c>
      <c r="M151" s="199">
        <v>0</v>
      </c>
      <c r="N151" s="199">
        <v>41</v>
      </c>
      <c r="O151" s="199">
        <v>0</v>
      </c>
      <c r="P151" s="199">
        <v>124</v>
      </c>
      <c r="Q151" s="201">
        <v>51</v>
      </c>
      <c r="R151" s="197">
        <v>275</v>
      </c>
      <c r="S151" s="197">
        <v>51</v>
      </c>
      <c r="T151" s="92">
        <f t="shared" si="2"/>
        <v>2016</v>
      </c>
      <c r="U151">
        <f>VLOOKUP(A151,'SB35 Determination Data'!$B$4:$F$542,5,FALSE)</f>
        <v>2015</v>
      </c>
    </row>
    <row r="152" spans="1:21" ht="15" x14ac:dyDescent="0.2">
      <c r="A152" s="197" t="s">
        <v>54</v>
      </c>
      <c r="B152" s="197" t="s">
        <v>55</v>
      </c>
      <c r="C152" s="197" t="s">
        <v>56</v>
      </c>
      <c r="D152" s="198">
        <v>2017</v>
      </c>
      <c r="E152" s="197" t="s">
        <v>6</v>
      </c>
      <c r="F152" s="199">
        <v>66</v>
      </c>
      <c r="G152" s="200">
        <v>0</v>
      </c>
      <c r="H152" s="200">
        <v>0</v>
      </c>
      <c r="I152" s="200">
        <v>0</v>
      </c>
      <c r="J152" s="200">
        <v>44</v>
      </c>
      <c r="K152" s="199">
        <v>0</v>
      </c>
      <c r="L152" s="199">
        <v>0</v>
      </c>
      <c r="M152" s="199">
        <v>0</v>
      </c>
      <c r="N152" s="202">
        <v>41</v>
      </c>
      <c r="O152" s="199">
        <v>1</v>
      </c>
      <c r="P152" s="199">
        <v>124</v>
      </c>
      <c r="Q152" s="201">
        <v>38</v>
      </c>
      <c r="R152" s="197">
        <v>275</v>
      </c>
      <c r="S152" s="197">
        <v>39</v>
      </c>
      <c r="T152" s="92">
        <f t="shared" si="2"/>
        <v>2017</v>
      </c>
      <c r="U152">
        <f>VLOOKUP(A152,'SB35 Determination Data'!$B$4:$F$542,5,FALSE)</f>
        <v>2015</v>
      </c>
    </row>
    <row r="153" spans="1:21" ht="15" x14ac:dyDescent="0.2">
      <c r="A153" s="197" t="s">
        <v>57</v>
      </c>
      <c r="B153" s="197" t="s">
        <v>12</v>
      </c>
      <c r="C153" s="197" t="s">
        <v>3</v>
      </c>
      <c r="D153" s="198">
        <v>2014</v>
      </c>
      <c r="E153" s="197" t="s">
        <v>6</v>
      </c>
      <c r="F153" s="199">
        <v>76</v>
      </c>
      <c r="G153" s="200">
        <v>21</v>
      </c>
      <c r="H153" s="200">
        <v>21</v>
      </c>
      <c r="I153" s="200">
        <v>0</v>
      </c>
      <c r="J153" s="200">
        <v>53</v>
      </c>
      <c r="K153" s="199">
        <v>49</v>
      </c>
      <c r="L153" s="199">
        <v>49</v>
      </c>
      <c r="M153" s="199">
        <v>0</v>
      </c>
      <c r="N153" s="199">
        <v>62</v>
      </c>
      <c r="O153" s="199">
        <v>0</v>
      </c>
      <c r="P153" s="199">
        <v>148</v>
      </c>
      <c r="Q153" s="201">
        <v>0</v>
      </c>
      <c r="R153" s="197">
        <v>339</v>
      </c>
      <c r="S153" s="197">
        <v>70</v>
      </c>
      <c r="T153" s="92">
        <f t="shared" si="2"/>
        <v>2014</v>
      </c>
      <c r="U153">
        <f>VLOOKUP(A153,'SB35 Determination Data'!$B$4:$F$542,5,FALSE)</f>
        <v>2014</v>
      </c>
    </row>
    <row r="154" spans="1:21" ht="15" x14ac:dyDescent="0.2">
      <c r="A154" s="197" t="s">
        <v>57</v>
      </c>
      <c r="B154" s="197" t="s">
        <v>12</v>
      </c>
      <c r="C154" s="197" t="s">
        <v>3</v>
      </c>
      <c r="D154" s="198">
        <v>2015</v>
      </c>
      <c r="E154" s="197" t="s">
        <v>6</v>
      </c>
      <c r="F154" s="199">
        <v>76</v>
      </c>
      <c r="G154" s="200">
        <v>0</v>
      </c>
      <c r="H154" s="200">
        <v>0</v>
      </c>
      <c r="I154" s="200">
        <v>0</v>
      </c>
      <c r="J154" s="200">
        <v>53</v>
      </c>
      <c r="K154" s="199">
        <v>0</v>
      </c>
      <c r="L154" s="199">
        <v>0</v>
      </c>
      <c r="M154" s="199">
        <v>0</v>
      </c>
      <c r="N154" s="199">
        <v>62</v>
      </c>
      <c r="O154" s="199">
        <v>72</v>
      </c>
      <c r="P154" s="199">
        <v>148</v>
      </c>
      <c r="Q154" s="201">
        <v>65</v>
      </c>
      <c r="R154" s="197">
        <v>339</v>
      </c>
      <c r="S154" s="197">
        <v>137</v>
      </c>
      <c r="T154" s="92">
        <f t="shared" si="2"/>
        <v>2015</v>
      </c>
      <c r="U154">
        <f>VLOOKUP(A154,'SB35 Determination Data'!$B$4:$F$542,5,FALSE)</f>
        <v>2014</v>
      </c>
    </row>
    <row r="155" spans="1:21" ht="15" x14ac:dyDescent="0.2">
      <c r="A155" s="197" t="s">
        <v>57</v>
      </c>
      <c r="B155" s="197" t="s">
        <v>12</v>
      </c>
      <c r="C155" s="197" t="s">
        <v>3</v>
      </c>
      <c r="D155" s="198">
        <v>2016</v>
      </c>
      <c r="E155" s="197" t="s">
        <v>6</v>
      </c>
      <c r="F155" s="199">
        <v>76</v>
      </c>
      <c r="G155" s="200">
        <v>0</v>
      </c>
      <c r="H155" s="200">
        <v>0</v>
      </c>
      <c r="I155" s="200">
        <v>0</v>
      </c>
      <c r="J155" s="200">
        <v>53</v>
      </c>
      <c r="K155" s="199">
        <v>0</v>
      </c>
      <c r="L155" s="199">
        <v>0</v>
      </c>
      <c r="M155" s="199">
        <v>0</v>
      </c>
      <c r="N155" s="199">
        <v>62</v>
      </c>
      <c r="O155" s="199">
        <v>26</v>
      </c>
      <c r="P155" s="199">
        <v>148</v>
      </c>
      <c r="Q155" s="201">
        <v>116</v>
      </c>
      <c r="R155" s="197">
        <v>339</v>
      </c>
      <c r="S155" s="197">
        <v>142</v>
      </c>
      <c r="T155" s="92">
        <f t="shared" si="2"/>
        <v>2016</v>
      </c>
      <c r="U155">
        <f>VLOOKUP(A155,'SB35 Determination Data'!$B$4:$F$542,5,FALSE)</f>
        <v>2014</v>
      </c>
    </row>
    <row r="156" spans="1:21" ht="15" x14ac:dyDescent="0.2">
      <c r="A156" s="197" t="s">
        <v>57</v>
      </c>
      <c r="B156" s="197" t="s">
        <v>12</v>
      </c>
      <c r="C156" s="197" t="s">
        <v>3</v>
      </c>
      <c r="D156" s="198">
        <v>2017</v>
      </c>
      <c r="E156" s="197" t="s">
        <v>6</v>
      </c>
      <c r="F156" s="199">
        <v>76</v>
      </c>
      <c r="G156" s="200">
        <v>0</v>
      </c>
      <c r="H156" s="200">
        <v>0</v>
      </c>
      <c r="I156" s="200">
        <v>0</v>
      </c>
      <c r="J156" s="200">
        <v>53</v>
      </c>
      <c r="K156" s="199">
        <v>0</v>
      </c>
      <c r="L156" s="199">
        <v>0</v>
      </c>
      <c r="M156" s="199">
        <v>0</v>
      </c>
      <c r="N156" s="199">
        <v>62</v>
      </c>
      <c r="O156" s="199">
        <v>83</v>
      </c>
      <c r="P156" s="199">
        <v>148</v>
      </c>
      <c r="Q156" s="201">
        <v>0</v>
      </c>
      <c r="R156" s="197">
        <v>339</v>
      </c>
      <c r="S156" s="197">
        <v>83</v>
      </c>
      <c r="T156" s="92">
        <f t="shared" si="2"/>
        <v>2017</v>
      </c>
      <c r="U156">
        <f>VLOOKUP(A156,'SB35 Determination Data'!$B$4:$F$542,5,FALSE)</f>
        <v>2014</v>
      </c>
    </row>
    <row r="157" spans="1:21" ht="15" x14ac:dyDescent="0.2">
      <c r="A157" s="197" t="s">
        <v>58</v>
      </c>
      <c r="B157" s="197" t="s">
        <v>5</v>
      </c>
      <c r="C157" s="197" t="s">
        <v>3</v>
      </c>
      <c r="D157" s="198">
        <v>2014</v>
      </c>
      <c r="E157" s="197" t="s">
        <v>6</v>
      </c>
      <c r="F157" s="199">
        <v>694</v>
      </c>
      <c r="G157" s="200">
        <v>0</v>
      </c>
      <c r="H157" s="200">
        <v>0</v>
      </c>
      <c r="I157" s="200">
        <v>0</v>
      </c>
      <c r="J157" s="200">
        <v>413</v>
      </c>
      <c r="K157" s="199">
        <v>0</v>
      </c>
      <c r="L157" s="199">
        <v>0</v>
      </c>
      <c r="M157" s="199">
        <v>0</v>
      </c>
      <c r="N157" s="202">
        <v>443</v>
      </c>
      <c r="O157" s="199">
        <v>0</v>
      </c>
      <c r="P157" s="199">
        <v>1134</v>
      </c>
      <c r="Q157" s="201">
        <v>19</v>
      </c>
      <c r="R157" s="197">
        <v>2684</v>
      </c>
      <c r="S157" s="197">
        <v>19</v>
      </c>
      <c r="T157" s="92">
        <f t="shared" si="2"/>
        <v>2014</v>
      </c>
      <c r="U157">
        <f>VLOOKUP(A157,'SB35 Determination Data'!$B$4:$F$542,5,FALSE)</f>
        <v>2014</v>
      </c>
    </row>
    <row r="158" spans="1:21" ht="15" x14ac:dyDescent="0.2">
      <c r="A158" s="197" t="s">
        <v>58</v>
      </c>
      <c r="B158" s="197" t="s">
        <v>5</v>
      </c>
      <c r="C158" s="197" t="s">
        <v>3</v>
      </c>
      <c r="D158" s="198">
        <v>2015</v>
      </c>
      <c r="E158" s="197" t="s">
        <v>6</v>
      </c>
      <c r="F158" s="199">
        <v>694</v>
      </c>
      <c r="G158" s="200">
        <v>11</v>
      </c>
      <c r="H158" s="200">
        <v>11</v>
      </c>
      <c r="I158" s="200">
        <v>0</v>
      </c>
      <c r="J158" s="200">
        <v>413</v>
      </c>
      <c r="K158" s="199">
        <v>0</v>
      </c>
      <c r="L158" s="199">
        <v>0</v>
      </c>
      <c r="M158" s="199">
        <v>0</v>
      </c>
      <c r="N158" s="199">
        <v>443</v>
      </c>
      <c r="O158" s="199">
        <v>0</v>
      </c>
      <c r="P158" s="199">
        <v>1134</v>
      </c>
      <c r="Q158" s="201">
        <v>14</v>
      </c>
      <c r="R158" s="197">
        <v>2684</v>
      </c>
      <c r="S158" s="197">
        <v>25</v>
      </c>
      <c r="T158" s="92">
        <f t="shared" si="2"/>
        <v>2015</v>
      </c>
      <c r="U158">
        <f>VLOOKUP(A158,'SB35 Determination Data'!$B$4:$F$542,5,FALSE)</f>
        <v>2014</v>
      </c>
    </row>
    <row r="159" spans="1:21" ht="15" x14ac:dyDescent="0.2">
      <c r="A159" s="197" t="s">
        <v>58</v>
      </c>
      <c r="B159" s="197" t="s">
        <v>5</v>
      </c>
      <c r="C159" s="197" t="s">
        <v>3</v>
      </c>
      <c r="D159" s="198">
        <v>2016</v>
      </c>
      <c r="E159" s="197" t="s">
        <v>6</v>
      </c>
      <c r="F159" s="199">
        <v>694</v>
      </c>
      <c r="G159" s="200">
        <v>0</v>
      </c>
      <c r="H159" s="200">
        <v>0</v>
      </c>
      <c r="I159" s="200">
        <v>0</v>
      </c>
      <c r="J159" s="200">
        <v>413</v>
      </c>
      <c r="K159" s="199">
        <v>0</v>
      </c>
      <c r="L159" s="199">
        <v>0</v>
      </c>
      <c r="M159" s="199">
        <v>0</v>
      </c>
      <c r="N159" s="199">
        <v>443</v>
      </c>
      <c r="O159" s="199">
        <v>0</v>
      </c>
      <c r="P159" s="199">
        <v>1134</v>
      </c>
      <c r="Q159" s="201">
        <v>275</v>
      </c>
      <c r="R159" s="197">
        <v>2684</v>
      </c>
      <c r="S159" s="197">
        <v>275</v>
      </c>
      <c r="T159" s="92">
        <f t="shared" si="2"/>
        <v>2016</v>
      </c>
      <c r="U159">
        <f>VLOOKUP(A159,'SB35 Determination Data'!$B$4:$F$542,5,FALSE)</f>
        <v>2014</v>
      </c>
    </row>
    <row r="160" spans="1:21" ht="15" x14ac:dyDescent="0.2">
      <c r="A160" s="197" t="s">
        <v>58</v>
      </c>
      <c r="B160" s="197" t="s">
        <v>5</v>
      </c>
      <c r="C160" s="197" t="s">
        <v>3</v>
      </c>
      <c r="D160" s="198">
        <v>2017</v>
      </c>
      <c r="E160" s="197" t="s">
        <v>6</v>
      </c>
      <c r="F160" s="199">
        <v>694</v>
      </c>
      <c r="G160" s="200">
        <v>0</v>
      </c>
      <c r="H160" s="200">
        <v>0</v>
      </c>
      <c r="I160" s="200">
        <v>0</v>
      </c>
      <c r="J160" s="200">
        <v>413</v>
      </c>
      <c r="K160" s="199">
        <v>0</v>
      </c>
      <c r="L160" s="199">
        <v>0</v>
      </c>
      <c r="M160" s="199">
        <v>0</v>
      </c>
      <c r="N160" s="199">
        <v>443</v>
      </c>
      <c r="O160" s="199">
        <v>0</v>
      </c>
      <c r="P160" s="199">
        <v>1134</v>
      </c>
      <c r="Q160" s="201">
        <v>17</v>
      </c>
      <c r="R160" s="197">
        <v>2684</v>
      </c>
      <c r="S160" s="197">
        <v>17</v>
      </c>
      <c r="T160" s="92">
        <f t="shared" si="2"/>
        <v>2017</v>
      </c>
      <c r="U160">
        <f>VLOOKUP(A160,'SB35 Determination Data'!$B$4:$F$542,5,FALSE)</f>
        <v>2014</v>
      </c>
    </row>
    <row r="161" spans="1:21" ht="15" x14ac:dyDescent="0.2">
      <c r="A161" s="197" t="s">
        <v>59</v>
      </c>
      <c r="B161" s="197" t="s">
        <v>29</v>
      </c>
      <c r="C161" s="197" t="s">
        <v>8</v>
      </c>
      <c r="D161" s="198">
        <v>2014</v>
      </c>
      <c r="E161" s="197" t="s">
        <v>6</v>
      </c>
      <c r="F161" s="199">
        <v>276</v>
      </c>
      <c r="G161" s="200">
        <v>0</v>
      </c>
      <c r="H161" s="200">
        <v>0</v>
      </c>
      <c r="I161" s="200">
        <v>0</v>
      </c>
      <c r="J161" s="200">
        <v>144</v>
      </c>
      <c r="K161" s="199">
        <v>0</v>
      </c>
      <c r="L161" s="199">
        <v>0</v>
      </c>
      <c r="M161" s="199">
        <v>0</v>
      </c>
      <c r="N161" s="199">
        <v>155</v>
      </c>
      <c r="O161" s="199">
        <v>3</v>
      </c>
      <c r="P161" s="199">
        <v>288</v>
      </c>
      <c r="Q161" s="201">
        <v>0</v>
      </c>
      <c r="R161" s="197">
        <v>863</v>
      </c>
      <c r="S161" s="197">
        <v>3</v>
      </c>
      <c r="T161" s="92">
        <f t="shared" si="2"/>
        <v>2015</v>
      </c>
      <c r="U161">
        <f>VLOOKUP(A161,'SB35 Determination Data'!$B$4:$F$542,5,FALSE)</f>
        <v>2015</v>
      </c>
    </row>
    <row r="162" spans="1:21" ht="15" x14ac:dyDescent="0.2">
      <c r="A162" s="197" t="s">
        <v>59</v>
      </c>
      <c r="B162" s="197" t="s">
        <v>29</v>
      </c>
      <c r="C162" s="197" t="s">
        <v>8</v>
      </c>
      <c r="D162" s="198">
        <v>2015</v>
      </c>
      <c r="E162" s="197" t="s">
        <v>6</v>
      </c>
      <c r="F162" s="199">
        <v>276</v>
      </c>
      <c r="G162" s="200">
        <v>0</v>
      </c>
      <c r="H162" s="200">
        <v>0</v>
      </c>
      <c r="I162" s="200">
        <v>0</v>
      </c>
      <c r="J162" s="200">
        <v>144</v>
      </c>
      <c r="K162" s="199">
        <v>0</v>
      </c>
      <c r="L162" s="199">
        <v>0</v>
      </c>
      <c r="M162" s="199">
        <v>0</v>
      </c>
      <c r="N162" s="202">
        <v>155</v>
      </c>
      <c r="O162" s="199">
        <v>0</v>
      </c>
      <c r="P162" s="199">
        <v>288</v>
      </c>
      <c r="Q162" s="201">
        <v>5</v>
      </c>
      <c r="R162" s="197">
        <v>863</v>
      </c>
      <c r="S162" s="197">
        <v>5</v>
      </c>
      <c r="T162" s="92">
        <f t="shared" si="2"/>
        <v>2015</v>
      </c>
      <c r="U162">
        <f>VLOOKUP(A162,'SB35 Determination Data'!$B$4:$F$542,5,FALSE)</f>
        <v>2015</v>
      </c>
    </row>
    <row r="163" spans="1:21" ht="15" x14ac:dyDescent="0.2">
      <c r="A163" s="197" t="s">
        <v>59</v>
      </c>
      <c r="B163" s="197" t="s">
        <v>29</v>
      </c>
      <c r="C163" s="197" t="s">
        <v>8</v>
      </c>
      <c r="D163" s="198">
        <v>2016</v>
      </c>
      <c r="E163" s="197" t="s">
        <v>6</v>
      </c>
      <c r="F163" s="199">
        <v>276</v>
      </c>
      <c r="G163" s="200">
        <v>0</v>
      </c>
      <c r="H163" s="200">
        <v>0</v>
      </c>
      <c r="I163" s="200">
        <v>0</v>
      </c>
      <c r="J163" s="200">
        <v>144</v>
      </c>
      <c r="K163" s="199">
        <v>0</v>
      </c>
      <c r="L163" s="199">
        <v>0</v>
      </c>
      <c r="M163" s="199">
        <v>0</v>
      </c>
      <c r="N163" s="199">
        <v>155</v>
      </c>
      <c r="O163" s="199">
        <v>0</v>
      </c>
      <c r="P163" s="199">
        <v>288</v>
      </c>
      <c r="Q163" s="201">
        <v>133</v>
      </c>
      <c r="R163" s="197">
        <v>863</v>
      </c>
      <c r="S163" s="197">
        <v>133</v>
      </c>
      <c r="T163" s="92">
        <f t="shared" si="2"/>
        <v>2016</v>
      </c>
      <c r="U163">
        <f>VLOOKUP(A163,'SB35 Determination Data'!$B$4:$F$542,5,FALSE)</f>
        <v>2015</v>
      </c>
    </row>
    <row r="164" spans="1:21" ht="15" x14ac:dyDescent="0.2">
      <c r="A164" s="197" t="s">
        <v>59</v>
      </c>
      <c r="B164" s="197" t="s">
        <v>29</v>
      </c>
      <c r="C164" s="197" t="s">
        <v>8</v>
      </c>
      <c r="D164" s="198">
        <v>2017</v>
      </c>
      <c r="E164" s="197" t="s">
        <v>6</v>
      </c>
      <c r="F164" s="199">
        <v>276</v>
      </c>
      <c r="G164" s="200">
        <v>0</v>
      </c>
      <c r="H164" s="200">
        <v>0</v>
      </c>
      <c r="I164" s="200">
        <v>0</v>
      </c>
      <c r="J164" s="200">
        <v>144</v>
      </c>
      <c r="K164" s="199">
        <v>0</v>
      </c>
      <c r="L164" s="199">
        <v>0</v>
      </c>
      <c r="M164" s="199">
        <v>0</v>
      </c>
      <c r="N164" s="199">
        <v>155</v>
      </c>
      <c r="O164" s="199">
        <v>0</v>
      </c>
      <c r="P164" s="199">
        <v>288</v>
      </c>
      <c r="Q164" s="201">
        <v>13</v>
      </c>
      <c r="R164" s="197">
        <v>863</v>
      </c>
      <c r="S164" s="197">
        <v>13</v>
      </c>
      <c r="T164" s="92">
        <f t="shared" si="2"/>
        <v>2017</v>
      </c>
      <c r="U164">
        <f>VLOOKUP(A164,'SB35 Determination Data'!$B$4:$F$542,5,FALSE)</f>
        <v>2015</v>
      </c>
    </row>
    <row r="165" spans="1:21" ht="15" x14ac:dyDescent="0.2">
      <c r="A165" s="197" t="s">
        <v>1037</v>
      </c>
      <c r="B165" s="197" t="s">
        <v>46</v>
      </c>
      <c r="C165" s="197" t="s">
        <v>47</v>
      </c>
      <c r="D165" s="198">
        <v>2016</v>
      </c>
      <c r="E165" s="197" t="s">
        <v>6</v>
      </c>
      <c r="F165" s="199">
        <v>682</v>
      </c>
      <c r="G165" s="200">
        <v>0</v>
      </c>
      <c r="H165" s="200">
        <v>0</v>
      </c>
      <c r="I165" s="200">
        <v>0</v>
      </c>
      <c r="J165" s="200">
        <v>545</v>
      </c>
      <c r="K165" s="199">
        <v>0</v>
      </c>
      <c r="L165" s="199">
        <v>0</v>
      </c>
      <c r="M165" s="199">
        <v>0</v>
      </c>
      <c r="N165" s="199">
        <v>480</v>
      </c>
      <c r="O165" s="199">
        <v>8</v>
      </c>
      <c r="P165" s="199">
        <v>1267</v>
      </c>
      <c r="Q165" s="201">
        <v>90</v>
      </c>
      <c r="R165" s="197">
        <v>2974</v>
      </c>
      <c r="S165" s="197">
        <v>98</v>
      </c>
      <c r="T165" s="92">
        <f t="shared" si="2"/>
        <v>2016</v>
      </c>
      <c r="U165">
        <f>VLOOKUP(A165,'SB35 Determination Data'!$B$4:$F$542,5,FALSE)</f>
        <v>2014</v>
      </c>
    </row>
    <row r="166" spans="1:21" ht="15" x14ac:dyDescent="0.2">
      <c r="A166" s="197" t="s">
        <v>1037</v>
      </c>
      <c r="B166" s="197" t="s">
        <v>46</v>
      </c>
      <c r="C166" s="197" t="s">
        <v>47</v>
      </c>
      <c r="D166" s="198">
        <v>2017</v>
      </c>
      <c r="E166" s="197" t="s">
        <v>6</v>
      </c>
      <c r="F166" s="199">
        <v>682</v>
      </c>
      <c r="G166" s="200">
        <v>0</v>
      </c>
      <c r="H166" s="200">
        <v>0</v>
      </c>
      <c r="I166" s="200">
        <v>0</v>
      </c>
      <c r="J166" s="200">
        <v>545</v>
      </c>
      <c r="K166" s="199">
        <v>8</v>
      </c>
      <c r="L166" s="199">
        <v>8</v>
      </c>
      <c r="M166" s="199">
        <v>0</v>
      </c>
      <c r="N166" s="199">
        <v>480</v>
      </c>
      <c r="O166" s="199">
        <v>25</v>
      </c>
      <c r="P166" s="199">
        <v>1267</v>
      </c>
      <c r="Q166" s="201">
        <v>117</v>
      </c>
      <c r="R166" s="197">
        <v>2974</v>
      </c>
      <c r="S166" s="197">
        <v>150</v>
      </c>
      <c r="T166" s="92">
        <f t="shared" si="2"/>
        <v>2017</v>
      </c>
      <c r="U166">
        <f>VLOOKUP(A166,'SB35 Determination Data'!$B$4:$F$542,5,FALSE)</f>
        <v>2014</v>
      </c>
    </row>
    <row r="167" spans="1:21" ht="15" x14ac:dyDescent="0.2">
      <c r="A167" s="197" t="s">
        <v>60</v>
      </c>
      <c r="B167" s="197" t="s">
        <v>5</v>
      </c>
      <c r="C167" s="197" t="s">
        <v>3</v>
      </c>
      <c r="D167" s="198">
        <v>2014</v>
      </c>
      <c r="E167" s="197" t="s">
        <v>6</v>
      </c>
      <c r="F167" s="199">
        <v>88</v>
      </c>
      <c r="G167" s="200">
        <v>0</v>
      </c>
      <c r="H167" s="200">
        <v>0</v>
      </c>
      <c r="I167" s="200">
        <v>0</v>
      </c>
      <c r="J167" s="200">
        <v>54</v>
      </c>
      <c r="K167" s="199">
        <v>0</v>
      </c>
      <c r="L167" s="199">
        <v>0</v>
      </c>
      <c r="M167" s="199">
        <v>0</v>
      </c>
      <c r="N167" s="202">
        <v>57</v>
      </c>
      <c r="O167" s="199">
        <v>0</v>
      </c>
      <c r="P167" s="199">
        <v>131</v>
      </c>
      <c r="Q167" s="201">
        <v>15</v>
      </c>
      <c r="R167" s="197">
        <v>330</v>
      </c>
      <c r="S167" s="197">
        <v>15</v>
      </c>
      <c r="T167" s="92">
        <f t="shared" si="2"/>
        <v>2014</v>
      </c>
      <c r="U167">
        <f>VLOOKUP(A167,'SB35 Determination Data'!$B$4:$F$542,5,FALSE)</f>
        <v>2014</v>
      </c>
    </row>
    <row r="168" spans="1:21" ht="15" x14ac:dyDescent="0.2">
      <c r="A168" s="197" t="s">
        <v>60</v>
      </c>
      <c r="B168" s="197" t="s">
        <v>5</v>
      </c>
      <c r="C168" s="197" t="s">
        <v>3</v>
      </c>
      <c r="D168" s="198">
        <v>2015</v>
      </c>
      <c r="E168" s="197" t="s">
        <v>6</v>
      </c>
      <c r="F168" s="199">
        <v>88</v>
      </c>
      <c r="G168" s="200">
        <v>8</v>
      </c>
      <c r="H168" s="200">
        <v>8</v>
      </c>
      <c r="I168" s="200">
        <v>0</v>
      </c>
      <c r="J168" s="200">
        <v>54</v>
      </c>
      <c r="K168" s="199">
        <v>0</v>
      </c>
      <c r="L168" s="199">
        <v>0</v>
      </c>
      <c r="M168" s="199">
        <v>0</v>
      </c>
      <c r="N168" s="199">
        <v>57</v>
      </c>
      <c r="O168" s="199">
        <v>1</v>
      </c>
      <c r="P168" s="199">
        <v>131</v>
      </c>
      <c r="Q168" s="201">
        <v>15</v>
      </c>
      <c r="R168" s="197">
        <v>330</v>
      </c>
      <c r="S168" s="197">
        <v>24</v>
      </c>
      <c r="T168" s="92">
        <f t="shared" si="2"/>
        <v>2015</v>
      </c>
      <c r="U168">
        <f>VLOOKUP(A168,'SB35 Determination Data'!$B$4:$F$542,5,FALSE)</f>
        <v>2014</v>
      </c>
    </row>
    <row r="169" spans="1:21" ht="15" x14ac:dyDescent="0.2">
      <c r="A169" s="197" t="s">
        <v>60</v>
      </c>
      <c r="B169" s="197" t="s">
        <v>5</v>
      </c>
      <c r="C169" s="197" t="s">
        <v>3</v>
      </c>
      <c r="D169" s="198">
        <v>2016</v>
      </c>
      <c r="E169" s="197" t="s">
        <v>6</v>
      </c>
      <c r="F169" s="199">
        <v>88</v>
      </c>
      <c r="G169" s="200">
        <v>0</v>
      </c>
      <c r="H169" s="200">
        <v>0</v>
      </c>
      <c r="I169" s="200">
        <v>0</v>
      </c>
      <c r="J169" s="200">
        <v>54</v>
      </c>
      <c r="K169" s="199">
        <v>0</v>
      </c>
      <c r="L169" s="199">
        <v>0</v>
      </c>
      <c r="M169" s="199">
        <v>0</v>
      </c>
      <c r="N169" s="199">
        <v>57</v>
      </c>
      <c r="O169" s="199">
        <v>2</v>
      </c>
      <c r="P169" s="199">
        <v>131</v>
      </c>
      <c r="Q169" s="201">
        <v>43</v>
      </c>
      <c r="R169" s="197">
        <v>330</v>
      </c>
      <c r="S169" s="197">
        <v>45</v>
      </c>
      <c r="T169" s="92">
        <f t="shared" si="2"/>
        <v>2016</v>
      </c>
      <c r="U169">
        <f>VLOOKUP(A169,'SB35 Determination Data'!$B$4:$F$542,5,FALSE)</f>
        <v>2014</v>
      </c>
    </row>
    <row r="170" spans="1:21" ht="15" x14ac:dyDescent="0.2">
      <c r="A170" s="197" t="s">
        <v>60</v>
      </c>
      <c r="B170" s="197" t="s">
        <v>5</v>
      </c>
      <c r="C170" s="197" t="s">
        <v>3</v>
      </c>
      <c r="D170" s="198">
        <v>2017</v>
      </c>
      <c r="E170" s="197" t="s">
        <v>6</v>
      </c>
      <c r="F170" s="199">
        <v>88</v>
      </c>
      <c r="G170" s="200">
        <v>0</v>
      </c>
      <c r="H170" s="200">
        <v>0</v>
      </c>
      <c r="I170" s="200">
        <v>0</v>
      </c>
      <c r="J170" s="200">
        <v>54</v>
      </c>
      <c r="K170" s="199">
        <v>0</v>
      </c>
      <c r="L170" s="199">
        <v>0</v>
      </c>
      <c r="M170" s="199">
        <v>0</v>
      </c>
      <c r="N170" s="199">
        <v>57</v>
      </c>
      <c r="O170" s="199">
        <v>4</v>
      </c>
      <c r="P170" s="199">
        <v>131</v>
      </c>
      <c r="Q170" s="201">
        <v>18</v>
      </c>
      <c r="R170" s="197">
        <v>330</v>
      </c>
      <c r="S170" s="197">
        <v>22</v>
      </c>
      <c r="T170" s="92">
        <f t="shared" si="2"/>
        <v>2017</v>
      </c>
      <c r="U170">
        <f>VLOOKUP(A170,'SB35 Determination Data'!$B$4:$F$542,5,FALSE)</f>
        <v>2014</v>
      </c>
    </row>
    <row r="171" spans="1:21" ht="15" x14ac:dyDescent="0.2">
      <c r="A171" s="197" t="s">
        <v>1038</v>
      </c>
      <c r="B171" s="197" t="s">
        <v>1039</v>
      </c>
      <c r="C171" s="197" t="s">
        <v>13</v>
      </c>
      <c r="D171" s="198">
        <v>2014</v>
      </c>
      <c r="E171" s="197" t="s">
        <v>6</v>
      </c>
      <c r="F171" s="199">
        <v>241</v>
      </c>
      <c r="G171" s="200">
        <v>6</v>
      </c>
      <c r="H171" s="200">
        <v>0</v>
      </c>
      <c r="I171" s="200">
        <v>6</v>
      </c>
      <c r="J171" s="200">
        <v>175</v>
      </c>
      <c r="K171" s="199">
        <v>13</v>
      </c>
      <c r="L171" s="199">
        <v>0</v>
      </c>
      <c r="M171" s="199">
        <v>13</v>
      </c>
      <c r="N171" s="199">
        <v>192</v>
      </c>
      <c r="O171" s="199">
        <v>17</v>
      </c>
      <c r="P171" s="199">
        <v>471</v>
      </c>
      <c r="Q171" s="201">
        <v>38</v>
      </c>
      <c r="R171" s="197">
        <v>1079</v>
      </c>
      <c r="S171" s="197">
        <v>74</v>
      </c>
      <c r="T171" s="92">
        <f t="shared" si="2"/>
        <v>2014</v>
      </c>
      <c r="U171">
        <f>VLOOKUP(A171,'SB35 Determination Data'!$B$4:$F$542,5,FALSE)</f>
        <v>2014</v>
      </c>
    </row>
    <row r="172" spans="1:21" ht="15" x14ac:dyDescent="0.2">
      <c r="A172" s="197" t="s">
        <v>1038</v>
      </c>
      <c r="B172" s="197" t="s">
        <v>1039</v>
      </c>
      <c r="C172" s="197" t="s">
        <v>13</v>
      </c>
      <c r="D172" s="198">
        <v>2015</v>
      </c>
      <c r="E172" s="197" t="s">
        <v>6</v>
      </c>
      <c r="F172" s="199">
        <v>241</v>
      </c>
      <c r="G172" s="200">
        <v>8</v>
      </c>
      <c r="H172" s="200">
        <v>0</v>
      </c>
      <c r="I172" s="200">
        <v>8</v>
      </c>
      <c r="J172" s="200">
        <v>175</v>
      </c>
      <c r="K172" s="199">
        <v>15</v>
      </c>
      <c r="L172" s="199">
        <v>0</v>
      </c>
      <c r="M172" s="199">
        <v>15</v>
      </c>
      <c r="N172" s="199">
        <v>192</v>
      </c>
      <c r="O172" s="199">
        <v>45</v>
      </c>
      <c r="P172" s="199">
        <v>471</v>
      </c>
      <c r="Q172" s="201">
        <v>49</v>
      </c>
      <c r="R172" s="197">
        <v>1079</v>
      </c>
      <c r="S172" s="197">
        <v>117</v>
      </c>
      <c r="T172" s="92">
        <f t="shared" si="2"/>
        <v>2015</v>
      </c>
      <c r="U172">
        <f>VLOOKUP(A172,'SB35 Determination Data'!$B$4:$F$542,5,FALSE)</f>
        <v>2014</v>
      </c>
    </row>
    <row r="173" spans="1:21" ht="15" x14ac:dyDescent="0.2">
      <c r="A173" s="197" t="s">
        <v>1038</v>
      </c>
      <c r="B173" s="197" t="s">
        <v>1039</v>
      </c>
      <c r="C173" s="197" t="s">
        <v>13</v>
      </c>
      <c r="D173" s="198">
        <v>2016</v>
      </c>
      <c r="E173" s="197" t="s">
        <v>6</v>
      </c>
      <c r="F173" s="199">
        <v>241</v>
      </c>
      <c r="G173" s="200">
        <v>60</v>
      </c>
      <c r="H173" s="200">
        <v>0</v>
      </c>
      <c r="I173" s="200">
        <v>60</v>
      </c>
      <c r="J173" s="200">
        <v>175</v>
      </c>
      <c r="K173" s="199">
        <v>36</v>
      </c>
      <c r="L173" s="199">
        <v>0</v>
      </c>
      <c r="M173" s="199">
        <v>36</v>
      </c>
      <c r="N173" s="199">
        <v>192</v>
      </c>
      <c r="O173" s="199">
        <v>104</v>
      </c>
      <c r="P173" s="199">
        <v>471</v>
      </c>
      <c r="Q173" s="201">
        <v>48</v>
      </c>
      <c r="R173" s="197">
        <v>1079</v>
      </c>
      <c r="S173" s="197">
        <v>248</v>
      </c>
      <c r="T173" s="92">
        <f t="shared" si="2"/>
        <v>2016</v>
      </c>
      <c r="U173">
        <f>VLOOKUP(A173,'SB35 Determination Data'!$B$4:$F$542,5,FALSE)</f>
        <v>2014</v>
      </c>
    </row>
    <row r="174" spans="1:21" ht="15" x14ac:dyDescent="0.2">
      <c r="A174" s="197" t="s">
        <v>1038</v>
      </c>
      <c r="B174" s="197" t="s">
        <v>1039</v>
      </c>
      <c r="C174" s="197" t="s">
        <v>13</v>
      </c>
      <c r="D174" s="198">
        <v>2017</v>
      </c>
      <c r="E174" s="197" t="s">
        <v>6</v>
      </c>
      <c r="F174" s="199">
        <v>241</v>
      </c>
      <c r="G174" s="200">
        <v>25</v>
      </c>
      <c r="H174" s="200">
        <v>0</v>
      </c>
      <c r="I174" s="200">
        <v>25</v>
      </c>
      <c r="J174" s="200">
        <v>175</v>
      </c>
      <c r="K174" s="199">
        <v>27</v>
      </c>
      <c r="L174" s="199">
        <v>0</v>
      </c>
      <c r="M174" s="199">
        <v>27</v>
      </c>
      <c r="N174" s="199">
        <v>192</v>
      </c>
      <c r="O174" s="199">
        <v>29</v>
      </c>
      <c r="P174" s="199">
        <v>471</v>
      </c>
      <c r="Q174" s="201">
        <v>77</v>
      </c>
      <c r="R174" s="197">
        <v>1079</v>
      </c>
      <c r="S174" s="197">
        <v>158</v>
      </c>
      <c r="T174" s="92">
        <f t="shared" si="2"/>
        <v>2017</v>
      </c>
      <c r="U174">
        <f>VLOOKUP(A174,'SB35 Determination Data'!$B$4:$F$542,5,FALSE)</f>
        <v>2014</v>
      </c>
    </row>
    <row r="175" spans="1:21" ht="15" x14ac:dyDescent="0.2">
      <c r="A175" s="197" t="s">
        <v>1117</v>
      </c>
      <c r="B175" s="197" t="s">
        <v>50</v>
      </c>
      <c r="C175" s="197" t="s">
        <v>3</v>
      </c>
      <c r="D175" s="198">
        <v>2014</v>
      </c>
      <c r="E175" s="197" t="s">
        <v>6</v>
      </c>
      <c r="F175" s="199">
        <v>817</v>
      </c>
      <c r="G175" s="200">
        <v>66</v>
      </c>
      <c r="H175" s="200">
        <v>23</v>
      </c>
      <c r="I175" s="200">
        <v>43</v>
      </c>
      <c r="J175" s="200">
        <v>489</v>
      </c>
      <c r="K175" s="199">
        <v>10</v>
      </c>
      <c r="L175" s="199">
        <v>0</v>
      </c>
      <c r="M175" s="199">
        <v>10</v>
      </c>
      <c r="N175" s="199">
        <v>490</v>
      </c>
      <c r="O175" s="199">
        <v>42</v>
      </c>
      <c r="P175" s="199">
        <v>1428</v>
      </c>
      <c r="Q175" s="201">
        <v>0</v>
      </c>
      <c r="R175" s="197">
        <v>3224</v>
      </c>
      <c r="S175" s="197">
        <v>118</v>
      </c>
      <c r="T175" s="92">
        <f t="shared" si="2"/>
        <v>2014</v>
      </c>
      <c r="U175">
        <f>VLOOKUP(A175,'SB35 Determination Data'!$B$4:$F$542,5,FALSE)</f>
        <v>2014</v>
      </c>
    </row>
    <row r="176" spans="1:21" ht="15" x14ac:dyDescent="0.2">
      <c r="A176" s="197" t="s">
        <v>1117</v>
      </c>
      <c r="B176" s="197" t="s">
        <v>50</v>
      </c>
      <c r="C176" s="197" t="s">
        <v>3</v>
      </c>
      <c r="D176" s="198">
        <v>2015</v>
      </c>
      <c r="E176" s="197" t="s">
        <v>6</v>
      </c>
      <c r="F176" s="199">
        <v>817</v>
      </c>
      <c r="G176" s="200">
        <v>0</v>
      </c>
      <c r="H176" s="200">
        <v>0</v>
      </c>
      <c r="I176" s="200">
        <v>0</v>
      </c>
      <c r="J176" s="200">
        <v>489</v>
      </c>
      <c r="K176" s="199">
        <v>0</v>
      </c>
      <c r="L176" s="199">
        <v>0</v>
      </c>
      <c r="M176" s="199">
        <v>0</v>
      </c>
      <c r="N176" s="202">
        <v>490</v>
      </c>
      <c r="O176" s="199">
        <v>10</v>
      </c>
      <c r="P176" s="199">
        <v>1428</v>
      </c>
      <c r="Q176" s="201">
        <v>0</v>
      </c>
      <c r="R176" s="197">
        <v>3224</v>
      </c>
      <c r="S176" s="197">
        <v>10</v>
      </c>
      <c r="T176" s="92">
        <f t="shared" si="2"/>
        <v>2015</v>
      </c>
      <c r="U176">
        <f>VLOOKUP(A176,'SB35 Determination Data'!$B$4:$F$542,5,FALSE)</f>
        <v>2014</v>
      </c>
    </row>
    <row r="177" spans="1:21" ht="15" x14ac:dyDescent="0.2">
      <c r="A177" s="197" t="s">
        <v>1117</v>
      </c>
      <c r="B177" s="197" t="s">
        <v>50</v>
      </c>
      <c r="C177" s="197" t="s">
        <v>3</v>
      </c>
      <c r="D177" s="198">
        <v>2016</v>
      </c>
      <c r="E177" s="197" t="s">
        <v>6</v>
      </c>
      <c r="F177" s="199">
        <v>817</v>
      </c>
      <c r="G177" s="200">
        <v>0</v>
      </c>
      <c r="H177" s="200">
        <v>0</v>
      </c>
      <c r="I177" s="200">
        <v>0</v>
      </c>
      <c r="J177" s="200">
        <v>489</v>
      </c>
      <c r="K177" s="199">
        <v>0</v>
      </c>
      <c r="L177" s="199">
        <v>0</v>
      </c>
      <c r="M177" s="199">
        <v>0</v>
      </c>
      <c r="N177" s="199">
        <v>490</v>
      </c>
      <c r="O177" s="199">
        <v>2</v>
      </c>
      <c r="P177" s="199">
        <v>1428</v>
      </c>
      <c r="Q177" s="201">
        <v>0</v>
      </c>
      <c r="R177" s="197">
        <v>3224</v>
      </c>
      <c r="S177" s="197">
        <v>2</v>
      </c>
      <c r="T177" s="92">
        <f t="shared" si="2"/>
        <v>2016</v>
      </c>
      <c r="U177">
        <f>VLOOKUP(A177,'SB35 Determination Data'!$B$4:$F$542,5,FALSE)</f>
        <v>2014</v>
      </c>
    </row>
    <row r="178" spans="1:21" ht="15" x14ac:dyDescent="0.2">
      <c r="A178" s="197" t="s">
        <v>1117</v>
      </c>
      <c r="B178" s="197" t="s">
        <v>50</v>
      </c>
      <c r="C178" s="197" t="s">
        <v>3</v>
      </c>
      <c r="D178" s="198">
        <v>2017</v>
      </c>
      <c r="E178" s="197" t="s">
        <v>6</v>
      </c>
      <c r="F178" s="199">
        <v>817</v>
      </c>
      <c r="G178" s="200">
        <v>0</v>
      </c>
      <c r="H178" s="200">
        <v>0</v>
      </c>
      <c r="I178" s="200">
        <v>0</v>
      </c>
      <c r="J178" s="200">
        <v>489</v>
      </c>
      <c r="K178" s="199">
        <v>0</v>
      </c>
      <c r="L178" s="199">
        <v>0</v>
      </c>
      <c r="M178" s="199">
        <v>0</v>
      </c>
      <c r="N178" s="199">
        <v>490</v>
      </c>
      <c r="O178" s="199">
        <v>10</v>
      </c>
      <c r="P178" s="199">
        <v>1428</v>
      </c>
      <c r="Q178" s="201">
        <v>0</v>
      </c>
      <c r="R178" s="197">
        <v>3224</v>
      </c>
      <c r="S178" s="197">
        <v>10</v>
      </c>
      <c r="T178" s="92">
        <f t="shared" si="2"/>
        <v>2017</v>
      </c>
      <c r="U178">
        <f>VLOOKUP(A178,'SB35 Determination Data'!$B$4:$F$542,5,FALSE)</f>
        <v>2014</v>
      </c>
    </row>
    <row r="179" spans="1:21" ht="15" x14ac:dyDescent="0.2">
      <c r="A179" s="197" t="s">
        <v>1040</v>
      </c>
      <c r="B179" s="197" t="s">
        <v>35</v>
      </c>
      <c r="C179" s="197" t="s">
        <v>3</v>
      </c>
      <c r="D179" s="198">
        <v>2014</v>
      </c>
      <c r="E179" s="197" t="s">
        <v>6</v>
      </c>
      <c r="F179" s="199">
        <v>543</v>
      </c>
      <c r="G179" s="200">
        <v>0</v>
      </c>
      <c r="H179" s="200">
        <v>0</v>
      </c>
      <c r="I179" s="200">
        <v>0</v>
      </c>
      <c r="J179" s="200">
        <v>383</v>
      </c>
      <c r="K179" s="199">
        <v>0</v>
      </c>
      <c r="L179" s="199">
        <v>0</v>
      </c>
      <c r="M179" s="199">
        <v>0</v>
      </c>
      <c r="N179" s="199">
        <v>433</v>
      </c>
      <c r="O179" s="199">
        <v>0</v>
      </c>
      <c r="P179" s="199">
        <v>982</v>
      </c>
      <c r="Q179" s="201">
        <v>37</v>
      </c>
      <c r="R179" s="197">
        <v>2341</v>
      </c>
      <c r="S179" s="197">
        <v>37</v>
      </c>
      <c r="T179" s="92">
        <f t="shared" si="2"/>
        <v>2014</v>
      </c>
      <c r="U179">
        <f>VLOOKUP(A179,'SB35 Determination Data'!$B$4:$F$542,5,FALSE)</f>
        <v>2014</v>
      </c>
    </row>
    <row r="180" spans="1:21" ht="15" x14ac:dyDescent="0.2">
      <c r="A180" s="197" t="s">
        <v>1040</v>
      </c>
      <c r="B180" s="197" t="s">
        <v>35</v>
      </c>
      <c r="C180" s="197" t="s">
        <v>3</v>
      </c>
      <c r="D180" s="198">
        <v>2015</v>
      </c>
      <c r="E180" s="197" t="s">
        <v>6</v>
      </c>
      <c r="F180" s="199">
        <v>543</v>
      </c>
      <c r="G180" s="200">
        <v>0</v>
      </c>
      <c r="H180" s="200">
        <v>0</v>
      </c>
      <c r="I180" s="200">
        <v>0</v>
      </c>
      <c r="J180" s="200">
        <v>383</v>
      </c>
      <c r="K180" s="199">
        <v>0</v>
      </c>
      <c r="L180" s="199">
        <v>0</v>
      </c>
      <c r="M180" s="199">
        <v>0</v>
      </c>
      <c r="N180" s="199">
        <v>433</v>
      </c>
      <c r="O180" s="199">
        <v>0</v>
      </c>
      <c r="P180" s="199">
        <v>982</v>
      </c>
      <c r="Q180" s="201">
        <v>77</v>
      </c>
      <c r="R180" s="197">
        <v>2341</v>
      </c>
      <c r="S180" s="197">
        <v>77</v>
      </c>
      <c r="T180" s="92">
        <f t="shared" si="2"/>
        <v>2015</v>
      </c>
      <c r="U180">
        <f>VLOOKUP(A180,'SB35 Determination Data'!$B$4:$F$542,5,FALSE)</f>
        <v>2014</v>
      </c>
    </row>
    <row r="181" spans="1:21" ht="15" x14ac:dyDescent="0.2">
      <c r="A181" s="197" t="s">
        <v>1040</v>
      </c>
      <c r="B181" s="197" t="s">
        <v>35</v>
      </c>
      <c r="C181" s="197" t="s">
        <v>3</v>
      </c>
      <c r="D181" s="198">
        <v>2016</v>
      </c>
      <c r="E181" s="197" t="s">
        <v>6</v>
      </c>
      <c r="F181" s="199">
        <v>543</v>
      </c>
      <c r="G181" s="200">
        <v>0</v>
      </c>
      <c r="H181" s="200">
        <v>0</v>
      </c>
      <c r="I181" s="200">
        <v>0</v>
      </c>
      <c r="J181" s="200">
        <v>383</v>
      </c>
      <c r="K181" s="199">
        <v>0</v>
      </c>
      <c r="L181" s="199">
        <v>0</v>
      </c>
      <c r="M181" s="199">
        <v>0</v>
      </c>
      <c r="N181" s="202">
        <v>433</v>
      </c>
      <c r="O181" s="199">
        <v>0</v>
      </c>
      <c r="P181" s="199">
        <v>982</v>
      </c>
      <c r="Q181" s="201">
        <v>116</v>
      </c>
      <c r="R181" s="197">
        <v>2341</v>
      </c>
      <c r="S181" s="197">
        <v>116</v>
      </c>
      <c r="T181" s="92">
        <f t="shared" si="2"/>
        <v>2016</v>
      </c>
      <c r="U181">
        <f>VLOOKUP(A181,'SB35 Determination Data'!$B$4:$F$542,5,FALSE)</f>
        <v>2014</v>
      </c>
    </row>
    <row r="182" spans="1:21" ht="15" x14ac:dyDescent="0.2">
      <c r="A182" s="197" t="s">
        <v>1040</v>
      </c>
      <c r="B182" s="197" t="s">
        <v>35</v>
      </c>
      <c r="C182" s="197" t="s">
        <v>3</v>
      </c>
      <c r="D182" s="198">
        <v>2017</v>
      </c>
      <c r="E182" s="197" t="s">
        <v>6</v>
      </c>
      <c r="F182" s="199">
        <v>543</v>
      </c>
      <c r="G182" s="200">
        <v>0</v>
      </c>
      <c r="H182" s="200">
        <v>0</v>
      </c>
      <c r="I182" s="200">
        <v>0</v>
      </c>
      <c r="J182" s="200">
        <v>383</v>
      </c>
      <c r="K182" s="199">
        <v>0</v>
      </c>
      <c r="L182" s="199">
        <v>0</v>
      </c>
      <c r="M182" s="199">
        <v>0</v>
      </c>
      <c r="N182" s="199">
        <v>433</v>
      </c>
      <c r="O182" s="199">
        <v>0</v>
      </c>
      <c r="P182" s="199">
        <v>982</v>
      </c>
      <c r="Q182" s="201">
        <v>43</v>
      </c>
      <c r="R182" s="197">
        <v>2341</v>
      </c>
      <c r="S182" s="197">
        <v>43</v>
      </c>
      <c r="T182" s="92">
        <f t="shared" si="2"/>
        <v>2017</v>
      </c>
      <c r="U182">
        <f>VLOOKUP(A182,'SB35 Determination Data'!$B$4:$F$542,5,FALSE)</f>
        <v>2014</v>
      </c>
    </row>
    <row r="183" spans="1:21" ht="15" x14ac:dyDescent="0.2">
      <c r="A183" s="197" t="s">
        <v>1041</v>
      </c>
      <c r="B183" s="197" t="s">
        <v>50</v>
      </c>
      <c r="C183" s="197" t="s">
        <v>3</v>
      </c>
      <c r="D183" s="198">
        <v>2017</v>
      </c>
      <c r="E183" s="197" t="s">
        <v>6</v>
      </c>
      <c r="F183" s="199">
        <v>37</v>
      </c>
      <c r="G183" s="200">
        <v>0</v>
      </c>
      <c r="H183" s="200">
        <v>0</v>
      </c>
      <c r="I183" s="200">
        <v>0</v>
      </c>
      <c r="J183" s="200">
        <v>22</v>
      </c>
      <c r="K183" s="199">
        <v>0</v>
      </c>
      <c r="L183" s="199">
        <v>0</v>
      </c>
      <c r="M183" s="199">
        <v>0</v>
      </c>
      <c r="N183" s="199">
        <v>22</v>
      </c>
      <c r="O183" s="199">
        <v>0</v>
      </c>
      <c r="P183" s="199">
        <v>63</v>
      </c>
      <c r="Q183" s="201">
        <v>0</v>
      </c>
      <c r="R183" s="197">
        <v>144</v>
      </c>
      <c r="S183" s="197">
        <v>0</v>
      </c>
      <c r="T183" s="92">
        <f t="shared" si="2"/>
        <v>2017</v>
      </c>
      <c r="U183">
        <f>VLOOKUP(A183,'SB35 Determination Data'!$B$4:$F$542,5,FALSE)</f>
        <v>2014</v>
      </c>
    </row>
    <row r="184" spans="1:21" ht="15" x14ac:dyDescent="0.2">
      <c r="A184" s="197" t="s">
        <v>1003</v>
      </c>
      <c r="B184" s="197" t="s">
        <v>16</v>
      </c>
      <c r="C184" s="197" t="s">
        <v>8</v>
      </c>
      <c r="D184" s="198">
        <v>2015</v>
      </c>
      <c r="E184" s="197" t="s">
        <v>6</v>
      </c>
      <c r="F184" s="199">
        <v>6</v>
      </c>
      <c r="G184" s="200">
        <v>0</v>
      </c>
      <c r="H184" s="200">
        <v>0</v>
      </c>
      <c r="I184" s="200">
        <v>0</v>
      </c>
      <c r="J184" s="200">
        <v>2</v>
      </c>
      <c r="K184" s="199">
        <v>0</v>
      </c>
      <c r="L184" s="199">
        <v>0</v>
      </c>
      <c r="M184" s="199">
        <v>0</v>
      </c>
      <c r="N184" s="199">
        <v>4</v>
      </c>
      <c r="O184" s="199">
        <v>0</v>
      </c>
      <c r="P184" s="199">
        <v>15</v>
      </c>
      <c r="Q184" s="201">
        <v>4</v>
      </c>
      <c r="R184" s="197">
        <v>27</v>
      </c>
      <c r="S184" s="197">
        <v>4</v>
      </c>
      <c r="T184" s="92">
        <f t="shared" si="2"/>
        <v>2015</v>
      </c>
      <c r="U184">
        <f>VLOOKUP(A184,'SB35 Determination Data'!$B$4:$F$542,5,FALSE)</f>
        <v>2015</v>
      </c>
    </row>
    <row r="185" spans="1:21" ht="15" x14ac:dyDescent="0.2">
      <c r="A185" s="197" t="s">
        <v>1003</v>
      </c>
      <c r="B185" s="197" t="s">
        <v>16</v>
      </c>
      <c r="C185" s="197" t="s">
        <v>8</v>
      </c>
      <c r="D185" s="198">
        <v>2016</v>
      </c>
      <c r="E185" s="197" t="s">
        <v>6</v>
      </c>
      <c r="F185" s="199">
        <v>6</v>
      </c>
      <c r="G185" s="200">
        <v>0</v>
      </c>
      <c r="H185" s="200">
        <v>0</v>
      </c>
      <c r="I185" s="200">
        <v>0</v>
      </c>
      <c r="J185" s="200">
        <v>2</v>
      </c>
      <c r="K185" s="199">
        <v>0</v>
      </c>
      <c r="L185" s="199">
        <v>0</v>
      </c>
      <c r="M185" s="199">
        <v>0</v>
      </c>
      <c r="N185" s="199">
        <v>4</v>
      </c>
      <c r="O185" s="199">
        <v>0</v>
      </c>
      <c r="P185" s="199">
        <v>15</v>
      </c>
      <c r="Q185" s="201">
        <v>4</v>
      </c>
      <c r="R185" s="197">
        <v>27</v>
      </c>
      <c r="S185" s="197">
        <v>4</v>
      </c>
      <c r="T185" s="92">
        <f t="shared" si="2"/>
        <v>2016</v>
      </c>
      <c r="U185">
        <f>VLOOKUP(A185,'SB35 Determination Data'!$B$4:$F$542,5,FALSE)</f>
        <v>2015</v>
      </c>
    </row>
    <row r="186" spans="1:21" ht="15" x14ac:dyDescent="0.2">
      <c r="A186" s="197" t="s">
        <v>1003</v>
      </c>
      <c r="B186" s="197" t="s">
        <v>16</v>
      </c>
      <c r="C186" s="197" t="s">
        <v>8</v>
      </c>
      <c r="D186" s="198">
        <v>2017</v>
      </c>
      <c r="E186" s="197" t="s">
        <v>6</v>
      </c>
      <c r="F186" s="199">
        <v>6</v>
      </c>
      <c r="G186" s="200">
        <v>23</v>
      </c>
      <c r="H186" s="200">
        <v>23</v>
      </c>
      <c r="I186" s="200">
        <v>0</v>
      </c>
      <c r="J186" s="200">
        <v>2</v>
      </c>
      <c r="K186" s="199">
        <v>7</v>
      </c>
      <c r="L186" s="199">
        <v>6</v>
      </c>
      <c r="M186" s="199">
        <v>1</v>
      </c>
      <c r="N186" s="202">
        <v>4</v>
      </c>
      <c r="O186" s="199">
        <v>3</v>
      </c>
      <c r="P186" s="199">
        <v>15</v>
      </c>
      <c r="Q186" s="201">
        <v>22</v>
      </c>
      <c r="R186" s="197">
        <v>27</v>
      </c>
      <c r="S186" s="197">
        <v>55</v>
      </c>
      <c r="T186" s="92">
        <f t="shared" si="2"/>
        <v>2017</v>
      </c>
      <c r="U186">
        <f>VLOOKUP(A186,'SB35 Determination Data'!$B$4:$F$542,5,FALSE)</f>
        <v>2015</v>
      </c>
    </row>
    <row r="187" spans="1:21" ht="15" x14ac:dyDescent="0.2">
      <c r="A187" s="197" t="s">
        <v>940</v>
      </c>
      <c r="B187" s="197" t="s">
        <v>61</v>
      </c>
      <c r="C187" s="197" t="s">
        <v>3</v>
      </c>
      <c r="D187" s="198">
        <v>2014</v>
      </c>
      <c r="E187" s="197" t="s">
        <v>6</v>
      </c>
      <c r="F187" s="199">
        <v>539</v>
      </c>
      <c r="G187" s="200">
        <v>20</v>
      </c>
      <c r="H187" s="200">
        <v>20</v>
      </c>
      <c r="I187" s="200">
        <v>0</v>
      </c>
      <c r="J187" s="200">
        <v>366</v>
      </c>
      <c r="K187" s="199">
        <v>21</v>
      </c>
      <c r="L187" s="199">
        <v>21</v>
      </c>
      <c r="M187" s="199">
        <v>0</v>
      </c>
      <c r="N187" s="199">
        <v>411</v>
      </c>
      <c r="O187" s="199">
        <v>155</v>
      </c>
      <c r="P187" s="199">
        <v>908</v>
      </c>
      <c r="Q187" s="201">
        <v>102</v>
      </c>
      <c r="R187" s="197">
        <v>2224</v>
      </c>
      <c r="S187" s="197">
        <v>298</v>
      </c>
      <c r="T187" s="92">
        <f t="shared" si="2"/>
        <v>2014</v>
      </c>
      <c r="U187">
        <f>VLOOKUP(A187,'SB35 Determination Data'!$B$4:$F$542,5,FALSE)</f>
        <v>2014</v>
      </c>
    </row>
    <row r="188" spans="1:21" ht="15" x14ac:dyDescent="0.2">
      <c r="A188" s="197" t="s">
        <v>940</v>
      </c>
      <c r="B188" s="197" t="s">
        <v>61</v>
      </c>
      <c r="C188" s="197" t="s">
        <v>3</v>
      </c>
      <c r="D188" s="198">
        <v>2015</v>
      </c>
      <c r="E188" s="197" t="s">
        <v>6</v>
      </c>
      <c r="F188" s="199">
        <v>539</v>
      </c>
      <c r="G188" s="200">
        <v>0</v>
      </c>
      <c r="H188" s="200">
        <v>0</v>
      </c>
      <c r="I188" s="200">
        <v>0</v>
      </c>
      <c r="J188" s="200">
        <v>366</v>
      </c>
      <c r="K188" s="199">
        <v>0</v>
      </c>
      <c r="L188" s="199">
        <v>0</v>
      </c>
      <c r="M188" s="199">
        <v>0</v>
      </c>
      <c r="N188" s="199">
        <v>411</v>
      </c>
      <c r="O188" s="199">
        <v>2</v>
      </c>
      <c r="P188" s="199">
        <v>908</v>
      </c>
      <c r="Q188" s="201">
        <v>94</v>
      </c>
      <c r="R188" s="197">
        <v>2224</v>
      </c>
      <c r="S188" s="197">
        <v>96</v>
      </c>
      <c r="T188" s="92">
        <f t="shared" si="2"/>
        <v>2015</v>
      </c>
      <c r="U188">
        <f>VLOOKUP(A188,'SB35 Determination Data'!$B$4:$F$542,5,FALSE)</f>
        <v>2014</v>
      </c>
    </row>
    <row r="189" spans="1:21" ht="15" x14ac:dyDescent="0.2">
      <c r="A189" s="197" t="s">
        <v>940</v>
      </c>
      <c r="B189" s="197" t="s">
        <v>61</v>
      </c>
      <c r="C189" s="197" t="s">
        <v>3</v>
      </c>
      <c r="D189" s="198">
        <v>2016</v>
      </c>
      <c r="E189" s="197" t="s">
        <v>6</v>
      </c>
      <c r="F189" s="199">
        <v>539</v>
      </c>
      <c r="G189" s="200">
        <v>34</v>
      </c>
      <c r="H189" s="200">
        <v>34</v>
      </c>
      <c r="I189" s="200">
        <v>0</v>
      </c>
      <c r="J189" s="200">
        <v>366</v>
      </c>
      <c r="K189" s="199">
        <v>30</v>
      </c>
      <c r="L189" s="199">
        <v>30</v>
      </c>
      <c r="M189" s="199">
        <v>0</v>
      </c>
      <c r="N189" s="199">
        <v>411</v>
      </c>
      <c r="O189" s="199">
        <v>52</v>
      </c>
      <c r="P189" s="199">
        <v>908</v>
      </c>
      <c r="Q189" s="201">
        <v>121</v>
      </c>
      <c r="R189" s="197">
        <v>2224</v>
      </c>
      <c r="S189" s="197">
        <v>237</v>
      </c>
      <c r="T189" s="92">
        <f t="shared" si="2"/>
        <v>2016</v>
      </c>
      <c r="U189">
        <f>VLOOKUP(A189,'SB35 Determination Data'!$B$4:$F$542,5,FALSE)</f>
        <v>2014</v>
      </c>
    </row>
    <row r="190" spans="1:21" ht="15" x14ac:dyDescent="0.2">
      <c r="A190" s="197" t="s">
        <v>940</v>
      </c>
      <c r="B190" s="197" t="s">
        <v>61</v>
      </c>
      <c r="C190" s="197" t="s">
        <v>3</v>
      </c>
      <c r="D190" s="198">
        <v>2017</v>
      </c>
      <c r="E190" s="197" t="s">
        <v>6</v>
      </c>
      <c r="F190" s="199">
        <v>539</v>
      </c>
      <c r="G190" s="200">
        <v>72</v>
      </c>
      <c r="H190" s="200">
        <v>72</v>
      </c>
      <c r="I190" s="200">
        <v>0</v>
      </c>
      <c r="J190" s="200">
        <v>366</v>
      </c>
      <c r="K190" s="199">
        <v>54</v>
      </c>
      <c r="L190" s="199">
        <v>54</v>
      </c>
      <c r="M190" s="199">
        <v>0</v>
      </c>
      <c r="N190" s="199">
        <v>411</v>
      </c>
      <c r="O190" s="199">
        <v>407</v>
      </c>
      <c r="P190" s="199">
        <v>908</v>
      </c>
      <c r="Q190" s="201">
        <v>200</v>
      </c>
      <c r="R190" s="197">
        <v>2224</v>
      </c>
      <c r="S190" s="197">
        <v>733</v>
      </c>
      <c r="T190" s="92">
        <f t="shared" si="2"/>
        <v>2017</v>
      </c>
      <c r="U190">
        <f>VLOOKUP(A190,'SB35 Determination Data'!$B$4:$F$542,5,FALSE)</f>
        <v>2014</v>
      </c>
    </row>
    <row r="191" spans="1:21" ht="15" x14ac:dyDescent="0.2">
      <c r="A191" s="197" t="s">
        <v>941</v>
      </c>
      <c r="B191" s="197" t="s">
        <v>62</v>
      </c>
      <c r="C191" s="197" t="s">
        <v>8</v>
      </c>
      <c r="D191" s="198">
        <v>2015</v>
      </c>
      <c r="E191" s="197" t="s">
        <v>6</v>
      </c>
      <c r="F191" s="199">
        <v>253</v>
      </c>
      <c r="G191" s="200">
        <v>0</v>
      </c>
      <c r="H191" s="200">
        <v>0</v>
      </c>
      <c r="I191" s="200">
        <v>0</v>
      </c>
      <c r="J191" s="200">
        <v>138</v>
      </c>
      <c r="K191" s="199">
        <v>0</v>
      </c>
      <c r="L191" s="199">
        <v>0</v>
      </c>
      <c r="M191" s="199">
        <v>0</v>
      </c>
      <c r="N191" s="199">
        <v>151</v>
      </c>
      <c r="O191" s="199">
        <v>0</v>
      </c>
      <c r="P191" s="199">
        <v>391</v>
      </c>
      <c r="Q191" s="201">
        <v>52</v>
      </c>
      <c r="R191" s="197">
        <v>933</v>
      </c>
      <c r="S191" s="197">
        <v>52</v>
      </c>
      <c r="T191" s="92">
        <f t="shared" si="2"/>
        <v>2015</v>
      </c>
      <c r="U191">
        <f>VLOOKUP(A191,'SB35 Determination Data'!$B$4:$F$542,5,FALSE)</f>
        <v>2015</v>
      </c>
    </row>
    <row r="192" spans="1:21" ht="15" x14ac:dyDescent="0.2">
      <c r="A192" s="197" t="s">
        <v>941</v>
      </c>
      <c r="B192" s="197" t="s">
        <v>62</v>
      </c>
      <c r="C192" s="197" t="s">
        <v>8</v>
      </c>
      <c r="D192" s="198">
        <v>2016</v>
      </c>
      <c r="E192" s="197" t="s">
        <v>6</v>
      </c>
      <c r="F192" s="199">
        <v>253</v>
      </c>
      <c r="G192" s="200">
        <v>9</v>
      </c>
      <c r="H192" s="200">
        <v>9</v>
      </c>
      <c r="I192" s="200">
        <v>0</v>
      </c>
      <c r="J192" s="200">
        <v>138</v>
      </c>
      <c r="K192" s="199">
        <v>1</v>
      </c>
      <c r="L192" s="199">
        <v>1</v>
      </c>
      <c r="M192" s="199">
        <v>0</v>
      </c>
      <c r="N192" s="202">
        <v>151</v>
      </c>
      <c r="O192" s="199">
        <v>9</v>
      </c>
      <c r="P192" s="199">
        <v>391</v>
      </c>
      <c r="Q192" s="201">
        <v>214</v>
      </c>
      <c r="R192" s="197">
        <v>933</v>
      </c>
      <c r="S192" s="197">
        <v>233</v>
      </c>
      <c r="T192" s="92">
        <f t="shared" si="2"/>
        <v>2016</v>
      </c>
      <c r="U192">
        <f>VLOOKUP(A192,'SB35 Determination Data'!$B$4:$F$542,5,FALSE)</f>
        <v>2015</v>
      </c>
    </row>
    <row r="193" spans="1:21" ht="15" x14ac:dyDescent="0.2">
      <c r="A193" s="197" t="s">
        <v>941</v>
      </c>
      <c r="B193" s="197" t="s">
        <v>62</v>
      </c>
      <c r="C193" s="197" t="s">
        <v>8</v>
      </c>
      <c r="D193" s="198">
        <v>2017</v>
      </c>
      <c r="E193" s="197" t="s">
        <v>6</v>
      </c>
      <c r="F193" s="199">
        <v>253</v>
      </c>
      <c r="G193" s="200">
        <v>0</v>
      </c>
      <c r="H193" s="200">
        <v>0</v>
      </c>
      <c r="I193" s="200">
        <v>0</v>
      </c>
      <c r="J193" s="200">
        <v>138</v>
      </c>
      <c r="K193" s="199">
        <v>1</v>
      </c>
      <c r="L193" s="199">
        <v>1</v>
      </c>
      <c r="M193" s="199">
        <v>0</v>
      </c>
      <c r="N193" s="199">
        <v>151</v>
      </c>
      <c r="O193" s="199">
        <v>4</v>
      </c>
      <c r="P193" s="199">
        <v>391</v>
      </c>
      <c r="Q193" s="201">
        <v>59</v>
      </c>
      <c r="R193" s="197">
        <v>933</v>
      </c>
      <c r="S193" s="197">
        <v>64</v>
      </c>
      <c r="T193" s="92">
        <f t="shared" si="2"/>
        <v>2017</v>
      </c>
      <c r="U193">
        <f>VLOOKUP(A193,'SB35 Determination Data'!$B$4:$F$542,5,FALSE)</f>
        <v>2015</v>
      </c>
    </row>
    <row r="194" spans="1:21" ht="15" x14ac:dyDescent="0.2">
      <c r="A194" s="197" t="s">
        <v>1500</v>
      </c>
      <c r="B194" s="197" t="s">
        <v>35</v>
      </c>
      <c r="C194" s="197" t="s">
        <v>3</v>
      </c>
      <c r="D194" s="198">
        <v>2014</v>
      </c>
      <c r="E194" s="197" t="s">
        <v>6</v>
      </c>
      <c r="F194" s="199">
        <v>21</v>
      </c>
      <c r="G194" s="200">
        <v>0</v>
      </c>
      <c r="H194" s="200">
        <v>0</v>
      </c>
      <c r="I194" s="200">
        <v>0</v>
      </c>
      <c r="J194" s="200">
        <v>14</v>
      </c>
      <c r="K194" s="199">
        <v>0</v>
      </c>
      <c r="L194" s="199">
        <v>0</v>
      </c>
      <c r="M194" s="199">
        <v>0</v>
      </c>
      <c r="N194" s="199">
        <v>16</v>
      </c>
      <c r="O194" s="199">
        <v>1</v>
      </c>
      <c r="P194" s="199">
        <v>32</v>
      </c>
      <c r="Q194" s="201">
        <v>4</v>
      </c>
      <c r="R194" s="197">
        <v>83</v>
      </c>
      <c r="S194" s="197">
        <v>5</v>
      </c>
      <c r="T194" s="92">
        <f t="shared" si="2"/>
        <v>2014</v>
      </c>
      <c r="U194">
        <f>VLOOKUP(A194,'SB35 Determination Data'!$B$4:$F$542,5,FALSE)</f>
        <v>2014</v>
      </c>
    </row>
    <row r="195" spans="1:21" ht="15" x14ac:dyDescent="0.2">
      <c r="A195" s="197" t="s">
        <v>1500</v>
      </c>
      <c r="B195" s="197" t="s">
        <v>35</v>
      </c>
      <c r="C195" s="197" t="s">
        <v>3</v>
      </c>
      <c r="D195" s="198">
        <v>2015</v>
      </c>
      <c r="E195" s="197" t="s">
        <v>6</v>
      </c>
      <c r="F195" s="199">
        <v>21</v>
      </c>
      <c r="G195" s="200">
        <v>0</v>
      </c>
      <c r="H195" s="200">
        <v>0</v>
      </c>
      <c r="I195" s="200">
        <v>0</v>
      </c>
      <c r="J195" s="200">
        <v>14</v>
      </c>
      <c r="K195" s="199">
        <v>0</v>
      </c>
      <c r="L195" s="199">
        <v>0</v>
      </c>
      <c r="M195" s="199">
        <v>0</v>
      </c>
      <c r="N195" s="199">
        <v>16</v>
      </c>
      <c r="O195" s="199">
        <v>4</v>
      </c>
      <c r="P195" s="199">
        <v>32</v>
      </c>
      <c r="Q195" s="201">
        <v>6</v>
      </c>
      <c r="R195" s="197">
        <v>83</v>
      </c>
      <c r="S195" s="197">
        <v>10</v>
      </c>
      <c r="T195" s="92">
        <f t="shared" si="2"/>
        <v>2015</v>
      </c>
      <c r="U195">
        <f>VLOOKUP(A195,'SB35 Determination Data'!$B$4:$F$542,5,FALSE)</f>
        <v>2014</v>
      </c>
    </row>
    <row r="196" spans="1:21" ht="15" x14ac:dyDescent="0.2">
      <c r="A196" s="197" t="s">
        <v>1500</v>
      </c>
      <c r="B196" s="197" t="s">
        <v>35</v>
      </c>
      <c r="C196" s="197" t="s">
        <v>3</v>
      </c>
      <c r="D196" s="198">
        <v>2016</v>
      </c>
      <c r="E196" s="197" t="s">
        <v>6</v>
      </c>
      <c r="F196" s="199">
        <v>21</v>
      </c>
      <c r="G196" s="200">
        <v>0</v>
      </c>
      <c r="H196" s="200">
        <v>0</v>
      </c>
      <c r="I196" s="200">
        <v>0</v>
      </c>
      <c r="J196" s="200">
        <v>14</v>
      </c>
      <c r="K196" s="199">
        <v>0</v>
      </c>
      <c r="L196" s="199">
        <v>0</v>
      </c>
      <c r="M196" s="199">
        <v>0</v>
      </c>
      <c r="N196" s="199">
        <v>16</v>
      </c>
      <c r="O196" s="199">
        <v>3</v>
      </c>
      <c r="P196" s="199">
        <v>32</v>
      </c>
      <c r="Q196" s="201">
        <v>5</v>
      </c>
      <c r="R196" s="197">
        <v>83</v>
      </c>
      <c r="S196" s="197">
        <v>8</v>
      </c>
      <c r="T196" s="92">
        <f t="shared" ref="T196:T259" si="3">IF(D196&gt;U196,D196,U196)</f>
        <v>2016</v>
      </c>
      <c r="U196">
        <f>VLOOKUP(A196,'SB35 Determination Data'!$B$4:$F$542,5,FALSE)</f>
        <v>2014</v>
      </c>
    </row>
    <row r="197" spans="1:21" ht="15" x14ac:dyDescent="0.2">
      <c r="A197" s="197" t="s">
        <v>1500</v>
      </c>
      <c r="B197" s="197" t="s">
        <v>35</v>
      </c>
      <c r="C197" s="197" t="s">
        <v>3</v>
      </c>
      <c r="D197" s="198">
        <v>2017</v>
      </c>
      <c r="E197" s="197" t="s">
        <v>6</v>
      </c>
      <c r="F197" s="199">
        <v>21</v>
      </c>
      <c r="G197" s="200">
        <v>0</v>
      </c>
      <c r="H197" s="200">
        <v>0</v>
      </c>
      <c r="I197" s="200">
        <v>0</v>
      </c>
      <c r="J197" s="200">
        <v>14</v>
      </c>
      <c r="K197" s="199">
        <v>0</v>
      </c>
      <c r="L197" s="199">
        <v>0</v>
      </c>
      <c r="M197" s="199">
        <v>0</v>
      </c>
      <c r="N197" s="202">
        <v>16</v>
      </c>
      <c r="O197" s="199">
        <v>2</v>
      </c>
      <c r="P197" s="199">
        <v>32</v>
      </c>
      <c r="Q197" s="201">
        <v>3</v>
      </c>
      <c r="R197" s="197">
        <v>83</v>
      </c>
      <c r="S197" s="197">
        <v>5</v>
      </c>
      <c r="T197" s="92">
        <f t="shared" si="3"/>
        <v>2017</v>
      </c>
      <c r="U197">
        <f>VLOOKUP(A197,'SB35 Determination Data'!$B$4:$F$542,5,FALSE)</f>
        <v>2014</v>
      </c>
    </row>
    <row r="198" spans="1:21" ht="15" x14ac:dyDescent="0.2">
      <c r="A198" s="197" t="s">
        <v>63</v>
      </c>
      <c r="B198" s="197" t="s">
        <v>64</v>
      </c>
      <c r="C198" s="197" t="s">
        <v>26</v>
      </c>
      <c r="D198" s="198">
        <v>2015</v>
      </c>
      <c r="E198" s="197" t="s">
        <v>6</v>
      </c>
      <c r="F198" s="199">
        <v>34</v>
      </c>
      <c r="G198" s="200">
        <v>0</v>
      </c>
      <c r="H198" s="200">
        <v>0</v>
      </c>
      <c r="I198" s="200">
        <v>0</v>
      </c>
      <c r="J198" s="200">
        <v>23</v>
      </c>
      <c r="K198" s="199">
        <v>0</v>
      </c>
      <c r="L198" s="199">
        <v>0</v>
      </c>
      <c r="M198" s="199">
        <v>0</v>
      </c>
      <c r="N198" s="199">
        <v>26</v>
      </c>
      <c r="O198" s="199">
        <v>0</v>
      </c>
      <c r="P198" s="199">
        <v>60</v>
      </c>
      <c r="Q198" s="201">
        <v>2</v>
      </c>
      <c r="R198" s="197">
        <v>143</v>
      </c>
      <c r="S198" s="197">
        <v>2</v>
      </c>
      <c r="T198" s="92">
        <f t="shared" si="3"/>
        <v>2016</v>
      </c>
      <c r="U198">
        <f>VLOOKUP(A198,'SB35 Determination Data'!$B$4:$F$542,5,FALSE)</f>
        <v>2016</v>
      </c>
    </row>
    <row r="199" spans="1:21" ht="15" x14ac:dyDescent="0.2">
      <c r="A199" s="197" t="s">
        <v>63</v>
      </c>
      <c r="B199" s="197" t="s">
        <v>64</v>
      </c>
      <c r="C199" s="197" t="s">
        <v>26</v>
      </c>
      <c r="D199" s="198">
        <v>2016</v>
      </c>
      <c r="E199" s="197" t="s">
        <v>6</v>
      </c>
      <c r="F199" s="199">
        <v>34</v>
      </c>
      <c r="G199" s="200">
        <v>0</v>
      </c>
      <c r="H199" s="200">
        <v>0</v>
      </c>
      <c r="I199" s="200">
        <v>0</v>
      </c>
      <c r="J199" s="200">
        <v>23</v>
      </c>
      <c r="K199" s="199">
        <v>0</v>
      </c>
      <c r="L199" s="199">
        <v>0</v>
      </c>
      <c r="M199" s="199">
        <v>0</v>
      </c>
      <c r="N199" s="199">
        <v>26</v>
      </c>
      <c r="O199" s="199">
        <v>0</v>
      </c>
      <c r="P199" s="199">
        <v>60</v>
      </c>
      <c r="Q199" s="201">
        <v>1</v>
      </c>
      <c r="R199" s="197">
        <v>143</v>
      </c>
      <c r="S199" s="197">
        <v>1</v>
      </c>
      <c r="T199" s="92">
        <f t="shared" si="3"/>
        <v>2016</v>
      </c>
      <c r="U199">
        <f>VLOOKUP(A199,'SB35 Determination Data'!$B$4:$F$542,5,FALSE)</f>
        <v>2016</v>
      </c>
    </row>
    <row r="200" spans="1:21" ht="15" x14ac:dyDescent="0.2">
      <c r="A200" s="197" t="s">
        <v>63</v>
      </c>
      <c r="B200" s="197" t="s">
        <v>64</v>
      </c>
      <c r="C200" s="197" t="s">
        <v>26</v>
      </c>
      <c r="D200" s="198">
        <v>2017</v>
      </c>
      <c r="E200" s="197" t="s">
        <v>6</v>
      </c>
      <c r="F200" s="199">
        <v>34</v>
      </c>
      <c r="G200" s="200">
        <v>0</v>
      </c>
      <c r="H200" s="200">
        <v>0</v>
      </c>
      <c r="I200" s="200">
        <v>0</v>
      </c>
      <c r="J200" s="200">
        <v>23</v>
      </c>
      <c r="K200" s="199">
        <v>0</v>
      </c>
      <c r="L200" s="199">
        <v>0</v>
      </c>
      <c r="M200" s="199">
        <v>0</v>
      </c>
      <c r="N200" s="199">
        <v>26</v>
      </c>
      <c r="O200" s="199">
        <v>1</v>
      </c>
      <c r="P200" s="199">
        <v>60</v>
      </c>
      <c r="Q200" s="201">
        <v>20</v>
      </c>
      <c r="R200" s="197">
        <v>143</v>
      </c>
      <c r="S200" s="197">
        <v>21</v>
      </c>
      <c r="T200" s="92">
        <f t="shared" si="3"/>
        <v>2017</v>
      </c>
      <c r="U200">
        <f>VLOOKUP(A200,'SB35 Determination Data'!$B$4:$F$542,5,FALSE)</f>
        <v>2016</v>
      </c>
    </row>
    <row r="201" spans="1:21" ht="15" x14ac:dyDescent="0.2">
      <c r="A201" s="197" t="s">
        <v>65</v>
      </c>
      <c r="B201" s="197" t="s">
        <v>66</v>
      </c>
      <c r="C201" s="197" t="s">
        <v>67</v>
      </c>
      <c r="D201" s="198">
        <v>2013</v>
      </c>
      <c r="E201" s="197" t="s">
        <v>6</v>
      </c>
      <c r="F201" s="199">
        <v>912</v>
      </c>
      <c r="G201" s="200">
        <v>35</v>
      </c>
      <c r="H201" s="200">
        <v>35</v>
      </c>
      <c r="I201" s="200">
        <v>0</v>
      </c>
      <c r="J201" s="200">
        <v>693</v>
      </c>
      <c r="K201" s="199">
        <v>29</v>
      </c>
      <c r="L201" s="199">
        <v>28</v>
      </c>
      <c r="M201" s="199">
        <v>1</v>
      </c>
      <c r="N201" s="199">
        <v>1062</v>
      </c>
      <c r="O201" s="199">
        <v>104</v>
      </c>
      <c r="P201" s="199">
        <v>2332</v>
      </c>
      <c r="Q201" s="201">
        <v>1136</v>
      </c>
      <c r="R201" s="197">
        <v>4999</v>
      </c>
      <c r="S201" s="197">
        <v>1304</v>
      </c>
      <c r="T201" s="92">
        <f t="shared" si="3"/>
        <v>2013</v>
      </c>
      <c r="U201">
        <f>VLOOKUP(A201,'SB35 Determination Data'!$B$4:$F$542,5,FALSE)</f>
        <v>2013</v>
      </c>
    </row>
    <row r="202" spans="1:21" ht="15" x14ac:dyDescent="0.2">
      <c r="A202" s="197" t="s">
        <v>65</v>
      </c>
      <c r="B202" s="197" t="s">
        <v>66</v>
      </c>
      <c r="C202" s="197" t="s">
        <v>67</v>
      </c>
      <c r="D202" s="198">
        <v>2014</v>
      </c>
      <c r="E202" s="197" t="s">
        <v>6</v>
      </c>
      <c r="F202" s="199">
        <v>912</v>
      </c>
      <c r="G202" s="200">
        <v>0</v>
      </c>
      <c r="H202" s="200">
        <v>0</v>
      </c>
      <c r="I202" s="200">
        <v>0</v>
      </c>
      <c r="J202" s="200">
        <v>693</v>
      </c>
      <c r="K202" s="199">
        <v>7</v>
      </c>
      <c r="L202" s="199">
        <v>7</v>
      </c>
      <c r="M202" s="199">
        <v>0</v>
      </c>
      <c r="N202" s="202">
        <v>1062</v>
      </c>
      <c r="O202" s="199">
        <v>13</v>
      </c>
      <c r="P202" s="199">
        <v>2332</v>
      </c>
      <c r="Q202" s="201">
        <v>235</v>
      </c>
      <c r="R202" s="197">
        <v>4999</v>
      </c>
      <c r="S202" s="197">
        <v>255</v>
      </c>
      <c r="T202" s="92">
        <f t="shared" si="3"/>
        <v>2014</v>
      </c>
      <c r="U202">
        <f>VLOOKUP(A202,'SB35 Determination Data'!$B$4:$F$542,5,FALSE)</f>
        <v>2013</v>
      </c>
    </row>
    <row r="203" spans="1:21" ht="15" x14ac:dyDescent="0.2">
      <c r="A203" s="197" t="s">
        <v>65</v>
      </c>
      <c r="B203" s="197" t="s">
        <v>66</v>
      </c>
      <c r="C203" s="197" t="s">
        <v>67</v>
      </c>
      <c r="D203" s="198">
        <v>2015</v>
      </c>
      <c r="E203" s="197" t="s">
        <v>6</v>
      </c>
      <c r="F203" s="199">
        <v>912</v>
      </c>
      <c r="G203" s="200">
        <v>0</v>
      </c>
      <c r="H203" s="200">
        <v>0</v>
      </c>
      <c r="I203" s="200">
        <v>0</v>
      </c>
      <c r="J203" s="200">
        <v>693</v>
      </c>
      <c r="K203" s="199">
        <v>9</v>
      </c>
      <c r="L203" s="199">
        <v>9</v>
      </c>
      <c r="M203" s="199">
        <v>0</v>
      </c>
      <c r="N203" s="199">
        <v>1062</v>
      </c>
      <c r="O203" s="199">
        <v>20</v>
      </c>
      <c r="P203" s="199">
        <v>2332</v>
      </c>
      <c r="Q203" s="201">
        <v>200</v>
      </c>
      <c r="R203" s="197">
        <v>4999</v>
      </c>
      <c r="S203" s="197">
        <v>229</v>
      </c>
      <c r="T203" s="92">
        <f t="shared" si="3"/>
        <v>2015</v>
      </c>
      <c r="U203">
        <f>VLOOKUP(A203,'SB35 Determination Data'!$B$4:$F$542,5,FALSE)</f>
        <v>2013</v>
      </c>
    </row>
    <row r="204" spans="1:21" ht="15" x14ac:dyDescent="0.2">
      <c r="A204" s="197" t="s">
        <v>65</v>
      </c>
      <c r="B204" s="197" t="s">
        <v>66</v>
      </c>
      <c r="C204" s="197" t="s">
        <v>67</v>
      </c>
      <c r="D204" s="198">
        <v>2016</v>
      </c>
      <c r="E204" s="197" t="s">
        <v>6</v>
      </c>
      <c r="F204" s="199">
        <v>912</v>
      </c>
      <c r="G204" s="200">
        <v>7</v>
      </c>
      <c r="H204" s="200">
        <v>7</v>
      </c>
      <c r="I204" s="200">
        <v>0</v>
      </c>
      <c r="J204" s="200">
        <v>693</v>
      </c>
      <c r="K204" s="199">
        <v>163</v>
      </c>
      <c r="L204" s="199">
        <v>163</v>
      </c>
      <c r="M204" s="199">
        <v>0</v>
      </c>
      <c r="N204" s="199">
        <v>1062</v>
      </c>
      <c r="O204" s="199">
        <v>74</v>
      </c>
      <c r="P204" s="199">
        <v>2332</v>
      </c>
      <c r="Q204" s="201">
        <v>439</v>
      </c>
      <c r="R204" s="197">
        <v>4999</v>
      </c>
      <c r="S204" s="197">
        <v>683</v>
      </c>
      <c r="T204" s="92">
        <f t="shared" si="3"/>
        <v>2016</v>
      </c>
      <c r="U204">
        <f>VLOOKUP(A204,'SB35 Determination Data'!$B$4:$F$542,5,FALSE)</f>
        <v>2013</v>
      </c>
    </row>
    <row r="205" spans="1:21" ht="15" x14ac:dyDescent="0.2">
      <c r="A205" s="197" t="s">
        <v>65</v>
      </c>
      <c r="B205" s="197" t="s">
        <v>66</v>
      </c>
      <c r="C205" s="197" t="s">
        <v>67</v>
      </c>
      <c r="D205" s="198">
        <v>2017</v>
      </c>
      <c r="E205" s="197" t="s">
        <v>6</v>
      </c>
      <c r="F205" s="199">
        <v>912</v>
      </c>
      <c r="G205" s="200">
        <v>0</v>
      </c>
      <c r="H205" s="200">
        <v>0</v>
      </c>
      <c r="I205" s="200">
        <v>0</v>
      </c>
      <c r="J205" s="200">
        <v>693</v>
      </c>
      <c r="K205" s="199">
        <v>10</v>
      </c>
      <c r="L205" s="199">
        <v>8</v>
      </c>
      <c r="M205" s="199">
        <v>2</v>
      </c>
      <c r="N205" s="202">
        <v>1062</v>
      </c>
      <c r="O205" s="199">
        <v>18</v>
      </c>
      <c r="P205" s="199">
        <v>2332</v>
      </c>
      <c r="Q205" s="201">
        <v>624</v>
      </c>
      <c r="R205" s="197">
        <v>4999</v>
      </c>
      <c r="S205" s="197">
        <v>652</v>
      </c>
      <c r="T205" s="92">
        <f t="shared" si="3"/>
        <v>2017</v>
      </c>
      <c r="U205">
        <f>VLOOKUP(A205,'SB35 Determination Data'!$B$4:$F$542,5,FALSE)</f>
        <v>2013</v>
      </c>
    </row>
    <row r="206" spans="1:21" ht="15" x14ac:dyDescent="0.2">
      <c r="A206" s="197" t="s">
        <v>69</v>
      </c>
      <c r="B206" s="197" t="s">
        <v>55</v>
      </c>
      <c r="C206" s="197" t="s">
        <v>56</v>
      </c>
      <c r="D206" s="198">
        <v>2014</v>
      </c>
      <c r="E206" s="197" t="s">
        <v>6</v>
      </c>
      <c r="F206" s="199">
        <v>39</v>
      </c>
      <c r="G206" s="200">
        <v>33</v>
      </c>
      <c r="H206" s="200">
        <v>33</v>
      </c>
      <c r="I206" s="200">
        <v>0</v>
      </c>
      <c r="J206" s="200">
        <v>26</v>
      </c>
      <c r="K206" s="199">
        <v>9</v>
      </c>
      <c r="L206" s="199">
        <v>9</v>
      </c>
      <c r="M206" s="199">
        <v>0</v>
      </c>
      <c r="N206" s="199">
        <v>34</v>
      </c>
      <c r="O206" s="199">
        <v>0</v>
      </c>
      <c r="P206" s="199">
        <v>64</v>
      </c>
      <c r="Q206" s="201">
        <v>46</v>
      </c>
      <c r="R206" s="197">
        <v>163</v>
      </c>
      <c r="S206" s="197">
        <v>88</v>
      </c>
      <c r="T206" s="92">
        <f t="shared" si="3"/>
        <v>2015</v>
      </c>
      <c r="U206">
        <f>VLOOKUP(A206,'SB35 Determination Data'!$B$4:$F$542,5,FALSE)</f>
        <v>2015</v>
      </c>
    </row>
    <row r="207" spans="1:21" ht="15" x14ac:dyDescent="0.2">
      <c r="A207" s="197" t="s">
        <v>69</v>
      </c>
      <c r="B207" s="197" t="s">
        <v>55</v>
      </c>
      <c r="C207" s="197" t="s">
        <v>56</v>
      </c>
      <c r="D207" s="198">
        <v>2015</v>
      </c>
      <c r="E207" s="197" t="s">
        <v>6</v>
      </c>
      <c r="F207" s="199">
        <v>39</v>
      </c>
      <c r="G207" s="200">
        <v>0</v>
      </c>
      <c r="H207" s="200">
        <v>0</v>
      </c>
      <c r="I207" s="200">
        <v>0</v>
      </c>
      <c r="J207" s="200">
        <v>26</v>
      </c>
      <c r="K207" s="199">
        <v>0</v>
      </c>
      <c r="L207" s="199">
        <v>0</v>
      </c>
      <c r="M207" s="199">
        <v>0</v>
      </c>
      <c r="N207" s="199">
        <v>34</v>
      </c>
      <c r="O207" s="199">
        <v>0</v>
      </c>
      <c r="P207" s="199">
        <v>64</v>
      </c>
      <c r="Q207" s="201">
        <v>5</v>
      </c>
      <c r="R207" s="197">
        <v>163</v>
      </c>
      <c r="S207" s="197">
        <v>5</v>
      </c>
      <c r="T207" s="92">
        <f t="shared" si="3"/>
        <v>2015</v>
      </c>
      <c r="U207">
        <f>VLOOKUP(A207,'SB35 Determination Data'!$B$4:$F$542,5,FALSE)</f>
        <v>2015</v>
      </c>
    </row>
    <row r="208" spans="1:21" ht="15" x14ac:dyDescent="0.2">
      <c r="A208" s="197" t="s">
        <v>69</v>
      </c>
      <c r="B208" s="197" t="s">
        <v>55</v>
      </c>
      <c r="C208" s="197" t="s">
        <v>56</v>
      </c>
      <c r="D208" s="198">
        <v>2016</v>
      </c>
      <c r="E208" s="197" t="s">
        <v>6</v>
      </c>
      <c r="F208" s="199">
        <v>39</v>
      </c>
      <c r="G208" s="200">
        <v>0</v>
      </c>
      <c r="H208" s="200">
        <v>0</v>
      </c>
      <c r="I208" s="200">
        <v>0</v>
      </c>
      <c r="J208" s="200">
        <v>26</v>
      </c>
      <c r="K208" s="199">
        <v>0</v>
      </c>
      <c r="L208" s="199">
        <v>0</v>
      </c>
      <c r="M208" s="199">
        <v>0</v>
      </c>
      <c r="N208" s="199">
        <v>34</v>
      </c>
      <c r="O208" s="199">
        <v>0</v>
      </c>
      <c r="P208" s="199">
        <v>64</v>
      </c>
      <c r="Q208" s="201">
        <v>4</v>
      </c>
      <c r="R208" s="197">
        <v>163</v>
      </c>
      <c r="S208" s="197">
        <v>4</v>
      </c>
      <c r="T208" s="92">
        <f t="shared" si="3"/>
        <v>2016</v>
      </c>
      <c r="U208">
        <f>VLOOKUP(A208,'SB35 Determination Data'!$B$4:$F$542,5,FALSE)</f>
        <v>2015</v>
      </c>
    </row>
    <row r="209" spans="1:21" ht="15" x14ac:dyDescent="0.2">
      <c r="A209" s="197" t="s">
        <v>69</v>
      </c>
      <c r="B209" s="197" t="s">
        <v>55</v>
      </c>
      <c r="C209" s="197" t="s">
        <v>56</v>
      </c>
      <c r="D209" s="198">
        <v>2017</v>
      </c>
      <c r="E209" s="197" t="s">
        <v>6</v>
      </c>
      <c r="F209" s="199">
        <v>39</v>
      </c>
      <c r="G209" s="200">
        <v>0</v>
      </c>
      <c r="H209" s="200">
        <v>0</v>
      </c>
      <c r="I209" s="200">
        <v>0</v>
      </c>
      <c r="J209" s="200">
        <v>26</v>
      </c>
      <c r="K209" s="199">
        <v>3</v>
      </c>
      <c r="L209" s="199">
        <v>3</v>
      </c>
      <c r="M209" s="199">
        <v>0</v>
      </c>
      <c r="N209" s="199">
        <v>34</v>
      </c>
      <c r="O209" s="199">
        <v>0</v>
      </c>
      <c r="P209" s="199">
        <v>64</v>
      </c>
      <c r="Q209" s="201">
        <v>0</v>
      </c>
      <c r="R209" s="197">
        <v>163</v>
      </c>
      <c r="S209" s="197">
        <v>3</v>
      </c>
      <c r="T209" s="92">
        <f t="shared" si="3"/>
        <v>2017</v>
      </c>
      <c r="U209">
        <f>VLOOKUP(A209,'SB35 Determination Data'!$B$4:$F$542,5,FALSE)</f>
        <v>2015</v>
      </c>
    </row>
    <row r="210" spans="1:21" ht="15" x14ac:dyDescent="0.2">
      <c r="A210" s="197" t="s">
        <v>70</v>
      </c>
      <c r="B210" s="197" t="s">
        <v>5</v>
      </c>
      <c r="C210" s="197" t="s">
        <v>3</v>
      </c>
      <c r="D210" s="198">
        <v>2015</v>
      </c>
      <c r="E210" s="197" t="s">
        <v>6</v>
      </c>
      <c r="F210" s="199">
        <v>447</v>
      </c>
      <c r="G210" s="200">
        <v>0</v>
      </c>
      <c r="H210" s="200">
        <v>0</v>
      </c>
      <c r="I210" s="200">
        <v>0</v>
      </c>
      <c r="J210" s="200">
        <v>263</v>
      </c>
      <c r="K210" s="199">
        <v>0</v>
      </c>
      <c r="L210" s="199">
        <v>0</v>
      </c>
      <c r="M210" s="199">
        <v>0</v>
      </c>
      <c r="N210" s="199">
        <v>280</v>
      </c>
      <c r="O210" s="199">
        <v>11</v>
      </c>
      <c r="P210" s="199">
        <v>708</v>
      </c>
      <c r="Q210" s="201">
        <v>83</v>
      </c>
      <c r="R210" s="197">
        <v>1698</v>
      </c>
      <c r="S210" s="197">
        <v>94</v>
      </c>
      <c r="T210" s="92">
        <f t="shared" si="3"/>
        <v>2015</v>
      </c>
      <c r="U210">
        <f>VLOOKUP(A210,'SB35 Determination Data'!$B$4:$F$542,5,FALSE)</f>
        <v>2014</v>
      </c>
    </row>
    <row r="211" spans="1:21" ht="15" x14ac:dyDescent="0.2">
      <c r="A211" s="197" t="s">
        <v>70</v>
      </c>
      <c r="B211" s="197" t="s">
        <v>5</v>
      </c>
      <c r="C211" s="197" t="s">
        <v>3</v>
      </c>
      <c r="D211" s="198">
        <v>2016</v>
      </c>
      <c r="E211" s="197" t="s">
        <v>6</v>
      </c>
      <c r="F211" s="199">
        <v>447</v>
      </c>
      <c r="G211" s="200">
        <v>0</v>
      </c>
      <c r="H211" s="200">
        <v>0</v>
      </c>
      <c r="I211" s="200">
        <v>0</v>
      </c>
      <c r="J211" s="200">
        <v>263</v>
      </c>
      <c r="K211" s="199">
        <v>0</v>
      </c>
      <c r="L211" s="199">
        <v>0</v>
      </c>
      <c r="M211" s="199">
        <v>0</v>
      </c>
      <c r="N211" s="199">
        <v>280</v>
      </c>
      <c r="O211" s="199">
        <v>35</v>
      </c>
      <c r="P211" s="199">
        <v>708</v>
      </c>
      <c r="Q211" s="201">
        <v>0</v>
      </c>
      <c r="R211" s="197">
        <v>1698</v>
      </c>
      <c r="S211" s="197">
        <v>35</v>
      </c>
      <c r="T211" s="92">
        <f t="shared" si="3"/>
        <v>2016</v>
      </c>
      <c r="U211">
        <f>VLOOKUP(A211,'SB35 Determination Data'!$B$4:$F$542,5,FALSE)</f>
        <v>2014</v>
      </c>
    </row>
    <row r="212" spans="1:21" ht="15" x14ac:dyDescent="0.2">
      <c r="A212" s="197" t="s">
        <v>70</v>
      </c>
      <c r="B212" s="197" t="s">
        <v>5</v>
      </c>
      <c r="C212" s="197" t="s">
        <v>3</v>
      </c>
      <c r="D212" s="198">
        <v>2017</v>
      </c>
      <c r="E212" s="197" t="s">
        <v>6</v>
      </c>
      <c r="F212" s="199">
        <v>447</v>
      </c>
      <c r="G212" s="200">
        <v>39</v>
      </c>
      <c r="H212" s="200">
        <v>39</v>
      </c>
      <c r="I212" s="200">
        <v>0</v>
      </c>
      <c r="J212" s="200">
        <v>263</v>
      </c>
      <c r="K212" s="199">
        <v>56</v>
      </c>
      <c r="L212" s="199">
        <v>56</v>
      </c>
      <c r="M212" s="199">
        <v>0</v>
      </c>
      <c r="N212" s="199">
        <v>280</v>
      </c>
      <c r="O212" s="199">
        <v>84</v>
      </c>
      <c r="P212" s="199">
        <v>708</v>
      </c>
      <c r="Q212" s="201">
        <v>0</v>
      </c>
      <c r="R212" s="197">
        <v>1698</v>
      </c>
      <c r="S212" s="197">
        <v>179</v>
      </c>
      <c r="T212" s="92">
        <f t="shared" si="3"/>
        <v>2017</v>
      </c>
      <c r="U212">
        <f>VLOOKUP(A212,'SB35 Determination Data'!$B$4:$F$542,5,FALSE)</f>
        <v>2014</v>
      </c>
    </row>
    <row r="213" spans="1:21" ht="15" x14ac:dyDescent="0.2">
      <c r="A213" s="197" t="s">
        <v>71</v>
      </c>
      <c r="B213" s="197" t="s">
        <v>35</v>
      </c>
      <c r="C213" s="197" t="s">
        <v>3</v>
      </c>
      <c r="D213" s="198">
        <v>2014</v>
      </c>
      <c r="E213" s="197" t="s">
        <v>6</v>
      </c>
      <c r="F213" s="199">
        <v>141</v>
      </c>
      <c r="G213" s="200">
        <v>0</v>
      </c>
      <c r="H213" s="200">
        <v>0</v>
      </c>
      <c r="I213" s="200">
        <v>0</v>
      </c>
      <c r="J213" s="200">
        <v>95</v>
      </c>
      <c r="K213" s="199">
        <v>0</v>
      </c>
      <c r="L213" s="199">
        <v>0</v>
      </c>
      <c r="M213" s="199">
        <v>0</v>
      </c>
      <c r="N213" s="199">
        <v>110</v>
      </c>
      <c r="O213" s="199">
        <v>32</v>
      </c>
      <c r="P213" s="199">
        <v>254</v>
      </c>
      <c r="Q213" s="201">
        <v>0</v>
      </c>
      <c r="R213" s="197">
        <v>600</v>
      </c>
      <c r="S213" s="197">
        <v>32</v>
      </c>
      <c r="T213" s="92">
        <f t="shared" si="3"/>
        <v>2014</v>
      </c>
      <c r="U213">
        <f>VLOOKUP(A213,'SB35 Determination Data'!$B$4:$F$542,5,FALSE)</f>
        <v>2014</v>
      </c>
    </row>
    <row r="214" spans="1:21" ht="15" x14ac:dyDescent="0.2">
      <c r="A214" s="197" t="s">
        <v>71</v>
      </c>
      <c r="B214" s="197" t="s">
        <v>35</v>
      </c>
      <c r="C214" s="197" t="s">
        <v>3</v>
      </c>
      <c r="D214" s="198">
        <v>2015</v>
      </c>
      <c r="E214" s="197" t="s">
        <v>6</v>
      </c>
      <c r="F214" s="199">
        <v>141</v>
      </c>
      <c r="G214" s="200">
        <v>0</v>
      </c>
      <c r="H214" s="200">
        <v>0</v>
      </c>
      <c r="I214" s="200">
        <v>0</v>
      </c>
      <c r="J214" s="200">
        <v>95</v>
      </c>
      <c r="K214" s="199">
        <v>0</v>
      </c>
      <c r="L214" s="199">
        <v>0</v>
      </c>
      <c r="M214" s="199">
        <v>0</v>
      </c>
      <c r="N214" s="199">
        <v>110</v>
      </c>
      <c r="O214" s="199">
        <v>21</v>
      </c>
      <c r="P214" s="199">
        <v>254</v>
      </c>
      <c r="Q214" s="201">
        <v>3</v>
      </c>
      <c r="R214" s="197">
        <v>600</v>
      </c>
      <c r="S214" s="197">
        <v>24</v>
      </c>
      <c r="T214" s="92">
        <f t="shared" si="3"/>
        <v>2015</v>
      </c>
      <c r="U214">
        <f>VLOOKUP(A214,'SB35 Determination Data'!$B$4:$F$542,5,FALSE)</f>
        <v>2014</v>
      </c>
    </row>
    <row r="215" spans="1:21" ht="15" x14ac:dyDescent="0.2">
      <c r="A215" s="197" t="s">
        <v>71</v>
      </c>
      <c r="B215" s="197" t="s">
        <v>35</v>
      </c>
      <c r="C215" s="197" t="s">
        <v>3</v>
      </c>
      <c r="D215" s="198">
        <v>2016</v>
      </c>
      <c r="E215" s="197" t="s">
        <v>6</v>
      </c>
      <c r="F215" s="199">
        <v>141</v>
      </c>
      <c r="G215" s="200">
        <v>0</v>
      </c>
      <c r="H215" s="200">
        <v>0</v>
      </c>
      <c r="I215" s="200">
        <v>0</v>
      </c>
      <c r="J215" s="200">
        <v>95</v>
      </c>
      <c r="K215" s="199">
        <v>0</v>
      </c>
      <c r="L215" s="199">
        <v>0</v>
      </c>
      <c r="M215" s="199">
        <v>0</v>
      </c>
      <c r="N215" s="199">
        <v>110</v>
      </c>
      <c r="O215" s="199">
        <v>0</v>
      </c>
      <c r="P215" s="199">
        <v>254</v>
      </c>
      <c r="Q215" s="201">
        <v>0</v>
      </c>
      <c r="R215" s="197">
        <v>600</v>
      </c>
      <c r="S215" s="197">
        <v>0</v>
      </c>
      <c r="T215" s="92">
        <f t="shared" si="3"/>
        <v>2016</v>
      </c>
      <c r="U215">
        <f>VLOOKUP(A215,'SB35 Determination Data'!$B$4:$F$542,5,FALSE)</f>
        <v>2014</v>
      </c>
    </row>
    <row r="216" spans="1:21" ht="15" x14ac:dyDescent="0.2">
      <c r="A216" s="197" t="s">
        <v>71</v>
      </c>
      <c r="B216" s="197" t="s">
        <v>35</v>
      </c>
      <c r="C216" s="197" t="s">
        <v>3</v>
      </c>
      <c r="D216" s="198">
        <v>2017</v>
      </c>
      <c r="E216" s="197" t="s">
        <v>6</v>
      </c>
      <c r="F216" s="199">
        <v>141</v>
      </c>
      <c r="G216" s="200">
        <v>0</v>
      </c>
      <c r="H216" s="200">
        <v>0</v>
      </c>
      <c r="I216" s="200">
        <v>0</v>
      </c>
      <c r="J216" s="200">
        <v>95</v>
      </c>
      <c r="K216" s="199">
        <v>0</v>
      </c>
      <c r="L216" s="199">
        <v>0</v>
      </c>
      <c r="M216" s="199">
        <v>0</v>
      </c>
      <c r="N216" s="199">
        <v>110</v>
      </c>
      <c r="O216" s="199">
        <v>69</v>
      </c>
      <c r="P216" s="199">
        <v>254</v>
      </c>
      <c r="Q216" s="201">
        <v>0</v>
      </c>
      <c r="R216" s="197">
        <v>600</v>
      </c>
      <c r="S216" s="197">
        <v>69</v>
      </c>
      <c r="T216" s="92">
        <f t="shared" si="3"/>
        <v>2017</v>
      </c>
      <c r="U216">
        <f>VLOOKUP(A216,'SB35 Determination Data'!$B$4:$F$542,5,FALSE)</f>
        <v>2014</v>
      </c>
    </row>
    <row r="217" spans="1:21" ht="15" x14ac:dyDescent="0.2">
      <c r="A217" s="197" t="s">
        <v>942</v>
      </c>
      <c r="B217" s="197" t="s">
        <v>72</v>
      </c>
      <c r="C217" s="197" t="s">
        <v>26</v>
      </c>
      <c r="D217" s="198">
        <v>2016</v>
      </c>
      <c r="E217" s="197" t="s">
        <v>6</v>
      </c>
      <c r="F217" s="199">
        <v>622</v>
      </c>
      <c r="G217" s="200">
        <v>0</v>
      </c>
      <c r="H217" s="200">
        <v>0</v>
      </c>
      <c r="I217" s="200">
        <v>0</v>
      </c>
      <c r="J217" s="200">
        <v>399</v>
      </c>
      <c r="K217" s="199">
        <v>0</v>
      </c>
      <c r="L217" s="199">
        <v>0</v>
      </c>
      <c r="M217" s="199">
        <v>0</v>
      </c>
      <c r="N217" s="199">
        <v>446</v>
      </c>
      <c r="O217" s="199">
        <v>0</v>
      </c>
      <c r="P217" s="199">
        <v>1104</v>
      </c>
      <c r="Q217" s="201">
        <v>0</v>
      </c>
      <c r="R217" s="197">
        <v>2571</v>
      </c>
      <c r="S217" s="197">
        <v>0</v>
      </c>
      <c r="T217" s="92">
        <f t="shared" si="3"/>
        <v>2016</v>
      </c>
      <c r="U217">
        <f>VLOOKUP(A217,'SB35 Determination Data'!$B$4:$F$542,5,FALSE)</f>
        <v>2016</v>
      </c>
    </row>
    <row r="218" spans="1:21" ht="15" x14ac:dyDescent="0.2">
      <c r="A218" s="197" t="s">
        <v>942</v>
      </c>
      <c r="B218" s="197" t="s">
        <v>72</v>
      </c>
      <c r="C218" s="197" t="s">
        <v>26</v>
      </c>
      <c r="D218" s="198">
        <v>2017</v>
      </c>
      <c r="E218" s="197" t="s">
        <v>6</v>
      </c>
      <c r="F218" s="199">
        <v>622</v>
      </c>
      <c r="G218" s="200">
        <v>0</v>
      </c>
      <c r="H218" s="200">
        <v>0</v>
      </c>
      <c r="I218" s="200">
        <v>0</v>
      </c>
      <c r="J218" s="200">
        <v>399</v>
      </c>
      <c r="K218" s="199">
        <v>0</v>
      </c>
      <c r="L218" s="199">
        <v>0</v>
      </c>
      <c r="M218" s="199">
        <v>0</v>
      </c>
      <c r="N218" s="199">
        <v>446</v>
      </c>
      <c r="O218" s="199">
        <v>5</v>
      </c>
      <c r="P218" s="199">
        <v>1104</v>
      </c>
      <c r="Q218" s="201">
        <v>0</v>
      </c>
      <c r="R218" s="197">
        <v>2571</v>
      </c>
      <c r="S218" s="197">
        <v>5</v>
      </c>
      <c r="T218" s="92">
        <f t="shared" si="3"/>
        <v>2017</v>
      </c>
      <c r="U218">
        <f>VLOOKUP(A218,'SB35 Determination Data'!$B$4:$F$542,5,FALSE)</f>
        <v>2016</v>
      </c>
    </row>
    <row r="219" spans="1:21" ht="15" x14ac:dyDescent="0.2">
      <c r="A219" s="197" t="s">
        <v>1042</v>
      </c>
      <c r="B219" s="197" t="s">
        <v>5</v>
      </c>
      <c r="C219" s="197" t="s">
        <v>3</v>
      </c>
      <c r="D219" s="198">
        <v>2014</v>
      </c>
      <c r="E219" s="197" t="s">
        <v>6</v>
      </c>
      <c r="F219" s="199">
        <v>23</v>
      </c>
      <c r="G219" s="200">
        <v>0</v>
      </c>
      <c r="H219" s="200">
        <v>0</v>
      </c>
      <c r="I219" s="200">
        <v>0</v>
      </c>
      <c r="J219" s="200">
        <v>14</v>
      </c>
      <c r="K219" s="199">
        <v>0</v>
      </c>
      <c r="L219" s="199">
        <v>0</v>
      </c>
      <c r="M219" s="199">
        <v>0</v>
      </c>
      <c r="N219" s="199">
        <v>14</v>
      </c>
      <c r="O219" s="199">
        <v>0</v>
      </c>
      <c r="P219" s="199">
        <v>35</v>
      </c>
      <c r="Q219" s="201">
        <v>223</v>
      </c>
      <c r="R219" s="197">
        <v>86</v>
      </c>
      <c r="S219" s="197">
        <v>223</v>
      </c>
      <c r="T219" s="92">
        <f t="shared" si="3"/>
        <v>2014</v>
      </c>
      <c r="U219">
        <f>VLOOKUP(A219,'SB35 Determination Data'!$B$4:$F$542,5,FALSE)</f>
        <v>2014</v>
      </c>
    </row>
    <row r="220" spans="1:21" ht="15" x14ac:dyDescent="0.2">
      <c r="A220" s="197" t="s">
        <v>1042</v>
      </c>
      <c r="B220" s="197" t="s">
        <v>5</v>
      </c>
      <c r="C220" s="197" t="s">
        <v>3</v>
      </c>
      <c r="D220" s="198">
        <v>2015</v>
      </c>
      <c r="E220" s="197" t="s">
        <v>6</v>
      </c>
      <c r="F220" s="199">
        <v>23</v>
      </c>
      <c r="G220" s="200">
        <v>0</v>
      </c>
      <c r="H220" s="200">
        <v>0</v>
      </c>
      <c r="I220" s="200">
        <v>0</v>
      </c>
      <c r="J220" s="200">
        <v>14</v>
      </c>
      <c r="K220" s="199">
        <v>0</v>
      </c>
      <c r="L220" s="199">
        <v>0</v>
      </c>
      <c r="M220" s="199">
        <v>0</v>
      </c>
      <c r="N220" s="199">
        <v>14</v>
      </c>
      <c r="O220" s="199">
        <v>0</v>
      </c>
      <c r="P220" s="199">
        <v>35</v>
      </c>
      <c r="Q220" s="201">
        <v>0</v>
      </c>
      <c r="R220" s="197">
        <v>86</v>
      </c>
      <c r="S220" s="197">
        <v>0</v>
      </c>
      <c r="T220" s="92">
        <f t="shared" si="3"/>
        <v>2015</v>
      </c>
      <c r="U220">
        <f>VLOOKUP(A220,'SB35 Determination Data'!$B$4:$F$542,5,FALSE)</f>
        <v>2014</v>
      </c>
    </row>
    <row r="221" spans="1:21" ht="15" x14ac:dyDescent="0.2">
      <c r="A221" s="197" t="s">
        <v>1042</v>
      </c>
      <c r="B221" s="197" t="s">
        <v>5</v>
      </c>
      <c r="C221" s="197" t="s">
        <v>3</v>
      </c>
      <c r="D221" s="198">
        <v>2016</v>
      </c>
      <c r="E221" s="197" t="s">
        <v>6</v>
      </c>
      <c r="F221" s="199">
        <v>23</v>
      </c>
      <c r="G221" s="200">
        <v>0</v>
      </c>
      <c r="H221" s="200">
        <v>0</v>
      </c>
      <c r="I221" s="200">
        <v>0</v>
      </c>
      <c r="J221" s="200">
        <v>14</v>
      </c>
      <c r="K221" s="199">
        <v>0</v>
      </c>
      <c r="L221" s="199">
        <v>0</v>
      </c>
      <c r="M221" s="199">
        <v>0</v>
      </c>
      <c r="N221" s="199">
        <v>14</v>
      </c>
      <c r="O221" s="199">
        <v>0</v>
      </c>
      <c r="P221" s="199">
        <v>35</v>
      </c>
      <c r="Q221" s="201">
        <v>132</v>
      </c>
      <c r="R221" s="197">
        <v>86</v>
      </c>
      <c r="S221" s="197">
        <v>132</v>
      </c>
      <c r="T221" s="92">
        <f t="shared" si="3"/>
        <v>2016</v>
      </c>
      <c r="U221">
        <f>VLOOKUP(A221,'SB35 Determination Data'!$B$4:$F$542,5,FALSE)</f>
        <v>2014</v>
      </c>
    </row>
    <row r="222" spans="1:21" ht="15" x14ac:dyDescent="0.2">
      <c r="A222" s="197" t="s">
        <v>1042</v>
      </c>
      <c r="B222" s="197" t="s">
        <v>5</v>
      </c>
      <c r="C222" s="197" t="s">
        <v>3</v>
      </c>
      <c r="D222" s="198">
        <v>2017</v>
      </c>
      <c r="E222" s="197" t="s">
        <v>6</v>
      </c>
      <c r="F222" s="199">
        <v>23</v>
      </c>
      <c r="G222" s="200">
        <v>0</v>
      </c>
      <c r="H222" s="200">
        <v>0</v>
      </c>
      <c r="I222" s="200">
        <v>0</v>
      </c>
      <c r="J222" s="200">
        <v>14</v>
      </c>
      <c r="K222" s="199">
        <v>0</v>
      </c>
      <c r="L222" s="199">
        <v>0</v>
      </c>
      <c r="M222" s="199">
        <v>0</v>
      </c>
      <c r="N222" s="199">
        <v>14</v>
      </c>
      <c r="O222" s="199">
        <v>0</v>
      </c>
      <c r="P222" s="199">
        <v>35</v>
      </c>
      <c r="Q222" s="201">
        <v>0</v>
      </c>
      <c r="R222" s="197">
        <v>86</v>
      </c>
      <c r="S222" s="197">
        <v>0</v>
      </c>
      <c r="T222" s="92">
        <f t="shared" si="3"/>
        <v>2017</v>
      </c>
      <c r="U222">
        <f>VLOOKUP(A222,'SB35 Determination Data'!$B$4:$F$542,5,FALSE)</f>
        <v>2014</v>
      </c>
    </row>
    <row r="223" spans="1:21" ht="15" x14ac:dyDescent="0.2">
      <c r="A223" s="197" t="s">
        <v>73</v>
      </c>
      <c r="B223" s="197" t="s">
        <v>46</v>
      </c>
      <c r="C223" s="197" t="s">
        <v>47</v>
      </c>
      <c r="D223" s="198">
        <v>2015</v>
      </c>
      <c r="E223" s="197" t="s">
        <v>6</v>
      </c>
      <c r="F223" s="199">
        <v>974</v>
      </c>
      <c r="G223" s="200">
        <v>0</v>
      </c>
      <c r="H223" s="200">
        <v>0</v>
      </c>
      <c r="I223" s="200">
        <v>0</v>
      </c>
      <c r="J223" s="200">
        <v>643</v>
      </c>
      <c r="K223" s="199">
        <v>2</v>
      </c>
      <c r="L223" s="199">
        <v>2</v>
      </c>
      <c r="M223" s="199">
        <v>0</v>
      </c>
      <c r="N223" s="202">
        <v>708</v>
      </c>
      <c r="O223" s="199">
        <v>0</v>
      </c>
      <c r="P223" s="199">
        <v>1638</v>
      </c>
      <c r="Q223" s="201">
        <v>522</v>
      </c>
      <c r="R223" s="197">
        <v>3963</v>
      </c>
      <c r="S223" s="197">
        <v>524</v>
      </c>
      <c r="T223" s="92">
        <f t="shared" si="3"/>
        <v>2015</v>
      </c>
      <c r="U223">
        <f>VLOOKUP(A223,'SB35 Determination Data'!$B$4:$F$542,5,FALSE)</f>
        <v>2014</v>
      </c>
    </row>
    <row r="224" spans="1:21" ht="15" x14ac:dyDescent="0.2">
      <c r="A224" s="197" t="s">
        <v>73</v>
      </c>
      <c r="B224" s="197" t="s">
        <v>46</v>
      </c>
      <c r="C224" s="197" t="s">
        <v>47</v>
      </c>
      <c r="D224" s="198">
        <v>2016</v>
      </c>
      <c r="E224" s="197" t="s">
        <v>6</v>
      </c>
      <c r="F224" s="199">
        <v>974</v>
      </c>
      <c r="G224" s="200">
        <v>15</v>
      </c>
      <c r="H224" s="200">
        <v>15</v>
      </c>
      <c r="I224" s="200">
        <v>0</v>
      </c>
      <c r="J224" s="200">
        <v>643</v>
      </c>
      <c r="K224" s="199">
        <v>1</v>
      </c>
      <c r="L224" s="199">
        <v>1</v>
      </c>
      <c r="M224" s="199">
        <v>0</v>
      </c>
      <c r="N224" s="199">
        <v>708</v>
      </c>
      <c r="O224" s="199">
        <v>64</v>
      </c>
      <c r="P224" s="199">
        <v>1638</v>
      </c>
      <c r="Q224" s="201">
        <v>435</v>
      </c>
      <c r="R224" s="197">
        <v>3963</v>
      </c>
      <c r="S224" s="197">
        <v>515</v>
      </c>
      <c r="T224" s="92">
        <f t="shared" si="3"/>
        <v>2016</v>
      </c>
      <c r="U224">
        <f>VLOOKUP(A224,'SB35 Determination Data'!$B$4:$F$542,5,FALSE)</f>
        <v>2014</v>
      </c>
    </row>
    <row r="225" spans="1:21" ht="15" x14ac:dyDescent="0.2">
      <c r="A225" s="197" t="s">
        <v>73</v>
      </c>
      <c r="B225" s="197" t="s">
        <v>46</v>
      </c>
      <c r="C225" s="197" t="s">
        <v>47</v>
      </c>
      <c r="D225" s="198">
        <v>2017</v>
      </c>
      <c r="E225" s="197" t="s">
        <v>6</v>
      </c>
      <c r="F225" s="199">
        <v>974</v>
      </c>
      <c r="G225" s="200">
        <v>0</v>
      </c>
      <c r="H225" s="200">
        <v>0</v>
      </c>
      <c r="I225" s="200">
        <v>0</v>
      </c>
      <c r="J225" s="200">
        <v>643</v>
      </c>
      <c r="K225" s="199">
        <v>2</v>
      </c>
      <c r="L225" s="199">
        <v>2</v>
      </c>
      <c r="M225" s="199">
        <v>0</v>
      </c>
      <c r="N225" s="199">
        <v>708</v>
      </c>
      <c r="O225" s="199">
        <v>260</v>
      </c>
      <c r="P225" s="199">
        <v>1638</v>
      </c>
      <c r="Q225" s="201">
        <v>376</v>
      </c>
      <c r="R225" s="197">
        <v>3963</v>
      </c>
      <c r="S225" s="197">
        <v>638</v>
      </c>
      <c r="T225" s="92">
        <f t="shared" si="3"/>
        <v>2017</v>
      </c>
      <c r="U225">
        <f>VLOOKUP(A225,'SB35 Determination Data'!$B$4:$F$542,5,FALSE)</f>
        <v>2014</v>
      </c>
    </row>
    <row r="226" spans="1:21" ht="15" x14ac:dyDescent="0.2">
      <c r="A226" s="197" t="s">
        <v>74</v>
      </c>
      <c r="B226" s="197" t="s">
        <v>2</v>
      </c>
      <c r="C226" s="197" t="s">
        <v>3</v>
      </c>
      <c r="D226" s="198">
        <v>2014</v>
      </c>
      <c r="E226" s="197" t="s">
        <v>6</v>
      </c>
      <c r="F226" s="199">
        <v>707</v>
      </c>
      <c r="G226" s="200">
        <v>0</v>
      </c>
      <c r="H226" s="200">
        <v>0</v>
      </c>
      <c r="I226" s="200">
        <v>0</v>
      </c>
      <c r="J226" s="200">
        <v>478</v>
      </c>
      <c r="K226" s="199">
        <v>0</v>
      </c>
      <c r="L226" s="199">
        <v>0</v>
      </c>
      <c r="M226" s="199">
        <v>0</v>
      </c>
      <c r="N226" s="199">
        <v>533</v>
      </c>
      <c r="O226" s="199">
        <v>0</v>
      </c>
      <c r="P226" s="199">
        <v>1176</v>
      </c>
      <c r="Q226" s="201">
        <v>342</v>
      </c>
      <c r="R226" s="197">
        <v>2894</v>
      </c>
      <c r="S226" s="197">
        <v>342</v>
      </c>
      <c r="T226" s="92">
        <f t="shared" si="3"/>
        <v>2014</v>
      </c>
      <c r="U226">
        <f>VLOOKUP(A226,'SB35 Determination Data'!$B$4:$F$542,5,FALSE)</f>
        <v>2014</v>
      </c>
    </row>
    <row r="227" spans="1:21" ht="15" x14ac:dyDescent="0.2">
      <c r="A227" s="197" t="s">
        <v>74</v>
      </c>
      <c r="B227" s="197" t="s">
        <v>2</v>
      </c>
      <c r="C227" s="197" t="s">
        <v>3</v>
      </c>
      <c r="D227" s="198">
        <v>2015</v>
      </c>
      <c r="E227" s="197" t="s">
        <v>6</v>
      </c>
      <c r="F227" s="199">
        <v>707</v>
      </c>
      <c r="G227" s="200">
        <v>135</v>
      </c>
      <c r="H227" s="200">
        <v>135</v>
      </c>
      <c r="I227" s="200">
        <v>0</v>
      </c>
      <c r="J227" s="200">
        <v>478</v>
      </c>
      <c r="K227" s="199">
        <v>0</v>
      </c>
      <c r="L227" s="199">
        <v>0</v>
      </c>
      <c r="M227" s="199">
        <v>0</v>
      </c>
      <c r="N227" s="202">
        <v>533</v>
      </c>
      <c r="O227" s="199">
        <v>0</v>
      </c>
      <c r="P227" s="199">
        <v>1176</v>
      </c>
      <c r="Q227" s="201">
        <v>342</v>
      </c>
      <c r="R227" s="197">
        <v>2894</v>
      </c>
      <c r="S227" s="197">
        <v>477</v>
      </c>
      <c r="T227" s="92">
        <f t="shared" si="3"/>
        <v>2015</v>
      </c>
      <c r="U227">
        <f>VLOOKUP(A227,'SB35 Determination Data'!$B$4:$F$542,5,FALSE)</f>
        <v>2014</v>
      </c>
    </row>
    <row r="228" spans="1:21" ht="15" x14ac:dyDescent="0.2">
      <c r="A228" s="197" t="s">
        <v>74</v>
      </c>
      <c r="B228" s="197" t="s">
        <v>2</v>
      </c>
      <c r="C228" s="197" t="s">
        <v>3</v>
      </c>
      <c r="D228" s="198">
        <v>2016</v>
      </c>
      <c r="E228" s="197" t="s">
        <v>6</v>
      </c>
      <c r="F228" s="199">
        <v>707</v>
      </c>
      <c r="G228" s="200">
        <v>0</v>
      </c>
      <c r="H228" s="200">
        <v>0</v>
      </c>
      <c r="I228" s="200">
        <v>0</v>
      </c>
      <c r="J228" s="200">
        <v>478</v>
      </c>
      <c r="K228" s="199">
        <v>203</v>
      </c>
      <c r="L228" s="199">
        <v>203</v>
      </c>
      <c r="M228" s="199">
        <v>0</v>
      </c>
      <c r="N228" s="199">
        <v>533</v>
      </c>
      <c r="O228" s="199">
        <v>0</v>
      </c>
      <c r="P228" s="199">
        <v>1176</v>
      </c>
      <c r="Q228" s="201">
        <v>370</v>
      </c>
      <c r="R228" s="197">
        <v>2894</v>
      </c>
      <c r="S228" s="197">
        <v>573</v>
      </c>
      <c r="T228" s="92">
        <f t="shared" si="3"/>
        <v>2016</v>
      </c>
      <c r="U228">
        <f>VLOOKUP(A228,'SB35 Determination Data'!$B$4:$F$542,5,FALSE)</f>
        <v>2014</v>
      </c>
    </row>
    <row r="229" spans="1:21" ht="15" x14ac:dyDescent="0.2">
      <c r="A229" s="197" t="s">
        <v>74</v>
      </c>
      <c r="B229" s="197" t="s">
        <v>2</v>
      </c>
      <c r="C229" s="197" t="s">
        <v>3</v>
      </c>
      <c r="D229" s="198">
        <v>2017</v>
      </c>
      <c r="E229" s="197" t="s">
        <v>6</v>
      </c>
      <c r="F229" s="199">
        <v>707</v>
      </c>
      <c r="G229" s="200">
        <v>0</v>
      </c>
      <c r="H229" s="200">
        <v>0</v>
      </c>
      <c r="I229" s="200">
        <v>0</v>
      </c>
      <c r="J229" s="200">
        <v>478</v>
      </c>
      <c r="K229" s="199">
        <v>0</v>
      </c>
      <c r="L229" s="199">
        <v>0</v>
      </c>
      <c r="M229" s="199">
        <v>0</v>
      </c>
      <c r="N229" s="199">
        <v>533</v>
      </c>
      <c r="O229" s="199">
        <v>0</v>
      </c>
      <c r="P229" s="199">
        <v>1176</v>
      </c>
      <c r="Q229" s="201">
        <v>630</v>
      </c>
      <c r="R229" s="197">
        <v>2894</v>
      </c>
      <c r="S229" s="197">
        <v>630</v>
      </c>
      <c r="T229" s="92">
        <f t="shared" si="3"/>
        <v>2017</v>
      </c>
      <c r="U229">
        <f>VLOOKUP(A229,'SB35 Determination Data'!$B$4:$F$542,5,FALSE)</f>
        <v>2014</v>
      </c>
    </row>
    <row r="230" spans="1:21" ht="15" x14ac:dyDescent="0.2">
      <c r="A230" s="197" t="s">
        <v>75</v>
      </c>
      <c r="B230" s="197" t="s">
        <v>2</v>
      </c>
      <c r="C230" s="197" t="s">
        <v>3</v>
      </c>
      <c r="D230" s="198">
        <v>2014</v>
      </c>
      <c r="E230" s="197" t="s">
        <v>6</v>
      </c>
      <c r="F230" s="199">
        <v>217</v>
      </c>
      <c r="G230" s="200">
        <v>0</v>
      </c>
      <c r="H230" s="200">
        <v>0</v>
      </c>
      <c r="I230" s="200">
        <v>0</v>
      </c>
      <c r="J230" s="200">
        <v>148</v>
      </c>
      <c r="K230" s="199">
        <v>0</v>
      </c>
      <c r="L230" s="199">
        <v>0</v>
      </c>
      <c r="M230" s="199">
        <v>0</v>
      </c>
      <c r="N230" s="199">
        <v>164</v>
      </c>
      <c r="O230" s="199">
        <v>286</v>
      </c>
      <c r="P230" s="199">
        <v>333</v>
      </c>
      <c r="Q230" s="201">
        <v>41</v>
      </c>
      <c r="R230" s="197">
        <v>862</v>
      </c>
      <c r="S230" s="197">
        <v>327</v>
      </c>
      <c r="T230" s="92">
        <f t="shared" si="3"/>
        <v>2014</v>
      </c>
      <c r="U230">
        <f>VLOOKUP(A230,'SB35 Determination Data'!$B$4:$F$542,5,FALSE)</f>
        <v>2014</v>
      </c>
    </row>
    <row r="231" spans="1:21" ht="15" x14ac:dyDescent="0.2">
      <c r="A231" s="197" t="s">
        <v>75</v>
      </c>
      <c r="B231" s="197" t="s">
        <v>2</v>
      </c>
      <c r="C231" s="197" t="s">
        <v>3</v>
      </c>
      <c r="D231" s="198">
        <v>2015</v>
      </c>
      <c r="E231" s="197" t="s">
        <v>6</v>
      </c>
      <c r="F231" s="199">
        <v>217</v>
      </c>
      <c r="G231" s="200">
        <v>0</v>
      </c>
      <c r="H231" s="200">
        <v>0</v>
      </c>
      <c r="I231" s="200">
        <v>0</v>
      </c>
      <c r="J231" s="200">
        <v>148</v>
      </c>
      <c r="K231" s="199">
        <v>0</v>
      </c>
      <c r="L231" s="199">
        <v>0</v>
      </c>
      <c r="M231" s="199">
        <v>0</v>
      </c>
      <c r="N231" s="199">
        <v>164</v>
      </c>
      <c r="O231" s="199">
        <v>11</v>
      </c>
      <c r="P231" s="199">
        <v>333</v>
      </c>
      <c r="Q231" s="201">
        <v>94</v>
      </c>
      <c r="R231" s="197">
        <v>862</v>
      </c>
      <c r="S231" s="197">
        <v>105</v>
      </c>
      <c r="T231" s="92">
        <f t="shared" si="3"/>
        <v>2015</v>
      </c>
      <c r="U231">
        <f>VLOOKUP(A231,'SB35 Determination Data'!$B$4:$F$542,5,FALSE)</f>
        <v>2014</v>
      </c>
    </row>
    <row r="232" spans="1:21" ht="15" x14ac:dyDescent="0.2">
      <c r="A232" s="197" t="s">
        <v>75</v>
      </c>
      <c r="B232" s="197" t="s">
        <v>2</v>
      </c>
      <c r="C232" s="197" t="s">
        <v>3</v>
      </c>
      <c r="D232" s="198">
        <v>2016</v>
      </c>
      <c r="E232" s="197" t="s">
        <v>6</v>
      </c>
      <c r="F232" s="199">
        <v>217</v>
      </c>
      <c r="G232" s="200">
        <v>0</v>
      </c>
      <c r="H232" s="200">
        <v>0</v>
      </c>
      <c r="I232" s="200">
        <v>0</v>
      </c>
      <c r="J232" s="200">
        <v>148</v>
      </c>
      <c r="K232" s="199">
        <v>0</v>
      </c>
      <c r="L232" s="199">
        <v>0</v>
      </c>
      <c r="M232" s="199">
        <v>0</v>
      </c>
      <c r="N232" s="202">
        <v>164</v>
      </c>
      <c r="O232" s="199">
        <v>357</v>
      </c>
      <c r="P232" s="199">
        <v>333</v>
      </c>
      <c r="Q232" s="201">
        <v>91</v>
      </c>
      <c r="R232" s="197">
        <v>862</v>
      </c>
      <c r="S232" s="197">
        <v>448</v>
      </c>
      <c r="T232" s="92">
        <f t="shared" si="3"/>
        <v>2016</v>
      </c>
      <c r="U232">
        <f>VLOOKUP(A232,'SB35 Determination Data'!$B$4:$F$542,5,FALSE)</f>
        <v>2014</v>
      </c>
    </row>
    <row r="233" spans="1:21" ht="15" x14ac:dyDescent="0.2">
      <c r="A233" s="197" t="s">
        <v>75</v>
      </c>
      <c r="B233" s="197" t="s">
        <v>2</v>
      </c>
      <c r="C233" s="197" t="s">
        <v>3</v>
      </c>
      <c r="D233" s="198">
        <v>2017</v>
      </c>
      <c r="E233" s="197" t="s">
        <v>6</v>
      </c>
      <c r="F233" s="199">
        <v>217</v>
      </c>
      <c r="G233" s="200">
        <v>0</v>
      </c>
      <c r="H233" s="200">
        <v>0</v>
      </c>
      <c r="I233" s="200">
        <v>0</v>
      </c>
      <c r="J233" s="200">
        <v>148</v>
      </c>
      <c r="K233" s="199">
        <v>0</v>
      </c>
      <c r="L233" s="199">
        <v>0</v>
      </c>
      <c r="M233" s="199">
        <v>0</v>
      </c>
      <c r="N233" s="199">
        <v>164</v>
      </c>
      <c r="O233" s="199">
        <v>668</v>
      </c>
      <c r="P233" s="199">
        <v>333</v>
      </c>
      <c r="Q233" s="201">
        <v>362</v>
      </c>
      <c r="R233" s="197">
        <v>862</v>
      </c>
      <c r="S233" s="197">
        <v>1030</v>
      </c>
      <c r="T233" s="92">
        <f t="shared" si="3"/>
        <v>2017</v>
      </c>
      <c r="U233">
        <f>VLOOKUP(A233,'SB35 Determination Data'!$B$4:$F$542,5,FALSE)</f>
        <v>2014</v>
      </c>
    </row>
    <row r="234" spans="1:21" ht="15" x14ac:dyDescent="0.2">
      <c r="A234" s="197" t="s">
        <v>77</v>
      </c>
      <c r="B234" s="197" t="s">
        <v>66</v>
      </c>
      <c r="C234" s="197" t="s">
        <v>67</v>
      </c>
      <c r="D234" s="198">
        <v>2013</v>
      </c>
      <c r="E234" s="197" t="s">
        <v>6</v>
      </c>
      <c r="F234" s="199">
        <v>3209</v>
      </c>
      <c r="G234" s="200">
        <v>69</v>
      </c>
      <c r="H234" s="200">
        <v>69</v>
      </c>
      <c r="I234" s="200">
        <v>0</v>
      </c>
      <c r="J234" s="200">
        <v>2439</v>
      </c>
      <c r="K234" s="199">
        <v>371</v>
      </c>
      <c r="L234" s="199">
        <v>371</v>
      </c>
      <c r="M234" s="199">
        <v>0</v>
      </c>
      <c r="N234" s="199">
        <v>2257</v>
      </c>
      <c r="O234" s="199">
        <v>302</v>
      </c>
      <c r="P234" s="199">
        <v>4956</v>
      </c>
      <c r="Q234" s="201">
        <v>2300</v>
      </c>
      <c r="R234" s="197">
        <v>12861</v>
      </c>
      <c r="S234" s="197">
        <v>3042</v>
      </c>
      <c r="T234" s="92">
        <f t="shared" si="3"/>
        <v>2013</v>
      </c>
      <c r="U234">
        <f>VLOOKUP(A234,'SB35 Determination Data'!$B$4:$F$542,5,FALSE)</f>
        <v>2013</v>
      </c>
    </row>
    <row r="235" spans="1:21" ht="15" x14ac:dyDescent="0.2">
      <c r="A235" s="197" t="s">
        <v>77</v>
      </c>
      <c r="B235" s="197" t="s">
        <v>66</v>
      </c>
      <c r="C235" s="197" t="s">
        <v>67</v>
      </c>
      <c r="D235" s="198">
        <v>2014</v>
      </c>
      <c r="E235" s="197" t="s">
        <v>6</v>
      </c>
      <c r="F235" s="199">
        <v>3209</v>
      </c>
      <c r="G235" s="200">
        <v>24</v>
      </c>
      <c r="H235" s="200">
        <v>24</v>
      </c>
      <c r="I235" s="200">
        <v>0</v>
      </c>
      <c r="J235" s="200">
        <v>2439</v>
      </c>
      <c r="K235" s="199">
        <v>8</v>
      </c>
      <c r="L235" s="199">
        <v>8</v>
      </c>
      <c r="M235" s="199">
        <v>0</v>
      </c>
      <c r="N235" s="199">
        <v>2257</v>
      </c>
      <c r="O235" s="199">
        <v>11</v>
      </c>
      <c r="P235" s="199">
        <v>4956</v>
      </c>
      <c r="Q235" s="201">
        <v>956</v>
      </c>
      <c r="R235" s="197">
        <v>12861</v>
      </c>
      <c r="S235" s="197">
        <v>999</v>
      </c>
      <c r="T235" s="92">
        <f t="shared" si="3"/>
        <v>2014</v>
      </c>
      <c r="U235">
        <f>VLOOKUP(A235,'SB35 Determination Data'!$B$4:$F$542,5,FALSE)</f>
        <v>2013</v>
      </c>
    </row>
    <row r="236" spans="1:21" ht="15" x14ac:dyDescent="0.2">
      <c r="A236" s="197" t="s">
        <v>77</v>
      </c>
      <c r="B236" s="197" t="s">
        <v>66</v>
      </c>
      <c r="C236" s="197" t="s">
        <v>67</v>
      </c>
      <c r="D236" s="198">
        <v>2015</v>
      </c>
      <c r="E236" s="197" t="s">
        <v>6</v>
      </c>
      <c r="F236" s="199">
        <v>3209</v>
      </c>
      <c r="G236" s="200">
        <v>0</v>
      </c>
      <c r="H236" s="200">
        <v>0</v>
      </c>
      <c r="I236" s="200">
        <v>0</v>
      </c>
      <c r="J236" s="200">
        <v>2439</v>
      </c>
      <c r="K236" s="199">
        <v>0</v>
      </c>
      <c r="L236" s="199">
        <v>0</v>
      </c>
      <c r="M236" s="199">
        <v>0</v>
      </c>
      <c r="N236" s="202">
        <v>2257</v>
      </c>
      <c r="O236" s="199">
        <v>0</v>
      </c>
      <c r="P236" s="199">
        <v>4956</v>
      </c>
      <c r="Q236" s="201">
        <v>689</v>
      </c>
      <c r="R236" s="197">
        <v>12861</v>
      </c>
      <c r="S236" s="197">
        <v>689</v>
      </c>
      <c r="T236" s="92">
        <f t="shared" si="3"/>
        <v>2015</v>
      </c>
      <c r="U236">
        <f>VLOOKUP(A236,'SB35 Determination Data'!$B$4:$F$542,5,FALSE)</f>
        <v>2013</v>
      </c>
    </row>
    <row r="237" spans="1:21" ht="15" x14ac:dyDescent="0.2">
      <c r="A237" s="197" t="s">
        <v>77</v>
      </c>
      <c r="B237" s="197" t="s">
        <v>66</v>
      </c>
      <c r="C237" s="197" t="s">
        <v>67</v>
      </c>
      <c r="D237" s="198">
        <v>2016</v>
      </c>
      <c r="E237" s="197" t="s">
        <v>6</v>
      </c>
      <c r="F237" s="199">
        <v>3209</v>
      </c>
      <c r="G237" s="200">
        <v>22</v>
      </c>
      <c r="H237" s="200">
        <v>22</v>
      </c>
      <c r="I237" s="200">
        <v>0</v>
      </c>
      <c r="J237" s="200">
        <v>2439</v>
      </c>
      <c r="K237" s="199">
        <v>186</v>
      </c>
      <c r="L237" s="199">
        <v>186</v>
      </c>
      <c r="M237" s="199">
        <v>0</v>
      </c>
      <c r="N237" s="199">
        <v>2257</v>
      </c>
      <c r="O237" s="199">
        <v>2</v>
      </c>
      <c r="P237" s="199">
        <v>4956</v>
      </c>
      <c r="Q237" s="201">
        <v>849</v>
      </c>
      <c r="R237" s="197">
        <v>12861</v>
      </c>
      <c r="S237" s="197">
        <v>1059</v>
      </c>
      <c r="T237" s="92">
        <f t="shared" si="3"/>
        <v>2016</v>
      </c>
      <c r="U237">
        <f>VLOOKUP(A237,'SB35 Determination Data'!$B$4:$F$542,5,FALSE)</f>
        <v>2013</v>
      </c>
    </row>
    <row r="238" spans="1:21" ht="15" x14ac:dyDescent="0.2">
      <c r="A238" s="197" t="s">
        <v>77</v>
      </c>
      <c r="B238" s="197" t="s">
        <v>66</v>
      </c>
      <c r="C238" s="197" t="s">
        <v>67</v>
      </c>
      <c r="D238" s="198">
        <v>2017</v>
      </c>
      <c r="E238" s="197" t="s">
        <v>6</v>
      </c>
      <c r="F238" s="199">
        <v>3209</v>
      </c>
      <c r="G238" s="200">
        <v>0</v>
      </c>
      <c r="H238" s="200">
        <v>0</v>
      </c>
      <c r="I238" s="200">
        <v>0</v>
      </c>
      <c r="J238" s="200">
        <v>2439</v>
      </c>
      <c r="K238" s="199">
        <v>0</v>
      </c>
      <c r="L238" s="199">
        <v>0</v>
      </c>
      <c r="M238" s="199">
        <v>0</v>
      </c>
      <c r="N238" s="199">
        <v>2257</v>
      </c>
      <c r="O238" s="199">
        <v>13</v>
      </c>
      <c r="P238" s="199">
        <v>4956</v>
      </c>
      <c r="Q238" s="201">
        <v>1043</v>
      </c>
      <c r="R238" s="197">
        <v>12861</v>
      </c>
      <c r="S238" s="197">
        <v>1056</v>
      </c>
      <c r="T238" s="92">
        <f t="shared" si="3"/>
        <v>2017</v>
      </c>
      <c r="U238">
        <f>VLOOKUP(A238,'SB35 Determination Data'!$B$4:$F$542,5,FALSE)</f>
        <v>2013</v>
      </c>
    </row>
    <row r="239" spans="1:21" ht="15" x14ac:dyDescent="0.2">
      <c r="A239" s="197" t="s">
        <v>997</v>
      </c>
      <c r="B239" s="197" t="s">
        <v>78</v>
      </c>
      <c r="C239" s="197" t="s">
        <v>32</v>
      </c>
      <c r="D239" s="198">
        <v>2013</v>
      </c>
      <c r="E239" s="197" t="s">
        <v>6</v>
      </c>
      <c r="F239" s="199">
        <v>146</v>
      </c>
      <c r="G239" s="200">
        <v>0</v>
      </c>
      <c r="H239" s="200">
        <v>0</v>
      </c>
      <c r="I239" s="200">
        <v>0</v>
      </c>
      <c r="J239" s="200">
        <v>102</v>
      </c>
      <c r="K239" s="199">
        <v>1</v>
      </c>
      <c r="L239" s="199">
        <v>0</v>
      </c>
      <c r="M239" s="199">
        <v>1</v>
      </c>
      <c r="N239" s="199">
        <v>130</v>
      </c>
      <c r="O239" s="199">
        <v>0</v>
      </c>
      <c r="P239" s="199">
        <v>318</v>
      </c>
      <c r="Q239" s="201">
        <v>1</v>
      </c>
      <c r="R239" s="197">
        <v>696</v>
      </c>
      <c r="S239" s="197">
        <v>2</v>
      </c>
      <c r="T239" s="92">
        <f t="shared" si="3"/>
        <v>2014</v>
      </c>
      <c r="U239">
        <f>VLOOKUP(A239,'SB35 Determination Data'!$B$4:$F$542,5,FALSE)</f>
        <v>2014</v>
      </c>
    </row>
    <row r="240" spans="1:21" ht="15" x14ac:dyDescent="0.2">
      <c r="A240" s="197" t="s">
        <v>997</v>
      </c>
      <c r="B240" s="197" t="s">
        <v>78</v>
      </c>
      <c r="C240" s="197" t="s">
        <v>32</v>
      </c>
      <c r="D240" s="198">
        <v>2014</v>
      </c>
      <c r="E240" s="197" t="s">
        <v>6</v>
      </c>
      <c r="F240" s="199">
        <v>146</v>
      </c>
      <c r="G240" s="200">
        <v>0</v>
      </c>
      <c r="H240" s="200">
        <v>0</v>
      </c>
      <c r="I240" s="200">
        <v>0</v>
      </c>
      <c r="J240" s="200">
        <v>102</v>
      </c>
      <c r="K240" s="199">
        <v>2</v>
      </c>
      <c r="L240" s="199">
        <v>2</v>
      </c>
      <c r="M240" s="199">
        <v>0</v>
      </c>
      <c r="N240" s="202">
        <v>130</v>
      </c>
      <c r="O240" s="199">
        <v>0</v>
      </c>
      <c r="P240" s="199">
        <v>318</v>
      </c>
      <c r="Q240" s="201">
        <v>5</v>
      </c>
      <c r="R240" s="197">
        <v>696</v>
      </c>
      <c r="S240" s="197">
        <v>7</v>
      </c>
      <c r="T240" s="92">
        <f t="shared" si="3"/>
        <v>2014</v>
      </c>
      <c r="U240">
        <f>VLOOKUP(A240,'SB35 Determination Data'!$B$4:$F$542,5,FALSE)</f>
        <v>2014</v>
      </c>
    </row>
    <row r="241" spans="1:21" ht="15" x14ac:dyDescent="0.2">
      <c r="A241" s="197" t="s">
        <v>997</v>
      </c>
      <c r="B241" s="197" t="s">
        <v>78</v>
      </c>
      <c r="C241" s="197" t="s">
        <v>32</v>
      </c>
      <c r="D241" s="198">
        <v>2015</v>
      </c>
      <c r="E241" s="197" t="s">
        <v>6</v>
      </c>
      <c r="F241" s="199">
        <v>146</v>
      </c>
      <c r="G241" s="200">
        <v>0</v>
      </c>
      <c r="H241" s="200">
        <v>0</v>
      </c>
      <c r="I241" s="200">
        <v>0</v>
      </c>
      <c r="J241" s="200">
        <v>102</v>
      </c>
      <c r="K241" s="199">
        <v>1</v>
      </c>
      <c r="L241" s="199">
        <v>1</v>
      </c>
      <c r="M241" s="199">
        <v>0</v>
      </c>
      <c r="N241" s="199">
        <v>130</v>
      </c>
      <c r="O241" s="199">
        <v>0</v>
      </c>
      <c r="P241" s="199">
        <v>318</v>
      </c>
      <c r="Q241" s="201">
        <v>43</v>
      </c>
      <c r="R241" s="197">
        <v>696</v>
      </c>
      <c r="S241" s="197">
        <v>44</v>
      </c>
      <c r="T241" s="92">
        <f t="shared" si="3"/>
        <v>2015</v>
      </c>
      <c r="U241">
        <f>VLOOKUP(A241,'SB35 Determination Data'!$B$4:$F$542,5,FALSE)</f>
        <v>2014</v>
      </c>
    </row>
    <row r="242" spans="1:21" ht="15" x14ac:dyDescent="0.2">
      <c r="A242" s="197" t="s">
        <v>997</v>
      </c>
      <c r="B242" s="197" t="s">
        <v>78</v>
      </c>
      <c r="C242" s="197" t="s">
        <v>32</v>
      </c>
      <c r="D242" s="198">
        <v>2016</v>
      </c>
      <c r="E242" s="197" t="s">
        <v>6</v>
      </c>
      <c r="F242" s="199">
        <v>146</v>
      </c>
      <c r="G242" s="200">
        <v>0</v>
      </c>
      <c r="H242" s="200">
        <v>0</v>
      </c>
      <c r="I242" s="200">
        <v>0</v>
      </c>
      <c r="J242" s="200">
        <v>102</v>
      </c>
      <c r="K242" s="199">
        <v>0</v>
      </c>
      <c r="L242" s="199">
        <v>0</v>
      </c>
      <c r="M242" s="199">
        <v>0</v>
      </c>
      <c r="N242" s="199">
        <v>130</v>
      </c>
      <c r="O242" s="199">
        <v>24</v>
      </c>
      <c r="P242" s="199">
        <v>318</v>
      </c>
      <c r="Q242" s="201">
        <v>0</v>
      </c>
      <c r="R242" s="197">
        <v>696</v>
      </c>
      <c r="S242" s="197">
        <v>24</v>
      </c>
      <c r="T242" s="92">
        <f t="shared" si="3"/>
        <v>2016</v>
      </c>
      <c r="U242">
        <f>VLOOKUP(A242,'SB35 Determination Data'!$B$4:$F$542,5,FALSE)</f>
        <v>2014</v>
      </c>
    </row>
    <row r="243" spans="1:21" ht="15" x14ac:dyDescent="0.2">
      <c r="A243" s="197" t="s">
        <v>997</v>
      </c>
      <c r="B243" s="197" t="s">
        <v>78</v>
      </c>
      <c r="C243" s="197" t="s">
        <v>32</v>
      </c>
      <c r="D243" s="198">
        <v>2017</v>
      </c>
      <c r="E243" s="197" t="s">
        <v>6</v>
      </c>
      <c r="F243" s="199">
        <v>146</v>
      </c>
      <c r="G243" s="200">
        <v>1</v>
      </c>
      <c r="H243" s="200">
        <v>0</v>
      </c>
      <c r="I243" s="200">
        <v>1</v>
      </c>
      <c r="J243" s="200">
        <v>102</v>
      </c>
      <c r="K243" s="199">
        <v>0</v>
      </c>
      <c r="L243" s="199">
        <v>0</v>
      </c>
      <c r="M243" s="199">
        <v>0</v>
      </c>
      <c r="N243" s="199">
        <v>130</v>
      </c>
      <c r="O243" s="199">
        <v>0</v>
      </c>
      <c r="P243" s="199">
        <v>318</v>
      </c>
      <c r="Q243" s="201">
        <v>12</v>
      </c>
      <c r="R243" s="197">
        <v>696</v>
      </c>
      <c r="S243" s="197">
        <v>13</v>
      </c>
      <c r="T243" s="92">
        <f t="shared" si="3"/>
        <v>2017</v>
      </c>
      <c r="U243">
        <f>VLOOKUP(A243,'SB35 Determination Data'!$B$4:$F$542,5,FALSE)</f>
        <v>2014</v>
      </c>
    </row>
    <row r="244" spans="1:21" ht="15" x14ac:dyDescent="0.2">
      <c r="A244" s="197" t="s">
        <v>1043</v>
      </c>
      <c r="B244" s="197" t="s">
        <v>5</v>
      </c>
      <c r="C244" s="197" t="s">
        <v>3</v>
      </c>
      <c r="D244" s="198">
        <v>2017</v>
      </c>
      <c r="E244" s="197" t="s">
        <v>6</v>
      </c>
      <c r="F244" s="199">
        <v>98</v>
      </c>
      <c r="G244" s="200">
        <v>0</v>
      </c>
      <c r="H244" s="200">
        <v>0</v>
      </c>
      <c r="I244" s="200">
        <v>0</v>
      </c>
      <c r="J244" s="200">
        <v>59</v>
      </c>
      <c r="K244" s="199">
        <v>0</v>
      </c>
      <c r="L244" s="199">
        <v>0</v>
      </c>
      <c r="M244" s="199">
        <v>0</v>
      </c>
      <c r="N244" s="199">
        <v>64</v>
      </c>
      <c r="O244" s="199">
        <v>16</v>
      </c>
      <c r="P244" s="199">
        <v>152</v>
      </c>
      <c r="Q244" s="201">
        <v>316</v>
      </c>
      <c r="R244" s="197">
        <v>373</v>
      </c>
      <c r="S244" s="197">
        <v>332</v>
      </c>
      <c r="T244" s="92">
        <f t="shared" si="3"/>
        <v>2017</v>
      </c>
      <c r="U244">
        <f>VLOOKUP(A244,'SB35 Determination Data'!$B$4:$F$542,5,FALSE)</f>
        <v>2014</v>
      </c>
    </row>
    <row r="245" spans="1:21" ht="15" x14ac:dyDescent="0.2">
      <c r="A245" s="197" t="s">
        <v>79</v>
      </c>
      <c r="B245" s="197" t="s">
        <v>21</v>
      </c>
      <c r="C245" s="197" t="s">
        <v>8</v>
      </c>
      <c r="D245" s="198">
        <v>2015</v>
      </c>
      <c r="E245" s="197" t="s">
        <v>6</v>
      </c>
      <c r="F245" s="199">
        <v>51</v>
      </c>
      <c r="G245" s="200">
        <v>0</v>
      </c>
      <c r="H245" s="200">
        <v>0</v>
      </c>
      <c r="I245" s="200">
        <v>0</v>
      </c>
      <c r="J245" s="200">
        <v>25</v>
      </c>
      <c r="K245" s="199">
        <v>0</v>
      </c>
      <c r="L245" s="199">
        <v>0</v>
      </c>
      <c r="M245" s="199">
        <v>0</v>
      </c>
      <c r="N245" s="199">
        <v>31</v>
      </c>
      <c r="O245" s="199">
        <v>0</v>
      </c>
      <c r="P245" s="199">
        <v>34</v>
      </c>
      <c r="Q245" s="201">
        <v>0</v>
      </c>
      <c r="R245" s="197">
        <v>141</v>
      </c>
      <c r="S245" s="197">
        <v>0</v>
      </c>
      <c r="T245" s="92">
        <f t="shared" si="3"/>
        <v>2015</v>
      </c>
      <c r="U245">
        <f>VLOOKUP(A245,'SB35 Determination Data'!$B$4:$F$542,5,FALSE)</f>
        <v>2015</v>
      </c>
    </row>
    <row r="246" spans="1:21" ht="15" x14ac:dyDescent="0.2">
      <c r="A246" s="197" t="s">
        <v>79</v>
      </c>
      <c r="B246" s="197" t="s">
        <v>21</v>
      </c>
      <c r="C246" s="197" t="s">
        <v>8</v>
      </c>
      <c r="D246" s="198">
        <v>2016</v>
      </c>
      <c r="E246" s="197" t="s">
        <v>6</v>
      </c>
      <c r="F246" s="199">
        <v>51</v>
      </c>
      <c r="G246" s="200">
        <v>0</v>
      </c>
      <c r="H246" s="200">
        <v>0</v>
      </c>
      <c r="I246" s="200">
        <v>0</v>
      </c>
      <c r="J246" s="200">
        <v>25</v>
      </c>
      <c r="K246" s="199">
        <v>1</v>
      </c>
      <c r="L246" s="199">
        <v>0</v>
      </c>
      <c r="M246" s="199">
        <v>1</v>
      </c>
      <c r="N246" s="202">
        <v>31</v>
      </c>
      <c r="O246" s="199">
        <v>0</v>
      </c>
      <c r="P246" s="199">
        <v>34</v>
      </c>
      <c r="Q246" s="201">
        <v>0</v>
      </c>
      <c r="R246" s="197">
        <v>141</v>
      </c>
      <c r="S246" s="197">
        <v>1</v>
      </c>
      <c r="T246" s="92">
        <f t="shared" si="3"/>
        <v>2016</v>
      </c>
      <c r="U246">
        <f>VLOOKUP(A246,'SB35 Determination Data'!$B$4:$F$542,5,FALSE)</f>
        <v>2015</v>
      </c>
    </row>
    <row r="247" spans="1:21" ht="15" x14ac:dyDescent="0.2">
      <c r="A247" s="197" t="s">
        <v>79</v>
      </c>
      <c r="B247" s="197" t="s">
        <v>21</v>
      </c>
      <c r="C247" s="197" t="s">
        <v>8</v>
      </c>
      <c r="D247" s="198">
        <v>2017</v>
      </c>
      <c r="E247" s="197" t="s">
        <v>6</v>
      </c>
      <c r="F247" s="199">
        <v>51</v>
      </c>
      <c r="G247" s="200">
        <v>0</v>
      </c>
      <c r="H247" s="200">
        <v>0</v>
      </c>
      <c r="I247" s="200">
        <v>0</v>
      </c>
      <c r="J247" s="200">
        <v>25</v>
      </c>
      <c r="K247" s="199">
        <v>1</v>
      </c>
      <c r="L247" s="199">
        <v>0</v>
      </c>
      <c r="M247" s="199">
        <v>1</v>
      </c>
      <c r="N247" s="199">
        <v>31</v>
      </c>
      <c r="O247" s="199">
        <v>0</v>
      </c>
      <c r="P247" s="199">
        <v>34</v>
      </c>
      <c r="Q247" s="201">
        <v>8</v>
      </c>
      <c r="R247" s="197">
        <v>141</v>
      </c>
      <c r="S247" s="197">
        <v>9</v>
      </c>
      <c r="T247" s="92">
        <f t="shared" si="3"/>
        <v>2017</v>
      </c>
      <c r="U247">
        <f>VLOOKUP(A247,'SB35 Determination Data'!$B$4:$F$542,5,FALSE)</f>
        <v>2015</v>
      </c>
    </row>
    <row r="248" spans="1:21" ht="15" x14ac:dyDescent="0.2">
      <c r="A248" s="197" t="s">
        <v>1118</v>
      </c>
      <c r="B248" s="197" t="s">
        <v>1059</v>
      </c>
      <c r="C248" s="197" t="s">
        <v>13</v>
      </c>
      <c r="D248" s="198">
        <v>2015</v>
      </c>
      <c r="E248" s="197" t="s">
        <v>6</v>
      </c>
      <c r="F248" s="199">
        <v>108</v>
      </c>
      <c r="G248" s="200">
        <v>1</v>
      </c>
      <c r="H248" s="200">
        <v>1</v>
      </c>
      <c r="I248" s="200">
        <v>0</v>
      </c>
      <c r="J248" s="200">
        <v>67</v>
      </c>
      <c r="K248" s="199">
        <v>0</v>
      </c>
      <c r="L248" s="199">
        <v>0</v>
      </c>
      <c r="M248" s="199">
        <v>0</v>
      </c>
      <c r="N248" s="199">
        <v>87</v>
      </c>
      <c r="O248" s="199">
        <v>0</v>
      </c>
      <c r="P248" s="199">
        <v>205</v>
      </c>
      <c r="Q248" s="201">
        <v>1</v>
      </c>
      <c r="R248" s="197">
        <v>467</v>
      </c>
      <c r="S248" s="197">
        <v>2</v>
      </c>
      <c r="T248" s="92">
        <f t="shared" si="3"/>
        <v>2015</v>
      </c>
      <c r="U248">
        <f>VLOOKUP(A248,'SB35 Determination Data'!$B$4:$F$542,5,FALSE)</f>
        <v>2014</v>
      </c>
    </row>
    <row r="249" spans="1:21" ht="15" x14ac:dyDescent="0.2">
      <c r="A249" s="197" t="s">
        <v>1118</v>
      </c>
      <c r="B249" s="197" t="s">
        <v>1059</v>
      </c>
      <c r="C249" s="197" t="s">
        <v>13</v>
      </c>
      <c r="D249" s="198">
        <v>2016</v>
      </c>
      <c r="E249" s="197" t="s">
        <v>6</v>
      </c>
      <c r="F249" s="199">
        <v>108</v>
      </c>
      <c r="G249" s="200">
        <v>0</v>
      </c>
      <c r="H249" s="200">
        <v>0</v>
      </c>
      <c r="I249" s="200">
        <v>0</v>
      </c>
      <c r="J249" s="200">
        <v>67</v>
      </c>
      <c r="K249" s="199">
        <v>0</v>
      </c>
      <c r="L249" s="199">
        <v>0</v>
      </c>
      <c r="M249" s="199">
        <v>0</v>
      </c>
      <c r="N249" s="199">
        <v>87</v>
      </c>
      <c r="O249" s="199">
        <v>1</v>
      </c>
      <c r="P249" s="199">
        <v>205</v>
      </c>
      <c r="Q249" s="201">
        <v>0</v>
      </c>
      <c r="R249" s="197">
        <v>467</v>
      </c>
      <c r="S249" s="197">
        <v>1</v>
      </c>
      <c r="T249" s="92">
        <f t="shared" si="3"/>
        <v>2016</v>
      </c>
      <c r="U249">
        <f>VLOOKUP(A249,'SB35 Determination Data'!$B$4:$F$542,5,FALSE)</f>
        <v>2014</v>
      </c>
    </row>
    <row r="250" spans="1:21" ht="15" x14ac:dyDescent="0.2">
      <c r="A250" s="197" t="s">
        <v>1118</v>
      </c>
      <c r="B250" s="197" t="s">
        <v>1059</v>
      </c>
      <c r="C250" s="197" t="s">
        <v>13</v>
      </c>
      <c r="D250" s="198">
        <v>2017</v>
      </c>
      <c r="E250" s="197" t="s">
        <v>6</v>
      </c>
      <c r="F250" s="199">
        <v>108</v>
      </c>
      <c r="G250" s="200">
        <v>1</v>
      </c>
      <c r="H250" s="200">
        <v>0</v>
      </c>
      <c r="I250" s="200">
        <v>1</v>
      </c>
      <c r="J250" s="200">
        <v>67</v>
      </c>
      <c r="K250" s="199">
        <v>1</v>
      </c>
      <c r="L250" s="199">
        <v>0</v>
      </c>
      <c r="M250" s="199">
        <v>1</v>
      </c>
      <c r="N250" s="199">
        <v>87</v>
      </c>
      <c r="O250" s="199">
        <v>0</v>
      </c>
      <c r="P250" s="199">
        <v>205</v>
      </c>
      <c r="Q250" s="201">
        <v>0</v>
      </c>
      <c r="R250" s="197">
        <v>467</v>
      </c>
      <c r="S250" s="197">
        <v>2</v>
      </c>
      <c r="T250" s="92">
        <f t="shared" si="3"/>
        <v>2017</v>
      </c>
      <c r="U250">
        <f>VLOOKUP(A250,'SB35 Determination Data'!$B$4:$F$542,5,FALSE)</f>
        <v>2014</v>
      </c>
    </row>
    <row r="251" spans="1:21" ht="15" x14ac:dyDescent="0.2">
      <c r="A251" s="197" t="s">
        <v>80</v>
      </c>
      <c r="B251" s="197" t="s">
        <v>81</v>
      </c>
      <c r="C251" s="197" t="s">
        <v>8</v>
      </c>
      <c r="D251" s="198">
        <v>2014</v>
      </c>
      <c r="E251" s="197" t="s">
        <v>6</v>
      </c>
      <c r="F251" s="199">
        <v>39</v>
      </c>
      <c r="G251" s="200">
        <v>0</v>
      </c>
      <c r="H251" s="200">
        <v>0</v>
      </c>
      <c r="I251" s="200">
        <v>0</v>
      </c>
      <c r="J251" s="200">
        <v>29</v>
      </c>
      <c r="K251" s="199">
        <v>0</v>
      </c>
      <c r="L251" s="199">
        <v>0</v>
      </c>
      <c r="M251" s="199">
        <v>0</v>
      </c>
      <c r="N251" s="202">
        <v>31</v>
      </c>
      <c r="O251" s="199">
        <v>0</v>
      </c>
      <c r="P251" s="199">
        <v>112</v>
      </c>
      <c r="Q251" s="201">
        <v>0</v>
      </c>
      <c r="R251" s="197">
        <v>211</v>
      </c>
      <c r="S251" s="197">
        <v>0</v>
      </c>
      <c r="T251" s="92">
        <f t="shared" si="3"/>
        <v>2015</v>
      </c>
      <c r="U251">
        <f>VLOOKUP(A251,'SB35 Determination Data'!$B$4:$F$542,5,FALSE)</f>
        <v>2015</v>
      </c>
    </row>
    <row r="252" spans="1:21" ht="15" x14ac:dyDescent="0.2">
      <c r="A252" s="197" t="s">
        <v>80</v>
      </c>
      <c r="B252" s="197" t="s">
        <v>81</v>
      </c>
      <c r="C252" s="197" t="s">
        <v>8</v>
      </c>
      <c r="D252" s="198">
        <v>2015</v>
      </c>
      <c r="E252" s="197" t="s">
        <v>6</v>
      </c>
      <c r="F252" s="199">
        <v>39</v>
      </c>
      <c r="G252" s="200">
        <v>25</v>
      </c>
      <c r="H252" s="200">
        <v>25</v>
      </c>
      <c r="I252" s="200">
        <v>0</v>
      </c>
      <c r="J252" s="200">
        <v>29</v>
      </c>
      <c r="K252" s="199">
        <v>7</v>
      </c>
      <c r="L252" s="199">
        <v>7</v>
      </c>
      <c r="M252" s="199">
        <v>0</v>
      </c>
      <c r="N252" s="199">
        <v>31</v>
      </c>
      <c r="O252" s="199">
        <v>0</v>
      </c>
      <c r="P252" s="199">
        <v>112</v>
      </c>
      <c r="Q252" s="201">
        <v>0</v>
      </c>
      <c r="R252" s="197">
        <v>211</v>
      </c>
      <c r="S252" s="197">
        <v>32</v>
      </c>
      <c r="T252" s="92">
        <f t="shared" si="3"/>
        <v>2015</v>
      </c>
      <c r="U252">
        <f>VLOOKUP(A252,'SB35 Determination Data'!$B$4:$F$542,5,FALSE)</f>
        <v>2015</v>
      </c>
    </row>
    <row r="253" spans="1:21" ht="15" x14ac:dyDescent="0.2">
      <c r="A253" s="197" t="s">
        <v>80</v>
      </c>
      <c r="B253" s="197" t="s">
        <v>81</v>
      </c>
      <c r="C253" s="197" t="s">
        <v>8</v>
      </c>
      <c r="D253" s="198">
        <v>2016</v>
      </c>
      <c r="E253" s="197" t="s">
        <v>6</v>
      </c>
      <c r="F253" s="199">
        <v>39</v>
      </c>
      <c r="G253" s="200">
        <v>0</v>
      </c>
      <c r="H253" s="200">
        <v>0</v>
      </c>
      <c r="I253" s="200">
        <v>0</v>
      </c>
      <c r="J253" s="200">
        <v>29</v>
      </c>
      <c r="K253" s="199">
        <v>0</v>
      </c>
      <c r="L253" s="199">
        <v>0</v>
      </c>
      <c r="M253" s="199">
        <v>0</v>
      </c>
      <c r="N253" s="199">
        <v>31</v>
      </c>
      <c r="O253" s="199">
        <v>2</v>
      </c>
      <c r="P253" s="199">
        <v>112</v>
      </c>
      <c r="Q253" s="201">
        <v>13</v>
      </c>
      <c r="R253" s="197">
        <v>211</v>
      </c>
      <c r="S253" s="197">
        <v>15</v>
      </c>
      <c r="T253" s="92">
        <f t="shared" si="3"/>
        <v>2016</v>
      </c>
      <c r="U253">
        <f>VLOOKUP(A253,'SB35 Determination Data'!$B$4:$F$542,5,FALSE)</f>
        <v>2015</v>
      </c>
    </row>
    <row r="254" spans="1:21" ht="15" x14ac:dyDescent="0.2">
      <c r="A254" s="197" t="s">
        <v>80</v>
      </c>
      <c r="B254" s="197" t="s">
        <v>81</v>
      </c>
      <c r="C254" s="197" t="s">
        <v>8</v>
      </c>
      <c r="D254" s="198">
        <v>2017</v>
      </c>
      <c r="E254" s="197" t="s">
        <v>6</v>
      </c>
      <c r="F254" s="199">
        <v>39</v>
      </c>
      <c r="G254" s="200">
        <v>0</v>
      </c>
      <c r="H254" s="200">
        <v>0</v>
      </c>
      <c r="I254" s="200">
        <v>0</v>
      </c>
      <c r="J254" s="200">
        <v>29</v>
      </c>
      <c r="K254" s="199">
        <v>0</v>
      </c>
      <c r="L254" s="199">
        <v>0</v>
      </c>
      <c r="M254" s="199">
        <v>0</v>
      </c>
      <c r="N254" s="199">
        <v>31</v>
      </c>
      <c r="O254" s="199">
        <v>3</v>
      </c>
      <c r="P254" s="199">
        <v>112</v>
      </c>
      <c r="Q254" s="201">
        <v>22</v>
      </c>
      <c r="R254" s="197">
        <v>211</v>
      </c>
      <c r="S254" s="197">
        <v>25</v>
      </c>
      <c r="T254" s="92">
        <f t="shared" si="3"/>
        <v>2017</v>
      </c>
      <c r="U254">
        <f>VLOOKUP(A254,'SB35 Determination Data'!$B$4:$F$542,5,FALSE)</f>
        <v>2015</v>
      </c>
    </row>
    <row r="255" spans="1:21" ht="15" x14ac:dyDescent="0.2">
      <c r="A255" s="197" t="s">
        <v>1044</v>
      </c>
      <c r="B255" s="197" t="s">
        <v>82</v>
      </c>
      <c r="C255" s="197" t="s">
        <v>26</v>
      </c>
      <c r="D255" s="198">
        <v>2015</v>
      </c>
      <c r="E255" s="197" t="s">
        <v>6</v>
      </c>
      <c r="F255" s="199">
        <v>2321</v>
      </c>
      <c r="G255" s="200">
        <v>0</v>
      </c>
      <c r="H255" s="200">
        <v>0</v>
      </c>
      <c r="I255" s="200">
        <v>0</v>
      </c>
      <c r="J255" s="200">
        <v>1145</v>
      </c>
      <c r="K255" s="199">
        <v>0</v>
      </c>
      <c r="L255" s="199">
        <v>0</v>
      </c>
      <c r="M255" s="199">
        <v>0</v>
      </c>
      <c r="N255" s="202">
        <v>1018</v>
      </c>
      <c r="O255" s="199">
        <v>456</v>
      </c>
      <c r="P255" s="199">
        <v>1844</v>
      </c>
      <c r="Q255" s="201">
        <v>1296</v>
      </c>
      <c r="R255" s="197">
        <v>6328</v>
      </c>
      <c r="S255" s="197">
        <v>1752</v>
      </c>
      <c r="T255" s="92">
        <f t="shared" si="3"/>
        <v>2016</v>
      </c>
      <c r="U255">
        <f>VLOOKUP(A255,'SB35 Determination Data'!$B$4:$F$542,5,FALSE)</f>
        <v>2016</v>
      </c>
    </row>
    <row r="256" spans="1:21" ht="15" x14ac:dyDescent="0.2">
      <c r="A256" s="197" t="s">
        <v>1044</v>
      </c>
      <c r="B256" s="197" t="s">
        <v>82</v>
      </c>
      <c r="C256" s="197" t="s">
        <v>26</v>
      </c>
      <c r="D256" s="198">
        <v>2016</v>
      </c>
      <c r="E256" s="197" t="s">
        <v>6</v>
      </c>
      <c r="F256" s="199">
        <v>2321</v>
      </c>
      <c r="G256" s="200">
        <v>0</v>
      </c>
      <c r="H256" s="200">
        <v>0</v>
      </c>
      <c r="I256" s="200">
        <v>0</v>
      </c>
      <c r="J256" s="200">
        <v>1145</v>
      </c>
      <c r="K256" s="199">
        <v>5</v>
      </c>
      <c r="L256" s="199">
        <v>5</v>
      </c>
      <c r="M256" s="199">
        <v>0</v>
      </c>
      <c r="N256" s="199">
        <v>1018</v>
      </c>
      <c r="O256" s="199">
        <v>395</v>
      </c>
      <c r="P256" s="199">
        <v>1844</v>
      </c>
      <c r="Q256" s="201">
        <v>689</v>
      </c>
      <c r="R256" s="197">
        <v>6328</v>
      </c>
      <c r="S256" s="197">
        <v>1089</v>
      </c>
      <c r="T256" s="92">
        <f t="shared" si="3"/>
        <v>2016</v>
      </c>
      <c r="U256">
        <f>VLOOKUP(A256,'SB35 Determination Data'!$B$4:$F$542,5,FALSE)</f>
        <v>2016</v>
      </c>
    </row>
    <row r="257" spans="1:21" ht="15" x14ac:dyDescent="0.2">
      <c r="A257" s="197" t="s">
        <v>1044</v>
      </c>
      <c r="B257" s="197" t="s">
        <v>82</v>
      </c>
      <c r="C257" s="197" t="s">
        <v>26</v>
      </c>
      <c r="D257" s="198">
        <v>2017</v>
      </c>
      <c r="E257" s="197" t="s">
        <v>6</v>
      </c>
      <c r="F257" s="199">
        <v>2321</v>
      </c>
      <c r="G257" s="200">
        <v>0</v>
      </c>
      <c r="H257" s="200">
        <v>0</v>
      </c>
      <c r="I257" s="200">
        <v>0</v>
      </c>
      <c r="J257" s="200">
        <v>1145</v>
      </c>
      <c r="K257" s="199">
        <v>20</v>
      </c>
      <c r="L257" s="199">
        <v>20</v>
      </c>
      <c r="M257" s="199">
        <v>0</v>
      </c>
      <c r="N257" s="199">
        <v>1018</v>
      </c>
      <c r="O257" s="199">
        <v>480</v>
      </c>
      <c r="P257" s="199">
        <v>1844</v>
      </c>
      <c r="Q257" s="201">
        <v>542</v>
      </c>
      <c r="R257" s="197">
        <v>6328</v>
      </c>
      <c r="S257" s="197">
        <v>1042</v>
      </c>
      <c r="T257" s="92">
        <f t="shared" si="3"/>
        <v>2017</v>
      </c>
      <c r="U257">
        <f>VLOOKUP(A257,'SB35 Determination Data'!$B$4:$F$542,5,FALSE)</f>
        <v>2016</v>
      </c>
    </row>
    <row r="258" spans="1:21" ht="15" x14ac:dyDescent="0.2">
      <c r="A258" s="197" t="s">
        <v>83</v>
      </c>
      <c r="B258" s="197" t="s">
        <v>35</v>
      </c>
      <c r="C258" s="197" t="s">
        <v>3</v>
      </c>
      <c r="D258" s="198">
        <v>2014</v>
      </c>
      <c r="E258" s="197" t="s">
        <v>6</v>
      </c>
      <c r="F258" s="199">
        <v>1555</v>
      </c>
      <c r="G258" s="200">
        <v>52</v>
      </c>
      <c r="H258" s="200">
        <v>52</v>
      </c>
      <c r="I258" s="200">
        <v>0</v>
      </c>
      <c r="J258" s="200">
        <v>1059</v>
      </c>
      <c r="K258" s="199">
        <v>32</v>
      </c>
      <c r="L258" s="199">
        <v>32</v>
      </c>
      <c r="M258" s="199">
        <v>0</v>
      </c>
      <c r="N258" s="199">
        <v>1212</v>
      </c>
      <c r="O258" s="199">
        <v>0</v>
      </c>
      <c r="P258" s="199">
        <v>2945</v>
      </c>
      <c r="Q258" s="201">
        <v>64</v>
      </c>
      <c r="R258" s="197">
        <v>6771</v>
      </c>
      <c r="S258" s="197">
        <v>148</v>
      </c>
      <c r="T258" s="92">
        <f t="shared" si="3"/>
        <v>2014</v>
      </c>
      <c r="U258">
        <f>VLOOKUP(A258,'SB35 Determination Data'!$B$4:$F$542,5,FALSE)</f>
        <v>2014</v>
      </c>
    </row>
    <row r="259" spans="1:21" ht="15" x14ac:dyDescent="0.2">
      <c r="A259" s="197" t="s">
        <v>83</v>
      </c>
      <c r="B259" s="197" t="s">
        <v>35</v>
      </c>
      <c r="C259" s="197" t="s">
        <v>3</v>
      </c>
      <c r="D259" s="198">
        <v>2015</v>
      </c>
      <c r="E259" s="197" t="s">
        <v>6</v>
      </c>
      <c r="F259" s="199">
        <v>1555</v>
      </c>
      <c r="G259" s="200">
        <v>0</v>
      </c>
      <c r="H259" s="200">
        <v>0</v>
      </c>
      <c r="I259" s="200">
        <v>0</v>
      </c>
      <c r="J259" s="200">
        <v>1059</v>
      </c>
      <c r="K259" s="199">
        <v>0</v>
      </c>
      <c r="L259" s="199">
        <v>0</v>
      </c>
      <c r="M259" s="199">
        <v>0</v>
      </c>
      <c r="N259" s="199">
        <v>1212</v>
      </c>
      <c r="O259" s="199">
        <v>0</v>
      </c>
      <c r="P259" s="199">
        <v>2945</v>
      </c>
      <c r="Q259" s="201">
        <v>24</v>
      </c>
      <c r="R259" s="197">
        <v>6771</v>
      </c>
      <c r="S259" s="197">
        <v>24</v>
      </c>
      <c r="T259" s="92">
        <f t="shared" si="3"/>
        <v>2015</v>
      </c>
      <c r="U259">
        <f>VLOOKUP(A259,'SB35 Determination Data'!$B$4:$F$542,5,FALSE)</f>
        <v>2014</v>
      </c>
    </row>
    <row r="260" spans="1:21" ht="15" x14ac:dyDescent="0.2">
      <c r="A260" s="197" t="s">
        <v>83</v>
      </c>
      <c r="B260" s="197" t="s">
        <v>35</v>
      </c>
      <c r="C260" s="197" t="s">
        <v>3</v>
      </c>
      <c r="D260" s="198">
        <v>2016</v>
      </c>
      <c r="E260" s="197" t="s">
        <v>6</v>
      </c>
      <c r="F260" s="199">
        <v>1555</v>
      </c>
      <c r="G260" s="200">
        <v>0</v>
      </c>
      <c r="H260" s="200">
        <v>0</v>
      </c>
      <c r="I260" s="200">
        <v>0</v>
      </c>
      <c r="J260" s="200">
        <v>1059</v>
      </c>
      <c r="K260" s="199">
        <v>0</v>
      </c>
      <c r="L260" s="199">
        <v>0</v>
      </c>
      <c r="M260" s="199">
        <v>0</v>
      </c>
      <c r="N260" s="202">
        <v>1212</v>
      </c>
      <c r="O260" s="199">
        <v>0</v>
      </c>
      <c r="P260" s="199">
        <v>2945</v>
      </c>
      <c r="Q260" s="201">
        <v>0</v>
      </c>
      <c r="R260" s="197">
        <v>6771</v>
      </c>
      <c r="S260" s="197">
        <v>0</v>
      </c>
      <c r="T260" s="92">
        <f t="shared" ref="T260:T323" si="4">IF(D260&gt;U260,D260,U260)</f>
        <v>2016</v>
      </c>
      <c r="U260">
        <f>VLOOKUP(A260,'SB35 Determination Data'!$B$4:$F$542,5,FALSE)</f>
        <v>2014</v>
      </c>
    </row>
    <row r="261" spans="1:21" ht="15" x14ac:dyDescent="0.2">
      <c r="A261" s="197" t="s">
        <v>83</v>
      </c>
      <c r="B261" s="197" t="s">
        <v>35</v>
      </c>
      <c r="C261" s="197" t="s">
        <v>3</v>
      </c>
      <c r="D261" s="198">
        <v>2017</v>
      </c>
      <c r="E261" s="197" t="s">
        <v>6</v>
      </c>
      <c r="F261" s="199">
        <v>1555</v>
      </c>
      <c r="G261" s="200">
        <v>26</v>
      </c>
      <c r="H261" s="200">
        <v>26</v>
      </c>
      <c r="I261" s="200">
        <v>0</v>
      </c>
      <c r="J261" s="200">
        <v>1059</v>
      </c>
      <c r="K261" s="199">
        <v>19</v>
      </c>
      <c r="L261" s="199">
        <v>19</v>
      </c>
      <c r="M261" s="199">
        <v>0</v>
      </c>
      <c r="N261" s="199">
        <v>1212</v>
      </c>
      <c r="O261" s="199">
        <v>0</v>
      </c>
      <c r="P261" s="199">
        <v>2945</v>
      </c>
      <c r="Q261" s="201">
        <v>0</v>
      </c>
      <c r="R261" s="197">
        <v>6771</v>
      </c>
      <c r="S261" s="197">
        <v>45</v>
      </c>
      <c r="T261" s="92">
        <f t="shared" si="4"/>
        <v>2017</v>
      </c>
      <c r="U261">
        <f>VLOOKUP(A261,'SB35 Determination Data'!$B$4:$F$542,5,FALSE)</f>
        <v>2014</v>
      </c>
    </row>
    <row r="262" spans="1:21" ht="15" x14ac:dyDescent="0.2">
      <c r="A262" s="197" t="s">
        <v>84</v>
      </c>
      <c r="B262" s="197" t="s">
        <v>82</v>
      </c>
      <c r="C262" s="197" t="s">
        <v>26</v>
      </c>
      <c r="D262" s="198">
        <v>2015</v>
      </c>
      <c r="E262" s="197" t="s">
        <v>6</v>
      </c>
      <c r="F262" s="199">
        <v>150</v>
      </c>
      <c r="G262" s="200">
        <v>36</v>
      </c>
      <c r="H262" s="200">
        <v>36</v>
      </c>
      <c r="I262" s="200">
        <v>0</v>
      </c>
      <c r="J262" s="200">
        <v>115</v>
      </c>
      <c r="K262" s="199">
        <v>32</v>
      </c>
      <c r="L262" s="199">
        <v>32</v>
      </c>
      <c r="M262" s="199">
        <v>0</v>
      </c>
      <c r="N262" s="199">
        <v>123</v>
      </c>
      <c r="O262" s="199">
        <v>24</v>
      </c>
      <c r="P262" s="199">
        <v>201</v>
      </c>
      <c r="Q262" s="201">
        <v>15</v>
      </c>
      <c r="R262" s="197">
        <v>589</v>
      </c>
      <c r="S262" s="197">
        <v>107</v>
      </c>
      <c r="T262" s="92">
        <f t="shared" si="4"/>
        <v>2016</v>
      </c>
      <c r="U262">
        <f>VLOOKUP(A262,'SB35 Determination Data'!$B$4:$F$542,5,FALSE)</f>
        <v>2016</v>
      </c>
    </row>
    <row r="263" spans="1:21" ht="15" x14ac:dyDescent="0.2">
      <c r="A263" s="197" t="s">
        <v>84</v>
      </c>
      <c r="B263" s="197" t="s">
        <v>82</v>
      </c>
      <c r="C263" s="197" t="s">
        <v>26</v>
      </c>
      <c r="D263" s="198">
        <v>2016</v>
      </c>
      <c r="E263" s="197" t="s">
        <v>6</v>
      </c>
      <c r="F263" s="199">
        <v>150</v>
      </c>
      <c r="G263" s="200">
        <v>0</v>
      </c>
      <c r="H263" s="200">
        <v>0</v>
      </c>
      <c r="I263" s="200">
        <v>0</v>
      </c>
      <c r="J263" s="200">
        <v>115</v>
      </c>
      <c r="K263" s="199">
        <v>0</v>
      </c>
      <c r="L263" s="199">
        <v>0</v>
      </c>
      <c r="M263" s="199">
        <v>0</v>
      </c>
      <c r="N263" s="202">
        <v>123</v>
      </c>
      <c r="O263" s="199">
        <v>0</v>
      </c>
      <c r="P263" s="199">
        <v>201</v>
      </c>
      <c r="Q263" s="201">
        <v>0</v>
      </c>
      <c r="R263" s="197">
        <v>589</v>
      </c>
      <c r="S263" s="197">
        <v>0</v>
      </c>
      <c r="T263" s="92">
        <f t="shared" si="4"/>
        <v>2016</v>
      </c>
      <c r="U263">
        <f>VLOOKUP(A263,'SB35 Determination Data'!$B$4:$F$542,5,FALSE)</f>
        <v>2016</v>
      </c>
    </row>
    <row r="264" spans="1:21" ht="15" x14ac:dyDescent="0.2">
      <c r="A264" s="197" t="s">
        <v>84</v>
      </c>
      <c r="B264" s="197" t="s">
        <v>82</v>
      </c>
      <c r="C264" s="197" t="s">
        <v>26</v>
      </c>
      <c r="D264" s="198">
        <v>2017</v>
      </c>
      <c r="E264" s="197" t="s">
        <v>6</v>
      </c>
      <c r="F264" s="199">
        <v>150</v>
      </c>
      <c r="G264" s="200">
        <v>0</v>
      </c>
      <c r="H264" s="200">
        <v>0</v>
      </c>
      <c r="I264" s="200">
        <v>0</v>
      </c>
      <c r="J264" s="200">
        <v>115</v>
      </c>
      <c r="K264" s="199">
        <v>0</v>
      </c>
      <c r="L264" s="199">
        <v>0</v>
      </c>
      <c r="M264" s="199">
        <v>0</v>
      </c>
      <c r="N264" s="199">
        <v>123</v>
      </c>
      <c r="O264" s="199">
        <v>3</v>
      </c>
      <c r="P264" s="199">
        <v>201</v>
      </c>
      <c r="Q264" s="201">
        <v>39</v>
      </c>
      <c r="R264" s="197">
        <v>589</v>
      </c>
      <c r="S264" s="197">
        <v>42</v>
      </c>
      <c r="T264" s="92">
        <f t="shared" si="4"/>
        <v>2017</v>
      </c>
      <c r="U264">
        <f>VLOOKUP(A264,'SB35 Determination Data'!$B$4:$F$542,5,FALSE)</f>
        <v>2016</v>
      </c>
    </row>
    <row r="265" spans="1:21" ht="15" x14ac:dyDescent="0.2">
      <c r="A265" s="197" t="s">
        <v>85</v>
      </c>
      <c r="B265" s="197" t="s">
        <v>31</v>
      </c>
      <c r="C265" s="197" t="s">
        <v>32</v>
      </c>
      <c r="D265" s="198">
        <v>2013</v>
      </c>
      <c r="E265" s="197" t="s">
        <v>6</v>
      </c>
      <c r="F265" s="199">
        <v>10</v>
      </c>
      <c r="G265" s="200">
        <v>0</v>
      </c>
      <c r="H265" s="200">
        <v>0</v>
      </c>
      <c r="I265" s="200">
        <v>0</v>
      </c>
      <c r="J265" s="200">
        <v>7</v>
      </c>
      <c r="K265" s="199">
        <v>0</v>
      </c>
      <c r="L265" s="199">
        <v>0</v>
      </c>
      <c r="M265" s="199">
        <v>0</v>
      </c>
      <c r="N265" s="199">
        <v>10</v>
      </c>
      <c r="O265" s="199">
        <v>0</v>
      </c>
      <c r="P265" s="199">
        <v>24</v>
      </c>
      <c r="Q265" s="201">
        <v>0</v>
      </c>
      <c r="R265" s="197">
        <v>51</v>
      </c>
      <c r="S265" s="197">
        <v>0</v>
      </c>
      <c r="T265" s="92">
        <f t="shared" si="4"/>
        <v>2014</v>
      </c>
      <c r="U265">
        <f>VLOOKUP(A265,'SB35 Determination Data'!$B$4:$F$542,5,FALSE)</f>
        <v>2014</v>
      </c>
    </row>
    <row r="266" spans="1:21" ht="15" x14ac:dyDescent="0.2">
      <c r="A266" s="197" t="s">
        <v>85</v>
      </c>
      <c r="B266" s="197" t="s">
        <v>31</v>
      </c>
      <c r="C266" s="197" t="s">
        <v>32</v>
      </c>
      <c r="D266" s="198">
        <v>2017</v>
      </c>
      <c r="E266" s="197" t="s">
        <v>6</v>
      </c>
      <c r="F266" s="199">
        <v>10</v>
      </c>
      <c r="G266" s="200">
        <v>0</v>
      </c>
      <c r="H266" s="200">
        <v>0</v>
      </c>
      <c r="I266" s="200">
        <v>0</v>
      </c>
      <c r="J266" s="200">
        <v>7</v>
      </c>
      <c r="K266" s="199">
        <v>0</v>
      </c>
      <c r="L266" s="199">
        <v>0</v>
      </c>
      <c r="M266" s="199">
        <v>0</v>
      </c>
      <c r="N266" s="199">
        <v>10</v>
      </c>
      <c r="O266" s="199">
        <v>0</v>
      </c>
      <c r="P266" s="199">
        <v>24</v>
      </c>
      <c r="Q266" s="201">
        <v>0</v>
      </c>
      <c r="R266" s="197">
        <v>51</v>
      </c>
      <c r="S266" s="197">
        <v>0</v>
      </c>
      <c r="T266" s="92">
        <f t="shared" si="4"/>
        <v>2017</v>
      </c>
      <c r="U266">
        <f>VLOOKUP(A266,'SB35 Determination Data'!$B$4:$F$542,5,FALSE)</f>
        <v>2014</v>
      </c>
    </row>
    <row r="267" spans="1:21" ht="15" x14ac:dyDescent="0.2">
      <c r="A267" s="197" t="s">
        <v>86</v>
      </c>
      <c r="B267" s="197" t="s">
        <v>29</v>
      </c>
      <c r="C267" s="197" t="s">
        <v>8</v>
      </c>
      <c r="D267" s="198">
        <v>2014</v>
      </c>
      <c r="E267" s="197" t="s">
        <v>6</v>
      </c>
      <c r="F267" s="199">
        <v>20</v>
      </c>
      <c r="G267" s="200">
        <v>0</v>
      </c>
      <c r="H267" s="200">
        <v>0</v>
      </c>
      <c r="I267" s="200">
        <v>0</v>
      </c>
      <c r="J267" s="200">
        <v>8</v>
      </c>
      <c r="K267" s="199">
        <v>0</v>
      </c>
      <c r="L267" s="199">
        <v>0</v>
      </c>
      <c r="M267" s="199">
        <v>0</v>
      </c>
      <c r="N267" s="199">
        <v>9</v>
      </c>
      <c r="O267" s="199">
        <v>0</v>
      </c>
      <c r="P267" s="199">
        <v>22</v>
      </c>
      <c r="Q267" s="201">
        <v>0</v>
      </c>
      <c r="R267" s="197">
        <v>59</v>
      </c>
      <c r="S267" s="197">
        <v>0</v>
      </c>
      <c r="T267" s="92">
        <f t="shared" si="4"/>
        <v>2015</v>
      </c>
      <c r="U267">
        <f>VLOOKUP(A267,'SB35 Determination Data'!$B$4:$F$542,5,FALSE)</f>
        <v>2015</v>
      </c>
    </row>
    <row r="268" spans="1:21" ht="15" x14ac:dyDescent="0.2">
      <c r="A268" s="197" t="s">
        <v>86</v>
      </c>
      <c r="B268" s="197" t="s">
        <v>29</v>
      </c>
      <c r="C268" s="197" t="s">
        <v>8</v>
      </c>
      <c r="D268" s="198">
        <v>2015</v>
      </c>
      <c r="E268" s="197" t="s">
        <v>6</v>
      </c>
      <c r="F268" s="199">
        <v>20</v>
      </c>
      <c r="G268" s="200">
        <v>0</v>
      </c>
      <c r="H268" s="200">
        <v>0</v>
      </c>
      <c r="I268" s="200">
        <v>0</v>
      </c>
      <c r="J268" s="200">
        <v>8</v>
      </c>
      <c r="K268" s="199">
        <v>0</v>
      </c>
      <c r="L268" s="199">
        <v>0</v>
      </c>
      <c r="M268" s="199">
        <v>0</v>
      </c>
      <c r="N268" s="202">
        <v>9</v>
      </c>
      <c r="O268" s="199">
        <v>0</v>
      </c>
      <c r="P268" s="199">
        <v>22</v>
      </c>
      <c r="Q268" s="201">
        <v>0</v>
      </c>
      <c r="R268" s="197">
        <v>59</v>
      </c>
      <c r="S268" s="197">
        <v>0</v>
      </c>
      <c r="T268" s="92">
        <f t="shared" si="4"/>
        <v>2015</v>
      </c>
      <c r="U268">
        <f>VLOOKUP(A268,'SB35 Determination Data'!$B$4:$F$542,5,FALSE)</f>
        <v>2015</v>
      </c>
    </row>
    <row r="269" spans="1:21" ht="15" x14ac:dyDescent="0.2">
      <c r="A269" s="197" t="s">
        <v>86</v>
      </c>
      <c r="B269" s="197" t="s">
        <v>29</v>
      </c>
      <c r="C269" s="197" t="s">
        <v>8</v>
      </c>
      <c r="D269" s="198">
        <v>2016</v>
      </c>
      <c r="E269" s="197" t="s">
        <v>6</v>
      </c>
      <c r="F269" s="199">
        <v>20</v>
      </c>
      <c r="G269" s="200">
        <v>0</v>
      </c>
      <c r="H269" s="200">
        <v>0</v>
      </c>
      <c r="I269" s="200">
        <v>0</v>
      </c>
      <c r="J269" s="200">
        <v>8</v>
      </c>
      <c r="K269" s="199">
        <v>0</v>
      </c>
      <c r="L269" s="199">
        <v>0</v>
      </c>
      <c r="M269" s="199">
        <v>0</v>
      </c>
      <c r="N269" s="199">
        <v>9</v>
      </c>
      <c r="O269" s="199">
        <v>0</v>
      </c>
      <c r="P269" s="199">
        <v>22</v>
      </c>
      <c r="Q269" s="201">
        <v>0</v>
      </c>
      <c r="R269" s="197">
        <v>59</v>
      </c>
      <c r="S269" s="197">
        <v>0</v>
      </c>
      <c r="T269" s="92">
        <f t="shared" si="4"/>
        <v>2016</v>
      </c>
      <c r="U269">
        <f>VLOOKUP(A269,'SB35 Determination Data'!$B$4:$F$542,5,FALSE)</f>
        <v>2015</v>
      </c>
    </row>
    <row r="270" spans="1:21" ht="15" x14ac:dyDescent="0.2">
      <c r="A270" s="197" t="s">
        <v>86</v>
      </c>
      <c r="B270" s="197" t="s">
        <v>29</v>
      </c>
      <c r="C270" s="197" t="s">
        <v>8</v>
      </c>
      <c r="D270" s="198">
        <v>2017</v>
      </c>
      <c r="E270" s="197" t="s">
        <v>6</v>
      </c>
      <c r="F270" s="199">
        <v>20</v>
      </c>
      <c r="G270" s="200">
        <v>0</v>
      </c>
      <c r="H270" s="200">
        <v>0</v>
      </c>
      <c r="I270" s="200">
        <v>0</v>
      </c>
      <c r="J270" s="200">
        <v>8</v>
      </c>
      <c r="K270" s="199">
        <v>0</v>
      </c>
      <c r="L270" s="199">
        <v>0</v>
      </c>
      <c r="M270" s="199">
        <v>0</v>
      </c>
      <c r="N270" s="199">
        <v>9</v>
      </c>
      <c r="O270" s="199">
        <v>0</v>
      </c>
      <c r="P270" s="199">
        <v>22</v>
      </c>
      <c r="Q270" s="201">
        <v>6</v>
      </c>
      <c r="R270" s="197">
        <v>59</v>
      </c>
      <c r="S270" s="197">
        <v>6</v>
      </c>
      <c r="T270" s="92">
        <f t="shared" si="4"/>
        <v>2017</v>
      </c>
      <c r="U270">
        <f>VLOOKUP(A270,'SB35 Determination Data'!$B$4:$F$542,5,FALSE)</f>
        <v>2015</v>
      </c>
    </row>
    <row r="271" spans="1:21" ht="15" x14ac:dyDescent="0.2">
      <c r="A271" s="197" t="s">
        <v>87</v>
      </c>
      <c r="B271" s="197" t="s">
        <v>2</v>
      </c>
      <c r="C271" s="197" t="s">
        <v>3</v>
      </c>
      <c r="D271" s="198">
        <v>2014</v>
      </c>
      <c r="E271" s="197" t="s">
        <v>6</v>
      </c>
      <c r="F271" s="199">
        <v>443</v>
      </c>
      <c r="G271" s="200">
        <v>0</v>
      </c>
      <c r="H271" s="200">
        <v>0</v>
      </c>
      <c r="I271" s="200">
        <v>0</v>
      </c>
      <c r="J271" s="200">
        <v>302</v>
      </c>
      <c r="K271" s="199">
        <v>0</v>
      </c>
      <c r="L271" s="199">
        <v>0</v>
      </c>
      <c r="M271" s="199">
        <v>0</v>
      </c>
      <c r="N271" s="199">
        <v>347</v>
      </c>
      <c r="O271" s="199">
        <v>5</v>
      </c>
      <c r="P271" s="199">
        <v>831</v>
      </c>
      <c r="Q271" s="201">
        <v>23</v>
      </c>
      <c r="R271" s="197">
        <v>1923</v>
      </c>
      <c r="S271" s="197">
        <v>28</v>
      </c>
      <c r="T271" s="92">
        <f t="shared" si="4"/>
        <v>2014</v>
      </c>
      <c r="U271">
        <f>VLOOKUP(A271,'SB35 Determination Data'!$B$4:$F$542,5,FALSE)</f>
        <v>2014</v>
      </c>
    </row>
    <row r="272" spans="1:21" ht="15" x14ac:dyDescent="0.2">
      <c r="A272" s="197" t="s">
        <v>87</v>
      </c>
      <c r="B272" s="197" t="s">
        <v>2</v>
      </c>
      <c r="C272" s="197" t="s">
        <v>3</v>
      </c>
      <c r="D272" s="198">
        <v>2015</v>
      </c>
      <c r="E272" s="197" t="s">
        <v>6</v>
      </c>
      <c r="F272" s="199">
        <v>443</v>
      </c>
      <c r="G272" s="200">
        <v>0</v>
      </c>
      <c r="H272" s="200">
        <v>0</v>
      </c>
      <c r="I272" s="200">
        <v>0</v>
      </c>
      <c r="J272" s="200">
        <v>302</v>
      </c>
      <c r="K272" s="199">
        <v>0</v>
      </c>
      <c r="L272" s="199">
        <v>0</v>
      </c>
      <c r="M272" s="199">
        <v>0</v>
      </c>
      <c r="N272" s="202">
        <v>347</v>
      </c>
      <c r="O272" s="199">
        <v>3</v>
      </c>
      <c r="P272" s="199">
        <v>831</v>
      </c>
      <c r="Q272" s="201">
        <v>13</v>
      </c>
      <c r="R272" s="197">
        <v>1923</v>
      </c>
      <c r="S272" s="197">
        <v>16</v>
      </c>
      <c r="T272" s="92">
        <f t="shared" si="4"/>
        <v>2015</v>
      </c>
      <c r="U272">
        <f>VLOOKUP(A272,'SB35 Determination Data'!$B$4:$F$542,5,FALSE)</f>
        <v>2014</v>
      </c>
    </row>
    <row r="273" spans="1:21" ht="15" x14ac:dyDescent="0.2">
      <c r="A273" s="197" t="s">
        <v>87</v>
      </c>
      <c r="B273" s="197" t="s">
        <v>2</v>
      </c>
      <c r="C273" s="197" t="s">
        <v>3</v>
      </c>
      <c r="D273" s="198">
        <v>2016</v>
      </c>
      <c r="E273" s="197" t="s">
        <v>6</v>
      </c>
      <c r="F273" s="199">
        <v>443</v>
      </c>
      <c r="G273" s="200">
        <v>0</v>
      </c>
      <c r="H273" s="200">
        <v>0</v>
      </c>
      <c r="I273" s="200">
        <v>0</v>
      </c>
      <c r="J273" s="200">
        <v>302</v>
      </c>
      <c r="K273" s="199">
        <v>0</v>
      </c>
      <c r="L273" s="199">
        <v>0</v>
      </c>
      <c r="M273" s="199">
        <v>0</v>
      </c>
      <c r="N273" s="199">
        <v>347</v>
      </c>
      <c r="O273" s="199">
        <v>3</v>
      </c>
      <c r="P273" s="199">
        <v>831</v>
      </c>
      <c r="Q273" s="201">
        <v>6</v>
      </c>
      <c r="R273" s="197">
        <v>1923</v>
      </c>
      <c r="S273" s="197">
        <v>9</v>
      </c>
      <c r="T273" s="92">
        <f t="shared" si="4"/>
        <v>2016</v>
      </c>
      <c r="U273">
        <f>VLOOKUP(A273,'SB35 Determination Data'!$B$4:$F$542,5,FALSE)</f>
        <v>2014</v>
      </c>
    </row>
    <row r="274" spans="1:21" ht="15" x14ac:dyDescent="0.2">
      <c r="A274" s="197" t="s">
        <v>87</v>
      </c>
      <c r="B274" s="197" t="s">
        <v>2</v>
      </c>
      <c r="C274" s="197" t="s">
        <v>3</v>
      </c>
      <c r="D274" s="198">
        <v>2017</v>
      </c>
      <c r="E274" s="197" t="s">
        <v>6</v>
      </c>
      <c r="F274" s="199">
        <v>443</v>
      </c>
      <c r="G274" s="200">
        <v>0</v>
      </c>
      <c r="H274" s="200">
        <v>0</v>
      </c>
      <c r="I274" s="200">
        <v>0</v>
      </c>
      <c r="J274" s="200">
        <v>302</v>
      </c>
      <c r="K274" s="199">
        <v>0</v>
      </c>
      <c r="L274" s="199">
        <v>0</v>
      </c>
      <c r="M274" s="199">
        <v>0</v>
      </c>
      <c r="N274" s="199">
        <v>347</v>
      </c>
      <c r="O274" s="199">
        <v>2</v>
      </c>
      <c r="P274" s="199">
        <v>831</v>
      </c>
      <c r="Q274" s="201">
        <v>16</v>
      </c>
      <c r="R274" s="197">
        <v>1923</v>
      </c>
      <c r="S274" s="197">
        <v>18</v>
      </c>
      <c r="T274" s="92">
        <f t="shared" si="4"/>
        <v>2017</v>
      </c>
      <c r="U274">
        <f>VLOOKUP(A274,'SB35 Determination Data'!$B$4:$F$542,5,FALSE)</f>
        <v>2014</v>
      </c>
    </row>
    <row r="275" spans="1:21" ht="15" x14ac:dyDescent="0.2">
      <c r="A275" s="197" t="s">
        <v>1010</v>
      </c>
      <c r="B275" s="197" t="s">
        <v>1011</v>
      </c>
      <c r="C275" s="197" t="s">
        <v>13</v>
      </c>
      <c r="D275" s="198">
        <v>2014</v>
      </c>
      <c r="E275" s="197" t="s">
        <v>6</v>
      </c>
      <c r="F275" s="199">
        <v>107</v>
      </c>
      <c r="G275" s="200">
        <v>2</v>
      </c>
      <c r="H275" s="200">
        <v>0</v>
      </c>
      <c r="I275" s="200">
        <v>2</v>
      </c>
      <c r="J275" s="200">
        <v>91</v>
      </c>
      <c r="K275" s="199">
        <v>1</v>
      </c>
      <c r="L275" s="199">
        <v>0</v>
      </c>
      <c r="M275" s="199">
        <v>1</v>
      </c>
      <c r="N275" s="199">
        <v>91</v>
      </c>
      <c r="O275" s="199">
        <v>32</v>
      </c>
      <c r="P275" s="199">
        <v>210</v>
      </c>
      <c r="Q275" s="201">
        <v>25</v>
      </c>
      <c r="R275" s="197">
        <v>499</v>
      </c>
      <c r="S275" s="197">
        <v>60</v>
      </c>
      <c r="T275" s="92">
        <f t="shared" si="4"/>
        <v>2014</v>
      </c>
      <c r="U275">
        <f>VLOOKUP(A275,'SB35 Determination Data'!$B$4:$F$542,5,FALSE)</f>
        <v>2014</v>
      </c>
    </row>
    <row r="276" spans="1:21" ht="15" x14ac:dyDescent="0.2">
      <c r="A276" s="197" t="s">
        <v>1010</v>
      </c>
      <c r="B276" s="197" t="s">
        <v>1011</v>
      </c>
      <c r="C276" s="197" t="s">
        <v>13</v>
      </c>
      <c r="D276" s="198">
        <v>2015</v>
      </c>
      <c r="E276" s="197" t="s">
        <v>6</v>
      </c>
      <c r="F276" s="199">
        <v>107</v>
      </c>
      <c r="G276" s="200">
        <v>1</v>
      </c>
      <c r="H276" s="200">
        <v>1</v>
      </c>
      <c r="I276" s="200">
        <v>0</v>
      </c>
      <c r="J276" s="200">
        <v>91</v>
      </c>
      <c r="K276" s="199">
        <v>1</v>
      </c>
      <c r="L276" s="199">
        <v>0</v>
      </c>
      <c r="M276" s="199">
        <v>1</v>
      </c>
      <c r="N276" s="199">
        <v>91</v>
      </c>
      <c r="O276" s="199">
        <v>30</v>
      </c>
      <c r="P276" s="199">
        <v>210</v>
      </c>
      <c r="Q276" s="201">
        <v>13</v>
      </c>
      <c r="R276" s="197">
        <v>499</v>
      </c>
      <c r="S276" s="197">
        <v>45</v>
      </c>
      <c r="T276" s="92">
        <f t="shared" si="4"/>
        <v>2015</v>
      </c>
      <c r="U276">
        <f>VLOOKUP(A276,'SB35 Determination Data'!$B$4:$F$542,5,FALSE)</f>
        <v>2014</v>
      </c>
    </row>
    <row r="277" spans="1:21" ht="15" x14ac:dyDescent="0.2">
      <c r="A277" s="197" t="s">
        <v>1010</v>
      </c>
      <c r="B277" s="197" t="s">
        <v>1011</v>
      </c>
      <c r="C277" s="197" t="s">
        <v>13</v>
      </c>
      <c r="D277" s="198">
        <v>2016</v>
      </c>
      <c r="E277" s="197" t="s">
        <v>6</v>
      </c>
      <c r="F277" s="199">
        <v>107</v>
      </c>
      <c r="G277" s="200">
        <v>0</v>
      </c>
      <c r="H277" s="200">
        <v>0</v>
      </c>
      <c r="I277" s="200">
        <v>0</v>
      </c>
      <c r="J277" s="200">
        <v>91</v>
      </c>
      <c r="K277" s="199">
        <v>2</v>
      </c>
      <c r="L277" s="199">
        <v>0</v>
      </c>
      <c r="M277" s="199">
        <v>2</v>
      </c>
      <c r="N277" s="199">
        <v>91</v>
      </c>
      <c r="O277" s="199">
        <v>7</v>
      </c>
      <c r="P277" s="199">
        <v>210</v>
      </c>
      <c r="Q277" s="201">
        <v>2</v>
      </c>
      <c r="R277" s="197">
        <v>499</v>
      </c>
      <c r="S277" s="197">
        <v>11</v>
      </c>
      <c r="T277" s="92">
        <f t="shared" si="4"/>
        <v>2016</v>
      </c>
      <c r="U277">
        <f>VLOOKUP(A277,'SB35 Determination Data'!$B$4:$F$542,5,FALSE)</f>
        <v>2014</v>
      </c>
    </row>
    <row r="278" spans="1:21" ht="15" x14ac:dyDescent="0.2">
      <c r="A278" s="197" t="s">
        <v>1010</v>
      </c>
      <c r="B278" s="197" t="s">
        <v>1011</v>
      </c>
      <c r="C278" s="197" t="s">
        <v>13</v>
      </c>
      <c r="D278" s="198">
        <v>2017</v>
      </c>
      <c r="E278" s="197" t="s">
        <v>6</v>
      </c>
      <c r="F278" s="199">
        <v>107</v>
      </c>
      <c r="G278" s="200">
        <v>2</v>
      </c>
      <c r="H278" s="200">
        <v>0</v>
      </c>
      <c r="I278" s="200">
        <v>2</v>
      </c>
      <c r="J278" s="200">
        <v>91</v>
      </c>
      <c r="K278" s="199">
        <v>1</v>
      </c>
      <c r="L278" s="199">
        <v>0</v>
      </c>
      <c r="M278" s="199">
        <v>1</v>
      </c>
      <c r="N278" s="202">
        <v>91</v>
      </c>
      <c r="O278" s="199">
        <v>0</v>
      </c>
      <c r="P278" s="199">
        <v>210</v>
      </c>
      <c r="Q278" s="201">
        <v>6</v>
      </c>
      <c r="R278" s="197">
        <v>499</v>
      </c>
      <c r="S278" s="197">
        <v>9</v>
      </c>
      <c r="T278" s="92">
        <f t="shared" si="4"/>
        <v>2017</v>
      </c>
      <c r="U278">
        <f>VLOOKUP(A278,'SB35 Determination Data'!$B$4:$F$542,5,FALSE)</f>
        <v>2014</v>
      </c>
    </row>
    <row r="279" spans="1:21" ht="15" x14ac:dyDescent="0.2">
      <c r="A279" s="197" t="s">
        <v>88</v>
      </c>
      <c r="B279" s="197" t="s">
        <v>21</v>
      </c>
      <c r="C279" s="197" t="s">
        <v>8</v>
      </c>
      <c r="D279" s="198">
        <v>2014</v>
      </c>
      <c r="E279" s="197" t="s">
        <v>6</v>
      </c>
      <c r="F279" s="199">
        <v>798</v>
      </c>
      <c r="G279" s="200">
        <v>0</v>
      </c>
      <c r="H279" s="200">
        <v>0</v>
      </c>
      <c r="I279" s="200">
        <v>0</v>
      </c>
      <c r="J279" s="200">
        <v>444</v>
      </c>
      <c r="K279" s="199">
        <v>0</v>
      </c>
      <c r="L279" s="199">
        <v>0</v>
      </c>
      <c r="M279" s="199">
        <v>0</v>
      </c>
      <c r="N279" s="199">
        <v>559</v>
      </c>
      <c r="O279" s="199">
        <v>0</v>
      </c>
      <c r="P279" s="199">
        <v>1677</v>
      </c>
      <c r="Q279" s="201">
        <v>15</v>
      </c>
      <c r="R279" s="197">
        <v>3478</v>
      </c>
      <c r="S279" s="197">
        <v>15</v>
      </c>
      <c r="T279" s="92">
        <f t="shared" si="4"/>
        <v>2015</v>
      </c>
      <c r="U279">
        <f>VLOOKUP(A279,'SB35 Determination Data'!$B$4:$F$542,5,FALSE)</f>
        <v>2015</v>
      </c>
    </row>
    <row r="280" spans="1:21" ht="15" x14ac:dyDescent="0.2">
      <c r="A280" s="197" t="s">
        <v>88</v>
      </c>
      <c r="B280" s="197" t="s">
        <v>21</v>
      </c>
      <c r="C280" s="197" t="s">
        <v>8</v>
      </c>
      <c r="D280" s="198">
        <v>2015</v>
      </c>
      <c r="E280" s="197" t="s">
        <v>6</v>
      </c>
      <c r="F280" s="199">
        <v>798</v>
      </c>
      <c r="G280" s="200">
        <v>0</v>
      </c>
      <c r="H280" s="200">
        <v>0</v>
      </c>
      <c r="I280" s="200">
        <v>0</v>
      </c>
      <c r="J280" s="200">
        <v>444</v>
      </c>
      <c r="K280" s="199">
        <v>0</v>
      </c>
      <c r="L280" s="199">
        <v>0</v>
      </c>
      <c r="M280" s="199">
        <v>0</v>
      </c>
      <c r="N280" s="199">
        <v>559</v>
      </c>
      <c r="O280" s="199">
        <v>4</v>
      </c>
      <c r="P280" s="199">
        <v>1677</v>
      </c>
      <c r="Q280" s="201">
        <v>33</v>
      </c>
      <c r="R280" s="197">
        <v>3478</v>
      </c>
      <c r="S280" s="197">
        <v>37</v>
      </c>
      <c r="T280" s="92">
        <f t="shared" si="4"/>
        <v>2015</v>
      </c>
      <c r="U280">
        <f>VLOOKUP(A280,'SB35 Determination Data'!$B$4:$F$542,5,FALSE)</f>
        <v>2015</v>
      </c>
    </row>
    <row r="281" spans="1:21" ht="15" x14ac:dyDescent="0.2">
      <c r="A281" s="197" t="s">
        <v>88</v>
      </c>
      <c r="B281" s="197" t="s">
        <v>21</v>
      </c>
      <c r="C281" s="197" t="s">
        <v>8</v>
      </c>
      <c r="D281" s="198">
        <v>2016</v>
      </c>
      <c r="E281" s="197" t="s">
        <v>6</v>
      </c>
      <c r="F281" s="199">
        <v>798</v>
      </c>
      <c r="G281" s="200">
        <v>19</v>
      </c>
      <c r="H281" s="200">
        <v>19</v>
      </c>
      <c r="I281" s="200">
        <v>0</v>
      </c>
      <c r="J281" s="200">
        <v>444</v>
      </c>
      <c r="K281" s="199">
        <v>3</v>
      </c>
      <c r="L281" s="199">
        <v>3</v>
      </c>
      <c r="M281" s="199">
        <v>0</v>
      </c>
      <c r="N281" s="199">
        <v>559</v>
      </c>
      <c r="O281" s="199">
        <v>0</v>
      </c>
      <c r="P281" s="199">
        <v>1677</v>
      </c>
      <c r="Q281" s="201">
        <v>55</v>
      </c>
      <c r="R281" s="197">
        <v>3478</v>
      </c>
      <c r="S281" s="197">
        <v>77</v>
      </c>
      <c r="T281" s="92">
        <f t="shared" si="4"/>
        <v>2016</v>
      </c>
      <c r="U281">
        <f>VLOOKUP(A281,'SB35 Determination Data'!$B$4:$F$542,5,FALSE)</f>
        <v>2015</v>
      </c>
    </row>
    <row r="282" spans="1:21" ht="15" x14ac:dyDescent="0.2">
      <c r="A282" s="197" t="s">
        <v>88</v>
      </c>
      <c r="B282" s="197" t="s">
        <v>21</v>
      </c>
      <c r="C282" s="197" t="s">
        <v>8</v>
      </c>
      <c r="D282" s="198">
        <v>2017</v>
      </c>
      <c r="E282" s="197" t="s">
        <v>6</v>
      </c>
      <c r="F282" s="199">
        <v>798</v>
      </c>
      <c r="G282" s="200">
        <v>0</v>
      </c>
      <c r="H282" s="200">
        <v>0</v>
      </c>
      <c r="I282" s="200">
        <v>0</v>
      </c>
      <c r="J282" s="200">
        <v>444</v>
      </c>
      <c r="K282" s="199">
        <v>0</v>
      </c>
      <c r="L282" s="199">
        <v>0</v>
      </c>
      <c r="M282" s="199">
        <v>0</v>
      </c>
      <c r="N282" s="199">
        <v>559</v>
      </c>
      <c r="O282" s="199">
        <v>0</v>
      </c>
      <c r="P282" s="199">
        <v>1677</v>
      </c>
      <c r="Q282" s="201">
        <v>53</v>
      </c>
      <c r="R282" s="197">
        <v>3478</v>
      </c>
      <c r="S282" s="197">
        <v>53</v>
      </c>
      <c r="T282" s="92">
        <f t="shared" si="4"/>
        <v>2017</v>
      </c>
      <c r="U282">
        <f>VLOOKUP(A282,'SB35 Determination Data'!$B$4:$F$542,5,FALSE)</f>
        <v>2015</v>
      </c>
    </row>
    <row r="283" spans="1:21" ht="15" x14ac:dyDescent="0.2">
      <c r="A283" s="197" t="s">
        <v>89</v>
      </c>
      <c r="B283" s="197" t="s">
        <v>21</v>
      </c>
      <c r="C283" s="197" t="s">
        <v>8</v>
      </c>
      <c r="D283" s="198">
        <v>2015</v>
      </c>
      <c r="E283" s="197" t="s">
        <v>6</v>
      </c>
      <c r="F283" s="199">
        <v>374</v>
      </c>
      <c r="G283" s="200">
        <v>0</v>
      </c>
      <c r="H283" s="200">
        <v>0</v>
      </c>
      <c r="I283" s="200">
        <v>0</v>
      </c>
      <c r="J283" s="200">
        <v>218</v>
      </c>
      <c r="K283" s="199">
        <v>8</v>
      </c>
      <c r="L283" s="199">
        <v>0</v>
      </c>
      <c r="M283" s="199">
        <v>8</v>
      </c>
      <c r="N283" s="202">
        <v>243</v>
      </c>
      <c r="O283" s="199">
        <v>65</v>
      </c>
      <c r="P283" s="199">
        <v>532</v>
      </c>
      <c r="Q283" s="201">
        <v>276</v>
      </c>
      <c r="R283" s="197">
        <v>1367</v>
      </c>
      <c r="S283" s="197">
        <v>349</v>
      </c>
      <c r="T283" s="92">
        <f t="shared" si="4"/>
        <v>2015</v>
      </c>
      <c r="U283">
        <f>VLOOKUP(A283,'SB35 Determination Data'!$B$4:$F$542,5,FALSE)</f>
        <v>2015</v>
      </c>
    </row>
    <row r="284" spans="1:21" ht="15" x14ac:dyDescent="0.2">
      <c r="A284" s="197" t="s">
        <v>89</v>
      </c>
      <c r="B284" s="197" t="s">
        <v>21</v>
      </c>
      <c r="C284" s="197" t="s">
        <v>8</v>
      </c>
      <c r="D284" s="198">
        <v>2016</v>
      </c>
      <c r="E284" s="197" t="s">
        <v>6</v>
      </c>
      <c r="F284" s="199">
        <v>374</v>
      </c>
      <c r="G284" s="200">
        <v>0</v>
      </c>
      <c r="H284" s="200">
        <v>0</v>
      </c>
      <c r="I284" s="200">
        <v>0</v>
      </c>
      <c r="J284" s="200">
        <v>218</v>
      </c>
      <c r="K284" s="199">
        <v>0</v>
      </c>
      <c r="L284" s="199">
        <v>0</v>
      </c>
      <c r="M284" s="199">
        <v>0</v>
      </c>
      <c r="N284" s="202">
        <v>243</v>
      </c>
      <c r="O284" s="199">
        <v>28</v>
      </c>
      <c r="P284" s="199">
        <v>532</v>
      </c>
      <c r="Q284" s="201">
        <v>201</v>
      </c>
      <c r="R284" s="197">
        <v>1367</v>
      </c>
      <c r="S284" s="197">
        <v>229</v>
      </c>
      <c r="T284" s="92">
        <f t="shared" si="4"/>
        <v>2016</v>
      </c>
      <c r="U284">
        <f>VLOOKUP(A284,'SB35 Determination Data'!$B$4:$F$542,5,FALSE)</f>
        <v>2015</v>
      </c>
    </row>
    <row r="285" spans="1:21" ht="15" x14ac:dyDescent="0.2">
      <c r="A285" s="197" t="s">
        <v>89</v>
      </c>
      <c r="B285" s="197" t="s">
        <v>21</v>
      </c>
      <c r="C285" s="197" t="s">
        <v>8</v>
      </c>
      <c r="D285" s="198">
        <v>2017</v>
      </c>
      <c r="E285" s="197" t="s">
        <v>6</v>
      </c>
      <c r="F285" s="199">
        <v>374</v>
      </c>
      <c r="G285" s="200">
        <v>0</v>
      </c>
      <c r="H285" s="200">
        <v>0</v>
      </c>
      <c r="I285" s="200">
        <v>0</v>
      </c>
      <c r="J285" s="200">
        <v>218</v>
      </c>
      <c r="K285" s="199">
        <v>3</v>
      </c>
      <c r="L285" s="199">
        <v>3</v>
      </c>
      <c r="M285" s="199">
        <v>0</v>
      </c>
      <c r="N285" s="199">
        <v>243</v>
      </c>
      <c r="O285" s="199">
        <v>31</v>
      </c>
      <c r="P285" s="199">
        <v>532</v>
      </c>
      <c r="Q285" s="201">
        <v>244</v>
      </c>
      <c r="R285" s="197">
        <v>1367</v>
      </c>
      <c r="S285" s="197">
        <v>278</v>
      </c>
      <c r="T285" s="92">
        <f t="shared" si="4"/>
        <v>2017</v>
      </c>
      <c r="U285">
        <f>VLOOKUP(A285,'SB35 Determination Data'!$B$4:$F$542,5,FALSE)</f>
        <v>2015</v>
      </c>
    </row>
    <row r="286" spans="1:21" ht="15" x14ac:dyDescent="0.2">
      <c r="A286" s="197" t="s">
        <v>91</v>
      </c>
      <c r="B286" s="197" t="s">
        <v>35</v>
      </c>
      <c r="C286" s="197" t="s">
        <v>3</v>
      </c>
      <c r="D286" s="198">
        <v>2014</v>
      </c>
      <c r="E286" s="197" t="s">
        <v>6</v>
      </c>
      <c r="F286" s="199">
        <v>192</v>
      </c>
      <c r="G286" s="200">
        <v>53</v>
      </c>
      <c r="H286" s="200">
        <v>53</v>
      </c>
      <c r="I286" s="200">
        <v>0</v>
      </c>
      <c r="J286" s="200">
        <v>128</v>
      </c>
      <c r="K286" s="199">
        <v>18</v>
      </c>
      <c r="L286" s="199">
        <v>18</v>
      </c>
      <c r="M286" s="199">
        <v>0</v>
      </c>
      <c r="N286" s="199">
        <v>142</v>
      </c>
      <c r="O286" s="199">
        <v>3</v>
      </c>
      <c r="P286" s="199">
        <v>308</v>
      </c>
      <c r="Q286" s="201">
        <v>622</v>
      </c>
      <c r="R286" s="197">
        <v>770</v>
      </c>
      <c r="S286" s="197">
        <v>696</v>
      </c>
      <c r="T286" s="92">
        <f t="shared" si="4"/>
        <v>2014</v>
      </c>
      <c r="U286">
        <f>VLOOKUP(A286,'SB35 Determination Data'!$B$4:$F$542,5,FALSE)</f>
        <v>2014</v>
      </c>
    </row>
    <row r="287" spans="1:21" ht="15" x14ac:dyDescent="0.2">
      <c r="A287" s="197" t="s">
        <v>91</v>
      </c>
      <c r="B287" s="197" t="s">
        <v>35</v>
      </c>
      <c r="C287" s="197" t="s">
        <v>3</v>
      </c>
      <c r="D287" s="198">
        <v>2015</v>
      </c>
      <c r="E287" s="197" t="s">
        <v>6</v>
      </c>
      <c r="F287" s="199">
        <v>192</v>
      </c>
      <c r="G287" s="200">
        <v>0</v>
      </c>
      <c r="H287" s="200">
        <v>0</v>
      </c>
      <c r="I287" s="200">
        <v>0</v>
      </c>
      <c r="J287" s="200">
        <v>128</v>
      </c>
      <c r="K287" s="199">
        <v>0</v>
      </c>
      <c r="L287" s="199">
        <v>0</v>
      </c>
      <c r="M287" s="199">
        <v>0</v>
      </c>
      <c r="N287" s="199">
        <v>142</v>
      </c>
      <c r="O287" s="199">
        <v>2</v>
      </c>
      <c r="P287" s="199">
        <v>308</v>
      </c>
      <c r="Q287" s="201">
        <v>559</v>
      </c>
      <c r="R287" s="197">
        <v>770</v>
      </c>
      <c r="S287" s="197">
        <v>561</v>
      </c>
      <c r="T287" s="92">
        <f t="shared" si="4"/>
        <v>2015</v>
      </c>
      <c r="U287">
        <f>VLOOKUP(A287,'SB35 Determination Data'!$B$4:$F$542,5,FALSE)</f>
        <v>2014</v>
      </c>
    </row>
    <row r="288" spans="1:21" ht="15" x14ac:dyDescent="0.2">
      <c r="A288" s="197" t="s">
        <v>91</v>
      </c>
      <c r="B288" s="197" t="s">
        <v>35</v>
      </c>
      <c r="C288" s="197" t="s">
        <v>3</v>
      </c>
      <c r="D288" s="198">
        <v>2016</v>
      </c>
      <c r="E288" s="197" t="s">
        <v>6</v>
      </c>
      <c r="F288" s="199">
        <v>192</v>
      </c>
      <c r="G288" s="200">
        <v>0</v>
      </c>
      <c r="H288" s="200">
        <v>0</v>
      </c>
      <c r="I288" s="200">
        <v>0</v>
      </c>
      <c r="J288" s="200">
        <v>128</v>
      </c>
      <c r="K288" s="199">
        <v>0</v>
      </c>
      <c r="L288" s="199">
        <v>0</v>
      </c>
      <c r="M288" s="199">
        <v>0</v>
      </c>
      <c r="N288" s="199">
        <v>142</v>
      </c>
      <c r="O288" s="199">
        <v>57</v>
      </c>
      <c r="P288" s="199">
        <v>308</v>
      </c>
      <c r="Q288" s="201">
        <v>8</v>
      </c>
      <c r="R288" s="197">
        <v>770</v>
      </c>
      <c r="S288" s="197">
        <v>65</v>
      </c>
      <c r="T288" s="92">
        <f t="shared" si="4"/>
        <v>2016</v>
      </c>
      <c r="U288">
        <f>VLOOKUP(A288,'SB35 Determination Data'!$B$4:$F$542,5,FALSE)</f>
        <v>2014</v>
      </c>
    </row>
    <row r="289" spans="1:21" ht="15" x14ac:dyDescent="0.2">
      <c r="A289" s="197" t="s">
        <v>91</v>
      </c>
      <c r="B289" s="197" t="s">
        <v>35</v>
      </c>
      <c r="C289" s="197" t="s">
        <v>3</v>
      </c>
      <c r="D289" s="198">
        <v>2017</v>
      </c>
      <c r="E289" s="197" t="s">
        <v>6</v>
      </c>
      <c r="F289" s="199">
        <v>192</v>
      </c>
      <c r="G289" s="200">
        <v>0</v>
      </c>
      <c r="H289" s="200">
        <v>0</v>
      </c>
      <c r="I289" s="200">
        <v>0</v>
      </c>
      <c r="J289" s="200">
        <v>128</v>
      </c>
      <c r="K289" s="199">
        <v>0</v>
      </c>
      <c r="L289" s="199">
        <v>0</v>
      </c>
      <c r="M289" s="199">
        <v>0</v>
      </c>
      <c r="N289" s="199">
        <v>142</v>
      </c>
      <c r="O289" s="199">
        <v>4</v>
      </c>
      <c r="P289" s="199">
        <v>308</v>
      </c>
      <c r="Q289" s="201">
        <v>207</v>
      </c>
      <c r="R289" s="197">
        <v>770</v>
      </c>
      <c r="S289" s="197">
        <v>211</v>
      </c>
      <c r="T289" s="92">
        <f t="shared" si="4"/>
        <v>2017</v>
      </c>
      <c r="U289">
        <f>VLOOKUP(A289,'SB35 Determination Data'!$B$4:$F$542,5,FALSE)</f>
        <v>2014</v>
      </c>
    </row>
    <row r="290" spans="1:21" ht="15" x14ac:dyDescent="0.2">
      <c r="A290" s="197" t="s">
        <v>92</v>
      </c>
      <c r="B290" s="197" t="s">
        <v>66</v>
      </c>
      <c r="C290" s="197" t="s">
        <v>67</v>
      </c>
      <c r="D290" s="198">
        <v>2013</v>
      </c>
      <c r="E290" s="197" t="s">
        <v>6</v>
      </c>
      <c r="F290" s="199">
        <v>13</v>
      </c>
      <c r="G290" s="200">
        <v>12</v>
      </c>
      <c r="H290" s="200">
        <v>12</v>
      </c>
      <c r="I290" s="200">
        <v>0</v>
      </c>
      <c r="J290" s="200">
        <v>9</v>
      </c>
      <c r="K290" s="199">
        <v>0</v>
      </c>
      <c r="L290" s="199">
        <v>0</v>
      </c>
      <c r="M290" s="199">
        <v>0</v>
      </c>
      <c r="N290" s="202">
        <v>9</v>
      </c>
      <c r="O290" s="199">
        <v>0</v>
      </c>
      <c r="P290" s="199">
        <v>19</v>
      </c>
      <c r="Q290" s="201">
        <v>113</v>
      </c>
      <c r="R290" s="197">
        <v>50</v>
      </c>
      <c r="S290" s="197">
        <v>125</v>
      </c>
      <c r="T290" s="92">
        <f t="shared" si="4"/>
        <v>2013</v>
      </c>
      <c r="U290">
        <f>VLOOKUP(A290,'SB35 Determination Data'!$B$4:$F$542,5,FALSE)</f>
        <v>2013</v>
      </c>
    </row>
    <row r="291" spans="1:21" ht="15" x14ac:dyDescent="0.2">
      <c r="A291" s="197" t="s">
        <v>92</v>
      </c>
      <c r="B291" s="197" t="s">
        <v>66</v>
      </c>
      <c r="C291" s="197" t="s">
        <v>67</v>
      </c>
      <c r="D291" s="198">
        <v>2014</v>
      </c>
      <c r="E291" s="197" t="s">
        <v>6</v>
      </c>
      <c r="F291" s="199">
        <v>13</v>
      </c>
      <c r="G291" s="200">
        <v>0</v>
      </c>
      <c r="H291" s="200">
        <v>0</v>
      </c>
      <c r="I291" s="200">
        <v>0</v>
      </c>
      <c r="J291" s="200">
        <v>9</v>
      </c>
      <c r="K291" s="199">
        <v>0</v>
      </c>
      <c r="L291" s="199">
        <v>0</v>
      </c>
      <c r="M291" s="199">
        <v>0</v>
      </c>
      <c r="N291" s="199">
        <v>9</v>
      </c>
      <c r="O291" s="199">
        <v>0</v>
      </c>
      <c r="P291" s="199">
        <v>19</v>
      </c>
      <c r="Q291" s="201">
        <v>37</v>
      </c>
      <c r="R291" s="197">
        <v>50</v>
      </c>
      <c r="S291" s="197">
        <v>37</v>
      </c>
      <c r="T291" s="92">
        <f t="shared" si="4"/>
        <v>2014</v>
      </c>
      <c r="U291">
        <f>VLOOKUP(A291,'SB35 Determination Data'!$B$4:$F$542,5,FALSE)</f>
        <v>2013</v>
      </c>
    </row>
    <row r="292" spans="1:21" ht="15" x14ac:dyDescent="0.2">
      <c r="A292" s="197" t="s">
        <v>92</v>
      </c>
      <c r="B292" s="197" t="s">
        <v>66</v>
      </c>
      <c r="C292" s="197" t="s">
        <v>67</v>
      </c>
      <c r="D292" s="198">
        <v>2015</v>
      </c>
      <c r="E292" s="197" t="s">
        <v>6</v>
      </c>
      <c r="F292" s="199">
        <v>13</v>
      </c>
      <c r="G292" s="200">
        <v>0</v>
      </c>
      <c r="H292" s="200">
        <v>0</v>
      </c>
      <c r="I292" s="200">
        <v>0</v>
      </c>
      <c r="J292" s="200">
        <v>9</v>
      </c>
      <c r="K292" s="199">
        <v>0</v>
      </c>
      <c r="L292" s="199">
        <v>0</v>
      </c>
      <c r="M292" s="199">
        <v>0</v>
      </c>
      <c r="N292" s="199">
        <v>9</v>
      </c>
      <c r="O292" s="199">
        <v>0</v>
      </c>
      <c r="P292" s="199">
        <v>19</v>
      </c>
      <c r="Q292" s="201">
        <v>53</v>
      </c>
      <c r="R292" s="197">
        <v>50</v>
      </c>
      <c r="S292" s="197">
        <v>53</v>
      </c>
      <c r="T292" s="92">
        <f t="shared" si="4"/>
        <v>2015</v>
      </c>
      <c r="U292">
        <f>VLOOKUP(A292,'SB35 Determination Data'!$B$4:$F$542,5,FALSE)</f>
        <v>2013</v>
      </c>
    </row>
    <row r="293" spans="1:21" ht="15" x14ac:dyDescent="0.2">
      <c r="A293" s="197" t="s">
        <v>92</v>
      </c>
      <c r="B293" s="197" t="s">
        <v>66</v>
      </c>
      <c r="C293" s="197" t="s">
        <v>67</v>
      </c>
      <c r="D293" s="198">
        <v>2016</v>
      </c>
      <c r="E293" s="197" t="s">
        <v>6</v>
      </c>
      <c r="F293" s="199">
        <v>13</v>
      </c>
      <c r="G293" s="200">
        <v>0</v>
      </c>
      <c r="H293" s="200">
        <v>0</v>
      </c>
      <c r="I293" s="200">
        <v>0</v>
      </c>
      <c r="J293" s="200">
        <v>9</v>
      </c>
      <c r="K293" s="199">
        <v>0</v>
      </c>
      <c r="L293" s="199">
        <v>0</v>
      </c>
      <c r="M293" s="199">
        <v>0</v>
      </c>
      <c r="N293" s="199">
        <v>9</v>
      </c>
      <c r="O293" s="199">
        <v>0</v>
      </c>
      <c r="P293" s="199">
        <v>19</v>
      </c>
      <c r="Q293" s="201">
        <v>63</v>
      </c>
      <c r="R293" s="197">
        <v>50</v>
      </c>
      <c r="S293" s="197">
        <v>63</v>
      </c>
      <c r="T293" s="92">
        <f t="shared" si="4"/>
        <v>2016</v>
      </c>
      <c r="U293">
        <f>VLOOKUP(A293,'SB35 Determination Data'!$B$4:$F$542,5,FALSE)</f>
        <v>2013</v>
      </c>
    </row>
    <row r="294" spans="1:21" ht="15" x14ac:dyDescent="0.2">
      <c r="A294" s="197" t="s">
        <v>92</v>
      </c>
      <c r="B294" s="197" t="s">
        <v>66</v>
      </c>
      <c r="C294" s="197" t="s">
        <v>67</v>
      </c>
      <c r="D294" s="198">
        <v>2017</v>
      </c>
      <c r="E294" s="197" t="s">
        <v>6</v>
      </c>
      <c r="F294" s="199">
        <v>13</v>
      </c>
      <c r="G294" s="200">
        <v>0</v>
      </c>
      <c r="H294" s="200">
        <v>0</v>
      </c>
      <c r="I294" s="200">
        <v>0</v>
      </c>
      <c r="J294" s="200">
        <v>9</v>
      </c>
      <c r="K294" s="199">
        <v>0</v>
      </c>
      <c r="L294" s="199">
        <v>0</v>
      </c>
      <c r="M294" s="199">
        <v>0</v>
      </c>
      <c r="N294" s="199">
        <v>9</v>
      </c>
      <c r="O294" s="199">
        <v>0</v>
      </c>
      <c r="P294" s="199">
        <v>19</v>
      </c>
      <c r="Q294" s="201">
        <v>36</v>
      </c>
      <c r="R294" s="197">
        <v>50</v>
      </c>
      <c r="S294" s="197">
        <v>36</v>
      </c>
      <c r="T294" s="92">
        <f t="shared" si="4"/>
        <v>2017</v>
      </c>
      <c r="U294">
        <f>VLOOKUP(A294,'SB35 Determination Data'!$B$4:$F$542,5,FALSE)</f>
        <v>2013</v>
      </c>
    </row>
    <row r="295" spans="1:21" ht="15" x14ac:dyDescent="0.2">
      <c r="A295" s="197" t="s">
        <v>93</v>
      </c>
      <c r="B295" s="197" t="s">
        <v>40</v>
      </c>
      <c r="C295" s="197" t="s">
        <v>8</v>
      </c>
      <c r="D295" s="198">
        <v>2015</v>
      </c>
      <c r="E295" s="197" t="s">
        <v>6</v>
      </c>
      <c r="F295" s="199">
        <v>22</v>
      </c>
      <c r="G295" s="200">
        <v>5</v>
      </c>
      <c r="H295" s="200">
        <v>4</v>
      </c>
      <c r="I295" s="200">
        <v>1</v>
      </c>
      <c r="J295" s="200">
        <v>13</v>
      </c>
      <c r="K295" s="199">
        <v>12</v>
      </c>
      <c r="L295" s="199">
        <v>12</v>
      </c>
      <c r="M295" s="199">
        <v>0</v>
      </c>
      <c r="N295" s="199">
        <v>13</v>
      </c>
      <c r="O295" s="199">
        <v>2</v>
      </c>
      <c r="P295" s="199">
        <v>24</v>
      </c>
      <c r="Q295" s="201">
        <v>164</v>
      </c>
      <c r="R295" s="197">
        <v>72</v>
      </c>
      <c r="S295" s="197">
        <v>183</v>
      </c>
      <c r="T295" s="92">
        <f t="shared" si="4"/>
        <v>2015</v>
      </c>
      <c r="U295">
        <f>VLOOKUP(A295,'SB35 Determination Data'!$B$4:$F$542,5,FALSE)</f>
        <v>2015</v>
      </c>
    </row>
    <row r="296" spans="1:21" ht="15" x14ac:dyDescent="0.2">
      <c r="A296" s="197" t="s">
        <v>93</v>
      </c>
      <c r="B296" s="197" t="s">
        <v>40</v>
      </c>
      <c r="C296" s="197" t="s">
        <v>8</v>
      </c>
      <c r="D296" s="198">
        <v>2016</v>
      </c>
      <c r="E296" s="197" t="s">
        <v>6</v>
      </c>
      <c r="F296" s="199">
        <v>22</v>
      </c>
      <c r="G296" s="200">
        <v>2</v>
      </c>
      <c r="H296" s="200">
        <v>1</v>
      </c>
      <c r="I296" s="200">
        <v>1</v>
      </c>
      <c r="J296" s="200">
        <v>13</v>
      </c>
      <c r="K296" s="199">
        <v>1</v>
      </c>
      <c r="L296" s="199">
        <v>1</v>
      </c>
      <c r="M296" s="199">
        <v>0</v>
      </c>
      <c r="N296" s="202">
        <v>13</v>
      </c>
      <c r="O296" s="199">
        <v>1</v>
      </c>
      <c r="P296" s="199">
        <v>24</v>
      </c>
      <c r="Q296" s="201">
        <v>13</v>
      </c>
      <c r="R296" s="197">
        <v>72</v>
      </c>
      <c r="S296" s="197">
        <v>17</v>
      </c>
      <c r="T296" s="92">
        <f t="shared" si="4"/>
        <v>2016</v>
      </c>
      <c r="U296">
        <f>VLOOKUP(A296,'SB35 Determination Data'!$B$4:$F$542,5,FALSE)</f>
        <v>2015</v>
      </c>
    </row>
    <row r="297" spans="1:21" ht="15" x14ac:dyDescent="0.2">
      <c r="A297" s="197" t="s">
        <v>93</v>
      </c>
      <c r="B297" s="197" t="s">
        <v>40</v>
      </c>
      <c r="C297" s="197" t="s">
        <v>8</v>
      </c>
      <c r="D297" s="198">
        <v>2017</v>
      </c>
      <c r="E297" s="197" t="s">
        <v>6</v>
      </c>
      <c r="F297" s="199">
        <v>22</v>
      </c>
      <c r="G297" s="200">
        <v>1</v>
      </c>
      <c r="H297" s="200">
        <v>0</v>
      </c>
      <c r="I297" s="200">
        <v>1</v>
      </c>
      <c r="J297" s="200">
        <v>13</v>
      </c>
      <c r="K297" s="199">
        <v>0</v>
      </c>
      <c r="L297" s="199">
        <v>0</v>
      </c>
      <c r="M297" s="199">
        <v>0</v>
      </c>
      <c r="N297" s="199">
        <v>13</v>
      </c>
      <c r="O297" s="199">
        <v>2</v>
      </c>
      <c r="P297" s="199">
        <v>24</v>
      </c>
      <c r="Q297" s="201">
        <v>2</v>
      </c>
      <c r="R297" s="197">
        <v>72</v>
      </c>
      <c r="S297" s="197">
        <v>5</v>
      </c>
      <c r="T297" s="92">
        <f t="shared" si="4"/>
        <v>2017</v>
      </c>
      <c r="U297">
        <f>VLOOKUP(A297,'SB35 Determination Data'!$B$4:$F$542,5,FALSE)</f>
        <v>2015</v>
      </c>
    </row>
    <row r="298" spans="1:21" ht="15" x14ac:dyDescent="0.2">
      <c r="A298" s="197" t="s">
        <v>94</v>
      </c>
      <c r="B298" s="197" t="s">
        <v>12</v>
      </c>
      <c r="C298" s="197" t="s">
        <v>3</v>
      </c>
      <c r="D298" s="198">
        <v>2014</v>
      </c>
      <c r="E298" s="197" t="s">
        <v>6</v>
      </c>
      <c r="F298" s="199">
        <v>1</v>
      </c>
      <c r="G298" s="200">
        <v>0</v>
      </c>
      <c r="H298" s="200">
        <v>0</v>
      </c>
      <c r="I298" s="200">
        <v>0</v>
      </c>
      <c r="J298" s="200">
        <v>1</v>
      </c>
      <c r="K298" s="199">
        <v>0</v>
      </c>
      <c r="L298" s="199">
        <v>0</v>
      </c>
      <c r="M298" s="199">
        <v>0</v>
      </c>
      <c r="N298" s="202">
        <v>0</v>
      </c>
      <c r="O298" s="199">
        <v>50</v>
      </c>
      <c r="P298" s="199">
        <v>0</v>
      </c>
      <c r="Q298" s="201">
        <v>50</v>
      </c>
      <c r="R298" s="197">
        <v>2</v>
      </c>
      <c r="S298" s="197">
        <v>100</v>
      </c>
      <c r="T298" s="92">
        <f t="shared" si="4"/>
        <v>2014</v>
      </c>
      <c r="U298">
        <f>VLOOKUP(A298,'SB35 Determination Data'!$B$4:$F$542,5,FALSE)</f>
        <v>2014</v>
      </c>
    </row>
    <row r="299" spans="1:21" ht="15" x14ac:dyDescent="0.2">
      <c r="A299" s="197" t="s">
        <v>94</v>
      </c>
      <c r="B299" s="197" t="s">
        <v>12</v>
      </c>
      <c r="C299" s="197" t="s">
        <v>3</v>
      </c>
      <c r="D299" s="198">
        <v>2015</v>
      </c>
      <c r="E299" s="197" t="s">
        <v>6</v>
      </c>
      <c r="F299" s="199">
        <v>1</v>
      </c>
      <c r="G299" s="200">
        <v>0</v>
      </c>
      <c r="H299" s="200">
        <v>0</v>
      </c>
      <c r="I299" s="200">
        <v>0</v>
      </c>
      <c r="J299" s="200">
        <v>1</v>
      </c>
      <c r="K299" s="199">
        <v>0</v>
      </c>
      <c r="L299" s="199">
        <v>0</v>
      </c>
      <c r="M299" s="199">
        <v>0</v>
      </c>
      <c r="N299" s="199">
        <v>0</v>
      </c>
      <c r="O299" s="199">
        <v>0</v>
      </c>
      <c r="P299" s="199">
        <v>0</v>
      </c>
      <c r="Q299" s="201">
        <v>93</v>
      </c>
      <c r="R299" s="197">
        <v>2</v>
      </c>
      <c r="S299" s="197">
        <v>93</v>
      </c>
      <c r="T299" s="92">
        <f t="shared" si="4"/>
        <v>2015</v>
      </c>
      <c r="U299">
        <f>VLOOKUP(A299,'SB35 Determination Data'!$B$4:$F$542,5,FALSE)</f>
        <v>2014</v>
      </c>
    </row>
    <row r="300" spans="1:21" ht="15" x14ac:dyDescent="0.2">
      <c r="A300" s="197" t="s">
        <v>94</v>
      </c>
      <c r="B300" s="197" t="s">
        <v>12</v>
      </c>
      <c r="C300" s="197" t="s">
        <v>3</v>
      </c>
      <c r="D300" s="198">
        <v>2016</v>
      </c>
      <c r="E300" s="197" t="s">
        <v>6</v>
      </c>
      <c r="F300" s="199">
        <v>1</v>
      </c>
      <c r="G300" s="200">
        <v>0</v>
      </c>
      <c r="H300" s="200">
        <v>0</v>
      </c>
      <c r="I300" s="200">
        <v>0</v>
      </c>
      <c r="J300" s="200">
        <v>1</v>
      </c>
      <c r="K300" s="199">
        <v>0</v>
      </c>
      <c r="L300" s="199">
        <v>0</v>
      </c>
      <c r="M300" s="199">
        <v>0</v>
      </c>
      <c r="N300" s="199">
        <v>0</v>
      </c>
      <c r="O300" s="199">
        <v>0</v>
      </c>
      <c r="P300" s="199">
        <v>0</v>
      </c>
      <c r="Q300" s="201">
        <v>115</v>
      </c>
      <c r="R300" s="197">
        <v>2</v>
      </c>
      <c r="S300" s="197">
        <v>115</v>
      </c>
      <c r="T300" s="92">
        <f t="shared" si="4"/>
        <v>2016</v>
      </c>
      <c r="U300">
        <f>VLOOKUP(A300,'SB35 Determination Data'!$B$4:$F$542,5,FALSE)</f>
        <v>2014</v>
      </c>
    </row>
    <row r="301" spans="1:21" ht="15" x14ac:dyDescent="0.2">
      <c r="A301" s="197" t="s">
        <v>94</v>
      </c>
      <c r="B301" s="197" t="s">
        <v>12</v>
      </c>
      <c r="C301" s="197" t="s">
        <v>3</v>
      </c>
      <c r="D301" s="198">
        <v>2017</v>
      </c>
      <c r="E301" s="197" t="s">
        <v>6</v>
      </c>
      <c r="F301" s="199">
        <v>1</v>
      </c>
      <c r="G301" s="200">
        <v>0</v>
      </c>
      <c r="H301" s="200">
        <v>0</v>
      </c>
      <c r="I301" s="200">
        <v>0</v>
      </c>
      <c r="J301" s="200">
        <v>1</v>
      </c>
      <c r="K301" s="199">
        <v>0</v>
      </c>
      <c r="L301" s="199">
        <v>0</v>
      </c>
      <c r="M301" s="199">
        <v>0</v>
      </c>
      <c r="N301" s="199">
        <v>0</v>
      </c>
      <c r="O301" s="199">
        <v>0</v>
      </c>
      <c r="P301" s="199">
        <v>0</v>
      </c>
      <c r="Q301" s="201">
        <v>260</v>
      </c>
      <c r="R301" s="197">
        <v>2</v>
      </c>
      <c r="S301" s="197">
        <v>260</v>
      </c>
      <c r="T301" s="92">
        <f t="shared" si="4"/>
        <v>2017</v>
      </c>
      <c r="U301">
        <f>VLOOKUP(A301,'SB35 Determination Data'!$B$4:$F$542,5,FALSE)</f>
        <v>2014</v>
      </c>
    </row>
    <row r="302" spans="1:21" ht="15" x14ac:dyDescent="0.2">
      <c r="A302" s="197" t="s">
        <v>943</v>
      </c>
      <c r="B302" s="197" t="s">
        <v>81</v>
      </c>
      <c r="C302" s="197" t="s">
        <v>8</v>
      </c>
      <c r="D302" s="198">
        <v>2016</v>
      </c>
      <c r="E302" s="197" t="s">
        <v>6</v>
      </c>
      <c r="F302" s="199">
        <v>35</v>
      </c>
      <c r="G302" s="200">
        <v>1</v>
      </c>
      <c r="H302" s="200">
        <v>1</v>
      </c>
      <c r="I302" s="200">
        <v>0</v>
      </c>
      <c r="J302" s="200">
        <v>18</v>
      </c>
      <c r="K302" s="199">
        <v>3</v>
      </c>
      <c r="L302" s="199">
        <v>3</v>
      </c>
      <c r="M302" s="199">
        <v>0</v>
      </c>
      <c r="N302" s="202">
        <v>18</v>
      </c>
      <c r="O302" s="199">
        <v>0</v>
      </c>
      <c r="P302" s="199">
        <v>66</v>
      </c>
      <c r="Q302" s="201">
        <v>16</v>
      </c>
      <c r="R302" s="197">
        <v>137</v>
      </c>
      <c r="S302" s="197">
        <v>20</v>
      </c>
      <c r="T302" s="92">
        <f t="shared" si="4"/>
        <v>2016</v>
      </c>
      <c r="U302">
        <f>VLOOKUP(A302,'SB35 Determination Data'!$B$4:$F$542,5,FALSE)</f>
        <v>2015</v>
      </c>
    </row>
    <row r="303" spans="1:21" ht="15" x14ac:dyDescent="0.2">
      <c r="A303" s="197" t="s">
        <v>943</v>
      </c>
      <c r="B303" s="197" t="s">
        <v>81</v>
      </c>
      <c r="C303" s="197" t="s">
        <v>8</v>
      </c>
      <c r="D303" s="198">
        <v>2017</v>
      </c>
      <c r="E303" s="197" t="s">
        <v>6</v>
      </c>
      <c r="F303" s="199">
        <v>35</v>
      </c>
      <c r="G303" s="200">
        <v>3</v>
      </c>
      <c r="H303" s="200">
        <v>3</v>
      </c>
      <c r="I303" s="200">
        <v>0</v>
      </c>
      <c r="J303" s="200">
        <v>18</v>
      </c>
      <c r="K303" s="199">
        <v>10</v>
      </c>
      <c r="L303" s="199">
        <v>0</v>
      </c>
      <c r="M303" s="199">
        <v>10</v>
      </c>
      <c r="N303" s="199">
        <v>18</v>
      </c>
      <c r="O303" s="199">
        <v>11</v>
      </c>
      <c r="P303" s="199">
        <v>66</v>
      </c>
      <c r="Q303" s="201">
        <v>22</v>
      </c>
      <c r="R303" s="197">
        <v>137</v>
      </c>
      <c r="S303" s="197">
        <v>46</v>
      </c>
      <c r="T303" s="92">
        <f t="shared" si="4"/>
        <v>2017</v>
      </c>
      <c r="U303">
        <f>VLOOKUP(A303,'SB35 Determination Data'!$B$4:$F$542,5,FALSE)</f>
        <v>2015</v>
      </c>
    </row>
    <row r="304" spans="1:21" ht="15" x14ac:dyDescent="0.2">
      <c r="A304" s="197" t="s">
        <v>96</v>
      </c>
      <c r="B304" s="197" t="s">
        <v>5</v>
      </c>
      <c r="C304" s="197" t="s">
        <v>3</v>
      </c>
      <c r="D304" s="198">
        <v>2014</v>
      </c>
      <c r="E304" s="197" t="s">
        <v>6</v>
      </c>
      <c r="F304" s="199">
        <v>80</v>
      </c>
      <c r="G304" s="200">
        <v>0</v>
      </c>
      <c r="H304" s="200">
        <v>0</v>
      </c>
      <c r="I304" s="200">
        <v>0</v>
      </c>
      <c r="J304" s="200">
        <v>46</v>
      </c>
      <c r="K304" s="199">
        <v>0</v>
      </c>
      <c r="L304" s="199">
        <v>0</v>
      </c>
      <c r="M304" s="199">
        <v>0</v>
      </c>
      <c r="N304" s="199">
        <v>51</v>
      </c>
      <c r="O304" s="199">
        <v>0</v>
      </c>
      <c r="P304" s="199">
        <v>141</v>
      </c>
      <c r="Q304" s="201">
        <v>0</v>
      </c>
      <c r="R304" s="197">
        <v>318</v>
      </c>
      <c r="S304" s="197">
        <v>0</v>
      </c>
      <c r="T304" s="92">
        <f t="shared" si="4"/>
        <v>2014</v>
      </c>
      <c r="U304">
        <f>VLOOKUP(A304,'SB35 Determination Data'!$B$4:$F$542,5,FALSE)</f>
        <v>2014</v>
      </c>
    </row>
    <row r="305" spans="1:21" ht="15" x14ac:dyDescent="0.2">
      <c r="A305" s="197" t="s">
        <v>96</v>
      </c>
      <c r="B305" s="197" t="s">
        <v>5</v>
      </c>
      <c r="C305" s="197" t="s">
        <v>3</v>
      </c>
      <c r="D305" s="198">
        <v>2016</v>
      </c>
      <c r="E305" s="197" t="s">
        <v>6</v>
      </c>
      <c r="F305" s="199">
        <v>80</v>
      </c>
      <c r="G305" s="200">
        <v>0</v>
      </c>
      <c r="H305" s="200">
        <v>0</v>
      </c>
      <c r="I305" s="200">
        <v>0</v>
      </c>
      <c r="J305" s="200">
        <v>46</v>
      </c>
      <c r="K305" s="199">
        <v>0</v>
      </c>
      <c r="L305" s="199">
        <v>0</v>
      </c>
      <c r="M305" s="199">
        <v>0</v>
      </c>
      <c r="N305" s="199">
        <v>51</v>
      </c>
      <c r="O305" s="199">
        <v>0</v>
      </c>
      <c r="P305" s="199">
        <v>141</v>
      </c>
      <c r="Q305" s="201">
        <v>0</v>
      </c>
      <c r="R305" s="197">
        <v>318</v>
      </c>
      <c r="S305" s="197">
        <v>0</v>
      </c>
      <c r="T305" s="92">
        <f t="shared" si="4"/>
        <v>2016</v>
      </c>
      <c r="U305">
        <f>VLOOKUP(A305,'SB35 Determination Data'!$B$4:$F$542,5,FALSE)</f>
        <v>2014</v>
      </c>
    </row>
    <row r="306" spans="1:21" ht="15" x14ac:dyDescent="0.2">
      <c r="A306" s="197" t="s">
        <v>1120</v>
      </c>
      <c r="B306" s="197" t="s">
        <v>5</v>
      </c>
      <c r="C306" s="197" t="s">
        <v>3</v>
      </c>
      <c r="D306" s="198">
        <v>2017</v>
      </c>
      <c r="E306" s="197" t="s">
        <v>6</v>
      </c>
      <c r="F306" s="199">
        <v>48</v>
      </c>
      <c r="G306" s="200">
        <v>6</v>
      </c>
      <c r="H306" s="200">
        <v>6</v>
      </c>
      <c r="I306" s="200">
        <v>0</v>
      </c>
      <c r="J306" s="200">
        <v>29</v>
      </c>
      <c r="K306" s="199">
        <v>0</v>
      </c>
      <c r="L306" s="199">
        <v>0</v>
      </c>
      <c r="M306" s="199">
        <v>0</v>
      </c>
      <c r="N306" s="202">
        <v>31</v>
      </c>
      <c r="O306" s="199">
        <v>0</v>
      </c>
      <c r="P306" s="199">
        <v>77</v>
      </c>
      <c r="Q306" s="201">
        <v>83</v>
      </c>
      <c r="R306" s="197">
        <v>185</v>
      </c>
      <c r="S306" s="197">
        <v>89</v>
      </c>
      <c r="T306" s="92">
        <f t="shared" si="4"/>
        <v>2017</v>
      </c>
      <c r="U306">
        <f>VLOOKUP(A306,'SB35 Determination Data'!$B$4:$F$542,5,FALSE)</f>
        <v>2014</v>
      </c>
    </row>
    <row r="307" spans="1:21" ht="15" x14ac:dyDescent="0.2">
      <c r="A307" s="197" t="s">
        <v>97</v>
      </c>
      <c r="B307" s="197" t="s">
        <v>62</v>
      </c>
      <c r="C307" s="197" t="s">
        <v>8</v>
      </c>
      <c r="D307" s="198">
        <v>2015</v>
      </c>
      <c r="E307" s="197" t="s">
        <v>6</v>
      </c>
      <c r="F307" s="199">
        <v>356</v>
      </c>
      <c r="G307" s="200">
        <v>0</v>
      </c>
      <c r="H307" s="200">
        <v>0</v>
      </c>
      <c r="I307" s="200">
        <v>0</v>
      </c>
      <c r="J307" s="200">
        <v>207</v>
      </c>
      <c r="K307" s="199">
        <v>0</v>
      </c>
      <c r="L307" s="199">
        <v>0</v>
      </c>
      <c r="M307" s="199">
        <v>0</v>
      </c>
      <c r="N307" s="199">
        <v>231</v>
      </c>
      <c r="O307" s="199">
        <v>14</v>
      </c>
      <c r="P307" s="199">
        <v>270</v>
      </c>
      <c r="Q307" s="201">
        <v>164</v>
      </c>
      <c r="R307" s="197">
        <v>1064</v>
      </c>
      <c r="S307" s="197">
        <v>178</v>
      </c>
      <c r="T307" s="92">
        <f t="shared" si="4"/>
        <v>2015</v>
      </c>
      <c r="U307">
        <f>VLOOKUP(A307,'SB35 Determination Data'!$B$4:$F$542,5,FALSE)</f>
        <v>2015</v>
      </c>
    </row>
    <row r="308" spans="1:21" ht="15" x14ac:dyDescent="0.2">
      <c r="A308" s="197" t="s">
        <v>97</v>
      </c>
      <c r="B308" s="197" t="s">
        <v>62</v>
      </c>
      <c r="C308" s="197" t="s">
        <v>8</v>
      </c>
      <c r="D308" s="198">
        <v>2016</v>
      </c>
      <c r="E308" s="197" t="s">
        <v>6</v>
      </c>
      <c r="F308" s="199">
        <v>356</v>
      </c>
      <c r="G308" s="200">
        <v>0</v>
      </c>
      <c r="H308" s="200">
        <v>0</v>
      </c>
      <c r="I308" s="200">
        <v>0</v>
      </c>
      <c r="J308" s="200">
        <v>207</v>
      </c>
      <c r="K308" s="199">
        <v>0</v>
      </c>
      <c r="L308" s="199">
        <v>0</v>
      </c>
      <c r="M308" s="199">
        <v>0</v>
      </c>
      <c r="N308" s="199">
        <v>231</v>
      </c>
      <c r="O308" s="199">
        <v>18</v>
      </c>
      <c r="P308" s="199">
        <v>270</v>
      </c>
      <c r="Q308" s="201">
        <v>9</v>
      </c>
      <c r="R308" s="197">
        <v>1064</v>
      </c>
      <c r="S308" s="197">
        <v>27</v>
      </c>
      <c r="T308" s="92">
        <f t="shared" si="4"/>
        <v>2016</v>
      </c>
      <c r="U308">
        <f>VLOOKUP(A308,'SB35 Determination Data'!$B$4:$F$542,5,FALSE)</f>
        <v>2015</v>
      </c>
    </row>
    <row r="309" spans="1:21" ht="15" x14ac:dyDescent="0.2">
      <c r="A309" s="197" t="s">
        <v>97</v>
      </c>
      <c r="B309" s="197" t="s">
        <v>62</v>
      </c>
      <c r="C309" s="197" t="s">
        <v>8</v>
      </c>
      <c r="D309" s="198">
        <v>2017</v>
      </c>
      <c r="E309" s="197" t="s">
        <v>6</v>
      </c>
      <c r="F309" s="199">
        <v>356</v>
      </c>
      <c r="G309" s="200">
        <v>0</v>
      </c>
      <c r="H309" s="200">
        <v>0</v>
      </c>
      <c r="I309" s="200">
        <v>0</v>
      </c>
      <c r="J309" s="200">
        <v>207</v>
      </c>
      <c r="K309" s="199">
        <v>0</v>
      </c>
      <c r="L309" s="199">
        <v>0</v>
      </c>
      <c r="M309" s="199">
        <v>0</v>
      </c>
      <c r="N309" s="199">
        <v>231</v>
      </c>
      <c r="O309" s="199">
        <v>12</v>
      </c>
      <c r="P309" s="199">
        <v>270</v>
      </c>
      <c r="Q309" s="201">
        <v>16</v>
      </c>
      <c r="R309" s="197">
        <v>1064</v>
      </c>
      <c r="S309" s="197">
        <v>28</v>
      </c>
      <c r="T309" s="92">
        <f t="shared" si="4"/>
        <v>2017</v>
      </c>
      <c r="U309">
        <f>VLOOKUP(A309,'SB35 Determination Data'!$B$4:$F$542,5,FALSE)</f>
        <v>2015</v>
      </c>
    </row>
    <row r="310" spans="1:21" ht="15" x14ac:dyDescent="0.2">
      <c r="A310" s="197" t="s">
        <v>1045</v>
      </c>
      <c r="B310" s="197" t="s">
        <v>12</v>
      </c>
      <c r="C310" s="197" t="s">
        <v>3</v>
      </c>
      <c r="D310" s="198">
        <v>2014</v>
      </c>
      <c r="E310" s="197" t="s">
        <v>6</v>
      </c>
      <c r="F310" s="199">
        <v>71</v>
      </c>
      <c r="G310" s="200">
        <v>0</v>
      </c>
      <c r="H310" s="200">
        <v>0</v>
      </c>
      <c r="I310" s="200">
        <v>0</v>
      </c>
      <c r="J310" s="200">
        <v>50</v>
      </c>
      <c r="K310" s="199">
        <v>0</v>
      </c>
      <c r="L310" s="199">
        <v>0</v>
      </c>
      <c r="M310" s="199">
        <v>0</v>
      </c>
      <c r="N310" s="199">
        <v>56</v>
      </c>
      <c r="O310" s="199">
        <v>0</v>
      </c>
      <c r="P310" s="199">
        <v>131</v>
      </c>
      <c r="Q310" s="201">
        <v>39</v>
      </c>
      <c r="R310" s="197">
        <v>308</v>
      </c>
      <c r="S310" s="197">
        <v>39</v>
      </c>
      <c r="T310" s="92">
        <f t="shared" si="4"/>
        <v>2014</v>
      </c>
      <c r="U310">
        <f>VLOOKUP(A310,'SB35 Determination Data'!$B$4:$F$542,5,FALSE)</f>
        <v>2014</v>
      </c>
    </row>
    <row r="311" spans="1:21" ht="15" x14ac:dyDescent="0.2">
      <c r="A311" s="197" t="s">
        <v>1045</v>
      </c>
      <c r="B311" s="197" t="s">
        <v>12</v>
      </c>
      <c r="C311" s="197" t="s">
        <v>3</v>
      </c>
      <c r="D311" s="198">
        <v>2015</v>
      </c>
      <c r="E311" s="197" t="s">
        <v>6</v>
      </c>
      <c r="F311" s="199">
        <v>71</v>
      </c>
      <c r="G311" s="200">
        <v>5</v>
      </c>
      <c r="H311" s="200">
        <v>5</v>
      </c>
      <c r="I311" s="200">
        <v>0</v>
      </c>
      <c r="J311" s="200">
        <v>50</v>
      </c>
      <c r="K311" s="199">
        <v>3</v>
      </c>
      <c r="L311" s="199">
        <v>3</v>
      </c>
      <c r="M311" s="199">
        <v>0</v>
      </c>
      <c r="N311" s="202">
        <v>56</v>
      </c>
      <c r="O311" s="199">
        <v>2</v>
      </c>
      <c r="P311" s="199">
        <v>131</v>
      </c>
      <c r="Q311" s="201">
        <v>5</v>
      </c>
      <c r="R311" s="197">
        <v>308</v>
      </c>
      <c r="S311" s="197">
        <v>15</v>
      </c>
      <c r="T311" s="92">
        <f t="shared" si="4"/>
        <v>2015</v>
      </c>
      <c r="U311">
        <f>VLOOKUP(A311,'SB35 Determination Data'!$B$4:$F$542,5,FALSE)</f>
        <v>2014</v>
      </c>
    </row>
    <row r="312" spans="1:21" ht="15" x14ac:dyDescent="0.2">
      <c r="A312" s="197" t="s">
        <v>1045</v>
      </c>
      <c r="B312" s="197" t="s">
        <v>12</v>
      </c>
      <c r="C312" s="197" t="s">
        <v>3</v>
      </c>
      <c r="D312" s="198">
        <v>2016</v>
      </c>
      <c r="E312" s="197" t="s">
        <v>6</v>
      </c>
      <c r="F312" s="199">
        <v>71</v>
      </c>
      <c r="G312" s="200">
        <v>0</v>
      </c>
      <c r="H312" s="200">
        <v>0</v>
      </c>
      <c r="I312" s="200">
        <v>0</v>
      </c>
      <c r="J312" s="200">
        <v>50</v>
      </c>
      <c r="K312" s="199">
        <v>3</v>
      </c>
      <c r="L312" s="199">
        <v>3</v>
      </c>
      <c r="M312" s="199">
        <v>0</v>
      </c>
      <c r="N312" s="199">
        <v>56</v>
      </c>
      <c r="O312" s="199">
        <v>4</v>
      </c>
      <c r="P312" s="199">
        <v>131</v>
      </c>
      <c r="Q312" s="201">
        <v>132</v>
      </c>
      <c r="R312" s="197">
        <v>308</v>
      </c>
      <c r="S312" s="197">
        <v>139</v>
      </c>
      <c r="T312" s="92">
        <f t="shared" si="4"/>
        <v>2016</v>
      </c>
      <c r="U312">
        <f>VLOOKUP(A312,'SB35 Determination Data'!$B$4:$F$542,5,FALSE)</f>
        <v>2014</v>
      </c>
    </row>
    <row r="313" spans="1:21" ht="15" x14ac:dyDescent="0.2">
      <c r="A313" s="197" t="s">
        <v>1045</v>
      </c>
      <c r="B313" s="197" t="s">
        <v>12</v>
      </c>
      <c r="C313" s="197" t="s">
        <v>3</v>
      </c>
      <c r="D313" s="198">
        <v>2017</v>
      </c>
      <c r="E313" s="197" t="s">
        <v>6</v>
      </c>
      <c r="F313" s="199">
        <v>71</v>
      </c>
      <c r="G313" s="200">
        <v>4</v>
      </c>
      <c r="H313" s="200">
        <v>4</v>
      </c>
      <c r="I313" s="200">
        <v>0</v>
      </c>
      <c r="J313" s="200">
        <v>50</v>
      </c>
      <c r="K313" s="199">
        <v>2</v>
      </c>
      <c r="L313" s="199">
        <v>2</v>
      </c>
      <c r="M313" s="199">
        <v>0</v>
      </c>
      <c r="N313" s="199">
        <v>56</v>
      </c>
      <c r="O313" s="199">
        <v>0</v>
      </c>
      <c r="P313" s="199">
        <v>131</v>
      </c>
      <c r="Q313" s="201">
        <v>144</v>
      </c>
      <c r="R313" s="197">
        <v>308</v>
      </c>
      <c r="S313" s="197">
        <v>150</v>
      </c>
      <c r="T313" s="92">
        <f t="shared" si="4"/>
        <v>2017</v>
      </c>
      <c r="U313">
        <f>VLOOKUP(A313,'SB35 Determination Data'!$B$4:$F$542,5,FALSE)</f>
        <v>2014</v>
      </c>
    </row>
    <row r="314" spans="1:21" ht="15" x14ac:dyDescent="0.2">
      <c r="A314" s="197" t="s">
        <v>98</v>
      </c>
      <c r="B314" s="197" t="s">
        <v>29</v>
      </c>
      <c r="C314" s="197" t="s">
        <v>8</v>
      </c>
      <c r="D314" s="198">
        <v>2014</v>
      </c>
      <c r="E314" s="197" t="s">
        <v>6</v>
      </c>
      <c r="F314" s="199">
        <v>400</v>
      </c>
      <c r="G314" s="200">
        <v>0</v>
      </c>
      <c r="H314" s="200">
        <v>0</v>
      </c>
      <c r="I314" s="200">
        <v>0</v>
      </c>
      <c r="J314" s="200">
        <v>188</v>
      </c>
      <c r="K314" s="199">
        <v>0</v>
      </c>
      <c r="L314" s="199">
        <v>0</v>
      </c>
      <c r="M314" s="199">
        <v>0</v>
      </c>
      <c r="N314" s="199">
        <v>221</v>
      </c>
      <c r="O314" s="199">
        <v>10</v>
      </c>
      <c r="P314" s="199">
        <v>541</v>
      </c>
      <c r="Q314" s="201">
        <v>10</v>
      </c>
      <c r="R314" s="197">
        <v>1350</v>
      </c>
      <c r="S314" s="197">
        <v>20</v>
      </c>
      <c r="T314" s="92">
        <f t="shared" si="4"/>
        <v>2015</v>
      </c>
      <c r="U314">
        <f>VLOOKUP(A314,'SB35 Determination Data'!$B$4:$F$542,5,FALSE)</f>
        <v>2015</v>
      </c>
    </row>
    <row r="315" spans="1:21" ht="15" x14ac:dyDescent="0.2">
      <c r="A315" s="197" t="s">
        <v>98</v>
      </c>
      <c r="B315" s="197" t="s">
        <v>29</v>
      </c>
      <c r="C315" s="197" t="s">
        <v>8</v>
      </c>
      <c r="D315" s="198">
        <v>2015</v>
      </c>
      <c r="E315" s="197" t="s">
        <v>6</v>
      </c>
      <c r="F315" s="199">
        <v>400</v>
      </c>
      <c r="G315" s="200">
        <v>38</v>
      </c>
      <c r="H315" s="200">
        <v>38</v>
      </c>
      <c r="I315" s="200">
        <v>0</v>
      </c>
      <c r="J315" s="200">
        <v>188</v>
      </c>
      <c r="K315" s="199">
        <v>15</v>
      </c>
      <c r="L315" s="199">
        <v>15</v>
      </c>
      <c r="M315" s="199">
        <v>0</v>
      </c>
      <c r="N315" s="202">
        <v>221</v>
      </c>
      <c r="O315" s="199">
        <v>14</v>
      </c>
      <c r="P315" s="199">
        <v>541</v>
      </c>
      <c r="Q315" s="201">
        <v>89</v>
      </c>
      <c r="R315" s="197">
        <v>1350</v>
      </c>
      <c r="S315" s="197">
        <v>156</v>
      </c>
      <c r="T315" s="92">
        <f t="shared" si="4"/>
        <v>2015</v>
      </c>
      <c r="U315">
        <f>VLOOKUP(A315,'SB35 Determination Data'!$B$4:$F$542,5,FALSE)</f>
        <v>2015</v>
      </c>
    </row>
    <row r="316" spans="1:21" ht="15" x14ac:dyDescent="0.2">
      <c r="A316" s="197" t="s">
        <v>98</v>
      </c>
      <c r="B316" s="197" t="s">
        <v>29</v>
      </c>
      <c r="C316" s="197" t="s">
        <v>8</v>
      </c>
      <c r="D316" s="198">
        <v>2016</v>
      </c>
      <c r="E316" s="197" t="s">
        <v>6</v>
      </c>
      <c r="F316" s="199">
        <v>400</v>
      </c>
      <c r="G316" s="200">
        <v>0</v>
      </c>
      <c r="H316" s="200">
        <v>0</v>
      </c>
      <c r="I316" s="200">
        <v>0</v>
      </c>
      <c r="J316" s="200">
        <v>188</v>
      </c>
      <c r="K316" s="199">
        <v>7</v>
      </c>
      <c r="L316" s="199">
        <v>7</v>
      </c>
      <c r="M316" s="199">
        <v>0</v>
      </c>
      <c r="N316" s="199">
        <v>221</v>
      </c>
      <c r="O316" s="199">
        <v>17</v>
      </c>
      <c r="P316" s="199">
        <v>541</v>
      </c>
      <c r="Q316" s="201">
        <v>140</v>
      </c>
      <c r="R316" s="197">
        <v>1350</v>
      </c>
      <c r="S316" s="197">
        <v>164</v>
      </c>
      <c r="T316" s="92">
        <f t="shared" si="4"/>
        <v>2016</v>
      </c>
      <c r="U316">
        <f>VLOOKUP(A316,'SB35 Determination Data'!$B$4:$F$542,5,FALSE)</f>
        <v>2015</v>
      </c>
    </row>
    <row r="317" spans="1:21" ht="15" x14ac:dyDescent="0.2">
      <c r="A317" s="197" t="s">
        <v>98</v>
      </c>
      <c r="B317" s="197" t="s">
        <v>29</v>
      </c>
      <c r="C317" s="197" t="s">
        <v>8</v>
      </c>
      <c r="D317" s="198">
        <v>2017</v>
      </c>
      <c r="E317" s="197" t="s">
        <v>6</v>
      </c>
      <c r="F317" s="199">
        <v>400</v>
      </c>
      <c r="G317" s="200">
        <v>21</v>
      </c>
      <c r="H317" s="200">
        <v>21</v>
      </c>
      <c r="I317" s="200">
        <v>0</v>
      </c>
      <c r="J317" s="200">
        <v>188</v>
      </c>
      <c r="K317" s="199">
        <v>200</v>
      </c>
      <c r="L317" s="199">
        <v>183</v>
      </c>
      <c r="M317" s="199">
        <v>17</v>
      </c>
      <c r="N317" s="199">
        <v>221</v>
      </c>
      <c r="O317" s="199">
        <v>18</v>
      </c>
      <c r="P317" s="199">
        <v>541</v>
      </c>
      <c r="Q317" s="201">
        <v>17</v>
      </c>
      <c r="R317" s="197">
        <v>1350</v>
      </c>
      <c r="S317" s="197">
        <v>256</v>
      </c>
      <c r="T317" s="92">
        <f t="shared" si="4"/>
        <v>2017</v>
      </c>
      <c r="U317">
        <f>VLOOKUP(A317,'SB35 Determination Data'!$B$4:$F$542,5,FALSE)</f>
        <v>2015</v>
      </c>
    </row>
    <row r="318" spans="1:21" ht="15" x14ac:dyDescent="0.2">
      <c r="A318" s="197" t="s">
        <v>99</v>
      </c>
      <c r="B318" s="197" t="s">
        <v>12</v>
      </c>
      <c r="C318" s="197" t="s">
        <v>3</v>
      </c>
      <c r="D318" s="198">
        <v>2014</v>
      </c>
      <c r="E318" s="197" t="s">
        <v>6</v>
      </c>
      <c r="F318" s="199">
        <v>76</v>
      </c>
      <c r="G318" s="200">
        <v>0</v>
      </c>
      <c r="H318" s="200">
        <v>0</v>
      </c>
      <c r="I318" s="200">
        <v>0</v>
      </c>
      <c r="J318" s="200">
        <v>53</v>
      </c>
      <c r="K318" s="199">
        <v>0</v>
      </c>
      <c r="L318" s="199">
        <v>0</v>
      </c>
      <c r="M318" s="199">
        <v>0</v>
      </c>
      <c r="N318" s="199">
        <v>61</v>
      </c>
      <c r="O318" s="199">
        <v>3</v>
      </c>
      <c r="P318" s="199">
        <v>137</v>
      </c>
      <c r="Q318" s="201">
        <v>12</v>
      </c>
      <c r="R318" s="197">
        <v>327</v>
      </c>
      <c r="S318" s="197">
        <v>15</v>
      </c>
      <c r="T318" s="92">
        <f t="shared" si="4"/>
        <v>2014</v>
      </c>
      <c r="U318">
        <f>VLOOKUP(A318,'SB35 Determination Data'!$B$4:$F$542,5,FALSE)</f>
        <v>2014</v>
      </c>
    </row>
    <row r="319" spans="1:21" ht="15" x14ac:dyDescent="0.2">
      <c r="A319" s="197" t="s">
        <v>99</v>
      </c>
      <c r="B319" s="197" t="s">
        <v>12</v>
      </c>
      <c r="C319" s="197" t="s">
        <v>3</v>
      </c>
      <c r="D319" s="198">
        <v>2015</v>
      </c>
      <c r="E319" s="197" t="s">
        <v>6</v>
      </c>
      <c r="F319" s="199">
        <v>76</v>
      </c>
      <c r="G319" s="200">
        <v>0</v>
      </c>
      <c r="H319" s="200">
        <v>0</v>
      </c>
      <c r="I319" s="200">
        <v>0</v>
      </c>
      <c r="J319" s="200">
        <v>53</v>
      </c>
      <c r="K319" s="199">
        <v>0</v>
      </c>
      <c r="L319" s="199">
        <v>0</v>
      </c>
      <c r="M319" s="199">
        <v>0</v>
      </c>
      <c r="N319" s="199">
        <v>61</v>
      </c>
      <c r="O319" s="199">
        <v>2</v>
      </c>
      <c r="P319" s="199">
        <v>137</v>
      </c>
      <c r="Q319" s="201">
        <v>36</v>
      </c>
      <c r="R319" s="197">
        <v>327</v>
      </c>
      <c r="S319" s="197">
        <v>38</v>
      </c>
      <c r="T319" s="92">
        <f t="shared" si="4"/>
        <v>2015</v>
      </c>
      <c r="U319">
        <f>VLOOKUP(A319,'SB35 Determination Data'!$B$4:$F$542,5,FALSE)</f>
        <v>2014</v>
      </c>
    </row>
    <row r="320" spans="1:21" ht="15" x14ac:dyDescent="0.2">
      <c r="A320" s="197" t="s">
        <v>99</v>
      </c>
      <c r="B320" s="197" t="s">
        <v>12</v>
      </c>
      <c r="C320" s="197" t="s">
        <v>3</v>
      </c>
      <c r="D320" s="198">
        <v>2016</v>
      </c>
      <c r="E320" s="197" t="s">
        <v>6</v>
      </c>
      <c r="F320" s="199">
        <v>76</v>
      </c>
      <c r="G320" s="200">
        <v>0</v>
      </c>
      <c r="H320" s="200">
        <v>0</v>
      </c>
      <c r="I320" s="200">
        <v>0</v>
      </c>
      <c r="J320" s="200">
        <v>53</v>
      </c>
      <c r="K320" s="199">
        <v>0</v>
      </c>
      <c r="L320" s="199">
        <v>0</v>
      </c>
      <c r="M320" s="199">
        <v>0</v>
      </c>
      <c r="N320" s="202">
        <v>61</v>
      </c>
      <c r="O320" s="199">
        <v>4</v>
      </c>
      <c r="P320" s="199">
        <v>137</v>
      </c>
      <c r="Q320" s="201">
        <v>34</v>
      </c>
      <c r="R320" s="197">
        <v>327</v>
      </c>
      <c r="S320" s="197">
        <v>38</v>
      </c>
      <c r="T320" s="92">
        <f t="shared" si="4"/>
        <v>2016</v>
      </c>
      <c r="U320">
        <f>VLOOKUP(A320,'SB35 Determination Data'!$B$4:$F$542,5,FALSE)</f>
        <v>2014</v>
      </c>
    </row>
    <row r="321" spans="1:21" ht="15" x14ac:dyDescent="0.2">
      <c r="A321" s="197" t="s">
        <v>99</v>
      </c>
      <c r="B321" s="197" t="s">
        <v>12</v>
      </c>
      <c r="C321" s="197" t="s">
        <v>3</v>
      </c>
      <c r="D321" s="198">
        <v>2017</v>
      </c>
      <c r="E321" s="197" t="s">
        <v>6</v>
      </c>
      <c r="F321" s="199">
        <v>76</v>
      </c>
      <c r="G321" s="200">
        <v>0</v>
      </c>
      <c r="H321" s="200">
        <v>0</v>
      </c>
      <c r="I321" s="200">
        <v>0</v>
      </c>
      <c r="J321" s="200">
        <v>53</v>
      </c>
      <c r="K321" s="199">
        <v>0</v>
      </c>
      <c r="L321" s="199">
        <v>0</v>
      </c>
      <c r="M321" s="199">
        <v>0</v>
      </c>
      <c r="N321" s="199">
        <v>61</v>
      </c>
      <c r="O321" s="199">
        <v>8</v>
      </c>
      <c r="P321" s="199">
        <v>137</v>
      </c>
      <c r="Q321" s="201">
        <v>60</v>
      </c>
      <c r="R321" s="197">
        <v>327</v>
      </c>
      <c r="S321" s="197">
        <v>68</v>
      </c>
      <c r="T321" s="92">
        <f t="shared" si="4"/>
        <v>2017</v>
      </c>
      <c r="U321">
        <f>VLOOKUP(A321,'SB35 Determination Data'!$B$4:$F$542,5,FALSE)</f>
        <v>2014</v>
      </c>
    </row>
    <row r="322" spans="1:21" ht="15" x14ac:dyDescent="0.2">
      <c r="A322" s="197" t="s">
        <v>1012</v>
      </c>
      <c r="B322" s="197" t="s">
        <v>21</v>
      </c>
      <c r="C322" s="197" t="s">
        <v>8</v>
      </c>
      <c r="D322" s="198">
        <v>2015</v>
      </c>
      <c r="E322" s="197" t="s">
        <v>6</v>
      </c>
      <c r="F322" s="199">
        <v>196</v>
      </c>
      <c r="G322" s="200">
        <v>0</v>
      </c>
      <c r="H322" s="200">
        <v>0</v>
      </c>
      <c r="I322" s="200">
        <v>0</v>
      </c>
      <c r="J322" s="200">
        <v>111</v>
      </c>
      <c r="K322" s="199">
        <v>1</v>
      </c>
      <c r="L322" s="199">
        <v>0</v>
      </c>
      <c r="M322" s="199">
        <v>1</v>
      </c>
      <c r="N322" s="199">
        <v>124</v>
      </c>
      <c r="O322" s="199">
        <v>13</v>
      </c>
      <c r="P322" s="199">
        <v>126</v>
      </c>
      <c r="Q322" s="201">
        <v>87</v>
      </c>
      <c r="R322" s="197">
        <v>557</v>
      </c>
      <c r="S322" s="197">
        <v>101</v>
      </c>
      <c r="T322" s="92">
        <f t="shared" si="4"/>
        <v>2015</v>
      </c>
      <c r="U322">
        <f>VLOOKUP(A322,'SB35 Determination Data'!$B$4:$F$542,5,FALSE)</f>
        <v>2015</v>
      </c>
    </row>
    <row r="323" spans="1:21" ht="15" x14ac:dyDescent="0.2">
      <c r="A323" s="197" t="s">
        <v>1012</v>
      </c>
      <c r="B323" s="197" t="s">
        <v>21</v>
      </c>
      <c r="C323" s="197" t="s">
        <v>8</v>
      </c>
      <c r="D323" s="198">
        <v>2016</v>
      </c>
      <c r="E323" s="197" t="s">
        <v>6</v>
      </c>
      <c r="F323" s="199">
        <v>196</v>
      </c>
      <c r="G323" s="200">
        <v>0</v>
      </c>
      <c r="H323" s="200">
        <v>0</v>
      </c>
      <c r="I323" s="200">
        <v>0</v>
      </c>
      <c r="J323" s="200">
        <v>111</v>
      </c>
      <c r="K323" s="199">
        <v>2</v>
      </c>
      <c r="L323" s="199">
        <v>2</v>
      </c>
      <c r="M323" s="199">
        <v>0</v>
      </c>
      <c r="N323" s="199">
        <v>124</v>
      </c>
      <c r="O323" s="199">
        <v>4</v>
      </c>
      <c r="P323" s="199">
        <v>126</v>
      </c>
      <c r="Q323" s="201">
        <v>50</v>
      </c>
      <c r="R323" s="197">
        <v>557</v>
      </c>
      <c r="S323" s="197">
        <v>56</v>
      </c>
      <c r="T323" s="92">
        <f t="shared" si="4"/>
        <v>2016</v>
      </c>
      <c r="U323">
        <f>VLOOKUP(A323,'SB35 Determination Data'!$B$4:$F$542,5,FALSE)</f>
        <v>2015</v>
      </c>
    </row>
    <row r="324" spans="1:21" ht="15" x14ac:dyDescent="0.2">
      <c r="A324" s="197" t="s">
        <v>1012</v>
      </c>
      <c r="B324" s="197" t="s">
        <v>21</v>
      </c>
      <c r="C324" s="197" t="s">
        <v>8</v>
      </c>
      <c r="D324" s="198">
        <v>2017</v>
      </c>
      <c r="E324" s="197" t="s">
        <v>6</v>
      </c>
      <c r="F324" s="199">
        <v>196</v>
      </c>
      <c r="G324" s="200">
        <v>0</v>
      </c>
      <c r="H324" s="200">
        <v>0</v>
      </c>
      <c r="I324" s="200">
        <v>0</v>
      </c>
      <c r="J324" s="200">
        <v>111</v>
      </c>
      <c r="K324" s="199">
        <v>5</v>
      </c>
      <c r="L324" s="199">
        <v>0</v>
      </c>
      <c r="M324" s="199">
        <v>5</v>
      </c>
      <c r="N324" s="202">
        <v>124</v>
      </c>
      <c r="O324" s="199">
        <v>7</v>
      </c>
      <c r="P324" s="199">
        <v>126</v>
      </c>
      <c r="Q324" s="201">
        <v>36</v>
      </c>
      <c r="R324" s="197">
        <v>557</v>
      </c>
      <c r="S324" s="197">
        <v>48</v>
      </c>
      <c r="T324" s="92">
        <f t="shared" ref="T324:T387" si="5">IF(D324&gt;U324,D324,U324)</f>
        <v>2017</v>
      </c>
      <c r="U324">
        <f>VLOOKUP(A324,'SB35 Determination Data'!$B$4:$F$542,5,FALSE)</f>
        <v>2015</v>
      </c>
    </row>
    <row r="325" spans="1:21" ht="15" x14ac:dyDescent="0.2">
      <c r="A325" s="197" t="s">
        <v>100</v>
      </c>
      <c r="B325" s="197" t="s">
        <v>101</v>
      </c>
      <c r="C325" s="197" t="s">
        <v>32</v>
      </c>
      <c r="D325" s="198">
        <v>2013</v>
      </c>
      <c r="E325" s="197" t="s">
        <v>6</v>
      </c>
      <c r="F325" s="199">
        <v>248</v>
      </c>
      <c r="G325" s="200">
        <v>0</v>
      </c>
      <c r="H325" s="200">
        <v>0</v>
      </c>
      <c r="I325" s="200">
        <v>0</v>
      </c>
      <c r="J325" s="200">
        <v>174</v>
      </c>
      <c r="K325" s="199">
        <v>3</v>
      </c>
      <c r="L325" s="199">
        <v>0</v>
      </c>
      <c r="M325" s="199">
        <v>3</v>
      </c>
      <c r="N325" s="199">
        <v>198</v>
      </c>
      <c r="O325" s="199">
        <v>13</v>
      </c>
      <c r="P325" s="199">
        <v>446</v>
      </c>
      <c r="Q325" s="201">
        <v>38</v>
      </c>
      <c r="R325" s="197">
        <v>1066</v>
      </c>
      <c r="S325" s="197">
        <v>54</v>
      </c>
      <c r="T325" s="92">
        <f t="shared" si="5"/>
        <v>2014</v>
      </c>
      <c r="U325">
        <f>VLOOKUP(A325,'SB35 Determination Data'!$B$4:$F$542,5,FALSE)</f>
        <v>2014</v>
      </c>
    </row>
    <row r="326" spans="1:21" ht="15" x14ac:dyDescent="0.2">
      <c r="A326" s="197" t="s">
        <v>100</v>
      </c>
      <c r="B326" s="197" t="s">
        <v>101</v>
      </c>
      <c r="C326" s="197" t="s">
        <v>32</v>
      </c>
      <c r="D326" s="198">
        <v>2014</v>
      </c>
      <c r="E326" s="197" t="s">
        <v>6</v>
      </c>
      <c r="F326" s="199">
        <v>248</v>
      </c>
      <c r="G326" s="200">
        <v>0</v>
      </c>
      <c r="H326" s="200">
        <v>0</v>
      </c>
      <c r="I326" s="200">
        <v>0</v>
      </c>
      <c r="J326" s="200">
        <v>174</v>
      </c>
      <c r="K326" s="199">
        <v>2</v>
      </c>
      <c r="L326" s="199">
        <v>0</v>
      </c>
      <c r="M326" s="199">
        <v>2</v>
      </c>
      <c r="N326" s="199">
        <v>198</v>
      </c>
      <c r="O326" s="199">
        <v>5</v>
      </c>
      <c r="P326" s="199">
        <v>446</v>
      </c>
      <c r="Q326" s="201">
        <v>6</v>
      </c>
      <c r="R326" s="197">
        <v>1066</v>
      </c>
      <c r="S326" s="197">
        <v>13</v>
      </c>
      <c r="T326" s="92">
        <f t="shared" si="5"/>
        <v>2014</v>
      </c>
      <c r="U326">
        <f>VLOOKUP(A326,'SB35 Determination Data'!$B$4:$F$542,5,FALSE)</f>
        <v>2014</v>
      </c>
    </row>
    <row r="327" spans="1:21" ht="15" x14ac:dyDescent="0.2">
      <c r="A327" s="197" t="s">
        <v>100</v>
      </c>
      <c r="B327" s="197" t="s">
        <v>101</v>
      </c>
      <c r="C327" s="197" t="s">
        <v>32</v>
      </c>
      <c r="D327" s="198">
        <v>2015</v>
      </c>
      <c r="E327" s="197" t="s">
        <v>6</v>
      </c>
      <c r="F327" s="199">
        <v>248</v>
      </c>
      <c r="G327" s="200">
        <v>0</v>
      </c>
      <c r="H327" s="200">
        <v>0</v>
      </c>
      <c r="I327" s="200">
        <v>0</v>
      </c>
      <c r="J327" s="200">
        <v>174</v>
      </c>
      <c r="K327" s="199">
        <v>8</v>
      </c>
      <c r="L327" s="199">
        <v>0</v>
      </c>
      <c r="M327" s="199">
        <v>8</v>
      </c>
      <c r="N327" s="202">
        <v>198</v>
      </c>
      <c r="O327" s="199">
        <v>3</v>
      </c>
      <c r="P327" s="199">
        <v>446</v>
      </c>
      <c r="Q327" s="201">
        <v>94</v>
      </c>
      <c r="R327" s="197">
        <v>1066</v>
      </c>
      <c r="S327" s="197">
        <v>105</v>
      </c>
      <c r="T327" s="92">
        <f t="shared" si="5"/>
        <v>2015</v>
      </c>
      <c r="U327">
        <f>VLOOKUP(A327,'SB35 Determination Data'!$B$4:$F$542,5,FALSE)</f>
        <v>2014</v>
      </c>
    </row>
    <row r="328" spans="1:21" ht="15" x14ac:dyDescent="0.2">
      <c r="A328" s="197" t="s">
        <v>100</v>
      </c>
      <c r="B328" s="197" t="s">
        <v>101</v>
      </c>
      <c r="C328" s="197" t="s">
        <v>32</v>
      </c>
      <c r="D328" s="198">
        <v>2016</v>
      </c>
      <c r="E328" s="197" t="s">
        <v>6</v>
      </c>
      <c r="F328" s="199">
        <v>248</v>
      </c>
      <c r="G328" s="200">
        <v>42</v>
      </c>
      <c r="H328" s="200">
        <v>42</v>
      </c>
      <c r="I328" s="200">
        <v>0</v>
      </c>
      <c r="J328" s="200">
        <v>174</v>
      </c>
      <c r="K328" s="199">
        <v>27</v>
      </c>
      <c r="L328" s="199">
        <v>19</v>
      </c>
      <c r="M328" s="199">
        <v>8</v>
      </c>
      <c r="N328" s="199">
        <v>198</v>
      </c>
      <c r="O328" s="199">
        <v>16</v>
      </c>
      <c r="P328" s="199">
        <v>446</v>
      </c>
      <c r="Q328" s="201">
        <v>183</v>
      </c>
      <c r="R328" s="197">
        <v>1066</v>
      </c>
      <c r="S328" s="197">
        <v>268</v>
      </c>
      <c r="T328" s="92">
        <f t="shared" si="5"/>
        <v>2016</v>
      </c>
      <c r="U328">
        <f>VLOOKUP(A328,'SB35 Determination Data'!$B$4:$F$542,5,FALSE)</f>
        <v>2014</v>
      </c>
    </row>
    <row r="329" spans="1:21" ht="15" x14ac:dyDescent="0.2">
      <c r="A329" s="197" t="s">
        <v>100</v>
      </c>
      <c r="B329" s="197" t="s">
        <v>101</v>
      </c>
      <c r="C329" s="197" t="s">
        <v>32</v>
      </c>
      <c r="D329" s="198">
        <v>2017</v>
      </c>
      <c r="E329" s="197" t="s">
        <v>6</v>
      </c>
      <c r="F329" s="199">
        <v>248</v>
      </c>
      <c r="G329" s="200">
        <v>1</v>
      </c>
      <c r="H329" s="200">
        <v>1</v>
      </c>
      <c r="I329" s="200">
        <v>0</v>
      </c>
      <c r="J329" s="200">
        <v>174</v>
      </c>
      <c r="K329" s="199">
        <v>10</v>
      </c>
      <c r="L329" s="199">
        <v>10</v>
      </c>
      <c r="M329" s="199">
        <v>0</v>
      </c>
      <c r="N329" s="199">
        <v>198</v>
      </c>
      <c r="O329" s="199">
        <v>15</v>
      </c>
      <c r="P329" s="199">
        <v>446</v>
      </c>
      <c r="Q329" s="201">
        <v>188</v>
      </c>
      <c r="R329" s="197">
        <v>1066</v>
      </c>
      <c r="S329" s="197">
        <v>214</v>
      </c>
      <c r="T329" s="92">
        <f t="shared" si="5"/>
        <v>2017</v>
      </c>
      <c r="U329">
        <f>VLOOKUP(A329,'SB35 Determination Data'!$B$4:$F$542,5,FALSE)</f>
        <v>2014</v>
      </c>
    </row>
    <row r="330" spans="1:21" ht="15" x14ac:dyDescent="0.2">
      <c r="A330" s="197" t="s">
        <v>944</v>
      </c>
      <c r="B330" s="197" t="s">
        <v>66</v>
      </c>
      <c r="C330" s="197" t="s">
        <v>67</v>
      </c>
      <c r="D330" s="198">
        <v>2013</v>
      </c>
      <c r="E330" s="197" t="s">
        <v>6</v>
      </c>
      <c r="F330" s="199">
        <v>7</v>
      </c>
      <c r="G330" s="200">
        <v>0</v>
      </c>
      <c r="H330" s="200">
        <v>0</v>
      </c>
      <c r="I330" s="200">
        <v>0</v>
      </c>
      <c r="J330" s="200">
        <v>5</v>
      </c>
      <c r="K330" s="199">
        <v>0</v>
      </c>
      <c r="L330" s="199">
        <v>0</v>
      </c>
      <c r="M330" s="199">
        <v>0</v>
      </c>
      <c r="N330" s="199">
        <v>15</v>
      </c>
      <c r="O330" s="199">
        <v>0</v>
      </c>
      <c r="P330" s="199">
        <v>34</v>
      </c>
      <c r="Q330" s="201">
        <v>7</v>
      </c>
      <c r="R330" s="197">
        <v>61</v>
      </c>
      <c r="S330" s="197">
        <v>7</v>
      </c>
      <c r="T330" s="92">
        <f t="shared" si="5"/>
        <v>2013</v>
      </c>
      <c r="U330">
        <f>VLOOKUP(A330,'SB35 Determination Data'!$B$4:$F$542,5,FALSE)</f>
        <v>2013</v>
      </c>
    </row>
    <row r="331" spans="1:21" ht="15" x14ac:dyDescent="0.2">
      <c r="A331" s="197" t="s">
        <v>944</v>
      </c>
      <c r="B331" s="197" t="s">
        <v>66</v>
      </c>
      <c r="C331" s="197" t="s">
        <v>67</v>
      </c>
      <c r="D331" s="198">
        <v>2014</v>
      </c>
      <c r="E331" s="197" t="s">
        <v>6</v>
      </c>
      <c r="F331" s="199">
        <v>7</v>
      </c>
      <c r="G331" s="200">
        <v>0</v>
      </c>
      <c r="H331" s="200">
        <v>0</v>
      </c>
      <c r="I331" s="200">
        <v>0</v>
      </c>
      <c r="J331" s="200">
        <v>5</v>
      </c>
      <c r="K331" s="199">
        <v>0</v>
      </c>
      <c r="L331" s="199">
        <v>0</v>
      </c>
      <c r="M331" s="199">
        <v>0</v>
      </c>
      <c r="N331" s="199">
        <v>15</v>
      </c>
      <c r="O331" s="199">
        <v>0</v>
      </c>
      <c r="P331" s="199">
        <v>34</v>
      </c>
      <c r="Q331" s="201">
        <v>3</v>
      </c>
      <c r="R331" s="197">
        <v>61</v>
      </c>
      <c r="S331" s="197">
        <v>3</v>
      </c>
      <c r="T331" s="92">
        <f t="shared" si="5"/>
        <v>2014</v>
      </c>
      <c r="U331">
        <f>VLOOKUP(A331,'SB35 Determination Data'!$B$4:$F$542,5,FALSE)</f>
        <v>2013</v>
      </c>
    </row>
    <row r="332" spans="1:21" ht="15" x14ac:dyDescent="0.2">
      <c r="A332" s="197" t="s">
        <v>944</v>
      </c>
      <c r="B332" s="197" t="s">
        <v>66</v>
      </c>
      <c r="C332" s="197" t="s">
        <v>67</v>
      </c>
      <c r="D332" s="198">
        <v>2015</v>
      </c>
      <c r="E332" s="197" t="s">
        <v>6</v>
      </c>
      <c r="F332" s="199">
        <v>7</v>
      </c>
      <c r="G332" s="200">
        <v>0</v>
      </c>
      <c r="H332" s="200">
        <v>0</v>
      </c>
      <c r="I332" s="200">
        <v>0</v>
      </c>
      <c r="J332" s="200">
        <v>5</v>
      </c>
      <c r="K332" s="199">
        <v>0</v>
      </c>
      <c r="L332" s="199">
        <v>0</v>
      </c>
      <c r="M332" s="199">
        <v>0</v>
      </c>
      <c r="N332" s="199">
        <v>15</v>
      </c>
      <c r="O332" s="199">
        <v>0</v>
      </c>
      <c r="P332" s="199">
        <v>34</v>
      </c>
      <c r="Q332" s="201">
        <v>4</v>
      </c>
      <c r="R332" s="197">
        <v>61</v>
      </c>
      <c r="S332" s="197">
        <v>4</v>
      </c>
      <c r="T332" s="92">
        <f t="shared" si="5"/>
        <v>2015</v>
      </c>
      <c r="U332">
        <f>VLOOKUP(A332,'SB35 Determination Data'!$B$4:$F$542,5,FALSE)</f>
        <v>2013</v>
      </c>
    </row>
    <row r="333" spans="1:21" ht="15" x14ac:dyDescent="0.2">
      <c r="A333" s="197" t="s">
        <v>944</v>
      </c>
      <c r="B333" s="197" t="s">
        <v>66</v>
      </c>
      <c r="C333" s="197" t="s">
        <v>67</v>
      </c>
      <c r="D333" s="198">
        <v>2016</v>
      </c>
      <c r="E333" s="197" t="s">
        <v>6</v>
      </c>
      <c r="F333" s="199">
        <v>7</v>
      </c>
      <c r="G333" s="200">
        <v>0</v>
      </c>
      <c r="H333" s="200">
        <v>0</v>
      </c>
      <c r="I333" s="200">
        <v>0</v>
      </c>
      <c r="J333" s="200">
        <v>5</v>
      </c>
      <c r="K333" s="199">
        <v>0</v>
      </c>
      <c r="L333" s="199">
        <v>0</v>
      </c>
      <c r="M333" s="199">
        <v>0</v>
      </c>
      <c r="N333" s="199">
        <v>15</v>
      </c>
      <c r="O333" s="199">
        <v>0</v>
      </c>
      <c r="P333" s="199">
        <v>34</v>
      </c>
      <c r="Q333" s="201">
        <v>11</v>
      </c>
      <c r="R333" s="197">
        <v>61</v>
      </c>
      <c r="S333" s="197">
        <v>11</v>
      </c>
      <c r="T333" s="92">
        <f t="shared" si="5"/>
        <v>2016</v>
      </c>
      <c r="U333">
        <f>VLOOKUP(A333,'SB35 Determination Data'!$B$4:$F$542,5,FALSE)</f>
        <v>2013</v>
      </c>
    </row>
    <row r="334" spans="1:21" ht="15" x14ac:dyDescent="0.2">
      <c r="A334" s="197" t="s">
        <v>944</v>
      </c>
      <c r="B334" s="197" t="s">
        <v>66</v>
      </c>
      <c r="C334" s="197" t="s">
        <v>67</v>
      </c>
      <c r="D334" s="198">
        <v>2017</v>
      </c>
      <c r="E334" s="197" t="s">
        <v>6</v>
      </c>
      <c r="F334" s="199">
        <v>7</v>
      </c>
      <c r="G334" s="200">
        <v>0</v>
      </c>
      <c r="H334" s="200">
        <v>0</v>
      </c>
      <c r="I334" s="200">
        <v>0</v>
      </c>
      <c r="J334" s="200">
        <v>5</v>
      </c>
      <c r="K334" s="199">
        <v>0</v>
      </c>
      <c r="L334" s="199">
        <v>0</v>
      </c>
      <c r="M334" s="199">
        <v>0</v>
      </c>
      <c r="N334" s="199">
        <v>15</v>
      </c>
      <c r="O334" s="199">
        <v>0</v>
      </c>
      <c r="P334" s="199">
        <v>34</v>
      </c>
      <c r="Q334" s="201">
        <v>7</v>
      </c>
      <c r="R334" s="197">
        <v>61</v>
      </c>
      <c r="S334" s="197">
        <v>7</v>
      </c>
      <c r="T334" s="92">
        <f t="shared" si="5"/>
        <v>2017</v>
      </c>
      <c r="U334">
        <f>VLOOKUP(A334,'SB35 Determination Data'!$B$4:$F$542,5,FALSE)</f>
        <v>2013</v>
      </c>
    </row>
    <row r="335" spans="1:21" ht="15" x14ac:dyDescent="0.2">
      <c r="A335" s="197" t="s">
        <v>102</v>
      </c>
      <c r="B335" s="197" t="s">
        <v>95</v>
      </c>
      <c r="C335" s="197" t="s">
        <v>13</v>
      </c>
      <c r="D335" s="198">
        <v>2014</v>
      </c>
      <c r="E335" s="197" t="s">
        <v>6</v>
      </c>
      <c r="F335" s="199">
        <v>60</v>
      </c>
      <c r="G335" s="200">
        <v>3</v>
      </c>
      <c r="H335" s="200">
        <v>0</v>
      </c>
      <c r="I335" s="200">
        <v>3</v>
      </c>
      <c r="J335" s="200">
        <v>37</v>
      </c>
      <c r="K335" s="199">
        <v>1</v>
      </c>
      <c r="L335" s="199">
        <v>1</v>
      </c>
      <c r="M335" s="199">
        <v>0</v>
      </c>
      <c r="N335" s="199">
        <v>30</v>
      </c>
      <c r="O335" s="199">
        <v>3</v>
      </c>
      <c r="P335" s="199">
        <v>106</v>
      </c>
      <c r="Q335" s="201">
        <v>4</v>
      </c>
      <c r="R335" s="197">
        <v>233</v>
      </c>
      <c r="S335" s="197">
        <v>11</v>
      </c>
      <c r="T335" s="92">
        <f t="shared" si="5"/>
        <v>2014</v>
      </c>
      <c r="U335">
        <f>VLOOKUP(A335,'SB35 Determination Data'!$B$4:$F$542,5,FALSE)</f>
        <v>2014</v>
      </c>
    </row>
    <row r="336" spans="1:21" ht="15" x14ac:dyDescent="0.2">
      <c r="A336" s="197" t="s">
        <v>102</v>
      </c>
      <c r="B336" s="197" t="s">
        <v>95</v>
      </c>
      <c r="C336" s="197" t="s">
        <v>13</v>
      </c>
      <c r="D336" s="198">
        <v>2015</v>
      </c>
      <c r="E336" s="197" t="s">
        <v>6</v>
      </c>
      <c r="F336" s="199">
        <v>60</v>
      </c>
      <c r="G336" s="200">
        <v>4</v>
      </c>
      <c r="H336" s="200">
        <v>0</v>
      </c>
      <c r="I336" s="200">
        <v>4</v>
      </c>
      <c r="J336" s="200">
        <v>37</v>
      </c>
      <c r="K336" s="199">
        <v>4</v>
      </c>
      <c r="L336" s="199">
        <v>0</v>
      </c>
      <c r="M336" s="199">
        <v>4</v>
      </c>
      <c r="N336" s="202">
        <v>30</v>
      </c>
      <c r="O336" s="199">
        <v>4</v>
      </c>
      <c r="P336" s="199">
        <v>106</v>
      </c>
      <c r="Q336" s="201">
        <v>17</v>
      </c>
      <c r="R336" s="197">
        <v>233</v>
      </c>
      <c r="S336" s="197">
        <v>29</v>
      </c>
      <c r="T336" s="92">
        <f t="shared" si="5"/>
        <v>2015</v>
      </c>
      <c r="U336">
        <f>VLOOKUP(A336,'SB35 Determination Data'!$B$4:$F$542,5,FALSE)</f>
        <v>2014</v>
      </c>
    </row>
    <row r="337" spans="1:21" ht="15" x14ac:dyDescent="0.2">
      <c r="A337" s="197" t="s">
        <v>102</v>
      </c>
      <c r="B337" s="197" t="s">
        <v>95</v>
      </c>
      <c r="C337" s="197" t="s">
        <v>13</v>
      </c>
      <c r="D337" s="198">
        <v>2016</v>
      </c>
      <c r="E337" s="197" t="s">
        <v>6</v>
      </c>
      <c r="F337" s="199">
        <v>60</v>
      </c>
      <c r="G337" s="200">
        <v>3</v>
      </c>
      <c r="H337" s="200">
        <v>0</v>
      </c>
      <c r="I337" s="200">
        <v>3</v>
      </c>
      <c r="J337" s="200">
        <v>37</v>
      </c>
      <c r="K337" s="199">
        <v>0</v>
      </c>
      <c r="L337" s="199">
        <v>0</v>
      </c>
      <c r="M337" s="199">
        <v>0</v>
      </c>
      <c r="N337" s="199">
        <v>30</v>
      </c>
      <c r="O337" s="199">
        <v>4</v>
      </c>
      <c r="P337" s="199">
        <v>106</v>
      </c>
      <c r="Q337" s="201">
        <v>17</v>
      </c>
      <c r="R337" s="197">
        <v>233</v>
      </c>
      <c r="S337" s="197">
        <v>24</v>
      </c>
      <c r="T337" s="92">
        <f t="shared" si="5"/>
        <v>2016</v>
      </c>
      <c r="U337">
        <f>VLOOKUP(A337,'SB35 Determination Data'!$B$4:$F$542,5,FALSE)</f>
        <v>2014</v>
      </c>
    </row>
    <row r="338" spans="1:21" ht="15" x14ac:dyDescent="0.2">
      <c r="A338" s="197" t="s">
        <v>102</v>
      </c>
      <c r="B338" s="197" t="s">
        <v>95</v>
      </c>
      <c r="C338" s="197" t="s">
        <v>13</v>
      </c>
      <c r="D338" s="198">
        <v>2017</v>
      </c>
      <c r="E338" s="197" t="s">
        <v>6</v>
      </c>
      <c r="F338" s="199">
        <v>60</v>
      </c>
      <c r="G338" s="200">
        <v>9</v>
      </c>
      <c r="H338" s="200">
        <v>0</v>
      </c>
      <c r="I338" s="200">
        <v>9</v>
      </c>
      <c r="J338" s="200">
        <v>37</v>
      </c>
      <c r="K338" s="199">
        <v>8</v>
      </c>
      <c r="L338" s="199">
        <v>0</v>
      </c>
      <c r="M338" s="199">
        <v>8</v>
      </c>
      <c r="N338" s="199">
        <v>30</v>
      </c>
      <c r="O338" s="199">
        <v>3</v>
      </c>
      <c r="P338" s="199">
        <v>106</v>
      </c>
      <c r="Q338" s="201">
        <v>14</v>
      </c>
      <c r="R338" s="197">
        <v>233</v>
      </c>
      <c r="S338" s="197">
        <v>34</v>
      </c>
      <c r="T338" s="92">
        <f t="shared" si="5"/>
        <v>2017</v>
      </c>
      <c r="U338">
        <f>VLOOKUP(A338,'SB35 Determination Data'!$B$4:$F$542,5,FALSE)</f>
        <v>2014</v>
      </c>
    </row>
    <row r="339" spans="1:21" ht="15" x14ac:dyDescent="0.2">
      <c r="A339" s="197" t="s">
        <v>103</v>
      </c>
      <c r="B339" s="197" t="s">
        <v>25</v>
      </c>
      <c r="C339" s="197" t="s">
        <v>26</v>
      </c>
      <c r="D339" s="198">
        <v>2015</v>
      </c>
      <c r="E339" s="197" t="s">
        <v>6</v>
      </c>
      <c r="F339" s="199">
        <v>396</v>
      </c>
      <c r="G339" s="200">
        <v>0</v>
      </c>
      <c r="H339" s="200">
        <v>0</v>
      </c>
      <c r="I339" s="200">
        <v>0</v>
      </c>
      <c r="J339" s="200">
        <v>277</v>
      </c>
      <c r="K339" s="199">
        <v>0</v>
      </c>
      <c r="L339" s="199">
        <v>0</v>
      </c>
      <c r="M339" s="199">
        <v>0</v>
      </c>
      <c r="N339" s="199">
        <v>243</v>
      </c>
      <c r="O339" s="199">
        <v>2</v>
      </c>
      <c r="P339" s="199">
        <v>546</v>
      </c>
      <c r="Q339" s="201">
        <v>0</v>
      </c>
      <c r="R339" s="197">
        <v>1462</v>
      </c>
      <c r="S339" s="197">
        <v>2</v>
      </c>
      <c r="T339" s="92">
        <f t="shared" si="5"/>
        <v>2016</v>
      </c>
      <c r="U339">
        <f>VLOOKUP(A339,'SB35 Determination Data'!$B$4:$F$542,5,FALSE)</f>
        <v>2016</v>
      </c>
    </row>
    <row r="340" spans="1:21" ht="15" x14ac:dyDescent="0.2">
      <c r="A340" s="197" t="s">
        <v>103</v>
      </c>
      <c r="B340" s="197" t="s">
        <v>25</v>
      </c>
      <c r="C340" s="197" t="s">
        <v>26</v>
      </c>
      <c r="D340" s="198">
        <v>2016</v>
      </c>
      <c r="E340" s="197" t="s">
        <v>6</v>
      </c>
      <c r="F340" s="199">
        <v>396</v>
      </c>
      <c r="G340" s="200">
        <v>0</v>
      </c>
      <c r="H340" s="200">
        <v>0</v>
      </c>
      <c r="I340" s="200">
        <v>0</v>
      </c>
      <c r="J340" s="200">
        <v>277</v>
      </c>
      <c r="K340" s="199">
        <v>0</v>
      </c>
      <c r="L340" s="199">
        <v>0</v>
      </c>
      <c r="M340" s="199">
        <v>0</v>
      </c>
      <c r="N340" s="199">
        <v>243</v>
      </c>
      <c r="O340" s="199">
        <v>44</v>
      </c>
      <c r="P340" s="199">
        <v>546</v>
      </c>
      <c r="Q340" s="201">
        <v>1</v>
      </c>
      <c r="R340" s="197">
        <v>1462</v>
      </c>
      <c r="S340" s="197">
        <v>45</v>
      </c>
      <c r="T340" s="92">
        <f t="shared" si="5"/>
        <v>2016</v>
      </c>
      <c r="U340">
        <f>VLOOKUP(A340,'SB35 Determination Data'!$B$4:$F$542,5,FALSE)</f>
        <v>2016</v>
      </c>
    </row>
    <row r="341" spans="1:21" ht="15" x14ac:dyDescent="0.2">
      <c r="A341" s="197" t="s">
        <v>103</v>
      </c>
      <c r="B341" s="197" t="s">
        <v>25</v>
      </c>
      <c r="C341" s="197" t="s">
        <v>26</v>
      </c>
      <c r="D341" s="198">
        <v>2017</v>
      </c>
      <c r="E341" s="197" t="s">
        <v>6</v>
      </c>
      <c r="F341" s="199">
        <v>396</v>
      </c>
      <c r="G341" s="200">
        <v>0</v>
      </c>
      <c r="H341" s="200">
        <v>0</v>
      </c>
      <c r="I341" s="200">
        <v>0</v>
      </c>
      <c r="J341" s="200">
        <v>277</v>
      </c>
      <c r="K341" s="199">
        <v>0</v>
      </c>
      <c r="L341" s="199">
        <v>0</v>
      </c>
      <c r="M341" s="199">
        <v>0</v>
      </c>
      <c r="N341" s="202">
        <v>243</v>
      </c>
      <c r="O341" s="199">
        <v>9</v>
      </c>
      <c r="P341" s="199">
        <v>546</v>
      </c>
      <c r="Q341" s="201">
        <v>21</v>
      </c>
      <c r="R341" s="197">
        <v>1462</v>
      </c>
      <c r="S341" s="197">
        <v>30</v>
      </c>
      <c r="T341" s="92">
        <f t="shared" si="5"/>
        <v>2017</v>
      </c>
      <c r="U341">
        <f>VLOOKUP(A341,'SB35 Determination Data'!$B$4:$F$542,5,FALSE)</f>
        <v>2016</v>
      </c>
    </row>
    <row r="342" spans="1:21" ht="15" x14ac:dyDescent="0.2">
      <c r="A342" s="197" t="s">
        <v>1046</v>
      </c>
      <c r="B342" s="197" t="s">
        <v>35</v>
      </c>
      <c r="C342" s="197" t="s">
        <v>3</v>
      </c>
      <c r="D342" s="198">
        <v>2017</v>
      </c>
      <c r="E342" s="197" t="s">
        <v>6</v>
      </c>
      <c r="F342" s="199">
        <v>946</v>
      </c>
      <c r="G342" s="200">
        <v>43</v>
      </c>
      <c r="H342" s="200">
        <v>0</v>
      </c>
      <c r="I342" s="200">
        <v>43</v>
      </c>
      <c r="J342" s="200">
        <v>661</v>
      </c>
      <c r="K342" s="199">
        <v>0</v>
      </c>
      <c r="L342" s="199">
        <v>0</v>
      </c>
      <c r="M342" s="199">
        <v>0</v>
      </c>
      <c r="N342" s="199">
        <v>772</v>
      </c>
      <c r="O342" s="199">
        <v>0</v>
      </c>
      <c r="P342" s="199">
        <v>1817</v>
      </c>
      <c r="Q342" s="201">
        <v>0</v>
      </c>
      <c r="R342" s="197">
        <v>4196</v>
      </c>
      <c r="S342" s="197">
        <v>43</v>
      </c>
      <c r="T342" s="92">
        <f t="shared" si="5"/>
        <v>2017</v>
      </c>
      <c r="U342">
        <f>VLOOKUP(A342,'SB35 Determination Data'!$B$4:$F$542,5,FALSE)</f>
        <v>2014</v>
      </c>
    </row>
    <row r="343" spans="1:21" ht="15" x14ac:dyDescent="0.2">
      <c r="A343" s="197" t="s">
        <v>1047</v>
      </c>
      <c r="B343" s="197" t="s">
        <v>5</v>
      </c>
      <c r="C343" s="197" t="s">
        <v>3</v>
      </c>
      <c r="D343" s="198">
        <v>2014</v>
      </c>
      <c r="E343" s="197" t="s">
        <v>6</v>
      </c>
      <c r="F343" s="199">
        <v>308</v>
      </c>
      <c r="G343" s="200">
        <v>0</v>
      </c>
      <c r="H343" s="200">
        <v>0</v>
      </c>
      <c r="I343" s="200">
        <v>0</v>
      </c>
      <c r="J343" s="200">
        <v>182</v>
      </c>
      <c r="K343" s="199">
        <v>0</v>
      </c>
      <c r="L343" s="199">
        <v>0</v>
      </c>
      <c r="M343" s="199">
        <v>0</v>
      </c>
      <c r="N343" s="199">
        <v>190</v>
      </c>
      <c r="O343" s="199">
        <v>0</v>
      </c>
      <c r="P343" s="199">
        <v>466</v>
      </c>
      <c r="Q343" s="201">
        <v>52</v>
      </c>
      <c r="R343" s="197">
        <v>1146</v>
      </c>
      <c r="S343" s="197">
        <v>52</v>
      </c>
      <c r="T343" s="92">
        <f t="shared" si="5"/>
        <v>2014</v>
      </c>
      <c r="U343">
        <f>VLOOKUP(A343,'SB35 Determination Data'!$B$4:$F$542,5,FALSE)</f>
        <v>2014</v>
      </c>
    </row>
    <row r="344" spans="1:21" ht="15" x14ac:dyDescent="0.2">
      <c r="A344" s="197" t="s">
        <v>1047</v>
      </c>
      <c r="B344" s="197" t="s">
        <v>5</v>
      </c>
      <c r="C344" s="197" t="s">
        <v>3</v>
      </c>
      <c r="D344" s="198">
        <v>2015</v>
      </c>
      <c r="E344" s="197" t="s">
        <v>6</v>
      </c>
      <c r="F344" s="199">
        <v>308</v>
      </c>
      <c r="G344" s="200">
        <v>0</v>
      </c>
      <c r="H344" s="200">
        <v>0</v>
      </c>
      <c r="I344" s="200">
        <v>0</v>
      </c>
      <c r="J344" s="200">
        <v>182</v>
      </c>
      <c r="K344" s="199">
        <v>0</v>
      </c>
      <c r="L344" s="199">
        <v>0</v>
      </c>
      <c r="M344" s="199">
        <v>0</v>
      </c>
      <c r="N344" s="199">
        <v>190</v>
      </c>
      <c r="O344" s="199">
        <v>0</v>
      </c>
      <c r="P344" s="199">
        <v>466</v>
      </c>
      <c r="Q344" s="201">
        <v>127</v>
      </c>
      <c r="R344" s="197">
        <v>1146</v>
      </c>
      <c r="S344" s="197">
        <v>127</v>
      </c>
      <c r="T344" s="92">
        <f t="shared" si="5"/>
        <v>2015</v>
      </c>
      <c r="U344">
        <f>VLOOKUP(A344,'SB35 Determination Data'!$B$4:$F$542,5,FALSE)</f>
        <v>2014</v>
      </c>
    </row>
    <row r="345" spans="1:21" ht="15" x14ac:dyDescent="0.2">
      <c r="A345" s="197" t="s">
        <v>1047</v>
      </c>
      <c r="B345" s="197" t="s">
        <v>5</v>
      </c>
      <c r="C345" s="197" t="s">
        <v>3</v>
      </c>
      <c r="D345" s="198">
        <v>2016</v>
      </c>
      <c r="E345" s="197" t="s">
        <v>6</v>
      </c>
      <c r="F345" s="199">
        <v>308</v>
      </c>
      <c r="G345" s="200">
        <v>0</v>
      </c>
      <c r="H345" s="200">
        <v>0</v>
      </c>
      <c r="I345" s="200">
        <v>0</v>
      </c>
      <c r="J345" s="200">
        <v>182</v>
      </c>
      <c r="K345" s="199">
        <v>0</v>
      </c>
      <c r="L345" s="199">
        <v>0</v>
      </c>
      <c r="M345" s="199">
        <v>0</v>
      </c>
      <c r="N345" s="199">
        <v>190</v>
      </c>
      <c r="O345" s="199">
        <v>0</v>
      </c>
      <c r="P345" s="199">
        <v>466</v>
      </c>
      <c r="Q345" s="201">
        <v>15</v>
      </c>
      <c r="R345" s="197">
        <v>1146</v>
      </c>
      <c r="S345" s="197">
        <v>15</v>
      </c>
      <c r="T345" s="92">
        <f t="shared" si="5"/>
        <v>2016</v>
      </c>
      <c r="U345">
        <f>VLOOKUP(A345,'SB35 Determination Data'!$B$4:$F$542,5,FALSE)</f>
        <v>2014</v>
      </c>
    </row>
    <row r="346" spans="1:21" ht="15" x14ac:dyDescent="0.2">
      <c r="A346" s="197" t="s">
        <v>1047</v>
      </c>
      <c r="B346" s="197" t="s">
        <v>5</v>
      </c>
      <c r="C346" s="197" t="s">
        <v>3</v>
      </c>
      <c r="D346" s="198">
        <v>2017</v>
      </c>
      <c r="E346" s="197" t="s">
        <v>6</v>
      </c>
      <c r="F346" s="199">
        <v>308</v>
      </c>
      <c r="G346" s="200">
        <v>0</v>
      </c>
      <c r="H346" s="200">
        <v>0</v>
      </c>
      <c r="I346" s="200">
        <v>0</v>
      </c>
      <c r="J346" s="200">
        <v>182</v>
      </c>
      <c r="K346" s="199">
        <v>0</v>
      </c>
      <c r="L346" s="199">
        <v>0</v>
      </c>
      <c r="M346" s="199">
        <v>0</v>
      </c>
      <c r="N346" s="202">
        <v>190</v>
      </c>
      <c r="O346" s="199">
        <v>0</v>
      </c>
      <c r="P346" s="199">
        <v>466</v>
      </c>
      <c r="Q346" s="201">
        <v>77</v>
      </c>
      <c r="R346" s="197">
        <v>1146</v>
      </c>
      <c r="S346" s="197">
        <v>77</v>
      </c>
      <c r="T346" s="92">
        <f t="shared" si="5"/>
        <v>2017</v>
      </c>
      <c r="U346">
        <f>VLOOKUP(A346,'SB35 Determination Data'!$B$4:$F$542,5,FALSE)</f>
        <v>2014</v>
      </c>
    </row>
    <row r="347" spans="1:21" ht="15" x14ac:dyDescent="0.2">
      <c r="A347" s="197" t="s">
        <v>104</v>
      </c>
      <c r="B347" s="197" t="s">
        <v>105</v>
      </c>
      <c r="C347" s="197" t="s">
        <v>26</v>
      </c>
      <c r="D347" s="198">
        <v>2015</v>
      </c>
      <c r="E347" s="197" t="s">
        <v>6</v>
      </c>
      <c r="F347" s="199">
        <v>211</v>
      </c>
      <c r="G347" s="200">
        <v>0</v>
      </c>
      <c r="H347" s="200">
        <v>0</v>
      </c>
      <c r="I347" s="200">
        <v>0</v>
      </c>
      <c r="J347" s="200">
        <v>163</v>
      </c>
      <c r="K347" s="199">
        <v>64</v>
      </c>
      <c r="L347" s="199">
        <v>0</v>
      </c>
      <c r="M347" s="199">
        <v>64</v>
      </c>
      <c r="N347" s="199">
        <v>121</v>
      </c>
      <c r="O347" s="199">
        <v>50</v>
      </c>
      <c r="P347" s="199">
        <v>470</v>
      </c>
      <c r="Q347" s="201">
        <v>0</v>
      </c>
      <c r="R347" s="197">
        <v>965</v>
      </c>
      <c r="S347" s="197">
        <v>114</v>
      </c>
      <c r="T347" s="92">
        <f t="shared" si="5"/>
        <v>2016</v>
      </c>
      <c r="U347">
        <f>VLOOKUP(A347,'SB35 Determination Data'!$B$4:$F$542,5,FALSE)</f>
        <v>2016</v>
      </c>
    </row>
    <row r="348" spans="1:21" ht="15" x14ac:dyDescent="0.2">
      <c r="A348" s="197" t="s">
        <v>104</v>
      </c>
      <c r="B348" s="197" t="s">
        <v>105</v>
      </c>
      <c r="C348" s="197" t="s">
        <v>26</v>
      </c>
      <c r="D348" s="198">
        <v>2016</v>
      </c>
      <c r="E348" s="197" t="s">
        <v>6</v>
      </c>
      <c r="F348" s="199">
        <v>211</v>
      </c>
      <c r="G348" s="200">
        <v>0</v>
      </c>
      <c r="H348" s="200">
        <v>0</v>
      </c>
      <c r="I348" s="200">
        <v>0</v>
      </c>
      <c r="J348" s="200">
        <v>163</v>
      </c>
      <c r="K348" s="199">
        <v>9</v>
      </c>
      <c r="L348" s="199">
        <v>0</v>
      </c>
      <c r="M348" s="199">
        <v>9</v>
      </c>
      <c r="N348" s="199">
        <v>121</v>
      </c>
      <c r="O348" s="199">
        <v>12</v>
      </c>
      <c r="P348" s="199">
        <v>470</v>
      </c>
      <c r="Q348" s="201">
        <v>0</v>
      </c>
      <c r="R348" s="197">
        <v>965</v>
      </c>
      <c r="S348" s="197">
        <v>21</v>
      </c>
      <c r="T348" s="92">
        <f t="shared" si="5"/>
        <v>2016</v>
      </c>
      <c r="U348">
        <f>VLOOKUP(A348,'SB35 Determination Data'!$B$4:$F$542,5,FALSE)</f>
        <v>2016</v>
      </c>
    </row>
    <row r="349" spans="1:21" ht="15" x14ac:dyDescent="0.2">
      <c r="A349" s="197" t="s">
        <v>104</v>
      </c>
      <c r="B349" s="197" t="s">
        <v>105</v>
      </c>
      <c r="C349" s="197" t="s">
        <v>26</v>
      </c>
      <c r="D349" s="198">
        <v>2017</v>
      </c>
      <c r="E349" s="197" t="s">
        <v>6</v>
      </c>
      <c r="F349" s="199">
        <v>211</v>
      </c>
      <c r="G349" s="200">
        <v>43</v>
      </c>
      <c r="H349" s="200">
        <v>43</v>
      </c>
      <c r="I349" s="200">
        <v>0</v>
      </c>
      <c r="J349" s="200">
        <v>163</v>
      </c>
      <c r="K349" s="199">
        <v>19</v>
      </c>
      <c r="L349" s="199">
        <v>0</v>
      </c>
      <c r="M349" s="199">
        <v>19</v>
      </c>
      <c r="N349" s="199">
        <v>121</v>
      </c>
      <c r="O349" s="199">
        <v>46</v>
      </c>
      <c r="P349" s="199">
        <v>470</v>
      </c>
      <c r="Q349" s="201">
        <v>11</v>
      </c>
      <c r="R349" s="197">
        <v>965</v>
      </c>
      <c r="S349" s="197">
        <v>119</v>
      </c>
      <c r="T349" s="92">
        <f t="shared" si="5"/>
        <v>2017</v>
      </c>
      <c r="U349">
        <f>VLOOKUP(A349,'SB35 Determination Data'!$B$4:$F$542,5,FALSE)</f>
        <v>2016</v>
      </c>
    </row>
    <row r="350" spans="1:21" ht="15" x14ac:dyDescent="0.2">
      <c r="A350" s="197" t="s">
        <v>106</v>
      </c>
      <c r="B350" s="197" t="s">
        <v>42</v>
      </c>
      <c r="C350" s="197" t="s">
        <v>8</v>
      </c>
      <c r="D350" s="198">
        <v>2015</v>
      </c>
      <c r="E350" s="197" t="s">
        <v>6</v>
      </c>
      <c r="F350" s="199">
        <v>50</v>
      </c>
      <c r="G350" s="200">
        <v>0</v>
      </c>
      <c r="H350" s="200">
        <v>0</v>
      </c>
      <c r="I350" s="200">
        <v>0</v>
      </c>
      <c r="J350" s="200">
        <v>24</v>
      </c>
      <c r="K350" s="199">
        <v>0</v>
      </c>
      <c r="L350" s="199">
        <v>0</v>
      </c>
      <c r="M350" s="199">
        <v>0</v>
      </c>
      <c r="N350" s="202">
        <v>30</v>
      </c>
      <c r="O350" s="199">
        <v>59</v>
      </c>
      <c r="P350" s="199">
        <v>93</v>
      </c>
      <c r="Q350" s="201">
        <v>0</v>
      </c>
      <c r="R350" s="197">
        <v>197</v>
      </c>
      <c r="S350" s="197">
        <v>59</v>
      </c>
      <c r="T350" s="92">
        <f t="shared" si="5"/>
        <v>2015</v>
      </c>
      <c r="U350">
        <f>VLOOKUP(A350,'SB35 Determination Data'!$B$4:$F$542,5,FALSE)</f>
        <v>2015</v>
      </c>
    </row>
    <row r="351" spans="1:21" ht="15" x14ac:dyDescent="0.2">
      <c r="A351" s="197" t="s">
        <v>106</v>
      </c>
      <c r="B351" s="197" t="s">
        <v>42</v>
      </c>
      <c r="C351" s="197" t="s">
        <v>8</v>
      </c>
      <c r="D351" s="198">
        <v>2016</v>
      </c>
      <c r="E351" s="197" t="s">
        <v>6</v>
      </c>
      <c r="F351" s="199">
        <v>50</v>
      </c>
      <c r="G351" s="200">
        <v>0</v>
      </c>
      <c r="H351" s="200">
        <v>0</v>
      </c>
      <c r="I351" s="200">
        <v>0</v>
      </c>
      <c r="J351" s="200">
        <v>24</v>
      </c>
      <c r="K351" s="199">
        <v>54</v>
      </c>
      <c r="L351" s="199">
        <v>54</v>
      </c>
      <c r="M351" s="199">
        <v>0</v>
      </c>
      <c r="N351" s="202">
        <v>30</v>
      </c>
      <c r="O351" s="199">
        <v>0</v>
      </c>
      <c r="P351" s="199">
        <v>93</v>
      </c>
      <c r="Q351" s="201">
        <v>43</v>
      </c>
      <c r="R351" s="197">
        <v>197</v>
      </c>
      <c r="S351" s="197">
        <v>97</v>
      </c>
      <c r="T351" s="92">
        <f t="shared" si="5"/>
        <v>2016</v>
      </c>
      <c r="U351">
        <f>VLOOKUP(A351,'SB35 Determination Data'!$B$4:$F$542,5,FALSE)</f>
        <v>2015</v>
      </c>
    </row>
    <row r="352" spans="1:21" ht="15" x14ac:dyDescent="0.2">
      <c r="A352" s="197" t="s">
        <v>106</v>
      </c>
      <c r="B352" s="197" t="s">
        <v>42</v>
      </c>
      <c r="C352" s="197" t="s">
        <v>8</v>
      </c>
      <c r="D352" s="198">
        <v>2017</v>
      </c>
      <c r="E352" s="197" t="s">
        <v>6</v>
      </c>
      <c r="F352" s="199">
        <v>50</v>
      </c>
      <c r="G352" s="200">
        <v>0</v>
      </c>
      <c r="H352" s="200">
        <v>0</v>
      </c>
      <c r="I352" s="200">
        <v>0</v>
      </c>
      <c r="J352" s="200">
        <v>24</v>
      </c>
      <c r="K352" s="199">
        <v>0</v>
      </c>
      <c r="L352" s="199">
        <v>0</v>
      </c>
      <c r="M352" s="199">
        <v>0</v>
      </c>
      <c r="N352" s="199">
        <v>30</v>
      </c>
      <c r="O352" s="199">
        <v>0</v>
      </c>
      <c r="P352" s="199">
        <v>93</v>
      </c>
      <c r="Q352" s="201">
        <v>104</v>
      </c>
      <c r="R352" s="197">
        <v>197</v>
      </c>
      <c r="S352" s="197">
        <v>104</v>
      </c>
      <c r="T352" s="92">
        <f t="shared" si="5"/>
        <v>2017</v>
      </c>
      <c r="U352">
        <f>VLOOKUP(A352,'SB35 Determination Data'!$B$4:$F$542,5,FALSE)</f>
        <v>2015</v>
      </c>
    </row>
    <row r="353" spans="1:21" ht="15" x14ac:dyDescent="0.2">
      <c r="A353" s="197" t="s">
        <v>107</v>
      </c>
      <c r="B353" s="197" t="s">
        <v>108</v>
      </c>
      <c r="C353" s="197" t="s">
        <v>13</v>
      </c>
      <c r="D353" s="198">
        <v>2014</v>
      </c>
      <c r="E353" s="197" t="s">
        <v>6</v>
      </c>
      <c r="F353" s="199">
        <v>3</v>
      </c>
      <c r="G353" s="200">
        <v>0</v>
      </c>
      <c r="H353" s="200">
        <v>0</v>
      </c>
      <c r="I353" s="200">
        <v>0</v>
      </c>
      <c r="J353" s="200">
        <v>2</v>
      </c>
      <c r="K353" s="199">
        <v>0</v>
      </c>
      <c r="L353" s="199">
        <v>0</v>
      </c>
      <c r="M353" s="199">
        <v>0</v>
      </c>
      <c r="N353" s="199">
        <v>2</v>
      </c>
      <c r="O353" s="199">
        <v>0</v>
      </c>
      <c r="P353" s="199">
        <v>5</v>
      </c>
      <c r="Q353" s="201">
        <v>0</v>
      </c>
      <c r="R353" s="197">
        <v>12</v>
      </c>
      <c r="S353" s="197">
        <v>0</v>
      </c>
      <c r="T353" s="92">
        <f t="shared" si="5"/>
        <v>2014</v>
      </c>
      <c r="U353">
        <f>VLOOKUP(A353,'SB35 Determination Data'!$B$4:$F$542,5,FALSE)</f>
        <v>2014</v>
      </c>
    </row>
    <row r="354" spans="1:21" ht="15" x14ac:dyDescent="0.2">
      <c r="A354" s="197" t="s">
        <v>107</v>
      </c>
      <c r="B354" s="197" t="s">
        <v>108</v>
      </c>
      <c r="C354" s="197" t="s">
        <v>13</v>
      </c>
      <c r="D354" s="198">
        <v>2015</v>
      </c>
      <c r="E354" s="197" t="s">
        <v>6</v>
      </c>
      <c r="F354" s="199">
        <v>3</v>
      </c>
      <c r="G354" s="200">
        <v>0</v>
      </c>
      <c r="H354" s="200">
        <v>0</v>
      </c>
      <c r="I354" s="200">
        <v>0</v>
      </c>
      <c r="J354" s="200">
        <v>2</v>
      </c>
      <c r="K354" s="199">
        <v>1</v>
      </c>
      <c r="L354" s="199">
        <v>1</v>
      </c>
      <c r="M354" s="199">
        <v>0</v>
      </c>
      <c r="N354" s="199">
        <v>2</v>
      </c>
      <c r="O354" s="199">
        <v>1</v>
      </c>
      <c r="P354" s="199">
        <v>5</v>
      </c>
      <c r="Q354" s="201">
        <v>0</v>
      </c>
      <c r="R354" s="197">
        <v>12</v>
      </c>
      <c r="S354" s="197">
        <v>2</v>
      </c>
      <c r="T354" s="92">
        <f t="shared" si="5"/>
        <v>2015</v>
      </c>
      <c r="U354">
        <f>VLOOKUP(A354,'SB35 Determination Data'!$B$4:$F$542,5,FALSE)</f>
        <v>2014</v>
      </c>
    </row>
    <row r="355" spans="1:21" ht="15" x14ac:dyDescent="0.2">
      <c r="A355" s="197" t="s">
        <v>107</v>
      </c>
      <c r="B355" s="197" t="s">
        <v>108</v>
      </c>
      <c r="C355" s="197" t="s">
        <v>13</v>
      </c>
      <c r="D355" s="198">
        <v>2017</v>
      </c>
      <c r="E355" s="197" t="s">
        <v>6</v>
      </c>
      <c r="F355" s="199">
        <v>3</v>
      </c>
      <c r="G355" s="200">
        <v>0</v>
      </c>
      <c r="H355" s="200">
        <v>0</v>
      </c>
      <c r="I355" s="200">
        <v>0</v>
      </c>
      <c r="J355" s="200">
        <v>2</v>
      </c>
      <c r="K355" s="199">
        <v>0</v>
      </c>
      <c r="L355" s="199">
        <v>0</v>
      </c>
      <c r="M355" s="199">
        <v>0</v>
      </c>
      <c r="N355" s="199">
        <v>2</v>
      </c>
      <c r="O355" s="199">
        <v>0</v>
      </c>
      <c r="P355" s="199">
        <v>5</v>
      </c>
      <c r="Q355" s="201">
        <v>0</v>
      </c>
      <c r="R355" s="197">
        <v>12</v>
      </c>
      <c r="S355" s="197">
        <v>0</v>
      </c>
      <c r="T355" s="92">
        <f t="shared" si="5"/>
        <v>2017</v>
      </c>
      <c r="U355">
        <f>VLOOKUP(A355,'SB35 Determination Data'!$B$4:$F$542,5,FALSE)</f>
        <v>2014</v>
      </c>
    </row>
    <row r="356" spans="1:21" ht="15" x14ac:dyDescent="0.2">
      <c r="A356" s="197" t="s">
        <v>998</v>
      </c>
      <c r="B356" s="197" t="s">
        <v>5</v>
      </c>
      <c r="C356" s="197" t="s">
        <v>3</v>
      </c>
      <c r="D356" s="198">
        <v>2014</v>
      </c>
      <c r="E356" s="197" t="s">
        <v>6</v>
      </c>
      <c r="F356" s="199">
        <v>210</v>
      </c>
      <c r="G356" s="200">
        <v>0</v>
      </c>
      <c r="H356" s="200">
        <v>0</v>
      </c>
      <c r="I356" s="200">
        <v>0</v>
      </c>
      <c r="J356" s="200">
        <v>123</v>
      </c>
      <c r="K356" s="199">
        <v>0</v>
      </c>
      <c r="L356" s="199">
        <v>0</v>
      </c>
      <c r="M356" s="199">
        <v>0</v>
      </c>
      <c r="N356" s="202">
        <v>135</v>
      </c>
      <c r="O356" s="199">
        <v>20</v>
      </c>
      <c r="P356" s="199">
        <v>346</v>
      </c>
      <c r="Q356" s="201">
        <v>12</v>
      </c>
      <c r="R356" s="197">
        <v>814</v>
      </c>
      <c r="S356" s="197">
        <v>32</v>
      </c>
      <c r="T356" s="92">
        <f t="shared" si="5"/>
        <v>2014</v>
      </c>
      <c r="U356">
        <f>VLOOKUP(A356,'SB35 Determination Data'!$B$4:$F$542,5,FALSE)</f>
        <v>2014</v>
      </c>
    </row>
    <row r="357" spans="1:21" ht="15" x14ac:dyDescent="0.2">
      <c r="A357" s="197" t="s">
        <v>998</v>
      </c>
      <c r="B357" s="197" t="s">
        <v>5</v>
      </c>
      <c r="C357" s="197" t="s">
        <v>3</v>
      </c>
      <c r="D357" s="198">
        <v>2015</v>
      </c>
      <c r="E357" s="197" t="s">
        <v>6</v>
      </c>
      <c r="F357" s="199">
        <v>210</v>
      </c>
      <c r="G357" s="200">
        <v>0</v>
      </c>
      <c r="H357" s="200">
        <v>0</v>
      </c>
      <c r="I357" s="200">
        <v>0</v>
      </c>
      <c r="J357" s="200">
        <v>123</v>
      </c>
      <c r="K357" s="199">
        <v>0</v>
      </c>
      <c r="L357" s="199">
        <v>0</v>
      </c>
      <c r="M357" s="199">
        <v>0</v>
      </c>
      <c r="N357" s="199">
        <v>135</v>
      </c>
      <c r="O357" s="199">
        <v>50</v>
      </c>
      <c r="P357" s="199">
        <v>346</v>
      </c>
      <c r="Q357" s="201">
        <v>13</v>
      </c>
      <c r="R357" s="197">
        <v>814</v>
      </c>
      <c r="S357" s="197">
        <v>63</v>
      </c>
      <c r="T357" s="92">
        <f t="shared" si="5"/>
        <v>2015</v>
      </c>
      <c r="U357">
        <f>VLOOKUP(A357,'SB35 Determination Data'!$B$4:$F$542,5,FALSE)</f>
        <v>2014</v>
      </c>
    </row>
    <row r="358" spans="1:21" ht="15" x14ac:dyDescent="0.2">
      <c r="A358" s="197" t="s">
        <v>998</v>
      </c>
      <c r="B358" s="197" t="s">
        <v>5</v>
      </c>
      <c r="C358" s="197" t="s">
        <v>3</v>
      </c>
      <c r="D358" s="198">
        <v>2016</v>
      </c>
      <c r="E358" s="197" t="s">
        <v>6</v>
      </c>
      <c r="F358" s="199">
        <v>210</v>
      </c>
      <c r="G358" s="200">
        <v>0</v>
      </c>
      <c r="H358" s="200">
        <v>0</v>
      </c>
      <c r="I358" s="200">
        <v>0</v>
      </c>
      <c r="J358" s="200">
        <v>123</v>
      </c>
      <c r="K358" s="199">
        <v>6</v>
      </c>
      <c r="L358" s="199">
        <v>6</v>
      </c>
      <c r="M358" s="199">
        <v>0</v>
      </c>
      <c r="N358" s="199">
        <v>135</v>
      </c>
      <c r="O358" s="199">
        <v>0</v>
      </c>
      <c r="P358" s="199">
        <v>346</v>
      </c>
      <c r="Q358" s="201">
        <v>44</v>
      </c>
      <c r="R358" s="197">
        <v>814</v>
      </c>
      <c r="S358" s="197">
        <v>50</v>
      </c>
      <c r="T358" s="92">
        <f t="shared" si="5"/>
        <v>2016</v>
      </c>
      <c r="U358">
        <f>VLOOKUP(A358,'SB35 Determination Data'!$B$4:$F$542,5,FALSE)</f>
        <v>2014</v>
      </c>
    </row>
    <row r="359" spans="1:21" ht="15" x14ac:dyDescent="0.2">
      <c r="A359" s="197" t="s">
        <v>998</v>
      </c>
      <c r="B359" s="197" t="s">
        <v>5</v>
      </c>
      <c r="C359" s="197" t="s">
        <v>3</v>
      </c>
      <c r="D359" s="198">
        <v>2017</v>
      </c>
      <c r="E359" s="197" t="s">
        <v>6</v>
      </c>
      <c r="F359" s="199">
        <v>210</v>
      </c>
      <c r="G359" s="200">
        <v>0</v>
      </c>
      <c r="H359" s="200">
        <v>0</v>
      </c>
      <c r="I359" s="200">
        <v>0</v>
      </c>
      <c r="J359" s="200">
        <v>123</v>
      </c>
      <c r="K359" s="199">
        <v>0</v>
      </c>
      <c r="L359" s="199">
        <v>0</v>
      </c>
      <c r="M359" s="199">
        <v>0</v>
      </c>
      <c r="N359" s="199">
        <v>135</v>
      </c>
      <c r="O359" s="199">
        <v>0</v>
      </c>
      <c r="P359" s="199">
        <v>346</v>
      </c>
      <c r="Q359" s="201">
        <v>135</v>
      </c>
      <c r="R359" s="197">
        <v>814</v>
      </c>
      <c r="S359" s="197">
        <v>135</v>
      </c>
      <c r="T359" s="92">
        <f t="shared" si="5"/>
        <v>2017</v>
      </c>
      <c r="U359">
        <f>VLOOKUP(A359,'SB35 Determination Data'!$B$4:$F$542,5,FALSE)</f>
        <v>2014</v>
      </c>
    </row>
    <row r="360" spans="1:21" ht="15" x14ac:dyDescent="0.2">
      <c r="A360" s="197" t="s">
        <v>109</v>
      </c>
      <c r="B360" s="197" t="s">
        <v>5</v>
      </c>
      <c r="C360" s="197" t="s">
        <v>3</v>
      </c>
      <c r="D360" s="198">
        <v>2014</v>
      </c>
      <c r="E360" s="197" t="s">
        <v>6</v>
      </c>
      <c r="F360" s="199">
        <v>87</v>
      </c>
      <c r="G360" s="200">
        <v>0</v>
      </c>
      <c r="H360" s="200">
        <v>0</v>
      </c>
      <c r="I360" s="200">
        <v>0</v>
      </c>
      <c r="J360" s="200">
        <v>53</v>
      </c>
      <c r="K360" s="199">
        <v>0</v>
      </c>
      <c r="L360" s="199">
        <v>0</v>
      </c>
      <c r="M360" s="199">
        <v>0</v>
      </c>
      <c r="N360" s="199">
        <v>55</v>
      </c>
      <c r="O360" s="199">
        <v>0</v>
      </c>
      <c r="P360" s="199">
        <v>142</v>
      </c>
      <c r="Q360" s="201">
        <v>0</v>
      </c>
      <c r="R360" s="197">
        <v>337</v>
      </c>
      <c r="S360" s="197">
        <v>0</v>
      </c>
      <c r="T360" s="92">
        <f t="shared" si="5"/>
        <v>2014</v>
      </c>
      <c r="U360">
        <f>VLOOKUP(A360,'SB35 Determination Data'!$B$4:$F$542,5,FALSE)</f>
        <v>2014</v>
      </c>
    </row>
    <row r="361" spans="1:21" ht="15" x14ac:dyDescent="0.2">
      <c r="A361" s="197" t="s">
        <v>109</v>
      </c>
      <c r="B361" s="197" t="s">
        <v>5</v>
      </c>
      <c r="C361" s="197" t="s">
        <v>3</v>
      </c>
      <c r="D361" s="198">
        <v>2015</v>
      </c>
      <c r="E361" s="197" t="s">
        <v>6</v>
      </c>
      <c r="F361" s="199">
        <v>87</v>
      </c>
      <c r="G361" s="200">
        <v>42</v>
      </c>
      <c r="H361" s="200">
        <v>42</v>
      </c>
      <c r="I361" s="200">
        <v>0</v>
      </c>
      <c r="J361" s="200">
        <v>53</v>
      </c>
      <c r="K361" s="199">
        <v>1</v>
      </c>
      <c r="L361" s="199">
        <v>1</v>
      </c>
      <c r="M361" s="199">
        <v>0</v>
      </c>
      <c r="N361" s="199">
        <v>55</v>
      </c>
      <c r="O361" s="199">
        <v>0</v>
      </c>
      <c r="P361" s="199">
        <v>142</v>
      </c>
      <c r="Q361" s="201">
        <v>0</v>
      </c>
      <c r="R361" s="197">
        <v>337</v>
      </c>
      <c r="S361" s="197">
        <v>43</v>
      </c>
      <c r="T361" s="92">
        <f t="shared" si="5"/>
        <v>2015</v>
      </c>
      <c r="U361">
        <f>VLOOKUP(A361,'SB35 Determination Data'!$B$4:$F$542,5,FALSE)</f>
        <v>2014</v>
      </c>
    </row>
    <row r="362" spans="1:21" ht="15" x14ac:dyDescent="0.2">
      <c r="A362" s="197" t="s">
        <v>109</v>
      </c>
      <c r="B362" s="197" t="s">
        <v>5</v>
      </c>
      <c r="C362" s="197" t="s">
        <v>3</v>
      </c>
      <c r="D362" s="198">
        <v>2016</v>
      </c>
      <c r="E362" s="197" t="s">
        <v>6</v>
      </c>
      <c r="F362" s="199">
        <v>87</v>
      </c>
      <c r="G362" s="200">
        <v>0</v>
      </c>
      <c r="H362" s="200">
        <v>0</v>
      </c>
      <c r="I362" s="200">
        <v>0</v>
      </c>
      <c r="J362" s="200">
        <v>53</v>
      </c>
      <c r="K362" s="199">
        <v>0</v>
      </c>
      <c r="L362" s="199">
        <v>0</v>
      </c>
      <c r="M362" s="199">
        <v>0</v>
      </c>
      <c r="N362" s="202">
        <v>55</v>
      </c>
      <c r="O362" s="199">
        <v>2</v>
      </c>
      <c r="P362" s="199">
        <v>142</v>
      </c>
      <c r="Q362" s="201">
        <v>0</v>
      </c>
      <c r="R362" s="197">
        <v>337</v>
      </c>
      <c r="S362" s="197">
        <v>2</v>
      </c>
      <c r="T362" s="92">
        <f t="shared" si="5"/>
        <v>2016</v>
      </c>
      <c r="U362">
        <f>VLOOKUP(A362,'SB35 Determination Data'!$B$4:$F$542,5,FALSE)</f>
        <v>2014</v>
      </c>
    </row>
    <row r="363" spans="1:21" ht="15" x14ac:dyDescent="0.2">
      <c r="A363" s="197" t="s">
        <v>109</v>
      </c>
      <c r="B363" s="197" t="s">
        <v>5</v>
      </c>
      <c r="C363" s="197" t="s">
        <v>3</v>
      </c>
      <c r="D363" s="198">
        <v>2017</v>
      </c>
      <c r="E363" s="197" t="s">
        <v>6</v>
      </c>
      <c r="F363" s="199">
        <v>87</v>
      </c>
      <c r="G363" s="200">
        <v>0</v>
      </c>
      <c r="H363" s="200">
        <v>0</v>
      </c>
      <c r="I363" s="200">
        <v>0</v>
      </c>
      <c r="J363" s="200">
        <v>53</v>
      </c>
      <c r="K363" s="199">
        <v>0</v>
      </c>
      <c r="L363" s="199">
        <v>0</v>
      </c>
      <c r="M363" s="199">
        <v>0</v>
      </c>
      <c r="N363" s="199">
        <v>55</v>
      </c>
      <c r="O363" s="199">
        <v>1</v>
      </c>
      <c r="P363" s="199">
        <v>142</v>
      </c>
      <c r="Q363" s="201">
        <v>1</v>
      </c>
      <c r="R363" s="197">
        <v>337</v>
      </c>
      <c r="S363" s="197">
        <v>2</v>
      </c>
      <c r="T363" s="92">
        <f t="shared" si="5"/>
        <v>2017</v>
      </c>
      <c r="U363">
        <f>VLOOKUP(A363,'SB35 Determination Data'!$B$4:$F$542,5,FALSE)</f>
        <v>2014</v>
      </c>
    </row>
    <row r="364" spans="1:21" ht="15" x14ac:dyDescent="0.2">
      <c r="A364" s="197" t="s">
        <v>110</v>
      </c>
      <c r="B364" s="197" t="s">
        <v>7</v>
      </c>
      <c r="C364" s="197" t="s">
        <v>8</v>
      </c>
      <c r="D364" s="198">
        <v>2015</v>
      </c>
      <c r="E364" s="197" t="s">
        <v>6</v>
      </c>
      <c r="F364" s="199">
        <v>796</v>
      </c>
      <c r="G364" s="200">
        <v>26</v>
      </c>
      <c r="H364" s="200">
        <v>26</v>
      </c>
      <c r="I364" s="200">
        <v>0</v>
      </c>
      <c r="J364" s="200">
        <v>446</v>
      </c>
      <c r="K364" s="199">
        <v>39</v>
      </c>
      <c r="L364" s="199">
        <v>39</v>
      </c>
      <c r="M364" s="199">
        <v>0</v>
      </c>
      <c r="N364" s="199">
        <v>425</v>
      </c>
      <c r="O364" s="199">
        <v>4</v>
      </c>
      <c r="P364" s="199">
        <v>618</v>
      </c>
      <c r="Q364" s="201">
        <v>839</v>
      </c>
      <c r="R364" s="197">
        <v>2285</v>
      </c>
      <c r="S364" s="197">
        <v>908</v>
      </c>
      <c r="T364" s="92">
        <f t="shared" si="5"/>
        <v>2015</v>
      </c>
      <c r="U364">
        <f>VLOOKUP(A364,'SB35 Determination Data'!$B$4:$F$542,5,FALSE)</f>
        <v>2015</v>
      </c>
    </row>
    <row r="365" spans="1:21" ht="15" x14ac:dyDescent="0.2">
      <c r="A365" s="197" t="s">
        <v>110</v>
      </c>
      <c r="B365" s="197" t="s">
        <v>7</v>
      </c>
      <c r="C365" s="197" t="s">
        <v>8</v>
      </c>
      <c r="D365" s="198">
        <v>2016</v>
      </c>
      <c r="E365" s="197" t="s">
        <v>6</v>
      </c>
      <c r="F365" s="199">
        <v>796</v>
      </c>
      <c r="G365" s="200">
        <v>0</v>
      </c>
      <c r="H365" s="200">
        <v>0</v>
      </c>
      <c r="I365" s="200">
        <v>0</v>
      </c>
      <c r="J365" s="200">
        <v>446</v>
      </c>
      <c r="K365" s="199">
        <v>0</v>
      </c>
      <c r="L365" s="199">
        <v>0</v>
      </c>
      <c r="M365" s="199">
        <v>0</v>
      </c>
      <c r="N365" s="199">
        <v>425</v>
      </c>
      <c r="O365" s="199">
        <v>2</v>
      </c>
      <c r="P365" s="199">
        <v>618</v>
      </c>
      <c r="Q365" s="201">
        <v>612</v>
      </c>
      <c r="R365" s="197">
        <v>2285</v>
      </c>
      <c r="S365" s="197">
        <v>614</v>
      </c>
      <c r="T365" s="92">
        <f t="shared" si="5"/>
        <v>2016</v>
      </c>
      <c r="U365">
        <f>VLOOKUP(A365,'SB35 Determination Data'!$B$4:$F$542,5,FALSE)</f>
        <v>2015</v>
      </c>
    </row>
    <row r="366" spans="1:21" ht="15" x14ac:dyDescent="0.2">
      <c r="A366" s="197" t="s">
        <v>110</v>
      </c>
      <c r="B366" s="197" t="s">
        <v>7</v>
      </c>
      <c r="C366" s="197" t="s">
        <v>8</v>
      </c>
      <c r="D366" s="198">
        <v>2017</v>
      </c>
      <c r="E366" s="197" t="s">
        <v>6</v>
      </c>
      <c r="F366" s="199">
        <v>796</v>
      </c>
      <c r="G366" s="200">
        <v>0</v>
      </c>
      <c r="H366" s="200">
        <v>0</v>
      </c>
      <c r="I366" s="200">
        <v>0</v>
      </c>
      <c r="J366" s="200">
        <v>446</v>
      </c>
      <c r="K366" s="199">
        <v>0</v>
      </c>
      <c r="L366" s="199">
        <v>0</v>
      </c>
      <c r="M366" s="199">
        <v>0</v>
      </c>
      <c r="N366" s="199">
        <v>425</v>
      </c>
      <c r="O366" s="199">
        <v>8</v>
      </c>
      <c r="P366" s="199">
        <v>618</v>
      </c>
      <c r="Q366" s="201">
        <v>1187</v>
      </c>
      <c r="R366" s="197">
        <v>2285</v>
      </c>
      <c r="S366" s="197">
        <v>1195</v>
      </c>
      <c r="T366" s="92">
        <f t="shared" si="5"/>
        <v>2017</v>
      </c>
      <c r="U366">
        <f>VLOOKUP(A366,'SB35 Determination Data'!$B$4:$F$542,5,FALSE)</f>
        <v>2015</v>
      </c>
    </row>
    <row r="367" spans="1:21" ht="15" x14ac:dyDescent="0.2">
      <c r="A367" s="197" t="s">
        <v>1269</v>
      </c>
      <c r="B367" s="197" t="s">
        <v>108</v>
      </c>
      <c r="C367" s="197" t="s">
        <v>13</v>
      </c>
      <c r="D367" s="198">
        <v>2014</v>
      </c>
      <c r="E367" s="197" t="s">
        <v>6</v>
      </c>
      <c r="F367" s="199">
        <v>6</v>
      </c>
      <c r="G367" s="200">
        <v>0</v>
      </c>
      <c r="H367" s="200">
        <v>0</v>
      </c>
      <c r="I367" s="200">
        <v>0</v>
      </c>
      <c r="J367" s="200">
        <v>4</v>
      </c>
      <c r="K367" s="199">
        <v>0</v>
      </c>
      <c r="L367" s="199">
        <v>0</v>
      </c>
      <c r="M367" s="199">
        <v>0</v>
      </c>
      <c r="N367" s="199">
        <v>4</v>
      </c>
      <c r="O367" s="199">
        <v>0</v>
      </c>
      <c r="P367" s="199">
        <v>9</v>
      </c>
      <c r="Q367" s="201">
        <v>0</v>
      </c>
      <c r="R367" s="197">
        <v>23</v>
      </c>
      <c r="S367" s="197">
        <v>0</v>
      </c>
      <c r="T367" s="92">
        <f t="shared" si="5"/>
        <v>2014</v>
      </c>
      <c r="U367">
        <f>VLOOKUP(A367,'SB35 Determination Data'!$B$4:$F$542,5,FALSE)</f>
        <v>2014</v>
      </c>
    </row>
    <row r="368" spans="1:21" ht="15" x14ac:dyDescent="0.2">
      <c r="A368" s="197" t="s">
        <v>1269</v>
      </c>
      <c r="B368" s="197" t="s">
        <v>108</v>
      </c>
      <c r="C368" s="197" t="s">
        <v>13</v>
      </c>
      <c r="D368" s="198">
        <v>2015</v>
      </c>
      <c r="E368" s="197" t="s">
        <v>6</v>
      </c>
      <c r="F368" s="199">
        <v>6</v>
      </c>
      <c r="G368" s="200">
        <v>0</v>
      </c>
      <c r="H368" s="200">
        <v>0</v>
      </c>
      <c r="I368" s="200">
        <v>0</v>
      </c>
      <c r="J368" s="200">
        <v>4</v>
      </c>
      <c r="K368" s="199">
        <v>0</v>
      </c>
      <c r="L368" s="199">
        <v>0</v>
      </c>
      <c r="M368" s="199">
        <v>0</v>
      </c>
      <c r="N368" s="199">
        <v>4</v>
      </c>
      <c r="O368" s="199">
        <v>0</v>
      </c>
      <c r="P368" s="199">
        <v>9</v>
      </c>
      <c r="Q368" s="201">
        <v>1</v>
      </c>
      <c r="R368" s="197">
        <v>23</v>
      </c>
      <c r="S368" s="197">
        <v>1</v>
      </c>
      <c r="T368" s="92">
        <f t="shared" si="5"/>
        <v>2015</v>
      </c>
      <c r="U368">
        <f>VLOOKUP(A368,'SB35 Determination Data'!$B$4:$F$542,5,FALSE)</f>
        <v>2014</v>
      </c>
    </row>
    <row r="369" spans="1:21" ht="15" x14ac:dyDescent="0.2">
      <c r="A369" s="197" t="s">
        <v>1269</v>
      </c>
      <c r="B369" s="197" t="s">
        <v>108</v>
      </c>
      <c r="C369" s="197" t="s">
        <v>13</v>
      </c>
      <c r="D369" s="198">
        <v>2016</v>
      </c>
      <c r="E369" s="197" t="s">
        <v>6</v>
      </c>
      <c r="F369" s="199">
        <v>6</v>
      </c>
      <c r="G369" s="200">
        <v>0</v>
      </c>
      <c r="H369" s="200">
        <v>0</v>
      </c>
      <c r="I369" s="200">
        <v>0</v>
      </c>
      <c r="J369" s="200">
        <v>4</v>
      </c>
      <c r="K369" s="199">
        <v>0</v>
      </c>
      <c r="L369" s="199">
        <v>0</v>
      </c>
      <c r="M369" s="199">
        <v>0</v>
      </c>
      <c r="N369" s="199">
        <v>4</v>
      </c>
      <c r="O369" s="199">
        <v>0</v>
      </c>
      <c r="P369" s="199">
        <v>9</v>
      </c>
      <c r="Q369" s="201">
        <v>1</v>
      </c>
      <c r="R369" s="197">
        <v>23</v>
      </c>
      <c r="S369" s="197">
        <v>1</v>
      </c>
      <c r="T369" s="92">
        <f t="shared" si="5"/>
        <v>2016</v>
      </c>
      <c r="U369">
        <f>VLOOKUP(A369,'SB35 Determination Data'!$B$4:$F$542,5,FALSE)</f>
        <v>2014</v>
      </c>
    </row>
    <row r="370" spans="1:21" ht="15" x14ac:dyDescent="0.2">
      <c r="A370" s="197" t="s">
        <v>1269</v>
      </c>
      <c r="B370" s="197" t="s">
        <v>108</v>
      </c>
      <c r="C370" s="197" t="s">
        <v>13</v>
      </c>
      <c r="D370" s="198">
        <v>2017</v>
      </c>
      <c r="E370" s="197" t="s">
        <v>6</v>
      </c>
      <c r="F370" s="199">
        <v>6</v>
      </c>
      <c r="G370" s="200">
        <v>0</v>
      </c>
      <c r="H370" s="200">
        <v>0</v>
      </c>
      <c r="I370" s="200">
        <v>0</v>
      </c>
      <c r="J370" s="200">
        <v>4</v>
      </c>
      <c r="K370" s="199">
        <v>0</v>
      </c>
      <c r="L370" s="199">
        <v>0</v>
      </c>
      <c r="M370" s="199">
        <v>0</v>
      </c>
      <c r="N370" s="202">
        <v>4</v>
      </c>
      <c r="O370" s="199">
        <v>0</v>
      </c>
      <c r="P370" s="199">
        <v>9</v>
      </c>
      <c r="Q370" s="201">
        <v>1</v>
      </c>
      <c r="R370" s="197">
        <v>23</v>
      </c>
      <c r="S370" s="197">
        <v>1</v>
      </c>
      <c r="T370" s="92">
        <f t="shared" si="5"/>
        <v>2017</v>
      </c>
      <c r="U370">
        <f>VLOOKUP(A370,'SB35 Determination Data'!$B$4:$F$542,5,FALSE)</f>
        <v>2014</v>
      </c>
    </row>
    <row r="371" spans="1:21" ht="15" x14ac:dyDescent="0.2">
      <c r="A371" s="197" t="s">
        <v>111</v>
      </c>
      <c r="B371" s="197" t="s">
        <v>29</v>
      </c>
      <c r="C371" s="197" t="s">
        <v>8</v>
      </c>
      <c r="D371" s="198">
        <v>2015</v>
      </c>
      <c r="E371" s="197" t="s">
        <v>6</v>
      </c>
      <c r="F371" s="199">
        <v>64</v>
      </c>
      <c r="G371" s="200">
        <v>0</v>
      </c>
      <c r="H371" s="200">
        <v>0</v>
      </c>
      <c r="I371" s="200">
        <v>0</v>
      </c>
      <c r="J371" s="200">
        <v>54</v>
      </c>
      <c r="K371" s="199">
        <v>8</v>
      </c>
      <c r="L371" s="199">
        <v>8</v>
      </c>
      <c r="M371" s="199">
        <v>0</v>
      </c>
      <c r="N371" s="199">
        <v>83</v>
      </c>
      <c r="O371" s="199">
        <v>0</v>
      </c>
      <c r="P371" s="199">
        <v>266</v>
      </c>
      <c r="Q371" s="201">
        <v>0</v>
      </c>
      <c r="R371" s="197">
        <v>467</v>
      </c>
      <c r="S371" s="197">
        <v>8</v>
      </c>
      <c r="T371" s="92">
        <f t="shared" si="5"/>
        <v>2015</v>
      </c>
      <c r="U371">
        <f>VLOOKUP(A371,'SB35 Determination Data'!$B$4:$F$542,5,FALSE)</f>
        <v>2015</v>
      </c>
    </row>
    <row r="372" spans="1:21" ht="15" x14ac:dyDescent="0.2">
      <c r="A372" s="197" t="s">
        <v>111</v>
      </c>
      <c r="B372" s="197" t="s">
        <v>29</v>
      </c>
      <c r="C372" s="197" t="s">
        <v>8</v>
      </c>
      <c r="D372" s="198">
        <v>2016</v>
      </c>
      <c r="E372" s="197" t="s">
        <v>6</v>
      </c>
      <c r="F372" s="199">
        <v>64</v>
      </c>
      <c r="G372" s="200">
        <v>0</v>
      </c>
      <c r="H372" s="200">
        <v>0</v>
      </c>
      <c r="I372" s="200">
        <v>0</v>
      </c>
      <c r="J372" s="200">
        <v>54</v>
      </c>
      <c r="K372" s="199">
        <v>0</v>
      </c>
      <c r="L372" s="199">
        <v>0</v>
      </c>
      <c r="M372" s="199">
        <v>0</v>
      </c>
      <c r="N372" s="199">
        <v>83</v>
      </c>
      <c r="O372" s="199">
        <v>33</v>
      </c>
      <c r="P372" s="199">
        <v>266</v>
      </c>
      <c r="Q372" s="201">
        <v>0</v>
      </c>
      <c r="R372" s="197">
        <v>467</v>
      </c>
      <c r="S372" s="197">
        <v>33</v>
      </c>
      <c r="T372" s="92">
        <f t="shared" si="5"/>
        <v>2016</v>
      </c>
      <c r="U372">
        <f>VLOOKUP(A372,'SB35 Determination Data'!$B$4:$F$542,5,FALSE)</f>
        <v>2015</v>
      </c>
    </row>
    <row r="373" spans="1:21" ht="15" x14ac:dyDescent="0.2">
      <c r="A373" s="197" t="s">
        <v>111</v>
      </c>
      <c r="B373" s="197" t="s">
        <v>29</v>
      </c>
      <c r="C373" s="197" t="s">
        <v>8</v>
      </c>
      <c r="D373" s="198">
        <v>2017</v>
      </c>
      <c r="E373" s="197" t="s">
        <v>6</v>
      </c>
      <c r="F373" s="199">
        <v>64</v>
      </c>
      <c r="G373" s="200">
        <v>16</v>
      </c>
      <c r="H373" s="200">
        <v>16</v>
      </c>
      <c r="I373" s="200">
        <v>0</v>
      </c>
      <c r="J373" s="200">
        <v>54</v>
      </c>
      <c r="K373" s="199">
        <v>24</v>
      </c>
      <c r="L373" s="199">
        <v>24</v>
      </c>
      <c r="M373" s="199">
        <v>0</v>
      </c>
      <c r="N373" s="199">
        <v>83</v>
      </c>
      <c r="O373" s="199">
        <v>0</v>
      </c>
      <c r="P373" s="199">
        <v>266</v>
      </c>
      <c r="Q373" s="201">
        <v>5</v>
      </c>
      <c r="R373" s="197">
        <v>467</v>
      </c>
      <c r="S373" s="197">
        <v>45</v>
      </c>
      <c r="T373" s="92">
        <f t="shared" si="5"/>
        <v>2017</v>
      </c>
      <c r="U373">
        <f>VLOOKUP(A373,'SB35 Determination Data'!$B$4:$F$542,5,FALSE)</f>
        <v>2015</v>
      </c>
    </row>
    <row r="374" spans="1:21" ht="15" x14ac:dyDescent="0.2">
      <c r="A374" s="197" t="s">
        <v>1048</v>
      </c>
      <c r="B374" s="197" t="s">
        <v>35</v>
      </c>
      <c r="C374" s="197" t="s">
        <v>3</v>
      </c>
      <c r="D374" s="198">
        <v>2014</v>
      </c>
      <c r="E374" s="197" t="s">
        <v>6</v>
      </c>
      <c r="F374" s="199">
        <v>374</v>
      </c>
      <c r="G374" s="200">
        <v>0</v>
      </c>
      <c r="H374" s="200">
        <v>0</v>
      </c>
      <c r="I374" s="200">
        <v>0</v>
      </c>
      <c r="J374" s="200">
        <v>250</v>
      </c>
      <c r="K374" s="199">
        <v>0</v>
      </c>
      <c r="L374" s="199">
        <v>0</v>
      </c>
      <c r="M374" s="199">
        <v>0</v>
      </c>
      <c r="N374" s="199">
        <v>274</v>
      </c>
      <c r="O374" s="199">
        <v>0</v>
      </c>
      <c r="P374" s="199">
        <v>565</v>
      </c>
      <c r="Q374" s="201">
        <v>429</v>
      </c>
      <c r="R374" s="197">
        <v>1463</v>
      </c>
      <c r="S374" s="197">
        <v>429</v>
      </c>
      <c r="T374" s="92">
        <f t="shared" si="5"/>
        <v>2014</v>
      </c>
      <c r="U374">
        <f>VLOOKUP(A374,'SB35 Determination Data'!$B$4:$F$542,5,FALSE)</f>
        <v>2014</v>
      </c>
    </row>
    <row r="375" spans="1:21" ht="15" x14ac:dyDescent="0.2">
      <c r="A375" s="197" t="s">
        <v>1048</v>
      </c>
      <c r="B375" s="197" t="s">
        <v>35</v>
      </c>
      <c r="C375" s="197" t="s">
        <v>3</v>
      </c>
      <c r="D375" s="198">
        <v>2015</v>
      </c>
      <c r="E375" s="197" t="s">
        <v>6</v>
      </c>
      <c r="F375" s="199">
        <v>374</v>
      </c>
      <c r="G375" s="200">
        <v>0</v>
      </c>
      <c r="H375" s="200">
        <v>0</v>
      </c>
      <c r="I375" s="200">
        <v>0</v>
      </c>
      <c r="J375" s="200">
        <v>250</v>
      </c>
      <c r="K375" s="199">
        <v>0</v>
      </c>
      <c r="L375" s="199">
        <v>0</v>
      </c>
      <c r="M375" s="199">
        <v>0</v>
      </c>
      <c r="N375" s="199">
        <v>274</v>
      </c>
      <c r="O375" s="199">
        <v>0</v>
      </c>
      <c r="P375" s="199">
        <v>565</v>
      </c>
      <c r="Q375" s="201">
        <v>306</v>
      </c>
      <c r="R375" s="197">
        <v>1463</v>
      </c>
      <c r="S375" s="197">
        <v>306</v>
      </c>
      <c r="T375" s="92">
        <f t="shared" si="5"/>
        <v>2015</v>
      </c>
      <c r="U375">
        <f>VLOOKUP(A375,'SB35 Determination Data'!$B$4:$F$542,5,FALSE)</f>
        <v>2014</v>
      </c>
    </row>
    <row r="376" spans="1:21" ht="15" x14ac:dyDescent="0.2">
      <c r="A376" s="197" t="s">
        <v>1048</v>
      </c>
      <c r="B376" s="197" t="s">
        <v>35</v>
      </c>
      <c r="C376" s="197" t="s">
        <v>3</v>
      </c>
      <c r="D376" s="198">
        <v>2016</v>
      </c>
      <c r="E376" s="197" t="s">
        <v>6</v>
      </c>
      <c r="F376" s="199">
        <v>374</v>
      </c>
      <c r="G376" s="200">
        <v>0</v>
      </c>
      <c r="H376" s="200">
        <v>0</v>
      </c>
      <c r="I376" s="200">
        <v>0</v>
      </c>
      <c r="J376" s="200">
        <v>250</v>
      </c>
      <c r="K376" s="199">
        <v>0</v>
      </c>
      <c r="L376" s="199">
        <v>0</v>
      </c>
      <c r="M376" s="199">
        <v>0</v>
      </c>
      <c r="N376" s="199">
        <v>274</v>
      </c>
      <c r="O376" s="199">
        <v>0</v>
      </c>
      <c r="P376" s="199">
        <v>565</v>
      </c>
      <c r="Q376" s="201">
        <v>515</v>
      </c>
      <c r="R376" s="197">
        <v>1463</v>
      </c>
      <c r="S376" s="197">
        <v>515</v>
      </c>
      <c r="T376" s="92">
        <f t="shared" si="5"/>
        <v>2016</v>
      </c>
      <c r="U376">
        <f>VLOOKUP(A376,'SB35 Determination Data'!$B$4:$F$542,5,FALSE)</f>
        <v>2014</v>
      </c>
    </row>
    <row r="377" spans="1:21" ht="15" x14ac:dyDescent="0.2">
      <c r="A377" s="197" t="s">
        <v>1048</v>
      </c>
      <c r="B377" s="197" t="s">
        <v>35</v>
      </c>
      <c r="C377" s="197" t="s">
        <v>3</v>
      </c>
      <c r="D377" s="198">
        <v>2017</v>
      </c>
      <c r="E377" s="197" t="s">
        <v>6</v>
      </c>
      <c r="F377" s="199">
        <v>374</v>
      </c>
      <c r="G377" s="200">
        <v>0</v>
      </c>
      <c r="H377" s="200">
        <v>0</v>
      </c>
      <c r="I377" s="200">
        <v>0</v>
      </c>
      <c r="J377" s="200">
        <v>250</v>
      </c>
      <c r="K377" s="199">
        <v>0</v>
      </c>
      <c r="L377" s="199">
        <v>0</v>
      </c>
      <c r="M377" s="199">
        <v>0</v>
      </c>
      <c r="N377" s="199">
        <v>274</v>
      </c>
      <c r="O377" s="199">
        <v>0</v>
      </c>
      <c r="P377" s="199">
        <v>565</v>
      </c>
      <c r="Q377" s="201">
        <v>233</v>
      </c>
      <c r="R377" s="197">
        <v>1463</v>
      </c>
      <c r="S377" s="197">
        <v>233</v>
      </c>
      <c r="T377" s="92">
        <f t="shared" si="5"/>
        <v>2017</v>
      </c>
      <c r="U377">
        <f>VLOOKUP(A377,'SB35 Determination Data'!$B$4:$F$542,5,FALSE)</f>
        <v>2014</v>
      </c>
    </row>
    <row r="378" spans="1:21" ht="15" x14ac:dyDescent="0.2">
      <c r="A378" s="197" t="s">
        <v>112</v>
      </c>
      <c r="B378" s="197" t="s">
        <v>66</v>
      </c>
      <c r="C378" s="197" t="s">
        <v>67</v>
      </c>
      <c r="D378" s="198">
        <v>2013</v>
      </c>
      <c r="E378" s="197" t="s">
        <v>6</v>
      </c>
      <c r="F378" s="199">
        <v>1448</v>
      </c>
      <c r="G378" s="200">
        <v>48</v>
      </c>
      <c r="H378" s="200">
        <v>48</v>
      </c>
      <c r="I378" s="200">
        <v>0</v>
      </c>
      <c r="J378" s="200">
        <v>1101</v>
      </c>
      <c r="K378" s="199">
        <v>2</v>
      </c>
      <c r="L378" s="199">
        <v>2</v>
      </c>
      <c r="M378" s="199">
        <v>0</v>
      </c>
      <c r="N378" s="199">
        <v>1019</v>
      </c>
      <c r="O378" s="199">
        <v>24</v>
      </c>
      <c r="P378" s="199">
        <v>2237</v>
      </c>
      <c r="Q378" s="201">
        <v>12</v>
      </c>
      <c r="R378" s="197">
        <v>5805</v>
      </c>
      <c r="S378" s="197">
        <v>86</v>
      </c>
      <c r="T378" s="92">
        <f t="shared" si="5"/>
        <v>2013</v>
      </c>
      <c r="U378">
        <f>VLOOKUP(A378,'SB35 Determination Data'!$B$4:$F$542,5,FALSE)</f>
        <v>2013</v>
      </c>
    </row>
    <row r="379" spans="1:21" ht="15" x14ac:dyDescent="0.2">
      <c r="A379" s="197" t="s">
        <v>112</v>
      </c>
      <c r="B379" s="197" t="s">
        <v>66</v>
      </c>
      <c r="C379" s="197" t="s">
        <v>67</v>
      </c>
      <c r="D379" s="198">
        <v>2014</v>
      </c>
      <c r="E379" s="197" t="s">
        <v>6</v>
      </c>
      <c r="F379" s="199">
        <v>1448</v>
      </c>
      <c r="G379" s="200">
        <v>0</v>
      </c>
      <c r="H379" s="200">
        <v>0</v>
      </c>
      <c r="I379" s="200">
        <v>0</v>
      </c>
      <c r="J379" s="200">
        <v>1101</v>
      </c>
      <c r="K379" s="199">
        <v>0</v>
      </c>
      <c r="L379" s="199">
        <v>0</v>
      </c>
      <c r="M379" s="199">
        <v>0</v>
      </c>
      <c r="N379" s="199">
        <v>1019</v>
      </c>
      <c r="O379" s="199">
        <v>8</v>
      </c>
      <c r="P379" s="199">
        <v>2237</v>
      </c>
      <c r="Q379" s="201">
        <v>24</v>
      </c>
      <c r="R379" s="197">
        <v>5805</v>
      </c>
      <c r="S379" s="197">
        <v>32</v>
      </c>
      <c r="T379" s="92">
        <f t="shared" si="5"/>
        <v>2014</v>
      </c>
      <c r="U379">
        <f>VLOOKUP(A379,'SB35 Determination Data'!$B$4:$F$542,5,FALSE)</f>
        <v>2013</v>
      </c>
    </row>
    <row r="380" spans="1:21" ht="15" x14ac:dyDescent="0.2">
      <c r="A380" s="197" t="s">
        <v>112</v>
      </c>
      <c r="B380" s="197" t="s">
        <v>66</v>
      </c>
      <c r="C380" s="197" t="s">
        <v>67</v>
      </c>
      <c r="D380" s="198">
        <v>2015</v>
      </c>
      <c r="E380" s="197" t="s">
        <v>6</v>
      </c>
      <c r="F380" s="199">
        <v>1448</v>
      </c>
      <c r="G380" s="200">
        <v>0</v>
      </c>
      <c r="H380" s="200">
        <v>0</v>
      </c>
      <c r="I380" s="200">
        <v>0</v>
      </c>
      <c r="J380" s="200">
        <v>1101</v>
      </c>
      <c r="K380" s="199">
        <v>1</v>
      </c>
      <c r="L380" s="199">
        <v>1</v>
      </c>
      <c r="M380" s="199">
        <v>0</v>
      </c>
      <c r="N380" s="202">
        <v>1019</v>
      </c>
      <c r="O380" s="199">
        <v>2</v>
      </c>
      <c r="P380" s="199">
        <v>2237</v>
      </c>
      <c r="Q380" s="201">
        <v>23</v>
      </c>
      <c r="R380" s="197">
        <v>5805</v>
      </c>
      <c r="S380" s="197">
        <v>26</v>
      </c>
      <c r="T380" s="92">
        <f t="shared" si="5"/>
        <v>2015</v>
      </c>
      <c r="U380">
        <f>VLOOKUP(A380,'SB35 Determination Data'!$B$4:$F$542,5,FALSE)</f>
        <v>2013</v>
      </c>
    </row>
    <row r="381" spans="1:21" ht="15" x14ac:dyDescent="0.2">
      <c r="A381" s="197" t="s">
        <v>112</v>
      </c>
      <c r="B381" s="197" t="s">
        <v>66</v>
      </c>
      <c r="C381" s="197" t="s">
        <v>67</v>
      </c>
      <c r="D381" s="198">
        <v>2016</v>
      </c>
      <c r="E381" s="197" t="s">
        <v>6</v>
      </c>
      <c r="F381" s="199">
        <v>1448</v>
      </c>
      <c r="G381" s="200">
        <v>0</v>
      </c>
      <c r="H381" s="200">
        <v>0</v>
      </c>
      <c r="I381" s="200">
        <v>0</v>
      </c>
      <c r="J381" s="200">
        <v>1101</v>
      </c>
      <c r="K381" s="199">
        <v>6</v>
      </c>
      <c r="L381" s="199">
        <v>6</v>
      </c>
      <c r="M381" s="199">
        <v>0</v>
      </c>
      <c r="N381" s="199">
        <v>1019</v>
      </c>
      <c r="O381" s="199">
        <v>0</v>
      </c>
      <c r="P381" s="199">
        <v>2237</v>
      </c>
      <c r="Q381" s="201">
        <v>78</v>
      </c>
      <c r="R381" s="197">
        <v>5805</v>
      </c>
      <c r="S381" s="197">
        <v>84</v>
      </c>
      <c r="T381" s="92">
        <f t="shared" si="5"/>
        <v>2016</v>
      </c>
      <c r="U381">
        <f>VLOOKUP(A381,'SB35 Determination Data'!$B$4:$F$542,5,FALSE)</f>
        <v>2013</v>
      </c>
    </row>
    <row r="382" spans="1:21" ht="15" x14ac:dyDescent="0.2">
      <c r="A382" s="197" t="s">
        <v>112</v>
      </c>
      <c r="B382" s="197" t="s">
        <v>66</v>
      </c>
      <c r="C382" s="197" t="s">
        <v>67</v>
      </c>
      <c r="D382" s="198">
        <v>2017</v>
      </c>
      <c r="E382" s="197" t="s">
        <v>6</v>
      </c>
      <c r="F382" s="199">
        <v>1448</v>
      </c>
      <c r="G382" s="200">
        <v>0</v>
      </c>
      <c r="H382" s="200">
        <v>0</v>
      </c>
      <c r="I382" s="200">
        <v>0</v>
      </c>
      <c r="J382" s="200">
        <v>1101</v>
      </c>
      <c r="K382" s="199">
        <v>0</v>
      </c>
      <c r="L382" s="199">
        <v>0</v>
      </c>
      <c r="M382" s="199">
        <v>0</v>
      </c>
      <c r="N382" s="199">
        <v>1019</v>
      </c>
      <c r="O382" s="199">
        <v>0</v>
      </c>
      <c r="P382" s="199">
        <v>2237</v>
      </c>
      <c r="Q382" s="201">
        <v>51</v>
      </c>
      <c r="R382" s="197">
        <v>5805</v>
      </c>
      <c r="S382" s="197">
        <v>51</v>
      </c>
      <c r="T382" s="92">
        <f t="shared" si="5"/>
        <v>2017</v>
      </c>
      <c r="U382">
        <f>VLOOKUP(A382,'SB35 Determination Data'!$B$4:$F$542,5,FALSE)</f>
        <v>2013</v>
      </c>
    </row>
    <row r="383" spans="1:21" ht="15" x14ac:dyDescent="0.2">
      <c r="A383" s="197" t="s">
        <v>113</v>
      </c>
      <c r="B383" s="197" t="s">
        <v>50</v>
      </c>
      <c r="C383" s="197" t="s">
        <v>3</v>
      </c>
      <c r="D383" s="198">
        <v>2014</v>
      </c>
      <c r="E383" s="197" t="s">
        <v>6</v>
      </c>
      <c r="F383" s="199">
        <v>487</v>
      </c>
      <c r="G383" s="200">
        <v>0</v>
      </c>
      <c r="H383" s="200">
        <v>0</v>
      </c>
      <c r="I383" s="200">
        <v>0</v>
      </c>
      <c r="J383" s="200">
        <v>300</v>
      </c>
      <c r="K383" s="199">
        <v>3</v>
      </c>
      <c r="L383" s="199">
        <v>3</v>
      </c>
      <c r="M383" s="199">
        <v>0</v>
      </c>
      <c r="N383" s="199">
        <v>297</v>
      </c>
      <c r="O383" s="199">
        <v>0</v>
      </c>
      <c r="P383" s="199">
        <v>840</v>
      </c>
      <c r="Q383" s="201">
        <v>43</v>
      </c>
      <c r="R383" s="197">
        <v>1924</v>
      </c>
      <c r="S383" s="197">
        <v>46</v>
      </c>
      <c r="T383" s="92">
        <f t="shared" si="5"/>
        <v>2014</v>
      </c>
      <c r="U383">
        <f>VLOOKUP(A383,'SB35 Determination Data'!$B$4:$F$542,5,FALSE)</f>
        <v>2014</v>
      </c>
    </row>
    <row r="384" spans="1:21" ht="15" x14ac:dyDescent="0.2">
      <c r="A384" s="197" t="s">
        <v>113</v>
      </c>
      <c r="B384" s="197" t="s">
        <v>50</v>
      </c>
      <c r="C384" s="197" t="s">
        <v>3</v>
      </c>
      <c r="D384" s="198">
        <v>2015</v>
      </c>
      <c r="E384" s="197" t="s">
        <v>6</v>
      </c>
      <c r="F384" s="199">
        <v>487</v>
      </c>
      <c r="G384" s="200">
        <v>0</v>
      </c>
      <c r="H384" s="200">
        <v>0</v>
      </c>
      <c r="I384" s="200">
        <v>0</v>
      </c>
      <c r="J384" s="200">
        <v>300</v>
      </c>
      <c r="K384" s="199">
        <v>5</v>
      </c>
      <c r="L384" s="199">
        <v>5</v>
      </c>
      <c r="M384" s="199">
        <v>0</v>
      </c>
      <c r="N384" s="199">
        <v>297</v>
      </c>
      <c r="O384" s="199">
        <v>84</v>
      </c>
      <c r="P384" s="199">
        <v>840</v>
      </c>
      <c r="Q384" s="201">
        <v>11</v>
      </c>
      <c r="R384" s="197">
        <v>1924</v>
      </c>
      <c r="S384" s="197">
        <v>100</v>
      </c>
      <c r="T384" s="92">
        <f t="shared" si="5"/>
        <v>2015</v>
      </c>
      <c r="U384">
        <f>VLOOKUP(A384,'SB35 Determination Data'!$B$4:$F$542,5,FALSE)</f>
        <v>2014</v>
      </c>
    </row>
    <row r="385" spans="1:21" ht="15" x14ac:dyDescent="0.2">
      <c r="A385" s="197" t="s">
        <v>113</v>
      </c>
      <c r="B385" s="197" t="s">
        <v>50</v>
      </c>
      <c r="C385" s="197" t="s">
        <v>3</v>
      </c>
      <c r="D385" s="198">
        <v>2016</v>
      </c>
      <c r="E385" s="197" t="s">
        <v>6</v>
      </c>
      <c r="F385" s="199">
        <v>487</v>
      </c>
      <c r="G385" s="200">
        <v>0</v>
      </c>
      <c r="H385" s="200">
        <v>0</v>
      </c>
      <c r="I385" s="200">
        <v>0</v>
      </c>
      <c r="J385" s="200">
        <v>300</v>
      </c>
      <c r="K385" s="199">
        <v>6</v>
      </c>
      <c r="L385" s="199">
        <v>6</v>
      </c>
      <c r="M385" s="199">
        <v>0</v>
      </c>
      <c r="N385" s="199">
        <v>297</v>
      </c>
      <c r="O385" s="199">
        <v>0</v>
      </c>
      <c r="P385" s="199">
        <v>840</v>
      </c>
      <c r="Q385" s="201">
        <v>4</v>
      </c>
      <c r="R385" s="197">
        <v>1924</v>
      </c>
      <c r="S385" s="197">
        <v>10</v>
      </c>
      <c r="T385" s="92">
        <f t="shared" si="5"/>
        <v>2016</v>
      </c>
      <c r="U385">
        <f>VLOOKUP(A385,'SB35 Determination Data'!$B$4:$F$542,5,FALSE)</f>
        <v>2014</v>
      </c>
    </row>
    <row r="386" spans="1:21" ht="15" x14ac:dyDescent="0.2">
      <c r="A386" s="197" t="s">
        <v>113</v>
      </c>
      <c r="B386" s="197" t="s">
        <v>50</v>
      </c>
      <c r="C386" s="197" t="s">
        <v>3</v>
      </c>
      <c r="D386" s="198">
        <v>2017</v>
      </c>
      <c r="E386" s="197" t="s">
        <v>6</v>
      </c>
      <c r="F386" s="199">
        <v>487</v>
      </c>
      <c r="G386" s="200">
        <v>0</v>
      </c>
      <c r="H386" s="200">
        <v>0</v>
      </c>
      <c r="I386" s="200">
        <v>0</v>
      </c>
      <c r="J386" s="200">
        <v>300</v>
      </c>
      <c r="K386" s="199">
        <v>67</v>
      </c>
      <c r="L386" s="199">
        <v>0</v>
      </c>
      <c r="M386" s="199">
        <v>67</v>
      </c>
      <c r="N386" s="199">
        <v>297</v>
      </c>
      <c r="O386" s="199">
        <v>7</v>
      </c>
      <c r="P386" s="199">
        <v>840</v>
      </c>
      <c r="Q386" s="201">
        <v>0</v>
      </c>
      <c r="R386" s="197">
        <v>1924</v>
      </c>
      <c r="S386" s="197">
        <v>74</v>
      </c>
      <c r="T386" s="92">
        <f t="shared" si="5"/>
        <v>2017</v>
      </c>
      <c r="U386">
        <f>VLOOKUP(A386,'SB35 Determination Data'!$B$4:$F$542,5,FALSE)</f>
        <v>2014</v>
      </c>
    </row>
    <row r="387" spans="1:21" ht="15" x14ac:dyDescent="0.2">
      <c r="A387" s="197" t="s">
        <v>114</v>
      </c>
      <c r="B387" s="197" t="s">
        <v>21</v>
      </c>
      <c r="C387" s="197" t="s">
        <v>8</v>
      </c>
      <c r="D387" s="198">
        <v>2014</v>
      </c>
      <c r="E387" s="197" t="s">
        <v>6</v>
      </c>
      <c r="F387" s="199">
        <v>100</v>
      </c>
      <c r="G387" s="200">
        <v>56</v>
      </c>
      <c r="H387" s="200">
        <v>56</v>
      </c>
      <c r="I387" s="200">
        <v>0</v>
      </c>
      <c r="J387" s="200">
        <v>63</v>
      </c>
      <c r="K387" s="199">
        <v>0</v>
      </c>
      <c r="L387" s="199">
        <v>0</v>
      </c>
      <c r="M387" s="199">
        <v>0</v>
      </c>
      <c r="N387" s="199">
        <v>69</v>
      </c>
      <c r="O387" s="199">
        <v>0</v>
      </c>
      <c r="P387" s="199">
        <v>166</v>
      </c>
      <c r="Q387" s="201">
        <v>6</v>
      </c>
      <c r="R387" s="197">
        <v>398</v>
      </c>
      <c r="S387" s="197">
        <v>62</v>
      </c>
      <c r="T387" s="92">
        <f t="shared" si="5"/>
        <v>2015</v>
      </c>
      <c r="U387">
        <f>VLOOKUP(A387,'SB35 Determination Data'!$B$4:$F$542,5,FALSE)</f>
        <v>2015</v>
      </c>
    </row>
    <row r="388" spans="1:21" ht="15" x14ac:dyDescent="0.2">
      <c r="A388" s="197" t="s">
        <v>114</v>
      </c>
      <c r="B388" s="197" t="s">
        <v>21</v>
      </c>
      <c r="C388" s="197" t="s">
        <v>8</v>
      </c>
      <c r="D388" s="198">
        <v>2015</v>
      </c>
      <c r="E388" s="197" t="s">
        <v>6</v>
      </c>
      <c r="F388" s="199">
        <v>100</v>
      </c>
      <c r="G388" s="200">
        <v>0</v>
      </c>
      <c r="H388" s="200">
        <v>0</v>
      </c>
      <c r="I388" s="200">
        <v>0</v>
      </c>
      <c r="J388" s="200">
        <v>63</v>
      </c>
      <c r="K388" s="199">
        <v>6</v>
      </c>
      <c r="L388" s="199">
        <v>6</v>
      </c>
      <c r="M388" s="199">
        <v>0</v>
      </c>
      <c r="N388" s="199">
        <v>69</v>
      </c>
      <c r="O388" s="199">
        <v>26</v>
      </c>
      <c r="P388" s="199">
        <v>166</v>
      </c>
      <c r="Q388" s="201">
        <v>229</v>
      </c>
      <c r="R388" s="197">
        <v>398</v>
      </c>
      <c r="S388" s="197">
        <v>261</v>
      </c>
      <c r="T388" s="92">
        <f t="shared" ref="T388:T451" si="6">IF(D388&gt;U388,D388,U388)</f>
        <v>2015</v>
      </c>
      <c r="U388">
        <f>VLOOKUP(A388,'SB35 Determination Data'!$B$4:$F$542,5,FALSE)</f>
        <v>2015</v>
      </c>
    </row>
    <row r="389" spans="1:21" ht="15" x14ac:dyDescent="0.2">
      <c r="A389" s="197" t="s">
        <v>114</v>
      </c>
      <c r="B389" s="197" t="s">
        <v>21</v>
      </c>
      <c r="C389" s="197" t="s">
        <v>8</v>
      </c>
      <c r="D389" s="198">
        <v>2016</v>
      </c>
      <c r="E389" s="197" t="s">
        <v>6</v>
      </c>
      <c r="F389" s="199">
        <v>100</v>
      </c>
      <c r="G389" s="200">
        <v>0</v>
      </c>
      <c r="H389" s="200">
        <v>0</v>
      </c>
      <c r="I389" s="200">
        <v>0</v>
      </c>
      <c r="J389" s="200">
        <v>63</v>
      </c>
      <c r="K389" s="199">
        <v>0</v>
      </c>
      <c r="L389" s="199">
        <v>0</v>
      </c>
      <c r="M389" s="199">
        <v>0</v>
      </c>
      <c r="N389" s="202">
        <v>69</v>
      </c>
      <c r="O389" s="199">
        <v>0</v>
      </c>
      <c r="P389" s="199">
        <v>166</v>
      </c>
      <c r="Q389" s="201">
        <v>7</v>
      </c>
      <c r="R389" s="197">
        <v>398</v>
      </c>
      <c r="S389" s="197">
        <v>7</v>
      </c>
      <c r="T389" s="92">
        <f t="shared" si="6"/>
        <v>2016</v>
      </c>
      <c r="U389">
        <f>VLOOKUP(A389,'SB35 Determination Data'!$B$4:$F$542,5,FALSE)</f>
        <v>2015</v>
      </c>
    </row>
    <row r="390" spans="1:21" ht="15" x14ac:dyDescent="0.2">
      <c r="A390" s="197" t="s">
        <v>114</v>
      </c>
      <c r="B390" s="197" t="s">
        <v>21</v>
      </c>
      <c r="C390" s="197" t="s">
        <v>8</v>
      </c>
      <c r="D390" s="198">
        <v>2017</v>
      </c>
      <c r="E390" s="197" t="s">
        <v>6</v>
      </c>
      <c r="F390" s="199">
        <v>100</v>
      </c>
      <c r="G390" s="200">
        <v>62</v>
      </c>
      <c r="H390" s="200">
        <v>62</v>
      </c>
      <c r="I390" s="200">
        <v>0</v>
      </c>
      <c r="J390" s="200">
        <v>63</v>
      </c>
      <c r="K390" s="199">
        <v>0</v>
      </c>
      <c r="L390" s="199">
        <v>0</v>
      </c>
      <c r="M390" s="199">
        <v>0</v>
      </c>
      <c r="N390" s="199">
        <v>69</v>
      </c>
      <c r="O390" s="199">
        <v>0</v>
      </c>
      <c r="P390" s="199">
        <v>166</v>
      </c>
      <c r="Q390" s="201">
        <v>7</v>
      </c>
      <c r="R390" s="197">
        <v>398</v>
      </c>
      <c r="S390" s="197">
        <v>69</v>
      </c>
      <c r="T390" s="92">
        <f t="shared" si="6"/>
        <v>2017</v>
      </c>
      <c r="U390">
        <f>VLOOKUP(A390,'SB35 Determination Data'!$B$4:$F$542,5,FALSE)</f>
        <v>2015</v>
      </c>
    </row>
    <row r="391" spans="1:21" ht="15" x14ac:dyDescent="0.2">
      <c r="A391" s="197" t="s">
        <v>115</v>
      </c>
      <c r="B391" s="197" t="s">
        <v>116</v>
      </c>
      <c r="C391" s="197" t="s">
        <v>32</v>
      </c>
      <c r="D391" s="198">
        <v>2013</v>
      </c>
      <c r="E391" s="197" t="s">
        <v>6</v>
      </c>
      <c r="F391" s="199">
        <v>1086</v>
      </c>
      <c r="G391" s="200">
        <v>42</v>
      </c>
      <c r="H391" s="200">
        <v>42</v>
      </c>
      <c r="I391" s="200">
        <v>0</v>
      </c>
      <c r="J391" s="200">
        <v>762</v>
      </c>
      <c r="K391" s="199">
        <v>29</v>
      </c>
      <c r="L391" s="199">
        <v>29</v>
      </c>
      <c r="M391" s="199">
        <v>0</v>
      </c>
      <c r="N391" s="199">
        <v>823</v>
      </c>
      <c r="O391" s="199">
        <v>7</v>
      </c>
      <c r="P391" s="199">
        <v>1757</v>
      </c>
      <c r="Q391" s="201">
        <v>685</v>
      </c>
      <c r="R391" s="197">
        <v>4428</v>
      </c>
      <c r="S391" s="197">
        <v>763</v>
      </c>
      <c r="T391" s="92">
        <f t="shared" si="6"/>
        <v>2014</v>
      </c>
      <c r="U391">
        <f>VLOOKUP(A391,'SB35 Determination Data'!$B$4:$F$542,5,FALSE)</f>
        <v>2014</v>
      </c>
    </row>
    <row r="392" spans="1:21" ht="15" x14ac:dyDescent="0.2">
      <c r="A392" s="197" t="s">
        <v>115</v>
      </c>
      <c r="B392" s="197" t="s">
        <v>116</v>
      </c>
      <c r="C392" s="197" t="s">
        <v>32</v>
      </c>
      <c r="D392" s="198">
        <v>2014</v>
      </c>
      <c r="E392" s="197" t="s">
        <v>6</v>
      </c>
      <c r="F392" s="199">
        <v>1086</v>
      </c>
      <c r="G392" s="200">
        <v>1</v>
      </c>
      <c r="H392" s="200">
        <v>1</v>
      </c>
      <c r="I392" s="200">
        <v>0</v>
      </c>
      <c r="J392" s="200">
        <v>762</v>
      </c>
      <c r="K392" s="199">
        <v>55</v>
      </c>
      <c r="L392" s="199">
        <v>55</v>
      </c>
      <c r="M392" s="199">
        <v>0</v>
      </c>
      <c r="N392" s="199">
        <v>823</v>
      </c>
      <c r="O392" s="199">
        <v>13</v>
      </c>
      <c r="P392" s="199">
        <v>1757</v>
      </c>
      <c r="Q392" s="201">
        <v>343</v>
      </c>
      <c r="R392" s="197">
        <v>4428</v>
      </c>
      <c r="S392" s="197">
        <v>412</v>
      </c>
      <c r="T392" s="92">
        <f t="shared" si="6"/>
        <v>2014</v>
      </c>
      <c r="U392">
        <f>VLOOKUP(A392,'SB35 Determination Data'!$B$4:$F$542,5,FALSE)</f>
        <v>2014</v>
      </c>
    </row>
    <row r="393" spans="1:21" ht="15" x14ac:dyDescent="0.2">
      <c r="A393" s="197" t="s">
        <v>115</v>
      </c>
      <c r="B393" s="197" t="s">
        <v>116</v>
      </c>
      <c r="C393" s="197" t="s">
        <v>32</v>
      </c>
      <c r="D393" s="198">
        <v>2015</v>
      </c>
      <c r="E393" s="197" t="s">
        <v>6</v>
      </c>
      <c r="F393" s="199">
        <v>1086</v>
      </c>
      <c r="G393" s="200">
        <v>0</v>
      </c>
      <c r="H393" s="200">
        <v>0</v>
      </c>
      <c r="I393" s="200">
        <v>0</v>
      </c>
      <c r="J393" s="200">
        <v>762</v>
      </c>
      <c r="K393" s="199">
        <v>53</v>
      </c>
      <c r="L393" s="199">
        <v>53</v>
      </c>
      <c r="M393" s="199">
        <v>0</v>
      </c>
      <c r="N393" s="199">
        <v>823</v>
      </c>
      <c r="O393" s="199">
        <v>0</v>
      </c>
      <c r="P393" s="199">
        <v>1757</v>
      </c>
      <c r="Q393" s="201">
        <v>512</v>
      </c>
      <c r="R393" s="197">
        <v>4428</v>
      </c>
      <c r="S393" s="197">
        <v>565</v>
      </c>
      <c r="T393" s="92">
        <f t="shared" si="6"/>
        <v>2015</v>
      </c>
      <c r="U393">
        <f>VLOOKUP(A393,'SB35 Determination Data'!$B$4:$F$542,5,FALSE)</f>
        <v>2014</v>
      </c>
    </row>
    <row r="394" spans="1:21" ht="15" x14ac:dyDescent="0.2">
      <c r="A394" s="197" t="s">
        <v>115</v>
      </c>
      <c r="B394" s="197" t="s">
        <v>116</v>
      </c>
      <c r="C394" s="197" t="s">
        <v>32</v>
      </c>
      <c r="D394" s="198">
        <v>2016</v>
      </c>
      <c r="E394" s="197" t="s">
        <v>6</v>
      </c>
      <c r="F394" s="199">
        <v>1086</v>
      </c>
      <c r="G394" s="200">
        <v>0</v>
      </c>
      <c r="H394" s="200">
        <v>0</v>
      </c>
      <c r="I394" s="200">
        <v>0</v>
      </c>
      <c r="J394" s="200">
        <v>762</v>
      </c>
      <c r="K394" s="199">
        <v>57</v>
      </c>
      <c r="L394" s="199">
        <v>57</v>
      </c>
      <c r="M394" s="199">
        <v>0</v>
      </c>
      <c r="N394" s="199">
        <v>823</v>
      </c>
      <c r="O394" s="199">
        <v>12</v>
      </c>
      <c r="P394" s="199">
        <v>1757</v>
      </c>
      <c r="Q394" s="201">
        <v>656</v>
      </c>
      <c r="R394" s="197">
        <v>4428</v>
      </c>
      <c r="S394" s="197">
        <v>725</v>
      </c>
      <c r="T394" s="92">
        <f t="shared" si="6"/>
        <v>2016</v>
      </c>
      <c r="U394">
        <f>VLOOKUP(A394,'SB35 Determination Data'!$B$4:$F$542,5,FALSE)</f>
        <v>2014</v>
      </c>
    </row>
    <row r="395" spans="1:21" ht="15" x14ac:dyDescent="0.2">
      <c r="A395" s="197" t="s">
        <v>115</v>
      </c>
      <c r="B395" s="197" t="s">
        <v>116</v>
      </c>
      <c r="C395" s="197" t="s">
        <v>32</v>
      </c>
      <c r="D395" s="198">
        <v>2017</v>
      </c>
      <c r="E395" s="197" t="s">
        <v>6</v>
      </c>
      <c r="F395" s="199">
        <v>1086</v>
      </c>
      <c r="G395" s="200">
        <v>16</v>
      </c>
      <c r="H395" s="200">
        <v>16</v>
      </c>
      <c r="I395" s="200">
        <v>0</v>
      </c>
      <c r="J395" s="200">
        <v>762</v>
      </c>
      <c r="K395" s="199">
        <v>59</v>
      </c>
      <c r="L395" s="199">
        <v>31</v>
      </c>
      <c r="M395" s="199">
        <v>28</v>
      </c>
      <c r="N395" s="199">
        <v>823</v>
      </c>
      <c r="O395" s="199">
        <v>15</v>
      </c>
      <c r="P395" s="199">
        <v>1757</v>
      </c>
      <c r="Q395" s="201">
        <v>697</v>
      </c>
      <c r="R395" s="197">
        <v>4428</v>
      </c>
      <c r="S395" s="197">
        <v>787</v>
      </c>
      <c r="T395" s="92">
        <f t="shared" si="6"/>
        <v>2017</v>
      </c>
      <c r="U395">
        <f>VLOOKUP(A395,'SB35 Determination Data'!$B$4:$F$542,5,FALSE)</f>
        <v>2014</v>
      </c>
    </row>
    <row r="396" spans="1:21" ht="15" x14ac:dyDescent="0.2">
      <c r="A396" s="197" t="s">
        <v>999</v>
      </c>
      <c r="B396" s="197" t="s">
        <v>5</v>
      </c>
      <c r="C396" s="197" t="s">
        <v>3</v>
      </c>
      <c r="D396" s="198">
        <v>2014</v>
      </c>
      <c r="E396" s="197" t="s">
        <v>6</v>
      </c>
      <c r="F396" s="199">
        <v>529</v>
      </c>
      <c r="G396" s="200">
        <v>41</v>
      </c>
      <c r="H396" s="200">
        <v>41</v>
      </c>
      <c r="I396" s="200">
        <v>0</v>
      </c>
      <c r="J396" s="200">
        <v>315</v>
      </c>
      <c r="K396" s="199">
        <v>0</v>
      </c>
      <c r="L396" s="199">
        <v>0</v>
      </c>
      <c r="M396" s="199">
        <v>0</v>
      </c>
      <c r="N396" s="199">
        <v>352</v>
      </c>
      <c r="O396" s="199">
        <v>2</v>
      </c>
      <c r="P396" s="199">
        <v>946</v>
      </c>
      <c r="Q396" s="201">
        <v>20</v>
      </c>
      <c r="R396" s="197">
        <v>2142</v>
      </c>
      <c r="S396" s="197">
        <v>63</v>
      </c>
      <c r="T396" s="92">
        <f t="shared" si="6"/>
        <v>2014</v>
      </c>
      <c r="U396">
        <f>VLOOKUP(A396,'SB35 Determination Data'!$B$4:$F$542,5,FALSE)</f>
        <v>2014</v>
      </c>
    </row>
    <row r="397" spans="1:21" ht="15" x14ac:dyDescent="0.2">
      <c r="A397" s="197" t="s">
        <v>999</v>
      </c>
      <c r="B397" s="197" t="s">
        <v>5</v>
      </c>
      <c r="C397" s="197" t="s">
        <v>3</v>
      </c>
      <c r="D397" s="198">
        <v>2015</v>
      </c>
      <c r="E397" s="197" t="s">
        <v>6</v>
      </c>
      <c r="F397" s="199">
        <v>529</v>
      </c>
      <c r="G397" s="200">
        <v>96</v>
      </c>
      <c r="H397" s="200">
        <v>96</v>
      </c>
      <c r="I397" s="200">
        <v>0</v>
      </c>
      <c r="J397" s="200">
        <v>315</v>
      </c>
      <c r="K397" s="199">
        <v>36</v>
      </c>
      <c r="L397" s="199">
        <v>36</v>
      </c>
      <c r="M397" s="199">
        <v>0</v>
      </c>
      <c r="N397" s="199">
        <v>352</v>
      </c>
      <c r="O397" s="199">
        <v>0</v>
      </c>
      <c r="P397" s="199">
        <v>946</v>
      </c>
      <c r="Q397" s="201">
        <v>8</v>
      </c>
      <c r="R397" s="197">
        <v>2142</v>
      </c>
      <c r="S397" s="197">
        <v>140</v>
      </c>
      <c r="T397" s="92">
        <f t="shared" si="6"/>
        <v>2015</v>
      </c>
      <c r="U397">
        <f>VLOOKUP(A397,'SB35 Determination Data'!$B$4:$F$542,5,FALSE)</f>
        <v>2014</v>
      </c>
    </row>
    <row r="398" spans="1:21" ht="15" x14ac:dyDescent="0.2">
      <c r="A398" s="197" t="s">
        <v>999</v>
      </c>
      <c r="B398" s="197" t="s">
        <v>5</v>
      </c>
      <c r="C398" s="197" t="s">
        <v>3</v>
      </c>
      <c r="D398" s="198">
        <v>2016</v>
      </c>
      <c r="E398" s="197" t="s">
        <v>6</v>
      </c>
      <c r="F398" s="199">
        <v>529</v>
      </c>
      <c r="G398" s="200">
        <v>0</v>
      </c>
      <c r="H398" s="200">
        <v>0</v>
      </c>
      <c r="I398" s="200">
        <v>0</v>
      </c>
      <c r="J398" s="200">
        <v>315</v>
      </c>
      <c r="K398" s="199">
        <v>0</v>
      </c>
      <c r="L398" s="199">
        <v>0</v>
      </c>
      <c r="M398" s="199">
        <v>0</v>
      </c>
      <c r="N398" s="202">
        <v>352</v>
      </c>
      <c r="O398" s="199">
        <v>0</v>
      </c>
      <c r="P398" s="199">
        <v>946</v>
      </c>
      <c r="Q398" s="201">
        <v>35</v>
      </c>
      <c r="R398" s="197">
        <v>2142</v>
      </c>
      <c r="S398" s="197">
        <v>35</v>
      </c>
      <c r="T398" s="92">
        <f t="shared" si="6"/>
        <v>2016</v>
      </c>
      <c r="U398">
        <f>VLOOKUP(A398,'SB35 Determination Data'!$B$4:$F$542,5,FALSE)</f>
        <v>2014</v>
      </c>
    </row>
    <row r="399" spans="1:21" ht="15" x14ac:dyDescent="0.2">
      <c r="A399" s="197" t="s">
        <v>999</v>
      </c>
      <c r="B399" s="197" t="s">
        <v>5</v>
      </c>
      <c r="C399" s="197" t="s">
        <v>3</v>
      </c>
      <c r="D399" s="198">
        <v>2017</v>
      </c>
      <c r="E399" s="197" t="s">
        <v>6</v>
      </c>
      <c r="F399" s="199">
        <v>529</v>
      </c>
      <c r="G399" s="200">
        <v>104</v>
      </c>
      <c r="H399" s="200">
        <v>104</v>
      </c>
      <c r="I399" s="200">
        <v>0</v>
      </c>
      <c r="J399" s="200">
        <v>315</v>
      </c>
      <c r="K399" s="199">
        <v>0</v>
      </c>
      <c r="L399" s="199">
        <v>0</v>
      </c>
      <c r="M399" s="199">
        <v>0</v>
      </c>
      <c r="N399" s="199">
        <v>352</v>
      </c>
      <c r="O399" s="199">
        <v>0</v>
      </c>
      <c r="P399" s="199">
        <v>946</v>
      </c>
      <c r="Q399" s="201">
        <v>191</v>
      </c>
      <c r="R399" s="197">
        <v>2142</v>
      </c>
      <c r="S399" s="197">
        <v>295</v>
      </c>
      <c r="T399" s="92">
        <f t="shared" si="6"/>
        <v>2017</v>
      </c>
      <c r="U399">
        <f>VLOOKUP(A399,'SB35 Determination Data'!$B$4:$F$542,5,FALSE)</f>
        <v>2014</v>
      </c>
    </row>
    <row r="400" spans="1:21" ht="15" x14ac:dyDescent="0.2">
      <c r="A400" s="197" t="s">
        <v>117</v>
      </c>
      <c r="B400" s="197" t="s">
        <v>78</v>
      </c>
      <c r="C400" s="197" t="s">
        <v>32</v>
      </c>
      <c r="D400" s="198">
        <v>2013</v>
      </c>
      <c r="E400" s="197" t="s">
        <v>6</v>
      </c>
      <c r="F400" s="199">
        <v>2035</v>
      </c>
      <c r="G400" s="200">
        <v>0</v>
      </c>
      <c r="H400" s="200">
        <v>0</v>
      </c>
      <c r="I400" s="200">
        <v>0</v>
      </c>
      <c r="J400" s="200">
        <v>1427</v>
      </c>
      <c r="K400" s="199">
        <v>0</v>
      </c>
      <c r="L400" s="199">
        <v>0</v>
      </c>
      <c r="M400" s="199">
        <v>0</v>
      </c>
      <c r="N400" s="199">
        <v>1377</v>
      </c>
      <c r="O400" s="199">
        <v>173</v>
      </c>
      <c r="P400" s="199">
        <v>2563</v>
      </c>
      <c r="Q400" s="201">
        <v>196</v>
      </c>
      <c r="R400" s="197">
        <v>7402</v>
      </c>
      <c r="S400" s="197">
        <v>369</v>
      </c>
      <c r="T400" s="92">
        <f t="shared" si="6"/>
        <v>2014</v>
      </c>
      <c r="U400">
        <f>VLOOKUP(A400,'SB35 Determination Data'!$B$4:$F$542,5,FALSE)</f>
        <v>2014</v>
      </c>
    </row>
    <row r="401" spans="1:21" ht="15" x14ac:dyDescent="0.2">
      <c r="A401" s="197" t="s">
        <v>117</v>
      </c>
      <c r="B401" s="197" t="s">
        <v>78</v>
      </c>
      <c r="C401" s="197" t="s">
        <v>32</v>
      </c>
      <c r="D401" s="198">
        <v>2014</v>
      </c>
      <c r="E401" s="197" t="s">
        <v>6</v>
      </c>
      <c r="F401" s="199">
        <v>2035</v>
      </c>
      <c r="G401" s="200">
        <v>49</v>
      </c>
      <c r="H401" s="200">
        <v>49</v>
      </c>
      <c r="I401" s="200">
        <v>0</v>
      </c>
      <c r="J401" s="200">
        <v>1427</v>
      </c>
      <c r="K401" s="199">
        <v>14</v>
      </c>
      <c r="L401" s="199">
        <v>14</v>
      </c>
      <c r="M401" s="199">
        <v>0</v>
      </c>
      <c r="N401" s="199">
        <v>1377</v>
      </c>
      <c r="O401" s="199">
        <v>74</v>
      </c>
      <c r="P401" s="199">
        <v>2563</v>
      </c>
      <c r="Q401" s="201">
        <v>505</v>
      </c>
      <c r="R401" s="197">
        <v>7402</v>
      </c>
      <c r="S401" s="197">
        <v>642</v>
      </c>
      <c r="T401" s="92">
        <f t="shared" si="6"/>
        <v>2014</v>
      </c>
      <c r="U401">
        <f>VLOOKUP(A401,'SB35 Determination Data'!$B$4:$F$542,5,FALSE)</f>
        <v>2014</v>
      </c>
    </row>
    <row r="402" spans="1:21" ht="15" x14ac:dyDescent="0.2">
      <c r="A402" s="197" t="s">
        <v>117</v>
      </c>
      <c r="B402" s="197" t="s">
        <v>78</v>
      </c>
      <c r="C402" s="197" t="s">
        <v>32</v>
      </c>
      <c r="D402" s="198">
        <v>2015</v>
      </c>
      <c r="E402" s="197" t="s">
        <v>6</v>
      </c>
      <c r="F402" s="199">
        <v>2035</v>
      </c>
      <c r="G402" s="200">
        <v>0</v>
      </c>
      <c r="H402" s="200">
        <v>0</v>
      </c>
      <c r="I402" s="200">
        <v>0</v>
      </c>
      <c r="J402" s="200">
        <v>1427</v>
      </c>
      <c r="K402" s="199">
        <v>0</v>
      </c>
      <c r="L402" s="199">
        <v>0</v>
      </c>
      <c r="M402" s="199">
        <v>0</v>
      </c>
      <c r="N402" s="199">
        <v>1377</v>
      </c>
      <c r="O402" s="199">
        <v>23</v>
      </c>
      <c r="P402" s="199">
        <v>2563</v>
      </c>
      <c r="Q402" s="201">
        <v>616</v>
      </c>
      <c r="R402" s="197">
        <v>7402</v>
      </c>
      <c r="S402" s="197">
        <v>639</v>
      </c>
      <c r="T402" s="92">
        <f t="shared" si="6"/>
        <v>2015</v>
      </c>
      <c r="U402">
        <f>VLOOKUP(A402,'SB35 Determination Data'!$B$4:$F$542,5,FALSE)</f>
        <v>2014</v>
      </c>
    </row>
    <row r="403" spans="1:21" ht="15" x14ac:dyDescent="0.2">
      <c r="A403" s="197" t="s">
        <v>117</v>
      </c>
      <c r="B403" s="197" t="s">
        <v>78</v>
      </c>
      <c r="C403" s="197" t="s">
        <v>32</v>
      </c>
      <c r="D403" s="198">
        <v>2016</v>
      </c>
      <c r="E403" s="197" t="s">
        <v>6</v>
      </c>
      <c r="F403" s="199">
        <v>2035</v>
      </c>
      <c r="G403" s="200">
        <v>0</v>
      </c>
      <c r="H403" s="200">
        <v>0</v>
      </c>
      <c r="I403" s="200">
        <v>0</v>
      </c>
      <c r="J403" s="200">
        <v>1427</v>
      </c>
      <c r="K403" s="199">
        <v>0</v>
      </c>
      <c r="L403" s="199">
        <v>0</v>
      </c>
      <c r="M403" s="199">
        <v>0</v>
      </c>
      <c r="N403" s="199">
        <v>1377</v>
      </c>
      <c r="O403" s="199">
        <v>1</v>
      </c>
      <c r="P403" s="199">
        <v>2563</v>
      </c>
      <c r="Q403" s="201">
        <v>453</v>
      </c>
      <c r="R403" s="197">
        <v>7402</v>
      </c>
      <c r="S403" s="197">
        <v>454</v>
      </c>
      <c r="T403" s="92">
        <f t="shared" si="6"/>
        <v>2016</v>
      </c>
      <c r="U403">
        <f>VLOOKUP(A403,'SB35 Determination Data'!$B$4:$F$542,5,FALSE)</f>
        <v>2014</v>
      </c>
    </row>
    <row r="404" spans="1:21" ht="15" x14ac:dyDescent="0.2">
      <c r="A404" s="197" t="s">
        <v>117</v>
      </c>
      <c r="B404" s="197" t="s">
        <v>78</v>
      </c>
      <c r="C404" s="197" t="s">
        <v>32</v>
      </c>
      <c r="D404" s="198">
        <v>2017</v>
      </c>
      <c r="E404" s="197" t="s">
        <v>6</v>
      </c>
      <c r="F404" s="199">
        <v>2035</v>
      </c>
      <c r="G404" s="200">
        <v>35</v>
      </c>
      <c r="H404" s="200">
        <v>35</v>
      </c>
      <c r="I404" s="200">
        <v>0</v>
      </c>
      <c r="J404" s="200">
        <v>1427</v>
      </c>
      <c r="K404" s="199">
        <v>62</v>
      </c>
      <c r="L404" s="199">
        <v>62</v>
      </c>
      <c r="M404" s="199">
        <v>0</v>
      </c>
      <c r="N404" s="202">
        <v>1377</v>
      </c>
      <c r="O404" s="199">
        <v>0</v>
      </c>
      <c r="P404" s="199">
        <v>2563</v>
      </c>
      <c r="Q404" s="201">
        <v>433</v>
      </c>
      <c r="R404" s="197">
        <v>7402</v>
      </c>
      <c r="S404" s="197">
        <v>530</v>
      </c>
      <c r="T404" s="92">
        <f t="shared" si="6"/>
        <v>2017</v>
      </c>
      <c r="U404">
        <f>VLOOKUP(A404,'SB35 Determination Data'!$B$4:$F$542,5,FALSE)</f>
        <v>2014</v>
      </c>
    </row>
    <row r="405" spans="1:21" ht="15" x14ac:dyDescent="0.2">
      <c r="A405" s="197" t="s">
        <v>118</v>
      </c>
      <c r="B405" s="197" t="s">
        <v>7</v>
      </c>
      <c r="C405" s="197" t="s">
        <v>8</v>
      </c>
      <c r="D405" s="198">
        <v>2015</v>
      </c>
      <c r="E405" s="197" t="s">
        <v>6</v>
      </c>
      <c r="F405" s="199">
        <v>276</v>
      </c>
      <c r="G405" s="200">
        <v>5</v>
      </c>
      <c r="H405" s="200">
        <v>5</v>
      </c>
      <c r="I405" s="200">
        <v>0</v>
      </c>
      <c r="J405" s="200">
        <v>211</v>
      </c>
      <c r="K405" s="199">
        <v>0</v>
      </c>
      <c r="L405" s="199">
        <v>0</v>
      </c>
      <c r="M405" s="199">
        <v>0</v>
      </c>
      <c r="N405" s="199">
        <v>259</v>
      </c>
      <c r="O405" s="199">
        <v>7</v>
      </c>
      <c r="P405" s="199">
        <v>752</v>
      </c>
      <c r="Q405" s="201">
        <v>178</v>
      </c>
      <c r="R405" s="197">
        <v>1498</v>
      </c>
      <c r="S405" s="197">
        <v>190</v>
      </c>
      <c r="T405" s="92">
        <f t="shared" si="6"/>
        <v>2015</v>
      </c>
      <c r="U405">
        <f>VLOOKUP(A405,'SB35 Determination Data'!$B$4:$F$542,5,FALSE)</f>
        <v>2015</v>
      </c>
    </row>
    <row r="406" spans="1:21" ht="15" x14ac:dyDescent="0.2">
      <c r="A406" s="197" t="s">
        <v>118</v>
      </c>
      <c r="B406" s="197" t="s">
        <v>7</v>
      </c>
      <c r="C406" s="197" t="s">
        <v>8</v>
      </c>
      <c r="D406" s="198">
        <v>2016</v>
      </c>
      <c r="E406" s="197" t="s">
        <v>6</v>
      </c>
      <c r="F406" s="199">
        <v>276</v>
      </c>
      <c r="G406" s="200">
        <v>0</v>
      </c>
      <c r="H406" s="200">
        <v>0</v>
      </c>
      <c r="I406" s="200">
        <v>0</v>
      </c>
      <c r="J406" s="200">
        <v>211</v>
      </c>
      <c r="K406" s="199">
        <v>0</v>
      </c>
      <c r="L406" s="199">
        <v>0</v>
      </c>
      <c r="M406" s="199">
        <v>0</v>
      </c>
      <c r="N406" s="199">
        <v>259</v>
      </c>
      <c r="O406" s="199">
        <v>0</v>
      </c>
      <c r="P406" s="199">
        <v>752</v>
      </c>
      <c r="Q406" s="201">
        <v>1</v>
      </c>
      <c r="R406" s="197">
        <v>1498</v>
      </c>
      <c r="S406" s="197">
        <v>1</v>
      </c>
      <c r="T406" s="92">
        <f t="shared" si="6"/>
        <v>2016</v>
      </c>
      <c r="U406">
        <f>VLOOKUP(A406,'SB35 Determination Data'!$B$4:$F$542,5,FALSE)</f>
        <v>2015</v>
      </c>
    </row>
    <row r="407" spans="1:21" ht="15" x14ac:dyDescent="0.2">
      <c r="A407" s="197" t="s">
        <v>118</v>
      </c>
      <c r="B407" s="197" t="s">
        <v>7</v>
      </c>
      <c r="C407" s="197" t="s">
        <v>8</v>
      </c>
      <c r="D407" s="198">
        <v>2017</v>
      </c>
      <c r="E407" s="197" t="s">
        <v>6</v>
      </c>
      <c r="F407" s="199">
        <v>276</v>
      </c>
      <c r="G407" s="200">
        <v>81</v>
      </c>
      <c r="H407" s="200">
        <v>81</v>
      </c>
      <c r="I407" s="200">
        <v>0</v>
      </c>
      <c r="J407" s="200">
        <v>211</v>
      </c>
      <c r="K407" s="199">
        <v>16</v>
      </c>
      <c r="L407" s="199">
        <v>16</v>
      </c>
      <c r="M407" s="199">
        <v>0</v>
      </c>
      <c r="N407" s="199">
        <v>259</v>
      </c>
      <c r="O407" s="199">
        <v>14</v>
      </c>
      <c r="P407" s="199">
        <v>752</v>
      </c>
      <c r="Q407" s="201">
        <v>201</v>
      </c>
      <c r="R407" s="197">
        <v>1498</v>
      </c>
      <c r="S407" s="197">
        <v>312</v>
      </c>
      <c r="T407" s="92">
        <f t="shared" si="6"/>
        <v>2017</v>
      </c>
      <c r="U407">
        <f>VLOOKUP(A407,'SB35 Determination Data'!$B$4:$F$542,5,FALSE)</f>
        <v>2015</v>
      </c>
    </row>
    <row r="408" spans="1:21" ht="15" x14ac:dyDescent="0.2">
      <c r="A408" s="197" t="s">
        <v>119</v>
      </c>
      <c r="B408" s="197" t="s">
        <v>66</v>
      </c>
      <c r="C408" s="197" t="s">
        <v>67</v>
      </c>
      <c r="D408" s="198">
        <v>2013</v>
      </c>
      <c r="E408" s="197" t="s">
        <v>6</v>
      </c>
      <c r="F408" s="199">
        <v>587</v>
      </c>
      <c r="G408" s="200">
        <v>32</v>
      </c>
      <c r="H408" s="200">
        <v>31</v>
      </c>
      <c r="I408" s="200">
        <v>1</v>
      </c>
      <c r="J408" s="200">
        <v>446</v>
      </c>
      <c r="K408" s="199">
        <v>10</v>
      </c>
      <c r="L408" s="199">
        <v>9</v>
      </c>
      <c r="M408" s="199">
        <v>1</v>
      </c>
      <c r="N408" s="199">
        <v>413</v>
      </c>
      <c r="O408" s="199">
        <v>0</v>
      </c>
      <c r="P408" s="199">
        <v>907</v>
      </c>
      <c r="Q408" s="201">
        <v>283</v>
      </c>
      <c r="R408" s="197">
        <v>2353</v>
      </c>
      <c r="S408" s="197">
        <v>325</v>
      </c>
      <c r="T408" s="92">
        <f t="shared" si="6"/>
        <v>2013</v>
      </c>
      <c r="U408">
        <f>VLOOKUP(A408,'SB35 Determination Data'!$B$4:$F$542,5,FALSE)</f>
        <v>2013</v>
      </c>
    </row>
    <row r="409" spans="1:21" ht="15" x14ac:dyDescent="0.2">
      <c r="A409" s="197" t="s">
        <v>119</v>
      </c>
      <c r="B409" s="197" t="s">
        <v>66</v>
      </c>
      <c r="C409" s="197" t="s">
        <v>67</v>
      </c>
      <c r="D409" s="198">
        <v>2014</v>
      </c>
      <c r="E409" s="197" t="s">
        <v>6</v>
      </c>
      <c r="F409" s="199">
        <v>587</v>
      </c>
      <c r="G409" s="200">
        <v>1</v>
      </c>
      <c r="H409" s="200">
        <v>1</v>
      </c>
      <c r="I409" s="200">
        <v>0</v>
      </c>
      <c r="J409" s="200">
        <v>446</v>
      </c>
      <c r="K409" s="199">
        <v>8</v>
      </c>
      <c r="L409" s="199">
        <v>8</v>
      </c>
      <c r="M409" s="199">
        <v>0</v>
      </c>
      <c r="N409" s="202">
        <v>413</v>
      </c>
      <c r="O409" s="199">
        <v>3</v>
      </c>
      <c r="P409" s="199">
        <v>907</v>
      </c>
      <c r="Q409" s="201">
        <v>150</v>
      </c>
      <c r="R409" s="197">
        <v>2353</v>
      </c>
      <c r="S409" s="197">
        <v>162</v>
      </c>
      <c r="T409" s="92">
        <f t="shared" si="6"/>
        <v>2014</v>
      </c>
      <c r="U409">
        <f>VLOOKUP(A409,'SB35 Determination Data'!$B$4:$F$542,5,FALSE)</f>
        <v>2013</v>
      </c>
    </row>
    <row r="410" spans="1:21" ht="15" x14ac:dyDescent="0.2">
      <c r="A410" s="197" t="s">
        <v>119</v>
      </c>
      <c r="B410" s="197" t="s">
        <v>66</v>
      </c>
      <c r="C410" s="197" t="s">
        <v>67</v>
      </c>
      <c r="D410" s="198">
        <v>2015</v>
      </c>
      <c r="E410" s="197" t="s">
        <v>6</v>
      </c>
      <c r="F410" s="199">
        <v>587</v>
      </c>
      <c r="G410" s="200">
        <v>0</v>
      </c>
      <c r="H410" s="200">
        <v>0</v>
      </c>
      <c r="I410" s="200">
        <v>0</v>
      </c>
      <c r="J410" s="200">
        <v>446</v>
      </c>
      <c r="K410" s="199">
        <v>3</v>
      </c>
      <c r="L410" s="199">
        <v>3</v>
      </c>
      <c r="M410" s="199">
        <v>0</v>
      </c>
      <c r="N410" s="199">
        <v>413</v>
      </c>
      <c r="O410" s="199">
        <v>0</v>
      </c>
      <c r="P410" s="199">
        <v>907</v>
      </c>
      <c r="Q410" s="201">
        <v>155</v>
      </c>
      <c r="R410" s="197">
        <v>2353</v>
      </c>
      <c r="S410" s="197">
        <v>158</v>
      </c>
      <c r="T410" s="92">
        <f t="shared" si="6"/>
        <v>2015</v>
      </c>
      <c r="U410">
        <f>VLOOKUP(A410,'SB35 Determination Data'!$B$4:$F$542,5,FALSE)</f>
        <v>2013</v>
      </c>
    </row>
    <row r="411" spans="1:21" ht="15" x14ac:dyDescent="0.2">
      <c r="A411" s="197" t="s">
        <v>119</v>
      </c>
      <c r="B411" s="197" t="s">
        <v>66</v>
      </c>
      <c r="C411" s="197" t="s">
        <v>67</v>
      </c>
      <c r="D411" s="198">
        <v>2016</v>
      </c>
      <c r="E411" s="197" t="s">
        <v>6</v>
      </c>
      <c r="F411" s="199">
        <v>587</v>
      </c>
      <c r="G411" s="200">
        <v>0</v>
      </c>
      <c r="H411" s="200">
        <v>0</v>
      </c>
      <c r="I411" s="200">
        <v>0</v>
      </c>
      <c r="J411" s="200">
        <v>446</v>
      </c>
      <c r="K411" s="199">
        <v>2</v>
      </c>
      <c r="L411" s="199">
        <v>2</v>
      </c>
      <c r="M411" s="199">
        <v>0</v>
      </c>
      <c r="N411" s="199">
        <v>413</v>
      </c>
      <c r="O411" s="199">
        <v>1</v>
      </c>
      <c r="P411" s="199">
        <v>907</v>
      </c>
      <c r="Q411" s="201">
        <v>87</v>
      </c>
      <c r="R411" s="197">
        <v>2353</v>
      </c>
      <c r="S411" s="197">
        <v>90</v>
      </c>
      <c r="T411" s="92">
        <f t="shared" si="6"/>
        <v>2016</v>
      </c>
      <c r="U411">
        <f>VLOOKUP(A411,'SB35 Determination Data'!$B$4:$F$542,5,FALSE)</f>
        <v>2013</v>
      </c>
    </row>
    <row r="412" spans="1:21" ht="15" x14ac:dyDescent="0.2">
      <c r="A412" s="197" t="s">
        <v>119</v>
      </c>
      <c r="B412" s="197" t="s">
        <v>66</v>
      </c>
      <c r="C412" s="197" t="s">
        <v>67</v>
      </c>
      <c r="D412" s="198">
        <v>2017</v>
      </c>
      <c r="E412" s="197" t="s">
        <v>6</v>
      </c>
      <c r="F412" s="199">
        <v>587</v>
      </c>
      <c r="G412" s="200">
        <v>4</v>
      </c>
      <c r="H412" s="200">
        <v>4</v>
      </c>
      <c r="I412" s="200">
        <v>0</v>
      </c>
      <c r="J412" s="200">
        <v>446</v>
      </c>
      <c r="K412" s="199">
        <v>1</v>
      </c>
      <c r="L412" s="199">
        <v>1</v>
      </c>
      <c r="M412" s="199">
        <v>0</v>
      </c>
      <c r="N412" s="199">
        <v>413</v>
      </c>
      <c r="O412" s="199">
        <v>0</v>
      </c>
      <c r="P412" s="199">
        <v>907</v>
      </c>
      <c r="Q412" s="201">
        <v>109</v>
      </c>
      <c r="R412" s="197">
        <v>2353</v>
      </c>
      <c r="S412" s="197">
        <v>114</v>
      </c>
      <c r="T412" s="92">
        <f t="shared" si="6"/>
        <v>2017</v>
      </c>
      <c r="U412">
        <f>VLOOKUP(A412,'SB35 Determination Data'!$B$4:$F$542,5,FALSE)</f>
        <v>2013</v>
      </c>
    </row>
    <row r="413" spans="1:21" ht="15" x14ac:dyDescent="0.2">
      <c r="A413" s="197" t="s">
        <v>120</v>
      </c>
      <c r="B413" s="197" t="s">
        <v>66</v>
      </c>
      <c r="C413" s="197" t="s">
        <v>67</v>
      </c>
      <c r="D413" s="198">
        <v>2013</v>
      </c>
      <c r="E413" s="197" t="s">
        <v>6</v>
      </c>
      <c r="F413" s="199">
        <v>1042</v>
      </c>
      <c r="G413" s="200">
        <v>46</v>
      </c>
      <c r="H413" s="200">
        <v>46</v>
      </c>
      <c r="I413" s="200">
        <v>0</v>
      </c>
      <c r="J413" s="200">
        <v>791</v>
      </c>
      <c r="K413" s="199">
        <v>44</v>
      </c>
      <c r="L413" s="199">
        <v>44</v>
      </c>
      <c r="M413" s="199">
        <v>0</v>
      </c>
      <c r="N413" s="202">
        <v>733</v>
      </c>
      <c r="O413" s="199">
        <v>7</v>
      </c>
      <c r="P413" s="199">
        <v>1609</v>
      </c>
      <c r="Q413" s="201">
        <v>497</v>
      </c>
      <c r="R413" s="197">
        <v>4175</v>
      </c>
      <c r="S413" s="197">
        <v>594</v>
      </c>
      <c r="T413" s="92">
        <f t="shared" si="6"/>
        <v>2013</v>
      </c>
      <c r="U413">
        <f>VLOOKUP(A413,'SB35 Determination Data'!$B$4:$F$542,5,FALSE)</f>
        <v>2013</v>
      </c>
    </row>
    <row r="414" spans="1:21" ht="15" x14ac:dyDescent="0.2">
      <c r="A414" s="197" t="s">
        <v>120</v>
      </c>
      <c r="B414" s="197" t="s">
        <v>66</v>
      </c>
      <c r="C414" s="197" t="s">
        <v>67</v>
      </c>
      <c r="D414" s="198">
        <v>2014</v>
      </c>
      <c r="E414" s="197" t="s">
        <v>6</v>
      </c>
      <c r="F414" s="199">
        <v>1042</v>
      </c>
      <c r="G414" s="200">
        <v>0</v>
      </c>
      <c r="H414" s="200">
        <v>0</v>
      </c>
      <c r="I414" s="200">
        <v>0</v>
      </c>
      <c r="J414" s="200">
        <v>791</v>
      </c>
      <c r="K414" s="199">
        <v>0</v>
      </c>
      <c r="L414" s="199">
        <v>0</v>
      </c>
      <c r="M414" s="199">
        <v>0</v>
      </c>
      <c r="N414" s="202">
        <v>733</v>
      </c>
      <c r="O414" s="199">
        <v>0</v>
      </c>
      <c r="P414" s="199">
        <v>1609</v>
      </c>
      <c r="Q414" s="201">
        <v>56</v>
      </c>
      <c r="R414" s="197">
        <v>4175</v>
      </c>
      <c r="S414" s="197">
        <v>56</v>
      </c>
      <c r="T414" s="92">
        <f t="shared" si="6"/>
        <v>2014</v>
      </c>
      <c r="U414">
        <f>VLOOKUP(A414,'SB35 Determination Data'!$B$4:$F$542,5,FALSE)</f>
        <v>2013</v>
      </c>
    </row>
    <row r="415" spans="1:21" ht="15" x14ac:dyDescent="0.2">
      <c r="A415" s="197" t="s">
        <v>120</v>
      </c>
      <c r="B415" s="197" t="s">
        <v>66</v>
      </c>
      <c r="C415" s="197" t="s">
        <v>67</v>
      </c>
      <c r="D415" s="198">
        <v>2015</v>
      </c>
      <c r="E415" s="197" t="s">
        <v>6</v>
      </c>
      <c r="F415" s="199">
        <v>1042</v>
      </c>
      <c r="G415" s="200">
        <v>0</v>
      </c>
      <c r="H415" s="200">
        <v>0</v>
      </c>
      <c r="I415" s="200">
        <v>0</v>
      </c>
      <c r="J415" s="200">
        <v>791</v>
      </c>
      <c r="K415" s="199">
        <v>11</v>
      </c>
      <c r="L415" s="199">
        <v>11</v>
      </c>
      <c r="M415" s="199">
        <v>0</v>
      </c>
      <c r="N415" s="199">
        <v>733</v>
      </c>
      <c r="O415" s="199">
        <v>0</v>
      </c>
      <c r="P415" s="199">
        <v>1609</v>
      </c>
      <c r="Q415" s="201">
        <v>7</v>
      </c>
      <c r="R415" s="197">
        <v>4175</v>
      </c>
      <c r="S415" s="197">
        <v>18</v>
      </c>
      <c r="T415" s="92">
        <f t="shared" si="6"/>
        <v>2015</v>
      </c>
      <c r="U415">
        <f>VLOOKUP(A415,'SB35 Determination Data'!$B$4:$F$542,5,FALSE)</f>
        <v>2013</v>
      </c>
    </row>
    <row r="416" spans="1:21" ht="15" x14ac:dyDescent="0.2">
      <c r="A416" s="197" t="s">
        <v>120</v>
      </c>
      <c r="B416" s="197" t="s">
        <v>66</v>
      </c>
      <c r="C416" s="197" t="s">
        <v>67</v>
      </c>
      <c r="D416" s="198">
        <v>2016</v>
      </c>
      <c r="E416" s="197" t="s">
        <v>6</v>
      </c>
      <c r="F416" s="199">
        <v>1042</v>
      </c>
      <c r="G416" s="200">
        <v>0</v>
      </c>
      <c r="H416" s="200">
        <v>0</v>
      </c>
      <c r="I416" s="200">
        <v>0</v>
      </c>
      <c r="J416" s="200">
        <v>791</v>
      </c>
      <c r="K416" s="199">
        <v>0</v>
      </c>
      <c r="L416" s="199">
        <v>0</v>
      </c>
      <c r="M416" s="199">
        <v>0</v>
      </c>
      <c r="N416" s="199">
        <v>733</v>
      </c>
      <c r="O416" s="199">
        <v>1</v>
      </c>
      <c r="P416" s="199">
        <v>1609</v>
      </c>
      <c r="Q416" s="201">
        <v>163</v>
      </c>
      <c r="R416" s="197">
        <v>4175</v>
      </c>
      <c r="S416" s="197">
        <v>164</v>
      </c>
      <c r="T416" s="92">
        <f t="shared" si="6"/>
        <v>2016</v>
      </c>
      <c r="U416">
        <f>VLOOKUP(A416,'SB35 Determination Data'!$B$4:$F$542,5,FALSE)</f>
        <v>2013</v>
      </c>
    </row>
    <row r="417" spans="1:21" ht="15" x14ac:dyDescent="0.2">
      <c r="A417" s="197" t="s">
        <v>120</v>
      </c>
      <c r="B417" s="197" t="s">
        <v>66</v>
      </c>
      <c r="C417" s="197" t="s">
        <v>67</v>
      </c>
      <c r="D417" s="198">
        <v>2017</v>
      </c>
      <c r="E417" s="197" t="s">
        <v>6</v>
      </c>
      <c r="F417" s="199">
        <v>1042</v>
      </c>
      <c r="G417" s="200">
        <v>46</v>
      </c>
      <c r="H417" s="200">
        <v>46</v>
      </c>
      <c r="I417" s="200">
        <v>0</v>
      </c>
      <c r="J417" s="200">
        <v>791</v>
      </c>
      <c r="K417" s="199">
        <v>34</v>
      </c>
      <c r="L417" s="199">
        <v>34</v>
      </c>
      <c r="M417" s="199">
        <v>0</v>
      </c>
      <c r="N417" s="199">
        <v>733</v>
      </c>
      <c r="O417" s="199">
        <v>5</v>
      </c>
      <c r="P417" s="199">
        <v>1609</v>
      </c>
      <c r="Q417" s="201">
        <v>410</v>
      </c>
      <c r="R417" s="197">
        <v>4175</v>
      </c>
      <c r="S417" s="197">
        <v>495</v>
      </c>
      <c r="T417" s="92">
        <f t="shared" si="6"/>
        <v>2017</v>
      </c>
      <c r="U417">
        <f>VLOOKUP(A417,'SB35 Determination Data'!$B$4:$F$542,5,FALSE)</f>
        <v>2013</v>
      </c>
    </row>
    <row r="418" spans="1:21" ht="15" x14ac:dyDescent="0.2">
      <c r="A418" s="197" t="s">
        <v>1049</v>
      </c>
      <c r="B418" s="197" t="s">
        <v>108</v>
      </c>
      <c r="C418" s="197" t="s">
        <v>13</v>
      </c>
      <c r="D418" s="198">
        <v>2017</v>
      </c>
      <c r="E418" s="197" t="s">
        <v>6</v>
      </c>
      <c r="F418" s="199">
        <v>3</v>
      </c>
      <c r="G418" s="200">
        <v>0</v>
      </c>
      <c r="H418" s="200">
        <v>0</v>
      </c>
      <c r="I418" s="200">
        <v>0</v>
      </c>
      <c r="J418" s="200">
        <v>2</v>
      </c>
      <c r="K418" s="199">
        <v>0</v>
      </c>
      <c r="L418" s="199">
        <v>0</v>
      </c>
      <c r="M418" s="199">
        <v>0</v>
      </c>
      <c r="N418" s="199">
        <v>2</v>
      </c>
      <c r="O418" s="199">
        <v>1</v>
      </c>
      <c r="P418" s="199">
        <v>3</v>
      </c>
      <c r="Q418" s="201">
        <v>0</v>
      </c>
      <c r="R418" s="197">
        <v>10</v>
      </c>
      <c r="S418" s="197">
        <v>1</v>
      </c>
      <c r="T418" s="92">
        <f t="shared" si="6"/>
        <v>2017</v>
      </c>
      <c r="U418">
        <f>VLOOKUP(A418,'SB35 Determination Data'!$B$4:$F$542,5,FALSE)</f>
        <v>2014</v>
      </c>
    </row>
    <row r="419" spans="1:21" ht="15" x14ac:dyDescent="0.2">
      <c r="A419" s="197" t="s">
        <v>121</v>
      </c>
      <c r="B419" s="197" t="s">
        <v>23</v>
      </c>
      <c r="C419" s="197" t="s">
        <v>13</v>
      </c>
      <c r="D419" s="198">
        <v>2014</v>
      </c>
      <c r="E419" s="197" t="s">
        <v>6</v>
      </c>
      <c r="F419" s="199">
        <v>145</v>
      </c>
      <c r="G419" s="200">
        <v>0</v>
      </c>
      <c r="H419" s="200">
        <v>0</v>
      </c>
      <c r="I419" s="200">
        <v>0</v>
      </c>
      <c r="J419" s="200">
        <v>96</v>
      </c>
      <c r="K419" s="199">
        <v>0</v>
      </c>
      <c r="L419" s="199">
        <v>0</v>
      </c>
      <c r="M419" s="199">
        <v>0</v>
      </c>
      <c r="N419" s="202">
        <v>104</v>
      </c>
      <c r="O419" s="199">
        <v>0</v>
      </c>
      <c r="P419" s="199">
        <v>264</v>
      </c>
      <c r="Q419" s="201">
        <v>7</v>
      </c>
      <c r="R419" s="197">
        <v>609</v>
      </c>
      <c r="S419" s="197">
        <v>7</v>
      </c>
      <c r="T419" s="92">
        <f t="shared" si="6"/>
        <v>2014</v>
      </c>
      <c r="U419">
        <f>VLOOKUP(A419,'SB35 Determination Data'!$B$4:$F$542,5,FALSE)</f>
        <v>2014</v>
      </c>
    </row>
    <row r="420" spans="1:21" ht="15" x14ac:dyDescent="0.2">
      <c r="A420" s="197" t="s">
        <v>121</v>
      </c>
      <c r="B420" s="197" t="s">
        <v>23</v>
      </c>
      <c r="C420" s="197" t="s">
        <v>13</v>
      </c>
      <c r="D420" s="198">
        <v>2015</v>
      </c>
      <c r="E420" s="197" t="s">
        <v>6</v>
      </c>
      <c r="F420" s="199">
        <v>145</v>
      </c>
      <c r="G420" s="200">
        <v>0</v>
      </c>
      <c r="H420" s="200">
        <v>0</v>
      </c>
      <c r="I420" s="200">
        <v>0</v>
      </c>
      <c r="J420" s="200">
        <v>96</v>
      </c>
      <c r="K420" s="199">
        <v>55</v>
      </c>
      <c r="L420" s="199">
        <v>49</v>
      </c>
      <c r="M420" s="199">
        <v>6</v>
      </c>
      <c r="N420" s="199">
        <v>104</v>
      </c>
      <c r="O420" s="199">
        <v>8</v>
      </c>
      <c r="P420" s="199">
        <v>264</v>
      </c>
      <c r="Q420" s="201">
        <v>14</v>
      </c>
      <c r="R420" s="197">
        <v>609</v>
      </c>
      <c r="S420" s="197">
        <v>77</v>
      </c>
      <c r="T420" s="92">
        <f t="shared" si="6"/>
        <v>2015</v>
      </c>
      <c r="U420">
        <f>VLOOKUP(A420,'SB35 Determination Data'!$B$4:$F$542,5,FALSE)</f>
        <v>2014</v>
      </c>
    </row>
    <row r="421" spans="1:21" ht="15" x14ac:dyDescent="0.2">
      <c r="A421" s="197" t="s">
        <v>121</v>
      </c>
      <c r="B421" s="197" t="s">
        <v>23</v>
      </c>
      <c r="C421" s="197" t="s">
        <v>13</v>
      </c>
      <c r="D421" s="198">
        <v>2016</v>
      </c>
      <c r="E421" s="197" t="s">
        <v>6</v>
      </c>
      <c r="F421" s="199">
        <v>145</v>
      </c>
      <c r="G421" s="200">
        <v>0</v>
      </c>
      <c r="H421" s="200">
        <v>0</v>
      </c>
      <c r="I421" s="200">
        <v>0</v>
      </c>
      <c r="J421" s="200">
        <v>96</v>
      </c>
      <c r="K421" s="199">
        <v>0</v>
      </c>
      <c r="L421" s="199">
        <v>0</v>
      </c>
      <c r="M421" s="199">
        <v>0</v>
      </c>
      <c r="N421" s="199">
        <v>104</v>
      </c>
      <c r="O421" s="199">
        <v>0</v>
      </c>
      <c r="P421" s="199">
        <v>264</v>
      </c>
      <c r="Q421" s="201">
        <v>4</v>
      </c>
      <c r="R421" s="197">
        <v>609</v>
      </c>
      <c r="S421" s="197">
        <v>4</v>
      </c>
      <c r="T421" s="92">
        <f t="shared" si="6"/>
        <v>2016</v>
      </c>
      <c r="U421">
        <f>VLOOKUP(A421,'SB35 Determination Data'!$B$4:$F$542,5,FALSE)</f>
        <v>2014</v>
      </c>
    </row>
    <row r="422" spans="1:21" ht="15" x14ac:dyDescent="0.2">
      <c r="A422" s="197" t="s">
        <v>121</v>
      </c>
      <c r="B422" s="197" t="s">
        <v>23</v>
      </c>
      <c r="C422" s="197" t="s">
        <v>13</v>
      </c>
      <c r="D422" s="198">
        <v>2017</v>
      </c>
      <c r="E422" s="197" t="s">
        <v>6</v>
      </c>
      <c r="F422" s="199">
        <v>145</v>
      </c>
      <c r="G422" s="200">
        <v>0</v>
      </c>
      <c r="H422" s="200">
        <v>0</v>
      </c>
      <c r="I422" s="200">
        <v>0</v>
      </c>
      <c r="J422" s="200">
        <v>96</v>
      </c>
      <c r="K422" s="199">
        <v>0</v>
      </c>
      <c r="L422" s="199">
        <v>0</v>
      </c>
      <c r="M422" s="199">
        <v>0</v>
      </c>
      <c r="N422" s="199">
        <v>104</v>
      </c>
      <c r="O422" s="199">
        <v>0</v>
      </c>
      <c r="P422" s="199">
        <v>264</v>
      </c>
      <c r="Q422" s="201">
        <v>16</v>
      </c>
      <c r="R422" s="197">
        <v>609</v>
      </c>
      <c r="S422" s="197">
        <v>16</v>
      </c>
      <c r="T422" s="92">
        <f t="shared" si="6"/>
        <v>2017</v>
      </c>
      <c r="U422">
        <f>VLOOKUP(A422,'SB35 Determination Data'!$B$4:$F$542,5,FALSE)</f>
        <v>2014</v>
      </c>
    </row>
    <row r="423" spans="1:21" ht="15" x14ac:dyDescent="0.2">
      <c r="A423" s="197" t="s">
        <v>1050</v>
      </c>
      <c r="B423" s="197" t="s">
        <v>105</v>
      </c>
      <c r="C423" s="197" t="s">
        <v>26</v>
      </c>
      <c r="D423" s="198">
        <v>2017</v>
      </c>
      <c r="E423" s="197" t="s">
        <v>6</v>
      </c>
      <c r="F423" s="199">
        <v>143</v>
      </c>
      <c r="G423" s="200">
        <v>0</v>
      </c>
      <c r="H423" s="200">
        <v>0</v>
      </c>
      <c r="I423" s="200">
        <v>0</v>
      </c>
      <c r="J423" s="200">
        <v>125</v>
      </c>
      <c r="K423" s="199">
        <v>2</v>
      </c>
      <c r="L423" s="199">
        <v>0</v>
      </c>
      <c r="M423" s="199">
        <v>2</v>
      </c>
      <c r="N423" s="199">
        <v>85</v>
      </c>
      <c r="O423" s="199">
        <v>2</v>
      </c>
      <c r="P423" s="199">
        <v>272</v>
      </c>
      <c r="Q423" s="201">
        <v>6</v>
      </c>
      <c r="R423" s="197">
        <v>625</v>
      </c>
      <c r="S423" s="197">
        <v>10</v>
      </c>
      <c r="T423" s="92">
        <f t="shared" si="6"/>
        <v>2017</v>
      </c>
      <c r="U423">
        <f>VLOOKUP(A423,'SB35 Determination Data'!$B$4:$F$542,5,FALSE)</f>
        <v>2016</v>
      </c>
    </row>
    <row r="424" spans="1:21" ht="15" x14ac:dyDescent="0.2">
      <c r="A424" s="197" t="s">
        <v>122</v>
      </c>
      <c r="B424" s="197" t="s">
        <v>40</v>
      </c>
      <c r="C424" s="197" t="s">
        <v>8</v>
      </c>
      <c r="D424" s="198">
        <v>2015</v>
      </c>
      <c r="E424" s="197" t="s">
        <v>6</v>
      </c>
      <c r="F424" s="199">
        <v>16</v>
      </c>
      <c r="G424" s="200">
        <v>0</v>
      </c>
      <c r="H424" s="200">
        <v>0</v>
      </c>
      <c r="I424" s="200">
        <v>0</v>
      </c>
      <c r="J424" s="200">
        <v>11</v>
      </c>
      <c r="K424" s="199">
        <v>0</v>
      </c>
      <c r="L424" s="199">
        <v>0</v>
      </c>
      <c r="M424" s="199">
        <v>0</v>
      </c>
      <c r="N424" s="199">
        <v>11</v>
      </c>
      <c r="O424" s="199">
        <v>0</v>
      </c>
      <c r="P424" s="199">
        <v>23</v>
      </c>
      <c r="Q424" s="201">
        <v>0</v>
      </c>
      <c r="R424" s="197">
        <v>61</v>
      </c>
      <c r="S424" s="197">
        <v>0</v>
      </c>
      <c r="T424" s="92">
        <f t="shared" si="6"/>
        <v>2015</v>
      </c>
      <c r="U424">
        <f>VLOOKUP(A424,'SB35 Determination Data'!$B$4:$F$542,5,FALSE)</f>
        <v>2015</v>
      </c>
    </row>
    <row r="425" spans="1:21" ht="15" x14ac:dyDescent="0.2">
      <c r="A425" s="197" t="s">
        <v>122</v>
      </c>
      <c r="B425" s="197" t="s">
        <v>40</v>
      </c>
      <c r="C425" s="197" t="s">
        <v>8</v>
      </c>
      <c r="D425" s="198">
        <v>2016</v>
      </c>
      <c r="E425" s="197" t="s">
        <v>6</v>
      </c>
      <c r="F425" s="199">
        <v>16</v>
      </c>
      <c r="G425" s="200">
        <v>0</v>
      </c>
      <c r="H425" s="200">
        <v>0</v>
      </c>
      <c r="I425" s="200">
        <v>0</v>
      </c>
      <c r="J425" s="200">
        <v>11</v>
      </c>
      <c r="K425" s="199">
        <v>0</v>
      </c>
      <c r="L425" s="199">
        <v>0</v>
      </c>
      <c r="M425" s="199">
        <v>0</v>
      </c>
      <c r="N425" s="199">
        <v>11</v>
      </c>
      <c r="O425" s="199">
        <v>0</v>
      </c>
      <c r="P425" s="199">
        <v>23</v>
      </c>
      <c r="Q425" s="201">
        <v>5</v>
      </c>
      <c r="R425" s="197">
        <v>61</v>
      </c>
      <c r="S425" s="197">
        <v>5</v>
      </c>
      <c r="T425" s="92">
        <f t="shared" si="6"/>
        <v>2016</v>
      </c>
      <c r="U425">
        <f>VLOOKUP(A425,'SB35 Determination Data'!$B$4:$F$542,5,FALSE)</f>
        <v>2015</v>
      </c>
    </row>
    <row r="426" spans="1:21" ht="15" x14ac:dyDescent="0.2">
      <c r="A426" s="197" t="s">
        <v>122</v>
      </c>
      <c r="B426" s="197" t="s">
        <v>40</v>
      </c>
      <c r="C426" s="197" t="s">
        <v>8</v>
      </c>
      <c r="D426" s="198">
        <v>2017</v>
      </c>
      <c r="E426" s="197" t="s">
        <v>6</v>
      </c>
      <c r="F426" s="199">
        <v>16</v>
      </c>
      <c r="G426" s="200">
        <v>1</v>
      </c>
      <c r="H426" s="200">
        <v>1</v>
      </c>
      <c r="I426" s="200">
        <v>0</v>
      </c>
      <c r="J426" s="200">
        <v>11</v>
      </c>
      <c r="K426" s="199">
        <v>1</v>
      </c>
      <c r="L426" s="199">
        <v>1</v>
      </c>
      <c r="M426" s="199">
        <v>0</v>
      </c>
      <c r="N426" s="202">
        <v>11</v>
      </c>
      <c r="O426" s="199">
        <v>1</v>
      </c>
      <c r="P426" s="199">
        <v>23</v>
      </c>
      <c r="Q426" s="201">
        <v>5</v>
      </c>
      <c r="R426" s="197">
        <v>61</v>
      </c>
      <c r="S426" s="197">
        <v>8</v>
      </c>
      <c r="T426" s="92">
        <f t="shared" si="6"/>
        <v>2017</v>
      </c>
      <c r="U426">
        <f>VLOOKUP(A426,'SB35 Determination Data'!$B$4:$F$542,5,FALSE)</f>
        <v>2015</v>
      </c>
    </row>
    <row r="427" spans="1:21" ht="15" x14ac:dyDescent="0.2">
      <c r="A427" s="197" t="s">
        <v>1004</v>
      </c>
      <c r="B427" s="197" t="s">
        <v>42</v>
      </c>
      <c r="C427" s="197" t="s">
        <v>8</v>
      </c>
      <c r="D427" s="198">
        <v>2014</v>
      </c>
      <c r="E427" s="197" t="s">
        <v>6</v>
      </c>
      <c r="F427" s="199">
        <v>779</v>
      </c>
      <c r="G427" s="200">
        <v>0</v>
      </c>
      <c r="H427" s="200">
        <v>0</v>
      </c>
      <c r="I427" s="200">
        <v>0</v>
      </c>
      <c r="J427" s="200">
        <v>404</v>
      </c>
      <c r="K427" s="199">
        <v>0</v>
      </c>
      <c r="L427" s="199">
        <v>0</v>
      </c>
      <c r="M427" s="199">
        <v>0</v>
      </c>
      <c r="N427" s="199">
        <v>456</v>
      </c>
      <c r="O427" s="199">
        <v>6</v>
      </c>
      <c r="P427" s="199">
        <v>1461</v>
      </c>
      <c r="Q427" s="201">
        <v>319</v>
      </c>
      <c r="R427" s="197">
        <v>3100</v>
      </c>
      <c r="S427" s="197">
        <v>325</v>
      </c>
      <c r="T427" s="92">
        <f t="shared" si="6"/>
        <v>2015</v>
      </c>
      <c r="U427">
        <f>VLOOKUP(A427,'SB35 Determination Data'!$B$4:$F$542,5,FALSE)</f>
        <v>2015</v>
      </c>
    </row>
    <row r="428" spans="1:21" ht="15" x14ac:dyDescent="0.2">
      <c r="A428" s="197" t="s">
        <v>1004</v>
      </c>
      <c r="B428" s="197" t="s">
        <v>42</v>
      </c>
      <c r="C428" s="197" t="s">
        <v>8</v>
      </c>
      <c r="D428" s="198">
        <v>2015</v>
      </c>
      <c r="E428" s="197" t="s">
        <v>6</v>
      </c>
      <c r="F428" s="199">
        <v>779</v>
      </c>
      <c r="G428" s="200">
        <v>0</v>
      </c>
      <c r="H428" s="200">
        <v>0</v>
      </c>
      <c r="I428" s="200">
        <v>0</v>
      </c>
      <c r="J428" s="200">
        <v>404</v>
      </c>
      <c r="K428" s="199">
        <v>0</v>
      </c>
      <c r="L428" s="199">
        <v>0</v>
      </c>
      <c r="M428" s="199">
        <v>0</v>
      </c>
      <c r="N428" s="199">
        <v>456</v>
      </c>
      <c r="O428" s="199">
        <v>290</v>
      </c>
      <c r="P428" s="199">
        <v>1461</v>
      </c>
      <c r="Q428" s="201">
        <v>448</v>
      </c>
      <c r="R428" s="197">
        <v>3100</v>
      </c>
      <c r="S428" s="197">
        <v>738</v>
      </c>
      <c r="T428" s="92">
        <f t="shared" si="6"/>
        <v>2015</v>
      </c>
      <c r="U428">
        <f>VLOOKUP(A428,'SB35 Determination Data'!$B$4:$F$542,5,FALSE)</f>
        <v>2015</v>
      </c>
    </row>
    <row r="429" spans="1:21" ht="15" x14ac:dyDescent="0.2">
      <c r="A429" s="197" t="s">
        <v>1004</v>
      </c>
      <c r="B429" s="197" t="s">
        <v>42</v>
      </c>
      <c r="C429" s="197" t="s">
        <v>8</v>
      </c>
      <c r="D429" s="198">
        <v>2016</v>
      </c>
      <c r="E429" s="197" t="s">
        <v>6</v>
      </c>
      <c r="F429" s="199">
        <v>779</v>
      </c>
      <c r="G429" s="200">
        <v>0</v>
      </c>
      <c r="H429" s="200">
        <v>0</v>
      </c>
      <c r="I429" s="200">
        <v>0</v>
      </c>
      <c r="J429" s="200">
        <v>404</v>
      </c>
      <c r="K429" s="199">
        <v>0</v>
      </c>
      <c r="L429" s="199">
        <v>0</v>
      </c>
      <c r="M429" s="199">
        <v>0</v>
      </c>
      <c r="N429" s="202">
        <v>456</v>
      </c>
      <c r="O429" s="199">
        <v>63</v>
      </c>
      <c r="P429" s="199">
        <v>1461</v>
      </c>
      <c r="Q429" s="201">
        <v>200</v>
      </c>
      <c r="R429" s="197">
        <v>3100</v>
      </c>
      <c r="S429" s="197">
        <v>263</v>
      </c>
      <c r="T429" s="92">
        <f t="shared" si="6"/>
        <v>2016</v>
      </c>
      <c r="U429">
        <f>VLOOKUP(A429,'SB35 Determination Data'!$B$4:$F$542,5,FALSE)</f>
        <v>2015</v>
      </c>
    </row>
    <row r="430" spans="1:21" ht="15" x14ac:dyDescent="0.2">
      <c r="A430" s="197" t="s">
        <v>1004</v>
      </c>
      <c r="B430" s="197" t="s">
        <v>42</v>
      </c>
      <c r="C430" s="197" t="s">
        <v>8</v>
      </c>
      <c r="D430" s="198">
        <v>2017</v>
      </c>
      <c r="E430" s="197" t="s">
        <v>6</v>
      </c>
      <c r="F430" s="199">
        <v>779</v>
      </c>
      <c r="G430" s="200">
        <v>0</v>
      </c>
      <c r="H430" s="200">
        <v>0</v>
      </c>
      <c r="I430" s="200">
        <v>0</v>
      </c>
      <c r="J430" s="200">
        <v>404</v>
      </c>
      <c r="K430" s="199">
        <v>0</v>
      </c>
      <c r="L430" s="199">
        <v>0</v>
      </c>
      <c r="M430" s="199">
        <v>0</v>
      </c>
      <c r="N430" s="199">
        <v>456</v>
      </c>
      <c r="O430" s="199">
        <v>1</v>
      </c>
      <c r="P430" s="199">
        <v>1461</v>
      </c>
      <c r="Q430" s="201">
        <v>435</v>
      </c>
      <c r="R430" s="197">
        <v>3100</v>
      </c>
      <c r="S430" s="197">
        <v>436</v>
      </c>
      <c r="T430" s="92">
        <f t="shared" si="6"/>
        <v>2017</v>
      </c>
      <c r="U430">
        <f>VLOOKUP(A430,'SB35 Determination Data'!$B$4:$F$542,5,FALSE)</f>
        <v>2015</v>
      </c>
    </row>
    <row r="431" spans="1:21" ht="15" x14ac:dyDescent="0.2">
      <c r="A431" s="197" t="s">
        <v>1139</v>
      </c>
      <c r="B431" s="197" t="s">
        <v>105</v>
      </c>
      <c r="C431" s="197" t="s">
        <v>26</v>
      </c>
      <c r="D431" s="198">
        <v>2016</v>
      </c>
      <c r="E431" s="197" t="s">
        <v>6</v>
      </c>
      <c r="F431" s="199">
        <v>74</v>
      </c>
      <c r="G431" s="200">
        <v>0</v>
      </c>
      <c r="H431" s="200">
        <v>0</v>
      </c>
      <c r="I431" s="200">
        <v>0</v>
      </c>
      <c r="J431" s="200">
        <v>65</v>
      </c>
      <c r="K431" s="199">
        <v>6</v>
      </c>
      <c r="L431" s="199">
        <v>6</v>
      </c>
      <c r="M431" s="199">
        <v>0</v>
      </c>
      <c r="N431" s="199">
        <v>68</v>
      </c>
      <c r="O431" s="199">
        <v>6</v>
      </c>
      <c r="P431" s="199">
        <v>259</v>
      </c>
      <c r="Q431" s="201">
        <v>0</v>
      </c>
      <c r="R431" s="197">
        <v>466</v>
      </c>
      <c r="S431" s="197">
        <v>12</v>
      </c>
      <c r="T431" s="92">
        <f t="shared" si="6"/>
        <v>2016</v>
      </c>
      <c r="U431">
        <f>VLOOKUP(A431,'SB35 Determination Data'!$B$4:$F$542,5,FALSE)</f>
        <v>2016</v>
      </c>
    </row>
    <row r="432" spans="1:21" ht="15" x14ac:dyDescent="0.2">
      <c r="A432" s="197" t="s">
        <v>1139</v>
      </c>
      <c r="B432" s="197" t="s">
        <v>105</v>
      </c>
      <c r="C432" s="197" t="s">
        <v>26</v>
      </c>
      <c r="D432" s="198">
        <v>2017</v>
      </c>
      <c r="E432" s="197" t="s">
        <v>6</v>
      </c>
      <c r="F432" s="199">
        <v>74</v>
      </c>
      <c r="G432" s="200">
        <v>6</v>
      </c>
      <c r="H432" s="200">
        <v>0</v>
      </c>
      <c r="I432" s="200">
        <v>6</v>
      </c>
      <c r="J432" s="200">
        <v>65</v>
      </c>
      <c r="K432" s="199">
        <v>7</v>
      </c>
      <c r="L432" s="199">
        <v>0</v>
      </c>
      <c r="M432" s="199">
        <v>7</v>
      </c>
      <c r="N432" s="199">
        <v>68</v>
      </c>
      <c r="O432" s="199">
        <v>5</v>
      </c>
      <c r="P432" s="199">
        <v>259</v>
      </c>
      <c r="Q432" s="201">
        <v>5</v>
      </c>
      <c r="R432" s="197">
        <v>466</v>
      </c>
      <c r="S432" s="197">
        <v>23</v>
      </c>
      <c r="T432" s="92">
        <f t="shared" si="6"/>
        <v>2017</v>
      </c>
      <c r="U432">
        <f>VLOOKUP(A432,'SB35 Determination Data'!$B$4:$F$542,5,FALSE)</f>
        <v>2016</v>
      </c>
    </row>
    <row r="433" spans="1:21" ht="15" x14ac:dyDescent="0.2">
      <c r="A433" s="197" t="s">
        <v>1113</v>
      </c>
      <c r="B433" s="197" t="s">
        <v>82</v>
      </c>
      <c r="C433" s="197" t="s">
        <v>26</v>
      </c>
      <c r="D433" s="198">
        <v>2017</v>
      </c>
      <c r="E433" s="197" t="s">
        <v>6</v>
      </c>
      <c r="F433" s="199">
        <v>128</v>
      </c>
      <c r="G433" s="200">
        <v>15</v>
      </c>
      <c r="H433" s="200">
        <v>15</v>
      </c>
      <c r="I433" s="200">
        <v>0</v>
      </c>
      <c r="J433" s="200">
        <v>169</v>
      </c>
      <c r="K433" s="199">
        <v>15</v>
      </c>
      <c r="L433" s="199">
        <v>15</v>
      </c>
      <c r="M433" s="199">
        <v>0</v>
      </c>
      <c r="N433" s="199">
        <v>204</v>
      </c>
      <c r="O433" s="199">
        <v>0</v>
      </c>
      <c r="P433" s="199">
        <v>211</v>
      </c>
      <c r="Q433" s="201">
        <v>0</v>
      </c>
      <c r="R433" s="197">
        <v>712</v>
      </c>
      <c r="S433" s="197">
        <v>30</v>
      </c>
      <c r="T433" s="92">
        <f t="shared" si="6"/>
        <v>2017</v>
      </c>
      <c r="U433">
        <f>VLOOKUP(A433,'SB35 Determination Data'!$B$4:$F$542,5,FALSE)</f>
        <v>2016</v>
      </c>
    </row>
    <row r="434" spans="1:21" ht="15" x14ac:dyDescent="0.2">
      <c r="A434" s="197" t="s">
        <v>123</v>
      </c>
      <c r="B434" s="197" t="s">
        <v>78</v>
      </c>
      <c r="C434" s="197" t="s">
        <v>32</v>
      </c>
      <c r="D434" s="198">
        <v>2013</v>
      </c>
      <c r="E434" s="197" t="s">
        <v>6</v>
      </c>
      <c r="F434" s="199">
        <v>1218</v>
      </c>
      <c r="G434" s="200">
        <v>0</v>
      </c>
      <c r="H434" s="200">
        <v>0</v>
      </c>
      <c r="I434" s="200">
        <v>0</v>
      </c>
      <c r="J434" s="200">
        <v>854</v>
      </c>
      <c r="K434" s="199">
        <v>0</v>
      </c>
      <c r="L434" s="199">
        <v>0</v>
      </c>
      <c r="M434" s="199">
        <v>0</v>
      </c>
      <c r="N434" s="202">
        <v>862</v>
      </c>
      <c r="O434" s="199">
        <v>28</v>
      </c>
      <c r="P434" s="199">
        <v>1699</v>
      </c>
      <c r="Q434" s="201">
        <v>302</v>
      </c>
      <c r="R434" s="197">
        <v>4633</v>
      </c>
      <c r="S434" s="197">
        <v>330</v>
      </c>
      <c r="T434" s="92">
        <f t="shared" si="6"/>
        <v>2014</v>
      </c>
      <c r="U434">
        <f>VLOOKUP(A434,'SB35 Determination Data'!$B$4:$F$542,5,FALSE)</f>
        <v>2014</v>
      </c>
    </row>
    <row r="435" spans="1:21" ht="15" x14ac:dyDescent="0.2">
      <c r="A435" s="197" t="s">
        <v>123</v>
      </c>
      <c r="B435" s="197" t="s">
        <v>78</v>
      </c>
      <c r="C435" s="197" t="s">
        <v>32</v>
      </c>
      <c r="D435" s="198">
        <v>2014</v>
      </c>
      <c r="E435" s="197" t="s">
        <v>6</v>
      </c>
      <c r="F435" s="199">
        <v>1218</v>
      </c>
      <c r="G435" s="200">
        <v>0</v>
      </c>
      <c r="H435" s="200">
        <v>0</v>
      </c>
      <c r="I435" s="200">
        <v>0</v>
      </c>
      <c r="J435" s="200">
        <v>854</v>
      </c>
      <c r="K435" s="199">
        <v>0</v>
      </c>
      <c r="L435" s="199">
        <v>0</v>
      </c>
      <c r="M435" s="199">
        <v>0</v>
      </c>
      <c r="N435" s="199">
        <v>862</v>
      </c>
      <c r="O435" s="199">
        <v>68</v>
      </c>
      <c r="P435" s="199">
        <v>1699</v>
      </c>
      <c r="Q435" s="201">
        <v>205</v>
      </c>
      <c r="R435" s="197">
        <v>4633</v>
      </c>
      <c r="S435" s="197">
        <v>273</v>
      </c>
      <c r="T435" s="92">
        <f t="shared" si="6"/>
        <v>2014</v>
      </c>
      <c r="U435">
        <f>VLOOKUP(A435,'SB35 Determination Data'!$B$4:$F$542,5,FALSE)</f>
        <v>2014</v>
      </c>
    </row>
    <row r="436" spans="1:21" ht="15" x14ac:dyDescent="0.2">
      <c r="A436" s="197" t="s">
        <v>123</v>
      </c>
      <c r="B436" s="197" t="s">
        <v>78</v>
      </c>
      <c r="C436" s="197" t="s">
        <v>32</v>
      </c>
      <c r="D436" s="198">
        <v>2015</v>
      </c>
      <c r="E436" s="197" t="s">
        <v>6</v>
      </c>
      <c r="F436" s="199">
        <v>1218</v>
      </c>
      <c r="G436" s="200">
        <v>0</v>
      </c>
      <c r="H436" s="200">
        <v>0</v>
      </c>
      <c r="I436" s="200">
        <v>0</v>
      </c>
      <c r="J436" s="200">
        <v>854</v>
      </c>
      <c r="K436" s="199">
        <v>0</v>
      </c>
      <c r="L436" s="199">
        <v>0</v>
      </c>
      <c r="M436" s="199">
        <v>0</v>
      </c>
      <c r="N436" s="199">
        <v>862</v>
      </c>
      <c r="O436" s="199">
        <v>54</v>
      </c>
      <c r="P436" s="199">
        <v>1699</v>
      </c>
      <c r="Q436" s="201">
        <v>180</v>
      </c>
      <c r="R436" s="197">
        <v>4633</v>
      </c>
      <c r="S436" s="197">
        <v>234</v>
      </c>
      <c r="T436" s="92">
        <f t="shared" si="6"/>
        <v>2015</v>
      </c>
      <c r="U436">
        <f>VLOOKUP(A436,'SB35 Determination Data'!$B$4:$F$542,5,FALSE)</f>
        <v>2014</v>
      </c>
    </row>
    <row r="437" spans="1:21" ht="15" x14ac:dyDescent="0.2">
      <c r="A437" s="197" t="s">
        <v>123</v>
      </c>
      <c r="B437" s="197" t="s">
        <v>78</v>
      </c>
      <c r="C437" s="197" t="s">
        <v>32</v>
      </c>
      <c r="D437" s="198">
        <v>2016</v>
      </c>
      <c r="E437" s="197" t="s">
        <v>6</v>
      </c>
      <c r="F437" s="199">
        <v>1218</v>
      </c>
      <c r="G437" s="200">
        <v>0</v>
      </c>
      <c r="H437" s="200">
        <v>0</v>
      </c>
      <c r="I437" s="200">
        <v>0</v>
      </c>
      <c r="J437" s="200">
        <v>854</v>
      </c>
      <c r="K437" s="199">
        <v>0</v>
      </c>
      <c r="L437" s="199">
        <v>0</v>
      </c>
      <c r="M437" s="199">
        <v>0</v>
      </c>
      <c r="N437" s="199">
        <v>862</v>
      </c>
      <c r="O437" s="199">
        <v>74</v>
      </c>
      <c r="P437" s="199">
        <v>1699</v>
      </c>
      <c r="Q437" s="201">
        <v>99</v>
      </c>
      <c r="R437" s="197">
        <v>4633</v>
      </c>
      <c r="S437" s="197">
        <v>173</v>
      </c>
      <c r="T437" s="92">
        <f t="shared" si="6"/>
        <v>2016</v>
      </c>
      <c r="U437">
        <f>VLOOKUP(A437,'SB35 Determination Data'!$B$4:$F$542,5,FALSE)</f>
        <v>2014</v>
      </c>
    </row>
    <row r="438" spans="1:21" ht="15" x14ac:dyDescent="0.2">
      <c r="A438" s="197" t="s">
        <v>123</v>
      </c>
      <c r="B438" s="197" t="s">
        <v>78</v>
      </c>
      <c r="C438" s="197" t="s">
        <v>32</v>
      </c>
      <c r="D438" s="198">
        <v>2017</v>
      </c>
      <c r="E438" s="197" t="s">
        <v>6</v>
      </c>
      <c r="F438" s="199">
        <v>1218</v>
      </c>
      <c r="G438" s="200">
        <v>6</v>
      </c>
      <c r="H438" s="200">
        <v>6</v>
      </c>
      <c r="I438" s="200">
        <v>0</v>
      </c>
      <c r="J438" s="200">
        <v>854</v>
      </c>
      <c r="K438" s="199">
        <v>0</v>
      </c>
      <c r="L438" s="199">
        <v>0</v>
      </c>
      <c r="M438" s="199">
        <v>0</v>
      </c>
      <c r="N438" s="199">
        <v>862</v>
      </c>
      <c r="O438" s="199">
        <v>358</v>
      </c>
      <c r="P438" s="199">
        <v>1699</v>
      </c>
      <c r="Q438" s="201">
        <v>138</v>
      </c>
      <c r="R438" s="197">
        <v>4633</v>
      </c>
      <c r="S438" s="197">
        <v>502</v>
      </c>
      <c r="T438" s="92">
        <f t="shared" si="6"/>
        <v>2017</v>
      </c>
      <c r="U438">
        <f>VLOOKUP(A438,'SB35 Determination Data'!$B$4:$F$542,5,FALSE)</f>
        <v>2014</v>
      </c>
    </row>
    <row r="439" spans="1:21" ht="15" x14ac:dyDescent="0.2">
      <c r="A439" s="197" t="s">
        <v>124</v>
      </c>
      <c r="B439" s="197" t="s">
        <v>2</v>
      </c>
      <c r="C439" s="197" t="s">
        <v>3</v>
      </c>
      <c r="D439" s="198">
        <v>2014</v>
      </c>
      <c r="E439" s="197" t="s">
        <v>6</v>
      </c>
      <c r="F439" s="199">
        <v>1442</v>
      </c>
      <c r="G439" s="200">
        <v>63</v>
      </c>
      <c r="H439" s="200">
        <v>63</v>
      </c>
      <c r="I439" s="200">
        <v>0</v>
      </c>
      <c r="J439" s="200">
        <v>974</v>
      </c>
      <c r="K439" s="199">
        <v>0</v>
      </c>
      <c r="L439" s="199">
        <v>0</v>
      </c>
      <c r="M439" s="199">
        <v>0</v>
      </c>
      <c r="N439" s="199">
        <v>1090</v>
      </c>
      <c r="O439" s="199">
        <v>0</v>
      </c>
      <c r="P439" s="199">
        <v>2471</v>
      </c>
      <c r="Q439" s="201">
        <v>258</v>
      </c>
      <c r="R439" s="197">
        <v>5977</v>
      </c>
      <c r="S439" s="197">
        <v>321</v>
      </c>
      <c r="T439" s="92">
        <f t="shared" si="6"/>
        <v>2014</v>
      </c>
      <c r="U439">
        <f>VLOOKUP(A439,'SB35 Determination Data'!$B$4:$F$542,5,FALSE)</f>
        <v>2014</v>
      </c>
    </row>
    <row r="440" spans="1:21" ht="15" x14ac:dyDescent="0.2">
      <c r="A440" s="197" t="s">
        <v>124</v>
      </c>
      <c r="B440" s="197" t="s">
        <v>2</v>
      </c>
      <c r="C440" s="197" t="s">
        <v>3</v>
      </c>
      <c r="D440" s="198">
        <v>2015</v>
      </c>
      <c r="E440" s="197" t="s">
        <v>6</v>
      </c>
      <c r="F440" s="199">
        <v>1442</v>
      </c>
      <c r="G440" s="200">
        <v>0</v>
      </c>
      <c r="H440" s="200">
        <v>0</v>
      </c>
      <c r="I440" s="200">
        <v>0</v>
      </c>
      <c r="J440" s="200">
        <v>974</v>
      </c>
      <c r="K440" s="199">
        <v>147</v>
      </c>
      <c r="L440" s="199">
        <v>147</v>
      </c>
      <c r="M440" s="199">
        <v>0</v>
      </c>
      <c r="N440" s="199">
        <v>1090</v>
      </c>
      <c r="O440" s="199">
        <v>0</v>
      </c>
      <c r="P440" s="199">
        <v>2471</v>
      </c>
      <c r="Q440" s="201">
        <v>368</v>
      </c>
      <c r="R440" s="197">
        <v>5977</v>
      </c>
      <c r="S440" s="197">
        <v>515</v>
      </c>
      <c r="T440" s="92">
        <f t="shared" si="6"/>
        <v>2015</v>
      </c>
      <c r="U440">
        <f>VLOOKUP(A440,'SB35 Determination Data'!$B$4:$F$542,5,FALSE)</f>
        <v>2014</v>
      </c>
    </row>
    <row r="441" spans="1:21" ht="15" x14ac:dyDescent="0.2">
      <c r="A441" s="197" t="s">
        <v>124</v>
      </c>
      <c r="B441" s="197" t="s">
        <v>2</v>
      </c>
      <c r="C441" s="197" t="s">
        <v>3</v>
      </c>
      <c r="D441" s="198">
        <v>2016</v>
      </c>
      <c r="E441" s="197" t="s">
        <v>6</v>
      </c>
      <c r="F441" s="199">
        <v>1442</v>
      </c>
      <c r="G441" s="200">
        <v>0</v>
      </c>
      <c r="H441" s="200">
        <v>0</v>
      </c>
      <c r="I441" s="200">
        <v>0</v>
      </c>
      <c r="J441" s="200">
        <v>974</v>
      </c>
      <c r="K441" s="199">
        <v>0</v>
      </c>
      <c r="L441" s="199">
        <v>0</v>
      </c>
      <c r="M441" s="199">
        <v>0</v>
      </c>
      <c r="N441" s="199">
        <v>1090</v>
      </c>
      <c r="O441" s="199">
        <v>0</v>
      </c>
      <c r="P441" s="199">
        <v>2471</v>
      </c>
      <c r="Q441" s="201">
        <v>444</v>
      </c>
      <c r="R441" s="197">
        <v>5977</v>
      </c>
      <c r="S441" s="197">
        <v>444</v>
      </c>
      <c r="T441" s="92">
        <f t="shared" si="6"/>
        <v>2016</v>
      </c>
      <c r="U441">
        <f>VLOOKUP(A441,'SB35 Determination Data'!$B$4:$F$542,5,FALSE)</f>
        <v>2014</v>
      </c>
    </row>
    <row r="442" spans="1:21" ht="15" x14ac:dyDescent="0.2">
      <c r="A442" s="197" t="s">
        <v>124</v>
      </c>
      <c r="B442" s="197" t="s">
        <v>2</v>
      </c>
      <c r="C442" s="197" t="s">
        <v>3</v>
      </c>
      <c r="D442" s="198">
        <v>2017</v>
      </c>
      <c r="E442" s="197" t="s">
        <v>6</v>
      </c>
      <c r="F442" s="199">
        <v>1442</v>
      </c>
      <c r="G442" s="200">
        <v>0</v>
      </c>
      <c r="H442" s="200">
        <v>0</v>
      </c>
      <c r="I442" s="200">
        <v>0</v>
      </c>
      <c r="J442" s="200">
        <v>974</v>
      </c>
      <c r="K442" s="199">
        <v>0</v>
      </c>
      <c r="L442" s="199">
        <v>0</v>
      </c>
      <c r="M442" s="199">
        <v>0</v>
      </c>
      <c r="N442" s="202">
        <v>1090</v>
      </c>
      <c r="O442" s="199">
        <v>0</v>
      </c>
      <c r="P442" s="199">
        <v>2471</v>
      </c>
      <c r="Q442" s="201">
        <v>435</v>
      </c>
      <c r="R442" s="197">
        <v>5977</v>
      </c>
      <c r="S442" s="197">
        <v>435</v>
      </c>
      <c r="T442" s="92">
        <f t="shared" si="6"/>
        <v>2017</v>
      </c>
      <c r="U442">
        <f>VLOOKUP(A442,'SB35 Determination Data'!$B$4:$F$542,5,FALSE)</f>
        <v>2014</v>
      </c>
    </row>
    <row r="443" spans="1:21" ht="15" x14ac:dyDescent="0.2">
      <c r="A443" s="197" t="s">
        <v>125</v>
      </c>
      <c r="B443" s="197" t="s">
        <v>126</v>
      </c>
      <c r="C443" s="197" t="s">
        <v>13</v>
      </c>
      <c r="D443" s="198">
        <v>2015</v>
      </c>
      <c r="E443" s="197" t="s">
        <v>6</v>
      </c>
      <c r="F443" s="199">
        <v>5</v>
      </c>
      <c r="G443" s="200">
        <v>0</v>
      </c>
      <c r="H443" s="200">
        <v>0</v>
      </c>
      <c r="I443" s="200">
        <v>0</v>
      </c>
      <c r="J443" s="200">
        <v>3</v>
      </c>
      <c r="K443" s="199">
        <v>2</v>
      </c>
      <c r="L443" s="199">
        <v>2</v>
      </c>
      <c r="M443" s="199">
        <v>0</v>
      </c>
      <c r="N443" s="199">
        <v>3</v>
      </c>
      <c r="O443" s="199">
        <v>0</v>
      </c>
      <c r="P443" s="199">
        <v>9</v>
      </c>
      <c r="Q443" s="201">
        <v>3</v>
      </c>
      <c r="R443" s="197">
        <v>20</v>
      </c>
      <c r="S443" s="197">
        <v>5</v>
      </c>
      <c r="T443" s="92">
        <f t="shared" si="6"/>
        <v>2015</v>
      </c>
      <c r="U443">
        <f>VLOOKUP(A443,'SB35 Determination Data'!$B$4:$F$542,5,FALSE)</f>
        <v>2014</v>
      </c>
    </row>
    <row r="444" spans="1:21" ht="15" x14ac:dyDescent="0.2">
      <c r="A444" s="197" t="s">
        <v>1116</v>
      </c>
      <c r="B444" s="197" t="s">
        <v>23</v>
      </c>
      <c r="C444" s="197" t="s">
        <v>13</v>
      </c>
      <c r="D444" s="198">
        <v>2017</v>
      </c>
      <c r="E444" s="197" t="s">
        <v>6</v>
      </c>
      <c r="F444" s="199">
        <v>39</v>
      </c>
      <c r="G444" s="200">
        <v>0</v>
      </c>
      <c r="H444" s="200">
        <v>0</v>
      </c>
      <c r="I444" s="200">
        <v>0</v>
      </c>
      <c r="J444" s="200">
        <v>24</v>
      </c>
      <c r="K444" s="199">
        <v>0</v>
      </c>
      <c r="L444" s="199">
        <v>0</v>
      </c>
      <c r="M444" s="199">
        <v>0</v>
      </c>
      <c r="N444" s="199">
        <v>27</v>
      </c>
      <c r="O444" s="199">
        <v>4</v>
      </c>
      <c r="P444" s="199">
        <v>71</v>
      </c>
      <c r="Q444" s="201">
        <v>5</v>
      </c>
      <c r="R444" s="197">
        <v>161</v>
      </c>
      <c r="S444" s="197">
        <v>9</v>
      </c>
      <c r="T444" s="92">
        <f t="shared" si="6"/>
        <v>2017</v>
      </c>
      <c r="U444">
        <f>VLOOKUP(A444,'SB35 Determination Data'!$B$4:$F$542,5,FALSE)</f>
        <v>2014</v>
      </c>
    </row>
    <row r="445" spans="1:21" ht="15" x14ac:dyDescent="0.2">
      <c r="A445" s="197" t="s">
        <v>127</v>
      </c>
      <c r="B445" s="197" t="s">
        <v>29</v>
      </c>
      <c r="C445" s="197" t="s">
        <v>8</v>
      </c>
      <c r="D445" s="198">
        <v>2015</v>
      </c>
      <c r="E445" s="197" t="s">
        <v>6</v>
      </c>
      <c r="F445" s="199">
        <v>148</v>
      </c>
      <c r="G445" s="200">
        <v>83</v>
      </c>
      <c r="H445" s="200">
        <v>83</v>
      </c>
      <c r="I445" s="200">
        <v>0</v>
      </c>
      <c r="J445" s="200">
        <v>87</v>
      </c>
      <c r="K445" s="199">
        <v>49</v>
      </c>
      <c r="L445" s="199">
        <v>49</v>
      </c>
      <c r="M445" s="199">
        <v>0</v>
      </c>
      <c r="N445" s="199">
        <v>76</v>
      </c>
      <c r="O445" s="199">
        <v>14</v>
      </c>
      <c r="P445" s="199">
        <v>119</v>
      </c>
      <c r="Q445" s="201">
        <v>563</v>
      </c>
      <c r="R445" s="197">
        <v>430</v>
      </c>
      <c r="S445" s="197">
        <v>709</v>
      </c>
      <c r="T445" s="92">
        <f t="shared" si="6"/>
        <v>2015</v>
      </c>
      <c r="U445">
        <f>VLOOKUP(A445,'SB35 Determination Data'!$B$4:$F$542,5,FALSE)</f>
        <v>2015</v>
      </c>
    </row>
    <row r="446" spans="1:21" ht="15" x14ac:dyDescent="0.2">
      <c r="A446" s="197" t="s">
        <v>127</v>
      </c>
      <c r="B446" s="197" t="s">
        <v>29</v>
      </c>
      <c r="C446" s="197" t="s">
        <v>8</v>
      </c>
      <c r="D446" s="198">
        <v>2016</v>
      </c>
      <c r="E446" s="197" t="s">
        <v>6</v>
      </c>
      <c r="F446" s="199">
        <v>148</v>
      </c>
      <c r="G446" s="200">
        <v>0</v>
      </c>
      <c r="H446" s="200">
        <v>0</v>
      </c>
      <c r="I446" s="200">
        <v>0</v>
      </c>
      <c r="J446" s="200">
        <v>87</v>
      </c>
      <c r="K446" s="199">
        <v>0</v>
      </c>
      <c r="L446" s="199">
        <v>0</v>
      </c>
      <c r="M446" s="199">
        <v>0</v>
      </c>
      <c r="N446" s="199">
        <v>76</v>
      </c>
      <c r="O446" s="199">
        <v>0</v>
      </c>
      <c r="P446" s="199">
        <v>119</v>
      </c>
      <c r="Q446" s="201">
        <v>74</v>
      </c>
      <c r="R446" s="197">
        <v>430</v>
      </c>
      <c r="S446" s="197">
        <v>74</v>
      </c>
      <c r="T446" s="92">
        <f t="shared" si="6"/>
        <v>2016</v>
      </c>
      <c r="U446">
        <f>VLOOKUP(A446,'SB35 Determination Data'!$B$4:$F$542,5,FALSE)</f>
        <v>2015</v>
      </c>
    </row>
    <row r="447" spans="1:21" ht="15" x14ac:dyDescent="0.2">
      <c r="A447" s="197" t="s">
        <v>127</v>
      </c>
      <c r="B447" s="197" t="s">
        <v>29</v>
      </c>
      <c r="C447" s="197" t="s">
        <v>8</v>
      </c>
      <c r="D447" s="198">
        <v>2017</v>
      </c>
      <c r="E447" s="197" t="s">
        <v>6</v>
      </c>
      <c r="F447" s="199">
        <v>148</v>
      </c>
      <c r="G447" s="200">
        <v>1</v>
      </c>
      <c r="H447" s="200">
        <v>0</v>
      </c>
      <c r="I447" s="200">
        <v>1</v>
      </c>
      <c r="J447" s="200">
        <v>87</v>
      </c>
      <c r="K447" s="199">
        <v>0</v>
      </c>
      <c r="L447" s="199">
        <v>0</v>
      </c>
      <c r="M447" s="199">
        <v>0</v>
      </c>
      <c r="N447" s="202">
        <v>76</v>
      </c>
      <c r="O447" s="199">
        <v>0</v>
      </c>
      <c r="P447" s="199">
        <v>119</v>
      </c>
      <c r="Q447" s="201">
        <v>0</v>
      </c>
      <c r="R447" s="197">
        <v>430</v>
      </c>
      <c r="S447" s="197">
        <v>1</v>
      </c>
      <c r="T447" s="92">
        <f t="shared" si="6"/>
        <v>2017</v>
      </c>
      <c r="U447">
        <f>VLOOKUP(A447,'SB35 Determination Data'!$B$4:$F$542,5,FALSE)</f>
        <v>2015</v>
      </c>
    </row>
    <row r="448" spans="1:21" ht="15" x14ac:dyDescent="0.2">
      <c r="A448" s="197" t="s">
        <v>128</v>
      </c>
      <c r="B448" s="197" t="s">
        <v>12</v>
      </c>
      <c r="C448" s="197" t="s">
        <v>3</v>
      </c>
      <c r="D448" s="198">
        <v>2014</v>
      </c>
      <c r="E448" s="197" t="s">
        <v>6</v>
      </c>
      <c r="F448" s="199">
        <v>83</v>
      </c>
      <c r="G448" s="200">
        <v>0</v>
      </c>
      <c r="H448" s="200">
        <v>0</v>
      </c>
      <c r="I448" s="200">
        <v>0</v>
      </c>
      <c r="J448" s="200">
        <v>59</v>
      </c>
      <c r="K448" s="199">
        <v>0</v>
      </c>
      <c r="L448" s="199">
        <v>0</v>
      </c>
      <c r="M448" s="199">
        <v>0</v>
      </c>
      <c r="N448" s="199">
        <v>65</v>
      </c>
      <c r="O448" s="199">
        <v>0</v>
      </c>
      <c r="P448" s="199">
        <v>151</v>
      </c>
      <c r="Q448" s="201">
        <v>6</v>
      </c>
      <c r="R448" s="197">
        <v>358</v>
      </c>
      <c r="S448" s="197">
        <v>6</v>
      </c>
      <c r="T448" s="92">
        <f t="shared" si="6"/>
        <v>2014</v>
      </c>
      <c r="U448">
        <f>VLOOKUP(A448,'SB35 Determination Data'!$B$4:$F$542,5,FALSE)</f>
        <v>2014</v>
      </c>
    </row>
    <row r="449" spans="1:21" ht="15" x14ac:dyDescent="0.2">
      <c r="A449" s="197" t="s">
        <v>128</v>
      </c>
      <c r="B449" s="197" t="s">
        <v>12</v>
      </c>
      <c r="C449" s="197" t="s">
        <v>3</v>
      </c>
      <c r="D449" s="198">
        <v>2015</v>
      </c>
      <c r="E449" s="197" t="s">
        <v>6</v>
      </c>
      <c r="F449" s="199">
        <v>83</v>
      </c>
      <c r="G449" s="200">
        <v>0</v>
      </c>
      <c r="H449" s="200">
        <v>0</v>
      </c>
      <c r="I449" s="200">
        <v>0</v>
      </c>
      <c r="J449" s="200">
        <v>59</v>
      </c>
      <c r="K449" s="199">
        <v>0</v>
      </c>
      <c r="L449" s="199">
        <v>0</v>
      </c>
      <c r="M449" s="199">
        <v>0</v>
      </c>
      <c r="N449" s="199">
        <v>65</v>
      </c>
      <c r="O449" s="199">
        <v>0</v>
      </c>
      <c r="P449" s="199">
        <v>151</v>
      </c>
      <c r="Q449" s="201">
        <v>6</v>
      </c>
      <c r="R449" s="197">
        <v>358</v>
      </c>
      <c r="S449" s="197">
        <v>6</v>
      </c>
      <c r="T449" s="92">
        <f t="shared" si="6"/>
        <v>2015</v>
      </c>
      <c r="U449">
        <f>VLOOKUP(A449,'SB35 Determination Data'!$B$4:$F$542,5,FALSE)</f>
        <v>2014</v>
      </c>
    </row>
    <row r="450" spans="1:21" ht="15" x14ac:dyDescent="0.2">
      <c r="A450" s="197" t="s">
        <v>128</v>
      </c>
      <c r="B450" s="197" t="s">
        <v>12</v>
      </c>
      <c r="C450" s="197" t="s">
        <v>3</v>
      </c>
      <c r="D450" s="198">
        <v>2016</v>
      </c>
      <c r="E450" s="197" t="s">
        <v>6</v>
      </c>
      <c r="F450" s="199">
        <v>83</v>
      </c>
      <c r="G450" s="200">
        <v>0</v>
      </c>
      <c r="H450" s="200">
        <v>0</v>
      </c>
      <c r="I450" s="200">
        <v>0</v>
      </c>
      <c r="J450" s="200">
        <v>59</v>
      </c>
      <c r="K450" s="199">
        <v>0</v>
      </c>
      <c r="L450" s="199">
        <v>0</v>
      </c>
      <c r="M450" s="199">
        <v>0</v>
      </c>
      <c r="N450" s="199">
        <v>65</v>
      </c>
      <c r="O450" s="199">
        <v>0</v>
      </c>
      <c r="P450" s="199">
        <v>151</v>
      </c>
      <c r="Q450" s="201">
        <v>10</v>
      </c>
      <c r="R450" s="197">
        <v>358</v>
      </c>
      <c r="S450" s="197">
        <v>10</v>
      </c>
      <c r="T450" s="92">
        <f t="shared" si="6"/>
        <v>2016</v>
      </c>
      <c r="U450">
        <f>VLOOKUP(A450,'SB35 Determination Data'!$B$4:$F$542,5,FALSE)</f>
        <v>2014</v>
      </c>
    </row>
    <row r="451" spans="1:21" ht="15" x14ac:dyDescent="0.2">
      <c r="A451" s="197" t="s">
        <v>128</v>
      </c>
      <c r="B451" s="197" t="s">
        <v>12</v>
      </c>
      <c r="C451" s="197" t="s">
        <v>3</v>
      </c>
      <c r="D451" s="198">
        <v>2017</v>
      </c>
      <c r="E451" s="197" t="s">
        <v>6</v>
      </c>
      <c r="F451" s="199">
        <v>83</v>
      </c>
      <c r="G451" s="200">
        <v>0</v>
      </c>
      <c r="H451" s="200">
        <v>0</v>
      </c>
      <c r="I451" s="200">
        <v>0</v>
      </c>
      <c r="J451" s="200">
        <v>59</v>
      </c>
      <c r="K451" s="199">
        <v>0</v>
      </c>
      <c r="L451" s="199">
        <v>0</v>
      </c>
      <c r="M451" s="199">
        <v>0</v>
      </c>
      <c r="N451" s="199">
        <v>65</v>
      </c>
      <c r="O451" s="199">
        <v>6</v>
      </c>
      <c r="P451" s="199">
        <v>151</v>
      </c>
      <c r="Q451" s="201">
        <v>8</v>
      </c>
      <c r="R451" s="197">
        <v>358</v>
      </c>
      <c r="S451" s="197">
        <v>14</v>
      </c>
      <c r="T451" s="92">
        <f t="shared" si="6"/>
        <v>2017</v>
      </c>
      <c r="U451">
        <f>VLOOKUP(A451,'SB35 Determination Data'!$B$4:$F$542,5,FALSE)</f>
        <v>2014</v>
      </c>
    </row>
    <row r="452" spans="1:21" ht="15" x14ac:dyDescent="0.2">
      <c r="A452" s="197" t="s">
        <v>129</v>
      </c>
      <c r="B452" s="197" t="s">
        <v>7</v>
      </c>
      <c r="C452" s="197" t="s">
        <v>8</v>
      </c>
      <c r="D452" s="198">
        <v>2014</v>
      </c>
      <c r="E452" s="197" t="s">
        <v>6</v>
      </c>
      <c r="F452" s="199">
        <v>1714</v>
      </c>
      <c r="G452" s="200">
        <v>0</v>
      </c>
      <c r="H452" s="200">
        <v>0</v>
      </c>
      <c r="I452" s="200">
        <v>0</v>
      </c>
      <c r="J452" s="200">
        <v>926</v>
      </c>
      <c r="K452" s="199">
        <v>0</v>
      </c>
      <c r="L452" s="199">
        <v>0</v>
      </c>
      <c r="M452" s="199">
        <v>0</v>
      </c>
      <c r="N452" s="199">
        <v>978</v>
      </c>
      <c r="O452" s="199">
        <v>0</v>
      </c>
      <c r="P452" s="199">
        <v>1837</v>
      </c>
      <c r="Q452" s="201">
        <v>137</v>
      </c>
      <c r="R452" s="197">
        <v>5455</v>
      </c>
      <c r="S452" s="197">
        <v>137</v>
      </c>
      <c r="T452" s="92">
        <f t="shared" ref="T452:T515" si="7">IF(D452&gt;U452,D452,U452)</f>
        <v>2015</v>
      </c>
      <c r="U452">
        <f>VLOOKUP(A452,'SB35 Determination Data'!$B$4:$F$542,5,FALSE)</f>
        <v>2015</v>
      </c>
    </row>
    <row r="453" spans="1:21" ht="15" x14ac:dyDescent="0.2">
      <c r="A453" s="197" t="s">
        <v>129</v>
      </c>
      <c r="B453" s="197" t="s">
        <v>7</v>
      </c>
      <c r="C453" s="197" t="s">
        <v>8</v>
      </c>
      <c r="D453" s="198">
        <v>2015</v>
      </c>
      <c r="E453" s="197" t="s">
        <v>6</v>
      </c>
      <c r="F453" s="199">
        <v>1714</v>
      </c>
      <c r="G453" s="200">
        <v>64</v>
      </c>
      <c r="H453" s="200">
        <v>64</v>
      </c>
      <c r="I453" s="200">
        <v>0</v>
      </c>
      <c r="J453" s="200">
        <v>926</v>
      </c>
      <c r="K453" s="199">
        <v>0</v>
      </c>
      <c r="L453" s="199">
        <v>0</v>
      </c>
      <c r="M453" s="199">
        <v>0</v>
      </c>
      <c r="N453" s="199">
        <v>978</v>
      </c>
      <c r="O453" s="199">
        <v>0</v>
      </c>
      <c r="P453" s="199">
        <v>1837</v>
      </c>
      <c r="Q453" s="201">
        <v>383</v>
      </c>
      <c r="R453" s="197">
        <v>5455</v>
      </c>
      <c r="S453" s="197">
        <v>447</v>
      </c>
      <c r="T453" s="92">
        <f t="shared" si="7"/>
        <v>2015</v>
      </c>
      <c r="U453">
        <f>VLOOKUP(A453,'SB35 Determination Data'!$B$4:$F$542,5,FALSE)</f>
        <v>2015</v>
      </c>
    </row>
    <row r="454" spans="1:21" ht="15" x14ac:dyDescent="0.2">
      <c r="A454" s="197" t="s">
        <v>129</v>
      </c>
      <c r="B454" s="197" t="s">
        <v>7</v>
      </c>
      <c r="C454" s="197" t="s">
        <v>8</v>
      </c>
      <c r="D454" s="198">
        <v>2016</v>
      </c>
      <c r="E454" s="197" t="s">
        <v>6</v>
      </c>
      <c r="F454" s="199">
        <v>1714</v>
      </c>
      <c r="G454" s="200">
        <v>2</v>
      </c>
      <c r="H454" s="200">
        <v>2</v>
      </c>
      <c r="I454" s="200">
        <v>0</v>
      </c>
      <c r="J454" s="200">
        <v>926</v>
      </c>
      <c r="K454" s="199">
        <v>0</v>
      </c>
      <c r="L454" s="199">
        <v>0</v>
      </c>
      <c r="M454" s="199">
        <v>0</v>
      </c>
      <c r="N454" s="199">
        <v>978</v>
      </c>
      <c r="O454" s="199">
        <v>0</v>
      </c>
      <c r="P454" s="199">
        <v>1837</v>
      </c>
      <c r="Q454" s="201">
        <v>452</v>
      </c>
      <c r="R454" s="197">
        <v>5455</v>
      </c>
      <c r="S454" s="197">
        <v>454</v>
      </c>
      <c r="T454" s="92">
        <f t="shared" si="7"/>
        <v>2016</v>
      </c>
      <c r="U454">
        <f>VLOOKUP(A454,'SB35 Determination Data'!$B$4:$F$542,5,FALSE)</f>
        <v>2015</v>
      </c>
    </row>
    <row r="455" spans="1:21" ht="15" x14ac:dyDescent="0.2">
      <c r="A455" s="197" t="s">
        <v>129</v>
      </c>
      <c r="B455" s="197" t="s">
        <v>7</v>
      </c>
      <c r="C455" s="197" t="s">
        <v>8</v>
      </c>
      <c r="D455" s="198">
        <v>2017</v>
      </c>
      <c r="E455" s="197" t="s">
        <v>6</v>
      </c>
      <c r="F455" s="199">
        <v>1714</v>
      </c>
      <c r="G455" s="200">
        <v>217</v>
      </c>
      <c r="H455" s="200">
        <v>217</v>
      </c>
      <c r="I455" s="200">
        <v>0</v>
      </c>
      <c r="J455" s="200">
        <v>926</v>
      </c>
      <c r="K455" s="199">
        <v>249</v>
      </c>
      <c r="L455" s="199">
        <v>249</v>
      </c>
      <c r="M455" s="199">
        <v>0</v>
      </c>
      <c r="N455" s="202">
        <v>978</v>
      </c>
      <c r="O455" s="199">
        <v>0</v>
      </c>
      <c r="P455" s="199">
        <v>1837</v>
      </c>
      <c r="Q455" s="201">
        <v>1601</v>
      </c>
      <c r="R455" s="197">
        <v>5455</v>
      </c>
      <c r="S455" s="197">
        <v>2067</v>
      </c>
      <c r="T455" s="92">
        <f t="shared" si="7"/>
        <v>2017</v>
      </c>
      <c r="U455">
        <f>VLOOKUP(A455,'SB35 Determination Data'!$B$4:$F$542,5,FALSE)</f>
        <v>2015</v>
      </c>
    </row>
    <row r="456" spans="1:21" ht="15" x14ac:dyDescent="0.2">
      <c r="A456" s="197" t="s">
        <v>82</v>
      </c>
      <c r="B456" s="197" t="s">
        <v>82</v>
      </c>
      <c r="C456" s="197" t="s">
        <v>26</v>
      </c>
      <c r="D456" s="198">
        <v>2015</v>
      </c>
      <c r="E456" s="197" t="s">
        <v>6</v>
      </c>
      <c r="F456" s="199">
        <v>5666</v>
      </c>
      <c r="G456" s="200">
        <v>290</v>
      </c>
      <c r="H456" s="200">
        <v>290</v>
      </c>
      <c r="I456" s="200">
        <v>0</v>
      </c>
      <c r="J456" s="200">
        <v>3289</v>
      </c>
      <c r="K456" s="199">
        <v>268</v>
      </c>
      <c r="L456" s="199">
        <v>268</v>
      </c>
      <c r="M456" s="199">
        <v>0</v>
      </c>
      <c r="N456" s="199">
        <v>3571</v>
      </c>
      <c r="O456" s="199">
        <v>384</v>
      </c>
      <c r="P456" s="199">
        <v>11039</v>
      </c>
      <c r="Q456" s="201">
        <v>2328</v>
      </c>
      <c r="R456" s="197">
        <v>23565</v>
      </c>
      <c r="S456" s="197">
        <v>3270</v>
      </c>
      <c r="T456" s="92">
        <f t="shared" si="7"/>
        <v>2016</v>
      </c>
      <c r="U456">
        <f>VLOOKUP(A456,'SB35 Determination Data'!$B$4:$F$542,5,FALSE)</f>
        <v>2016</v>
      </c>
    </row>
    <row r="457" spans="1:21" ht="15" x14ac:dyDescent="0.2">
      <c r="A457" s="197" t="s">
        <v>82</v>
      </c>
      <c r="B457" s="197" t="s">
        <v>82</v>
      </c>
      <c r="C457" s="197" t="s">
        <v>26</v>
      </c>
      <c r="D457" s="198">
        <v>2016</v>
      </c>
      <c r="E457" s="197" t="s">
        <v>6</v>
      </c>
      <c r="F457" s="199">
        <v>5666</v>
      </c>
      <c r="G457" s="200">
        <v>23</v>
      </c>
      <c r="H457" s="200">
        <v>23</v>
      </c>
      <c r="I457" s="200">
        <v>0</v>
      </c>
      <c r="J457" s="200">
        <v>3289</v>
      </c>
      <c r="K457" s="199">
        <v>8</v>
      </c>
      <c r="L457" s="199">
        <v>8</v>
      </c>
      <c r="M457" s="199">
        <v>0</v>
      </c>
      <c r="N457" s="199">
        <v>3571</v>
      </c>
      <c r="O457" s="199">
        <v>334</v>
      </c>
      <c r="P457" s="199">
        <v>11039</v>
      </c>
      <c r="Q457" s="201">
        <v>923</v>
      </c>
      <c r="R457" s="197">
        <v>23565</v>
      </c>
      <c r="S457" s="197">
        <v>1288</v>
      </c>
      <c r="T457" s="92">
        <f t="shared" si="7"/>
        <v>2016</v>
      </c>
      <c r="U457">
        <f>VLOOKUP(A457,'SB35 Determination Data'!$B$4:$F$542,5,FALSE)</f>
        <v>2016</v>
      </c>
    </row>
    <row r="458" spans="1:21" ht="15" x14ac:dyDescent="0.2">
      <c r="A458" s="197" t="s">
        <v>82</v>
      </c>
      <c r="B458" s="197" t="s">
        <v>82</v>
      </c>
      <c r="C458" s="197" t="s">
        <v>26</v>
      </c>
      <c r="D458" s="198">
        <v>2017</v>
      </c>
      <c r="E458" s="197" t="s">
        <v>6</v>
      </c>
      <c r="F458" s="199">
        <v>5666</v>
      </c>
      <c r="G458" s="200">
        <v>0</v>
      </c>
      <c r="H458" s="200">
        <v>0</v>
      </c>
      <c r="I458" s="200">
        <v>0</v>
      </c>
      <c r="J458" s="200">
        <v>3289</v>
      </c>
      <c r="K458" s="199">
        <v>4</v>
      </c>
      <c r="L458" s="199">
        <v>4</v>
      </c>
      <c r="M458" s="199">
        <v>0</v>
      </c>
      <c r="N458" s="199">
        <v>3571</v>
      </c>
      <c r="O458" s="199">
        <v>787</v>
      </c>
      <c r="P458" s="199">
        <v>11039</v>
      </c>
      <c r="Q458" s="201">
        <v>676</v>
      </c>
      <c r="R458" s="197">
        <v>23565</v>
      </c>
      <c r="S458" s="197">
        <v>1467</v>
      </c>
      <c r="T458" s="92">
        <f t="shared" si="7"/>
        <v>2017</v>
      </c>
      <c r="U458">
        <f>VLOOKUP(A458,'SB35 Determination Data'!$B$4:$F$542,5,FALSE)</f>
        <v>2016</v>
      </c>
    </row>
    <row r="459" spans="1:21" ht="15" x14ac:dyDescent="0.2">
      <c r="A459" s="197" t="s">
        <v>130</v>
      </c>
      <c r="B459" s="197" t="s">
        <v>82</v>
      </c>
      <c r="C459" s="197" t="s">
        <v>26</v>
      </c>
      <c r="D459" s="198">
        <v>2015</v>
      </c>
      <c r="E459" s="197" t="s">
        <v>6</v>
      </c>
      <c r="F459" s="199">
        <v>460</v>
      </c>
      <c r="G459" s="200">
        <v>0</v>
      </c>
      <c r="H459" s="200">
        <v>0</v>
      </c>
      <c r="I459" s="200">
        <v>0</v>
      </c>
      <c r="J459" s="200">
        <v>527</v>
      </c>
      <c r="K459" s="199">
        <v>0</v>
      </c>
      <c r="L459" s="199">
        <v>0</v>
      </c>
      <c r="M459" s="199">
        <v>0</v>
      </c>
      <c r="N459" s="199">
        <v>589</v>
      </c>
      <c r="O459" s="199">
        <v>102</v>
      </c>
      <c r="P459" s="199">
        <v>1146</v>
      </c>
      <c r="Q459" s="201">
        <v>162</v>
      </c>
      <c r="R459" s="197">
        <v>2722</v>
      </c>
      <c r="S459" s="197">
        <v>264</v>
      </c>
      <c r="T459" s="92">
        <f t="shared" si="7"/>
        <v>2016</v>
      </c>
      <c r="U459">
        <f>VLOOKUP(A459,'SB35 Determination Data'!$B$4:$F$542,5,FALSE)</f>
        <v>2016</v>
      </c>
    </row>
    <row r="460" spans="1:21" ht="15" x14ac:dyDescent="0.2">
      <c r="A460" s="197" t="s">
        <v>130</v>
      </c>
      <c r="B460" s="197" t="s">
        <v>82</v>
      </c>
      <c r="C460" s="197" t="s">
        <v>26</v>
      </c>
      <c r="D460" s="198">
        <v>2016</v>
      </c>
      <c r="E460" s="197" t="s">
        <v>6</v>
      </c>
      <c r="F460" s="199">
        <v>460</v>
      </c>
      <c r="G460" s="200">
        <v>0</v>
      </c>
      <c r="H460" s="200">
        <v>0</v>
      </c>
      <c r="I460" s="200">
        <v>0</v>
      </c>
      <c r="J460" s="200">
        <v>527</v>
      </c>
      <c r="K460" s="199">
        <v>0</v>
      </c>
      <c r="L460" s="199">
        <v>0</v>
      </c>
      <c r="M460" s="199">
        <v>0</v>
      </c>
      <c r="N460" s="199">
        <v>589</v>
      </c>
      <c r="O460" s="199">
        <v>63</v>
      </c>
      <c r="P460" s="199">
        <v>1146</v>
      </c>
      <c r="Q460" s="201">
        <v>38</v>
      </c>
      <c r="R460" s="197">
        <v>2722</v>
      </c>
      <c r="S460" s="197">
        <v>101</v>
      </c>
      <c r="T460" s="92">
        <f t="shared" si="7"/>
        <v>2016</v>
      </c>
      <c r="U460">
        <f>VLOOKUP(A460,'SB35 Determination Data'!$B$4:$F$542,5,FALSE)</f>
        <v>2016</v>
      </c>
    </row>
    <row r="461" spans="1:21" ht="15" x14ac:dyDescent="0.2">
      <c r="A461" s="197" t="s">
        <v>130</v>
      </c>
      <c r="B461" s="197" t="s">
        <v>82</v>
      </c>
      <c r="C461" s="197" t="s">
        <v>26</v>
      </c>
      <c r="D461" s="198">
        <v>2017</v>
      </c>
      <c r="E461" s="197" t="s">
        <v>6</v>
      </c>
      <c r="F461" s="199">
        <v>460</v>
      </c>
      <c r="G461" s="200">
        <v>0</v>
      </c>
      <c r="H461" s="200">
        <v>0</v>
      </c>
      <c r="I461" s="200">
        <v>0</v>
      </c>
      <c r="J461" s="200">
        <v>527</v>
      </c>
      <c r="K461" s="199">
        <v>0</v>
      </c>
      <c r="L461" s="199">
        <v>0</v>
      </c>
      <c r="M461" s="199">
        <v>0</v>
      </c>
      <c r="N461" s="202">
        <v>589</v>
      </c>
      <c r="O461" s="199">
        <v>54</v>
      </c>
      <c r="P461" s="199">
        <v>1146</v>
      </c>
      <c r="Q461" s="201">
        <v>71</v>
      </c>
      <c r="R461" s="197">
        <v>2722</v>
      </c>
      <c r="S461" s="197">
        <v>125</v>
      </c>
      <c r="T461" s="92">
        <f t="shared" si="7"/>
        <v>2017</v>
      </c>
      <c r="U461">
        <f>VLOOKUP(A461,'SB35 Determination Data'!$B$4:$F$542,5,FALSE)</f>
        <v>2016</v>
      </c>
    </row>
    <row r="462" spans="1:21" ht="15" x14ac:dyDescent="0.2">
      <c r="A462" s="197" t="s">
        <v>131</v>
      </c>
      <c r="B462" s="197" t="s">
        <v>12</v>
      </c>
      <c r="C462" s="197" t="s">
        <v>3</v>
      </c>
      <c r="D462" s="198">
        <v>2014</v>
      </c>
      <c r="E462" s="197" t="s">
        <v>6</v>
      </c>
      <c r="F462" s="199">
        <v>411</v>
      </c>
      <c r="G462" s="200">
        <v>8</v>
      </c>
      <c r="H462" s="200">
        <v>8</v>
      </c>
      <c r="I462" s="200">
        <v>0</v>
      </c>
      <c r="J462" s="200">
        <v>299</v>
      </c>
      <c r="K462" s="199">
        <v>0</v>
      </c>
      <c r="L462" s="199">
        <v>0</v>
      </c>
      <c r="M462" s="199">
        <v>0</v>
      </c>
      <c r="N462" s="199">
        <v>337</v>
      </c>
      <c r="O462" s="199">
        <v>0</v>
      </c>
      <c r="P462" s="199">
        <v>794</v>
      </c>
      <c r="Q462" s="201">
        <v>72</v>
      </c>
      <c r="R462" s="197">
        <v>1841</v>
      </c>
      <c r="S462" s="197">
        <v>80</v>
      </c>
      <c r="T462" s="92">
        <f t="shared" si="7"/>
        <v>2014</v>
      </c>
      <c r="U462">
        <f>VLOOKUP(A462,'SB35 Determination Data'!$B$4:$F$542,5,FALSE)</f>
        <v>2014</v>
      </c>
    </row>
    <row r="463" spans="1:21" ht="15" x14ac:dyDescent="0.2">
      <c r="A463" s="197" t="s">
        <v>131</v>
      </c>
      <c r="B463" s="197" t="s">
        <v>12</v>
      </c>
      <c r="C463" s="197" t="s">
        <v>3</v>
      </c>
      <c r="D463" s="198">
        <v>2015</v>
      </c>
      <c r="E463" s="197" t="s">
        <v>6</v>
      </c>
      <c r="F463" s="199">
        <v>411</v>
      </c>
      <c r="G463" s="200">
        <v>0</v>
      </c>
      <c r="H463" s="200">
        <v>0</v>
      </c>
      <c r="I463" s="200">
        <v>0</v>
      </c>
      <c r="J463" s="200">
        <v>299</v>
      </c>
      <c r="K463" s="199">
        <v>0</v>
      </c>
      <c r="L463" s="199">
        <v>0</v>
      </c>
      <c r="M463" s="199">
        <v>0</v>
      </c>
      <c r="N463" s="199">
        <v>337</v>
      </c>
      <c r="O463" s="199">
        <v>0</v>
      </c>
      <c r="P463" s="199">
        <v>794</v>
      </c>
      <c r="Q463" s="201">
        <v>131</v>
      </c>
      <c r="R463" s="197">
        <v>1841</v>
      </c>
      <c r="S463" s="197">
        <v>131</v>
      </c>
      <c r="T463" s="92">
        <f t="shared" si="7"/>
        <v>2015</v>
      </c>
      <c r="U463">
        <f>VLOOKUP(A463,'SB35 Determination Data'!$B$4:$F$542,5,FALSE)</f>
        <v>2014</v>
      </c>
    </row>
    <row r="464" spans="1:21" ht="15" x14ac:dyDescent="0.2">
      <c r="A464" s="197" t="s">
        <v>131</v>
      </c>
      <c r="B464" s="197" t="s">
        <v>12</v>
      </c>
      <c r="C464" s="197" t="s">
        <v>3</v>
      </c>
      <c r="D464" s="198">
        <v>2016</v>
      </c>
      <c r="E464" s="197" t="s">
        <v>6</v>
      </c>
      <c r="F464" s="199">
        <v>411</v>
      </c>
      <c r="G464" s="200">
        <v>191</v>
      </c>
      <c r="H464" s="200">
        <v>43</v>
      </c>
      <c r="I464" s="200">
        <v>148</v>
      </c>
      <c r="J464" s="200">
        <v>299</v>
      </c>
      <c r="K464" s="199">
        <v>97</v>
      </c>
      <c r="L464" s="199">
        <v>97</v>
      </c>
      <c r="M464" s="199">
        <v>0</v>
      </c>
      <c r="N464" s="199">
        <v>337</v>
      </c>
      <c r="O464" s="199">
        <v>1</v>
      </c>
      <c r="P464" s="199">
        <v>794</v>
      </c>
      <c r="Q464" s="201">
        <v>236</v>
      </c>
      <c r="R464" s="197">
        <v>1841</v>
      </c>
      <c r="S464" s="197">
        <v>525</v>
      </c>
      <c r="T464" s="92">
        <f t="shared" si="7"/>
        <v>2016</v>
      </c>
      <c r="U464">
        <f>VLOOKUP(A464,'SB35 Determination Data'!$B$4:$F$542,5,FALSE)</f>
        <v>2014</v>
      </c>
    </row>
    <row r="465" spans="1:21" ht="15" x14ac:dyDescent="0.2">
      <c r="A465" s="197" t="s">
        <v>131</v>
      </c>
      <c r="B465" s="197" t="s">
        <v>12</v>
      </c>
      <c r="C465" s="197" t="s">
        <v>3</v>
      </c>
      <c r="D465" s="198">
        <v>2017</v>
      </c>
      <c r="E465" s="197" t="s">
        <v>6</v>
      </c>
      <c r="F465" s="199">
        <v>411</v>
      </c>
      <c r="G465" s="200">
        <v>39</v>
      </c>
      <c r="H465" s="200">
        <v>39</v>
      </c>
      <c r="I465" s="200">
        <v>0</v>
      </c>
      <c r="J465" s="200">
        <v>299</v>
      </c>
      <c r="K465" s="199">
        <v>17</v>
      </c>
      <c r="L465" s="199">
        <v>17</v>
      </c>
      <c r="M465" s="199">
        <v>0</v>
      </c>
      <c r="N465" s="199">
        <v>337</v>
      </c>
      <c r="O465" s="199">
        <v>2</v>
      </c>
      <c r="P465" s="199">
        <v>794</v>
      </c>
      <c r="Q465" s="201">
        <v>363</v>
      </c>
      <c r="R465" s="197">
        <v>1841</v>
      </c>
      <c r="S465" s="197">
        <v>421</v>
      </c>
      <c r="T465" s="92">
        <f t="shared" si="7"/>
        <v>2017</v>
      </c>
      <c r="U465">
        <f>VLOOKUP(A465,'SB35 Determination Data'!$B$4:$F$542,5,FALSE)</f>
        <v>2014</v>
      </c>
    </row>
    <row r="466" spans="1:21" ht="15" x14ac:dyDescent="0.2">
      <c r="A466" s="197" t="s">
        <v>132</v>
      </c>
      <c r="B466" s="197" t="s">
        <v>78</v>
      </c>
      <c r="C466" s="197" t="s">
        <v>32</v>
      </c>
      <c r="D466" s="198">
        <v>2013</v>
      </c>
      <c r="E466" s="197" t="s">
        <v>6</v>
      </c>
      <c r="F466" s="199">
        <v>131</v>
      </c>
      <c r="G466" s="200">
        <v>0</v>
      </c>
      <c r="H466" s="200">
        <v>0</v>
      </c>
      <c r="I466" s="200">
        <v>0</v>
      </c>
      <c r="J466" s="200">
        <v>91</v>
      </c>
      <c r="K466" s="199">
        <v>0</v>
      </c>
      <c r="L466" s="199">
        <v>0</v>
      </c>
      <c r="M466" s="199">
        <v>0</v>
      </c>
      <c r="N466" s="202">
        <v>126</v>
      </c>
      <c r="O466" s="199">
        <v>0</v>
      </c>
      <c r="P466" s="199">
        <v>331</v>
      </c>
      <c r="Q466" s="201">
        <v>41</v>
      </c>
      <c r="R466" s="197">
        <v>679</v>
      </c>
      <c r="S466" s="197">
        <v>41</v>
      </c>
      <c r="T466" s="92">
        <f t="shared" si="7"/>
        <v>2014</v>
      </c>
      <c r="U466">
        <f>VLOOKUP(A466,'SB35 Determination Data'!$B$4:$F$542,5,FALSE)</f>
        <v>2014</v>
      </c>
    </row>
    <row r="467" spans="1:21" ht="15" x14ac:dyDescent="0.2">
      <c r="A467" s="197" t="s">
        <v>132</v>
      </c>
      <c r="B467" s="197" t="s">
        <v>78</v>
      </c>
      <c r="C467" s="197" t="s">
        <v>32</v>
      </c>
      <c r="D467" s="198">
        <v>2014</v>
      </c>
      <c r="E467" s="197" t="s">
        <v>6</v>
      </c>
      <c r="F467" s="199">
        <v>131</v>
      </c>
      <c r="G467" s="200">
        <v>0</v>
      </c>
      <c r="H467" s="200">
        <v>0</v>
      </c>
      <c r="I467" s="200">
        <v>0</v>
      </c>
      <c r="J467" s="200">
        <v>91</v>
      </c>
      <c r="K467" s="199">
        <v>0</v>
      </c>
      <c r="L467" s="199">
        <v>0</v>
      </c>
      <c r="M467" s="199">
        <v>0</v>
      </c>
      <c r="N467" s="199">
        <v>126</v>
      </c>
      <c r="O467" s="199">
        <v>0</v>
      </c>
      <c r="P467" s="199">
        <v>331</v>
      </c>
      <c r="Q467" s="201">
        <v>29</v>
      </c>
      <c r="R467" s="197">
        <v>679</v>
      </c>
      <c r="S467" s="197">
        <v>29</v>
      </c>
      <c r="T467" s="92">
        <f t="shared" si="7"/>
        <v>2014</v>
      </c>
      <c r="U467">
        <f>VLOOKUP(A467,'SB35 Determination Data'!$B$4:$F$542,5,FALSE)</f>
        <v>2014</v>
      </c>
    </row>
    <row r="468" spans="1:21" ht="15" x14ac:dyDescent="0.2">
      <c r="A468" s="197" t="s">
        <v>132</v>
      </c>
      <c r="B468" s="197" t="s">
        <v>78</v>
      </c>
      <c r="C468" s="197" t="s">
        <v>32</v>
      </c>
      <c r="D468" s="198">
        <v>2015</v>
      </c>
      <c r="E468" s="197" t="s">
        <v>6</v>
      </c>
      <c r="F468" s="199">
        <v>131</v>
      </c>
      <c r="G468" s="200">
        <v>0</v>
      </c>
      <c r="H468" s="200">
        <v>0</v>
      </c>
      <c r="I468" s="200">
        <v>0</v>
      </c>
      <c r="J468" s="200">
        <v>91</v>
      </c>
      <c r="K468" s="199">
        <v>0</v>
      </c>
      <c r="L468" s="199">
        <v>0</v>
      </c>
      <c r="M468" s="199">
        <v>0</v>
      </c>
      <c r="N468" s="199">
        <v>126</v>
      </c>
      <c r="O468" s="199">
        <v>0</v>
      </c>
      <c r="P468" s="199">
        <v>331</v>
      </c>
      <c r="Q468" s="201">
        <v>45</v>
      </c>
      <c r="R468" s="197">
        <v>679</v>
      </c>
      <c r="S468" s="197">
        <v>45</v>
      </c>
      <c r="T468" s="92">
        <f t="shared" si="7"/>
        <v>2015</v>
      </c>
      <c r="U468">
        <f>VLOOKUP(A468,'SB35 Determination Data'!$B$4:$F$542,5,FALSE)</f>
        <v>2014</v>
      </c>
    </row>
    <row r="469" spans="1:21" ht="15" x14ac:dyDescent="0.2">
      <c r="A469" s="197" t="s">
        <v>132</v>
      </c>
      <c r="B469" s="197" t="s">
        <v>78</v>
      </c>
      <c r="C469" s="197" t="s">
        <v>32</v>
      </c>
      <c r="D469" s="198">
        <v>2016</v>
      </c>
      <c r="E469" s="197" t="s">
        <v>6</v>
      </c>
      <c r="F469" s="199">
        <v>131</v>
      </c>
      <c r="G469" s="200">
        <v>0</v>
      </c>
      <c r="H469" s="200">
        <v>0</v>
      </c>
      <c r="I469" s="200">
        <v>0</v>
      </c>
      <c r="J469" s="200">
        <v>91</v>
      </c>
      <c r="K469" s="199">
        <v>0</v>
      </c>
      <c r="L469" s="199">
        <v>0</v>
      </c>
      <c r="M469" s="199">
        <v>0</v>
      </c>
      <c r="N469" s="199">
        <v>126</v>
      </c>
      <c r="O469" s="199">
        <v>0</v>
      </c>
      <c r="P469" s="199">
        <v>331</v>
      </c>
      <c r="Q469" s="201">
        <v>134</v>
      </c>
      <c r="R469" s="197">
        <v>679</v>
      </c>
      <c r="S469" s="197">
        <v>134</v>
      </c>
      <c r="T469" s="92">
        <f t="shared" si="7"/>
        <v>2016</v>
      </c>
      <c r="U469">
        <f>VLOOKUP(A469,'SB35 Determination Data'!$B$4:$F$542,5,FALSE)</f>
        <v>2014</v>
      </c>
    </row>
    <row r="470" spans="1:21" ht="15" x14ac:dyDescent="0.2">
      <c r="A470" s="197" t="s">
        <v>132</v>
      </c>
      <c r="B470" s="197" t="s">
        <v>78</v>
      </c>
      <c r="C470" s="197" t="s">
        <v>32</v>
      </c>
      <c r="D470" s="198">
        <v>2017</v>
      </c>
      <c r="E470" s="197" t="s">
        <v>6</v>
      </c>
      <c r="F470" s="199">
        <v>131</v>
      </c>
      <c r="G470" s="200">
        <v>0</v>
      </c>
      <c r="H470" s="200">
        <v>0</v>
      </c>
      <c r="I470" s="200">
        <v>0</v>
      </c>
      <c r="J470" s="200">
        <v>91</v>
      </c>
      <c r="K470" s="199">
        <v>0</v>
      </c>
      <c r="L470" s="199">
        <v>0</v>
      </c>
      <c r="M470" s="199">
        <v>0</v>
      </c>
      <c r="N470" s="199">
        <v>126</v>
      </c>
      <c r="O470" s="199">
        <v>0</v>
      </c>
      <c r="P470" s="199">
        <v>331</v>
      </c>
      <c r="Q470" s="201">
        <v>71</v>
      </c>
      <c r="R470" s="197">
        <v>679</v>
      </c>
      <c r="S470" s="197">
        <v>71</v>
      </c>
      <c r="T470" s="92">
        <f t="shared" si="7"/>
        <v>2017</v>
      </c>
      <c r="U470">
        <f>VLOOKUP(A470,'SB35 Determination Data'!$B$4:$F$542,5,FALSE)</f>
        <v>2014</v>
      </c>
    </row>
    <row r="471" spans="1:21" ht="15" x14ac:dyDescent="0.2">
      <c r="A471" s="197" t="s">
        <v>133</v>
      </c>
      <c r="B471" s="197" t="s">
        <v>12</v>
      </c>
      <c r="C471" s="197" t="s">
        <v>3</v>
      </c>
      <c r="D471" s="198">
        <v>2014</v>
      </c>
      <c r="E471" s="197" t="s">
        <v>6</v>
      </c>
      <c r="F471" s="199">
        <v>164</v>
      </c>
      <c r="G471" s="200">
        <v>0</v>
      </c>
      <c r="H471" s="200">
        <v>0</v>
      </c>
      <c r="I471" s="200">
        <v>0</v>
      </c>
      <c r="J471" s="200">
        <v>120</v>
      </c>
      <c r="K471" s="199">
        <v>14</v>
      </c>
      <c r="L471" s="199">
        <v>14</v>
      </c>
      <c r="M471" s="199">
        <v>0</v>
      </c>
      <c r="N471" s="202">
        <v>135</v>
      </c>
      <c r="O471" s="199">
        <v>50</v>
      </c>
      <c r="P471" s="199">
        <v>328</v>
      </c>
      <c r="Q471" s="201">
        <v>37</v>
      </c>
      <c r="R471" s="197">
        <v>747</v>
      </c>
      <c r="S471" s="197">
        <v>101</v>
      </c>
      <c r="T471" s="92">
        <f t="shared" si="7"/>
        <v>2014</v>
      </c>
      <c r="U471">
        <f>VLOOKUP(A471,'SB35 Determination Data'!$B$4:$F$542,5,FALSE)</f>
        <v>2014</v>
      </c>
    </row>
    <row r="472" spans="1:21" ht="15" x14ac:dyDescent="0.2">
      <c r="A472" s="197" t="s">
        <v>133</v>
      </c>
      <c r="B472" s="197" t="s">
        <v>12</v>
      </c>
      <c r="C472" s="197" t="s">
        <v>3</v>
      </c>
      <c r="D472" s="198">
        <v>2015</v>
      </c>
      <c r="E472" s="197" t="s">
        <v>6</v>
      </c>
      <c r="F472" s="199">
        <v>164</v>
      </c>
      <c r="G472" s="200">
        <v>0</v>
      </c>
      <c r="H472" s="200">
        <v>0</v>
      </c>
      <c r="I472" s="200">
        <v>0</v>
      </c>
      <c r="J472" s="200">
        <v>120</v>
      </c>
      <c r="K472" s="199">
        <v>0</v>
      </c>
      <c r="L472" s="199">
        <v>0</v>
      </c>
      <c r="M472" s="199">
        <v>0</v>
      </c>
      <c r="N472" s="199">
        <v>135</v>
      </c>
      <c r="O472" s="199">
        <v>7</v>
      </c>
      <c r="P472" s="199">
        <v>328</v>
      </c>
      <c r="Q472" s="201">
        <v>46</v>
      </c>
      <c r="R472" s="197">
        <v>747</v>
      </c>
      <c r="S472" s="197">
        <v>53</v>
      </c>
      <c r="T472" s="92">
        <f t="shared" si="7"/>
        <v>2015</v>
      </c>
      <c r="U472">
        <f>VLOOKUP(A472,'SB35 Determination Data'!$B$4:$F$542,5,FALSE)</f>
        <v>2014</v>
      </c>
    </row>
    <row r="473" spans="1:21" ht="15" x14ac:dyDescent="0.2">
      <c r="A473" s="197" t="s">
        <v>133</v>
      </c>
      <c r="B473" s="197" t="s">
        <v>12</v>
      </c>
      <c r="C473" s="197" t="s">
        <v>3</v>
      </c>
      <c r="D473" s="198">
        <v>2016</v>
      </c>
      <c r="E473" s="197" t="s">
        <v>6</v>
      </c>
      <c r="F473" s="199">
        <v>164</v>
      </c>
      <c r="G473" s="200">
        <v>0</v>
      </c>
      <c r="H473" s="200">
        <v>0</v>
      </c>
      <c r="I473" s="200">
        <v>0</v>
      </c>
      <c r="J473" s="200">
        <v>120</v>
      </c>
      <c r="K473" s="199">
        <v>0</v>
      </c>
      <c r="L473" s="199">
        <v>0</v>
      </c>
      <c r="M473" s="199">
        <v>0</v>
      </c>
      <c r="N473" s="199">
        <v>135</v>
      </c>
      <c r="O473" s="199">
        <v>9</v>
      </c>
      <c r="P473" s="199">
        <v>328</v>
      </c>
      <c r="Q473" s="201">
        <v>10</v>
      </c>
      <c r="R473" s="197">
        <v>747</v>
      </c>
      <c r="S473" s="197">
        <v>19</v>
      </c>
      <c r="T473" s="92">
        <f t="shared" si="7"/>
        <v>2016</v>
      </c>
      <c r="U473">
        <f>VLOOKUP(A473,'SB35 Determination Data'!$B$4:$F$542,5,FALSE)</f>
        <v>2014</v>
      </c>
    </row>
    <row r="474" spans="1:21" ht="15" x14ac:dyDescent="0.2">
      <c r="A474" s="197" t="s">
        <v>133</v>
      </c>
      <c r="B474" s="197" t="s">
        <v>12</v>
      </c>
      <c r="C474" s="197" t="s">
        <v>3</v>
      </c>
      <c r="D474" s="198">
        <v>2017</v>
      </c>
      <c r="E474" s="197" t="s">
        <v>6</v>
      </c>
      <c r="F474" s="199">
        <v>164</v>
      </c>
      <c r="G474" s="200">
        <v>13</v>
      </c>
      <c r="H474" s="200">
        <v>13</v>
      </c>
      <c r="I474" s="200">
        <v>0</v>
      </c>
      <c r="J474" s="200">
        <v>120</v>
      </c>
      <c r="K474" s="199">
        <v>33</v>
      </c>
      <c r="L474" s="199">
        <v>33</v>
      </c>
      <c r="M474" s="199">
        <v>0</v>
      </c>
      <c r="N474" s="199">
        <v>135</v>
      </c>
      <c r="O474" s="199">
        <v>13</v>
      </c>
      <c r="P474" s="199">
        <v>328</v>
      </c>
      <c r="Q474" s="201">
        <v>9</v>
      </c>
      <c r="R474" s="197">
        <v>747</v>
      </c>
      <c r="S474" s="197">
        <v>68</v>
      </c>
      <c r="T474" s="92">
        <f t="shared" si="7"/>
        <v>2017</v>
      </c>
      <c r="U474">
        <f>VLOOKUP(A474,'SB35 Determination Data'!$B$4:$F$542,5,FALSE)</f>
        <v>2014</v>
      </c>
    </row>
    <row r="475" spans="1:21" ht="15" x14ac:dyDescent="0.2">
      <c r="A475" s="197" t="s">
        <v>134</v>
      </c>
      <c r="B475" s="197" t="s">
        <v>5</v>
      </c>
      <c r="C475" s="197" t="s">
        <v>3</v>
      </c>
      <c r="D475" s="198">
        <v>2014</v>
      </c>
      <c r="E475" s="197" t="s">
        <v>6</v>
      </c>
      <c r="F475" s="199">
        <v>98</v>
      </c>
      <c r="G475" s="200">
        <v>0</v>
      </c>
      <c r="H475" s="200">
        <v>0</v>
      </c>
      <c r="I475" s="200">
        <v>0</v>
      </c>
      <c r="J475" s="200">
        <v>60</v>
      </c>
      <c r="K475" s="199">
        <v>0</v>
      </c>
      <c r="L475" s="199">
        <v>0</v>
      </c>
      <c r="M475" s="199">
        <v>0</v>
      </c>
      <c r="N475" s="199">
        <v>66</v>
      </c>
      <c r="O475" s="199">
        <v>6</v>
      </c>
      <c r="P475" s="199">
        <v>173</v>
      </c>
      <c r="Q475" s="201">
        <v>21</v>
      </c>
      <c r="R475" s="197">
        <v>397</v>
      </c>
      <c r="S475" s="197">
        <v>27</v>
      </c>
      <c r="T475" s="92">
        <f t="shared" si="7"/>
        <v>2014</v>
      </c>
      <c r="U475">
        <f>VLOOKUP(A475,'SB35 Determination Data'!$B$4:$F$542,5,FALSE)</f>
        <v>2014</v>
      </c>
    </row>
    <row r="476" spans="1:21" ht="15" x14ac:dyDescent="0.2">
      <c r="A476" s="197" t="s">
        <v>134</v>
      </c>
      <c r="B476" s="197" t="s">
        <v>5</v>
      </c>
      <c r="C476" s="197" t="s">
        <v>3</v>
      </c>
      <c r="D476" s="198">
        <v>2015</v>
      </c>
      <c r="E476" s="197" t="s">
        <v>6</v>
      </c>
      <c r="F476" s="199">
        <v>98</v>
      </c>
      <c r="G476" s="200">
        <v>0</v>
      </c>
      <c r="H476" s="200">
        <v>0</v>
      </c>
      <c r="I476" s="200">
        <v>0</v>
      </c>
      <c r="J476" s="200">
        <v>60</v>
      </c>
      <c r="K476" s="199">
        <v>0</v>
      </c>
      <c r="L476" s="199">
        <v>0</v>
      </c>
      <c r="M476" s="199">
        <v>0</v>
      </c>
      <c r="N476" s="199">
        <v>66</v>
      </c>
      <c r="O476" s="199">
        <v>14</v>
      </c>
      <c r="P476" s="199">
        <v>173</v>
      </c>
      <c r="Q476" s="201">
        <v>42</v>
      </c>
      <c r="R476" s="197">
        <v>397</v>
      </c>
      <c r="S476" s="197">
        <v>56</v>
      </c>
      <c r="T476" s="92">
        <f t="shared" si="7"/>
        <v>2015</v>
      </c>
      <c r="U476">
        <f>VLOOKUP(A476,'SB35 Determination Data'!$B$4:$F$542,5,FALSE)</f>
        <v>2014</v>
      </c>
    </row>
    <row r="477" spans="1:21" ht="15" x14ac:dyDescent="0.2">
      <c r="A477" s="197" t="s">
        <v>134</v>
      </c>
      <c r="B477" s="197" t="s">
        <v>5</v>
      </c>
      <c r="C477" s="197" t="s">
        <v>3</v>
      </c>
      <c r="D477" s="198">
        <v>2016</v>
      </c>
      <c r="E477" s="197" t="s">
        <v>6</v>
      </c>
      <c r="F477" s="199">
        <v>98</v>
      </c>
      <c r="G477" s="200">
        <v>0</v>
      </c>
      <c r="H477" s="200">
        <v>0</v>
      </c>
      <c r="I477" s="200">
        <v>0</v>
      </c>
      <c r="J477" s="200">
        <v>60</v>
      </c>
      <c r="K477" s="199">
        <v>0</v>
      </c>
      <c r="L477" s="199">
        <v>0</v>
      </c>
      <c r="M477" s="199">
        <v>0</v>
      </c>
      <c r="N477" s="202">
        <v>66</v>
      </c>
      <c r="O477" s="199">
        <v>28</v>
      </c>
      <c r="P477" s="199">
        <v>173</v>
      </c>
      <c r="Q477" s="201">
        <v>74</v>
      </c>
      <c r="R477" s="197">
        <v>397</v>
      </c>
      <c r="S477" s="197">
        <v>102</v>
      </c>
      <c r="T477" s="92">
        <f t="shared" si="7"/>
        <v>2016</v>
      </c>
      <c r="U477">
        <f>VLOOKUP(A477,'SB35 Determination Data'!$B$4:$F$542,5,FALSE)</f>
        <v>2014</v>
      </c>
    </row>
    <row r="478" spans="1:21" ht="15" x14ac:dyDescent="0.2">
      <c r="A478" s="197" t="s">
        <v>134</v>
      </c>
      <c r="B478" s="197" t="s">
        <v>5</v>
      </c>
      <c r="C478" s="197" t="s">
        <v>3</v>
      </c>
      <c r="D478" s="198">
        <v>2017</v>
      </c>
      <c r="E478" s="197" t="s">
        <v>6</v>
      </c>
      <c r="F478" s="199">
        <v>98</v>
      </c>
      <c r="G478" s="200">
        <v>0</v>
      </c>
      <c r="H478" s="200">
        <v>0</v>
      </c>
      <c r="I478" s="200">
        <v>0</v>
      </c>
      <c r="J478" s="200">
        <v>60</v>
      </c>
      <c r="K478" s="199">
        <v>0</v>
      </c>
      <c r="L478" s="199">
        <v>0</v>
      </c>
      <c r="M478" s="199">
        <v>0</v>
      </c>
      <c r="N478" s="199">
        <v>66</v>
      </c>
      <c r="O478" s="199">
        <v>6</v>
      </c>
      <c r="P478" s="199">
        <v>173</v>
      </c>
      <c r="Q478" s="201">
        <v>44</v>
      </c>
      <c r="R478" s="197">
        <v>397</v>
      </c>
      <c r="S478" s="197">
        <v>50</v>
      </c>
      <c r="T478" s="92">
        <f t="shared" si="7"/>
        <v>2017</v>
      </c>
      <c r="U478">
        <f>VLOOKUP(A478,'SB35 Determination Data'!$B$4:$F$542,5,FALSE)</f>
        <v>2014</v>
      </c>
    </row>
    <row r="479" spans="1:21" ht="15" x14ac:dyDescent="0.2">
      <c r="A479" s="197" t="s">
        <v>135</v>
      </c>
      <c r="B479" s="197" t="s">
        <v>62</v>
      </c>
      <c r="C479" s="197" t="s">
        <v>8</v>
      </c>
      <c r="D479" s="198">
        <v>2015</v>
      </c>
      <c r="E479" s="197" t="s">
        <v>6</v>
      </c>
      <c r="F479" s="199">
        <v>236</v>
      </c>
      <c r="G479" s="200">
        <v>26</v>
      </c>
      <c r="H479" s="200">
        <v>26</v>
      </c>
      <c r="I479" s="200">
        <v>0</v>
      </c>
      <c r="J479" s="200">
        <v>160</v>
      </c>
      <c r="K479" s="199">
        <v>247</v>
      </c>
      <c r="L479" s="199">
        <v>247</v>
      </c>
      <c r="M479" s="199">
        <v>0</v>
      </c>
      <c r="N479" s="199">
        <v>217</v>
      </c>
      <c r="O479" s="199">
        <v>14</v>
      </c>
      <c r="P479" s="199">
        <v>475</v>
      </c>
      <c r="Q479" s="201">
        <v>406</v>
      </c>
      <c r="R479" s="197">
        <v>1088</v>
      </c>
      <c r="S479" s="197">
        <v>693</v>
      </c>
      <c r="T479" s="92">
        <f t="shared" si="7"/>
        <v>2015</v>
      </c>
      <c r="U479">
        <f>VLOOKUP(A479,'SB35 Determination Data'!$B$4:$F$542,5,FALSE)</f>
        <v>2015</v>
      </c>
    </row>
    <row r="480" spans="1:21" ht="15" x14ac:dyDescent="0.2">
      <c r="A480" s="197" t="s">
        <v>135</v>
      </c>
      <c r="B480" s="197" t="s">
        <v>62</v>
      </c>
      <c r="C480" s="197" t="s">
        <v>8</v>
      </c>
      <c r="D480" s="198">
        <v>2016</v>
      </c>
      <c r="E480" s="197" t="s">
        <v>6</v>
      </c>
      <c r="F480" s="199">
        <v>236</v>
      </c>
      <c r="G480" s="200">
        <v>0</v>
      </c>
      <c r="H480" s="200">
        <v>0</v>
      </c>
      <c r="I480" s="200">
        <v>0</v>
      </c>
      <c r="J480" s="200">
        <v>160</v>
      </c>
      <c r="K480" s="199">
        <v>0</v>
      </c>
      <c r="L480" s="199">
        <v>0</v>
      </c>
      <c r="M480" s="199">
        <v>0</v>
      </c>
      <c r="N480" s="199">
        <v>217</v>
      </c>
      <c r="O480" s="199">
        <v>0</v>
      </c>
      <c r="P480" s="199">
        <v>475</v>
      </c>
      <c r="Q480" s="201">
        <v>321</v>
      </c>
      <c r="R480" s="197">
        <v>1088</v>
      </c>
      <c r="S480" s="197">
        <v>321</v>
      </c>
      <c r="T480" s="92">
        <f t="shared" si="7"/>
        <v>2016</v>
      </c>
      <c r="U480">
        <f>VLOOKUP(A480,'SB35 Determination Data'!$B$4:$F$542,5,FALSE)</f>
        <v>2015</v>
      </c>
    </row>
    <row r="481" spans="1:21" ht="15" x14ac:dyDescent="0.2">
      <c r="A481" s="197" t="s">
        <v>135</v>
      </c>
      <c r="B481" s="197" t="s">
        <v>62</v>
      </c>
      <c r="C481" s="197" t="s">
        <v>8</v>
      </c>
      <c r="D481" s="198">
        <v>2017</v>
      </c>
      <c r="E481" s="197" t="s">
        <v>6</v>
      </c>
      <c r="F481" s="199">
        <v>236</v>
      </c>
      <c r="G481" s="200">
        <v>0</v>
      </c>
      <c r="H481" s="200">
        <v>0</v>
      </c>
      <c r="I481" s="200">
        <v>0</v>
      </c>
      <c r="J481" s="200">
        <v>160</v>
      </c>
      <c r="K481" s="199">
        <v>202</v>
      </c>
      <c r="L481" s="199">
        <v>202</v>
      </c>
      <c r="M481" s="199">
        <v>0</v>
      </c>
      <c r="N481" s="199">
        <v>217</v>
      </c>
      <c r="O481" s="199">
        <v>0</v>
      </c>
      <c r="P481" s="199">
        <v>475</v>
      </c>
      <c r="Q481" s="201">
        <v>243</v>
      </c>
      <c r="R481" s="197">
        <v>1088</v>
      </c>
      <c r="S481" s="197">
        <v>445</v>
      </c>
      <c r="T481" s="92">
        <f t="shared" si="7"/>
        <v>2017</v>
      </c>
      <c r="U481">
        <f>VLOOKUP(A481,'SB35 Determination Data'!$B$4:$F$542,5,FALSE)</f>
        <v>2015</v>
      </c>
    </row>
    <row r="482" spans="1:21" ht="15" x14ac:dyDescent="0.2">
      <c r="A482" s="197" t="s">
        <v>136</v>
      </c>
      <c r="B482" s="197" t="s">
        <v>5</v>
      </c>
      <c r="C482" s="197" t="s">
        <v>3</v>
      </c>
      <c r="D482" s="198">
        <v>2014</v>
      </c>
      <c r="E482" s="197" t="s">
        <v>6</v>
      </c>
      <c r="F482" s="199">
        <v>508</v>
      </c>
      <c r="G482" s="200">
        <v>71</v>
      </c>
      <c r="H482" s="200">
        <v>71</v>
      </c>
      <c r="I482" s="200">
        <v>0</v>
      </c>
      <c r="J482" s="200">
        <v>310</v>
      </c>
      <c r="K482" s="199">
        <v>48</v>
      </c>
      <c r="L482" s="199">
        <v>48</v>
      </c>
      <c r="M482" s="199">
        <v>0</v>
      </c>
      <c r="N482" s="202">
        <v>337</v>
      </c>
      <c r="O482" s="199">
        <v>0</v>
      </c>
      <c r="P482" s="199">
        <v>862</v>
      </c>
      <c r="Q482" s="201">
        <v>532</v>
      </c>
      <c r="R482" s="197">
        <v>2017</v>
      </c>
      <c r="S482" s="197">
        <v>651</v>
      </c>
      <c r="T482" s="92">
        <f t="shared" si="7"/>
        <v>2014</v>
      </c>
      <c r="U482">
        <f>VLOOKUP(A482,'SB35 Determination Data'!$B$4:$F$542,5,FALSE)</f>
        <v>2014</v>
      </c>
    </row>
    <row r="483" spans="1:21" ht="15" x14ac:dyDescent="0.2">
      <c r="A483" s="197" t="s">
        <v>136</v>
      </c>
      <c r="B483" s="197" t="s">
        <v>5</v>
      </c>
      <c r="C483" s="197" t="s">
        <v>3</v>
      </c>
      <c r="D483" s="198">
        <v>2015</v>
      </c>
      <c r="E483" s="197" t="s">
        <v>6</v>
      </c>
      <c r="F483" s="199">
        <v>508</v>
      </c>
      <c r="G483" s="200">
        <v>0</v>
      </c>
      <c r="H483" s="200">
        <v>0</v>
      </c>
      <c r="I483" s="200">
        <v>0</v>
      </c>
      <c r="J483" s="200">
        <v>310</v>
      </c>
      <c r="K483" s="199">
        <v>0</v>
      </c>
      <c r="L483" s="199">
        <v>0</v>
      </c>
      <c r="M483" s="199">
        <v>0</v>
      </c>
      <c r="N483" s="202">
        <v>337</v>
      </c>
      <c r="O483" s="199">
        <v>1</v>
      </c>
      <c r="P483" s="199">
        <v>862</v>
      </c>
      <c r="Q483" s="201">
        <v>776</v>
      </c>
      <c r="R483" s="197">
        <v>2017</v>
      </c>
      <c r="S483" s="197">
        <v>777</v>
      </c>
      <c r="T483" s="92">
        <f t="shared" si="7"/>
        <v>2015</v>
      </c>
      <c r="U483">
        <f>VLOOKUP(A483,'SB35 Determination Data'!$B$4:$F$542,5,FALSE)</f>
        <v>2014</v>
      </c>
    </row>
    <row r="484" spans="1:21" ht="15" x14ac:dyDescent="0.2">
      <c r="A484" s="197" t="s">
        <v>136</v>
      </c>
      <c r="B484" s="197" t="s">
        <v>5</v>
      </c>
      <c r="C484" s="197" t="s">
        <v>3</v>
      </c>
      <c r="D484" s="198">
        <v>2016</v>
      </c>
      <c r="E484" s="197" t="s">
        <v>6</v>
      </c>
      <c r="F484" s="199">
        <v>508</v>
      </c>
      <c r="G484" s="200">
        <v>12</v>
      </c>
      <c r="H484" s="200">
        <v>12</v>
      </c>
      <c r="I484" s="200">
        <v>0</v>
      </c>
      <c r="J484" s="200">
        <v>310</v>
      </c>
      <c r="K484" s="199">
        <v>12</v>
      </c>
      <c r="L484" s="199">
        <v>12</v>
      </c>
      <c r="M484" s="199">
        <v>0</v>
      </c>
      <c r="N484" s="199">
        <v>337</v>
      </c>
      <c r="O484" s="199">
        <v>0</v>
      </c>
      <c r="P484" s="199">
        <v>862</v>
      </c>
      <c r="Q484" s="201">
        <v>1187</v>
      </c>
      <c r="R484" s="197">
        <v>2017</v>
      </c>
      <c r="S484" s="197">
        <v>1211</v>
      </c>
      <c r="T484" s="92">
        <f t="shared" si="7"/>
        <v>2016</v>
      </c>
      <c r="U484">
        <f>VLOOKUP(A484,'SB35 Determination Data'!$B$4:$F$542,5,FALSE)</f>
        <v>2014</v>
      </c>
    </row>
    <row r="485" spans="1:21" ht="15" x14ac:dyDescent="0.2">
      <c r="A485" s="197" t="s">
        <v>136</v>
      </c>
      <c r="B485" s="197" t="s">
        <v>5</v>
      </c>
      <c r="C485" s="197" t="s">
        <v>3</v>
      </c>
      <c r="D485" s="198">
        <v>2017</v>
      </c>
      <c r="E485" s="197" t="s">
        <v>6</v>
      </c>
      <c r="F485" s="199">
        <v>508</v>
      </c>
      <c r="G485" s="200">
        <v>5</v>
      </c>
      <c r="H485" s="200">
        <v>5</v>
      </c>
      <c r="I485" s="200">
        <v>0</v>
      </c>
      <c r="J485" s="200">
        <v>310</v>
      </c>
      <c r="K485" s="199">
        <v>37</v>
      </c>
      <c r="L485" s="199">
        <v>37</v>
      </c>
      <c r="M485" s="199">
        <v>0</v>
      </c>
      <c r="N485" s="199">
        <v>337</v>
      </c>
      <c r="O485" s="199">
        <v>0</v>
      </c>
      <c r="P485" s="199">
        <v>862</v>
      </c>
      <c r="Q485" s="201">
        <v>610</v>
      </c>
      <c r="R485" s="197">
        <v>2017</v>
      </c>
      <c r="S485" s="197">
        <v>652</v>
      </c>
      <c r="T485" s="92">
        <f t="shared" si="7"/>
        <v>2017</v>
      </c>
      <c r="U485">
        <f>VLOOKUP(A485,'SB35 Determination Data'!$B$4:$F$542,5,FALSE)</f>
        <v>2014</v>
      </c>
    </row>
    <row r="486" spans="1:21" ht="15" x14ac:dyDescent="0.2">
      <c r="A486" s="197" t="s">
        <v>137</v>
      </c>
      <c r="B486" s="197" t="s">
        <v>5</v>
      </c>
      <c r="C486" s="197" t="s">
        <v>3</v>
      </c>
      <c r="D486" s="198">
        <v>2014</v>
      </c>
      <c r="E486" s="197" t="s">
        <v>6</v>
      </c>
      <c r="F486" s="199">
        <v>171</v>
      </c>
      <c r="G486" s="200">
        <v>0</v>
      </c>
      <c r="H486" s="200">
        <v>0</v>
      </c>
      <c r="I486" s="200">
        <v>0</v>
      </c>
      <c r="J486" s="200">
        <v>100</v>
      </c>
      <c r="K486" s="199">
        <v>0</v>
      </c>
      <c r="L486" s="199">
        <v>0</v>
      </c>
      <c r="M486" s="199">
        <v>0</v>
      </c>
      <c r="N486" s="199">
        <v>108</v>
      </c>
      <c r="O486" s="199">
        <v>0</v>
      </c>
      <c r="P486" s="199">
        <v>267</v>
      </c>
      <c r="Q486" s="201">
        <v>48</v>
      </c>
      <c r="R486" s="197">
        <v>646</v>
      </c>
      <c r="S486" s="197">
        <v>48</v>
      </c>
      <c r="T486" s="92">
        <f t="shared" si="7"/>
        <v>2014</v>
      </c>
      <c r="U486">
        <f>VLOOKUP(A486,'SB35 Determination Data'!$B$4:$F$542,5,FALSE)</f>
        <v>2014</v>
      </c>
    </row>
    <row r="487" spans="1:21" ht="15" x14ac:dyDescent="0.2">
      <c r="A487" s="197" t="s">
        <v>137</v>
      </c>
      <c r="B487" s="197" t="s">
        <v>5</v>
      </c>
      <c r="C487" s="197" t="s">
        <v>3</v>
      </c>
      <c r="D487" s="198">
        <v>2015</v>
      </c>
      <c r="E487" s="197" t="s">
        <v>6</v>
      </c>
      <c r="F487" s="199">
        <v>171</v>
      </c>
      <c r="G487" s="200">
        <v>0</v>
      </c>
      <c r="H487" s="200">
        <v>0</v>
      </c>
      <c r="I487" s="200">
        <v>0</v>
      </c>
      <c r="J487" s="200">
        <v>100</v>
      </c>
      <c r="K487" s="199">
        <v>0</v>
      </c>
      <c r="L487" s="199">
        <v>0</v>
      </c>
      <c r="M487" s="199">
        <v>0</v>
      </c>
      <c r="N487" s="199">
        <v>108</v>
      </c>
      <c r="O487" s="199">
        <v>0</v>
      </c>
      <c r="P487" s="199">
        <v>267</v>
      </c>
      <c r="Q487" s="201">
        <v>22</v>
      </c>
      <c r="R487" s="197">
        <v>646</v>
      </c>
      <c r="S487" s="197">
        <v>22</v>
      </c>
      <c r="T487" s="92">
        <f t="shared" si="7"/>
        <v>2015</v>
      </c>
      <c r="U487">
        <f>VLOOKUP(A487,'SB35 Determination Data'!$B$4:$F$542,5,FALSE)</f>
        <v>2014</v>
      </c>
    </row>
    <row r="488" spans="1:21" ht="15" x14ac:dyDescent="0.2">
      <c r="A488" s="197" t="s">
        <v>137</v>
      </c>
      <c r="B488" s="197" t="s">
        <v>5</v>
      </c>
      <c r="C488" s="197" t="s">
        <v>3</v>
      </c>
      <c r="D488" s="198">
        <v>2016</v>
      </c>
      <c r="E488" s="197" t="s">
        <v>6</v>
      </c>
      <c r="F488" s="199">
        <v>171</v>
      </c>
      <c r="G488" s="200">
        <v>0</v>
      </c>
      <c r="H488" s="200">
        <v>0</v>
      </c>
      <c r="I488" s="200">
        <v>0</v>
      </c>
      <c r="J488" s="200">
        <v>100</v>
      </c>
      <c r="K488" s="199">
        <v>0</v>
      </c>
      <c r="L488" s="199">
        <v>0</v>
      </c>
      <c r="M488" s="199">
        <v>0</v>
      </c>
      <c r="N488" s="199">
        <v>108</v>
      </c>
      <c r="O488" s="199">
        <v>0</v>
      </c>
      <c r="P488" s="199">
        <v>267</v>
      </c>
      <c r="Q488" s="201">
        <v>329</v>
      </c>
      <c r="R488" s="197">
        <v>646</v>
      </c>
      <c r="S488" s="197">
        <v>329</v>
      </c>
      <c r="T488" s="92">
        <f t="shared" si="7"/>
        <v>2016</v>
      </c>
      <c r="U488">
        <f>VLOOKUP(A488,'SB35 Determination Data'!$B$4:$F$542,5,FALSE)</f>
        <v>2014</v>
      </c>
    </row>
    <row r="489" spans="1:21" ht="15" x14ac:dyDescent="0.2">
      <c r="A489" s="197" t="s">
        <v>137</v>
      </c>
      <c r="B489" s="197" t="s">
        <v>5</v>
      </c>
      <c r="C489" s="197" t="s">
        <v>3</v>
      </c>
      <c r="D489" s="198">
        <v>2017</v>
      </c>
      <c r="E489" s="197" t="s">
        <v>6</v>
      </c>
      <c r="F489" s="199">
        <v>171</v>
      </c>
      <c r="G489" s="200">
        <v>0</v>
      </c>
      <c r="H489" s="200">
        <v>0</v>
      </c>
      <c r="I489" s="200">
        <v>0</v>
      </c>
      <c r="J489" s="200">
        <v>100</v>
      </c>
      <c r="K489" s="199">
        <v>0</v>
      </c>
      <c r="L489" s="199">
        <v>0</v>
      </c>
      <c r="M489" s="199">
        <v>0</v>
      </c>
      <c r="N489" s="202">
        <v>108</v>
      </c>
      <c r="O489" s="199">
        <v>0</v>
      </c>
      <c r="P489" s="199">
        <v>267</v>
      </c>
      <c r="Q489" s="201">
        <v>84</v>
      </c>
      <c r="R489" s="197">
        <v>646</v>
      </c>
      <c r="S489" s="197">
        <v>84</v>
      </c>
      <c r="T489" s="92">
        <f t="shared" si="7"/>
        <v>2017</v>
      </c>
      <c r="U489">
        <f>VLOOKUP(A489,'SB35 Determination Data'!$B$4:$F$542,5,FALSE)</f>
        <v>2014</v>
      </c>
    </row>
    <row r="490" spans="1:21" ht="15" x14ac:dyDescent="0.2">
      <c r="A490" s="197" t="s">
        <v>1115</v>
      </c>
      <c r="B490" s="197" t="s">
        <v>138</v>
      </c>
      <c r="C490" s="197" t="s">
        <v>13</v>
      </c>
      <c r="D490" s="198">
        <v>2014</v>
      </c>
      <c r="E490" s="197" t="s">
        <v>6</v>
      </c>
      <c r="F490" s="199">
        <v>25</v>
      </c>
      <c r="G490" s="200">
        <v>1</v>
      </c>
      <c r="H490" s="200">
        <v>1</v>
      </c>
      <c r="I490" s="200">
        <v>0</v>
      </c>
      <c r="J490" s="200">
        <v>19</v>
      </c>
      <c r="K490" s="199">
        <v>3</v>
      </c>
      <c r="L490" s="199">
        <v>2</v>
      </c>
      <c r="M490" s="199">
        <v>1</v>
      </c>
      <c r="N490" s="199">
        <v>25</v>
      </c>
      <c r="O490" s="199">
        <v>1</v>
      </c>
      <c r="P490" s="199">
        <v>48</v>
      </c>
      <c r="Q490" s="201">
        <v>4</v>
      </c>
      <c r="R490" s="197">
        <v>117</v>
      </c>
      <c r="S490" s="197">
        <v>9</v>
      </c>
      <c r="T490" s="92">
        <f t="shared" si="7"/>
        <v>2014</v>
      </c>
      <c r="U490">
        <f>VLOOKUP(A490,'SB35 Determination Data'!$B$4:$F$542,5,FALSE)</f>
        <v>2014</v>
      </c>
    </row>
    <row r="491" spans="1:21" ht="15" x14ac:dyDescent="0.2">
      <c r="A491" s="197" t="s">
        <v>1115</v>
      </c>
      <c r="B491" s="197" t="s">
        <v>138</v>
      </c>
      <c r="C491" s="197" t="s">
        <v>13</v>
      </c>
      <c r="D491" s="198">
        <v>2015</v>
      </c>
      <c r="E491" s="197" t="s">
        <v>6</v>
      </c>
      <c r="F491" s="199">
        <v>25</v>
      </c>
      <c r="G491" s="200">
        <v>4</v>
      </c>
      <c r="H491" s="200">
        <v>4</v>
      </c>
      <c r="I491" s="200">
        <v>0</v>
      </c>
      <c r="J491" s="200">
        <v>19</v>
      </c>
      <c r="K491" s="199">
        <v>1</v>
      </c>
      <c r="L491" s="199">
        <v>0</v>
      </c>
      <c r="M491" s="199">
        <v>1</v>
      </c>
      <c r="N491" s="199">
        <v>25</v>
      </c>
      <c r="O491" s="199">
        <v>1</v>
      </c>
      <c r="P491" s="199">
        <v>48</v>
      </c>
      <c r="Q491" s="201">
        <v>6</v>
      </c>
      <c r="R491" s="197">
        <v>117</v>
      </c>
      <c r="S491" s="197">
        <v>12</v>
      </c>
      <c r="T491" s="92">
        <f t="shared" si="7"/>
        <v>2015</v>
      </c>
      <c r="U491">
        <f>VLOOKUP(A491,'SB35 Determination Data'!$B$4:$F$542,5,FALSE)</f>
        <v>2014</v>
      </c>
    </row>
    <row r="492" spans="1:21" ht="15" x14ac:dyDescent="0.2">
      <c r="A492" s="197" t="s">
        <v>1115</v>
      </c>
      <c r="B492" s="197" t="s">
        <v>138</v>
      </c>
      <c r="C492" s="197" t="s">
        <v>13</v>
      </c>
      <c r="D492" s="198">
        <v>2016</v>
      </c>
      <c r="E492" s="197" t="s">
        <v>6</v>
      </c>
      <c r="F492" s="199">
        <v>25</v>
      </c>
      <c r="G492" s="200">
        <v>1</v>
      </c>
      <c r="H492" s="200">
        <v>1</v>
      </c>
      <c r="I492" s="200">
        <v>0</v>
      </c>
      <c r="J492" s="200">
        <v>19</v>
      </c>
      <c r="K492" s="199">
        <v>3</v>
      </c>
      <c r="L492" s="199">
        <v>0</v>
      </c>
      <c r="M492" s="199">
        <v>3</v>
      </c>
      <c r="N492" s="199">
        <v>25</v>
      </c>
      <c r="O492" s="199">
        <v>2</v>
      </c>
      <c r="P492" s="199">
        <v>48</v>
      </c>
      <c r="Q492" s="201">
        <v>7</v>
      </c>
      <c r="R492" s="197">
        <v>117</v>
      </c>
      <c r="S492" s="197">
        <v>13</v>
      </c>
      <c r="T492" s="92">
        <f t="shared" si="7"/>
        <v>2016</v>
      </c>
      <c r="U492">
        <f>VLOOKUP(A492,'SB35 Determination Data'!$B$4:$F$542,5,FALSE)</f>
        <v>2014</v>
      </c>
    </row>
    <row r="493" spans="1:21" ht="15" x14ac:dyDescent="0.2">
      <c r="A493" s="197" t="s">
        <v>1115</v>
      </c>
      <c r="B493" s="197" t="s">
        <v>138</v>
      </c>
      <c r="C493" s="197" t="s">
        <v>13</v>
      </c>
      <c r="D493" s="198">
        <v>2017</v>
      </c>
      <c r="E493" s="197" t="s">
        <v>6</v>
      </c>
      <c r="F493" s="199">
        <v>25</v>
      </c>
      <c r="G493" s="200">
        <v>4</v>
      </c>
      <c r="H493" s="200">
        <v>0</v>
      </c>
      <c r="I493" s="200">
        <v>4</v>
      </c>
      <c r="J493" s="200">
        <v>19</v>
      </c>
      <c r="K493" s="199">
        <v>3</v>
      </c>
      <c r="L493" s="199">
        <v>0</v>
      </c>
      <c r="M493" s="199">
        <v>3</v>
      </c>
      <c r="N493" s="202">
        <v>25</v>
      </c>
      <c r="O493" s="199">
        <v>5</v>
      </c>
      <c r="P493" s="199">
        <v>48</v>
      </c>
      <c r="Q493" s="201">
        <v>13</v>
      </c>
      <c r="R493" s="197">
        <v>117</v>
      </c>
      <c r="S493" s="197">
        <v>25</v>
      </c>
      <c r="T493" s="92">
        <f t="shared" si="7"/>
        <v>2017</v>
      </c>
      <c r="U493">
        <f>VLOOKUP(A493,'SB35 Determination Data'!$B$4:$F$542,5,FALSE)</f>
        <v>2014</v>
      </c>
    </row>
    <row r="494" spans="1:21" ht="15" x14ac:dyDescent="0.2">
      <c r="A494" s="197" t="s">
        <v>139</v>
      </c>
      <c r="B494" s="197" t="s">
        <v>55</v>
      </c>
      <c r="C494" s="197" t="s">
        <v>56</v>
      </c>
      <c r="D494" s="198">
        <v>2014</v>
      </c>
      <c r="E494" s="197" t="s">
        <v>6</v>
      </c>
      <c r="F494" s="199">
        <v>235</v>
      </c>
      <c r="G494" s="200">
        <v>0</v>
      </c>
      <c r="H494" s="200">
        <v>0</v>
      </c>
      <c r="I494" s="200">
        <v>0</v>
      </c>
      <c r="J494" s="200">
        <v>157</v>
      </c>
      <c r="K494" s="199">
        <v>0</v>
      </c>
      <c r="L494" s="199">
        <v>0</v>
      </c>
      <c r="M494" s="199">
        <v>0</v>
      </c>
      <c r="N494" s="199">
        <v>174</v>
      </c>
      <c r="O494" s="199">
        <v>0</v>
      </c>
      <c r="P494" s="199">
        <v>413</v>
      </c>
      <c r="Q494" s="201">
        <v>132</v>
      </c>
      <c r="R494" s="197">
        <v>979</v>
      </c>
      <c r="S494" s="197">
        <v>132</v>
      </c>
      <c r="T494" s="92">
        <f t="shared" si="7"/>
        <v>2015</v>
      </c>
      <c r="U494">
        <f>VLOOKUP(A494,'SB35 Determination Data'!$B$4:$F$542,5,FALSE)</f>
        <v>2015</v>
      </c>
    </row>
    <row r="495" spans="1:21" ht="15" x14ac:dyDescent="0.2">
      <c r="A495" s="197" t="s">
        <v>139</v>
      </c>
      <c r="B495" s="197" t="s">
        <v>55</v>
      </c>
      <c r="C495" s="197" t="s">
        <v>56</v>
      </c>
      <c r="D495" s="198">
        <v>2015</v>
      </c>
      <c r="E495" s="197" t="s">
        <v>6</v>
      </c>
      <c r="F495" s="199">
        <v>235</v>
      </c>
      <c r="G495" s="200">
        <v>0</v>
      </c>
      <c r="H495" s="200">
        <v>0</v>
      </c>
      <c r="I495" s="200">
        <v>0</v>
      </c>
      <c r="J495" s="200">
        <v>157</v>
      </c>
      <c r="K495" s="199">
        <v>0</v>
      </c>
      <c r="L495" s="199">
        <v>0</v>
      </c>
      <c r="M495" s="199">
        <v>0</v>
      </c>
      <c r="N495" s="199">
        <v>174</v>
      </c>
      <c r="O495" s="199">
        <v>5</v>
      </c>
      <c r="P495" s="199">
        <v>413</v>
      </c>
      <c r="Q495" s="201">
        <v>197</v>
      </c>
      <c r="R495" s="197">
        <v>979</v>
      </c>
      <c r="S495" s="197">
        <v>202</v>
      </c>
      <c r="T495" s="92">
        <f t="shared" si="7"/>
        <v>2015</v>
      </c>
      <c r="U495">
        <f>VLOOKUP(A495,'SB35 Determination Data'!$B$4:$F$542,5,FALSE)</f>
        <v>2015</v>
      </c>
    </row>
    <row r="496" spans="1:21" ht="15" x14ac:dyDescent="0.2">
      <c r="A496" s="197" t="s">
        <v>139</v>
      </c>
      <c r="B496" s="197" t="s">
        <v>55</v>
      </c>
      <c r="C496" s="197" t="s">
        <v>56</v>
      </c>
      <c r="D496" s="198">
        <v>2016</v>
      </c>
      <c r="E496" s="197" t="s">
        <v>6</v>
      </c>
      <c r="F496" s="199">
        <v>235</v>
      </c>
      <c r="G496" s="200">
        <v>0</v>
      </c>
      <c r="H496" s="200">
        <v>0</v>
      </c>
      <c r="I496" s="200">
        <v>0</v>
      </c>
      <c r="J496" s="200">
        <v>157</v>
      </c>
      <c r="K496" s="199">
        <v>0</v>
      </c>
      <c r="L496" s="199">
        <v>0</v>
      </c>
      <c r="M496" s="199">
        <v>0</v>
      </c>
      <c r="N496" s="199">
        <v>174</v>
      </c>
      <c r="O496" s="199">
        <v>0</v>
      </c>
      <c r="P496" s="199">
        <v>413</v>
      </c>
      <c r="Q496" s="201">
        <v>135</v>
      </c>
      <c r="R496" s="197">
        <v>979</v>
      </c>
      <c r="S496" s="197">
        <v>135</v>
      </c>
      <c r="T496" s="92">
        <f t="shared" si="7"/>
        <v>2016</v>
      </c>
      <c r="U496">
        <f>VLOOKUP(A496,'SB35 Determination Data'!$B$4:$F$542,5,FALSE)</f>
        <v>2015</v>
      </c>
    </row>
    <row r="497" spans="1:21" ht="15" x14ac:dyDescent="0.2">
      <c r="A497" s="197" t="s">
        <v>139</v>
      </c>
      <c r="B497" s="197" t="s">
        <v>55</v>
      </c>
      <c r="C497" s="197" t="s">
        <v>56</v>
      </c>
      <c r="D497" s="198">
        <v>2017</v>
      </c>
      <c r="E497" s="197" t="s">
        <v>6</v>
      </c>
      <c r="F497" s="199">
        <v>235</v>
      </c>
      <c r="G497" s="200">
        <v>0</v>
      </c>
      <c r="H497" s="200">
        <v>0</v>
      </c>
      <c r="I497" s="200">
        <v>0</v>
      </c>
      <c r="J497" s="200">
        <v>157</v>
      </c>
      <c r="K497" s="199">
        <v>0</v>
      </c>
      <c r="L497" s="199">
        <v>0</v>
      </c>
      <c r="M497" s="199">
        <v>0</v>
      </c>
      <c r="N497" s="199">
        <v>174</v>
      </c>
      <c r="O497" s="199">
        <v>0</v>
      </c>
      <c r="P497" s="199">
        <v>413</v>
      </c>
      <c r="Q497" s="201">
        <v>100</v>
      </c>
      <c r="R497" s="197">
        <v>979</v>
      </c>
      <c r="S497" s="197">
        <v>100</v>
      </c>
      <c r="T497" s="92">
        <f t="shared" si="7"/>
        <v>2017</v>
      </c>
      <c r="U497">
        <f>VLOOKUP(A497,'SB35 Determination Data'!$B$4:$F$542,5,FALSE)</f>
        <v>2015</v>
      </c>
    </row>
    <row r="498" spans="1:21" ht="15" x14ac:dyDescent="0.2">
      <c r="A498" s="197" t="s">
        <v>1128</v>
      </c>
      <c r="B498" s="197" t="s">
        <v>68</v>
      </c>
      <c r="C498" s="197" t="s">
        <v>26</v>
      </c>
      <c r="D498" s="198">
        <v>2015</v>
      </c>
      <c r="E498" s="197" t="s">
        <v>6</v>
      </c>
      <c r="F498" s="199">
        <v>71</v>
      </c>
      <c r="G498" s="200">
        <v>0</v>
      </c>
      <c r="H498" s="200">
        <v>0</v>
      </c>
      <c r="I498" s="200">
        <v>0</v>
      </c>
      <c r="J498" s="200">
        <v>46</v>
      </c>
      <c r="K498" s="199">
        <v>0</v>
      </c>
      <c r="L498" s="199">
        <v>0</v>
      </c>
      <c r="M498" s="199">
        <v>0</v>
      </c>
      <c r="N498" s="199">
        <v>53</v>
      </c>
      <c r="O498" s="199">
        <v>0</v>
      </c>
      <c r="P498" s="199">
        <v>123</v>
      </c>
      <c r="Q498" s="201">
        <v>0</v>
      </c>
      <c r="R498" s="197">
        <v>293</v>
      </c>
      <c r="S498" s="197">
        <v>0</v>
      </c>
      <c r="T498" s="92">
        <f t="shared" si="7"/>
        <v>2016</v>
      </c>
      <c r="U498">
        <f>VLOOKUP(A498,'SB35 Determination Data'!$B$4:$F$542,5,FALSE)</f>
        <v>2016</v>
      </c>
    </row>
    <row r="499" spans="1:21" ht="15" x14ac:dyDescent="0.2">
      <c r="A499" s="197" t="s">
        <v>140</v>
      </c>
      <c r="B499" s="197" t="s">
        <v>2</v>
      </c>
      <c r="C499" s="197" t="s">
        <v>3</v>
      </c>
      <c r="D499" s="198">
        <v>2015</v>
      </c>
      <c r="E499" s="197" t="s">
        <v>6</v>
      </c>
      <c r="F499" s="199">
        <v>28</v>
      </c>
      <c r="G499" s="200">
        <v>0</v>
      </c>
      <c r="H499" s="200">
        <v>0</v>
      </c>
      <c r="I499" s="200">
        <v>0</v>
      </c>
      <c r="J499" s="200">
        <v>19</v>
      </c>
      <c r="K499" s="199">
        <v>0</v>
      </c>
      <c r="L499" s="199">
        <v>0</v>
      </c>
      <c r="M499" s="199">
        <v>0</v>
      </c>
      <c r="N499" s="202">
        <v>22</v>
      </c>
      <c r="O499" s="199">
        <v>10</v>
      </c>
      <c r="P499" s="199">
        <v>49</v>
      </c>
      <c r="Q499" s="201">
        <v>0</v>
      </c>
      <c r="R499" s="197">
        <v>118</v>
      </c>
      <c r="S499" s="197">
        <v>10</v>
      </c>
      <c r="T499" s="92">
        <f t="shared" si="7"/>
        <v>2015</v>
      </c>
      <c r="U499">
        <f>VLOOKUP(A499,'SB35 Determination Data'!$B$4:$F$542,5,FALSE)</f>
        <v>2014</v>
      </c>
    </row>
    <row r="500" spans="1:21" ht="15" x14ac:dyDescent="0.2">
      <c r="A500" s="197" t="s">
        <v>140</v>
      </c>
      <c r="B500" s="197" t="s">
        <v>2</v>
      </c>
      <c r="C500" s="197" t="s">
        <v>3</v>
      </c>
      <c r="D500" s="198">
        <v>2016</v>
      </c>
      <c r="E500" s="197" t="s">
        <v>6</v>
      </c>
      <c r="F500" s="199">
        <v>28</v>
      </c>
      <c r="G500" s="200">
        <v>0</v>
      </c>
      <c r="H500" s="200">
        <v>0</v>
      </c>
      <c r="I500" s="200">
        <v>0</v>
      </c>
      <c r="J500" s="200">
        <v>19</v>
      </c>
      <c r="K500" s="199">
        <v>0</v>
      </c>
      <c r="L500" s="199">
        <v>0</v>
      </c>
      <c r="M500" s="199">
        <v>0</v>
      </c>
      <c r="N500" s="202">
        <v>22</v>
      </c>
      <c r="O500" s="199">
        <v>5</v>
      </c>
      <c r="P500" s="199">
        <v>49</v>
      </c>
      <c r="Q500" s="201">
        <v>0</v>
      </c>
      <c r="R500" s="197">
        <v>118</v>
      </c>
      <c r="S500" s="197">
        <v>5</v>
      </c>
      <c r="T500" s="92">
        <f t="shared" si="7"/>
        <v>2016</v>
      </c>
      <c r="U500">
        <f>VLOOKUP(A500,'SB35 Determination Data'!$B$4:$F$542,5,FALSE)</f>
        <v>2014</v>
      </c>
    </row>
    <row r="501" spans="1:21" ht="15" x14ac:dyDescent="0.2">
      <c r="A501" s="197" t="s">
        <v>140</v>
      </c>
      <c r="B501" s="197" t="s">
        <v>2</v>
      </c>
      <c r="C501" s="197" t="s">
        <v>3</v>
      </c>
      <c r="D501" s="198">
        <v>2017</v>
      </c>
      <c r="E501" s="197" t="s">
        <v>6</v>
      </c>
      <c r="F501" s="199">
        <v>28</v>
      </c>
      <c r="G501" s="200">
        <v>0</v>
      </c>
      <c r="H501" s="200">
        <v>0</v>
      </c>
      <c r="I501" s="200">
        <v>0</v>
      </c>
      <c r="J501" s="200">
        <v>19</v>
      </c>
      <c r="K501" s="199">
        <v>0</v>
      </c>
      <c r="L501" s="199">
        <v>0</v>
      </c>
      <c r="M501" s="199">
        <v>0</v>
      </c>
      <c r="N501" s="199">
        <v>22</v>
      </c>
      <c r="O501" s="199">
        <v>1</v>
      </c>
      <c r="P501" s="199">
        <v>49</v>
      </c>
      <c r="Q501" s="201">
        <v>21</v>
      </c>
      <c r="R501" s="197">
        <v>118</v>
      </c>
      <c r="S501" s="197">
        <v>22</v>
      </c>
      <c r="T501" s="92">
        <f t="shared" si="7"/>
        <v>2017</v>
      </c>
      <c r="U501">
        <f>VLOOKUP(A501,'SB35 Determination Data'!$B$4:$F$542,5,FALSE)</f>
        <v>2014</v>
      </c>
    </row>
    <row r="502" spans="1:21" ht="15" x14ac:dyDescent="0.2">
      <c r="A502" s="197" t="s">
        <v>141</v>
      </c>
      <c r="B502" s="197" t="s">
        <v>142</v>
      </c>
      <c r="C502" s="197" t="s">
        <v>13</v>
      </c>
      <c r="D502" s="198">
        <v>2014</v>
      </c>
      <c r="E502" s="197" t="s">
        <v>6</v>
      </c>
      <c r="F502" s="199">
        <v>122</v>
      </c>
      <c r="G502" s="200">
        <v>10</v>
      </c>
      <c r="H502" s="200">
        <v>10</v>
      </c>
      <c r="I502" s="200">
        <v>0</v>
      </c>
      <c r="J502" s="200">
        <v>88</v>
      </c>
      <c r="K502" s="199">
        <v>74</v>
      </c>
      <c r="L502" s="199">
        <v>72</v>
      </c>
      <c r="M502" s="199">
        <v>2</v>
      </c>
      <c r="N502" s="199">
        <v>100</v>
      </c>
      <c r="O502" s="199">
        <v>0</v>
      </c>
      <c r="P502" s="199">
        <v>220</v>
      </c>
      <c r="Q502" s="201">
        <v>0</v>
      </c>
      <c r="R502" s="197">
        <v>530</v>
      </c>
      <c r="S502" s="197">
        <v>84</v>
      </c>
      <c r="T502" s="92">
        <f t="shared" si="7"/>
        <v>2014</v>
      </c>
      <c r="U502">
        <f>VLOOKUP(A502,'SB35 Determination Data'!$B$4:$F$542,5,FALSE)</f>
        <v>2014</v>
      </c>
    </row>
    <row r="503" spans="1:21" ht="15" x14ac:dyDescent="0.2">
      <c r="A503" s="197" t="s">
        <v>141</v>
      </c>
      <c r="B503" s="197" t="s">
        <v>142</v>
      </c>
      <c r="C503" s="197" t="s">
        <v>13</v>
      </c>
      <c r="D503" s="198">
        <v>2015</v>
      </c>
      <c r="E503" s="197" t="s">
        <v>6</v>
      </c>
      <c r="F503" s="199">
        <v>122</v>
      </c>
      <c r="G503" s="200">
        <v>2</v>
      </c>
      <c r="H503" s="200">
        <v>2</v>
      </c>
      <c r="I503" s="200">
        <v>0</v>
      </c>
      <c r="J503" s="200">
        <v>88</v>
      </c>
      <c r="K503" s="199">
        <v>0</v>
      </c>
      <c r="L503" s="199">
        <v>0</v>
      </c>
      <c r="M503" s="199">
        <v>0</v>
      </c>
      <c r="N503" s="199">
        <v>100</v>
      </c>
      <c r="O503" s="199">
        <v>0</v>
      </c>
      <c r="P503" s="199">
        <v>220</v>
      </c>
      <c r="Q503" s="201">
        <v>5</v>
      </c>
      <c r="R503" s="197">
        <v>530</v>
      </c>
      <c r="S503" s="197">
        <v>7</v>
      </c>
      <c r="T503" s="92">
        <f t="shared" si="7"/>
        <v>2015</v>
      </c>
      <c r="U503">
        <f>VLOOKUP(A503,'SB35 Determination Data'!$B$4:$F$542,5,FALSE)</f>
        <v>2014</v>
      </c>
    </row>
    <row r="504" spans="1:21" ht="15" x14ac:dyDescent="0.2">
      <c r="A504" s="197" t="s">
        <v>141</v>
      </c>
      <c r="B504" s="197" t="s">
        <v>142</v>
      </c>
      <c r="C504" s="197" t="s">
        <v>13</v>
      </c>
      <c r="D504" s="198">
        <v>2016</v>
      </c>
      <c r="E504" s="197" t="s">
        <v>6</v>
      </c>
      <c r="F504" s="199">
        <v>122</v>
      </c>
      <c r="G504" s="200">
        <v>1</v>
      </c>
      <c r="H504" s="200">
        <v>1</v>
      </c>
      <c r="I504" s="200">
        <v>0</v>
      </c>
      <c r="J504" s="200">
        <v>88</v>
      </c>
      <c r="K504" s="199">
        <v>0</v>
      </c>
      <c r="L504" s="199">
        <v>0</v>
      </c>
      <c r="M504" s="199">
        <v>0</v>
      </c>
      <c r="N504" s="199">
        <v>100</v>
      </c>
      <c r="O504" s="199">
        <v>1</v>
      </c>
      <c r="P504" s="199">
        <v>220</v>
      </c>
      <c r="Q504" s="201">
        <v>0</v>
      </c>
      <c r="R504" s="197">
        <v>530</v>
      </c>
      <c r="S504" s="197">
        <v>2</v>
      </c>
      <c r="T504" s="92">
        <f t="shared" si="7"/>
        <v>2016</v>
      </c>
      <c r="U504">
        <f>VLOOKUP(A504,'SB35 Determination Data'!$B$4:$F$542,5,FALSE)</f>
        <v>2014</v>
      </c>
    </row>
    <row r="505" spans="1:21" ht="15" x14ac:dyDescent="0.2">
      <c r="A505" s="197" t="s">
        <v>141</v>
      </c>
      <c r="B505" s="197" t="s">
        <v>142</v>
      </c>
      <c r="C505" s="197" t="s">
        <v>13</v>
      </c>
      <c r="D505" s="198">
        <v>2017</v>
      </c>
      <c r="E505" s="197" t="s">
        <v>6</v>
      </c>
      <c r="F505" s="199">
        <v>122</v>
      </c>
      <c r="G505" s="200">
        <v>2</v>
      </c>
      <c r="H505" s="200">
        <v>2</v>
      </c>
      <c r="I505" s="200">
        <v>0</v>
      </c>
      <c r="J505" s="200">
        <v>88</v>
      </c>
      <c r="K505" s="199">
        <v>2</v>
      </c>
      <c r="L505" s="199">
        <v>0</v>
      </c>
      <c r="M505" s="199">
        <v>2</v>
      </c>
      <c r="N505" s="199">
        <v>100</v>
      </c>
      <c r="O505" s="199">
        <v>1</v>
      </c>
      <c r="P505" s="199">
        <v>220</v>
      </c>
      <c r="Q505" s="201">
        <v>38</v>
      </c>
      <c r="R505" s="197">
        <v>530</v>
      </c>
      <c r="S505" s="197">
        <v>43</v>
      </c>
      <c r="T505" s="92">
        <f t="shared" si="7"/>
        <v>2017</v>
      </c>
      <c r="U505">
        <f>VLOOKUP(A505,'SB35 Determination Data'!$B$4:$F$542,5,FALSE)</f>
        <v>2014</v>
      </c>
    </row>
    <row r="506" spans="1:21" ht="15" x14ac:dyDescent="0.2">
      <c r="A506" s="197" t="s">
        <v>1112</v>
      </c>
      <c r="B506" s="197" t="s">
        <v>46</v>
      </c>
      <c r="C506" s="197" t="s">
        <v>47</v>
      </c>
      <c r="D506" s="198">
        <v>2014</v>
      </c>
      <c r="E506" s="197" t="s">
        <v>6</v>
      </c>
      <c r="F506" s="199">
        <v>231</v>
      </c>
      <c r="G506" s="200">
        <v>0</v>
      </c>
      <c r="H506" s="200">
        <v>0</v>
      </c>
      <c r="I506" s="200">
        <v>0</v>
      </c>
      <c r="J506" s="200">
        <v>118</v>
      </c>
      <c r="K506" s="199">
        <v>0</v>
      </c>
      <c r="L506" s="199">
        <v>0</v>
      </c>
      <c r="M506" s="199">
        <v>0</v>
      </c>
      <c r="N506" s="199">
        <v>99</v>
      </c>
      <c r="O506" s="199">
        <v>0</v>
      </c>
      <c r="P506" s="199">
        <v>321</v>
      </c>
      <c r="Q506" s="201">
        <v>8</v>
      </c>
      <c r="R506" s="197">
        <v>769</v>
      </c>
      <c r="S506" s="197">
        <v>8</v>
      </c>
      <c r="T506" s="92">
        <f t="shared" si="7"/>
        <v>2014</v>
      </c>
      <c r="U506">
        <f>VLOOKUP(A506,'SB35 Determination Data'!$B$4:$F$542,5,FALSE)</f>
        <v>2014</v>
      </c>
    </row>
    <row r="507" spans="1:21" ht="15" x14ac:dyDescent="0.2">
      <c r="A507" s="197" t="s">
        <v>1112</v>
      </c>
      <c r="B507" s="197" t="s">
        <v>46</v>
      </c>
      <c r="C507" s="197" t="s">
        <v>47</v>
      </c>
      <c r="D507" s="198">
        <v>2015</v>
      </c>
      <c r="E507" s="197" t="s">
        <v>6</v>
      </c>
      <c r="F507" s="199">
        <v>231</v>
      </c>
      <c r="G507" s="200">
        <v>0</v>
      </c>
      <c r="H507" s="200">
        <v>0</v>
      </c>
      <c r="I507" s="200">
        <v>0</v>
      </c>
      <c r="J507" s="200">
        <v>118</v>
      </c>
      <c r="K507" s="199">
        <v>0</v>
      </c>
      <c r="L507" s="199">
        <v>0</v>
      </c>
      <c r="M507" s="199">
        <v>0</v>
      </c>
      <c r="N507" s="202">
        <v>99</v>
      </c>
      <c r="O507" s="199">
        <v>0</v>
      </c>
      <c r="P507" s="199">
        <v>321</v>
      </c>
      <c r="Q507" s="201">
        <v>3</v>
      </c>
      <c r="R507" s="197">
        <v>769</v>
      </c>
      <c r="S507" s="197">
        <v>3</v>
      </c>
      <c r="T507" s="92">
        <f t="shared" si="7"/>
        <v>2015</v>
      </c>
      <c r="U507">
        <f>VLOOKUP(A507,'SB35 Determination Data'!$B$4:$F$542,5,FALSE)</f>
        <v>2014</v>
      </c>
    </row>
    <row r="508" spans="1:21" ht="15" x14ac:dyDescent="0.2">
      <c r="A508" s="197" t="s">
        <v>1112</v>
      </c>
      <c r="B508" s="197" t="s">
        <v>46</v>
      </c>
      <c r="C508" s="197" t="s">
        <v>47</v>
      </c>
      <c r="D508" s="198">
        <v>2016</v>
      </c>
      <c r="E508" s="197" t="s">
        <v>6</v>
      </c>
      <c r="F508" s="199">
        <v>231</v>
      </c>
      <c r="G508" s="200">
        <v>0</v>
      </c>
      <c r="H508" s="200">
        <v>0</v>
      </c>
      <c r="I508" s="200">
        <v>0</v>
      </c>
      <c r="J508" s="200">
        <v>118</v>
      </c>
      <c r="K508" s="199">
        <v>0</v>
      </c>
      <c r="L508" s="199">
        <v>0</v>
      </c>
      <c r="M508" s="199">
        <v>0</v>
      </c>
      <c r="N508" s="199">
        <v>99</v>
      </c>
      <c r="O508" s="199">
        <v>0</v>
      </c>
      <c r="P508" s="199">
        <v>321</v>
      </c>
      <c r="Q508" s="201">
        <v>16</v>
      </c>
      <c r="R508" s="197">
        <v>769</v>
      </c>
      <c r="S508" s="197">
        <v>16</v>
      </c>
      <c r="T508" s="92">
        <f t="shared" si="7"/>
        <v>2016</v>
      </c>
      <c r="U508">
        <f>VLOOKUP(A508,'SB35 Determination Data'!$B$4:$F$542,5,FALSE)</f>
        <v>2014</v>
      </c>
    </row>
    <row r="509" spans="1:21" ht="15" x14ac:dyDescent="0.2">
      <c r="A509" s="197" t="s">
        <v>1112</v>
      </c>
      <c r="B509" s="197" t="s">
        <v>46</v>
      </c>
      <c r="C509" s="197" t="s">
        <v>47</v>
      </c>
      <c r="D509" s="198">
        <v>2017</v>
      </c>
      <c r="E509" s="197" t="s">
        <v>6</v>
      </c>
      <c r="F509" s="199">
        <v>231</v>
      </c>
      <c r="G509" s="200">
        <v>0</v>
      </c>
      <c r="H509" s="200">
        <v>0</v>
      </c>
      <c r="I509" s="200">
        <v>0</v>
      </c>
      <c r="J509" s="200">
        <v>118</v>
      </c>
      <c r="K509" s="199">
        <v>0</v>
      </c>
      <c r="L509" s="199">
        <v>0</v>
      </c>
      <c r="M509" s="199">
        <v>0</v>
      </c>
      <c r="N509" s="199">
        <v>99</v>
      </c>
      <c r="O509" s="199">
        <v>0</v>
      </c>
      <c r="P509" s="199">
        <v>321</v>
      </c>
      <c r="Q509" s="201">
        <v>19</v>
      </c>
      <c r="R509" s="197">
        <v>769</v>
      </c>
      <c r="S509" s="197">
        <v>19</v>
      </c>
      <c r="T509" s="92">
        <f t="shared" si="7"/>
        <v>2017</v>
      </c>
      <c r="U509">
        <f>VLOOKUP(A509,'SB35 Determination Data'!$B$4:$F$542,5,FALSE)</f>
        <v>2014</v>
      </c>
    </row>
    <row r="510" spans="1:21" ht="15" x14ac:dyDescent="0.2">
      <c r="A510" s="197" t="s">
        <v>143</v>
      </c>
      <c r="B510" s="197" t="s">
        <v>24</v>
      </c>
      <c r="C510" s="197" t="s">
        <v>13</v>
      </c>
      <c r="D510" s="198">
        <v>2014</v>
      </c>
      <c r="E510" s="197" t="s">
        <v>6</v>
      </c>
      <c r="F510" s="199">
        <v>41</v>
      </c>
      <c r="G510" s="200">
        <v>0</v>
      </c>
      <c r="H510" s="200">
        <v>0</v>
      </c>
      <c r="I510" s="200">
        <v>0</v>
      </c>
      <c r="J510" s="200">
        <v>26</v>
      </c>
      <c r="K510" s="199">
        <v>1</v>
      </c>
      <c r="L510" s="199">
        <v>1</v>
      </c>
      <c r="M510" s="199">
        <v>0</v>
      </c>
      <c r="N510" s="199">
        <v>29</v>
      </c>
      <c r="O510" s="199">
        <v>0</v>
      </c>
      <c r="P510" s="199">
        <v>69</v>
      </c>
      <c r="Q510" s="201">
        <v>12</v>
      </c>
      <c r="R510" s="197">
        <v>165</v>
      </c>
      <c r="S510" s="197">
        <v>13</v>
      </c>
      <c r="T510" s="92">
        <f t="shared" si="7"/>
        <v>2014</v>
      </c>
      <c r="U510">
        <f>VLOOKUP(A510,'SB35 Determination Data'!$B$4:$F$542,5,FALSE)</f>
        <v>2014</v>
      </c>
    </row>
    <row r="511" spans="1:21" ht="15" x14ac:dyDescent="0.2">
      <c r="A511" s="197" t="s">
        <v>143</v>
      </c>
      <c r="B511" s="197" t="s">
        <v>24</v>
      </c>
      <c r="C511" s="197" t="s">
        <v>13</v>
      </c>
      <c r="D511" s="198">
        <v>2015</v>
      </c>
      <c r="E511" s="197" t="s">
        <v>6</v>
      </c>
      <c r="F511" s="199">
        <v>41</v>
      </c>
      <c r="G511" s="200">
        <v>0</v>
      </c>
      <c r="H511" s="200">
        <v>0</v>
      </c>
      <c r="I511" s="200">
        <v>0</v>
      </c>
      <c r="J511" s="200">
        <v>26</v>
      </c>
      <c r="K511" s="199">
        <v>2</v>
      </c>
      <c r="L511" s="199">
        <v>2</v>
      </c>
      <c r="M511" s="199">
        <v>0</v>
      </c>
      <c r="N511" s="199">
        <v>29</v>
      </c>
      <c r="O511" s="199">
        <v>0</v>
      </c>
      <c r="P511" s="199">
        <v>69</v>
      </c>
      <c r="Q511" s="201">
        <v>30</v>
      </c>
      <c r="R511" s="197">
        <v>165</v>
      </c>
      <c r="S511" s="197">
        <v>32</v>
      </c>
      <c r="T511" s="92">
        <f t="shared" si="7"/>
        <v>2015</v>
      </c>
      <c r="U511">
        <f>VLOOKUP(A511,'SB35 Determination Data'!$B$4:$F$542,5,FALSE)</f>
        <v>2014</v>
      </c>
    </row>
    <row r="512" spans="1:21" ht="15" x14ac:dyDescent="0.2">
      <c r="A512" s="197" t="s">
        <v>143</v>
      </c>
      <c r="B512" s="197" t="s">
        <v>24</v>
      </c>
      <c r="C512" s="197" t="s">
        <v>13</v>
      </c>
      <c r="D512" s="198">
        <v>2016</v>
      </c>
      <c r="E512" s="197" t="s">
        <v>6</v>
      </c>
      <c r="F512" s="199">
        <v>41</v>
      </c>
      <c r="G512" s="200">
        <v>0</v>
      </c>
      <c r="H512" s="200">
        <v>0</v>
      </c>
      <c r="I512" s="200">
        <v>0</v>
      </c>
      <c r="J512" s="200">
        <v>26</v>
      </c>
      <c r="K512" s="199">
        <v>2</v>
      </c>
      <c r="L512" s="199">
        <v>2</v>
      </c>
      <c r="M512" s="199">
        <v>0</v>
      </c>
      <c r="N512" s="202">
        <v>29</v>
      </c>
      <c r="O512" s="199">
        <v>0</v>
      </c>
      <c r="P512" s="199">
        <v>69</v>
      </c>
      <c r="Q512" s="201">
        <v>21</v>
      </c>
      <c r="R512" s="197">
        <v>165</v>
      </c>
      <c r="S512" s="197">
        <v>23</v>
      </c>
      <c r="T512" s="92">
        <f t="shared" si="7"/>
        <v>2016</v>
      </c>
      <c r="U512">
        <f>VLOOKUP(A512,'SB35 Determination Data'!$B$4:$F$542,5,FALSE)</f>
        <v>2014</v>
      </c>
    </row>
    <row r="513" spans="1:21" ht="15" x14ac:dyDescent="0.2">
      <c r="A513" s="197" t="s">
        <v>143</v>
      </c>
      <c r="B513" s="197" t="s">
        <v>24</v>
      </c>
      <c r="C513" s="197" t="s">
        <v>13</v>
      </c>
      <c r="D513" s="198">
        <v>2017</v>
      </c>
      <c r="E513" s="197" t="s">
        <v>6</v>
      </c>
      <c r="F513" s="199">
        <v>41</v>
      </c>
      <c r="G513" s="200">
        <v>0</v>
      </c>
      <c r="H513" s="200">
        <v>0</v>
      </c>
      <c r="I513" s="200">
        <v>0</v>
      </c>
      <c r="J513" s="200">
        <v>26</v>
      </c>
      <c r="K513" s="199">
        <v>0</v>
      </c>
      <c r="L513" s="199">
        <v>0</v>
      </c>
      <c r="M513" s="199">
        <v>0</v>
      </c>
      <c r="N513" s="199">
        <v>29</v>
      </c>
      <c r="O513" s="199">
        <v>0</v>
      </c>
      <c r="P513" s="199">
        <v>69</v>
      </c>
      <c r="Q513" s="201">
        <v>17</v>
      </c>
      <c r="R513" s="197">
        <v>165</v>
      </c>
      <c r="S513" s="197">
        <v>17</v>
      </c>
      <c r="T513" s="92">
        <f t="shared" si="7"/>
        <v>2017</v>
      </c>
      <c r="U513">
        <f>VLOOKUP(A513,'SB35 Determination Data'!$B$4:$F$542,5,FALSE)</f>
        <v>2014</v>
      </c>
    </row>
    <row r="514" spans="1:21" ht="15" x14ac:dyDescent="0.2">
      <c r="A514" s="197" t="s">
        <v>144</v>
      </c>
      <c r="B514" s="197" t="s">
        <v>29</v>
      </c>
      <c r="C514" s="197" t="s">
        <v>8</v>
      </c>
      <c r="D514" s="198">
        <v>2014</v>
      </c>
      <c r="E514" s="197" t="s">
        <v>6</v>
      </c>
      <c r="F514" s="199">
        <v>52</v>
      </c>
      <c r="G514" s="200">
        <v>52</v>
      </c>
      <c r="H514" s="200">
        <v>52</v>
      </c>
      <c r="I514" s="200">
        <v>0</v>
      </c>
      <c r="J514" s="200">
        <v>31</v>
      </c>
      <c r="K514" s="199">
        <v>3</v>
      </c>
      <c r="L514" s="199">
        <v>3</v>
      </c>
      <c r="M514" s="199">
        <v>0</v>
      </c>
      <c r="N514" s="199">
        <v>36</v>
      </c>
      <c r="O514" s="199">
        <v>0</v>
      </c>
      <c r="P514" s="199">
        <v>121</v>
      </c>
      <c r="Q514" s="201">
        <v>0</v>
      </c>
      <c r="R514" s="197">
        <v>240</v>
      </c>
      <c r="S514" s="197">
        <v>55</v>
      </c>
      <c r="T514" s="92">
        <f t="shared" si="7"/>
        <v>2015</v>
      </c>
      <c r="U514">
        <f>VLOOKUP(A514,'SB35 Determination Data'!$B$4:$F$542,5,FALSE)</f>
        <v>2015</v>
      </c>
    </row>
    <row r="515" spans="1:21" ht="15" x14ac:dyDescent="0.2">
      <c r="A515" s="197" t="s">
        <v>144</v>
      </c>
      <c r="B515" s="197" t="s">
        <v>29</v>
      </c>
      <c r="C515" s="197" t="s">
        <v>8</v>
      </c>
      <c r="D515" s="198">
        <v>2015</v>
      </c>
      <c r="E515" s="197" t="s">
        <v>6</v>
      </c>
      <c r="F515" s="199">
        <v>52</v>
      </c>
      <c r="G515" s="200">
        <v>0</v>
      </c>
      <c r="H515" s="200">
        <v>0</v>
      </c>
      <c r="I515" s="200">
        <v>0</v>
      </c>
      <c r="J515" s="200">
        <v>31</v>
      </c>
      <c r="K515" s="199">
        <v>0</v>
      </c>
      <c r="L515" s="199">
        <v>0</v>
      </c>
      <c r="M515" s="199">
        <v>0</v>
      </c>
      <c r="N515" s="199">
        <v>36</v>
      </c>
      <c r="O515" s="199">
        <v>0</v>
      </c>
      <c r="P515" s="199">
        <v>121</v>
      </c>
      <c r="Q515" s="201">
        <v>9</v>
      </c>
      <c r="R515" s="197">
        <v>240</v>
      </c>
      <c r="S515" s="197">
        <v>9</v>
      </c>
      <c r="T515" s="92">
        <f t="shared" si="7"/>
        <v>2015</v>
      </c>
      <c r="U515">
        <f>VLOOKUP(A515,'SB35 Determination Data'!$B$4:$F$542,5,FALSE)</f>
        <v>2015</v>
      </c>
    </row>
    <row r="516" spans="1:21" ht="15" x14ac:dyDescent="0.2">
      <c r="A516" s="197" t="s">
        <v>144</v>
      </c>
      <c r="B516" s="197" t="s">
        <v>29</v>
      </c>
      <c r="C516" s="197" t="s">
        <v>8</v>
      </c>
      <c r="D516" s="198">
        <v>2016</v>
      </c>
      <c r="E516" s="197" t="s">
        <v>6</v>
      </c>
      <c r="F516" s="199">
        <v>52</v>
      </c>
      <c r="G516" s="200">
        <v>0</v>
      </c>
      <c r="H516" s="200">
        <v>0</v>
      </c>
      <c r="I516" s="200">
        <v>0</v>
      </c>
      <c r="J516" s="200">
        <v>31</v>
      </c>
      <c r="K516" s="199">
        <v>0</v>
      </c>
      <c r="L516" s="199">
        <v>0</v>
      </c>
      <c r="M516" s="199">
        <v>0</v>
      </c>
      <c r="N516" s="199">
        <v>36</v>
      </c>
      <c r="O516" s="199">
        <v>6</v>
      </c>
      <c r="P516" s="199">
        <v>121</v>
      </c>
      <c r="Q516" s="201">
        <v>14</v>
      </c>
      <c r="R516" s="197">
        <v>240</v>
      </c>
      <c r="S516" s="197">
        <v>20</v>
      </c>
      <c r="T516" s="92">
        <f t="shared" ref="T516:T579" si="8">IF(D516&gt;U516,D516,U516)</f>
        <v>2016</v>
      </c>
      <c r="U516">
        <f>VLOOKUP(A516,'SB35 Determination Data'!$B$4:$F$542,5,FALSE)</f>
        <v>2015</v>
      </c>
    </row>
    <row r="517" spans="1:21" ht="15" x14ac:dyDescent="0.2">
      <c r="A517" s="197" t="s">
        <v>144</v>
      </c>
      <c r="B517" s="197" t="s">
        <v>29</v>
      </c>
      <c r="C517" s="197" t="s">
        <v>8</v>
      </c>
      <c r="D517" s="198">
        <v>2017</v>
      </c>
      <c r="E517" s="197" t="s">
        <v>6</v>
      </c>
      <c r="F517" s="199">
        <v>52</v>
      </c>
      <c r="G517" s="200">
        <v>0</v>
      </c>
      <c r="H517" s="200">
        <v>0</v>
      </c>
      <c r="I517" s="200">
        <v>0</v>
      </c>
      <c r="J517" s="200">
        <v>31</v>
      </c>
      <c r="K517" s="199">
        <v>0</v>
      </c>
      <c r="L517" s="199">
        <v>0</v>
      </c>
      <c r="M517" s="199">
        <v>0</v>
      </c>
      <c r="N517" s="202">
        <v>36</v>
      </c>
      <c r="O517" s="199">
        <v>3</v>
      </c>
      <c r="P517" s="199">
        <v>121</v>
      </c>
      <c r="Q517" s="201">
        <v>12</v>
      </c>
      <c r="R517" s="197">
        <v>240</v>
      </c>
      <c r="S517" s="197">
        <v>15</v>
      </c>
      <c r="T517" s="92">
        <f t="shared" si="8"/>
        <v>2017</v>
      </c>
      <c r="U517">
        <f>VLOOKUP(A517,'SB35 Determination Data'!$B$4:$F$542,5,FALSE)</f>
        <v>2015</v>
      </c>
    </row>
    <row r="518" spans="1:21" ht="15" x14ac:dyDescent="0.2">
      <c r="A518" s="197" t="s">
        <v>1013</v>
      </c>
      <c r="B518" s="197" t="s">
        <v>5</v>
      </c>
      <c r="C518" s="197" t="s">
        <v>3</v>
      </c>
      <c r="D518" s="198">
        <v>2014</v>
      </c>
      <c r="E518" s="197" t="s">
        <v>6</v>
      </c>
      <c r="F518" s="199">
        <v>170</v>
      </c>
      <c r="G518" s="200">
        <v>0</v>
      </c>
      <c r="H518" s="200">
        <v>0</v>
      </c>
      <c r="I518" s="200">
        <v>0</v>
      </c>
      <c r="J518" s="200">
        <v>101</v>
      </c>
      <c r="K518" s="199">
        <v>0</v>
      </c>
      <c r="L518" s="199">
        <v>0</v>
      </c>
      <c r="M518" s="199">
        <v>0</v>
      </c>
      <c r="N518" s="199">
        <v>112</v>
      </c>
      <c r="O518" s="199">
        <v>34</v>
      </c>
      <c r="P518" s="199">
        <v>300</v>
      </c>
      <c r="Q518" s="201">
        <v>320</v>
      </c>
      <c r="R518" s="197">
        <v>683</v>
      </c>
      <c r="S518" s="197">
        <v>354</v>
      </c>
      <c r="T518" s="92">
        <f t="shared" si="8"/>
        <v>2014</v>
      </c>
      <c r="U518">
        <f>VLOOKUP(A518,'SB35 Determination Data'!$B$4:$F$542,5,FALSE)</f>
        <v>2014</v>
      </c>
    </row>
    <row r="519" spans="1:21" ht="15" x14ac:dyDescent="0.2">
      <c r="A519" s="197" t="s">
        <v>1013</v>
      </c>
      <c r="B519" s="197" t="s">
        <v>5</v>
      </c>
      <c r="C519" s="197" t="s">
        <v>3</v>
      </c>
      <c r="D519" s="198">
        <v>2015</v>
      </c>
      <c r="E519" s="197" t="s">
        <v>6</v>
      </c>
      <c r="F519" s="199">
        <v>170</v>
      </c>
      <c r="G519" s="200">
        <v>0</v>
      </c>
      <c r="H519" s="200">
        <v>0</v>
      </c>
      <c r="I519" s="200">
        <v>0</v>
      </c>
      <c r="J519" s="200">
        <v>101</v>
      </c>
      <c r="K519" s="199">
        <v>127</v>
      </c>
      <c r="L519" s="199">
        <v>127</v>
      </c>
      <c r="M519" s="199">
        <v>0</v>
      </c>
      <c r="N519" s="199">
        <v>112</v>
      </c>
      <c r="O519" s="199">
        <v>0</v>
      </c>
      <c r="P519" s="199">
        <v>300</v>
      </c>
      <c r="Q519" s="201">
        <v>0</v>
      </c>
      <c r="R519" s="197">
        <v>683</v>
      </c>
      <c r="S519" s="197">
        <v>127</v>
      </c>
      <c r="T519" s="92">
        <f t="shared" si="8"/>
        <v>2015</v>
      </c>
      <c r="U519">
        <f>VLOOKUP(A519,'SB35 Determination Data'!$B$4:$F$542,5,FALSE)</f>
        <v>2014</v>
      </c>
    </row>
    <row r="520" spans="1:21" ht="15" x14ac:dyDescent="0.2">
      <c r="A520" s="197" t="s">
        <v>1013</v>
      </c>
      <c r="B520" s="197" t="s">
        <v>5</v>
      </c>
      <c r="C520" s="197" t="s">
        <v>3</v>
      </c>
      <c r="D520" s="198">
        <v>2016</v>
      </c>
      <c r="E520" s="197" t="s">
        <v>6</v>
      </c>
      <c r="F520" s="199">
        <v>170</v>
      </c>
      <c r="G520" s="200">
        <v>0</v>
      </c>
      <c r="H520" s="200">
        <v>0</v>
      </c>
      <c r="I520" s="200">
        <v>0</v>
      </c>
      <c r="J520" s="200">
        <v>101</v>
      </c>
      <c r="K520" s="199">
        <v>0</v>
      </c>
      <c r="L520" s="199">
        <v>0</v>
      </c>
      <c r="M520" s="199">
        <v>0</v>
      </c>
      <c r="N520" s="199">
        <v>112</v>
      </c>
      <c r="O520" s="199">
        <v>0</v>
      </c>
      <c r="P520" s="199">
        <v>300</v>
      </c>
      <c r="Q520" s="201">
        <v>4</v>
      </c>
      <c r="R520" s="197">
        <v>683</v>
      </c>
      <c r="S520" s="197">
        <v>4</v>
      </c>
      <c r="T520" s="92">
        <f t="shared" si="8"/>
        <v>2016</v>
      </c>
      <c r="U520">
        <f>VLOOKUP(A520,'SB35 Determination Data'!$B$4:$F$542,5,FALSE)</f>
        <v>2014</v>
      </c>
    </row>
    <row r="521" spans="1:21" ht="15" x14ac:dyDescent="0.2">
      <c r="A521" s="197" t="s">
        <v>1013</v>
      </c>
      <c r="B521" s="197" t="s">
        <v>5</v>
      </c>
      <c r="C521" s="197" t="s">
        <v>3</v>
      </c>
      <c r="D521" s="198">
        <v>2017</v>
      </c>
      <c r="E521" s="197" t="s">
        <v>6</v>
      </c>
      <c r="F521" s="199">
        <v>170</v>
      </c>
      <c r="G521" s="200">
        <v>0</v>
      </c>
      <c r="H521" s="200">
        <v>0</v>
      </c>
      <c r="I521" s="200">
        <v>0</v>
      </c>
      <c r="J521" s="200">
        <v>101</v>
      </c>
      <c r="K521" s="199">
        <v>0</v>
      </c>
      <c r="L521" s="199">
        <v>0</v>
      </c>
      <c r="M521" s="199">
        <v>0</v>
      </c>
      <c r="N521" s="199">
        <v>112</v>
      </c>
      <c r="O521" s="199">
        <v>5</v>
      </c>
      <c r="P521" s="199">
        <v>300</v>
      </c>
      <c r="Q521" s="201">
        <v>37</v>
      </c>
      <c r="R521" s="197">
        <v>683</v>
      </c>
      <c r="S521" s="197">
        <v>42</v>
      </c>
      <c r="T521" s="92">
        <f t="shared" si="8"/>
        <v>2017</v>
      </c>
      <c r="U521">
        <f>VLOOKUP(A521,'SB35 Determination Data'!$B$4:$F$542,5,FALSE)</f>
        <v>2014</v>
      </c>
    </row>
    <row r="522" spans="1:21" ht="15" x14ac:dyDescent="0.2">
      <c r="A522" s="197" t="s">
        <v>145</v>
      </c>
      <c r="B522" s="197" t="s">
        <v>7</v>
      </c>
      <c r="C522" s="197" t="s">
        <v>8</v>
      </c>
      <c r="D522" s="198">
        <v>2015</v>
      </c>
      <c r="E522" s="197" t="s">
        <v>6</v>
      </c>
      <c r="F522" s="199">
        <v>851</v>
      </c>
      <c r="G522" s="200">
        <v>0</v>
      </c>
      <c r="H522" s="200">
        <v>0</v>
      </c>
      <c r="I522" s="200">
        <v>0</v>
      </c>
      <c r="J522" s="200">
        <v>480</v>
      </c>
      <c r="K522" s="199">
        <v>0</v>
      </c>
      <c r="L522" s="199">
        <v>0</v>
      </c>
      <c r="M522" s="199">
        <v>0</v>
      </c>
      <c r="N522" s="202">
        <v>608</v>
      </c>
      <c r="O522" s="199">
        <v>0</v>
      </c>
      <c r="P522" s="199">
        <v>1981</v>
      </c>
      <c r="Q522" s="201">
        <v>108</v>
      </c>
      <c r="R522" s="197">
        <v>3920</v>
      </c>
      <c r="S522" s="197">
        <v>108</v>
      </c>
      <c r="T522" s="92">
        <f t="shared" si="8"/>
        <v>2015</v>
      </c>
      <c r="U522">
        <f>VLOOKUP(A522,'SB35 Determination Data'!$B$4:$F$542,5,FALSE)</f>
        <v>2015</v>
      </c>
    </row>
    <row r="523" spans="1:21" ht="15" x14ac:dyDescent="0.2">
      <c r="A523" s="197" t="s">
        <v>145</v>
      </c>
      <c r="B523" s="197" t="s">
        <v>7</v>
      </c>
      <c r="C523" s="197" t="s">
        <v>8</v>
      </c>
      <c r="D523" s="198">
        <v>2016</v>
      </c>
      <c r="E523" s="197" t="s">
        <v>6</v>
      </c>
      <c r="F523" s="199">
        <v>851</v>
      </c>
      <c r="G523" s="200">
        <v>0</v>
      </c>
      <c r="H523" s="200">
        <v>0</v>
      </c>
      <c r="I523" s="200">
        <v>0</v>
      </c>
      <c r="J523" s="200">
        <v>480</v>
      </c>
      <c r="K523" s="199">
        <v>0</v>
      </c>
      <c r="L523" s="199">
        <v>0</v>
      </c>
      <c r="M523" s="199">
        <v>0</v>
      </c>
      <c r="N523" s="199">
        <v>608</v>
      </c>
      <c r="O523" s="199">
        <v>0</v>
      </c>
      <c r="P523" s="199">
        <v>1981</v>
      </c>
      <c r="Q523" s="201">
        <v>225</v>
      </c>
      <c r="R523" s="197">
        <v>3920</v>
      </c>
      <c r="S523" s="197">
        <v>225</v>
      </c>
      <c r="T523" s="92">
        <f t="shared" si="8"/>
        <v>2016</v>
      </c>
      <c r="U523">
        <f>VLOOKUP(A523,'SB35 Determination Data'!$B$4:$F$542,5,FALSE)</f>
        <v>2015</v>
      </c>
    </row>
    <row r="524" spans="1:21" ht="15" x14ac:dyDescent="0.2">
      <c r="A524" s="197" t="s">
        <v>145</v>
      </c>
      <c r="B524" s="197" t="s">
        <v>7</v>
      </c>
      <c r="C524" s="197" t="s">
        <v>8</v>
      </c>
      <c r="D524" s="198">
        <v>2017</v>
      </c>
      <c r="E524" s="197" t="s">
        <v>6</v>
      </c>
      <c r="F524" s="199">
        <v>851</v>
      </c>
      <c r="G524" s="200">
        <v>40</v>
      </c>
      <c r="H524" s="200">
        <v>40</v>
      </c>
      <c r="I524" s="200">
        <v>0</v>
      </c>
      <c r="J524" s="200">
        <v>480</v>
      </c>
      <c r="K524" s="199">
        <v>19</v>
      </c>
      <c r="L524" s="199">
        <v>19</v>
      </c>
      <c r="M524" s="199">
        <v>0</v>
      </c>
      <c r="N524" s="199">
        <v>608</v>
      </c>
      <c r="O524" s="199">
        <v>0</v>
      </c>
      <c r="P524" s="199">
        <v>1981</v>
      </c>
      <c r="Q524" s="201">
        <v>395</v>
      </c>
      <c r="R524" s="197">
        <v>3920</v>
      </c>
      <c r="S524" s="197">
        <v>454</v>
      </c>
      <c r="T524" s="92">
        <f t="shared" si="8"/>
        <v>2017</v>
      </c>
      <c r="U524">
        <f>VLOOKUP(A524,'SB35 Determination Data'!$B$4:$F$542,5,FALSE)</f>
        <v>2015</v>
      </c>
    </row>
    <row r="525" spans="1:21" ht="15" x14ac:dyDescent="0.2">
      <c r="A525" s="197" t="s">
        <v>146</v>
      </c>
      <c r="B525" s="197" t="s">
        <v>81</v>
      </c>
      <c r="C525" s="197" t="s">
        <v>8</v>
      </c>
      <c r="D525" s="198">
        <v>2014</v>
      </c>
      <c r="E525" s="197" t="s">
        <v>6</v>
      </c>
      <c r="F525" s="199">
        <v>31</v>
      </c>
      <c r="G525" s="200">
        <v>0</v>
      </c>
      <c r="H525" s="200">
        <v>0</v>
      </c>
      <c r="I525" s="200">
        <v>0</v>
      </c>
      <c r="J525" s="200">
        <v>24</v>
      </c>
      <c r="K525" s="199">
        <v>0</v>
      </c>
      <c r="L525" s="199">
        <v>0</v>
      </c>
      <c r="M525" s="199">
        <v>0</v>
      </c>
      <c r="N525" s="202">
        <v>26</v>
      </c>
      <c r="O525" s="199">
        <v>0</v>
      </c>
      <c r="P525" s="199">
        <v>76</v>
      </c>
      <c r="Q525" s="201">
        <v>27</v>
      </c>
      <c r="R525" s="197">
        <v>157</v>
      </c>
      <c r="S525" s="197">
        <v>27</v>
      </c>
      <c r="T525" s="92">
        <f t="shared" si="8"/>
        <v>2015</v>
      </c>
      <c r="U525">
        <f>VLOOKUP(A525,'SB35 Determination Data'!$B$4:$F$542,5,FALSE)</f>
        <v>2015</v>
      </c>
    </row>
    <row r="526" spans="1:21" ht="15" x14ac:dyDescent="0.2">
      <c r="A526" s="197" t="s">
        <v>146</v>
      </c>
      <c r="B526" s="197" t="s">
        <v>81</v>
      </c>
      <c r="C526" s="197" t="s">
        <v>8</v>
      </c>
      <c r="D526" s="198">
        <v>2015</v>
      </c>
      <c r="E526" s="197" t="s">
        <v>6</v>
      </c>
      <c r="F526" s="199">
        <v>31</v>
      </c>
      <c r="G526" s="200">
        <v>1</v>
      </c>
      <c r="H526" s="200">
        <v>1</v>
      </c>
      <c r="I526" s="200">
        <v>0</v>
      </c>
      <c r="J526" s="200">
        <v>24</v>
      </c>
      <c r="K526" s="199">
        <v>2</v>
      </c>
      <c r="L526" s="199">
        <v>2</v>
      </c>
      <c r="M526" s="199">
        <v>0</v>
      </c>
      <c r="N526" s="199">
        <v>26</v>
      </c>
      <c r="O526" s="199">
        <v>12</v>
      </c>
      <c r="P526" s="199">
        <v>76</v>
      </c>
      <c r="Q526" s="201">
        <v>44</v>
      </c>
      <c r="R526" s="197">
        <v>157</v>
      </c>
      <c r="S526" s="197">
        <v>59</v>
      </c>
      <c r="T526" s="92">
        <f t="shared" si="8"/>
        <v>2015</v>
      </c>
      <c r="U526">
        <f>VLOOKUP(A526,'SB35 Determination Data'!$B$4:$F$542,5,FALSE)</f>
        <v>2015</v>
      </c>
    </row>
    <row r="527" spans="1:21" ht="15" x14ac:dyDescent="0.2">
      <c r="A527" s="197" t="s">
        <v>146</v>
      </c>
      <c r="B527" s="197" t="s">
        <v>81</v>
      </c>
      <c r="C527" s="197" t="s">
        <v>8</v>
      </c>
      <c r="D527" s="198">
        <v>2016</v>
      </c>
      <c r="E527" s="197" t="s">
        <v>6</v>
      </c>
      <c r="F527" s="199">
        <v>31</v>
      </c>
      <c r="G527" s="200">
        <v>2</v>
      </c>
      <c r="H527" s="200">
        <v>2</v>
      </c>
      <c r="I527" s="200">
        <v>0</v>
      </c>
      <c r="J527" s="200">
        <v>24</v>
      </c>
      <c r="K527" s="199">
        <v>3</v>
      </c>
      <c r="L527" s="199">
        <v>3</v>
      </c>
      <c r="M527" s="199">
        <v>0</v>
      </c>
      <c r="N527" s="202">
        <v>26</v>
      </c>
      <c r="O527" s="199">
        <v>4</v>
      </c>
      <c r="P527" s="199">
        <v>76</v>
      </c>
      <c r="Q527" s="201">
        <v>23</v>
      </c>
      <c r="R527" s="197">
        <v>157</v>
      </c>
      <c r="S527" s="197">
        <v>32</v>
      </c>
      <c r="T527" s="92">
        <f t="shared" si="8"/>
        <v>2016</v>
      </c>
      <c r="U527">
        <f>VLOOKUP(A527,'SB35 Determination Data'!$B$4:$F$542,5,FALSE)</f>
        <v>2015</v>
      </c>
    </row>
    <row r="528" spans="1:21" ht="15" x14ac:dyDescent="0.2">
      <c r="A528" s="197" t="s">
        <v>146</v>
      </c>
      <c r="B528" s="197" t="s">
        <v>81</v>
      </c>
      <c r="C528" s="197" t="s">
        <v>8</v>
      </c>
      <c r="D528" s="198">
        <v>2017</v>
      </c>
      <c r="E528" s="197" t="s">
        <v>6</v>
      </c>
      <c r="F528" s="199">
        <v>31</v>
      </c>
      <c r="G528" s="200">
        <v>12</v>
      </c>
      <c r="H528" s="200">
        <v>12</v>
      </c>
      <c r="I528" s="200">
        <v>0</v>
      </c>
      <c r="J528" s="200">
        <v>24</v>
      </c>
      <c r="K528" s="199">
        <v>20</v>
      </c>
      <c r="L528" s="199">
        <v>20</v>
      </c>
      <c r="M528" s="199">
        <v>0</v>
      </c>
      <c r="N528" s="199">
        <v>26</v>
      </c>
      <c r="O528" s="199">
        <v>29</v>
      </c>
      <c r="P528" s="199">
        <v>76</v>
      </c>
      <c r="Q528" s="201">
        <v>16</v>
      </c>
      <c r="R528" s="197">
        <v>157</v>
      </c>
      <c r="S528" s="197">
        <v>77</v>
      </c>
      <c r="T528" s="92">
        <f t="shared" si="8"/>
        <v>2017</v>
      </c>
      <c r="U528">
        <f>VLOOKUP(A528,'SB35 Determination Data'!$B$4:$F$542,5,FALSE)</f>
        <v>2015</v>
      </c>
    </row>
    <row r="529" spans="1:21" ht="15" x14ac:dyDescent="0.2">
      <c r="A529" s="197" t="s">
        <v>147</v>
      </c>
      <c r="B529" s="197" t="s">
        <v>35</v>
      </c>
      <c r="C529" s="197" t="s">
        <v>3</v>
      </c>
      <c r="D529" s="198">
        <v>2014</v>
      </c>
      <c r="E529" s="197" t="s">
        <v>6</v>
      </c>
      <c r="F529" s="199">
        <v>134</v>
      </c>
      <c r="G529" s="200">
        <v>0</v>
      </c>
      <c r="H529" s="200">
        <v>0</v>
      </c>
      <c r="I529" s="200">
        <v>0</v>
      </c>
      <c r="J529" s="200">
        <v>96</v>
      </c>
      <c r="K529" s="199">
        <v>3</v>
      </c>
      <c r="L529" s="199">
        <v>0</v>
      </c>
      <c r="M529" s="199">
        <v>3</v>
      </c>
      <c r="N529" s="199">
        <v>112</v>
      </c>
      <c r="O529" s="199">
        <v>114</v>
      </c>
      <c r="P529" s="199">
        <v>262</v>
      </c>
      <c r="Q529" s="201">
        <v>32</v>
      </c>
      <c r="R529" s="197">
        <v>604</v>
      </c>
      <c r="S529" s="197">
        <v>149</v>
      </c>
      <c r="T529" s="92">
        <f t="shared" si="8"/>
        <v>2014</v>
      </c>
      <c r="U529">
        <f>VLOOKUP(A529,'SB35 Determination Data'!$B$4:$F$542,5,FALSE)</f>
        <v>2014</v>
      </c>
    </row>
    <row r="530" spans="1:21" ht="15" x14ac:dyDescent="0.2">
      <c r="A530" s="197" t="s">
        <v>147</v>
      </c>
      <c r="B530" s="197" t="s">
        <v>35</v>
      </c>
      <c r="C530" s="197" t="s">
        <v>3</v>
      </c>
      <c r="D530" s="198">
        <v>2015</v>
      </c>
      <c r="E530" s="197" t="s">
        <v>6</v>
      </c>
      <c r="F530" s="199">
        <v>134</v>
      </c>
      <c r="G530" s="200">
        <v>0</v>
      </c>
      <c r="H530" s="200">
        <v>0</v>
      </c>
      <c r="I530" s="200">
        <v>0</v>
      </c>
      <c r="J530" s="200">
        <v>96</v>
      </c>
      <c r="K530" s="199">
        <v>14</v>
      </c>
      <c r="L530" s="199">
        <v>12</v>
      </c>
      <c r="M530" s="199">
        <v>2</v>
      </c>
      <c r="N530" s="199">
        <v>112</v>
      </c>
      <c r="O530" s="199">
        <v>76</v>
      </c>
      <c r="P530" s="199">
        <v>262</v>
      </c>
      <c r="Q530" s="201">
        <v>17</v>
      </c>
      <c r="R530" s="197">
        <v>604</v>
      </c>
      <c r="S530" s="197">
        <v>107</v>
      </c>
      <c r="T530" s="92">
        <f t="shared" si="8"/>
        <v>2015</v>
      </c>
      <c r="U530">
        <f>VLOOKUP(A530,'SB35 Determination Data'!$B$4:$F$542,5,FALSE)</f>
        <v>2014</v>
      </c>
    </row>
    <row r="531" spans="1:21" ht="15" x14ac:dyDescent="0.2">
      <c r="A531" s="197" t="s">
        <v>147</v>
      </c>
      <c r="B531" s="197" t="s">
        <v>35</v>
      </c>
      <c r="C531" s="197" t="s">
        <v>3</v>
      </c>
      <c r="D531" s="198">
        <v>2016</v>
      </c>
      <c r="E531" s="197" t="s">
        <v>6</v>
      </c>
      <c r="F531" s="199">
        <v>134</v>
      </c>
      <c r="G531" s="200">
        <v>0</v>
      </c>
      <c r="H531" s="200">
        <v>0</v>
      </c>
      <c r="I531" s="200">
        <v>0</v>
      </c>
      <c r="J531" s="200">
        <v>96</v>
      </c>
      <c r="K531" s="199">
        <v>29</v>
      </c>
      <c r="L531" s="199">
        <v>29</v>
      </c>
      <c r="M531" s="199">
        <v>0</v>
      </c>
      <c r="N531" s="199">
        <v>112</v>
      </c>
      <c r="O531" s="199">
        <v>25</v>
      </c>
      <c r="P531" s="199">
        <v>262</v>
      </c>
      <c r="Q531" s="201">
        <v>8</v>
      </c>
      <c r="R531" s="197">
        <v>604</v>
      </c>
      <c r="S531" s="197">
        <v>62</v>
      </c>
      <c r="T531" s="92">
        <f t="shared" si="8"/>
        <v>2016</v>
      </c>
      <c r="U531">
        <f>VLOOKUP(A531,'SB35 Determination Data'!$B$4:$F$542,5,FALSE)</f>
        <v>2014</v>
      </c>
    </row>
    <row r="532" spans="1:21" ht="15" x14ac:dyDescent="0.2">
      <c r="A532" s="197" t="s">
        <v>147</v>
      </c>
      <c r="B532" s="197" t="s">
        <v>35</v>
      </c>
      <c r="C532" s="197" t="s">
        <v>3</v>
      </c>
      <c r="D532" s="198">
        <v>2017</v>
      </c>
      <c r="E532" s="197" t="s">
        <v>6</v>
      </c>
      <c r="F532" s="199">
        <v>134</v>
      </c>
      <c r="G532" s="200">
        <v>0</v>
      </c>
      <c r="H532" s="200">
        <v>0</v>
      </c>
      <c r="I532" s="200">
        <v>0</v>
      </c>
      <c r="J532" s="200">
        <v>96</v>
      </c>
      <c r="K532" s="199">
        <v>0</v>
      </c>
      <c r="L532" s="199">
        <v>0</v>
      </c>
      <c r="M532" s="199">
        <v>0</v>
      </c>
      <c r="N532" s="199">
        <v>112</v>
      </c>
      <c r="O532" s="199">
        <v>2</v>
      </c>
      <c r="P532" s="199">
        <v>262</v>
      </c>
      <c r="Q532" s="201">
        <v>12</v>
      </c>
      <c r="R532" s="197">
        <v>604</v>
      </c>
      <c r="S532" s="197">
        <v>14</v>
      </c>
      <c r="T532" s="92">
        <f t="shared" si="8"/>
        <v>2017</v>
      </c>
      <c r="U532">
        <f>VLOOKUP(A532,'SB35 Determination Data'!$B$4:$F$542,5,FALSE)</f>
        <v>2014</v>
      </c>
    </row>
    <row r="533" spans="1:21" ht="15" x14ac:dyDescent="0.2">
      <c r="A533" s="197" t="s">
        <v>148</v>
      </c>
      <c r="B533" s="197" t="s">
        <v>21</v>
      </c>
      <c r="C533" s="197" t="s">
        <v>8</v>
      </c>
      <c r="D533" s="198">
        <v>2015</v>
      </c>
      <c r="E533" s="197" t="s">
        <v>6</v>
      </c>
      <c r="F533" s="199">
        <v>220</v>
      </c>
      <c r="G533" s="200">
        <v>0</v>
      </c>
      <c r="H533" s="200">
        <v>0</v>
      </c>
      <c r="I533" s="200">
        <v>0</v>
      </c>
      <c r="J533" s="200">
        <v>118</v>
      </c>
      <c r="K533" s="199">
        <v>0</v>
      </c>
      <c r="L533" s="199">
        <v>0</v>
      </c>
      <c r="M533" s="199">
        <v>0</v>
      </c>
      <c r="N533" s="199">
        <v>100</v>
      </c>
      <c r="O533" s="199">
        <v>0</v>
      </c>
      <c r="P533" s="199">
        <v>244</v>
      </c>
      <c r="Q533" s="201">
        <v>190</v>
      </c>
      <c r="R533" s="197">
        <v>682</v>
      </c>
      <c r="S533" s="197">
        <v>190</v>
      </c>
      <c r="T533" s="92">
        <f t="shared" si="8"/>
        <v>2015</v>
      </c>
      <c r="U533">
        <f>VLOOKUP(A533,'SB35 Determination Data'!$B$4:$F$542,5,FALSE)</f>
        <v>2015</v>
      </c>
    </row>
    <row r="534" spans="1:21" ht="15" x14ac:dyDescent="0.2">
      <c r="A534" s="197" t="s">
        <v>148</v>
      </c>
      <c r="B534" s="197" t="s">
        <v>21</v>
      </c>
      <c r="C534" s="197" t="s">
        <v>8</v>
      </c>
      <c r="D534" s="198">
        <v>2016</v>
      </c>
      <c r="E534" s="197" t="s">
        <v>6</v>
      </c>
      <c r="F534" s="199">
        <v>220</v>
      </c>
      <c r="G534" s="200">
        <v>0</v>
      </c>
      <c r="H534" s="200">
        <v>0</v>
      </c>
      <c r="I534" s="200">
        <v>0</v>
      </c>
      <c r="J534" s="200">
        <v>118</v>
      </c>
      <c r="K534" s="199">
        <v>1</v>
      </c>
      <c r="L534" s="199">
        <v>0</v>
      </c>
      <c r="M534" s="199">
        <v>1</v>
      </c>
      <c r="N534" s="199">
        <v>100</v>
      </c>
      <c r="O534" s="199">
        <v>0</v>
      </c>
      <c r="P534" s="199">
        <v>244</v>
      </c>
      <c r="Q534" s="201">
        <v>30</v>
      </c>
      <c r="R534" s="197">
        <v>682</v>
      </c>
      <c r="S534" s="197">
        <v>31</v>
      </c>
      <c r="T534" s="92">
        <f t="shared" si="8"/>
        <v>2016</v>
      </c>
      <c r="U534">
        <f>VLOOKUP(A534,'SB35 Determination Data'!$B$4:$F$542,5,FALSE)</f>
        <v>2015</v>
      </c>
    </row>
    <row r="535" spans="1:21" ht="15" x14ac:dyDescent="0.2">
      <c r="A535" s="197" t="s">
        <v>148</v>
      </c>
      <c r="B535" s="197" t="s">
        <v>21</v>
      </c>
      <c r="C535" s="197" t="s">
        <v>8</v>
      </c>
      <c r="D535" s="198">
        <v>2017</v>
      </c>
      <c r="E535" s="197" t="s">
        <v>6</v>
      </c>
      <c r="F535" s="199">
        <v>220</v>
      </c>
      <c r="G535" s="200">
        <v>0</v>
      </c>
      <c r="H535" s="200">
        <v>0</v>
      </c>
      <c r="I535" s="200">
        <v>0</v>
      </c>
      <c r="J535" s="200">
        <v>118</v>
      </c>
      <c r="K535" s="199">
        <v>0</v>
      </c>
      <c r="L535" s="199">
        <v>0</v>
      </c>
      <c r="M535" s="199">
        <v>0</v>
      </c>
      <c r="N535" s="199">
        <v>100</v>
      </c>
      <c r="O535" s="199">
        <v>0</v>
      </c>
      <c r="P535" s="199">
        <v>244</v>
      </c>
      <c r="Q535" s="201">
        <v>41</v>
      </c>
      <c r="R535" s="197">
        <v>682</v>
      </c>
      <c r="S535" s="197">
        <v>41</v>
      </c>
      <c r="T535" s="92">
        <f t="shared" si="8"/>
        <v>2017</v>
      </c>
      <c r="U535">
        <f>VLOOKUP(A535,'SB35 Determination Data'!$B$4:$F$542,5,FALSE)</f>
        <v>2015</v>
      </c>
    </row>
    <row r="536" spans="1:21" ht="15" x14ac:dyDescent="0.2">
      <c r="A536" s="197" t="s">
        <v>149</v>
      </c>
      <c r="B536" s="197" t="s">
        <v>2</v>
      </c>
      <c r="C536" s="197" t="s">
        <v>3</v>
      </c>
      <c r="D536" s="198">
        <v>2014</v>
      </c>
      <c r="E536" s="197" t="s">
        <v>6</v>
      </c>
      <c r="F536" s="199">
        <v>398</v>
      </c>
      <c r="G536" s="200">
        <v>0</v>
      </c>
      <c r="H536" s="200">
        <v>0</v>
      </c>
      <c r="I536" s="200">
        <v>0</v>
      </c>
      <c r="J536" s="200">
        <v>274</v>
      </c>
      <c r="K536" s="199">
        <v>0</v>
      </c>
      <c r="L536" s="199">
        <v>0</v>
      </c>
      <c r="M536" s="199">
        <v>0</v>
      </c>
      <c r="N536" s="199">
        <v>314</v>
      </c>
      <c r="O536" s="199">
        <v>82</v>
      </c>
      <c r="P536" s="199">
        <v>729</v>
      </c>
      <c r="Q536" s="201">
        <v>0</v>
      </c>
      <c r="R536" s="197">
        <v>1715</v>
      </c>
      <c r="S536" s="197">
        <v>82</v>
      </c>
      <c r="T536" s="92">
        <f t="shared" si="8"/>
        <v>2014</v>
      </c>
      <c r="U536">
        <f>VLOOKUP(A536,'SB35 Determination Data'!$B$4:$F$542,5,FALSE)</f>
        <v>2014</v>
      </c>
    </row>
    <row r="537" spans="1:21" ht="15" x14ac:dyDescent="0.2">
      <c r="A537" s="197" t="s">
        <v>149</v>
      </c>
      <c r="B537" s="197" t="s">
        <v>2</v>
      </c>
      <c r="C537" s="197" t="s">
        <v>3</v>
      </c>
      <c r="D537" s="198">
        <v>2015</v>
      </c>
      <c r="E537" s="197" t="s">
        <v>6</v>
      </c>
      <c r="F537" s="199">
        <v>398</v>
      </c>
      <c r="G537" s="200">
        <v>0</v>
      </c>
      <c r="H537" s="200">
        <v>0</v>
      </c>
      <c r="I537" s="200">
        <v>0</v>
      </c>
      <c r="J537" s="200">
        <v>274</v>
      </c>
      <c r="K537" s="199">
        <v>0</v>
      </c>
      <c r="L537" s="199">
        <v>0</v>
      </c>
      <c r="M537" s="199">
        <v>0</v>
      </c>
      <c r="N537" s="202">
        <v>314</v>
      </c>
      <c r="O537" s="199">
        <v>0</v>
      </c>
      <c r="P537" s="199">
        <v>729</v>
      </c>
      <c r="Q537" s="201">
        <v>98</v>
      </c>
      <c r="R537" s="197">
        <v>1715</v>
      </c>
      <c r="S537" s="197">
        <v>98</v>
      </c>
      <c r="T537" s="92">
        <f t="shared" si="8"/>
        <v>2015</v>
      </c>
      <c r="U537">
        <f>VLOOKUP(A537,'SB35 Determination Data'!$B$4:$F$542,5,FALSE)</f>
        <v>2014</v>
      </c>
    </row>
    <row r="538" spans="1:21" ht="15" x14ac:dyDescent="0.2">
      <c r="A538" s="197" t="s">
        <v>149</v>
      </c>
      <c r="B538" s="197" t="s">
        <v>2</v>
      </c>
      <c r="C538" s="197" t="s">
        <v>3</v>
      </c>
      <c r="D538" s="198">
        <v>2016</v>
      </c>
      <c r="E538" s="197" t="s">
        <v>6</v>
      </c>
      <c r="F538" s="199">
        <v>398</v>
      </c>
      <c r="G538" s="200">
        <v>0</v>
      </c>
      <c r="H538" s="200">
        <v>0</v>
      </c>
      <c r="I538" s="200">
        <v>0</v>
      </c>
      <c r="J538" s="200">
        <v>274</v>
      </c>
      <c r="K538" s="199">
        <v>20</v>
      </c>
      <c r="L538" s="199">
        <v>20</v>
      </c>
      <c r="M538" s="199">
        <v>0</v>
      </c>
      <c r="N538" s="199">
        <v>314</v>
      </c>
      <c r="O538" s="199">
        <v>75</v>
      </c>
      <c r="P538" s="199">
        <v>729</v>
      </c>
      <c r="Q538" s="201">
        <v>172</v>
      </c>
      <c r="R538" s="197">
        <v>1715</v>
      </c>
      <c r="S538" s="197">
        <v>267</v>
      </c>
      <c r="T538" s="92">
        <f t="shared" si="8"/>
        <v>2016</v>
      </c>
      <c r="U538">
        <f>VLOOKUP(A538,'SB35 Determination Data'!$B$4:$F$542,5,FALSE)</f>
        <v>2014</v>
      </c>
    </row>
    <row r="539" spans="1:21" ht="15" x14ac:dyDescent="0.2">
      <c r="A539" s="197" t="s">
        <v>149</v>
      </c>
      <c r="B539" s="197" t="s">
        <v>2</v>
      </c>
      <c r="C539" s="197" t="s">
        <v>3</v>
      </c>
      <c r="D539" s="198">
        <v>2017</v>
      </c>
      <c r="E539" s="197" t="s">
        <v>6</v>
      </c>
      <c r="F539" s="199">
        <v>398</v>
      </c>
      <c r="G539" s="200">
        <v>0</v>
      </c>
      <c r="H539" s="200">
        <v>0</v>
      </c>
      <c r="I539" s="200">
        <v>0</v>
      </c>
      <c r="J539" s="200">
        <v>274</v>
      </c>
      <c r="K539" s="199">
        <v>0</v>
      </c>
      <c r="L539" s="199">
        <v>0</v>
      </c>
      <c r="M539" s="199">
        <v>0</v>
      </c>
      <c r="N539" s="199">
        <v>314</v>
      </c>
      <c r="O539" s="199">
        <v>0</v>
      </c>
      <c r="P539" s="199">
        <v>729</v>
      </c>
      <c r="Q539" s="201">
        <v>230</v>
      </c>
      <c r="R539" s="197">
        <v>1715</v>
      </c>
      <c r="S539" s="197">
        <v>230</v>
      </c>
      <c r="T539" s="92">
        <f t="shared" si="8"/>
        <v>2017</v>
      </c>
      <c r="U539">
        <f>VLOOKUP(A539,'SB35 Determination Data'!$B$4:$F$542,5,FALSE)</f>
        <v>2014</v>
      </c>
    </row>
    <row r="540" spans="1:21" ht="15" x14ac:dyDescent="0.2">
      <c r="A540" s="197" t="s">
        <v>150</v>
      </c>
      <c r="B540" s="197" t="s">
        <v>2</v>
      </c>
      <c r="C540" s="197" t="s">
        <v>3</v>
      </c>
      <c r="D540" s="198">
        <v>2014</v>
      </c>
      <c r="E540" s="197" t="s">
        <v>6</v>
      </c>
      <c r="F540" s="199">
        <v>349</v>
      </c>
      <c r="G540" s="200">
        <v>0</v>
      </c>
      <c r="H540" s="200">
        <v>0</v>
      </c>
      <c r="I540" s="200">
        <v>0</v>
      </c>
      <c r="J540" s="200">
        <v>246</v>
      </c>
      <c r="K540" s="199">
        <v>0</v>
      </c>
      <c r="L540" s="199">
        <v>0</v>
      </c>
      <c r="M540" s="199">
        <v>0</v>
      </c>
      <c r="N540" s="202">
        <v>280</v>
      </c>
      <c r="O540" s="199">
        <v>1</v>
      </c>
      <c r="P540" s="199">
        <v>625</v>
      </c>
      <c r="Q540" s="201">
        <v>3</v>
      </c>
      <c r="R540" s="197">
        <v>1500</v>
      </c>
      <c r="S540" s="197">
        <v>4</v>
      </c>
      <c r="T540" s="92">
        <f t="shared" si="8"/>
        <v>2014</v>
      </c>
      <c r="U540">
        <f>VLOOKUP(A540,'SB35 Determination Data'!$B$4:$F$542,5,FALSE)</f>
        <v>2014</v>
      </c>
    </row>
    <row r="541" spans="1:21" ht="15" x14ac:dyDescent="0.2">
      <c r="A541" s="197" t="s">
        <v>150</v>
      </c>
      <c r="B541" s="197" t="s">
        <v>2</v>
      </c>
      <c r="C541" s="197" t="s">
        <v>3</v>
      </c>
      <c r="D541" s="198">
        <v>2015</v>
      </c>
      <c r="E541" s="197" t="s">
        <v>6</v>
      </c>
      <c r="F541" s="199">
        <v>349</v>
      </c>
      <c r="G541" s="200">
        <v>0</v>
      </c>
      <c r="H541" s="200">
        <v>0</v>
      </c>
      <c r="I541" s="200">
        <v>0</v>
      </c>
      <c r="J541" s="200">
        <v>246</v>
      </c>
      <c r="K541" s="199">
        <v>0</v>
      </c>
      <c r="L541" s="199">
        <v>0</v>
      </c>
      <c r="M541" s="199">
        <v>0</v>
      </c>
      <c r="N541" s="199">
        <v>280</v>
      </c>
      <c r="O541" s="199">
        <v>0</v>
      </c>
      <c r="P541" s="199">
        <v>625</v>
      </c>
      <c r="Q541" s="201">
        <v>6</v>
      </c>
      <c r="R541" s="197">
        <v>1500</v>
      </c>
      <c r="S541" s="197">
        <v>6</v>
      </c>
      <c r="T541" s="92">
        <f t="shared" si="8"/>
        <v>2015</v>
      </c>
      <c r="U541">
        <f>VLOOKUP(A541,'SB35 Determination Data'!$B$4:$F$542,5,FALSE)</f>
        <v>2014</v>
      </c>
    </row>
    <row r="542" spans="1:21" ht="15" x14ac:dyDescent="0.2">
      <c r="A542" s="197" t="s">
        <v>150</v>
      </c>
      <c r="B542" s="197" t="s">
        <v>2</v>
      </c>
      <c r="C542" s="197" t="s">
        <v>3</v>
      </c>
      <c r="D542" s="198">
        <v>2016</v>
      </c>
      <c r="E542" s="197" t="s">
        <v>6</v>
      </c>
      <c r="F542" s="199">
        <v>349</v>
      </c>
      <c r="G542" s="200">
        <v>0</v>
      </c>
      <c r="H542" s="200">
        <v>0</v>
      </c>
      <c r="I542" s="200">
        <v>0</v>
      </c>
      <c r="J542" s="200">
        <v>246</v>
      </c>
      <c r="K542" s="199">
        <v>0</v>
      </c>
      <c r="L542" s="199">
        <v>0</v>
      </c>
      <c r="M542" s="199">
        <v>0</v>
      </c>
      <c r="N542" s="199">
        <v>280</v>
      </c>
      <c r="O542" s="199">
        <v>6</v>
      </c>
      <c r="P542" s="199">
        <v>625</v>
      </c>
      <c r="Q542" s="201">
        <v>18</v>
      </c>
      <c r="R542" s="197">
        <v>1500</v>
      </c>
      <c r="S542" s="197">
        <v>24</v>
      </c>
      <c r="T542" s="92">
        <f t="shared" si="8"/>
        <v>2016</v>
      </c>
      <c r="U542">
        <f>VLOOKUP(A542,'SB35 Determination Data'!$B$4:$F$542,5,FALSE)</f>
        <v>2014</v>
      </c>
    </row>
    <row r="543" spans="1:21" ht="15" x14ac:dyDescent="0.2">
      <c r="A543" s="197" t="s">
        <v>150</v>
      </c>
      <c r="B543" s="197" t="s">
        <v>2</v>
      </c>
      <c r="C543" s="197" t="s">
        <v>3</v>
      </c>
      <c r="D543" s="198">
        <v>2017</v>
      </c>
      <c r="E543" s="197" t="s">
        <v>6</v>
      </c>
      <c r="F543" s="199">
        <v>349</v>
      </c>
      <c r="G543" s="200">
        <v>0</v>
      </c>
      <c r="H543" s="200">
        <v>0</v>
      </c>
      <c r="I543" s="200">
        <v>0</v>
      </c>
      <c r="J543" s="200">
        <v>246</v>
      </c>
      <c r="K543" s="199">
        <v>0</v>
      </c>
      <c r="L543" s="199">
        <v>0</v>
      </c>
      <c r="M543" s="199">
        <v>0</v>
      </c>
      <c r="N543" s="199">
        <v>280</v>
      </c>
      <c r="O543" s="199">
        <v>9</v>
      </c>
      <c r="P543" s="199">
        <v>625</v>
      </c>
      <c r="Q543" s="201">
        <v>70</v>
      </c>
      <c r="R543" s="197">
        <v>1500</v>
      </c>
      <c r="S543" s="197">
        <v>79</v>
      </c>
      <c r="T543" s="92">
        <f t="shared" si="8"/>
        <v>2017</v>
      </c>
      <c r="U543">
        <f>VLOOKUP(A543,'SB35 Determination Data'!$B$4:$F$542,5,FALSE)</f>
        <v>2014</v>
      </c>
    </row>
    <row r="544" spans="1:21" ht="15" x14ac:dyDescent="0.2">
      <c r="A544" s="197" t="s">
        <v>1006</v>
      </c>
      <c r="B544" s="197" t="s">
        <v>29</v>
      </c>
      <c r="C544" s="197" t="s">
        <v>8</v>
      </c>
      <c r="D544" s="198">
        <v>2015</v>
      </c>
      <c r="E544" s="197" t="s">
        <v>6</v>
      </c>
      <c r="F544" s="199">
        <v>32</v>
      </c>
      <c r="G544" s="200">
        <v>16</v>
      </c>
      <c r="H544" s="200">
        <v>0</v>
      </c>
      <c r="I544" s="200">
        <v>16</v>
      </c>
      <c r="J544" s="200">
        <v>17</v>
      </c>
      <c r="K544" s="199">
        <v>8</v>
      </c>
      <c r="L544" s="199">
        <v>0</v>
      </c>
      <c r="M544" s="199">
        <v>8</v>
      </c>
      <c r="N544" s="202">
        <v>21</v>
      </c>
      <c r="O544" s="199">
        <v>10</v>
      </c>
      <c r="P544" s="199">
        <v>21</v>
      </c>
      <c r="Q544" s="201">
        <v>5</v>
      </c>
      <c r="R544" s="197">
        <v>91</v>
      </c>
      <c r="S544" s="197">
        <v>39</v>
      </c>
      <c r="T544" s="92">
        <f t="shared" si="8"/>
        <v>2015</v>
      </c>
      <c r="U544">
        <f>VLOOKUP(A544,'SB35 Determination Data'!$B$4:$F$542,5,FALSE)</f>
        <v>2015</v>
      </c>
    </row>
    <row r="545" spans="1:21" ht="15" x14ac:dyDescent="0.2">
      <c r="A545" s="197" t="s">
        <v>1006</v>
      </c>
      <c r="B545" s="197" t="s">
        <v>29</v>
      </c>
      <c r="C545" s="197" t="s">
        <v>8</v>
      </c>
      <c r="D545" s="198">
        <v>2016</v>
      </c>
      <c r="E545" s="197" t="s">
        <v>6</v>
      </c>
      <c r="F545" s="199">
        <v>32</v>
      </c>
      <c r="G545" s="200">
        <v>4</v>
      </c>
      <c r="H545" s="200">
        <v>0</v>
      </c>
      <c r="I545" s="200">
        <v>4</v>
      </c>
      <c r="J545" s="200">
        <v>17</v>
      </c>
      <c r="K545" s="199">
        <v>2</v>
      </c>
      <c r="L545" s="199">
        <v>0</v>
      </c>
      <c r="M545" s="199">
        <v>2</v>
      </c>
      <c r="N545" s="199">
        <v>21</v>
      </c>
      <c r="O545" s="199">
        <v>2</v>
      </c>
      <c r="P545" s="199">
        <v>21</v>
      </c>
      <c r="Q545" s="201">
        <v>2</v>
      </c>
      <c r="R545" s="197">
        <v>91</v>
      </c>
      <c r="S545" s="197">
        <v>10</v>
      </c>
      <c r="T545" s="92">
        <f t="shared" si="8"/>
        <v>2016</v>
      </c>
      <c r="U545">
        <f>VLOOKUP(A545,'SB35 Determination Data'!$B$4:$F$542,5,FALSE)</f>
        <v>2015</v>
      </c>
    </row>
    <row r="546" spans="1:21" ht="15" x14ac:dyDescent="0.2">
      <c r="A546" s="197" t="s">
        <v>1006</v>
      </c>
      <c r="B546" s="197" t="s">
        <v>29</v>
      </c>
      <c r="C546" s="197" t="s">
        <v>8</v>
      </c>
      <c r="D546" s="198">
        <v>2017</v>
      </c>
      <c r="E546" s="197" t="s">
        <v>6</v>
      </c>
      <c r="F546" s="199">
        <v>32</v>
      </c>
      <c r="G546" s="200">
        <v>8</v>
      </c>
      <c r="H546" s="200">
        <v>0</v>
      </c>
      <c r="I546" s="200">
        <v>8</v>
      </c>
      <c r="J546" s="200">
        <v>17</v>
      </c>
      <c r="K546" s="199">
        <v>3</v>
      </c>
      <c r="L546" s="199">
        <v>0</v>
      </c>
      <c r="M546" s="199">
        <v>3</v>
      </c>
      <c r="N546" s="199">
        <v>21</v>
      </c>
      <c r="O546" s="199">
        <v>4</v>
      </c>
      <c r="P546" s="199">
        <v>21</v>
      </c>
      <c r="Q546" s="201">
        <v>3</v>
      </c>
      <c r="R546" s="197">
        <v>91</v>
      </c>
      <c r="S546" s="197">
        <v>18</v>
      </c>
      <c r="T546" s="92">
        <f t="shared" si="8"/>
        <v>2017</v>
      </c>
      <c r="U546">
        <f>VLOOKUP(A546,'SB35 Determination Data'!$B$4:$F$542,5,FALSE)</f>
        <v>2015</v>
      </c>
    </row>
    <row r="547" spans="1:21" ht="15" x14ac:dyDescent="0.2">
      <c r="A547" s="197" t="s">
        <v>151</v>
      </c>
      <c r="B547" s="197" t="s">
        <v>152</v>
      </c>
      <c r="C547" s="197" t="s">
        <v>26</v>
      </c>
      <c r="D547" s="198">
        <v>2015</v>
      </c>
      <c r="E547" s="197" t="s">
        <v>6</v>
      </c>
      <c r="F547" s="199">
        <v>312</v>
      </c>
      <c r="G547" s="200">
        <v>0</v>
      </c>
      <c r="H547" s="200">
        <v>0</v>
      </c>
      <c r="I547" s="200">
        <v>0</v>
      </c>
      <c r="J547" s="200">
        <v>189</v>
      </c>
      <c r="K547" s="199">
        <v>0</v>
      </c>
      <c r="L547" s="199">
        <v>0</v>
      </c>
      <c r="M547" s="199">
        <v>0</v>
      </c>
      <c r="N547" s="199">
        <v>258</v>
      </c>
      <c r="O547" s="199">
        <v>0</v>
      </c>
      <c r="P547" s="199">
        <v>557</v>
      </c>
      <c r="Q547" s="201">
        <v>68</v>
      </c>
      <c r="R547" s="197">
        <v>1316</v>
      </c>
      <c r="S547" s="197">
        <v>68</v>
      </c>
      <c r="T547" s="92">
        <f t="shared" si="8"/>
        <v>2016</v>
      </c>
      <c r="U547">
        <f>VLOOKUP(A547,'SB35 Determination Data'!$B$4:$F$542,5,FALSE)</f>
        <v>2016</v>
      </c>
    </row>
    <row r="548" spans="1:21" ht="15" x14ac:dyDescent="0.2">
      <c r="A548" s="197" t="s">
        <v>151</v>
      </c>
      <c r="B548" s="197" t="s">
        <v>152</v>
      </c>
      <c r="C548" s="197" t="s">
        <v>26</v>
      </c>
      <c r="D548" s="198">
        <v>2016</v>
      </c>
      <c r="E548" s="197" t="s">
        <v>6</v>
      </c>
      <c r="F548" s="199">
        <v>312</v>
      </c>
      <c r="G548" s="200">
        <v>0</v>
      </c>
      <c r="H548" s="200">
        <v>0</v>
      </c>
      <c r="I548" s="200">
        <v>0</v>
      </c>
      <c r="J548" s="200">
        <v>189</v>
      </c>
      <c r="K548" s="199">
        <v>0</v>
      </c>
      <c r="L548" s="199">
        <v>0</v>
      </c>
      <c r="M548" s="199">
        <v>0</v>
      </c>
      <c r="N548" s="199">
        <v>258</v>
      </c>
      <c r="O548" s="199">
        <v>12</v>
      </c>
      <c r="P548" s="199">
        <v>557</v>
      </c>
      <c r="Q548" s="201">
        <v>87</v>
      </c>
      <c r="R548" s="197">
        <v>1316</v>
      </c>
      <c r="S548" s="197">
        <v>99</v>
      </c>
      <c r="T548" s="92">
        <f t="shared" si="8"/>
        <v>2016</v>
      </c>
      <c r="U548">
        <f>VLOOKUP(A548,'SB35 Determination Data'!$B$4:$F$542,5,FALSE)</f>
        <v>2016</v>
      </c>
    </row>
    <row r="549" spans="1:21" ht="15" x14ac:dyDescent="0.2">
      <c r="A549" s="197" t="s">
        <v>151</v>
      </c>
      <c r="B549" s="197" t="s">
        <v>152</v>
      </c>
      <c r="C549" s="197" t="s">
        <v>26</v>
      </c>
      <c r="D549" s="198">
        <v>2017</v>
      </c>
      <c r="E549" s="197" t="s">
        <v>6</v>
      </c>
      <c r="F549" s="199">
        <v>312</v>
      </c>
      <c r="G549" s="200">
        <v>0</v>
      </c>
      <c r="H549" s="200">
        <v>0</v>
      </c>
      <c r="I549" s="200">
        <v>0</v>
      </c>
      <c r="J549" s="200">
        <v>189</v>
      </c>
      <c r="K549" s="199">
        <v>0</v>
      </c>
      <c r="L549" s="199">
        <v>0</v>
      </c>
      <c r="M549" s="199">
        <v>0</v>
      </c>
      <c r="N549" s="202">
        <v>258</v>
      </c>
      <c r="O549" s="199">
        <v>91</v>
      </c>
      <c r="P549" s="199">
        <v>557</v>
      </c>
      <c r="Q549" s="201">
        <v>219</v>
      </c>
      <c r="R549" s="197">
        <v>1316</v>
      </c>
      <c r="S549" s="197">
        <v>310</v>
      </c>
      <c r="T549" s="92">
        <f t="shared" si="8"/>
        <v>2017</v>
      </c>
      <c r="U549">
        <f>VLOOKUP(A549,'SB35 Determination Data'!$B$4:$F$542,5,FALSE)</f>
        <v>2016</v>
      </c>
    </row>
    <row r="550" spans="1:21" ht="15" x14ac:dyDescent="0.2">
      <c r="A550" s="197" t="s">
        <v>1051</v>
      </c>
      <c r="B550" s="197" t="s">
        <v>50</v>
      </c>
      <c r="C550" s="197" t="s">
        <v>3</v>
      </c>
      <c r="D550" s="198">
        <v>2017</v>
      </c>
      <c r="E550" s="197" t="s">
        <v>6</v>
      </c>
      <c r="F550" s="199">
        <v>54</v>
      </c>
      <c r="G550" s="200">
        <v>0</v>
      </c>
      <c r="H550" s="200">
        <v>0</v>
      </c>
      <c r="I550" s="200">
        <v>0</v>
      </c>
      <c r="J550" s="200">
        <v>31</v>
      </c>
      <c r="K550" s="199">
        <v>1</v>
      </c>
      <c r="L550" s="199">
        <v>0</v>
      </c>
      <c r="M550" s="199">
        <v>1</v>
      </c>
      <c r="N550" s="199">
        <v>32</v>
      </c>
      <c r="O550" s="199">
        <v>1</v>
      </c>
      <c r="P550" s="199">
        <v>92</v>
      </c>
      <c r="Q550" s="201">
        <v>1</v>
      </c>
      <c r="R550" s="197">
        <v>209</v>
      </c>
      <c r="S550" s="197">
        <v>3</v>
      </c>
      <c r="T550" s="92">
        <f t="shared" si="8"/>
        <v>2017</v>
      </c>
      <c r="U550">
        <f>VLOOKUP(A550,'SB35 Determination Data'!$B$4:$F$542,5,FALSE)</f>
        <v>2014</v>
      </c>
    </row>
    <row r="551" spans="1:21" ht="15" x14ac:dyDescent="0.2">
      <c r="A551" s="197" t="s">
        <v>153</v>
      </c>
      <c r="B551" s="197" t="s">
        <v>72</v>
      </c>
      <c r="C551" s="197" t="s">
        <v>26</v>
      </c>
      <c r="D551" s="198">
        <v>2015</v>
      </c>
      <c r="E551" s="197" t="s">
        <v>6</v>
      </c>
      <c r="F551" s="199">
        <v>53</v>
      </c>
      <c r="G551" s="200">
        <v>0</v>
      </c>
      <c r="H551" s="200">
        <v>0</v>
      </c>
      <c r="I551" s="200">
        <v>0</v>
      </c>
      <c r="J551" s="200">
        <v>34</v>
      </c>
      <c r="K551" s="199">
        <v>0</v>
      </c>
      <c r="L551" s="199">
        <v>0</v>
      </c>
      <c r="M551" s="199">
        <v>0</v>
      </c>
      <c r="N551" s="199">
        <v>38</v>
      </c>
      <c r="O551" s="199">
        <v>0</v>
      </c>
      <c r="P551" s="199">
        <v>93</v>
      </c>
      <c r="Q551" s="201">
        <v>32</v>
      </c>
      <c r="R551" s="197">
        <v>218</v>
      </c>
      <c r="S551" s="197">
        <v>32</v>
      </c>
      <c r="T551" s="92">
        <f t="shared" si="8"/>
        <v>2016</v>
      </c>
      <c r="U551">
        <f>VLOOKUP(A551,'SB35 Determination Data'!$B$4:$F$542,5,FALSE)</f>
        <v>2016</v>
      </c>
    </row>
    <row r="552" spans="1:21" ht="15" x14ac:dyDescent="0.2">
      <c r="A552" s="197" t="s">
        <v>153</v>
      </c>
      <c r="B552" s="197" t="s">
        <v>72</v>
      </c>
      <c r="C552" s="197" t="s">
        <v>26</v>
      </c>
      <c r="D552" s="198">
        <v>2016</v>
      </c>
      <c r="E552" s="197" t="s">
        <v>6</v>
      </c>
      <c r="F552" s="199">
        <v>53</v>
      </c>
      <c r="G552" s="200">
        <v>0</v>
      </c>
      <c r="H552" s="200">
        <v>0</v>
      </c>
      <c r="I552" s="200">
        <v>0</v>
      </c>
      <c r="J552" s="200">
        <v>34</v>
      </c>
      <c r="K552" s="199">
        <v>0</v>
      </c>
      <c r="L552" s="199">
        <v>0</v>
      </c>
      <c r="M552" s="199">
        <v>0</v>
      </c>
      <c r="N552" s="199">
        <v>38</v>
      </c>
      <c r="O552" s="199">
        <v>0</v>
      </c>
      <c r="P552" s="199">
        <v>93</v>
      </c>
      <c r="Q552" s="201">
        <v>15</v>
      </c>
      <c r="R552" s="197">
        <v>218</v>
      </c>
      <c r="S552" s="197">
        <v>15</v>
      </c>
      <c r="T552" s="92">
        <f t="shared" si="8"/>
        <v>2016</v>
      </c>
      <c r="U552">
        <f>VLOOKUP(A552,'SB35 Determination Data'!$B$4:$F$542,5,FALSE)</f>
        <v>2016</v>
      </c>
    </row>
    <row r="553" spans="1:21" ht="15" x14ac:dyDescent="0.2">
      <c r="A553" s="197" t="s">
        <v>153</v>
      </c>
      <c r="B553" s="197" t="s">
        <v>72</v>
      </c>
      <c r="C553" s="197" t="s">
        <v>26</v>
      </c>
      <c r="D553" s="198">
        <v>2017</v>
      </c>
      <c r="E553" s="197" t="s">
        <v>6</v>
      </c>
      <c r="F553" s="199">
        <v>53</v>
      </c>
      <c r="G553" s="200">
        <v>0</v>
      </c>
      <c r="H553" s="200">
        <v>0</v>
      </c>
      <c r="I553" s="200">
        <v>0</v>
      </c>
      <c r="J553" s="200">
        <v>34</v>
      </c>
      <c r="K553" s="199">
        <v>0</v>
      </c>
      <c r="L553" s="199">
        <v>0</v>
      </c>
      <c r="M553" s="199">
        <v>0</v>
      </c>
      <c r="N553" s="199">
        <v>38</v>
      </c>
      <c r="O553" s="199">
        <v>0</v>
      </c>
      <c r="P553" s="199">
        <v>93</v>
      </c>
      <c r="Q553" s="201">
        <v>16</v>
      </c>
      <c r="R553" s="197">
        <v>218</v>
      </c>
      <c r="S553" s="197">
        <v>16</v>
      </c>
      <c r="T553" s="92">
        <f t="shared" si="8"/>
        <v>2017</v>
      </c>
      <c r="U553">
        <f>VLOOKUP(A553,'SB35 Determination Data'!$B$4:$F$542,5,FALSE)</f>
        <v>2016</v>
      </c>
    </row>
    <row r="554" spans="1:21" ht="15" x14ac:dyDescent="0.2">
      <c r="A554" s="197" t="s">
        <v>154</v>
      </c>
      <c r="B554" s="197" t="s">
        <v>23</v>
      </c>
      <c r="C554" s="197" t="s">
        <v>13</v>
      </c>
      <c r="D554" s="198">
        <v>2014</v>
      </c>
      <c r="E554" s="197" t="s">
        <v>6</v>
      </c>
      <c r="F554" s="199">
        <v>212</v>
      </c>
      <c r="G554" s="200">
        <v>16</v>
      </c>
      <c r="H554" s="200">
        <v>0</v>
      </c>
      <c r="I554" s="200">
        <v>16</v>
      </c>
      <c r="J554" s="200">
        <v>135</v>
      </c>
      <c r="K554" s="199">
        <v>13</v>
      </c>
      <c r="L554" s="199">
        <v>0</v>
      </c>
      <c r="M554" s="199">
        <v>13</v>
      </c>
      <c r="N554" s="202">
        <v>146</v>
      </c>
      <c r="O554" s="199">
        <v>26</v>
      </c>
      <c r="P554" s="199">
        <v>366</v>
      </c>
      <c r="Q554" s="201">
        <v>83</v>
      </c>
      <c r="R554" s="197">
        <v>859</v>
      </c>
      <c r="S554" s="197">
        <v>138</v>
      </c>
      <c r="T554" s="92">
        <f t="shared" si="8"/>
        <v>2014</v>
      </c>
      <c r="U554">
        <f>VLOOKUP(A554,'SB35 Determination Data'!$B$4:$F$542,5,FALSE)</f>
        <v>2014</v>
      </c>
    </row>
    <row r="555" spans="1:21" ht="15" x14ac:dyDescent="0.2">
      <c r="A555" s="197" t="s">
        <v>154</v>
      </c>
      <c r="B555" s="197" t="s">
        <v>23</v>
      </c>
      <c r="C555" s="197" t="s">
        <v>13</v>
      </c>
      <c r="D555" s="198">
        <v>2015</v>
      </c>
      <c r="E555" s="197" t="s">
        <v>6</v>
      </c>
      <c r="F555" s="199">
        <v>212</v>
      </c>
      <c r="G555" s="200">
        <v>5</v>
      </c>
      <c r="H555" s="200">
        <v>0</v>
      </c>
      <c r="I555" s="200">
        <v>5</v>
      </c>
      <c r="J555" s="200">
        <v>135</v>
      </c>
      <c r="K555" s="199">
        <v>4</v>
      </c>
      <c r="L555" s="199">
        <v>0</v>
      </c>
      <c r="M555" s="199">
        <v>4</v>
      </c>
      <c r="N555" s="199">
        <v>146</v>
      </c>
      <c r="O555" s="199">
        <v>53</v>
      </c>
      <c r="P555" s="199">
        <v>366</v>
      </c>
      <c r="Q555" s="201">
        <v>39</v>
      </c>
      <c r="R555" s="197">
        <v>859</v>
      </c>
      <c r="S555" s="197">
        <v>101</v>
      </c>
      <c r="T555" s="92">
        <f t="shared" si="8"/>
        <v>2015</v>
      </c>
      <c r="U555">
        <f>VLOOKUP(A555,'SB35 Determination Data'!$B$4:$F$542,5,FALSE)</f>
        <v>2014</v>
      </c>
    </row>
    <row r="556" spans="1:21" ht="15" x14ac:dyDescent="0.2">
      <c r="A556" s="197" t="s">
        <v>154</v>
      </c>
      <c r="B556" s="197" t="s">
        <v>23</v>
      </c>
      <c r="C556" s="197" t="s">
        <v>13</v>
      </c>
      <c r="D556" s="198">
        <v>2016</v>
      </c>
      <c r="E556" s="197" t="s">
        <v>6</v>
      </c>
      <c r="F556" s="199">
        <v>212</v>
      </c>
      <c r="G556" s="200">
        <v>3</v>
      </c>
      <c r="H556" s="200">
        <v>0</v>
      </c>
      <c r="I556" s="200">
        <v>3</v>
      </c>
      <c r="J556" s="200">
        <v>135</v>
      </c>
      <c r="K556" s="199">
        <v>11</v>
      </c>
      <c r="L556" s="199">
        <v>0</v>
      </c>
      <c r="M556" s="199">
        <v>11</v>
      </c>
      <c r="N556" s="199">
        <v>146</v>
      </c>
      <c r="O556" s="199">
        <v>30</v>
      </c>
      <c r="P556" s="199">
        <v>366</v>
      </c>
      <c r="Q556" s="201">
        <v>27</v>
      </c>
      <c r="R556" s="197">
        <v>859</v>
      </c>
      <c r="S556" s="197">
        <v>71</v>
      </c>
      <c r="T556" s="92">
        <f t="shared" si="8"/>
        <v>2016</v>
      </c>
      <c r="U556">
        <f>VLOOKUP(A556,'SB35 Determination Data'!$B$4:$F$542,5,FALSE)</f>
        <v>2014</v>
      </c>
    </row>
    <row r="557" spans="1:21" ht="15" x14ac:dyDescent="0.2">
      <c r="A557" s="197" t="s">
        <v>154</v>
      </c>
      <c r="B557" s="197" t="s">
        <v>23</v>
      </c>
      <c r="C557" s="197" t="s">
        <v>13</v>
      </c>
      <c r="D557" s="198">
        <v>2017</v>
      </c>
      <c r="E557" s="197" t="s">
        <v>6</v>
      </c>
      <c r="F557" s="199">
        <v>212</v>
      </c>
      <c r="G557" s="200">
        <v>7</v>
      </c>
      <c r="H557" s="200">
        <v>0</v>
      </c>
      <c r="I557" s="200">
        <v>7</v>
      </c>
      <c r="J557" s="200">
        <v>135</v>
      </c>
      <c r="K557" s="199">
        <v>15</v>
      </c>
      <c r="L557" s="199">
        <v>0</v>
      </c>
      <c r="M557" s="199">
        <v>15</v>
      </c>
      <c r="N557" s="199">
        <v>146</v>
      </c>
      <c r="O557" s="199">
        <v>86</v>
      </c>
      <c r="P557" s="199">
        <v>366</v>
      </c>
      <c r="Q557" s="201">
        <v>12</v>
      </c>
      <c r="R557" s="197">
        <v>859</v>
      </c>
      <c r="S557" s="197">
        <v>120</v>
      </c>
      <c r="T557" s="92">
        <f t="shared" si="8"/>
        <v>2017</v>
      </c>
      <c r="U557">
        <f>VLOOKUP(A557,'SB35 Determination Data'!$B$4:$F$542,5,FALSE)</f>
        <v>2014</v>
      </c>
    </row>
    <row r="558" spans="1:21" ht="15" x14ac:dyDescent="0.2">
      <c r="A558" s="197" t="s">
        <v>155</v>
      </c>
      <c r="B558" s="197" t="s">
        <v>82</v>
      </c>
      <c r="C558" s="197" t="s">
        <v>26</v>
      </c>
      <c r="D558" s="198">
        <v>2015</v>
      </c>
      <c r="E558" s="197" t="s">
        <v>6</v>
      </c>
      <c r="F558" s="199">
        <v>87</v>
      </c>
      <c r="G558" s="200">
        <v>0</v>
      </c>
      <c r="H558" s="200">
        <v>0</v>
      </c>
      <c r="I558" s="200">
        <v>0</v>
      </c>
      <c r="J558" s="200">
        <v>107</v>
      </c>
      <c r="K558" s="199">
        <v>0</v>
      </c>
      <c r="L558" s="199">
        <v>0</v>
      </c>
      <c r="M558" s="199">
        <v>0</v>
      </c>
      <c r="N558" s="199">
        <v>106</v>
      </c>
      <c r="O558" s="199">
        <v>0</v>
      </c>
      <c r="P558" s="199">
        <v>124</v>
      </c>
      <c r="Q558" s="201">
        <v>0</v>
      </c>
      <c r="R558" s="197">
        <v>424</v>
      </c>
      <c r="S558" s="197">
        <v>0</v>
      </c>
      <c r="T558" s="92">
        <f t="shared" si="8"/>
        <v>2016</v>
      </c>
      <c r="U558">
        <f>VLOOKUP(A558,'SB35 Determination Data'!$B$4:$F$542,5,FALSE)</f>
        <v>2016</v>
      </c>
    </row>
    <row r="559" spans="1:21" ht="15" x14ac:dyDescent="0.2">
      <c r="A559" s="197" t="s">
        <v>155</v>
      </c>
      <c r="B559" s="197" t="s">
        <v>82</v>
      </c>
      <c r="C559" s="197" t="s">
        <v>26</v>
      </c>
      <c r="D559" s="198">
        <v>2016</v>
      </c>
      <c r="E559" s="197" t="s">
        <v>6</v>
      </c>
      <c r="F559" s="199">
        <v>87</v>
      </c>
      <c r="G559" s="200">
        <v>0</v>
      </c>
      <c r="H559" s="200">
        <v>0</v>
      </c>
      <c r="I559" s="200">
        <v>0</v>
      </c>
      <c r="J559" s="200">
        <v>107</v>
      </c>
      <c r="K559" s="199">
        <v>22</v>
      </c>
      <c r="L559" s="199">
        <v>22</v>
      </c>
      <c r="M559" s="199">
        <v>0</v>
      </c>
      <c r="N559" s="199">
        <v>106</v>
      </c>
      <c r="O559" s="199">
        <v>34</v>
      </c>
      <c r="P559" s="199">
        <v>124</v>
      </c>
      <c r="Q559" s="201">
        <v>0</v>
      </c>
      <c r="R559" s="197">
        <v>424</v>
      </c>
      <c r="S559" s="197">
        <v>56</v>
      </c>
      <c r="T559" s="92">
        <f t="shared" si="8"/>
        <v>2016</v>
      </c>
      <c r="U559">
        <f>VLOOKUP(A559,'SB35 Determination Data'!$B$4:$F$542,5,FALSE)</f>
        <v>2016</v>
      </c>
    </row>
    <row r="560" spans="1:21" ht="15" x14ac:dyDescent="0.2">
      <c r="A560" s="197" t="s">
        <v>155</v>
      </c>
      <c r="B560" s="197" t="s">
        <v>82</v>
      </c>
      <c r="C560" s="197" t="s">
        <v>26</v>
      </c>
      <c r="D560" s="198">
        <v>2017</v>
      </c>
      <c r="E560" s="197" t="s">
        <v>6</v>
      </c>
      <c r="F560" s="199">
        <v>87</v>
      </c>
      <c r="G560" s="200">
        <v>0</v>
      </c>
      <c r="H560" s="200">
        <v>0</v>
      </c>
      <c r="I560" s="200">
        <v>0</v>
      </c>
      <c r="J560" s="200">
        <v>107</v>
      </c>
      <c r="K560" s="199">
        <v>0</v>
      </c>
      <c r="L560" s="199">
        <v>0</v>
      </c>
      <c r="M560" s="199">
        <v>0</v>
      </c>
      <c r="N560" s="199">
        <v>106</v>
      </c>
      <c r="O560" s="199">
        <v>0</v>
      </c>
      <c r="P560" s="199">
        <v>124</v>
      </c>
      <c r="Q560" s="201">
        <v>0</v>
      </c>
      <c r="R560" s="197">
        <v>424</v>
      </c>
      <c r="S560" s="197">
        <v>0</v>
      </c>
      <c r="T560" s="92">
        <f t="shared" si="8"/>
        <v>2017</v>
      </c>
      <c r="U560">
        <f>VLOOKUP(A560,'SB35 Determination Data'!$B$4:$F$542,5,FALSE)</f>
        <v>2016</v>
      </c>
    </row>
    <row r="561" spans="1:21" ht="15" x14ac:dyDescent="0.2">
      <c r="A561" s="197" t="s">
        <v>50</v>
      </c>
      <c r="B561" s="197" t="s">
        <v>50</v>
      </c>
      <c r="C561" s="197" t="s">
        <v>3</v>
      </c>
      <c r="D561" s="198">
        <v>2014</v>
      </c>
      <c r="E561" s="197" t="s">
        <v>6</v>
      </c>
      <c r="F561" s="199">
        <v>349</v>
      </c>
      <c r="G561" s="200">
        <v>56</v>
      </c>
      <c r="H561" s="200">
        <v>56</v>
      </c>
      <c r="I561" s="200">
        <v>0</v>
      </c>
      <c r="J561" s="200">
        <v>205</v>
      </c>
      <c r="K561" s="199">
        <v>0</v>
      </c>
      <c r="L561" s="199">
        <v>0</v>
      </c>
      <c r="M561" s="199">
        <v>0</v>
      </c>
      <c r="N561" s="202">
        <v>202</v>
      </c>
      <c r="O561" s="199">
        <v>43</v>
      </c>
      <c r="P561" s="199">
        <v>553</v>
      </c>
      <c r="Q561" s="201">
        <v>16</v>
      </c>
      <c r="R561" s="197">
        <v>1309</v>
      </c>
      <c r="S561" s="197">
        <v>115</v>
      </c>
      <c r="T561" s="92">
        <f t="shared" si="8"/>
        <v>2014</v>
      </c>
      <c r="U561">
        <f>VLOOKUP(A561,'SB35 Determination Data'!$B$4:$F$542,5,FALSE)</f>
        <v>2014</v>
      </c>
    </row>
    <row r="562" spans="1:21" ht="15" x14ac:dyDescent="0.2">
      <c r="A562" s="197" t="s">
        <v>50</v>
      </c>
      <c r="B562" s="197" t="s">
        <v>50</v>
      </c>
      <c r="C562" s="197" t="s">
        <v>3</v>
      </c>
      <c r="D562" s="198">
        <v>2015</v>
      </c>
      <c r="E562" s="197" t="s">
        <v>6</v>
      </c>
      <c r="F562" s="199">
        <v>349</v>
      </c>
      <c r="G562" s="200">
        <v>0</v>
      </c>
      <c r="H562" s="200">
        <v>0</v>
      </c>
      <c r="I562" s="200">
        <v>0</v>
      </c>
      <c r="J562" s="200">
        <v>205</v>
      </c>
      <c r="K562" s="199">
        <v>10</v>
      </c>
      <c r="L562" s="199">
        <v>10</v>
      </c>
      <c r="M562" s="199">
        <v>0</v>
      </c>
      <c r="N562" s="199">
        <v>202</v>
      </c>
      <c r="O562" s="199">
        <v>77</v>
      </c>
      <c r="P562" s="199">
        <v>553</v>
      </c>
      <c r="Q562" s="201">
        <v>19</v>
      </c>
      <c r="R562" s="197">
        <v>1309</v>
      </c>
      <c r="S562" s="197">
        <v>106</v>
      </c>
      <c r="T562" s="92">
        <f t="shared" si="8"/>
        <v>2015</v>
      </c>
      <c r="U562">
        <f>VLOOKUP(A562,'SB35 Determination Data'!$B$4:$F$542,5,FALSE)</f>
        <v>2014</v>
      </c>
    </row>
    <row r="563" spans="1:21" ht="15" x14ac:dyDescent="0.2">
      <c r="A563" s="197" t="s">
        <v>50</v>
      </c>
      <c r="B563" s="197" t="s">
        <v>50</v>
      </c>
      <c r="C563" s="197" t="s">
        <v>3</v>
      </c>
      <c r="D563" s="198">
        <v>2016</v>
      </c>
      <c r="E563" s="197" t="s">
        <v>6</v>
      </c>
      <c r="F563" s="199">
        <v>349</v>
      </c>
      <c r="G563" s="200">
        <v>0</v>
      </c>
      <c r="H563" s="200">
        <v>0</v>
      </c>
      <c r="I563" s="200">
        <v>0</v>
      </c>
      <c r="J563" s="200">
        <v>205</v>
      </c>
      <c r="K563" s="199">
        <v>0</v>
      </c>
      <c r="L563" s="199">
        <v>0</v>
      </c>
      <c r="M563" s="199">
        <v>0</v>
      </c>
      <c r="N563" s="199">
        <v>202</v>
      </c>
      <c r="O563" s="199">
        <v>227</v>
      </c>
      <c r="P563" s="199">
        <v>553</v>
      </c>
      <c r="Q563" s="201">
        <v>40</v>
      </c>
      <c r="R563" s="197">
        <v>1309</v>
      </c>
      <c r="S563" s="197">
        <v>267</v>
      </c>
      <c r="T563" s="92">
        <f t="shared" si="8"/>
        <v>2016</v>
      </c>
      <c r="U563">
        <f>VLOOKUP(A563,'SB35 Determination Data'!$B$4:$F$542,5,FALSE)</f>
        <v>2014</v>
      </c>
    </row>
    <row r="564" spans="1:21" ht="15" x14ac:dyDescent="0.2">
      <c r="A564" s="197" t="s">
        <v>50</v>
      </c>
      <c r="B564" s="197" t="s">
        <v>50</v>
      </c>
      <c r="C564" s="197" t="s">
        <v>3</v>
      </c>
      <c r="D564" s="198">
        <v>2017</v>
      </c>
      <c r="E564" s="197" t="s">
        <v>6</v>
      </c>
      <c r="F564" s="199">
        <v>349</v>
      </c>
      <c r="G564" s="200">
        <v>0</v>
      </c>
      <c r="H564" s="200">
        <v>0</v>
      </c>
      <c r="I564" s="200">
        <v>0</v>
      </c>
      <c r="J564" s="200">
        <v>205</v>
      </c>
      <c r="K564" s="199">
        <v>0</v>
      </c>
      <c r="L564" s="199">
        <v>0</v>
      </c>
      <c r="M564" s="199">
        <v>0</v>
      </c>
      <c r="N564" s="199">
        <v>202</v>
      </c>
      <c r="O564" s="199">
        <v>79</v>
      </c>
      <c r="P564" s="199">
        <v>553</v>
      </c>
      <c r="Q564" s="201">
        <v>36</v>
      </c>
      <c r="R564" s="197">
        <v>1309</v>
      </c>
      <c r="S564" s="197">
        <v>115</v>
      </c>
      <c r="T564" s="92">
        <f t="shared" si="8"/>
        <v>2017</v>
      </c>
      <c r="U564">
        <f>VLOOKUP(A564,'SB35 Determination Data'!$B$4:$F$542,5,FALSE)</f>
        <v>2014</v>
      </c>
    </row>
    <row r="565" spans="1:21" ht="15" x14ac:dyDescent="0.2">
      <c r="A565" s="197" t="s">
        <v>156</v>
      </c>
      <c r="B565" s="197" t="s">
        <v>66</v>
      </c>
      <c r="C565" s="197" t="s">
        <v>67</v>
      </c>
      <c r="D565" s="198">
        <v>2013</v>
      </c>
      <c r="E565" s="197" t="s">
        <v>6</v>
      </c>
      <c r="F565" s="199">
        <v>63</v>
      </c>
      <c r="G565" s="200">
        <v>3</v>
      </c>
      <c r="H565" s="200">
        <v>3</v>
      </c>
      <c r="I565" s="200">
        <v>0</v>
      </c>
      <c r="J565" s="200">
        <v>48</v>
      </c>
      <c r="K565" s="199">
        <v>26</v>
      </c>
      <c r="L565" s="199">
        <v>26</v>
      </c>
      <c r="M565" s="199">
        <v>0</v>
      </c>
      <c r="N565" s="199">
        <v>45</v>
      </c>
      <c r="O565" s="199">
        <v>5</v>
      </c>
      <c r="P565" s="199">
        <v>98</v>
      </c>
      <c r="Q565" s="201">
        <v>22</v>
      </c>
      <c r="R565" s="197">
        <v>254</v>
      </c>
      <c r="S565" s="197">
        <v>56</v>
      </c>
      <c r="T565" s="92">
        <f t="shared" si="8"/>
        <v>2013</v>
      </c>
      <c r="U565">
        <f>VLOOKUP(A565,'SB35 Determination Data'!$B$4:$F$542,5,FALSE)</f>
        <v>2013</v>
      </c>
    </row>
    <row r="566" spans="1:21" ht="15" x14ac:dyDescent="0.2">
      <c r="A566" s="197" t="s">
        <v>156</v>
      </c>
      <c r="B566" s="197" t="s">
        <v>66</v>
      </c>
      <c r="C566" s="197" t="s">
        <v>67</v>
      </c>
      <c r="D566" s="198">
        <v>2014</v>
      </c>
      <c r="E566" s="197" t="s">
        <v>6</v>
      </c>
      <c r="F566" s="199">
        <v>63</v>
      </c>
      <c r="G566" s="200">
        <v>0</v>
      </c>
      <c r="H566" s="200">
        <v>0</v>
      </c>
      <c r="I566" s="200">
        <v>0</v>
      </c>
      <c r="J566" s="200">
        <v>48</v>
      </c>
      <c r="K566" s="199">
        <v>6</v>
      </c>
      <c r="L566" s="199">
        <v>6</v>
      </c>
      <c r="M566" s="199">
        <v>0</v>
      </c>
      <c r="N566" s="202">
        <v>45</v>
      </c>
      <c r="O566" s="199">
        <v>0</v>
      </c>
      <c r="P566" s="199">
        <v>98</v>
      </c>
      <c r="Q566" s="201">
        <v>40</v>
      </c>
      <c r="R566" s="197">
        <v>254</v>
      </c>
      <c r="S566" s="197">
        <v>46</v>
      </c>
      <c r="T566" s="92">
        <f t="shared" si="8"/>
        <v>2014</v>
      </c>
      <c r="U566">
        <f>VLOOKUP(A566,'SB35 Determination Data'!$B$4:$F$542,5,FALSE)</f>
        <v>2013</v>
      </c>
    </row>
    <row r="567" spans="1:21" ht="15" x14ac:dyDescent="0.2">
      <c r="A567" s="197" t="s">
        <v>156</v>
      </c>
      <c r="B567" s="197" t="s">
        <v>66</v>
      </c>
      <c r="C567" s="197" t="s">
        <v>67</v>
      </c>
      <c r="D567" s="198">
        <v>2015</v>
      </c>
      <c r="E567" s="197" t="s">
        <v>6</v>
      </c>
      <c r="F567" s="199">
        <v>63</v>
      </c>
      <c r="G567" s="200">
        <v>0</v>
      </c>
      <c r="H567" s="200">
        <v>0</v>
      </c>
      <c r="I567" s="200">
        <v>0</v>
      </c>
      <c r="J567" s="200">
        <v>48</v>
      </c>
      <c r="K567" s="199">
        <v>0</v>
      </c>
      <c r="L567" s="199">
        <v>0</v>
      </c>
      <c r="M567" s="199">
        <v>0</v>
      </c>
      <c r="N567" s="199">
        <v>45</v>
      </c>
      <c r="O567" s="199">
        <v>0</v>
      </c>
      <c r="P567" s="199">
        <v>98</v>
      </c>
      <c r="Q567" s="201">
        <v>20</v>
      </c>
      <c r="R567" s="197">
        <v>254</v>
      </c>
      <c r="S567" s="197">
        <v>20</v>
      </c>
      <c r="T567" s="92">
        <f t="shared" si="8"/>
        <v>2015</v>
      </c>
      <c r="U567">
        <f>VLOOKUP(A567,'SB35 Determination Data'!$B$4:$F$542,5,FALSE)</f>
        <v>2013</v>
      </c>
    </row>
    <row r="568" spans="1:21" ht="15" x14ac:dyDescent="0.2">
      <c r="A568" s="197" t="s">
        <v>156</v>
      </c>
      <c r="B568" s="197" t="s">
        <v>66</v>
      </c>
      <c r="C568" s="197" t="s">
        <v>67</v>
      </c>
      <c r="D568" s="198">
        <v>2016</v>
      </c>
      <c r="E568" s="197" t="s">
        <v>6</v>
      </c>
      <c r="F568" s="199">
        <v>63</v>
      </c>
      <c r="G568" s="200">
        <v>0</v>
      </c>
      <c r="H568" s="200">
        <v>0</v>
      </c>
      <c r="I568" s="200">
        <v>0</v>
      </c>
      <c r="J568" s="200">
        <v>48</v>
      </c>
      <c r="K568" s="199">
        <v>0</v>
      </c>
      <c r="L568" s="199">
        <v>0</v>
      </c>
      <c r="M568" s="199">
        <v>0</v>
      </c>
      <c r="N568" s="199">
        <v>45</v>
      </c>
      <c r="O568" s="199">
        <v>0</v>
      </c>
      <c r="P568" s="199">
        <v>98</v>
      </c>
      <c r="Q568" s="201">
        <v>13</v>
      </c>
      <c r="R568" s="197">
        <v>254</v>
      </c>
      <c r="S568" s="197">
        <v>13</v>
      </c>
      <c r="T568" s="92">
        <f t="shared" si="8"/>
        <v>2016</v>
      </c>
      <c r="U568">
        <f>VLOOKUP(A568,'SB35 Determination Data'!$B$4:$F$542,5,FALSE)</f>
        <v>2013</v>
      </c>
    </row>
    <row r="569" spans="1:21" ht="15" x14ac:dyDescent="0.2">
      <c r="A569" s="197" t="s">
        <v>156</v>
      </c>
      <c r="B569" s="197" t="s">
        <v>66</v>
      </c>
      <c r="C569" s="197" t="s">
        <v>67</v>
      </c>
      <c r="D569" s="198">
        <v>2017</v>
      </c>
      <c r="E569" s="197" t="s">
        <v>6</v>
      </c>
      <c r="F569" s="199">
        <v>63</v>
      </c>
      <c r="G569" s="200">
        <v>0</v>
      </c>
      <c r="H569" s="200">
        <v>0</v>
      </c>
      <c r="I569" s="200">
        <v>0</v>
      </c>
      <c r="J569" s="200">
        <v>48</v>
      </c>
      <c r="K569" s="199">
        <v>0</v>
      </c>
      <c r="L569" s="199">
        <v>0</v>
      </c>
      <c r="M569" s="199">
        <v>0</v>
      </c>
      <c r="N569" s="199">
        <v>45</v>
      </c>
      <c r="O569" s="199">
        <v>0</v>
      </c>
      <c r="P569" s="199">
        <v>98</v>
      </c>
      <c r="Q569" s="201">
        <v>117</v>
      </c>
      <c r="R569" s="197">
        <v>254</v>
      </c>
      <c r="S569" s="197">
        <v>117</v>
      </c>
      <c r="T569" s="92">
        <f t="shared" si="8"/>
        <v>2017</v>
      </c>
      <c r="U569">
        <f>VLOOKUP(A569,'SB35 Determination Data'!$B$4:$F$542,5,FALSE)</f>
        <v>2013</v>
      </c>
    </row>
    <row r="570" spans="1:21" ht="15" x14ac:dyDescent="0.2">
      <c r="A570" s="197" t="s">
        <v>1014</v>
      </c>
      <c r="B570" s="197" t="s">
        <v>50</v>
      </c>
      <c r="C570" s="197" t="s">
        <v>3</v>
      </c>
      <c r="D570" s="198">
        <v>2016</v>
      </c>
      <c r="E570" s="197" t="s">
        <v>6</v>
      </c>
      <c r="F570" s="199">
        <v>1633</v>
      </c>
      <c r="G570" s="200">
        <v>0</v>
      </c>
      <c r="H570" s="200">
        <v>0</v>
      </c>
      <c r="I570" s="200">
        <v>0</v>
      </c>
      <c r="J570" s="200">
        <v>1001</v>
      </c>
      <c r="K570" s="199">
        <v>0</v>
      </c>
      <c r="L570" s="199">
        <v>0</v>
      </c>
      <c r="M570" s="199">
        <v>0</v>
      </c>
      <c r="N570" s="199">
        <v>1001</v>
      </c>
      <c r="O570" s="199">
        <v>24</v>
      </c>
      <c r="P570" s="199">
        <v>2839</v>
      </c>
      <c r="Q570" s="201">
        <v>0</v>
      </c>
      <c r="R570" s="197">
        <v>6474</v>
      </c>
      <c r="S570" s="197">
        <v>24</v>
      </c>
      <c r="T570" s="92">
        <f t="shared" si="8"/>
        <v>2016</v>
      </c>
      <c r="U570">
        <f>VLOOKUP(A570,'SB35 Determination Data'!$B$4:$F$542,5,FALSE)</f>
        <v>2014</v>
      </c>
    </row>
    <row r="571" spans="1:21" ht="15" x14ac:dyDescent="0.2">
      <c r="A571" s="197" t="s">
        <v>1014</v>
      </c>
      <c r="B571" s="197" t="s">
        <v>50</v>
      </c>
      <c r="C571" s="197" t="s">
        <v>3</v>
      </c>
      <c r="D571" s="198">
        <v>2017</v>
      </c>
      <c r="E571" s="197" t="s">
        <v>6</v>
      </c>
      <c r="F571" s="199">
        <v>1633</v>
      </c>
      <c r="G571" s="200">
        <v>0</v>
      </c>
      <c r="H571" s="200">
        <v>0</v>
      </c>
      <c r="I571" s="200">
        <v>0</v>
      </c>
      <c r="J571" s="200">
        <v>1001</v>
      </c>
      <c r="K571" s="199">
        <v>0</v>
      </c>
      <c r="L571" s="199">
        <v>0</v>
      </c>
      <c r="M571" s="199">
        <v>0</v>
      </c>
      <c r="N571" s="199">
        <v>1001</v>
      </c>
      <c r="O571" s="199">
        <v>13</v>
      </c>
      <c r="P571" s="199">
        <v>2839</v>
      </c>
      <c r="Q571" s="201">
        <v>0</v>
      </c>
      <c r="R571" s="197">
        <v>6474</v>
      </c>
      <c r="S571" s="197">
        <v>13</v>
      </c>
      <c r="T571" s="92">
        <f t="shared" si="8"/>
        <v>2017</v>
      </c>
      <c r="U571">
        <f>VLOOKUP(A571,'SB35 Determination Data'!$B$4:$F$542,5,FALSE)</f>
        <v>2014</v>
      </c>
    </row>
    <row r="572" spans="1:21" ht="15" x14ac:dyDescent="0.2">
      <c r="A572" s="197" t="s">
        <v>157</v>
      </c>
      <c r="B572" s="197" t="s">
        <v>35</v>
      </c>
      <c r="C572" s="197" t="s">
        <v>3</v>
      </c>
      <c r="D572" s="198">
        <v>2014</v>
      </c>
      <c r="E572" s="197" t="s">
        <v>6</v>
      </c>
      <c r="F572" s="199">
        <v>40</v>
      </c>
      <c r="G572" s="200">
        <v>0</v>
      </c>
      <c r="H572" s="200">
        <v>0</v>
      </c>
      <c r="I572" s="200">
        <v>0</v>
      </c>
      <c r="J572" s="200">
        <v>27</v>
      </c>
      <c r="K572" s="199">
        <v>0</v>
      </c>
      <c r="L572" s="199">
        <v>0</v>
      </c>
      <c r="M572" s="199">
        <v>0</v>
      </c>
      <c r="N572" s="199">
        <v>31</v>
      </c>
      <c r="O572" s="199">
        <v>0</v>
      </c>
      <c r="P572" s="199">
        <v>62</v>
      </c>
      <c r="Q572" s="201">
        <v>40</v>
      </c>
      <c r="R572" s="197">
        <v>160</v>
      </c>
      <c r="S572" s="197">
        <v>40</v>
      </c>
      <c r="T572" s="92">
        <f t="shared" si="8"/>
        <v>2014</v>
      </c>
      <c r="U572">
        <f>VLOOKUP(A572,'SB35 Determination Data'!$B$4:$F$542,5,FALSE)</f>
        <v>2014</v>
      </c>
    </row>
    <row r="573" spans="1:21" ht="15" x14ac:dyDescent="0.2">
      <c r="A573" s="197" t="s">
        <v>157</v>
      </c>
      <c r="B573" s="197" t="s">
        <v>35</v>
      </c>
      <c r="C573" s="197" t="s">
        <v>3</v>
      </c>
      <c r="D573" s="198">
        <v>2015</v>
      </c>
      <c r="E573" s="197" t="s">
        <v>6</v>
      </c>
      <c r="F573" s="199">
        <v>40</v>
      </c>
      <c r="G573" s="200">
        <v>0</v>
      </c>
      <c r="H573" s="200">
        <v>0</v>
      </c>
      <c r="I573" s="200">
        <v>0</v>
      </c>
      <c r="J573" s="200">
        <v>27</v>
      </c>
      <c r="K573" s="199">
        <v>0</v>
      </c>
      <c r="L573" s="199">
        <v>0</v>
      </c>
      <c r="M573" s="199">
        <v>0</v>
      </c>
      <c r="N573" s="199">
        <v>31</v>
      </c>
      <c r="O573" s="199">
        <v>0</v>
      </c>
      <c r="P573" s="199">
        <v>62</v>
      </c>
      <c r="Q573" s="201">
        <v>43</v>
      </c>
      <c r="R573" s="197">
        <v>160</v>
      </c>
      <c r="S573" s="197">
        <v>43</v>
      </c>
      <c r="T573" s="92">
        <f t="shared" si="8"/>
        <v>2015</v>
      </c>
      <c r="U573">
        <f>VLOOKUP(A573,'SB35 Determination Data'!$B$4:$F$542,5,FALSE)</f>
        <v>2014</v>
      </c>
    </row>
    <row r="574" spans="1:21" ht="15" x14ac:dyDescent="0.2">
      <c r="A574" s="197" t="s">
        <v>157</v>
      </c>
      <c r="B574" s="197" t="s">
        <v>35</v>
      </c>
      <c r="C574" s="197" t="s">
        <v>3</v>
      </c>
      <c r="D574" s="198">
        <v>2016</v>
      </c>
      <c r="E574" s="197" t="s">
        <v>6</v>
      </c>
      <c r="F574" s="199">
        <v>40</v>
      </c>
      <c r="G574" s="200">
        <v>0</v>
      </c>
      <c r="H574" s="200">
        <v>0</v>
      </c>
      <c r="I574" s="200">
        <v>0</v>
      </c>
      <c r="J574" s="200">
        <v>27</v>
      </c>
      <c r="K574" s="199">
        <v>0</v>
      </c>
      <c r="L574" s="199">
        <v>0</v>
      </c>
      <c r="M574" s="199">
        <v>0</v>
      </c>
      <c r="N574" s="199">
        <v>31</v>
      </c>
      <c r="O574" s="199">
        <v>0</v>
      </c>
      <c r="P574" s="199">
        <v>62</v>
      </c>
      <c r="Q574" s="201">
        <v>36</v>
      </c>
      <c r="R574" s="197">
        <v>160</v>
      </c>
      <c r="S574" s="197">
        <v>36</v>
      </c>
      <c r="T574" s="92">
        <f t="shared" si="8"/>
        <v>2016</v>
      </c>
      <c r="U574">
        <f>VLOOKUP(A574,'SB35 Determination Data'!$B$4:$F$542,5,FALSE)</f>
        <v>2014</v>
      </c>
    </row>
    <row r="575" spans="1:21" ht="15" x14ac:dyDescent="0.2">
      <c r="A575" s="197" t="s">
        <v>157</v>
      </c>
      <c r="B575" s="197" t="s">
        <v>35</v>
      </c>
      <c r="C575" s="197" t="s">
        <v>3</v>
      </c>
      <c r="D575" s="198">
        <v>2017</v>
      </c>
      <c r="E575" s="197" t="s">
        <v>6</v>
      </c>
      <c r="F575" s="199">
        <v>40</v>
      </c>
      <c r="G575" s="200">
        <v>0</v>
      </c>
      <c r="H575" s="200">
        <v>0</v>
      </c>
      <c r="I575" s="200">
        <v>0</v>
      </c>
      <c r="J575" s="200">
        <v>27</v>
      </c>
      <c r="K575" s="199">
        <v>0</v>
      </c>
      <c r="L575" s="199">
        <v>0</v>
      </c>
      <c r="M575" s="199">
        <v>0</v>
      </c>
      <c r="N575" s="199">
        <v>31</v>
      </c>
      <c r="O575" s="199">
        <v>0</v>
      </c>
      <c r="P575" s="199">
        <v>62</v>
      </c>
      <c r="Q575" s="201">
        <v>24</v>
      </c>
      <c r="R575" s="197">
        <v>160</v>
      </c>
      <c r="S575" s="197">
        <v>24</v>
      </c>
      <c r="T575" s="92">
        <f t="shared" si="8"/>
        <v>2017</v>
      </c>
      <c r="U575">
        <f>VLOOKUP(A575,'SB35 Determination Data'!$B$4:$F$542,5,FALSE)</f>
        <v>2014</v>
      </c>
    </row>
    <row r="576" spans="1:21" ht="15" x14ac:dyDescent="0.2">
      <c r="A576" s="197" t="s">
        <v>158</v>
      </c>
      <c r="B576" s="197" t="s">
        <v>35</v>
      </c>
      <c r="C576" s="197" t="s">
        <v>3</v>
      </c>
      <c r="D576" s="198">
        <v>2014</v>
      </c>
      <c r="E576" s="197" t="s">
        <v>6</v>
      </c>
      <c r="F576" s="199">
        <v>714</v>
      </c>
      <c r="G576" s="200">
        <v>84</v>
      </c>
      <c r="H576" s="200">
        <v>84</v>
      </c>
      <c r="I576" s="200">
        <v>0</v>
      </c>
      <c r="J576" s="200">
        <v>487</v>
      </c>
      <c r="K576" s="199">
        <v>0</v>
      </c>
      <c r="L576" s="199">
        <v>0</v>
      </c>
      <c r="M576" s="199">
        <v>0</v>
      </c>
      <c r="N576" s="199">
        <v>553</v>
      </c>
      <c r="O576" s="199">
        <v>1</v>
      </c>
      <c r="P576" s="199">
        <v>1271</v>
      </c>
      <c r="Q576" s="201">
        <v>367</v>
      </c>
      <c r="R576" s="197">
        <v>3025</v>
      </c>
      <c r="S576" s="197">
        <v>452</v>
      </c>
      <c r="T576" s="92">
        <f t="shared" si="8"/>
        <v>2014</v>
      </c>
      <c r="U576">
        <f>VLOOKUP(A576,'SB35 Determination Data'!$B$4:$F$542,5,FALSE)</f>
        <v>2014</v>
      </c>
    </row>
    <row r="577" spans="1:21" ht="15" x14ac:dyDescent="0.2">
      <c r="A577" s="197" t="s">
        <v>158</v>
      </c>
      <c r="B577" s="197" t="s">
        <v>35</v>
      </c>
      <c r="C577" s="197" t="s">
        <v>3</v>
      </c>
      <c r="D577" s="198">
        <v>2015</v>
      </c>
      <c r="E577" s="197" t="s">
        <v>6</v>
      </c>
      <c r="F577" s="199">
        <v>714</v>
      </c>
      <c r="G577" s="200">
        <v>0</v>
      </c>
      <c r="H577" s="200">
        <v>0</v>
      </c>
      <c r="I577" s="200">
        <v>0</v>
      </c>
      <c r="J577" s="200">
        <v>487</v>
      </c>
      <c r="K577" s="199">
        <v>0</v>
      </c>
      <c r="L577" s="199">
        <v>0</v>
      </c>
      <c r="M577" s="199">
        <v>0</v>
      </c>
      <c r="N577" s="202">
        <v>553</v>
      </c>
      <c r="O577" s="199">
        <v>0</v>
      </c>
      <c r="P577" s="199">
        <v>1271</v>
      </c>
      <c r="Q577" s="201">
        <v>319</v>
      </c>
      <c r="R577" s="197">
        <v>3025</v>
      </c>
      <c r="S577" s="197">
        <v>319</v>
      </c>
      <c r="T577" s="92">
        <f t="shared" si="8"/>
        <v>2015</v>
      </c>
      <c r="U577">
        <f>VLOOKUP(A577,'SB35 Determination Data'!$B$4:$F$542,5,FALSE)</f>
        <v>2014</v>
      </c>
    </row>
    <row r="578" spans="1:21" ht="15" x14ac:dyDescent="0.2">
      <c r="A578" s="197" t="s">
        <v>158</v>
      </c>
      <c r="B578" s="197" t="s">
        <v>35</v>
      </c>
      <c r="C578" s="197" t="s">
        <v>3</v>
      </c>
      <c r="D578" s="198">
        <v>2016</v>
      </c>
      <c r="E578" s="197" t="s">
        <v>6</v>
      </c>
      <c r="F578" s="199">
        <v>714</v>
      </c>
      <c r="G578" s="200">
        <v>0</v>
      </c>
      <c r="H578" s="200">
        <v>0</v>
      </c>
      <c r="I578" s="200">
        <v>0</v>
      </c>
      <c r="J578" s="200">
        <v>487</v>
      </c>
      <c r="K578" s="199">
        <v>0</v>
      </c>
      <c r="L578" s="199">
        <v>0</v>
      </c>
      <c r="M578" s="199">
        <v>0</v>
      </c>
      <c r="N578" s="199">
        <v>553</v>
      </c>
      <c r="O578" s="199">
        <v>0</v>
      </c>
      <c r="P578" s="199">
        <v>1271</v>
      </c>
      <c r="Q578" s="201">
        <v>228</v>
      </c>
      <c r="R578" s="197">
        <v>3025</v>
      </c>
      <c r="S578" s="197">
        <v>228</v>
      </c>
      <c r="T578" s="92">
        <f t="shared" si="8"/>
        <v>2016</v>
      </c>
      <c r="U578">
        <f>VLOOKUP(A578,'SB35 Determination Data'!$B$4:$F$542,5,FALSE)</f>
        <v>2014</v>
      </c>
    </row>
    <row r="579" spans="1:21" ht="15" x14ac:dyDescent="0.2">
      <c r="A579" s="197" t="s">
        <v>158</v>
      </c>
      <c r="B579" s="197" t="s">
        <v>35</v>
      </c>
      <c r="C579" s="197" t="s">
        <v>3</v>
      </c>
      <c r="D579" s="198">
        <v>2017</v>
      </c>
      <c r="E579" s="197" t="s">
        <v>6</v>
      </c>
      <c r="F579" s="199">
        <v>714</v>
      </c>
      <c r="G579" s="200">
        <v>0</v>
      </c>
      <c r="H579" s="200">
        <v>0</v>
      </c>
      <c r="I579" s="200">
        <v>0</v>
      </c>
      <c r="J579" s="200">
        <v>487</v>
      </c>
      <c r="K579" s="199">
        <v>0</v>
      </c>
      <c r="L579" s="199">
        <v>0</v>
      </c>
      <c r="M579" s="199">
        <v>0</v>
      </c>
      <c r="N579" s="199">
        <v>553</v>
      </c>
      <c r="O579" s="199">
        <v>0</v>
      </c>
      <c r="P579" s="199">
        <v>1271</v>
      </c>
      <c r="Q579" s="201">
        <v>247</v>
      </c>
      <c r="R579" s="197">
        <v>3025</v>
      </c>
      <c r="S579" s="197">
        <v>247</v>
      </c>
      <c r="T579" s="92">
        <f t="shared" si="8"/>
        <v>2017</v>
      </c>
      <c r="U579">
        <f>VLOOKUP(A579,'SB35 Determination Data'!$B$4:$F$542,5,FALSE)</f>
        <v>2014</v>
      </c>
    </row>
    <row r="580" spans="1:21" ht="15" x14ac:dyDescent="0.2">
      <c r="A580" s="197" t="s">
        <v>1317</v>
      </c>
      <c r="B580" s="197" t="s">
        <v>5</v>
      </c>
      <c r="C580" s="197" t="s">
        <v>3</v>
      </c>
      <c r="D580" s="198">
        <v>2017</v>
      </c>
      <c r="E580" s="197" t="s">
        <v>6</v>
      </c>
      <c r="F580" s="199">
        <v>0</v>
      </c>
      <c r="G580" s="200">
        <v>0</v>
      </c>
      <c r="H580" s="200">
        <v>0</v>
      </c>
      <c r="I580" s="200">
        <v>0</v>
      </c>
      <c r="J580" s="200">
        <v>0</v>
      </c>
      <c r="K580" s="199">
        <v>0</v>
      </c>
      <c r="L580" s="199">
        <v>0</v>
      </c>
      <c r="M580" s="199">
        <v>0</v>
      </c>
      <c r="N580" s="199">
        <v>0</v>
      </c>
      <c r="O580" s="199">
        <v>0</v>
      </c>
      <c r="P580" s="199">
        <v>0</v>
      </c>
      <c r="Q580" s="201">
        <v>0</v>
      </c>
      <c r="R580" s="197">
        <v>0</v>
      </c>
      <c r="S580" s="197">
        <v>0</v>
      </c>
      <c r="T580" s="92">
        <f t="shared" ref="T580:T643" si="9">IF(D580&gt;U580,D580,U580)</f>
        <v>2017</v>
      </c>
      <c r="U580">
        <f>VLOOKUP(A580,'SB35 Determination Data'!$B$4:$F$542,5,FALSE)</f>
        <v>2014</v>
      </c>
    </row>
    <row r="581" spans="1:21" ht="15" x14ac:dyDescent="0.2">
      <c r="A581" s="197" t="s">
        <v>159</v>
      </c>
      <c r="B581" s="197" t="s">
        <v>5</v>
      </c>
      <c r="C581" s="197" t="s">
        <v>3</v>
      </c>
      <c r="D581" s="198">
        <v>2014</v>
      </c>
      <c r="E581" s="197" t="s">
        <v>6</v>
      </c>
      <c r="F581" s="199">
        <v>250</v>
      </c>
      <c r="G581" s="200">
        <v>0</v>
      </c>
      <c r="H581" s="200">
        <v>0</v>
      </c>
      <c r="I581" s="200">
        <v>0</v>
      </c>
      <c r="J581" s="200">
        <v>150</v>
      </c>
      <c r="K581" s="199">
        <v>0</v>
      </c>
      <c r="L581" s="199">
        <v>0</v>
      </c>
      <c r="M581" s="199">
        <v>0</v>
      </c>
      <c r="N581" s="199">
        <v>167</v>
      </c>
      <c r="O581" s="199">
        <v>0</v>
      </c>
      <c r="P581" s="199">
        <v>446</v>
      </c>
      <c r="Q581" s="201">
        <v>3</v>
      </c>
      <c r="R581" s="197">
        <v>1013</v>
      </c>
      <c r="S581" s="197">
        <v>3</v>
      </c>
      <c r="T581" s="92">
        <f t="shared" si="9"/>
        <v>2014</v>
      </c>
      <c r="U581">
        <f>VLOOKUP(A581,'SB35 Determination Data'!$B$4:$F$542,5,FALSE)</f>
        <v>2014</v>
      </c>
    </row>
    <row r="582" spans="1:21" ht="15" x14ac:dyDescent="0.2">
      <c r="A582" s="197" t="s">
        <v>159</v>
      </c>
      <c r="B582" s="197" t="s">
        <v>5</v>
      </c>
      <c r="C582" s="197" t="s">
        <v>3</v>
      </c>
      <c r="D582" s="198">
        <v>2015</v>
      </c>
      <c r="E582" s="197" t="s">
        <v>6</v>
      </c>
      <c r="F582" s="199">
        <v>250</v>
      </c>
      <c r="G582" s="200">
        <v>0</v>
      </c>
      <c r="H582" s="200">
        <v>0</v>
      </c>
      <c r="I582" s="200">
        <v>0</v>
      </c>
      <c r="J582" s="200">
        <v>150</v>
      </c>
      <c r="K582" s="199">
        <v>0</v>
      </c>
      <c r="L582" s="199">
        <v>0</v>
      </c>
      <c r="M582" s="199">
        <v>0</v>
      </c>
      <c r="N582" s="199">
        <v>167</v>
      </c>
      <c r="O582" s="199">
        <v>0</v>
      </c>
      <c r="P582" s="199">
        <v>446</v>
      </c>
      <c r="Q582" s="201">
        <v>5</v>
      </c>
      <c r="R582" s="197">
        <v>1013</v>
      </c>
      <c r="S582" s="197">
        <v>5</v>
      </c>
      <c r="T582" s="92">
        <f t="shared" si="9"/>
        <v>2015</v>
      </c>
      <c r="U582">
        <f>VLOOKUP(A582,'SB35 Determination Data'!$B$4:$F$542,5,FALSE)</f>
        <v>2014</v>
      </c>
    </row>
    <row r="583" spans="1:21" ht="15" x14ac:dyDescent="0.2">
      <c r="A583" s="197" t="s">
        <v>159</v>
      </c>
      <c r="B583" s="197" t="s">
        <v>5</v>
      </c>
      <c r="C583" s="197" t="s">
        <v>3</v>
      </c>
      <c r="D583" s="198">
        <v>2016</v>
      </c>
      <c r="E583" s="197" t="s">
        <v>6</v>
      </c>
      <c r="F583" s="199">
        <v>250</v>
      </c>
      <c r="G583" s="200">
        <v>0</v>
      </c>
      <c r="H583" s="200">
        <v>0</v>
      </c>
      <c r="I583" s="200">
        <v>0</v>
      </c>
      <c r="J583" s="200">
        <v>150</v>
      </c>
      <c r="K583" s="199">
        <v>0</v>
      </c>
      <c r="L583" s="199">
        <v>0</v>
      </c>
      <c r="M583" s="199">
        <v>0</v>
      </c>
      <c r="N583" s="199">
        <v>167</v>
      </c>
      <c r="O583" s="199">
        <v>0</v>
      </c>
      <c r="P583" s="199">
        <v>446</v>
      </c>
      <c r="Q583" s="201">
        <v>12</v>
      </c>
      <c r="R583" s="197">
        <v>1013</v>
      </c>
      <c r="S583" s="197">
        <v>12</v>
      </c>
      <c r="T583" s="92">
        <f t="shared" si="9"/>
        <v>2016</v>
      </c>
      <c r="U583">
        <f>VLOOKUP(A583,'SB35 Determination Data'!$B$4:$F$542,5,FALSE)</f>
        <v>2014</v>
      </c>
    </row>
    <row r="584" spans="1:21" ht="15" x14ac:dyDescent="0.2">
      <c r="A584" s="197" t="s">
        <v>159</v>
      </c>
      <c r="B584" s="197" t="s">
        <v>5</v>
      </c>
      <c r="C584" s="197" t="s">
        <v>3</v>
      </c>
      <c r="D584" s="198">
        <v>2017</v>
      </c>
      <c r="E584" s="197" t="s">
        <v>6</v>
      </c>
      <c r="F584" s="199">
        <v>250</v>
      </c>
      <c r="G584" s="200">
        <v>39</v>
      </c>
      <c r="H584" s="200">
        <v>39</v>
      </c>
      <c r="I584" s="200">
        <v>0</v>
      </c>
      <c r="J584" s="200">
        <v>150</v>
      </c>
      <c r="K584" s="199">
        <v>1</v>
      </c>
      <c r="L584" s="199">
        <v>1</v>
      </c>
      <c r="M584" s="199">
        <v>0</v>
      </c>
      <c r="N584" s="199">
        <v>167</v>
      </c>
      <c r="O584" s="199">
        <v>0</v>
      </c>
      <c r="P584" s="199">
        <v>446</v>
      </c>
      <c r="Q584" s="201">
        <v>13</v>
      </c>
      <c r="R584" s="197">
        <v>1013</v>
      </c>
      <c r="S584" s="197">
        <v>53</v>
      </c>
      <c r="T584" s="92">
        <f t="shared" si="9"/>
        <v>2017</v>
      </c>
      <c r="U584">
        <f>VLOOKUP(A584,'SB35 Determination Data'!$B$4:$F$542,5,FALSE)</f>
        <v>2014</v>
      </c>
    </row>
    <row r="585" spans="1:21" ht="15" x14ac:dyDescent="0.2">
      <c r="A585" s="197" t="s">
        <v>160</v>
      </c>
      <c r="B585" s="197" t="s">
        <v>48</v>
      </c>
      <c r="C585" s="197" t="s">
        <v>13</v>
      </c>
      <c r="D585" s="198">
        <v>2014</v>
      </c>
      <c r="E585" s="197" t="s">
        <v>6</v>
      </c>
      <c r="F585" s="199">
        <v>35</v>
      </c>
      <c r="G585" s="200">
        <v>0</v>
      </c>
      <c r="H585" s="200">
        <v>0</v>
      </c>
      <c r="I585" s="200">
        <v>0</v>
      </c>
      <c r="J585" s="200">
        <v>25</v>
      </c>
      <c r="K585" s="199">
        <v>0</v>
      </c>
      <c r="L585" s="199">
        <v>0</v>
      </c>
      <c r="M585" s="199">
        <v>0</v>
      </c>
      <c r="N585" s="199">
        <v>28</v>
      </c>
      <c r="O585" s="199">
        <v>0</v>
      </c>
      <c r="P585" s="199">
        <v>72</v>
      </c>
      <c r="Q585" s="201">
        <v>3</v>
      </c>
      <c r="R585" s="197">
        <v>160</v>
      </c>
      <c r="S585" s="197">
        <v>3</v>
      </c>
      <c r="T585" s="92">
        <f t="shared" si="9"/>
        <v>2014</v>
      </c>
      <c r="U585">
        <f>VLOOKUP(A585,'SB35 Determination Data'!$B$4:$F$542,5,FALSE)</f>
        <v>2014</v>
      </c>
    </row>
    <row r="586" spans="1:21" ht="15" x14ac:dyDescent="0.2">
      <c r="A586" s="197" t="s">
        <v>160</v>
      </c>
      <c r="B586" s="197" t="s">
        <v>48</v>
      </c>
      <c r="C586" s="197" t="s">
        <v>13</v>
      </c>
      <c r="D586" s="198">
        <v>2015</v>
      </c>
      <c r="E586" s="197" t="s">
        <v>6</v>
      </c>
      <c r="F586" s="199">
        <v>35</v>
      </c>
      <c r="G586" s="200">
        <v>0</v>
      </c>
      <c r="H586" s="200">
        <v>0</v>
      </c>
      <c r="I586" s="200">
        <v>0</v>
      </c>
      <c r="J586" s="200">
        <v>25</v>
      </c>
      <c r="K586" s="199">
        <v>0</v>
      </c>
      <c r="L586" s="199">
        <v>0</v>
      </c>
      <c r="M586" s="199">
        <v>0</v>
      </c>
      <c r="N586" s="199">
        <v>28</v>
      </c>
      <c r="O586" s="199">
        <v>0</v>
      </c>
      <c r="P586" s="199">
        <v>72</v>
      </c>
      <c r="Q586" s="201">
        <v>2</v>
      </c>
      <c r="R586" s="197">
        <v>160</v>
      </c>
      <c r="S586" s="197">
        <v>2</v>
      </c>
      <c r="T586" s="92">
        <f t="shared" si="9"/>
        <v>2015</v>
      </c>
      <c r="U586">
        <f>VLOOKUP(A586,'SB35 Determination Data'!$B$4:$F$542,5,FALSE)</f>
        <v>2014</v>
      </c>
    </row>
    <row r="587" spans="1:21" ht="15" x14ac:dyDescent="0.2">
      <c r="A587" s="197" t="s">
        <v>160</v>
      </c>
      <c r="B587" s="197" t="s">
        <v>48</v>
      </c>
      <c r="C587" s="197" t="s">
        <v>13</v>
      </c>
      <c r="D587" s="198">
        <v>2016</v>
      </c>
      <c r="E587" s="197" t="s">
        <v>6</v>
      </c>
      <c r="F587" s="199">
        <v>35</v>
      </c>
      <c r="G587" s="200">
        <v>0</v>
      </c>
      <c r="H587" s="200">
        <v>0</v>
      </c>
      <c r="I587" s="200">
        <v>0</v>
      </c>
      <c r="J587" s="200">
        <v>25</v>
      </c>
      <c r="K587" s="199">
        <v>0</v>
      </c>
      <c r="L587" s="199">
        <v>0</v>
      </c>
      <c r="M587" s="199">
        <v>0</v>
      </c>
      <c r="N587" s="199">
        <v>28</v>
      </c>
      <c r="O587" s="199">
        <v>0</v>
      </c>
      <c r="P587" s="199">
        <v>72</v>
      </c>
      <c r="Q587" s="201">
        <v>9</v>
      </c>
      <c r="R587" s="197">
        <v>160</v>
      </c>
      <c r="S587" s="197">
        <v>9</v>
      </c>
      <c r="T587" s="92">
        <f t="shared" si="9"/>
        <v>2016</v>
      </c>
      <c r="U587">
        <f>VLOOKUP(A587,'SB35 Determination Data'!$B$4:$F$542,5,FALSE)</f>
        <v>2014</v>
      </c>
    </row>
    <row r="588" spans="1:21" ht="15" x14ac:dyDescent="0.2">
      <c r="A588" s="197" t="s">
        <v>160</v>
      </c>
      <c r="B588" s="197" t="s">
        <v>48</v>
      </c>
      <c r="C588" s="197" t="s">
        <v>13</v>
      </c>
      <c r="D588" s="198">
        <v>2017</v>
      </c>
      <c r="E588" s="197" t="s">
        <v>6</v>
      </c>
      <c r="F588" s="199">
        <v>35</v>
      </c>
      <c r="G588" s="200">
        <v>0</v>
      </c>
      <c r="H588" s="200">
        <v>0</v>
      </c>
      <c r="I588" s="200">
        <v>0</v>
      </c>
      <c r="J588" s="200">
        <v>25</v>
      </c>
      <c r="K588" s="199">
        <v>0</v>
      </c>
      <c r="L588" s="199">
        <v>0</v>
      </c>
      <c r="M588" s="199">
        <v>0</v>
      </c>
      <c r="N588" s="199">
        <v>28</v>
      </c>
      <c r="O588" s="199">
        <v>0</v>
      </c>
      <c r="P588" s="199">
        <v>72</v>
      </c>
      <c r="Q588" s="201">
        <v>7</v>
      </c>
      <c r="R588" s="197">
        <v>160</v>
      </c>
      <c r="S588" s="197">
        <v>7</v>
      </c>
      <c r="T588" s="92">
        <f t="shared" si="9"/>
        <v>2017</v>
      </c>
      <c r="U588">
        <f>VLOOKUP(A588,'SB35 Determination Data'!$B$4:$F$542,5,FALSE)</f>
        <v>2014</v>
      </c>
    </row>
    <row r="589" spans="1:21" ht="15" x14ac:dyDescent="0.2">
      <c r="A589" s="197" t="s">
        <v>1110</v>
      </c>
      <c r="B589" s="197" t="s">
        <v>14</v>
      </c>
      <c r="C589" s="197" t="s">
        <v>13</v>
      </c>
      <c r="D589" s="198">
        <v>2016</v>
      </c>
      <c r="E589" s="197" t="s">
        <v>6</v>
      </c>
      <c r="F589" s="199">
        <v>3</v>
      </c>
      <c r="G589" s="200">
        <v>0</v>
      </c>
      <c r="H589" s="200">
        <v>0</v>
      </c>
      <c r="I589" s="200">
        <v>0</v>
      </c>
      <c r="J589" s="200">
        <v>3</v>
      </c>
      <c r="K589" s="199">
        <v>0</v>
      </c>
      <c r="L589" s="199">
        <v>0</v>
      </c>
      <c r="M589" s="199">
        <v>0</v>
      </c>
      <c r="N589" s="199">
        <v>3</v>
      </c>
      <c r="O589" s="199">
        <v>0</v>
      </c>
      <c r="P589" s="199">
        <v>7</v>
      </c>
      <c r="Q589" s="201">
        <v>3</v>
      </c>
      <c r="R589" s="197">
        <v>16</v>
      </c>
      <c r="S589" s="197">
        <v>3</v>
      </c>
      <c r="T589" s="92">
        <f t="shared" si="9"/>
        <v>2016</v>
      </c>
      <c r="U589">
        <f>VLOOKUP(A589,'SB35 Determination Data'!$B$4:$F$542,5,FALSE)</f>
        <v>2014</v>
      </c>
    </row>
    <row r="590" spans="1:21" ht="15" x14ac:dyDescent="0.2">
      <c r="A590" s="197" t="s">
        <v>1110</v>
      </c>
      <c r="B590" s="197" t="s">
        <v>14</v>
      </c>
      <c r="C590" s="197" t="s">
        <v>13</v>
      </c>
      <c r="D590" s="198">
        <v>2017</v>
      </c>
      <c r="E590" s="197" t="s">
        <v>6</v>
      </c>
      <c r="F590" s="199">
        <v>3</v>
      </c>
      <c r="G590" s="200">
        <v>0</v>
      </c>
      <c r="H590" s="200">
        <v>0</v>
      </c>
      <c r="I590" s="200">
        <v>0</v>
      </c>
      <c r="J590" s="200">
        <v>3</v>
      </c>
      <c r="K590" s="199">
        <v>0</v>
      </c>
      <c r="L590" s="199">
        <v>0</v>
      </c>
      <c r="M590" s="199">
        <v>0</v>
      </c>
      <c r="N590" s="199">
        <v>3</v>
      </c>
      <c r="O590" s="199">
        <v>1</v>
      </c>
      <c r="P590" s="199">
        <v>7</v>
      </c>
      <c r="Q590" s="201">
        <v>31</v>
      </c>
      <c r="R590" s="197">
        <v>16</v>
      </c>
      <c r="S590" s="197">
        <v>32</v>
      </c>
      <c r="T590" s="92">
        <f t="shared" si="9"/>
        <v>2017</v>
      </c>
      <c r="U590">
        <f>VLOOKUP(A590,'SB35 Determination Data'!$B$4:$F$542,5,FALSE)</f>
        <v>2014</v>
      </c>
    </row>
    <row r="591" spans="1:21" ht="15" x14ac:dyDescent="0.2">
      <c r="A591" s="197" t="s">
        <v>161</v>
      </c>
      <c r="B591" s="197" t="s">
        <v>12</v>
      </c>
      <c r="C591" s="197" t="s">
        <v>3</v>
      </c>
      <c r="D591" s="198">
        <v>2014</v>
      </c>
      <c r="E591" s="197" t="s">
        <v>6</v>
      </c>
      <c r="F591" s="199">
        <v>2817</v>
      </c>
      <c r="G591" s="200">
        <v>137</v>
      </c>
      <c r="H591" s="200">
        <v>137</v>
      </c>
      <c r="I591" s="200">
        <v>0</v>
      </c>
      <c r="J591" s="200">
        <v>2034</v>
      </c>
      <c r="K591" s="199">
        <v>0</v>
      </c>
      <c r="L591" s="199">
        <v>0</v>
      </c>
      <c r="M591" s="199">
        <v>0</v>
      </c>
      <c r="N591" s="199">
        <v>2239</v>
      </c>
      <c r="O591" s="199">
        <v>1702</v>
      </c>
      <c r="P591" s="199">
        <v>5059</v>
      </c>
      <c r="Q591" s="201">
        <v>1654</v>
      </c>
      <c r="R591" s="197">
        <v>12149</v>
      </c>
      <c r="S591" s="197">
        <v>3493</v>
      </c>
      <c r="T591" s="92">
        <f t="shared" si="9"/>
        <v>2014</v>
      </c>
      <c r="U591">
        <f>VLOOKUP(A591,'SB35 Determination Data'!$B$4:$F$542,5,FALSE)</f>
        <v>2014</v>
      </c>
    </row>
    <row r="592" spans="1:21" ht="15" x14ac:dyDescent="0.2">
      <c r="A592" s="197" t="s">
        <v>161</v>
      </c>
      <c r="B592" s="197" t="s">
        <v>12</v>
      </c>
      <c r="C592" s="197" t="s">
        <v>3</v>
      </c>
      <c r="D592" s="198">
        <v>2015</v>
      </c>
      <c r="E592" s="197" t="s">
        <v>6</v>
      </c>
      <c r="F592" s="199">
        <v>2817</v>
      </c>
      <c r="G592" s="200">
        <v>22</v>
      </c>
      <c r="H592" s="200">
        <v>22</v>
      </c>
      <c r="I592" s="200">
        <v>0</v>
      </c>
      <c r="J592" s="200">
        <v>2034</v>
      </c>
      <c r="K592" s="199">
        <v>1</v>
      </c>
      <c r="L592" s="199">
        <v>1</v>
      </c>
      <c r="M592" s="199">
        <v>0</v>
      </c>
      <c r="N592" s="199">
        <v>2239</v>
      </c>
      <c r="O592" s="199">
        <v>4531</v>
      </c>
      <c r="P592" s="199">
        <v>5059</v>
      </c>
      <c r="Q592" s="201">
        <v>1645</v>
      </c>
      <c r="R592" s="197">
        <v>12149</v>
      </c>
      <c r="S592" s="197">
        <v>6199</v>
      </c>
      <c r="T592" s="92">
        <f t="shared" si="9"/>
        <v>2015</v>
      </c>
      <c r="U592">
        <f>VLOOKUP(A592,'SB35 Determination Data'!$B$4:$F$542,5,FALSE)</f>
        <v>2014</v>
      </c>
    </row>
    <row r="593" spans="1:21" ht="15" x14ac:dyDescent="0.2">
      <c r="A593" s="197" t="s">
        <v>161</v>
      </c>
      <c r="B593" s="197" t="s">
        <v>12</v>
      </c>
      <c r="C593" s="197" t="s">
        <v>3</v>
      </c>
      <c r="D593" s="198">
        <v>2016</v>
      </c>
      <c r="E593" s="197" t="s">
        <v>6</v>
      </c>
      <c r="F593" s="199">
        <v>2817</v>
      </c>
      <c r="G593" s="200">
        <v>724</v>
      </c>
      <c r="H593" s="200">
        <v>724</v>
      </c>
      <c r="I593" s="200">
        <v>0</v>
      </c>
      <c r="J593" s="200">
        <v>2034</v>
      </c>
      <c r="K593" s="199">
        <v>2</v>
      </c>
      <c r="L593" s="199">
        <v>2</v>
      </c>
      <c r="M593" s="199">
        <v>0</v>
      </c>
      <c r="N593" s="199">
        <v>2239</v>
      </c>
      <c r="O593" s="199">
        <v>4582</v>
      </c>
      <c r="P593" s="199">
        <v>5059</v>
      </c>
      <c r="Q593" s="201">
        <v>2987</v>
      </c>
      <c r="R593" s="197">
        <v>12149</v>
      </c>
      <c r="S593" s="197">
        <v>8295</v>
      </c>
      <c r="T593" s="92">
        <f t="shared" si="9"/>
        <v>2016</v>
      </c>
      <c r="U593">
        <f>VLOOKUP(A593,'SB35 Determination Data'!$B$4:$F$542,5,FALSE)</f>
        <v>2014</v>
      </c>
    </row>
    <row r="594" spans="1:21" ht="15" x14ac:dyDescent="0.2">
      <c r="A594" s="197" t="s">
        <v>161</v>
      </c>
      <c r="B594" s="197" t="s">
        <v>12</v>
      </c>
      <c r="C594" s="197" t="s">
        <v>3</v>
      </c>
      <c r="D594" s="198">
        <v>2017</v>
      </c>
      <c r="E594" s="197" t="s">
        <v>6</v>
      </c>
      <c r="F594" s="199">
        <v>2817</v>
      </c>
      <c r="G594" s="200">
        <v>24</v>
      </c>
      <c r="H594" s="200">
        <v>24</v>
      </c>
      <c r="I594" s="200">
        <v>0</v>
      </c>
      <c r="J594" s="200">
        <v>2034</v>
      </c>
      <c r="K594" s="199">
        <v>0</v>
      </c>
      <c r="L594" s="199">
        <v>0</v>
      </c>
      <c r="M594" s="199">
        <v>0</v>
      </c>
      <c r="N594" s="199">
        <v>2239</v>
      </c>
      <c r="O594" s="199">
        <v>2158</v>
      </c>
      <c r="P594" s="199">
        <v>5059</v>
      </c>
      <c r="Q594" s="201">
        <v>2396</v>
      </c>
      <c r="R594" s="197">
        <v>12149</v>
      </c>
      <c r="S594" s="197">
        <v>4578</v>
      </c>
      <c r="T594" s="92">
        <f t="shared" si="9"/>
        <v>2017</v>
      </c>
      <c r="U594">
        <f>VLOOKUP(A594,'SB35 Determination Data'!$B$4:$F$542,5,FALSE)</f>
        <v>2014</v>
      </c>
    </row>
    <row r="595" spans="1:21" ht="15" x14ac:dyDescent="0.2">
      <c r="A595" s="197" t="s">
        <v>1052</v>
      </c>
      <c r="B595" s="197" t="s">
        <v>5</v>
      </c>
      <c r="C595" s="197" t="s">
        <v>3</v>
      </c>
      <c r="D595" s="198">
        <v>2017</v>
      </c>
      <c r="E595" s="197" t="s">
        <v>6</v>
      </c>
      <c r="F595" s="199">
        <v>4</v>
      </c>
      <c r="G595" s="200">
        <v>3</v>
      </c>
      <c r="H595" s="200">
        <v>3</v>
      </c>
      <c r="I595" s="200">
        <v>0</v>
      </c>
      <c r="J595" s="200">
        <v>2</v>
      </c>
      <c r="K595" s="199">
        <v>2</v>
      </c>
      <c r="L595" s="199">
        <v>2</v>
      </c>
      <c r="M595" s="199">
        <v>0</v>
      </c>
      <c r="N595" s="199">
        <v>2</v>
      </c>
      <c r="O595" s="199">
        <v>4</v>
      </c>
      <c r="P595" s="199">
        <v>7</v>
      </c>
      <c r="Q595" s="201">
        <v>0</v>
      </c>
      <c r="R595" s="197">
        <v>15</v>
      </c>
      <c r="S595" s="197">
        <v>9</v>
      </c>
      <c r="T595" s="92">
        <f t="shared" si="9"/>
        <v>2017</v>
      </c>
      <c r="U595">
        <f>VLOOKUP(A595,'SB35 Determination Data'!$B$4:$F$542,5,FALSE)</f>
        <v>2014</v>
      </c>
    </row>
    <row r="596" spans="1:21" ht="15" x14ac:dyDescent="0.2">
      <c r="A596" s="197" t="s">
        <v>162</v>
      </c>
      <c r="B596" s="197" t="s">
        <v>14</v>
      </c>
      <c r="C596" s="197" t="s">
        <v>13</v>
      </c>
      <c r="D596" s="198">
        <v>2014</v>
      </c>
      <c r="E596" s="197" t="s">
        <v>6</v>
      </c>
      <c r="F596" s="199">
        <v>4</v>
      </c>
      <c r="G596" s="200">
        <v>0</v>
      </c>
      <c r="H596" s="200">
        <v>0</v>
      </c>
      <c r="I596" s="200">
        <v>0</v>
      </c>
      <c r="J596" s="200">
        <v>3</v>
      </c>
      <c r="K596" s="199">
        <v>0</v>
      </c>
      <c r="L596" s="199">
        <v>0</v>
      </c>
      <c r="M596" s="199">
        <v>0</v>
      </c>
      <c r="N596" s="199">
        <v>4</v>
      </c>
      <c r="O596" s="199">
        <v>1</v>
      </c>
      <c r="P596" s="199">
        <v>8</v>
      </c>
      <c r="Q596" s="201">
        <v>0</v>
      </c>
      <c r="R596" s="197">
        <v>19</v>
      </c>
      <c r="S596" s="197">
        <v>1</v>
      </c>
      <c r="T596" s="92">
        <f t="shared" si="9"/>
        <v>2014</v>
      </c>
      <c r="U596">
        <f>VLOOKUP(A596,'SB35 Determination Data'!$B$4:$F$542,5,FALSE)</f>
        <v>2014</v>
      </c>
    </row>
    <row r="597" spans="1:21" ht="15" x14ac:dyDescent="0.2">
      <c r="A597" s="197" t="s">
        <v>162</v>
      </c>
      <c r="B597" s="197" t="s">
        <v>14</v>
      </c>
      <c r="C597" s="197" t="s">
        <v>13</v>
      </c>
      <c r="D597" s="198">
        <v>2015</v>
      </c>
      <c r="E597" s="197" t="s">
        <v>6</v>
      </c>
      <c r="F597" s="199">
        <v>4</v>
      </c>
      <c r="G597" s="200">
        <v>0</v>
      </c>
      <c r="H597" s="200">
        <v>0</v>
      </c>
      <c r="I597" s="200">
        <v>0</v>
      </c>
      <c r="J597" s="200">
        <v>3</v>
      </c>
      <c r="K597" s="199">
        <v>0</v>
      </c>
      <c r="L597" s="199">
        <v>0</v>
      </c>
      <c r="M597" s="199">
        <v>0</v>
      </c>
      <c r="N597" s="202">
        <v>4</v>
      </c>
      <c r="O597" s="199">
        <v>11</v>
      </c>
      <c r="P597" s="199">
        <v>8</v>
      </c>
      <c r="Q597" s="201">
        <v>0</v>
      </c>
      <c r="R597" s="197">
        <v>19</v>
      </c>
      <c r="S597" s="197">
        <v>11</v>
      </c>
      <c r="T597" s="92">
        <f t="shared" si="9"/>
        <v>2015</v>
      </c>
      <c r="U597">
        <f>VLOOKUP(A597,'SB35 Determination Data'!$B$4:$F$542,5,FALSE)</f>
        <v>2014</v>
      </c>
    </row>
    <row r="598" spans="1:21" ht="15" x14ac:dyDescent="0.2">
      <c r="A598" s="197" t="s">
        <v>162</v>
      </c>
      <c r="B598" s="197" t="s">
        <v>14</v>
      </c>
      <c r="C598" s="197" t="s">
        <v>13</v>
      </c>
      <c r="D598" s="198">
        <v>2016</v>
      </c>
      <c r="E598" s="197" t="s">
        <v>6</v>
      </c>
      <c r="F598" s="199">
        <v>4</v>
      </c>
      <c r="G598" s="200">
        <v>0</v>
      </c>
      <c r="H598" s="200">
        <v>0</v>
      </c>
      <c r="I598" s="200">
        <v>0</v>
      </c>
      <c r="J598" s="200">
        <v>3</v>
      </c>
      <c r="K598" s="199">
        <v>0</v>
      </c>
      <c r="L598" s="199">
        <v>0</v>
      </c>
      <c r="M598" s="199">
        <v>0</v>
      </c>
      <c r="N598" s="199">
        <v>4</v>
      </c>
      <c r="O598" s="199">
        <v>4</v>
      </c>
      <c r="P598" s="199">
        <v>8</v>
      </c>
      <c r="Q598" s="201">
        <v>0</v>
      </c>
      <c r="R598" s="197">
        <v>19</v>
      </c>
      <c r="S598" s="197">
        <v>4</v>
      </c>
      <c r="T598" s="92">
        <f t="shared" si="9"/>
        <v>2016</v>
      </c>
      <c r="U598">
        <f>VLOOKUP(A598,'SB35 Determination Data'!$B$4:$F$542,5,FALSE)</f>
        <v>2014</v>
      </c>
    </row>
    <row r="599" spans="1:21" ht="15" x14ac:dyDescent="0.2">
      <c r="A599" s="197" t="s">
        <v>162</v>
      </c>
      <c r="B599" s="197" t="s">
        <v>14</v>
      </c>
      <c r="C599" s="197" t="s">
        <v>13</v>
      </c>
      <c r="D599" s="198">
        <v>2017</v>
      </c>
      <c r="E599" s="197" t="s">
        <v>6</v>
      </c>
      <c r="F599" s="199">
        <v>4</v>
      </c>
      <c r="G599" s="200">
        <v>0</v>
      </c>
      <c r="H599" s="200">
        <v>0</v>
      </c>
      <c r="I599" s="200">
        <v>0</v>
      </c>
      <c r="J599" s="200">
        <v>3</v>
      </c>
      <c r="K599" s="199">
        <v>0</v>
      </c>
      <c r="L599" s="199">
        <v>0</v>
      </c>
      <c r="M599" s="199">
        <v>0</v>
      </c>
      <c r="N599" s="199">
        <v>4</v>
      </c>
      <c r="O599" s="199">
        <v>13</v>
      </c>
      <c r="P599" s="199">
        <v>8</v>
      </c>
      <c r="Q599" s="201">
        <v>0</v>
      </c>
      <c r="R599" s="197">
        <v>19</v>
      </c>
      <c r="S599" s="197">
        <v>13</v>
      </c>
      <c r="T599" s="92">
        <f t="shared" si="9"/>
        <v>2017</v>
      </c>
      <c r="U599">
        <f>VLOOKUP(A599,'SB35 Determination Data'!$B$4:$F$542,5,FALSE)</f>
        <v>2014</v>
      </c>
    </row>
    <row r="600" spans="1:21" ht="15" x14ac:dyDescent="0.2">
      <c r="A600" s="197" t="s">
        <v>1114</v>
      </c>
      <c r="B600" s="197" t="s">
        <v>82</v>
      </c>
      <c r="C600" s="197" t="s">
        <v>26</v>
      </c>
      <c r="D600" s="198">
        <v>2017</v>
      </c>
      <c r="E600" s="197" t="s">
        <v>6</v>
      </c>
      <c r="F600" s="199">
        <v>238</v>
      </c>
      <c r="G600" s="200">
        <v>0</v>
      </c>
      <c r="H600" s="200">
        <v>0</v>
      </c>
      <c r="I600" s="200">
        <v>0</v>
      </c>
      <c r="J600" s="200">
        <v>211</v>
      </c>
      <c r="K600" s="199">
        <v>5</v>
      </c>
      <c r="L600" s="199">
        <v>5</v>
      </c>
      <c r="M600" s="199">
        <v>0</v>
      </c>
      <c r="N600" s="199">
        <v>202</v>
      </c>
      <c r="O600" s="199">
        <v>34</v>
      </c>
      <c r="P600" s="199">
        <v>258</v>
      </c>
      <c r="Q600" s="201">
        <v>9</v>
      </c>
      <c r="R600" s="197">
        <v>909</v>
      </c>
      <c r="S600" s="197">
        <v>48</v>
      </c>
      <c r="T600" s="92">
        <f t="shared" si="9"/>
        <v>2017</v>
      </c>
      <c r="U600">
        <f>VLOOKUP(A600,'SB35 Determination Data'!$B$4:$F$542,5,FALSE)</f>
        <v>2016</v>
      </c>
    </row>
    <row r="601" spans="1:21" ht="15" x14ac:dyDescent="0.2">
      <c r="A601" s="197" t="s">
        <v>370</v>
      </c>
      <c r="B601" s="197" t="s">
        <v>25</v>
      </c>
      <c r="C601" s="197" t="s">
        <v>26</v>
      </c>
      <c r="D601" s="198">
        <v>2015</v>
      </c>
      <c r="E601" s="197" t="s">
        <v>6</v>
      </c>
      <c r="F601" s="199">
        <v>4888</v>
      </c>
      <c r="G601" s="200">
        <v>0</v>
      </c>
      <c r="H601" s="200">
        <v>0</v>
      </c>
      <c r="I601" s="200">
        <v>0</v>
      </c>
      <c r="J601" s="200">
        <v>3107</v>
      </c>
      <c r="K601" s="199">
        <v>0</v>
      </c>
      <c r="L601" s="199">
        <v>0</v>
      </c>
      <c r="M601" s="199">
        <v>0</v>
      </c>
      <c r="N601" s="199">
        <v>3126</v>
      </c>
      <c r="O601" s="199">
        <v>0</v>
      </c>
      <c r="P601" s="199">
        <v>10462</v>
      </c>
      <c r="Q601" s="201">
        <v>0</v>
      </c>
      <c r="R601" s="197">
        <v>21583</v>
      </c>
      <c r="S601" s="197">
        <v>0</v>
      </c>
      <c r="T601" s="92">
        <f t="shared" si="9"/>
        <v>2016</v>
      </c>
      <c r="U601">
        <f>VLOOKUP(A601,'SB35 Determination Data'!$B$4:$F$542,5,FALSE)</f>
        <v>2016</v>
      </c>
    </row>
    <row r="602" spans="1:21" ht="15" x14ac:dyDescent="0.2">
      <c r="A602" s="197" t="s">
        <v>370</v>
      </c>
      <c r="B602" s="197" t="s">
        <v>25</v>
      </c>
      <c r="C602" s="197" t="s">
        <v>26</v>
      </c>
      <c r="D602" s="198">
        <v>2016</v>
      </c>
      <c r="E602" s="197" t="s">
        <v>6</v>
      </c>
      <c r="F602" s="199">
        <v>4888</v>
      </c>
      <c r="G602" s="200">
        <v>103</v>
      </c>
      <c r="H602" s="200">
        <v>103</v>
      </c>
      <c r="I602" s="200">
        <v>0</v>
      </c>
      <c r="J602" s="200">
        <v>3107</v>
      </c>
      <c r="K602" s="199">
        <v>57</v>
      </c>
      <c r="L602" s="199">
        <v>57</v>
      </c>
      <c r="M602" s="199">
        <v>0</v>
      </c>
      <c r="N602" s="202">
        <v>3126</v>
      </c>
      <c r="O602" s="199">
        <v>0</v>
      </c>
      <c r="P602" s="199">
        <v>10462</v>
      </c>
      <c r="Q602" s="201">
        <v>3</v>
      </c>
      <c r="R602" s="197">
        <v>21583</v>
      </c>
      <c r="S602" s="197">
        <v>163</v>
      </c>
      <c r="T602" s="92">
        <f t="shared" si="9"/>
        <v>2016</v>
      </c>
      <c r="U602">
        <f>VLOOKUP(A602,'SB35 Determination Data'!$B$4:$F$542,5,FALSE)</f>
        <v>2016</v>
      </c>
    </row>
    <row r="603" spans="1:21" ht="15" x14ac:dyDescent="0.2">
      <c r="A603" s="197" t="s">
        <v>370</v>
      </c>
      <c r="B603" s="197" t="s">
        <v>25</v>
      </c>
      <c r="C603" s="197" t="s">
        <v>26</v>
      </c>
      <c r="D603" s="198">
        <v>2017</v>
      </c>
      <c r="E603" s="197" t="s">
        <v>6</v>
      </c>
      <c r="F603" s="199">
        <v>4888</v>
      </c>
      <c r="G603" s="200">
        <v>0</v>
      </c>
      <c r="H603" s="200">
        <v>0</v>
      </c>
      <c r="I603" s="200">
        <v>0</v>
      </c>
      <c r="J603" s="200">
        <v>3107</v>
      </c>
      <c r="K603" s="199">
        <v>0</v>
      </c>
      <c r="L603" s="199">
        <v>0</v>
      </c>
      <c r="M603" s="199">
        <v>0</v>
      </c>
      <c r="N603" s="199">
        <v>3126</v>
      </c>
      <c r="O603" s="199">
        <v>0</v>
      </c>
      <c r="P603" s="199">
        <v>10462</v>
      </c>
      <c r="Q603" s="201">
        <v>0</v>
      </c>
      <c r="R603" s="197">
        <v>21583</v>
      </c>
      <c r="S603" s="197">
        <v>0</v>
      </c>
      <c r="T603" s="92">
        <f t="shared" si="9"/>
        <v>2017</v>
      </c>
      <c r="U603">
        <f>VLOOKUP(A603,'SB35 Determination Data'!$B$4:$F$542,5,FALSE)</f>
        <v>2016</v>
      </c>
    </row>
    <row r="604" spans="1:21" ht="15" x14ac:dyDescent="0.2">
      <c r="A604" s="197" t="s">
        <v>1053</v>
      </c>
      <c r="B604" s="197" t="s">
        <v>68</v>
      </c>
      <c r="C604" s="197" t="s">
        <v>26</v>
      </c>
      <c r="D604" s="198">
        <v>2015</v>
      </c>
      <c r="E604" s="197" t="s">
        <v>6</v>
      </c>
      <c r="F604" s="199">
        <v>43</v>
      </c>
      <c r="G604" s="200">
        <v>0</v>
      </c>
      <c r="H604" s="200">
        <v>0</v>
      </c>
      <c r="I604" s="200">
        <v>0</v>
      </c>
      <c r="J604" s="200">
        <v>28</v>
      </c>
      <c r="K604" s="199">
        <v>0</v>
      </c>
      <c r="L604" s="199">
        <v>0</v>
      </c>
      <c r="M604" s="199">
        <v>0</v>
      </c>
      <c r="N604" s="202">
        <v>33</v>
      </c>
      <c r="O604" s="199">
        <v>0</v>
      </c>
      <c r="P604" s="199">
        <v>76</v>
      </c>
      <c r="Q604" s="201">
        <v>25</v>
      </c>
      <c r="R604" s="197">
        <v>180</v>
      </c>
      <c r="S604" s="197">
        <v>25</v>
      </c>
      <c r="T604" s="92">
        <f t="shared" si="9"/>
        <v>2016</v>
      </c>
      <c r="U604">
        <f>VLOOKUP(A604,'SB35 Determination Data'!$B$4:$F$542,5,FALSE)</f>
        <v>2016</v>
      </c>
    </row>
    <row r="605" spans="1:21" ht="15" x14ac:dyDescent="0.2">
      <c r="A605" s="197" t="s">
        <v>1053</v>
      </c>
      <c r="B605" s="197" t="s">
        <v>68</v>
      </c>
      <c r="C605" s="197" t="s">
        <v>26</v>
      </c>
      <c r="D605" s="198">
        <v>2016</v>
      </c>
      <c r="E605" s="197" t="s">
        <v>6</v>
      </c>
      <c r="F605" s="199">
        <v>43</v>
      </c>
      <c r="G605" s="200">
        <v>0</v>
      </c>
      <c r="H605" s="200">
        <v>0</v>
      </c>
      <c r="I605" s="200">
        <v>0</v>
      </c>
      <c r="J605" s="200">
        <v>28</v>
      </c>
      <c r="K605" s="199">
        <v>4</v>
      </c>
      <c r="L605" s="199">
        <v>4</v>
      </c>
      <c r="M605" s="199">
        <v>0</v>
      </c>
      <c r="N605" s="199">
        <v>33</v>
      </c>
      <c r="O605" s="199">
        <v>1</v>
      </c>
      <c r="P605" s="199">
        <v>76</v>
      </c>
      <c r="Q605" s="201">
        <v>30</v>
      </c>
      <c r="R605" s="197">
        <v>180</v>
      </c>
      <c r="S605" s="197">
        <v>35</v>
      </c>
      <c r="T605" s="92">
        <f t="shared" si="9"/>
        <v>2016</v>
      </c>
      <c r="U605">
        <f>VLOOKUP(A605,'SB35 Determination Data'!$B$4:$F$542,5,FALSE)</f>
        <v>2016</v>
      </c>
    </row>
    <row r="606" spans="1:21" ht="15" x14ac:dyDescent="0.2">
      <c r="A606" s="197" t="s">
        <v>1053</v>
      </c>
      <c r="B606" s="197" t="s">
        <v>68</v>
      </c>
      <c r="C606" s="197" t="s">
        <v>26</v>
      </c>
      <c r="D606" s="198">
        <v>2017</v>
      </c>
      <c r="E606" s="197" t="s">
        <v>6</v>
      </c>
      <c r="F606" s="199">
        <v>43</v>
      </c>
      <c r="G606" s="200">
        <v>0</v>
      </c>
      <c r="H606" s="200">
        <v>0</v>
      </c>
      <c r="I606" s="200">
        <v>0</v>
      </c>
      <c r="J606" s="200">
        <v>28</v>
      </c>
      <c r="K606" s="199">
        <v>2</v>
      </c>
      <c r="L606" s="199">
        <v>2</v>
      </c>
      <c r="M606" s="199">
        <v>0</v>
      </c>
      <c r="N606" s="199">
        <v>33</v>
      </c>
      <c r="O606" s="199">
        <v>5</v>
      </c>
      <c r="P606" s="199">
        <v>76</v>
      </c>
      <c r="Q606" s="201">
        <v>31</v>
      </c>
      <c r="R606" s="197">
        <v>180</v>
      </c>
      <c r="S606" s="197">
        <v>38</v>
      </c>
      <c r="T606" s="92">
        <f t="shared" si="9"/>
        <v>2017</v>
      </c>
      <c r="U606">
        <f>VLOOKUP(A606,'SB35 Determination Data'!$B$4:$F$542,5,FALSE)</f>
        <v>2016</v>
      </c>
    </row>
    <row r="607" spans="1:21" ht="15" x14ac:dyDescent="0.2">
      <c r="A607" s="197" t="s">
        <v>1054</v>
      </c>
      <c r="B607" s="197" t="s">
        <v>1033</v>
      </c>
      <c r="C607" s="197" t="s">
        <v>953</v>
      </c>
      <c r="D607" s="198">
        <v>2017</v>
      </c>
      <c r="E607" s="197" t="s">
        <v>6</v>
      </c>
      <c r="F607" s="199">
        <v>186</v>
      </c>
      <c r="G607" s="200">
        <v>0</v>
      </c>
      <c r="H607" s="200">
        <v>0</v>
      </c>
      <c r="I607" s="200">
        <v>0</v>
      </c>
      <c r="J607" s="200">
        <v>138</v>
      </c>
      <c r="K607" s="199">
        <v>8</v>
      </c>
      <c r="L607" s="199">
        <v>8</v>
      </c>
      <c r="M607" s="199">
        <v>0</v>
      </c>
      <c r="N607" s="199">
        <v>147</v>
      </c>
      <c r="O607" s="199">
        <v>1</v>
      </c>
      <c r="P607" s="199">
        <v>347</v>
      </c>
      <c r="Q607" s="201">
        <v>8</v>
      </c>
      <c r="R607" s="197">
        <v>818</v>
      </c>
      <c r="S607" s="197">
        <v>17</v>
      </c>
      <c r="T607" s="92">
        <f t="shared" si="9"/>
        <v>2017</v>
      </c>
      <c r="U607">
        <f>VLOOKUP(A607,'SB35 Determination Data'!$B$4:$F$542,5,FALSE)</f>
        <v>2016</v>
      </c>
    </row>
    <row r="608" spans="1:21" ht="15" x14ac:dyDescent="0.2">
      <c r="A608" s="197" t="s">
        <v>1326</v>
      </c>
      <c r="B608" s="197" t="s">
        <v>82</v>
      </c>
      <c r="C608" s="197" t="s">
        <v>26</v>
      </c>
      <c r="D608" s="198">
        <v>2017</v>
      </c>
      <c r="E608" s="197" t="s">
        <v>6</v>
      </c>
      <c r="F608" s="199">
        <v>113</v>
      </c>
      <c r="G608" s="200">
        <v>0</v>
      </c>
      <c r="H608" s="200">
        <v>0</v>
      </c>
      <c r="I608" s="200">
        <v>0</v>
      </c>
      <c r="J608" s="200">
        <v>70</v>
      </c>
      <c r="K608" s="199">
        <v>0</v>
      </c>
      <c r="L608" s="199">
        <v>0</v>
      </c>
      <c r="M608" s="199">
        <v>0</v>
      </c>
      <c r="N608" s="202">
        <v>60</v>
      </c>
      <c r="O608" s="199">
        <v>19</v>
      </c>
      <c r="P608" s="199">
        <v>131</v>
      </c>
      <c r="Q608" s="201">
        <v>0</v>
      </c>
      <c r="R608" s="197">
        <v>374</v>
      </c>
      <c r="S608" s="197">
        <v>19</v>
      </c>
      <c r="T608" s="92">
        <f t="shared" si="9"/>
        <v>2017</v>
      </c>
      <c r="U608">
        <f>VLOOKUP(A608,'SB35 Determination Data'!$B$4:$F$542,5,FALSE)</f>
        <v>2016</v>
      </c>
    </row>
    <row r="609" spans="1:21" ht="15" x14ac:dyDescent="0.2">
      <c r="A609" s="197" t="s">
        <v>163</v>
      </c>
      <c r="B609" s="197" t="s">
        <v>5</v>
      </c>
      <c r="C609" s="197" t="s">
        <v>3</v>
      </c>
      <c r="D609" s="198">
        <v>2014</v>
      </c>
      <c r="E609" s="197" t="s">
        <v>6</v>
      </c>
      <c r="F609" s="199">
        <v>30</v>
      </c>
      <c r="G609" s="200">
        <v>0</v>
      </c>
      <c r="H609" s="200">
        <v>0</v>
      </c>
      <c r="I609" s="200">
        <v>0</v>
      </c>
      <c r="J609" s="200">
        <v>18</v>
      </c>
      <c r="K609" s="199">
        <v>0</v>
      </c>
      <c r="L609" s="199">
        <v>0</v>
      </c>
      <c r="M609" s="199">
        <v>0</v>
      </c>
      <c r="N609" s="199">
        <v>20</v>
      </c>
      <c r="O609" s="199">
        <v>0</v>
      </c>
      <c r="P609" s="199">
        <v>44</v>
      </c>
      <c r="Q609" s="201">
        <v>5</v>
      </c>
      <c r="R609" s="197">
        <v>112</v>
      </c>
      <c r="S609" s="197">
        <v>5</v>
      </c>
      <c r="T609" s="92">
        <f t="shared" si="9"/>
        <v>2014</v>
      </c>
      <c r="U609">
        <f>VLOOKUP(A609,'SB35 Determination Data'!$B$4:$F$542,5,FALSE)</f>
        <v>2014</v>
      </c>
    </row>
    <row r="610" spans="1:21" ht="15" x14ac:dyDescent="0.2">
      <c r="A610" s="197" t="s">
        <v>163</v>
      </c>
      <c r="B610" s="197" t="s">
        <v>5</v>
      </c>
      <c r="C610" s="197" t="s">
        <v>3</v>
      </c>
      <c r="D610" s="198">
        <v>2015</v>
      </c>
      <c r="E610" s="197" t="s">
        <v>6</v>
      </c>
      <c r="F610" s="199">
        <v>30</v>
      </c>
      <c r="G610" s="200">
        <v>0</v>
      </c>
      <c r="H610" s="200">
        <v>0</v>
      </c>
      <c r="I610" s="200">
        <v>0</v>
      </c>
      <c r="J610" s="200">
        <v>18</v>
      </c>
      <c r="K610" s="199">
        <v>0</v>
      </c>
      <c r="L610" s="199">
        <v>0</v>
      </c>
      <c r="M610" s="199">
        <v>0</v>
      </c>
      <c r="N610" s="199">
        <v>20</v>
      </c>
      <c r="O610" s="199">
        <v>0</v>
      </c>
      <c r="P610" s="199">
        <v>44</v>
      </c>
      <c r="Q610" s="201">
        <v>18</v>
      </c>
      <c r="R610" s="197">
        <v>112</v>
      </c>
      <c r="S610" s="197">
        <v>18</v>
      </c>
      <c r="T610" s="92">
        <f t="shared" si="9"/>
        <v>2015</v>
      </c>
      <c r="U610">
        <f>VLOOKUP(A610,'SB35 Determination Data'!$B$4:$F$542,5,FALSE)</f>
        <v>2014</v>
      </c>
    </row>
    <row r="611" spans="1:21" ht="15" x14ac:dyDescent="0.2">
      <c r="A611" s="197" t="s">
        <v>163</v>
      </c>
      <c r="B611" s="197" t="s">
        <v>5</v>
      </c>
      <c r="C611" s="197" t="s">
        <v>3</v>
      </c>
      <c r="D611" s="198">
        <v>2016</v>
      </c>
      <c r="E611" s="197" t="s">
        <v>6</v>
      </c>
      <c r="F611" s="199">
        <v>30</v>
      </c>
      <c r="G611" s="200">
        <v>0</v>
      </c>
      <c r="H611" s="200">
        <v>0</v>
      </c>
      <c r="I611" s="200">
        <v>0</v>
      </c>
      <c r="J611" s="200">
        <v>18</v>
      </c>
      <c r="K611" s="199">
        <v>0</v>
      </c>
      <c r="L611" s="199">
        <v>0</v>
      </c>
      <c r="M611" s="199">
        <v>0</v>
      </c>
      <c r="N611" s="199">
        <v>20</v>
      </c>
      <c r="O611" s="199">
        <v>0</v>
      </c>
      <c r="P611" s="199">
        <v>44</v>
      </c>
      <c r="Q611" s="201">
        <v>0</v>
      </c>
      <c r="R611" s="197">
        <v>112</v>
      </c>
      <c r="S611" s="197">
        <v>0</v>
      </c>
      <c r="T611" s="92">
        <f t="shared" si="9"/>
        <v>2016</v>
      </c>
      <c r="U611">
        <f>VLOOKUP(A611,'SB35 Determination Data'!$B$4:$F$542,5,FALSE)</f>
        <v>2014</v>
      </c>
    </row>
    <row r="612" spans="1:21" ht="15" x14ac:dyDescent="0.2">
      <c r="A612" s="197" t="s">
        <v>163</v>
      </c>
      <c r="B612" s="197" t="s">
        <v>5</v>
      </c>
      <c r="C612" s="197" t="s">
        <v>3</v>
      </c>
      <c r="D612" s="198">
        <v>2017</v>
      </c>
      <c r="E612" s="197" t="s">
        <v>6</v>
      </c>
      <c r="F612" s="199">
        <v>30</v>
      </c>
      <c r="G612" s="200">
        <v>0</v>
      </c>
      <c r="H612" s="200">
        <v>0</v>
      </c>
      <c r="I612" s="200">
        <v>0</v>
      </c>
      <c r="J612" s="200">
        <v>18</v>
      </c>
      <c r="K612" s="199">
        <v>0</v>
      </c>
      <c r="L612" s="199">
        <v>0</v>
      </c>
      <c r="M612" s="199">
        <v>0</v>
      </c>
      <c r="N612" s="202">
        <v>20</v>
      </c>
      <c r="O612" s="199">
        <v>0</v>
      </c>
      <c r="P612" s="199">
        <v>44</v>
      </c>
      <c r="Q612" s="201">
        <v>11</v>
      </c>
      <c r="R612" s="197">
        <v>112</v>
      </c>
      <c r="S612" s="197">
        <v>11</v>
      </c>
      <c r="T612" s="92">
        <f t="shared" si="9"/>
        <v>2017</v>
      </c>
      <c r="U612">
        <f>VLOOKUP(A612,'SB35 Determination Data'!$B$4:$F$542,5,FALSE)</f>
        <v>2014</v>
      </c>
    </row>
    <row r="613" spans="1:21" ht="15" x14ac:dyDescent="0.2">
      <c r="A613" s="197" t="s">
        <v>164</v>
      </c>
      <c r="B613" s="197" t="s">
        <v>12</v>
      </c>
      <c r="C613" s="197" t="s">
        <v>3</v>
      </c>
      <c r="D613" s="198">
        <v>2014</v>
      </c>
      <c r="E613" s="197" t="s">
        <v>6</v>
      </c>
      <c r="F613" s="199">
        <v>1</v>
      </c>
      <c r="G613" s="200">
        <v>0</v>
      </c>
      <c r="H613" s="200">
        <v>0</v>
      </c>
      <c r="I613" s="200">
        <v>0</v>
      </c>
      <c r="J613" s="200">
        <v>1</v>
      </c>
      <c r="K613" s="199">
        <v>0</v>
      </c>
      <c r="L613" s="199">
        <v>0</v>
      </c>
      <c r="M613" s="199">
        <v>0</v>
      </c>
      <c r="N613" s="199">
        <v>1</v>
      </c>
      <c r="O613" s="199">
        <v>7</v>
      </c>
      <c r="P613" s="199">
        <v>1</v>
      </c>
      <c r="Q613" s="201">
        <v>0</v>
      </c>
      <c r="R613" s="197">
        <v>4</v>
      </c>
      <c r="S613" s="197">
        <v>7</v>
      </c>
      <c r="T613" s="92">
        <f t="shared" si="9"/>
        <v>2014</v>
      </c>
      <c r="U613">
        <f>VLOOKUP(A613,'SB35 Determination Data'!$B$4:$F$542,5,FALSE)</f>
        <v>2014</v>
      </c>
    </row>
    <row r="614" spans="1:21" ht="15" x14ac:dyDescent="0.2">
      <c r="A614" s="197" t="s">
        <v>164</v>
      </c>
      <c r="B614" s="197" t="s">
        <v>12</v>
      </c>
      <c r="C614" s="197" t="s">
        <v>3</v>
      </c>
      <c r="D614" s="198">
        <v>2015</v>
      </c>
      <c r="E614" s="197" t="s">
        <v>6</v>
      </c>
      <c r="F614" s="199">
        <v>1</v>
      </c>
      <c r="G614" s="200">
        <v>0</v>
      </c>
      <c r="H614" s="200">
        <v>0</v>
      </c>
      <c r="I614" s="200">
        <v>0</v>
      </c>
      <c r="J614" s="200">
        <v>1</v>
      </c>
      <c r="K614" s="199">
        <v>3</v>
      </c>
      <c r="L614" s="199">
        <v>3</v>
      </c>
      <c r="M614" s="199">
        <v>0</v>
      </c>
      <c r="N614" s="199">
        <v>1</v>
      </c>
      <c r="O614" s="199">
        <v>4</v>
      </c>
      <c r="P614" s="199">
        <v>1</v>
      </c>
      <c r="Q614" s="201">
        <v>22</v>
      </c>
      <c r="R614" s="197">
        <v>4</v>
      </c>
      <c r="S614" s="197">
        <v>29</v>
      </c>
      <c r="T614" s="92">
        <f t="shared" si="9"/>
        <v>2015</v>
      </c>
      <c r="U614">
        <f>VLOOKUP(A614,'SB35 Determination Data'!$B$4:$F$542,5,FALSE)</f>
        <v>2014</v>
      </c>
    </row>
    <row r="615" spans="1:21" ht="15" x14ac:dyDescent="0.2">
      <c r="A615" s="197" t="s">
        <v>164</v>
      </c>
      <c r="B615" s="197" t="s">
        <v>12</v>
      </c>
      <c r="C615" s="197" t="s">
        <v>3</v>
      </c>
      <c r="D615" s="198">
        <v>2016</v>
      </c>
      <c r="E615" s="197" t="s">
        <v>6</v>
      </c>
      <c r="F615" s="199">
        <v>1</v>
      </c>
      <c r="G615" s="200">
        <v>0</v>
      </c>
      <c r="H615" s="200">
        <v>0</v>
      </c>
      <c r="I615" s="200">
        <v>0</v>
      </c>
      <c r="J615" s="200">
        <v>1</v>
      </c>
      <c r="K615" s="199">
        <v>0</v>
      </c>
      <c r="L615" s="199">
        <v>0</v>
      </c>
      <c r="M615" s="199">
        <v>0</v>
      </c>
      <c r="N615" s="199">
        <v>1</v>
      </c>
      <c r="O615" s="199">
        <v>0</v>
      </c>
      <c r="P615" s="199">
        <v>1</v>
      </c>
      <c r="Q615" s="201">
        <v>357</v>
      </c>
      <c r="R615" s="197">
        <v>4</v>
      </c>
      <c r="S615" s="197">
        <v>357</v>
      </c>
      <c r="T615" s="92">
        <f t="shared" si="9"/>
        <v>2016</v>
      </c>
      <c r="U615">
        <f>VLOOKUP(A615,'SB35 Determination Data'!$B$4:$F$542,5,FALSE)</f>
        <v>2014</v>
      </c>
    </row>
    <row r="616" spans="1:21" ht="15" x14ac:dyDescent="0.2">
      <c r="A616" s="197" t="s">
        <v>164</v>
      </c>
      <c r="B616" s="197" t="s">
        <v>12</v>
      </c>
      <c r="C616" s="197" t="s">
        <v>3</v>
      </c>
      <c r="D616" s="198">
        <v>2017</v>
      </c>
      <c r="E616" s="197" t="s">
        <v>6</v>
      </c>
      <c r="F616" s="199">
        <v>1</v>
      </c>
      <c r="G616" s="200">
        <v>0</v>
      </c>
      <c r="H616" s="200">
        <v>0</v>
      </c>
      <c r="I616" s="200">
        <v>0</v>
      </c>
      <c r="J616" s="200">
        <v>1</v>
      </c>
      <c r="K616" s="199">
        <v>0</v>
      </c>
      <c r="L616" s="199">
        <v>0</v>
      </c>
      <c r="M616" s="199">
        <v>0</v>
      </c>
      <c r="N616" s="199">
        <v>1</v>
      </c>
      <c r="O616" s="199">
        <v>0</v>
      </c>
      <c r="P616" s="199">
        <v>1</v>
      </c>
      <c r="Q616" s="201">
        <v>41</v>
      </c>
      <c r="R616" s="197">
        <v>4</v>
      </c>
      <c r="S616" s="197">
        <v>41</v>
      </c>
      <c r="T616" s="92">
        <f t="shared" si="9"/>
        <v>2017</v>
      </c>
      <c r="U616">
        <f>VLOOKUP(A616,'SB35 Determination Data'!$B$4:$F$542,5,FALSE)</f>
        <v>2014</v>
      </c>
    </row>
    <row r="617" spans="1:21" ht="15" x14ac:dyDescent="0.2">
      <c r="A617" s="197" t="s">
        <v>165</v>
      </c>
      <c r="B617" s="197" t="s">
        <v>66</v>
      </c>
      <c r="C617" s="197" t="s">
        <v>67</v>
      </c>
      <c r="D617" s="198">
        <v>2013</v>
      </c>
      <c r="E617" s="197" t="s">
        <v>6</v>
      </c>
      <c r="F617" s="199">
        <v>430</v>
      </c>
      <c r="G617" s="200">
        <v>18</v>
      </c>
      <c r="H617" s="200">
        <v>18</v>
      </c>
      <c r="I617" s="200">
        <v>0</v>
      </c>
      <c r="J617" s="200">
        <v>326</v>
      </c>
      <c r="K617" s="199">
        <v>0</v>
      </c>
      <c r="L617" s="199">
        <v>0</v>
      </c>
      <c r="M617" s="199">
        <v>0</v>
      </c>
      <c r="N617" s="202">
        <v>302</v>
      </c>
      <c r="O617" s="199">
        <v>279</v>
      </c>
      <c r="P617" s="199">
        <v>664</v>
      </c>
      <c r="Q617" s="201">
        <v>241</v>
      </c>
      <c r="R617" s="197">
        <v>1722</v>
      </c>
      <c r="S617" s="197">
        <v>538</v>
      </c>
      <c r="T617" s="92">
        <f t="shared" si="9"/>
        <v>2013</v>
      </c>
      <c r="U617">
        <f>VLOOKUP(A617,'SB35 Determination Data'!$B$4:$F$542,5,FALSE)</f>
        <v>2013</v>
      </c>
    </row>
    <row r="618" spans="1:21" ht="15" x14ac:dyDescent="0.2">
      <c r="A618" s="197" t="s">
        <v>165</v>
      </c>
      <c r="B618" s="197" t="s">
        <v>66</v>
      </c>
      <c r="C618" s="197" t="s">
        <v>67</v>
      </c>
      <c r="D618" s="198">
        <v>2014</v>
      </c>
      <c r="E618" s="197" t="s">
        <v>6</v>
      </c>
      <c r="F618" s="199">
        <v>430</v>
      </c>
      <c r="G618" s="200">
        <v>0</v>
      </c>
      <c r="H618" s="200">
        <v>0</v>
      </c>
      <c r="I618" s="200">
        <v>0</v>
      </c>
      <c r="J618" s="200">
        <v>326</v>
      </c>
      <c r="K618" s="199">
        <v>1</v>
      </c>
      <c r="L618" s="199">
        <v>0</v>
      </c>
      <c r="M618" s="199">
        <v>1</v>
      </c>
      <c r="N618" s="199">
        <v>302</v>
      </c>
      <c r="O618" s="199">
        <v>0</v>
      </c>
      <c r="P618" s="199">
        <v>664</v>
      </c>
      <c r="Q618" s="201">
        <v>310</v>
      </c>
      <c r="R618" s="197">
        <v>1722</v>
      </c>
      <c r="S618" s="197">
        <v>311</v>
      </c>
      <c r="T618" s="92">
        <f t="shared" si="9"/>
        <v>2014</v>
      </c>
      <c r="U618">
        <f>VLOOKUP(A618,'SB35 Determination Data'!$B$4:$F$542,5,FALSE)</f>
        <v>2013</v>
      </c>
    </row>
    <row r="619" spans="1:21" ht="15" x14ac:dyDescent="0.2">
      <c r="A619" s="197" t="s">
        <v>165</v>
      </c>
      <c r="B619" s="197" t="s">
        <v>66</v>
      </c>
      <c r="C619" s="197" t="s">
        <v>67</v>
      </c>
      <c r="D619" s="198">
        <v>2015</v>
      </c>
      <c r="E619" s="197" t="s">
        <v>6</v>
      </c>
      <c r="F619" s="199">
        <v>430</v>
      </c>
      <c r="G619" s="200">
        <v>0</v>
      </c>
      <c r="H619" s="200">
        <v>0</v>
      </c>
      <c r="I619" s="200">
        <v>0</v>
      </c>
      <c r="J619" s="200">
        <v>326</v>
      </c>
      <c r="K619" s="199">
        <v>1</v>
      </c>
      <c r="L619" s="199">
        <v>0</v>
      </c>
      <c r="M619" s="199">
        <v>1</v>
      </c>
      <c r="N619" s="199">
        <v>302</v>
      </c>
      <c r="O619" s="199">
        <v>0</v>
      </c>
      <c r="P619" s="199">
        <v>664</v>
      </c>
      <c r="Q619" s="201">
        <v>28</v>
      </c>
      <c r="R619" s="197">
        <v>1722</v>
      </c>
      <c r="S619" s="197">
        <v>29</v>
      </c>
      <c r="T619" s="92">
        <f t="shared" si="9"/>
        <v>2015</v>
      </c>
      <c r="U619">
        <f>VLOOKUP(A619,'SB35 Determination Data'!$B$4:$F$542,5,FALSE)</f>
        <v>2013</v>
      </c>
    </row>
    <row r="620" spans="1:21" ht="15" x14ac:dyDescent="0.2">
      <c r="A620" s="197" t="s">
        <v>165</v>
      </c>
      <c r="B620" s="197" t="s">
        <v>66</v>
      </c>
      <c r="C620" s="197" t="s">
        <v>67</v>
      </c>
      <c r="D620" s="198">
        <v>2016</v>
      </c>
      <c r="E620" s="197" t="s">
        <v>6</v>
      </c>
      <c r="F620" s="199">
        <v>430</v>
      </c>
      <c r="G620" s="200">
        <v>0</v>
      </c>
      <c r="H620" s="200">
        <v>0</v>
      </c>
      <c r="I620" s="200">
        <v>0</v>
      </c>
      <c r="J620" s="200">
        <v>326</v>
      </c>
      <c r="K620" s="199">
        <v>0</v>
      </c>
      <c r="L620" s="199">
        <v>0</v>
      </c>
      <c r="M620" s="199">
        <v>0</v>
      </c>
      <c r="N620" s="199">
        <v>302</v>
      </c>
      <c r="O620" s="199">
        <v>0</v>
      </c>
      <c r="P620" s="199">
        <v>664</v>
      </c>
      <c r="Q620" s="201">
        <v>106</v>
      </c>
      <c r="R620" s="197">
        <v>1722</v>
      </c>
      <c r="S620" s="197">
        <v>106</v>
      </c>
      <c r="T620" s="92">
        <f t="shared" si="9"/>
        <v>2016</v>
      </c>
      <c r="U620">
        <f>VLOOKUP(A620,'SB35 Determination Data'!$B$4:$F$542,5,FALSE)</f>
        <v>2013</v>
      </c>
    </row>
    <row r="621" spans="1:21" ht="15" x14ac:dyDescent="0.2">
      <c r="A621" s="197" t="s">
        <v>165</v>
      </c>
      <c r="B621" s="197" t="s">
        <v>66</v>
      </c>
      <c r="C621" s="197" t="s">
        <v>67</v>
      </c>
      <c r="D621" s="198">
        <v>2017</v>
      </c>
      <c r="E621" s="197" t="s">
        <v>6</v>
      </c>
      <c r="F621" s="199">
        <v>430</v>
      </c>
      <c r="G621" s="200">
        <v>0</v>
      </c>
      <c r="H621" s="200">
        <v>0</v>
      </c>
      <c r="I621" s="200">
        <v>0</v>
      </c>
      <c r="J621" s="200">
        <v>326</v>
      </c>
      <c r="K621" s="199">
        <v>7</v>
      </c>
      <c r="L621" s="199">
        <v>0</v>
      </c>
      <c r="M621" s="199">
        <v>7</v>
      </c>
      <c r="N621" s="199">
        <v>302</v>
      </c>
      <c r="O621" s="199">
        <v>0</v>
      </c>
      <c r="P621" s="199">
        <v>664</v>
      </c>
      <c r="Q621" s="201">
        <v>24</v>
      </c>
      <c r="R621" s="197">
        <v>1722</v>
      </c>
      <c r="S621" s="197">
        <v>31</v>
      </c>
      <c r="T621" s="92">
        <f t="shared" si="9"/>
        <v>2017</v>
      </c>
      <c r="U621">
        <f>VLOOKUP(A621,'SB35 Determination Data'!$B$4:$F$542,5,FALSE)</f>
        <v>2013</v>
      </c>
    </row>
    <row r="622" spans="1:21" ht="15" x14ac:dyDescent="0.2">
      <c r="A622" s="197" t="s">
        <v>1121</v>
      </c>
      <c r="B622" s="197" t="s">
        <v>5</v>
      </c>
      <c r="C622" s="197" t="s">
        <v>3</v>
      </c>
      <c r="D622" s="198">
        <v>2017</v>
      </c>
      <c r="E622" s="197" t="s">
        <v>6</v>
      </c>
      <c r="F622" s="199">
        <v>62</v>
      </c>
      <c r="G622" s="200">
        <v>0</v>
      </c>
      <c r="H622" s="200">
        <v>0</v>
      </c>
      <c r="I622" s="200">
        <v>0</v>
      </c>
      <c r="J622" s="200">
        <v>37</v>
      </c>
      <c r="K622" s="199">
        <v>0</v>
      </c>
      <c r="L622" s="199">
        <v>0</v>
      </c>
      <c r="M622" s="199">
        <v>0</v>
      </c>
      <c r="N622" s="202">
        <v>40</v>
      </c>
      <c r="O622" s="199">
        <v>1</v>
      </c>
      <c r="P622" s="199">
        <v>96</v>
      </c>
      <c r="Q622" s="201">
        <v>31</v>
      </c>
      <c r="R622" s="197">
        <v>235</v>
      </c>
      <c r="S622" s="197">
        <v>32</v>
      </c>
      <c r="T622" s="92">
        <f t="shared" si="9"/>
        <v>2017</v>
      </c>
      <c r="U622">
        <f>VLOOKUP(A622,'SB35 Determination Data'!$B$4:$F$542,5,FALSE)</f>
        <v>2014</v>
      </c>
    </row>
    <row r="623" spans="1:21" ht="15" x14ac:dyDescent="0.2">
      <c r="A623" s="197" t="s">
        <v>166</v>
      </c>
      <c r="B623" s="197" t="s">
        <v>12</v>
      </c>
      <c r="C623" s="197" t="s">
        <v>3</v>
      </c>
      <c r="D623" s="198">
        <v>2014</v>
      </c>
      <c r="E623" s="197" t="s">
        <v>6</v>
      </c>
      <c r="F623" s="199">
        <v>2</v>
      </c>
      <c r="G623" s="200">
        <v>0</v>
      </c>
      <c r="H623" s="200">
        <v>0</v>
      </c>
      <c r="I623" s="200">
        <v>0</v>
      </c>
      <c r="J623" s="200">
        <v>2</v>
      </c>
      <c r="K623" s="199">
        <v>0</v>
      </c>
      <c r="L623" s="199">
        <v>0</v>
      </c>
      <c r="M623" s="199">
        <v>0</v>
      </c>
      <c r="N623" s="199">
        <v>2</v>
      </c>
      <c r="O623" s="199">
        <v>0</v>
      </c>
      <c r="P623" s="199">
        <v>3</v>
      </c>
      <c r="Q623" s="201">
        <v>0</v>
      </c>
      <c r="R623" s="197">
        <v>9</v>
      </c>
      <c r="S623" s="197">
        <v>0</v>
      </c>
      <c r="T623" s="92">
        <f t="shared" si="9"/>
        <v>2014</v>
      </c>
      <c r="U623">
        <f>VLOOKUP(A623,'SB35 Determination Data'!$B$4:$F$542,5,FALSE)</f>
        <v>2014</v>
      </c>
    </row>
    <row r="624" spans="1:21" ht="15" x14ac:dyDescent="0.2">
      <c r="A624" s="197" t="s">
        <v>166</v>
      </c>
      <c r="B624" s="197" t="s">
        <v>12</v>
      </c>
      <c r="C624" s="197" t="s">
        <v>3</v>
      </c>
      <c r="D624" s="198">
        <v>2015</v>
      </c>
      <c r="E624" s="197" t="s">
        <v>6</v>
      </c>
      <c r="F624" s="199">
        <v>2</v>
      </c>
      <c r="G624" s="200">
        <v>0</v>
      </c>
      <c r="H624" s="200">
        <v>0</v>
      </c>
      <c r="I624" s="200">
        <v>0</v>
      </c>
      <c r="J624" s="200">
        <v>2</v>
      </c>
      <c r="K624" s="199">
        <v>0</v>
      </c>
      <c r="L624" s="199">
        <v>0</v>
      </c>
      <c r="M624" s="199">
        <v>0</v>
      </c>
      <c r="N624" s="199">
        <v>2</v>
      </c>
      <c r="O624" s="199">
        <v>0</v>
      </c>
      <c r="P624" s="199">
        <v>3</v>
      </c>
      <c r="Q624" s="201">
        <v>0</v>
      </c>
      <c r="R624" s="197">
        <v>9</v>
      </c>
      <c r="S624" s="197">
        <v>0</v>
      </c>
      <c r="T624" s="92">
        <f t="shared" si="9"/>
        <v>2015</v>
      </c>
      <c r="U624">
        <f>VLOOKUP(A624,'SB35 Determination Data'!$B$4:$F$542,5,FALSE)</f>
        <v>2014</v>
      </c>
    </row>
    <row r="625" spans="1:21" ht="15" x14ac:dyDescent="0.2">
      <c r="A625" s="197" t="s">
        <v>166</v>
      </c>
      <c r="B625" s="197" t="s">
        <v>12</v>
      </c>
      <c r="C625" s="197" t="s">
        <v>3</v>
      </c>
      <c r="D625" s="198">
        <v>2016</v>
      </c>
      <c r="E625" s="197" t="s">
        <v>6</v>
      </c>
      <c r="F625" s="199">
        <v>2</v>
      </c>
      <c r="G625" s="200">
        <v>0</v>
      </c>
      <c r="H625" s="200">
        <v>0</v>
      </c>
      <c r="I625" s="200">
        <v>0</v>
      </c>
      <c r="J625" s="200">
        <v>2</v>
      </c>
      <c r="K625" s="199">
        <v>0</v>
      </c>
      <c r="L625" s="199">
        <v>0</v>
      </c>
      <c r="M625" s="199">
        <v>0</v>
      </c>
      <c r="N625" s="199">
        <v>2</v>
      </c>
      <c r="O625" s="199">
        <v>0</v>
      </c>
      <c r="P625" s="199">
        <v>3</v>
      </c>
      <c r="Q625" s="201">
        <v>0</v>
      </c>
      <c r="R625" s="197">
        <v>9</v>
      </c>
      <c r="S625" s="197">
        <v>0</v>
      </c>
      <c r="T625" s="92">
        <f t="shared" si="9"/>
        <v>2016</v>
      </c>
      <c r="U625">
        <f>VLOOKUP(A625,'SB35 Determination Data'!$B$4:$F$542,5,FALSE)</f>
        <v>2014</v>
      </c>
    </row>
    <row r="626" spans="1:21" ht="15" x14ac:dyDescent="0.2">
      <c r="A626" s="197" t="s">
        <v>166</v>
      </c>
      <c r="B626" s="197" t="s">
        <v>12</v>
      </c>
      <c r="C626" s="197" t="s">
        <v>3</v>
      </c>
      <c r="D626" s="198">
        <v>2017</v>
      </c>
      <c r="E626" s="197" t="s">
        <v>6</v>
      </c>
      <c r="F626" s="199">
        <v>2</v>
      </c>
      <c r="G626" s="200">
        <v>0</v>
      </c>
      <c r="H626" s="200">
        <v>0</v>
      </c>
      <c r="I626" s="200">
        <v>0</v>
      </c>
      <c r="J626" s="200">
        <v>2</v>
      </c>
      <c r="K626" s="199">
        <v>0</v>
      </c>
      <c r="L626" s="199">
        <v>0</v>
      </c>
      <c r="M626" s="199">
        <v>0</v>
      </c>
      <c r="N626" s="199">
        <v>2</v>
      </c>
      <c r="O626" s="199">
        <v>0</v>
      </c>
      <c r="P626" s="199">
        <v>3</v>
      </c>
      <c r="Q626" s="201">
        <v>10</v>
      </c>
      <c r="R626" s="197">
        <v>9</v>
      </c>
      <c r="S626" s="197">
        <v>10</v>
      </c>
      <c r="T626" s="92">
        <f t="shared" si="9"/>
        <v>2017</v>
      </c>
      <c r="U626">
        <f>VLOOKUP(A626,'SB35 Determination Data'!$B$4:$F$542,5,FALSE)</f>
        <v>2014</v>
      </c>
    </row>
    <row r="627" spans="1:21" ht="15" x14ac:dyDescent="0.2">
      <c r="A627" s="197" t="s">
        <v>1130</v>
      </c>
      <c r="B627" s="197" t="s">
        <v>35</v>
      </c>
      <c r="C627" s="197" t="s">
        <v>3</v>
      </c>
      <c r="D627" s="198">
        <v>2017</v>
      </c>
      <c r="E627" s="197" t="s">
        <v>6</v>
      </c>
      <c r="F627" s="199">
        <v>91</v>
      </c>
      <c r="G627" s="200">
        <v>0</v>
      </c>
      <c r="H627" s="200">
        <v>0</v>
      </c>
      <c r="I627" s="200">
        <v>0</v>
      </c>
      <c r="J627" s="200">
        <v>61</v>
      </c>
      <c r="K627" s="199">
        <v>0</v>
      </c>
      <c r="L627" s="199">
        <v>0</v>
      </c>
      <c r="M627" s="199">
        <v>0</v>
      </c>
      <c r="N627" s="202">
        <v>66</v>
      </c>
      <c r="O627" s="199">
        <v>0</v>
      </c>
      <c r="P627" s="199">
        <v>146</v>
      </c>
      <c r="Q627" s="201">
        <v>102</v>
      </c>
      <c r="R627" s="197">
        <v>364</v>
      </c>
      <c r="S627" s="197">
        <v>102</v>
      </c>
      <c r="T627" s="92">
        <f t="shared" si="9"/>
        <v>2017</v>
      </c>
      <c r="U627">
        <f>VLOOKUP(A627,'SB35 Determination Data'!$B$4:$F$542,5,FALSE)</f>
        <v>2014</v>
      </c>
    </row>
    <row r="628" spans="1:21" ht="15" x14ac:dyDescent="0.2">
      <c r="A628" s="197" t="s">
        <v>1055</v>
      </c>
      <c r="B628" s="197" t="s">
        <v>5</v>
      </c>
      <c r="C628" s="197" t="s">
        <v>3</v>
      </c>
      <c r="D628" s="198">
        <v>2014</v>
      </c>
      <c r="E628" s="197" t="s">
        <v>6</v>
      </c>
      <c r="F628" s="199">
        <v>147</v>
      </c>
      <c r="G628" s="200">
        <v>35</v>
      </c>
      <c r="H628" s="200">
        <v>35</v>
      </c>
      <c r="I628" s="200">
        <v>0</v>
      </c>
      <c r="J628" s="200">
        <v>88</v>
      </c>
      <c r="K628" s="199">
        <v>2</v>
      </c>
      <c r="L628" s="199">
        <v>2</v>
      </c>
      <c r="M628" s="199">
        <v>0</v>
      </c>
      <c r="N628" s="202">
        <v>94</v>
      </c>
      <c r="O628" s="199">
        <v>0</v>
      </c>
      <c r="P628" s="199">
        <v>233</v>
      </c>
      <c r="Q628" s="201">
        <v>78</v>
      </c>
      <c r="R628" s="197">
        <v>562</v>
      </c>
      <c r="S628" s="197">
        <v>115</v>
      </c>
      <c r="T628" s="92">
        <f t="shared" si="9"/>
        <v>2014</v>
      </c>
      <c r="U628">
        <f>VLOOKUP(A628,'SB35 Determination Data'!$B$4:$F$542,5,FALSE)</f>
        <v>2014</v>
      </c>
    </row>
    <row r="629" spans="1:21" ht="15" x14ac:dyDescent="0.2">
      <c r="A629" s="197" t="s">
        <v>1055</v>
      </c>
      <c r="B629" s="197" t="s">
        <v>5</v>
      </c>
      <c r="C629" s="197" t="s">
        <v>3</v>
      </c>
      <c r="D629" s="198">
        <v>2015</v>
      </c>
      <c r="E629" s="197" t="s">
        <v>6</v>
      </c>
      <c r="F629" s="199">
        <v>147</v>
      </c>
      <c r="G629" s="200">
        <v>0</v>
      </c>
      <c r="H629" s="200">
        <v>0</v>
      </c>
      <c r="I629" s="200">
        <v>0</v>
      </c>
      <c r="J629" s="200">
        <v>88</v>
      </c>
      <c r="K629" s="199">
        <v>1</v>
      </c>
      <c r="L629" s="199">
        <v>0</v>
      </c>
      <c r="M629" s="199">
        <v>1</v>
      </c>
      <c r="N629" s="202">
        <v>94</v>
      </c>
      <c r="O629" s="199">
        <v>0</v>
      </c>
      <c r="P629" s="199">
        <v>233</v>
      </c>
      <c r="Q629" s="201">
        <v>4</v>
      </c>
      <c r="R629" s="197">
        <v>562</v>
      </c>
      <c r="S629" s="197">
        <v>5</v>
      </c>
      <c r="T629" s="92">
        <f t="shared" si="9"/>
        <v>2015</v>
      </c>
      <c r="U629">
        <f>VLOOKUP(A629,'SB35 Determination Data'!$B$4:$F$542,5,FALSE)</f>
        <v>2014</v>
      </c>
    </row>
    <row r="630" spans="1:21" ht="15" x14ac:dyDescent="0.2">
      <c r="A630" s="197" t="s">
        <v>1055</v>
      </c>
      <c r="B630" s="197" t="s">
        <v>5</v>
      </c>
      <c r="C630" s="197" t="s">
        <v>3</v>
      </c>
      <c r="D630" s="198">
        <v>2016</v>
      </c>
      <c r="E630" s="197" t="s">
        <v>6</v>
      </c>
      <c r="F630" s="199">
        <v>147</v>
      </c>
      <c r="G630" s="200">
        <v>0</v>
      </c>
      <c r="H630" s="200">
        <v>0</v>
      </c>
      <c r="I630" s="200">
        <v>0</v>
      </c>
      <c r="J630" s="200">
        <v>88</v>
      </c>
      <c r="K630" s="199">
        <v>0</v>
      </c>
      <c r="L630" s="199">
        <v>0</v>
      </c>
      <c r="M630" s="199">
        <v>0</v>
      </c>
      <c r="N630" s="199">
        <v>94</v>
      </c>
      <c r="O630" s="199">
        <v>0</v>
      </c>
      <c r="P630" s="199">
        <v>233</v>
      </c>
      <c r="Q630" s="201">
        <v>10</v>
      </c>
      <c r="R630" s="197">
        <v>562</v>
      </c>
      <c r="S630" s="197">
        <v>10</v>
      </c>
      <c r="T630" s="92">
        <f t="shared" si="9"/>
        <v>2016</v>
      </c>
      <c r="U630">
        <f>VLOOKUP(A630,'SB35 Determination Data'!$B$4:$F$542,5,FALSE)</f>
        <v>2014</v>
      </c>
    </row>
    <row r="631" spans="1:21" ht="15" x14ac:dyDescent="0.2">
      <c r="A631" s="197" t="s">
        <v>1055</v>
      </c>
      <c r="B631" s="197" t="s">
        <v>5</v>
      </c>
      <c r="C631" s="197" t="s">
        <v>3</v>
      </c>
      <c r="D631" s="198">
        <v>2017</v>
      </c>
      <c r="E631" s="197" t="s">
        <v>6</v>
      </c>
      <c r="F631" s="199">
        <v>147</v>
      </c>
      <c r="G631" s="200">
        <v>1</v>
      </c>
      <c r="H631" s="200">
        <v>1</v>
      </c>
      <c r="I631" s="200">
        <v>0</v>
      </c>
      <c r="J631" s="200">
        <v>88</v>
      </c>
      <c r="K631" s="199">
        <v>0</v>
      </c>
      <c r="L631" s="199">
        <v>0</v>
      </c>
      <c r="M631" s="199">
        <v>0</v>
      </c>
      <c r="N631" s="199">
        <v>94</v>
      </c>
      <c r="O631" s="199">
        <v>0</v>
      </c>
      <c r="P631" s="199">
        <v>233</v>
      </c>
      <c r="Q631" s="201">
        <v>20</v>
      </c>
      <c r="R631" s="197">
        <v>562</v>
      </c>
      <c r="S631" s="197">
        <v>21</v>
      </c>
      <c r="T631" s="92">
        <f t="shared" si="9"/>
        <v>2017</v>
      </c>
      <c r="U631">
        <f>VLOOKUP(A631,'SB35 Determination Data'!$B$4:$F$542,5,FALSE)</f>
        <v>2014</v>
      </c>
    </row>
    <row r="632" spans="1:21" ht="15" x14ac:dyDescent="0.2">
      <c r="A632" s="197" t="s">
        <v>167</v>
      </c>
      <c r="B632" s="197" t="s">
        <v>21</v>
      </c>
      <c r="C632" s="197" t="s">
        <v>8</v>
      </c>
      <c r="D632" s="198">
        <v>2014</v>
      </c>
      <c r="E632" s="197" t="s">
        <v>6</v>
      </c>
      <c r="F632" s="199">
        <v>138</v>
      </c>
      <c r="G632" s="200">
        <v>0</v>
      </c>
      <c r="H632" s="200">
        <v>0</v>
      </c>
      <c r="I632" s="200">
        <v>0</v>
      </c>
      <c r="J632" s="200">
        <v>78</v>
      </c>
      <c r="K632" s="199">
        <v>0</v>
      </c>
      <c r="L632" s="199">
        <v>0</v>
      </c>
      <c r="M632" s="199">
        <v>0</v>
      </c>
      <c r="N632" s="199">
        <v>85</v>
      </c>
      <c r="O632" s="199">
        <v>21</v>
      </c>
      <c r="P632" s="199">
        <v>99</v>
      </c>
      <c r="Q632" s="201">
        <v>247</v>
      </c>
      <c r="R632" s="197">
        <v>400</v>
      </c>
      <c r="S632" s="197">
        <v>268</v>
      </c>
      <c r="T632" s="92">
        <f t="shared" si="9"/>
        <v>2015</v>
      </c>
      <c r="U632">
        <f>VLOOKUP(A632,'SB35 Determination Data'!$B$4:$F$542,5,FALSE)</f>
        <v>2015</v>
      </c>
    </row>
    <row r="633" spans="1:21" ht="15" x14ac:dyDescent="0.2">
      <c r="A633" s="197" t="s">
        <v>167</v>
      </c>
      <c r="B633" s="197" t="s">
        <v>21</v>
      </c>
      <c r="C633" s="197" t="s">
        <v>8</v>
      </c>
      <c r="D633" s="198">
        <v>2015</v>
      </c>
      <c r="E633" s="197" t="s">
        <v>6</v>
      </c>
      <c r="F633" s="199">
        <v>138</v>
      </c>
      <c r="G633" s="200">
        <v>0</v>
      </c>
      <c r="H633" s="200">
        <v>0</v>
      </c>
      <c r="I633" s="200">
        <v>0</v>
      </c>
      <c r="J633" s="200">
        <v>78</v>
      </c>
      <c r="K633" s="199">
        <v>0</v>
      </c>
      <c r="L633" s="199">
        <v>0</v>
      </c>
      <c r="M633" s="199">
        <v>0</v>
      </c>
      <c r="N633" s="199">
        <v>85</v>
      </c>
      <c r="O633" s="199">
        <v>3</v>
      </c>
      <c r="P633" s="199">
        <v>99</v>
      </c>
      <c r="Q633" s="201">
        <v>13</v>
      </c>
      <c r="R633" s="197">
        <v>400</v>
      </c>
      <c r="S633" s="197">
        <v>16</v>
      </c>
      <c r="T633" s="92">
        <f t="shared" si="9"/>
        <v>2015</v>
      </c>
      <c r="U633">
        <f>VLOOKUP(A633,'SB35 Determination Data'!$B$4:$F$542,5,FALSE)</f>
        <v>2015</v>
      </c>
    </row>
    <row r="634" spans="1:21" ht="15" x14ac:dyDescent="0.2">
      <c r="A634" s="197" t="s">
        <v>167</v>
      </c>
      <c r="B634" s="197" t="s">
        <v>21</v>
      </c>
      <c r="C634" s="197" t="s">
        <v>8</v>
      </c>
      <c r="D634" s="198">
        <v>2016</v>
      </c>
      <c r="E634" s="197" t="s">
        <v>6</v>
      </c>
      <c r="F634" s="199">
        <v>138</v>
      </c>
      <c r="G634" s="200">
        <v>2</v>
      </c>
      <c r="H634" s="200">
        <v>2</v>
      </c>
      <c r="I634" s="200">
        <v>0</v>
      </c>
      <c r="J634" s="200">
        <v>78</v>
      </c>
      <c r="K634" s="199">
        <v>2</v>
      </c>
      <c r="L634" s="199">
        <v>2</v>
      </c>
      <c r="M634" s="199">
        <v>0</v>
      </c>
      <c r="N634" s="202">
        <v>85</v>
      </c>
      <c r="O634" s="199">
        <v>10</v>
      </c>
      <c r="P634" s="199">
        <v>99</v>
      </c>
      <c r="Q634" s="201">
        <v>62</v>
      </c>
      <c r="R634" s="197">
        <v>400</v>
      </c>
      <c r="S634" s="197">
        <v>76</v>
      </c>
      <c r="T634" s="92">
        <f t="shared" si="9"/>
        <v>2016</v>
      </c>
      <c r="U634">
        <f>VLOOKUP(A634,'SB35 Determination Data'!$B$4:$F$542,5,FALSE)</f>
        <v>2015</v>
      </c>
    </row>
    <row r="635" spans="1:21" ht="15" x14ac:dyDescent="0.2">
      <c r="A635" s="197" t="s">
        <v>167</v>
      </c>
      <c r="B635" s="197" t="s">
        <v>21</v>
      </c>
      <c r="C635" s="197" t="s">
        <v>8</v>
      </c>
      <c r="D635" s="198">
        <v>2017</v>
      </c>
      <c r="E635" s="197" t="s">
        <v>6</v>
      </c>
      <c r="F635" s="199">
        <v>138</v>
      </c>
      <c r="G635" s="200">
        <v>0</v>
      </c>
      <c r="H635" s="200">
        <v>0</v>
      </c>
      <c r="I635" s="200">
        <v>0</v>
      </c>
      <c r="J635" s="200">
        <v>78</v>
      </c>
      <c r="K635" s="199">
        <v>1</v>
      </c>
      <c r="L635" s="199">
        <v>1</v>
      </c>
      <c r="M635" s="199">
        <v>0</v>
      </c>
      <c r="N635" s="199">
        <v>85</v>
      </c>
      <c r="O635" s="199">
        <v>9</v>
      </c>
      <c r="P635" s="199">
        <v>99</v>
      </c>
      <c r="Q635" s="201">
        <v>25</v>
      </c>
      <c r="R635" s="197">
        <v>400</v>
      </c>
      <c r="S635" s="197">
        <v>35</v>
      </c>
      <c r="T635" s="92">
        <f t="shared" si="9"/>
        <v>2017</v>
      </c>
      <c r="U635">
        <f>VLOOKUP(A635,'SB35 Determination Data'!$B$4:$F$542,5,FALSE)</f>
        <v>2015</v>
      </c>
    </row>
    <row r="636" spans="1:21" ht="15" x14ac:dyDescent="0.2">
      <c r="A636" s="197" t="s">
        <v>168</v>
      </c>
      <c r="B636" s="197" t="s">
        <v>12</v>
      </c>
      <c r="C636" s="197" t="s">
        <v>3</v>
      </c>
      <c r="D636" s="198">
        <v>2014</v>
      </c>
      <c r="E636" s="197" t="s">
        <v>6</v>
      </c>
      <c r="F636" s="199">
        <v>1</v>
      </c>
      <c r="G636" s="200">
        <v>0</v>
      </c>
      <c r="H636" s="200">
        <v>0</v>
      </c>
      <c r="I636" s="200">
        <v>0</v>
      </c>
      <c r="J636" s="200">
        <v>1</v>
      </c>
      <c r="K636" s="199">
        <v>0</v>
      </c>
      <c r="L636" s="199">
        <v>0</v>
      </c>
      <c r="M636" s="199">
        <v>0</v>
      </c>
      <c r="N636" s="199">
        <v>0</v>
      </c>
      <c r="O636" s="199">
        <v>0</v>
      </c>
      <c r="P636" s="199">
        <v>0</v>
      </c>
      <c r="Q636" s="201">
        <v>15</v>
      </c>
      <c r="R636" s="197">
        <v>2</v>
      </c>
      <c r="S636" s="197">
        <v>15</v>
      </c>
      <c r="T636" s="92">
        <f t="shared" si="9"/>
        <v>2014</v>
      </c>
      <c r="U636">
        <f>VLOOKUP(A636,'SB35 Determination Data'!$B$4:$F$542,5,FALSE)</f>
        <v>2014</v>
      </c>
    </row>
    <row r="637" spans="1:21" ht="15" x14ac:dyDescent="0.2">
      <c r="A637" s="197" t="s">
        <v>168</v>
      </c>
      <c r="B637" s="197" t="s">
        <v>12</v>
      </c>
      <c r="C637" s="197" t="s">
        <v>3</v>
      </c>
      <c r="D637" s="198">
        <v>2015</v>
      </c>
      <c r="E637" s="197" t="s">
        <v>6</v>
      </c>
      <c r="F637" s="199">
        <v>1</v>
      </c>
      <c r="G637" s="200">
        <v>0</v>
      </c>
      <c r="H637" s="200">
        <v>0</v>
      </c>
      <c r="I637" s="200">
        <v>0</v>
      </c>
      <c r="J637" s="200">
        <v>1</v>
      </c>
      <c r="K637" s="199">
        <v>0</v>
      </c>
      <c r="L637" s="199">
        <v>0</v>
      </c>
      <c r="M637" s="199">
        <v>0</v>
      </c>
      <c r="N637" s="199">
        <v>0</v>
      </c>
      <c r="O637" s="199">
        <v>0</v>
      </c>
      <c r="P637" s="199">
        <v>0</v>
      </c>
      <c r="Q637" s="201">
        <v>15</v>
      </c>
      <c r="R637" s="197">
        <v>2</v>
      </c>
      <c r="S637" s="197">
        <v>15</v>
      </c>
      <c r="T637" s="92">
        <f t="shared" si="9"/>
        <v>2015</v>
      </c>
      <c r="U637">
        <f>VLOOKUP(A637,'SB35 Determination Data'!$B$4:$F$542,5,FALSE)</f>
        <v>2014</v>
      </c>
    </row>
    <row r="638" spans="1:21" ht="15" x14ac:dyDescent="0.2">
      <c r="A638" s="197" t="s">
        <v>168</v>
      </c>
      <c r="B638" s="197" t="s">
        <v>12</v>
      </c>
      <c r="C638" s="197" t="s">
        <v>3</v>
      </c>
      <c r="D638" s="198">
        <v>2016</v>
      </c>
      <c r="E638" s="197" t="s">
        <v>6</v>
      </c>
      <c r="F638" s="199">
        <v>1</v>
      </c>
      <c r="G638" s="200">
        <v>0</v>
      </c>
      <c r="H638" s="200">
        <v>0</v>
      </c>
      <c r="I638" s="200">
        <v>0</v>
      </c>
      <c r="J638" s="200">
        <v>1</v>
      </c>
      <c r="K638" s="199">
        <v>0</v>
      </c>
      <c r="L638" s="199">
        <v>0</v>
      </c>
      <c r="M638" s="199">
        <v>0</v>
      </c>
      <c r="N638" s="202">
        <v>0</v>
      </c>
      <c r="O638" s="199">
        <v>4</v>
      </c>
      <c r="P638" s="199">
        <v>0</v>
      </c>
      <c r="Q638" s="201">
        <v>8</v>
      </c>
      <c r="R638" s="197">
        <v>2</v>
      </c>
      <c r="S638" s="197">
        <v>12</v>
      </c>
      <c r="T638" s="92">
        <f t="shared" si="9"/>
        <v>2016</v>
      </c>
      <c r="U638">
        <f>VLOOKUP(A638,'SB35 Determination Data'!$B$4:$F$542,5,FALSE)</f>
        <v>2014</v>
      </c>
    </row>
    <row r="639" spans="1:21" ht="15" x14ac:dyDescent="0.2">
      <c r="A639" s="197" t="s">
        <v>168</v>
      </c>
      <c r="B639" s="197" t="s">
        <v>12</v>
      </c>
      <c r="C639" s="197" t="s">
        <v>3</v>
      </c>
      <c r="D639" s="198">
        <v>2017</v>
      </c>
      <c r="E639" s="197" t="s">
        <v>6</v>
      </c>
      <c r="F639" s="199">
        <v>1</v>
      </c>
      <c r="G639" s="200">
        <v>0</v>
      </c>
      <c r="H639" s="200">
        <v>0</v>
      </c>
      <c r="I639" s="200">
        <v>0</v>
      </c>
      <c r="J639" s="200">
        <v>1</v>
      </c>
      <c r="K639" s="199">
        <v>1</v>
      </c>
      <c r="L639" s="199">
        <v>1</v>
      </c>
      <c r="M639" s="199">
        <v>0</v>
      </c>
      <c r="N639" s="199">
        <v>0</v>
      </c>
      <c r="O639" s="199">
        <v>3</v>
      </c>
      <c r="P639" s="199">
        <v>0</v>
      </c>
      <c r="Q639" s="201">
        <v>19</v>
      </c>
      <c r="R639" s="197">
        <v>2</v>
      </c>
      <c r="S639" s="197">
        <v>23</v>
      </c>
      <c r="T639" s="92">
        <f t="shared" si="9"/>
        <v>2017</v>
      </c>
      <c r="U639">
        <f>VLOOKUP(A639,'SB35 Determination Data'!$B$4:$F$542,5,FALSE)</f>
        <v>2014</v>
      </c>
    </row>
    <row r="640" spans="1:21" ht="15" x14ac:dyDescent="0.2">
      <c r="A640" s="197" t="s">
        <v>169</v>
      </c>
      <c r="B640" s="197" t="s">
        <v>12</v>
      </c>
      <c r="C640" s="197" t="s">
        <v>3</v>
      </c>
      <c r="D640" s="198">
        <v>2014</v>
      </c>
      <c r="E640" s="197" t="s">
        <v>6</v>
      </c>
      <c r="F640" s="199">
        <v>1</v>
      </c>
      <c r="G640" s="200">
        <v>0</v>
      </c>
      <c r="H640" s="200">
        <v>0</v>
      </c>
      <c r="I640" s="200">
        <v>0</v>
      </c>
      <c r="J640" s="200">
        <v>1</v>
      </c>
      <c r="K640" s="199">
        <v>0</v>
      </c>
      <c r="L640" s="199">
        <v>0</v>
      </c>
      <c r="M640" s="199">
        <v>0</v>
      </c>
      <c r="N640" s="199">
        <v>0</v>
      </c>
      <c r="O640" s="199">
        <v>0</v>
      </c>
      <c r="P640" s="199">
        <v>0</v>
      </c>
      <c r="Q640" s="201">
        <v>0</v>
      </c>
      <c r="R640" s="197">
        <v>2</v>
      </c>
      <c r="S640" s="197">
        <v>0</v>
      </c>
      <c r="T640" s="92">
        <f t="shared" si="9"/>
        <v>2014</v>
      </c>
      <c r="U640">
        <f>VLOOKUP(A640,'SB35 Determination Data'!$B$4:$F$542,5,FALSE)</f>
        <v>2014</v>
      </c>
    </row>
    <row r="641" spans="1:21" ht="15" x14ac:dyDescent="0.2">
      <c r="A641" s="197" t="s">
        <v>169</v>
      </c>
      <c r="B641" s="197" t="s">
        <v>12</v>
      </c>
      <c r="C641" s="197" t="s">
        <v>3</v>
      </c>
      <c r="D641" s="198">
        <v>2015</v>
      </c>
      <c r="E641" s="197" t="s">
        <v>6</v>
      </c>
      <c r="F641" s="199">
        <v>1</v>
      </c>
      <c r="G641" s="200">
        <v>0</v>
      </c>
      <c r="H641" s="200">
        <v>0</v>
      </c>
      <c r="I641" s="200">
        <v>0</v>
      </c>
      <c r="J641" s="200">
        <v>1</v>
      </c>
      <c r="K641" s="199">
        <v>0</v>
      </c>
      <c r="L641" s="199">
        <v>0</v>
      </c>
      <c r="M641" s="199">
        <v>0</v>
      </c>
      <c r="N641" s="199">
        <v>0</v>
      </c>
      <c r="O641" s="199">
        <v>0</v>
      </c>
      <c r="P641" s="199">
        <v>0</v>
      </c>
      <c r="Q641" s="201">
        <v>0</v>
      </c>
      <c r="R641" s="197">
        <v>2</v>
      </c>
      <c r="S641" s="197">
        <v>0</v>
      </c>
      <c r="T641" s="92">
        <f t="shared" si="9"/>
        <v>2015</v>
      </c>
      <c r="U641">
        <f>VLOOKUP(A641,'SB35 Determination Data'!$B$4:$F$542,5,FALSE)</f>
        <v>2014</v>
      </c>
    </row>
    <row r="642" spans="1:21" ht="15" x14ac:dyDescent="0.2">
      <c r="A642" s="197" t="s">
        <v>169</v>
      </c>
      <c r="B642" s="197" t="s">
        <v>12</v>
      </c>
      <c r="C642" s="197" t="s">
        <v>3</v>
      </c>
      <c r="D642" s="198">
        <v>2016</v>
      </c>
      <c r="E642" s="197" t="s">
        <v>6</v>
      </c>
      <c r="F642" s="199">
        <v>1</v>
      </c>
      <c r="G642" s="200">
        <v>0</v>
      </c>
      <c r="H642" s="200">
        <v>0</v>
      </c>
      <c r="I642" s="200">
        <v>0</v>
      </c>
      <c r="J642" s="200">
        <v>1</v>
      </c>
      <c r="K642" s="199">
        <v>0</v>
      </c>
      <c r="L642" s="199">
        <v>0</v>
      </c>
      <c r="M642" s="199">
        <v>0</v>
      </c>
      <c r="N642" s="199">
        <v>0</v>
      </c>
      <c r="O642" s="199">
        <v>291</v>
      </c>
      <c r="P642" s="199">
        <v>0</v>
      </c>
      <c r="Q642" s="201">
        <v>1</v>
      </c>
      <c r="R642" s="197">
        <v>2</v>
      </c>
      <c r="S642" s="197">
        <v>292</v>
      </c>
      <c r="T642" s="92">
        <f t="shared" si="9"/>
        <v>2016</v>
      </c>
      <c r="U642">
        <f>VLOOKUP(A642,'SB35 Determination Data'!$B$4:$F$542,5,FALSE)</f>
        <v>2014</v>
      </c>
    </row>
    <row r="643" spans="1:21" ht="15" x14ac:dyDescent="0.2">
      <c r="A643" s="197" t="s">
        <v>169</v>
      </c>
      <c r="B643" s="197" t="s">
        <v>12</v>
      </c>
      <c r="C643" s="197" t="s">
        <v>3</v>
      </c>
      <c r="D643" s="198">
        <v>2017</v>
      </c>
      <c r="E643" s="197" t="s">
        <v>6</v>
      </c>
      <c r="F643" s="199">
        <v>1</v>
      </c>
      <c r="G643" s="200">
        <v>0</v>
      </c>
      <c r="H643" s="200">
        <v>0</v>
      </c>
      <c r="I643" s="200">
        <v>0</v>
      </c>
      <c r="J643" s="200">
        <v>1</v>
      </c>
      <c r="K643" s="199">
        <v>0</v>
      </c>
      <c r="L643" s="199">
        <v>0</v>
      </c>
      <c r="M643" s="199">
        <v>0</v>
      </c>
      <c r="N643" s="199">
        <v>0</v>
      </c>
      <c r="O643" s="199">
        <v>1</v>
      </c>
      <c r="P643" s="199">
        <v>0</v>
      </c>
      <c r="Q643" s="201">
        <v>1</v>
      </c>
      <c r="R643" s="197">
        <v>2</v>
      </c>
      <c r="S643" s="197">
        <v>2</v>
      </c>
      <c r="T643" s="92">
        <f t="shared" si="9"/>
        <v>2017</v>
      </c>
      <c r="U643">
        <f>VLOOKUP(A643,'SB35 Determination Data'!$B$4:$F$542,5,FALSE)</f>
        <v>2014</v>
      </c>
    </row>
    <row r="644" spans="1:21" ht="15" x14ac:dyDescent="0.2">
      <c r="A644" s="197" t="s">
        <v>1056</v>
      </c>
      <c r="B644" s="197" t="s">
        <v>12</v>
      </c>
      <c r="C644" s="197" t="s">
        <v>3</v>
      </c>
      <c r="D644" s="198">
        <v>2014</v>
      </c>
      <c r="E644" s="197" t="s">
        <v>6</v>
      </c>
      <c r="F644" s="199">
        <v>43</v>
      </c>
      <c r="G644" s="200">
        <v>14</v>
      </c>
      <c r="H644" s="200">
        <v>14</v>
      </c>
      <c r="I644" s="200">
        <v>0</v>
      </c>
      <c r="J644" s="200">
        <v>30</v>
      </c>
      <c r="K644" s="199">
        <v>14</v>
      </c>
      <c r="L644" s="199">
        <v>14</v>
      </c>
      <c r="M644" s="199">
        <v>0</v>
      </c>
      <c r="N644" s="199">
        <v>34</v>
      </c>
      <c r="O644" s="199">
        <v>0</v>
      </c>
      <c r="P644" s="199">
        <v>75</v>
      </c>
      <c r="Q644" s="201">
        <v>427</v>
      </c>
      <c r="R644" s="197">
        <v>182</v>
      </c>
      <c r="S644" s="197">
        <v>455</v>
      </c>
      <c r="T644" s="92">
        <f t="shared" ref="T644:T707" si="10">IF(D644&gt;U644,D644,U644)</f>
        <v>2014</v>
      </c>
      <c r="U644">
        <f>VLOOKUP(A644,'SB35 Determination Data'!$B$4:$F$542,5,FALSE)</f>
        <v>2014</v>
      </c>
    </row>
    <row r="645" spans="1:21" ht="15" x14ac:dyDescent="0.2">
      <c r="A645" s="197" t="s">
        <v>1056</v>
      </c>
      <c r="B645" s="197" t="s">
        <v>12</v>
      </c>
      <c r="C645" s="197" t="s">
        <v>3</v>
      </c>
      <c r="D645" s="198">
        <v>2015</v>
      </c>
      <c r="E645" s="197" t="s">
        <v>6</v>
      </c>
      <c r="F645" s="199">
        <v>43</v>
      </c>
      <c r="G645" s="200">
        <v>0</v>
      </c>
      <c r="H645" s="200">
        <v>0</v>
      </c>
      <c r="I645" s="200">
        <v>0</v>
      </c>
      <c r="J645" s="200">
        <v>30</v>
      </c>
      <c r="K645" s="199">
        <v>0</v>
      </c>
      <c r="L645" s="199">
        <v>0</v>
      </c>
      <c r="M645" s="199">
        <v>0</v>
      </c>
      <c r="N645" s="199">
        <v>34</v>
      </c>
      <c r="O645" s="199">
        <v>2</v>
      </c>
      <c r="P645" s="199">
        <v>75</v>
      </c>
      <c r="Q645" s="201">
        <v>4</v>
      </c>
      <c r="R645" s="197">
        <v>182</v>
      </c>
      <c r="S645" s="197">
        <v>6</v>
      </c>
      <c r="T645" s="92">
        <f t="shared" si="10"/>
        <v>2015</v>
      </c>
      <c r="U645">
        <f>VLOOKUP(A645,'SB35 Determination Data'!$B$4:$F$542,5,FALSE)</f>
        <v>2014</v>
      </c>
    </row>
    <row r="646" spans="1:21" ht="15" x14ac:dyDescent="0.2">
      <c r="A646" s="197" t="s">
        <v>1056</v>
      </c>
      <c r="B646" s="197" t="s">
        <v>12</v>
      </c>
      <c r="C646" s="197" t="s">
        <v>3</v>
      </c>
      <c r="D646" s="198">
        <v>2016</v>
      </c>
      <c r="E646" s="197" t="s">
        <v>6</v>
      </c>
      <c r="F646" s="199">
        <v>43</v>
      </c>
      <c r="G646" s="200">
        <v>18</v>
      </c>
      <c r="H646" s="200">
        <v>18</v>
      </c>
      <c r="I646" s="200">
        <v>0</v>
      </c>
      <c r="J646" s="200">
        <v>30</v>
      </c>
      <c r="K646" s="199">
        <v>0</v>
      </c>
      <c r="L646" s="199">
        <v>0</v>
      </c>
      <c r="M646" s="199">
        <v>0</v>
      </c>
      <c r="N646" s="199">
        <v>34</v>
      </c>
      <c r="O646" s="199">
        <v>0</v>
      </c>
      <c r="P646" s="199">
        <v>75</v>
      </c>
      <c r="Q646" s="201">
        <v>508</v>
      </c>
      <c r="R646" s="197">
        <v>182</v>
      </c>
      <c r="S646" s="197">
        <v>526</v>
      </c>
      <c r="T646" s="92">
        <f t="shared" si="10"/>
        <v>2016</v>
      </c>
      <c r="U646">
        <f>VLOOKUP(A646,'SB35 Determination Data'!$B$4:$F$542,5,FALSE)</f>
        <v>2014</v>
      </c>
    </row>
    <row r="647" spans="1:21" ht="15" x14ac:dyDescent="0.2">
      <c r="A647" s="197" t="s">
        <v>1056</v>
      </c>
      <c r="B647" s="197" t="s">
        <v>12</v>
      </c>
      <c r="C647" s="197" t="s">
        <v>3</v>
      </c>
      <c r="D647" s="198">
        <v>2017</v>
      </c>
      <c r="E647" s="197" t="s">
        <v>6</v>
      </c>
      <c r="F647" s="199">
        <v>43</v>
      </c>
      <c r="G647" s="200">
        <v>0</v>
      </c>
      <c r="H647" s="200">
        <v>0</v>
      </c>
      <c r="I647" s="200">
        <v>0</v>
      </c>
      <c r="J647" s="200">
        <v>30</v>
      </c>
      <c r="K647" s="199">
        <v>24</v>
      </c>
      <c r="L647" s="199">
        <v>24</v>
      </c>
      <c r="M647" s="199">
        <v>0</v>
      </c>
      <c r="N647" s="199">
        <v>34</v>
      </c>
      <c r="O647" s="199">
        <v>0</v>
      </c>
      <c r="P647" s="199">
        <v>75</v>
      </c>
      <c r="Q647" s="201">
        <v>211</v>
      </c>
      <c r="R647" s="197">
        <v>182</v>
      </c>
      <c r="S647" s="197">
        <v>235</v>
      </c>
      <c r="T647" s="92">
        <f t="shared" si="10"/>
        <v>2017</v>
      </c>
      <c r="U647">
        <f>VLOOKUP(A647,'SB35 Determination Data'!$B$4:$F$542,5,FALSE)</f>
        <v>2014</v>
      </c>
    </row>
    <row r="648" spans="1:21" ht="15" x14ac:dyDescent="0.2">
      <c r="A648" s="197" t="s">
        <v>1057</v>
      </c>
      <c r="B648" s="197" t="s">
        <v>12</v>
      </c>
      <c r="C648" s="197" t="s">
        <v>3</v>
      </c>
      <c r="D648" s="198">
        <v>2014</v>
      </c>
      <c r="E648" s="197" t="s">
        <v>6</v>
      </c>
      <c r="F648" s="199">
        <v>1</v>
      </c>
      <c r="G648" s="200">
        <v>0</v>
      </c>
      <c r="H648" s="200">
        <v>0</v>
      </c>
      <c r="I648" s="200">
        <v>0</v>
      </c>
      <c r="J648" s="200">
        <v>1</v>
      </c>
      <c r="K648" s="199">
        <v>0</v>
      </c>
      <c r="L648" s="199">
        <v>0</v>
      </c>
      <c r="M648" s="199">
        <v>0</v>
      </c>
      <c r="N648" s="202">
        <v>0</v>
      </c>
      <c r="O648" s="199">
        <v>0</v>
      </c>
      <c r="P648" s="199">
        <v>0</v>
      </c>
      <c r="Q648" s="201">
        <v>0</v>
      </c>
      <c r="R648" s="197">
        <v>2</v>
      </c>
      <c r="S648" s="197">
        <v>0</v>
      </c>
      <c r="T648" s="92">
        <f t="shared" si="10"/>
        <v>2014</v>
      </c>
      <c r="U648">
        <f>VLOOKUP(A648,'SB35 Determination Data'!$B$4:$F$542,5,FALSE)</f>
        <v>2014</v>
      </c>
    </row>
    <row r="649" spans="1:21" ht="15" x14ac:dyDescent="0.2">
      <c r="A649" s="197" t="s">
        <v>1057</v>
      </c>
      <c r="B649" s="197" t="s">
        <v>12</v>
      </c>
      <c r="C649" s="197" t="s">
        <v>3</v>
      </c>
      <c r="D649" s="198">
        <v>2015</v>
      </c>
      <c r="E649" s="197" t="s">
        <v>6</v>
      </c>
      <c r="F649" s="199">
        <v>1</v>
      </c>
      <c r="G649" s="200">
        <v>0</v>
      </c>
      <c r="H649" s="200">
        <v>0</v>
      </c>
      <c r="I649" s="200">
        <v>0</v>
      </c>
      <c r="J649" s="200">
        <v>1</v>
      </c>
      <c r="K649" s="199">
        <v>0</v>
      </c>
      <c r="L649" s="199">
        <v>0</v>
      </c>
      <c r="M649" s="199">
        <v>0</v>
      </c>
      <c r="N649" s="199">
        <v>0</v>
      </c>
      <c r="O649" s="199">
        <v>0</v>
      </c>
      <c r="P649" s="199">
        <v>0</v>
      </c>
      <c r="Q649" s="201">
        <v>0</v>
      </c>
      <c r="R649" s="197">
        <v>2</v>
      </c>
      <c r="S649" s="197">
        <v>0</v>
      </c>
      <c r="T649" s="92">
        <f t="shared" si="10"/>
        <v>2015</v>
      </c>
      <c r="U649">
        <f>VLOOKUP(A649,'SB35 Determination Data'!$B$4:$F$542,5,FALSE)</f>
        <v>2014</v>
      </c>
    </row>
    <row r="650" spans="1:21" ht="15" x14ac:dyDescent="0.2">
      <c r="A650" s="197" t="s">
        <v>1057</v>
      </c>
      <c r="B650" s="197" t="s">
        <v>12</v>
      </c>
      <c r="C650" s="197" t="s">
        <v>3</v>
      </c>
      <c r="D650" s="198">
        <v>2016</v>
      </c>
      <c r="E650" s="197" t="s">
        <v>6</v>
      </c>
      <c r="F650" s="199">
        <v>1</v>
      </c>
      <c r="G650" s="200">
        <v>0</v>
      </c>
      <c r="H650" s="200">
        <v>0</v>
      </c>
      <c r="I650" s="200">
        <v>0</v>
      </c>
      <c r="J650" s="200">
        <v>1</v>
      </c>
      <c r="K650" s="199">
        <v>0</v>
      </c>
      <c r="L650" s="199">
        <v>0</v>
      </c>
      <c r="M650" s="199">
        <v>0</v>
      </c>
      <c r="N650" s="199">
        <v>0</v>
      </c>
      <c r="O650" s="199">
        <v>0</v>
      </c>
      <c r="P650" s="199">
        <v>0</v>
      </c>
      <c r="Q650" s="201">
        <v>0</v>
      </c>
      <c r="R650" s="197">
        <v>2</v>
      </c>
      <c r="S650" s="197">
        <v>0</v>
      </c>
      <c r="T650" s="92">
        <f t="shared" si="10"/>
        <v>2016</v>
      </c>
      <c r="U650">
        <f>VLOOKUP(A650,'SB35 Determination Data'!$B$4:$F$542,5,FALSE)</f>
        <v>2014</v>
      </c>
    </row>
    <row r="651" spans="1:21" ht="15" x14ac:dyDescent="0.2">
      <c r="A651" s="197" t="s">
        <v>1057</v>
      </c>
      <c r="B651" s="197" t="s">
        <v>12</v>
      </c>
      <c r="C651" s="197" t="s">
        <v>3</v>
      </c>
      <c r="D651" s="198">
        <v>2017</v>
      </c>
      <c r="E651" s="197" t="s">
        <v>6</v>
      </c>
      <c r="F651" s="199">
        <v>1</v>
      </c>
      <c r="G651" s="200">
        <v>0</v>
      </c>
      <c r="H651" s="200">
        <v>0</v>
      </c>
      <c r="I651" s="200">
        <v>0</v>
      </c>
      <c r="J651" s="200">
        <v>1</v>
      </c>
      <c r="K651" s="199">
        <v>0</v>
      </c>
      <c r="L651" s="199">
        <v>0</v>
      </c>
      <c r="M651" s="199">
        <v>0</v>
      </c>
      <c r="N651" s="199">
        <v>0</v>
      </c>
      <c r="O651" s="199">
        <v>0</v>
      </c>
      <c r="P651" s="199">
        <v>0</v>
      </c>
      <c r="Q651" s="201">
        <v>0</v>
      </c>
      <c r="R651" s="197">
        <v>2</v>
      </c>
      <c r="S651" s="197">
        <v>0</v>
      </c>
      <c r="T651" s="92">
        <f t="shared" si="10"/>
        <v>2017</v>
      </c>
      <c r="U651">
        <f>VLOOKUP(A651,'SB35 Determination Data'!$B$4:$F$542,5,FALSE)</f>
        <v>2014</v>
      </c>
    </row>
    <row r="652" spans="1:21" ht="15" x14ac:dyDescent="0.2">
      <c r="A652" s="197" t="s">
        <v>170</v>
      </c>
      <c r="B652" s="197" t="s">
        <v>35</v>
      </c>
      <c r="C652" s="197" t="s">
        <v>3</v>
      </c>
      <c r="D652" s="198">
        <v>2014</v>
      </c>
      <c r="E652" s="197" t="s">
        <v>6</v>
      </c>
      <c r="F652" s="199">
        <v>1196</v>
      </c>
      <c r="G652" s="200">
        <v>0</v>
      </c>
      <c r="H652" s="200">
        <v>0</v>
      </c>
      <c r="I652" s="200">
        <v>0</v>
      </c>
      <c r="J652" s="200">
        <v>801</v>
      </c>
      <c r="K652" s="199">
        <v>0</v>
      </c>
      <c r="L652" s="199">
        <v>0</v>
      </c>
      <c r="M652" s="199">
        <v>0</v>
      </c>
      <c r="N652" s="202">
        <v>897</v>
      </c>
      <c r="O652" s="199">
        <v>0</v>
      </c>
      <c r="P652" s="199">
        <v>2035</v>
      </c>
      <c r="Q652" s="201">
        <v>0</v>
      </c>
      <c r="R652" s="197">
        <v>4929</v>
      </c>
      <c r="S652" s="197">
        <v>0</v>
      </c>
      <c r="T652" s="92">
        <f t="shared" si="10"/>
        <v>2014</v>
      </c>
      <c r="U652">
        <f>VLOOKUP(A652,'SB35 Determination Data'!$B$4:$F$542,5,FALSE)</f>
        <v>2014</v>
      </c>
    </row>
    <row r="653" spans="1:21" ht="15" x14ac:dyDescent="0.2">
      <c r="A653" s="197" t="s">
        <v>170</v>
      </c>
      <c r="B653" s="197" t="s">
        <v>35</v>
      </c>
      <c r="C653" s="197" t="s">
        <v>3</v>
      </c>
      <c r="D653" s="198">
        <v>2015</v>
      </c>
      <c r="E653" s="197" t="s">
        <v>6</v>
      </c>
      <c r="F653" s="199">
        <v>1196</v>
      </c>
      <c r="G653" s="200">
        <v>0</v>
      </c>
      <c r="H653" s="200">
        <v>0</v>
      </c>
      <c r="I653" s="200">
        <v>0</v>
      </c>
      <c r="J653" s="200">
        <v>801</v>
      </c>
      <c r="K653" s="199">
        <v>0</v>
      </c>
      <c r="L653" s="199">
        <v>0</v>
      </c>
      <c r="M653" s="199">
        <v>0</v>
      </c>
      <c r="N653" s="199">
        <v>897</v>
      </c>
      <c r="O653" s="199">
        <v>341</v>
      </c>
      <c r="P653" s="199">
        <v>2035</v>
      </c>
      <c r="Q653" s="201">
        <v>2</v>
      </c>
      <c r="R653" s="197">
        <v>4929</v>
      </c>
      <c r="S653" s="197">
        <v>343</v>
      </c>
      <c r="T653" s="92">
        <f t="shared" si="10"/>
        <v>2015</v>
      </c>
      <c r="U653">
        <f>VLOOKUP(A653,'SB35 Determination Data'!$B$4:$F$542,5,FALSE)</f>
        <v>2014</v>
      </c>
    </row>
    <row r="654" spans="1:21" ht="15" x14ac:dyDescent="0.2">
      <c r="A654" s="197" t="s">
        <v>170</v>
      </c>
      <c r="B654" s="197" t="s">
        <v>35</v>
      </c>
      <c r="C654" s="197" t="s">
        <v>3</v>
      </c>
      <c r="D654" s="198">
        <v>2016</v>
      </c>
      <c r="E654" s="197" t="s">
        <v>6</v>
      </c>
      <c r="F654" s="199">
        <v>1196</v>
      </c>
      <c r="G654" s="200">
        <v>0</v>
      </c>
      <c r="H654" s="200">
        <v>0</v>
      </c>
      <c r="I654" s="200">
        <v>0</v>
      </c>
      <c r="J654" s="200">
        <v>801</v>
      </c>
      <c r="K654" s="199">
        <v>0</v>
      </c>
      <c r="L654" s="199">
        <v>0</v>
      </c>
      <c r="M654" s="199">
        <v>0</v>
      </c>
      <c r="N654" s="199">
        <v>897</v>
      </c>
      <c r="O654" s="199">
        <v>203</v>
      </c>
      <c r="P654" s="199">
        <v>2035</v>
      </c>
      <c r="Q654" s="201">
        <v>258</v>
      </c>
      <c r="R654" s="197">
        <v>4929</v>
      </c>
      <c r="S654" s="197">
        <v>461</v>
      </c>
      <c r="T654" s="92">
        <f t="shared" si="10"/>
        <v>2016</v>
      </c>
      <c r="U654">
        <f>VLOOKUP(A654,'SB35 Determination Data'!$B$4:$F$542,5,FALSE)</f>
        <v>2014</v>
      </c>
    </row>
    <row r="655" spans="1:21" ht="15" x14ac:dyDescent="0.2">
      <c r="A655" s="197" t="s">
        <v>170</v>
      </c>
      <c r="B655" s="197" t="s">
        <v>35</v>
      </c>
      <c r="C655" s="197" t="s">
        <v>3</v>
      </c>
      <c r="D655" s="198">
        <v>2017</v>
      </c>
      <c r="E655" s="197" t="s">
        <v>6</v>
      </c>
      <c r="F655" s="199">
        <v>1196</v>
      </c>
      <c r="G655" s="200">
        <v>2</v>
      </c>
      <c r="H655" s="200">
        <v>0</v>
      </c>
      <c r="I655" s="200">
        <v>2</v>
      </c>
      <c r="J655" s="200">
        <v>801</v>
      </c>
      <c r="K655" s="199">
        <v>0</v>
      </c>
      <c r="L655" s="199">
        <v>0</v>
      </c>
      <c r="M655" s="199">
        <v>0</v>
      </c>
      <c r="N655" s="199">
        <v>897</v>
      </c>
      <c r="O655" s="199">
        <v>129</v>
      </c>
      <c r="P655" s="199">
        <v>2035</v>
      </c>
      <c r="Q655" s="201">
        <v>435</v>
      </c>
      <c r="R655" s="197">
        <v>4929</v>
      </c>
      <c r="S655" s="197">
        <v>566</v>
      </c>
      <c r="T655" s="92">
        <f t="shared" si="10"/>
        <v>2017</v>
      </c>
      <c r="U655">
        <f>VLOOKUP(A655,'SB35 Determination Data'!$B$4:$F$542,5,FALSE)</f>
        <v>2014</v>
      </c>
    </row>
    <row r="656" spans="1:21" ht="15" x14ac:dyDescent="0.2">
      <c r="A656" s="197" t="s">
        <v>171</v>
      </c>
      <c r="B656" s="197" t="s">
        <v>12</v>
      </c>
      <c r="C656" s="197" t="s">
        <v>3</v>
      </c>
      <c r="D656" s="198">
        <v>2014</v>
      </c>
      <c r="E656" s="197" t="s">
        <v>6</v>
      </c>
      <c r="F656" s="199">
        <v>647</v>
      </c>
      <c r="G656" s="200">
        <v>0</v>
      </c>
      <c r="H656" s="200">
        <v>0</v>
      </c>
      <c r="I656" s="200">
        <v>0</v>
      </c>
      <c r="J656" s="200">
        <v>450</v>
      </c>
      <c r="K656" s="199">
        <v>0</v>
      </c>
      <c r="L656" s="199">
        <v>0</v>
      </c>
      <c r="M656" s="199">
        <v>0</v>
      </c>
      <c r="N656" s="199">
        <v>497</v>
      </c>
      <c r="O656" s="199">
        <v>145</v>
      </c>
      <c r="P656" s="199">
        <v>1133</v>
      </c>
      <c r="Q656" s="201">
        <v>688</v>
      </c>
      <c r="R656" s="197">
        <v>2727</v>
      </c>
      <c r="S656" s="197">
        <v>833</v>
      </c>
      <c r="T656" s="92">
        <f t="shared" si="10"/>
        <v>2014</v>
      </c>
      <c r="U656">
        <f>VLOOKUP(A656,'SB35 Determination Data'!$B$4:$F$542,5,FALSE)</f>
        <v>2014</v>
      </c>
    </row>
    <row r="657" spans="1:21" ht="15" x14ac:dyDescent="0.2">
      <c r="A657" s="197" t="s">
        <v>171</v>
      </c>
      <c r="B657" s="197" t="s">
        <v>12</v>
      </c>
      <c r="C657" s="197" t="s">
        <v>3</v>
      </c>
      <c r="D657" s="198">
        <v>2015</v>
      </c>
      <c r="E657" s="197" t="s">
        <v>6</v>
      </c>
      <c r="F657" s="199">
        <v>647</v>
      </c>
      <c r="G657" s="200">
        <v>0</v>
      </c>
      <c r="H657" s="200">
        <v>0</v>
      </c>
      <c r="I657" s="200">
        <v>0</v>
      </c>
      <c r="J657" s="200">
        <v>450</v>
      </c>
      <c r="K657" s="199">
        <v>0</v>
      </c>
      <c r="L657" s="199">
        <v>0</v>
      </c>
      <c r="M657" s="199">
        <v>0</v>
      </c>
      <c r="N657" s="202">
        <v>497</v>
      </c>
      <c r="O657" s="199">
        <v>48</v>
      </c>
      <c r="P657" s="199">
        <v>1133</v>
      </c>
      <c r="Q657" s="201">
        <v>461</v>
      </c>
      <c r="R657" s="197">
        <v>2727</v>
      </c>
      <c r="S657" s="197">
        <v>509</v>
      </c>
      <c r="T657" s="92">
        <f t="shared" si="10"/>
        <v>2015</v>
      </c>
      <c r="U657">
        <f>VLOOKUP(A657,'SB35 Determination Data'!$B$4:$F$542,5,FALSE)</f>
        <v>2014</v>
      </c>
    </row>
    <row r="658" spans="1:21" ht="15" x14ac:dyDescent="0.2">
      <c r="A658" s="197" t="s">
        <v>171</v>
      </c>
      <c r="B658" s="197" t="s">
        <v>12</v>
      </c>
      <c r="C658" s="197" t="s">
        <v>3</v>
      </c>
      <c r="D658" s="198">
        <v>2016</v>
      </c>
      <c r="E658" s="197" t="s">
        <v>6</v>
      </c>
      <c r="F658" s="199">
        <v>647</v>
      </c>
      <c r="G658" s="200">
        <v>0</v>
      </c>
      <c r="H658" s="200">
        <v>0</v>
      </c>
      <c r="I658" s="200">
        <v>0</v>
      </c>
      <c r="J658" s="200">
        <v>450</v>
      </c>
      <c r="K658" s="199">
        <v>0</v>
      </c>
      <c r="L658" s="199">
        <v>0</v>
      </c>
      <c r="M658" s="199">
        <v>0</v>
      </c>
      <c r="N658" s="202">
        <v>497</v>
      </c>
      <c r="O658" s="199">
        <v>8</v>
      </c>
      <c r="P658" s="199">
        <v>1133</v>
      </c>
      <c r="Q658" s="201">
        <v>489</v>
      </c>
      <c r="R658" s="197">
        <v>2727</v>
      </c>
      <c r="S658" s="197">
        <v>497</v>
      </c>
      <c r="T658" s="92">
        <f t="shared" si="10"/>
        <v>2016</v>
      </c>
      <c r="U658">
        <f>VLOOKUP(A658,'SB35 Determination Data'!$B$4:$F$542,5,FALSE)</f>
        <v>2014</v>
      </c>
    </row>
    <row r="659" spans="1:21" ht="15" x14ac:dyDescent="0.2">
      <c r="A659" s="197" t="s">
        <v>171</v>
      </c>
      <c r="B659" s="197" t="s">
        <v>12</v>
      </c>
      <c r="C659" s="197" t="s">
        <v>3</v>
      </c>
      <c r="D659" s="198">
        <v>2017</v>
      </c>
      <c r="E659" s="197" t="s">
        <v>6</v>
      </c>
      <c r="F659" s="199">
        <v>647</v>
      </c>
      <c r="G659" s="200">
        <v>0</v>
      </c>
      <c r="H659" s="200">
        <v>0</v>
      </c>
      <c r="I659" s="200">
        <v>0</v>
      </c>
      <c r="J659" s="200">
        <v>450</v>
      </c>
      <c r="K659" s="199">
        <v>0</v>
      </c>
      <c r="L659" s="199">
        <v>0</v>
      </c>
      <c r="M659" s="199">
        <v>0</v>
      </c>
      <c r="N659" s="199">
        <v>497</v>
      </c>
      <c r="O659" s="199">
        <v>0</v>
      </c>
      <c r="P659" s="199">
        <v>1133</v>
      </c>
      <c r="Q659" s="201">
        <v>749</v>
      </c>
      <c r="R659" s="197">
        <v>2727</v>
      </c>
      <c r="S659" s="197">
        <v>749</v>
      </c>
      <c r="T659" s="92">
        <f t="shared" si="10"/>
        <v>2017</v>
      </c>
      <c r="U659">
        <f>VLOOKUP(A659,'SB35 Determination Data'!$B$4:$F$542,5,FALSE)</f>
        <v>2014</v>
      </c>
    </row>
    <row r="660" spans="1:21" ht="15" x14ac:dyDescent="0.2">
      <c r="A660" s="197" t="s">
        <v>1058</v>
      </c>
      <c r="B660" s="197" t="s">
        <v>1059</v>
      </c>
      <c r="C660" s="197" t="s">
        <v>13</v>
      </c>
      <c r="D660" s="198">
        <v>2017</v>
      </c>
      <c r="E660" s="197" t="s">
        <v>6</v>
      </c>
      <c r="F660" s="199">
        <v>34</v>
      </c>
      <c r="G660" s="200">
        <v>0</v>
      </c>
      <c r="H660" s="200">
        <v>0</v>
      </c>
      <c r="I660" s="200">
        <v>0</v>
      </c>
      <c r="J660" s="200">
        <v>22</v>
      </c>
      <c r="K660" s="199">
        <v>0</v>
      </c>
      <c r="L660" s="199">
        <v>0</v>
      </c>
      <c r="M660" s="199">
        <v>0</v>
      </c>
      <c r="N660" s="199">
        <v>27</v>
      </c>
      <c r="O660" s="199">
        <v>0</v>
      </c>
      <c r="P660" s="199">
        <v>64</v>
      </c>
      <c r="Q660" s="201">
        <v>4</v>
      </c>
      <c r="R660" s="197">
        <v>147</v>
      </c>
      <c r="S660" s="197">
        <v>4</v>
      </c>
      <c r="T660" s="92">
        <f t="shared" si="10"/>
        <v>2017</v>
      </c>
      <c r="U660">
        <f>VLOOKUP(A660,'SB35 Determination Data'!$B$4:$F$542,5,FALSE)</f>
        <v>2014</v>
      </c>
    </row>
    <row r="661" spans="1:21" ht="15" x14ac:dyDescent="0.2">
      <c r="A661" s="197" t="s">
        <v>172</v>
      </c>
      <c r="B661" s="197" t="s">
        <v>5</v>
      </c>
      <c r="C661" s="197" t="s">
        <v>3</v>
      </c>
      <c r="D661" s="198">
        <v>2014</v>
      </c>
      <c r="E661" s="197" t="s">
        <v>6</v>
      </c>
      <c r="F661" s="199">
        <v>107</v>
      </c>
      <c r="G661" s="200">
        <v>0</v>
      </c>
      <c r="H661" s="200">
        <v>0</v>
      </c>
      <c r="I661" s="200">
        <v>0</v>
      </c>
      <c r="J661" s="200">
        <v>63</v>
      </c>
      <c r="K661" s="199">
        <v>0</v>
      </c>
      <c r="L661" s="199">
        <v>0</v>
      </c>
      <c r="M661" s="199">
        <v>0</v>
      </c>
      <c r="N661" s="199">
        <v>67</v>
      </c>
      <c r="O661" s="199">
        <v>0</v>
      </c>
      <c r="P661" s="199">
        <v>166</v>
      </c>
      <c r="Q661" s="201">
        <v>0</v>
      </c>
      <c r="R661" s="197">
        <v>403</v>
      </c>
      <c r="S661" s="197">
        <v>0</v>
      </c>
      <c r="T661" s="92">
        <f t="shared" si="10"/>
        <v>2014</v>
      </c>
      <c r="U661">
        <f>VLOOKUP(A661,'SB35 Determination Data'!$B$4:$F$542,5,FALSE)</f>
        <v>2014</v>
      </c>
    </row>
    <row r="662" spans="1:21" ht="15" x14ac:dyDescent="0.2">
      <c r="A662" s="197" t="s">
        <v>172</v>
      </c>
      <c r="B662" s="197" t="s">
        <v>5</v>
      </c>
      <c r="C662" s="197" t="s">
        <v>3</v>
      </c>
      <c r="D662" s="198">
        <v>2015</v>
      </c>
      <c r="E662" s="197" t="s">
        <v>6</v>
      </c>
      <c r="F662" s="199">
        <v>107</v>
      </c>
      <c r="G662" s="200">
        <v>0</v>
      </c>
      <c r="H662" s="200">
        <v>0</v>
      </c>
      <c r="I662" s="200">
        <v>0</v>
      </c>
      <c r="J662" s="200">
        <v>63</v>
      </c>
      <c r="K662" s="199">
        <v>0</v>
      </c>
      <c r="L662" s="199">
        <v>0</v>
      </c>
      <c r="M662" s="199">
        <v>0</v>
      </c>
      <c r="N662" s="199">
        <v>67</v>
      </c>
      <c r="O662" s="199">
        <v>0</v>
      </c>
      <c r="P662" s="199">
        <v>166</v>
      </c>
      <c r="Q662" s="201">
        <v>52</v>
      </c>
      <c r="R662" s="197">
        <v>403</v>
      </c>
      <c r="S662" s="197">
        <v>52</v>
      </c>
      <c r="T662" s="92">
        <f t="shared" si="10"/>
        <v>2015</v>
      </c>
      <c r="U662">
        <f>VLOOKUP(A662,'SB35 Determination Data'!$B$4:$F$542,5,FALSE)</f>
        <v>2014</v>
      </c>
    </row>
    <row r="663" spans="1:21" ht="15" x14ac:dyDescent="0.2">
      <c r="A663" s="197" t="s">
        <v>172</v>
      </c>
      <c r="B663" s="197" t="s">
        <v>5</v>
      </c>
      <c r="C663" s="197" t="s">
        <v>3</v>
      </c>
      <c r="D663" s="198">
        <v>2016</v>
      </c>
      <c r="E663" s="197" t="s">
        <v>6</v>
      </c>
      <c r="F663" s="199">
        <v>107</v>
      </c>
      <c r="G663" s="200">
        <v>0</v>
      </c>
      <c r="H663" s="200">
        <v>0</v>
      </c>
      <c r="I663" s="200">
        <v>0</v>
      </c>
      <c r="J663" s="200">
        <v>63</v>
      </c>
      <c r="K663" s="199">
        <v>0</v>
      </c>
      <c r="L663" s="199">
        <v>0</v>
      </c>
      <c r="M663" s="199">
        <v>0</v>
      </c>
      <c r="N663" s="199">
        <v>67</v>
      </c>
      <c r="O663" s="199">
        <v>0</v>
      </c>
      <c r="P663" s="199">
        <v>166</v>
      </c>
      <c r="Q663" s="201">
        <v>20</v>
      </c>
      <c r="R663" s="197">
        <v>403</v>
      </c>
      <c r="S663" s="197">
        <v>20</v>
      </c>
      <c r="T663" s="92">
        <f t="shared" si="10"/>
        <v>2016</v>
      </c>
      <c r="U663">
        <f>VLOOKUP(A663,'SB35 Determination Data'!$B$4:$F$542,5,FALSE)</f>
        <v>2014</v>
      </c>
    </row>
    <row r="664" spans="1:21" ht="15" x14ac:dyDescent="0.2">
      <c r="A664" s="197" t="s">
        <v>172</v>
      </c>
      <c r="B664" s="197" t="s">
        <v>5</v>
      </c>
      <c r="C664" s="197" t="s">
        <v>3</v>
      </c>
      <c r="D664" s="198">
        <v>2017</v>
      </c>
      <c r="E664" s="197" t="s">
        <v>6</v>
      </c>
      <c r="F664" s="199">
        <v>107</v>
      </c>
      <c r="G664" s="200">
        <v>2</v>
      </c>
      <c r="H664" s="200">
        <v>0</v>
      </c>
      <c r="I664" s="200">
        <v>2</v>
      </c>
      <c r="J664" s="200">
        <v>63</v>
      </c>
      <c r="K664" s="199">
        <v>0</v>
      </c>
      <c r="L664" s="199">
        <v>0</v>
      </c>
      <c r="M664" s="199">
        <v>0</v>
      </c>
      <c r="N664" s="199">
        <v>67</v>
      </c>
      <c r="O664" s="199">
        <v>0</v>
      </c>
      <c r="P664" s="199">
        <v>166</v>
      </c>
      <c r="Q664" s="201">
        <v>48</v>
      </c>
      <c r="R664" s="197">
        <v>403</v>
      </c>
      <c r="S664" s="197">
        <v>50</v>
      </c>
      <c r="T664" s="92">
        <f t="shared" si="10"/>
        <v>2017</v>
      </c>
      <c r="U664">
        <f>VLOOKUP(A664,'SB35 Determination Data'!$B$4:$F$542,5,FALSE)</f>
        <v>2014</v>
      </c>
    </row>
    <row r="665" spans="1:21" ht="15" x14ac:dyDescent="0.2">
      <c r="A665" s="197" t="s">
        <v>173</v>
      </c>
      <c r="B665" s="197" t="s">
        <v>40</v>
      </c>
      <c r="C665" s="197" t="s">
        <v>8</v>
      </c>
      <c r="D665" s="198">
        <v>2014</v>
      </c>
      <c r="E665" s="197" t="s">
        <v>6</v>
      </c>
      <c r="F665" s="199">
        <v>40</v>
      </c>
      <c r="G665" s="200">
        <v>3</v>
      </c>
      <c r="H665" s="200">
        <v>3</v>
      </c>
      <c r="I665" s="200">
        <v>0</v>
      </c>
      <c r="J665" s="200">
        <v>20</v>
      </c>
      <c r="K665" s="199">
        <v>9</v>
      </c>
      <c r="L665" s="199">
        <v>9</v>
      </c>
      <c r="M665" s="199">
        <v>0</v>
      </c>
      <c r="N665" s="199">
        <v>21</v>
      </c>
      <c r="O665" s="199">
        <v>8</v>
      </c>
      <c r="P665" s="199">
        <v>51</v>
      </c>
      <c r="Q665" s="201">
        <v>76</v>
      </c>
      <c r="R665" s="197">
        <v>132</v>
      </c>
      <c r="S665" s="197">
        <v>96</v>
      </c>
      <c r="T665" s="92">
        <f t="shared" si="10"/>
        <v>2015</v>
      </c>
      <c r="U665">
        <f>VLOOKUP(A665,'SB35 Determination Data'!$B$4:$F$542,5,FALSE)</f>
        <v>2015</v>
      </c>
    </row>
    <row r="666" spans="1:21" ht="15" x14ac:dyDescent="0.2">
      <c r="A666" s="197" t="s">
        <v>173</v>
      </c>
      <c r="B666" s="197" t="s">
        <v>40</v>
      </c>
      <c r="C666" s="197" t="s">
        <v>8</v>
      </c>
      <c r="D666" s="198">
        <v>2015</v>
      </c>
      <c r="E666" s="197" t="s">
        <v>6</v>
      </c>
      <c r="F666" s="199">
        <v>40</v>
      </c>
      <c r="G666" s="200">
        <v>0</v>
      </c>
      <c r="H666" s="200">
        <v>0</v>
      </c>
      <c r="I666" s="200">
        <v>0</v>
      </c>
      <c r="J666" s="200">
        <v>20</v>
      </c>
      <c r="K666" s="199">
        <v>0</v>
      </c>
      <c r="L666" s="199">
        <v>0</v>
      </c>
      <c r="M666" s="199">
        <v>0</v>
      </c>
      <c r="N666" s="199">
        <v>21</v>
      </c>
      <c r="O666" s="199">
        <v>0</v>
      </c>
      <c r="P666" s="199">
        <v>51</v>
      </c>
      <c r="Q666" s="201">
        <v>7</v>
      </c>
      <c r="R666" s="197">
        <v>132</v>
      </c>
      <c r="S666" s="197">
        <v>7</v>
      </c>
      <c r="T666" s="92">
        <f t="shared" si="10"/>
        <v>2015</v>
      </c>
      <c r="U666">
        <f>VLOOKUP(A666,'SB35 Determination Data'!$B$4:$F$542,5,FALSE)</f>
        <v>2015</v>
      </c>
    </row>
    <row r="667" spans="1:21" ht="15" x14ac:dyDescent="0.2">
      <c r="A667" s="197" t="s">
        <v>173</v>
      </c>
      <c r="B667" s="197" t="s">
        <v>40</v>
      </c>
      <c r="C667" s="197" t="s">
        <v>8</v>
      </c>
      <c r="D667" s="198">
        <v>2016</v>
      </c>
      <c r="E667" s="197" t="s">
        <v>6</v>
      </c>
      <c r="F667" s="199">
        <v>40</v>
      </c>
      <c r="G667" s="200">
        <v>0</v>
      </c>
      <c r="H667" s="200">
        <v>0</v>
      </c>
      <c r="I667" s="200">
        <v>0</v>
      </c>
      <c r="J667" s="200">
        <v>20</v>
      </c>
      <c r="K667" s="199">
        <v>0</v>
      </c>
      <c r="L667" s="199">
        <v>0</v>
      </c>
      <c r="M667" s="199">
        <v>0</v>
      </c>
      <c r="N667" s="199">
        <v>21</v>
      </c>
      <c r="O667" s="199">
        <v>1</v>
      </c>
      <c r="P667" s="199">
        <v>51</v>
      </c>
      <c r="Q667" s="201">
        <v>3</v>
      </c>
      <c r="R667" s="197">
        <v>132</v>
      </c>
      <c r="S667" s="197">
        <v>4</v>
      </c>
      <c r="T667" s="92">
        <f t="shared" si="10"/>
        <v>2016</v>
      </c>
      <c r="U667">
        <f>VLOOKUP(A667,'SB35 Determination Data'!$B$4:$F$542,5,FALSE)</f>
        <v>2015</v>
      </c>
    </row>
    <row r="668" spans="1:21" ht="15" x14ac:dyDescent="0.2">
      <c r="A668" s="197" t="s">
        <v>173</v>
      </c>
      <c r="B668" s="197" t="s">
        <v>40</v>
      </c>
      <c r="C668" s="197" t="s">
        <v>8</v>
      </c>
      <c r="D668" s="198">
        <v>2017</v>
      </c>
      <c r="E668" s="197" t="s">
        <v>6</v>
      </c>
      <c r="F668" s="199">
        <v>40</v>
      </c>
      <c r="G668" s="200">
        <v>0</v>
      </c>
      <c r="H668" s="200">
        <v>0</v>
      </c>
      <c r="I668" s="200">
        <v>0</v>
      </c>
      <c r="J668" s="200">
        <v>20</v>
      </c>
      <c r="K668" s="199">
        <v>1</v>
      </c>
      <c r="L668" s="199">
        <v>0</v>
      </c>
      <c r="M668" s="199">
        <v>1</v>
      </c>
      <c r="N668" s="199">
        <v>21</v>
      </c>
      <c r="O668" s="199">
        <v>0</v>
      </c>
      <c r="P668" s="199">
        <v>51</v>
      </c>
      <c r="Q668" s="201">
        <v>0</v>
      </c>
      <c r="R668" s="197">
        <v>132</v>
      </c>
      <c r="S668" s="197">
        <v>1</v>
      </c>
      <c r="T668" s="92">
        <f t="shared" si="10"/>
        <v>2017</v>
      </c>
      <c r="U668">
        <f>VLOOKUP(A668,'SB35 Determination Data'!$B$4:$F$542,5,FALSE)</f>
        <v>2015</v>
      </c>
    </row>
    <row r="669" spans="1:21" ht="15" x14ac:dyDescent="0.2">
      <c r="A669" s="197" t="s">
        <v>945</v>
      </c>
      <c r="B669" s="197" t="s">
        <v>946</v>
      </c>
      <c r="C669" s="197" t="s">
        <v>26</v>
      </c>
      <c r="D669" s="198">
        <v>2016</v>
      </c>
      <c r="E669" s="197" t="s">
        <v>6</v>
      </c>
      <c r="F669" s="199">
        <v>1019</v>
      </c>
      <c r="G669" s="200">
        <v>0</v>
      </c>
      <c r="H669" s="200">
        <v>0</v>
      </c>
      <c r="I669" s="200">
        <v>0</v>
      </c>
      <c r="J669" s="200">
        <v>759</v>
      </c>
      <c r="K669" s="199">
        <v>0</v>
      </c>
      <c r="L669" s="199">
        <v>0</v>
      </c>
      <c r="M669" s="199">
        <v>0</v>
      </c>
      <c r="N669" s="199">
        <v>957</v>
      </c>
      <c r="O669" s="199">
        <v>0</v>
      </c>
      <c r="P669" s="199">
        <v>2421</v>
      </c>
      <c r="Q669" s="201">
        <v>170</v>
      </c>
      <c r="R669" s="197">
        <v>5156</v>
      </c>
      <c r="S669" s="197">
        <v>170</v>
      </c>
      <c r="T669" s="92">
        <f t="shared" si="10"/>
        <v>2016</v>
      </c>
      <c r="U669">
        <f>VLOOKUP(A669,'SB35 Determination Data'!$B$4:$F$542,5,FALSE)</f>
        <v>2016</v>
      </c>
    </row>
    <row r="670" spans="1:21" ht="15" x14ac:dyDescent="0.2">
      <c r="A670" s="197" t="s">
        <v>945</v>
      </c>
      <c r="B670" s="197" t="s">
        <v>946</v>
      </c>
      <c r="C670" s="197" t="s">
        <v>26</v>
      </c>
      <c r="D670" s="198">
        <v>2017</v>
      </c>
      <c r="E670" s="197" t="s">
        <v>6</v>
      </c>
      <c r="F670" s="199">
        <v>1019</v>
      </c>
      <c r="G670" s="200">
        <v>0</v>
      </c>
      <c r="H670" s="200">
        <v>0</v>
      </c>
      <c r="I670" s="200">
        <v>0</v>
      </c>
      <c r="J670" s="200">
        <v>759</v>
      </c>
      <c r="K670" s="199">
        <v>0</v>
      </c>
      <c r="L670" s="199">
        <v>0</v>
      </c>
      <c r="M670" s="199">
        <v>0</v>
      </c>
      <c r="N670" s="202">
        <v>957</v>
      </c>
      <c r="O670" s="199">
        <v>0</v>
      </c>
      <c r="P670" s="199">
        <v>2421</v>
      </c>
      <c r="Q670" s="201">
        <v>297</v>
      </c>
      <c r="R670" s="197">
        <v>5156</v>
      </c>
      <c r="S670" s="197">
        <v>297</v>
      </c>
      <c r="T670" s="92">
        <f t="shared" si="10"/>
        <v>2017</v>
      </c>
      <c r="U670">
        <f>VLOOKUP(A670,'SB35 Determination Data'!$B$4:$F$542,5,FALSE)</f>
        <v>2016</v>
      </c>
    </row>
    <row r="671" spans="1:21" ht="15" x14ac:dyDescent="0.2">
      <c r="A671" s="197" t="s">
        <v>1060</v>
      </c>
      <c r="B671" s="197" t="s">
        <v>5</v>
      </c>
      <c r="C671" s="197" t="s">
        <v>3</v>
      </c>
      <c r="D671" s="198">
        <v>2014</v>
      </c>
      <c r="E671" s="197" t="s">
        <v>6</v>
      </c>
      <c r="F671" s="199">
        <v>96</v>
      </c>
      <c r="G671" s="200">
        <v>0</v>
      </c>
      <c r="H671" s="200">
        <v>0</v>
      </c>
      <c r="I671" s="200">
        <v>0</v>
      </c>
      <c r="J671" s="200">
        <v>57</v>
      </c>
      <c r="K671" s="199">
        <v>0</v>
      </c>
      <c r="L671" s="199">
        <v>0</v>
      </c>
      <c r="M671" s="199">
        <v>0</v>
      </c>
      <c r="N671" s="199">
        <v>62</v>
      </c>
      <c r="O671" s="199">
        <v>0</v>
      </c>
      <c r="P671" s="199">
        <v>166</v>
      </c>
      <c r="Q671" s="201">
        <v>5</v>
      </c>
      <c r="R671" s="197">
        <v>381</v>
      </c>
      <c r="S671" s="197">
        <v>5</v>
      </c>
      <c r="T671" s="92">
        <f t="shared" si="10"/>
        <v>2014</v>
      </c>
      <c r="U671">
        <f>VLOOKUP(A671,'SB35 Determination Data'!$B$4:$F$542,5,FALSE)</f>
        <v>2014</v>
      </c>
    </row>
    <row r="672" spans="1:21" ht="15" x14ac:dyDescent="0.2">
      <c r="A672" s="197" t="s">
        <v>1060</v>
      </c>
      <c r="B672" s="197" t="s">
        <v>5</v>
      </c>
      <c r="C672" s="197" t="s">
        <v>3</v>
      </c>
      <c r="D672" s="198">
        <v>2016</v>
      </c>
      <c r="E672" s="197" t="s">
        <v>6</v>
      </c>
      <c r="F672" s="199">
        <v>96</v>
      </c>
      <c r="G672" s="200">
        <v>0</v>
      </c>
      <c r="H672" s="200">
        <v>0</v>
      </c>
      <c r="I672" s="200">
        <v>0</v>
      </c>
      <c r="J672" s="200">
        <v>57</v>
      </c>
      <c r="K672" s="199">
        <v>0</v>
      </c>
      <c r="L672" s="199">
        <v>0</v>
      </c>
      <c r="M672" s="199">
        <v>0</v>
      </c>
      <c r="N672" s="199">
        <v>62</v>
      </c>
      <c r="O672" s="199">
        <v>0</v>
      </c>
      <c r="P672" s="199">
        <v>166</v>
      </c>
      <c r="Q672" s="201">
        <v>3</v>
      </c>
      <c r="R672" s="197">
        <v>381</v>
      </c>
      <c r="S672" s="197">
        <v>3</v>
      </c>
      <c r="T672" s="92">
        <f t="shared" si="10"/>
        <v>2016</v>
      </c>
      <c r="U672">
        <f>VLOOKUP(A672,'SB35 Determination Data'!$B$4:$F$542,5,FALSE)</f>
        <v>2014</v>
      </c>
    </row>
    <row r="673" spans="1:21" ht="15" x14ac:dyDescent="0.2">
      <c r="A673" s="197" t="s">
        <v>1060</v>
      </c>
      <c r="B673" s="197" t="s">
        <v>5</v>
      </c>
      <c r="C673" s="197" t="s">
        <v>3</v>
      </c>
      <c r="D673" s="198">
        <v>2017</v>
      </c>
      <c r="E673" s="197" t="s">
        <v>6</v>
      </c>
      <c r="F673" s="199">
        <v>96</v>
      </c>
      <c r="G673" s="200">
        <v>0</v>
      </c>
      <c r="H673" s="200">
        <v>0</v>
      </c>
      <c r="I673" s="200">
        <v>0</v>
      </c>
      <c r="J673" s="200">
        <v>57</v>
      </c>
      <c r="K673" s="199">
        <v>0</v>
      </c>
      <c r="L673" s="199">
        <v>0</v>
      </c>
      <c r="M673" s="199">
        <v>0</v>
      </c>
      <c r="N673" s="199">
        <v>62</v>
      </c>
      <c r="O673" s="199">
        <v>0</v>
      </c>
      <c r="P673" s="199">
        <v>166</v>
      </c>
      <c r="Q673" s="201">
        <v>13</v>
      </c>
      <c r="R673" s="197">
        <v>381</v>
      </c>
      <c r="S673" s="197">
        <v>13</v>
      </c>
      <c r="T673" s="92">
        <f t="shared" si="10"/>
        <v>2017</v>
      </c>
      <c r="U673">
        <f>VLOOKUP(A673,'SB35 Determination Data'!$B$4:$F$542,5,FALSE)</f>
        <v>2014</v>
      </c>
    </row>
    <row r="674" spans="1:21" ht="15" x14ac:dyDescent="0.2">
      <c r="A674" s="197" t="s">
        <v>174</v>
      </c>
      <c r="B674" s="197" t="s">
        <v>66</v>
      </c>
      <c r="C674" s="197" t="s">
        <v>67</v>
      </c>
      <c r="D674" s="198">
        <v>2013</v>
      </c>
      <c r="E674" s="197" t="s">
        <v>6</v>
      </c>
      <c r="F674" s="199">
        <v>77</v>
      </c>
      <c r="G674" s="200">
        <v>89</v>
      </c>
      <c r="H674" s="200">
        <v>89</v>
      </c>
      <c r="I674" s="200">
        <v>0</v>
      </c>
      <c r="J674" s="200">
        <v>59</v>
      </c>
      <c r="K674" s="199">
        <v>81</v>
      </c>
      <c r="L674" s="199">
        <v>81</v>
      </c>
      <c r="M674" s="199">
        <v>0</v>
      </c>
      <c r="N674" s="202">
        <v>54</v>
      </c>
      <c r="O674" s="199">
        <v>6</v>
      </c>
      <c r="P674" s="199">
        <v>119</v>
      </c>
      <c r="Q674" s="201">
        <v>1</v>
      </c>
      <c r="R674" s="197">
        <v>309</v>
      </c>
      <c r="S674" s="197">
        <v>177</v>
      </c>
      <c r="T674" s="92">
        <f t="shared" si="10"/>
        <v>2013</v>
      </c>
      <c r="U674">
        <f>VLOOKUP(A674,'SB35 Determination Data'!$B$4:$F$542,5,FALSE)</f>
        <v>2013</v>
      </c>
    </row>
    <row r="675" spans="1:21" ht="15" x14ac:dyDescent="0.2">
      <c r="A675" s="197" t="s">
        <v>174</v>
      </c>
      <c r="B675" s="197" t="s">
        <v>66</v>
      </c>
      <c r="C675" s="197" t="s">
        <v>67</v>
      </c>
      <c r="D675" s="198">
        <v>2014</v>
      </c>
      <c r="E675" s="197" t="s">
        <v>6</v>
      </c>
      <c r="F675" s="199">
        <v>77</v>
      </c>
      <c r="G675" s="200">
        <v>0</v>
      </c>
      <c r="H675" s="200">
        <v>0</v>
      </c>
      <c r="I675" s="200">
        <v>0</v>
      </c>
      <c r="J675" s="200">
        <v>59</v>
      </c>
      <c r="K675" s="199">
        <v>0</v>
      </c>
      <c r="L675" s="199">
        <v>0</v>
      </c>
      <c r="M675" s="199">
        <v>0</v>
      </c>
      <c r="N675" s="199">
        <v>54</v>
      </c>
      <c r="O675" s="199">
        <v>0</v>
      </c>
      <c r="P675" s="199">
        <v>119</v>
      </c>
      <c r="Q675" s="201">
        <v>23</v>
      </c>
      <c r="R675" s="197">
        <v>309</v>
      </c>
      <c r="S675" s="197">
        <v>23</v>
      </c>
      <c r="T675" s="92">
        <f t="shared" si="10"/>
        <v>2014</v>
      </c>
      <c r="U675">
        <f>VLOOKUP(A675,'SB35 Determination Data'!$B$4:$F$542,5,FALSE)</f>
        <v>2013</v>
      </c>
    </row>
    <row r="676" spans="1:21" ht="15" x14ac:dyDescent="0.2">
      <c r="A676" s="197" t="s">
        <v>174</v>
      </c>
      <c r="B676" s="197" t="s">
        <v>66</v>
      </c>
      <c r="C676" s="197" t="s">
        <v>67</v>
      </c>
      <c r="D676" s="198">
        <v>2015</v>
      </c>
      <c r="E676" s="197" t="s">
        <v>6</v>
      </c>
      <c r="F676" s="199">
        <v>77</v>
      </c>
      <c r="G676" s="200">
        <v>0</v>
      </c>
      <c r="H676" s="200">
        <v>0</v>
      </c>
      <c r="I676" s="200">
        <v>0</v>
      </c>
      <c r="J676" s="200">
        <v>59</v>
      </c>
      <c r="K676" s="199">
        <v>5</v>
      </c>
      <c r="L676" s="199">
        <v>5</v>
      </c>
      <c r="M676" s="199">
        <v>0</v>
      </c>
      <c r="N676" s="199">
        <v>54</v>
      </c>
      <c r="O676" s="199">
        <v>0</v>
      </c>
      <c r="P676" s="199">
        <v>119</v>
      </c>
      <c r="Q676" s="201">
        <v>72</v>
      </c>
      <c r="R676" s="197">
        <v>309</v>
      </c>
      <c r="S676" s="197">
        <v>77</v>
      </c>
      <c r="T676" s="92">
        <f t="shared" si="10"/>
        <v>2015</v>
      </c>
      <c r="U676">
        <f>VLOOKUP(A676,'SB35 Determination Data'!$B$4:$F$542,5,FALSE)</f>
        <v>2013</v>
      </c>
    </row>
    <row r="677" spans="1:21" ht="15" x14ac:dyDescent="0.2">
      <c r="A677" s="197" t="s">
        <v>174</v>
      </c>
      <c r="B677" s="197" t="s">
        <v>66</v>
      </c>
      <c r="C677" s="197" t="s">
        <v>67</v>
      </c>
      <c r="D677" s="198">
        <v>2016</v>
      </c>
      <c r="E677" s="197" t="s">
        <v>6</v>
      </c>
      <c r="F677" s="199">
        <v>77</v>
      </c>
      <c r="G677" s="200">
        <v>1</v>
      </c>
      <c r="H677" s="200">
        <v>1</v>
      </c>
      <c r="I677" s="200">
        <v>0</v>
      </c>
      <c r="J677" s="200">
        <v>59</v>
      </c>
      <c r="K677" s="199">
        <v>2</v>
      </c>
      <c r="L677" s="199">
        <v>2</v>
      </c>
      <c r="M677" s="199">
        <v>0</v>
      </c>
      <c r="N677" s="199">
        <v>54</v>
      </c>
      <c r="O677" s="199">
        <v>15</v>
      </c>
      <c r="P677" s="199">
        <v>119</v>
      </c>
      <c r="Q677" s="201">
        <v>0</v>
      </c>
      <c r="R677" s="197">
        <v>309</v>
      </c>
      <c r="S677" s="197">
        <v>18</v>
      </c>
      <c r="T677" s="92">
        <f t="shared" si="10"/>
        <v>2016</v>
      </c>
      <c r="U677">
        <f>VLOOKUP(A677,'SB35 Determination Data'!$B$4:$F$542,5,FALSE)</f>
        <v>2013</v>
      </c>
    </row>
    <row r="678" spans="1:21" ht="15" x14ac:dyDescent="0.2">
      <c r="A678" s="197" t="s">
        <v>174</v>
      </c>
      <c r="B678" s="197" t="s">
        <v>66</v>
      </c>
      <c r="C678" s="197" t="s">
        <v>67</v>
      </c>
      <c r="D678" s="198">
        <v>2017</v>
      </c>
      <c r="E678" s="197" t="s">
        <v>6</v>
      </c>
      <c r="F678" s="199">
        <v>77</v>
      </c>
      <c r="G678" s="200">
        <v>0</v>
      </c>
      <c r="H678" s="200">
        <v>0</v>
      </c>
      <c r="I678" s="200">
        <v>0</v>
      </c>
      <c r="J678" s="200">
        <v>59</v>
      </c>
      <c r="K678" s="199">
        <v>5</v>
      </c>
      <c r="L678" s="199">
        <v>5</v>
      </c>
      <c r="M678" s="199">
        <v>0</v>
      </c>
      <c r="N678" s="199">
        <v>54</v>
      </c>
      <c r="O678" s="199">
        <v>14</v>
      </c>
      <c r="P678" s="199">
        <v>119</v>
      </c>
      <c r="Q678" s="201">
        <v>7</v>
      </c>
      <c r="R678" s="197">
        <v>309</v>
      </c>
      <c r="S678" s="197">
        <v>26</v>
      </c>
      <c r="T678" s="92">
        <f t="shared" si="10"/>
        <v>2017</v>
      </c>
      <c r="U678">
        <f>VLOOKUP(A678,'SB35 Determination Data'!$B$4:$F$542,5,FALSE)</f>
        <v>2013</v>
      </c>
    </row>
    <row r="679" spans="1:21" ht="15" x14ac:dyDescent="0.2">
      <c r="A679" s="197" t="s">
        <v>947</v>
      </c>
      <c r="B679" s="197" t="s">
        <v>31</v>
      </c>
      <c r="C679" s="197" t="s">
        <v>32</v>
      </c>
      <c r="D679" s="198">
        <v>2013</v>
      </c>
      <c r="E679" s="197" t="s">
        <v>6</v>
      </c>
      <c r="F679" s="199">
        <v>953</v>
      </c>
      <c r="G679" s="200">
        <v>0</v>
      </c>
      <c r="H679" s="200">
        <v>0</v>
      </c>
      <c r="I679" s="200">
        <v>0</v>
      </c>
      <c r="J679" s="200">
        <v>668</v>
      </c>
      <c r="K679" s="199">
        <v>0</v>
      </c>
      <c r="L679" s="199">
        <v>0</v>
      </c>
      <c r="M679" s="199">
        <v>0</v>
      </c>
      <c r="N679" s="199">
        <v>705</v>
      </c>
      <c r="O679" s="199">
        <v>0</v>
      </c>
      <c r="P679" s="199">
        <v>1464</v>
      </c>
      <c r="Q679" s="201">
        <v>246</v>
      </c>
      <c r="R679" s="197">
        <v>3790</v>
      </c>
      <c r="S679" s="197">
        <v>246</v>
      </c>
      <c r="T679" s="92">
        <f t="shared" si="10"/>
        <v>2014</v>
      </c>
      <c r="U679">
        <f>VLOOKUP(A679,'SB35 Determination Data'!$B$4:$F$542,5,FALSE)</f>
        <v>2014</v>
      </c>
    </row>
    <row r="680" spans="1:21" ht="15" x14ac:dyDescent="0.2">
      <c r="A680" s="197" t="s">
        <v>947</v>
      </c>
      <c r="B680" s="197" t="s">
        <v>31</v>
      </c>
      <c r="C680" s="197" t="s">
        <v>32</v>
      </c>
      <c r="D680" s="198">
        <v>2014</v>
      </c>
      <c r="E680" s="197" t="s">
        <v>6</v>
      </c>
      <c r="F680" s="199">
        <v>953</v>
      </c>
      <c r="G680" s="200">
        <v>0</v>
      </c>
      <c r="H680" s="200">
        <v>0</v>
      </c>
      <c r="I680" s="200">
        <v>0</v>
      </c>
      <c r="J680" s="200">
        <v>668</v>
      </c>
      <c r="K680" s="199">
        <v>0</v>
      </c>
      <c r="L680" s="199">
        <v>0</v>
      </c>
      <c r="M680" s="199">
        <v>0</v>
      </c>
      <c r="N680" s="199">
        <v>705</v>
      </c>
      <c r="O680" s="199">
        <v>0</v>
      </c>
      <c r="P680" s="199">
        <v>1464</v>
      </c>
      <c r="Q680" s="201">
        <v>286</v>
      </c>
      <c r="R680" s="197">
        <v>3790</v>
      </c>
      <c r="S680" s="197">
        <v>286</v>
      </c>
      <c r="T680" s="92">
        <f t="shared" si="10"/>
        <v>2014</v>
      </c>
      <c r="U680">
        <f>VLOOKUP(A680,'SB35 Determination Data'!$B$4:$F$542,5,FALSE)</f>
        <v>2014</v>
      </c>
    </row>
    <row r="681" spans="1:21" ht="15" x14ac:dyDescent="0.2">
      <c r="A681" s="197" t="s">
        <v>947</v>
      </c>
      <c r="B681" s="197" t="s">
        <v>31</v>
      </c>
      <c r="C681" s="197" t="s">
        <v>32</v>
      </c>
      <c r="D681" s="198">
        <v>2015</v>
      </c>
      <c r="E681" s="197" t="s">
        <v>6</v>
      </c>
      <c r="F681" s="199">
        <v>953</v>
      </c>
      <c r="G681" s="200">
        <v>0</v>
      </c>
      <c r="H681" s="200">
        <v>0</v>
      </c>
      <c r="I681" s="200">
        <v>0</v>
      </c>
      <c r="J681" s="200">
        <v>668</v>
      </c>
      <c r="K681" s="199">
        <v>0</v>
      </c>
      <c r="L681" s="199">
        <v>0</v>
      </c>
      <c r="M681" s="199">
        <v>0</v>
      </c>
      <c r="N681" s="199">
        <v>705</v>
      </c>
      <c r="O681" s="199">
        <v>0</v>
      </c>
      <c r="P681" s="199">
        <v>1464</v>
      </c>
      <c r="Q681" s="201">
        <v>234</v>
      </c>
      <c r="R681" s="197">
        <v>3790</v>
      </c>
      <c r="S681" s="197">
        <v>234</v>
      </c>
      <c r="T681" s="92">
        <f t="shared" si="10"/>
        <v>2015</v>
      </c>
      <c r="U681">
        <f>VLOOKUP(A681,'SB35 Determination Data'!$B$4:$F$542,5,FALSE)</f>
        <v>2014</v>
      </c>
    </row>
    <row r="682" spans="1:21" ht="15" x14ac:dyDescent="0.2">
      <c r="A682" s="197" t="s">
        <v>947</v>
      </c>
      <c r="B682" s="197" t="s">
        <v>31</v>
      </c>
      <c r="C682" s="197" t="s">
        <v>32</v>
      </c>
      <c r="D682" s="198">
        <v>2016</v>
      </c>
      <c r="E682" s="197" t="s">
        <v>6</v>
      </c>
      <c r="F682" s="199">
        <v>953</v>
      </c>
      <c r="G682" s="200">
        <v>0</v>
      </c>
      <c r="H682" s="200">
        <v>0</v>
      </c>
      <c r="I682" s="200">
        <v>0</v>
      </c>
      <c r="J682" s="200">
        <v>668</v>
      </c>
      <c r="K682" s="199">
        <v>0</v>
      </c>
      <c r="L682" s="199">
        <v>0</v>
      </c>
      <c r="M682" s="199">
        <v>0</v>
      </c>
      <c r="N682" s="199">
        <v>705</v>
      </c>
      <c r="O682" s="199">
        <v>0</v>
      </c>
      <c r="P682" s="199">
        <v>1464</v>
      </c>
      <c r="Q682" s="201">
        <v>217</v>
      </c>
      <c r="R682" s="197">
        <v>3790</v>
      </c>
      <c r="S682" s="197">
        <v>217</v>
      </c>
      <c r="T682" s="92">
        <f t="shared" si="10"/>
        <v>2016</v>
      </c>
      <c r="U682">
        <f>VLOOKUP(A682,'SB35 Determination Data'!$B$4:$F$542,5,FALSE)</f>
        <v>2014</v>
      </c>
    </row>
    <row r="683" spans="1:21" ht="15" x14ac:dyDescent="0.2">
      <c r="A683" s="197" t="s">
        <v>947</v>
      </c>
      <c r="B683" s="197" t="s">
        <v>31</v>
      </c>
      <c r="C683" s="197" t="s">
        <v>32</v>
      </c>
      <c r="D683" s="198">
        <v>2017</v>
      </c>
      <c r="E683" s="197" t="s">
        <v>6</v>
      </c>
      <c r="F683" s="199">
        <v>953</v>
      </c>
      <c r="G683" s="200">
        <v>0</v>
      </c>
      <c r="H683" s="200">
        <v>0</v>
      </c>
      <c r="I683" s="200">
        <v>0</v>
      </c>
      <c r="J683" s="200">
        <v>668</v>
      </c>
      <c r="K683" s="199">
        <v>0</v>
      </c>
      <c r="L683" s="199">
        <v>0</v>
      </c>
      <c r="M683" s="199">
        <v>0</v>
      </c>
      <c r="N683" s="199">
        <v>705</v>
      </c>
      <c r="O683" s="199">
        <v>4</v>
      </c>
      <c r="P683" s="199">
        <v>1464</v>
      </c>
      <c r="Q683" s="201">
        <v>223</v>
      </c>
      <c r="R683" s="197">
        <v>3790</v>
      </c>
      <c r="S683" s="197">
        <v>227</v>
      </c>
      <c r="T683" s="92">
        <f t="shared" si="10"/>
        <v>2017</v>
      </c>
      <c r="U683">
        <f>VLOOKUP(A683,'SB35 Determination Data'!$B$4:$F$542,5,FALSE)</f>
        <v>2014</v>
      </c>
    </row>
    <row r="684" spans="1:21" ht="15" x14ac:dyDescent="0.2">
      <c r="A684" s="197" t="s">
        <v>175</v>
      </c>
      <c r="B684" s="197" t="s">
        <v>105</v>
      </c>
      <c r="C684" s="197" t="s">
        <v>26</v>
      </c>
      <c r="D684" s="198">
        <v>2015</v>
      </c>
      <c r="E684" s="197" t="s">
        <v>6</v>
      </c>
      <c r="F684" s="199">
        <v>80</v>
      </c>
      <c r="G684" s="200">
        <v>4</v>
      </c>
      <c r="H684" s="200">
        <v>4</v>
      </c>
      <c r="I684" s="200">
        <v>0</v>
      </c>
      <c r="J684" s="200">
        <v>80</v>
      </c>
      <c r="K684" s="199">
        <v>28</v>
      </c>
      <c r="L684" s="199">
        <v>27</v>
      </c>
      <c r="M684" s="199">
        <v>1</v>
      </c>
      <c r="N684" s="199">
        <v>82</v>
      </c>
      <c r="O684" s="199">
        <v>7</v>
      </c>
      <c r="P684" s="199">
        <v>348</v>
      </c>
      <c r="Q684" s="201">
        <v>9</v>
      </c>
      <c r="R684" s="197">
        <v>590</v>
      </c>
      <c r="S684" s="197">
        <v>48</v>
      </c>
      <c r="T684" s="92">
        <f t="shared" si="10"/>
        <v>2016</v>
      </c>
      <c r="U684">
        <f>VLOOKUP(A684,'SB35 Determination Data'!$B$4:$F$542,5,FALSE)</f>
        <v>2016</v>
      </c>
    </row>
    <row r="685" spans="1:21" ht="15" x14ac:dyDescent="0.2">
      <c r="A685" s="197" t="s">
        <v>175</v>
      </c>
      <c r="B685" s="197" t="s">
        <v>105</v>
      </c>
      <c r="C685" s="197" t="s">
        <v>26</v>
      </c>
      <c r="D685" s="198">
        <v>2016</v>
      </c>
      <c r="E685" s="197" t="s">
        <v>6</v>
      </c>
      <c r="F685" s="199">
        <v>80</v>
      </c>
      <c r="G685" s="200">
        <v>3</v>
      </c>
      <c r="H685" s="200">
        <v>3</v>
      </c>
      <c r="I685" s="200">
        <v>0</v>
      </c>
      <c r="J685" s="200">
        <v>80</v>
      </c>
      <c r="K685" s="199">
        <v>20</v>
      </c>
      <c r="L685" s="199">
        <v>20</v>
      </c>
      <c r="M685" s="199">
        <v>0</v>
      </c>
      <c r="N685" s="199">
        <v>82</v>
      </c>
      <c r="O685" s="199">
        <v>0</v>
      </c>
      <c r="P685" s="199">
        <v>348</v>
      </c>
      <c r="Q685" s="201">
        <v>1</v>
      </c>
      <c r="R685" s="197">
        <v>590</v>
      </c>
      <c r="S685" s="197">
        <v>24</v>
      </c>
      <c r="T685" s="92">
        <f t="shared" si="10"/>
        <v>2016</v>
      </c>
      <c r="U685">
        <f>VLOOKUP(A685,'SB35 Determination Data'!$B$4:$F$542,5,FALSE)</f>
        <v>2016</v>
      </c>
    </row>
    <row r="686" spans="1:21" ht="15" x14ac:dyDescent="0.2">
      <c r="A686" s="197" t="s">
        <v>175</v>
      </c>
      <c r="B686" s="197" t="s">
        <v>105</v>
      </c>
      <c r="C686" s="197" t="s">
        <v>26</v>
      </c>
      <c r="D686" s="198">
        <v>2017</v>
      </c>
      <c r="E686" s="197" t="s">
        <v>6</v>
      </c>
      <c r="F686" s="199">
        <v>80</v>
      </c>
      <c r="G686" s="200">
        <v>33</v>
      </c>
      <c r="H686" s="200">
        <v>32</v>
      </c>
      <c r="I686" s="200">
        <v>1</v>
      </c>
      <c r="J686" s="200">
        <v>80</v>
      </c>
      <c r="K686" s="199">
        <v>19</v>
      </c>
      <c r="L686" s="199">
        <v>18</v>
      </c>
      <c r="M686" s="199">
        <v>1</v>
      </c>
      <c r="N686" s="202">
        <v>82</v>
      </c>
      <c r="O686" s="199">
        <v>20</v>
      </c>
      <c r="P686" s="199">
        <v>348</v>
      </c>
      <c r="Q686" s="201">
        <v>0</v>
      </c>
      <c r="R686" s="197">
        <v>590</v>
      </c>
      <c r="S686" s="197">
        <v>72</v>
      </c>
      <c r="T686" s="92">
        <f t="shared" si="10"/>
        <v>2017</v>
      </c>
      <c r="U686">
        <f>VLOOKUP(A686,'SB35 Determination Data'!$B$4:$F$542,5,FALSE)</f>
        <v>2016</v>
      </c>
    </row>
    <row r="687" spans="1:21" ht="15" x14ac:dyDescent="0.2">
      <c r="A687" s="197" t="s">
        <v>176</v>
      </c>
      <c r="B687" s="197" t="s">
        <v>177</v>
      </c>
      <c r="C687" s="197" t="s">
        <v>32</v>
      </c>
      <c r="D687" s="198">
        <v>2013</v>
      </c>
      <c r="E687" s="197" t="s">
        <v>6</v>
      </c>
      <c r="F687" s="199">
        <v>104</v>
      </c>
      <c r="G687" s="200">
        <v>0</v>
      </c>
      <c r="H687" s="200">
        <v>0</v>
      </c>
      <c r="I687" s="200">
        <v>0</v>
      </c>
      <c r="J687" s="200">
        <v>72</v>
      </c>
      <c r="K687" s="199">
        <v>0</v>
      </c>
      <c r="L687" s="199">
        <v>0</v>
      </c>
      <c r="M687" s="199">
        <v>0</v>
      </c>
      <c r="N687" s="199">
        <v>83</v>
      </c>
      <c r="O687" s="199">
        <v>0</v>
      </c>
      <c r="P687" s="199">
        <v>190</v>
      </c>
      <c r="Q687" s="201">
        <v>0</v>
      </c>
      <c r="R687" s="197">
        <v>449</v>
      </c>
      <c r="S687" s="197">
        <v>0</v>
      </c>
      <c r="T687" s="92">
        <f t="shared" si="10"/>
        <v>2014</v>
      </c>
      <c r="U687">
        <f>VLOOKUP(A687,'SB35 Determination Data'!$B$4:$F$542,5,FALSE)</f>
        <v>2014</v>
      </c>
    </row>
    <row r="688" spans="1:21" ht="15" x14ac:dyDescent="0.2">
      <c r="A688" s="197" t="s">
        <v>176</v>
      </c>
      <c r="B688" s="197" t="s">
        <v>177</v>
      </c>
      <c r="C688" s="197" t="s">
        <v>32</v>
      </c>
      <c r="D688" s="198">
        <v>2014</v>
      </c>
      <c r="E688" s="197" t="s">
        <v>6</v>
      </c>
      <c r="F688" s="199">
        <v>104</v>
      </c>
      <c r="G688" s="200">
        <v>0</v>
      </c>
      <c r="H688" s="200">
        <v>0</v>
      </c>
      <c r="I688" s="200">
        <v>0</v>
      </c>
      <c r="J688" s="200">
        <v>72</v>
      </c>
      <c r="K688" s="199">
        <v>0</v>
      </c>
      <c r="L688" s="199">
        <v>0</v>
      </c>
      <c r="M688" s="199">
        <v>0</v>
      </c>
      <c r="N688" s="199">
        <v>83</v>
      </c>
      <c r="O688" s="199">
        <v>1</v>
      </c>
      <c r="P688" s="199">
        <v>190</v>
      </c>
      <c r="Q688" s="201">
        <v>0</v>
      </c>
      <c r="R688" s="197">
        <v>449</v>
      </c>
      <c r="S688" s="197">
        <v>1</v>
      </c>
      <c r="T688" s="92">
        <f t="shared" si="10"/>
        <v>2014</v>
      </c>
      <c r="U688">
        <f>VLOOKUP(A688,'SB35 Determination Data'!$B$4:$F$542,5,FALSE)</f>
        <v>2014</v>
      </c>
    </row>
    <row r="689" spans="1:21" ht="15" x14ac:dyDescent="0.2">
      <c r="A689" s="197" t="s">
        <v>176</v>
      </c>
      <c r="B689" s="197" t="s">
        <v>177</v>
      </c>
      <c r="C689" s="197" t="s">
        <v>32</v>
      </c>
      <c r="D689" s="198">
        <v>2015</v>
      </c>
      <c r="E689" s="197" t="s">
        <v>6</v>
      </c>
      <c r="F689" s="199">
        <v>104</v>
      </c>
      <c r="G689" s="200">
        <v>46</v>
      </c>
      <c r="H689" s="200">
        <v>46</v>
      </c>
      <c r="I689" s="200">
        <v>0</v>
      </c>
      <c r="J689" s="200">
        <v>72</v>
      </c>
      <c r="K689" s="199">
        <v>37</v>
      </c>
      <c r="L689" s="199">
        <v>37</v>
      </c>
      <c r="M689" s="199">
        <v>0</v>
      </c>
      <c r="N689" s="199">
        <v>83</v>
      </c>
      <c r="O689" s="199">
        <v>2</v>
      </c>
      <c r="P689" s="199">
        <v>190</v>
      </c>
      <c r="Q689" s="201">
        <v>2</v>
      </c>
      <c r="R689" s="197">
        <v>449</v>
      </c>
      <c r="S689" s="197">
        <v>87</v>
      </c>
      <c r="T689" s="92">
        <f t="shared" si="10"/>
        <v>2015</v>
      </c>
      <c r="U689">
        <f>VLOOKUP(A689,'SB35 Determination Data'!$B$4:$F$542,5,FALSE)</f>
        <v>2014</v>
      </c>
    </row>
    <row r="690" spans="1:21" ht="15" x14ac:dyDescent="0.2">
      <c r="A690" s="197" t="s">
        <v>176</v>
      </c>
      <c r="B690" s="197" t="s">
        <v>177</v>
      </c>
      <c r="C690" s="197" t="s">
        <v>32</v>
      </c>
      <c r="D690" s="198">
        <v>2016</v>
      </c>
      <c r="E690" s="197" t="s">
        <v>6</v>
      </c>
      <c r="F690" s="199">
        <v>104</v>
      </c>
      <c r="G690" s="200">
        <v>0</v>
      </c>
      <c r="H690" s="200">
        <v>0</v>
      </c>
      <c r="I690" s="200">
        <v>0</v>
      </c>
      <c r="J690" s="200">
        <v>72</v>
      </c>
      <c r="K690" s="199">
        <v>0</v>
      </c>
      <c r="L690" s="199">
        <v>0</v>
      </c>
      <c r="M690" s="199">
        <v>0</v>
      </c>
      <c r="N690" s="199">
        <v>83</v>
      </c>
      <c r="O690" s="199">
        <v>0</v>
      </c>
      <c r="P690" s="199">
        <v>190</v>
      </c>
      <c r="Q690" s="201">
        <v>2</v>
      </c>
      <c r="R690" s="197">
        <v>449</v>
      </c>
      <c r="S690" s="197">
        <v>2</v>
      </c>
      <c r="T690" s="92">
        <f t="shared" si="10"/>
        <v>2016</v>
      </c>
      <c r="U690">
        <f>VLOOKUP(A690,'SB35 Determination Data'!$B$4:$F$542,5,FALSE)</f>
        <v>2014</v>
      </c>
    </row>
    <row r="691" spans="1:21" ht="15" x14ac:dyDescent="0.2">
      <c r="A691" s="197" t="s">
        <v>176</v>
      </c>
      <c r="B691" s="197" t="s">
        <v>177</v>
      </c>
      <c r="C691" s="197" t="s">
        <v>32</v>
      </c>
      <c r="D691" s="198">
        <v>2017</v>
      </c>
      <c r="E691" s="197" t="s">
        <v>6</v>
      </c>
      <c r="F691" s="199">
        <v>104</v>
      </c>
      <c r="G691" s="200">
        <v>0</v>
      </c>
      <c r="H691" s="200">
        <v>0</v>
      </c>
      <c r="I691" s="200">
        <v>0</v>
      </c>
      <c r="J691" s="200">
        <v>72</v>
      </c>
      <c r="K691" s="199">
        <v>0</v>
      </c>
      <c r="L691" s="199">
        <v>0</v>
      </c>
      <c r="M691" s="199">
        <v>0</v>
      </c>
      <c r="N691" s="199">
        <v>83</v>
      </c>
      <c r="O691" s="199">
        <v>0</v>
      </c>
      <c r="P691" s="199">
        <v>190</v>
      </c>
      <c r="Q691" s="201">
        <v>1</v>
      </c>
      <c r="R691" s="197">
        <v>449</v>
      </c>
      <c r="S691" s="197">
        <v>1</v>
      </c>
      <c r="T691" s="92">
        <f t="shared" si="10"/>
        <v>2017</v>
      </c>
      <c r="U691">
        <f>VLOOKUP(A691,'SB35 Determination Data'!$B$4:$F$542,5,FALSE)</f>
        <v>2014</v>
      </c>
    </row>
    <row r="692" spans="1:21" ht="15" x14ac:dyDescent="0.2">
      <c r="A692" s="197" t="s">
        <v>178</v>
      </c>
      <c r="B692" s="197" t="s">
        <v>7</v>
      </c>
      <c r="C692" s="197" t="s">
        <v>8</v>
      </c>
      <c r="D692" s="198">
        <v>2014</v>
      </c>
      <c r="E692" s="197" t="s">
        <v>6</v>
      </c>
      <c r="F692" s="199">
        <v>839</v>
      </c>
      <c r="G692" s="200">
        <v>0</v>
      </c>
      <c r="H692" s="200">
        <v>0</v>
      </c>
      <c r="I692" s="200">
        <v>0</v>
      </c>
      <c r="J692" s="200">
        <v>474</v>
      </c>
      <c r="K692" s="199">
        <v>1</v>
      </c>
      <c r="L692" s="199">
        <v>1</v>
      </c>
      <c r="M692" s="199">
        <v>0</v>
      </c>
      <c r="N692" s="199">
        <v>496</v>
      </c>
      <c r="O692" s="199">
        <v>15</v>
      </c>
      <c r="P692" s="199">
        <v>920</v>
      </c>
      <c r="Q692" s="201">
        <v>80</v>
      </c>
      <c r="R692" s="197">
        <v>2729</v>
      </c>
      <c r="S692" s="197">
        <v>96</v>
      </c>
      <c r="T692" s="92">
        <f t="shared" si="10"/>
        <v>2015</v>
      </c>
      <c r="U692">
        <f>VLOOKUP(A692,'SB35 Determination Data'!$B$4:$F$542,5,FALSE)</f>
        <v>2015</v>
      </c>
    </row>
    <row r="693" spans="1:21" ht="15" x14ac:dyDescent="0.2">
      <c r="A693" s="197" t="s">
        <v>178</v>
      </c>
      <c r="B693" s="197" t="s">
        <v>7</v>
      </c>
      <c r="C693" s="197" t="s">
        <v>8</v>
      </c>
      <c r="D693" s="198">
        <v>2015</v>
      </c>
      <c r="E693" s="197" t="s">
        <v>6</v>
      </c>
      <c r="F693" s="199">
        <v>839</v>
      </c>
      <c r="G693" s="200">
        <v>0</v>
      </c>
      <c r="H693" s="200">
        <v>0</v>
      </c>
      <c r="I693" s="200">
        <v>0</v>
      </c>
      <c r="J693" s="200">
        <v>474</v>
      </c>
      <c r="K693" s="199">
        <v>2</v>
      </c>
      <c r="L693" s="199">
        <v>2</v>
      </c>
      <c r="M693" s="199">
        <v>0</v>
      </c>
      <c r="N693" s="199">
        <v>496</v>
      </c>
      <c r="O693" s="199">
        <v>14</v>
      </c>
      <c r="P693" s="199">
        <v>920</v>
      </c>
      <c r="Q693" s="201">
        <v>420</v>
      </c>
      <c r="R693" s="197">
        <v>2729</v>
      </c>
      <c r="S693" s="197">
        <v>436</v>
      </c>
      <c r="T693" s="92">
        <f t="shared" si="10"/>
        <v>2015</v>
      </c>
      <c r="U693">
        <f>VLOOKUP(A693,'SB35 Determination Data'!$B$4:$F$542,5,FALSE)</f>
        <v>2015</v>
      </c>
    </row>
    <row r="694" spans="1:21" ht="15" x14ac:dyDescent="0.2">
      <c r="A694" s="197" t="s">
        <v>178</v>
      </c>
      <c r="B694" s="197" t="s">
        <v>7</v>
      </c>
      <c r="C694" s="197" t="s">
        <v>8</v>
      </c>
      <c r="D694" s="198">
        <v>2016</v>
      </c>
      <c r="E694" s="197" t="s">
        <v>6</v>
      </c>
      <c r="F694" s="199">
        <v>839</v>
      </c>
      <c r="G694" s="200">
        <v>0</v>
      </c>
      <c r="H694" s="200">
        <v>0</v>
      </c>
      <c r="I694" s="200">
        <v>0</v>
      </c>
      <c r="J694" s="200">
        <v>474</v>
      </c>
      <c r="K694" s="199">
        <v>16</v>
      </c>
      <c r="L694" s="199">
        <v>4</v>
      </c>
      <c r="M694" s="199">
        <v>12</v>
      </c>
      <c r="N694" s="202">
        <v>496</v>
      </c>
      <c r="O694" s="199">
        <v>395</v>
      </c>
      <c r="P694" s="199">
        <v>920</v>
      </c>
      <c r="Q694" s="201">
        <v>15</v>
      </c>
      <c r="R694" s="197">
        <v>2729</v>
      </c>
      <c r="S694" s="197">
        <v>426</v>
      </c>
      <c r="T694" s="92">
        <f t="shared" si="10"/>
        <v>2016</v>
      </c>
      <c r="U694">
        <f>VLOOKUP(A694,'SB35 Determination Data'!$B$4:$F$542,5,FALSE)</f>
        <v>2015</v>
      </c>
    </row>
    <row r="695" spans="1:21" ht="15" x14ac:dyDescent="0.2">
      <c r="A695" s="197" t="s">
        <v>178</v>
      </c>
      <c r="B695" s="197" t="s">
        <v>7</v>
      </c>
      <c r="C695" s="197" t="s">
        <v>8</v>
      </c>
      <c r="D695" s="198">
        <v>2017</v>
      </c>
      <c r="E695" s="197" t="s">
        <v>6</v>
      </c>
      <c r="F695" s="199">
        <v>839</v>
      </c>
      <c r="G695" s="200">
        <v>52</v>
      </c>
      <c r="H695" s="200">
        <v>52</v>
      </c>
      <c r="I695" s="200">
        <v>0</v>
      </c>
      <c r="J695" s="200">
        <v>474</v>
      </c>
      <c r="K695" s="199">
        <v>24</v>
      </c>
      <c r="L695" s="199">
        <v>24</v>
      </c>
      <c r="M695" s="199">
        <v>0</v>
      </c>
      <c r="N695" s="199">
        <v>496</v>
      </c>
      <c r="O695" s="199">
        <v>15</v>
      </c>
      <c r="P695" s="199">
        <v>920</v>
      </c>
      <c r="Q695" s="201">
        <v>311</v>
      </c>
      <c r="R695" s="197">
        <v>2729</v>
      </c>
      <c r="S695" s="197">
        <v>402</v>
      </c>
      <c r="T695" s="92">
        <f t="shared" si="10"/>
        <v>2017</v>
      </c>
      <c r="U695">
        <f>VLOOKUP(A695,'SB35 Determination Data'!$B$4:$F$542,5,FALSE)</f>
        <v>2015</v>
      </c>
    </row>
    <row r="696" spans="1:21" ht="15" x14ac:dyDescent="0.2">
      <c r="A696" s="197" t="s">
        <v>948</v>
      </c>
      <c r="B696" s="197" t="s">
        <v>949</v>
      </c>
      <c r="C696" s="197" t="s">
        <v>950</v>
      </c>
      <c r="D696" s="198">
        <v>2016</v>
      </c>
      <c r="E696" s="197" t="s">
        <v>6</v>
      </c>
      <c r="F696" s="199">
        <v>249</v>
      </c>
      <c r="G696" s="200">
        <v>0</v>
      </c>
      <c r="H696" s="200">
        <v>0</v>
      </c>
      <c r="I696" s="200">
        <v>0</v>
      </c>
      <c r="J696" s="200">
        <v>178</v>
      </c>
      <c r="K696" s="199">
        <v>0</v>
      </c>
      <c r="L696" s="199">
        <v>0</v>
      </c>
      <c r="M696" s="199">
        <v>0</v>
      </c>
      <c r="N696" s="199">
        <v>163</v>
      </c>
      <c r="O696" s="199">
        <v>0</v>
      </c>
      <c r="P696" s="199">
        <v>435</v>
      </c>
      <c r="Q696" s="201">
        <v>34</v>
      </c>
      <c r="R696" s="197">
        <v>1025</v>
      </c>
      <c r="S696" s="197">
        <v>34</v>
      </c>
      <c r="T696" s="92">
        <f t="shared" si="10"/>
        <v>2016</v>
      </c>
      <c r="U696">
        <f>VLOOKUP(A696,'SB35 Determination Data'!$B$4:$F$542,5,FALSE)</f>
        <v>2016</v>
      </c>
    </row>
    <row r="697" spans="1:21" ht="15" x14ac:dyDescent="0.2">
      <c r="A697" s="197" t="s">
        <v>948</v>
      </c>
      <c r="B697" s="197" t="s">
        <v>949</v>
      </c>
      <c r="C697" s="197" t="s">
        <v>950</v>
      </c>
      <c r="D697" s="198">
        <v>2017</v>
      </c>
      <c r="E697" s="197" t="s">
        <v>6</v>
      </c>
      <c r="F697" s="199">
        <v>249</v>
      </c>
      <c r="G697" s="200">
        <v>0</v>
      </c>
      <c r="H697" s="200">
        <v>0</v>
      </c>
      <c r="I697" s="200">
        <v>0</v>
      </c>
      <c r="J697" s="200">
        <v>178</v>
      </c>
      <c r="K697" s="199">
        <v>5</v>
      </c>
      <c r="L697" s="199">
        <v>5</v>
      </c>
      <c r="M697" s="199">
        <v>0</v>
      </c>
      <c r="N697" s="199">
        <v>163</v>
      </c>
      <c r="O697" s="199">
        <v>0</v>
      </c>
      <c r="P697" s="199">
        <v>435</v>
      </c>
      <c r="Q697" s="201">
        <v>69</v>
      </c>
      <c r="R697" s="197">
        <v>1025</v>
      </c>
      <c r="S697" s="197">
        <v>74</v>
      </c>
      <c r="T697" s="92">
        <f t="shared" si="10"/>
        <v>2017</v>
      </c>
      <c r="U697">
        <f>VLOOKUP(A697,'SB35 Determination Data'!$B$4:$F$542,5,FALSE)</f>
        <v>2016</v>
      </c>
    </row>
    <row r="698" spans="1:21" ht="15" x14ac:dyDescent="0.2">
      <c r="A698" s="197" t="s">
        <v>1135</v>
      </c>
      <c r="B698" s="197" t="s">
        <v>946</v>
      </c>
      <c r="C698" s="197" t="s">
        <v>26</v>
      </c>
      <c r="D698" s="198">
        <v>2017</v>
      </c>
      <c r="E698" s="197" t="s">
        <v>6</v>
      </c>
      <c r="F698" s="199">
        <v>497</v>
      </c>
      <c r="G698" s="200">
        <v>52</v>
      </c>
      <c r="H698" s="200">
        <v>52</v>
      </c>
      <c r="I698" s="200">
        <v>0</v>
      </c>
      <c r="J698" s="200">
        <v>331</v>
      </c>
      <c r="K698" s="199">
        <v>27</v>
      </c>
      <c r="L698" s="199">
        <v>27</v>
      </c>
      <c r="M698" s="199">
        <v>0</v>
      </c>
      <c r="N698" s="199">
        <v>333</v>
      </c>
      <c r="O698" s="199">
        <v>0</v>
      </c>
      <c r="P698" s="199">
        <v>770</v>
      </c>
      <c r="Q698" s="201">
        <v>211</v>
      </c>
      <c r="R698" s="197">
        <v>1931</v>
      </c>
      <c r="S698" s="197">
        <v>290</v>
      </c>
      <c r="T698" s="92">
        <f t="shared" si="10"/>
        <v>2017</v>
      </c>
      <c r="U698">
        <f>VLOOKUP(A698,'SB35 Determination Data'!$B$4:$F$542,5,FALSE)</f>
        <v>2016</v>
      </c>
    </row>
    <row r="699" spans="1:21" ht="15" x14ac:dyDescent="0.2">
      <c r="A699" s="197" t="s">
        <v>179</v>
      </c>
      <c r="B699" s="197" t="s">
        <v>5</v>
      </c>
      <c r="C699" s="197" t="s">
        <v>3</v>
      </c>
      <c r="D699" s="198">
        <v>2014</v>
      </c>
      <c r="E699" s="197" t="s">
        <v>6</v>
      </c>
      <c r="F699" s="199">
        <v>12</v>
      </c>
      <c r="G699" s="200">
        <v>0</v>
      </c>
      <c r="H699" s="200">
        <v>0</v>
      </c>
      <c r="I699" s="200">
        <v>0</v>
      </c>
      <c r="J699" s="200">
        <v>7</v>
      </c>
      <c r="K699" s="199">
        <v>0</v>
      </c>
      <c r="L699" s="199">
        <v>0</v>
      </c>
      <c r="M699" s="199">
        <v>0</v>
      </c>
      <c r="N699" s="202">
        <v>8</v>
      </c>
      <c r="O699" s="199">
        <v>16</v>
      </c>
      <c r="P699" s="199">
        <v>20</v>
      </c>
      <c r="Q699" s="201">
        <v>0</v>
      </c>
      <c r="R699" s="197">
        <v>47</v>
      </c>
      <c r="S699" s="197">
        <v>16</v>
      </c>
      <c r="T699" s="92">
        <f t="shared" si="10"/>
        <v>2014</v>
      </c>
      <c r="U699">
        <f>VLOOKUP(A699,'SB35 Determination Data'!$B$4:$F$542,5,FALSE)</f>
        <v>2014</v>
      </c>
    </row>
    <row r="700" spans="1:21" ht="15" x14ac:dyDescent="0.2">
      <c r="A700" s="197" t="s">
        <v>179</v>
      </c>
      <c r="B700" s="197" t="s">
        <v>5</v>
      </c>
      <c r="C700" s="197" t="s">
        <v>3</v>
      </c>
      <c r="D700" s="198">
        <v>2015</v>
      </c>
      <c r="E700" s="197" t="s">
        <v>6</v>
      </c>
      <c r="F700" s="199">
        <v>12</v>
      </c>
      <c r="G700" s="200">
        <v>0</v>
      </c>
      <c r="H700" s="200">
        <v>0</v>
      </c>
      <c r="I700" s="200">
        <v>0</v>
      </c>
      <c r="J700" s="200">
        <v>7</v>
      </c>
      <c r="K700" s="199">
        <v>2</v>
      </c>
      <c r="L700" s="199">
        <v>0</v>
      </c>
      <c r="M700" s="199">
        <v>2</v>
      </c>
      <c r="N700" s="199">
        <v>8</v>
      </c>
      <c r="O700" s="199">
        <v>0</v>
      </c>
      <c r="P700" s="199">
        <v>20</v>
      </c>
      <c r="Q700" s="201">
        <v>0</v>
      </c>
      <c r="R700" s="197">
        <v>47</v>
      </c>
      <c r="S700" s="197">
        <v>2</v>
      </c>
      <c r="T700" s="92">
        <f t="shared" si="10"/>
        <v>2015</v>
      </c>
      <c r="U700">
        <f>VLOOKUP(A700,'SB35 Determination Data'!$B$4:$F$542,5,FALSE)</f>
        <v>2014</v>
      </c>
    </row>
    <row r="701" spans="1:21" ht="15" x14ac:dyDescent="0.2">
      <c r="A701" s="197" t="s">
        <v>179</v>
      </c>
      <c r="B701" s="197" t="s">
        <v>5</v>
      </c>
      <c r="C701" s="197" t="s">
        <v>3</v>
      </c>
      <c r="D701" s="198">
        <v>2016</v>
      </c>
      <c r="E701" s="197" t="s">
        <v>6</v>
      </c>
      <c r="F701" s="199">
        <v>12</v>
      </c>
      <c r="G701" s="200">
        <v>0</v>
      </c>
      <c r="H701" s="200">
        <v>0</v>
      </c>
      <c r="I701" s="200">
        <v>0</v>
      </c>
      <c r="J701" s="200">
        <v>7</v>
      </c>
      <c r="K701" s="199">
        <v>2</v>
      </c>
      <c r="L701" s="199">
        <v>0</v>
      </c>
      <c r="M701" s="199">
        <v>2</v>
      </c>
      <c r="N701" s="199">
        <v>8</v>
      </c>
      <c r="O701" s="199">
        <v>13</v>
      </c>
      <c r="P701" s="199">
        <v>20</v>
      </c>
      <c r="Q701" s="201">
        <v>6</v>
      </c>
      <c r="R701" s="197">
        <v>47</v>
      </c>
      <c r="S701" s="197">
        <v>21</v>
      </c>
      <c r="T701" s="92">
        <f t="shared" si="10"/>
        <v>2016</v>
      </c>
      <c r="U701">
        <f>VLOOKUP(A701,'SB35 Determination Data'!$B$4:$F$542,5,FALSE)</f>
        <v>2014</v>
      </c>
    </row>
    <row r="702" spans="1:21" ht="15" x14ac:dyDescent="0.2">
      <c r="A702" s="197" t="s">
        <v>179</v>
      </c>
      <c r="B702" s="197" t="s">
        <v>5</v>
      </c>
      <c r="C702" s="197" t="s">
        <v>3</v>
      </c>
      <c r="D702" s="198">
        <v>2017</v>
      </c>
      <c r="E702" s="197" t="s">
        <v>6</v>
      </c>
      <c r="F702" s="199">
        <v>12</v>
      </c>
      <c r="G702" s="200">
        <v>0</v>
      </c>
      <c r="H702" s="200">
        <v>0</v>
      </c>
      <c r="I702" s="200">
        <v>0</v>
      </c>
      <c r="J702" s="200">
        <v>7</v>
      </c>
      <c r="K702" s="199">
        <v>2</v>
      </c>
      <c r="L702" s="199">
        <v>0</v>
      </c>
      <c r="M702" s="199">
        <v>2</v>
      </c>
      <c r="N702" s="199">
        <v>8</v>
      </c>
      <c r="O702" s="199">
        <v>5</v>
      </c>
      <c r="P702" s="199">
        <v>20</v>
      </c>
      <c r="Q702" s="201">
        <v>11</v>
      </c>
      <c r="R702" s="197">
        <v>47</v>
      </c>
      <c r="S702" s="197">
        <v>18</v>
      </c>
      <c r="T702" s="92">
        <f t="shared" si="10"/>
        <v>2017</v>
      </c>
      <c r="U702">
        <f>VLOOKUP(A702,'SB35 Determination Data'!$B$4:$F$542,5,FALSE)</f>
        <v>2014</v>
      </c>
    </row>
    <row r="703" spans="1:21" ht="15" x14ac:dyDescent="0.2">
      <c r="A703" s="197" t="s">
        <v>180</v>
      </c>
      <c r="B703" s="197" t="s">
        <v>55</v>
      </c>
      <c r="C703" s="197" t="s">
        <v>56</v>
      </c>
      <c r="D703" s="198">
        <v>2015</v>
      </c>
      <c r="E703" s="197" t="s">
        <v>6</v>
      </c>
      <c r="F703" s="199">
        <v>126</v>
      </c>
      <c r="G703" s="200">
        <v>0</v>
      </c>
      <c r="H703" s="200">
        <v>0</v>
      </c>
      <c r="I703" s="200">
        <v>0</v>
      </c>
      <c r="J703" s="200">
        <v>84</v>
      </c>
      <c r="K703" s="199">
        <v>0</v>
      </c>
      <c r="L703" s="199">
        <v>0</v>
      </c>
      <c r="M703" s="199">
        <v>0</v>
      </c>
      <c r="N703" s="199">
        <v>95</v>
      </c>
      <c r="O703" s="199">
        <v>44</v>
      </c>
      <c r="P703" s="199">
        <v>221</v>
      </c>
      <c r="Q703" s="201">
        <v>0</v>
      </c>
      <c r="R703" s="197">
        <v>526</v>
      </c>
      <c r="S703" s="197">
        <v>44</v>
      </c>
      <c r="T703" s="92">
        <f t="shared" si="10"/>
        <v>2015</v>
      </c>
      <c r="U703">
        <f>VLOOKUP(A703,'SB35 Determination Data'!$B$4:$F$542,5,FALSE)</f>
        <v>2015</v>
      </c>
    </row>
    <row r="704" spans="1:21" ht="15" x14ac:dyDescent="0.2">
      <c r="A704" s="197" t="s">
        <v>180</v>
      </c>
      <c r="B704" s="197" t="s">
        <v>55</v>
      </c>
      <c r="C704" s="197" t="s">
        <v>56</v>
      </c>
      <c r="D704" s="198">
        <v>2016</v>
      </c>
      <c r="E704" s="197" t="s">
        <v>6</v>
      </c>
      <c r="F704" s="199">
        <v>126</v>
      </c>
      <c r="G704" s="200">
        <v>0</v>
      </c>
      <c r="H704" s="200">
        <v>0</v>
      </c>
      <c r="I704" s="200">
        <v>0</v>
      </c>
      <c r="J704" s="200">
        <v>84</v>
      </c>
      <c r="K704" s="199">
        <v>0</v>
      </c>
      <c r="L704" s="199">
        <v>0</v>
      </c>
      <c r="M704" s="199">
        <v>0</v>
      </c>
      <c r="N704" s="199">
        <v>95</v>
      </c>
      <c r="O704" s="199">
        <v>0</v>
      </c>
      <c r="P704" s="199">
        <v>221</v>
      </c>
      <c r="Q704" s="201">
        <v>0</v>
      </c>
      <c r="R704" s="197">
        <v>526</v>
      </c>
      <c r="S704" s="197">
        <v>0</v>
      </c>
      <c r="T704" s="92">
        <f t="shared" si="10"/>
        <v>2016</v>
      </c>
      <c r="U704">
        <f>VLOOKUP(A704,'SB35 Determination Data'!$B$4:$F$542,5,FALSE)</f>
        <v>2015</v>
      </c>
    </row>
    <row r="705" spans="1:21" ht="15" x14ac:dyDescent="0.2">
      <c r="A705" s="197" t="s">
        <v>180</v>
      </c>
      <c r="B705" s="197" t="s">
        <v>55</v>
      </c>
      <c r="C705" s="197" t="s">
        <v>56</v>
      </c>
      <c r="D705" s="198">
        <v>2017</v>
      </c>
      <c r="E705" s="197" t="s">
        <v>6</v>
      </c>
      <c r="F705" s="199">
        <v>126</v>
      </c>
      <c r="G705" s="200">
        <v>0</v>
      </c>
      <c r="H705" s="200">
        <v>0</v>
      </c>
      <c r="I705" s="200">
        <v>0</v>
      </c>
      <c r="J705" s="200">
        <v>84</v>
      </c>
      <c r="K705" s="199">
        <v>0</v>
      </c>
      <c r="L705" s="199">
        <v>0</v>
      </c>
      <c r="M705" s="199">
        <v>0</v>
      </c>
      <c r="N705" s="199">
        <v>95</v>
      </c>
      <c r="O705" s="199">
        <v>0</v>
      </c>
      <c r="P705" s="199">
        <v>221</v>
      </c>
      <c r="Q705" s="201">
        <v>4</v>
      </c>
      <c r="R705" s="197">
        <v>526</v>
      </c>
      <c r="S705" s="197">
        <v>4</v>
      </c>
      <c r="T705" s="92">
        <f t="shared" si="10"/>
        <v>2017</v>
      </c>
      <c r="U705">
        <f>VLOOKUP(A705,'SB35 Determination Data'!$B$4:$F$542,5,FALSE)</f>
        <v>2015</v>
      </c>
    </row>
    <row r="706" spans="1:21" ht="15" x14ac:dyDescent="0.2">
      <c r="A706" s="197" t="s">
        <v>181</v>
      </c>
      <c r="B706" s="197" t="s">
        <v>5</v>
      </c>
      <c r="C706" s="197" t="s">
        <v>3</v>
      </c>
      <c r="D706" s="198">
        <v>2014</v>
      </c>
      <c r="E706" s="197" t="s">
        <v>6</v>
      </c>
      <c r="F706" s="199">
        <v>1773</v>
      </c>
      <c r="G706" s="200">
        <v>26</v>
      </c>
      <c r="H706" s="200">
        <v>26</v>
      </c>
      <c r="I706" s="200">
        <v>0</v>
      </c>
      <c r="J706" s="200">
        <v>1066</v>
      </c>
      <c r="K706" s="199">
        <v>14</v>
      </c>
      <c r="L706" s="199">
        <v>14</v>
      </c>
      <c r="M706" s="199">
        <v>0</v>
      </c>
      <c r="N706" s="199">
        <v>1170</v>
      </c>
      <c r="O706" s="199">
        <v>0</v>
      </c>
      <c r="P706" s="199">
        <v>3039</v>
      </c>
      <c r="Q706" s="201">
        <v>260</v>
      </c>
      <c r="R706" s="197">
        <v>7048</v>
      </c>
      <c r="S706" s="197">
        <v>300</v>
      </c>
      <c r="T706" s="92">
        <f t="shared" si="10"/>
        <v>2014</v>
      </c>
      <c r="U706">
        <f>VLOOKUP(A706,'SB35 Determination Data'!$B$4:$F$542,5,FALSE)</f>
        <v>2014</v>
      </c>
    </row>
    <row r="707" spans="1:21" ht="15" x14ac:dyDescent="0.2">
      <c r="A707" s="197" t="s">
        <v>181</v>
      </c>
      <c r="B707" s="197" t="s">
        <v>5</v>
      </c>
      <c r="C707" s="197" t="s">
        <v>3</v>
      </c>
      <c r="D707" s="198">
        <v>2015</v>
      </c>
      <c r="E707" s="197" t="s">
        <v>6</v>
      </c>
      <c r="F707" s="199">
        <v>1773</v>
      </c>
      <c r="G707" s="200">
        <v>111</v>
      </c>
      <c r="H707" s="200">
        <v>111</v>
      </c>
      <c r="I707" s="200">
        <v>0</v>
      </c>
      <c r="J707" s="200">
        <v>1066</v>
      </c>
      <c r="K707" s="199">
        <v>8</v>
      </c>
      <c r="L707" s="199">
        <v>8</v>
      </c>
      <c r="M707" s="199">
        <v>0</v>
      </c>
      <c r="N707" s="199">
        <v>1170</v>
      </c>
      <c r="O707" s="199">
        <v>0</v>
      </c>
      <c r="P707" s="199">
        <v>3039</v>
      </c>
      <c r="Q707" s="201">
        <v>31</v>
      </c>
      <c r="R707" s="197">
        <v>7048</v>
      </c>
      <c r="S707" s="197">
        <v>150</v>
      </c>
      <c r="T707" s="92">
        <f t="shared" si="10"/>
        <v>2015</v>
      </c>
      <c r="U707">
        <f>VLOOKUP(A707,'SB35 Determination Data'!$B$4:$F$542,5,FALSE)</f>
        <v>2014</v>
      </c>
    </row>
    <row r="708" spans="1:21" ht="15" x14ac:dyDescent="0.2">
      <c r="A708" s="197" t="s">
        <v>181</v>
      </c>
      <c r="B708" s="197" t="s">
        <v>5</v>
      </c>
      <c r="C708" s="197" t="s">
        <v>3</v>
      </c>
      <c r="D708" s="198">
        <v>2016</v>
      </c>
      <c r="E708" s="197" t="s">
        <v>6</v>
      </c>
      <c r="F708" s="199">
        <v>1773</v>
      </c>
      <c r="G708" s="200">
        <v>0</v>
      </c>
      <c r="H708" s="200">
        <v>0</v>
      </c>
      <c r="I708" s="200">
        <v>0</v>
      </c>
      <c r="J708" s="200">
        <v>1066</v>
      </c>
      <c r="K708" s="199">
        <v>0</v>
      </c>
      <c r="L708" s="199">
        <v>0</v>
      </c>
      <c r="M708" s="199">
        <v>0</v>
      </c>
      <c r="N708" s="199">
        <v>1170</v>
      </c>
      <c r="O708" s="199">
        <v>0</v>
      </c>
      <c r="P708" s="199">
        <v>3039</v>
      </c>
      <c r="Q708" s="201">
        <v>675</v>
      </c>
      <c r="R708" s="197">
        <v>7048</v>
      </c>
      <c r="S708" s="197">
        <v>675</v>
      </c>
      <c r="T708" s="92">
        <f t="shared" ref="T708:T771" si="11">IF(D708&gt;U708,D708,U708)</f>
        <v>2016</v>
      </c>
      <c r="U708">
        <f>VLOOKUP(A708,'SB35 Determination Data'!$B$4:$F$542,5,FALSE)</f>
        <v>2014</v>
      </c>
    </row>
    <row r="709" spans="1:21" ht="15" x14ac:dyDescent="0.2">
      <c r="A709" s="197" t="s">
        <v>181</v>
      </c>
      <c r="B709" s="197" t="s">
        <v>5</v>
      </c>
      <c r="C709" s="197" t="s">
        <v>3</v>
      </c>
      <c r="D709" s="198">
        <v>2017</v>
      </c>
      <c r="E709" s="197" t="s">
        <v>6</v>
      </c>
      <c r="F709" s="199">
        <v>1773</v>
      </c>
      <c r="G709" s="200">
        <v>158</v>
      </c>
      <c r="H709" s="200">
        <v>158</v>
      </c>
      <c r="I709" s="200">
        <v>0</v>
      </c>
      <c r="J709" s="200">
        <v>1066</v>
      </c>
      <c r="K709" s="199">
        <v>4</v>
      </c>
      <c r="L709" s="199">
        <v>4</v>
      </c>
      <c r="M709" s="199">
        <v>0</v>
      </c>
      <c r="N709" s="199">
        <v>1170</v>
      </c>
      <c r="O709" s="199">
        <v>0</v>
      </c>
      <c r="P709" s="199">
        <v>3039</v>
      </c>
      <c r="Q709" s="201">
        <v>363</v>
      </c>
      <c r="R709" s="197">
        <v>7048</v>
      </c>
      <c r="S709" s="197">
        <v>525</v>
      </c>
      <c r="T709" s="92">
        <f t="shared" si="11"/>
        <v>2017</v>
      </c>
      <c r="U709">
        <f>VLOOKUP(A709,'SB35 Determination Data'!$B$4:$F$542,5,FALSE)</f>
        <v>2014</v>
      </c>
    </row>
    <row r="710" spans="1:21" ht="15" x14ac:dyDescent="0.2">
      <c r="A710" s="197" t="s">
        <v>1061</v>
      </c>
      <c r="B710" s="197" t="s">
        <v>31</v>
      </c>
      <c r="C710" s="197" t="s">
        <v>32</v>
      </c>
      <c r="D710" s="198">
        <v>2017</v>
      </c>
      <c r="E710" s="197" t="s">
        <v>6</v>
      </c>
      <c r="F710" s="199">
        <v>39</v>
      </c>
      <c r="G710" s="200">
        <v>0</v>
      </c>
      <c r="H710" s="200">
        <v>0</v>
      </c>
      <c r="I710" s="200">
        <v>0</v>
      </c>
      <c r="J710" s="200">
        <v>27</v>
      </c>
      <c r="K710" s="199">
        <v>0</v>
      </c>
      <c r="L710" s="199">
        <v>0</v>
      </c>
      <c r="M710" s="199">
        <v>0</v>
      </c>
      <c r="N710" s="199">
        <v>29</v>
      </c>
      <c r="O710" s="199">
        <v>1</v>
      </c>
      <c r="P710" s="199">
        <v>59</v>
      </c>
      <c r="Q710" s="201">
        <v>11</v>
      </c>
      <c r="R710" s="197">
        <v>154</v>
      </c>
      <c r="S710" s="197">
        <v>12</v>
      </c>
      <c r="T710" s="92">
        <f t="shared" si="11"/>
        <v>2017</v>
      </c>
      <c r="U710">
        <f>VLOOKUP(A710,'SB35 Determination Data'!$B$4:$F$542,5,FALSE)</f>
        <v>2014</v>
      </c>
    </row>
    <row r="711" spans="1:21" ht="15" x14ac:dyDescent="0.2">
      <c r="A711" s="197" t="s">
        <v>1062</v>
      </c>
      <c r="B711" s="197" t="s">
        <v>12</v>
      </c>
      <c r="C711" s="197" t="s">
        <v>3</v>
      </c>
      <c r="D711" s="198">
        <v>2017</v>
      </c>
      <c r="E711" s="197" t="s">
        <v>6</v>
      </c>
      <c r="F711" s="199">
        <v>14</v>
      </c>
      <c r="G711" s="200">
        <v>0</v>
      </c>
      <c r="H711" s="200">
        <v>0</v>
      </c>
      <c r="I711" s="200">
        <v>0</v>
      </c>
      <c r="J711" s="200">
        <v>10</v>
      </c>
      <c r="K711" s="199">
        <v>0</v>
      </c>
      <c r="L711" s="199">
        <v>0</v>
      </c>
      <c r="M711" s="199">
        <v>0</v>
      </c>
      <c r="N711" s="199">
        <v>11</v>
      </c>
      <c r="O711" s="199">
        <v>0</v>
      </c>
      <c r="P711" s="199">
        <v>26</v>
      </c>
      <c r="Q711" s="201">
        <v>5</v>
      </c>
      <c r="R711" s="197">
        <v>61</v>
      </c>
      <c r="S711" s="197">
        <v>5</v>
      </c>
      <c r="T711" s="92">
        <f t="shared" si="11"/>
        <v>2017</v>
      </c>
      <c r="U711">
        <f>VLOOKUP(A711,'SB35 Determination Data'!$B$4:$F$542,5,FALSE)</f>
        <v>2014</v>
      </c>
    </row>
    <row r="712" spans="1:21" ht="15" x14ac:dyDescent="0.2">
      <c r="A712" s="197" t="s">
        <v>951</v>
      </c>
      <c r="B712" s="197" t="s">
        <v>62</v>
      </c>
      <c r="C712" s="197" t="s">
        <v>8</v>
      </c>
      <c r="D712" s="198">
        <v>2015</v>
      </c>
      <c r="E712" s="197" t="s">
        <v>6</v>
      </c>
      <c r="F712" s="199">
        <v>169</v>
      </c>
      <c r="G712" s="200">
        <v>1</v>
      </c>
      <c r="H712" s="200">
        <v>1</v>
      </c>
      <c r="I712" s="200">
        <v>0</v>
      </c>
      <c r="J712" s="200">
        <v>99</v>
      </c>
      <c r="K712" s="199">
        <v>17</v>
      </c>
      <c r="L712" s="199">
        <v>17</v>
      </c>
      <c r="M712" s="199">
        <v>0</v>
      </c>
      <c r="N712" s="199">
        <v>112</v>
      </c>
      <c r="O712" s="199">
        <v>1</v>
      </c>
      <c r="P712" s="199">
        <v>97</v>
      </c>
      <c r="Q712" s="201">
        <v>267</v>
      </c>
      <c r="R712" s="197">
        <v>477</v>
      </c>
      <c r="S712" s="197">
        <v>286</v>
      </c>
      <c r="T712" s="92">
        <f t="shared" si="11"/>
        <v>2015</v>
      </c>
      <c r="U712">
        <f>VLOOKUP(A712,'SB35 Determination Data'!$B$4:$F$542,5,FALSE)</f>
        <v>2015</v>
      </c>
    </row>
    <row r="713" spans="1:21" ht="15" x14ac:dyDescent="0.2">
      <c r="A713" s="197" t="s">
        <v>951</v>
      </c>
      <c r="B713" s="197" t="s">
        <v>62</v>
      </c>
      <c r="C713" s="197" t="s">
        <v>8</v>
      </c>
      <c r="D713" s="198">
        <v>2016</v>
      </c>
      <c r="E713" s="197" t="s">
        <v>6</v>
      </c>
      <c r="F713" s="199">
        <v>169</v>
      </c>
      <c r="G713" s="200">
        <v>1</v>
      </c>
      <c r="H713" s="200">
        <v>1</v>
      </c>
      <c r="I713" s="200">
        <v>0</v>
      </c>
      <c r="J713" s="200">
        <v>99</v>
      </c>
      <c r="K713" s="199">
        <v>1</v>
      </c>
      <c r="L713" s="199">
        <v>1</v>
      </c>
      <c r="M713" s="199">
        <v>0</v>
      </c>
      <c r="N713" s="199">
        <v>112</v>
      </c>
      <c r="O713" s="199">
        <v>0</v>
      </c>
      <c r="P713" s="199">
        <v>97</v>
      </c>
      <c r="Q713" s="201">
        <v>52</v>
      </c>
      <c r="R713" s="197">
        <v>477</v>
      </c>
      <c r="S713" s="197">
        <v>54</v>
      </c>
      <c r="T713" s="92">
        <f t="shared" si="11"/>
        <v>2016</v>
      </c>
      <c r="U713">
        <f>VLOOKUP(A713,'SB35 Determination Data'!$B$4:$F$542,5,FALSE)</f>
        <v>2015</v>
      </c>
    </row>
    <row r="714" spans="1:21" ht="15" x14ac:dyDescent="0.2">
      <c r="A714" s="197" t="s">
        <v>951</v>
      </c>
      <c r="B714" s="197" t="s">
        <v>62</v>
      </c>
      <c r="C714" s="197" t="s">
        <v>8</v>
      </c>
      <c r="D714" s="198">
        <v>2017</v>
      </c>
      <c r="E714" s="197" t="s">
        <v>6</v>
      </c>
      <c r="F714" s="199">
        <v>169</v>
      </c>
      <c r="G714" s="200">
        <v>0</v>
      </c>
      <c r="H714" s="200">
        <v>0</v>
      </c>
      <c r="I714" s="200">
        <v>0</v>
      </c>
      <c r="J714" s="200">
        <v>99</v>
      </c>
      <c r="K714" s="199">
        <v>0</v>
      </c>
      <c r="L714" s="199">
        <v>0</v>
      </c>
      <c r="M714" s="199">
        <v>0</v>
      </c>
      <c r="N714" s="199">
        <v>112</v>
      </c>
      <c r="O714" s="199">
        <v>0</v>
      </c>
      <c r="P714" s="199">
        <v>97</v>
      </c>
      <c r="Q714" s="201">
        <v>49</v>
      </c>
      <c r="R714" s="197">
        <v>477</v>
      </c>
      <c r="S714" s="197">
        <v>49</v>
      </c>
      <c r="T714" s="92">
        <f t="shared" si="11"/>
        <v>2017</v>
      </c>
      <c r="U714">
        <f>VLOOKUP(A714,'SB35 Determination Data'!$B$4:$F$542,5,FALSE)</f>
        <v>2015</v>
      </c>
    </row>
    <row r="715" spans="1:21" ht="15" x14ac:dyDescent="0.2">
      <c r="A715" s="197" t="s">
        <v>1063</v>
      </c>
      <c r="B715" s="197" t="s">
        <v>62</v>
      </c>
      <c r="C715" s="197" t="s">
        <v>8</v>
      </c>
      <c r="D715" s="198">
        <v>2017</v>
      </c>
      <c r="E715" s="197" t="s">
        <v>6</v>
      </c>
      <c r="F715" s="199">
        <v>46</v>
      </c>
      <c r="G715" s="200">
        <v>5</v>
      </c>
      <c r="H715" s="200">
        <v>5</v>
      </c>
      <c r="I715" s="200">
        <v>0</v>
      </c>
      <c r="J715" s="200">
        <v>28</v>
      </c>
      <c r="K715" s="199">
        <v>2</v>
      </c>
      <c r="L715" s="199">
        <v>2</v>
      </c>
      <c r="M715" s="199">
        <v>0</v>
      </c>
      <c r="N715" s="202">
        <v>32</v>
      </c>
      <c r="O715" s="199">
        <v>2</v>
      </c>
      <c r="P715" s="199">
        <v>15</v>
      </c>
      <c r="Q715" s="201">
        <v>4</v>
      </c>
      <c r="R715" s="197">
        <v>121</v>
      </c>
      <c r="S715" s="197">
        <v>13</v>
      </c>
      <c r="T715" s="92">
        <f t="shared" si="11"/>
        <v>2017</v>
      </c>
      <c r="U715">
        <f>VLOOKUP(A715,'SB35 Determination Data'!$B$4:$F$542,5,FALSE)</f>
        <v>2015</v>
      </c>
    </row>
    <row r="716" spans="1:21" ht="15" x14ac:dyDescent="0.2">
      <c r="A716" s="197" t="s">
        <v>5</v>
      </c>
      <c r="B716" s="197" t="s">
        <v>5</v>
      </c>
      <c r="C716" s="197" t="s">
        <v>3</v>
      </c>
      <c r="D716" s="198">
        <v>2014</v>
      </c>
      <c r="E716" s="197" t="s">
        <v>6</v>
      </c>
      <c r="F716" s="199">
        <v>20427</v>
      </c>
      <c r="G716" s="200">
        <v>856</v>
      </c>
      <c r="H716" s="200">
        <v>856</v>
      </c>
      <c r="I716" s="200">
        <v>0</v>
      </c>
      <c r="J716" s="200">
        <v>12435</v>
      </c>
      <c r="K716" s="199">
        <v>867</v>
      </c>
      <c r="L716" s="199">
        <v>867</v>
      </c>
      <c r="M716" s="199">
        <v>0</v>
      </c>
      <c r="N716" s="199">
        <v>13728</v>
      </c>
      <c r="O716" s="199">
        <v>47</v>
      </c>
      <c r="P716" s="199">
        <v>35412</v>
      </c>
      <c r="Q716" s="201">
        <v>13047</v>
      </c>
      <c r="R716" s="197">
        <v>82002</v>
      </c>
      <c r="S716" s="197">
        <v>14817</v>
      </c>
      <c r="T716" s="92">
        <f t="shared" si="11"/>
        <v>2014</v>
      </c>
      <c r="U716">
        <f>VLOOKUP(A716,'SB35 Determination Data'!$B$4:$F$542,5,FALSE)</f>
        <v>2014</v>
      </c>
    </row>
    <row r="717" spans="1:21" ht="15" x14ac:dyDescent="0.2">
      <c r="A717" s="197" t="s">
        <v>5</v>
      </c>
      <c r="B717" s="197" t="s">
        <v>5</v>
      </c>
      <c r="C717" s="197" t="s">
        <v>3</v>
      </c>
      <c r="D717" s="198">
        <v>2015</v>
      </c>
      <c r="E717" s="197" t="s">
        <v>6</v>
      </c>
      <c r="F717" s="199">
        <v>20427</v>
      </c>
      <c r="G717" s="200">
        <v>893</v>
      </c>
      <c r="H717" s="200">
        <v>893</v>
      </c>
      <c r="I717" s="200">
        <v>0</v>
      </c>
      <c r="J717" s="200">
        <v>12435</v>
      </c>
      <c r="K717" s="199">
        <v>536</v>
      </c>
      <c r="L717" s="199">
        <v>536</v>
      </c>
      <c r="M717" s="199">
        <v>0</v>
      </c>
      <c r="N717" s="199">
        <v>13728</v>
      </c>
      <c r="O717" s="199">
        <v>45</v>
      </c>
      <c r="P717" s="199">
        <v>35412</v>
      </c>
      <c r="Q717" s="201">
        <v>15833</v>
      </c>
      <c r="R717" s="197">
        <v>82002</v>
      </c>
      <c r="S717" s="197">
        <v>17307</v>
      </c>
      <c r="T717" s="92">
        <f t="shared" si="11"/>
        <v>2015</v>
      </c>
      <c r="U717">
        <f>VLOOKUP(A717,'SB35 Determination Data'!$B$4:$F$542,5,FALSE)</f>
        <v>2014</v>
      </c>
    </row>
    <row r="718" spans="1:21" ht="15" x14ac:dyDescent="0.2">
      <c r="A718" s="197" t="s">
        <v>5</v>
      </c>
      <c r="B718" s="197" t="s">
        <v>5</v>
      </c>
      <c r="C718" s="197" t="s">
        <v>3</v>
      </c>
      <c r="D718" s="198">
        <v>2016</v>
      </c>
      <c r="E718" s="197" t="s">
        <v>6</v>
      </c>
      <c r="F718" s="199">
        <v>20427</v>
      </c>
      <c r="G718" s="200">
        <v>718</v>
      </c>
      <c r="H718" s="200">
        <v>718</v>
      </c>
      <c r="I718" s="200">
        <v>0</v>
      </c>
      <c r="J718" s="200">
        <v>12435</v>
      </c>
      <c r="K718" s="199">
        <v>604</v>
      </c>
      <c r="L718" s="199">
        <v>604</v>
      </c>
      <c r="M718" s="199">
        <v>0</v>
      </c>
      <c r="N718" s="199">
        <v>13728</v>
      </c>
      <c r="O718" s="199">
        <v>143</v>
      </c>
      <c r="P718" s="199">
        <v>35412</v>
      </c>
      <c r="Q718" s="201">
        <v>12231</v>
      </c>
      <c r="R718" s="197">
        <v>82002</v>
      </c>
      <c r="S718" s="197">
        <v>13696</v>
      </c>
      <c r="T718" s="92">
        <f t="shared" si="11"/>
        <v>2016</v>
      </c>
      <c r="U718">
        <f>VLOOKUP(A718,'SB35 Determination Data'!$B$4:$F$542,5,FALSE)</f>
        <v>2014</v>
      </c>
    </row>
    <row r="719" spans="1:21" ht="15" x14ac:dyDescent="0.2">
      <c r="A719" s="197" t="s">
        <v>5</v>
      </c>
      <c r="B719" s="197" t="s">
        <v>5</v>
      </c>
      <c r="C719" s="197" t="s">
        <v>3</v>
      </c>
      <c r="D719" s="198">
        <v>2017</v>
      </c>
      <c r="E719" s="197" t="s">
        <v>6</v>
      </c>
      <c r="F719" s="199">
        <v>20427</v>
      </c>
      <c r="G719" s="200">
        <v>697</v>
      </c>
      <c r="H719" s="200">
        <v>697</v>
      </c>
      <c r="I719" s="200">
        <v>0</v>
      </c>
      <c r="J719" s="200">
        <v>12435</v>
      </c>
      <c r="K719" s="199">
        <v>255</v>
      </c>
      <c r="L719" s="199">
        <v>255</v>
      </c>
      <c r="M719" s="199">
        <v>0</v>
      </c>
      <c r="N719" s="199">
        <v>13728</v>
      </c>
      <c r="O719" s="199">
        <v>27</v>
      </c>
      <c r="P719" s="199">
        <v>35412</v>
      </c>
      <c r="Q719" s="201">
        <v>13040</v>
      </c>
      <c r="R719" s="197">
        <v>82002</v>
      </c>
      <c r="S719" s="197">
        <v>14019</v>
      </c>
      <c r="T719" s="92">
        <f t="shared" si="11"/>
        <v>2017</v>
      </c>
      <c r="U719">
        <f>VLOOKUP(A719,'SB35 Determination Data'!$B$4:$F$542,5,FALSE)</f>
        <v>2014</v>
      </c>
    </row>
    <row r="720" spans="1:21" ht="15" x14ac:dyDescent="0.2">
      <c r="A720" s="197" t="s">
        <v>182</v>
      </c>
      <c r="B720" s="197" t="s">
        <v>5</v>
      </c>
      <c r="C720" s="197" t="s">
        <v>3</v>
      </c>
      <c r="D720" s="198">
        <v>2014</v>
      </c>
      <c r="E720" s="197" t="s">
        <v>6</v>
      </c>
      <c r="F720" s="199">
        <v>7417</v>
      </c>
      <c r="G720" s="200">
        <v>159</v>
      </c>
      <c r="H720" s="200">
        <v>159</v>
      </c>
      <c r="I720" s="200">
        <v>0</v>
      </c>
      <c r="J720" s="200">
        <v>4287</v>
      </c>
      <c r="K720" s="199">
        <v>0</v>
      </c>
      <c r="L720" s="199">
        <v>0</v>
      </c>
      <c r="M720" s="199">
        <v>0</v>
      </c>
      <c r="N720" s="202">
        <v>4938</v>
      </c>
      <c r="O720" s="199">
        <v>0</v>
      </c>
      <c r="P720" s="199">
        <v>10844</v>
      </c>
      <c r="Q720" s="201">
        <v>513</v>
      </c>
      <c r="R720" s="197">
        <v>27486</v>
      </c>
      <c r="S720" s="197">
        <v>672</v>
      </c>
      <c r="T720" s="92">
        <f t="shared" si="11"/>
        <v>2014</v>
      </c>
      <c r="U720">
        <f>VLOOKUP(A720,'SB35 Determination Data'!$B$4:$F$542,5,FALSE)</f>
        <v>2014</v>
      </c>
    </row>
    <row r="721" spans="1:21" ht="15" x14ac:dyDescent="0.2">
      <c r="A721" s="197" t="s">
        <v>182</v>
      </c>
      <c r="B721" s="197" t="s">
        <v>5</v>
      </c>
      <c r="C721" s="197" t="s">
        <v>3</v>
      </c>
      <c r="D721" s="198">
        <v>2015</v>
      </c>
      <c r="E721" s="197" t="s">
        <v>6</v>
      </c>
      <c r="F721" s="199">
        <v>7417</v>
      </c>
      <c r="G721" s="200">
        <v>32</v>
      </c>
      <c r="H721" s="200">
        <v>32</v>
      </c>
      <c r="I721" s="200">
        <v>0</v>
      </c>
      <c r="J721" s="200">
        <v>4287</v>
      </c>
      <c r="K721" s="199">
        <v>0</v>
      </c>
      <c r="L721" s="199">
        <v>0</v>
      </c>
      <c r="M721" s="199">
        <v>0</v>
      </c>
      <c r="N721" s="199">
        <v>4938</v>
      </c>
      <c r="O721" s="199">
        <v>0</v>
      </c>
      <c r="P721" s="199">
        <v>10844</v>
      </c>
      <c r="Q721" s="201">
        <v>1790</v>
      </c>
      <c r="R721" s="197">
        <v>27486</v>
      </c>
      <c r="S721" s="197">
        <v>1822</v>
      </c>
      <c r="T721" s="92">
        <f t="shared" si="11"/>
        <v>2015</v>
      </c>
      <c r="U721">
        <f>VLOOKUP(A721,'SB35 Determination Data'!$B$4:$F$542,5,FALSE)</f>
        <v>2014</v>
      </c>
    </row>
    <row r="722" spans="1:21" ht="15" x14ac:dyDescent="0.2">
      <c r="A722" s="197" t="s">
        <v>182</v>
      </c>
      <c r="B722" s="197" t="s">
        <v>5</v>
      </c>
      <c r="C722" s="197" t="s">
        <v>3</v>
      </c>
      <c r="D722" s="198">
        <v>2016</v>
      </c>
      <c r="E722" s="197" t="s">
        <v>6</v>
      </c>
      <c r="F722" s="199">
        <v>7417</v>
      </c>
      <c r="G722" s="200">
        <v>35</v>
      </c>
      <c r="H722" s="200">
        <v>35</v>
      </c>
      <c r="I722" s="200">
        <v>0</v>
      </c>
      <c r="J722" s="200">
        <v>4287</v>
      </c>
      <c r="K722" s="199">
        <v>0</v>
      </c>
      <c r="L722" s="199">
        <v>0</v>
      </c>
      <c r="M722" s="199">
        <v>0</v>
      </c>
      <c r="N722" s="202">
        <v>4938</v>
      </c>
      <c r="O722" s="199">
        <v>0</v>
      </c>
      <c r="P722" s="199">
        <v>10844</v>
      </c>
      <c r="Q722" s="201">
        <v>620</v>
      </c>
      <c r="R722" s="197">
        <v>27486</v>
      </c>
      <c r="S722" s="197">
        <v>655</v>
      </c>
      <c r="T722" s="92">
        <f t="shared" si="11"/>
        <v>2016</v>
      </c>
      <c r="U722">
        <f>VLOOKUP(A722,'SB35 Determination Data'!$B$4:$F$542,5,FALSE)</f>
        <v>2014</v>
      </c>
    </row>
    <row r="723" spans="1:21" ht="15" x14ac:dyDescent="0.2">
      <c r="A723" s="197" t="s">
        <v>182</v>
      </c>
      <c r="B723" s="197" t="s">
        <v>5</v>
      </c>
      <c r="C723" s="197" t="s">
        <v>3</v>
      </c>
      <c r="D723" s="198">
        <v>2017</v>
      </c>
      <c r="E723" s="197" t="s">
        <v>6</v>
      </c>
      <c r="F723" s="199">
        <v>7417</v>
      </c>
      <c r="G723" s="200">
        <v>354</v>
      </c>
      <c r="H723" s="200">
        <v>354</v>
      </c>
      <c r="I723" s="200">
        <v>0</v>
      </c>
      <c r="J723" s="200">
        <v>4287</v>
      </c>
      <c r="K723" s="199">
        <v>108</v>
      </c>
      <c r="L723" s="199">
        <v>108</v>
      </c>
      <c r="M723" s="199">
        <v>0</v>
      </c>
      <c r="N723" s="202">
        <v>4938</v>
      </c>
      <c r="O723" s="199">
        <v>0</v>
      </c>
      <c r="P723" s="199">
        <v>10844</v>
      </c>
      <c r="Q723" s="201">
        <v>622</v>
      </c>
      <c r="R723" s="197">
        <v>27486</v>
      </c>
      <c r="S723" s="197">
        <v>1084</v>
      </c>
      <c r="T723" s="92">
        <f t="shared" si="11"/>
        <v>2017</v>
      </c>
      <c r="U723">
        <f>VLOOKUP(A723,'SB35 Determination Data'!$B$4:$F$542,5,FALSE)</f>
        <v>2014</v>
      </c>
    </row>
    <row r="724" spans="1:21" ht="15" x14ac:dyDescent="0.2">
      <c r="A724" s="197" t="s">
        <v>952</v>
      </c>
      <c r="B724" s="197" t="s">
        <v>949</v>
      </c>
      <c r="C724" s="197" t="s">
        <v>950</v>
      </c>
      <c r="D724" s="198">
        <v>2016</v>
      </c>
      <c r="E724" s="197" t="s">
        <v>6</v>
      </c>
      <c r="F724" s="199">
        <v>604</v>
      </c>
      <c r="G724" s="200">
        <v>41</v>
      </c>
      <c r="H724" s="200">
        <v>41</v>
      </c>
      <c r="I724" s="200">
        <v>0</v>
      </c>
      <c r="J724" s="200">
        <v>431</v>
      </c>
      <c r="K724" s="199">
        <v>21</v>
      </c>
      <c r="L724" s="199">
        <v>21</v>
      </c>
      <c r="M724" s="199">
        <v>0</v>
      </c>
      <c r="N724" s="199">
        <v>396</v>
      </c>
      <c r="O724" s="199">
        <v>7</v>
      </c>
      <c r="P724" s="199">
        <v>1049</v>
      </c>
      <c r="Q724" s="201">
        <v>0</v>
      </c>
      <c r="R724" s="197">
        <v>2480</v>
      </c>
      <c r="S724" s="197">
        <v>69</v>
      </c>
      <c r="T724" s="92">
        <f t="shared" si="11"/>
        <v>2016</v>
      </c>
      <c r="U724">
        <f>VLOOKUP(A724,'SB35 Determination Data'!$B$4:$F$542,5,FALSE)</f>
        <v>2016</v>
      </c>
    </row>
    <row r="725" spans="1:21" ht="15" x14ac:dyDescent="0.2">
      <c r="A725" s="197" t="s">
        <v>952</v>
      </c>
      <c r="B725" s="197" t="s">
        <v>949</v>
      </c>
      <c r="C725" s="197" t="s">
        <v>950</v>
      </c>
      <c r="D725" s="198">
        <v>2017</v>
      </c>
      <c r="E725" s="197" t="s">
        <v>6</v>
      </c>
      <c r="F725" s="199">
        <v>604</v>
      </c>
      <c r="G725" s="200">
        <v>0</v>
      </c>
      <c r="H725" s="200">
        <v>0</v>
      </c>
      <c r="I725" s="200">
        <v>0</v>
      </c>
      <c r="J725" s="200">
        <v>431</v>
      </c>
      <c r="K725" s="199">
        <v>0</v>
      </c>
      <c r="L725" s="199">
        <v>0</v>
      </c>
      <c r="M725" s="199">
        <v>0</v>
      </c>
      <c r="N725" s="199">
        <v>396</v>
      </c>
      <c r="O725" s="199">
        <v>0</v>
      </c>
      <c r="P725" s="199">
        <v>1049</v>
      </c>
      <c r="Q725" s="201">
        <v>217</v>
      </c>
      <c r="R725" s="197">
        <v>2480</v>
      </c>
      <c r="S725" s="197">
        <v>217</v>
      </c>
      <c r="T725" s="92">
        <f t="shared" si="11"/>
        <v>2017</v>
      </c>
      <c r="U725">
        <f>VLOOKUP(A725,'SB35 Determination Data'!$B$4:$F$542,5,FALSE)</f>
        <v>2016</v>
      </c>
    </row>
    <row r="726" spans="1:21" ht="15" x14ac:dyDescent="0.2">
      <c r="A726" s="197" t="s">
        <v>183</v>
      </c>
      <c r="B726" s="197" t="s">
        <v>62</v>
      </c>
      <c r="C726" s="197" t="s">
        <v>8</v>
      </c>
      <c r="D726" s="198">
        <v>2014</v>
      </c>
      <c r="E726" s="197" t="s">
        <v>6</v>
      </c>
      <c r="F726" s="199">
        <v>201</v>
      </c>
      <c r="G726" s="200">
        <v>0</v>
      </c>
      <c r="H726" s="200">
        <v>0</v>
      </c>
      <c r="I726" s="200">
        <v>0</v>
      </c>
      <c r="J726" s="200">
        <v>112</v>
      </c>
      <c r="K726" s="199">
        <v>0</v>
      </c>
      <c r="L726" s="199">
        <v>0</v>
      </c>
      <c r="M726" s="199">
        <v>0</v>
      </c>
      <c r="N726" s="199">
        <v>132</v>
      </c>
      <c r="O726" s="199">
        <v>0</v>
      </c>
      <c r="P726" s="199">
        <v>174</v>
      </c>
      <c r="Q726" s="201">
        <v>9</v>
      </c>
      <c r="R726" s="197">
        <v>619</v>
      </c>
      <c r="S726" s="197">
        <v>9</v>
      </c>
      <c r="T726" s="92">
        <f t="shared" si="11"/>
        <v>2015</v>
      </c>
      <c r="U726">
        <f>VLOOKUP(A726,'SB35 Determination Data'!$B$4:$F$542,5,FALSE)</f>
        <v>2015</v>
      </c>
    </row>
    <row r="727" spans="1:21" ht="15" x14ac:dyDescent="0.2">
      <c r="A727" s="197" t="s">
        <v>183</v>
      </c>
      <c r="B727" s="197" t="s">
        <v>62</v>
      </c>
      <c r="C727" s="197" t="s">
        <v>8</v>
      </c>
      <c r="D727" s="198">
        <v>2015</v>
      </c>
      <c r="E727" s="197" t="s">
        <v>6</v>
      </c>
      <c r="F727" s="199">
        <v>201</v>
      </c>
      <c r="G727" s="200">
        <v>0</v>
      </c>
      <c r="H727" s="200">
        <v>0</v>
      </c>
      <c r="I727" s="200">
        <v>0</v>
      </c>
      <c r="J727" s="200">
        <v>112</v>
      </c>
      <c r="K727" s="199">
        <v>0</v>
      </c>
      <c r="L727" s="199">
        <v>0</v>
      </c>
      <c r="M727" s="199">
        <v>0</v>
      </c>
      <c r="N727" s="199">
        <v>132</v>
      </c>
      <c r="O727" s="199">
        <v>2</v>
      </c>
      <c r="P727" s="199">
        <v>174</v>
      </c>
      <c r="Q727" s="201">
        <v>13</v>
      </c>
      <c r="R727" s="197">
        <v>619</v>
      </c>
      <c r="S727" s="197">
        <v>15</v>
      </c>
      <c r="T727" s="92">
        <f t="shared" si="11"/>
        <v>2015</v>
      </c>
      <c r="U727">
        <f>VLOOKUP(A727,'SB35 Determination Data'!$B$4:$F$542,5,FALSE)</f>
        <v>2015</v>
      </c>
    </row>
    <row r="728" spans="1:21" ht="15" x14ac:dyDescent="0.2">
      <c r="A728" s="197" t="s">
        <v>183</v>
      </c>
      <c r="B728" s="197" t="s">
        <v>62</v>
      </c>
      <c r="C728" s="197" t="s">
        <v>8</v>
      </c>
      <c r="D728" s="198">
        <v>2016</v>
      </c>
      <c r="E728" s="197" t="s">
        <v>6</v>
      </c>
      <c r="F728" s="199">
        <v>201</v>
      </c>
      <c r="G728" s="200">
        <v>0</v>
      </c>
      <c r="H728" s="200">
        <v>0</v>
      </c>
      <c r="I728" s="200">
        <v>0</v>
      </c>
      <c r="J728" s="200">
        <v>112</v>
      </c>
      <c r="K728" s="199">
        <v>2</v>
      </c>
      <c r="L728" s="199">
        <v>2</v>
      </c>
      <c r="M728" s="199">
        <v>0</v>
      </c>
      <c r="N728" s="202">
        <v>132</v>
      </c>
      <c r="O728" s="199">
        <v>3</v>
      </c>
      <c r="P728" s="199">
        <v>174</v>
      </c>
      <c r="Q728" s="201">
        <v>38</v>
      </c>
      <c r="R728" s="197">
        <v>619</v>
      </c>
      <c r="S728" s="197">
        <v>43</v>
      </c>
      <c r="T728" s="92">
        <f t="shared" si="11"/>
        <v>2016</v>
      </c>
      <c r="U728">
        <f>VLOOKUP(A728,'SB35 Determination Data'!$B$4:$F$542,5,FALSE)</f>
        <v>2015</v>
      </c>
    </row>
    <row r="729" spans="1:21" ht="15" x14ac:dyDescent="0.2">
      <c r="A729" s="197" t="s">
        <v>183</v>
      </c>
      <c r="B729" s="197" t="s">
        <v>62</v>
      </c>
      <c r="C729" s="197" t="s">
        <v>8</v>
      </c>
      <c r="D729" s="198">
        <v>2017</v>
      </c>
      <c r="E729" s="197" t="s">
        <v>6</v>
      </c>
      <c r="F729" s="199">
        <v>201</v>
      </c>
      <c r="G729" s="200">
        <v>0</v>
      </c>
      <c r="H729" s="200">
        <v>0</v>
      </c>
      <c r="I729" s="200">
        <v>0</v>
      </c>
      <c r="J729" s="200">
        <v>112</v>
      </c>
      <c r="K729" s="199">
        <v>0</v>
      </c>
      <c r="L729" s="199">
        <v>0</v>
      </c>
      <c r="M729" s="199">
        <v>0</v>
      </c>
      <c r="N729" s="202">
        <v>132</v>
      </c>
      <c r="O729" s="199">
        <v>4</v>
      </c>
      <c r="P729" s="199">
        <v>174</v>
      </c>
      <c r="Q729" s="201">
        <v>9</v>
      </c>
      <c r="R729" s="197">
        <v>619</v>
      </c>
      <c r="S729" s="197">
        <v>13</v>
      </c>
      <c r="T729" s="92">
        <f t="shared" si="11"/>
        <v>2017</v>
      </c>
      <c r="U729">
        <f>VLOOKUP(A729,'SB35 Determination Data'!$B$4:$F$542,5,FALSE)</f>
        <v>2015</v>
      </c>
    </row>
    <row r="730" spans="1:21" ht="15" x14ac:dyDescent="0.2">
      <c r="A730" s="197" t="s">
        <v>76</v>
      </c>
      <c r="B730" s="197" t="s">
        <v>76</v>
      </c>
      <c r="C730" s="197" t="s">
        <v>13</v>
      </c>
      <c r="D730" s="198">
        <v>2014</v>
      </c>
      <c r="E730" s="197" t="s">
        <v>6</v>
      </c>
      <c r="F730" s="199">
        <v>1352</v>
      </c>
      <c r="G730" s="200">
        <v>15</v>
      </c>
      <c r="H730" s="200">
        <v>15</v>
      </c>
      <c r="I730" s="200">
        <v>0</v>
      </c>
      <c r="J730" s="200">
        <v>1056</v>
      </c>
      <c r="K730" s="199">
        <v>113</v>
      </c>
      <c r="L730" s="199">
        <v>113</v>
      </c>
      <c r="M730" s="199">
        <v>0</v>
      </c>
      <c r="N730" s="199">
        <v>1091</v>
      </c>
      <c r="O730" s="199">
        <v>21</v>
      </c>
      <c r="P730" s="199">
        <v>2600</v>
      </c>
      <c r="Q730" s="201">
        <v>1</v>
      </c>
      <c r="R730" s="197">
        <v>6099</v>
      </c>
      <c r="S730" s="197">
        <v>150</v>
      </c>
      <c r="T730" s="92">
        <f t="shared" si="11"/>
        <v>2016</v>
      </c>
      <c r="U730">
        <f>VLOOKUP(A730,'SB35 Determination Data'!$B$4:$F$542,5,FALSE)</f>
        <v>2016</v>
      </c>
    </row>
    <row r="731" spans="1:21" ht="15" x14ac:dyDescent="0.2">
      <c r="A731" s="197" t="s">
        <v>76</v>
      </c>
      <c r="B731" s="197" t="s">
        <v>76</v>
      </c>
      <c r="C731" s="197" t="s">
        <v>13</v>
      </c>
      <c r="D731" s="198">
        <v>2015</v>
      </c>
      <c r="E731" s="197" t="s">
        <v>6</v>
      </c>
      <c r="F731" s="199">
        <v>1352</v>
      </c>
      <c r="G731" s="200">
        <v>2</v>
      </c>
      <c r="H731" s="200">
        <v>2</v>
      </c>
      <c r="I731" s="200">
        <v>0</v>
      </c>
      <c r="J731" s="200">
        <v>1056</v>
      </c>
      <c r="K731" s="199">
        <v>140</v>
      </c>
      <c r="L731" s="199">
        <v>140</v>
      </c>
      <c r="M731" s="199">
        <v>0</v>
      </c>
      <c r="N731" s="202">
        <v>1091</v>
      </c>
      <c r="O731" s="199">
        <v>17</v>
      </c>
      <c r="P731" s="199">
        <v>2600</v>
      </c>
      <c r="Q731" s="201">
        <v>1</v>
      </c>
      <c r="R731" s="197">
        <v>6099</v>
      </c>
      <c r="S731" s="197">
        <v>160</v>
      </c>
      <c r="T731" s="92">
        <f t="shared" si="11"/>
        <v>2016</v>
      </c>
      <c r="U731">
        <f>VLOOKUP(A731,'SB35 Determination Data'!$B$4:$F$542,5,FALSE)</f>
        <v>2016</v>
      </c>
    </row>
    <row r="732" spans="1:21" ht="15" x14ac:dyDescent="0.2">
      <c r="A732" s="197" t="s">
        <v>76</v>
      </c>
      <c r="B732" s="197" t="s">
        <v>76</v>
      </c>
      <c r="C732" s="197" t="s">
        <v>13</v>
      </c>
      <c r="D732" s="198">
        <v>2016</v>
      </c>
      <c r="E732" s="197" t="s">
        <v>6</v>
      </c>
      <c r="F732" s="199">
        <v>1352</v>
      </c>
      <c r="G732" s="200">
        <v>0</v>
      </c>
      <c r="H732" s="200">
        <v>0</v>
      </c>
      <c r="I732" s="200">
        <v>0</v>
      </c>
      <c r="J732" s="200">
        <v>1056</v>
      </c>
      <c r="K732" s="199">
        <v>0</v>
      </c>
      <c r="L732" s="199">
        <v>0</v>
      </c>
      <c r="M732" s="199">
        <v>0</v>
      </c>
      <c r="N732" s="199">
        <v>1091</v>
      </c>
      <c r="O732" s="199">
        <v>55</v>
      </c>
      <c r="P732" s="199">
        <v>2600</v>
      </c>
      <c r="Q732" s="201">
        <v>4</v>
      </c>
      <c r="R732" s="197">
        <v>6099</v>
      </c>
      <c r="S732" s="197">
        <v>59</v>
      </c>
      <c r="T732" s="92">
        <f t="shared" si="11"/>
        <v>2016</v>
      </c>
      <c r="U732">
        <f>VLOOKUP(A732,'SB35 Determination Data'!$B$4:$F$542,5,FALSE)</f>
        <v>2016</v>
      </c>
    </row>
    <row r="733" spans="1:21" ht="15" x14ac:dyDescent="0.2">
      <c r="A733" s="197" t="s">
        <v>76</v>
      </c>
      <c r="B733" s="197" t="s">
        <v>76</v>
      </c>
      <c r="C733" s="197" t="s">
        <v>13</v>
      </c>
      <c r="D733" s="198">
        <v>2017</v>
      </c>
      <c r="E733" s="197" t="s">
        <v>6</v>
      </c>
      <c r="F733" s="199">
        <v>1352</v>
      </c>
      <c r="G733" s="200">
        <v>6</v>
      </c>
      <c r="H733" s="200">
        <v>0</v>
      </c>
      <c r="I733" s="200">
        <v>6</v>
      </c>
      <c r="J733" s="200">
        <v>1056</v>
      </c>
      <c r="K733" s="199">
        <v>56</v>
      </c>
      <c r="L733" s="199">
        <v>0</v>
      </c>
      <c r="M733" s="199">
        <v>56</v>
      </c>
      <c r="N733" s="199">
        <v>1091</v>
      </c>
      <c r="O733" s="199">
        <v>88</v>
      </c>
      <c r="P733" s="199">
        <v>2600</v>
      </c>
      <c r="Q733" s="201">
        <v>0</v>
      </c>
      <c r="R733" s="197">
        <v>6099</v>
      </c>
      <c r="S733" s="197">
        <v>150</v>
      </c>
      <c r="T733" s="92">
        <f t="shared" si="11"/>
        <v>2017</v>
      </c>
      <c r="U733">
        <f>VLOOKUP(A733,'SB35 Determination Data'!$B$4:$F$542,5,FALSE)</f>
        <v>2016</v>
      </c>
    </row>
    <row r="734" spans="1:21" ht="15" x14ac:dyDescent="0.2">
      <c r="A734" s="197" t="s">
        <v>184</v>
      </c>
      <c r="B734" s="197" t="s">
        <v>76</v>
      </c>
      <c r="C734" s="197" t="s">
        <v>13</v>
      </c>
      <c r="D734" s="198">
        <v>2015</v>
      </c>
      <c r="E734" s="197" t="s">
        <v>6</v>
      </c>
      <c r="F734" s="199">
        <v>1285</v>
      </c>
      <c r="G734" s="200">
        <v>0</v>
      </c>
      <c r="H734" s="200">
        <v>0</v>
      </c>
      <c r="I734" s="200">
        <v>0</v>
      </c>
      <c r="J734" s="200">
        <v>984</v>
      </c>
      <c r="K734" s="199">
        <v>0</v>
      </c>
      <c r="L734" s="199">
        <v>0</v>
      </c>
      <c r="M734" s="199">
        <v>0</v>
      </c>
      <c r="N734" s="199">
        <v>1015</v>
      </c>
      <c r="O734" s="199">
        <v>0</v>
      </c>
      <c r="P734" s="199">
        <v>2398</v>
      </c>
      <c r="Q734" s="201">
        <v>0</v>
      </c>
      <c r="R734" s="197">
        <v>5682</v>
      </c>
      <c r="S734" s="197">
        <v>0</v>
      </c>
      <c r="T734" s="92">
        <f t="shared" si="11"/>
        <v>2016</v>
      </c>
      <c r="U734">
        <f>VLOOKUP(A734,'SB35 Determination Data'!$B$4:$F$542,5,FALSE)</f>
        <v>2016</v>
      </c>
    </row>
    <row r="735" spans="1:21" ht="15" x14ac:dyDescent="0.2">
      <c r="A735" s="197" t="s">
        <v>184</v>
      </c>
      <c r="B735" s="197" t="s">
        <v>76</v>
      </c>
      <c r="C735" s="197" t="s">
        <v>953</v>
      </c>
      <c r="D735" s="198">
        <v>2016</v>
      </c>
      <c r="E735" s="197" t="s">
        <v>6</v>
      </c>
      <c r="F735" s="199">
        <v>1285</v>
      </c>
      <c r="G735" s="200">
        <v>0</v>
      </c>
      <c r="H735" s="200">
        <v>0</v>
      </c>
      <c r="I735" s="200">
        <v>0</v>
      </c>
      <c r="J735" s="200">
        <v>984</v>
      </c>
      <c r="K735" s="199">
        <v>20</v>
      </c>
      <c r="L735" s="199">
        <v>20</v>
      </c>
      <c r="M735" s="199">
        <v>0</v>
      </c>
      <c r="N735" s="202">
        <v>1015</v>
      </c>
      <c r="O735" s="199">
        <v>0</v>
      </c>
      <c r="P735" s="199">
        <v>2398</v>
      </c>
      <c r="Q735" s="201">
        <v>0</v>
      </c>
      <c r="R735" s="197">
        <v>5682</v>
      </c>
      <c r="S735" s="197">
        <v>20</v>
      </c>
      <c r="T735" s="92">
        <f t="shared" si="11"/>
        <v>2016</v>
      </c>
      <c r="U735">
        <f>VLOOKUP(A735,'SB35 Determination Data'!$B$4:$F$542,5,FALSE)</f>
        <v>2016</v>
      </c>
    </row>
    <row r="736" spans="1:21" ht="15" x14ac:dyDescent="0.2">
      <c r="A736" s="197" t="s">
        <v>184</v>
      </c>
      <c r="B736" s="197" t="s">
        <v>76</v>
      </c>
      <c r="C736" s="197" t="s">
        <v>953</v>
      </c>
      <c r="D736" s="198">
        <v>2017</v>
      </c>
      <c r="E736" s="197" t="s">
        <v>6</v>
      </c>
      <c r="F736" s="199">
        <v>1285</v>
      </c>
      <c r="G736" s="200">
        <v>0</v>
      </c>
      <c r="H736" s="200">
        <v>0</v>
      </c>
      <c r="I736" s="200">
        <v>0</v>
      </c>
      <c r="J736" s="200">
        <v>984</v>
      </c>
      <c r="K736" s="199">
        <v>11</v>
      </c>
      <c r="L736" s="199">
        <v>0</v>
      </c>
      <c r="M736" s="199">
        <v>11</v>
      </c>
      <c r="N736" s="199">
        <v>1015</v>
      </c>
      <c r="O736" s="199">
        <v>0</v>
      </c>
      <c r="P736" s="199">
        <v>2398</v>
      </c>
      <c r="Q736" s="201">
        <v>148</v>
      </c>
      <c r="R736" s="197">
        <v>5682</v>
      </c>
      <c r="S736" s="197">
        <v>159</v>
      </c>
      <c r="T736" s="92">
        <f t="shared" si="11"/>
        <v>2017</v>
      </c>
      <c r="U736">
        <f>VLOOKUP(A736,'SB35 Determination Data'!$B$4:$F$542,5,FALSE)</f>
        <v>2016</v>
      </c>
    </row>
    <row r="737" spans="1:21" ht="15" x14ac:dyDescent="0.2">
      <c r="A737" s="197" t="s">
        <v>185</v>
      </c>
      <c r="B737" s="197" t="s">
        <v>5</v>
      </c>
      <c r="C737" s="197" t="s">
        <v>3</v>
      </c>
      <c r="D737" s="198">
        <v>2014</v>
      </c>
      <c r="E737" s="197" t="s">
        <v>6</v>
      </c>
      <c r="F737" s="199">
        <v>1</v>
      </c>
      <c r="G737" s="200">
        <v>0</v>
      </c>
      <c r="H737" s="200">
        <v>0</v>
      </c>
      <c r="I737" s="200">
        <v>0</v>
      </c>
      <c r="J737" s="200">
        <v>1</v>
      </c>
      <c r="K737" s="199">
        <v>0</v>
      </c>
      <c r="L737" s="199">
        <v>0</v>
      </c>
      <c r="M737" s="199">
        <v>0</v>
      </c>
      <c r="N737" s="199">
        <v>0</v>
      </c>
      <c r="O737" s="199">
        <v>0</v>
      </c>
      <c r="P737" s="199">
        <v>0</v>
      </c>
      <c r="Q737" s="201">
        <v>13</v>
      </c>
      <c r="R737" s="197">
        <v>2</v>
      </c>
      <c r="S737" s="197">
        <v>13</v>
      </c>
      <c r="T737" s="92">
        <f t="shared" si="11"/>
        <v>2014</v>
      </c>
      <c r="U737">
        <f>VLOOKUP(A737,'SB35 Determination Data'!$B$4:$F$542,5,FALSE)</f>
        <v>2014</v>
      </c>
    </row>
    <row r="738" spans="1:21" ht="15" x14ac:dyDescent="0.2">
      <c r="A738" s="197" t="s">
        <v>185</v>
      </c>
      <c r="B738" s="197" t="s">
        <v>5</v>
      </c>
      <c r="C738" s="197" t="s">
        <v>3</v>
      </c>
      <c r="D738" s="198">
        <v>2015</v>
      </c>
      <c r="E738" s="197" t="s">
        <v>6</v>
      </c>
      <c r="F738" s="199">
        <v>1</v>
      </c>
      <c r="G738" s="200">
        <v>0</v>
      </c>
      <c r="H738" s="200">
        <v>0</v>
      </c>
      <c r="I738" s="200">
        <v>0</v>
      </c>
      <c r="J738" s="200">
        <v>1</v>
      </c>
      <c r="K738" s="199">
        <v>0</v>
      </c>
      <c r="L738" s="199">
        <v>0</v>
      </c>
      <c r="M738" s="199">
        <v>0</v>
      </c>
      <c r="N738" s="199">
        <v>0</v>
      </c>
      <c r="O738" s="199">
        <v>0</v>
      </c>
      <c r="P738" s="199">
        <v>0</v>
      </c>
      <c r="Q738" s="201">
        <v>16</v>
      </c>
      <c r="R738" s="197">
        <v>2</v>
      </c>
      <c r="S738" s="197">
        <v>16</v>
      </c>
      <c r="T738" s="92">
        <f t="shared" si="11"/>
        <v>2015</v>
      </c>
      <c r="U738">
        <f>VLOOKUP(A738,'SB35 Determination Data'!$B$4:$F$542,5,FALSE)</f>
        <v>2014</v>
      </c>
    </row>
    <row r="739" spans="1:21" ht="15" x14ac:dyDescent="0.2">
      <c r="A739" s="197" t="s">
        <v>185</v>
      </c>
      <c r="B739" s="197" t="s">
        <v>5</v>
      </c>
      <c r="C739" s="197" t="s">
        <v>3</v>
      </c>
      <c r="D739" s="198">
        <v>2016</v>
      </c>
      <c r="E739" s="197" t="s">
        <v>6</v>
      </c>
      <c r="F739" s="199">
        <v>1</v>
      </c>
      <c r="G739" s="200">
        <v>0</v>
      </c>
      <c r="H739" s="200">
        <v>0</v>
      </c>
      <c r="I739" s="200">
        <v>0</v>
      </c>
      <c r="J739" s="200">
        <v>1</v>
      </c>
      <c r="K739" s="199">
        <v>0</v>
      </c>
      <c r="L739" s="199">
        <v>0</v>
      </c>
      <c r="M739" s="199">
        <v>0</v>
      </c>
      <c r="N739" s="202">
        <v>0</v>
      </c>
      <c r="O739" s="199">
        <v>0</v>
      </c>
      <c r="P739" s="199">
        <v>0</v>
      </c>
      <c r="Q739" s="201">
        <v>3</v>
      </c>
      <c r="R739" s="197">
        <v>2</v>
      </c>
      <c r="S739" s="197">
        <v>3</v>
      </c>
      <c r="T739" s="92">
        <f t="shared" si="11"/>
        <v>2016</v>
      </c>
      <c r="U739">
        <f>VLOOKUP(A739,'SB35 Determination Data'!$B$4:$F$542,5,FALSE)</f>
        <v>2014</v>
      </c>
    </row>
    <row r="740" spans="1:21" ht="15" x14ac:dyDescent="0.2">
      <c r="A740" s="197" t="s">
        <v>185</v>
      </c>
      <c r="B740" s="197" t="s">
        <v>5</v>
      </c>
      <c r="C740" s="197" t="s">
        <v>3</v>
      </c>
      <c r="D740" s="198">
        <v>2017</v>
      </c>
      <c r="E740" s="197" t="s">
        <v>6</v>
      </c>
      <c r="F740" s="199">
        <v>1</v>
      </c>
      <c r="G740" s="200">
        <v>0</v>
      </c>
      <c r="H740" s="200">
        <v>0</v>
      </c>
      <c r="I740" s="200">
        <v>0</v>
      </c>
      <c r="J740" s="200">
        <v>1</v>
      </c>
      <c r="K740" s="199">
        <v>0</v>
      </c>
      <c r="L740" s="199">
        <v>0</v>
      </c>
      <c r="M740" s="199">
        <v>0</v>
      </c>
      <c r="N740" s="199">
        <v>0</v>
      </c>
      <c r="O740" s="199">
        <v>0</v>
      </c>
      <c r="P740" s="199">
        <v>0</v>
      </c>
      <c r="Q740" s="201">
        <v>17</v>
      </c>
      <c r="R740" s="197">
        <v>2</v>
      </c>
      <c r="S740" s="197">
        <v>17</v>
      </c>
      <c r="T740" s="92">
        <f t="shared" si="11"/>
        <v>2017</v>
      </c>
      <c r="U740">
        <f>VLOOKUP(A740,'SB35 Determination Data'!$B$4:$F$542,5,FALSE)</f>
        <v>2014</v>
      </c>
    </row>
    <row r="741" spans="1:21" ht="15" x14ac:dyDescent="0.2">
      <c r="A741" s="197" t="s">
        <v>186</v>
      </c>
      <c r="B741" s="197" t="s">
        <v>187</v>
      </c>
      <c r="C741" s="197" t="s">
        <v>13</v>
      </c>
      <c r="D741" s="198">
        <v>2014</v>
      </c>
      <c r="E741" s="197" t="s">
        <v>6</v>
      </c>
      <c r="F741" s="199">
        <v>17</v>
      </c>
      <c r="G741" s="200">
        <v>0</v>
      </c>
      <c r="H741" s="200">
        <v>0</v>
      </c>
      <c r="I741" s="200">
        <v>0</v>
      </c>
      <c r="J741" s="200">
        <v>12</v>
      </c>
      <c r="K741" s="199">
        <v>0</v>
      </c>
      <c r="L741" s="199">
        <v>0</v>
      </c>
      <c r="M741" s="199">
        <v>0</v>
      </c>
      <c r="N741" s="199">
        <v>14</v>
      </c>
      <c r="O741" s="199">
        <v>0</v>
      </c>
      <c r="P741" s="199">
        <v>31</v>
      </c>
      <c r="Q741" s="201">
        <v>12</v>
      </c>
      <c r="R741" s="197">
        <v>74</v>
      </c>
      <c r="S741" s="197">
        <v>12</v>
      </c>
      <c r="T741" s="92">
        <f t="shared" si="11"/>
        <v>2014</v>
      </c>
      <c r="U741">
        <f>VLOOKUP(A741,'SB35 Determination Data'!$B$4:$F$542,5,FALSE)</f>
        <v>2014</v>
      </c>
    </row>
    <row r="742" spans="1:21" ht="15" x14ac:dyDescent="0.2">
      <c r="A742" s="197" t="s">
        <v>186</v>
      </c>
      <c r="B742" s="197" t="s">
        <v>187</v>
      </c>
      <c r="C742" s="197" t="s">
        <v>13</v>
      </c>
      <c r="D742" s="198">
        <v>2015</v>
      </c>
      <c r="E742" s="197" t="s">
        <v>6</v>
      </c>
      <c r="F742" s="199">
        <v>17</v>
      </c>
      <c r="G742" s="200">
        <v>0</v>
      </c>
      <c r="H742" s="200">
        <v>0</v>
      </c>
      <c r="I742" s="200">
        <v>0</v>
      </c>
      <c r="J742" s="200">
        <v>12</v>
      </c>
      <c r="K742" s="199">
        <v>0</v>
      </c>
      <c r="L742" s="199">
        <v>0</v>
      </c>
      <c r="M742" s="199">
        <v>0</v>
      </c>
      <c r="N742" s="202">
        <v>14</v>
      </c>
      <c r="O742" s="199">
        <v>0</v>
      </c>
      <c r="P742" s="199">
        <v>31</v>
      </c>
      <c r="Q742" s="201">
        <v>22</v>
      </c>
      <c r="R742" s="197">
        <v>74</v>
      </c>
      <c r="S742" s="197">
        <v>22</v>
      </c>
      <c r="T742" s="92">
        <f t="shared" si="11"/>
        <v>2015</v>
      </c>
      <c r="U742">
        <f>VLOOKUP(A742,'SB35 Determination Data'!$B$4:$F$542,5,FALSE)</f>
        <v>2014</v>
      </c>
    </row>
    <row r="743" spans="1:21" ht="15" x14ac:dyDescent="0.2">
      <c r="A743" s="197" t="s">
        <v>186</v>
      </c>
      <c r="B743" s="197" t="s">
        <v>187</v>
      </c>
      <c r="C743" s="197" t="s">
        <v>13</v>
      </c>
      <c r="D743" s="198">
        <v>2016</v>
      </c>
      <c r="E743" s="197" t="s">
        <v>6</v>
      </c>
      <c r="F743" s="199">
        <v>17</v>
      </c>
      <c r="G743" s="200">
        <v>0</v>
      </c>
      <c r="H743" s="200">
        <v>0</v>
      </c>
      <c r="I743" s="200">
        <v>0</v>
      </c>
      <c r="J743" s="200">
        <v>12</v>
      </c>
      <c r="K743" s="199">
        <v>0</v>
      </c>
      <c r="L743" s="199">
        <v>0</v>
      </c>
      <c r="M743" s="199">
        <v>0</v>
      </c>
      <c r="N743" s="199">
        <v>14</v>
      </c>
      <c r="O743" s="199">
        <v>0</v>
      </c>
      <c r="P743" s="199">
        <v>31</v>
      </c>
      <c r="Q743" s="201">
        <v>23</v>
      </c>
      <c r="R743" s="197">
        <v>74</v>
      </c>
      <c r="S743" s="197">
        <v>23</v>
      </c>
      <c r="T743" s="92">
        <f t="shared" si="11"/>
        <v>2016</v>
      </c>
      <c r="U743">
        <f>VLOOKUP(A743,'SB35 Determination Data'!$B$4:$F$542,5,FALSE)</f>
        <v>2014</v>
      </c>
    </row>
    <row r="744" spans="1:21" ht="15" x14ac:dyDescent="0.2">
      <c r="A744" s="197" t="s">
        <v>186</v>
      </c>
      <c r="B744" s="197" t="s">
        <v>187</v>
      </c>
      <c r="C744" s="197" t="s">
        <v>13</v>
      </c>
      <c r="D744" s="198">
        <v>2017</v>
      </c>
      <c r="E744" s="197" t="s">
        <v>6</v>
      </c>
      <c r="F744" s="199">
        <v>17</v>
      </c>
      <c r="G744" s="200">
        <v>0</v>
      </c>
      <c r="H744" s="200">
        <v>0</v>
      </c>
      <c r="I744" s="200">
        <v>0</v>
      </c>
      <c r="J744" s="200">
        <v>12</v>
      </c>
      <c r="K744" s="199">
        <v>0</v>
      </c>
      <c r="L744" s="199">
        <v>0</v>
      </c>
      <c r="M744" s="199">
        <v>0</v>
      </c>
      <c r="N744" s="199">
        <v>14</v>
      </c>
      <c r="O744" s="199">
        <v>0</v>
      </c>
      <c r="P744" s="199">
        <v>31</v>
      </c>
      <c r="Q744" s="201">
        <v>14</v>
      </c>
      <c r="R744" s="197">
        <v>74</v>
      </c>
      <c r="S744" s="197">
        <v>14</v>
      </c>
      <c r="T744" s="92">
        <f t="shared" si="11"/>
        <v>2017</v>
      </c>
      <c r="U744">
        <f>VLOOKUP(A744,'SB35 Determination Data'!$B$4:$F$542,5,FALSE)</f>
        <v>2014</v>
      </c>
    </row>
    <row r="745" spans="1:21" ht="15" x14ac:dyDescent="0.2">
      <c r="A745" s="197" t="s">
        <v>1122</v>
      </c>
      <c r="B745" s="197" t="s">
        <v>5</v>
      </c>
      <c r="C745" s="197" t="s">
        <v>3</v>
      </c>
      <c r="D745" s="198">
        <v>2014</v>
      </c>
      <c r="E745" s="197" t="s">
        <v>6</v>
      </c>
      <c r="F745" s="199">
        <v>10</v>
      </c>
      <c r="G745" s="200">
        <v>0</v>
      </c>
      <c r="H745" s="200">
        <v>0</v>
      </c>
      <c r="I745" s="200">
        <v>0</v>
      </c>
      <c r="J745" s="200">
        <v>6</v>
      </c>
      <c r="K745" s="199">
        <v>0</v>
      </c>
      <c r="L745" s="199">
        <v>0</v>
      </c>
      <c r="M745" s="199">
        <v>0</v>
      </c>
      <c r="N745" s="199">
        <v>7</v>
      </c>
      <c r="O745" s="199">
        <v>0</v>
      </c>
      <c r="P745" s="199">
        <v>15</v>
      </c>
      <c r="Q745" s="201">
        <v>73</v>
      </c>
      <c r="R745" s="197">
        <v>38</v>
      </c>
      <c r="S745" s="197">
        <v>73</v>
      </c>
      <c r="T745" s="92">
        <f t="shared" si="11"/>
        <v>2014</v>
      </c>
      <c r="U745">
        <f>VLOOKUP(A745,'SB35 Determination Data'!$B$4:$F$542,5,FALSE)</f>
        <v>2014</v>
      </c>
    </row>
    <row r="746" spans="1:21" ht="15" x14ac:dyDescent="0.2">
      <c r="A746" s="197" t="s">
        <v>1122</v>
      </c>
      <c r="B746" s="197" t="s">
        <v>5</v>
      </c>
      <c r="C746" s="197" t="s">
        <v>3</v>
      </c>
      <c r="D746" s="198">
        <v>2015</v>
      </c>
      <c r="E746" s="197" t="s">
        <v>6</v>
      </c>
      <c r="F746" s="199">
        <v>10</v>
      </c>
      <c r="G746" s="200">
        <v>0</v>
      </c>
      <c r="H746" s="200">
        <v>0</v>
      </c>
      <c r="I746" s="200">
        <v>0</v>
      </c>
      <c r="J746" s="200">
        <v>6</v>
      </c>
      <c r="K746" s="199">
        <v>0</v>
      </c>
      <c r="L746" s="199">
        <v>0</v>
      </c>
      <c r="M746" s="199">
        <v>0</v>
      </c>
      <c r="N746" s="199">
        <v>7</v>
      </c>
      <c r="O746" s="199">
        <v>0</v>
      </c>
      <c r="P746" s="199">
        <v>15</v>
      </c>
      <c r="Q746" s="201">
        <v>86</v>
      </c>
      <c r="R746" s="197">
        <v>38</v>
      </c>
      <c r="S746" s="197">
        <v>86</v>
      </c>
      <c r="T746" s="92">
        <f t="shared" si="11"/>
        <v>2015</v>
      </c>
      <c r="U746">
        <f>VLOOKUP(A746,'SB35 Determination Data'!$B$4:$F$542,5,FALSE)</f>
        <v>2014</v>
      </c>
    </row>
    <row r="747" spans="1:21" ht="15" x14ac:dyDescent="0.2">
      <c r="A747" s="197" t="s">
        <v>1122</v>
      </c>
      <c r="B747" s="197" t="s">
        <v>5</v>
      </c>
      <c r="C747" s="197" t="s">
        <v>3</v>
      </c>
      <c r="D747" s="198">
        <v>2016</v>
      </c>
      <c r="E747" s="197" t="s">
        <v>6</v>
      </c>
      <c r="F747" s="199">
        <v>10</v>
      </c>
      <c r="G747" s="200">
        <v>0</v>
      </c>
      <c r="H747" s="200">
        <v>0</v>
      </c>
      <c r="I747" s="200">
        <v>0</v>
      </c>
      <c r="J747" s="200">
        <v>6</v>
      </c>
      <c r="K747" s="199">
        <v>0</v>
      </c>
      <c r="L747" s="199">
        <v>0</v>
      </c>
      <c r="M747" s="199">
        <v>0</v>
      </c>
      <c r="N747" s="199">
        <v>7</v>
      </c>
      <c r="O747" s="199">
        <v>0</v>
      </c>
      <c r="P747" s="199">
        <v>15</v>
      </c>
      <c r="Q747" s="201">
        <v>40</v>
      </c>
      <c r="R747" s="197">
        <v>38</v>
      </c>
      <c r="S747" s="197">
        <v>40</v>
      </c>
      <c r="T747" s="92">
        <f t="shared" si="11"/>
        <v>2016</v>
      </c>
      <c r="U747">
        <f>VLOOKUP(A747,'SB35 Determination Data'!$B$4:$F$542,5,FALSE)</f>
        <v>2014</v>
      </c>
    </row>
    <row r="748" spans="1:21" ht="15" x14ac:dyDescent="0.2">
      <c r="A748" s="197" t="s">
        <v>1122</v>
      </c>
      <c r="B748" s="197" t="s">
        <v>5</v>
      </c>
      <c r="C748" s="197" t="s">
        <v>3</v>
      </c>
      <c r="D748" s="198">
        <v>2017</v>
      </c>
      <c r="E748" s="197" t="s">
        <v>6</v>
      </c>
      <c r="F748" s="199">
        <v>10</v>
      </c>
      <c r="G748" s="200">
        <v>0</v>
      </c>
      <c r="H748" s="200">
        <v>0</v>
      </c>
      <c r="I748" s="200">
        <v>0</v>
      </c>
      <c r="J748" s="200">
        <v>6</v>
      </c>
      <c r="K748" s="199">
        <v>0</v>
      </c>
      <c r="L748" s="199">
        <v>0</v>
      </c>
      <c r="M748" s="199">
        <v>0</v>
      </c>
      <c r="N748" s="199">
        <v>7</v>
      </c>
      <c r="O748" s="199">
        <v>0</v>
      </c>
      <c r="P748" s="199">
        <v>15</v>
      </c>
      <c r="Q748" s="201">
        <v>81</v>
      </c>
      <c r="R748" s="197">
        <v>38</v>
      </c>
      <c r="S748" s="197">
        <v>81</v>
      </c>
      <c r="T748" s="92">
        <f t="shared" si="11"/>
        <v>2017</v>
      </c>
      <c r="U748">
        <f>VLOOKUP(A748,'SB35 Determination Data'!$B$4:$F$542,5,FALSE)</f>
        <v>2014</v>
      </c>
    </row>
    <row r="749" spans="1:21" ht="15" x14ac:dyDescent="0.2">
      <c r="A749" s="197" t="s">
        <v>188</v>
      </c>
      <c r="B749" s="197" t="s">
        <v>40</v>
      </c>
      <c r="C749" s="197" t="s">
        <v>8</v>
      </c>
      <c r="D749" s="198">
        <v>2014</v>
      </c>
      <c r="E749" s="197" t="s">
        <v>6</v>
      </c>
      <c r="F749" s="199">
        <v>55</v>
      </c>
      <c r="G749" s="200">
        <v>1</v>
      </c>
      <c r="H749" s="200">
        <v>0</v>
      </c>
      <c r="I749" s="200">
        <v>1</v>
      </c>
      <c r="J749" s="200">
        <v>32</v>
      </c>
      <c r="K749" s="199">
        <v>3</v>
      </c>
      <c r="L749" s="199">
        <v>0</v>
      </c>
      <c r="M749" s="199">
        <v>3</v>
      </c>
      <c r="N749" s="199">
        <v>37</v>
      </c>
      <c r="O749" s="199">
        <v>10</v>
      </c>
      <c r="P749" s="199">
        <v>61</v>
      </c>
      <c r="Q749" s="201">
        <v>29</v>
      </c>
      <c r="R749" s="197">
        <v>185</v>
      </c>
      <c r="S749" s="197">
        <v>43</v>
      </c>
      <c r="T749" s="92">
        <f t="shared" si="11"/>
        <v>2015</v>
      </c>
      <c r="U749">
        <f>VLOOKUP(A749,'SB35 Determination Data'!$B$4:$F$542,5,FALSE)</f>
        <v>2015</v>
      </c>
    </row>
    <row r="750" spans="1:21" ht="15" x14ac:dyDescent="0.2">
      <c r="A750" s="197" t="s">
        <v>188</v>
      </c>
      <c r="B750" s="197" t="s">
        <v>40</v>
      </c>
      <c r="C750" s="197" t="s">
        <v>8</v>
      </c>
      <c r="D750" s="198">
        <v>2015</v>
      </c>
      <c r="E750" s="197" t="s">
        <v>6</v>
      </c>
      <c r="F750" s="199">
        <v>55</v>
      </c>
      <c r="G750" s="200">
        <v>7</v>
      </c>
      <c r="H750" s="200">
        <v>6</v>
      </c>
      <c r="I750" s="200">
        <v>1</v>
      </c>
      <c r="J750" s="200">
        <v>32</v>
      </c>
      <c r="K750" s="199">
        <v>6</v>
      </c>
      <c r="L750" s="199">
        <v>3</v>
      </c>
      <c r="M750" s="199">
        <v>3</v>
      </c>
      <c r="N750" s="199">
        <v>37</v>
      </c>
      <c r="O750" s="199">
        <v>3</v>
      </c>
      <c r="P750" s="199">
        <v>61</v>
      </c>
      <c r="Q750" s="201">
        <v>23</v>
      </c>
      <c r="R750" s="197">
        <v>185</v>
      </c>
      <c r="S750" s="197">
        <v>39</v>
      </c>
      <c r="T750" s="92">
        <f t="shared" si="11"/>
        <v>2015</v>
      </c>
      <c r="U750">
        <f>VLOOKUP(A750,'SB35 Determination Data'!$B$4:$F$542,5,FALSE)</f>
        <v>2015</v>
      </c>
    </row>
    <row r="751" spans="1:21" ht="15" x14ac:dyDescent="0.2">
      <c r="A751" s="197" t="s">
        <v>188</v>
      </c>
      <c r="B751" s="197" t="s">
        <v>40</v>
      </c>
      <c r="C751" s="197" t="s">
        <v>8</v>
      </c>
      <c r="D751" s="198">
        <v>2016</v>
      </c>
      <c r="E751" s="197" t="s">
        <v>6</v>
      </c>
      <c r="F751" s="199">
        <v>55</v>
      </c>
      <c r="G751" s="200">
        <v>2</v>
      </c>
      <c r="H751" s="200">
        <v>1</v>
      </c>
      <c r="I751" s="200">
        <v>1</v>
      </c>
      <c r="J751" s="200">
        <v>32</v>
      </c>
      <c r="K751" s="199">
        <v>5</v>
      </c>
      <c r="L751" s="199">
        <v>2</v>
      </c>
      <c r="M751" s="199">
        <v>3</v>
      </c>
      <c r="N751" s="199">
        <v>37</v>
      </c>
      <c r="O751" s="199">
        <v>2</v>
      </c>
      <c r="P751" s="199">
        <v>61</v>
      </c>
      <c r="Q751" s="201">
        <v>21</v>
      </c>
      <c r="R751" s="197">
        <v>185</v>
      </c>
      <c r="S751" s="197">
        <v>30</v>
      </c>
      <c r="T751" s="92">
        <f t="shared" si="11"/>
        <v>2016</v>
      </c>
      <c r="U751">
        <f>VLOOKUP(A751,'SB35 Determination Data'!$B$4:$F$542,5,FALSE)</f>
        <v>2015</v>
      </c>
    </row>
    <row r="752" spans="1:21" ht="15" x14ac:dyDescent="0.2">
      <c r="A752" s="197" t="s">
        <v>188</v>
      </c>
      <c r="B752" s="197" t="s">
        <v>40</v>
      </c>
      <c r="C752" s="197" t="s">
        <v>8</v>
      </c>
      <c r="D752" s="198">
        <v>2017</v>
      </c>
      <c r="E752" s="197" t="s">
        <v>6</v>
      </c>
      <c r="F752" s="199">
        <v>55</v>
      </c>
      <c r="G752" s="200">
        <v>1</v>
      </c>
      <c r="H752" s="200">
        <v>0</v>
      </c>
      <c r="I752" s="200">
        <v>1</v>
      </c>
      <c r="J752" s="200">
        <v>32</v>
      </c>
      <c r="K752" s="199">
        <v>5</v>
      </c>
      <c r="L752" s="199">
        <v>2</v>
      </c>
      <c r="M752" s="199">
        <v>3</v>
      </c>
      <c r="N752" s="202">
        <v>37</v>
      </c>
      <c r="O752" s="199">
        <v>1</v>
      </c>
      <c r="P752" s="199">
        <v>61</v>
      </c>
      <c r="Q752" s="201">
        <v>26</v>
      </c>
      <c r="R752" s="197">
        <v>185</v>
      </c>
      <c r="S752" s="197">
        <v>33</v>
      </c>
      <c r="T752" s="92">
        <f t="shared" si="11"/>
        <v>2017</v>
      </c>
      <c r="U752">
        <f>VLOOKUP(A752,'SB35 Determination Data'!$B$4:$F$542,5,FALSE)</f>
        <v>2015</v>
      </c>
    </row>
    <row r="753" spans="1:21" ht="15" x14ac:dyDescent="0.2">
      <c r="A753" s="197" t="s">
        <v>1064</v>
      </c>
      <c r="B753" s="197" t="s">
        <v>68</v>
      </c>
      <c r="C753" s="197" t="s">
        <v>26</v>
      </c>
      <c r="D753" s="198">
        <v>2015</v>
      </c>
      <c r="E753" s="197" t="s">
        <v>6</v>
      </c>
      <c r="F753" s="199">
        <v>315</v>
      </c>
      <c r="G753" s="200">
        <v>0</v>
      </c>
      <c r="H753" s="200">
        <v>0</v>
      </c>
      <c r="I753" s="200">
        <v>0</v>
      </c>
      <c r="J753" s="200">
        <v>206</v>
      </c>
      <c r="K753" s="199">
        <v>0</v>
      </c>
      <c r="L753" s="199">
        <v>0</v>
      </c>
      <c r="M753" s="199">
        <v>0</v>
      </c>
      <c r="N753" s="199">
        <v>239</v>
      </c>
      <c r="O753" s="199">
        <v>0</v>
      </c>
      <c r="P753" s="199">
        <v>548</v>
      </c>
      <c r="Q753" s="201">
        <v>61</v>
      </c>
      <c r="R753" s="197">
        <v>1308</v>
      </c>
      <c r="S753" s="197">
        <v>61</v>
      </c>
      <c r="T753" s="92">
        <f t="shared" si="11"/>
        <v>2016</v>
      </c>
      <c r="U753">
        <f>VLOOKUP(A753,'SB35 Determination Data'!$B$4:$F$542,5,FALSE)</f>
        <v>2016</v>
      </c>
    </row>
    <row r="754" spans="1:21" ht="15" x14ac:dyDescent="0.2">
      <c r="A754" s="197" t="s">
        <v>1064</v>
      </c>
      <c r="B754" s="197" t="s">
        <v>68</v>
      </c>
      <c r="C754" s="197" t="s">
        <v>26</v>
      </c>
      <c r="D754" s="198">
        <v>2016</v>
      </c>
      <c r="E754" s="197" t="s">
        <v>6</v>
      </c>
      <c r="F754" s="199">
        <v>315</v>
      </c>
      <c r="G754" s="200">
        <v>0</v>
      </c>
      <c r="H754" s="200">
        <v>0</v>
      </c>
      <c r="I754" s="200">
        <v>0</v>
      </c>
      <c r="J754" s="200">
        <v>206</v>
      </c>
      <c r="K754" s="199">
        <v>0</v>
      </c>
      <c r="L754" s="199">
        <v>0</v>
      </c>
      <c r="M754" s="199">
        <v>0</v>
      </c>
      <c r="N754" s="199">
        <v>239</v>
      </c>
      <c r="O754" s="199">
        <v>0</v>
      </c>
      <c r="P754" s="199">
        <v>548</v>
      </c>
      <c r="Q754" s="201">
        <v>74</v>
      </c>
      <c r="R754" s="197">
        <v>1308</v>
      </c>
      <c r="S754" s="197">
        <v>74</v>
      </c>
      <c r="T754" s="92">
        <f t="shared" si="11"/>
        <v>2016</v>
      </c>
      <c r="U754">
        <f>VLOOKUP(A754,'SB35 Determination Data'!$B$4:$F$542,5,FALSE)</f>
        <v>2016</v>
      </c>
    </row>
    <row r="755" spans="1:21" ht="15" x14ac:dyDescent="0.2">
      <c r="A755" s="197" t="s">
        <v>1064</v>
      </c>
      <c r="B755" s="197" t="s">
        <v>68</v>
      </c>
      <c r="C755" s="197" t="s">
        <v>26</v>
      </c>
      <c r="D755" s="198">
        <v>2017</v>
      </c>
      <c r="E755" s="197" t="s">
        <v>6</v>
      </c>
      <c r="F755" s="199">
        <v>315</v>
      </c>
      <c r="G755" s="200">
        <v>42</v>
      </c>
      <c r="H755" s="200">
        <v>1</v>
      </c>
      <c r="I755" s="200">
        <v>41</v>
      </c>
      <c r="J755" s="200">
        <v>206</v>
      </c>
      <c r="K755" s="199">
        <v>6</v>
      </c>
      <c r="L755" s="199">
        <v>1</v>
      </c>
      <c r="M755" s="199">
        <v>5</v>
      </c>
      <c r="N755" s="199">
        <v>239</v>
      </c>
      <c r="O755" s="199">
        <v>147</v>
      </c>
      <c r="P755" s="199">
        <v>548</v>
      </c>
      <c r="Q755" s="201">
        <v>22</v>
      </c>
      <c r="R755" s="197">
        <v>1308</v>
      </c>
      <c r="S755" s="197">
        <v>217</v>
      </c>
      <c r="T755" s="92">
        <f t="shared" si="11"/>
        <v>2017</v>
      </c>
      <c r="U755">
        <f>VLOOKUP(A755,'SB35 Determination Data'!$B$4:$F$542,5,FALSE)</f>
        <v>2016</v>
      </c>
    </row>
    <row r="756" spans="1:21" ht="15" x14ac:dyDescent="0.2">
      <c r="A756" s="197" t="s">
        <v>189</v>
      </c>
      <c r="B756" s="197" t="s">
        <v>190</v>
      </c>
      <c r="C756" s="197" t="s">
        <v>13</v>
      </c>
      <c r="D756" s="198">
        <v>2014</v>
      </c>
      <c r="E756" s="197" t="s">
        <v>6</v>
      </c>
      <c r="F756" s="199">
        <v>265</v>
      </c>
      <c r="G756" s="200">
        <v>0</v>
      </c>
      <c r="H756" s="200">
        <v>0</v>
      </c>
      <c r="I756" s="200">
        <v>0</v>
      </c>
      <c r="J756" s="200">
        <v>130</v>
      </c>
      <c r="K756" s="199">
        <v>0</v>
      </c>
      <c r="L756" s="199">
        <v>0</v>
      </c>
      <c r="M756" s="199">
        <v>0</v>
      </c>
      <c r="N756" s="199">
        <v>180</v>
      </c>
      <c r="O756" s="199">
        <v>35</v>
      </c>
      <c r="P756" s="199">
        <v>420</v>
      </c>
      <c r="Q756" s="201">
        <v>14</v>
      </c>
      <c r="R756" s="197">
        <v>995</v>
      </c>
      <c r="S756" s="197">
        <v>49</v>
      </c>
      <c r="T756" s="92">
        <f t="shared" si="11"/>
        <v>2014</v>
      </c>
      <c r="U756">
        <f>VLOOKUP(A756,'SB35 Determination Data'!$B$4:$F$542,5,FALSE)</f>
        <v>2014</v>
      </c>
    </row>
    <row r="757" spans="1:21" ht="15" x14ac:dyDescent="0.2">
      <c r="A757" s="197" t="s">
        <v>189</v>
      </c>
      <c r="B757" s="197" t="s">
        <v>190</v>
      </c>
      <c r="C757" s="197" t="s">
        <v>13</v>
      </c>
      <c r="D757" s="198">
        <v>2015</v>
      </c>
      <c r="E757" s="197" t="s">
        <v>6</v>
      </c>
      <c r="F757" s="199">
        <v>265</v>
      </c>
      <c r="G757" s="200">
        <v>0</v>
      </c>
      <c r="H757" s="200">
        <v>0</v>
      </c>
      <c r="I757" s="200">
        <v>0</v>
      </c>
      <c r="J757" s="200">
        <v>130</v>
      </c>
      <c r="K757" s="199">
        <v>0</v>
      </c>
      <c r="L757" s="199">
        <v>0</v>
      </c>
      <c r="M757" s="199">
        <v>0</v>
      </c>
      <c r="N757" s="199">
        <v>180</v>
      </c>
      <c r="O757" s="199">
        <v>44</v>
      </c>
      <c r="P757" s="199">
        <v>420</v>
      </c>
      <c r="Q757" s="201">
        <v>10</v>
      </c>
      <c r="R757" s="197">
        <v>995</v>
      </c>
      <c r="S757" s="197">
        <v>54</v>
      </c>
      <c r="T757" s="92">
        <f t="shared" si="11"/>
        <v>2015</v>
      </c>
      <c r="U757">
        <f>VLOOKUP(A757,'SB35 Determination Data'!$B$4:$F$542,5,FALSE)</f>
        <v>2014</v>
      </c>
    </row>
    <row r="758" spans="1:21" ht="15" x14ac:dyDescent="0.2">
      <c r="A758" s="197" t="s">
        <v>189</v>
      </c>
      <c r="B758" s="197" t="s">
        <v>190</v>
      </c>
      <c r="C758" s="197" t="s">
        <v>13</v>
      </c>
      <c r="D758" s="198">
        <v>2016</v>
      </c>
      <c r="E758" s="197" t="s">
        <v>6</v>
      </c>
      <c r="F758" s="199">
        <v>265</v>
      </c>
      <c r="G758" s="200">
        <v>0</v>
      </c>
      <c r="H758" s="200">
        <v>0</v>
      </c>
      <c r="I758" s="200">
        <v>0</v>
      </c>
      <c r="J758" s="200">
        <v>130</v>
      </c>
      <c r="K758" s="199">
        <v>0</v>
      </c>
      <c r="L758" s="199">
        <v>0</v>
      </c>
      <c r="M758" s="199">
        <v>0</v>
      </c>
      <c r="N758" s="199">
        <v>180</v>
      </c>
      <c r="O758" s="199">
        <v>19</v>
      </c>
      <c r="P758" s="199">
        <v>420</v>
      </c>
      <c r="Q758" s="201">
        <v>28</v>
      </c>
      <c r="R758" s="197">
        <v>995</v>
      </c>
      <c r="S758" s="197">
        <v>47</v>
      </c>
      <c r="T758" s="92">
        <f t="shared" si="11"/>
        <v>2016</v>
      </c>
      <c r="U758">
        <f>VLOOKUP(A758,'SB35 Determination Data'!$B$4:$F$542,5,FALSE)</f>
        <v>2014</v>
      </c>
    </row>
    <row r="759" spans="1:21" ht="15" x14ac:dyDescent="0.2">
      <c r="A759" s="197" t="s">
        <v>189</v>
      </c>
      <c r="B759" s="197" t="s">
        <v>190</v>
      </c>
      <c r="C759" s="197" t="s">
        <v>13</v>
      </c>
      <c r="D759" s="198">
        <v>2017</v>
      </c>
      <c r="E759" s="197" t="s">
        <v>6</v>
      </c>
      <c r="F759" s="199">
        <v>265</v>
      </c>
      <c r="G759" s="200">
        <v>0</v>
      </c>
      <c r="H759" s="200">
        <v>0</v>
      </c>
      <c r="I759" s="200">
        <v>0</v>
      </c>
      <c r="J759" s="200">
        <v>130</v>
      </c>
      <c r="K759" s="199">
        <v>0</v>
      </c>
      <c r="L759" s="199">
        <v>0</v>
      </c>
      <c r="M759" s="199">
        <v>0</v>
      </c>
      <c r="N759" s="202">
        <v>180</v>
      </c>
      <c r="O759" s="199">
        <v>28</v>
      </c>
      <c r="P759" s="199">
        <v>420</v>
      </c>
      <c r="Q759" s="201">
        <v>9</v>
      </c>
      <c r="R759" s="197">
        <v>995</v>
      </c>
      <c r="S759" s="197">
        <v>37</v>
      </c>
      <c r="T759" s="92">
        <f t="shared" si="11"/>
        <v>2017</v>
      </c>
      <c r="U759">
        <f>VLOOKUP(A759,'SB35 Determination Data'!$B$4:$F$542,5,FALSE)</f>
        <v>2014</v>
      </c>
    </row>
    <row r="760" spans="1:21" ht="15" x14ac:dyDescent="0.2">
      <c r="A760" s="197" t="s">
        <v>1019</v>
      </c>
      <c r="B760" s="197" t="s">
        <v>21</v>
      </c>
      <c r="C760" s="197" t="s">
        <v>8</v>
      </c>
      <c r="D760" s="198">
        <v>2016</v>
      </c>
      <c r="E760" s="197" t="s">
        <v>6</v>
      </c>
      <c r="F760" s="199">
        <v>124</v>
      </c>
      <c r="G760" s="200">
        <v>0</v>
      </c>
      <c r="H760" s="200">
        <v>0</v>
      </c>
      <c r="I760" s="200">
        <v>0</v>
      </c>
      <c r="J760" s="200">
        <v>72</v>
      </c>
      <c r="K760" s="199">
        <v>0</v>
      </c>
      <c r="L760" s="199">
        <v>0</v>
      </c>
      <c r="M760" s="199">
        <v>0</v>
      </c>
      <c r="N760" s="199">
        <v>78</v>
      </c>
      <c r="O760" s="199">
        <v>1</v>
      </c>
      <c r="P760" s="199">
        <v>195</v>
      </c>
      <c r="Q760" s="201">
        <v>40</v>
      </c>
      <c r="R760" s="197">
        <v>469</v>
      </c>
      <c r="S760" s="197">
        <v>41</v>
      </c>
      <c r="T760" s="92">
        <f t="shared" si="11"/>
        <v>2016</v>
      </c>
      <c r="U760">
        <f>VLOOKUP(A760,'SB35 Determination Data'!$B$4:$F$542,5,FALSE)</f>
        <v>2015</v>
      </c>
    </row>
    <row r="761" spans="1:21" ht="15" x14ac:dyDescent="0.2">
      <c r="A761" s="197" t="s">
        <v>1019</v>
      </c>
      <c r="B761" s="197" t="s">
        <v>21</v>
      </c>
      <c r="C761" s="197" t="s">
        <v>8</v>
      </c>
      <c r="D761" s="198">
        <v>2017</v>
      </c>
      <c r="E761" s="197" t="s">
        <v>6</v>
      </c>
      <c r="F761" s="199">
        <v>124</v>
      </c>
      <c r="G761" s="200">
        <v>0</v>
      </c>
      <c r="H761" s="200">
        <v>0</v>
      </c>
      <c r="I761" s="200">
        <v>0</v>
      </c>
      <c r="J761" s="200">
        <v>72</v>
      </c>
      <c r="K761" s="199">
        <v>0</v>
      </c>
      <c r="L761" s="199">
        <v>0</v>
      </c>
      <c r="M761" s="199">
        <v>0</v>
      </c>
      <c r="N761" s="199">
        <v>78</v>
      </c>
      <c r="O761" s="199">
        <v>0</v>
      </c>
      <c r="P761" s="199">
        <v>195</v>
      </c>
      <c r="Q761" s="201">
        <v>4</v>
      </c>
      <c r="R761" s="197">
        <v>469</v>
      </c>
      <c r="S761" s="197">
        <v>4</v>
      </c>
      <c r="T761" s="92">
        <f t="shared" si="11"/>
        <v>2017</v>
      </c>
      <c r="U761">
        <f>VLOOKUP(A761,'SB35 Determination Data'!$B$4:$F$542,5,FALSE)</f>
        <v>2015</v>
      </c>
    </row>
    <row r="762" spans="1:21" ht="15" x14ac:dyDescent="0.2">
      <c r="A762" s="197" t="s">
        <v>1142</v>
      </c>
      <c r="B762" s="197" t="s">
        <v>1025</v>
      </c>
      <c r="C762" s="197" t="s">
        <v>32</v>
      </c>
      <c r="D762" s="198">
        <v>2017</v>
      </c>
      <c r="E762" s="197" t="s">
        <v>6</v>
      </c>
      <c r="F762" s="199">
        <v>12</v>
      </c>
      <c r="G762" s="200">
        <v>0</v>
      </c>
      <c r="H762" s="200">
        <v>0</v>
      </c>
      <c r="I762" s="200">
        <v>0</v>
      </c>
      <c r="J762" s="200">
        <v>8</v>
      </c>
      <c r="K762" s="199">
        <v>0</v>
      </c>
      <c r="L762" s="199">
        <v>0</v>
      </c>
      <c r="M762" s="199">
        <v>0</v>
      </c>
      <c r="N762" s="199">
        <v>13</v>
      </c>
      <c r="O762" s="199">
        <v>0</v>
      </c>
      <c r="P762" s="199">
        <v>39</v>
      </c>
      <c r="Q762" s="201">
        <v>1</v>
      </c>
      <c r="R762" s="197">
        <v>72</v>
      </c>
      <c r="S762" s="197">
        <v>1</v>
      </c>
      <c r="T762" s="92">
        <f t="shared" si="11"/>
        <v>2017</v>
      </c>
      <c r="U762">
        <f>VLOOKUP(A762,'SB35 Determination Data'!$B$4:$F$542,5,FALSE)</f>
        <v>2014</v>
      </c>
    </row>
    <row r="763" spans="1:21" ht="15" x14ac:dyDescent="0.2">
      <c r="A763" s="197" t="s">
        <v>191</v>
      </c>
      <c r="B763" s="197" t="s">
        <v>25</v>
      </c>
      <c r="C763" s="197" t="s">
        <v>26</v>
      </c>
      <c r="D763" s="198">
        <v>2016</v>
      </c>
      <c r="E763" s="197" t="s">
        <v>6</v>
      </c>
      <c r="F763" s="199">
        <v>93</v>
      </c>
      <c r="G763" s="200">
        <v>6</v>
      </c>
      <c r="H763" s="200">
        <v>0</v>
      </c>
      <c r="I763" s="200">
        <v>6</v>
      </c>
      <c r="J763" s="200">
        <v>73</v>
      </c>
      <c r="K763" s="199">
        <v>6</v>
      </c>
      <c r="L763" s="199">
        <v>0</v>
      </c>
      <c r="M763" s="199">
        <v>6</v>
      </c>
      <c r="N763" s="199">
        <v>66</v>
      </c>
      <c r="O763" s="199">
        <v>7</v>
      </c>
      <c r="P763" s="199">
        <v>79</v>
      </c>
      <c r="Q763" s="201">
        <v>0</v>
      </c>
      <c r="R763" s="197">
        <v>311</v>
      </c>
      <c r="S763" s="197">
        <v>19</v>
      </c>
      <c r="T763" s="92">
        <f t="shared" si="11"/>
        <v>2016</v>
      </c>
      <c r="U763">
        <f>VLOOKUP(A763,'SB35 Determination Data'!$B$4:$F$542,5,FALSE)</f>
        <v>2016</v>
      </c>
    </row>
    <row r="764" spans="1:21" ht="15" x14ac:dyDescent="0.2">
      <c r="A764" s="197" t="s">
        <v>191</v>
      </c>
      <c r="B764" s="197" t="s">
        <v>25</v>
      </c>
      <c r="C764" s="197" t="s">
        <v>26</v>
      </c>
      <c r="D764" s="198">
        <v>2017</v>
      </c>
      <c r="E764" s="197" t="s">
        <v>6</v>
      </c>
      <c r="F764" s="199">
        <v>93</v>
      </c>
      <c r="G764" s="200">
        <v>0</v>
      </c>
      <c r="H764" s="200">
        <v>0</v>
      </c>
      <c r="I764" s="200">
        <v>0</v>
      </c>
      <c r="J764" s="200">
        <v>73</v>
      </c>
      <c r="K764" s="199">
        <v>0</v>
      </c>
      <c r="L764" s="199">
        <v>0</v>
      </c>
      <c r="M764" s="199">
        <v>0</v>
      </c>
      <c r="N764" s="202">
        <v>66</v>
      </c>
      <c r="O764" s="199">
        <v>25</v>
      </c>
      <c r="P764" s="199">
        <v>79</v>
      </c>
      <c r="Q764" s="201">
        <v>0</v>
      </c>
      <c r="R764" s="197">
        <v>311</v>
      </c>
      <c r="S764" s="197">
        <v>25</v>
      </c>
      <c r="T764" s="92">
        <f t="shared" si="11"/>
        <v>2017</v>
      </c>
      <c r="U764">
        <f>VLOOKUP(A764,'SB35 Determination Data'!$B$4:$F$542,5,FALSE)</f>
        <v>2016</v>
      </c>
    </row>
    <row r="765" spans="1:21" ht="15" x14ac:dyDescent="0.2">
      <c r="A765" s="197" t="s">
        <v>192</v>
      </c>
      <c r="B765" s="197" t="s">
        <v>126</v>
      </c>
      <c r="C765" s="197" t="s">
        <v>13</v>
      </c>
      <c r="D765" s="198">
        <v>2015</v>
      </c>
      <c r="E765" s="197" t="s">
        <v>6</v>
      </c>
      <c r="F765" s="199">
        <v>40</v>
      </c>
      <c r="G765" s="200">
        <v>0</v>
      </c>
      <c r="H765" s="200">
        <v>0</v>
      </c>
      <c r="I765" s="200">
        <v>0</v>
      </c>
      <c r="J765" s="200">
        <v>27</v>
      </c>
      <c r="K765" s="199">
        <v>0</v>
      </c>
      <c r="L765" s="199">
        <v>0</v>
      </c>
      <c r="M765" s="199">
        <v>0</v>
      </c>
      <c r="N765" s="199">
        <v>27</v>
      </c>
      <c r="O765" s="199">
        <v>56</v>
      </c>
      <c r="P765" s="199">
        <v>74</v>
      </c>
      <c r="Q765" s="201">
        <v>52</v>
      </c>
      <c r="R765" s="197">
        <v>168</v>
      </c>
      <c r="S765" s="197">
        <v>108</v>
      </c>
      <c r="T765" s="92">
        <f t="shared" si="11"/>
        <v>2015</v>
      </c>
      <c r="U765">
        <f>VLOOKUP(A765,'SB35 Determination Data'!$B$4:$F$542,5,FALSE)</f>
        <v>2014</v>
      </c>
    </row>
    <row r="766" spans="1:21" ht="15" x14ac:dyDescent="0.2">
      <c r="A766" s="197" t="s">
        <v>193</v>
      </c>
      <c r="B766" s="197" t="s">
        <v>35</v>
      </c>
      <c r="C766" s="197" t="s">
        <v>3</v>
      </c>
      <c r="D766" s="198">
        <v>2014</v>
      </c>
      <c r="E766" s="197" t="s">
        <v>6</v>
      </c>
      <c r="F766" s="199">
        <v>1488</v>
      </c>
      <c r="G766" s="200">
        <v>1</v>
      </c>
      <c r="H766" s="200">
        <v>0</v>
      </c>
      <c r="I766" s="200">
        <v>1</v>
      </c>
      <c r="J766" s="200">
        <v>1007</v>
      </c>
      <c r="K766" s="199">
        <v>1</v>
      </c>
      <c r="L766" s="199">
        <v>0</v>
      </c>
      <c r="M766" s="199">
        <v>1</v>
      </c>
      <c r="N766" s="199">
        <v>1140</v>
      </c>
      <c r="O766" s="199">
        <v>158</v>
      </c>
      <c r="P766" s="199">
        <v>2610</v>
      </c>
      <c r="Q766" s="201">
        <v>181</v>
      </c>
      <c r="R766" s="197">
        <v>6245</v>
      </c>
      <c r="S766" s="197">
        <v>341</v>
      </c>
      <c r="T766" s="92">
        <f t="shared" si="11"/>
        <v>2014</v>
      </c>
      <c r="U766">
        <f>VLOOKUP(A766,'SB35 Determination Data'!$B$4:$F$542,5,FALSE)</f>
        <v>2014</v>
      </c>
    </row>
    <row r="767" spans="1:21" ht="15" x14ac:dyDescent="0.2">
      <c r="A767" s="197" t="s">
        <v>193</v>
      </c>
      <c r="B767" s="197" t="s">
        <v>35</v>
      </c>
      <c r="C767" s="197" t="s">
        <v>3</v>
      </c>
      <c r="D767" s="198">
        <v>2015</v>
      </c>
      <c r="E767" s="197" t="s">
        <v>6</v>
      </c>
      <c r="F767" s="199">
        <v>1488</v>
      </c>
      <c r="G767" s="200">
        <v>4</v>
      </c>
      <c r="H767" s="200">
        <v>0</v>
      </c>
      <c r="I767" s="200">
        <v>4</v>
      </c>
      <c r="J767" s="200">
        <v>1007</v>
      </c>
      <c r="K767" s="199">
        <v>0</v>
      </c>
      <c r="L767" s="199">
        <v>0</v>
      </c>
      <c r="M767" s="199">
        <v>0</v>
      </c>
      <c r="N767" s="199">
        <v>1140</v>
      </c>
      <c r="O767" s="199">
        <v>193</v>
      </c>
      <c r="P767" s="199">
        <v>2610</v>
      </c>
      <c r="Q767" s="201">
        <v>215</v>
      </c>
      <c r="R767" s="197">
        <v>6245</v>
      </c>
      <c r="S767" s="197">
        <v>412</v>
      </c>
      <c r="T767" s="92">
        <f t="shared" si="11"/>
        <v>2015</v>
      </c>
      <c r="U767">
        <f>VLOOKUP(A767,'SB35 Determination Data'!$B$4:$F$542,5,FALSE)</f>
        <v>2014</v>
      </c>
    </row>
    <row r="768" spans="1:21" ht="15" x14ac:dyDescent="0.2">
      <c r="A768" s="197" t="s">
        <v>193</v>
      </c>
      <c r="B768" s="197" t="s">
        <v>35</v>
      </c>
      <c r="C768" s="197" t="s">
        <v>3</v>
      </c>
      <c r="D768" s="198">
        <v>2016</v>
      </c>
      <c r="E768" s="197" t="s">
        <v>6</v>
      </c>
      <c r="F768" s="199">
        <v>1488</v>
      </c>
      <c r="G768" s="200">
        <v>3</v>
      </c>
      <c r="H768" s="200">
        <v>0</v>
      </c>
      <c r="I768" s="200">
        <v>3</v>
      </c>
      <c r="J768" s="200">
        <v>1007</v>
      </c>
      <c r="K768" s="199">
        <v>2</v>
      </c>
      <c r="L768" s="199">
        <v>0</v>
      </c>
      <c r="M768" s="199">
        <v>2</v>
      </c>
      <c r="N768" s="199">
        <v>1140</v>
      </c>
      <c r="O768" s="199">
        <v>184</v>
      </c>
      <c r="P768" s="199">
        <v>2610</v>
      </c>
      <c r="Q768" s="201">
        <v>349</v>
      </c>
      <c r="R768" s="197">
        <v>6245</v>
      </c>
      <c r="S768" s="197">
        <v>538</v>
      </c>
      <c r="T768" s="92">
        <f t="shared" si="11"/>
        <v>2016</v>
      </c>
      <c r="U768">
        <f>VLOOKUP(A768,'SB35 Determination Data'!$B$4:$F$542,5,FALSE)</f>
        <v>2014</v>
      </c>
    </row>
    <row r="769" spans="1:21" ht="15" x14ac:dyDescent="0.2">
      <c r="A769" s="197" t="s">
        <v>193</v>
      </c>
      <c r="B769" s="197" t="s">
        <v>35</v>
      </c>
      <c r="C769" s="197" t="s">
        <v>3</v>
      </c>
      <c r="D769" s="198">
        <v>2017</v>
      </c>
      <c r="E769" s="197" t="s">
        <v>6</v>
      </c>
      <c r="F769" s="199">
        <v>1488</v>
      </c>
      <c r="G769" s="200">
        <v>3</v>
      </c>
      <c r="H769" s="200">
        <v>0</v>
      </c>
      <c r="I769" s="200">
        <v>3</v>
      </c>
      <c r="J769" s="200">
        <v>1007</v>
      </c>
      <c r="K769" s="199">
        <v>9</v>
      </c>
      <c r="L769" s="199">
        <v>0</v>
      </c>
      <c r="M769" s="199">
        <v>9</v>
      </c>
      <c r="N769" s="199">
        <v>1140</v>
      </c>
      <c r="O769" s="199">
        <v>168</v>
      </c>
      <c r="P769" s="199">
        <v>2610</v>
      </c>
      <c r="Q769" s="201">
        <v>514</v>
      </c>
      <c r="R769" s="197">
        <v>6245</v>
      </c>
      <c r="S769" s="197">
        <v>694</v>
      </c>
      <c r="T769" s="92">
        <f t="shared" si="11"/>
        <v>2017</v>
      </c>
      <c r="U769">
        <f>VLOOKUP(A769,'SB35 Determination Data'!$B$4:$F$542,5,FALSE)</f>
        <v>2014</v>
      </c>
    </row>
    <row r="770" spans="1:21" ht="15" x14ac:dyDescent="0.2">
      <c r="A770" s="197" t="s">
        <v>954</v>
      </c>
      <c r="B770" s="197" t="s">
        <v>29</v>
      </c>
      <c r="C770" s="197" t="s">
        <v>8</v>
      </c>
      <c r="D770" s="198">
        <v>2015</v>
      </c>
      <c r="E770" s="197" t="s">
        <v>6</v>
      </c>
      <c r="F770" s="199">
        <v>233</v>
      </c>
      <c r="G770" s="200">
        <v>85</v>
      </c>
      <c r="H770" s="200">
        <v>84</v>
      </c>
      <c r="I770" s="200">
        <v>1</v>
      </c>
      <c r="J770" s="200">
        <v>129</v>
      </c>
      <c r="K770" s="199">
        <v>22</v>
      </c>
      <c r="L770" s="199">
        <v>20</v>
      </c>
      <c r="M770" s="199">
        <v>2</v>
      </c>
      <c r="N770" s="199">
        <v>143</v>
      </c>
      <c r="O770" s="199">
        <v>0</v>
      </c>
      <c r="P770" s="199">
        <v>150</v>
      </c>
      <c r="Q770" s="201">
        <v>712</v>
      </c>
      <c r="R770" s="197">
        <v>655</v>
      </c>
      <c r="S770" s="197">
        <v>819</v>
      </c>
      <c r="T770" s="92">
        <f t="shared" si="11"/>
        <v>2015</v>
      </c>
      <c r="U770">
        <f>VLOOKUP(A770,'SB35 Determination Data'!$B$4:$F$542,5,FALSE)</f>
        <v>2015</v>
      </c>
    </row>
    <row r="771" spans="1:21" ht="15" x14ac:dyDescent="0.2">
      <c r="A771" s="197" t="s">
        <v>954</v>
      </c>
      <c r="B771" s="197" t="s">
        <v>29</v>
      </c>
      <c r="C771" s="197" t="s">
        <v>8</v>
      </c>
      <c r="D771" s="198">
        <v>2016</v>
      </c>
      <c r="E771" s="197" t="s">
        <v>6</v>
      </c>
      <c r="F771" s="199">
        <v>233</v>
      </c>
      <c r="G771" s="200">
        <v>45</v>
      </c>
      <c r="H771" s="200">
        <v>42</v>
      </c>
      <c r="I771" s="200">
        <v>3</v>
      </c>
      <c r="J771" s="200">
        <v>129</v>
      </c>
      <c r="K771" s="199">
        <v>4</v>
      </c>
      <c r="L771" s="199">
        <v>0</v>
      </c>
      <c r="M771" s="199">
        <v>4</v>
      </c>
      <c r="N771" s="199">
        <v>143</v>
      </c>
      <c r="O771" s="199">
        <v>0</v>
      </c>
      <c r="P771" s="199">
        <v>150</v>
      </c>
      <c r="Q771" s="201">
        <v>17</v>
      </c>
      <c r="R771" s="197">
        <v>655</v>
      </c>
      <c r="S771" s="197">
        <v>66</v>
      </c>
      <c r="T771" s="92">
        <f t="shared" si="11"/>
        <v>2016</v>
      </c>
      <c r="U771">
        <f>VLOOKUP(A771,'SB35 Determination Data'!$B$4:$F$542,5,FALSE)</f>
        <v>2015</v>
      </c>
    </row>
    <row r="772" spans="1:21" ht="15" x14ac:dyDescent="0.2">
      <c r="A772" s="197" t="s">
        <v>954</v>
      </c>
      <c r="B772" s="197" t="s">
        <v>29</v>
      </c>
      <c r="C772" s="197" t="s">
        <v>8</v>
      </c>
      <c r="D772" s="198">
        <v>2017</v>
      </c>
      <c r="E772" s="197" t="s">
        <v>6</v>
      </c>
      <c r="F772" s="199">
        <v>233</v>
      </c>
      <c r="G772" s="200">
        <v>8</v>
      </c>
      <c r="H772" s="200">
        <v>0</v>
      </c>
      <c r="I772" s="200">
        <v>8</v>
      </c>
      <c r="J772" s="200">
        <v>129</v>
      </c>
      <c r="K772" s="199">
        <v>6</v>
      </c>
      <c r="L772" s="199">
        <v>2</v>
      </c>
      <c r="M772" s="199">
        <v>4</v>
      </c>
      <c r="N772" s="199">
        <v>143</v>
      </c>
      <c r="O772" s="199">
        <v>1</v>
      </c>
      <c r="P772" s="199">
        <v>150</v>
      </c>
      <c r="Q772" s="201">
        <v>20</v>
      </c>
      <c r="R772" s="197">
        <v>655</v>
      </c>
      <c r="S772" s="197">
        <v>35</v>
      </c>
      <c r="T772" s="92">
        <f t="shared" ref="T772:T835" si="12">IF(D772&gt;U772,D772,U772)</f>
        <v>2017</v>
      </c>
      <c r="U772">
        <f>VLOOKUP(A772,'SB35 Determination Data'!$B$4:$F$542,5,FALSE)</f>
        <v>2015</v>
      </c>
    </row>
    <row r="773" spans="1:21" ht="15" x14ac:dyDescent="0.2">
      <c r="A773" s="197" t="s">
        <v>949</v>
      </c>
      <c r="B773" s="197" t="s">
        <v>949</v>
      </c>
      <c r="C773" s="197" t="s">
        <v>950</v>
      </c>
      <c r="D773" s="198">
        <v>2017</v>
      </c>
      <c r="E773" s="197" t="s">
        <v>6</v>
      </c>
      <c r="F773" s="199">
        <v>1351</v>
      </c>
      <c r="G773" s="200">
        <v>0</v>
      </c>
      <c r="H773" s="200">
        <v>0</v>
      </c>
      <c r="I773" s="200">
        <v>0</v>
      </c>
      <c r="J773" s="200">
        <v>966</v>
      </c>
      <c r="K773" s="199">
        <v>0</v>
      </c>
      <c r="L773" s="199">
        <v>0</v>
      </c>
      <c r="M773" s="199">
        <v>0</v>
      </c>
      <c r="N773" s="199">
        <v>886</v>
      </c>
      <c r="O773" s="199">
        <v>145</v>
      </c>
      <c r="P773" s="199">
        <v>2348</v>
      </c>
      <c r="Q773" s="201">
        <v>82</v>
      </c>
      <c r="R773" s="197">
        <v>5551</v>
      </c>
      <c r="S773" s="197">
        <v>227</v>
      </c>
      <c r="T773" s="92">
        <f t="shared" si="12"/>
        <v>2017</v>
      </c>
      <c r="U773">
        <f>VLOOKUP(A773,'SB35 Determination Data'!$B$4:$F$542,5,FALSE)</f>
        <v>2016</v>
      </c>
    </row>
    <row r="774" spans="1:21" ht="15" x14ac:dyDescent="0.2">
      <c r="A774" s="197" t="s">
        <v>1005</v>
      </c>
      <c r="B774" s="197" t="s">
        <v>949</v>
      </c>
      <c r="C774" s="197" t="s">
        <v>950</v>
      </c>
      <c r="D774" s="198">
        <v>2016</v>
      </c>
      <c r="E774" s="197" t="s">
        <v>6</v>
      </c>
      <c r="F774" s="199">
        <v>1085</v>
      </c>
      <c r="G774" s="200">
        <v>0</v>
      </c>
      <c r="H774" s="200">
        <v>0</v>
      </c>
      <c r="I774" s="200">
        <v>0</v>
      </c>
      <c r="J774" s="200">
        <v>775</v>
      </c>
      <c r="K774" s="199">
        <v>0</v>
      </c>
      <c r="L774" s="199">
        <v>0</v>
      </c>
      <c r="M774" s="199">
        <v>0</v>
      </c>
      <c r="N774" s="199">
        <v>711</v>
      </c>
      <c r="O774" s="199">
        <v>37</v>
      </c>
      <c r="P774" s="199">
        <v>1885</v>
      </c>
      <c r="Q774" s="201">
        <v>137</v>
      </c>
      <c r="R774" s="197">
        <v>4456</v>
      </c>
      <c r="S774" s="197">
        <v>174</v>
      </c>
      <c r="T774" s="92">
        <f t="shared" si="12"/>
        <v>2016</v>
      </c>
      <c r="U774">
        <f>VLOOKUP(A774,'SB35 Determination Data'!$B$4:$F$542,5,FALSE)</f>
        <v>2016</v>
      </c>
    </row>
    <row r="775" spans="1:21" ht="15" x14ac:dyDescent="0.2">
      <c r="A775" s="197" t="s">
        <v>1005</v>
      </c>
      <c r="B775" s="197" t="s">
        <v>949</v>
      </c>
      <c r="C775" s="197" t="s">
        <v>950</v>
      </c>
      <c r="D775" s="198">
        <v>2017</v>
      </c>
      <c r="E775" s="197" t="s">
        <v>6</v>
      </c>
      <c r="F775" s="199">
        <v>1085</v>
      </c>
      <c r="G775" s="200">
        <v>0</v>
      </c>
      <c r="H775" s="200">
        <v>0</v>
      </c>
      <c r="I775" s="200">
        <v>0</v>
      </c>
      <c r="J775" s="200">
        <v>775</v>
      </c>
      <c r="K775" s="199">
        <v>0</v>
      </c>
      <c r="L775" s="199">
        <v>0</v>
      </c>
      <c r="M775" s="199">
        <v>0</v>
      </c>
      <c r="N775" s="199">
        <v>711</v>
      </c>
      <c r="O775" s="199">
        <v>52</v>
      </c>
      <c r="P775" s="199">
        <v>1885</v>
      </c>
      <c r="Q775" s="201">
        <v>118</v>
      </c>
      <c r="R775" s="197">
        <v>4456</v>
      </c>
      <c r="S775" s="197">
        <v>170</v>
      </c>
      <c r="T775" s="92">
        <f t="shared" si="12"/>
        <v>2017</v>
      </c>
      <c r="U775">
        <f>VLOOKUP(A775,'SB35 Determination Data'!$B$4:$F$542,5,FALSE)</f>
        <v>2016</v>
      </c>
    </row>
    <row r="776" spans="1:21" ht="15" x14ac:dyDescent="0.2">
      <c r="A776" s="197" t="s">
        <v>194</v>
      </c>
      <c r="B776" s="197" t="s">
        <v>40</v>
      </c>
      <c r="C776" s="197" t="s">
        <v>8</v>
      </c>
      <c r="D776" s="198">
        <v>2015</v>
      </c>
      <c r="E776" s="197" t="s">
        <v>6</v>
      </c>
      <c r="F776" s="199">
        <v>41</v>
      </c>
      <c r="G776" s="200">
        <v>6</v>
      </c>
      <c r="H776" s="200">
        <v>0</v>
      </c>
      <c r="I776" s="200">
        <v>6</v>
      </c>
      <c r="J776" s="200">
        <v>24</v>
      </c>
      <c r="K776" s="199">
        <v>8</v>
      </c>
      <c r="L776" s="199">
        <v>0</v>
      </c>
      <c r="M776" s="199">
        <v>8</v>
      </c>
      <c r="N776" s="199">
        <v>26</v>
      </c>
      <c r="O776" s="199">
        <v>3</v>
      </c>
      <c r="P776" s="199">
        <v>38</v>
      </c>
      <c r="Q776" s="201">
        <v>9</v>
      </c>
      <c r="R776" s="197">
        <v>129</v>
      </c>
      <c r="S776" s="197">
        <v>26</v>
      </c>
      <c r="T776" s="92">
        <f t="shared" si="12"/>
        <v>2015</v>
      </c>
      <c r="U776">
        <f>VLOOKUP(A776,'SB35 Determination Data'!$B$4:$F$542,5,FALSE)</f>
        <v>2015</v>
      </c>
    </row>
    <row r="777" spans="1:21" ht="15" x14ac:dyDescent="0.2">
      <c r="A777" s="197" t="s">
        <v>194</v>
      </c>
      <c r="B777" s="197" t="s">
        <v>40</v>
      </c>
      <c r="C777" s="197" t="s">
        <v>8</v>
      </c>
      <c r="D777" s="198">
        <v>2016</v>
      </c>
      <c r="E777" s="197" t="s">
        <v>6</v>
      </c>
      <c r="F777" s="199">
        <v>41</v>
      </c>
      <c r="G777" s="200">
        <v>4</v>
      </c>
      <c r="H777" s="200">
        <v>0</v>
      </c>
      <c r="I777" s="200">
        <v>4</v>
      </c>
      <c r="J777" s="200">
        <v>24</v>
      </c>
      <c r="K777" s="199">
        <v>3</v>
      </c>
      <c r="L777" s="199">
        <v>0</v>
      </c>
      <c r="M777" s="199">
        <v>3</v>
      </c>
      <c r="N777" s="199">
        <v>26</v>
      </c>
      <c r="O777" s="199">
        <v>2</v>
      </c>
      <c r="P777" s="199">
        <v>38</v>
      </c>
      <c r="Q777" s="201">
        <v>2</v>
      </c>
      <c r="R777" s="197">
        <v>129</v>
      </c>
      <c r="S777" s="197">
        <v>11</v>
      </c>
      <c r="T777" s="92">
        <f t="shared" si="12"/>
        <v>2016</v>
      </c>
      <c r="U777">
        <f>VLOOKUP(A777,'SB35 Determination Data'!$B$4:$F$542,5,FALSE)</f>
        <v>2015</v>
      </c>
    </row>
    <row r="778" spans="1:21" ht="15" x14ac:dyDescent="0.2">
      <c r="A778" s="197" t="s">
        <v>194</v>
      </c>
      <c r="B778" s="197" t="s">
        <v>40</v>
      </c>
      <c r="C778" s="197" t="s">
        <v>8</v>
      </c>
      <c r="D778" s="198">
        <v>2017</v>
      </c>
      <c r="E778" s="197" t="s">
        <v>6</v>
      </c>
      <c r="F778" s="199">
        <v>41</v>
      </c>
      <c r="G778" s="200">
        <v>6</v>
      </c>
      <c r="H778" s="200">
        <v>0</v>
      </c>
      <c r="I778" s="200">
        <v>6</v>
      </c>
      <c r="J778" s="200">
        <v>24</v>
      </c>
      <c r="K778" s="199">
        <v>5</v>
      </c>
      <c r="L778" s="199">
        <v>0</v>
      </c>
      <c r="M778" s="199">
        <v>5</v>
      </c>
      <c r="N778" s="199">
        <v>26</v>
      </c>
      <c r="O778" s="199">
        <v>5</v>
      </c>
      <c r="P778" s="199">
        <v>38</v>
      </c>
      <c r="Q778" s="201">
        <v>4</v>
      </c>
      <c r="R778" s="197">
        <v>129</v>
      </c>
      <c r="S778" s="197">
        <v>20</v>
      </c>
      <c r="T778" s="92">
        <f t="shared" si="12"/>
        <v>2017</v>
      </c>
      <c r="U778">
        <f>VLOOKUP(A778,'SB35 Determination Data'!$B$4:$F$542,5,FALSE)</f>
        <v>2015</v>
      </c>
    </row>
    <row r="779" spans="1:21" ht="15" x14ac:dyDescent="0.2">
      <c r="A779" s="197" t="s">
        <v>955</v>
      </c>
      <c r="B779" s="197" t="s">
        <v>29</v>
      </c>
      <c r="C779" s="197" t="s">
        <v>8</v>
      </c>
      <c r="D779" s="198">
        <v>2016</v>
      </c>
      <c r="E779" s="197" t="s">
        <v>6</v>
      </c>
      <c r="F779" s="199">
        <v>193</v>
      </c>
      <c r="G779" s="200">
        <v>0</v>
      </c>
      <c r="H779" s="200">
        <v>0</v>
      </c>
      <c r="I779" s="200">
        <v>0</v>
      </c>
      <c r="J779" s="200">
        <v>101</v>
      </c>
      <c r="K779" s="199">
        <v>0</v>
      </c>
      <c r="L779" s="199">
        <v>0</v>
      </c>
      <c r="M779" s="199">
        <v>0</v>
      </c>
      <c r="N779" s="199">
        <v>112</v>
      </c>
      <c r="O779" s="199">
        <v>0</v>
      </c>
      <c r="P779" s="199">
        <v>257</v>
      </c>
      <c r="Q779" s="201">
        <v>0</v>
      </c>
      <c r="R779" s="197">
        <v>663</v>
      </c>
      <c r="S779" s="197">
        <v>0</v>
      </c>
      <c r="T779" s="92">
        <f t="shared" si="12"/>
        <v>2016</v>
      </c>
      <c r="U779">
        <f>VLOOKUP(A779,'SB35 Determination Data'!$B$4:$F$542,5,FALSE)</f>
        <v>2015</v>
      </c>
    </row>
    <row r="780" spans="1:21" ht="15" x14ac:dyDescent="0.2">
      <c r="A780" s="197" t="s">
        <v>955</v>
      </c>
      <c r="B780" s="197" t="s">
        <v>29</v>
      </c>
      <c r="C780" s="197" t="s">
        <v>8</v>
      </c>
      <c r="D780" s="198">
        <v>2017</v>
      </c>
      <c r="E780" s="197" t="s">
        <v>6</v>
      </c>
      <c r="F780" s="199">
        <v>193</v>
      </c>
      <c r="G780" s="200">
        <v>0</v>
      </c>
      <c r="H780" s="200">
        <v>0</v>
      </c>
      <c r="I780" s="200">
        <v>0</v>
      </c>
      <c r="J780" s="200">
        <v>101</v>
      </c>
      <c r="K780" s="199">
        <v>0</v>
      </c>
      <c r="L780" s="199">
        <v>0</v>
      </c>
      <c r="M780" s="199">
        <v>0</v>
      </c>
      <c r="N780" s="199">
        <v>112</v>
      </c>
      <c r="O780" s="199">
        <v>0</v>
      </c>
      <c r="P780" s="199">
        <v>257</v>
      </c>
      <c r="Q780" s="201">
        <v>3</v>
      </c>
      <c r="R780" s="197">
        <v>663</v>
      </c>
      <c r="S780" s="197">
        <v>3</v>
      </c>
      <c r="T780" s="92">
        <f t="shared" si="12"/>
        <v>2017</v>
      </c>
      <c r="U780">
        <f>VLOOKUP(A780,'SB35 Determination Data'!$B$4:$F$542,5,FALSE)</f>
        <v>2015</v>
      </c>
    </row>
    <row r="781" spans="1:21" ht="15" x14ac:dyDescent="0.2">
      <c r="A781" s="197" t="s">
        <v>195</v>
      </c>
      <c r="B781" s="197" t="s">
        <v>62</v>
      </c>
      <c r="C781" s="197" t="s">
        <v>8</v>
      </c>
      <c r="D781" s="198">
        <v>2014</v>
      </c>
      <c r="E781" s="197" t="s">
        <v>6</v>
      </c>
      <c r="F781" s="199">
        <v>1004</v>
      </c>
      <c r="G781" s="200">
        <v>0</v>
      </c>
      <c r="H781" s="200">
        <v>0</v>
      </c>
      <c r="I781" s="200">
        <v>0</v>
      </c>
      <c r="J781" s="200">
        <v>570</v>
      </c>
      <c r="K781" s="199">
        <v>0</v>
      </c>
      <c r="L781" s="199">
        <v>0</v>
      </c>
      <c r="M781" s="199">
        <v>0</v>
      </c>
      <c r="N781" s="199">
        <v>565</v>
      </c>
      <c r="O781" s="199">
        <v>0</v>
      </c>
      <c r="P781" s="199">
        <v>1151</v>
      </c>
      <c r="Q781" s="201">
        <v>841</v>
      </c>
      <c r="R781" s="197">
        <v>3290</v>
      </c>
      <c r="S781" s="197">
        <v>841</v>
      </c>
      <c r="T781" s="92">
        <f t="shared" si="12"/>
        <v>2015</v>
      </c>
      <c r="U781">
        <f>VLOOKUP(A781,'SB35 Determination Data'!$B$4:$F$542,5,FALSE)</f>
        <v>2015</v>
      </c>
    </row>
    <row r="782" spans="1:21" ht="15" x14ac:dyDescent="0.2">
      <c r="A782" s="197" t="s">
        <v>195</v>
      </c>
      <c r="B782" s="197" t="s">
        <v>62</v>
      </c>
      <c r="C782" s="197" t="s">
        <v>8</v>
      </c>
      <c r="D782" s="198">
        <v>2015</v>
      </c>
      <c r="E782" s="197" t="s">
        <v>6</v>
      </c>
      <c r="F782" s="199">
        <v>1004</v>
      </c>
      <c r="G782" s="200">
        <v>0</v>
      </c>
      <c r="H782" s="200">
        <v>0</v>
      </c>
      <c r="I782" s="200">
        <v>0</v>
      </c>
      <c r="J782" s="200">
        <v>570</v>
      </c>
      <c r="K782" s="199">
        <v>0</v>
      </c>
      <c r="L782" s="199">
        <v>0</v>
      </c>
      <c r="M782" s="199">
        <v>0</v>
      </c>
      <c r="N782" s="199">
        <v>565</v>
      </c>
      <c r="O782" s="199">
        <v>0</v>
      </c>
      <c r="P782" s="199">
        <v>1151</v>
      </c>
      <c r="Q782" s="201">
        <v>270</v>
      </c>
      <c r="R782" s="197">
        <v>3290</v>
      </c>
      <c r="S782" s="197">
        <v>270</v>
      </c>
      <c r="T782" s="92">
        <f t="shared" si="12"/>
        <v>2015</v>
      </c>
      <c r="U782">
        <f>VLOOKUP(A782,'SB35 Determination Data'!$B$4:$F$542,5,FALSE)</f>
        <v>2015</v>
      </c>
    </row>
    <row r="783" spans="1:21" ht="15" x14ac:dyDescent="0.2">
      <c r="A783" s="197" t="s">
        <v>195</v>
      </c>
      <c r="B783" s="197" t="s">
        <v>62</v>
      </c>
      <c r="C783" s="197" t="s">
        <v>8</v>
      </c>
      <c r="D783" s="198">
        <v>2016</v>
      </c>
      <c r="E783" s="197" t="s">
        <v>6</v>
      </c>
      <c r="F783" s="199">
        <v>1004</v>
      </c>
      <c r="G783" s="200">
        <v>0</v>
      </c>
      <c r="H783" s="200">
        <v>0</v>
      </c>
      <c r="I783" s="200">
        <v>0</v>
      </c>
      <c r="J783" s="200">
        <v>570</v>
      </c>
      <c r="K783" s="199">
        <v>0</v>
      </c>
      <c r="L783" s="199">
        <v>0</v>
      </c>
      <c r="M783" s="199">
        <v>0</v>
      </c>
      <c r="N783" s="202">
        <v>565</v>
      </c>
      <c r="O783" s="199">
        <v>0</v>
      </c>
      <c r="P783" s="199">
        <v>1151</v>
      </c>
      <c r="Q783" s="201">
        <v>82</v>
      </c>
      <c r="R783" s="197">
        <v>3290</v>
      </c>
      <c r="S783" s="197">
        <v>82</v>
      </c>
      <c r="T783" s="92">
        <f t="shared" si="12"/>
        <v>2016</v>
      </c>
      <c r="U783">
        <f>VLOOKUP(A783,'SB35 Determination Data'!$B$4:$F$542,5,FALSE)</f>
        <v>2015</v>
      </c>
    </row>
    <row r="784" spans="1:21" ht="15" x14ac:dyDescent="0.2">
      <c r="A784" s="197" t="s">
        <v>195</v>
      </c>
      <c r="B784" s="197" t="s">
        <v>62</v>
      </c>
      <c r="C784" s="197" t="s">
        <v>8</v>
      </c>
      <c r="D784" s="198">
        <v>2017</v>
      </c>
      <c r="E784" s="197" t="s">
        <v>6</v>
      </c>
      <c r="F784" s="199">
        <v>1004</v>
      </c>
      <c r="G784" s="200">
        <v>0</v>
      </c>
      <c r="H784" s="200">
        <v>0</v>
      </c>
      <c r="I784" s="200">
        <v>0</v>
      </c>
      <c r="J784" s="200">
        <v>570</v>
      </c>
      <c r="K784" s="199">
        <v>0</v>
      </c>
      <c r="L784" s="199">
        <v>0</v>
      </c>
      <c r="M784" s="199">
        <v>0</v>
      </c>
      <c r="N784" s="199">
        <v>565</v>
      </c>
      <c r="O784" s="199">
        <v>0</v>
      </c>
      <c r="P784" s="199">
        <v>1151</v>
      </c>
      <c r="Q784" s="201">
        <v>111</v>
      </c>
      <c r="R784" s="197">
        <v>3290</v>
      </c>
      <c r="S784" s="197">
        <v>111</v>
      </c>
      <c r="T784" s="92">
        <f t="shared" si="12"/>
        <v>2017</v>
      </c>
      <c r="U784">
        <f>VLOOKUP(A784,'SB35 Determination Data'!$B$4:$F$542,5,FALSE)</f>
        <v>2015</v>
      </c>
    </row>
    <row r="785" spans="1:21" ht="15" x14ac:dyDescent="0.2">
      <c r="A785" s="197" t="s">
        <v>196</v>
      </c>
      <c r="B785" s="197" t="s">
        <v>12</v>
      </c>
      <c r="C785" s="197" t="s">
        <v>3</v>
      </c>
      <c r="D785" s="198">
        <v>2014</v>
      </c>
      <c r="E785" s="197" t="s">
        <v>6</v>
      </c>
      <c r="F785" s="199">
        <v>42</v>
      </c>
      <c r="G785" s="200">
        <v>9</v>
      </c>
      <c r="H785" s="200">
        <v>9</v>
      </c>
      <c r="I785" s="200">
        <v>0</v>
      </c>
      <c r="J785" s="200">
        <v>29</v>
      </c>
      <c r="K785" s="199">
        <v>6</v>
      </c>
      <c r="L785" s="199">
        <v>6</v>
      </c>
      <c r="M785" s="199">
        <v>0</v>
      </c>
      <c r="N785" s="199">
        <v>33</v>
      </c>
      <c r="O785" s="199">
        <v>16</v>
      </c>
      <c r="P785" s="199">
        <v>73</v>
      </c>
      <c r="Q785" s="201">
        <v>296</v>
      </c>
      <c r="R785" s="197">
        <v>177</v>
      </c>
      <c r="S785" s="197">
        <v>327</v>
      </c>
      <c r="T785" s="92">
        <f t="shared" si="12"/>
        <v>2014</v>
      </c>
      <c r="U785">
        <f>VLOOKUP(A785,'SB35 Determination Data'!$B$4:$F$542,5,FALSE)</f>
        <v>2014</v>
      </c>
    </row>
    <row r="786" spans="1:21" ht="15" x14ac:dyDescent="0.2">
      <c r="A786" s="197" t="s">
        <v>196</v>
      </c>
      <c r="B786" s="197" t="s">
        <v>12</v>
      </c>
      <c r="C786" s="197" t="s">
        <v>3</v>
      </c>
      <c r="D786" s="198">
        <v>2015</v>
      </c>
      <c r="E786" s="197" t="s">
        <v>6</v>
      </c>
      <c r="F786" s="199">
        <v>42</v>
      </c>
      <c r="G786" s="200">
        <v>3</v>
      </c>
      <c r="H786" s="200">
        <v>3</v>
      </c>
      <c r="I786" s="200">
        <v>0</v>
      </c>
      <c r="J786" s="200">
        <v>29</v>
      </c>
      <c r="K786" s="199">
        <v>22</v>
      </c>
      <c r="L786" s="199">
        <v>22</v>
      </c>
      <c r="M786" s="199">
        <v>0</v>
      </c>
      <c r="N786" s="199">
        <v>33</v>
      </c>
      <c r="O786" s="199">
        <v>0</v>
      </c>
      <c r="P786" s="199">
        <v>73</v>
      </c>
      <c r="Q786" s="201">
        <v>468</v>
      </c>
      <c r="R786" s="197">
        <v>177</v>
      </c>
      <c r="S786" s="197">
        <v>493</v>
      </c>
      <c r="T786" s="92">
        <f t="shared" si="12"/>
        <v>2015</v>
      </c>
      <c r="U786">
        <f>VLOOKUP(A786,'SB35 Determination Data'!$B$4:$F$542,5,FALSE)</f>
        <v>2014</v>
      </c>
    </row>
    <row r="787" spans="1:21" ht="15" x14ac:dyDescent="0.2">
      <c r="A787" s="197" t="s">
        <v>196</v>
      </c>
      <c r="B787" s="197" t="s">
        <v>12</v>
      </c>
      <c r="C787" s="197" t="s">
        <v>3</v>
      </c>
      <c r="D787" s="198">
        <v>2016</v>
      </c>
      <c r="E787" s="197" t="s">
        <v>6</v>
      </c>
      <c r="F787" s="199">
        <v>42</v>
      </c>
      <c r="G787" s="200">
        <v>1</v>
      </c>
      <c r="H787" s="200">
        <v>1</v>
      </c>
      <c r="I787" s="200">
        <v>0</v>
      </c>
      <c r="J787" s="200">
        <v>29</v>
      </c>
      <c r="K787" s="199">
        <v>0</v>
      </c>
      <c r="L787" s="199">
        <v>0</v>
      </c>
      <c r="M787" s="199">
        <v>0</v>
      </c>
      <c r="N787" s="199">
        <v>33</v>
      </c>
      <c r="O787" s="199">
        <v>0</v>
      </c>
      <c r="P787" s="199">
        <v>73</v>
      </c>
      <c r="Q787" s="201">
        <v>6</v>
      </c>
      <c r="R787" s="197">
        <v>177</v>
      </c>
      <c r="S787" s="197">
        <v>7</v>
      </c>
      <c r="T787" s="92">
        <f t="shared" si="12"/>
        <v>2016</v>
      </c>
      <c r="U787">
        <f>VLOOKUP(A787,'SB35 Determination Data'!$B$4:$F$542,5,FALSE)</f>
        <v>2014</v>
      </c>
    </row>
    <row r="788" spans="1:21" ht="15" x14ac:dyDescent="0.2">
      <c r="A788" s="197" t="s">
        <v>196</v>
      </c>
      <c r="B788" s="197" t="s">
        <v>12</v>
      </c>
      <c r="C788" s="197" t="s">
        <v>3</v>
      </c>
      <c r="D788" s="198">
        <v>2017</v>
      </c>
      <c r="E788" s="197" t="s">
        <v>6</v>
      </c>
      <c r="F788" s="199">
        <v>42</v>
      </c>
      <c r="G788" s="200">
        <v>0</v>
      </c>
      <c r="H788" s="200">
        <v>0</v>
      </c>
      <c r="I788" s="200">
        <v>0</v>
      </c>
      <c r="J788" s="200">
        <v>29</v>
      </c>
      <c r="K788" s="199">
        <v>0</v>
      </c>
      <c r="L788" s="199">
        <v>0</v>
      </c>
      <c r="M788" s="199">
        <v>0</v>
      </c>
      <c r="N788" s="202">
        <v>33</v>
      </c>
      <c r="O788" s="199">
        <v>0</v>
      </c>
      <c r="P788" s="199">
        <v>73</v>
      </c>
      <c r="Q788" s="201">
        <v>35</v>
      </c>
      <c r="R788" s="197">
        <v>177</v>
      </c>
      <c r="S788" s="197">
        <v>35</v>
      </c>
      <c r="T788" s="92">
        <f t="shared" si="12"/>
        <v>2017</v>
      </c>
      <c r="U788">
        <f>VLOOKUP(A788,'SB35 Determination Data'!$B$4:$F$542,5,FALSE)</f>
        <v>2014</v>
      </c>
    </row>
    <row r="789" spans="1:21" ht="15" x14ac:dyDescent="0.2">
      <c r="A789" s="197" t="s">
        <v>197</v>
      </c>
      <c r="B789" s="197" t="s">
        <v>72</v>
      </c>
      <c r="C789" s="197" t="s">
        <v>26</v>
      </c>
      <c r="D789" s="198">
        <v>2015</v>
      </c>
      <c r="E789" s="197" t="s">
        <v>6</v>
      </c>
      <c r="F789" s="199">
        <v>1546</v>
      </c>
      <c r="G789" s="200">
        <v>0</v>
      </c>
      <c r="H789" s="200">
        <v>0</v>
      </c>
      <c r="I789" s="200">
        <v>0</v>
      </c>
      <c r="J789" s="200">
        <v>991</v>
      </c>
      <c r="K789" s="199">
        <v>0</v>
      </c>
      <c r="L789" s="199">
        <v>0</v>
      </c>
      <c r="M789" s="199">
        <v>0</v>
      </c>
      <c r="N789" s="199">
        <v>1100</v>
      </c>
      <c r="O789" s="199">
        <v>0</v>
      </c>
      <c r="P789" s="199">
        <v>2724</v>
      </c>
      <c r="Q789" s="201">
        <v>18</v>
      </c>
      <c r="R789" s="197">
        <v>6361</v>
      </c>
      <c r="S789" s="197">
        <v>18</v>
      </c>
      <c r="T789" s="92">
        <f t="shared" si="12"/>
        <v>2016</v>
      </c>
      <c r="U789">
        <f>VLOOKUP(A789,'SB35 Determination Data'!$B$4:$F$542,5,FALSE)</f>
        <v>2016</v>
      </c>
    </row>
    <row r="790" spans="1:21" ht="15" x14ac:dyDescent="0.2">
      <c r="A790" s="197" t="s">
        <v>197</v>
      </c>
      <c r="B790" s="197" t="s">
        <v>72</v>
      </c>
      <c r="C790" s="197" t="s">
        <v>26</v>
      </c>
      <c r="D790" s="198">
        <v>2016</v>
      </c>
      <c r="E790" s="197" t="s">
        <v>6</v>
      </c>
      <c r="F790" s="199">
        <v>1546</v>
      </c>
      <c r="G790" s="200">
        <v>0</v>
      </c>
      <c r="H790" s="200">
        <v>0</v>
      </c>
      <c r="I790" s="200">
        <v>0</v>
      </c>
      <c r="J790" s="200">
        <v>991</v>
      </c>
      <c r="K790" s="199">
        <v>50</v>
      </c>
      <c r="L790" s="199">
        <v>50</v>
      </c>
      <c r="M790" s="199">
        <v>0</v>
      </c>
      <c r="N790" s="199">
        <v>1100</v>
      </c>
      <c r="O790" s="199">
        <v>56</v>
      </c>
      <c r="P790" s="199">
        <v>2724</v>
      </c>
      <c r="Q790" s="201">
        <v>150</v>
      </c>
      <c r="R790" s="197">
        <v>6361</v>
      </c>
      <c r="S790" s="197">
        <v>256</v>
      </c>
      <c r="T790" s="92">
        <f t="shared" si="12"/>
        <v>2016</v>
      </c>
      <c r="U790">
        <f>VLOOKUP(A790,'SB35 Determination Data'!$B$4:$F$542,5,FALSE)</f>
        <v>2016</v>
      </c>
    </row>
    <row r="791" spans="1:21" ht="15" x14ac:dyDescent="0.2">
      <c r="A791" s="197" t="s">
        <v>197</v>
      </c>
      <c r="B791" s="197" t="s">
        <v>72</v>
      </c>
      <c r="C791" s="197" t="s">
        <v>26</v>
      </c>
      <c r="D791" s="198">
        <v>2017</v>
      </c>
      <c r="E791" s="197" t="s">
        <v>6</v>
      </c>
      <c r="F791" s="199">
        <v>1546</v>
      </c>
      <c r="G791" s="200">
        <v>0</v>
      </c>
      <c r="H791" s="200">
        <v>0</v>
      </c>
      <c r="I791" s="200">
        <v>0</v>
      </c>
      <c r="J791" s="200">
        <v>991</v>
      </c>
      <c r="K791" s="199">
        <v>0</v>
      </c>
      <c r="L791" s="199">
        <v>0</v>
      </c>
      <c r="M791" s="199">
        <v>0</v>
      </c>
      <c r="N791" s="199">
        <v>1100</v>
      </c>
      <c r="O791" s="199">
        <v>3</v>
      </c>
      <c r="P791" s="199">
        <v>2724</v>
      </c>
      <c r="Q791" s="201">
        <v>137</v>
      </c>
      <c r="R791" s="197">
        <v>6361</v>
      </c>
      <c r="S791" s="197">
        <v>140</v>
      </c>
      <c r="T791" s="92">
        <f t="shared" si="12"/>
        <v>2017</v>
      </c>
      <c r="U791">
        <f>VLOOKUP(A791,'SB35 Determination Data'!$B$4:$F$542,5,FALSE)</f>
        <v>2016</v>
      </c>
    </row>
    <row r="792" spans="1:21" ht="15" x14ac:dyDescent="0.2">
      <c r="A792" s="197" t="s">
        <v>1015</v>
      </c>
      <c r="B792" s="197" t="s">
        <v>187</v>
      </c>
      <c r="C792" s="197" t="s">
        <v>13</v>
      </c>
      <c r="D792" s="198">
        <v>2014</v>
      </c>
      <c r="E792" s="197" t="s">
        <v>6</v>
      </c>
      <c r="F792" s="199">
        <v>11</v>
      </c>
      <c r="G792" s="200">
        <v>0</v>
      </c>
      <c r="H792" s="200">
        <v>0</v>
      </c>
      <c r="I792" s="200">
        <v>0</v>
      </c>
      <c r="J792" s="200">
        <v>7</v>
      </c>
      <c r="K792" s="199">
        <v>0</v>
      </c>
      <c r="L792" s="199">
        <v>0</v>
      </c>
      <c r="M792" s="199">
        <v>0</v>
      </c>
      <c r="N792" s="199">
        <v>9</v>
      </c>
      <c r="O792" s="199">
        <v>9</v>
      </c>
      <c r="P792" s="199">
        <v>19</v>
      </c>
      <c r="Q792" s="201">
        <v>4</v>
      </c>
      <c r="R792" s="197">
        <v>46</v>
      </c>
      <c r="S792" s="197">
        <v>13</v>
      </c>
      <c r="T792" s="92">
        <f t="shared" si="12"/>
        <v>2014</v>
      </c>
      <c r="U792">
        <f>VLOOKUP(A792,'SB35 Determination Data'!$B$4:$F$542,5,FALSE)</f>
        <v>2014</v>
      </c>
    </row>
    <row r="793" spans="1:21" ht="15" x14ac:dyDescent="0.2">
      <c r="A793" s="197" t="s">
        <v>1015</v>
      </c>
      <c r="B793" s="197" t="s">
        <v>187</v>
      </c>
      <c r="C793" s="197" t="s">
        <v>13</v>
      </c>
      <c r="D793" s="198">
        <v>2015</v>
      </c>
      <c r="E793" s="197" t="s">
        <v>6</v>
      </c>
      <c r="F793" s="199">
        <v>11</v>
      </c>
      <c r="G793" s="200">
        <v>0</v>
      </c>
      <c r="H793" s="200">
        <v>0</v>
      </c>
      <c r="I793" s="200">
        <v>0</v>
      </c>
      <c r="J793" s="200">
        <v>7</v>
      </c>
      <c r="K793" s="199">
        <v>2</v>
      </c>
      <c r="L793" s="199">
        <v>0</v>
      </c>
      <c r="M793" s="199">
        <v>2</v>
      </c>
      <c r="N793" s="202">
        <v>9</v>
      </c>
      <c r="O793" s="199">
        <v>10</v>
      </c>
      <c r="P793" s="199">
        <v>19</v>
      </c>
      <c r="Q793" s="201">
        <v>14</v>
      </c>
      <c r="R793" s="197">
        <v>46</v>
      </c>
      <c r="S793" s="197">
        <v>26</v>
      </c>
      <c r="T793" s="92">
        <f t="shared" si="12"/>
        <v>2015</v>
      </c>
      <c r="U793">
        <f>VLOOKUP(A793,'SB35 Determination Data'!$B$4:$F$542,5,FALSE)</f>
        <v>2014</v>
      </c>
    </row>
    <row r="794" spans="1:21" ht="15" x14ac:dyDescent="0.2">
      <c r="A794" s="197" t="s">
        <v>1015</v>
      </c>
      <c r="B794" s="197" t="s">
        <v>187</v>
      </c>
      <c r="C794" s="197" t="s">
        <v>13</v>
      </c>
      <c r="D794" s="198">
        <v>2016</v>
      </c>
      <c r="E794" s="197" t="s">
        <v>6</v>
      </c>
      <c r="F794" s="199">
        <v>11</v>
      </c>
      <c r="G794" s="200">
        <v>0</v>
      </c>
      <c r="H794" s="200">
        <v>0</v>
      </c>
      <c r="I794" s="200">
        <v>0</v>
      </c>
      <c r="J794" s="200">
        <v>7</v>
      </c>
      <c r="K794" s="199">
        <v>5</v>
      </c>
      <c r="L794" s="199">
        <v>0</v>
      </c>
      <c r="M794" s="199">
        <v>5</v>
      </c>
      <c r="N794" s="199">
        <v>9</v>
      </c>
      <c r="O794" s="199">
        <v>12</v>
      </c>
      <c r="P794" s="199">
        <v>19</v>
      </c>
      <c r="Q794" s="201">
        <v>9</v>
      </c>
      <c r="R794" s="197">
        <v>46</v>
      </c>
      <c r="S794" s="197">
        <v>26</v>
      </c>
      <c r="T794" s="92">
        <f t="shared" si="12"/>
        <v>2016</v>
      </c>
      <c r="U794">
        <f>VLOOKUP(A794,'SB35 Determination Data'!$B$4:$F$542,5,FALSE)</f>
        <v>2014</v>
      </c>
    </row>
    <row r="795" spans="1:21" ht="15" x14ac:dyDescent="0.2">
      <c r="A795" s="197" t="s">
        <v>1015</v>
      </c>
      <c r="B795" s="197" t="s">
        <v>187</v>
      </c>
      <c r="C795" s="197" t="s">
        <v>13</v>
      </c>
      <c r="D795" s="198">
        <v>2017</v>
      </c>
      <c r="E795" s="197" t="s">
        <v>6</v>
      </c>
      <c r="F795" s="199">
        <v>11</v>
      </c>
      <c r="G795" s="200">
        <v>0</v>
      </c>
      <c r="H795" s="200">
        <v>0</v>
      </c>
      <c r="I795" s="200">
        <v>0</v>
      </c>
      <c r="J795" s="200">
        <v>7</v>
      </c>
      <c r="K795" s="199">
        <v>6</v>
      </c>
      <c r="L795" s="199">
        <v>0</v>
      </c>
      <c r="M795" s="199">
        <v>6</v>
      </c>
      <c r="N795" s="199">
        <v>9</v>
      </c>
      <c r="O795" s="199">
        <v>13</v>
      </c>
      <c r="P795" s="199">
        <v>19</v>
      </c>
      <c r="Q795" s="201">
        <v>10</v>
      </c>
      <c r="R795" s="197">
        <v>46</v>
      </c>
      <c r="S795" s="197">
        <v>29</v>
      </c>
      <c r="T795" s="92">
        <f t="shared" si="12"/>
        <v>2017</v>
      </c>
      <c r="U795">
        <f>VLOOKUP(A795,'SB35 Determination Data'!$B$4:$F$542,5,FALSE)</f>
        <v>2014</v>
      </c>
    </row>
    <row r="796" spans="1:21" ht="15" x14ac:dyDescent="0.2">
      <c r="A796" s="197" t="s">
        <v>198</v>
      </c>
      <c r="B796" s="197" t="s">
        <v>5</v>
      </c>
      <c r="C796" s="197" t="s">
        <v>3</v>
      </c>
      <c r="D796" s="198">
        <v>2014</v>
      </c>
      <c r="E796" s="197" t="s">
        <v>6</v>
      </c>
      <c r="F796" s="199">
        <v>101</v>
      </c>
      <c r="G796" s="200">
        <v>0</v>
      </c>
      <c r="H796" s="200">
        <v>0</v>
      </c>
      <c r="I796" s="200">
        <v>0</v>
      </c>
      <c r="J796" s="200">
        <v>61</v>
      </c>
      <c r="K796" s="199">
        <v>0</v>
      </c>
      <c r="L796" s="199">
        <v>0</v>
      </c>
      <c r="M796" s="199">
        <v>0</v>
      </c>
      <c r="N796" s="199">
        <v>65</v>
      </c>
      <c r="O796" s="199">
        <v>2</v>
      </c>
      <c r="P796" s="199">
        <v>162</v>
      </c>
      <c r="Q796" s="201">
        <v>34</v>
      </c>
      <c r="R796" s="197">
        <v>389</v>
      </c>
      <c r="S796" s="197">
        <v>36</v>
      </c>
      <c r="T796" s="92">
        <f t="shared" si="12"/>
        <v>2014</v>
      </c>
      <c r="U796">
        <f>VLOOKUP(A796,'SB35 Determination Data'!$B$4:$F$542,5,FALSE)</f>
        <v>2014</v>
      </c>
    </row>
    <row r="797" spans="1:21" ht="15" x14ac:dyDescent="0.2">
      <c r="A797" s="197" t="s">
        <v>198</v>
      </c>
      <c r="B797" s="197" t="s">
        <v>5</v>
      </c>
      <c r="C797" s="197" t="s">
        <v>3</v>
      </c>
      <c r="D797" s="198">
        <v>2015</v>
      </c>
      <c r="E797" s="197" t="s">
        <v>6</v>
      </c>
      <c r="F797" s="199">
        <v>101</v>
      </c>
      <c r="G797" s="200">
        <v>0</v>
      </c>
      <c r="H797" s="200">
        <v>0</v>
      </c>
      <c r="I797" s="200">
        <v>0</v>
      </c>
      <c r="J797" s="200">
        <v>61</v>
      </c>
      <c r="K797" s="199">
        <v>0</v>
      </c>
      <c r="L797" s="199">
        <v>0</v>
      </c>
      <c r="M797" s="199">
        <v>0</v>
      </c>
      <c r="N797" s="199">
        <v>65</v>
      </c>
      <c r="O797" s="199">
        <v>0</v>
      </c>
      <c r="P797" s="199">
        <v>162</v>
      </c>
      <c r="Q797" s="201">
        <v>9</v>
      </c>
      <c r="R797" s="197">
        <v>389</v>
      </c>
      <c r="S797" s="197">
        <v>9</v>
      </c>
      <c r="T797" s="92">
        <f t="shared" si="12"/>
        <v>2015</v>
      </c>
      <c r="U797">
        <f>VLOOKUP(A797,'SB35 Determination Data'!$B$4:$F$542,5,FALSE)</f>
        <v>2014</v>
      </c>
    </row>
    <row r="798" spans="1:21" ht="15" x14ac:dyDescent="0.2">
      <c r="A798" s="197" t="s">
        <v>198</v>
      </c>
      <c r="B798" s="197" t="s">
        <v>5</v>
      </c>
      <c r="C798" s="197" t="s">
        <v>3</v>
      </c>
      <c r="D798" s="198">
        <v>2016</v>
      </c>
      <c r="E798" s="197" t="s">
        <v>6</v>
      </c>
      <c r="F798" s="199">
        <v>101</v>
      </c>
      <c r="G798" s="200">
        <v>0</v>
      </c>
      <c r="H798" s="200">
        <v>0</v>
      </c>
      <c r="I798" s="200">
        <v>0</v>
      </c>
      <c r="J798" s="200">
        <v>61</v>
      </c>
      <c r="K798" s="199">
        <v>0</v>
      </c>
      <c r="L798" s="199">
        <v>0</v>
      </c>
      <c r="M798" s="199">
        <v>0</v>
      </c>
      <c r="N798" s="202">
        <v>65</v>
      </c>
      <c r="O798" s="199">
        <v>0</v>
      </c>
      <c r="P798" s="199">
        <v>162</v>
      </c>
      <c r="Q798" s="201">
        <v>445</v>
      </c>
      <c r="R798" s="197">
        <v>389</v>
      </c>
      <c r="S798" s="197">
        <v>445</v>
      </c>
      <c r="T798" s="92">
        <f t="shared" si="12"/>
        <v>2016</v>
      </c>
      <c r="U798">
        <f>VLOOKUP(A798,'SB35 Determination Data'!$B$4:$F$542,5,FALSE)</f>
        <v>2014</v>
      </c>
    </row>
    <row r="799" spans="1:21" ht="15" x14ac:dyDescent="0.2">
      <c r="A799" s="197" t="s">
        <v>198</v>
      </c>
      <c r="B799" s="197" t="s">
        <v>5</v>
      </c>
      <c r="C799" s="197" t="s">
        <v>3</v>
      </c>
      <c r="D799" s="198">
        <v>2017</v>
      </c>
      <c r="E799" s="197" t="s">
        <v>6</v>
      </c>
      <c r="F799" s="199">
        <v>101</v>
      </c>
      <c r="G799" s="200">
        <v>0</v>
      </c>
      <c r="H799" s="200">
        <v>0</v>
      </c>
      <c r="I799" s="200">
        <v>0</v>
      </c>
      <c r="J799" s="200">
        <v>61</v>
      </c>
      <c r="K799" s="199">
        <v>0</v>
      </c>
      <c r="L799" s="199">
        <v>0</v>
      </c>
      <c r="M799" s="199">
        <v>0</v>
      </c>
      <c r="N799" s="199">
        <v>65</v>
      </c>
      <c r="O799" s="199">
        <v>2</v>
      </c>
      <c r="P799" s="199">
        <v>162</v>
      </c>
      <c r="Q799" s="201">
        <v>22</v>
      </c>
      <c r="R799" s="197">
        <v>389</v>
      </c>
      <c r="S799" s="197">
        <v>24</v>
      </c>
      <c r="T799" s="92">
        <f t="shared" si="12"/>
        <v>2017</v>
      </c>
      <c r="U799">
        <f>VLOOKUP(A799,'SB35 Determination Data'!$B$4:$F$542,5,FALSE)</f>
        <v>2014</v>
      </c>
    </row>
    <row r="800" spans="1:21" ht="15" x14ac:dyDescent="0.2">
      <c r="A800" s="197" t="s">
        <v>1065</v>
      </c>
      <c r="B800" s="197" t="s">
        <v>108</v>
      </c>
      <c r="C800" s="197" t="s">
        <v>13</v>
      </c>
      <c r="D800" s="198">
        <v>2017</v>
      </c>
      <c r="E800" s="197" t="s">
        <v>6</v>
      </c>
      <c r="F800" s="199">
        <v>5</v>
      </c>
      <c r="G800" s="200">
        <v>0</v>
      </c>
      <c r="H800" s="200">
        <v>0</v>
      </c>
      <c r="I800" s="200">
        <v>0</v>
      </c>
      <c r="J800" s="200">
        <v>3</v>
      </c>
      <c r="K800" s="199">
        <v>0</v>
      </c>
      <c r="L800" s="199">
        <v>0</v>
      </c>
      <c r="M800" s="199">
        <v>0</v>
      </c>
      <c r="N800" s="199">
        <v>3</v>
      </c>
      <c r="O800" s="199">
        <v>0</v>
      </c>
      <c r="P800" s="199">
        <v>8</v>
      </c>
      <c r="Q800" s="201">
        <v>0</v>
      </c>
      <c r="R800" s="197">
        <v>19</v>
      </c>
      <c r="S800" s="197">
        <v>0</v>
      </c>
      <c r="T800" s="92">
        <f t="shared" si="12"/>
        <v>2017</v>
      </c>
      <c r="U800">
        <f>VLOOKUP(A800,'SB35 Determination Data'!$B$4:$F$542,5,FALSE)</f>
        <v>2014</v>
      </c>
    </row>
    <row r="801" spans="1:21" ht="15" x14ac:dyDescent="0.2">
      <c r="A801" s="197" t="s">
        <v>1362</v>
      </c>
      <c r="B801" s="197" t="s">
        <v>2</v>
      </c>
      <c r="C801" s="197" t="s">
        <v>3</v>
      </c>
      <c r="D801" s="198">
        <v>2014</v>
      </c>
      <c r="E801" s="197" t="s">
        <v>6</v>
      </c>
      <c r="F801" s="199">
        <v>164</v>
      </c>
      <c r="G801" s="200">
        <v>0</v>
      </c>
      <c r="H801" s="200">
        <v>0</v>
      </c>
      <c r="I801" s="200">
        <v>0</v>
      </c>
      <c r="J801" s="200">
        <v>114</v>
      </c>
      <c r="K801" s="199">
        <v>0</v>
      </c>
      <c r="L801" s="199">
        <v>0</v>
      </c>
      <c r="M801" s="199">
        <v>0</v>
      </c>
      <c r="N801" s="199">
        <v>125</v>
      </c>
      <c r="O801" s="199">
        <v>0</v>
      </c>
      <c r="P801" s="199">
        <v>294</v>
      </c>
      <c r="Q801" s="201">
        <v>10</v>
      </c>
      <c r="R801" s="197">
        <v>697</v>
      </c>
      <c r="S801" s="197">
        <v>10</v>
      </c>
      <c r="T801" s="92">
        <f t="shared" si="12"/>
        <v>2014</v>
      </c>
      <c r="U801">
        <f>VLOOKUP(A801,'SB35 Determination Data'!$B$4:$F$542,5,FALSE)</f>
        <v>2014</v>
      </c>
    </row>
    <row r="802" spans="1:21" ht="15" x14ac:dyDescent="0.2">
      <c r="A802" s="197" t="s">
        <v>1362</v>
      </c>
      <c r="B802" s="197" t="s">
        <v>2</v>
      </c>
      <c r="C802" s="197" t="s">
        <v>3</v>
      </c>
      <c r="D802" s="198">
        <v>2015</v>
      </c>
      <c r="E802" s="197" t="s">
        <v>6</v>
      </c>
      <c r="F802" s="199">
        <v>164</v>
      </c>
      <c r="G802" s="200">
        <v>0</v>
      </c>
      <c r="H802" s="200">
        <v>0</v>
      </c>
      <c r="I802" s="200">
        <v>0</v>
      </c>
      <c r="J802" s="200">
        <v>114</v>
      </c>
      <c r="K802" s="199">
        <v>0</v>
      </c>
      <c r="L802" s="199">
        <v>0</v>
      </c>
      <c r="M802" s="199">
        <v>0</v>
      </c>
      <c r="N802" s="199">
        <v>125</v>
      </c>
      <c r="O802" s="199">
        <v>0</v>
      </c>
      <c r="P802" s="199">
        <v>294</v>
      </c>
      <c r="Q802" s="201">
        <v>20</v>
      </c>
      <c r="R802" s="197">
        <v>697</v>
      </c>
      <c r="S802" s="197">
        <v>20</v>
      </c>
      <c r="T802" s="92">
        <f t="shared" si="12"/>
        <v>2015</v>
      </c>
      <c r="U802">
        <f>VLOOKUP(A802,'SB35 Determination Data'!$B$4:$F$542,5,FALSE)</f>
        <v>2014</v>
      </c>
    </row>
    <row r="803" spans="1:21" ht="15" x14ac:dyDescent="0.2">
      <c r="A803" s="197" t="s">
        <v>1362</v>
      </c>
      <c r="B803" s="197" t="s">
        <v>2</v>
      </c>
      <c r="C803" s="197" t="s">
        <v>3</v>
      </c>
      <c r="D803" s="198">
        <v>2016</v>
      </c>
      <c r="E803" s="197" t="s">
        <v>6</v>
      </c>
      <c r="F803" s="199">
        <v>164</v>
      </c>
      <c r="G803" s="200">
        <v>0</v>
      </c>
      <c r="H803" s="200">
        <v>0</v>
      </c>
      <c r="I803" s="200">
        <v>0</v>
      </c>
      <c r="J803" s="200">
        <v>114</v>
      </c>
      <c r="K803" s="199">
        <v>0</v>
      </c>
      <c r="L803" s="199">
        <v>0</v>
      </c>
      <c r="M803" s="199">
        <v>0</v>
      </c>
      <c r="N803" s="199">
        <v>125</v>
      </c>
      <c r="O803" s="199">
        <v>0</v>
      </c>
      <c r="P803" s="199">
        <v>294</v>
      </c>
      <c r="Q803" s="201">
        <v>39</v>
      </c>
      <c r="R803" s="197">
        <v>697</v>
      </c>
      <c r="S803" s="197">
        <v>39</v>
      </c>
      <c r="T803" s="92">
        <f t="shared" si="12"/>
        <v>2016</v>
      </c>
      <c r="U803">
        <f>VLOOKUP(A803,'SB35 Determination Data'!$B$4:$F$542,5,FALSE)</f>
        <v>2014</v>
      </c>
    </row>
    <row r="804" spans="1:21" ht="15" x14ac:dyDescent="0.2">
      <c r="A804" s="197" t="s">
        <v>1362</v>
      </c>
      <c r="B804" s="197" t="s">
        <v>2</v>
      </c>
      <c r="C804" s="197" t="s">
        <v>3</v>
      </c>
      <c r="D804" s="198">
        <v>2017</v>
      </c>
      <c r="E804" s="197" t="s">
        <v>6</v>
      </c>
      <c r="F804" s="199">
        <v>164</v>
      </c>
      <c r="G804" s="200">
        <v>0</v>
      </c>
      <c r="H804" s="200">
        <v>0</v>
      </c>
      <c r="I804" s="200">
        <v>0</v>
      </c>
      <c r="J804" s="200">
        <v>114</v>
      </c>
      <c r="K804" s="199">
        <v>0</v>
      </c>
      <c r="L804" s="199">
        <v>0</v>
      </c>
      <c r="M804" s="199">
        <v>0</v>
      </c>
      <c r="N804" s="199">
        <v>125</v>
      </c>
      <c r="O804" s="199">
        <v>0</v>
      </c>
      <c r="P804" s="199">
        <v>294</v>
      </c>
      <c r="Q804" s="201">
        <v>66</v>
      </c>
      <c r="R804" s="197">
        <v>697</v>
      </c>
      <c r="S804" s="197">
        <v>66</v>
      </c>
      <c r="T804" s="92">
        <f t="shared" si="12"/>
        <v>2017</v>
      </c>
      <c r="U804">
        <f>VLOOKUP(A804,'SB35 Determination Data'!$B$4:$F$542,5,FALSE)</f>
        <v>2014</v>
      </c>
    </row>
    <row r="805" spans="1:21" ht="15" x14ac:dyDescent="0.2">
      <c r="A805" s="197" t="s">
        <v>199</v>
      </c>
      <c r="B805" s="197" t="s">
        <v>62</v>
      </c>
      <c r="C805" s="197" t="s">
        <v>8</v>
      </c>
      <c r="D805" s="198">
        <v>2014</v>
      </c>
      <c r="E805" s="197" t="s">
        <v>6</v>
      </c>
      <c r="F805" s="199">
        <v>23</v>
      </c>
      <c r="G805" s="200">
        <v>0</v>
      </c>
      <c r="H805" s="200">
        <v>0</v>
      </c>
      <c r="I805" s="200">
        <v>0</v>
      </c>
      <c r="J805" s="200">
        <v>13</v>
      </c>
      <c r="K805" s="199">
        <v>1</v>
      </c>
      <c r="L805" s="199">
        <v>1</v>
      </c>
      <c r="M805" s="199">
        <v>0</v>
      </c>
      <c r="N805" s="202">
        <v>13</v>
      </c>
      <c r="O805" s="199">
        <v>0</v>
      </c>
      <c r="P805" s="199">
        <v>12</v>
      </c>
      <c r="Q805" s="201">
        <v>4</v>
      </c>
      <c r="R805" s="197">
        <v>61</v>
      </c>
      <c r="S805" s="197">
        <v>5</v>
      </c>
      <c r="T805" s="92">
        <f t="shared" si="12"/>
        <v>2015</v>
      </c>
      <c r="U805">
        <f>VLOOKUP(A805,'SB35 Determination Data'!$B$4:$F$542,5,FALSE)</f>
        <v>2015</v>
      </c>
    </row>
    <row r="806" spans="1:21" ht="15" x14ac:dyDescent="0.2">
      <c r="A806" s="197" t="s">
        <v>199</v>
      </c>
      <c r="B806" s="197" t="s">
        <v>62</v>
      </c>
      <c r="C806" s="197" t="s">
        <v>8</v>
      </c>
      <c r="D806" s="198">
        <v>2015</v>
      </c>
      <c r="E806" s="197" t="s">
        <v>6</v>
      </c>
      <c r="F806" s="199">
        <v>23</v>
      </c>
      <c r="G806" s="200">
        <v>4</v>
      </c>
      <c r="H806" s="200">
        <v>0</v>
      </c>
      <c r="I806" s="200">
        <v>4</v>
      </c>
      <c r="J806" s="200">
        <v>13</v>
      </c>
      <c r="K806" s="199">
        <v>0</v>
      </c>
      <c r="L806" s="199">
        <v>0</v>
      </c>
      <c r="M806" s="199">
        <v>0</v>
      </c>
      <c r="N806" s="199">
        <v>13</v>
      </c>
      <c r="O806" s="199">
        <v>1</v>
      </c>
      <c r="P806" s="199">
        <v>12</v>
      </c>
      <c r="Q806" s="201">
        <v>2</v>
      </c>
      <c r="R806" s="197">
        <v>61</v>
      </c>
      <c r="S806" s="197">
        <v>7</v>
      </c>
      <c r="T806" s="92">
        <f t="shared" si="12"/>
        <v>2015</v>
      </c>
      <c r="U806">
        <f>VLOOKUP(A806,'SB35 Determination Data'!$B$4:$F$542,5,FALSE)</f>
        <v>2015</v>
      </c>
    </row>
    <row r="807" spans="1:21" ht="15" x14ac:dyDescent="0.2">
      <c r="A807" s="197" t="s">
        <v>199</v>
      </c>
      <c r="B807" s="197" t="s">
        <v>62</v>
      </c>
      <c r="C807" s="197" t="s">
        <v>8</v>
      </c>
      <c r="D807" s="198">
        <v>2016</v>
      </c>
      <c r="E807" s="197" t="s">
        <v>6</v>
      </c>
      <c r="F807" s="199">
        <v>23</v>
      </c>
      <c r="G807" s="200">
        <v>5</v>
      </c>
      <c r="H807" s="200">
        <v>5</v>
      </c>
      <c r="I807" s="200">
        <v>0</v>
      </c>
      <c r="J807" s="200">
        <v>13</v>
      </c>
      <c r="K807" s="199">
        <v>0</v>
      </c>
      <c r="L807" s="199">
        <v>0</v>
      </c>
      <c r="M807" s="199">
        <v>0</v>
      </c>
      <c r="N807" s="199">
        <v>13</v>
      </c>
      <c r="O807" s="199">
        <v>0</v>
      </c>
      <c r="P807" s="199">
        <v>12</v>
      </c>
      <c r="Q807" s="201">
        <v>8</v>
      </c>
      <c r="R807" s="197">
        <v>61</v>
      </c>
      <c r="S807" s="197">
        <v>13</v>
      </c>
      <c r="T807" s="92">
        <f t="shared" si="12"/>
        <v>2016</v>
      </c>
      <c r="U807">
        <f>VLOOKUP(A807,'SB35 Determination Data'!$B$4:$F$542,5,FALSE)</f>
        <v>2015</v>
      </c>
    </row>
    <row r="808" spans="1:21" ht="15" x14ac:dyDescent="0.2">
      <c r="A808" s="197" t="s">
        <v>199</v>
      </c>
      <c r="B808" s="197" t="s">
        <v>62</v>
      </c>
      <c r="C808" s="197" t="s">
        <v>8</v>
      </c>
      <c r="D808" s="198">
        <v>2017</v>
      </c>
      <c r="E808" s="197" t="s">
        <v>6</v>
      </c>
      <c r="F808" s="199">
        <v>23</v>
      </c>
      <c r="G808" s="200">
        <v>12</v>
      </c>
      <c r="H808" s="200">
        <v>0</v>
      </c>
      <c r="I808" s="200">
        <v>12</v>
      </c>
      <c r="J808" s="200">
        <v>13</v>
      </c>
      <c r="K808" s="199">
        <v>0</v>
      </c>
      <c r="L808" s="199">
        <v>0</v>
      </c>
      <c r="M808" s="199">
        <v>0</v>
      </c>
      <c r="N808" s="199">
        <v>13</v>
      </c>
      <c r="O808" s="199">
        <v>0</v>
      </c>
      <c r="P808" s="199">
        <v>12</v>
      </c>
      <c r="Q808" s="201">
        <v>4</v>
      </c>
      <c r="R808" s="197">
        <v>61</v>
      </c>
      <c r="S808" s="197">
        <v>16</v>
      </c>
      <c r="T808" s="92">
        <f t="shared" si="12"/>
        <v>2017</v>
      </c>
      <c r="U808">
        <f>VLOOKUP(A808,'SB35 Determination Data'!$B$4:$F$542,5,FALSE)</f>
        <v>2015</v>
      </c>
    </row>
    <row r="809" spans="1:21" ht="15" x14ac:dyDescent="0.2">
      <c r="A809" s="197" t="s">
        <v>68</v>
      </c>
      <c r="B809" s="197" t="s">
        <v>68</v>
      </c>
      <c r="C809" s="197" t="s">
        <v>26</v>
      </c>
      <c r="D809" s="198">
        <v>2015</v>
      </c>
      <c r="E809" s="197" t="s">
        <v>6</v>
      </c>
      <c r="F809" s="199">
        <v>157</v>
      </c>
      <c r="G809" s="200">
        <v>0</v>
      </c>
      <c r="H809" s="200">
        <v>0</v>
      </c>
      <c r="I809" s="200">
        <v>0</v>
      </c>
      <c r="J809" s="200">
        <v>102</v>
      </c>
      <c r="K809" s="199">
        <v>0</v>
      </c>
      <c r="L809" s="199">
        <v>0</v>
      </c>
      <c r="M809" s="199">
        <v>0</v>
      </c>
      <c r="N809" s="199">
        <v>119</v>
      </c>
      <c r="O809" s="199">
        <v>2</v>
      </c>
      <c r="P809" s="199">
        <v>272</v>
      </c>
      <c r="Q809" s="201">
        <v>55</v>
      </c>
      <c r="R809" s="197">
        <v>650</v>
      </c>
      <c r="S809" s="197">
        <v>57</v>
      </c>
      <c r="T809" s="92">
        <f t="shared" si="12"/>
        <v>2016</v>
      </c>
      <c r="U809">
        <f>VLOOKUP(A809,'SB35 Determination Data'!$B$4:$F$542,5,FALSE)</f>
        <v>2016</v>
      </c>
    </row>
    <row r="810" spans="1:21" ht="15" x14ac:dyDescent="0.2">
      <c r="A810" s="197" t="s">
        <v>68</v>
      </c>
      <c r="B810" s="197" t="s">
        <v>68</v>
      </c>
      <c r="C810" s="197" t="s">
        <v>26</v>
      </c>
      <c r="D810" s="198">
        <v>2016</v>
      </c>
      <c r="E810" s="197" t="s">
        <v>6</v>
      </c>
      <c r="F810" s="199">
        <v>157</v>
      </c>
      <c r="G810" s="200">
        <v>0</v>
      </c>
      <c r="H810" s="200">
        <v>0</v>
      </c>
      <c r="I810" s="200">
        <v>0</v>
      </c>
      <c r="J810" s="200">
        <v>102</v>
      </c>
      <c r="K810" s="199">
        <v>0</v>
      </c>
      <c r="L810" s="199">
        <v>0</v>
      </c>
      <c r="M810" s="199">
        <v>0</v>
      </c>
      <c r="N810" s="202">
        <v>119</v>
      </c>
      <c r="O810" s="199">
        <v>0</v>
      </c>
      <c r="P810" s="199">
        <v>272</v>
      </c>
      <c r="Q810" s="201">
        <v>2</v>
      </c>
      <c r="R810" s="197">
        <v>650</v>
      </c>
      <c r="S810" s="197">
        <v>2</v>
      </c>
      <c r="T810" s="92">
        <f t="shared" si="12"/>
        <v>2016</v>
      </c>
      <c r="U810">
        <f>VLOOKUP(A810,'SB35 Determination Data'!$B$4:$F$542,5,FALSE)</f>
        <v>2016</v>
      </c>
    </row>
    <row r="811" spans="1:21" ht="15" x14ac:dyDescent="0.2">
      <c r="A811" s="197" t="s">
        <v>68</v>
      </c>
      <c r="B811" s="197" t="s">
        <v>68</v>
      </c>
      <c r="C811" s="197" t="s">
        <v>26</v>
      </c>
      <c r="D811" s="198">
        <v>2017</v>
      </c>
      <c r="E811" s="197" t="s">
        <v>6</v>
      </c>
      <c r="F811" s="199">
        <v>157</v>
      </c>
      <c r="G811" s="200">
        <v>19</v>
      </c>
      <c r="H811" s="200">
        <v>19</v>
      </c>
      <c r="I811" s="200">
        <v>0</v>
      </c>
      <c r="J811" s="200">
        <v>102</v>
      </c>
      <c r="K811" s="199">
        <v>0</v>
      </c>
      <c r="L811" s="199">
        <v>0</v>
      </c>
      <c r="M811" s="199">
        <v>0</v>
      </c>
      <c r="N811" s="202">
        <v>119</v>
      </c>
      <c r="O811" s="199">
        <v>0</v>
      </c>
      <c r="P811" s="199">
        <v>272</v>
      </c>
      <c r="Q811" s="201">
        <v>10</v>
      </c>
      <c r="R811" s="197">
        <v>650</v>
      </c>
      <c r="S811" s="197">
        <v>29</v>
      </c>
      <c r="T811" s="92">
        <f t="shared" si="12"/>
        <v>2017</v>
      </c>
      <c r="U811">
        <f>VLOOKUP(A811,'SB35 Determination Data'!$B$4:$F$542,5,FALSE)</f>
        <v>2016</v>
      </c>
    </row>
    <row r="812" spans="1:21" ht="15" x14ac:dyDescent="0.2">
      <c r="A812" s="197" t="s">
        <v>200</v>
      </c>
      <c r="B812" s="197" t="s">
        <v>68</v>
      </c>
      <c r="C812" s="197" t="s">
        <v>26</v>
      </c>
      <c r="D812" s="198">
        <v>2015</v>
      </c>
      <c r="E812" s="197" t="s">
        <v>6</v>
      </c>
      <c r="F812" s="199">
        <v>374</v>
      </c>
      <c r="G812" s="200">
        <v>137</v>
      </c>
      <c r="H812" s="200">
        <v>37</v>
      </c>
      <c r="I812" s="200">
        <v>100</v>
      </c>
      <c r="J812" s="200">
        <v>244</v>
      </c>
      <c r="K812" s="199">
        <v>6</v>
      </c>
      <c r="L812" s="199">
        <v>6</v>
      </c>
      <c r="M812" s="199">
        <v>0</v>
      </c>
      <c r="N812" s="199">
        <v>282</v>
      </c>
      <c r="O812" s="199">
        <v>0</v>
      </c>
      <c r="P812" s="199">
        <v>651</v>
      </c>
      <c r="Q812" s="201">
        <v>189</v>
      </c>
      <c r="R812" s="197">
        <v>1551</v>
      </c>
      <c r="S812" s="197">
        <v>332</v>
      </c>
      <c r="T812" s="92">
        <f t="shared" si="12"/>
        <v>2016</v>
      </c>
      <c r="U812">
        <f>VLOOKUP(A812,'SB35 Determination Data'!$B$4:$F$542,5,FALSE)</f>
        <v>2016</v>
      </c>
    </row>
    <row r="813" spans="1:21" ht="15" x14ac:dyDescent="0.2">
      <c r="A813" s="197" t="s">
        <v>200</v>
      </c>
      <c r="B813" s="197" t="s">
        <v>68</v>
      </c>
      <c r="C813" s="197" t="s">
        <v>26</v>
      </c>
      <c r="D813" s="198">
        <v>2016</v>
      </c>
      <c r="E813" s="197" t="s">
        <v>6</v>
      </c>
      <c r="F813" s="199">
        <v>374</v>
      </c>
      <c r="G813" s="200">
        <v>0</v>
      </c>
      <c r="H813" s="200">
        <v>0</v>
      </c>
      <c r="I813" s="200">
        <v>0</v>
      </c>
      <c r="J813" s="200">
        <v>244</v>
      </c>
      <c r="K813" s="199">
        <v>0</v>
      </c>
      <c r="L813" s="199">
        <v>0</v>
      </c>
      <c r="M813" s="199">
        <v>0</v>
      </c>
      <c r="N813" s="199">
        <v>282</v>
      </c>
      <c r="O813" s="199">
        <v>3</v>
      </c>
      <c r="P813" s="199">
        <v>651</v>
      </c>
      <c r="Q813" s="201">
        <v>260</v>
      </c>
      <c r="R813" s="197">
        <v>1551</v>
      </c>
      <c r="S813" s="197">
        <v>263</v>
      </c>
      <c r="T813" s="92">
        <f t="shared" si="12"/>
        <v>2016</v>
      </c>
      <c r="U813">
        <f>VLOOKUP(A813,'SB35 Determination Data'!$B$4:$F$542,5,FALSE)</f>
        <v>2016</v>
      </c>
    </row>
    <row r="814" spans="1:21" ht="15" x14ac:dyDescent="0.2">
      <c r="A814" s="197" t="s">
        <v>200</v>
      </c>
      <c r="B814" s="197" t="s">
        <v>68</v>
      </c>
      <c r="C814" s="197" t="s">
        <v>26</v>
      </c>
      <c r="D814" s="198">
        <v>2017</v>
      </c>
      <c r="E814" s="197" t="s">
        <v>6</v>
      </c>
      <c r="F814" s="199">
        <v>374</v>
      </c>
      <c r="G814" s="200">
        <v>82</v>
      </c>
      <c r="H814" s="200">
        <v>7</v>
      </c>
      <c r="I814" s="200">
        <v>75</v>
      </c>
      <c r="J814" s="200">
        <v>244</v>
      </c>
      <c r="K814" s="199">
        <v>7</v>
      </c>
      <c r="L814" s="199">
        <v>7</v>
      </c>
      <c r="M814" s="199">
        <v>0</v>
      </c>
      <c r="N814" s="199">
        <v>282</v>
      </c>
      <c r="O814" s="199">
        <v>20</v>
      </c>
      <c r="P814" s="199">
        <v>651</v>
      </c>
      <c r="Q814" s="201">
        <v>316</v>
      </c>
      <c r="R814" s="197">
        <v>1551</v>
      </c>
      <c r="S814" s="197">
        <v>425</v>
      </c>
      <c r="T814" s="92">
        <f t="shared" si="12"/>
        <v>2017</v>
      </c>
      <c r="U814">
        <f>VLOOKUP(A814,'SB35 Determination Data'!$B$4:$F$542,5,FALSE)</f>
        <v>2016</v>
      </c>
    </row>
    <row r="815" spans="1:21" ht="15" x14ac:dyDescent="0.2">
      <c r="A815" s="197" t="s">
        <v>1066</v>
      </c>
      <c r="B815" s="197" t="s">
        <v>5</v>
      </c>
      <c r="C815" s="197" t="s">
        <v>3</v>
      </c>
      <c r="D815" s="198">
        <v>2017</v>
      </c>
      <c r="E815" s="197" t="s">
        <v>6</v>
      </c>
      <c r="F815" s="199">
        <v>205</v>
      </c>
      <c r="G815" s="200">
        <v>0</v>
      </c>
      <c r="H815" s="200">
        <v>0</v>
      </c>
      <c r="I815" s="200">
        <v>0</v>
      </c>
      <c r="J815" s="200">
        <v>123</v>
      </c>
      <c r="K815" s="199">
        <v>0</v>
      </c>
      <c r="L815" s="199">
        <v>0</v>
      </c>
      <c r="M815" s="199">
        <v>0</v>
      </c>
      <c r="N815" s="199">
        <v>137</v>
      </c>
      <c r="O815" s="199">
        <v>0</v>
      </c>
      <c r="P815" s="199">
        <v>350</v>
      </c>
      <c r="Q815" s="201">
        <v>14</v>
      </c>
      <c r="R815" s="197">
        <v>815</v>
      </c>
      <c r="S815" s="197">
        <v>14</v>
      </c>
      <c r="T815" s="92">
        <f t="shared" si="12"/>
        <v>2017</v>
      </c>
      <c r="U815">
        <f>VLOOKUP(A815,'SB35 Determination Data'!$B$4:$F$542,5,FALSE)</f>
        <v>2014</v>
      </c>
    </row>
    <row r="816" spans="1:21" ht="15" x14ac:dyDescent="0.2">
      <c r="A816" s="197" t="s">
        <v>201</v>
      </c>
      <c r="B816" s="197" t="s">
        <v>61</v>
      </c>
      <c r="C816" s="197" t="s">
        <v>3</v>
      </c>
      <c r="D816" s="198">
        <v>2014</v>
      </c>
      <c r="E816" s="197" t="s">
        <v>6</v>
      </c>
      <c r="F816" s="199">
        <v>289</v>
      </c>
      <c r="G816" s="200">
        <v>0</v>
      </c>
      <c r="H816" s="200">
        <v>0</v>
      </c>
      <c r="I816" s="200">
        <v>0</v>
      </c>
      <c r="J816" s="200">
        <v>197</v>
      </c>
      <c r="K816" s="199">
        <v>3</v>
      </c>
      <c r="L816" s="199">
        <v>3</v>
      </c>
      <c r="M816" s="199">
        <v>0</v>
      </c>
      <c r="N816" s="202">
        <v>216</v>
      </c>
      <c r="O816" s="199">
        <v>0</v>
      </c>
      <c r="P816" s="199">
        <v>462</v>
      </c>
      <c r="Q816" s="201">
        <v>159</v>
      </c>
      <c r="R816" s="197">
        <v>1164</v>
      </c>
      <c r="S816" s="197">
        <v>162</v>
      </c>
      <c r="T816" s="92">
        <f t="shared" si="12"/>
        <v>2014</v>
      </c>
      <c r="U816">
        <f>VLOOKUP(A816,'SB35 Determination Data'!$B$4:$F$542,5,FALSE)</f>
        <v>2014</v>
      </c>
    </row>
    <row r="817" spans="1:21" ht="15" x14ac:dyDescent="0.2">
      <c r="A817" s="197" t="s">
        <v>201</v>
      </c>
      <c r="B817" s="197" t="s">
        <v>61</v>
      </c>
      <c r="C817" s="197" t="s">
        <v>3</v>
      </c>
      <c r="D817" s="198">
        <v>2015</v>
      </c>
      <c r="E817" s="197" t="s">
        <v>6</v>
      </c>
      <c r="F817" s="199">
        <v>289</v>
      </c>
      <c r="G817" s="200">
        <v>5</v>
      </c>
      <c r="H817" s="200">
        <v>5</v>
      </c>
      <c r="I817" s="200">
        <v>0</v>
      </c>
      <c r="J817" s="200">
        <v>197</v>
      </c>
      <c r="K817" s="199">
        <v>15</v>
      </c>
      <c r="L817" s="199">
        <v>15</v>
      </c>
      <c r="M817" s="199">
        <v>0</v>
      </c>
      <c r="N817" s="199">
        <v>216</v>
      </c>
      <c r="O817" s="199">
        <v>9</v>
      </c>
      <c r="P817" s="199">
        <v>462</v>
      </c>
      <c r="Q817" s="201">
        <v>144</v>
      </c>
      <c r="R817" s="197">
        <v>1164</v>
      </c>
      <c r="S817" s="197">
        <v>173</v>
      </c>
      <c r="T817" s="92">
        <f t="shared" si="12"/>
        <v>2015</v>
      </c>
      <c r="U817">
        <f>VLOOKUP(A817,'SB35 Determination Data'!$B$4:$F$542,5,FALSE)</f>
        <v>2014</v>
      </c>
    </row>
    <row r="818" spans="1:21" ht="15" x14ac:dyDescent="0.2">
      <c r="A818" s="197" t="s">
        <v>201</v>
      </c>
      <c r="B818" s="197" t="s">
        <v>61</v>
      </c>
      <c r="C818" s="197" t="s">
        <v>3</v>
      </c>
      <c r="D818" s="198">
        <v>2016</v>
      </c>
      <c r="E818" s="197" t="s">
        <v>6</v>
      </c>
      <c r="F818" s="199">
        <v>289</v>
      </c>
      <c r="G818" s="200">
        <v>0</v>
      </c>
      <c r="H818" s="200">
        <v>0</v>
      </c>
      <c r="I818" s="200">
        <v>0</v>
      </c>
      <c r="J818" s="200">
        <v>197</v>
      </c>
      <c r="K818" s="199">
        <v>0</v>
      </c>
      <c r="L818" s="199">
        <v>0</v>
      </c>
      <c r="M818" s="199">
        <v>0</v>
      </c>
      <c r="N818" s="199">
        <v>216</v>
      </c>
      <c r="O818" s="199">
        <v>0</v>
      </c>
      <c r="P818" s="199">
        <v>462</v>
      </c>
      <c r="Q818" s="201">
        <v>88</v>
      </c>
      <c r="R818" s="197">
        <v>1164</v>
      </c>
      <c r="S818" s="197">
        <v>88</v>
      </c>
      <c r="T818" s="92">
        <f t="shared" si="12"/>
        <v>2016</v>
      </c>
      <c r="U818">
        <f>VLOOKUP(A818,'SB35 Determination Data'!$B$4:$F$542,5,FALSE)</f>
        <v>2014</v>
      </c>
    </row>
    <row r="819" spans="1:21" ht="15" x14ac:dyDescent="0.2">
      <c r="A819" s="197" t="s">
        <v>201</v>
      </c>
      <c r="B819" s="197" t="s">
        <v>61</v>
      </c>
      <c r="C819" s="197" t="s">
        <v>3</v>
      </c>
      <c r="D819" s="198">
        <v>2017</v>
      </c>
      <c r="E819" s="197" t="s">
        <v>6</v>
      </c>
      <c r="F819" s="199">
        <v>289</v>
      </c>
      <c r="G819" s="200">
        <v>0</v>
      </c>
      <c r="H819" s="200">
        <v>0</v>
      </c>
      <c r="I819" s="200">
        <v>0</v>
      </c>
      <c r="J819" s="200">
        <v>197</v>
      </c>
      <c r="K819" s="199">
        <v>0</v>
      </c>
      <c r="L819" s="199">
        <v>0</v>
      </c>
      <c r="M819" s="199">
        <v>0</v>
      </c>
      <c r="N819" s="202">
        <v>216</v>
      </c>
      <c r="O819" s="199">
        <v>0</v>
      </c>
      <c r="P819" s="199">
        <v>462</v>
      </c>
      <c r="Q819" s="201">
        <v>88</v>
      </c>
      <c r="R819" s="197">
        <v>1164</v>
      </c>
      <c r="S819" s="197">
        <v>88</v>
      </c>
      <c r="T819" s="92">
        <f t="shared" si="12"/>
        <v>2017</v>
      </c>
      <c r="U819">
        <f>VLOOKUP(A819,'SB35 Determination Data'!$B$4:$F$542,5,FALSE)</f>
        <v>2014</v>
      </c>
    </row>
    <row r="820" spans="1:21" ht="15" x14ac:dyDescent="0.2">
      <c r="A820" s="197" t="s">
        <v>202</v>
      </c>
      <c r="B820" s="197" t="s">
        <v>21</v>
      </c>
      <c r="C820" s="197" t="s">
        <v>8</v>
      </c>
      <c r="D820" s="198">
        <v>2014</v>
      </c>
      <c r="E820" s="197" t="s">
        <v>6</v>
      </c>
      <c r="F820" s="199">
        <v>75</v>
      </c>
      <c r="G820" s="200">
        <v>0</v>
      </c>
      <c r="H820" s="200">
        <v>0</v>
      </c>
      <c r="I820" s="200">
        <v>0</v>
      </c>
      <c r="J820" s="200">
        <v>44</v>
      </c>
      <c r="K820" s="199">
        <v>0</v>
      </c>
      <c r="L820" s="199">
        <v>0</v>
      </c>
      <c r="M820" s="199">
        <v>0</v>
      </c>
      <c r="N820" s="199">
        <v>50</v>
      </c>
      <c r="O820" s="199">
        <v>0</v>
      </c>
      <c r="P820" s="199">
        <v>60</v>
      </c>
      <c r="Q820" s="201">
        <v>0</v>
      </c>
      <c r="R820" s="197">
        <v>229</v>
      </c>
      <c r="S820" s="197">
        <v>0</v>
      </c>
      <c r="T820" s="92">
        <f t="shared" si="12"/>
        <v>2015</v>
      </c>
      <c r="U820">
        <f>VLOOKUP(A820,'SB35 Determination Data'!$B$4:$F$542,5,FALSE)</f>
        <v>2015</v>
      </c>
    </row>
    <row r="821" spans="1:21" ht="15" x14ac:dyDescent="0.2">
      <c r="A821" s="197" t="s">
        <v>202</v>
      </c>
      <c r="B821" s="197" t="s">
        <v>21</v>
      </c>
      <c r="C821" s="197" t="s">
        <v>8</v>
      </c>
      <c r="D821" s="198">
        <v>2015</v>
      </c>
      <c r="E821" s="197" t="s">
        <v>6</v>
      </c>
      <c r="F821" s="199">
        <v>75</v>
      </c>
      <c r="G821" s="200">
        <v>0</v>
      </c>
      <c r="H821" s="200">
        <v>0</v>
      </c>
      <c r="I821" s="200">
        <v>0</v>
      </c>
      <c r="J821" s="200">
        <v>44</v>
      </c>
      <c r="K821" s="199">
        <v>0</v>
      </c>
      <c r="L821" s="199">
        <v>0</v>
      </c>
      <c r="M821" s="199">
        <v>0</v>
      </c>
      <c r="N821" s="199">
        <v>50</v>
      </c>
      <c r="O821" s="199">
        <v>0</v>
      </c>
      <c r="P821" s="199">
        <v>60</v>
      </c>
      <c r="Q821" s="201">
        <v>8</v>
      </c>
      <c r="R821" s="197">
        <v>229</v>
      </c>
      <c r="S821" s="197">
        <v>8</v>
      </c>
      <c r="T821" s="92">
        <f t="shared" si="12"/>
        <v>2015</v>
      </c>
      <c r="U821">
        <f>VLOOKUP(A821,'SB35 Determination Data'!$B$4:$F$542,5,FALSE)</f>
        <v>2015</v>
      </c>
    </row>
    <row r="822" spans="1:21" ht="15" x14ac:dyDescent="0.2">
      <c r="A822" s="197" t="s">
        <v>202</v>
      </c>
      <c r="B822" s="197" t="s">
        <v>21</v>
      </c>
      <c r="C822" s="197" t="s">
        <v>8</v>
      </c>
      <c r="D822" s="198">
        <v>2016</v>
      </c>
      <c r="E822" s="197" t="s">
        <v>6</v>
      </c>
      <c r="F822" s="199">
        <v>75</v>
      </c>
      <c r="G822" s="200">
        <v>0</v>
      </c>
      <c r="H822" s="200">
        <v>0</v>
      </c>
      <c r="I822" s="200">
        <v>0</v>
      </c>
      <c r="J822" s="200">
        <v>44</v>
      </c>
      <c r="K822" s="199">
        <v>0</v>
      </c>
      <c r="L822" s="199">
        <v>0</v>
      </c>
      <c r="M822" s="199">
        <v>0</v>
      </c>
      <c r="N822" s="199">
        <v>50</v>
      </c>
      <c r="O822" s="199">
        <v>0</v>
      </c>
      <c r="P822" s="199">
        <v>60</v>
      </c>
      <c r="Q822" s="201">
        <v>35</v>
      </c>
      <c r="R822" s="197">
        <v>229</v>
      </c>
      <c r="S822" s="197">
        <v>35</v>
      </c>
      <c r="T822" s="92">
        <f t="shared" si="12"/>
        <v>2016</v>
      </c>
      <c r="U822">
        <f>VLOOKUP(A822,'SB35 Determination Data'!$B$4:$F$542,5,FALSE)</f>
        <v>2015</v>
      </c>
    </row>
    <row r="823" spans="1:21" ht="15" x14ac:dyDescent="0.2">
      <c r="A823" s="197" t="s">
        <v>202</v>
      </c>
      <c r="B823" s="197" t="s">
        <v>21</v>
      </c>
      <c r="C823" s="197" t="s">
        <v>8</v>
      </c>
      <c r="D823" s="198">
        <v>2017</v>
      </c>
      <c r="E823" s="197" t="s">
        <v>6</v>
      </c>
      <c r="F823" s="199">
        <v>75</v>
      </c>
      <c r="G823" s="200">
        <v>0</v>
      </c>
      <c r="H823" s="200">
        <v>0</v>
      </c>
      <c r="I823" s="200">
        <v>0</v>
      </c>
      <c r="J823" s="200">
        <v>44</v>
      </c>
      <c r="K823" s="199">
        <v>0</v>
      </c>
      <c r="L823" s="199">
        <v>0</v>
      </c>
      <c r="M823" s="199">
        <v>0</v>
      </c>
      <c r="N823" s="202">
        <v>50</v>
      </c>
      <c r="O823" s="199">
        <v>0</v>
      </c>
      <c r="P823" s="199">
        <v>60</v>
      </c>
      <c r="Q823" s="201">
        <v>31</v>
      </c>
      <c r="R823" s="197">
        <v>229</v>
      </c>
      <c r="S823" s="197">
        <v>31</v>
      </c>
      <c r="T823" s="92">
        <f t="shared" si="12"/>
        <v>2017</v>
      </c>
      <c r="U823">
        <f>VLOOKUP(A823,'SB35 Determination Data'!$B$4:$F$542,5,FALSE)</f>
        <v>2015</v>
      </c>
    </row>
    <row r="824" spans="1:21" ht="15" x14ac:dyDescent="0.2">
      <c r="A824" s="197" t="s">
        <v>203</v>
      </c>
      <c r="B824" s="197" t="s">
        <v>35</v>
      </c>
      <c r="C824" s="197" t="s">
        <v>3</v>
      </c>
      <c r="D824" s="198">
        <v>2014</v>
      </c>
      <c r="E824" s="197" t="s">
        <v>6</v>
      </c>
      <c r="F824" s="199">
        <v>1500</v>
      </c>
      <c r="G824" s="200">
        <v>0</v>
      </c>
      <c r="H824" s="200">
        <v>0</v>
      </c>
      <c r="I824" s="200">
        <v>0</v>
      </c>
      <c r="J824" s="200">
        <v>993</v>
      </c>
      <c r="K824" s="199">
        <v>0</v>
      </c>
      <c r="L824" s="199">
        <v>0</v>
      </c>
      <c r="M824" s="199">
        <v>0</v>
      </c>
      <c r="N824" s="199">
        <v>1112</v>
      </c>
      <c r="O824" s="199">
        <v>0</v>
      </c>
      <c r="P824" s="199">
        <v>2564</v>
      </c>
      <c r="Q824" s="201">
        <v>93</v>
      </c>
      <c r="R824" s="197">
        <v>6169</v>
      </c>
      <c r="S824" s="197">
        <v>93</v>
      </c>
      <c r="T824" s="92">
        <f t="shared" si="12"/>
        <v>2014</v>
      </c>
      <c r="U824">
        <f>VLOOKUP(A824,'SB35 Determination Data'!$B$4:$F$542,5,FALSE)</f>
        <v>2014</v>
      </c>
    </row>
    <row r="825" spans="1:21" ht="15" x14ac:dyDescent="0.2">
      <c r="A825" s="197" t="s">
        <v>203</v>
      </c>
      <c r="B825" s="197" t="s">
        <v>35</v>
      </c>
      <c r="C825" s="197" t="s">
        <v>3</v>
      </c>
      <c r="D825" s="198">
        <v>2015</v>
      </c>
      <c r="E825" s="197" t="s">
        <v>6</v>
      </c>
      <c r="F825" s="199">
        <v>1500</v>
      </c>
      <c r="G825" s="200">
        <v>0</v>
      </c>
      <c r="H825" s="200">
        <v>0</v>
      </c>
      <c r="I825" s="200">
        <v>0</v>
      </c>
      <c r="J825" s="200">
        <v>993</v>
      </c>
      <c r="K825" s="199">
        <v>0</v>
      </c>
      <c r="L825" s="199">
        <v>0</v>
      </c>
      <c r="M825" s="199">
        <v>0</v>
      </c>
      <c r="N825" s="199">
        <v>1112</v>
      </c>
      <c r="O825" s="199">
        <v>0</v>
      </c>
      <c r="P825" s="199">
        <v>2564</v>
      </c>
      <c r="Q825" s="201">
        <v>103</v>
      </c>
      <c r="R825" s="197">
        <v>6169</v>
      </c>
      <c r="S825" s="197">
        <v>103</v>
      </c>
      <c r="T825" s="92">
        <f t="shared" si="12"/>
        <v>2015</v>
      </c>
      <c r="U825">
        <f>VLOOKUP(A825,'SB35 Determination Data'!$B$4:$F$542,5,FALSE)</f>
        <v>2014</v>
      </c>
    </row>
    <row r="826" spans="1:21" ht="15" x14ac:dyDescent="0.2">
      <c r="A826" s="197" t="s">
        <v>203</v>
      </c>
      <c r="B826" s="197" t="s">
        <v>35</v>
      </c>
      <c r="C826" s="197" t="s">
        <v>3</v>
      </c>
      <c r="D826" s="198">
        <v>2016</v>
      </c>
      <c r="E826" s="197" t="s">
        <v>6</v>
      </c>
      <c r="F826" s="199">
        <v>1500</v>
      </c>
      <c r="G826" s="200">
        <v>0</v>
      </c>
      <c r="H826" s="200">
        <v>0</v>
      </c>
      <c r="I826" s="200">
        <v>0</v>
      </c>
      <c r="J826" s="200">
        <v>993</v>
      </c>
      <c r="K826" s="199">
        <v>0</v>
      </c>
      <c r="L826" s="199">
        <v>0</v>
      </c>
      <c r="M826" s="199">
        <v>0</v>
      </c>
      <c r="N826" s="199">
        <v>1112</v>
      </c>
      <c r="O826" s="199">
        <v>0</v>
      </c>
      <c r="P826" s="199">
        <v>2564</v>
      </c>
      <c r="Q826" s="201">
        <v>0</v>
      </c>
      <c r="R826" s="197">
        <v>6169</v>
      </c>
      <c r="S826" s="197">
        <v>0</v>
      </c>
      <c r="T826" s="92">
        <f t="shared" si="12"/>
        <v>2016</v>
      </c>
      <c r="U826">
        <f>VLOOKUP(A826,'SB35 Determination Data'!$B$4:$F$542,5,FALSE)</f>
        <v>2014</v>
      </c>
    </row>
    <row r="827" spans="1:21" ht="15" x14ac:dyDescent="0.2">
      <c r="A827" s="197" t="s">
        <v>203</v>
      </c>
      <c r="B827" s="197" t="s">
        <v>35</v>
      </c>
      <c r="C827" s="197" t="s">
        <v>3</v>
      </c>
      <c r="D827" s="198">
        <v>2017</v>
      </c>
      <c r="E827" s="197" t="s">
        <v>6</v>
      </c>
      <c r="F827" s="199">
        <v>1500</v>
      </c>
      <c r="G827" s="200">
        <v>0</v>
      </c>
      <c r="H827" s="200">
        <v>0</v>
      </c>
      <c r="I827" s="200">
        <v>0</v>
      </c>
      <c r="J827" s="200">
        <v>993</v>
      </c>
      <c r="K827" s="199">
        <v>0</v>
      </c>
      <c r="L827" s="199">
        <v>0</v>
      </c>
      <c r="M827" s="199">
        <v>0</v>
      </c>
      <c r="N827" s="199">
        <v>1112</v>
      </c>
      <c r="O827" s="199">
        <v>84</v>
      </c>
      <c r="P827" s="199">
        <v>2564</v>
      </c>
      <c r="Q827" s="201">
        <v>341</v>
      </c>
      <c r="R827" s="197">
        <v>6169</v>
      </c>
      <c r="S827" s="197">
        <v>425</v>
      </c>
      <c r="T827" s="92">
        <f t="shared" si="12"/>
        <v>2017</v>
      </c>
      <c r="U827">
        <f>VLOOKUP(A827,'SB35 Determination Data'!$B$4:$F$542,5,FALSE)</f>
        <v>2014</v>
      </c>
    </row>
    <row r="828" spans="1:21" ht="15" x14ac:dyDescent="0.2">
      <c r="A828" s="197" t="s">
        <v>204</v>
      </c>
      <c r="B828" s="197" t="s">
        <v>62</v>
      </c>
      <c r="C828" s="197" t="s">
        <v>8</v>
      </c>
      <c r="D828" s="198">
        <v>2015</v>
      </c>
      <c r="E828" s="197" t="s">
        <v>6</v>
      </c>
      <c r="F828" s="199">
        <v>273</v>
      </c>
      <c r="G828" s="200">
        <v>12</v>
      </c>
      <c r="H828" s="200">
        <v>12</v>
      </c>
      <c r="I828" s="200">
        <v>0</v>
      </c>
      <c r="J828" s="200">
        <v>154</v>
      </c>
      <c r="K828" s="199">
        <v>118</v>
      </c>
      <c r="L828" s="199">
        <v>118</v>
      </c>
      <c r="M828" s="199">
        <v>0</v>
      </c>
      <c r="N828" s="199">
        <v>185</v>
      </c>
      <c r="O828" s="199">
        <v>107</v>
      </c>
      <c r="P828" s="199">
        <v>316</v>
      </c>
      <c r="Q828" s="201">
        <v>647</v>
      </c>
      <c r="R828" s="197">
        <v>928</v>
      </c>
      <c r="S828" s="197">
        <v>884</v>
      </c>
      <c r="T828" s="92">
        <f t="shared" si="12"/>
        <v>2015</v>
      </c>
      <c r="U828">
        <f>VLOOKUP(A828,'SB35 Determination Data'!$B$4:$F$542,5,FALSE)</f>
        <v>2015</v>
      </c>
    </row>
    <row r="829" spans="1:21" ht="15" x14ac:dyDescent="0.2">
      <c r="A829" s="197" t="s">
        <v>204</v>
      </c>
      <c r="B829" s="197" t="s">
        <v>62</v>
      </c>
      <c r="C829" s="197" t="s">
        <v>8</v>
      </c>
      <c r="D829" s="198">
        <v>2016</v>
      </c>
      <c r="E829" s="197" t="s">
        <v>6</v>
      </c>
      <c r="F829" s="199">
        <v>273</v>
      </c>
      <c r="G829" s="200">
        <v>29</v>
      </c>
      <c r="H829" s="200">
        <v>29</v>
      </c>
      <c r="I829" s="200">
        <v>0</v>
      </c>
      <c r="J829" s="200">
        <v>154</v>
      </c>
      <c r="K829" s="199">
        <v>23</v>
      </c>
      <c r="L829" s="199">
        <v>23</v>
      </c>
      <c r="M829" s="199">
        <v>0</v>
      </c>
      <c r="N829" s="199">
        <v>185</v>
      </c>
      <c r="O829" s="199">
        <v>6</v>
      </c>
      <c r="P829" s="199">
        <v>316</v>
      </c>
      <c r="Q829" s="201">
        <v>219</v>
      </c>
      <c r="R829" s="197">
        <v>928</v>
      </c>
      <c r="S829" s="197">
        <v>277</v>
      </c>
      <c r="T829" s="92">
        <f t="shared" si="12"/>
        <v>2016</v>
      </c>
      <c r="U829">
        <f>VLOOKUP(A829,'SB35 Determination Data'!$B$4:$F$542,5,FALSE)</f>
        <v>2015</v>
      </c>
    </row>
    <row r="830" spans="1:21" ht="15" x14ac:dyDescent="0.2">
      <c r="A830" s="197" t="s">
        <v>204</v>
      </c>
      <c r="B830" s="197" t="s">
        <v>62</v>
      </c>
      <c r="C830" s="197" t="s">
        <v>8</v>
      </c>
      <c r="D830" s="198">
        <v>2017</v>
      </c>
      <c r="E830" s="197" t="s">
        <v>6</v>
      </c>
      <c r="F830" s="199">
        <v>273</v>
      </c>
      <c r="G830" s="200">
        <v>0</v>
      </c>
      <c r="H830" s="200">
        <v>0</v>
      </c>
      <c r="I830" s="200">
        <v>0</v>
      </c>
      <c r="J830" s="200">
        <v>154</v>
      </c>
      <c r="K830" s="199">
        <v>13</v>
      </c>
      <c r="L830" s="199">
        <v>13</v>
      </c>
      <c r="M830" s="199">
        <v>0</v>
      </c>
      <c r="N830" s="199">
        <v>185</v>
      </c>
      <c r="O830" s="199">
        <v>9</v>
      </c>
      <c r="P830" s="199">
        <v>316</v>
      </c>
      <c r="Q830" s="201">
        <v>192</v>
      </c>
      <c r="R830" s="197">
        <v>928</v>
      </c>
      <c r="S830" s="197">
        <v>214</v>
      </c>
      <c r="T830" s="92">
        <f t="shared" si="12"/>
        <v>2017</v>
      </c>
      <c r="U830">
        <f>VLOOKUP(A830,'SB35 Determination Data'!$B$4:$F$542,5,FALSE)</f>
        <v>2015</v>
      </c>
    </row>
    <row r="831" spans="1:21" ht="15" x14ac:dyDescent="0.2">
      <c r="A831" s="197" t="s">
        <v>205</v>
      </c>
      <c r="B831" s="197" t="s">
        <v>108</v>
      </c>
      <c r="C831" s="197" t="s">
        <v>13</v>
      </c>
      <c r="D831" s="198">
        <v>2014</v>
      </c>
      <c r="E831" s="197" t="s">
        <v>6</v>
      </c>
      <c r="F831" s="199">
        <v>11</v>
      </c>
      <c r="G831" s="200">
        <v>0</v>
      </c>
      <c r="H831" s="200">
        <v>0</v>
      </c>
      <c r="I831" s="200">
        <v>0</v>
      </c>
      <c r="J831" s="200">
        <v>7</v>
      </c>
      <c r="K831" s="199">
        <v>0</v>
      </c>
      <c r="L831" s="199">
        <v>0</v>
      </c>
      <c r="M831" s="199">
        <v>0</v>
      </c>
      <c r="N831" s="199">
        <v>8</v>
      </c>
      <c r="O831" s="199">
        <v>0</v>
      </c>
      <c r="P831" s="199">
        <v>19</v>
      </c>
      <c r="Q831" s="201">
        <v>1</v>
      </c>
      <c r="R831" s="197">
        <v>45</v>
      </c>
      <c r="S831" s="197">
        <v>1</v>
      </c>
      <c r="T831" s="92">
        <f t="shared" si="12"/>
        <v>2014</v>
      </c>
      <c r="U831">
        <f>VLOOKUP(A831,'SB35 Determination Data'!$B$4:$F$542,5,FALSE)</f>
        <v>2014</v>
      </c>
    </row>
    <row r="832" spans="1:21" ht="15" x14ac:dyDescent="0.2">
      <c r="A832" s="197" t="s">
        <v>206</v>
      </c>
      <c r="B832" s="197" t="s">
        <v>62</v>
      </c>
      <c r="C832" s="197" t="s">
        <v>8</v>
      </c>
      <c r="D832" s="198">
        <v>2014</v>
      </c>
      <c r="E832" s="197" t="s">
        <v>6</v>
      </c>
      <c r="F832" s="199">
        <v>814</v>
      </c>
      <c r="G832" s="200">
        <v>26</v>
      </c>
      <c r="H832" s="200">
        <v>26</v>
      </c>
      <c r="I832" s="200">
        <v>0</v>
      </c>
      <c r="J832" s="200">
        <v>492</v>
      </c>
      <c r="K832" s="199">
        <v>19</v>
      </c>
      <c r="L832" s="199">
        <v>18</v>
      </c>
      <c r="M832" s="199">
        <v>1</v>
      </c>
      <c r="N832" s="199">
        <v>527</v>
      </c>
      <c r="O832" s="199">
        <v>0</v>
      </c>
      <c r="P832" s="199">
        <v>1093</v>
      </c>
      <c r="Q832" s="201">
        <v>598</v>
      </c>
      <c r="R832" s="197">
        <v>2926</v>
      </c>
      <c r="S832" s="197">
        <v>643</v>
      </c>
      <c r="T832" s="92">
        <f t="shared" si="12"/>
        <v>2015</v>
      </c>
      <c r="U832">
        <f>VLOOKUP(A832,'SB35 Determination Data'!$B$4:$F$542,5,FALSE)</f>
        <v>2015</v>
      </c>
    </row>
    <row r="833" spans="1:21" ht="15" x14ac:dyDescent="0.2">
      <c r="A833" s="197" t="s">
        <v>206</v>
      </c>
      <c r="B833" s="197" t="s">
        <v>62</v>
      </c>
      <c r="C833" s="197" t="s">
        <v>8</v>
      </c>
      <c r="D833" s="198">
        <v>2015</v>
      </c>
      <c r="E833" s="197" t="s">
        <v>6</v>
      </c>
      <c r="F833" s="199">
        <v>814</v>
      </c>
      <c r="G833" s="200">
        <v>0</v>
      </c>
      <c r="H833" s="200">
        <v>0</v>
      </c>
      <c r="I833" s="200">
        <v>0</v>
      </c>
      <c r="J833" s="200">
        <v>492</v>
      </c>
      <c r="K833" s="199">
        <v>9</v>
      </c>
      <c r="L833" s="199">
        <v>9</v>
      </c>
      <c r="M833" s="199">
        <v>0</v>
      </c>
      <c r="N833" s="199">
        <v>527</v>
      </c>
      <c r="O833" s="199">
        <v>0</v>
      </c>
      <c r="P833" s="199">
        <v>1093</v>
      </c>
      <c r="Q833" s="201">
        <v>278</v>
      </c>
      <c r="R833" s="197">
        <v>2926</v>
      </c>
      <c r="S833" s="197">
        <v>287</v>
      </c>
      <c r="T833" s="92">
        <f t="shared" si="12"/>
        <v>2015</v>
      </c>
      <c r="U833">
        <f>VLOOKUP(A833,'SB35 Determination Data'!$B$4:$F$542,5,FALSE)</f>
        <v>2015</v>
      </c>
    </row>
    <row r="834" spans="1:21" ht="15" x14ac:dyDescent="0.2">
      <c r="A834" s="197" t="s">
        <v>206</v>
      </c>
      <c r="B834" s="197" t="s">
        <v>62</v>
      </c>
      <c r="C834" s="197" t="s">
        <v>8</v>
      </c>
      <c r="D834" s="198">
        <v>2016</v>
      </c>
      <c r="E834" s="197" t="s">
        <v>6</v>
      </c>
      <c r="F834" s="199">
        <v>814</v>
      </c>
      <c r="G834" s="200">
        <v>17</v>
      </c>
      <c r="H834" s="200">
        <v>17</v>
      </c>
      <c r="I834" s="200">
        <v>0</v>
      </c>
      <c r="J834" s="200">
        <v>492</v>
      </c>
      <c r="K834" s="199">
        <v>109</v>
      </c>
      <c r="L834" s="199">
        <v>109</v>
      </c>
      <c r="M834" s="199">
        <v>0</v>
      </c>
      <c r="N834" s="202">
        <v>527</v>
      </c>
      <c r="O834" s="199">
        <v>0</v>
      </c>
      <c r="P834" s="199">
        <v>1093</v>
      </c>
      <c r="Q834" s="201">
        <v>376</v>
      </c>
      <c r="R834" s="197">
        <v>2926</v>
      </c>
      <c r="S834" s="197">
        <v>502</v>
      </c>
      <c r="T834" s="92">
        <f t="shared" si="12"/>
        <v>2016</v>
      </c>
      <c r="U834">
        <f>VLOOKUP(A834,'SB35 Determination Data'!$B$4:$F$542,5,FALSE)</f>
        <v>2015</v>
      </c>
    </row>
    <row r="835" spans="1:21" ht="15" x14ac:dyDescent="0.2">
      <c r="A835" s="197" t="s">
        <v>206</v>
      </c>
      <c r="B835" s="197" t="s">
        <v>62</v>
      </c>
      <c r="C835" s="197" t="s">
        <v>8</v>
      </c>
      <c r="D835" s="198">
        <v>2017</v>
      </c>
      <c r="E835" s="197" t="s">
        <v>6</v>
      </c>
      <c r="F835" s="199">
        <v>814</v>
      </c>
      <c r="G835" s="200">
        <v>98</v>
      </c>
      <c r="H835" s="200">
        <v>98</v>
      </c>
      <c r="I835" s="200">
        <v>0</v>
      </c>
      <c r="J835" s="200">
        <v>492</v>
      </c>
      <c r="K835" s="199">
        <v>23</v>
      </c>
      <c r="L835" s="199">
        <v>23</v>
      </c>
      <c r="M835" s="199">
        <v>0</v>
      </c>
      <c r="N835" s="199">
        <v>527</v>
      </c>
      <c r="O835" s="199">
        <v>0</v>
      </c>
      <c r="P835" s="199">
        <v>1093</v>
      </c>
      <c r="Q835" s="201">
        <v>1418</v>
      </c>
      <c r="R835" s="197">
        <v>2926</v>
      </c>
      <c r="S835" s="197">
        <v>1539</v>
      </c>
      <c r="T835" s="92">
        <f t="shared" si="12"/>
        <v>2017</v>
      </c>
      <c r="U835">
        <f>VLOOKUP(A835,'SB35 Determination Data'!$B$4:$F$542,5,FALSE)</f>
        <v>2015</v>
      </c>
    </row>
    <row r="836" spans="1:21" ht="15" x14ac:dyDescent="0.2">
      <c r="A836" s="197" t="s">
        <v>207</v>
      </c>
      <c r="B836" s="197" t="s">
        <v>35</v>
      </c>
      <c r="C836" s="197" t="s">
        <v>3</v>
      </c>
      <c r="D836" s="198">
        <v>2014</v>
      </c>
      <c r="E836" s="197" t="s">
        <v>6</v>
      </c>
      <c r="F836" s="199">
        <v>395</v>
      </c>
      <c r="G836" s="200">
        <v>0</v>
      </c>
      <c r="H836" s="200">
        <v>0</v>
      </c>
      <c r="I836" s="200">
        <v>0</v>
      </c>
      <c r="J836" s="200">
        <v>262</v>
      </c>
      <c r="K836" s="199">
        <v>0</v>
      </c>
      <c r="L836" s="199">
        <v>0</v>
      </c>
      <c r="M836" s="199">
        <v>0</v>
      </c>
      <c r="N836" s="199">
        <v>289</v>
      </c>
      <c r="O836" s="199">
        <v>0</v>
      </c>
      <c r="P836" s="199">
        <v>627</v>
      </c>
      <c r="Q836" s="201">
        <v>9</v>
      </c>
      <c r="R836" s="197">
        <v>1573</v>
      </c>
      <c r="S836" s="197">
        <v>9</v>
      </c>
      <c r="T836" s="92">
        <f t="shared" ref="T836:T899" si="13">IF(D836&gt;U836,D836,U836)</f>
        <v>2014</v>
      </c>
      <c r="U836">
        <f>VLOOKUP(A836,'SB35 Determination Data'!$B$4:$F$542,5,FALSE)</f>
        <v>2014</v>
      </c>
    </row>
    <row r="837" spans="1:21" ht="15" x14ac:dyDescent="0.2">
      <c r="A837" s="197" t="s">
        <v>207</v>
      </c>
      <c r="B837" s="197" t="s">
        <v>35</v>
      </c>
      <c r="C837" s="197" t="s">
        <v>3</v>
      </c>
      <c r="D837" s="198">
        <v>2015</v>
      </c>
      <c r="E837" s="197" t="s">
        <v>6</v>
      </c>
      <c r="F837" s="199">
        <v>395</v>
      </c>
      <c r="G837" s="200">
        <v>0</v>
      </c>
      <c r="H837" s="200">
        <v>0</v>
      </c>
      <c r="I837" s="200">
        <v>0</v>
      </c>
      <c r="J837" s="200">
        <v>262</v>
      </c>
      <c r="K837" s="199">
        <v>0</v>
      </c>
      <c r="L837" s="199">
        <v>0</v>
      </c>
      <c r="M837" s="199">
        <v>0</v>
      </c>
      <c r="N837" s="199">
        <v>289</v>
      </c>
      <c r="O837" s="199">
        <v>0</v>
      </c>
      <c r="P837" s="199">
        <v>627</v>
      </c>
      <c r="Q837" s="201">
        <v>93</v>
      </c>
      <c r="R837" s="197">
        <v>1573</v>
      </c>
      <c r="S837" s="197">
        <v>93</v>
      </c>
      <c r="T837" s="92">
        <f t="shared" si="13"/>
        <v>2015</v>
      </c>
      <c r="U837">
        <f>VLOOKUP(A837,'SB35 Determination Data'!$B$4:$F$542,5,FALSE)</f>
        <v>2014</v>
      </c>
    </row>
    <row r="838" spans="1:21" ht="15" x14ac:dyDescent="0.2">
      <c r="A838" s="197" t="s">
        <v>207</v>
      </c>
      <c r="B838" s="197" t="s">
        <v>35</v>
      </c>
      <c r="C838" s="197" t="s">
        <v>3</v>
      </c>
      <c r="D838" s="198">
        <v>2016</v>
      </c>
      <c r="E838" s="197" t="s">
        <v>6</v>
      </c>
      <c r="F838" s="199">
        <v>395</v>
      </c>
      <c r="G838" s="200">
        <v>0</v>
      </c>
      <c r="H838" s="200">
        <v>0</v>
      </c>
      <c r="I838" s="200">
        <v>0</v>
      </c>
      <c r="J838" s="200">
        <v>262</v>
      </c>
      <c r="K838" s="199">
        <v>0</v>
      </c>
      <c r="L838" s="199">
        <v>0</v>
      </c>
      <c r="M838" s="199">
        <v>0</v>
      </c>
      <c r="N838" s="199">
        <v>289</v>
      </c>
      <c r="O838" s="199">
        <v>0</v>
      </c>
      <c r="P838" s="199">
        <v>627</v>
      </c>
      <c r="Q838" s="201">
        <v>559</v>
      </c>
      <c r="R838" s="197">
        <v>1573</v>
      </c>
      <c r="S838" s="197">
        <v>559</v>
      </c>
      <c r="T838" s="92">
        <f t="shared" si="13"/>
        <v>2016</v>
      </c>
      <c r="U838">
        <f>VLOOKUP(A838,'SB35 Determination Data'!$B$4:$F$542,5,FALSE)</f>
        <v>2014</v>
      </c>
    </row>
    <row r="839" spans="1:21" ht="15" x14ac:dyDescent="0.2">
      <c r="A839" s="197" t="s">
        <v>207</v>
      </c>
      <c r="B839" s="197" t="s">
        <v>35</v>
      </c>
      <c r="C839" s="197" t="s">
        <v>3</v>
      </c>
      <c r="D839" s="198">
        <v>2017</v>
      </c>
      <c r="E839" s="197" t="s">
        <v>6</v>
      </c>
      <c r="F839" s="199">
        <v>395</v>
      </c>
      <c r="G839" s="200">
        <v>0</v>
      </c>
      <c r="H839" s="200">
        <v>0</v>
      </c>
      <c r="I839" s="200">
        <v>0</v>
      </c>
      <c r="J839" s="200">
        <v>262</v>
      </c>
      <c r="K839" s="199">
        <v>0</v>
      </c>
      <c r="L839" s="199">
        <v>0</v>
      </c>
      <c r="M839" s="199">
        <v>0</v>
      </c>
      <c r="N839" s="199">
        <v>289</v>
      </c>
      <c r="O839" s="199">
        <v>0</v>
      </c>
      <c r="P839" s="199">
        <v>627</v>
      </c>
      <c r="Q839" s="201">
        <v>225</v>
      </c>
      <c r="R839" s="197">
        <v>1573</v>
      </c>
      <c r="S839" s="197">
        <v>225</v>
      </c>
      <c r="T839" s="92">
        <f t="shared" si="13"/>
        <v>2017</v>
      </c>
      <c r="U839">
        <f>VLOOKUP(A839,'SB35 Determination Data'!$B$4:$F$542,5,FALSE)</f>
        <v>2014</v>
      </c>
    </row>
    <row r="840" spans="1:21" ht="15" x14ac:dyDescent="0.2">
      <c r="A840" s="197" t="s">
        <v>16</v>
      </c>
      <c r="B840" s="197" t="s">
        <v>16</v>
      </c>
      <c r="C840" s="197" t="s">
        <v>8</v>
      </c>
      <c r="D840" s="198">
        <v>2015</v>
      </c>
      <c r="E840" s="197" t="s">
        <v>6</v>
      </c>
      <c r="F840" s="199">
        <v>185</v>
      </c>
      <c r="G840" s="200">
        <v>0</v>
      </c>
      <c r="H840" s="200">
        <v>0</v>
      </c>
      <c r="I840" s="200">
        <v>0</v>
      </c>
      <c r="J840" s="200">
        <v>106</v>
      </c>
      <c r="K840" s="199">
        <v>0</v>
      </c>
      <c r="L840" s="199">
        <v>0</v>
      </c>
      <c r="M840" s="199">
        <v>0</v>
      </c>
      <c r="N840" s="199">
        <v>141</v>
      </c>
      <c r="O840" s="199">
        <v>0</v>
      </c>
      <c r="P840" s="199">
        <v>403</v>
      </c>
      <c r="Q840" s="201">
        <v>0</v>
      </c>
      <c r="R840" s="197">
        <v>835</v>
      </c>
      <c r="S840" s="197">
        <v>0</v>
      </c>
      <c r="T840" s="92">
        <f t="shared" si="13"/>
        <v>2015</v>
      </c>
      <c r="U840">
        <f>VLOOKUP(A840,'SB35 Determination Data'!$B$4:$F$542,5,FALSE)</f>
        <v>2015</v>
      </c>
    </row>
    <row r="841" spans="1:21" ht="15" x14ac:dyDescent="0.2">
      <c r="A841" s="197" t="s">
        <v>16</v>
      </c>
      <c r="B841" s="197" t="s">
        <v>16</v>
      </c>
      <c r="C841" s="197" t="s">
        <v>8</v>
      </c>
      <c r="D841" s="198">
        <v>2016</v>
      </c>
      <c r="E841" s="197" t="s">
        <v>6</v>
      </c>
      <c r="F841" s="199">
        <v>185</v>
      </c>
      <c r="G841" s="200">
        <v>0</v>
      </c>
      <c r="H841" s="200">
        <v>0</v>
      </c>
      <c r="I841" s="200">
        <v>0</v>
      </c>
      <c r="J841" s="200">
        <v>106</v>
      </c>
      <c r="K841" s="199">
        <v>6</v>
      </c>
      <c r="L841" s="199">
        <v>6</v>
      </c>
      <c r="M841" s="199">
        <v>0</v>
      </c>
      <c r="N841" s="199">
        <v>141</v>
      </c>
      <c r="O841" s="199">
        <v>4</v>
      </c>
      <c r="P841" s="199">
        <v>403</v>
      </c>
      <c r="Q841" s="201">
        <v>135</v>
      </c>
      <c r="R841" s="197">
        <v>835</v>
      </c>
      <c r="S841" s="197">
        <v>145</v>
      </c>
      <c r="T841" s="92">
        <f t="shared" si="13"/>
        <v>2016</v>
      </c>
      <c r="U841">
        <f>VLOOKUP(A841,'SB35 Determination Data'!$B$4:$F$542,5,FALSE)</f>
        <v>2015</v>
      </c>
    </row>
    <row r="842" spans="1:21" ht="15" x14ac:dyDescent="0.2">
      <c r="A842" s="197" t="s">
        <v>16</v>
      </c>
      <c r="B842" s="197" t="s">
        <v>16</v>
      </c>
      <c r="C842" s="197" t="s">
        <v>8</v>
      </c>
      <c r="D842" s="198">
        <v>2017</v>
      </c>
      <c r="E842" s="197" t="s">
        <v>6</v>
      </c>
      <c r="F842" s="199">
        <v>185</v>
      </c>
      <c r="G842" s="200">
        <v>0</v>
      </c>
      <c r="H842" s="200">
        <v>0</v>
      </c>
      <c r="I842" s="200">
        <v>0</v>
      </c>
      <c r="J842" s="200">
        <v>106</v>
      </c>
      <c r="K842" s="199">
        <v>1</v>
      </c>
      <c r="L842" s="199">
        <v>1</v>
      </c>
      <c r="M842" s="199">
        <v>0</v>
      </c>
      <c r="N842" s="199">
        <v>141</v>
      </c>
      <c r="O842" s="199">
        <v>0</v>
      </c>
      <c r="P842" s="199">
        <v>403</v>
      </c>
      <c r="Q842" s="201">
        <v>37</v>
      </c>
      <c r="R842" s="197">
        <v>835</v>
      </c>
      <c r="S842" s="197">
        <v>38</v>
      </c>
      <c r="T842" s="92">
        <f t="shared" si="13"/>
        <v>2017</v>
      </c>
      <c r="U842">
        <f>VLOOKUP(A842,'SB35 Determination Data'!$B$4:$F$542,5,FALSE)</f>
        <v>2015</v>
      </c>
    </row>
    <row r="843" spans="1:21" ht="15" x14ac:dyDescent="0.2">
      <c r="A843" s="197" t="s">
        <v>1067</v>
      </c>
      <c r="B843" s="197" t="s">
        <v>16</v>
      </c>
      <c r="C843" s="197" t="s">
        <v>8</v>
      </c>
      <c r="D843" s="198">
        <v>2014</v>
      </c>
      <c r="E843" s="197" t="s">
        <v>6</v>
      </c>
      <c r="F843" s="199">
        <v>51</v>
      </c>
      <c r="G843" s="200">
        <v>0</v>
      </c>
      <c r="H843" s="200">
        <v>0</v>
      </c>
      <c r="I843" s="200">
        <v>0</v>
      </c>
      <c r="J843" s="200">
        <v>30</v>
      </c>
      <c r="K843" s="199">
        <v>0</v>
      </c>
      <c r="L843" s="199">
        <v>0</v>
      </c>
      <c r="M843" s="199">
        <v>0</v>
      </c>
      <c r="N843" s="199">
        <v>32</v>
      </c>
      <c r="O843" s="199">
        <v>9</v>
      </c>
      <c r="P843" s="199">
        <v>67</v>
      </c>
      <c r="Q843" s="201">
        <v>17</v>
      </c>
      <c r="R843" s="197">
        <v>180</v>
      </c>
      <c r="S843" s="197">
        <v>26</v>
      </c>
      <c r="T843" s="92">
        <f t="shared" si="13"/>
        <v>2015</v>
      </c>
      <c r="U843">
        <f>VLOOKUP(A843,'SB35 Determination Data'!$B$4:$F$542,5,FALSE)</f>
        <v>2015</v>
      </c>
    </row>
    <row r="844" spans="1:21" ht="15" x14ac:dyDescent="0.2">
      <c r="A844" s="197" t="s">
        <v>1067</v>
      </c>
      <c r="B844" s="197" t="s">
        <v>16</v>
      </c>
      <c r="C844" s="197" t="s">
        <v>8</v>
      </c>
      <c r="D844" s="198">
        <v>2015</v>
      </c>
      <c r="E844" s="197" t="s">
        <v>6</v>
      </c>
      <c r="F844" s="199">
        <v>51</v>
      </c>
      <c r="G844" s="200">
        <v>0</v>
      </c>
      <c r="H844" s="200">
        <v>0</v>
      </c>
      <c r="I844" s="200">
        <v>0</v>
      </c>
      <c r="J844" s="200">
        <v>30</v>
      </c>
      <c r="K844" s="199">
        <v>0</v>
      </c>
      <c r="L844" s="199">
        <v>0</v>
      </c>
      <c r="M844" s="199">
        <v>0</v>
      </c>
      <c r="N844" s="199">
        <v>32</v>
      </c>
      <c r="O844" s="199">
        <v>8</v>
      </c>
      <c r="P844" s="199">
        <v>67</v>
      </c>
      <c r="Q844" s="201">
        <v>11</v>
      </c>
      <c r="R844" s="197">
        <v>180</v>
      </c>
      <c r="S844" s="197">
        <v>19</v>
      </c>
      <c r="T844" s="92">
        <f t="shared" si="13"/>
        <v>2015</v>
      </c>
      <c r="U844">
        <f>VLOOKUP(A844,'SB35 Determination Data'!$B$4:$F$542,5,FALSE)</f>
        <v>2015</v>
      </c>
    </row>
    <row r="845" spans="1:21" ht="15" x14ac:dyDescent="0.2">
      <c r="A845" s="197" t="s">
        <v>1067</v>
      </c>
      <c r="B845" s="197" t="s">
        <v>16</v>
      </c>
      <c r="C845" s="197" t="s">
        <v>8</v>
      </c>
      <c r="D845" s="198">
        <v>2016</v>
      </c>
      <c r="E845" s="197" t="s">
        <v>6</v>
      </c>
      <c r="F845" s="199">
        <v>51</v>
      </c>
      <c r="G845" s="200">
        <v>0</v>
      </c>
      <c r="H845" s="200">
        <v>0</v>
      </c>
      <c r="I845" s="200">
        <v>0</v>
      </c>
      <c r="J845" s="200">
        <v>30</v>
      </c>
      <c r="K845" s="199">
        <v>1</v>
      </c>
      <c r="L845" s="199">
        <v>0</v>
      </c>
      <c r="M845" s="199">
        <v>1</v>
      </c>
      <c r="N845" s="199">
        <v>32</v>
      </c>
      <c r="O845" s="199">
        <v>13</v>
      </c>
      <c r="P845" s="199">
        <v>67</v>
      </c>
      <c r="Q845" s="201">
        <v>14</v>
      </c>
      <c r="R845" s="197">
        <v>180</v>
      </c>
      <c r="S845" s="197">
        <v>28</v>
      </c>
      <c r="T845" s="92">
        <f t="shared" si="13"/>
        <v>2016</v>
      </c>
      <c r="U845">
        <f>VLOOKUP(A845,'SB35 Determination Data'!$B$4:$F$542,5,FALSE)</f>
        <v>2015</v>
      </c>
    </row>
    <row r="846" spans="1:21" ht="15" x14ac:dyDescent="0.2">
      <c r="A846" s="197" t="s">
        <v>1067</v>
      </c>
      <c r="B846" s="197" t="s">
        <v>16</v>
      </c>
      <c r="C846" s="197" t="s">
        <v>8</v>
      </c>
      <c r="D846" s="198">
        <v>2017</v>
      </c>
      <c r="E846" s="197" t="s">
        <v>6</v>
      </c>
      <c r="F846" s="199">
        <v>51</v>
      </c>
      <c r="G846" s="200">
        <v>0</v>
      </c>
      <c r="H846" s="200">
        <v>0</v>
      </c>
      <c r="I846" s="200">
        <v>0</v>
      </c>
      <c r="J846" s="200">
        <v>30</v>
      </c>
      <c r="K846" s="199">
        <v>0</v>
      </c>
      <c r="L846" s="199">
        <v>0</v>
      </c>
      <c r="M846" s="199">
        <v>0</v>
      </c>
      <c r="N846" s="199">
        <v>32</v>
      </c>
      <c r="O846" s="199">
        <v>16</v>
      </c>
      <c r="P846" s="199">
        <v>67</v>
      </c>
      <c r="Q846" s="201">
        <v>14</v>
      </c>
      <c r="R846" s="197">
        <v>180</v>
      </c>
      <c r="S846" s="197">
        <v>30</v>
      </c>
      <c r="T846" s="92">
        <f t="shared" si="13"/>
        <v>2017</v>
      </c>
      <c r="U846">
        <f>VLOOKUP(A846,'SB35 Determination Data'!$B$4:$F$542,5,FALSE)</f>
        <v>2015</v>
      </c>
    </row>
    <row r="847" spans="1:21" ht="15" x14ac:dyDescent="0.2">
      <c r="A847" s="197" t="s">
        <v>208</v>
      </c>
      <c r="B847" s="197" t="s">
        <v>66</v>
      </c>
      <c r="C847" s="197" t="s">
        <v>67</v>
      </c>
      <c r="D847" s="198">
        <v>2013</v>
      </c>
      <c r="E847" s="197" t="s">
        <v>6</v>
      </c>
      <c r="F847" s="199">
        <v>465</v>
      </c>
      <c r="G847" s="200">
        <v>0</v>
      </c>
      <c r="H847" s="200">
        <v>0</v>
      </c>
      <c r="I847" s="200">
        <v>0</v>
      </c>
      <c r="J847" s="200">
        <v>353</v>
      </c>
      <c r="K847" s="199">
        <v>8</v>
      </c>
      <c r="L847" s="199">
        <v>8</v>
      </c>
      <c r="M847" s="199">
        <v>0</v>
      </c>
      <c r="N847" s="199">
        <v>327</v>
      </c>
      <c r="O847" s="199">
        <v>0</v>
      </c>
      <c r="P847" s="199">
        <v>718</v>
      </c>
      <c r="Q847" s="201">
        <v>67</v>
      </c>
      <c r="R847" s="197">
        <v>1863</v>
      </c>
      <c r="S847" s="197">
        <v>75</v>
      </c>
      <c r="T847" s="92">
        <f t="shared" si="13"/>
        <v>2013</v>
      </c>
      <c r="U847">
        <f>VLOOKUP(A847,'SB35 Determination Data'!$B$4:$F$542,5,FALSE)</f>
        <v>2013</v>
      </c>
    </row>
    <row r="848" spans="1:21" ht="15" x14ac:dyDescent="0.2">
      <c r="A848" s="197" t="s">
        <v>208</v>
      </c>
      <c r="B848" s="197" t="s">
        <v>66</v>
      </c>
      <c r="C848" s="197" t="s">
        <v>67</v>
      </c>
      <c r="D848" s="198">
        <v>2014</v>
      </c>
      <c r="E848" s="197" t="s">
        <v>6</v>
      </c>
      <c r="F848" s="199">
        <v>465</v>
      </c>
      <c r="G848" s="200">
        <v>0</v>
      </c>
      <c r="H848" s="200">
        <v>0</v>
      </c>
      <c r="I848" s="200">
        <v>0</v>
      </c>
      <c r="J848" s="200">
        <v>353</v>
      </c>
      <c r="K848" s="199">
        <v>108</v>
      </c>
      <c r="L848" s="199">
        <v>108</v>
      </c>
      <c r="M848" s="199">
        <v>0</v>
      </c>
      <c r="N848" s="199">
        <v>327</v>
      </c>
      <c r="O848" s="199">
        <v>1</v>
      </c>
      <c r="P848" s="199">
        <v>718</v>
      </c>
      <c r="Q848" s="201">
        <v>16</v>
      </c>
      <c r="R848" s="197">
        <v>1863</v>
      </c>
      <c r="S848" s="197">
        <v>125</v>
      </c>
      <c r="T848" s="92">
        <f t="shared" si="13"/>
        <v>2014</v>
      </c>
      <c r="U848">
        <f>VLOOKUP(A848,'SB35 Determination Data'!$B$4:$F$542,5,FALSE)</f>
        <v>2013</v>
      </c>
    </row>
    <row r="849" spans="1:21" ht="15" x14ac:dyDescent="0.2">
      <c r="A849" s="197" t="s">
        <v>208</v>
      </c>
      <c r="B849" s="197" t="s">
        <v>66</v>
      </c>
      <c r="C849" s="197" t="s">
        <v>67</v>
      </c>
      <c r="D849" s="198">
        <v>2015</v>
      </c>
      <c r="E849" s="197" t="s">
        <v>6</v>
      </c>
      <c r="F849" s="199">
        <v>465</v>
      </c>
      <c r="G849" s="200">
        <v>0</v>
      </c>
      <c r="H849" s="200">
        <v>0</v>
      </c>
      <c r="I849" s="200">
        <v>0</v>
      </c>
      <c r="J849" s="200">
        <v>353</v>
      </c>
      <c r="K849" s="199">
        <v>0</v>
      </c>
      <c r="L849" s="199">
        <v>0</v>
      </c>
      <c r="M849" s="199">
        <v>0</v>
      </c>
      <c r="N849" s="199">
        <v>327</v>
      </c>
      <c r="O849" s="199">
        <v>0</v>
      </c>
      <c r="P849" s="199">
        <v>718</v>
      </c>
      <c r="Q849" s="201">
        <v>143</v>
      </c>
      <c r="R849" s="197">
        <v>1863</v>
      </c>
      <c r="S849" s="197">
        <v>143</v>
      </c>
      <c r="T849" s="92">
        <f t="shared" si="13"/>
        <v>2015</v>
      </c>
      <c r="U849">
        <f>VLOOKUP(A849,'SB35 Determination Data'!$B$4:$F$542,5,FALSE)</f>
        <v>2013</v>
      </c>
    </row>
    <row r="850" spans="1:21" ht="15" x14ac:dyDescent="0.2">
      <c r="A850" s="197" t="s">
        <v>208</v>
      </c>
      <c r="B850" s="197" t="s">
        <v>66</v>
      </c>
      <c r="C850" s="197" t="s">
        <v>67</v>
      </c>
      <c r="D850" s="198">
        <v>2016</v>
      </c>
      <c r="E850" s="197" t="s">
        <v>6</v>
      </c>
      <c r="F850" s="199">
        <v>465</v>
      </c>
      <c r="G850" s="200">
        <v>45</v>
      </c>
      <c r="H850" s="200">
        <v>45</v>
      </c>
      <c r="I850" s="200">
        <v>0</v>
      </c>
      <c r="J850" s="200">
        <v>353</v>
      </c>
      <c r="K850" s="199">
        <v>0</v>
      </c>
      <c r="L850" s="199">
        <v>0</v>
      </c>
      <c r="M850" s="199">
        <v>0</v>
      </c>
      <c r="N850" s="202">
        <v>327</v>
      </c>
      <c r="O850" s="199">
        <v>46</v>
      </c>
      <c r="P850" s="199">
        <v>718</v>
      </c>
      <c r="Q850" s="201">
        <v>12</v>
      </c>
      <c r="R850" s="197">
        <v>1863</v>
      </c>
      <c r="S850" s="197">
        <v>103</v>
      </c>
      <c r="T850" s="92">
        <f t="shared" si="13"/>
        <v>2016</v>
      </c>
      <c r="U850">
        <f>VLOOKUP(A850,'SB35 Determination Data'!$B$4:$F$542,5,FALSE)</f>
        <v>2013</v>
      </c>
    </row>
    <row r="851" spans="1:21" ht="15" x14ac:dyDescent="0.2">
      <c r="A851" s="197" t="s">
        <v>208</v>
      </c>
      <c r="B851" s="197" t="s">
        <v>66</v>
      </c>
      <c r="C851" s="197" t="s">
        <v>67</v>
      </c>
      <c r="D851" s="198">
        <v>2017</v>
      </c>
      <c r="E851" s="197" t="s">
        <v>6</v>
      </c>
      <c r="F851" s="199">
        <v>465</v>
      </c>
      <c r="G851" s="200">
        <v>0</v>
      </c>
      <c r="H851" s="200">
        <v>0</v>
      </c>
      <c r="I851" s="200">
        <v>0</v>
      </c>
      <c r="J851" s="200">
        <v>353</v>
      </c>
      <c r="K851" s="199">
        <v>0</v>
      </c>
      <c r="L851" s="199">
        <v>0</v>
      </c>
      <c r="M851" s="199">
        <v>0</v>
      </c>
      <c r="N851" s="202">
        <v>327</v>
      </c>
      <c r="O851" s="199">
        <v>116</v>
      </c>
      <c r="P851" s="199">
        <v>718</v>
      </c>
      <c r="Q851" s="201">
        <v>7</v>
      </c>
      <c r="R851" s="197">
        <v>1863</v>
      </c>
      <c r="S851" s="197">
        <v>123</v>
      </c>
      <c r="T851" s="92">
        <f t="shared" si="13"/>
        <v>2017</v>
      </c>
      <c r="U851">
        <f>VLOOKUP(A851,'SB35 Determination Data'!$B$4:$F$542,5,FALSE)</f>
        <v>2013</v>
      </c>
    </row>
    <row r="852" spans="1:21" ht="15" x14ac:dyDescent="0.2">
      <c r="A852" s="197" t="s">
        <v>1132</v>
      </c>
      <c r="B852" s="197" t="s">
        <v>2</v>
      </c>
      <c r="C852" s="197" t="s">
        <v>3</v>
      </c>
      <c r="D852" s="198">
        <v>2014</v>
      </c>
      <c r="E852" s="197" t="s">
        <v>6</v>
      </c>
      <c r="F852" s="199">
        <v>38</v>
      </c>
      <c r="G852" s="200">
        <v>0</v>
      </c>
      <c r="H852" s="200">
        <v>0</v>
      </c>
      <c r="I852" s="200">
        <v>0</v>
      </c>
      <c r="J852" s="200">
        <v>29</v>
      </c>
      <c r="K852" s="199">
        <v>0</v>
      </c>
      <c r="L852" s="199">
        <v>0</v>
      </c>
      <c r="M852" s="199">
        <v>0</v>
      </c>
      <c r="N852" s="199">
        <v>34</v>
      </c>
      <c r="O852" s="199">
        <v>4</v>
      </c>
      <c r="P852" s="199">
        <v>80</v>
      </c>
      <c r="Q852" s="201">
        <v>2</v>
      </c>
      <c r="R852" s="197">
        <v>181</v>
      </c>
      <c r="S852" s="197">
        <v>6</v>
      </c>
      <c r="T852" s="92">
        <f t="shared" si="13"/>
        <v>2014</v>
      </c>
      <c r="U852">
        <f>VLOOKUP(A852,'SB35 Determination Data'!$B$4:$F$542,5,FALSE)</f>
        <v>2014</v>
      </c>
    </row>
    <row r="853" spans="1:21" ht="15" x14ac:dyDescent="0.2">
      <c r="A853" s="197" t="s">
        <v>1132</v>
      </c>
      <c r="B853" s="197" t="s">
        <v>2</v>
      </c>
      <c r="C853" s="197" t="s">
        <v>3</v>
      </c>
      <c r="D853" s="198">
        <v>2015</v>
      </c>
      <c r="E853" s="197" t="s">
        <v>6</v>
      </c>
      <c r="F853" s="199">
        <v>38</v>
      </c>
      <c r="G853" s="200">
        <v>0</v>
      </c>
      <c r="H853" s="200">
        <v>0</v>
      </c>
      <c r="I853" s="200">
        <v>0</v>
      </c>
      <c r="J853" s="200">
        <v>29</v>
      </c>
      <c r="K853" s="199">
        <v>0</v>
      </c>
      <c r="L853" s="199">
        <v>0</v>
      </c>
      <c r="M853" s="199">
        <v>0</v>
      </c>
      <c r="N853" s="199">
        <v>34</v>
      </c>
      <c r="O853" s="199">
        <v>0</v>
      </c>
      <c r="P853" s="199">
        <v>80</v>
      </c>
      <c r="Q853" s="201">
        <v>6</v>
      </c>
      <c r="R853" s="197">
        <v>181</v>
      </c>
      <c r="S853" s="197">
        <v>6</v>
      </c>
      <c r="T853" s="92">
        <f t="shared" si="13"/>
        <v>2015</v>
      </c>
      <c r="U853">
        <f>VLOOKUP(A853,'SB35 Determination Data'!$B$4:$F$542,5,FALSE)</f>
        <v>2014</v>
      </c>
    </row>
    <row r="854" spans="1:21" ht="15" x14ac:dyDescent="0.2">
      <c r="A854" s="197" t="s">
        <v>1132</v>
      </c>
      <c r="B854" s="197" t="s">
        <v>2</v>
      </c>
      <c r="C854" s="197" t="s">
        <v>3</v>
      </c>
      <c r="D854" s="198">
        <v>2016</v>
      </c>
      <c r="E854" s="197" t="s">
        <v>6</v>
      </c>
      <c r="F854" s="199">
        <v>38</v>
      </c>
      <c r="G854" s="200">
        <v>0</v>
      </c>
      <c r="H854" s="200">
        <v>0</v>
      </c>
      <c r="I854" s="200">
        <v>0</v>
      </c>
      <c r="J854" s="200">
        <v>29</v>
      </c>
      <c r="K854" s="199">
        <v>0</v>
      </c>
      <c r="L854" s="199">
        <v>0</v>
      </c>
      <c r="M854" s="199">
        <v>0</v>
      </c>
      <c r="N854" s="199">
        <v>34</v>
      </c>
      <c r="O854" s="199">
        <v>6</v>
      </c>
      <c r="P854" s="199">
        <v>80</v>
      </c>
      <c r="Q854" s="201">
        <v>2</v>
      </c>
      <c r="R854" s="197">
        <v>181</v>
      </c>
      <c r="S854" s="197">
        <v>8</v>
      </c>
      <c r="T854" s="92">
        <f t="shared" si="13"/>
        <v>2016</v>
      </c>
      <c r="U854">
        <f>VLOOKUP(A854,'SB35 Determination Data'!$B$4:$F$542,5,FALSE)</f>
        <v>2014</v>
      </c>
    </row>
    <row r="855" spans="1:21" ht="15" x14ac:dyDescent="0.2">
      <c r="A855" s="197" t="s">
        <v>1132</v>
      </c>
      <c r="B855" s="197" t="s">
        <v>2</v>
      </c>
      <c r="C855" s="197" t="s">
        <v>3</v>
      </c>
      <c r="D855" s="198">
        <v>2017</v>
      </c>
      <c r="E855" s="197" t="s">
        <v>6</v>
      </c>
      <c r="F855" s="199">
        <v>38</v>
      </c>
      <c r="G855" s="200">
        <v>0</v>
      </c>
      <c r="H855" s="200">
        <v>0</v>
      </c>
      <c r="I855" s="200">
        <v>0</v>
      </c>
      <c r="J855" s="200">
        <v>29</v>
      </c>
      <c r="K855" s="199">
        <v>0</v>
      </c>
      <c r="L855" s="199">
        <v>0</v>
      </c>
      <c r="M855" s="199">
        <v>0</v>
      </c>
      <c r="N855" s="199">
        <v>34</v>
      </c>
      <c r="O855" s="199">
        <v>0</v>
      </c>
      <c r="P855" s="199">
        <v>80</v>
      </c>
      <c r="Q855" s="201">
        <v>3</v>
      </c>
      <c r="R855" s="197">
        <v>181</v>
      </c>
      <c r="S855" s="197">
        <v>3</v>
      </c>
      <c r="T855" s="92">
        <f t="shared" si="13"/>
        <v>2017</v>
      </c>
      <c r="U855">
        <f>VLOOKUP(A855,'SB35 Determination Data'!$B$4:$F$542,5,FALSE)</f>
        <v>2014</v>
      </c>
    </row>
    <row r="856" spans="1:21" ht="15" x14ac:dyDescent="0.2">
      <c r="A856" s="197" t="s">
        <v>209</v>
      </c>
      <c r="B856" s="197" t="s">
        <v>142</v>
      </c>
      <c r="C856" s="197" t="s">
        <v>13</v>
      </c>
      <c r="D856" s="198">
        <v>2014</v>
      </c>
      <c r="E856" s="197" t="s">
        <v>6</v>
      </c>
      <c r="F856" s="199">
        <v>174</v>
      </c>
      <c r="G856" s="200">
        <v>7</v>
      </c>
      <c r="H856" s="200">
        <v>0</v>
      </c>
      <c r="I856" s="200">
        <v>7</v>
      </c>
      <c r="J856" s="200">
        <v>126</v>
      </c>
      <c r="K856" s="199">
        <v>17</v>
      </c>
      <c r="L856" s="199">
        <v>0</v>
      </c>
      <c r="M856" s="199">
        <v>17</v>
      </c>
      <c r="N856" s="202">
        <v>150</v>
      </c>
      <c r="O856" s="199">
        <v>32</v>
      </c>
      <c r="P856" s="199">
        <v>314</v>
      </c>
      <c r="Q856" s="201">
        <v>75</v>
      </c>
      <c r="R856" s="197">
        <v>764</v>
      </c>
      <c r="S856" s="197">
        <v>131</v>
      </c>
      <c r="T856" s="92">
        <f t="shared" si="13"/>
        <v>2014</v>
      </c>
      <c r="U856">
        <f>VLOOKUP(A856,'SB35 Determination Data'!$B$4:$F$542,5,FALSE)</f>
        <v>2014</v>
      </c>
    </row>
    <row r="857" spans="1:21" ht="15" x14ac:dyDescent="0.2">
      <c r="A857" s="197" t="s">
        <v>209</v>
      </c>
      <c r="B857" s="197" t="s">
        <v>142</v>
      </c>
      <c r="C857" s="197" t="s">
        <v>13</v>
      </c>
      <c r="D857" s="198">
        <v>2015</v>
      </c>
      <c r="E857" s="197" t="s">
        <v>6</v>
      </c>
      <c r="F857" s="199">
        <v>174</v>
      </c>
      <c r="G857" s="200">
        <v>27</v>
      </c>
      <c r="H857" s="200">
        <v>0</v>
      </c>
      <c r="I857" s="200">
        <v>27</v>
      </c>
      <c r="J857" s="200">
        <v>126</v>
      </c>
      <c r="K857" s="199">
        <v>20</v>
      </c>
      <c r="L857" s="199">
        <v>20</v>
      </c>
      <c r="M857" s="199">
        <v>0</v>
      </c>
      <c r="N857" s="199">
        <v>150</v>
      </c>
      <c r="O857" s="199">
        <v>29</v>
      </c>
      <c r="P857" s="199">
        <v>314</v>
      </c>
      <c r="Q857" s="201">
        <v>70</v>
      </c>
      <c r="R857" s="197">
        <v>764</v>
      </c>
      <c r="S857" s="197">
        <v>146</v>
      </c>
      <c r="T857" s="92">
        <f t="shared" si="13"/>
        <v>2015</v>
      </c>
      <c r="U857">
        <f>VLOOKUP(A857,'SB35 Determination Data'!$B$4:$F$542,5,FALSE)</f>
        <v>2014</v>
      </c>
    </row>
    <row r="858" spans="1:21" ht="15" x14ac:dyDescent="0.2">
      <c r="A858" s="197" t="s">
        <v>209</v>
      </c>
      <c r="B858" s="197" t="s">
        <v>142</v>
      </c>
      <c r="C858" s="197" t="s">
        <v>13</v>
      </c>
      <c r="D858" s="198">
        <v>2016</v>
      </c>
      <c r="E858" s="197" t="s">
        <v>6</v>
      </c>
      <c r="F858" s="199">
        <v>174</v>
      </c>
      <c r="G858" s="200">
        <v>7</v>
      </c>
      <c r="H858" s="200">
        <v>7</v>
      </c>
      <c r="I858" s="200">
        <v>0</v>
      </c>
      <c r="J858" s="200">
        <v>126</v>
      </c>
      <c r="K858" s="199">
        <v>18</v>
      </c>
      <c r="L858" s="199">
        <v>18</v>
      </c>
      <c r="M858" s="199">
        <v>0</v>
      </c>
      <c r="N858" s="199">
        <v>150</v>
      </c>
      <c r="O858" s="199">
        <v>22</v>
      </c>
      <c r="P858" s="199">
        <v>314</v>
      </c>
      <c r="Q858" s="201">
        <v>54</v>
      </c>
      <c r="R858" s="197">
        <v>764</v>
      </c>
      <c r="S858" s="197">
        <v>101</v>
      </c>
      <c r="T858" s="92">
        <f t="shared" si="13"/>
        <v>2016</v>
      </c>
      <c r="U858">
        <f>VLOOKUP(A858,'SB35 Determination Data'!$B$4:$F$542,5,FALSE)</f>
        <v>2014</v>
      </c>
    </row>
    <row r="859" spans="1:21" ht="15" x14ac:dyDescent="0.2">
      <c r="A859" s="197" t="s">
        <v>209</v>
      </c>
      <c r="B859" s="197" t="s">
        <v>142</v>
      </c>
      <c r="C859" s="197" t="s">
        <v>13</v>
      </c>
      <c r="D859" s="198">
        <v>2017</v>
      </c>
      <c r="E859" s="197" t="s">
        <v>6</v>
      </c>
      <c r="F859" s="199">
        <v>174</v>
      </c>
      <c r="G859" s="200">
        <v>8</v>
      </c>
      <c r="H859" s="200">
        <v>0</v>
      </c>
      <c r="I859" s="200">
        <v>8</v>
      </c>
      <c r="J859" s="200">
        <v>126</v>
      </c>
      <c r="K859" s="199">
        <v>18</v>
      </c>
      <c r="L859" s="199">
        <v>0</v>
      </c>
      <c r="M859" s="199">
        <v>18</v>
      </c>
      <c r="N859" s="199">
        <v>150</v>
      </c>
      <c r="O859" s="199">
        <v>27</v>
      </c>
      <c r="P859" s="199">
        <v>314</v>
      </c>
      <c r="Q859" s="201">
        <v>60</v>
      </c>
      <c r="R859" s="197">
        <v>764</v>
      </c>
      <c r="S859" s="197">
        <v>113</v>
      </c>
      <c r="T859" s="92">
        <f t="shared" si="13"/>
        <v>2017</v>
      </c>
      <c r="U859">
        <f>VLOOKUP(A859,'SB35 Determination Data'!$B$4:$F$542,5,FALSE)</f>
        <v>2014</v>
      </c>
    </row>
    <row r="860" spans="1:21" ht="15" x14ac:dyDescent="0.2">
      <c r="A860" s="197" t="s">
        <v>210</v>
      </c>
      <c r="B860" s="197" t="s">
        <v>7</v>
      </c>
      <c r="C860" s="197" t="s">
        <v>8</v>
      </c>
      <c r="D860" s="198">
        <v>2014</v>
      </c>
      <c r="E860" s="197" t="s">
        <v>6</v>
      </c>
      <c r="F860" s="199">
        <v>330</v>
      </c>
      <c r="G860" s="200">
        <v>0</v>
      </c>
      <c r="H860" s="200">
        <v>0</v>
      </c>
      <c r="I860" s="200">
        <v>0</v>
      </c>
      <c r="J860" s="200">
        <v>167</v>
      </c>
      <c r="K860" s="199">
        <v>0</v>
      </c>
      <c r="L860" s="199">
        <v>0</v>
      </c>
      <c r="M860" s="199">
        <v>0</v>
      </c>
      <c r="N860" s="202">
        <v>158</v>
      </c>
      <c r="O860" s="199">
        <v>0</v>
      </c>
      <c r="P860" s="199">
        <v>423</v>
      </c>
      <c r="Q860" s="201">
        <v>14</v>
      </c>
      <c r="R860" s="197">
        <v>1078</v>
      </c>
      <c r="S860" s="197">
        <v>14</v>
      </c>
      <c r="T860" s="92">
        <f t="shared" si="13"/>
        <v>2015</v>
      </c>
      <c r="U860">
        <f>VLOOKUP(A860,'SB35 Determination Data'!$B$4:$F$542,5,FALSE)</f>
        <v>2015</v>
      </c>
    </row>
    <row r="861" spans="1:21" ht="15" x14ac:dyDescent="0.2">
      <c r="A861" s="197" t="s">
        <v>210</v>
      </c>
      <c r="B861" s="197" t="s">
        <v>7</v>
      </c>
      <c r="C861" s="197" t="s">
        <v>8</v>
      </c>
      <c r="D861" s="198">
        <v>2015</v>
      </c>
      <c r="E861" s="197" t="s">
        <v>6</v>
      </c>
      <c r="F861" s="199">
        <v>330</v>
      </c>
      <c r="G861" s="200">
        <v>0</v>
      </c>
      <c r="H861" s="200">
        <v>0</v>
      </c>
      <c r="I861" s="200">
        <v>0</v>
      </c>
      <c r="J861" s="200">
        <v>167</v>
      </c>
      <c r="K861" s="199">
        <v>0</v>
      </c>
      <c r="L861" s="199">
        <v>0</v>
      </c>
      <c r="M861" s="199">
        <v>0</v>
      </c>
      <c r="N861" s="199">
        <v>158</v>
      </c>
      <c r="O861" s="199">
        <v>36</v>
      </c>
      <c r="P861" s="199">
        <v>423</v>
      </c>
      <c r="Q861" s="201">
        <v>40</v>
      </c>
      <c r="R861" s="197">
        <v>1078</v>
      </c>
      <c r="S861" s="197">
        <v>76</v>
      </c>
      <c r="T861" s="92">
        <f t="shared" si="13"/>
        <v>2015</v>
      </c>
      <c r="U861">
        <f>VLOOKUP(A861,'SB35 Determination Data'!$B$4:$F$542,5,FALSE)</f>
        <v>2015</v>
      </c>
    </row>
    <row r="862" spans="1:21" ht="15" x14ac:dyDescent="0.2">
      <c r="A862" s="197" t="s">
        <v>210</v>
      </c>
      <c r="B862" s="197" t="s">
        <v>7</v>
      </c>
      <c r="C862" s="197" t="s">
        <v>8</v>
      </c>
      <c r="D862" s="198">
        <v>2016</v>
      </c>
      <c r="E862" s="197" t="s">
        <v>6</v>
      </c>
      <c r="F862" s="199">
        <v>330</v>
      </c>
      <c r="G862" s="200">
        <v>0</v>
      </c>
      <c r="H862" s="200">
        <v>0</v>
      </c>
      <c r="I862" s="200">
        <v>0</v>
      </c>
      <c r="J862" s="200">
        <v>167</v>
      </c>
      <c r="K862" s="199">
        <v>0</v>
      </c>
      <c r="L862" s="199">
        <v>0</v>
      </c>
      <c r="M862" s="199">
        <v>0</v>
      </c>
      <c r="N862" s="199">
        <v>158</v>
      </c>
      <c r="O862" s="199">
        <v>0</v>
      </c>
      <c r="P862" s="199">
        <v>423</v>
      </c>
      <c r="Q862" s="201">
        <v>0</v>
      </c>
      <c r="R862" s="197">
        <v>1078</v>
      </c>
      <c r="S862" s="197">
        <v>0</v>
      </c>
      <c r="T862" s="92">
        <f t="shared" si="13"/>
        <v>2016</v>
      </c>
      <c r="U862">
        <f>VLOOKUP(A862,'SB35 Determination Data'!$B$4:$F$542,5,FALSE)</f>
        <v>2015</v>
      </c>
    </row>
    <row r="863" spans="1:21" ht="15" x14ac:dyDescent="0.2">
      <c r="A863" s="197" t="s">
        <v>210</v>
      </c>
      <c r="B863" s="197" t="s">
        <v>7</v>
      </c>
      <c r="C863" s="197" t="s">
        <v>8</v>
      </c>
      <c r="D863" s="198">
        <v>2017</v>
      </c>
      <c r="E863" s="197" t="s">
        <v>6</v>
      </c>
      <c r="F863" s="199">
        <v>330</v>
      </c>
      <c r="G863" s="200">
        <v>0</v>
      </c>
      <c r="H863" s="200">
        <v>0</v>
      </c>
      <c r="I863" s="200">
        <v>0</v>
      </c>
      <c r="J863" s="200">
        <v>167</v>
      </c>
      <c r="K863" s="199">
        <v>0</v>
      </c>
      <c r="L863" s="199">
        <v>0</v>
      </c>
      <c r="M863" s="199">
        <v>0</v>
      </c>
      <c r="N863" s="199">
        <v>158</v>
      </c>
      <c r="O863" s="199">
        <v>0</v>
      </c>
      <c r="P863" s="199">
        <v>423</v>
      </c>
      <c r="Q863" s="201">
        <v>0</v>
      </c>
      <c r="R863" s="197">
        <v>1078</v>
      </c>
      <c r="S863" s="197">
        <v>0</v>
      </c>
      <c r="T863" s="92">
        <f t="shared" si="13"/>
        <v>2017</v>
      </c>
      <c r="U863">
        <f>VLOOKUP(A863,'SB35 Determination Data'!$B$4:$F$542,5,FALSE)</f>
        <v>2015</v>
      </c>
    </row>
    <row r="864" spans="1:21" ht="15" x14ac:dyDescent="0.2">
      <c r="A864" s="197" t="s">
        <v>956</v>
      </c>
      <c r="B864" s="197" t="s">
        <v>12</v>
      </c>
      <c r="C864" s="197" t="s">
        <v>3</v>
      </c>
      <c r="D864" s="198">
        <v>2014</v>
      </c>
      <c r="E864" s="197" t="s">
        <v>6</v>
      </c>
      <c r="F864" s="199">
        <v>1</v>
      </c>
      <c r="G864" s="200">
        <v>0</v>
      </c>
      <c r="H864" s="200">
        <v>0</v>
      </c>
      <c r="I864" s="200">
        <v>0</v>
      </c>
      <c r="J864" s="200">
        <v>1</v>
      </c>
      <c r="K864" s="199">
        <v>0</v>
      </c>
      <c r="L864" s="199">
        <v>0</v>
      </c>
      <c r="M864" s="199">
        <v>0</v>
      </c>
      <c r="N864" s="199">
        <v>1</v>
      </c>
      <c r="O864" s="199">
        <v>0</v>
      </c>
      <c r="P864" s="199">
        <v>2</v>
      </c>
      <c r="Q864" s="201">
        <v>115</v>
      </c>
      <c r="R864" s="197">
        <v>5</v>
      </c>
      <c r="S864" s="197">
        <v>115</v>
      </c>
      <c r="T864" s="92">
        <f t="shared" si="13"/>
        <v>2014</v>
      </c>
      <c r="U864">
        <f>VLOOKUP(A864,'SB35 Determination Data'!$B$4:$F$542,5,FALSE)</f>
        <v>2014</v>
      </c>
    </row>
    <row r="865" spans="1:21" ht="15" x14ac:dyDescent="0.2">
      <c r="A865" s="197" t="s">
        <v>956</v>
      </c>
      <c r="B865" s="197" t="s">
        <v>12</v>
      </c>
      <c r="C865" s="197" t="s">
        <v>3</v>
      </c>
      <c r="D865" s="198">
        <v>2015</v>
      </c>
      <c r="E865" s="197" t="s">
        <v>6</v>
      </c>
      <c r="F865" s="199">
        <v>1</v>
      </c>
      <c r="G865" s="200">
        <v>0</v>
      </c>
      <c r="H865" s="200">
        <v>0</v>
      </c>
      <c r="I865" s="200">
        <v>0</v>
      </c>
      <c r="J865" s="200">
        <v>1</v>
      </c>
      <c r="K865" s="199">
        <v>0</v>
      </c>
      <c r="L865" s="199">
        <v>0</v>
      </c>
      <c r="M865" s="199">
        <v>0</v>
      </c>
      <c r="N865" s="202">
        <v>1</v>
      </c>
      <c r="O865" s="199">
        <v>0</v>
      </c>
      <c r="P865" s="199">
        <v>2</v>
      </c>
      <c r="Q865" s="201">
        <v>197</v>
      </c>
      <c r="R865" s="197">
        <v>5</v>
      </c>
      <c r="S865" s="197">
        <v>197</v>
      </c>
      <c r="T865" s="92">
        <f t="shared" si="13"/>
        <v>2015</v>
      </c>
      <c r="U865">
        <f>VLOOKUP(A865,'SB35 Determination Data'!$B$4:$F$542,5,FALSE)</f>
        <v>2014</v>
      </c>
    </row>
    <row r="866" spans="1:21" ht="15" x14ac:dyDescent="0.2">
      <c r="A866" s="197" t="s">
        <v>956</v>
      </c>
      <c r="B866" s="197" t="s">
        <v>12</v>
      </c>
      <c r="C866" s="197" t="s">
        <v>3</v>
      </c>
      <c r="D866" s="198">
        <v>2016</v>
      </c>
      <c r="E866" s="197" t="s">
        <v>6</v>
      </c>
      <c r="F866" s="199">
        <v>1</v>
      </c>
      <c r="G866" s="200">
        <v>0</v>
      </c>
      <c r="H866" s="200">
        <v>0</v>
      </c>
      <c r="I866" s="200">
        <v>0</v>
      </c>
      <c r="J866" s="200">
        <v>1</v>
      </c>
      <c r="K866" s="199">
        <v>0</v>
      </c>
      <c r="L866" s="199">
        <v>0</v>
      </c>
      <c r="M866" s="199">
        <v>0</v>
      </c>
      <c r="N866" s="199">
        <v>1</v>
      </c>
      <c r="O866" s="199">
        <v>0</v>
      </c>
      <c r="P866" s="199">
        <v>2</v>
      </c>
      <c r="Q866" s="201">
        <v>186</v>
      </c>
      <c r="R866" s="197">
        <v>5</v>
      </c>
      <c r="S866" s="197">
        <v>186</v>
      </c>
      <c r="T866" s="92">
        <f t="shared" si="13"/>
        <v>2016</v>
      </c>
      <c r="U866">
        <f>VLOOKUP(A866,'SB35 Determination Data'!$B$4:$F$542,5,FALSE)</f>
        <v>2014</v>
      </c>
    </row>
    <row r="867" spans="1:21" ht="15" x14ac:dyDescent="0.2">
      <c r="A867" s="197" t="s">
        <v>956</v>
      </c>
      <c r="B867" s="197" t="s">
        <v>12</v>
      </c>
      <c r="C867" s="197" t="s">
        <v>3</v>
      </c>
      <c r="D867" s="198">
        <v>2017</v>
      </c>
      <c r="E867" s="197" t="s">
        <v>6</v>
      </c>
      <c r="F867" s="199">
        <v>1</v>
      </c>
      <c r="G867" s="200">
        <v>0</v>
      </c>
      <c r="H867" s="200">
        <v>0</v>
      </c>
      <c r="I867" s="200">
        <v>0</v>
      </c>
      <c r="J867" s="200">
        <v>1</v>
      </c>
      <c r="K867" s="199">
        <v>0</v>
      </c>
      <c r="L867" s="199">
        <v>0</v>
      </c>
      <c r="M867" s="199">
        <v>0</v>
      </c>
      <c r="N867" s="199">
        <v>1</v>
      </c>
      <c r="O867" s="199">
        <v>0</v>
      </c>
      <c r="P867" s="199">
        <v>2</v>
      </c>
      <c r="Q867" s="201">
        <v>716</v>
      </c>
      <c r="R867" s="197">
        <v>5</v>
      </c>
      <c r="S867" s="197">
        <v>716</v>
      </c>
      <c r="T867" s="92">
        <f t="shared" si="13"/>
        <v>2017</v>
      </c>
      <c r="U867">
        <f>VLOOKUP(A867,'SB35 Determination Data'!$B$4:$F$542,5,FALSE)</f>
        <v>2014</v>
      </c>
    </row>
    <row r="868" spans="1:21" ht="15" x14ac:dyDescent="0.2">
      <c r="A868" s="197" t="s">
        <v>1068</v>
      </c>
      <c r="B868" s="197" t="s">
        <v>35</v>
      </c>
      <c r="C868" s="197" t="s">
        <v>3</v>
      </c>
      <c r="D868" s="198">
        <v>2017</v>
      </c>
      <c r="E868" s="197" t="s">
        <v>6</v>
      </c>
      <c r="F868" s="199">
        <v>205</v>
      </c>
      <c r="G868" s="200">
        <v>0</v>
      </c>
      <c r="H868" s="200">
        <v>0</v>
      </c>
      <c r="I868" s="200">
        <v>0</v>
      </c>
      <c r="J868" s="200">
        <v>136</v>
      </c>
      <c r="K868" s="199">
        <v>0</v>
      </c>
      <c r="L868" s="199">
        <v>0</v>
      </c>
      <c r="M868" s="199">
        <v>0</v>
      </c>
      <c r="N868" s="202">
        <v>151</v>
      </c>
      <c r="O868" s="199">
        <v>0</v>
      </c>
      <c r="P868" s="199">
        <v>326</v>
      </c>
      <c r="Q868" s="201">
        <v>2</v>
      </c>
      <c r="R868" s="197">
        <v>818</v>
      </c>
      <c r="S868" s="197">
        <v>2</v>
      </c>
      <c r="T868" s="92">
        <f t="shared" si="13"/>
        <v>2017</v>
      </c>
      <c r="U868">
        <f>VLOOKUP(A868,'SB35 Determination Data'!$B$4:$F$542,5,FALSE)</f>
        <v>2014</v>
      </c>
    </row>
    <row r="869" spans="1:21" ht="15" x14ac:dyDescent="0.2">
      <c r="A869" s="197" t="s">
        <v>211</v>
      </c>
      <c r="B869" s="197" t="s">
        <v>5</v>
      </c>
      <c r="C869" s="197" t="s">
        <v>3</v>
      </c>
      <c r="D869" s="198">
        <v>2014</v>
      </c>
      <c r="E869" s="197" t="s">
        <v>6</v>
      </c>
      <c r="F869" s="199">
        <v>52</v>
      </c>
      <c r="G869" s="200">
        <v>0</v>
      </c>
      <c r="H869" s="200">
        <v>0</v>
      </c>
      <c r="I869" s="200">
        <v>0</v>
      </c>
      <c r="J869" s="200">
        <v>31</v>
      </c>
      <c r="K869" s="199">
        <v>0</v>
      </c>
      <c r="L869" s="199">
        <v>0</v>
      </c>
      <c r="M869" s="199">
        <v>0</v>
      </c>
      <c r="N869" s="199">
        <v>33</v>
      </c>
      <c r="O869" s="199">
        <v>0</v>
      </c>
      <c r="P869" s="199">
        <v>85</v>
      </c>
      <c r="Q869" s="201">
        <v>2</v>
      </c>
      <c r="R869" s="197">
        <v>201</v>
      </c>
      <c r="S869" s="197">
        <v>2</v>
      </c>
      <c r="T869" s="92">
        <f t="shared" si="13"/>
        <v>2014</v>
      </c>
      <c r="U869">
        <f>VLOOKUP(A869,'SB35 Determination Data'!$B$4:$F$542,5,FALSE)</f>
        <v>2014</v>
      </c>
    </row>
    <row r="870" spans="1:21" ht="15" x14ac:dyDescent="0.2">
      <c r="A870" s="197" t="s">
        <v>211</v>
      </c>
      <c r="B870" s="197" t="s">
        <v>5</v>
      </c>
      <c r="C870" s="197" t="s">
        <v>3</v>
      </c>
      <c r="D870" s="198">
        <v>2015</v>
      </c>
      <c r="E870" s="197" t="s">
        <v>6</v>
      </c>
      <c r="F870" s="199">
        <v>52</v>
      </c>
      <c r="G870" s="200">
        <v>0</v>
      </c>
      <c r="H870" s="200">
        <v>0</v>
      </c>
      <c r="I870" s="200">
        <v>0</v>
      </c>
      <c r="J870" s="200">
        <v>31</v>
      </c>
      <c r="K870" s="199">
        <v>0</v>
      </c>
      <c r="L870" s="199">
        <v>0</v>
      </c>
      <c r="M870" s="199">
        <v>0</v>
      </c>
      <c r="N870" s="199">
        <v>33</v>
      </c>
      <c r="O870" s="199">
        <v>0</v>
      </c>
      <c r="P870" s="199">
        <v>85</v>
      </c>
      <c r="Q870" s="201">
        <v>4</v>
      </c>
      <c r="R870" s="197">
        <v>201</v>
      </c>
      <c r="S870" s="197">
        <v>4</v>
      </c>
      <c r="T870" s="92">
        <f t="shared" si="13"/>
        <v>2015</v>
      </c>
      <c r="U870">
        <f>VLOOKUP(A870,'SB35 Determination Data'!$B$4:$F$542,5,FALSE)</f>
        <v>2014</v>
      </c>
    </row>
    <row r="871" spans="1:21" ht="15" x14ac:dyDescent="0.2">
      <c r="A871" s="197" t="s">
        <v>211</v>
      </c>
      <c r="B871" s="197" t="s">
        <v>5</v>
      </c>
      <c r="C871" s="197" t="s">
        <v>3</v>
      </c>
      <c r="D871" s="198">
        <v>2016</v>
      </c>
      <c r="E871" s="197" t="s">
        <v>6</v>
      </c>
      <c r="F871" s="199">
        <v>52</v>
      </c>
      <c r="G871" s="200">
        <v>0</v>
      </c>
      <c r="H871" s="200">
        <v>0</v>
      </c>
      <c r="I871" s="200">
        <v>0</v>
      </c>
      <c r="J871" s="200">
        <v>31</v>
      </c>
      <c r="K871" s="199">
        <v>0</v>
      </c>
      <c r="L871" s="199">
        <v>0</v>
      </c>
      <c r="M871" s="199">
        <v>0</v>
      </c>
      <c r="N871" s="199">
        <v>33</v>
      </c>
      <c r="O871" s="199">
        <v>8</v>
      </c>
      <c r="P871" s="199">
        <v>85</v>
      </c>
      <c r="Q871" s="201">
        <v>5</v>
      </c>
      <c r="R871" s="197">
        <v>201</v>
      </c>
      <c r="S871" s="197">
        <v>13</v>
      </c>
      <c r="T871" s="92">
        <f t="shared" si="13"/>
        <v>2016</v>
      </c>
      <c r="U871">
        <f>VLOOKUP(A871,'SB35 Determination Data'!$B$4:$F$542,5,FALSE)</f>
        <v>2014</v>
      </c>
    </row>
    <row r="872" spans="1:21" ht="15" x14ac:dyDescent="0.2">
      <c r="A872" s="197" t="s">
        <v>211</v>
      </c>
      <c r="B872" s="197" t="s">
        <v>5</v>
      </c>
      <c r="C872" s="197" t="s">
        <v>3</v>
      </c>
      <c r="D872" s="198">
        <v>2017</v>
      </c>
      <c r="E872" s="197" t="s">
        <v>6</v>
      </c>
      <c r="F872" s="199">
        <v>52</v>
      </c>
      <c r="G872" s="200">
        <v>1</v>
      </c>
      <c r="H872" s="200">
        <v>0</v>
      </c>
      <c r="I872" s="200">
        <v>1</v>
      </c>
      <c r="J872" s="200">
        <v>31</v>
      </c>
      <c r="K872" s="199">
        <v>0</v>
      </c>
      <c r="L872" s="199">
        <v>0</v>
      </c>
      <c r="M872" s="199">
        <v>0</v>
      </c>
      <c r="N872" s="202">
        <v>33</v>
      </c>
      <c r="O872" s="199">
        <v>7</v>
      </c>
      <c r="P872" s="199">
        <v>85</v>
      </c>
      <c r="Q872" s="201">
        <v>49</v>
      </c>
      <c r="R872" s="197">
        <v>201</v>
      </c>
      <c r="S872" s="197">
        <v>57</v>
      </c>
      <c r="T872" s="92">
        <f t="shared" si="13"/>
        <v>2017</v>
      </c>
      <c r="U872">
        <f>VLOOKUP(A872,'SB35 Determination Data'!$B$4:$F$542,5,FALSE)</f>
        <v>2014</v>
      </c>
    </row>
    <row r="873" spans="1:21" ht="15" x14ac:dyDescent="0.2">
      <c r="A873" s="197" t="s">
        <v>212</v>
      </c>
      <c r="B873" s="197" t="s">
        <v>40</v>
      </c>
      <c r="C873" s="197" t="s">
        <v>8</v>
      </c>
      <c r="D873" s="198">
        <v>2014</v>
      </c>
      <c r="E873" s="197" t="s">
        <v>6</v>
      </c>
      <c r="F873" s="199">
        <v>111</v>
      </c>
      <c r="G873" s="200">
        <v>1</v>
      </c>
      <c r="H873" s="200">
        <v>1</v>
      </c>
      <c r="I873" s="200">
        <v>0</v>
      </c>
      <c r="J873" s="200">
        <v>65</v>
      </c>
      <c r="K873" s="199">
        <v>10</v>
      </c>
      <c r="L873" s="199">
        <v>10</v>
      </c>
      <c r="M873" s="199">
        <v>0</v>
      </c>
      <c r="N873" s="199">
        <v>72</v>
      </c>
      <c r="O873" s="199">
        <v>1</v>
      </c>
      <c r="P873" s="199">
        <v>167</v>
      </c>
      <c r="Q873" s="201">
        <v>19</v>
      </c>
      <c r="R873" s="197">
        <v>415</v>
      </c>
      <c r="S873" s="197">
        <v>31</v>
      </c>
      <c r="T873" s="92">
        <f t="shared" si="13"/>
        <v>2015</v>
      </c>
      <c r="U873">
        <f>VLOOKUP(A873,'SB35 Determination Data'!$B$4:$F$542,5,FALSE)</f>
        <v>2015</v>
      </c>
    </row>
    <row r="874" spans="1:21" ht="15" x14ac:dyDescent="0.2">
      <c r="A874" s="197" t="s">
        <v>212</v>
      </c>
      <c r="B874" s="197" t="s">
        <v>40</v>
      </c>
      <c r="C874" s="197" t="s">
        <v>8</v>
      </c>
      <c r="D874" s="198">
        <v>2015</v>
      </c>
      <c r="E874" s="197" t="s">
        <v>6</v>
      </c>
      <c r="F874" s="199">
        <v>111</v>
      </c>
      <c r="G874" s="200">
        <v>16</v>
      </c>
      <c r="H874" s="200">
        <v>16</v>
      </c>
      <c r="I874" s="200">
        <v>0</v>
      </c>
      <c r="J874" s="200">
        <v>65</v>
      </c>
      <c r="K874" s="199">
        <v>0</v>
      </c>
      <c r="L874" s="199">
        <v>0</v>
      </c>
      <c r="M874" s="199">
        <v>0</v>
      </c>
      <c r="N874" s="202">
        <v>72</v>
      </c>
      <c r="O874" s="199">
        <v>1</v>
      </c>
      <c r="P874" s="199">
        <v>167</v>
      </c>
      <c r="Q874" s="201">
        <v>15</v>
      </c>
      <c r="R874" s="197">
        <v>415</v>
      </c>
      <c r="S874" s="197">
        <v>32</v>
      </c>
      <c r="T874" s="92">
        <f t="shared" si="13"/>
        <v>2015</v>
      </c>
      <c r="U874">
        <f>VLOOKUP(A874,'SB35 Determination Data'!$B$4:$F$542,5,FALSE)</f>
        <v>2015</v>
      </c>
    </row>
    <row r="875" spans="1:21" ht="15" x14ac:dyDescent="0.2">
      <c r="A875" s="197" t="s">
        <v>212</v>
      </c>
      <c r="B875" s="197" t="s">
        <v>40</v>
      </c>
      <c r="C875" s="197" t="s">
        <v>8</v>
      </c>
      <c r="D875" s="198">
        <v>2016</v>
      </c>
      <c r="E875" s="197" t="s">
        <v>6</v>
      </c>
      <c r="F875" s="199">
        <v>111</v>
      </c>
      <c r="G875" s="200">
        <v>1</v>
      </c>
      <c r="H875" s="200">
        <v>1</v>
      </c>
      <c r="I875" s="200">
        <v>0</v>
      </c>
      <c r="J875" s="200">
        <v>65</v>
      </c>
      <c r="K875" s="199">
        <v>2</v>
      </c>
      <c r="L875" s="199">
        <v>2</v>
      </c>
      <c r="M875" s="199">
        <v>0</v>
      </c>
      <c r="N875" s="199">
        <v>72</v>
      </c>
      <c r="O875" s="199">
        <v>0</v>
      </c>
      <c r="P875" s="199">
        <v>167</v>
      </c>
      <c r="Q875" s="201">
        <v>5</v>
      </c>
      <c r="R875" s="197">
        <v>415</v>
      </c>
      <c r="S875" s="197">
        <v>8</v>
      </c>
      <c r="T875" s="92">
        <f t="shared" si="13"/>
        <v>2016</v>
      </c>
      <c r="U875">
        <f>VLOOKUP(A875,'SB35 Determination Data'!$B$4:$F$542,5,FALSE)</f>
        <v>2015</v>
      </c>
    </row>
    <row r="876" spans="1:21" ht="15" x14ac:dyDescent="0.2">
      <c r="A876" s="197" t="s">
        <v>212</v>
      </c>
      <c r="B876" s="197" t="s">
        <v>40</v>
      </c>
      <c r="C876" s="197" t="s">
        <v>8</v>
      </c>
      <c r="D876" s="198">
        <v>2017</v>
      </c>
      <c r="E876" s="197" t="s">
        <v>6</v>
      </c>
      <c r="F876" s="199">
        <v>111</v>
      </c>
      <c r="G876" s="200">
        <v>2</v>
      </c>
      <c r="H876" s="200">
        <v>0</v>
      </c>
      <c r="I876" s="200">
        <v>2</v>
      </c>
      <c r="J876" s="200">
        <v>65</v>
      </c>
      <c r="K876" s="199">
        <v>1</v>
      </c>
      <c r="L876" s="199">
        <v>0</v>
      </c>
      <c r="M876" s="199">
        <v>1</v>
      </c>
      <c r="N876" s="199">
        <v>72</v>
      </c>
      <c r="O876" s="199">
        <v>0</v>
      </c>
      <c r="P876" s="199">
        <v>167</v>
      </c>
      <c r="Q876" s="201">
        <v>6</v>
      </c>
      <c r="R876" s="197">
        <v>415</v>
      </c>
      <c r="S876" s="197">
        <v>9</v>
      </c>
      <c r="T876" s="92">
        <f t="shared" si="13"/>
        <v>2017</v>
      </c>
      <c r="U876">
        <f>VLOOKUP(A876,'SB35 Determination Data'!$B$4:$F$542,5,FALSE)</f>
        <v>2015</v>
      </c>
    </row>
    <row r="877" spans="1:21" ht="15" x14ac:dyDescent="0.2">
      <c r="A877" s="197" t="s">
        <v>957</v>
      </c>
      <c r="B877" s="197" t="s">
        <v>72</v>
      </c>
      <c r="C877" s="197" t="s">
        <v>26</v>
      </c>
      <c r="D877" s="198">
        <v>2016</v>
      </c>
      <c r="E877" s="197" t="s">
        <v>6</v>
      </c>
      <c r="F877" s="199">
        <v>315</v>
      </c>
      <c r="G877" s="200">
        <v>0</v>
      </c>
      <c r="H877" s="200">
        <v>0</v>
      </c>
      <c r="I877" s="200">
        <v>0</v>
      </c>
      <c r="J877" s="200">
        <v>202</v>
      </c>
      <c r="K877" s="199">
        <v>0</v>
      </c>
      <c r="L877" s="199">
        <v>0</v>
      </c>
      <c r="M877" s="199">
        <v>0</v>
      </c>
      <c r="N877" s="199">
        <v>210</v>
      </c>
      <c r="O877" s="199">
        <v>4</v>
      </c>
      <c r="P877" s="199">
        <v>520</v>
      </c>
      <c r="Q877" s="201">
        <v>101</v>
      </c>
      <c r="R877" s="197">
        <v>1247</v>
      </c>
      <c r="S877" s="197">
        <v>105</v>
      </c>
      <c r="T877" s="92">
        <f t="shared" si="13"/>
        <v>2016</v>
      </c>
      <c r="U877">
        <f>VLOOKUP(A877,'SB35 Determination Data'!$B$4:$F$542,5,FALSE)</f>
        <v>2016</v>
      </c>
    </row>
    <row r="878" spans="1:21" ht="15" x14ac:dyDescent="0.2">
      <c r="A878" s="197" t="s">
        <v>957</v>
      </c>
      <c r="B878" s="197" t="s">
        <v>72</v>
      </c>
      <c r="C878" s="197" t="s">
        <v>26</v>
      </c>
      <c r="D878" s="198">
        <v>2017</v>
      </c>
      <c r="E878" s="197" t="s">
        <v>6</v>
      </c>
      <c r="F878" s="199">
        <v>315</v>
      </c>
      <c r="G878" s="200">
        <v>0</v>
      </c>
      <c r="H878" s="200">
        <v>0</v>
      </c>
      <c r="I878" s="200">
        <v>0</v>
      </c>
      <c r="J878" s="200">
        <v>202</v>
      </c>
      <c r="K878" s="199">
        <v>0</v>
      </c>
      <c r="L878" s="199">
        <v>0</v>
      </c>
      <c r="M878" s="199">
        <v>0</v>
      </c>
      <c r="N878" s="199">
        <v>210</v>
      </c>
      <c r="O878" s="199">
        <v>76</v>
      </c>
      <c r="P878" s="199">
        <v>520</v>
      </c>
      <c r="Q878" s="201">
        <v>34</v>
      </c>
      <c r="R878" s="197">
        <v>1247</v>
      </c>
      <c r="S878" s="197">
        <v>110</v>
      </c>
      <c r="T878" s="92">
        <f t="shared" si="13"/>
        <v>2017</v>
      </c>
      <c r="U878">
        <f>VLOOKUP(A878,'SB35 Determination Data'!$B$4:$F$542,5,FALSE)</f>
        <v>2016</v>
      </c>
    </row>
    <row r="879" spans="1:21" ht="15" x14ac:dyDescent="0.2">
      <c r="A879" s="197" t="s">
        <v>213</v>
      </c>
      <c r="B879" s="197" t="s">
        <v>7</v>
      </c>
      <c r="C879" s="197" t="s">
        <v>8</v>
      </c>
      <c r="D879" s="198">
        <v>2015</v>
      </c>
      <c r="E879" s="197" t="s">
        <v>6</v>
      </c>
      <c r="F879" s="199">
        <v>2059</v>
      </c>
      <c r="G879" s="200">
        <v>98</v>
      </c>
      <c r="H879" s="200">
        <v>98</v>
      </c>
      <c r="I879" s="200">
        <v>0</v>
      </c>
      <c r="J879" s="200">
        <v>2075</v>
      </c>
      <c r="K879" s="199">
        <v>30</v>
      </c>
      <c r="L879" s="199">
        <v>30</v>
      </c>
      <c r="M879" s="199">
        <v>0</v>
      </c>
      <c r="N879" s="202">
        <v>2815</v>
      </c>
      <c r="O879" s="199">
        <v>0</v>
      </c>
      <c r="P879" s="199">
        <v>7816</v>
      </c>
      <c r="Q879" s="201">
        <v>643</v>
      </c>
      <c r="R879" s="197">
        <v>14765</v>
      </c>
      <c r="S879" s="197">
        <v>771</v>
      </c>
      <c r="T879" s="92">
        <f t="shared" si="13"/>
        <v>2015</v>
      </c>
      <c r="U879">
        <f>VLOOKUP(A879,'SB35 Determination Data'!$B$4:$F$542,5,FALSE)</f>
        <v>2015</v>
      </c>
    </row>
    <row r="880" spans="1:21" ht="15" x14ac:dyDescent="0.2">
      <c r="A880" s="197" t="s">
        <v>213</v>
      </c>
      <c r="B880" s="197" t="s">
        <v>7</v>
      </c>
      <c r="C880" s="197" t="s">
        <v>8</v>
      </c>
      <c r="D880" s="198">
        <v>2016</v>
      </c>
      <c r="E880" s="197" t="s">
        <v>6</v>
      </c>
      <c r="F880" s="199">
        <v>2059</v>
      </c>
      <c r="G880" s="200">
        <v>26</v>
      </c>
      <c r="H880" s="200">
        <v>26</v>
      </c>
      <c r="I880" s="200">
        <v>0</v>
      </c>
      <c r="J880" s="200">
        <v>2075</v>
      </c>
      <c r="K880" s="199">
        <v>13</v>
      </c>
      <c r="L880" s="199">
        <v>13</v>
      </c>
      <c r="M880" s="199">
        <v>0</v>
      </c>
      <c r="N880" s="199">
        <v>2815</v>
      </c>
      <c r="O880" s="199">
        <v>0</v>
      </c>
      <c r="P880" s="199">
        <v>7816</v>
      </c>
      <c r="Q880" s="201">
        <v>2082</v>
      </c>
      <c r="R880" s="197">
        <v>14765</v>
      </c>
      <c r="S880" s="197">
        <v>2121</v>
      </c>
      <c r="T880" s="92">
        <f t="shared" si="13"/>
        <v>2016</v>
      </c>
      <c r="U880">
        <f>VLOOKUP(A880,'SB35 Determination Data'!$B$4:$F$542,5,FALSE)</f>
        <v>2015</v>
      </c>
    </row>
    <row r="881" spans="1:21" ht="15" x14ac:dyDescent="0.2">
      <c r="A881" s="197" t="s">
        <v>213</v>
      </c>
      <c r="B881" s="197" t="s">
        <v>7</v>
      </c>
      <c r="C881" s="197" t="s">
        <v>8</v>
      </c>
      <c r="D881" s="198">
        <v>2017</v>
      </c>
      <c r="E881" s="197" t="s">
        <v>6</v>
      </c>
      <c r="F881" s="199">
        <v>2059</v>
      </c>
      <c r="G881" s="200">
        <v>247</v>
      </c>
      <c r="H881" s="200">
        <v>247</v>
      </c>
      <c r="I881" s="200">
        <v>0</v>
      </c>
      <c r="J881" s="200">
        <v>2075</v>
      </c>
      <c r="K881" s="199">
        <v>66</v>
      </c>
      <c r="L881" s="199">
        <v>66</v>
      </c>
      <c r="M881" s="199">
        <v>0</v>
      </c>
      <c r="N881" s="199">
        <v>2815</v>
      </c>
      <c r="O881" s="199">
        <v>11</v>
      </c>
      <c r="P881" s="199">
        <v>7816</v>
      </c>
      <c r="Q881" s="201">
        <v>4019</v>
      </c>
      <c r="R881" s="197">
        <v>14765</v>
      </c>
      <c r="S881" s="197">
        <v>4343</v>
      </c>
      <c r="T881" s="92">
        <f t="shared" si="13"/>
        <v>2017</v>
      </c>
      <c r="U881">
        <f>VLOOKUP(A881,'SB35 Determination Data'!$B$4:$F$542,5,FALSE)</f>
        <v>2015</v>
      </c>
    </row>
    <row r="882" spans="1:21" ht="15" x14ac:dyDescent="0.2">
      <c r="A882" s="197" t="s">
        <v>214</v>
      </c>
      <c r="B882" s="197" t="s">
        <v>21</v>
      </c>
      <c r="C882" s="197" t="s">
        <v>8</v>
      </c>
      <c r="D882" s="198">
        <v>2015</v>
      </c>
      <c r="E882" s="197" t="s">
        <v>6</v>
      </c>
      <c r="F882" s="199">
        <v>317</v>
      </c>
      <c r="G882" s="200">
        <v>0</v>
      </c>
      <c r="H882" s="200">
        <v>0</v>
      </c>
      <c r="I882" s="200">
        <v>0</v>
      </c>
      <c r="J882" s="200">
        <v>174</v>
      </c>
      <c r="K882" s="199">
        <v>0</v>
      </c>
      <c r="L882" s="199">
        <v>0</v>
      </c>
      <c r="M882" s="199">
        <v>0</v>
      </c>
      <c r="N882" s="199">
        <v>175</v>
      </c>
      <c r="O882" s="199">
        <v>70</v>
      </c>
      <c r="P882" s="199">
        <v>502</v>
      </c>
      <c r="Q882" s="201">
        <v>164</v>
      </c>
      <c r="R882" s="197">
        <v>1168</v>
      </c>
      <c r="S882" s="197">
        <v>234</v>
      </c>
      <c r="T882" s="92">
        <f t="shared" si="13"/>
        <v>2015</v>
      </c>
      <c r="U882">
        <f>VLOOKUP(A882,'SB35 Determination Data'!$B$4:$F$542,5,FALSE)</f>
        <v>2015</v>
      </c>
    </row>
    <row r="883" spans="1:21" ht="15" x14ac:dyDescent="0.2">
      <c r="A883" s="197" t="s">
        <v>214</v>
      </c>
      <c r="B883" s="197" t="s">
        <v>21</v>
      </c>
      <c r="C883" s="197" t="s">
        <v>8</v>
      </c>
      <c r="D883" s="198">
        <v>2016</v>
      </c>
      <c r="E883" s="197" t="s">
        <v>6</v>
      </c>
      <c r="F883" s="199">
        <v>317</v>
      </c>
      <c r="G883" s="200">
        <v>0</v>
      </c>
      <c r="H883" s="200">
        <v>0</v>
      </c>
      <c r="I883" s="200">
        <v>0</v>
      </c>
      <c r="J883" s="200">
        <v>174</v>
      </c>
      <c r="K883" s="199">
        <v>0</v>
      </c>
      <c r="L883" s="199">
        <v>0</v>
      </c>
      <c r="M883" s="199">
        <v>0</v>
      </c>
      <c r="N883" s="199">
        <v>175</v>
      </c>
      <c r="O883" s="199">
        <v>88</v>
      </c>
      <c r="P883" s="199">
        <v>502</v>
      </c>
      <c r="Q883" s="201">
        <v>208</v>
      </c>
      <c r="R883" s="197">
        <v>1168</v>
      </c>
      <c r="S883" s="197">
        <v>296</v>
      </c>
      <c r="T883" s="92">
        <f t="shared" si="13"/>
        <v>2016</v>
      </c>
      <c r="U883">
        <f>VLOOKUP(A883,'SB35 Determination Data'!$B$4:$F$542,5,FALSE)</f>
        <v>2015</v>
      </c>
    </row>
    <row r="884" spans="1:21" ht="15" x14ac:dyDescent="0.2">
      <c r="A884" s="197" t="s">
        <v>214</v>
      </c>
      <c r="B884" s="197" t="s">
        <v>21</v>
      </c>
      <c r="C884" s="197" t="s">
        <v>8</v>
      </c>
      <c r="D884" s="198">
        <v>2017</v>
      </c>
      <c r="E884" s="197" t="s">
        <v>6</v>
      </c>
      <c r="F884" s="199">
        <v>317</v>
      </c>
      <c r="G884" s="200">
        <v>8</v>
      </c>
      <c r="H884" s="200">
        <v>8</v>
      </c>
      <c r="I884" s="200">
        <v>0</v>
      </c>
      <c r="J884" s="200">
        <v>174</v>
      </c>
      <c r="K884" s="199">
        <v>66</v>
      </c>
      <c r="L884" s="199">
        <v>66</v>
      </c>
      <c r="M884" s="199">
        <v>0</v>
      </c>
      <c r="N884" s="202">
        <v>175</v>
      </c>
      <c r="O884" s="199">
        <v>51</v>
      </c>
      <c r="P884" s="199">
        <v>502</v>
      </c>
      <c r="Q884" s="201">
        <v>117</v>
      </c>
      <c r="R884" s="197">
        <v>1168</v>
      </c>
      <c r="S884" s="197">
        <v>242</v>
      </c>
      <c r="T884" s="92">
        <f t="shared" si="13"/>
        <v>2017</v>
      </c>
      <c r="U884">
        <f>VLOOKUP(A884,'SB35 Determination Data'!$B$4:$F$542,5,FALSE)</f>
        <v>2015</v>
      </c>
    </row>
    <row r="885" spans="1:21" ht="15" x14ac:dyDescent="0.2">
      <c r="A885" s="197" t="s">
        <v>215</v>
      </c>
      <c r="B885" s="197" t="s">
        <v>66</v>
      </c>
      <c r="C885" s="197" t="s">
        <v>67</v>
      </c>
      <c r="D885" s="198">
        <v>2013</v>
      </c>
      <c r="E885" s="197" t="s">
        <v>6</v>
      </c>
      <c r="F885" s="199">
        <v>1549</v>
      </c>
      <c r="G885" s="200">
        <v>267</v>
      </c>
      <c r="H885" s="200">
        <v>244</v>
      </c>
      <c r="I885" s="200">
        <v>23</v>
      </c>
      <c r="J885" s="200">
        <v>1178</v>
      </c>
      <c r="K885" s="199">
        <v>57</v>
      </c>
      <c r="L885" s="199">
        <v>55</v>
      </c>
      <c r="M885" s="199">
        <v>2</v>
      </c>
      <c r="N885" s="199">
        <v>1090</v>
      </c>
      <c r="O885" s="199">
        <v>102</v>
      </c>
      <c r="P885" s="199">
        <v>2393</v>
      </c>
      <c r="Q885" s="201">
        <v>362</v>
      </c>
      <c r="R885" s="197">
        <v>6210</v>
      </c>
      <c r="S885" s="197">
        <v>788</v>
      </c>
      <c r="T885" s="92">
        <f t="shared" si="13"/>
        <v>2013</v>
      </c>
      <c r="U885">
        <f>VLOOKUP(A885,'SB35 Determination Data'!$B$4:$F$542,5,FALSE)</f>
        <v>2013</v>
      </c>
    </row>
    <row r="886" spans="1:21" ht="15" x14ac:dyDescent="0.2">
      <c r="A886" s="197" t="s">
        <v>215</v>
      </c>
      <c r="B886" s="197" t="s">
        <v>66</v>
      </c>
      <c r="C886" s="197" t="s">
        <v>67</v>
      </c>
      <c r="D886" s="198">
        <v>2014</v>
      </c>
      <c r="E886" s="197" t="s">
        <v>6</v>
      </c>
      <c r="F886" s="199">
        <v>1549</v>
      </c>
      <c r="G886" s="200">
        <v>0</v>
      </c>
      <c r="H886" s="200">
        <v>0</v>
      </c>
      <c r="I886" s="200">
        <v>0</v>
      </c>
      <c r="J886" s="200">
        <v>1178</v>
      </c>
      <c r="K886" s="199">
        <v>0</v>
      </c>
      <c r="L886" s="199">
        <v>0</v>
      </c>
      <c r="M886" s="199">
        <v>0</v>
      </c>
      <c r="N886" s="199">
        <v>1090</v>
      </c>
      <c r="O886" s="199">
        <v>20</v>
      </c>
      <c r="P886" s="199">
        <v>2393</v>
      </c>
      <c r="Q886" s="201">
        <v>92</v>
      </c>
      <c r="R886" s="197">
        <v>6210</v>
      </c>
      <c r="S886" s="197">
        <v>112</v>
      </c>
      <c r="T886" s="92">
        <f t="shared" si="13"/>
        <v>2014</v>
      </c>
      <c r="U886">
        <f>VLOOKUP(A886,'SB35 Determination Data'!$B$4:$F$542,5,FALSE)</f>
        <v>2013</v>
      </c>
    </row>
    <row r="887" spans="1:21" ht="15" x14ac:dyDescent="0.2">
      <c r="A887" s="197" t="s">
        <v>215</v>
      </c>
      <c r="B887" s="197" t="s">
        <v>66</v>
      </c>
      <c r="C887" s="197" t="s">
        <v>67</v>
      </c>
      <c r="D887" s="198">
        <v>2015</v>
      </c>
      <c r="E887" s="197" t="s">
        <v>6</v>
      </c>
      <c r="F887" s="199">
        <v>1549</v>
      </c>
      <c r="G887" s="200">
        <v>0</v>
      </c>
      <c r="H887" s="200">
        <v>0</v>
      </c>
      <c r="I887" s="200">
        <v>0</v>
      </c>
      <c r="J887" s="200">
        <v>1178</v>
      </c>
      <c r="K887" s="199">
        <v>0</v>
      </c>
      <c r="L887" s="199">
        <v>0</v>
      </c>
      <c r="M887" s="199">
        <v>0</v>
      </c>
      <c r="N887" s="202">
        <v>1090</v>
      </c>
      <c r="O887" s="199">
        <v>27</v>
      </c>
      <c r="P887" s="199">
        <v>2393</v>
      </c>
      <c r="Q887" s="201">
        <v>73</v>
      </c>
      <c r="R887" s="197">
        <v>6210</v>
      </c>
      <c r="S887" s="197">
        <v>100</v>
      </c>
      <c r="T887" s="92">
        <f t="shared" si="13"/>
        <v>2015</v>
      </c>
      <c r="U887">
        <f>VLOOKUP(A887,'SB35 Determination Data'!$B$4:$F$542,5,FALSE)</f>
        <v>2013</v>
      </c>
    </row>
    <row r="888" spans="1:21" ht="15" x14ac:dyDescent="0.2">
      <c r="A888" s="197" t="s">
        <v>215</v>
      </c>
      <c r="B888" s="197" t="s">
        <v>66</v>
      </c>
      <c r="C888" s="197" t="s">
        <v>67</v>
      </c>
      <c r="D888" s="198">
        <v>2016</v>
      </c>
      <c r="E888" s="197" t="s">
        <v>6</v>
      </c>
      <c r="F888" s="199">
        <v>1549</v>
      </c>
      <c r="G888" s="200">
        <v>0</v>
      </c>
      <c r="H888" s="200">
        <v>0</v>
      </c>
      <c r="I888" s="200">
        <v>0</v>
      </c>
      <c r="J888" s="200">
        <v>1178</v>
      </c>
      <c r="K888" s="199">
        <v>0</v>
      </c>
      <c r="L888" s="199">
        <v>0</v>
      </c>
      <c r="M888" s="199">
        <v>0</v>
      </c>
      <c r="N888" s="199">
        <v>1090</v>
      </c>
      <c r="O888" s="199">
        <v>0</v>
      </c>
      <c r="P888" s="199">
        <v>2393</v>
      </c>
      <c r="Q888" s="201">
        <v>0</v>
      </c>
      <c r="R888" s="197">
        <v>6210</v>
      </c>
      <c r="S888" s="197">
        <v>0</v>
      </c>
      <c r="T888" s="92">
        <f t="shared" si="13"/>
        <v>2016</v>
      </c>
      <c r="U888">
        <f>VLOOKUP(A888,'SB35 Determination Data'!$B$4:$F$542,5,FALSE)</f>
        <v>2013</v>
      </c>
    </row>
    <row r="889" spans="1:21" ht="15" x14ac:dyDescent="0.2">
      <c r="A889" s="197" t="s">
        <v>215</v>
      </c>
      <c r="B889" s="197" t="s">
        <v>66</v>
      </c>
      <c r="C889" s="197" t="s">
        <v>67</v>
      </c>
      <c r="D889" s="198">
        <v>2017</v>
      </c>
      <c r="E889" s="197" t="s">
        <v>6</v>
      </c>
      <c r="F889" s="199">
        <v>1549</v>
      </c>
      <c r="G889" s="200">
        <v>43</v>
      </c>
      <c r="H889" s="200">
        <v>43</v>
      </c>
      <c r="I889" s="200">
        <v>0</v>
      </c>
      <c r="J889" s="200">
        <v>1178</v>
      </c>
      <c r="K889" s="199">
        <v>117</v>
      </c>
      <c r="L889" s="199">
        <v>117</v>
      </c>
      <c r="M889" s="199">
        <v>0</v>
      </c>
      <c r="N889" s="199">
        <v>1090</v>
      </c>
      <c r="O889" s="199">
        <v>0</v>
      </c>
      <c r="P889" s="199">
        <v>2393</v>
      </c>
      <c r="Q889" s="201">
        <v>39</v>
      </c>
      <c r="R889" s="197">
        <v>6210</v>
      </c>
      <c r="S889" s="197">
        <v>199</v>
      </c>
      <c r="T889" s="92">
        <f t="shared" si="13"/>
        <v>2017</v>
      </c>
      <c r="U889">
        <f>VLOOKUP(A889,'SB35 Determination Data'!$B$4:$F$542,5,FALSE)</f>
        <v>2013</v>
      </c>
    </row>
    <row r="890" spans="1:21" ht="15" x14ac:dyDescent="0.2">
      <c r="A890" s="197" t="s">
        <v>216</v>
      </c>
      <c r="B890" s="197" t="s">
        <v>61</v>
      </c>
      <c r="C890" s="197" t="s">
        <v>3</v>
      </c>
      <c r="D890" s="198">
        <v>2015</v>
      </c>
      <c r="E890" s="197" t="s">
        <v>6</v>
      </c>
      <c r="F890" s="199">
        <v>87</v>
      </c>
      <c r="G890" s="200">
        <v>0</v>
      </c>
      <c r="H890" s="200">
        <v>0</v>
      </c>
      <c r="I890" s="200">
        <v>0</v>
      </c>
      <c r="J890" s="200">
        <v>59</v>
      </c>
      <c r="K890" s="199">
        <v>0</v>
      </c>
      <c r="L890" s="199">
        <v>0</v>
      </c>
      <c r="M890" s="199">
        <v>0</v>
      </c>
      <c r="N890" s="199">
        <v>70</v>
      </c>
      <c r="O890" s="199">
        <v>3</v>
      </c>
      <c r="P890" s="199">
        <v>155</v>
      </c>
      <c r="Q890" s="201">
        <v>1</v>
      </c>
      <c r="R890" s="197">
        <v>371</v>
      </c>
      <c r="S890" s="197">
        <v>4</v>
      </c>
      <c r="T890" s="92">
        <f t="shared" si="13"/>
        <v>2015</v>
      </c>
      <c r="U890">
        <f>VLOOKUP(A890,'SB35 Determination Data'!$B$4:$F$542,5,FALSE)</f>
        <v>2014</v>
      </c>
    </row>
    <row r="891" spans="1:21" ht="15" x14ac:dyDescent="0.2">
      <c r="A891" s="197" t="s">
        <v>216</v>
      </c>
      <c r="B891" s="197" t="s">
        <v>61</v>
      </c>
      <c r="C891" s="197" t="s">
        <v>3</v>
      </c>
      <c r="D891" s="198">
        <v>2016</v>
      </c>
      <c r="E891" s="197" t="s">
        <v>6</v>
      </c>
      <c r="F891" s="199">
        <v>87</v>
      </c>
      <c r="G891" s="200">
        <v>0</v>
      </c>
      <c r="H891" s="200">
        <v>0</v>
      </c>
      <c r="I891" s="200">
        <v>0</v>
      </c>
      <c r="J891" s="200">
        <v>59</v>
      </c>
      <c r="K891" s="199">
        <v>0</v>
      </c>
      <c r="L891" s="199">
        <v>0</v>
      </c>
      <c r="M891" s="199">
        <v>0</v>
      </c>
      <c r="N891" s="199">
        <v>70</v>
      </c>
      <c r="O891" s="199">
        <v>8</v>
      </c>
      <c r="P891" s="199">
        <v>155</v>
      </c>
      <c r="Q891" s="201">
        <v>0</v>
      </c>
      <c r="R891" s="197">
        <v>371</v>
      </c>
      <c r="S891" s="197">
        <v>8</v>
      </c>
      <c r="T891" s="92">
        <f t="shared" si="13"/>
        <v>2016</v>
      </c>
      <c r="U891">
        <f>VLOOKUP(A891,'SB35 Determination Data'!$B$4:$F$542,5,FALSE)</f>
        <v>2014</v>
      </c>
    </row>
    <row r="892" spans="1:21" ht="15" x14ac:dyDescent="0.2">
      <c r="A892" s="197" t="s">
        <v>216</v>
      </c>
      <c r="B892" s="197" t="s">
        <v>61</v>
      </c>
      <c r="C892" s="197" t="s">
        <v>3</v>
      </c>
      <c r="D892" s="198">
        <v>2017</v>
      </c>
      <c r="E892" s="197" t="s">
        <v>6</v>
      </c>
      <c r="F892" s="199">
        <v>87</v>
      </c>
      <c r="G892" s="200">
        <v>0</v>
      </c>
      <c r="H892" s="200">
        <v>0</v>
      </c>
      <c r="I892" s="200">
        <v>0</v>
      </c>
      <c r="J892" s="200">
        <v>59</v>
      </c>
      <c r="K892" s="199">
        <v>0</v>
      </c>
      <c r="L892" s="199">
        <v>0</v>
      </c>
      <c r="M892" s="199">
        <v>0</v>
      </c>
      <c r="N892" s="202">
        <v>70</v>
      </c>
      <c r="O892" s="199">
        <v>2</v>
      </c>
      <c r="P892" s="199">
        <v>155</v>
      </c>
      <c r="Q892" s="201">
        <v>9</v>
      </c>
      <c r="R892" s="197">
        <v>371</v>
      </c>
      <c r="S892" s="197">
        <v>11</v>
      </c>
      <c r="T892" s="92">
        <f t="shared" si="13"/>
        <v>2017</v>
      </c>
      <c r="U892">
        <f>VLOOKUP(A892,'SB35 Determination Data'!$B$4:$F$542,5,FALSE)</f>
        <v>2014</v>
      </c>
    </row>
    <row r="893" spans="1:21" ht="15" x14ac:dyDescent="0.2">
      <c r="A893" s="197" t="s">
        <v>217</v>
      </c>
      <c r="B893" s="197" t="s">
        <v>2</v>
      </c>
      <c r="C893" s="197" t="s">
        <v>3</v>
      </c>
      <c r="D893" s="198">
        <v>2014</v>
      </c>
      <c r="E893" s="197" t="s">
        <v>6</v>
      </c>
      <c r="F893" s="199">
        <v>2592</v>
      </c>
      <c r="G893" s="200">
        <v>0</v>
      </c>
      <c r="H893" s="200">
        <v>0</v>
      </c>
      <c r="I893" s="200">
        <v>0</v>
      </c>
      <c r="J893" s="200">
        <v>1745</v>
      </c>
      <c r="K893" s="199">
        <v>0</v>
      </c>
      <c r="L893" s="199">
        <v>0</v>
      </c>
      <c r="M893" s="199">
        <v>0</v>
      </c>
      <c r="N893" s="202">
        <v>1977</v>
      </c>
      <c r="O893" s="199">
        <v>364</v>
      </c>
      <c r="P893" s="199">
        <v>4547</v>
      </c>
      <c r="Q893" s="201">
        <v>163</v>
      </c>
      <c r="R893" s="197">
        <v>10861</v>
      </c>
      <c r="S893" s="197">
        <v>527</v>
      </c>
      <c r="T893" s="92">
        <f t="shared" si="13"/>
        <v>2014</v>
      </c>
      <c r="U893">
        <f>VLOOKUP(A893,'SB35 Determination Data'!$B$4:$F$542,5,FALSE)</f>
        <v>2014</v>
      </c>
    </row>
    <row r="894" spans="1:21" ht="15" x14ac:dyDescent="0.2">
      <c r="A894" s="197" t="s">
        <v>217</v>
      </c>
      <c r="B894" s="197" t="s">
        <v>2</v>
      </c>
      <c r="C894" s="197" t="s">
        <v>3</v>
      </c>
      <c r="D894" s="198">
        <v>2015</v>
      </c>
      <c r="E894" s="197" t="s">
        <v>6</v>
      </c>
      <c r="F894" s="199">
        <v>2592</v>
      </c>
      <c r="G894" s="200">
        <v>0</v>
      </c>
      <c r="H894" s="200">
        <v>0</v>
      </c>
      <c r="I894" s="200">
        <v>0</v>
      </c>
      <c r="J894" s="200">
        <v>1745</v>
      </c>
      <c r="K894" s="199">
        <v>0</v>
      </c>
      <c r="L894" s="199">
        <v>0</v>
      </c>
      <c r="M894" s="199">
        <v>0</v>
      </c>
      <c r="N894" s="199">
        <v>1977</v>
      </c>
      <c r="O894" s="199">
        <v>138</v>
      </c>
      <c r="P894" s="199">
        <v>4547</v>
      </c>
      <c r="Q894" s="201">
        <v>420</v>
      </c>
      <c r="R894" s="197">
        <v>10861</v>
      </c>
      <c r="S894" s="197">
        <v>558</v>
      </c>
      <c r="T894" s="92">
        <f t="shared" si="13"/>
        <v>2015</v>
      </c>
      <c r="U894">
        <f>VLOOKUP(A894,'SB35 Determination Data'!$B$4:$F$542,5,FALSE)</f>
        <v>2014</v>
      </c>
    </row>
    <row r="895" spans="1:21" ht="15" x14ac:dyDescent="0.2">
      <c r="A895" s="197" t="s">
        <v>217</v>
      </c>
      <c r="B895" s="197" t="s">
        <v>2</v>
      </c>
      <c r="C895" s="197" t="s">
        <v>3</v>
      </c>
      <c r="D895" s="198">
        <v>2016</v>
      </c>
      <c r="E895" s="197" t="s">
        <v>6</v>
      </c>
      <c r="F895" s="199">
        <v>2592</v>
      </c>
      <c r="G895" s="200">
        <v>0</v>
      </c>
      <c r="H895" s="200">
        <v>0</v>
      </c>
      <c r="I895" s="200">
        <v>0</v>
      </c>
      <c r="J895" s="200">
        <v>1745</v>
      </c>
      <c r="K895" s="199">
        <v>0</v>
      </c>
      <c r="L895" s="199">
        <v>0</v>
      </c>
      <c r="M895" s="199">
        <v>0</v>
      </c>
      <c r="N895" s="199">
        <v>1977</v>
      </c>
      <c r="O895" s="199">
        <v>340</v>
      </c>
      <c r="P895" s="199">
        <v>4547</v>
      </c>
      <c r="Q895" s="201">
        <v>287</v>
      </c>
      <c r="R895" s="197">
        <v>10861</v>
      </c>
      <c r="S895" s="197">
        <v>627</v>
      </c>
      <c r="T895" s="92">
        <f t="shared" si="13"/>
        <v>2016</v>
      </c>
      <c r="U895">
        <f>VLOOKUP(A895,'SB35 Determination Data'!$B$4:$F$542,5,FALSE)</f>
        <v>2014</v>
      </c>
    </row>
    <row r="896" spans="1:21" ht="15" x14ac:dyDescent="0.2">
      <c r="A896" s="197" t="s">
        <v>217</v>
      </c>
      <c r="B896" s="197" t="s">
        <v>2</v>
      </c>
      <c r="C896" s="197" t="s">
        <v>3</v>
      </c>
      <c r="D896" s="198">
        <v>2017</v>
      </c>
      <c r="E896" s="197" t="s">
        <v>6</v>
      </c>
      <c r="F896" s="199">
        <v>2592</v>
      </c>
      <c r="G896" s="200">
        <v>0</v>
      </c>
      <c r="H896" s="200">
        <v>0</v>
      </c>
      <c r="I896" s="200">
        <v>0</v>
      </c>
      <c r="J896" s="200">
        <v>1745</v>
      </c>
      <c r="K896" s="199">
        <v>0</v>
      </c>
      <c r="L896" s="199">
        <v>0</v>
      </c>
      <c r="M896" s="199">
        <v>0</v>
      </c>
      <c r="N896" s="199">
        <v>1977</v>
      </c>
      <c r="O896" s="199">
        <v>520</v>
      </c>
      <c r="P896" s="199">
        <v>4547</v>
      </c>
      <c r="Q896" s="201">
        <v>1136</v>
      </c>
      <c r="R896" s="197">
        <v>10861</v>
      </c>
      <c r="S896" s="197">
        <v>1656</v>
      </c>
      <c r="T896" s="92">
        <f t="shared" si="13"/>
        <v>2017</v>
      </c>
      <c r="U896">
        <f>VLOOKUP(A896,'SB35 Determination Data'!$B$4:$F$542,5,FALSE)</f>
        <v>2014</v>
      </c>
    </row>
    <row r="897" spans="1:21" ht="15" x14ac:dyDescent="0.2">
      <c r="A897" s="197" t="s">
        <v>12</v>
      </c>
      <c r="B897" s="197" t="s">
        <v>12</v>
      </c>
      <c r="C897" s="197" t="s">
        <v>3</v>
      </c>
      <c r="D897" s="198">
        <v>2014</v>
      </c>
      <c r="E897" s="197" t="s">
        <v>6</v>
      </c>
      <c r="F897" s="199">
        <v>83</v>
      </c>
      <c r="G897" s="200">
        <v>0</v>
      </c>
      <c r="H897" s="200">
        <v>0</v>
      </c>
      <c r="I897" s="200">
        <v>0</v>
      </c>
      <c r="J897" s="200">
        <v>59</v>
      </c>
      <c r="K897" s="199">
        <v>0</v>
      </c>
      <c r="L897" s="199">
        <v>0</v>
      </c>
      <c r="M897" s="199">
        <v>0</v>
      </c>
      <c r="N897" s="199">
        <v>66</v>
      </c>
      <c r="O897" s="199">
        <v>2</v>
      </c>
      <c r="P897" s="199">
        <v>155</v>
      </c>
      <c r="Q897" s="201">
        <v>1</v>
      </c>
      <c r="R897" s="197">
        <v>363</v>
      </c>
      <c r="S897" s="197">
        <v>3</v>
      </c>
      <c r="T897" s="92">
        <f t="shared" si="13"/>
        <v>2014</v>
      </c>
      <c r="U897">
        <f>VLOOKUP(A897,'SB35 Determination Data'!$B$4:$F$542,5,FALSE)</f>
        <v>2014</v>
      </c>
    </row>
    <row r="898" spans="1:21" ht="15" x14ac:dyDescent="0.2">
      <c r="A898" s="197" t="s">
        <v>12</v>
      </c>
      <c r="B898" s="197" t="s">
        <v>12</v>
      </c>
      <c r="C898" s="197" t="s">
        <v>3</v>
      </c>
      <c r="D898" s="198">
        <v>2015</v>
      </c>
      <c r="E898" s="197" t="s">
        <v>6</v>
      </c>
      <c r="F898" s="199">
        <v>83</v>
      </c>
      <c r="G898" s="200">
        <v>0</v>
      </c>
      <c r="H898" s="200">
        <v>0</v>
      </c>
      <c r="I898" s="200">
        <v>0</v>
      </c>
      <c r="J898" s="200">
        <v>59</v>
      </c>
      <c r="K898" s="199">
        <v>1</v>
      </c>
      <c r="L898" s="199">
        <v>1</v>
      </c>
      <c r="M898" s="199">
        <v>0</v>
      </c>
      <c r="N898" s="202">
        <v>66</v>
      </c>
      <c r="O898" s="199">
        <v>7</v>
      </c>
      <c r="P898" s="199">
        <v>155</v>
      </c>
      <c r="Q898" s="201">
        <v>1</v>
      </c>
      <c r="R898" s="197">
        <v>363</v>
      </c>
      <c r="S898" s="197">
        <v>9</v>
      </c>
      <c r="T898" s="92">
        <f t="shared" si="13"/>
        <v>2015</v>
      </c>
      <c r="U898">
        <f>VLOOKUP(A898,'SB35 Determination Data'!$B$4:$F$542,5,FALSE)</f>
        <v>2014</v>
      </c>
    </row>
    <row r="899" spans="1:21" ht="15" x14ac:dyDescent="0.2">
      <c r="A899" s="197" t="s">
        <v>12</v>
      </c>
      <c r="B899" s="197" t="s">
        <v>12</v>
      </c>
      <c r="C899" s="197" t="s">
        <v>3</v>
      </c>
      <c r="D899" s="198">
        <v>2016</v>
      </c>
      <c r="E899" s="197" t="s">
        <v>6</v>
      </c>
      <c r="F899" s="199">
        <v>83</v>
      </c>
      <c r="G899" s="200">
        <v>0</v>
      </c>
      <c r="H899" s="200">
        <v>0</v>
      </c>
      <c r="I899" s="200">
        <v>0</v>
      </c>
      <c r="J899" s="200">
        <v>59</v>
      </c>
      <c r="K899" s="199">
        <v>0</v>
      </c>
      <c r="L899" s="199">
        <v>0</v>
      </c>
      <c r="M899" s="199">
        <v>0</v>
      </c>
      <c r="N899" s="199">
        <v>66</v>
      </c>
      <c r="O899" s="199">
        <v>0</v>
      </c>
      <c r="P899" s="199">
        <v>155</v>
      </c>
      <c r="Q899" s="201">
        <v>5</v>
      </c>
      <c r="R899" s="197">
        <v>363</v>
      </c>
      <c r="S899" s="197">
        <v>5</v>
      </c>
      <c r="T899" s="92">
        <f t="shared" si="13"/>
        <v>2016</v>
      </c>
      <c r="U899">
        <f>VLOOKUP(A899,'SB35 Determination Data'!$B$4:$F$542,5,FALSE)</f>
        <v>2014</v>
      </c>
    </row>
    <row r="900" spans="1:21" ht="15" x14ac:dyDescent="0.2">
      <c r="A900" s="197" t="s">
        <v>12</v>
      </c>
      <c r="B900" s="197" t="s">
        <v>12</v>
      </c>
      <c r="C900" s="197" t="s">
        <v>3</v>
      </c>
      <c r="D900" s="198">
        <v>2017</v>
      </c>
      <c r="E900" s="197" t="s">
        <v>6</v>
      </c>
      <c r="F900" s="199">
        <v>83</v>
      </c>
      <c r="G900" s="200">
        <v>7</v>
      </c>
      <c r="H900" s="200">
        <v>7</v>
      </c>
      <c r="I900" s="200">
        <v>0</v>
      </c>
      <c r="J900" s="200">
        <v>59</v>
      </c>
      <c r="K900" s="199">
        <v>2</v>
      </c>
      <c r="L900" s="199">
        <v>2</v>
      </c>
      <c r="M900" s="199">
        <v>0</v>
      </c>
      <c r="N900" s="199">
        <v>66</v>
      </c>
      <c r="O900" s="199">
        <v>72</v>
      </c>
      <c r="P900" s="199">
        <v>155</v>
      </c>
      <c r="Q900" s="201">
        <v>393</v>
      </c>
      <c r="R900" s="197">
        <v>363</v>
      </c>
      <c r="S900" s="197">
        <v>474</v>
      </c>
      <c r="T900" s="92">
        <f t="shared" ref="T900:T963" si="14">IF(D900&gt;U900,D900,U900)</f>
        <v>2017</v>
      </c>
      <c r="U900">
        <f>VLOOKUP(A900,'SB35 Determination Data'!$B$4:$F$542,5,FALSE)</f>
        <v>2014</v>
      </c>
    </row>
    <row r="901" spans="1:21" ht="15" x14ac:dyDescent="0.2">
      <c r="A901" s="197" t="s">
        <v>218</v>
      </c>
      <c r="B901" s="197" t="s">
        <v>12</v>
      </c>
      <c r="C901" s="197" t="s">
        <v>3</v>
      </c>
      <c r="D901" s="198">
        <v>2014</v>
      </c>
      <c r="E901" s="197" t="s">
        <v>6</v>
      </c>
      <c r="F901" s="199">
        <v>1240</v>
      </c>
      <c r="G901" s="200">
        <v>0</v>
      </c>
      <c r="H901" s="200">
        <v>0</v>
      </c>
      <c r="I901" s="200">
        <v>0</v>
      </c>
      <c r="J901" s="200">
        <v>879</v>
      </c>
      <c r="K901" s="199">
        <v>0</v>
      </c>
      <c r="L901" s="199">
        <v>0</v>
      </c>
      <c r="M901" s="199">
        <v>0</v>
      </c>
      <c r="N901" s="199">
        <v>979</v>
      </c>
      <c r="O901" s="199">
        <v>180</v>
      </c>
      <c r="P901" s="199">
        <v>2174</v>
      </c>
      <c r="Q901" s="201">
        <v>593</v>
      </c>
      <c r="R901" s="197">
        <v>5272</v>
      </c>
      <c r="S901" s="197">
        <v>773</v>
      </c>
      <c r="T901" s="92">
        <f t="shared" si="14"/>
        <v>2014</v>
      </c>
      <c r="U901">
        <f>VLOOKUP(A901,'SB35 Determination Data'!$B$4:$F$542,5,FALSE)</f>
        <v>2014</v>
      </c>
    </row>
    <row r="902" spans="1:21" ht="15" x14ac:dyDescent="0.2">
      <c r="A902" s="197" t="s">
        <v>218</v>
      </c>
      <c r="B902" s="197" t="s">
        <v>12</v>
      </c>
      <c r="C902" s="197" t="s">
        <v>3</v>
      </c>
      <c r="D902" s="198">
        <v>2015</v>
      </c>
      <c r="E902" s="197" t="s">
        <v>6</v>
      </c>
      <c r="F902" s="199">
        <v>1240</v>
      </c>
      <c r="G902" s="200">
        <v>0</v>
      </c>
      <c r="H902" s="200">
        <v>0</v>
      </c>
      <c r="I902" s="200">
        <v>0</v>
      </c>
      <c r="J902" s="200">
        <v>879</v>
      </c>
      <c r="K902" s="199">
        <v>0</v>
      </c>
      <c r="L902" s="199">
        <v>0</v>
      </c>
      <c r="M902" s="199">
        <v>0</v>
      </c>
      <c r="N902" s="202">
        <v>979</v>
      </c>
      <c r="O902" s="199">
        <v>0</v>
      </c>
      <c r="P902" s="199">
        <v>2174</v>
      </c>
      <c r="Q902" s="201">
        <v>513</v>
      </c>
      <c r="R902" s="197">
        <v>5272</v>
      </c>
      <c r="S902" s="197">
        <v>513</v>
      </c>
      <c r="T902" s="92">
        <f t="shared" si="14"/>
        <v>2015</v>
      </c>
      <c r="U902">
        <f>VLOOKUP(A902,'SB35 Determination Data'!$B$4:$F$542,5,FALSE)</f>
        <v>2014</v>
      </c>
    </row>
    <row r="903" spans="1:21" ht="15" x14ac:dyDescent="0.2">
      <c r="A903" s="197" t="s">
        <v>218</v>
      </c>
      <c r="B903" s="197" t="s">
        <v>12</v>
      </c>
      <c r="C903" s="197" t="s">
        <v>3</v>
      </c>
      <c r="D903" s="198">
        <v>2016</v>
      </c>
      <c r="E903" s="197" t="s">
        <v>6</v>
      </c>
      <c r="F903" s="199">
        <v>1240</v>
      </c>
      <c r="G903" s="200">
        <v>81</v>
      </c>
      <c r="H903" s="200">
        <v>81</v>
      </c>
      <c r="I903" s="200">
        <v>0</v>
      </c>
      <c r="J903" s="200">
        <v>879</v>
      </c>
      <c r="K903" s="199">
        <v>151</v>
      </c>
      <c r="L903" s="199">
        <v>151</v>
      </c>
      <c r="M903" s="199">
        <v>0</v>
      </c>
      <c r="N903" s="199">
        <v>979</v>
      </c>
      <c r="O903" s="199">
        <v>0</v>
      </c>
      <c r="P903" s="199">
        <v>2174</v>
      </c>
      <c r="Q903" s="201">
        <v>780</v>
      </c>
      <c r="R903" s="197">
        <v>5272</v>
      </c>
      <c r="S903" s="197">
        <v>1012</v>
      </c>
      <c r="T903" s="92">
        <f t="shared" si="14"/>
        <v>2016</v>
      </c>
      <c r="U903">
        <f>VLOOKUP(A903,'SB35 Determination Data'!$B$4:$F$542,5,FALSE)</f>
        <v>2014</v>
      </c>
    </row>
    <row r="904" spans="1:21" ht="15" x14ac:dyDescent="0.2">
      <c r="A904" s="197" t="s">
        <v>218</v>
      </c>
      <c r="B904" s="197" t="s">
        <v>12</v>
      </c>
      <c r="C904" s="197" t="s">
        <v>3</v>
      </c>
      <c r="D904" s="198">
        <v>2017</v>
      </c>
      <c r="E904" s="197" t="s">
        <v>6</v>
      </c>
      <c r="F904" s="199">
        <v>1240</v>
      </c>
      <c r="G904" s="200">
        <v>0</v>
      </c>
      <c r="H904" s="200">
        <v>0</v>
      </c>
      <c r="I904" s="200">
        <v>0</v>
      </c>
      <c r="J904" s="200">
        <v>879</v>
      </c>
      <c r="K904" s="199">
        <v>0</v>
      </c>
      <c r="L904" s="199">
        <v>0</v>
      </c>
      <c r="M904" s="199">
        <v>0</v>
      </c>
      <c r="N904" s="199">
        <v>979</v>
      </c>
      <c r="O904" s="199">
        <v>0</v>
      </c>
      <c r="P904" s="199">
        <v>2174</v>
      </c>
      <c r="Q904" s="201">
        <v>1388</v>
      </c>
      <c r="R904" s="197">
        <v>5272</v>
      </c>
      <c r="S904" s="197">
        <v>1388</v>
      </c>
      <c r="T904" s="92">
        <f t="shared" si="14"/>
        <v>2017</v>
      </c>
      <c r="U904">
        <f>VLOOKUP(A904,'SB35 Determination Data'!$B$4:$F$542,5,FALSE)</f>
        <v>2014</v>
      </c>
    </row>
    <row r="905" spans="1:21" ht="15" x14ac:dyDescent="0.2">
      <c r="A905" s="197" t="s">
        <v>219</v>
      </c>
      <c r="B905" s="197" t="s">
        <v>21</v>
      </c>
      <c r="C905" s="197" t="s">
        <v>8</v>
      </c>
      <c r="D905" s="198">
        <v>2014</v>
      </c>
      <c r="E905" s="197" t="s">
        <v>6</v>
      </c>
      <c r="F905" s="199">
        <v>84</v>
      </c>
      <c r="G905" s="200">
        <v>0</v>
      </c>
      <c r="H905" s="200">
        <v>0</v>
      </c>
      <c r="I905" s="200">
        <v>0</v>
      </c>
      <c r="J905" s="200">
        <v>47</v>
      </c>
      <c r="K905" s="199">
        <v>0</v>
      </c>
      <c r="L905" s="199">
        <v>0</v>
      </c>
      <c r="M905" s="199">
        <v>0</v>
      </c>
      <c r="N905" s="199">
        <v>54</v>
      </c>
      <c r="O905" s="199">
        <v>14</v>
      </c>
      <c r="P905" s="199">
        <v>42</v>
      </c>
      <c r="Q905" s="201">
        <v>41</v>
      </c>
      <c r="R905" s="197">
        <v>227</v>
      </c>
      <c r="S905" s="197">
        <v>55</v>
      </c>
      <c r="T905" s="92">
        <f t="shared" si="14"/>
        <v>2015</v>
      </c>
      <c r="U905">
        <f>VLOOKUP(A905,'SB35 Determination Data'!$B$4:$F$542,5,FALSE)</f>
        <v>2015</v>
      </c>
    </row>
    <row r="906" spans="1:21" ht="15" x14ac:dyDescent="0.2">
      <c r="A906" s="197" t="s">
        <v>219</v>
      </c>
      <c r="B906" s="197" t="s">
        <v>21</v>
      </c>
      <c r="C906" s="197" t="s">
        <v>8</v>
      </c>
      <c r="D906" s="198">
        <v>2015</v>
      </c>
      <c r="E906" s="197" t="s">
        <v>6</v>
      </c>
      <c r="F906" s="199">
        <v>84</v>
      </c>
      <c r="G906" s="200">
        <v>0</v>
      </c>
      <c r="H906" s="200">
        <v>0</v>
      </c>
      <c r="I906" s="200">
        <v>0</v>
      </c>
      <c r="J906" s="200">
        <v>47</v>
      </c>
      <c r="K906" s="199">
        <v>0</v>
      </c>
      <c r="L906" s="199">
        <v>0</v>
      </c>
      <c r="M906" s="199">
        <v>0</v>
      </c>
      <c r="N906" s="199">
        <v>54</v>
      </c>
      <c r="O906" s="199">
        <v>0</v>
      </c>
      <c r="P906" s="199">
        <v>42</v>
      </c>
      <c r="Q906" s="201">
        <v>44</v>
      </c>
      <c r="R906" s="197">
        <v>227</v>
      </c>
      <c r="S906" s="197">
        <v>44</v>
      </c>
      <c r="T906" s="92">
        <f t="shared" si="14"/>
        <v>2015</v>
      </c>
      <c r="U906">
        <f>VLOOKUP(A906,'SB35 Determination Data'!$B$4:$F$542,5,FALSE)</f>
        <v>2015</v>
      </c>
    </row>
    <row r="907" spans="1:21" ht="15" x14ac:dyDescent="0.2">
      <c r="A907" s="197" t="s">
        <v>219</v>
      </c>
      <c r="B907" s="197" t="s">
        <v>21</v>
      </c>
      <c r="C907" s="197" t="s">
        <v>8</v>
      </c>
      <c r="D907" s="198">
        <v>2016</v>
      </c>
      <c r="E907" s="197" t="s">
        <v>6</v>
      </c>
      <c r="F907" s="199">
        <v>84</v>
      </c>
      <c r="G907" s="200">
        <v>0</v>
      </c>
      <c r="H907" s="200">
        <v>0</v>
      </c>
      <c r="I907" s="200">
        <v>0</v>
      </c>
      <c r="J907" s="200">
        <v>47</v>
      </c>
      <c r="K907" s="199">
        <v>0</v>
      </c>
      <c r="L907" s="199">
        <v>0</v>
      </c>
      <c r="M907" s="199">
        <v>0</v>
      </c>
      <c r="N907" s="202">
        <v>54</v>
      </c>
      <c r="O907" s="199">
        <v>2</v>
      </c>
      <c r="P907" s="199">
        <v>42</v>
      </c>
      <c r="Q907" s="201">
        <v>53</v>
      </c>
      <c r="R907" s="197">
        <v>227</v>
      </c>
      <c r="S907" s="197">
        <v>55</v>
      </c>
      <c r="T907" s="92">
        <f t="shared" si="14"/>
        <v>2016</v>
      </c>
      <c r="U907">
        <f>VLOOKUP(A907,'SB35 Determination Data'!$B$4:$F$542,5,FALSE)</f>
        <v>2015</v>
      </c>
    </row>
    <row r="908" spans="1:21" ht="15" x14ac:dyDescent="0.2">
      <c r="A908" s="197" t="s">
        <v>219</v>
      </c>
      <c r="B908" s="197" t="s">
        <v>21</v>
      </c>
      <c r="C908" s="197" t="s">
        <v>8</v>
      </c>
      <c r="D908" s="198">
        <v>2017</v>
      </c>
      <c r="E908" s="197" t="s">
        <v>6</v>
      </c>
      <c r="F908" s="199">
        <v>84</v>
      </c>
      <c r="G908" s="200">
        <v>0</v>
      </c>
      <c r="H908" s="200">
        <v>0</v>
      </c>
      <c r="I908" s="200">
        <v>0</v>
      </c>
      <c r="J908" s="200">
        <v>47</v>
      </c>
      <c r="K908" s="199">
        <v>0</v>
      </c>
      <c r="L908" s="199">
        <v>0</v>
      </c>
      <c r="M908" s="199">
        <v>0</v>
      </c>
      <c r="N908" s="199">
        <v>54</v>
      </c>
      <c r="O908" s="199">
        <v>7</v>
      </c>
      <c r="P908" s="199">
        <v>42</v>
      </c>
      <c r="Q908" s="201">
        <v>37</v>
      </c>
      <c r="R908" s="197">
        <v>227</v>
      </c>
      <c r="S908" s="197">
        <v>44</v>
      </c>
      <c r="T908" s="92">
        <f t="shared" si="14"/>
        <v>2017</v>
      </c>
      <c r="U908">
        <f>VLOOKUP(A908,'SB35 Determination Data'!$B$4:$F$542,5,FALSE)</f>
        <v>2015</v>
      </c>
    </row>
    <row r="909" spans="1:21" ht="15" x14ac:dyDescent="0.2">
      <c r="A909" s="197" t="s">
        <v>220</v>
      </c>
      <c r="B909" s="197" t="s">
        <v>138</v>
      </c>
      <c r="C909" s="197" t="s">
        <v>13</v>
      </c>
      <c r="D909" s="198">
        <v>2014</v>
      </c>
      <c r="E909" s="197" t="s">
        <v>6</v>
      </c>
      <c r="F909" s="199">
        <v>20</v>
      </c>
      <c r="G909" s="200">
        <v>0</v>
      </c>
      <c r="H909" s="200">
        <v>0</v>
      </c>
      <c r="I909" s="200">
        <v>0</v>
      </c>
      <c r="J909" s="200">
        <v>10</v>
      </c>
      <c r="K909" s="199">
        <v>0</v>
      </c>
      <c r="L909" s="199">
        <v>0</v>
      </c>
      <c r="M909" s="199">
        <v>0</v>
      </c>
      <c r="N909" s="199">
        <v>14</v>
      </c>
      <c r="O909" s="199">
        <v>0</v>
      </c>
      <c r="P909" s="199">
        <v>36</v>
      </c>
      <c r="Q909" s="201">
        <v>0</v>
      </c>
      <c r="R909" s="197">
        <v>80</v>
      </c>
      <c r="S909" s="197">
        <v>0</v>
      </c>
      <c r="T909" s="92">
        <f t="shared" si="14"/>
        <v>2014</v>
      </c>
      <c r="U909">
        <f>VLOOKUP(A909,'SB35 Determination Data'!$B$4:$F$542,5,FALSE)</f>
        <v>2014</v>
      </c>
    </row>
    <row r="910" spans="1:21" ht="15" x14ac:dyDescent="0.2">
      <c r="A910" s="197" t="s">
        <v>220</v>
      </c>
      <c r="B910" s="197" t="s">
        <v>138</v>
      </c>
      <c r="C910" s="197" t="s">
        <v>13</v>
      </c>
      <c r="D910" s="198">
        <v>2015</v>
      </c>
      <c r="E910" s="197" t="s">
        <v>6</v>
      </c>
      <c r="F910" s="199">
        <v>20</v>
      </c>
      <c r="G910" s="200">
        <v>0</v>
      </c>
      <c r="H910" s="200">
        <v>0</v>
      </c>
      <c r="I910" s="200">
        <v>0</v>
      </c>
      <c r="J910" s="200">
        <v>10</v>
      </c>
      <c r="K910" s="199">
        <v>0</v>
      </c>
      <c r="L910" s="199">
        <v>0</v>
      </c>
      <c r="M910" s="199">
        <v>0</v>
      </c>
      <c r="N910" s="199">
        <v>14</v>
      </c>
      <c r="O910" s="199">
        <v>10</v>
      </c>
      <c r="P910" s="199">
        <v>36</v>
      </c>
      <c r="Q910" s="201">
        <v>0</v>
      </c>
      <c r="R910" s="197">
        <v>80</v>
      </c>
      <c r="S910" s="197">
        <v>10</v>
      </c>
      <c r="T910" s="92">
        <f t="shared" si="14"/>
        <v>2015</v>
      </c>
      <c r="U910">
        <f>VLOOKUP(A910,'SB35 Determination Data'!$B$4:$F$542,5,FALSE)</f>
        <v>2014</v>
      </c>
    </row>
    <row r="911" spans="1:21" ht="15" x14ac:dyDescent="0.2">
      <c r="A911" s="197" t="s">
        <v>220</v>
      </c>
      <c r="B911" s="197" t="s">
        <v>138</v>
      </c>
      <c r="C911" s="197" t="s">
        <v>13</v>
      </c>
      <c r="D911" s="198">
        <v>2016</v>
      </c>
      <c r="E911" s="197" t="s">
        <v>6</v>
      </c>
      <c r="F911" s="199">
        <v>20</v>
      </c>
      <c r="G911" s="200">
        <v>0</v>
      </c>
      <c r="H911" s="200">
        <v>0</v>
      </c>
      <c r="I911" s="200">
        <v>0</v>
      </c>
      <c r="J911" s="200">
        <v>10</v>
      </c>
      <c r="K911" s="199">
        <v>39</v>
      </c>
      <c r="L911" s="199">
        <v>39</v>
      </c>
      <c r="M911" s="199">
        <v>0</v>
      </c>
      <c r="N911" s="199">
        <v>14</v>
      </c>
      <c r="O911" s="199">
        <v>5</v>
      </c>
      <c r="P911" s="199">
        <v>36</v>
      </c>
      <c r="Q911" s="201">
        <v>0</v>
      </c>
      <c r="R911" s="197">
        <v>80</v>
      </c>
      <c r="S911" s="197">
        <v>44</v>
      </c>
      <c r="T911" s="92">
        <f t="shared" si="14"/>
        <v>2016</v>
      </c>
      <c r="U911">
        <f>VLOOKUP(A911,'SB35 Determination Data'!$B$4:$F$542,5,FALSE)</f>
        <v>2014</v>
      </c>
    </row>
    <row r="912" spans="1:21" ht="15" x14ac:dyDescent="0.2">
      <c r="A912" s="197" t="s">
        <v>220</v>
      </c>
      <c r="B912" s="197" t="s">
        <v>138</v>
      </c>
      <c r="C912" s="197" t="s">
        <v>13</v>
      </c>
      <c r="D912" s="198">
        <v>2017</v>
      </c>
      <c r="E912" s="197" t="s">
        <v>6</v>
      </c>
      <c r="F912" s="199">
        <v>20</v>
      </c>
      <c r="G912" s="200">
        <v>0</v>
      </c>
      <c r="H912" s="200">
        <v>0</v>
      </c>
      <c r="I912" s="200">
        <v>0</v>
      </c>
      <c r="J912" s="200">
        <v>10</v>
      </c>
      <c r="K912" s="199">
        <v>0</v>
      </c>
      <c r="L912" s="199">
        <v>0</v>
      </c>
      <c r="M912" s="199">
        <v>0</v>
      </c>
      <c r="N912" s="199">
        <v>14</v>
      </c>
      <c r="O912" s="199">
        <v>7</v>
      </c>
      <c r="P912" s="199">
        <v>36</v>
      </c>
      <c r="Q912" s="201">
        <v>0</v>
      </c>
      <c r="R912" s="197">
        <v>80</v>
      </c>
      <c r="S912" s="197">
        <v>7</v>
      </c>
      <c r="T912" s="92">
        <f t="shared" si="14"/>
        <v>2017</v>
      </c>
      <c r="U912">
        <f>VLOOKUP(A912,'SB35 Determination Data'!$B$4:$F$542,5,FALSE)</f>
        <v>2014</v>
      </c>
    </row>
    <row r="913" spans="1:21" ht="15" x14ac:dyDescent="0.2">
      <c r="A913" s="197" t="s">
        <v>221</v>
      </c>
      <c r="B913" s="197" t="s">
        <v>46</v>
      </c>
      <c r="C913" s="197" t="s">
        <v>47</v>
      </c>
      <c r="D913" s="198">
        <v>2014</v>
      </c>
      <c r="E913" s="197" t="s">
        <v>6</v>
      </c>
      <c r="F913" s="199">
        <v>419</v>
      </c>
      <c r="G913" s="200">
        <v>0</v>
      </c>
      <c r="H913" s="200">
        <v>0</v>
      </c>
      <c r="I913" s="200">
        <v>0</v>
      </c>
      <c r="J913" s="200">
        <v>284</v>
      </c>
      <c r="K913" s="199">
        <v>57</v>
      </c>
      <c r="L913" s="199">
        <v>50</v>
      </c>
      <c r="M913" s="199">
        <v>7</v>
      </c>
      <c r="N913" s="199">
        <v>306</v>
      </c>
      <c r="O913" s="199">
        <v>0</v>
      </c>
      <c r="P913" s="199">
        <v>784</v>
      </c>
      <c r="Q913" s="201">
        <v>14</v>
      </c>
      <c r="R913" s="197">
        <v>1793</v>
      </c>
      <c r="S913" s="197">
        <v>71</v>
      </c>
      <c r="T913" s="92">
        <f t="shared" si="14"/>
        <v>2014</v>
      </c>
      <c r="U913">
        <f>VLOOKUP(A913,'SB35 Determination Data'!$B$4:$F$542,5,FALSE)</f>
        <v>2014</v>
      </c>
    </row>
    <row r="914" spans="1:21" ht="15" x14ac:dyDescent="0.2">
      <c r="A914" s="197" t="s">
        <v>221</v>
      </c>
      <c r="B914" s="197" t="s">
        <v>46</v>
      </c>
      <c r="C914" s="197" t="s">
        <v>47</v>
      </c>
      <c r="D914" s="198">
        <v>2015</v>
      </c>
      <c r="E914" s="197" t="s">
        <v>6</v>
      </c>
      <c r="F914" s="199">
        <v>419</v>
      </c>
      <c r="G914" s="200">
        <v>2</v>
      </c>
      <c r="H914" s="200">
        <v>0</v>
      </c>
      <c r="I914" s="200">
        <v>2</v>
      </c>
      <c r="J914" s="200">
        <v>284</v>
      </c>
      <c r="K914" s="199">
        <v>4</v>
      </c>
      <c r="L914" s="199">
        <v>0</v>
      </c>
      <c r="M914" s="199">
        <v>4</v>
      </c>
      <c r="N914" s="199">
        <v>306</v>
      </c>
      <c r="O914" s="199">
        <v>0</v>
      </c>
      <c r="P914" s="199">
        <v>784</v>
      </c>
      <c r="Q914" s="201">
        <v>11</v>
      </c>
      <c r="R914" s="197">
        <v>1793</v>
      </c>
      <c r="S914" s="197">
        <v>17</v>
      </c>
      <c r="T914" s="92">
        <f t="shared" si="14"/>
        <v>2015</v>
      </c>
      <c r="U914">
        <f>VLOOKUP(A914,'SB35 Determination Data'!$B$4:$F$542,5,FALSE)</f>
        <v>2014</v>
      </c>
    </row>
    <row r="915" spans="1:21" ht="15" x14ac:dyDescent="0.2">
      <c r="A915" s="197" t="s">
        <v>221</v>
      </c>
      <c r="B915" s="197" t="s">
        <v>46</v>
      </c>
      <c r="C915" s="197" t="s">
        <v>47</v>
      </c>
      <c r="D915" s="198">
        <v>2016</v>
      </c>
      <c r="E915" s="197" t="s">
        <v>6</v>
      </c>
      <c r="F915" s="199">
        <v>419</v>
      </c>
      <c r="G915" s="200">
        <v>8</v>
      </c>
      <c r="H915" s="200">
        <v>0</v>
      </c>
      <c r="I915" s="200">
        <v>8</v>
      </c>
      <c r="J915" s="200">
        <v>284</v>
      </c>
      <c r="K915" s="199">
        <v>6</v>
      </c>
      <c r="L915" s="199">
        <v>0</v>
      </c>
      <c r="M915" s="199">
        <v>6</v>
      </c>
      <c r="N915" s="199">
        <v>306</v>
      </c>
      <c r="O915" s="199">
        <v>0</v>
      </c>
      <c r="P915" s="199">
        <v>784</v>
      </c>
      <c r="Q915" s="201">
        <v>1</v>
      </c>
      <c r="R915" s="197">
        <v>1793</v>
      </c>
      <c r="S915" s="197">
        <v>15</v>
      </c>
      <c r="T915" s="92">
        <f t="shared" si="14"/>
        <v>2016</v>
      </c>
      <c r="U915">
        <f>VLOOKUP(A915,'SB35 Determination Data'!$B$4:$F$542,5,FALSE)</f>
        <v>2014</v>
      </c>
    </row>
    <row r="916" spans="1:21" ht="15" x14ac:dyDescent="0.2">
      <c r="A916" s="197" t="s">
        <v>221</v>
      </c>
      <c r="B916" s="197" t="s">
        <v>46</v>
      </c>
      <c r="C916" s="197" t="s">
        <v>47</v>
      </c>
      <c r="D916" s="198">
        <v>2017</v>
      </c>
      <c r="E916" s="197" t="s">
        <v>6</v>
      </c>
      <c r="F916" s="199">
        <v>419</v>
      </c>
      <c r="G916" s="200">
        <v>0</v>
      </c>
      <c r="H916" s="200">
        <v>0</v>
      </c>
      <c r="I916" s="200">
        <v>0</v>
      </c>
      <c r="J916" s="200">
        <v>284</v>
      </c>
      <c r="K916" s="199">
        <v>0</v>
      </c>
      <c r="L916" s="199">
        <v>0</v>
      </c>
      <c r="M916" s="199">
        <v>0</v>
      </c>
      <c r="N916" s="202">
        <v>306</v>
      </c>
      <c r="O916" s="199">
        <v>0</v>
      </c>
      <c r="P916" s="199">
        <v>784</v>
      </c>
      <c r="Q916" s="201">
        <v>3</v>
      </c>
      <c r="R916" s="197">
        <v>1793</v>
      </c>
      <c r="S916" s="197">
        <v>3</v>
      </c>
      <c r="T916" s="92">
        <f t="shared" si="14"/>
        <v>2017</v>
      </c>
      <c r="U916">
        <f>VLOOKUP(A916,'SB35 Determination Data'!$B$4:$F$542,5,FALSE)</f>
        <v>2014</v>
      </c>
    </row>
    <row r="917" spans="1:21" ht="15" x14ac:dyDescent="0.2">
      <c r="A917" s="197" t="s">
        <v>222</v>
      </c>
      <c r="B917" s="197" t="s">
        <v>61</v>
      </c>
      <c r="C917" s="197" t="s">
        <v>3</v>
      </c>
      <c r="D917" s="198">
        <v>2014</v>
      </c>
      <c r="E917" s="197" t="s">
        <v>6</v>
      </c>
      <c r="F917" s="199">
        <v>1688</v>
      </c>
      <c r="G917" s="200">
        <v>48</v>
      </c>
      <c r="H917" s="200">
        <v>48</v>
      </c>
      <c r="I917" s="200">
        <v>0</v>
      </c>
      <c r="J917" s="200">
        <v>1160</v>
      </c>
      <c r="K917" s="199">
        <v>67</v>
      </c>
      <c r="L917" s="199">
        <v>67</v>
      </c>
      <c r="M917" s="199">
        <v>0</v>
      </c>
      <c r="N917" s="202">
        <v>1351</v>
      </c>
      <c r="O917" s="199">
        <v>2</v>
      </c>
      <c r="P917" s="199">
        <v>3102</v>
      </c>
      <c r="Q917" s="201">
        <v>39</v>
      </c>
      <c r="R917" s="197">
        <v>7301</v>
      </c>
      <c r="S917" s="197">
        <v>156</v>
      </c>
      <c r="T917" s="92">
        <f t="shared" si="14"/>
        <v>2014</v>
      </c>
      <c r="U917">
        <f>VLOOKUP(A917,'SB35 Determination Data'!$B$4:$F$542,5,FALSE)</f>
        <v>2014</v>
      </c>
    </row>
    <row r="918" spans="1:21" ht="15" x14ac:dyDescent="0.2">
      <c r="A918" s="197" t="s">
        <v>222</v>
      </c>
      <c r="B918" s="197" t="s">
        <v>61</v>
      </c>
      <c r="C918" s="197" t="s">
        <v>3</v>
      </c>
      <c r="D918" s="198">
        <v>2015</v>
      </c>
      <c r="E918" s="197" t="s">
        <v>6</v>
      </c>
      <c r="F918" s="199">
        <v>1688</v>
      </c>
      <c r="G918" s="200">
        <v>0</v>
      </c>
      <c r="H918" s="200">
        <v>0</v>
      </c>
      <c r="I918" s="200">
        <v>0</v>
      </c>
      <c r="J918" s="200">
        <v>1160</v>
      </c>
      <c r="K918" s="199">
        <v>0</v>
      </c>
      <c r="L918" s="199">
        <v>0</v>
      </c>
      <c r="M918" s="199">
        <v>0</v>
      </c>
      <c r="N918" s="199">
        <v>1351</v>
      </c>
      <c r="O918" s="199">
        <v>0</v>
      </c>
      <c r="P918" s="199">
        <v>3102</v>
      </c>
      <c r="Q918" s="201">
        <v>5</v>
      </c>
      <c r="R918" s="197">
        <v>7301</v>
      </c>
      <c r="S918" s="197">
        <v>5</v>
      </c>
      <c r="T918" s="92">
        <f t="shared" si="14"/>
        <v>2015</v>
      </c>
      <c r="U918">
        <f>VLOOKUP(A918,'SB35 Determination Data'!$B$4:$F$542,5,FALSE)</f>
        <v>2014</v>
      </c>
    </row>
    <row r="919" spans="1:21" ht="15" x14ac:dyDescent="0.2">
      <c r="A919" s="197" t="s">
        <v>222</v>
      </c>
      <c r="B919" s="197" t="s">
        <v>61</v>
      </c>
      <c r="C919" s="197" t="s">
        <v>3</v>
      </c>
      <c r="D919" s="198">
        <v>2016</v>
      </c>
      <c r="E919" s="197" t="s">
        <v>6</v>
      </c>
      <c r="F919" s="199">
        <v>1688</v>
      </c>
      <c r="G919" s="200">
        <v>50</v>
      </c>
      <c r="H919" s="200">
        <v>50</v>
      </c>
      <c r="I919" s="200">
        <v>0</v>
      </c>
      <c r="J919" s="200">
        <v>1160</v>
      </c>
      <c r="K919" s="199">
        <v>207</v>
      </c>
      <c r="L919" s="199">
        <v>118</v>
      </c>
      <c r="M919" s="199">
        <v>89</v>
      </c>
      <c r="N919" s="199">
        <v>1351</v>
      </c>
      <c r="O919" s="199">
        <v>2</v>
      </c>
      <c r="P919" s="199">
        <v>3102</v>
      </c>
      <c r="Q919" s="201">
        <v>80</v>
      </c>
      <c r="R919" s="197">
        <v>7301</v>
      </c>
      <c r="S919" s="197">
        <v>339</v>
      </c>
      <c r="T919" s="92">
        <f t="shared" si="14"/>
        <v>2016</v>
      </c>
      <c r="U919">
        <f>VLOOKUP(A919,'SB35 Determination Data'!$B$4:$F$542,5,FALSE)</f>
        <v>2014</v>
      </c>
    </row>
    <row r="920" spans="1:21" ht="15" x14ac:dyDescent="0.2">
      <c r="A920" s="197" t="s">
        <v>222</v>
      </c>
      <c r="B920" s="197" t="s">
        <v>61</v>
      </c>
      <c r="C920" s="197" t="s">
        <v>3</v>
      </c>
      <c r="D920" s="198">
        <v>2017</v>
      </c>
      <c r="E920" s="197" t="s">
        <v>6</v>
      </c>
      <c r="F920" s="199">
        <v>1688</v>
      </c>
      <c r="G920" s="200">
        <v>30</v>
      </c>
      <c r="H920" s="200">
        <v>30</v>
      </c>
      <c r="I920" s="200">
        <v>0</v>
      </c>
      <c r="J920" s="200">
        <v>1160</v>
      </c>
      <c r="K920" s="199">
        <v>234</v>
      </c>
      <c r="L920" s="199">
        <v>234</v>
      </c>
      <c r="M920" s="199">
        <v>0</v>
      </c>
      <c r="N920" s="199">
        <v>1351</v>
      </c>
      <c r="O920" s="199">
        <v>371</v>
      </c>
      <c r="P920" s="199">
        <v>3102</v>
      </c>
      <c r="Q920" s="201">
        <v>138</v>
      </c>
      <c r="R920" s="197">
        <v>7301</v>
      </c>
      <c r="S920" s="197">
        <v>773</v>
      </c>
      <c r="T920" s="92">
        <f t="shared" si="14"/>
        <v>2017</v>
      </c>
      <c r="U920">
        <f>VLOOKUP(A920,'SB35 Determination Data'!$B$4:$F$542,5,FALSE)</f>
        <v>2014</v>
      </c>
    </row>
    <row r="921" spans="1:21" ht="15" x14ac:dyDescent="0.2">
      <c r="A921" s="197" t="s">
        <v>1069</v>
      </c>
      <c r="B921" s="197" t="s">
        <v>68</v>
      </c>
      <c r="C921" s="197" t="s">
        <v>26</v>
      </c>
      <c r="D921" s="198">
        <v>2015</v>
      </c>
      <c r="E921" s="197" t="s">
        <v>6</v>
      </c>
      <c r="F921" s="199">
        <v>28</v>
      </c>
      <c r="G921" s="200">
        <v>0</v>
      </c>
      <c r="H921" s="200">
        <v>0</v>
      </c>
      <c r="I921" s="200">
        <v>0</v>
      </c>
      <c r="J921" s="200">
        <v>18</v>
      </c>
      <c r="K921" s="199">
        <v>0</v>
      </c>
      <c r="L921" s="199">
        <v>0</v>
      </c>
      <c r="M921" s="199">
        <v>0</v>
      </c>
      <c r="N921" s="199">
        <v>21</v>
      </c>
      <c r="O921" s="199">
        <v>0</v>
      </c>
      <c r="P921" s="199">
        <v>48</v>
      </c>
      <c r="Q921" s="201">
        <v>0</v>
      </c>
      <c r="R921" s="197">
        <v>115</v>
      </c>
      <c r="S921" s="197">
        <v>0</v>
      </c>
      <c r="T921" s="92">
        <f t="shared" si="14"/>
        <v>2016</v>
      </c>
      <c r="U921">
        <f>VLOOKUP(A921,'SB35 Determination Data'!$B$4:$F$542,5,FALSE)</f>
        <v>2016</v>
      </c>
    </row>
    <row r="922" spans="1:21" ht="15" x14ac:dyDescent="0.2">
      <c r="A922" s="197" t="s">
        <v>1069</v>
      </c>
      <c r="B922" s="197" t="s">
        <v>68</v>
      </c>
      <c r="C922" s="197" t="s">
        <v>26</v>
      </c>
      <c r="D922" s="198">
        <v>2016</v>
      </c>
      <c r="E922" s="197" t="s">
        <v>6</v>
      </c>
      <c r="F922" s="199">
        <v>28</v>
      </c>
      <c r="G922" s="200">
        <v>0</v>
      </c>
      <c r="H922" s="200">
        <v>0</v>
      </c>
      <c r="I922" s="200">
        <v>0</v>
      </c>
      <c r="J922" s="200">
        <v>18</v>
      </c>
      <c r="K922" s="199">
        <v>0</v>
      </c>
      <c r="L922" s="199">
        <v>0</v>
      </c>
      <c r="M922" s="199">
        <v>0</v>
      </c>
      <c r="N922" s="202">
        <v>21</v>
      </c>
      <c r="O922" s="199">
        <v>0</v>
      </c>
      <c r="P922" s="199">
        <v>48</v>
      </c>
      <c r="Q922" s="201">
        <v>4</v>
      </c>
      <c r="R922" s="197">
        <v>115</v>
      </c>
      <c r="S922" s="197">
        <v>4</v>
      </c>
      <c r="T922" s="92">
        <f t="shared" si="14"/>
        <v>2016</v>
      </c>
      <c r="U922">
        <f>VLOOKUP(A922,'SB35 Determination Data'!$B$4:$F$542,5,FALSE)</f>
        <v>2016</v>
      </c>
    </row>
    <row r="923" spans="1:21" ht="15" x14ac:dyDescent="0.2">
      <c r="A923" s="197" t="s">
        <v>1069</v>
      </c>
      <c r="B923" s="197" t="s">
        <v>68</v>
      </c>
      <c r="C923" s="197" t="s">
        <v>26</v>
      </c>
      <c r="D923" s="198">
        <v>2017</v>
      </c>
      <c r="E923" s="197" t="s">
        <v>6</v>
      </c>
      <c r="F923" s="199">
        <v>28</v>
      </c>
      <c r="G923" s="200">
        <v>0</v>
      </c>
      <c r="H923" s="200">
        <v>0</v>
      </c>
      <c r="I923" s="200">
        <v>0</v>
      </c>
      <c r="J923" s="200">
        <v>18</v>
      </c>
      <c r="K923" s="199">
        <v>0</v>
      </c>
      <c r="L923" s="199">
        <v>0</v>
      </c>
      <c r="M923" s="199">
        <v>0</v>
      </c>
      <c r="N923" s="199">
        <v>21</v>
      </c>
      <c r="O923" s="199">
        <v>0</v>
      </c>
      <c r="P923" s="199">
        <v>48</v>
      </c>
      <c r="Q923" s="201">
        <v>1</v>
      </c>
      <c r="R923" s="197">
        <v>115</v>
      </c>
      <c r="S923" s="197">
        <v>1</v>
      </c>
      <c r="T923" s="92">
        <f t="shared" si="14"/>
        <v>2017</v>
      </c>
      <c r="U923">
        <f>VLOOKUP(A923,'SB35 Determination Data'!$B$4:$F$542,5,FALSE)</f>
        <v>2016</v>
      </c>
    </row>
    <row r="924" spans="1:21" ht="15" x14ac:dyDescent="0.2">
      <c r="A924" s="197" t="s">
        <v>223</v>
      </c>
      <c r="B924" s="197" t="s">
        <v>29</v>
      </c>
      <c r="C924" s="197" t="s">
        <v>8</v>
      </c>
      <c r="D924" s="198">
        <v>2015</v>
      </c>
      <c r="E924" s="197" t="s">
        <v>6</v>
      </c>
      <c r="F924" s="199">
        <v>121</v>
      </c>
      <c r="G924" s="200">
        <v>0</v>
      </c>
      <c r="H924" s="200">
        <v>0</v>
      </c>
      <c r="I924" s="200">
        <v>0</v>
      </c>
      <c r="J924" s="200">
        <v>68</v>
      </c>
      <c r="K924" s="199">
        <v>0</v>
      </c>
      <c r="L924" s="199">
        <v>0</v>
      </c>
      <c r="M924" s="199">
        <v>0</v>
      </c>
      <c r="N924" s="199">
        <v>70</v>
      </c>
      <c r="O924" s="199">
        <v>1</v>
      </c>
      <c r="P924" s="200">
        <v>154</v>
      </c>
      <c r="Q924" s="201">
        <v>7</v>
      </c>
      <c r="R924" s="197">
        <v>413</v>
      </c>
      <c r="S924" s="197">
        <v>8</v>
      </c>
      <c r="T924" s="92">
        <f t="shared" si="14"/>
        <v>2015</v>
      </c>
      <c r="U924">
        <f>VLOOKUP(A924,'SB35 Determination Data'!$B$4:$F$542,5,FALSE)</f>
        <v>2015</v>
      </c>
    </row>
    <row r="925" spans="1:21" ht="15" x14ac:dyDescent="0.2">
      <c r="A925" s="197" t="s">
        <v>223</v>
      </c>
      <c r="B925" s="197" t="s">
        <v>29</v>
      </c>
      <c r="C925" s="197" t="s">
        <v>8</v>
      </c>
      <c r="D925" s="198">
        <v>2016</v>
      </c>
      <c r="E925" s="197" t="s">
        <v>6</v>
      </c>
      <c r="F925" s="199">
        <v>121</v>
      </c>
      <c r="G925" s="200">
        <v>0</v>
      </c>
      <c r="H925" s="200">
        <v>0</v>
      </c>
      <c r="I925" s="200">
        <v>0</v>
      </c>
      <c r="J925" s="200">
        <v>68</v>
      </c>
      <c r="K925" s="199">
        <v>0</v>
      </c>
      <c r="L925" s="199">
        <v>0</v>
      </c>
      <c r="M925" s="199">
        <v>0</v>
      </c>
      <c r="N925" s="199">
        <v>70</v>
      </c>
      <c r="O925" s="199">
        <v>1</v>
      </c>
      <c r="P925" s="199">
        <v>154</v>
      </c>
      <c r="Q925" s="201">
        <v>12</v>
      </c>
      <c r="R925" s="197">
        <v>413</v>
      </c>
      <c r="S925" s="197">
        <v>13</v>
      </c>
      <c r="T925" s="92">
        <f t="shared" si="14"/>
        <v>2016</v>
      </c>
      <c r="U925">
        <f>VLOOKUP(A925,'SB35 Determination Data'!$B$4:$F$542,5,FALSE)</f>
        <v>2015</v>
      </c>
    </row>
    <row r="926" spans="1:21" ht="15" x14ac:dyDescent="0.2">
      <c r="A926" s="197" t="s">
        <v>223</v>
      </c>
      <c r="B926" s="197" t="s">
        <v>29</v>
      </c>
      <c r="C926" s="197" t="s">
        <v>8</v>
      </c>
      <c r="D926" s="198">
        <v>2017</v>
      </c>
      <c r="E926" s="197" t="s">
        <v>6</v>
      </c>
      <c r="F926" s="199">
        <v>121</v>
      </c>
      <c r="G926" s="200">
        <v>0</v>
      </c>
      <c r="H926" s="200">
        <v>0</v>
      </c>
      <c r="I926" s="200">
        <v>0</v>
      </c>
      <c r="J926" s="200">
        <v>68</v>
      </c>
      <c r="K926" s="199">
        <v>0</v>
      </c>
      <c r="L926" s="199">
        <v>0</v>
      </c>
      <c r="M926" s="199">
        <v>0</v>
      </c>
      <c r="N926" s="202">
        <v>70</v>
      </c>
      <c r="O926" s="199">
        <v>4</v>
      </c>
      <c r="P926" s="199">
        <v>154</v>
      </c>
      <c r="Q926" s="201">
        <v>5</v>
      </c>
      <c r="R926" s="197">
        <v>413</v>
      </c>
      <c r="S926" s="197">
        <v>9</v>
      </c>
      <c r="T926" s="92">
        <f t="shared" si="14"/>
        <v>2017</v>
      </c>
      <c r="U926">
        <f>VLOOKUP(A926,'SB35 Determination Data'!$B$4:$F$542,5,FALSE)</f>
        <v>2015</v>
      </c>
    </row>
    <row r="927" spans="1:21" ht="15" x14ac:dyDescent="0.2">
      <c r="A927" s="197" t="s">
        <v>224</v>
      </c>
      <c r="B927" s="197" t="s">
        <v>35</v>
      </c>
      <c r="C927" s="197" t="s">
        <v>3</v>
      </c>
      <c r="D927" s="198">
        <v>2014</v>
      </c>
      <c r="E927" s="197" t="s">
        <v>6</v>
      </c>
      <c r="F927" s="199">
        <v>98</v>
      </c>
      <c r="G927" s="200">
        <v>0</v>
      </c>
      <c r="H927" s="200">
        <v>0</v>
      </c>
      <c r="I927" s="200">
        <v>0</v>
      </c>
      <c r="J927" s="200">
        <v>67</v>
      </c>
      <c r="K927" s="199">
        <v>0</v>
      </c>
      <c r="L927" s="199">
        <v>0</v>
      </c>
      <c r="M927" s="199">
        <v>0</v>
      </c>
      <c r="N927" s="199">
        <v>76</v>
      </c>
      <c r="O927" s="199">
        <v>0</v>
      </c>
      <c r="P927" s="199">
        <v>172</v>
      </c>
      <c r="Q927" s="201">
        <v>220</v>
      </c>
      <c r="R927" s="197">
        <v>413</v>
      </c>
      <c r="S927" s="197">
        <v>220</v>
      </c>
      <c r="T927" s="92">
        <f t="shared" si="14"/>
        <v>2014</v>
      </c>
      <c r="U927">
        <f>VLOOKUP(A927,'SB35 Determination Data'!$B$4:$F$542,5,FALSE)</f>
        <v>2014</v>
      </c>
    </row>
    <row r="928" spans="1:21" ht="15" x14ac:dyDescent="0.2">
      <c r="A928" s="197" t="s">
        <v>224</v>
      </c>
      <c r="B928" s="197" t="s">
        <v>35</v>
      </c>
      <c r="C928" s="197" t="s">
        <v>3</v>
      </c>
      <c r="D928" s="198">
        <v>2015</v>
      </c>
      <c r="E928" s="197" t="s">
        <v>6</v>
      </c>
      <c r="F928" s="199">
        <v>98</v>
      </c>
      <c r="G928" s="200">
        <v>38</v>
      </c>
      <c r="H928" s="200">
        <v>38</v>
      </c>
      <c r="I928" s="200">
        <v>0</v>
      </c>
      <c r="J928" s="200">
        <v>67</v>
      </c>
      <c r="K928" s="199">
        <v>36</v>
      </c>
      <c r="L928" s="199">
        <v>36</v>
      </c>
      <c r="M928" s="199">
        <v>0</v>
      </c>
      <c r="N928" s="199">
        <v>76</v>
      </c>
      <c r="O928" s="199">
        <v>0</v>
      </c>
      <c r="P928" s="199">
        <v>172</v>
      </c>
      <c r="Q928" s="201">
        <v>0</v>
      </c>
      <c r="R928" s="197">
        <v>413</v>
      </c>
      <c r="S928" s="197">
        <v>74</v>
      </c>
      <c r="T928" s="92">
        <f t="shared" si="14"/>
        <v>2015</v>
      </c>
      <c r="U928">
        <f>VLOOKUP(A928,'SB35 Determination Data'!$B$4:$F$542,5,FALSE)</f>
        <v>2014</v>
      </c>
    </row>
    <row r="929" spans="1:21" ht="15" x14ac:dyDescent="0.2">
      <c r="A929" s="197" t="s">
        <v>224</v>
      </c>
      <c r="B929" s="197" t="s">
        <v>35</v>
      </c>
      <c r="C929" s="197" t="s">
        <v>3</v>
      </c>
      <c r="D929" s="198">
        <v>2016</v>
      </c>
      <c r="E929" s="197" t="s">
        <v>6</v>
      </c>
      <c r="F929" s="199">
        <v>98</v>
      </c>
      <c r="G929" s="200">
        <v>0</v>
      </c>
      <c r="H929" s="200">
        <v>0</v>
      </c>
      <c r="I929" s="200">
        <v>0</v>
      </c>
      <c r="J929" s="200">
        <v>67</v>
      </c>
      <c r="K929" s="199">
        <v>0</v>
      </c>
      <c r="L929" s="199">
        <v>0</v>
      </c>
      <c r="M929" s="199">
        <v>0</v>
      </c>
      <c r="N929" s="199">
        <v>76</v>
      </c>
      <c r="O929" s="199">
        <v>0</v>
      </c>
      <c r="P929" s="199">
        <v>172</v>
      </c>
      <c r="Q929" s="201">
        <v>80</v>
      </c>
      <c r="R929" s="197">
        <v>413</v>
      </c>
      <c r="S929" s="197">
        <v>80</v>
      </c>
      <c r="T929" s="92">
        <f t="shared" si="14"/>
        <v>2016</v>
      </c>
      <c r="U929">
        <f>VLOOKUP(A929,'SB35 Determination Data'!$B$4:$F$542,5,FALSE)</f>
        <v>2014</v>
      </c>
    </row>
    <row r="930" spans="1:21" ht="15" x14ac:dyDescent="0.2">
      <c r="A930" s="197" t="s">
        <v>224</v>
      </c>
      <c r="B930" s="197" t="s">
        <v>35</v>
      </c>
      <c r="C930" s="197" t="s">
        <v>3</v>
      </c>
      <c r="D930" s="198">
        <v>2017</v>
      </c>
      <c r="E930" s="197" t="s">
        <v>6</v>
      </c>
      <c r="F930" s="199">
        <v>98</v>
      </c>
      <c r="G930" s="200">
        <v>0</v>
      </c>
      <c r="H930" s="200">
        <v>0</v>
      </c>
      <c r="I930" s="200">
        <v>0</v>
      </c>
      <c r="J930" s="200">
        <v>67</v>
      </c>
      <c r="K930" s="199">
        <v>0</v>
      </c>
      <c r="L930" s="199">
        <v>0</v>
      </c>
      <c r="M930" s="199">
        <v>0</v>
      </c>
      <c r="N930" s="199">
        <v>76</v>
      </c>
      <c r="O930" s="199">
        <v>0</v>
      </c>
      <c r="P930" s="199">
        <v>172</v>
      </c>
      <c r="Q930" s="201">
        <v>95</v>
      </c>
      <c r="R930" s="197">
        <v>413</v>
      </c>
      <c r="S930" s="197">
        <v>95</v>
      </c>
      <c r="T930" s="92">
        <f t="shared" si="14"/>
        <v>2017</v>
      </c>
      <c r="U930">
        <f>VLOOKUP(A930,'SB35 Determination Data'!$B$4:$F$542,5,FALSE)</f>
        <v>2014</v>
      </c>
    </row>
    <row r="931" spans="1:21" ht="15" x14ac:dyDescent="0.2">
      <c r="A931" s="197" t="s">
        <v>225</v>
      </c>
      <c r="B931" s="197" t="s">
        <v>35</v>
      </c>
      <c r="C931" s="197" t="s">
        <v>3</v>
      </c>
      <c r="D931" s="198">
        <v>2014</v>
      </c>
      <c r="E931" s="197" t="s">
        <v>6</v>
      </c>
      <c r="F931" s="199">
        <v>63</v>
      </c>
      <c r="G931" s="200">
        <v>0</v>
      </c>
      <c r="H931" s="200">
        <v>0</v>
      </c>
      <c r="I931" s="200">
        <v>0</v>
      </c>
      <c r="J931" s="200">
        <v>43</v>
      </c>
      <c r="K931" s="199">
        <v>0</v>
      </c>
      <c r="L931" s="199">
        <v>0</v>
      </c>
      <c r="M931" s="199">
        <v>0</v>
      </c>
      <c r="N931" s="202">
        <v>50</v>
      </c>
      <c r="O931" s="199">
        <v>0</v>
      </c>
      <c r="P931" s="199">
        <v>116</v>
      </c>
      <c r="Q931" s="201">
        <v>188</v>
      </c>
      <c r="R931" s="197">
        <v>272</v>
      </c>
      <c r="S931" s="197">
        <v>188</v>
      </c>
      <c r="T931" s="92">
        <f t="shared" si="14"/>
        <v>2014</v>
      </c>
      <c r="U931">
        <f>VLOOKUP(A931,'SB35 Determination Data'!$B$4:$F$542,5,FALSE)</f>
        <v>2014</v>
      </c>
    </row>
    <row r="932" spans="1:21" ht="15" x14ac:dyDescent="0.2">
      <c r="A932" s="197" t="s">
        <v>225</v>
      </c>
      <c r="B932" s="197" t="s">
        <v>35</v>
      </c>
      <c r="C932" s="197" t="s">
        <v>3</v>
      </c>
      <c r="D932" s="198">
        <v>2015</v>
      </c>
      <c r="E932" s="197" t="s">
        <v>6</v>
      </c>
      <c r="F932" s="199">
        <v>63</v>
      </c>
      <c r="G932" s="200">
        <v>0</v>
      </c>
      <c r="H932" s="200">
        <v>0</v>
      </c>
      <c r="I932" s="200">
        <v>0</v>
      </c>
      <c r="J932" s="200">
        <v>43</v>
      </c>
      <c r="K932" s="199">
        <v>0</v>
      </c>
      <c r="L932" s="199">
        <v>0</v>
      </c>
      <c r="M932" s="199">
        <v>0</v>
      </c>
      <c r="N932" s="199">
        <v>50</v>
      </c>
      <c r="O932" s="199">
        <v>0</v>
      </c>
      <c r="P932" s="199">
        <v>116</v>
      </c>
      <c r="Q932" s="201">
        <v>188</v>
      </c>
      <c r="R932" s="197">
        <v>272</v>
      </c>
      <c r="S932" s="197">
        <v>188</v>
      </c>
      <c r="T932" s="92">
        <f t="shared" si="14"/>
        <v>2015</v>
      </c>
      <c r="U932">
        <f>VLOOKUP(A932,'SB35 Determination Data'!$B$4:$F$542,5,FALSE)</f>
        <v>2014</v>
      </c>
    </row>
    <row r="933" spans="1:21" ht="15" x14ac:dyDescent="0.2">
      <c r="A933" s="197" t="s">
        <v>225</v>
      </c>
      <c r="B933" s="197" t="s">
        <v>35</v>
      </c>
      <c r="C933" s="197" t="s">
        <v>3</v>
      </c>
      <c r="D933" s="198">
        <v>2016</v>
      </c>
      <c r="E933" s="197" t="s">
        <v>6</v>
      </c>
      <c r="F933" s="199">
        <v>63</v>
      </c>
      <c r="G933" s="200">
        <v>0</v>
      </c>
      <c r="H933" s="200">
        <v>0</v>
      </c>
      <c r="I933" s="200">
        <v>0</v>
      </c>
      <c r="J933" s="200">
        <v>43</v>
      </c>
      <c r="K933" s="199">
        <v>0</v>
      </c>
      <c r="L933" s="199">
        <v>0</v>
      </c>
      <c r="M933" s="199">
        <v>0</v>
      </c>
      <c r="N933" s="199">
        <v>50</v>
      </c>
      <c r="O933" s="199">
        <v>0</v>
      </c>
      <c r="P933" s="199">
        <v>116</v>
      </c>
      <c r="Q933" s="201">
        <v>0</v>
      </c>
      <c r="R933" s="197">
        <v>272</v>
      </c>
      <c r="S933" s="197">
        <v>0</v>
      </c>
      <c r="T933" s="92">
        <f t="shared" si="14"/>
        <v>2016</v>
      </c>
      <c r="U933">
        <f>VLOOKUP(A933,'SB35 Determination Data'!$B$4:$F$542,5,FALSE)</f>
        <v>2014</v>
      </c>
    </row>
    <row r="934" spans="1:21" ht="15" x14ac:dyDescent="0.2">
      <c r="A934" s="197" t="s">
        <v>225</v>
      </c>
      <c r="B934" s="197" t="s">
        <v>35</v>
      </c>
      <c r="C934" s="197" t="s">
        <v>3</v>
      </c>
      <c r="D934" s="198">
        <v>2017</v>
      </c>
      <c r="E934" s="197" t="s">
        <v>6</v>
      </c>
      <c r="F934" s="199">
        <v>63</v>
      </c>
      <c r="G934" s="200">
        <v>0</v>
      </c>
      <c r="H934" s="200">
        <v>0</v>
      </c>
      <c r="I934" s="200">
        <v>0</v>
      </c>
      <c r="J934" s="200">
        <v>43</v>
      </c>
      <c r="K934" s="199">
        <v>0</v>
      </c>
      <c r="L934" s="199">
        <v>0</v>
      </c>
      <c r="M934" s="199">
        <v>0</v>
      </c>
      <c r="N934" s="199">
        <v>50</v>
      </c>
      <c r="O934" s="199">
        <v>0</v>
      </c>
      <c r="P934" s="199">
        <v>116</v>
      </c>
      <c r="Q934" s="201">
        <v>394</v>
      </c>
      <c r="R934" s="197">
        <v>272</v>
      </c>
      <c r="S934" s="197">
        <v>394</v>
      </c>
      <c r="T934" s="92">
        <f t="shared" si="14"/>
        <v>2017</v>
      </c>
      <c r="U934">
        <f>VLOOKUP(A934,'SB35 Determination Data'!$B$4:$F$542,5,FALSE)</f>
        <v>2014</v>
      </c>
    </row>
    <row r="935" spans="1:21" ht="15" x14ac:dyDescent="0.2">
      <c r="A935" s="197" t="s">
        <v>226</v>
      </c>
      <c r="B935" s="197" t="s">
        <v>5</v>
      </c>
      <c r="C935" s="197" t="s">
        <v>3</v>
      </c>
      <c r="D935" s="198">
        <v>2014</v>
      </c>
      <c r="E935" s="197" t="s">
        <v>6</v>
      </c>
      <c r="F935" s="199">
        <v>1395</v>
      </c>
      <c r="G935" s="200">
        <v>0</v>
      </c>
      <c r="H935" s="200">
        <v>0</v>
      </c>
      <c r="I935" s="200">
        <v>0</v>
      </c>
      <c r="J935" s="200">
        <v>827</v>
      </c>
      <c r="K935" s="199">
        <v>0</v>
      </c>
      <c r="L935" s="199">
        <v>0</v>
      </c>
      <c r="M935" s="199">
        <v>0</v>
      </c>
      <c r="N935" s="199">
        <v>898</v>
      </c>
      <c r="O935" s="199">
        <v>0</v>
      </c>
      <c r="P935" s="199">
        <v>2332</v>
      </c>
      <c r="Q935" s="201">
        <v>42</v>
      </c>
      <c r="R935" s="197">
        <v>5452</v>
      </c>
      <c r="S935" s="197">
        <v>42</v>
      </c>
      <c r="T935" s="92">
        <f t="shared" si="14"/>
        <v>2014</v>
      </c>
      <c r="U935">
        <f>VLOOKUP(A935,'SB35 Determination Data'!$B$4:$F$542,5,FALSE)</f>
        <v>2014</v>
      </c>
    </row>
    <row r="936" spans="1:21" ht="15" x14ac:dyDescent="0.2">
      <c r="A936" s="197" t="s">
        <v>226</v>
      </c>
      <c r="B936" s="197" t="s">
        <v>5</v>
      </c>
      <c r="C936" s="197" t="s">
        <v>3</v>
      </c>
      <c r="D936" s="198">
        <v>2015</v>
      </c>
      <c r="E936" s="197" t="s">
        <v>6</v>
      </c>
      <c r="F936" s="199">
        <v>1395</v>
      </c>
      <c r="G936" s="200">
        <v>0</v>
      </c>
      <c r="H936" s="200">
        <v>0</v>
      </c>
      <c r="I936" s="200">
        <v>0</v>
      </c>
      <c r="J936" s="200">
        <v>827</v>
      </c>
      <c r="K936" s="199">
        <v>0</v>
      </c>
      <c r="L936" s="199">
        <v>0</v>
      </c>
      <c r="M936" s="199">
        <v>0</v>
      </c>
      <c r="N936" s="199">
        <v>898</v>
      </c>
      <c r="O936" s="199">
        <v>0</v>
      </c>
      <c r="P936" s="199">
        <v>2332</v>
      </c>
      <c r="Q936" s="201">
        <v>95</v>
      </c>
      <c r="R936" s="197">
        <v>5452</v>
      </c>
      <c r="S936" s="197">
        <v>95</v>
      </c>
      <c r="T936" s="92">
        <f t="shared" si="14"/>
        <v>2015</v>
      </c>
      <c r="U936">
        <f>VLOOKUP(A936,'SB35 Determination Data'!$B$4:$F$542,5,FALSE)</f>
        <v>2014</v>
      </c>
    </row>
    <row r="937" spans="1:21" ht="15" x14ac:dyDescent="0.2">
      <c r="A937" s="197" t="s">
        <v>226</v>
      </c>
      <c r="B937" s="197" t="s">
        <v>5</v>
      </c>
      <c r="C937" s="197" t="s">
        <v>3</v>
      </c>
      <c r="D937" s="198">
        <v>2017</v>
      </c>
      <c r="E937" s="197" t="s">
        <v>6</v>
      </c>
      <c r="F937" s="199">
        <v>1395</v>
      </c>
      <c r="G937" s="200">
        <v>91</v>
      </c>
      <c r="H937" s="200">
        <v>91</v>
      </c>
      <c r="I937" s="200">
        <v>0</v>
      </c>
      <c r="J937" s="200">
        <v>827</v>
      </c>
      <c r="K937" s="199">
        <v>70</v>
      </c>
      <c r="L937" s="199">
        <v>70</v>
      </c>
      <c r="M937" s="199">
        <v>0</v>
      </c>
      <c r="N937" s="199">
        <v>898</v>
      </c>
      <c r="O937" s="199">
        <v>86</v>
      </c>
      <c r="P937" s="199">
        <v>2332</v>
      </c>
      <c r="Q937" s="201">
        <v>0</v>
      </c>
      <c r="R937" s="197">
        <v>5452</v>
      </c>
      <c r="S937" s="197">
        <v>247</v>
      </c>
      <c r="T937" s="92">
        <f t="shared" si="14"/>
        <v>2017</v>
      </c>
      <c r="U937">
        <f>VLOOKUP(A937,'SB35 Determination Data'!$B$4:$F$542,5,FALSE)</f>
        <v>2014</v>
      </c>
    </row>
    <row r="938" spans="1:21" ht="15" x14ac:dyDescent="0.2">
      <c r="A938" s="197" t="s">
        <v>227</v>
      </c>
      <c r="B938" s="197" t="s">
        <v>62</v>
      </c>
      <c r="C938" s="197" t="s">
        <v>8</v>
      </c>
      <c r="D938" s="198">
        <v>2015</v>
      </c>
      <c r="E938" s="197" t="s">
        <v>6</v>
      </c>
      <c r="F938" s="199">
        <v>691</v>
      </c>
      <c r="G938" s="200">
        <v>43</v>
      </c>
      <c r="H938" s="200">
        <v>43</v>
      </c>
      <c r="I938" s="200">
        <v>0</v>
      </c>
      <c r="J938" s="200">
        <v>432</v>
      </c>
      <c r="K938" s="199">
        <v>58</v>
      </c>
      <c r="L938" s="199">
        <v>58</v>
      </c>
      <c r="M938" s="199">
        <v>0</v>
      </c>
      <c r="N938" s="202">
        <v>278</v>
      </c>
      <c r="O938" s="199">
        <v>11</v>
      </c>
      <c r="P938" s="199">
        <v>587</v>
      </c>
      <c r="Q938" s="201">
        <v>174</v>
      </c>
      <c r="R938" s="197">
        <v>1988</v>
      </c>
      <c r="S938" s="197">
        <v>286</v>
      </c>
      <c r="T938" s="92">
        <f t="shared" si="14"/>
        <v>2015</v>
      </c>
      <c r="U938">
        <f>VLOOKUP(A938,'SB35 Determination Data'!$B$4:$F$542,5,FALSE)</f>
        <v>2015</v>
      </c>
    </row>
    <row r="939" spans="1:21" ht="15" x14ac:dyDescent="0.2">
      <c r="A939" s="197" t="s">
        <v>227</v>
      </c>
      <c r="B939" s="197" t="s">
        <v>62</v>
      </c>
      <c r="C939" s="197" t="s">
        <v>8</v>
      </c>
      <c r="D939" s="198">
        <v>2016</v>
      </c>
      <c r="E939" s="197" t="s">
        <v>6</v>
      </c>
      <c r="F939" s="199">
        <v>691</v>
      </c>
      <c r="G939" s="200">
        <v>0</v>
      </c>
      <c r="H939" s="200">
        <v>0</v>
      </c>
      <c r="I939" s="200">
        <v>0</v>
      </c>
      <c r="J939" s="200">
        <v>432</v>
      </c>
      <c r="K939" s="199">
        <v>0</v>
      </c>
      <c r="L939" s="199">
        <v>0</v>
      </c>
      <c r="M939" s="199">
        <v>0</v>
      </c>
      <c r="N939" s="199">
        <v>278</v>
      </c>
      <c r="O939" s="199">
        <v>3</v>
      </c>
      <c r="P939" s="199">
        <v>587</v>
      </c>
      <c r="Q939" s="201">
        <v>15</v>
      </c>
      <c r="R939" s="197">
        <v>1988</v>
      </c>
      <c r="S939" s="197">
        <v>18</v>
      </c>
      <c r="T939" s="92">
        <f t="shared" si="14"/>
        <v>2016</v>
      </c>
      <c r="U939">
        <f>VLOOKUP(A939,'SB35 Determination Data'!$B$4:$F$542,5,FALSE)</f>
        <v>2015</v>
      </c>
    </row>
    <row r="940" spans="1:21" ht="15" x14ac:dyDescent="0.2">
      <c r="A940" s="197" t="s">
        <v>227</v>
      </c>
      <c r="B940" s="197" t="s">
        <v>62</v>
      </c>
      <c r="C940" s="197" t="s">
        <v>8</v>
      </c>
      <c r="D940" s="198">
        <v>2017</v>
      </c>
      <c r="E940" s="197" t="s">
        <v>6</v>
      </c>
      <c r="F940" s="199">
        <v>691</v>
      </c>
      <c r="G940" s="200">
        <v>0</v>
      </c>
      <c r="H940" s="200">
        <v>0</v>
      </c>
      <c r="I940" s="200">
        <v>0</v>
      </c>
      <c r="J940" s="200">
        <v>432</v>
      </c>
      <c r="K940" s="199">
        <v>0</v>
      </c>
      <c r="L940" s="199">
        <v>0</v>
      </c>
      <c r="M940" s="199">
        <v>0</v>
      </c>
      <c r="N940" s="199">
        <v>278</v>
      </c>
      <c r="O940" s="199">
        <v>28</v>
      </c>
      <c r="P940" s="199">
        <v>587</v>
      </c>
      <c r="Q940" s="201">
        <v>61</v>
      </c>
      <c r="R940" s="197">
        <v>1988</v>
      </c>
      <c r="S940" s="197">
        <v>89</v>
      </c>
      <c r="T940" s="92">
        <f t="shared" si="14"/>
        <v>2017</v>
      </c>
      <c r="U940">
        <f>VLOOKUP(A940,'SB35 Determination Data'!$B$4:$F$542,5,FALSE)</f>
        <v>2015</v>
      </c>
    </row>
    <row r="941" spans="1:21" ht="15" x14ac:dyDescent="0.2">
      <c r="A941" s="197" t="s">
        <v>228</v>
      </c>
      <c r="B941" s="197" t="s">
        <v>46</v>
      </c>
      <c r="C941" s="197" t="s">
        <v>47</v>
      </c>
      <c r="D941" s="198">
        <v>2014</v>
      </c>
      <c r="E941" s="197" t="s">
        <v>6</v>
      </c>
      <c r="F941" s="199">
        <v>141</v>
      </c>
      <c r="G941" s="200">
        <v>0</v>
      </c>
      <c r="H941" s="200">
        <v>0</v>
      </c>
      <c r="I941" s="200">
        <v>0</v>
      </c>
      <c r="J941" s="200">
        <v>100</v>
      </c>
      <c r="K941" s="199">
        <v>1</v>
      </c>
      <c r="L941" s="199">
        <v>1</v>
      </c>
      <c r="M941" s="199">
        <v>0</v>
      </c>
      <c r="N941" s="199">
        <v>93</v>
      </c>
      <c r="O941" s="199">
        <v>4</v>
      </c>
      <c r="P941" s="199">
        <v>303</v>
      </c>
      <c r="Q941" s="201">
        <v>9</v>
      </c>
      <c r="R941" s="197">
        <v>637</v>
      </c>
      <c r="S941" s="197">
        <v>14</v>
      </c>
      <c r="T941" s="92">
        <f t="shared" si="14"/>
        <v>2014</v>
      </c>
      <c r="U941">
        <f>VLOOKUP(A941,'SB35 Determination Data'!$B$4:$F$542,5,FALSE)</f>
        <v>2014</v>
      </c>
    </row>
    <row r="942" spans="1:21" ht="15" x14ac:dyDescent="0.2">
      <c r="A942" s="197" t="s">
        <v>228</v>
      </c>
      <c r="B942" s="197" t="s">
        <v>46</v>
      </c>
      <c r="C942" s="197" t="s">
        <v>47</v>
      </c>
      <c r="D942" s="198">
        <v>2016</v>
      </c>
      <c r="E942" s="197" t="s">
        <v>6</v>
      </c>
      <c r="F942" s="199">
        <v>141</v>
      </c>
      <c r="G942" s="200">
        <v>0</v>
      </c>
      <c r="H942" s="200">
        <v>0</v>
      </c>
      <c r="I942" s="200">
        <v>0</v>
      </c>
      <c r="J942" s="200">
        <v>100</v>
      </c>
      <c r="K942" s="199">
        <v>7</v>
      </c>
      <c r="L942" s="199">
        <v>7</v>
      </c>
      <c r="M942" s="199">
        <v>0</v>
      </c>
      <c r="N942" s="199">
        <v>93</v>
      </c>
      <c r="O942" s="199">
        <v>3</v>
      </c>
      <c r="P942" s="199">
        <v>303</v>
      </c>
      <c r="Q942" s="201">
        <v>17</v>
      </c>
      <c r="R942" s="197">
        <v>637</v>
      </c>
      <c r="S942" s="197">
        <v>27</v>
      </c>
      <c r="T942" s="92">
        <f t="shared" si="14"/>
        <v>2016</v>
      </c>
      <c r="U942">
        <f>VLOOKUP(A942,'SB35 Determination Data'!$B$4:$F$542,5,FALSE)</f>
        <v>2014</v>
      </c>
    </row>
    <row r="943" spans="1:21" ht="15" x14ac:dyDescent="0.2">
      <c r="A943" s="197" t="s">
        <v>228</v>
      </c>
      <c r="B943" s="197" t="s">
        <v>46</v>
      </c>
      <c r="C943" s="197" t="s">
        <v>47</v>
      </c>
      <c r="D943" s="198">
        <v>2017</v>
      </c>
      <c r="E943" s="197" t="s">
        <v>6</v>
      </c>
      <c r="F943" s="199">
        <v>141</v>
      </c>
      <c r="G943" s="200">
        <v>0</v>
      </c>
      <c r="H943" s="200">
        <v>0</v>
      </c>
      <c r="I943" s="200">
        <v>0</v>
      </c>
      <c r="J943" s="200">
        <v>100</v>
      </c>
      <c r="K943" s="199">
        <v>2</v>
      </c>
      <c r="L943" s="199">
        <v>2</v>
      </c>
      <c r="M943" s="199">
        <v>0</v>
      </c>
      <c r="N943" s="202">
        <v>93</v>
      </c>
      <c r="O943" s="199">
        <v>1</v>
      </c>
      <c r="P943" s="199">
        <v>303</v>
      </c>
      <c r="Q943" s="201">
        <v>16</v>
      </c>
      <c r="R943" s="197">
        <v>637</v>
      </c>
      <c r="S943" s="197">
        <v>19</v>
      </c>
      <c r="T943" s="92">
        <f t="shared" si="14"/>
        <v>2017</v>
      </c>
      <c r="U943">
        <f>VLOOKUP(A943,'SB35 Determination Data'!$B$4:$F$542,5,FALSE)</f>
        <v>2014</v>
      </c>
    </row>
    <row r="944" spans="1:21" ht="15" x14ac:dyDescent="0.2">
      <c r="A944" s="197" t="s">
        <v>229</v>
      </c>
      <c r="B944" s="197" t="s">
        <v>5</v>
      </c>
      <c r="C944" s="197" t="s">
        <v>3</v>
      </c>
      <c r="D944" s="198">
        <v>2014</v>
      </c>
      <c r="E944" s="197" t="s">
        <v>6</v>
      </c>
      <c r="F944" s="199">
        <v>26</v>
      </c>
      <c r="G944" s="200">
        <v>0</v>
      </c>
      <c r="H944" s="200">
        <v>0</v>
      </c>
      <c r="I944" s="200">
        <v>0</v>
      </c>
      <c r="J944" s="200">
        <v>16</v>
      </c>
      <c r="K944" s="199">
        <v>0</v>
      </c>
      <c r="L944" s="199">
        <v>0</v>
      </c>
      <c r="M944" s="199">
        <v>0</v>
      </c>
      <c r="N944" s="199">
        <v>17</v>
      </c>
      <c r="O944" s="199">
        <v>0</v>
      </c>
      <c r="P944" s="199">
        <v>46</v>
      </c>
      <c r="Q944" s="201">
        <v>5</v>
      </c>
      <c r="R944" s="197">
        <v>105</v>
      </c>
      <c r="S944" s="197">
        <v>5</v>
      </c>
      <c r="T944" s="92">
        <f t="shared" si="14"/>
        <v>2014</v>
      </c>
      <c r="U944">
        <f>VLOOKUP(A944,'SB35 Determination Data'!$B$4:$F$542,5,FALSE)</f>
        <v>2014</v>
      </c>
    </row>
    <row r="945" spans="1:21" ht="15" x14ac:dyDescent="0.2">
      <c r="A945" s="197" t="s">
        <v>229</v>
      </c>
      <c r="B945" s="197" t="s">
        <v>5</v>
      </c>
      <c r="C945" s="197" t="s">
        <v>3</v>
      </c>
      <c r="D945" s="198">
        <v>2015</v>
      </c>
      <c r="E945" s="197" t="s">
        <v>6</v>
      </c>
      <c r="F945" s="199">
        <v>26</v>
      </c>
      <c r="G945" s="200">
        <v>0</v>
      </c>
      <c r="H945" s="200">
        <v>0</v>
      </c>
      <c r="I945" s="200">
        <v>0</v>
      </c>
      <c r="J945" s="200">
        <v>16</v>
      </c>
      <c r="K945" s="199">
        <v>0</v>
      </c>
      <c r="L945" s="199">
        <v>0</v>
      </c>
      <c r="M945" s="199">
        <v>0</v>
      </c>
      <c r="N945" s="199">
        <v>17</v>
      </c>
      <c r="O945" s="199">
        <v>0</v>
      </c>
      <c r="P945" s="199">
        <v>46</v>
      </c>
      <c r="Q945" s="201">
        <v>4</v>
      </c>
      <c r="R945" s="197">
        <v>105</v>
      </c>
      <c r="S945" s="197">
        <v>4</v>
      </c>
      <c r="T945" s="92">
        <f t="shared" si="14"/>
        <v>2015</v>
      </c>
      <c r="U945">
        <f>VLOOKUP(A945,'SB35 Determination Data'!$B$4:$F$542,5,FALSE)</f>
        <v>2014</v>
      </c>
    </row>
    <row r="946" spans="1:21" ht="15" x14ac:dyDescent="0.2">
      <c r="A946" s="197" t="s">
        <v>229</v>
      </c>
      <c r="B946" s="197" t="s">
        <v>5</v>
      </c>
      <c r="C946" s="197" t="s">
        <v>3</v>
      </c>
      <c r="D946" s="198">
        <v>2016</v>
      </c>
      <c r="E946" s="197" t="s">
        <v>6</v>
      </c>
      <c r="F946" s="199">
        <v>26</v>
      </c>
      <c r="G946" s="200">
        <v>0</v>
      </c>
      <c r="H946" s="200">
        <v>0</v>
      </c>
      <c r="I946" s="200">
        <v>0</v>
      </c>
      <c r="J946" s="200">
        <v>16</v>
      </c>
      <c r="K946" s="199">
        <v>0</v>
      </c>
      <c r="L946" s="199">
        <v>0</v>
      </c>
      <c r="M946" s="199">
        <v>0</v>
      </c>
      <c r="N946" s="199">
        <v>17</v>
      </c>
      <c r="O946" s="199">
        <v>0</v>
      </c>
      <c r="P946" s="199">
        <v>46</v>
      </c>
      <c r="Q946" s="201">
        <v>1</v>
      </c>
      <c r="R946" s="197">
        <v>105</v>
      </c>
      <c r="S946" s="197">
        <v>1</v>
      </c>
      <c r="T946" s="92">
        <f t="shared" si="14"/>
        <v>2016</v>
      </c>
      <c r="U946">
        <f>VLOOKUP(A946,'SB35 Determination Data'!$B$4:$F$542,5,FALSE)</f>
        <v>2014</v>
      </c>
    </row>
    <row r="947" spans="1:21" ht="15" x14ac:dyDescent="0.2">
      <c r="A947" s="197" t="s">
        <v>229</v>
      </c>
      <c r="B947" s="197" t="s">
        <v>5</v>
      </c>
      <c r="C947" s="197" t="s">
        <v>3</v>
      </c>
      <c r="D947" s="198">
        <v>2017</v>
      </c>
      <c r="E947" s="197" t="s">
        <v>6</v>
      </c>
      <c r="F947" s="199">
        <v>26</v>
      </c>
      <c r="G947" s="200">
        <v>0</v>
      </c>
      <c r="H947" s="200">
        <v>0</v>
      </c>
      <c r="I947" s="200">
        <v>0</v>
      </c>
      <c r="J947" s="200">
        <v>16</v>
      </c>
      <c r="K947" s="199">
        <v>0</v>
      </c>
      <c r="L947" s="199">
        <v>0</v>
      </c>
      <c r="M947" s="199">
        <v>0</v>
      </c>
      <c r="N947" s="199">
        <v>17</v>
      </c>
      <c r="O947" s="199">
        <v>0</v>
      </c>
      <c r="P947" s="199">
        <v>46</v>
      </c>
      <c r="Q947" s="201">
        <v>1</v>
      </c>
      <c r="R947" s="197">
        <v>105</v>
      </c>
      <c r="S947" s="197">
        <v>1</v>
      </c>
      <c r="T947" s="92">
        <f t="shared" si="14"/>
        <v>2017</v>
      </c>
      <c r="U947">
        <f>VLOOKUP(A947,'SB35 Determination Data'!$B$4:$F$542,5,FALSE)</f>
        <v>2014</v>
      </c>
    </row>
    <row r="948" spans="1:21" ht="15" x14ac:dyDescent="0.2">
      <c r="A948" s="197" t="s">
        <v>230</v>
      </c>
      <c r="B948" s="197" t="s">
        <v>82</v>
      </c>
      <c r="C948" s="197" t="s">
        <v>26</v>
      </c>
      <c r="D948" s="198">
        <v>2015</v>
      </c>
      <c r="E948" s="197" t="s">
        <v>6</v>
      </c>
      <c r="F948" s="199">
        <v>110</v>
      </c>
      <c r="G948" s="200">
        <v>53</v>
      </c>
      <c r="H948" s="200">
        <v>43</v>
      </c>
      <c r="I948" s="200">
        <v>10</v>
      </c>
      <c r="J948" s="200">
        <v>82</v>
      </c>
      <c r="K948" s="199">
        <v>2</v>
      </c>
      <c r="L948" s="199">
        <v>0</v>
      </c>
      <c r="M948" s="199">
        <v>2</v>
      </c>
      <c r="N948" s="202">
        <v>77</v>
      </c>
      <c r="O948" s="199">
        <v>0</v>
      </c>
      <c r="P948" s="199">
        <v>319</v>
      </c>
      <c r="Q948" s="201">
        <v>0</v>
      </c>
      <c r="R948" s="197">
        <v>588</v>
      </c>
      <c r="S948" s="197">
        <v>55</v>
      </c>
      <c r="T948" s="92">
        <f t="shared" si="14"/>
        <v>2016</v>
      </c>
      <c r="U948">
        <f>VLOOKUP(A948,'SB35 Determination Data'!$B$4:$F$542,5,FALSE)</f>
        <v>2016</v>
      </c>
    </row>
    <row r="949" spans="1:21" ht="15" x14ac:dyDescent="0.2">
      <c r="A949" s="197" t="s">
        <v>230</v>
      </c>
      <c r="B949" s="197" t="s">
        <v>82</v>
      </c>
      <c r="C949" s="197" t="s">
        <v>26</v>
      </c>
      <c r="D949" s="198">
        <v>2016</v>
      </c>
      <c r="E949" s="197" t="s">
        <v>6</v>
      </c>
      <c r="F949" s="199">
        <v>110</v>
      </c>
      <c r="G949" s="200">
        <v>56</v>
      </c>
      <c r="H949" s="200">
        <v>48</v>
      </c>
      <c r="I949" s="200">
        <v>8</v>
      </c>
      <c r="J949" s="200">
        <v>82</v>
      </c>
      <c r="K949" s="199">
        <v>4</v>
      </c>
      <c r="L949" s="199">
        <v>2</v>
      </c>
      <c r="M949" s="199">
        <v>2</v>
      </c>
      <c r="N949" s="199">
        <v>77</v>
      </c>
      <c r="O949" s="199">
        <v>3</v>
      </c>
      <c r="P949" s="199">
        <v>319</v>
      </c>
      <c r="Q949" s="201">
        <v>0</v>
      </c>
      <c r="R949" s="197">
        <v>588</v>
      </c>
      <c r="S949" s="197">
        <v>63</v>
      </c>
      <c r="T949" s="92">
        <f t="shared" si="14"/>
        <v>2016</v>
      </c>
      <c r="U949">
        <f>VLOOKUP(A949,'SB35 Determination Data'!$B$4:$F$542,5,FALSE)</f>
        <v>2016</v>
      </c>
    </row>
    <row r="950" spans="1:21" ht="15" x14ac:dyDescent="0.2">
      <c r="A950" s="197" t="s">
        <v>230</v>
      </c>
      <c r="B950" s="197" t="s">
        <v>82</v>
      </c>
      <c r="C950" s="197" t="s">
        <v>26</v>
      </c>
      <c r="D950" s="198">
        <v>2017</v>
      </c>
      <c r="E950" s="197" t="s">
        <v>6</v>
      </c>
      <c r="F950" s="199">
        <v>110</v>
      </c>
      <c r="G950" s="200">
        <v>7</v>
      </c>
      <c r="H950" s="200">
        <v>4</v>
      </c>
      <c r="I950" s="200">
        <v>3</v>
      </c>
      <c r="J950" s="200">
        <v>82</v>
      </c>
      <c r="K950" s="199">
        <v>27</v>
      </c>
      <c r="L950" s="199">
        <v>17</v>
      </c>
      <c r="M950" s="199">
        <v>10</v>
      </c>
      <c r="N950" s="199">
        <v>77</v>
      </c>
      <c r="O950" s="199">
        <v>0</v>
      </c>
      <c r="P950" s="199">
        <v>319</v>
      </c>
      <c r="Q950" s="201">
        <v>0</v>
      </c>
      <c r="R950" s="197">
        <v>588</v>
      </c>
      <c r="S950" s="197">
        <v>34</v>
      </c>
      <c r="T950" s="92">
        <f t="shared" si="14"/>
        <v>2017</v>
      </c>
      <c r="U950">
        <f>VLOOKUP(A950,'SB35 Determination Data'!$B$4:$F$542,5,FALSE)</f>
        <v>2016</v>
      </c>
    </row>
    <row r="951" spans="1:21" ht="15" x14ac:dyDescent="0.2">
      <c r="A951" s="197" t="s">
        <v>231</v>
      </c>
      <c r="B951" s="197" t="s">
        <v>5</v>
      </c>
      <c r="C951" s="197" t="s">
        <v>3</v>
      </c>
      <c r="D951" s="198">
        <v>2014</v>
      </c>
      <c r="E951" s="197" t="s">
        <v>6</v>
      </c>
      <c r="F951" s="199">
        <v>340</v>
      </c>
      <c r="G951" s="200">
        <v>30</v>
      </c>
      <c r="H951" s="200">
        <v>30</v>
      </c>
      <c r="I951" s="200">
        <v>0</v>
      </c>
      <c r="J951" s="200">
        <v>207</v>
      </c>
      <c r="K951" s="199">
        <v>4</v>
      </c>
      <c r="L951" s="199">
        <v>4</v>
      </c>
      <c r="M951" s="199">
        <v>0</v>
      </c>
      <c r="N951" s="202">
        <v>224</v>
      </c>
      <c r="O951" s="199">
        <v>17</v>
      </c>
      <c r="P951" s="199">
        <v>561</v>
      </c>
      <c r="Q951" s="201">
        <v>487</v>
      </c>
      <c r="R951" s="197">
        <v>1332</v>
      </c>
      <c r="S951" s="197">
        <v>538</v>
      </c>
      <c r="T951" s="92">
        <f t="shared" si="14"/>
        <v>2014</v>
      </c>
      <c r="U951">
        <f>VLOOKUP(A951,'SB35 Determination Data'!$B$4:$F$542,5,FALSE)</f>
        <v>2014</v>
      </c>
    </row>
    <row r="952" spans="1:21" ht="15" x14ac:dyDescent="0.2">
      <c r="A952" s="197" t="s">
        <v>231</v>
      </c>
      <c r="B952" s="197" t="s">
        <v>5</v>
      </c>
      <c r="C952" s="197" t="s">
        <v>3</v>
      </c>
      <c r="D952" s="198">
        <v>2015</v>
      </c>
      <c r="E952" s="197" t="s">
        <v>6</v>
      </c>
      <c r="F952" s="199">
        <v>340</v>
      </c>
      <c r="G952" s="200">
        <v>104</v>
      </c>
      <c r="H952" s="200">
        <v>104</v>
      </c>
      <c r="I952" s="200">
        <v>0</v>
      </c>
      <c r="J952" s="200">
        <v>207</v>
      </c>
      <c r="K952" s="199">
        <v>0</v>
      </c>
      <c r="L952" s="199">
        <v>0</v>
      </c>
      <c r="M952" s="199">
        <v>0</v>
      </c>
      <c r="N952" s="199">
        <v>224</v>
      </c>
      <c r="O952" s="199">
        <v>10</v>
      </c>
      <c r="P952" s="199">
        <v>561</v>
      </c>
      <c r="Q952" s="201">
        <v>508</v>
      </c>
      <c r="R952" s="197">
        <v>1332</v>
      </c>
      <c r="S952" s="197">
        <v>622</v>
      </c>
      <c r="T952" s="92">
        <f t="shared" si="14"/>
        <v>2015</v>
      </c>
      <c r="U952">
        <f>VLOOKUP(A952,'SB35 Determination Data'!$B$4:$F$542,5,FALSE)</f>
        <v>2014</v>
      </c>
    </row>
    <row r="953" spans="1:21" ht="15" x14ac:dyDescent="0.2">
      <c r="A953" s="197" t="s">
        <v>231</v>
      </c>
      <c r="B953" s="197" t="s">
        <v>5</v>
      </c>
      <c r="C953" s="197" t="s">
        <v>3</v>
      </c>
      <c r="D953" s="198">
        <v>2016</v>
      </c>
      <c r="E953" s="197" t="s">
        <v>6</v>
      </c>
      <c r="F953" s="199">
        <v>340</v>
      </c>
      <c r="G953" s="200">
        <v>1</v>
      </c>
      <c r="H953" s="200">
        <v>1</v>
      </c>
      <c r="I953" s="200">
        <v>0</v>
      </c>
      <c r="J953" s="200">
        <v>207</v>
      </c>
      <c r="K953" s="199">
        <v>34</v>
      </c>
      <c r="L953" s="199">
        <v>34</v>
      </c>
      <c r="M953" s="199">
        <v>0</v>
      </c>
      <c r="N953" s="199">
        <v>224</v>
      </c>
      <c r="O953" s="199">
        <v>18</v>
      </c>
      <c r="P953" s="199">
        <v>561</v>
      </c>
      <c r="Q953" s="201">
        <v>357</v>
      </c>
      <c r="R953" s="197">
        <v>1332</v>
      </c>
      <c r="S953" s="197">
        <v>410</v>
      </c>
      <c r="T953" s="92">
        <f t="shared" si="14"/>
        <v>2016</v>
      </c>
      <c r="U953">
        <f>VLOOKUP(A953,'SB35 Determination Data'!$B$4:$F$542,5,FALSE)</f>
        <v>2014</v>
      </c>
    </row>
    <row r="954" spans="1:21" ht="15" x14ac:dyDescent="0.2">
      <c r="A954" s="197" t="s">
        <v>231</v>
      </c>
      <c r="B954" s="197" t="s">
        <v>5</v>
      </c>
      <c r="C954" s="197" t="s">
        <v>3</v>
      </c>
      <c r="D954" s="198">
        <v>2017</v>
      </c>
      <c r="E954" s="197" t="s">
        <v>6</v>
      </c>
      <c r="F954" s="199">
        <v>340</v>
      </c>
      <c r="G954" s="200">
        <v>9</v>
      </c>
      <c r="H954" s="200">
        <v>9</v>
      </c>
      <c r="I954" s="200">
        <v>0</v>
      </c>
      <c r="J954" s="200">
        <v>207</v>
      </c>
      <c r="K954" s="199">
        <v>0</v>
      </c>
      <c r="L954" s="199">
        <v>0</v>
      </c>
      <c r="M954" s="199">
        <v>0</v>
      </c>
      <c r="N954" s="199">
        <v>224</v>
      </c>
      <c r="O954" s="199">
        <v>0</v>
      </c>
      <c r="P954" s="199">
        <v>561</v>
      </c>
      <c r="Q954" s="201">
        <v>213</v>
      </c>
      <c r="R954" s="197">
        <v>1332</v>
      </c>
      <c r="S954" s="197">
        <v>222</v>
      </c>
      <c r="T954" s="92">
        <f t="shared" si="14"/>
        <v>2017</v>
      </c>
      <c r="U954">
        <f>VLOOKUP(A954,'SB35 Determination Data'!$B$4:$F$542,5,FALSE)</f>
        <v>2014</v>
      </c>
    </row>
    <row r="955" spans="1:21" ht="15" x14ac:dyDescent="0.2">
      <c r="A955" s="197" t="s">
        <v>232</v>
      </c>
      <c r="B955" s="197" t="s">
        <v>24</v>
      </c>
      <c r="C955" s="197" t="s">
        <v>13</v>
      </c>
      <c r="D955" s="198">
        <v>2014</v>
      </c>
      <c r="E955" s="197" t="s">
        <v>6</v>
      </c>
      <c r="F955" s="199">
        <v>123</v>
      </c>
      <c r="G955" s="200">
        <v>56</v>
      </c>
      <c r="H955" s="200">
        <v>56</v>
      </c>
      <c r="I955" s="200">
        <v>0</v>
      </c>
      <c r="J955" s="200">
        <v>77</v>
      </c>
      <c r="K955" s="199">
        <v>24</v>
      </c>
      <c r="L955" s="199">
        <v>24</v>
      </c>
      <c r="M955" s="199">
        <v>0</v>
      </c>
      <c r="N955" s="199">
        <v>87</v>
      </c>
      <c r="O955" s="199">
        <v>2</v>
      </c>
      <c r="P955" s="199">
        <v>206</v>
      </c>
      <c r="Q955" s="201">
        <v>54</v>
      </c>
      <c r="R955" s="197">
        <v>493</v>
      </c>
      <c r="S955" s="197">
        <v>136</v>
      </c>
      <c r="T955" s="92">
        <f t="shared" si="14"/>
        <v>2014</v>
      </c>
      <c r="U955">
        <f>VLOOKUP(A955,'SB35 Determination Data'!$B$4:$F$542,5,FALSE)</f>
        <v>2014</v>
      </c>
    </row>
    <row r="956" spans="1:21" ht="15" x14ac:dyDescent="0.2">
      <c r="A956" s="197" t="s">
        <v>232</v>
      </c>
      <c r="B956" s="197" t="s">
        <v>24</v>
      </c>
      <c r="C956" s="197" t="s">
        <v>13</v>
      </c>
      <c r="D956" s="198">
        <v>2015</v>
      </c>
      <c r="E956" s="197" t="s">
        <v>6</v>
      </c>
      <c r="F956" s="199">
        <v>123</v>
      </c>
      <c r="G956" s="200">
        <v>49</v>
      </c>
      <c r="H956" s="200">
        <v>49</v>
      </c>
      <c r="I956" s="200">
        <v>0</v>
      </c>
      <c r="J956" s="200">
        <v>77</v>
      </c>
      <c r="K956" s="199">
        <v>20</v>
      </c>
      <c r="L956" s="199">
        <v>20</v>
      </c>
      <c r="M956" s="199">
        <v>0</v>
      </c>
      <c r="N956" s="202">
        <v>87</v>
      </c>
      <c r="O956" s="199">
        <v>23</v>
      </c>
      <c r="P956" s="199">
        <v>206</v>
      </c>
      <c r="Q956" s="201">
        <v>61</v>
      </c>
      <c r="R956" s="197">
        <v>493</v>
      </c>
      <c r="S956" s="197">
        <v>153</v>
      </c>
      <c r="T956" s="92">
        <f t="shared" si="14"/>
        <v>2015</v>
      </c>
      <c r="U956">
        <f>VLOOKUP(A956,'SB35 Determination Data'!$B$4:$F$542,5,FALSE)</f>
        <v>2014</v>
      </c>
    </row>
    <row r="957" spans="1:21" ht="15" x14ac:dyDescent="0.2">
      <c r="A957" s="197" t="s">
        <v>232</v>
      </c>
      <c r="B957" s="197" t="s">
        <v>24</v>
      </c>
      <c r="C957" s="197" t="s">
        <v>13</v>
      </c>
      <c r="D957" s="198">
        <v>2016</v>
      </c>
      <c r="E957" s="197" t="s">
        <v>6</v>
      </c>
      <c r="F957" s="199">
        <v>123</v>
      </c>
      <c r="G957" s="200">
        <v>0</v>
      </c>
      <c r="H957" s="200">
        <v>0</v>
      </c>
      <c r="I957" s="200">
        <v>0</v>
      </c>
      <c r="J957" s="200">
        <v>77</v>
      </c>
      <c r="K957" s="199">
        <v>0</v>
      </c>
      <c r="L957" s="199">
        <v>0</v>
      </c>
      <c r="M957" s="199">
        <v>0</v>
      </c>
      <c r="N957" s="199">
        <v>87</v>
      </c>
      <c r="O957" s="199">
        <v>21</v>
      </c>
      <c r="P957" s="199">
        <v>206</v>
      </c>
      <c r="Q957" s="201">
        <v>44</v>
      </c>
      <c r="R957" s="197">
        <v>493</v>
      </c>
      <c r="S957" s="197">
        <v>65</v>
      </c>
      <c r="T957" s="92">
        <f t="shared" si="14"/>
        <v>2016</v>
      </c>
      <c r="U957">
        <f>VLOOKUP(A957,'SB35 Determination Data'!$B$4:$F$542,5,FALSE)</f>
        <v>2014</v>
      </c>
    </row>
    <row r="958" spans="1:21" ht="15" x14ac:dyDescent="0.2">
      <c r="A958" s="197" t="s">
        <v>232</v>
      </c>
      <c r="B958" s="197" t="s">
        <v>24</v>
      </c>
      <c r="C958" s="197" t="s">
        <v>13</v>
      </c>
      <c r="D958" s="198">
        <v>2017</v>
      </c>
      <c r="E958" s="197" t="s">
        <v>6</v>
      </c>
      <c r="F958" s="199">
        <v>123</v>
      </c>
      <c r="G958" s="200">
        <v>52</v>
      </c>
      <c r="H958" s="200">
        <v>52</v>
      </c>
      <c r="I958" s="200">
        <v>0</v>
      </c>
      <c r="J958" s="200">
        <v>77</v>
      </c>
      <c r="K958" s="199">
        <v>23</v>
      </c>
      <c r="L958" s="199">
        <v>23</v>
      </c>
      <c r="M958" s="199">
        <v>0</v>
      </c>
      <c r="N958" s="199">
        <v>87</v>
      </c>
      <c r="O958" s="199">
        <v>150</v>
      </c>
      <c r="P958" s="199">
        <v>206</v>
      </c>
      <c r="Q958" s="201">
        <v>17</v>
      </c>
      <c r="R958" s="197">
        <v>493</v>
      </c>
      <c r="S958" s="197">
        <v>242</v>
      </c>
      <c r="T958" s="92">
        <f t="shared" si="14"/>
        <v>2017</v>
      </c>
      <c r="U958">
        <f>VLOOKUP(A958,'SB35 Determination Data'!$B$4:$F$542,5,FALSE)</f>
        <v>2014</v>
      </c>
    </row>
    <row r="959" spans="1:21" ht="15" x14ac:dyDescent="0.2">
      <c r="A959" s="197" t="s">
        <v>233</v>
      </c>
      <c r="B959" s="197" t="s">
        <v>35</v>
      </c>
      <c r="C959" s="197" t="s">
        <v>3</v>
      </c>
      <c r="D959" s="198">
        <v>2014</v>
      </c>
      <c r="E959" s="197" t="s">
        <v>6</v>
      </c>
      <c r="F959" s="199">
        <v>1026</v>
      </c>
      <c r="G959" s="200">
        <v>359</v>
      </c>
      <c r="H959" s="200">
        <v>359</v>
      </c>
      <c r="I959" s="200">
        <v>0</v>
      </c>
      <c r="J959" s="200">
        <v>681</v>
      </c>
      <c r="K959" s="199">
        <v>0</v>
      </c>
      <c r="L959" s="199">
        <v>0</v>
      </c>
      <c r="M959" s="199">
        <v>0</v>
      </c>
      <c r="N959" s="202">
        <v>759</v>
      </c>
      <c r="O959" s="199">
        <v>222</v>
      </c>
      <c r="P959" s="199">
        <v>1814</v>
      </c>
      <c r="Q959" s="201">
        <v>0</v>
      </c>
      <c r="R959" s="197">
        <v>4280</v>
      </c>
      <c r="S959" s="197">
        <v>581</v>
      </c>
      <c r="T959" s="92">
        <f t="shared" si="14"/>
        <v>2014</v>
      </c>
      <c r="U959">
        <f>VLOOKUP(A959,'SB35 Determination Data'!$B$4:$F$542,5,FALSE)</f>
        <v>2014</v>
      </c>
    </row>
    <row r="960" spans="1:21" ht="15" x14ac:dyDescent="0.2">
      <c r="A960" s="197" t="s">
        <v>233</v>
      </c>
      <c r="B960" s="197" t="s">
        <v>35</v>
      </c>
      <c r="C960" s="197" t="s">
        <v>3</v>
      </c>
      <c r="D960" s="198">
        <v>2015</v>
      </c>
      <c r="E960" s="197" t="s">
        <v>6</v>
      </c>
      <c r="F960" s="199">
        <v>1026</v>
      </c>
      <c r="G960" s="200">
        <v>0</v>
      </c>
      <c r="H960" s="200">
        <v>0</v>
      </c>
      <c r="I960" s="200">
        <v>0</v>
      </c>
      <c r="J960" s="200">
        <v>681</v>
      </c>
      <c r="K960" s="199">
        <v>0</v>
      </c>
      <c r="L960" s="199">
        <v>0</v>
      </c>
      <c r="M960" s="199">
        <v>0</v>
      </c>
      <c r="N960" s="199">
        <v>759</v>
      </c>
      <c r="O960" s="199">
        <v>0</v>
      </c>
      <c r="P960" s="199">
        <v>1814</v>
      </c>
      <c r="Q960" s="201">
        <v>222</v>
      </c>
      <c r="R960" s="197">
        <v>4280</v>
      </c>
      <c r="S960" s="197">
        <v>222</v>
      </c>
      <c r="T960" s="92">
        <f t="shared" si="14"/>
        <v>2015</v>
      </c>
      <c r="U960">
        <f>VLOOKUP(A960,'SB35 Determination Data'!$B$4:$F$542,5,FALSE)</f>
        <v>2014</v>
      </c>
    </row>
    <row r="961" spans="1:21" ht="15" x14ac:dyDescent="0.2">
      <c r="A961" s="197" t="s">
        <v>233</v>
      </c>
      <c r="B961" s="197" t="s">
        <v>35</v>
      </c>
      <c r="C961" s="197" t="s">
        <v>3</v>
      </c>
      <c r="D961" s="198">
        <v>2016</v>
      </c>
      <c r="E961" s="197" t="s">
        <v>6</v>
      </c>
      <c r="F961" s="199">
        <v>1026</v>
      </c>
      <c r="G961" s="200">
        <v>0</v>
      </c>
      <c r="H961" s="200">
        <v>0</v>
      </c>
      <c r="I961" s="200">
        <v>0</v>
      </c>
      <c r="J961" s="200">
        <v>681</v>
      </c>
      <c r="K961" s="199">
        <v>0</v>
      </c>
      <c r="L961" s="199">
        <v>0</v>
      </c>
      <c r="M961" s="199">
        <v>0</v>
      </c>
      <c r="N961" s="199">
        <v>759</v>
      </c>
      <c r="O961" s="199">
        <v>0</v>
      </c>
      <c r="P961" s="199">
        <v>1814</v>
      </c>
      <c r="Q961" s="201">
        <v>701</v>
      </c>
      <c r="R961" s="197">
        <v>4280</v>
      </c>
      <c r="S961" s="197">
        <v>701</v>
      </c>
      <c r="T961" s="92">
        <f t="shared" si="14"/>
        <v>2016</v>
      </c>
      <c r="U961">
        <f>VLOOKUP(A961,'SB35 Determination Data'!$B$4:$F$542,5,FALSE)</f>
        <v>2014</v>
      </c>
    </row>
    <row r="962" spans="1:21" ht="15" x14ac:dyDescent="0.2">
      <c r="A962" s="197" t="s">
        <v>233</v>
      </c>
      <c r="B962" s="197" t="s">
        <v>35</v>
      </c>
      <c r="C962" s="197" t="s">
        <v>3</v>
      </c>
      <c r="D962" s="198">
        <v>2017</v>
      </c>
      <c r="E962" s="197" t="s">
        <v>6</v>
      </c>
      <c r="F962" s="199">
        <v>1026</v>
      </c>
      <c r="G962" s="200">
        <v>0</v>
      </c>
      <c r="H962" s="200">
        <v>0</v>
      </c>
      <c r="I962" s="200">
        <v>0</v>
      </c>
      <c r="J962" s="200">
        <v>681</v>
      </c>
      <c r="K962" s="199">
        <v>0</v>
      </c>
      <c r="L962" s="199">
        <v>0</v>
      </c>
      <c r="M962" s="199">
        <v>0</v>
      </c>
      <c r="N962" s="199">
        <v>759</v>
      </c>
      <c r="O962" s="199">
        <v>0</v>
      </c>
      <c r="P962" s="199">
        <v>1814</v>
      </c>
      <c r="Q962" s="201">
        <v>0</v>
      </c>
      <c r="R962" s="197">
        <v>4280</v>
      </c>
      <c r="S962" s="197">
        <v>0</v>
      </c>
      <c r="T962" s="92">
        <f t="shared" si="14"/>
        <v>2017</v>
      </c>
      <c r="U962">
        <f>VLOOKUP(A962,'SB35 Determination Data'!$B$4:$F$542,5,FALSE)</f>
        <v>2014</v>
      </c>
    </row>
    <row r="963" spans="1:21" ht="15" x14ac:dyDescent="0.2">
      <c r="A963" s="197" t="s">
        <v>234</v>
      </c>
      <c r="B963" s="197" t="s">
        <v>81</v>
      </c>
      <c r="C963" s="197" t="s">
        <v>8</v>
      </c>
      <c r="D963" s="198">
        <v>2015</v>
      </c>
      <c r="E963" s="197" t="s">
        <v>6</v>
      </c>
      <c r="F963" s="199">
        <v>199</v>
      </c>
      <c r="G963" s="200">
        <v>0</v>
      </c>
      <c r="H963" s="200">
        <v>0</v>
      </c>
      <c r="I963" s="200">
        <v>0</v>
      </c>
      <c r="J963" s="200">
        <v>103</v>
      </c>
      <c r="K963" s="199">
        <v>0</v>
      </c>
      <c r="L963" s="199">
        <v>0</v>
      </c>
      <c r="M963" s="199">
        <v>0</v>
      </c>
      <c r="N963" s="199">
        <v>121</v>
      </c>
      <c r="O963" s="199">
        <v>7</v>
      </c>
      <c r="P963" s="199">
        <v>322</v>
      </c>
      <c r="Q963" s="201">
        <v>235</v>
      </c>
      <c r="R963" s="197">
        <v>745</v>
      </c>
      <c r="S963" s="197">
        <v>242</v>
      </c>
      <c r="T963" s="92">
        <f t="shared" si="14"/>
        <v>2015</v>
      </c>
      <c r="U963">
        <f>VLOOKUP(A963,'SB35 Determination Data'!$B$4:$F$542,5,FALSE)</f>
        <v>2015</v>
      </c>
    </row>
    <row r="964" spans="1:21" ht="15" x14ac:dyDescent="0.2">
      <c r="A964" s="197" t="s">
        <v>234</v>
      </c>
      <c r="B964" s="197" t="s">
        <v>81</v>
      </c>
      <c r="C964" s="197" t="s">
        <v>8</v>
      </c>
      <c r="D964" s="198">
        <v>2016</v>
      </c>
      <c r="E964" s="197" t="s">
        <v>6</v>
      </c>
      <c r="F964" s="199">
        <v>199</v>
      </c>
      <c r="G964" s="200">
        <v>0</v>
      </c>
      <c r="H964" s="200">
        <v>0</v>
      </c>
      <c r="I964" s="200">
        <v>0</v>
      </c>
      <c r="J964" s="200">
        <v>103</v>
      </c>
      <c r="K964" s="199">
        <v>0</v>
      </c>
      <c r="L964" s="199">
        <v>0</v>
      </c>
      <c r="M964" s="199">
        <v>0</v>
      </c>
      <c r="N964" s="202">
        <v>121</v>
      </c>
      <c r="O964" s="199">
        <v>8</v>
      </c>
      <c r="P964" s="199">
        <v>322</v>
      </c>
      <c r="Q964" s="201">
        <v>206</v>
      </c>
      <c r="R964" s="197">
        <v>745</v>
      </c>
      <c r="S964" s="197">
        <v>214</v>
      </c>
      <c r="T964" s="92">
        <f t="shared" ref="T964:T1027" si="15">IF(D964&gt;U964,D964,U964)</f>
        <v>2016</v>
      </c>
      <c r="U964">
        <f>VLOOKUP(A964,'SB35 Determination Data'!$B$4:$F$542,5,FALSE)</f>
        <v>2015</v>
      </c>
    </row>
    <row r="965" spans="1:21" ht="15" x14ac:dyDescent="0.2">
      <c r="A965" s="197" t="s">
        <v>234</v>
      </c>
      <c r="B965" s="197" t="s">
        <v>81</v>
      </c>
      <c r="C965" s="197" t="s">
        <v>8</v>
      </c>
      <c r="D965" s="198">
        <v>2017</v>
      </c>
      <c r="E965" s="197" t="s">
        <v>6</v>
      </c>
      <c r="F965" s="199">
        <v>199</v>
      </c>
      <c r="G965" s="200">
        <v>9</v>
      </c>
      <c r="H965" s="200">
        <v>9</v>
      </c>
      <c r="I965" s="200">
        <v>0</v>
      </c>
      <c r="J965" s="200">
        <v>103</v>
      </c>
      <c r="K965" s="199">
        <v>14</v>
      </c>
      <c r="L965" s="199">
        <v>14</v>
      </c>
      <c r="M965" s="199">
        <v>0</v>
      </c>
      <c r="N965" s="199">
        <v>121</v>
      </c>
      <c r="O965" s="199">
        <v>9</v>
      </c>
      <c r="P965" s="199">
        <v>322</v>
      </c>
      <c r="Q965" s="201">
        <v>150</v>
      </c>
      <c r="R965" s="197">
        <v>745</v>
      </c>
      <c r="S965" s="197">
        <v>182</v>
      </c>
      <c r="T965" s="92">
        <f t="shared" si="15"/>
        <v>2017</v>
      </c>
      <c r="U965">
        <f>VLOOKUP(A965,'SB35 Determination Data'!$B$4:$F$542,5,FALSE)</f>
        <v>2015</v>
      </c>
    </row>
    <row r="966" spans="1:21" ht="15" x14ac:dyDescent="0.2">
      <c r="A966" s="197" t="s">
        <v>958</v>
      </c>
      <c r="B966" s="197" t="s">
        <v>7</v>
      </c>
      <c r="C966" s="197" t="s">
        <v>8</v>
      </c>
      <c r="D966" s="198">
        <v>2016</v>
      </c>
      <c r="E966" s="197" t="s">
        <v>6</v>
      </c>
      <c r="F966" s="199">
        <v>24</v>
      </c>
      <c r="G966" s="200">
        <v>2</v>
      </c>
      <c r="H966" s="200">
        <v>2</v>
      </c>
      <c r="I966" s="200">
        <v>0</v>
      </c>
      <c r="J966" s="200">
        <v>14</v>
      </c>
      <c r="K966" s="199">
        <v>0</v>
      </c>
      <c r="L966" s="199">
        <v>0</v>
      </c>
      <c r="M966" s="199">
        <v>0</v>
      </c>
      <c r="N966" s="199">
        <v>15</v>
      </c>
      <c r="O966" s="199">
        <v>0</v>
      </c>
      <c r="P966" s="199">
        <v>7</v>
      </c>
      <c r="Q966" s="201">
        <v>3</v>
      </c>
      <c r="R966" s="197">
        <v>60</v>
      </c>
      <c r="S966" s="197">
        <v>5</v>
      </c>
      <c r="T966" s="92">
        <f t="shared" si="15"/>
        <v>2016</v>
      </c>
      <c r="U966">
        <f>VLOOKUP(A966,'SB35 Determination Data'!$B$4:$F$542,5,FALSE)</f>
        <v>2015</v>
      </c>
    </row>
    <row r="967" spans="1:21" ht="15" x14ac:dyDescent="0.2">
      <c r="A967" s="197" t="s">
        <v>958</v>
      </c>
      <c r="B967" s="197" t="s">
        <v>7</v>
      </c>
      <c r="C967" s="197" t="s">
        <v>8</v>
      </c>
      <c r="D967" s="198">
        <v>2017</v>
      </c>
      <c r="E967" s="197" t="s">
        <v>6</v>
      </c>
      <c r="F967" s="199">
        <v>24</v>
      </c>
      <c r="G967" s="200">
        <v>1</v>
      </c>
      <c r="H967" s="200">
        <v>1</v>
      </c>
      <c r="I967" s="200">
        <v>0</v>
      </c>
      <c r="J967" s="200">
        <v>14</v>
      </c>
      <c r="K967" s="199">
        <v>2</v>
      </c>
      <c r="L967" s="199">
        <v>0</v>
      </c>
      <c r="M967" s="199">
        <v>2</v>
      </c>
      <c r="N967" s="199">
        <v>15</v>
      </c>
      <c r="O967" s="199">
        <v>3</v>
      </c>
      <c r="P967" s="199">
        <v>7</v>
      </c>
      <c r="Q967" s="201">
        <v>1</v>
      </c>
      <c r="R967" s="197">
        <v>60</v>
      </c>
      <c r="S967" s="197">
        <v>7</v>
      </c>
      <c r="T967" s="92">
        <f t="shared" si="15"/>
        <v>2017</v>
      </c>
      <c r="U967">
        <f>VLOOKUP(A967,'SB35 Determination Data'!$B$4:$F$542,5,FALSE)</f>
        <v>2015</v>
      </c>
    </row>
    <row r="968" spans="1:21" ht="15" x14ac:dyDescent="0.2">
      <c r="A968" s="197" t="s">
        <v>235</v>
      </c>
      <c r="B968" s="197" t="s">
        <v>21</v>
      </c>
      <c r="C968" s="197" t="s">
        <v>8</v>
      </c>
      <c r="D968" s="198">
        <v>2015</v>
      </c>
      <c r="E968" s="197" t="s">
        <v>6</v>
      </c>
      <c r="F968" s="199">
        <v>80</v>
      </c>
      <c r="G968" s="200">
        <v>0</v>
      </c>
      <c r="H968" s="200">
        <v>0</v>
      </c>
      <c r="I968" s="200">
        <v>0</v>
      </c>
      <c r="J968" s="200">
        <v>48</v>
      </c>
      <c r="K968" s="199">
        <v>0</v>
      </c>
      <c r="L968" s="199">
        <v>0</v>
      </c>
      <c r="M968" s="199">
        <v>0</v>
      </c>
      <c r="N968" s="199">
        <v>43</v>
      </c>
      <c r="O968" s="199">
        <v>0</v>
      </c>
      <c r="P968" s="199">
        <v>126</v>
      </c>
      <c r="Q968" s="201">
        <v>0</v>
      </c>
      <c r="R968" s="197">
        <v>297</v>
      </c>
      <c r="S968" s="197">
        <v>0</v>
      </c>
      <c r="T968" s="92">
        <f t="shared" si="15"/>
        <v>2015</v>
      </c>
      <c r="U968">
        <f>VLOOKUP(A968,'SB35 Determination Data'!$B$4:$F$542,5,FALSE)</f>
        <v>2015</v>
      </c>
    </row>
    <row r="969" spans="1:21" ht="15" x14ac:dyDescent="0.2">
      <c r="A969" s="197" t="s">
        <v>235</v>
      </c>
      <c r="B969" s="197" t="s">
        <v>21</v>
      </c>
      <c r="C969" s="197" t="s">
        <v>8</v>
      </c>
      <c r="D969" s="198">
        <v>2016</v>
      </c>
      <c r="E969" s="197" t="s">
        <v>6</v>
      </c>
      <c r="F969" s="199">
        <v>80</v>
      </c>
      <c r="G969" s="200">
        <v>0</v>
      </c>
      <c r="H969" s="200">
        <v>0</v>
      </c>
      <c r="I969" s="200">
        <v>0</v>
      </c>
      <c r="J969" s="200">
        <v>48</v>
      </c>
      <c r="K969" s="199">
        <v>0</v>
      </c>
      <c r="L969" s="199">
        <v>0</v>
      </c>
      <c r="M969" s="199">
        <v>0</v>
      </c>
      <c r="N969" s="202">
        <v>43</v>
      </c>
      <c r="O969" s="199">
        <v>1</v>
      </c>
      <c r="P969" s="199">
        <v>126</v>
      </c>
      <c r="Q969" s="201">
        <v>2</v>
      </c>
      <c r="R969" s="197">
        <v>297</v>
      </c>
      <c r="S969" s="197">
        <v>3</v>
      </c>
      <c r="T969" s="92">
        <f t="shared" si="15"/>
        <v>2016</v>
      </c>
      <c r="U969">
        <f>VLOOKUP(A969,'SB35 Determination Data'!$B$4:$F$542,5,FALSE)</f>
        <v>2015</v>
      </c>
    </row>
    <row r="970" spans="1:21" ht="15" x14ac:dyDescent="0.2">
      <c r="A970" s="197" t="s">
        <v>235</v>
      </c>
      <c r="B970" s="197" t="s">
        <v>21</v>
      </c>
      <c r="C970" s="197" t="s">
        <v>8</v>
      </c>
      <c r="D970" s="198">
        <v>2017</v>
      </c>
      <c r="E970" s="197" t="s">
        <v>6</v>
      </c>
      <c r="F970" s="199">
        <v>80</v>
      </c>
      <c r="G970" s="200">
        <v>0</v>
      </c>
      <c r="H970" s="200">
        <v>0</v>
      </c>
      <c r="I970" s="200">
        <v>0</v>
      </c>
      <c r="J970" s="200">
        <v>48</v>
      </c>
      <c r="K970" s="199">
        <v>0</v>
      </c>
      <c r="L970" s="199">
        <v>0</v>
      </c>
      <c r="M970" s="199">
        <v>0</v>
      </c>
      <c r="N970" s="199">
        <v>43</v>
      </c>
      <c r="O970" s="199">
        <v>0</v>
      </c>
      <c r="P970" s="199">
        <v>126</v>
      </c>
      <c r="Q970" s="201">
        <v>2</v>
      </c>
      <c r="R970" s="197">
        <v>297</v>
      </c>
      <c r="S970" s="197">
        <v>2</v>
      </c>
      <c r="T970" s="92">
        <f t="shared" si="15"/>
        <v>2017</v>
      </c>
      <c r="U970">
        <f>VLOOKUP(A970,'SB35 Determination Data'!$B$4:$F$542,5,FALSE)</f>
        <v>2015</v>
      </c>
    </row>
    <row r="971" spans="1:21" ht="15" x14ac:dyDescent="0.2">
      <c r="A971" s="197" t="s">
        <v>1391</v>
      </c>
      <c r="B971" s="197" t="s">
        <v>24</v>
      </c>
      <c r="C971" s="197" t="s">
        <v>13</v>
      </c>
      <c r="D971" s="198">
        <v>2014</v>
      </c>
      <c r="E971" s="197" t="s">
        <v>6</v>
      </c>
      <c r="F971" s="199">
        <v>38</v>
      </c>
      <c r="G971" s="200">
        <v>0</v>
      </c>
      <c r="H971" s="200">
        <v>0</v>
      </c>
      <c r="I971" s="200">
        <v>0</v>
      </c>
      <c r="J971" s="200">
        <v>24</v>
      </c>
      <c r="K971" s="199">
        <v>12</v>
      </c>
      <c r="L971" s="199">
        <v>12</v>
      </c>
      <c r="M971" s="199">
        <v>0</v>
      </c>
      <c r="N971" s="199">
        <v>27</v>
      </c>
      <c r="O971" s="199">
        <v>0</v>
      </c>
      <c r="P971" s="199">
        <v>64</v>
      </c>
      <c r="Q971" s="201">
        <v>91</v>
      </c>
      <c r="R971" s="197">
        <v>153</v>
      </c>
      <c r="S971" s="197">
        <v>103</v>
      </c>
      <c r="T971" s="92">
        <f t="shared" si="15"/>
        <v>2014</v>
      </c>
      <c r="U971">
        <f>VLOOKUP(A971,'SB35 Determination Data'!$B$4:$F$542,5,FALSE)</f>
        <v>2014</v>
      </c>
    </row>
    <row r="972" spans="1:21" ht="15" x14ac:dyDescent="0.2">
      <c r="A972" s="197" t="s">
        <v>1391</v>
      </c>
      <c r="B972" s="197" t="s">
        <v>24</v>
      </c>
      <c r="C972" s="197" t="s">
        <v>13</v>
      </c>
      <c r="D972" s="198">
        <v>2015</v>
      </c>
      <c r="E972" s="197" t="s">
        <v>6</v>
      </c>
      <c r="F972" s="199">
        <v>38</v>
      </c>
      <c r="G972" s="200">
        <v>0</v>
      </c>
      <c r="H972" s="200">
        <v>0</v>
      </c>
      <c r="I972" s="200">
        <v>0</v>
      </c>
      <c r="J972" s="200">
        <v>24</v>
      </c>
      <c r="K972" s="199">
        <v>0</v>
      </c>
      <c r="L972" s="199">
        <v>0</v>
      </c>
      <c r="M972" s="199">
        <v>0</v>
      </c>
      <c r="N972" s="199">
        <v>27</v>
      </c>
      <c r="O972" s="199">
        <v>0</v>
      </c>
      <c r="P972" s="199">
        <v>64</v>
      </c>
      <c r="Q972" s="201">
        <v>55</v>
      </c>
      <c r="R972" s="197">
        <v>153</v>
      </c>
      <c r="S972" s="197">
        <v>55</v>
      </c>
      <c r="T972" s="92">
        <f t="shared" si="15"/>
        <v>2015</v>
      </c>
      <c r="U972">
        <f>VLOOKUP(A972,'SB35 Determination Data'!$B$4:$F$542,5,FALSE)</f>
        <v>2014</v>
      </c>
    </row>
    <row r="973" spans="1:21" ht="15" x14ac:dyDescent="0.2">
      <c r="A973" s="197" t="s">
        <v>1391</v>
      </c>
      <c r="B973" s="197" t="s">
        <v>24</v>
      </c>
      <c r="C973" s="197" t="s">
        <v>13</v>
      </c>
      <c r="D973" s="198">
        <v>2016</v>
      </c>
      <c r="E973" s="197" t="s">
        <v>6</v>
      </c>
      <c r="F973" s="199">
        <v>38</v>
      </c>
      <c r="G973" s="200">
        <v>0</v>
      </c>
      <c r="H973" s="200">
        <v>0</v>
      </c>
      <c r="I973" s="200">
        <v>0</v>
      </c>
      <c r="J973" s="200">
        <v>24</v>
      </c>
      <c r="K973" s="199">
        <v>0</v>
      </c>
      <c r="L973" s="199">
        <v>0</v>
      </c>
      <c r="M973" s="199">
        <v>0</v>
      </c>
      <c r="N973" s="202">
        <v>27</v>
      </c>
      <c r="O973" s="199">
        <v>0</v>
      </c>
      <c r="P973" s="199">
        <v>64</v>
      </c>
      <c r="Q973" s="201">
        <v>65</v>
      </c>
      <c r="R973" s="197">
        <v>153</v>
      </c>
      <c r="S973" s="197">
        <v>65</v>
      </c>
      <c r="T973" s="92">
        <f t="shared" si="15"/>
        <v>2016</v>
      </c>
      <c r="U973">
        <f>VLOOKUP(A973,'SB35 Determination Data'!$B$4:$F$542,5,FALSE)</f>
        <v>2014</v>
      </c>
    </row>
    <row r="974" spans="1:21" ht="15" x14ac:dyDescent="0.2">
      <c r="A974" s="197" t="s">
        <v>1391</v>
      </c>
      <c r="B974" s="197" t="s">
        <v>24</v>
      </c>
      <c r="C974" s="197" t="s">
        <v>13</v>
      </c>
      <c r="D974" s="198">
        <v>2017</v>
      </c>
      <c r="E974" s="197" t="s">
        <v>6</v>
      </c>
      <c r="F974" s="199">
        <v>38</v>
      </c>
      <c r="G974" s="200">
        <v>0</v>
      </c>
      <c r="H974" s="200">
        <v>0</v>
      </c>
      <c r="I974" s="200">
        <v>0</v>
      </c>
      <c r="J974" s="200">
        <v>24</v>
      </c>
      <c r="K974" s="199">
        <v>0</v>
      </c>
      <c r="L974" s="199">
        <v>0</v>
      </c>
      <c r="M974" s="199">
        <v>0</v>
      </c>
      <c r="N974" s="199">
        <v>27</v>
      </c>
      <c r="O974" s="199">
        <v>0</v>
      </c>
      <c r="P974" s="199">
        <v>64</v>
      </c>
      <c r="Q974" s="201">
        <v>32</v>
      </c>
      <c r="R974" s="197">
        <v>153</v>
      </c>
      <c r="S974" s="197">
        <v>32</v>
      </c>
      <c r="T974" s="92">
        <f t="shared" si="15"/>
        <v>2017</v>
      </c>
      <c r="U974">
        <f>VLOOKUP(A974,'SB35 Determination Data'!$B$4:$F$542,5,FALSE)</f>
        <v>2014</v>
      </c>
    </row>
    <row r="975" spans="1:21" ht="15" x14ac:dyDescent="0.2">
      <c r="A975" s="197" t="s">
        <v>236</v>
      </c>
      <c r="B975" s="197" t="s">
        <v>21</v>
      </c>
      <c r="C975" s="197" t="s">
        <v>8</v>
      </c>
      <c r="D975" s="198">
        <v>2014</v>
      </c>
      <c r="E975" s="197" t="s">
        <v>6</v>
      </c>
      <c r="F975" s="199">
        <v>392</v>
      </c>
      <c r="G975" s="200">
        <v>0</v>
      </c>
      <c r="H975" s="200">
        <v>0</v>
      </c>
      <c r="I975" s="200">
        <v>0</v>
      </c>
      <c r="J975" s="200">
        <v>254</v>
      </c>
      <c r="K975" s="199">
        <v>0</v>
      </c>
      <c r="L975" s="199">
        <v>0</v>
      </c>
      <c r="M975" s="199">
        <v>0</v>
      </c>
      <c r="N975" s="199">
        <v>316</v>
      </c>
      <c r="O975" s="199">
        <v>216</v>
      </c>
      <c r="P975" s="199">
        <v>1063</v>
      </c>
      <c r="Q975" s="201">
        <v>0</v>
      </c>
      <c r="R975" s="197">
        <v>2025</v>
      </c>
      <c r="S975" s="197">
        <v>216</v>
      </c>
      <c r="T975" s="92">
        <f t="shared" si="15"/>
        <v>2015</v>
      </c>
      <c r="U975">
        <f>VLOOKUP(A975,'SB35 Determination Data'!$B$4:$F$542,5,FALSE)</f>
        <v>2015</v>
      </c>
    </row>
    <row r="976" spans="1:21" ht="15" x14ac:dyDescent="0.2">
      <c r="A976" s="197" t="s">
        <v>236</v>
      </c>
      <c r="B976" s="197" t="s">
        <v>21</v>
      </c>
      <c r="C976" s="197" t="s">
        <v>8</v>
      </c>
      <c r="D976" s="198">
        <v>2015</v>
      </c>
      <c r="E976" s="197" t="s">
        <v>6</v>
      </c>
      <c r="F976" s="199">
        <v>392</v>
      </c>
      <c r="G976" s="200">
        <v>0</v>
      </c>
      <c r="H976" s="200">
        <v>0</v>
      </c>
      <c r="I976" s="200">
        <v>0</v>
      </c>
      <c r="J976" s="200">
        <v>254</v>
      </c>
      <c r="K976" s="199">
        <v>2</v>
      </c>
      <c r="L976" s="199">
        <v>2</v>
      </c>
      <c r="M976" s="199">
        <v>0</v>
      </c>
      <c r="N976" s="199">
        <v>316</v>
      </c>
      <c r="O976" s="199">
        <v>150</v>
      </c>
      <c r="P976" s="199">
        <v>1063</v>
      </c>
      <c r="Q976" s="201">
        <v>252</v>
      </c>
      <c r="R976" s="197">
        <v>2025</v>
      </c>
      <c r="S976" s="197">
        <v>404</v>
      </c>
      <c r="T976" s="92">
        <f t="shared" si="15"/>
        <v>2015</v>
      </c>
      <c r="U976">
        <f>VLOOKUP(A976,'SB35 Determination Data'!$B$4:$F$542,5,FALSE)</f>
        <v>2015</v>
      </c>
    </row>
    <row r="977" spans="1:21" ht="15" x14ac:dyDescent="0.2">
      <c r="A977" s="197" t="s">
        <v>236</v>
      </c>
      <c r="B977" s="197" t="s">
        <v>21</v>
      </c>
      <c r="C977" s="197" t="s">
        <v>8</v>
      </c>
      <c r="D977" s="198">
        <v>2016</v>
      </c>
      <c r="E977" s="197" t="s">
        <v>6</v>
      </c>
      <c r="F977" s="199">
        <v>392</v>
      </c>
      <c r="G977" s="200">
        <v>23</v>
      </c>
      <c r="H977" s="200">
        <v>23</v>
      </c>
      <c r="I977" s="200">
        <v>0</v>
      </c>
      <c r="J977" s="200">
        <v>254</v>
      </c>
      <c r="K977" s="199">
        <v>209</v>
      </c>
      <c r="L977" s="199">
        <v>209</v>
      </c>
      <c r="M977" s="199">
        <v>0</v>
      </c>
      <c r="N977" s="199">
        <v>316</v>
      </c>
      <c r="O977" s="199">
        <v>0</v>
      </c>
      <c r="P977" s="199">
        <v>1063</v>
      </c>
      <c r="Q977" s="201">
        <v>171</v>
      </c>
      <c r="R977" s="197">
        <v>2025</v>
      </c>
      <c r="S977" s="197">
        <v>403</v>
      </c>
      <c r="T977" s="92">
        <f t="shared" si="15"/>
        <v>2016</v>
      </c>
      <c r="U977">
        <f>VLOOKUP(A977,'SB35 Determination Data'!$B$4:$F$542,5,FALSE)</f>
        <v>2015</v>
      </c>
    </row>
    <row r="978" spans="1:21" ht="15" x14ac:dyDescent="0.2">
      <c r="A978" s="197" t="s">
        <v>236</v>
      </c>
      <c r="B978" s="197" t="s">
        <v>21</v>
      </c>
      <c r="C978" s="197" t="s">
        <v>8</v>
      </c>
      <c r="D978" s="198">
        <v>2017</v>
      </c>
      <c r="E978" s="197" t="s">
        <v>6</v>
      </c>
      <c r="F978" s="199">
        <v>392</v>
      </c>
      <c r="G978" s="200">
        <v>0</v>
      </c>
      <c r="H978" s="200">
        <v>0</v>
      </c>
      <c r="I978" s="200">
        <v>0</v>
      </c>
      <c r="J978" s="200">
        <v>254</v>
      </c>
      <c r="K978" s="199">
        <v>6</v>
      </c>
      <c r="L978" s="199">
        <v>6</v>
      </c>
      <c r="M978" s="199">
        <v>0</v>
      </c>
      <c r="N978" s="202">
        <v>316</v>
      </c>
      <c r="O978" s="199">
        <v>0</v>
      </c>
      <c r="P978" s="199">
        <v>1063</v>
      </c>
      <c r="Q978" s="201">
        <v>147</v>
      </c>
      <c r="R978" s="197">
        <v>2025</v>
      </c>
      <c r="S978" s="197">
        <v>153</v>
      </c>
      <c r="T978" s="92">
        <f t="shared" si="15"/>
        <v>2017</v>
      </c>
      <c r="U978">
        <f>VLOOKUP(A978,'SB35 Determination Data'!$B$4:$F$542,5,FALSE)</f>
        <v>2015</v>
      </c>
    </row>
    <row r="979" spans="1:21" ht="15" x14ac:dyDescent="0.2">
      <c r="A979" s="197" t="s">
        <v>237</v>
      </c>
      <c r="B979" s="197" t="s">
        <v>12</v>
      </c>
      <c r="C979" s="197" t="s">
        <v>3</v>
      </c>
      <c r="D979" s="198">
        <v>2014</v>
      </c>
      <c r="E979" s="197" t="s">
        <v>6</v>
      </c>
      <c r="F979" s="199">
        <v>112</v>
      </c>
      <c r="G979" s="200">
        <v>0</v>
      </c>
      <c r="H979" s="200">
        <v>0</v>
      </c>
      <c r="I979" s="200">
        <v>0</v>
      </c>
      <c r="J979" s="200">
        <v>81</v>
      </c>
      <c r="K979" s="199">
        <v>0</v>
      </c>
      <c r="L979" s="199">
        <v>0</v>
      </c>
      <c r="M979" s="199">
        <v>0</v>
      </c>
      <c r="N979" s="199">
        <v>90</v>
      </c>
      <c r="O979" s="199">
        <v>11</v>
      </c>
      <c r="P979" s="199">
        <v>209</v>
      </c>
      <c r="Q979" s="201">
        <v>35</v>
      </c>
      <c r="R979" s="197">
        <v>492</v>
      </c>
      <c r="S979" s="197">
        <v>46</v>
      </c>
      <c r="T979" s="92">
        <f t="shared" si="15"/>
        <v>2014</v>
      </c>
      <c r="U979">
        <f>VLOOKUP(A979,'SB35 Determination Data'!$B$4:$F$542,5,FALSE)</f>
        <v>2014</v>
      </c>
    </row>
    <row r="980" spans="1:21" ht="15" x14ac:dyDescent="0.2">
      <c r="A980" s="197" t="s">
        <v>237</v>
      </c>
      <c r="B980" s="197" t="s">
        <v>12</v>
      </c>
      <c r="C980" s="197" t="s">
        <v>3</v>
      </c>
      <c r="D980" s="198">
        <v>2015</v>
      </c>
      <c r="E980" s="197" t="s">
        <v>6</v>
      </c>
      <c r="F980" s="199">
        <v>112</v>
      </c>
      <c r="G980" s="200">
        <v>0</v>
      </c>
      <c r="H980" s="200">
        <v>0</v>
      </c>
      <c r="I980" s="200">
        <v>0</v>
      </c>
      <c r="J980" s="200">
        <v>81</v>
      </c>
      <c r="K980" s="199">
        <v>0</v>
      </c>
      <c r="L980" s="199">
        <v>0</v>
      </c>
      <c r="M980" s="199">
        <v>0</v>
      </c>
      <c r="N980" s="199">
        <v>90</v>
      </c>
      <c r="O980" s="199">
        <v>10</v>
      </c>
      <c r="P980" s="199">
        <v>209</v>
      </c>
      <c r="Q980" s="201">
        <v>45</v>
      </c>
      <c r="R980" s="197">
        <v>492</v>
      </c>
      <c r="S980" s="197">
        <v>55</v>
      </c>
      <c r="T980" s="92">
        <f t="shared" si="15"/>
        <v>2015</v>
      </c>
      <c r="U980">
        <f>VLOOKUP(A980,'SB35 Determination Data'!$B$4:$F$542,5,FALSE)</f>
        <v>2014</v>
      </c>
    </row>
    <row r="981" spans="1:21" ht="15" x14ac:dyDescent="0.2">
      <c r="A981" s="197" t="s">
        <v>237</v>
      </c>
      <c r="B981" s="197" t="s">
        <v>12</v>
      </c>
      <c r="C981" s="197" t="s">
        <v>3</v>
      </c>
      <c r="D981" s="198">
        <v>2016</v>
      </c>
      <c r="E981" s="197" t="s">
        <v>6</v>
      </c>
      <c r="F981" s="199">
        <v>112</v>
      </c>
      <c r="G981" s="200">
        <v>0</v>
      </c>
      <c r="H981" s="200">
        <v>0</v>
      </c>
      <c r="I981" s="200">
        <v>0</v>
      </c>
      <c r="J981" s="200">
        <v>81</v>
      </c>
      <c r="K981" s="199">
        <v>0</v>
      </c>
      <c r="L981" s="199">
        <v>0</v>
      </c>
      <c r="M981" s="199">
        <v>0</v>
      </c>
      <c r="N981" s="199">
        <v>90</v>
      </c>
      <c r="O981" s="199">
        <v>10</v>
      </c>
      <c r="P981" s="199">
        <v>209</v>
      </c>
      <c r="Q981" s="201">
        <v>23</v>
      </c>
      <c r="R981" s="197">
        <v>492</v>
      </c>
      <c r="S981" s="197">
        <v>33</v>
      </c>
      <c r="T981" s="92">
        <f t="shared" si="15"/>
        <v>2016</v>
      </c>
      <c r="U981">
        <f>VLOOKUP(A981,'SB35 Determination Data'!$B$4:$F$542,5,FALSE)</f>
        <v>2014</v>
      </c>
    </row>
    <row r="982" spans="1:21" ht="15" x14ac:dyDescent="0.2">
      <c r="A982" s="197" t="s">
        <v>237</v>
      </c>
      <c r="B982" s="197" t="s">
        <v>12</v>
      </c>
      <c r="C982" s="197" t="s">
        <v>3</v>
      </c>
      <c r="D982" s="198">
        <v>2017</v>
      </c>
      <c r="E982" s="197" t="s">
        <v>6</v>
      </c>
      <c r="F982" s="199">
        <v>112</v>
      </c>
      <c r="G982" s="200">
        <v>0</v>
      </c>
      <c r="H982" s="200">
        <v>0</v>
      </c>
      <c r="I982" s="200">
        <v>0</v>
      </c>
      <c r="J982" s="200">
        <v>81</v>
      </c>
      <c r="K982" s="199">
        <v>0</v>
      </c>
      <c r="L982" s="199">
        <v>0</v>
      </c>
      <c r="M982" s="199">
        <v>0</v>
      </c>
      <c r="N982" s="199">
        <v>90</v>
      </c>
      <c r="O982" s="199">
        <v>0</v>
      </c>
      <c r="P982" s="199">
        <v>209</v>
      </c>
      <c r="Q982" s="201">
        <v>9</v>
      </c>
      <c r="R982" s="197">
        <v>492</v>
      </c>
      <c r="S982" s="197">
        <v>9</v>
      </c>
      <c r="T982" s="92">
        <f t="shared" si="15"/>
        <v>2017</v>
      </c>
      <c r="U982">
        <f>VLOOKUP(A982,'SB35 Determination Data'!$B$4:$F$542,5,FALSE)</f>
        <v>2014</v>
      </c>
    </row>
    <row r="983" spans="1:21" ht="15" x14ac:dyDescent="0.2">
      <c r="A983" s="197" t="s">
        <v>238</v>
      </c>
      <c r="B983" s="197" t="s">
        <v>31</v>
      </c>
      <c r="C983" s="197" t="s">
        <v>32</v>
      </c>
      <c r="D983" s="198">
        <v>2013</v>
      </c>
      <c r="E983" s="197" t="s">
        <v>6</v>
      </c>
      <c r="F983" s="199">
        <v>1365</v>
      </c>
      <c r="G983" s="200">
        <v>0</v>
      </c>
      <c r="H983" s="200">
        <v>0</v>
      </c>
      <c r="I983" s="200">
        <v>0</v>
      </c>
      <c r="J983" s="200">
        <v>957</v>
      </c>
      <c r="K983" s="199">
        <v>18</v>
      </c>
      <c r="L983" s="199">
        <v>4</v>
      </c>
      <c r="M983" s="199">
        <v>14</v>
      </c>
      <c r="N983" s="199">
        <v>936</v>
      </c>
      <c r="O983" s="199">
        <v>2</v>
      </c>
      <c r="P983" s="199">
        <v>1773</v>
      </c>
      <c r="Q983" s="201">
        <v>241</v>
      </c>
      <c r="R983" s="197">
        <v>5031</v>
      </c>
      <c r="S983" s="197">
        <v>261</v>
      </c>
      <c r="T983" s="92">
        <f t="shared" si="15"/>
        <v>2014</v>
      </c>
      <c r="U983">
        <f>VLOOKUP(A983,'SB35 Determination Data'!$B$4:$F$542,5,FALSE)</f>
        <v>2014</v>
      </c>
    </row>
    <row r="984" spans="1:21" ht="15" x14ac:dyDescent="0.2">
      <c r="A984" s="197" t="s">
        <v>238</v>
      </c>
      <c r="B984" s="197" t="s">
        <v>31</v>
      </c>
      <c r="C984" s="197" t="s">
        <v>32</v>
      </c>
      <c r="D984" s="198">
        <v>2014</v>
      </c>
      <c r="E984" s="197" t="s">
        <v>6</v>
      </c>
      <c r="F984" s="199">
        <v>1365</v>
      </c>
      <c r="G984" s="200">
        <v>0</v>
      </c>
      <c r="H984" s="200">
        <v>0</v>
      </c>
      <c r="I984" s="200">
        <v>0</v>
      </c>
      <c r="J984" s="200">
        <v>957</v>
      </c>
      <c r="K984" s="199">
        <v>17</v>
      </c>
      <c r="L984" s="199">
        <v>2</v>
      </c>
      <c r="M984" s="199">
        <v>15</v>
      </c>
      <c r="N984" s="199">
        <v>936</v>
      </c>
      <c r="O984" s="199">
        <v>0</v>
      </c>
      <c r="P984" s="199">
        <v>1773</v>
      </c>
      <c r="Q984" s="201">
        <v>326</v>
      </c>
      <c r="R984" s="197">
        <v>5031</v>
      </c>
      <c r="S984" s="197">
        <v>343</v>
      </c>
      <c r="T984" s="92">
        <f t="shared" si="15"/>
        <v>2014</v>
      </c>
      <c r="U984">
        <f>VLOOKUP(A984,'SB35 Determination Data'!$B$4:$F$542,5,FALSE)</f>
        <v>2014</v>
      </c>
    </row>
    <row r="985" spans="1:21" ht="15" x14ac:dyDescent="0.2">
      <c r="A985" s="197" t="s">
        <v>238</v>
      </c>
      <c r="B985" s="197" t="s">
        <v>31</v>
      </c>
      <c r="C985" s="197" t="s">
        <v>32</v>
      </c>
      <c r="D985" s="198">
        <v>2015</v>
      </c>
      <c r="E985" s="197" t="s">
        <v>6</v>
      </c>
      <c r="F985" s="199">
        <v>1365</v>
      </c>
      <c r="G985" s="200">
        <v>0</v>
      </c>
      <c r="H985" s="200">
        <v>0</v>
      </c>
      <c r="I985" s="200">
        <v>0</v>
      </c>
      <c r="J985" s="200">
        <v>957</v>
      </c>
      <c r="K985" s="199">
        <v>16</v>
      </c>
      <c r="L985" s="199">
        <v>1</v>
      </c>
      <c r="M985" s="199">
        <v>15</v>
      </c>
      <c r="N985" s="199">
        <v>936</v>
      </c>
      <c r="O985" s="199">
        <v>0</v>
      </c>
      <c r="P985" s="199">
        <v>1773</v>
      </c>
      <c r="Q985" s="201">
        <v>282</v>
      </c>
      <c r="R985" s="197">
        <v>5031</v>
      </c>
      <c r="S985" s="197">
        <v>298</v>
      </c>
      <c r="T985" s="92">
        <f t="shared" si="15"/>
        <v>2015</v>
      </c>
      <c r="U985">
        <f>VLOOKUP(A985,'SB35 Determination Data'!$B$4:$F$542,5,FALSE)</f>
        <v>2014</v>
      </c>
    </row>
    <row r="986" spans="1:21" ht="15" x14ac:dyDescent="0.2">
      <c r="A986" s="197" t="s">
        <v>238</v>
      </c>
      <c r="B986" s="197" t="s">
        <v>31</v>
      </c>
      <c r="C986" s="197" t="s">
        <v>32</v>
      </c>
      <c r="D986" s="198">
        <v>2016</v>
      </c>
      <c r="E986" s="197" t="s">
        <v>6</v>
      </c>
      <c r="F986" s="199">
        <v>1365</v>
      </c>
      <c r="G986" s="200">
        <v>36</v>
      </c>
      <c r="H986" s="200">
        <v>36</v>
      </c>
      <c r="I986" s="200">
        <v>0</v>
      </c>
      <c r="J986" s="200">
        <v>957</v>
      </c>
      <c r="K986" s="199">
        <v>31</v>
      </c>
      <c r="L986" s="199">
        <v>31</v>
      </c>
      <c r="M986" s="199">
        <v>0</v>
      </c>
      <c r="N986" s="199">
        <v>936</v>
      </c>
      <c r="O986" s="199">
        <v>15</v>
      </c>
      <c r="P986" s="199">
        <v>1773</v>
      </c>
      <c r="Q986" s="201">
        <v>334</v>
      </c>
      <c r="R986" s="197">
        <v>5031</v>
      </c>
      <c r="S986" s="197">
        <v>416</v>
      </c>
      <c r="T986" s="92">
        <f t="shared" si="15"/>
        <v>2016</v>
      </c>
      <c r="U986">
        <f>VLOOKUP(A986,'SB35 Determination Data'!$B$4:$F$542,5,FALSE)</f>
        <v>2014</v>
      </c>
    </row>
    <row r="987" spans="1:21" ht="15" x14ac:dyDescent="0.2">
      <c r="A987" s="197" t="s">
        <v>238</v>
      </c>
      <c r="B987" s="197" t="s">
        <v>31</v>
      </c>
      <c r="C987" s="197" t="s">
        <v>32</v>
      </c>
      <c r="D987" s="198">
        <v>2017</v>
      </c>
      <c r="E987" s="197" t="s">
        <v>6</v>
      </c>
      <c r="F987" s="199">
        <v>1365</v>
      </c>
      <c r="G987" s="200">
        <v>0</v>
      </c>
      <c r="H987" s="200">
        <v>0</v>
      </c>
      <c r="I987" s="200">
        <v>0</v>
      </c>
      <c r="J987" s="200">
        <v>957</v>
      </c>
      <c r="K987" s="199">
        <v>3</v>
      </c>
      <c r="L987" s="199">
        <v>3</v>
      </c>
      <c r="M987" s="199">
        <v>0</v>
      </c>
      <c r="N987" s="199">
        <v>936</v>
      </c>
      <c r="O987" s="199">
        <v>50</v>
      </c>
      <c r="P987" s="199">
        <v>1773</v>
      </c>
      <c r="Q987" s="201">
        <v>283</v>
      </c>
      <c r="R987" s="197">
        <v>5031</v>
      </c>
      <c r="S987" s="197">
        <v>336</v>
      </c>
      <c r="T987" s="92">
        <f t="shared" si="15"/>
        <v>2017</v>
      </c>
      <c r="U987">
        <f>VLOOKUP(A987,'SB35 Determination Data'!$B$4:$F$542,5,FALSE)</f>
        <v>2014</v>
      </c>
    </row>
    <row r="988" spans="1:21" ht="15" x14ac:dyDescent="0.2">
      <c r="A988" s="197" t="s">
        <v>959</v>
      </c>
      <c r="B988" s="197" t="s">
        <v>116</v>
      </c>
      <c r="C988" s="197" t="s">
        <v>32</v>
      </c>
      <c r="D988" s="198">
        <v>2013</v>
      </c>
      <c r="E988" s="197" t="s">
        <v>6</v>
      </c>
      <c r="F988" s="199">
        <v>78</v>
      </c>
      <c r="G988" s="200">
        <v>0</v>
      </c>
      <c r="H988" s="200">
        <v>0</v>
      </c>
      <c r="I988" s="200">
        <v>0</v>
      </c>
      <c r="J988" s="200">
        <v>55</v>
      </c>
      <c r="K988" s="199">
        <v>0</v>
      </c>
      <c r="L988" s="199">
        <v>0</v>
      </c>
      <c r="M988" s="199">
        <v>0</v>
      </c>
      <c r="N988" s="199">
        <v>69</v>
      </c>
      <c r="O988" s="199">
        <v>5</v>
      </c>
      <c r="P988" s="199">
        <v>170</v>
      </c>
      <c r="Q988" s="201">
        <v>47</v>
      </c>
      <c r="R988" s="197">
        <v>372</v>
      </c>
      <c r="S988" s="197">
        <v>52</v>
      </c>
      <c r="T988" s="92">
        <f t="shared" si="15"/>
        <v>2014</v>
      </c>
      <c r="U988">
        <f>VLOOKUP(A988,'SB35 Determination Data'!$B$4:$F$542,5,FALSE)</f>
        <v>2014</v>
      </c>
    </row>
    <row r="989" spans="1:21" ht="15" x14ac:dyDescent="0.2">
      <c r="A989" s="197" t="s">
        <v>959</v>
      </c>
      <c r="B989" s="197" t="s">
        <v>116</v>
      </c>
      <c r="C989" s="197" t="s">
        <v>32</v>
      </c>
      <c r="D989" s="198">
        <v>2014</v>
      </c>
      <c r="E989" s="197" t="s">
        <v>6</v>
      </c>
      <c r="F989" s="199">
        <v>78</v>
      </c>
      <c r="G989" s="200">
        <v>0</v>
      </c>
      <c r="H989" s="200">
        <v>0</v>
      </c>
      <c r="I989" s="200">
        <v>0</v>
      </c>
      <c r="J989" s="200">
        <v>55</v>
      </c>
      <c r="K989" s="199">
        <v>0</v>
      </c>
      <c r="L989" s="199">
        <v>0</v>
      </c>
      <c r="M989" s="199">
        <v>0</v>
      </c>
      <c r="N989" s="202">
        <v>69</v>
      </c>
      <c r="O989" s="199">
        <v>9</v>
      </c>
      <c r="P989" s="199">
        <v>170</v>
      </c>
      <c r="Q989" s="201">
        <v>1</v>
      </c>
      <c r="R989" s="197">
        <v>372</v>
      </c>
      <c r="S989" s="197">
        <v>10</v>
      </c>
      <c r="T989" s="92">
        <f t="shared" si="15"/>
        <v>2014</v>
      </c>
      <c r="U989">
        <f>VLOOKUP(A989,'SB35 Determination Data'!$B$4:$F$542,5,FALSE)</f>
        <v>2014</v>
      </c>
    </row>
    <row r="990" spans="1:21" ht="15" x14ac:dyDescent="0.2">
      <c r="A990" s="197" t="s">
        <v>959</v>
      </c>
      <c r="B990" s="197" t="s">
        <v>116</v>
      </c>
      <c r="C990" s="197" t="s">
        <v>32</v>
      </c>
      <c r="D990" s="198">
        <v>2015</v>
      </c>
      <c r="E990" s="197" t="s">
        <v>6</v>
      </c>
      <c r="F990" s="199">
        <v>78</v>
      </c>
      <c r="G990" s="200">
        <v>0</v>
      </c>
      <c r="H990" s="200">
        <v>0</v>
      </c>
      <c r="I990" s="200">
        <v>0</v>
      </c>
      <c r="J990" s="200">
        <v>55</v>
      </c>
      <c r="K990" s="199">
        <v>0</v>
      </c>
      <c r="L990" s="199">
        <v>0</v>
      </c>
      <c r="M990" s="199">
        <v>0</v>
      </c>
      <c r="N990" s="199">
        <v>69</v>
      </c>
      <c r="O990" s="199">
        <v>4</v>
      </c>
      <c r="P990" s="199">
        <v>170</v>
      </c>
      <c r="Q990" s="201">
        <v>20</v>
      </c>
      <c r="R990" s="197">
        <v>372</v>
      </c>
      <c r="S990" s="197">
        <v>24</v>
      </c>
      <c r="T990" s="92">
        <f t="shared" si="15"/>
        <v>2015</v>
      </c>
      <c r="U990">
        <f>VLOOKUP(A990,'SB35 Determination Data'!$B$4:$F$542,5,FALSE)</f>
        <v>2014</v>
      </c>
    </row>
    <row r="991" spans="1:21" ht="15" x14ac:dyDescent="0.2">
      <c r="A991" s="197" t="s">
        <v>959</v>
      </c>
      <c r="B991" s="197" t="s">
        <v>116</v>
      </c>
      <c r="C991" s="197" t="s">
        <v>32</v>
      </c>
      <c r="D991" s="198">
        <v>2016</v>
      </c>
      <c r="E991" s="197" t="s">
        <v>6</v>
      </c>
      <c r="F991" s="199">
        <v>78</v>
      </c>
      <c r="G991" s="200">
        <v>0</v>
      </c>
      <c r="H991" s="200">
        <v>0</v>
      </c>
      <c r="I991" s="200">
        <v>0</v>
      </c>
      <c r="J991" s="200">
        <v>55</v>
      </c>
      <c r="K991" s="199">
        <v>0</v>
      </c>
      <c r="L991" s="199">
        <v>0</v>
      </c>
      <c r="M991" s="199">
        <v>0</v>
      </c>
      <c r="N991" s="199">
        <v>69</v>
      </c>
      <c r="O991" s="199">
        <v>15</v>
      </c>
      <c r="P991" s="199">
        <v>170</v>
      </c>
      <c r="Q991" s="201">
        <v>53</v>
      </c>
      <c r="R991" s="197">
        <v>372</v>
      </c>
      <c r="S991" s="197">
        <v>68</v>
      </c>
      <c r="T991" s="92">
        <f t="shared" si="15"/>
        <v>2016</v>
      </c>
      <c r="U991">
        <f>VLOOKUP(A991,'SB35 Determination Data'!$B$4:$F$542,5,FALSE)</f>
        <v>2014</v>
      </c>
    </row>
    <row r="992" spans="1:21" ht="15" x14ac:dyDescent="0.2">
      <c r="A992" s="197" t="s">
        <v>959</v>
      </c>
      <c r="B992" s="197" t="s">
        <v>116</v>
      </c>
      <c r="C992" s="197" t="s">
        <v>32</v>
      </c>
      <c r="D992" s="198">
        <v>2017</v>
      </c>
      <c r="E992" s="197" t="s">
        <v>6</v>
      </c>
      <c r="F992" s="199">
        <v>78</v>
      </c>
      <c r="G992" s="200">
        <v>0</v>
      </c>
      <c r="H992" s="200">
        <v>0</v>
      </c>
      <c r="I992" s="200">
        <v>0</v>
      </c>
      <c r="J992" s="200">
        <v>55</v>
      </c>
      <c r="K992" s="199">
        <v>0</v>
      </c>
      <c r="L992" s="199">
        <v>0</v>
      </c>
      <c r="M992" s="199">
        <v>0</v>
      </c>
      <c r="N992" s="199">
        <v>69</v>
      </c>
      <c r="O992" s="199">
        <v>18</v>
      </c>
      <c r="P992" s="199">
        <v>170</v>
      </c>
      <c r="Q992" s="201">
        <v>1</v>
      </c>
      <c r="R992" s="197">
        <v>372</v>
      </c>
      <c r="S992" s="197">
        <v>19</v>
      </c>
      <c r="T992" s="92">
        <f t="shared" si="15"/>
        <v>2017</v>
      </c>
      <c r="U992">
        <f>VLOOKUP(A992,'SB35 Determination Data'!$B$4:$F$542,5,FALSE)</f>
        <v>2014</v>
      </c>
    </row>
    <row r="993" spans="1:21" ht="15" x14ac:dyDescent="0.2">
      <c r="A993" s="197" t="s">
        <v>239</v>
      </c>
      <c r="B993" s="197" t="s">
        <v>21</v>
      </c>
      <c r="C993" s="197" t="s">
        <v>8</v>
      </c>
      <c r="D993" s="198">
        <v>2014</v>
      </c>
      <c r="E993" s="197" t="s">
        <v>6</v>
      </c>
      <c r="F993" s="199">
        <v>118</v>
      </c>
      <c r="G993" s="200">
        <v>0</v>
      </c>
      <c r="H993" s="200">
        <v>0</v>
      </c>
      <c r="I993" s="200">
        <v>0</v>
      </c>
      <c r="J993" s="200">
        <v>69</v>
      </c>
      <c r="K993" s="199">
        <v>0</v>
      </c>
      <c r="L993" s="199">
        <v>0</v>
      </c>
      <c r="M993" s="199">
        <v>0</v>
      </c>
      <c r="N993" s="199">
        <v>84</v>
      </c>
      <c r="O993" s="199">
        <v>0</v>
      </c>
      <c r="P993" s="199">
        <v>177</v>
      </c>
      <c r="Q993" s="201">
        <v>4</v>
      </c>
      <c r="R993" s="197">
        <v>448</v>
      </c>
      <c r="S993" s="197">
        <v>4</v>
      </c>
      <c r="T993" s="92">
        <f t="shared" si="15"/>
        <v>2015</v>
      </c>
      <c r="U993">
        <f>VLOOKUP(A993,'SB35 Determination Data'!$B$4:$F$542,5,FALSE)</f>
        <v>2015</v>
      </c>
    </row>
    <row r="994" spans="1:21" ht="15" x14ac:dyDescent="0.2">
      <c r="A994" s="197" t="s">
        <v>239</v>
      </c>
      <c r="B994" s="197" t="s">
        <v>21</v>
      </c>
      <c r="C994" s="197" t="s">
        <v>8</v>
      </c>
      <c r="D994" s="198">
        <v>2015</v>
      </c>
      <c r="E994" s="197" t="s">
        <v>6</v>
      </c>
      <c r="F994" s="199">
        <v>118</v>
      </c>
      <c r="G994" s="200">
        <v>0</v>
      </c>
      <c r="H994" s="200">
        <v>0</v>
      </c>
      <c r="I994" s="200">
        <v>0</v>
      </c>
      <c r="J994" s="200">
        <v>69</v>
      </c>
      <c r="K994" s="199">
        <v>0</v>
      </c>
      <c r="L994" s="199">
        <v>0</v>
      </c>
      <c r="M994" s="199">
        <v>0</v>
      </c>
      <c r="N994" s="202">
        <v>84</v>
      </c>
      <c r="O994" s="199">
        <v>2</v>
      </c>
      <c r="P994" s="199">
        <v>177</v>
      </c>
      <c r="Q994" s="201">
        <v>6</v>
      </c>
      <c r="R994" s="197">
        <v>448</v>
      </c>
      <c r="S994" s="197">
        <v>8</v>
      </c>
      <c r="T994" s="92">
        <f t="shared" si="15"/>
        <v>2015</v>
      </c>
      <c r="U994">
        <f>VLOOKUP(A994,'SB35 Determination Data'!$B$4:$F$542,5,FALSE)</f>
        <v>2015</v>
      </c>
    </row>
    <row r="995" spans="1:21" ht="15" x14ac:dyDescent="0.2">
      <c r="A995" s="197" t="s">
        <v>239</v>
      </c>
      <c r="B995" s="197" t="s">
        <v>21</v>
      </c>
      <c r="C995" s="197" t="s">
        <v>8</v>
      </c>
      <c r="D995" s="198">
        <v>2016</v>
      </c>
      <c r="E995" s="197" t="s">
        <v>6</v>
      </c>
      <c r="F995" s="199">
        <v>118</v>
      </c>
      <c r="G995" s="200">
        <v>0</v>
      </c>
      <c r="H995" s="200">
        <v>0</v>
      </c>
      <c r="I995" s="200">
        <v>0</v>
      </c>
      <c r="J995" s="200">
        <v>69</v>
      </c>
      <c r="K995" s="199">
        <v>0</v>
      </c>
      <c r="L995" s="199">
        <v>0</v>
      </c>
      <c r="M995" s="199">
        <v>0</v>
      </c>
      <c r="N995" s="199">
        <v>84</v>
      </c>
      <c r="O995" s="199">
        <v>0</v>
      </c>
      <c r="P995" s="199">
        <v>177</v>
      </c>
      <c r="Q995" s="201">
        <v>6</v>
      </c>
      <c r="R995" s="197">
        <v>448</v>
      </c>
      <c r="S995" s="197">
        <v>6</v>
      </c>
      <c r="T995" s="92">
        <f t="shared" si="15"/>
        <v>2016</v>
      </c>
      <c r="U995">
        <f>VLOOKUP(A995,'SB35 Determination Data'!$B$4:$F$542,5,FALSE)</f>
        <v>2015</v>
      </c>
    </row>
    <row r="996" spans="1:21" ht="15" x14ac:dyDescent="0.2">
      <c r="A996" s="197" t="s">
        <v>239</v>
      </c>
      <c r="B996" s="197" t="s">
        <v>21</v>
      </c>
      <c r="C996" s="197" t="s">
        <v>8</v>
      </c>
      <c r="D996" s="198">
        <v>2017</v>
      </c>
      <c r="E996" s="197" t="s">
        <v>6</v>
      </c>
      <c r="F996" s="199">
        <v>118</v>
      </c>
      <c r="G996" s="200">
        <v>0</v>
      </c>
      <c r="H996" s="200">
        <v>0</v>
      </c>
      <c r="I996" s="200">
        <v>0</v>
      </c>
      <c r="J996" s="200">
        <v>69</v>
      </c>
      <c r="K996" s="199">
        <v>0</v>
      </c>
      <c r="L996" s="199">
        <v>0</v>
      </c>
      <c r="M996" s="199">
        <v>0</v>
      </c>
      <c r="N996" s="199">
        <v>84</v>
      </c>
      <c r="O996" s="199">
        <v>2</v>
      </c>
      <c r="P996" s="199">
        <v>177</v>
      </c>
      <c r="Q996" s="201">
        <v>5</v>
      </c>
      <c r="R996" s="197">
        <v>448</v>
      </c>
      <c r="S996" s="197">
        <v>7</v>
      </c>
      <c r="T996" s="92">
        <f t="shared" si="15"/>
        <v>2017</v>
      </c>
      <c r="U996">
        <f>VLOOKUP(A996,'SB35 Determination Data'!$B$4:$F$542,5,FALSE)</f>
        <v>2015</v>
      </c>
    </row>
    <row r="997" spans="1:21" ht="15" x14ac:dyDescent="0.2">
      <c r="A997" s="197" t="s">
        <v>240</v>
      </c>
      <c r="B997" s="197" t="s">
        <v>7</v>
      </c>
      <c r="C997" s="197" t="s">
        <v>8</v>
      </c>
      <c r="D997" s="198">
        <v>2014</v>
      </c>
      <c r="E997" s="197" t="s">
        <v>6</v>
      </c>
      <c r="F997" s="199">
        <v>716</v>
      </c>
      <c r="G997" s="200">
        <v>38</v>
      </c>
      <c r="H997" s="200">
        <v>38</v>
      </c>
      <c r="I997" s="200">
        <v>0</v>
      </c>
      <c r="J997" s="200">
        <v>391</v>
      </c>
      <c r="K997" s="199">
        <v>0</v>
      </c>
      <c r="L997" s="199">
        <v>0</v>
      </c>
      <c r="M997" s="199">
        <v>0</v>
      </c>
      <c r="N997" s="199">
        <v>407</v>
      </c>
      <c r="O997" s="199">
        <v>2</v>
      </c>
      <c r="P997" s="199">
        <v>553</v>
      </c>
      <c r="Q997" s="201">
        <v>283</v>
      </c>
      <c r="R997" s="197">
        <v>2067</v>
      </c>
      <c r="S997" s="197">
        <v>323</v>
      </c>
      <c r="T997" s="92">
        <f t="shared" si="15"/>
        <v>2015</v>
      </c>
      <c r="U997">
        <f>VLOOKUP(A997,'SB35 Determination Data'!$B$4:$F$542,5,FALSE)</f>
        <v>2015</v>
      </c>
    </row>
    <row r="998" spans="1:21" ht="15" x14ac:dyDescent="0.2">
      <c r="A998" s="197" t="s">
        <v>240</v>
      </c>
      <c r="B998" s="197" t="s">
        <v>7</v>
      </c>
      <c r="C998" s="197" t="s">
        <v>8</v>
      </c>
      <c r="D998" s="198">
        <v>2015</v>
      </c>
      <c r="E998" s="197" t="s">
        <v>6</v>
      </c>
      <c r="F998" s="199">
        <v>716</v>
      </c>
      <c r="G998" s="200">
        <v>54</v>
      </c>
      <c r="H998" s="200">
        <v>54</v>
      </c>
      <c r="I998" s="200">
        <v>0</v>
      </c>
      <c r="J998" s="200">
        <v>391</v>
      </c>
      <c r="K998" s="199">
        <v>16</v>
      </c>
      <c r="L998" s="199">
        <v>16</v>
      </c>
      <c r="M998" s="199">
        <v>0</v>
      </c>
      <c r="N998" s="202">
        <v>407</v>
      </c>
      <c r="O998" s="199">
        <v>2</v>
      </c>
      <c r="P998" s="199">
        <v>553</v>
      </c>
      <c r="Q998" s="201">
        <v>819</v>
      </c>
      <c r="R998" s="197">
        <v>2067</v>
      </c>
      <c r="S998" s="197">
        <v>891</v>
      </c>
      <c r="T998" s="92">
        <f t="shared" si="15"/>
        <v>2015</v>
      </c>
      <c r="U998">
        <f>VLOOKUP(A998,'SB35 Determination Data'!$B$4:$F$542,5,FALSE)</f>
        <v>2015</v>
      </c>
    </row>
    <row r="999" spans="1:21" ht="15" x14ac:dyDescent="0.2">
      <c r="A999" s="197" t="s">
        <v>240</v>
      </c>
      <c r="B999" s="197" t="s">
        <v>7</v>
      </c>
      <c r="C999" s="197" t="s">
        <v>8</v>
      </c>
      <c r="D999" s="198">
        <v>2016</v>
      </c>
      <c r="E999" s="197" t="s">
        <v>6</v>
      </c>
      <c r="F999" s="199">
        <v>716</v>
      </c>
      <c r="G999" s="200">
        <v>128</v>
      </c>
      <c r="H999" s="200">
        <v>128</v>
      </c>
      <c r="I999" s="200">
        <v>0</v>
      </c>
      <c r="J999" s="200">
        <v>391</v>
      </c>
      <c r="K999" s="199">
        <v>21</v>
      </c>
      <c r="L999" s="199">
        <v>21</v>
      </c>
      <c r="M999" s="199">
        <v>0</v>
      </c>
      <c r="N999" s="199">
        <v>407</v>
      </c>
      <c r="O999" s="199">
        <v>10</v>
      </c>
      <c r="P999" s="199">
        <v>553</v>
      </c>
      <c r="Q999" s="201">
        <v>228</v>
      </c>
      <c r="R999" s="197">
        <v>2067</v>
      </c>
      <c r="S999" s="197">
        <v>387</v>
      </c>
      <c r="T999" s="92">
        <f t="shared" si="15"/>
        <v>2016</v>
      </c>
      <c r="U999">
        <f>VLOOKUP(A999,'SB35 Determination Data'!$B$4:$F$542,5,FALSE)</f>
        <v>2015</v>
      </c>
    </row>
    <row r="1000" spans="1:21" ht="15" x14ac:dyDescent="0.2">
      <c r="A1000" s="197" t="s">
        <v>240</v>
      </c>
      <c r="B1000" s="197" t="s">
        <v>7</v>
      </c>
      <c r="C1000" s="197" t="s">
        <v>8</v>
      </c>
      <c r="D1000" s="198">
        <v>2017</v>
      </c>
      <c r="E1000" s="197" t="s">
        <v>6</v>
      </c>
      <c r="F1000" s="199">
        <v>716</v>
      </c>
      <c r="G1000" s="200">
        <v>0</v>
      </c>
      <c r="H1000" s="200">
        <v>0</v>
      </c>
      <c r="I1000" s="200">
        <v>0</v>
      </c>
      <c r="J1000" s="200">
        <v>391</v>
      </c>
      <c r="K1000" s="199">
        <v>7</v>
      </c>
      <c r="L1000" s="199">
        <v>6</v>
      </c>
      <c r="M1000" s="199">
        <v>1</v>
      </c>
      <c r="N1000" s="199">
        <v>407</v>
      </c>
      <c r="O1000" s="199">
        <v>6</v>
      </c>
      <c r="P1000" s="199">
        <v>553</v>
      </c>
      <c r="Q1000" s="201">
        <v>102</v>
      </c>
      <c r="R1000" s="197">
        <v>2067</v>
      </c>
      <c r="S1000" s="197">
        <v>115</v>
      </c>
      <c r="T1000" s="92">
        <f t="shared" si="15"/>
        <v>2017</v>
      </c>
      <c r="U1000">
        <f>VLOOKUP(A1000,'SB35 Determination Data'!$B$4:$F$542,5,FALSE)</f>
        <v>2015</v>
      </c>
    </row>
    <row r="1001" spans="1:21" ht="15" x14ac:dyDescent="0.2">
      <c r="A1001" s="197" t="s">
        <v>960</v>
      </c>
      <c r="B1001" s="197" t="s">
        <v>961</v>
      </c>
      <c r="C1001" s="197" t="s">
        <v>13</v>
      </c>
      <c r="D1001" s="198">
        <v>2016</v>
      </c>
      <c r="E1001" s="197" t="s">
        <v>6</v>
      </c>
      <c r="F1001" s="199">
        <v>12</v>
      </c>
      <c r="G1001" s="200">
        <v>0</v>
      </c>
      <c r="H1001" s="200">
        <v>0</v>
      </c>
      <c r="I1001" s="200">
        <v>0</v>
      </c>
      <c r="J1001" s="200">
        <v>8</v>
      </c>
      <c r="K1001" s="199">
        <v>0</v>
      </c>
      <c r="L1001" s="199">
        <v>0</v>
      </c>
      <c r="M1001" s="199">
        <v>0</v>
      </c>
      <c r="N1001" s="199">
        <v>12</v>
      </c>
      <c r="O1001" s="199">
        <v>4</v>
      </c>
      <c r="P1001" s="199">
        <v>25</v>
      </c>
      <c r="Q1001" s="201">
        <v>34</v>
      </c>
      <c r="R1001" s="197">
        <v>57</v>
      </c>
      <c r="S1001" s="197">
        <v>38</v>
      </c>
      <c r="T1001" s="92">
        <f t="shared" si="15"/>
        <v>2016</v>
      </c>
      <c r="U1001">
        <f>VLOOKUP(A1001,'SB35 Determination Data'!$B$4:$F$542,5,FALSE)</f>
        <v>2014</v>
      </c>
    </row>
    <row r="1002" spans="1:21" ht="15" x14ac:dyDescent="0.2">
      <c r="A1002" s="197" t="s">
        <v>960</v>
      </c>
      <c r="B1002" s="197" t="s">
        <v>961</v>
      </c>
      <c r="C1002" s="197" t="s">
        <v>13</v>
      </c>
      <c r="D1002" s="198">
        <v>2017</v>
      </c>
      <c r="E1002" s="197" t="s">
        <v>6</v>
      </c>
      <c r="F1002" s="199">
        <v>12</v>
      </c>
      <c r="G1002" s="200">
        <v>0</v>
      </c>
      <c r="H1002" s="200">
        <v>0</v>
      </c>
      <c r="I1002" s="200">
        <v>0</v>
      </c>
      <c r="J1002" s="200">
        <v>8</v>
      </c>
      <c r="K1002" s="199">
        <v>0</v>
      </c>
      <c r="L1002" s="199">
        <v>0</v>
      </c>
      <c r="M1002" s="199">
        <v>0</v>
      </c>
      <c r="N1002" s="199">
        <v>12</v>
      </c>
      <c r="O1002" s="199">
        <v>15</v>
      </c>
      <c r="P1002" s="199">
        <v>25</v>
      </c>
      <c r="Q1002" s="201">
        <v>25</v>
      </c>
      <c r="R1002" s="197">
        <v>57</v>
      </c>
      <c r="S1002" s="197">
        <v>40</v>
      </c>
      <c r="T1002" s="92">
        <f t="shared" si="15"/>
        <v>2017</v>
      </c>
      <c r="U1002">
        <f>VLOOKUP(A1002,'SB35 Determination Data'!$B$4:$F$542,5,FALSE)</f>
        <v>2014</v>
      </c>
    </row>
    <row r="1003" spans="1:21" ht="15" x14ac:dyDescent="0.2">
      <c r="A1003" s="197" t="s">
        <v>1111</v>
      </c>
      <c r="B1003" s="197" t="s">
        <v>14</v>
      </c>
      <c r="C1003" s="197" t="s">
        <v>13</v>
      </c>
      <c r="D1003" s="198">
        <v>2017</v>
      </c>
      <c r="E1003" s="197" t="s">
        <v>6</v>
      </c>
      <c r="F1003" s="199">
        <v>1</v>
      </c>
      <c r="G1003" s="200">
        <v>0</v>
      </c>
      <c r="H1003" s="200">
        <v>0</v>
      </c>
      <c r="I1003" s="200">
        <v>0</v>
      </c>
      <c r="J1003" s="200">
        <v>1</v>
      </c>
      <c r="K1003" s="199">
        <v>0</v>
      </c>
      <c r="L1003" s="199">
        <v>0</v>
      </c>
      <c r="M1003" s="199">
        <v>0</v>
      </c>
      <c r="N1003" s="199">
        <v>1</v>
      </c>
      <c r="O1003" s="199">
        <v>0</v>
      </c>
      <c r="P1003" s="199">
        <v>1</v>
      </c>
      <c r="Q1003" s="201">
        <v>18</v>
      </c>
      <c r="R1003" s="197">
        <v>4</v>
      </c>
      <c r="S1003" s="197">
        <v>18</v>
      </c>
      <c r="T1003" s="92">
        <f t="shared" si="15"/>
        <v>2017</v>
      </c>
      <c r="U1003">
        <f>VLOOKUP(A1003,'SB35 Determination Data'!$B$4:$F$542,5,FALSE)</f>
        <v>2014</v>
      </c>
    </row>
    <row r="1004" spans="1:21" ht="15" x14ac:dyDescent="0.2">
      <c r="A1004" s="197" t="s">
        <v>1070</v>
      </c>
      <c r="B1004" s="197" t="s">
        <v>126</v>
      </c>
      <c r="C1004" s="197" t="s">
        <v>13</v>
      </c>
      <c r="D1004" s="198">
        <v>2014</v>
      </c>
      <c r="E1004" s="197" t="s">
        <v>6</v>
      </c>
      <c r="F1004" s="199">
        <v>1</v>
      </c>
      <c r="G1004" s="200">
        <v>0</v>
      </c>
      <c r="H1004" s="200">
        <v>0</v>
      </c>
      <c r="I1004" s="200">
        <v>0</v>
      </c>
      <c r="J1004" s="200">
        <v>1</v>
      </c>
      <c r="K1004" s="199">
        <v>0</v>
      </c>
      <c r="L1004" s="199">
        <v>0</v>
      </c>
      <c r="M1004" s="199">
        <v>0</v>
      </c>
      <c r="N1004" s="199">
        <v>1</v>
      </c>
      <c r="O1004" s="199">
        <v>1</v>
      </c>
      <c r="P1004" s="199">
        <v>1</v>
      </c>
      <c r="Q1004" s="201">
        <v>0</v>
      </c>
      <c r="R1004" s="197">
        <v>4</v>
      </c>
      <c r="S1004" s="197">
        <v>1</v>
      </c>
      <c r="T1004" s="92">
        <f t="shared" si="15"/>
        <v>2014</v>
      </c>
      <c r="U1004">
        <f>VLOOKUP(A1004,'SB35 Determination Data'!$B$4:$F$542,5,FALSE)</f>
        <v>2014</v>
      </c>
    </row>
    <row r="1005" spans="1:21" ht="15" x14ac:dyDescent="0.2">
      <c r="A1005" s="197" t="s">
        <v>1070</v>
      </c>
      <c r="B1005" s="197" t="s">
        <v>126</v>
      </c>
      <c r="C1005" s="197" t="s">
        <v>13</v>
      </c>
      <c r="D1005" s="198">
        <v>2015</v>
      </c>
      <c r="E1005" s="197" t="s">
        <v>6</v>
      </c>
      <c r="F1005" s="199">
        <v>1</v>
      </c>
      <c r="G1005" s="200">
        <v>0</v>
      </c>
      <c r="H1005" s="200">
        <v>0</v>
      </c>
      <c r="I1005" s="200">
        <v>0</v>
      </c>
      <c r="J1005" s="200">
        <v>1</v>
      </c>
      <c r="K1005" s="199">
        <v>0</v>
      </c>
      <c r="L1005" s="199">
        <v>0</v>
      </c>
      <c r="M1005" s="199">
        <v>0</v>
      </c>
      <c r="N1005" s="199">
        <v>1</v>
      </c>
      <c r="O1005" s="199">
        <v>1</v>
      </c>
      <c r="P1005" s="199">
        <v>1</v>
      </c>
      <c r="Q1005" s="201">
        <v>0</v>
      </c>
      <c r="R1005" s="197">
        <v>4</v>
      </c>
      <c r="S1005" s="197">
        <v>1</v>
      </c>
      <c r="T1005" s="92">
        <f t="shared" si="15"/>
        <v>2015</v>
      </c>
      <c r="U1005">
        <f>VLOOKUP(A1005,'SB35 Determination Data'!$B$4:$F$542,5,FALSE)</f>
        <v>2014</v>
      </c>
    </row>
    <row r="1006" spans="1:21" ht="15" x14ac:dyDescent="0.2">
      <c r="A1006" s="197" t="s">
        <v>1070</v>
      </c>
      <c r="B1006" s="197" t="s">
        <v>126</v>
      </c>
      <c r="C1006" s="197" t="s">
        <v>13</v>
      </c>
      <c r="D1006" s="198">
        <v>2016</v>
      </c>
      <c r="E1006" s="197" t="s">
        <v>6</v>
      </c>
      <c r="F1006" s="199">
        <v>1</v>
      </c>
      <c r="G1006" s="200">
        <v>0</v>
      </c>
      <c r="H1006" s="200">
        <v>0</v>
      </c>
      <c r="I1006" s="200">
        <v>0</v>
      </c>
      <c r="J1006" s="200">
        <v>1</v>
      </c>
      <c r="K1006" s="199">
        <v>0</v>
      </c>
      <c r="L1006" s="199">
        <v>0</v>
      </c>
      <c r="M1006" s="199">
        <v>0</v>
      </c>
      <c r="N1006" s="199">
        <v>1</v>
      </c>
      <c r="O1006" s="199">
        <v>0</v>
      </c>
      <c r="P1006" s="199">
        <v>1</v>
      </c>
      <c r="Q1006" s="201">
        <v>0</v>
      </c>
      <c r="R1006" s="197">
        <v>4</v>
      </c>
      <c r="S1006" s="197">
        <v>0</v>
      </c>
      <c r="T1006" s="92">
        <f t="shared" si="15"/>
        <v>2016</v>
      </c>
      <c r="U1006">
        <f>VLOOKUP(A1006,'SB35 Determination Data'!$B$4:$F$542,5,FALSE)</f>
        <v>2014</v>
      </c>
    </row>
    <row r="1007" spans="1:21" ht="15" x14ac:dyDescent="0.2">
      <c r="A1007" s="197" t="s">
        <v>1070</v>
      </c>
      <c r="B1007" s="197" t="s">
        <v>126</v>
      </c>
      <c r="C1007" s="197" t="s">
        <v>13</v>
      </c>
      <c r="D1007" s="198">
        <v>2017</v>
      </c>
      <c r="E1007" s="197" t="s">
        <v>6</v>
      </c>
      <c r="F1007" s="199">
        <v>1</v>
      </c>
      <c r="G1007" s="200">
        <v>0</v>
      </c>
      <c r="H1007" s="200">
        <v>0</v>
      </c>
      <c r="I1007" s="200">
        <v>0</v>
      </c>
      <c r="J1007" s="200">
        <v>1</v>
      </c>
      <c r="K1007" s="199">
        <v>0</v>
      </c>
      <c r="L1007" s="199">
        <v>0</v>
      </c>
      <c r="M1007" s="199">
        <v>0</v>
      </c>
      <c r="N1007" s="202">
        <v>1</v>
      </c>
      <c r="O1007" s="199">
        <v>0</v>
      </c>
      <c r="P1007" s="199">
        <v>1</v>
      </c>
      <c r="Q1007" s="201">
        <v>0</v>
      </c>
      <c r="R1007" s="197">
        <v>4</v>
      </c>
      <c r="S1007" s="197">
        <v>0</v>
      </c>
      <c r="T1007" s="92">
        <f t="shared" si="15"/>
        <v>2017</v>
      </c>
      <c r="U1007">
        <f>VLOOKUP(A1007,'SB35 Determination Data'!$B$4:$F$542,5,FALSE)</f>
        <v>2014</v>
      </c>
    </row>
    <row r="1008" spans="1:21" ht="15" x14ac:dyDescent="0.2">
      <c r="A1008" s="197" t="s">
        <v>1071</v>
      </c>
      <c r="B1008" s="197" t="s">
        <v>61</v>
      </c>
      <c r="C1008" s="197" t="s">
        <v>3</v>
      </c>
      <c r="D1008" s="198">
        <v>2017</v>
      </c>
      <c r="E1008" s="197" t="s">
        <v>6</v>
      </c>
      <c r="F1008" s="199">
        <v>1</v>
      </c>
      <c r="G1008" s="200">
        <v>0</v>
      </c>
      <c r="H1008" s="200">
        <v>0</v>
      </c>
      <c r="I1008" s="200">
        <v>0</v>
      </c>
      <c r="J1008" s="200">
        <v>1</v>
      </c>
      <c r="K1008" s="199">
        <v>0</v>
      </c>
      <c r="L1008" s="199">
        <v>0</v>
      </c>
      <c r="M1008" s="199">
        <v>0</v>
      </c>
      <c r="N1008" s="199">
        <v>0</v>
      </c>
      <c r="O1008" s="199">
        <v>0</v>
      </c>
      <c r="P1008" s="199">
        <v>0</v>
      </c>
      <c r="Q1008" s="201">
        <v>0</v>
      </c>
      <c r="R1008" s="197">
        <v>2</v>
      </c>
      <c r="S1008" s="197">
        <v>0</v>
      </c>
      <c r="T1008" s="92">
        <f t="shared" si="15"/>
        <v>2017</v>
      </c>
      <c r="U1008">
        <f>VLOOKUP(A1008,'SB35 Determination Data'!$B$4:$F$542,5,FALSE)</f>
        <v>2014</v>
      </c>
    </row>
    <row r="1009" spans="1:21" ht="15" x14ac:dyDescent="0.2">
      <c r="A1009" s="197" t="s">
        <v>241</v>
      </c>
      <c r="B1009" s="197" t="s">
        <v>105</v>
      </c>
      <c r="C1009" s="197" t="s">
        <v>26</v>
      </c>
      <c r="D1009" s="198">
        <v>2015</v>
      </c>
      <c r="E1009" s="197" t="s">
        <v>6</v>
      </c>
      <c r="F1009" s="199">
        <v>623</v>
      </c>
      <c r="G1009" s="200">
        <v>0</v>
      </c>
      <c r="H1009" s="200">
        <v>0</v>
      </c>
      <c r="I1009" s="200">
        <v>0</v>
      </c>
      <c r="J1009" s="200">
        <v>576</v>
      </c>
      <c r="K1009" s="199">
        <v>3</v>
      </c>
      <c r="L1009" s="199">
        <v>3</v>
      </c>
      <c r="M1009" s="199">
        <v>0</v>
      </c>
      <c r="N1009" s="199">
        <v>566</v>
      </c>
      <c r="O1009" s="199">
        <v>97</v>
      </c>
      <c r="P1009" s="199">
        <v>1431</v>
      </c>
      <c r="Q1009" s="201">
        <v>8</v>
      </c>
      <c r="R1009" s="197">
        <v>3196</v>
      </c>
      <c r="S1009" s="197">
        <v>108</v>
      </c>
      <c r="T1009" s="92">
        <f t="shared" si="15"/>
        <v>2016</v>
      </c>
      <c r="U1009">
        <f>VLOOKUP(A1009,'SB35 Determination Data'!$B$4:$F$542,5,FALSE)</f>
        <v>2016</v>
      </c>
    </row>
    <row r="1010" spans="1:21" ht="15" x14ac:dyDescent="0.2">
      <c r="A1010" s="197" t="s">
        <v>241</v>
      </c>
      <c r="B1010" s="197" t="s">
        <v>105</v>
      </c>
      <c r="C1010" s="197" t="s">
        <v>26</v>
      </c>
      <c r="D1010" s="198">
        <v>2016</v>
      </c>
      <c r="E1010" s="197" t="s">
        <v>6</v>
      </c>
      <c r="F1010" s="199">
        <v>623</v>
      </c>
      <c r="G1010" s="200">
        <v>0</v>
      </c>
      <c r="H1010" s="200">
        <v>0</v>
      </c>
      <c r="I1010" s="200">
        <v>0</v>
      </c>
      <c r="J1010" s="200">
        <v>576</v>
      </c>
      <c r="K1010" s="199">
        <v>2</v>
      </c>
      <c r="L1010" s="199">
        <v>2</v>
      </c>
      <c r="M1010" s="199">
        <v>0</v>
      </c>
      <c r="N1010" s="199">
        <v>566</v>
      </c>
      <c r="O1010" s="199">
        <v>40</v>
      </c>
      <c r="P1010" s="199">
        <v>1431</v>
      </c>
      <c r="Q1010" s="201">
        <v>1</v>
      </c>
      <c r="R1010" s="197">
        <v>3196</v>
      </c>
      <c r="S1010" s="197">
        <v>43</v>
      </c>
      <c r="T1010" s="92">
        <f t="shared" si="15"/>
        <v>2016</v>
      </c>
      <c r="U1010">
        <f>VLOOKUP(A1010,'SB35 Determination Data'!$B$4:$F$542,5,FALSE)</f>
        <v>2016</v>
      </c>
    </row>
    <row r="1011" spans="1:21" ht="15" x14ac:dyDescent="0.2">
      <c r="A1011" s="197" t="s">
        <v>241</v>
      </c>
      <c r="B1011" s="197" t="s">
        <v>105</v>
      </c>
      <c r="C1011" s="197" t="s">
        <v>26</v>
      </c>
      <c r="D1011" s="198">
        <v>2017</v>
      </c>
      <c r="E1011" s="197" t="s">
        <v>6</v>
      </c>
      <c r="F1011" s="199">
        <v>623</v>
      </c>
      <c r="G1011" s="200">
        <v>0</v>
      </c>
      <c r="H1011" s="200">
        <v>0</v>
      </c>
      <c r="I1011" s="200">
        <v>0</v>
      </c>
      <c r="J1011" s="200">
        <v>576</v>
      </c>
      <c r="K1011" s="199">
        <v>2</v>
      </c>
      <c r="L1011" s="199">
        <v>2</v>
      </c>
      <c r="M1011" s="199">
        <v>0</v>
      </c>
      <c r="N1011" s="199">
        <v>566</v>
      </c>
      <c r="O1011" s="199">
        <v>15</v>
      </c>
      <c r="P1011" s="199">
        <v>1431</v>
      </c>
      <c r="Q1011" s="201">
        <v>2</v>
      </c>
      <c r="R1011" s="197">
        <v>3196</v>
      </c>
      <c r="S1011" s="197">
        <v>19</v>
      </c>
      <c r="T1011" s="92">
        <f t="shared" si="15"/>
        <v>2017</v>
      </c>
      <c r="U1011">
        <f>VLOOKUP(A1011,'SB35 Determination Data'!$B$4:$F$542,5,FALSE)</f>
        <v>2016</v>
      </c>
    </row>
    <row r="1012" spans="1:21" ht="15" x14ac:dyDescent="0.2">
      <c r="A1012" s="197" t="s">
        <v>242</v>
      </c>
      <c r="B1012" s="197" t="s">
        <v>29</v>
      </c>
      <c r="C1012" s="197" t="s">
        <v>8</v>
      </c>
      <c r="D1012" s="198">
        <v>2015</v>
      </c>
      <c r="E1012" s="197" t="s">
        <v>6</v>
      </c>
      <c r="F1012" s="199">
        <v>21</v>
      </c>
      <c r="G1012" s="200">
        <v>0</v>
      </c>
      <c r="H1012" s="200">
        <v>0</v>
      </c>
      <c r="I1012" s="200">
        <v>0</v>
      </c>
      <c r="J1012" s="200">
        <v>15</v>
      </c>
      <c r="K1012" s="199">
        <v>0</v>
      </c>
      <c r="L1012" s="199">
        <v>0</v>
      </c>
      <c r="M1012" s="199">
        <v>0</v>
      </c>
      <c r="N1012" s="199">
        <v>15</v>
      </c>
      <c r="O1012" s="199">
        <v>0</v>
      </c>
      <c r="P1012" s="199">
        <v>13</v>
      </c>
      <c r="Q1012" s="201">
        <v>8</v>
      </c>
      <c r="R1012" s="197">
        <v>64</v>
      </c>
      <c r="S1012" s="197">
        <v>8</v>
      </c>
      <c r="T1012" s="92">
        <f t="shared" si="15"/>
        <v>2015</v>
      </c>
      <c r="U1012">
        <f>VLOOKUP(A1012,'SB35 Determination Data'!$B$4:$F$542,5,FALSE)</f>
        <v>2015</v>
      </c>
    </row>
    <row r="1013" spans="1:21" ht="15" x14ac:dyDescent="0.2">
      <c r="A1013" s="197" t="s">
        <v>242</v>
      </c>
      <c r="B1013" s="197" t="s">
        <v>29</v>
      </c>
      <c r="C1013" s="197" t="s">
        <v>8</v>
      </c>
      <c r="D1013" s="198">
        <v>2016</v>
      </c>
      <c r="E1013" s="197" t="s">
        <v>6</v>
      </c>
      <c r="F1013" s="199">
        <v>21</v>
      </c>
      <c r="G1013" s="200">
        <v>0</v>
      </c>
      <c r="H1013" s="200">
        <v>0</v>
      </c>
      <c r="I1013" s="200">
        <v>0</v>
      </c>
      <c r="J1013" s="200">
        <v>15</v>
      </c>
      <c r="K1013" s="199">
        <v>0</v>
      </c>
      <c r="L1013" s="199">
        <v>0</v>
      </c>
      <c r="M1013" s="199">
        <v>0</v>
      </c>
      <c r="N1013" s="199">
        <v>15</v>
      </c>
      <c r="O1013" s="199">
        <v>1</v>
      </c>
      <c r="P1013" s="199">
        <v>13</v>
      </c>
      <c r="Q1013" s="201">
        <v>8</v>
      </c>
      <c r="R1013" s="197">
        <v>64</v>
      </c>
      <c r="S1013" s="197">
        <v>9</v>
      </c>
      <c r="T1013" s="92">
        <f t="shared" si="15"/>
        <v>2016</v>
      </c>
      <c r="U1013">
        <f>VLOOKUP(A1013,'SB35 Determination Data'!$B$4:$F$542,5,FALSE)</f>
        <v>2015</v>
      </c>
    </row>
    <row r="1014" spans="1:21" ht="15" x14ac:dyDescent="0.2">
      <c r="A1014" s="197" t="s">
        <v>242</v>
      </c>
      <c r="B1014" s="197" t="s">
        <v>29</v>
      </c>
      <c r="C1014" s="197" t="s">
        <v>8</v>
      </c>
      <c r="D1014" s="198">
        <v>2017</v>
      </c>
      <c r="E1014" s="197" t="s">
        <v>6</v>
      </c>
      <c r="F1014" s="199">
        <v>21</v>
      </c>
      <c r="G1014" s="200">
        <v>0</v>
      </c>
      <c r="H1014" s="200">
        <v>0</v>
      </c>
      <c r="I1014" s="200">
        <v>0</v>
      </c>
      <c r="J1014" s="200">
        <v>15</v>
      </c>
      <c r="K1014" s="199">
        <v>0</v>
      </c>
      <c r="L1014" s="199">
        <v>0</v>
      </c>
      <c r="M1014" s="199">
        <v>0</v>
      </c>
      <c r="N1014" s="199">
        <v>15</v>
      </c>
      <c r="O1014" s="199">
        <v>2</v>
      </c>
      <c r="P1014" s="199">
        <v>13</v>
      </c>
      <c r="Q1014" s="201">
        <v>6</v>
      </c>
      <c r="R1014" s="197">
        <v>64</v>
      </c>
      <c r="S1014" s="197">
        <v>8</v>
      </c>
      <c r="T1014" s="92">
        <f t="shared" si="15"/>
        <v>2017</v>
      </c>
      <c r="U1014">
        <f>VLOOKUP(A1014,'SB35 Determination Data'!$B$4:$F$542,5,FALSE)</f>
        <v>2015</v>
      </c>
    </row>
    <row r="1015" spans="1:21" ht="15" x14ac:dyDescent="0.2">
      <c r="A1015" s="197" t="s">
        <v>243</v>
      </c>
      <c r="B1015" s="197" t="s">
        <v>66</v>
      </c>
      <c r="C1015" s="197" t="s">
        <v>67</v>
      </c>
      <c r="D1015" s="198">
        <v>2013</v>
      </c>
      <c r="E1015" s="197" t="s">
        <v>6</v>
      </c>
      <c r="F1015" s="199">
        <v>201</v>
      </c>
      <c r="G1015" s="200">
        <v>26</v>
      </c>
      <c r="H1015" s="200">
        <v>26</v>
      </c>
      <c r="I1015" s="200">
        <v>0</v>
      </c>
      <c r="J1015" s="200">
        <v>152</v>
      </c>
      <c r="K1015" s="199">
        <v>26</v>
      </c>
      <c r="L1015" s="199">
        <v>26</v>
      </c>
      <c r="M1015" s="199">
        <v>0</v>
      </c>
      <c r="N1015" s="199">
        <v>282</v>
      </c>
      <c r="O1015" s="199">
        <v>0</v>
      </c>
      <c r="P1015" s="199">
        <v>618</v>
      </c>
      <c r="Q1015" s="201">
        <v>64</v>
      </c>
      <c r="R1015" s="197">
        <v>1253</v>
      </c>
      <c r="S1015" s="197">
        <v>116</v>
      </c>
      <c r="T1015" s="92">
        <f t="shared" si="15"/>
        <v>2013</v>
      </c>
      <c r="U1015">
        <f>VLOOKUP(A1015,'SB35 Determination Data'!$B$4:$F$542,5,FALSE)</f>
        <v>2013</v>
      </c>
    </row>
    <row r="1016" spans="1:21" ht="15" x14ac:dyDescent="0.2">
      <c r="A1016" s="197" t="s">
        <v>243</v>
      </c>
      <c r="B1016" s="197" t="s">
        <v>66</v>
      </c>
      <c r="C1016" s="197" t="s">
        <v>67</v>
      </c>
      <c r="D1016" s="198">
        <v>2014</v>
      </c>
      <c r="E1016" s="197" t="s">
        <v>6</v>
      </c>
      <c r="F1016" s="199">
        <v>201</v>
      </c>
      <c r="G1016" s="200">
        <v>0</v>
      </c>
      <c r="H1016" s="200">
        <v>0</v>
      </c>
      <c r="I1016" s="200">
        <v>0</v>
      </c>
      <c r="J1016" s="200">
        <v>152</v>
      </c>
      <c r="K1016" s="199">
        <v>0</v>
      </c>
      <c r="L1016" s="199">
        <v>0</v>
      </c>
      <c r="M1016" s="199">
        <v>0</v>
      </c>
      <c r="N1016" s="202">
        <v>282</v>
      </c>
      <c r="O1016" s="199">
        <v>0</v>
      </c>
      <c r="P1016" s="199">
        <v>618</v>
      </c>
      <c r="Q1016" s="201">
        <v>11</v>
      </c>
      <c r="R1016" s="197">
        <v>1253</v>
      </c>
      <c r="S1016" s="197">
        <v>11</v>
      </c>
      <c r="T1016" s="92">
        <f t="shared" si="15"/>
        <v>2014</v>
      </c>
      <c r="U1016">
        <f>VLOOKUP(A1016,'SB35 Determination Data'!$B$4:$F$542,5,FALSE)</f>
        <v>2013</v>
      </c>
    </row>
    <row r="1017" spans="1:21" ht="15" x14ac:dyDescent="0.2">
      <c r="A1017" s="197" t="s">
        <v>243</v>
      </c>
      <c r="B1017" s="197" t="s">
        <v>66</v>
      </c>
      <c r="C1017" s="197" t="s">
        <v>67</v>
      </c>
      <c r="D1017" s="198">
        <v>2015</v>
      </c>
      <c r="E1017" s="197" t="s">
        <v>6</v>
      </c>
      <c r="F1017" s="199">
        <v>201</v>
      </c>
      <c r="G1017" s="200">
        <v>0</v>
      </c>
      <c r="H1017" s="200">
        <v>0</v>
      </c>
      <c r="I1017" s="200">
        <v>0</v>
      </c>
      <c r="J1017" s="200">
        <v>152</v>
      </c>
      <c r="K1017" s="199">
        <v>0</v>
      </c>
      <c r="L1017" s="199">
        <v>0</v>
      </c>
      <c r="M1017" s="199">
        <v>0</v>
      </c>
      <c r="N1017" s="199">
        <v>282</v>
      </c>
      <c r="O1017" s="199">
        <v>0</v>
      </c>
      <c r="P1017" s="199">
        <v>618</v>
      </c>
      <c r="Q1017" s="201">
        <v>11</v>
      </c>
      <c r="R1017" s="197">
        <v>1253</v>
      </c>
      <c r="S1017" s="197">
        <v>11</v>
      </c>
      <c r="T1017" s="92">
        <f t="shared" si="15"/>
        <v>2015</v>
      </c>
      <c r="U1017">
        <f>VLOOKUP(A1017,'SB35 Determination Data'!$B$4:$F$542,5,FALSE)</f>
        <v>2013</v>
      </c>
    </row>
    <row r="1018" spans="1:21" ht="15" x14ac:dyDescent="0.2">
      <c r="A1018" s="197" t="s">
        <v>243</v>
      </c>
      <c r="B1018" s="197" t="s">
        <v>66</v>
      </c>
      <c r="C1018" s="197" t="s">
        <v>67</v>
      </c>
      <c r="D1018" s="198">
        <v>2016</v>
      </c>
      <c r="E1018" s="197" t="s">
        <v>6</v>
      </c>
      <c r="F1018" s="199">
        <v>201</v>
      </c>
      <c r="G1018" s="200">
        <v>0</v>
      </c>
      <c r="H1018" s="200">
        <v>0</v>
      </c>
      <c r="I1018" s="200">
        <v>0</v>
      </c>
      <c r="J1018" s="200">
        <v>152</v>
      </c>
      <c r="K1018" s="199">
        <v>0</v>
      </c>
      <c r="L1018" s="199">
        <v>0</v>
      </c>
      <c r="M1018" s="199">
        <v>0</v>
      </c>
      <c r="N1018" s="199">
        <v>282</v>
      </c>
      <c r="O1018" s="199">
        <v>0</v>
      </c>
      <c r="P1018" s="199">
        <v>618</v>
      </c>
      <c r="Q1018" s="201">
        <v>17</v>
      </c>
      <c r="R1018" s="197">
        <v>1253</v>
      </c>
      <c r="S1018" s="197">
        <v>17</v>
      </c>
      <c r="T1018" s="92">
        <f t="shared" si="15"/>
        <v>2016</v>
      </c>
      <c r="U1018">
        <f>VLOOKUP(A1018,'SB35 Determination Data'!$B$4:$F$542,5,FALSE)</f>
        <v>2013</v>
      </c>
    </row>
    <row r="1019" spans="1:21" ht="15" x14ac:dyDescent="0.2">
      <c r="A1019" s="197" t="s">
        <v>243</v>
      </c>
      <c r="B1019" s="197" t="s">
        <v>66</v>
      </c>
      <c r="C1019" s="197" t="s">
        <v>67</v>
      </c>
      <c r="D1019" s="198">
        <v>2017</v>
      </c>
      <c r="E1019" s="197" t="s">
        <v>6</v>
      </c>
      <c r="F1019" s="199">
        <v>201</v>
      </c>
      <c r="G1019" s="200">
        <v>0</v>
      </c>
      <c r="H1019" s="200">
        <v>0</v>
      </c>
      <c r="I1019" s="200">
        <v>0</v>
      </c>
      <c r="J1019" s="200">
        <v>152</v>
      </c>
      <c r="K1019" s="199">
        <v>0</v>
      </c>
      <c r="L1019" s="199">
        <v>0</v>
      </c>
      <c r="M1019" s="199">
        <v>0</v>
      </c>
      <c r="N1019" s="199">
        <v>282</v>
      </c>
      <c r="O1019" s="199">
        <v>0</v>
      </c>
      <c r="P1019" s="199">
        <v>618</v>
      </c>
      <c r="Q1019" s="201">
        <v>24</v>
      </c>
      <c r="R1019" s="197">
        <v>1253</v>
      </c>
      <c r="S1019" s="197">
        <v>24</v>
      </c>
      <c r="T1019" s="92">
        <f t="shared" si="15"/>
        <v>2017</v>
      </c>
      <c r="U1019">
        <f>VLOOKUP(A1019,'SB35 Determination Data'!$B$4:$F$542,5,FALSE)</f>
        <v>2013</v>
      </c>
    </row>
    <row r="1020" spans="1:21" ht="15" x14ac:dyDescent="0.2">
      <c r="A1020" s="197" t="s">
        <v>244</v>
      </c>
      <c r="B1020" s="197" t="s">
        <v>78</v>
      </c>
      <c r="C1020" s="197" t="s">
        <v>32</v>
      </c>
      <c r="D1020" s="198">
        <v>2013</v>
      </c>
      <c r="E1020" s="197" t="s">
        <v>6</v>
      </c>
      <c r="F1020" s="199">
        <v>1539</v>
      </c>
      <c r="G1020" s="200">
        <v>0</v>
      </c>
      <c r="H1020" s="200">
        <v>0</v>
      </c>
      <c r="I1020" s="200">
        <v>0</v>
      </c>
      <c r="J1020" s="200">
        <v>1079</v>
      </c>
      <c r="K1020" s="199">
        <v>0</v>
      </c>
      <c r="L1020" s="199">
        <v>0</v>
      </c>
      <c r="M1020" s="199">
        <v>0</v>
      </c>
      <c r="N1020" s="199">
        <v>1303</v>
      </c>
      <c r="O1020" s="199">
        <v>0</v>
      </c>
      <c r="P1020" s="199">
        <v>3087</v>
      </c>
      <c r="Q1020" s="201">
        <v>331</v>
      </c>
      <c r="R1020" s="197">
        <v>7008</v>
      </c>
      <c r="S1020" s="197">
        <v>331</v>
      </c>
      <c r="T1020" s="92">
        <f t="shared" si="15"/>
        <v>2014</v>
      </c>
      <c r="U1020">
        <f>VLOOKUP(A1020,'SB35 Determination Data'!$B$4:$F$542,5,FALSE)</f>
        <v>2014</v>
      </c>
    </row>
    <row r="1021" spans="1:21" ht="15" x14ac:dyDescent="0.2">
      <c r="A1021" s="197" t="s">
        <v>244</v>
      </c>
      <c r="B1021" s="197" t="s">
        <v>78</v>
      </c>
      <c r="C1021" s="197" t="s">
        <v>32</v>
      </c>
      <c r="D1021" s="198">
        <v>2014</v>
      </c>
      <c r="E1021" s="197" t="s">
        <v>6</v>
      </c>
      <c r="F1021" s="199">
        <v>1539</v>
      </c>
      <c r="G1021" s="200">
        <v>0</v>
      </c>
      <c r="H1021" s="200">
        <v>0</v>
      </c>
      <c r="I1021" s="200">
        <v>0</v>
      </c>
      <c r="J1021" s="200">
        <v>1079</v>
      </c>
      <c r="K1021" s="199">
        <v>0</v>
      </c>
      <c r="L1021" s="199">
        <v>0</v>
      </c>
      <c r="M1021" s="199">
        <v>0</v>
      </c>
      <c r="N1021" s="202">
        <v>1303</v>
      </c>
      <c r="O1021" s="199">
        <v>0</v>
      </c>
      <c r="P1021" s="199">
        <v>3087</v>
      </c>
      <c r="Q1021" s="201">
        <v>254</v>
      </c>
      <c r="R1021" s="197">
        <v>7008</v>
      </c>
      <c r="S1021" s="197">
        <v>254</v>
      </c>
      <c r="T1021" s="92">
        <f t="shared" si="15"/>
        <v>2014</v>
      </c>
      <c r="U1021">
        <f>VLOOKUP(A1021,'SB35 Determination Data'!$B$4:$F$542,5,FALSE)</f>
        <v>2014</v>
      </c>
    </row>
    <row r="1022" spans="1:21" ht="15" x14ac:dyDescent="0.2">
      <c r="A1022" s="197" t="s">
        <v>244</v>
      </c>
      <c r="B1022" s="197" t="s">
        <v>78</v>
      </c>
      <c r="C1022" s="197" t="s">
        <v>32</v>
      </c>
      <c r="D1022" s="198">
        <v>2015</v>
      </c>
      <c r="E1022" s="197" t="s">
        <v>6</v>
      </c>
      <c r="F1022" s="199">
        <v>1539</v>
      </c>
      <c r="G1022" s="200">
        <v>50</v>
      </c>
      <c r="H1022" s="200">
        <v>50</v>
      </c>
      <c r="I1022" s="200">
        <v>0</v>
      </c>
      <c r="J1022" s="200">
        <v>1079</v>
      </c>
      <c r="K1022" s="199">
        <v>0</v>
      </c>
      <c r="L1022" s="199">
        <v>0</v>
      </c>
      <c r="M1022" s="199">
        <v>0</v>
      </c>
      <c r="N1022" s="199">
        <v>1303</v>
      </c>
      <c r="O1022" s="199">
        <v>0</v>
      </c>
      <c r="P1022" s="199">
        <v>3087</v>
      </c>
      <c r="Q1022" s="201">
        <v>402</v>
      </c>
      <c r="R1022" s="197">
        <v>7008</v>
      </c>
      <c r="S1022" s="197">
        <v>452</v>
      </c>
      <c r="T1022" s="92">
        <f t="shared" si="15"/>
        <v>2015</v>
      </c>
      <c r="U1022">
        <f>VLOOKUP(A1022,'SB35 Determination Data'!$B$4:$F$542,5,FALSE)</f>
        <v>2014</v>
      </c>
    </row>
    <row r="1023" spans="1:21" ht="15" x14ac:dyDescent="0.2">
      <c r="A1023" s="197" t="s">
        <v>244</v>
      </c>
      <c r="B1023" s="197" t="s">
        <v>78</v>
      </c>
      <c r="C1023" s="197" t="s">
        <v>32</v>
      </c>
      <c r="D1023" s="198">
        <v>2016</v>
      </c>
      <c r="E1023" s="197" t="s">
        <v>6</v>
      </c>
      <c r="F1023" s="199">
        <v>1539</v>
      </c>
      <c r="G1023" s="200">
        <v>0</v>
      </c>
      <c r="H1023" s="200">
        <v>0</v>
      </c>
      <c r="I1023" s="200">
        <v>0</v>
      </c>
      <c r="J1023" s="200">
        <v>1079</v>
      </c>
      <c r="K1023" s="199">
        <v>0</v>
      </c>
      <c r="L1023" s="199">
        <v>0</v>
      </c>
      <c r="M1023" s="199">
        <v>0</v>
      </c>
      <c r="N1023" s="202">
        <v>1303</v>
      </c>
      <c r="O1023" s="199">
        <v>0</v>
      </c>
      <c r="P1023" s="199">
        <v>3087</v>
      </c>
      <c r="Q1023" s="201">
        <v>330</v>
      </c>
      <c r="R1023" s="197">
        <v>7008</v>
      </c>
      <c r="S1023" s="197">
        <v>330</v>
      </c>
      <c r="T1023" s="92">
        <f t="shared" si="15"/>
        <v>2016</v>
      </c>
      <c r="U1023">
        <f>VLOOKUP(A1023,'SB35 Determination Data'!$B$4:$F$542,5,FALSE)</f>
        <v>2014</v>
      </c>
    </row>
    <row r="1024" spans="1:21" ht="15" x14ac:dyDescent="0.2">
      <c r="A1024" s="197" t="s">
        <v>244</v>
      </c>
      <c r="B1024" s="197" t="s">
        <v>78</v>
      </c>
      <c r="C1024" s="197" t="s">
        <v>32</v>
      </c>
      <c r="D1024" s="198">
        <v>2017</v>
      </c>
      <c r="E1024" s="197" t="s">
        <v>6</v>
      </c>
      <c r="F1024" s="199">
        <v>1539</v>
      </c>
      <c r="G1024" s="200">
        <v>50</v>
      </c>
      <c r="H1024" s="200">
        <v>50</v>
      </c>
      <c r="I1024" s="200">
        <v>0</v>
      </c>
      <c r="J1024" s="200">
        <v>1079</v>
      </c>
      <c r="K1024" s="199">
        <v>0</v>
      </c>
      <c r="L1024" s="199">
        <v>0</v>
      </c>
      <c r="M1024" s="199">
        <v>0</v>
      </c>
      <c r="N1024" s="199">
        <v>1303</v>
      </c>
      <c r="O1024" s="199">
        <v>110</v>
      </c>
      <c r="P1024" s="199">
        <v>3087</v>
      </c>
      <c r="Q1024" s="201">
        <v>306</v>
      </c>
      <c r="R1024" s="197">
        <v>7008</v>
      </c>
      <c r="S1024" s="197">
        <v>466</v>
      </c>
      <c r="T1024" s="92">
        <f t="shared" si="15"/>
        <v>2017</v>
      </c>
      <c r="U1024">
        <f>VLOOKUP(A1024,'SB35 Determination Data'!$B$4:$F$542,5,FALSE)</f>
        <v>2014</v>
      </c>
    </row>
    <row r="1025" spans="1:21" ht="15" x14ac:dyDescent="0.2">
      <c r="A1025" s="197" t="s">
        <v>245</v>
      </c>
      <c r="B1025" s="197" t="s">
        <v>2</v>
      </c>
      <c r="C1025" s="197" t="s">
        <v>3</v>
      </c>
      <c r="D1025" s="198">
        <v>2014</v>
      </c>
      <c r="E1025" s="197" t="s">
        <v>6</v>
      </c>
      <c r="F1025" s="199">
        <v>209</v>
      </c>
      <c r="G1025" s="200">
        <v>0</v>
      </c>
      <c r="H1025" s="200">
        <v>0</v>
      </c>
      <c r="I1025" s="200">
        <v>0</v>
      </c>
      <c r="J1025" s="200">
        <v>141</v>
      </c>
      <c r="K1025" s="199">
        <v>0</v>
      </c>
      <c r="L1025" s="199">
        <v>0</v>
      </c>
      <c r="M1025" s="199">
        <v>0</v>
      </c>
      <c r="N1025" s="199">
        <v>158</v>
      </c>
      <c r="O1025" s="199">
        <v>0</v>
      </c>
      <c r="P1025" s="199">
        <v>340</v>
      </c>
      <c r="Q1025" s="201">
        <v>388</v>
      </c>
      <c r="R1025" s="197">
        <v>848</v>
      </c>
      <c r="S1025" s="197">
        <v>388</v>
      </c>
      <c r="T1025" s="92">
        <f t="shared" si="15"/>
        <v>2014</v>
      </c>
      <c r="U1025">
        <f>VLOOKUP(A1025,'SB35 Determination Data'!$B$4:$F$542,5,FALSE)</f>
        <v>2014</v>
      </c>
    </row>
    <row r="1026" spans="1:21" ht="15" x14ac:dyDescent="0.2">
      <c r="A1026" s="197" t="s">
        <v>245</v>
      </c>
      <c r="B1026" s="197" t="s">
        <v>2</v>
      </c>
      <c r="C1026" s="197" t="s">
        <v>3</v>
      </c>
      <c r="D1026" s="198">
        <v>2015</v>
      </c>
      <c r="E1026" s="197" t="s">
        <v>6</v>
      </c>
      <c r="F1026" s="199">
        <v>209</v>
      </c>
      <c r="G1026" s="200">
        <v>0</v>
      </c>
      <c r="H1026" s="200">
        <v>0</v>
      </c>
      <c r="I1026" s="200">
        <v>0</v>
      </c>
      <c r="J1026" s="200">
        <v>141</v>
      </c>
      <c r="K1026" s="199">
        <v>0</v>
      </c>
      <c r="L1026" s="199">
        <v>0</v>
      </c>
      <c r="M1026" s="199">
        <v>0</v>
      </c>
      <c r="N1026" s="199">
        <v>158</v>
      </c>
      <c r="O1026" s="199">
        <v>0</v>
      </c>
      <c r="P1026" s="199">
        <v>340</v>
      </c>
      <c r="Q1026" s="201">
        <v>425</v>
      </c>
      <c r="R1026" s="197">
        <v>848</v>
      </c>
      <c r="S1026" s="197">
        <v>425</v>
      </c>
      <c r="T1026" s="92">
        <f t="shared" si="15"/>
        <v>2015</v>
      </c>
      <c r="U1026">
        <f>VLOOKUP(A1026,'SB35 Determination Data'!$B$4:$F$542,5,FALSE)</f>
        <v>2014</v>
      </c>
    </row>
    <row r="1027" spans="1:21" ht="15" x14ac:dyDescent="0.2">
      <c r="A1027" s="197" t="s">
        <v>245</v>
      </c>
      <c r="B1027" s="197" t="s">
        <v>2</v>
      </c>
      <c r="C1027" s="197" t="s">
        <v>3</v>
      </c>
      <c r="D1027" s="198">
        <v>2016</v>
      </c>
      <c r="E1027" s="197" t="s">
        <v>6</v>
      </c>
      <c r="F1027" s="199">
        <v>209</v>
      </c>
      <c r="G1027" s="200">
        <v>0</v>
      </c>
      <c r="H1027" s="200">
        <v>0</v>
      </c>
      <c r="I1027" s="200">
        <v>0</v>
      </c>
      <c r="J1027" s="200">
        <v>141</v>
      </c>
      <c r="K1027" s="199">
        <v>0</v>
      </c>
      <c r="L1027" s="199">
        <v>0</v>
      </c>
      <c r="M1027" s="199">
        <v>0</v>
      </c>
      <c r="N1027" s="199">
        <v>158</v>
      </c>
      <c r="O1027" s="199">
        <v>0</v>
      </c>
      <c r="P1027" s="199">
        <v>340</v>
      </c>
      <c r="Q1027" s="201">
        <v>171</v>
      </c>
      <c r="R1027" s="197">
        <v>848</v>
      </c>
      <c r="S1027" s="197">
        <v>171</v>
      </c>
      <c r="T1027" s="92">
        <f t="shared" si="15"/>
        <v>2016</v>
      </c>
      <c r="U1027">
        <f>VLOOKUP(A1027,'SB35 Determination Data'!$B$4:$F$542,5,FALSE)</f>
        <v>2014</v>
      </c>
    </row>
    <row r="1028" spans="1:21" ht="15" x14ac:dyDescent="0.2">
      <c r="A1028" s="197" t="s">
        <v>245</v>
      </c>
      <c r="B1028" s="197" t="s">
        <v>2</v>
      </c>
      <c r="C1028" s="197" t="s">
        <v>3</v>
      </c>
      <c r="D1028" s="198">
        <v>2017</v>
      </c>
      <c r="E1028" s="197" t="s">
        <v>6</v>
      </c>
      <c r="F1028" s="199">
        <v>209</v>
      </c>
      <c r="G1028" s="200">
        <v>18</v>
      </c>
      <c r="H1028" s="200">
        <v>18</v>
      </c>
      <c r="I1028" s="200">
        <v>0</v>
      </c>
      <c r="J1028" s="200">
        <v>141</v>
      </c>
      <c r="K1028" s="199">
        <v>11</v>
      </c>
      <c r="L1028" s="199">
        <v>11</v>
      </c>
      <c r="M1028" s="199">
        <v>0</v>
      </c>
      <c r="N1028" s="202">
        <v>158</v>
      </c>
      <c r="O1028" s="199">
        <v>31</v>
      </c>
      <c r="P1028" s="199">
        <v>340</v>
      </c>
      <c r="Q1028" s="201">
        <v>296</v>
      </c>
      <c r="R1028" s="197">
        <v>848</v>
      </c>
      <c r="S1028" s="197">
        <v>356</v>
      </c>
      <c r="T1028" s="92">
        <f t="shared" ref="T1028:T1091" si="16">IF(D1028&gt;U1028,D1028,U1028)</f>
        <v>2017</v>
      </c>
      <c r="U1028">
        <f>VLOOKUP(A1028,'SB35 Determination Data'!$B$4:$F$542,5,FALSE)</f>
        <v>2014</v>
      </c>
    </row>
    <row r="1029" spans="1:21" ht="15" x14ac:dyDescent="0.2">
      <c r="A1029" s="197" t="s">
        <v>1072</v>
      </c>
      <c r="B1029" s="197" t="s">
        <v>35</v>
      </c>
      <c r="C1029" s="197" t="s">
        <v>3</v>
      </c>
      <c r="D1029" s="198">
        <v>2017</v>
      </c>
      <c r="E1029" s="197" t="s">
        <v>6</v>
      </c>
      <c r="F1029" s="199">
        <v>23</v>
      </c>
      <c r="G1029" s="200">
        <v>0</v>
      </c>
      <c r="H1029" s="200">
        <v>0</v>
      </c>
      <c r="I1029" s="200">
        <v>0</v>
      </c>
      <c r="J1029" s="200">
        <v>15</v>
      </c>
      <c r="K1029" s="199">
        <v>0</v>
      </c>
      <c r="L1029" s="199">
        <v>0</v>
      </c>
      <c r="M1029" s="199">
        <v>0</v>
      </c>
      <c r="N1029" s="199">
        <v>18</v>
      </c>
      <c r="O1029" s="199">
        <v>1</v>
      </c>
      <c r="P1029" s="199">
        <v>39</v>
      </c>
      <c r="Q1029" s="201">
        <v>36</v>
      </c>
      <c r="R1029" s="197">
        <v>95</v>
      </c>
      <c r="S1029" s="197">
        <v>37</v>
      </c>
      <c r="T1029" s="92">
        <f t="shared" si="16"/>
        <v>2017</v>
      </c>
      <c r="U1029">
        <f>VLOOKUP(A1029,'SB35 Determination Data'!$B$4:$F$542,5,FALSE)</f>
        <v>2014</v>
      </c>
    </row>
    <row r="1030" spans="1:21" ht="15" x14ac:dyDescent="0.2">
      <c r="A1030" s="197" t="s">
        <v>246</v>
      </c>
      <c r="B1030" s="197" t="s">
        <v>5</v>
      </c>
      <c r="C1030" s="197" t="s">
        <v>3</v>
      </c>
      <c r="D1030" s="198">
        <v>2014</v>
      </c>
      <c r="E1030" s="197" t="s">
        <v>6</v>
      </c>
      <c r="F1030" s="199">
        <v>8</v>
      </c>
      <c r="G1030" s="200">
        <v>0</v>
      </c>
      <c r="H1030" s="200">
        <v>0</v>
      </c>
      <c r="I1030" s="200">
        <v>0</v>
      </c>
      <c r="J1030" s="200">
        <v>5</v>
      </c>
      <c r="K1030" s="199">
        <v>0</v>
      </c>
      <c r="L1030" s="199">
        <v>0</v>
      </c>
      <c r="M1030" s="199">
        <v>0</v>
      </c>
      <c r="N1030" s="199">
        <v>5</v>
      </c>
      <c r="O1030" s="199">
        <v>0</v>
      </c>
      <c r="P1030" s="199">
        <v>13</v>
      </c>
      <c r="Q1030" s="201">
        <v>4</v>
      </c>
      <c r="R1030" s="197">
        <v>31</v>
      </c>
      <c r="S1030" s="197">
        <v>4</v>
      </c>
      <c r="T1030" s="92">
        <f t="shared" si="16"/>
        <v>2014</v>
      </c>
      <c r="U1030">
        <f>VLOOKUP(A1030,'SB35 Determination Data'!$B$4:$F$542,5,FALSE)</f>
        <v>2014</v>
      </c>
    </row>
    <row r="1031" spans="1:21" ht="15" x14ac:dyDescent="0.2">
      <c r="A1031" s="197" t="s">
        <v>246</v>
      </c>
      <c r="B1031" s="197" t="s">
        <v>5</v>
      </c>
      <c r="C1031" s="197" t="s">
        <v>3</v>
      </c>
      <c r="D1031" s="198">
        <v>2015</v>
      </c>
      <c r="E1031" s="197" t="s">
        <v>6</v>
      </c>
      <c r="F1031" s="199">
        <v>8</v>
      </c>
      <c r="G1031" s="200">
        <v>0</v>
      </c>
      <c r="H1031" s="200">
        <v>0</v>
      </c>
      <c r="I1031" s="200">
        <v>0</v>
      </c>
      <c r="J1031" s="200">
        <v>5</v>
      </c>
      <c r="K1031" s="199">
        <v>0</v>
      </c>
      <c r="L1031" s="199">
        <v>0</v>
      </c>
      <c r="M1031" s="199">
        <v>0</v>
      </c>
      <c r="N1031" s="199">
        <v>5</v>
      </c>
      <c r="O1031" s="199">
        <v>0</v>
      </c>
      <c r="P1031" s="199">
        <v>13</v>
      </c>
      <c r="Q1031" s="201">
        <v>4</v>
      </c>
      <c r="R1031" s="197">
        <v>31</v>
      </c>
      <c r="S1031" s="197">
        <v>4</v>
      </c>
      <c r="T1031" s="92">
        <f t="shared" si="16"/>
        <v>2015</v>
      </c>
      <c r="U1031">
        <f>VLOOKUP(A1031,'SB35 Determination Data'!$B$4:$F$542,5,FALSE)</f>
        <v>2014</v>
      </c>
    </row>
    <row r="1032" spans="1:21" ht="15" x14ac:dyDescent="0.2">
      <c r="A1032" s="197" t="s">
        <v>246</v>
      </c>
      <c r="B1032" s="197" t="s">
        <v>5</v>
      </c>
      <c r="C1032" s="197" t="s">
        <v>3</v>
      </c>
      <c r="D1032" s="198">
        <v>2016</v>
      </c>
      <c r="E1032" s="197" t="s">
        <v>6</v>
      </c>
      <c r="F1032" s="199">
        <v>8</v>
      </c>
      <c r="G1032" s="200">
        <v>4</v>
      </c>
      <c r="H1032" s="200">
        <v>4</v>
      </c>
      <c r="I1032" s="200">
        <v>0</v>
      </c>
      <c r="J1032" s="200">
        <v>5</v>
      </c>
      <c r="K1032" s="199">
        <v>0</v>
      </c>
      <c r="L1032" s="199">
        <v>0</v>
      </c>
      <c r="M1032" s="199">
        <v>0</v>
      </c>
      <c r="N1032" s="199">
        <v>5</v>
      </c>
      <c r="O1032" s="199">
        <v>0</v>
      </c>
      <c r="P1032" s="199">
        <v>13</v>
      </c>
      <c r="Q1032" s="201">
        <v>48</v>
      </c>
      <c r="R1032" s="197">
        <v>31</v>
      </c>
      <c r="S1032" s="197">
        <v>52</v>
      </c>
      <c r="T1032" s="92">
        <f t="shared" si="16"/>
        <v>2016</v>
      </c>
      <c r="U1032">
        <f>VLOOKUP(A1032,'SB35 Determination Data'!$B$4:$F$542,5,FALSE)</f>
        <v>2014</v>
      </c>
    </row>
    <row r="1033" spans="1:21" ht="15" x14ac:dyDescent="0.2">
      <c r="A1033" s="197" t="s">
        <v>246</v>
      </c>
      <c r="B1033" s="197" t="s">
        <v>5</v>
      </c>
      <c r="C1033" s="197" t="s">
        <v>3</v>
      </c>
      <c r="D1033" s="198">
        <v>2017</v>
      </c>
      <c r="E1033" s="197" t="s">
        <v>6</v>
      </c>
      <c r="F1033" s="199">
        <v>8</v>
      </c>
      <c r="G1033" s="200">
        <v>1</v>
      </c>
      <c r="H1033" s="200">
        <v>1</v>
      </c>
      <c r="I1033" s="200">
        <v>0</v>
      </c>
      <c r="J1033" s="200">
        <v>5</v>
      </c>
      <c r="K1033" s="199">
        <v>0</v>
      </c>
      <c r="L1033" s="199">
        <v>0</v>
      </c>
      <c r="M1033" s="199">
        <v>0</v>
      </c>
      <c r="N1033" s="199">
        <v>5</v>
      </c>
      <c r="O1033" s="199">
        <v>0</v>
      </c>
      <c r="P1033" s="199">
        <v>13</v>
      </c>
      <c r="Q1033" s="201">
        <v>26</v>
      </c>
      <c r="R1033" s="197">
        <v>31</v>
      </c>
      <c r="S1033" s="197">
        <v>27</v>
      </c>
      <c r="T1033" s="92">
        <f t="shared" si="16"/>
        <v>2017</v>
      </c>
      <c r="U1033">
        <f>VLOOKUP(A1033,'SB35 Determination Data'!$B$4:$F$542,5,FALSE)</f>
        <v>2014</v>
      </c>
    </row>
    <row r="1034" spans="1:21" ht="15" x14ac:dyDescent="0.2">
      <c r="A1034" s="197" t="s">
        <v>1073</v>
      </c>
      <c r="B1034" s="197" t="s">
        <v>12</v>
      </c>
      <c r="C1034" s="197" t="s">
        <v>3</v>
      </c>
      <c r="D1034" s="198">
        <v>2014</v>
      </c>
      <c r="E1034" s="197" t="s">
        <v>6</v>
      </c>
      <c r="F1034" s="199">
        <v>1</v>
      </c>
      <c r="G1034" s="200">
        <v>0</v>
      </c>
      <c r="H1034" s="200">
        <v>0</v>
      </c>
      <c r="I1034" s="200">
        <v>0</v>
      </c>
      <c r="J1034" s="200">
        <v>1</v>
      </c>
      <c r="K1034" s="199">
        <v>0</v>
      </c>
      <c r="L1034" s="199">
        <v>0</v>
      </c>
      <c r="M1034" s="199">
        <v>0</v>
      </c>
      <c r="N1034" s="202">
        <v>0</v>
      </c>
      <c r="O1034" s="199">
        <v>0</v>
      </c>
      <c r="P1034" s="199">
        <v>0</v>
      </c>
      <c r="Q1034" s="201">
        <v>0</v>
      </c>
      <c r="R1034" s="197">
        <v>2</v>
      </c>
      <c r="S1034" s="197">
        <v>0</v>
      </c>
      <c r="T1034" s="92">
        <f t="shared" si="16"/>
        <v>2014</v>
      </c>
      <c r="U1034">
        <f>VLOOKUP(A1034,'SB35 Determination Data'!$B$4:$F$542,5,FALSE)</f>
        <v>2014</v>
      </c>
    </row>
    <row r="1035" spans="1:21" ht="15" x14ac:dyDescent="0.2">
      <c r="A1035" s="197" t="s">
        <v>1073</v>
      </c>
      <c r="B1035" s="197" t="s">
        <v>12</v>
      </c>
      <c r="C1035" s="197" t="s">
        <v>3</v>
      </c>
      <c r="D1035" s="198">
        <v>2015</v>
      </c>
      <c r="E1035" s="197" t="s">
        <v>6</v>
      </c>
      <c r="F1035" s="199">
        <v>1</v>
      </c>
      <c r="G1035" s="200">
        <v>0</v>
      </c>
      <c r="H1035" s="200">
        <v>0</v>
      </c>
      <c r="I1035" s="200">
        <v>0</v>
      </c>
      <c r="J1035" s="200">
        <v>1</v>
      </c>
      <c r="K1035" s="199">
        <v>0</v>
      </c>
      <c r="L1035" s="199">
        <v>0</v>
      </c>
      <c r="M1035" s="199">
        <v>0</v>
      </c>
      <c r="N1035" s="199">
        <v>0</v>
      </c>
      <c r="O1035" s="199">
        <v>0</v>
      </c>
      <c r="P1035" s="199">
        <v>0</v>
      </c>
      <c r="Q1035" s="201">
        <v>0</v>
      </c>
      <c r="R1035" s="197">
        <v>2</v>
      </c>
      <c r="S1035" s="197">
        <v>0</v>
      </c>
      <c r="T1035" s="92">
        <f t="shared" si="16"/>
        <v>2015</v>
      </c>
      <c r="U1035">
        <f>VLOOKUP(A1035,'SB35 Determination Data'!$B$4:$F$542,5,FALSE)</f>
        <v>2014</v>
      </c>
    </row>
    <row r="1036" spans="1:21" ht="15" x14ac:dyDescent="0.2">
      <c r="A1036" s="197" t="s">
        <v>1073</v>
      </c>
      <c r="B1036" s="197" t="s">
        <v>12</v>
      </c>
      <c r="C1036" s="197" t="s">
        <v>3</v>
      </c>
      <c r="D1036" s="198">
        <v>2016</v>
      </c>
      <c r="E1036" s="197" t="s">
        <v>6</v>
      </c>
      <c r="F1036" s="199">
        <v>1</v>
      </c>
      <c r="G1036" s="200">
        <v>0</v>
      </c>
      <c r="H1036" s="200">
        <v>0</v>
      </c>
      <c r="I1036" s="200">
        <v>0</v>
      </c>
      <c r="J1036" s="200">
        <v>1</v>
      </c>
      <c r="K1036" s="199">
        <v>0</v>
      </c>
      <c r="L1036" s="199">
        <v>0</v>
      </c>
      <c r="M1036" s="199">
        <v>0</v>
      </c>
      <c r="N1036" s="199">
        <v>0</v>
      </c>
      <c r="O1036" s="199">
        <v>0</v>
      </c>
      <c r="P1036" s="199">
        <v>0</v>
      </c>
      <c r="Q1036" s="201">
        <v>0</v>
      </c>
      <c r="R1036" s="197">
        <v>2</v>
      </c>
      <c r="S1036" s="197">
        <v>0</v>
      </c>
      <c r="T1036" s="92">
        <f t="shared" si="16"/>
        <v>2016</v>
      </c>
      <c r="U1036">
        <f>VLOOKUP(A1036,'SB35 Determination Data'!$B$4:$F$542,5,FALSE)</f>
        <v>2014</v>
      </c>
    </row>
    <row r="1037" spans="1:21" ht="15" x14ac:dyDescent="0.2">
      <c r="A1037" s="197" t="s">
        <v>1073</v>
      </c>
      <c r="B1037" s="197" t="s">
        <v>12</v>
      </c>
      <c r="C1037" s="197" t="s">
        <v>3</v>
      </c>
      <c r="D1037" s="198">
        <v>2017</v>
      </c>
      <c r="E1037" s="197" t="s">
        <v>6</v>
      </c>
      <c r="F1037" s="199">
        <v>1</v>
      </c>
      <c r="G1037" s="200">
        <v>0</v>
      </c>
      <c r="H1037" s="200">
        <v>0</v>
      </c>
      <c r="I1037" s="200">
        <v>0</v>
      </c>
      <c r="J1037" s="200">
        <v>1</v>
      </c>
      <c r="K1037" s="199">
        <v>0</v>
      </c>
      <c r="L1037" s="199">
        <v>0</v>
      </c>
      <c r="M1037" s="199">
        <v>0</v>
      </c>
      <c r="N1037" s="199">
        <v>0</v>
      </c>
      <c r="O1037" s="199">
        <v>0</v>
      </c>
      <c r="P1037" s="199">
        <v>0</v>
      </c>
      <c r="Q1037" s="201">
        <v>0</v>
      </c>
      <c r="R1037" s="197">
        <v>2</v>
      </c>
      <c r="S1037" s="197">
        <v>0</v>
      </c>
      <c r="T1037" s="92">
        <f t="shared" si="16"/>
        <v>2017</v>
      </c>
      <c r="U1037">
        <f>VLOOKUP(A1037,'SB35 Determination Data'!$B$4:$F$542,5,FALSE)</f>
        <v>2014</v>
      </c>
    </row>
    <row r="1038" spans="1:21" ht="15" x14ac:dyDescent="0.2">
      <c r="A1038" s="197" t="s">
        <v>247</v>
      </c>
      <c r="B1038" s="197" t="s">
        <v>90</v>
      </c>
      <c r="C1038" s="197" t="s">
        <v>13</v>
      </c>
      <c r="D1038" s="198">
        <v>2014</v>
      </c>
      <c r="E1038" s="197" t="s">
        <v>6</v>
      </c>
      <c r="F1038" s="199">
        <v>73</v>
      </c>
      <c r="G1038" s="200">
        <v>0</v>
      </c>
      <c r="H1038" s="200">
        <v>0</v>
      </c>
      <c r="I1038" s="200">
        <v>0</v>
      </c>
      <c r="J1038" s="200">
        <v>52</v>
      </c>
      <c r="K1038" s="199">
        <v>26</v>
      </c>
      <c r="L1038" s="199">
        <v>26</v>
      </c>
      <c r="M1038" s="199">
        <v>0</v>
      </c>
      <c r="N1038" s="202">
        <v>61</v>
      </c>
      <c r="O1038" s="199">
        <v>1</v>
      </c>
      <c r="P1038" s="199">
        <v>137</v>
      </c>
      <c r="Q1038" s="201">
        <v>0</v>
      </c>
      <c r="R1038" s="197">
        <v>323</v>
      </c>
      <c r="S1038" s="197">
        <v>27</v>
      </c>
      <c r="T1038" s="92">
        <f t="shared" si="16"/>
        <v>2014</v>
      </c>
      <c r="U1038">
        <f>VLOOKUP(A1038,'SB35 Determination Data'!$B$4:$F$542,5,FALSE)</f>
        <v>2014</v>
      </c>
    </row>
    <row r="1039" spans="1:21" ht="15" x14ac:dyDescent="0.2">
      <c r="A1039" s="197" t="s">
        <v>247</v>
      </c>
      <c r="B1039" s="197" t="s">
        <v>90</v>
      </c>
      <c r="C1039" s="197" t="s">
        <v>13</v>
      </c>
      <c r="D1039" s="198">
        <v>2015</v>
      </c>
      <c r="E1039" s="197" t="s">
        <v>6</v>
      </c>
      <c r="F1039" s="199">
        <v>73</v>
      </c>
      <c r="G1039" s="200">
        <v>0</v>
      </c>
      <c r="H1039" s="200">
        <v>0</v>
      </c>
      <c r="I1039" s="200">
        <v>0</v>
      </c>
      <c r="J1039" s="200">
        <v>52</v>
      </c>
      <c r="K1039" s="199">
        <v>0</v>
      </c>
      <c r="L1039" s="199">
        <v>0</v>
      </c>
      <c r="M1039" s="199">
        <v>0</v>
      </c>
      <c r="N1039" s="199">
        <v>61</v>
      </c>
      <c r="O1039" s="199">
        <v>1</v>
      </c>
      <c r="P1039" s="199">
        <v>137</v>
      </c>
      <c r="Q1039" s="201">
        <v>0</v>
      </c>
      <c r="R1039" s="197">
        <v>323</v>
      </c>
      <c r="S1039" s="197">
        <v>1</v>
      </c>
      <c r="T1039" s="92">
        <f t="shared" si="16"/>
        <v>2015</v>
      </c>
      <c r="U1039">
        <f>VLOOKUP(A1039,'SB35 Determination Data'!$B$4:$F$542,5,FALSE)</f>
        <v>2014</v>
      </c>
    </row>
    <row r="1040" spans="1:21" ht="15" x14ac:dyDescent="0.2">
      <c r="A1040" s="197" t="s">
        <v>247</v>
      </c>
      <c r="B1040" s="197" t="s">
        <v>90</v>
      </c>
      <c r="C1040" s="197" t="s">
        <v>13</v>
      </c>
      <c r="D1040" s="198">
        <v>2016</v>
      </c>
      <c r="E1040" s="197" t="s">
        <v>6</v>
      </c>
      <c r="F1040" s="199">
        <v>73</v>
      </c>
      <c r="G1040" s="200">
        <v>0</v>
      </c>
      <c r="H1040" s="200">
        <v>0</v>
      </c>
      <c r="I1040" s="200">
        <v>0</v>
      </c>
      <c r="J1040" s="200">
        <v>52</v>
      </c>
      <c r="K1040" s="199">
        <v>0</v>
      </c>
      <c r="L1040" s="199">
        <v>0</v>
      </c>
      <c r="M1040" s="199">
        <v>0</v>
      </c>
      <c r="N1040" s="199">
        <v>61</v>
      </c>
      <c r="O1040" s="199">
        <v>4</v>
      </c>
      <c r="P1040" s="199">
        <v>137</v>
      </c>
      <c r="Q1040" s="201">
        <v>0</v>
      </c>
      <c r="R1040" s="197">
        <v>323</v>
      </c>
      <c r="S1040" s="197">
        <v>4</v>
      </c>
      <c r="T1040" s="92">
        <f t="shared" si="16"/>
        <v>2016</v>
      </c>
      <c r="U1040">
        <f>VLOOKUP(A1040,'SB35 Determination Data'!$B$4:$F$542,5,FALSE)</f>
        <v>2014</v>
      </c>
    </row>
    <row r="1041" spans="1:21" ht="15" x14ac:dyDescent="0.2">
      <c r="A1041" s="197" t="s">
        <v>247</v>
      </c>
      <c r="B1041" s="197" t="s">
        <v>90</v>
      </c>
      <c r="C1041" s="197" t="s">
        <v>13</v>
      </c>
      <c r="D1041" s="198">
        <v>2017</v>
      </c>
      <c r="E1041" s="197" t="s">
        <v>6</v>
      </c>
      <c r="F1041" s="199">
        <v>73</v>
      </c>
      <c r="G1041" s="200">
        <v>0</v>
      </c>
      <c r="H1041" s="200">
        <v>0</v>
      </c>
      <c r="I1041" s="200">
        <v>0</v>
      </c>
      <c r="J1041" s="200">
        <v>52</v>
      </c>
      <c r="K1041" s="199">
        <v>18</v>
      </c>
      <c r="L1041" s="199">
        <v>0</v>
      </c>
      <c r="M1041" s="199">
        <v>18</v>
      </c>
      <c r="N1041" s="199">
        <v>61</v>
      </c>
      <c r="O1041" s="199">
        <v>20</v>
      </c>
      <c r="P1041" s="199">
        <v>137</v>
      </c>
      <c r="Q1041" s="201">
        <v>0</v>
      </c>
      <c r="R1041" s="197">
        <v>323</v>
      </c>
      <c r="S1041" s="197">
        <v>38</v>
      </c>
      <c r="T1041" s="92">
        <f t="shared" si="16"/>
        <v>2017</v>
      </c>
      <c r="U1041">
        <f>VLOOKUP(A1041,'SB35 Determination Data'!$B$4:$F$542,5,FALSE)</f>
        <v>2014</v>
      </c>
    </row>
    <row r="1042" spans="1:21" ht="15" x14ac:dyDescent="0.2">
      <c r="A1042" s="197" t="s">
        <v>248</v>
      </c>
      <c r="B1042" s="197" t="s">
        <v>19</v>
      </c>
      <c r="C1042" s="197" t="s">
        <v>13</v>
      </c>
      <c r="D1042" s="198">
        <v>2014</v>
      </c>
      <c r="E1042" s="197" t="s">
        <v>6</v>
      </c>
      <c r="F1042" s="199">
        <v>287</v>
      </c>
      <c r="G1042" s="200">
        <v>0</v>
      </c>
      <c r="H1042" s="200">
        <v>0</v>
      </c>
      <c r="I1042" s="200">
        <v>0</v>
      </c>
      <c r="J1042" s="200">
        <v>181</v>
      </c>
      <c r="K1042" s="199">
        <v>2</v>
      </c>
      <c r="L1042" s="199">
        <v>2</v>
      </c>
      <c r="M1042" s="199">
        <v>0</v>
      </c>
      <c r="N1042" s="199">
        <v>205</v>
      </c>
      <c r="O1042" s="199">
        <v>17</v>
      </c>
      <c r="P1042" s="199">
        <v>502</v>
      </c>
      <c r="Q1042" s="201">
        <v>83</v>
      </c>
      <c r="R1042" s="197">
        <v>1175</v>
      </c>
      <c r="S1042" s="197">
        <v>102</v>
      </c>
      <c r="T1042" s="92">
        <f t="shared" si="16"/>
        <v>2014</v>
      </c>
      <c r="U1042">
        <f>VLOOKUP(A1042,'SB35 Determination Data'!$B$4:$F$542,5,FALSE)</f>
        <v>2014</v>
      </c>
    </row>
    <row r="1043" spans="1:21" ht="15" x14ac:dyDescent="0.2">
      <c r="A1043" s="197" t="s">
        <v>248</v>
      </c>
      <c r="B1043" s="197" t="s">
        <v>19</v>
      </c>
      <c r="C1043" s="197" t="s">
        <v>13</v>
      </c>
      <c r="D1043" s="198">
        <v>2015</v>
      </c>
      <c r="E1043" s="197" t="s">
        <v>6</v>
      </c>
      <c r="F1043" s="199">
        <v>287</v>
      </c>
      <c r="G1043" s="200">
        <v>35</v>
      </c>
      <c r="H1043" s="200">
        <v>35</v>
      </c>
      <c r="I1043" s="200">
        <v>0</v>
      </c>
      <c r="J1043" s="200">
        <v>181</v>
      </c>
      <c r="K1043" s="199">
        <v>48</v>
      </c>
      <c r="L1043" s="199">
        <v>48</v>
      </c>
      <c r="M1043" s="199">
        <v>0</v>
      </c>
      <c r="N1043" s="202">
        <v>205</v>
      </c>
      <c r="O1043" s="199">
        <v>63</v>
      </c>
      <c r="P1043" s="199">
        <v>502</v>
      </c>
      <c r="Q1043" s="201">
        <v>174</v>
      </c>
      <c r="R1043" s="197">
        <v>1175</v>
      </c>
      <c r="S1043" s="197">
        <v>320</v>
      </c>
      <c r="T1043" s="92">
        <f t="shared" si="16"/>
        <v>2015</v>
      </c>
      <c r="U1043">
        <f>VLOOKUP(A1043,'SB35 Determination Data'!$B$4:$F$542,5,FALSE)</f>
        <v>2014</v>
      </c>
    </row>
    <row r="1044" spans="1:21" ht="15" x14ac:dyDescent="0.2">
      <c r="A1044" s="197" t="s">
        <v>248</v>
      </c>
      <c r="B1044" s="197" t="s">
        <v>19</v>
      </c>
      <c r="C1044" s="197" t="s">
        <v>13</v>
      </c>
      <c r="D1044" s="198">
        <v>2016</v>
      </c>
      <c r="E1044" s="197" t="s">
        <v>6</v>
      </c>
      <c r="F1044" s="199">
        <v>287</v>
      </c>
      <c r="G1044" s="200">
        <v>0</v>
      </c>
      <c r="H1044" s="200">
        <v>0</v>
      </c>
      <c r="I1044" s="200">
        <v>0</v>
      </c>
      <c r="J1044" s="200">
        <v>181</v>
      </c>
      <c r="K1044" s="199">
        <v>0</v>
      </c>
      <c r="L1044" s="199">
        <v>0</v>
      </c>
      <c r="M1044" s="199">
        <v>0</v>
      </c>
      <c r="N1044" s="199">
        <v>205</v>
      </c>
      <c r="O1044" s="199">
        <v>6</v>
      </c>
      <c r="P1044" s="199">
        <v>502</v>
      </c>
      <c r="Q1044" s="201">
        <v>128</v>
      </c>
      <c r="R1044" s="197">
        <v>1175</v>
      </c>
      <c r="S1044" s="197">
        <v>134</v>
      </c>
      <c r="T1044" s="92">
        <f t="shared" si="16"/>
        <v>2016</v>
      </c>
      <c r="U1044">
        <f>VLOOKUP(A1044,'SB35 Determination Data'!$B$4:$F$542,5,FALSE)</f>
        <v>2014</v>
      </c>
    </row>
    <row r="1045" spans="1:21" ht="15" x14ac:dyDescent="0.2">
      <c r="A1045" s="197" t="s">
        <v>248</v>
      </c>
      <c r="B1045" s="197" t="s">
        <v>19</v>
      </c>
      <c r="C1045" s="197" t="s">
        <v>13</v>
      </c>
      <c r="D1045" s="198">
        <v>2017</v>
      </c>
      <c r="E1045" s="197" t="s">
        <v>6</v>
      </c>
      <c r="F1045" s="199">
        <v>287</v>
      </c>
      <c r="G1045" s="200">
        <v>0</v>
      </c>
      <c r="H1045" s="200">
        <v>0</v>
      </c>
      <c r="I1045" s="200">
        <v>0</v>
      </c>
      <c r="J1045" s="200">
        <v>181</v>
      </c>
      <c r="K1045" s="199">
        <v>0</v>
      </c>
      <c r="L1045" s="199">
        <v>0</v>
      </c>
      <c r="M1045" s="199">
        <v>0</v>
      </c>
      <c r="N1045" s="199">
        <v>205</v>
      </c>
      <c r="O1045" s="199">
        <v>17</v>
      </c>
      <c r="P1045" s="199">
        <v>502</v>
      </c>
      <c r="Q1045" s="201">
        <v>135</v>
      </c>
      <c r="R1045" s="197">
        <v>1175</v>
      </c>
      <c r="S1045" s="197">
        <v>152</v>
      </c>
      <c r="T1045" s="92">
        <f t="shared" si="16"/>
        <v>2017</v>
      </c>
      <c r="U1045">
        <f>VLOOKUP(A1045,'SB35 Determination Data'!$B$4:$F$542,5,FALSE)</f>
        <v>2014</v>
      </c>
    </row>
    <row r="1046" spans="1:21" ht="15" x14ac:dyDescent="0.2">
      <c r="A1046" s="197" t="s">
        <v>1074</v>
      </c>
      <c r="B1046" s="197" t="s">
        <v>2</v>
      </c>
      <c r="C1046" s="197" t="s">
        <v>3</v>
      </c>
      <c r="D1046" s="198">
        <v>2014</v>
      </c>
      <c r="E1046" s="197" t="s">
        <v>6</v>
      </c>
      <c r="F1046" s="199">
        <v>579</v>
      </c>
      <c r="G1046" s="200">
        <v>0</v>
      </c>
      <c r="H1046" s="200">
        <v>0</v>
      </c>
      <c r="I1046" s="200">
        <v>0</v>
      </c>
      <c r="J1046" s="200">
        <v>396</v>
      </c>
      <c r="K1046" s="199">
        <v>0</v>
      </c>
      <c r="L1046" s="199">
        <v>0</v>
      </c>
      <c r="M1046" s="199">
        <v>0</v>
      </c>
      <c r="N1046" s="199">
        <v>453</v>
      </c>
      <c r="O1046" s="199">
        <v>0</v>
      </c>
      <c r="P1046" s="199">
        <v>1001</v>
      </c>
      <c r="Q1046" s="201">
        <v>57</v>
      </c>
      <c r="R1046" s="197">
        <v>2429</v>
      </c>
      <c r="S1046" s="197">
        <v>57</v>
      </c>
      <c r="T1046" s="92">
        <f t="shared" si="16"/>
        <v>2014</v>
      </c>
      <c r="U1046">
        <f>VLOOKUP(A1046,'SB35 Determination Data'!$B$4:$F$542,5,FALSE)</f>
        <v>2014</v>
      </c>
    </row>
    <row r="1047" spans="1:21" ht="15" x14ac:dyDescent="0.2">
      <c r="A1047" s="197" t="s">
        <v>1074</v>
      </c>
      <c r="B1047" s="197" t="s">
        <v>2</v>
      </c>
      <c r="C1047" s="197" t="s">
        <v>3</v>
      </c>
      <c r="D1047" s="198">
        <v>2015</v>
      </c>
      <c r="E1047" s="197" t="s">
        <v>6</v>
      </c>
      <c r="F1047" s="199">
        <v>579</v>
      </c>
      <c r="G1047" s="200">
        <v>0</v>
      </c>
      <c r="H1047" s="200">
        <v>0</v>
      </c>
      <c r="I1047" s="200">
        <v>0</v>
      </c>
      <c r="J1047" s="200">
        <v>396</v>
      </c>
      <c r="K1047" s="199">
        <v>0</v>
      </c>
      <c r="L1047" s="199">
        <v>0</v>
      </c>
      <c r="M1047" s="199">
        <v>0</v>
      </c>
      <c r="N1047" s="199">
        <v>453</v>
      </c>
      <c r="O1047" s="199">
        <v>2</v>
      </c>
      <c r="P1047" s="199">
        <v>1001</v>
      </c>
      <c r="Q1047" s="201">
        <v>68</v>
      </c>
      <c r="R1047" s="197">
        <v>2429</v>
      </c>
      <c r="S1047" s="197">
        <v>70</v>
      </c>
      <c r="T1047" s="92">
        <f t="shared" si="16"/>
        <v>2015</v>
      </c>
      <c r="U1047">
        <f>VLOOKUP(A1047,'SB35 Determination Data'!$B$4:$F$542,5,FALSE)</f>
        <v>2014</v>
      </c>
    </row>
    <row r="1048" spans="1:21" ht="15" x14ac:dyDescent="0.2">
      <c r="A1048" s="197" t="s">
        <v>1074</v>
      </c>
      <c r="B1048" s="197" t="s">
        <v>2</v>
      </c>
      <c r="C1048" s="197" t="s">
        <v>3</v>
      </c>
      <c r="D1048" s="198">
        <v>2016</v>
      </c>
      <c r="E1048" s="197" t="s">
        <v>6</v>
      </c>
      <c r="F1048" s="199">
        <v>579</v>
      </c>
      <c r="G1048" s="200">
        <v>0</v>
      </c>
      <c r="H1048" s="200">
        <v>0</v>
      </c>
      <c r="I1048" s="200">
        <v>0</v>
      </c>
      <c r="J1048" s="200">
        <v>396</v>
      </c>
      <c r="K1048" s="199">
        <v>0</v>
      </c>
      <c r="L1048" s="199">
        <v>0</v>
      </c>
      <c r="M1048" s="199">
        <v>0</v>
      </c>
      <c r="N1048" s="199">
        <v>453</v>
      </c>
      <c r="O1048" s="199">
        <v>2</v>
      </c>
      <c r="P1048" s="199">
        <v>1001</v>
      </c>
      <c r="Q1048" s="201">
        <v>42</v>
      </c>
      <c r="R1048" s="197">
        <v>2429</v>
      </c>
      <c r="S1048" s="197">
        <v>44</v>
      </c>
      <c r="T1048" s="92">
        <f t="shared" si="16"/>
        <v>2016</v>
      </c>
      <c r="U1048">
        <f>VLOOKUP(A1048,'SB35 Determination Data'!$B$4:$F$542,5,FALSE)</f>
        <v>2014</v>
      </c>
    </row>
    <row r="1049" spans="1:21" ht="15" x14ac:dyDescent="0.2">
      <c r="A1049" s="197" t="s">
        <v>1074</v>
      </c>
      <c r="B1049" s="197" t="s">
        <v>2</v>
      </c>
      <c r="C1049" s="197" t="s">
        <v>3</v>
      </c>
      <c r="D1049" s="198">
        <v>2017</v>
      </c>
      <c r="E1049" s="197" t="s">
        <v>6</v>
      </c>
      <c r="F1049" s="199">
        <v>579</v>
      </c>
      <c r="G1049" s="200">
        <v>0</v>
      </c>
      <c r="H1049" s="200">
        <v>0</v>
      </c>
      <c r="I1049" s="200">
        <v>0</v>
      </c>
      <c r="J1049" s="200">
        <v>396</v>
      </c>
      <c r="K1049" s="199">
        <v>0</v>
      </c>
      <c r="L1049" s="199">
        <v>0</v>
      </c>
      <c r="M1049" s="199">
        <v>0</v>
      </c>
      <c r="N1049" s="199">
        <v>453</v>
      </c>
      <c r="O1049" s="199">
        <v>0</v>
      </c>
      <c r="P1049" s="199">
        <v>1001</v>
      </c>
      <c r="Q1049" s="201">
        <v>96</v>
      </c>
      <c r="R1049" s="197">
        <v>2429</v>
      </c>
      <c r="S1049" s="197">
        <v>96</v>
      </c>
      <c r="T1049" s="92">
        <f t="shared" si="16"/>
        <v>2017</v>
      </c>
      <c r="U1049">
        <f>VLOOKUP(A1049,'SB35 Determination Data'!$B$4:$F$542,5,FALSE)</f>
        <v>2014</v>
      </c>
    </row>
    <row r="1050" spans="1:21" ht="15" x14ac:dyDescent="0.2">
      <c r="A1050" s="197" t="s">
        <v>1075</v>
      </c>
      <c r="B1050" s="197" t="s">
        <v>5</v>
      </c>
      <c r="C1050" s="197" t="s">
        <v>3</v>
      </c>
      <c r="D1050" s="198">
        <v>2014</v>
      </c>
      <c r="E1050" s="197" t="s">
        <v>6</v>
      </c>
      <c r="F1050" s="199">
        <v>372</v>
      </c>
      <c r="G1050" s="200">
        <v>0</v>
      </c>
      <c r="H1050" s="200">
        <v>0</v>
      </c>
      <c r="I1050" s="200">
        <v>0</v>
      </c>
      <c r="J1050" s="200">
        <v>223</v>
      </c>
      <c r="K1050" s="199">
        <v>0</v>
      </c>
      <c r="L1050" s="199">
        <v>0</v>
      </c>
      <c r="M1050" s="199">
        <v>0</v>
      </c>
      <c r="N1050" s="199">
        <v>238</v>
      </c>
      <c r="O1050" s="199">
        <v>0</v>
      </c>
      <c r="P1050" s="199">
        <v>564</v>
      </c>
      <c r="Q1050" s="201">
        <v>35</v>
      </c>
      <c r="R1050" s="197">
        <v>1397</v>
      </c>
      <c r="S1050" s="197">
        <v>35</v>
      </c>
      <c r="T1050" s="92">
        <f t="shared" si="16"/>
        <v>2014</v>
      </c>
      <c r="U1050">
        <f>VLOOKUP(A1050,'SB35 Determination Data'!$B$4:$F$542,5,FALSE)</f>
        <v>2014</v>
      </c>
    </row>
    <row r="1051" spans="1:21" ht="15" x14ac:dyDescent="0.2">
      <c r="A1051" s="197" t="s">
        <v>1075</v>
      </c>
      <c r="B1051" s="197" t="s">
        <v>5</v>
      </c>
      <c r="C1051" s="197" t="s">
        <v>3</v>
      </c>
      <c r="D1051" s="198">
        <v>2015</v>
      </c>
      <c r="E1051" s="197" t="s">
        <v>6</v>
      </c>
      <c r="F1051" s="199">
        <v>372</v>
      </c>
      <c r="G1051" s="200">
        <v>0</v>
      </c>
      <c r="H1051" s="200">
        <v>0</v>
      </c>
      <c r="I1051" s="200">
        <v>0</v>
      </c>
      <c r="J1051" s="200">
        <v>223</v>
      </c>
      <c r="K1051" s="199">
        <v>0</v>
      </c>
      <c r="L1051" s="199">
        <v>0</v>
      </c>
      <c r="M1051" s="199">
        <v>0</v>
      </c>
      <c r="N1051" s="199">
        <v>238</v>
      </c>
      <c r="O1051" s="199">
        <v>0</v>
      </c>
      <c r="P1051" s="199">
        <v>564</v>
      </c>
      <c r="Q1051" s="201">
        <v>68</v>
      </c>
      <c r="R1051" s="197">
        <v>1397</v>
      </c>
      <c r="S1051" s="197">
        <v>68</v>
      </c>
      <c r="T1051" s="92">
        <f t="shared" si="16"/>
        <v>2015</v>
      </c>
      <c r="U1051">
        <f>VLOOKUP(A1051,'SB35 Determination Data'!$B$4:$F$542,5,FALSE)</f>
        <v>2014</v>
      </c>
    </row>
    <row r="1052" spans="1:21" ht="15" x14ac:dyDescent="0.2">
      <c r="A1052" s="197" t="s">
        <v>1075</v>
      </c>
      <c r="B1052" s="197" t="s">
        <v>5</v>
      </c>
      <c r="C1052" s="197" t="s">
        <v>3</v>
      </c>
      <c r="D1052" s="198">
        <v>2016</v>
      </c>
      <c r="E1052" s="197" t="s">
        <v>6</v>
      </c>
      <c r="F1052" s="199">
        <v>372</v>
      </c>
      <c r="G1052" s="200">
        <v>0</v>
      </c>
      <c r="H1052" s="200">
        <v>0</v>
      </c>
      <c r="I1052" s="200">
        <v>0</v>
      </c>
      <c r="J1052" s="200">
        <v>223</v>
      </c>
      <c r="K1052" s="199">
        <v>0</v>
      </c>
      <c r="L1052" s="199">
        <v>0</v>
      </c>
      <c r="M1052" s="199">
        <v>0</v>
      </c>
      <c r="N1052" s="199">
        <v>238</v>
      </c>
      <c r="O1052" s="199">
        <v>0</v>
      </c>
      <c r="P1052" s="199">
        <v>564</v>
      </c>
      <c r="Q1052" s="201">
        <v>21</v>
      </c>
      <c r="R1052" s="197">
        <v>1397</v>
      </c>
      <c r="S1052" s="197">
        <v>21</v>
      </c>
      <c r="T1052" s="92">
        <f t="shared" si="16"/>
        <v>2016</v>
      </c>
      <c r="U1052">
        <f>VLOOKUP(A1052,'SB35 Determination Data'!$B$4:$F$542,5,FALSE)</f>
        <v>2014</v>
      </c>
    </row>
    <row r="1053" spans="1:21" ht="15" x14ac:dyDescent="0.2">
      <c r="A1053" s="197" t="s">
        <v>1075</v>
      </c>
      <c r="B1053" s="197" t="s">
        <v>5</v>
      </c>
      <c r="C1053" s="197" t="s">
        <v>3</v>
      </c>
      <c r="D1053" s="198">
        <v>2017</v>
      </c>
      <c r="E1053" s="197" t="s">
        <v>6</v>
      </c>
      <c r="F1053" s="199">
        <v>372</v>
      </c>
      <c r="G1053" s="200">
        <v>0</v>
      </c>
      <c r="H1053" s="200">
        <v>0</v>
      </c>
      <c r="I1053" s="200">
        <v>0</v>
      </c>
      <c r="J1053" s="200">
        <v>223</v>
      </c>
      <c r="K1053" s="199">
        <v>0</v>
      </c>
      <c r="L1053" s="199">
        <v>0</v>
      </c>
      <c r="M1053" s="199">
        <v>0</v>
      </c>
      <c r="N1053" s="199">
        <v>238</v>
      </c>
      <c r="O1053" s="199">
        <v>0</v>
      </c>
      <c r="P1053" s="199">
        <v>564</v>
      </c>
      <c r="Q1053" s="201">
        <v>0</v>
      </c>
      <c r="R1053" s="197">
        <v>1397</v>
      </c>
      <c r="S1053" s="197">
        <v>0</v>
      </c>
      <c r="T1053" s="92">
        <f t="shared" si="16"/>
        <v>2017</v>
      </c>
      <c r="U1053">
        <f>VLOOKUP(A1053,'SB35 Determination Data'!$B$4:$F$542,5,FALSE)</f>
        <v>2014</v>
      </c>
    </row>
    <row r="1054" spans="1:21" ht="15" x14ac:dyDescent="0.2">
      <c r="A1054" s="197" t="s">
        <v>962</v>
      </c>
      <c r="B1054" s="197" t="s">
        <v>29</v>
      </c>
      <c r="C1054" s="197" t="s">
        <v>8</v>
      </c>
      <c r="D1054" s="198">
        <v>2015</v>
      </c>
      <c r="E1054" s="197" t="s">
        <v>6</v>
      </c>
      <c r="F1054" s="199">
        <v>706</v>
      </c>
      <c r="G1054" s="200">
        <v>0</v>
      </c>
      <c r="H1054" s="200">
        <v>0</v>
      </c>
      <c r="I1054" s="200">
        <v>0</v>
      </c>
      <c r="J1054" s="200">
        <v>429</v>
      </c>
      <c r="K1054" s="199">
        <v>2</v>
      </c>
      <c r="L1054" s="199">
        <v>0</v>
      </c>
      <c r="M1054" s="199">
        <v>2</v>
      </c>
      <c r="N1054" s="202">
        <v>502</v>
      </c>
      <c r="O1054" s="199">
        <v>0</v>
      </c>
      <c r="P1054" s="199">
        <v>1152</v>
      </c>
      <c r="Q1054" s="201">
        <v>1126</v>
      </c>
      <c r="R1054" s="197">
        <v>2789</v>
      </c>
      <c r="S1054" s="197">
        <v>1128</v>
      </c>
      <c r="T1054" s="92">
        <f t="shared" si="16"/>
        <v>2015</v>
      </c>
      <c r="U1054">
        <f>VLOOKUP(A1054,'SB35 Determination Data'!$B$4:$F$542,5,FALSE)</f>
        <v>2015</v>
      </c>
    </row>
    <row r="1055" spans="1:21" ht="15" x14ac:dyDescent="0.2">
      <c r="A1055" s="197" t="s">
        <v>962</v>
      </c>
      <c r="B1055" s="197" t="s">
        <v>29</v>
      </c>
      <c r="C1055" s="197" t="s">
        <v>8</v>
      </c>
      <c r="D1055" s="198">
        <v>2016</v>
      </c>
      <c r="E1055" s="197" t="s">
        <v>6</v>
      </c>
      <c r="F1055" s="199">
        <v>706</v>
      </c>
      <c r="G1055" s="200">
        <v>7</v>
      </c>
      <c r="H1055" s="200">
        <v>7</v>
      </c>
      <c r="I1055" s="200">
        <v>0</v>
      </c>
      <c r="J1055" s="200">
        <v>429</v>
      </c>
      <c r="K1055" s="199">
        <v>16</v>
      </c>
      <c r="L1055" s="199">
        <v>0</v>
      </c>
      <c r="M1055" s="199">
        <v>16</v>
      </c>
      <c r="N1055" s="199">
        <v>502</v>
      </c>
      <c r="O1055" s="199">
        <v>0</v>
      </c>
      <c r="P1055" s="199">
        <v>1152</v>
      </c>
      <c r="Q1055" s="201">
        <v>240</v>
      </c>
      <c r="R1055" s="197">
        <v>2789</v>
      </c>
      <c r="S1055" s="197">
        <v>263</v>
      </c>
      <c r="T1055" s="92">
        <f t="shared" si="16"/>
        <v>2016</v>
      </c>
      <c r="U1055">
        <f>VLOOKUP(A1055,'SB35 Determination Data'!$B$4:$F$542,5,FALSE)</f>
        <v>2015</v>
      </c>
    </row>
    <row r="1056" spans="1:21" ht="15" x14ac:dyDescent="0.2">
      <c r="A1056" s="197" t="s">
        <v>962</v>
      </c>
      <c r="B1056" s="197" t="s">
        <v>29</v>
      </c>
      <c r="C1056" s="197" t="s">
        <v>8</v>
      </c>
      <c r="D1056" s="198">
        <v>2017</v>
      </c>
      <c r="E1056" s="197" t="s">
        <v>6</v>
      </c>
      <c r="F1056" s="199">
        <v>706</v>
      </c>
      <c r="G1056" s="200">
        <v>0</v>
      </c>
      <c r="H1056" s="200">
        <v>0</v>
      </c>
      <c r="I1056" s="200">
        <v>0</v>
      </c>
      <c r="J1056" s="200">
        <v>429</v>
      </c>
      <c r="K1056" s="199">
        <v>36</v>
      </c>
      <c r="L1056" s="199">
        <v>36</v>
      </c>
      <c r="M1056" s="199">
        <v>0</v>
      </c>
      <c r="N1056" s="199">
        <v>502</v>
      </c>
      <c r="O1056" s="199">
        <v>0</v>
      </c>
      <c r="P1056" s="199">
        <v>1152</v>
      </c>
      <c r="Q1056" s="201">
        <v>8</v>
      </c>
      <c r="R1056" s="197">
        <v>2789</v>
      </c>
      <c r="S1056" s="197">
        <v>44</v>
      </c>
      <c r="T1056" s="92">
        <f t="shared" si="16"/>
        <v>2017</v>
      </c>
      <c r="U1056">
        <f>VLOOKUP(A1056,'SB35 Determination Data'!$B$4:$F$542,5,FALSE)</f>
        <v>2015</v>
      </c>
    </row>
    <row r="1057" spans="1:21" ht="15" x14ac:dyDescent="0.2">
      <c r="A1057" s="197" t="s">
        <v>249</v>
      </c>
      <c r="B1057" s="197" t="s">
        <v>82</v>
      </c>
      <c r="C1057" s="197" t="s">
        <v>26</v>
      </c>
      <c r="D1057" s="198">
        <v>2015</v>
      </c>
      <c r="E1057" s="197" t="s">
        <v>6</v>
      </c>
      <c r="F1057" s="199">
        <v>393</v>
      </c>
      <c r="G1057" s="200">
        <v>55</v>
      </c>
      <c r="H1057" s="200">
        <v>55</v>
      </c>
      <c r="I1057" s="200">
        <v>0</v>
      </c>
      <c r="J1057" s="200">
        <v>204</v>
      </c>
      <c r="K1057" s="199">
        <v>0</v>
      </c>
      <c r="L1057" s="199">
        <v>0</v>
      </c>
      <c r="M1057" s="199">
        <v>0</v>
      </c>
      <c r="N1057" s="199">
        <v>161</v>
      </c>
      <c r="O1057" s="199">
        <v>3</v>
      </c>
      <c r="P1057" s="199">
        <v>553</v>
      </c>
      <c r="Q1057" s="201">
        <v>5</v>
      </c>
      <c r="R1057" s="197">
        <v>1311</v>
      </c>
      <c r="S1057" s="197">
        <v>63</v>
      </c>
      <c r="T1057" s="92">
        <f t="shared" si="16"/>
        <v>2016</v>
      </c>
      <c r="U1057">
        <f>VLOOKUP(A1057,'SB35 Determination Data'!$B$4:$F$542,5,FALSE)</f>
        <v>2016</v>
      </c>
    </row>
    <row r="1058" spans="1:21" ht="15" x14ac:dyDescent="0.2">
      <c r="A1058" s="197" t="s">
        <v>249</v>
      </c>
      <c r="B1058" s="197" t="s">
        <v>82</v>
      </c>
      <c r="C1058" s="197" t="s">
        <v>26</v>
      </c>
      <c r="D1058" s="198">
        <v>2016</v>
      </c>
      <c r="E1058" s="197" t="s">
        <v>6</v>
      </c>
      <c r="F1058" s="199">
        <v>393</v>
      </c>
      <c r="G1058" s="200">
        <v>0</v>
      </c>
      <c r="H1058" s="200">
        <v>0</v>
      </c>
      <c r="I1058" s="200">
        <v>0</v>
      </c>
      <c r="J1058" s="200">
        <v>204</v>
      </c>
      <c r="K1058" s="199">
        <v>0</v>
      </c>
      <c r="L1058" s="199">
        <v>0</v>
      </c>
      <c r="M1058" s="199">
        <v>0</v>
      </c>
      <c r="N1058" s="199">
        <v>161</v>
      </c>
      <c r="O1058" s="199">
        <v>9</v>
      </c>
      <c r="P1058" s="199">
        <v>553</v>
      </c>
      <c r="Q1058" s="201">
        <v>0</v>
      </c>
      <c r="R1058" s="197">
        <v>1311</v>
      </c>
      <c r="S1058" s="197">
        <v>9</v>
      </c>
      <c r="T1058" s="92">
        <f t="shared" si="16"/>
        <v>2016</v>
      </c>
      <c r="U1058">
        <f>VLOOKUP(A1058,'SB35 Determination Data'!$B$4:$F$542,5,FALSE)</f>
        <v>2016</v>
      </c>
    </row>
    <row r="1059" spans="1:21" ht="15" x14ac:dyDescent="0.2">
      <c r="A1059" s="197" t="s">
        <v>249</v>
      </c>
      <c r="B1059" s="197" t="s">
        <v>82</v>
      </c>
      <c r="C1059" s="197" t="s">
        <v>26</v>
      </c>
      <c r="D1059" s="198">
        <v>2017</v>
      </c>
      <c r="E1059" s="197" t="s">
        <v>6</v>
      </c>
      <c r="F1059" s="199">
        <v>393</v>
      </c>
      <c r="G1059" s="200">
        <v>0</v>
      </c>
      <c r="H1059" s="200">
        <v>0</v>
      </c>
      <c r="I1059" s="200">
        <v>0</v>
      </c>
      <c r="J1059" s="200">
        <v>204</v>
      </c>
      <c r="K1059" s="199">
        <v>0</v>
      </c>
      <c r="L1059" s="199">
        <v>0</v>
      </c>
      <c r="M1059" s="199">
        <v>0</v>
      </c>
      <c r="N1059" s="202">
        <v>161</v>
      </c>
      <c r="O1059" s="199">
        <v>3</v>
      </c>
      <c r="P1059" s="199">
        <v>553</v>
      </c>
      <c r="Q1059" s="201">
        <v>1</v>
      </c>
      <c r="R1059" s="197">
        <v>1311</v>
      </c>
      <c r="S1059" s="197">
        <v>4</v>
      </c>
      <c r="T1059" s="92">
        <f t="shared" si="16"/>
        <v>2017</v>
      </c>
      <c r="U1059">
        <f>VLOOKUP(A1059,'SB35 Determination Data'!$B$4:$F$542,5,FALSE)</f>
        <v>2016</v>
      </c>
    </row>
    <row r="1060" spans="1:21" ht="15" x14ac:dyDescent="0.2">
      <c r="A1060" s="197" t="s">
        <v>250</v>
      </c>
      <c r="B1060" s="197" t="s">
        <v>2</v>
      </c>
      <c r="C1060" s="197" t="s">
        <v>3</v>
      </c>
      <c r="D1060" s="198">
        <v>2014</v>
      </c>
      <c r="E1060" s="197" t="s">
        <v>6</v>
      </c>
      <c r="F1060" s="199">
        <v>636</v>
      </c>
      <c r="G1060" s="200">
        <v>0</v>
      </c>
      <c r="H1060" s="200">
        <v>0</v>
      </c>
      <c r="I1060" s="200">
        <v>0</v>
      </c>
      <c r="J1060" s="200">
        <v>432</v>
      </c>
      <c r="K1060" s="199">
        <v>0</v>
      </c>
      <c r="L1060" s="199">
        <v>0</v>
      </c>
      <c r="M1060" s="199">
        <v>0</v>
      </c>
      <c r="N1060" s="199">
        <v>496</v>
      </c>
      <c r="O1060" s="199">
        <v>0</v>
      </c>
      <c r="P1060" s="199">
        <v>1151</v>
      </c>
      <c r="Q1060" s="201">
        <v>76</v>
      </c>
      <c r="R1060" s="197">
        <v>2715</v>
      </c>
      <c r="S1060" s="197">
        <v>76</v>
      </c>
      <c r="T1060" s="92">
        <f t="shared" si="16"/>
        <v>2014</v>
      </c>
      <c r="U1060">
        <f>VLOOKUP(A1060,'SB35 Determination Data'!$B$4:$F$542,5,FALSE)</f>
        <v>2014</v>
      </c>
    </row>
    <row r="1061" spans="1:21" ht="15" x14ac:dyDescent="0.2">
      <c r="A1061" s="197" t="s">
        <v>250</v>
      </c>
      <c r="B1061" s="197" t="s">
        <v>2</v>
      </c>
      <c r="C1061" s="197" t="s">
        <v>3</v>
      </c>
      <c r="D1061" s="198">
        <v>2015</v>
      </c>
      <c r="E1061" s="197" t="s">
        <v>6</v>
      </c>
      <c r="F1061" s="199">
        <v>636</v>
      </c>
      <c r="G1061" s="200">
        <v>0</v>
      </c>
      <c r="H1061" s="200">
        <v>0</v>
      </c>
      <c r="I1061" s="200">
        <v>0</v>
      </c>
      <c r="J1061" s="200">
        <v>432</v>
      </c>
      <c r="K1061" s="199">
        <v>0</v>
      </c>
      <c r="L1061" s="199">
        <v>0</v>
      </c>
      <c r="M1061" s="199">
        <v>0</v>
      </c>
      <c r="N1061" s="199">
        <v>496</v>
      </c>
      <c r="O1061" s="199">
        <v>0</v>
      </c>
      <c r="P1061" s="199">
        <v>1151</v>
      </c>
      <c r="Q1061" s="201">
        <v>8</v>
      </c>
      <c r="R1061" s="197">
        <v>2715</v>
      </c>
      <c r="S1061" s="197">
        <v>8</v>
      </c>
      <c r="T1061" s="92">
        <f t="shared" si="16"/>
        <v>2015</v>
      </c>
      <c r="U1061">
        <f>VLOOKUP(A1061,'SB35 Determination Data'!$B$4:$F$542,5,FALSE)</f>
        <v>2014</v>
      </c>
    </row>
    <row r="1062" spans="1:21" ht="15" x14ac:dyDescent="0.2">
      <c r="A1062" s="197" t="s">
        <v>250</v>
      </c>
      <c r="B1062" s="197" t="s">
        <v>2</v>
      </c>
      <c r="C1062" s="197" t="s">
        <v>3</v>
      </c>
      <c r="D1062" s="198">
        <v>2016</v>
      </c>
      <c r="E1062" s="197" t="s">
        <v>6</v>
      </c>
      <c r="F1062" s="199">
        <v>636</v>
      </c>
      <c r="G1062" s="200">
        <v>0</v>
      </c>
      <c r="H1062" s="200">
        <v>0</v>
      </c>
      <c r="I1062" s="200">
        <v>0</v>
      </c>
      <c r="J1062" s="200">
        <v>432</v>
      </c>
      <c r="K1062" s="199">
        <v>0</v>
      </c>
      <c r="L1062" s="199">
        <v>0</v>
      </c>
      <c r="M1062" s="199">
        <v>0</v>
      </c>
      <c r="N1062" s="199">
        <v>496</v>
      </c>
      <c r="O1062" s="199">
        <v>0</v>
      </c>
      <c r="P1062" s="199">
        <v>1151</v>
      </c>
      <c r="Q1062" s="201">
        <v>5</v>
      </c>
      <c r="R1062" s="197">
        <v>2715</v>
      </c>
      <c r="S1062" s="197">
        <v>5</v>
      </c>
      <c r="T1062" s="92">
        <f t="shared" si="16"/>
        <v>2016</v>
      </c>
      <c r="U1062">
        <f>VLOOKUP(A1062,'SB35 Determination Data'!$B$4:$F$542,5,FALSE)</f>
        <v>2014</v>
      </c>
    </row>
    <row r="1063" spans="1:21" ht="15" x14ac:dyDescent="0.2">
      <c r="A1063" s="197" t="s">
        <v>250</v>
      </c>
      <c r="B1063" s="197" t="s">
        <v>2</v>
      </c>
      <c r="C1063" s="197" t="s">
        <v>3</v>
      </c>
      <c r="D1063" s="198">
        <v>2017</v>
      </c>
      <c r="E1063" s="197" t="s">
        <v>6</v>
      </c>
      <c r="F1063" s="199">
        <v>636</v>
      </c>
      <c r="G1063" s="200">
        <v>0</v>
      </c>
      <c r="H1063" s="200">
        <v>0</v>
      </c>
      <c r="I1063" s="200">
        <v>0</v>
      </c>
      <c r="J1063" s="200">
        <v>432</v>
      </c>
      <c r="K1063" s="199">
        <v>0</v>
      </c>
      <c r="L1063" s="199">
        <v>0</v>
      </c>
      <c r="M1063" s="199">
        <v>0</v>
      </c>
      <c r="N1063" s="199">
        <v>496</v>
      </c>
      <c r="O1063" s="199">
        <v>0</v>
      </c>
      <c r="P1063" s="199">
        <v>1151</v>
      </c>
      <c r="Q1063" s="201">
        <v>7</v>
      </c>
      <c r="R1063" s="197">
        <v>2715</v>
      </c>
      <c r="S1063" s="197">
        <v>7</v>
      </c>
      <c r="T1063" s="92">
        <f t="shared" si="16"/>
        <v>2017</v>
      </c>
      <c r="U1063">
        <f>VLOOKUP(A1063,'SB35 Determination Data'!$B$4:$F$542,5,FALSE)</f>
        <v>2014</v>
      </c>
    </row>
    <row r="1064" spans="1:21" ht="15" x14ac:dyDescent="0.2">
      <c r="A1064" s="197" t="s">
        <v>251</v>
      </c>
      <c r="B1064" s="197" t="s">
        <v>21</v>
      </c>
      <c r="C1064" s="197" t="s">
        <v>8</v>
      </c>
      <c r="D1064" s="198">
        <v>2015</v>
      </c>
      <c r="E1064" s="197" t="s">
        <v>6</v>
      </c>
      <c r="F1064" s="199">
        <v>438</v>
      </c>
      <c r="G1064" s="200">
        <v>0</v>
      </c>
      <c r="H1064" s="200">
        <v>0</v>
      </c>
      <c r="I1064" s="200">
        <v>0</v>
      </c>
      <c r="J1064" s="200">
        <v>305</v>
      </c>
      <c r="K1064" s="199">
        <v>79</v>
      </c>
      <c r="L1064" s="199">
        <v>79</v>
      </c>
      <c r="M1064" s="199">
        <v>0</v>
      </c>
      <c r="N1064" s="202">
        <v>410</v>
      </c>
      <c r="O1064" s="199">
        <v>0</v>
      </c>
      <c r="P1064" s="199">
        <v>1282</v>
      </c>
      <c r="Q1064" s="201">
        <v>112</v>
      </c>
      <c r="R1064" s="197">
        <v>2435</v>
      </c>
      <c r="S1064" s="197">
        <v>191</v>
      </c>
      <c r="T1064" s="92">
        <f t="shared" si="16"/>
        <v>2015</v>
      </c>
      <c r="U1064">
        <f>VLOOKUP(A1064,'SB35 Determination Data'!$B$4:$F$542,5,FALSE)</f>
        <v>2015</v>
      </c>
    </row>
    <row r="1065" spans="1:21" ht="15" x14ac:dyDescent="0.2">
      <c r="A1065" s="197" t="s">
        <v>251</v>
      </c>
      <c r="B1065" s="197" t="s">
        <v>21</v>
      </c>
      <c r="C1065" s="197" t="s">
        <v>8</v>
      </c>
      <c r="D1065" s="198">
        <v>2016</v>
      </c>
      <c r="E1065" s="197" t="s">
        <v>6</v>
      </c>
      <c r="F1065" s="199">
        <v>438</v>
      </c>
      <c r="G1065" s="200">
        <v>0</v>
      </c>
      <c r="H1065" s="200">
        <v>0</v>
      </c>
      <c r="I1065" s="200">
        <v>0</v>
      </c>
      <c r="J1065" s="200">
        <v>305</v>
      </c>
      <c r="K1065" s="199">
        <v>0</v>
      </c>
      <c r="L1065" s="199">
        <v>0</v>
      </c>
      <c r="M1065" s="199">
        <v>0</v>
      </c>
      <c r="N1065" s="199">
        <v>410</v>
      </c>
      <c r="O1065" s="199">
        <v>0</v>
      </c>
      <c r="P1065" s="199">
        <v>1282</v>
      </c>
      <c r="Q1065" s="201">
        <v>56</v>
      </c>
      <c r="R1065" s="197">
        <v>2435</v>
      </c>
      <c r="S1065" s="197">
        <v>56</v>
      </c>
      <c r="T1065" s="92">
        <f t="shared" si="16"/>
        <v>2016</v>
      </c>
      <c r="U1065">
        <f>VLOOKUP(A1065,'SB35 Determination Data'!$B$4:$F$542,5,FALSE)</f>
        <v>2015</v>
      </c>
    </row>
    <row r="1066" spans="1:21" ht="15" x14ac:dyDescent="0.2">
      <c r="A1066" s="197" t="s">
        <v>251</v>
      </c>
      <c r="B1066" s="197" t="s">
        <v>21</v>
      </c>
      <c r="C1066" s="197" t="s">
        <v>8</v>
      </c>
      <c r="D1066" s="198">
        <v>2017</v>
      </c>
      <c r="E1066" s="197" t="s">
        <v>6</v>
      </c>
      <c r="F1066" s="199">
        <v>438</v>
      </c>
      <c r="G1066" s="200">
        <v>79</v>
      </c>
      <c r="H1066" s="200">
        <v>79</v>
      </c>
      <c r="I1066" s="200">
        <v>0</v>
      </c>
      <c r="J1066" s="200">
        <v>305</v>
      </c>
      <c r="K1066" s="199">
        <v>0</v>
      </c>
      <c r="L1066" s="199">
        <v>0</v>
      </c>
      <c r="M1066" s="199">
        <v>0</v>
      </c>
      <c r="N1066" s="199">
        <v>410</v>
      </c>
      <c r="O1066" s="199">
        <v>0</v>
      </c>
      <c r="P1066" s="199">
        <v>1282</v>
      </c>
      <c r="Q1066" s="201">
        <v>59</v>
      </c>
      <c r="R1066" s="197">
        <v>2435</v>
      </c>
      <c r="S1066" s="197">
        <v>138</v>
      </c>
      <c r="T1066" s="92">
        <f t="shared" si="16"/>
        <v>2017</v>
      </c>
      <c r="U1066">
        <f>VLOOKUP(A1066,'SB35 Determination Data'!$B$4:$F$542,5,FALSE)</f>
        <v>2015</v>
      </c>
    </row>
    <row r="1067" spans="1:21" ht="15" x14ac:dyDescent="0.2">
      <c r="A1067" s="197" t="s">
        <v>1405</v>
      </c>
      <c r="B1067" s="197" t="s">
        <v>42</v>
      </c>
      <c r="C1067" s="197" t="s">
        <v>8</v>
      </c>
      <c r="D1067" s="198">
        <v>2015</v>
      </c>
      <c r="E1067" s="197" t="s">
        <v>6</v>
      </c>
      <c r="F1067" s="199">
        <v>45</v>
      </c>
      <c r="G1067" s="200">
        <v>0</v>
      </c>
      <c r="H1067" s="200">
        <v>0</v>
      </c>
      <c r="I1067" s="200">
        <v>0</v>
      </c>
      <c r="J1067" s="200">
        <v>36</v>
      </c>
      <c r="K1067" s="199">
        <v>0</v>
      </c>
      <c r="L1067" s="199">
        <v>0</v>
      </c>
      <c r="M1067" s="199">
        <v>0</v>
      </c>
      <c r="N1067" s="199">
        <v>48</v>
      </c>
      <c r="O1067" s="199">
        <v>67</v>
      </c>
      <c r="P1067" s="199">
        <v>170</v>
      </c>
      <c r="Q1067" s="201">
        <v>80</v>
      </c>
      <c r="R1067" s="197">
        <v>299</v>
      </c>
      <c r="S1067" s="197">
        <v>147</v>
      </c>
      <c r="T1067" s="92">
        <f t="shared" si="16"/>
        <v>2015</v>
      </c>
      <c r="U1067">
        <f>VLOOKUP(A1067,'SB35 Determination Data'!$B$4:$F$542,5,FALSE)</f>
        <v>2015</v>
      </c>
    </row>
    <row r="1068" spans="1:21" ht="15" x14ac:dyDescent="0.2">
      <c r="A1068" s="197" t="s">
        <v>1405</v>
      </c>
      <c r="B1068" s="197" t="s">
        <v>42</v>
      </c>
      <c r="C1068" s="197" t="s">
        <v>8</v>
      </c>
      <c r="D1068" s="198">
        <v>2016</v>
      </c>
      <c r="E1068" s="197" t="s">
        <v>6</v>
      </c>
      <c r="F1068" s="199">
        <v>45</v>
      </c>
      <c r="G1068" s="200">
        <v>0</v>
      </c>
      <c r="H1068" s="200">
        <v>0</v>
      </c>
      <c r="I1068" s="200">
        <v>0</v>
      </c>
      <c r="J1068" s="200">
        <v>36</v>
      </c>
      <c r="K1068" s="199">
        <v>0</v>
      </c>
      <c r="L1068" s="199">
        <v>0</v>
      </c>
      <c r="M1068" s="199">
        <v>0</v>
      </c>
      <c r="N1068" s="199">
        <v>48</v>
      </c>
      <c r="O1068" s="199">
        <v>12</v>
      </c>
      <c r="P1068" s="199">
        <v>170</v>
      </c>
      <c r="Q1068" s="201">
        <v>156</v>
      </c>
      <c r="R1068" s="197">
        <v>299</v>
      </c>
      <c r="S1068" s="197">
        <v>168</v>
      </c>
      <c r="T1068" s="92">
        <f t="shared" si="16"/>
        <v>2016</v>
      </c>
      <c r="U1068">
        <f>VLOOKUP(A1068,'SB35 Determination Data'!$B$4:$F$542,5,FALSE)</f>
        <v>2015</v>
      </c>
    </row>
    <row r="1069" spans="1:21" ht="15" x14ac:dyDescent="0.2">
      <c r="A1069" s="197" t="s">
        <v>1405</v>
      </c>
      <c r="B1069" s="197" t="s">
        <v>42</v>
      </c>
      <c r="C1069" s="197" t="s">
        <v>8</v>
      </c>
      <c r="D1069" s="198">
        <v>2017</v>
      </c>
      <c r="E1069" s="197" t="s">
        <v>6</v>
      </c>
      <c r="F1069" s="199">
        <v>45</v>
      </c>
      <c r="G1069" s="200">
        <v>0</v>
      </c>
      <c r="H1069" s="200">
        <v>0</v>
      </c>
      <c r="I1069" s="200">
        <v>0</v>
      </c>
      <c r="J1069" s="200">
        <v>36</v>
      </c>
      <c r="K1069" s="199">
        <v>4</v>
      </c>
      <c r="L1069" s="199">
        <v>0</v>
      </c>
      <c r="M1069" s="199">
        <v>4</v>
      </c>
      <c r="N1069" s="199">
        <v>48</v>
      </c>
      <c r="O1069" s="199">
        <v>73</v>
      </c>
      <c r="P1069" s="199">
        <v>170</v>
      </c>
      <c r="Q1069" s="201">
        <v>75</v>
      </c>
      <c r="R1069" s="197">
        <v>299</v>
      </c>
      <c r="S1069" s="197">
        <v>152</v>
      </c>
      <c r="T1069" s="92">
        <f t="shared" si="16"/>
        <v>2017</v>
      </c>
      <c r="U1069">
        <f>VLOOKUP(A1069,'SB35 Determination Data'!$B$4:$F$542,5,FALSE)</f>
        <v>2015</v>
      </c>
    </row>
    <row r="1070" spans="1:21" ht="15" x14ac:dyDescent="0.2">
      <c r="A1070" s="197" t="s">
        <v>252</v>
      </c>
      <c r="B1070" s="197" t="s">
        <v>72</v>
      </c>
      <c r="C1070" s="197" t="s">
        <v>26</v>
      </c>
      <c r="D1070" s="198">
        <v>2015</v>
      </c>
      <c r="E1070" s="197" t="s">
        <v>6</v>
      </c>
      <c r="F1070" s="199">
        <v>321</v>
      </c>
      <c r="G1070" s="200">
        <v>0</v>
      </c>
      <c r="H1070" s="200">
        <v>0</v>
      </c>
      <c r="I1070" s="200">
        <v>0</v>
      </c>
      <c r="J1070" s="200">
        <v>206</v>
      </c>
      <c r="K1070" s="199">
        <v>0</v>
      </c>
      <c r="L1070" s="199">
        <v>0</v>
      </c>
      <c r="M1070" s="199">
        <v>0</v>
      </c>
      <c r="N1070" s="202">
        <v>217</v>
      </c>
      <c r="O1070" s="199">
        <v>0</v>
      </c>
      <c r="P1070" s="199">
        <v>536</v>
      </c>
      <c r="Q1070" s="201">
        <v>52</v>
      </c>
      <c r="R1070" s="197">
        <v>1280</v>
      </c>
      <c r="S1070" s="197">
        <v>52</v>
      </c>
      <c r="T1070" s="92">
        <f t="shared" si="16"/>
        <v>2016</v>
      </c>
      <c r="U1070">
        <f>VLOOKUP(A1070,'SB35 Determination Data'!$B$4:$F$542,5,FALSE)</f>
        <v>2016</v>
      </c>
    </row>
    <row r="1071" spans="1:21" ht="15" x14ac:dyDescent="0.2">
      <c r="A1071" s="197" t="s">
        <v>252</v>
      </c>
      <c r="B1071" s="197" t="s">
        <v>72</v>
      </c>
      <c r="C1071" s="197" t="s">
        <v>26</v>
      </c>
      <c r="D1071" s="198">
        <v>2016</v>
      </c>
      <c r="E1071" s="197" t="s">
        <v>6</v>
      </c>
      <c r="F1071" s="199">
        <v>321</v>
      </c>
      <c r="G1071" s="200">
        <v>33</v>
      </c>
      <c r="H1071" s="200">
        <v>33</v>
      </c>
      <c r="I1071" s="200">
        <v>0</v>
      </c>
      <c r="J1071" s="200">
        <v>206</v>
      </c>
      <c r="K1071" s="199">
        <v>38</v>
      </c>
      <c r="L1071" s="199">
        <v>38</v>
      </c>
      <c r="M1071" s="199">
        <v>0</v>
      </c>
      <c r="N1071" s="199">
        <v>217</v>
      </c>
      <c r="O1071" s="199">
        <v>0</v>
      </c>
      <c r="P1071" s="199">
        <v>536</v>
      </c>
      <c r="Q1071" s="201">
        <v>0</v>
      </c>
      <c r="R1071" s="197">
        <v>1280</v>
      </c>
      <c r="S1071" s="197">
        <v>71</v>
      </c>
      <c r="T1071" s="92">
        <f t="shared" si="16"/>
        <v>2016</v>
      </c>
      <c r="U1071">
        <f>VLOOKUP(A1071,'SB35 Determination Data'!$B$4:$F$542,5,FALSE)</f>
        <v>2016</v>
      </c>
    </row>
    <row r="1072" spans="1:21" ht="15" x14ac:dyDescent="0.2">
      <c r="A1072" s="197" t="s">
        <v>252</v>
      </c>
      <c r="B1072" s="197" t="s">
        <v>72</v>
      </c>
      <c r="C1072" s="197" t="s">
        <v>26</v>
      </c>
      <c r="D1072" s="198">
        <v>2017</v>
      </c>
      <c r="E1072" s="197" t="s">
        <v>6</v>
      </c>
      <c r="F1072" s="199">
        <v>321</v>
      </c>
      <c r="G1072" s="200">
        <v>0</v>
      </c>
      <c r="H1072" s="200">
        <v>0</v>
      </c>
      <c r="I1072" s="200">
        <v>0</v>
      </c>
      <c r="J1072" s="200">
        <v>206</v>
      </c>
      <c r="K1072" s="199">
        <v>0</v>
      </c>
      <c r="L1072" s="199">
        <v>0</v>
      </c>
      <c r="M1072" s="199">
        <v>0</v>
      </c>
      <c r="N1072" s="199">
        <v>217</v>
      </c>
      <c r="O1072" s="199">
        <v>0</v>
      </c>
      <c r="P1072" s="199">
        <v>536</v>
      </c>
      <c r="Q1072" s="201">
        <v>13</v>
      </c>
      <c r="R1072" s="197">
        <v>1280</v>
      </c>
      <c r="S1072" s="197">
        <v>13</v>
      </c>
      <c r="T1072" s="92">
        <f t="shared" si="16"/>
        <v>2017</v>
      </c>
      <c r="U1072">
        <f>VLOOKUP(A1072,'SB35 Determination Data'!$B$4:$F$542,5,FALSE)</f>
        <v>2016</v>
      </c>
    </row>
    <row r="1073" spans="1:21" ht="15" x14ac:dyDescent="0.2">
      <c r="A1073" s="197" t="s">
        <v>35</v>
      </c>
      <c r="B1073" s="197" t="s">
        <v>35</v>
      </c>
      <c r="C1073" s="197" t="s">
        <v>3</v>
      </c>
      <c r="D1073" s="198">
        <v>2017</v>
      </c>
      <c r="E1073" s="197" t="s">
        <v>6</v>
      </c>
      <c r="F1073" s="199">
        <v>2002</v>
      </c>
      <c r="G1073" s="200">
        <v>0</v>
      </c>
      <c r="H1073" s="200">
        <v>0</v>
      </c>
      <c r="I1073" s="200">
        <v>0</v>
      </c>
      <c r="J1073" s="200">
        <v>1336</v>
      </c>
      <c r="K1073" s="199">
        <v>0</v>
      </c>
      <c r="L1073" s="199">
        <v>0</v>
      </c>
      <c r="M1073" s="199">
        <v>0</v>
      </c>
      <c r="N1073" s="199">
        <v>1503</v>
      </c>
      <c r="O1073" s="199">
        <v>12</v>
      </c>
      <c r="P1073" s="199">
        <v>3442</v>
      </c>
      <c r="Q1073" s="201">
        <v>70</v>
      </c>
      <c r="R1073" s="197">
        <v>8283</v>
      </c>
      <c r="S1073" s="197">
        <v>82</v>
      </c>
      <c r="T1073" s="92">
        <f t="shared" si="16"/>
        <v>2017</v>
      </c>
      <c r="U1073">
        <f>VLOOKUP(A1073,'SB35 Determination Data'!$B$4:$F$542,5,FALSE)</f>
        <v>2014</v>
      </c>
    </row>
    <row r="1074" spans="1:21" ht="15" x14ac:dyDescent="0.2">
      <c r="A1074" s="197" t="s">
        <v>253</v>
      </c>
      <c r="B1074" s="197" t="s">
        <v>35</v>
      </c>
      <c r="C1074" s="197" t="s">
        <v>3</v>
      </c>
      <c r="D1074" s="198">
        <v>2014</v>
      </c>
      <c r="E1074" s="197" t="s">
        <v>6</v>
      </c>
      <c r="F1074" s="199">
        <v>7173</v>
      </c>
      <c r="G1074" s="200">
        <v>43</v>
      </c>
      <c r="H1074" s="200">
        <v>43</v>
      </c>
      <c r="I1074" s="200">
        <v>0</v>
      </c>
      <c r="J1074" s="200">
        <v>4871</v>
      </c>
      <c r="K1074" s="199">
        <v>45</v>
      </c>
      <c r="L1074" s="199">
        <v>45</v>
      </c>
      <c r="M1074" s="199">
        <v>0</v>
      </c>
      <c r="N1074" s="199">
        <v>5534</v>
      </c>
      <c r="O1074" s="199">
        <v>430</v>
      </c>
      <c r="P1074" s="199">
        <v>12725</v>
      </c>
      <c r="Q1074" s="201">
        <v>630</v>
      </c>
      <c r="R1074" s="197">
        <v>30303</v>
      </c>
      <c r="S1074" s="197">
        <v>1148</v>
      </c>
      <c r="T1074" s="92">
        <f t="shared" si="16"/>
        <v>2014</v>
      </c>
      <c r="U1074">
        <f>VLOOKUP(A1074,'SB35 Determination Data'!$B$4:$F$542,5,FALSE)</f>
        <v>2014</v>
      </c>
    </row>
    <row r="1075" spans="1:21" ht="15" x14ac:dyDescent="0.2">
      <c r="A1075" s="197" t="s">
        <v>253</v>
      </c>
      <c r="B1075" s="197" t="s">
        <v>35</v>
      </c>
      <c r="C1075" s="197" t="s">
        <v>3</v>
      </c>
      <c r="D1075" s="198">
        <v>2015</v>
      </c>
      <c r="E1075" s="197" t="s">
        <v>6</v>
      </c>
      <c r="F1075" s="199">
        <v>7173</v>
      </c>
      <c r="G1075" s="200">
        <v>12</v>
      </c>
      <c r="H1075" s="200">
        <v>3</v>
      </c>
      <c r="I1075" s="200">
        <v>9</v>
      </c>
      <c r="J1075" s="200">
        <v>4871</v>
      </c>
      <c r="K1075" s="199">
        <v>8</v>
      </c>
      <c r="L1075" s="199">
        <v>8</v>
      </c>
      <c r="M1075" s="199">
        <v>0</v>
      </c>
      <c r="N1075" s="202">
        <v>5534</v>
      </c>
      <c r="O1075" s="199">
        <v>98</v>
      </c>
      <c r="P1075" s="199">
        <v>12725</v>
      </c>
      <c r="Q1075" s="201">
        <v>914</v>
      </c>
      <c r="R1075" s="197">
        <v>30303</v>
      </c>
      <c r="S1075" s="197">
        <v>1032</v>
      </c>
      <c r="T1075" s="92">
        <f t="shared" si="16"/>
        <v>2015</v>
      </c>
      <c r="U1075">
        <f>VLOOKUP(A1075,'SB35 Determination Data'!$B$4:$F$542,5,FALSE)</f>
        <v>2014</v>
      </c>
    </row>
    <row r="1076" spans="1:21" ht="15" x14ac:dyDescent="0.2">
      <c r="A1076" s="197" t="s">
        <v>253</v>
      </c>
      <c r="B1076" s="197" t="s">
        <v>35</v>
      </c>
      <c r="C1076" s="197" t="s">
        <v>3</v>
      </c>
      <c r="D1076" s="198">
        <v>2016</v>
      </c>
      <c r="E1076" s="197" t="s">
        <v>6</v>
      </c>
      <c r="F1076" s="199">
        <v>7173</v>
      </c>
      <c r="G1076" s="200">
        <v>23</v>
      </c>
      <c r="H1076" s="200">
        <v>23</v>
      </c>
      <c r="I1076" s="200">
        <v>0</v>
      </c>
      <c r="J1076" s="200">
        <v>4871</v>
      </c>
      <c r="K1076" s="199">
        <v>2</v>
      </c>
      <c r="L1076" s="199">
        <v>2</v>
      </c>
      <c r="M1076" s="199">
        <v>0</v>
      </c>
      <c r="N1076" s="199">
        <v>5534</v>
      </c>
      <c r="O1076" s="199">
        <v>0</v>
      </c>
      <c r="P1076" s="199">
        <v>12725</v>
      </c>
      <c r="Q1076" s="201">
        <v>394</v>
      </c>
      <c r="R1076" s="197">
        <v>30303</v>
      </c>
      <c r="S1076" s="197">
        <v>419</v>
      </c>
      <c r="T1076" s="92">
        <f t="shared" si="16"/>
        <v>2016</v>
      </c>
      <c r="U1076">
        <f>VLOOKUP(A1076,'SB35 Determination Data'!$B$4:$F$542,5,FALSE)</f>
        <v>2014</v>
      </c>
    </row>
    <row r="1077" spans="1:21" ht="15" x14ac:dyDescent="0.2">
      <c r="A1077" s="197" t="s">
        <v>253</v>
      </c>
      <c r="B1077" s="197" t="s">
        <v>35</v>
      </c>
      <c r="C1077" s="197" t="s">
        <v>3</v>
      </c>
      <c r="D1077" s="198">
        <v>2017</v>
      </c>
      <c r="E1077" s="197" t="s">
        <v>6</v>
      </c>
      <c r="F1077" s="199">
        <v>7173</v>
      </c>
      <c r="G1077" s="200">
        <v>86</v>
      </c>
      <c r="H1077" s="200">
        <v>86</v>
      </c>
      <c r="I1077" s="200">
        <v>0</v>
      </c>
      <c r="J1077" s="200">
        <v>4871</v>
      </c>
      <c r="K1077" s="199">
        <v>27</v>
      </c>
      <c r="L1077" s="199">
        <v>27</v>
      </c>
      <c r="M1077" s="199">
        <v>0</v>
      </c>
      <c r="N1077" s="199">
        <v>5534</v>
      </c>
      <c r="O1077" s="199">
        <v>505</v>
      </c>
      <c r="P1077" s="199">
        <v>12725</v>
      </c>
      <c r="Q1077" s="201">
        <v>62</v>
      </c>
      <c r="R1077" s="197">
        <v>30303</v>
      </c>
      <c r="S1077" s="197">
        <v>680</v>
      </c>
      <c r="T1077" s="92">
        <f t="shared" si="16"/>
        <v>2017</v>
      </c>
      <c r="U1077">
        <f>VLOOKUP(A1077,'SB35 Determination Data'!$B$4:$F$542,5,FALSE)</f>
        <v>2014</v>
      </c>
    </row>
    <row r="1078" spans="1:21" ht="15" x14ac:dyDescent="0.2">
      <c r="A1078" s="197" t="s">
        <v>254</v>
      </c>
      <c r="B1078" s="197" t="s">
        <v>31</v>
      </c>
      <c r="C1078" s="197" t="s">
        <v>32</v>
      </c>
      <c r="D1078" s="198">
        <v>2013</v>
      </c>
      <c r="E1078" s="197" t="s">
        <v>6</v>
      </c>
      <c r="F1078" s="199">
        <v>1040</v>
      </c>
      <c r="G1078" s="200">
        <v>0</v>
      </c>
      <c r="H1078" s="200">
        <v>0</v>
      </c>
      <c r="I1078" s="200">
        <v>0</v>
      </c>
      <c r="J1078" s="200">
        <v>729</v>
      </c>
      <c r="K1078" s="199">
        <v>0</v>
      </c>
      <c r="L1078" s="199">
        <v>0</v>
      </c>
      <c r="M1078" s="199">
        <v>0</v>
      </c>
      <c r="N1078" s="199">
        <v>709</v>
      </c>
      <c r="O1078" s="199">
        <v>0</v>
      </c>
      <c r="P1078" s="199">
        <v>1335</v>
      </c>
      <c r="Q1078" s="201">
        <v>0</v>
      </c>
      <c r="R1078" s="197">
        <v>3813</v>
      </c>
      <c r="S1078" s="197">
        <v>0</v>
      </c>
      <c r="T1078" s="92">
        <f t="shared" si="16"/>
        <v>2014</v>
      </c>
      <c r="U1078">
        <f>VLOOKUP(A1078,'SB35 Determination Data'!$B$4:$F$542,5,FALSE)</f>
        <v>2014</v>
      </c>
    </row>
    <row r="1079" spans="1:21" ht="15" x14ac:dyDescent="0.2">
      <c r="A1079" s="197" t="s">
        <v>254</v>
      </c>
      <c r="B1079" s="197" t="s">
        <v>31</v>
      </c>
      <c r="C1079" s="197" t="s">
        <v>32</v>
      </c>
      <c r="D1079" s="198">
        <v>2014</v>
      </c>
      <c r="E1079" s="197" t="s">
        <v>6</v>
      </c>
      <c r="F1079" s="199">
        <v>1040</v>
      </c>
      <c r="G1079" s="200">
        <v>0</v>
      </c>
      <c r="H1079" s="200">
        <v>0</v>
      </c>
      <c r="I1079" s="200">
        <v>0</v>
      </c>
      <c r="J1079" s="200">
        <v>729</v>
      </c>
      <c r="K1079" s="199">
        <v>0</v>
      </c>
      <c r="L1079" s="199">
        <v>0</v>
      </c>
      <c r="M1079" s="199">
        <v>0</v>
      </c>
      <c r="N1079" s="199">
        <v>709</v>
      </c>
      <c r="O1079" s="199">
        <v>37</v>
      </c>
      <c r="P1079" s="199">
        <v>1335</v>
      </c>
      <c r="Q1079" s="201">
        <v>360</v>
      </c>
      <c r="R1079" s="197">
        <v>3813</v>
      </c>
      <c r="S1079" s="197">
        <v>397</v>
      </c>
      <c r="T1079" s="92">
        <f t="shared" si="16"/>
        <v>2014</v>
      </c>
      <c r="U1079">
        <f>VLOOKUP(A1079,'SB35 Determination Data'!$B$4:$F$542,5,FALSE)</f>
        <v>2014</v>
      </c>
    </row>
    <row r="1080" spans="1:21" ht="15" x14ac:dyDescent="0.2">
      <c r="A1080" s="197" t="s">
        <v>254</v>
      </c>
      <c r="B1080" s="197" t="s">
        <v>31</v>
      </c>
      <c r="C1080" s="197" t="s">
        <v>32</v>
      </c>
      <c r="D1080" s="198">
        <v>2015</v>
      </c>
      <c r="E1080" s="197" t="s">
        <v>6</v>
      </c>
      <c r="F1080" s="199">
        <v>1040</v>
      </c>
      <c r="G1080" s="200">
        <v>0</v>
      </c>
      <c r="H1080" s="200">
        <v>0</v>
      </c>
      <c r="I1080" s="200">
        <v>0</v>
      </c>
      <c r="J1080" s="200">
        <v>729</v>
      </c>
      <c r="K1080" s="199">
        <v>0</v>
      </c>
      <c r="L1080" s="199">
        <v>0</v>
      </c>
      <c r="M1080" s="199">
        <v>0</v>
      </c>
      <c r="N1080" s="202">
        <v>709</v>
      </c>
      <c r="O1080" s="199">
        <v>385</v>
      </c>
      <c r="P1080" s="199">
        <v>1335</v>
      </c>
      <c r="Q1080" s="201">
        <v>312</v>
      </c>
      <c r="R1080" s="197">
        <v>3813</v>
      </c>
      <c r="S1080" s="197">
        <v>697</v>
      </c>
      <c r="T1080" s="92">
        <f t="shared" si="16"/>
        <v>2015</v>
      </c>
      <c r="U1080">
        <f>VLOOKUP(A1080,'SB35 Determination Data'!$B$4:$F$542,5,FALSE)</f>
        <v>2014</v>
      </c>
    </row>
    <row r="1081" spans="1:21" ht="15" x14ac:dyDescent="0.2">
      <c r="A1081" s="197" t="s">
        <v>254</v>
      </c>
      <c r="B1081" s="197" t="s">
        <v>31</v>
      </c>
      <c r="C1081" s="197" t="s">
        <v>32</v>
      </c>
      <c r="D1081" s="198">
        <v>2016</v>
      </c>
      <c r="E1081" s="197" t="s">
        <v>6</v>
      </c>
      <c r="F1081" s="199">
        <v>1040</v>
      </c>
      <c r="G1081" s="200">
        <v>0</v>
      </c>
      <c r="H1081" s="200">
        <v>0</v>
      </c>
      <c r="I1081" s="200">
        <v>0</v>
      </c>
      <c r="J1081" s="200">
        <v>729</v>
      </c>
      <c r="K1081" s="199">
        <v>0</v>
      </c>
      <c r="L1081" s="199">
        <v>0</v>
      </c>
      <c r="M1081" s="199">
        <v>0</v>
      </c>
      <c r="N1081" s="199">
        <v>709</v>
      </c>
      <c r="O1081" s="199">
        <v>184</v>
      </c>
      <c r="P1081" s="199">
        <v>1335</v>
      </c>
      <c r="Q1081" s="201">
        <v>352</v>
      </c>
      <c r="R1081" s="197">
        <v>3813</v>
      </c>
      <c r="S1081" s="197">
        <v>536</v>
      </c>
      <c r="T1081" s="92">
        <f t="shared" si="16"/>
        <v>2016</v>
      </c>
      <c r="U1081">
        <f>VLOOKUP(A1081,'SB35 Determination Data'!$B$4:$F$542,5,FALSE)</f>
        <v>2014</v>
      </c>
    </row>
    <row r="1082" spans="1:21" ht="15" x14ac:dyDescent="0.2">
      <c r="A1082" s="197" t="s">
        <v>254</v>
      </c>
      <c r="B1082" s="197" t="s">
        <v>31</v>
      </c>
      <c r="C1082" s="197" t="s">
        <v>32</v>
      </c>
      <c r="D1082" s="198">
        <v>2017</v>
      </c>
      <c r="E1082" s="197" t="s">
        <v>6</v>
      </c>
      <c r="F1082" s="199">
        <v>1040</v>
      </c>
      <c r="G1082" s="200">
        <v>0</v>
      </c>
      <c r="H1082" s="200">
        <v>0</v>
      </c>
      <c r="I1082" s="200">
        <v>0</v>
      </c>
      <c r="J1082" s="200">
        <v>729</v>
      </c>
      <c r="K1082" s="199">
        <v>0</v>
      </c>
      <c r="L1082" s="199">
        <v>0</v>
      </c>
      <c r="M1082" s="199">
        <v>0</v>
      </c>
      <c r="N1082" s="199">
        <v>709</v>
      </c>
      <c r="O1082" s="199">
        <v>181</v>
      </c>
      <c r="P1082" s="199">
        <v>1335</v>
      </c>
      <c r="Q1082" s="201">
        <v>643</v>
      </c>
      <c r="R1082" s="197">
        <v>3813</v>
      </c>
      <c r="S1082" s="197">
        <v>824</v>
      </c>
      <c r="T1082" s="92">
        <f t="shared" si="16"/>
        <v>2017</v>
      </c>
      <c r="U1082">
        <f>VLOOKUP(A1082,'SB35 Determination Data'!$B$4:$F$542,5,FALSE)</f>
        <v>2014</v>
      </c>
    </row>
    <row r="1083" spans="1:21" ht="15" x14ac:dyDescent="0.2">
      <c r="A1083" s="197" t="s">
        <v>255</v>
      </c>
      <c r="B1083" s="197" t="s">
        <v>81</v>
      </c>
      <c r="C1083" s="197" t="s">
        <v>8</v>
      </c>
      <c r="D1083" s="198">
        <v>2014</v>
      </c>
      <c r="E1083" s="197" t="s">
        <v>6</v>
      </c>
      <c r="F1083" s="199">
        <v>181</v>
      </c>
      <c r="G1083" s="200">
        <v>0</v>
      </c>
      <c r="H1083" s="200">
        <v>0</v>
      </c>
      <c r="I1083" s="200">
        <v>0</v>
      </c>
      <c r="J1083" s="200">
        <v>107</v>
      </c>
      <c r="K1083" s="199">
        <v>0</v>
      </c>
      <c r="L1083" s="199">
        <v>0</v>
      </c>
      <c r="M1083" s="199">
        <v>0</v>
      </c>
      <c r="N1083" s="202">
        <v>127</v>
      </c>
      <c r="O1083" s="199">
        <v>0</v>
      </c>
      <c r="P1083" s="199">
        <v>484</v>
      </c>
      <c r="Q1083" s="201">
        <v>0</v>
      </c>
      <c r="R1083" s="197">
        <v>899</v>
      </c>
      <c r="S1083" s="197">
        <v>0</v>
      </c>
      <c r="T1083" s="92">
        <f t="shared" si="16"/>
        <v>2015</v>
      </c>
      <c r="U1083">
        <f>VLOOKUP(A1083,'SB35 Determination Data'!$B$4:$F$542,5,FALSE)</f>
        <v>2015</v>
      </c>
    </row>
    <row r="1084" spans="1:21" ht="15" x14ac:dyDescent="0.2">
      <c r="A1084" s="197" t="s">
        <v>255</v>
      </c>
      <c r="B1084" s="197" t="s">
        <v>81</v>
      </c>
      <c r="C1084" s="197" t="s">
        <v>8</v>
      </c>
      <c r="D1084" s="198">
        <v>2015</v>
      </c>
      <c r="E1084" s="197" t="s">
        <v>6</v>
      </c>
      <c r="F1084" s="199">
        <v>181</v>
      </c>
      <c r="G1084" s="200">
        <v>0</v>
      </c>
      <c r="H1084" s="200">
        <v>0</v>
      </c>
      <c r="I1084" s="200">
        <v>0</v>
      </c>
      <c r="J1084" s="200">
        <v>107</v>
      </c>
      <c r="K1084" s="199">
        <v>0</v>
      </c>
      <c r="L1084" s="199">
        <v>0</v>
      </c>
      <c r="M1084" s="199">
        <v>0</v>
      </c>
      <c r="N1084" s="199">
        <v>127</v>
      </c>
      <c r="O1084" s="199">
        <v>0</v>
      </c>
      <c r="P1084" s="199">
        <v>484</v>
      </c>
      <c r="Q1084" s="201">
        <v>244</v>
      </c>
      <c r="R1084" s="197">
        <v>899</v>
      </c>
      <c r="S1084" s="197">
        <v>244</v>
      </c>
      <c r="T1084" s="92">
        <f t="shared" si="16"/>
        <v>2015</v>
      </c>
      <c r="U1084">
        <f>VLOOKUP(A1084,'SB35 Determination Data'!$B$4:$F$542,5,FALSE)</f>
        <v>2015</v>
      </c>
    </row>
    <row r="1085" spans="1:21" ht="15" x14ac:dyDescent="0.2">
      <c r="A1085" s="197" t="s">
        <v>255</v>
      </c>
      <c r="B1085" s="197" t="s">
        <v>81</v>
      </c>
      <c r="C1085" s="197" t="s">
        <v>8</v>
      </c>
      <c r="D1085" s="198">
        <v>2016</v>
      </c>
      <c r="E1085" s="197" t="s">
        <v>6</v>
      </c>
      <c r="F1085" s="199">
        <v>181</v>
      </c>
      <c r="G1085" s="200">
        <v>0</v>
      </c>
      <c r="H1085" s="200">
        <v>0</v>
      </c>
      <c r="I1085" s="200">
        <v>0</v>
      </c>
      <c r="J1085" s="200">
        <v>107</v>
      </c>
      <c r="K1085" s="199">
        <v>0</v>
      </c>
      <c r="L1085" s="199">
        <v>0</v>
      </c>
      <c r="M1085" s="199">
        <v>0</v>
      </c>
      <c r="N1085" s="199">
        <v>127</v>
      </c>
      <c r="O1085" s="199">
        <v>1</v>
      </c>
      <c r="P1085" s="199">
        <v>484</v>
      </c>
      <c r="Q1085" s="201">
        <v>161</v>
      </c>
      <c r="R1085" s="197">
        <v>899</v>
      </c>
      <c r="S1085" s="197">
        <v>162</v>
      </c>
      <c r="T1085" s="92">
        <f t="shared" si="16"/>
        <v>2016</v>
      </c>
      <c r="U1085">
        <f>VLOOKUP(A1085,'SB35 Determination Data'!$B$4:$F$542,5,FALSE)</f>
        <v>2015</v>
      </c>
    </row>
    <row r="1086" spans="1:21" ht="15" x14ac:dyDescent="0.2">
      <c r="A1086" s="197" t="s">
        <v>255</v>
      </c>
      <c r="B1086" s="197" t="s">
        <v>81</v>
      </c>
      <c r="C1086" s="197" t="s">
        <v>8</v>
      </c>
      <c r="D1086" s="198">
        <v>2017</v>
      </c>
      <c r="E1086" s="197" t="s">
        <v>6</v>
      </c>
      <c r="F1086" s="199">
        <v>181</v>
      </c>
      <c r="G1086" s="200">
        <v>0</v>
      </c>
      <c r="H1086" s="200">
        <v>0</v>
      </c>
      <c r="I1086" s="200">
        <v>0</v>
      </c>
      <c r="J1086" s="200">
        <v>107</v>
      </c>
      <c r="K1086" s="199">
        <v>0</v>
      </c>
      <c r="L1086" s="199">
        <v>0</v>
      </c>
      <c r="M1086" s="199">
        <v>0</v>
      </c>
      <c r="N1086" s="199">
        <v>127</v>
      </c>
      <c r="O1086" s="199">
        <v>13</v>
      </c>
      <c r="P1086" s="199">
        <v>484</v>
      </c>
      <c r="Q1086" s="201">
        <v>165</v>
      </c>
      <c r="R1086" s="197">
        <v>899</v>
      </c>
      <c r="S1086" s="197">
        <v>178</v>
      </c>
      <c r="T1086" s="92">
        <f t="shared" si="16"/>
        <v>2017</v>
      </c>
      <c r="U1086">
        <f>VLOOKUP(A1086,'SB35 Determination Data'!$B$4:$F$542,5,FALSE)</f>
        <v>2015</v>
      </c>
    </row>
    <row r="1087" spans="1:21" ht="15" x14ac:dyDescent="0.2">
      <c r="A1087" s="197" t="s">
        <v>1123</v>
      </c>
      <c r="B1087" s="197" t="s">
        <v>5</v>
      </c>
      <c r="C1087" s="197" t="s">
        <v>3</v>
      </c>
      <c r="D1087" s="198">
        <v>2017</v>
      </c>
      <c r="E1087" s="197" t="s">
        <v>6</v>
      </c>
      <c r="F1087" s="199">
        <v>1</v>
      </c>
      <c r="G1087" s="200">
        <v>0</v>
      </c>
      <c r="H1087" s="200">
        <v>0</v>
      </c>
      <c r="I1087" s="200">
        <v>0</v>
      </c>
      <c r="J1087" s="200">
        <v>1</v>
      </c>
      <c r="K1087" s="199">
        <v>0</v>
      </c>
      <c r="L1087" s="199">
        <v>0</v>
      </c>
      <c r="M1087" s="199">
        <v>0</v>
      </c>
      <c r="N1087" s="202">
        <v>1</v>
      </c>
      <c r="O1087" s="199">
        <v>1</v>
      </c>
      <c r="P1087" s="199">
        <v>2</v>
      </c>
      <c r="Q1087" s="201">
        <v>4</v>
      </c>
      <c r="R1087" s="197">
        <v>5</v>
      </c>
      <c r="S1087" s="197">
        <v>5</v>
      </c>
      <c r="T1087" s="92">
        <f t="shared" si="16"/>
        <v>2017</v>
      </c>
      <c r="U1087">
        <f>VLOOKUP(A1087,'SB35 Determination Data'!$B$4:$F$542,5,FALSE)</f>
        <v>2014</v>
      </c>
    </row>
    <row r="1088" spans="1:21" ht="15" x14ac:dyDescent="0.2">
      <c r="A1088" s="197" t="s">
        <v>256</v>
      </c>
      <c r="B1088" s="197" t="s">
        <v>5</v>
      </c>
      <c r="C1088" s="197" t="s">
        <v>3</v>
      </c>
      <c r="D1088" s="198">
        <v>2014</v>
      </c>
      <c r="E1088" s="197" t="s">
        <v>6</v>
      </c>
      <c r="F1088" s="199">
        <v>153</v>
      </c>
      <c r="G1088" s="200">
        <v>0</v>
      </c>
      <c r="H1088" s="200">
        <v>0</v>
      </c>
      <c r="I1088" s="200">
        <v>0</v>
      </c>
      <c r="J1088" s="200">
        <v>88</v>
      </c>
      <c r="K1088" s="199">
        <v>0</v>
      </c>
      <c r="L1088" s="199">
        <v>0</v>
      </c>
      <c r="M1088" s="199">
        <v>0</v>
      </c>
      <c r="N1088" s="199">
        <v>99</v>
      </c>
      <c r="O1088" s="199">
        <v>0</v>
      </c>
      <c r="P1088" s="199">
        <v>262</v>
      </c>
      <c r="Q1088" s="201">
        <v>0</v>
      </c>
      <c r="R1088" s="197">
        <v>602</v>
      </c>
      <c r="S1088" s="197">
        <v>0</v>
      </c>
      <c r="T1088" s="92">
        <f t="shared" si="16"/>
        <v>2014</v>
      </c>
      <c r="U1088">
        <f>VLOOKUP(A1088,'SB35 Determination Data'!$B$4:$F$542,5,FALSE)</f>
        <v>2014</v>
      </c>
    </row>
    <row r="1089" spans="1:21" ht="15" x14ac:dyDescent="0.2">
      <c r="A1089" s="197" t="s">
        <v>256</v>
      </c>
      <c r="B1089" s="197" t="s">
        <v>5</v>
      </c>
      <c r="C1089" s="197" t="s">
        <v>3</v>
      </c>
      <c r="D1089" s="198">
        <v>2015</v>
      </c>
      <c r="E1089" s="197" t="s">
        <v>6</v>
      </c>
      <c r="F1089" s="199">
        <v>153</v>
      </c>
      <c r="G1089" s="200">
        <v>0</v>
      </c>
      <c r="H1089" s="200">
        <v>0</v>
      </c>
      <c r="I1089" s="200">
        <v>0</v>
      </c>
      <c r="J1089" s="200">
        <v>88</v>
      </c>
      <c r="K1089" s="199">
        <v>0</v>
      </c>
      <c r="L1089" s="199">
        <v>0</v>
      </c>
      <c r="M1089" s="199">
        <v>0</v>
      </c>
      <c r="N1089" s="199">
        <v>99</v>
      </c>
      <c r="O1089" s="199">
        <v>0</v>
      </c>
      <c r="P1089" s="199">
        <v>262</v>
      </c>
      <c r="Q1089" s="201">
        <v>0</v>
      </c>
      <c r="R1089" s="197">
        <v>602</v>
      </c>
      <c r="S1089" s="197">
        <v>0</v>
      </c>
      <c r="T1089" s="92">
        <f t="shared" si="16"/>
        <v>2015</v>
      </c>
      <c r="U1089">
        <f>VLOOKUP(A1089,'SB35 Determination Data'!$B$4:$F$542,5,FALSE)</f>
        <v>2014</v>
      </c>
    </row>
    <row r="1090" spans="1:21" ht="15" x14ac:dyDescent="0.2">
      <c r="A1090" s="197" t="s">
        <v>256</v>
      </c>
      <c r="B1090" s="197" t="s">
        <v>5</v>
      </c>
      <c r="C1090" s="197" t="s">
        <v>3</v>
      </c>
      <c r="D1090" s="198">
        <v>2016</v>
      </c>
      <c r="E1090" s="197" t="s">
        <v>6</v>
      </c>
      <c r="F1090" s="199">
        <v>153</v>
      </c>
      <c r="G1090" s="200">
        <v>0</v>
      </c>
      <c r="H1090" s="200">
        <v>0</v>
      </c>
      <c r="I1090" s="200">
        <v>0</v>
      </c>
      <c r="J1090" s="200">
        <v>88</v>
      </c>
      <c r="K1090" s="199">
        <v>0</v>
      </c>
      <c r="L1090" s="199">
        <v>0</v>
      </c>
      <c r="M1090" s="199">
        <v>0</v>
      </c>
      <c r="N1090" s="199">
        <v>99</v>
      </c>
      <c r="O1090" s="199">
        <v>0</v>
      </c>
      <c r="P1090" s="199">
        <v>262</v>
      </c>
      <c r="Q1090" s="201">
        <v>0</v>
      </c>
      <c r="R1090" s="197">
        <v>602</v>
      </c>
      <c r="S1090" s="197">
        <v>0</v>
      </c>
      <c r="T1090" s="92">
        <f t="shared" si="16"/>
        <v>2016</v>
      </c>
      <c r="U1090">
        <f>VLOOKUP(A1090,'SB35 Determination Data'!$B$4:$F$542,5,FALSE)</f>
        <v>2014</v>
      </c>
    </row>
    <row r="1091" spans="1:21" ht="15" x14ac:dyDescent="0.2">
      <c r="A1091" s="197" t="s">
        <v>256</v>
      </c>
      <c r="B1091" s="197" t="s">
        <v>5</v>
      </c>
      <c r="C1091" s="197" t="s">
        <v>3</v>
      </c>
      <c r="D1091" s="198">
        <v>2017</v>
      </c>
      <c r="E1091" s="197" t="s">
        <v>6</v>
      </c>
      <c r="F1091" s="199">
        <v>153</v>
      </c>
      <c r="G1091" s="200">
        <v>0</v>
      </c>
      <c r="H1091" s="200">
        <v>0</v>
      </c>
      <c r="I1091" s="200">
        <v>0</v>
      </c>
      <c r="J1091" s="200">
        <v>88</v>
      </c>
      <c r="K1091" s="199">
        <v>0</v>
      </c>
      <c r="L1091" s="199">
        <v>0</v>
      </c>
      <c r="M1091" s="199">
        <v>0</v>
      </c>
      <c r="N1091" s="202">
        <v>99</v>
      </c>
      <c r="O1091" s="199">
        <v>0</v>
      </c>
      <c r="P1091" s="199">
        <v>262</v>
      </c>
      <c r="Q1091" s="201">
        <v>0</v>
      </c>
      <c r="R1091" s="197">
        <v>602</v>
      </c>
      <c r="S1091" s="197">
        <v>0</v>
      </c>
      <c r="T1091" s="92">
        <f t="shared" si="16"/>
        <v>2017</v>
      </c>
      <c r="U1091">
        <f>VLOOKUP(A1091,'SB35 Determination Data'!$B$4:$F$542,5,FALSE)</f>
        <v>2014</v>
      </c>
    </row>
    <row r="1092" spans="1:21" ht="15" x14ac:dyDescent="0.2">
      <c r="A1092" s="197" t="s">
        <v>257</v>
      </c>
      <c r="B1092" s="197" t="s">
        <v>31</v>
      </c>
      <c r="C1092" s="197" t="s">
        <v>32</v>
      </c>
      <c r="D1092" s="198">
        <v>2013</v>
      </c>
      <c r="E1092" s="197" t="s">
        <v>6</v>
      </c>
      <c r="F1092" s="199">
        <v>2268</v>
      </c>
      <c r="G1092" s="200">
        <v>0</v>
      </c>
      <c r="H1092" s="200">
        <v>0</v>
      </c>
      <c r="I1092" s="200">
        <v>0</v>
      </c>
      <c r="J1092" s="200">
        <v>1590</v>
      </c>
      <c r="K1092" s="199">
        <v>0</v>
      </c>
      <c r="L1092" s="199">
        <v>0</v>
      </c>
      <c r="M1092" s="199">
        <v>0</v>
      </c>
      <c r="N1092" s="199">
        <v>1577</v>
      </c>
      <c r="O1092" s="199">
        <v>142</v>
      </c>
      <c r="P1092" s="199">
        <v>3043</v>
      </c>
      <c r="Q1092" s="201">
        <v>384</v>
      </c>
      <c r="R1092" s="197">
        <v>8478</v>
      </c>
      <c r="S1092" s="197">
        <v>526</v>
      </c>
      <c r="T1092" s="92">
        <f t="shared" ref="T1092:T1155" si="17">IF(D1092&gt;U1092,D1092,U1092)</f>
        <v>2014</v>
      </c>
      <c r="U1092">
        <f>VLOOKUP(A1092,'SB35 Determination Data'!$B$4:$F$542,5,FALSE)</f>
        <v>2014</v>
      </c>
    </row>
    <row r="1093" spans="1:21" ht="15" x14ac:dyDescent="0.2">
      <c r="A1093" s="197" t="s">
        <v>257</v>
      </c>
      <c r="B1093" s="197" t="s">
        <v>31</v>
      </c>
      <c r="C1093" s="197" t="s">
        <v>32</v>
      </c>
      <c r="D1093" s="198">
        <v>2014</v>
      </c>
      <c r="E1093" s="197" t="s">
        <v>6</v>
      </c>
      <c r="F1093" s="199">
        <v>2268</v>
      </c>
      <c r="G1093" s="200">
        <v>9</v>
      </c>
      <c r="H1093" s="200">
        <v>9</v>
      </c>
      <c r="I1093" s="200">
        <v>0</v>
      </c>
      <c r="J1093" s="200">
        <v>1590</v>
      </c>
      <c r="K1093" s="199">
        <v>14</v>
      </c>
      <c r="L1093" s="199">
        <v>14</v>
      </c>
      <c r="M1093" s="199">
        <v>0</v>
      </c>
      <c r="N1093" s="199">
        <v>1577</v>
      </c>
      <c r="O1093" s="199">
        <v>438</v>
      </c>
      <c r="P1093" s="199">
        <v>3043</v>
      </c>
      <c r="Q1093" s="201">
        <v>333</v>
      </c>
      <c r="R1093" s="197">
        <v>8478</v>
      </c>
      <c r="S1093" s="197">
        <v>794</v>
      </c>
      <c r="T1093" s="92">
        <f t="shared" si="17"/>
        <v>2014</v>
      </c>
      <c r="U1093">
        <f>VLOOKUP(A1093,'SB35 Determination Data'!$B$4:$F$542,5,FALSE)</f>
        <v>2014</v>
      </c>
    </row>
    <row r="1094" spans="1:21" ht="15" x14ac:dyDescent="0.2">
      <c r="A1094" s="197" t="s">
        <v>257</v>
      </c>
      <c r="B1094" s="197" t="s">
        <v>31</v>
      </c>
      <c r="C1094" s="197" t="s">
        <v>32</v>
      </c>
      <c r="D1094" s="198">
        <v>2015</v>
      </c>
      <c r="E1094" s="197" t="s">
        <v>6</v>
      </c>
      <c r="F1094" s="199">
        <v>2268</v>
      </c>
      <c r="G1094" s="200">
        <v>0</v>
      </c>
      <c r="H1094" s="200">
        <v>0</v>
      </c>
      <c r="I1094" s="200">
        <v>0</v>
      </c>
      <c r="J1094" s="200">
        <v>1590</v>
      </c>
      <c r="K1094" s="199">
        <v>0</v>
      </c>
      <c r="L1094" s="199">
        <v>0</v>
      </c>
      <c r="M1094" s="199">
        <v>0</v>
      </c>
      <c r="N1094" s="199">
        <v>1577</v>
      </c>
      <c r="O1094" s="199">
        <v>378</v>
      </c>
      <c r="P1094" s="199">
        <v>3043</v>
      </c>
      <c r="Q1094" s="201">
        <v>544</v>
      </c>
      <c r="R1094" s="197">
        <v>8478</v>
      </c>
      <c r="S1094" s="197">
        <v>922</v>
      </c>
      <c r="T1094" s="92">
        <f t="shared" si="17"/>
        <v>2015</v>
      </c>
      <c r="U1094">
        <f>VLOOKUP(A1094,'SB35 Determination Data'!$B$4:$F$542,5,FALSE)</f>
        <v>2014</v>
      </c>
    </row>
    <row r="1095" spans="1:21" ht="15" x14ac:dyDescent="0.2">
      <c r="A1095" s="197" t="s">
        <v>257</v>
      </c>
      <c r="B1095" s="197" t="s">
        <v>31</v>
      </c>
      <c r="C1095" s="197" t="s">
        <v>32</v>
      </c>
      <c r="D1095" s="198">
        <v>2016</v>
      </c>
      <c r="E1095" s="197" t="s">
        <v>6</v>
      </c>
      <c r="F1095" s="199">
        <v>2268</v>
      </c>
      <c r="G1095" s="200">
        <v>42</v>
      </c>
      <c r="H1095" s="200">
        <v>42</v>
      </c>
      <c r="I1095" s="200">
        <v>0</v>
      </c>
      <c r="J1095" s="200">
        <v>1590</v>
      </c>
      <c r="K1095" s="199">
        <v>15</v>
      </c>
      <c r="L1095" s="199">
        <v>15</v>
      </c>
      <c r="M1095" s="199">
        <v>0</v>
      </c>
      <c r="N1095" s="199">
        <v>1577</v>
      </c>
      <c r="O1095" s="199">
        <v>216</v>
      </c>
      <c r="P1095" s="199">
        <v>3043</v>
      </c>
      <c r="Q1095" s="201">
        <v>584</v>
      </c>
      <c r="R1095" s="197">
        <v>8478</v>
      </c>
      <c r="S1095" s="197">
        <v>857</v>
      </c>
      <c r="T1095" s="92">
        <f t="shared" si="17"/>
        <v>2016</v>
      </c>
      <c r="U1095">
        <f>VLOOKUP(A1095,'SB35 Determination Data'!$B$4:$F$542,5,FALSE)</f>
        <v>2014</v>
      </c>
    </row>
    <row r="1096" spans="1:21" ht="15" x14ac:dyDescent="0.2">
      <c r="A1096" s="197" t="s">
        <v>257</v>
      </c>
      <c r="B1096" s="197" t="s">
        <v>31</v>
      </c>
      <c r="C1096" s="197" t="s">
        <v>32</v>
      </c>
      <c r="D1096" s="198">
        <v>2017</v>
      </c>
      <c r="E1096" s="197" t="s">
        <v>6</v>
      </c>
      <c r="F1096" s="199">
        <v>2268</v>
      </c>
      <c r="G1096" s="200">
        <v>43</v>
      </c>
      <c r="H1096" s="200">
        <v>43</v>
      </c>
      <c r="I1096" s="200">
        <v>0</v>
      </c>
      <c r="J1096" s="200">
        <v>1590</v>
      </c>
      <c r="K1096" s="199">
        <v>0</v>
      </c>
      <c r="L1096" s="199">
        <v>0</v>
      </c>
      <c r="M1096" s="199">
        <v>0</v>
      </c>
      <c r="N1096" s="199">
        <v>1577</v>
      </c>
      <c r="O1096" s="199">
        <v>1000</v>
      </c>
      <c r="P1096" s="199">
        <v>3043</v>
      </c>
      <c r="Q1096" s="201">
        <v>644</v>
      </c>
      <c r="R1096" s="197">
        <v>8478</v>
      </c>
      <c r="S1096" s="197">
        <v>1687</v>
      </c>
      <c r="T1096" s="92">
        <f t="shared" si="17"/>
        <v>2017</v>
      </c>
      <c r="U1096">
        <f>VLOOKUP(A1096,'SB35 Determination Data'!$B$4:$F$542,5,FALSE)</f>
        <v>2014</v>
      </c>
    </row>
    <row r="1097" spans="1:21" ht="15" x14ac:dyDescent="0.2">
      <c r="A1097" s="197" t="s">
        <v>258</v>
      </c>
      <c r="B1097" s="197" t="s">
        <v>40</v>
      </c>
      <c r="C1097" s="197" t="s">
        <v>8</v>
      </c>
      <c r="D1097" s="198">
        <v>2015</v>
      </c>
      <c r="E1097" s="197" t="s">
        <v>6</v>
      </c>
      <c r="F1097" s="199">
        <v>6</v>
      </c>
      <c r="G1097" s="200">
        <v>1</v>
      </c>
      <c r="H1097" s="200">
        <v>1</v>
      </c>
      <c r="I1097" s="200">
        <v>0</v>
      </c>
      <c r="J1097" s="200">
        <v>4</v>
      </c>
      <c r="K1097" s="199">
        <v>0</v>
      </c>
      <c r="L1097" s="199">
        <v>0</v>
      </c>
      <c r="M1097" s="199">
        <v>0</v>
      </c>
      <c r="N1097" s="199">
        <v>4</v>
      </c>
      <c r="O1097" s="199">
        <v>1</v>
      </c>
      <c r="P1097" s="199">
        <v>4</v>
      </c>
      <c r="Q1097" s="201">
        <v>0</v>
      </c>
      <c r="R1097" s="197">
        <v>18</v>
      </c>
      <c r="S1097" s="197">
        <v>2</v>
      </c>
      <c r="T1097" s="92">
        <f t="shared" si="17"/>
        <v>2015</v>
      </c>
      <c r="U1097">
        <f>VLOOKUP(A1097,'SB35 Determination Data'!$B$4:$F$542,5,FALSE)</f>
        <v>2015</v>
      </c>
    </row>
    <row r="1098" spans="1:21" ht="15" x14ac:dyDescent="0.2">
      <c r="A1098" s="197" t="s">
        <v>258</v>
      </c>
      <c r="B1098" s="197" t="s">
        <v>40</v>
      </c>
      <c r="C1098" s="197" t="s">
        <v>8</v>
      </c>
      <c r="D1098" s="198">
        <v>2016</v>
      </c>
      <c r="E1098" s="197" t="s">
        <v>6</v>
      </c>
      <c r="F1098" s="199">
        <v>6</v>
      </c>
      <c r="G1098" s="200">
        <v>1</v>
      </c>
      <c r="H1098" s="200">
        <v>1</v>
      </c>
      <c r="I1098" s="200">
        <v>0</v>
      </c>
      <c r="J1098" s="200">
        <v>4</v>
      </c>
      <c r="K1098" s="199">
        <v>0</v>
      </c>
      <c r="L1098" s="199">
        <v>0</v>
      </c>
      <c r="M1098" s="199">
        <v>0</v>
      </c>
      <c r="N1098" s="199">
        <v>4</v>
      </c>
      <c r="O1098" s="199">
        <v>0</v>
      </c>
      <c r="P1098" s="199">
        <v>4</v>
      </c>
      <c r="Q1098" s="201">
        <v>1</v>
      </c>
      <c r="R1098" s="197">
        <v>18</v>
      </c>
      <c r="S1098" s="197">
        <v>2</v>
      </c>
      <c r="T1098" s="92">
        <f t="shared" si="17"/>
        <v>2016</v>
      </c>
      <c r="U1098">
        <f>VLOOKUP(A1098,'SB35 Determination Data'!$B$4:$F$542,5,FALSE)</f>
        <v>2015</v>
      </c>
    </row>
    <row r="1099" spans="1:21" ht="15" x14ac:dyDescent="0.2">
      <c r="A1099" s="197" t="s">
        <v>258</v>
      </c>
      <c r="B1099" s="197" t="s">
        <v>40</v>
      </c>
      <c r="C1099" s="197" t="s">
        <v>8</v>
      </c>
      <c r="D1099" s="198">
        <v>2017</v>
      </c>
      <c r="E1099" s="197" t="s">
        <v>6</v>
      </c>
      <c r="F1099" s="199">
        <v>6</v>
      </c>
      <c r="G1099" s="200">
        <v>0</v>
      </c>
      <c r="H1099" s="200">
        <v>0</v>
      </c>
      <c r="I1099" s="200">
        <v>0</v>
      </c>
      <c r="J1099" s="200">
        <v>4</v>
      </c>
      <c r="K1099" s="199">
        <v>0</v>
      </c>
      <c r="L1099" s="199">
        <v>0</v>
      </c>
      <c r="M1099" s="199">
        <v>0</v>
      </c>
      <c r="N1099" s="199">
        <v>4</v>
      </c>
      <c r="O1099" s="199">
        <v>1</v>
      </c>
      <c r="P1099" s="199">
        <v>4</v>
      </c>
      <c r="Q1099" s="201">
        <v>0</v>
      </c>
      <c r="R1099" s="197">
        <v>18</v>
      </c>
      <c r="S1099" s="197">
        <v>1</v>
      </c>
      <c r="T1099" s="92">
        <f t="shared" si="17"/>
        <v>2017</v>
      </c>
      <c r="U1099">
        <f>VLOOKUP(A1099,'SB35 Determination Data'!$B$4:$F$542,5,FALSE)</f>
        <v>2015</v>
      </c>
    </row>
    <row r="1100" spans="1:21" ht="15" x14ac:dyDescent="0.2">
      <c r="A1100" s="197" t="s">
        <v>78</v>
      </c>
      <c r="B1100" s="197" t="s">
        <v>78</v>
      </c>
      <c r="C1100" s="197" t="s">
        <v>32</v>
      </c>
      <c r="D1100" s="198">
        <v>2013</v>
      </c>
      <c r="E1100" s="197" t="s">
        <v>6</v>
      </c>
      <c r="F1100" s="199">
        <v>4944</v>
      </c>
      <c r="G1100" s="200">
        <v>95</v>
      </c>
      <c r="H1100" s="200">
        <v>62</v>
      </c>
      <c r="I1100" s="200">
        <v>33</v>
      </c>
      <c r="J1100" s="200">
        <v>3467</v>
      </c>
      <c r="K1100" s="199">
        <v>137</v>
      </c>
      <c r="L1100" s="199">
        <v>24</v>
      </c>
      <c r="M1100" s="199">
        <v>113</v>
      </c>
      <c r="N1100" s="199">
        <v>4482</v>
      </c>
      <c r="O1100" s="199">
        <v>34</v>
      </c>
      <c r="P1100" s="199">
        <v>11208</v>
      </c>
      <c r="Q1100" s="201">
        <v>153</v>
      </c>
      <c r="R1100" s="197">
        <v>24101</v>
      </c>
      <c r="S1100" s="197">
        <v>419</v>
      </c>
      <c r="T1100" s="92">
        <f t="shared" si="17"/>
        <v>2014</v>
      </c>
      <c r="U1100">
        <f>VLOOKUP(A1100,'SB35 Determination Data'!$B$4:$F$542,5,FALSE)</f>
        <v>2014</v>
      </c>
    </row>
    <row r="1101" spans="1:21" ht="15" x14ac:dyDescent="0.2">
      <c r="A1101" s="197" t="s">
        <v>78</v>
      </c>
      <c r="B1101" s="197" t="s">
        <v>78</v>
      </c>
      <c r="C1101" s="197" t="s">
        <v>32</v>
      </c>
      <c r="D1101" s="198">
        <v>2014</v>
      </c>
      <c r="E1101" s="197" t="s">
        <v>6</v>
      </c>
      <c r="F1101" s="199">
        <v>4944</v>
      </c>
      <c r="G1101" s="200">
        <v>102</v>
      </c>
      <c r="H1101" s="200">
        <v>78</v>
      </c>
      <c r="I1101" s="200">
        <v>24</v>
      </c>
      <c r="J1101" s="200">
        <v>3467</v>
      </c>
      <c r="K1101" s="199">
        <v>123</v>
      </c>
      <c r="L1101" s="199">
        <v>95</v>
      </c>
      <c r="M1101" s="199">
        <v>28</v>
      </c>
      <c r="N1101" s="202">
        <v>4482</v>
      </c>
      <c r="O1101" s="199">
        <v>21</v>
      </c>
      <c r="P1101" s="199">
        <v>11208</v>
      </c>
      <c r="Q1101" s="201">
        <v>95</v>
      </c>
      <c r="R1101" s="197">
        <v>24101</v>
      </c>
      <c r="S1101" s="197">
        <v>341</v>
      </c>
      <c r="T1101" s="92">
        <f t="shared" si="17"/>
        <v>2014</v>
      </c>
      <c r="U1101">
        <f>VLOOKUP(A1101,'SB35 Determination Data'!$B$4:$F$542,5,FALSE)</f>
        <v>2014</v>
      </c>
    </row>
    <row r="1102" spans="1:21" ht="15" x14ac:dyDescent="0.2">
      <c r="A1102" s="197" t="s">
        <v>78</v>
      </c>
      <c r="B1102" s="197" t="s">
        <v>78</v>
      </c>
      <c r="C1102" s="197" t="s">
        <v>32</v>
      </c>
      <c r="D1102" s="198">
        <v>2015</v>
      </c>
      <c r="E1102" s="197" t="s">
        <v>6</v>
      </c>
      <c r="F1102" s="199">
        <v>4944</v>
      </c>
      <c r="G1102" s="200">
        <v>0</v>
      </c>
      <c r="H1102" s="200">
        <v>0</v>
      </c>
      <c r="I1102" s="200">
        <v>0</v>
      </c>
      <c r="J1102" s="200">
        <v>3467</v>
      </c>
      <c r="K1102" s="199">
        <v>68</v>
      </c>
      <c r="L1102" s="199">
        <v>0</v>
      </c>
      <c r="M1102" s="199">
        <v>68</v>
      </c>
      <c r="N1102" s="199">
        <v>4482</v>
      </c>
      <c r="O1102" s="199">
        <v>851</v>
      </c>
      <c r="P1102" s="199">
        <v>11208</v>
      </c>
      <c r="Q1102" s="201">
        <v>104</v>
      </c>
      <c r="R1102" s="197">
        <v>24101</v>
      </c>
      <c r="S1102" s="197">
        <v>1023</v>
      </c>
      <c r="T1102" s="92">
        <f t="shared" si="17"/>
        <v>2015</v>
      </c>
      <c r="U1102">
        <f>VLOOKUP(A1102,'SB35 Determination Data'!$B$4:$F$542,5,FALSE)</f>
        <v>2014</v>
      </c>
    </row>
    <row r="1103" spans="1:21" ht="15" x14ac:dyDescent="0.2">
      <c r="A1103" s="197" t="s">
        <v>78</v>
      </c>
      <c r="B1103" s="197" t="s">
        <v>78</v>
      </c>
      <c r="C1103" s="197" t="s">
        <v>32</v>
      </c>
      <c r="D1103" s="198">
        <v>2016</v>
      </c>
      <c r="E1103" s="197" t="s">
        <v>6</v>
      </c>
      <c r="F1103" s="199">
        <v>4944</v>
      </c>
      <c r="G1103" s="200">
        <v>0</v>
      </c>
      <c r="H1103" s="200">
        <v>0</v>
      </c>
      <c r="I1103" s="200">
        <v>0</v>
      </c>
      <c r="J1103" s="200">
        <v>3467</v>
      </c>
      <c r="K1103" s="199">
        <v>27</v>
      </c>
      <c r="L1103" s="199">
        <v>27</v>
      </c>
      <c r="M1103" s="199">
        <v>0</v>
      </c>
      <c r="N1103" s="199">
        <v>4482</v>
      </c>
      <c r="O1103" s="199">
        <v>820</v>
      </c>
      <c r="P1103" s="199">
        <v>11208</v>
      </c>
      <c r="Q1103" s="201">
        <v>730</v>
      </c>
      <c r="R1103" s="197">
        <v>24101</v>
      </c>
      <c r="S1103" s="197">
        <v>1577</v>
      </c>
      <c r="T1103" s="92">
        <f t="shared" si="17"/>
        <v>2016</v>
      </c>
      <c r="U1103">
        <f>VLOOKUP(A1103,'SB35 Determination Data'!$B$4:$F$542,5,FALSE)</f>
        <v>2014</v>
      </c>
    </row>
    <row r="1104" spans="1:21" ht="15" x14ac:dyDescent="0.2">
      <c r="A1104" s="197" t="s">
        <v>78</v>
      </c>
      <c r="B1104" s="197" t="s">
        <v>78</v>
      </c>
      <c r="C1104" s="197" t="s">
        <v>32</v>
      </c>
      <c r="D1104" s="198">
        <v>2017</v>
      </c>
      <c r="E1104" s="197" t="s">
        <v>6</v>
      </c>
      <c r="F1104" s="199">
        <v>4944</v>
      </c>
      <c r="G1104" s="200">
        <v>0</v>
      </c>
      <c r="H1104" s="200">
        <v>0</v>
      </c>
      <c r="I1104" s="200">
        <v>0</v>
      </c>
      <c r="J1104" s="200">
        <v>3467</v>
      </c>
      <c r="K1104" s="199">
        <v>3</v>
      </c>
      <c r="L1104" s="199">
        <v>0</v>
      </c>
      <c r="M1104" s="199">
        <v>3</v>
      </c>
      <c r="N1104" s="199">
        <v>4482</v>
      </c>
      <c r="O1104" s="199">
        <v>1757</v>
      </c>
      <c r="P1104" s="199">
        <v>11208</v>
      </c>
      <c r="Q1104" s="201">
        <v>1121</v>
      </c>
      <c r="R1104" s="197">
        <v>24101</v>
      </c>
      <c r="S1104" s="197">
        <v>2881</v>
      </c>
      <c r="T1104" s="92">
        <f t="shared" si="17"/>
        <v>2017</v>
      </c>
      <c r="U1104">
        <f>VLOOKUP(A1104,'SB35 Determination Data'!$B$4:$F$542,5,FALSE)</f>
        <v>2014</v>
      </c>
    </row>
    <row r="1105" spans="1:21" ht="15" x14ac:dyDescent="0.2">
      <c r="A1105" s="197" t="s">
        <v>259</v>
      </c>
      <c r="B1105" s="197" t="s">
        <v>78</v>
      </c>
      <c r="C1105" s="197" t="s">
        <v>32</v>
      </c>
      <c r="D1105" s="198">
        <v>2013</v>
      </c>
      <c r="E1105" s="197" t="s">
        <v>6</v>
      </c>
      <c r="F1105" s="199">
        <v>3149</v>
      </c>
      <c r="G1105" s="200">
        <v>0</v>
      </c>
      <c r="H1105" s="200">
        <v>0</v>
      </c>
      <c r="I1105" s="200">
        <v>0</v>
      </c>
      <c r="J1105" s="200">
        <v>2208</v>
      </c>
      <c r="K1105" s="199">
        <v>0</v>
      </c>
      <c r="L1105" s="199">
        <v>0</v>
      </c>
      <c r="M1105" s="199">
        <v>0</v>
      </c>
      <c r="N1105" s="199">
        <v>2574</v>
      </c>
      <c r="O1105" s="199">
        <v>137</v>
      </c>
      <c r="P1105" s="199">
        <v>5913</v>
      </c>
      <c r="Q1105" s="201">
        <v>268</v>
      </c>
      <c r="R1105" s="197">
        <v>13844</v>
      </c>
      <c r="S1105" s="197">
        <v>405</v>
      </c>
      <c r="T1105" s="92">
        <f t="shared" si="17"/>
        <v>2014</v>
      </c>
      <c r="U1105">
        <f>VLOOKUP(A1105,'SB35 Determination Data'!$B$4:$F$542,5,FALSE)</f>
        <v>2014</v>
      </c>
    </row>
    <row r="1106" spans="1:21" ht="15" x14ac:dyDescent="0.2">
      <c r="A1106" s="197" t="s">
        <v>259</v>
      </c>
      <c r="B1106" s="197" t="s">
        <v>78</v>
      </c>
      <c r="C1106" s="197" t="s">
        <v>32</v>
      </c>
      <c r="D1106" s="198">
        <v>2014</v>
      </c>
      <c r="E1106" s="197" t="s">
        <v>6</v>
      </c>
      <c r="F1106" s="199">
        <v>3149</v>
      </c>
      <c r="G1106" s="200">
        <v>0</v>
      </c>
      <c r="H1106" s="200">
        <v>0</v>
      </c>
      <c r="I1106" s="200">
        <v>0</v>
      </c>
      <c r="J1106" s="200">
        <v>2208</v>
      </c>
      <c r="K1106" s="199">
        <v>0</v>
      </c>
      <c r="L1106" s="199">
        <v>0</v>
      </c>
      <c r="M1106" s="199">
        <v>0</v>
      </c>
      <c r="N1106" s="202">
        <v>2574</v>
      </c>
      <c r="O1106" s="199">
        <v>97</v>
      </c>
      <c r="P1106" s="199">
        <v>5913</v>
      </c>
      <c r="Q1106" s="201">
        <v>228</v>
      </c>
      <c r="R1106" s="197">
        <v>13844</v>
      </c>
      <c r="S1106" s="197">
        <v>325</v>
      </c>
      <c r="T1106" s="92">
        <f t="shared" si="17"/>
        <v>2014</v>
      </c>
      <c r="U1106">
        <f>VLOOKUP(A1106,'SB35 Determination Data'!$B$4:$F$542,5,FALSE)</f>
        <v>2014</v>
      </c>
    </row>
    <row r="1107" spans="1:21" ht="15" x14ac:dyDescent="0.2">
      <c r="A1107" s="197" t="s">
        <v>259</v>
      </c>
      <c r="B1107" s="197" t="s">
        <v>78</v>
      </c>
      <c r="C1107" s="197" t="s">
        <v>32</v>
      </c>
      <c r="D1107" s="198">
        <v>2015</v>
      </c>
      <c r="E1107" s="197" t="s">
        <v>6</v>
      </c>
      <c r="F1107" s="199">
        <v>3149</v>
      </c>
      <c r="G1107" s="200">
        <v>30</v>
      </c>
      <c r="H1107" s="200">
        <v>30</v>
      </c>
      <c r="I1107" s="200">
        <v>0</v>
      </c>
      <c r="J1107" s="200">
        <v>2208</v>
      </c>
      <c r="K1107" s="199">
        <v>117</v>
      </c>
      <c r="L1107" s="199">
        <v>117</v>
      </c>
      <c r="M1107" s="199">
        <v>0</v>
      </c>
      <c r="N1107" s="199">
        <v>2574</v>
      </c>
      <c r="O1107" s="199">
        <v>135</v>
      </c>
      <c r="P1107" s="199">
        <v>5913</v>
      </c>
      <c r="Q1107" s="201">
        <v>264</v>
      </c>
      <c r="R1107" s="197">
        <v>13844</v>
      </c>
      <c r="S1107" s="197">
        <v>546</v>
      </c>
      <c r="T1107" s="92">
        <f t="shared" si="17"/>
        <v>2015</v>
      </c>
      <c r="U1107">
        <f>VLOOKUP(A1107,'SB35 Determination Data'!$B$4:$F$542,5,FALSE)</f>
        <v>2014</v>
      </c>
    </row>
    <row r="1108" spans="1:21" ht="15" x14ac:dyDescent="0.2">
      <c r="A1108" s="197" t="s">
        <v>259</v>
      </c>
      <c r="B1108" s="197" t="s">
        <v>78</v>
      </c>
      <c r="C1108" s="197" t="s">
        <v>32</v>
      </c>
      <c r="D1108" s="198">
        <v>2016</v>
      </c>
      <c r="E1108" s="197" t="s">
        <v>6</v>
      </c>
      <c r="F1108" s="199">
        <v>3149</v>
      </c>
      <c r="G1108" s="200">
        <v>46</v>
      </c>
      <c r="H1108" s="200">
        <v>46</v>
      </c>
      <c r="I1108" s="200">
        <v>0</v>
      </c>
      <c r="J1108" s="200">
        <v>2208</v>
      </c>
      <c r="K1108" s="199">
        <v>0</v>
      </c>
      <c r="L1108" s="199">
        <v>0</v>
      </c>
      <c r="M1108" s="199">
        <v>0</v>
      </c>
      <c r="N1108" s="199">
        <v>2574</v>
      </c>
      <c r="O1108" s="199">
        <v>274</v>
      </c>
      <c r="P1108" s="199">
        <v>5913</v>
      </c>
      <c r="Q1108" s="201">
        <v>353</v>
      </c>
      <c r="R1108" s="197">
        <v>13844</v>
      </c>
      <c r="S1108" s="197">
        <v>673</v>
      </c>
      <c r="T1108" s="92">
        <f t="shared" si="17"/>
        <v>2016</v>
      </c>
      <c r="U1108">
        <f>VLOOKUP(A1108,'SB35 Determination Data'!$B$4:$F$542,5,FALSE)</f>
        <v>2014</v>
      </c>
    </row>
    <row r="1109" spans="1:21" ht="15" x14ac:dyDescent="0.2">
      <c r="A1109" s="197" t="s">
        <v>259</v>
      </c>
      <c r="B1109" s="197" t="s">
        <v>78</v>
      </c>
      <c r="C1109" s="197" t="s">
        <v>32</v>
      </c>
      <c r="D1109" s="198">
        <v>2017</v>
      </c>
      <c r="E1109" s="197" t="s">
        <v>6</v>
      </c>
      <c r="F1109" s="199">
        <v>3149</v>
      </c>
      <c r="G1109" s="200">
        <v>0</v>
      </c>
      <c r="H1109" s="200">
        <v>0</v>
      </c>
      <c r="I1109" s="200">
        <v>0</v>
      </c>
      <c r="J1109" s="200">
        <v>2208</v>
      </c>
      <c r="K1109" s="199">
        <v>0</v>
      </c>
      <c r="L1109" s="199">
        <v>0</v>
      </c>
      <c r="M1109" s="199">
        <v>0</v>
      </c>
      <c r="N1109" s="199">
        <v>2574</v>
      </c>
      <c r="O1109" s="199">
        <v>247</v>
      </c>
      <c r="P1109" s="199">
        <v>5913</v>
      </c>
      <c r="Q1109" s="201">
        <v>414</v>
      </c>
      <c r="R1109" s="197">
        <v>13844</v>
      </c>
      <c r="S1109" s="197">
        <v>661</v>
      </c>
      <c r="T1109" s="92">
        <f t="shared" si="17"/>
        <v>2017</v>
      </c>
      <c r="U1109">
        <f>VLOOKUP(A1109,'SB35 Determination Data'!$B$4:$F$542,5,FALSE)</f>
        <v>2014</v>
      </c>
    </row>
    <row r="1110" spans="1:21" ht="15" x14ac:dyDescent="0.2">
      <c r="A1110" s="197" t="s">
        <v>260</v>
      </c>
      <c r="B1110" s="197" t="s">
        <v>16</v>
      </c>
      <c r="C1110" s="197" t="s">
        <v>8</v>
      </c>
      <c r="D1110" s="198">
        <v>2015</v>
      </c>
      <c r="E1110" s="197" t="s">
        <v>6</v>
      </c>
      <c r="F1110" s="199">
        <v>8</v>
      </c>
      <c r="G1110" s="200">
        <v>0</v>
      </c>
      <c r="H1110" s="200">
        <v>0</v>
      </c>
      <c r="I1110" s="200">
        <v>0</v>
      </c>
      <c r="J1110" s="200">
        <v>5</v>
      </c>
      <c r="K1110" s="199">
        <v>0</v>
      </c>
      <c r="L1110" s="199">
        <v>0</v>
      </c>
      <c r="M1110" s="199">
        <v>0</v>
      </c>
      <c r="N1110" s="199">
        <v>5</v>
      </c>
      <c r="O1110" s="199">
        <v>4</v>
      </c>
      <c r="P1110" s="199">
        <v>13</v>
      </c>
      <c r="Q1110" s="201">
        <v>23</v>
      </c>
      <c r="R1110" s="197">
        <v>31</v>
      </c>
      <c r="S1110" s="197">
        <v>27</v>
      </c>
      <c r="T1110" s="92">
        <f t="shared" si="17"/>
        <v>2015</v>
      </c>
      <c r="U1110">
        <f>VLOOKUP(A1110,'SB35 Determination Data'!$B$4:$F$542,5,FALSE)</f>
        <v>2015</v>
      </c>
    </row>
    <row r="1111" spans="1:21" ht="15" x14ac:dyDescent="0.2">
      <c r="A1111" s="197" t="s">
        <v>260</v>
      </c>
      <c r="B1111" s="197" t="s">
        <v>16</v>
      </c>
      <c r="C1111" s="197" t="s">
        <v>8</v>
      </c>
      <c r="D1111" s="198">
        <v>2016</v>
      </c>
      <c r="E1111" s="197" t="s">
        <v>6</v>
      </c>
      <c r="F1111" s="199">
        <v>8</v>
      </c>
      <c r="G1111" s="200">
        <v>5</v>
      </c>
      <c r="H1111" s="200">
        <v>5</v>
      </c>
      <c r="I1111" s="200">
        <v>0</v>
      </c>
      <c r="J1111" s="200">
        <v>5</v>
      </c>
      <c r="K1111" s="199">
        <v>3</v>
      </c>
      <c r="L1111" s="199">
        <v>3</v>
      </c>
      <c r="M1111" s="199">
        <v>0</v>
      </c>
      <c r="N1111" s="202">
        <v>5</v>
      </c>
      <c r="O1111" s="199">
        <v>0</v>
      </c>
      <c r="P1111" s="199">
        <v>13</v>
      </c>
      <c r="Q1111" s="201">
        <v>6</v>
      </c>
      <c r="R1111" s="197">
        <v>31</v>
      </c>
      <c r="S1111" s="197">
        <v>14</v>
      </c>
      <c r="T1111" s="92">
        <f t="shared" si="17"/>
        <v>2016</v>
      </c>
      <c r="U1111">
        <f>VLOOKUP(A1111,'SB35 Determination Data'!$B$4:$F$542,5,FALSE)</f>
        <v>2015</v>
      </c>
    </row>
    <row r="1112" spans="1:21" ht="15" x14ac:dyDescent="0.2">
      <c r="A1112" s="197" t="s">
        <v>260</v>
      </c>
      <c r="B1112" s="197" t="s">
        <v>16</v>
      </c>
      <c r="C1112" s="197" t="s">
        <v>8</v>
      </c>
      <c r="D1112" s="198">
        <v>2017</v>
      </c>
      <c r="E1112" s="197" t="s">
        <v>6</v>
      </c>
      <c r="F1112" s="199">
        <v>8</v>
      </c>
      <c r="G1112" s="200">
        <v>0</v>
      </c>
      <c r="H1112" s="200">
        <v>0</v>
      </c>
      <c r="I1112" s="200">
        <v>0</v>
      </c>
      <c r="J1112" s="200">
        <v>5</v>
      </c>
      <c r="K1112" s="199">
        <v>0</v>
      </c>
      <c r="L1112" s="199">
        <v>0</v>
      </c>
      <c r="M1112" s="199">
        <v>0</v>
      </c>
      <c r="N1112" s="199">
        <v>5</v>
      </c>
      <c r="O1112" s="199">
        <v>0</v>
      </c>
      <c r="P1112" s="199">
        <v>13</v>
      </c>
      <c r="Q1112" s="201">
        <v>11</v>
      </c>
      <c r="R1112" s="197">
        <v>31</v>
      </c>
      <c r="S1112" s="197">
        <v>11</v>
      </c>
      <c r="T1112" s="92">
        <f t="shared" si="17"/>
        <v>2017</v>
      </c>
      <c r="U1112">
        <f>VLOOKUP(A1112,'SB35 Determination Data'!$B$4:$F$542,5,FALSE)</f>
        <v>2015</v>
      </c>
    </row>
    <row r="1113" spans="1:21" ht="15" x14ac:dyDescent="0.2">
      <c r="A1113" s="197" t="s">
        <v>1016</v>
      </c>
      <c r="B1113" s="197" t="s">
        <v>68</v>
      </c>
      <c r="C1113" s="197" t="s">
        <v>26</v>
      </c>
      <c r="D1113" s="198">
        <v>2015</v>
      </c>
      <c r="E1113" s="197" t="s">
        <v>6</v>
      </c>
      <c r="F1113" s="199">
        <v>537</v>
      </c>
      <c r="G1113" s="200">
        <v>0</v>
      </c>
      <c r="H1113" s="200">
        <v>0</v>
      </c>
      <c r="I1113" s="200">
        <v>0</v>
      </c>
      <c r="J1113" s="200">
        <v>351</v>
      </c>
      <c r="K1113" s="199">
        <v>0</v>
      </c>
      <c r="L1113" s="199">
        <v>0</v>
      </c>
      <c r="M1113" s="199">
        <v>0</v>
      </c>
      <c r="N1113" s="199">
        <v>407</v>
      </c>
      <c r="O1113" s="199">
        <v>0</v>
      </c>
      <c r="P1113" s="199">
        <v>934</v>
      </c>
      <c r="Q1113" s="201">
        <v>53</v>
      </c>
      <c r="R1113" s="197">
        <v>2229</v>
      </c>
      <c r="S1113" s="197">
        <v>53</v>
      </c>
      <c r="T1113" s="92">
        <f t="shared" si="17"/>
        <v>2016</v>
      </c>
      <c r="U1113">
        <f>VLOOKUP(A1113,'SB35 Determination Data'!$B$4:$F$542,5,FALSE)</f>
        <v>2016</v>
      </c>
    </row>
    <row r="1114" spans="1:21" ht="15" x14ac:dyDescent="0.2">
      <c r="A1114" s="197" t="s">
        <v>1016</v>
      </c>
      <c r="B1114" s="197" t="s">
        <v>68</v>
      </c>
      <c r="C1114" s="197" t="s">
        <v>26</v>
      </c>
      <c r="D1114" s="198">
        <v>2016</v>
      </c>
      <c r="E1114" s="197" t="s">
        <v>6</v>
      </c>
      <c r="F1114" s="199">
        <v>537</v>
      </c>
      <c r="G1114" s="200">
        <v>24</v>
      </c>
      <c r="H1114" s="200">
        <v>24</v>
      </c>
      <c r="I1114" s="200">
        <v>0</v>
      </c>
      <c r="J1114" s="200">
        <v>351</v>
      </c>
      <c r="K1114" s="199">
        <v>16</v>
      </c>
      <c r="L1114" s="199">
        <v>16</v>
      </c>
      <c r="M1114" s="199">
        <v>0</v>
      </c>
      <c r="N1114" s="199">
        <v>407</v>
      </c>
      <c r="O1114" s="199">
        <v>1</v>
      </c>
      <c r="P1114" s="199">
        <v>934</v>
      </c>
      <c r="Q1114" s="201">
        <v>52</v>
      </c>
      <c r="R1114" s="197">
        <v>2229</v>
      </c>
      <c r="S1114" s="197">
        <v>93</v>
      </c>
      <c r="T1114" s="92">
        <f t="shared" si="17"/>
        <v>2016</v>
      </c>
      <c r="U1114">
        <f>VLOOKUP(A1114,'SB35 Determination Data'!$B$4:$F$542,5,FALSE)</f>
        <v>2016</v>
      </c>
    </row>
    <row r="1115" spans="1:21" ht="15" x14ac:dyDescent="0.2">
      <c r="A1115" s="197" t="s">
        <v>1016</v>
      </c>
      <c r="B1115" s="197" t="s">
        <v>68</v>
      </c>
      <c r="C1115" s="197" t="s">
        <v>26</v>
      </c>
      <c r="D1115" s="198">
        <v>2017</v>
      </c>
      <c r="E1115" s="197" t="s">
        <v>6</v>
      </c>
      <c r="F1115" s="199">
        <v>537</v>
      </c>
      <c r="G1115" s="200">
        <v>50</v>
      </c>
      <c r="H1115" s="200">
        <v>50</v>
      </c>
      <c r="I1115" s="200">
        <v>0</v>
      </c>
      <c r="J1115" s="200">
        <v>351</v>
      </c>
      <c r="K1115" s="199">
        <v>0</v>
      </c>
      <c r="L1115" s="199">
        <v>0</v>
      </c>
      <c r="M1115" s="199">
        <v>0</v>
      </c>
      <c r="N1115" s="199">
        <v>407</v>
      </c>
      <c r="O1115" s="199">
        <v>3</v>
      </c>
      <c r="P1115" s="199">
        <v>934</v>
      </c>
      <c r="Q1115" s="201">
        <v>25</v>
      </c>
      <c r="R1115" s="197">
        <v>2229</v>
      </c>
      <c r="S1115" s="197">
        <v>78</v>
      </c>
      <c r="T1115" s="92">
        <f t="shared" si="17"/>
        <v>2017</v>
      </c>
      <c r="U1115">
        <f>VLOOKUP(A1115,'SB35 Determination Data'!$B$4:$F$542,5,FALSE)</f>
        <v>2016</v>
      </c>
    </row>
    <row r="1116" spans="1:21" ht="15" x14ac:dyDescent="0.2">
      <c r="A1116" s="197" t="s">
        <v>261</v>
      </c>
      <c r="B1116" s="197" t="s">
        <v>40</v>
      </c>
      <c r="C1116" s="197" t="s">
        <v>8</v>
      </c>
      <c r="D1116" s="198">
        <v>2014</v>
      </c>
      <c r="E1116" s="197" t="s">
        <v>6</v>
      </c>
      <c r="F1116" s="199">
        <v>33</v>
      </c>
      <c r="G1116" s="200">
        <v>9</v>
      </c>
      <c r="H1116" s="200">
        <v>9</v>
      </c>
      <c r="I1116" s="200">
        <v>0</v>
      </c>
      <c r="J1116" s="200">
        <v>17</v>
      </c>
      <c r="K1116" s="199">
        <v>16</v>
      </c>
      <c r="L1116" s="199">
        <v>16</v>
      </c>
      <c r="M1116" s="199">
        <v>0</v>
      </c>
      <c r="N1116" s="199">
        <v>19</v>
      </c>
      <c r="O1116" s="199">
        <v>2</v>
      </c>
      <c r="P1116" s="199">
        <v>37</v>
      </c>
      <c r="Q1116" s="201">
        <v>1</v>
      </c>
      <c r="R1116" s="197">
        <v>106</v>
      </c>
      <c r="S1116" s="197">
        <v>28</v>
      </c>
      <c r="T1116" s="92">
        <f t="shared" si="17"/>
        <v>2015</v>
      </c>
      <c r="U1116">
        <f>VLOOKUP(A1116,'SB35 Determination Data'!$B$4:$F$542,5,FALSE)</f>
        <v>2015</v>
      </c>
    </row>
    <row r="1117" spans="1:21" ht="15" x14ac:dyDescent="0.2">
      <c r="A1117" s="197" t="s">
        <v>261</v>
      </c>
      <c r="B1117" s="197" t="s">
        <v>40</v>
      </c>
      <c r="C1117" s="197" t="s">
        <v>8</v>
      </c>
      <c r="D1117" s="198">
        <v>2015</v>
      </c>
      <c r="E1117" s="197" t="s">
        <v>6</v>
      </c>
      <c r="F1117" s="199">
        <v>33</v>
      </c>
      <c r="G1117" s="200">
        <v>2</v>
      </c>
      <c r="H1117" s="200">
        <v>0</v>
      </c>
      <c r="I1117" s="200">
        <v>2</v>
      </c>
      <c r="J1117" s="200">
        <v>17</v>
      </c>
      <c r="K1117" s="199">
        <v>0</v>
      </c>
      <c r="L1117" s="199">
        <v>0</v>
      </c>
      <c r="M1117" s="199">
        <v>0</v>
      </c>
      <c r="N1117" s="202">
        <v>19</v>
      </c>
      <c r="O1117" s="199">
        <v>2</v>
      </c>
      <c r="P1117" s="199">
        <v>37</v>
      </c>
      <c r="Q1117" s="201">
        <v>1</v>
      </c>
      <c r="R1117" s="197">
        <v>106</v>
      </c>
      <c r="S1117" s="197">
        <v>5</v>
      </c>
      <c r="T1117" s="92">
        <f t="shared" si="17"/>
        <v>2015</v>
      </c>
      <c r="U1117">
        <f>VLOOKUP(A1117,'SB35 Determination Data'!$B$4:$F$542,5,FALSE)</f>
        <v>2015</v>
      </c>
    </row>
    <row r="1118" spans="1:21" ht="15" x14ac:dyDescent="0.2">
      <c r="A1118" s="197" t="s">
        <v>261</v>
      </c>
      <c r="B1118" s="197" t="s">
        <v>40</v>
      </c>
      <c r="C1118" s="197" t="s">
        <v>8</v>
      </c>
      <c r="D1118" s="198">
        <v>2016</v>
      </c>
      <c r="E1118" s="197" t="s">
        <v>6</v>
      </c>
      <c r="F1118" s="199">
        <v>33</v>
      </c>
      <c r="G1118" s="200">
        <v>1</v>
      </c>
      <c r="H1118" s="200">
        <v>1</v>
      </c>
      <c r="I1118" s="200">
        <v>0</v>
      </c>
      <c r="J1118" s="200">
        <v>17</v>
      </c>
      <c r="K1118" s="199">
        <v>0</v>
      </c>
      <c r="L1118" s="199">
        <v>0</v>
      </c>
      <c r="M1118" s="199">
        <v>0</v>
      </c>
      <c r="N1118" s="202">
        <v>19</v>
      </c>
      <c r="O1118" s="199">
        <v>1</v>
      </c>
      <c r="P1118" s="199">
        <v>37</v>
      </c>
      <c r="Q1118" s="201">
        <v>4</v>
      </c>
      <c r="R1118" s="197">
        <v>106</v>
      </c>
      <c r="S1118" s="197">
        <v>6</v>
      </c>
      <c r="T1118" s="92">
        <f t="shared" si="17"/>
        <v>2016</v>
      </c>
      <c r="U1118">
        <f>VLOOKUP(A1118,'SB35 Determination Data'!$B$4:$F$542,5,FALSE)</f>
        <v>2015</v>
      </c>
    </row>
    <row r="1119" spans="1:21" ht="15" x14ac:dyDescent="0.2">
      <c r="A1119" s="197" t="s">
        <v>261</v>
      </c>
      <c r="B1119" s="197" t="s">
        <v>40</v>
      </c>
      <c r="C1119" s="197" t="s">
        <v>8</v>
      </c>
      <c r="D1119" s="198">
        <v>2017</v>
      </c>
      <c r="E1119" s="197" t="s">
        <v>6</v>
      </c>
      <c r="F1119" s="199">
        <v>33</v>
      </c>
      <c r="G1119" s="200">
        <v>1</v>
      </c>
      <c r="H1119" s="200">
        <v>0</v>
      </c>
      <c r="I1119" s="200">
        <v>1</v>
      </c>
      <c r="J1119" s="200">
        <v>17</v>
      </c>
      <c r="K1119" s="199">
        <v>2</v>
      </c>
      <c r="L1119" s="199">
        <v>2</v>
      </c>
      <c r="M1119" s="199">
        <v>0</v>
      </c>
      <c r="N1119" s="199">
        <v>19</v>
      </c>
      <c r="O1119" s="199">
        <v>4</v>
      </c>
      <c r="P1119" s="199">
        <v>37</v>
      </c>
      <c r="Q1119" s="201">
        <v>5</v>
      </c>
      <c r="R1119" s="197">
        <v>106</v>
      </c>
      <c r="S1119" s="197">
        <v>12</v>
      </c>
      <c r="T1119" s="92">
        <f t="shared" si="17"/>
        <v>2017</v>
      </c>
      <c r="U1119">
        <f>VLOOKUP(A1119,'SB35 Determination Data'!$B$4:$F$542,5,FALSE)</f>
        <v>2015</v>
      </c>
    </row>
    <row r="1120" spans="1:21" ht="15" x14ac:dyDescent="0.2">
      <c r="A1120" s="197" t="s">
        <v>262</v>
      </c>
      <c r="B1120" s="197" t="s">
        <v>152</v>
      </c>
      <c r="C1120" s="197" t="s">
        <v>26</v>
      </c>
      <c r="D1120" s="198">
        <v>2015</v>
      </c>
      <c r="E1120" s="197" t="s">
        <v>6</v>
      </c>
      <c r="F1120" s="199">
        <v>198</v>
      </c>
      <c r="G1120" s="200">
        <v>0</v>
      </c>
      <c r="H1120" s="200">
        <v>0</v>
      </c>
      <c r="I1120" s="200">
        <v>0</v>
      </c>
      <c r="J1120" s="200">
        <v>120</v>
      </c>
      <c r="K1120" s="199">
        <v>0</v>
      </c>
      <c r="L1120" s="199">
        <v>0</v>
      </c>
      <c r="M1120" s="199">
        <v>0</v>
      </c>
      <c r="N1120" s="199">
        <v>164</v>
      </c>
      <c r="O1120" s="199">
        <v>2</v>
      </c>
      <c r="P1120" s="199">
        <v>355</v>
      </c>
      <c r="Q1120" s="201">
        <v>17</v>
      </c>
      <c r="R1120" s="197">
        <v>837</v>
      </c>
      <c r="S1120" s="197">
        <v>19</v>
      </c>
      <c r="T1120" s="92">
        <f t="shared" si="17"/>
        <v>2016</v>
      </c>
      <c r="U1120">
        <f>VLOOKUP(A1120,'SB35 Determination Data'!$B$4:$F$542,5,FALSE)</f>
        <v>2016</v>
      </c>
    </row>
    <row r="1121" spans="1:21" ht="15" x14ac:dyDescent="0.2">
      <c r="A1121" s="197" t="s">
        <v>262</v>
      </c>
      <c r="B1121" s="197" t="s">
        <v>152</v>
      </c>
      <c r="C1121" s="197" t="s">
        <v>26</v>
      </c>
      <c r="D1121" s="198">
        <v>2016</v>
      </c>
      <c r="E1121" s="197" t="s">
        <v>6</v>
      </c>
      <c r="F1121" s="199">
        <v>198</v>
      </c>
      <c r="G1121" s="200">
        <v>0</v>
      </c>
      <c r="H1121" s="200">
        <v>0</v>
      </c>
      <c r="I1121" s="200">
        <v>0</v>
      </c>
      <c r="J1121" s="200">
        <v>120</v>
      </c>
      <c r="K1121" s="199">
        <v>0</v>
      </c>
      <c r="L1121" s="199">
        <v>0</v>
      </c>
      <c r="M1121" s="199">
        <v>0</v>
      </c>
      <c r="N1121" s="199">
        <v>164</v>
      </c>
      <c r="O1121" s="199">
        <v>0</v>
      </c>
      <c r="P1121" s="199">
        <v>355</v>
      </c>
      <c r="Q1121" s="201">
        <v>61</v>
      </c>
      <c r="R1121" s="197">
        <v>837</v>
      </c>
      <c r="S1121" s="197">
        <v>61</v>
      </c>
      <c r="T1121" s="92">
        <f t="shared" si="17"/>
        <v>2016</v>
      </c>
      <c r="U1121">
        <f>VLOOKUP(A1121,'SB35 Determination Data'!$B$4:$F$542,5,FALSE)</f>
        <v>2016</v>
      </c>
    </row>
    <row r="1122" spans="1:21" ht="15" x14ac:dyDescent="0.2">
      <c r="A1122" s="197" t="s">
        <v>262</v>
      </c>
      <c r="B1122" s="197" t="s">
        <v>152</v>
      </c>
      <c r="C1122" s="197" t="s">
        <v>26</v>
      </c>
      <c r="D1122" s="198">
        <v>2017</v>
      </c>
      <c r="E1122" s="197" t="s">
        <v>6</v>
      </c>
      <c r="F1122" s="199">
        <v>198</v>
      </c>
      <c r="G1122" s="200">
        <v>0</v>
      </c>
      <c r="H1122" s="200">
        <v>0</v>
      </c>
      <c r="I1122" s="200">
        <v>0</v>
      </c>
      <c r="J1122" s="200">
        <v>120</v>
      </c>
      <c r="K1122" s="199">
        <v>0</v>
      </c>
      <c r="L1122" s="199">
        <v>0</v>
      </c>
      <c r="M1122" s="199">
        <v>0</v>
      </c>
      <c r="N1122" s="199">
        <v>164</v>
      </c>
      <c r="O1122" s="199">
        <v>0</v>
      </c>
      <c r="P1122" s="199">
        <v>355</v>
      </c>
      <c r="Q1122" s="201">
        <v>96</v>
      </c>
      <c r="R1122" s="197">
        <v>837</v>
      </c>
      <c r="S1122" s="197">
        <v>96</v>
      </c>
      <c r="T1122" s="92">
        <f t="shared" si="17"/>
        <v>2017</v>
      </c>
      <c r="U1122">
        <f>VLOOKUP(A1122,'SB35 Determination Data'!$B$4:$F$542,5,FALSE)</f>
        <v>2016</v>
      </c>
    </row>
    <row r="1123" spans="1:21" ht="15" x14ac:dyDescent="0.2">
      <c r="A1123" s="197" t="s">
        <v>2</v>
      </c>
      <c r="B1123" s="197" t="s">
        <v>2</v>
      </c>
      <c r="C1123" s="197" t="s">
        <v>3</v>
      </c>
      <c r="D1123" s="198">
        <v>2014</v>
      </c>
      <c r="E1123" s="197" t="s">
        <v>6</v>
      </c>
      <c r="F1123" s="199">
        <v>980</v>
      </c>
      <c r="G1123" s="200">
        <v>57</v>
      </c>
      <c r="H1123" s="200">
        <v>57</v>
      </c>
      <c r="I1123" s="200">
        <v>0</v>
      </c>
      <c r="J1123" s="200">
        <v>696</v>
      </c>
      <c r="K1123" s="199">
        <v>18</v>
      </c>
      <c r="L1123" s="199">
        <v>18</v>
      </c>
      <c r="M1123" s="199">
        <v>0</v>
      </c>
      <c r="N1123" s="202">
        <v>808</v>
      </c>
      <c r="O1123" s="199">
        <v>0</v>
      </c>
      <c r="P1123" s="199">
        <v>1900</v>
      </c>
      <c r="Q1123" s="201">
        <v>90</v>
      </c>
      <c r="R1123" s="197">
        <v>4384</v>
      </c>
      <c r="S1123" s="197">
        <v>165</v>
      </c>
      <c r="T1123" s="92">
        <f t="shared" si="17"/>
        <v>2014</v>
      </c>
      <c r="U1123">
        <f>VLOOKUP(A1123,'SB35 Determination Data'!$B$4:$F$542,5,FALSE)</f>
        <v>2014</v>
      </c>
    </row>
    <row r="1124" spans="1:21" ht="15" x14ac:dyDescent="0.2">
      <c r="A1124" s="197" t="s">
        <v>2</v>
      </c>
      <c r="B1124" s="197" t="s">
        <v>2</v>
      </c>
      <c r="C1124" s="197" t="s">
        <v>3</v>
      </c>
      <c r="D1124" s="198">
        <v>2017</v>
      </c>
      <c r="E1124" s="197" t="s">
        <v>6</v>
      </c>
      <c r="F1124" s="199">
        <v>980</v>
      </c>
      <c r="G1124" s="200">
        <v>0</v>
      </c>
      <c r="H1124" s="200">
        <v>0</v>
      </c>
      <c r="I1124" s="200">
        <v>0</v>
      </c>
      <c r="J1124" s="200">
        <v>696</v>
      </c>
      <c r="K1124" s="199">
        <v>0</v>
      </c>
      <c r="L1124" s="199">
        <v>0</v>
      </c>
      <c r="M1124" s="199">
        <v>0</v>
      </c>
      <c r="N1124" s="199">
        <v>808</v>
      </c>
      <c r="O1124" s="199">
        <v>12</v>
      </c>
      <c r="P1124" s="199">
        <v>1900</v>
      </c>
      <c r="Q1124" s="201">
        <v>0</v>
      </c>
      <c r="R1124" s="197">
        <v>4384</v>
      </c>
      <c r="S1124" s="197">
        <v>12</v>
      </c>
      <c r="T1124" s="92">
        <f t="shared" si="17"/>
        <v>2017</v>
      </c>
      <c r="U1124">
        <f>VLOOKUP(A1124,'SB35 Determination Data'!$B$4:$F$542,5,FALSE)</f>
        <v>2014</v>
      </c>
    </row>
    <row r="1125" spans="1:21" ht="15" x14ac:dyDescent="0.2">
      <c r="A1125" s="197" t="s">
        <v>1020</v>
      </c>
      <c r="B1125" s="197" t="s">
        <v>2</v>
      </c>
      <c r="C1125" s="197" t="s">
        <v>3</v>
      </c>
      <c r="D1125" s="198">
        <v>2014</v>
      </c>
      <c r="E1125" s="197" t="s">
        <v>6</v>
      </c>
      <c r="F1125" s="199">
        <v>9</v>
      </c>
      <c r="G1125" s="200">
        <v>16</v>
      </c>
      <c r="H1125" s="200">
        <v>0</v>
      </c>
      <c r="I1125" s="200">
        <v>16</v>
      </c>
      <c r="J1125" s="200">
        <v>6</v>
      </c>
      <c r="K1125" s="199">
        <v>31</v>
      </c>
      <c r="L1125" s="199">
        <v>0</v>
      </c>
      <c r="M1125" s="199">
        <v>31</v>
      </c>
      <c r="N1125" s="199">
        <v>7</v>
      </c>
      <c r="O1125" s="199">
        <v>185</v>
      </c>
      <c r="P1125" s="199">
        <v>17</v>
      </c>
      <c r="Q1125" s="201">
        <v>160</v>
      </c>
      <c r="R1125" s="197">
        <v>39</v>
      </c>
      <c r="S1125" s="197">
        <v>392</v>
      </c>
      <c r="T1125" s="92">
        <f t="shared" si="17"/>
        <v>2014</v>
      </c>
      <c r="U1125">
        <f>VLOOKUP(A1125,'SB35 Determination Data'!$B$4:$F$542,5,FALSE)</f>
        <v>2014</v>
      </c>
    </row>
    <row r="1126" spans="1:21" ht="15" x14ac:dyDescent="0.2">
      <c r="A1126" s="197" t="s">
        <v>1020</v>
      </c>
      <c r="B1126" s="197" t="s">
        <v>2</v>
      </c>
      <c r="C1126" s="197" t="s">
        <v>3</v>
      </c>
      <c r="D1126" s="198">
        <v>2015</v>
      </c>
      <c r="E1126" s="197" t="s">
        <v>6</v>
      </c>
      <c r="F1126" s="199">
        <v>9</v>
      </c>
      <c r="G1126" s="200">
        <v>16</v>
      </c>
      <c r="H1126" s="200">
        <v>0</v>
      </c>
      <c r="I1126" s="200">
        <v>16</v>
      </c>
      <c r="J1126" s="200">
        <v>6</v>
      </c>
      <c r="K1126" s="199">
        <v>236</v>
      </c>
      <c r="L1126" s="199">
        <v>0</v>
      </c>
      <c r="M1126" s="199">
        <v>236</v>
      </c>
      <c r="N1126" s="199">
        <v>7</v>
      </c>
      <c r="O1126" s="199">
        <v>86</v>
      </c>
      <c r="P1126" s="199">
        <v>17</v>
      </c>
      <c r="Q1126" s="201">
        <v>126</v>
      </c>
      <c r="R1126" s="197">
        <v>39</v>
      </c>
      <c r="S1126" s="197">
        <v>464</v>
      </c>
      <c r="T1126" s="92">
        <f t="shared" si="17"/>
        <v>2015</v>
      </c>
      <c r="U1126">
        <f>VLOOKUP(A1126,'SB35 Determination Data'!$B$4:$F$542,5,FALSE)</f>
        <v>2014</v>
      </c>
    </row>
    <row r="1127" spans="1:21" ht="15" x14ac:dyDescent="0.2">
      <c r="A1127" s="197" t="s">
        <v>1020</v>
      </c>
      <c r="B1127" s="197" t="s">
        <v>2</v>
      </c>
      <c r="C1127" s="197" t="s">
        <v>3</v>
      </c>
      <c r="D1127" s="198">
        <v>2016</v>
      </c>
      <c r="E1127" s="197" t="s">
        <v>6</v>
      </c>
      <c r="F1127" s="199">
        <v>9</v>
      </c>
      <c r="G1127" s="200">
        <v>33</v>
      </c>
      <c r="H1127" s="200">
        <v>0</v>
      </c>
      <c r="I1127" s="200">
        <v>33</v>
      </c>
      <c r="J1127" s="200">
        <v>6</v>
      </c>
      <c r="K1127" s="199">
        <v>142</v>
      </c>
      <c r="L1127" s="199">
        <v>0</v>
      </c>
      <c r="M1127" s="199">
        <v>142</v>
      </c>
      <c r="N1127" s="199">
        <v>7</v>
      </c>
      <c r="O1127" s="199">
        <v>123</v>
      </c>
      <c r="P1127" s="199">
        <v>17</v>
      </c>
      <c r="Q1127" s="201">
        <v>200</v>
      </c>
      <c r="R1127" s="197">
        <v>39</v>
      </c>
      <c r="S1127" s="197">
        <v>498</v>
      </c>
      <c r="T1127" s="92">
        <f t="shared" si="17"/>
        <v>2016</v>
      </c>
      <c r="U1127">
        <f>VLOOKUP(A1127,'SB35 Determination Data'!$B$4:$F$542,5,FALSE)</f>
        <v>2014</v>
      </c>
    </row>
    <row r="1128" spans="1:21" ht="15" x14ac:dyDescent="0.2">
      <c r="A1128" s="197" t="s">
        <v>1020</v>
      </c>
      <c r="B1128" s="197" t="s">
        <v>2</v>
      </c>
      <c r="C1128" s="197" t="s">
        <v>3</v>
      </c>
      <c r="D1128" s="198">
        <v>2017</v>
      </c>
      <c r="E1128" s="197" t="s">
        <v>6</v>
      </c>
      <c r="F1128" s="199">
        <v>9</v>
      </c>
      <c r="G1128" s="200">
        <v>51</v>
      </c>
      <c r="H1128" s="200">
        <v>51</v>
      </c>
      <c r="I1128" s="200">
        <v>0</v>
      </c>
      <c r="J1128" s="200">
        <v>6</v>
      </c>
      <c r="K1128" s="199">
        <v>23</v>
      </c>
      <c r="L1128" s="199">
        <v>23</v>
      </c>
      <c r="M1128" s="199">
        <v>0</v>
      </c>
      <c r="N1128" s="202">
        <v>7</v>
      </c>
      <c r="O1128" s="199">
        <v>9</v>
      </c>
      <c r="P1128" s="199">
        <v>17</v>
      </c>
      <c r="Q1128" s="201">
        <v>1</v>
      </c>
      <c r="R1128" s="197">
        <v>39</v>
      </c>
      <c r="S1128" s="197">
        <v>84</v>
      </c>
      <c r="T1128" s="92">
        <f t="shared" si="17"/>
        <v>2017</v>
      </c>
      <c r="U1128">
        <f>VLOOKUP(A1128,'SB35 Determination Data'!$B$4:$F$542,5,FALSE)</f>
        <v>2014</v>
      </c>
    </row>
    <row r="1129" spans="1:21" ht="15" x14ac:dyDescent="0.2">
      <c r="A1129" s="197" t="s">
        <v>263</v>
      </c>
      <c r="B1129" s="197" t="s">
        <v>29</v>
      </c>
      <c r="C1129" s="197" t="s">
        <v>8</v>
      </c>
      <c r="D1129" s="198">
        <v>2014</v>
      </c>
      <c r="E1129" s="197" t="s">
        <v>6</v>
      </c>
      <c r="F1129" s="199">
        <v>358</v>
      </c>
      <c r="G1129" s="200">
        <v>0</v>
      </c>
      <c r="H1129" s="200">
        <v>0</v>
      </c>
      <c r="I1129" s="200">
        <v>0</v>
      </c>
      <c r="J1129" s="200">
        <v>161</v>
      </c>
      <c r="K1129" s="199">
        <v>0</v>
      </c>
      <c r="L1129" s="199">
        <v>0</v>
      </c>
      <c r="M1129" s="199">
        <v>0</v>
      </c>
      <c r="N1129" s="199">
        <v>205</v>
      </c>
      <c r="O1129" s="199">
        <v>0</v>
      </c>
      <c r="P1129" s="199">
        <v>431</v>
      </c>
      <c r="Q1129" s="201">
        <v>1</v>
      </c>
      <c r="R1129" s="197">
        <v>1155</v>
      </c>
      <c r="S1129" s="197">
        <v>1</v>
      </c>
      <c r="T1129" s="92">
        <f t="shared" si="17"/>
        <v>2015</v>
      </c>
      <c r="U1129">
        <f>VLOOKUP(A1129,'SB35 Determination Data'!$B$4:$F$542,5,FALSE)</f>
        <v>2015</v>
      </c>
    </row>
    <row r="1130" spans="1:21" ht="15" x14ac:dyDescent="0.2">
      <c r="A1130" s="197" t="s">
        <v>263</v>
      </c>
      <c r="B1130" s="197" t="s">
        <v>29</v>
      </c>
      <c r="C1130" s="197" t="s">
        <v>8</v>
      </c>
      <c r="D1130" s="198">
        <v>2015</v>
      </c>
      <c r="E1130" s="197" t="s">
        <v>6</v>
      </c>
      <c r="F1130" s="199">
        <v>358</v>
      </c>
      <c r="G1130" s="200">
        <v>0</v>
      </c>
      <c r="H1130" s="200">
        <v>0</v>
      </c>
      <c r="I1130" s="200">
        <v>0</v>
      </c>
      <c r="J1130" s="200">
        <v>161</v>
      </c>
      <c r="K1130" s="199">
        <v>0</v>
      </c>
      <c r="L1130" s="199">
        <v>0</v>
      </c>
      <c r="M1130" s="199">
        <v>0</v>
      </c>
      <c r="N1130" s="199">
        <v>205</v>
      </c>
      <c r="O1130" s="199">
        <v>1</v>
      </c>
      <c r="P1130" s="199">
        <v>431</v>
      </c>
      <c r="Q1130" s="201">
        <v>9</v>
      </c>
      <c r="R1130" s="197">
        <v>1155</v>
      </c>
      <c r="S1130" s="197">
        <v>10</v>
      </c>
      <c r="T1130" s="92">
        <f t="shared" si="17"/>
        <v>2015</v>
      </c>
      <c r="U1130">
        <f>VLOOKUP(A1130,'SB35 Determination Data'!$B$4:$F$542,5,FALSE)</f>
        <v>2015</v>
      </c>
    </row>
    <row r="1131" spans="1:21" ht="15" x14ac:dyDescent="0.2">
      <c r="A1131" s="197" t="s">
        <v>263</v>
      </c>
      <c r="B1131" s="197" t="s">
        <v>29</v>
      </c>
      <c r="C1131" s="197" t="s">
        <v>8</v>
      </c>
      <c r="D1131" s="198">
        <v>2016</v>
      </c>
      <c r="E1131" s="197" t="s">
        <v>6</v>
      </c>
      <c r="F1131" s="199">
        <v>358</v>
      </c>
      <c r="G1131" s="200">
        <v>0</v>
      </c>
      <c r="H1131" s="200">
        <v>0</v>
      </c>
      <c r="I1131" s="200">
        <v>0</v>
      </c>
      <c r="J1131" s="200">
        <v>161</v>
      </c>
      <c r="K1131" s="199">
        <v>4</v>
      </c>
      <c r="L1131" s="199">
        <v>4</v>
      </c>
      <c r="M1131" s="199">
        <v>0</v>
      </c>
      <c r="N1131" s="199">
        <v>205</v>
      </c>
      <c r="O1131" s="199">
        <v>41</v>
      </c>
      <c r="P1131" s="199">
        <v>431</v>
      </c>
      <c r="Q1131" s="201">
        <v>42</v>
      </c>
      <c r="R1131" s="197">
        <v>1155</v>
      </c>
      <c r="S1131" s="197">
        <v>87</v>
      </c>
      <c r="T1131" s="92">
        <f t="shared" si="17"/>
        <v>2016</v>
      </c>
      <c r="U1131">
        <f>VLOOKUP(A1131,'SB35 Determination Data'!$B$4:$F$542,5,FALSE)</f>
        <v>2015</v>
      </c>
    </row>
    <row r="1132" spans="1:21" ht="15" x14ac:dyDescent="0.2">
      <c r="A1132" s="197" t="s">
        <v>263</v>
      </c>
      <c r="B1132" s="197" t="s">
        <v>29</v>
      </c>
      <c r="C1132" s="197" t="s">
        <v>8</v>
      </c>
      <c r="D1132" s="198">
        <v>2017</v>
      </c>
      <c r="E1132" s="197" t="s">
        <v>6</v>
      </c>
      <c r="F1132" s="199">
        <v>358</v>
      </c>
      <c r="G1132" s="200">
        <v>0</v>
      </c>
      <c r="H1132" s="200">
        <v>0</v>
      </c>
      <c r="I1132" s="200">
        <v>0</v>
      </c>
      <c r="J1132" s="200">
        <v>161</v>
      </c>
      <c r="K1132" s="199">
        <v>14</v>
      </c>
      <c r="L1132" s="199">
        <v>14</v>
      </c>
      <c r="M1132" s="199">
        <v>0</v>
      </c>
      <c r="N1132" s="199">
        <v>205</v>
      </c>
      <c r="O1132" s="199">
        <v>0</v>
      </c>
      <c r="P1132" s="199">
        <v>431</v>
      </c>
      <c r="Q1132" s="201">
        <v>1</v>
      </c>
      <c r="R1132" s="197">
        <v>1155</v>
      </c>
      <c r="S1132" s="197">
        <v>15</v>
      </c>
      <c r="T1132" s="92">
        <f t="shared" si="17"/>
        <v>2017</v>
      </c>
      <c r="U1132">
        <f>VLOOKUP(A1132,'SB35 Determination Data'!$B$4:$F$542,5,FALSE)</f>
        <v>2015</v>
      </c>
    </row>
    <row r="1133" spans="1:21" ht="15" x14ac:dyDescent="0.2">
      <c r="A1133" s="197" t="s">
        <v>264</v>
      </c>
      <c r="B1133" s="197" t="s">
        <v>61</v>
      </c>
      <c r="C1133" s="197" t="s">
        <v>3</v>
      </c>
      <c r="D1133" s="198">
        <v>2014</v>
      </c>
      <c r="E1133" s="197" t="s">
        <v>6</v>
      </c>
      <c r="F1133" s="199">
        <v>861</v>
      </c>
      <c r="G1133" s="200">
        <v>28</v>
      </c>
      <c r="H1133" s="200">
        <v>28</v>
      </c>
      <c r="I1133" s="200">
        <v>0</v>
      </c>
      <c r="J1133" s="200">
        <v>591</v>
      </c>
      <c r="K1133" s="199">
        <v>0</v>
      </c>
      <c r="L1133" s="199">
        <v>0</v>
      </c>
      <c r="M1133" s="199">
        <v>0</v>
      </c>
      <c r="N1133" s="202">
        <v>673</v>
      </c>
      <c r="O1133" s="199">
        <v>2</v>
      </c>
      <c r="P1133" s="199">
        <v>1529</v>
      </c>
      <c r="Q1133" s="201">
        <v>89</v>
      </c>
      <c r="R1133" s="197">
        <v>3654</v>
      </c>
      <c r="S1133" s="197">
        <v>119</v>
      </c>
      <c r="T1133" s="92">
        <f t="shared" si="17"/>
        <v>2014</v>
      </c>
      <c r="U1133">
        <f>VLOOKUP(A1133,'SB35 Determination Data'!$B$4:$F$542,5,FALSE)</f>
        <v>2014</v>
      </c>
    </row>
    <row r="1134" spans="1:21" ht="15" x14ac:dyDescent="0.2">
      <c r="A1134" s="197" t="s">
        <v>264</v>
      </c>
      <c r="B1134" s="197" t="s">
        <v>61</v>
      </c>
      <c r="C1134" s="197" t="s">
        <v>3</v>
      </c>
      <c r="D1134" s="198">
        <v>2015</v>
      </c>
      <c r="E1134" s="197" t="s">
        <v>6</v>
      </c>
      <c r="F1134" s="199">
        <v>861</v>
      </c>
      <c r="G1134" s="200">
        <v>49</v>
      </c>
      <c r="H1134" s="200">
        <v>49</v>
      </c>
      <c r="I1134" s="200">
        <v>0</v>
      </c>
      <c r="J1134" s="200">
        <v>591</v>
      </c>
      <c r="K1134" s="199">
        <v>0</v>
      </c>
      <c r="L1134" s="199">
        <v>0</v>
      </c>
      <c r="M1134" s="199">
        <v>0</v>
      </c>
      <c r="N1134" s="199">
        <v>673</v>
      </c>
      <c r="O1134" s="199">
        <v>41</v>
      </c>
      <c r="P1134" s="199">
        <v>1529</v>
      </c>
      <c r="Q1134" s="201">
        <v>55</v>
      </c>
      <c r="R1134" s="197">
        <v>3654</v>
      </c>
      <c r="S1134" s="197">
        <v>145</v>
      </c>
      <c r="T1134" s="92">
        <f t="shared" si="17"/>
        <v>2015</v>
      </c>
      <c r="U1134">
        <f>VLOOKUP(A1134,'SB35 Determination Data'!$B$4:$F$542,5,FALSE)</f>
        <v>2014</v>
      </c>
    </row>
    <row r="1135" spans="1:21" ht="15" x14ac:dyDescent="0.2">
      <c r="A1135" s="197" t="s">
        <v>264</v>
      </c>
      <c r="B1135" s="197" t="s">
        <v>61</v>
      </c>
      <c r="C1135" s="197" t="s">
        <v>3</v>
      </c>
      <c r="D1135" s="198">
        <v>2016</v>
      </c>
      <c r="E1135" s="197" t="s">
        <v>6</v>
      </c>
      <c r="F1135" s="199">
        <v>861</v>
      </c>
      <c r="G1135" s="200">
        <v>0</v>
      </c>
      <c r="H1135" s="200">
        <v>0</v>
      </c>
      <c r="I1135" s="200">
        <v>0</v>
      </c>
      <c r="J1135" s="200">
        <v>591</v>
      </c>
      <c r="K1135" s="199">
        <v>12</v>
      </c>
      <c r="L1135" s="199">
        <v>12</v>
      </c>
      <c r="M1135" s="199">
        <v>0</v>
      </c>
      <c r="N1135" s="199">
        <v>673</v>
      </c>
      <c r="O1135" s="199">
        <v>0</v>
      </c>
      <c r="P1135" s="199">
        <v>1529</v>
      </c>
      <c r="Q1135" s="201">
        <v>223</v>
      </c>
      <c r="R1135" s="197">
        <v>3654</v>
      </c>
      <c r="S1135" s="197">
        <v>235</v>
      </c>
      <c r="T1135" s="92">
        <f t="shared" si="17"/>
        <v>2016</v>
      </c>
      <c r="U1135">
        <f>VLOOKUP(A1135,'SB35 Determination Data'!$B$4:$F$542,5,FALSE)</f>
        <v>2014</v>
      </c>
    </row>
    <row r="1136" spans="1:21" ht="15" x14ac:dyDescent="0.2">
      <c r="A1136" s="197" t="s">
        <v>264</v>
      </c>
      <c r="B1136" s="197" t="s">
        <v>61</v>
      </c>
      <c r="C1136" s="197" t="s">
        <v>3</v>
      </c>
      <c r="D1136" s="198">
        <v>2017</v>
      </c>
      <c r="E1136" s="197" t="s">
        <v>6</v>
      </c>
      <c r="F1136" s="199">
        <v>861</v>
      </c>
      <c r="G1136" s="200">
        <v>36</v>
      </c>
      <c r="H1136" s="200">
        <v>36</v>
      </c>
      <c r="I1136" s="200">
        <v>0</v>
      </c>
      <c r="J1136" s="200">
        <v>591</v>
      </c>
      <c r="K1136" s="199">
        <v>34</v>
      </c>
      <c r="L1136" s="199">
        <v>34</v>
      </c>
      <c r="M1136" s="199">
        <v>0</v>
      </c>
      <c r="N1136" s="199">
        <v>673</v>
      </c>
      <c r="O1136" s="199">
        <v>19</v>
      </c>
      <c r="P1136" s="199">
        <v>1529</v>
      </c>
      <c r="Q1136" s="201">
        <v>646</v>
      </c>
      <c r="R1136" s="197">
        <v>3654</v>
      </c>
      <c r="S1136" s="197">
        <v>735</v>
      </c>
      <c r="T1136" s="92">
        <f t="shared" si="17"/>
        <v>2017</v>
      </c>
      <c r="U1136">
        <f>VLOOKUP(A1136,'SB35 Determination Data'!$B$4:$F$542,5,FALSE)</f>
        <v>2014</v>
      </c>
    </row>
    <row r="1137" spans="1:21" ht="15" x14ac:dyDescent="0.2">
      <c r="A1137" s="197" t="s">
        <v>963</v>
      </c>
      <c r="B1137" s="197" t="s">
        <v>29</v>
      </c>
      <c r="C1137" s="197" t="s">
        <v>8</v>
      </c>
      <c r="D1137" s="198">
        <v>2016</v>
      </c>
      <c r="E1137" s="197" t="s">
        <v>6</v>
      </c>
      <c r="F1137" s="199">
        <v>195</v>
      </c>
      <c r="G1137" s="200">
        <v>4</v>
      </c>
      <c r="H1137" s="200">
        <v>4</v>
      </c>
      <c r="I1137" s="200">
        <v>0</v>
      </c>
      <c r="J1137" s="200">
        <v>107</v>
      </c>
      <c r="K1137" s="199">
        <v>13</v>
      </c>
      <c r="L1137" s="199">
        <v>13</v>
      </c>
      <c r="M1137" s="199">
        <v>0</v>
      </c>
      <c r="N1137" s="199">
        <v>111</v>
      </c>
      <c r="O1137" s="199">
        <v>10</v>
      </c>
      <c r="P1137" s="199">
        <v>183</v>
      </c>
      <c r="Q1137" s="201">
        <v>358</v>
      </c>
      <c r="R1137" s="197">
        <v>596</v>
      </c>
      <c r="S1137" s="197">
        <v>385</v>
      </c>
      <c r="T1137" s="92">
        <f t="shared" si="17"/>
        <v>2016</v>
      </c>
      <c r="U1137">
        <f>VLOOKUP(A1137,'SB35 Determination Data'!$B$4:$F$542,5,FALSE)</f>
        <v>2015</v>
      </c>
    </row>
    <row r="1138" spans="1:21" ht="15" x14ac:dyDescent="0.2">
      <c r="A1138" s="197" t="s">
        <v>963</v>
      </c>
      <c r="B1138" s="197" t="s">
        <v>29</v>
      </c>
      <c r="C1138" s="197" t="s">
        <v>8</v>
      </c>
      <c r="D1138" s="198">
        <v>2017</v>
      </c>
      <c r="E1138" s="197" t="s">
        <v>6</v>
      </c>
      <c r="F1138" s="199">
        <v>195</v>
      </c>
      <c r="G1138" s="200">
        <v>1</v>
      </c>
      <c r="H1138" s="200">
        <v>1</v>
      </c>
      <c r="I1138" s="200">
        <v>0</v>
      </c>
      <c r="J1138" s="200">
        <v>107</v>
      </c>
      <c r="K1138" s="199">
        <v>0</v>
      </c>
      <c r="L1138" s="199">
        <v>0</v>
      </c>
      <c r="M1138" s="199">
        <v>0</v>
      </c>
      <c r="N1138" s="199">
        <v>111</v>
      </c>
      <c r="O1138" s="199">
        <v>1</v>
      </c>
      <c r="P1138" s="199">
        <v>183</v>
      </c>
      <c r="Q1138" s="201">
        <v>44</v>
      </c>
      <c r="R1138" s="197">
        <v>596</v>
      </c>
      <c r="S1138" s="197">
        <v>46</v>
      </c>
      <c r="T1138" s="92">
        <f t="shared" si="17"/>
        <v>2017</v>
      </c>
      <c r="U1138">
        <f>VLOOKUP(A1138,'SB35 Determination Data'!$B$4:$F$542,5,FALSE)</f>
        <v>2015</v>
      </c>
    </row>
    <row r="1139" spans="1:21" ht="15" x14ac:dyDescent="0.2">
      <c r="A1139" s="197" t="s">
        <v>1076</v>
      </c>
      <c r="B1139" s="197" t="s">
        <v>12</v>
      </c>
      <c r="C1139" s="197" t="s">
        <v>3</v>
      </c>
      <c r="D1139" s="198">
        <v>2014</v>
      </c>
      <c r="E1139" s="197" t="s">
        <v>6</v>
      </c>
      <c r="F1139" s="199">
        <v>134</v>
      </c>
      <c r="G1139" s="200">
        <v>65</v>
      </c>
      <c r="H1139" s="200">
        <v>65</v>
      </c>
      <c r="I1139" s="200">
        <v>0</v>
      </c>
      <c r="J1139" s="200">
        <v>95</v>
      </c>
      <c r="K1139" s="199">
        <v>28</v>
      </c>
      <c r="L1139" s="199">
        <v>28</v>
      </c>
      <c r="M1139" s="199">
        <v>0</v>
      </c>
      <c r="N1139" s="199">
        <v>108</v>
      </c>
      <c r="O1139" s="199">
        <v>2</v>
      </c>
      <c r="P1139" s="199">
        <v>244</v>
      </c>
      <c r="Q1139" s="201">
        <v>84</v>
      </c>
      <c r="R1139" s="197">
        <v>581</v>
      </c>
      <c r="S1139" s="197">
        <v>179</v>
      </c>
      <c r="T1139" s="92">
        <f t="shared" si="17"/>
        <v>2014</v>
      </c>
      <c r="U1139">
        <f>VLOOKUP(A1139,'SB35 Determination Data'!$B$4:$F$542,5,FALSE)</f>
        <v>2014</v>
      </c>
    </row>
    <row r="1140" spans="1:21" ht="15" x14ac:dyDescent="0.2">
      <c r="A1140" s="197" t="s">
        <v>1076</v>
      </c>
      <c r="B1140" s="197" t="s">
        <v>12</v>
      </c>
      <c r="C1140" s="197" t="s">
        <v>3</v>
      </c>
      <c r="D1140" s="198">
        <v>2015</v>
      </c>
      <c r="E1140" s="197" t="s">
        <v>6</v>
      </c>
      <c r="F1140" s="199">
        <v>134</v>
      </c>
      <c r="G1140" s="200">
        <v>0</v>
      </c>
      <c r="H1140" s="200">
        <v>0</v>
      </c>
      <c r="I1140" s="200">
        <v>0</v>
      </c>
      <c r="J1140" s="200">
        <v>95</v>
      </c>
      <c r="K1140" s="199">
        <v>0</v>
      </c>
      <c r="L1140" s="199">
        <v>0</v>
      </c>
      <c r="M1140" s="199">
        <v>0</v>
      </c>
      <c r="N1140" s="199">
        <v>108</v>
      </c>
      <c r="O1140" s="199">
        <v>1</v>
      </c>
      <c r="P1140" s="199">
        <v>244</v>
      </c>
      <c r="Q1140" s="201">
        <v>129</v>
      </c>
      <c r="R1140" s="197">
        <v>581</v>
      </c>
      <c r="S1140" s="197">
        <v>130</v>
      </c>
      <c r="T1140" s="92">
        <f t="shared" si="17"/>
        <v>2015</v>
      </c>
      <c r="U1140">
        <f>VLOOKUP(A1140,'SB35 Determination Data'!$B$4:$F$542,5,FALSE)</f>
        <v>2014</v>
      </c>
    </row>
    <row r="1141" spans="1:21" ht="15" x14ac:dyDescent="0.2">
      <c r="A1141" s="197" t="s">
        <v>1076</v>
      </c>
      <c r="B1141" s="197" t="s">
        <v>12</v>
      </c>
      <c r="C1141" s="197" t="s">
        <v>3</v>
      </c>
      <c r="D1141" s="198">
        <v>2016</v>
      </c>
      <c r="E1141" s="197" t="s">
        <v>6</v>
      </c>
      <c r="F1141" s="199">
        <v>134</v>
      </c>
      <c r="G1141" s="200">
        <v>0</v>
      </c>
      <c r="H1141" s="200">
        <v>0</v>
      </c>
      <c r="I1141" s="200">
        <v>0</v>
      </c>
      <c r="J1141" s="200">
        <v>95</v>
      </c>
      <c r="K1141" s="199">
        <v>0</v>
      </c>
      <c r="L1141" s="199">
        <v>0</v>
      </c>
      <c r="M1141" s="199">
        <v>0</v>
      </c>
      <c r="N1141" s="199">
        <v>108</v>
      </c>
      <c r="O1141" s="199">
        <v>0</v>
      </c>
      <c r="P1141" s="199">
        <v>244</v>
      </c>
      <c r="Q1141" s="201">
        <v>107</v>
      </c>
      <c r="R1141" s="197">
        <v>581</v>
      </c>
      <c r="S1141" s="197">
        <v>107</v>
      </c>
      <c r="T1141" s="92">
        <f t="shared" si="17"/>
        <v>2016</v>
      </c>
      <c r="U1141">
        <f>VLOOKUP(A1141,'SB35 Determination Data'!$B$4:$F$542,5,FALSE)</f>
        <v>2014</v>
      </c>
    </row>
    <row r="1142" spans="1:21" ht="15" x14ac:dyDescent="0.2">
      <c r="A1142" s="197" t="s">
        <v>1076</v>
      </c>
      <c r="B1142" s="197" t="s">
        <v>12</v>
      </c>
      <c r="C1142" s="197" t="s">
        <v>3</v>
      </c>
      <c r="D1142" s="198">
        <v>2017</v>
      </c>
      <c r="E1142" s="197" t="s">
        <v>6</v>
      </c>
      <c r="F1142" s="199">
        <v>134</v>
      </c>
      <c r="G1142" s="200">
        <v>0</v>
      </c>
      <c r="H1142" s="200">
        <v>0</v>
      </c>
      <c r="I1142" s="200">
        <v>0</v>
      </c>
      <c r="J1142" s="200">
        <v>95</v>
      </c>
      <c r="K1142" s="199">
        <v>0</v>
      </c>
      <c r="L1142" s="199">
        <v>0</v>
      </c>
      <c r="M1142" s="199">
        <v>0</v>
      </c>
      <c r="N1142" s="199">
        <v>108</v>
      </c>
      <c r="O1142" s="199">
        <v>4</v>
      </c>
      <c r="P1142" s="199">
        <v>244</v>
      </c>
      <c r="Q1142" s="201">
        <v>96</v>
      </c>
      <c r="R1142" s="197">
        <v>581</v>
      </c>
      <c r="S1142" s="197">
        <v>100</v>
      </c>
      <c r="T1142" s="92">
        <f t="shared" si="17"/>
        <v>2017</v>
      </c>
      <c r="U1142">
        <f>VLOOKUP(A1142,'SB35 Determination Data'!$B$4:$F$542,5,FALSE)</f>
        <v>2014</v>
      </c>
    </row>
    <row r="1143" spans="1:21" ht="15" x14ac:dyDescent="0.2">
      <c r="A1143" s="197" t="s">
        <v>66</v>
      </c>
      <c r="B1143" s="197" t="s">
        <v>66</v>
      </c>
      <c r="C1143" s="197" t="s">
        <v>67</v>
      </c>
      <c r="D1143" s="198">
        <v>2013</v>
      </c>
      <c r="E1143" s="197" t="s">
        <v>6</v>
      </c>
      <c r="F1143" s="199">
        <v>21977</v>
      </c>
      <c r="G1143" s="200">
        <v>609</v>
      </c>
      <c r="H1143" s="200">
        <v>609</v>
      </c>
      <c r="I1143" s="200">
        <v>0</v>
      </c>
      <c r="J1143" s="200">
        <v>16703</v>
      </c>
      <c r="K1143" s="199">
        <v>915</v>
      </c>
      <c r="L1143" s="199">
        <v>915</v>
      </c>
      <c r="M1143" s="199">
        <v>0</v>
      </c>
      <c r="N1143" s="199">
        <v>15462</v>
      </c>
      <c r="O1143" s="199">
        <v>0</v>
      </c>
      <c r="P1143" s="199">
        <v>33954</v>
      </c>
      <c r="Q1143" s="201">
        <v>7665</v>
      </c>
      <c r="R1143" s="197">
        <v>88096</v>
      </c>
      <c r="S1143" s="197">
        <v>9189</v>
      </c>
      <c r="T1143" s="92">
        <f t="shared" si="17"/>
        <v>2013</v>
      </c>
      <c r="U1143">
        <f>VLOOKUP(A1143,'SB35 Determination Data'!$B$4:$F$542,5,FALSE)</f>
        <v>2013</v>
      </c>
    </row>
    <row r="1144" spans="1:21" ht="15" x14ac:dyDescent="0.2">
      <c r="A1144" s="197" t="s">
        <v>66</v>
      </c>
      <c r="B1144" s="197" t="s">
        <v>66</v>
      </c>
      <c r="C1144" s="197" t="s">
        <v>67</v>
      </c>
      <c r="D1144" s="198">
        <v>2014</v>
      </c>
      <c r="E1144" s="197" t="s">
        <v>6</v>
      </c>
      <c r="F1144" s="199">
        <v>21977</v>
      </c>
      <c r="G1144" s="200">
        <v>229</v>
      </c>
      <c r="H1144" s="200">
        <v>229</v>
      </c>
      <c r="I1144" s="200">
        <v>0</v>
      </c>
      <c r="J1144" s="200">
        <v>16703</v>
      </c>
      <c r="K1144" s="199">
        <v>184</v>
      </c>
      <c r="L1144" s="199">
        <v>184</v>
      </c>
      <c r="M1144" s="199">
        <v>0</v>
      </c>
      <c r="N1144" s="202">
        <v>15462</v>
      </c>
      <c r="O1144" s="199">
        <v>4</v>
      </c>
      <c r="P1144" s="199">
        <v>33954</v>
      </c>
      <c r="Q1144" s="201">
        <v>1991</v>
      </c>
      <c r="R1144" s="197">
        <v>88096</v>
      </c>
      <c r="S1144" s="197">
        <v>2408</v>
      </c>
      <c r="T1144" s="92">
        <f t="shared" si="17"/>
        <v>2014</v>
      </c>
      <c r="U1144">
        <f>VLOOKUP(A1144,'SB35 Determination Data'!$B$4:$F$542,5,FALSE)</f>
        <v>2013</v>
      </c>
    </row>
    <row r="1145" spans="1:21" ht="15" x14ac:dyDescent="0.2">
      <c r="A1145" s="197" t="s">
        <v>66</v>
      </c>
      <c r="B1145" s="197" t="s">
        <v>66</v>
      </c>
      <c r="C1145" s="197" t="s">
        <v>67</v>
      </c>
      <c r="D1145" s="198">
        <v>2015</v>
      </c>
      <c r="E1145" s="197" t="s">
        <v>6</v>
      </c>
      <c r="F1145" s="199">
        <v>21977</v>
      </c>
      <c r="G1145" s="200">
        <v>265</v>
      </c>
      <c r="H1145" s="200">
        <v>265</v>
      </c>
      <c r="I1145" s="200">
        <v>0</v>
      </c>
      <c r="J1145" s="200">
        <v>16703</v>
      </c>
      <c r="K1145" s="199">
        <v>446</v>
      </c>
      <c r="L1145" s="199">
        <v>446</v>
      </c>
      <c r="M1145" s="199">
        <v>0</v>
      </c>
      <c r="N1145" s="199">
        <v>15462</v>
      </c>
      <c r="O1145" s="199">
        <v>0</v>
      </c>
      <c r="P1145" s="199">
        <v>33954</v>
      </c>
      <c r="Q1145" s="201">
        <v>4221</v>
      </c>
      <c r="R1145" s="197">
        <v>88096</v>
      </c>
      <c r="S1145" s="197">
        <v>4932</v>
      </c>
      <c r="T1145" s="92">
        <f t="shared" si="17"/>
        <v>2015</v>
      </c>
      <c r="U1145">
        <f>VLOOKUP(A1145,'SB35 Determination Data'!$B$4:$F$542,5,FALSE)</f>
        <v>2013</v>
      </c>
    </row>
    <row r="1146" spans="1:21" ht="15" x14ac:dyDescent="0.2">
      <c r="A1146" s="197" t="s">
        <v>66</v>
      </c>
      <c r="B1146" s="197" t="s">
        <v>66</v>
      </c>
      <c r="C1146" s="197" t="s">
        <v>67</v>
      </c>
      <c r="D1146" s="198">
        <v>2016</v>
      </c>
      <c r="E1146" s="197" t="s">
        <v>6</v>
      </c>
      <c r="F1146" s="199">
        <v>21977</v>
      </c>
      <c r="G1146" s="200">
        <v>103</v>
      </c>
      <c r="H1146" s="200">
        <v>103</v>
      </c>
      <c r="I1146" s="200">
        <v>0</v>
      </c>
      <c r="J1146" s="200">
        <v>16703</v>
      </c>
      <c r="K1146" s="199">
        <v>253</v>
      </c>
      <c r="L1146" s="199">
        <v>253</v>
      </c>
      <c r="M1146" s="199">
        <v>0</v>
      </c>
      <c r="N1146" s="199">
        <v>15462</v>
      </c>
      <c r="O1146" s="199">
        <v>0</v>
      </c>
      <c r="P1146" s="199">
        <v>33954</v>
      </c>
      <c r="Q1146" s="201">
        <v>7028</v>
      </c>
      <c r="R1146" s="197">
        <v>88096</v>
      </c>
      <c r="S1146" s="197">
        <v>7384</v>
      </c>
      <c r="T1146" s="92">
        <f t="shared" si="17"/>
        <v>2016</v>
      </c>
      <c r="U1146">
        <f>VLOOKUP(A1146,'SB35 Determination Data'!$B$4:$F$542,5,FALSE)</f>
        <v>2013</v>
      </c>
    </row>
    <row r="1147" spans="1:21" ht="15" x14ac:dyDescent="0.2">
      <c r="A1147" s="197" t="s">
        <v>66</v>
      </c>
      <c r="B1147" s="197" t="s">
        <v>66</v>
      </c>
      <c r="C1147" s="197" t="s">
        <v>67</v>
      </c>
      <c r="D1147" s="198">
        <v>2017</v>
      </c>
      <c r="E1147" s="197" t="s">
        <v>6</v>
      </c>
      <c r="F1147" s="199">
        <v>21977</v>
      </c>
      <c r="G1147" s="200">
        <v>324</v>
      </c>
      <c r="H1147" s="200">
        <v>324</v>
      </c>
      <c r="I1147" s="200">
        <v>0</v>
      </c>
      <c r="J1147" s="200">
        <v>16703</v>
      </c>
      <c r="K1147" s="199">
        <v>301</v>
      </c>
      <c r="L1147" s="199">
        <v>295</v>
      </c>
      <c r="M1147" s="199">
        <v>6</v>
      </c>
      <c r="N1147" s="199">
        <v>15462</v>
      </c>
      <c r="O1147" s="199">
        <v>0</v>
      </c>
      <c r="P1147" s="199">
        <v>33954</v>
      </c>
      <c r="Q1147" s="201">
        <v>4395</v>
      </c>
      <c r="R1147" s="197">
        <v>88096</v>
      </c>
      <c r="S1147" s="197">
        <v>5020</v>
      </c>
      <c r="T1147" s="92">
        <f t="shared" si="17"/>
        <v>2017</v>
      </c>
      <c r="U1147">
        <f>VLOOKUP(A1147,'SB35 Determination Data'!$B$4:$F$542,5,FALSE)</f>
        <v>2013</v>
      </c>
    </row>
    <row r="1148" spans="1:21" ht="15" x14ac:dyDescent="0.2">
      <c r="A1148" s="197" t="s">
        <v>265</v>
      </c>
      <c r="B1148" s="197" t="s">
        <v>66</v>
      </c>
      <c r="C1148" s="197" t="s">
        <v>67</v>
      </c>
      <c r="D1148" s="198">
        <v>2013</v>
      </c>
      <c r="E1148" s="197" t="s">
        <v>6</v>
      </c>
      <c r="F1148" s="199">
        <v>2085</v>
      </c>
      <c r="G1148" s="200">
        <v>23</v>
      </c>
      <c r="H1148" s="200">
        <v>23</v>
      </c>
      <c r="I1148" s="200">
        <v>0</v>
      </c>
      <c r="J1148" s="200">
        <v>1585</v>
      </c>
      <c r="K1148" s="199">
        <v>145</v>
      </c>
      <c r="L1148" s="199">
        <v>145</v>
      </c>
      <c r="M1148" s="199">
        <v>0</v>
      </c>
      <c r="N1148" s="199">
        <v>5864</v>
      </c>
      <c r="O1148" s="199">
        <v>200</v>
      </c>
      <c r="P1148" s="199">
        <v>12878</v>
      </c>
      <c r="Q1148" s="201">
        <v>1225</v>
      </c>
      <c r="R1148" s="197">
        <v>22412</v>
      </c>
      <c r="S1148" s="197">
        <v>1593</v>
      </c>
      <c r="T1148" s="92">
        <f t="shared" si="17"/>
        <v>2013</v>
      </c>
      <c r="U1148">
        <f>VLOOKUP(A1148,'SB35 Determination Data'!$B$4:$F$542,5,FALSE)</f>
        <v>2013</v>
      </c>
    </row>
    <row r="1149" spans="1:21" ht="15" x14ac:dyDescent="0.2">
      <c r="A1149" s="197" t="s">
        <v>265</v>
      </c>
      <c r="B1149" s="197" t="s">
        <v>66</v>
      </c>
      <c r="C1149" s="197" t="s">
        <v>67</v>
      </c>
      <c r="D1149" s="198">
        <v>2014</v>
      </c>
      <c r="E1149" s="197" t="s">
        <v>6</v>
      </c>
      <c r="F1149" s="199">
        <v>2085</v>
      </c>
      <c r="G1149" s="200">
        <v>0</v>
      </c>
      <c r="H1149" s="200">
        <v>0</v>
      </c>
      <c r="I1149" s="200">
        <v>0</v>
      </c>
      <c r="J1149" s="200">
        <v>1585</v>
      </c>
      <c r="K1149" s="199">
        <v>27</v>
      </c>
      <c r="L1149" s="199">
        <v>27</v>
      </c>
      <c r="M1149" s="199">
        <v>0</v>
      </c>
      <c r="N1149" s="199">
        <v>5864</v>
      </c>
      <c r="O1149" s="199">
        <v>114</v>
      </c>
      <c r="P1149" s="199">
        <v>12878</v>
      </c>
      <c r="Q1149" s="201">
        <v>576</v>
      </c>
      <c r="R1149" s="197">
        <v>22412</v>
      </c>
      <c r="S1149" s="197">
        <v>717</v>
      </c>
      <c r="T1149" s="92">
        <f t="shared" si="17"/>
        <v>2014</v>
      </c>
      <c r="U1149">
        <f>VLOOKUP(A1149,'SB35 Determination Data'!$B$4:$F$542,5,FALSE)</f>
        <v>2013</v>
      </c>
    </row>
    <row r="1150" spans="1:21" ht="15" x14ac:dyDescent="0.2">
      <c r="A1150" s="197" t="s">
        <v>265</v>
      </c>
      <c r="B1150" s="197" t="s">
        <v>66</v>
      </c>
      <c r="C1150" s="197" t="s">
        <v>67</v>
      </c>
      <c r="D1150" s="198">
        <v>2015</v>
      </c>
      <c r="E1150" s="197" t="s">
        <v>6</v>
      </c>
      <c r="F1150" s="199">
        <v>2085</v>
      </c>
      <c r="G1150" s="200">
        <v>2</v>
      </c>
      <c r="H1150" s="200">
        <v>2</v>
      </c>
      <c r="I1150" s="200">
        <v>0</v>
      </c>
      <c r="J1150" s="200">
        <v>1585</v>
      </c>
      <c r="K1150" s="199">
        <v>24</v>
      </c>
      <c r="L1150" s="199">
        <v>24</v>
      </c>
      <c r="M1150" s="199">
        <v>0</v>
      </c>
      <c r="N1150" s="199">
        <v>5864</v>
      </c>
      <c r="O1150" s="199">
        <v>228</v>
      </c>
      <c r="P1150" s="199">
        <v>12878</v>
      </c>
      <c r="Q1150" s="201">
        <v>613</v>
      </c>
      <c r="R1150" s="197">
        <v>22412</v>
      </c>
      <c r="S1150" s="197">
        <v>867</v>
      </c>
      <c r="T1150" s="92">
        <f t="shared" si="17"/>
        <v>2015</v>
      </c>
      <c r="U1150">
        <f>VLOOKUP(A1150,'SB35 Determination Data'!$B$4:$F$542,5,FALSE)</f>
        <v>2013</v>
      </c>
    </row>
    <row r="1151" spans="1:21" ht="15" x14ac:dyDescent="0.2">
      <c r="A1151" s="197" t="s">
        <v>265</v>
      </c>
      <c r="B1151" s="197" t="s">
        <v>66</v>
      </c>
      <c r="C1151" s="197" t="s">
        <v>67</v>
      </c>
      <c r="D1151" s="198">
        <v>2016</v>
      </c>
      <c r="E1151" s="197" t="s">
        <v>6</v>
      </c>
      <c r="F1151" s="199">
        <v>2085</v>
      </c>
      <c r="G1151" s="200">
        <v>0</v>
      </c>
      <c r="H1151" s="200">
        <v>0</v>
      </c>
      <c r="I1151" s="200">
        <v>0</v>
      </c>
      <c r="J1151" s="200">
        <v>1585</v>
      </c>
      <c r="K1151" s="199">
        <v>24</v>
      </c>
      <c r="L1151" s="199">
        <v>24</v>
      </c>
      <c r="M1151" s="199">
        <v>0</v>
      </c>
      <c r="N1151" s="199">
        <v>5864</v>
      </c>
      <c r="O1151" s="199">
        <v>177</v>
      </c>
      <c r="P1151" s="199">
        <v>12878</v>
      </c>
      <c r="Q1151" s="201">
        <v>381</v>
      </c>
      <c r="R1151" s="197">
        <v>22412</v>
      </c>
      <c r="S1151" s="197">
        <v>582</v>
      </c>
      <c r="T1151" s="92">
        <f t="shared" si="17"/>
        <v>2016</v>
      </c>
      <c r="U1151">
        <f>VLOOKUP(A1151,'SB35 Determination Data'!$B$4:$F$542,5,FALSE)</f>
        <v>2013</v>
      </c>
    </row>
    <row r="1152" spans="1:21" ht="15" x14ac:dyDescent="0.2">
      <c r="A1152" s="197" t="s">
        <v>265</v>
      </c>
      <c r="B1152" s="197" t="s">
        <v>66</v>
      </c>
      <c r="C1152" s="197" t="s">
        <v>67</v>
      </c>
      <c r="D1152" s="198">
        <v>2017</v>
      </c>
      <c r="E1152" s="197" t="s">
        <v>6</v>
      </c>
      <c r="F1152" s="199">
        <v>2085</v>
      </c>
      <c r="G1152" s="200">
        <v>0</v>
      </c>
      <c r="H1152" s="200">
        <v>0</v>
      </c>
      <c r="I1152" s="200">
        <v>0</v>
      </c>
      <c r="J1152" s="200">
        <v>1585</v>
      </c>
      <c r="K1152" s="199">
        <v>52</v>
      </c>
      <c r="L1152" s="199">
        <v>0</v>
      </c>
      <c r="M1152" s="199">
        <v>52</v>
      </c>
      <c r="N1152" s="199">
        <v>5864</v>
      </c>
      <c r="O1152" s="199">
        <v>71</v>
      </c>
      <c r="P1152" s="199">
        <v>12878</v>
      </c>
      <c r="Q1152" s="201">
        <v>532</v>
      </c>
      <c r="R1152" s="197">
        <v>22412</v>
      </c>
      <c r="S1152" s="197">
        <v>655</v>
      </c>
      <c r="T1152" s="92">
        <f t="shared" si="17"/>
        <v>2017</v>
      </c>
      <c r="U1152">
        <f>VLOOKUP(A1152,'SB35 Determination Data'!$B$4:$F$542,5,FALSE)</f>
        <v>2013</v>
      </c>
    </row>
    <row r="1153" spans="1:21" ht="15" x14ac:dyDescent="0.2">
      <c r="A1153" s="197" t="s">
        <v>266</v>
      </c>
      <c r="B1153" s="197" t="s">
        <v>5</v>
      </c>
      <c r="C1153" s="197" t="s">
        <v>3</v>
      </c>
      <c r="D1153" s="198">
        <v>2014</v>
      </c>
      <c r="E1153" s="197" t="s">
        <v>6</v>
      </c>
      <c r="F1153" s="199">
        <v>121</v>
      </c>
      <c r="G1153" s="200">
        <v>0</v>
      </c>
      <c r="H1153" s="200">
        <v>0</v>
      </c>
      <c r="I1153" s="200">
        <v>0</v>
      </c>
      <c r="J1153" s="200">
        <v>72</v>
      </c>
      <c r="K1153" s="199">
        <v>0</v>
      </c>
      <c r="L1153" s="199">
        <v>0</v>
      </c>
      <c r="M1153" s="199">
        <v>0</v>
      </c>
      <c r="N1153" s="199">
        <v>77</v>
      </c>
      <c r="O1153" s="199">
        <v>0</v>
      </c>
      <c r="P1153" s="199">
        <v>193</v>
      </c>
      <c r="Q1153" s="201">
        <v>3</v>
      </c>
      <c r="R1153" s="197">
        <v>463</v>
      </c>
      <c r="S1153" s="197">
        <v>3</v>
      </c>
      <c r="T1153" s="92">
        <f t="shared" si="17"/>
        <v>2014</v>
      </c>
      <c r="U1153">
        <f>VLOOKUP(A1153,'SB35 Determination Data'!$B$4:$F$542,5,FALSE)</f>
        <v>2014</v>
      </c>
    </row>
    <row r="1154" spans="1:21" ht="15" x14ac:dyDescent="0.2">
      <c r="A1154" s="197" t="s">
        <v>266</v>
      </c>
      <c r="B1154" s="197" t="s">
        <v>5</v>
      </c>
      <c r="C1154" s="197" t="s">
        <v>3</v>
      </c>
      <c r="D1154" s="198">
        <v>2015</v>
      </c>
      <c r="E1154" s="197" t="s">
        <v>6</v>
      </c>
      <c r="F1154" s="199">
        <v>121</v>
      </c>
      <c r="G1154" s="200">
        <v>0</v>
      </c>
      <c r="H1154" s="200">
        <v>0</v>
      </c>
      <c r="I1154" s="200">
        <v>0</v>
      </c>
      <c r="J1154" s="200">
        <v>72</v>
      </c>
      <c r="K1154" s="199">
        <v>0</v>
      </c>
      <c r="L1154" s="199">
        <v>0</v>
      </c>
      <c r="M1154" s="199">
        <v>0</v>
      </c>
      <c r="N1154" s="199">
        <v>77</v>
      </c>
      <c r="O1154" s="199">
        <v>0</v>
      </c>
      <c r="P1154" s="199">
        <v>193</v>
      </c>
      <c r="Q1154" s="201">
        <v>7</v>
      </c>
      <c r="R1154" s="197">
        <v>463</v>
      </c>
      <c r="S1154" s="197">
        <v>7</v>
      </c>
      <c r="T1154" s="92">
        <f t="shared" si="17"/>
        <v>2015</v>
      </c>
      <c r="U1154">
        <f>VLOOKUP(A1154,'SB35 Determination Data'!$B$4:$F$542,5,FALSE)</f>
        <v>2014</v>
      </c>
    </row>
    <row r="1155" spans="1:21" ht="15" x14ac:dyDescent="0.2">
      <c r="A1155" s="197" t="s">
        <v>266</v>
      </c>
      <c r="B1155" s="197" t="s">
        <v>5</v>
      </c>
      <c r="C1155" s="197" t="s">
        <v>3</v>
      </c>
      <c r="D1155" s="198">
        <v>2016</v>
      </c>
      <c r="E1155" s="197" t="s">
        <v>6</v>
      </c>
      <c r="F1155" s="199">
        <v>121</v>
      </c>
      <c r="G1155" s="200">
        <v>0</v>
      </c>
      <c r="H1155" s="200">
        <v>0</v>
      </c>
      <c r="I1155" s="200">
        <v>0</v>
      </c>
      <c r="J1155" s="200">
        <v>72</v>
      </c>
      <c r="K1155" s="199">
        <v>0</v>
      </c>
      <c r="L1155" s="199">
        <v>0</v>
      </c>
      <c r="M1155" s="199">
        <v>0</v>
      </c>
      <c r="N1155" s="199">
        <v>77</v>
      </c>
      <c r="O1155" s="199">
        <v>0</v>
      </c>
      <c r="P1155" s="199">
        <v>193</v>
      </c>
      <c r="Q1155" s="201">
        <v>18</v>
      </c>
      <c r="R1155" s="197">
        <v>463</v>
      </c>
      <c r="S1155" s="197">
        <v>18</v>
      </c>
      <c r="T1155" s="92">
        <f t="shared" si="17"/>
        <v>2016</v>
      </c>
      <c r="U1155">
        <f>VLOOKUP(A1155,'SB35 Determination Data'!$B$4:$F$542,5,FALSE)</f>
        <v>2014</v>
      </c>
    </row>
    <row r="1156" spans="1:21" ht="15" x14ac:dyDescent="0.2">
      <c r="A1156" s="197" t="s">
        <v>266</v>
      </c>
      <c r="B1156" s="197" t="s">
        <v>5</v>
      </c>
      <c r="C1156" s="197" t="s">
        <v>3</v>
      </c>
      <c r="D1156" s="198">
        <v>2017</v>
      </c>
      <c r="E1156" s="197" t="s">
        <v>6</v>
      </c>
      <c r="F1156" s="199">
        <v>121</v>
      </c>
      <c r="G1156" s="200">
        <v>0</v>
      </c>
      <c r="H1156" s="200">
        <v>0</v>
      </c>
      <c r="I1156" s="200">
        <v>0</v>
      </c>
      <c r="J1156" s="200">
        <v>72</v>
      </c>
      <c r="K1156" s="199">
        <v>0</v>
      </c>
      <c r="L1156" s="199">
        <v>0</v>
      </c>
      <c r="M1156" s="199">
        <v>0</v>
      </c>
      <c r="N1156" s="202">
        <v>77</v>
      </c>
      <c r="O1156" s="199">
        <v>0</v>
      </c>
      <c r="P1156" s="199">
        <v>193</v>
      </c>
      <c r="Q1156" s="201">
        <v>7</v>
      </c>
      <c r="R1156" s="197">
        <v>463</v>
      </c>
      <c r="S1156" s="197">
        <v>7</v>
      </c>
      <c r="T1156" s="92">
        <f t="shared" ref="T1156:T1219" si="18">IF(D1156&gt;U1156,D1156,U1156)</f>
        <v>2017</v>
      </c>
      <c r="U1156">
        <f>VLOOKUP(A1156,'SB35 Determination Data'!$B$4:$F$542,5,FALSE)</f>
        <v>2014</v>
      </c>
    </row>
    <row r="1157" spans="1:21" ht="15" x14ac:dyDescent="0.2">
      <c r="A1157" s="197" t="s">
        <v>267</v>
      </c>
      <c r="B1157" s="197" t="s">
        <v>5</v>
      </c>
      <c r="C1157" s="197" t="s">
        <v>3</v>
      </c>
      <c r="D1157" s="198">
        <v>2014</v>
      </c>
      <c r="E1157" s="197" t="s">
        <v>6</v>
      </c>
      <c r="F1157" s="199">
        <v>55</v>
      </c>
      <c r="G1157" s="200">
        <v>28</v>
      </c>
      <c r="H1157" s="200">
        <v>28</v>
      </c>
      <c r="I1157" s="200">
        <v>0</v>
      </c>
      <c r="J1157" s="200">
        <v>32</v>
      </c>
      <c r="K1157" s="199">
        <v>4</v>
      </c>
      <c r="L1157" s="199">
        <v>4</v>
      </c>
      <c r="M1157" s="199">
        <v>0</v>
      </c>
      <c r="N1157" s="199">
        <v>35</v>
      </c>
      <c r="O1157" s="199">
        <v>0</v>
      </c>
      <c r="P1157" s="199">
        <v>95</v>
      </c>
      <c r="Q1157" s="201">
        <v>27</v>
      </c>
      <c r="R1157" s="197">
        <v>217</v>
      </c>
      <c r="S1157" s="197">
        <v>59</v>
      </c>
      <c r="T1157" s="92">
        <f t="shared" si="18"/>
        <v>2014</v>
      </c>
      <c r="U1157">
        <f>VLOOKUP(A1157,'SB35 Determination Data'!$B$4:$F$542,5,FALSE)</f>
        <v>2014</v>
      </c>
    </row>
    <row r="1158" spans="1:21" ht="15" x14ac:dyDescent="0.2">
      <c r="A1158" s="197" t="s">
        <v>267</v>
      </c>
      <c r="B1158" s="197" t="s">
        <v>5</v>
      </c>
      <c r="C1158" s="197" t="s">
        <v>3</v>
      </c>
      <c r="D1158" s="198">
        <v>2015</v>
      </c>
      <c r="E1158" s="197" t="s">
        <v>6</v>
      </c>
      <c r="F1158" s="199">
        <v>55</v>
      </c>
      <c r="G1158" s="200">
        <v>0</v>
      </c>
      <c r="H1158" s="200">
        <v>0</v>
      </c>
      <c r="I1158" s="200">
        <v>0</v>
      </c>
      <c r="J1158" s="200">
        <v>32</v>
      </c>
      <c r="K1158" s="199">
        <v>5</v>
      </c>
      <c r="L1158" s="199">
        <v>0</v>
      </c>
      <c r="M1158" s="199">
        <v>5</v>
      </c>
      <c r="N1158" s="199">
        <v>35</v>
      </c>
      <c r="O1158" s="199">
        <v>0</v>
      </c>
      <c r="P1158" s="199">
        <v>95</v>
      </c>
      <c r="Q1158" s="201">
        <v>0</v>
      </c>
      <c r="R1158" s="197">
        <v>217</v>
      </c>
      <c r="S1158" s="197">
        <v>5</v>
      </c>
      <c r="T1158" s="92">
        <f t="shared" si="18"/>
        <v>2015</v>
      </c>
      <c r="U1158">
        <f>VLOOKUP(A1158,'SB35 Determination Data'!$B$4:$F$542,5,FALSE)</f>
        <v>2014</v>
      </c>
    </row>
    <row r="1159" spans="1:21" ht="15" x14ac:dyDescent="0.2">
      <c r="A1159" s="197" t="s">
        <v>267</v>
      </c>
      <c r="B1159" s="197" t="s">
        <v>5</v>
      </c>
      <c r="C1159" s="197" t="s">
        <v>3</v>
      </c>
      <c r="D1159" s="198">
        <v>2016</v>
      </c>
      <c r="E1159" s="197" t="s">
        <v>6</v>
      </c>
      <c r="F1159" s="199">
        <v>55</v>
      </c>
      <c r="G1159" s="200">
        <v>0</v>
      </c>
      <c r="H1159" s="200">
        <v>0</v>
      </c>
      <c r="I1159" s="200">
        <v>0</v>
      </c>
      <c r="J1159" s="200">
        <v>32</v>
      </c>
      <c r="K1159" s="199">
        <v>5</v>
      </c>
      <c r="L1159" s="199">
        <v>0</v>
      </c>
      <c r="M1159" s="199">
        <v>5</v>
      </c>
      <c r="N1159" s="199">
        <v>35</v>
      </c>
      <c r="O1159" s="199">
        <v>0</v>
      </c>
      <c r="P1159" s="199">
        <v>95</v>
      </c>
      <c r="Q1159" s="201">
        <v>9</v>
      </c>
      <c r="R1159" s="197">
        <v>217</v>
      </c>
      <c r="S1159" s="197">
        <v>14</v>
      </c>
      <c r="T1159" s="92">
        <f t="shared" si="18"/>
        <v>2016</v>
      </c>
      <c r="U1159">
        <f>VLOOKUP(A1159,'SB35 Determination Data'!$B$4:$F$542,5,FALSE)</f>
        <v>2014</v>
      </c>
    </row>
    <row r="1160" spans="1:21" ht="15" x14ac:dyDescent="0.2">
      <c r="A1160" s="197" t="s">
        <v>267</v>
      </c>
      <c r="B1160" s="197" t="s">
        <v>5</v>
      </c>
      <c r="C1160" s="197" t="s">
        <v>3</v>
      </c>
      <c r="D1160" s="198">
        <v>2017</v>
      </c>
      <c r="E1160" s="197" t="s">
        <v>6</v>
      </c>
      <c r="F1160" s="199">
        <v>55</v>
      </c>
      <c r="G1160" s="200">
        <v>0</v>
      </c>
      <c r="H1160" s="200">
        <v>0</v>
      </c>
      <c r="I1160" s="200">
        <v>0</v>
      </c>
      <c r="J1160" s="200">
        <v>32</v>
      </c>
      <c r="K1160" s="199">
        <v>24</v>
      </c>
      <c r="L1160" s="199">
        <v>0</v>
      </c>
      <c r="M1160" s="199">
        <v>24</v>
      </c>
      <c r="N1160" s="199">
        <v>35</v>
      </c>
      <c r="O1160" s="199">
        <v>3</v>
      </c>
      <c r="P1160" s="199">
        <v>95</v>
      </c>
      <c r="Q1160" s="201">
        <v>2</v>
      </c>
      <c r="R1160" s="197">
        <v>217</v>
      </c>
      <c r="S1160" s="197">
        <v>29</v>
      </c>
      <c r="T1160" s="92">
        <f t="shared" si="18"/>
        <v>2017</v>
      </c>
      <c r="U1160">
        <f>VLOOKUP(A1160,'SB35 Determination Data'!$B$4:$F$542,5,FALSE)</f>
        <v>2014</v>
      </c>
    </row>
    <row r="1161" spans="1:21" ht="15" x14ac:dyDescent="0.2">
      <c r="A1161" s="197" t="s">
        <v>268</v>
      </c>
      <c r="B1161" s="197" t="s">
        <v>268</v>
      </c>
      <c r="C1161" s="197" t="s">
        <v>8</v>
      </c>
      <c r="D1161" s="198">
        <v>2014</v>
      </c>
      <c r="E1161" s="197" t="s">
        <v>6</v>
      </c>
      <c r="F1161" s="199">
        <v>6234</v>
      </c>
      <c r="G1161" s="200">
        <v>552</v>
      </c>
      <c r="H1161" s="200">
        <v>552</v>
      </c>
      <c r="I1161" s="200">
        <v>0</v>
      </c>
      <c r="J1161" s="200">
        <v>4639</v>
      </c>
      <c r="K1161" s="199">
        <v>377</v>
      </c>
      <c r="L1161" s="199">
        <v>377</v>
      </c>
      <c r="M1161" s="199">
        <v>0</v>
      </c>
      <c r="N1161" s="199">
        <v>5460</v>
      </c>
      <c r="O1161" s="199">
        <v>77</v>
      </c>
      <c r="P1161" s="199">
        <v>12536</v>
      </c>
      <c r="Q1161" s="201">
        <v>2430</v>
      </c>
      <c r="R1161" s="197">
        <v>28869</v>
      </c>
      <c r="S1161" s="197">
        <v>3436</v>
      </c>
      <c r="T1161" s="92">
        <f t="shared" si="18"/>
        <v>2015</v>
      </c>
      <c r="U1161">
        <f>VLOOKUP(A1161,'SB35 Determination Data'!$B$4:$F$542,5,FALSE)</f>
        <v>2015</v>
      </c>
    </row>
    <row r="1162" spans="1:21" ht="15" x14ac:dyDescent="0.2">
      <c r="A1162" s="197" t="s">
        <v>268</v>
      </c>
      <c r="B1162" s="197" t="s">
        <v>268</v>
      </c>
      <c r="C1162" s="197" t="s">
        <v>8</v>
      </c>
      <c r="D1162" s="198">
        <v>2015</v>
      </c>
      <c r="E1162" s="197" t="s">
        <v>6</v>
      </c>
      <c r="F1162" s="199">
        <v>6234</v>
      </c>
      <c r="G1162" s="200">
        <v>429</v>
      </c>
      <c r="H1162" s="200">
        <v>429</v>
      </c>
      <c r="I1162" s="200">
        <v>0</v>
      </c>
      <c r="J1162" s="200">
        <v>4639</v>
      </c>
      <c r="K1162" s="199">
        <v>179</v>
      </c>
      <c r="L1162" s="199">
        <v>179</v>
      </c>
      <c r="M1162" s="199">
        <v>0</v>
      </c>
      <c r="N1162" s="199">
        <v>5460</v>
      </c>
      <c r="O1162" s="199">
        <v>113</v>
      </c>
      <c r="P1162" s="199">
        <v>12536</v>
      </c>
      <c r="Q1162" s="201">
        <v>2874</v>
      </c>
      <c r="R1162" s="197">
        <v>28869</v>
      </c>
      <c r="S1162" s="197">
        <v>3595</v>
      </c>
      <c r="T1162" s="92">
        <f t="shared" si="18"/>
        <v>2015</v>
      </c>
      <c r="U1162">
        <f>VLOOKUP(A1162,'SB35 Determination Data'!$B$4:$F$542,5,FALSE)</f>
        <v>2015</v>
      </c>
    </row>
    <row r="1163" spans="1:21" ht="15" x14ac:dyDescent="0.2">
      <c r="A1163" s="197" t="s">
        <v>268</v>
      </c>
      <c r="B1163" s="197" t="s">
        <v>268</v>
      </c>
      <c r="C1163" s="197" t="s">
        <v>8</v>
      </c>
      <c r="D1163" s="198">
        <v>2016</v>
      </c>
      <c r="E1163" s="197" t="s">
        <v>6</v>
      </c>
      <c r="F1163" s="199">
        <v>6234</v>
      </c>
      <c r="G1163" s="200">
        <v>410</v>
      </c>
      <c r="H1163" s="200">
        <v>410</v>
      </c>
      <c r="I1163" s="200">
        <v>0</v>
      </c>
      <c r="J1163" s="200">
        <v>4639</v>
      </c>
      <c r="K1163" s="199">
        <v>353</v>
      </c>
      <c r="L1163" s="199">
        <v>353</v>
      </c>
      <c r="M1163" s="199">
        <v>0</v>
      </c>
      <c r="N1163" s="199">
        <v>5460</v>
      </c>
      <c r="O1163" s="199">
        <v>333</v>
      </c>
      <c r="P1163" s="199">
        <v>12536</v>
      </c>
      <c r="Q1163" s="201">
        <v>3604</v>
      </c>
      <c r="R1163" s="197">
        <v>28869</v>
      </c>
      <c r="S1163" s="197">
        <v>4700</v>
      </c>
      <c r="T1163" s="92">
        <f t="shared" si="18"/>
        <v>2016</v>
      </c>
      <c r="U1163">
        <f>VLOOKUP(A1163,'SB35 Determination Data'!$B$4:$F$542,5,FALSE)</f>
        <v>2015</v>
      </c>
    </row>
    <row r="1164" spans="1:21" ht="15" x14ac:dyDescent="0.2">
      <c r="A1164" s="197" t="s">
        <v>268</v>
      </c>
      <c r="B1164" s="197" t="s">
        <v>268</v>
      </c>
      <c r="C1164" s="197" t="s">
        <v>8</v>
      </c>
      <c r="D1164" s="198">
        <v>2017</v>
      </c>
      <c r="E1164" s="197" t="s">
        <v>6</v>
      </c>
      <c r="F1164" s="199">
        <v>6234</v>
      </c>
      <c r="G1164" s="200">
        <v>468</v>
      </c>
      <c r="H1164" s="200">
        <v>468</v>
      </c>
      <c r="I1164" s="200">
        <v>0</v>
      </c>
      <c r="J1164" s="200">
        <v>4639</v>
      </c>
      <c r="K1164" s="199">
        <v>427</v>
      </c>
      <c r="L1164" s="199">
        <v>427</v>
      </c>
      <c r="M1164" s="199">
        <v>0</v>
      </c>
      <c r="N1164" s="199">
        <v>5460</v>
      </c>
      <c r="O1164" s="199">
        <v>268</v>
      </c>
      <c r="P1164" s="199">
        <v>12536</v>
      </c>
      <c r="Q1164" s="201">
        <v>4641</v>
      </c>
      <c r="R1164" s="197">
        <v>28869</v>
      </c>
      <c r="S1164" s="197">
        <v>5804</v>
      </c>
      <c r="T1164" s="92">
        <f t="shared" si="18"/>
        <v>2017</v>
      </c>
      <c r="U1164">
        <f>VLOOKUP(A1164,'SB35 Determination Data'!$B$4:$F$542,5,FALSE)</f>
        <v>2015</v>
      </c>
    </row>
    <row r="1165" spans="1:21" ht="15" x14ac:dyDescent="0.2">
      <c r="A1165" s="197" t="s">
        <v>269</v>
      </c>
      <c r="B1165" s="197" t="s">
        <v>5</v>
      </c>
      <c r="C1165" s="197" t="s">
        <v>3</v>
      </c>
      <c r="D1165" s="198">
        <v>2014</v>
      </c>
      <c r="E1165" s="197" t="s">
        <v>6</v>
      </c>
      <c r="F1165" s="199">
        <v>236</v>
      </c>
      <c r="G1165" s="200">
        <v>0</v>
      </c>
      <c r="H1165" s="200">
        <v>0</v>
      </c>
      <c r="I1165" s="200">
        <v>0</v>
      </c>
      <c r="J1165" s="200">
        <v>142</v>
      </c>
      <c r="K1165" s="199">
        <v>0</v>
      </c>
      <c r="L1165" s="199">
        <v>0</v>
      </c>
      <c r="M1165" s="199">
        <v>0</v>
      </c>
      <c r="N1165" s="199">
        <v>154</v>
      </c>
      <c r="O1165" s="199">
        <v>6</v>
      </c>
      <c r="P1165" s="199">
        <v>398</v>
      </c>
      <c r="Q1165" s="201">
        <v>18</v>
      </c>
      <c r="R1165" s="197">
        <v>930</v>
      </c>
      <c r="S1165" s="197">
        <v>24</v>
      </c>
      <c r="T1165" s="92">
        <f t="shared" si="18"/>
        <v>2014</v>
      </c>
      <c r="U1165">
        <f>VLOOKUP(A1165,'SB35 Determination Data'!$B$4:$F$542,5,FALSE)</f>
        <v>2014</v>
      </c>
    </row>
    <row r="1166" spans="1:21" ht="15" x14ac:dyDescent="0.2">
      <c r="A1166" s="197" t="s">
        <v>269</v>
      </c>
      <c r="B1166" s="197" t="s">
        <v>5</v>
      </c>
      <c r="C1166" s="197" t="s">
        <v>3</v>
      </c>
      <c r="D1166" s="198">
        <v>2015</v>
      </c>
      <c r="E1166" s="197" t="s">
        <v>6</v>
      </c>
      <c r="F1166" s="199">
        <v>236</v>
      </c>
      <c r="G1166" s="200">
        <v>1</v>
      </c>
      <c r="H1166" s="200">
        <v>0</v>
      </c>
      <c r="I1166" s="200">
        <v>1</v>
      </c>
      <c r="J1166" s="200">
        <v>142</v>
      </c>
      <c r="K1166" s="199">
        <v>0</v>
      </c>
      <c r="L1166" s="199">
        <v>0</v>
      </c>
      <c r="M1166" s="199">
        <v>0</v>
      </c>
      <c r="N1166" s="199">
        <v>154</v>
      </c>
      <c r="O1166" s="199">
        <v>54</v>
      </c>
      <c r="P1166" s="199">
        <v>398</v>
      </c>
      <c r="Q1166" s="201">
        <v>63</v>
      </c>
      <c r="R1166" s="197">
        <v>930</v>
      </c>
      <c r="S1166" s="197">
        <v>118</v>
      </c>
      <c r="T1166" s="92">
        <f t="shared" si="18"/>
        <v>2015</v>
      </c>
      <c r="U1166">
        <f>VLOOKUP(A1166,'SB35 Determination Data'!$B$4:$F$542,5,FALSE)</f>
        <v>2014</v>
      </c>
    </row>
    <row r="1167" spans="1:21" ht="15" x14ac:dyDescent="0.2">
      <c r="A1167" s="197" t="s">
        <v>269</v>
      </c>
      <c r="B1167" s="197" t="s">
        <v>5</v>
      </c>
      <c r="C1167" s="197" t="s">
        <v>3</v>
      </c>
      <c r="D1167" s="198">
        <v>2016</v>
      </c>
      <c r="E1167" s="197" t="s">
        <v>6</v>
      </c>
      <c r="F1167" s="199">
        <v>236</v>
      </c>
      <c r="G1167" s="200">
        <v>0</v>
      </c>
      <c r="H1167" s="200">
        <v>0</v>
      </c>
      <c r="I1167" s="200">
        <v>0</v>
      </c>
      <c r="J1167" s="200">
        <v>142</v>
      </c>
      <c r="K1167" s="199">
        <v>2</v>
      </c>
      <c r="L1167" s="199">
        <v>0</v>
      </c>
      <c r="M1167" s="199">
        <v>2</v>
      </c>
      <c r="N1167" s="199">
        <v>154</v>
      </c>
      <c r="O1167" s="199">
        <v>31</v>
      </c>
      <c r="P1167" s="199">
        <v>398</v>
      </c>
      <c r="Q1167" s="201">
        <v>37</v>
      </c>
      <c r="R1167" s="197">
        <v>930</v>
      </c>
      <c r="S1167" s="197">
        <v>70</v>
      </c>
      <c r="T1167" s="92">
        <f t="shared" si="18"/>
        <v>2016</v>
      </c>
      <c r="U1167">
        <f>VLOOKUP(A1167,'SB35 Determination Data'!$B$4:$F$542,5,FALSE)</f>
        <v>2014</v>
      </c>
    </row>
    <row r="1168" spans="1:21" ht="15" x14ac:dyDescent="0.2">
      <c r="A1168" s="197" t="s">
        <v>269</v>
      </c>
      <c r="B1168" s="197" t="s">
        <v>5</v>
      </c>
      <c r="C1168" s="197" t="s">
        <v>3</v>
      </c>
      <c r="D1168" s="198">
        <v>2017</v>
      </c>
      <c r="E1168" s="197" t="s">
        <v>6</v>
      </c>
      <c r="F1168" s="199">
        <v>236</v>
      </c>
      <c r="G1168" s="200">
        <v>0</v>
      </c>
      <c r="H1168" s="200">
        <v>0</v>
      </c>
      <c r="I1168" s="200">
        <v>0</v>
      </c>
      <c r="J1168" s="200">
        <v>142</v>
      </c>
      <c r="K1168" s="199">
        <v>0</v>
      </c>
      <c r="L1168" s="199">
        <v>0</v>
      </c>
      <c r="M1168" s="199">
        <v>0</v>
      </c>
      <c r="N1168" s="199">
        <v>154</v>
      </c>
      <c r="O1168" s="199">
        <v>2</v>
      </c>
      <c r="P1168" s="199">
        <v>398</v>
      </c>
      <c r="Q1168" s="201">
        <v>102</v>
      </c>
      <c r="R1168" s="197">
        <v>930</v>
      </c>
      <c r="S1168" s="197">
        <v>104</v>
      </c>
      <c r="T1168" s="92">
        <f t="shared" si="18"/>
        <v>2017</v>
      </c>
      <c r="U1168">
        <f>VLOOKUP(A1168,'SB35 Determination Data'!$B$4:$F$542,5,FALSE)</f>
        <v>2014</v>
      </c>
    </row>
    <row r="1169" spans="1:21" ht="15" x14ac:dyDescent="0.2">
      <c r="A1169" s="197" t="s">
        <v>270</v>
      </c>
      <c r="B1169" s="197" t="s">
        <v>35</v>
      </c>
      <c r="C1169" s="197" t="s">
        <v>3</v>
      </c>
      <c r="D1169" s="198">
        <v>2014</v>
      </c>
      <c r="E1169" s="197" t="s">
        <v>6</v>
      </c>
      <c r="F1169" s="199">
        <v>562</v>
      </c>
      <c r="G1169" s="200">
        <v>0</v>
      </c>
      <c r="H1169" s="200">
        <v>0</v>
      </c>
      <c r="I1169" s="200">
        <v>0</v>
      </c>
      <c r="J1169" s="200">
        <v>394</v>
      </c>
      <c r="K1169" s="199">
        <v>0</v>
      </c>
      <c r="L1169" s="199">
        <v>0</v>
      </c>
      <c r="M1169" s="199">
        <v>0</v>
      </c>
      <c r="N1169" s="199">
        <v>441</v>
      </c>
      <c r="O1169" s="199">
        <v>8</v>
      </c>
      <c r="P1169" s="199">
        <v>1036</v>
      </c>
      <c r="Q1169" s="201">
        <v>102</v>
      </c>
      <c r="R1169" s="197">
        <v>2433</v>
      </c>
      <c r="S1169" s="197">
        <v>110</v>
      </c>
      <c r="T1169" s="92">
        <f t="shared" si="18"/>
        <v>2014</v>
      </c>
      <c r="U1169">
        <f>VLOOKUP(A1169,'SB35 Determination Data'!$B$4:$F$542,5,FALSE)</f>
        <v>2014</v>
      </c>
    </row>
    <row r="1170" spans="1:21" ht="15" x14ac:dyDescent="0.2">
      <c r="A1170" s="197" t="s">
        <v>270</v>
      </c>
      <c r="B1170" s="197" t="s">
        <v>35</v>
      </c>
      <c r="C1170" s="197" t="s">
        <v>3</v>
      </c>
      <c r="D1170" s="198">
        <v>2016</v>
      </c>
      <c r="E1170" s="197" t="s">
        <v>6</v>
      </c>
      <c r="F1170" s="203">
        <v>562</v>
      </c>
      <c r="G1170" s="200">
        <v>0</v>
      </c>
      <c r="H1170" s="204">
        <v>0</v>
      </c>
      <c r="I1170" s="204">
        <v>0</v>
      </c>
      <c r="J1170" s="200">
        <v>394</v>
      </c>
      <c r="K1170" s="199">
        <v>0</v>
      </c>
      <c r="L1170" s="203">
        <v>0</v>
      </c>
      <c r="M1170" s="203">
        <v>0</v>
      </c>
      <c r="N1170" s="203">
        <v>441</v>
      </c>
      <c r="O1170" s="203">
        <v>0</v>
      </c>
      <c r="P1170" s="203">
        <v>1036</v>
      </c>
      <c r="Q1170" s="201">
        <v>0</v>
      </c>
      <c r="R1170" s="197">
        <v>2433</v>
      </c>
      <c r="S1170" s="197">
        <v>0</v>
      </c>
      <c r="T1170" s="92">
        <f t="shared" si="18"/>
        <v>2016</v>
      </c>
      <c r="U1170">
        <f>VLOOKUP(A1170,'SB35 Determination Data'!$B$4:$F$542,5,FALSE)</f>
        <v>2014</v>
      </c>
    </row>
    <row r="1171" spans="1:21" ht="15" x14ac:dyDescent="0.2">
      <c r="A1171" s="197" t="s">
        <v>270</v>
      </c>
      <c r="B1171" s="197" t="s">
        <v>35</v>
      </c>
      <c r="C1171" s="197" t="s">
        <v>3</v>
      </c>
      <c r="D1171" s="198">
        <v>2017</v>
      </c>
      <c r="E1171" s="197" t="s">
        <v>6</v>
      </c>
      <c r="F1171" s="199">
        <v>562</v>
      </c>
      <c r="G1171" s="200">
        <v>0</v>
      </c>
      <c r="H1171" s="200">
        <v>0</v>
      </c>
      <c r="I1171" s="200">
        <v>0</v>
      </c>
      <c r="J1171" s="200">
        <v>394</v>
      </c>
      <c r="K1171" s="199">
        <v>0</v>
      </c>
      <c r="L1171" s="199">
        <v>0</v>
      </c>
      <c r="M1171" s="199">
        <v>0</v>
      </c>
      <c r="N1171" s="199">
        <v>441</v>
      </c>
      <c r="O1171" s="199">
        <v>0</v>
      </c>
      <c r="P1171" s="199">
        <v>1036</v>
      </c>
      <c r="Q1171" s="201">
        <v>216</v>
      </c>
      <c r="R1171" s="197">
        <v>2433</v>
      </c>
      <c r="S1171" s="197">
        <v>216</v>
      </c>
      <c r="T1171" s="92">
        <f t="shared" si="18"/>
        <v>2017</v>
      </c>
      <c r="U1171">
        <f>VLOOKUP(A1171,'SB35 Determination Data'!$B$4:$F$542,5,FALSE)</f>
        <v>2014</v>
      </c>
    </row>
    <row r="1172" spans="1:21" ht="15" x14ac:dyDescent="0.2">
      <c r="A1172" s="197" t="s">
        <v>1077</v>
      </c>
      <c r="B1172" s="197" t="s">
        <v>946</v>
      </c>
      <c r="C1172" s="197" t="s">
        <v>26</v>
      </c>
      <c r="D1172" s="198">
        <v>2015</v>
      </c>
      <c r="E1172" s="197" t="s">
        <v>6</v>
      </c>
      <c r="F1172" s="199">
        <v>2496</v>
      </c>
      <c r="G1172" s="200">
        <v>10</v>
      </c>
      <c r="H1172" s="200">
        <v>0</v>
      </c>
      <c r="I1172" s="200">
        <v>10</v>
      </c>
      <c r="J1172" s="200">
        <v>1727</v>
      </c>
      <c r="K1172" s="199">
        <v>56</v>
      </c>
      <c r="L1172" s="199">
        <v>10</v>
      </c>
      <c r="M1172" s="199">
        <v>46</v>
      </c>
      <c r="N1172" s="199">
        <v>1724</v>
      </c>
      <c r="O1172" s="199">
        <v>90</v>
      </c>
      <c r="P1172" s="199">
        <v>4220</v>
      </c>
      <c r="Q1172" s="201">
        <v>183</v>
      </c>
      <c r="R1172" s="197">
        <v>10167</v>
      </c>
      <c r="S1172" s="197">
        <v>339</v>
      </c>
      <c r="T1172" s="92">
        <f t="shared" si="18"/>
        <v>2016</v>
      </c>
      <c r="U1172">
        <f>VLOOKUP(A1172,'SB35 Determination Data'!$B$4:$F$542,5,FALSE)</f>
        <v>2016</v>
      </c>
    </row>
    <row r="1173" spans="1:21" ht="15" x14ac:dyDescent="0.2">
      <c r="A1173" s="197" t="s">
        <v>1077</v>
      </c>
      <c r="B1173" s="197" t="s">
        <v>946</v>
      </c>
      <c r="C1173" s="197" t="s">
        <v>26</v>
      </c>
      <c r="D1173" s="198">
        <v>2016</v>
      </c>
      <c r="E1173" s="197" t="s">
        <v>6</v>
      </c>
      <c r="F1173" s="199">
        <v>2496</v>
      </c>
      <c r="G1173" s="200">
        <v>1</v>
      </c>
      <c r="H1173" s="200">
        <v>0</v>
      </c>
      <c r="I1173" s="200">
        <v>1</v>
      </c>
      <c r="J1173" s="200">
        <v>1727</v>
      </c>
      <c r="K1173" s="199">
        <v>134</v>
      </c>
      <c r="L1173" s="199">
        <v>0</v>
      </c>
      <c r="M1173" s="199">
        <v>134</v>
      </c>
      <c r="N1173" s="199">
        <v>1724</v>
      </c>
      <c r="O1173" s="199">
        <v>96</v>
      </c>
      <c r="P1173" s="199">
        <v>4220</v>
      </c>
      <c r="Q1173" s="201">
        <v>234</v>
      </c>
      <c r="R1173" s="197">
        <v>10167</v>
      </c>
      <c r="S1173" s="197">
        <v>465</v>
      </c>
      <c r="T1173" s="92">
        <f t="shared" si="18"/>
        <v>2016</v>
      </c>
      <c r="U1173">
        <f>VLOOKUP(A1173,'SB35 Determination Data'!$B$4:$F$542,5,FALSE)</f>
        <v>2016</v>
      </c>
    </row>
    <row r="1174" spans="1:21" ht="15" x14ac:dyDescent="0.2">
      <c r="A1174" s="197" t="s">
        <v>1077</v>
      </c>
      <c r="B1174" s="197" t="s">
        <v>946</v>
      </c>
      <c r="C1174" s="197" t="s">
        <v>26</v>
      </c>
      <c r="D1174" s="198">
        <v>2017</v>
      </c>
      <c r="E1174" s="197" t="s">
        <v>6</v>
      </c>
      <c r="F1174" s="199">
        <v>2496</v>
      </c>
      <c r="G1174" s="200">
        <v>0</v>
      </c>
      <c r="H1174" s="200">
        <v>0</v>
      </c>
      <c r="I1174" s="200">
        <v>0</v>
      </c>
      <c r="J1174" s="200">
        <v>1727</v>
      </c>
      <c r="K1174" s="199">
        <v>70</v>
      </c>
      <c r="L1174" s="199">
        <v>70</v>
      </c>
      <c r="M1174" s="199">
        <v>0</v>
      </c>
      <c r="N1174" s="199">
        <v>1724</v>
      </c>
      <c r="O1174" s="199">
        <v>93</v>
      </c>
      <c r="P1174" s="199">
        <v>4220</v>
      </c>
      <c r="Q1174" s="201">
        <v>180</v>
      </c>
      <c r="R1174" s="197">
        <v>10167</v>
      </c>
      <c r="S1174" s="197">
        <v>343</v>
      </c>
      <c r="T1174" s="92">
        <f t="shared" si="18"/>
        <v>2017</v>
      </c>
      <c r="U1174">
        <f>VLOOKUP(A1174,'SB35 Determination Data'!$B$4:$F$542,5,FALSE)</f>
        <v>2016</v>
      </c>
    </row>
    <row r="1175" spans="1:21" ht="15" x14ac:dyDescent="0.2">
      <c r="A1175" s="197" t="s">
        <v>271</v>
      </c>
      <c r="B1175" s="197" t="s">
        <v>62</v>
      </c>
      <c r="C1175" s="197" t="s">
        <v>8</v>
      </c>
      <c r="D1175" s="198">
        <v>2014</v>
      </c>
      <c r="E1175" s="197" t="s">
        <v>6</v>
      </c>
      <c r="F1175" s="199">
        <v>9233</v>
      </c>
      <c r="G1175" s="200">
        <v>275</v>
      </c>
      <c r="H1175" s="200">
        <v>275</v>
      </c>
      <c r="I1175" s="200">
        <v>0</v>
      </c>
      <c r="J1175" s="200">
        <v>5428</v>
      </c>
      <c r="K1175" s="199">
        <v>231</v>
      </c>
      <c r="L1175" s="199">
        <v>231</v>
      </c>
      <c r="M1175" s="199">
        <v>0</v>
      </c>
      <c r="N1175" s="199">
        <v>6188</v>
      </c>
      <c r="O1175" s="199">
        <v>0</v>
      </c>
      <c r="P1175" s="199">
        <v>14231</v>
      </c>
      <c r="Q1175" s="201">
        <v>3946</v>
      </c>
      <c r="R1175" s="197">
        <v>35080</v>
      </c>
      <c r="S1175" s="197">
        <v>4452</v>
      </c>
      <c r="T1175" s="92">
        <f t="shared" si="18"/>
        <v>2015</v>
      </c>
      <c r="U1175">
        <f>VLOOKUP(A1175,'SB35 Determination Data'!$B$4:$F$542,5,FALSE)</f>
        <v>2015</v>
      </c>
    </row>
    <row r="1176" spans="1:21" ht="15" x14ac:dyDescent="0.2">
      <c r="A1176" s="197" t="s">
        <v>271</v>
      </c>
      <c r="B1176" s="197" t="s">
        <v>62</v>
      </c>
      <c r="C1176" s="197" t="s">
        <v>8</v>
      </c>
      <c r="D1176" s="198">
        <v>2015</v>
      </c>
      <c r="E1176" s="197" t="s">
        <v>6</v>
      </c>
      <c r="F1176" s="199">
        <v>9233</v>
      </c>
      <c r="G1176" s="200">
        <v>70</v>
      </c>
      <c r="H1176" s="200">
        <v>70</v>
      </c>
      <c r="I1176" s="200">
        <v>0</v>
      </c>
      <c r="J1176" s="200">
        <v>5428</v>
      </c>
      <c r="K1176" s="199">
        <v>0</v>
      </c>
      <c r="L1176" s="199">
        <v>0</v>
      </c>
      <c r="M1176" s="199">
        <v>0</v>
      </c>
      <c r="N1176" s="199">
        <v>6188</v>
      </c>
      <c r="O1176" s="199">
        <v>0</v>
      </c>
      <c r="P1176" s="199">
        <v>14231</v>
      </c>
      <c r="Q1176" s="201">
        <v>1951</v>
      </c>
      <c r="R1176" s="197">
        <v>35080</v>
      </c>
      <c r="S1176" s="197">
        <v>2021</v>
      </c>
      <c r="T1176" s="92">
        <f t="shared" si="18"/>
        <v>2015</v>
      </c>
      <c r="U1176">
        <f>VLOOKUP(A1176,'SB35 Determination Data'!$B$4:$F$542,5,FALSE)</f>
        <v>2015</v>
      </c>
    </row>
    <row r="1177" spans="1:21" ht="15" x14ac:dyDescent="0.2">
      <c r="A1177" s="197" t="s">
        <v>271</v>
      </c>
      <c r="B1177" s="197" t="s">
        <v>62</v>
      </c>
      <c r="C1177" s="197" t="s">
        <v>8</v>
      </c>
      <c r="D1177" s="198">
        <v>2016</v>
      </c>
      <c r="E1177" s="197" t="s">
        <v>6</v>
      </c>
      <c r="F1177" s="199">
        <v>9233</v>
      </c>
      <c r="G1177" s="200">
        <v>314</v>
      </c>
      <c r="H1177" s="200">
        <v>314</v>
      </c>
      <c r="I1177" s="200">
        <v>0</v>
      </c>
      <c r="J1177" s="200">
        <v>5428</v>
      </c>
      <c r="K1177" s="199">
        <v>0</v>
      </c>
      <c r="L1177" s="199">
        <v>0</v>
      </c>
      <c r="M1177" s="199">
        <v>0</v>
      </c>
      <c r="N1177" s="199">
        <v>6188</v>
      </c>
      <c r="O1177" s="199">
        <v>0</v>
      </c>
      <c r="P1177" s="199">
        <v>14231</v>
      </c>
      <c r="Q1177" s="201">
        <v>1774</v>
      </c>
      <c r="R1177" s="197">
        <v>35080</v>
      </c>
      <c r="S1177" s="197">
        <v>2088</v>
      </c>
      <c r="T1177" s="92">
        <f t="shared" si="18"/>
        <v>2016</v>
      </c>
      <c r="U1177">
        <f>VLOOKUP(A1177,'SB35 Determination Data'!$B$4:$F$542,5,FALSE)</f>
        <v>2015</v>
      </c>
    </row>
    <row r="1178" spans="1:21" ht="15" x14ac:dyDescent="0.2">
      <c r="A1178" s="197" t="s">
        <v>271</v>
      </c>
      <c r="B1178" s="197" t="s">
        <v>62</v>
      </c>
      <c r="C1178" s="197" t="s">
        <v>8</v>
      </c>
      <c r="D1178" s="198">
        <v>2017</v>
      </c>
      <c r="E1178" s="197" t="s">
        <v>6</v>
      </c>
      <c r="F1178" s="199">
        <v>9233</v>
      </c>
      <c r="G1178" s="200">
        <v>190</v>
      </c>
      <c r="H1178" s="200">
        <v>190</v>
      </c>
      <c r="I1178" s="200">
        <v>0</v>
      </c>
      <c r="J1178" s="200">
        <v>5428</v>
      </c>
      <c r="K1178" s="199">
        <v>0</v>
      </c>
      <c r="L1178" s="199">
        <v>0</v>
      </c>
      <c r="M1178" s="199">
        <v>0</v>
      </c>
      <c r="N1178" s="202">
        <v>6188</v>
      </c>
      <c r="O1178" s="199">
        <v>285</v>
      </c>
      <c r="P1178" s="199">
        <v>14231</v>
      </c>
      <c r="Q1178" s="201">
        <v>2622</v>
      </c>
      <c r="R1178" s="197">
        <v>35080</v>
      </c>
      <c r="S1178" s="197">
        <v>3097</v>
      </c>
      <c r="T1178" s="92">
        <f t="shared" si="18"/>
        <v>2017</v>
      </c>
      <c r="U1178">
        <f>VLOOKUP(A1178,'SB35 Determination Data'!$B$4:$F$542,5,FALSE)</f>
        <v>2015</v>
      </c>
    </row>
    <row r="1179" spans="1:21" ht="15" x14ac:dyDescent="0.2">
      <c r="A1179" s="197" t="s">
        <v>272</v>
      </c>
      <c r="B1179" s="197" t="s">
        <v>12</v>
      </c>
      <c r="C1179" s="197" t="s">
        <v>3</v>
      </c>
      <c r="D1179" s="198">
        <v>2014</v>
      </c>
      <c r="E1179" s="197" t="s">
        <v>6</v>
      </c>
      <c r="F1179" s="199">
        <v>147</v>
      </c>
      <c r="G1179" s="200">
        <v>0</v>
      </c>
      <c r="H1179" s="200">
        <v>0</v>
      </c>
      <c r="I1179" s="200">
        <v>0</v>
      </c>
      <c r="J1179" s="200">
        <v>104</v>
      </c>
      <c r="K1179" s="199">
        <v>2</v>
      </c>
      <c r="L1179" s="199">
        <v>2</v>
      </c>
      <c r="M1179" s="199">
        <v>0</v>
      </c>
      <c r="N1179" s="199">
        <v>120</v>
      </c>
      <c r="O1179" s="199">
        <v>2</v>
      </c>
      <c r="P1179" s="199">
        <v>267</v>
      </c>
      <c r="Q1179" s="201">
        <v>90</v>
      </c>
      <c r="R1179" s="197">
        <v>638</v>
      </c>
      <c r="S1179" s="197">
        <v>94</v>
      </c>
      <c r="T1179" s="92">
        <f t="shared" si="18"/>
        <v>2014</v>
      </c>
      <c r="U1179">
        <f>VLOOKUP(A1179,'SB35 Determination Data'!$B$4:$F$542,5,FALSE)</f>
        <v>2014</v>
      </c>
    </row>
    <row r="1180" spans="1:21" ht="15" x14ac:dyDescent="0.2">
      <c r="A1180" s="197" t="s">
        <v>272</v>
      </c>
      <c r="B1180" s="197" t="s">
        <v>12</v>
      </c>
      <c r="C1180" s="197" t="s">
        <v>3</v>
      </c>
      <c r="D1180" s="198">
        <v>2015</v>
      </c>
      <c r="E1180" s="197" t="s">
        <v>6</v>
      </c>
      <c r="F1180" s="199">
        <v>147</v>
      </c>
      <c r="G1180" s="200">
        <v>0</v>
      </c>
      <c r="H1180" s="200">
        <v>0</v>
      </c>
      <c r="I1180" s="200">
        <v>0</v>
      </c>
      <c r="J1180" s="200">
        <v>104</v>
      </c>
      <c r="K1180" s="199">
        <v>0</v>
      </c>
      <c r="L1180" s="199">
        <v>0</v>
      </c>
      <c r="M1180" s="199">
        <v>0</v>
      </c>
      <c r="N1180" s="199">
        <v>120</v>
      </c>
      <c r="O1180" s="199">
        <v>0</v>
      </c>
      <c r="P1180" s="199">
        <v>267</v>
      </c>
      <c r="Q1180" s="201">
        <v>96</v>
      </c>
      <c r="R1180" s="197">
        <v>638</v>
      </c>
      <c r="S1180" s="197">
        <v>96</v>
      </c>
      <c r="T1180" s="92">
        <f t="shared" si="18"/>
        <v>2015</v>
      </c>
      <c r="U1180">
        <f>VLOOKUP(A1180,'SB35 Determination Data'!$B$4:$F$542,5,FALSE)</f>
        <v>2014</v>
      </c>
    </row>
    <row r="1181" spans="1:21" ht="15" x14ac:dyDescent="0.2">
      <c r="A1181" s="197" t="s">
        <v>272</v>
      </c>
      <c r="B1181" s="197" t="s">
        <v>12</v>
      </c>
      <c r="C1181" s="197" t="s">
        <v>3</v>
      </c>
      <c r="D1181" s="198">
        <v>2016</v>
      </c>
      <c r="E1181" s="197" t="s">
        <v>6</v>
      </c>
      <c r="F1181" s="199">
        <v>147</v>
      </c>
      <c r="G1181" s="200">
        <v>0</v>
      </c>
      <c r="H1181" s="200">
        <v>0</v>
      </c>
      <c r="I1181" s="200">
        <v>0</v>
      </c>
      <c r="J1181" s="200">
        <v>104</v>
      </c>
      <c r="K1181" s="199">
        <v>0</v>
      </c>
      <c r="L1181" s="199">
        <v>0</v>
      </c>
      <c r="M1181" s="199">
        <v>0</v>
      </c>
      <c r="N1181" s="199">
        <v>120</v>
      </c>
      <c r="O1181" s="199">
        <v>0</v>
      </c>
      <c r="P1181" s="199">
        <v>267</v>
      </c>
      <c r="Q1181" s="201">
        <v>62</v>
      </c>
      <c r="R1181" s="197">
        <v>638</v>
      </c>
      <c r="S1181" s="197">
        <v>62</v>
      </c>
      <c r="T1181" s="92">
        <f t="shared" si="18"/>
        <v>2016</v>
      </c>
      <c r="U1181">
        <f>VLOOKUP(A1181,'SB35 Determination Data'!$B$4:$F$542,5,FALSE)</f>
        <v>2014</v>
      </c>
    </row>
    <row r="1182" spans="1:21" ht="15" x14ac:dyDescent="0.2">
      <c r="A1182" s="197" t="s">
        <v>272</v>
      </c>
      <c r="B1182" s="197" t="s">
        <v>12</v>
      </c>
      <c r="C1182" s="197" t="s">
        <v>3</v>
      </c>
      <c r="D1182" s="198">
        <v>2017</v>
      </c>
      <c r="E1182" s="197" t="s">
        <v>6</v>
      </c>
      <c r="F1182" s="199">
        <v>147</v>
      </c>
      <c r="G1182" s="200">
        <v>0</v>
      </c>
      <c r="H1182" s="200">
        <v>0</v>
      </c>
      <c r="I1182" s="200">
        <v>0</v>
      </c>
      <c r="J1182" s="200">
        <v>104</v>
      </c>
      <c r="K1182" s="199">
        <v>0</v>
      </c>
      <c r="L1182" s="199">
        <v>0</v>
      </c>
      <c r="M1182" s="199">
        <v>0</v>
      </c>
      <c r="N1182" s="199">
        <v>120</v>
      </c>
      <c r="O1182" s="199">
        <v>0</v>
      </c>
      <c r="P1182" s="199">
        <v>267</v>
      </c>
      <c r="Q1182" s="201">
        <v>103</v>
      </c>
      <c r="R1182" s="197">
        <v>638</v>
      </c>
      <c r="S1182" s="197">
        <v>103</v>
      </c>
      <c r="T1182" s="92">
        <f t="shared" si="18"/>
        <v>2017</v>
      </c>
      <c r="U1182">
        <f>VLOOKUP(A1182,'SB35 Determination Data'!$B$4:$F$542,5,FALSE)</f>
        <v>2014</v>
      </c>
    </row>
    <row r="1183" spans="1:21" ht="15" x14ac:dyDescent="0.2">
      <c r="A1183" s="197" t="s">
        <v>273</v>
      </c>
      <c r="B1183" s="197" t="s">
        <v>7</v>
      </c>
      <c r="C1183" s="197" t="s">
        <v>8</v>
      </c>
      <c r="D1183" s="198">
        <v>2014</v>
      </c>
      <c r="E1183" s="197" t="s">
        <v>6</v>
      </c>
      <c r="F1183" s="199">
        <v>504</v>
      </c>
      <c r="G1183" s="200">
        <v>0</v>
      </c>
      <c r="H1183" s="200">
        <v>0</v>
      </c>
      <c r="I1183" s="200">
        <v>0</v>
      </c>
      <c r="J1183" s="200">
        <v>270</v>
      </c>
      <c r="K1183" s="199">
        <v>0</v>
      </c>
      <c r="L1183" s="199">
        <v>0</v>
      </c>
      <c r="M1183" s="199">
        <v>0</v>
      </c>
      <c r="N1183" s="202">
        <v>352</v>
      </c>
      <c r="O1183" s="199">
        <v>0</v>
      </c>
      <c r="P1183" s="199">
        <v>1161</v>
      </c>
      <c r="Q1183" s="201">
        <v>0</v>
      </c>
      <c r="R1183" s="197">
        <v>2287</v>
      </c>
      <c r="S1183" s="197">
        <v>0</v>
      </c>
      <c r="T1183" s="92">
        <f t="shared" si="18"/>
        <v>2015</v>
      </c>
      <c r="U1183">
        <f>VLOOKUP(A1183,'SB35 Determination Data'!$B$4:$F$542,5,FALSE)</f>
        <v>2015</v>
      </c>
    </row>
    <row r="1184" spans="1:21" ht="15" x14ac:dyDescent="0.2">
      <c r="A1184" s="197" t="s">
        <v>273</v>
      </c>
      <c r="B1184" s="197" t="s">
        <v>7</v>
      </c>
      <c r="C1184" s="197" t="s">
        <v>8</v>
      </c>
      <c r="D1184" s="198">
        <v>2015</v>
      </c>
      <c r="E1184" s="197" t="s">
        <v>6</v>
      </c>
      <c r="F1184" s="199">
        <v>504</v>
      </c>
      <c r="G1184" s="200">
        <v>82</v>
      </c>
      <c r="H1184" s="200">
        <v>82</v>
      </c>
      <c r="I1184" s="200">
        <v>0</v>
      </c>
      <c r="J1184" s="200">
        <v>270</v>
      </c>
      <c r="K1184" s="199">
        <v>31</v>
      </c>
      <c r="L1184" s="199">
        <v>31</v>
      </c>
      <c r="M1184" s="199">
        <v>0</v>
      </c>
      <c r="N1184" s="199">
        <v>352</v>
      </c>
      <c r="O1184" s="199">
        <v>0</v>
      </c>
      <c r="P1184" s="199">
        <v>1161</v>
      </c>
      <c r="Q1184" s="201">
        <v>5</v>
      </c>
      <c r="R1184" s="197">
        <v>2287</v>
      </c>
      <c r="S1184" s="197">
        <v>118</v>
      </c>
      <c r="T1184" s="92">
        <f t="shared" si="18"/>
        <v>2015</v>
      </c>
      <c r="U1184">
        <f>VLOOKUP(A1184,'SB35 Determination Data'!$B$4:$F$542,5,FALSE)</f>
        <v>2015</v>
      </c>
    </row>
    <row r="1185" spans="1:21" ht="15" x14ac:dyDescent="0.2">
      <c r="A1185" s="197" t="s">
        <v>273</v>
      </c>
      <c r="B1185" s="197" t="s">
        <v>7</v>
      </c>
      <c r="C1185" s="197" t="s">
        <v>8</v>
      </c>
      <c r="D1185" s="198">
        <v>2016</v>
      </c>
      <c r="E1185" s="197" t="s">
        <v>6</v>
      </c>
      <c r="F1185" s="199">
        <v>504</v>
      </c>
      <c r="G1185" s="200">
        <v>0</v>
      </c>
      <c r="H1185" s="200">
        <v>0</v>
      </c>
      <c r="I1185" s="200">
        <v>0</v>
      </c>
      <c r="J1185" s="200">
        <v>270</v>
      </c>
      <c r="K1185" s="199">
        <v>0</v>
      </c>
      <c r="L1185" s="199">
        <v>0</v>
      </c>
      <c r="M1185" s="199">
        <v>0</v>
      </c>
      <c r="N1185" s="199">
        <v>352</v>
      </c>
      <c r="O1185" s="199">
        <v>0</v>
      </c>
      <c r="P1185" s="199">
        <v>1161</v>
      </c>
      <c r="Q1185" s="201">
        <v>3</v>
      </c>
      <c r="R1185" s="197">
        <v>2287</v>
      </c>
      <c r="S1185" s="197">
        <v>3</v>
      </c>
      <c r="T1185" s="92">
        <f t="shared" si="18"/>
        <v>2016</v>
      </c>
      <c r="U1185">
        <f>VLOOKUP(A1185,'SB35 Determination Data'!$B$4:$F$542,5,FALSE)</f>
        <v>2015</v>
      </c>
    </row>
    <row r="1186" spans="1:21" ht="15" x14ac:dyDescent="0.2">
      <c r="A1186" s="197" t="s">
        <v>273</v>
      </c>
      <c r="B1186" s="197" t="s">
        <v>7</v>
      </c>
      <c r="C1186" s="197" t="s">
        <v>8</v>
      </c>
      <c r="D1186" s="198">
        <v>2017</v>
      </c>
      <c r="E1186" s="197" t="s">
        <v>6</v>
      </c>
      <c r="F1186" s="199">
        <v>504</v>
      </c>
      <c r="G1186" s="200">
        <v>27</v>
      </c>
      <c r="H1186" s="200">
        <v>27</v>
      </c>
      <c r="I1186" s="200">
        <v>0</v>
      </c>
      <c r="J1186" s="200">
        <v>270</v>
      </c>
      <c r="K1186" s="199">
        <v>57</v>
      </c>
      <c r="L1186" s="199">
        <v>57</v>
      </c>
      <c r="M1186" s="199">
        <v>0</v>
      </c>
      <c r="N1186" s="199">
        <v>352</v>
      </c>
      <c r="O1186" s="199">
        <v>0</v>
      </c>
      <c r="P1186" s="199">
        <v>1161</v>
      </c>
      <c r="Q1186" s="201">
        <v>8</v>
      </c>
      <c r="R1186" s="197">
        <v>2287</v>
      </c>
      <c r="S1186" s="197">
        <v>92</v>
      </c>
      <c r="T1186" s="92">
        <f t="shared" si="18"/>
        <v>2017</v>
      </c>
      <c r="U1186">
        <f>VLOOKUP(A1186,'SB35 Determination Data'!$B$4:$F$542,5,FALSE)</f>
        <v>2015</v>
      </c>
    </row>
    <row r="1187" spans="1:21" ht="15" x14ac:dyDescent="0.2">
      <c r="A1187" s="197" t="s">
        <v>24</v>
      </c>
      <c r="B1187" s="197" t="s">
        <v>24</v>
      </c>
      <c r="C1187" s="197" t="s">
        <v>13</v>
      </c>
      <c r="D1187" s="198">
        <v>2014</v>
      </c>
      <c r="E1187" s="197" t="s">
        <v>6</v>
      </c>
      <c r="F1187" s="199">
        <v>285</v>
      </c>
      <c r="G1187" s="200">
        <v>35</v>
      </c>
      <c r="H1187" s="200">
        <v>35</v>
      </c>
      <c r="I1187" s="200">
        <v>0</v>
      </c>
      <c r="J1187" s="200">
        <v>179</v>
      </c>
      <c r="K1187" s="199">
        <v>16</v>
      </c>
      <c r="L1187" s="199">
        <v>16</v>
      </c>
      <c r="M1187" s="199">
        <v>0</v>
      </c>
      <c r="N1187" s="202">
        <v>201</v>
      </c>
      <c r="O1187" s="199">
        <v>8</v>
      </c>
      <c r="P1187" s="199">
        <v>478</v>
      </c>
      <c r="Q1187" s="201">
        <v>146</v>
      </c>
      <c r="R1187" s="197">
        <v>1143</v>
      </c>
      <c r="S1187" s="197">
        <v>205</v>
      </c>
      <c r="T1187" s="92">
        <f t="shared" si="18"/>
        <v>2014</v>
      </c>
      <c r="U1187">
        <f>VLOOKUP(A1187,'SB35 Determination Data'!$B$4:$F$542,5,FALSE)</f>
        <v>2014</v>
      </c>
    </row>
    <row r="1188" spans="1:21" ht="15" x14ac:dyDescent="0.2">
      <c r="A1188" s="197" t="s">
        <v>24</v>
      </c>
      <c r="B1188" s="197" t="s">
        <v>24</v>
      </c>
      <c r="C1188" s="197" t="s">
        <v>13</v>
      </c>
      <c r="D1188" s="198">
        <v>2015</v>
      </c>
      <c r="E1188" s="197" t="s">
        <v>6</v>
      </c>
      <c r="F1188" s="199">
        <v>285</v>
      </c>
      <c r="G1188" s="200">
        <v>1</v>
      </c>
      <c r="H1188" s="200">
        <v>1</v>
      </c>
      <c r="I1188" s="200">
        <v>0</v>
      </c>
      <c r="J1188" s="200">
        <v>179</v>
      </c>
      <c r="K1188" s="199">
        <v>1</v>
      </c>
      <c r="L1188" s="199">
        <v>1</v>
      </c>
      <c r="M1188" s="199">
        <v>0</v>
      </c>
      <c r="N1188" s="199">
        <v>201</v>
      </c>
      <c r="O1188" s="199">
        <v>2</v>
      </c>
      <c r="P1188" s="199">
        <v>478</v>
      </c>
      <c r="Q1188" s="201">
        <v>168</v>
      </c>
      <c r="R1188" s="197">
        <v>1143</v>
      </c>
      <c r="S1188" s="197">
        <v>172</v>
      </c>
      <c r="T1188" s="92">
        <f t="shared" si="18"/>
        <v>2015</v>
      </c>
      <c r="U1188">
        <f>VLOOKUP(A1188,'SB35 Determination Data'!$B$4:$F$542,5,FALSE)</f>
        <v>2014</v>
      </c>
    </row>
    <row r="1189" spans="1:21" ht="15" x14ac:dyDescent="0.2">
      <c r="A1189" s="197" t="s">
        <v>24</v>
      </c>
      <c r="B1189" s="197" t="s">
        <v>24</v>
      </c>
      <c r="C1189" s="197" t="s">
        <v>13</v>
      </c>
      <c r="D1189" s="198">
        <v>2016</v>
      </c>
      <c r="E1189" s="197" t="s">
        <v>6</v>
      </c>
      <c r="F1189" s="199">
        <v>285</v>
      </c>
      <c r="G1189" s="200">
        <v>19</v>
      </c>
      <c r="H1189" s="200">
        <v>19</v>
      </c>
      <c r="I1189" s="200">
        <v>0</v>
      </c>
      <c r="J1189" s="200">
        <v>179</v>
      </c>
      <c r="K1189" s="199">
        <v>1</v>
      </c>
      <c r="L1189" s="199">
        <v>1</v>
      </c>
      <c r="M1189" s="199">
        <v>0</v>
      </c>
      <c r="N1189" s="199">
        <v>201</v>
      </c>
      <c r="O1189" s="199">
        <v>3</v>
      </c>
      <c r="P1189" s="199">
        <v>478</v>
      </c>
      <c r="Q1189" s="201">
        <v>111</v>
      </c>
      <c r="R1189" s="197">
        <v>1143</v>
      </c>
      <c r="S1189" s="197">
        <v>134</v>
      </c>
      <c r="T1189" s="92">
        <f t="shared" si="18"/>
        <v>2016</v>
      </c>
      <c r="U1189">
        <f>VLOOKUP(A1189,'SB35 Determination Data'!$B$4:$F$542,5,FALSE)</f>
        <v>2014</v>
      </c>
    </row>
    <row r="1190" spans="1:21" ht="15" x14ac:dyDescent="0.2">
      <c r="A1190" s="197" t="s">
        <v>24</v>
      </c>
      <c r="B1190" s="197" t="s">
        <v>24</v>
      </c>
      <c r="C1190" s="197" t="s">
        <v>13</v>
      </c>
      <c r="D1190" s="198">
        <v>2017</v>
      </c>
      <c r="E1190" s="197" t="s">
        <v>6</v>
      </c>
      <c r="F1190" s="199">
        <v>285</v>
      </c>
      <c r="G1190" s="200">
        <v>41</v>
      </c>
      <c r="H1190" s="200">
        <v>41</v>
      </c>
      <c r="I1190" s="200">
        <v>0</v>
      </c>
      <c r="J1190" s="200">
        <v>179</v>
      </c>
      <c r="K1190" s="199">
        <v>9</v>
      </c>
      <c r="L1190" s="199">
        <v>9</v>
      </c>
      <c r="M1190" s="199">
        <v>0</v>
      </c>
      <c r="N1190" s="199">
        <v>201</v>
      </c>
      <c r="O1190" s="199">
        <v>0</v>
      </c>
      <c r="P1190" s="199">
        <v>478</v>
      </c>
      <c r="Q1190" s="201">
        <v>164</v>
      </c>
      <c r="R1190" s="197">
        <v>1143</v>
      </c>
      <c r="S1190" s="197">
        <v>214</v>
      </c>
      <c r="T1190" s="92">
        <f t="shared" si="18"/>
        <v>2017</v>
      </c>
      <c r="U1190">
        <f>VLOOKUP(A1190,'SB35 Determination Data'!$B$4:$F$542,5,FALSE)</f>
        <v>2014</v>
      </c>
    </row>
    <row r="1191" spans="1:21" ht="15" x14ac:dyDescent="0.2">
      <c r="A1191" s="197" t="s">
        <v>1078</v>
      </c>
      <c r="B1191" s="197" t="s">
        <v>24</v>
      </c>
      <c r="C1191" s="197" t="s">
        <v>13</v>
      </c>
      <c r="D1191" s="198">
        <v>2014</v>
      </c>
      <c r="E1191" s="197" t="s">
        <v>6</v>
      </c>
      <c r="F1191" s="199">
        <v>336</v>
      </c>
      <c r="G1191" s="200">
        <v>1</v>
      </c>
      <c r="H1191" s="200">
        <v>1</v>
      </c>
      <c r="I1191" s="200">
        <v>0</v>
      </c>
      <c r="J1191" s="200">
        <v>211</v>
      </c>
      <c r="K1191" s="199">
        <v>5</v>
      </c>
      <c r="L1191" s="199">
        <v>5</v>
      </c>
      <c r="M1191" s="199">
        <v>0</v>
      </c>
      <c r="N1191" s="199">
        <v>237</v>
      </c>
      <c r="O1191" s="199">
        <v>22</v>
      </c>
      <c r="P1191" s="199">
        <v>563</v>
      </c>
      <c r="Q1191" s="201">
        <v>293</v>
      </c>
      <c r="R1191" s="197">
        <v>1347</v>
      </c>
      <c r="S1191" s="197">
        <v>321</v>
      </c>
      <c r="T1191" s="92">
        <f t="shared" si="18"/>
        <v>2014</v>
      </c>
      <c r="U1191">
        <f>VLOOKUP(A1191,'SB35 Determination Data'!$B$4:$F$542,5,FALSE)</f>
        <v>2014</v>
      </c>
    </row>
    <row r="1192" spans="1:21" ht="15" x14ac:dyDescent="0.2">
      <c r="A1192" s="197" t="s">
        <v>1078</v>
      </c>
      <c r="B1192" s="197" t="s">
        <v>24</v>
      </c>
      <c r="C1192" s="197" t="s">
        <v>13</v>
      </c>
      <c r="D1192" s="198">
        <v>2015</v>
      </c>
      <c r="E1192" s="197" t="s">
        <v>6</v>
      </c>
      <c r="F1192" s="199">
        <v>336</v>
      </c>
      <c r="G1192" s="200">
        <v>7</v>
      </c>
      <c r="H1192" s="200">
        <v>2</v>
      </c>
      <c r="I1192" s="200">
        <v>5</v>
      </c>
      <c r="J1192" s="200">
        <v>211</v>
      </c>
      <c r="K1192" s="199">
        <v>10</v>
      </c>
      <c r="L1192" s="199">
        <v>3</v>
      </c>
      <c r="M1192" s="199">
        <v>7</v>
      </c>
      <c r="N1192" s="199">
        <v>237</v>
      </c>
      <c r="O1192" s="199">
        <v>27</v>
      </c>
      <c r="P1192" s="199">
        <v>563</v>
      </c>
      <c r="Q1192" s="201">
        <v>282</v>
      </c>
      <c r="R1192" s="197">
        <v>1347</v>
      </c>
      <c r="S1192" s="197">
        <v>326</v>
      </c>
      <c r="T1192" s="92">
        <f t="shared" si="18"/>
        <v>2015</v>
      </c>
      <c r="U1192">
        <f>VLOOKUP(A1192,'SB35 Determination Data'!$B$4:$F$542,5,FALSE)</f>
        <v>2014</v>
      </c>
    </row>
    <row r="1193" spans="1:21" ht="15" x14ac:dyDescent="0.2">
      <c r="A1193" s="197" t="s">
        <v>1078</v>
      </c>
      <c r="B1193" s="197" t="s">
        <v>24</v>
      </c>
      <c r="C1193" s="197" t="s">
        <v>13</v>
      </c>
      <c r="D1193" s="198">
        <v>2016</v>
      </c>
      <c r="E1193" s="197" t="s">
        <v>6</v>
      </c>
      <c r="F1193" s="199">
        <v>336</v>
      </c>
      <c r="G1193" s="200">
        <v>20</v>
      </c>
      <c r="H1193" s="200">
        <v>14</v>
      </c>
      <c r="I1193" s="200">
        <v>6</v>
      </c>
      <c r="J1193" s="200">
        <v>211</v>
      </c>
      <c r="K1193" s="199">
        <v>43</v>
      </c>
      <c r="L1193" s="199">
        <v>34</v>
      </c>
      <c r="M1193" s="199">
        <v>9</v>
      </c>
      <c r="N1193" s="202">
        <v>237</v>
      </c>
      <c r="O1193" s="199">
        <v>48</v>
      </c>
      <c r="P1193" s="199">
        <v>563</v>
      </c>
      <c r="Q1193" s="201">
        <v>278</v>
      </c>
      <c r="R1193" s="197">
        <v>1347</v>
      </c>
      <c r="S1193" s="197">
        <v>389</v>
      </c>
      <c r="T1193" s="92">
        <f t="shared" si="18"/>
        <v>2016</v>
      </c>
      <c r="U1193">
        <f>VLOOKUP(A1193,'SB35 Determination Data'!$B$4:$F$542,5,FALSE)</f>
        <v>2014</v>
      </c>
    </row>
    <row r="1194" spans="1:21" ht="15" x14ac:dyDescent="0.2">
      <c r="A1194" s="197" t="s">
        <v>1078</v>
      </c>
      <c r="B1194" s="197" t="s">
        <v>24</v>
      </c>
      <c r="C1194" s="197" t="s">
        <v>13</v>
      </c>
      <c r="D1194" s="198">
        <v>2017</v>
      </c>
      <c r="E1194" s="197" t="s">
        <v>6</v>
      </c>
      <c r="F1194" s="199">
        <v>336</v>
      </c>
      <c r="G1194" s="200">
        <v>12</v>
      </c>
      <c r="H1194" s="200">
        <v>3</v>
      </c>
      <c r="I1194" s="200">
        <v>9</v>
      </c>
      <c r="J1194" s="200">
        <v>211</v>
      </c>
      <c r="K1194" s="199">
        <v>14</v>
      </c>
      <c r="L1194" s="199">
        <v>5</v>
      </c>
      <c r="M1194" s="199">
        <v>9</v>
      </c>
      <c r="N1194" s="199">
        <v>237</v>
      </c>
      <c r="O1194" s="199">
        <v>45</v>
      </c>
      <c r="P1194" s="199">
        <v>563</v>
      </c>
      <c r="Q1194" s="201">
        <v>371</v>
      </c>
      <c r="R1194" s="197">
        <v>1347</v>
      </c>
      <c r="S1194" s="197">
        <v>442</v>
      </c>
      <c r="T1194" s="92">
        <f t="shared" si="18"/>
        <v>2017</v>
      </c>
      <c r="U1194">
        <f>VLOOKUP(A1194,'SB35 Determination Data'!$B$4:$F$542,5,FALSE)</f>
        <v>2014</v>
      </c>
    </row>
    <row r="1195" spans="1:21" ht="15" x14ac:dyDescent="0.2">
      <c r="A1195" s="197" t="s">
        <v>274</v>
      </c>
      <c r="B1195" s="197" t="s">
        <v>66</v>
      </c>
      <c r="C1195" s="197" t="s">
        <v>67</v>
      </c>
      <c r="D1195" s="198">
        <v>2013</v>
      </c>
      <c r="E1195" s="197" t="s">
        <v>6</v>
      </c>
      <c r="F1195" s="199">
        <v>1043</v>
      </c>
      <c r="G1195" s="200">
        <v>136</v>
      </c>
      <c r="H1195" s="200">
        <v>136</v>
      </c>
      <c r="I1195" s="200">
        <v>0</v>
      </c>
      <c r="J1195" s="200">
        <v>793</v>
      </c>
      <c r="K1195" s="199">
        <v>50</v>
      </c>
      <c r="L1195" s="199">
        <v>50</v>
      </c>
      <c r="M1195" s="199">
        <v>0</v>
      </c>
      <c r="N1195" s="199">
        <v>734</v>
      </c>
      <c r="O1195" s="199">
        <v>63</v>
      </c>
      <c r="P1195" s="199">
        <v>1613</v>
      </c>
      <c r="Q1195" s="201">
        <v>1684</v>
      </c>
      <c r="R1195" s="197">
        <v>4183</v>
      </c>
      <c r="S1195" s="197">
        <v>1933</v>
      </c>
      <c r="T1195" s="92">
        <f t="shared" si="18"/>
        <v>2013</v>
      </c>
      <c r="U1195">
        <f>VLOOKUP(A1195,'SB35 Determination Data'!$B$4:$F$542,5,FALSE)</f>
        <v>2013</v>
      </c>
    </row>
    <row r="1196" spans="1:21" ht="15" x14ac:dyDescent="0.2">
      <c r="A1196" s="197" t="s">
        <v>274</v>
      </c>
      <c r="B1196" s="197" t="s">
        <v>66</v>
      </c>
      <c r="C1196" s="197" t="s">
        <v>67</v>
      </c>
      <c r="D1196" s="198">
        <v>2014</v>
      </c>
      <c r="E1196" s="197" t="s">
        <v>6</v>
      </c>
      <c r="F1196" s="199">
        <v>1043</v>
      </c>
      <c r="G1196" s="200">
        <v>0</v>
      </c>
      <c r="H1196" s="200">
        <v>0</v>
      </c>
      <c r="I1196" s="200">
        <v>0</v>
      </c>
      <c r="J1196" s="200">
        <v>793</v>
      </c>
      <c r="K1196" s="199">
        <v>0</v>
      </c>
      <c r="L1196" s="199">
        <v>0</v>
      </c>
      <c r="M1196" s="199">
        <v>0</v>
      </c>
      <c r="N1196" s="199">
        <v>734</v>
      </c>
      <c r="O1196" s="199">
        <v>0</v>
      </c>
      <c r="P1196" s="199">
        <v>1613</v>
      </c>
      <c r="Q1196" s="201">
        <v>97</v>
      </c>
      <c r="R1196" s="197">
        <v>4183</v>
      </c>
      <c r="S1196" s="197">
        <v>97</v>
      </c>
      <c r="T1196" s="92">
        <f t="shared" si="18"/>
        <v>2014</v>
      </c>
      <c r="U1196">
        <f>VLOOKUP(A1196,'SB35 Determination Data'!$B$4:$F$542,5,FALSE)</f>
        <v>2013</v>
      </c>
    </row>
    <row r="1197" spans="1:21" ht="15" x14ac:dyDescent="0.2">
      <c r="A1197" s="197" t="s">
        <v>274</v>
      </c>
      <c r="B1197" s="197" t="s">
        <v>66</v>
      </c>
      <c r="C1197" s="197" t="s">
        <v>67</v>
      </c>
      <c r="D1197" s="198">
        <v>2015</v>
      </c>
      <c r="E1197" s="197" t="s">
        <v>6</v>
      </c>
      <c r="F1197" s="199">
        <v>1043</v>
      </c>
      <c r="G1197" s="200">
        <v>51</v>
      </c>
      <c r="H1197" s="200">
        <v>51</v>
      </c>
      <c r="I1197" s="200">
        <v>0</v>
      </c>
      <c r="J1197" s="200">
        <v>793</v>
      </c>
      <c r="K1197" s="199">
        <v>54</v>
      </c>
      <c r="L1197" s="199">
        <v>54</v>
      </c>
      <c r="M1197" s="199">
        <v>0</v>
      </c>
      <c r="N1197" s="199">
        <v>734</v>
      </c>
      <c r="O1197" s="199">
        <v>1</v>
      </c>
      <c r="P1197" s="199">
        <v>1613</v>
      </c>
      <c r="Q1197" s="201">
        <v>487</v>
      </c>
      <c r="R1197" s="197">
        <v>4183</v>
      </c>
      <c r="S1197" s="197">
        <v>593</v>
      </c>
      <c r="T1197" s="92">
        <f t="shared" si="18"/>
        <v>2015</v>
      </c>
      <c r="U1197">
        <f>VLOOKUP(A1197,'SB35 Determination Data'!$B$4:$F$542,5,FALSE)</f>
        <v>2013</v>
      </c>
    </row>
    <row r="1198" spans="1:21" ht="15" x14ac:dyDescent="0.2">
      <c r="A1198" s="197" t="s">
        <v>274</v>
      </c>
      <c r="B1198" s="197" t="s">
        <v>66</v>
      </c>
      <c r="C1198" s="197" t="s">
        <v>67</v>
      </c>
      <c r="D1198" s="198">
        <v>2016</v>
      </c>
      <c r="E1198" s="197" t="s">
        <v>6</v>
      </c>
      <c r="F1198" s="199">
        <v>1043</v>
      </c>
      <c r="G1198" s="200">
        <v>0</v>
      </c>
      <c r="H1198" s="200">
        <v>0</v>
      </c>
      <c r="I1198" s="200">
        <v>0</v>
      </c>
      <c r="J1198" s="200">
        <v>793</v>
      </c>
      <c r="K1198" s="199">
        <v>0</v>
      </c>
      <c r="L1198" s="199">
        <v>0</v>
      </c>
      <c r="M1198" s="199">
        <v>0</v>
      </c>
      <c r="N1198" s="199">
        <v>734</v>
      </c>
      <c r="O1198" s="199">
        <v>0</v>
      </c>
      <c r="P1198" s="199">
        <v>1613</v>
      </c>
      <c r="Q1198" s="201">
        <v>329</v>
      </c>
      <c r="R1198" s="197">
        <v>4183</v>
      </c>
      <c r="S1198" s="197">
        <v>329</v>
      </c>
      <c r="T1198" s="92">
        <f t="shared" si="18"/>
        <v>2016</v>
      </c>
      <c r="U1198">
        <f>VLOOKUP(A1198,'SB35 Determination Data'!$B$4:$F$542,5,FALSE)</f>
        <v>2013</v>
      </c>
    </row>
    <row r="1199" spans="1:21" ht="15" x14ac:dyDescent="0.2">
      <c r="A1199" s="197" t="s">
        <v>274</v>
      </c>
      <c r="B1199" s="197" t="s">
        <v>66</v>
      </c>
      <c r="C1199" s="197" t="s">
        <v>67</v>
      </c>
      <c r="D1199" s="198">
        <v>2017</v>
      </c>
      <c r="E1199" s="197" t="s">
        <v>6</v>
      </c>
      <c r="F1199" s="199">
        <v>1043</v>
      </c>
      <c r="G1199" s="200">
        <v>31</v>
      </c>
      <c r="H1199" s="200">
        <v>31</v>
      </c>
      <c r="I1199" s="200">
        <v>0</v>
      </c>
      <c r="J1199" s="200">
        <v>793</v>
      </c>
      <c r="K1199" s="199">
        <v>11</v>
      </c>
      <c r="L1199" s="199">
        <v>11</v>
      </c>
      <c r="M1199" s="199">
        <v>0</v>
      </c>
      <c r="N1199" s="199">
        <v>734</v>
      </c>
      <c r="O1199" s="199">
        <v>0</v>
      </c>
      <c r="P1199" s="199">
        <v>1613</v>
      </c>
      <c r="Q1199" s="201">
        <v>436</v>
      </c>
      <c r="R1199" s="197">
        <v>4183</v>
      </c>
      <c r="S1199" s="197">
        <v>478</v>
      </c>
      <c r="T1199" s="92">
        <f t="shared" si="18"/>
        <v>2017</v>
      </c>
      <c r="U1199">
        <f>VLOOKUP(A1199,'SB35 Determination Data'!$B$4:$F$542,5,FALSE)</f>
        <v>2013</v>
      </c>
    </row>
    <row r="1200" spans="1:21" ht="15" x14ac:dyDescent="0.2">
      <c r="A1200" s="197" t="s">
        <v>275</v>
      </c>
      <c r="B1200" s="197" t="s">
        <v>5</v>
      </c>
      <c r="C1200" s="197" t="s">
        <v>3</v>
      </c>
      <c r="D1200" s="198">
        <v>2015</v>
      </c>
      <c r="E1200" s="197" t="s">
        <v>6</v>
      </c>
      <c r="F1200" s="199">
        <v>1</v>
      </c>
      <c r="G1200" s="200">
        <v>0</v>
      </c>
      <c r="H1200" s="200">
        <v>0</v>
      </c>
      <c r="I1200" s="200">
        <v>0</v>
      </c>
      <c r="J1200" s="200">
        <v>1</v>
      </c>
      <c r="K1200" s="199">
        <v>0</v>
      </c>
      <c r="L1200" s="199">
        <v>0</v>
      </c>
      <c r="M1200" s="199">
        <v>0</v>
      </c>
      <c r="N1200" s="199">
        <v>0</v>
      </c>
      <c r="O1200" s="199">
        <v>0</v>
      </c>
      <c r="P1200" s="199">
        <v>0</v>
      </c>
      <c r="Q1200" s="201">
        <v>9</v>
      </c>
      <c r="R1200" s="197">
        <v>2</v>
      </c>
      <c r="S1200" s="197">
        <v>9</v>
      </c>
      <c r="T1200" s="92">
        <f t="shared" si="18"/>
        <v>2015</v>
      </c>
      <c r="U1200">
        <f>VLOOKUP(A1200,'SB35 Determination Data'!$B$4:$F$542,5,FALSE)</f>
        <v>2014</v>
      </c>
    </row>
    <row r="1201" spans="1:21" ht="15" x14ac:dyDescent="0.2">
      <c r="A1201" s="197" t="s">
        <v>275</v>
      </c>
      <c r="B1201" s="197" t="s">
        <v>5</v>
      </c>
      <c r="C1201" s="197" t="s">
        <v>3</v>
      </c>
      <c r="D1201" s="198">
        <v>2016</v>
      </c>
      <c r="E1201" s="197" t="s">
        <v>6</v>
      </c>
      <c r="F1201" s="199">
        <v>1</v>
      </c>
      <c r="G1201" s="200">
        <v>0</v>
      </c>
      <c r="H1201" s="200">
        <v>0</v>
      </c>
      <c r="I1201" s="200">
        <v>0</v>
      </c>
      <c r="J1201" s="200">
        <v>1</v>
      </c>
      <c r="K1201" s="199">
        <v>0</v>
      </c>
      <c r="L1201" s="199">
        <v>0</v>
      </c>
      <c r="M1201" s="199">
        <v>0</v>
      </c>
      <c r="N1201" s="199">
        <v>0</v>
      </c>
      <c r="O1201" s="199">
        <v>2</v>
      </c>
      <c r="P1201" s="199">
        <v>0</v>
      </c>
      <c r="Q1201" s="201">
        <v>8</v>
      </c>
      <c r="R1201" s="197">
        <v>2</v>
      </c>
      <c r="S1201" s="197">
        <v>10</v>
      </c>
      <c r="T1201" s="92">
        <f t="shared" si="18"/>
        <v>2016</v>
      </c>
      <c r="U1201">
        <f>VLOOKUP(A1201,'SB35 Determination Data'!$B$4:$F$542,5,FALSE)</f>
        <v>2014</v>
      </c>
    </row>
    <row r="1202" spans="1:21" ht="15" x14ac:dyDescent="0.2">
      <c r="A1202" s="197" t="s">
        <v>275</v>
      </c>
      <c r="B1202" s="197" t="s">
        <v>5</v>
      </c>
      <c r="C1202" s="197" t="s">
        <v>3</v>
      </c>
      <c r="D1202" s="198">
        <v>2017</v>
      </c>
      <c r="E1202" s="197" t="s">
        <v>6</v>
      </c>
      <c r="F1202" s="199">
        <v>1</v>
      </c>
      <c r="G1202" s="200">
        <v>1</v>
      </c>
      <c r="H1202" s="200">
        <v>1</v>
      </c>
      <c r="I1202" s="200">
        <v>0</v>
      </c>
      <c r="J1202" s="200">
        <v>1</v>
      </c>
      <c r="K1202" s="199">
        <v>0</v>
      </c>
      <c r="L1202" s="199">
        <v>0</v>
      </c>
      <c r="M1202" s="199">
        <v>0</v>
      </c>
      <c r="N1202" s="202">
        <v>0</v>
      </c>
      <c r="O1202" s="199">
        <v>2</v>
      </c>
      <c r="P1202" s="199">
        <v>0</v>
      </c>
      <c r="Q1202" s="201">
        <v>7</v>
      </c>
      <c r="R1202" s="197">
        <v>2</v>
      </c>
      <c r="S1202" s="197">
        <v>10</v>
      </c>
      <c r="T1202" s="92">
        <f t="shared" si="18"/>
        <v>2017</v>
      </c>
      <c r="U1202">
        <f>VLOOKUP(A1202,'SB35 Determination Data'!$B$4:$F$542,5,FALSE)</f>
        <v>2014</v>
      </c>
    </row>
    <row r="1203" spans="1:21" ht="15" x14ac:dyDescent="0.2">
      <c r="A1203" s="197" t="s">
        <v>29</v>
      </c>
      <c r="B1203" s="197" t="s">
        <v>29</v>
      </c>
      <c r="C1203" s="197" t="s">
        <v>8</v>
      </c>
      <c r="D1203" s="198">
        <v>2015</v>
      </c>
      <c r="E1203" s="197" t="s">
        <v>6</v>
      </c>
      <c r="F1203" s="199">
        <v>859</v>
      </c>
      <c r="G1203" s="200">
        <v>0</v>
      </c>
      <c r="H1203" s="200">
        <v>0</v>
      </c>
      <c r="I1203" s="200">
        <v>0</v>
      </c>
      <c r="J1203" s="200">
        <v>469</v>
      </c>
      <c r="K1203" s="199">
        <v>23</v>
      </c>
      <c r="L1203" s="199">
        <v>23</v>
      </c>
      <c r="M1203" s="199">
        <v>0</v>
      </c>
      <c r="N1203" s="199">
        <v>530</v>
      </c>
      <c r="O1203" s="199">
        <v>88</v>
      </c>
      <c r="P1203" s="199">
        <v>1242</v>
      </c>
      <c r="Q1203" s="201">
        <v>480</v>
      </c>
      <c r="R1203" s="197">
        <v>3100</v>
      </c>
      <c r="S1203" s="197">
        <v>591</v>
      </c>
      <c r="T1203" s="92">
        <f t="shared" si="18"/>
        <v>2015</v>
      </c>
      <c r="U1203">
        <f>VLOOKUP(A1203,'SB35 Determination Data'!$B$4:$F$542,5,FALSE)</f>
        <v>2015</v>
      </c>
    </row>
    <row r="1204" spans="1:21" ht="15" x14ac:dyDescent="0.2">
      <c r="A1204" s="197" t="s">
        <v>29</v>
      </c>
      <c r="B1204" s="197" t="s">
        <v>29</v>
      </c>
      <c r="C1204" s="197" t="s">
        <v>8</v>
      </c>
      <c r="D1204" s="198">
        <v>2016</v>
      </c>
      <c r="E1204" s="197" t="s">
        <v>6</v>
      </c>
      <c r="F1204" s="199">
        <v>859</v>
      </c>
      <c r="G1204" s="200">
        <v>12</v>
      </c>
      <c r="H1204" s="200">
        <v>12</v>
      </c>
      <c r="I1204" s="200">
        <v>0</v>
      </c>
      <c r="J1204" s="200">
        <v>469</v>
      </c>
      <c r="K1204" s="199">
        <v>3</v>
      </c>
      <c r="L1204" s="199">
        <v>3</v>
      </c>
      <c r="M1204" s="199">
        <v>0</v>
      </c>
      <c r="N1204" s="199">
        <v>530</v>
      </c>
      <c r="O1204" s="199">
        <v>2</v>
      </c>
      <c r="P1204" s="199">
        <v>1242</v>
      </c>
      <c r="Q1204" s="201">
        <v>172</v>
      </c>
      <c r="R1204" s="197">
        <v>3100</v>
      </c>
      <c r="S1204" s="197">
        <v>189</v>
      </c>
      <c r="T1204" s="92">
        <f t="shared" si="18"/>
        <v>2016</v>
      </c>
      <c r="U1204">
        <f>VLOOKUP(A1204,'SB35 Determination Data'!$B$4:$F$542,5,FALSE)</f>
        <v>2015</v>
      </c>
    </row>
    <row r="1205" spans="1:21" ht="15" x14ac:dyDescent="0.2">
      <c r="A1205" s="197" t="s">
        <v>29</v>
      </c>
      <c r="B1205" s="197" t="s">
        <v>29</v>
      </c>
      <c r="C1205" s="197" t="s">
        <v>8</v>
      </c>
      <c r="D1205" s="198">
        <v>2017</v>
      </c>
      <c r="E1205" s="197" t="s">
        <v>6</v>
      </c>
      <c r="F1205" s="199">
        <v>859</v>
      </c>
      <c r="G1205" s="200">
        <v>37</v>
      </c>
      <c r="H1205" s="200">
        <v>37</v>
      </c>
      <c r="I1205" s="200">
        <v>0</v>
      </c>
      <c r="J1205" s="200">
        <v>469</v>
      </c>
      <c r="K1205" s="199">
        <v>0</v>
      </c>
      <c r="L1205" s="199">
        <v>0</v>
      </c>
      <c r="M1205" s="199">
        <v>0</v>
      </c>
      <c r="N1205" s="199">
        <v>530</v>
      </c>
      <c r="O1205" s="199">
        <v>4</v>
      </c>
      <c r="P1205" s="199">
        <v>1242</v>
      </c>
      <c r="Q1205" s="201">
        <v>424</v>
      </c>
      <c r="R1205" s="197">
        <v>3100</v>
      </c>
      <c r="S1205" s="197">
        <v>465</v>
      </c>
      <c r="T1205" s="92">
        <f t="shared" si="18"/>
        <v>2017</v>
      </c>
      <c r="U1205">
        <f>VLOOKUP(A1205,'SB35 Determination Data'!$B$4:$F$542,5,FALSE)</f>
        <v>2015</v>
      </c>
    </row>
    <row r="1206" spans="1:21" ht="15" x14ac:dyDescent="0.2">
      <c r="A1206" s="197" t="s">
        <v>964</v>
      </c>
      <c r="B1206" s="197" t="s">
        <v>29</v>
      </c>
      <c r="C1206" s="197" t="s">
        <v>8</v>
      </c>
      <c r="D1206" s="198">
        <v>2015</v>
      </c>
      <c r="E1206" s="197" t="s">
        <v>6</v>
      </c>
      <c r="F1206" s="199">
        <v>153</v>
      </c>
      <c r="G1206" s="200">
        <v>0</v>
      </c>
      <c r="H1206" s="200">
        <v>0</v>
      </c>
      <c r="I1206" s="200">
        <v>0</v>
      </c>
      <c r="J1206" s="200">
        <v>103</v>
      </c>
      <c r="K1206" s="199">
        <v>1</v>
      </c>
      <c r="L1206" s="199">
        <v>0</v>
      </c>
      <c r="M1206" s="199">
        <v>1</v>
      </c>
      <c r="N1206" s="199">
        <v>102</v>
      </c>
      <c r="O1206" s="199">
        <v>6</v>
      </c>
      <c r="P1206" s="199">
        <v>555</v>
      </c>
      <c r="Q1206" s="201">
        <v>53</v>
      </c>
      <c r="R1206" s="197">
        <v>913</v>
      </c>
      <c r="S1206" s="197">
        <v>60</v>
      </c>
      <c r="T1206" s="92">
        <f t="shared" si="18"/>
        <v>2015</v>
      </c>
      <c r="U1206">
        <f>VLOOKUP(A1206,'SB35 Determination Data'!$B$4:$F$542,5,FALSE)</f>
        <v>2015</v>
      </c>
    </row>
    <row r="1207" spans="1:21" ht="15" x14ac:dyDescent="0.2">
      <c r="A1207" s="197" t="s">
        <v>964</v>
      </c>
      <c r="B1207" s="197" t="s">
        <v>29</v>
      </c>
      <c r="C1207" s="197" t="s">
        <v>8</v>
      </c>
      <c r="D1207" s="198">
        <v>2016</v>
      </c>
      <c r="E1207" s="197" t="s">
        <v>6</v>
      </c>
      <c r="F1207" s="199">
        <v>153</v>
      </c>
      <c r="G1207" s="200">
        <v>0</v>
      </c>
      <c r="H1207" s="200">
        <v>0</v>
      </c>
      <c r="I1207" s="200">
        <v>0</v>
      </c>
      <c r="J1207" s="200">
        <v>103</v>
      </c>
      <c r="K1207" s="199">
        <v>3</v>
      </c>
      <c r="L1207" s="199">
        <v>0</v>
      </c>
      <c r="M1207" s="199">
        <v>3</v>
      </c>
      <c r="N1207" s="199">
        <v>102</v>
      </c>
      <c r="O1207" s="199">
        <v>7</v>
      </c>
      <c r="P1207" s="199">
        <v>555</v>
      </c>
      <c r="Q1207" s="201">
        <v>50</v>
      </c>
      <c r="R1207" s="197">
        <v>913</v>
      </c>
      <c r="S1207" s="197">
        <v>60</v>
      </c>
      <c r="T1207" s="92">
        <f t="shared" si="18"/>
        <v>2016</v>
      </c>
      <c r="U1207">
        <f>VLOOKUP(A1207,'SB35 Determination Data'!$B$4:$F$542,5,FALSE)</f>
        <v>2015</v>
      </c>
    </row>
    <row r="1208" spans="1:21" ht="15" x14ac:dyDescent="0.2">
      <c r="A1208" s="197" t="s">
        <v>964</v>
      </c>
      <c r="B1208" s="197" t="s">
        <v>29</v>
      </c>
      <c r="C1208" s="197" t="s">
        <v>8</v>
      </c>
      <c r="D1208" s="198">
        <v>2017</v>
      </c>
      <c r="E1208" s="197" t="s">
        <v>6</v>
      </c>
      <c r="F1208" s="199">
        <v>153</v>
      </c>
      <c r="G1208" s="200">
        <v>1</v>
      </c>
      <c r="H1208" s="200">
        <v>0</v>
      </c>
      <c r="I1208" s="200">
        <v>1</v>
      </c>
      <c r="J1208" s="200">
        <v>103</v>
      </c>
      <c r="K1208" s="199">
        <v>8</v>
      </c>
      <c r="L1208" s="199">
        <v>7</v>
      </c>
      <c r="M1208" s="199">
        <v>1</v>
      </c>
      <c r="N1208" s="202">
        <v>102</v>
      </c>
      <c r="O1208" s="199">
        <v>4</v>
      </c>
      <c r="P1208" s="199">
        <v>555</v>
      </c>
      <c r="Q1208" s="201">
        <v>44</v>
      </c>
      <c r="R1208" s="197">
        <v>913</v>
      </c>
      <c r="S1208" s="197">
        <v>57</v>
      </c>
      <c r="T1208" s="92">
        <f t="shared" si="18"/>
        <v>2017</v>
      </c>
      <c r="U1208">
        <f>VLOOKUP(A1208,'SB35 Determination Data'!$B$4:$F$542,5,FALSE)</f>
        <v>2015</v>
      </c>
    </row>
    <row r="1209" spans="1:21" ht="15" x14ac:dyDescent="0.2">
      <c r="A1209" s="197" t="s">
        <v>276</v>
      </c>
      <c r="B1209" s="197" t="s">
        <v>21</v>
      </c>
      <c r="C1209" s="197" t="s">
        <v>8</v>
      </c>
      <c r="D1209" s="198">
        <v>2015</v>
      </c>
      <c r="E1209" s="197" t="s">
        <v>6</v>
      </c>
      <c r="F1209" s="199">
        <v>56</v>
      </c>
      <c r="G1209" s="200">
        <v>0</v>
      </c>
      <c r="H1209" s="200">
        <v>0</v>
      </c>
      <c r="I1209" s="200">
        <v>0</v>
      </c>
      <c r="J1209" s="200">
        <v>53</v>
      </c>
      <c r="K1209" s="199">
        <v>0</v>
      </c>
      <c r="L1209" s="199">
        <v>0</v>
      </c>
      <c r="M1209" s="199">
        <v>0</v>
      </c>
      <c r="N1209" s="199">
        <v>75</v>
      </c>
      <c r="O1209" s="199">
        <v>1</v>
      </c>
      <c r="P1209" s="199">
        <v>265</v>
      </c>
      <c r="Q1209" s="201">
        <v>29</v>
      </c>
      <c r="R1209" s="197">
        <v>449</v>
      </c>
      <c r="S1209" s="197">
        <v>30</v>
      </c>
      <c r="T1209" s="92">
        <f t="shared" si="18"/>
        <v>2015</v>
      </c>
      <c r="U1209">
        <f>VLOOKUP(A1209,'SB35 Determination Data'!$B$4:$F$542,5,FALSE)</f>
        <v>2015</v>
      </c>
    </row>
    <row r="1210" spans="1:21" ht="15" x14ac:dyDescent="0.2">
      <c r="A1210" s="197" t="s">
        <v>276</v>
      </c>
      <c r="B1210" s="197" t="s">
        <v>21</v>
      </c>
      <c r="C1210" s="197" t="s">
        <v>8</v>
      </c>
      <c r="D1210" s="198">
        <v>2016</v>
      </c>
      <c r="E1210" s="197" t="s">
        <v>6</v>
      </c>
      <c r="F1210" s="199">
        <v>56</v>
      </c>
      <c r="G1210" s="200">
        <v>0</v>
      </c>
      <c r="H1210" s="200">
        <v>0</v>
      </c>
      <c r="I1210" s="200">
        <v>0</v>
      </c>
      <c r="J1210" s="200">
        <v>53</v>
      </c>
      <c r="K1210" s="199">
        <v>2</v>
      </c>
      <c r="L1210" s="199">
        <v>2</v>
      </c>
      <c r="M1210" s="199">
        <v>0</v>
      </c>
      <c r="N1210" s="199">
        <v>75</v>
      </c>
      <c r="O1210" s="199">
        <v>5</v>
      </c>
      <c r="P1210" s="199">
        <v>265</v>
      </c>
      <c r="Q1210" s="201">
        <v>0</v>
      </c>
      <c r="R1210" s="197">
        <v>449</v>
      </c>
      <c r="S1210" s="197">
        <v>7</v>
      </c>
      <c r="T1210" s="92">
        <f t="shared" si="18"/>
        <v>2016</v>
      </c>
      <c r="U1210">
        <f>VLOOKUP(A1210,'SB35 Determination Data'!$B$4:$F$542,5,FALSE)</f>
        <v>2015</v>
      </c>
    </row>
    <row r="1211" spans="1:21" ht="15" x14ac:dyDescent="0.2">
      <c r="A1211" s="197" t="s">
        <v>276</v>
      </c>
      <c r="B1211" s="197" t="s">
        <v>21</v>
      </c>
      <c r="C1211" s="197" t="s">
        <v>8</v>
      </c>
      <c r="D1211" s="198">
        <v>2017</v>
      </c>
      <c r="E1211" s="197" t="s">
        <v>6</v>
      </c>
      <c r="F1211" s="199">
        <v>56</v>
      </c>
      <c r="G1211" s="200">
        <v>0</v>
      </c>
      <c r="H1211" s="200">
        <v>0</v>
      </c>
      <c r="I1211" s="200">
        <v>0</v>
      </c>
      <c r="J1211" s="200">
        <v>53</v>
      </c>
      <c r="K1211" s="199">
        <v>0</v>
      </c>
      <c r="L1211" s="199">
        <v>0</v>
      </c>
      <c r="M1211" s="199">
        <v>0</v>
      </c>
      <c r="N1211" s="199">
        <v>75</v>
      </c>
      <c r="O1211" s="199">
        <v>7</v>
      </c>
      <c r="P1211" s="199">
        <v>265</v>
      </c>
      <c r="Q1211" s="201">
        <v>0</v>
      </c>
      <c r="R1211" s="197">
        <v>449</v>
      </c>
      <c r="S1211" s="197">
        <v>7</v>
      </c>
      <c r="T1211" s="92">
        <f t="shared" si="18"/>
        <v>2017</v>
      </c>
      <c r="U1211">
        <f>VLOOKUP(A1211,'SB35 Determination Data'!$B$4:$F$542,5,FALSE)</f>
        <v>2015</v>
      </c>
    </row>
    <row r="1212" spans="1:21" ht="15" x14ac:dyDescent="0.2">
      <c r="A1212" s="197" t="s">
        <v>277</v>
      </c>
      <c r="B1212" s="197" t="s">
        <v>40</v>
      </c>
      <c r="C1212" s="197" t="s">
        <v>8</v>
      </c>
      <c r="D1212" s="198">
        <v>2014</v>
      </c>
      <c r="E1212" s="197" t="s">
        <v>6</v>
      </c>
      <c r="F1212" s="199">
        <v>240</v>
      </c>
      <c r="G1212" s="200">
        <v>1</v>
      </c>
      <c r="H1212" s="200">
        <v>1</v>
      </c>
      <c r="I1212" s="200">
        <v>0</v>
      </c>
      <c r="J1212" s="200">
        <v>148</v>
      </c>
      <c r="K1212" s="199">
        <v>1</v>
      </c>
      <c r="L1212" s="199">
        <v>1</v>
      </c>
      <c r="M1212" s="199">
        <v>0</v>
      </c>
      <c r="N1212" s="199">
        <v>181</v>
      </c>
      <c r="O1212" s="199">
        <v>0</v>
      </c>
      <c r="P1212" s="199">
        <v>438</v>
      </c>
      <c r="Q1212" s="201">
        <v>16</v>
      </c>
      <c r="R1212" s="197">
        <v>1007</v>
      </c>
      <c r="S1212" s="197">
        <v>18</v>
      </c>
      <c r="T1212" s="92">
        <f t="shared" si="18"/>
        <v>2015</v>
      </c>
      <c r="U1212">
        <f>VLOOKUP(A1212,'SB35 Determination Data'!$B$4:$F$542,5,FALSE)</f>
        <v>2015</v>
      </c>
    </row>
    <row r="1213" spans="1:21" ht="15" x14ac:dyDescent="0.2">
      <c r="A1213" s="197" t="s">
        <v>277</v>
      </c>
      <c r="B1213" s="197" t="s">
        <v>40</v>
      </c>
      <c r="C1213" s="197" t="s">
        <v>8</v>
      </c>
      <c r="D1213" s="198">
        <v>2015</v>
      </c>
      <c r="E1213" s="197" t="s">
        <v>6</v>
      </c>
      <c r="F1213" s="199">
        <v>240</v>
      </c>
      <c r="G1213" s="200">
        <v>2</v>
      </c>
      <c r="H1213" s="200">
        <v>2</v>
      </c>
      <c r="I1213" s="200">
        <v>0</v>
      </c>
      <c r="J1213" s="200">
        <v>148</v>
      </c>
      <c r="K1213" s="199">
        <v>14</v>
      </c>
      <c r="L1213" s="199">
        <v>10</v>
      </c>
      <c r="M1213" s="199">
        <v>4</v>
      </c>
      <c r="N1213" s="199">
        <v>181</v>
      </c>
      <c r="O1213" s="199">
        <v>10</v>
      </c>
      <c r="P1213" s="199">
        <v>438</v>
      </c>
      <c r="Q1213" s="201">
        <v>94</v>
      </c>
      <c r="R1213" s="197">
        <v>1007</v>
      </c>
      <c r="S1213" s="197">
        <v>120</v>
      </c>
      <c r="T1213" s="92">
        <f t="shared" si="18"/>
        <v>2015</v>
      </c>
      <c r="U1213">
        <f>VLOOKUP(A1213,'SB35 Determination Data'!$B$4:$F$542,5,FALSE)</f>
        <v>2015</v>
      </c>
    </row>
    <row r="1214" spans="1:21" ht="15" x14ac:dyDescent="0.2">
      <c r="A1214" s="197" t="s">
        <v>277</v>
      </c>
      <c r="B1214" s="197" t="s">
        <v>40</v>
      </c>
      <c r="C1214" s="197" t="s">
        <v>8</v>
      </c>
      <c r="D1214" s="198">
        <v>2016</v>
      </c>
      <c r="E1214" s="197" t="s">
        <v>6</v>
      </c>
      <c r="F1214" s="199">
        <v>240</v>
      </c>
      <c r="G1214" s="200">
        <v>0</v>
      </c>
      <c r="H1214" s="200">
        <v>0</v>
      </c>
      <c r="I1214" s="200">
        <v>0</v>
      </c>
      <c r="J1214" s="200">
        <v>148</v>
      </c>
      <c r="K1214" s="199">
        <v>5</v>
      </c>
      <c r="L1214" s="199">
        <v>5</v>
      </c>
      <c r="M1214" s="199">
        <v>0</v>
      </c>
      <c r="N1214" s="202">
        <v>181</v>
      </c>
      <c r="O1214" s="199">
        <v>0</v>
      </c>
      <c r="P1214" s="199">
        <v>438</v>
      </c>
      <c r="Q1214" s="201">
        <v>21</v>
      </c>
      <c r="R1214" s="197">
        <v>1007</v>
      </c>
      <c r="S1214" s="197">
        <v>26</v>
      </c>
      <c r="T1214" s="92">
        <f t="shared" si="18"/>
        <v>2016</v>
      </c>
      <c r="U1214">
        <f>VLOOKUP(A1214,'SB35 Determination Data'!$B$4:$F$542,5,FALSE)</f>
        <v>2015</v>
      </c>
    </row>
    <row r="1215" spans="1:21" ht="15" x14ac:dyDescent="0.2">
      <c r="A1215" s="197" t="s">
        <v>277</v>
      </c>
      <c r="B1215" s="197" t="s">
        <v>40</v>
      </c>
      <c r="C1215" s="197" t="s">
        <v>8</v>
      </c>
      <c r="D1215" s="198">
        <v>2017</v>
      </c>
      <c r="E1215" s="197" t="s">
        <v>6</v>
      </c>
      <c r="F1215" s="199">
        <v>240</v>
      </c>
      <c r="G1215" s="200">
        <v>0</v>
      </c>
      <c r="H1215" s="200">
        <v>0</v>
      </c>
      <c r="I1215" s="200">
        <v>0</v>
      </c>
      <c r="J1215" s="200">
        <v>148</v>
      </c>
      <c r="K1215" s="199">
        <v>7</v>
      </c>
      <c r="L1215" s="199">
        <v>0</v>
      </c>
      <c r="M1215" s="199">
        <v>7</v>
      </c>
      <c r="N1215" s="199">
        <v>181</v>
      </c>
      <c r="O1215" s="199">
        <v>0</v>
      </c>
      <c r="P1215" s="199">
        <v>438</v>
      </c>
      <c r="Q1215" s="201">
        <v>20</v>
      </c>
      <c r="R1215" s="197">
        <v>1007</v>
      </c>
      <c r="S1215" s="197">
        <v>27</v>
      </c>
      <c r="T1215" s="92">
        <f t="shared" si="18"/>
        <v>2017</v>
      </c>
      <c r="U1215">
        <f>VLOOKUP(A1215,'SB35 Determination Data'!$B$4:$F$542,5,FALSE)</f>
        <v>2015</v>
      </c>
    </row>
    <row r="1216" spans="1:21" ht="15" x14ac:dyDescent="0.2">
      <c r="A1216" s="197" t="s">
        <v>278</v>
      </c>
      <c r="B1216" s="197" t="s">
        <v>21</v>
      </c>
      <c r="C1216" s="197" t="s">
        <v>8</v>
      </c>
      <c r="D1216" s="198">
        <v>2014</v>
      </c>
      <c r="E1216" s="197" t="s">
        <v>6</v>
      </c>
      <c r="F1216" s="199">
        <v>516</v>
      </c>
      <c r="G1216" s="200">
        <v>0</v>
      </c>
      <c r="H1216" s="200">
        <v>0</v>
      </c>
      <c r="I1216" s="200">
        <v>0</v>
      </c>
      <c r="J1216" s="200">
        <v>279</v>
      </c>
      <c r="K1216" s="199">
        <v>0</v>
      </c>
      <c r="L1216" s="199">
        <v>0</v>
      </c>
      <c r="M1216" s="199">
        <v>0</v>
      </c>
      <c r="N1216" s="199">
        <v>282</v>
      </c>
      <c r="O1216" s="199">
        <v>5</v>
      </c>
      <c r="P1216" s="199">
        <v>340</v>
      </c>
      <c r="Q1216" s="201">
        <v>216</v>
      </c>
      <c r="R1216" s="197">
        <v>1417</v>
      </c>
      <c r="S1216" s="197">
        <v>221</v>
      </c>
      <c r="T1216" s="92">
        <f t="shared" si="18"/>
        <v>2015</v>
      </c>
      <c r="U1216">
        <f>VLOOKUP(A1216,'SB35 Determination Data'!$B$4:$F$542,5,FALSE)</f>
        <v>2015</v>
      </c>
    </row>
    <row r="1217" spans="1:21" ht="15" x14ac:dyDescent="0.2">
      <c r="A1217" s="197" t="s">
        <v>278</v>
      </c>
      <c r="B1217" s="197" t="s">
        <v>21</v>
      </c>
      <c r="C1217" s="197" t="s">
        <v>8</v>
      </c>
      <c r="D1217" s="198">
        <v>2015</v>
      </c>
      <c r="E1217" s="197" t="s">
        <v>6</v>
      </c>
      <c r="F1217" s="199">
        <v>516</v>
      </c>
      <c r="G1217" s="200">
        <v>0</v>
      </c>
      <c r="H1217" s="200">
        <v>0</v>
      </c>
      <c r="I1217" s="200">
        <v>0</v>
      </c>
      <c r="J1217" s="200">
        <v>279</v>
      </c>
      <c r="K1217" s="199">
        <v>0</v>
      </c>
      <c r="L1217" s="199">
        <v>0</v>
      </c>
      <c r="M1217" s="199">
        <v>0</v>
      </c>
      <c r="N1217" s="199">
        <v>282</v>
      </c>
      <c r="O1217" s="199">
        <v>2</v>
      </c>
      <c r="P1217" s="199">
        <v>340</v>
      </c>
      <c r="Q1217" s="201">
        <v>386</v>
      </c>
      <c r="R1217" s="197">
        <v>1417</v>
      </c>
      <c r="S1217" s="197">
        <v>388</v>
      </c>
      <c r="T1217" s="92">
        <f t="shared" si="18"/>
        <v>2015</v>
      </c>
      <c r="U1217">
        <f>VLOOKUP(A1217,'SB35 Determination Data'!$B$4:$F$542,5,FALSE)</f>
        <v>2015</v>
      </c>
    </row>
    <row r="1218" spans="1:21" ht="15" x14ac:dyDescent="0.2">
      <c r="A1218" s="197" t="s">
        <v>278</v>
      </c>
      <c r="B1218" s="197" t="s">
        <v>21</v>
      </c>
      <c r="C1218" s="197" t="s">
        <v>8</v>
      </c>
      <c r="D1218" s="198">
        <v>2016</v>
      </c>
      <c r="E1218" s="197" t="s">
        <v>6</v>
      </c>
      <c r="F1218" s="199">
        <v>516</v>
      </c>
      <c r="G1218" s="200">
        <v>20</v>
      </c>
      <c r="H1218" s="200">
        <v>20</v>
      </c>
      <c r="I1218" s="200">
        <v>0</v>
      </c>
      <c r="J1218" s="200">
        <v>279</v>
      </c>
      <c r="K1218" s="199">
        <v>82</v>
      </c>
      <c r="L1218" s="199">
        <v>82</v>
      </c>
      <c r="M1218" s="199">
        <v>0</v>
      </c>
      <c r="N1218" s="199">
        <v>282</v>
      </c>
      <c r="O1218" s="199">
        <v>162</v>
      </c>
      <c r="P1218" s="199">
        <v>340</v>
      </c>
      <c r="Q1218" s="201">
        <v>618</v>
      </c>
      <c r="R1218" s="197">
        <v>1417</v>
      </c>
      <c r="S1218" s="197">
        <v>882</v>
      </c>
      <c r="T1218" s="92">
        <f t="shared" si="18"/>
        <v>2016</v>
      </c>
      <c r="U1218">
        <f>VLOOKUP(A1218,'SB35 Determination Data'!$B$4:$F$542,5,FALSE)</f>
        <v>2015</v>
      </c>
    </row>
    <row r="1219" spans="1:21" ht="15" x14ac:dyDescent="0.2">
      <c r="A1219" s="197" t="s">
        <v>278</v>
      </c>
      <c r="B1219" s="197" t="s">
        <v>21</v>
      </c>
      <c r="C1219" s="197" t="s">
        <v>8</v>
      </c>
      <c r="D1219" s="198">
        <v>2017</v>
      </c>
      <c r="E1219" s="197" t="s">
        <v>6</v>
      </c>
      <c r="F1219" s="199">
        <v>516</v>
      </c>
      <c r="G1219" s="200">
        <v>0</v>
      </c>
      <c r="H1219" s="200">
        <v>0</v>
      </c>
      <c r="I1219" s="200">
        <v>0</v>
      </c>
      <c r="J1219" s="200">
        <v>279</v>
      </c>
      <c r="K1219" s="199">
        <v>0</v>
      </c>
      <c r="L1219" s="199">
        <v>0</v>
      </c>
      <c r="M1219" s="199">
        <v>0</v>
      </c>
      <c r="N1219" s="199">
        <v>282</v>
      </c>
      <c r="O1219" s="199">
        <v>0</v>
      </c>
      <c r="P1219" s="199">
        <v>340</v>
      </c>
      <c r="Q1219" s="201">
        <v>188</v>
      </c>
      <c r="R1219" s="197">
        <v>1417</v>
      </c>
      <c r="S1219" s="197">
        <v>188</v>
      </c>
      <c r="T1219" s="92">
        <f t="shared" si="18"/>
        <v>2017</v>
      </c>
      <c r="U1219">
        <f>VLOOKUP(A1219,'SB35 Determination Data'!$B$4:$F$542,5,FALSE)</f>
        <v>2015</v>
      </c>
    </row>
    <row r="1220" spans="1:21" ht="15" x14ac:dyDescent="0.2">
      <c r="A1220" s="197" t="s">
        <v>965</v>
      </c>
      <c r="B1220" s="197" t="s">
        <v>82</v>
      </c>
      <c r="C1220" s="197" t="s">
        <v>26</v>
      </c>
      <c r="D1220" s="198">
        <v>2016</v>
      </c>
      <c r="E1220" s="197" t="s">
        <v>6</v>
      </c>
      <c r="F1220" s="199">
        <v>312</v>
      </c>
      <c r="G1220" s="200">
        <v>0</v>
      </c>
      <c r="H1220" s="200">
        <v>0</v>
      </c>
      <c r="I1220" s="200">
        <v>0</v>
      </c>
      <c r="J1220" s="200">
        <v>175</v>
      </c>
      <c r="K1220" s="199">
        <v>0</v>
      </c>
      <c r="L1220" s="199">
        <v>0</v>
      </c>
      <c r="M1220" s="199">
        <v>0</v>
      </c>
      <c r="N1220" s="199">
        <v>163</v>
      </c>
      <c r="O1220" s="199">
        <v>0</v>
      </c>
      <c r="P1220" s="199">
        <v>568</v>
      </c>
      <c r="Q1220" s="201">
        <v>0</v>
      </c>
      <c r="R1220" s="197">
        <v>1218</v>
      </c>
      <c r="S1220" s="197">
        <v>0</v>
      </c>
      <c r="T1220" s="92">
        <f t="shared" ref="T1220:T1283" si="19">IF(D1220&gt;U1220,D1220,U1220)</f>
        <v>2016</v>
      </c>
      <c r="U1220">
        <f>VLOOKUP(A1220,'SB35 Determination Data'!$B$4:$F$542,5,FALSE)</f>
        <v>2016</v>
      </c>
    </row>
    <row r="1221" spans="1:21" ht="15" x14ac:dyDescent="0.2">
      <c r="A1221" s="197" t="s">
        <v>279</v>
      </c>
      <c r="B1221" s="197" t="s">
        <v>12</v>
      </c>
      <c r="C1221" s="197" t="s">
        <v>3</v>
      </c>
      <c r="D1221" s="198">
        <v>2014</v>
      </c>
      <c r="E1221" s="197" t="s">
        <v>6</v>
      </c>
      <c r="F1221" s="199">
        <v>45</v>
      </c>
      <c r="G1221" s="200">
        <v>20</v>
      </c>
      <c r="H1221" s="200">
        <v>20</v>
      </c>
      <c r="I1221" s="200">
        <v>0</v>
      </c>
      <c r="J1221" s="200">
        <v>32</v>
      </c>
      <c r="K1221" s="199">
        <v>20</v>
      </c>
      <c r="L1221" s="199">
        <v>20</v>
      </c>
      <c r="M1221" s="199">
        <v>0</v>
      </c>
      <c r="N1221" s="199">
        <v>37</v>
      </c>
      <c r="O1221" s="199">
        <v>0</v>
      </c>
      <c r="P1221" s="199">
        <v>90</v>
      </c>
      <c r="Q1221" s="201">
        <v>242</v>
      </c>
      <c r="R1221" s="197">
        <v>204</v>
      </c>
      <c r="S1221" s="197">
        <v>282</v>
      </c>
      <c r="T1221" s="92">
        <f t="shared" si="19"/>
        <v>2014</v>
      </c>
      <c r="U1221">
        <f>VLOOKUP(A1221,'SB35 Determination Data'!$B$4:$F$542,5,FALSE)</f>
        <v>2014</v>
      </c>
    </row>
    <row r="1222" spans="1:21" ht="15" x14ac:dyDescent="0.2">
      <c r="A1222" s="197" t="s">
        <v>279</v>
      </c>
      <c r="B1222" s="197" t="s">
        <v>12</v>
      </c>
      <c r="C1222" s="197" t="s">
        <v>3</v>
      </c>
      <c r="D1222" s="198">
        <v>2015</v>
      </c>
      <c r="E1222" s="197" t="s">
        <v>6</v>
      </c>
      <c r="F1222" s="199">
        <v>45</v>
      </c>
      <c r="G1222" s="200">
        <v>0</v>
      </c>
      <c r="H1222" s="200">
        <v>0</v>
      </c>
      <c r="I1222" s="200">
        <v>0</v>
      </c>
      <c r="J1222" s="200">
        <v>32</v>
      </c>
      <c r="K1222" s="199">
        <v>0</v>
      </c>
      <c r="L1222" s="199">
        <v>0</v>
      </c>
      <c r="M1222" s="199">
        <v>0</v>
      </c>
      <c r="N1222" s="199">
        <v>37</v>
      </c>
      <c r="O1222" s="199">
        <v>11</v>
      </c>
      <c r="P1222" s="199">
        <v>90</v>
      </c>
      <c r="Q1222" s="201">
        <v>127</v>
      </c>
      <c r="R1222" s="197">
        <v>204</v>
      </c>
      <c r="S1222" s="197">
        <v>138</v>
      </c>
      <c r="T1222" s="92">
        <f t="shared" si="19"/>
        <v>2015</v>
      </c>
      <c r="U1222">
        <f>VLOOKUP(A1222,'SB35 Determination Data'!$B$4:$F$542,5,FALSE)</f>
        <v>2014</v>
      </c>
    </row>
    <row r="1223" spans="1:21" ht="15" x14ac:dyDescent="0.2">
      <c r="A1223" s="197" t="s">
        <v>279</v>
      </c>
      <c r="B1223" s="197" t="s">
        <v>12</v>
      </c>
      <c r="C1223" s="197" t="s">
        <v>3</v>
      </c>
      <c r="D1223" s="198">
        <v>2016</v>
      </c>
      <c r="E1223" s="197" t="s">
        <v>6</v>
      </c>
      <c r="F1223" s="199">
        <v>45</v>
      </c>
      <c r="G1223" s="200">
        <v>0</v>
      </c>
      <c r="H1223" s="200">
        <v>0</v>
      </c>
      <c r="I1223" s="200">
        <v>0</v>
      </c>
      <c r="J1223" s="200">
        <v>32</v>
      </c>
      <c r="K1223" s="199">
        <v>12</v>
      </c>
      <c r="L1223" s="199">
        <v>12</v>
      </c>
      <c r="M1223" s="199">
        <v>0</v>
      </c>
      <c r="N1223" s="199">
        <v>37</v>
      </c>
      <c r="O1223" s="199">
        <v>2</v>
      </c>
      <c r="P1223" s="199">
        <v>90</v>
      </c>
      <c r="Q1223" s="201">
        <v>285</v>
      </c>
      <c r="R1223" s="197">
        <v>204</v>
      </c>
      <c r="S1223" s="197">
        <v>299</v>
      </c>
      <c r="T1223" s="92">
        <f t="shared" si="19"/>
        <v>2016</v>
      </c>
      <c r="U1223">
        <f>VLOOKUP(A1223,'SB35 Determination Data'!$B$4:$F$542,5,FALSE)</f>
        <v>2014</v>
      </c>
    </row>
    <row r="1224" spans="1:21" ht="15" x14ac:dyDescent="0.2">
      <c r="A1224" s="197" t="s">
        <v>279</v>
      </c>
      <c r="B1224" s="197" t="s">
        <v>12</v>
      </c>
      <c r="C1224" s="197" t="s">
        <v>3</v>
      </c>
      <c r="D1224" s="198">
        <v>2017</v>
      </c>
      <c r="E1224" s="197" t="s">
        <v>6</v>
      </c>
      <c r="F1224" s="199">
        <v>45</v>
      </c>
      <c r="G1224" s="200">
        <v>49</v>
      </c>
      <c r="H1224" s="200">
        <v>49</v>
      </c>
      <c r="I1224" s="200">
        <v>0</v>
      </c>
      <c r="J1224" s="200">
        <v>32</v>
      </c>
      <c r="K1224" s="199">
        <v>20</v>
      </c>
      <c r="L1224" s="199">
        <v>20</v>
      </c>
      <c r="M1224" s="199">
        <v>0</v>
      </c>
      <c r="N1224" s="202">
        <v>37</v>
      </c>
      <c r="O1224" s="199">
        <v>11</v>
      </c>
      <c r="P1224" s="199">
        <v>90</v>
      </c>
      <c r="Q1224" s="201">
        <v>115</v>
      </c>
      <c r="R1224" s="197">
        <v>204</v>
      </c>
      <c r="S1224" s="197">
        <v>195</v>
      </c>
      <c r="T1224" s="92">
        <f t="shared" si="19"/>
        <v>2017</v>
      </c>
      <c r="U1224">
        <f>VLOOKUP(A1224,'SB35 Determination Data'!$B$4:$F$542,5,FALSE)</f>
        <v>2014</v>
      </c>
    </row>
    <row r="1225" spans="1:21" ht="15" x14ac:dyDescent="0.2">
      <c r="A1225" s="197" t="s">
        <v>55</v>
      </c>
      <c r="B1225" s="197" t="s">
        <v>55</v>
      </c>
      <c r="C1225" s="197" t="s">
        <v>56</v>
      </c>
      <c r="D1225" s="198">
        <v>2015</v>
      </c>
      <c r="E1225" s="197" t="s">
        <v>6</v>
      </c>
      <c r="F1225" s="199">
        <v>962</v>
      </c>
      <c r="G1225" s="200">
        <v>0</v>
      </c>
      <c r="H1225" s="200">
        <v>0</v>
      </c>
      <c r="I1225" s="200">
        <v>0</v>
      </c>
      <c r="J1225" s="200">
        <v>701</v>
      </c>
      <c r="K1225" s="199">
        <v>0</v>
      </c>
      <c r="L1225" s="199">
        <v>0</v>
      </c>
      <c r="M1225" s="199">
        <v>0</v>
      </c>
      <c r="N1225" s="199">
        <v>820</v>
      </c>
      <c r="O1225" s="199">
        <v>4</v>
      </c>
      <c r="P1225" s="199">
        <v>1617</v>
      </c>
      <c r="Q1225" s="201">
        <v>290</v>
      </c>
      <c r="R1225" s="197">
        <v>4100</v>
      </c>
      <c r="S1225" s="197">
        <v>294</v>
      </c>
      <c r="T1225" s="92">
        <f t="shared" si="19"/>
        <v>2015</v>
      </c>
      <c r="U1225">
        <f>VLOOKUP(A1225,'SB35 Determination Data'!$B$4:$F$542,5,FALSE)</f>
        <v>2015</v>
      </c>
    </row>
    <row r="1226" spans="1:21" ht="15" x14ac:dyDescent="0.2">
      <c r="A1226" s="197" t="s">
        <v>55</v>
      </c>
      <c r="B1226" s="197" t="s">
        <v>55</v>
      </c>
      <c r="C1226" s="197" t="s">
        <v>56</v>
      </c>
      <c r="D1226" s="198">
        <v>2016</v>
      </c>
      <c r="E1226" s="197" t="s">
        <v>6</v>
      </c>
      <c r="F1226" s="199">
        <v>962</v>
      </c>
      <c r="G1226" s="200">
        <v>61</v>
      </c>
      <c r="H1226" s="200">
        <v>61</v>
      </c>
      <c r="I1226" s="200">
        <v>0</v>
      </c>
      <c r="J1226" s="200">
        <v>701</v>
      </c>
      <c r="K1226" s="199">
        <v>36</v>
      </c>
      <c r="L1226" s="199">
        <v>36</v>
      </c>
      <c r="M1226" s="199">
        <v>0</v>
      </c>
      <c r="N1226" s="199">
        <v>820</v>
      </c>
      <c r="O1226" s="199">
        <v>0</v>
      </c>
      <c r="P1226" s="199">
        <v>1617</v>
      </c>
      <c r="Q1226" s="201">
        <v>159</v>
      </c>
      <c r="R1226" s="197">
        <v>4100</v>
      </c>
      <c r="S1226" s="197">
        <v>256</v>
      </c>
      <c r="T1226" s="92">
        <f t="shared" si="19"/>
        <v>2016</v>
      </c>
      <c r="U1226">
        <f>VLOOKUP(A1226,'SB35 Determination Data'!$B$4:$F$542,5,FALSE)</f>
        <v>2015</v>
      </c>
    </row>
    <row r="1227" spans="1:21" ht="15" x14ac:dyDescent="0.2">
      <c r="A1227" s="197" t="s">
        <v>55</v>
      </c>
      <c r="B1227" s="197" t="s">
        <v>55</v>
      </c>
      <c r="C1227" s="197" t="s">
        <v>56</v>
      </c>
      <c r="D1227" s="198">
        <v>2017</v>
      </c>
      <c r="E1227" s="197" t="s">
        <v>6</v>
      </c>
      <c r="F1227" s="199">
        <v>962</v>
      </c>
      <c r="G1227" s="200">
        <v>0</v>
      </c>
      <c r="H1227" s="200">
        <v>0</v>
      </c>
      <c r="I1227" s="200">
        <v>0</v>
      </c>
      <c r="J1227" s="200">
        <v>701</v>
      </c>
      <c r="K1227" s="199">
        <v>0</v>
      </c>
      <c r="L1227" s="199">
        <v>0</v>
      </c>
      <c r="M1227" s="199">
        <v>0</v>
      </c>
      <c r="N1227" s="199">
        <v>820</v>
      </c>
      <c r="O1227" s="199">
        <v>0</v>
      </c>
      <c r="P1227" s="199">
        <v>1617</v>
      </c>
      <c r="Q1227" s="201">
        <v>117</v>
      </c>
      <c r="R1227" s="197">
        <v>4100</v>
      </c>
      <c r="S1227" s="197">
        <v>117</v>
      </c>
      <c r="T1227" s="92">
        <f t="shared" si="19"/>
        <v>2017</v>
      </c>
      <c r="U1227">
        <f>VLOOKUP(A1227,'SB35 Determination Data'!$B$4:$F$542,5,FALSE)</f>
        <v>2015</v>
      </c>
    </row>
    <row r="1228" spans="1:21" ht="15" x14ac:dyDescent="0.2">
      <c r="A1228" s="197" t="s">
        <v>280</v>
      </c>
      <c r="B1228" s="197" t="s">
        <v>55</v>
      </c>
      <c r="C1228" s="197" t="s">
        <v>56</v>
      </c>
      <c r="D1228" s="198">
        <v>2014</v>
      </c>
      <c r="E1228" s="197" t="s">
        <v>6</v>
      </c>
      <c r="F1228" s="199">
        <v>159</v>
      </c>
      <c r="G1228" s="200">
        <v>0</v>
      </c>
      <c r="H1228" s="200">
        <v>0</v>
      </c>
      <c r="I1228" s="200">
        <v>0</v>
      </c>
      <c r="J1228" s="200">
        <v>106</v>
      </c>
      <c r="K1228" s="199">
        <v>0</v>
      </c>
      <c r="L1228" s="199">
        <v>0</v>
      </c>
      <c r="M1228" s="199">
        <v>0</v>
      </c>
      <c r="N1228" s="199">
        <v>112</v>
      </c>
      <c r="O1228" s="199">
        <v>59</v>
      </c>
      <c r="P1228" s="199">
        <v>284</v>
      </c>
      <c r="Q1228" s="201">
        <v>80</v>
      </c>
      <c r="R1228" s="197">
        <v>661</v>
      </c>
      <c r="S1228" s="197">
        <v>139</v>
      </c>
      <c r="T1228" s="92">
        <f t="shared" si="19"/>
        <v>2015</v>
      </c>
      <c r="U1228">
        <f>VLOOKUP(A1228,'SB35 Determination Data'!$B$4:$F$542,5,FALSE)</f>
        <v>2015</v>
      </c>
    </row>
    <row r="1229" spans="1:21" ht="15" x14ac:dyDescent="0.2">
      <c r="A1229" s="197" t="s">
        <v>280</v>
      </c>
      <c r="B1229" s="197" t="s">
        <v>55</v>
      </c>
      <c r="C1229" s="197" t="s">
        <v>56</v>
      </c>
      <c r="D1229" s="198">
        <v>2015</v>
      </c>
      <c r="E1229" s="197" t="s">
        <v>6</v>
      </c>
      <c r="F1229" s="199">
        <v>159</v>
      </c>
      <c r="G1229" s="200">
        <v>49</v>
      </c>
      <c r="H1229" s="200">
        <v>49</v>
      </c>
      <c r="I1229" s="200">
        <v>0</v>
      </c>
      <c r="J1229" s="200">
        <v>106</v>
      </c>
      <c r="K1229" s="199">
        <v>41</v>
      </c>
      <c r="L1229" s="199">
        <v>36</v>
      </c>
      <c r="M1229" s="199">
        <v>5</v>
      </c>
      <c r="N1229" s="202">
        <v>112</v>
      </c>
      <c r="O1229" s="199">
        <v>44</v>
      </c>
      <c r="P1229" s="199">
        <v>284</v>
      </c>
      <c r="Q1229" s="201">
        <v>94</v>
      </c>
      <c r="R1229" s="197">
        <v>661</v>
      </c>
      <c r="S1229" s="197">
        <v>228</v>
      </c>
      <c r="T1229" s="92">
        <f t="shared" si="19"/>
        <v>2015</v>
      </c>
      <c r="U1229">
        <f>VLOOKUP(A1229,'SB35 Determination Data'!$B$4:$F$542,5,FALSE)</f>
        <v>2015</v>
      </c>
    </row>
    <row r="1230" spans="1:21" ht="15" x14ac:dyDescent="0.2">
      <c r="A1230" s="197" t="s">
        <v>280</v>
      </c>
      <c r="B1230" s="197" t="s">
        <v>55</v>
      </c>
      <c r="C1230" s="197" t="s">
        <v>56</v>
      </c>
      <c r="D1230" s="198">
        <v>2016</v>
      </c>
      <c r="E1230" s="197" t="s">
        <v>6</v>
      </c>
      <c r="F1230" s="199">
        <v>159</v>
      </c>
      <c r="G1230" s="200">
        <v>0</v>
      </c>
      <c r="H1230" s="200">
        <v>0</v>
      </c>
      <c r="I1230" s="200">
        <v>0</v>
      </c>
      <c r="J1230" s="200">
        <v>106</v>
      </c>
      <c r="K1230" s="199">
        <v>7</v>
      </c>
      <c r="L1230" s="199">
        <v>0</v>
      </c>
      <c r="M1230" s="199">
        <v>7</v>
      </c>
      <c r="N1230" s="199">
        <v>112</v>
      </c>
      <c r="O1230" s="199">
        <v>13</v>
      </c>
      <c r="P1230" s="199">
        <v>284</v>
      </c>
      <c r="Q1230" s="201">
        <v>31</v>
      </c>
      <c r="R1230" s="197">
        <v>661</v>
      </c>
      <c r="S1230" s="197">
        <v>51</v>
      </c>
      <c r="T1230" s="92">
        <f t="shared" si="19"/>
        <v>2016</v>
      </c>
      <c r="U1230">
        <f>VLOOKUP(A1230,'SB35 Determination Data'!$B$4:$F$542,5,FALSE)</f>
        <v>2015</v>
      </c>
    </row>
    <row r="1231" spans="1:21" ht="15" x14ac:dyDescent="0.2">
      <c r="A1231" s="197" t="s">
        <v>280</v>
      </c>
      <c r="B1231" s="197" t="s">
        <v>55</v>
      </c>
      <c r="C1231" s="197" t="s">
        <v>56</v>
      </c>
      <c r="D1231" s="198">
        <v>2017</v>
      </c>
      <c r="E1231" s="197" t="s">
        <v>6</v>
      </c>
      <c r="F1231" s="199">
        <v>159</v>
      </c>
      <c r="G1231" s="200">
        <v>8</v>
      </c>
      <c r="H1231" s="200">
        <v>8</v>
      </c>
      <c r="I1231" s="200">
        <v>0</v>
      </c>
      <c r="J1231" s="200">
        <v>106</v>
      </c>
      <c r="K1231" s="199">
        <v>1</v>
      </c>
      <c r="L1231" s="199">
        <v>0</v>
      </c>
      <c r="M1231" s="199">
        <v>1</v>
      </c>
      <c r="N1231" s="199">
        <v>112</v>
      </c>
      <c r="O1231" s="199">
        <v>54</v>
      </c>
      <c r="P1231" s="199">
        <v>284</v>
      </c>
      <c r="Q1231" s="201">
        <v>145</v>
      </c>
      <c r="R1231" s="197">
        <v>661</v>
      </c>
      <c r="S1231" s="197">
        <v>208</v>
      </c>
      <c r="T1231" s="92">
        <f t="shared" si="19"/>
        <v>2017</v>
      </c>
      <c r="U1231">
        <f>VLOOKUP(A1231,'SB35 Determination Data'!$B$4:$F$542,5,FALSE)</f>
        <v>2015</v>
      </c>
    </row>
    <row r="1232" spans="1:21" ht="15" x14ac:dyDescent="0.2">
      <c r="A1232" s="197" t="s">
        <v>62</v>
      </c>
      <c r="B1232" s="197" t="s">
        <v>62</v>
      </c>
      <c r="C1232" s="197" t="s">
        <v>8</v>
      </c>
      <c r="D1232" s="198">
        <v>2015</v>
      </c>
      <c r="E1232" s="197" t="s">
        <v>6</v>
      </c>
      <c r="F1232" s="199">
        <v>1050</v>
      </c>
      <c r="G1232" s="200">
        <v>0</v>
      </c>
      <c r="H1232" s="200">
        <v>0</v>
      </c>
      <c r="I1232" s="200">
        <v>0</v>
      </c>
      <c r="J1232" s="200">
        <v>695</v>
      </c>
      <c r="K1232" s="199">
        <v>0</v>
      </c>
      <c r="L1232" s="199">
        <v>0</v>
      </c>
      <c r="M1232" s="199">
        <v>0</v>
      </c>
      <c r="N1232" s="199">
        <v>755</v>
      </c>
      <c r="O1232" s="199">
        <v>19</v>
      </c>
      <c r="P1232" s="199">
        <v>1593</v>
      </c>
      <c r="Q1232" s="201">
        <v>212</v>
      </c>
      <c r="R1232" s="197">
        <v>4093</v>
      </c>
      <c r="S1232" s="197">
        <v>231</v>
      </c>
      <c r="T1232" s="92">
        <f t="shared" si="19"/>
        <v>2015</v>
      </c>
      <c r="U1232">
        <f>VLOOKUP(A1232,'SB35 Determination Data'!$B$4:$F$542,5,FALSE)</f>
        <v>2015</v>
      </c>
    </row>
    <row r="1233" spans="1:21" ht="15" x14ac:dyDescent="0.2">
      <c r="A1233" s="197" t="s">
        <v>62</v>
      </c>
      <c r="B1233" s="197" t="s">
        <v>62</v>
      </c>
      <c r="C1233" s="197" t="s">
        <v>8</v>
      </c>
      <c r="D1233" s="198">
        <v>2016</v>
      </c>
      <c r="E1233" s="197" t="s">
        <v>6</v>
      </c>
      <c r="F1233" s="199">
        <v>1050</v>
      </c>
      <c r="G1233" s="200">
        <v>1</v>
      </c>
      <c r="H1233" s="200">
        <v>1</v>
      </c>
      <c r="I1233" s="200">
        <v>0</v>
      </c>
      <c r="J1233" s="200">
        <v>695</v>
      </c>
      <c r="K1233" s="199">
        <v>1</v>
      </c>
      <c r="L1233" s="199">
        <v>1</v>
      </c>
      <c r="M1233" s="199">
        <v>0</v>
      </c>
      <c r="N1233" s="202">
        <v>755</v>
      </c>
      <c r="O1233" s="199">
        <v>16</v>
      </c>
      <c r="P1233" s="199">
        <v>1593</v>
      </c>
      <c r="Q1233" s="201">
        <v>399</v>
      </c>
      <c r="R1233" s="197">
        <v>4093</v>
      </c>
      <c r="S1233" s="197">
        <v>417</v>
      </c>
      <c r="T1233" s="92">
        <f t="shared" si="19"/>
        <v>2016</v>
      </c>
      <c r="U1233">
        <f>VLOOKUP(A1233,'SB35 Determination Data'!$B$4:$F$542,5,FALSE)</f>
        <v>2015</v>
      </c>
    </row>
    <row r="1234" spans="1:21" ht="15" x14ac:dyDescent="0.2">
      <c r="A1234" s="197" t="s">
        <v>62</v>
      </c>
      <c r="B1234" s="197" t="s">
        <v>62</v>
      </c>
      <c r="C1234" s="197" t="s">
        <v>8</v>
      </c>
      <c r="D1234" s="198">
        <v>2017</v>
      </c>
      <c r="E1234" s="197" t="s">
        <v>6</v>
      </c>
      <c r="F1234" s="199">
        <v>1050</v>
      </c>
      <c r="G1234" s="200">
        <v>0</v>
      </c>
      <c r="H1234" s="200">
        <v>0</v>
      </c>
      <c r="I1234" s="200">
        <v>0</v>
      </c>
      <c r="J1234" s="200">
        <v>695</v>
      </c>
      <c r="K1234" s="199">
        <v>0</v>
      </c>
      <c r="L1234" s="199">
        <v>0</v>
      </c>
      <c r="M1234" s="199">
        <v>0</v>
      </c>
      <c r="N1234" s="199">
        <v>755</v>
      </c>
      <c r="O1234" s="199">
        <v>6</v>
      </c>
      <c r="P1234" s="199">
        <v>1593</v>
      </c>
      <c r="Q1234" s="201">
        <v>1609</v>
      </c>
      <c r="R1234" s="197">
        <v>4093</v>
      </c>
      <c r="S1234" s="197">
        <v>1615</v>
      </c>
      <c r="T1234" s="92">
        <f t="shared" si="19"/>
        <v>2017</v>
      </c>
      <c r="U1234">
        <f>VLOOKUP(A1234,'SB35 Determination Data'!$B$4:$F$542,5,FALSE)</f>
        <v>2015</v>
      </c>
    </row>
    <row r="1235" spans="1:21" ht="15" x14ac:dyDescent="0.2">
      <c r="A1235" s="197" t="s">
        <v>281</v>
      </c>
      <c r="B1235" s="197" t="s">
        <v>62</v>
      </c>
      <c r="C1235" s="197" t="s">
        <v>8</v>
      </c>
      <c r="D1235" s="198">
        <v>2014</v>
      </c>
      <c r="E1235" s="197" t="s">
        <v>6</v>
      </c>
      <c r="F1235" s="199">
        <v>22</v>
      </c>
      <c r="G1235" s="200">
        <v>13</v>
      </c>
      <c r="H1235" s="200">
        <v>13</v>
      </c>
      <c r="I1235" s="200">
        <v>0</v>
      </c>
      <c r="J1235" s="200">
        <v>13</v>
      </c>
      <c r="K1235" s="199">
        <v>0</v>
      </c>
      <c r="L1235" s="199">
        <v>0</v>
      </c>
      <c r="M1235" s="199">
        <v>0</v>
      </c>
      <c r="N1235" s="199">
        <v>214</v>
      </c>
      <c r="O1235" s="199">
        <v>0</v>
      </c>
      <c r="P1235" s="199">
        <v>28</v>
      </c>
      <c r="Q1235" s="201">
        <v>58</v>
      </c>
      <c r="R1235" s="197">
        <v>277</v>
      </c>
      <c r="S1235" s="197">
        <v>71</v>
      </c>
      <c r="T1235" s="92">
        <f t="shared" si="19"/>
        <v>2015</v>
      </c>
      <c r="U1235">
        <f>VLOOKUP(A1235,'SB35 Determination Data'!$B$4:$F$542,5,FALSE)</f>
        <v>2015</v>
      </c>
    </row>
    <row r="1236" spans="1:21" ht="15" x14ac:dyDescent="0.2">
      <c r="A1236" s="197" t="s">
        <v>281</v>
      </c>
      <c r="B1236" s="197" t="s">
        <v>62</v>
      </c>
      <c r="C1236" s="197" t="s">
        <v>8</v>
      </c>
      <c r="D1236" s="198">
        <v>2015</v>
      </c>
      <c r="E1236" s="197" t="s">
        <v>6</v>
      </c>
      <c r="F1236" s="199">
        <v>22</v>
      </c>
      <c r="G1236" s="200">
        <v>5</v>
      </c>
      <c r="H1236" s="200">
        <v>5</v>
      </c>
      <c r="I1236" s="200">
        <v>0</v>
      </c>
      <c r="J1236" s="200">
        <v>13</v>
      </c>
      <c r="K1236" s="199">
        <v>0</v>
      </c>
      <c r="L1236" s="199">
        <v>0</v>
      </c>
      <c r="M1236" s="199">
        <v>0</v>
      </c>
      <c r="N1236" s="199">
        <v>214</v>
      </c>
      <c r="O1236" s="199">
        <v>0</v>
      </c>
      <c r="P1236" s="199">
        <v>28</v>
      </c>
      <c r="Q1236" s="201">
        <v>60</v>
      </c>
      <c r="R1236" s="197">
        <v>277</v>
      </c>
      <c r="S1236" s="197">
        <v>65</v>
      </c>
      <c r="T1236" s="92">
        <f t="shared" si="19"/>
        <v>2015</v>
      </c>
      <c r="U1236">
        <f>VLOOKUP(A1236,'SB35 Determination Data'!$B$4:$F$542,5,FALSE)</f>
        <v>2015</v>
      </c>
    </row>
    <row r="1237" spans="1:21" ht="15" x14ac:dyDescent="0.2">
      <c r="A1237" s="197" t="s">
        <v>281</v>
      </c>
      <c r="B1237" s="197" t="s">
        <v>62</v>
      </c>
      <c r="C1237" s="197" t="s">
        <v>8</v>
      </c>
      <c r="D1237" s="198">
        <v>2016</v>
      </c>
      <c r="E1237" s="197" t="s">
        <v>6</v>
      </c>
      <c r="F1237" s="199">
        <v>22</v>
      </c>
      <c r="G1237" s="200">
        <v>11</v>
      </c>
      <c r="H1237" s="200">
        <v>11</v>
      </c>
      <c r="I1237" s="200">
        <v>0</v>
      </c>
      <c r="J1237" s="200">
        <v>13</v>
      </c>
      <c r="K1237" s="199">
        <v>0</v>
      </c>
      <c r="L1237" s="199">
        <v>0</v>
      </c>
      <c r="M1237" s="199">
        <v>0</v>
      </c>
      <c r="N1237" s="199">
        <v>214</v>
      </c>
      <c r="O1237" s="199">
        <v>0</v>
      </c>
      <c r="P1237" s="199">
        <v>28</v>
      </c>
      <c r="Q1237" s="201">
        <v>66</v>
      </c>
      <c r="R1237" s="197">
        <v>277</v>
      </c>
      <c r="S1237" s="197">
        <v>77</v>
      </c>
      <c r="T1237" s="92">
        <f t="shared" si="19"/>
        <v>2016</v>
      </c>
      <c r="U1237">
        <f>VLOOKUP(A1237,'SB35 Determination Data'!$B$4:$F$542,5,FALSE)</f>
        <v>2015</v>
      </c>
    </row>
    <row r="1238" spans="1:21" ht="15" x14ac:dyDescent="0.2">
      <c r="A1238" s="197" t="s">
        <v>281</v>
      </c>
      <c r="B1238" s="197" t="s">
        <v>62</v>
      </c>
      <c r="C1238" s="197" t="s">
        <v>8</v>
      </c>
      <c r="D1238" s="198">
        <v>2017</v>
      </c>
      <c r="E1238" s="197" t="s">
        <v>6</v>
      </c>
      <c r="F1238" s="199">
        <v>22</v>
      </c>
      <c r="G1238" s="200">
        <v>13</v>
      </c>
      <c r="H1238" s="200">
        <v>0</v>
      </c>
      <c r="I1238" s="200">
        <v>13</v>
      </c>
      <c r="J1238" s="200">
        <v>13</v>
      </c>
      <c r="K1238" s="199">
        <v>0</v>
      </c>
      <c r="L1238" s="199">
        <v>0</v>
      </c>
      <c r="M1238" s="199">
        <v>0</v>
      </c>
      <c r="N1238" s="199">
        <v>214</v>
      </c>
      <c r="O1238" s="199">
        <v>0</v>
      </c>
      <c r="P1238" s="199">
        <v>28</v>
      </c>
      <c r="Q1238" s="201">
        <v>43</v>
      </c>
      <c r="R1238" s="197">
        <v>277</v>
      </c>
      <c r="S1238" s="197">
        <v>56</v>
      </c>
      <c r="T1238" s="92">
        <f t="shared" si="19"/>
        <v>2017</v>
      </c>
      <c r="U1238">
        <f>VLOOKUP(A1238,'SB35 Determination Data'!$B$4:$F$542,5,FALSE)</f>
        <v>2015</v>
      </c>
    </row>
    <row r="1239" spans="1:21" ht="15" x14ac:dyDescent="0.2">
      <c r="A1239" s="197" t="s">
        <v>1124</v>
      </c>
      <c r="B1239" s="197" t="s">
        <v>5</v>
      </c>
      <c r="C1239" s="197" t="s">
        <v>3</v>
      </c>
      <c r="D1239" s="198">
        <v>2014</v>
      </c>
      <c r="E1239" s="197" t="s">
        <v>6</v>
      </c>
      <c r="F1239" s="199">
        <v>2645</v>
      </c>
      <c r="G1239" s="200">
        <v>3</v>
      </c>
      <c r="H1239" s="200">
        <v>3</v>
      </c>
      <c r="I1239" s="200">
        <v>0</v>
      </c>
      <c r="J1239" s="200">
        <v>1678</v>
      </c>
      <c r="K1239" s="199">
        <v>32</v>
      </c>
      <c r="L1239" s="199">
        <v>2</v>
      </c>
      <c r="M1239" s="199">
        <v>30</v>
      </c>
      <c r="N1239" s="199">
        <v>1532</v>
      </c>
      <c r="O1239" s="199">
        <v>141</v>
      </c>
      <c r="P1239" s="199">
        <v>5126</v>
      </c>
      <c r="Q1239" s="201">
        <v>212</v>
      </c>
      <c r="R1239" s="197">
        <v>10981</v>
      </c>
      <c r="S1239" s="197">
        <v>388</v>
      </c>
      <c r="T1239" s="92">
        <f t="shared" si="19"/>
        <v>2014</v>
      </c>
      <c r="U1239">
        <f>VLOOKUP(A1239,'SB35 Determination Data'!$B$4:$F$542,5,FALSE)</f>
        <v>2014</v>
      </c>
    </row>
    <row r="1240" spans="1:21" ht="15" x14ac:dyDescent="0.2">
      <c r="A1240" s="197" t="s">
        <v>1124</v>
      </c>
      <c r="B1240" s="197" t="s">
        <v>5</v>
      </c>
      <c r="C1240" s="197" t="s">
        <v>3</v>
      </c>
      <c r="D1240" s="198">
        <v>2015</v>
      </c>
      <c r="E1240" s="197" t="s">
        <v>6</v>
      </c>
      <c r="F1240" s="199">
        <v>2645</v>
      </c>
      <c r="G1240" s="200">
        <v>0</v>
      </c>
      <c r="H1240" s="200">
        <v>0</v>
      </c>
      <c r="I1240" s="200">
        <v>0</v>
      </c>
      <c r="J1240" s="200">
        <v>1678</v>
      </c>
      <c r="K1240" s="199">
        <v>73</v>
      </c>
      <c r="L1240" s="199">
        <v>73</v>
      </c>
      <c r="M1240" s="199">
        <v>0</v>
      </c>
      <c r="N1240" s="199">
        <v>1532</v>
      </c>
      <c r="O1240" s="199">
        <v>11</v>
      </c>
      <c r="P1240" s="199">
        <v>5126</v>
      </c>
      <c r="Q1240" s="201">
        <v>306</v>
      </c>
      <c r="R1240" s="197">
        <v>10981</v>
      </c>
      <c r="S1240" s="197">
        <v>390</v>
      </c>
      <c r="T1240" s="92">
        <f t="shared" si="19"/>
        <v>2015</v>
      </c>
      <c r="U1240">
        <f>VLOOKUP(A1240,'SB35 Determination Data'!$B$4:$F$542,5,FALSE)</f>
        <v>2014</v>
      </c>
    </row>
    <row r="1241" spans="1:21" ht="15" x14ac:dyDescent="0.2">
      <c r="A1241" s="197" t="s">
        <v>1124</v>
      </c>
      <c r="B1241" s="197" t="s">
        <v>5</v>
      </c>
      <c r="C1241" s="197" t="s">
        <v>3</v>
      </c>
      <c r="D1241" s="198">
        <v>2016</v>
      </c>
      <c r="E1241" s="197" t="s">
        <v>6</v>
      </c>
      <c r="F1241" s="199">
        <v>2645</v>
      </c>
      <c r="G1241" s="200">
        <v>10</v>
      </c>
      <c r="H1241" s="200">
        <v>10</v>
      </c>
      <c r="I1241" s="200">
        <v>0</v>
      </c>
      <c r="J1241" s="200">
        <v>1678</v>
      </c>
      <c r="K1241" s="199">
        <v>19</v>
      </c>
      <c r="L1241" s="199">
        <v>19</v>
      </c>
      <c r="M1241" s="199">
        <v>0</v>
      </c>
      <c r="N1241" s="199">
        <v>1532</v>
      </c>
      <c r="O1241" s="199">
        <v>0</v>
      </c>
      <c r="P1241" s="199">
        <v>5126</v>
      </c>
      <c r="Q1241" s="201">
        <v>433</v>
      </c>
      <c r="R1241" s="197">
        <v>10981</v>
      </c>
      <c r="S1241" s="197">
        <v>462</v>
      </c>
      <c r="T1241" s="92">
        <f t="shared" si="19"/>
        <v>2016</v>
      </c>
      <c r="U1241">
        <f>VLOOKUP(A1241,'SB35 Determination Data'!$B$4:$F$542,5,FALSE)</f>
        <v>2014</v>
      </c>
    </row>
    <row r="1242" spans="1:21" ht="15" x14ac:dyDescent="0.2">
      <c r="A1242" s="197" t="s">
        <v>1124</v>
      </c>
      <c r="B1242" s="197" t="s">
        <v>5</v>
      </c>
      <c r="C1242" s="197" t="s">
        <v>3</v>
      </c>
      <c r="D1242" s="198">
        <v>2017</v>
      </c>
      <c r="E1242" s="197" t="s">
        <v>6</v>
      </c>
      <c r="F1242" s="199">
        <v>2645</v>
      </c>
      <c r="G1242" s="200">
        <v>0</v>
      </c>
      <c r="H1242" s="200">
        <v>0</v>
      </c>
      <c r="I1242" s="200">
        <v>0</v>
      </c>
      <c r="J1242" s="200">
        <v>1678</v>
      </c>
      <c r="K1242" s="199">
        <v>0</v>
      </c>
      <c r="L1242" s="199">
        <v>0</v>
      </c>
      <c r="M1242" s="199">
        <v>0</v>
      </c>
      <c r="N1242" s="199">
        <v>1532</v>
      </c>
      <c r="O1242" s="199">
        <v>0</v>
      </c>
      <c r="P1242" s="199">
        <v>5126</v>
      </c>
      <c r="Q1242" s="201">
        <v>578</v>
      </c>
      <c r="R1242" s="197">
        <v>10981</v>
      </c>
      <c r="S1242" s="197">
        <v>578</v>
      </c>
      <c r="T1242" s="92">
        <f t="shared" si="19"/>
        <v>2017</v>
      </c>
      <c r="U1242">
        <f>VLOOKUP(A1242,'SB35 Determination Data'!$B$4:$F$542,5,FALSE)</f>
        <v>2014</v>
      </c>
    </row>
    <row r="1243" spans="1:21" ht="15" x14ac:dyDescent="0.2">
      <c r="A1243" s="197" t="s">
        <v>64</v>
      </c>
      <c r="B1243" s="197" t="s">
        <v>64</v>
      </c>
      <c r="C1243" s="197" t="s">
        <v>26</v>
      </c>
      <c r="D1243" s="198">
        <v>2015</v>
      </c>
      <c r="E1243" s="197" t="s">
        <v>6</v>
      </c>
      <c r="F1243" s="199">
        <v>180</v>
      </c>
      <c r="G1243" s="200">
        <v>5</v>
      </c>
      <c r="H1243" s="200">
        <v>5</v>
      </c>
      <c r="I1243" s="200">
        <v>0</v>
      </c>
      <c r="J1243" s="200">
        <v>118</v>
      </c>
      <c r="K1243" s="199">
        <v>7</v>
      </c>
      <c r="L1243" s="199">
        <v>7</v>
      </c>
      <c r="M1243" s="199">
        <v>0</v>
      </c>
      <c r="N1243" s="202">
        <v>136</v>
      </c>
      <c r="O1243" s="199">
        <v>39</v>
      </c>
      <c r="P1243" s="199">
        <v>313</v>
      </c>
      <c r="Q1243" s="201">
        <v>94</v>
      </c>
      <c r="R1243" s="197">
        <v>747</v>
      </c>
      <c r="S1243" s="197">
        <v>145</v>
      </c>
      <c r="T1243" s="92">
        <f t="shared" si="19"/>
        <v>2016</v>
      </c>
      <c r="U1243">
        <f>VLOOKUP(A1243,'SB35 Determination Data'!$B$4:$F$542,5,FALSE)</f>
        <v>2016</v>
      </c>
    </row>
    <row r="1244" spans="1:21" ht="15" x14ac:dyDescent="0.2">
      <c r="A1244" s="197" t="s">
        <v>64</v>
      </c>
      <c r="B1244" s="197" t="s">
        <v>64</v>
      </c>
      <c r="C1244" s="197" t="s">
        <v>26</v>
      </c>
      <c r="D1244" s="198">
        <v>2016</v>
      </c>
      <c r="E1244" s="197" t="s">
        <v>6</v>
      </c>
      <c r="F1244" s="199">
        <v>180</v>
      </c>
      <c r="G1244" s="200">
        <v>1</v>
      </c>
      <c r="H1244" s="200">
        <v>1</v>
      </c>
      <c r="I1244" s="200">
        <v>0</v>
      </c>
      <c r="J1244" s="200">
        <v>118</v>
      </c>
      <c r="K1244" s="199">
        <v>15</v>
      </c>
      <c r="L1244" s="199">
        <v>15</v>
      </c>
      <c r="M1244" s="199">
        <v>0</v>
      </c>
      <c r="N1244" s="199">
        <v>136</v>
      </c>
      <c r="O1244" s="199">
        <v>112</v>
      </c>
      <c r="P1244" s="199">
        <v>313</v>
      </c>
      <c r="Q1244" s="201">
        <v>44</v>
      </c>
      <c r="R1244" s="197">
        <v>747</v>
      </c>
      <c r="S1244" s="197">
        <v>172</v>
      </c>
      <c r="T1244" s="92">
        <f t="shared" si="19"/>
        <v>2016</v>
      </c>
      <c r="U1244">
        <f>VLOOKUP(A1244,'SB35 Determination Data'!$B$4:$F$542,5,FALSE)</f>
        <v>2016</v>
      </c>
    </row>
    <row r="1245" spans="1:21" ht="15" x14ac:dyDescent="0.2">
      <c r="A1245" s="197" t="s">
        <v>64</v>
      </c>
      <c r="B1245" s="197" t="s">
        <v>64</v>
      </c>
      <c r="C1245" s="197" t="s">
        <v>26</v>
      </c>
      <c r="D1245" s="198">
        <v>2017</v>
      </c>
      <c r="E1245" s="197" t="s">
        <v>6</v>
      </c>
      <c r="F1245" s="199">
        <v>180</v>
      </c>
      <c r="G1245" s="200">
        <v>0</v>
      </c>
      <c r="H1245" s="200">
        <v>0</v>
      </c>
      <c r="I1245" s="200">
        <v>0</v>
      </c>
      <c r="J1245" s="200">
        <v>118</v>
      </c>
      <c r="K1245" s="199">
        <v>13</v>
      </c>
      <c r="L1245" s="199">
        <v>13</v>
      </c>
      <c r="M1245" s="199">
        <v>0</v>
      </c>
      <c r="N1245" s="199">
        <v>136</v>
      </c>
      <c r="O1245" s="199">
        <v>41</v>
      </c>
      <c r="P1245" s="199">
        <v>313</v>
      </c>
      <c r="Q1245" s="201">
        <v>109</v>
      </c>
      <c r="R1245" s="197">
        <v>747</v>
      </c>
      <c r="S1245" s="197">
        <v>163</v>
      </c>
      <c r="T1245" s="92">
        <f t="shared" si="19"/>
        <v>2017</v>
      </c>
      <c r="U1245">
        <f>VLOOKUP(A1245,'SB35 Determination Data'!$B$4:$F$542,5,FALSE)</f>
        <v>2016</v>
      </c>
    </row>
    <row r="1246" spans="1:21" ht="15" x14ac:dyDescent="0.2">
      <c r="A1246" s="197" t="s">
        <v>282</v>
      </c>
      <c r="B1246" s="197" t="s">
        <v>64</v>
      </c>
      <c r="C1246" s="197" t="s">
        <v>26</v>
      </c>
      <c r="D1246" s="198">
        <v>2015</v>
      </c>
      <c r="E1246" s="197" t="s">
        <v>6</v>
      </c>
      <c r="F1246" s="199">
        <v>317</v>
      </c>
      <c r="G1246" s="200">
        <v>1</v>
      </c>
      <c r="H1246" s="200">
        <v>1</v>
      </c>
      <c r="I1246" s="200">
        <v>0</v>
      </c>
      <c r="J1246" s="200">
        <v>207</v>
      </c>
      <c r="K1246" s="199">
        <v>2</v>
      </c>
      <c r="L1246" s="199">
        <v>2</v>
      </c>
      <c r="M1246" s="199">
        <v>0</v>
      </c>
      <c r="N1246" s="199">
        <v>239</v>
      </c>
      <c r="O1246" s="199">
        <v>84</v>
      </c>
      <c r="P1246" s="199">
        <v>551</v>
      </c>
      <c r="Q1246" s="201">
        <v>33</v>
      </c>
      <c r="R1246" s="197">
        <v>1314</v>
      </c>
      <c r="S1246" s="197">
        <v>120</v>
      </c>
      <c r="T1246" s="92">
        <f t="shared" si="19"/>
        <v>2016</v>
      </c>
      <c r="U1246">
        <f>VLOOKUP(A1246,'SB35 Determination Data'!$B$4:$F$542,5,FALSE)</f>
        <v>2016</v>
      </c>
    </row>
    <row r="1247" spans="1:21" ht="15" x14ac:dyDescent="0.2">
      <c r="A1247" s="197" t="s">
        <v>282</v>
      </c>
      <c r="B1247" s="197" t="s">
        <v>64</v>
      </c>
      <c r="C1247" s="197" t="s">
        <v>26</v>
      </c>
      <c r="D1247" s="198">
        <v>2016</v>
      </c>
      <c r="E1247" s="197" t="s">
        <v>6</v>
      </c>
      <c r="F1247" s="199">
        <v>317</v>
      </c>
      <c r="G1247" s="200">
        <v>42</v>
      </c>
      <c r="H1247" s="200">
        <v>42</v>
      </c>
      <c r="I1247" s="200">
        <v>0</v>
      </c>
      <c r="J1247" s="200">
        <v>207</v>
      </c>
      <c r="K1247" s="199">
        <v>23</v>
      </c>
      <c r="L1247" s="199">
        <v>23</v>
      </c>
      <c r="M1247" s="199">
        <v>0</v>
      </c>
      <c r="N1247" s="202">
        <v>239</v>
      </c>
      <c r="O1247" s="199">
        <v>35</v>
      </c>
      <c r="P1247" s="199">
        <v>551</v>
      </c>
      <c r="Q1247" s="201">
        <v>17</v>
      </c>
      <c r="R1247" s="197">
        <v>1314</v>
      </c>
      <c r="S1247" s="197">
        <v>117</v>
      </c>
      <c r="T1247" s="92">
        <f t="shared" si="19"/>
        <v>2016</v>
      </c>
      <c r="U1247">
        <f>VLOOKUP(A1247,'SB35 Determination Data'!$B$4:$F$542,5,FALSE)</f>
        <v>2016</v>
      </c>
    </row>
    <row r="1248" spans="1:21" ht="15" x14ac:dyDescent="0.2">
      <c r="A1248" s="197" t="s">
        <v>282</v>
      </c>
      <c r="B1248" s="197" t="s">
        <v>64</v>
      </c>
      <c r="C1248" s="197" t="s">
        <v>26</v>
      </c>
      <c r="D1248" s="198">
        <v>2017</v>
      </c>
      <c r="E1248" s="197" t="s">
        <v>6</v>
      </c>
      <c r="F1248" s="199">
        <v>317</v>
      </c>
      <c r="G1248" s="200">
        <v>0</v>
      </c>
      <c r="H1248" s="200">
        <v>0</v>
      </c>
      <c r="I1248" s="200">
        <v>0</v>
      </c>
      <c r="J1248" s="200">
        <v>207</v>
      </c>
      <c r="K1248" s="199">
        <v>0</v>
      </c>
      <c r="L1248" s="199">
        <v>0</v>
      </c>
      <c r="M1248" s="199">
        <v>0</v>
      </c>
      <c r="N1248" s="199">
        <v>239</v>
      </c>
      <c r="O1248" s="199">
        <v>66</v>
      </c>
      <c r="P1248" s="199">
        <v>551</v>
      </c>
      <c r="Q1248" s="201">
        <v>38</v>
      </c>
      <c r="R1248" s="197">
        <v>1314</v>
      </c>
      <c r="S1248" s="197">
        <v>104</v>
      </c>
      <c r="T1248" s="92">
        <f t="shared" si="19"/>
        <v>2017</v>
      </c>
      <c r="U1248">
        <f>VLOOKUP(A1248,'SB35 Determination Data'!$B$4:$F$542,5,FALSE)</f>
        <v>2016</v>
      </c>
    </row>
    <row r="1249" spans="1:21" ht="15" x14ac:dyDescent="0.2">
      <c r="A1249" s="197" t="s">
        <v>283</v>
      </c>
      <c r="B1249" s="197" t="s">
        <v>5</v>
      </c>
      <c r="C1249" s="197" t="s">
        <v>3</v>
      </c>
      <c r="D1249" s="198">
        <v>2014</v>
      </c>
      <c r="E1249" s="197" t="s">
        <v>6</v>
      </c>
      <c r="F1249" s="199">
        <v>82</v>
      </c>
      <c r="G1249" s="200">
        <v>0</v>
      </c>
      <c r="H1249" s="200">
        <v>0</v>
      </c>
      <c r="I1249" s="200">
        <v>0</v>
      </c>
      <c r="J1249" s="200">
        <v>50</v>
      </c>
      <c r="K1249" s="199">
        <v>0</v>
      </c>
      <c r="L1249" s="199">
        <v>0</v>
      </c>
      <c r="M1249" s="199">
        <v>0</v>
      </c>
      <c r="N1249" s="199">
        <v>53</v>
      </c>
      <c r="O1249" s="199">
        <v>0</v>
      </c>
      <c r="P1249" s="199">
        <v>139</v>
      </c>
      <c r="Q1249" s="201">
        <v>156</v>
      </c>
      <c r="R1249" s="197">
        <v>324</v>
      </c>
      <c r="S1249" s="197">
        <v>156</v>
      </c>
      <c r="T1249" s="92">
        <f t="shared" si="19"/>
        <v>2014</v>
      </c>
      <c r="U1249">
        <f>VLOOKUP(A1249,'SB35 Determination Data'!$B$4:$F$542,5,FALSE)</f>
        <v>2014</v>
      </c>
    </row>
    <row r="1250" spans="1:21" ht="15" x14ac:dyDescent="0.2">
      <c r="A1250" s="197" t="s">
        <v>283</v>
      </c>
      <c r="B1250" s="197" t="s">
        <v>5</v>
      </c>
      <c r="C1250" s="197" t="s">
        <v>3</v>
      </c>
      <c r="D1250" s="198">
        <v>2015</v>
      </c>
      <c r="E1250" s="197" t="s">
        <v>6</v>
      </c>
      <c r="F1250" s="199">
        <v>82</v>
      </c>
      <c r="G1250" s="200">
        <v>0</v>
      </c>
      <c r="H1250" s="200">
        <v>0</v>
      </c>
      <c r="I1250" s="200">
        <v>0</v>
      </c>
      <c r="J1250" s="200">
        <v>50</v>
      </c>
      <c r="K1250" s="199">
        <v>0</v>
      </c>
      <c r="L1250" s="199">
        <v>0</v>
      </c>
      <c r="M1250" s="199">
        <v>0</v>
      </c>
      <c r="N1250" s="199">
        <v>53</v>
      </c>
      <c r="O1250" s="199">
        <v>0</v>
      </c>
      <c r="P1250" s="199">
        <v>139</v>
      </c>
      <c r="Q1250" s="201">
        <v>51</v>
      </c>
      <c r="R1250" s="197">
        <v>324</v>
      </c>
      <c r="S1250" s="197">
        <v>51</v>
      </c>
      <c r="T1250" s="92">
        <f t="shared" si="19"/>
        <v>2015</v>
      </c>
      <c r="U1250">
        <f>VLOOKUP(A1250,'SB35 Determination Data'!$B$4:$F$542,5,FALSE)</f>
        <v>2014</v>
      </c>
    </row>
    <row r="1251" spans="1:21" ht="15" x14ac:dyDescent="0.2">
      <c r="A1251" s="197" t="s">
        <v>283</v>
      </c>
      <c r="B1251" s="197" t="s">
        <v>5</v>
      </c>
      <c r="C1251" s="197" t="s">
        <v>3</v>
      </c>
      <c r="D1251" s="198">
        <v>2016</v>
      </c>
      <c r="E1251" s="197" t="s">
        <v>6</v>
      </c>
      <c r="F1251" s="199">
        <v>82</v>
      </c>
      <c r="G1251" s="200">
        <v>0</v>
      </c>
      <c r="H1251" s="200">
        <v>0</v>
      </c>
      <c r="I1251" s="200">
        <v>0</v>
      </c>
      <c r="J1251" s="200">
        <v>50</v>
      </c>
      <c r="K1251" s="199">
        <v>0</v>
      </c>
      <c r="L1251" s="199">
        <v>0</v>
      </c>
      <c r="M1251" s="199">
        <v>0</v>
      </c>
      <c r="N1251" s="199">
        <v>53</v>
      </c>
      <c r="O1251" s="199">
        <v>0</v>
      </c>
      <c r="P1251" s="199">
        <v>139</v>
      </c>
      <c r="Q1251" s="201">
        <v>0</v>
      </c>
      <c r="R1251" s="197">
        <v>324</v>
      </c>
      <c r="S1251" s="197">
        <v>0</v>
      </c>
      <c r="T1251" s="92">
        <f t="shared" si="19"/>
        <v>2016</v>
      </c>
      <c r="U1251">
        <f>VLOOKUP(A1251,'SB35 Determination Data'!$B$4:$F$542,5,FALSE)</f>
        <v>2014</v>
      </c>
    </row>
    <row r="1252" spans="1:21" ht="15" x14ac:dyDescent="0.2">
      <c r="A1252" s="197" t="s">
        <v>283</v>
      </c>
      <c r="B1252" s="197" t="s">
        <v>5</v>
      </c>
      <c r="C1252" s="197" t="s">
        <v>3</v>
      </c>
      <c r="D1252" s="198">
        <v>2017</v>
      </c>
      <c r="E1252" s="197" t="s">
        <v>6</v>
      </c>
      <c r="F1252" s="199">
        <v>82</v>
      </c>
      <c r="G1252" s="200">
        <v>0</v>
      </c>
      <c r="H1252" s="200">
        <v>0</v>
      </c>
      <c r="I1252" s="200">
        <v>0</v>
      </c>
      <c r="J1252" s="200">
        <v>50</v>
      </c>
      <c r="K1252" s="199">
        <v>1</v>
      </c>
      <c r="L1252" s="199">
        <v>0</v>
      </c>
      <c r="M1252" s="199">
        <v>1</v>
      </c>
      <c r="N1252" s="199">
        <v>53</v>
      </c>
      <c r="O1252" s="199">
        <v>0</v>
      </c>
      <c r="P1252" s="199">
        <v>139</v>
      </c>
      <c r="Q1252" s="201">
        <v>14</v>
      </c>
      <c r="R1252" s="197">
        <v>324</v>
      </c>
      <c r="S1252" s="197">
        <v>15</v>
      </c>
      <c r="T1252" s="92">
        <f t="shared" si="19"/>
        <v>2017</v>
      </c>
      <c r="U1252">
        <f>VLOOKUP(A1252,'SB35 Determination Data'!$B$4:$F$542,5,FALSE)</f>
        <v>2014</v>
      </c>
    </row>
    <row r="1253" spans="1:21" ht="15" x14ac:dyDescent="0.2">
      <c r="A1253" s="197" t="s">
        <v>284</v>
      </c>
      <c r="B1253" s="197" t="s">
        <v>55</v>
      </c>
      <c r="C1253" s="197" t="s">
        <v>56</v>
      </c>
      <c r="D1253" s="198">
        <v>2015</v>
      </c>
      <c r="E1253" s="197" t="s">
        <v>6</v>
      </c>
      <c r="F1253" s="199">
        <v>985</v>
      </c>
      <c r="G1253" s="200">
        <v>0</v>
      </c>
      <c r="H1253" s="200">
        <v>0</v>
      </c>
      <c r="I1253" s="200">
        <v>0</v>
      </c>
      <c r="J1253" s="200">
        <v>656</v>
      </c>
      <c r="K1253" s="199">
        <v>0</v>
      </c>
      <c r="L1253" s="199">
        <v>0</v>
      </c>
      <c r="M1253" s="199">
        <v>0</v>
      </c>
      <c r="N1253" s="202">
        <v>730</v>
      </c>
      <c r="O1253" s="199">
        <v>286</v>
      </c>
      <c r="P1253" s="199">
        <v>1731</v>
      </c>
      <c r="Q1253" s="201">
        <v>150</v>
      </c>
      <c r="R1253" s="197">
        <v>4102</v>
      </c>
      <c r="S1253" s="197">
        <v>436</v>
      </c>
      <c r="T1253" s="92">
        <f t="shared" si="19"/>
        <v>2015</v>
      </c>
      <c r="U1253">
        <f>VLOOKUP(A1253,'SB35 Determination Data'!$B$4:$F$542,5,FALSE)</f>
        <v>2015</v>
      </c>
    </row>
    <row r="1254" spans="1:21" ht="15" x14ac:dyDescent="0.2">
      <c r="A1254" s="197" t="s">
        <v>284</v>
      </c>
      <c r="B1254" s="197" t="s">
        <v>55</v>
      </c>
      <c r="C1254" s="197" t="s">
        <v>56</v>
      </c>
      <c r="D1254" s="198">
        <v>2016</v>
      </c>
      <c r="E1254" s="197" t="s">
        <v>6</v>
      </c>
      <c r="F1254" s="199">
        <v>985</v>
      </c>
      <c r="G1254" s="200">
        <v>27</v>
      </c>
      <c r="H1254" s="200">
        <v>27</v>
      </c>
      <c r="I1254" s="200">
        <v>0</v>
      </c>
      <c r="J1254" s="200">
        <v>656</v>
      </c>
      <c r="K1254" s="199">
        <v>59</v>
      </c>
      <c r="L1254" s="199">
        <v>59</v>
      </c>
      <c r="M1254" s="199">
        <v>0</v>
      </c>
      <c r="N1254" s="199">
        <v>730</v>
      </c>
      <c r="O1254" s="199">
        <v>14</v>
      </c>
      <c r="P1254" s="199">
        <v>1731</v>
      </c>
      <c r="Q1254" s="201">
        <v>191</v>
      </c>
      <c r="R1254" s="197">
        <v>4102</v>
      </c>
      <c r="S1254" s="197">
        <v>291</v>
      </c>
      <c r="T1254" s="92">
        <f t="shared" si="19"/>
        <v>2016</v>
      </c>
      <c r="U1254">
        <f>VLOOKUP(A1254,'SB35 Determination Data'!$B$4:$F$542,5,FALSE)</f>
        <v>2015</v>
      </c>
    </row>
    <row r="1255" spans="1:21" ht="15" x14ac:dyDescent="0.2">
      <c r="A1255" s="197" t="s">
        <v>284</v>
      </c>
      <c r="B1255" s="197" t="s">
        <v>55</v>
      </c>
      <c r="C1255" s="197" t="s">
        <v>56</v>
      </c>
      <c r="D1255" s="198">
        <v>2017</v>
      </c>
      <c r="E1255" s="197" t="s">
        <v>6</v>
      </c>
      <c r="F1255" s="199">
        <v>985</v>
      </c>
      <c r="G1255" s="200">
        <v>0</v>
      </c>
      <c r="H1255" s="200">
        <v>0</v>
      </c>
      <c r="I1255" s="200">
        <v>0</v>
      </c>
      <c r="J1255" s="200">
        <v>656</v>
      </c>
      <c r="K1255" s="199">
        <v>0</v>
      </c>
      <c r="L1255" s="199">
        <v>0</v>
      </c>
      <c r="M1255" s="199">
        <v>0</v>
      </c>
      <c r="N1255" s="199">
        <v>730</v>
      </c>
      <c r="O1255" s="199">
        <v>391</v>
      </c>
      <c r="P1255" s="199">
        <v>1731</v>
      </c>
      <c r="Q1255" s="201">
        <v>125</v>
      </c>
      <c r="R1255" s="197">
        <v>4102</v>
      </c>
      <c r="S1255" s="197">
        <v>516</v>
      </c>
      <c r="T1255" s="92">
        <f t="shared" si="19"/>
        <v>2017</v>
      </c>
      <c r="U1255">
        <f>VLOOKUP(A1255,'SB35 Determination Data'!$B$4:$F$542,5,FALSE)</f>
        <v>2015</v>
      </c>
    </row>
    <row r="1256" spans="1:21" ht="15" x14ac:dyDescent="0.2">
      <c r="A1256" s="197" t="s">
        <v>1021</v>
      </c>
      <c r="B1256" s="197" t="s">
        <v>5</v>
      </c>
      <c r="C1256" s="197" t="s">
        <v>3</v>
      </c>
      <c r="D1256" s="198">
        <v>2014</v>
      </c>
      <c r="E1256" s="197" t="s">
        <v>6</v>
      </c>
      <c r="F1256" s="199">
        <v>428</v>
      </c>
      <c r="G1256" s="200">
        <v>167</v>
      </c>
      <c r="H1256" s="200">
        <v>167</v>
      </c>
      <c r="I1256" s="200">
        <v>0</v>
      </c>
      <c r="J1256" s="200">
        <v>263</v>
      </c>
      <c r="K1256" s="199">
        <v>97</v>
      </c>
      <c r="L1256" s="199">
        <v>97</v>
      </c>
      <c r="M1256" s="199">
        <v>0</v>
      </c>
      <c r="N1256" s="199">
        <v>283</v>
      </c>
      <c r="O1256" s="199">
        <v>17</v>
      </c>
      <c r="P1256" s="199">
        <v>700</v>
      </c>
      <c r="Q1256" s="201">
        <v>301</v>
      </c>
      <c r="R1256" s="197">
        <v>1674</v>
      </c>
      <c r="S1256" s="197">
        <v>582</v>
      </c>
      <c r="T1256" s="92">
        <f t="shared" si="19"/>
        <v>2014</v>
      </c>
      <c r="U1256">
        <f>VLOOKUP(A1256,'SB35 Determination Data'!$B$4:$F$542,5,FALSE)</f>
        <v>2014</v>
      </c>
    </row>
    <row r="1257" spans="1:21" ht="15" x14ac:dyDescent="0.2">
      <c r="A1257" s="197" t="s">
        <v>1021</v>
      </c>
      <c r="B1257" s="197" t="s">
        <v>5</v>
      </c>
      <c r="C1257" s="197" t="s">
        <v>3</v>
      </c>
      <c r="D1257" s="198">
        <v>2015</v>
      </c>
      <c r="E1257" s="197" t="s">
        <v>6</v>
      </c>
      <c r="F1257" s="199">
        <v>428</v>
      </c>
      <c r="G1257" s="200">
        <v>37</v>
      </c>
      <c r="H1257" s="200">
        <v>37</v>
      </c>
      <c r="I1257" s="200">
        <v>0</v>
      </c>
      <c r="J1257" s="200">
        <v>263</v>
      </c>
      <c r="K1257" s="199">
        <v>0</v>
      </c>
      <c r="L1257" s="199">
        <v>0</v>
      </c>
      <c r="M1257" s="199">
        <v>0</v>
      </c>
      <c r="N1257" s="199">
        <v>283</v>
      </c>
      <c r="O1257" s="199">
        <v>1</v>
      </c>
      <c r="P1257" s="199">
        <v>700</v>
      </c>
      <c r="Q1257" s="201">
        <v>108</v>
      </c>
      <c r="R1257" s="197">
        <v>1674</v>
      </c>
      <c r="S1257" s="197">
        <v>146</v>
      </c>
      <c r="T1257" s="92">
        <f t="shared" si="19"/>
        <v>2015</v>
      </c>
      <c r="U1257">
        <f>VLOOKUP(A1257,'SB35 Determination Data'!$B$4:$F$542,5,FALSE)</f>
        <v>2014</v>
      </c>
    </row>
    <row r="1258" spans="1:21" ht="15" x14ac:dyDescent="0.2">
      <c r="A1258" s="197" t="s">
        <v>1021</v>
      </c>
      <c r="B1258" s="197" t="s">
        <v>5</v>
      </c>
      <c r="C1258" s="197" t="s">
        <v>3</v>
      </c>
      <c r="D1258" s="198">
        <v>2016</v>
      </c>
      <c r="E1258" s="197" t="s">
        <v>6</v>
      </c>
      <c r="F1258" s="199">
        <v>428</v>
      </c>
      <c r="G1258" s="200">
        <v>6</v>
      </c>
      <c r="H1258" s="200">
        <v>6</v>
      </c>
      <c r="I1258" s="200">
        <v>0</v>
      </c>
      <c r="J1258" s="200">
        <v>263</v>
      </c>
      <c r="K1258" s="199">
        <v>6</v>
      </c>
      <c r="L1258" s="199">
        <v>6</v>
      </c>
      <c r="M1258" s="199">
        <v>0</v>
      </c>
      <c r="N1258" s="199">
        <v>283</v>
      </c>
      <c r="O1258" s="199">
        <v>0</v>
      </c>
      <c r="P1258" s="199">
        <v>700</v>
      </c>
      <c r="Q1258" s="201">
        <v>244</v>
      </c>
      <c r="R1258" s="197">
        <v>1674</v>
      </c>
      <c r="S1258" s="197">
        <v>256</v>
      </c>
      <c r="T1258" s="92">
        <f t="shared" si="19"/>
        <v>2016</v>
      </c>
      <c r="U1258">
        <f>VLOOKUP(A1258,'SB35 Determination Data'!$B$4:$F$542,5,FALSE)</f>
        <v>2014</v>
      </c>
    </row>
    <row r="1259" spans="1:21" ht="15" x14ac:dyDescent="0.2">
      <c r="A1259" s="197" t="s">
        <v>1021</v>
      </c>
      <c r="B1259" s="197" t="s">
        <v>5</v>
      </c>
      <c r="C1259" s="197" t="s">
        <v>3</v>
      </c>
      <c r="D1259" s="198">
        <v>2017</v>
      </c>
      <c r="E1259" s="197" t="s">
        <v>6</v>
      </c>
      <c r="F1259" s="199">
        <v>428</v>
      </c>
      <c r="G1259" s="200">
        <v>93</v>
      </c>
      <c r="H1259" s="200">
        <v>93</v>
      </c>
      <c r="I1259" s="200">
        <v>0</v>
      </c>
      <c r="J1259" s="200">
        <v>263</v>
      </c>
      <c r="K1259" s="199">
        <v>21</v>
      </c>
      <c r="L1259" s="199">
        <v>21</v>
      </c>
      <c r="M1259" s="199">
        <v>0</v>
      </c>
      <c r="N1259" s="199">
        <v>283</v>
      </c>
      <c r="O1259" s="199">
        <v>8</v>
      </c>
      <c r="P1259" s="199">
        <v>700</v>
      </c>
      <c r="Q1259" s="201">
        <v>569</v>
      </c>
      <c r="R1259" s="197">
        <v>1674</v>
      </c>
      <c r="S1259" s="197">
        <v>691</v>
      </c>
      <c r="T1259" s="92">
        <f t="shared" si="19"/>
        <v>2017</v>
      </c>
      <c r="U1259">
        <f>VLOOKUP(A1259,'SB35 Determination Data'!$B$4:$F$542,5,FALSE)</f>
        <v>2014</v>
      </c>
    </row>
    <row r="1260" spans="1:21" ht="15" x14ac:dyDescent="0.2">
      <c r="A1260" s="197" t="s">
        <v>1141</v>
      </c>
      <c r="B1260" s="197" t="s">
        <v>61</v>
      </c>
      <c r="C1260" s="197" t="s">
        <v>3</v>
      </c>
      <c r="D1260" s="198">
        <v>2017</v>
      </c>
      <c r="E1260" s="197" t="s">
        <v>6</v>
      </c>
      <c r="F1260" s="199">
        <v>288</v>
      </c>
      <c r="G1260" s="200">
        <v>0</v>
      </c>
      <c r="H1260" s="200">
        <v>0</v>
      </c>
      <c r="I1260" s="200">
        <v>0</v>
      </c>
      <c r="J1260" s="200">
        <v>201</v>
      </c>
      <c r="K1260" s="199">
        <v>10</v>
      </c>
      <c r="L1260" s="199">
        <v>10</v>
      </c>
      <c r="M1260" s="199">
        <v>0</v>
      </c>
      <c r="N1260" s="199">
        <v>241</v>
      </c>
      <c r="O1260" s="199">
        <v>6</v>
      </c>
      <c r="P1260" s="199">
        <v>555</v>
      </c>
      <c r="Q1260" s="201">
        <v>1</v>
      </c>
      <c r="R1260" s="197">
        <v>1285</v>
      </c>
      <c r="S1260" s="197">
        <v>17</v>
      </c>
      <c r="T1260" s="92">
        <f t="shared" si="19"/>
        <v>2017</v>
      </c>
      <c r="U1260">
        <f>VLOOKUP(A1260,'SB35 Determination Data'!$B$4:$F$542,5,FALSE)</f>
        <v>2014</v>
      </c>
    </row>
    <row r="1261" spans="1:21" ht="15" x14ac:dyDescent="0.2">
      <c r="A1261" s="197" t="s">
        <v>285</v>
      </c>
      <c r="B1261" s="197" t="s">
        <v>81</v>
      </c>
      <c r="C1261" s="197" t="s">
        <v>8</v>
      </c>
      <c r="D1261" s="198">
        <v>2014</v>
      </c>
      <c r="E1261" s="197" t="s">
        <v>6</v>
      </c>
      <c r="F1261" s="199">
        <v>1041</v>
      </c>
      <c r="G1261" s="200">
        <v>11</v>
      </c>
      <c r="H1261" s="200">
        <v>11</v>
      </c>
      <c r="I1261" s="200">
        <v>0</v>
      </c>
      <c r="J1261" s="200">
        <v>671</v>
      </c>
      <c r="K1261" s="199">
        <v>90</v>
      </c>
      <c r="L1261" s="199">
        <v>90</v>
      </c>
      <c r="M1261" s="199">
        <v>0</v>
      </c>
      <c r="N1261" s="199">
        <v>759</v>
      </c>
      <c r="O1261" s="199">
        <v>10</v>
      </c>
      <c r="P1261" s="199">
        <v>2612</v>
      </c>
      <c r="Q1261" s="201">
        <v>141</v>
      </c>
      <c r="R1261" s="197">
        <v>5083</v>
      </c>
      <c r="S1261" s="197">
        <v>252</v>
      </c>
      <c r="T1261" s="92">
        <f t="shared" si="19"/>
        <v>2015</v>
      </c>
      <c r="U1261">
        <f>VLOOKUP(A1261,'SB35 Determination Data'!$B$4:$F$542,5,FALSE)</f>
        <v>2015</v>
      </c>
    </row>
    <row r="1262" spans="1:21" ht="15" x14ac:dyDescent="0.2">
      <c r="A1262" s="197" t="s">
        <v>285</v>
      </c>
      <c r="B1262" s="197" t="s">
        <v>81</v>
      </c>
      <c r="C1262" s="197" t="s">
        <v>8</v>
      </c>
      <c r="D1262" s="198">
        <v>2015</v>
      </c>
      <c r="E1262" s="197" t="s">
        <v>6</v>
      </c>
      <c r="F1262" s="199">
        <v>1041</v>
      </c>
      <c r="G1262" s="200">
        <v>0</v>
      </c>
      <c r="H1262" s="200">
        <v>0</v>
      </c>
      <c r="I1262" s="200">
        <v>0</v>
      </c>
      <c r="J1262" s="200">
        <v>671</v>
      </c>
      <c r="K1262" s="199">
        <v>24</v>
      </c>
      <c r="L1262" s="199">
        <v>24</v>
      </c>
      <c r="M1262" s="199">
        <v>0</v>
      </c>
      <c r="N1262" s="199">
        <v>759</v>
      </c>
      <c r="O1262" s="199">
        <v>8</v>
      </c>
      <c r="P1262" s="199">
        <v>2612</v>
      </c>
      <c r="Q1262" s="201">
        <v>94</v>
      </c>
      <c r="R1262" s="197">
        <v>5083</v>
      </c>
      <c r="S1262" s="197">
        <v>126</v>
      </c>
      <c r="T1262" s="92">
        <f t="shared" si="19"/>
        <v>2015</v>
      </c>
      <c r="U1262">
        <f>VLOOKUP(A1262,'SB35 Determination Data'!$B$4:$F$542,5,FALSE)</f>
        <v>2015</v>
      </c>
    </row>
    <row r="1263" spans="1:21" ht="15" x14ac:dyDescent="0.2">
      <c r="A1263" s="197" t="s">
        <v>285</v>
      </c>
      <c r="B1263" s="197" t="s">
        <v>81</v>
      </c>
      <c r="C1263" s="197" t="s">
        <v>8</v>
      </c>
      <c r="D1263" s="198">
        <v>2016</v>
      </c>
      <c r="E1263" s="197" t="s">
        <v>6</v>
      </c>
      <c r="F1263" s="199">
        <v>1041</v>
      </c>
      <c r="G1263" s="200">
        <v>38</v>
      </c>
      <c r="H1263" s="200">
        <v>38</v>
      </c>
      <c r="I1263" s="200">
        <v>0</v>
      </c>
      <c r="J1263" s="200">
        <v>671</v>
      </c>
      <c r="K1263" s="199">
        <v>3</v>
      </c>
      <c r="L1263" s="199">
        <v>3</v>
      </c>
      <c r="M1263" s="199">
        <v>0</v>
      </c>
      <c r="N1263" s="202">
        <v>759</v>
      </c>
      <c r="O1263" s="199">
        <v>16</v>
      </c>
      <c r="P1263" s="199">
        <v>2612</v>
      </c>
      <c r="Q1263" s="201">
        <v>246</v>
      </c>
      <c r="R1263" s="197">
        <v>5083</v>
      </c>
      <c r="S1263" s="197">
        <v>303</v>
      </c>
      <c r="T1263" s="92">
        <f t="shared" si="19"/>
        <v>2016</v>
      </c>
      <c r="U1263">
        <f>VLOOKUP(A1263,'SB35 Determination Data'!$B$4:$F$542,5,FALSE)</f>
        <v>2015</v>
      </c>
    </row>
    <row r="1264" spans="1:21" ht="15" x14ac:dyDescent="0.2">
      <c r="A1264" s="197" t="s">
        <v>285</v>
      </c>
      <c r="B1264" s="197" t="s">
        <v>81</v>
      </c>
      <c r="C1264" s="197" t="s">
        <v>8</v>
      </c>
      <c r="D1264" s="198">
        <v>2017</v>
      </c>
      <c r="E1264" s="197" t="s">
        <v>6</v>
      </c>
      <c r="F1264" s="199">
        <v>1041</v>
      </c>
      <c r="G1264" s="200">
        <v>56</v>
      </c>
      <c r="H1264" s="200">
        <v>56</v>
      </c>
      <c r="I1264" s="200">
        <v>0</v>
      </c>
      <c r="J1264" s="200">
        <v>671</v>
      </c>
      <c r="K1264" s="199">
        <v>22</v>
      </c>
      <c r="L1264" s="199">
        <v>22</v>
      </c>
      <c r="M1264" s="199">
        <v>0</v>
      </c>
      <c r="N1264" s="199">
        <v>759</v>
      </c>
      <c r="O1264" s="199">
        <v>16</v>
      </c>
      <c r="P1264" s="199">
        <v>2612</v>
      </c>
      <c r="Q1264" s="201">
        <v>251</v>
      </c>
      <c r="R1264" s="197">
        <v>5083</v>
      </c>
      <c r="S1264" s="197">
        <v>345</v>
      </c>
      <c r="T1264" s="92">
        <f t="shared" si="19"/>
        <v>2017</v>
      </c>
      <c r="U1264">
        <f>VLOOKUP(A1264,'SB35 Determination Data'!$B$4:$F$542,5,FALSE)</f>
        <v>2015</v>
      </c>
    </row>
    <row r="1265" spans="1:21" ht="15" x14ac:dyDescent="0.2">
      <c r="A1265" s="197" t="s">
        <v>286</v>
      </c>
      <c r="B1265" s="197" t="s">
        <v>66</v>
      </c>
      <c r="C1265" s="197" t="s">
        <v>67</v>
      </c>
      <c r="D1265" s="198">
        <v>2013</v>
      </c>
      <c r="E1265" s="197" t="s">
        <v>6</v>
      </c>
      <c r="F1265" s="199">
        <v>914</v>
      </c>
      <c r="G1265" s="200">
        <v>10</v>
      </c>
      <c r="H1265" s="200">
        <v>10</v>
      </c>
      <c r="I1265" s="200">
        <v>0</v>
      </c>
      <c r="J1265" s="200">
        <v>694</v>
      </c>
      <c r="K1265" s="199">
        <v>41</v>
      </c>
      <c r="L1265" s="199">
        <v>37</v>
      </c>
      <c r="M1265" s="199">
        <v>4</v>
      </c>
      <c r="N1265" s="202">
        <v>642</v>
      </c>
      <c r="O1265" s="199">
        <v>80</v>
      </c>
      <c r="P1265" s="199">
        <v>1410</v>
      </c>
      <c r="Q1265" s="201">
        <v>368</v>
      </c>
      <c r="R1265" s="197">
        <v>3660</v>
      </c>
      <c r="S1265" s="197">
        <v>499</v>
      </c>
      <c r="T1265" s="92">
        <f t="shared" si="19"/>
        <v>2013</v>
      </c>
      <c r="U1265">
        <f>VLOOKUP(A1265,'SB35 Determination Data'!$B$4:$F$542,5,FALSE)</f>
        <v>2013</v>
      </c>
    </row>
    <row r="1266" spans="1:21" ht="15" x14ac:dyDescent="0.2">
      <c r="A1266" s="197" t="s">
        <v>286</v>
      </c>
      <c r="B1266" s="197" t="s">
        <v>66</v>
      </c>
      <c r="C1266" s="197" t="s">
        <v>67</v>
      </c>
      <c r="D1266" s="198">
        <v>2014</v>
      </c>
      <c r="E1266" s="197" t="s">
        <v>6</v>
      </c>
      <c r="F1266" s="199">
        <v>914</v>
      </c>
      <c r="G1266" s="200">
        <v>0</v>
      </c>
      <c r="H1266" s="200">
        <v>0</v>
      </c>
      <c r="I1266" s="200">
        <v>0</v>
      </c>
      <c r="J1266" s="200">
        <v>694</v>
      </c>
      <c r="K1266" s="199">
        <v>0</v>
      </c>
      <c r="L1266" s="199">
        <v>0</v>
      </c>
      <c r="M1266" s="199">
        <v>0</v>
      </c>
      <c r="N1266" s="199">
        <v>642</v>
      </c>
      <c r="O1266" s="199">
        <v>0</v>
      </c>
      <c r="P1266" s="199">
        <v>1410</v>
      </c>
      <c r="Q1266" s="201">
        <v>175</v>
      </c>
      <c r="R1266" s="197">
        <v>3660</v>
      </c>
      <c r="S1266" s="197">
        <v>175</v>
      </c>
      <c r="T1266" s="92">
        <f t="shared" si="19"/>
        <v>2014</v>
      </c>
      <c r="U1266">
        <f>VLOOKUP(A1266,'SB35 Determination Data'!$B$4:$F$542,5,FALSE)</f>
        <v>2013</v>
      </c>
    </row>
    <row r="1267" spans="1:21" ht="15" x14ac:dyDescent="0.2">
      <c r="A1267" s="197" t="s">
        <v>286</v>
      </c>
      <c r="B1267" s="197" t="s">
        <v>66</v>
      </c>
      <c r="C1267" s="197" t="s">
        <v>67</v>
      </c>
      <c r="D1267" s="198">
        <v>2015</v>
      </c>
      <c r="E1267" s="197" t="s">
        <v>6</v>
      </c>
      <c r="F1267" s="199">
        <v>914</v>
      </c>
      <c r="G1267" s="200">
        <v>0</v>
      </c>
      <c r="H1267" s="200">
        <v>0</v>
      </c>
      <c r="I1267" s="200">
        <v>0</v>
      </c>
      <c r="J1267" s="200">
        <v>694</v>
      </c>
      <c r="K1267" s="199">
        <v>0</v>
      </c>
      <c r="L1267" s="199">
        <v>0</v>
      </c>
      <c r="M1267" s="199">
        <v>0</v>
      </c>
      <c r="N1267" s="199">
        <v>642</v>
      </c>
      <c r="O1267" s="199">
        <v>0</v>
      </c>
      <c r="P1267" s="199">
        <v>1410</v>
      </c>
      <c r="Q1267" s="201">
        <v>5</v>
      </c>
      <c r="R1267" s="197">
        <v>3660</v>
      </c>
      <c r="S1267" s="197">
        <v>5</v>
      </c>
      <c r="T1267" s="92">
        <f t="shared" si="19"/>
        <v>2015</v>
      </c>
      <c r="U1267">
        <f>VLOOKUP(A1267,'SB35 Determination Data'!$B$4:$F$542,5,FALSE)</f>
        <v>2013</v>
      </c>
    </row>
    <row r="1268" spans="1:21" ht="15" x14ac:dyDescent="0.2">
      <c r="A1268" s="197" t="s">
        <v>286</v>
      </c>
      <c r="B1268" s="197" t="s">
        <v>66</v>
      </c>
      <c r="C1268" s="197" t="s">
        <v>67</v>
      </c>
      <c r="D1268" s="198">
        <v>2016</v>
      </c>
      <c r="E1268" s="197" t="s">
        <v>6</v>
      </c>
      <c r="F1268" s="199">
        <v>914</v>
      </c>
      <c r="G1268" s="200">
        <v>0</v>
      </c>
      <c r="H1268" s="200">
        <v>0</v>
      </c>
      <c r="I1268" s="200">
        <v>0</v>
      </c>
      <c r="J1268" s="200">
        <v>694</v>
      </c>
      <c r="K1268" s="199">
        <v>2</v>
      </c>
      <c r="L1268" s="199">
        <v>0</v>
      </c>
      <c r="M1268" s="199">
        <v>2</v>
      </c>
      <c r="N1268" s="199">
        <v>642</v>
      </c>
      <c r="O1268" s="199">
        <v>0</v>
      </c>
      <c r="P1268" s="199">
        <v>1410</v>
      </c>
      <c r="Q1268" s="201">
        <v>50</v>
      </c>
      <c r="R1268" s="197">
        <v>3660</v>
      </c>
      <c r="S1268" s="197">
        <v>52</v>
      </c>
      <c r="T1268" s="92">
        <f t="shared" si="19"/>
        <v>2016</v>
      </c>
      <c r="U1268">
        <f>VLOOKUP(A1268,'SB35 Determination Data'!$B$4:$F$542,5,FALSE)</f>
        <v>2013</v>
      </c>
    </row>
    <row r="1269" spans="1:21" ht="15" x14ac:dyDescent="0.2">
      <c r="A1269" s="197" t="s">
        <v>286</v>
      </c>
      <c r="B1269" s="197" t="s">
        <v>66</v>
      </c>
      <c r="C1269" s="197" t="s">
        <v>67</v>
      </c>
      <c r="D1269" s="198">
        <v>2017</v>
      </c>
      <c r="E1269" s="197" t="s">
        <v>6</v>
      </c>
      <c r="F1269" s="199">
        <v>914</v>
      </c>
      <c r="G1269" s="200">
        <v>0</v>
      </c>
      <c r="H1269" s="200">
        <v>0</v>
      </c>
      <c r="I1269" s="200">
        <v>0</v>
      </c>
      <c r="J1269" s="200">
        <v>694</v>
      </c>
      <c r="K1269" s="199">
        <v>0</v>
      </c>
      <c r="L1269" s="199">
        <v>0</v>
      </c>
      <c r="M1269" s="199">
        <v>0</v>
      </c>
      <c r="N1269" s="199">
        <v>642</v>
      </c>
      <c r="O1269" s="199">
        <v>16</v>
      </c>
      <c r="P1269" s="199">
        <v>1410</v>
      </c>
      <c r="Q1269" s="201">
        <v>128</v>
      </c>
      <c r="R1269" s="197">
        <v>3660</v>
      </c>
      <c r="S1269" s="197">
        <v>144</v>
      </c>
      <c r="T1269" s="92">
        <f t="shared" si="19"/>
        <v>2017</v>
      </c>
      <c r="U1269">
        <f>VLOOKUP(A1269,'SB35 Determination Data'!$B$4:$F$542,5,FALSE)</f>
        <v>2013</v>
      </c>
    </row>
    <row r="1270" spans="1:21" ht="15" x14ac:dyDescent="0.2">
      <c r="A1270" s="197" t="s">
        <v>1017</v>
      </c>
      <c r="B1270" s="197" t="s">
        <v>62</v>
      </c>
      <c r="C1270" s="197" t="s">
        <v>8</v>
      </c>
      <c r="D1270" s="198">
        <v>2015</v>
      </c>
      <c r="E1270" s="197" t="s">
        <v>6</v>
      </c>
      <c r="F1270" s="199">
        <v>147</v>
      </c>
      <c r="G1270" s="200">
        <v>0</v>
      </c>
      <c r="H1270" s="200">
        <v>0</v>
      </c>
      <c r="I1270" s="200">
        <v>0</v>
      </c>
      <c r="J1270" s="200">
        <v>95</v>
      </c>
      <c r="K1270" s="199">
        <v>7</v>
      </c>
      <c r="L1270" s="199">
        <v>7</v>
      </c>
      <c r="M1270" s="199">
        <v>0</v>
      </c>
      <c r="N1270" s="202">
        <v>104</v>
      </c>
      <c r="O1270" s="199">
        <v>1</v>
      </c>
      <c r="P1270" s="199">
        <v>93</v>
      </c>
      <c r="Q1270" s="201">
        <v>6</v>
      </c>
      <c r="R1270" s="197">
        <v>439</v>
      </c>
      <c r="S1270" s="197">
        <v>14</v>
      </c>
      <c r="T1270" s="92">
        <f t="shared" si="19"/>
        <v>2015</v>
      </c>
      <c r="U1270">
        <f>VLOOKUP(A1270,'SB35 Determination Data'!$B$4:$F$542,5,FALSE)</f>
        <v>2015</v>
      </c>
    </row>
    <row r="1271" spans="1:21" ht="15" x14ac:dyDescent="0.2">
      <c r="A1271" s="197" t="s">
        <v>1017</v>
      </c>
      <c r="B1271" s="197" t="s">
        <v>62</v>
      </c>
      <c r="C1271" s="197" t="s">
        <v>8</v>
      </c>
      <c r="D1271" s="198">
        <v>2016</v>
      </c>
      <c r="E1271" s="197" t="s">
        <v>6</v>
      </c>
      <c r="F1271" s="199">
        <v>147</v>
      </c>
      <c r="G1271" s="200">
        <v>0</v>
      </c>
      <c r="H1271" s="200">
        <v>0</v>
      </c>
      <c r="I1271" s="200">
        <v>0</v>
      </c>
      <c r="J1271" s="200">
        <v>95</v>
      </c>
      <c r="K1271" s="199">
        <v>11</v>
      </c>
      <c r="L1271" s="199">
        <v>11</v>
      </c>
      <c r="M1271" s="199">
        <v>0</v>
      </c>
      <c r="N1271" s="199">
        <v>104</v>
      </c>
      <c r="O1271" s="199">
        <v>1</v>
      </c>
      <c r="P1271" s="199">
        <v>93</v>
      </c>
      <c r="Q1271" s="201">
        <v>6</v>
      </c>
      <c r="R1271" s="197">
        <v>439</v>
      </c>
      <c r="S1271" s="197">
        <v>18</v>
      </c>
      <c r="T1271" s="92">
        <f t="shared" si="19"/>
        <v>2016</v>
      </c>
      <c r="U1271">
        <f>VLOOKUP(A1271,'SB35 Determination Data'!$B$4:$F$542,5,FALSE)</f>
        <v>2015</v>
      </c>
    </row>
    <row r="1272" spans="1:21" ht="15" x14ac:dyDescent="0.2">
      <c r="A1272" s="197" t="s">
        <v>1017</v>
      </c>
      <c r="B1272" s="197" t="s">
        <v>62</v>
      </c>
      <c r="C1272" s="197" t="s">
        <v>8</v>
      </c>
      <c r="D1272" s="198">
        <v>2017</v>
      </c>
      <c r="E1272" s="197" t="s">
        <v>6</v>
      </c>
      <c r="F1272" s="199">
        <v>147</v>
      </c>
      <c r="G1272" s="200">
        <v>0</v>
      </c>
      <c r="H1272" s="200">
        <v>0</v>
      </c>
      <c r="I1272" s="200">
        <v>0</v>
      </c>
      <c r="J1272" s="200">
        <v>95</v>
      </c>
      <c r="K1272" s="199">
        <v>14</v>
      </c>
      <c r="L1272" s="199">
        <v>14</v>
      </c>
      <c r="M1272" s="199">
        <v>0</v>
      </c>
      <c r="N1272" s="199">
        <v>104</v>
      </c>
      <c r="O1272" s="199">
        <v>4</v>
      </c>
      <c r="P1272" s="199">
        <v>93</v>
      </c>
      <c r="Q1272" s="201">
        <v>7</v>
      </c>
      <c r="R1272" s="197">
        <v>439</v>
      </c>
      <c r="S1272" s="197">
        <v>25</v>
      </c>
      <c r="T1272" s="92">
        <f t="shared" si="19"/>
        <v>2017</v>
      </c>
      <c r="U1272">
        <f>VLOOKUP(A1272,'SB35 Determination Data'!$B$4:$F$542,5,FALSE)</f>
        <v>2015</v>
      </c>
    </row>
    <row r="1273" spans="1:21" ht="15" x14ac:dyDescent="0.2">
      <c r="A1273" s="197" t="s">
        <v>287</v>
      </c>
      <c r="B1273" s="197" t="s">
        <v>40</v>
      </c>
      <c r="C1273" s="197" t="s">
        <v>8</v>
      </c>
      <c r="D1273" s="198">
        <v>2014</v>
      </c>
      <c r="E1273" s="197" t="s">
        <v>6</v>
      </c>
      <c r="F1273" s="199">
        <v>26</v>
      </c>
      <c r="G1273" s="200">
        <v>6</v>
      </c>
      <c r="H1273" s="200">
        <v>0</v>
      </c>
      <c r="I1273" s="200">
        <v>6</v>
      </c>
      <c r="J1273" s="200">
        <v>14</v>
      </c>
      <c r="K1273" s="199">
        <v>11</v>
      </c>
      <c r="L1273" s="199">
        <v>0</v>
      </c>
      <c r="M1273" s="199">
        <v>11</v>
      </c>
      <c r="N1273" s="199">
        <v>16</v>
      </c>
      <c r="O1273" s="199">
        <v>3</v>
      </c>
      <c r="P1273" s="199">
        <v>23</v>
      </c>
      <c r="Q1273" s="201">
        <v>1</v>
      </c>
      <c r="R1273" s="197">
        <v>79</v>
      </c>
      <c r="S1273" s="197">
        <v>21</v>
      </c>
      <c r="T1273" s="92">
        <f t="shared" si="19"/>
        <v>2015</v>
      </c>
      <c r="U1273">
        <f>VLOOKUP(A1273,'SB35 Determination Data'!$B$4:$F$542,5,FALSE)</f>
        <v>2015</v>
      </c>
    </row>
    <row r="1274" spans="1:21" ht="15" x14ac:dyDescent="0.2">
      <c r="A1274" s="197" t="s">
        <v>287</v>
      </c>
      <c r="B1274" s="197" t="s">
        <v>40</v>
      </c>
      <c r="C1274" s="197" t="s">
        <v>8</v>
      </c>
      <c r="D1274" s="198">
        <v>2015</v>
      </c>
      <c r="E1274" s="197" t="s">
        <v>6</v>
      </c>
      <c r="F1274" s="199">
        <v>26</v>
      </c>
      <c r="G1274" s="200">
        <v>2</v>
      </c>
      <c r="H1274" s="200">
        <v>0</v>
      </c>
      <c r="I1274" s="200">
        <v>2</v>
      </c>
      <c r="J1274" s="200">
        <v>14</v>
      </c>
      <c r="K1274" s="199">
        <v>3</v>
      </c>
      <c r="L1274" s="199">
        <v>0</v>
      </c>
      <c r="M1274" s="199">
        <v>3</v>
      </c>
      <c r="N1274" s="199">
        <v>16</v>
      </c>
      <c r="O1274" s="199">
        <v>0</v>
      </c>
      <c r="P1274" s="199">
        <v>23</v>
      </c>
      <c r="Q1274" s="201">
        <v>0</v>
      </c>
      <c r="R1274" s="197">
        <v>79</v>
      </c>
      <c r="S1274" s="197">
        <v>5</v>
      </c>
      <c r="T1274" s="92">
        <f t="shared" si="19"/>
        <v>2015</v>
      </c>
      <c r="U1274">
        <f>VLOOKUP(A1274,'SB35 Determination Data'!$B$4:$F$542,5,FALSE)</f>
        <v>2015</v>
      </c>
    </row>
    <row r="1275" spans="1:21" ht="15" x14ac:dyDescent="0.2">
      <c r="A1275" s="197" t="s">
        <v>287</v>
      </c>
      <c r="B1275" s="197" t="s">
        <v>40</v>
      </c>
      <c r="C1275" s="197" t="s">
        <v>8</v>
      </c>
      <c r="D1275" s="198">
        <v>2016</v>
      </c>
      <c r="E1275" s="197" t="s">
        <v>6</v>
      </c>
      <c r="F1275" s="199">
        <v>26</v>
      </c>
      <c r="G1275" s="200">
        <v>1</v>
      </c>
      <c r="H1275" s="200">
        <v>1</v>
      </c>
      <c r="I1275" s="200">
        <v>0</v>
      </c>
      <c r="J1275" s="200">
        <v>14</v>
      </c>
      <c r="K1275" s="199">
        <v>1</v>
      </c>
      <c r="L1275" s="199">
        <v>1</v>
      </c>
      <c r="M1275" s="199">
        <v>0</v>
      </c>
      <c r="N1275" s="202">
        <v>16</v>
      </c>
      <c r="O1275" s="199">
        <v>0</v>
      </c>
      <c r="P1275" s="199">
        <v>23</v>
      </c>
      <c r="Q1275" s="201">
        <v>3</v>
      </c>
      <c r="R1275" s="197">
        <v>79</v>
      </c>
      <c r="S1275" s="197">
        <v>5</v>
      </c>
      <c r="T1275" s="92">
        <f t="shared" si="19"/>
        <v>2016</v>
      </c>
      <c r="U1275">
        <f>VLOOKUP(A1275,'SB35 Determination Data'!$B$4:$F$542,5,FALSE)</f>
        <v>2015</v>
      </c>
    </row>
    <row r="1276" spans="1:21" ht="15" x14ac:dyDescent="0.2">
      <c r="A1276" s="197" t="s">
        <v>287</v>
      </c>
      <c r="B1276" s="197" t="s">
        <v>40</v>
      </c>
      <c r="C1276" s="197" t="s">
        <v>8</v>
      </c>
      <c r="D1276" s="198">
        <v>2017</v>
      </c>
      <c r="E1276" s="197" t="s">
        <v>6</v>
      </c>
      <c r="F1276" s="199">
        <v>26</v>
      </c>
      <c r="G1276" s="200">
        <v>1</v>
      </c>
      <c r="H1276" s="200">
        <v>1</v>
      </c>
      <c r="I1276" s="200">
        <v>0</v>
      </c>
      <c r="J1276" s="200">
        <v>14</v>
      </c>
      <c r="K1276" s="199">
        <v>2</v>
      </c>
      <c r="L1276" s="199">
        <v>0</v>
      </c>
      <c r="M1276" s="199">
        <v>2</v>
      </c>
      <c r="N1276" s="199">
        <v>16</v>
      </c>
      <c r="O1276" s="199">
        <v>1</v>
      </c>
      <c r="P1276" s="199">
        <v>23</v>
      </c>
      <c r="Q1276" s="201">
        <v>1</v>
      </c>
      <c r="R1276" s="197">
        <v>79</v>
      </c>
      <c r="S1276" s="197">
        <v>5</v>
      </c>
      <c r="T1276" s="92">
        <f t="shared" si="19"/>
        <v>2017</v>
      </c>
      <c r="U1276">
        <f>VLOOKUP(A1276,'SB35 Determination Data'!$B$4:$F$542,5,FALSE)</f>
        <v>2015</v>
      </c>
    </row>
    <row r="1277" spans="1:21" ht="15" x14ac:dyDescent="0.2">
      <c r="A1277" s="197" t="s">
        <v>1441</v>
      </c>
      <c r="B1277" s="197" t="s">
        <v>64</v>
      </c>
      <c r="C1277" s="197" t="s">
        <v>26</v>
      </c>
      <c r="D1277" s="198">
        <v>2015</v>
      </c>
      <c r="E1277" s="197" t="s">
        <v>6</v>
      </c>
      <c r="F1277" s="199">
        <v>34</v>
      </c>
      <c r="G1277" s="200">
        <v>0</v>
      </c>
      <c r="H1277" s="200">
        <v>0</v>
      </c>
      <c r="I1277" s="200">
        <v>0</v>
      </c>
      <c r="J1277" s="200">
        <v>22</v>
      </c>
      <c r="K1277" s="199">
        <v>0</v>
      </c>
      <c r="L1277" s="199">
        <v>0</v>
      </c>
      <c r="M1277" s="199">
        <v>0</v>
      </c>
      <c r="N1277" s="199">
        <v>26</v>
      </c>
      <c r="O1277" s="199">
        <v>0</v>
      </c>
      <c r="P1277" s="199">
        <v>58</v>
      </c>
      <c r="Q1277" s="201">
        <v>5</v>
      </c>
      <c r="R1277" s="197">
        <v>140</v>
      </c>
      <c r="S1277" s="197">
        <v>5</v>
      </c>
      <c r="T1277" s="92">
        <f t="shared" si="19"/>
        <v>2016</v>
      </c>
      <c r="U1277">
        <f>VLOOKUP(A1277,'SB35 Determination Data'!$B$4:$F$542,5,FALSE)</f>
        <v>2016</v>
      </c>
    </row>
    <row r="1278" spans="1:21" ht="15" x14ac:dyDescent="0.2">
      <c r="A1278" s="197" t="s">
        <v>1441</v>
      </c>
      <c r="B1278" s="197" t="s">
        <v>64</v>
      </c>
      <c r="C1278" s="197" t="s">
        <v>26</v>
      </c>
      <c r="D1278" s="198">
        <v>2016</v>
      </c>
      <c r="E1278" s="197" t="s">
        <v>6</v>
      </c>
      <c r="F1278" s="199">
        <v>34</v>
      </c>
      <c r="G1278" s="200">
        <v>0</v>
      </c>
      <c r="H1278" s="200">
        <v>0</v>
      </c>
      <c r="I1278" s="200">
        <v>0</v>
      </c>
      <c r="J1278" s="200">
        <v>22</v>
      </c>
      <c r="K1278" s="199">
        <v>0</v>
      </c>
      <c r="L1278" s="199">
        <v>0</v>
      </c>
      <c r="M1278" s="199">
        <v>0</v>
      </c>
      <c r="N1278" s="199">
        <v>26</v>
      </c>
      <c r="O1278" s="199">
        <v>0</v>
      </c>
      <c r="P1278" s="199">
        <v>58</v>
      </c>
      <c r="Q1278" s="201">
        <v>9</v>
      </c>
      <c r="R1278" s="197">
        <v>140</v>
      </c>
      <c r="S1278" s="197">
        <v>9</v>
      </c>
      <c r="T1278" s="92">
        <f t="shared" si="19"/>
        <v>2016</v>
      </c>
      <c r="U1278">
        <f>VLOOKUP(A1278,'SB35 Determination Data'!$B$4:$F$542,5,FALSE)</f>
        <v>2016</v>
      </c>
    </row>
    <row r="1279" spans="1:21" ht="15" x14ac:dyDescent="0.2">
      <c r="A1279" s="197" t="s">
        <v>1441</v>
      </c>
      <c r="B1279" s="197" t="s">
        <v>64</v>
      </c>
      <c r="C1279" s="197" t="s">
        <v>26</v>
      </c>
      <c r="D1279" s="198">
        <v>2017</v>
      </c>
      <c r="E1279" s="197" t="s">
        <v>6</v>
      </c>
      <c r="F1279" s="199">
        <v>34</v>
      </c>
      <c r="G1279" s="200">
        <v>0</v>
      </c>
      <c r="H1279" s="200">
        <v>0</v>
      </c>
      <c r="I1279" s="200">
        <v>0</v>
      </c>
      <c r="J1279" s="200">
        <v>22</v>
      </c>
      <c r="K1279" s="199">
        <v>3</v>
      </c>
      <c r="L1279" s="199">
        <v>3</v>
      </c>
      <c r="M1279" s="199">
        <v>0</v>
      </c>
      <c r="N1279" s="199">
        <v>26</v>
      </c>
      <c r="O1279" s="199">
        <v>4</v>
      </c>
      <c r="P1279" s="199">
        <v>58</v>
      </c>
      <c r="Q1279" s="201">
        <v>38</v>
      </c>
      <c r="R1279" s="197">
        <v>140</v>
      </c>
      <c r="S1279" s="197">
        <v>45</v>
      </c>
      <c r="T1279" s="92">
        <f t="shared" si="19"/>
        <v>2017</v>
      </c>
      <c r="U1279">
        <f>VLOOKUP(A1279,'SB35 Determination Data'!$B$4:$F$542,5,FALSE)</f>
        <v>2016</v>
      </c>
    </row>
    <row r="1280" spans="1:21" ht="15" x14ac:dyDescent="0.2">
      <c r="A1280" s="197" t="s">
        <v>1444</v>
      </c>
      <c r="B1280" s="197" t="s">
        <v>68</v>
      </c>
      <c r="C1280" s="197" t="s">
        <v>26</v>
      </c>
      <c r="D1280" s="198">
        <v>2015</v>
      </c>
      <c r="E1280" s="197" t="s">
        <v>6</v>
      </c>
      <c r="F1280" s="199">
        <v>95</v>
      </c>
      <c r="G1280" s="200">
        <v>0</v>
      </c>
      <c r="H1280" s="200">
        <v>0</v>
      </c>
      <c r="I1280" s="200">
        <v>0</v>
      </c>
      <c r="J1280" s="200">
        <v>62</v>
      </c>
      <c r="K1280" s="199">
        <v>0</v>
      </c>
      <c r="L1280" s="199">
        <v>0</v>
      </c>
      <c r="M1280" s="199">
        <v>0</v>
      </c>
      <c r="N1280" s="202">
        <v>72</v>
      </c>
      <c r="O1280" s="199">
        <v>1</v>
      </c>
      <c r="P1280" s="199">
        <v>164</v>
      </c>
      <c r="Q1280" s="201">
        <v>0</v>
      </c>
      <c r="R1280" s="197">
        <v>393</v>
      </c>
      <c r="S1280" s="197">
        <v>1</v>
      </c>
      <c r="T1280" s="92">
        <f t="shared" si="19"/>
        <v>2016</v>
      </c>
      <c r="U1280">
        <f>VLOOKUP(A1280,'SB35 Determination Data'!$B$4:$F$542,5,FALSE)</f>
        <v>2016</v>
      </c>
    </row>
    <row r="1281" spans="1:21" ht="15" x14ac:dyDescent="0.2">
      <c r="A1281" s="197" t="s">
        <v>1444</v>
      </c>
      <c r="B1281" s="197" t="s">
        <v>68</v>
      </c>
      <c r="C1281" s="197" t="s">
        <v>26</v>
      </c>
      <c r="D1281" s="198">
        <v>2016</v>
      </c>
      <c r="E1281" s="197" t="s">
        <v>6</v>
      </c>
      <c r="F1281" s="199">
        <v>95</v>
      </c>
      <c r="G1281" s="200">
        <v>0</v>
      </c>
      <c r="H1281" s="200">
        <v>0</v>
      </c>
      <c r="I1281" s="200">
        <v>0</v>
      </c>
      <c r="J1281" s="200">
        <v>62</v>
      </c>
      <c r="K1281" s="199">
        <v>0</v>
      </c>
      <c r="L1281" s="199">
        <v>0</v>
      </c>
      <c r="M1281" s="199">
        <v>0</v>
      </c>
      <c r="N1281" s="199">
        <v>72</v>
      </c>
      <c r="O1281" s="199">
        <v>1</v>
      </c>
      <c r="P1281" s="199">
        <v>164</v>
      </c>
      <c r="Q1281" s="201">
        <v>0</v>
      </c>
      <c r="R1281" s="197">
        <v>393</v>
      </c>
      <c r="S1281" s="197">
        <v>1</v>
      </c>
      <c r="T1281" s="92">
        <f t="shared" si="19"/>
        <v>2016</v>
      </c>
      <c r="U1281">
        <f>VLOOKUP(A1281,'SB35 Determination Data'!$B$4:$F$542,5,FALSE)</f>
        <v>2016</v>
      </c>
    </row>
    <row r="1282" spans="1:21" ht="15" x14ac:dyDescent="0.2">
      <c r="A1282" s="197" t="s">
        <v>1444</v>
      </c>
      <c r="B1282" s="197" t="s">
        <v>68</v>
      </c>
      <c r="C1282" s="197" t="s">
        <v>26</v>
      </c>
      <c r="D1282" s="198">
        <v>2017</v>
      </c>
      <c r="E1282" s="197" t="s">
        <v>6</v>
      </c>
      <c r="F1282" s="199">
        <v>95</v>
      </c>
      <c r="G1282" s="200">
        <v>0</v>
      </c>
      <c r="H1282" s="200">
        <v>0</v>
      </c>
      <c r="I1282" s="200">
        <v>0</v>
      </c>
      <c r="J1282" s="200">
        <v>62</v>
      </c>
      <c r="K1282" s="199">
        <v>0</v>
      </c>
      <c r="L1282" s="199">
        <v>0</v>
      </c>
      <c r="M1282" s="199">
        <v>0</v>
      </c>
      <c r="N1282" s="199">
        <v>72</v>
      </c>
      <c r="O1282" s="199">
        <v>1</v>
      </c>
      <c r="P1282" s="199">
        <v>164</v>
      </c>
      <c r="Q1282" s="201">
        <v>0</v>
      </c>
      <c r="R1282" s="197">
        <v>393</v>
      </c>
      <c r="S1282" s="197">
        <v>1</v>
      </c>
      <c r="T1282" s="92">
        <f t="shared" si="19"/>
        <v>2017</v>
      </c>
      <c r="U1282">
        <f>VLOOKUP(A1282,'SB35 Determination Data'!$B$4:$F$542,5,FALSE)</f>
        <v>2016</v>
      </c>
    </row>
    <row r="1283" spans="1:21" ht="15" x14ac:dyDescent="0.2">
      <c r="A1283" s="197" t="s">
        <v>966</v>
      </c>
      <c r="B1283" s="197" t="s">
        <v>81</v>
      </c>
      <c r="C1283" s="197" t="s">
        <v>8</v>
      </c>
      <c r="D1283" s="198">
        <v>2014</v>
      </c>
      <c r="E1283" s="197" t="s">
        <v>6</v>
      </c>
      <c r="F1283" s="199">
        <v>22</v>
      </c>
      <c r="G1283" s="200">
        <v>0</v>
      </c>
      <c r="H1283" s="200">
        <v>0</v>
      </c>
      <c r="I1283" s="200">
        <v>0</v>
      </c>
      <c r="J1283" s="200">
        <v>17</v>
      </c>
      <c r="K1283" s="199">
        <v>0</v>
      </c>
      <c r="L1283" s="199">
        <v>0</v>
      </c>
      <c r="M1283" s="199">
        <v>0</v>
      </c>
      <c r="N1283" s="199">
        <v>19</v>
      </c>
      <c r="O1283" s="199">
        <v>3</v>
      </c>
      <c r="P1283" s="199">
        <v>62</v>
      </c>
      <c r="Q1283" s="201">
        <v>1</v>
      </c>
      <c r="R1283" s="197">
        <v>120</v>
      </c>
      <c r="S1283" s="197">
        <v>4</v>
      </c>
      <c r="T1283" s="92">
        <f t="shared" si="19"/>
        <v>2015</v>
      </c>
      <c r="U1283">
        <f>VLOOKUP(A1283,'SB35 Determination Data'!$B$4:$F$542,5,FALSE)</f>
        <v>2015</v>
      </c>
    </row>
    <row r="1284" spans="1:21" ht="15" x14ac:dyDescent="0.2">
      <c r="A1284" s="197" t="s">
        <v>966</v>
      </c>
      <c r="B1284" s="197" t="s">
        <v>81</v>
      </c>
      <c r="C1284" s="197" t="s">
        <v>8</v>
      </c>
      <c r="D1284" s="198">
        <v>2015</v>
      </c>
      <c r="E1284" s="197" t="s">
        <v>6</v>
      </c>
      <c r="F1284" s="199">
        <v>22</v>
      </c>
      <c r="G1284" s="200">
        <v>0</v>
      </c>
      <c r="H1284" s="200">
        <v>0</v>
      </c>
      <c r="I1284" s="200">
        <v>0</v>
      </c>
      <c r="J1284" s="200">
        <v>17</v>
      </c>
      <c r="K1284" s="199">
        <v>1</v>
      </c>
      <c r="L1284" s="199">
        <v>1</v>
      </c>
      <c r="M1284" s="199">
        <v>0</v>
      </c>
      <c r="N1284" s="199">
        <v>19</v>
      </c>
      <c r="O1284" s="199">
        <v>2</v>
      </c>
      <c r="P1284" s="199">
        <v>62</v>
      </c>
      <c r="Q1284" s="201">
        <v>9</v>
      </c>
      <c r="R1284" s="197">
        <v>120</v>
      </c>
      <c r="S1284" s="197">
        <v>12</v>
      </c>
      <c r="T1284" s="92">
        <f t="shared" ref="T1284:T1347" si="20">IF(D1284&gt;U1284,D1284,U1284)</f>
        <v>2015</v>
      </c>
      <c r="U1284">
        <f>VLOOKUP(A1284,'SB35 Determination Data'!$B$4:$F$542,5,FALSE)</f>
        <v>2015</v>
      </c>
    </row>
    <row r="1285" spans="1:21" ht="15" x14ac:dyDescent="0.2">
      <c r="A1285" s="197" t="s">
        <v>966</v>
      </c>
      <c r="B1285" s="197" t="s">
        <v>81</v>
      </c>
      <c r="C1285" s="197" t="s">
        <v>8</v>
      </c>
      <c r="D1285" s="198">
        <v>2016</v>
      </c>
      <c r="E1285" s="197" t="s">
        <v>6</v>
      </c>
      <c r="F1285" s="199">
        <v>22</v>
      </c>
      <c r="G1285" s="200">
        <v>0</v>
      </c>
      <c r="H1285" s="200">
        <v>0</v>
      </c>
      <c r="I1285" s="200">
        <v>0</v>
      </c>
      <c r="J1285" s="200">
        <v>17</v>
      </c>
      <c r="K1285" s="199">
        <v>0</v>
      </c>
      <c r="L1285" s="199">
        <v>0</v>
      </c>
      <c r="M1285" s="199">
        <v>0</v>
      </c>
      <c r="N1285" s="199">
        <v>19</v>
      </c>
      <c r="O1285" s="199">
        <v>6</v>
      </c>
      <c r="P1285" s="199">
        <v>62</v>
      </c>
      <c r="Q1285" s="201">
        <v>2</v>
      </c>
      <c r="R1285" s="197">
        <v>120</v>
      </c>
      <c r="S1285" s="197">
        <v>8</v>
      </c>
      <c r="T1285" s="92">
        <f t="shared" si="20"/>
        <v>2016</v>
      </c>
      <c r="U1285">
        <f>VLOOKUP(A1285,'SB35 Determination Data'!$B$4:$F$542,5,FALSE)</f>
        <v>2015</v>
      </c>
    </row>
    <row r="1286" spans="1:21" ht="15" x14ac:dyDescent="0.2">
      <c r="A1286" s="197" t="s">
        <v>966</v>
      </c>
      <c r="B1286" s="197" t="s">
        <v>81</v>
      </c>
      <c r="C1286" s="197" t="s">
        <v>8</v>
      </c>
      <c r="D1286" s="198">
        <v>2017</v>
      </c>
      <c r="E1286" s="197" t="s">
        <v>6</v>
      </c>
      <c r="F1286" s="199">
        <v>22</v>
      </c>
      <c r="G1286" s="200">
        <v>0</v>
      </c>
      <c r="H1286" s="200">
        <v>0</v>
      </c>
      <c r="I1286" s="200">
        <v>0</v>
      </c>
      <c r="J1286" s="200">
        <v>17</v>
      </c>
      <c r="K1286" s="199">
        <v>2</v>
      </c>
      <c r="L1286" s="199">
        <v>2</v>
      </c>
      <c r="M1286" s="199">
        <v>0</v>
      </c>
      <c r="N1286" s="199">
        <v>19</v>
      </c>
      <c r="O1286" s="199">
        <v>5</v>
      </c>
      <c r="P1286" s="199">
        <v>62</v>
      </c>
      <c r="Q1286" s="201">
        <v>11</v>
      </c>
      <c r="R1286" s="197">
        <v>120</v>
      </c>
      <c r="S1286" s="197">
        <v>18</v>
      </c>
      <c r="T1286" s="92">
        <f t="shared" si="20"/>
        <v>2017</v>
      </c>
      <c r="U1286">
        <f>VLOOKUP(A1286,'SB35 Determination Data'!$B$4:$F$542,5,FALSE)</f>
        <v>2015</v>
      </c>
    </row>
    <row r="1287" spans="1:21" ht="15" x14ac:dyDescent="0.2">
      <c r="A1287" s="197" t="s">
        <v>1445</v>
      </c>
      <c r="B1287" s="197" t="s">
        <v>82</v>
      </c>
      <c r="C1287" s="197" t="s">
        <v>26</v>
      </c>
      <c r="D1287" s="198">
        <v>2015</v>
      </c>
      <c r="E1287" s="197" t="s">
        <v>6</v>
      </c>
      <c r="F1287" s="199">
        <v>140</v>
      </c>
      <c r="G1287" s="200">
        <v>37</v>
      </c>
      <c r="H1287" s="200">
        <v>37</v>
      </c>
      <c r="I1287" s="200">
        <v>0</v>
      </c>
      <c r="J1287" s="200">
        <v>115</v>
      </c>
      <c r="K1287" s="199">
        <v>10</v>
      </c>
      <c r="L1287" s="199">
        <v>10</v>
      </c>
      <c r="M1287" s="199">
        <v>0</v>
      </c>
      <c r="N1287" s="199">
        <v>69</v>
      </c>
      <c r="O1287" s="199">
        <v>22</v>
      </c>
      <c r="P1287" s="199">
        <v>281</v>
      </c>
      <c r="Q1287" s="201">
        <v>0</v>
      </c>
      <c r="R1287" s="197">
        <v>605</v>
      </c>
      <c r="S1287" s="197">
        <v>69</v>
      </c>
      <c r="T1287" s="92">
        <f t="shared" si="20"/>
        <v>2016</v>
      </c>
      <c r="U1287">
        <f>VLOOKUP(A1287,'SB35 Determination Data'!$B$4:$F$542,5,FALSE)</f>
        <v>2016</v>
      </c>
    </row>
    <row r="1288" spans="1:21" ht="15" x14ac:dyDescent="0.2">
      <c r="A1288" s="197" t="s">
        <v>1445</v>
      </c>
      <c r="B1288" s="197" t="s">
        <v>82</v>
      </c>
      <c r="C1288" s="197" t="s">
        <v>26</v>
      </c>
      <c r="D1288" s="198">
        <v>2016</v>
      </c>
      <c r="E1288" s="197" t="s">
        <v>6</v>
      </c>
      <c r="F1288" s="199">
        <v>140</v>
      </c>
      <c r="G1288" s="200">
        <v>18</v>
      </c>
      <c r="H1288" s="200">
        <v>18</v>
      </c>
      <c r="I1288" s="200">
        <v>0</v>
      </c>
      <c r="J1288" s="200">
        <v>115</v>
      </c>
      <c r="K1288" s="199">
        <v>29</v>
      </c>
      <c r="L1288" s="199">
        <v>29</v>
      </c>
      <c r="M1288" s="199">
        <v>0</v>
      </c>
      <c r="N1288" s="199">
        <v>69</v>
      </c>
      <c r="O1288" s="199">
        <v>0</v>
      </c>
      <c r="P1288" s="199">
        <v>281</v>
      </c>
      <c r="Q1288" s="201">
        <v>0</v>
      </c>
      <c r="R1288" s="197">
        <v>605</v>
      </c>
      <c r="S1288" s="197">
        <v>47</v>
      </c>
      <c r="T1288" s="92">
        <f t="shared" si="20"/>
        <v>2016</v>
      </c>
      <c r="U1288">
        <f>VLOOKUP(A1288,'SB35 Determination Data'!$B$4:$F$542,5,FALSE)</f>
        <v>2016</v>
      </c>
    </row>
    <row r="1289" spans="1:21" ht="15" x14ac:dyDescent="0.2">
      <c r="A1289" s="197" t="s">
        <v>1445</v>
      </c>
      <c r="B1289" s="197" t="s">
        <v>82</v>
      </c>
      <c r="C1289" s="197" t="s">
        <v>26</v>
      </c>
      <c r="D1289" s="198">
        <v>2017</v>
      </c>
      <c r="E1289" s="197" t="s">
        <v>6</v>
      </c>
      <c r="F1289" s="199">
        <v>140</v>
      </c>
      <c r="G1289" s="200">
        <v>0</v>
      </c>
      <c r="H1289" s="200">
        <v>0</v>
      </c>
      <c r="I1289" s="200">
        <v>0</v>
      </c>
      <c r="J1289" s="200">
        <v>115</v>
      </c>
      <c r="K1289" s="199">
        <v>0</v>
      </c>
      <c r="L1289" s="199">
        <v>0</v>
      </c>
      <c r="M1289" s="199">
        <v>0</v>
      </c>
      <c r="N1289" s="202">
        <v>69</v>
      </c>
      <c r="O1289" s="199">
        <v>5</v>
      </c>
      <c r="P1289" s="199">
        <v>281</v>
      </c>
      <c r="Q1289" s="201">
        <v>2</v>
      </c>
      <c r="R1289" s="197">
        <v>605</v>
      </c>
      <c r="S1289" s="197">
        <v>7</v>
      </c>
      <c r="T1289" s="92">
        <f t="shared" si="20"/>
        <v>2017</v>
      </c>
      <c r="U1289">
        <f>VLOOKUP(A1289,'SB35 Determination Data'!$B$4:$F$542,5,FALSE)</f>
        <v>2016</v>
      </c>
    </row>
    <row r="1290" spans="1:21" ht="15" x14ac:dyDescent="0.2">
      <c r="A1290" s="197" t="s">
        <v>1102</v>
      </c>
      <c r="B1290" s="197" t="s">
        <v>19</v>
      </c>
      <c r="C1290" s="197" t="s">
        <v>13</v>
      </c>
      <c r="D1290" s="198">
        <v>2017</v>
      </c>
      <c r="E1290" s="197" t="s">
        <v>6</v>
      </c>
      <c r="F1290" s="199">
        <v>189</v>
      </c>
      <c r="G1290" s="200">
        <v>4</v>
      </c>
      <c r="H1290" s="200">
        <v>0</v>
      </c>
      <c r="I1290" s="200">
        <v>4</v>
      </c>
      <c r="J1290" s="200">
        <v>117</v>
      </c>
      <c r="K1290" s="199">
        <v>9</v>
      </c>
      <c r="L1290" s="199">
        <v>0</v>
      </c>
      <c r="M1290" s="199">
        <v>9</v>
      </c>
      <c r="N1290" s="199">
        <v>128</v>
      </c>
      <c r="O1290" s="199">
        <v>132</v>
      </c>
      <c r="P1290" s="199">
        <v>321</v>
      </c>
      <c r="Q1290" s="201">
        <v>1</v>
      </c>
      <c r="R1290" s="197">
        <v>755</v>
      </c>
      <c r="S1290" s="197">
        <v>146</v>
      </c>
      <c r="T1290" s="92">
        <f t="shared" si="20"/>
        <v>2017</v>
      </c>
      <c r="U1290">
        <f>VLOOKUP(A1290,'SB35 Determination Data'!$B$4:$F$542,5,FALSE)</f>
        <v>2014</v>
      </c>
    </row>
    <row r="1291" spans="1:21" ht="15" x14ac:dyDescent="0.2">
      <c r="A1291" s="197" t="s">
        <v>288</v>
      </c>
      <c r="B1291" s="197" t="s">
        <v>19</v>
      </c>
      <c r="C1291" s="197" t="s">
        <v>13</v>
      </c>
      <c r="D1291" s="198">
        <v>2015</v>
      </c>
      <c r="E1291" s="197" t="s">
        <v>6</v>
      </c>
      <c r="F1291" s="199">
        <v>32</v>
      </c>
      <c r="G1291" s="200">
        <v>7</v>
      </c>
      <c r="H1291" s="200">
        <v>7</v>
      </c>
      <c r="I1291" s="200">
        <v>0</v>
      </c>
      <c r="J1291" s="200">
        <v>21</v>
      </c>
      <c r="K1291" s="199">
        <v>13</v>
      </c>
      <c r="L1291" s="199">
        <v>13</v>
      </c>
      <c r="M1291" s="199">
        <v>0</v>
      </c>
      <c r="N1291" s="199">
        <v>23</v>
      </c>
      <c r="O1291" s="199">
        <v>0</v>
      </c>
      <c r="P1291" s="199">
        <v>58</v>
      </c>
      <c r="Q1291" s="201">
        <v>0</v>
      </c>
      <c r="R1291" s="197">
        <v>134</v>
      </c>
      <c r="S1291" s="197">
        <v>20</v>
      </c>
      <c r="T1291" s="92">
        <f t="shared" si="20"/>
        <v>2015</v>
      </c>
      <c r="U1291">
        <f>VLOOKUP(A1291,'SB35 Determination Data'!$B$4:$F$542,5,FALSE)</f>
        <v>2014</v>
      </c>
    </row>
    <row r="1292" spans="1:21" ht="15" x14ac:dyDescent="0.2">
      <c r="A1292" s="197" t="s">
        <v>288</v>
      </c>
      <c r="B1292" s="197" t="s">
        <v>19</v>
      </c>
      <c r="C1292" s="197" t="s">
        <v>13</v>
      </c>
      <c r="D1292" s="198">
        <v>2016</v>
      </c>
      <c r="E1292" s="197" t="s">
        <v>6</v>
      </c>
      <c r="F1292" s="199">
        <v>32</v>
      </c>
      <c r="G1292" s="200">
        <v>2</v>
      </c>
      <c r="H1292" s="200">
        <v>2</v>
      </c>
      <c r="I1292" s="200">
        <v>0</v>
      </c>
      <c r="J1292" s="200">
        <v>21</v>
      </c>
      <c r="K1292" s="199">
        <v>0</v>
      </c>
      <c r="L1292" s="199">
        <v>0</v>
      </c>
      <c r="M1292" s="199">
        <v>0</v>
      </c>
      <c r="N1292" s="199">
        <v>23</v>
      </c>
      <c r="O1292" s="199">
        <v>8</v>
      </c>
      <c r="P1292" s="199">
        <v>58</v>
      </c>
      <c r="Q1292" s="201">
        <v>0</v>
      </c>
      <c r="R1292" s="197">
        <v>134</v>
      </c>
      <c r="S1292" s="197">
        <v>10</v>
      </c>
      <c r="T1292" s="92">
        <f t="shared" si="20"/>
        <v>2016</v>
      </c>
      <c r="U1292">
        <f>VLOOKUP(A1292,'SB35 Determination Data'!$B$4:$F$542,5,FALSE)</f>
        <v>2014</v>
      </c>
    </row>
    <row r="1293" spans="1:21" ht="15" x14ac:dyDescent="0.2">
      <c r="A1293" s="197" t="s">
        <v>288</v>
      </c>
      <c r="B1293" s="197" t="s">
        <v>19</v>
      </c>
      <c r="C1293" s="197" t="s">
        <v>13</v>
      </c>
      <c r="D1293" s="198">
        <v>2017</v>
      </c>
      <c r="E1293" s="197" t="s">
        <v>6</v>
      </c>
      <c r="F1293" s="199">
        <v>32</v>
      </c>
      <c r="G1293" s="200">
        <v>0</v>
      </c>
      <c r="H1293" s="200">
        <v>0</v>
      </c>
      <c r="I1293" s="200">
        <v>0</v>
      </c>
      <c r="J1293" s="200">
        <v>21</v>
      </c>
      <c r="K1293" s="199">
        <v>4</v>
      </c>
      <c r="L1293" s="199">
        <v>1</v>
      </c>
      <c r="M1293" s="199">
        <v>3</v>
      </c>
      <c r="N1293" s="199">
        <v>23</v>
      </c>
      <c r="O1293" s="199">
        <v>29</v>
      </c>
      <c r="P1293" s="199">
        <v>58</v>
      </c>
      <c r="Q1293" s="201">
        <v>2</v>
      </c>
      <c r="R1293" s="197">
        <v>134</v>
      </c>
      <c r="S1293" s="197">
        <v>35</v>
      </c>
      <c r="T1293" s="92">
        <f t="shared" si="20"/>
        <v>2017</v>
      </c>
      <c r="U1293">
        <f>VLOOKUP(A1293,'SB35 Determination Data'!$B$4:$F$542,5,FALSE)</f>
        <v>2014</v>
      </c>
    </row>
    <row r="1294" spans="1:21" ht="15" x14ac:dyDescent="0.2">
      <c r="A1294" s="197" t="s">
        <v>1079</v>
      </c>
      <c r="B1294" s="197" t="s">
        <v>5</v>
      </c>
      <c r="C1294" s="197" t="s">
        <v>3</v>
      </c>
      <c r="D1294" s="198">
        <v>2014</v>
      </c>
      <c r="E1294" s="197" t="s">
        <v>6</v>
      </c>
      <c r="F1294" s="199">
        <v>14</v>
      </c>
      <c r="G1294" s="200">
        <v>2</v>
      </c>
      <c r="H1294" s="200">
        <v>0</v>
      </c>
      <c r="I1294" s="200">
        <v>2</v>
      </c>
      <c r="J1294" s="200">
        <v>9</v>
      </c>
      <c r="K1294" s="199">
        <v>5</v>
      </c>
      <c r="L1294" s="199">
        <v>0</v>
      </c>
      <c r="M1294" s="199">
        <v>5</v>
      </c>
      <c r="N1294" s="199">
        <v>9</v>
      </c>
      <c r="O1294" s="199">
        <v>0</v>
      </c>
      <c r="P1294" s="199">
        <v>23</v>
      </c>
      <c r="Q1294" s="201">
        <v>5</v>
      </c>
      <c r="R1294" s="197">
        <v>55</v>
      </c>
      <c r="S1294" s="197">
        <v>12</v>
      </c>
      <c r="T1294" s="92">
        <f t="shared" si="20"/>
        <v>2014</v>
      </c>
      <c r="U1294">
        <f>VLOOKUP(A1294,'SB35 Determination Data'!$B$4:$F$542,5,FALSE)</f>
        <v>2014</v>
      </c>
    </row>
    <row r="1295" spans="1:21" ht="15" x14ac:dyDescent="0.2">
      <c r="A1295" s="197" t="s">
        <v>1079</v>
      </c>
      <c r="B1295" s="197" t="s">
        <v>5</v>
      </c>
      <c r="C1295" s="197" t="s">
        <v>3</v>
      </c>
      <c r="D1295" s="198">
        <v>2015</v>
      </c>
      <c r="E1295" s="197" t="s">
        <v>6</v>
      </c>
      <c r="F1295" s="199">
        <v>14</v>
      </c>
      <c r="G1295" s="200">
        <v>0</v>
      </c>
      <c r="H1295" s="200">
        <v>0</v>
      </c>
      <c r="I1295" s="200">
        <v>0</v>
      </c>
      <c r="J1295" s="200">
        <v>9</v>
      </c>
      <c r="K1295" s="199">
        <v>0</v>
      </c>
      <c r="L1295" s="199">
        <v>0</v>
      </c>
      <c r="M1295" s="199">
        <v>0</v>
      </c>
      <c r="N1295" s="199">
        <v>9</v>
      </c>
      <c r="O1295" s="199">
        <v>0</v>
      </c>
      <c r="P1295" s="199">
        <v>23</v>
      </c>
      <c r="Q1295" s="201">
        <v>77</v>
      </c>
      <c r="R1295" s="197">
        <v>55</v>
      </c>
      <c r="S1295" s="197">
        <v>77</v>
      </c>
      <c r="T1295" s="92">
        <f t="shared" si="20"/>
        <v>2015</v>
      </c>
      <c r="U1295">
        <f>VLOOKUP(A1295,'SB35 Determination Data'!$B$4:$F$542,5,FALSE)</f>
        <v>2014</v>
      </c>
    </row>
    <row r="1296" spans="1:21" ht="15" x14ac:dyDescent="0.2">
      <c r="A1296" s="197" t="s">
        <v>1079</v>
      </c>
      <c r="B1296" s="197" t="s">
        <v>5</v>
      </c>
      <c r="C1296" s="197" t="s">
        <v>3</v>
      </c>
      <c r="D1296" s="198">
        <v>2016</v>
      </c>
      <c r="E1296" s="197" t="s">
        <v>6</v>
      </c>
      <c r="F1296" s="199">
        <v>14</v>
      </c>
      <c r="G1296" s="200">
        <v>0</v>
      </c>
      <c r="H1296" s="200">
        <v>0</v>
      </c>
      <c r="I1296" s="200">
        <v>0</v>
      </c>
      <c r="J1296" s="200">
        <v>9</v>
      </c>
      <c r="K1296" s="199">
        <v>1</v>
      </c>
      <c r="L1296" s="199">
        <v>0</v>
      </c>
      <c r="M1296" s="199">
        <v>1</v>
      </c>
      <c r="N1296" s="199">
        <v>9</v>
      </c>
      <c r="O1296" s="199">
        <v>0</v>
      </c>
      <c r="P1296" s="199">
        <v>23</v>
      </c>
      <c r="Q1296" s="201">
        <v>0</v>
      </c>
      <c r="R1296" s="197">
        <v>55</v>
      </c>
      <c r="S1296" s="197">
        <v>1</v>
      </c>
      <c r="T1296" s="92">
        <f t="shared" si="20"/>
        <v>2016</v>
      </c>
      <c r="U1296">
        <f>VLOOKUP(A1296,'SB35 Determination Data'!$B$4:$F$542,5,FALSE)</f>
        <v>2014</v>
      </c>
    </row>
    <row r="1297" spans="1:21" ht="15" x14ac:dyDescent="0.2">
      <c r="A1297" s="197" t="s">
        <v>1079</v>
      </c>
      <c r="B1297" s="197" t="s">
        <v>5</v>
      </c>
      <c r="C1297" s="197" t="s">
        <v>3</v>
      </c>
      <c r="D1297" s="198">
        <v>2017</v>
      </c>
      <c r="E1297" s="197" t="s">
        <v>6</v>
      </c>
      <c r="F1297" s="199">
        <v>14</v>
      </c>
      <c r="G1297" s="200">
        <v>0</v>
      </c>
      <c r="H1297" s="200">
        <v>0</v>
      </c>
      <c r="I1297" s="200">
        <v>0</v>
      </c>
      <c r="J1297" s="200">
        <v>9</v>
      </c>
      <c r="K1297" s="199">
        <v>1</v>
      </c>
      <c r="L1297" s="199">
        <v>0</v>
      </c>
      <c r="M1297" s="199">
        <v>1</v>
      </c>
      <c r="N1297" s="202">
        <v>9</v>
      </c>
      <c r="O1297" s="199">
        <v>3</v>
      </c>
      <c r="P1297" s="199">
        <v>23</v>
      </c>
      <c r="Q1297" s="201">
        <v>0</v>
      </c>
      <c r="R1297" s="197">
        <v>55</v>
      </c>
      <c r="S1297" s="197">
        <v>4</v>
      </c>
      <c r="T1297" s="92">
        <f t="shared" si="20"/>
        <v>2017</v>
      </c>
      <c r="U1297">
        <f>VLOOKUP(A1297,'SB35 Determination Data'!$B$4:$F$542,5,FALSE)</f>
        <v>2014</v>
      </c>
    </row>
    <row r="1298" spans="1:21" ht="15" x14ac:dyDescent="0.2">
      <c r="A1298" s="197" t="s">
        <v>289</v>
      </c>
      <c r="B1298" s="197" t="s">
        <v>5</v>
      </c>
      <c r="C1298" s="197" t="s">
        <v>3</v>
      </c>
      <c r="D1298" s="198">
        <v>2014</v>
      </c>
      <c r="E1298" s="197" t="s">
        <v>6</v>
      </c>
      <c r="F1298" s="199">
        <v>44</v>
      </c>
      <c r="G1298" s="200">
        <v>0</v>
      </c>
      <c r="H1298" s="200">
        <v>0</v>
      </c>
      <c r="I1298" s="200">
        <v>0</v>
      </c>
      <c r="J1298" s="200">
        <v>27</v>
      </c>
      <c r="K1298" s="199">
        <v>0</v>
      </c>
      <c r="L1298" s="199">
        <v>0</v>
      </c>
      <c r="M1298" s="199">
        <v>0</v>
      </c>
      <c r="N1298" s="199">
        <v>28</v>
      </c>
      <c r="O1298" s="199">
        <v>17</v>
      </c>
      <c r="P1298" s="199">
        <v>70</v>
      </c>
      <c r="Q1298" s="201">
        <v>1</v>
      </c>
      <c r="R1298" s="197">
        <v>169</v>
      </c>
      <c r="S1298" s="197">
        <v>18</v>
      </c>
      <c r="T1298" s="92">
        <f t="shared" si="20"/>
        <v>2014</v>
      </c>
      <c r="U1298">
        <f>VLOOKUP(A1298,'SB35 Determination Data'!$B$4:$F$542,5,FALSE)</f>
        <v>2014</v>
      </c>
    </row>
    <row r="1299" spans="1:21" ht="15" x14ac:dyDescent="0.2">
      <c r="A1299" s="197" t="s">
        <v>289</v>
      </c>
      <c r="B1299" s="197" t="s">
        <v>5</v>
      </c>
      <c r="C1299" s="197" t="s">
        <v>3</v>
      </c>
      <c r="D1299" s="198">
        <v>2015</v>
      </c>
      <c r="E1299" s="197" t="s">
        <v>6</v>
      </c>
      <c r="F1299" s="199">
        <v>44</v>
      </c>
      <c r="G1299" s="200">
        <v>44</v>
      </c>
      <c r="H1299" s="200">
        <v>44</v>
      </c>
      <c r="I1299" s="200">
        <v>0</v>
      </c>
      <c r="J1299" s="200">
        <v>27</v>
      </c>
      <c r="K1299" s="199">
        <v>27</v>
      </c>
      <c r="L1299" s="199">
        <v>27</v>
      </c>
      <c r="M1299" s="199">
        <v>0</v>
      </c>
      <c r="N1299" s="199">
        <v>28</v>
      </c>
      <c r="O1299" s="199">
        <v>2</v>
      </c>
      <c r="P1299" s="199">
        <v>70</v>
      </c>
      <c r="Q1299" s="201">
        <v>0</v>
      </c>
      <c r="R1299" s="197">
        <v>169</v>
      </c>
      <c r="S1299" s="197">
        <v>73</v>
      </c>
      <c r="T1299" s="92">
        <f t="shared" si="20"/>
        <v>2015</v>
      </c>
      <c r="U1299">
        <f>VLOOKUP(A1299,'SB35 Determination Data'!$B$4:$F$542,5,FALSE)</f>
        <v>2014</v>
      </c>
    </row>
    <row r="1300" spans="1:21" ht="15" x14ac:dyDescent="0.2">
      <c r="A1300" s="197" t="s">
        <v>289</v>
      </c>
      <c r="B1300" s="197" t="s">
        <v>5</v>
      </c>
      <c r="C1300" s="197" t="s">
        <v>3</v>
      </c>
      <c r="D1300" s="198">
        <v>2016</v>
      </c>
      <c r="E1300" s="197" t="s">
        <v>6</v>
      </c>
      <c r="F1300" s="199">
        <v>44</v>
      </c>
      <c r="G1300" s="200">
        <v>0</v>
      </c>
      <c r="H1300" s="200">
        <v>0</v>
      </c>
      <c r="I1300" s="200">
        <v>0</v>
      </c>
      <c r="J1300" s="200">
        <v>27</v>
      </c>
      <c r="K1300" s="199">
        <v>0</v>
      </c>
      <c r="L1300" s="199">
        <v>0</v>
      </c>
      <c r="M1300" s="199">
        <v>0</v>
      </c>
      <c r="N1300" s="199">
        <v>28</v>
      </c>
      <c r="O1300" s="199">
        <v>0</v>
      </c>
      <c r="P1300" s="199">
        <v>70</v>
      </c>
      <c r="Q1300" s="201">
        <v>3</v>
      </c>
      <c r="R1300" s="197">
        <v>169</v>
      </c>
      <c r="S1300" s="197">
        <v>3</v>
      </c>
      <c r="T1300" s="92">
        <f t="shared" si="20"/>
        <v>2016</v>
      </c>
      <c r="U1300">
        <f>VLOOKUP(A1300,'SB35 Determination Data'!$B$4:$F$542,5,FALSE)</f>
        <v>2014</v>
      </c>
    </row>
    <row r="1301" spans="1:21" ht="15" x14ac:dyDescent="0.2">
      <c r="A1301" s="197" t="s">
        <v>289</v>
      </c>
      <c r="B1301" s="197" t="s">
        <v>5</v>
      </c>
      <c r="C1301" s="197" t="s">
        <v>3</v>
      </c>
      <c r="D1301" s="198">
        <v>2017</v>
      </c>
      <c r="E1301" s="197" t="s">
        <v>6</v>
      </c>
      <c r="F1301" s="199">
        <v>44</v>
      </c>
      <c r="G1301" s="200">
        <v>0</v>
      </c>
      <c r="H1301" s="200">
        <v>0</v>
      </c>
      <c r="I1301" s="200">
        <v>0</v>
      </c>
      <c r="J1301" s="200">
        <v>27</v>
      </c>
      <c r="K1301" s="199">
        <v>0</v>
      </c>
      <c r="L1301" s="199">
        <v>0</v>
      </c>
      <c r="M1301" s="199">
        <v>0</v>
      </c>
      <c r="N1301" s="199">
        <v>28</v>
      </c>
      <c r="O1301" s="199">
        <v>0</v>
      </c>
      <c r="P1301" s="199">
        <v>70</v>
      </c>
      <c r="Q1301" s="201">
        <v>24</v>
      </c>
      <c r="R1301" s="197">
        <v>169</v>
      </c>
      <c r="S1301" s="197">
        <v>24</v>
      </c>
      <c r="T1301" s="92">
        <f t="shared" si="20"/>
        <v>2017</v>
      </c>
      <c r="U1301">
        <f>VLOOKUP(A1301,'SB35 Determination Data'!$B$4:$F$542,5,FALSE)</f>
        <v>2014</v>
      </c>
    </row>
    <row r="1302" spans="1:21" ht="15" x14ac:dyDescent="0.2">
      <c r="A1302" s="197" t="s">
        <v>290</v>
      </c>
      <c r="B1302" s="197" t="s">
        <v>61</v>
      </c>
      <c r="C1302" s="197" t="s">
        <v>3</v>
      </c>
      <c r="D1302" s="198">
        <v>2014</v>
      </c>
      <c r="E1302" s="197" t="s">
        <v>6</v>
      </c>
      <c r="F1302" s="199">
        <v>310</v>
      </c>
      <c r="G1302" s="200">
        <v>0</v>
      </c>
      <c r="H1302" s="200">
        <v>0</v>
      </c>
      <c r="I1302" s="200">
        <v>0</v>
      </c>
      <c r="J1302" s="200">
        <v>208</v>
      </c>
      <c r="K1302" s="199">
        <v>0</v>
      </c>
      <c r="L1302" s="199">
        <v>0</v>
      </c>
      <c r="M1302" s="199">
        <v>0</v>
      </c>
      <c r="N1302" s="199">
        <v>229</v>
      </c>
      <c r="O1302" s="199">
        <v>0</v>
      </c>
      <c r="P1302" s="199">
        <v>509</v>
      </c>
      <c r="Q1302" s="201">
        <v>42</v>
      </c>
      <c r="R1302" s="197">
        <v>1256</v>
      </c>
      <c r="S1302" s="197">
        <v>42</v>
      </c>
      <c r="T1302" s="92">
        <f t="shared" si="20"/>
        <v>2014</v>
      </c>
      <c r="U1302">
        <f>VLOOKUP(A1302,'SB35 Determination Data'!$B$4:$F$542,5,FALSE)</f>
        <v>2014</v>
      </c>
    </row>
    <row r="1303" spans="1:21" ht="15" x14ac:dyDescent="0.2">
      <c r="A1303" s="197" t="s">
        <v>290</v>
      </c>
      <c r="B1303" s="197" t="s">
        <v>61</v>
      </c>
      <c r="C1303" s="197" t="s">
        <v>3</v>
      </c>
      <c r="D1303" s="198">
        <v>2015</v>
      </c>
      <c r="E1303" s="197" t="s">
        <v>6</v>
      </c>
      <c r="F1303" s="199">
        <v>310</v>
      </c>
      <c r="G1303" s="200">
        <v>0</v>
      </c>
      <c r="H1303" s="200">
        <v>0</v>
      </c>
      <c r="I1303" s="200">
        <v>0</v>
      </c>
      <c r="J1303" s="200">
        <v>208</v>
      </c>
      <c r="K1303" s="199">
        <v>0</v>
      </c>
      <c r="L1303" s="199">
        <v>0</v>
      </c>
      <c r="M1303" s="199">
        <v>0</v>
      </c>
      <c r="N1303" s="199">
        <v>229</v>
      </c>
      <c r="O1303" s="199">
        <v>15</v>
      </c>
      <c r="P1303" s="199">
        <v>509</v>
      </c>
      <c r="Q1303" s="201">
        <v>11</v>
      </c>
      <c r="R1303" s="197">
        <v>1256</v>
      </c>
      <c r="S1303" s="197">
        <v>26</v>
      </c>
      <c r="T1303" s="92">
        <f t="shared" si="20"/>
        <v>2015</v>
      </c>
      <c r="U1303">
        <f>VLOOKUP(A1303,'SB35 Determination Data'!$B$4:$F$542,5,FALSE)</f>
        <v>2014</v>
      </c>
    </row>
    <row r="1304" spans="1:21" ht="15" x14ac:dyDescent="0.2">
      <c r="A1304" s="197" t="s">
        <v>290</v>
      </c>
      <c r="B1304" s="197" t="s">
        <v>61</v>
      </c>
      <c r="C1304" s="197" t="s">
        <v>3</v>
      </c>
      <c r="D1304" s="198">
        <v>2016</v>
      </c>
      <c r="E1304" s="197" t="s">
        <v>6</v>
      </c>
      <c r="F1304" s="199">
        <v>310</v>
      </c>
      <c r="G1304" s="200">
        <v>0</v>
      </c>
      <c r="H1304" s="200">
        <v>0</v>
      </c>
      <c r="I1304" s="200">
        <v>0</v>
      </c>
      <c r="J1304" s="200">
        <v>208</v>
      </c>
      <c r="K1304" s="199">
        <v>1</v>
      </c>
      <c r="L1304" s="199">
        <v>1</v>
      </c>
      <c r="M1304" s="199">
        <v>0</v>
      </c>
      <c r="N1304" s="199">
        <v>229</v>
      </c>
      <c r="O1304" s="199">
        <v>0</v>
      </c>
      <c r="P1304" s="199">
        <v>509</v>
      </c>
      <c r="Q1304" s="201">
        <v>152</v>
      </c>
      <c r="R1304" s="197">
        <v>1256</v>
      </c>
      <c r="S1304" s="197">
        <v>153</v>
      </c>
      <c r="T1304" s="92">
        <f t="shared" si="20"/>
        <v>2016</v>
      </c>
      <c r="U1304">
        <f>VLOOKUP(A1304,'SB35 Determination Data'!$B$4:$F$542,5,FALSE)</f>
        <v>2014</v>
      </c>
    </row>
    <row r="1305" spans="1:21" ht="15" x14ac:dyDescent="0.2">
      <c r="A1305" s="197" t="s">
        <v>290</v>
      </c>
      <c r="B1305" s="197" t="s">
        <v>61</v>
      </c>
      <c r="C1305" s="197" t="s">
        <v>3</v>
      </c>
      <c r="D1305" s="198">
        <v>2017</v>
      </c>
      <c r="E1305" s="197" t="s">
        <v>6</v>
      </c>
      <c r="F1305" s="199">
        <v>310</v>
      </c>
      <c r="G1305" s="200">
        <v>30</v>
      </c>
      <c r="H1305" s="200">
        <v>30</v>
      </c>
      <c r="I1305" s="200">
        <v>0</v>
      </c>
      <c r="J1305" s="200">
        <v>208</v>
      </c>
      <c r="K1305" s="199">
        <v>0</v>
      </c>
      <c r="L1305" s="199">
        <v>0</v>
      </c>
      <c r="M1305" s="199">
        <v>0</v>
      </c>
      <c r="N1305" s="199">
        <v>229</v>
      </c>
      <c r="O1305" s="199">
        <v>12</v>
      </c>
      <c r="P1305" s="199">
        <v>509</v>
      </c>
      <c r="Q1305" s="201">
        <v>59</v>
      </c>
      <c r="R1305" s="197">
        <v>1256</v>
      </c>
      <c r="S1305" s="197">
        <v>101</v>
      </c>
      <c r="T1305" s="92">
        <f t="shared" si="20"/>
        <v>2017</v>
      </c>
      <c r="U1305">
        <f>VLOOKUP(A1305,'SB35 Determination Data'!$B$4:$F$542,5,FALSE)</f>
        <v>2014</v>
      </c>
    </row>
    <row r="1306" spans="1:21" ht="15" x14ac:dyDescent="0.2">
      <c r="A1306" s="197" t="s">
        <v>291</v>
      </c>
      <c r="B1306" s="197" t="s">
        <v>66</v>
      </c>
      <c r="C1306" s="197" t="s">
        <v>67</v>
      </c>
      <c r="D1306" s="198">
        <v>2013</v>
      </c>
      <c r="E1306" s="197" t="s">
        <v>6</v>
      </c>
      <c r="F1306" s="199">
        <v>85</v>
      </c>
      <c r="G1306" s="200">
        <v>0</v>
      </c>
      <c r="H1306" s="200">
        <v>0</v>
      </c>
      <c r="I1306" s="200">
        <v>0</v>
      </c>
      <c r="J1306" s="200">
        <v>65</v>
      </c>
      <c r="K1306" s="199">
        <v>1</v>
      </c>
      <c r="L1306" s="199">
        <v>0</v>
      </c>
      <c r="M1306" s="199">
        <v>1</v>
      </c>
      <c r="N1306" s="199">
        <v>59</v>
      </c>
      <c r="O1306" s="199">
        <v>0</v>
      </c>
      <c r="P1306" s="199">
        <v>131</v>
      </c>
      <c r="Q1306" s="201">
        <v>11</v>
      </c>
      <c r="R1306" s="197">
        <v>340</v>
      </c>
      <c r="S1306" s="197">
        <v>12</v>
      </c>
      <c r="T1306" s="92">
        <f t="shared" si="20"/>
        <v>2013</v>
      </c>
      <c r="U1306">
        <f>VLOOKUP(A1306,'SB35 Determination Data'!$B$4:$F$542,5,FALSE)</f>
        <v>2013</v>
      </c>
    </row>
    <row r="1307" spans="1:21" ht="15" x14ac:dyDescent="0.2">
      <c r="A1307" s="197" t="s">
        <v>291</v>
      </c>
      <c r="B1307" s="197" t="s">
        <v>66</v>
      </c>
      <c r="C1307" s="197" t="s">
        <v>67</v>
      </c>
      <c r="D1307" s="198">
        <v>2014</v>
      </c>
      <c r="E1307" s="197" t="s">
        <v>6</v>
      </c>
      <c r="F1307" s="199">
        <v>85</v>
      </c>
      <c r="G1307" s="200">
        <v>0</v>
      </c>
      <c r="H1307" s="200">
        <v>0</v>
      </c>
      <c r="I1307" s="200">
        <v>0</v>
      </c>
      <c r="J1307" s="200">
        <v>65</v>
      </c>
      <c r="K1307" s="199">
        <v>0</v>
      </c>
      <c r="L1307" s="199">
        <v>0</v>
      </c>
      <c r="M1307" s="199">
        <v>0</v>
      </c>
      <c r="N1307" s="199">
        <v>59</v>
      </c>
      <c r="O1307" s="199">
        <v>0</v>
      </c>
      <c r="P1307" s="199">
        <v>131</v>
      </c>
      <c r="Q1307" s="201">
        <v>5</v>
      </c>
      <c r="R1307" s="197">
        <v>340</v>
      </c>
      <c r="S1307" s="197">
        <v>5</v>
      </c>
      <c r="T1307" s="92">
        <f t="shared" si="20"/>
        <v>2014</v>
      </c>
      <c r="U1307">
        <f>VLOOKUP(A1307,'SB35 Determination Data'!$B$4:$F$542,5,FALSE)</f>
        <v>2013</v>
      </c>
    </row>
    <row r="1308" spans="1:21" ht="15" x14ac:dyDescent="0.2">
      <c r="A1308" s="197" t="s">
        <v>291</v>
      </c>
      <c r="B1308" s="197" t="s">
        <v>66</v>
      </c>
      <c r="C1308" s="197" t="s">
        <v>67</v>
      </c>
      <c r="D1308" s="198">
        <v>2015</v>
      </c>
      <c r="E1308" s="197" t="s">
        <v>6</v>
      </c>
      <c r="F1308" s="199">
        <v>85</v>
      </c>
      <c r="G1308" s="200">
        <v>0</v>
      </c>
      <c r="H1308" s="200">
        <v>0</v>
      </c>
      <c r="I1308" s="200">
        <v>0</v>
      </c>
      <c r="J1308" s="200">
        <v>65</v>
      </c>
      <c r="K1308" s="199">
        <v>1</v>
      </c>
      <c r="L1308" s="199">
        <v>1</v>
      </c>
      <c r="M1308" s="199">
        <v>0</v>
      </c>
      <c r="N1308" s="199">
        <v>59</v>
      </c>
      <c r="O1308" s="199">
        <v>0</v>
      </c>
      <c r="P1308" s="199">
        <v>131</v>
      </c>
      <c r="Q1308" s="201">
        <v>3</v>
      </c>
      <c r="R1308" s="197">
        <v>340</v>
      </c>
      <c r="S1308" s="197">
        <v>4</v>
      </c>
      <c r="T1308" s="92">
        <f t="shared" si="20"/>
        <v>2015</v>
      </c>
      <c r="U1308">
        <f>VLOOKUP(A1308,'SB35 Determination Data'!$B$4:$F$542,5,FALSE)</f>
        <v>2013</v>
      </c>
    </row>
    <row r="1309" spans="1:21" ht="15" x14ac:dyDescent="0.2">
      <c r="A1309" s="197" t="s">
        <v>291</v>
      </c>
      <c r="B1309" s="197" t="s">
        <v>66</v>
      </c>
      <c r="C1309" s="197" t="s">
        <v>67</v>
      </c>
      <c r="D1309" s="198">
        <v>2016</v>
      </c>
      <c r="E1309" s="197" t="s">
        <v>6</v>
      </c>
      <c r="F1309" s="199">
        <v>85</v>
      </c>
      <c r="G1309" s="200">
        <v>0</v>
      </c>
      <c r="H1309" s="200">
        <v>0</v>
      </c>
      <c r="I1309" s="200">
        <v>0</v>
      </c>
      <c r="J1309" s="200">
        <v>65</v>
      </c>
      <c r="K1309" s="199">
        <v>1</v>
      </c>
      <c r="L1309" s="199">
        <v>1</v>
      </c>
      <c r="M1309" s="199">
        <v>0</v>
      </c>
      <c r="N1309" s="202">
        <v>59</v>
      </c>
      <c r="O1309" s="199">
        <v>0</v>
      </c>
      <c r="P1309" s="199">
        <v>131</v>
      </c>
      <c r="Q1309" s="201">
        <v>5</v>
      </c>
      <c r="R1309" s="197">
        <v>340</v>
      </c>
      <c r="S1309" s="197">
        <v>6</v>
      </c>
      <c r="T1309" s="92">
        <f t="shared" si="20"/>
        <v>2016</v>
      </c>
      <c r="U1309">
        <f>VLOOKUP(A1309,'SB35 Determination Data'!$B$4:$F$542,5,FALSE)</f>
        <v>2013</v>
      </c>
    </row>
    <row r="1310" spans="1:21" ht="15" x14ac:dyDescent="0.2">
      <c r="A1310" s="197" t="s">
        <v>291</v>
      </c>
      <c r="B1310" s="197" t="s">
        <v>66</v>
      </c>
      <c r="C1310" s="197" t="s">
        <v>67</v>
      </c>
      <c r="D1310" s="198">
        <v>2017</v>
      </c>
      <c r="E1310" s="197" t="s">
        <v>6</v>
      </c>
      <c r="F1310" s="199">
        <v>85</v>
      </c>
      <c r="G1310" s="200">
        <v>0</v>
      </c>
      <c r="H1310" s="200">
        <v>0</v>
      </c>
      <c r="I1310" s="200">
        <v>0</v>
      </c>
      <c r="J1310" s="200">
        <v>65</v>
      </c>
      <c r="K1310" s="199">
        <v>2</v>
      </c>
      <c r="L1310" s="199">
        <v>2</v>
      </c>
      <c r="M1310" s="199">
        <v>0</v>
      </c>
      <c r="N1310" s="199">
        <v>59</v>
      </c>
      <c r="O1310" s="199">
        <v>3</v>
      </c>
      <c r="P1310" s="199">
        <v>131</v>
      </c>
      <c r="Q1310" s="201">
        <v>12</v>
      </c>
      <c r="R1310" s="197">
        <v>340</v>
      </c>
      <c r="S1310" s="197">
        <v>17</v>
      </c>
      <c r="T1310" s="92">
        <f t="shared" si="20"/>
        <v>2017</v>
      </c>
      <c r="U1310">
        <f>VLOOKUP(A1310,'SB35 Determination Data'!$B$4:$F$542,5,FALSE)</f>
        <v>2013</v>
      </c>
    </row>
    <row r="1311" spans="1:21" ht="15" x14ac:dyDescent="0.2">
      <c r="A1311" s="197" t="s">
        <v>967</v>
      </c>
      <c r="B1311" s="197" t="s">
        <v>42</v>
      </c>
      <c r="C1311" s="197" t="s">
        <v>8</v>
      </c>
      <c r="D1311" s="198">
        <v>2014</v>
      </c>
      <c r="E1311" s="197" t="s">
        <v>6</v>
      </c>
      <c r="F1311" s="199">
        <v>26</v>
      </c>
      <c r="G1311" s="200">
        <v>1</v>
      </c>
      <c r="H1311" s="200">
        <v>1</v>
      </c>
      <c r="I1311" s="200">
        <v>0</v>
      </c>
      <c r="J1311" s="200">
        <v>15</v>
      </c>
      <c r="K1311" s="199">
        <v>13</v>
      </c>
      <c r="L1311" s="199">
        <v>13</v>
      </c>
      <c r="M1311" s="199">
        <v>0</v>
      </c>
      <c r="N1311" s="199">
        <v>19</v>
      </c>
      <c r="O1311" s="199">
        <v>2</v>
      </c>
      <c r="P1311" s="199">
        <v>43</v>
      </c>
      <c r="Q1311" s="201">
        <v>7</v>
      </c>
      <c r="R1311" s="197">
        <v>103</v>
      </c>
      <c r="S1311" s="197">
        <v>23</v>
      </c>
      <c r="T1311" s="92">
        <f t="shared" si="20"/>
        <v>2015</v>
      </c>
      <c r="U1311">
        <f>VLOOKUP(A1311,'SB35 Determination Data'!$B$4:$F$542,5,FALSE)</f>
        <v>2015</v>
      </c>
    </row>
    <row r="1312" spans="1:21" ht="15" x14ac:dyDescent="0.2">
      <c r="A1312" s="197" t="s">
        <v>967</v>
      </c>
      <c r="B1312" s="197" t="s">
        <v>42</v>
      </c>
      <c r="C1312" s="197" t="s">
        <v>8</v>
      </c>
      <c r="D1312" s="198">
        <v>2015</v>
      </c>
      <c r="E1312" s="197" t="s">
        <v>6</v>
      </c>
      <c r="F1312" s="199">
        <v>26</v>
      </c>
      <c r="G1312" s="200">
        <v>0</v>
      </c>
      <c r="H1312" s="200">
        <v>0</v>
      </c>
      <c r="I1312" s="200">
        <v>0</v>
      </c>
      <c r="J1312" s="200">
        <v>15</v>
      </c>
      <c r="K1312" s="199">
        <v>11</v>
      </c>
      <c r="L1312" s="199">
        <v>0</v>
      </c>
      <c r="M1312" s="199">
        <v>11</v>
      </c>
      <c r="N1312" s="199">
        <v>19</v>
      </c>
      <c r="O1312" s="199">
        <v>7</v>
      </c>
      <c r="P1312" s="199">
        <v>43</v>
      </c>
      <c r="Q1312" s="201">
        <v>14</v>
      </c>
      <c r="R1312" s="197">
        <v>103</v>
      </c>
      <c r="S1312" s="197">
        <v>32</v>
      </c>
      <c r="T1312" s="92">
        <f t="shared" si="20"/>
        <v>2015</v>
      </c>
      <c r="U1312">
        <f>VLOOKUP(A1312,'SB35 Determination Data'!$B$4:$F$542,5,FALSE)</f>
        <v>2015</v>
      </c>
    </row>
    <row r="1313" spans="1:21" ht="15" x14ac:dyDescent="0.2">
      <c r="A1313" s="197" t="s">
        <v>967</v>
      </c>
      <c r="B1313" s="197" t="s">
        <v>42</v>
      </c>
      <c r="C1313" s="197" t="s">
        <v>8</v>
      </c>
      <c r="D1313" s="198">
        <v>2016</v>
      </c>
      <c r="E1313" s="197" t="s">
        <v>6</v>
      </c>
      <c r="F1313" s="199">
        <v>26</v>
      </c>
      <c r="G1313" s="200">
        <v>3</v>
      </c>
      <c r="H1313" s="200">
        <v>0</v>
      </c>
      <c r="I1313" s="200">
        <v>3</v>
      </c>
      <c r="J1313" s="200">
        <v>15</v>
      </c>
      <c r="K1313" s="199">
        <v>8</v>
      </c>
      <c r="L1313" s="199">
        <v>0</v>
      </c>
      <c r="M1313" s="199">
        <v>8</v>
      </c>
      <c r="N1313" s="202">
        <v>19</v>
      </c>
      <c r="O1313" s="199">
        <v>5</v>
      </c>
      <c r="P1313" s="199">
        <v>43</v>
      </c>
      <c r="Q1313" s="201">
        <v>16</v>
      </c>
      <c r="R1313" s="197">
        <v>103</v>
      </c>
      <c r="S1313" s="197">
        <v>32</v>
      </c>
      <c r="T1313" s="92">
        <f t="shared" si="20"/>
        <v>2016</v>
      </c>
      <c r="U1313">
        <f>VLOOKUP(A1313,'SB35 Determination Data'!$B$4:$F$542,5,FALSE)</f>
        <v>2015</v>
      </c>
    </row>
    <row r="1314" spans="1:21" ht="15" x14ac:dyDescent="0.2">
      <c r="A1314" s="197" t="s">
        <v>967</v>
      </c>
      <c r="B1314" s="197" t="s">
        <v>42</v>
      </c>
      <c r="C1314" s="197" t="s">
        <v>8</v>
      </c>
      <c r="D1314" s="198">
        <v>2017</v>
      </c>
      <c r="E1314" s="197" t="s">
        <v>6</v>
      </c>
      <c r="F1314" s="199">
        <v>26</v>
      </c>
      <c r="G1314" s="200">
        <v>0</v>
      </c>
      <c r="H1314" s="200">
        <v>0</v>
      </c>
      <c r="I1314" s="200">
        <v>0</v>
      </c>
      <c r="J1314" s="200">
        <v>15</v>
      </c>
      <c r="K1314" s="199">
        <v>6</v>
      </c>
      <c r="L1314" s="199">
        <v>0</v>
      </c>
      <c r="M1314" s="199">
        <v>6</v>
      </c>
      <c r="N1314" s="199">
        <v>19</v>
      </c>
      <c r="O1314" s="199">
        <v>5</v>
      </c>
      <c r="P1314" s="199">
        <v>43</v>
      </c>
      <c r="Q1314" s="201">
        <v>9</v>
      </c>
      <c r="R1314" s="197">
        <v>103</v>
      </c>
      <c r="S1314" s="197">
        <v>20</v>
      </c>
      <c r="T1314" s="92">
        <f t="shared" si="20"/>
        <v>2017</v>
      </c>
      <c r="U1314">
        <f>VLOOKUP(A1314,'SB35 Determination Data'!$B$4:$F$542,5,FALSE)</f>
        <v>2015</v>
      </c>
    </row>
    <row r="1315" spans="1:21" ht="15" x14ac:dyDescent="0.2">
      <c r="A1315" s="197" t="s">
        <v>1129</v>
      </c>
      <c r="B1315" s="197" t="s">
        <v>68</v>
      </c>
      <c r="C1315" s="197" t="s">
        <v>26</v>
      </c>
      <c r="D1315" s="198">
        <v>2015</v>
      </c>
      <c r="E1315" s="197" t="s">
        <v>6</v>
      </c>
      <c r="F1315" s="199">
        <v>46</v>
      </c>
      <c r="G1315" s="200">
        <v>0</v>
      </c>
      <c r="H1315" s="200">
        <v>0</v>
      </c>
      <c r="I1315" s="200">
        <v>0</v>
      </c>
      <c r="J1315" s="200">
        <v>30</v>
      </c>
      <c r="K1315" s="199">
        <v>0</v>
      </c>
      <c r="L1315" s="199">
        <v>0</v>
      </c>
      <c r="M1315" s="199">
        <v>0</v>
      </c>
      <c r="N1315" s="199">
        <v>35</v>
      </c>
      <c r="O1315" s="199">
        <v>0</v>
      </c>
      <c r="P1315" s="199">
        <v>80</v>
      </c>
      <c r="Q1315" s="201">
        <v>3</v>
      </c>
      <c r="R1315" s="197">
        <v>191</v>
      </c>
      <c r="S1315" s="197">
        <v>3</v>
      </c>
      <c r="T1315" s="92">
        <f t="shared" si="20"/>
        <v>2016</v>
      </c>
      <c r="U1315">
        <f>VLOOKUP(A1315,'SB35 Determination Data'!$B$4:$F$542,5,FALSE)</f>
        <v>2016</v>
      </c>
    </row>
    <row r="1316" spans="1:21" ht="15" x14ac:dyDescent="0.2">
      <c r="A1316" s="197" t="s">
        <v>1129</v>
      </c>
      <c r="B1316" s="197" t="s">
        <v>68</v>
      </c>
      <c r="C1316" s="197" t="s">
        <v>26</v>
      </c>
      <c r="D1316" s="198">
        <v>2016</v>
      </c>
      <c r="E1316" s="197" t="s">
        <v>6</v>
      </c>
      <c r="F1316" s="199">
        <v>46</v>
      </c>
      <c r="G1316" s="200">
        <v>0</v>
      </c>
      <c r="H1316" s="200">
        <v>0</v>
      </c>
      <c r="I1316" s="200">
        <v>0</v>
      </c>
      <c r="J1316" s="200">
        <v>30</v>
      </c>
      <c r="K1316" s="199">
        <v>0</v>
      </c>
      <c r="L1316" s="199">
        <v>0</v>
      </c>
      <c r="M1316" s="199">
        <v>0</v>
      </c>
      <c r="N1316" s="199">
        <v>35</v>
      </c>
      <c r="O1316" s="199">
        <v>0</v>
      </c>
      <c r="P1316" s="199">
        <v>80</v>
      </c>
      <c r="Q1316" s="201">
        <v>83</v>
      </c>
      <c r="R1316" s="197">
        <v>191</v>
      </c>
      <c r="S1316" s="197">
        <v>83</v>
      </c>
      <c r="T1316" s="92">
        <f t="shared" si="20"/>
        <v>2016</v>
      </c>
      <c r="U1316">
        <f>VLOOKUP(A1316,'SB35 Determination Data'!$B$4:$F$542,5,FALSE)</f>
        <v>2016</v>
      </c>
    </row>
    <row r="1317" spans="1:21" ht="15" x14ac:dyDescent="0.2">
      <c r="A1317" s="197" t="s">
        <v>1129</v>
      </c>
      <c r="B1317" s="197" t="s">
        <v>68</v>
      </c>
      <c r="C1317" s="197" t="s">
        <v>26</v>
      </c>
      <c r="D1317" s="198">
        <v>2017</v>
      </c>
      <c r="E1317" s="197" t="s">
        <v>6</v>
      </c>
      <c r="F1317" s="199">
        <v>46</v>
      </c>
      <c r="G1317" s="200">
        <v>0</v>
      </c>
      <c r="H1317" s="200">
        <v>0</v>
      </c>
      <c r="I1317" s="200">
        <v>0</v>
      </c>
      <c r="J1317" s="200">
        <v>30</v>
      </c>
      <c r="K1317" s="199">
        <v>0</v>
      </c>
      <c r="L1317" s="199">
        <v>0</v>
      </c>
      <c r="M1317" s="199">
        <v>0</v>
      </c>
      <c r="N1317" s="202">
        <v>35</v>
      </c>
      <c r="O1317" s="199">
        <v>0</v>
      </c>
      <c r="P1317" s="199">
        <v>80</v>
      </c>
      <c r="Q1317" s="201">
        <v>79</v>
      </c>
      <c r="R1317" s="197">
        <v>191</v>
      </c>
      <c r="S1317" s="197">
        <v>79</v>
      </c>
      <c r="T1317" s="92">
        <f t="shared" si="20"/>
        <v>2017</v>
      </c>
      <c r="U1317">
        <f>VLOOKUP(A1317,'SB35 Determination Data'!$B$4:$F$542,5,FALSE)</f>
        <v>2016</v>
      </c>
    </row>
    <row r="1318" spans="1:21" ht="15" x14ac:dyDescent="0.2">
      <c r="A1318" s="197" t="s">
        <v>1137</v>
      </c>
      <c r="B1318" s="197" t="s">
        <v>55</v>
      </c>
      <c r="C1318" s="197" t="s">
        <v>56</v>
      </c>
      <c r="D1318" s="198">
        <v>2015</v>
      </c>
      <c r="E1318" s="197" t="s">
        <v>6</v>
      </c>
      <c r="F1318" s="199">
        <v>42</v>
      </c>
      <c r="G1318" s="200">
        <v>0</v>
      </c>
      <c r="H1318" s="200">
        <v>0</v>
      </c>
      <c r="I1318" s="200">
        <v>0</v>
      </c>
      <c r="J1318" s="200">
        <v>28</v>
      </c>
      <c r="K1318" s="199">
        <v>0</v>
      </c>
      <c r="L1318" s="199">
        <v>0</v>
      </c>
      <c r="M1318" s="199">
        <v>0</v>
      </c>
      <c r="N1318" s="199">
        <v>30</v>
      </c>
      <c r="O1318" s="199">
        <v>0</v>
      </c>
      <c r="P1318" s="199">
        <v>75</v>
      </c>
      <c r="Q1318" s="201">
        <v>35</v>
      </c>
      <c r="R1318" s="197">
        <v>175</v>
      </c>
      <c r="S1318" s="197">
        <v>35</v>
      </c>
      <c r="T1318" s="92">
        <f t="shared" si="20"/>
        <v>2015</v>
      </c>
      <c r="U1318">
        <f>VLOOKUP(A1318,'SB35 Determination Data'!$B$4:$F$542,5,FALSE)</f>
        <v>2015</v>
      </c>
    </row>
    <row r="1319" spans="1:21" ht="15" x14ac:dyDescent="0.2">
      <c r="A1319" s="197" t="s">
        <v>1137</v>
      </c>
      <c r="B1319" s="197" t="s">
        <v>55</v>
      </c>
      <c r="C1319" s="197" t="s">
        <v>56</v>
      </c>
      <c r="D1319" s="198">
        <v>2016</v>
      </c>
      <c r="E1319" s="197" t="s">
        <v>6</v>
      </c>
      <c r="F1319" s="199">
        <v>42</v>
      </c>
      <c r="G1319" s="200">
        <v>35</v>
      </c>
      <c r="H1319" s="200">
        <v>35</v>
      </c>
      <c r="I1319" s="200">
        <v>0</v>
      </c>
      <c r="J1319" s="200">
        <v>28</v>
      </c>
      <c r="K1319" s="199">
        <v>10</v>
      </c>
      <c r="L1319" s="199">
        <v>10</v>
      </c>
      <c r="M1319" s="199">
        <v>0</v>
      </c>
      <c r="N1319" s="202">
        <v>30</v>
      </c>
      <c r="O1319" s="199">
        <v>0</v>
      </c>
      <c r="P1319" s="199">
        <v>75</v>
      </c>
      <c r="Q1319" s="201">
        <v>23</v>
      </c>
      <c r="R1319" s="197">
        <v>175</v>
      </c>
      <c r="S1319" s="197">
        <v>68</v>
      </c>
      <c r="T1319" s="92">
        <f t="shared" si="20"/>
        <v>2016</v>
      </c>
      <c r="U1319">
        <f>VLOOKUP(A1319,'SB35 Determination Data'!$B$4:$F$542,5,FALSE)</f>
        <v>2015</v>
      </c>
    </row>
    <row r="1320" spans="1:21" ht="15" x14ac:dyDescent="0.2">
      <c r="A1320" s="197" t="s">
        <v>1137</v>
      </c>
      <c r="B1320" s="197" t="s">
        <v>55</v>
      </c>
      <c r="C1320" s="197" t="s">
        <v>56</v>
      </c>
      <c r="D1320" s="198">
        <v>2017</v>
      </c>
      <c r="E1320" s="197" t="s">
        <v>6</v>
      </c>
      <c r="F1320" s="199">
        <v>42</v>
      </c>
      <c r="G1320" s="200">
        <v>0</v>
      </c>
      <c r="H1320" s="200">
        <v>0</v>
      </c>
      <c r="I1320" s="200">
        <v>0</v>
      </c>
      <c r="J1320" s="200">
        <v>28</v>
      </c>
      <c r="K1320" s="199">
        <v>0</v>
      </c>
      <c r="L1320" s="199">
        <v>0</v>
      </c>
      <c r="M1320" s="199">
        <v>0</v>
      </c>
      <c r="N1320" s="199">
        <v>30</v>
      </c>
      <c r="O1320" s="199">
        <v>1</v>
      </c>
      <c r="P1320" s="199">
        <v>75</v>
      </c>
      <c r="Q1320" s="201">
        <v>23</v>
      </c>
      <c r="R1320" s="197">
        <v>175</v>
      </c>
      <c r="S1320" s="197">
        <v>24</v>
      </c>
      <c r="T1320" s="92">
        <f t="shared" si="20"/>
        <v>2017</v>
      </c>
      <c r="U1320">
        <f>VLOOKUP(A1320,'SB35 Determination Data'!$B$4:$F$542,5,FALSE)</f>
        <v>2015</v>
      </c>
    </row>
    <row r="1321" spans="1:21" ht="15" x14ac:dyDescent="0.2">
      <c r="A1321" s="197" t="s">
        <v>81</v>
      </c>
      <c r="B1321" s="197" t="s">
        <v>81</v>
      </c>
      <c r="C1321" s="197" t="s">
        <v>8</v>
      </c>
      <c r="D1321" s="198">
        <v>2016</v>
      </c>
      <c r="E1321" s="197" t="s">
        <v>6</v>
      </c>
      <c r="F1321" s="199">
        <v>24</v>
      </c>
      <c r="G1321" s="200">
        <v>0</v>
      </c>
      <c r="H1321" s="200">
        <v>0</v>
      </c>
      <c r="I1321" s="200">
        <v>0</v>
      </c>
      <c r="J1321" s="200">
        <v>23</v>
      </c>
      <c r="K1321" s="199">
        <v>0</v>
      </c>
      <c r="L1321" s="199">
        <v>0</v>
      </c>
      <c r="M1321" s="199">
        <v>0</v>
      </c>
      <c r="N1321" s="199">
        <v>27</v>
      </c>
      <c r="O1321" s="199">
        <v>0</v>
      </c>
      <c r="P1321" s="199">
        <v>63</v>
      </c>
      <c r="Q1321" s="201">
        <v>12</v>
      </c>
      <c r="R1321" s="197">
        <v>137</v>
      </c>
      <c r="S1321" s="197">
        <v>12</v>
      </c>
      <c r="T1321" s="92">
        <f t="shared" si="20"/>
        <v>2016</v>
      </c>
      <c r="U1321">
        <f>VLOOKUP(A1321,'SB35 Determination Data'!$B$4:$F$542,5,FALSE)</f>
        <v>2015</v>
      </c>
    </row>
    <row r="1322" spans="1:21" ht="15" x14ac:dyDescent="0.2">
      <c r="A1322" s="197" t="s">
        <v>81</v>
      </c>
      <c r="B1322" s="197" t="s">
        <v>81</v>
      </c>
      <c r="C1322" s="197" t="s">
        <v>8</v>
      </c>
      <c r="D1322" s="198">
        <v>2017</v>
      </c>
      <c r="E1322" s="197" t="s">
        <v>6</v>
      </c>
      <c r="F1322" s="199">
        <v>24</v>
      </c>
      <c r="G1322" s="200">
        <v>0</v>
      </c>
      <c r="H1322" s="200">
        <v>0</v>
      </c>
      <c r="I1322" s="200">
        <v>0</v>
      </c>
      <c r="J1322" s="200">
        <v>23</v>
      </c>
      <c r="K1322" s="199">
        <v>0</v>
      </c>
      <c r="L1322" s="199">
        <v>0</v>
      </c>
      <c r="M1322" s="199">
        <v>0</v>
      </c>
      <c r="N1322" s="199">
        <v>27</v>
      </c>
      <c r="O1322" s="199">
        <v>1</v>
      </c>
      <c r="P1322" s="199">
        <v>63</v>
      </c>
      <c r="Q1322" s="201">
        <v>9</v>
      </c>
      <c r="R1322" s="197">
        <v>137</v>
      </c>
      <c r="S1322" s="197">
        <v>10</v>
      </c>
      <c r="T1322" s="92">
        <f t="shared" si="20"/>
        <v>2017</v>
      </c>
      <c r="U1322">
        <f>VLOOKUP(A1322,'SB35 Determination Data'!$B$4:$F$542,5,FALSE)</f>
        <v>2015</v>
      </c>
    </row>
    <row r="1323" spans="1:21" ht="15" x14ac:dyDescent="0.2">
      <c r="A1323" s="197" t="s">
        <v>292</v>
      </c>
      <c r="B1323" s="197" t="s">
        <v>81</v>
      </c>
      <c r="C1323" s="197" t="s">
        <v>8</v>
      </c>
      <c r="D1323" s="198">
        <v>2014</v>
      </c>
      <c r="E1323" s="197" t="s">
        <v>6</v>
      </c>
      <c r="F1323" s="199">
        <v>126</v>
      </c>
      <c r="G1323" s="200">
        <v>1</v>
      </c>
      <c r="H1323" s="200">
        <v>1</v>
      </c>
      <c r="I1323" s="200">
        <v>0</v>
      </c>
      <c r="J1323" s="200">
        <v>37</v>
      </c>
      <c r="K1323" s="199">
        <v>7</v>
      </c>
      <c r="L1323" s="199">
        <v>7</v>
      </c>
      <c r="M1323" s="199">
        <v>0</v>
      </c>
      <c r="N1323" s="199">
        <v>160</v>
      </c>
      <c r="O1323" s="199">
        <v>32</v>
      </c>
      <c r="P1323" s="199">
        <v>192</v>
      </c>
      <c r="Q1323" s="201">
        <v>51</v>
      </c>
      <c r="R1323" s="197">
        <v>515</v>
      </c>
      <c r="S1323" s="197">
        <v>91</v>
      </c>
      <c r="T1323" s="92">
        <f t="shared" si="20"/>
        <v>2015</v>
      </c>
      <c r="U1323">
        <f>VLOOKUP(A1323,'SB35 Determination Data'!$B$4:$F$542,5,FALSE)</f>
        <v>2015</v>
      </c>
    </row>
    <row r="1324" spans="1:21" ht="15" x14ac:dyDescent="0.2">
      <c r="A1324" s="197" t="s">
        <v>292</v>
      </c>
      <c r="B1324" s="197" t="s">
        <v>81</v>
      </c>
      <c r="C1324" s="197" t="s">
        <v>8</v>
      </c>
      <c r="D1324" s="198">
        <v>2015</v>
      </c>
      <c r="E1324" s="197" t="s">
        <v>6</v>
      </c>
      <c r="F1324" s="199">
        <v>126</v>
      </c>
      <c r="G1324" s="200">
        <v>24</v>
      </c>
      <c r="H1324" s="200">
        <v>24</v>
      </c>
      <c r="I1324" s="200">
        <v>0</v>
      </c>
      <c r="J1324" s="200">
        <v>37</v>
      </c>
      <c r="K1324" s="199">
        <v>46</v>
      </c>
      <c r="L1324" s="199">
        <v>46</v>
      </c>
      <c r="M1324" s="199">
        <v>0</v>
      </c>
      <c r="N1324" s="202">
        <v>160</v>
      </c>
      <c r="O1324" s="199">
        <v>44</v>
      </c>
      <c r="P1324" s="199">
        <v>192</v>
      </c>
      <c r="Q1324" s="201">
        <v>79</v>
      </c>
      <c r="R1324" s="197">
        <v>515</v>
      </c>
      <c r="S1324" s="197">
        <v>193</v>
      </c>
      <c r="T1324" s="92">
        <f t="shared" si="20"/>
        <v>2015</v>
      </c>
      <c r="U1324">
        <f>VLOOKUP(A1324,'SB35 Determination Data'!$B$4:$F$542,5,FALSE)</f>
        <v>2015</v>
      </c>
    </row>
    <row r="1325" spans="1:21" ht="15" x14ac:dyDescent="0.2">
      <c r="A1325" s="197" t="s">
        <v>292</v>
      </c>
      <c r="B1325" s="197" t="s">
        <v>81</v>
      </c>
      <c r="C1325" s="197" t="s">
        <v>8</v>
      </c>
      <c r="D1325" s="198">
        <v>2016</v>
      </c>
      <c r="E1325" s="197" t="s">
        <v>6</v>
      </c>
      <c r="F1325" s="199">
        <v>126</v>
      </c>
      <c r="G1325" s="200">
        <v>78</v>
      </c>
      <c r="H1325" s="200">
        <v>78</v>
      </c>
      <c r="I1325" s="200">
        <v>0</v>
      </c>
      <c r="J1325" s="200">
        <v>37</v>
      </c>
      <c r="K1325" s="199">
        <v>18</v>
      </c>
      <c r="L1325" s="199">
        <v>17</v>
      </c>
      <c r="M1325" s="199">
        <v>1</v>
      </c>
      <c r="N1325" s="199">
        <v>160</v>
      </c>
      <c r="O1325" s="199">
        <v>55</v>
      </c>
      <c r="P1325" s="199">
        <v>192</v>
      </c>
      <c r="Q1325" s="201">
        <v>154</v>
      </c>
      <c r="R1325" s="197">
        <v>515</v>
      </c>
      <c r="S1325" s="197">
        <v>305</v>
      </c>
      <c r="T1325" s="92">
        <f t="shared" si="20"/>
        <v>2016</v>
      </c>
      <c r="U1325">
        <f>VLOOKUP(A1325,'SB35 Determination Data'!$B$4:$F$542,5,FALSE)</f>
        <v>2015</v>
      </c>
    </row>
    <row r="1326" spans="1:21" ht="15" x14ac:dyDescent="0.2">
      <c r="A1326" s="197" t="s">
        <v>292</v>
      </c>
      <c r="B1326" s="197" t="s">
        <v>81</v>
      </c>
      <c r="C1326" s="197" t="s">
        <v>8</v>
      </c>
      <c r="D1326" s="198">
        <v>2017</v>
      </c>
      <c r="E1326" s="197" t="s">
        <v>6</v>
      </c>
      <c r="F1326" s="199">
        <v>126</v>
      </c>
      <c r="G1326" s="200">
        <v>0</v>
      </c>
      <c r="H1326" s="200">
        <v>0</v>
      </c>
      <c r="I1326" s="200">
        <v>0</v>
      </c>
      <c r="J1326" s="200">
        <v>37</v>
      </c>
      <c r="K1326" s="199">
        <v>10</v>
      </c>
      <c r="L1326" s="199">
        <v>10</v>
      </c>
      <c r="M1326" s="199">
        <v>0</v>
      </c>
      <c r="N1326" s="199">
        <v>160</v>
      </c>
      <c r="O1326" s="199">
        <v>57</v>
      </c>
      <c r="P1326" s="199">
        <v>192</v>
      </c>
      <c r="Q1326" s="201">
        <v>168</v>
      </c>
      <c r="R1326" s="197">
        <v>515</v>
      </c>
      <c r="S1326" s="197">
        <v>235</v>
      </c>
      <c r="T1326" s="92">
        <f t="shared" si="20"/>
        <v>2017</v>
      </c>
      <c r="U1326">
        <f>VLOOKUP(A1326,'SB35 Determination Data'!$B$4:$F$542,5,FALSE)</f>
        <v>2015</v>
      </c>
    </row>
    <row r="1327" spans="1:21" ht="15" x14ac:dyDescent="0.2">
      <c r="A1327" s="197" t="s">
        <v>293</v>
      </c>
      <c r="B1327" s="197" t="s">
        <v>294</v>
      </c>
      <c r="C1327" s="197" t="s">
        <v>13</v>
      </c>
      <c r="D1327" s="198">
        <v>2014</v>
      </c>
      <c r="E1327" s="197" t="s">
        <v>6</v>
      </c>
      <c r="F1327" s="199">
        <v>23</v>
      </c>
      <c r="G1327" s="200">
        <v>0</v>
      </c>
      <c r="H1327" s="200">
        <v>0</v>
      </c>
      <c r="I1327" s="200">
        <v>0</v>
      </c>
      <c r="J1327" s="200">
        <v>16</v>
      </c>
      <c r="K1327" s="199">
        <v>1</v>
      </c>
      <c r="L1327" s="199">
        <v>0</v>
      </c>
      <c r="M1327" s="199">
        <v>1</v>
      </c>
      <c r="N1327" s="199">
        <v>19</v>
      </c>
      <c r="O1327" s="199">
        <v>2</v>
      </c>
      <c r="P1327" s="199">
        <v>42</v>
      </c>
      <c r="Q1327" s="201">
        <v>0</v>
      </c>
      <c r="R1327" s="197">
        <v>100</v>
      </c>
      <c r="S1327" s="197">
        <v>3</v>
      </c>
      <c r="T1327" s="92">
        <f t="shared" si="20"/>
        <v>2014</v>
      </c>
      <c r="U1327">
        <f>VLOOKUP(A1327,'SB35 Determination Data'!$B$4:$F$542,5,FALSE)</f>
        <v>2014</v>
      </c>
    </row>
    <row r="1328" spans="1:21" ht="15" x14ac:dyDescent="0.2">
      <c r="A1328" s="197" t="s">
        <v>293</v>
      </c>
      <c r="B1328" s="197" t="s">
        <v>294</v>
      </c>
      <c r="C1328" s="197" t="s">
        <v>13</v>
      </c>
      <c r="D1328" s="198">
        <v>2015</v>
      </c>
      <c r="E1328" s="197" t="s">
        <v>6</v>
      </c>
      <c r="F1328" s="199">
        <v>23</v>
      </c>
      <c r="G1328" s="200">
        <v>0</v>
      </c>
      <c r="H1328" s="200">
        <v>0</v>
      </c>
      <c r="I1328" s="200">
        <v>0</v>
      </c>
      <c r="J1328" s="200">
        <v>16</v>
      </c>
      <c r="K1328" s="199">
        <v>1</v>
      </c>
      <c r="L1328" s="199">
        <v>0</v>
      </c>
      <c r="M1328" s="199">
        <v>1</v>
      </c>
      <c r="N1328" s="199">
        <v>19</v>
      </c>
      <c r="O1328" s="199">
        <v>2</v>
      </c>
      <c r="P1328" s="199">
        <v>42</v>
      </c>
      <c r="Q1328" s="201">
        <v>0</v>
      </c>
      <c r="R1328" s="197">
        <v>100</v>
      </c>
      <c r="S1328" s="197">
        <v>3</v>
      </c>
      <c r="T1328" s="92">
        <f t="shared" si="20"/>
        <v>2015</v>
      </c>
      <c r="U1328">
        <f>VLOOKUP(A1328,'SB35 Determination Data'!$B$4:$F$542,5,FALSE)</f>
        <v>2014</v>
      </c>
    </row>
    <row r="1329" spans="1:21" ht="15" x14ac:dyDescent="0.2">
      <c r="A1329" s="197" t="s">
        <v>293</v>
      </c>
      <c r="B1329" s="197" t="s">
        <v>294</v>
      </c>
      <c r="C1329" s="197" t="s">
        <v>13</v>
      </c>
      <c r="D1329" s="198">
        <v>2016</v>
      </c>
      <c r="E1329" s="197" t="s">
        <v>6</v>
      </c>
      <c r="F1329" s="199">
        <v>23</v>
      </c>
      <c r="G1329" s="200">
        <v>0</v>
      </c>
      <c r="H1329" s="200">
        <v>0</v>
      </c>
      <c r="I1329" s="200">
        <v>0</v>
      </c>
      <c r="J1329" s="200">
        <v>16</v>
      </c>
      <c r="K1329" s="199">
        <v>8</v>
      </c>
      <c r="L1329" s="199">
        <v>8</v>
      </c>
      <c r="M1329" s="199">
        <v>0</v>
      </c>
      <c r="N1329" s="199">
        <v>19</v>
      </c>
      <c r="O1329" s="199">
        <v>2</v>
      </c>
      <c r="P1329" s="199">
        <v>42</v>
      </c>
      <c r="Q1329" s="201">
        <v>4</v>
      </c>
      <c r="R1329" s="197">
        <v>100</v>
      </c>
      <c r="S1329" s="197">
        <v>14</v>
      </c>
      <c r="T1329" s="92">
        <f t="shared" si="20"/>
        <v>2016</v>
      </c>
      <c r="U1329">
        <f>VLOOKUP(A1329,'SB35 Determination Data'!$B$4:$F$542,5,FALSE)</f>
        <v>2014</v>
      </c>
    </row>
    <row r="1330" spans="1:21" ht="15" x14ac:dyDescent="0.2">
      <c r="A1330" s="197" t="s">
        <v>293</v>
      </c>
      <c r="B1330" s="197" t="s">
        <v>294</v>
      </c>
      <c r="C1330" s="197" t="s">
        <v>13</v>
      </c>
      <c r="D1330" s="198">
        <v>2017</v>
      </c>
      <c r="E1330" s="197" t="s">
        <v>6</v>
      </c>
      <c r="F1330" s="199">
        <v>23</v>
      </c>
      <c r="G1330" s="200">
        <v>0</v>
      </c>
      <c r="H1330" s="200">
        <v>0</v>
      </c>
      <c r="I1330" s="200">
        <v>0</v>
      </c>
      <c r="J1330" s="200">
        <v>16</v>
      </c>
      <c r="K1330" s="199">
        <v>0</v>
      </c>
      <c r="L1330" s="199">
        <v>0</v>
      </c>
      <c r="M1330" s="199">
        <v>0</v>
      </c>
      <c r="N1330" s="199">
        <v>19</v>
      </c>
      <c r="O1330" s="199">
        <v>1</v>
      </c>
      <c r="P1330" s="199">
        <v>42</v>
      </c>
      <c r="Q1330" s="201">
        <v>0</v>
      </c>
      <c r="R1330" s="197">
        <v>100</v>
      </c>
      <c r="S1330" s="197">
        <v>1</v>
      </c>
      <c r="T1330" s="92">
        <f t="shared" si="20"/>
        <v>2017</v>
      </c>
      <c r="U1330">
        <f>VLOOKUP(A1330,'SB35 Determination Data'!$B$4:$F$542,5,FALSE)</f>
        <v>2014</v>
      </c>
    </row>
    <row r="1331" spans="1:21" ht="15" x14ac:dyDescent="0.2">
      <c r="A1331" s="197" t="s">
        <v>1452</v>
      </c>
      <c r="B1331" s="197" t="s">
        <v>5</v>
      </c>
      <c r="C1331" s="197" t="s">
        <v>3</v>
      </c>
      <c r="D1331" s="198">
        <v>2014</v>
      </c>
      <c r="E1331" s="197" t="s">
        <v>6</v>
      </c>
      <c r="F1331" s="199">
        <v>43</v>
      </c>
      <c r="G1331" s="200">
        <v>0</v>
      </c>
      <c r="H1331" s="200">
        <v>0</v>
      </c>
      <c r="I1331" s="200">
        <v>0</v>
      </c>
      <c r="J1331" s="200">
        <v>25</v>
      </c>
      <c r="K1331" s="199">
        <v>4</v>
      </c>
      <c r="L1331" s="199">
        <v>0</v>
      </c>
      <c r="M1331" s="199">
        <v>4</v>
      </c>
      <c r="N1331" s="199">
        <v>28</v>
      </c>
      <c r="O1331" s="199">
        <v>0</v>
      </c>
      <c r="P1331" s="199">
        <v>76</v>
      </c>
      <c r="Q1331" s="201">
        <v>76</v>
      </c>
      <c r="R1331" s="197">
        <v>172</v>
      </c>
      <c r="S1331" s="197">
        <v>80</v>
      </c>
      <c r="T1331" s="92">
        <f t="shared" si="20"/>
        <v>2014</v>
      </c>
      <c r="U1331">
        <f>VLOOKUP(A1331,'SB35 Determination Data'!$B$4:$F$542,5,FALSE)</f>
        <v>2014</v>
      </c>
    </row>
    <row r="1332" spans="1:21" ht="15" x14ac:dyDescent="0.2">
      <c r="A1332" s="197" t="s">
        <v>1452</v>
      </c>
      <c r="B1332" s="197" t="s">
        <v>5</v>
      </c>
      <c r="C1332" s="197" t="s">
        <v>3</v>
      </c>
      <c r="D1332" s="198">
        <v>2015</v>
      </c>
      <c r="E1332" s="197" t="s">
        <v>6</v>
      </c>
      <c r="F1332" s="199">
        <v>43</v>
      </c>
      <c r="G1332" s="200">
        <v>0</v>
      </c>
      <c r="H1332" s="200">
        <v>0</v>
      </c>
      <c r="I1332" s="200">
        <v>0</v>
      </c>
      <c r="J1332" s="200">
        <v>25</v>
      </c>
      <c r="K1332" s="199">
        <v>2</v>
      </c>
      <c r="L1332" s="199">
        <v>0</v>
      </c>
      <c r="M1332" s="199">
        <v>2</v>
      </c>
      <c r="N1332" s="199">
        <v>28</v>
      </c>
      <c r="O1332" s="199">
        <v>0</v>
      </c>
      <c r="P1332" s="199">
        <v>76</v>
      </c>
      <c r="Q1332" s="201">
        <v>33</v>
      </c>
      <c r="R1332" s="197">
        <v>172</v>
      </c>
      <c r="S1332" s="197">
        <v>35</v>
      </c>
      <c r="T1332" s="92">
        <f t="shared" si="20"/>
        <v>2015</v>
      </c>
      <c r="U1332">
        <f>VLOOKUP(A1332,'SB35 Determination Data'!$B$4:$F$542,5,FALSE)</f>
        <v>2014</v>
      </c>
    </row>
    <row r="1333" spans="1:21" ht="15" x14ac:dyDescent="0.2">
      <c r="A1333" s="197" t="s">
        <v>1452</v>
      </c>
      <c r="B1333" s="197" t="s">
        <v>5</v>
      </c>
      <c r="C1333" s="197" t="s">
        <v>3</v>
      </c>
      <c r="D1333" s="198">
        <v>2016</v>
      </c>
      <c r="E1333" s="197" t="s">
        <v>6</v>
      </c>
      <c r="F1333" s="199">
        <v>43</v>
      </c>
      <c r="G1333" s="200">
        <v>0</v>
      </c>
      <c r="H1333" s="200">
        <v>0</v>
      </c>
      <c r="I1333" s="200">
        <v>0</v>
      </c>
      <c r="J1333" s="200">
        <v>25</v>
      </c>
      <c r="K1333" s="199">
        <v>6</v>
      </c>
      <c r="L1333" s="199">
        <v>0</v>
      </c>
      <c r="M1333" s="199">
        <v>6</v>
      </c>
      <c r="N1333" s="199">
        <v>28</v>
      </c>
      <c r="O1333" s="199">
        <v>0</v>
      </c>
      <c r="P1333" s="199">
        <v>76</v>
      </c>
      <c r="Q1333" s="201">
        <v>25</v>
      </c>
      <c r="R1333" s="197">
        <v>172</v>
      </c>
      <c r="S1333" s="197">
        <v>31</v>
      </c>
      <c r="T1333" s="92">
        <f t="shared" si="20"/>
        <v>2016</v>
      </c>
      <c r="U1333">
        <f>VLOOKUP(A1333,'SB35 Determination Data'!$B$4:$F$542,5,FALSE)</f>
        <v>2014</v>
      </c>
    </row>
    <row r="1334" spans="1:21" ht="15" x14ac:dyDescent="0.2">
      <c r="A1334" s="197" t="s">
        <v>1452</v>
      </c>
      <c r="B1334" s="197" t="s">
        <v>5</v>
      </c>
      <c r="C1334" s="197" t="s">
        <v>3</v>
      </c>
      <c r="D1334" s="198">
        <v>2017</v>
      </c>
      <c r="E1334" s="197" t="s">
        <v>6</v>
      </c>
      <c r="F1334" s="199">
        <v>43</v>
      </c>
      <c r="G1334" s="200">
        <v>0</v>
      </c>
      <c r="H1334" s="200">
        <v>0</v>
      </c>
      <c r="I1334" s="200">
        <v>0</v>
      </c>
      <c r="J1334" s="200">
        <v>25</v>
      </c>
      <c r="K1334" s="199">
        <v>1</v>
      </c>
      <c r="L1334" s="199">
        <v>0</v>
      </c>
      <c r="M1334" s="199">
        <v>1</v>
      </c>
      <c r="N1334" s="202">
        <v>28</v>
      </c>
      <c r="O1334" s="199">
        <v>0</v>
      </c>
      <c r="P1334" s="199">
        <v>76</v>
      </c>
      <c r="Q1334" s="201">
        <v>1</v>
      </c>
      <c r="R1334" s="197">
        <v>172</v>
      </c>
      <c r="S1334" s="197">
        <v>2</v>
      </c>
      <c r="T1334" s="92">
        <f t="shared" si="20"/>
        <v>2017</v>
      </c>
      <c r="U1334">
        <f>VLOOKUP(A1334,'SB35 Determination Data'!$B$4:$F$542,5,FALSE)</f>
        <v>2014</v>
      </c>
    </row>
    <row r="1335" spans="1:21" ht="15" x14ac:dyDescent="0.2">
      <c r="A1335" s="197" t="s">
        <v>1125</v>
      </c>
      <c r="B1335" s="197" t="s">
        <v>5</v>
      </c>
      <c r="C1335" s="197" t="s">
        <v>3</v>
      </c>
      <c r="D1335" s="198">
        <v>2014</v>
      </c>
      <c r="E1335" s="197" t="s">
        <v>6</v>
      </c>
      <c r="F1335" s="199">
        <v>314</v>
      </c>
      <c r="G1335" s="200">
        <v>22</v>
      </c>
      <c r="H1335" s="200">
        <v>22</v>
      </c>
      <c r="I1335" s="200">
        <v>0</v>
      </c>
      <c r="J1335" s="200">
        <v>185</v>
      </c>
      <c r="K1335" s="199">
        <v>192</v>
      </c>
      <c r="L1335" s="199">
        <v>192</v>
      </c>
      <c r="M1335" s="199">
        <v>0</v>
      </c>
      <c r="N1335" s="199">
        <v>205</v>
      </c>
      <c r="O1335" s="199">
        <v>15</v>
      </c>
      <c r="P1335" s="199">
        <v>558</v>
      </c>
      <c r="Q1335" s="201">
        <v>6</v>
      </c>
      <c r="R1335" s="197">
        <v>1262</v>
      </c>
      <c r="S1335" s="197">
        <v>235</v>
      </c>
      <c r="T1335" s="92">
        <f t="shared" si="20"/>
        <v>2014</v>
      </c>
      <c r="U1335">
        <f>VLOOKUP(A1335,'SB35 Determination Data'!$B$4:$F$542,5,FALSE)</f>
        <v>2014</v>
      </c>
    </row>
    <row r="1336" spans="1:21" ht="15" x14ac:dyDescent="0.2">
      <c r="A1336" s="197" t="s">
        <v>1125</v>
      </c>
      <c r="B1336" s="197" t="s">
        <v>5</v>
      </c>
      <c r="C1336" s="197" t="s">
        <v>3</v>
      </c>
      <c r="D1336" s="198">
        <v>2015</v>
      </c>
      <c r="E1336" s="197" t="s">
        <v>6</v>
      </c>
      <c r="F1336" s="199">
        <v>314</v>
      </c>
      <c r="G1336" s="200">
        <v>0</v>
      </c>
      <c r="H1336" s="200">
        <v>0</v>
      </c>
      <c r="I1336" s="200">
        <v>0</v>
      </c>
      <c r="J1336" s="200">
        <v>185</v>
      </c>
      <c r="K1336" s="199">
        <v>0</v>
      </c>
      <c r="L1336" s="199">
        <v>0</v>
      </c>
      <c r="M1336" s="199">
        <v>0</v>
      </c>
      <c r="N1336" s="202">
        <v>205</v>
      </c>
      <c r="O1336" s="199">
        <v>12</v>
      </c>
      <c r="P1336" s="199">
        <v>558</v>
      </c>
      <c r="Q1336" s="201">
        <v>3</v>
      </c>
      <c r="R1336" s="197">
        <v>1262</v>
      </c>
      <c r="S1336" s="197">
        <v>15</v>
      </c>
      <c r="T1336" s="92">
        <f t="shared" si="20"/>
        <v>2015</v>
      </c>
      <c r="U1336">
        <f>VLOOKUP(A1336,'SB35 Determination Data'!$B$4:$F$542,5,FALSE)</f>
        <v>2014</v>
      </c>
    </row>
    <row r="1337" spans="1:21" ht="15" x14ac:dyDescent="0.2">
      <c r="A1337" s="197" t="s">
        <v>1125</v>
      </c>
      <c r="B1337" s="197" t="s">
        <v>5</v>
      </c>
      <c r="C1337" s="197" t="s">
        <v>3</v>
      </c>
      <c r="D1337" s="198">
        <v>2016</v>
      </c>
      <c r="E1337" s="197" t="s">
        <v>6</v>
      </c>
      <c r="F1337" s="199">
        <v>314</v>
      </c>
      <c r="G1337" s="200">
        <v>0</v>
      </c>
      <c r="H1337" s="200">
        <v>0</v>
      </c>
      <c r="I1337" s="200">
        <v>0</v>
      </c>
      <c r="J1337" s="200">
        <v>185</v>
      </c>
      <c r="K1337" s="199">
        <v>0</v>
      </c>
      <c r="L1337" s="199">
        <v>0</v>
      </c>
      <c r="M1337" s="199">
        <v>0</v>
      </c>
      <c r="N1337" s="199">
        <v>205</v>
      </c>
      <c r="O1337" s="199">
        <v>15</v>
      </c>
      <c r="P1337" s="199">
        <v>558</v>
      </c>
      <c r="Q1337" s="201">
        <v>4</v>
      </c>
      <c r="R1337" s="197">
        <v>1262</v>
      </c>
      <c r="S1337" s="197">
        <v>19</v>
      </c>
      <c r="T1337" s="92">
        <f t="shared" si="20"/>
        <v>2016</v>
      </c>
      <c r="U1337">
        <f>VLOOKUP(A1337,'SB35 Determination Data'!$B$4:$F$542,5,FALSE)</f>
        <v>2014</v>
      </c>
    </row>
    <row r="1338" spans="1:21" ht="15" x14ac:dyDescent="0.2">
      <c r="A1338" s="197" t="s">
        <v>1125</v>
      </c>
      <c r="B1338" s="197" t="s">
        <v>5</v>
      </c>
      <c r="C1338" s="197" t="s">
        <v>3</v>
      </c>
      <c r="D1338" s="198">
        <v>2017</v>
      </c>
      <c r="E1338" s="197" t="s">
        <v>6</v>
      </c>
      <c r="F1338" s="199">
        <v>314</v>
      </c>
      <c r="G1338" s="200">
        <v>0</v>
      </c>
      <c r="H1338" s="200">
        <v>0</v>
      </c>
      <c r="I1338" s="200">
        <v>0</v>
      </c>
      <c r="J1338" s="200">
        <v>185</v>
      </c>
      <c r="K1338" s="199">
        <v>0</v>
      </c>
      <c r="L1338" s="199">
        <v>0</v>
      </c>
      <c r="M1338" s="199">
        <v>0</v>
      </c>
      <c r="N1338" s="199">
        <v>205</v>
      </c>
      <c r="O1338" s="199">
        <v>14</v>
      </c>
      <c r="P1338" s="199">
        <v>558</v>
      </c>
      <c r="Q1338" s="201">
        <v>4</v>
      </c>
      <c r="R1338" s="197">
        <v>1262</v>
      </c>
      <c r="S1338" s="197">
        <v>18</v>
      </c>
      <c r="T1338" s="92">
        <f t="shared" si="20"/>
        <v>2017</v>
      </c>
      <c r="U1338">
        <f>VLOOKUP(A1338,'SB35 Determination Data'!$B$4:$F$542,5,FALSE)</f>
        <v>2014</v>
      </c>
    </row>
    <row r="1339" spans="1:21" ht="15" x14ac:dyDescent="0.2">
      <c r="A1339" s="197" t="s">
        <v>1080</v>
      </c>
      <c r="B1339" s="197" t="s">
        <v>116</v>
      </c>
      <c r="C1339" s="197" t="s">
        <v>47</v>
      </c>
      <c r="D1339" s="198">
        <v>2017</v>
      </c>
      <c r="E1339" s="197" t="s">
        <v>6</v>
      </c>
      <c r="F1339" s="199">
        <v>54</v>
      </c>
      <c r="G1339" s="200">
        <v>0</v>
      </c>
      <c r="H1339" s="200">
        <v>0</v>
      </c>
      <c r="I1339" s="200">
        <v>0</v>
      </c>
      <c r="J1339" s="200">
        <v>38</v>
      </c>
      <c r="K1339" s="199">
        <v>0</v>
      </c>
      <c r="L1339" s="199">
        <v>0</v>
      </c>
      <c r="M1339" s="199">
        <v>0</v>
      </c>
      <c r="N1339" s="199">
        <v>63</v>
      </c>
      <c r="O1339" s="199">
        <v>4</v>
      </c>
      <c r="P1339" s="199">
        <v>181</v>
      </c>
      <c r="Q1339" s="201">
        <v>35</v>
      </c>
      <c r="R1339" s="197">
        <v>336</v>
      </c>
      <c r="S1339" s="197">
        <v>39</v>
      </c>
      <c r="T1339" s="92">
        <f t="shared" si="20"/>
        <v>2017</v>
      </c>
      <c r="U1339">
        <f>VLOOKUP(A1339,'SB35 Determination Data'!$B$4:$F$542,5,FALSE)</f>
        <v>2014</v>
      </c>
    </row>
    <row r="1340" spans="1:21" ht="15" x14ac:dyDescent="0.2">
      <c r="A1340" s="197" t="s">
        <v>1081</v>
      </c>
      <c r="B1340" s="197" t="s">
        <v>5</v>
      </c>
      <c r="C1340" s="197" t="s">
        <v>3</v>
      </c>
      <c r="D1340" s="198">
        <v>2014</v>
      </c>
      <c r="E1340" s="197" t="s">
        <v>6</v>
      </c>
      <c r="F1340" s="199">
        <v>17</v>
      </c>
      <c r="G1340" s="200">
        <v>0</v>
      </c>
      <c r="H1340" s="200">
        <v>0</v>
      </c>
      <c r="I1340" s="200">
        <v>0</v>
      </c>
      <c r="J1340" s="200">
        <v>10</v>
      </c>
      <c r="K1340" s="199">
        <v>0</v>
      </c>
      <c r="L1340" s="199">
        <v>0</v>
      </c>
      <c r="M1340" s="199">
        <v>0</v>
      </c>
      <c r="N1340" s="199">
        <v>11</v>
      </c>
      <c r="O1340" s="199">
        <v>0</v>
      </c>
      <c r="P1340" s="199">
        <v>25</v>
      </c>
      <c r="Q1340" s="201">
        <v>40</v>
      </c>
      <c r="R1340" s="197">
        <v>63</v>
      </c>
      <c r="S1340" s="197">
        <v>40</v>
      </c>
      <c r="T1340" s="92">
        <f t="shared" si="20"/>
        <v>2014</v>
      </c>
      <c r="U1340">
        <f>VLOOKUP(A1340,'SB35 Determination Data'!$B$4:$F$542,5,FALSE)</f>
        <v>2014</v>
      </c>
    </row>
    <row r="1341" spans="1:21" ht="15" x14ac:dyDescent="0.2">
      <c r="A1341" s="197" t="s">
        <v>1081</v>
      </c>
      <c r="B1341" s="197" t="s">
        <v>5</v>
      </c>
      <c r="C1341" s="197" t="s">
        <v>3</v>
      </c>
      <c r="D1341" s="198">
        <v>2015</v>
      </c>
      <c r="E1341" s="197" t="s">
        <v>6</v>
      </c>
      <c r="F1341" s="199">
        <v>17</v>
      </c>
      <c r="G1341" s="200">
        <v>0</v>
      </c>
      <c r="H1341" s="200">
        <v>0</v>
      </c>
      <c r="I1341" s="200">
        <v>0</v>
      </c>
      <c r="J1341" s="200">
        <v>10</v>
      </c>
      <c r="K1341" s="199">
        <v>0</v>
      </c>
      <c r="L1341" s="199">
        <v>0</v>
      </c>
      <c r="M1341" s="199">
        <v>0</v>
      </c>
      <c r="N1341" s="202">
        <v>11</v>
      </c>
      <c r="O1341" s="199">
        <v>0</v>
      </c>
      <c r="P1341" s="199">
        <v>25</v>
      </c>
      <c r="Q1341" s="201">
        <v>6</v>
      </c>
      <c r="R1341" s="197">
        <v>63</v>
      </c>
      <c r="S1341" s="197">
        <v>6</v>
      </c>
      <c r="T1341" s="92">
        <f t="shared" si="20"/>
        <v>2015</v>
      </c>
      <c r="U1341">
        <f>VLOOKUP(A1341,'SB35 Determination Data'!$B$4:$F$542,5,FALSE)</f>
        <v>2014</v>
      </c>
    </row>
    <row r="1342" spans="1:21" ht="15" x14ac:dyDescent="0.2">
      <c r="A1342" s="197" t="s">
        <v>1081</v>
      </c>
      <c r="B1342" s="197" t="s">
        <v>5</v>
      </c>
      <c r="C1342" s="197" t="s">
        <v>3</v>
      </c>
      <c r="D1342" s="198">
        <v>2016</v>
      </c>
      <c r="E1342" s="197" t="s">
        <v>6</v>
      </c>
      <c r="F1342" s="199">
        <v>17</v>
      </c>
      <c r="G1342" s="200">
        <v>0</v>
      </c>
      <c r="H1342" s="200">
        <v>0</v>
      </c>
      <c r="I1342" s="200">
        <v>0</v>
      </c>
      <c r="J1342" s="200">
        <v>10</v>
      </c>
      <c r="K1342" s="199">
        <v>0</v>
      </c>
      <c r="L1342" s="199">
        <v>0</v>
      </c>
      <c r="M1342" s="199">
        <v>0</v>
      </c>
      <c r="N1342" s="199">
        <v>11</v>
      </c>
      <c r="O1342" s="199">
        <v>0</v>
      </c>
      <c r="P1342" s="199">
        <v>25</v>
      </c>
      <c r="Q1342" s="201">
        <v>11</v>
      </c>
      <c r="R1342" s="197">
        <v>63</v>
      </c>
      <c r="S1342" s="197">
        <v>11</v>
      </c>
      <c r="T1342" s="92">
        <f t="shared" si="20"/>
        <v>2016</v>
      </c>
      <c r="U1342">
        <f>VLOOKUP(A1342,'SB35 Determination Data'!$B$4:$F$542,5,FALSE)</f>
        <v>2014</v>
      </c>
    </row>
    <row r="1343" spans="1:21" ht="15" x14ac:dyDescent="0.2">
      <c r="A1343" s="197" t="s">
        <v>1081</v>
      </c>
      <c r="B1343" s="197" t="s">
        <v>5</v>
      </c>
      <c r="C1343" s="197" t="s">
        <v>3</v>
      </c>
      <c r="D1343" s="198">
        <v>2017</v>
      </c>
      <c r="E1343" s="197" t="s">
        <v>6</v>
      </c>
      <c r="F1343" s="199">
        <v>17</v>
      </c>
      <c r="G1343" s="200">
        <v>0</v>
      </c>
      <c r="H1343" s="200">
        <v>0</v>
      </c>
      <c r="I1343" s="200">
        <v>0</v>
      </c>
      <c r="J1343" s="200">
        <v>10</v>
      </c>
      <c r="K1343" s="199">
        <v>0</v>
      </c>
      <c r="L1343" s="199">
        <v>0</v>
      </c>
      <c r="M1343" s="199">
        <v>0</v>
      </c>
      <c r="N1343" s="199">
        <v>11</v>
      </c>
      <c r="O1343" s="199">
        <v>1</v>
      </c>
      <c r="P1343" s="199">
        <v>25</v>
      </c>
      <c r="Q1343" s="201">
        <v>18</v>
      </c>
      <c r="R1343" s="197">
        <v>63</v>
      </c>
      <c r="S1343" s="197">
        <v>19</v>
      </c>
      <c r="T1343" s="92">
        <f t="shared" si="20"/>
        <v>2017</v>
      </c>
      <c r="U1343">
        <f>VLOOKUP(A1343,'SB35 Determination Data'!$B$4:$F$542,5,FALSE)</f>
        <v>2014</v>
      </c>
    </row>
    <row r="1344" spans="1:21" ht="15" x14ac:dyDescent="0.2">
      <c r="A1344" s="197" t="s">
        <v>295</v>
      </c>
      <c r="B1344" s="197" t="s">
        <v>29</v>
      </c>
      <c r="C1344" s="197" t="s">
        <v>8</v>
      </c>
      <c r="D1344" s="198">
        <v>2015</v>
      </c>
      <c r="E1344" s="197" t="s">
        <v>6</v>
      </c>
      <c r="F1344" s="199">
        <v>565</v>
      </c>
      <c r="G1344" s="200">
        <v>0</v>
      </c>
      <c r="H1344" s="200">
        <v>0</v>
      </c>
      <c r="I1344" s="200">
        <v>0</v>
      </c>
      <c r="J1344" s="200">
        <v>281</v>
      </c>
      <c r="K1344" s="199">
        <v>3</v>
      </c>
      <c r="L1344" s="199">
        <v>3</v>
      </c>
      <c r="M1344" s="199">
        <v>0</v>
      </c>
      <c r="N1344" s="199">
        <v>313</v>
      </c>
      <c r="O1344" s="199">
        <v>10</v>
      </c>
      <c r="P1344" s="199">
        <v>705</v>
      </c>
      <c r="Q1344" s="201">
        <v>28</v>
      </c>
      <c r="R1344" s="197">
        <v>1864</v>
      </c>
      <c r="S1344" s="197">
        <v>41</v>
      </c>
      <c r="T1344" s="92">
        <f t="shared" si="20"/>
        <v>2015</v>
      </c>
      <c r="U1344">
        <f>VLOOKUP(A1344,'SB35 Determination Data'!$B$4:$F$542,5,FALSE)</f>
        <v>2015</v>
      </c>
    </row>
    <row r="1345" spans="1:21" ht="15" x14ac:dyDescent="0.2">
      <c r="A1345" s="197" t="s">
        <v>295</v>
      </c>
      <c r="B1345" s="197" t="s">
        <v>29</v>
      </c>
      <c r="C1345" s="197" t="s">
        <v>8</v>
      </c>
      <c r="D1345" s="198">
        <v>2016</v>
      </c>
      <c r="E1345" s="197" t="s">
        <v>6</v>
      </c>
      <c r="F1345" s="199">
        <v>565</v>
      </c>
      <c r="G1345" s="200">
        <v>0</v>
      </c>
      <c r="H1345" s="200">
        <v>0</v>
      </c>
      <c r="I1345" s="200">
        <v>0</v>
      </c>
      <c r="J1345" s="200">
        <v>281</v>
      </c>
      <c r="K1345" s="199">
        <v>1</v>
      </c>
      <c r="L1345" s="199">
        <v>1</v>
      </c>
      <c r="M1345" s="199">
        <v>0</v>
      </c>
      <c r="N1345" s="199">
        <v>313</v>
      </c>
      <c r="O1345" s="199">
        <v>13</v>
      </c>
      <c r="P1345" s="199">
        <v>705</v>
      </c>
      <c r="Q1345" s="201">
        <v>92</v>
      </c>
      <c r="R1345" s="197">
        <v>1864</v>
      </c>
      <c r="S1345" s="197">
        <v>106</v>
      </c>
      <c r="T1345" s="92">
        <f t="shared" si="20"/>
        <v>2016</v>
      </c>
      <c r="U1345">
        <f>VLOOKUP(A1345,'SB35 Determination Data'!$B$4:$F$542,5,FALSE)</f>
        <v>2015</v>
      </c>
    </row>
    <row r="1346" spans="1:21" ht="15" x14ac:dyDescent="0.2">
      <c r="A1346" s="197" t="s">
        <v>295</v>
      </c>
      <c r="B1346" s="197" t="s">
        <v>29</v>
      </c>
      <c r="C1346" s="197" t="s">
        <v>8</v>
      </c>
      <c r="D1346" s="198">
        <v>2017</v>
      </c>
      <c r="E1346" s="197" t="s">
        <v>6</v>
      </c>
      <c r="F1346" s="199">
        <v>565</v>
      </c>
      <c r="G1346" s="200">
        <v>80</v>
      </c>
      <c r="H1346" s="200">
        <v>80</v>
      </c>
      <c r="I1346" s="200">
        <v>0</v>
      </c>
      <c r="J1346" s="200">
        <v>281</v>
      </c>
      <c r="K1346" s="199">
        <v>0</v>
      </c>
      <c r="L1346" s="199">
        <v>0</v>
      </c>
      <c r="M1346" s="199">
        <v>0</v>
      </c>
      <c r="N1346" s="199">
        <v>313</v>
      </c>
      <c r="O1346" s="199">
        <v>5</v>
      </c>
      <c r="P1346" s="199">
        <v>705</v>
      </c>
      <c r="Q1346" s="201">
        <v>283</v>
      </c>
      <c r="R1346" s="197">
        <v>1864</v>
      </c>
      <c r="S1346" s="197">
        <v>368</v>
      </c>
      <c r="T1346" s="92">
        <f t="shared" si="20"/>
        <v>2017</v>
      </c>
      <c r="U1346">
        <f>VLOOKUP(A1346,'SB35 Determination Data'!$B$4:$F$542,5,FALSE)</f>
        <v>2015</v>
      </c>
    </row>
    <row r="1347" spans="1:21" ht="15" x14ac:dyDescent="0.2">
      <c r="A1347" s="197" t="s">
        <v>296</v>
      </c>
      <c r="B1347" s="197" t="s">
        <v>72</v>
      </c>
      <c r="C1347" s="197" t="s">
        <v>26</v>
      </c>
      <c r="D1347" s="198">
        <v>2015</v>
      </c>
      <c r="E1347" s="197" t="s">
        <v>6</v>
      </c>
      <c r="F1347" s="199">
        <v>538</v>
      </c>
      <c r="G1347" s="200">
        <v>0</v>
      </c>
      <c r="H1347" s="200">
        <v>0</v>
      </c>
      <c r="I1347" s="200">
        <v>0</v>
      </c>
      <c r="J1347" s="200">
        <v>345</v>
      </c>
      <c r="K1347" s="199">
        <v>0</v>
      </c>
      <c r="L1347" s="199">
        <v>0</v>
      </c>
      <c r="M1347" s="199">
        <v>0</v>
      </c>
      <c r="N1347" s="202">
        <v>391</v>
      </c>
      <c r="O1347" s="199">
        <v>30</v>
      </c>
      <c r="P1347" s="199">
        <v>967</v>
      </c>
      <c r="Q1347" s="201">
        <v>76</v>
      </c>
      <c r="R1347" s="197">
        <v>2241</v>
      </c>
      <c r="S1347" s="197">
        <v>106</v>
      </c>
      <c r="T1347" s="92">
        <f t="shared" si="20"/>
        <v>2016</v>
      </c>
      <c r="U1347">
        <f>VLOOKUP(A1347,'SB35 Determination Data'!$B$4:$F$542,5,FALSE)</f>
        <v>2016</v>
      </c>
    </row>
    <row r="1348" spans="1:21" ht="15" x14ac:dyDescent="0.2">
      <c r="A1348" s="197" t="s">
        <v>296</v>
      </c>
      <c r="B1348" s="197" t="s">
        <v>72</v>
      </c>
      <c r="C1348" s="197" t="s">
        <v>26</v>
      </c>
      <c r="D1348" s="198">
        <v>2016</v>
      </c>
      <c r="E1348" s="197" t="s">
        <v>6</v>
      </c>
      <c r="F1348" s="199">
        <v>538</v>
      </c>
      <c r="G1348" s="200">
        <v>0</v>
      </c>
      <c r="H1348" s="200">
        <v>0</v>
      </c>
      <c r="I1348" s="200">
        <v>0</v>
      </c>
      <c r="J1348" s="200">
        <v>345</v>
      </c>
      <c r="K1348" s="199">
        <v>10</v>
      </c>
      <c r="L1348" s="199">
        <v>0</v>
      </c>
      <c r="M1348" s="199">
        <v>10</v>
      </c>
      <c r="N1348" s="199">
        <v>391</v>
      </c>
      <c r="O1348" s="199">
        <v>3</v>
      </c>
      <c r="P1348" s="199">
        <v>967</v>
      </c>
      <c r="Q1348" s="201">
        <v>121</v>
      </c>
      <c r="R1348" s="197">
        <v>2241</v>
      </c>
      <c r="S1348" s="197">
        <v>134</v>
      </c>
      <c r="T1348" s="92">
        <f t="shared" ref="T1348:T1411" si="21">IF(D1348&gt;U1348,D1348,U1348)</f>
        <v>2016</v>
      </c>
      <c r="U1348">
        <f>VLOOKUP(A1348,'SB35 Determination Data'!$B$4:$F$542,5,FALSE)</f>
        <v>2016</v>
      </c>
    </row>
    <row r="1349" spans="1:21" ht="15" x14ac:dyDescent="0.2">
      <c r="A1349" s="197" t="s">
        <v>296</v>
      </c>
      <c r="B1349" s="197" t="s">
        <v>72</v>
      </c>
      <c r="C1349" s="197" t="s">
        <v>26</v>
      </c>
      <c r="D1349" s="198">
        <v>2017</v>
      </c>
      <c r="E1349" s="197" t="s">
        <v>6</v>
      </c>
      <c r="F1349" s="199">
        <v>538</v>
      </c>
      <c r="G1349" s="200">
        <v>0</v>
      </c>
      <c r="H1349" s="200">
        <v>0</v>
      </c>
      <c r="I1349" s="200">
        <v>0</v>
      </c>
      <c r="J1349" s="200">
        <v>345</v>
      </c>
      <c r="K1349" s="199">
        <v>0</v>
      </c>
      <c r="L1349" s="199">
        <v>0</v>
      </c>
      <c r="M1349" s="199">
        <v>0</v>
      </c>
      <c r="N1349" s="199">
        <v>391</v>
      </c>
      <c r="O1349" s="199">
        <v>11</v>
      </c>
      <c r="P1349" s="199">
        <v>967</v>
      </c>
      <c r="Q1349" s="201">
        <v>120</v>
      </c>
      <c r="R1349" s="197">
        <v>2241</v>
      </c>
      <c r="S1349" s="197">
        <v>131</v>
      </c>
      <c r="T1349" s="92">
        <f t="shared" si="21"/>
        <v>2017</v>
      </c>
      <c r="U1349">
        <f>VLOOKUP(A1349,'SB35 Determination Data'!$B$4:$F$542,5,FALSE)</f>
        <v>2016</v>
      </c>
    </row>
    <row r="1350" spans="1:21" ht="15" x14ac:dyDescent="0.2">
      <c r="A1350" s="197" t="s">
        <v>297</v>
      </c>
      <c r="B1350" s="197" t="s">
        <v>12</v>
      </c>
      <c r="C1350" s="197" t="s">
        <v>3</v>
      </c>
      <c r="D1350" s="198">
        <v>2014</v>
      </c>
      <c r="E1350" s="197" t="s">
        <v>6</v>
      </c>
      <c r="F1350" s="199">
        <v>68</v>
      </c>
      <c r="G1350" s="200">
        <v>0</v>
      </c>
      <c r="H1350" s="200">
        <v>0</v>
      </c>
      <c r="I1350" s="200">
        <v>0</v>
      </c>
      <c r="J1350" s="200">
        <v>49</v>
      </c>
      <c r="K1350" s="199">
        <v>0</v>
      </c>
      <c r="L1350" s="199">
        <v>0</v>
      </c>
      <c r="M1350" s="199">
        <v>0</v>
      </c>
      <c r="N1350" s="199">
        <v>56</v>
      </c>
      <c r="O1350" s="199">
        <v>0</v>
      </c>
      <c r="P1350" s="199">
        <v>140</v>
      </c>
      <c r="Q1350" s="201">
        <v>32</v>
      </c>
      <c r="R1350" s="197">
        <v>313</v>
      </c>
      <c r="S1350" s="197">
        <v>32</v>
      </c>
      <c r="T1350" s="92">
        <f t="shared" si="21"/>
        <v>2014</v>
      </c>
      <c r="U1350">
        <f>VLOOKUP(A1350,'SB35 Determination Data'!$B$4:$F$542,5,FALSE)</f>
        <v>2014</v>
      </c>
    </row>
    <row r="1351" spans="1:21" ht="15" x14ac:dyDescent="0.2">
      <c r="A1351" s="197" t="s">
        <v>297</v>
      </c>
      <c r="B1351" s="197" t="s">
        <v>12</v>
      </c>
      <c r="C1351" s="197" t="s">
        <v>3</v>
      </c>
      <c r="D1351" s="198">
        <v>2015</v>
      </c>
      <c r="E1351" s="197" t="s">
        <v>6</v>
      </c>
      <c r="F1351" s="199">
        <v>68</v>
      </c>
      <c r="G1351" s="200">
        <v>0</v>
      </c>
      <c r="H1351" s="200">
        <v>0</v>
      </c>
      <c r="I1351" s="200">
        <v>0</v>
      </c>
      <c r="J1351" s="200">
        <v>49</v>
      </c>
      <c r="K1351" s="199">
        <v>0</v>
      </c>
      <c r="L1351" s="199">
        <v>0</v>
      </c>
      <c r="M1351" s="199">
        <v>0</v>
      </c>
      <c r="N1351" s="199">
        <v>56</v>
      </c>
      <c r="O1351" s="199">
        <v>0</v>
      </c>
      <c r="P1351" s="199">
        <v>140</v>
      </c>
      <c r="Q1351" s="201">
        <v>37</v>
      </c>
      <c r="R1351" s="197">
        <v>313</v>
      </c>
      <c r="S1351" s="197">
        <v>37</v>
      </c>
      <c r="T1351" s="92">
        <f t="shared" si="21"/>
        <v>2015</v>
      </c>
      <c r="U1351">
        <f>VLOOKUP(A1351,'SB35 Determination Data'!$B$4:$F$542,5,FALSE)</f>
        <v>2014</v>
      </c>
    </row>
    <row r="1352" spans="1:21" ht="15" x14ac:dyDescent="0.2">
      <c r="A1352" s="197" t="s">
        <v>297</v>
      </c>
      <c r="B1352" s="197" t="s">
        <v>12</v>
      </c>
      <c r="C1352" s="197" t="s">
        <v>3</v>
      </c>
      <c r="D1352" s="198">
        <v>2016</v>
      </c>
      <c r="E1352" s="197" t="s">
        <v>6</v>
      </c>
      <c r="F1352" s="199">
        <v>68</v>
      </c>
      <c r="G1352" s="200">
        <v>0</v>
      </c>
      <c r="H1352" s="200">
        <v>0</v>
      </c>
      <c r="I1352" s="200">
        <v>0</v>
      </c>
      <c r="J1352" s="200">
        <v>49</v>
      </c>
      <c r="K1352" s="199">
        <v>0</v>
      </c>
      <c r="L1352" s="199">
        <v>0</v>
      </c>
      <c r="M1352" s="199">
        <v>0</v>
      </c>
      <c r="N1352" s="199">
        <v>56</v>
      </c>
      <c r="O1352" s="199">
        <v>0</v>
      </c>
      <c r="P1352" s="199">
        <v>140</v>
      </c>
      <c r="Q1352" s="201">
        <v>25</v>
      </c>
      <c r="R1352" s="197">
        <v>313</v>
      </c>
      <c r="S1352" s="197">
        <v>25</v>
      </c>
      <c r="T1352" s="92">
        <f t="shared" si="21"/>
        <v>2016</v>
      </c>
      <c r="U1352">
        <f>VLOOKUP(A1352,'SB35 Determination Data'!$B$4:$F$542,5,FALSE)</f>
        <v>2014</v>
      </c>
    </row>
    <row r="1353" spans="1:21" s="2" customFormat="1" ht="15" x14ac:dyDescent="0.2">
      <c r="A1353" s="197" t="s">
        <v>297</v>
      </c>
      <c r="B1353" s="197" t="s">
        <v>12</v>
      </c>
      <c r="C1353" s="197" t="s">
        <v>3</v>
      </c>
      <c r="D1353" s="198">
        <v>2017</v>
      </c>
      <c r="E1353" s="197" t="s">
        <v>6</v>
      </c>
      <c r="F1353" s="199">
        <v>68</v>
      </c>
      <c r="G1353" s="200">
        <v>0</v>
      </c>
      <c r="H1353" s="200">
        <v>0</v>
      </c>
      <c r="I1353" s="200">
        <v>0</v>
      </c>
      <c r="J1353" s="200">
        <v>49</v>
      </c>
      <c r="K1353" s="199">
        <v>0</v>
      </c>
      <c r="L1353" s="199">
        <v>0</v>
      </c>
      <c r="M1353" s="199">
        <v>0</v>
      </c>
      <c r="N1353" s="199">
        <v>56</v>
      </c>
      <c r="O1353" s="199">
        <v>2</v>
      </c>
      <c r="P1353" s="199">
        <v>140</v>
      </c>
      <c r="Q1353" s="201">
        <v>0</v>
      </c>
      <c r="R1353" s="205">
        <v>313</v>
      </c>
      <c r="S1353" s="206">
        <v>2</v>
      </c>
      <c r="T1353" s="92">
        <f t="shared" si="21"/>
        <v>2017</v>
      </c>
      <c r="U1353">
        <f>VLOOKUP(A1353,'SB35 Determination Data'!$B$4:$F$542,5,FALSE)</f>
        <v>2014</v>
      </c>
    </row>
    <row r="1354" spans="1:21" ht="15" x14ac:dyDescent="0.2">
      <c r="A1354" s="197" t="s">
        <v>1136</v>
      </c>
      <c r="B1354" s="197" t="s">
        <v>946</v>
      </c>
      <c r="C1354" s="197" t="s">
        <v>26</v>
      </c>
      <c r="D1354" s="207">
        <v>2017</v>
      </c>
      <c r="E1354" s="197" t="s">
        <v>6</v>
      </c>
      <c r="F1354" s="203">
        <v>3157</v>
      </c>
      <c r="G1354" s="200">
        <v>164</v>
      </c>
      <c r="H1354" s="204">
        <v>164</v>
      </c>
      <c r="I1354" s="204">
        <v>0</v>
      </c>
      <c r="J1354" s="200">
        <v>2004</v>
      </c>
      <c r="K1354" s="199">
        <v>0</v>
      </c>
      <c r="L1354" s="203">
        <v>0</v>
      </c>
      <c r="M1354" s="203">
        <v>0</v>
      </c>
      <c r="N1354" s="203">
        <v>2103</v>
      </c>
      <c r="O1354" s="203">
        <v>47</v>
      </c>
      <c r="P1354" s="203">
        <v>4560</v>
      </c>
      <c r="Q1354" s="201">
        <v>175</v>
      </c>
      <c r="R1354" s="197">
        <v>11824</v>
      </c>
      <c r="S1354" s="197">
        <v>386</v>
      </c>
      <c r="T1354" s="92">
        <f t="shared" si="21"/>
        <v>2017</v>
      </c>
      <c r="U1354">
        <f>VLOOKUP(A1354,'SB35 Determination Data'!$B$4:$F$542,5,FALSE)</f>
        <v>2016</v>
      </c>
    </row>
    <row r="1355" spans="1:21" ht="15" x14ac:dyDescent="0.2">
      <c r="A1355" s="197" t="s">
        <v>298</v>
      </c>
      <c r="B1355" s="197" t="s">
        <v>42</v>
      </c>
      <c r="C1355" s="197" t="s">
        <v>8</v>
      </c>
      <c r="D1355" s="207">
        <v>2014</v>
      </c>
      <c r="E1355" s="197" t="s">
        <v>6</v>
      </c>
      <c r="F1355" s="203">
        <v>147</v>
      </c>
      <c r="G1355" s="200">
        <v>0</v>
      </c>
      <c r="H1355" s="204">
        <v>0</v>
      </c>
      <c r="I1355" s="204">
        <v>0</v>
      </c>
      <c r="J1355" s="200">
        <v>57</v>
      </c>
      <c r="K1355" s="199">
        <v>0</v>
      </c>
      <c r="L1355" s="203">
        <v>0</v>
      </c>
      <c r="M1355" s="203">
        <v>0</v>
      </c>
      <c r="N1355" s="203">
        <v>60</v>
      </c>
      <c r="O1355" s="203">
        <v>0</v>
      </c>
      <c r="P1355" s="203">
        <v>241</v>
      </c>
      <c r="Q1355" s="201">
        <v>0</v>
      </c>
      <c r="R1355" s="197">
        <v>505</v>
      </c>
      <c r="S1355" s="197">
        <v>0</v>
      </c>
      <c r="T1355" s="92">
        <f t="shared" si="21"/>
        <v>2015</v>
      </c>
      <c r="U1355">
        <f>VLOOKUP(A1355,'SB35 Determination Data'!$B$4:$F$542,5,FALSE)</f>
        <v>2015</v>
      </c>
    </row>
    <row r="1356" spans="1:21" ht="15" x14ac:dyDescent="0.2">
      <c r="A1356" s="197" t="s">
        <v>298</v>
      </c>
      <c r="B1356" s="197" t="s">
        <v>42</v>
      </c>
      <c r="C1356" s="197" t="s">
        <v>8</v>
      </c>
      <c r="D1356" s="207">
        <v>2015</v>
      </c>
      <c r="E1356" s="197" t="s">
        <v>6</v>
      </c>
      <c r="F1356" s="203">
        <v>147</v>
      </c>
      <c r="G1356" s="200">
        <v>0</v>
      </c>
      <c r="H1356" s="204">
        <v>0</v>
      </c>
      <c r="I1356" s="204">
        <v>0</v>
      </c>
      <c r="J1356" s="200">
        <v>57</v>
      </c>
      <c r="K1356" s="199">
        <v>0</v>
      </c>
      <c r="L1356" s="203">
        <v>0</v>
      </c>
      <c r="M1356" s="203">
        <v>0</v>
      </c>
      <c r="N1356" s="208">
        <v>60</v>
      </c>
      <c r="O1356" s="203">
        <v>0</v>
      </c>
      <c r="P1356" s="203">
        <v>241</v>
      </c>
      <c r="Q1356" s="201">
        <v>8</v>
      </c>
      <c r="R1356" s="197">
        <v>505</v>
      </c>
      <c r="S1356" s="197">
        <v>8</v>
      </c>
      <c r="T1356" s="92">
        <f t="shared" si="21"/>
        <v>2015</v>
      </c>
      <c r="U1356">
        <f>VLOOKUP(A1356,'SB35 Determination Data'!$B$4:$F$542,5,FALSE)</f>
        <v>2015</v>
      </c>
    </row>
    <row r="1357" spans="1:21" ht="15" x14ac:dyDescent="0.2">
      <c r="A1357" s="197" t="s">
        <v>298</v>
      </c>
      <c r="B1357" s="197" t="s">
        <v>42</v>
      </c>
      <c r="C1357" s="197" t="s">
        <v>8</v>
      </c>
      <c r="D1357" s="207">
        <v>2016</v>
      </c>
      <c r="E1357" s="197" t="s">
        <v>6</v>
      </c>
      <c r="F1357" s="203">
        <v>147</v>
      </c>
      <c r="G1357" s="200">
        <v>0</v>
      </c>
      <c r="H1357" s="204">
        <v>0</v>
      </c>
      <c r="I1357" s="204">
        <v>0</v>
      </c>
      <c r="J1357" s="200">
        <v>57</v>
      </c>
      <c r="K1357" s="199">
        <v>0</v>
      </c>
      <c r="L1357" s="203">
        <v>0</v>
      </c>
      <c r="M1357" s="203">
        <v>0</v>
      </c>
      <c r="N1357" s="203">
        <v>60</v>
      </c>
      <c r="O1357" s="203">
        <v>0</v>
      </c>
      <c r="P1357" s="203">
        <v>241</v>
      </c>
      <c r="Q1357" s="201">
        <v>52</v>
      </c>
      <c r="R1357" s="197">
        <v>505</v>
      </c>
      <c r="S1357" s="197">
        <v>52</v>
      </c>
      <c r="T1357" s="92">
        <f t="shared" si="21"/>
        <v>2016</v>
      </c>
      <c r="U1357">
        <f>VLOOKUP(A1357,'SB35 Determination Data'!$B$4:$F$542,5,FALSE)</f>
        <v>2015</v>
      </c>
    </row>
    <row r="1358" spans="1:21" ht="15" x14ac:dyDescent="0.2">
      <c r="A1358" s="197" t="s">
        <v>298</v>
      </c>
      <c r="B1358" s="197" t="s">
        <v>42</v>
      </c>
      <c r="C1358" s="197" t="s">
        <v>8</v>
      </c>
      <c r="D1358" s="207">
        <v>2017</v>
      </c>
      <c r="E1358" s="197" t="s">
        <v>6</v>
      </c>
      <c r="F1358" s="203">
        <v>147</v>
      </c>
      <c r="G1358" s="200">
        <v>0</v>
      </c>
      <c r="H1358" s="204">
        <v>0</v>
      </c>
      <c r="I1358" s="204">
        <v>0</v>
      </c>
      <c r="J1358" s="200">
        <v>57</v>
      </c>
      <c r="K1358" s="199">
        <v>0</v>
      </c>
      <c r="L1358" s="203">
        <v>0</v>
      </c>
      <c r="M1358" s="203">
        <v>0</v>
      </c>
      <c r="N1358" s="203">
        <v>60</v>
      </c>
      <c r="O1358" s="203">
        <v>0</v>
      </c>
      <c r="P1358" s="203">
        <v>241</v>
      </c>
      <c r="Q1358" s="201">
        <v>19</v>
      </c>
      <c r="R1358" s="197">
        <v>505</v>
      </c>
      <c r="S1358" s="197">
        <v>19</v>
      </c>
      <c r="T1358" s="92">
        <f t="shared" si="21"/>
        <v>2017</v>
      </c>
      <c r="U1358">
        <f>VLOOKUP(A1358,'SB35 Determination Data'!$B$4:$F$542,5,FALSE)</f>
        <v>2015</v>
      </c>
    </row>
    <row r="1359" spans="1:21" ht="15" x14ac:dyDescent="0.2">
      <c r="A1359" s="197" t="s">
        <v>299</v>
      </c>
      <c r="B1359" s="197" t="s">
        <v>62</v>
      </c>
      <c r="C1359" s="197" t="s">
        <v>8</v>
      </c>
      <c r="D1359" s="207">
        <v>2015</v>
      </c>
      <c r="E1359" s="197" t="s">
        <v>6</v>
      </c>
      <c r="F1359" s="203">
        <v>1640</v>
      </c>
      <c r="G1359" s="200">
        <v>43</v>
      </c>
      <c r="H1359" s="204">
        <v>43</v>
      </c>
      <c r="I1359" s="204">
        <v>0</v>
      </c>
      <c r="J1359" s="200">
        <v>906</v>
      </c>
      <c r="K1359" s="199">
        <v>0</v>
      </c>
      <c r="L1359" s="203">
        <v>0</v>
      </c>
      <c r="M1359" s="203">
        <v>0</v>
      </c>
      <c r="N1359" s="203">
        <v>932</v>
      </c>
      <c r="O1359" s="203">
        <v>26</v>
      </c>
      <c r="P1359" s="203">
        <v>1974</v>
      </c>
      <c r="Q1359" s="201">
        <v>796</v>
      </c>
      <c r="R1359" s="197">
        <v>5452</v>
      </c>
      <c r="S1359" s="197">
        <v>865</v>
      </c>
      <c r="T1359" s="92">
        <f t="shared" si="21"/>
        <v>2015</v>
      </c>
      <c r="U1359">
        <f>VLOOKUP(A1359,'SB35 Determination Data'!$B$4:$F$542,5,FALSE)</f>
        <v>2015</v>
      </c>
    </row>
    <row r="1360" spans="1:21" ht="15" x14ac:dyDescent="0.2">
      <c r="A1360" s="197" t="s">
        <v>299</v>
      </c>
      <c r="B1360" s="197" t="s">
        <v>62</v>
      </c>
      <c r="C1360" s="197" t="s">
        <v>8</v>
      </c>
      <c r="D1360" s="207">
        <v>2016</v>
      </c>
      <c r="E1360" s="197" t="s">
        <v>6</v>
      </c>
      <c r="F1360" s="203">
        <v>1640</v>
      </c>
      <c r="G1360" s="200">
        <v>0</v>
      </c>
      <c r="H1360" s="204">
        <v>0</v>
      </c>
      <c r="I1360" s="204">
        <v>0</v>
      </c>
      <c r="J1360" s="200">
        <v>906</v>
      </c>
      <c r="K1360" s="199">
        <v>1</v>
      </c>
      <c r="L1360" s="203">
        <v>1</v>
      </c>
      <c r="M1360" s="203">
        <v>0</v>
      </c>
      <c r="N1360" s="203">
        <v>932</v>
      </c>
      <c r="O1360" s="203">
        <v>32</v>
      </c>
      <c r="P1360" s="203">
        <v>1974</v>
      </c>
      <c r="Q1360" s="201">
        <v>222</v>
      </c>
      <c r="R1360" s="197">
        <v>5452</v>
      </c>
      <c r="S1360" s="197">
        <v>255</v>
      </c>
      <c r="T1360" s="92">
        <f t="shared" si="21"/>
        <v>2016</v>
      </c>
      <c r="U1360">
        <f>VLOOKUP(A1360,'SB35 Determination Data'!$B$4:$F$542,5,FALSE)</f>
        <v>2015</v>
      </c>
    </row>
    <row r="1361" spans="1:21" ht="15" x14ac:dyDescent="0.2">
      <c r="A1361" s="197" t="s">
        <v>299</v>
      </c>
      <c r="B1361" s="197" t="s">
        <v>62</v>
      </c>
      <c r="C1361" s="197" t="s">
        <v>8</v>
      </c>
      <c r="D1361" s="207">
        <v>2017</v>
      </c>
      <c r="E1361" s="197" t="s">
        <v>6</v>
      </c>
      <c r="F1361" s="203">
        <v>1640</v>
      </c>
      <c r="G1361" s="200">
        <v>46</v>
      </c>
      <c r="H1361" s="204">
        <v>46</v>
      </c>
      <c r="I1361" s="204">
        <v>0</v>
      </c>
      <c r="J1361" s="200">
        <v>906</v>
      </c>
      <c r="K1361" s="199">
        <v>20</v>
      </c>
      <c r="L1361" s="203">
        <v>20</v>
      </c>
      <c r="M1361" s="203">
        <v>0</v>
      </c>
      <c r="N1361" s="203">
        <v>932</v>
      </c>
      <c r="O1361" s="203">
        <v>47</v>
      </c>
      <c r="P1361" s="203">
        <v>1974</v>
      </c>
      <c r="Q1361" s="201">
        <v>381</v>
      </c>
      <c r="R1361" s="197">
        <v>5452</v>
      </c>
      <c r="S1361" s="197">
        <v>494</v>
      </c>
      <c r="T1361" s="92">
        <f t="shared" si="21"/>
        <v>2017</v>
      </c>
      <c r="U1361">
        <f>VLOOKUP(A1361,'SB35 Determination Data'!$B$4:$F$542,5,FALSE)</f>
        <v>2015</v>
      </c>
    </row>
    <row r="1362" spans="1:21" ht="15" x14ac:dyDescent="0.2">
      <c r="A1362" s="197" t="s">
        <v>1138</v>
      </c>
      <c r="B1362" s="197" t="s">
        <v>177</v>
      </c>
      <c r="C1362" s="197" t="s">
        <v>32</v>
      </c>
      <c r="D1362" s="207">
        <v>2013</v>
      </c>
      <c r="E1362" s="197" t="s">
        <v>6</v>
      </c>
      <c r="F1362" s="203">
        <v>85</v>
      </c>
      <c r="G1362" s="200">
        <v>0</v>
      </c>
      <c r="H1362" s="204">
        <v>0</v>
      </c>
      <c r="I1362" s="204">
        <v>0</v>
      </c>
      <c r="J1362" s="200">
        <v>60</v>
      </c>
      <c r="K1362" s="199">
        <v>0</v>
      </c>
      <c r="L1362" s="203">
        <v>0</v>
      </c>
      <c r="M1362" s="203">
        <v>0</v>
      </c>
      <c r="N1362" s="208">
        <v>62</v>
      </c>
      <c r="O1362" s="203">
        <v>4</v>
      </c>
      <c r="P1362" s="203">
        <v>128</v>
      </c>
      <c r="Q1362" s="201">
        <v>8</v>
      </c>
      <c r="R1362" s="197">
        <v>335</v>
      </c>
      <c r="S1362" s="197">
        <v>12</v>
      </c>
      <c r="T1362" s="92">
        <f t="shared" si="21"/>
        <v>2014</v>
      </c>
      <c r="U1362">
        <f>VLOOKUP(A1362,'SB35 Determination Data'!$B$4:$F$542,5,FALSE)</f>
        <v>2014</v>
      </c>
    </row>
    <row r="1363" spans="1:21" ht="15" x14ac:dyDescent="0.2">
      <c r="A1363" s="197" t="s">
        <v>1138</v>
      </c>
      <c r="B1363" s="197" t="s">
        <v>177</v>
      </c>
      <c r="C1363" s="197" t="s">
        <v>32</v>
      </c>
      <c r="D1363" s="207">
        <v>2014</v>
      </c>
      <c r="E1363" s="197" t="s">
        <v>6</v>
      </c>
      <c r="F1363" s="203">
        <v>85</v>
      </c>
      <c r="G1363" s="200">
        <v>0</v>
      </c>
      <c r="H1363" s="204">
        <v>0</v>
      </c>
      <c r="I1363" s="204">
        <v>0</v>
      </c>
      <c r="J1363" s="200">
        <v>60</v>
      </c>
      <c r="K1363" s="199">
        <v>0</v>
      </c>
      <c r="L1363" s="203">
        <v>0</v>
      </c>
      <c r="M1363" s="203">
        <v>0</v>
      </c>
      <c r="N1363" s="203">
        <v>62</v>
      </c>
      <c r="O1363" s="203">
        <v>1</v>
      </c>
      <c r="P1363" s="203">
        <v>128</v>
      </c>
      <c r="Q1363" s="201">
        <v>19</v>
      </c>
      <c r="R1363" s="197">
        <v>335</v>
      </c>
      <c r="S1363" s="197">
        <v>20</v>
      </c>
      <c r="T1363" s="92">
        <f t="shared" si="21"/>
        <v>2014</v>
      </c>
      <c r="U1363">
        <f>VLOOKUP(A1363,'SB35 Determination Data'!$B$4:$F$542,5,FALSE)</f>
        <v>2014</v>
      </c>
    </row>
    <row r="1364" spans="1:21" ht="15" x14ac:dyDescent="0.2">
      <c r="A1364" s="197" t="s">
        <v>1138</v>
      </c>
      <c r="B1364" s="197" t="s">
        <v>177</v>
      </c>
      <c r="C1364" s="197" t="s">
        <v>32</v>
      </c>
      <c r="D1364" s="207">
        <v>2015</v>
      </c>
      <c r="E1364" s="197" t="s">
        <v>6</v>
      </c>
      <c r="F1364" s="203">
        <v>85</v>
      </c>
      <c r="G1364" s="200">
        <v>0</v>
      </c>
      <c r="H1364" s="204">
        <v>0</v>
      </c>
      <c r="I1364" s="204">
        <v>0</v>
      </c>
      <c r="J1364" s="200">
        <v>60</v>
      </c>
      <c r="K1364" s="199">
        <v>0</v>
      </c>
      <c r="L1364" s="203">
        <v>0</v>
      </c>
      <c r="M1364" s="203">
        <v>0</v>
      </c>
      <c r="N1364" s="203">
        <v>62</v>
      </c>
      <c r="O1364" s="203">
        <v>7</v>
      </c>
      <c r="P1364" s="203">
        <v>128</v>
      </c>
      <c r="Q1364" s="201">
        <v>19</v>
      </c>
      <c r="R1364" s="197">
        <v>335</v>
      </c>
      <c r="S1364" s="197">
        <v>26</v>
      </c>
      <c r="T1364" s="92">
        <f t="shared" si="21"/>
        <v>2015</v>
      </c>
      <c r="U1364">
        <f>VLOOKUP(A1364,'SB35 Determination Data'!$B$4:$F$542,5,FALSE)</f>
        <v>2014</v>
      </c>
    </row>
    <row r="1365" spans="1:21" ht="15" x14ac:dyDescent="0.2">
      <c r="A1365" s="197" t="s">
        <v>1138</v>
      </c>
      <c r="B1365" s="197" t="s">
        <v>177</v>
      </c>
      <c r="C1365" s="197" t="s">
        <v>32</v>
      </c>
      <c r="D1365" s="207">
        <v>2016</v>
      </c>
      <c r="E1365" s="197" t="s">
        <v>6</v>
      </c>
      <c r="F1365" s="203">
        <v>85</v>
      </c>
      <c r="G1365" s="200">
        <v>0</v>
      </c>
      <c r="H1365" s="204">
        <v>0</v>
      </c>
      <c r="I1365" s="204">
        <v>0</v>
      </c>
      <c r="J1365" s="200">
        <v>60</v>
      </c>
      <c r="K1365" s="199">
        <v>0</v>
      </c>
      <c r="L1365" s="203">
        <v>0</v>
      </c>
      <c r="M1365" s="203">
        <v>0</v>
      </c>
      <c r="N1365" s="203">
        <v>62</v>
      </c>
      <c r="O1365" s="203">
        <v>2</v>
      </c>
      <c r="P1365" s="203">
        <v>128</v>
      </c>
      <c r="Q1365" s="201">
        <v>8</v>
      </c>
      <c r="R1365" s="197">
        <v>335</v>
      </c>
      <c r="S1365" s="197">
        <v>10</v>
      </c>
      <c r="T1365" s="92">
        <f t="shared" si="21"/>
        <v>2016</v>
      </c>
      <c r="U1365">
        <f>VLOOKUP(A1365,'SB35 Determination Data'!$B$4:$F$542,5,FALSE)</f>
        <v>2014</v>
      </c>
    </row>
    <row r="1366" spans="1:21" ht="15" x14ac:dyDescent="0.2">
      <c r="A1366" s="197" t="s">
        <v>1138</v>
      </c>
      <c r="B1366" s="197" t="s">
        <v>177</v>
      </c>
      <c r="C1366" s="197" t="s">
        <v>32</v>
      </c>
      <c r="D1366" s="207">
        <v>2017</v>
      </c>
      <c r="E1366" s="197" t="s">
        <v>6</v>
      </c>
      <c r="F1366" s="203">
        <v>85</v>
      </c>
      <c r="G1366" s="200">
        <v>0</v>
      </c>
      <c r="H1366" s="204">
        <v>0</v>
      </c>
      <c r="I1366" s="204">
        <v>0</v>
      </c>
      <c r="J1366" s="200">
        <v>60</v>
      </c>
      <c r="K1366" s="199">
        <v>0</v>
      </c>
      <c r="L1366" s="203">
        <v>0</v>
      </c>
      <c r="M1366" s="203">
        <v>0</v>
      </c>
      <c r="N1366" s="203">
        <v>62</v>
      </c>
      <c r="O1366" s="203">
        <v>3</v>
      </c>
      <c r="P1366" s="203">
        <v>128</v>
      </c>
      <c r="Q1366" s="201">
        <v>13</v>
      </c>
      <c r="R1366" s="197">
        <v>335</v>
      </c>
      <c r="S1366" s="197">
        <v>16</v>
      </c>
      <c r="T1366" s="92">
        <f t="shared" si="21"/>
        <v>2017</v>
      </c>
      <c r="U1366">
        <f>VLOOKUP(A1366,'SB35 Determination Data'!$B$4:$F$542,5,FALSE)</f>
        <v>2014</v>
      </c>
    </row>
    <row r="1367" spans="1:21" ht="15" x14ac:dyDescent="0.2">
      <c r="A1367" s="197" t="s">
        <v>300</v>
      </c>
      <c r="B1367" s="197" t="s">
        <v>14</v>
      </c>
      <c r="C1367" s="197" t="s">
        <v>13</v>
      </c>
      <c r="D1367" s="207">
        <v>2014</v>
      </c>
      <c r="E1367" s="197" t="s">
        <v>6</v>
      </c>
      <c r="F1367" s="203">
        <v>2</v>
      </c>
      <c r="G1367" s="200">
        <v>0</v>
      </c>
      <c r="H1367" s="204">
        <v>0</v>
      </c>
      <c r="I1367" s="204">
        <v>0</v>
      </c>
      <c r="J1367" s="200">
        <v>2</v>
      </c>
      <c r="K1367" s="199">
        <v>0</v>
      </c>
      <c r="L1367" s="203">
        <v>0</v>
      </c>
      <c r="M1367" s="203">
        <v>0</v>
      </c>
      <c r="N1367" s="203">
        <v>2</v>
      </c>
      <c r="O1367" s="203">
        <v>1</v>
      </c>
      <c r="P1367" s="203">
        <v>4</v>
      </c>
      <c r="Q1367" s="201">
        <v>0</v>
      </c>
      <c r="R1367" s="197">
        <v>10</v>
      </c>
      <c r="S1367" s="197">
        <v>1</v>
      </c>
      <c r="T1367" s="92">
        <f t="shared" si="21"/>
        <v>2014</v>
      </c>
      <c r="U1367">
        <f>VLOOKUP(A1367,'SB35 Determination Data'!$B$4:$F$542,5,FALSE)</f>
        <v>2014</v>
      </c>
    </row>
    <row r="1368" spans="1:21" ht="15" x14ac:dyDescent="0.2">
      <c r="A1368" s="197" t="s">
        <v>300</v>
      </c>
      <c r="B1368" s="197" t="s">
        <v>14</v>
      </c>
      <c r="C1368" s="197" t="s">
        <v>13</v>
      </c>
      <c r="D1368" s="207">
        <v>2015</v>
      </c>
      <c r="E1368" s="197" t="s">
        <v>6</v>
      </c>
      <c r="F1368" s="203">
        <v>2</v>
      </c>
      <c r="G1368" s="200">
        <v>0</v>
      </c>
      <c r="H1368" s="204">
        <v>0</v>
      </c>
      <c r="I1368" s="204">
        <v>0</v>
      </c>
      <c r="J1368" s="200">
        <v>2</v>
      </c>
      <c r="K1368" s="199">
        <v>0</v>
      </c>
      <c r="L1368" s="203">
        <v>0</v>
      </c>
      <c r="M1368" s="203">
        <v>0</v>
      </c>
      <c r="N1368" s="203">
        <v>2</v>
      </c>
      <c r="O1368" s="203">
        <v>1</v>
      </c>
      <c r="P1368" s="203">
        <v>4</v>
      </c>
      <c r="Q1368" s="201">
        <v>0</v>
      </c>
      <c r="R1368" s="197">
        <v>10</v>
      </c>
      <c r="S1368" s="197">
        <v>1</v>
      </c>
      <c r="T1368" s="92">
        <f t="shared" si="21"/>
        <v>2015</v>
      </c>
      <c r="U1368">
        <f>VLOOKUP(A1368,'SB35 Determination Data'!$B$4:$F$542,5,FALSE)</f>
        <v>2014</v>
      </c>
    </row>
    <row r="1369" spans="1:21" ht="15" x14ac:dyDescent="0.2">
      <c r="A1369" s="197" t="s">
        <v>300</v>
      </c>
      <c r="B1369" s="197" t="s">
        <v>14</v>
      </c>
      <c r="C1369" s="197" t="s">
        <v>13</v>
      </c>
      <c r="D1369" s="207">
        <v>2016</v>
      </c>
      <c r="E1369" s="197" t="s">
        <v>6</v>
      </c>
      <c r="F1369" s="203">
        <v>2</v>
      </c>
      <c r="G1369" s="200">
        <v>0</v>
      </c>
      <c r="H1369" s="204">
        <v>0</v>
      </c>
      <c r="I1369" s="204">
        <v>0</v>
      </c>
      <c r="J1369" s="200">
        <v>2</v>
      </c>
      <c r="K1369" s="199">
        <v>0</v>
      </c>
      <c r="L1369" s="203">
        <v>0</v>
      </c>
      <c r="M1369" s="203">
        <v>0</v>
      </c>
      <c r="N1369" s="208">
        <v>2</v>
      </c>
      <c r="O1369" s="203">
        <v>1</v>
      </c>
      <c r="P1369" s="203">
        <v>4</v>
      </c>
      <c r="Q1369" s="201">
        <v>10</v>
      </c>
      <c r="R1369" s="197">
        <v>10</v>
      </c>
      <c r="S1369" s="197">
        <v>11</v>
      </c>
      <c r="T1369" s="92">
        <f t="shared" si="21"/>
        <v>2016</v>
      </c>
      <c r="U1369">
        <f>VLOOKUP(A1369,'SB35 Determination Data'!$B$4:$F$542,5,FALSE)</f>
        <v>2014</v>
      </c>
    </row>
    <row r="1370" spans="1:21" ht="15" x14ac:dyDescent="0.2">
      <c r="A1370" s="197" t="s">
        <v>300</v>
      </c>
      <c r="B1370" s="197" t="s">
        <v>14</v>
      </c>
      <c r="C1370" s="197" t="s">
        <v>13</v>
      </c>
      <c r="D1370" s="207">
        <v>2017</v>
      </c>
      <c r="E1370" s="197" t="s">
        <v>6</v>
      </c>
      <c r="F1370" s="203">
        <v>2</v>
      </c>
      <c r="G1370" s="200">
        <v>0</v>
      </c>
      <c r="H1370" s="204">
        <v>0</v>
      </c>
      <c r="I1370" s="204">
        <v>0</v>
      </c>
      <c r="J1370" s="200">
        <v>2</v>
      </c>
      <c r="K1370" s="199">
        <v>0</v>
      </c>
      <c r="L1370" s="203">
        <v>0</v>
      </c>
      <c r="M1370" s="203">
        <v>0</v>
      </c>
      <c r="N1370" s="203">
        <v>2</v>
      </c>
      <c r="O1370" s="203">
        <v>17</v>
      </c>
      <c r="P1370" s="203">
        <v>4</v>
      </c>
      <c r="Q1370" s="201">
        <v>2</v>
      </c>
      <c r="R1370" s="197">
        <v>10</v>
      </c>
      <c r="S1370" s="197">
        <v>19</v>
      </c>
      <c r="T1370" s="92">
        <f t="shared" si="21"/>
        <v>2017</v>
      </c>
      <c r="U1370">
        <f>VLOOKUP(A1370,'SB35 Determination Data'!$B$4:$F$542,5,FALSE)</f>
        <v>2014</v>
      </c>
    </row>
    <row r="1371" spans="1:21" ht="15" x14ac:dyDescent="0.2">
      <c r="A1371" s="197" t="s">
        <v>301</v>
      </c>
      <c r="B1371" s="197" t="s">
        <v>25</v>
      </c>
      <c r="C1371" s="197" t="s">
        <v>26</v>
      </c>
      <c r="D1371" s="207">
        <v>2015</v>
      </c>
      <c r="E1371" s="197" t="s">
        <v>6</v>
      </c>
      <c r="F1371" s="203">
        <v>52</v>
      </c>
      <c r="G1371" s="200">
        <v>0</v>
      </c>
      <c r="H1371" s="204">
        <v>0</v>
      </c>
      <c r="I1371" s="204">
        <v>0</v>
      </c>
      <c r="J1371" s="200">
        <v>26</v>
      </c>
      <c r="K1371" s="199">
        <v>0</v>
      </c>
      <c r="L1371" s="203">
        <v>0</v>
      </c>
      <c r="M1371" s="203">
        <v>0</v>
      </c>
      <c r="N1371" s="203">
        <v>30</v>
      </c>
      <c r="O1371" s="203">
        <v>0</v>
      </c>
      <c r="P1371" s="203">
        <v>146</v>
      </c>
      <c r="Q1371" s="201">
        <v>11</v>
      </c>
      <c r="R1371" s="197">
        <v>254</v>
      </c>
      <c r="S1371" s="197">
        <v>11</v>
      </c>
      <c r="T1371" s="92">
        <f t="shared" si="21"/>
        <v>2016</v>
      </c>
      <c r="U1371">
        <f>VLOOKUP(A1371,'SB35 Determination Data'!$B$4:$F$542,5,FALSE)</f>
        <v>2016</v>
      </c>
    </row>
    <row r="1372" spans="1:21" ht="15" x14ac:dyDescent="0.2">
      <c r="A1372" s="197" t="s">
        <v>301</v>
      </c>
      <c r="B1372" s="197" t="s">
        <v>25</v>
      </c>
      <c r="C1372" s="197" t="s">
        <v>26</v>
      </c>
      <c r="D1372" s="207">
        <v>2016</v>
      </c>
      <c r="E1372" s="197" t="s">
        <v>6</v>
      </c>
      <c r="F1372" s="203">
        <v>52</v>
      </c>
      <c r="G1372" s="200">
        <v>0</v>
      </c>
      <c r="H1372" s="204">
        <v>0</v>
      </c>
      <c r="I1372" s="204">
        <v>0</v>
      </c>
      <c r="J1372" s="200">
        <v>26</v>
      </c>
      <c r="K1372" s="199">
        <v>0</v>
      </c>
      <c r="L1372" s="203">
        <v>0</v>
      </c>
      <c r="M1372" s="203">
        <v>0</v>
      </c>
      <c r="N1372" s="203">
        <v>30</v>
      </c>
      <c r="O1372" s="203">
        <v>0</v>
      </c>
      <c r="P1372" s="203">
        <v>146</v>
      </c>
      <c r="Q1372" s="201">
        <v>9</v>
      </c>
      <c r="R1372" s="197">
        <v>254</v>
      </c>
      <c r="S1372" s="197">
        <v>9</v>
      </c>
      <c r="T1372" s="92">
        <f t="shared" si="21"/>
        <v>2016</v>
      </c>
      <c r="U1372">
        <f>VLOOKUP(A1372,'SB35 Determination Data'!$B$4:$F$542,5,FALSE)</f>
        <v>2016</v>
      </c>
    </row>
    <row r="1373" spans="1:21" ht="15" x14ac:dyDescent="0.2">
      <c r="A1373" s="197" t="s">
        <v>301</v>
      </c>
      <c r="B1373" s="197" t="s">
        <v>25</v>
      </c>
      <c r="C1373" s="197" t="s">
        <v>26</v>
      </c>
      <c r="D1373" s="207">
        <v>2017</v>
      </c>
      <c r="E1373" s="197" t="s">
        <v>6</v>
      </c>
      <c r="F1373" s="203">
        <v>52</v>
      </c>
      <c r="G1373" s="200">
        <v>0</v>
      </c>
      <c r="H1373" s="204">
        <v>0</v>
      </c>
      <c r="I1373" s="204">
        <v>0</v>
      </c>
      <c r="J1373" s="200">
        <v>26</v>
      </c>
      <c r="K1373" s="199">
        <v>0</v>
      </c>
      <c r="L1373" s="203">
        <v>0</v>
      </c>
      <c r="M1373" s="203">
        <v>0</v>
      </c>
      <c r="N1373" s="203">
        <v>30</v>
      </c>
      <c r="O1373" s="203">
        <v>3</v>
      </c>
      <c r="P1373" s="203">
        <v>146</v>
      </c>
      <c r="Q1373" s="201">
        <v>12</v>
      </c>
      <c r="R1373" s="197">
        <v>254</v>
      </c>
      <c r="S1373" s="197">
        <v>15</v>
      </c>
      <c r="T1373" s="92">
        <f t="shared" si="21"/>
        <v>2017</v>
      </c>
      <c r="U1373">
        <f>VLOOKUP(A1373,'SB35 Determination Data'!$B$4:$F$542,5,FALSE)</f>
        <v>2016</v>
      </c>
    </row>
    <row r="1374" spans="1:21" ht="15" x14ac:dyDescent="0.2">
      <c r="A1374" s="197" t="s">
        <v>90</v>
      </c>
      <c r="B1374" s="197" t="s">
        <v>90</v>
      </c>
      <c r="C1374" s="197" t="s">
        <v>13</v>
      </c>
      <c r="D1374" s="207">
        <v>2017</v>
      </c>
      <c r="E1374" s="197" t="s">
        <v>6</v>
      </c>
      <c r="F1374" s="203">
        <v>2</v>
      </c>
      <c r="G1374" s="200">
        <v>0</v>
      </c>
      <c r="H1374" s="204">
        <v>0</v>
      </c>
      <c r="I1374" s="204">
        <v>0</v>
      </c>
      <c r="J1374" s="200">
        <v>2</v>
      </c>
      <c r="K1374" s="199">
        <v>0</v>
      </c>
      <c r="L1374" s="203">
        <v>0</v>
      </c>
      <c r="M1374" s="203">
        <v>0</v>
      </c>
      <c r="N1374" s="203">
        <v>2</v>
      </c>
      <c r="O1374" s="203">
        <v>0</v>
      </c>
      <c r="P1374" s="203">
        <v>4</v>
      </c>
      <c r="Q1374" s="201">
        <v>0</v>
      </c>
      <c r="R1374" s="197">
        <v>10</v>
      </c>
      <c r="S1374" s="197">
        <v>0</v>
      </c>
      <c r="T1374" s="92">
        <f t="shared" si="21"/>
        <v>2017</v>
      </c>
      <c r="U1374">
        <f>VLOOKUP(A1374,'SB35 Determination Data'!$B$4:$F$542,5,FALSE)</f>
        <v>2014</v>
      </c>
    </row>
    <row r="1375" spans="1:21" ht="15" x14ac:dyDescent="0.2">
      <c r="A1375" s="197" t="s">
        <v>302</v>
      </c>
      <c r="B1375" s="197" t="s">
        <v>90</v>
      </c>
      <c r="C1375" s="197" t="s">
        <v>13</v>
      </c>
      <c r="D1375" s="207">
        <v>2014</v>
      </c>
      <c r="E1375" s="197" t="s">
        <v>6</v>
      </c>
      <c r="F1375" s="203">
        <v>112</v>
      </c>
      <c r="G1375" s="200">
        <v>16</v>
      </c>
      <c r="H1375" s="204">
        <v>0</v>
      </c>
      <c r="I1375" s="204">
        <v>16</v>
      </c>
      <c r="J1375" s="200">
        <v>76</v>
      </c>
      <c r="K1375" s="199">
        <v>7</v>
      </c>
      <c r="L1375" s="203">
        <v>0</v>
      </c>
      <c r="M1375" s="203">
        <v>7</v>
      </c>
      <c r="N1375" s="203">
        <v>89</v>
      </c>
      <c r="O1375" s="203">
        <v>6</v>
      </c>
      <c r="P1375" s="203">
        <v>209</v>
      </c>
      <c r="Q1375" s="201">
        <v>52</v>
      </c>
      <c r="R1375" s="197">
        <v>486</v>
      </c>
      <c r="S1375" s="197">
        <v>81</v>
      </c>
      <c r="T1375" s="92">
        <f t="shared" si="21"/>
        <v>2014</v>
      </c>
      <c r="U1375">
        <f>VLOOKUP(A1375,'SB35 Determination Data'!$B$4:$F$542,5,FALSE)</f>
        <v>2014</v>
      </c>
    </row>
    <row r="1376" spans="1:21" ht="15" x14ac:dyDescent="0.2">
      <c r="A1376" s="197" t="s">
        <v>302</v>
      </c>
      <c r="B1376" s="197" t="s">
        <v>90</v>
      </c>
      <c r="C1376" s="197" t="s">
        <v>13</v>
      </c>
      <c r="D1376" s="207">
        <v>2016</v>
      </c>
      <c r="E1376" s="197" t="s">
        <v>6</v>
      </c>
      <c r="F1376" s="203">
        <v>112</v>
      </c>
      <c r="G1376" s="200">
        <v>0</v>
      </c>
      <c r="H1376" s="204">
        <v>0</v>
      </c>
      <c r="I1376" s="204">
        <v>0</v>
      </c>
      <c r="J1376" s="200">
        <v>76</v>
      </c>
      <c r="K1376" s="199">
        <v>23</v>
      </c>
      <c r="L1376" s="203">
        <v>23</v>
      </c>
      <c r="M1376" s="203">
        <v>0</v>
      </c>
      <c r="N1376" s="203">
        <v>89</v>
      </c>
      <c r="O1376" s="203">
        <v>8</v>
      </c>
      <c r="P1376" s="203">
        <v>209</v>
      </c>
      <c r="Q1376" s="201">
        <v>0</v>
      </c>
      <c r="R1376" s="197">
        <v>486</v>
      </c>
      <c r="S1376" s="197">
        <v>31</v>
      </c>
      <c r="T1376" s="92">
        <f t="shared" si="21"/>
        <v>2016</v>
      </c>
      <c r="U1376">
        <f>VLOOKUP(A1376,'SB35 Determination Data'!$B$4:$F$542,5,FALSE)</f>
        <v>2014</v>
      </c>
    </row>
    <row r="1377" spans="1:21" ht="15" x14ac:dyDescent="0.2">
      <c r="A1377" s="197" t="s">
        <v>302</v>
      </c>
      <c r="B1377" s="197" t="s">
        <v>90</v>
      </c>
      <c r="C1377" s="197" t="s">
        <v>13</v>
      </c>
      <c r="D1377" s="207">
        <v>2017</v>
      </c>
      <c r="E1377" s="197" t="s">
        <v>6</v>
      </c>
      <c r="F1377" s="203">
        <v>112</v>
      </c>
      <c r="G1377" s="200">
        <v>0</v>
      </c>
      <c r="H1377" s="204">
        <v>0</v>
      </c>
      <c r="I1377" s="204">
        <v>0</v>
      </c>
      <c r="J1377" s="200">
        <v>76</v>
      </c>
      <c r="K1377" s="199">
        <v>40</v>
      </c>
      <c r="L1377" s="203">
        <v>0</v>
      </c>
      <c r="M1377" s="203">
        <v>40</v>
      </c>
      <c r="N1377" s="203">
        <v>89</v>
      </c>
      <c r="O1377" s="203">
        <v>55</v>
      </c>
      <c r="P1377" s="203">
        <v>209</v>
      </c>
      <c r="Q1377" s="201">
        <v>0</v>
      </c>
      <c r="R1377" s="197">
        <v>486</v>
      </c>
      <c r="S1377" s="197">
        <v>95</v>
      </c>
      <c r="T1377" s="92">
        <f t="shared" si="21"/>
        <v>2017</v>
      </c>
      <c r="U1377">
        <f>VLOOKUP(A1377,'SB35 Determination Data'!$B$4:$F$542,5,FALSE)</f>
        <v>2014</v>
      </c>
    </row>
    <row r="1378" spans="1:21" ht="15" x14ac:dyDescent="0.2">
      <c r="A1378" s="197" t="s">
        <v>303</v>
      </c>
      <c r="B1378" s="197" t="s">
        <v>35</v>
      </c>
      <c r="C1378" s="197" t="s">
        <v>3</v>
      </c>
      <c r="D1378" s="207">
        <v>2014</v>
      </c>
      <c r="E1378" s="197" t="s">
        <v>6</v>
      </c>
      <c r="F1378" s="203">
        <v>375</v>
      </c>
      <c r="G1378" s="200">
        <v>0</v>
      </c>
      <c r="H1378" s="204">
        <v>0</v>
      </c>
      <c r="I1378" s="204">
        <v>0</v>
      </c>
      <c r="J1378" s="200">
        <v>251</v>
      </c>
      <c r="K1378" s="199">
        <v>0</v>
      </c>
      <c r="L1378" s="203">
        <v>0</v>
      </c>
      <c r="M1378" s="203">
        <v>0</v>
      </c>
      <c r="N1378" s="203">
        <v>271</v>
      </c>
      <c r="O1378" s="203">
        <v>0</v>
      </c>
      <c r="P1378" s="203">
        <v>596</v>
      </c>
      <c r="Q1378" s="201">
        <v>383</v>
      </c>
      <c r="R1378" s="197">
        <v>1493</v>
      </c>
      <c r="S1378" s="197">
        <v>383</v>
      </c>
      <c r="T1378" s="92">
        <f t="shared" si="21"/>
        <v>2014</v>
      </c>
      <c r="U1378">
        <f>VLOOKUP(A1378,'SB35 Determination Data'!$B$4:$F$542,5,FALSE)</f>
        <v>2014</v>
      </c>
    </row>
    <row r="1379" spans="1:21" ht="15" x14ac:dyDescent="0.2">
      <c r="A1379" s="197" t="s">
        <v>303</v>
      </c>
      <c r="B1379" s="197" t="s">
        <v>35</v>
      </c>
      <c r="C1379" s="197" t="s">
        <v>3</v>
      </c>
      <c r="D1379" s="207">
        <v>2015</v>
      </c>
      <c r="E1379" s="197" t="s">
        <v>6</v>
      </c>
      <c r="F1379" s="203">
        <v>375</v>
      </c>
      <c r="G1379" s="200">
        <v>0</v>
      </c>
      <c r="H1379" s="204">
        <v>0</v>
      </c>
      <c r="I1379" s="204">
        <v>0</v>
      </c>
      <c r="J1379" s="200">
        <v>251</v>
      </c>
      <c r="K1379" s="199">
        <v>0</v>
      </c>
      <c r="L1379" s="203">
        <v>0</v>
      </c>
      <c r="M1379" s="203">
        <v>0</v>
      </c>
      <c r="N1379" s="203">
        <v>271</v>
      </c>
      <c r="O1379" s="203">
        <v>0</v>
      </c>
      <c r="P1379" s="203">
        <v>596</v>
      </c>
      <c r="Q1379" s="201">
        <v>223</v>
      </c>
      <c r="R1379" s="197">
        <v>1493</v>
      </c>
      <c r="S1379" s="197">
        <v>223</v>
      </c>
      <c r="T1379" s="92">
        <f t="shared" si="21"/>
        <v>2015</v>
      </c>
      <c r="U1379">
        <f>VLOOKUP(A1379,'SB35 Determination Data'!$B$4:$F$542,5,FALSE)</f>
        <v>2014</v>
      </c>
    </row>
    <row r="1380" spans="1:21" ht="15" x14ac:dyDescent="0.2">
      <c r="A1380" s="197" t="s">
        <v>303</v>
      </c>
      <c r="B1380" s="197" t="s">
        <v>35</v>
      </c>
      <c r="C1380" s="197" t="s">
        <v>3</v>
      </c>
      <c r="D1380" s="207">
        <v>2016</v>
      </c>
      <c r="E1380" s="197" t="s">
        <v>6</v>
      </c>
      <c r="F1380" s="203">
        <v>375</v>
      </c>
      <c r="G1380" s="200">
        <v>0</v>
      </c>
      <c r="H1380" s="204">
        <v>0</v>
      </c>
      <c r="I1380" s="204">
        <v>0</v>
      </c>
      <c r="J1380" s="200">
        <v>251</v>
      </c>
      <c r="K1380" s="199">
        <v>0</v>
      </c>
      <c r="L1380" s="203">
        <v>0</v>
      </c>
      <c r="M1380" s="203">
        <v>0</v>
      </c>
      <c r="N1380" s="203">
        <v>271</v>
      </c>
      <c r="O1380" s="203">
        <v>0</v>
      </c>
      <c r="P1380" s="203">
        <v>596</v>
      </c>
      <c r="Q1380" s="201">
        <v>299</v>
      </c>
      <c r="R1380" s="197">
        <v>1493</v>
      </c>
      <c r="S1380" s="197">
        <v>299</v>
      </c>
      <c r="T1380" s="92">
        <f t="shared" si="21"/>
        <v>2016</v>
      </c>
      <c r="U1380">
        <f>VLOOKUP(A1380,'SB35 Determination Data'!$B$4:$F$542,5,FALSE)</f>
        <v>2014</v>
      </c>
    </row>
    <row r="1381" spans="1:21" ht="15" x14ac:dyDescent="0.2">
      <c r="A1381" s="197" t="s">
        <v>303</v>
      </c>
      <c r="B1381" s="197" t="s">
        <v>35</v>
      </c>
      <c r="C1381" s="197" t="s">
        <v>3</v>
      </c>
      <c r="D1381" s="207">
        <v>2017</v>
      </c>
      <c r="E1381" s="197" t="s">
        <v>6</v>
      </c>
      <c r="F1381" s="203">
        <v>375</v>
      </c>
      <c r="G1381" s="200">
        <v>15</v>
      </c>
      <c r="H1381" s="204">
        <v>15</v>
      </c>
      <c r="I1381" s="204">
        <v>0</v>
      </c>
      <c r="J1381" s="200">
        <v>251</v>
      </c>
      <c r="K1381" s="199">
        <v>0</v>
      </c>
      <c r="L1381" s="203">
        <v>0</v>
      </c>
      <c r="M1381" s="203">
        <v>0</v>
      </c>
      <c r="N1381" s="203">
        <v>271</v>
      </c>
      <c r="O1381" s="203">
        <v>15</v>
      </c>
      <c r="P1381" s="203">
        <v>596</v>
      </c>
      <c r="Q1381" s="201">
        <v>84</v>
      </c>
      <c r="R1381" s="197">
        <v>1493</v>
      </c>
      <c r="S1381" s="197">
        <v>114</v>
      </c>
      <c r="T1381" s="92">
        <f t="shared" si="21"/>
        <v>2017</v>
      </c>
      <c r="U1381">
        <f>VLOOKUP(A1381,'SB35 Determination Data'!$B$4:$F$542,5,FALSE)</f>
        <v>2014</v>
      </c>
    </row>
    <row r="1382" spans="1:21" ht="15" x14ac:dyDescent="0.2">
      <c r="A1382" s="197" t="s">
        <v>1126</v>
      </c>
      <c r="B1382" s="197" t="s">
        <v>5</v>
      </c>
      <c r="C1382" s="197" t="s">
        <v>3</v>
      </c>
      <c r="D1382" s="207">
        <v>2017</v>
      </c>
      <c r="E1382" s="197" t="s">
        <v>6</v>
      </c>
      <c r="F1382" s="203">
        <v>159</v>
      </c>
      <c r="G1382" s="200">
        <v>0</v>
      </c>
      <c r="H1382" s="204">
        <v>0</v>
      </c>
      <c r="I1382" s="204">
        <v>0</v>
      </c>
      <c r="J1382" s="200">
        <v>93</v>
      </c>
      <c r="K1382" s="199">
        <v>1</v>
      </c>
      <c r="L1382" s="203">
        <v>1</v>
      </c>
      <c r="M1382" s="203">
        <v>0</v>
      </c>
      <c r="N1382" s="203">
        <v>99</v>
      </c>
      <c r="O1382" s="203">
        <v>5</v>
      </c>
      <c r="P1382" s="203">
        <v>252</v>
      </c>
      <c r="Q1382" s="201">
        <v>92</v>
      </c>
      <c r="R1382" s="197">
        <v>603</v>
      </c>
      <c r="S1382" s="197">
        <v>98</v>
      </c>
      <c r="T1382" s="92">
        <f t="shared" si="21"/>
        <v>2017</v>
      </c>
      <c r="U1382">
        <f>VLOOKUP(A1382,'SB35 Determination Data'!$B$4:$F$542,5,FALSE)</f>
        <v>2014</v>
      </c>
    </row>
    <row r="1383" spans="1:21" ht="15" x14ac:dyDescent="0.2">
      <c r="A1383" s="197" t="s">
        <v>304</v>
      </c>
      <c r="B1383" s="197" t="s">
        <v>61</v>
      </c>
      <c r="C1383" s="197" t="s">
        <v>3</v>
      </c>
      <c r="D1383" s="207">
        <v>2014</v>
      </c>
      <c r="E1383" s="197" t="s">
        <v>6</v>
      </c>
      <c r="F1383" s="203">
        <v>47</v>
      </c>
      <c r="G1383" s="200">
        <v>17</v>
      </c>
      <c r="H1383" s="204">
        <v>17</v>
      </c>
      <c r="I1383" s="204">
        <v>0</v>
      </c>
      <c r="J1383" s="200">
        <v>32</v>
      </c>
      <c r="K1383" s="199">
        <v>2</v>
      </c>
      <c r="L1383" s="203">
        <v>2</v>
      </c>
      <c r="M1383" s="203">
        <v>0</v>
      </c>
      <c r="N1383" s="208">
        <v>36</v>
      </c>
      <c r="O1383" s="203">
        <v>1</v>
      </c>
      <c r="P1383" s="203">
        <v>77</v>
      </c>
      <c r="Q1383" s="201">
        <v>27</v>
      </c>
      <c r="R1383" s="197">
        <v>192</v>
      </c>
      <c r="S1383" s="197">
        <v>47</v>
      </c>
      <c r="T1383" s="92">
        <f t="shared" si="21"/>
        <v>2014</v>
      </c>
      <c r="U1383">
        <f>VLOOKUP(A1383,'SB35 Determination Data'!$B$4:$F$542,5,FALSE)</f>
        <v>2014</v>
      </c>
    </row>
    <row r="1384" spans="1:21" ht="15" x14ac:dyDescent="0.2">
      <c r="A1384" s="197" t="s">
        <v>304</v>
      </c>
      <c r="B1384" s="197" t="s">
        <v>61</v>
      </c>
      <c r="C1384" s="197" t="s">
        <v>3</v>
      </c>
      <c r="D1384" s="207">
        <v>2015</v>
      </c>
      <c r="E1384" s="197" t="s">
        <v>6</v>
      </c>
      <c r="F1384" s="203">
        <v>47</v>
      </c>
      <c r="G1384" s="200">
        <v>0</v>
      </c>
      <c r="H1384" s="204">
        <v>0</v>
      </c>
      <c r="I1384" s="204">
        <v>0</v>
      </c>
      <c r="J1384" s="200">
        <v>32</v>
      </c>
      <c r="K1384" s="199">
        <v>0</v>
      </c>
      <c r="L1384" s="203">
        <v>0</v>
      </c>
      <c r="M1384" s="203">
        <v>0</v>
      </c>
      <c r="N1384" s="203">
        <v>36</v>
      </c>
      <c r="O1384" s="203">
        <v>0</v>
      </c>
      <c r="P1384" s="203">
        <v>77</v>
      </c>
      <c r="Q1384" s="201">
        <v>115</v>
      </c>
      <c r="R1384" s="197">
        <v>192</v>
      </c>
      <c r="S1384" s="197">
        <v>115</v>
      </c>
      <c r="T1384" s="92">
        <f t="shared" si="21"/>
        <v>2015</v>
      </c>
      <c r="U1384">
        <f>VLOOKUP(A1384,'SB35 Determination Data'!$B$4:$F$542,5,FALSE)</f>
        <v>2014</v>
      </c>
    </row>
    <row r="1385" spans="1:21" ht="15" x14ac:dyDescent="0.2">
      <c r="A1385" s="197" t="s">
        <v>304</v>
      </c>
      <c r="B1385" s="197" t="s">
        <v>61</v>
      </c>
      <c r="C1385" s="197" t="s">
        <v>3</v>
      </c>
      <c r="D1385" s="207">
        <v>2016</v>
      </c>
      <c r="E1385" s="197" t="s">
        <v>6</v>
      </c>
      <c r="F1385" s="203">
        <v>47</v>
      </c>
      <c r="G1385" s="200">
        <v>0</v>
      </c>
      <c r="H1385" s="204">
        <v>0</v>
      </c>
      <c r="I1385" s="204">
        <v>0</v>
      </c>
      <c r="J1385" s="200">
        <v>32</v>
      </c>
      <c r="K1385" s="199">
        <v>0</v>
      </c>
      <c r="L1385" s="203">
        <v>0</v>
      </c>
      <c r="M1385" s="203">
        <v>0</v>
      </c>
      <c r="N1385" s="203">
        <v>36</v>
      </c>
      <c r="O1385" s="203">
        <v>38</v>
      </c>
      <c r="P1385" s="203">
        <v>77</v>
      </c>
      <c r="Q1385" s="201">
        <v>62</v>
      </c>
      <c r="R1385" s="197">
        <v>192</v>
      </c>
      <c r="S1385" s="197">
        <v>100</v>
      </c>
      <c r="T1385" s="92">
        <f t="shared" si="21"/>
        <v>2016</v>
      </c>
      <c r="U1385">
        <f>VLOOKUP(A1385,'SB35 Determination Data'!$B$4:$F$542,5,FALSE)</f>
        <v>2014</v>
      </c>
    </row>
    <row r="1386" spans="1:21" ht="15" x14ac:dyDescent="0.2">
      <c r="A1386" s="197" t="s">
        <v>304</v>
      </c>
      <c r="B1386" s="197" t="s">
        <v>61</v>
      </c>
      <c r="C1386" s="197" t="s">
        <v>3</v>
      </c>
      <c r="D1386" s="207">
        <v>2017</v>
      </c>
      <c r="E1386" s="197" t="s">
        <v>6</v>
      </c>
      <c r="F1386" s="203">
        <v>47</v>
      </c>
      <c r="G1386" s="200">
        <v>0</v>
      </c>
      <c r="H1386" s="204">
        <v>0</v>
      </c>
      <c r="I1386" s="204">
        <v>0</v>
      </c>
      <c r="J1386" s="200">
        <v>32</v>
      </c>
      <c r="K1386" s="199">
        <v>0</v>
      </c>
      <c r="L1386" s="203">
        <v>0</v>
      </c>
      <c r="M1386" s="203">
        <v>0</v>
      </c>
      <c r="N1386" s="203">
        <v>36</v>
      </c>
      <c r="O1386" s="203">
        <v>50</v>
      </c>
      <c r="P1386" s="203">
        <v>77</v>
      </c>
      <c r="Q1386" s="201">
        <v>16</v>
      </c>
      <c r="R1386" s="197">
        <v>192</v>
      </c>
      <c r="S1386" s="197">
        <v>66</v>
      </c>
      <c r="T1386" s="92">
        <f t="shared" si="21"/>
        <v>2017</v>
      </c>
      <c r="U1386">
        <f>VLOOKUP(A1386,'SB35 Determination Data'!$B$4:$F$542,5,FALSE)</f>
        <v>2014</v>
      </c>
    </row>
    <row r="1387" spans="1:21" ht="15" x14ac:dyDescent="0.2">
      <c r="A1387" s="197" t="s">
        <v>306</v>
      </c>
      <c r="B1387" s="197" t="s">
        <v>40</v>
      </c>
      <c r="C1387" s="197" t="s">
        <v>8</v>
      </c>
      <c r="D1387" s="207">
        <v>2014</v>
      </c>
      <c r="E1387" s="197" t="s">
        <v>6</v>
      </c>
      <c r="F1387" s="203">
        <v>24</v>
      </c>
      <c r="G1387" s="200">
        <v>0</v>
      </c>
      <c r="H1387" s="204">
        <v>0</v>
      </c>
      <c r="I1387" s="204">
        <v>0</v>
      </c>
      <c r="J1387" s="200">
        <v>16</v>
      </c>
      <c r="K1387" s="199">
        <v>0</v>
      </c>
      <c r="L1387" s="203">
        <v>0</v>
      </c>
      <c r="M1387" s="203">
        <v>0</v>
      </c>
      <c r="N1387" s="203">
        <v>19</v>
      </c>
      <c r="O1387" s="203">
        <v>0</v>
      </c>
      <c r="P1387" s="203">
        <v>19</v>
      </c>
      <c r="Q1387" s="201">
        <v>2</v>
      </c>
      <c r="R1387" s="197">
        <v>78</v>
      </c>
      <c r="S1387" s="197">
        <v>2</v>
      </c>
      <c r="T1387" s="92">
        <f t="shared" si="21"/>
        <v>2015</v>
      </c>
      <c r="U1387">
        <f>VLOOKUP(A1387,'SB35 Determination Data'!$B$4:$F$542,5,FALSE)</f>
        <v>2015</v>
      </c>
    </row>
    <row r="1388" spans="1:21" ht="15" x14ac:dyDescent="0.2">
      <c r="A1388" s="197" t="s">
        <v>306</v>
      </c>
      <c r="B1388" s="197" t="s">
        <v>40</v>
      </c>
      <c r="C1388" s="197" t="s">
        <v>8</v>
      </c>
      <c r="D1388" s="207">
        <v>2015</v>
      </c>
      <c r="E1388" s="197" t="s">
        <v>6</v>
      </c>
      <c r="F1388" s="203">
        <v>24</v>
      </c>
      <c r="G1388" s="200">
        <v>0</v>
      </c>
      <c r="H1388" s="204">
        <v>0</v>
      </c>
      <c r="I1388" s="204">
        <v>0</v>
      </c>
      <c r="J1388" s="200">
        <v>16</v>
      </c>
      <c r="K1388" s="199">
        <v>0</v>
      </c>
      <c r="L1388" s="203">
        <v>0</v>
      </c>
      <c r="M1388" s="203">
        <v>0</v>
      </c>
      <c r="N1388" s="208">
        <v>19</v>
      </c>
      <c r="O1388" s="203">
        <v>0</v>
      </c>
      <c r="P1388" s="203">
        <v>19</v>
      </c>
      <c r="Q1388" s="201">
        <v>0</v>
      </c>
      <c r="R1388" s="197">
        <v>78</v>
      </c>
      <c r="S1388" s="197">
        <v>0</v>
      </c>
      <c r="T1388" s="92">
        <f t="shared" si="21"/>
        <v>2015</v>
      </c>
      <c r="U1388">
        <f>VLOOKUP(A1388,'SB35 Determination Data'!$B$4:$F$542,5,FALSE)</f>
        <v>2015</v>
      </c>
    </row>
    <row r="1389" spans="1:21" ht="15" x14ac:dyDescent="0.2">
      <c r="A1389" s="197" t="s">
        <v>306</v>
      </c>
      <c r="B1389" s="197" t="s">
        <v>40</v>
      </c>
      <c r="C1389" s="197" t="s">
        <v>8</v>
      </c>
      <c r="D1389" s="207">
        <v>2016</v>
      </c>
      <c r="E1389" s="197" t="s">
        <v>6</v>
      </c>
      <c r="F1389" s="203">
        <v>24</v>
      </c>
      <c r="G1389" s="200">
        <v>0</v>
      </c>
      <c r="H1389" s="204">
        <v>0</v>
      </c>
      <c r="I1389" s="204">
        <v>0</v>
      </c>
      <c r="J1389" s="200">
        <v>16</v>
      </c>
      <c r="K1389" s="199">
        <v>0</v>
      </c>
      <c r="L1389" s="203">
        <v>0</v>
      </c>
      <c r="M1389" s="203">
        <v>0</v>
      </c>
      <c r="N1389" s="203">
        <v>19</v>
      </c>
      <c r="O1389" s="203">
        <v>0</v>
      </c>
      <c r="P1389" s="203">
        <v>19</v>
      </c>
      <c r="Q1389" s="201">
        <v>2</v>
      </c>
      <c r="R1389" s="197">
        <v>78</v>
      </c>
      <c r="S1389" s="197">
        <v>2</v>
      </c>
      <c r="T1389" s="92">
        <f t="shared" si="21"/>
        <v>2016</v>
      </c>
      <c r="U1389">
        <f>VLOOKUP(A1389,'SB35 Determination Data'!$B$4:$F$542,5,FALSE)</f>
        <v>2015</v>
      </c>
    </row>
    <row r="1390" spans="1:21" ht="15" x14ac:dyDescent="0.2">
      <c r="A1390" s="197" t="s">
        <v>306</v>
      </c>
      <c r="B1390" s="197" t="s">
        <v>40</v>
      </c>
      <c r="C1390" s="197" t="s">
        <v>8</v>
      </c>
      <c r="D1390" s="207">
        <v>2017</v>
      </c>
      <c r="E1390" s="197" t="s">
        <v>6</v>
      </c>
      <c r="F1390" s="203">
        <v>24</v>
      </c>
      <c r="G1390" s="200">
        <v>0</v>
      </c>
      <c r="H1390" s="204">
        <v>0</v>
      </c>
      <c r="I1390" s="204">
        <v>0</v>
      </c>
      <c r="J1390" s="200">
        <v>16</v>
      </c>
      <c r="K1390" s="199">
        <v>0</v>
      </c>
      <c r="L1390" s="203">
        <v>0</v>
      </c>
      <c r="M1390" s="203">
        <v>0</v>
      </c>
      <c r="N1390" s="203">
        <v>19</v>
      </c>
      <c r="O1390" s="203">
        <v>0</v>
      </c>
      <c r="P1390" s="203">
        <v>19</v>
      </c>
      <c r="Q1390" s="201">
        <v>7</v>
      </c>
      <c r="R1390" s="197">
        <v>78</v>
      </c>
      <c r="S1390" s="197">
        <v>7</v>
      </c>
      <c r="T1390" s="92">
        <f t="shared" si="21"/>
        <v>2017</v>
      </c>
      <c r="U1390">
        <f>VLOOKUP(A1390,'SB35 Determination Data'!$B$4:$F$542,5,FALSE)</f>
        <v>2015</v>
      </c>
    </row>
    <row r="1391" spans="1:21" ht="15" x14ac:dyDescent="0.2">
      <c r="A1391" s="197" t="s">
        <v>1082</v>
      </c>
      <c r="B1391" s="197" t="s">
        <v>5</v>
      </c>
      <c r="C1391" s="197" t="s">
        <v>3</v>
      </c>
      <c r="D1391" s="207">
        <v>2014</v>
      </c>
      <c r="E1391" s="197" t="s">
        <v>6</v>
      </c>
      <c r="F1391" s="203">
        <v>380</v>
      </c>
      <c r="G1391" s="200">
        <v>0</v>
      </c>
      <c r="H1391" s="204">
        <v>0</v>
      </c>
      <c r="I1391" s="204">
        <v>0</v>
      </c>
      <c r="J1391" s="200">
        <v>227</v>
      </c>
      <c r="K1391" s="199">
        <v>0</v>
      </c>
      <c r="L1391" s="203">
        <v>0</v>
      </c>
      <c r="M1391" s="203">
        <v>0</v>
      </c>
      <c r="N1391" s="203">
        <v>243</v>
      </c>
      <c r="O1391" s="203">
        <v>0</v>
      </c>
      <c r="P1391" s="203">
        <v>600</v>
      </c>
      <c r="Q1391" s="201">
        <v>12</v>
      </c>
      <c r="R1391" s="197">
        <v>1450</v>
      </c>
      <c r="S1391" s="197">
        <v>12</v>
      </c>
      <c r="T1391" s="92">
        <f t="shared" si="21"/>
        <v>2014</v>
      </c>
      <c r="U1391">
        <f>VLOOKUP(A1391,'SB35 Determination Data'!$B$4:$F$542,5,FALSE)</f>
        <v>2014</v>
      </c>
    </row>
    <row r="1392" spans="1:21" ht="15" x14ac:dyDescent="0.2">
      <c r="A1392" s="197" t="s">
        <v>1082</v>
      </c>
      <c r="B1392" s="197" t="s">
        <v>5</v>
      </c>
      <c r="C1392" s="197" t="s">
        <v>3</v>
      </c>
      <c r="D1392" s="207">
        <v>2015</v>
      </c>
      <c r="E1392" s="197" t="s">
        <v>6</v>
      </c>
      <c r="F1392" s="203">
        <v>380</v>
      </c>
      <c r="G1392" s="200">
        <v>0</v>
      </c>
      <c r="H1392" s="204">
        <v>0</v>
      </c>
      <c r="I1392" s="204">
        <v>0</v>
      </c>
      <c r="J1392" s="200">
        <v>227</v>
      </c>
      <c r="K1392" s="199">
        <v>0</v>
      </c>
      <c r="L1392" s="203">
        <v>0</v>
      </c>
      <c r="M1392" s="203">
        <v>0</v>
      </c>
      <c r="N1392" s="203">
        <v>243</v>
      </c>
      <c r="O1392" s="203">
        <v>0</v>
      </c>
      <c r="P1392" s="203">
        <v>600</v>
      </c>
      <c r="Q1392" s="201">
        <v>21</v>
      </c>
      <c r="R1392" s="197">
        <v>1450</v>
      </c>
      <c r="S1392" s="197">
        <v>21</v>
      </c>
      <c r="T1392" s="92">
        <f t="shared" si="21"/>
        <v>2015</v>
      </c>
      <c r="U1392">
        <f>VLOOKUP(A1392,'SB35 Determination Data'!$B$4:$F$542,5,FALSE)</f>
        <v>2014</v>
      </c>
    </row>
    <row r="1393" spans="1:21" ht="15" x14ac:dyDescent="0.2">
      <c r="A1393" s="197" t="s">
        <v>1082</v>
      </c>
      <c r="B1393" s="197" t="s">
        <v>5</v>
      </c>
      <c r="C1393" s="197" t="s">
        <v>3</v>
      </c>
      <c r="D1393" s="207">
        <v>2016</v>
      </c>
      <c r="E1393" s="197" t="s">
        <v>6</v>
      </c>
      <c r="F1393" s="203">
        <v>380</v>
      </c>
      <c r="G1393" s="200">
        <v>0</v>
      </c>
      <c r="H1393" s="204">
        <v>0</v>
      </c>
      <c r="I1393" s="204">
        <v>0</v>
      </c>
      <c r="J1393" s="200">
        <v>227</v>
      </c>
      <c r="K1393" s="199">
        <v>0</v>
      </c>
      <c r="L1393" s="203">
        <v>0</v>
      </c>
      <c r="M1393" s="203">
        <v>0</v>
      </c>
      <c r="N1393" s="208">
        <v>243</v>
      </c>
      <c r="O1393" s="203">
        <v>1</v>
      </c>
      <c r="P1393" s="203">
        <v>600</v>
      </c>
      <c r="Q1393" s="201">
        <v>49</v>
      </c>
      <c r="R1393" s="197">
        <v>1450</v>
      </c>
      <c r="S1393" s="197">
        <v>50</v>
      </c>
      <c r="T1393" s="92">
        <f t="shared" si="21"/>
        <v>2016</v>
      </c>
      <c r="U1393">
        <f>VLOOKUP(A1393,'SB35 Determination Data'!$B$4:$F$542,5,FALSE)</f>
        <v>2014</v>
      </c>
    </row>
    <row r="1394" spans="1:21" ht="15" x14ac:dyDescent="0.2">
      <c r="A1394" s="197" t="s">
        <v>1082</v>
      </c>
      <c r="B1394" s="197" t="s">
        <v>5</v>
      </c>
      <c r="C1394" s="197" t="s">
        <v>3</v>
      </c>
      <c r="D1394" s="207">
        <v>2017</v>
      </c>
      <c r="E1394" s="197" t="s">
        <v>6</v>
      </c>
      <c r="F1394" s="203">
        <v>380</v>
      </c>
      <c r="G1394" s="200">
        <v>0</v>
      </c>
      <c r="H1394" s="204">
        <v>0</v>
      </c>
      <c r="I1394" s="204">
        <v>0</v>
      </c>
      <c r="J1394" s="200">
        <v>227</v>
      </c>
      <c r="K1394" s="199">
        <v>0</v>
      </c>
      <c r="L1394" s="203">
        <v>0</v>
      </c>
      <c r="M1394" s="203">
        <v>0</v>
      </c>
      <c r="N1394" s="203">
        <v>243</v>
      </c>
      <c r="O1394" s="203">
        <v>4</v>
      </c>
      <c r="P1394" s="203">
        <v>600</v>
      </c>
      <c r="Q1394" s="201">
        <v>9</v>
      </c>
      <c r="R1394" s="197">
        <v>1450</v>
      </c>
      <c r="S1394" s="197">
        <v>13</v>
      </c>
      <c r="T1394" s="92">
        <f t="shared" si="21"/>
        <v>2017</v>
      </c>
      <c r="U1394">
        <f>VLOOKUP(A1394,'SB35 Determination Data'!$B$4:$F$542,5,FALSE)</f>
        <v>2014</v>
      </c>
    </row>
    <row r="1395" spans="1:21" ht="15" x14ac:dyDescent="0.2">
      <c r="A1395" s="197" t="s">
        <v>1083</v>
      </c>
      <c r="B1395" s="197" t="s">
        <v>946</v>
      </c>
      <c r="C1395" s="197" t="s">
        <v>26</v>
      </c>
      <c r="D1395" s="207">
        <v>2015</v>
      </c>
      <c r="E1395" s="197" t="s">
        <v>6</v>
      </c>
      <c r="F1395" s="203">
        <v>980</v>
      </c>
      <c r="G1395" s="200">
        <v>0</v>
      </c>
      <c r="H1395" s="204">
        <v>0</v>
      </c>
      <c r="I1395" s="204">
        <v>0</v>
      </c>
      <c r="J1395" s="200">
        <v>705</v>
      </c>
      <c r="K1395" s="199">
        <v>0</v>
      </c>
      <c r="L1395" s="203">
        <v>0</v>
      </c>
      <c r="M1395" s="203">
        <v>0</v>
      </c>
      <c r="N1395" s="203">
        <v>828</v>
      </c>
      <c r="O1395" s="203">
        <v>0</v>
      </c>
      <c r="P1395" s="203">
        <v>2463</v>
      </c>
      <c r="Q1395" s="201">
        <v>0</v>
      </c>
      <c r="R1395" s="197">
        <v>4976</v>
      </c>
      <c r="S1395" s="197">
        <v>0</v>
      </c>
      <c r="T1395" s="92">
        <f t="shared" si="21"/>
        <v>2016</v>
      </c>
      <c r="U1395">
        <f>VLOOKUP(A1395,'SB35 Determination Data'!$B$4:$F$542,5,FALSE)</f>
        <v>2016</v>
      </c>
    </row>
    <row r="1396" spans="1:21" ht="15" x14ac:dyDescent="0.2">
      <c r="A1396" s="197" t="s">
        <v>1083</v>
      </c>
      <c r="B1396" s="197" t="s">
        <v>946</v>
      </c>
      <c r="C1396" s="197" t="s">
        <v>26</v>
      </c>
      <c r="D1396" s="207">
        <v>2016</v>
      </c>
      <c r="E1396" s="197" t="s">
        <v>6</v>
      </c>
      <c r="F1396" s="203">
        <v>980</v>
      </c>
      <c r="G1396" s="200">
        <v>0</v>
      </c>
      <c r="H1396" s="204">
        <v>0</v>
      </c>
      <c r="I1396" s="204">
        <v>0</v>
      </c>
      <c r="J1396" s="200">
        <v>705</v>
      </c>
      <c r="K1396" s="199">
        <v>0</v>
      </c>
      <c r="L1396" s="203">
        <v>0</v>
      </c>
      <c r="M1396" s="203">
        <v>0</v>
      </c>
      <c r="N1396" s="208">
        <v>828</v>
      </c>
      <c r="O1396" s="203">
        <v>2</v>
      </c>
      <c r="P1396" s="203">
        <v>2463</v>
      </c>
      <c r="Q1396" s="201">
        <v>1003</v>
      </c>
      <c r="R1396" s="197">
        <v>4976</v>
      </c>
      <c r="S1396" s="197">
        <v>1005</v>
      </c>
      <c r="T1396" s="92">
        <f t="shared" si="21"/>
        <v>2016</v>
      </c>
      <c r="U1396">
        <f>VLOOKUP(A1396,'SB35 Determination Data'!$B$4:$F$542,5,FALSE)</f>
        <v>2016</v>
      </c>
    </row>
    <row r="1397" spans="1:21" ht="15" x14ac:dyDescent="0.2">
      <c r="A1397" s="197" t="s">
        <v>1083</v>
      </c>
      <c r="B1397" s="197" t="s">
        <v>946</v>
      </c>
      <c r="C1397" s="197" t="s">
        <v>26</v>
      </c>
      <c r="D1397" s="207">
        <v>2017</v>
      </c>
      <c r="E1397" s="197" t="s">
        <v>6</v>
      </c>
      <c r="F1397" s="203">
        <v>980</v>
      </c>
      <c r="G1397" s="200">
        <v>0</v>
      </c>
      <c r="H1397" s="204">
        <v>0</v>
      </c>
      <c r="I1397" s="204">
        <v>0</v>
      </c>
      <c r="J1397" s="200">
        <v>705</v>
      </c>
      <c r="K1397" s="199">
        <v>0</v>
      </c>
      <c r="L1397" s="203">
        <v>0</v>
      </c>
      <c r="M1397" s="203">
        <v>0</v>
      </c>
      <c r="N1397" s="203">
        <v>828</v>
      </c>
      <c r="O1397" s="203">
        <v>3</v>
      </c>
      <c r="P1397" s="203">
        <v>2463</v>
      </c>
      <c r="Q1397" s="201">
        <v>301</v>
      </c>
      <c r="R1397" s="197">
        <v>4976</v>
      </c>
      <c r="S1397" s="197">
        <v>304</v>
      </c>
      <c r="T1397" s="92">
        <f t="shared" si="21"/>
        <v>2017</v>
      </c>
      <c r="U1397">
        <f>VLOOKUP(A1397,'SB35 Determination Data'!$B$4:$F$542,5,FALSE)</f>
        <v>2016</v>
      </c>
    </row>
    <row r="1398" spans="1:21" ht="15" x14ac:dyDescent="0.2">
      <c r="A1398" s="197" t="s">
        <v>1022</v>
      </c>
      <c r="B1398" s="197" t="s">
        <v>142</v>
      </c>
      <c r="C1398" s="197" t="s">
        <v>13</v>
      </c>
      <c r="D1398" s="207">
        <v>2014</v>
      </c>
      <c r="E1398" s="197" t="s">
        <v>6</v>
      </c>
      <c r="F1398" s="203">
        <v>108</v>
      </c>
      <c r="G1398" s="200">
        <v>0</v>
      </c>
      <c r="H1398" s="204">
        <v>0</v>
      </c>
      <c r="I1398" s="204">
        <v>0</v>
      </c>
      <c r="J1398" s="200">
        <v>75</v>
      </c>
      <c r="K1398" s="199">
        <v>0</v>
      </c>
      <c r="L1398" s="203">
        <v>0</v>
      </c>
      <c r="M1398" s="203">
        <v>0</v>
      </c>
      <c r="N1398" s="203">
        <v>78</v>
      </c>
      <c r="O1398" s="203">
        <v>0</v>
      </c>
      <c r="P1398" s="203">
        <v>199</v>
      </c>
      <c r="Q1398" s="201">
        <v>95</v>
      </c>
      <c r="R1398" s="197">
        <v>460</v>
      </c>
      <c r="S1398" s="197">
        <v>95</v>
      </c>
      <c r="T1398" s="92">
        <f t="shared" si="21"/>
        <v>2014</v>
      </c>
      <c r="U1398">
        <f>VLOOKUP(A1398,'SB35 Determination Data'!$B$4:$F$542,5,FALSE)</f>
        <v>2014</v>
      </c>
    </row>
    <row r="1399" spans="1:21" ht="15" x14ac:dyDescent="0.2">
      <c r="A1399" s="197" t="s">
        <v>1022</v>
      </c>
      <c r="B1399" s="197" t="s">
        <v>142</v>
      </c>
      <c r="C1399" s="197" t="s">
        <v>13</v>
      </c>
      <c r="D1399" s="207">
        <v>2015</v>
      </c>
      <c r="E1399" s="197" t="s">
        <v>6</v>
      </c>
      <c r="F1399" s="203">
        <v>108</v>
      </c>
      <c r="G1399" s="200">
        <v>0</v>
      </c>
      <c r="H1399" s="204">
        <v>0</v>
      </c>
      <c r="I1399" s="204">
        <v>0</v>
      </c>
      <c r="J1399" s="200">
        <v>75</v>
      </c>
      <c r="K1399" s="199">
        <v>0</v>
      </c>
      <c r="L1399" s="203">
        <v>0</v>
      </c>
      <c r="M1399" s="203">
        <v>0</v>
      </c>
      <c r="N1399" s="203">
        <v>78</v>
      </c>
      <c r="O1399" s="203">
        <v>0</v>
      </c>
      <c r="P1399" s="203">
        <v>199</v>
      </c>
      <c r="Q1399" s="201">
        <v>87</v>
      </c>
      <c r="R1399" s="197">
        <v>460</v>
      </c>
      <c r="S1399" s="197">
        <v>87</v>
      </c>
      <c r="T1399" s="92">
        <f t="shared" si="21"/>
        <v>2015</v>
      </c>
      <c r="U1399">
        <f>VLOOKUP(A1399,'SB35 Determination Data'!$B$4:$F$542,5,FALSE)</f>
        <v>2014</v>
      </c>
    </row>
    <row r="1400" spans="1:21" ht="15" x14ac:dyDescent="0.2">
      <c r="A1400" s="197" t="s">
        <v>1022</v>
      </c>
      <c r="B1400" s="197" t="s">
        <v>142</v>
      </c>
      <c r="C1400" s="197" t="s">
        <v>13</v>
      </c>
      <c r="D1400" s="207">
        <v>2016</v>
      </c>
      <c r="E1400" s="197" t="s">
        <v>6</v>
      </c>
      <c r="F1400" s="203">
        <v>108</v>
      </c>
      <c r="G1400" s="200">
        <v>0</v>
      </c>
      <c r="H1400" s="204">
        <v>0</v>
      </c>
      <c r="I1400" s="204">
        <v>0</v>
      </c>
      <c r="J1400" s="200">
        <v>75</v>
      </c>
      <c r="K1400" s="199">
        <v>0</v>
      </c>
      <c r="L1400" s="203">
        <v>0</v>
      </c>
      <c r="M1400" s="203">
        <v>0</v>
      </c>
      <c r="N1400" s="203">
        <v>78</v>
      </c>
      <c r="O1400" s="203">
        <v>0</v>
      </c>
      <c r="P1400" s="203">
        <v>199</v>
      </c>
      <c r="Q1400" s="201">
        <v>116</v>
      </c>
      <c r="R1400" s="197">
        <v>460</v>
      </c>
      <c r="S1400" s="197">
        <v>116</v>
      </c>
      <c r="T1400" s="92">
        <f t="shared" si="21"/>
        <v>2016</v>
      </c>
      <c r="U1400">
        <f>VLOOKUP(A1400,'SB35 Determination Data'!$B$4:$F$542,5,FALSE)</f>
        <v>2014</v>
      </c>
    </row>
    <row r="1401" spans="1:21" ht="15" x14ac:dyDescent="0.2">
      <c r="A1401" s="197" t="s">
        <v>1022</v>
      </c>
      <c r="B1401" s="197" t="s">
        <v>142</v>
      </c>
      <c r="C1401" s="197" t="s">
        <v>13</v>
      </c>
      <c r="D1401" s="207">
        <v>2017</v>
      </c>
      <c r="E1401" s="197" t="s">
        <v>6</v>
      </c>
      <c r="F1401" s="203">
        <v>108</v>
      </c>
      <c r="G1401" s="200">
        <v>0</v>
      </c>
      <c r="H1401" s="204">
        <v>0</v>
      </c>
      <c r="I1401" s="204">
        <v>0</v>
      </c>
      <c r="J1401" s="200">
        <v>75</v>
      </c>
      <c r="K1401" s="199">
        <v>0</v>
      </c>
      <c r="L1401" s="203">
        <v>0</v>
      </c>
      <c r="M1401" s="203">
        <v>0</v>
      </c>
      <c r="N1401" s="208">
        <v>78</v>
      </c>
      <c r="O1401" s="203">
        <v>0</v>
      </c>
      <c r="P1401" s="203">
        <v>199</v>
      </c>
      <c r="Q1401" s="201">
        <v>93</v>
      </c>
      <c r="R1401" s="197">
        <v>460</v>
      </c>
      <c r="S1401" s="197">
        <v>93</v>
      </c>
      <c r="T1401" s="92">
        <f t="shared" si="21"/>
        <v>2017</v>
      </c>
      <c r="U1401">
        <f>VLOOKUP(A1401,'SB35 Determination Data'!$B$4:$F$542,5,FALSE)</f>
        <v>2014</v>
      </c>
    </row>
    <row r="1402" spans="1:21" ht="15" x14ac:dyDescent="0.2">
      <c r="A1402" s="197" t="s">
        <v>105</v>
      </c>
      <c r="B1402" s="197" t="s">
        <v>105</v>
      </c>
      <c r="C1402" s="197" t="s">
        <v>26</v>
      </c>
      <c r="D1402" s="207">
        <v>2015</v>
      </c>
      <c r="E1402" s="197" t="s">
        <v>6</v>
      </c>
      <c r="F1402" s="203">
        <v>920</v>
      </c>
      <c r="G1402" s="200">
        <v>0</v>
      </c>
      <c r="H1402" s="204">
        <v>0</v>
      </c>
      <c r="I1402" s="204">
        <v>0</v>
      </c>
      <c r="J1402" s="200">
        <v>609</v>
      </c>
      <c r="K1402" s="199">
        <v>0</v>
      </c>
      <c r="L1402" s="203">
        <v>0</v>
      </c>
      <c r="M1402" s="203">
        <v>0</v>
      </c>
      <c r="N1402" s="203">
        <v>613</v>
      </c>
      <c r="O1402" s="203">
        <v>0</v>
      </c>
      <c r="P1402" s="203">
        <v>1452</v>
      </c>
      <c r="Q1402" s="201">
        <v>485</v>
      </c>
      <c r="R1402" s="197">
        <v>3594</v>
      </c>
      <c r="S1402" s="197">
        <v>485</v>
      </c>
      <c r="T1402" s="92">
        <f t="shared" si="21"/>
        <v>2016</v>
      </c>
      <c r="U1402">
        <f>VLOOKUP(A1402,'SB35 Determination Data'!$B$4:$F$542,5,FALSE)</f>
        <v>2016</v>
      </c>
    </row>
    <row r="1403" spans="1:21" ht="15" x14ac:dyDescent="0.2">
      <c r="A1403" s="197" t="s">
        <v>105</v>
      </c>
      <c r="B1403" s="197" t="s">
        <v>105</v>
      </c>
      <c r="C1403" s="197" t="s">
        <v>26</v>
      </c>
      <c r="D1403" s="207">
        <v>2016</v>
      </c>
      <c r="E1403" s="197" t="s">
        <v>6</v>
      </c>
      <c r="F1403" s="203">
        <v>920</v>
      </c>
      <c r="G1403" s="200">
        <v>0</v>
      </c>
      <c r="H1403" s="204">
        <v>0</v>
      </c>
      <c r="I1403" s="204">
        <v>0</v>
      </c>
      <c r="J1403" s="200">
        <v>609</v>
      </c>
      <c r="K1403" s="199">
        <v>0</v>
      </c>
      <c r="L1403" s="203">
        <v>0</v>
      </c>
      <c r="M1403" s="203">
        <v>0</v>
      </c>
      <c r="N1403" s="203">
        <v>613</v>
      </c>
      <c r="O1403" s="203">
        <v>0</v>
      </c>
      <c r="P1403" s="203">
        <v>1452</v>
      </c>
      <c r="Q1403" s="201">
        <v>335</v>
      </c>
      <c r="R1403" s="197">
        <v>3594</v>
      </c>
      <c r="S1403" s="197">
        <v>335</v>
      </c>
      <c r="T1403" s="92">
        <f t="shared" si="21"/>
        <v>2016</v>
      </c>
      <c r="U1403">
        <f>VLOOKUP(A1403,'SB35 Determination Data'!$B$4:$F$542,5,FALSE)</f>
        <v>2016</v>
      </c>
    </row>
    <row r="1404" spans="1:21" ht="15" x14ac:dyDescent="0.2">
      <c r="A1404" s="197" t="s">
        <v>105</v>
      </c>
      <c r="B1404" s="197" t="s">
        <v>105</v>
      </c>
      <c r="C1404" s="197" t="s">
        <v>26</v>
      </c>
      <c r="D1404" s="207">
        <v>2017</v>
      </c>
      <c r="E1404" s="197" t="s">
        <v>6</v>
      </c>
      <c r="F1404" s="203">
        <v>920</v>
      </c>
      <c r="G1404" s="200">
        <v>0</v>
      </c>
      <c r="H1404" s="204">
        <v>0</v>
      </c>
      <c r="I1404" s="204">
        <v>0</v>
      </c>
      <c r="J1404" s="200">
        <v>609</v>
      </c>
      <c r="K1404" s="199">
        <v>7</v>
      </c>
      <c r="L1404" s="203">
        <v>7</v>
      </c>
      <c r="M1404" s="203">
        <v>0</v>
      </c>
      <c r="N1404" s="203">
        <v>613</v>
      </c>
      <c r="O1404" s="203">
        <v>0</v>
      </c>
      <c r="P1404" s="203">
        <v>1452</v>
      </c>
      <c r="Q1404" s="201">
        <v>354</v>
      </c>
      <c r="R1404" s="197">
        <v>3594</v>
      </c>
      <c r="S1404" s="197">
        <v>361</v>
      </c>
      <c r="T1404" s="92">
        <f t="shared" si="21"/>
        <v>2017</v>
      </c>
      <c r="U1404">
        <f>VLOOKUP(A1404,'SB35 Determination Data'!$B$4:$F$542,5,FALSE)</f>
        <v>2016</v>
      </c>
    </row>
    <row r="1405" spans="1:21" ht="15" x14ac:dyDescent="0.2">
      <c r="A1405" s="197" t="s">
        <v>1001</v>
      </c>
      <c r="B1405" s="197" t="s">
        <v>105</v>
      </c>
      <c r="C1405" s="197" t="s">
        <v>26</v>
      </c>
      <c r="D1405" s="207">
        <v>2015</v>
      </c>
      <c r="E1405" s="197" t="s">
        <v>6</v>
      </c>
      <c r="F1405" s="203">
        <v>1477</v>
      </c>
      <c r="G1405" s="200">
        <v>55</v>
      </c>
      <c r="H1405" s="204">
        <v>0</v>
      </c>
      <c r="I1405" s="204">
        <v>55</v>
      </c>
      <c r="J1405" s="200">
        <v>1065</v>
      </c>
      <c r="K1405" s="199">
        <v>63</v>
      </c>
      <c r="L1405" s="203">
        <v>0</v>
      </c>
      <c r="M1405" s="203">
        <v>63</v>
      </c>
      <c r="N1405" s="203">
        <v>1169</v>
      </c>
      <c r="O1405" s="203">
        <v>25</v>
      </c>
      <c r="P1405" s="203">
        <v>3370</v>
      </c>
      <c r="Q1405" s="201">
        <v>23</v>
      </c>
      <c r="R1405" s="197">
        <v>7081</v>
      </c>
      <c r="S1405" s="197">
        <v>166</v>
      </c>
      <c r="T1405" s="92">
        <f t="shared" si="21"/>
        <v>2016</v>
      </c>
      <c r="U1405">
        <f>VLOOKUP(A1405,'SB35 Determination Data'!$B$4:$F$542,5,FALSE)</f>
        <v>2016</v>
      </c>
    </row>
    <row r="1406" spans="1:21" ht="15" x14ac:dyDescent="0.2">
      <c r="A1406" s="197" t="s">
        <v>1001</v>
      </c>
      <c r="B1406" s="197" t="s">
        <v>105</v>
      </c>
      <c r="C1406" s="197" t="s">
        <v>26</v>
      </c>
      <c r="D1406" s="207">
        <v>2016</v>
      </c>
      <c r="E1406" s="197" t="s">
        <v>6</v>
      </c>
      <c r="F1406" s="203">
        <v>1477</v>
      </c>
      <c r="G1406" s="200">
        <v>67</v>
      </c>
      <c r="H1406" s="204">
        <v>0</v>
      </c>
      <c r="I1406" s="204">
        <v>67</v>
      </c>
      <c r="J1406" s="200">
        <v>1065</v>
      </c>
      <c r="K1406" s="199">
        <v>27</v>
      </c>
      <c r="L1406" s="203">
        <v>0</v>
      </c>
      <c r="M1406" s="203">
        <v>27</v>
      </c>
      <c r="N1406" s="203">
        <v>1169</v>
      </c>
      <c r="O1406" s="203">
        <v>57</v>
      </c>
      <c r="P1406" s="203">
        <v>3370</v>
      </c>
      <c r="Q1406" s="201">
        <v>58</v>
      </c>
      <c r="R1406" s="197">
        <v>7081</v>
      </c>
      <c r="S1406" s="197">
        <v>209</v>
      </c>
      <c r="T1406" s="92">
        <f t="shared" si="21"/>
        <v>2016</v>
      </c>
      <c r="U1406">
        <f>VLOOKUP(A1406,'SB35 Determination Data'!$B$4:$F$542,5,FALSE)</f>
        <v>2016</v>
      </c>
    </row>
    <row r="1407" spans="1:21" ht="15" x14ac:dyDescent="0.2">
      <c r="A1407" s="197" t="s">
        <v>1001</v>
      </c>
      <c r="B1407" s="197" t="s">
        <v>105</v>
      </c>
      <c r="C1407" s="197" t="s">
        <v>26</v>
      </c>
      <c r="D1407" s="207">
        <v>2017</v>
      </c>
      <c r="E1407" s="197" t="s">
        <v>6</v>
      </c>
      <c r="F1407" s="203">
        <v>1477</v>
      </c>
      <c r="G1407" s="200">
        <v>33</v>
      </c>
      <c r="H1407" s="204">
        <v>0</v>
      </c>
      <c r="I1407" s="204">
        <v>33</v>
      </c>
      <c r="J1407" s="200">
        <v>1065</v>
      </c>
      <c r="K1407" s="199">
        <v>84</v>
      </c>
      <c r="L1407" s="203">
        <v>0</v>
      </c>
      <c r="M1407" s="203">
        <v>84</v>
      </c>
      <c r="N1407" s="208">
        <v>1169</v>
      </c>
      <c r="O1407" s="203">
        <v>16</v>
      </c>
      <c r="P1407" s="203">
        <v>3370</v>
      </c>
      <c r="Q1407" s="201">
        <v>13</v>
      </c>
      <c r="R1407" s="197">
        <v>7081</v>
      </c>
      <c r="S1407" s="197">
        <v>146</v>
      </c>
      <c r="T1407" s="92">
        <f t="shared" si="21"/>
        <v>2017</v>
      </c>
      <c r="U1407">
        <f>VLOOKUP(A1407,'SB35 Determination Data'!$B$4:$F$542,5,FALSE)</f>
        <v>2016</v>
      </c>
    </row>
    <row r="1408" spans="1:21" ht="15" x14ac:dyDescent="0.2">
      <c r="A1408" s="197" t="s">
        <v>307</v>
      </c>
      <c r="B1408" s="197" t="s">
        <v>294</v>
      </c>
      <c r="C1408" s="197" t="s">
        <v>13</v>
      </c>
      <c r="D1408" s="207">
        <v>2014</v>
      </c>
      <c r="E1408" s="197" t="s">
        <v>6</v>
      </c>
      <c r="F1408" s="203">
        <v>102</v>
      </c>
      <c r="G1408" s="200">
        <v>0</v>
      </c>
      <c r="H1408" s="204">
        <v>0</v>
      </c>
      <c r="I1408" s="204">
        <v>0</v>
      </c>
      <c r="J1408" s="200">
        <v>74</v>
      </c>
      <c r="K1408" s="199">
        <v>2</v>
      </c>
      <c r="L1408" s="203">
        <v>2</v>
      </c>
      <c r="M1408" s="203">
        <v>0</v>
      </c>
      <c r="N1408" s="203">
        <v>81</v>
      </c>
      <c r="O1408" s="203">
        <v>0</v>
      </c>
      <c r="P1408" s="203">
        <v>193</v>
      </c>
      <c r="Q1408" s="201">
        <v>0</v>
      </c>
      <c r="R1408" s="197">
        <v>450</v>
      </c>
      <c r="S1408" s="197">
        <v>2</v>
      </c>
      <c r="T1408" s="92">
        <f t="shared" si="21"/>
        <v>2014</v>
      </c>
      <c r="U1408">
        <f>VLOOKUP(A1408,'SB35 Determination Data'!$B$4:$F$542,5,FALSE)</f>
        <v>2014</v>
      </c>
    </row>
    <row r="1409" spans="1:21" ht="15" x14ac:dyDescent="0.2">
      <c r="A1409" s="197" t="s">
        <v>307</v>
      </c>
      <c r="B1409" s="197" t="s">
        <v>294</v>
      </c>
      <c r="C1409" s="197" t="s">
        <v>13</v>
      </c>
      <c r="D1409" s="207">
        <v>2015</v>
      </c>
      <c r="E1409" s="197" t="s">
        <v>6</v>
      </c>
      <c r="F1409" s="203">
        <v>102</v>
      </c>
      <c r="G1409" s="200">
        <v>0</v>
      </c>
      <c r="H1409" s="204">
        <v>0</v>
      </c>
      <c r="I1409" s="204">
        <v>0</v>
      </c>
      <c r="J1409" s="200">
        <v>74</v>
      </c>
      <c r="K1409" s="199">
        <v>0</v>
      </c>
      <c r="L1409" s="203">
        <v>0</v>
      </c>
      <c r="M1409" s="203">
        <v>0</v>
      </c>
      <c r="N1409" s="203">
        <v>81</v>
      </c>
      <c r="O1409" s="203">
        <v>0</v>
      </c>
      <c r="P1409" s="203">
        <v>193</v>
      </c>
      <c r="Q1409" s="201">
        <v>33</v>
      </c>
      <c r="R1409" s="197">
        <v>450</v>
      </c>
      <c r="S1409" s="197">
        <v>33</v>
      </c>
      <c r="T1409" s="92">
        <f t="shared" si="21"/>
        <v>2015</v>
      </c>
      <c r="U1409">
        <f>VLOOKUP(A1409,'SB35 Determination Data'!$B$4:$F$542,5,FALSE)</f>
        <v>2014</v>
      </c>
    </row>
    <row r="1410" spans="1:21" ht="15" x14ac:dyDescent="0.2">
      <c r="A1410" s="197" t="s">
        <v>307</v>
      </c>
      <c r="B1410" s="197" t="s">
        <v>294</v>
      </c>
      <c r="C1410" s="197" t="s">
        <v>13</v>
      </c>
      <c r="D1410" s="207">
        <v>2016</v>
      </c>
      <c r="E1410" s="197" t="s">
        <v>6</v>
      </c>
      <c r="F1410" s="203">
        <v>102</v>
      </c>
      <c r="G1410" s="200">
        <v>0</v>
      </c>
      <c r="H1410" s="204">
        <v>0</v>
      </c>
      <c r="I1410" s="204">
        <v>0</v>
      </c>
      <c r="J1410" s="200">
        <v>74</v>
      </c>
      <c r="K1410" s="199">
        <v>2</v>
      </c>
      <c r="L1410" s="203">
        <v>2</v>
      </c>
      <c r="M1410" s="203">
        <v>0</v>
      </c>
      <c r="N1410" s="203">
        <v>81</v>
      </c>
      <c r="O1410" s="203">
        <v>0</v>
      </c>
      <c r="P1410" s="203">
        <v>193</v>
      </c>
      <c r="Q1410" s="201">
        <v>0</v>
      </c>
      <c r="R1410" s="197">
        <v>450</v>
      </c>
      <c r="S1410" s="197">
        <v>2</v>
      </c>
      <c r="T1410" s="92">
        <f t="shared" si="21"/>
        <v>2016</v>
      </c>
      <c r="U1410">
        <f>VLOOKUP(A1410,'SB35 Determination Data'!$B$4:$F$542,5,FALSE)</f>
        <v>2014</v>
      </c>
    </row>
    <row r="1411" spans="1:21" ht="15" x14ac:dyDescent="0.2">
      <c r="A1411" s="197" t="s">
        <v>307</v>
      </c>
      <c r="B1411" s="197" t="s">
        <v>294</v>
      </c>
      <c r="C1411" s="197" t="s">
        <v>13</v>
      </c>
      <c r="D1411" s="207">
        <v>2017</v>
      </c>
      <c r="E1411" s="197" t="s">
        <v>6</v>
      </c>
      <c r="F1411" s="203">
        <v>102</v>
      </c>
      <c r="G1411" s="200">
        <v>0</v>
      </c>
      <c r="H1411" s="204">
        <v>0</v>
      </c>
      <c r="I1411" s="204">
        <v>0</v>
      </c>
      <c r="J1411" s="200">
        <v>74</v>
      </c>
      <c r="K1411" s="199">
        <v>2</v>
      </c>
      <c r="L1411" s="203">
        <v>2</v>
      </c>
      <c r="M1411" s="203">
        <v>0</v>
      </c>
      <c r="N1411" s="203">
        <v>81</v>
      </c>
      <c r="O1411" s="203">
        <v>0</v>
      </c>
      <c r="P1411" s="203">
        <v>193</v>
      </c>
      <c r="Q1411" s="201">
        <v>71</v>
      </c>
      <c r="R1411" s="197">
        <v>450</v>
      </c>
      <c r="S1411" s="197">
        <v>73</v>
      </c>
      <c r="T1411" s="92">
        <f t="shared" si="21"/>
        <v>2017</v>
      </c>
      <c r="U1411">
        <f>VLOOKUP(A1411,'SB35 Determination Data'!$B$4:$F$542,5,FALSE)</f>
        <v>2014</v>
      </c>
    </row>
    <row r="1412" spans="1:21" ht="15" x14ac:dyDescent="0.2">
      <c r="A1412" s="197" t="s">
        <v>308</v>
      </c>
      <c r="B1412" s="197" t="s">
        <v>72</v>
      </c>
      <c r="C1412" s="197" t="s">
        <v>26</v>
      </c>
      <c r="D1412" s="207">
        <v>2015</v>
      </c>
      <c r="E1412" s="197" t="s">
        <v>6</v>
      </c>
      <c r="F1412" s="203">
        <v>877</v>
      </c>
      <c r="G1412" s="200">
        <v>1</v>
      </c>
      <c r="H1412" s="204">
        <v>1</v>
      </c>
      <c r="I1412" s="204">
        <v>0</v>
      </c>
      <c r="J1412" s="200">
        <v>562</v>
      </c>
      <c r="K1412" s="199">
        <v>3</v>
      </c>
      <c r="L1412" s="203">
        <v>3</v>
      </c>
      <c r="M1412" s="203">
        <v>0</v>
      </c>
      <c r="N1412" s="203">
        <v>627</v>
      </c>
      <c r="O1412" s="203">
        <v>41</v>
      </c>
      <c r="P1412" s="203">
        <v>1552</v>
      </c>
      <c r="Q1412" s="201">
        <v>15</v>
      </c>
      <c r="R1412" s="197">
        <v>3618</v>
      </c>
      <c r="S1412" s="197">
        <v>60</v>
      </c>
      <c r="T1412" s="92">
        <f t="shared" ref="T1412:T1475" si="22">IF(D1412&gt;U1412,D1412,U1412)</f>
        <v>2016</v>
      </c>
      <c r="U1412">
        <f>VLOOKUP(A1412,'SB35 Determination Data'!$B$4:$F$542,5,FALSE)</f>
        <v>2016</v>
      </c>
    </row>
    <row r="1413" spans="1:21" ht="15" x14ac:dyDescent="0.2">
      <c r="A1413" s="197" t="s">
        <v>308</v>
      </c>
      <c r="B1413" s="197" t="s">
        <v>72</v>
      </c>
      <c r="C1413" s="197" t="s">
        <v>26</v>
      </c>
      <c r="D1413" s="207">
        <v>2016</v>
      </c>
      <c r="E1413" s="197" t="s">
        <v>6</v>
      </c>
      <c r="F1413" s="203">
        <v>877</v>
      </c>
      <c r="G1413" s="200">
        <v>1</v>
      </c>
      <c r="H1413" s="204">
        <v>1</v>
      </c>
      <c r="I1413" s="204">
        <v>0</v>
      </c>
      <c r="J1413" s="200">
        <v>562</v>
      </c>
      <c r="K1413" s="199">
        <v>120</v>
      </c>
      <c r="L1413" s="203">
        <v>120</v>
      </c>
      <c r="M1413" s="203">
        <v>0</v>
      </c>
      <c r="N1413" s="208">
        <v>627</v>
      </c>
      <c r="O1413" s="203">
        <v>547</v>
      </c>
      <c r="P1413" s="203">
        <v>1552</v>
      </c>
      <c r="Q1413" s="201">
        <v>13</v>
      </c>
      <c r="R1413" s="197">
        <v>3618</v>
      </c>
      <c r="S1413" s="197">
        <v>681</v>
      </c>
      <c r="T1413" s="92">
        <f t="shared" si="22"/>
        <v>2016</v>
      </c>
      <c r="U1413">
        <f>VLOOKUP(A1413,'SB35 Determination Data'!$B$4:$F$542,5,FALSE)</f>
        <v>2016</v>
      </c>
    </row>
    <row r="1414" spans="1:21" ht="15" x14ac:dyDescent="0.2">
      <c r="A1414" s="197" t="s">
        <v>308</v>
      </c>
      <c r="B1414" s="197" t="s">
        <v>72</v>
      </c>
      <c r="C1414" s="197" t="s">
        <v>26</v>
      </c>
      <c r="D1414" s="207">
        <v>2017</v>
      </c>
      <c r="E1414" s="197" t="s">
        <v>6</v>
      </c>
      <c r="F1414" s="203">
        <v>877</v>
      </c>
      <c r="G1414" s="200">
        <v>0</v>
      </c>
      <c r="H1414" s="204">
        <v>0</v>
      </c>
      <c r="I1414" s="204">
        <v>0</v>
      </c>
      <c r="J1414" s="200">
        <v>562</v>
      </c>
      <c r="K1414" s="199">
        <v>0</v>
      </c>
      <c r="L1414" s="203">
        <v>0</v>
      </c>
      <c r="M1414" s="203">
        <v>0</v>
      </c>
      <c r="N1414" s="203">
        <v>627</v>
      </c>
      <c r="O1414" s="203">
        <v>3</v>
      </c>
      <c r="P1414" s="203">
        <v>1552</v>
      </c>
      <c r="Q1414" s="201">
        <v>18</v>
      </c>
      <c r="R1414" s="197">
        <v>3618</v>
      </c>
      <c r="S1414" s="197">
        <v>21</v>
      </c>
      <c r="T1414" s="92">
        <f t="shared" si="22"/>
        <v>2017</v>
      </c>
      <c r="U1414">
        <f>VLOOKUP(A1414,'SB35 Determination Data'!$B$4:$F$542,5,FALSE)</f>
        <v>2016</v>
      </c>
    </row>
    <row r="1415" spans="1:21" ht="15" x14ac:dyDescent="0.2">
      <c r="A1415" s="197" t="s">
        <v>309</v>
      </c>
      <c r="B1415" s="197" t="s">
        <v>12</v>
      </c>
      <c r="C1415" s="197" t="s">
        <v>3</v>
      </c>
      <c r="D1415" s="207">
        <v>2014</v>
      </c>
      <c r="E1415" s="197" t="s">
        <v>6</v>
      </c>
      <c r="F1415" s="203">
        <v>283</v>
      </c>
      <c r="G1415" s="200">
        <v>88</v>
      </c>
      <c r="H1415" s="204">
        <v>88</v>
      </c>
      <c r="I1415" s="204">
        <v>0</v>
      </c>
      <c r="J1415" s="200">
        <v>195</v>
      </c>
      <c r="K1415" s="199">
        <v>73</v>
      </c>
      <c r="L1415" s="203">
        <v>73</v>
      </c>
      <c r="M1415" s="203">
        <v>0</v>
      </c>
      <c r="N1415" s="203">
        <v>224</v>
      </c>
      <c r="O1415" s="203">
        <v>101</v>
      </c>
      <c r="P1415" s="203">
        <v>525</v>
      </c>
      <c r="Q1415" s="201">
        <v>496</v>
      </c>
      <c r="R1415" s="197">
        <v>1227</v>
      </c>
      <c r="S1415" s="197">
        <v>758</v>
      </c>
      <c r="T1415" s="92">
        <f t="shared" si="22"/>
        <v>2014</v>
      </c>
      <c r="U1415">
        <f>VLOOKUP(A1415,'SB35 Determination Data'!$B$4:$F$542,5,FALSE)</f>
        <v>2014</v>
      </c>
    </row>
    <row r="1416" spans="1:21" ht="15" x14ac:dyDescent="0.2">
      <c r="A1416" s="197" t="s">
        <v>309</v>
      </c>
      <c r="B1416" s="197" t="s">
        <v>12</v>
      </c>
      <c r="C1416" s="197" t="s">
        <v>3</v>
      </c>
      <c r="D1416" s="207">
        <v>2015</v>
      </c>
      <c r="E1416" s="197" t="s">
        <v>6</v>
      </c>
      <c r="F1416" s="203">
        <v>283</v>
      </c>
      <c r="G1416" s="200">
        <v>0</v>
      </c>
      <c r="H1416" s="204">
        <v>0</v>
      </c>
      <c r="I1416" s="204">
        <v>0</v>
      </c>
      <c r="J1416" s="200">
        <v>195</v>
      </c>
      <c r="K1416" s="199">
        <v>0</v>
      </c>
      <c r="L1416" s="203">
        <v>0</v>
      </c>
      <c r="M1416" s="203">
        <v>0</v>
      </c>
      <c r="N1416" s="203">
        <v>224</v>
      </c>
      <c r="O1416" s="203">
        <v>0</v>
      </c>
      <c r="P1416" s="203">
        <v>525</v>
      </c>
      <c r="Q1416" s="201">
        <v>240</v>
      </c>
      <c r="R1416" s="197">
        <v>1227</v>
      </c>
      <c r="S1416" s="197">
        <v>240</v>
      </c>
      <c r="T1416" s="92">
        <f t="shared" si="22"/>
        <v>2015</v>
      </c>
      <c r="U1416">
        <f>VLOOKUP(A1416,'SB35 Determination Data'!$B$4:$F$542,5,FALSE)</f>
        <v>2014</v>
      </c>
    </row>
    <row r="1417" spans="1:21" ht="15" x14ac:dyDescent="0.2">
      <c r="A1417" s="197" t="s">
        <v>309</v>
      </c>
      <c r="B1417" s="197" t="s">
        <v>12</v>
      </c>
      <c r="C1417" s="197" t="s">
        <v>3</v>
      </c>
      <c r="D1417" s="207">
        <v>2016</v>
      </c>
      <c r="E1417" s="197" t="s">
        <v>6</v>
      </c>
      <c r="F1417" s="203">
        <v>283</v>
      </c>
      <c r="G1417" s="200">
        <v>1</v>
      </c>
      <c r="H1417" s="204">
        <v>1</v>
      </c>
      <c r="I1417" s="204">
        <v>0</v>
      </c>
      <c r="J1417" s="200">
        <v>195</v>
      </c>
      <c r="K1417" s="199">
        <v>0</v>
      </c>
      <c r="L1417" s="203">
        <v>0</v>
      </c>
      <c r="M1417" s="203">
        <v>0</v>
      </c>
      <c r="N1417" s="203">
        <v>224</v>
      </c>
      <c r="O1417" s="203">
        <v>0</v>
      </c>
      <c r="P1417" s="203">
        <v>525</v>
      </c>
      <c r="Q1417" s="201">
        <v>157</v>
      </c>
      <c r="R1417" s="197">
        <v>1227</v>
      </c>
      <c r="S1417" s="197">
        <v>158</v>
      </c>
      <c r="T1417" s="92">
        <f t="shared" si="22"/>
        <v>2016</v>
      </c>
      <c r="U1417">
        <f>VLOOKUP(A1417,'SB35 Determination Data'!$B$4:$F$542,5,FALSE)</f>
        <v>2014</v>
      </c>
    </row>
    <row r="1418" spans="1:21" ht="15" x14ac:dyDescent="0.2">
      <c r="A1418" s="197" t="s">
        <v>309</v>
      </c>
      <c r="B1418" s="197" t="s">
        <v>12</v>
      </c>
      <c r="C1418" s="197" t="s">
        <v>3</v>
      </c>
      <c r="D1418" s="207">
        <v>2017</v>
      </c>
      <c r="E1418" s="197" t="s">
        <v>6</v>
      </c>
      <c r="F1418" s="203">
        <v>283</v>
      </c>
      <c r="G1418" s="200">
        <v>1</v>
      </c>
      <c r="H1418" s="204">
        <v>1</v>
      </c>
      <c r="I1418" s="204">
        <v>0</v>
      </c>
      <c r="J1418" s="200">
        <v>195</v>
      </c>
      <c r="K1418" s="199">
        <v>0</v>
      </c>
      <c r="L1418" s="203">
        <v>0</v>
      </c>
      <c r="M1418" s="203">
        <v>0</v>
      </c>
      <c r="N1418" s="208">
        <v>224</v>
      </c>
      <c r="O1418" s="203">
        <v>0</v>
      </c>
      <c r="P1418" s="203">
        <v>525</v>
      </c>
      <c r="Q1418" s="201">
        <v>13</v>
      </c>
      <c r="R1418" s="197">
        <v>1227</v>
      </c>
      <c r="S1418" s="197">
        <v>14</v>
      </c>
      <c r="T1418" s="92">
        <f t="shared" si="22"/>
        <v>2017</v>
      </c>
      <c r="U1418">
        <f>VLOOKUP(A1418,'SB35 Determination Data'!$B$4:$F$542,5,FALSE)</f>
        <v>2014</v>
      </c>
    </row>
    <row r="1419" spans="1:21" ht="15" x14ac:dyDescent="0.2">
      <c r="A1419" s="197" t="s">
        <v>1133</v>
      </c>
      <c r="B1419" s="197" t="s">
        <v>2</v>
      </c>
      <c r="C1419" s="197" t="s">
        <v>3</v>
      </c>
      <c r="D1419" s="207">
        <v>2014</v>
      </c>
      <c r="E1419" s="197" t="s">
        <v>6</v>
      </c>
      <c r="F1419" s="203">
        <v>103</v>
      </c>
      <c r="G1419" s="200">
        <v>0</v>
      </c>
      <c r="H1419" s="204">
        <v>0</v>
      </c>
      <c r="I1419" s="204">
        <v>0</v>
      </c>
      <c r="J1419" s="200">
        <v>72</v>
      </c>
      <c r="K1419" s="199">
        <v>0</v>
      </c>
      <c r="L1419" s="203">
        <v>0</v>
      </c>
      <c r="M1419" s="203">
        <v>0</v>
      </c>
      <c r="N1419" s="203">
        <v>84</v>
      </c>
      <c r="O1419" s="203">
        <v>7</v>
      </c>
      <c r="P1419" s="203">
        <v>195</v>
      </c>
      <c r="Q1419" s="201">
        <v>0</v>
      </c>
      <c r="R1419" s="197">
        <v>454</v>
      </c>
      <c r="S1419" s="197">
        <v>7</v>
      </c>
      <c r="T1419" s="92">
        <f t="shared" si="22"/>
        <v>2014</v>
      </c>
      <c r="U1419">
        <f>VLOOKUP(A1419,'SB35 Determination Data'!$B$4:$F$542,5,FALSE)</f>
        <v>2014</v>
      </c>
    </row>
    <row r="1420" spans="1:21" ht="15" x14ac:dyDescent="0.2">
      <c r="A1420" s="197" t="s">
        <v>1133</v>
      </c>
      <c r="B1420" s="197" t="s">
        <v>2</v>
      </c>
      <c r="C1420" s="197" t="s">
        <v>3</v>
      </c>
      <c r="D1420" s="207">
        <v>2015</v>
      </c>
      <c r="E1420" s="197" t="s">
        <v>6</v>
      </c>
      <c r="F1420" s="203">
        <v>103</v>
      </c>
      <c r="G1420" s="200">
        <v>0</v>
      </c>
      <c r="H1420" s="204">
        <v>0</v>
      </c>
      <c r="I1420" s="204">
        <v>0</v>
      </c>
      <c r="J1420" s="200">
        <v>72</v>
      </c>
      <c r="K1420" s="199">
        <v>0</v>
      </c>
      <c r="L1420" s="203">
        <v>0</v>
      </c>
      <c r="M1420" s="203">
        <v>0</v>
      </c>
      <c r="N1420" s="203">
        <v>84</v>
      </c>
      <c r="O1420" s="203">
        <v>5</v>
      </c>
      <c r="P1420" s="203">
        <v>195</v>
      </c>
      <c r="Q1420" s="201">
        <v>0</v>
      </c>
      <c r="R1420" s="197">
        <v>454</v>
      </c>
      <c r="S1420" s="197">
        <v>5</v>
      </c>
      <c r="T1420" s="92">
        <f t="shared" si="22"/>
        <v>2015</v>
      </c>
      <c r="U1420">
        <f>VLOOKUP(A1420,'SB35 Determination Data'!$B$4:$F$542,5,FALSE)</f>
        <v>2014</v>
      </c>
    </row>
    <row r="1421" spans="1:21" ht="15" x14ac:dyDescent="0.2">
      <c r="A1421" s="197" t="s">
        <v>1133</v>
      </c>
      <c r="B1421" s="197" t="s">
        <v>2</v>
      </c>
      <c r="C1421" s="197" t="s">
        <v>3</v>
      </c>
      <c r="D1421" s="207">
        <v>2016</v>
      </c>
      <c r="E1421" s="197" t="s">
        <v>6</v>
      </c>
      <c r="F1421" s="203">
        <v>103</v>
      </c>
      <c r="G1421" s="200">
        <v>0</v>
      </c>
      <c r="H1421" s="204">
        <v>0</v>
      </c>
      <c r="I1421" s="204">
        <v>0</v>
      </c>
      <c r="J1421" s="200">
        <v>72</v>
      </c>
      <c r="K1421" s="199">
        <v>0</v>
      </c>
      <c r="L1421" s="203">
        <v>0</v>
      </c>
      <c r="M1421" s="203">
        <v>0</v>
      </c>
      <c r="N1421" s="203">
        <v>84</v>
      </c>
      <c r="O1421" s="203">
        <v>1</v>
      </c>
      <c r="P1421" s="203">
        <v>195</v>
      </c>
      <c r="Q1421" s="201">
        <v>0</v>
      </c>
      <c r="R1421" s="197">
        <v>454</v>
      </c>
      <c r="S1421" s="197">
        <v>1</v>
      </c>
      <c r="T1421" s="92">
        <f t="shared" si="22"/>
        <v>2016</v>
      </c>
      <c r="U1421">
        <f>VLOOKUP(A1421,'SB35 Determination Data'!$B$4:$F$542,5,FALSE)</f>
        <v>2014</v>
      </c>
    </row>
    <row r="1422" spans="1:21" ht="15" x14ac:dyDescent="0.2">
      <c r="A1422" s="197" t="s">
        <v>1133</v>
      </c>
      <c r="B1422" s="197" t="s">
        <v>2</v>
      </c>
      <c r="C1422" s="197" t="s">
        <v>3</v>
      </c>
      <c r="D1422" s="207">
        <v>2017</v>
      </c>
      <c r="E1422" s="197" t="s">
        <v>6</v>
      </c>
      <c r="F1422" s="203">
        <v>103</v>
      </c>
      <c r="G1422" s="200">
        <v>0</v>
      </c>
      <c r="H1422" s="204">
        <v>0</v>
      </c>
      <c r="I1422" s="204">
        <v>0</v>
      </c>
      <c r="J1422" s="200">
        <v>72</v>
      </c>
      <c r="K1422" s="199">
        <v>0</v>
      </c>
      <c r="L1422" s="203">
        <v>0</v>
      </c>
      <c r="M1422" s="203">
        <v>0</v>
      </c>
      <c r="N1422" s="203">
        <v>84</v>
      </c>
      <c r="O1422" s="203">
        <v>10</v>
      </c>
      <c r="P1422" s="203">
        <v>195</v>
      </c>
      <c r="Q1422" s="201">
        <v>0</v>
      </c>
      <c r="R1422" s="197">
        <v>454</v>
      </c>
      <c r="S1422" s="197">
        <v>10</v>
      </c>
      <c r="T1422" s="92">
        <f t="shared" si="22"/>
        <v>2017</v>
      </c>
      <c r="U1422">
        <f>VLOOKUP(A1422,'SB35 Determination Data'!$B$4:$F$542,5,FALSE)</f>
        <v>2014</v>
      </c>
    </row>
    <row r="1423" spans="1:21" ht="15" x14ac:dyDescent="0.2">
      <c r="A1423" s="197" t="s">
        <v>310</v>
      </c>
      <c r="B1423" s="197" t="s">
        <v>126</v>
      </c>
      <c r="C1423" s="197" t="s">
        <v>13</v>
      </c>
      <c r="D1423" s="207">
        <v>2014</v>
      </c>
      <c r="E1423" s="197" t="s">
        <v>6</v>
      </c>
      <c r="F1423" s="203">
        <v>11</v>
      </c>
      <c r="G1423" s="200">
        <v>0</v>
      </c>
      <c r="H1423" s="204">
        <v>0</v>
      </c>
      <c r="I1423" s="204">
        <v>0</v>
      </c>
      <c r="J1423" s="200">
        <v>7</v>
      </c>
      <c r="K1423" s="199">
        <v>0</v>
      </c>
      <c r="L1423" s="203">
        <v>0</v>
      </c>
      <c r="M1423" s="203">
        <v>0</v>
      </c>
      <c r="N1423" s="203">
        <v>7</v>
      </c>
      <c r="O1423" s="203">
        <v>0</v>
      </c>
      <c r="P1423" s="203">
        <v>20</v>
      </c>
      <c r="Q1423" s="201">
        <v>0</v>
      </c>
      <c r="R1423" s="197">
        <v>45</v>
      </c>
      <c r="S1423" s="197">
        <v>0</v>
      </c>
      <c r="T1423" s="92">
        <f t="shared" si="22"/>
        <v>2014</v>
      </c>
      <c r="U1423">
        <f>VLOOKUP(A1423,'SB35 Determination Data'!$B$4:$F$542,5,FALSE)</f>
        <v>2014</v>
      </c>
    </row>
    <row r="1424" spans="1:21" ht="15" x14ac:dyDescent="0.2">
      <c r="A1424" s="197" t="s">
        <v>310</v>
      </c>
      <c r="B1424" s="197" t="s">
        <v>126</v>
      </c>
      <c r="C1424" s="197" t="s">
        <v>13</v>
      </c>
      <c r="D1424" s="207">
        <v>2015</v>
      </c>
      <c r="E1424" s="197" t="s">
        <v>6</v>
      </c>
      <c r="F1424" s="203">
        <v>11</v>
      </c>
      <c r="G1424" s="200">
        <v>31</v>
      </c>
      <c r="H1424" s="204">
        <v>31</v>
      </c>
      <c r="I1424" s="204">
        <v>0</v>
      </c>
      <c r="J1424" s="200">
        <v>7</v>
      </c>
      <c r="K1424" s="199">
        <v>10</v>
      </c>
      <c r="L1424" s="203">
        <v>10</v>
      </c>
      <c r="M1424" s="203">
        <v>0</v>
      </c>
      <c r="N1424" s="203">
        <v>7</v>
      </c>
      <c r="O1424" s="203">
        <v>0</v>
      </c>
      <c r="P1424" s="203">
        <v>20</v>
      </c>
      <c r="Q1424" s="201">
        <v>5</v>
      </c>
      <c r="R1424" s="197">
        <v>45</v>
      </c>
      <c r="S1424" s="197">
        <v>46</v>
      </c>
      <c r="T1424" s="92">
        <f t="shared" si="22"/>
        <v>2015</v>
      </c>
      <c r="U1424">
        <f>VLOOKUP(A1424,'SB35 Determination Data'!$B$4:$F$542,5,FALSE)</f>
        <v>2014</v>
      </c>
    </row>
    <row r="1425" spans="1:21" ht="15" x14ac:dyDescent="0.2">
      <c r="A1425" s="197" t="s">
        <v>310</v>
      </c>
      <c r="B1425" s="197" t="s">
        <v>126</v>
      </c>
      <c r="C1425" s="197" t="s">
        <v>13</v>
      </c>
      <c r="D1425" s="207">
        <v>2016</v>
      </c>
      <c r="E1425" s="197" t="s">
        <v>6</v>
      </c>
      <c r="F1425" s="203">
        <v>11</v>
      </c>
      <c r="G1425" s="200">
        <v>0</v>
      </c>
      <c r="H1425" s="204">
        <v>0</v>
      </c>
      <c r="I1425" s="204">
        <v>0</v>
      </c>
      <c r="J1425" s="200">
        <v>7</v>
      </c>
      <c r="K1425" s="199">
        <v>0</v>
      </c>
      <c r="L1425" s="203">
        <v>0</v>
      </c>
      <c r="M1425" s="203">
        <v>0</v>
      </c>
      <c r="N1425" s="203">
        <v>7</v>
      </c>
      <c r="O1425" s="203">
        <v>0</v>
      </c>
      <c r="P1425" s="203">
        <v>20</v>
      </c>
      <c r="Q1425" s="201">
        <v>7</v>
      </c>
      <c r="R1425" s="197">
        <v>45</v>
      </c>
      <c r="S1425" s="197">
        <v>7</v>
      </c>
      <c r="T1425" s="92">
        <f t="shared" si="22"/>
        <v>2016</v>
      </c>
      <c r="U1425">
        <f>VLOOKUP(A1425,'SB35 Determination Data'!$B$4:$F$542,5,FALSE)</f>
        <v>2014</v>
      </c>
    </row>
    <row r="1426" spans="1:21" ht="15" x14ac:dyDescent="0.2">
      <c r="A1426" s="197" t="s">
        <v>310</v>
      </c>
      <c r="B1426" s="197" t="s">
        <v>126</v>
      </c>
      <c r="C1426" s="197" t="s">
        <v>13</v>
      </c>
      <c r="D1426" s="207">
        <v>2017</v>
      </c>
      <c r="E1426" s="197" t="s">
        <v>6</v>
      </c>
      <c r="F1426" s="203">
        <v>11</v>
      </c>
      <c r="G1426" s="200">
        <v>0</v>
      </c>
      <c r="H1426" s="204">
        <v>0</v>
      </c>
      <c r="I1426" s="204">
        <v>0</v>
      </c>
      <c r="J1426" s="200">
        <v>7</v>
      </c>
      <c r="K1426" s="199">
        <v>0</v>
      </c>
      <c r="L1426" s="203">
        <v>0</v>
      </c>
      <c r="M1426" s="203">
        <v>0</v>
      </c>
      <c r="N1426" s="203">
        <v>7</v>
      </c>
      <c r="O1426" s="203">
        <v>0</v>
      </c>
      <c r="P1426" s="203">
        <v>20</v>
      </c>
      <c r="Q1426" s="201">
        <v>4</v>
      </c>
      <c r="R1426" s="197">
        <v>45</v>
      </c>
      <c r="S1426" s="197">
        <v>4</v>
      </c>
      <c r="T1426" s="92">
        <f t="shared" si="22"/>
        <v>2017</v>
      </c>
      <c r="U1426">
        <f>VLOOKUP(A1426,'SB35 Determination Data'!$B$4:$F$542,5,FALSE)</f>
        <v>2014</v>
      </c>
    </row>
    <row r="1427" spans="1:21" ht="15" x14ac:dyDescent="0.2">
      <c r="A1427" s="197" t="s">
        <v>311</v>
      </c>
      <c r="B1427" s="197" t="s">
        <v>7</v>
      </c>
      <c r="C1427" s="197" t="s">
        <v>8</v>
      </c>
      <c r="D1427" s="207">
        <v>2014</v>
      </c>
      <c r="E1427" s="197" t="s">
        <v>6</v>
      </c>
      <c r="F1427" s="203">
        <v>317</v>
      </c>
      <c r="G1427" s="200">
        <v>0</v>
      </c>
      <c r="H1427" s="204">
        <v>0</v>
      </c>
      <c r="I1427" s="204">
        <v>0</v>
      </c>
      <c r="J1427" s="200">
        <v>180</v>
      </c>
      <c r="K1427" s="199">
        <v>0</v>
      </c>
      <c r="L1427" s="203">
        <v>0</v>
      </c>
      <c r="M1427" s="203">
        <v>0</v>
      </c>
      <c r="N1427" s="208">
        <v>192</v>
      </c>
      <c r="O1427" s="203">
        <v>4</v>
      </c>
      <c r="P1427" s="203">
        <v>417</v>
      </c>
      <c r="Q1427" s="201">
        <v>2</v>
      </c>
      <c r="R1427" s="197">
        <v>1106</v>
      </c>
      <c r="S1427" s="197">
        <v>6</v>
      </c>
      <c r="T1427" s="92">
        <f t="shared" si="22"/>
        <v>2015</v>
      </c>
      <c r="U1427">
        <f>VLOOKUP(A1427,'SB35 Determination Data'!$B$4:$F$542,5,FALSE)</f>
        <v>2015</v>
      </c>
    </row>
    <row r="1428" spans="1:21" ht="15" x14ac:dyDescent="0.2">
      <c r="A1428" s="197" t="s">
        <v>311</v>
      </c>
      <c r="B1428" s="197" t="s">
        <v>7</v>
      </c>
      <c r="C1428" s="197" t="s">
        <v>8</v>
      </c>
      <c r="D1428" s="207">
        <v>2015</v>
      </c>
      <c r="E1428" s="197" t="s">
        <v>6</v>
      </c>
      <c r="F1428" s="203">
        <v>317</v>
      </c>
      <c r="G1428" s="200">
        <v>0</v>
      </c>
      <c r="H1428" s="204">
        <v>0</v>
      </c>
      <c r="I1428" s="204">
        <v>0</v>
      </c>
      <c r="J1428" s="200">
        <v>180</v>
      </c>
      <c r="K1428" s="199">
        <v>0</v>
      </c>
      <c r="L1428" s="203">
        <v>0</v>
      </c>
      <c r="M1428" s="203">
        <v>0</v>
      </c>
      <c r="N1428" s="203">
        <v>192</v>
      </c>
      <c r="O1428" s="203">
        <v>2</v>
      </c>
      <c r="P1428" s="203">
        <v>417</v>
      </c>
      <c r="Q1428" s="201">
        <v>288</v>
      </c>
      <c r="R1428" s="197">
        <v>1106</v>
      </c>
      <c r="S1428" s="197">
        <v>290</v>
      </c>
      <c r="T1428" s="92">
        <f t="shared" si="22"/>
        <v>2015</v>
      </c>
      <c r="U1428">
        <f>VLOOKUP(A1428,'SB35 Determination Data'!$B$4:$F$542,5,FALSE)</f>
        <v>2015</v>
      </c>
    </row>
    <row r="1429" spans="1:21" ht="15" x14ac:dyDescent="0.2">
      <c r="A1429" s="197" t="s">
        <v>311</v>
      </c>
      <c r="B1429" s="197" t="s">
        <v>7</v>
      </c>
      <c r="C1429" s="197" t="s">
        <v>8</v>
      </c>
      <c r="D1429" s="207">
        <v>2016</v>
      </c>
      <c r="E1429" s="197" t="s">
        <v>6</v>
      </c>
      <c r="F1429" s="203">
        <v>317</v>
      </c>
      <c r="G1429" s="200">
        <v>0</v>
      </c>
      <c r="H1429" s="204">
        <v>0</v>
      </c>
      <c r="I1429" s="204">
        <v>0</v>
      </c>
      <c r="J1429" s="200">
        <v>180</v>
      </c>
      <c r="K1429" s="199">
        <v>0</v>
      </c>
      <c r="L1429" s="203">
        <v>0</v>
      </c>
      <c r="M1429" s="203">
        <v>0</v>
      </c>
      <c r="N1429" s="203">
        <v>192</v>
      </c>
      <c r="O1429" s="203">
        <v>1</v>
      </c>
      <c r="P1429" s="203">
        <v>417</v>
      </c>
      <c r="Q1429" s="201">
        <v>1</v>
      </c>
      <c r="R1429" s="197">
        <v>1106</v>
      </c>
      <c r="S1429" s="197">
        <v>2</v>
      </c>
      <c r="T1429" s="92">
        <f t="shared" si="22"/>
        <v>2016</v>
      </c>
      <c r="U1429">
        <f>VLOOKUP(A1429,'SB35 Determination Data'!$B$4:$F$542,5,FALSE)</f>
        <v>2015</v>
      </c>
    </row>
    <row r="1430" spans="1:21" ht="15" x14ac:dyDescent="0.2">
      <c r="A1430" s="197" t="s">
        <v>311</v>
      </c>
      <c r="B1430" s="197" t="s">
        <v>7</v>
      </c>
      <c r="C1430" s="197" t="s">
        <v>8</v>
      </c>
      <c r="D1430" s="207">
        <v>2017</v>
      </c>
      <c r="E1430" s="197" t="s">
        <v>6</v>
      </c>
      <c r="F1430" s="203">
        <v>317</v>
      </c>
      <c r="G1430" s="200">
        <v>0</v>
      </c>
      <c r="H1430" s="204">
        <v>0</v>
      </c>
      <c r="I1430" s="204">
        <v>0</v>
      </c>
      <c r="J1430" s="200">
        <v>180</v>
      </c>
      <c r="K1430" s="199">
        <v>0</v>
      </c>
      <c r="L1430" s="203">
        <v>0</v>
      </c>
      <c r="M1430" s="203">
        <v>0</v>
      </c>
      <c r="N1430" s="203">
        <v>192</v>
      </c>
      <c r="O1430" s="203">
        <v>3</v>
      </c>
      <c r="P1430" s="203">
        <v>417</v>
      </c>
      <c r="Q1430" s="201">
        <v>27</v>
      </c>
      <c r="R1430" s="197">
        <v>1106</v>
      </c>
      <c r="S1430" s="197">
        <v>30</v>
      </c>
      <c r="T1430" s="92">
        <f t="shared" si="22"/>
        <v>2017</v>
      </c>
      <c r="U1430">
        <f>VLOOKUP(A1430,'SB35 Determination Data'!$B$4:$F$542,5,FALSE)</f>
        <v>2015</v>
      </c>
    </row>
    <row r="1431" spans="1:21" ht="15" x14ac:dyDescent="0.2">
      <c r="A1431" s="197" t="s">
        <v>312</v>
      </c>
      <c r="B1431" s="197" t="s">
        <v>2</v>
      </c>
      <c r="C1431" s="197" t="s">
        <v>3</v>
      </c>
      <c r="D1431" s="207">
        <v>2015</v>
      </c>
      <c r="E1431" s="197" t="s">
        <v>6</v>
      </c>
      <c r="F1431" s="203">
        <v>382</v>
      </c>
      <c r="G1431" s="200">
        <v>0</v>
      </c>
      <c r="H1431" s="204">
        <v>0</v>
      </c>
      <c r="I1431" s="204">
        <v>0</v>
      </c>
      <c r="J1431" s="200">
        <v>260</v>
      </c>
      <c r="K1431" s="199">
        <v>0</v>
      </c>
      <c r="L1431" s="203">
        <v>0</v>
      </c>
      <c r="M1431" s="203">
        <v>0</v>
      </c>
      <c r="N1431" s="203">
        <v>294</v>
      </c>
      <c r="O1431" s="203">
        <v>0</v>
      </c>
      <c r="P1431" s="203">
        <v>653</v>
      </c>
      <c r="Q1431" s="201">
        <v>100</v>
      </c>
      <c r="R1431" s="197">
        <v>1589</v>
      </c>
      <c r="S1431" s="197">
        <v>100</v>
      </c>
      <c r="T1431" s="92">
        <f t="shared" si="22"/>
        <v>2015</v>
      </c>
      <c r="U1431">
        <f>VLOOKUP(A1431,'SB35 Determination Data'!$B$4:$F$542,5,FALSE)</f>
        <v>2014</v>
      </c>
    </row>
    <row r="1432" spans="1:21" ht="15" x14ac:dyDescent="0.2">
      <c r="A1432" s="197" t="s">
        <v>312</v>
      </c>
      <c r="B1432" s="197" t="s">
        <v>2</v>
      </c>
      <c r="C1432" s="197" t="s">
        <v>3</v>
      </c>
      <c r="D1432" s="207">
        <v>2016</v>
      </c>
      <c r="E1432" s="197" t="s">
        <v>6</v>
      </c>
      <c r="F1432" s="203">
        <v>382</v>
      </c>
      <c r="G1432" s="200">
        <v>0</v>
      </c>
      <c r="H1432" s="204">
        <v>0</v>
      </c>
      <c r="I1432" s="204">
        <v>0</v>
      </c>
      <c r="J1432" s="200">
        <v>260</v>
      </c>
      <c r="K1432" s="199">
        <v>0</v>
      </c>
      <c r="L1432" s="203">
        <v>0</v>
      </c>
      <c r="M1432" s="203">
        <v>0</v>
      </c>
      <c r="N1432" s="203">
        <v>294</v>
      </c>
      <c r="O1432" s="203">
        <v>0</v>
      </c>
      <c r="P1432" s="203">
        <v>653</v>
      </c>
      <c r="Q1432" s="201">
        <v>103</v>
      </c>
      <c r="R1432" s="197">
        <v>1589</v>
      </c>
      <c r="S1432" s="197">
        <v>103</v>
      </c>
      <c r="T1432" s="92">
        <f t="shared" si="22"/>
        <v>2016</v>
      </c>
      <c r="U1432">
        <f>VLOOKUP(A1432,'SB35 Determination Data'!$B$4:$F$542,5,FALSE)</f>
        <v>2014</v>
      </c>
    </row>
    <row r="1433" spans="1:21" ht="15" x14ac:dyDescent="0.2">
      <c r="A1433" s="197" t="s">
        <v>312</v>
      </c>
      <c r="B1433" s="197" t="s">
        <v>2</v>
      </c>
      <c r="C1433" s="197" t="s">
        <v>3</v>
      </c>
      <c r="D1433" s="207">
        <v>2017</v>
      </c>
      <c r="E1433" s="197" t="s">
        <v>6</v>
      </c>
      <c r="F1433" s="203">
        <v>382</v>
      </c>
      <c r="G1433" s="200">
        <v>0</v>
      </c>
      <c r="H1433" s="204">
        <v>0</v>
      </c>
      <c r="I1433" s="204">
        <v>0</v>
      </c>
      <c r="J1433" s="200">
        <v>260</v>
      </c>
      <c r="K1433" s="199">
        <v>0</v>
      </c>
      <c r="L1433" s="203">
        <v>0</v>
      </c>
      <c r="M1433" s="203">
        <v>0</v>
      </c>
      <c r="N1433" s="203">
        <v>294</v>
      </c>
      <c r="O1433" s="203">
        <v>0</v>
      </c>
      <c r="P1433" s="203">
        <v>653</v>
      </c>
      <c r="Q1433" s="201">
        <v>99</v>
      </c>
      <c r="R1433" s="197">
        <v>1589</v>
      </c>
      <c r="S1433" s="197">
        <v>99</v>
      </c>
      <c r="T1433" s="92">
        <f t="shared" si="22"/>
        <v>2017</v>
      </c>
      <c r="U1433">
        <f>VLOOKUP(A1433,'SB35 Determination Data'!$B$4:$F$542,5,FALSE)</f>
        <v>2014</v>
      </c>
    </row>
    <row r="1434" spans="1:21" ht="15" x14ac:dyDescent="0.2">
      <c r="A1434" s="197" t="s">
        <v>313</v>
      </c>
      <c r="B1434" s="197" t="s">
        <v>42</v>
      </c>
      <c r="C1434" s="197" t="s">
        <v>8</v>
      </c>
      <c r="D1434" s="207">
        <v>2015</v>
      </c>
      <c r="E1434" s="197" t="s">
        <v>6</v>
      </c>
      <c r="F1434" s="203">
        <v>287</v>
      </c>
      <c r="G1434" s="200">
        <v>20</v>
      </c>
      <c r="H1434" s="204">
        <v>20</v>
      </c>
      <c r="I1434" s="204">
        <v>0</v>
      </c>
      <c r="J1434" s="200">
        <v>134</v>
      </c>
      <c r="K1434" s="199">
        <v>46</v>
      </c>
      <c r="L1434" s="203">
        <v>46</v>
      </c>
      <c r="M1434" s="203">
        <v>0</v>
      </c>
      <c r="N1434" s="203">
        <v>173</v>
      </c>
      <c r="O1434" s="203">
        <v>158</v>
      </c>
      <c r="P1434" s="203">
        <v>490</v>
      </c>
      <c r="Q1434" s="201">
        <v>212</v>
      </c>
      <c r="R1434" s="197">
        <v>1084</v>
      </c>
      <c r="S1434" s="197">
        <v>436</v>
      </c>
      <c r="T1434" s="92">
        <f t="shared" si="22"/>
        <v>2015</v>
      </c>
      <c r="U1434">
        <f>VLOOKUP(A1434,'SB35 Determination Data'!$B$4:$F$542,5,FALSE)</f>
        <v>2015</v>
      </c>
    </row>
    <row r="1435" spans="1:21" ht="15" x14ac:dyDescent="0.2">
      <c r="A1435" s="197" t="s">
        <v>313</v>
      </c>
      <c r="B1435" s="197" t="s">
        <v>42</v>
      </c>
      <c r="C1435" s="197" t="s">
        <v>8</v>
      </c>
      <c r="D1435" s="207">
        <v>2016</v>
      </c>
      <c r="E1435" s="197" t="s">
        <v>6</v>
      </c>
      <c r="F1435" s="203">
        <v>287</v>
      </c>
      <c r="G1435" s="200">
        <v>0</v>
      </c>
      <c r="H1435" s="204">
        <v>0</v>
      </c>
      <c r="I1435" s="204">
        <v>0</v>
      </c>
      <c r="J1435" s="200">
        <v>134</v>
      </c>
      <c r="K1435" s="199">
        <v>0</v>
      </c>
      <c r="L1435" s="203">
        <v>0</v>
      </c>
      <c r="M1435" s="203">
        <v>0</v>
      </c>
      <c r="N1435" s="203">
        <v>173</v>
      </c>
      <c r="O1435" s="203">
        <v>160</v>
      </c>
      <c r="P1435" s="203">
        <v>490</v>
      </c>
      <c r="Q1435" s="201">
        <v>177</v>
      </c>
      <c r="R1435" s="197">
        <v>1084</v>
      </c>
      <c r="S1435" s="197">
        <v>337</v>
      </c>
      <c r="T1435" s="92">
        <f t="shared" si="22"/>
        <v>2016</v>
      </c>
      <c r="U1435">
        <f>VLOOKUP(A1435,'SB35 Determination Data'!$B$4:$F$542,5,FALSE)</f>
        <v>2015</v>
      </c>
    </row>
    <row r="1436" spans="1:21" ht="15" x14ac:dyDescent="0.2">
      <c r="A1436" s="197" t="s">
        <v>313</v>
      </c>
      <c r="B1436" s="197" t="s">
        <v>42</v>
      </c>
      <c r="C1436" s="197" t="s">
        <v>8</v>
      </c>
      <c r="D1436" s="207">
        <v>2017</v>
      </c>
      <c r="E1436" s="197" t="s">
        <v>6</v>
      </c>
      <c r="F1436" s="203">
        <v>287</v>
      </c>
      <c r="G1436" s="200">
        <v>14</v>
      </c>
      <c r="H1436" s="204">
        <v>14</v>
      </c>
      <c r="I1436" s="204">
        <v>0</v>
      </c>
      <c r="J1436" s="200">
        <v>134</v>
      </c>
      <c r="K1436" s="199">
        <v>26</v>
      </c>
      <c r="L1436" s="203">
        <v>24</v>
      </c>
      <c r="M1436" s="203">
        <v>2</v>
      </c>
      <c r="N1436" s="203">
        <v>173</v>
      </c>
      <c r="O1436" s="203">
        <v>214</v>
      </c>
      <c r="P1436" s="203">
        <v>490</v>
      </c>
      <c r="Q1436" s="201">
        <v>63</v>
      </c>
      <c r="R1436" s="197">
        <v>1084</v>
      </c>
      <c r="S1436" s="197">
        <v>317</v>
      </c>
      <c r="T1436" s="92">
        <f t="shared" si="22"/>
        <v>2017</v>
      </c>
      <c r="U1436">
        <f>VLOOKUP(A1436,'SB35 Determination Data'!$B$4:$F$542,5,FALSE)</f>
        <v>2015</v>
      </c>
    </row>
    <row r="1437" spans="1:21" ht="15" x14ac:dyDescent="0.2">
      <c r="A1437" s="197" t="s">
        <v>1023</v>
      </c>
      <c r="B1437" s="197" t="s">
        <v>42</v>
      </c>
      <c r="C1437" s="197" t="s">
        <v>8</v>
      </c>
      <c r="D1437" s="207">
        <v>2016</v>
      </c>
      <c r="E1437" s="197" t="s">
        <v>6</v>
      </c>
      <c r="F1437" s="203">
        <v>283</v>
      </c>
      <c r="G1437" s="200">
        <v>0</v>
      </c>
      <c r="H1437" s="204">
        <v>0</v>
      </c>
      <c r="I1437" s="204">
        <v>0</v>
      </c>
      <c r="J1437" s="200">
        <v>178</v>
      </c>
      <c r="K1437" s="199">
        <v>0</v>
      </c>
      <c r="L1437" s="203">
        <v>0</v>
      </c>
      <c r="M1437" s="203">
        <v>0</v>
      </c>
      <c r="N1437" s="203">
        <v>211</v>
      </c>
      <c r="O1437" s="203">
        <v>0</v>
      </c>
      <c r="P1437" s="203">
        <v>690</v>
      </c>
      <c r="Q1437" s="201">
        <v>47</v>
      </c>
      <c r="R1437" s="197">
        <v>1362</v>
      </c>
      <c r="S1437" s="197">
        <v>47</v>
      </c>
      <c r="T1437" s="92">
        <f t="shared" si="22"/>
        <v>2016</v>
      </c>
      <c r="U1437">
        <f>VLOOKUP(A1437,'SB35 Determination Data'!$B$4:$F$542,5,FALSE)</f>
        <v>2015</v>
      </c>
    </row>
    <row r="1438" spans="1:21" ht="15" x14ac:dyDescent="0.2">
      <c r="A1438" s="197" t="s">
        <v>1023</v>
      </c>
      <c r="B1438" s="197" t="s">
        <v>42</v>
      </c>
      <c r="C1438" s="197" t="s">
        <v>8</v>
      </c>
      <c r="D1438" s="207">
        <v>2017</v>
      </c>
      <c r="E1438" s="197" t="s">
        <v>6</v>
      </c>
      <c r="F1438" s="203">
        <v>283</v>
      </c>
      <c r="G1438" s="200">
        <v>0</v>
      </c>
      <c r="H1438" s="204">
        <v>0</v>
      </c>
      <c r="I1438" s="204">
        <v>0</v>
      </c>
      <c r="J1438" s="200">
        <v>178</v>
      </c>
      <c r="K1438" s="199">
        <v>0</v>
      </c>
      <c r="L1438" s="203">
        <v>0</v>
      </c>
      <c r="M1438" s="203">
        <v>0</v>
      </c>
      <c r="N1438" s="208">
        <v>211</v>
      </c>
      <c r="O1438" s="203">
        <v>0</v>
      </c>
      <c r="P1438" s="203">
        <v>690</v>
      </c>
      <c r="Q1438" s="201">
        <v>44</v>
      </c>
      <c r="R1438" s="197">
        <v>1362</v>
      </c>
      <c r="S1438" s="197">
        <v>44</v>
      </c>
      <c r="T1438" s="92">
        <f t="shared" si="22"/>
        <v>2017</v>
      </c>
      <c r="U1438">
        <f>VLOOKUP(A1438,'SB35 Determination Data'!$B$4:$F$542,5,FALSE)</f>
        <v>2015</v>
      </c>
    </row>
    <row r="1439" spans="1:21" ht="15" x14ac:dyDescent="0.2">
      <c r="A1439" s="197" t="s">
        <v>314</v>
      </c>
      <c r="B1439" s="197" t="s">
        <v>61</v>
      </c>
      <c r="C1439" s="197" t="s">
        <v>3</v>
      </c>
      <c r="D1439" s="207">
        <v>2014</v>
      </c>
      <c r="E1439" s="197" t="s">
        <v>6</v>
      </c>
      <c r="F1439" s="203">
        <v>246</v>
      </c>
      <c r="G1439" s="200">
        <v>44</v>
      </c>
      <c r="H1439" s="204">
        <v>0</v>
      </c>
      <c r="I1439" s="204">
        <v>44</v>
      </c>
      <c r="J1439" s="200">
        <v>168</v>
      </c>
      <c r="K1439" s="199">
        <v>37</v>
      </c>
      <c r="L1439" s="203">
        <v>0</v>
      </c>
      <c r="M1439" s="203">
        <v>37</v>
      </c>
      <c r="N1439" s="203">
        <v>189</v>
      </c>
      <c r="O1439" s="203">
        <v>12</v>
      </c>
      <c r="P1439" s="203">
        <v>412</v>
      </c>
      <c r="Q1439" s="201">
        <v>58</v>
      </c>
      <c r="R1439" s="197">
        <v>1015</v>
      </c>
      <c r="S1439" s="197">
        <v>151</v>
      </c>
      <c r="T1439" s="92">
        <f t="shared" si="22"/>
        <v>2014</v>
      </c>
      <c r="U1439">
        <f>VLOOKUP(A1439,'SB35 Determination Data'!$B$4:$F$542,5,FALSE)</f>
        <v>2014</v>
      </c>
    </row>
    <row r="1440" spans="1:21" ht="15" x14ac:dyDescent="0.2">
      <c r="A1440" s="197" t="s">
        <v>314</v>
      </c>
      <c r="B1440" s="197" t="s">
        <v>61</v>
      </c>
      <c r="C1440" s="197" t="s">
        <v>3</v>
      </c>
      <c r="D1440" s="207">
        <v>2015</v>
      </c>
      <c r="E1440" s="197" t="s">
        <v>6</v>
      </c>
      <c r="F1440" s="203">
        <v>246</v>
      </c>
      <c r="G1440" s="200">
        <v>8</v>
      </c>
      <c r="H1440" s="204">
        <v>0</v>
      </c>
      <c r="I1440" s="204">
        <v>8</v>
      </c>
      <c r="J1440" s="200">
        <v>168</v>
      </c>
      <c r="K1440" s="199">
        <v>12</v>
      </c>
      <c r="L1440" s="203">
        <v>0</v>
      </c>
      <c r="M1440" s="203">
        <v>12</v>
      </c>
      <c r="N1440" s="203">
        <v>189</v>
      </c>
      <c r="O1440" s="203">
        <v>13</v>
      </c>
      <c r="P1440" s="203">
        <v>412</v>
      </c>
      <c r="Q1440" s="201">
        <v>46</v>
      </c>
      <c r="R1440" s="197">
        <v>1015</v>
      </c>
      <c r="S1440" s="197">
        <v>79</v>
      </c>
      <c r="T1440" s="92">
        <f t="shared" si="22"/>
        <v>2015</v>
      </c>
      <c r="U1440">
        <f>VLOOKUP(A1440,'SB35 Determination Data'!$B$4:$F$542,5,FALSE)</f>
        <v>2014</v>
      </c>
    </row>
    <row r="1441" spans="1:21" ht="15" x14ac:dyDescent="0.2">
      <c r="A1441" s="197" t="s">
        <v>314</v>
      </c>
      <c r="B1441" s="197" t="s">
        <v>61</v>
      </c>
      <c r="C1441" s="197" t="s">
        <v>3</v>
      </c>
      <c r="D1441" s="207">
        <v>2016</v>
      </c>
      <c r="E1441" s="197" t="s">
        <v>6</v>
      </c>
      <c r="F1441" s="203">
        <v>246</v>
      </c>
      <c r="G1441" s="200">
        <v>4</v>
      </c>
      <c r="H1441" s="204">
        <v>0</v>
      </c>
      <c r="I1441" s="204">
        <v>4</v>
      </c>
      <c r="J1441" s="200">
        <v>168</v>
      </c>
      <c r="K1441" s="199">
        <v>8</v>
      </c>
      <c r="L1441" s="203">
        <v>0</v>
      </c>
      <c r="M1441" s="203">
        <v>8</v>
      </c>
      <c r="N1441" s="203">
        <v>189</v>
      </c>
      <c r="O1441" s="203">
        <v>7</v>
      </c>
      <c r="P1441" s="203">
        <v>412</v>
      </c>
      <c r="Q1441" s="201">
        <v>44</v>
      </c>
      <c r="R1441" s="197">
        <v>1015</v>
      </c>
      <c r="S1441" s="197">
        <v>63</v>
      </c>
      <c r="T1441" s="92">
        <f t="shared" si="22"/>
        <v>2016</v>
      </c>
      <c r="U1441">
        <f>VLOOKUP(A1441,'SB35 Determination Data'!$B$4:$F$542,5,FALSE)</f>
        <v>2014</v>
      </c>
    </row>
    <row r="1442" spans="1:21" ht="15" x14ac:dyDescent="0.2">
      <c r="A1442" s="197" t="s">
        <v>314</v>
      </c>
      <c r="B1442" s="197" t="s">
        <v>61</v>
      </c>
      <c r="C1442" s="197" t="s">
        <v>3</v>
      </c>
      <c r="D1442" s="207">
        <v>2017</v>
      </c>
      <c r="E1442" s="197" t="s">
        <v>6</v>
      </c>
      <c r="F1442" s="203">
        <v>246</v>
      </c>
      <c r="G1442" s="200">
        <v>7</v>
      </c>
      <c r="H1442" s="204">
        <v>0</v>
      </c>
      <c r="I1442" s="204">
        <v>7</v>
      </c>
      <c r="J1442" s="200">
        <v>168</v>
      </c>
      <c r="K1442" s="199">
        <v>14</v>
      </c>
      <c r="L1442" s="203">
        <v>0</v>
      </c>
      <c r="M1442" s="203">
        <v>14</v>
      </c>
      <c r="N1442" s="203">
        <v>189</v>
      </c>
      <c r="O1442" s="203">
        <v>15</v>
      </c>
      <c r="P1442" s="203">
        <v>412</v>
      </c>
      <c r="Q1442" s="201">
        <v>45</v>
      </c>
      <c r="R1442" s="197">
        <v>1015</v>
      </c>
      <c r="S1442" s="197">
        <v>81</v>
      </c>
      <c r="T1442" s="92">
        <f t="shared" si="22"/>
        <v>2017</v>
      </c>
      <c r="U1442">
        <f>VLOOKUP(A1442,'SB35 Determination Data'!$B$4:$F$542,5,FALSE)</f>
        <v>2014</v>
      </c>
    </row>
    <row r="1443" spans="1:21" ht="15" x14ac:dyDescent="0.2">
      <c r="A1443" s="197" t="s">
        <v>1134</v>
      </c>
      <c r="B1443" s="197" t="s">
        <v>2</v>
      </c>
      <c r="C1443" s="197" t="s">
        <v>3</v>
      </c>
      <c r="D1443" s="207">
        <v>2017</v>
      </c>
      <c r="E1443" s="197" t="s">
        <v>6</v>
      </c>
      <c r="F1443" s="203">
        <v>1698</v>
      </c>
      <c r="G1443" s="200">
        <v>0</v>
      </c>
      <c r="H1443" s="204">
        <v>0</v>
      </c>
      <c r="I1443" s="204">
        <v>0</v>
      </c>
      <c r="J1443" s="200">
        <v>1207</v>
      </c>
      <c r="K1443" s="199">
        <v>0</v>
      </c>
      <c r="L1443" s="203">
        <v>0</v>
      </c>
      <c r="M1443" s="203">
        <v>0</v>
      </c>
      <c r="N1443" s="208">
        <v>1342</v>
      </c>
      <c r="O1443" s="203">
        <v>104</v>
      </c>
      <c r="P1443" s="203">
        <v>3124</v>
      </c>
      <c r="Q1443" s="201">
        <v>14</v>
      </c>
      <c r="R1443" s="197">
        <v>7371</v>
      </c>
      <c r="S1443" s="197">
        <v>118</v>
      </c>
      <c r="T1443" s="92">
        <f t="shared" si="22"/>
        <v>2017</v>
      </c>
      <c r="U1443">
        <f>VLOOKUP(A1443,'SB35 Determination Data'!$B$4:$F$542,5,FALSE)</f>
        <v>2014</v>
      </c>
    </row>
    <row r="1444" spans="1:21" ht="15" x14ac:dyDescent="0.2">
      <c r="A1444" s="197" t="s">
        <v>1084</v>
      </c>
      <c r="B1444" s="197" t="s">
        <v>12</v>
      </c>
      <c r="C1444" s="197" t="s">
        <v>3</v>
      </c>
      <c r="D1444" s="207">
        <v>2017</v>
      </c>
      <c r="E1444" s="197" t="s">
        <v>6</v>
      </c>
      <c r="F1444" s="203">
        <v>3</v>
      </c>
      <c r="G1444" s="200">
        <v>0</v>
      </c>
      <c r="H1444" s="204">
        <v>0</v>
      </c>
      <c r="I1444" s="204">
        <v>0</v>
      </c>
      <c r="J1444" s="200">
        <v>2</v>
      </c>
      <c r="K1444" s="199">
        <v>0</v>
      </c>
      <c r="L1444" s="203">
        <v>0</v>
      </c>
      <c r="M1444" s="203">
        <v>0</v>
      </c>
      <c r="N1444" s="203">
        <v>3</v>
      </c>
      <c r="O1444" s="203">
        <v>0</v>
      </c>
      <c r="P1444" s="203">
        <v>6</v>
      </c>
      <c r="Q1444" s="201">
        <v>1</v>
      </c>
      <c r="R1444" s="197">
        <v>14</v>
      </c>
      <c r="S1444" s="197">
        <v>1</v>
      </c>
      <c r="T1444" s="92">
        <f t="shared" si="22"/>
        <v>2017</v>
      </c>
      <c r="U1444">
        <f>VLOOKUP(A1444,'SB35 Determination Data'!$B$4:$F$542,5,FALSE)</f>
        <v>2014</v>
      </c>
    </row>
    <row r="1445" spans="1:21" ht="15" x14ac:dyDescent="0.2">
      <c r="A1445" s="197" t="s">
        <v>315</v>
      </c>
      <c r="B1445" s="197" t="s">
        <v>105</v>
      </c>
      <c r="C1445" s="197" t="s">
        <v>26</v>
      </c>
      <c r="D1445" s="207">
        <v>2015</v>
      </c>
      <c r="E1445" s="197" t="s">
        <v>6</v>
      </c>
      <c r="F1445" s="203">
        <v>2616</v>
      </c>
      <c r="G1445" s="200">
        <v>9</v>
      </c>
      <c r="H1445" s="204">
        <v>9</v>
      </c>
      <c r="I1445" s="204">
        <v>0</v>
      </c>
      <c r="J1445" s="200">
        <v>1931</v>
      </c>
      <c r="K1445" s="199">
        <v>106</v>
      </c>
      <c r="L1445" s="203">
        <v>106</v>
      </c>
      <c r="M1445" s="203">
        <v>0</v>
      </c>
      <c r="N1445" s="203">
        <v>1802</v>
      </c>
      <c r="O1445" s="203">
        <v>132</v>
      </c>
      <c r="P1445" s="203">
        <v>3672</v>
      </c>
      <c r="Q1445" s="201">
        <v>367</v>
      </c>
      <c r="R1445" s="197">
        <v>10021</v>
      </c>
      <c r="S1445" s="197">
        <v>614</v>
      </c>
      <c r="T1445" s="92">
        <f t="shared" si="22"/>
        <v>2016</v>
      </c>
      <c r="U1445">
        <f>VLOOKUP(A1445,'SB35 Determination Data'!$B$4:$F$542,5,FALSE)</f>
        <v>2016</v>
      </c>
    </row>
    <row r="1446" spans="1:21" ht="15" x14ac:dyDescent="0.2">
      <c r="A1446" s="197" t="s">
        <v>315</v>
      </c>
      <c r="B1446" s="197" t="s">
        <v>105</v>
      </c>
      <c r="C1446" s="197" t="s">
        <v>26</v>
      </c>
      <c r="D1446" s="207">
        <v>2016</v>
      </c>
      <c r="E1446" s="197" t="s">
        <v>6</v>
      </c>
      <c r="F1446" s="203">
        <v>2616</v>
      </c>
      <c r="G1446" s="200">
        <v>78</v>
      </c>
      <c r="H1446" s="204">
        <v>36</v>
      </c>
      <c r="I1446" s="204">
        <v>42</v>
      </c>
      <c r="J1446" s="200">
        <v>1931</v>
      </c>
      <c r="K1446" s="199">
        <v>118</v>
      </c>
      <c r="L1446" s="203">
        <v>0</v>
      </c>
      <c r="M1446" s="203">
        <v>118</v>
      </c>
      <c r="N1446" s="203">
        <v>1802</v>
      </c>
      <c r="O1446" s="203">
        <v>279</v>
      </c>
      <c r="P1446" s="203">
        <v>3672</v>
      </c>
      <c r="Q1446" s="201">
        <v>246</v>
      </c>
      <c r="R1446" s="197">
        <v>10021</v>
      </c>
      <c r="S1446" s="197">
        <v>721</v>
      </c>
      <c r="T1446" s="92">
        <f t="shared" si="22"/>
        <v>2016</v>
      </c>
      <c r="U1446">
        <f>VLOOKUP(A1446,'SB35 Determination Data'!$B$4:$F$542,5,FALSE)</f>
        <v>2016</v>
      </c>
    </row>
    <row r="1447" spans="1:21" ht="15" x14ac:dyDescent="0.2">
      <c r="A1447" s="197" t="s">
        <v>315</v>
      </c>
      <c r="B1447" s="197" t="s">
        <v>105</v>
      </c>
      <c r="C1447" s="197" t="s">
        <v>26</v>
      </c>
      <c r="D1447" s="207">
        <v>2017</v>
      </c>
      <c r="E1447" s="197" t="s">
        <v>6</v>
      </c>
      <c r="F1447" s="203">
        <v>2616</v>
      </c>
      <c r="G1447" s="200">
        <v>2</v>
      </c>
      <c r="H1447" s="204">
        <v>2</v>
      </c>
      <c r="I1447" s="204">
        <v>0</v>
      </c>
      <c r="J1447" s="200">
        <v>1931</v>
      </c>
      <c r="K1447" s="199">
        <v>72</v>
      </c>
      <c r="L1447" s="203">
        <v>72</v>
      </c>
      <c r="M1447" s="203">
        <v>0</v>
      </c>
      <c r="N1447" s="203">
        <v>1802</v>
      </c>
      <c r="O1447" s="203">
        <v>29</v>
      </c>
      <c r="P1447" s="203">
        <v>3672</v>
      </c>
      <c r="Q1447" s="201">
        <v>403</v>
      </c>
      <c r="R1447" s="197">
        <v>10021</v>
      </c>
      <c r="S1447" s="197">
        <v>506</v>
      </c>
      <c r="T1447" s="92">
        <f t="shared" si="22"/>
        <v>2017</v>
      </c>
      <c r="U1447">
        <f>VLOOKUP(A1447,'SB35 Determination Data'!$B$4:$F$542,5,FALSE)</f>
        <v>2016</v>
      </c>
    </row>
    <row r="1448" spans="1:21" ht="15" x14ac:dyDescent="0.2">
      <c r="A1448" s="197" t="s">
        <v>316</v>
      </c>
      <c r="B1448" s="197" t="s">
        <v>66</v>
      </c>
      <c r="C1448" s="197" t="s">
        <v>67</v>
      </c>
      <c r="D1448" s="207">
        <v>2013</v>
      </c>
      <c r="E1448" s="197" t="s">
        <v>6</v>
      </c>
      <c r="F1448" s="203">
        <v>343</v>
      </c>
      <c r="G1448" s="200">
        <v>48</v>
      </c>
      <c r="H1448" s="204">
        <v>48</v>
      </c>
      <c r="I1448" s="204">
        <v>0</v>
      </c>
      <c r="J1448" s="200">
        <v>260</v>
      </c>
      <c r="K1448" s="199">
        <v>36</v>
      </c>
      <c r="L1448" s="203">
        <v>36</v>
      </c>
      <c r="M1448" s="203">
        <v>0</v>
      </c>
      <c r="N1448" s="203">
        <v>241</v>
      </c>
      <c r="O1448" s="203">
        <v>1</v>
      </c>
      <c r="P1448" s="203">
        <v>530</v>
      </c>
      <c r="Q1448" s="201">
        <v>252</v>
      </c>
      <c r="R1448" s="197">
        <v>1374</v>
      </c>
      <c r="S1448" s="197">
        <v>337</v>
      </c>
      <c r="T1448" s="92">
        <f t="shared" si="22"/>
        <v>2013</v>
      </c>
      <c r="U1448">
        <f>VLOOKUP(A1448,'SB35 Determination Data'!$B$4:$F$542,5,FALSE)</f>
        <v>2013</v>
      </c>
    </row>
    <row r="1449" spans="1:21" ht="15" x14ac:dyDescent="0.2">
      <c r="A1449" s="197" t="s">
        <v>316</v>
      </c>
      <c r="B1449" s="197" t="s">
        <v>66</v>
      </c>
      <c r="C1449" s="197" t="s">
        <v>67</v>
      </c>
      <c r="D1449" s="207">
        <v>2014</v>
      </c>
      <c r="E1449" s="197" t="s">
        <v>6</v>
      </c>
      <c r="F1449" s="203">
        <v>343</v>
      </c>
      <c r="G1449" s="200">
        <v>48</v>
      </c>
      <c r="H1449" s="204">
        <v>48</v>
      </c>
      <c r="I1449" s="204">
        <v>0</v>
      </c>
      <c r="J1449" s="200">
        <v>260</v>
      </c>
      <c r="K1449" s="199">
        <v>18</v>
      </c>
      <c r="L1449" s="203">
        <v>18</v>
      </c>
      <c r="M1449" s="203">
        <v>0</v>
      </c>
      <c r="N1449" s="208">
        <v>241</v>
      </c>
      <c r="O1449" s="203">
        <v>0</v>
      </c>
      <c r="P1449" s="203">
        <v>530</v>
      </c>
      <c r="Q1449" s="201">
        <v>691</v>
      </c>
      <c r="R1449" s="197">
        <v>1374</v>
      </c>
      <c r="S1449" s="197">
        <v>757</v>
      </c>
      <c r="T1449" s="92">
        <f t="shared" si="22"/>
        <v>2014</v>
      </c>
      <c r="U1449">
        <f>VLOOKUP(A1449,'SB35 Determination Data'!$B$4:$F$542,5,FALSE)</f>
        <v>2013</v>
      </c>
    </row>
    <row r="1450" spans="1:21" ht="15" x14ac:dyDescent="0.2">
      <c r="A1450" s="197" t="s">
        <v>316</v>
      </c>
      <c r="B1450" s="197" t="s">
        <v>66</v>
      </c>
      <c r="C1450" s="197" t="s">
        <v>67</v>
      </c>
      <c r="D1450" s="207">
        <v>2015</v>
      </c>
      <c r="E1450" s="197" t="s">
        <v>6</v>
      </c>
      <c r="F1450" s="203">
        <v>343</v>
      </c>
      <c r="G1450" s="200">
        <v>0</v>
      </c>
      <c r="H1450" s="204">
        <v>0</v>
      </c>
      <c r="I1450" s="204">
        <v>0</v>
      </c>
      <c r="J1450" s="200">
        <v>260</v>
      </c>
      <c r="K1450" s="199">
        <v>0</v>
      </c>
      <c r="L1450" s="203">
        <v>0</v>
      </c>
      <c r="M1450" s="203">
        <v>0</v>
      </c>
      <c r="N1450" s="203">
        <v>241</v>
      </c>
      <c r="O1450" s="203">
        <v>0</v>
      </c>
      <c r="P1450" s="203">
        <v>530</v>
      </c>
      <c r="Q1450" s="201">
        <v>415</v>
      </c>
      <c r="R1450" s="197">
        <v>1374</v>
      </c>
      <c r="S1450" s="197">
        <v>415</v>
      </c>
      <c r="T1450" s="92">
        <f t="shared" si="22"/>
        <v>2015</v>
      </c>
      <c r="U1450">
        <f>VLOOKUP(A1450,'SB35 Determination Data'!$B$4:$F$542,5,FALSE)</f>
        <v>2013</v>
      </c>
    </row>
    <row r="1451" spans="1:21" ht="15" x14ac:dyDescent="0.2">
      <c r="A1451" s="197" t="s">
        <v>316</v>
      </c>
      <c r="B1451" s="197" t="s">
        <v>66</v>
      </c>
      <c r="C1451" s="197" t="s">
        <v>67</v>
      </c>
      <c r="D1451" s="207">
        <v>2016</v>
      </c>
      <c r="E1451" s="197" t="s">
        <v>6</v>
      </c>
      <c r="F1451" s="203">
        <v>343</v>
      </c>
      <c r="G1451" s="200">
        <v>0</v>
      </c>
      <c r="H1451" s="204">
        <v>0</v>
      </c>
      <c r="I1451" s="204">
        <v>0</v>
      </c>
      <c r="J1451" s="200">
        <v>260</v>
      </c>
      <c r="K1451" s="199">
        <v>0</v>
      </c>
      <c r="L1451" s="203">
        <v>0</v>
      </c>
      <c r="M1451" s="203">
        <v>0</v>
      </c>
      <c r="N1451" s="203">
        <v>241</v>
      </c>
      <c r="O1451" s="203">
        <v>0</v>
      </c>
      <c r="P1451" s="203">
        <v>530</v>
      </c>
      <c r="Q1451" s="201">
        <v>35</v>
      </c>
      <c r="R1451" s="197">
        <v>1374</v>
      </c>
      <c r="S1451" s="197">
        <v>35</v>
      </c>
      <c r="T1451" s="92">
        <f t="shared" si="22"/>
        <v>2016</v>
      </c>
      <c r="U1451">
        <f>VLOOKUP(A1451,'SB35 Determination Data'!$B$4:$F$542,5,FALSE)</f>
        <v>2013</v>
      </c>
    </row>
    <row r="1452" spans="1:21" ht="15" x14ac:dyDescent="0.2">
      <c r="A1452" s="197" t="s">
        <v>316</v>
      </c>
      <c r="B1452" s="197" t="s">
        <v>66</v>
      </c>
      <c r="C1452" s="197" t="s">
        <v>67</v>
      </c>
      <c r="D1452" s="207">
        <v>2017</v>
      </c>
      <c r="E1452" s="197" t="s">
        <v>6</v>
      </c>
      <c r="F1452" s="203">
        <v>343</v>
      </c>
      <c r="G1452" s="200">
        <v>0</v>
      </c>
      <c r="H1452" s="204">
        <v>0</v>
      </c>
      <c r="I1452" s="204">
        <v>0</v>
      </c>
      <c r="J1452" s="200">
        <v>260</v>
      </c>
      <c r="K1452" s="199">
        <v>0</v>
      </c>
      <c r="L1452" s="203">
        <v>0</v>
      </c>
      <c r="M1452" s="203">
        <v>0</v>
      </c>
      <c r="N1452" s="203">
        <v>241</v>
      </c>
      <c r="O1452" s="203">
        <v>0</v>
      </c>
      <c r="P1452" s="203">
        <v>530</v>
      </c>
      <c r="Q1452" s="201">
        <v>154</v>
      </c>
      <c r="R1452" s="197">
        <v>1374</v>
      </c>
      <c r="S1452" s="197">
        <v>154</v>
      </c>
      <c r="T1452" s="92">
        <f t="shared" si="22"/>
        <v>2017</v>
      </c>
      <c r="U1452">
        <f>VLOOKUP(A1452,'SB35 Determination Data'!$B$4:$F$542,5,FALSE)</f>
        <v>2013</v>
      </c>
    </row>
    <row r="1453" spans="1:21" ht="15" x14ac:dyDescent="0.2">
      <c r="A1453" s="197" t="s">
        <v>317</v>
      </c>
      <c r="B1453" s="197" t="s">
        <v>5</v>
      </c>
      <c r="C1453" s="197" t="s">
        <v>3</v>
      </c>
      <c r="D1453" s="207">
        <v>2014</v>
      </c>
      <c r="E1453" s="197" t="s">
        <v>6</v>
      </c>
      <c r="F1453" s="203">
        <v>246</v>
      </c>
      <c r="G1453" s="200">
        <v>0</v>
      </c>
      <c r="H1453" s="204">
        <v>0</v>
      </c>
      <c r="I1453" s="204">
        <v>0</v>
      </c>
      <c r="J1453" s="200">
        <v>144</v>
      </c>
      <c r="K1453" s="199">
        <v>0</v>
      </c>
      <c r="L1453" s="203">
        <v>0</v>
      </c>
      <c r="M1453" s="203">
        <v>0</v>
      </c>
      <c r="N1453" s="203">
        <v>155</v>
      </c>
      <c r="O1453" s="203">
        <v>1</v>
      </c>
      <c r="P1453" s="203">
        <v>363</v>
      </c>
      <c r="Q1453" s="201">
        <v>325</v>
      </c>
      <c r="R1453" s="197">
        <v>908</v>
      </c>
      <c r="S1453" s="197">
        <v>326</v>
      </c>
      <c r="T1453" s="92">
        <f t="shared" si="22"/>
        <v>2014</v>
      </c>
      <c r="U1453">
        <f>VLOOKUP(A1453,'SB35 Determination Data'!$B$4:$F$542,5,FALSE)</f>
        <v>2014</v>
      </c>
    </row>
    <row r="1454" spans="1:21" ht="15" x14ac:dyDescent="0.2">
      <c r="A1454" s="197" t="s">
        <v>317</v>
      </c>
      <c r="B1454" s="197" t="s">
        <v>5</v>
      </c>
      <c r="C1454" s="197" t="s">
        <v>3</v>
      </c>
      <c r="D1454" s="207">
        <v>2016</v>
      </c>
      <c r="E1454" s="197" t="s">
        <v>6</v>
      </c>
      <c r="F1454" s="203">
        <v>246</v>
      </c>
      <c r="G1454" s="200">
        <v>0</v>
      </c>
      <c r="H1454" s="204">
        <v>0</v>
      </c>
      <c r="I1454" s="204">
        <v>0</v>
      </c>
      <c r="J1454" s="200">
        <v>144</v>
      </c>
      <c r="K1454" s="199">
        <v>0</v>
      </c>
      <c r="L1454" s="203">
        <v>0</v>
      </c>
      <c r="M1454" s="203">
        <v>0</v>
      </c>
      <c r="N1454" s="203">
        <v>155</v>
      </c>
      <c r="O1454" s="203">
        <v>0</v>
      </c>
      <c r="P1454" s="203">
        <v>363</v>
      </c>
      <c r="Q1454" s="201">
        <v>12</v>
      </c>
      <c r="R1454" s="197">
        <v>908</v>
      </c>
      <c r="S1454" s="197">
        <v>12</v>
      </c>
      <c r="T1454" s="92">
        <f t="shared" si="22"/>
        <v>2016</v>
      </c>
      <c r="U1454">
        <f>VLOOKUP(A1454,'SB35 Determination Data'!$B$4:$F$542,5,FALSE)</f>
        <v>2014</v>
      </c>
    </row>
    <row r="1455" spans="1:21" ht="15" x14ac:dyDescent="0.2">
      <c r="A1455" s="197" t="s">
        <v>317</v>
      </c>
      <c r="B1455" s="197" t="s">
        <v>5</v>
      </c>
      <c r="C1455" s="197" t="s">
        <v>3</v>
      </c>
      <c r="D1455" s="207">
        <v>2017</v>
      </c>
      <c r="E1455" s="197" t="s">
        <v>6</v>
      </c>
      <c r="F1455" s="203">
        <v>246</v>
      </c>
      <c r="G1455" s="200">
        <v>0</v>
      </c>
      <c r="H1455" s="204">
        <v>0</v>
      </c>
      <c r="I1455" s="204">
        <v>0</v>
      </c>
      <c r="J1455" s="200">
        <v>144</v>
      </c>
      <c r="K1455" s="199">
        <v>0</v>
      </c>
      <c r="L1455" s="203">
        <v>0</v>
      </c>
      <c r="M1455" s="203">
        <v>0</v>
      </c>
      <c r="N1455" s="203">
        <v>155</v>
      </c>
      <c r="O1455" s="203">
        <v>0</v>
      </c>
      <c r="P1455" s="203">
        <v>363</v>
      </c>
      <c r="Q1455" s="201">
        <v>87</v>
      </c>
      <c r="R1455" s="197">
        <v>908</v>
      </c>
      <c r="S1455" s="197">
        <v>87</v>
      </c>
      <c r="T1455" s="92">
        <f t="shared" si="22"/>
        <v>2017</v>
      </c>
      <c r="U1455">
        <f>VLOOKUP(A1455,'SB35 Determination Data'!$B$4:$F$542,5,FALSE)</f>
        <v>2014</v>
      </c>
    </row>
    <row r="1456" spans="1:21" ht="15" x14ac:dyDescent="0.2">
      <c r="A1456" s="197" t="s">
        <v>968</v>
      </c>
      <c r="B1456" s="197" t="s">
        <v>21</v>
      </c>
      <c r="C1456" s="197" t="s">
        <v>8</v>
      </c>
      <c r="D1456" s="207">
        <v>2016</v>
      </c>
      <c r="E1456" s="197" t="s">
        <v>6</v>
      </c>
      <c r="F1456" s="203">
        <v>604</v>
      </c>
      <c r="G1456" s="200">
        <v>42</v>
      </c>
      <c r="H1456" s="204">
        <v>42</v>
      </c>
      <c r="I1456" s="204">
        <v>0</v>
      </c>
      <c r="J1456" s="200">
        <v>355</v>
      </c>
      <c r="K1456" s="199">
        <v>16</v>
      </c>
      <c r="L1456" s="203">
        <v>16</v>
      </c>
      <c r="M1456" s="203">
        <v>0</v>
      </c>
      <c r="N1456" s="203">
        <v>381</v>
      </c>
      <c r="O1456" s="203">
        <v>12</v>
      </c>
      <c r="P1456" s="203">
        <v>895</v>
      </c>
      <c r="Q1456" s="201">
        <v>392</v>
      </c>
      <c r="R1456" s="197">
        <v>2235</v>
      </c>
      <c r="S1456" s="197">
        <v>462</v>
      </c>
      <c r="T1456" s="92">
        <f t="shared" si="22"/>
        <v>2016</v>
      </c>
      <c r="U1456">
        <f>VLOOKUP(A1456,'SB35 Determination Data'!$B$4:$F$542,5,FALSE)</f>
        <v>2015</v>
      </c>
    </row>
    <row r="1457" spans="1:21" ht="15" x14ac:dyDescent="0.2">
      <c r="A1457" s="197" t="s">
        <v>968</v>
      </c>
      <c r="B1457" s="197" t="s">
        <v>21</v>
      </c>
      <c r="C1457" s="197" t="s">
        <v>8</v>
      </c>
      <c r="D1457" s="207">
        <v>2017</v>
      </c>
      <c r="E1457" s="197" t="s">
        <v>6</v>
      </c>
      <c r="F1457" s="203">
        <v>604</v>
      </c>
      <c r="G1457" s="200">
        <v>0</v>
      </c>
      <c r="H1457" s="204">
        <v>0</v>
      </c>
      <c r="I1457" s="204">
        <v>0</v>
      </c>
      <c r="J1457" s="200">
        <v>355</v>
      </c>
      <c r="K1457" s="199">
        <v>0</v>
      </c>
      <c r="L1457" s="203">
        <v>0</v>
      </c>
      <c r="M1457" s="203">
        <v>0</v>
      </c>
      <c r="N1457" s="203">
        <v>381</v>
      </c>
      <c r="O1457" s="203">
        <v>6</v>
      </c>
      <c r="P1457" s="203">
        <v>895</v>
      </c>
      <c r="Q1457" s="201">
        <v>119</v>
      </c>
      <c r="R1457" s="197">
        <v>2235</v>
      </c>
      <c r="S1457" s="197">
        <v>125</v>
      </c>
      <c r="T1457" s="92">
        <f t="shared" si="22"/>
        <v>2017</v>
      </c>
      <c r="U1457">
        <f>VLOOKUP(A1457,'SB35 Determination Data'!$B$4:$F$542,5,FALSE)</f>
        <v>2015</v>
      </c>
    </row>
    <row r="1458" spans="1:21" ht="15" x14ac:dyDescent="0.2">
      <c r="A1458" s="197" t="s">
        <v>1000</v>
      </c>
      <c r="B1458" s="197" t="s">
        <v>25</v>
      </c>
      <c r="C1458" s="197" t="s">
        <v>26</v>
      </c>
      <c r="D1458" s="207">
        <v>2015</v>
      </c>
      <c r="E1458" s="197" t="s">
        <v>6</v>
      </c>
      <c r="F1458" s="203">
        <v>350</v>
      </c>
      <c r="G1458" s="200">
        <v>0</v>
      </c>
      <c r="H1458" s="204">
        <v>0</v>
      </c>
      <c r="I1458" s="204">
        <v>0</v>
      </c>
      <c r="J1458" s="200">
        <v>275</v>
      </c>
      <c r="K1458" s="199">
        <v>8</v>
      </c>
      <c r="L1458" s="203">
        <v>0</v>
      </c>
      <c r="M1458" s="203">
        <v>8</v>
      </c>
      <c r="N1458" s="203">
        <v>280</v>
      </c>
      <c r="O1458" s="203">
        <v>0</v>
      </c>
      <c r="P1458" s="203">
        <v>521</v>
      </c>
      <c r="Q1458" s="201">
        <v>37</v>
      </c>
      <c r="R1458" s="197">
        <v>1426</v>
      </c>
      <c r="S1458" s="197">
        <v>45</v>
      </c>
      <c r="T1458" s="92">
        <f t="shared" si="22"/>
        <v>2016</v>
      </c>
      <c r="U1458">
        <f>VLOOKUP(A1458,'SB35 Determination Data'!$B$4:$F$542,5,FALSE)</f>
        <v>2016</v>
      </c>
    </row>
    <row r="1459" spans="1:21" ht="15" x14ac:dyDescent="0.2">
      <c r="A1459" s="197" t="s">
        <v>1000</v>
      </c>
      <c r="B1459" s="197" t="s">
        <v>25</v>
      </c>
      <c r="C1459" s="197" t="s">
        <v>26</v>
      </c>
      <c r="D1459" s="207">
        <v>2016</v>
      </c>
      <c r="E1459" s="197" t="s">
        <v>6</v>
      </c>
      <c r="F1459" s="203">
        <v>350</v>
      </c>
      <c r="G1459" s="200">
        <v>0</v>
      </c>
      <c r="H1459" s="204">
        <v>0</v>
      </c>
      <c r="I1459" s="204">
        <v>0</v>
      </c>
      <c r="J1459" s="204">
        <v>275</v>
      </c>
      <c r="K1459" s="199">
        <v>16</v>
      </c>
      <c r="L1459" s="203">
        <v>0</v>
      </c>
      <c r="M1459" s="203">
        <v>16</v>
      </c>
      <c r="N1459" s="203">
        <v>280</v>
      </c>
      <c r="O1459" s="203">
        <v>3</v>
      </c>
      <c r="P1459" s="203">
        <v>521</v>
      </c>
      <c r="Q1459" s="197">
        <v>85</v>
      </c>
      <c r="R1459" s="197">
        <v>1426</v>
      </c>
      <c r="S1459" s="197">
        <v>104</v>
      </c>
      <c r="T1459" s="92">
        <f t="shared" si="22"/>
        <v>2016</v>
      </c>
      <c r="U1459">
        <f>VLOOKUP(A1459,'SB35 Determination Data'!$B$4:$F$542,5,FALSE)</f>
        <v>2016</v>
      </c>
    </row>
    <row r="1460" spans="1:21" ht="15" x14ac:dyDescent="0.2">
      <c r="A1460" s="197" t="s">
        <v>1000</v>
      </c>
      <c r="B1460" s="197" t="s">
        <v>25</v>
      </c>
      <c r="C1460" s="197" t="s">
        <v>26</v>
      </c>
      <c r="D1460" s="207">
        <v>2017</v>
      </c>
      <c r="E1460" s="197" t="s">
        <v>6</v>
      </c>
      <c r="F1460" s="203">
        <v>350</v>
      </c>
      <c r="G1460" s="200">
        <v>0</v>
      </c>
      <c r="H1460" s="204">
        <v>0</v>
      </c>
      <c r="I1460" s="204">
        <v>0</v>
      </c>
      <c r="J1460" s="204">
        <v>275</v>
      </c>
      <c r="K1460" s="199">
        <v>37</v>
      </c>
      <c r="L1460" s="203">
        <v>0</v>
      </c>
      <c r="M1460" s="203">
        <v>37</v>
      </c>
      <c r="N1460" s="203">
        <v>280</v>
      </c>
      <c r="O1460" s="203">
        <v>1</v>
      </c>
      <c r="P1460" s="203">
        <v>521</v>
      </c>
      <c r="Q1460" s="197">
        <v>82</v>
      </c>
      <c r="R1460" s="197">
        <v>1426</v>
      </c>
      <c r="S1460" s="197">
        <v>120</v>
      </c>
      <c r="T1460" s="92">
        <f t="shared" si="22"/>
        <v>2017</v>
      </c>
      <c r="U1460">
        <f>VLOOKUP(A1460,'SB35 Determination Data'!$B$4:$F$542,5,FALSE)</f>
        <v>2016</v>
      </c>
    </row>
    <row r="1461" spans="1:21" ht="15" x14ac:dyDescent="0.2">
      <c r="A1461" s="197" t="s">
        <v>1085</v>
      </c>
      <c r="B1461" s="197" t="s">
        <v>64</v>
      </c>
      <c r="C1461" s="197" t="s">
        <v>26</v>
      </c>
      <c r="D1461" s="207">
        <v>2016</v>
      </c>
      <c r="E1461" s="197" t="s">
        <v>6</v>
      </c>
      <c r="F1461" s="203">
        <v>169</v>
      </c>
      <c r="G1461" s="200">
        <v>20</v>
      </c>
      <c r="H1461" s="204">
        <v>20</v>
      </c>
      <c r="I1461" s="204">
        <v>0</v>
      </c>
      <c r="J1461" s="204">
        <v>110</v>
      </c>
      <c r="K1461" s="199">
        <v>2</v>
      </c>
      <c r="L1461" s="203">
        <v>2</v>
      </c>
      <c r="M1461" s="203">
        <v>0</v>
      </c>
      <c r="N1461" s="203">
        <v>128</v>
      </c>
      <c r="O1461" s="203">
        <v>4</v>
      </c>
      <c r="P1461" s="203">
        <v>293</v>
      </c>
      <c r="Q1461" s="197">
        <v>27</v>
      </c>
      <c r="R1461" s="197">
        <v>700</v>
      </c>
      <c r="S1461" s="197">
        <v>53</v>
      </c>
      <c r="T1461" s="92">
        <f t="shared" si="22"/>
        <v>2016</v>
      </c>
      <c r="U1461">
        <f>VLOOKUP(A1461,'SB35 Determination Data'!$B$4:$F$542,5,FALSE)</f>
        <v>2016</v>
      </c>
    </row>
    <row r="1462" spans="1:21" ht="15" x14ac:dyDescent="0.2">
      <c r="A1462" s="197" t="s">
        <v>1085</v>
      </c>
      <c r="B1462" s="197" t="s">
        <v>64</v>
      </c>
      <c r="C1462" s="197" t="s">
        <v>26</v>
      </c>
      <c r="D1462" s="207">
        <v>2017</v>
      </c>
      <c r="E1462" s="197" t="s">
        <v>6</v>
      </c>
      <c r="F1462" s="203">
        <v>169</v>
      </c>
      <c r="G1462" s="200">
        <v>1</v>
      </c>
      <c r="H1462" s="204">
        <v>1</v>
      </c>
      <c r="I1462" s="204">
        <v>0</v>
      </c>
      <c r="J1462" s="204">
        <v>110</v>
      </c>
      <c r="K1462" s="199">
        <v>3</v>
      </c>
      <c r="L1462" s="203">
        <v>3</v>
      </c>
      <c r="M1462" s="203">
        <v>0</v>
      </c>
      <c r="N1462" s="208">
        <v>128</v>
      </c>
      <c r="O1462" s="203">
        <v>7</v>
      </c>
      <c r="P1462" s="203">
        <v>293</v>
      </c>
      <c r="Q1462" s="197">
        <v>103</v>
      </c>
      <c r="R1462" s="197">
        <v>700</v>
      </c>
      <c r="S1462" s="197">
        <v>114</v>
      </c>
      <c r="T1462" s="92">
        <f t="shared" si="22"/>
        <v>2017</v>
      </c>
      <c r="U1462">
        <f>VLOOKUP(A1462,'SB35 Determination Data'!$B$4:$F$542,5,FALSE)</f>
        <v>2016</v>
      </c>
    </row>
    <row r="1463" spans="1:21" ht="15" x14ac:dyDescent="0.2">
      <c r="A1463" s="197" t="s">
        <v>318</v>
      </c>
      <c r="B1463" s="197" t="s">
        <v>5</v>
      </c>
      <c r="C1463" s="197" t="s">
        <v>3</v>
      </c>
      <c r="D1463" s="207">
        <v>2014</v>
      </c>
      <c r="E1463" s="197" t="s">
        <v>6</v>
      </c>
      <c r="F1463" s="203">
        <v>217</v>
      </c>
      <c r="G1463" s="200">
        <v>0</v>
      </c>
      <c r="H1463" s="204">
        <v>0</v>
      </c>
      <c r="I1463" s="204">
        <v>0</v>
      </c>
      <c r="J1463" s="204">
        <v>129</v>
      </c>
      <c r="K1463" s="199">
        <v>0</v>
      </c>
      <c r="L1463" s="203">
        <v>0</v>
      </c>
      <c r="M1463" s="203">
        <v>0</v>
      </c>
      <c r="N1463" s="203">
        <v>138</v>
      </c>
      <c r="O1463" s="203">
        <v>0</v>
      </c>
      <c r="P1463" s="203">
        <v>347</v>
      </c>
      <c r="Q1463" s="197">
        <v>481</v>
      </c>
      <c r="R1463" s="197">
        <v>831</v>
      </c>
      <c r="S1463" s="197">
        <v>481</v>
      </c>
      <c r="T1463" s="92">
        <f t="shared" si="22"/>
        <v>2014</v>
      </c>
      <c r="U1463">
        <f>VLOOKUP(A1463,'SB35 Determination Data'!$B$4:$F$542,5,FALSE)</f>
        <v>2014</v>
      </c>
    </row>
    <row r="1464" spans="1:21" ht="15" x14ac:dyDescent="0.2">
      <c r="A1464" s="197" t="s">
        <v>318</v>
      </c>
      <c r="B1464" s="197" t="s">
        <v>5</v>
      </c>
      <c r="C1464" s="197" t="s">
        <v>3</v>
      </c>
      <c r="D1464" s="207">
        <v>2015</v>
      </c>
      <c r="E1464" s="197" t="s">
        <v>6</v>
      </c>
      <c r="F1464" s="203">
        <v>217</v>
      </c>
      <c r="G1464" s="200">
        <v>0</v>
      </c>
      <c r="H1464" s="204">
        <v>0</v>
      </c>
      <c r="I1464" s="204">
        <v>0</v>
      </c>
      <c r="J1464" s="204">
        <v>129</v>
      </c>
      <c r="K1464" s="199">
        <v>0</v>
      </c>
      <c r="L1464" s="203">
        <v>0</v>
      </c>
      <c r="M1464" s="203">
        <v>0</v>
      </c>
      <c r="N1464" s="203">
        <v>138</v>
      </c>
      <c r="O1464" s="203">
        <v>0</v>
      </c>
      <c r="P1464" s="203">
        <v>347</v>
      </c>
      <c r="Q1464" s="197">
        <v>140</v>
      </c>
      <c r="R1464" s="197">
        <v>831</v>
      </c>
      <c r="S1464" s="197">
        <v>140</v>
      </c>
      <c r="T1464" s="92">
        <f t="shared" si="22"/>
        <v>2015</v>
      </c>
      <c r="U1464">
        <f>VLOOKUP(A1464,'SB35 Determination Data'!$B$4:$F$542,5,FALSE)</f>
        <v>2014</v>
      </c>
    </row>
    <row r="1465" spans="1:21" ht="15" x14ac:dyDescent="0.2">
      <c r="A1465" s="197" t="s">
        <v>318</v>
      </c>
      <c r="B1465" s="197" t="s">
        <v>5</v>
      </c>
      <c r="C1465" s="197" t="s">
        <v>3</v>
      </c>
      <c r="D1465" s="207">
        <v>2016</v>
      </c>
      <c r="E1465" s="197" t="s">
        <v>6</v>
      </c>
      <c r="F1465" s="203">
        <v>217</v>
      </c>
      <c r="G1465" s="200">
        <v>0</v>
      </c>
      <c r="H1465" s="204">
        <v>0</v>
      </c>
      <c r="I1465" s="204">
        <v>0</v>
      </c>
      <c r="J1465" s="204">
        <v>129</v>
      </c>
      <c r="K1465" s="199">
        <v>0</v>
      </c>
      <c r="L1465" s="203">
        <v>0</v>
      </c>
      <c r="M1465" s="203">
        <v>0</v>
      </c>
      <c r="N1465" s="203">
        <v>138</v>
      </c>
      <c r="O1465" s="203">
        <v>0</v>
      </c>
      <c r="P1465" s="203">
        <v>347</v>
      </c>
      <c r="Q1465" s="197">
        <v>37</v>
      </c>
      <c r="R1465" s="197">
        <v>831</v>
      </c>
      <c r="S1465" s="197">
        <v>37</v>
      </c>
      <c r="T1465" s="92">
        <f t="shared" si="22"/>
        <v>2016</v>
      </c>
      <c r="U1465">
        <f>VLOOKUP(A1465,'SB35 Determination Data'!$B$4:$F$542,5,FALSE)</f>
        <v>2014</v>
      </c>
    </row>
    <row r="1466" spans="1:21" ht="15" x14ac:dyDescent="0.2">
      <c r="A1466" s="197" t="s">
        <v>318</v>
      </c>
      <c r="B1466" s="197" t="s">
        <v>5</v>
      </c>
      <c r="C1466" s="197" t="s">
        <v>3</v>
      </c>
      <c r="D1466" s="207">
        <v>2017</v>
      </c>
      <c r="E1466" s="197" t="s">
        <v>6</v>
      </c>
      <c r="F1466" s="203">
        <v>217</v>
      </c>
      <c r="G1466" s="200">
        <v>0</v>
      </c>
      <c r="H1466" s="204">
        <v>0</v>
      </c>
      <c r="I1466" s="204">
        <v>0</v>
      </c>
      <c r="J1466" s="204">
        <v>129</v>
      </c>
      <c r="K1466" s="199">
        <v>0</v>
      </c>
      <c r="L1466" s="203">
        <v>0</v>
      </c>
      <c r="M1466" s="203">
        <v>0</v>
      </c>
      <c r="N1466" s="203">
        <v>138</v>
      </c>
      <c r="O1466" s="203">
        <v>0</v>
      </c>
      <c r="P1466" s="203">
        <v>347</v>
      </c>
      <c r="Q1466" s="197">
        <v>2</v>
      </c>
      <c r="R1466" s="197">
        <v>831</v>
      </c>
      <c r="S1466" s="197">
        <v>2</v>
      </c>
      <c r="T1466" s="92">
        <f t="shared" si="22"/>
        <v>2017</v>
      </c>
      <c r="U1466">
        <f>VLOOKUP(A1466,'SB35 Determination Data'!$B$4:$F$542,5,FALSE)</f>
        <v>2014</v>
      </c>
    </row>
    <row r="1467" spans="1:21" ht="15" x14ac:dyDescent="0.2">
      <c r="A1467" s="197" t="s">
        <v>319</v>
      </c>
      <c r="B1467" s="197" t="s">
        <v>5</v>
      </c>
      <c r="C1467" s="197" t="s">
        <v>3</v>
      </c>
      <c r="D1467" s="207">
        <v>2014</v>
      </c>
      <c r="E1467" s="197" t="s">
        <v>6</v>
      </c>
      <c r="F1467" s="203">
        <v>19</v>
      </c>
      <c r="G1467" s="200">
        <v>0</v>
      </c>
      <c r="H1467" s="204">
        <v>0</v>
      </c>
      <c r="I1467" s="204">
        <v>0</v>
      </c>
      <c r="J1467" s="204">
        <v>12</v>
      </c>
      <c r="K1467" s="199">
        <v>18</v>
      </c>
      <c r="L1467" s="203">
        <v>18</v>
      </c>
      <c r="M1467" s="203">
        <v>0</v>
      </c>
      <c r="N1467" s="203">
        <v>13</v>
      </c>
      <c r="O1467" s="203">
        <v>19</v>
      </c>
      <c r="P1467" s="203">
        <v>33</v>
      </c>
      <c r="Q1467" s="197">
        <v>233</v>
      </c>
      <c r="R1467" s="197">
        <v>77</v>
      </c>
      <c r="S1467" s="197">
        <v>270</v>
      </c>
      <c r="T1467" s="92">
        <f t="shared" si="22"/>
        <v>2014</v>
      </c>
      <c r="U1467">
        <f>VLOOKUP(A1467,'SB35 Determination Data'!$B$4:$F$542,5,FALSE)</f>
        <v>2014</v>
      </c>
    </row>
    <row r="1468" spans="1:21" ht="15" x14ac:dyDescent="0.2">
      <c r="A1468" s="197" t="s">
        <v>319</v>
      </c>
      <c r="B1468" s="197" t="s">
        <v>5</v>
      </c>
      <c r="C1468" s="197" t="s">
        <v>3</v>
      </c>
      <c r="D1468" s="207">
        <v>2015</v>
      </c>
      <c r="E1468" s="197" t="s">
        <v>6</v>
      </c>
      <c r="F1468" s="203">
        <v>19</v>
      </c>
      <c r="G1468" s="200">
        <v>42</v>
      </c>
      <c r="H1468" s="204">
        <v>42</v>
      </c>
      <c r="I1468" s="204">
        <v>0</v>
      </c>
      <c r="J1468" s="204">
        <v>12</v>
      </c>
      <c r="K1468" s="199">
        <v>43</v>
      </c>
      <c r="L1468" s="203">
        <v>43</v>
      </c>
      <c r="M1468" s="203">
        <v>0</v>
      </c>
      <c r="N1468" s="208">
        <v>13</v>
      </c>
      <c r="O1468" s="203">
        <v>0</v>
      </c>
      <c r="P1468" s="203">
        <v>33</v>
      </c>
      <c r="Q1468" s="197">
        <v>390</v>
      </c>
      <c r="R1468" s="197">
        <v>77</v>
      </c>
      <c r="S1468" s="197">
        <v>475</v>
      </c>
      <c r="T1468" s="92">
        <f t="shared" si="22"/>
        <v>2015</v>
      </c>
      <c r="U1468">
        <f>VLOOKUP(A1468,'SB35 Determination Data'!$B$4:$F$542,5,FALSE)</f>
        <v>2014</v>
      </c>
    </row>
    <row r="1469" spans="1:21" ht="15" x14ac:dyDescent="0.2">
      <c r="A1469" s="197" t="s">
        <v>319</v>
      </c>
      <c r="B1469" s="197" t="s">
        <v>5</v>
      </c>
      <c r="C1469" s="197" t="s">
        <v>3</v>
      </c>
      <c r="D1469" s="207">
        <v>2016</v>
      </c>
      <c r="E1469" s="197" t="s">
        <v>6</v>
      </c>
      <c r="F1469" s="203">
        <v>19</v>
      </c>
      <c r="G1469" s="200">
        <v>27</v>
      </c>
      <c r="H1469" s="204">
        <v>27</v>
      </c>
      <c r="I1469" s="204">
        <v>0</v>
      </c>
      <c r="J1469" s="204">
        <v>12</v>
      </c>
      <c r="K1469" s="199">
        <v>13</v>
      </c>
      <c r="L1469" s="203">
        <v>13</v>
      </c>
      <c r="M1469" s="203">
        <v>0</v>
      </c>
      <c r="N1469" s="203">
        <v>13</v>
      </c>
      <c r="O1469" s="203">
        <v>20</v>
      </c>
      <c r="P1469" s="203">
        <v>33</v>
      </c>
      <c r="Q1469" s="197">
        <v>589</v>
      </c>
      <c r="R1469" s="197">
        <v>77</v>
      </c>
      <c r="S1469" s="197">
        <v>649</v>
      </c>
      <c r="T1469" s="92">
        <f t="shared" si="22"/>
        <v>2016</v>
      </c>
      <c r="U1469">
        <f>VLOOKUP(A1469,'SB35 Determination Data'!$B$4:$F$542,5,FALSE)</f>
        <v>2014</v>
      </c>
    </row>
    <row r="1470" spans="1:21" ht="15" x14ac:dyDescent="0.2">
      <c r="A1470" s="197" t="s">
        <v>319</v>
      </c>
      <c r="B1470" s="197" t="s">
        <v>5</v>
      </c>
      <c r="C1470" s="197" t="s">
        <v>3</v>
      </c>
      <c r="D1470" s="207">
        <v>2017</v>
      </c>
      <c r="E1470" s="197" t="s">
        <v>6</v>
      </c>
      <c r="F1470" s="203">
        <v>19</v>
      </c>
      <c r="G1470" s="200">
        <v>0</v>
      </c>
      <c r="H1470" s="204">
        <v>0</v>
      </c>
      <c r="I1470" s="204">
        <v>0</v>
      </c>
      <c r="J1470" s="204">
        <v>12</v>
      </c>
      <c r="K1470" s="199">
        <v>15</v>
      </c>
      <c r="L1470" s="203">
        <v>15</v>
      </c>
      <c r="M1470" s="203">
        <v>0</v>
      </c>
      <c r="N1470" s="203">
        <v>13</v>
      </c>
      <c r="O1470" s="203">
        <v>8</v>
      </c>
      <c r="P1470" s="203">
        <v>33</v>
      </c>
      <c r="Q1470" s="197">
        <v>161</v>
      </c>
      <c r="R1470" s="197">
        <v>77</v>
      </c>
      <c r="S1470" s="197">
        <v>184</v>
      </c>
      <c r="T1470" s="92">
        <f t="shared" si="22"/>
        <v>2017</v>
      </c>
      <c r="U1470">
        <f>VLOOKUP(A1470,'SB35 Determination Data'!$B$4:$F$542,5,FALSE)</f>
        <v>2014</v>
      </c>
    </row>
    <row r="1471" spans="1:21" ht="15" x14ac:dyDescent="0.2">
      <c r="A1471" s="197" t="s">
        <v>320</v>
      </c>
      <c r="B1471" s="197" t="s">
        <v>101</v>
      </c>
      <c r="C1471" s="197" t="s">
        <v>32</v>
      </c>
      <c r="D1471" s="207">
        <v>2013</v>
      </c>
      <c r="E1471" s="197" t="s">
        <v>6</v>
      </c>
      <c r="F1471" s="203">
        <v>1316</v>
      </c>
      <c r="G1471" s="200">
        <v>69</v>
      </c>
      <c r="H1471" s="204">
        <v>69</v>
      </c>
      <c r="I1471" s="204">
        <v>0</v>
      </c>
      <c r="J1471" s="204">
        <v>923</v>
      </c>
      <c r="K1471" s="199">
        <v>0</v>
      </c>
      <c r="L1471" s="203">
        <v>0</v>
      </c>
      <c r="M1471" s="203">
        <v>0</v>
      </c>
      <c r="N1471" s="203">
        <v>1111</v>
      </c>
      <c r="O1471" s="203">
        <v>437</v>
      </c>
      <c r="P1471" s="203">
        <v>2627</v>
      </c>
      <c r="Q1471" s="197">
        <v>76</v>
      </c>
      <c r="R1471" s="197">
        <v>5977</v>
      </c>
      <c r="S1471" s="197">
        <v>582</v>
      </c>
      <c r="T1471" s="92">
        <f t="shared" si="22"/>
        <v>2014</v>
      </c>
      <c r="U1471">
        <f>VLOOKUP(A1471,'SB35 Determination Data'!$B$4:$F$542,5,FALSE)</f>
        <v>2014</v>
      </c>
    </row>
    <row r="1472" spans="1:21" ht="15" x14ac:dyDescent="0.2">
      <c r="A1472" s="197" t="s">
        <v>320</v>
      </c>
      <c r="B1472" s="197" t="s">
        <v>101</v>
      </c>
      <c r="C1472" s="197" t="s">
        <v>32</v>
      </c>
      <c r="D1472" s="207">
        <v>2014</v>
      </c>
      <c r="E1472" s="197" t="s">
        <v>6</v>
      </c>
      <c r="F1472" s="203">
        <v>1316</v>
      </c>
      <c r="G1472" s="200">
        <v>0</v>
      </c>
      <c r="H1472" s="204">
        <v>0</v>
      </c>
      <c r="I1472" s="204">
        <v>0</v>
      </c>
      <c r="J1472" s="204">
        <v>923</v>
      </c>
      <c r="K1472" s="199">
        <v>0</v>
      </c>
      <c r="L1472" s="203">
        <v>0</v>
      </c>
      <c r="M1472" s="203">
        <v>0</v>
      </c>
      <c r="N1472" s="208">
        <v>1111</v>
      </c>
      <c r="O1472" s="203">
        <v>42</v>
      </c>
      <c r="P1472" s="203">
        <v>2627</v>
      </c>
      <c r="Q1472" s="197">
        <v>20</v>
      </c>
      <c r="R1472" s="197">
        <v>5977</v>
      </c>
      <c r="S1472" s="197">
        <v>62</v>
      </c>
      <c r="T1472" s="92">
        <f t="shared" si="22"/>
        <v>2014</v>
      </c>
      <c r="U1472">
        <f>VLOOKUP(A1472,'SB35 Determination Data'!$B$4:$F$542,5,FALSE)</f>
        <v>2014</v>
      </c>
    </row>
    <row r="1473" spans="1:21" ht="15" x14ac:dyDescent="0.2">
      <c r="A1473" s="197" t="s">
        <v>320</v>
      </c>
      <c r="B1473" s="197" t="s">
        <v>101</v>
      </c>
      <c r="C1473" s="197" t="s">
        <v>32</v>
      </c>
      <c r="D1473" s="207">
        <v>2015</v>
      </c>
      <c r="E1473" s="197" t="s">
        <v>6</v>
      </c>
      <c r="F1473" s="203">
        <v>1316</v>
      </c>
      <c r="G1473" s="200">
        <v>58</v>
      </c>
      <c r="H1473" s="204">
        <v>58</v>
      </c>
      <c r="I1473" s="204">
        <v>0</v>
      </c>
      <c r="J1473" s="204">
        <v>923</v>
      </c>
      <c r="K1473" s="199">
        <v>18</v>
      </c>
      <c r="L1473" s="203">
        <v>18</v>
      </c>
      <c r="M1473" s="203">
        <v>0</v>
      </c>
      <c r="N1473" s="203">
        <v>1111</v>
      </c>
      <c r="O1473" s="203">
        <v>42</v>
      </c>
      <c r="P1473" s="203">
        <v>2627</v>
      </c>
      <c r="Q1473" s="197">
        <v>19</v>
      </c>
      <c r="R1473" s="197">
        <v>5977</v>
      </c>
      <c r="S1473" s="197">
        <v>137</v>
      </c>
      <c r="T1473" s="92">
        <f t="shared" si="22"/>
        <v>2015</v>
      </c>
      <c r="U1473">
        <f>VLOOKUP(A1473,'SB35 Determination Data'!$B$4:$F$542,5,FALSE)</f>
        <v>2014</v>
      </c>
    </row>
    <row r="1474" spans="1:21" ht="15" x14ac:dyDescent="0.2">
      <c r="A1474" s="197" t="s">
        <v>320</v>
      </c>
      <c r="B1474" s="197" t="s">
        <v>101</v>
      </c>
      <c r="C1474" s="197" t="s">
        <v>32</v>
      </c>
      <c r="D1474" s="207">
        <v>2016</v>
      </c>
      <c r="E1474" s="197" t="s">
        <v>6</v>
      </c>
      <c r="F1474" s="203">
        <v>1316</v>
      </c>
      <c r="G1474" s="200">
        <v>0</v>
      </c>
      <c r="H1474" s="204">
        <v>0</v>
      </c>
      <c r="I1474" s="204">
        <v>0</v>
      </c>
      <c r="J1474" s="204">
        <v>923</v>
      </c>
      <c r="K1474" s="199">
        <v>0</v>
      </c>
      <c r="L1474" s="203">
        <v>0</v>
      </c>
      <c r="M1474" s="203">
        <v>0</v>
      </c>
      <c r="N1474" s="203">
        <v>1111</v>
      </c>
      <c r="O1474" s="203">
        <v>83</v>
      </c>
      <c r="P1474" s="203">
        <v>2627</v>
      </c>
      <c r="Q1474" s="197">
        <v>20</v>
      </c>
      <c r="R1474" s="197">
        <v>5977</v>
      </c>
      <c r="S1474" s="197">
        <v>103</v>
      </c>
      <c r="T1474" s="92">
        <f t="shared" si="22"/>
        <v>2016</v>
      </c>
      <c r="U1474">
        <f>VLOOKUP(A1474,'SB35 Determination Data'!$B$4:$F$542,5,FALSE)</f>
        <v>2014</v>
      </c>
    </row>
    <row r="1475" spans="1:21" ht="15" x14ac:dyDescent="0.2">
      <c r="A1475" s="197" t="s">
        <v>320</v>
      </c>
      <c r="B1475" s="197" t="s">
        <v>101</v>
      </c>
      <c r="C1475" s="197" t="s">
        <v>32</v>
      </c>
      <c r="D1475" s="207">
        <v>2017</v>
      </c>
      <c r="E1475" s="197" t="s">
        <v>6</v>
      </c>
      <c r="F1475" s="203">
        <v>1316</v>
      </c>
      <c r="G1475" s="200">
        <v>0</v>
      </c>
      <c r="H1475" s="204">
        <v>0</v>
      </c>
      <c r="I1475" s="204">
        <v>0</v>
      </c>
      <c r="J1475" s="204">
        <v>923</v>
      </c>
      <c r="K1475" s="199">
        <v>0</v>
      </c>
      <c r="L1475" s="203">
        <v>0</v>
      </c>
      <c r="M1475" s="203">
        <v>0</v>
      </c>
      <c r="N1475" s="203">
        <v>1111</v>
      </c>
      <c r="O1475" s="203">
        <v>125</v>
      </c>
      <c r="P1475" s="203">
        <v>2627</v>
      </c>
      <c r="Q1475" s="197">
        <v>12</v>
      </c>
      <c r="R1475" s="197">
        <v>5977</v>
      </c>
      <c r="S1475" s="197">
        <v>137</v>
      </c>
      <c r="T1475" s="92">
        <f t="shared" si="22"/>
        <v>2017</v>
      </c>
      <c r="U1475">
        <f>VLOOKUP(A1475,'SB35 Determination Data'!$B$4:$F$542,5,FALSE)</f>
        <v>2014</v>
      </c>
    </row>
    <row r="1476" spans="1:21" ht="15" x14ac:dyDescent="0.2">
      <c r="A1476" s="197" t="s">
        <v>1086</v>
      </c>
      <c r="B1476" s="197" t="s">
        <v>5</v>
      </c>
      <c r="C1476" s="197" t="s">
        <v>3</v>
      </c>
      <c r="D1476" s="207">
        <v>2017</v>
      </c>
      <c r="E1476" s="197" t="s">
        <v>6</v>
      </c>
      <c r="F1476" s="203">
        <v>12</v>
      </c>
      <c r="G1476" s="200">
        <v>0</v>
      </c>
      <c r="H1476" s="204">
        <v>0</v>
      </c>
      <c r="I1476" s="204">
        <v>0</v>
      </c>
      <c r="J1476" s="204">
        <v>7</v>
      </c>
      <c r="K1476" s="199">
        <v>0</v>
      </c>
      <c r="L1476" s="203">
        <v>0</v>
      </c>
      <c r="M1476" s="203">
        <v>0</v>
      </c>
      <c r="N1476" s="208">
        <v>8</v>
      </c>
      <c r="O1476" s="203">
        <v>0</v>
      </c>
      <c r="P1476" s="203">
        <v>18</v>
      </c>
      <c r="Q1476" s="197">
        <v>0</v>
      </c>
      <c r="R1476" s="197">
        <v>45</v>
      </c>
      <c r="S1476" s="197">
        <v>0</v>
      </c>
      <c r="T1476" s="92">
        <f t="shared" ref="T1476:T1539" si="23">IF(D1476&gt;U1476,D1476,U1476)</f>
        <v>2017</v>
      </c>
      <c r="U1476">
        <f>VLOOKUP(A1476,'SB35 Determination Data'!$B$4:$F$542,5,FALSE)</f>
        <v>2014</v>
      </c>
    </row>
    <row r="1477" spans="1:21" ht="15" x14ac:dyDescent="0.2">
      <c r="A1477" s="197" t="s">
        <v>1018</v>
      </c>
      <c r="B1477" s="197" t="s">
        <v>12</v>
      </c>
      <c r="C1477" s="197" t="s">
        <v>3</v>
      </c>
      <c r="D1477" s="207">
        <v>2014</v>
      </c>
      <c r="E1477" s="197" t="s">
        <v>6</v>
      </c>
      <c r="F1477" s="203">
        <v>1</v>
      </c>
      <c r="G1477" s="200">
        <v>0</v>
      </c>
      <c r="H1477" s="204">
        <v>0</v>
      </c>
      <c r="I1477" s="204">
        <v>0</v>
      </c>
      <c r="J1477" s="204">
        <v>1</v>
      </c>
      <c r="K1477" s="199">
        <v>0</v>
      </c>
      <c r="L1477" s="203">
        <v>0</v>
      </c>
      <c r="M1477" s="203">
        <v>0</v>
      </c>
      <c r="N1477" s="203">
        <v>0</v>
      </c>
      <c r="O1477" s="203">
        <v>0</v>
      </c>
      <c r="P1477" s="203">
        <v>0</v>
      </c>
      <c r="Q1477" s="197">
        <v>18</v>
      </c>
      <c r="R1477" s="197">
        <v>2</v>
      </c>
      <c r="S1477" s="197">
        <v>18</v>
      </c>
      <c r="T1477" s="92">
        <f t="shared" si="23"/>
        <v>2014</v>
      </c>
      <c r="U1477">
        <f>VLOOKUP(A1477,'SB35 Determination Data'!$B$4:$F$542,5,FALSE)</f>
        <v>2014</v>
      </c>
    </row>
    <row r="1478" spans="1:21" ht="15" x14ac:dyDescent="0.2">
      <c r="A1478" s="197" t="s">
        <v>1018</v>
      </c>
      <c r="B1478" s="197" t="s">
        <v>12</v>
      </c>
      <c r="C1478" s="197" t="s">
        <v>3</v>
      </c>
      <c r="D1478" s="207">
        <v>2015</v>
      </c>
      <c r="E1478" s="197" t="s">
        <v>6</v>
      </c>
      <c r="F1478" s="203">
        <v>1</v>
      </c>
      <c r="G1478" s="200">
        <v>0</v>
      </c>
      <c r="H1478" s="204">
        <v>0</v>
      </c>
      <c r="I1478" s="204">
        <v>0</v>
      </c>
      <c r="J1478" s="204">
        <v>1</v>
      </c>
      <c r="K1478" s="199">
        <v>0</v>
      </c>
      <c r="L1478" s="203">
        <v>0</v>
      </c>
      <c r="M1478" s="203">
        <v>0</v>
      </c>
      <c r="N1478" s="203">
        <v>0</v>
      </c>
      <c r="O1478" s="203">
        <v>0</v>
      </c>
      <c r="P1478" s="203">
        <v>0</v>
      </c>
      <c r="Q1478" s="197">
        <v>81</v>
      </c>
      <c r="R1478" s="197">
        <v>2</v>
      </c>
      <c r="S1478" s="197">
        <v>81</v>
      </c>
      <c r="T1478" s="92">
        <f t="shared" si="23"/>
        <v>2015</v>
      </c>
      <c r="U1478">
        <f>VLOOKUP(A1478,'SB35 Determination Data'!$B$4:$F$542,5,FALSE)</f>
        <v>2014</v>
      </c>
    </row>
    <row r="1479" spans="1:21" ht="15" x14ac:dyDescent="0.2">
      <c r="A1479" s="197" t="s">
        <v>1018</v>
      </c>
      <c r="B1479" s="197" t="s">
        <v>12</v>
      </c>
      <c r="C1479" s="197" t="s">
        <v>3</v>
      </c>
      <c r="D1479" s="207">
        <v>2016</v>
      </c>
      <c r="E1479" s="197" t="s">
        <v>6</v>
      </c>
      <c r="F1479" s="203">
        <v>1</v>
      </c>
      <c r="G1479" s="200">
        <v>0</v>
      </c>
      <c r="H1479" s="204">
        <v>0</v>
      </c>
      <c r="I1479" s="204">
        <v>0</v>
      </c>
      <c r="J1479" s="204">
        <v>1</v>
      </c>
      <c r="K1479" s="199">
        <v>0</v>
      </c>
      <c r="L1479" s="203">
        <v>0</v>
      </c>
      <c r="M1479" s="203">
        <v>0</v>
      </c>
      <c r="N1479" s="203">
        <v>0</v>
      </c>
      <c r="O1479" s="203">
        <v>0</v>
      </c>
      <c r="P1479" s="203">
        <v>0</v>
      </c>
      <c r="Q1479" s="197">
        <v>9</v>
      </c>
      <c r="R1479" s="197">
        <v>2</v>
      </c>
      <c r="S1479" s="197">
        <v>9</v>
      </c>
      <c r="T1479" s="92">
        <f t="shared" si="23"/>
        <v>2016</v>
      </c>
      <c r="U1479">
        <f>VLOOKUP(A1479,'SB35 Determination Data'!$B$4:$F$542,5,FALSE)</f>
        <v>2014</v>
      </c>
    </row>
    <row r="1480" spans="1:21" ht="15" x14ac:dyDescent="0.2">
      <c r="A1480" s="197" t="s">
        <v>1018</v>
      </c>
      <c r="B1480" s="197" t="s">
        <v>12</v>
      </c>
      <c r="C1480" s="197" t="s">
        <v>3</v>
      </c>
      <c r="D1480" s="207">
        <v>2017</v>
      </c>
      <c r="E1480" s="197" t="s">
        <v>6</v>
      </c>
      <c r="F1480" s="203">
        <v>1</v>
      </c>
      <c r="G1480" s="200">
        <v>0</v>
      </c>
      <c r="H1480" s="204">
        <v>0</v>
      </c>
      <c r="I1480" s="204">
        <v>0</v>
      </c>
      <c r="J1480" s="204">
        <v>1</v>
      </c>
      <c r="K1480" s="199">
        <v>0</v>
      </c>
      <c r="L1480" s="203">
        <v>0</v>
      </c>
      <c r="M1480" s="203">
        <v>0</v>
      </c>
      <c r="N1480" s="208">
        <v>0</v>
      </c>
      <c r="O1480" s="203">
        <v>0</v>
      </c>
      <c r="P1480" s="203">
        <v>0</v>
      </c>
      <c r="Q1480" s="197">
        <v>80</v>
      </c>
      <c r="R1480" s="197">
        <v>2</v>
      </c>
      <c r="S1480" s="197">
        <v>80</v>
      </c>
      <c r="T1480" s="92">
        <f t="shared" si="23"/>
        <v>2017</v>
      </c>
      <c r="U1480">
        <f>VLOOKUP(A1480,'SB35 Determination Data'!$B$4:$F$542,5,FALSE)</f>
        <v>2014</v>
      </c>
    </row>
    <row r="1481" spans="1:21" ht="15" x14ac:dyDescent="0.2">
      <c r="A1481" s="197" t="s">
        <v>1087</v>
      </c>
      <c r="B1481" s="197" t="s">
        <v>50</v>
      </c>
      <c r="C1481" s="197" t="s">
        <v>3</v>
      </c>
      <c r="D1481" s="207">
        <v>2014</v>
      </c>
      <c r="E1481" s="197" t="s">
        <v>6</v>
      </c>
      <c r="F1481" s="203">
        <v>57</v>
      </c>
      <c r="G1481" s="200">
        <v>0</v>
      </c>
      <c r="H1481" s="204">
        <v>0</v>
      </c>
      <c r="I1481" s="204">
        <v>0</v>
      </c>
      <c r="J1481" s="204">
        <v>35</v>
      </c>
      <c r="K1481" s="199">
        <v>0</v>
      </c>
      <c r="L1481" s="203">
        <v>0</v>
      </c>
      <c r="M1481" s="203">
        <v>0</v>
      </c>
      <c r="N1481" s="203">
        <v>36</v>
      </c>
      <c r="O1481" s="203">
        <v>0</v>
      </c>
      <c r="P1481" s="203">
        <v>105</v>
      </c>
      <c r="Q1481" s="197">
        <v>0</v>
      </c>
      <c r="R1481" s="197">
        <v>233</v>
      </c>
      <c r="S1481" s="197">
        <v>0</v>
      </c>
      <c r="T1481" s="92">
        <f t="shared" si="23"/>
        <v>2014</v>
      </c>
      <c r="U1481">
        <f>VLOOKUP(A1481,'SB35 Determination Data'!$B$4:$F$542,5,FALSE)</f>
        <v>2014</v>
      </c>
    </row>
    <row r="1482" spans="1:21" ht="15" x14ac:dyDescent="0.2">
      <c r="A1482" s="197" t="s">
        <v>1087</v>
      </c>
      <c r="B1482" s="197" t="s">
        <v>50</v>
      </c>
      <c r="C1482" s="197" t="s">
        <v>3</v>
      </c>
      <c r="D1482" s="207">
        <v>2015</v>
      </c>
      <c r="E1482" s="197" t="s">
        <v>6</v>
      </c>
      <c r="F1482" s="203">
        <v>57</v>
      </c>
      <c r="G1482" s="200">
        <v>0</v>
      </c>
      <c r="H1482" s="204">
        <v>0</v>
      </c>
      <c r="I1482" s="204">
        <v>0</v>
      </c>
      <c r="J1482" s="204">
        <v>35</v>
      </c>
      <c r="K1482" s="199">
        <v>0</v>
      </c>
      <c r="L1482" s="203">
        <v>0</v>
      </c>
      <c r="M1482" s="203">
        <v>0</v>
      </c>
      <c r="N1482" s="203">
        <v>36</v>
      </c>
      <c r="O1482" s="203">
        <v>0</v>
      </c>
      <c r="P1482" s="203">
        <v>105</v>
      </c>
      <c r="Q1482" s="197">
        <v>0</v>
      </c>
      <c r="R1482" s="197">
        <v>233</v>
      </c>
      <c r="S1482" s="197">
        <v>0</v>
      </c>
      <c r="T1482" s="92">
        <f t="shared" si="23"/>
        <v>2015</v>
      </c>
      <c r="U1482">
        <f>VLOOKUP(A1482,'SB35 Determination Data'!$B$4:$F$542,5,FALSE)</f>
        <v>2014</v>
      </c>
    </row>
    <row r="1483" spans="1:21" ht="15" x14ac:dyDescent="0.2">
      <c r="A1483" s="197" t="s">
        <v>1087</v>
      </c>
      <c r="B1483" s="197" t="s">
        <v>50</v>
      </c>
      <c r="C1483" s="197" t="s">
        <v>3</v>
      </c>
      <c r="D1483" s="207">
        <v>2016</v>
      </c>
      <c r="E1483" s="197" t="s">
        <v>6</v>
      </c>
      <c r="F1483" s="203">
        <v>57</v>
      </c>
      <c r="G1483" s="200">
        <v>0</v>
      </c>
      <c r="H1483" s="204">
        <v>0</v>
      </c>
      <c r="I1483" s="204">
        <v>0</v>
      </c>
      <c r="J1483" s="204">
        <v>35</v>
      </c>
      <c r="K1483" s="199">
        <v>0</v>
      </c>
      <c r="L1483" s="203">
        <v>0</v>
      </c>
      <c r="M1483" s="203">
        <v>0</v>
      </c>
      <c r="N1483" s="203">
        <v>36</v>
      </c>
      <c r="O1483" s="203">
        <v>0</v>
      </c>
      <c r="P1483" s="203">
        <v>105</v>
      </c>
      <c r="Q1483" s="197">
        <v>0</v>
      </c>
      <c r="R1483" s="197">
        <v>233</v>
      </c>
      <c r="S1483" s="197">
        <v>0</v>
      </c>
      <c r="T1483" s="92">
        <f t="shared" si="23"/>
        <v>2016</v>
      </c>
      <c r="U1483">
        <f>VLOOKUP(A1483,'SB35 Determination Data'!$B$4:$F$542,5,FALSE)</f>
        <v>2014</v>
      </c>
    </row>
    <row r="1484" spans="1:21" ht="15" x14ac:dyDescent="0.2">
      <c r="A1484" s="197" t="s">
        <v>1087</v>
      </c>
      <c r="B1484" s="197" t="s">
        <v>50</v>
      </c>
      <c r="C1484" s="197" t="s">
        <v>3</v>
      </c>
      <c r="D1484" s="207">
        <v>2017</v>
      </c>
      <c r="E1484" s="197" t="s">
        <v>6</v>
      </c>
      <c r="F1484" s="203">
        <v>57</v>
      </c>
      <c r="G1484" s="200">
        <v>0</v>
      </c>
      <c r="H1484" s="204">
        <v>0</v>
      </c>
      <c r="I1484" s="204">
        <v>0</v>
      </c>
      <c r="J1484" s="204">
        <v>35</v>
      </c>
      <c r="K1484" s="199">
        <v>0</v>
      </c>
      <c r="L1484" s="203">
        <v>0</v>
      </c>
      <c r="M1484" s="203">
        <v>0</v>
      </c>
      <c r="N1484" s="208">
        <v>36</v>
      </c>
      <c r="O1484" s="203">
        <v>0</v>
      </c>
      <c r="P1484" s="203">
        <v>105</v>
      </c>
      <c r="Q1484" s="197">
        <v>0</v>
      </c>
      <c r="R1484" s="197">
        <v>233</v>
      </c>
      <c r="S1484" s="197">
        <v>0</v>
      </c>
      <c r="T1484" s="92">
        <f t="shared" si="23"/>
        <v>2017</v>
      </c>
      <c r="U1484">
        <f>VLOOKUP(A1484,'SB35 Determination Data'!$B$4:$F$542,5,FALSE)</f>
        <v>2014</v>
      </c>
    </row>
    <row r="1485" spans="1:21" ht="15" x14ac:dyDescent="0.2">
      <c r="A1485" s="197" t="s">
        <v>1143</v>
      </c>
      <c r="B1485" s="197" t="s">
        <v>1025</v>
      </c>
      <c r="C1485" s="197" t="s">
        <v>32</v>
      </c>
      <c r="D1485" s="207">
        <v>2017</v>
      </c>
      <c r="E1485" s="197" t="s">
        <v>6</v>
      </c>
      <c r="F1485" s="203">
        <v>109</v>
      </c>
      <c r="G1485" s="200">
        <v>0</v>
      </c>
      <c r="H1485" s="204">
        <v>0</v>
      </c>
      <c r="I1485" s="204">
        <v>0</v>
      </c>
      <c r="J1485" s="204">
        <v>76</v>
      </c>
      <c r="K1485" s="199">
        <v>0</v>
      </c>
      <c r="L1485" s="203">
        <v>0</v>
      </c>
      <c r="M1485" s="203">
        <v>0</v>
      </c>
      <c r="N1485" s="208">
        <v>90</v>
      </c>
      <c r="O1485" s="203">
        <v>0</v>
      </c>
      <c r="P1485" s="203">
        <v>208</v>
      </c>
      <c r="Q1485" s="197">
        <v>0</v>
      </c>
      <c r="R1485" s="197">
        <v>483</v>
      </c>
      <c r="S1485" s="197">
        <v>0</v>
      </c>
      <c r="T1485" s="92">
        <f t="shared" si="23"/>
        <v>2017</v>
      </c>
      <c r="U1485">
        <f>VLOOKUP(A1485,'SB35 Determination Data'!$B$4:$F$542,5,FALSE)</f>
        <v>2014</v>
      </c>
    </row>
    <row r="1486" spans="1:21" ht="15" x14ac:dyDescent="0.2">
      <c r="A1486" s="197" t="s">
        <v>1002</v>
      </c>
      <c r="B1486" s="197" t="s">
        <v>5</v>
      </c>
      <c r="C1486" s="197" t="s">
        <v>3</v>
      </c>
      <c r="D1486" s="207">
        <v>2014</v>
      </c>
      <c r="E1486" s="197" t="s">
        <v>6</v>
      </c>
      <c r="F1486" s="203">
        <v>228</v>
      </c>
      <c r="G1486" s="200">
        <v>0</v>
      </c>
      <c r="H1486" s="204">
        <v>0</v>
      </c>
      <c r="I1486" s="204">
        <v>0</v>
      </c>
      <c r="J1486" s="204">
        <v>135</v>
      </c>
      <c r="K1486" s="199">
        <v>0</v>
      </c>
      <c r="L1486" s="203">
        <v>0</v>
      </c>
      <c r="M1486" s="203">
        <v>0</v>
      </c>
      <c r="N1486" s="203">
        <v>146</v>
      </c>
      <c r="O1486" s="203">
        <v>71</v>
      </c>
      <c r="P1486" s="203">
        <v>369</v>
      </c>
      <c r="Q1486" s="197">
        <v>0</v>
      </c>
      <c r="R1486" s="197">
        <v>878</v>
      </c>
      <c r="S1486" s="197">
        <v>71</v>
      </c>
      <c r="T1486" s="92">
        <f t="shared" si="23"/>
        <v>2014</v>
      </c>
      <c r="U1486">
        <f>VLOOKUP(A1486,'SB35 Determination Data'!$B$4:$F$542,5,FALSE)</f>
        <v>2014</v>
      </c>
    </row>
    <row r="1487" spans="1:21" ht="15" x14ac:dyDescent="0.2">
      <c r="A1487" s="197" t="s">
        <v>1002</v>
      </c>
      <c r="B1487" s="197" t="s">
        <v>5</v>
      </c>
      <c r="C1487" s="197" t="s">
        <v>3</v>
      </c>
      <c r="D1487" s="207">
        <v>2015</v>
      </c>
      <c r="E1487" s="197" t="s">
        <v>6</v>
      </c>
      <c r="F1487" s="203">
        <v>228</v>
      </c>
      <c r="G1487" s="200">
        <v>0</v>
      </c>
      <c r="H1487" s="204">
        <v>0</v>
      </c>
      <c r="I1487" s="204">
        <v>0</v>
      </c>
      <c r="J1487" s="204">
        <v>135</v>
      </c>
      <c r="K1487" s="199">
        <v>0</v>
      </c>
      <c r="L1487" s="203">
        <v>0</v>
      </c>
      <c r="M1487" s="203">
        <v>0</v>
      </c>
      <c r="N1487" s="203">
        <v>146</v>
      </c>
      <c r="O1487" s="203">
        <v>78</v>
      </c>
      <c r="P1487" s="203">
        <v>369</v>
      </c>
      <c r="Q1487" s="197">
        <v>0</v>
      </c>
      <c r="R1487" s="197">
        <v>878</v>
      </c>
      <c r="S1487" s="197">
        <v>78</v>
      </c>
      <c r="T1487" s="92">
        <f t="shared" si="23"/>
        <v>2015</v>
      </c>
      <c r="U1487">
        <f>VLOOKUP(A1487,'SB35 Determination Data'!$B$4:$F$542,5,FALSE)</f>
        <v>2014</v>
      </c>
    </row>
    <row r="1488" spans="1:21" ht="15" x14ac:dyDescent="0.2">
      <c r="A1488" s="197" t="s">
        <v>1002</v>
      </c>
      <c r="B1488" s="197" t="s">
        <v>5</v>
      </c>
      <c r="C1488" s="197" t="s">
        <v>3</v>
      </c>
      <c r="D1488" s="207">
        <v>2016</v>
      </c>
      <c r="E1488" s="197" t="s">
        <v>6</v>
      </c>
      <c r="F1488" s="203">
        <v>228</v>
      </c>
      <c r="G1488" s="200">
        <v>0</v>
      </c>
      <c r="H1488" s="204">
        <v>0</v>
      </c>
      <c r="I1488" s="204">
        <v>0</v>
      </c>
      <c r="J1488" s="204">
        <v>135</v>
      </c>
      <c r="K1488" s="199">
        <v>0</v>
      </c>
      <c r="L1488" s="203">
        <v>0</v>
      </c>
      <c r="M1488" s="203">
        <v>0</v>
      </c>
      <c r="N1488" s="203">
        <v>146</v>
      </c>
      <c r="O1488" s="203">
        <v>13</v>
      </c>
      <c r="P1488" s="203">
        <v>369</v>
      </c>
      <c r="Q1488" s="197">
        <v>38</v>
      </c>
      <c r="R1488" s="197">
        <v>878</v>
      </c>
      <c r="S1488" s="197">
        <v>51</v>
      </c>
      <c r="T1488" s="92">
        <f t="shared" si="23"/>
        <v>2016</v>
      </c>
      <c r="U1488">
        <f>VLOOKUP(A1488,'SB35 Determination Data'!$B$4:$F$542,5,FALSE)</f>
        <v>2014</v>
      </c>
    </row>
    <row r="1489" spans="1:21" ht="15" x14ac:dyDescent="0.2">
      <c r="A1489" s="197" t="s">
        <v>1002</v>
      </c>
      <c r="B1489" s="197" t="s">
        <v>5</v>
      </c>
      <c r="C1489" s="197" t="s">
        <v>3</v>
      </c>
      <c r="D1489" s="207">
        <v>2017</v>
      </c>
      <c r="E1489" s="197" t="s">
        <v>6</v>
      </c>
      <c r="F1489" s="203">
        <v>228</v>
      </c>
      <c r="G1489" s="200">
        <v>0</v>
      </c>
      <c r="H1489" s="204">
        <v>0</v>
      </c>
      <c r="I1489" s="204">
        <v>0</v>
      </c>
      <c r="J1489" s="204">
        <v>135</v>
      </c>
      <c r="K1489" s="199">
        <v>0</v>
      </c>
      <c r="L1489" s="203">
        <v>0</v>
      </c>
      <c r="M1489" s="203">
        <v>0</v>
      </c>
      <c r="N1489" s="203">
        <v>146</v>
      </c>
      <c r="O1489" s="203">
        <v>52</v>
      </c>
      <c r="P1489" s="203">
        <v>369</v>
      </c>
      <c r="Q1489" s="197">
        <v>3</v>
      </c>
      <c r="R1489" s="197">
        <v>878</v>
      </c>
      <c r="S1489" s="197">
        <v>55</v>
      </c>
      <c r="T1489" s="92">
        <f t="shared" si="23"/>
        <v>2017</v>
      </c>
      <c r="U1489">
        <f>VLOOKUP(A1489,'SB35 Determination Data'!$B$4:$F$542,5,FALSE)</f>
        <v>2014</v>
      </c>
    </row>
    <row r="1490" spans="1:21" ht="15" x14ac:dyDescent="0.2">
      <c r="A1490" s="197" t="s">
        <v>321</v>
      </c>
      <c r="B1490" s="197" t="s">
        <v>35</v>
      </c>
      <c r="C1490" s="197" t="s">
        <v>3</v>
      </c>
      <c r="D1490" s="207">
        <v>2014</v>
      </c>
      <c r="E1490" s="197" t="s">
        <v>6</v>
      </c>
      <c r="F1490" s="203">
        <v>621</v>
      </c>
      <c r="G1490" s="200">
        <v>0</v>
      </c>
      <c r="H1490" s="204">
        <v>0</v>
      </c>
      <c r="I1490" s="204">
        <v>0</v>
      </c>
      <c r="J1490" s="204">
        <v>415</v>
      </c>
      <c r="K1490" s="199">
        <v>0</v>
      </c>
      <c r="L1490" s="203">
        <v>0</v>
      </c>
      <c r="M1490" s="203">
        <v>0</v>
      </c>
      <c r="N1490" s="203">
        <v>461</v>
      </c>
      <c r="O1490" s="203">
        <v>4</v>
      </c>
      <c r="P1490" s="203">
        <v>1038</v>
      </c>
      <c r="Q1490" s="197">
        <v>307</v>
      </c>
      <c r="R1490" s="197">
        <v>2535</v>
      </c>
      <c r="S1490" s="197">
        <v>311</v>
      </c>
      <c r="T1490" s="92">
        <f t="shared" si="23"/>
        <v>2014</v>
      </c>
      <c r="U1490">
        <f>VLOOKUP(A1490,'SB35 Determination Data'!$B$4:$F$542,5,FALSE)</f>
        <v>2014</v>
      </c>
    </row>
    <row r="1491" spans="1:21" ht="15" x14ac:dyDescent="0.2">
      <c r="A1491" s="197" t="s">
        <v>321</v>
      </c>
      <c r="B1491" s="197" t="s">
        <v>35</v>
      </c>
      <c r="C1491" s="197" t="s">
        <v>3</v>
      </c>
      <c r="D1491" s="207">
        <v>2015</v>
      </c>
      <c r="E1491" s="197" t="s">
        <v>6</v>
      </c>
      <c r="F1491" s="203">
        <v>621</v>
      </c>
      <c r="G1491" s="200">
        <v>0</v>
      </c>
      <c r="H1491" s="204">
        <v>0</v>
      </c>
      <c r="I1491" s="204">
        <v>0</v>
      </c>
      <c r="J1491" s="204">
        <v>415</v>
      </c>
      <c r="K1491" s="199">
        <v>0</v>
      </c>
      <c r="L1491" s="203">
        <v>0</v>
      </c>
      <c r="M1491" s="203">
        <v>0</v>
      </c>
      <c r="N1491" s="203">
        <v>461</v>
      </c>
      <c r="O1491" s="203">
        <v>2</v>
      </c>
      <c r="P1491" s="203">
        <v>1038</v>
      </c>
      <c r="Q1491" s="197">
        <v>12</v>
      </c>
      <c r="R1491" s="197">
        <v>2535</v>
      </c>
      <c r="S1491" s="197">
        <v>14</v>
      </c>
      <c r="T1491" s="92">
        <f t="shared" si="23"/>
        <v>2015</v>
      </c>
      <c r="U1491">
        <f>VLOOKUP(A1491,'SB35 Determination Data'!$B$4:$F$542,5,FALSE)</f>
        <v>2014</v>
      </c>
    </row>
    <row r="1492" spans="1:21" ht="15" x14ac:dyDescent="0.2">
      <c r="A1492" s="197" t="s">
        <v>321</v>
      </c>
      <c r="B1492" s="197" t="s">
        <v>35</v>
      </c>
      <c r="C1492" s="197" t="s">
        <v>3</v>
      </c>
      <c r="D1492" s="207">
        <v>2016</v>
      </c>
      <c r="E1492" s="197" t="s">
        <v>6</v>
      </c>
      <c r="F1492" s="203">
        <v>621</v>
      </c>
      <c r="G1492" s="200">
        <v>0</v>
      </c>
      <c r="H1492" s="204">
        <v>0</v>
      </c>
      <c r="I1492" s="204">
        <v>0</v>
      </c>
      <c r="J1492" s="204">
        <v>415</v>
      </c>
      <c r="K1492" s="199">
        <v>0</v>
      </c>
      <c r="L1492" s="203">
        <v>0</v>
      </c>
      <c r="M1492" s="203">
        <v>0</v>
      </c>
      <c r="N1492" s="203">
        <v>461</v>
      </c>
      <c r="O1492" s="203">
        <v>9</v>
      </c>
      <c r="P1492" s="203">
        <v>1038</v>
      </c>
      <c r="Q1492" s="197">
        <v>141</v>
      </c>
      <c r="R1492" s="197">
        <v>2535</v>
      </c>
      <c r="S1492" s="197">
        <v>150</v>
      </c>
      <c r="T1492" s="92">
        <f t="shared" si="23"/>
        <v>2016</v>
      </c>
      <c r="U1492">
        <f>VLOOKUP(A1492,'SB35 Determination Data'!$B$4:$F$542,5,FALSE)</f>
        <v>2014</v>
      </c>
    </row>
    <row r="1493" spans="1:21" ht="15" x14ac:dyDescent="0.2">
      <c r="A1493" s="197" t="s">
        <v>321</v>
      </c>
      <c r="B1493" s="197" t="s">
        <v>35</v>
      </c>
      <c r="C1493" s="197" t="s">
        <v>3</v>
      </c>
      <c r="D1493" s="207">
        <v>2017</v>
      </c>
      <c r="E1493" s="197" t="s">
        <v>6</v>
      </c>
      <c r="F1493" s="203">
        <v>621</v>
      </c>
      <c r="G1493" s="200">
        <v>0</v>
      </c>
      <c r="H1493" s="204">
        <v>0</v>
      </c>
      <c r="I1493" s="204">
        <v>0</v>
      </c>
      <c r="J1493" s="204">
        <v>415</v>
      </c>
      <c r="K1493" s="199">
        <v>0</v>
      </c>
      <c r="L1493" s="203">
        <v>0</v>
      </c>
      <c r="M1493" s="203">
        <v>0</v>
      </c>
      <c r="N1493" s="203">
        <v>461</v>
      </c>
      <c r="O1493" s="203">
        <v>10</v>
      </c>
      <c r="P1493" s="203">
        <v>1038</v>
      </c>
      <c r="Q1493" s="197">
        <v>110</v>
      </c>
      <c r="R1493" s="197">
        <v>2535</v>
      </c>
      <c r="S1493" s="197">
        <v>120</v>
      </c>
      <c r="T1493" s="92">
        <f t="shared" si="23"/>
        <v>2017</v>
      </c>
      <c r="U1493">
        <f>VLOOKUP(A1493,'SB35 Determination Data'!$B$4:$F$542,5,FALSE)</f>
        <v>2014</v>
      </c>
    </row>
    <row r="1494" spans="1:21" ht="15" x14ac:dyDescent="0.2">
      <c r="A1494" s="197" t="s">
        <v>322</v>
      </c>
      <c r="B1494" s="197" t="s">
        <v>138</v>
      </c>
      <c r="C1494" s="197" t="s">
        <v>13</v>
      </c>
      <c r="D1494" s="207">
        <v>2014</v>
      </c>
      <c r="E1494" s="197" t="s">
        <v>6</v>
      </c>
      <c r="F1494" s="203">
        <v>15</v>
      </c>
      <c r="G1494" s="200">
        <v>0</v>
      </c>
      <c r="H1494" s="204">
        <v>0</v>
      </c>
      <c r="I1494" s="204">
        <v>0</v>
      </c>
      <c r="J1494" s="204">
        <v>11</v>
      </c>
      <c r="K1494" s="199">
        <v>0</v>
      </c>
      <c r="L1494" s="203">
        <v>0</v>
      </c>
      <c r="M1494" s="203">
        <v>0</v>
      </c>
      <c r="N1494" s="208">
        <v>11</v>
      </c>
      <c r="O1494" s="203">
        <v>0</v>
      </c>
      <c r="P1494" s="203">
        <v>26</v>
      </c>
      <c r="Q1494" s="197">
        <v>0</v>
      </c>
      <c r="R1494" s="197">
        <v>63</v>
      </c>
      <c r="S1494" s="197">
        <v>0</v>
      </c>
      <c r="T1494" s="92">
        <f t="shared" si="23"/>
        <v>2014</v>
      </c>
      <c r="U1494">
        <f>VLOOKUP(A1494,'SB35 Determination Data'!$B$4:$F$542,5,FALSE)</f>
        <v>2014</v>
      </c>
    </row>
    <row r="1495" spans="1:21" ht="15" x14ac:dyDescent="0.2">
      <c r="A1495" s="197" t="s">
        <v>322</v>
      </c>
      <c r="B1495" s="197" t="s">
        <v>138</v>
      </c>
      <c r="C1495" s="197" t="s">
        <v>13</v>
      </c>
      <c r="D1495" s="207">
        <v>2015</v>
      </c>
      <c r="E1495" s="197" t="s">
        <v>6</v>
      </c>
      <c r="F1495" s="203">
        <v>15</v>
      </c>
      <c r="G1495" s="200">
        <v>49</v>
      </c>
      <c r="H1495" s="204">
        <v>49</v>
      </c>
      <c r="I1495" s="204">
        <v>0</v>
      </c>
      <c r="J1495" s="204">
        <v>11</v>
      </c>
      <c r="K1495" s="199">
        <v>0</v>
      </c>
      <c r="L1495" s="203">
        <v>0</v>
      </c>
      <c r="M1495" s="203">
        <v>0</v>
      </c>
      <c r="N1495" s="203">
        <v>11</v>
      </c>
      <c r="O1495" s="203">
        <v>0</v>
      </c>
      <c r="P1495" s="203">
        <v>26</v>
      </c>
      <c r="Q1495" s="197">
        <v>0</v>
      </c>
      <c r="R1495" s="197">
        <v>63</v>
      </c>
      <c r="S1495" s="197">
        <v>49</v>
      </c>
      <c r="T1495" s="92">
        <f t="shared" si="23"/>
        <v>2015</v>
      </c>
      <c r="U1495">
        <f>VLOOKUP(A1495,'SB35 Determination Data'!$B$4:$F$542,5,FALSE)</f>
        <v>2014</v>
      </c>
    </row>
    <row r="1496" spans="1:21" ht="15" x14ac:dyDescent="0.2">
      <c r="A1496" s="197" t="s">
        <v>322</v>
      </c>
      <c r="B1496" s="197" t="s">
        <v>138</v>
      </c>
      <c r="C1496" s="197" t="s">
        <v>13</v>
      </c>
      <c r="D1496" s="207">
        <v>2016</v>
      </c>
      <c r="E1496" s="197" t="s">
        <v>6</v>
      </c>
      <c r="F1496" s="203">
        <v>15</v>
      </c>
      <c r="G1496" s="200">
        <v>0</v>
      </c>
      <c r="H1496" s="204">
        <v>0</v>
      </c>
      <c r="I1496" s="204">
        <v>0</v>
      </c>
      <c r="J1496" s="204">
        <v>11</v>
      </c>
      <c r="K1496" s="199">
        <v>2</v>
      </c>
      <c r="L1496" s="203">
        <v>2</v>
      </c>
      <c r="M1496" s="203">
        <v>0</v>
      </c>
      <c r="N1496" s="208">
        <v>11</v>
      </c>
      <c r="O1496" s="203">
        <v>1</v>
      </c>
      <c r="P1496" s="203">
        <v>26</v>
      </c>
      <c r="Q1496" s="197">
        <v>0</v>
      </c>
      <c r="R1496" s="197">
        <v>63</v>
      </c>
      <c r="S1496" s="197">
        <v>3</v>
      </c>
      <c r="T1496" s="92">
        <f t="shared" si="23"/>
        <v>2016</v>
      </c>
      <c r="U1496">
        <f>VLOOKUP(A1496,'SB35 Determination Data'!$B$4:$F$542,5,FALSE)</f>
        <v>2014</v>
      </c>
    </row>
    <row r="1497" spans="1:21" ht="15" x14ac:dyDescent="0.2">
      <c r="A1497" s="197" t="s">
        <v>322</v>
      </c>
      <c r="B1497" s="197" t="s">
        <v>138</v>
      </c>
      <c r="C1497" s="197" t="s">
        <v>13</v>
      </c>
      <c r="D1497" s="207">
        <v>2017</v>
      </c>
      <c r="E1497" s="197" t="s">
        <v>6</v>
      </c>
      <c r="F1497" s="203">
        <v>15</v>
      </c>
      <c r="G1497" s="200">
        <v>0</v>
      </c>
      <c r="H1497" s="204">
        <v>0</v>
      </c>
      <c r="I1497" s="204">
        <v>0</v>
      </c>
      <c r="J1497" s="204">
        <v>11</v>
      </c>
      <c r="K1497" s="199">
        <v>0</v>
      </c>
      <c r="L1497" s="203">
        <v>0</v>
      </c>
      <c r="M1497" s="203">
        <v>0</v>
      </c>
      <c r="N1497" s="203">
        <v>11</v>
      </c>
      <c r="O1497" s="203">
        <v>0</v>
      </c>
      <c r="P1497" s="203">
        <v>26</v>
      </c>
      <c r="Q1497" s="197">
        <v>2</v>
      </c>
      <c r="R1497" s="197">
        <v>63</v>
      </c>
      <c r="S1497" s="197">
        <v>2</v>
      </c>
      <c r="T1497" s="92">
        <f t="shared" si="23"/>
        <v>2017</v>
      </c>
      <c r="U1497">
        <f>VLOOKUP(A1497,'SB35 Determination Data'!$B$4:$F$542,5,FALSE)</f>
        <v>2014</v>
      </c>
    </row>
    <row r="1498" spans="1:21" ht="15" x14ac:dyDescent="0.2">
      <c r="A1498" s="197" t="s">
        <v>323</v>
      </c>
      <c r="B1498" s="197" t="s">
        <v>81</v>
      </c>
      <c r="C1498" s="197" t="s">
        <v>8</v>
      </c>
      <c r="D1498" s="207">
        <v>2014</v>
      </c>
      <c r="E1498" s="197" t="s">
        <v>6</v>
      </c>
      <c r="F1498" s="203">
        <v>120</v>
      </c>
      <c r="G1498" s="200">
        <v>0</v>
      </c>
      <c r="H1498" s="204">
        <v>0</v>
      </c>
      <c r="I1498" s="204">
        <v>0</v>
      </c>
      <c r="J1498" s="204">
        <v>65</v>
      </c>
      <c r="K1498" s="199">
        <v>0</v>
      </c>
      <c r="L1498" s="203">
        <v>0</v>
      </c>
      <c r="M1498" s="203">
        <v>0</v>
      </c>
      <c r="N1498" s="203">
        <v>67</v>
      </c>
      <c r="O1498" s="203">
        <v>1</v>
      </c>
      <c r="P1498" s="203">
        <v>188</v>
      </c>
      <c r="Q1498" s="197">
        <v>9</v>
      </c>
      <c r="R1498" s="197">
        <v>440</v>
      </c>
      <c r="S1498" s="197">
        <v>10</v>
      </c>
      <c r="T1498" s="92">
        <f t="shared" si="23"/>
        <v>2015</v>
      </c>
      <c r="U1498">
        <f>VLOOKUP(A1498,'SB35 Determination Data'!$B$4:$F$542,5,FALSE)</f>
        <v>2015</v>
      </c>
    </row>
    <row r="1499" spans="1:21" ht="15" x14ac:dyDescent="0.2">
      <c r="A1499" s="197" t="s">
        <v>323</v>
      </c>
      <c r="B1499" s="197" t="s">
        <v>81</v>
      </c>
      <c r="C1499" s="197" t="s">
        <v>8</v>
      </c>
      <c r="D1499" s="207">
        <v>2015</v>
      </c>
      <c r="E1499" s="197" t="s">
        <v>6</v>
      </c>
      <c r="F1499" s="203">
        <v>120</v>
      </c>
      <c r="G1499" s="200">
        <v>0</v>
      </c>
      <c r="H1499" s="204">
        <v>0</v>
      </c>
      <c r="I1499" s="204">
        <v>0</v>
      </c>
      <c r="J1499" s="204">
        <v>65</v>
      </c>
      <c r="K1499" s="199">
        <v>0</v>
      </c>
      <c r="L1499" s="203">
        <v>0</v>
      </c>
      <c r="M1499" s="203">
        <v>0</v>
      </c>
      <c r="N1499" s="203">
        <v>67</v>
      </c>
      <c r="O1499" s="203">
        <v>0</v>
      </c>
      <c r="P1499" s="203">
        <v>188</v>
      </c>
      <c r="Q1499" s="197">
        <v>55</v>
      </c>
      <c r="R1499" s="197">
        <v>440</v>
      </c>
      <c r="S1499" s="197">
        <v>55</v>
      </c>
      <c r="T1499" s="92">
        <f t="shared" si="23"/>
        <v>2015</v>
      </c>
      <c r="U1499">
        <f>VLOOKUP(A1499,'SB35 Determination Data'!$B$4:$F$542,5,FALSE)</f>
        <v>2015</v>
      </c>
    </row>
    <row r="1500" spans="1:21" ht="15" x14ac:dyDescent="0.2">
      <c r="A1500" s="197" t="s">
        <v>323</v>
      </c>
      <c r="B1500" s="197" t="s">
        <v>81</v>
      </c>
      <c r="C1500" s="197" t="s">
        <v>8</v>
      </c>
      <c r="D1500" s="207">
        <v>2016</v>
      </c>
      <c r="E1500" s="197" t="s">
        <v>6</v>
      </c>
      <c r="F1500" s="203">
        <v>120</v>
      </c>
      <c r="G1500" s="200">
        <v>0</v>
      </c>
      <c r="H1500" s="204">
        <v>0</v>
      </c>
      <c r="I1500" s="204">
        <v>0</v>
      </c>
      <c r="J1500" s="204">
        <v>65</v>
      </c>
      <c r="K1500" s="199">
        <v>0</v>
      </c>
      <c r="L1500" s="203">
        <v>0</v>
      </c>
      <c r="M1500" s="203">
        <v>0</v>
      </c>
      <c r="N1500" s="203">
        <v>67</v>
      </c>
      <c r="O1500" s="203">
        <v>0</v>
      </c>
      <c r="P1500" s="203">
        <v>188</v>
      </c>
      <c r="Q1500" s="197">
        <v>3</v>
      </c>
      <c r="R1500" s="197">
        <v>440</v>
      </c>
      <c r="S1500" s="197">
        <v>3</v>
      </c>
      <c r="T1500" s="92">
        <f t="shared" si="23"/>
        <v>2016</v>
      </c>
      <c r="U1500">
        <f>VLOOKUP(A1500,'SB35 Determination Data'!$B$4:$F$542,5,FALSE)</f>
        <v>2015</v>
      </c>
    </row>
    <row r="1501" spans="1:21" ht="15" x14ac:dyDescent="0.2">
      <c r="A1501" s="197" t="s">
        <v>323</v>
      </c>
      <c r="B1501" s="197" t="s">
        <v>81</v>
      </c>
      <c r="C1501" s="197" t="s">
        <v>8</v>
      </c>
      <c r="D1501" s="207">
        <v>2017</v>
      </c>
      <c r="E1501" s="197" t="s">
        <v>6</v>
      </c>
      <c r="F1501" s="203">
        <v>120</v>
      </c>
      <c r="G1501" s="200">
        <v>0</v>
      </c>
      <c r="H1501" s="204">
        <v>0</v>
      </c>
      <c r="I1501" s="204">
        <v>0</v>
      </c>
      <c r="J1501" s="204">
        <v>65</v>
      </c>
      <c r="K1501" s="199">
        <v>0</v>
      </c>
      <c r="L1501" s="203">
        <v>0</v>
      </c>
      <c r="M1501" s="203">
        <v>0</v>
      </c>
      <c r="N1501" s="208">
        <v>67</v>
      </c>
      <c r="O1501" s="203">
        <v>0</v>
      </c>
      <c r="P1501" s="203">
        <v>188</v>
      </c>
      <c r="Q1501" s="197">
        <v>5</v>
      </c>
      <c r="R1501" s="197">
        <v>440</v>
      </c>
      <c r="S1501" s="197">
        <v>5</v>
      </c>
      <c r="T1501" s="92">
        <f t="shared" si="23"/>
        <v>2017</v>
      </c>
      <c r="U1501">
        <f>VLOOKUP(A1501,'SB35 Determination Data'!$B$4:$F$542,5,FALSE)</f>
        <v>2015</v>
      </c>
    </row>
    <row r="1502" spans="1:21" ht="15" x14ac:dyDescent="0.2">
      <c r="A1502" s="197" t="s">
        <v>324</v>
      </c>
      <c r="B1502" s="197" t="s">
        <v>101</v>
      </c>
      <c r="C1502" s="197" t="s">
        <v>32</v>
      </c>
      <c r="D1502" s="207">
        <v>2013</v>
      </c>
      <c r="E1502" s="197" t="s">
        <v>6</v>
      </c>
      <c r="F1502" s="203">
        <v>76</v>
      </c>
      <c r="G1502" s="200">
        <v>0</v>
      </c>
      <c r="H1502" s="204">
        <v>0</v>
      </c>
      <c r="I1502" s="204">
        <v>0</v>
      </c>
      <c r="J1502" s="204">
        <v>54</v>
      </c>
      <c r="K1502" s="199">
        <v>0</v>
      </c>
      <c r="L1502" s="203">
        <v>0</v>
      </c>
      <c r="M1502" s="203">
        <v>0</v>
      </c>
      <c r="N1502" s="203">
        <v>59</v>
      </c>
      <c r="O1502" s="203">
        <v>1</v>
      </c>
      <c r="P1502" s="203">
        <v>130</v>
      </c>
      <c r="Q1502" s="197">
        <v>0</v>
      </c>
      <c r="R1502" s="197">
        <v>319</v>
      </c>
      <c r="S1502" s="197">
        <v>1</v>
      </c>
      <c r="T1502" s="92">
        <f t="shared" si="23"/>
        <v>2014</v>
      </c>
      <c r="U1502">
        <f>VLOOKUP(A1502,'SB35 Determination Data'!$B$4:$F$542,5,FALSE)</f>
        <v>2014</v>
      </c>
    </row>
    <row r="1503" spans="1:21" ht="15" x14ac:dyDescent="0.2">
      <c r="A1503" s="197" t="s">
        <v>324</v>
      </c>
      <c r="B1503" s="197" t="s">
        <v>101</v>
      </c>
      <c r="C1503" s="197" t="s">
        <v>32</v>
      </c>
      <c r="D1503" s="207">
        <v>2014</v>
      </c>
      <c r="E1503" s="197" t="s">
        <v>6</v>
      </c>
      <c r="F1503" s="203">
        <v>76</v>
      </c>
      <c r="G1503" s="200">
        <v>0</v>
      </c>
      <c r="H1503" s="204">
        <v>0</v>
      </c>
      <c r="I1503" s="204">
        <v>0</v>
      </c>
      <c r="J1503" s="204">
        <v>54</v>
      </c>
      <c r="K1503" s="199">
        <v>0</v>
      </c>
      <c r="L1503" s="203">
        <v>0</v>
      </c>
      <c r="M1503" s="203">
        <v>0</v>
      </c>
      <c r="N1503" s="203">
        <v>59</v>
      </c>
      <c r="O1503" s="203">
        <v>0</v>
      </c>
      <c r="P1503" s="203">
        <v>130</v>
      </c>
      <c r="Q1503" s="197">
        <v>0</v>
      </c>
      <c r="R1503" s="197">
        <v>319</v>
      </c>
      <c r="S1503" s="197">
        <v>0</v>
      </c>
      <c r="T1503" s="92">
        <f t="shared" si="23"/>
        <v>2014</v>
      </c>
      <c r="U1503">
        <f>VLOOKUP(A1503,'SB35 Determination Data'!$B$4:$F$542,5,FALSE)</f>
        <v>2014</v>
      </c>
    </row>
    <row r="1504" spans="1:21" ht="15" x14ac:dyDescent="0.2">
      <c r="A1504" s="197" t="s">
        <v>324</v>
      </c>
      <c r="B1504" s="197" t="s">
        <v>101</v>
      </c>
      <c r="C1504" s="197" t="s">
        <v>32</v>
      </c>
      <c r="D1504" s="207">
        <v>2015</v>
      </c>
      <c r="E1504" s="197" t="s">
        <v>6</v>
      </c>
      <c r="F1504" s="203">
        <v>76</v>
      </c>
      <c r="G1504" s="200">
        <v>0</v>
      </c>
      <c r="H1504" s="204">
        <v>0</v>
      </c>
      <c r="I1504" s="204">
        <v>0</v>
      </c>
      <c r="J1504" s="204">
        <v>54</v>
      </c>
      <c r="K1504" s="199">
        <v>0</v>
      </c>
      <c r="L1504" s="203">
        <v>0</v>
      </c>
      <c r="M1504" s="203">
        <v>0</v>
      </c>
      <c r="N1504" s="203">
        <v>59</v>
      </c>
      <c r="O1504" s="203">
        <v>0</v>
      </c>
      <c r="P1504" s="203">
        <v>130</v>
      </c>
      <c r="Q1504" s="197">
        <v>32</v>
      </c>
      <c r="R1504" s="197">
        <v>319</v>
      </c>
      <c r="S1504" s="197">
        <v>32</v>
      </c>
      <c r="T1504" s="92">
        <f t="shared" si="23"/>
        <v>2015</v>
      </c>
      <c r="U1504">
        <f>VLOOKUP(A1504,'SB35 Determination Data'!$B$4:$F$542,5,FALSE)</f>
        <v>2014</v>
      </c>
    </row>
    <row r="1505" spans="1:21" ht="15" x14ac:dyDescent="0.2">
      <c r="A1505" s="197" t="s">
        <v>324</v>
      </c>
      <c r="B1505" s="197" t="s">
        <v>101</v>
      </c>
      <c r="C1505" s="197" t="s">
        <v>32</v>
      </c>
      <c r="D1505" s="207">
        <v>2016</v>
      </c>
      <c r="E1505" s="197" t="s">
        <v>6</v>
      </c>
      <c r="F1505" s="203">
        <v>76</v>
      </c>
      <c r="G1505" s="200">
        <v>0</v>
      </c>
      <c r="H1505" s="204">
        <v>0</v>
      </c>
      <c r="I1505" s="204">
        <v>0</v>
      </c>
      <c r="J1505" s="204">
        <v>54</v>
      </c>
      <c r="K1505" s="199">
        <v>0</v>
      </c>
      <c r="L1505" s="203">
        <v>0</v>
      </c>
      <c r="M1505" s="203">
        <v>0</v>
      </c>
      <c r="N1505" s="208">
        <v>59</v>
      </c>
      <c r="O1505" s="203">
        <v>7</v>
      </c>
      <c r="P1505" s="203">
        <v>130</v>
      </c>
      <c r="Q1505" s="197">
        <v>26</v>
      </c>
      <c r="R1505" s="197">
        <v>319</v>
      </c>
      <c r="S1505" s="197">
        <v>33</v>
      </c>
      <c r="T1505" s="92">
        <f t="shared" si="23"/>
        <v>2016</v>
      </c>
      <c r="U1505">
        <f>VLOOKUP(A1505,'SB35 Determination Data'!$B$4:$F$542,5,FALSE)</f>
        <v>2014</v>
      </c>
    </row>
    <row r="1506" spans="1:21" ht="15" x14ac:dyDescent="0.2">
      <c r="A1506" s="197" t="s">
        <v>324</v>
      </c>
      <c r="B1506" s="197" t="s">
        <v>101</v>
      </c>
      <c r="C1506" s="197" t="s">
        <v>32</v>
      </c>
      <c r="D1506" s="207">
        <v>2017</v>
      </c>
      <c r="E1506" s="197" t="s">
        <v>6</v>
      </c>
      <c r="F1506" s="203">
        <v>76</v>
      </c>
      <c r="G1506" s="200">
        <v>0</v>
      </c>
      <c r="H1506" s="204">
        <v>0</v>
      </c>
      <c r="I1506" s="204">
        <v>0</v>
      </c>
      <c r="J1506" s="204">
        <v>54</v>
      </c>
      <c r="K1506" s="199">
        <v>0</v>
      </c>
      <c r="L1506" s="203">
        <v>0</v>
      </c>
      <c r="M1506" s="203">
        <v>0</v>
      </c>
      <c r="N1506" s="203">
        <v>59</v>
      </c>
      <c r="O1506" s="203">
        <v>0</v>
      </c>
      <c r="P1506" s="203">
        <v>130</v>
      </c>
      <c r="Q1506" s="197">
        <v>11</v>
      </c>
      <c r="R1506" s="197">
        <v>319</v>
      </c>
      <c r="S1506" s="197">
        <v>11</v>
      </c>
      <c r="T1506" s="92">
        <f t="shared" si="23"/>
        <v>2017</v>
      </c>
      <c r="U1506">
        <f>VLOOKUP(A1506,'SB35 Determination Data'!$B$4:$F$542,5,FALSE)</f>
        <v>2014</v>
      </c>
    </row>
    <row r="1507" spans="1:21" ht="15" x14ac:dyDescent="0.2">
      <c r="A1507" s="197" t="s">
        <v>1140</v>
      </c>
      <c r="B1507" s="197" t="s">
        <v>105</v>
      </c>
      <c r="C1507" s="197" t="s">
        <v>26</v>
      </c>
      <c r="D1507" s="207">
        <v>2015</v>
      </c>
      <c r="E1507" s="197" t="s">
        <v>6</v>
      </c>
      <c r="F1507" s="203">
        <v>71</v>
      </c>
      <c r="G1507" s="200">
        <v>0</v>
      </c>
      <c r="H1507" s="204">
        <v>0</v>
      </c>
      <c r="I1507" s="204">
        <v>0</v>
      </c>
      <c r="J1507" s="204">
        <v>41</v>
      </c>
      <c r="K1507" s="199">
        <v>0</v>
      </c>
      <c r="L1507" s="203">
        <v>0</v>
      </c>
      <c r="M1507" s="203">
        <v>0</v>
      </c>
      <c r="N1507" s="203">
        <v>69</v>
      </c>
      <c r="O1507" s="203">
        <v>6</v>
      </c>
      <c r="P1507" s="203">
        <v>191</v>
      </c>
      <c r="Q1507" s="197">
        <v>0</v>
      </c>
      <c r="R1507" s="197">
        <v>372</v>
      </c>
      <c r="S1507" s="197">
        <v>6</v>
      </c>
      <c r="T1507" s="92">
        <f t="shared" si="23"/>
        <v>2016</v>
      </c>
      <c r="U1507">
        <f>VLOOKUP(A1507,'SB35 Determination Data'!$B$4:$F$542,5,FALSE)</f>
        <v>2016</v>
      </c>
    </row>
    <row r="1508" spans="1:21" ht="15" x14ac:dyDescent="0.2">
      <c r="A1508" s="197" t="s">
        <v>1140</v>
      </c>
      <c r="B1508" s="197" t="s">
        <v>105</v>
      </c>
      <c r="C1508" s="197" t="s">
        <v>26</v>
      </c>
      <c r="D1508" s="207">
        <v>2016</v>
      </c>
      <c r="E1508" s="197" t="s">
        <v>6</v>
      </c>
      <c r="F1508" s="203">
        <v>71</v>
      </c>
      <c r="G1508" s="200">
        <v>3</v>
      </c>
      <c r="H1508" s="204">
        <v>0</v>
      </c>
      <c r="I1508" s="204">
        <v>3</v>
      </c>
      <c r="J1508" s="204">
        <v>41</v>
      </c>
      <c r="K1508" s="199">
        <v>3</v>
      </c>
      <c r="L1508" s="203">
        <v>0</v>
      </c>
      <c r="M1508" s="203">
        <v>3</v>
      </c>
      <c r="N1508" s="203">
        <v>69</v>
      </c>
      <c r="O1508" s="203">
        <v>1</v>
      </c>
      <c r="P1508" s="203">
        <v>191</v>
      </c>
      <c r="Q1508" s="197">
        <v>0</v>
      </c>
      <c r="R1508" s="197">
        <v>372</v>
      </c>
      <c r="S1508" s="197">
        <v>7</v>
      </c>
      <c r="T1508" s="92">
        <f t="shared" si="23"/>
        <v>2016</v>
      </c>
      <c r="U1508">
        <f>VLOOKUP(A1508,'SB35 Determination Data'!$B$4:$F$542,5,FALSE)</f>
        <v>2016</v>
      </c>
    </row>
    <row r="1509" spans="1:21" ht="15" x14ac:dyDescent="0.2">
      <c r="A1509" s="197" t="s">
        <v>1140</v>
      </c>
      <c r="B1509" s="197" t="s">
        <v>105</v>
      </c>
      <c r="C1509" s="197" t="s">
        <v>26</v>
      </c>
      <c r="D1509" s="207">
        <v>2017</v>
      </c>
      <c r="E1509" s="197" t="s">
        <v>6</v>
      </c>
      <c r="F1509" s="203">
        <v>71</v>
      </c>
      <c r="G1509" s="200">
        <v>2</v>
      </c>
      <c r="H1509" s="204">
        <v>0</v>
      </c>
      <c r="I1509" s="204">
        <v>2</v>
      </c>
      <c r="J1509" s="204">
        <v>41</v>
      </c>
      <c r="K1509" s="199">
        <v>1</v>
      </c>
      <c r="L1509" s="203">
        <v>0</v>
      </c>
      <c r="M1509" s="203">
        <v>1</v>
      </c>
      <c r="N1509" s="203">
        <v>69</v>
      </c>
      <c r="O1509" s="203">
        <v>0</v>
      </c>
      <c r="P1509" s="203">
        <v>191</v>
      </c>
      <c r="Q1509" s="197">
        <v>1</v>
      </c>
      <c r="R1509" s="197">
        <v>372</v>
      </c>
      <c r="S1509" s="197">
        <v>4</v>
      </c>
      <c r="T1509" s="92">
        <f t="shared" si="23"/>
        <v>2017</v>
      </c>
      <c r="U1509">
        <f>VLOOKUP(A1509,'SB35 Determination Data'!$B$4:$F$542,5,FALSE)</f>
        <v>2016</v>
      </c>
    </row>
    <row r="1510" spans="1:21" ht="15" x14ac:dyDescent="0.2">
      <c r="A1510" s="197" t="s">
        <v>325</v>
      </c>
      <c r="B1510" s="197" t="s">
        <v>101</v>
      </c>
      <c r="C1510" s="197" t="s">
        <v>32</v>
      </c>
      <c r="D1510" s="207">
        <v>2013</v>
      </c>
      <c r="E1510" s="197" t="s">
        <v>6</v>
      </c>
      <c r="F1510" s="203">
        <v>390</v>
      </c>
      <c r="G1510" s="200">
        <v>46</v>
      </c>
      <c r="H1510" s="204">
        <v>46</v>
      </c>
      <c r="I1510" s="204">
        <v>0</v>
      </c>
      <c r="J1510" s="204">
        <v>274</v>
      </c>
      <c r="K1510" s="199">
        <v>16</v>
      </c>
      <c r="L1510" s="203">
        <v>16</v>
      </c>
      <c r="M1510" s="203">
        <v>0</v>
      </c>
      <c r="N1510" s="203">
        <v>349</v>
      </c>
      <c r="O1510" s="203">
        <v>1</v>
      </c>
      <c r="P1510" s="203">
        <v>864</v>
      </c>
      <c r="Q1510" s="197">
        <v>97</v>
      </c>
      <c r="R1510" s="197">
        <v>1877</v>
      </c>
      <c r="S1510" s="197">
        <v>160</v>
      </c>
      <c r="T1510" s="92">
        <f t="shared" si="23"/>
        <v>2014</v>
      </c>
      <c r="U1510">
        <f>VLOOKUP(A1510,'SB35 Determination Data'!$B$4:$F$542,5,FALSE)</f>
        <v>2014</v>
      </c>
    </row>
    <row r="1511" spans="1:21" ht="15" x14ac:dyDescent="0.2">
      <c r="A1511" s="197" t="s">
        <v>325</v>
      </c>
      <c r="B1511" s="197" t="s">
        <v>101</v>
      </c>
      <c r="C1511" s="197" t="s">
        <v>32</v>
      </c>
      <c r="D1511" s="207">
        <v>2014</v>
      </c>
      <c r="E1511" s="197" t="s">
        <v>6</v>
      </c>
      <c r="F1511" s="203">
        <v>390</v>
      </c>
      <c r="G1511" s="200">
        <v>0</v>
      </c>
      <c r="H1511" s="204">
        <v>0</v>
      </c>
      <c r="I1511" s="204">
        <v>0</v>
      </c>
      <c r="J1511" s="204">
        <v>274</v>
      </c>
      <c r="K1511" s="199">
        <v>0</v>
      </c>
      <c r="L1511" s="203">
        <v>0</v>
      </c>
      <c r="M1511" s="203">
        <v>0</v>
      </c>
      <c r="N1511" s="203">
        <v>349</v>
      </c>
      <c r="O1511" s="203">
        <v>32</v>
      </c>
      <c r="P1511" s="203">
        <v>864</v>
      </c>
      <c r="Q1511" s="197">
        <v>96</v>
      </c>
      <c r="R1511" s="197">
        <v>1877</v>
      </c>
      <c r="S1511" s="197">
        <v>128</v>
      </c>
      <c r="T1511" s="92">
        <f t="shared" si="23"/>
        <v>2014</v>
      </c>
      <c r="U1511">
        <f>VLOOKUP(A1511,'SB35 Determination Data'!$B$4:$F$542,5,FALSE)</f>
        <v>2014</v>
      </c>
    </row>
    <row r="1512" spans="1:21" ht="15" x14ac:dyDescent="0.2">
      <c r="A1512" s="197" t="s">
        <v>325</v>
      </c>
      <c r="B1512" s="197" t="s">
        <v>101</v>
      </c>
      <c r="C1512" s="197" t="s">
        <v>32</v>
      </c>
      <c r="D1512" s="207">
        <v>2015</v>
      </c>
      <c r="E1512" s="197" t="s">
        <v>6</v>
      </c>
      <c r="F1512" s="203">
        <v>390</v>
      </c>
      <c r="G1512" s="200">
        <v>0</v>
      </c>
      <c r="H1512" s="204">
        <v>0</v>
      </c>
      <c r="I1512" s="204">
        <v>0</v>
      </c>
      <c r="J1512" s="204">
        <v>274</v>
      </c>
      <c r="K1512" s="199">
        <v>1</v>
      </c>
      <c r="L1512" s="203">
        <v>1</v>
      </c>
      <c r="M1512" s="203">
        <v>0</v>
      </c>
      <c r="N1512" s="203">
        <v>349</v>
      </c>
      <c r="O1512" s="203">
        <v>37</v>
      </c>
      <c r="P1512" s="203">
        <v>864</v>
      </c>
      <c r="Q1512" s="197">
        <v>114</v>
      </c>
      <c r="R1512" s="197">
        <v>1877</v>
      </c>
      <c r="S1512" s="197">
        <v>152</v>
      </c>
      <c r="T1512" s="92">
        <f t="shared" si="23"/>
        <v>2015</v>
      </c>
      <c r="U1512">
        <f>VLOOKUP(A1512,'SB35 Determination Data'!$B$4:$F$542,5,FALSE)</f>
        <v>2014</v>
      </c>
    </row>
    <row r="1513" spans="1:21" ht="15" x14ac:dyDescent="0.2">
      <c r="A1513" s="197" t="s">
        <v>325</v>
      </c>
      <c r="B1513" s="197" t="s">
        <v>101</v>
      </c>
      <c r="C1513" s="197" t="s">
        <v>32</v>
      </c>
      <c r="D1513" s="207">
        <v>2016</v>
      </c>
      <c r="E1513" s="197" t="s">
        <v>6</v>
      </c>
      <c r="F1513" s="203">
        <v>390</v>
      </c>
      <c r="G1513" s="200">
        <v>0</v>
      </c>
      <c r="H1513" s="204">
        <v>0</v>
      </c>
      <c r="I1513" s="204">
        <v>0</v>
      </c>
      <c r="J1513" s="204">
        <v>274</v>
      </c>
      <c r="K1513" s="199">
        <v>1</v>
      </c>
      <c r="L1513" s="203">
        <v>1</v>
      </c>
      <c r="M1513" s="203">
        <v>0</v>
      </c>
      <c r="N1513" s="203">
        <v>349</v>
      </c>
      <c r="O1513" s="203">
        <v>67</v>
      </c>
      <c r="P1513" s="203">
        <v>864</v>
      </c>
      <c r="Q1513" s="197">
        <v>199</v>
      </c>
      <c r="R1513" s="197">
        <v>1877</v>
      </c>
      <c r="S1513" s="197">
        <v>267</v>
      </c>
      <c r="T1513" s="92">
        <f t="shared" si="23"/>
        <v>2016</v>
      </c>
      <c r="U1513">
        <f>VLOOKUP(A1513,'SB35 Determination Data'!$B$4:$F$542,5,FALSE)</f>
        <v>2014</v>
      </c>
    </row>
    <row r="1514" spans="1:21" ht="15" x14ac:dyDescent="0.2">
      <c r="A1514" s="197" t="s">
        <v>325</v>
      </c>
      <c r="B1514" s="197" t="s">
        <v>101</v>
      </c>
      <c r="C1514" s="197" t="s">
        <v>32</v>
      </c>
      <c r="D1514" s="207">
        <v>2017</v>
      </c>
      <c r="E1514" s="197" t="s">
        <v>6</v>
      </c>
      <c r="F1514" s="203">
        <v>390</v>
      </c>
      <c r="G1514" s="200">
        <v>79</v>
      </c>
      <c r="H1514" s="204">
        <v>79</v>
      </c>
      <c r="I1514" s="204">
        <v>0</v>
      </c>
      <c r="J1514" s="204">
        <v>274</v>
      </c>
      <c r="K1514" s="199">
        <v>0</v>
      </c>
      <c r="L1514" s="203">
        <v>0</v>
      </c>
      <c r="M1514" s="203">
        <v>0</v>
      </c>
      <c r="N1514" s="203">
        <v>349</v>
      </c>
      <c r="O1514" s="203">
        <v>32</v>
      </c>
      <c r="P1514" s="203">
        <v>864</v>
      </c>
      <c r="Q1514" s="197">
        <v>99</v>
      </c>
      <c r="R1514" s="197">
        <v>1877</v>
      </c>
      <c r="S1514" s="197">
        <v>210</v>
      </c>
      <c r="T1514" s="92">
        <f t="shared" si="23"/>
        <v>2017</v>
      </c>
      <c r="U1514">
        <f>VLOOKUP(A1514,'SB35 Determination Data'!$B$4:$F$542,5,FALSE)</f>
        <v>2014</v>
      </c>
    </row>
    <row r="1515" spans="1:21" ht="15" x14ac:dyDescent="0.2">
      <c r="A1515" s="197" t="s">
        <v>326</v>
      </c>
      <c r="B1515" s="197" t="s">
        <v>29</v>
      </c>
      <c r="C1515" s="197" t="s">
        <v>8</v>
      </c>
      <c r="D1515" s="207">
        <v>2015</v>
      </c>
      <c r="E1515" s="197" t="s">
        <v>6</v>
      </c>
      <c r="F1515" s="203">
        <v>23</v>
      </c>
      <c r="G1515" s="200">
        <v>1</v>
      </c>
      <c r="H1515" s="204">
        <v>0</v>
      </c>
      <c r="I1515" s="204">
        <v>1</v>
      </c>
      <c r="J1515" s="204">
        <v>13</v>
      </c>
      <c r="K1515" s="199">
        <v>0</v>
      </c>
      <c r="L1515" s="203">
        <v>0</v>
      </c>
      <c r="M1515" s="203">
        <v>0</v>
      </c>
      <c r="N1515" s="203">
        <v>15</v>
      </c>
      <c r="O1515" s="203">
        <v>0</v>
      </c>
      <c r="P1515" s="203">
        <v>11</v>
      </c>
      <c r="Q1515" s="197">
        <v>4</v>
      </c>
      <c r="R1515" s="197">
        <v>62</v>
      </c>
      <c r="S1515" s="197">
        <v>5</v>
      </c>
      <c r="T1515" s="92">
        <f t="shared" si="23"/>
        <v>2015</v>
      </c>
      <c r="U1515">
        <f>VLOOKUP(A1515,'SB35 Determination Data'!$B$4:$F$542,5,FALSE)</f>
        <v>2015</v>
      </c>
    </row>
    <row r="1516" spans="1:21" ht="15" x14ac:dyDescent="0.2">
      <c r="A1516" s="197" t="s">
        <v>326</v>
      </c>
      <c r="B1516" s="197" t="s">
        <v>29</v>
      </c>
      <c r="C1516" s="197" t="s">
        <v>8</v>
      </c>
      <c r="D1516" s="207">
        <v>2016</v>
      </c>
      <c r="E1516" s="197" t="s">
        <v>6</v>
      </c>
      <c r="F1516" s="203">
        <v>23</v>
      </c>
      <c r="G1516" s="200">
        <v>5</v>
      </c>
      <c r="H1516" s="204">
        <v>0</v>
      </c>
      <c r="I1516" s="204">
        <v>5</v>
      </c>
      <c r="J1516" s="204">
        <v>13</v>
      </c>
      <c r="K1516" s="199">
        <v>1</v>
      </c>
      <c r="L1516" s="203">
        <v>0</v>
      </c>
      <c r="M1516" s="203">
        <v>1</v>
      </c>
      <c r="N1516" s="203">
        <v>15</v>
      </c>
      <c r="O1516" s="203">
        <v>1</v>
      </c>
      <c r="P1516" s="203">
        <v>11</v>
      </c>
      <c r="Q1516" s="197">
        <v>8</v>
      </c>
      <c r="R1516" s="197">
        <v>62</v>
      </c>
      <c r="S1516" s="197">
        <v>15</v>
      </c>
      <c r="T1516" s="92">
        <f t="shared" si="23"/>
        <v>2016</v>
      </c>
      <c r="U1516">
        <f>VLOOKUP(A1516,'SB35 Determination Data'!$B$4:$F$542,5,FALSE)</f>
        <v>2015</v>
      </c>
    </row>
    <row r="1517" spans="1:21" ht="15" x14ac:dyDescent="0.2">
      <c r="A1517" s="197" t="s">
        <v>326</v>
      </c>
      <c r="B1517" s="197" t="s">
        <v>29</v>
      </c>
      <c r="C1517" s="197" t="s">
        <v>8</v>
      </c>
      <c r="D1517" s="207">
        <v>2017</v>
      </c>
      <c r="E1517" s="197" t="s">
        <v>6</v>
      </c>
      <c r="F1517" s="203">
        <v>23</v>
      </c>
      <c r="G1517" s="200">
        <v>6</v>
      </c>
      <c r="H1517" s="204">
        <v>0</v>
      </c>
      <c r="I1517" s="204">
        <v>6</v>
      </c>
      <c r="J1517" s="204">
        <v>13</v>
      </c>
      <c r="K1517" s="199">
        <v>1</v>
      </c>
      <c r="L1517" s="203">
        <v>0</v>
      </c>
      <c r="M1517" s="203">
        <v>1</v>
      </c>
      <c r="N1517" s="203">
        <v>15</v>
      </c>
      <c r="O1517" s="203">
        <v>1</v>
      </c>
      <c r="P1517" s="203">
        <v>11</v>
      </c>
      <c r="Q1517" s="197">
        <v>5</v>
      </c>
      <c r="R1517" s="197">
        <v>62</v>
      </c>
      <c r="S1517" s="197">
        <v>13</v>
      </c>
      <c r="T1517" s="92">
        <f t="shared" si="23"/>
        <v>2017</v>
      </c>
      <c r="U1517">
        <f>VLOOKUP(A1517,'SB35 Determination Data'!$B$4:$F$542,5,FALSE)</f>
        <v>2015</v>
      </c>
    </row>
    <row r="1518" spans="1:21" ht="15" x14ac:dyDescent="0.2">
      <c r="A1518" s="197" t="s">
        <v>327</v>
      </c>
      <c r="B1518" s="197" t="s">
        <v>101</v>
      </c>
      <c r="C1518" s="197" t="s">
        <v>32</v>
      </c>
      <c r="D1518" s="207">
        <v>2014</v>
      </c>
      <c r="E1518" s="197" t="s">
        <v>6</v>
      </c>
      <c r="F1518" s="203">
        <v>427</v>
      </c>
      <c r="G1518" s="200">
        <v>6</v>
      </c>
      <c r="H1518" s="204">
        <v>6</v>
      </c>
      <c r="I1518" s="204">
        <v>0</v>
      </c>
      <c r="J1518" s="204">
        <v>299</v>
      </c>
      <c r="K1518" s="199">
        <v>3</v>
      </c>
      <c r="L1518" s="203">
        <v>3</v>
      </c>
      <c r="M1518" s="203">
        <v>0</v>
      </c>
      <c r="N1518" s="203">
        <v>351</v>
      </c>
      <c r="O1518" s="203">
        <v>4</v>
      </c>
      <c r="P1518" s="203">
        <v>813</v>
      </c>
      <c r="Q1518" s="197">
        <v>10</v>
      </c>
      <c r="R1518" s="197">
        <v>1890</v>
      </c>
      <c r="S1518" s="197">
        <v>23</v>
      </c>
      <c r="T1518" s="92">
        <f t="shared" si="23"/>
        <v>2014</v>
      </c>
      <c r="U1518">
        <f>VLOOKUP(A1518,'SB35 Determination Data'!$B$4:$F$542,5,FALSE)</f>
        <v>2014</v>
      </c>
    </row>
    <row r="1519" spans="1:21" ht="15" x14ac:dyDescent="0.2">
      <c r="A1519" s="197" t="s">
        <v>327</v>
      </c>
      <c r="B1519" s="197" t="s">
        <v>101</v>
      </c>
      <c r="C1519" s="197" t="s">
        <v>32</v>
      </c>
      <c r="D1519" s="207">
        <v>2015</v>
      </c>
      <c r="E1519" s="197" t="s">
        <v>6</v>
      </c>
      <c r="F1519" s="203">
        <v>427</v>
      </c>
      <c r="G1519" s="200">
        <v>0</v>
      </c>
      <c r="H1519" s="204">
        <v>0</v>
      </c>
      <c r="I1519" s="204">
        <v>0</v>
      </c>
      <c r="J1519" s="204">
        <v>299</v>
      </c>
      <c r="K1519" s="199">
        <v>1</v>
      </c>
      <c r="L1519" s="203">
        <v>0</v>
      </c>
      <c r="M1519" s="203">
        <v>1</v>
      </c>
      <c r="N1519" s="203">
        <v>351</v>
      </c>
      <c r="O1519" s="203">
        <v>2</v>
      </c>
      <c r="P1519" s="203">
        <v>813</v>
      </c>
      <c r="Q1519" s="197">
        <v>8</v>
      </c>
      <c r="R1519" s="197">
        <v>1890</v>
      </c>
      <c r="S1519" s="197">
        <v>11</v>
      </c>
      <c r="T1519" s="92">
        <f t="shared" si="23"/>
        <v>2015</v>
      </c>
      <c r="U1519">
        <f>VLOOKUP(A1519,'SB35 Determination Data'!$B$4:$F$542,5,FALSE)</f>
        <v>2014</v>
      </c>
    </row>
    <row r="1520" spans="1:21" ht="15" x14ac:dyDescent="0.2">
      <c r="A1520" s="197" t="s">
        <v>327</v>
      </c>
      <c r="B1520" s="197" t="s">
        <v>101</v>
      </c>
      <c r="C1520" s="197" t="s">
        <v>32</v>
      </c>
      <c r="D1520" s="207">
        <v>2016</v>
      </c>
      <c r="E1520" s="197" t="s">
        <v>6</v>
      </c>
      <c r="F1520" s="203">
        <v>427</v>
      </c>
      <c r="G1520" s="200">
        <v>40</v>
      </c>
      <c r="H1520" s="204">
        <v>40</v>
      </c>
      <c r="I1520" s="204">
        <v>0</v>
      </c>
      <c r="J1520" s="204">
        <v>299</v>
      </c>
      <c r="K1520" s="199">
        <v>4</v>
      </c>
      <c r="L1520" s="203">
        <v>0</v>
      </c>
      <c r="M1520" s="203">
        <v>4</v>
      </c>
      <c r="N1520" s="203">
        <v>351</v>
      </c>
      <c r="O1520" s="203">
        <v>7</v>
      </c>
      <c r="P1520" s="203">
        <v>813</v>
      </c>
      <c r="Q1520" s="197">
        <v>3</v>
      </c>
      <c r="R1520" s="197">
        <v>1890</v>
      </c>
      <c r="S1520" s="197">
        <v>54</v>
      </c>
      <c r="T1520" s="92">
        <f t="shared" si="23"/>
        <v>2016</v>
      </c>
      <c r="U1520">
        <f>VLOOKUP(A1520,'SB35 Determination Data'!$B$4:$F$542,5,FALSE)</f>
        <v>2014</v>
      </c>
    </row>
    <row r="1521" spans="1:21" ht="15" x14ac:dyDescent="0.2">
      <c r="A1521" s="197" t="s">
        <v>327</v>
      </c>
      <c r="B1521" s="197" t="s">
        <v>101</v>
      </c>
      <c r="C1521" s="197" t="s">
        <v>32</v>
      </c>
      <c r="D1521" s="207">
        <v>2017</v>
      </c>
      <c r="E1521" s="197" t="s">
        <v>6</v>
      </c>
      <c r="F1521" s="203">
        <v>427</v>
      </c>
      <c r="G1521" s="200">
        <v>3</v>
      </c>
      <c r="H1521" s="204">
        <v>0</v>
      </c>
      <c r="I1521" s="204">
        <v>3</v>
      </c>
      <c r="J1521" s="204">
        <v>299</v>
      </c>
      <c r="K1521" s="199">
        <v>4</v>
      </c>
      <c r="L1521" s="203">
        <v>0</v>
      </c>
      <c r="M1521" s="203">
        <v>4</v>
      </c>
      <c r="N1521" s="208">
        <v>351</v>
      </c>
      <c r="O1521" s="203">
        <v>3</v>
      </c>
      <c r="P1521" s="203">
        <v>813</v>
      </c>
      <c r="Q1521" s="197">
        <v>0</v>
      </c>
      <c r="R1521" s="197">
        <v>1890</v>
      </c>
      <c r="S1521" s="197">
        <v>10</v>
      </c>
      <c r="T1521" s="92">
        <f t="shared" si="23"/>
        <v>2017</v>
      </c>
      <c r="U1521">
        <f>VLOOKUP(A1521,'SB35 Determination Data'!$B$4:$F$542,5,FALSE)</f>
        <v>2014</v>
      </c>
    </row>
    <row r="1522" spans="1:21" ht="15" x14ac:dyDescent="0.2">
      <c r="A1522" s="197" t="s">
        <v>969</v>
      </c>
      <c r="B1522" s="197" t="s">
        <v>12</v>
      </c>
      <c r="C1522" s="197" t="s">
        <v>3</v>
      </c>
      <c r="D1522" s="207">
        <v>2014</v>
      </c>
      <c r="E1522" s="197" t="s">
        <v>6</v>
      </c>
      <c r="F1522" s="203">
        <v>160</v>
      </c>
      <c r="G1522" s="200">
        <v>4</v>
      </c>
      <c r="H1522" s="204">
        <v>0</v>
      </c>
      <c r="I1522" s="204">
        <v>4</v>
      </c>
      <c r="J1522" s="204">
        <v>113</v>
      </c>
      <c r="K1522" s="199">
        <v>0</v>
      </c>
      <c r="L1522" s="203">
        <v>0</v>
      </c>
      <c r="M1522" s="203">
        <v>0</v>
      </c>
      <c r="N1522" s="203">
        <v>126</v>
      </c>
      <c r="O1522" s="203">
        <v>1</v>
      </c>
      <c r="P1522" s="203">
        <v>270</v>
      </c>
      <c r="Q1522" s="197">
        <v>89</v>
      </c>
      <c r="R1522" s="197">
        <v>669</v>
      </c>
      <c r="S1522" s="197">
        <v>94</v>
      </c>
      <c r="T1522" s="92">
        <f t="shared" si="23"/>
        <v>2014</v>
      </c>
      <c r="U1522">
        <f>VLOOKUP(A1522,'SB35 Determination Data'!$B$4:$F$542,5,FALSE)</f>
        <v>2014</v>
      </c>
    </row>
    <row r="1523" spans="1:21" ht="15" x14ac:dyDescent="0.2">
      <c r="A1523" s="197" t="s">
        <v>969</v>
      </c>
      <c r="B1523" s="197" t="s">
        <v>12</v>
      </c>
      <c r="C1523" s="197" t="s">
        <v>3</v>
      </c>
      <c r="D1523" s="207">
        <v>2015</v>
      </c>
      <c r="E1523" s="197" t="s">
        <v>6</v>
      </c>
      <c r="F1523" s="203">
        <v>160</v>
      </c>
      <c r="G1523" s="200">
        <v>57</v>
      </c>
      <c r="H1523" s="204">
        <v>54</v>
      </c>
      <c r="I1523" s="204">
        <v>3</v>
      </c>
      <c r="J1523" s="204">
        <v>113</v>
      </c>
      <c r="K1523" s="199">
        <v>14</v>
      </c>
      <c r="L1523" s="203">
        <v>14</v>
      </c>
      <c r="M1523" s="203">
        <v>0</v>
      </c>
      <c r="N1523" s="203">
        <v>126</v>
      </c>
      <c r="O1523" s="203">
        <v>14</v>
      </c>
      <c r="P1523" s="203">
        <v>270</v>
      </c>
      <c r="Q1523" s="197">
        <v>285</v>
      </c>
      <c r="R1523" s="197">
        <v>669</v>
      </c>
      <c r="S1523" s="197">
        <v>370</v>
      </c>
      <c r="T1523" s="92">
        <f t="shared" si="23"/>
        <v>2015</v>
      </c>
      <c r="U1523">
        <f>VLOOKUP(A1523,'SB35 Determination Data'!$B$4:$F$542,5,FALSE)</f>
        <v>2014</v>
      </c>
    </row>
    <row r="1524" spans="1:21" ht="15" x14ac:dyDescent="0.2">
      <c r="A1524" s="197" t="s">
        <v>969</v>
      </c>
      <c r="B1524" s="197" t="s">
        <v>12</v>
      </c>
      <c r="C1524" s="197" t="s">
        <v>3</v>
      </c>
      <c r="D1524" s="207">
        <v>2016</v>
      </c>
      <c r="E1524" s="197" t="s">
        <v>6</v>
      </c>
      <c r="F1524" s="203">
        <v>160</v>
      </c>
      <c r="G1524" s="200">
        <v>24</v>
      </c>
      <c r="H1524" s="204">
        <v>20</v>
      </c>
      <c r="I1524" s="204">
        <v>4</v>
      </c>
      <c r="J1524" s="204">
        <v>113</v>
      </c>
      <c r="K1524" s="199">
        <v>4</v>
      </c>
      <c r="L1524" s="203">
        <v>4</v>
      </c>
      <c r="M1524" s="203">
        <v>0</v>
      </c>
      <c r="N1524" s="203">
        <v>126</v>
      </c>
      <c r="O1524" s="203">
        <v>0</v>
      </c>
      <c r="P1524" s="203">
        <v>270</v>
      </c>
      <c r="Q1524" s="197">
        <v>130</v>
      </c>
      <c r="R1524" s="197">
        <v>669</v>
      </c>
      <c r="S1524" s="197">
        <v>158</v>
      </c>
      <c r="T1524" s="92">
        <f t="shared" si="23"/>
        <v>2016</v>
      </c>
      <c r="U1524">
        <f>VLOOKUP(A1524,'SB35 Determination Data'!$B$4:$F$542,5,FALSE)</f>
        <v>2014</v>
      </c>
    </row>
    <row r="1525" spans="1:21" ht="15" x14ac:dyDescent="0.2">
      <c r="A1525" s="197" t="s">
        <v>969</v>
      </c>
      <c r="B1525" s="197" t="s">
        <v>12</v>
      </c>
      <c r="C1525" s="197" t="s">
        <v>3</v>
      </c>
      <c r="D1525" s="207">
        <v>2017</v>
      </c>
      <c r="E1525" s="197" t="s">
        <v>6</v>
      </c>
      <c r="F1525" s="203">
        <v>160</v>
      </c>
      <c r="G1525" s="200">
        <v>26</v>
      </c>
      <c r="H1525" s="204">
        <v>25</v>
      </c>
      <c r="I1525" s="204">
        <v>1</v>
      </c>
      <c r="J1525" s="204">
        <v>113</v>
      </c>
      <c r="K1525" s="199">
        <v>4</v>
      </c>
      <c r="L1525" s="203">
        <v>4</v>
      </c>
      <c r="M1525" s="203">
        <v>0</v>
      </c>
      <c r="N1525" s="208">
        <v>126</v>
      </c>
      <c r="O1525" s="203">
        <v>7</v>
      </c>
      <c r="P1525" s="203">
        <v>270</v>
      </c>
      <c r="Q1525" s="197">
        <v>64</v>
      </c>
      <c r="R1525" s="197">
        <v>669</v>
      </c>
      <c r="S1525" s="197">
        <v>101</v>
      </c>
      <c r="T1525" s="92">
        <f t="shared" si="23"/>
        <v>2017</v>
      </c>
      <c r="U1525">
        <f>VLOOKUP(A1525,'SB35 Determination Data'!$B$4:$F$542,5,FALSE)</f>
        <v>2014</v>
      </c>
    </row>
    <row r="1526" spans="1:21" ht="15" x14ac:dyDescent="0.2">
      <c r="A1526" s="197" t="s">
        <v>970</v>
      </c>
      <c r="B1526" s="197" t="s">
        <v>16</v>
      </c>
      <c r="C1526" s="197" t="s">
        <v>8</v>
      </c>
      <c r="D1526" s="207">
        <v>2015</v>
      </c>
      <c r="E1526" s="197" t="s">
        <v>6</v>
      </c>
      <c r="F1526" s="203">
        <v>4</v>
      </c>
      <c r="G1526" s="200">
        <v>1</v>
      </c>
      <c r="H1526" s="204">
        <v>1</v>
      </c>
      <c r="I1526" s="204">
        <v>0</v>
      </c>
      <c r="J1526" s="204">
        <v>2</v>
      </c>
      <c r="K1526" s="199">
        <v>1</v>
      </c>
      <c r="L1526" s="203">
        <v>1</v>
      </c>
      <c r="M1526" s="203">
        <v>0</v>
      </c>
      <c r="N1526" s="203">
        <v>3</v>
      </c>
      <c r="O1526" s="203">
        <v>6</v>
      </c>
      <c r="P1526" s="203">
        <v>8</v>
      </c>
      <c r="Q1526" s="197">
        <v>11</v>
      </c>
      <c r="R1526" s="197">
        <v>17</v>
      </c>
      <c r="S1526" s="197">
        <v>19</v>
      </c>
      <c r="T1526" s="92">
        <f t="shared" si="23"/>
        <v>2015</v>
      </c>
      <c r="U1526">
        <f>VLOOKUP(A1526,'SB35 Determination Data'!$B$4:$F$542,5,FALSE)</f>
        <v>2015</v>
      </c>
    </row>
    <row r="1527" spans="1:21" ht="15" x14ac:dyDescent="0.2">
      <c r="A1527" s="197" t="s">
        <v>970</v>
      </c>
      <c r="B1527" s="197" t="s">
        <v>16</v>
      </c>
      <c r="C1527" s="197" t="s">
        <v>8</v>
      </c>
      <c r="D1527" s="207">
        <v>2016</v>
      </c>
      <c r="E1527" s="197" t="s">
        <v>6</v>
      </c>
      <c r="F1527" s="203">
        <v>4</v>
      </c>
      <c r="G1527" s="200">
        <v>0</v>
      </c>
      <c r="H1527" s="204">
        <v>0</v>
      </c>
      <c r="I1527" s="204">
        <v>0</v>
      </c>
      <c r="J1527" s="204">
        <v>2</v>
      </c>
      <c r="K1527" s="199">
        <v>0</v>
      </c>
      <c r="L1527" s="203">
        <v>0</v>
      </c>
      <c r="M1527" s="203">
        <v>0</v>
      </c>
      <c r="N1527" s="203">
        <v>3</v>
      </c>
      <c r="O1527" s="203">
        <v>1</v>
      </c>
      <c r="P1527" s="203">
        <v>8</v>
      </c>
      <c r="Q1527" s="197">
        <v>0</v>
      </c>
      <c r="R1527" s="197">
        <v>17</v>
      </c>
      <c r="S1527" s="197">
        <v>1</v>
      </c>
      <c r="T1527" s="92">
        <f t="shared" si="23"/>
        <v>2016</v>
      </c>
      <c r="U1527">
        <f>VLOOKUP(A1527,'SB35 Determination Data'!$B$4:$F$542,5,FALSE)</f>
        <v>2015</v>
      </c>
    </row>
    <row r="1528" spans="1:21" ht="15" x14ac:dyDescent="0.2">
      <c r="A1528" s="197" t="s">
        <v>970</v>
      </c>
      <c r="B1528" s="197" t="s">
        <v>16</v>
      </c>
      <c r="C1528" s="197" t="s">
        <v>8</v>
      </c>
      <c r="D1528" s="207">
        <v>2017</v>
      </c>
      <c r="E1528" s="197" t="s">
        <v>6</v>
      </c>
      <c r="F1528" s="203">
        <v>4</v>
      </c>
      <c r="G1528" s="200">
        <v>0</v>
      </c>
      <c r="H1528" s="204">
        <v>0</v>
      </c>
      <c r="I1528" s="204">
        <v>0</v>
      </c>
      <c r="J1528" s="204">
        <v>2</v>
      </c>
      <c r="K1528" s="199">
        <v>0</v>
      </c>
      <c r="L1528" s="203">
        <v>0</v>
      </c>
      <c r="M1528" s="203">
        <v>0</v>
      </c>
      <c r="N1528" s="203">
        <v>3</v>
      </c>
      <c r="O1528" s="203">
        <v>2</v>
      </c>
      <c r="P1528" s="203">
        <v>8</v>
      </c>
      <c r="Q1528" s="197">
        <v>3</v>
      </c>
      <c r="R1528" s="197">
        <v>17</v>
      </c>
      <c r="S1528" s="197">
        <v>5</v>
      </c>
      <c r="T1528" s="92">
        <f t="shared" si="23"/>
        <v>2017</v>
      </c>
      <c r="U1528">
        <f>VLOOKUP(A1528,'SB35 Determination Data'!$B$4:$F$542,5,FALSE)</f>
        <v>2015</v>
      </c>
    </row>
    <row r="1529" spans="1:21" ht="15" x14ac:dyDescent="0.2">
      <c r="A1529" s="197" t="s">
        <v>328</v>
      </c>
      <c r="B1529" s="197" t="s">
        <v>108</v>
      </c>
      <c r="C1529" s="197" t="s">
        <v>13</v>
      </c>
      <c r="D1529" s="207">
        <v>2015</v>
      </c>
      <c r="E1529" s="197" t="s">
        <v>6</v>
      </c>
      <c r="F1529" s="203">
        <v>25</v>
      </c>
      <c r="G1529" s="200">
        <v>0</v>
      </c>
      <c r="H1529" s="204">
        <v>0</v>
      </c>
      <c r="I1529" s="204">
        <v>0</v>
      </c>
      <c r="J1529" s="204">
        <v>17</v>
      </c>
      <c r="K1529" s="199">
        <v>0</v>
      </c>
      <c r="L1529" s="203">
        <v>0</v>
      </c>
      <c r="M1529" s="203">
        <v>0</v>
      </c>
      <c r="N1529" s="208">
        <v>18</v>
      </c>
      <c r="O1529" s="203">
        <v>2</v>
      </c>
      <c r="P1529" s="203">
        <v>43</v>
      </c>
      <c r="Q1529" s="197">
        <v>0</v>
      </c>
      <c r="R1529" s="197">
        <v>103</v>
      </c>
      <c r="S1529" s="197">
        <v>2</v>
      </c>
      <c r="T1529" s="92">
        <f t="shared" si="23"/>
        <v>2015</v>
      </c>
      <c r="U1529">
        <f>VLOOKUP(A1529,'SB35 Determination Data'!$B$4:$F$542,5,FALSE)</f>
        <v>2014</v>
      </c>
    </row>
    <row r="1530" spans="1:21" ht="15" x14ac:dyDescent="0.2">
      <c r="A1530" s="197" t="s">
        <v>328</v>
      </c>
      <c r="B1530" s="197" t="s">
        <v>108</v>
      </c>
      <c r="C1530" s="197" t="s">
        <v>13</v>
      </c>
      <c r="D1530" s="207">
        <v>2016</v>
      </c>
      <c r="E1530" s="197" t="s">
        <v>6</v>
      </c>
      <c r="F1530" s="203">
        <v>25</v>
      </c>
      <c r="G1530" s="200">
        <v>0</v>
      </c>
      <c r="H1530" s="204">
        <v>0</v>
      </c>
      <c r="I1530" s="204">
        <v>0</v>
      </c>
      <c r="J1530" s="204">
        <v>17</v>
      </c>
      <c r="K1530" s="199">
        <v>0</v>
      </c>
      <c r="L1530" s="203">
        <v>0</v>
      </c>
      <c r="M1530" s="203">
        <v>0</v>
      </c>
      <c r="N1530" s="203">
        <v>18</v>
      </c>
      <c r="O1530" s="203">
        <v>0</v>
      </c>
      <c r="P1530" s="203">
        <v>43</v>
      </c>
      <c r="Q1530" s="197">
        <v>0</v>
      </c>
      <c r="R1530" s="197">
        <v>103</v>
      </c>
      <c r="S1530" s="197">
        <v>0</v>
      </c>
      <c r="T1530" s="92">
        <f t="shared" si="23"/>
        <v>2016</v>
      </c>
      <c r="U1530">
        <f>VLOOKUP(A1530,'SB35 Determination Data'!$B$4:$F$542,5,FALSE)</f>
        <v>2014</v>
      </c>
    </row>
    <row r="1531" spans="1:21" ht="15" x14ac:dyDescent="0.2">
      <c r="A1531" s="197" t="s">
        <v>328</v>
      </c>
      <c r="B1531" s="197" t="s">
        <v>108</v>
      </c>
      <c r="C1531" s="197" t="s">
        <v>13</v>
      </c>
      <c r="D1531" s="207">
        <v>2017</v>
      </c>
      <c r="E1531" s="197" t="s">
        <v>6</v>
      </c>
      <c r="F1531" s="203">
        <v>25</v>
      </c>
      <c r="G1531" s="200">
        <v>0</v>
      </c>
      <c r="H1531" s="204">
        <v>0</v>
      </c>
      <c r="I1531" s="204">
        <v>0</v>
      </c>
      <c r="J1531" s="204">
        <v>17</v>
      </c>
      <c r="K1531" s="199">
        <v>0</v>
      </c>
      <c r="L1531" s="203">
        <v>0</v>
      </c>
      <c r="M1531" s="203">
        <v>0</v>
      </c>
      <c r="N1531" s="203">
        <v>18</v>
      </c>
      <c r="O1531" s="203">
        <v>3</v>
      </c>
      <c r="P1531" s="203">
        <v>43</v>
      </c>
      <c r="Q1531" s="197">
        <v>0</v>
      </c>
      <c r="R1531" s="197">
        <v>103</v>
      </c>
      <c r="S1531" s="197">
        <v>3</v>
      </c>
      <c r="T1531" s="92">
        <f t="shared" si="23"/>
        <v>2017</v>
      </c>
      <c r="U1531">
        <f>VLOOKUP(A1531,'SB35 Determination Data'!$B$4:$F$542,5,FALSE)</f>
        <v>2014</v>
      </c>
    </row>
    <row r="1532" spans="1:21" ht="15" x14ac:dyDescent="0.2">
      <c r="A1532" s="197" t="s">
        <v>329</v>
      </c>
      <c r="B1532" s="197" t="s">
        <v>177</v>
      </c>
      <c r="C1532" s="197" t="s">
        <v>32</v>
      </c>
      <c r="D1532" s="207">
        <v>2013</v>
      </c>
      <c r="E1532" s="197" t="s">
        <v>6</v>
      </c>
      <c r="F1532" s="203">
        <v>624</v>
      </c>
      <c r="G1532" s="200">
        <v>0</v>
      </c>
      <c r="H1532" s="204">
        <v>0</v>
      </c>
      <c r="I1532" s="204">
        <v>0</v>
      </c>
      <c r="J1532" s="204">
        <v>437</v>
      </c>
      <c r="K1532" s="199">
        <v>0</v>
      </c>
      <c r="L1532" s="203">
        <v>0</v>
      </c>
      <c r="M1532" s="203">
        <v>0</v>
      </c>
      <c r="N1532" s="203">
        <v>498</v>
      </c>
      <c r="O1532" s="203">
        <v>0</v>
      </c>
      <c r="P1532" s="203">
        <v>1120</v>
      </c>
      <c r="Q1532" s="197">
        <v>50</v>
      </c>
      <c r="R1532" s="197">
        <v>2679</v>
      </c>
      <c r="S1532" s="197">
        <v>50</v>
      </c>
      <c r="T1532" s="92">
        <f t="shared" si="23"/>
        <v>2014</v>
      </c>
      <c r="U1532">
        <f>VLOOKUP(A1532,'SB35 Determination Data'!$B$4:$F$542,5,FALSE)</f>
        <v>2014</v>
      </c>
    </row>
    <row r="1533" spans="1:21" ht="15" x14ac:dyDescent="0.2">
      <c r="A1533" s="197" t="s">
        <v>329</v>
      </c>
      <c r="B1533" s="197" t="s">
        <v>177</v>
      </c>
      <c r="C1533" s="197" t="s">
        <v>32</v>
      </c>
      <c r="D1533" s="207">
        <v>2014</v>
      </c>
      <c r="E1533" s="197" t="s">
        <v>6</v>
      </c>
      <c r="F1533" s="203">
        <v>624</v>
      </c>
      <c r="G1533" s="200">
        <v>0</v>
      </c>
      <c r="H1533" s="204">
        <v>0</v>
      </c>
      <c r="I1533" s="204">
        <v>0</v>
      </c>
      <c r="J1533" s="204">
        <v>437</v>
      </c>
      <c r="K1533" s="199">
        <v>0</v>
      </c>
      <c r="L1533" s="203">
        <v>0</v>
      </c>
      <c r="M1533" s="203">
        <v>0</v>
      </c>
      <c r="N1533" s="203">
        <v>498</v>
      </c>
      <c r="O1533" s="203">
        <v>5</v>
      </c>
      <c r="P1533" s="203">
        <v>1120</v>
      </c>
      <c r="Q1533" s="197">
        <v>50</v>
      </c>
      <c r="R1533" s="197">
        <v>2679</v>
      </c>
      <c r="S1533" s="197">
        <v>55</v>
      </c>
      <c r="T1533" s="92">
        <f t="shared" si="23"/>
        <v>2014</v>
      </c>
      <c r="U1533">
        <f>VLOOKUP(A1533,'SB35 Determination Data'!$B$4:$F$542,5,FALSE)</f>
        <v>2014</v>
      </c>
    </row>
    <row r="1534" spans="1:21" ht="15" x14ac:dyDescent="0.2">
      <c r="A1534" s="197" t="s">
        <v>329</v>
      </c>
      <c r="B1534" s="197" t="s">
        <v>177</v>
      </c>
      <c r="C1534" s="197" t="s">
        <v>32</v>
      </c>
      <c r="D1534" s="207">
        <v>2015</v>
      </c>
      <c r="E1534" s="197" t="s">
        <v>6</v>
      </c>
      <c r="F1534" s="203">
        <v>624</v>
      </c>
      <c r="G1534" s="200">
        <v>0</v>
      </c>
      <c r="H1534" s="204">
        <v>0</v>
      </c>
      <c r="I1534" s="204">
        <v>0</v>
      </c>
      <c r="J1534" s="204">
        <v>437</v>
      </c>
      <c r="K1534" s="199">
        <v>2</v>
      </c>
      <c r="L1534" s="203">
        <v>2</v>
      </c>
      <c r="M1534" s="203">
        <v>0</v>
      </c>
      <c r="N1534" s="208">
        <v>498</v>
      </c>
      <c r="O1534" s="203">
        <v>45</v>
      </c>
      <c r="P1534" s="203">
        <v>1120</v>
      </c>
      <c r="Q1534" s="197">
        <v>0</v>
      </c>
      <c r="R1534" s="197">
        <v>2679</v>
      </c>
      <c r="S1534" s="197">
        <v>47</v>
      </c>
      <c r="T1534" s="92">
        <f t="shared" si="23"/>
        <v>2015</v>
      </c>
      <c r="U1534">
        <f>VLOOKUP(A1534,'SB35 Determination Data'!$B$4:$F$542,5,FALSE)</f>
        <v>2014</v>
      </c>
    </row>
    <row r="1535" spans="1:21" ht="15" x14ac:dyDescent="0.2">
      <c r="A1535" s="197" t="s">
        <v>329</v>
      </c>
      <c r="B1535" s="197" t="s">
        <v>177</v>
      </c>
      <c r="C1535" s="197" t="s">
        <v>32</v>
      </c>
      <c r="D1535" s="207">
        <v>2016</v>
      </c>
      <c r="E1535" s="197" t="s">
        <v>6</v>
      </c>
      <c r="F1535" s="203">
        <v>624</v>
      </c>
      <c r="G1535" s="200">
        <v>1</v>
      </c>
      <c r="H1535" s="204">
        <v>1</v>
      </c>
      <c r="I1535" s="204">
        <v>0</v>
      </c>
      <c r="J1535" s="204">
        <v>437</v>
      </c>
      <c r="K1535" s="199">
        <v>5</v>
      </c>
      <c r="L1535" s="203">
        <v>5</v>
      </c>
      <c r="M1535" s="203">
        <v>0</v>
      </c>
      <c r="N1535" s="203">
        <v>498</v>
      </c>
      <c r="O1535" s="203">
        <v>47</v>
      </c>
      <c r="P1535" s="203">
        <v>1120</v>
      </c>
      <c r="Q1535" s="197">
        <v>0</v>
      </c>
      <c r="R1535" s="197">
        <v>2679</v>
      </c>
      <c r="S1535" s="197">
        <v>53</v>
      </c>
      <c r="T1535" s="92">
        <f t="shared" si="23"/>
        <v>2016</v>
      </c>
      <c r="U1535">
        <f>VLOOKUP(A1535,'SB35 Determination Data'!$B$4:$F$542,5,FALSE)</f>
        <v>2014</v>
      </c>
    </row>
    <row r="1536" spans="1:21" ht="15" x14ac:dyDescent="0.2">
      <c r="A1536" s="197" t="s">
        <v>329</v>
      </c>
      <c r="B1536" s="197" t="s">
        <v>177</v>
      </c>
      <c r="C1536" s="197" t="s">
        <v>32</v>
      </c>
      <c r="D1536" s="207">
        <v>2017</v>
      </c>
      <c r="E1536" s="197" t="s">
        <v>6</v>
      </c>
      <c r="F1536" s="203">
        <v>624</v>
      </c>
      <c r="G1536" s="200">
        <v>2</v>
      </c>
      <c r="H1536" s="204">
        <v>2</v>
      </c>
      <c r="I1536" s="204">
        <v>0</v>
      </c>
      <c r="J1536" s="204">
        <v>437</v>
      </c>
      <c r="K1536" s="199">
        <v>4</v>
      </c>
      <c r="L1536" s="203">
        <v>4</v>
      </c>
      <c r="M1536" s="203">
        <v>0</v>
      </c>
      <c r="N1536" s="203">
        <v>498</v>
      </c>
      <c r="O1536" s="203">
        <v>38</v>
      </c>
      <c r="P1536" s="203">
        <v>1120</v>
      </c>
      <c r="Q1536" s="197">
        <v>0</v>
      </c>
      <c r="R1536" s="197">
        <v>2679</v>
      </c>
      <c r="S1536" s="197">
        <v>44</v>
      </c>
      <c r="T1536" s="92">
        <f t="shared" si="23"/>
        <v>2017</v>
      </c>
      <c r="U1536">
        <f>VLOOKUP(A1536,'SB35 Determination Data'!$B$4:$F$542,5,FALSE)</f>
        <v>2014</v>
      </c>
    </row>
    <row r="1537" spans="1:21" ht="15" x14ac:dyDescent="0.2">
      <c r="A1537" s="197" t="s">
        <v>1024</v>
      </c>
      <c r="B1537" s="197" t="s">
        <v>1025</v>
      </c>
      <c r="C1537" s="197" t="s">
        <v>32</v>
      </c>
      <c r="D1537" s="207">
        <v>2013</v>
      </c>
      <c r="E1537" s="197" t="s">
        <v>6</v>
      </c>
      <c r="F1537" s="203">
        <v>1036</v>
      </c>
      <c r="G1537" s="200">
        <v>0</v>
      </c>
      <c r="H1537" s="204">
        <v>0</v>
      </c>
      <c r="I1537" s="204">
        <v>0</v>
      </c>
      <c r="J1537" s="204">
        <v>727</v>
      </c>
      <c r="K1537" s="199">
        <v>0</v>
      </c>
      <c r="L1537" s="203">
        <v>0</v>
      </c>
      <c r="M1537" s="203">
        <v>0</v>
      </c>
      <c r="N1537" s="203">
        <v>870</v>
      </c>
      <c r="O1537" s="203">
        <v>1</v>
      </c>
      <c r="P1537" s="203">
        <v>2043</v>
      </c>
      <c r="Q1537" s="197">
        <v>85</v>
      </c>
      <c r="R1537" s="197">
        <v>4676</v>
      </c>
      <c r="S1537" s="197">
        <v>86</v>
      </c>
      <c r="T1537" s="92">
        <f t="shared" si="23"/>
        <v>2014</v>
      </c>
      <c r="U1537">
        <f>VLOOKUP(A1537,'SB35 Determination Data'!$B$4:$F$542,5,FALSE)</f>
        <v>2014</v>
      </c>
    </row>
    <row r="1538" spans="1:21" ht="15" x14ac:dyDescent="0.2">
      <c r="A1538" s="197" t="s">
        <v>330</v>
      </c>
      <c r="B1538" s="197" t="s">
        <v>2</v>
      </c>
      <c r="C1538" s="197" t="s">
        <v>3</v>
      </c>
      <c r="D1538" s="207">
        <v>2014</v>
      </c>
      <c r="E1538" s="197" t="s">
        <v>6</v>
      </c>
      <c r="F1538" s="203">
        <v>376</v>
      </c>
      <c r="G1538" s="200">
        <v>0</v>
      </c>
      <c r="H1538" s="204">
        <v>0</v>
      </c>
      <c r="I1538" s="204">
        <v>0</v>
      </c>
      <c r="J1538" s="204">
        <v>261</v>
      </c>
      <c r="K1538" s="199">
        <v>34</v>
      </c>
      <c r="L1538" s="203">
        <v>34</v>
      </c>
      <c r="M1538" s="203">
        <v>0</v>
      </c>
      <c r="N1538" s="208">
        <v>299</v>
      </c>
      <c r="O1538" s="203">
        <v>0</v>
      </c>
      <c r="P1538" s="203">
        <v>669</v>
      </c>
      <c r="Q1538" s="197">
        <v>32</v>
      </c>
      <c r="R1538" s="197">
        <v>1605</v>
      </c>
      <c r="S1538" s="197">
        <v>66</v>
      </c>
      <c r="T1538" s="92">
        <f t="shared" si="23"/>
        <v>2014</v>
      </c>
      <c r="U1538">
        <f>VLOOKUP(A1538,'SB35 Determination Data'!$B$4:$F$542,5,FALSE)</f>
        <v>2014</v>
      </c>
    </row>
    <row r="1539" spans="1:21" ht="15" x14ac:dyDescent="0.2">
      <c r="A1539" s="197" t="s">
        <v>330</v>
      </c>
      <c r="B1539" s="197" t="s">
        <v>2</v>
      </c>
      <c r="C1539" s="197" t="s">
        <v>3</v>
      </c>
      <c r="D1539" s="207">
        <v>2015</v>
      </c>
      <c r="E1539" s="197" t="s">
        <v>6</v>
      </c>
      <c r="F1539" s="203">
        <v>376</v>
      </c>
      <c r="G1539" s="200">
        <v>42</v>
      </c>
      <c r="H1539" s="204">
        <v>42</v>
      </c>
      <c r="I1539" s="204">
        <v>0</v>
      </c>
      <c r="J1539" s="204">
        <v>261</v>
      </c>
      <c r="K1539" s="199">
        <v>38</v>
      </c>
      <c r="L1539" s="203">
        <v>7</v>
      </c>
      <c r="M1539" s="203">
        <v>31</v>
      </c>
      <c r="N1539" s="203">
        <v>299</v>
      </c>
      <c r="O1539" s="203">
        <v>0</v>
      </c>
      <c r="P1539" s="203">
        <v>669</v>
      </c>
      <c r="Q1539" s="197">
        <v>111</v>
      </c>
      <c r="R1539" s="197">
        <v>1605</v>
      </c>
      <c r="S1539" s="197">
        <v>191</v>
      </c>
      <c r="T1539" s="92">
        <f t="shared" si="23"/>
        <v>2015</v>
      </c>
      <c r="U1539">
        <f>VLOOKUP(A1539,'SB35 Determination Data'!$B$4:$F$542,5,FALSE)</f>
        <v>2014</v>
      </c>
    </row>
    <row r="1540" spans="1:21" ht="15" x14ac:dyDescent="0.2">
      <c r="A1540" s="197" t="s">
        <v>330</v>
      </c>
      <c r="B1540" s="197" t="s">
        <v>2</v>
      </c>
      <c r="C1540" s="197" t="s">
        <v>3</v>
      </c>
      <c r="D1540" s="207">
        <v>2016</v>
      </c>
      <c r="E1540" s="197" t="s">
        <v>6</v>
      </c>
      <c r="F1540" s="203">
        <v>376</v>
      </c>
      <c r="G1540" s="200">
        <v>0</v>
      </c>
      <c r="H1540" s="204">
        <v>0</v>
      </c>
      <c r="I1540" s="204">
        <v>0</v>
      </c>
      <c r="J1540" s="204">
        <v>261</v>
      </c>
      <c r="K1540" s="199">
        <v>30</v>
      </c>
      <c r="L1540" s="203">
        <v>30</v>
      </c>
      <c r="M1540" s="203">
        <v>0</v>
      </c>
      <c r="N1540" s="203">
        <v>299</v>
      </c>
      <c r="O1540" s="203">
        <v>17</v>
      </c>
      <c r="P1540" s="203">
        <v>669</v>
      </c>
      <c r="Q1540" s="197">
        <v>102</v>
      </c>
      <c r="R1540" s="197">
        <v>1605</v>
      </c>
      <c r="S1540" s="197">
        <v>149</v>
      </c>
      <c r="T1540" s="92">
        <f t="shared" ref="T1540:T1603" si="24">IF(D1540&gt;U1540,D1540,U1540)</f>
        <v>2016</v>
      </c>
      <c r="U1540">
        <f>VLOOKUP(A1540,'SB35 Determination Data'!$B$4:$F$542,5,FALSE)</f>
        <v>2014</v>
      </c>
    </row>
    <row r="1541" spans="1:21" ht="15" x14ac:dyDescent="0.2">
      <c r="A1541" s="197" t="s">
        <v>330</v>
      </c>
      <c r="B1541" s="197" t="s">
        <v>2</v>
      </c>
      <c r="C1541" s="197" t="s">
        <v>3</v>
      </c>
      <c r="D1541" s="207">
        <v>2017</v>
      </c>
      <c r="E1541" s="197" t="s">
        <v>6</v>
      </c>
      <c r="F1541" s="203">
        <v>376</v>
      </c>
      <c r="G1541" s="200">
        <v>0</v>
      </c>
      <c r="H1541" s="204">
        <v>0</v>
      </c>
      <c r="I1541" s="204">
        <v>0</v>
      </c>
      <c r="J1541" s="204">
        <v>261</v>
      </c>
      <c r="K1541" s="199">
        <v>30</v>
      </c>
      <c r="L1541" s="203">
        <v>30</v>
      </c>
      <c r="M1541" s="203">
        <v>0</v>
      </c>
      <c r="N1541" s="203">
        <v>299</v>
      </c>
      <c r="O1541" s="203">
        <v>18</v>
      </c>
      <c r="P1541" s="203">
        <v>669</v>
      </c>
      <c r="Q1541" s="197">
        <v>9</v>
      </c>
      <c r="R1541" s="197">
        <v>1605</v>
      </c>
      <c r="S1541" s="197">
        <v>57</v>
      </c>
      <c r="T1541" s="92">
        <f t="shared" si="24"/>
        <v>2017</v>
      </c>
      <c r="U1541">
        <f>VLOOKUP(A1541,'SB35 Determination Data'!$B$4:$F$542,5,FALSE)</f>
        <v>2014</v>
      </c>
    </row>
    <row r="1542" spans="1:21" ht="15" x14ac:dyDescent="0.2">
      <c r="A1542" s="197" t="s">
        <v>331</v>
      </c>
      <c r="B1542" s="197" t="s">
        <v>2</v>
      </c>
      <c r="C1542" s="197" t="s">
        <v>3</v>
      </c>
      <c r="D1542" s="207">
        <v>2014</v>
      </c>
      <c r="E1542" s="197" t="s">
        <v>6</v>
      </c>
      <c r="F1542" s="203">
        <v>209</v>
      </c>
      <c r="G1542" s="200">
        <v>0</v>
      </c>
      <c r="H1542" s="204">
        <v>0</v>
      </c>
      <c r="I1542" s="204">
        <v>0</v>
      </c>
      <c r="J1542" s="204">
        <v>149</v>
      </c>
      <c r="K1542" s="199">
        <v>0</v>
      </c>
      <c r="L1542" s="203">
        <v>0</v>
      </c>
      <c r="M1542" s="203">
        <v>0</v>
      </c>
      <c r="N1542" s="203">
        <v>172</v>
      </c>
      <c r="O1542" s="203">
        <v>0</v>
      </c>
      <c r="P1542" s="203">
        <v>400</v>
      </c>
      <c r="Q1542" s="197">
        <v>18</v>
      </c>
      <c r="R1542" s="197">
        <v>930</v>
      </c>
      <c r="S1542" s="197">
        <v>18</v>
      </c>
      <c r="T1542" s="92">
        <f t="shared" si="24"/>
        <v>2014</v>
      </c>
      <c r="U1542">
        <f>VLOOKUP(A1542,'SB35 Determination Data'!$B$4:$F$542,5,FALSE)</f>
        <v>2014</v>
      </c>
    </row>
    <row r="1543" spans="1:21" ht="15" x14ac:dyDescent="0.2">
      <c r="A1543" s="197" t="s">
        <v>331</v>
      </c>
      <c r="B1543" s="197" t="s">
        <v>2</v>
      </c>
      <c r="C1543" s="197" t="s">
        <v>3</v>
      </c>
      <c r="D1543" s="207">
        <v>2015</v>
      </c>
      <c r="E1543" s="197" t="s">
        <v>6</v>
      </c>
      <c r="F1543" s="203">
        <v>209</v>
      </c>
      <c r="G1543" s="200">
        <v>0</v>
      </c>
      <c r="H1543" s="204">
        <v>0</v>
      </c>
      <c r="I1543" s="204">
        <v>0</v>
      </c>
      <c r="J1543" s="204">
        <v>149</v>
      </c>
      <c r="K1543" s="199">
        <v>0</v>
      </c>
      <c r="L1543" s="203">
        <v>0</v>
      </c>
      <c r="M1543" s="203">
        <v>0</v>
      </c>
      <c r="N1543" s="208">
        <v>172</v>
      </c>
      <c r="O1543" s="203">
        <v>0</v>
      </c>
      <c r="P1543" s="203">
        <v>400</v>
      </c>
      <c r="Q1543" s="197">
        <v>17</v>
      </c>
      <c r="R1543" s="197">
        <v>930</v>
      </c>
      <c r="S1543" s="197">
        <v>17</v>
      </c>
      <c r="T1543" s="92">
        <f t="shared" si="24"/>
        <v>2015</v>
      </c>
      <c r="U1543">
        <f>VLOOKUP(A1543,'SB35 Determination Data'!$B$4:$F$542,5,FALSE)</f>
        <v>2014</v>
      </c>
    </row>
    <row r="1544" spans="1:21" ht="15" x14ac:dyDescent="0.2">
      <c r="A1544" s="197" t="s">
        <v>331</v>
      </c>
      <c r="B1544" s="197" t="s">
        <v>2</v>
      </c>
      <c r="C1544" s="197" t="s">
        <v>3</v>
      </c>
      <c r="D1544" s="207">
        <v>2016</v>
      </c>
      <c r="E1544" s="197" t="s">
        <v>6</v>
      </c>
      <c r="F1544" s="203">
        <v>209</v>
      </c>
      <c r="G1544" s="200">
        <v>0</v>
      </c>
      <c r="H1544" s="204">
        <v>0</v>
      </c>
      <c r="I1544" s="204">
        <v>0</v>
      </c>
      <c r="J1544" s="204">
        <v>149</v>
      </c>
      <c r="K1544" s="199">
        <v>0</v>
      </c>
      <c r="L1544" s="203">
        <v>0</v>
      </c>
      <c r="M1544" s="203">
        <v>0</v>
      </c>
      <c r="N1544" s="203">
        <v>172</v>
      </c>
      <c r="O1544" s="203">
        <v>0</v>
      </c>
      <c r="P1544" s="203">
        <v>400</v>
      </c>
      <c r="Q1544" s="197">
        <v>17</v>
      </c>
      <c r="R1544" s="197">
        <v>930</v>
      </c>
      <c r="S1544" s="197">
        <v>17</v>
      </c>
      <c r="T1544" s="92">
        <f t="shared" si="24"/>
        <v>2016</v>
      </c>
      <c r="U1544">
        <f>VLOOKUP(A1544,'SB35 Determination Data'!$B$4:$F$542,5,FALSE)</f>
        <v>2014</v>
      </c>
    </row>
    <row r="1545" spans="1:21" ht="15" x14ac:dyDescent="0.2">
      <c r="A1545" s="197" t="s">
        <v>331</v>
      </c>
      <c r="B1545" s="197" t="s">
        <v>2</v>
      </c>
      <c r="C1545" s="197" t="s">
        <v>3</v>
      </c>
      <c r="D1545" s="207">
        <v>2017</v>
      </c>
      <c r="E1545" s="197" t="s">
        <v>6</v>
      </c>
      <c r="F1545" s="203">
        <v>209</v>
      </c>
      <c r="G1545" s="200">
        <v>0</v>
      </c>
      <c r="H1545" s="204">
        <v>0</v>
      </c>
      <c r="I1545" s="204">
        <v>0</v>
      </c>
      <c r="J1545" s="204">
        <v>149</v>
      </c>
      <c r="K1545" s="199">
        <v>0</v>
      </c>
      <c r="L1545" s="203">
        <v>0</v>
      </c>
      <c r="M1545" s="203">
        <v>0</v>
      </c>
      <c r="N1545" s="203">
        <v>172</v>
      </c>
      <c r="O1545" s="203">
        <v>0</v>
      </c>
      <c r="P1545" s="203">
        <v>400</v>
      </c>
      <c r="Q1545" s="197">
        <v>37</v>
      </c>
      <c r="R1545" s="197">
        <v>930</v>
      </c>
      <c r="S1545" s="197">
        <v>37</v>
      </c>
      <c r="T1545" s="92">
        <f t="shared" si="24"/>
        <v>2017</v>
      </c>
      <c r="U1545">
        <f>VLOOKUP(A1545,'SB35 Determination Data'!$B$4:$F$542,5,FALSE)</f>
        <v>2014</v>
      </c>
    </row>
    <row r="1546" spans="1:21" ht="15" x14ac:dyDescent="0.2">
      <c r="A1546" s="197" t="s">
        <v>4</v>
      </c>
      <c r="B1546" s="197" t="s">
        <v>5</v>
      </c>
      <c r="C1546" s="197" t="s">
        <v>3</v>
      </c>
      <c r="D1546" s="209">
        <v>2018</v>
      </c>
      <c r="E1546" s="197" t="s">
        <v>6</v>
      </c>
      <c r="F1546" s="203">
        <v>31</v>
      </c>
      <c r="G1546" s="200">
        <v>0</v>
      </c>
      <c r="H1546" s="204">
        <v>0</v>
      </c>
      <c r="I1546" s="204">
        <v>0</v>
      </c>
      <c r="J1546" s="204">
        <v>19</v>
      </c>
      <c r="K1546" s="199">
        <v>0</v>
      </c>
      <c r="L1546" s="203">
        <v>0</v>
      </c>
      <c r="M1546" s="203">
        <v>0</v>
      </c>
      <c r="N1546" s="203">
        <v>20</v>
      </c>
      <c r="O1546" s="203">
        <v>0</v>
      </c>
      <c r="P1546" s="208">
        <v>45</v>
      </c>
      <c r="Q1546" s="197">
        <v>4</v>
      </c>
      <c r="R1546" s="197">
        <v>115</v>
      </c>
      <c r="S1546" s="197">
        <v>4</v>
      </c>
      <c r="T1546" s="92">
        <f t="shared" si="24"/>
        <v>2018</v>
      </c>
      <c r="U1546">
        <f>VLOOKUP(A1546,'SB35 Determination Data'!$B$4:$F$542,5,FALSE)</f>
        <v>2014</v>
      </c>
    </row>
    <row r="1547" spans="1:21" ht="15" x14ac:dyDescent="0.2">
      <c r="A1547" s="197" t="s">
        <v>7</v>
      </c>
      <c r="B1547" s="197" t="s">
        <v>7</v>
      </c>
      <c r="C1547" s="197" t="s">
        <v>8</v>
      </c>
      <c r="D1547" s="209">
        <v>2018</v>
      </c>
      <c r="E1547" s="197" t="s">
        <v>6</v>
      </c>
      <c r="F1547" s="203">
        <v>444</v>
      </c>
      <c r="G1547" s="200">
        <v>1</v>
      </c>
      <c r="H1547" s="204">
        <v>1</v>
      </c>
      <c r="I1547" s="204">
        <v>0</v>
      </c>
      <c r="J1547" s="204">
        <v>248</v>
      </c>
      <c r="K1547" s="199">
        <v>0</v>
      </c>
      <c r="L1547" s="203">
        <v>0</v>
      </c>
      <c r="M1547" s="203">
        <v>0</v>
      </c>
      <c r="N1547" s="203">
        <v>283</v>
      </c>
      <c r="O1547" s="203">
        <v>0</v>
      </c>
      <c r="P1547" s="208">
        <v>748</v>
      </c>
      <c r="Q1547" s="197">
        <v>180</v>
      </c>
      <c r="R1547" s="197">
        <v>1723</v>
      </c>
      <c r="S1547" s="197">
        <v>181</v>
      </c>
      <c r="T1547" s="92">
        <f t="shared" si="24"/>
        <v>2018</v>
      </c>
      <c r="U1547">
        <f>VLOOKUP(A1547,'SB35 Determination Data'!$B$4:$F$542,5,FALSE)</f>
        <v>2015</v>
      </c>
    </row>
    <row r="1548" spans="1:21" ht="15" x14ac:dyDescent="0.2">
      <c r="A1548" s="197" t="s">
        <v>9</v>
      </c>
      <c r="B1548" s="197" t="s">
        <v>7</v>
      </c>
      <c r="C1548" s="197" t="s">
        <v>8</v>
      </c>
      <c r="D1548" s="209">
        <v>2018</v>
      </c>
      <c r="E1548" s="197" t="s">
        <v>6</v>
      </c>
      <c r="F1548" s="203">
        <v>430</v>
      </c>
      <c r="G1548" s="200">
        <v>0</v>
      </c>
      <c r="H1548" s="204">
        <v>0</v>
      </c>
      <c r="I1548" s="204">
        <v>0</v>
      </c>
      <c r="J1548" s="204">
        <v>227</v>
      </c>
      <c r="K1548" s="199">
        <v>11</v>
      </c>
      <c r="L1548" s="203">
        <v>0</v>
      </c>
      <c r="M1548" s="203">
        <v>11</v>
      </c>
      <c r="N1548" s="203">
        <v>295</v>
      </c>
      <c r="O1548" s="203">
        <v>0</v>
      </c>
      <c r="P1548" s="208">
        <v>817</v>
      </c>
      <c r="Q1548" s="197">
        <v>108</v>
      </c>
      <c r="R1548" s="197">
        <v>1769</v>
      </c>
      <c r="S1548" s="197">
        <v>119</v>
      </c>
      <c r="T1548" s="92">
        <f t="shared" si="24"/>
        <v>2018</v>
      </c>
      <c r="U1548">
        <f>VLOOKUP(A1548,'SB35 Determination Data'!$B$4:$F$542,5,FALSE)</f>
        <v>2015</v>
      </c>
    </row>
    <row r="1549" spans="1:21" ht="15" x14ac:dyDescent="0.2">
      <c r="A1549" s="197" t="s">
        <v>1008</v>
      </c>
      <c r="B1549" s="197" t="s">
        <v>7</v>
      </c>
      <c r="C1549" s="197" t="s">
        <v>8</v>
      </c>
      <c r="D1549" s="209">
        <v>2018</v>
      </c>
      <c r="E1549" s="197" t="s">
        <v>6</v>
      </c>
      <c r="F1549" s="203">
        <v>80</v>
      </c>
      <c r="G1549" s="200">
        <v>0</v>
      </c>
      <c r="H1549" s="204">
        <v>0</v>
      </c>
      <c r="I1549" s="204">
        <v>0</v>
      </c>
      <c r="J1549" s="204">
        <v>53</v>
      </c>
      <c r="K1549" s="199">
        <v>0</v>
      </c>
      <c r="L1549" s="203">
        <v>0</v>
      </c>
      <c r="M1549" s="203">
        <v>0</v>
      </c>
      <c r="N1549" s="208">
        <v>57</v>
      </c>
      <c r="O1549" s="203">
        <v>17</v>
      </c>
      <c r="P1549" s="208">
        <v>145</v>
      </c>
      <c r="Q1549" s="197">
        <v>0</v>
      </c>
      <c r="R1549" s="197">
        <v>335</v>
      </c>
      <c r="S1549" s="197">
        <v>17</v>
      </c>
      <c r="T1549" s="92">
        <f t="shared" si="24"/>
        <v>2018</v>
      </c>
      <c r="U1549">
        <f>VLOOKUP(A1549,'SB35 Determination Data'!$B$4:$F$542,5,FALSE)</f>
        <v>2015</v>
      </c>
    </row>
    <row r="1550" spans="1:21" ht="15" x14ac:dyDescent="0.2">
      <c r="A1550" s="197" t="s">
        <v>10</v>
      </c>
      <c r="B1550" s="197" t="s">
        <v>5</v>
      </c>
      <c r="C1550" s="197" t="s">
        <v>3</v>
      </c>
      <c r="D1550" s="209">
        <v>2018</v>
      </c>
      <c r="E1550" s="197" t="s">
        <v>6</v>
      </c>
      <c r="F1550" s="203">
        <v>380</v>
      </c>
      <c r="G1550" s="200">
        <v>0</v>
      </c>
      <c r="H1550" s="204">
        <v>0</v>
      </c>
      <c r="I1550" s="204">
        <v>0</v>
      </c>
      <c r="J1550" s="204">
        <v>224</v>
      </c>
      <c r="K1550" s="199">
        <v>2</v>
      </c>
      <c r="L1550" s="203">
        <v>2</v>
      </c>
      <c r="M1550" s="203">
        <v>0</v>
      </c>
      <c r="N1550" s="203">
        <v>246</v>
      </c>
      <c r="O1550" s="203">
        <v>0</v>
      </c>
      <c r="P1550" s="208">
        <v>642</v>
      </c>
      <c r="Q1550" s="197">
        <v>11</v>
      </c>
      <c r="R1550" s="197">
        <v>1492</v>
      </c>
      <c r="S1550" s="197">
        <v>13</v>
      </c>
      <c r="T1550" s="92">
        <f t="shared" si="24"/>
        <v>2018</v>
      </c>
      <c r="U1550">
        <f>VLOOKUP(A1550,'SB35 Determination Data'!$B$4:$F$542,5,FALSE)</f>
        <v>2014</v>
      </c>
    </row>
    <row r="1551" spans="1:21" ht="15" x14ac:dyDescent="0.2">
      <c r="A1551" s="197" t="s">
        <v>11</v>
      </c>
      <c r="B1551" s="197" t="s">
        <v>12</v>
      </c>
      <c r="C1551" s="197" t="s">
        <v>3</v>
      </c>
      <c r="D1551" s="209">
        <v>2018</v>
      </c>
      <c r="E1551" s="197" t="s">
        <v>6</v>
      </c>
      <c r="F1551" s="203">
        <v>9</v>
      </c>
      <c r="G1551" s="200"/>
      <c r="H1551" s="204"/>
      <c r="I1551" s="204"/>
      <c r="J1551" s="204">
        <v>7</v>
      </c>
      <c r="K1551" s="199"/>
      <c r="L1551" s="203"/>
      <c r="M1551" s="203"/>
      <c r="N1551" s="203">
        <v>7</v>
      </c>
      <c r="O1551" s="203"/>
      <c r="P1551" s="208">
        <v>16</v>
      </c>
      <c r="Q1551" s="197"/>
      <c r="R1551" s="197">
        <v>39</v>
      </c>
      <c r="S1551" s="197"/>
      <c r="T1551" s="92">
        <f t="shared" si="24"/>
        <v>2018</v>
      </c>
      <c r="U1551">
        <f>VLOOKUP(A1551,'SB35 Determination Data'!$B$4:$F$542,5,FALSE)</f>
        <v>2014</v>
      </c>
    </row>
    <row r="1552" spans="1:21" ht="15" x14ac:dyDescent="0.2">
      <c r="A1552" s="197" t="s">
        <v>1026</v>
      </c>
      <c r="B1552" s="197" t="s">
        <v>1027</v>
      </c>
      <c r="C1552" s="197" t="s">
        <v>13</v>
      </c>
      <c r="D1552" s="209">
        <v>2018</v>
      </c>
      <c r="E1552" s="197" t="s">
        <v>6</v>
      </c>
      <c r="F1552" s="203">
        <v>7</v>
      </c>
      <c r="G1552" s="200">
        <v>0</v>
      </c>
      <c r="H1552" s="204">
        <v>0</v>
      </c>
      <c r="I1552" s="204">
        <v>0</v>
      </c>
      <c r="J1552" s="204">
        <v>6</v>
      </c>
      <c r="K1552" s="199">
        <v>1</v>
      </c>
      <c r="L1552" s="203">
        <v>0</v>
      </c>
      <c r="M1552" s="203">
        <v>1</v>
      </c>
      <c r="N1552" s="203">
        <v>6</v>
      </c>
      <c r="O1552" s="203">
        <v>0</v>
      </c>
      <c r="P1552" s="208">
        <v>11</v>
      </c>
      <c r="Q1552" s="197">
        <v>0</v>
      </c>
      <c r="R1552" s="197">
        <v>30</v>
      </c>
      <c r="S1552" s="197">
        <v>1</v>
      </c>
      <c r="T1552" s="92">
        <f t="shared" si="24"/>
        <v>2018</v>
      </c>
      <c r="U1552">
        <f>VLOOKUP(A1552,'SB35 Determination Data'!$B$4:$F$542,5,FALSE)</f>
        <v>2014</v>
      </c>
    </row>
    <row r="1553" spans="1:21" ht="15" x14ac:dyDescent="0.2">
      <c r="A1553" s="197" t="s">
        <v>1109</v>
      </c>
      <c r="B1553" s="197" t="s">
        <v>14</v>
      </c>
      <c r="C1553" s="197" t="s">
        <v>13</v>
      </c>
      <c r="D1553" s="209">
        <v>2018</v>
      </c>
      <c r="E1553" s="197" t="s">
        <v>6</v>
      </c>
      <c r="F1553" s="203">
        <v>10</v>
      </c>
      <c r="G1553" s="200">
        <v>1</v>
      </c>
      <c r="H1553" s="204">
        <v>0</v>
      </c>
      <c r="I1553" s="204">
        <v>1</v>
      </c>
      <c r="J1553" s="204">
        <v>7</v>
      </c>
      <c r="K1553" s="199">
        <v>4</v>
      </c>
      <c r="L1553" s="203">
        <v>0</v>
      </c>
      <c r="M1553" s="203">
        <v>4</v>
      </c>
      <c r="N1553" s="203">
        <v>9</v>
      </c>
      <c r="O1553" s="203">
        <v>21</v>
      </c>
      <c r="P1553" s="208">
        <v>23</v>
      </c>
      <c r="Q1553" s="197">
        <v>7</v>
      </c>
      <c r="R1553" s="197">
        <v>49</v>
      </c>
      <c r="S1553" s="197">
        <v>33</v>
      </c>
      <c r="T1553" s="92">
        <f t="shared" si="24"/>
        <v>2018</v>
      </c>
      <c r="U1553">
        <f>VLOOKUP(A1553,'SB35 Determination Data'!$B$4:$F$542,5,FALSE)</f>
        <v>2014</v>
      </c>
    </row>
    <row r="1554" spans="1:21" ht="15" x14ac:dyDescent="0.2">
      <c r="A1554" s="197" t="s">
        <v>15</v>
      </c>
      <c r="B1554" s="197" t="s">
        <v>16</v>
      </c>
      <c r="C1554" s="197" t="s">
        <v>8</v>
      </c>
      <c r="D1554" s="209">
        <v>2018</v>
      </c>
      <c r="E1554" s="197" t="s">
        <v>6</v>
      </c>
      <c r="F1554" s="203">
        <v>116</v>
      </c>
      <c r="G1554" s="200">
        <v>8</v>
      </c>
      <c r="H1554" s="204">
        <v>8</v>
      </c>
      <c r="I1554" s="204">
        <v>0</v>
      </c>
      <c r="J1554" s="204">
        <v>54</v>
      </c>
      <c r="K1554" s="199">
        <v>11</v>
      </c>
      <c r="L1554" s="203">
        <v>8</v>
      </c>
      <c r="M1554" s="203">
        <v>3</v>
      </c>
      <c r="N1554" s="203">
        <v>58</v>
      </c>
      <c r="O1554" s="203">
        <v>0</v>
      </c>
      <c r="P1554" s="208">
        <v>164</v>
      </c>
      <c r="Q1554" s="197">
        <v>143</v>
      </c>
      <c r="R1554" s="197">
        <v>392</v>
      </c>
      <c r="S1554" s="197">
        <v>162</v>
      </c>
      <c r="T1554" s="92">
        <f t="shared" si="24"/>
        <v>2018</v>
      </c>
      <c r="U1554">
        <f>VLOOKUP(A1554,'SB35 Determination Data'!$B$4:$F$542,5,FALSE)</f>
        <v>2015</v>
      </c>
    </row>
    <row r="1555" spans="1:21" ht="15" x14ac:dyDescent="0.2">
      <c r="A1555" s="197" t="s">
        <v>17</v>
      </c>
      <c r="B1555" s="197" t="s">
        <v>12</v>
      </c>
      <c r="C1555" s="197" t="s">
        <v>3</v>
      </c>
      <c r="D1555" s="209">
        <v>2018</v>
      </c>
      <c r="E1555" s="197" t="s">
        <v>6</v>
      </c>
      <c r="F1555" s="203">
        <v>1256</v>
      </c>
      <c r="G1555" s="200">
        <v>0</v>
      </c>
      <c r="H1555" s="204">
        <v>0</v>
      </c>
      <c r="I1555" s="204">
        <v>0</v>
      </c>
      <c r="J1555" s="204">
        <v>907</v>
      </c>
      <c r="K1555" s="199">
        <v>0</v>
      </c>
      <c r="L1555" s="203">
        <v>0</v>
      </c>
      <c r="M1555" s="203">
        <v>0</v>
      </c>
      <c r="N1555" s="208">
        <v>1038</v>
      </c>
      <c r="O1555" s="203">
        <v>5</v>
      </c>
      <c r="P1555" s="208">
        <v>2501</v>
      </c>
      <c r="Q1555" s="197">
        <v>944</v>
      </c>
      <c r="R1555" s="197">
        <v>5702</v>
      </c>
      <c r="S1555" s="197">
        <v>949</v>
      </c>
      <c r="T1555" s="92">
        <f t="shared" si="24"/>
        <v>2018</v>
      </c>
      <c r="U1555">
        <f>VLOOKUP(A1555,'SB35 Determination Data'!$B$4:$F$542,5,FALSE)</f>
        <v>2014</v>
      </c>
    </row>
    <row r="1556" spans="1:21" ht="15" x14ac:dyDescent="0.2">
      <c r="A1556" s="197" t="s">
        <v>18</v>
      </c>
      <c r="B1556" s="197" t="s">
        <v>19</v>
      </c>
      <c r="C1556" s="197" t="s">
        <v>13</v>
      </c>
      <c r="D1556" s="209">
        <v>2018</v>
      </c>
      <c r="E1556" s="197" t="s">
        <v>6</v>
      </c>
      <c r="F1556" s="203">
        <v>32</v>
      </c>
      <c r="G1556" s="200">
        <v>0</v>
      </c>
      <c r="H1556" s="204">
        <v>0</v>
      </c>
      <c r="I1556" s="204">
        <v>0</v>
      </c>
      <c r="J1556" s="204">
        <v>21</v>
      </c>
      <c r="K1556" s="199">
        <v>1</v>
      </c>
      <c r="L1556" s="203">
        <v>0</v>
      </c>
      <c r="M1556" s="203">
        <v>1</v>
      </c>
      <c r="N1556" s="203">
        <v>24</v>
      </c>
      <c r="O1556" s="203">
        <v>1</v>
      </c>
      <c r="P1556" s="208">
        <v>59</v>
      </c>
      <c r="Q1556" s="197">
        <v>27</v>
      </c>
      <c r="R1556" s="197">
        <v>136</v>
      </c>
      <c r="S1556" s="197">
        <v>29</v>
      </c>
      <c r="T1556" s="92">
        <f t="shared" si="24"/>
        <v>2018</v>
      </c>
      <c r="U1556">
        <f>VLOOKUP(A1556,'SB35 Determination Data'!$B$4:$F$542,5,FALSE)</f>
        <v>2014</v>
      </c>
    </row>
    <row r="1557" spans="1:21" ht="15" x14ac:dyDescent="0.2">
      <c r="A1557" s="197" t="s">
        <v>1200</v>
      </c>
      <c r="B1557" s="197" t="s">
        <v>1039</v>
      </c>
      <c r="C1557" s="197" t="s">
        <v>13</v>
      </c>
      <c r="D1557" s="209">
        <v>2018</v>
      </c>
      <c r="E1557" s="197" t="s">
        <v>6</v>
      </c>
      <c r="F1557" s="203">
        <v>39</v>
      </c>
      <c r="G1557" s="200">
        <v>1</v>
      </c>
      <c r="H1557" s="204">
        <v>0</v>
      </c>
      <c r="I1557" s="204">
        <v>1</v>
      </c>
      <c r="J1557" s="204">
        <v>25</v>
      </c>
      <c r="K1557" s="199">
        <v>0</v>
      </c>
      <c r="L1557" s="203">
        <v>0</v>
      </c>
      <c r="M1557" s="203">
        <v>0</v>
      </c>
      <c r="N1557" s="203">
        <v>28</v>
      </c>
      <c r="O1557" s="203">
        <v>1</v>
      </c>
      <c r="P1557" s="208">
        <v>69</v>
      </c>
      <c r="Q1557" s="197">
        <v>19</v>
      </c>
      <c r="R1557" s="197">
        <v>161</v>
      </c>
      <c r="S1557" s="197">
        <v>21</v>
      </c>
      <c r="T1557" s="92">
        <f t="shared" si="24"/>
        <v>2018</v>
      </c>
      <c r="U1557">
        <f>VLOOKUP(A1557,'SB35 Determination Data'!$B$4:$F$542,5,FALSE)</f>
        <v>2014</v>
      </c>
    </row>
    <row r="1558" spans="1:21" ht="15" x14ac:dyDescent="0.2">
      <c r="A1558" s="197" t="s">
        <v>20</v>
      </c>
      <c r="B1558" s="197" t="s">
        <v>21</v>
      </c>
      <c r="C1558" s="197" t="s">
        <v>8</v>
      </c>
      <c r="D1558" s="209">
        <v>2018</v>
      </c>
      <c r="E1558" s="197" t="s">
        <v>6</v>
      </c>
      <c r="F1558" s="203">
        <v>349</v>
      </c>
      <c r="G1558" s="200">
        <v>1</v>
      </c>
      <c r="H1558" s="204">
        <v>0</v>
      </c>
      <c r="I1558" s="204">
        <v>1</v>
      </c>
      <c r="J1558" s="204">
        <v>205</v>
      </c>
      <c r="K1558" s="199">
        <v>1</v>
      </c>
      <c r="L1558" s="203">
        <v>0</v>
      </c>
      <c r="M1558" s="203">
        <v>1</v>
      </c>
      <c r="N1558" s="203">
        <v>214</v>
      </c>
      <c r="O1558" s="203">
        <v>0</v>
      </c>
      <c r="P1558" s="208">
        <v>680</v>
      </c>
      <c r="Q1558" s="197">
        <v>119</v>
      </c>
      <c r="R1558" s="197">
        <v>1448</v>
      </c>
      <c r="S1558" s="197">
        <v>121</v>
      </c>
      <c r="T1558" s="92">
        <f t="shared" si="24"/>
        <v>2018</v>
      </c>
      <c r="U1558">
        <f>VLOOKUP(A1558,'SB35 Determination Data'!$B$4:$F$542,5,FALSE)</f>
        <v>2015</v>
      </c>
    </row>
    <row r="1559" spans="1:21" ht="15" x14ac:dyDescent="0.2">
      <c r="A1559" s="197" t="s">
        <v>1028</v>
      </c>
      <c r="B1559" s="197" t="s">
        <v>5</v>
      </c>
      <c r="C1559" s="197" t="s">
        <v>3</v>
      </c>
      <c r="D1559" s="209">
        <v>2018</v>
      </c>
      <c r="E1559" s="197" t="s">
        <v>6</v>
      </c>
      <c r="F1559" s="203">
        <v>276</v>
      </c>
      <c r="G1559" s="200">
        <v>0</v>
      </c>
      <c r="H1559" s="204">
        <v>0</v>
      </c>
      <c r="I1559" s="204">
        <v>0</v>
      </c>
      <c r="J1559" s="204">
        <v>167</v>
      </c>
      <c r="K1559" s="199">
        <v>0</v>
      </c>
      <c r="L1559" s="203">
        <v>0</v>
      </c>
      <c r="M1559" s="203">
        <v>0</v>
      </c>
      <c r="N1559" s="208">
        <v>177</v>
      </c>
      <c r="O1559" s="203">
        <v>0</v>
      </c>
      <c r="P1559" s="208">
        <v>434</v>
      </c>
      <c r="Q1559" s="197">
        <v>69</v>
      </c>
      <c r="R1559" s="197">
        <v>1054</v>
      </c>
      <c r="S1559" s="197">
        <v>69</v>
      </c>
      <c r="T1559" s="92">
        <f t="shared" si="24"/>
        <v>2018</v>
      </c>
      <c r="U1559">
        <f>VLOOKUP(A1559,'SB35 Determination Data'!$B$4:$F$542,5,FALSE)</f>
        <v>2014</v>
      </c>
    </row>
    <row r="1560" spans="1:21" ht="15" x14ac:dyDescent="0.2">
      <c r="A1560" s="197" t="s">
        <v>1009</v>
      </c>
      <c r="B1560" s="197" t="s">
        <v>23</v>
      </c>
      <c r="C1560" s="197" t="s">
        <v>13</v>
      </c>
      <c r="D1560" s="209">
        <v>2018</v>
      </c>
      <c r="E1560" s="197" t="s">
        <v>6</v>
      </c>
      <c r="F1560" s="203">
        <v>85</v>
      </c>
      <c r="G1560" s="200">
        <v>0</v>
      </c>
      <c r="H1560" s="204">
        <v>0</v>
      </c>
      <c r="I1560" s="204">
        <v>0</v>
      </c>
      <c r="J1560" s="204">
        <v>56</v>
      </c>
      <c r="K1560" s="199">
        <v>0</v>
      </c>
      <c r="L1560" s="203">
        <v>0</v>
      </c>
      <c r="M1560" s="203">
        <v>0</v>
      </c>
      <c r="N1560" s="203">
        <v>62</v>
      </c>
      <c r="O1560" s="203">
        <v>40</v>
      </c>
      <c r="P1560" s="208">
        <v>160</v>
      </c>
      <c r="Q1560" s="197">
        <v>32</v>
      </c>
      <c r="R1560" s="197">
        <v>363</v>
      </c>
      <c r="S1560" s="197">
        <v>72</v>
      </c>
      <c r="T1560" s="92">
        <f t="shared" si="24"/>
        <v>2018</v>
      </c>
      <c r="U1560">
        <f>VLOOKUP(A1560,'SB35 Determination Data'!$B$4:$F$542,5,FALSE)</f>
        <v>2014</v>
      </c>
    </row>
    <row r="1561" spans="1:21" ht="15" x14ac:dyDescent="0.2">
      <c r="A1561" s="197" t="s">
        <v>1029</v>
      </c>
      <c r="B1561" s="197" t="s">
        <v>24</v>
      </c>
      <c r="C1561" s="197" t="s">
        <v>13</v>
      </c>
      <c r="D1561" s="209">
        <v>2018</v>
      </c>
      <c r="E1561" s="197" t="s">
        <v>6</v>
      </c>
      <c r="F1561" s="203">
        <v>60</v>
      </c>
      <c r="G1561" s="200">
        <v>0</v>
      </c>
      <c r="H1561" s="204">
        <v>0</v>
      </c>
      <c r="I1561" s="204">
        <v>0</v>
      </c>
      <c r="J1561" s="204">
        <v>38</v>
      </c>
      <c r="K1561" s="199">
        <v>13</v>
      </c>
      <c r="L1561" s="203">
        <v>0</v>
      </c>
      <c r="M1561" s="203">
        <v>13</v>
      </c>
      <c r="N1561" s="203">
        <v>43</v>
      </c>
      <c r="O1561" s="203">
        <v>0</v>
      </c>
      <c r="P1561" s="208">
        <v>101</v>
      </c>
      <c r="Q1561" s="197">
        <v>22</v>
      </c>
      <c r="R1561" s="197">
        <v>242</v>
      </c>
      <c r="S1561" s="197">
        <v>35</v>
      </c>
      <c r="T1561" s="92">
        <f t="shared" si="24"/>
        <v>2018</v>
      </c>
      <c r="U1561">
        <f>VLOOKUP(A1561,'SB35 Determination Data'!$B$4:$F$542,5,FALSE)</f>
        <v>2014</v>
      </c>
    </row>
    <row r="1562" spans="1:21" ht="15" x14ac:dyDescent="0.2">
      <c r="A1562" s="197" t="s">
        <v>1030</v>
      </c>
      <c r="B1562" s="197" t="s">
        <v>5</v>
      </c>
      <c r="C1562" s="197" t="s">
        <v>3</v>
      </c>
      <c r="D1562" s="209">
        <v>2018</v>
      </c>
      <c r="E1562" s="197" t="s">
        <v>6</v>
      </c>
      <c r="F1562" s="203">
        <v>31</v>
      </c>
      <c r="G1562" s="200">
        <v>0</v>
      </c>
      <c r="H1562" s="204">
        <v>0</v>
      </c>
      <c r="I1562" s="204">
        <v>0</v>
      </c>
      <c r="J1562" s="204">
        <v>18</v>
      </c>
      <c r="K1562" s="199">
        <v>0</v>
      </c>
      <c r="L1562" s="203">
        <v>0</v>
      </c>
      <c r="M1562" s="203">
        <v>0</v>
      </c>
      <c r="N1562" s="203">
        <v>20</v>
      </c>
      <c r="O1562" s="203">
        <v>0</v>
      </c>
      <c r="P1562" s="208">
        <v>51</v>
      </c>
      <c r="Q1562" s="197">
        <v>7</v>
      </c>
      <c r="R1562" s="197">
        <v>120</v>
      </c>
      <c r="S1562" s="197">
        <v>7</v>
      </c>
      <c r="T1562" s="92">
        <f t="shared" si="24"/>
        <v>2018</v>
      </c>
      <c r="U1562">
        <f>VLOOKUP(A1562,'SB35 Determination Data'!$B$4:$F$542,5,FALSE)</f>
        <v>2014</v>
      </c>
    </row>
    <row r="1563" spans="1:21" ht="15" x14ac:dyDescent="0.2">
      <c r="A1563" s="197" t="s">
        <v>995</v>
      </c>
      <c r="B1563" s="197" t="s">
        <v>25</v>
      </c>
      <c r="C1563" s="197" t="s">
        <v>26</v>
      </c>
      <c r="D1563" s="209">
        <v>2018</v>
      </c>
      <c r="E1563" s="197" t="s">
        <v>6</v>
      </c>
      <c r="F1563" s="203">
        <v>398</v>
      </c>
      <c r="G1563" s="200">
        <v>0</v>
      </c>
      <c r="H1563" s="204">
        <v>0</v>
      </c>
      <c r="I1563" s="204">
        <v>0</v>
      </c>
      <c r="J1563" s="204">
        <v>239</v>
      </c>
      <c r="K1563" s="199">
        <v>0</v>
      </c>
      <c r="L1563" s="203">
        <v>0</v>
      </c>
      <c r="M1563" s="203">
        <v>0</v>
      </c>
      <c r="N1563" s="203">
        <v>183</v>
      </c>
      <c r="O1563" s="203">
        <v>102</v>
      </c>
      <c r="P1563" s="208">
        <v>349</v>
      </c>
      <c r="Q1563" s="197">
        <v>0</v>
      </c>
      <c r="R1563" s="197">
        <v>1169</v>
      </c>
      <c r="S1563" s="197">
        <v>102</v>
      </c>
      <c r="T1563" s="92">
        <f t="shared" si="24"/>
        <v>2018</v>
      </c>
      <c r="U1563">
        <f>VLOOKUP(A1563,'SB35 Determination Data'!$B$4:$F$542,5,FALSE)</f>
        <v>2016</v>
      </c>
    </row>
    <row r="1564" spans="1:21" ht="15" x14ac:dyDescent="0.2">
      <c r="A1564" s="197" t="s">
        <v>27</v>
      </c>
      <c r="B1564" s="197" t="s">
        <v>24</v>
      </c>
      <c r="C1564" s="197" t="s">
        <v>13</v>
      </c>
      <c r="D1564" s="209">
        <v>2018</v>
      </c>
      <c r="E1564" s="197" t="s">
        <v>6</v>
      </c>
      <c r="F1564" s="203">
        <v>98</v>
      </c>
      <c r="G1564" s="200">
        <v>0</v>
      </c>
      <c r="H1564" s="204">
        <v>0</v>
      </c>
      <c r="I1564" s="204">
        <v>0</v>
      </c>
      <c r="J1564" s="204">
        <v>62</v>
      </c>
      <c r="K1564" s="199">
        <v>0</v>
      </c>
      <c r="L1564" s="203">
        <v>0</v>
      </c>
      <c r="M1564" s="203">
        <v>0</v>
      </c>
      <c r="N1564" s="208">
        <v>69</v>
      </c>
      <c r="O1564" s="203">
        <v>7</v>
      </c>
      <c r="P1564" s="208">
        <v>164</v>
      </c>
      <c r="Q1564" s="197">
        <v>12</v>
      </c>
      <c r="R1564" s="197">
        <v>393</v>
      </c>
      <c r="S1564" s="197">
        <v>19</v>
      </c>
      <c r="T1564" s="92">
        <f t="shared" si="24"/>
        <v>2018</v>
      </c>
      <c r="U1564">
        <f>VLOOKUP(A1564,'SB35 Determination Data'!$B$4:$F$542,5,FALSE)</f>
        <v>2014</v>
      </c>
    </row>
    <row r="1565" spans="1:21" ht="15" x14ac:dyDescent="0.2">
      <c r="A1565" s="197" t="s">
        <v>28</v>
      </c>
      <c r="B1565" s="197" t="s">
        <v>29</v>
      </c>
      <c r="C1565" s="197" t="s">
        <v>8</v>
      </c>
      <c r="D1565" s="209">
        <v>2018</v>
      </c>
      <c r="E1565" s="197" t="s">
        <v>6</v>
      </c>
      <c r="F1565" s="203">
        <v>35</v>
      </c>
      <c r="G1565" s="200">
        <v>3</v>
      </c>
      <c r="H1565" s="204">
        <v>0</v>
      </c>
      <c r="I1565" s="204">
        <v>3</v>
      </c>
      <c r="J1565" s="204">
        <v>26</v>
      </c>
      <c r="K1565" s="199">
        <v>2</v>
      </c>
      <c r="L1565" s="203">
        <v>0</v>
      </c>
      <c r="M1565" s="203">
        <v>2</v>
      </c>
      <c r="N1565" s="203">
        <v>29</v>
      </c>
      <c r="O1565" s="203">
        <v>1</v>
      </c>
      <c r="P1565" s="208">
        <v>3</v>
      </c>
      <c r="Q1565" s="197">
        <v>28</v>
      </c>
      <c r="R1565" s="197">
        <v>93</v>
      </c>
      <c r="S1565" s="197">
        <v>34</v>
      </c>
      <c r="T1565" s="92">
        <f t="shared" si="24"/>
        <v>2018</v>
      </c>
      <c r="U1565">
        <f>VLOOKUP(A1565,'SB35 Determination Data'!$B$4:$F$542,5,FALSE)</f>
        <v>2015</v>
      </c>
    </row>
    <row r="1566" spans="1:21" ht="15" x14ac:dyDescent="0.2">
      <c r="A1566" s="197" t="s">
        <v>1127</v>
      </c>
      <c r="B1566" s="197" t="s">
        <v>949</v>
      </c>
      <c r="C1566" s="197" t="s">
        <v>950</v>
      </c>
      <c r="D1566" s="209">
        <v>2018</v>
      </c>
      <c r="E1566" s="197" t="s">
        <v>6</v>
      </c>
      <c r="F1566" s="203">
        <v>429</v>
      </c>
      <c r="G1566" s="200">
        <v>0</v>
      </c>
      <c r="H1566" s="204">
        <v>0</v>
      </c>
      <c r="I1566" s="204">
        <v>0</v>
      </c>
      <c r="J1566" s="204">
        <v>307</v>
      </c>
      <c r="K1566" s="199">
        <v>0</v>
      </c>
      <c r="L1566" s="203">
        <v>0</v>
      </c>
      <c r="M1566" s="203">
        <v>0</v>
      </c>
      <c r="N1566" s="203">
        <v>281</v>
      </c>
      <c r="O1566" s="203">
        <v>0</v>
      </c>
      <c r="P1566" s="208">
        <v>748</v>
      </c>
      <c r="Q1566" s="197">
        <v>16</v>
      </c>
      <c r="R1566" s="197">
        <v>1765</v>
      </c>
      <c r="S1566" s="197">
        <v>16</v>
      </c>
      <c r="T1566" s="92">
        <f t="shared" si="24"/>
        <v>2018</v>
      </c>
      <c r="U1566">
        <f>VLOOKUP(A1566,'SB35 Determination Data'!$B$4:$F$542,5,FALSE)</f>
        <v>2016</v>
      </c>
    </row>
    <row r="1567" spans="1:21" ht="15" x14ac:dyDescent="0.2">
      <c r="A1567" s="197" t="s">
        <v>30</v>
      </c>
      <c r="B1567" s="197" t="s">
        <v>31</v>
      </c>
      <c r="C1567" s="197" t="s">
        <v>32</v>
      </c>
      <c r="D1567" s="209">
        <v>2018</v>
      </c>
      <c r="E1567" s="197" t="s">
        <v>6</v>
      </c>
      <c r="F1567" s="203">
        <v>74</v>
      </c>
      <c r="G1567" s="200">
        <v>0</v>
      </c>
      <c r="H1567" s="204">
        <v>0</v>
      </c>
      <c r="I1567" s="204">
        <v>0</v>
      </c>
      <c r="J1567" s="204">
        <v>52</v>
      </c>
      <c r="K1567" s="199">
        <v>1</v>
      </c>
      <c r="L1567" s="203">
        <v>0</v>
      </c>
      <c r="M1567" s="203">
        <v>1</v>
      </c>
      <c r="N1567" s="203">
        <v>57</v>
      </c>
      <c r="O1567" s="203">
        <v>6</v>
      </c>
      <c r="P1567" s="208">
        <v>125</v>
      </c>
      <c r="Q1567" s="197">
        <v>26</v>
      </c>
      <c r="R1567" s="197">
        <v>308</v>
      </c>
      <c r="S1567" s="197">
        <v>33</v>
      </c>
      <c r="T1567" s="92">
        <f t="shared" si="24"/>
        <v>2018</v>
      </c>
      <c r="U1567">
        <f>VLOOKUP(A1567,'SB35 Determination Data'!$B$4:$F$542,5,FALSE)</f>
        <v>2014</v>
      </c>
    </row>
    <row r="1568" spans="1:21" ht="15" x14ac:dyDescent="0.2">
      <c r="A1568" s="197" t="s">
        <v>1031</v>
      </c>
      <c r="B1568" s="197" t="s">
        <v>5</v>
      </c>
      <c r="C1568" s="197" t="s">
        <v>3</v>
      </c>
      <c r="D1568" s="209">
        <v>2018</v>
      </c>
      <c r="E1568" s="197" t="s">
        <v>6</v>
      </c>
      <c r="F1568" s="203">
        <v>20</v>
      </c>
      <c r="G1568" s="200"/>
      <c r="H1568" s="204"/>
      <c r="I1568" s="204"/>
      <c r="J1568" s="204">
        <v>12</v>
      </c>
      <c r="K1568" s="199"/>
      <c r="L1568" s="203"/>
      <c r="M1568" s="203"/>
      <c r="N1568" s="208">
        <v>14</v>
      </c>
      <c r="O1568" s="203"/>
      <c r="P1568" s="208">
        <v>34</v>
      </c>
      <c r="Q1568" s="197"/>
      <c r="R1568" s="197">
        <v>80</v>
      </c>
      <c r="S1568" s="197"/>
      <c r="T1568" s="92">
        <f t="shared" si="24"/>
        <v>2018</v>
      </c>
      <c r="U1568">
        <f>VLOOKUP(A1568,'SB35 Determination Data'!$B$4:$F$542,5,FALSE)</f>
        <v>2014</v>
      </c>
    </row>
    <row r="1569" spans="1:21" ht="15" x14ac:dyDescent="0.2">
      <c r="A1569" s="197" t="s">
        <v>1032</v>
      </c>
      <c r="B1569" s="197" t="s">
        <v>1033</v>
      </c>
      <c r="C1569" s="197" t="s">
        <v>953</v>
      </c>
      <c r="D1569" s="209">
        <v>2018</v>
      </c>
      <c r="E1569" s="197" t="s">
        <v>6</v>
      </c>
      <c r="F1569" s="203">
        <v>145</v>
      </c>
      <c r="G1569" s="200">
        <v>0</v>
      </c>
      <c r="H1569" s="204">
        <v>0</v>
      </c>
      <c r="I1569" s="204">
        <v>0</v>
      </c>
      <c r="J1569" s="204">
        <v>108</v>
      </c>
      <c r="K1569" s="199">
        <v>36</v>
      </c>
      <c r="L1569" s="203">
        <v>36</v>
      </c>
      <c r="M1569" s="203">
        <v>0</v>
      </c>
      <c r="N1569" s="208">
        <v>115</v>
      </c>
      <c r="O1569" s="203">
        <v>15</v>
      </c>
      <c r="P1569" s="208">
        <v>271</v>
      </c>
      <c r="Q1569" s="197">
        <v>0</v>
      </c>
      <c r="R1569" s="197">
        <v>639</v>
      </c>
      <c r="S1569" s="197">
        <v>51</v>
      </c>
      <c r="T1569" s="92">
        <f t="shared" si="24"/>
        <v>2018</v>
      </c>
      <c r="U1569">
        <f>VLOOKUP(A1569,'SB35 Determination Data'!$B$4:$F$542,5,FALSE)</f>
        <v>2016</v>
      </c>
    </row>
    <row r="1570" spans="1:21" ht="15" x14ac:dyDescent="0.2">
      <c r="A1570" s="197" t="s">
        <v>1119</v>
      </c>
      <c r="B1570" s="197" t="s">
        <v>5</v>
      </c>
      <c r="C1570" s="197" t="s">
        <v>3</v>
      </c>
      <c r="D1570" s="209">
        <v>2018</v>
      </c>
      <c r="E1570" s="197" t="s">
        <v>6</v>
      </c>
      <c r="F1570" s="203">
        <v>198</v>
      </c>
      <c r="G1570" s="200">
        <v>0</v>
      </c>
      <c r="H1570" s="204">
        <v>0</v>
      </c>
      <c r="I1570" s="204">
        <v>0</v>
      </c>
      <c r="J1570" s="204">
        <v>118</v>
      </c>
      <c r="K1570" s="199">
        <v>6</v>
      </c>
      <c r="L1570" s="203">
        <v>6</v>
      </c>
      <c r="M1570" s="203">
        <v>0</v>
      </c>
      <c r="N1570" s="203">
        <v>127</v>
      </c>
      <c r="O1570" s="203">
        <v>183</v>
      </c>
      <c r="P1570" s="208">
        <v>336</v>
      </c>
      <c r="Q1570" s="197">
        <v>0</v>
      </c>
      <c r="R1570" s="197">
        <v>779</v>
      </c>
      <c r="S1570" s="197">
        <v>189</v>
      </c>
      <c r="T1570" s="92">
        <f t="shared" si="24"/>
        <v>2018</v>
      </c>
      <c r="U1570">
        <f>VLOOKUP(A1570,'SB35 Determination Data'!$B$4:$F$542,5,FALSE)</f>
        <v>2014</v>
      </c>
    </row>
    <row r="1571" spans="1:21" ht="15" x14ac:dyDescent="0.2">
      <c r="A1571" s="197" t="s">
        <v>1034</v>
      </c>
      <c r="B1571" s="197" t="s">
        <v>25</v>
      </c>
      <c r="C1571" s="197" t="s">
        <v>26</v>
      </c>
      <c r="D1571" s="209">
        <v>2018</v>
      </c>
      <c r="E1571" s="197" t="s">
        <v>6</v>
      </c>
      <c r="F1571" s="203">
        <v>9706</v>
      </c>
      <c r="G1571" s="200">
        <v>0</v>
      </c>
      <c r="H1571" s="204">
        <v>0</v>
      </c>
      <c r="I1571" s="204">
        <v>0</v>
      </c>
      <c r="J1571" s="204">
        <v>5800</v>
      </c>
      <c r="K1571" s="199">
        <v>1</v>
      </c>
      <c r="L1571" s="203">
        <v>1</v>
      </c>
      <c r="M1571" s="203">
        <v>0</v>
      </c>
      <c r="N1571" s="203">
        <v>6453</v>
      </c>
      <c r="O1571" s="203">
        <v>1</v>
      </c>
      <c r="P1571" s="208">
        <v>14331</v>
      </c>
      <c r="Q1571" s="197">
        <v>1178</v>
      </c>
      <c r="R1571" s="197">
        <v>36290</v>
      </c>
      <c r="S1571" s="197">
        <v>1180</v>
      </c>
      <c r="T1571" s="92">
        <f t="shared" si="24"/>
        <v>2018</v>
      </c>
      <c r="U1571">
        <f>VLOOKUP(A1571,'SB35 Determination Data'!$B$4:$F$542,5,FALSE)</f>
        <v>2016</v>
      </c>
    </row>
    <row r="1572" spans="1:21" ht="15" x14ac:dyDescent="0.2">
      <c r="A1572" s="197" t="s">
        <v>33</v>
      </c>
      <c r="B1572" s="197" t="s">
        <v>5</v>
      </c>
      <c r="C1572" s="197" t="s">
        <v>3</v>
      </c>
      <c r="D1572" s="209">
        <v>2018</v>
      </c>
      <c r="E1572" s="197" t="s">
        <v>6</v>
      </c>
      <c r="F1572" s="203">
        <v>142</v>
      </c>
      <c r="G1572" s="200">
        <v>0</v>
      </c>
      <c r="H1572" s="204">
        <v>0</v>
      </c>
      <c r="I1572" s="204">
        <v>0</v>
      </c>
      <c r="J1572" s="204">
        <v>83</v>
      </c>
      <c r="K1572" s="199">
        <v>0</v>
      </c>
      <c r="L1572" s="203">
        <v>0</v>
      </c>
      <c r="M1572" s="203">
        <v>0</v>
      </c>
      <c r="N1572" s="203">
        <v>90</v>
      </c>
      <c r="O1572" s="203">
        <v>1</v>
      </c>
      <c r="P1572" s="208">
        <v>242</v>
      </c>
      <c r="Q1572" s="197">
        <v>86</v>
      </c>
      <c r="R1572" s="197">
        <v>557</v>
      </c>
      <c r="S1572" s="197">
        <v>87</v>
      </c>
      <c r="T1572" s="92">
        <f t="shared" si="24"/>
        <v>2018</v>
      </c>
      <c r="U1572">
        <f>VLOOKUP(A1572,'SB35 Determination Data'!$B$4:$F$542,5,FALSE)</f>
        <v>2014</v>
      </c>
    </row>
    <row r="1573" spans="1:21" ht="15" x14ac:dyDescent="0.2">
      <c r="A1573" s="197" t="s">
        <v>34</v>
      </c>
      <c r="B1573" s="197" t="s">
        <v>35</v>
      </c>
      <c r="C1573" s="197" t="s">
        <v>3</v>
      </c>
      <c r="D1573" s="209">
        <v>2018</v>
      </c>
      <c r="E1573" s="197" t="s">
        <v>6</v>
      </c>
      <c r="F1573" s="203">
        <v>872</v>
      </c>
      <c r="G1573" s="200">
        <v>0</v>
      </c>
      <c r="H1573" s="204">
        <v>0</v>
      </c>
      <c r="I1573" s="204">
        <v>0</v>
      </c>
      <c r="J1573" s="204">
        <v>593</v>
      </c>
      <c r="K1573" s="199">
        <v>0</v>
      </c>
      <c r="L1573" s="203">
        <v>0</v>
      </c>
      <c r="M1573" s="203">
        <v>0</v>
      </c>
      <c r="N1573" s="208">
        <v>685</v>
      </c>
      <c r="O1573" s="203">
        <v>0</v>
      </c>
      <c r="P1573" s="208">
        <v>1642</v>
      </c>
      <c r="Q1573" s="197">
        <v>1</v>
      </c>
      <c r="R1573" s="197">
        <v>3792</v>
      </c>
      <c r="S1573" s="197">
        <v>1</v>
      </c>
      <c r="T1573" s="92">
        <f t="shared" si="24"/>
        <v>2018</v>
      </c>
      <c r="U1573">
        <f>VLOOKUP(A1573,'SB35 Determination Data'!$B$4:$F$542,5,FALSE)</f>
        <v>2014</v>
      </c>
    </row>
    <row r="1574" spans="1:21" ht="15" x14ac:dyDescent="0.2">
      <c r="A1574" s="197" t="s">
        <v>939</v>
      </c>
      <c r="B1574" s="197" t="s">
        <v>2</v>
      </c>
      <c r="C1574" s="197" t="s">
        <v>3</v>
      </c>
      <c r="D1574" s="209">
        <v>2018</v>
      </c>
      <c r="E1574" s="197" t="s">
        <v>6</v>
      </c>
      <c r="F1574" s="203">
        <v>188</v>
      </c>
      <c r="G1574" s="200"/>
      <c r="H1574" s="204"/>
      <c r="I1574" s="204"/>
      <c r="J1574" s="204">
        <v>138</v>
      </c>
      <c r="K1574" s="199"/>
      <c r="L1574" s="203"/>
      <c r="M1574" s="203"/>
      <c r="N1574" s="203">
        <v>154</v>
      </c>
      <c r="O1574" s="203"/>
      <c r="P1574" s="208">
        <v>363</v>
      </c>
      <c r="Q1574" s="197"/>
      <c r="R1574" s="197">
        <v>843</v>
      </c>
      <c r="S1574" s="197"/>
      <c r="T1574" s="92">
        <f t="shared" si="24"/>
        <v>2018</v>
      </c>
      <c r="U1574">
        <f>VLOOKUP(A1574,'SB35 Determination Data'!$B$4:$F$542,5,FALSE)</f>
        <v>2014</v>
      </c>
    </row>
    <row r="1575" spans="1:21" ht="15" x14ac:dyDescent="0.2">
      <c r="A1575" s="197" t="s">
        <v>37</v>
      </c>
      <c r="B1575" s="197" t="s">
        <v>5</v>
      </c>
      <c r="C1575" s="197" t="s">
        <v>3</v>
      </c>
      <c r="D1575" s="209">
        <v>2018</v>
      </c>
      <c r="E1575" s="197" t="s">
        <v>6</v>
      </c>
      <c r="F1575" s="203">
        <v>1</v>
      </c>
      <c r="G1575" s="200">
        <v>0</v>
      </c>
      <c r="H1575" s="204">
        <v>0</v>
      </c>
      <c r="I1575" s="204">
        <v>0</v>
      </c>
      <c r="J1575" s="204">
        <v>1</v>
      </c>
      <c r="K1575" s="199">
        <v>0</v>
      </c>
      <c r="L1575" s="203">
        <v>0</v>
      </c>
      <c r="M1575" s="203">
        <v>0</v>
      </c>
      <c r="N1575" s="203">
        <v>0</v>
      </c>
      <c r="O1575" s="203">
        <v>0</v>
      </c>
      <c r="P1575" s="208">
        <v>0</v>
      </c>
      <c r="Q1575" s="197">
        <v>49</v>
      </c>
      <c r="R1575" s="197">
        <v>2</v>
      </c>
      <c r="S1575" s="197">
        <v>49</v>
      </c>
      <c r="T1575" s="92">
        <f t="shared" si="24"/>
        <v>2018</v>
      </c>
      <c r="U1575">
        <f>VLOOKUP(A1575,'SB35 Determination Data'!$B$4:$F$542,5,FALSE)</f>
        <v>2014</v>
      </c>
    </row>
    <row r="1576" spans="1:21" ht="15" x14ac:dyDescent="0.2">
      <c r="A1576" s="197" t="s">
        <v>38</v>
      </c>
      <c r="B1576" s="197" t="s">
        <v>29</v>
      </c>
      <c r="C1576" s="197" t="s">
        <v>8</v>
      </c>
      <c r="D1576" s="209">
        <v>2018</v>
      </c>
      <c r="E1576" s="197" t="s">
        <v>6</v>
      </c>
      <c r="F1576" s="203">
        <v>116</v>
      </c>
      <c r="G1576" s="200">
        <v>0</v>
      </c>
      <c r="H1576" s="204">
        <v>0</v>
      </c>
      <c r="I1576" s="204">
        <v>0</v>
      </c>
      <c r="J1576" s="204">
        <v>63</v>
      </c>
      <c r="K1576" s="199">
        <v>0</v>
      </c>
      <c r="L1576" s="203">
        <v>0</v>
      </c>
      <c r="M1576" s="203">
        <v>0</v>
      </c>
      <c r="N1576" s="203">
        <v>67</v>
      </c>
      <c r="O1576" s="203">
        <v>9</v>
      </c>
      <c r="P1576" s="208">
        <v>222</v>
      </c>
      <c r="Q1576" s="197">
        <v>6</v>
      </c>
      <c r="R1576" s="197">
        <v>468</v>
      </c>
      <c r="S1576" s="197">
        <v>15</v>
      </c>
      <c r="T1576" s="92">
        <f t="shared" si="24"/>
        <v>2018</v>
      </c>
      <c r="U1576">
        <f>VLOOKUP(A1576,'SB35 Determination Data'!$B$4:$F$542,5,FALSE)</f>
        <v>2015</v>
      </c>
    </row>
    <row r="1577" spans="1:21" ht="15" x14ac:dyDescent="0.2">
      <c r="A1577" s="197" t="s">
        <v>39</v>
      </c>
      <c r="B1577" s="197" t="s">
        <v>40</v>
      </c>
      <c r="C1577" s="197" t="s">
        <v>8</v>
      </c>
      <c r="D1577" s="209">
        <v>2018</v>
      </c>
      <c r="E1577" s="197" t="s">
        <v>6</v>
      </c>
      <c r="F1577" s="203">
        <v>4</v>
      </c>
      <c r="G1577" s="200"/>
      <c r="H1577" s="204"/>
      <c r="I1577" s="204"/>
      <c r="J1577" s="204">
        <v>3</v>
      </c>
      <c r="K1577" s="199"/>
      <c r="L1577" s="203"/>
      <c r="M1577" s="203"/>
      <c r="N1577" s="203">
        <v>4</v>
      </c>
      <c r="O1577" s="203"/>
      <c r="P1577" s="208">
        <v>5</v>
      </c>
      <c r="Q1577" s="197"/>
      <c r="R1577" s="197">
        <v>16</v>
      </c>
      <c r="S1577" s="197"/>
      <c r="T1577" s="92">
        <f t="shared" si="24"/>
        <v>2018</v>
      </c>
      <c r="U1577">
        <f>VLOOKUP(A1577,'SB35 Determination Data'!$B$4:$F$542,5,FALSE)</f>
        <v>2015</v>
      </c>
    </row>
    <row r="1578" spans="1:21" ht="15" x14ac:dyDescent="0.2">
      <c r="A1578" s="197" t="s">
        <v>41</v>
      </c>
      <c r="B1578" s="197" t="s">
        <v>42</v>
      </c>
      <c r="C1578" s="197" t="s">
        <v>8</v>
      </c>
      <c r="D1578" s="209">
        <v>2018</v>
      </c>
      <c r="E1578" s="197" t="s">
        <v>6</v>
      </c>
      <c r="F1578" s="203">
        <v>94</v>
      </c>
      <c r="G1578" s="200">
        <v>0</v>
      </c>
      <c r="H1578" s="204">
        <v>0</v>
      </c>
      <c r="I1578" s="204">
        <v>0</v>
      </c>
      <c r="J1578" s="204">
        <v>54</v>
      </c>
      <c r="K1578" s="199">
        <v>0</v>
      </c>
      <c r="L1578" s="203">
        <v>0</v>
      </c>
      <c r="M1578" s="203">
        <v>0</v>
      </c>
      <c r="N1578" s="203">
        <v>56</v>
      </c>
      <c r="O1578" s="203">
        <v>3</v>
      </c>
      <c r="P1578" s="208">
        <v>123</v>
      </c>
      <c r="Q1578" s="197">
        <v>0</v>
      </c>
      <c r="R1578" s="197">
        <v>327</v>
      </c>
      <c r="S1578" s="197">
        <v>3</v>
      </c>
      <c r="T1578" s="92">
        <f t="shared" si="24"/>
        <v>2018</v>
      </c>
      <c r="U1578">
        <f>VLOOKUP(A1578,'SB35 Determination Data'!$B$4:$F$542,5,FALSE)</f>
        <v>2015</v>
      </c>
    </row>
    <row r="1579" spans="1:21" ht="15" x14ac:dyDescent="0.2">
      <c r="A1579" s="197" t="s">
        <v>43</v>
      </c>
      <c r="B1579" s="197" t="s">
        <v>7</v>
      </c>
      <c r="C1579" s="197" t="s">
        <v>8</v>
      </c>
      <c r="D1579" s="209">
        <v>2018</v>
      </c>
      <c r="E1579" s="197" t="s">
        <v>6</v>
      </c>
      <c r="F1579" s="203">
        <v>532</v>
      </c>
      <c r="G1579" s="200">
        <v>1</v>
      </c>
      <c r="H1579" s="204">
        <v>1</v>
      </c>
      <c r="I1579" s="204">
        <v>0</v>
      </c>
      <c r="J1579" s="204">
        <v>442</v>
      </c>
      <c r="K1579" s="199">
        <v>0</v>
      </c>
      <c r="L1579" s="203">
        <v>0</v>
      </c>
      <c r="M1579" s="203">
        <v>0</v>
      </c>
      <c r="N1579" s="203">
        <v>584</v>
      </c>
      <c r="O1579" s="203">
        <v>0</v>
      </c>
      <c r="P1579" s="208">
        <v>1401</v>
      </c>
      <c r="Q1579" s="197">
        <v>332</v>
      </c>
      <c r="R1579" s="197">
        <v>2959</v>
      </c>
      <c r="S1579" s="197">
        <v>333</v>
      </c>
      <c r="T1579" s="92">
        <f t="shared" si="24"/>
        <v>2018</v>
      </c>
      <c r="U1579">
        <f>VLOOKUP(A1579,'SB35 Determination Data'!$B$4:$F$542,5,FALSE)</f>
        <v>2015</v>
      </c>
    </row>
    <row r="1580" spans="1:21" ht="15" x14ac:dyDescent="0.2">
      <c r="A1580" s="197" t="s">
        <v>44</v>
      </c>
      <c r="B1580" s="197" t="s">
        <v>5</v>
      </c>
      <c r="C1580" s="197" t="s">
        <v>3</v>
      </c>
      <c r="D1580" s="209">
        <v>2018</v>
      </c>
      <c r="E1580" s="197" t="s">
        <v>6</v>
      </c>
      <c r="F1580" s="203">
        <v>1</v>
      </c>
      <c r="G1580" s="200">
        <v>0</v>
      </c>
      <c r="H1580" s="204">
        <v>0</v>
      </c>
      <c r="I1580" s="204">
        <v>0</v>
      </c>
      <c r="J1580" s="204">
        <v>1</v>
      </c>
      <c r="K1580" s="199">
        <v>0</v>
      </c>
      <c r="L1580" s="203">
        <v>0</v>
      </c>
      <c r="M1580" s="203">
        <v>0</v>
      </c>
      <c r="N1580" s="203">
        <v>1</v>
      </c>
      <c r="O1580" s="203">
        <v>0</v>
      </c>
      <c r="P1580" s="208">
        <v>0</v>
      </c>
      <c r="Q1580" s="197">
        <v>7</v>
      </c>
      <c r="R1580" s="197">
        <v>3</v>
      </c>
      <c r="S1580" s="197">
        <v>7</v>
      </c>
      <c r="T1580" s="92">
        <f t="shared" si="24"/>
        <v>2018</v>
      </c>
      <c r="U1580">
        <f>VLOOKUP(A1580,'SB35 Determination Data'!$B$4:$F$542,5,FALSE)</f>
        <v>2014</v>
      </c>
    </row>
    <row r="1581" spans="1:21" ht="15" x14ac:dyDescent="0.2">
      <c r="A1581" s="197" t="s">
        <v>1131</v>
      </c>
      <c r="B1581" s="197" t="s">
        <v>2</v>
      </c>
      <c r="C1581" s="197" t="s">
        <v>3</v>
      </c>
      <c r="D1581" s="209">
        <v>2018</v>
      </c>
      <c r="E1581" s="197" t="s">
        <v>6</v>
      </c>
      <c r="F1581" s="203">
        <v>1</v>
      </c>
      <c r="G1581" s="200">
        <v>0</v>
      </c>
      <c r="H1581" s="204">
        <v>0</v>
      </c>
      <c r="I1581" s="204">
        <v>0</v>
      </c>
      <c r="J1581" s="204">
        <v>1</v>
      </c>
      <c r="K1581" s="199">
        <v>2</v>
      </c>
      <c r="L1581" s="203">
        <v>0</v>
      </c>
      <c r="M1581" s="203">
        <v>2</v>
      </c>
      <c r="N1581" s="208">
        <v>0</v>
      </c>
      <c r="O1581" s="203">
        <v>5</v>
      </c>
      <c r="P1581" s="208">
        <v>0</v>
      </c>
      <c r="Q1581" s="197">
        <v>27</v>
      </c>
      <c r="R1581" s="197">
        <v>2</v>
      </c>
      <c r="S1581" s="197">
        <v>34</v>
      </c>
      <c r="T1581" s="92">
        <f t="shared" si="24"/>
        <v>2018</v>
      </c>
      <c r="U1581">
        <f>VLOOKUP(A1581,'SB35 Determination Data'!$B$4:$F$542,5,FALSE)</f>
        <v>2014</v>
      </c>
    </row>
    <row r="1582" spans="1:21" ht="15" x14ac:dyDescent="0.2">
      <c r="A1582" s="197" t="s">
        <v>45</v>
      </c>
      <c r="B1582" s="197" t="s">
        <v>46</v>
      </c>
      <c r="C1582" s="197" t="s">
        <v>47</v>
      </c>
      <c r="D1582" s="209">
        <v>2018</v>
      </c>
      <c r="E1582" s="197" t="s">
        <v>6</v>
      </c>
      <c r="F1582" s="203">
        <v>48</v>
      </c>
      <c r="G1582" s="200"/>
      <c r="H1582" s="204"/>
      <c r="I1582" s="204"/>
      <c r="J1582" s="204">
        <v>30</v>
      </c>
      <c r="K1582" s="199"/>
      <c r="L1582" s="203"/>
      <c r="M1582" s="203"/>
      <c r="N1582" s="203">
        <v>24</v>
      </c>
      <c r="O1582" s="203"/>
      <c r="P1582" s="208">
        <v>82</v>
      </c>
      <c r="Q1582" s="197"/>
      <c r="R1582" s="197">
        <v>184</v>
      </c>
      <c r="S1582" s="197"/>
      <c r="T1582" s="92">
        <f t="shared" si="24"/>
        <v>2018</v>
      </c>
      <c r="U1582">
        <f>VLOOKUP(A1582,'SB35 Determination Data'!$B$4:$F$542,5,FALSE)</f>
        <v>2014</v>
      </c>
    </row>
    <row r="1583" spans="1:21" ht="15" x14ac:dyDescent="0.2">
      <c r="A1583" s="197" t="s">
        <v>996</v>
      </c>
      <c r="B1583" s="197" t="s">
        <v>48</v>
      </c>
      <c r="C1583" s="197" t="s">
        <v>13</v>
      </c>
      <c r="D1583" s="209">
        <v>2018</v>
      </c>
      <c r="E1583" s="197" t="s">
        <v>6</v>
      </c>
      <c r="F1583" s="203">
        <v>15</v>
      </c>
      <c r="G1583" s="200">
        <v>0</v>
      </c>
      <c r="H1583" s="204">
        <v>0</v>
      </c>
      <c r="I1583" s="204">
        <v>0</v>
      </c>
      <c r="J1583" s="204">
        <v>10</v>
      </c>
      <c r="K1583" s="199">
        <v>0</v>
      </c>
      <c r="L1583" s="203">
        <v>0</v>
      </c>
      <c r="M1583" s="203">
        <v>0</v>
      </c>
      <c r="N1583" s="208">
        <v>12</v>
      </c>
      <c r="O1583" s="203">
        <v>0</v>
      </c>
      <c r="P1583" s="208">
        <v>28</v>
      </c>
      <c r="Q1583" s="197">
        <v>1</v>
      </c>
      <c r="R1583" s="197">
        <v>65</v>
      </c>
      <c r="S1583" s="197">
        <v>1</v>
      </c>
      <c r="T1583" s="92">
        <f t="shared" si="24"/>
        <v>2018</v>
      </c>
      <c r="U1583">
        <f>VLOOKUP(A1583,'SB35 Determination Data'!$B$4:$F$542,5,FALSE)</f>
        <v>2014</v>
      </c>
    </row>
    <row r="1584" spans="1:21" ht="15" x14ac:dyDescent="0.2">
      <c r="A1584" s="197" t="s">
        <v>49</v>
      </c>
      <c r="B1584" s="197" t="s">
        <v>50</v>
      </c>
      <c r="C1584" s="197" t="s">
        <v>3</v>
      </c>
      <c r="D1584" s="209">
        <v>2018</v>
      </c>
      <c r="E1584" s="197" t="s">
        <v>6</v>
      </c>
      <c r="F1584" s="203">
        <v>760</v>
      </c>
      <c r="G1584" s="200">
        <v>21</v>
      </c>
      <c r="H1584" s="204">
        <v>21</v>
      </c>
      <c r="I1584" s="204">
        <v>0</v>
      </c>
      <c r="J1584" s="204">
        <v>470</v>
      </c>
      <c r="K1584" s="199">
        <v>27</v>
      </c>
      <c r="L1584" s="203">
        <v>25</v>
      </c>
      <c r="M1584" s="203">
        <v>2</v>
      </c>
      <c r="N1584" s="203">
        <v>466</v>
      </c>
      <c r="O1584" s="203">
        <v>15</v>
      </c>
      <c r="P1584" s="208">
        <v>1338</v>
      </c>
      <c r="Q1584" s="197">
        <v>29</v>
      </c>
      <c r="R1584" s="197">
        <v>3034</v>
      </c>
      <c r="S1584" s="197">
        <v>92</v>
      </c>
      <c r="T1584" s="92">
        <f t="shared" si="24"/>
        <v>2018</v>
      </c>
      <c r="U1584">
        <f>VLOOKUP(A1584,'SB35 Determination Data'!$B$4:$F$542,5,FALSE)</f>
        <v>2014</v>
      </c>
    </row>
    <row r="1585" spans="1:21" ht="15" x14ac:dyDescent="0.2">
      <c r="A1585" s="197" t="s">
        <v>51</v>
      </c>
      <c r="B1585" s="197" t="s">
        <v>12</v>
      </c>
      <c r="C1585" s="197" t="s">
        <v>3</v>
      </c>
      <c r="D1585" s="209">
        <v>2018</v>
      </c>
      <c r="E1585" s="197" t="s">
        <v>6</v>
      </c>
      <c r="F1585" s="203">
        <v>426</v>
      </c>
      <c r="G1585" s="200">
        <v>0</v>
      </c>
      <c r="H1585" s="204">
        <v>0</v>
      </c>
      <c r="I1585" s="204">
        <v>0</v>
      </c>
      <c r="J1585" s="204">
        <v>305</v>
      </c>
      <c r="K1585" s="199">
        <v>0</v>
      </c>
      <c r="L1585" s="203">
        <v>0</v>
      </c>
      <c r="M1585" s="203">
        <v>0</v>
      </c>
      <c r="N1585" s="203">
        <v>335</v>
      </c>
      <c r="O1585" s="203">
        <v>0</v>
      </c>
      <c r="P1585" s="208">
        <v>785</v>
      </c>
      <c r="Q1585" s="197">
        <v>7</v>
      </c>
      <c r="R1585" s="197">
        <v>1851</v>
      </c>
      <c r="S1585" s="197">
        <v>7</v>
      </c>
      <c r="T1585" s="92">
        <f t="shared" si="24"/>
        <v>2018</v>
      </c>
      <c r="U1585">
        <f>VLOOKUP(A1585,'SB35 Determination Data'!$B$4:$F$542,5,FALSE)</f>
        <v>2014</v>
      </c>
    </row>
    <row r="1586" spans="1:21" ht="15" x14ac:dyDescent="0.2">
      <c r="A1586" s="197" t="s">
        <v>53</v>
      </c>
      <c r="B1586" s="197" t="s">
        <v>29</v>
      </c>
      <c r="C1586" s="197" t="s">
        <v>8</v>
      </c>
      <c r="D1586" s="209">
        <v>2018</v>
      </c>
      <c r="E1586" s="197" t="s">
        <v>6</v>
      </c>
      <c r="F1586" s="203">
        <v>25</v>
      </c>
      <c r="G1586" s="200">
        <v>0</v>
      </c>
      <c r="H1586" s="204">
        <v>0</v>
      </c>
      <c r="I1586" s="204">
        <v>0</v>
      </c>
      <c r="J1586" s="204">
        <v>13</v>
      </c>
      <c r="K1586" s="199">
        <v>0</v>
      </c>
      <c r="L1586" s="203">
        <v>0</v>
      </c>
      <c r="M1586" s="203">
        <v>0</v>
      </c>
      <c r="N1586" s="203">
        <v>15</v>
      </c>
      <c r="O1586" s="203">
        <v>5</v>
      </c>
      <c r="P1586" s="208">
        <v>30</v>
      </c>
      <c r="Q1586" s="197">
        <v>1</v>
      </c>
      <c r="R1586" s="197">
        <v>83</v>
      </c>
      <c r="S1586" s="197">
        <v>6</v>
      </c>
      <c r="T1586" s="92">
        <f t="shared" si="24"/>
        <v>2018</v>
      </c>
      <c r="U1586">
        <f>VLOOKUP(A1586,'SB35 Determination Data'!$B$4:$F$542,5,FALSE)</f>
        <v>2015</v>
      </c>
    </row>
    <row r="1587" spans="1:21" ht="15" x14ac:dyDescent="0.2">
      <c r="A1587" s="197" t="s">
        <v>54</v>
      </c>
      <c r="B1587" s="197" t="s">
        <v>55</v>
      </c>
      <c r="C1587" s="197" t="s">
        <v>56</v>
      </c>
      <c r="D1587" s="209">
        <v>2018</v>
      </c>
      <c r="E1587" s="197" t="s">
        <v>6</v>
      </c>
      <c r="F1587" s="203">
        <v>66</v>
      </c>
      <c r="G1587" s="200">
        <v>0</v>
      </c>
      <c r="H1587" s="204">
        <v>0</v>
      </c>
      <c r="I1587" s="204">
        <v>0</v>
      </c>
      <c r="J1587" s="204">
        <v>44</v>
      </c>
      <c r="K1587" s="199">
        <v>0</v>
      </c>
      <c r="L1587" s="203">
        <v>0</v>
      </c>
      <c r="M1587" s="203">
        <v>0</v>
      </c>
      <c r="N1587" s="203">
        <v>41</v>
      </c>
      <c r="O1587" s="203">
        <v>0</v>
      </c>
      <c r="P1587" s="208">
        <v>124</v>
      </c>
      <c r="Q1587" s="197">
        <v>36</v>
      </c>
      <c r="R1587" s="197">
        <v>275</v>
      </c>
      <c r="S1587" s="197">
        <v>36</v>
      </c>
      <c r="T1587" s="92">
        <f t="shared" si="24"/>
        <v>2018</v>
      </c>
      <c r="U1587">
        <f>VLOOKUP(A1587,'SB35 Determination Data'!$B$4:$F$542,5,FALSE)</f>
        <v>2015</v>
      </c>
    </row>
    <row r="1588" spans="1:21" ht="15" x14ac:dyDescent="0.2">
      <c r="A1588" s="197" t="s">
        <v>57</v>
      </c>
      <c r="B1588" s="197" t="s">
        <v>12</v>
      </c>
      <c r="C1588" s="197" t="s">
        <v>3</v>
      </c>
      <c r="D1588" s="209">
        <v>2018</v>
      </c>
      <c r="E1588" s="197" t="s">
        <v>6</v>
      </c>
      <c r="F1588" s="203">
        <v>76</v>
      </c>
      <c r="G1588" s="200">
        <v>0</v>
      </c>
      <c r="H1588" s="204">
        <v>0</v>
      </c>
      <c r="I1588" s="204">
        <v>0</v>
      </c>
      <c r="J1588" s="204">
        <v>53</v>
      </c>
      <c r="K1588" s="199">
        <v>0</v>
      </c>
      <c r="L1588" s="203">
        <v>0</v>
      </c>
      <c r="M1588" s="203">
        <v>0</v>
      </c>
      <c r="N1588" s="203">
        <v>62</v>
      </c>
      <c r="O1588" s="203">
        <v>0</v>
      </c>
      <c r="P1588" s="208">
        <v>148</v>
      </c>
      <c r="Q1588" s="197">
        <v>7</v>
      </c>
      <c r="R1588" s="197">
        <v>339</v>
      </c>
      <c r="S1588" s="197">
        <v>7</v>
      </c>
      <c r="T1588" s="92">
        <f t="shared" si="24"/>
        <v>2018</v>
      </c>
      <c r="U1588">
        <f>VLOOKUP(A1588,'SB35 Determination Data'!$B$4:$F$542,5,FALSE)</f>
        <v>2014</v>
      </c>
    </row>
    <row r="1589" spans="1:21" ht="15" x14ac:dyDescent="0.2">
      <c r="A1589" s="197" t="s">
        <v>58</v>
      </c>
      <c r="B1589" s="197" t="s">
        <v>5</v>
      </c>
      <c r="C1589" s="197" t="s">
        <v>3</v>
      </c>
      <c r="D1589" s="209">
        <v>2018</v>
      </c>
      <c r="E1589" s="197" t="s">
        <v>6</v>
      </c>
      <c r="F1589" s="203">
        <v>694</v>
      </c>
      <c r="G1589" s="200">
        <v>0</v>
      </c>
      <c r="H1589" s="204">
        <v>0</v>
      </c>
      <c r="I1589" s="204">
        <v>0</v>
      </c>
      <c r="J1589" s="204">
        <v>413</v>
      </c>
      <c r="K1589" s="199">
        <v>20</v>
      </c>
      <c r="L1589" s="203">
        <v>0</v>
      </c>
      <c r="M1589" s="203">
        <v>20</v>
      </c>
      <c r="N1589" s="203">
        <v>443</v>
      </c>
      <c r="O1589" s="203">
        <v>6</v>
      </c>
      <c r="P1589" s="208">
        <v>1134</v>
      </c>
      <c r="Q1589" s="197">
        <v>35</v>
      </c>
      <c r="R1589" s="197">
        <v>2684</v>
      </c>
      <c r="S1589" s="197">
        <v>61</v>
      </c>
      <c r="T1589" s="92">
        <f t="shared" si="24"/>
        <v>2018</v>
      </c>
      <c r="U1589">
        <f>VLOOKUP(A1589,'SB35 Determination Data'!$B$4:$F$542,5,FALSE)</f>
        <v>2014</v>
      </c>
    </row>
    <row r="1590" spans="1:21" ht="15" x14ac:dyDescent="0.2">
      <c r="A1590" s="197" t="s">
        <v>59</v>
      </c>
      <c r="B1590" s="197" t="s">
        <v>29</v>
      </c>
      <c r="C1590" s="197" t="s">
        <v>8</v>
      </c>
      <c r="D1590" s="209">
        <v>2018</v>
      </c>
      <c r="E1590" s="197" t="s">
        <v>6</v>
      </c>
      <c r="F1590" s="203">
        <v>276</v>
      </c>
      <c r="G1590" s="200">
        <v>0</v>
      </c>
      <c r="H1590" s="204">
        <v>0</v>
      </c>
      <c r="I1590" s="204">
        <v>0</v>
      </c>
      <c r="J1590" s="204">
        <v>144</v>
      </c>
      <c r="K1590" s="199">
        <v>0</v>
      </c>
      <c r="L1590" s="203">
        <v>0</v>
      </c>
      <c r="M1590" s="203">
        <v>0</v>
      </c>
      <c r="N1590" s="203">
        <v>155</v>
      </c>
      <c r="O1590" s="203">
        <v>29</v>
      </c>
      <c r="P1590" s="208">
        <v>288</v>
      </c>
      <c r="Q1590" s="197">
        <v>271</v>
      </c>
      <c r="R1590" s="197">
        <v>863</v>
      </c>
      <c r="S1590" s="197">
        <v>300</v>
      </c>
      <c r="T1590" s="92">
        <f t="shared" si="24"/>
        <v>2018</v>
      </c>
      <c r="U1590">
        <f>VLOOKUP(A1590,'SB35 Determination Data'!$B$4:$F$542,5,FALSE)</f>
        <v>2015</v>
      </c>
    </row>
    <row r="1591" spans="1:21" ht="15" x14ac:dyDescent="0.2">
      <c r="A1591" s="197" t="s">
        <v>1037</v>
      </c>
      <c r="B1591" s="197" t="s">
        <v>46</v>
      </c>
      <c r="C1591" s="197" t="s">
        <v>47</v>
      </c>
      <c r="D1591" s="209">
        <v>2018</v>
      </c>
      <c r="E1591" s="197" t="s">
        <v>6</v>
      </c>
      <c r="F1591" s="203">
        <v>682</v>
      </c>
      <c r="G1591" s="200">
        <v>0</v>
      </c>
      <c r="H1591" s="204">
        <v>0</v>
      </c>
      <c r="I1591" s="204">
        <v>0</v>
      </c>
      <c r="J1591" s="204">
        <v>545</v>
      </c>
      <c r="K1591" s="199">
        <v>9</v>
      </c>
      <c r="L1591" s="203">
        <v>0</v>
      </c>
      <c r="M1591" s="203">
        <v>9</v>
      </c>
      <c r="N1591" s="208">
        <v>480</v>
      </c>
      <c r="O1591" s="203">
        <v>72</v>
      </c>
      <c r="P1591" s="208">
        <v>1267</v>
      </c>
      <c r="Q1591" s="197">
        <v>73</v>
      </c>
      <c r="R1591" s="197">
        <v>2974</v>
      </c>
      <c r="S1591" s="197">
        <v>154</v>
      </c>
      <c r="T1591" s="92">
        <f t="shared" si="24"/>
        <v>2018</v>
      </c>
      <c r="U1591">
        <f>VLOOKUP(A1591,'SB35 Determination Data'!$B$4:$F$542,5,FALSE)</f>
        <v>2014</v>
      </c>
    </row>
    <row r="1592" spans="1:21" ht="15" x14ac:dyDescent="0.2">
      <c r="A1592" s="197" t="s">
        <v>60</v>
      </c>
      <c r="B1592" s="197" t="s">
        <v>5</v>
      </c>
      <c r="C1592" s="197" t="s">
        <v>3</v>
      </c>
      <c r="D1592" s="209">
        <v>2018</v>
      </c>
      <c r="E1592" s="197" t="s">
        <v>6</v>
      </c>
      <c r="F1592" s="203">
        <v>88</v>
      </c>
      <c r="G1592" s="200">
        <v>4</v>
      </c>
      <c r="H1592" s="204">
        <v>4</v>
      </c>
      <c r="I1592" s="204">
        <v>0</v>
      </c>
      <c r="J1592" s="204">
        <v>54</v>
      </c>
      <c r="K1592" s="199">
        <v>0</v>
      </c>
      <c r="L1592" s="203">
        <v>0</v>
      </c>
      <c r="M1592" s="203">
        <v>0</v>
      </c>
      <c r="N1592" s="203">
        <v>57</v>
      </c>
      <c r="O1592" s="203">
        <v>1</v>
      </c>
      <c r="P1592" s="208">
        <v>131</v>
      </c>
      <c r="Q1592" s="197">
        <v>78</v>
      </c>
      <c r="R1592" s="197">
        <v>330</v>
      </c>
      <c r="S1592" s="197">
        <v>83</v>
      </c>
      <c r="T1592" s="92">
        <f t="shared" si="24"/>
        <v>2018</v>
      </c>
      <c r="U1592">
        <f>VLOOKUP(A1592,'SB35 Determination Data'!$B$4:$F$542,5,FALSE)</f>
        <v>2014</v>
      </c>
    </row>
    <row r="1593" spans="1:21" ht="15" x14ac:dyDescent="0.2">
      <c r="A1593" s="197" t="s">
        <v>1038</v>
      </c>
      <c r="B1593" s="197" t="s">
        <v>1039</v>
      </c>
      <c r="C1593" s="197" t="s">
        <v>13</v>
      </c>
      <c r="D1593" s="209">
        <v>2018</v>
      </c>
      <c r="E1593" s="197" t="s">
        <v>6</v>
      </c>
      <c r="F1593" s="203">
        <v>241</v>
      </c>
      <c r="G1593" s="200">
        <v>1</v>
      </c>
      <c r="H1593" s="204">
        <v>0</v>
      </c>
      <c r="I1593" s="204">
        <v>1</v>
      </c>
      <c r="J1593" s="204">
        <v>175</v>
      </c>
      <c r="K1593" s="199">
        <v>0</v>
      </c>
      <c r="L1593" s="203">
        <v>0</v>
      </c>
      <c r="M1593" s="203">
        <v>0</v>
      </c>
      <c r="N1593" s="203">
        <v>192</v>
      </c>
      <c r="O1593" s="203">
        <v>23</v>
      </c>
      <c r="P1593" s="208">
        <v>471</v>
      </c>
      <c r="Q1593" s="197">
        <v>20</v>
      </c>
      <c r="R1593" s="197">
        <v>1079</v>
      </c>
      <c r="S1593" s="197">
        <v>44</v>
      </c>
      <c r="T1593" s="92">
        <f t="shared" si="24"/>
        <v>2018</v>
      </c>
      <c r="U1593">
        <f>VLOOKUP(A1593,'SB35 Determination Data'!$B$4:$F$542,5,FALSE)</f>
        <v>2014</v>
      </c>
    </row>
    <row r="1594" spans="1:21" ht="15" x14ac:dyDescent="0.2">
      <c r="A1594" s="197" t="s">
        <v>1117</v>
      </c>
      <c r="B1594" s="197" t="s">
        <v>50</v>
      </c>
      <c r="C1594" s="197" t="s">
        <v>3</v>
      </c>
      <c r="D1594" s="209">
        <v>2018</v>
      </c>
      <c r="E1594" s="197" t="s">
        <v>6</v>
      </c>
      <c r="F1594" s="203">
        <v>817</v>
      </c>
      <c r="G1594" s="200"/>
      <c r="H1594" s="204"/>
      <c r="I1594" s="204"/>
      <c r="J1594" s="204">
        <v>489</v>
      </c>
      <c r="K1594" s="199"/>
      <c r="L1594" s="203"/>
      <c r="M1594" s="203"/>
      <c r="N1594" s="203">
        <v>490</v>
      </c>
      <c r="O1594" s="203"/>
      <c r="P1594" s="208">
        <v>1428</v>
      </c>
      <c r="Q1594" s="197"/>
      <c r="R1594" s="197">
        <v>3224</v>
      </c>
      <c r="S1594" s="197"/>
      <c r="T1594" s="92">
        <f t="shared" si="24"/>
        <v>2018</v>
      </c>
      <c r="U1594">
        <f>VLOOKUP(A1594,'SB35 Determination Data'!$B$4:$F$542,5,FALSE)</f>
        <v>2014</v>
      </c>
    </row>
    <row r="1595" spans="1:21" ht="15" x14ac:dyDescent="0.2">
      <c r="A1595" s="197" t="s">
        <v>1040</v>
      </c>
      <c r="B1595" s="197" t="s">
        <v>35</v>
      </c>
      <c r="C1595" s="197" t="s">
        <v>3</v>
      </c>
      <c r="D1595" s="209">
        <v>2018</v>
      </c>
      <c r="E1595" s="197" t="s">
        <v>6</v>
      </c>
      <c r="F1595" s="203">
        <v>543</v>
      </c>
      <c r="G1595" s="200">
        <v>0</v>
      </c>
      <c r="H1595" s="204">
        <v>0</v>
      </c>
      <c r="I1595" s="204">
        <v>0</v>
      </c>
      <c r="J1595" s="204">
        <v>383</v>
      </c>
      <c r="K1595" s="199">
        <v>0</v>
      </c>
      <c r="L1595" s="203">
        <v>0</v>
      </c>
      <c r="M1595" s="203">
        <v>0</v>
      </c>
      <c r="N1595" s="203">
        <v>433</v>
      </c>
      <c r="O1595" s="203">
        <v>0</v>
      </c>
      <c r="P1595" s="208">
        <v>982</v>
      </c>
      <c r="Q1595" s="197">
        <v>86</v>
      </c>
      <c r="R1595" s="197">
        <v>2341</v>
      </c>
      <c r="S1595" s="197">
        <v>86</v>
      </c>
      <c r="T1595" s="92">
        <f t="shared" si="24"/>
        <v>2018</v>
      </c>
      <c r="U1595">
        <f>VLOOKUP(A1595,'SB35 Determination Data'!$B$4:$F$542,5,FALSE)</f>
        <v>2014</v>
      </c>
    </row>
    <row r="1596" spans="1:21" ht="15" x14ac:dyDescent="0.2">
      <c r="A1596" s="197" t="s">
        <v>1003</v>
      </c>
      <c r="B1596" s="197" t="s">
        <v>16</v>
      </c>
      <c r="C1596" s="197" t="s">
        <v>8</v>
      </c>
      <c r="D1596" s="209">
        <v>2018</v>
      </c>
      <c r="E1596" s="197" t="s">
        <v>6</v>
      </c>
      <c r="F1596" s="203">
        <v>6</v>
      </c>
      <c r="G1596" s="200">
        <v>0</v>
      </c>
      <c r="H1596" s="204">
        <v>0</v>
      </c>
      <c r="I1596" s="204">
        <v>0</v>
      </c>
      <c r="J1596" s="204">
        <v>2</v>
      </c>
      <c r="K1596" s="199">
        <v>0</v>
      </c>
      <c r="L1596" s="203">
        <v>0</v>
      </c>
      <c r="M1596" s="203">
        <v>0</v>
      </c>
      <c r="N1596" s="208">
        <v>4</v>
      </c>
      <c r="O1596" s="203">
        <v>4</v>
      </c>
      <c r="P1596" s="208">
        <v>15</v>
      </c>
      <c r="Q1596" s="197">
        <v>6</v>
      </c>
      <c r="R1596" s="197">
        <v>27</v>
      </c>
      <c r="S1596" s="197">
        <v>10</v>
      </c>
      <c r="T1596" s="92">
        <f t="shared" si="24"/>
        <v>2018</v>
      </c>
      <c r="U1596">
        <f>VLOOKUP(A1596,'SB35 Determination Data'!$B$4:$F$542,5,FALSE)</f>
        <v>2015</v>
      </c>
    </row>
    <row r="1597" spans="1:21" ht="15" x14ac:dyDescent="0.2">
      <c r="A1597" s="197" t="s">
        <v>940</v>
      </c>
      <c r="B1597" s="197" t="s">
        <v>61</v>
      </c>
      <c r="C1597" s="197" t="s">
        <v>3</v>
      </c>
      <c r="D1597" s="209">
        <v>2018</v>
      </c>
      <c r="E1597" s="197" t="s">
        <v>6</v>
      </c>
      <c r="F1597" s="203">
        <v>539</v>
      </c>
      <c r="G1597" s="200">
        <v>1</v>
      </c>
      <c r="H1597" s="204">
        <v>1</v>
      </c>
      <c r="I1597" s="204">
        <v>0</v>
      </c>
      <c r="J1597" s="204">
        <v>366</v>
      </c>
      <c r="K1597" s="199">
        <v>0</v>
      </c>
      <c r="L1597" s="203">
        <v>0</v>
      </c>
      <c r="M1597" s="203">
        <v>0</v>
      </c>
      <c r="N1597" s="203">
        <v>411</v>
      </c>
      <c r="O1597" s="203">
        <v>228</v>
      </c>
      <c r="P1597" s="208">
        <v>908</v>
      </c>
      <c r="Q1597" s="197">
        <v>238</v>
      </c>
      <c r="R1597" s="197">
        <v>2224</v>
      </c>
      <c r="S1597" s="197">
        <v>467</v>
      </c>
      <c r="T1597" s="92">
        <f t="shared" si="24"/>
        <v>2018</v>
      </c>
      <c r="U1597">
        <f>VLOOKUP(A1597,'SB35 Determination Data'!$B$4:$F$542,5,FALSE)</f>
        <v>2014</v>
      </c>
    </row>
    <row r="1598" spans="1:21" ht="15" x14ac:dyDescent="0.2">
      <c r="A1598" s="197" t="s">
        <v>941</v>
      </c>
      <c r="B1598" s="197" t="s">
        <v>62</v>
      </c>
      <c r="C1598" s="197" t="s">
        <v>8</v>
      </c>
      <c r="D1598" s="209">
        <v>2018</v>
      </c>
      <c r="E1598" s="197" t="s">
        <v>6</v>
      </c>
      <c r="F1598" s="203">
        <v>253</v>
      </c>
      <c r="G1598" s="200">
        <v>2</v>
      </c>
      <c r="H1598" s="204">
        <v>2</v>
      </c>
      <c r="I1598" s="204">
        <v>0</v>
      </c>
      <c r="J1598" s="204">
        <v>138</v>
      </c>
      <c r="K1598" s="199">
        <v>2</v>
      </c>
      <c r="L1598" s="203">
        <v>2</v>
      </c>
      <c r="M1598" s="203">
        <v>0</v>
      </c>
      <c r="N1598" s="203">
        <v>151</v>
      </c>
      <c r="O1598" s="203">
        <v>3</v>
      </c>
      <c r="P1598" s="208">
        <v>391</v>
      </c>
      <c r="Q1598" s="197">
        <v>46</v>
      </c>
      <c r="R1598" s="197">
        <v>933</v>
      </c>
      <c r="S1598" s="197">
        <v>53</v>
      </c>
      <c r="T1598" s="92">
        <f t="shared" si="24"/>
        <v>2018</v>
      </c>
      <c r="U1598">
        <f>VLOOKUP(A1598,'SB35 Determination Data'!$B$4:$F$542,5,FALSE)</f>
        <v>2015</v>
      </c>
    </row>
    <row r="1599" spans="1:21" ht="15" x14ac:dyDescent="0.2">
      <c r="A1599" s="197" t="s">
        <v>63</v>
      </c>
      <c r="B1599" s="197" t="s">
        <v>64</v>
      </c>
      <c r="C1599" s="197" t="s">
        <v>26</v>
      </c>
      <c r="D1599" s="209">
        <v>2018</v>
      </c>
      <c r="E1599" s="197" t="s">
        <v>6</v>
      </c>
      <c r="F1599" s="203">
        <v>34</v>
      </c>
      <c r="G1599" s="200">
        <v>0</v>
      </c>
      <c r="H1599" s="204">
        <v>0</v>
      </c>
      <c r="I1599" s="204">
        <v>0</v>
      </c>
      <c r="J1599" s="204">
        <v>23</v>
      </c>
      <c r="K1599" s="199">
        <v>0</v>
      </c>
      <c r="L1599" s="203">
        <v>0</v>
      </c>
      <c r="M1599" s="203">
        <v>0</v>
      </c>
      <c r="N1599" s="203">
        <v>26</v>
      </c>
      <c r="O1599" s="203">
        <v>0</v>
      </c>
      <c r="P1599" s="208">
        <v>60</v>
      </c>
      <c r="Q1599" s="197">
        <v>0</v>
      </c>
      <c r="R1599" s="197">
        <v>143</v>
      </c>
      <c r="S1599" s="197">
        <v>0</v>
      </c>
      <c r="T1599" s="92">
        <f t="shared" si="24"/>
        <v>2018</v>
      </c>
      <c r="U1599">
        <f>VLOOKUP(A1599,'SB35 Determination Data'!$B$4:$F$542,5,FALSE)</f>
        <v>2016</v>
      </c>
    </row>
    <row r="1600" spans="1:21" ht="15" x14ac:dyDescent="0.2">
      <c r="A1600" s="197" t="s">
        <v>65</v>
      </c>
      <c r="B1600" s="197" t="s">
        <v>66</v>
      </c>
      <c r="C1600" s="197" t="s">
        <v>67</v>
      </c>
      <c r="D1600" s="209">
        <v>2018</v>
      </c>
      <c r="E1600" s="197" t="s">
        <v>6</v>
      </c>
      <c r="F1600" s="203">
        <v>912</v>
      </c>
      <c r="G1600" s="200">
        <v>0</v>
      </c>
      <c r="H1600" s="204">
        <v>0</v>
      </c>
      <c r="I1600" s="204">
        <v>0</v>
      </c>
      <c r="J1600" s="204">
        <v>693</v>
      </c>
      <c r="K1600" s="199">
        <v>5</v>
      </c>
      <c r="L1600" s="203">
        <v>4</v>
      </c>
      <c r="M1600" s="203">
        <v>1</v>
      </c>
      <c r="N1600" s="203">
        <v>1062</v>
      </c>
      <c r="O1600" s="203">
        <v>28</v>
      </c>
      <c r="P1600" s="208">
        <v>2332</v>
      </c>
      <c r="Q1600" s="197">
        <v>182</v>
      </c>
      <c r="R1600" s="197">
        <v>4999</v>
      </c>
      <c r="S1600" s="197">
        <v>215</v>
      </c>
      <c r="T1600" s="92">
        <f t="shared" si="24"/>
        <v>2018</v>
      </c>
      <c r="U1600">
        <f>VLOOKUP(A1600,'SB35 Determination Data'!$B$4:$F$542,5,FALSE)</f>
        <v>2013</v>
      </c>
    </row>
    <row r="1601" spans="1:21" ht="15" x14ac:dyDescent="0.2">
      <c r="A1601" s="197" t="s">
        <v>69</v>
      </c>
      <c r="B1601" s="197" t="s">
        <v>55</v>
      </c>
      <c r="C1601" s="197" t="s">
        <v>56</v>
      </c>
      <c r="D1601" s="209">
        <v>2018</v>
      </c>
      <c r="E1601" s="197" t="s">
        <v>6</v>
      </c>
      <c r="F1601" s="203">
        <v>39</v>
      </c>
      <c r="G1601" s="200">
        <v>0</v>
      </c>
      <c r="H1601" s="204">
        <v>0</v>
      </c>
      <c r="I1601" s="204">
        <v>0</v>
      </c>
      <c r="J1601" s="204">
        <v>26</v>
      </c>
      <c r="K1601" s="199">
        <v>0</v>
      </c>
      <c r="L1601" s="203">
        <v>0</v>
      </c>
      <c r="M1601" s="203">
        <v>0</v>
      </c>
      <c r="N1601" s="208">
        <v>34</v>
      </c>
      <c r="O1601" s="203">
        <v>0</v>
      </c>
      <c r="P1601" s="208">
        <v>64</v>
      </c>
      <c r="Q1601" s="197">
        <v>1</v>
      </c>
      <c r="R1601" s="197">
        <v>163</v>
      </c>
      <c r="S1601" s="197">
        <v>1</v>
      </c>
      <c r="T1601" s="92">
        <f t="shared" si="24"/>
        <v>2018</v>
      </c>
      <c r="U1601">
        <f>VLOOKUP(A1601,'SB35 Determination Data'!$B$4:$F$542,5,FALSE)</f>
        <v>2015</v>
      </c>
    </row>
    <row r="1602" spans="1:21" ht="15" x14ac:dyDescent="0.2">
      <c r="A1602" s="197" t="s">
        <v>70</v>
      </c>
      <c r="B1602" s="197" t="s">
        <v>5</v>
      </c>
      <c r="C1602" s="197" t="s">
        <v>3</v>
      </c>
      <c r="D1602" s="209">
        <v>2018</v>
      </c>
      <c r="E1602" s="197" t="s">
        <v>6</v>
      </c>
      <c r="F1602" s="203">
        <v>447</v>
      </c>
      <c r="G1602" s="200">
        <v>0</v>
      </c>
      <c r="H1602" s="204">
        <v>0</v>
      </c>
      <c r="I1602" s="204">
        <v>0</v>
      </c>
      <c r="J1602" s="204">
        <v>263</v>
      </c>
      <c r="K1602" s="199">
        <v>1</v>
      </c>
      <c r="L1602" s="203">
        <v>0</v>
      </c>
      <c r="M1602" s="203">
        <v>1</v>
      </c>
      <c r="N1602" s="203">
        <v>280</v>
      </c>
      <c r="O1602" s="203">
        <v>0</v>
      </c>
      <c r="P1602" s="208">
        <v>708</v>
      </c>
      <c r="Q1602" s="197">
        <v>6</v>
      </c>
      <c r="R1602" s="197">
        <v>1698</v>
      </c>
      <c r="S1602" s="197">
        <v>7</v>
      </c>
      <c r="T1602" s="92">
        <f t="shared" si="24"/>
        <v>2018</v>
      </c>
      <c r="U1602">
        <f>VLOOKUP(A1602,'SB35 Determination Data'!$B$4:$F$542,5,FALSE)</f>
        <v>2014</v>
      </c>
    </row>
    <row r="1603" spans="1:21" ht="15" x14ac:dyDescent="0.2">
      <c r="A1603" s="197" t="s">
        <v>71</v>
      </c>
      <c r="B1603" s="197" t="s">
        <v>35</v>
      </c>
      <c r="C1603" s="197" t="s">
        <v>3</v>
      </c>
      <c r="D1603" s="209">
        <v>2018</v>
      </c>
      <c r="E1603" s="197" t="s">
        <v>6</v>
      </c>
      <c r="F1603" s="203">
        <v>141</v>
      </c>
      <c r="G1603" s="200">
        <v>0</v>
      </c>
      <c r="H1603" s="204">
        <v>0</v>
      </c>
      <c r="I1603" s="204">
        <v>0</v>
      </c>
      <c r="J1603" s="204">
        <v>95</v>
      </c>
      <c r="K1603" s="199">
        <v>0</v>
      </c>
      <c r="L1603" s="203">
        <v>0</v>
      </c>
      <c r="M1603" s="203">
        <v>0</v>
      </c>
      <c r="N1603" s="203">
        <v>110</v>
      </c>
      <c r="O1603" s="203">
        <v>0</v>
      </c>
      <c r="P1603" s="208">
        <v>254</v>
      </c>
      <c r="Q1603" s="197">
        <v>89</v>
      </c>
      <c r="R1603" s="197">
        <v>600</v>
      </c>
      <c r="S1603" s="197">
        <v>89</v>
      </c>
      <c r="T1603" s="92">
        <f t="shared" si="24"/>
        <v>2018</v>
      </c>
      <c r="U1603">
        <f>VLOOKUP(A1603,'SB35 Determination Data'!$B$4:$F$542,5,FALSE)</f>
        <v>2014</v>
      </c>
    </row>
    <row r="1604" spans="1:21" ht="15" x14ac:dyDescent="0.2">
      <c r="A1604" s="197" t="s">
        <v>942</v>
      </c>
      <c r="B1604" s="197" t="s">
        <v>72</v>
      </c>
      <c r="C1604" s="197" t="s">
        <v>26</v>
      </c>
      <c r="D1604" s="209">
        <v>2018</v>
      </c>
      <c r="E1604" s="197" t="s">
        <v>6</v>
      </c>
      <c r="F1604" s="203">
        <v>622</v>
      </c>
      <c r="G1604" s="200">
        <v>0</v>
      </c>
      <c r="H1604" s="204">
        <v>0</v>
      </c>
      <c r="I1604" s="204">
        <v>0</v>
      </c>
      <c r="J1604" s="204">
        <v>399</v>
      </c>
      <c r="K1604" s="199">
        <v>0</v>
      </c>
      <c r="L1604" s="203">
        <v>0</v>
      </c>
      <c r="M1604" s="203">
        <v>0</v>
      </c>
      <c r="N1604" s="203">
        <v>446</v>
      </c>
      <c r="O1604" s="203">
        <v>0</v>
      </c>
      <c r="P1604" s="208">
        <v>1104</v>
      </c>
      <c r="Q1604" s="197">
        <v>0</v>
      </c>
      <c r="R1604" s="197">
        <v>2571</v>
      </c>
      <c r="S1604" s="197">
        <v>0</v>
      </c>
      <c r="T1604" s="92">
        <f t="shared" ref="T1604:T1667" si="25">IF(D1604&gt;U1604,D1604,U1604)</f>
        <v>2018</v>
      </c>
      <c r="U1604">
        <f>VLOOKUP(A1604,'SB35 Determination Data'!$B$4:$F$542,5,FALSE)</f>
        <v>2016</v>
      </c>
    </row>
    <row r="1605" spans="1:21" ht="15" x14ac:dyDescent="0.2">
      <c r="A1605" s="197" t="s">
        <v>1042</v>
      </c>
      <c r="B1605" s="197" t="s">
        <v>5</v>
      </c>
      <c r="C1605" s="197" t="s">
        <v>3</v>
      </c>
      <c r="D1605" s="209">
        <v>2018</v>
      </c>
      <c r="E1605" s="197" t="s">
        <v>6</v>
      </c>
      <c r="F1605" s="203">
        <v>23</v>
      </c>
      <c r="G1605" s="200"/>
      <c r="H1605" s="204"/>
      <c r="I1605" s="204"/>
      <c r="J1605" s="204">
        <v>14</v>
      </c>
      <c r="K1605" s="199"/>
      <c r="L1605" s="203"/>
      <c r="M1605" s="203"/>
      <c r="N1605" s="203">
        <v>14</v>
      </c>
      <c r="O1605" s="203"/>
      <c r="P1605" s="208">
        <v>35</v>
      </c>
      <c r="Q1605" s="197"/>
      <c r="R1605" s="197">
        <v>86</v>
      </c>
      <c r="S1605" s="197"/>
      <c r="T1605" s="92">
        <f t="shared" si="25"/>
        <v>2018</v>
      </c>
      <c r="U1605">
        <f>VLOOKUP(A1605,'SB35 Determination Data'!$B$4:$F$542,5,FALSE)</f>
        <v>2014</v>
      </c>
    </row>
    <row r="1606" spans="1:21" ht="15" x14ac:dyDescent="0.2">
      <c r="A1606" s="197" t="s">
        <v>73</v>
      </c>
      <c r="B1606" s="197" t="s">
        <v>46</v>
      </c>
      <c r="C1606" s="197" t="s">
        <v>47</v>
      </c>
      <c r="D1606" s="209">
        <v>2018</v>
      </c>
      <c r="E1606" s="197" t="s">
        <v>6</v>
      </c>
      <c r="F1606" s="203">
        <v>974</v>
      </c>
      <c r="G1606" s="200">
        <v>0</v>
      </c>
      <c r="H1606" s="204">
        <v>0</v>
      </c>
      <c r="I1606" s="204">
        <v>0</v>
      </c>
      <c r="J1606" s="204">
        <v>643</v>
      </c>
      <c r="K1606" s="199">
        <v>2</v>
      </c>
      <c r="L1606" s="203">
        <v>2</v>
      </c>
      <c r="M1606" s="203">
        <v>0</v>
      </c>
      <c r="N1606" s="203">
        <v>708</v>
      </c>
      <c r="O1606" s="203">
        <v>0</v>
      </c>
      <c r="P1606" s="208">
        <v>1638</v>
      </c>
      <c r="Q1606" s="197">
        <v>115</v>
      </c>
      <c r="R1606" s="197">
        <v>3963</v>
      </c>
      <c r="S1606" s="197">
        <v>117</v>
      </c>
      <c r="T1606" s="92">
        <f t="shared" si="25"/>
        <v>2018</v>
      </c>
      <c r="U1606">
        <f>VLOOKUP(A1606,'SB35 Determination Data'!$B$4:$F$542,5,FALSE)</f>
        <v>2014</v>
      </c>
    </row>
    <row r="1607" spans="1:21" ht="15" x14ac:dyDescent="0.2">
      <c r="A1607" s="197" t="s">
        <v>74</v>
      </c>
      <c r="B1607" s="197" t="s">
        <v>2</v>
      </c>
      <c r="C1607" s="197" t="s">
        <v>3</v>
      </c>
      <c r="D1607" s="209">
        <v>2018</v>
      </c>
      <c r="E1607" s="197" t="s">
        <v>6</v>
      </c>
      <c r="F1607" s="203">
        <v>707</v>
      </c>
      <c r="G1607" s="200">
        <v>0</v>
      </c>
      <c r="H1607" s="204">
        <v>0</v>
      </c>
      <c r="I1607" s="204">
        <v>0</v>
      </c>
      <c r="J1607" s="204">
        <v>478</v>
      </c>
      <c r="K1607" s="199">
        <v>0</v>
      </c>
      <c r="L1607" s="203">
        <v>0</v>
      </c>
      <c r="M1607" s="203">
        <v>0</v>
      </c>
      <c r="N1607" s="208">
        <v>533</v>
      </c>
      <c r="O1607" s="203">
        <v>0</v>
      </c>
      <c r="P1607" s="208">
        <v>1176</v>
      </c>
      <c r="Q1607" s="197">
        <v>521</v>
      </c>
      <c r="R1607" s="197">
        <v>2894</v>
      </c>
      <c r="S1607" s="197">
        <v>521</v>
      </c>
      <c r="T1607" s="92">
        <f t="shared" si="25"/>
        <v>2018</v>
      </c>
      <c r="U1607">
        <f>VLOOKUP(A1607,'SB35 Determination Data'!$B$4:$F$542,5,FALSE)</f>
        <v>2014</v>
      </c>
    </row>
    <row r="1608" spans="1:21" ht="15" x14ac:dyDescent="0.2">
      <c r="A1608" s="197" t="s">
        <v>75</v>
      </c>
      <c r="B1608" s="197" t="s">
        <v>2</v>
      </c>
      <c r="C1608" s="197" t="s">
        <v>3</v>
      </c>
      <c r="D1608" s="209">
        <v>2018</v>
      </c>
      <c r="E1608" s="197" t="s">
        <v>6</v>
      </c>
      <c r="F1608" s="203">
        <v>217</v>
      </c>
      <c r="G1608" s="200">
        <v>0</v>
      </c>
      <c r="H1608" s="204">
        <v>0</v>
      </c>
      <c r="I1608" s="204">
        <v>0</v>
      </c>
      <c r="J1608" s="204">
        <v>148</v>
      </c>
      <c r="K1608" s="199">
        <v>0</v>
      </c>
      <c r="L1608" s="203">
        <v>0</v>
      </c>
      <c r="M1608" s="203">
        <v>0</v>
      </c>
      <c r="N1608" s="203">
        <v>164</v>
      </c>
      <c r="O1608" s="203">
        <v>0</v>
      </c>
      <c r="P1608" s="208">
        <v>333</v>
      </c>
      <c r="Q1608" s="197">
        <v>224</v>
      </c>
      <c r="R1608" s="197">
        <v>862</v>
      </c>
      <c r="S1608" s="197">
        <v>224</v>
      </c>
      <c r="T1608" s="92">
        <f t="shared" si="25"/>
        <v>2018</v>
      </c>
      <c r="U1608">
        <f>VLOOKUP(A1608,'SB35 Determination Data'!$B$4:$F$542,5,FALSE)</f>
        <v>2014</v>
      </c>
    </row>
    <row r="1609" spans="1:21" ht="15" x14ac:dyDescent="0.2">
      <c r="A1609" s="197" t="s">
        <v>1241</v>
      </c>
      <c r="B1609" s="197" t="s">
        <v>76</v>
      </c>
      <c r="C1609" s="197" t="s">
        <v>13</v>
      </c>
      <c r="D1609" s="209">
        <v>2018</v>
      </c>
      <c r="E1609" s="197" t="s">
        <v>6</v>
      </c>
      <c r="F1609" s="203">
        <v>253</v>
      </c>
      <c r="G1609" s="200">
        <v>0</v>
      </c>
      <c r="H1609" s="204">
        <v>0</v>
      </c>
      <c r="I1609" s="204">
        <v>0</v>
      </c>
      <c r="J1609" s="204">
        <v>190</v>
      </c>
      <c r="K1609" s="199">
        <v>0</v>
      </c>
      <c r="L1609" s="203">
        <v>0</v>
      </c>
      <c r="M1609" s="203">
        <v>0</v>
      </c>
      <c r="N1609" s="203">
        <v>204</v>
      </c>
      <c r="O1609" s="203">
        <v>20</v>
      </c>
      <c r="P1609" s="208">
        <v>467</v>
      </c>
      <c r="Q1609" s="197">
        <v>0</v>
      </c>
      <c r="R1609" s="197">
        <v>1114</v>
      </c>
      <c r="S1609" s="197">
        <v>20</v>
      </c>
      <c r="T1609" s="92">
        <f t="shared" si="25"/>
        <v>2018</v>
      </c>
      <c r="U1609">
        <f>VLOOKUP(A1609,'SB35 Determination Data'!$B$4:$F$542,5,FALSE)</f>
        <v>2016</v>
      </c>
    </row>
    <row r="1610" spans="1:21" ht="15" x14ac:dyDescent="0.2">
      <c r="A1610" s="197" t="s">
        <v>77</v>
      </c>
      <c r="B1610" s="197" t="s">
        <v>66</v>
      </c>
      <c r="C1610" s="197" t="s">
        <v>67</v>
      </c>
      <c r="D1610" s="209">
        <v>2018</v>
      </c>
      <c r="E1610" s="197" t="s">
        <v>6</v>
      </c>
      <c r="F1610" s="203">
        <v>3209</v>
      </c>
      <c r="G1610" s="200">
        <v>0</v>
      </c>
      <c r="H1610" s="204">
        <v>0</v>
      </c>
      <c r="I1610" s="204">
        <v>0</v>
      </c>
      <c r="J1610" s="204">
        <v>2439</v>
      </c>
      <c r="K1610" s="199">
        <v>0</v>
      </c>
      <c r="L1610" s="203">
        <v>0</v>
      </c>
      <c r="M1610" s="203">
        <v>0</v>
      </c>
      <c r="N1610" s="203">
        <v>2257</v>
      </c>
      <c r="O1610" s="203">
        <v>0</v>
      </c>
      <c r="P1610" s="208">
        <v>4956</v>
      </c>
      <c r="Q1610" s="197">
        <v>1777</v>
      </c>
      <c r="R1610" s="197">
        <v>12861</v>
      </c>
      <c r="S1610" s="197">
        <v>1777</v>
      </c>
      <c r="T1610" s="92">
        <f t="shared" si="25"/>
        <v>2018</v>
      </c>
      <c r="U1610">
        <f>VLOOKUP(A1610,'SB35 Determination Data'!$B$4:$F$542,5,FALSE)</f>
        <v>2013</v>
      </c>
    </row>
    <row r="1611" spans="1:21" ht="15" x14ac:dyDescent="0.2">
      <c r="A1611" s="197" t="s">
        <v>997</v>
      </c>
      <c r="B1611" s="197" t="s">
        <v>78</v>
      </c>
      <c r="C1611" s="197" t="s">
        <v>32</v>
      </c>
      <c r="D1611" s="209">
        <v>2018</v>
      </c>
      <c r="E1611" s="197" t="s">
        <v>6</v>
      </c>
      <c r="F1611" s="203">
        <v>146</v>
      </c>
      <c r="G1611" s="200">
        <v>2</v>
      </c>
      <c r="H1611" s="204">
        <v>0</v>
      </c>
      <c r="I1611" s="204">
        <v>2</v>
      </c>
      <c r="J1611" s="204">
        <v>102</v>
      </c>
      <c r="K1611" s="199">
        <v>0</v>
      </c>
      <c r="L1611" s="203">
        <v>0</v>
      </c>
      <c r="M1611" s="203">
        <v>0</v>
      </c>
      <c r="N1611" s="203">
        <v>130</v>
      </c>
      <c r="O1611" s="203">
        <v>0</v>
      </c>
      <c r="P1611" s="208">
        <v>318</v>
      </c>
      <c r="Q1611" s="197">
        <v>16</v>
      </c>
      <c r="R1611" s="197">
        <v>696</v>
      </c>
      <c r="S1611" s="197">
        <v>18</v>
      </c>
      <c r="T1611" s="92">
        <f t="shared" si="25"/>
        <v>2018</v>
      </c>
      <c r="U1611">
        <f>VLOOKUP(A1611,'SB35 Determination Data'!$B$4:$F$542,5,FALSE)</f>
        <v>2014</v>
      </c>
    </row>
    <row r="1612" spans="1:21" ht="15" x14ac:dyDescent="0.2">
      <c r="A1612" s="197" t="s">
        <v>1043</v>
      </c>
      <c r="B1612" s="197" t="s">
        <v>5</v>
      </c>
      <c r="C1612" s="197" t="s">
        <v>3</v>
      </c>
      <c r="D1612" s="209">
        <v>2018</v>
      </c>
      <c r="E1612" s="197" t="s">
        <v>6</v>
      </c>
      <c r="F1612" s="203">
        <v>98</v>
      </c>
      <c r="G1612" s="200">
        <v>0</v>
      </c>
      <c r="H1612" s="204">
        <v>0</v>
      </c>
      <c r="I1612" s="204">
        <v>0</v>
      </c>
      <c r="J1612" s="204">
        <v>59</v>
      </c>
      <c r="K1612" s="199">
        <v>0</v>
      </c>
      <c r="L1612" s="203">
        <v>0</v>
      </c>
      <c r="M1612" s="203">
        <v>0</v>
      </c>
      <c r="N1612" s="208">
        <v>64</v>
      </c>
      <c r="O1612" s="203">
        <v>7</v>
      </c>
      <c r="P1612" s="208">
        <v>152</v>
      </c>
      <c r="Q1612" s="197">
        <v>30</v>
      </c>
      <c r="R1612" s="197">
        <v>373</v>
      </c>
      <c r="S1612" s="197">
        <v>37</v>
      </c>
      <c r="T1612" s="92">
        <f t="shared" si="25"/>
        <v>2018</v>
      </c>
      <c r="U1612">
        <f>VLOOKUP(A1612,'SB35 Determination Data'!$B$4:$F$542,5,FALSE)</f>
        <v>2014</v>
      </c>
    </row>
    <row r="1613" spans="1:21" ht="15" x14ac:dyDescent="0.2">
      <c r="A1613" s="197" t="s">
        <v>79</v>
      </c>
      <c r="B1613" s="197" t="s">
        <v>21</v>
      </c>
      <c r="C1613" s="197" t="s">
        <v>8</v>
      </c>
      <c r="D1613" s="209">
        <v>2018</v>
      </c>
      <c r="E1613" s="197" t="s">
        <v>6</v>
      </c>
      <c r="F1613" s="203">
        <v>51</v>
      </c>
      <c r="G1613" s="200"/>
      <c r="H1613" s="204"/>
      <c r="I1613" s="204"/>
      <c r="J1613" s="204">
        <v>25</v>
      </c>
      <c r="K1613" s="199"/>
      <c r="L1613" s="203"/>
      <c r="M1613" s="203"/>
      <c r="N1613" s="203">
        <v>31</v>
      </c>
      <c r="O1613" s="203"/>
      <c r="P1613" s="208">
        <v>34</v>
      </c>
      <c r="Q1613" s="197"/>
      <c r="R1613" s="197">
        <v>141</v>
      </c>
      <c r="S1613" s="197"/>
      <c r="T1613" s="92">
        <f t="shared" si="25"/>
        <v>2018</v>
      </c>
      <c r="U1613">
        <f>VLOOKUP(A1613,'SB35 Determination Data'!$B$4:$F$542,5,FALSE)</f>
        <v>2015</v>
      </c>
    </row>
    <row r="1614" spans="1:21" ht="15" x14ac:dyDescent="0.2">
      <c r="A1614" s="197" t="s">
        <v>1118</v>
      </c>
      <c r="B1614" s="197" t="s">
        <v>1059</v>
      </c>
      <c r="C1614" s="197" t="s">
        <v>13</v>
      </c>
      <c r="D1614" s="209">
        <v>2018</v>
      </c>
      <c r="E1614" s="197" t="s">
        <v>6</v>
      </c>
      <c r="F1614" s="203">
        <v>108</v>
      </c>
      <c r="G1614" s="200">
        <v>1</v>
      </c>
      <c r="H1614" s="204">
        <v>0</v>
      </c>
      <c r="I1614" s="204">
        <v>1</v>
      </c>
      <c r="J1614" s="204">
        <v>67</v>
      </c>
      <c r="K1614" s="199">
        <v>1</v>
      </c>
      <c r="L1614" s="203">
        <v>0</v>
      </c>
      <c r="M1614" s="203">
        <v>1</v>
      </c>
      <c r="N1614" s="203">
        <v>87</v>
      </c>
      <c r="O1614" s="203">
        <v>2</v>
      </c>
      <c r="P1614" s="208">
        <v>205</v>
      </c>
      <c r="Q1614" s="197">
        <v>5</v>
      </c>
      <c r="R1614" s="197">
        <v>467</v>
      </c>
      <c r="S1614" s="197">
        <v>9</v>
      </c>
      <c r="T1614" s="92">
        <f t="shared" si="25"/>
        <v>2018</v>
      </c>
      <c r="U1614">
        <f>VLOOKUP(A1614,'SB35 Determination Data'!$B$4:$F$542,5,FALSE)</f>
        <v>2014</v>
      </c>
    </row>
    <row r="1615" spans="1:21" ht="15" x14ac:dyDescent="0.2">
      <c r="A1615" s="197" t="s">
        <v>80</v>
      </c>
      <c r="B1615" s="197" t="s">
        <v>81</v>
      </c>
      <c r="C1615" s="197" t="s">
        <v>8</v>
      </c>
      <c r="D1615" s="209">
        <v>2018</v>
      </c>
      <c r="E1615" s="197" t="s">
        <v>6</v>
      </c>
      <c r="F1615" s="203">
        <v>39</v>
      </c>
      <c r="G1615" s="200">
        <v>0</v>
      </c>
      <c r="H1615" s="204">
        <v>0</v>
      </c>
      <c r="I1615" s="204">
        <v>0</v>
      </c>
      <c r="J1615" s="204">
        <v>29</v>
      </c>
      <c r="K1615" s="199">
        <v>0</v>
      </c>
      <c r="L1615" s="203">
        <v>0</v>
      </c>
      <c r="M1615" s="203">
        <v>0</v>
      </c>
      <c r="N1615" s="203">
        <v>31</v>
      </c>
      <c r="O1615" s="203">
        <v>0</v>
      </c>
      <c r="P1615" s="208">
        <v>112</v>
      </c>
      <c r="Q1615" s="197">
        <v>14</v>
      </c>
      <c r="R1615" s="197">
        <v>211</v>
      </c>
      <c r="S1615" s="197">
        <v>14</v>
      </c>
      <c r="T1615" s="92">
        <f t="shared" si="25"/>
        <v>2018</v>
      </c>
      <c r="U1615">
        <f>VLOOKUP(A1615,'SB35 Determination Data'!$B$4:$F$542,5,FALSE)</f>
        <v>2015</v>
      </c>
    </row>
    <row r="1616" spans="1:21" ht="15" x14ac:dyDescent="0.2">
      <c r="A1616" s="197" t="s">
        <v>1044</v>
      </c>
      <c r="B1616" s="197" t="s">
        <v>82</v>
      </c>
      <c r="C1616" s="197" t="s">
        <v>26</v>
      </c>
      <c r="D1616" s="209">
        <v>2018</v>
      </c>
      <c r="E1616" s="197" t="s">
        <v>6</v>
      </c>
      <c r="F1616" s="203">
        <v>2321</v>
      </c>
      <c r="G1616" s="200">
        <v>0</v>
      </c>
      <c r="H1616" s="204">
        <v>0</v>
      </c>
      <c r="I1616" s="204">
        <v>0</v>
      </c>
      <c r="J1616" s="204">
        <v>1145</v>
      </c>
      <c r="K1616" s="199">
        <v>2</v>
      </c>
      <c r="L1616" s="203">
        <v>2</v>
      </c>
      <c r="M1616" s="203">
        <v>0</v>
      </c>
      <c r="N1616" s="208">
        <v>1018</v>
      </c>
      <c r="O1616" s="203">
        <v>411</v>
      </c>
      <c r="P1616" s="208">
        <v>1844</v>
      </c>
      <c r="Q1616" s="197">
        <v>694</v>
      </c>
      <c r="R1616" s="197">
        <v>6328</v>
      </c>
      <c r="S1616" s="197">
        <v>1107</v>
      </c>
      <c r="T1616" s="92">
        <f t="shared" si="25"/>
        <v>2018</v>
      </c>
      <c r="U1616">
        <f>VLOOKUP(A1616,'SB35 Determination Data'!$B$4:$F$542,5,FALSE)</f>
        <v>2016</v>
      </c>
    </row>
    <row r="1617" spans="1:21" ht="15" x14ac:dyDescent="0.2">
      <c r="A1617" s="197" t="s">
        <v>83</v>
      </c>
      <c r="B1617" s="197" t="s">
        <v>35</v>
      </c>
      <c r="C1617" s="197" t="s">
        <v>3</v>
      </c>
      <c r="D1617" s="209">
        <v>2018</v>
      </c>
      <c r="E1617" s="197" t="s">
        <v>6</v>
      </c>
      <c r="F1617" s="203">
        <v>1555</v>
      </c>
      <c r="G1617" s="200"/>
      <c r="H1617" s="204"/>
      <c r="I1617" s="204"/>
      <c r="J1617" s="204">
        <v>1059</v>
      </c>
      <c r="K1617" s="199"/>
      <c r="L1617" s="203"/>
      <c r="M1617" s="203"/>
      <c r="N1617" s="203">
        <v>1212</v>
      </c>
      <c r="O1617" s="203"/>
      <c r="P1617" s="208">
        <v>2945</v>
      </c>
      <c r="Q1617" s="197"/>
      <c r="R1617" s="197">
        <v>6771</v>
      </c>
      <c r="S1617" s="197"/>
      <c r="T1617" s="92">
        <f t="shared" si="25"/>
        <v>2018</v>
      </c>
      <c r="U1617">
        <f>VLOOKUP(A1617,'SB35 Determination Data'!$B$4:$F$542,5,FALSE)</f>
        <v>2014</v>
      </c>
    </row>
    <row r="1618" spans="1:21" ht="15" x14ac:dyDescent="0.2">
      <c r="A1618" s="197" t="s">
        <v>84</v>
      </c>
      <c r="B1618" s="197" t="s">
        <v>82</v>
      </c>
      <c r="C1618" s="197" t="s">
        <v>26</v>
      </c>
      <c r="D1618" s="209">
        <v>2018</v>
      </c>
      <c r="E1618" s="197" t="s">
        <v>6</v>
      </c>
      <c r="F1618" s="203">
        <v>150</v>
      </c>
      <c r="G1618" s="200">
        <v>0</v>
      </c>
      <c r="H1618" s="204">
        <v>0</v>
      </c>
      <c r="I1618" s="204">
        <v>0</v>
      </c>
      <c r="J1618" s="204">
        <v>115</v>
      </c>
      <c r="K1618" s="199">
        <v>0</v>
      </c>
      <c r="L1618" s="203">
        <v>0</v>
      </c>
      <c r="M1618" s="203">
        <v>0</v>
      </c>
      <c r="N1618" s="203">
        <v>123</v>
      </c>
      <c r="O1618" s="203">
        <v>14</v>
      </c>
      <c r="P1618" s="208">
        <v>201</v>
      </c>
      <c r="Q1618" s="197">
        <v>30</v>
      </c>
      <c r="R1618" s="197">
        <v>589</v>
      </c>
      <c r="S1618" s="197">
        <v>44</v>
      </c>
      <c r="T1618" s="92">
        <f t="shared" si="25"/>
        <v>2018</v>
      </c>
      <c r="U1618">
        <f>VLOOKUP(A1618,'SB35 Determination Data'!$B$4:$F$542,5,FALSE)</f>
        <v>2016</v>
      </c>
    </row>
    <row r="1619" spans="1:21" ht="15" x14ac:dyDescent="0.2">
      <c r="A1619" s="197" t="s">
        <v>85</v>
      </c>
      <c r="B1619" s="197" t="s">
        <v>31</v>
      </c>
      <c r="C1619" s="197" t="s">
        <v>32</v>
      </c>
      <c r="D1619" s="209">
        <v>2018</v>
      </c>
      <c r="E1619" s="197" t="s">
        <v>6</v>
      </c>
      <c r="F1619" s="203">
        <v>10</v>
      </c>
      <c r="G1619" s="200"/>
      <c r="H1619" s="204"/>
      <c r="I1619" s="204"/>
      <c r="J1619" s="204">
        <v>7</v>
      </c>
      <c r="K1619" s="199"/>
      <c r="L1619" s="203"/>
      <c r="M1619" s="203"/>
      <c r="N1619" s="203">
        <v>10</v>
      </c>
      <c r="O1619" s="203"/>
      <c r="P1619" s="208">
        <v>24</v>
      </c>
      <c r="Q1619" s="197"/>
      <c r="R1619" s="197">
        <v>51</v>
      </c>
      <c r="S1619" s="197"/>
      <c r="T1619" s="92">
        <f t="shared" si="25"/>
        <v>2018</v>
      </c>
      <c r="U1619">
        <f>VLOOKUP(A1619,'SB35 Determination Data'!$B$4:$F$542,5,FALSE)</f>
        <v>2014</v>
      </c>
    </row>
    <row r="1620" spans="1:21" ht="15" x14ac:dyDescent="0.2">
      <c r="A1620" s="197" t="s">
        <v>86</v>
      </c>
      <c r="B1620" s="197" t="s">
        <v>29</v>
      </c>
      <c r="C1620" s="197" t="s">
        <v>8</v>
      </c>
      <c r="D1620" s="209">
        <v>2018</v>
      </c>
      <c r="E1620" s="197" t="s">
        <v>6</v>
      </c>
      <c r="F1620" s="203">
        <v>20</v>
      </c>
      <c r="G1620" s="200">
        <v>31</v>
      </c>
      <c r="H1620" s="204">
        <v>31</v>
      </c>
      <c r="I1620" s="204">
        <v>0</v>
      </c>
      <c r="J1620" s="204">
        <v>8</v>
      </c>
      <c r="K1620" s="199">
        <v>34</v>
      </c>
      <c r="L1620" s="203">
        <v>34</v>
      </c>
      <c r="M1620" s="203">
        <v>0</v>
      </c>
      <c r="N1620" s="203">
        <v>9</v>
      </c>
      <c r="O1620" s="203">
        <v>0</v>
      </c>
      <c r="P1620" s="208">
        <v>22</v>
      </c>
      <c r="Q1620" s="197">
        <v>4</v>
      </c>
      <c r="R1620" s="197">
        <v>59</v>
      </c>
      <c r="S1620" s="197">
        <v>69</v>
      </c>
      <c r="T1620" s="92">
        <f t="shared" si="25"/>
        <v>2018</v>
      </c>
      <c r="U1620">
        <f>VLOOKUP(A1620,'SB35 Determination Data'!$B$4:$F$542,5,FALSE)</f>
        <v>2015</v>
      </c>
    </row>
    <row r="1621" spans="1:21" ht="15" x14ac:dyDescent="0.2">
      <c r="A1621" s="197" t="s">
        <v>87</v>
      </c>
      <c r="B1621" s="197" t="s">
        <v>2</v>
      </c>
      <c r="C1621" s="197" t="s">
        <v>3</v>
      </c>
      <c r="D1621" s="209">
        <v>2018</v>
      </c>
      <c r="E1621" s="197" t="s">
        <v>6</v>
      </c>
      <c r="F1621" s="203">
        <v>443</v>
      </c>
      <c r="G1621" s="200">
        <v>0</v>
      </c>
      <c r="H1621" s="204">
        <v>0</v>
      </c>
      <c r="I1621" s="204">
        <v>0</v>
      </c>
      <c r="J1621" s="204">
        <v>302</v>
      </c>
      <c r="K1621" s="199">
        <v>0</v>
      </c>
      <c r="L1621" s="203">
        <v>0</v>
      </c>
      <c r="M1621" s="203">
        <v>0</v>
      </c>
      <c r="N1621" s="203">
        <v>347</v>
      </c>
      <c r="O1621" s="203">
        <v>0</v>
      </c>
      <c r="P1621" s="208">
        <v>831</v>
      </c>
      <c r="Q1621" s="197">
        <v>69</v>
      </c>
      <c r="R1621" s="197">
        <v>1923</v>
      </c>
      <c r="S1621" s="197">
        <v>69</v>
      </c>
      <c r="T1621" s="92">
        <f t="shared" si="25"/>
        <v>2018</v>
      </c>
      <c r="U1621">
        <f>VLOOKUP(A1621,'SB35 Determination Data'!$B$4:$F$542,5,FALSE)</f>
        <v>2014</v>
      </c>
    </row>
    <row r="1622" spans="1:21" ht="15" x14ac:dyDescent="0.2">
      <c r="A1622" s="197" t="s">
        <v>1010</v>
      </c>
      <c r="B1622" s="197" t="s">
        <v>1011</v>
      </c>
      <c r="C1622" s="197" t="s">
        <v>13</v>
      </c>
      <c r="D1622" s="209">
        <v>2018</v>
      </c>
      <c r="E1622" s="197" t="s">
        <v>6</v>
      </c>
      <c r="F1622" s="203">
        <v>107</v>
      </c>
      <c r="G1622" s="200">
        <v>3</v>
      </c>
      <c r="H1622" s="204">
        <v>0</v>
      </c>
      <c r="I1622" s="204">
        <v>3</v>
      </c>
      <c r="J1622" s="204">
        <v>91</v>
      </c>
      <c r="K1622" s="199">
        <v>0</v>
      </c>
      <c r="L1622" s="203">
        <v>0</v>
      </c>
      <c r="M1622" s="203">
        <v>0</v>
      </c>
      <c r="N1622" s="208">
        <v>91</v>
      </c>
      <c r="O1622" s="203">
        <v>2</v>
      </c>
      <c r="P1622" s="208">
        <v>210</v>
      </c>
      <c r="Q1622" s="197">
        <v>6</v>
      </c>
      <c r="R1622" s="197">
        <v>499</v>
      </c>
      <c r="S1622" s="197">
        <v>11</v>
      </c>
      <c r="T1622" s="92">
        <f t="shared" si="25"/>
        <v>2018</v>
      </c>
      <c r="U1622">
        <f>VLOOKUP(A1622,'SB35 Determination Data'!$B$4:$F$542,5,FALSE)</f>
        <v>2014</v>
      </c>
    </row>
    <row r="1623" spans="1:21" ht="15" x14ac:dyDescent="0.2">
      <c r="A1623" s="197" t="s">
        <v>88</v>
      </c>
      <c r="B1623" s="197" t="s">
        <v>21</v>
      </c>
      <c r="C1623" s="197" t="s">
        <v>8</v>
      </c>
      <c r="D1623" s="209">
        <v>2018</v>
      </c>
      <c r="E1623" s="197" t="s">
        <v>6</v>
      </c>
      <c r="F1623" s="203">
        <v>798</v>
      </c>
      <c r="G1623" s="200">
        <v>0</v>
      </c>
      <c r="H1623" s="204">
        <v>0</v>
      </c>
      <c r="I1623" s="204">
        <v>0</v>
      </c>
      <c r="J1623" s="204">
        <v>444</v>
      </c>
      <c r="K1623" s="199">
        <v>0</v>
      </c>
      <c r="L1623" s="203">
        <v>0</v>
      </c>
      <c r="M1623" s="203">
        <v>0</v>
      </c>
      <c r="N1623" s="203">
        <v>559</v>
      </c>
      <c r="O1623" s="203">
        <v>0</v>
      </c>
      <c r="P1623" s="208">
        <v>1677</v>
      </c>
      <c r="Q1623" s="197">
        <v>24</v>
      </c>
      <c r="R1623" s="197">
        <v>3478</v>
      </c>
      <c r="S1623" s="197">
        <v>24</v>
      </c>
      <c r="T1623" s="92">
        <f t="shared" si="25"/>
        <v>2018</v>
      </c>
      <c r="U1623">
        <f>VLOOKUP(A1623,'SB35 Determination Data'!$B$4:$F$542,5,FALSE)</f>
        <v>2015</v>
      </c>
    </row>
    <row r="1624" spans="1:21" ht="15" x14ac:dyDescent="0.2">
      <c r="A1624" s="197" t="s">
        <v>89</v>
      </c>
      <c r="B1624" s="197" t="s">
        <v>21</v>
      </c>
      <c r="C1624" s="197" t="s">
        <v>8</v>
      </c>
      <c r="D1624" s="209">
        <v>2018</v>
      </c>
      <c r="E1624" s="197" t="s">
        <v>6</v>
      </c>
      <c r="F1624" s="203">
        <v>374</v>
      </c>
      <c r="G1624" s="200">
        <v>63</v>
      </c>
      <c r="H1624" s="204">
        <v>62</v>
      </c>
      <c r="I1624" s="204">
        <v>1</v>
      </c>
      <c r="J1624" s="204">
        <v>218</v>
      </c>
      <c r="K1624" s="199">
        <v>171</v>
      </c>
      <c r="L1624" s="203">
        <v>171</v>
      </c>
      <c r="M1624" s="203">
        <v>0</v>
      </c>
      <c r="N1624" s="203">
        <v>243</v>
      </c>
      <c r="O1624" s="203">
        <v>1</v>
      </c>
      <c r="P1624" s="208">
        <v>532</v>
      </c>
      <c r="Q1624" s="197">
        <v>434</v>
      </c>
      <c r="R1624" s="197">
        <v>1367</v>
      </c>
      <c r="S1624" s="197">
        <v>669</v>
      </c>
      <c r="T1624" s="92">
        <f t="shared" si="25"/>
        <v>2018</v>
      </c>
      <c r="U1624">
        <f>VLOOKUP(A1624,'SB35 Determination Data'!$B$4:$F$542,5,FALSE)</f>
        <v>2015</v>
      </c>
    </row>
    <row r="1625" spans="1:21" ht="15" x14ac:dyDescent="0.2">
      <c r="A1625" s="197" t="s">
        <v>1255</v>
      </c>
      <c r="B1625" s="197" t="s">
        <v>90</v>
      </c>
      <c r="C1625" s="197" t="s">
        <v>13</v>
      </c>
      <c r="D1625" s="209">
        <v>2018</v>
      </c>
      <c r="E1625" s="197" t="s">
        <v>6</v>
      </c>
      <c r="F1625" s="203">
        <v>38</v>
      </c>
      <c r="G1625" s="200">
        <v>0</v>
      </c>
      <c r="H1625" s="204">
        <v>0</v>
      </c>
      <c r="I1625" s="204">
        <v>0</v>
      </c>
      <c r="J1625" s="204">
        <v>30</v>
      </c>
      <c r="K1625" s="199">
        <v>0</v>
      </c>
      <c r="L1625" s="203">
        <v>0</v>
      </c>
      <c r="M1625" s="203">
        <v>0</v>
      </c>
      <c r="N1625" s="203">
        <v>33</v>
      </c>
      <c r="O1625" s="203">
        <v>4</v>
      </c>
      <c r="P1625" s="208">
        <v>75</v>
      </c>
      <c r="Q1625" s="197">
        <v>13</v>
      </c>
      <c r="R1625" s="197">
        <v>176</v>
      </c>
      <c r="S1625" s="197">
        <v>17</v>
      </c>
      <c r="T1625" s="92">
        <f t="shared" si="25"/>
        <v>2018</v>
      </c>
      <c r="U1625">
        <f>VLOOKUP(A1625,'SB35 Determination Data'!$B$4:$F$542,5,FALSE)</f>
        <v>2014</v>
      </c>
    </row>
    <row r="1626" spans="1:21" ht="15" x14ac:dyDescent="0.2">
      <c r="A1626" s="197" t="s">
        <v>91</v>
      </c>
      <c r="B1626" s="197" t="s">
        <v>35</v>
      </c>
      <c r="C1626" s="197" t="s">
        <v>3</v>
      </c>
      <c r="D1626" s="209">
        <v>2018</v>
      </c>
      <c r="E1626" s="197" t="s">
        <v>6</v>
      </c>
      <c r="F1626" s="203">
        <v>192</v>
      </c>
      <c r="G1626" s="200">
        <v>11</v>
      </c>
      <c r="H1626" s="204">
        <v>11</v>
      </c>
      <c r="I1626" s="204">
        <v>0</v>
      </c>
      <c r="J1626" s="204">
        <v>128</v>
      </c>
      <c r="K1626" s="199">
        <v>73</v>
      </c>
      <c r="L1626" s="203">
        <v>73</v>
      </c>
      <c r="M1626" s="203">
        <v>0</v>
      </c>
      <c r="N1626" s="203">
        <v>142</v>
      </c>
      <c r="O1626" s="203">
        <v>1</v>
      </c>
      <c r="P1626" s="208">
        <v>308</v>
      </c>
      <c r="Q1626" s="197">
        <v>336</v>
      </c>
      <c r="R1626" s="197">
        <v>770</v>
      </c>
      <c r="S1626" s="197">
        <v>421</v>
      </c>
      <c r="T1626" s="92">
        <f t="shared" si="25"/>
        <v>2018</v>
      </c>
      <c r="U1626">
        <f>VLOOKUP(A1626,'SB35 Determination Data'!$B$4:$F$542,5,FALSE)</f>
        <v>2014</v>
      </c>
    </row>
    <row r="1627" spans="1:21" ht="15" x14ac:dyDescent="0.2">
      <c r="A1627" s="197" t="s">
        <v>92</v>
      </c>
      <c r="B1627" s="197" t="s">
        <v>66</v>
      </c>
      <c r="C1627" s="197" t="s">
        <v>67</v>
      </c>
      <c r="D1627" s="209">
        <v>2018</v>
      </c>
      <c r="E1627" s="197" t="s">
        <v>6</v>
      </c>
      <c r="F1627" s="203">
        <v>13</v>
      </c>
      <c r="G1627" s="200">
        <v>0</v>
      </c>
      <c r="H1627" s="204">
        <v>0</v>
      </c>
      <c r="I1627" s="204">
        <v>0</v>
      </c>
      <c r="J1627" s="204">
        <v>9</v>
      </c>
      <c r="K1627" s="199">
        <v>0</v>
      </c>
      <c r="L1627" s="203">
        <v>0</v>
      </c>
      <c r="M1627" s="203">
        <v>0</v>
      </c>
      <c r="N1627" s="208">
        <v>9</v>
      </c>
      <c r="O1627" s="203">
        <v>0</v>
      </c>
      <c r="P1627" s="208">
        <v>19</v>
      </c>
      <c r="Q1627" s="197">
        <v>15</v>
      </c>
      <c r="R1627" s="197">
        <v>50</v>
      </c>
      <c r="S1627" s="197">
        <v>15</v>
      </c>
      <c r="T1627" s="92">
        <f t="shared" si="25"/>
        <v>2018</v>
      </c>
      <c r="U1627">
        <f>VLOOKUP(A1627,'SB35 Determination Data'!$B$4:$F$542,5,FALSE)</f>
        <v>2013</v>
      </c>
    </row>
    <row r="1628" spans="1:21" ht="15" x14ac:dyDescent="0.2">
      <c r="A1628" s="197" t="s">
        <v>93</v>
      </c>
      <c r="B1628" s="197" t="s">
        <v>40</v>
      </c>
      <c r="C1628" s="197" t="s">
        <v>8</v>
      </c>
      <c r="D1628" s="209">
        <v>2018</v>
      </c>
      <c r="E1628" s="197" t="s">
        <v>6</v>
      </c>
      <c r="F1628" s="203">
        <v>22</v>
      </c>
      <c r="G1628" s="200">
        <v>5</v>
      </c>
      <c r="H1628" s="204">
        <v>0</v>
      </c>
      <c r="I1628" s="204">
        <v>5</v>
      </c>
      <c r="J1628" s="204">
        <v>13</v>
      </c>
      <c r="K1628" s="199">
        <v>0</v>
      </c>
      <c r="L1628" s="203">
        <v>0</v>
      </c>
      <c r="M1628" s="203">
        <v>0</v>
      </c>
      <c r="N1628" s="203">
        <v>13</v>
      </c>
      <c r="O1628" s="203">
        <v>2</v>
      </c>
      <c r="P1628" s="208">
        <v>24</v>
      </c>
      <c r="Q1628" s="197">
        <v>0</v>
      </c>
      <c r="R1628" s="197">
        <v>72</v>
      </c>
      <c r="S1628" s="197">
        <v>7</v>
      </c>
      <c r="T1628" s="92">
        <f t="shared" si="25"/>
        <v>2018</v>
      </c>
      <c r="U1628">
        <f>VLOOKUP(A1628,'SB35 Determination Data'!$B$4:$F$542,5,FALSE)</f>
        <v>2015</v>
      </c>
    </row>
    <row r="1629" spans="1:21" ht="15" x14ac:dyDescent="0.2">
      <c r="A1629" s="197" t="s">
        <v>94</v>
      </c>
      <c r="B1629" s="197" t="s">
        <v>12</v>
      </c>
      <c r="C1629" s="197" t="s">
        <v>3</v>
      </c>
      <c r="D1629" s="209">
        <v>2018</v>
      </c>
      <c r="E1629" s="197" t="s">
        <v>6</v>
      </c>
      <c r="F1629" s="203">
        <v>1</v>
      </c>
      <c r="G1629" s="200">
        <v>0</v>
      </c>
      <c r="H1629" s="204">
        <v>0</v>
      </c>
      <c r="I1629" s="204">
        <v>0</v>
      </c>
      <c r="J1629" s="204">
        <v>1</v>
      </c>
      <c r="K1629" s="199">
        <v>4</v>
      </c>
      <c r="L1629" s="203">
        <v>0</v>
      </c>
      <c r="M1629" s="203">
        <v>4</v>
      </c>
      <c r="N1629" s="203">
        <v>0</v>
      </c>
      <c r="O1629" s="203">
        <v>0</v>
      </c>
      <c r="P1629" s="208">
        <v>0</v>
      </c>
      <c r="Q1629" s="197">
        <v>177</v>
      </c>
      <c r="R1629" s="197">
        <v>2</v>
      </c>
      <c r="S1629" s="197">
        <v>181</v>
      </c>
      <c r="T1629" s="92">
        <f t="shared" si="25"/>
        <v>2018</v>
      </c>
      <c r="U1629">
        <f>VLOOKUP(A1629,'SB35 Determination Data'!$B$4:$F$542,5,FALSE)</f>
        <v>2014</v>
      </c>
    </row>
    <row r="1630" spans="1:21" ht="15" x14ac:dyDescent="0.2">
      <c r="A1630" s="197" t="s">
        <v>943</v>
      </c>
      <c r="B1630" s="197" t="s">
        <v>81</v>
      </c>
      <c r="C1630" s="197" t="s">
        <v>8</v>
      </c>
      <c r="D1630" s="209">
        <v>2018</v>
      </c>
      <c r="E1630" s="197" t="s">
        <v>6</v>
      </c>
      <c r="F1630" s="203">
        <v>35</v>
      </c>
      <c r="G1630" s="200">
        <v>0</v>
      </c>
      <c r="H1630" s="204">
        <v>0</v>
      </c>
      <c r="I1630" s="204">
        <v>0</v>
      </c>
      <c r="J1630" s="204">
        <v>18</v>
      </c>
      <c r="K1630" s="199">
        <v>0</v>
      </c>
      <c r="L1630" s="203">
        <v>0</v>
      </c>
      <c r="M1630" s="203">
        <v>0</v>
      </c>
      <c r="N1630" s="203">
        <v>18</v>
      </c>
      <c r="O1630" s="203">
        <v>2</v>
      </c>
      <c r="P1630" s="208">
        <v>66</v>
      </c>
      <c r="Q1630" s="197">
        <v>0</v>
      </c>
      <c r="R1630" s="197">
        <v>137</v>
      </c>
      <c r="S1630" s="197">
        <v>2</v>
      </c>
      <c r="T1630" s="92">
        <f t="shared" si="25"/>
        <v>2018</v>
      </c>
      <c r="U1630">
        <f>VLOOKUP(A1630,'SB35 Determination Data'!$B$4:$F$542,5,FALSE)</f>
        <v>2015</v>
      </c>
    </row>
    <row r="1631" spans="1:21" ht="15" x14ac:dyDescent="0.2">
      <c r="A1631" s="197" t="s">
        <v>1120</v>
      </c>
      <c r="B1631" s="197" t="s">
        <v>5</v>
      </c>
      <c r="C1631" s="197" t="s">
        <v>3</v>
      </c>
      <c r="D1631" s="209">
        <v>2018</v>
      </c>
      <c r="E1631" s="197" t="s">
        <v>6</v>
      </c>
      <c r="F1631" s="203">
        <v>48</v>
      </c>
      <c r="G1631" s="200">
        <v>0</v>
      </c>
      <c r="H1631" s="204">
        <v>0</v>
      </c>
      <c r="I1631" s="204">
        <v>0</v>
      </c>
      <c r="J1631" s="204">
        <v>29</v>
      </c>
      <c r="K1631" s="199">
        <v>4</v>
      </c>
      <c r="L1631" s="203">
        <v>4</v>
      </c>
      <c r="M1631" s="203">
        <v>0</v>
      </c>
      <c r="N1631" s="203">
        <v>31</v>
      </c>
      <c r="O1631" s="203">
        <v>4</v>
      </c>
      <c r="P1631" s="208">
        <v>77</v>
      </c>
      <c r="Q1631" s="197">
        <v>271</v>
      </c>
      <c r="R1631" s="197">
        <v>185</v>
      </c>
      <c r="S1631" s="197">
        <v>279</v>
      </c>
      <c r="T1631" s="92">
        <f t="shared" si="25"/>
        <v>2018</v>
      </c>
      <c r="U1631">
        <f>VLOOKUP(A1631,'SB35 Determination Data'!$B$4:$F$542,5,FALSE)</f>
        <v>2014</v>
      </c>
    </row>
    <row r="1632" spans="1:21" ht="15" x14ac:dyDescent="0.2">
      <c r="A1632" s="197" t="s">
        <v>97</v>
      </c>
      <c r="B1632" s="197" t="s">
        <v>62</v>
      </c>
      <c r="C1632" s="197" t="s">
        <v>8</v>
      </c>
      <c r="D1632" s="209">
        <v>2018</v>
      </c>
      <c r="E1632" s="197" t="s">
        <v>6</v>
      </c>
      <c r="F1632" s="203">
        <v>356</v>
      </c>
      <c r="G1632" s="200">
        <v>19</v>
      </c>
      <c r="H1632" s="204">
        <v>18</v>
      </c>
      <c r="I1632" s="204">
        <v>1</v>
      </c>
      <c r="J1632" s="204">
        <v>207</v>
      </c>
      <c r="K1632" s="199">
        <v>0</v>
      </c>
      <c r="L1632" s="203">
        <v>0</v>
      </c>
      <c r="M1632" s="203">
        <v>0</v>
      </c>
      <c r="N1632" s="203">
        <v>231</v>
      </c>
      <c r="O1632" s="203">
        <v>15</v>
      </c>
      <c r="P1632" s="208">
        <v>270</v>
      </c>
      <c r="Q1632" s="197">
        <v>2</v>
      </c>
      <c r="R1632" s="197">
        <v>1064</v>
      </c>
      <c r="S1632" s="197">
        <v>36</v>
      </c>
      <c r="T1632" s="92">
        <f t="shared" si="25"/>
        <v>2018</v>
      </c>
      <c r="U1632">
        <f>VLOOKUP(A1632,'SB35 Determination Data'!$B$4:$F$542,5,FALSE)</f>
        <v>2015</v>
      </c>
    </row>
    <row r="1633" spans="1:21" ht="15" x14ac:dyDescent="0.2">
      <c r="A1633" s="197" t="s">
        <v>98</v>
      </c>
      <c r="B1633" s="197" t="s">
        <v>29</v>
      </c>
      <c r="C1633" s="197" t="s">
        <v>8</v>
      </c>
      <c r="D1633" s="209">
        <v>2018</v>
      </c>
      <c r="E1633" s="197" t="s">
        <v>6</v>
      </c>
      <c r="F1633" s="203">
        <v>400</v>
      </c>
      <c r="G1633" s="200">
        <v>0</v>
      </c>
      <c r="H1633" s="204">
        <v>0</v>
      </c>
      <c r="I1633" s="204">
        <v>0</v>
      </c>
      <c r="J1633" s="204">
        <v>188</v>
      </c>
      <c r="K1633" s="199">
        <v>37</v>
      </c>
      <c r="L1633" s="203">
        <v>0</v>
      </c>
      <c r="M1633" s="203">
        <v>37</v>
      </c>
      <c r="N1633" s="203">
        <v>221</v>
      </c>
      <c r="O1633" s="203">
        <v>37</v>
      </c>
      <c r="P1633" s="208">
        <v>541</v>
      </c>
      <c r="Q1633" s="197">
        <v>22</v>
      </c>
      <c r="R1633" s="197">
        <v>1350</v>
      </c>
      <c r="S1633" s="197">
        <v>96</v>
      </c>
      <c r="T1633" s="92">
        <f t="shared" si="25"/>
        <v>2018</v>
      </c>
      <c r="U1633">
        <f>VLOOKUP(A1633,'SB35 Determination Data'!$B$4:$F$542,5,FALSE)</f>
        <v>2015</v>
      </c>
    </row>
    <row r="1634" spans="1:21" ht="15" x14ac:dyDescent="0.2">
      <c r="A1634" s="197" t="s">
        <v>99</v>
      </c>
      <c r="B1634" s="197" t="s">
        <v>12</v>
      </c>
      <c r="C1634" s="197" t="s">
        <v>3</v>
      </c>
      <c r="D1634" s="209">
        <v>2018</v>
      </c>
      <c r="E1634" s="197" t="s">
        <v>6</v>
      </c>
      <c r="F1634" s="203">
        <v>76</v>
      </c>
      <c r="G1634" s="200">
        <v>0</v>
      </c>
      <c r="H1634" s="204">
        <v>0</v>
      </c>
      <c r="I1634" s="204">
        <v>0</v>
      </c>
      <c r="J1634" s="204">
        <v>53</v>
      </c>
      <c r="K1634" s="199">
        <v>1</v>
      </c>
      <c r="L1634" s="203">
        <v>0</v>
      </c>
      <c r="M1634" s="203">
        <v>1</v>
      </c>
      <c r="N1634" s="203">
        <v>61</v>
      </c>
      <c r="O1634" s="203">
        <v>8</v>
      </c>
      <c r="P1634" s="208">
        <v>137</v>
      </c>
      <c r="Q1634" s="197">
        <v>168</v>
      </c>
      <c r="R1634" s="197">
        <v>327</v>
      </c>
      <c r="S1634" s="197">
        <v>177</v>
      </c>
      <c r="T1634" s="92">
        <f t="shared" si="25"/>
        <v>2018</v>
      </c>
      <c r="U1634">
        <f>VLOOKUP(A1634,'SB35 Determination Data'!$B$4:$F$542,5,FALSE)</f>
        <v>2014</v>
      </c>
    </row>
    <row r="1635" spans="1:21" ht="15" x14ac:dyDescent="0.2">
      <c r="A1635" s="197" t="s">
        <v>1012</v>
      </c>
      <c r="B1635" s="197" t="s">
        <v>21</v>
      </c>
      <c r="C1635" s="197" t="s">
        <v>8</v>
      </c>
      <c r="D1635" s="209">
        <v>2018</v>
      </c>
      <c r="E1635" s="197" t="s">
        <v>6</v>
      </c>
      <c r="F1635" s="203">
        <v>196</v>
      </c>
      <c r="G1635" s="200">
        <v>0</v>
      </c>
      <c r="H1635" s="204">
        <v>0</v>
      </c>
      <c r="I1635" s="204">
        <v>0</v>
      </c>
      <c r="J1635" s="204">
        <v>111</v>
      </c>
      <c r="K1635" s="199">
        <v>2</v>
      </c>
      <c r="L1635" s="203">
        <v>0</v>
      </c>
      <c r="M1635" s="203">
        <v>2</v>
      </c>
      <c r="N1635" s="208">
        <v>124</v>
      </c>
      <c r="O1635" s="203">
        <v>10</v>
      </c>
      <c r="P1635" s="208">
        <v>126</v>
      </c>
      <c r="Q1635" s="197">
        <v>34</v>
      </c>
      <c r="R1635" s="197">
        <v>557</v>
      </c>
      <c r="S1635" s="197">
        <v>46</v>
      </c>
      <c r="T1635" s="92">
        <f t="shared" si="25"/>
        <v>2018</v>
      </c>
      <c r="U1635">
        <f>VLOOKUP(A1635,'SB35 Determination Data'!$B$4:$F$542,5,FALSE)</f>
        <v>2015</v>
      </c>
    </row>
    <row r="1636" spans="1:21" ht="15" x14ac:dyDescent="0.2">
      <c r="A1636" s="197" t="s">
        <v>100</v>
      </c>
      <c r="B1636" s="197" t="s">
        <v>101</v>
      </c>
      <c r="C1636" s="197" t="s">
        <v>32</v>
      </c>
      <c r="D1636" s="209">
        <v>2018</v>
      </c>
      <c r="E1636" s="197" t="s">
        <v>6</v>
      </c>
      <c r="F1636" s="203">
        <v>248</v>
      </c>
      <c r="G1636" s="200">
        <v>58</v>
      </c>
      <c r="H1636" s="204">
        <v>58</v>
      </c>
      <c r="I1636" s="204">
        <v>0</v>
      </c>
      <c r="J1636" s="204">
        <v>174</v>
      </c>
      <c r="K1636" s="199">
        <v>32</v>
      </c>
      <c r="L1636" s="203">
        <v>32</v>
      </c>
      <c r="M1636" s="203">
        <v>0</v>
      </c>
      <c r="N1636" s="203">
        <v>198</v>
      </c>
      <c r="O1636" s="203">
        <v>16</v>
      </c>
      <c r="P1636" s="208">
        <v>446</v>
      </c>
      <c r="Q1636" s="197">
        <v>263</v>
      </c>
      <c r="R1636" s="197">
        <v>1066</v>
      </c>
      <c r="S1636" s="197">
        <v>369</v>
      </c>
      <c r="T1636" s="92">
        <f t="shared" si="25"/>
        <v>2018</v>
      </c>
      <c r="U1636">
        <f>VLOOKUP(A1636,'SB35 Determination Data'!$B$4:$F$542,5,FALSE)</f>
        <v>2014</v>
      </c>
    </row>
    <row r="1637" spans="1:21" ht="15" x14ac:dyDescent="0.2">
      <c r="A1637" s="197" t="s">
        <v>944</v>
      </c>
      <c r="B1637" s="197" t="s">
        <v>66</v>
      </c>
      <c r="C1637" s="197" t="s">
        <v>67</v>
      </c>
      <c r="D1637" s="209">
        <v>2018</v>
      </c>
      <c r="E1637" s="197" t="s">
        <v>6</v>
      </c>
      <c r="F1637" s="203">
        <v>7</v>
      </c>
      <c r="G1637" s="200">
        <v>0</v>
      </c>
      <c r="H1637" s="204">
        <v>0</v>
      </c>
      <c r="I1637" s="204">
        <v>0</v>
      </c>
      <c r="J1637" s="204">
        <v>5</v>
      </c>
      <c r="K1637" s="199">
        <v>0</v>
      </c>
      <c r="L1637" s="203">
        <v>0</v>
      </c>
      <c r="M1637" s="203">
        <v>0</v>
      </c>
      <c r="N1637" s="203">
        <v>15</v>
      </c>
      <c r="O1637" s="203">
        <v>1</v>
      </c>
      <c r="P1637" s="208">
        <v>34</v>
      </c>
      <c r="Q1637" s="197">
        <v>0</v>
      </c>
      <c r="R1637" s="197">
        <v>61</v>
      </c>
      <c r="S1637" s="197">
        <v>1</v>
      </c>
      <c r="T1637" s="92">
        <f t="shared" si="25"/>
        <v>2018</v>
      </c>
      <c r="U1637">
        <f>VLOOKUP(A1637,'SB35 Determination Data'!$B$4:$F$542,5,FALSE)</f>
        <v>2013</v>
      </c>
    </row>
    <row r="1638" spans="1:21" ht="15" x14ac:dyDescent="0.2">
      <c r="A1638" s="197" t="s">
        <v>102</v>
      </c>
      <c r="B1638" s="197" t="s">
        <v>95</v>
      </c>
      <c r="C1638" s="197" t="s">
        <v>13</v>
      </c>
      <c r="D1638" s="209">
        <v>2018</v>
      </c>
      <c r="E1638" s="197" t="s">
        <v>6</v>
      </c>
      <c r="F1638" s="203">
        <v>60</v>
      </c>
      <c r="G1638" s="200">
        <v>3</v>
      </c>
      <c r="H1638" s="204">
        <v>0</v>
      </c>
      <c r="I1638" s="204">
        <v>3</v>
      </c>
      <c r="J1638" s="204">
        <v>37</v>
      </c>
      <c r="K1638" s="199">
        <v>9</v>
      </c>
      <c r="L1638" s="203">
        <v>0</v>
      </c>
      <c r="M1638" s="203">
        <v>9</v>
      </c>
      <c r="N1638" s="203">
        <v>30</v>
      </c>
      <c r="O1638" s="203">
        <v>8</v>
      </c>
      <c r="P1638" s="208">
        <v>106</v>
      </c>
      <c r="Q1638" s="197">
        <v>24</v>
      </c>
      <c r="R1638" s="197">
        <v>233</v>
      </c>
      <c r="S1638" s="197">
        <v>44</v>
      </c>
      <c r="T1638" s="92">
        <f t="shared" si="25"/>
        <v>2018</v>
      </c>
      <c r="U1638">
        <f>VLOOKUP(A1638,'SB35 Determination Data'!$B$4:$F$542,5,FALSE)</f>
        <v>2014</v>
      </c>
    </row>
    <row r="1639" spans="1:21" ht="15" x14ac:dyDescent="0.2">
      <c r="A1639" s="197" t="s">
        <v>1263</v>
      </c>
      <c r="B1639" s="197" t="s">
        <v>68</v>
      </c>
      <c r="C1639" s="197" t="s">
        <v>26</v>
      </c>
      <c r="D1639" s="209">
        <v>2018</v>
      </c>
      <c r="E1639" s="197" t="s">
        <v>6</v>
      </c>
      <c r="F1639" s="203">
        <v>7</v>
      </c>
      <c r="G1639" s="200"/>
      <c r="H1639" s="204"/>
      <c r="I1639" s="204"/>
      <c r="J1639" s="204">
        <v>4</v>
      </c>
      <c r="K1639" s="199"/>
      <c r="L1639" s="203"/>
      <c r="M1639" s="203"/>
      <c r="N1639" s="203">
        <v>5</v>
      </c>
      <c r="O1639" s="203"/>
      <c r="P1639" s="208">
        <v>11</v>
      </c>
      <c r="Q1639" s="197"/>
      <c r="R1639" s="197">
        <v>27</v>
      </c>
      <c r="S1639" s="197"/>
      <c r="T1639" s="92">
        <f t="shared" si="25"/>
        <v>2018</v>
      </c>
      <c r="U1639">
        <f>VLOOKUP(A1639,'SB35 Determination Data'!$B$4:$F$542,5,FALSE)</f>
        <v>2016</v>
      </c>
    </row>
    <row r="1640" spans="1:21" ht="15" x14ac:dyDescent="0.2">
      <c r="A1640" s="197" t="s">
        <v>103</v>
      </c>
      <c r="B1640" s="197" t="s">
        <v>25</v>
      </c>
      <c r="C1640" s="197" t="s">
        <v>26</v>
      </c>
      <c r="D1640" s="209">
        <v>2018</v>
      </c>
      <c r="E1640" s="197" t="s">
        <v>6</v>
      </c>
      <c r="F1640" s="203">
        <v>396</v>
      </c>
      <c r="G1640" s="200">
        <v>0</v>
      </c>
      <c r="H1640" s="204">
        <v>0</v>
      </c>
      <c r="I1640" s="204">
        <v>0</v>
      </c>
      <c r="J1640" s="204">
        <v>277</v>
      </c>
      <c r="K1640" s="199">
        <v>0</v>
      </c>
      <c r="L1640" s="203">
        <v>0</v>
      </c>
      <c r="M1640" s="203">
        <v>0</v>
      </c>
      <c r="N1640" s="208">
        <v>243</v>
      </c>
      <c r="O1640" s="203">
        <v>0</v>
      </c>
      <c r="P1640" s="208">
        <v>546</v>
      </c>
      <c r="Q1640" s="197">
        <v>68</v>
      </c>
      <c r="R1640" s="197">
        <v>1462</v>
      </c>
      <c r="S1640" s="197">
        <v>68</v>
      </c>
      <c r="T1640" s="92">
        <f t="shared" si="25"/>
        <v>2018</v>
      </c>
      <c r="U1640">
        <f>VLOOKUP(A1640,'SB35 Determination Data'!$B$4:$F$542,5,FALSE)</f>
        <v>2016</v>
      </c>
    </row>
    <row r="1641" spans="1:21" ht="15" x14ac:dyDescent="0.2">
      <c r="A1641" s="197" t="s">
        <v>1046</v>
      </c>
      <c r="B1641" s="197" t="s">
        <v>35</v>
      </c>
      <c r="C1641" s="197" t="s">
        <v>3</v>
      </c>
      <c r="D1641" s="209">
        <v>2018</v>
      </c>
      <c r="E1641" s="197" t="s">
        <v>6</v>
      </c>
      <c r="F1641" s="203">
        <v>946</v>
      </c>
      <c r="G1641" s="200">
        <v>10</v>
      </c>
      <c r="H1641" s="204">
        <v>10</v>
      </c>
      <c r="I1641" s="204">
        <v>0</v>
      </c>
      <c r="J1641" s="204">
        <v>661</v>
      </c>
      <c r="K1641" s="199">
        <v>1</v>
      </c>
      <c r="L1641" s="203">
        <v>0</v>
      </c>
      <c r="M1641" s="203">
        <v>1</v>
      </c>
      <c r="N1641" s="203">
        <v>772</v>
      </c>
      <c r="O1641" s="203">
        <v>34</v>
      </c>
      <c r="P1641" s="208">
        <v>1817</v>
      </c>
      <c r="Q1641" s="197">
        <v>0</v>
      </c>
      <c r="R1641" s="197">
        <v>4196</v>
      </c>
      <c r="S1641" s="197">
        <v>45</v>
      </c>
      <c r="T1641" s="92">
        <f t="shared" si="25"/>
        <v>2018</v>
      </c>
      <c r="U1641">
        <f>VLOOKUP(A1641,'SB35 Determination Data'!$B$4:$F$542,5,FALSE)</f>
        <v>2014</v>
      </c>
    </row>
    <row r="1642" spans="1:21" ht="15" x14ac:dyDescent="0.2">
      <c r="A1642" s="197" t="s">
        <v>1047</v>
      </c>
      <c r="B1642" s="197" t="s">
        <v>5</v>
      </c>
      <c r="C1642" s="197" t="s">
        <v>3</v>
      </c>
      <c r="D1642" s="209">
        <v>2018</v>
      </c>
      <c r="E1642" s="197" t="s">
        <v>6</v>
      </c>
      <c r="F1642" s="203">
        <v>308</v>
      </c>
      <c r="G1642" s="200">
        <v>0</v>
      </c>
      <c r="H1642" s="204">
        <v>0</v>
      </c>
      <c r="I1642" s="204">
        <v>0</v>
      </c>
      <c r="J1642" s="204">
        <v>182</v>
      </c>
      <c r="K1642" s="199">
        <v>0</v>
      </c>
      <c r="L1642" s="203">
        <v>0</v>
      </c>
      <c r="M1642" s="203">
        <v>0</v>
      </c>
      <c r="N1642" s="208">
        <v>190</v>
      </c>
      <c r="O1642" s="203">
        <v>0</v>
      </c>
      <c r="P1642" s="208">
        <v>466</v>
      </c>
      <c r="Q1642" s="197">
        <v>33</v>
      </c>
      <c r="R1642" s="197">
        <v>1146</v>
      </c>
      <c r="S1642" s="197">
        <v>33</v>
      </c>
      <c r="T1642" s="92">
        <f t="shared" si="25"/>
        <v>2018</v>
      </c>
      <c r="U1642">
        <f>VLOOKUP(A1642,'SB35 Determination Data'!$B$4:$F$542,5,FALSE)</f>
        <v>2014</v>
      </c>
    </row>
    <row r="1643" spans="1:21" ht="15" x14ac:dyDescent="0.2">
      <c r="A1643" s="197" t="s">
        <v>104</v>
      </c>
      <c r="B1643" s="197" t="s">
        <v>105</v>
      </c>
      <c r="C1643" s="197" t="s">
        <v>26</v>
      </c>
      <c r="D1643" s="209">
        <v>2018</v>
      </c>
      <c r="E1643" s="197" t="s">
        <v>6</v>
      </c>
      <c r="F1643" s="203">
        <v>211</v>
      </c>
      <c r="G1643" s="200">
        <v>0</v>
      </c>
      <c r="H1643" s="204">
        <v>0</v>
      </c>
      <c r="I1643" s="204">
        <v>0</v>
      </c>
      <c r="J1643" s="204">
        <v>163</v>
      </c>
      <c r="K1643" s="199">
        <v>0</v>
      </c>
      <c r="L1643" s="203">
        <v>0</v>
      </c>
      <c r="M1643" s="203">
        <v>0</v>
      </c>
      <c r="N1643" s="203">
        <v>121</v>
      </c>
      <c r="O1643" s="203">
        <v>69</v>
      </c>
      <c r="P1643" s="208">
        <v>470</v>
      </c>
      <c r="Q1643" s="197">
        <v>30</v>
      </c>
      <c r="R1643" s="197">
        <v>965</v>
      </c>
      <c r="S1643" s="197">
        <v>99</v>
      </c>
      <c r="T1643" s="92">
        <f t="shared" si="25"/>
        <v>2018</v>
      </c>
      <c r="U1643">
        <f>VLOOKUP(A1643,'SB35 Determination Data'!$B$4:$F$542,5,FALSE)</f>
        <v>2016</v>
      </c>
    </row>
    <row r="1644" spans="1:21" ht="15" x14ac:dyDescent="0.2">
      <c r="A1644" s="197" t="s">
        <v>106</v>
      </c>
      <c r="B1644" s="197" t="s">
        <v>42</v>
      </c>
      <c r="C1644" s="197" t="s">
        <v>8</v>
      </c>
      <c r="D1644" s="209">
        <v>2018</v>
      </c>
      <c r="E1644" s="197" t="s">
        <v>6</v>
      </c>
      <c r="F1644" s="203">
        <v>50</v>
      </c>
      <c r="G1644" s="200"/>
      <c r="H1644" s="204"/>
      <c r="I1644" s="204"/>
      <c r="J1644" s="204">
        <v>24</v>
      </c>
      <c r="K1644" s="199"/>
      <c r="L1644" s="203"/>
      <c r="M1644" s="203"/>
      <c r="N1644" s="203">
        <v>30</v>
      </c>
      <c r="O1644" s="203"/>
      <c r="P1644" s="208">
        <v>93</v>
      </c>
      <c r="Q1644" s="197"/>
      <c r="R1644" s="197">
        <v>197</v>
      </c>
      <c r="S1644" s="197"/>
      <c r="T1644" s="92">
        <f t="shared" si="25"/>
        <v>2018</v>
      </c>
      <c r="U1644">
        <f>VLOOKUP(A1644,'SB35 Determination Data'!$B$4:$F$542,5,FALSE)</f>
        <v>2015</v>
      </c>
    </row>
    <row r="1645" spans="1:21" ht="15" x14ac:dyDescent="0.2">
      <c r="A1645" s="197" t="s">
        <v>107</v>
      </c>
      <c r="B1645" s="197" t="s">
        <v>108</v>
      </c>
      <c r="C1645" s="197" t="s">
        <v>13</v>
      </c>
      <c r="D1645" s="209">
        <v>2018</v>
      </c>
      <c r="E1645" s="197" t="s">
        <v>6</v>
      </c>
      <c r="F1645" s="203">
        <v>3</v>
      </c>
      <c r="G1645" s="200"/>
      <c r="H1645" s="204"/>
      <c r="I1645" s="204"/>
      <c r="J1645" s="204">
        <v>2</v>
      </c>
      <c r="K1645" s="199"/>
      <c r="L1645" s="203"/>
      <c r="M1645" s="203"/>
      <c r="N1645" s="203">
        <v>2</v>
      </c>
      <c r="O1645" s="203"/>
      <c r="P1645" s="208">
        <v>5</v>
      </c>
      <c r="Q1645" s="197"/>
      <c r="R1645" s="197">
        <v>12</v>
      </c>
      <c r="S1645" s="197"/>
      <c r="T1645" s="92">
        <f t="shared" si="25"/>
        <v>2018</v>
      </c>
      <c r="U1645">
        <f>VLOOKUP(A1645,'SB35 Determination Data'!$B$4:$F$542,5,FALSE)</f>
        <v>2014</v>
      </c>
    </row>
    <row r="1646" spans="1:21" ht="15" x14ac:dyDescent="0.2">
      <c r="A1646" s="197" t="s">
        <v>998</v>
      </c>
      <c r="B1646" s="197" t="s">
        <v>5</v>
      </c>
      <c r="C1646" s="197" t="s">
        <v>3</v>
      </c>
      <c r="D1646" s="209">
        <v>2018</v>
      </c>
      <c r="E1646" s="197" t="s">
        <v>6</v>
      </c>
      <c r="F1646" s="203">
        <v>210</v>
      </c>
      <c r="G1646" s="200">
        <v>0</v>
      </c>
      <c r="H1646" s="204">
        <v>0</v>
      </c>
      <c r="I1646" s="204">
        <v>0</v>
      </c>
      <c r="J1646" s="204">
        <v>123</v>
      </c>
      <c r="K1646" s="199">
        <v>0</v>
      </c>
      <c r="L1646" s="203">
        <v>0</v>
      </c>
      <c r="M1646" s="203">
        <v>0</v>
      </c>
      <c r="N1646" s="203">
        <v>135</v>
      </c>
      <c r="O1646" s="203">
        <v>0</v>
      </c>
      <c r="P1646" s="208">
        <v>346</v>
      </c>
      <c r="Q1646" s="197">
        <v>87</v>
      </c>
      <c r="R1646" s="197">
        <v>814</v>
      </c>
      <c r="S1646" s="197">
        <v>87</v>
      </c>
      <c r="T1646" s="92">
        <f t="shared" si="25"/>
        <v>2018</v>
      </c>
      <c r="U1646">
        <f>VLOOKUP(A1646,'SB35 Determination Data'!$B$4:$F$542,5,FALSE)</f>
        <v>2014</v>
      </c>
    </row>
    <row r="1647" spans="1:21" ht="15" x14ac:dyDescent="0.2">
      <c r="A1647" s="197" t="s">
        <v>109</v>
      </c>
      <c r="B1647" s="197" t="s">
        <v>5</v>
      </c>
      <c r="C1647" s="197" t="s">
        <v>3</v>
      </c>
      <c r="D1647" s="209">
        <v>2018</v>
      </c>
      <c r="E1647" s="197" t="s">
        <v>6</v>
      </c>
      <c r="F1647" s="203">
        <v>87</v>
      </c>
      <c r="G1647" s="200">
        <v>0</v>
      </c>
      <c r="H1647" s="204">
        <v>0</v>
      </c>
      <c r="I1647" s="204">
        <v>0</v>
      </c>
      <c r="J1647" s="204">
        <v>53</v>
      </c>
      <c r="K1647" s="199">
        <v>6</v>
      </c>
      <c r="L1647" s="203">
        <v>0</v>
      </c>
      <c r="M1647" s="203">
        <v>6</v>
      </c>
      <c r="N1647" s="203">
        <v>55</v>
      </c>
      <c r="O1647" s="203">
        <v>0</v>
      </c>
      <c r="P1647" s="208">
        <v>142</v>
      </c>
      <c r="Q1647" s="197">
        <v>18</v>
      </c>
      <c r="R1647" s="197">
        <v>337</v>
      </c>
      <c r="S1647" s="197">
        <v>24</v>
      </c>
      <c r="T1647" s="92">
        <f t="shared" si="25"/>
        <v>2018</v>
      </c>
      <c r="U1647">
        <f>VLOOKUP(A1647,'SB35 Determination Data'!$B$4:$F$542,5,FALSE)</f>
        <v>2014</v>
      </c>
    </row>
    <row r="1648" spans="1:21" ht="15" x14ac:dyDescent="0.2">
      <c r="A1648" s="197" t="s">
        <v>110</v>
      </c>
      <c r="B1648" s="197" t="s">
        <v>7</v>
      </c>
      <c r="C1648" s="197" t="s">
        <v>8</v>
      </c>
      <c r="D1648" s="209">
        <v>2018</v>
      </c>
      <c r="E1648" s="197" t="s">
        <v>6</v>
      </c>
      <c r="F1648" s="203">
        <v>796</v>
      </c>
      <c r="G1648" s="200">
        <v>0</v>
      </c>
      <c r="H1648" s="204">
        <v>0</v>
      </c>
      <c r="I1648" s="204">
        <v>0</v>
      </c>
      <c r="J1648" s="204">
        <v>446</v>
      </c>
      <c r="K1648" s="199">
        <v>0</v>
      </c>
      <c r="L1648" s="203">
        <v>0</v>
      </c>
      <c r="M1648" s="203">
        <v>0</v>
      </c>
      <c r="N1648" s="203">
        <v>425</v>
      </c>
      <c r="O1648" s="203">
        <v>17</v>
      </c>
      <c r="P1648" s="208">
        <v>618</v>
      </c>
      <c r="Q1648" s="197">
        <v>770</v>
      </c>
      <c r="R1648" s="197">
        <v>2285</v>
      </c>
      <c r="S1648" s="197">
        <v>787</v>
      </c>
      <c r="T1648" s="92">
        <f t="shared" si="25"/>
        <v>2018</v>
      </c>
      <c r="U1648">
        <f>VLOOKUP(A1648,'SB35 Determination Data'!$B$4:$F$542,5,FALSE)</f>
        <v>2015</v>
      </c>
    </row>
    <row r="1649" spans="1:21" ht="15" x14ac:dyDescent="0.2">
      <c r="A1649" s="197" t="s">
        <v>1269</v>
      </c>
      <c r="B1649" s="197" t="s">
        <v>108</v>
      </c>
      <c r="C1649" s="197" t="s">
        <v>13</v>
      </c>
      <c r="D1649" s="209">
        <v>2018</v>
      </c>
      <c r="E1649" s="197" t="s">
        <v>6</v>
      </c>
      <c r="F1649" s="203">
        <v>6</v>
      </c>
      <c r="G1649" s="200"/>
      <c r="H1649" s="204"/>
      <c r="I1649" s="204"/>
      <c r="J1649" s="204">
        <v>4</v>
      </c>
      <c r="K1649" s="199"/>
      <c r="L1649" s="203"/>
      <c r="M1649" s="203"/>
      <c r="N1649" s="203">
        <v>4</v>
      </c>
      <c r="O1649" s="203"/>
      <c r="P1649" s="208">
        <v>9</v>
      </c>
      <c r="Q1649" s="197"/>
      <c r="R1649" s="197">
        <v>23</v>
      </c>
      <c r="S1649" s="197"/>
      <c r="T1649" s="92">
        <f t="shared" si="25"/>
        <v>2018</v>
      </c>
      <c r="U1649">
        <f>VLOOKUP(A1649,'SB35 Determination Data'!$B$4:$F$542,5,FALSE)</f>
        <v>2014</v>
      </c>
    </row>
    <row r="1650" spans="1:21" ht="15" x14ac:dyDescent="0.2">
      <c r="A1650" s="197" t="s">
        <v>111</v>
      </c>
      <c r="B1650" s="197" t="s">
        <v>29</v>
      </c>
      <c r="C1650" s="197" t="s">
        <v>8</v>
      </c>
      <c r="D1650" s="209">
        <v>2018</v>
      </c>
      <c r="E1650" s="197" t="s">
        <v>6</v>
      </c>
      <c r="F1650" s="203">
        <v>64</v>
      </c>
      <c r="G1650" s="200"/>
      <c r="H1650" s="204"/>
      <c r="I1650" s="204"/>
      <c r="J1650" s="204">
        <v>54</v>
      </c>
      <c r="K1650" s="199"/>
      <c r="L1650" s="203"/>
      <c r="M1650" s="203"/>
      <c r="N1650" s="208">
        <v>83</v>
      </c>
      <c r="O1650" s="203"/>
      <c r="P1650" s="208">
        <v>266</v>
      </c>
      <c r="Q1650" s="197"/>
      <c r="R1650" s="197">
        <v>467</v>
      </c>
      <c r="S1650" s="197"/>
      <c r="T1650" s="92">
        <f t="shared" si="25"/>
        <v>2018</v>
      </c>
      <c r="U1650">
        <f>VLOOKUP(A1650,'SB35 Determination Data'!$B$4:$F$542,5,FALSE)</f>
        <v>2015</v>
      </c>
    </row>
    <row r="1651" spans="1:21" ht="15" x14ac:dyDescent="0.2">
      <c r="A1651" s="197" t="s">
        <v>1048</v>
      </c>
      <c r="B1651" s="197" t="s">
        <v>35</v>
      </c>
      <c r="C1651" s="197" t="s">
        <v>3</v>
      </c>
      <c r="D1651" s="209">
        <v>2018</v>
      </c>
      <c r="E1651" s="197" t="s">
        <v>6</v>
      </c>
      <c r="F1651" s="203">
        <v>374</v>
      </c>
      <c r="G1651" s="200">
        <v>0</v>
      </c>
      <c r="H1651" s="204">
        <v>0</v>
      </c>
      <c r="I1651" s="204">
        <v>0</v>
      </c>
      <c r="J1651" s="204">
        <v>250</v>
      </c>
      <c r="K1651" s="199">
        <v>0</v>
      </c>
      <c r="L1651" s="203">
        <v>0</v>
      </c>
      <c r="M1651" s="203">
        <v>0</v>
      </c>
      <c r="N1651" s="203">
        <v>274</v>
      </c>
      <c r="O1651" s="203">
        <v>0</v>
      </c>
      <c r="P1651" s="208">
        <v>565</v>
      </c>
      <c r="Q1651" s="197">
        <v>117</v>
      </c>
      <c r="R1651" s="197">
        <v>1463</v>
      </c>
      <c r="S1651" s="197">
        <v>117</v>
      </c>
      <c r="T1651" s="92">
        <f t="shared" si="25"/>
        <v>2018</v>
      </c>
      <c r="U1651">
        <f>VLOOKUP(A1651,'SB35 Determination Data'!$B$4:$F$542,5,FALSE)</f>
        <v>2014</v>
      </c>
    </row>
    <row r="1652" spans="1:21" ht="15" x14ac:dyDescent="0.2">
      <c r="A1652" s="197" t="s">
        <v>112</v>
      </c>
      <c r="B1652" s="197" t="s">
        <v>66</v>
      </c>
      <c r="C1652" s="197" t="s">
        <v>67</v>
      </c>
      <c r="D1652" s="209">
        <v>2018</v>
      </c>
      <c r="E1652" s="197" t="s">
        <v>6</v>
      </c>
      <c r="F1652" s="203">
        <v>1448</v>
      </c>
      <c r="G1652" s="200">
        <v>0</v>
      </c>
      <c r="H1652" s="204">
        <v>0</v>
      </c>
      <c r="I1652" s="204">
        <v>0</v>
      </c>
      <c r="J1652" s="204">
        <v>1101</v>
      </c>
      <c r="K1652" s="199">
        <v>74</v>
      </c>
      <c r="L1652" s="203">
        <v>74</v>
      </c>
      <c r="M1652" s="203">
        <v>0</v>
      </c>
      <c r="N1652" s="203">
        <v>1019</v>
      </c>
      <c r="O1652" s="203">
        <v>0</v>
      </c>
      <c r="P1652" s="208">
        <v>2237</v>
      </c>
      <c r="Q1652" s="197">
        <v>94</v>
      </c>
      <c r="R1652" s="197">
        <v>5805</v>
      </c>
      <c r="S1652" s="197">
        <v>168</v>
      </c>
      <c r="T1652" s="92">
        <f t="shared" si="25"/>
        <v>2018</v>
      </c>
      <c r="U1652">
        <f>VLOOKUP(A1652,'SB35 Determination Data'!$B$4:$F$542,5,FALSE)</f>
        <v>2013</v>
      </c>
    </row>
    <row r="1653" spans="1:21" ht="15" x14ac:dyDescent="0.2">
      <c r="A1653" s="197" t="s">
        <v>113</v>
      </c>
      <c r="B1653" s="197" t="s">
        <v>50</v>
      </c>
      <c r="C1653" s="197" t="s">
        <v>3</v>
      </c>
      <c r="D1653" s="209">
        <v>2018</v>
      </c>
      <c r="E1653" s="197" t="s">
        <v>6</v>
      </c>
      <c r="F1653" s="203">
        <v>487</v>
      </c>
      <c r="G1653" s="200">
        <v>80</v>
      </c>
      <c r="H1653" s="204">
        <v>0</v>
      </c>
      <c r="I1653" s="204">
        <v>80</v>
      </c>
      <c r="J1653" s="204">
        <v>300</v>
      </c>
      <c r="K1653" s="199">
        <v>7</v>
      </c>
      <c r="L1653" s="203">
        <v>0</v>
      </c>
      <c r="M1653" s="203">
        <v>7</v>
      </c>
      <c r="N1653" s="203">
        <v>297</v>
      </c>
      <c r="O1653" s="203">
        <v>92</v>
      </c>
      <c r="P1653" s="208">
        <v>840</v>
      </c>
      <c r="Q1653" s="197">
        <v>6</v>
      </c>
      <c r="R1653" s="197">
        <v>1924</v>
      </c>
      <c r="S1653" s="197">
        <v>185</v>
      </c>
      <c r="T1653" s="92">
        <f t="shared" si="25"/>
        <v>2018</v>
      </c>
      <c r="U1653">
        <f>VLOOKUP(A1653,'SB35 Determination Data'!$B$4:$F$542,5,FALSE)</f>
        <v>2014</v>
      </c>
    </row>
    <row r="1654" spans="1:21" ht="15" x14ac:dyDescent="0.2">
      <c r="A1654" s="197" t="s">
        <v>114</v>
      </c>
      <c r="B1654" s="197" t="s">
        <v>21</v>
      </c>
      <c r="C1654" s="197" t="s">
        <v>8</v>
      </c>
      <c r="D1654" s="209">
        <v>2018</v>
      </c>
      <c r="E1654" s="197" t="s">
        <v>6</v>
      </c>
      <c r="F1654" s="203">
        <v>100</v>
      </c>
      <c r="G1654" s="200">
        <v>0</v>
      </c>
      <c r="H1654" s="204">
        <v>0</v>
      </c>
      <c r="I1654" s="204">
        <v>0</v>
      </c>
      <c r="J1654" s="204">
        <v>63</v>
      </c>
      <c r="K1654" s="199">
        <v>0</v>
      </c>
      <c r="L1654" s="203">
        <v>0</v>
      </c>
      <c r="M1654" s="203">
        <v>0</v>
      </c>
      <c r="N1654" s="203">
        <v>69</v>
      </c>
      <c r="O1654" s="203">
        <v>0</v>
      </c>
      <c r="P1654" s="208">
        <v>166</v>
      </c>
      <c r="Q1654" s="197">
        <v>18</v>
      </c>
      <c r="R1654" s="197">
        <v>398</v>
      </c>
      <c r="S1654" s="197">
        <v>18</v>
      </c>
      <c r="T1654" s="92">
        <f t="shared" si="25"/>
        <v>2018</v>
      </c>
      <c r="U1654">
        <f>VLOOKUP(A1654,'SB35 Determination Data'!$B$4:$F$542,5,FALSE)</f>
        <v>2015</v>
      </c>
    </row>
    <row r="1655" spans="1:21" ht="15" x14ac:dyDescent="0.2">
      <c r="A1655" s="197" t="s">
        <v>115</v>
      </c>
      <c r="B1655" s="197" t="s">
        <v>116</v>
      </c>
      <c r="C1655" s="197" t="s">
        <v>32</v>
      </c>
      <c r="D1655" s="209">
        <v>2018</v>
      </c>
      <c r="E1655" s="197" t="s">
        <v>6</v>
      </c>
      <c r="F1655" s="203">
        <v>1086</v>
      </c>
      <c r="G1655" s="200">
        <v>0</v>
      </c>
      <c r="H1655" s="204">
        <v>0</v>
      </c>
      <c r="I1655" s="204">
        <v>0</v>
      </c>
      <c r="J1655" s="204">
        <v>762</v>
      </c>
      <c r="K1655" s="199">
        <v>0</v>
      </c>
      <c r="L1655" s="203">
        <v>0</v>
      </c>
      <c r="M1655" s="203">
        <v>0</v>
      </c>
      <c r="N1655" s="203">
        <v>823</v>
      </c>
      <c r="O1655" s="203">
        <v>0</v>
      </c>
      <c r="P1655" s="208">
        <v>1757</v>
      </c>
      <c r="Q1655" s="197">
        <v>452</v>
      </c>
      <c r="R1655" s="197">
        <v>4428</v>
      </c>
      <c r="S1655" s="197">
        <v>452</v>
      </c>
      <c r="T1655" s="92">
        <f t="shared" si="25"/>
        <v>2018</v>
      </c>
      <c r="U1655">
        <f>VLOOKUP(A1655,'SB35 Determination Data'!$B$4:$F$542,5,FALSE)</f>
        <v>2014</v>
      </c>
    </row>
    <row r="1656" spans="1:21" ht="15" x14ac:dyDescent="0.2">
      <c r="A1656" s="197" t="s">
        <v>999</v>
      </c>
      <c r="B1656" s="197" t="s">
        <v>5</v>
      </c>
      <c r="C1656" s="197" t="s">
        <v>3</v>
      </c>
      <c r="D1656" s="209">
        <v>2018</v>
      </c>
      <c r="E1656" s="197" t="s">
        <v>6</v>
      </c>
      <c r="F1656" s="203">
        <v>529</v>
      </c>
      <c r="G1656" s="200">
        <v>0</v>
      </c>
      <c r="H1656" s="204">
        <v>0</v>
      </c>
      <c r="I1656" s="204">
        <v>0</v>
      </c>
      <c r="J1656" s="204">
        <v>315</v>
      </c>
      <c r="K1656" s="199">
        <v>0</v>
      </c>
      <c r="L1656" s="203">
        <v>0</v>
      </c>
      <c r="M1656" s="203">
        <v>0</v>
      </c>
      <c r="N1656" s="203">
        <v>352</v>
      </c>
      <c r="O1656" s="203">
        <v>0</v>
      </c>
      <c r="P1656" s="208">
        <v>946</v>
      </c>
      <c r="Q1656" s="197">
        <v>281</v>
      </c>
      <c r="R1656" s="197">
        <v>2142</v>
      </c>
      <c r="S1656" s="197">
        <v>281</v>
      </c>
      <c r="T1656" s="92">
        <f t="shared" si="25"/>
        <v>2018</v>
      </c>
      <c r="U1656">
        <f>VLOOKUP(A1656,'SB35 Determination Data'!$B$4:$F$542,5,FALSE)</f>
        <v>2014</v>
      </c>
    </row>
    <row r="1657" spans="1:21" ht="15" x14ac:dyDescent="0.2">
      <c r="A1657" s="197" t="s">
        <v>1277</v>
      </c>
      <c r="B1657" s="197" t="s">
        <v>5</v>
      </c>
      <c r="C1657" s="197" t="s">
        <v>3</v>
      </c>
      <c r="D1657" s="209">
        <v>2018</v>
      </c>
      <c r="E1657" s="197" t="s">
        <v>6</v>
      </c>
      <c r="F1657" s="203">
        <v>18</v>
      </c>
      <c r="G1657" s="200">
        <v>4</v>
      </c>
      <c r="H1657" s="204">
        <v>4</v>
      </c>
      <c r="I1657" s="204">
        <v>0</v>
      </c>
      <c r="J1657" s="204">
        <v>11</v>
      </c>
      <c r="K1657" s="199">
        <v>2</v>
      </c>
      <c r="L1657" s="203">
        <v>2</v>
      </c>
      <c r="M1657" s="203">
        <v>0</v>
      </c>
      <c r="N1657" s="203">
        <v>12</v>
      </c>
      <c r="O1657" s="203">
        <v>0</v>
      </c>
      <c r="P1657" s="208">
        <v>28</v>
      </c>
      <c r="Q1657" s="197">
        <v>39</v>
      </c>
      <c r="R1657" s="197">
        <v>69</v>
      </c>
      <c r="S1657" s="197">
        <v>45</v>
      </c>
      <c r="T1657" s="92">
        <f t="shared" si="25"/>
        <v>2018</v>
      </c>
      <c r="U1657">
        <f>VLOOKUP(A1657,'SB35 Determination Data'!$B$4:$F$542,5,FALSE)</f>
        <v>2014</v>
      </c>
    </row>
    <row r="1658" spans="1:21" ht="15" x14ac:dyDescent="0.2">
      <c r="A1658" s="197" t="s">
        <v>117</v>
      </c>
      <c r="B1658" s="197" t="s">
        <v>78</v>
      </c>
      <c r="C1658" s="197" t="s">
        <v>32</v>
      </c>
      <c r="D1658" s="209">
        <v>2018</v>
      </c>
      <c r="E1658" s="197" t="s">
        <v>6</v>
      </c>
      <c r="F1658" s="203">
        <v>2035</v>
      </c>
      <c r="G1658" s="200">
        <v>0</v>
      </c>
      <c r="H1658" s="204">
        <v>0</v>
      </c>
      <c r="I1658" s="204">
        <v>0</v>
      </c>
      <c r="J1658" s="204">
        <v>1427</v>
      </c>
      <c r="K1658" s="199">
        <v>0</v>
      </c>
      <c r="L1658" s="203">
        <v>0</v>
      </c>
      <c r="M1658" s="203">
        <v>0</v>
      </c>
      <c r="N1658" s="203">
        <v>1377</v>
      </c>
      <c r="O1658" s="203">
        <v>0</v>
      </c>
      <c r="P1658" s="208">
        <v>2563</v>
      </c>
      <c r="Q1658" s="197">
        <v>793</v>
      </c>
      <c r="R1658" s="197">
        <v>7402</v>
      </c>
      <c r="S1658" s="197">
        <v>793</v>
      </c>
      <c r="T1658" s="92">
        <f t="shared" si="25"/>
        <v>2018</v>
      </c>
      <c r="U1658">
        <f>VLOOKUP(A1658,'SB35 Determination Data'!$B$4:$F$542,5,FALSE)</f>
        <v>2014</v>
      </c>
    </row>
    <row r="1659" spans="1:21" ht="15" x14ac:dyDescent="0.2">
      <c r="A1659" s="197" t="s">
        <v>118</v>
      </c>
      <c r="B1659" s="197" t="s">
        <v>7</v>
      </c>
      <c r="C1659" s="197" t="s">
        <v>8</v>
      </c>
      <c r="D1659" s="209">
        <v>2018</v>
      </c>
      <c r="E1659" s="197" t="s">
        <v>6</v>
      </c>
      <c r="F1659" s="203">
        <v>276</v>
      </c>
      <c r="G1659" s="200">
        <v>1</v>
      </c>
      <c r="H1659" s="204">
        <v>1</v>
      </c>
      <c r="I1659" s="204">
        <v>0</v>
      </c>
      <c r="J1659" s="204">
        <v>211</v>
      </c>
      <c r="K1659" s="199">
        <v>3</v>
      </c>
      <c r="L1659" s="203">
        <v>3</v>
      </c>
      <c r="M1659" s="203">
        <v>0</v>
      </c>
      <c r="N1659" s="208">
        <v>259</v>
      </c>
      <c r="O1659" s="203">
        <v>4</v>
      </c>
      <c r="P1659" s="208">
        <v>752</v>
      </c>
      <c r="Q1659" s="197">
        <v>70</v>
      </c>
      <c r="R1659" s="197">
        <v>1498</v>
      </c>
      <c r="S1659" s="197">
        <v>78</v>
      </c>
      <c r="T1659" s="92">
        <f t="shared" si="25"/>
        <v>2018</v>
      </c>
      <c r="U1659">
        <f>VLOOKUP(A1659,'SB35 Determination Data'!$B$4:$F$542,5,FALSE)</f>
        <v>2015</v>
      </c>
    </row>
    <row r="1660" spans="1:21" ht="15" x14ac:dyDescent="0.2">
      <c r="A1660" s="197" t="s">
        <v>119</v>
      </c>
      <c r="B1660" s="197" t="s">
        <v>66</v>
      </c>
      <c r="C1660" s="197" t="s">
        <v>67</v>
      </c>
      <c r="D1660" s="209">
        <v>2018</v>
      </c>
      <c r="E1660" s="197" t="s">
        <v>6</v>
      </c>
      <c r="F1660" s="203">
        <v>587</v>
      </c>
      <c r="G1660" s="200">
        <v>8</v>
      </c>
      <c r="H1660" s="204">
        <v>2</v>
      </c>
      <c r="I1660" s="204">
        <v>6</v>
      </c>
      <c r="J1660" s="204">
        <v>446</v>
      </c>
      <c r="K1660" s="199">
        <v>2</v>
      </c>
      <c r="L1660" s="203">
        <v>0</v>
      </c>
      <c r="M1660" s="203">
        <v>2</v>
      </c>
      <c r="N1660" s="203">
        <v>413</v>
      </c>
      <c r="O1660" s="203">
        <v>7</v>
      </c>
      <c r="P1660" s="208">
        <v>907</v>
      </c>
      <c r="Q1660" s="197">
        <v>131</v>
      </c>
      <c r="R1660" s="197">
        <v>2353</v>
      </c>
      <c r="S1660" s="197">
        <v>148</v>
      </c>
      <c r="T1660" s="92">
        <f t="shared" si="25"/>
        <v>2018</v>
      </c>
      <c r="U1660">
        <f>VLOOKUP(A1660,'SB35 Determination Data'!$B$4:$F$542,5,FALSE)</f>
        <v>2013</v>
      </c>
    </row>
    <row r="1661" spans="1:21" ht="15" x14ac:dyDescent="0.2">
      <c r="A1661" s="197" t="s">
        <v>1281</v>
      </c>
      <c r="B1661" s="197" t="s">
        <v>946</v>
      </c>
      <c r="C1661" s="197" t="s">
        <v>26</v>
      </c>
      <c r="D1661" s="209">
        <v>2018</v>
      </c>
      <c r="E1661" s="197" t="s">
        <v>6</v>
      </c>
      <c r="F1661" s="203">
        <v>103</v>
      </c>
      <c r="G1661" s="200">
        <v>0</v>
      </c>
      <c r="H1661" s="204">
        <v>0</v>
      </c>
      <c r="I1661" s="204">
        <v>0</v>
      </c>
      <c r="J1661" s="204">
        <v>66</v>
      </c>
      <c r="K1661" s="199">
        <v>0</v>
      </c>
      <c r="L1661" s="203">
        <v>0</v>
      </c>
      <c r="M1661" s="203">
        <v>0</v>
      </c>
      <c r="N1661" s="203">
        <v>64</v>
      </c>
      <c r="O1661" s="203">
        <v>0</v>
      </c>
      <c r="P1661" s="208">
        <v>192</v>
      </c>
      <c r="Q1661" s="197">
        <v>8</v>
      </c>
      <c r="R1661" s="197">
        <v>425</v>
      </c>
      <c r="S1661" s="197">
        <v>8</v>
      </c>
      <c r="T1661" s="92">
        <f t="shared" si="25"/>
        <v>2018</v>
      </c>
      <c r="U1661">
        <f>VLOOKUP(A1661,'SB35 Determination Data'!$B$4:$F$542,5,FALSE)</f>
        <v>2016</v>
      </c>
    </row>
    <row r="1662" spans="1:21" ht="15" x14ac:dyDescent="0.2">
      <c r="A1662" s="197" t="s">
        <v>120</v>
      </c>
      <c r="B1662" s="197" t="s">
        <v>66</v>
      </c>
      <c r="C1662" s="197" t="s">
        <v>67</v>
      </c>
      <c r="D1662" s="209">
        <v>2018</v>
      </c>
      <c r="E1662" s="197" t="s">
        <v>6</v>
      </c>
      <c r="F1662" s="203">
        <v>1042</v>
      </c>
      <c r="G1662" s="200">
        <v>1</v>
      </c>
      <c r="H1662" s="204">
        <v>0</v>
      </c>
      <c r="I1662" s="204">
        <v>1</v>
      </c>
      <c r="J1662" s="204">
        <v>791</v>
      </c>
      <c r="K1662" s="199">
        <v>1</v>
      </c>
      <c r="L1662" s="203">
        <v>0</v>
      </c>
      <c r="M1662" s="203">
        <v>1</v>
      </c>
      <c r="N1662" s="203">
        <v>733</v>
      </c>
      <c r="O1662" s="203">
        <v>18</v>
      </c>
      <c r="P1662" s="208">
        <v>1609</v>
      </c>
      <c r="Q1662" s="197">
        <v>220</v>
      </c>
      <c r="R1662" s="197">
        <v>4175</v>
      </c>
      <c r="S1662" s="197">
        <v>240</v>
      </c>
      <c r="T1662" s="92">
        <f t="shared" si="25"/>
        <v>2018</v>
      </c>
      <c r="U1662">
        <f>VLOOKUP(A1662,'SB35 Determination Data'!$B$4:$F$542,5,FALSE)</f>
        <v>2013</v>
      </c>
    </row>
    <row r="1663" spans="1:21" ht="15" x14ac:dyDescent="0.2">
      <c r="A1663" s="197" t="s">
        <v>1049</v>
      </c>
      <c r="B1663" s="197" t="s">
        <v>108</v>
      </c>
      <c r="C1663" s="197" t="s">
        <v>13</v>
      </c>
      <c r="D1663" s="209">
        <v>2018</v>
      </c>
      <c r="E1663" s="197" t="s">
        <v>6</v>
      </c>
      <c r="F1663" s="203">
        <v>3</v>
      </c>
      <c r="G1663" s="200"/>
      <c r="H1663" s="204"/>
      <c r="I1663" s="204"/>
      <c r="J1663" s="204">
        <v>2</v>
      </c>
      <c r="K1663" s="199"/>
      <c r="L1663" s="203"/>
      <c r="M1663" s="203"/>
      <c r="N1663" s="203">
        <v>2</v>
      </c>
      <c r="O1663" s="203"/>
      <c r="P1663" s="208">
        <v>3</v>
      </c>
      <c r="Q1663" s="197"/>
      <c r="R1663" s="197">
        <v>10</v>
      </c>
      <c r="S1663" s="197"/>
      <c r="T1663" s="92">
        <f t="shared" si="25"/>
        <v>2018</v>
      </c>
      <c r="U1663">
        <f>VLOOKUP(A1663,'SB35 Determination Data'!$B$4:$F$542,5,FALSE)</f>
        <v>2014</v>
      </c>
    </row>
    <row r="1664" spans="1:21" ht="15" x14ac:dyDescent="0.2">
      <c r="A1664" s="197" t="s">
        <v>121</v>
      </c>
      <c r="B1664" s="197" t="s">
        <v>23</v>
      </c>
      <c r="C1664" s="197" t="s">
        <v>13</v>
      </c>
      <c r="D1664" s="209">
        <v>2018</v>
      </c>
      <c r="E1664" s="197" t="s">
        <v>6</v>
      </c>
      <c r="F1664" s="203">
        <v>145</v>
      </c>
      <c r="G1664" s="200">
        <v>38</v>
      </c>
      <c r="H1664" s="204">
        <v>38</v>
      </c>
      <c r="I1664" s="204">
        <v>0</v>
      </c>
      <c r="J1664" s="204">
        <v>96</v>
      </c>
      <c r="K1664" s="199">
        <v>12</v>
      </c>
      <c r="L1664" s="203">
        <v>12</v>
      </c>
      <c r="M1664" s="203">
        <v>0</v>
      </c>
      <c r="N1664" s="208">
        <v>104</v>
      </c>
      <c r="O1664" s="203">
        <v>0</v>
      </c>
      <c r="P1664" s="208">
        <v>264</v>
      </c>
      <c r="Q1664" s="197">
        <v>30</v>
      </c>
      <c r="R1664" s="197">
        <v>609</v>
      </c>
      <c r="S1664" s="197">
        <v>80</v>
      </c>
      <c r="T1664" s="92">
        <f t="shared" si="25"/>
        <v>2018</v>
      </c>
      <c r="U1664">
        <f>VLOOKUP(A1664,'SB35 Determination Data'!$B$4:$F$542,5,FALSE)</f>
        <v>2014</v>
      </c>
    </row>
    <row r="1665" spans="1:21" ht="15" x14ac:dyDescent="0.2">
      <c r="A1665" s="197" t="s">
        <v>1050</v>
      </c>
      <c r="B1665" s="197" t="s">
        <v>105</v>
      </c>
      <c r="C1665" s="197" t="s">
        <v>26</v>
      </c>
      <c r="D1665" s="209">
        <v>2018</v>
      </c>
      <c r="E1665" s="197" t="s">
        <v>6</v>
      </c>
      <c r="F1665" s="203">
        <v>143</v>
      </c>
      <c r="G1665" s="200"/>
      <c r="H1665" s="204"/>
      <c r="I1665" s="204"/>
      <c r="J1665" s="204">
        <v>125</v>
      </c>
      <c r="K1665" s="199"/>
      <c r="L1665" s="203"/>
      <c r="M1665" s="203"/>
      <c r="N1665" s="203">
        <v>85</v>
      </c>
      <c r="O1665" s="203"/>
      <c r="P1665" s="208">
        <v>272</v>
      </c>
      <c r="Q1665" s="197"/>
      <c r="R1665" s="197">
        <v>625</v>
      </c>
      <c r="S1665" s="197"/>
      <c r="T1665" s="92">
        <f t="shared" si="25"/>
        <v>2018</v>
      </c>
      <c r="U1665">
        <f>VLOOKUP(A1665,'SB35 Determination Data'!$B$4:$F$542,5,FALSE)</f>
        <v>2016</v>
      </c>
    </row>
    <row r="1666" spans="1:21" ht="15" x14ac:dyDescent="0.2">
      <c r="A1666" s="197" t="s">
        <v>122</v>
      </c>
      <c r="B1666" s="197" t="s">
        <v>40</v>
      </c>
      <c r="C1666" s="197" t="s">
        <v>8</v>
      </c>
      <c r="D1666" s="209">
        <v>2018</v>
      </c>
      <c r="E1666" s="197" t="s">
        <v>6</v>
      </c>
      <c r="F1666" s="203">
        <v>16</v>
      </c>
      <c r="G1666" s="200">
        <v>12</v>
      </c>
      <c r="H1666" s="204">
        <v>6</v>
      </c>
      <c r="I1666" s="204">
        <v>6</v>
      </c>
      <c r="J1666" s="204">
        <v>11</v>
      </c>
      <c r="K1666" s="199">
        <v>55</v>
      </c>
      <c r="L1666" s="203">
        <v>47</v>
      </c>
      <c r="M1666" s="203">
        <v>8</v>
      </c>
      <c r="N1666" s="203">
        <v>11</v>
      </c>
      <c r="O1666" s="203">
        <v>1</v>
      </c>
      <c r="P1666" s="208">
        <v>23</v>
      </c>
      <c r="Q1666" s="197">
        <v>0</v>
      </c>
      <c r="R1666" s="197">
        <v>61</v>
      </c>
      <c r="S1666" s="197">
        <v>68</v>
      </c>
      <c r="T1666" s="92">
        <f t="shared" si="25"/>
        <v>2018</v>
      </c>
      <c r="U1666">
        <f>VLOOKUP(A1666,'SB35 Determination Data'!$B$4:$F$542,5,FALSE)</f>
        <v>2015</v>
      </c>
    </row>
    <row r="1667" spans="1:21" ht="15" x14ac:dyDescent="0.2">
      <c r="A1667" s="197" t="s">
        <v>1004</v>
      </c>
      <c r="B1667" s="197" t="s">
        <v>42</v>
      </c>
      <c r="C1667" s="197" t="s">
        <v>8</v>
      </c>
      <c r="D1667" s="209">
        <v>2018</v>
      </c>
      <c r="E1667" s="197" t="s">
        <v>6</v>
      </c>
      <c r="F1667" s="203">
        <v>779</v>
      </c>
      <c r="G1667" s="200">
        <v>0</v>
      </c>
      <c r="H1667" s="204">
        <v>0</v>
      </c>
      <c r="I1667" s="204">
        <v>0</v>
      </c>
      <c r="J1667" s="204">
        <v>404</v>
      </c>
      <c r="K1667" s="199">
        <v>0</v>
      </c>
      <c r="L1667" s="203">
        <v>0</v>
      </c>
      <c r="M1667" s="203">
        <v>0</v>
      </c>
      <c r="N1667" s="203">
        <v>456</v>
      </c>
      <c r="O1667" s="203">
        <v>0</v>
      </c>
      <c r="P1667" s="208">
        <v>1461</v>
      </c>
      <c r="Q1667" s="197">
        <v>311</v>
      </c>
      <c r="R1667" s="197">
        <v>3100</v>
      </c>
      <c r="S1667" s="197">
        <v>311</v>
      </c>
      <c r="T1667" s="92">
        <f t="shared" si="25"/>
        <v>2018</v>
      </c>
      <c r="U1667">
        <f>VLOOKUP(A1667,'SB35 Determination Data'!$B$4:$F$542,5,FALSE)</f>
        <v>2015</v>
      </c>
    </row>
    <row r="1668" spans="1:21" ht="15" x14ac:dyDescent="0.2">
      <c r="A1668" s="197" t="s">
        <v>1139</v>
      </c>
      <c r="B1668" s="197" t="s">
        <v>105</v>
      </c>
      <c r="C1668" s="197" t="s">
        <v>26</v>
      </c>
      <c r="D1668" s="209">
        <v>2018</v>
      </c>
      <c r="E1668" s="197" t="s">
        <v>6</v>
      </c>
      <c r="F1668" s="203">
        <v>74</v>
      </c>
      <c r="G1668" s="200"/>
      <c r="H1668" s="204"/>
      <c r="I1668" s="204"/>
      <c r="J1668" s="204">
        <v>65</v>
      </c>
      <c r="K1668" s="199"/>
      <c r="L1668" s="203"/>
      <c r="M1668" s="203"/>
      <c r="N1668" s="208">
        <v>68</v>
      </c>
      <c r="O1668" s="203"/>
      <c r="P1668" s="208">
        <v>259</v>
      </c>
      <c r="Q1668" s="197"/>
      <c r="R1668" s="197">
        <v>466</v>
      </c>
      <c r="S1668" s="197"/>
      <c r="T1668" s="92">
        <f t="shared" ref="T1668:T1731" si="26">IF(D1668&gt;U1668,D1668,U1668)</f>
        <v>2018</v>
      </c>
      <c r="U1668">
        <f>VLOOKUP(A1668,'SB35 Determination Data'!$B$4:$F$542,5,FALSE)</f>
        <v>2016</v>
      </c>
    </row>
    <row r="1669" spans="1:21" ht="15" x14ac:dyDescent="0.2">
      <c r="A1669" s="197" t="s">
        <v>1113</v>
      </c>
      <c r="B1669" s="197" t="s">
        <v>82</v>
      </c>
      <c r="C1669" s="197" t="s">
        <v>26</v>
      </c>
      <c r="D1669" s="209">
        <v>2018</v>
      </c>
      <c r="E1669" s="197" t="s">
        <v>6</v>
      </c>
      <c r="F1669" s="203">
        <v>128</v>
      </c>
      <c r="G1669" s="200"/>
      <c r="H1669" s="204"/>
      <c r="I1669" s="204"/>
      <c r="J1669" s="204">
        <v>169</v>
      </c>
      <c r="K1669" s="199"/>
      <c r="L1669" s="203"/>
      <c r="M1669" s="203"/>
      <c r="N1669" s="203">
        <v>204</v>
      </c>
      <c r="O1669" s="203"/>
      <c r="P1669" s="208">
        <v>211</v>
      </c>
      <c r="Q1669" s="197"/>
      <c r="R1669" s="197">
        <v>712</v>
      </c>
      <c r="S1669" s="197"/>
      <c r="T1669" s="92">
        <f t="shared" si="26"/>
        <v>2018</v>
      </c>
      <c r="U1669">
        <f>VLOOKUP(A1669,'SB35 Determination Data'!$B$4:$F$542,5,FALSE)</f>
        <v>2016</v>
      </c>
    </row>
    <row r="1670" spans="1:21" ht="15" x14ac:dyDescent="0.2">
      <c r="A1670" s="197" t="s">
        <v>123</v>
      </c>
      <c r="B1670" s="197" t="s">
        <v>78</v>
      </c>
      <c r="C1670" s="197" t="s">
        <v>32</v>
      </c>
      <c r="D1670" s="209">
        <v>2018</v>
      </c>
      <c r="E1670" s="197" t="s">
        <v>6</v>
      </c>
      <c r="F1670" s="203">
        <v>1218</v>
      </c>
      <c r="G1670" s="200">
        <v>0</v>
      </c>
      <c r="H1670" s="204">
        <v>0</v>
      </c>
      <c r="I1670" s="204">
        <v>0</v>
      </c>
      <c r="J1670" s="204">
        <v>854</v>
      </c>
      <c r="K1670" s="199">
        <v>0</v>
      </c>
      <c r="L1670" s="203">
        <v>0</v>
      </c>
      <c r="M1670" s="203">
        <v>0</v>
      </c>
      <c r="N1670" s="203">
        <v>862</v>
      </c>
      <c r="O1670" s="203">
        <v>11</v>
      </c>
      <c r="P1670" s="208">
        <v>1699</v>
      </c>
      <c r="Q1670" s="197">
        <v>398</v>
      </c>
      <c r="R1670" s="197">
        <v>4633</v>
      </c>
      <c r="S1670" s="197">
        <v>409</v>
      </c>
      <c r="T1670" s="92">
        <f t="shared" si="26"/>
        <v>2018</v>
      </c>
      <c r="U1670">
        <f>VLOOKUP(A1670,'SB35 Determination Data'!$B$4:$F$542,5,FALSE)</f>
        <v>2014</v>
      </c>
    </row>
    <row r="1671" spans="1:21" ht="15" x14ac:dyDescent="0.2">
      <c r="A1671" s="197" t="s">
        <v>124</v>
      </c>
      <c r="B1671" s="197" t="s">
        <v>2</v>
      </c>
      <c r="C1671" s="197" t="s">
        <v>3</v>
      </c>
      <c r="D1671" s="209">
        <v>2018</v>
      </c>
      <c r="E1671" s="197" t="s">
        <v>6</v>
      </c>
      <c r="F1671" s="203">
        <v>1442</v>
      </c>
      <c r="G1671" s="200">
        <v>0</v>
      </c>
      <c r="H1671" s="204">
        <v>0</v>
      </c>
      <c r="I1671" s="204">
        <v>0</v>
      </c>
      <c r="J1671" s="204">
        <v>974</v>
      </c>
      <c r="K1671" s="199">
        <v>0</v>
      </c>
      <c r="L1671" s="203">
        <v>0</v>
      </c>
      <c r="M1671" s="203">
        <v>0</v>
      </c>
      <c r="N1671" s="203">
        <v>1090</v>
      </c>
      <c r="O1671" s="203">
        <v>0</v>
      </c>
      <c r="P1671" s="208">
        <v>2471</v>
      </c>
      <c r="Q1671" s="197">
        <v>413</v>
      </c>
      <c r="R1671" s="197">
        <v>5977</v>
      </c>
      <c r="S1671" s="197">
        <v>413</v>
      </c>
      <c r="T1671" s="92">
        <f t="shared" si="26"/>
        <v>2018</v>
      </c>
      <c r="U1671">
        <f>VLOOKUP(A1671,'SB35 Determination Data'!$B$4:$F$542,5,FALSE)</f>
        <v>2014</v>
      </c>
    </row>
    <row r="1672" spans="1:21" ht="15" x14ac:dyDescent="0.2">
      <c r="A1672" s="197" t="s">
        <v>125</v>
      </c>
      <c r="B1672" s="197" t="s">
        <v>126</v>
      </c>
      <c r="C1672" s="197" t="s">
        <v>13</v>
      </c>
      <c r="D1672" s="209">
        <v>2018</v>
      </c>
      <c r="E1672" s="197" t="s">
        <v>6</v>
      </c>
      <c r="F1672" s="203">
        <v>5</v>
      </c>
      <c r="G1672" s="200">
        <v>0</v>
      </c>
      <c r="H1672" s="204">
        <v>0</v>
      </c>
      <c r="I1672" s="204">
        <v>0</v>
      </c>
      <c r="J1672" s="204">
        <v>3</v>
      </c>
      <c r="K1672" s="199">
        <v>0</v>
      </c>
      <c r="L1672" s="203">
        <v>0</v>
      </c>
      <c r="M1672" s="203">
        <v>0</v>
      </c>
      <c r="N1672" s="203">
        <v>3</v>
      </c>
      <c r="O1672" s="203">
        <v>0</v>
      </c>
      <c r="P1672" s="208">
        <v>9</v>
      </c>
      <c r="Q1672" s="197">
        <v>9</v>
      </c>
      <c r="R1672" s="197">
        <v>20</v>
      </c>
      <c r="S1672" s="197">
        <v>9</v>
      </c>
      <c r="T1672" s="92">
        <f t="shared" si="26"/>
        <v>2018</v>
      </c>
      <c r="U1672">
        <f>VLOOKUP(A1672,'SB35 Determination Data'!$B$4:$F$542,5,FALSE)</f>
        <v>2014</v>
      </c>
    </row>
    <row r="1673" spans="1:21" ht="15" x14ac:dyDescent="0.2">
      <c r="A1673" s="197" t="s">
        <v>1116</v>
      </c>
      <c r="B1673" s="197" t="s">
        <v>23</v>
      </c>
      <c r="C1673" s="197" t="s">
        <v>13</v>
      </c>
      <c r="D1673" s="209">
        <v>2018</v>
      </c>
      <c r="E1673" s="197" t="s">
        <v>6</v>
      </c>
      <c r="F1673" s="203">
        <v>39</v>
      </c>
      <c r="G1673" s="200">
        <v>0</v>
      </c>
      <c r="H1673" s="204">
        <v>0</v>
      </c>
      <c r="I1673" s="204">
        <v>0</v>
      </c>
      <c r="J1673" s="204">
        <v>24</v>
      </c>
      <c r="K1673" s="199">
        <v>0</v>
      </c>
      <c r="L1673" s="203">
        <v>0</v>
      </c>
      <c r="M1673" s="203">
        <v>0</v>
      </c>
      <c r="N1673" s="203">
        <v>27</v>
      </c>
      <c r="O1673" s="203">
        <v>16</v>
      </c>
      <c r="P1673" s="208">
        <v>71</v>
      </c>
      <c r="Q1673" s="197">
        <v>20</v>
      </c>
      <c r="R1673" s="197">
        <v>161</v>
      </c>
      <c r="S1673" s="197">
        <v>36</v>
      </c>
      <c r="T1673" s="92">
        <f t="shared" si="26"/>
        <v>2018</v>
      </c>
      <c r="U1673">
        <f>VLOOKUP(A1673,'SB35 Determination Data'!$B$4:$F$542,5,FALSE)</f>
        <v>2014</v>
      </c>
    </row>
    <row r="1674" spans="1:21" ht="15" x14ac:dyDescent="0.2">
      <c r="A1674" s="197" t="s">
        <v>127</v>
      </c>
      <c r="B1674" s="197" t="s">
        <v>29</v>
      </c>
      <c r="C1674" s="197" t="s">
        <v>8</v>
      </c>
      <c r="D1674" s="209">
        <v>2018</v>
      </c>
      <c r="E1674" s="197" t="s">
        <v>6</v>
      </c>
      <c r="F1674" s="203">
        <v>148</v>
      </c>
      <c r="G1674" s="200"/>
      <c r="H1674" s="204"/>
      <c r="I1674" s="204"/>
      <c r="J1674" s="204">
        <v>87</v>
      </c>
      <c r="K1674" s="199"/>
      <c r="L1674" s="203"/>
      <c r="M1674" s="203"/>
      <c r="N1674" s="203">
        <v>76</v>
      </c>
      <c r="O1674" s="203"/>
      <c r="P1674" s="208">
        <v>119</v>
      </c>
      <c r="Q1674" s="197"/>
      <c r="R1674" s="197">
        <v>430</v>
      </c>
      <c r="S1674" s="197"/>
      <c r="T1674" s="92">
        <f t="shared" si="26"/>
        <v>2018</v>
      </c>
      <c r="U1674">
        <f>VLOOKUP(A1674,'SB35 Determination Data'!$B$4:$F$542,5,FALSE)</f>
        <v>2015</v>
      </c>
    </row>
    <row r="1675" spans="1:21" ht="15" x14ac:dyDescent="0.2">
      <c r="A1675" s="197" t="s">
        <v>128</v>
      </c>
      <c r="B1675" s="197" t="s">
        <v>12</v>
      </c>
      <c r="C1675" s="197" t="s">
        <v>3</v>
      </c>
      <c r="D1675" s="209">
        <v>2018</v>
      </c>
      <c r="E1675" s="197" t="s">
        <v>6</v>
      </c>
      <c r="F1675" s="203">
        <v>83</v>
      </c>
      <c r="G1675" s="200">
        <v>0</v>
      </c>
      <c r="H1675" s="204">
        <v>0</v>
      </c>
      <c r="I1675" s="204">
        <v>0</v>
      </c>
      <c r="J1675" s="204">
        <v>59</v>
      </c>
      <c r="K1675" s="199">
        <v>13</v>
      </c>
      <c r="L1675" s="203">
        <v>0</v>
      </c>
      <c r="M1675" s="203">
        <v>13</v>
      </c>
      <c r="N1675" s="203">
        <v>65</v>
      </c>
      <c r="O1675" s="203">
        <v>0</v>
      </c>
      <c r="P1675" s="208">
        <v>151</v>
      </c>
      <c r="Q1675" s="197">
        <v>4</v>
      </c>
      <c r="R1675" s="197">
        <v>358</v>
      </c>
      <c r="S1675" s="197">
        <v>17</v>
      </c>
      <c r="T1675" s="92">
        <f t="shared" si="26"/>
        <v>2018</v>
      </c>
      <c r="U1675">
        <f>VLOOKUP(A1675,'SB35 Determination Data'!$B$4:$F$542,5,FALSE)</f>
        <v>2014</v>
      </c>
    </row>
    <row r="1676" spans="1:21" ht="15" x14ac:dyDescent="0.2">
      <c r="A1676" s="197" t="s">
        <v>129</v>
      </c>
      <c r="B1676" s="197" t="s">
        <v>7</v>
      </c>
      <c r="C1676" s="197" t="s">
        <v>8</v>
      </c>
      <c r="D1676" s="209">
        <v>2018</v>
      </c>
      <c r="E1676" s="197" t="s">
        <v>6</v>
      </c>
      <c r="F1676" s="203">
        <v>1714</v>
      </c>
      <c r="G1676" s="200">
        <v>34</v>
      </c>
      <c r="H1676" s="204">
        <v>34</v>
      </c>
      <c r="I1676" s="204">
        <v>0</v>
      </c>
      <c r="J1676" s="204">
        <v>926</v>
      </c>
      <c r="K1676" s="199">
        <v>68</v>
      </c>
      <c r="L1676" s="203">
        <v>68</v>
      </c>
      <c r="M1676" s="203">
        <v>0</v>
      </c>
      <c r="N1676" s="203">
        <v>978</v>
      </c>
      <c r="O1676" s="203">
        <v>19</v>
      </c>
      <c r="P1676" s="208">
        <v>1837</v>
      </c>
      <c r="Q1676" s="197">
        <v>1742</v>
      </c>
      <c r="R1676" s="197">
        <v>5455</v>
      </c>
      <c r="S1676" s="197">
        <v>1863</v>
      </c>
      <c r="T1676" s="92">
        <f t="shared" si="26"/>
        <v>2018</v>
      </c>
      <c r="U1676">
        <f>VLOOKUP(A1676,'SB35 Determination Data'!$B$4:$F$542,5,FALSE)</f>
        <v>2015</v>
      </c>
    </row>
    <row r="1677" spans="1:21" ht="15" x14ac:dyDescent="0.2">
      <c r="A1677" s="197" t="s">
        <v>82</v>
      </c>
      <c r="B1677" s="197" t="s">
        <v>82</v>
      </c>
      <c r="C1677" s="197" t="s">
        <v>26</v>
      </c>
      <c r="D1677" s="209">
        <v>2018</v>
      </c>
      <c r="E1677" s="197" t="s">
        <v>6</v>
      </c>
      <c r="F1677" s="203">
        <v>5666</v>
      </c>
      <c r="G1677" s="200">
        <v>135</v>
      </c>
      <c r="H1677" s="204">
        <v>135</v>
      </c>
      <c r="I1677" s="204">
        <v>0</v>
      </c>
      <c r="J1677" s="204">
        <v>3289</v>
      </c>
      <c r="K1677" s="199">
        <v>0</v>
      </c>
      <c r="L1677" s="203">
        <v>0</v>
      </c>
      <c r="M1677" s="203">
        <v>0</v>
      </c>
      <c r="N1677" s="203">
        <v>3571</v>
      </c>
      <c r="O1677" s="203">
        <v>0</v>
      </c>
      <c r="P1677" s="208">
        <v>11039</v>
      </c>
      <c r="Q1677" s="197">
        <v>1202</v>
      </c>
      <c r="R1677" s="197">
        <v>23565</v>
      </c>
      <c r="S1677" s="197">
        <v>1337</v>
      </c>
      <c r="T1677" s="92">
        <f t="shared" si="26"/>
        <v>2018</v>
      </c>
      <c r="U1677">
        <f>VLOOKUP(A1677,'SB35 Determination Data'!$B$4:$F$542,5,FALSE)</f>
        <v>2016</v>
      </c>
    </row>
    <row r="1678" spans="1:21" ht="15" x14ac:dyDescent="0.2">
      <c r="A1678" s="197" t="s">
        <v>130</v>
      </c>
      <c r="B1678" s="197" t="s">
        <v>82</v>
      </c>
      <c r="C1678" s="197" t="s">
        <v>26</v>
      </c>
      <c r="D1678" s="209">
        <v>2018</v>
      </c>
      <c r="E1678" s="197" t="s">
        <v>6</v>
      </c>
      <c r="F1678" s="203">
        <v>460</v>
      </c>
      <c r="G1678" s="200">
        <v>28</v>
      </c>
      <c r="H1678" s="204">
        <v>2</v>
      </c>
      <c r="I1678" s="204">
        <v>26</v>
      </c>
      <c r="J1678" s="204">
        <v>527</v>
      </c>
      <c r="K1678" s="199">
        <v>9</v>
      </c>
      <c r="L1678" s="203">
        <v>0</v>
      </c>
      <c r="M1678" s="203">
        <v>9</v>
      </c>
      <c r="N1678" s="208">
        <v>589</v>
      </c>
      <c r="O1678" s="203">
        <v>18</v>
      </c>
      <c r="P1678" s="208">
        <v>1146</v>
      </c>
      <c r="Q1678" s="197">
        <v>0</v>
      </c>
      <c r="R1678" s="197">
        <v>2722</v>
      </c>
      <c r="S1678" s="197">
        <v>55</v>
      </c>
      <c r="T1678" s="92">
        <f t="shared" si="26"/>
        <v>2018</v>
      </c>
      <c r="U1678">
        <f>VLOOKUP(A1678,'SB35 Determination Data'!$B$4:$F$542,5,FALSE)</f>
        <v>2016</v>
      </c>
    </row>
    <row r="1679" spans="1:21" ht="15" x14ac:dyDescent="0.2">
      <c r="A1679" s="197" t="s">
        <v>131</v>
      </c>
      <c r="B1679" s="197" t="s">
        <v>12</v>
      </c>
      <c r="C1679" s="197" t="s">
        <v>3</v>
      </c>
      <c r="D1679" s="209">
        <v>2018</v>
      </c>
      <c r="E1679" s="197" t="s">
        <v>6</v>
      </c>
      <c r="F1679" s="203">
        <v>411</v>
      </c>
      <c r="G1679" s="200">
        <v>26</v>
      </c>
      <c r="H1679" s="204">
        <v>26</v>
      </c>
      <c r="I1679" s="204">
        <v>0</v>
      </c>
      <c r="J1679" s="204">
        <v>299</v>
      </c>
      <c r="K1679" s="199">
        <v>19</v>
      </c>
      <c r="L1679" s="203">
        <v>19</v>
      </c>
      <c r="M1679" s="203">
        <v>0</v>
      </c>
      <c r="N1679" s="203">
        <v>337</v>
      </c>
      <c r="O1679" s="203">
        <v>0</v>
      </c>
      <c r="P1679" s="208">
        <v>794</v>
      </c>
      <c r="Q1679" s="197">
        <v>41</v>
      </c>
      <c r="R1679" s="197">
        <v>1841</v>
      </c>
      <c r="S1679" s="197">
        <v>86</v>
      </c>
      <c r="T1679" s="92">
        <f t="shared" si="26"/>
        <v>2018</v>
      </c>
      <c r="U1679">
        <f>VLOOKUP(A1679,'SB35 Determination Data'!$B$4:$F$542,5,FALSE)</f>
        <v>2014</v>
      </c>
    </row>
    <row r="1680" spans="1:21" ht="15" x14ac:dyDescent="0.2">
      <c r="A1680" s="197" t="s">
        <v>132</v>
      </c>
      <c r="B1680" s="197" t="s">
        <v>78</v>
      </c>
      <c r="C1680" s="197" t="s">
        <v>32</v>
      </c>
      <c r="D1680" s="209">
        <v>2018</v>
      </c>
      <c r="E1680" s="197" t="s">
        <v>6</v>
      </c>
      <c r="F1680" s="203">
        <v>131</v>
      </c>
      <c r="G1680" s="200">
        <v>0</v>
      </c>
      <c r="H1680" s="204">
        <v>0</v>
      </c>
      <c r="I1680" s="204">
        <v>0</v>
      </c>
      <c r="J1680" s="204">
        <v>91</v>
      </c>
      <c r="K1680" s="199">
        <v>14</v>
      </c>
      <c r="L1680" s="203">
        <v>0</v>
      </c>
      <c r="M1680" s="203">
        <v>14</v>
      </c>
      <c r="N1680" s="203">
        <v>126</v>
      </c>
      <c r="O1680" s="203">
        <v>0</v>
      </c>
      <c r="P1680" s="208">
        <v>331</v>
      </c>
      <c r="Q1680" s="197">
        <v>24</v>
      </c>
      <c r="R1680" s="197">
        <v>679</v>
      </c>
      <c r="S1680" s="197">
        <v>38</v>
      </c>
      <c r="T1680" s="92">
        <f t="shared" si="26"/>
        <v>2018</v>
      </c>
      <c r="U1680">
        <f>VLOOKUP(A1680,'SB35 Determination Data'!$B$4:$F$542,5,FALSE)</f>
        <v>2014</v>
      </c>
    </row>
    <row r="1681" spans="1:21" ht="15" x14ac:dyDescent="0.2">
      <c r="A1681" s="197" t="s">
        <v>134</v>
      </c>
      <c r="B1681" s="197" t="s">
        <v>5</v>
      </c>
      <c r="C1681" s="197" t="s">
        <v>3</v>
      </c>
      <c r="D1681" s="209">
        <v>2018</v>
      </c>
      <c r="E1681" s="197" t="s">
        <v>6</v>
      </c>
      <c r="F1681" s="203">
        <v>98</v>
      </c>
      <c r="G1681" s="200">
        <v>0</v>
      </c>
      <c r="H1681" s="204">
        <v>0</v>
      </c>
      <c r="I1681" s="204">
        <v>0</v>
      </c>
      <c r="J1681" s="204">
        <v>60</v>
      </c>
      <c r="K1681" s="199">
        <v>0</v>
      </c>
      <c r="L1681" s="203">
        <v>0</v>
      </c>
      <c r="M1681" s="203">
        <v>0</v>
      </c>
      <c r="N1681" s="203">
        <v>66</v>
      </c>
      <c r="O1681" s="203">
        <v>0</v>
      </c>
      <c r="P1681" s="208">
        <v>173</v>
      </c>
      <c r="Q1681" s="197">
        <v>124</v>
      </c>
      <c r="R1681" s="197">
        <v>397</v>
      </c>
      <c r="S1681" s="197">
        <v>124</v>
      </c>
      <c r="T1681" s="92">
        <f t="shared" si="26"/>
        <v>2018</v>
      </c>
      <c r="U1681">
        <f>VLOOKUP(A1681,'SB35 Determination Data'!$B$4:$F$542,5,FALSE)</f>
        <v>2014</v>
      </c>
    </row>
    <row r="1682" spans="1:21" ht="15" x14ac:dyDescent="0.2">
      <c r="A1682" s="197" t="s">
        <v>135</v>
      </c>
      <c r="B1682" s="197" t="s">
        <v>62</v>
      </c>
      <c r="C1682" s="197" t="s">
        <v>8</v>
      </c>
      <c r="D1682" s="209">
        <v>2018</v>
      </c>
      <c r="E1682" s="197" t="s">
        <v>6</v>
      </c>
      <c r="F1682" s="203">
        <v>236</v>
      </c>
      <c r="G1682" s="200">
        <v>37</v>
      </c>
      <c r="H1682" s="204">
        <v>37</v>
      </c>
      <c r="I1682" s="204">
        <v>0</v>
      </c>
      <c r="J1682" s="204">
        <v>160</v>
      </c>
      <c r="K1682" s="199">
        <v>38</v>
      </c>
      <c r="L1682" s="203">
        <v>38</v>
      </c>
      <c r="M1682" s="203">
        <v>0</v>
      </c>
      <c r="N1682" s="208">
        <v>217</v>
      </c>
      <c r="O1682" s="203">
        <v>0</v>
      </c>
      <c r="P1682" s="208">
        <v>475</v>
      </c>
      <c r="Q1682" s="197">
        <v>1</v>
      </c>
      <c r="R1682" s="197">
        <v>1088</v>
      </c>
      <c r="S1682" s="197">
        <v>76</v>
      </c>
      <c r="T1682" s="92">
        <f t="shared" si="26"/>
        <v>2018</v>
      </c>
      <c r="U1682">
        <f>VLOOKUP(A1682,'SB35 Determination Data'!$B$4:$F$542,5,FALSE)</f>
        <v>2015</v>
      </c>
    </row>
    <row r="1683" spans="1:21" ht="15" x14ac:dyDescent="0.2">
      <c r="A1683" s="197" t="s">
        <v>137</v>
      </c>
      <c r="B1683" s="197" t="s">
        <v>5</v>
      </c>
      <c r="C1683" s="197" t="s">
        <v>3</v>
      </c>
      <c r="D1683" s="209">
        <v>2018</v>
      </c>
      <c r="E1683" s="197" t="s">
        <v>6</v>
      </c>
      <c r="F1683" s="203">
        <v>171</v>
      </c>
      <c r="G1683" s="200">
        <v>0</v>
      </c>
      <c r="H1683" s="204">
        <v>0</v>
      </c>
      <c r="I1683" s="204">
        <v>0</v>
      </c>
      <c r="J1683" s="204">
        <v>100</v>
      </c>
      <c r="K1683" s="199">
        <v>0</v>
      </c>
      <c r="L1683" s="203">
        <v>0</v>
      </c>
      <c r="M1683" s="203">
        <v>0</v>
      </c>
      <c r="N1683" s="203">
        <v>108</v>
      </c>
      <c r="O1683" s="203">
        <v>0</v>
      </c>
      <c r="P1683" s="208">
        <v>267</v>
      </c>
      <c r="Q1683" s="197">
        <v>51</v>
      </c>
      <c r="R1683" s="197">
        <v>646</v>
      </c>
      <c r="S1683" s="197">
        <v>51</v>
      </c>
      <c r="T1683" s="92">
        <f t="shared" si="26"/>
        <v>2018</v>
      </c>
      <c r="U1683">
        <f>VLOOKUP(A1683,'SB35 Determination Data'!$B$4:$F$542,5,FALSE)</f>
        <v>2014</v>
      </c>
    </row>
    <row r="1684" spans="1:21" ht="15" x14ac:dyDescent="0.2">
      <c r="A1684" s="197" t="s">
        <v>139</v>
      </c>
      <c r="B1684" s="197" t="s">
        <v>55</v>
      </c>
      <c r="C1684" s="197" t="s">
        <v>56</v>
      </c>
      <c r="D1684" s="209">
        <v>2018</v>
      </c>
      <c r="E1684" s="197" t="s">
        <v>6</v>
      </c>
      <c r="F1684" s="203">
        <v>235</v>
      </c>
      <c r="G1684" s="200">
        <v>0</v>
      </c>
      <c r="H1684" s="204">
        <v>0</v>
      </c>
      <c r="I1684" s="204">
        <v>0</v>
      </c>
      <c r="J1684" s="204">
        <v>157</v>
      </c>
      <c r="K1684" s="199">
        <v>69</v>
      </c>
      <c r="L1684" s="203">
        <v>69</v>
      </c>
      <c r="M1684" s="203">
        <v>0</v>
      </c>
      <c r="N1684" s="208">
        <v>174</v>
      </c>
      <c r="O1684" s="203">
        <v>0</v>
      </c>
      <c r="P1684" s="208">
        <v>413</v>
      </c>
      <c r="Q1684" s="197">
        <v>0</v>
      </c>
      <c r="R1684" s="197">
        <v>979</v>
      </c>
      <c r="S1684" s="197">
        <v>69</v>
      </c>
      <c r="T1684" s="92">
        <f t="shared" si="26"/>
        <v>2018</v>
      </c>
      <c r="U1684">
        <f>VLOOKUP(A1684,'SB35 Determination Data'!$B$4:$F$542,5,FALSE)</f>
        <v>2015</v>
      </c>
    </row>
    <row r="1685" spans="1:21" ht="15" x14ac:dyDescent="0.2">
      <c r="A1685" s="197" t="s">
        <v>1128</v>
      </c>
      <c r="B1685" s="197" t="s">
        <v>68</v>
      </c>
      <c r="C1685" s="197" t="s">
        <v>26</v>
      </c>
      <c r="D1685" s="209">
        <v>2018</v>
      </c>
      <c r="E1685" s="197" t="s">
        <v>6</v>
      </c>
      <c r="F1685" s="203">
        <v>71</v>
      </c>
      <c r="G1685" s="200"/>
      <c r="H1685" s="204"/>
      <c r="I1685" s="204"/>
      <c r="J1685" s="204">
        <v>46</v>
      </c>
      <c r="K1685" s="199"/>
      <c r="L1685" s="203"/>
      <c r="M1685" s="203"/>
      <c r="N1685" s="203">
        <v>53</v>
      </c>
      <c r="O1685" s="203"/>
      <c r="P1685" s="208">
        <v>123</v>
      </c>
      <c r="Q1685" s="197"/>
      <c r="R1685" s="197">
        <v>293</v>
      </c>
      <c r="S1685" s="197"/>
      <c r="T1685" s="92">
        <f t="shared" si="26"/>
        <v>2018</v>
      </c>
      <c r="U1685">
        <f>VLOOKUP(A1685,'SB35 Determination Data'!$B$4:$F$542,5,FALSE)</f>
        <v>2016</v>
      </c>
    </row>
    <row r="1686" spans="1:21" ht="15" x14ac:dyDescent="0.2">
      <c r="A1686" s="197" t="s">
        <v>140</v>
      </c>
      <c r="B1686" s="197" t="s">
        <v>2</v>
      </c>
      <c r="C1686" s="197" t="s">
        <v>3</v>
      </c>
      <c r="D1686" s="209">
        <v>2018</v>
      </c>
      <c r="E1686" s="197" t="s">
        <v>6</v>
      </c>
      <c r="F1686" s="203">
        <v>28</v>
      </c>
      <c r="G1686" s="200">
        <v>1</v>
      </c>
      <c r="H1686" s="204">
        <v>1</v>
      </c>
      <c r="I1686" s="204">
        <v>0</v>
      </c>
      <c r="J1686" s="204">
        <v>19</v>
      </c>
      <c r="K1686" s="199">
        <v>1</v>
      </c>
      <c r="L1686" s="203">
        <v>1</v>
      </c>
      <c r="M1686" s="203">
        <v>0</v>
      </c>
      <c r="N1686" s="203">
        <v>22</v>
      </c>
      <c r="O1686" s="203">
        <v>0</v>
      </c>
      <c r="P1686" s="208">
        <v>49</v>
      </c>
      <c r="Q1686" s="197">
        <v>17</v>
      </c>
      <c r="R1686" s="197">
        <v>118</v>
      </c>
      <c r="S1686" s="197">
        <v>19</v>
      </c>
      <c r="T1686" s="92">
        <f t="shared" si="26"/>
        <v>2018</v>
      </c>
      <c r="U1686">
        <f>VLOOKUP(A1686,'SB35 Determination Data'!$B$4:$F$542,5,FALSE)</f>
        <v>2014</v>
      </c>
    </row>
    <row r="1687" spans="1:21" ht="15" x14ac:dyDescent="0.2">
      <c r="A1687" s="197" t="s">
        <v>141</v>
      </c>
      <c r="B1687" s="197" t="s">
        <v>142</v>
      </c>
      <c r="C1687" s="197" t="s">
        <v>13</v>
      </c>
      <c r="D1687" s="209">
        <v>2018</v>
      </c>
      <c r="E1687" s="197" t="s">
        <v>6</v>
      </c>
      <c r="F1687" s="203">
        <v>122</v>
      </c>
      <c r="G1687" s="200">
        <v>0</v>
      </c>
      <c r="H1687" s="204">
        <v>0</v>
      </c>
      <c r="I1687" s="204">
        <v>0</v>
      </c>
      <c r="J1687" s="204">
        <v>88</v>
      </c>
      <c r="K1687" s="199">
        <v>3</v>
      </c>
      <c r="L1687" s="203">
        <v>0</v>
      </c>
      <c r="M1687" s="203">
        <v>3</v>
      </c>
      <c r="N1687" s="203">
        <v>100</v>
      </c>
      <c r="O1687" s="203">
        <v>0</v>
      </c>
      <c r="P1687" s="208">
        <v>220</v>
      </c>
      <c r="Q1687" s="197">
        <v>6</v>
      </c>
      <c r="R1687" s="197">
        <v>530</v>
      </c>
      <c r="S1687" s="197">
        <v>9</v>
      </c>
      <c r="T1687" s="92">
        <f t="shared" si="26"/>
        <v>2018</v>
      </c>
      <c r="U1687">
        <f>VLOOKUP(A1687,'SB35 Determination Data'!$B$4:$F$542,5,FALSE)</f>
        <v>2014</v>
      </c>
    </row>
    <row r="1688" spans="1:21" ht="15" x14ac:dyDescent="0.2">
      <c r="A1688" s="197" t="s">
        <v>1490</v>
      </c>
      <c r="B1688" s="197" t="s">
        <v>68</v>
      </c>
      <c r="C1688" s="197" t="s">
        <v>26</v>
      </c>
      <c r="D1688" s="209">
        <v>2018</v>
      </c>
      <c r="E1688" s="197" t="s">
        <v>6</v>
      </c>
      <c r="F1688" s="203">
        <v>87</v>
      </c>
      <c r="G1688" s="200">
        <v>0</v>
      </c>
      <c r="H1688" s="204">
        <v>0</v>
      </c>
      <c r="I1688" s="204">
        <v>0</v>
      </c>
      <c r="J1688" s="204">
        <v>57</v>
      </c>
      <c r="K1688" s="199">
        <v>0</v>
      </c>
      <c r="L1688" s="203">
        <v>0</v>
      </c>
      <c r="M1688" s="203">
        <v>0</v>
      </c>
      <c r="N1688" s="208">
        <v>66</v>
      </c>
      <c r="O1688" s="203">
        <v>1</v>
      </c>
      <c r="P1688" s="208">
        <v>153</v>
      </c>
      <c r="Q1688" s="197">
        <v>1</v>
      </c>
      <c r="R1688" s="197">
        <v>363</v>
      </c>
      <c r="S1688" s="197">
        <v>2</v>
      </c>
      <c r="T1688" s="92">
        <f t="shared" si="26"/>
        <v>2018</v>
      </c>
      <c r="U1688">
        <f>VLOOKUP(A1688,'SB35 Determination Data'!$B$4:$F$542,5,FALSE)</f>
        <v>2016</v>
      </c>
    </row>
    <row r="1689" spans="1:21" ht="15" x14ac:dyDescent="0.2">
      <c r="A1689" s="197" t="s">
        <v>1112</v>
      </c>
      <c r="B1689" s="197" t="s">
        <v>46</v>
      </c>
      <c r="C1689" s="197" t="s">
        <v>47</v>
      </c>
      <c r="D1689" s="209">
        <v>2018</v>
      </c>
      <c r="E1689" s="197" t="s">
        <v>6</v>
      </c>
      <c r="F1689" s="203">
        <v>231</v>
      </c>
      <c r="G1689" s="200"/>
      <c r="H1689" s="204"/>
      <c r="I1689" s="204"/>
      <c r="J1689" s="204">
        <v>118</v>
      </c>
      <c r="K1689" s="199"/>
      <c r="L1689" s="203"/>
      <c r="M1689" s="203"/>
      <c r="N1689" s="203">
        <v>99</v>
      </c>
      <c r="O1689" s="203"/>
      <c r="P1689" s="208">
        <v>321</v>
      </c>
      <c r="Q1689" s="197"/>
      <c r="R1689" s="197">
        <v>769</v>
      </c>
      <c r="S1689" s="197"/>
      <c r="T1689" s="92">
        <f t="shared" si="26"/>
        <v>2018</v>
      </c>
      <c r="U1689">
        <f>VLOOKUP(A1689,'SB35 Determination Data'!$B$4:$F$542,5,FALSE)</f>
        <v>2014</v>
      </c>
    </row>
    <row r="1690" spans="1:21" ht="15" x14ac:dyDescent="0.2">
      <c r="A1690" s="197" t="s">
        <v>143</v>
      </c>
      <c r="B1690" s="197" t="s">
        <v>24</v>
      </c>
      <c r="C1690" s="197" t="s">
        <v>13</v>
      </c>
      <c r="D1690" s="209">
        <v>2018</v>
      </c>
      <c r="E1690" s="197" t="s">
        <v>6</v>
      </c>
      <c r="F1690" s="203">
        <v>41</v>
      </c>
      <c r="G1690" s="200">
        <v>0</v>
      </c>
      <c r="H1690" s="204">
        <v>0</v>
      </c>
      <c r="I1690" s="204">
        <v>0</v>
      </c>
      <c r="J1690" s="204">
        <v>26</v>
      </c>
      <c r="K1690" s="199">
        <v>4</v>
      </c>
      <c r="L1690" s="203">
        <v>4</v>
      </c>
      <c r="M1690" s="203">
        <v>0</v>
      </c>
      <c r="N1690" s="203">
        <v>29</v>
      </c>
      <c r="O1690" s="203">
        <v>0</v>
      </c>
      <c r="P1690" s="208">
        <v>69</v>
      </c>
      <c r="Q1690" s="197">
        <v>25</v>
      </c>
      <c r="R1690" s="197">
        <v>165</v>
      </c>
      <c r="S1690" s="197">
        <v>29</v>
      </c>
      <c r="T1690" s="92">
        <f t="shared" si="26"/>
        <v>2018</v>
      </c>
      <c r="U1690">
        <f>VLOOKUP(A1690,'SB35 Determination Data'!$B$4:$F$542,5,FALSE)</f>
        <v>2014</v>
      </c>
    </row>
    <row r="1691" spans="1:21" ht="15" x14ac:dyDescent="0.2">
      <c r="A1691" s="197" t="s">
        <v>1491</v>
      </c>
      <c r="B1691" s="197" t="s">
        <v>55</v>
      </c>
      <c r="C1691" s="197" t="s">
        <v>56</v>
      </c>
      <c r="D1691" s="209">
        <v>2018</v>
      </c>
      <c r="E1691" s="197" t="s">
        <v>6</v>
      </c>
      <c r="F1691" s="203">
        <v>12</v>
      </c>
      <c r="G1691" s="200">
        <v>30</v>
      </c>
      <c r="H1691" s="204">
        <v>30</v>
      </c>
      <c r="I1691" s="204">
        <v>0</v>
      </c>
      <c r="J1691" s="204">
        <v>8</v>
      </c>
      <c r="K1691" s="199">
        <v>7</v>
      </c>
      <c r="L1691" s="203">
        <v>7</v>
      </c>
      <c r="M1691" s="203">
        <v>0</v>
      </c>
      <c r="N1691" s="203">
        <v>13</v>
      </c>
      <c r="O1691" s="203">
        <v>0</v>
      </c>
      <c r="P1691" s="208">
        <v>16</v>
      </c>
      <c r="Q1691" s="197">
        <v>62</v>
      </c>
      <c r="R1691" s="197">
        <v>49</v>
      </c>
      <c r="S1691" s="197">
        <v>99</v>
      </c>
      <c r="T1691" s="92">
        <f t="shared" si="26"/>
        <v>2018</v>
      </c>
      <c r="U1691">
        <f>VLOOKUP(A1691,'SB35 Determination Data'!$B$4:$F$542,5,FALSE)</f>
        <v>2015</v>
      </c>
    </row>
    <row r="1692" spans="1:21" ht="15" x14ac:dyDescent="0.2">
      <c r="A1692" s="197" t="s">
        <v>144</v>
      </c>
      <c r="B1692" s="197" t="s">
        <v>29</v>
      </c>
      <c r="C1692" s="197" t="s">
        <v>8</v>
      </c>
      <c r="D1692" s="209">
        <v>2018</v>
      </c>
      <c r="E1692" s="197" t="s">
        <v>6</v>
      </c>
      <c r="F1692" s="203">
        <v>52</v>
      </c>
      <c r="G1692" s="200">
        <v>0</v>
      </c>
      <c r="H1692" s="204">
        <v>0</v>
      </c>
      <c r="I1692" s="204">
        <v>0</v>
      </c>
      <c r="J1692" s="204">
        <v>31</v>
      </c>
      <c r="K1692" s="199">
        <v>0</v>
      </c>
      <c r="L1692" s="203">
        <v>0</v>
      </c>
      <c r="M1692" s="203">
        <v>0</v>
      </c>
      <c r="N1692" s="203">
        <v>36</v>
      </c>
      <c r="O1692" s="203">
        <v>3</v>
      </c>
      <c r="P1692" s="208">
        <v>121</v>
      </c>
      <c r="Q1692" s="197">
        <v>10</v>
      </c>
      <c r="R1692" s="197">
        <v>240</v>
      </c>
      <c r="S1692" s="197">
        <v>13</v>
      </c>
      <c r="T1692" s="92">
        <f t="shared" si="26"/>
        <v>2018</v>
      </c>
      <c r="U1692">
        <f>VLOOKUP(A1692,'SB35 Determination Data'!$B$4:$F$542,5,FALSE)</f>
        <v>2015</v>
      </c>
    </row>
    <row r="1693" spans="1:21" ht="15" x14ac:dyDescent="0.2">
      <c r="A1693" s="197" t="s">
        <v>1304</v>
      </c>
      <c r="B1693" s="197" t="s">
        <v>1033</v>
      </c>
      <c r="C1693" s="197" t="s">
        <v>953</v>
      </c>
      <c r="D1693" s="209">
        <v>2018</v>
      </c>
      <c r="E1693" s="197" t="s">
        <v>6</v>
      </c>
      <c r="F1693" s="203">
        <v>1097</v>
      </c>
      <c r="G1693" s="200">
        <v>0</v>
      </c>
      <c r="H1693" s="204">
        <v>0</v>
      </c>
      <c r="I1693" s="204">
        <v>0</v>
      </c>
      <c r="J1693" s="204">
        <v>821</v>
      </c>
      <c r="K1693" s="199">
        <v>0</v>
      </c>
      <c r="L1693" s="203">
        <v>0</v>
      </c>
      <c r="M1693" s="203">
        <v>0</v>
      </c>
      <c r="N1693" s="208">
        <v>865</v>
      </c>
      <c r="O1693" s="203">
        <v>0</v>
      </c>
      <c r="P1693" s="208">
        <v>2049</v>
      </c>
      <c r="Q1693" s="197">
        <v>202</v>
      </c>
      <c r="R1693" s="197">
        <v>4832</v>
      </c>
      <c r="S1693" s="197">
        <v>202</v>
      </c>
      <c r="T1693" s="92">
        <f t="shared" si="26"/>
        <v>2018</v>
      </c>
      <c r="U1693">
        <f>VLOOKUP(A1693,'SB35 Determination Data'!$B$4:$F$542,5,FALSE)</f>
        <v>2016</v>
      </c>
    </row>
    <row r="1694" spans="1:21" ht="15" x14ac:dyDescent="0.2">
      <c r="A1694" s="197" t="s">
        <v>1305</v>
      </c>
      <c r="B1694" s="197" t="s">
        <v>5</v>
      </c>
      <c r="C1694" s="197" t="s">
        <v>3</v>
      </c>
      <c r="D1694" s="209">
        <v>2018</v>
      </c>
      <c r="E1694" s="197" t="s">
        <v>6</v>
      </c>
      <c r="F1694" s="203">
        <v>32</v>
      </c>
      <c r="G1694" s="200">
        <v>0</v>
      </c>
      <c r="H1694" s="204">
        <v>0</v>
      </c>
      <c r="I1694" s="204">
        <v>0</v>
      </c>
      <c r="J1694" s="204">
        <v>19</v>
      </c>
      <c r="K1694" s="199">
        <v>0</v>
      </c>
      <c r="L1694" s="203">
        <v>0</v>
      </c>
      <c r="M1694" s="203">
        <v>0</v>
      </c>
      <c r="N1694" s="203">
        <v>21</v>
      </c>
      <c r="O1694" s="203">
        <v>0</v>
      </c>
      <c r="P1694" s="208">
        <v>57</v>
      </c>
      <c r="Q1694" s="197">
        <v>1</v>
      </c>
      <c r="R1694" s="197">
        <v>129</v>
      </c>
      <c r="S1694" s="197">
        <v>1</v>
      </c>
      <c r="T1694" s="92">
        <f t="shared" si="26"/>
        <v>2018</v>
      </c>
      <c r="U1694">
        <f>VLOOKUP(A1694,'SB35 Determination Data'!$B$4:$F$542,5,FALSE)</f>
        <v>2014</v>
      </c>
    </row>
    <row r="1695" spans="1:21" ht="15" x14ac:dyDescent="0.2">
      <c r="A1695" s="197" t="s">
        <v>1013</v>
      </c>
      <c r="B1695" s="197" t="s">
        <v>5</v>
      </c>
      <c r="C1695" s="197" t="s">
        <v>3</v>
      </c>
      <c r="D1695" s="209">
        <v>2018</v>
      </c>
      <c r="E1695" s="197" t="s">
        <v>6</v>
      </c>
      <c r="F1695" s="203">
        <v>170</v>
      </c>
      <c r="G1695" s="200">
        <v>9</v>
      </c>
      <c r="H1695" s="204">
        <v>9</v>
      </c>
      <c r="I1695" s="204">
        <v>0</v>
      </c>
      <c r="J1695" s="204">
        <v>101</v>
      </c>
      <c r="K1695" s="199">
        <v>0</v>
      </c>
      <c r="L1695" s="203">
        <v>0</v>
      </c>
      <c r="M1695" s="203">
        <v>0</v>
      </c>
      <c r="N1695" s="203">
        <v>112</v>
      </c>
      <c r="O1695" s="203">
        <v>3</v>
      </c>
      <c r="P1695" s="208">
        <v>300</v>
      </c>
      <c r="Q1695" s="197">
        <v>282</v>
      </c>
      <c r="R1695" s="197">
        <v>683</v>
      </c>
      <c r="S1695" s="197">
        <v>294</v>
      </c>
      <c r="T1695" s="92">
        <f t="shared" si="26"/>
        <v>2018</v>
      </c>
      <c r="U1695">
        <f>VLOOKUP(A1695,'SB35 Determination Data'!$B$4:$F$542,5,FALSE)</f>
        <v>2014</v>
      </c>
    </row>
    <row r="1696" spans="1:21" ht="15" x14ac:dyDescent="0.2">
      <c r="A1696" s="197" t="s">
        <v>145</v>
      </c>
      <c r="B1696" s="197" t="s">
        <v>7</v>
      </c>
      <c r="C1696" s="197" t="s">
        <v>8</v>
      </c>
      <c r="D1696" s="209">
        <v>2018</v>
      </c>
      <c r="E1696" s="197" t="s">
        <v>6</v>
      </c>
      <c r="F1696" s="203">
        <v>851</v>
      </c>
      <c r="G1696" s="200">
        <v>0</v>
      </c>
      <c r="H1696" s="204">
        <v>0</v>
      </c>
      <c r="I1696" s="204">
        <v>0</v>
      </c>
      <c r="J1696" s="204">
        <v>480</v>
      </c>
      <c r="K1696" s="199">
        <v>0</v>
      </c>
      <c r="L1696" s="203">
        <v>0</v>
      </c>
      <c r="M1696" s="203">
        <v>0</v>
      </c>
      <c r="N1696" s="203">
        <v>608</v>
      </c>
      <c r="O1696" s="203">
        <v>0</v>
      </c>
      <c r="P1696" s="208">
        <v>1981</v>
      </c>
      <c r="Q1696" s="197">
        <v>145</v>
      </c>
      <c r="R1696" s="197">
        <v>3920</v>
      </c>
      <c r="S1696" s="197">
        <v>145</v>
      </c>
      <c r="T1696" s="92">
        <f t="shared" si="26"/>
        <v>2018</v>
      </c>
      <c r="U1696">
        <f>VLOOKUP(A1696,'SB35 Determination Data'!$B$4:$F$542,5,FALSE)</f>
        <v>2015</v>
      </c>
    </row>
    <row r="1697" spans="1:21" ht="15" x14ac:dyDescent="0.2">
      <c r="A1697" s="197" t="s">
        <v>146</v>
      </c>
      <c r="B1697" s="197" t="s">
        <v>81</v>
      </c>
      <c r="C1697" s="197" t="s">
        <v>8</v>
      </c>
      <c r="D1697" s="209">
        <v>2018</v>
      </c>
      <c r="E1697" s="197" t="s">
        <v>6</v>
      </c>
      <c r="F1697" s="203">
        <v>31</v>
      </c>
      <c r="G1697" s="200">
        <v>0</v>
      </c>
      <c r="H1697" s="204">
        <v>0</v>
      </c>
      <c r="I1697" s="204">
        <v>0</v>
      </c>
      <c r="J1697" s="204">
        <v>24</v>
      </c>
      <c r="K1697" s="199">
        <v>0</v>
      </c>
      <c r="L1697" s="203">
        <v>0</v>
      </c>
      <c r="M1697" s="203">
        <v>0</v>
      </c>
      <c r="N1697" s="203">
        <v>26</v>
      </c>
      <c r="O1697" s="203">
        <v>11</v>
      </c>
      <c r="P1697" s="208">
        <v>76</v>
      </c>
      <c r="Q1697" s="197">
        <v>41</v>
      </c>
      <c r="R1697" s="197">
        <v>157</v>
      </c>
      <c r="S1697" s="197">
        <v>52</v>
      </c>
      <c r="T1697" s="92">
        <f t="shared" si="26"/>
        <v>2018</v>
      </c>
      <c r="U1697">
        <f>VLOOKUP(A1697,'SB35 Determination Data'!$B$4:$F$542,5,FALSE)</f>
        <v>2015</v>
      </c>
    </row>
    <row r="1698" spans="1:21" ht="15" x14ac:dyDescent="0.2">
      <c r="A1698" s="197" t="s">
        <v>147</v>
      </c>
      <c r="B1698" s="197" t="s">
        <v>35</v>
      </c>
      <c r="C1698" s="197" t="s">
        <v>3</v>
      </c>
      <c r="D1698" s="209">
        <v>2018</v>
      </c>
      <c r="E1698" s="197" t="s">
        <v>6</v>
      </c>
      <c r="F1698" s="203">
        <v>134</v>
      </c>
      <c r="G1698" s="200">
        <v>0</v>
      </c>
      <c r="H1698" s="204">
        <v>0</v>
      </c>
      <c r="I1698" s="204">
        <v>0</v>
      </c>
      <c r="J1698" s="204">
        <v>96</v>
      </c>
      <c r="K1698" s="199">
        <v>3</v>
      </c>
      <c r="L1698" s="203">
        <v>0</v>
      </c>
      <c r="M1698" s="203">
        <v>3</v>
      </c>
      <c r="N1698" s="208">
        <v>112</v>
      </c>
      <c r="O1698" s="203">
        <v>59</v>
      </c>
      <c r="P1698" s="208">
        <v>262</v>
      </c>
      <c r="Q1698" s="197">
        <v>1</v>
      </c>
      <c r="R1698" s="197">
        <v>604</v>
      </c>
      <c r="S1698" s="197">
        <v>63</v>
      </c>
      <c r="T1698" s="92">
        <f t="shared" si="26"/>
        <v>2018</v>
      </c>
      <c r="U1698">
        <f>VLOOKUP(A1698,'SB35 Determination Data'!$B$4:$F$542,5,FALSE)</f>
        <v>2014</v>
      </c>
    </row>
    <row r="1699" spans="1:21" ht="15" x14ac:dyDescent="0.2">
      <c r="A1699" s="197" t="s">
        <v>148</v>
      </c>
      <c r="B1699" s="197" t="s">
        <v>21</v>
      </c>
      <c r="C1699" s="197" t="s">
        <v>8</v>
      </c>
      <c r="D1699" s="209">
        <v>2018</v>
      </c>
      <c r="E1699" s="197" t="s">
        <v>6</v>
      </c>
      <c r="F1699" s="203">
        <v>220</v>
      </c>
      <c r="G1699" s="200">
        <v>0</v>
      </c>
      <c r="H1699" s="204">
        <v>0</v>
      </c>
      <c r="I1699" s="204">
        <v>0</v>
      </c>
      <c r="J1699" s="204">
        <v>118</v>
      </c>
      <c r="K1699" s="199">
        <v>0</v>
      </c>
      <c r="L1699" s="203">
        <v>0</v>
      </c>
      <c r="M1699" s="203">
        <v>0</v>
      </c>
      <c r="N1699" s="203">
        <v>100</v>
      </c>
      <c r="O1699" s="203">
        <v>0</v>
      </c>
      <c r="P1699" s="208">
        <v>244</v>
      </c>
      <c r="Q1699" s="197">
        <v>227</v>
      </c>
      <c r="R1699" s="197">
        <v>682</v>
      </c>
      <c r="S1699" s="197">
        <v>227</v>
      </c>
      <c r="T1699" s="92">
        <f t="shared" si="26"/>
        <v>2018</v>
      </c>
      <c r="U1699">
        <f>VLOOKUP(A1699,'SB35 Determination Data'!$B$4:$F$542,5,FALSE)</f>
        <v>2015</v>
      </c>
    </row>
    <row r="1700" spans="1:21" ht="15" x14ac:dyDescent="0.2">
      <c r="A1700" s="197" t="s">
        <v>1310</v>
      </c>
      <c r="B1700" s="197" t="s">
        <v>5</v>
      </c>
      <c r="C1700" s="197" t="s">
        <v>3</v>
      </c>
      <c r="D1700" s="209">
        <v>2018</v>
      </c>
      <c r="E1700" s="197" t="s">
        <v>6</v>
      </c>
      <c r="F1700" s="203">
        <v>1</v>
      </c>
      <c r="G1700" s="200">
        <v>0</v>
      </c>
      <c r="H1700" s="204">
        <v>0</v>
      </c>
      <c r="I1700" s="204">
        <v>0</v>
      </c>
      <c r="J1700" s="204">
        <v>1</v>
      </c>
      <c r="K1700" s="199">
        <v>0</v>
      </c>
      <c r="L1700" s="203">
        <v>0</v>
      </c>
      <c r="M1700" s="203">
        <v>0</v>
      </c>
      <c r="N1700" s="203">
        <v>0</v>
      </c>
      <c r="O1700" s="203">
        <v>1</v>
      </c>
      <c r="P1700" s="208">
        <v>0</v>
      </c>
      <c r="Q1700" s="197">
        <v>10</v>
      </c>
      <c r="R1700" s="197">
        <v>2</v>
      </c>
      <c r="S1700" s="197">
        <v>11</v>
      </c>
      <c r="T1700" s="92">
        <f t="shared" si="26"/>
        <v>2018</v>
      </c>
      <c r="U1700">
        <f>VLOOKUP(A1700,'SB35 Determination Data'!$B$4:$F$542,5,FALSE)</f>
        <v>2014</v>
      </c>
    </row>
    <row r="1701" spans="1:21" ht="15" x14ac:dyDescent="0.2">
      <c r="A1701" s="197" t="s">
        <v>1311</v>
      </c>
      <c r="B1701" s="197" t="s">
        <v>5</v>
      </c>
      <c r="C1701" s="197" t="s">
        <v>3</v>
      </c>
      <c r="D1701" s="209">
        <v>2018</v>
      </c>
      <c r="E1701" s="197" t="s">
        <v>6</v>
      </c>
      <c r="F1701" s="203">
        <v>5</v>
      </c>
      <c r="G1701" s="200"/>
      <c r="H1701" s="204"/>
      <c r="I1701" s="204"/>
      <c r="J1701" s="204">
        <v>3</v>
      </c>
      <c r="K1701" s="199"/>
      <c r="L1701" s="203"/>
      <c r="M1701" s="203"/>
      <c r="N1701" s="203">
        <v>3</v>
      </c>
      <c r="O1701" s="203"/>
      <c r="P1701" s="208">
        <v>7</v>
      </c>
      <c r="Q1701" s="197"/>
      <c r="R1701" s="197">
        <v>18</v>
      </c>
      <c r="S1701" s="197"/>
      <c r="T1701" s="92">
        <f t="shared" si="26"/>
        <v>2018</v>
      </c>
      <c r="U1701">
        <f>VLOOKUP(A1701,'SB35 Determination Data'!$B$4:$F$542,5,FALSE)</f>
        <v>2014</v>
      </c>
    </row>
    <row r="1702" spans="1:21" ht="15" x14ac:dyDescent="0.2">
      <c r="A1702" s="197" t="s">
        <v>150</v>
      </c>
      <c r="B1702" s="197" t="s">
        <v>2</v>
      </c>
      <c r="C1702" s="197" t="s">
        <v>3</v>
      </c>
      <c r="D1702" s="209">
        <v>2018</v>
      </c>
      <c r="E1702" s="197" t="s">
        <v>6</v>
      </c>
      <c r="F1702" s="203">
        <v>349</v>
      </c>
      <c r="G1702" s="200">
        <v>0</v>
      </c>
      <c r="H1702" s="204">
        <v>0</v>
      </c>
      <c r="I1702" s="204">
        <v>0</v>
      </c>
      <c r="J1702" s="204">
        <v>246</v>
      </c>
      <c r="K1702" s="199">
        <v>0</v>
      </c>
      <c r="L1702" s="203">
        <v>0</v>
      </c>
      <c r="M1702" s="203">
        <v>0</v>
      </c>
      <c r="N1702" s="203">
        <v>280</v>
      </c>
      <c r="O1702" s="203">
        <v>0</v>
      </c>
      <c r="P1702" s="208">
        <v>625</v>
      </c>
      <c r="Q1702" s="197">
        <v>17</v>
      </c>
      <c r="R1702" s="197">
        <v>1500</v>
      </c>
      <c r="S1702" s="197">
        <v>17</v>
      </c>
      <c r="T1702" s="92">
        <f t="shared" si="26"/>
        <v>2018</v>
      </c>
      <c r="U1702">
        <f>VLOOKUP(A1702,'SB35 Determination Data'!$B$4:$F$542,5,FALSE)</f>
        <v>2014</v>
      </c>
    </row>
    <row r="1703" spans="1:21" ht="15" x14ac:dyDescent="0.2">
      <c r="A1703" s="197" t="s">
        <v>1006</v>
      </c>
      <c r="B1703" s="197" t="s">
        <v>29</v>
      </c>
      <c r="C1703" s="197" t="s">
        <v>8</v>
      </c>
      <c r="D1703" s="209">
        <v>2018</v>
      </c>
      <c r="E1703" s="197" t="s">
        <v>6</v>
      </c>
      <c r="F1703" s="203">
        <v>32</v>
      </c>
      <c r="G1703" s="200">
        <v>6</v>
      </c>
      <c r="H1703" s="204">
        <v>0</v>
      </c>
      <c r="I1703" s="204">
        <v>6</v>
      </c>
      <c r="J1703" s="204">
        <v>17</v>
      </c>
      <c r="K1703" s="199">
        <v>4</v>
      </c>
      <c r="L1703" s="203">
        <v>0</v>
      </c>
      <c r="M1703" s="203">
        <v>4</v>
      </c>
      <c r="N1703" s="208">
        <v>21</v>
      </c>
      <c r="O1703" s="203">
        <v>3</v>
      </c>
      <c r="P1703" s="208">
        <v>21</v>
      </c>
      <c r="Q1703" s="197">
        <v>3</v>
      </c>
      <c r="R1703" s="197">
        <v>91</v>
      </c>
      <c r="S1703" s="197">
        <v>16</v>
      </c>
      <c r="T1703" s="92">
        <f t="shared" si="26"/>
        <v>2018</v>
      </c>
      <c r="U1703">
        <f>VLOOKUP(A1703,'SB35 Determination Data'!$B$4:$F$542,5,FALSE)</f>
        <v>2015</v>
      </c>
    </row>
    <row r="1704" spans="1:21" ht="15" x14ac:dyDescent="0.2">
      <c r="A1704" s="197" t="s">
        <v>151</v>
      </c>
      <c r="B1704" s="197" t="s">
        <v>152</v>
      </c>
      <c r="C1704" s="197" t="s">
        <v>26</v>
      </c>
      <c r="D1704" s="209">
        <v>2018</v>
      </c>
      <c r="E1704" s="197" t="s">
        <v>6</v>
      </c>
      <c r="F1704" s="203">
        <v>312</v>
      </c>
      <c r="G1704" s="200">
        <v>0</v>
      </c>
      <c r="H1704" s="204">
        <v>0</v>
      </c>
      <c r="I1704" s="204">
        <v>0</v>
      </c>
      <c r="J1704" s="204">
        <v>189</v>
      </c>
      <c r="K1704" s="199">
        <v>0</v>
      </c>
      <c r="L1704" s="203">
        <v>0</v>
      </c>
      <c r="M1704" s="203">
        <v>0</v>
      </c>
      <c r="N1704" s="203">
        <v>258</v>
      </c>
      <c r="O1704" s="203">
        <v>1</v>
      </c>
      <c r="P1704" s="208">
        <v>557</v>
      </c>
      <c r="Q1704" s="197">
        <v>87</v>
      </c>
      <c r="R1704" s="197">
        <v>1316</v>
      </c>
      <c r="S1704" s="197">
        <v>88</v>
      </c>
      <c r="T1704" s="92">
        <f t="shared" si="26"/>
        <v>2018</v>
      </c>
      <c r="U1704">
        <f>VLOOKUP(A1704,'SB35 Determination Data'!$B$4:$F$542,5,FALSE)</f>
        <v>2016</v>
      </c>
    </row>
    <row r="1705" spans="1:21" ht="15" x14ac:dyDescent="0.2">
      <c r="A1705" s="197" t="s">
        <v>153</v>
      </c>
      <c r="B1705" s="197" t="s">
        <v>72</v>
      </c>
      <c r="C1705" s="197" t="s">
        <v>26</v>
      </c>
      <c r="D1705" s="209">
        <v>2018</v>
      </c>
      <c r="E1705" s="197" t="s">
        <v>6</v>
      </c>
      <c r="F1705" s="203">
        <v>53</v>
      </c>
      <c r="G1705" s="200">
        <v>0</v>
      </c>
      <c r="H1705" s="204">
        <v>0</v>
      </c>
      <c r="I1705" s="204">
        <v>0</v>
      </c>
      <c r="J1705" s="204">
        <v>34</v>
      </c>
      <c r="K1705" s="199">
        <v>0</v>
      </c>
      <c r="L1705" s="203">
        <v>0</v>
      </c>
      <c r="M1705" s="203">
        <v>0</v>
      </c>
      <c r="N1705" s="203">
        <v>38</v>
      </c>
      <c r="O1705" s="203">
        <v>0</v>
      </c>
      <c r="P1705" s="208">
        <v>93</v>
      </c>
      <c r="Q1705" s="197">
        <v>8</v>
      </c>
      <c r="R1705" s="197">
        <v>218</v>
      </c>
      <c r="S1705" s="197">
        <v>8</v>
      </c>
      <c r="T1705" s="92">
        <f t="shared" si="26"/>
        <v>2018</v>
      </c>
      <c r="U1705">
        <f>VLOOKUP(A1705,'SB35 Determination Data'!$B$4:$F$542,5,FALSE)</f>
        <v>2016</v>
      </c>
    </row>
    <row r="1706" spans="1:21" ht="15" x14ac:dyDescent="0.2">
      <c r="A1706" s="197" t="s">
        <v>154</v>
      </c>
      <c r="B1706" s="197" t="s">
        <v>23</v>
      </c>
      <c r="C1706" s="197" t="s">
        <v>13</v>
      </c>
      <c r="D1706" s="209">
        <v>2018</v>
      </c>
      <c r="E1706" s="197" t="s">
        <v>6</v>
      </c>
      <c r="F1706" s="203">
        <v>212</v>
      </c>
      <c r="G1706" s="200">
        <v>2</v>
      </c>
      <c r="H1706" s="204">
        <v>0</v>
      </c>
      <c r="I1706" s="204">
        <v>2</v>
      </c>
      <c r="J1706" s="204">
        <v>135</v>
      </c>
      <c r="K1706" s="199">
        <v>1</v>
      </c>
      <c r="L1706" s="203">
        <v>0</v>
      </c>
      <c r="M1706" s="203">
        <v>1</v>
      </c>
      <c r="N1706" s="203">
        <v>146</v>
      </c>
      <c r="O1706" s="203">
        <v>31</v>
      </c>
      <c r="P1706" s="208">
        <v>366</v>
      </c>
      <c r="Q1706" s="197">
        <v>40</v>
      </c>
      <c r="R1706" s="197">
        <v>859</v>
      </c>
      <c r="S1706" s="197">
        <v>74</v>
      </c>
      <c r="T1706" s="92">
        <f t="shared" si="26"/>
        <v>2018</v>
      </c>
      <c r="U1706">
        <f>VLOOKUP(A1706,'SB35 Determination Data'!$B$4:$F$542,5,FALSE)</f>
        <v>2014</v>
      </c>
    </row>
    <row r="1707" spans="1:21" ht="15" x14ac:dyDescent="0.2">
      <c r="A1707" s="197" t="s">
        <v>50</v>
      </c>
      <c r="B1707" s="197" t="s">
        <v>50</v>
      </c>
      <c r="C1707" s="197" t="s">
        <v>3</v>
      </c>
      <c r="D1707" s="209">
        <v>2018</v>
      </c>
      <c r="E1707" s="197" t="s">
        <v>6</v>
      </c>
      <c r="F1707" s="203">
        <v>349</v>
      </c>
      <c r="G1707" s="200">
        <v>0</v>
      </c>
      <c r="H1707" s="204">
        <v>0</v>
      </c>
      <c r="I1707" s="204">
        <v>0</v>
      </c>
      <c r="J1707" s="204">
        <v>205</v>
      </c>
      <c r="K1707" s="199">
        <v>0</v>
      </c>
      <c r="L1707" s="203">
        <v>0</v>
      </c>
      <c r="M1707" s="203">
        <v>0</v>
      </c>
      <c r="N1707" s="203">
        <v>202</v>
      </c>
      <c r="O1707" s="203">
        <v>90</v>
      </c>
      <c r="P1707" s="208">
        <v>553</v>
      </c>
      <c r="Q1707" s="197">
        <v>26</v>
      </c>
      <c r="R1707" s="197">
        <v>1309</v>
      </c>
      <c r="S1707" s="197">
        <v>116</v>
      </c>
      <c r="T1707" s="92">
        <f t="shared" si="26"/>
        <v>2018</v>
      </c>
      <c r="U1707">
        <f>VLOOKUP(A1707,'SB35 Determination Data'!$B$4:$F$542,5,FALSE)</f>
        <v>2014</v>
      </c>
    </row>
    <row r="1708" spans="1:21" ht="15" x14ac:dyDescent="0.2">
      <c r="A1708" s="197" t="s">
        <v>156</v>
      </c>
      <c r="B1708" s="197" t="s">
        <v>66</v>
      </c>
      <c r="C1708" s="197" t="s">
        <v>67</v>
      </c>
      <c r="D1708" s="209">
        <v>2018</v>
      </c>
      <c r="E1708" s="197" t="s">
        <v>6</v>
      </c>
      <c r="F1708" s="203">
        <v>63</v>
      </c>
      <c r="G1708" s="200">
        <v>0</v>
      </c>
      <c r="H1708" s="204">
        <v>0</v>
      </c>
      <c r="I1708" s="204">
        <v>0</v>
      </c>
      <c r="J1708" s="204">
        <v>48</v>
      </c>
      <c r="K1708" s="199">
        <v>0</v>
      </c>
      <c r="L1708" s="203">
        <v>0</v>
      </c>
      <c r="M1708" s="203">
        <v>0</v>
      </c>
      <c r="N1708" s="208">
        <v>45</v>
      </c>
      <c r="O1708" s="203">
        <v>0</v>
      </c>
      <c r="P1708" s="208">
        <v>98</v>
      </c>
      <c r="Q1708" s="197">
        <v>64</v>
      </c>
      <c r="R1708" s="197">
        <v>254</v>
      </c>
      <c r="S1708" s="197">
        <v>64</v>
      </c>
      <c r="T1708" s="92">
        <f t="shared" si="26"/>
        <v>2018</v>
      </c>
      <c r="U1708">
        <f>VLOOKUP(A1708,'SB35 Determination Data'!$B$4:$F$542,5,FALSE)</f>
        <v>2013</v>
      </c>
    </row>
    <row r="1709" spans="1:21" ht="15" x14ac:dyDescent="0.2">
      <c r="A1709" s="197" t="s">
        <v>157</v>
      </c>
      <c r="B1709" s="197" t="s">
        <v>35</v>
      </c>
      <c r="C1709" s="197" t="s">
        <v>3</v>
      </c>
      <c r="D1709" s="209">
        <v>2018</v>
      </c>
      <c r="E1709" s="197" t="s">
        <v>6</v>
      </c>
      <c r="F1709" s="203">
        <v>40</v>
      </c>
      <c r="G1709" s="200">
        <v>0</v>
      </c>
      <c r="H1709" s="204">
        <v>0</v>
      </c>
      <c r="I1709" s="204">
        <v>0</v>
      </c>
      <c r="J1709" s="204">
        <v>27</v>
      </c>
      <c r="K1709" s="199">
        <v>0</v>
      </c>
      <c r="L1709" s="203">
        <v>0</v>
      </c>
      <c r="M1709" s="203">
        <v>0</v>
      </c>
      <c r="N1709" s="203">
        <v>31</v>
      </c>
      <c r="O1709" s="203">
        <v>0</v>
      </c>
      <c r="P1709" s="208">
        <v>62</v>
      </c>
      <c r="Q1709" s="197">
        <v>46</v>
      </c>
      <c r="R1709" s="197">
        <v>160</v>
      </c>
      <c r="S1709" s="197">
        <v>46</v>
      </c>
      <c r="T1709" s="92">
        <f t="shared" si="26"/>
        <v>2018</v>
      </c>
      <c r="U1709">
        <f>VLOOKUP(A1709,'SB35 Determination Data'!$B$4:$F$542,5,FALSE)</f>
        <v>2014</v>
      </c>
    </row>
    <row r="1710" spans="1:21" ht="15" x14ac:dyDescent="0.2">
      <c r="A1710" s="197" t="s">
        <v>158</v>
      </c>
      <c r="B1710" s="197" t="s">
        <v>35</v>
      </c>
      <c r="C1710" s="197" t="s">
        <v>3</v>
      </c>
      <c r="D1710" s="209">
        <v>2018</v>
      </c>
      <c r="E1710" s="197" t="s">
        <v>6</v>
      </c>
      <c r="F1710" s="203">
        <v>714</v>
      </c>
      <c r="G1710" s="200">
        <v>0</v>
      </c>
      <c r="H1710" s="204">
        <v>0</v>
      </c>
      <c r="I1710" s="204">
        <v>0</v>
      </c>
      <c r="J1710" s="204">
        <v>487</v>
      </c>
      <c r="K1710" s="199">
        <v>0</v>
      </c>
      <c r="L1710" s="203">
        <v>0</v>
      </c>
      <c r="M1710" s="203">
        <v>0</v>
      </c>
      <c r="N1710" s="203">
        <v>553</v>
      </c>
      <c r="O1710" s="203">
        <v>0</v>
      </c>
      <c r="P1710" s="208">
        <v>1271</v>
      </c>
      <c r="Q1710" s="197">
        <v>31</v>
      </c>
      <c r="R1710" s="197">
        <v>3025</v>
      </c>
      <c r="S1710" s="197">
        <v>31</v>
      </c>
      <c r="T1710" s="92">
        <f t="shared" si="26"/>
        <v>2018</v>
      </c>
      <c r="U1710">
        <f>VLOOKUP(A1710,'SB35 Determination Data'!$B$4:$F$542,5,FALSE)</f>
        <v>2014</v>
      </c>
    </row>
    <row r="1711" spans="1:21" ht="15" x14ac:dyDescent="0.2">
      <c r="A1711" s="197" t="s">
        <v>1317</v>
      </c>
      <c r="B1711" s="197" t="s">
        <v>5</v>
      </c>
      <c r="C1711" s="197" t="s">
        <v>3</v>
      </c>
      <c r="D1711" s="209">
        <v>2018</v>
      </c>
      <c r="E1711" s="197" t="s">
        <v>6</v>
      </c>
      <c r="F1711" s="203">
        <v>0</v>
      </c>
      <c r="G1711" s="200"/>
      <c r="H1711" s="204"/>
      <c r="I1711" s="204"/>
      <c r="J1711" s="204">
        <v>0</v>
      </c>
      <c r="K1711" s="199"/>
      <c r="L1711" s="203"/>
      <c r="M1711" s="203"/>
      <c r="N1711" s="203">
        <v>0</v>
      </c>
      <c r="O1711" s="203"/>
      <c r="P1711" s="208">
        <v>0</v>
      </c>
      <c r="Q1711" s="197"/>
      <c r="R1711" s="197">
        <v>0</v>
      </c>
      <c r="S1711" s="197"/>
      <c r="T1711" s="92">
        <f t="shared" si="26"/>
        <v>2018</v>
      </c>
      <c r="U1711">
        <f>VLOOKUP(A1711,'SB35 Determination Data'!$B$4:$F$542,5,FALSE)</f>
        <v>2014</v>
      </c>
    </row>
    <row r="1712" spans="1:21" ht="15" x14ac:dyDescent="0.2">
      <c r="A1712" s="197" t="s">
        <v>1110</v>
      </c>
      <c r="B1712" s="197" t="s">
        <v>14</v>
      </c>
      <c r="C1712" s="197" t="s">
        <v>13</v>
      </c>
      <c r="D1712" s="209">
        <v>2018</v>
      </c>
      <c r="E1712" s="197" t="s">
        <v>6</v>
      </c>
      <c r="F1712" s="203">
        <v>3</v>
      </c>
      <c r="G1712" s="200">
        <v>0</v>
      </c>
      <c r="H1712" s="204">
        <v>0</v>
      </c>
      <c r="I1712" s="204">
        <v>0</v>
      </c>
      <c r="J1712" s="204">
        <v>3</v>
      </c>
      <c r="K1712" s="199">
        <v>0</v>
      </c>
      <c r="L1712" s="203">
        <v>0</v>
      </c>
      <c r="M1712" s="203">
        <v>0</v>
      </c>
      <c r="N1712" s="208">
        <v>3</v>
      </c>
      <c r="O1712" s="203">
        <v>65</v>
      </c>
      <c r="P1712" s="208">
        <v>7</v>
      </c>
      <c r="Q1712" s="197">
        <v>41</v>
      </c>
      <c r="R1712" s="197">
        <v>16</v>
      </c>
      <c r="S1712" s="197">
        <v>106</v>
      </c>
      <c r="T1712" s="92">
        <f t="shared" si="26"/>
        <v>2018</v>
      </c>
      <c r="U1712">
        <f>VLOOKUP(A1712,'SB35 Determination Data'!$B$4:$F$542,5,FALSE)</f>
        <v>2014</v>
      </c>
    </row>
    <row r="1713" spans="1:21" ht="15" x14ac:dyDescent="0.2">
      <c r="A1713" s="197" t="s">
        <v>161</v>
      </c>
      <c r="B1713" s="197" t="s">
        <v>12</v>
      </c>
      <c r="C1713" s="197" t="s">
        <v>3</v>
      </c>
      <c r="D1713" s="209">
        <v>2018</v>
      </c>
      <c r="E1713" s="197" t="s">
        <v>6</v>
      </c>
      <c r="F1713" s="203">
        <v>2817</v>
      </c>
      <c r="G1713" s="200">
        <v>0</v>
      </c>
      <c r="H1713" s="204">
        <v>0</v>
      </c>
      <c r="I1713" s="204">
        <v>0</v>
      </c>
      <c r="J1713" s="204">
        <v>2034</v>
      </c>
      <c r="K1713" s="199">
        <v>0</v>
      </c>
      <c r="L1713" s="203">
        <v>0</v>
      </c>
      <c r="M1713" s="203">
        <v>0</v>
      </c>
      <c r="N1713" s="203">
        <v>2239</v>
      </c>
      <c r="O1713" s="203">
        <v>0</v>
      </c>
      <c r="P1713" s="208">
        <v>5059</v>
      </c>
      <c r="Q1713" s="197">
        <v>3455</v>
      </c>
      <c r="R1713" s="197">
        <v>12149</v>
      </c>
      <c r="S1713" s="197">
        <v>3455</v>
      </c>
      <c r="T1713" s="92">
        <f t="shared" si="26"/>
        <v>2018</v>
      </c>
      <c r="U1713">
        <f>VLOOKUP(A1713,'SB35 Determination Data'!$B$4:$F$542,5,FALSE)</f>
        <v>2014</v>
      </c>
    </row>
    <row r="1714" spans="1:21" ht="15" x14ac:dyDescent="0.2">
      <c r="A1714" s="197" t="s">
        <v>1052</v>
      </c>
      <c r="B1714" s="197" t="s">
        <v>5</v>
      </c>
      <c r="C1714" s="197" t="s">
        <v>3</v>
      </c>
      <c r="D1714" s="209">
        <v>2018</v>
      </c>
      <c r="E1714" s="197" t="s">
        <v>6</v>
      </c>
      <c r="F1714" s="203">
        <v>4</v>
      </c>
      <c r="G1714" s="200"/>
      <c r="H1714" s="204"/>
      <c r="I1714" s="204"/>
      <c r="J1714" s="204">
        <v>2</v>
      </c>
      <c r="K1714" s="199"/>
      <c r="L1714" s="203"/>
      <c r="M1714" s="203"/>
      <c r="N1714" s="203">
        <v>2</v>
      </c>
      <c r="O1714" s="203"/>
      <c r="P1714" s="208">
        <v>7</v>
      </c>
      <c r="Q1714" s="197"/>
      <c r="R1714" s="197">
        <v>15</v>
      </c>
      <c r="S1714" s="197"/>
      <c r="T1714" s="92">
        <f t="shared" si="26"/>
        <v>2018</v>
      </c>
      <c r="U1714">
        <f>VLOOKUP(A1714,'SB35 Determination Data'!$B$4:$F$542,5,FALSE)</f>
        <v>2014</v>
      </c>
    </row>
    <row r="1715" spans="1:21" ht="15" x14ac:dyDescent="0.2">
      <c r="A1715" s="197" t="s">
        <v>1320</v>
      </c>
      <c r="B1715" s="197" t="s">
        <v>78</v>
      </c>
      <c r="C1715" s="197" t="s">
        <v>32</v>
      </c>
      <c r="D1715" s="209">
        <v>2018</v>
      </c>
      <c r="E1715" s="197" t="s">
        <v>6</v>
      </c>
      <c r="F1715" s="203">
        <v>4</v>
      </c>
      <c r="G1715" s="200"/>
      <c r="H1715" s="204"/>
      <c r="I1715" s="204"/>
      <c r="J1715" s="204">
        <v>3</v>
      </c>
      <c r="K1715" s="199"/>
      <c r="L1715" s="203"/>
      <c r="M1715" s="203"/>
      <c r="N1715" s="203">
        <v>4</v>
      </c>
      <c r="O1715" s="203"/>
      <c r="P1715" s="208">
        <v>12</v>
      </c>
      <c r="Q1715" s="197"/>
      <c r="R1715" s="197">
        <v>23</v>
      </c>
      <c r="S1715" s="197"/>
      <c r="T1715" s="92">
        <f t="shared" si="26"/>
        <v>2018</v>
      </c>
      <c r="U1715">
        <f>VLOOKUP(A1715,'SB35 Determination Data'!$B$4:$F$542,5,FALSE)</f>
        <v>2014</v>
      </c>
    </row>
    <row r="1716" spans="1:21" ht="15" x14ac:dyDescent="0.2">
      <c r="A1716" s="197" t="s">
        <v>162</v>
      </c>
      <c r="B1716" s="197" t="s">
        <v>14</v>
      </c>
      <c r="C1716" s="197" t="s">
        <v>13</v>
      </c>
      <c r="D1716" s="209">
        <v>2018</v>
      </c>
      <c r="E1716" s="197" t="s">
        <v>6</v>
      </c>
      <c r="F1716" s="203">
        <v>4</v>
      </c>
      <c r="G1716" s="200">
        <v>0</v>
      </c>
      <c r="H1716" s="204">
        <v>0</v>
      </c>
      <c r="I1716" s="204">
        <v>0</v>
      </c>
      <c r="J1716" s="204">
        <v>3</v>
      </c>
      <c r="K1716" s="199">
        <v>0</v>
      </c>
      <c r="L1716" s="203">
        <v>0</v>
      </c>
      <c r="M1716" s="203">
        <v>0</v>
      </c>
      <c r="N1716" s="203">
        <v>4</v>
      </c>
      <c r="O1716" s="203">
        <v>0</v>
      </c>
      <c r="P1716" s="208">
        <v>8</v>
      </c>
      <c r="Q1716" s="197">
        <v>18</v>
      </c>
      <c r="R1716" s="197">
        <v>19</v>
      </c>
      <c r="S1716" s="197">
        <v>18</v>
      </c>
      <c r="T1716" s="92">
        <f t="shared" si="26"/>
        <v>2018</v>
      </c>
      <c r="U1716">
        <f>VLOOKUP(A1716,'SB35 Determination Data'!$B$4:$F$542,5,FALSE)</f>
        <v>2014</v>
      </c>
    </row>
    <row r="1717" spans="1:21" ht="15" x14ac:dyDescent="0.2">
      <c r="A1717" s="197" t="s">
        <v>1322</v>
      </c>
      <c r="B1717" s="197" t="s">
        <v>35</v>
      </c>
      <c r="C1717" s="197" t="s">
        <v>3</v>
      </c>
      <c r="D1717" s="209">
        <v>2018</v>
      </c>
      <c r="E1717" s="197" t="s">
        <v>6</v>
      </c>
      <c r="F1717" s="203">
        <v>409</v>
      </c>
      <c r="G1717" s="200">
        <v>0</v>
      </c>
      <c r="H1717" s="204">
        <v>0</v>
      </c>
      <c r="I1717" s="204">
        <v>0</v>
      </c>
      <c r="J1717" s="204">
        <v>275</v>
      </c>
      <c r="K1717" s="199">
        <v>0</v>
      </c>
      <c r="L1717" s="203">
        <v>0</v>
      </c>
      <c r="M1717" s="203">
        <v>0</v>
      </c>
      <c r="N1717" s="203">
        <v>307</v>
      </c>
      <c r="O1717" s="203">
        <v>0</v>
      </c>
      <c r="P1717" s="208">
        <v>721</v>
      </c>
      <c r="Q1717" s="197">
        <v>340</v>
      </c>
      <c r="R1717" s="197">
        <v>1712</v>
      </c>
      <c r="S1717" s="197">
        <v>340</v>
      </c>
      <c r="T1717" s="92">
        <f t="shared" si="26"/>
        <v>2018</v>
      </c>
      <c r="U1717">
        <f>VLOOKUP(A1717,'SB35 Determination Data'!$B$4:$F$542,5,FALSE)</f>
        <v>2014</v>
      </c>
    </row>
    <row r="1718" spans="1:21" ht="15" x14ac:dyDescent="0.2">
      <c r="A1718" s="197" t="s">
        <v>1114</v>
      </c>
      <c r="B1718" s="197" t="s">
        <v>82</v>
      </c>
      <c r="C1718" s="197" t="s">
        <v>26</v>
      </c>
      <c r="D1718" s="209">
        <v>2018</v>
      </c>
      <c r="E1718" s="197" t="s">
        <v>6</v>
      </c>
      <c r="F1718" s="203">
        <v>238</v>
      </c>
      <c r="G1718" s="200">
        <v>0</v>
      </c>
      <c r="H1718" s="204">
        <v>0</v>
      </c>
      <c r="I1718" s="204">
        <v>0</v>
      </c>
      <c r="J1718" s="204">
        <v>211</v>
      </c>
      <c r="K1718" s="199">
        <v>1</v>
      </c>
      <c r="L1718" s="203">
        <v>0</v>
      </c>
      <c r="M1718" s="203">
        <v>1</v>
      </c>
      <c r="N1718" s="203">
        <v>202</v>
      </c>
      <c r="O1718" s="203">
        <v>37</v>
      </c>
      <c r="P1718" s="208">
        <v>258</v>
      </c>
      <c r="Q1718" s="197">
        <v>58</v>
      </c>
      <c r="R1718" s="197">
        <v>909</v>
      </c>
      <c r="S1718" s="197">
        <v>96</v>
      </c>
      <c r="T1718" s="92">
        <f t="shared" si="26"/>
        <v>2018</v>
      </c>
      <c r="U1718">
        <f>VLOOKUP(A1718,'SB35 Determination Data'!$B$4:$F$542,5,FALSE)</f>
        <v>2016</v>
      </c>
    </row>
    <row r="1719" spans="1:21" ht="15" x14ac:dyDescent="0.2">
      <c r="A1719" s="197" t="s">
        <v>370</v>
      </c>
      <c r="B1719" s="197" t="s">
        <v>25</v>
      </c>
      <c r="C1719" s="197" t="s">
        <v>26</v>
      </c>
      <c r="D1719" s="209">
        <v>2018</v>
      </c>
      <c r="E1719" s="197" t="s">
        <v>6</v>
      </c>
      <c r="F1719" s="203">
        <v>4888</v>
      </c>
      <c r="G1719" s="200"/>
      <c r="H1719" s="204"/>
      <c r="I1719" s="204"/>
      <c r="J1719" s="204">
        <v>3107</v>
      </c>
      <c r="K1719" s="199"/>
      <c r="L1719" s="203"/>
      <c r="M1719" s="203"/>
      <c r="N1719" s="203">
        <v>3126</v>
      </c>
      <c r="O1719" s="203"/>
      <c r="P1719" s="208">
        <v>10462</v>
      </c>
      <c r="Q1719" s="197"/>
      <c r="R1719" s="197">
        <v>21583</v>
      </c>
      <c r="S1719" s="197"/>
      <c r="T1719" s="92">
        <f t="shared" si="26"/>
        <v>2018</v>
      </c>
      <c r="U1719">
        <f>VLOOKUP(A1719,'SB35 Determination Data'!$B$4:$F$542,5,FALSE)</f>
        <v>2016</v>
      </c>
    </row>
    <row r="1720" spans="1:21" ht="15" x14ac:dyDescent="0.2">
      <c r="A1720" s="197" t="s">
        <v>1053</v>
      </c>
      <c r="B1720" s="197" t="s">
        <v>68</v>
      </c>
      <c r="C1720" s="197" t="s">
        <v>26</v>
      </c>
      <c r="D1720" s="209">
        <v>2018</v>
      </c>
      <c r="E1720" s="197" t="s">
        <v>6</v>
      </c>
      <c r="F1720" s="203">
        <v>43</v>
      </c>
      <c r="G1720" s="200">
        <v>0</v>
      </c>
      <c r="H1720" s="204">
        <v>0</v>
      </c>
      <c r="I1720" s="204">
        <v>0</v>
      </c>
      <c r="J1720" s="204">
        <v>28</v>
      </c>
      <c r="K1720" s="199">
        <v>0</v>
      </c>
      <c r="L1720" s="203">
        <v>0</v>
      </c>
      <c r="M1720" s="203">
        <v>0</v>
      </c>
      <c r="N1720" s="208">
        <v>33</v>
      </c>
      <c r="O1720" s="203">
        <v>0</v>
      </c>
      <c r="P1720" s="208">
        <v>76</v>
      </c>
      <c r="Q1720" s="197">
        <v>40</v>
      </c>
      <c r="R1720" s="197">
        <v>180</v>
      </c>
      <c r="S1720" s="197">
        <v>40</v>
      </c>
      <c r="T1720" s="92">
        <f t="shared" si="26"/>
        <v>2018</v>
      </c>
      <c r="U1720">
        <f>VLOOKUP(A1720,'SB35 Determination Data'!$B$4:$F$542,5,FALSE)</f>
        <v>2016</v>
      </c>
    </row>
    <row r="1721" spans="1:21" ht="15" x14ac:dyDescent="0.2">
      <c r="A1721" s="197" t="s">
        <v>1054</v>
      </c>
      <c r="B1721" s="197" t="s">
        <v>1033</v>
      </c>
      <c r="C1721" s="197" t="s">
        <v>953</v>
      </c>
      <c r="D1721" s="209">
        <v>2018</v>
      </c>
      <c r="E1721" s="197" t="s">
        <v>6</v>
      </c>
      <c r="F1721" s="203">
        <v>186</v>
      </c>
      <c r="G1721" s="200">
        <v>0</v>
      </c>
      <c r="H1721" s="204">
        <v>0</v>
      </c>
      <c r="I1721" s="204">
        <v>0</v>
      </c>
      <c r="J1721" s="204">
        <v>138</v>
      </c>
      <c r="K1721" s="199">
        <v>11</v>
      </c>
      <c r="L1721" s="203">
        <v>0</v>
      </c>
      <c r="M1721" s="203">
        <v>11</v>
      </c>
      <c r="N1721" s="203">
        <v>147</v>
      </c>
      <c r="O1721" s="203">
        <v>1</v>
      </c>
      <c r="P1721" s="208">
        <v>347</v>
      </c>
      <c r="Q1721" s="197">
        <v>8</v>
      </c>
      <c r="R1721" s="197">
        <v>818</v>
      </c>
      <c r="S1721" s="197">
        <v>20</v>
      </c>
      <c r="T1721" s="92">
        <f t="shared" si="26"/>
        <v>2018</v>
      </c>
      <c r="U1721">
        <f>VLOOKUP(A1721,'SB35 Determination Data'!$B$4:$F$542,5,FALSE)</f>
        <v>2016</v>
      </c>
    </row>
    <row r="1722" spans="1:21" ht="15" x14ac:dyDescent="0.2">
      <c r="A1722" s="197" t="s">
        <v>163</v>
      </c>
      <c r="B1722" s="197" t="s">
        <v>5</v>
      </c>
      <c r="C1722" s="197" t="s">
        <v>3</v>
      </c>
      <c r="D1722" s="209">
        <v>2018</v>
      </c>
      <c r="E1722" s="197" t="s">
        <v>6</v>
      </c>
      <c r="F1722" s="203">
        <v>30</v>
      </c>
      <c r="G1722" s="200">
        <v>0</v>
      </c>
      <c r="H1722" s="204">
        <v>0</v>
      </c>
      <c r="I1722" s="204">
        <v>0</v>
      </c>
      <c r="J1722" s="204">
        <v>18</v>
      </c>
      <c r="K1722" s="199">
        <v>0</v>
      </c>
      <c r="L1722" s="203">
        <v>0</v>
      </c>
      <c r="M1722" s="203">
        <v>0</v>
      </c>
      <c r="N1722" s="203">
        <v>20</v>
      </c>
      <c r="O1722" s="203">
        <v>0</v>
      </c>
      <c r="P1722" s="208">
        <v>44</v>
      </c>
      <c r="Q1722" s="197">
        <v>19</v>
      </c>
      <c r="R1722" s="197">
        <v>112</v>
      </c>
      <c r="S1722" s="197">
        <v>19</v>
      </c>
      <c r="T1722" s="92">
        <f t="shared" si="26"/>
        <v>2018</v>
      </c>
      <c r="U1722">
        <f>VLOOKUP(A1722,'SB35 Determination Data'!$B$4:$F$542,5,FALSE)</f>
        <v>2014</v>
      </c>
    </row>
    <row r="1723" spans="1:21" ht="15" x14ac:dyDescent="0.2">
      <c r="A1723" s="197" t="s">
        <v>164</v>
      </c>
      <c r="B1723" s="197" t="s">
        <v>12</v>
      </c>
      <c r="C1723" s="197" t="s">
        <v>3</v>
      </c>
      <c r="D1723" s="209">
        <v>2018</v>
      </c>
      <c r="E1723" s="197" t="s">
        <v>6</v>
      </c>
      <c r="F1723" s="203">
        <v>1</v>
      </c>
      <c r="G1723" s="200">
        <v>2</v>
      </c>
      <c r="H1723" s="204">
        <v>0</v>
      </c>
      <c r="I1723" s="204">
        <v>2</v>
      </c>
      <c r="J1723" s="204">
        <v>1</v>
      </c>
      <c r="K1723" s="199">
        <v>2</v>
      </c>
      <c r="L1723" s="203">
        <v>0</v>
      </c>
      <c r="M1723" s="203">
        <v>2</v>
      </c>
      <c r="N1723" s="203">
        <v>1</v>
      </c>
      <c r="O1723" s="203">
        <v>3</v>
      </c>
      <c r="P1723" s="208">
        <v>1</v>
      </c>
      <c r="Q1723" s="197">
        <v>47</v>
      </c>
      <c r="R1723" s="197">
        <v>4</v>
      </c>
      <c r="S1723" s="197">
        <v>54</v>
      </c>
      <c r="T1723" s="92">
        <f t="shared" si="26"/>
        <v>2018</v>
      </c>
      <c r="U1723">
        <f>VLOOKUP(A1723,'SB35 Determination Data'!$B$4:$F$542,5,FALSE)</f>
        <v>2014</v>
      </c>
    </row>
    <row r="1724" spans="1:21" ht="15" x14ac:dyDescent="0.2">
      <c r="A1724" s="197" t="s">
        <v>1492</v>
      </c>
      <c r="B1724" s="197" t="s">
        <v>5</v>
      </c>
      <c r="C1724" s="197" t="s">
        <v>3</v>
      </c>
      <c r="D1724" s="209">
        <v>2018</v>
      </c>
      <c r="E1724" s="197" t="s">
        <v>6</v>
      </c>
      <c r="F1724" s="203">
        <v>32</v>
      </c>
      <c r="G1724" s="200"/>
      <c r="H1724" s="204"/>
      <c r="I1724" s="204"/>
      <c r="J1724" s="204">
        <v>19</v>
      </c>
      <c r="K1724" s="199"/>
      <c r="L1724" s="203"/>
      <c r="M1724" s="203"/>
      <c r="N1724" s="208">
        <v>21</v>
      </c>
      <c r="O1724" s="203"/>
      <c r="P1724" s="208">
        <v>47</v>
      </c>
      <c r="Q1724" s="197"/>
      <c r="R1724" s="197">
        <v>119</v>
      </c>
      <c r="S1724" s="197"/>
      <c r="T1724" s="92">
        <f t="shared" si="26"/>
        <v>2018</v>
      </c>
      <c r="U1724">
        <f>VLOOKUP(A1724,'SB35 Determination Data'!$B$4:$F$542,5,FALSE)</f>
        <v>2014</v>
      </c>
    </row>
    <row r="1725" spans="1:21" ht="15" x14ac:dyDescent="0.2">
      <c r="A1725" s="197" t="s">
        <v>165</v>
      </c>
      <c r="B1725" s="197" t="s">
        <v>66</v>
      </c>
      <c r="C1725" s="197" t="s">
        <v>67</v>
      </c>
      <c r="D1725" s="209">
        <v>2018</v>
      </c>
      <c r="E1725" s="197" t="s">
        <v>6</v>
      </c>
      <c r="F1725" s="203">
        <v>430</v>
      </c>
      <c r="G1725" s="200">
        <v>0</v>
      </c>
      <c r="H1725" s="204">
        <v>0</v>
      </c>
      <c r="I1725" s="204">
        <v>0</v>
      </c>
      <c r="J1725" s="204">
        <v>326</v>
      </c>
      <c r="K1725" s="199">
        <v>0</v>
      </c>
      <c r="L1725" s="203">
        <v>0</v>
      </c>
      <c r="M1725" s="203">
        <v>0</v>
      </c>
      <c r="N1725" s="208">
        <v>302</v>
      </c>
      <c r="O1725" s="203">
        <v>0</v>
      </c>
      <c r="P1725" s="208">
        <v>664</v>
      </c>
      <c r="Q1725" s="197">
        <v>122</v>
      </c>
      <c r="R1725" s="197">
        <v>1722</v>
      </c>
      <c r="S1725" s="197">
        <v>122</v>
      </c>
      <c r="T1725" s="92">
        <f t="shared" si="26"/>
        <v>2018</v>
      </c>
      <c r="U1725">
        <f>VLOOKUP(A1725,'SB35 Determination Data'!$B$4:$F$542,5,FALSE)</f>
        <v>2013</v>
      </c>
    </row>
    <row r="1726" spans="1:21" ht="15" x14ac:dyDescent="0.2">
      <c r="A1726" s="197" t="s">
        <v>166</v>
      </c>
      <c r="B1726" s="197" t="s">
        <v>12</v>
      </c>
      <c r="C1726" s="197" t="s">
        <v>3</v>
      </c>
      <c r="D1726" s="209">
        <v>2018</v>
      </c>
      <c r="E1726" s="197" t="s">
        <v>6</v>
      </c>
      <c r="F1726" s="203">
        <v>2</v>
      </c>
      <c r="G1726" s="200"/>
      <c r="H1726" s="204"/>
      <c r="I1726" s="204"/>
      <c r="J1726" s="204">
        <v>2</v>
      </c>
      <c r="K1726" s="199"/>
      <c r="L1726" s="203"/>
      <c r="M1726" s="203"/>
      <c r="N1726" s="203">
        <v>2</v>
      </c>
      <c r="O1726" s="203"/>
      <c r="P1726" s="208">
        <v>3</v>
      </c>
      <c r="Q1726" s="197"/>
      <c r="R1726" s="197">
        <v>9</v>
      </c>
      <c r="S1726" s="197"/>
      <c r="T1726" s="92">
        <f t="shared" si="26"/>
        <v>2018</v>
      </c>
      <c r="U1726">
        <f>VLOOKUP(A1726,'SB35 Determination Data'!$B$4:$F$542,5,FALSE)</f>
        <v>2014</v>
      </c>
    </row>
    <row r="1727" spans="1:21" ht="15" x14ac:dyDescent="0.2">
      <c r="A1727" s="197" t="s">
        <v>1130</v>
      </c>
      <c r="B1727" s="197" t="s">
        <v>35</v>
      </c>
      <c r="C1727" s="197" t="s">
        <v>3</v>
      </c>
      <c r="D1727" s="209">
        <v>2018</v>
      </c>
      <c r="E1727" s="197" t="s">
        <v>6</v>
      </c>
      <c r="F1727" s="203">
        <v>91</v>
      </c>
      <c r="G1727" s="200">
        <v>0</v>
      </c>
      <c r="H1727" s="204">
        <v>0</v>
      </c>
      <c r="I1727" s="204">
        <v>0</v>
      </c>
      <c r="J1727" s="204">
        <v>61</v>
      </c>
      <c r="K1727" s="199">
        <v>0</v>
      </c>
      <c r="L1727" s="203">
        <v>0</v>
      </c>
      <c r="M1727" s="203">
        <v>0</v>
      </c>
      <c r="N1727" s="203">
        <v>66</v>
      </c>
      <c r="O1727" s="203">
        <v>15</v>
      </c>
      <c r="P1727" s="208">
        <v>146</v>
      </c>
      <c r="Q1727" s="197">
        <v>45</v>
      </c>
      <c r="R1727" s="197">
        <v>364</v>
      </c>
      <c r="S1727" s="197">
        <v>60</v>
      </c>
      <c r="T1727" s="92">
        <f t="shared" si="26"/>
        <v>2018</v>
      </c>
      <c r="U1727">
        <f>VLOOKUP(A1727,'SB35 Determination Data'!$B$4:$F$542,5,FALSE)</f>
        <v>2014</v>
      </c>
    </row>
    <row r="1728" spans="1:21" ht="15" x14ac:dyDescent="0.2">
      <c r="A1728" s="197" t="s">
        <v>167</v>
      </c>
      <c r="B1728" s="197" t="s">
        <v>21</v>
      </c>
      <c r="C1728" s="197" t="s">
        <v>8</v>
      </c>
      <c r="D1728" s="209">
        <v>2018</v>
      </c>
      <c r="E1728" s="197" t="s">
        <v>6</v>
      </c>
      <c r="F1728" s="203">
        <v>138</v>
      </c>
      <c r="G1728" s="200">
        <v>0</v>
      </c>
      <c r="H1728" s="204">
        <v>0</v>
      </c>
      <c r="I1728" s="204">
        <v>0</v>
      </c>
      <c r="J1728" s="204">
        <v>78</v>
      </c>
      <c r="K1728" s="199">
        <v>0</v>
      </c>
      <c r="L1728" s="203">
        <v>0</v>
      </c>
      <c r="M1728" s="203">
        <v>0</v>
      </c>
      <c r="N1728" s="203">
        <v>85</v>
      </c>
      <c r="O1728" s="203">
        <v>2</v>
      </c>
      <c r="P1728" s="208">
        <v>99</v>
      </c>
      <c r="Q1728" s="197">
        <v>29</v>
      </c>
      <c r="R1728" s="197">
        <v>400</v>
      </c>
      <c r="S1728" s="197">
        <v>31</v>
      </c>
      <c r="T1728" s="92">
        <f t="shared" si="26"/>
        <v>2018</v>
      </c>
      <c r="U1728">
        <f>VLOOKUP(A1728,'SB35 Determination Data'!$B$4:$F$542,5,FALSE)</f>
        <v>2015</v>
      </c>
    </row>
    <row r="1729" spans="1:21" ht="15" x14ac:dyDescent="0.2">
      <c r="A1729" s="197" t="s">
        <v>168</v>
      </c>
      <c r="B1729" s="197" t="s">
        <v>12</v>
      </c>
      <c r="C1729" s="197" t="s">
        <v>3</v>
      </c>
      <c r="D1729" s="209">
        <v>2018</v>
      </c>
      <c r="E1729" s="197" t="s">
        <v>6</v>
      </c>
      <c r="F1729" s="203">
        <v>1</v>
      </c>
      <c r="G1729" s="200">
        <v>0</v>
      </c>
      <c r="H1729" s="204">
        <v>0</v>
      </c>
      <c r="I1729" s="204">
        <v>0</v>
      </c>
      <c r="J1729" s="204">
        <v>1</v>
      </c>
      <c r="K1729" s="199">
        <v>1</v>
      </c>
      <c r="L1729" s="203">
        <v>1</v>
      </c>
      <c r="M1729" s="203">
        <v>0</v>
      </c>
      <c r="N1729" s="203">
        <v>0</v>
      </c>
      <c r="O1729" s="203">
        <v>4</v>
      </c>
      <c r="P1729" s="208">
        <v>0</v>
      </c>
      <c r="Q1729" s="197">
        <v>7</v>
      </c>
      <c r="R1729" s="197">
        <v>2</v>
      </c>
      <c r="S1729" s="197">
        <v>12</v>
      </c>
      <c r="T1729" s="92">
        <f t="shared" si="26"/>
        <v>2018</v>
      </c>
      <c r="U1729">
        <f>VLOOKUP(A1729,'SB35 Determination Data'!$B$4:$F$542,5,FALSE)</f>
        <v>2014</v>
      </c>
    </row>
    <row r="1730" spans="1:21" ht="15" x14ac:dyDescent="0.2">
      <c r="A1730" s="197" t="s">
        <v>1056</v>
      </c>
      <c r="B1730" s="197" t="s">
        <v>12</v>
      </c>
      <c r="C1730" s="197" t="s">
        <v>3</v>
      </c>
      <c r="D1730" s="209">
        <v>2018</v>
      </c>
      <c r="E1730" s="197" t="s">
        <v>6</v>
      </c>
      <c r="F1730" s="203">
        <v>43</v>
      </c>
      <c r="G1730" s="200">
        <v>9</v>
      </c>
      <c r="H1730" s="204">
        <v>9</v>
      </c>
      <c r="I1730" s="204">
        <v>0</v>
      </c>
      <c r="J1730" s="204">
        <v>30</v>
      </c>
      <c r="K1730" s="199">
        <v>0</v>
      </c>
      <c r="L1730" s="203">
        <v>0</v>
      </c>
      <c r="M1730" s="203">
        <v>0</v>
      </c>
      <c r="N1730" s="203">
        <v>34</v>
      </c>
      <c r="O1730" s="203">
        <v>0</v>
      </c>
      <c r="P1730" s="208">
        <v>75</v>
      </c>
      <c r="Q1730" s="197">
        <v>291</v>
      </c>
      <c r="R1730" s="197">
        <v>182</v>
      </c>
      <c r="S1730" s="197">
        <v>300</v>
      </c>
      <c r="T1730" s="92">
        <f t="shared" si="26"/>
        <v>2018</v>
      </c>
      <c r="U1730">
        <f>VLOOKUP(A1730,'SB35 Determination Data'!$B$4:$F$542,5,FALSE)</f>
        <v>2014</v>
      </c>
    </row>
    <row r="1731" spans="1:21" ht="15" x14ac:dyDescent="0.2">
      <c r="A1731" s="197" t="s">
        <v>1057</v>
      </c>
      <c r="B1731" s="197" t="s">
        <v>12</v>
      </c>
      <c r="C1731" s="197" t="s">
        <v>3</v>
      </c>
      <c r="D1731" s="209">
        <v>2018</v>
      </c>
      <c r="E1731" s="197" t="s">
        <v>6</v>
      </c>
      <c r="F1731" s="203">
        <v>1</v>
      </c>
      <c r="G1731" s="200"/>
      <c r="H1731" s="204"/>
      <c r="I1731" s="204"/>
      <c r="J1731" s="204">
        <v>1</v>
      </c>
      <c r="K1731" s="199"/>
      <c r="L1731" s="203"/>
      <c r="M1731" s="203"/>
      <c r="N1731" s="203">
        <v>0</v>
      </c>
      <c r="O1731" s="203"/>
      <c r="P1731" s="208">
        <v>0</v>
      </c>
      <c r="Q1731" s="197"/>
      <c r="R1731" s="197">
        <v>2</v>
      </c>
      <c r="S1731" s="197"/>
      <c r="T1731" s="92">
        <f t="shared" si="26"/>
        <v>2018</v>
      </c>
      <c r="U1731">
        <f>VLOOKUP(A1731,'SB35 Determination Data'!$B$4:$F$542,5,FALSE)</f>
        <v>2014</v>
      </c>
    </row>
    <row r="1732" spans="1:21" ht="15" x14ac:dyDescent="0.2">
      <c r="A1732" s="197" t="s">
        <v>1493</v>
      </c>
      <c r="B1732" s="197" t="s">
        <v>1059</v>
      </c>
      <c r="C1732" s="197" t="s">
        <v>13</v>
      </c>
      <c r="D1732" s="209">
        <v>2018</v>
      </c>
      <c r="E1732" s="197" t="s">
        <v>6</v>
      </c>
      <c r="F1732" s="203">
        <v>368</v>
      </c>
      <c r="G1732" s="200">
        <v>8</v>
      </c>
      <c r="H1732" s="204">
        <v>0</v>
      </c>
      <c r="I1732" s="204">
        <v>8</v>
      </c>
      <c r="J1732" s="204">
        <v>231</v>
      </c>
      <c r="K1732" s="199">
        <v>17</v>
      </c>
      <c r="L1732" s="203">
        <v>0</v>
      </c>
      <c r="M1732" s="203">
        <v>17</v>
      </c>
      <c r="N1732" s="203">
        <v>256</v>
      </c>
      <c r="O1732" s="203">
        <v>22</v>
      </c>
      <c r="P1732" s="208">
        <v>601</v>
      </c>
      <c r="Q1732" s="197">
        <v>16</v>
      </c>
      <c r="R1732" s="197">
        <v>1456</v>
      </c>
      <c r="S1732" s="197">
        <v>63</v>
      </c>
      <c r="T1732" s="92">
        <f t="shared" ref="T1732:T1795" si="27">IF(D1732&gt;U1732,D1732,U1732)</f>
        <v>2018</v>
      </c>
      <c r="U1732">
        <f>VLOOKUP(A1732,'SB35 Determination Data'!$B$4:$F$542,5,FALSE)</f>
        <v>2014</v>
      </c>
    </row>
    <row r="1733" spans="1:21" ht="15" x14ac:dyDescent="0.2">
      <c r="A1733" s="197" t="s">
        <v>170</v>
      </c>
      <c r="B1733" s="197" t="s">
        <v>35</v>
      </c>
      <c r="C1733" s="197" t="s">
        <v>3</v>
      </c>
      <c r="D1733" s="209">
        <v>2018</v>
      </c>
      <c r="E1733" s="197" t="s">
        <v>6</v>
      </c>
      <c r="F1733" s="203">
        <v>1196</v>
      </c>
      <c r="G1733" s="200">
        <v>0</v>
      </c>
      <c r="H1733" s="204">
        <v>0</v>
      </c>
      <c r="I1733" s="204">
        <v>0</v>
      </c>
      <c r="J1733" s="204">
        <v>801</v>
      </c>
      <c r="K1733" s="199">
        <v>2</v>
      </c>
      <c r="L1733" s="203">
        <v>0</v>
      </c>
      <c r="M1733" s="203">
        <v>2</v>
      </c>
      <c r="N1733" s="203">
        <v>897</v>
      </c>
      <c r="O1733" s="203">
        <v>56</v>
      </c>
      <c r="P1733" s="208">
        <v>2035</v>
      </c>
      <c r="Q1733" s="197">
        <v>286</v>
      </c>
      <c r="R1733" s="197">
        <v>4929</v>
      </c>
      <c r="S1733" s="197">
        <v>344</v>
      </c>
      <c r="T1733" s="92">
        <f t="shared" si="27"/>
        <v>2018</v>
      </c>
      <c r="U1733">
        <f>VLOOKUP(A1733,'SB35 Determination Data'!$B$4:$F$542,5,FALSE)</f>
        <v>2014</v>
      </c>
    </row>
    <row r="1734" spans="1:21" ht="15" x14ac:dyDescent="0.2">
      <c r="A1734" s="197" t="s">
        <v>171</v>
      </c>
      <c r="B1734" s="197" t="s">
        <v>12</v>
      </c>
      <c r="C1734" s="197" t="s">
        <v>3</v>
      </c>
      <c r="D1734" s="209">
        <v>2018</v>
      </c>
      <c r="E1734" s="197" t="s">
        <v>6</v>
      </c>
      <c r="F1734" s="203">
        <v>647</v>
      </c>
      <c r="G1734" s="200">
        <v>0</v>
      </c>
      <c r="H1734" s="204">
        <v>0</v>
      </c>
      <c r="I1734" s="204">
        <v>0</v>
      </c>
      <c r="J1734" s="204">
        <v>450</v>
      </c>
      <c r="K1734" s="199">
        <v>0</v>
      </c>
      <c r="L1734" s="203">
        <v>0</v>
      </c>
      <c r="M1734" s="203">
        <v>0</v>
      </c>
      <c r="N1734" s="203">
        <v>497</v>
      </c>
      <c r="O1734" s="203">
        <v>1</v>
      </c>
      <c r="P1734" s="208">
        <v>1133</v>
      </c>
      <c r="Q1734" s="197">
        <v>237</v>
      </c>
      <c r="R1734" s="197">
        <v>2727</v>
      </c>
      <c r="S1734" s="197">
        <v>238</v>
      </c>
      <c r="T1734" s="92">
        <f t="shared" si="27"/>
        <v>2018</v>
      </c>
      <c r="U1734">
        <f>VLOOKUP(A1734,'SB35 Determination Data'!$B$4:$F$542,5,FALSE)</f>
        <v>2014</v>
      </c>
    </row>
    <row r="1735" spans="1:21" ht="15" x14ac:dyDescent="0.2">
      <c r="A1735" s="197" t="s">
        <v>172</v>
      </c>
      <c r="B1735" s="197" t="s">
        <v>5</v>
      </c>
      <c r="C1735" s="197" t="s">
        <v>3</v>
      </c>
      <c r="D1735" s="209">
        <v>2018</v>
      </c>
      <c r="E1735" s="197" t="s">
        <v>6</v>
      </c>
      <c r="F1735" s="203">
        <v>107</v>
      </c>
      <c r="G1735" s="200">
        <v>9</v>
      </c>
      <c r="H1735" s="204">
        <v>0</v>
      </c>
      <c r="I1735" s="204">
        <v>9</v>
      </c>
      <c r="J1735" s="204">
        <v>63</v>
      </c>
      <c r="K1735" s="199">
        <v>0</v>
      </c>
      <c r="L1735" s="203">
        <v>0</v>
      </c>
      <c r="M1735" s="203">
        <v>0</v>
      </c>
      <c r="N1735" s="203">
        <v>67</v>
      </c>
      <c r="O1735" s="203">
        <v>1</v>
      </c>
      <c r="P1735" s="208">
        <v>166</v>
      </c>
      <c r="Q1735" s="197">
        <v>0</v>
      </c>
      <c r="R1735" s="197">
        <v>403</v>
      </c>
      <c r="S1735" s="197">
        <v>10</v>
      </c>
      <c r="T1735" s="92">
        <f t="shared" si="27"/>
        <v>2018</v>
      </c>
      <c r="U1735">
        <f>VLOOKUP(A1735,'SB35 Determination Data'!$B$4:$F$542,5,FALSE)</f>
        <v>2014</v>
      </c>
    </row>
    <row r="1736" spans="1:21" ht="15" x14ac:dyDescent="0.2">
      <c r="A1736" s="197" t="s">
        <v>1333</v>
      </c>
      <c r="B1736" s="197" t="s">
        <v>5</v>
      </c>
      <c r="C1736" s="197" t="s">
        <v>3</v>
      </c>
      <c r="D1736" s="209">
        <v>2018</v>
      </c>
      <c r="E1736" s="197" t="s">
        <v>6</v>
      </c>
      <c r="F1736" s="203">
        <v>627</v>
      </c>
      <c r="G1736" s="200">
        <v>135</v>
      </c>
      <c r="H1736" s="204">
        <v>135</v>
      </c>
      <c r="I1736" s="204">
        <v>0</v>
      </c>
      <c r="J1736" s="204">
        <v>384</v>
      </c>
      <c r="K1736" s="199">
        <v>40</v>
      </c>
      <c r="L1736" s="203">
        <v>40</v>
      </c>
      <c r="M1736" s="203">
        <v>0</v>
      </c>
      <c r="N1736" s="203">
        <v>413</v>
      </c>
      <c r="O1736" s="203">
        <v>0</v>
      </c>
      <c r="P1736" s="208">
        <v>1086</v>
      </c>
      <c r="Q1736" s="197">
        <v>33</v>
      </c>
      <c r="R1736" s="197">
        <v>2510</v>
      </c>
      <c r="S1736" s="197">
        <v>208</v>
      </c>
      <c r="T1736" s="92">
        <f t="shared" si="27"/>
        <v>2018</v>
      </c>
      <c r="U1736">
        <f>VLOOKUP(A1736,'SB35 Determination Data'!$B$4:$F$542,5,FALSE)</f>
        <v>2014</v>
      </c>
    </row>
    <row r="1737" spans="1:21" ht="15" x14ac:dyDescent="0.2">
      <c r="A1737" s="197" t="s">
        <v>173</v>
      </c>
      <c r="B1737" s="197" t="s">
        <v>40</v>
      </c>
      <c r="C1737" s="197" t="s">
        <v>8</v>
      </c>
      <c r="D1737" s="209">
        <v>2018</v>
      </c>
      <c r="E1737" s="197" t="s">
        <v>6</v>
      </c>
      <c r="F1737" s="203">
        <v>40</v>
      </c>
      <c r="G1737" s="200">
        <v>1</v>
      </c>
      <c r="H1737" s="204">
        <v>0</v>
      </c>
      <c r="I1737" s="204">
        <v>1</v>
      </c>
      <c r="J1737" s="204">
        <v>20</v>
      </c>
      <c r="K1737" s="199">
        <v>0</v>
      </c>
      <c r="L1737" s="203">
        <v>0</v>
      </c>
      <c r="M1737" s="203">
        <v>0</v>
      </c>
      <c r="N1737" s="203">
        <v>21</v>
      </c>
      <c r="O1737" s="203">
        <v>0</v>
      </c>
      <c r="P1737" s="208">
        <v>51</v>
      </c>
      <c r="Q1737" s="197">
        <v>3</v>
      </c>
      <c r="R1737" s="197">
        <v>132</v>
      </c>
      <c r="S1737" s="197">
        <v>4</v>
      </c>
      <c r="T1737" s="92">
        <f t="shared" si="27"/>
        <v>2018</v>
      </c>
      <c r="U1737">
        <f>VLOOKUP(A1737,'SB35 Determination Data'!$B$4:$F$542,5,FALSE)</f>
        <v>2015</v>
      </c>
    </row>
    <row r="1738" spans="1:21" ht="15" x14ac:dyDescent="0.2">
      <c r="A1738" s="197" t="s">
        <v>945</v>
      </c>
      <c r="B1738" s="197" t="s">
        <v>946</v>
      </c>
      <c r="C1738" s="197" t="s">
        <v>26</v>
      </c>
      <c r="D1738" s="209">
        <v>2018</v>
      </c>
      <c r="E1738" s="197" t="s">
        <v>6</v>
      </c>
      <c r="F1738" s="203">
        <v>1019</v>
      </c>
      <c r="G1738" s="200">
        <v>0</v>
      </c>
      <c r="H1738" s="204">
        <v>0</v>
      </c>
      <c r="I1738" s="204">
        <v>0</v>
      </c>
      <c r="J1738" s="204">
        <v>759</v>
      </c>
      <c r="K1738" s="199">
        <v>0</v>
      </c>
      <c r="L1738" s="203">
        <v>0</v>
      </c>
      <c r="M1738" s="203">
        <v>0</v>
      </c>
      <c r="N1738" s="203">
        <v>957</v>
      </c>
      <c r="O1738" s="203">
        <v>0</v>
      </c>
      <c r="P1738" s="208">
        <v>2421</v>
      </c>
      <c r="Q1738" s="197">
        <v>383</v>
      </c>
      <c r="R1738" s="197">
        <v>5156</v>
      </c>
      <c r="S1738" s="197">
        <v>383</v>
      </c>
      <c r="T1738" s="92">
        <f t="shared" si="27"/>
        <v>2018</v>
      </c>
      <c r="U1738">
        <f>VLOOKUP(A1738,'SB35 Determination Data'!$B$4:$F$542,5,FALSE)</f>
        <v>2016</v>
      </c>
    </row>
    <row r="1739" spans="1:21" ht="15" x14ac:dyDescent="0.2">
      <c r="A1739" s="197" t="s">
        <v>1060</v>
      </c>
      <c r="B1739" s="197" t="s">
        <v>5</v>
      </c>
      <c r="C1739" s="197" t="s">
        <v>3</v>
      </c>
      <c r="D1739" s="209">
        <v>2018</v>
      </c>
      <c r="E1739" s="197" t="s">
        <v>6</v>
      </c>
      <c r="F1739" s="203">
        <v>96</v>
      </c>
      <c r="G1739" s="200">
        <v>0</v>
      </c>
      <c r="H1739" s="204">
        <v>0</v>
      </c>
      <c r="I1739" s="204">
        <v>0</v>
      </c>
      <c r="J1739" s="204">
        <v>57</v>
      </c>
      <c r="K1739" s="199">
        <v>0</v>
      </c>
      <c r="L1739" s="203">
        <v>0</v>
      </c>
      <c r="M1739" s="203">
        <v>0</v>
      </c>
      <c r="N1739" s="203">
        <v>62</v>
      </c>
      <c r="O1739" s="203">
        <v>0</v>
      </c>
      <c r="P1739" s="208">
        <v>166</v>
      </c>
      <c r="Q1739" s="197">
        <v>20</v>
      </c>
      <c r="R1739" s="197">
        <v>381</v>
      </c>
      <c r="S1739" s="197">
        <v>20</v>
      </c>
      <c r="T1739" s="92">
        <f t="shared" si="27"/>
        <v>2018</v>
      </c>
      <c r="U1739">
        <f>VLOOKUP(A1739,'SB35 Determination Data'!$B$4:$F$542,5,FALSE)</f>
        <v>2014</v>
      </c>
    </row>
    <row r="1740" spans="1:21" ht="15" x14ac:dyDescent="0.2">
      <c r="A1740" s="197" t="s">
        <v>174</v>
      </c>
      <c r="B1740" s="197" t="s">
        <v>66</v>
      </c>
      <c r="C1740" s="197" t="s">
        <v>67</v>
      </c>
      <c r="D1740" s="209">
        <v>2018</v>
      </c>
      <c r="E1740" s="197" t="s">
        <v>6</v>
      </c>
      <c r="F1740" s="203">
        <v>77</v>
      </c>
      <c r="G1740" s="200">
        <v>0</v>
      </c>
      <c r="H1740" s="204">
        <v>0</v>
      </c>
      <c r="I1740" s="204">
        <v>0</v>
      </c>
      <c r="J1740" s="204">
        <v>59</v>
      </c>
      <c r="K1740" s="199">
        <v>1</v>
      </c>
      <c r="L1740" s="203">
        <v>0</v>
      </c>
      <c r="M1740" s="203">
        <v>1</v>
      </c>
      <c r="N1740" s="203">
        <v>54</v>
      </c>
      <c r="O1740" s="203">
        <v>24</v>
      </c>
      <c r="P1740" s="208">
        <v>119</v>
      </c>
      <c r="Q1740" s="197">
        <v>3</v>
      </c>
      <c r="R1740" s="197">
        <v>309</v>
      </c>
      <c r="S1740" s="197">
        <v>28</v>
      </c>
      <c r="T1740" s="92">
        <f t="shared" si="27"/>
        <v>2018</v>
      </c>
      <c r="U1740">
        <f>VLOOKUP(A1740,'SB35 Determination Data'!$B$4:$F$542,5,FALSE)</f>
        <v>2013</v>
      </c>
    </row>
    <row r="1741" spans="1:21" ht="15" x14ac:dyDescent="0.2">
      <c r="A1741" s="197" t="s">
        <v>175</v>
      </c>
      <c r="B1741" s="197" t="s">
        <v>105</v>
      </c>
      <c r="C1741" s="197" t="s">
        <v>26</v>
      </c>
      <c r="D1741" s="209">
        <v>2018</v>
      </c>
      <c r="E1741" s="197" t="s">
        <v>6</v>
      </c>
      <c r="F1741" s="203">
        <v>80</v>
      </c>
      <c r="G1741" s="200">
        <v>0</v>
      </c>
      <c r="H1741" s="204">
        <v>0</v>
      </c>
      <c r="I1741" s="204">
        <v>0</v>
      </c>
      <c r="J1741" s="204">
        <v>80</v>
      </c>
      <c r="K1741" s="199">
        <v>1</v>
      </c>
      <c r="L1741" s="203">
        <v>0</v>
      </c>
      <c r="M1741" s="203">
        <v>1</v>
      </c>
      <c r="N1741" s="208">
        <v>82</v>
      </c>
      <c r="O1741" s="203">
        <v>20</v>
      </c>
      <c r="P1741" s="208">
        <v>348</v>
      </c>
      <c r="Q1741" s="197">
        <v>0</v>
      </c>
      <c r="R1741" s="197">
        <v>590</v>
      </c>
      <c r="S1741" s="197">
        <v>21</v>
      </c>
      <c r="T1741" s="92">
        <f t="shared" si="27"/>
        <v>2018</v>
      </c>
      <c r="U1741">
        <f>VLOOKUP(A1741,'SB35 Determination Data'!$B$4:$F$542,5,FALSE)</f>
        <v>2016</v>
      </c>
    </row>
    <row r="1742" spans="1:21" ht="15" x14ac:dyDescent="0.2">
      <c r="A1742" s="197" t="s">
        <v>176</v>
      </c>
      <c r="B1742" s="197" t="s">
        <v>177</v>
      </c>
      <c r="C1742" s="197" t="s">
        <v>32</v>
      </c>
      <c r="D1742" s="209">
        <v>2018</v>
      </c>
      <c r="E1742" s="197" t="s">
        <v>6</v>
      </c>
      <c r="F1742" s="203">
        <v>104</v>
      </c>
      <c r="G1742" s="200">
        <v>0</v>
      </c>
      <c r="H1742" s="204">
        <v>0</v>
      </c>
      <c r="I1742" s="204">
        <v>0</v>
      </c>
      <c r="J1742" s="204">
        <v>72</v>
      </c>
      <c r="K1742" s="199">
        <v>0</v>
      </c>
      <c r="L1742" s="203">
        <v>0</v>
      </c>
      <c r="M1742" s="203">
        <v>0</v>
      </c>
      <c r="N1742" s="203">
        <v>83</v>
      </c>
      <c r="O1742" s="203">
        <v>0</v>
      </c>
      <c r="P1742" s="208">
        <v>190</v>
      </c>
      <c r="Q1742" s="197">
        <v>52</v>
      </c>
      <c r="R1742" s="197">
        <v>449</v>
      </c>
      <c r="S1742" s="197">
        <v>52</v>
      </c>
      <c r="T1742" s="92">
        <f t="shared" si="27"/>
        <v>2018</v>
      </c>
      <c r="U1742">
        <f>VLOOKUP(A1742,'SB35 Determination Data'!$B$4:$F$542,5,FALSE)</f>
        <v>2014</v>
      </c>
    </row>
    <row r="1743" spans="1:21" ht="15" x14ac:dyDescent="0.2">
      <c r="A1743" s="197" t="s">
        <v>178</v>
      </c>
      <c r="B1743" s="197" t="s">
        <v>7</v>
      </c>
      <c r="C1743" s="197" t="s">
        <v>8</v>
      </c>
      <c r="D1743" s="209">
        <v>2018</v>
      </c>
      <c r="E1743" s="197" t="s">
        <v>6</v>
      </c>
      <c r="F1743" s="203">
        <v>839</v>
      </c>
      <c r="G1743" s="200">
        <v>34</v>
      </c>
      <c r="H1743" s="204">
        <v>34</v>
      </c>
      <c r="I1743" s="204">
        <v>0</v>
      </c>
      <c r="J1743" s="204">
        <v>474</v>
      </c>
      <c r="K1743" s="199">
        <v>10</v>
      </c>
      <c r="L1743" s="203">
        <v>10</v>
      </c>
      <c r="M1743" s="203">
        <v>0</v>
      </c>
      <c r="N1743" s="203">
        <v>496</v>
      </c>
      <c r="O1743" s="203">
        <v>26</v>
      </c>
      <c r="P1743" s="208">
        <v>920</v>
      </c>
      <c r="Q1743" s="197">
        <v>235</v>
      </c>
      <c r="R1743" s="197">
        <v>2729</v>
      </c>
      <c r="S1743" s="197">
        <v>305</v>
      </c>
      <c r="T1743" s="92">
        <f t="shared" si="27"/>
        <v>2018</v>
      </c>
      <c r="U1743">
        <f>VLOOKUP(A1743,'SB35 Determination Data'!$B$4:$F$542,5,FALSE)</f>
        <v>2015</v>
      </c>
    </row>
    <row r="1744" spans="1:21" ht="15" x14ac:dyDescent="0.2">
      <c r="A1744" s="197" t="s">
        <v>1135</v>
      </c>
      <c r="B1744" s="197" t="s">
        <v>946</v>
      </c>
      <c r="C1744" s="197" t="s">
        <v>26</v>
      </c>
      <c r="D1744" s="209">
        <v>2018</v>
      </c>
      <c r="E1744" s="197" t="s">
        <v>6</v>
      </c>
      <c r="F1744" s="203">
        <v>497</v>
      </c>
      <c r="G1744" s="200">
        <v>0</v>
      </c>
      <c r="H1744" s="204">
        <v>0</v>
      </c>
      <c r="I1744" s="204">
        <v>0</v>
      </c>
      <c r="J1744" s="204">
        <v>331</v>
      </c>
      <c r="K1744" s="199">
        <v>0</v>
      </c>
      <c r="L1744" s="203">
        <v>0</v>
      </c>
      <c r="M1744" s="203">
        <v>0</v>
      </c>
      <c r="N1744" s="203">
        <v>333</v>
      </c>
      <c r="O1744" s="203">
        <v>48</v>
      </c>
      <c r="P1744" s="208">
        <v>770</v>
      </c>
      <c r="Q1744" s="197">
        <v>170</v>
      </c>
      <c r="R1744" s="197">
        <v>1931</v>
      </c>
      <c r="S1744" s="197">
        <v>218</v>
      </c>
      <c r="T1744" s="92">
        <f t="shared" si="27"/>
        <v>2018</v>
      </c>
      <c r="U1744">
        <f>VLOOKUP(A1744,'SB35 Determination Data'!$B$4:$F$542,5,FALSE)</f>
        <v>2016</v>
      </c>
    </row>
    <row r="1745" spans="1:21" ht="15" x14ac:dyDescent="0.2">
      <c r="A1745" s="197" t="s">
        <v>1336</v>
      </c>
      <c r="B1745" s="197" t="s">
        <v>2</v>
      </c>
      <c r="C1745" s="197" t="s">
        <v>3</v>
      </c>
      <c r="D1745" s="209">
        <v>2018</v>
      </c>
      <c r="E1745" s="197" t="s">
        <v>6</v>
      </c>
      <c r="F1745" s="203">
        <v>254</v>
      </c>
      <c r="G1745" s="200">
        <v>36</v>
      </c>
      <c r="H1745" s="204">
        <v>0</v>
      </c>
      <c r="I1745" s="204">
        <v>36</v>
      </c>
      <c r="J1745" s="204">
        <v>177</v>
      </c>
      <c r="K1745" s="199">
        <v>50</v>
      </c>
      <c r="L1745" s="203">
        <v>0</v>
      </c>
      <c r="M1745" s="203">
        <v>50</v>
      </c>
      <c r="N1745" s="203">
        <v>202</v>
      </c>
      <c r="O1745" s="203">
        <v>1</v>
      </c>
      <c r="P1745" s="208">
        <v>462</v>
      </c>
      <c r="Q1745" s="197">
        <v>40</v>
      </c>
      <c r="R1745" s="197">
        <v>1095</v>
      </c>
      <c r="S1745" s="197">
        <v>127</v>
      </c>
      <c r="T1745" s="92">
        <f t="shared" si="27"/>
        <v>2018</v>
      </c>
      <c r="U1745">
        <f>VLOOKUP(A1745,'SB35 Determination Data'!$B$4:$F$542,5,FALSE)</f>
        <v>2014</v>
      </c>
    </row>
    <row r="1746" spans="1:21" ht="15" x14ac:dyDescent="0.2">
      <c r="A1746" s="197" t="s">
        <v>179</v>
      </c>
      <c r="B1746" s="197" t="s">
        <v>5</v>
      </c>
      <c r="C1746" s="197" t="s">
        <v>3</v>
      </c>
      <c r="D1746" s="209">
        <v>2018</v>
      </c>
      <c r="E1746" s="197" t="s">
        <v>6</v>
      </c>
      <c r="F1746" s="203">
        <v>12</v>
      </c>
      <c r="G1746" s="200">
        <v>0</v>
      </c>
      <c r="H1746" s="204">
        <v>0</v>
      </c>
      <c r="I1746" s="204">
        <v>0</v>
      </c>
      <c r="J1746" s="204">
        <v>7</v>
      </c>
      <c r="K1746" s="199">
        <v>3</v>
      </c>
      <c r="L1746" s="203">
        <v>0</v>
      </c>
      <c r="M1746" s="203">
        <v>3</v>
      </c>
      <c r="N1746" s="208">
        <v>8</v>
      </c>
      <c r="O1746" s="203">
        <v>0</v>
      </c>
      <c r="P1746" s="208">
        <v>20</v>
      </c>
      <c r="Q1746" s="197">
        <v>20</v>
      </c>
      <c r="R1746" s="197">
        <v>47</v>
      </c>
      <c r="S1746" s="197">
        <v>23</v>
      </c>
      <c r="T1746" s="92">
        <f t="shared" si="27"/>
        <v>2018</v>
      </c>
      <c r="U1746">
        <f>VLOOKUP(A1746,'SB35 Determination Data'!$B$4:$F$542,5,FALSE)</f>
        <v>2014</v>
      </c>
    </row>
    <row r="1747" spans="1:21" ht="15" x14ac:dyDescent="0.2">
      <c r="A1747" s="197" t="s">
        <v>180</v>
      </c>
      <c r="B1747" s="197" t="s">
        <v>55</v>
      </c>
      <c r="C1747" s="197" t="s">
        <v>56</v>
      </c>
      <c r="D1747" s="209">
        <v>2018</v>
      </c>
      <c r="E1747" s="197" t="s">
        <v>6</v>
      </c>
      <c r="F1747" s="203">
        <v>126</v>
      </c>
      <c r="G1747" s="200">
        <v>0</v>
      </c>
      <c r="H1747" s="204">
        <v>0</v>
      </c>
      <c r="I1747" s="204">
        <v>0</v>
      </c>
      <c r="J1747" s="204">
        <v>84</v>
      </c>
      <c r="K1747" s="199">
        <v>0</v>
      </c>
      <c r="L1747" s="203">
        <v>0</v>
      </c>
      <c r="M1747" s="203">
        <v>0</v>
      </c>
      <c r="N1747" s="208">
        <v>95</v>
      </c>
      <c r="O1747" s="203">
        <v>5</v>
      </c>
      <c r="P1747" s="208">
        <v>221</v>
      </c>
      <c r="Q1747" s="197">
        <v>0</v>
      </c>
      <c r="R1747" s="197">
        <v>526</v>
      </c>
      <c r="S1747" s="197">
        <v>5</v>
      </c>
      <c r="T1747" s="92">
        <f t="shared" si="27"/>
        <v>2018</v>
      </c>
      <c r="U1747">
        <f>VLOOKUP(A1747,'SB35 Determination Data'!$B$4:$F$542,5,FALSE)</f>
        <v>2015</v>
      </c>
    </row>
    <row r="1748" spans="1:21" ht="15" x14ac:dyDescent="0.2">
      <c r="A1748" s="197" t="s">
        <v>181</v>
      </c>
      <c r="B1748" s="197" t="s">
        <v>5</v>
      </c>
      <c r="C1748" s="197" t="s">
        <v>3</v>
      </c>
      <c r="D1748" s="209">
        <v>2018</v>
      </c>
      <c r="E1748" s="197" t="s">
        <v>6</v>
      </c>
      <c r="F1748" s="203">
        <v>1773</v>
      </c>
      <c r="G1748" s="200">
        <v>11</v>
      </c>
      <c r="H1748" s="204">
        <v>11</v>
      </c>
      <c r="I1748" s="204">
        <v>0</v>
      </c>
      <c r="J1748" s="204">
        <v>1066</v>
      </c>
      <c r="K1748" s="199">
        <v>36</v>
      </c>
      <c r="L1748" s="203">
        <v>36</v>
      </c>
      <c r="M1748" s="203">
        <v>0</v>
      </c>
      <c r="N1748" s="203">
        <v>1170</v>
      </c>
      <c r="O1748" s="203">
        <v>0</v>
      </c>
      <c r="P1748" s="208">
        <v>3039</v>
      </c>
      <c r="Q1748" s="197">
        <v>222</v>
      </c>
      <c r="R1748" s="197">
        <v>7048</v>
      </c>
      <c r="S1748" s="197">
        <v>269</v>
      </c>
      <c r="T1748" s="92">
        <f t="shared" si="27"/>
        <v>2018</v>
      </c>
      <c r="U1748">
        <f>VLOOKUP(A1748,'SB35 Determination Data'!$B$4:$F$542,5,FALSE)</f>
        <v>2014</v>
      </c>
    </row>
    <row r="1749" spans="1:21" ht="15" x14ac:dyDescent="0.2">
      <c r="A1749" s="197" t="s">
        <v>1061</v>
      </c>
      <c r="B1749" s="197" t="s">
        <v>31</v>
      </c>
      <c r="C1749" s="197" t="s">
        <v>32</v>
      </c>
      <c r="D1749" s="209">
        <v>2018</v>
      </c>
      <c r="E1749" s="197" t="s">
        <v>6</v>
      </c>
      <c r="F1749" s="203">
        <v>39</v>
      </c>
      <c r="G1749" s="200"/>
      <c r="H1749" s="204"/>
      <c r="I1749" s="204"/>
      <c r="J1749" s="204">
        <v>27</v>
      </c>
      <c r="K1749" s="199"/>
      <c r="L1749" s="203"/>
      <c r="M1749" s="203"/>
      <c r="N1749" s="203">
        <v>29</v>
      </c>
      <c r="O1749" s="203"/>
      <c r="P1749" s="208">
        <v>59</v>
      </c>
      <c r="Q1749" s="197"/>
      <c r="R1749" s="197">
        <v>154</v>
      </c>
      <c r="S1749" s="197"/>
      <c r="T1749" s="92">
        <f t="shared" si="27"/>
        <v>2018</v>
      </c>
      <c r="U1749">
        <f>VLOOKUP(A1749,'SB35 Determination Data'!$B$4:$F$542,5,FALSE)</f>
        <v>2014</v>
      </c>
    </row>
    <row r="1750" spans="1:21" ht="15" x14ac:dyDescent="0.2">
      <c r="A1750" s="197" t="s">
        <v>951</v>
      </c>
      <c r="B1750" s="197" t="s">
        <v>62</v>
      </c>
      <c r="C1750" s="197" t="s">
        <v>8</v>
      </c>
      <c r="D1750" s="209">
        <v>2018</v>
      </c>
      <c r="E1750" s="197" t="s">
        <v>6</v>
      </c>
      <c r="F1750" s="203">
        <v>169</v>
      </c>
      <c r="G1750" s="200">
        <v>0</v>
      </c>
      <c r="H1750" s="204">
        <v>0</v>
      </c>
      <c r="I1750" s="204">
        <v>0</v>
      </c>
      <c r="J1750" s="204">
        <v>99</v>
      </c>
      <c r="K1750" s="199">
        <v>10</v>
      </c>
      <c r="L1750" s="203">
        <v>2</v>
      </c>
      <c r="M1750" s="203">
        <v>8</v>
      </c>
      <c r="N1750" s="203">
        <v>112</v>
      </c>
      <c r="O1750" s="203">
        <v>1</v>
      </c>
      <c r="P1750" s="208">
        <v>97</v>
      </c>
      <c r="Q1750" s="197">
        <v>60</v>
      </c>
      <c r="R1750" s="197">
        <v>477</v>
      </c>
      <c r="S1750" s="197">
        <v>71</v>
      </c>
      <c r="T1750" s="92">
        <f t="shared" si="27"/>
        <v>2018</v>
      </c>
      <c r="U1750">
        <f>VLOOKUP(A1750,'SB35 Determination Data'!$B$4:$F$542,5,FALSE)</f>
        <v>2015</v>
      </c>
    </row>
    <row r="1751" spans="1:21" ht="15" x14ac:dyDescent="0.2">
      <c r="A1751" s="197" t="s">
        <v>1063</v>
      </c>
      <c r="B1751" s="197" t="s">
        <v>62</v>
      </c>
      <c r="C1751" s="197" t="s">
        <v>8</v>
      </c>
      <c r="D1751" s="209">
        <v>2018</v>
      </c>
      <c r="E1751" s="197" t="s">
        <v>6</v>
      </c>
      <c r="F1751" s="203">
        <v>46</v>
      </c>
      <c r="G1751" s="200">
        <v>3</v>
      </c>
      <c r="H1751" s="204">
        <v>0</v>
      </c>
      <c r="I1751" s="204">
        <v>3</v>
      </c>
      <c r="J1751" s="204">
        <v>28</v>
      </c>
      <c r="K1751" s="199">
        <v>1</v>
      </c>
      <c r="L1751" s="203">
        <v>0</v>
      </c>
      <c r="M1751" s="203">
        <v>1</v>
      </c>
      <c r="N1751" s="203">
        <v>32</v>
      </c>
      <c r="O1751" s="203">
        <v>1</v>
      </c>
      <c r="P1751" s="208">
        <v>15</v>
      </c>
      <c r="Q1751" s="197">
        <v>23</v>
      </c>
      <c r="R1751" s="197">
        <v>121</v>
      </c>
      <c r="S1751" s="197">
        <v>28</v>
      </c>
      <c r="T1751" s="92">
        <f t="shared" si="27"/>
        <v>2018</v>
      </c>
      <c r="U1751">
        <f>VLOOKUP(A1751,'SB35 Determination Data'!$B$4:$F$542,5,FALSE)</f>
        <v>2015</v>
      </c>
    </row>
    <row r="1752" spans="1:21" ht="15" x14ac:dyDescent="0.2">
      <c r="A1752" s="197" t="s">
        <v>5</v>
      </c>
      <c r="B1752" s="197" t="s">
        <v>5</v>
      </c>
      <c r="C1752" s="197" t="s">
        <v>3</v>
      </c>
      <c r="D1752" s="209">
        <v>2018</v>
      </c>
      <c r="E1752" s="197" t="s">
        <v>6</v>
      </c>
      <c r="F1752" s="203">
        <v>20427</v>
      </c>
      <c r="G1752" s="200">
        <v>1101</v>
      </c>
      <c r="H1752" s="204">
        <v>1101</v>
      </c>
      <c r="I1752" s="204">
        <v>0</v>
      </c>
      <c r="J1752" s="204">
        <v>12435</v>
      </c>
      <c r="K1752" s="199">
        <v>326</v>
      </c>
      <c r="L1752" s="203">
        <v>326</v>
      </c>
      <c r="M1752" s="203">
        <v>0</v>
      </c>
      <c r="N1752" s="208">
        <v>13728</v>
      </c>
      <c r="O1752" s="203">
        <v>168</v>
      </c>
      <c r="P1752" s="208">
        <v>35412</v>
      </c>
      <c r="Q1752" s="197">
        <v>19236</v>
      </c>
      <c r="R1752" s="197">
        <v>82002</v>
      </c>
      <c r="S1752" s="197">
        <v>20831</v>
      </c>
      <c r="T1752" s="92">
        <f t="shared" si="27"/>
        <v>2018</v>
      </c>
      <c r="U1752">
        <f>VLOOKUP(A1752,'SB35 Determination Data'!$B$4:$F$542,5,FALSE)</f>
        <v>2014</v>
      </c>
    </row>
    <row r="1753" spans="1:21" ht="15" x14ac:dyDescent="0.2">
      <c r="A1753" s="197" t="s">
        <v>182</v>
      </c>
      <c r="B1753" s="197" t="s">
        <v>5</v>
      </c>
      <c r="C1753" s="197" t="s">
        <v>3</v>
      </c>
      <c r="D1753" s="209">
        <v>2018</v>
      </c>
      <c r="E1753" s="197" t="s">
        <v>6</v>
      </c>
      <c r="F1753" s="203">
        <v>7417</v>
      </c>
      <c r="G1753" s="200">
        <v>38</v>
      </c>
      <c r="H1753" s="204">
        <v>38</v>
      </c>
      <c r="I1753" s="204">
        <v>0</v>
      </c>
      <c r="J1753" s="204">
        <v>4287</v>
      </c>
      <c r="K1753" s="199">
        <v>14</v>
      </c>
      <c r="L1753" s="203">
        <v>14</v>
      </c>
      <c r="M1753" s="203">
        <v>0</v>
      </c>
      <c r="N1753" s="203">
        <v>4938</v>
      </c>
      <c r="O1753" s="203">
        <v>19</v>
      </c>
      <c r="P1753" s="208">
        <v>10844</v>
      </c>
      <c r="Q1753" s="197">
        <v>562</v>
      </c>
      <c r="R1753" s="197">
        <v>27486</v>
      </c>
      <c r="S1753" s="197">
        <v>633</v>
      </c>
      <c r="T1753" s="92">
        <f t="shared" si="27"/>
        <v>2018</v>
      </c>
      <c r="U1753">
        <f>VLOOKUP(A1753,'SB35 Determination Data'!$B$4:$F$542,5,FALSE)</f>
        <v>2014</v>
      </c>
    </row>
    <row r="1754" spans="1:21" ht="15" x14ac:dyDescent="0.2">
      <c r="A1754" s="197" t="s">
        <v>952</v>
      </c>
      <c r="B1754" s="197" t="s">
        <v>949</v>
      </c>
      <c r="C1754" s="197" t="s">
        <v>950</v>
      </c>
      <c r="D1754" s="209">
        <v>2018</v>
      </c>
      <c r="E1754" s="197" t="s">
        <v>6</v>
      </c>
      <c r="F1754" s="203">
        <v>604</v>
      </c>
      <c r="G1754" s="200">
        <v>0</v>
      </c>
      <c r="H1754" s="204">
        <v>0</v>
      </c>
      <c r="I1754" s="204">
        <v>0</v>
      </c>
      <c r="J1754" s="204">
        <v>431</v>
      </c>
      <c r="K1754" s="199">
        <v>1</v>
      </c>
      <c r="L1754" s="203">
        <v>0</v>
      </c>
      <c r="M1754" s="203">
        <v>1</v>
      </c>
      <c r="N1754" s="203">
        <v>396</v>
      </c>
      <c r="O1754" s="203">
        <v>4</v>
      </c>
      <c r="P1754" s="208">
        <v>1049</v>
      </c>
      <c r="Q1754" s="197">
        <v>258</v>
      </c>
      <c r="R1754" s="197">
        <v>2480</v>
      </c>
      <c r="S1754" s="197">
        <v>263</v>
      </c>
      <c r="T1754" s="92">
        <f t="shared" si="27"/>
        <v>2018</v>
      </c>
      <c r="U1754">
        <f>VLOOKUP(A1754,'SB35 Determination Data'!$B$4:$F$542,5,FALSE)</f>
        <v>2016</v>
      </c>
    </row>
    <row r="1755" spans="1:21" ht="15" x14ac:dyDescent="0.2">
      <c r="A1755" s="197" t="s">
        <v>183</v>
      </c>
      <c r="B1755" s="197" t="s">
        <v>62</v>
      </c>
      <c r="C1755" s="197" t="s">
        <v>8</v>
      </c>
      <c r="D1755" s="209">
        <v>2018</v>
      </c>
      <c r="E1755" s="197" t="s">
        <v>6</v>
      </c>
      <c r="F1755" s="203">
        <v>201</v>
      </c>
      <c r="G1755" s="200">
        <v>0</v>
      </c>
      <c r="H1755" s="204">
        <v>0</v>
      </c>
      <c r="I1755" s="204">
        <v>0</v>
      </c>
      <c r="J1755" s="204">
        <v>112</v>
      </c>
      <c r="K1755" s="199">
        <v>0</v>
      </c>
      <c r="L1755" s="203">
        <v>0</v>
      </c>
      <c r="M1755" s="203">
        <v>0</v>
      </c>
      <c r="N1755" s="203">
        <v>132</v>
      </c>
      <c r="O1755" s="203">
        <v>16</v>
      </c>
      <c r="P1755" s="208">
        <v>174</v>
      </c>
      <c r="Q1755" s="197">
        <v>7</v>
      </c>
      <c r="R1755" s="197">
        <v>619</v>
      </c>
      <c r="S1755" s="197">
        <v>23</v>
      </c>
      <c r="T1755" s="92">
        <f t="shared" si="27"/>
        <v>2018</v>
      </c>
      <c r="U1755">
        <f>VLOOKUP(A1755,'SB35 Determination Data'!$B$4:$F$542,5,FALSE)</f>
        <v>2015</v>
      </c>
    </row>
    <row r="1756" spans="1:21" ht="15" x14ac:dyDescent="0.2">
      <c r="A1756" s="197" t="s">
        <v>1344</v>
      </c>
      <c r="B1756" s="197" t="s">
        <v>5</v>
      </c>
      <c r="C1756" s="197" t="s">
        <v>3</v>
      </c>
      <c r="D1756" s="209">
        <v>2018</v>
      </c>
      <c r="E1756" s="197" t="s">
        <v>6</v>
      </c>
      <c r="F1756" s="203">
        <v>123</v>
      </c>
      <c r="G1756" s="200"/>
      <c r="H1756" s="204"/>
      <c r="I1756" s="204"/>
      <c r="J1756" s="204">
        <v>72</v>
      </c>
      <c r="K1756" s="199"/>
      <c r="L1756" s="203"/>
      <c r="M1756" s="203"/>
      <c r="N1756" s="203">
        <v>81</v>
      </c>
      <c r="O1756" s="203"/>
      <c r="P1756" s="208">
        <v>218</v>
      </c>
      <c r="Q1756" s="197"/>
      <c r="R1756" s="197">
        <v>494</v>
      </c>
      <c r="S1756" s="197"/>
      <c r="T1756" s="92">
        <f t="shared" si="27"/>
        <v>2018</v>
      </c>
      <c r="U1756">
        <f>VLOOKUP(A1756,'SB35 Determination Data'!$B$4:$F$542,5,FALSE)</f>
        <v>2014</v>
      </c>
    </row>
    <row r="1757" spans="1:21" ht="15" x14ac:dyDescent="0.2">
      <c r="A1757" s="197" t="s">
        <v>76</v>
      </c>
      <c r="B1757" s="197" t="s">
        <v>76</v>
      </c>
      <c r="C1757" s="197" t="s">
        <v>13</v>
      </c>
      <c r="D1757" s="209">
        <v>2018</v>
      </c>
      <c r="E1757" s="197" t="s">
        <v>6</v>
      </c>
      <c r="F1757" s="203">
        <v>1352</v>
      </c>
      <c r="G1757" s="200">
        <v>0</v>
      </c>
      <c r="H1757" s="204">
        <v>0</v>
      </c>
      <c r="I1757" s="204">
        <v>0</v>
      </c>
      <c r="J1757" s="204">
        <v>1056</v>
      </c>
      <c r="K1757" s="199">
        <v>0</v>
      </c>
      <c r="L1757" s="203">
        <v>0</v>
      </c>
      <c r="M1757" s="203">
        <v>0</v>
      </c>
      <c r="N1757" s="203">
        <v>1091</v>
      </c>
      <c r="O1757" s="203">
        <v>0</v>
      </c>
      <c r="P1757" s="208">
        <v>2600</v>
      </c>
      <c r="Q1757" s="197">
        <v>69</v>
      </c>
      <c r="R1757" s="197">
        <v>6099</v>
      </c>
      <c r="S1757" s="197">
        <v>69</v>
      </c>
      <c r="T1757" s="92">
        <f t="shared" si="27"/>
        <v>2018</v>
      </c>
      <c r="U1757">
        <f>VLOOKUP(A1757,'SB35 Determination Data'!$B$4:$F$542,5,FALSE)</f>
        <v>2016</v>
      </c>
    </row>
    <row r="1758" spans="1:21" ht="15" x14ac:dyDescent="0.2">
      <c r="A1758" s="197" t="s">
        <v>184</v>
      </c>
      <c r="B1758" s="197" t="s">
        <v>76</v>
      </c>
      <c r="C1758" s="197" t="s">
        <v>953</v>
      </c>
      <c r="D1758" s="209">
        <v>2018</v>
      </c>
      <c r="E1758" s="197" t="s">
        <v>6</v>
      </c>
      <c r="F1758" s="203">
        <v>1285</v>
      </c>
      <c r="G1758" s="200">
        <v>0</v>
      </c>
      <c r="H1758" s="204">
        <v>0</v>
      </c>
      <c r="I1758" s="204">
        <v>0</v>
      </c>
      <c r="J1758" s="204">
        <v>984</v>
      </c>
      <c r="K1758" s="199">
        <v>10</v>
      </c>
      <c r="L1758" s="203">
        <v>0</v>
      </c>
      <c r="M1758" s="203">
        <v>10</v>
      </c>
      <c r="N1758" s="203">
        <v>1015</v>
      </c>
      <c r="O1758" s="203">
        <v>0</v>
      </c>
      <c r="P1758" s="208">
        <v>2398</v>
      </c>
      <c r="Q1758" s="197">
        <v>295</v>
      </c>
      <c r="R1758" s="197">
        <v>5682</v>
      </c>
      <c r="S1758" s="197">
        <v>305</v>
      </c>
      <c r="T1758" s="92">
        <f t="shared" si="27"/>
        <v>2018</v>
      </c>
      <c r="U1758">
        <f>VLOOKUP(A1758,'SB35 Determination Data'!$B$4:$F$542,5,FALSE)</f>
        <v>2016</v>
      </c>
    </row>
    <row r="1759" spans="1:21" ht="15" x14ac:dyDescent="0.2">
      <c r="A1759" s="197" t="s">
        <v>185</v>
      </c>
      <c r="B1759" s="197" t="s">
        <v>5</v>
      </c>
      <c r="C1759" s="197" t="s">
        <v>3</v>
      </c>
      <c r="D1759" s="209">
        <v>2018</v>
      </c>
      <c r="E1759" s="197" t="s">
        <v>6</v>
      </c>
      <c r="F1759" s="203">
        <v>1</v>
      </c>
      <c r="G1759" s="200">
        <v>0</v>
      </c>
      <c r="H1759" s="204">
        <v>0</v>
      </c>
      <c r="I1759" s="204">
        <v>0</v>
      </c>
      <c r="J1759" s="204">
        <v>1</v>
      </c>
      <c r="K1759" s="199">
        <v>0</v>
      </c>
      <c r="L1759" s="203">
        <v>0</v>
      </c>
      <c r="M1759" s="203">
        <v>0</v>
      </c>
      <c r="N1759" s="208">
        <v>0</v>
      </c>
      <c r="O1759" s="203">
        <v>0</v>
      </c>
      <c r="P1759" s="208">
        <v>0</v>
      </c>
      <c r="Q1759" s="197">
        <v>17</v>
      </c>
      <c r="R1759" s="197">
        <v>2</v>
      </c>
      <c r="S1759" s="197">
        <v>17</v>
      </c>
      <c r="T1759" s="92">
        <f t="shared" si="27"/>
        <v>2018</v>
      </c>
      <c r="U1759">
        <f>VLOOKUP(A1759,'SB35 Determination Data'!$B$4:$F$542,5,FALSE)</f>
        <v>2014</v>
      </c>
    </row>
    <row r="1760" spans="1:21" ht="15" x14ac:dyDescent="0.2">
      <c r="A1760" s="197" t="s">
        <v>186</v>
      </c>
      <c r="B1760" s="197" t="s">
        <v>187</v>
      </c>
      <c r="C1760" s="197" t="s">
        <v>13</v>
      </c>
      <c r="D1760" s="209">
        <v>2018</v>
      </c>
      <c r="E1760" s="197" t="s">
        <v>6</v>
      </c>
      <c r="F1760" s="203">
        <v>17</v>
      </c>
      <c r="G1760" s="200">
        <v>0</v>
      </c>
      <c r="H1760" s="204">
        <v>0</v>
      </c>
      <c r="I1760" s="204">
        <v>0</v>
      </c>
      <c r="J1760" s="204">
        <v>12</v>
      </c>
      <c r="K1760" s="199">
        <v>0</v>
      </c>
      <c r="L1760" s="203">
        <v>0</v>
      </c>
      <c r="M1760" s="203">
        <v>0</v>
      </c>
      <c r="N1760" s="203">
        <v>14</v>
      </c>
      <c r="O1760" s="203">
        <v>0</v>
      </c>
      <c r="P1760" s="208">
        <v>31</v>
      </c>
      <c r="Q1760" s="197">
        <v>38</v>
      </c>
      <c r="R1760" s="197">
        <v>74</v>
      </c>
      <c r="S1760" s="197">
        <v>38</v>
      </c>
      <c r="T1760" s="92">
        <f t="shared" si="27"/>
        <v>2018</v>
      </c>
      <c r="U1760">
        <f>VLOOKUP(A1760,'SB35 Determination Data'!$B$4:$F$542,5,FALSE)</f>
        <v>2014</v>
      </c>
    </row>
    <row r="1761" spans="1:21" ht="15" x14ac:dyDescent="0.2">
      <c r="A1761" s="197" t="s">
        <v>1122</v>
      </c>
      <c r="B1761" s="197" t="s">
        <v>5</v>
      </c>
      <c r="C1761" s="197" t="s">
        <v>3</v>
      </c>
      <c r="D1761" s="209">
        <v>2018</v>
      </c>
      <c r="E1761" s="197" t="s">
        <v>6</v>
      </c>
      <c r="F1761" s="203">
        <v>10</v>
      </c>
      <c r="G1761" s="200">
        <v>0</v>
      </c>
      <c r="H1761" s="204">
        <v>0</v>
      </c>
      <c r="I1761" s="204">
        <v>0</v>
      </c>
      <c r="J1761" s="204">
        <v>6</v>
      </c>
      <c r="K1761" s="199">
        <v>0</v>
      </c>
      <c r="L1761" s="203">
        <v>0</v>
      </c>
      <c r="M1761" s="203">
        <v>0</v>
      </c>
      <c r="N1761" s="203">
        <v>7</v>
      </c>
      <c r="O1761" s="203">
        <v>0</v>
      </c>
      <c r="P1761" s="208">
        <v>15</v>
      </c>
      <c r="Q1761" s="197">
        <v>43</v>
      </c>
      <c r="R1761" s="197">
        <v>38</v>
      </c>
      <c r="S1761" s="197">
        <v>43</v>
      </c>
      <c r="T1761" s="92">
        <f t="shared" si="27"/>
        <v>2018</v>
      </c>
      <c r="U1761">
        <f>VLOOKUP(A1761,'SB35 Determination Data'!$B$4:$F$542,5,FALSE)</f>
        <v>2014</v>
      </c>
    </row>
    <row r="1762" spans="1:21" ht="15" x14ac:dyDescent="0.2">
      <c r="A1762" s="197" t="s">
        <v>1348</v>
      </c>
      <c r="B1762" s="197" t="s">
        <v>946</v>
      </c>
      <c r="C1762" s="197" t="s">
        <v>26</v>
      </c>
      <c r="D1762" s="209">
        <v>2018</v>
      </c>
      <c r="E1762" s="197" t="s">
        <v>6</v>
      </c>
      <c r="F1762" s="203">
        <v>925</v>
      </c>
      <c r="G1762" s="200">
        <v>4</v>
      </c>
      <c r="H1762" s="204">
        <v>0</v>
      </c>
      <c r="I1762" s="204">
        <v>4</v>
      </c>
      <c r="J1762" s="204">
        <v>693</v>
      </c>
      <c r="K1762" s="199">
        <v>5</v>
      </c>
      <c r="L1762" s="203">
        <v>0</v>
      </c>
      <c r="M1762" s="203">
        <v>5</v>
      </c>
      <c r="N1762" s="208">
        <v>825</v>
      </c>
      <c r="O1762" s="203">
        <v>4</v>
      </c>
      <c r="P1762" s="208">
        <v>1958</v>
      </c>
      <c r="Q1762" s="197">
        <v>476</v>
      </c>
      <c r="R1762" s="197">
        <v>4401</v>
      </c>
      <c r="S1762" s="197">
        <v>489</v>
      </c>
      <c r="T1762" s="92">
        <f t="shared" si="27"/>
        <v>2018</v>
      </c>
      <c r="U1762">
        <f>VLOOKUP(A1762,'SB35 Determination Data'!$B$4:$F$542,5,FALSE)</f>
        <v>2016</v>
      </c>
    </row>
    <row r="1763" spans="1:21" ht="15" x14ac:dyDescent="0.2">
      <c r="A1763" s="197" t="s">
        <v>188</v>
      </c>
      <c r="B1763" s="197" t="s">
        <v>40</v>
      </c>
      <c r="C1763" s="197" t="s">
        <v>8</v>
      </c>
      <c r="D1763" s="209">
        <v>2018</v>
      </c>
      <c r="E1763" s="197" t="s">
        <v>6</v>
      </c>
      <c r="F1763" s="203">
        <v>55</v>
      </c>
      <c r="G1763" s="200">
        <v>8</v>
      </c>
      <c r="H1763" s="204">
        <v>1</v>
      </c>
      <c r="I1763" s="204">
        <v>7</v>
      </c>
      <c r="J1763" s="204">
        <v>32</v>
      </c>
      <c r="K1763" s="199">
        <v>0</v>
      </c>
      <c r="L1763" s="203">
        <v>0</v>
      </c>
      <c r="M1763" s="203">
        <v>0</v>
      </c>
      <c r="N1763" s="203">
        <v>37</v>
      </c>
      <c r="O1763" s="203">
        <v>3</v>
      </c>
      <c r="P1763" s="208">
        <v>61</v>
      </c>
      <c r="Q1763" s="197">
        <v>36</v>
      </c>
      <c r="R1763" s="197">
        <v>185</v>
      </c>
      <c r="S1763" s="197">
        <v>47</v>
      </c>
      <c r="T1763" s="92">
        <f t="shared" si="27"/>
        <v>2018</v>
      </c>
      <c r="U1763">
        <f>VLOOKUP(A1763,'SB35 Determination Data'!$B$4:$F$542,5,FALSE)</f>
        <v>2015</v>
      </c>
    </row>
    <row r="1764" spans="1:21" ht="15" x14ac:dyDescent="0.2">
      <c r="A1764" s="197" t="s">
        <v>1064</v>
      </c>
      <c r="B1764" s="197" t="s">
        <v>68</v>
      </c>
      <c r="C1764" s="197" t="s">
        <v>26</v>
      </c>
      <c r="D1764" s="209">
        <v>2018</v>
      </c>
      <c r="E1764" s="197" t="s">
        <v>6</v>
      </c>
      <c r="F1764" s="203">
        <v>315</v>
      </c>
      <c r="G1764" s="200">
        <v>0</v>
      </c>
      <c r="H1764" s="204">
        <v>0</v>
      </c>
      <c r="I1764" s="204">
        <v>0</v>
      </c>
      <c r="J1764" s="204">
        <v>206</v>
      </c>
      <c r="K1764" s="199">
        <v>0</v>
      </c>
      <c r="L1764" s="203">
        <v>0</v>
      </c>
      <c r="M1764" s="203">
        <v>0</v>
      </c>
      <c r="N1764" s="203">
        <v>239</v>
      </c>
      <c r="O1764" s="203">
        <v>0</v>
      </c>
      <c r="P1764" s="208">
        <v>548</v>
      </c>
      <c r="Q1764" s="197">
        <v>121</v>
      </c>
      <c r="R1764" s="197">
        <v>1308</v>
      </c>
      <c r="S1764" s="197">
        <v>121</v>
      </c>
      <c r="T1764" s="92">
        <f t="shared" si="27"/>
        <v>2018</v>
      </c>
      <c r="U1764">
        <f>VLOOKUP(A1764,'SB35 Determination Data'!$B$4:$F$542,5,FALSE)</f>
        <v>2016</v>
      </c>
    </row>
    <row r="1765" spans="1:21" ht="15" x14ac:dyDescent="0.2">
      <c r="A1765" s="197" t="s">
        <v>189</v>
      </c>
      <c r="B1765" s="197" t="s">
        <v>190</v>
      </c>
      <c r="C1765" s="197" t="s">
        <v>13</v>
      </c>
      <c r="D1765" s="209">
        <v>2018</v>
      </c>
      <c r="E1765" s="197" t="s">
        <v>6</v>
      </c>
      <c r="F1765" s="203">
        <v>265</v>
      </c>
      <c r="G1765" s="200">
        <v>0</v>
      </c>
      <c r="H1765" s="204">
        <v>0</v>
      </c>
      <c r="I1765" s="204">
        <v>0</v>
      </c>
      <c r="J1765" s="204">
        <v>130</v>
      </c>
      <c r="K1765" s="199">
        <v>0</v>
      </c>
      <c r="L1765" s="203">
        <v>0</v>
      </c>
      <c r="M1765" s="203">
        <v>0</v>
      </c>
      <c r="N1765" s="203">
        <v>180</v>
      </c>
      <c r="O1765" s="203">
        <v>0</v>
      </c>
      <c r="P1765" s="208">
        <v>420</v>
      </c>
      <c r="Q1765" s="197">
        <v>56</v>
      </c>
      <c r="R1765" s="197">
        <v>995</v>
      </c>
      <c r="S1765" s="197">
        <v>56</v>
      </c>
      <c r="T1765" s="92">
        <f t="shared" si="27"/>
        <v>2018</v>
      </c>
      <c r="U1765">
        <f>VLOOKUP(A1765,'SB35 Determination Data'!$B$4:$F$542,5,FALSE)</f>
        <v>2014</v>
      </c>
    </row>
    <row r="1766" spans="1:21" ht="15" x14ac:dyDescent="0.2">
      <c r="A1766" s="197" t="s">
        <v>1019</v>
      </c>
      <c r="B1766" s="197" t="s">
        <v>21</v>
      </c>
      <c r="C1766" s="197" t="s">
        <v>8</v>
      </c>
      <c r="D1766" s="209">
        <v>2018</v>
      </c>
      <c r="E1766" s="197" t="s">
        <v>6</v>
      </c>
      <c r="F1766" s="203">
        <v>124</v>
      </c>
      <c r="G1766" s="200">
        <v>0</v>
      </c>
      <c r="H1766" s="204">
        <v>0</v>
      </c>
      <c r="I1766" s="204">
        <v>0</v>
      </c>
      <c r="J1766" s="204">
        <v>72</v>
      </c>
      <c r="K1766" s="199">
        <v>0</v>
      </c>
      <c r="L1766" s="203">
        <v>0</v>
      </c>
      <c r="M1766" s="203">
        <v>0</v>
      </c>
      <c r="N1766" s="208">
        <v>78</v>
      </c>
      <c r="O1766" s="203">
        <v>0</v>
      </c>
      <c r="P1766" s="208">
        <v>195</v>
      </c>
      <c r="Q1766" s="197">
        <v>5</v>
      </c>
      <c r="R1766" s="197">
        <v>469</v>
      </c>
      <c r="S1766" s="197">
        <v>5</v>
      </c>
      <c r="T1766" s="92">
        <f t="shared" si="27"/>
        <v>2018</v>
      </c>
      <c r="U1766">
        <f>VLOOKUP(A1766,'SB35 Determination Data'!$B$4:$F$542,5,FALSE)</f>
        <v>2015</v>
      </c>
    </row>
    <row r="1767" spans="1:21" ht="15" x14ac:dyDescent="0.2">
      <c r="A1767" s="197" t="s">
        <v>1142</v>
      </c>
      <c r="B1767" s="197" t="s">
        <v>1025</v>
      </c>
      <c r="C1767" s="197" t="s">
        <v>32</v>
      </c>
      <c r="D1767" s="209">
        <v>2018</v>
      </c>
      <c r="E1767" s="197" t="s">
        <v>6</v>
      </c>
      <c r="F1767" s="203">
        <v>12</v>
      </c>
      <c r="G1767" s="200">
        <v>0</v>
      </c>
      <c r="H1767" s="204">
        <v>0</v>
      </c>
      <c r="I1767" s="204">
        <v>0</v>
      </c>
      <c r="J1767" s="204">
        <v>8</v>
      </c>
      <c r="K1767" s="199">
        <v>0</v>
      </c>
      <c r="L1767" s="203">
        <v>0</v>
      </c>
      <c r="M1767" s="203">
        <v>0</v>
      </c>
      <c r="N1767" s="203">
        <v>13</v>
      </c>
      <c r="O1767" s="203">
        <v>0</v>
      </c>
      <c r="P1767" s="208">
        <v>39</v>
      </c>
      <c r="Q1767" s="197">
        <v>4</v>
      </c>
      <c r="R1767" s="197">
        <v>72</v>
      </c>
      <c r="S1767" s="197">
        <v>4</v>
      </c>
      <c r="T1767" s="92">
        <f t="shared" si="27"/>
        <v>2018</v>
      </c>
      <c r="U1767">
        <f>VLOOKUP(A1767,'SB35 Determination Data'!$B$4:$F$542,5,FALSE)</f>
        <v>2014</v>
      </c>
    </row>
    <row r="1768" spans="1:21" ht="15" x14ac:dyDescent="0.2">
      <c r="A1768" s="197" t="s">
        <v>193</v>
      </c>
      <c r="B1768" s="197" t="s">
        <v>35</v>
      </c>
      <c r="C1768" s="197" t="s">
        <v>3</v>
      </c>
      <c r="D1768" s="209">
        <v>2018</v>
      </c>
      <c r="E1768" s="197" t="s">
        <v>6</v>
      </c>
      <c r="F1768" s="203">
        <v>1488</v>
      </c>
      <c r="G1768" s="200">
        <v>0</v>
      </c>
      <c r="H1768" s="204">
        <v>0</v>
      </c>
      <c r="I1768" s="204">
        <v>0</v>
      </c>
      <c r="J1768" s="204">
        <v>1007</v>
      </c>
      <c r="K1768" s="199">
        <v>1</v>
      </c>
      <c r="L1768" s="203">
        <v>0</v>
      </c>
      <c r="M1768" s="203">
        <v>1</v>
      </c>
      <c r="N1768" s="203">
        <v>1140</v>
      </c>
      <c r="O1768" s="203">
        <v>181</v>
      </c>
      <c r="P1768" s="208">
        <v>2610</v>
      </c>
      <c r="Q1768" s="197">
        <v>759</v>
      </c>
      <c r="R1768" s="197">
        <v>6245</v>
      </c>
      <c r="S1768" s="197">
        <v>941</v>
      </c>
      <c r="T1768" s="92">
        <f t="shared" si="27"/>
        <v>2018</v>
      </c>
      <c r="U1768">
        <f>VLOOKUP(A1768,'SB35 Determination Data'!$B$4:$F$542,5,FALSE)</f>
        <v>2014</v>
      </c>
    </row>
    <row r="1769" spans="1:21" ht="15" x14ac:dyDescent="0.2">
      <c r="A1769" s="197" t="s">
        <v>954</v>
      </c>
      <c r="B1769" s="197" t="s">
        <v>29</v>
      </c>
      <c r="C1769" s="197" t="s">
        <v>8</v>
      </c>
      <c r="D1769" s="209">
        <v>2018</v>
      </c>
      <c r="E1769" s="197" t="s">
        <v>6</v>
      </c>
      <c r="F1769" s="203">
        <v>233</v>
      </c>
      <c r="G1769" s="200">
        <v>9</v>
      </c>
      <c r="H1769" s="204">
        <v>0</v>
      </c>
      <c r="I1769" s="204">
        <v>9</v>
      </c>
      <c r="J1769" s="204">
        <v>129</v>
      </c>
      <c r="K1769" s="199">
        <v>6</v>
      </c>
      <c r="L1769" s="203">
        <v>1</v>
      </c>
      <c r="M1769" s="203">
        <v>5</v>
      </c>
      <c r="N1769" s="208">
        <v>143</v>
      </c>
      <c r="O1769" s="203">
        <v>3</v>
      </c>
      <c r="P1769" s="208">
        <v>150</v>
      </c>
      <c r="Q1769" s="197">
        <v>26</v>
      </c>
      <c r="R1769" s="197">
        <v>655</v>
      </c>
      <c r="S1769" s="197">
        <v>44</v>
      </c>
      <c r="T1769" s="92">
        <f t="shared" si="27"/>
        <v>2018</v>
      </c>
      <c r="U1769">
        <f>VLOOKUP(A1769,'SB35 Determination Data'!$B$4:$F$542,5,FALSE)</f>
        <v>2015</v>
      </c>
    </row>
    <row r="1770" spans="1:21" ht="15" x14ac:dyDescent="0.2">
      <c r="A1770" s="197" t="s">
        <v>949</v>
      </c>
      <c r="B1770" s="197" t="s">
        <v>949</v>
      </c>
      <c r="C1770" s="197" t="s">
        <v>950</v>
      </c>
      <c r="D1770" s="209">
        <v>2018</v>
      </c>
      <c r="E1770" s="197" t="s">
        <v>6</v>
      </c>
      <c r="F1770" s="203">
        <v>1351</v>
      </c>
      <c r="G1770" s="200">
        <v>0</v>
      </c>
      <c r="H1770" s="204">
        <v>0</v>
      </c>
      <c r="I1770" s="204">
        <v>0</v>
      </c>
      <c r="J1770" s="204">
        <v>966</v>
      </c>
      <c r="K1770" s="199">
        <v>0</v>
      </c>
      <c r="L1770" s="203">
        <v>0</v>
      </c>
      <c r="M1770" s="203">
        <v>0</v>
      </c>
      <c r="N1770" s="203">
        <v>886</v>
      </c>
      <c r="O1770" s="203">
        <v>0</v>
      </c>
      <c r="P1770" s="208">
        <v>2348</v>
      </c>
      <c r="Q1770" s="197">
        <v>603</v>
      </c>
      <c r="R1770" s="197">
        <v>5551</v>
      </c>
      <c r="S1770" s="197">
        <v>603</v>
      </c>
      <c r="T1770" s="92">
        <f t="shared" si="27"/>
        <v>2018</v>
      </c>
      <c r="U1770">
        <f>VLOOKUP(A1770,'SB35 Determination Data'!$B$4:$F$542,5,FALSE)</f>
        <v>2016</v>
      </c>
    </row>
    <row r="1771" spans="1:21" ht="15" x14ac:dyDescent="0.2">
      <c r="A1771" s="197" t="s">
        <v>1005</v>
      </c>
      <c r="B1771" s="197" t="s">
        <v>949</v>
      </c>
      <c r="C1771" s="197" t="s">
        <v>950</v>
      </c>
      <c r="D1771" s="209">
        <v>2018</v>
      </c>
      <c r="E1771" s="197" t="s">
        <v>6</v>
      </c>
      <c r="F1771" s="203">
        <v>1085</v>
      </c>
      <c r="G1771" s="200">
        <v>0</v>
      </c>
      <c r="H1771" s="204">
        <v>0</v>
      </c>
      <c r="I1771" s="204">
        <v>0</v>
      </c>
      <c r="J1771" s="204">
        <v>775</v>
      </c>
      <c r="K1771" s="199">
        <v>11</v>
      </c>
      <c r="L1771" s="203">
        <v>0</v>
      </c>
      <c r="M1771" s="203">
        <v>11</v>
      </c>
      <c r="N1771" s="203">
        <v>711</v>
      </c>
      <c r="O1771" s="203">
        <v>1</v>
      </c>
      <c r="P1771" s="208">
        <v>1885</v>
      </c>
      <c r="Q1771" s="197">
        <v>148</v>
      </c>
      <c r="R1771" s="197">
        <v>4456</v>
      </c>
      <c r="S1771" s="197">
        <v>160</v>
      </c>
      <c r="T1771" s="92">
        <f t="shared" si="27"/>
        <v>2018</v>
      </c>
      <c r="U1771">
        <f>VLOOKUP(A1771,'SB35 Determination Data'!$B$4:$F$542,5,FALSE)</f>
        <v>2016</v>
      </c>
    </row>
    <row r="1772" spans="1:21" ht="15" x14ac:dyDescent="0.2">
      <c r="A1772" s="197" t="s">
        <v>194</v>
      </c>
      <c r="B1772" s="197" t="s">
        <v>40</v>
      </c>
      <c r="C1772" s="197" t="s">
        <v>8</v>
      </c>
      <c r="D1772" s="209">
        <v>2018</v>
      </c>
      <c r="E1772" s="197" t="s">
        <v>6</v>
      </c>
      <c r="F1772" s="203">
        <v>41</v>
      </c>
      <c r="G1772" s="200">
        <v>5</v>
      </c>
      <c r="H1772" s="204">
        <v>0</v>
      </c>
      <c r="I1772" s="204">
        <v>5</v>
      </c>
      <c r="J1772" s="204">
        <v>24</v>
      </c>
      <c r="K1772" s="199">
        <v>3</v>
      </c>
      <c r="L1772" s="203">
        <v>0</v>
      </c>
      <c r="M1772" s="203">
        <v>3</v>
      </c>
      <c r="N1772" s="203">
        <v>26</v>
      </c>
      <c r="O1772" s="203">
        <v>3</v>
      </c>
      <c r="P1772" s="208">
        <v>38</v>
      </c>
      <c r="Q1772" s="197">
        <v>4</v>
      </c>
      <c r="R1772" s="197">
        <v>129</v>
      </c>
      <c r="S1772" s="197">
        <v>15</v>
      </c>
      <c r="T1772" s="92">
        <f t="shared" si="27"/>
        <v>2018</v>
      </c>
      <c r="U1772">
        <f>VLOOKUP(A1772,'SB35 Determination Data'!$B$4:$F$542,5,FALSE)</f>
        <v>2015</v>
      </c>
    </row>
    <row r="1773" spans="1:21" ht="15" x14ac:dyDescent="0.2">
      <c r="A1773" s="197" t="s">
        <v>955</v>
      </c>
      <c r="B1773" s="197" t="s">
        <v>29</v>
      </c>
      <c r="C1773" s="197" t="s">
        <v>8</v>
      </c>
      <c r="D1773" s="209">
        <v>2018</v>
      </c>
      <c r="E1773" s="197" t="s">
        <v>6</v>
      </c>
      <c r="F1773" s="203">
        <v>193</v>
      </c>
      <c r="G1773" s="200"/>
      <c r="H1773" s="204"/>
      <c r="I1773" s="204"/>
      <c r="J1773" s="204">
        <v>101</v>
      </c>
      <c r="K1773" s="199"/>
      <c r="L1773" s="203"/>
      <c r="M1773" s="203"/>
      <c r="N1773" s="208">
        <v>112</v>
      </c>
      <c r="O1773" s="203"/>
      <c r="P1773" s="208">
        <v>257</v>
      </c>
      <c r="Q1773" s="197"/>
      <c r="R1773" s="197">
        <v>663</v>
      </c>
      <c r="S1773" s="197"/>
      <c r="T1773" s="92">
        <f t="shared" si="27"/>
        <v>2018</v>
      </c>
      <c r="U1773">
        <f>VLOOKUP(A1773,'SB35 Determination Data'!$B$4:$F$542,5,FALSE)</f>
        <v>2015</v>
      </c>
    </row>
    <row r="1774" spans="1:21" ht="15" x14ac:dyDescent="0.2">
      <c r="A1774" s="197" t="s">
        <v>195</v>
      </c>
      <c r="B1774" s="197" t="s">
        <v>62</v>
      </c>
      <c r="C1774" s="197" t="s">
        <v>8</v>
      </c>
      <c r="D1774" s="209">
        <v>2018</v>
      </c>
      <c r="E1774" s="197" t="s">
        <v>6</v>
      </c>
      <c r="F1774" s="203">
        <v>1004</v>
      </c>
      <c r="G1774" s="200">
        <v>10</v>
      </c>
      <c r="H1774" s="204">
        <v>10</v>
      </c>
      <c r="I1774" s="204">
        <v>0</v>
      </c>
      <c r="J1774" s="204">
        <v>570</v>
      </c>
      <c r="K1774" s="199">
        <v>0</v>
      </c>
      <c r="L1774" s="203">
        <v>0</v>
      </c>
      <c r="M1774" s="203">
        <v>0</v>
      </c>
      <c r="N1774" s="203">
        <v>565</v>
      </c>
      <c r="O1774" s="203">
        <v>0</v>
      </c>
      <c r="P1774" s="208">
        <v>1151</v>
      </c>
      <c r="Q1774" s="197">
        <v>1776</v>
      </c>
      <c r="R1774" s="197">
        <v>3290</v>
      </c>
      <c r="S1774" s="197">
        <v>1786</v>
      </c>
      <c r="T1774" s="92">
        <f t="shared" si="27"/>
        <v>2018</v>
      </c>
      <c r="U1774">
        <f>VLOOKUP(A1774,'SB35 Determination Data'!$B$4:$F$542,5,FALSE)</f>
        <v>2015</v>
      </c>
    </row>
    <row r="1775" spans="1:21" ht="15" x14ac:dyDescent="0.2">
      <c r="A1775" s="197" t="s">
        <v>196</v>
      </c>
      <c r="B1775" s="197" t="s">
        <v>12</v>
      </c>
      <c r="C1775" s="197" t="s">
        <v>3</v>
      </c>
      <c r="D1775" s="209">
        <v>2018</v>
      </c>
      <c r="E1775" s="197" t="s">
        <v>6</v>
      </c>
      <c r="F1775" s="203">
        <v>42</v>
      </c>
      <c r="G1775" s="200">
        <v>0</v>
      </c>
      <c r="H1775" s="204">
        <v>0</v>
      </c>
      <c r="I1775" s="204">
        <v>0</v>
      </c>
      <c r="J1775" s="204">
        <v>29</v>
      </c>
      <c r="K1775" s="199">
        <v>0</v>
      </c>
      <c r="L1775" s="203">
        <v>0</v>
      </c>
      <c r="M1775" s="203">
        <v>0</v>
      </c>
      <c r="N1775" s="203">
        <v>33</v>
      </c>
      <c r="O1775" s="203">
        <v>0</v>
      </c>
      <c r="P1775" s="208">
        <v>73</v>
      </c>
      <c r="Q1775" s="197">
        <v>5</v>
      </c>
      <c r="R1775" s="197">
        <v>177</v>
      </c>
      <c r="S1775" s="197">
        <v>5</v>
      </c>
      <c r="T1775" s="92">
        <f t="shared" si="27"/>
        <v>2018</v>
      </c>
      <c r="U1775">
        <f>VLOOKUP(A1775,'SB35 Determination Data'!$B$4:$F$542,5,FALSE)</f>
        <v>2014</v>
      </c>
    </row>
    <row r="1776" spans="1:21" ht="15" x14ac:dyDescent="0.2">
      <c r="A1776" s="197" t="s">
        <v>197</v>
      </c>
      <c r="B1776" s="197" t="s">
        <v>72</v>
      </c>
      <c r="C1776" s="197" t="s">
        <v>26</v>
      </c>
      <c r="D1776" s="209">
        <v>2018</v>
      </c>
      <c r="E1776" s="197" t="s">
        <v>6</v>
      </c>
      <c r="F1776" s="203">
        <v>1546</v>
      </c>
      <c r="G1776" s="200">
        <v>0</v>
      </c>
      <c r="H1776" s="204">
        <v>0</v>
      </c>
      <c r="I1776" s="204">
        <v>0</v>
      </c>
      <c r="J1776" s="204">
        <v>991</v>
      </c>
      <c r="K1776" s="199">
        <v>6</v>
      </c>
      <c r="L1776" s="203">
        <v>5</v>
      </c>
      <c r="M1776" s="203">
        <v>1</v>
      </c>
      <c r="N1776" s="203">
        <v>1100</v>
      </c>
      <c r="O1776" s="203">
        <v>87</v>
      </c>
      <c r="P1776" s="208">
        <v>2724</v>
      </c>
      <c r="Q1776" s="197">
        <v>120</v>
      </c>
      <c r="R1776" s="197">
        <v>6361</v>
      </c>
      <c r="S1776" s="197">
        <v>213</v>
      </c>
      <c r="T1776" s="92">
        <f t="shared" si="27"/>
        <v>2018</v>
      </c>
      <c r="U1776">
        <f>VLOOKUP(A1776,'SB35 Determination Data'!$B$4:$F$542,5,FALSE)</f>
        <v>2016</v>
      </c>
    </row>
    <row r="1777" spans="1:21" ht="15" x14ac:dyDescent="0.2">
      <c r="A1777" s="197" t="s">
        <v>1015</v>
      </c>
      <c r="B1777" s="197" t="s">
        <v>187</v>
      </c>
      <c r="C1777" s="197" t="s">
        <v>13</v>
      </c>
      <c r="D1777" s="209">
        <v>2018</v>
      </c>
      <c r="E1777" s="197" t="s">
        <v>6</v>
      </c>
      <c r="F1777" s="203">
        <v>11</v>
      </c>
      <c r="G1777" s="200">
        <v>0</v>
      </c>
      <c r="H1777" s="204">
        <v>0</v>
      </c>
      <c r="I1777" s="204">
        <v>0</v>
      </c>
      <c r="J1777" s="204">
        <v>7</v>
      </c>
      <c r="K1777" s="199">
        <v>9</v>
      </c>
      <c r="L1777" s="203">
        <v>0</v>
      </c>
      <c r="M1777" s="203">
        <v>9</v>
      </c>
      <c r="N1777" s="203">
        <v>9</v>
      </c>
      <c r="O1777" s="203">
        <v>11</v>
      </c>
      <c r="P1777" s="208">
        <v>19</v>
      </c>
      <c r="Q1777" s="197">
        <v>7</v>
      </c>
      <c r="R1777" s="197">
        <v>46</v>
      </c>
      <c r="S1777" s="197">
        <v>27</v>
      </c>
      <c r="T1777" s="92">
        <f t="shared" si="27"/>
        <v>2018</v>
      </c>
      <c r="U1777">
        <f>VLOOKUP(A1777,'SB35 Determination Data'!$B$4:$F$542,5,FALSE)</f>
        <v>2014</v>
      </c>
    </row>
    <row r="1778" spans="1:21" ht="15" x14ac:dyDescent="0.2">
      <c r="A1778" s="197" t="s">
        <v>198</v>
      </c>
      <c r="B1778" s="197" t="s">
        <v>5</v>
      </c>
      <c r="C1778" s="197" t="s">
        <v>3</v>
      </c>
      <c r="D1778" s="209">
        <v>2018</v>
      </c>
      <c r="E1778" s="197" t="s">
        <v>6</v>
      </c>
      <c r="F1778" s="203">
        <v>101</v>
      </c>
      <c r="G1778" s="200">
        <v>0</v>
      </c>
      <c r="H1778" s="204">
        <v>0</v>
      </c>
      <c r="I1778" s="204">
        <v>0</v>
      </c>
      <c r="J1778" s="204">
        <v>61</v>
      </c>
      <c r="K1778" s="199">
        <v>0</v>
      </c>
      <c r="L1778" s="203">
        <v>0</v>
      </c>
      <c r="M1778" s="203">
        <v>0</v>
      </c>
      <c r="N1778" s="203">
        <v>65</v>
      </c>
      <c r="O1778" s="203">
        <v>0</v>
      </c>
      <c r="P1778" s="208">
        <v>162</v>
      </c>
      <c r="Q1778" s="197">
        <v>26</v>
      </c>
      <c r="R1778" s="197">
        <v>389</v>
      </c>
      <c r="S1778" s="197">
        <v>26</v>
      </c>
      <c r="T1778" s="92">
        <f t="shared" si="27"/>
        <v>2018</v>
      </c>
      <c r="U1778">
        <f>VLOOKUP(A1778,'SB35 Determination Data'!$B$4:$F$542,5,FALSE)</f>
        <v>2014</v>
      </c>
    </row>
    <row r="1779" spans="1:21" ht="15" x14ac:dyDescent="0.2">
      <c r="A1779" s="197" t="s">
        <v>1065</v>
      </c>
      <c r="B1779" s="197" t="s">
        <v>108</v>
      </c>
      <c r="C1779" s="197" t="s">
        <v>13</v>
      </c>
      <c r="D1779" s="209">
        <v>2018</v>
      </c>
      <c r="E1779" s="197" t="s">
        <v>6</v>
      </c>
      <c r="F1779" s="203">
        <v>5</v>
      </c>
      <c r="G1779" s="200"/>
      <c r="H1779" s="204"/>
      <c r="I1779" s="204"/>
      <c r="J1779" s="204">
        <v>3</v>
      </c>
      <c r="K1779" s="199"/>
      <c r="L1779" s="203"/>
      <c r="M1779" s="203"/>
      <c r="N1779" s="208">
        <v>3</v>
      </c>
      <c r="O1779" s="203"/>
      <c r="P1779" s="208">
        <v>8</v>
      </c>
      <c r="Q1779" s="197"/>
      <c r="R1779" s="197">
        <v>19</v>
      </c>
      <c r="S1779" s="197"/>
      <c r="T1779" s="92">
        <f t="shared" si="27"/>
        <v>2018</v>
      </c>
      <c r="U1779">
        <f>VLOOKUP(A1779,'SB35 Determination Data'!$B$4:$F$542,5,FALSE)</f>
        <v>2014</v>
      </c>
    </row>
    <row r="1780" spans="1:21" ht="15" x14ac:dyDescent="0.2">
      <c r="A1780" s="197" t="s">
        <v>1362</v>
      </c>
      <c r="B1780" s="197" t="s">
        <v>2</v>
      </c>
      <c r="C1780" s="197" t="s">
        <v>3</v>
      </c>
      <c r="D1780" s="209">
        <v>2018</v>
      </c>
      <c r="E1780" s="197" t="s">
        <v>6</v>
      </c>
      <c r="F1780" s="203">
        <v>164</v>
      </c>
      <c r="G1780" s="200">
        <v>0</v>
      </c>
      <c r="H1780" s="204">
        <v>0</v>
      </c>
      <c r="I1780" s="204">
        <v>0</v>
      </c>
      <c r="J1780" s="204">
        <v>114</v>
      </c>
      <c r="K1780" s="199">
        <v>0</v>
      </c>
      <c r="L1780" s="203">
        <v>0</v>
      </c>
      <c r="M1780" s="203">
        <v>0</v>
      </c>
      <c r="N1780" s="203">
        <v>125</v>
      </c>
      <c r="O1780" s="203">
        <v>0</v>
      </c>
      <c r="P1780" s="208">
        <v>294</v>
      </c>
      <c r="Q1780" s="197">
        <v>221</v>
      </c>
      <c r="R1780" s="197">
        <v>697</v>
      </c>
      <c r="S1780" s="197">
        <v>221</v>
      </c>
      <c r="T1780" s="92">
        <f t="shared" si="27"/>
        <v>2018</v>
      </c>
      <c r="U1780">
        <f>VLOOKUP(A1780,'SB35 Determination Data'!$B$4:$F$542,5,FALSE)</f>
        <v>2014</v>
      </c>
    </row>
    <row r="1781" spans="1:21" ht="15" x14ac:dyDescent="0.2">
      <c r="A1781" s="197" t="s">
        <v>199</v>
      </c>
      <c r="B1781" s="197" t="s">
        <v>62</v>
      </c>
      <c r="C1781" s="197" t="s">
        <v>8</v>
      </c>
      <c r="D1781" s="209">
        <v>2018</v>
      </c>
      <c r="E1781" s="197" t="s">
        <v>6</v>
      </c>
      <c r="F1781" s="203">
        <v>23</v>
      </c>
      <c r="G1781" s="200">
        <v>8</v>
      </c>
      <c r="H1781" s="204">
        <v>0</v>
      </c>
      <c r="I1781" s="204">
        <v>8</v>
      </c>
      <c r="J1781" s="204">
        <v>13</v>
      </c>
      <c r="K1781" s="199">
        <v>0</v>
      </c>
      <c r="L1781" s="203">
        <v>0</v>
      </c>
      <c r="M1781" s="203">
        <v>0</v>
      </c>
      <c r="N1781" s="203">
        <v>13</v>
      </c>
      <c r="O1781" s="203">
        <v>0</v>
      </c>
      <c r="P1781" s="208">
        <v>12</v>
      </c>
      <c r="Q1781" s="197">
        <v>0</v>
      </c>
      <c r="R1781" s="197">
        <v>61</v>
      </c>
      <c r="S1781" s="197">
        <v>8</v>
      </c>
      <c r="T1781" s="92">
        <f t="shared" si="27"/>
        <v>2018</v>
      </c>
      <c r="U1781">
        <f>VLOOKUP(A1781,'SB35 Determination Data'!$B$4:$F$542,5,FALSE)</f>
        <v>2015</v>
      </c>
    </row>
    <row r="1782" spans="1:21" ht="15" x14ac:dyDescent="0.2">
      <c r="A1782" s="197" t="s">
        <v>68</v>
      </c>
      <c r="B1782" s="197" t="s">
        <v>68</v>
      </c>
      <c r="C1782" s="197" t="s">
        <v>26</v>
      </c>
      <c r="D1782" s="209">
        <v>2018</v>
      </c>
      <c r="E1782" s="197" t="s">
        <v>6</v>
      </c>
      <c r="F1782" s="203">
        <v>157</v>
      </c>
      <c r="G1782" s="200">
        <v>0</v>
      </c>
      <c r="H1782" s="204">
        <v>0</v>
      </c>
      <c r="I1782" s="204">
        <v>0</v>
      </c>
      <c r="J1782" s="204">
        <v>102</v>
      </c>
      <c r="K1782" s="199">
        <v>0</v>
      </c>
      <c r="L1782" s="203">
        <v>0</v>
      </c>
      <c r="M1782" s="203">
        <v>0</v>
      </c>
      <c r="N1782" s="203">
        <v>119</v>
      </c>
      <c r="O1782" s="203">
        <v>0</v>
      </c>
      <c r="P1782" s="208">
        <v>272</v>
      </c>
      <c r="Q1782" s="197">
        <v>4</v>
      </c>
      <c r="R1782" s="197">
        <v>650</v>
      </c>
      <c r="S1782" s="197">
        <v>4</v>
      </c>
      <c r="T1782" s="92">
        <f t="shared" si="27"/>
        <v>2018</v>
      </c>
      <c r="U1782">
        <f>VLOOKUP(A1782,'SB35 Determination Data'!$B$4:$F$542,5,FALSE)</f>
        <v>2016</v>
      </c>
    </row>
    <row r="1783" spans="1:21" ht="15" x14ac:dyDescent="0.2">
      <c r="A1783" s="197" t="s">
        <v>200</v>
      </c>
      <c r="B1783" s="197" t="s">
        <v>68</v>
      </c>
      <c r="C1783" s="197" t="s">
        <v>26</v>
      </c>
      <c r="D1783" s="209">
        <v>2018</v>
      </c>
      <c r="E1783" s="197" t="s">
        <v>6</v>
      </c>
      <c r="F1783" s="203">
        <v>374</v>
      </c>
      <c r="G1783" s="200">
        <v>0</v>
      </c>
      <c r="H1783" s="204">
        <v>0</v>
      </c>
      <c r="I1783" s="204">
        <v>0</v>
      </c>
      <c r="J1783" s="204">
        <v>244</v>
      </c>
      <c r="K1783" s="199">
        <v>0</v>
      </c>
      <c r="L1783" s="203">
        <v>0</v>
      </c>
      <c r="M1783" s="203">
        <v>0</v>
      </c>
      <c r="N1783" s="203">
        <v>282</v>
      </c>
      <c r="O1783" s="203">
        <v>4</v>
      </c>
      <c r="P1783" s="208">
        <v>651</v>
      </c>
      <c r="Q1783" s="197">
        <v>230</v>
      </c>
      <c r="R1783" s="197">
        <v>1551</v>
      </c>
      <c r="S1783" s="197">
        <v>234</v>
      </c>
      <c r="T1783" s="92">
        <f t="shared" si="27"/>
        <v>2018</v>
      </c>
      <c r="U1783">
        <f>VLOOKUP(A1783,'SB35 Determination Data'!$B$4:$F$542,5,FALSE)</f>
        <v>2016</v>
      </c>
    </row>
    <row r="1784" spans="1:21" ht="15" x14ac:dyDescent="0.2">
      <c r="A1784" s="197" t="s">
        <v>201</v>
      </c>
      <c r="B1784" s="197" t="s">
        <v>61</v>
      </c>
      <c r="C1784" s="197" t="s">
        <v>3</v>
      </c>
      <c r="D1784" s="209">
        <v>2018</v>
      </c>
      <c r="E1784" s="197" t="s">
        <v>6</v>
      </c>
      <c r="F1784" s="203">
        <v>289</v>
      </c>
      <c r="G1784" s="200">
        <v>0</v>
      </c>
      <c r="H1784" s="204">
        <v>0</v>
      </c>
      <c r="I1784" s="204">
        <v>0</v>
      </c>
      <c r="J1784" s="204">
        <v>197</v>
      </c>
      <c r="K1784" s="199">
        <v>3</v>
      </c>
      <c r="L1784" s="203">
        <v>0</v>
      </c>
      <c r="M1784" s="203">
        <v>3</v>
      </c>
      <c r="N1784" s="203">
        <v>216</v>
      </c>
      <c r="O1784" s="203">
        <v>0</v>
      </c>
      <c r="P1784" s="208">
        <v>462</v>
      </c>
      <c r="Q1784" s="197">
        <v>16</v>
      </c>
      <c r="R1784" s="197">
        <v>1164</v>
      </c>
      <c r="S1784" s="197">
        <v>19</v>
      </c>
      <c r="T1784" s="92">
        <f t="shared" si="27"/>
        <v>2018</v>
      </c>
      <c r="U1784">
        <f>VLOOKUP(A1784,'SB35 Determination Data'!$B$4:$F$542,5,FALSE)</f>
        <v>2014</v>
      </c>
    </row>
    <row r="1785" spans="1:21" ht="15" x14ac:dyDescent="0.2">
      <c r="A1785" s="197" t="s">
        <v>202</v>
      </c>
      <c r="B1785" s="197" t="s">
        <v>21</v>
      </c>
      <c r="C1785" s="197" t="s">
        <v>8</v>
      </c>
      <c r="D1785" s="209">
        <v>2018</v>
      </c>
      <c r="E1785" s="197" t="s">
        <v>6</v>
      </c>
      <c r="F1785" s="203">
        <v>75</v>
      </c>
      <c r="G1785" s="200">
        <v>0</v>
      </c>
      <c r="H1785" s="204">
        <v>0</v>
      </c>
      <c r="I1785" s="204">
        <v>0</v>
      </c>
      <c r="J1785" s="204">
        <v>44</v>
      </c>
      <c r="K1785" s="199">
        <v>0</v>
      </c>
      <c r="L1785" s="203">
        <v>0</v>
      </c>
      <c r="M1785" s="203">
        <v>0</v>
      </c>
      <c r="N1785" s="208">
        <v>50</v>
      </c>
      <c r="O1785" s="203">
        <v>1</v>
      </c>
      <c r="P1785" s="208">
        <v>60</v>
      </c>
      <c r="Q1785" s="197">
        <v>34</v>
      </c>
      <c r="R1785" s="197">
        <v>229</v>
      </c>
      <c r="S1785" s="197">
        <v>35</v>
      </c>
      <c r="T1785" s="92">
        <f t="shared" si="27"/>
        <v>2018</v>
      </c>
      <c r="U1785">
        <f>VLOOKUP(A1785,'SB35 Determination Data'!$B$4:$F$542,5,FALSE)</f>
        <v>2015</v>
      </c>
    </row>
    <row r="1786" spans="1:21" ht="15" x14ac:dyDescent="0.2">
      <c r="A1786" s="197" t="s">
        <v>204</v>
      </c>
      <c r="B1786" s="197" t="s">
        <v>62</v>
      </c>
      <c r="C1786" s="197" t="s">
        <v>8</v>
      </c>
      <c r="D1786" s="209">
        <v>2018</v>
      </c>
      <c r="E1786" s="197" t="s">
        <v>6</v>
      </c>
      <c r="F1786" s="203">
        <v>273</v>
      </c>
      <c r="G1786" s="200">
        <v>39</v>
      </c>
      <c r="H1786" s="204">
        <v>39</v>
      </c>
      <c r="I1786" s="204">
        <v>0</v>
      </c>
      <c r="J1786" s="204">
        <v>154</v>
      </c>
      <c r="K1786" s="199">
        <v>24</v>
      </c>
      <c r="L1786" s="203">
        <v>24</v>
      </c>
      <c r="M1786" s="203">
        <v>0</v>
      </c>
      <c r="N1786" s="203">
        <v>185</v>
      </c>
      <c r="O1786" s="203">
        <v>263</v>
      </c>
      <c r="P1786" s="208">
        <v>316</v>
      </c>
      <c r="Q1786" s="197">
        <v>193</v>
      </c>
      <c r="R1786" s="197">
        <v>928</v>
      </c>
      <c r="S1786" s="197">
        <v>519</v>
      </c>
      <c r="T1786" s="92">
        <f t="shared" si="27"/>
        <v>2018</v>
      </c>
      <c r="U1786">
        <f>VLOOKUP(A1786,'SB35 Determination Data'!$B$4:$F$542,5,FALSE)</f>
        <v>2015</v>
      </c>
    </row>
    <row r="1787" spans="1:21" ht="15" x14ac:dyDescent="0.2">
      <c r="A1787" s="197" t="s">
        <v>1365</v>
      </c>
      <c r="B1787" s="197" t="s">
        <v>24</v>
      </c>
      <c r="C1787" s="197" t="s">
        <v>13</v>
      </c>
      <c r="D1787" s="209">
        <v>2018</v>
      </c>
      <c r="E1787" s="197" t="s">
        <v>6</v>
      </c>
      <c r="F1787" s="203">
        <v>39</v>
      </c>
      <c r="G1787" s="200">
        <v>0</v>
      </c>
      <c r="H1787" s="204">
        <v>0</v>
      </c>
      <c r="I1787" s="204">
        <v>0</v>
      </c>
      <c r="J1787" s="204">
        <v>24</v>
      </c>
      <c r="K1787" s="199">
        <v>0</v>
      </c>
      <c r="L1787" s="203">
        <v>0</v>
      </c>
      <c r="M1787" s="203">
        <v>0</v>
      </c>
      <c r="N1787" s="203">
        <v>27</v>
      </c>
      <c r="O1787" s="203">
        <v>2</v>
      </c>
      <c r="P1787" s="208">
        <v>65</v>
      </c>
      <c r="Q1787" s="197">
        <v>38</v>
      </c>
      <c r="R1787" s="197">
        <v>155</v>
      </c>
      <c r="S1787" s="197">
        <v>40</v>
      </c>
      <c r="T1787" s="92">
        <f t="shared" si="27"/>
        <v>2018</v>
      </c>
      <c r="U1787">
        <f>VLOOKUP(A1787,'SB35 Determination Data'!$B$4:$F$542,5,FALSE)</f>
        <v>2014</v>
      </c>
    </row>
    <row r="1788" spans="1:21" ht="15" x14ac:dyDescent="0.2">
      <c r="A1788" s="197" t="s">
        <v>206</v>
      </c>
      <c r="B1788" s="197" t="s">
        <v>62</v>
      </c>
      <c r="C1788" s="197" t="s">
        <v>8</v>
      </c>
      <c r="D1788" s="209">
        <v>2018</v>
      </c>
      <c r="E1788" s="197" t="s">
        <v>6</v>
      </c>
      <c r="F1788" s="203">
        <v>814</v>
      </c>
      <c r="G1788" s="200">
        <v>0</v>
      </c>
      <c r="H1788" s="204">
        <v>0</v>
      </c>
      <c r="I1788" s="204">
        <v>0</v>
      </c>
      <c r="J1788" s="204">
        <v>492</v>
      </c>
      <c r="K1788" s="199">
        <v>10</v>
      </c>
      <c r="L1788" s="203">
        <v>10</v>
      </c>
      <c r="M1788" s="203">
        <v>0</v>
      </c>
      <c r="N1788" s="203">
        <v>527</v>
      </c>
      <c r="O1788" s="203">
        <v>0</v>
      </c>
      <c r="P1788" s="208">
        <v>1093</v>
      </c>
      <c r="Q1788" s="197">
        <v>320</v>
      </c>
      <c r="R1788" s="197">
        <v>2926</v>
      </c>
      <c r="S1788" s="197">
        <v>330</v>
      </c>
      <c r="T1788" s="92">
        <f t="shared" si="27"/>
        <v>2018</v>
      </c>
      <c r="U1788">
        <f>VLOOKUP(A1788,'SB35 Determination Data'!$B$4:$F$542,5,FALSE)</f>
        <v>2015</v>
      </c>
    </row>
    <row r="1789" spans="1:21" ht="15" x14ac:dyDescent="0.2">
      <c r="A1789" s="197" t="s">
        <v>207</v>
      </c>
      <c r="B1789" s="197" t="s">
        <v>35</v>
      </c>
      <c r="C1789" s="197" t="s">
        <v>3</v>
      </c>
      <c r="D1789" s="209">
        <v>2018</v>
      </c>
      <c r="E1789" s="197" t="s">
        <v>6</v>
      </c>
      <c r="F1789" s="203">
        <v>395</v>
      </c>
      <c r="G1789" s="200">
        <v>0</v>
      </c>
      <c r="H1789" s="204">
        <v>0</v>
      </c>
      <c r="I1789" s="204">
        <v>0</v>
      </c>
      <c r="J1789" s="204">
        <v>262</v>
      </c>
      <c r="K1789" s="199">
        <v>0</v>
      </c>
      <c r="L1789" s="203">
        <v>0</v>
      </c>
      <c r="M1789" s="203">
        <v>0</v>
      </c>
      <c r="N1789" s="208">
        <v>289</v>
      </c>
      <c r="O1789" s="203">
        <v>0</v>
      </c>
      <c r="P1789" s="208">
        <v>627</v>
      </c>
      <c r="Q1789" s="197">
        <v>245</v>
      </c>
      <c r="R1789" s="197">
        <v>1573</v>
      </c>
      <c r="S1789" s="197">
        <v>245</v>
      </c>
      <c r="T1789" s="92">
        <f t="shared" si="27"/>
        <v>2018</v>
      </c>
      <c r="U1789">
        <f>VLOOKUP(A1789,'SB35 Determination Data'!$B$4:$F$542,5,FALSE)</f>
        <v>2014</v>
      </c>
    </row>
    <row r="1790" spans="1:21" ht="15" x14ac:dyDescent="0.2">
      <c r="A1790" s="197" t="s">
        <v>16</v>
      </c>
      <c r="B1790" s="197" t="s">
        <v>16</v>
      </c>
      <c r="C1790" s="197" t="s">
        <v>8</v>
      </c>
      <c r="D1790" s="209">
        <v>2018</v>
      </c>
      <c r="E1790" s="197" t="s">
        <v>6</v>
      </c>
      <c r="F1790" s="203">
        <v>185</v>
      </c>
      <c r="G1790" s="200">
        <v>53</v>
      </c>
      <c r="H1790" s="204">
        <v>53</v>
      </c>
      <c r="I1790" s="204">
        <v>0</v>
      </c>
      <c r="J1790" s="204">
        <v>106</v>
      </c>
      <c r="K1790" s="199">
        <v>15</v>
      </c>
      <c r="L1790" s="203">
        <v>15</v>
      </c>
      <c r="M1790" s="203">
        <v>0</v>
      </c>
      <c r="N1790" s="203">
        <v>141</v>
      </c>
      <c r="O1790" s="203">
        <v>0</v>
      </c>
      <c r="P1790" s="208">
        <v>403</v>
      </c>
      <c r="Q1790" s="197">
        <v>523</v>
      </c>
      <c r="R1790" s="197">
        <v>835</v>
      </c>
      <c r="S1790" s="197">
        <v>591</v>
      </c>
      <c r="T1790" s="92">
        <f t="shared" si="27"/>
        <v>2018</v>
      </c>
      <c r="U1790">
        <f>VLOOKUP(A1790,'SB35 Determination Data'!$B$4:$F$542,5,FALSE)</f>
        <v>2015</v>
      </c>
    </row>
    <row r="1791" spans="1:21" ht="15" x14ac:dyDescent="0.2">
      <c r="A1791" s="197" t="s">
        <v>1067</v>
      </c>
      <c r="B1791" s="197" t="s">
        <v>16</v>
      </c>
      <c r="C1791" s="197" t="s">
        <v>8</v>
      </c>
      <c r="D1791" s="209">
        <v>2018</v>
      </c>
      <c r="E1791" s="197" t="s">
        <v>6</v>
      </c>
      <c r="F1791" s="203">
        <v>51</v>
      </c>
      <c r="G1791" s="200">
        <v>3</v>
      </c>
      <c r="H1791" s="204">
        <v>0</v>
      </c>
      <c r="I1791" s="204">
        <v>3</v>
      </c>
      <c r="J1791" s="204">
        <v>30</v>
      </c>
      <c r="K1791" s="199">
        <v>0</v>
      </c>
      <c r="L1791" s="203">
        <v>0</v>
      </c>
      <c r="M1791" s="203">
        <v>0</v>
      </c>
      <c r="N1791" s="203">
        <v>32</v>
      </c>
      <c r="O1791" s="203">
        <v>6</v>
      </c>
      <c r="P1791" s="208">
        <v>67</v>
      </c>
      <c r="Q1791" s="197">
        <v>22</v>
      </c>
      <c r="R1791" s="197">
        <v>180</v>
      </c>
      <c r="S1791" s="197">
        <v>31</v>
      </c>
      <c r="T1791" s="92">
        <f t="shared" si="27"/>
        <v>2018</v>
      </c>
      <c r="U1791">
        <f>VLOOKUP(A1791,'SB35 Determination Data'!$B$4:$F$542,5,FALSE)</f>
        <v>2015</v>
      </c>
    </row>
    <row r="1792" spans="1:21" ht="15" x14ac:dyDescent="0.2">
      <c r="A1792" s="197" t="s">
        <v>208</v>
      </c>
      <c r="B1792" s="197" t="s">
        <v>66</v>
      </c>
      <c r="C1792" s="197" t="s">
        <v>67</v>
      </c>
      <c r="D1792" s="209">
        <v>2018</v>
      </c>
      <c r="E1792" s="197" t="s">
        <v>6</v>
      </c>
      <c r="F1792" s="203">
        <v>465</v>
      </c>
      <c r="G1792" s="200">
        <v>0</v>
      </c>
      <c r="H1792" s="204">
        <v>0</v>
      </c>
      <c r="I1792" s="204">
        <v>0</v>
      </c>
      <c r="J1792" s="204">
        <v>353</v>
      </c>
      <c r="K1792" s="199">
        <v>0</v>
      </c>
      <c r="L1792" s="203">
        <v>0</v>
      </c>
      <c r="M1792" s="203">
        <v>0</v>
      </c>
      <c r="N1792" s="208">
        <v>327</v>
      </c>
      <c r="O1792" s="203">
        <v>0</v>
      </c>
      <c r="P1792" s="208">
        <v>718</v>
      </c>
      <c r="Q1792" s="197">
        <v>60</v>
      </c>
      <c r="R1792" s="197">
        <v>1863</v>
      </c>
      <c r="S1792" s="197">
        <v>60</v>
      </c>
      <c r="T1792" s="92">
        <f t="shared" si="27"/>
        <v>2018</v>
      </c>
      <c r="U1792">
        <f>VLOOKUP(A1792,'SB35 Determination Data'!$B$4:$F$542,5,FALSE)</f>
        <v>2013</v>
      </c>
    </row>
    <row r="1793" spans="1:21" ht="15" x14ac:dyDescent="0.2">
      <c r="A1793" s="197" t="s">
        <v>1494</v>
      </c>
      <c r="B1793" s="197" t="s">
        <v>142</v>
      </c>
      <c r="C1793" s="197" t="s">
        <v>13</v>
      </c>
      <c r="D1793" s="209">
        <v>2018</v>
      </c>
      <c r="E1793" s="197" t="s">
        <v>6</v>
      </c>
      <c r="F1793" s="203">
        <v>19</v>
      </c>
      <c r="G1793" s="200">
        <v>0</v>
      </c>
      <c r="H1793" s="204">
        <v>0</v>
      </c>
      <c r="I1793" s="204">
        <v>0</v>
      </c>
      <c r="J1793" s="204">
        <v>14</v>
      </c>
      <c r="K1793" s="199">
        <v>1</v>
      </c>
      <c r="L1793" s="203">
        <v>0</v>
      </c>
      <c r="M1793" s="203">
        <v>1</v>
      </c>
      <c r="N1793" s="208">
        <v>16</v>
      </c>
      <c r="O1793" s="203">
        <v>1</v>
      </c>
      <c r="P1793" s="208">
        <v>36</v>
      </c>
      <c r="Q1793" s="197">
        <v>1</v>
      </c>
      <c r="R1793" s="197">
        <v>85</v>
      </c>
      <c r="S1793" s="197">
        <v>3</v>
      </c>
      <c r="T1793" s="92">
        <f t="shared" si="27"/>
        <v>2018</v>
      </c>
      <c r="U1793">
        <f>VLOOKUP(A1793,'SB35 Determination Data'!$B$4:$F$542,5,FALSE)</f>
        <v>2014</v>
      </c>
    </row>
    <row r="1794" spans="1:21" ht="15" x14ac:dyDescent="0.2">
      <c r="A1794" s="197" t="s">
        <v>209</v>
      </c>
      <c r="B1794" s="197" t="s">
        <v>142</v>
      </c>
      <c r="C1794" s="197" t="s">
        <v>13</v>
      </c>
      <c r="D1794" s="209">
        <v>2018</v>
      </c>
      <c r="E1794" s="197" t="s">
        <v>6</v>
      </c>
      <c r="F1794" s="203">
        <v>174</v>
      </c>
      <c r="G1794" s="200">
        <v>4</v>
      </c>
      <c r="H1794" s="204">
        <v>0</v>
      </c>
      <c r="I1794" s="204">
        <v>4</v>
      </c>
      <c r="J1794" s="204">
        <v>126</v>
      </c>
      <c r="K1794" s="199">
        <v>11</v>
      </c>
      <c r="L1794" s="203">
        <v>0</v>
      </c>
      <c r="M1794" s="203">
        <v>11</v>
      </c>
      <c r="N1794" s="203">
        <v>150</v>
      </c>
      <c r="O1794" s="203">
        <v>3</v>
      </c>
      <c r="P1794" s="208">
        <v>314</v>
      </c>
      <c r="Q1794" s="197">
        <v>10</v>
      </c>
      <c r="R1794" s="197">
        <v>764</v>
      </c>
      <c r="S1794" s="197">
        <v>28</v>
      </c>
      <c r="T1794" s="92">
        <f t="shared" si="27"/>
        <v>2018</v>
      </c>
      <c r="U1794">
        <f>VLOOKUP(A1794,'SB35 Determination Data'!$B$4:$F$542,5,FALSE)</f>
        <v>2014</v>
      </c>
    </row>
    <row r="1795" spans="1:21" ht="15" x14ac:dyDescent="0.2">
      <c r="A1795" s="197" t="s">
        <v>210</v>
      </c>
      <c r="B1795" s="197" t="s">
        <v>7</v>
      </c>
      <c r="C1795" s="197" t="s">
        <v>8</v>
      </c>
      <c r="D1795" s="209">
        <v>2018</v>
      </c>
      <c r="E1795" s="197" t="s">
        <v>6</v>
      </c>
      <c r="F1795" s="203">
        <v>330</v>
      </c>
      <c r="G1795" s="200">
        <v>0</v>
      </c>
      <c r="H1795" s="204">
        <v>0</v>
      </c>
      <c r="I1795" s="204">
        <v>0</v>
      </c>
      <c r="J1795" s="204">
        <v>167</v>
      </c>
      <c r="K1795" s="199">
        <v>0</v>
      </c>
      <c r="L1795" s="203">
        <v>0</v>
      </c>
      <c r="M1795" s="203">
        <v>0</v>
      </c>
      <c r="N1795" s="203">
        <v>158</v>
      </c>
      <c r="O1795" s="203">
        <v>0</v>
      </c>
      <c r="P1795" s="208">
        <v>423</v>
      </c>
      <c r="Q1795" s="197">
        <v>460</v>
      </c>
      <c r="R1795" s="197">
        <v>1078</v>
      </c>
      <c r="S1795" s="197">
        <v>460</v>
      </c>
      <c r="T1795" s="92">
        <f t="shared" si="27"/>
        <v>2018</v>
      </c>
      <c r="U1795">
        <f>VLOOKUP(A1795,'SB35 Determination Data'!$B$4:$F$542,5,FALSE)</f>
        <v>2015</v>
      </c>
    </row>
    <row r="1796" spans="1:21" ht="15" x14ac:dyDescent="0.2">
      <c r="A1796" s="197" t="s">
        <v>956</v>
      </c>
      <c r="B1796" s="197" t="s">
        <v>12</v>
      </c>
      <c r="C1796" s="197" t="s">
        <v>3</v>
      </c>
      <c r="D1796" s="209">
        <v>2018</v>
      </c>
      <c r="E1796" s="197" t="s">
        <v>6</v>
      </c>
      <c r="F1796" s="203">
        <v>1</v>
      </c>
      <c r="G1796" s="200">
        <v>1</v>
      </c>
      <c r="H1796" s="204">
        <v>0</v>
      </c>
      <c r="I1796" s="204">
        <v>1</v>
      </c>
      <c r="J1796" s="204">
        <v>1</v>
      </c>
      <c r="K1796" s="199">
        <v>0</v>
      </c>
      <c r="L1796" s="203">
        <v>0</v>
      </c>
      <c r="M1796" s="203">
        <v>0</v>
      </c>
      <c r="N1796" s="203">
        <v>1</v>
      </c>
      <c r="O1796" s="203">
        <v>0</v>
      </c>
      <c r="P1796" s="208">
        <v>2</v>
      </c>
      <c r="Q1796" s="197">
        <v>35</v>
      </c>
      <c r="R1796" s="197">
        <v>5</v>
      </c>
      <c r="S1796" s="197">
        <v>36</v>
      </c>
      <c r="T1796" s="92">
        <f t="shared" ref="T1796:T1859" si="28">IF(D1796&gt;U1796,D1796,U1796)</f>
        <v>2018</v>
      </c>
      <c r="U1796">
        <f>VLOOKUP(A1796,'SB35 Determination Data'!$B$4:$F$542,5,FALSE)</f>
        <v>2014</v>
      </c>
    </row>
    <row r="1797" spans="1:21" ht="15" x14ac:dyDescent="0.2">
      <c r="A1797" s="197" t="s">
        <v>211</v>
      </c>
      <c r="B1797" s="197" t="s">
        <v>5</v>
      </c>
      <c r="C1797" s="197" t="s">
        <v>3</v>
      </c>
      <c r="D1797" s="209">
        <v>2018</v>
      </c>
      <c r="E1797" s="197" t="s">
        <v>6</v>
      </c>
      <c r="F1797" s="203">
        <v>52</v>
      </c>
      <c r="G1797" s="200">
        <v>0</v>
      </c>
      <c r="H1797" s="204">
        <v>0</v>
      </c>
      <c r="I1797" s="204">
        <v>0</v>
      </c>
      <c r="J1797" s="204">
        <v>31</v>
      </c>
      <c r="K1797" s="199">
        <v>3</v>
      </c>
      <c r="L1797" s="203">
        <v>0</v>
      </c>
      <c r="M1797" s="203">
        <v>3</v>
      </c>
      <c r="N1797" s="203">
        <v>33</v>
      </c>
      <c r="O1797" s="203">
        <v>3</v>
      </c>
      <c r="P1797" s="208">
        <v>85</v>
      </c>
      <c r="Q1797" s="197">
        <v>26</v>
      </c>
      <c r="R1797" s="197">
        <v>201</v>
      </c>
      <c r="S1797" s="197">
        <v>32</v>
      </c>
      <c r="T1797" s="92">
        <f t="shared" si="28"/>
        <v>2018</v>
      </c>
      <c r="U1797">
        <f>VLOOKUP(A1797,'SB35 Determination Data'!$B$4:$F$542,5,FALSE)</f>
        <v>2014</v>
      </c>
    </row>
    <row r="1798" spans="1:21" ht="15" x14ac:dyDescent="0.2">
      <c r="A1798" s="197" t="s">
        <v>212</v>
      </c>
      <c r="B1798" s="197" t="s">
        <v>40</v>
      </c>
      <c r="C1798" s="197" t="s">
        <v>8</v>
      </c>
      <c r="D1798" s="209">
        <v>2018</v>
      </c>
      <c r="E1798" s="197" t="s">
        <v>6</v>
      </c>
      <c r="F1798" s="203">
        <v>111</v>
      </c>
      <c r="G1798" s="200">
        <v>9</v>
      </c>
      <c r="H1798" s="204">
        <v>5</v>
      </c>
      <c r="I1798" s="204">
        <v>4</v>
      </c>
      <c r="J1798" s="204">
        <v>65</v>
      </c>
      <c r="K1798" s="199">
        <v>6</v>
      </c>
      <c r="L1798" s="203">
        <v>4</v>
      </c>
      <c r="M1798" s="203">
        <v>2</v>
      </c>
      <c r="N1798" s="203">
        <v>72</v>
      </c>
      <c r="O1798" s="203">
        <v>39</v>
      </c>
      <c r="P1798" s="208">
        <v>167</v>
      </c>
      <c r="Q1798" s="197">
        <v>8</v>
      </c>
      <c r="R1798" s="197">
        <v>415</v>
      </c>
      <c r="S1798" s="197">
        <v>62</v>
      </c>
      <c r="T1798" s="92">
        <f t="shared" si="28"/>
        <v>2018</v>
      </c>
      <c r="U1798">
        <f>VLOOKUP(A1798,'SB35 Determination Data'!$B$4:$F$542,5,FALSE)</f>
        <v>2015</v>
      </c>
    </row>
    <row r="1799" spans="1:21" ht="15" x14ac:dyDescent="0.2">
      <c r="A1799" s="197" t="s">
        <v>957</v>
      </c>
      <c r="B1799" s="197" t="s">
        <v>72</v>
      </c>
      <c r="C1799" s="197" t="s">
        <v>26</v>
      </c>
      <c r="D1799" s="209">
        <v>2018</v>
      </c>
      <c r="E1799" s="197" t="s">
        <v>6</v>
      </c>
      <c r="F1799" s="203">
        <v>315</v>
      </c>
      <c r="G1799" s="200">
        <v>0</v>
      </c>
      <c r="H1799" s="204">
        <v>0</v>
      </c>
      <c r="I1799" s="204">
        <v>0</v>
      </c>
      <c r="J1799" s="204">
        <v>202</v>
      </c>
      <c r="K1799" s="199">
        <v>1</v>
      </c>
      <c r="L1799" s="203">
        <v>0</v>
      </c>
      <c r="M1799" s="203">
        <v>1</v>
      </c>
      <c r="N1799" s="203">
        <v>210</v>
      </c>
      <c r="O1799" s="203">
        <v>4</v>
      </c>
      <c r="P1799" s="208">
        <v>520</v>
      </c>
      <c r="Q1799" s="197">
        <v>119</v>
      </c>
      <c r="R1799" s="197">
        <v>1247</v>
      </c>
      <c r="S1799" s="197">
        <v>124</v>
      </c>
      <c r="T1799" s="92">
        <f t="shared" si="28"/>
        <v>2018</v>
      </c>
      <c r="U1799">
        <f>VLOOKUP(A1799,'SB35 Determination Data'!$B$4:$F$542,5,FALSE)</f>
        <v>2016</v>
      </c>
    </row>
    <row r="1800" spans="1:21" ht="15" x14ac:dyDescent="0.2">
      <c r="A1800" s="197" t="s">
        <v>213</v>
      </c>
      <c r="B1800" s="197" t="s">
        <v>7</v>
      </c>
      <c r="C1800" s="197" t="s">
        <v>8</v>
      </c>
      <c r="D1800" s="209">
        <v>2018</v>
      </c>
      <c r="E1800" s="197" t="s">
        <v>6</v>
      </c>
      <c r="F1800" s="203">
        <v>2059</v>
      </c>
      <c r="G1800" s="200">
        <v>370</v>
      </c>
      <c r="H1800" s="204">
        <v>370</v>
      </c>
      <c r="I1800" s="204">
        <v>0</v>
      </c>
      <c r="J1800" s="204">
        <v>2075</v>
      </c>
      <c r="K1800" s="199">
        <v>403</v>
      </c>
      <c r="L1800" s="203">
        <v>403</v>
      </c>
      <c r="M1800" s="203">
        <v>0</v>
      </c>
      <c r="N1800" s="203">
        <v>2815</v>
      </c>
      <c r="O1800" s="203">
        <v>55</v>
      </c>
      <c r="P1800" s="208">
        <v>7816</v>
      </c>
      <c r="Q1800" s="197">
        <v>8878</v>
      </c>
      <c r="R1800" s="197">
        <v>14765</v>
      </c>
      <c r="S1800" s="197">
        <v>9706</v>
      </c>
      <c r="T1800" s="92">
        <f t="shared" si="28"/>
        <v>2018</v>
      </c>
      <c r="U1800">
        <f>VLOOKUP(A1800,'SB35 Determination Data'!$B$4:$F$542,5,FALSE)</f>
        <v>2015</v>
      </c>
    </row>
    <row r="1801" spans="1:21" ht="15" x14ac:dyDescent="0.2">
      <c r="A1801" s="197" t="s">
        <v>214</v>
      </c>
      <c r="B1801" s="197" t="s">
        <v>21</v>
      </c>
      <c r="C1801" s="197" t="s">
        <v>8</v>
      </c>
      <c r="D1801" s="209">
        <v>2018</v>
      </c>
      <c r="E1801" s="197" t="s">
        <v>6</v>
      </c>
      <c r="F1801" s="203">
        <v>317</v>
      </c>
      <c r="G1801" s="200">
        <v>0</v>
      </c>
      <c r="H1801" s="204">
        <v>0</v>
      </c>
      <c r="I1801" s="204">
        <v>0</v>
      </c>
      <c r="J1801" s="204">
        <v>174</v>
      </c>
      <c r="K1801" s="199">
        <v>0</v>
      </c>
      <c r="L1801" s="203">
        <v>0</v>
      </c>
      <c r="M1801" s="203">
        <v>0</v>
      </c>
      <c r="N1801" s="203">
        <v>175</v>
      </c>
      <c r="O1801" s="203">
        <v>0</v>
      </c>
      <c r="P1801" s="208">
        <v>502</v>
      </c>
      <c r="Q1801" s="197">
        <v>192</v>
      </c>
      <c r="R1801" s="197">
        <v>1168</v>
      </c>
      <c r="S1801" s="197">
        <v>192</v>
      </c>
      <c r="T1801" s="92">
        <f t="shared" si="28"/>
        <v>2018</v>
      </c>
      <c r="U1801">
        <f>VLOOKUP(A1801,'SB35 Determination Data'!$B$4:$F$542,5,FALSE)</f>
        <v>2015</v>
      </c>
    </row>
    <row r="1802" spans="1:21" ht="15" x14ac:dyDescent="0.2">
      <c r="A1802" s="197" t="s">
        <v>215</v>
      </c>
      <c r="B1802" s="197" t="s">
        <v>66</v>
      </c>
      <c r="C1802" s="197" t="s">
        <v>67</v>
      </c>
      <c r="D1802" s="209">
        <v>2018</v>
      </c>
      <c r="E1802" s="197" t="s">
        <v>6</v>
      </c>
      <c r="F1802" s="203">
        <v>1549</v>
      </c>
      <c r="G1802" s="200">
        <v>0</v>
      </c>
      <c r="H1802" s="204">
        <v>0</v>
      </c>
      <c r="I1802" s="204">
        <v>0</v>
      </c>
      <c r="J1802" s="204">
        <v>1178</v>
      </c>
      <c r="K1802" s="199">
        <v>0</v>
      </c>
      <c r="L1802" s="203">
        <v>0</v>
      </c>
      <c r="M1802" s="203">
        <v>0</v>
      </c>
      <c r="N1802" s="208">
        <v>1090</v>
      </c>
      <c r="O1802" s="203">
        <v>27</v>
      </c>
      <c r="P1802" s="208">
        <v>2393</v>
      </c>
      <c r="Q1802" s="197">
        <v>267</v>
      </c>
      <c r="R1802" s="197">
        <v>6210</v>
      </c>
      <c r="S1802" s="197">
        <v>294</v>
      </c>
      <c r="T1802" s="92">
        <f t="shared" si="28"/>
        <v>2018</v>
      </c>
      <c r="U1802">
        <f>VLOOKUP(A1802,'SB35 Determination Data'!$B$4:$F$542,5,FALSE)</f>
        <v>2013</v>
      </c>
    </row>
    <row r="1803" spans="1:21" ht="15" x14ac:dyDescent="0.2">
      <c r="A1803" s="197" t="s">
        <v>217</v>
      </c>
      <c r="B1803" s="197" t="s">
        <v>2</v>
      </c>
      <c r="C1803" s="197" t="s">
        <v>3</v>
      </c>
      <c r="D1803" s="209">
        <v>2018</v>
      </c>
      <c r="E1803" s="197" t="s">
        <v>6</v>
      </c>
      <c r="F1803" s="203">
        <v>2592</v>
      </c>
      <c r="G1803" s="200">
        <v>50</v>
      </c>
      <c r="H1803" s="204">
        <v>50</v>
      </c>
      <c r="I1803" s="204">
        <v>0</v>
      </c>
      <c r="J1803" s="204">
        <v>1745</v>
      </c>
      <c r="K1803" s="199">
        <v>24</v>
      </c>
      <c r="L1803" s="203">
        <v>24</v>
      </c>
      <c r="M1803" s="203">
        <v>0</v>
      </c>
      <c r="N1803" s="203">
        <v>1977</v>
      </c>
      <c r="O1803" s="203">
        <v>72</v>
      </c>
      <c r="P1803" s="208">
        <v>4547</v>
      </c>
      <c r="Q1803" s="197">
        <v>1167</v>
      </c>
      <c r="R1803" s="197">
        <v>10861</v>
      </c>
      <c r="S1803" s="197">
        <v>1313</v>
      </c>
      <c r="T1803" s="92">
        <f t="shared" si="28"/>
        <v>2018</v>
      </c>
      <c r="U1803">
        <f>VLOOKUP(A1803,'SB35 Determination Data'!$B$4:$F$542,5,FALSE)</f>
        <v>2014</v>
      </c>
    </row>
    <row r="1804" spans="1:21" ht="15" x14ac:dyDescent="0.2">
      <c r="A1804" s="197" t="s">
        <v>12</v>
      </c>
      <c r="B1804" s="197" t="s">
        <v>12</v>
      </c>
      <c r="C1804" s="197" t="s">
        <v>3</v>
      </c>
      <c r="D1804" s="209">
        <v>2018</v>
      </c>
      <c r="E1804" s="197" t="s">
        <v>6</v>
      </c>
      <c r="F1804" s="203">
        <v>83</v>
      </c>
      <c r="G1804" s="200">
        <v>0</v>
      </c>
      <c r="H1804" s="204">
        <v>0</v>
      </c>
      <c r="I1804" s="204">
        <v>0</v>
      </c>
      <c r="J1804" s="204">
        <v>59</v>
      </c>
      <c r="K1804" s="199">
        <v>0</v>
      </c>
      <c r="L1804" s="203">
        <v>0</v>
      </c>
      <c r="M1804" s="203">
        <v>0</v>
      </c>
      <c r="N1804" s="203">
        <v>66</v>
      </c>
      <c r="O1804" s="203">
        <v>10</v>
      </c>
      <c r="P1804" s="208">
        <v>155</v>
      </c>
      <c r="Q1804" s="197">
        <v>19</v>
      </c>
      <c r="R1804" s="197">
        <v>363</v>
      </c>
      <c r="S1804" s="197">
        <v>29</v>
      </c>
      <c r="T1804" s="92">
        <f t="shared" si="28"/>
        <v>2018</v>
      </c>
      <c r="U1804">
        <f>VLOOKUP(A1804,'SB35 Determination Data'!$B$4:$F$542,5,FALSE)</f>
        <v>2014</v>
      </c>
    </row>
    <row r="1805" spans="1:21" ht="15" x14ac:dyDescent="0.2">
      <c r="A1805" s="197" t="s">
        <v>218</v>
      </c>
      <c r="B1805" s="197" t="s">
        <v>12</v>
      </c>
      <c r="C1805" s="197" t="s">
        <v>3</v>
      </c>
      <c r="D1805" s="209">
        <v>2018</v>
      </c>
      <c r="E1805" s="197" t="s">
        <v>6</v>
      </c>
      <c r="F1805" s="203">
        <v>1240</v>
      </c>
      <c r="G1805" s="200">
        <v>0</v>
      </c>
      <c r="H1805" s="204">
        <v>0</v>
      </c>
      <c r="I1805" s="204">
        <v>0</v>
      </c>
      <c r="J1805" s="204">
        <v>879</v>
      </c>
      <c r="K1805" s="199">
        <v>0</v>
      </c>
      <c r="L1805" s="203">
        <v>0</v>
      </c>
      <c r="M1805" s="203">
        <v>0</v>
      </c>
      <c r="N1805" s="203">
        <v>979</v>
      </c>
      <c r="O1805" s="203">
        <v>0</v>
      </c>
      <c r="P1805" s="208">
        <v>2174</v>
      </c>
      <c r="Q1805" s="197">
        <v>606</v>
      </c>
      <c r="R1805" s="197">
        <v>5272</v>
      </c>
      <c r="S1805" s="197">
        <v>606</v>
      </c>
      <c r="T1805" s="92">
        <f t="shared" si="28"/>
        <v>2018</v>
      </c>
      <c r="U1805">
        <f>VLOOKUP(A1805,'SB35 Determination Data'!$B$4:$F$542,5,FALSE)</f>
        <v>2014</v>
      </c>
    </row>
    <row r="1806" spans="1:21" ht="15" x14ac:dyDescent="0.2">
      <c r="A1806" s="197" t="s">
        <v>1383</v>
      </c>
      <c r="B1806" s="197" t="s">
        <v>82</v>
      </c>
      <c r="C1806" s="197" t="s">
        <v>26</v>
      </c>
      <c r="D1806" s="209">
        <v>2018</v>
      </c>
      <c r="E1806" s="197" t="s">
        <v>6</v>
      </c>
      <c r="F1806" s="203">
        <v>111</v>
      </c>
      <c r="G1806" s="200">
        <v>0</v>
      </c>
      <c r="H1806" s="204">
        <v>0</v>
      </c>
      <c r="I1806" s="204">
        <v>0</v>
      </c>
      <c r="J1806" s="204">
        <v>86</v>
      </c>
      <c r="K1806" s="199">
        <v>1</v>
      </c>
      <c r="L1806" s="203">
        <v>0</v>
      </c>
      <c r="M1806" s="203">
        <v>1</v>
      </c>
      <c r="N1806" s="203">
        <v>105</v>
      </c>
      <c r="O1806" s="203">
        <v>1</v>
      </c>
      <c r="P1806" s="208">
        <v>367</v>
      </c>
      <c r="Q1806" s="197">
        <v>0</v>
      </c>
      <c r="R1806" s="197">
        <v>669</v>
      </c>
      <c r="S1806" s="197">
        <v>2</v>
      </c>
      <c r="T1806" s="92">
        <f t="shared" si="28"/>
        <v>2018</v>
      </c>
      <c r="U1806">
        <f>VLOOKUP(A1806,'SB35 Determination Data'!$B$4:$F$542,5,FALSE)</f>
        <v>2016</v>
      </c>
    </row>
    <row r="1807" spans="1:21" ht="15" x14ac:dyDescent="0.2">
      <c r="A1807" s="197" t="s">
        <v>219</v>
      </c>
      <c r="B1807" s="197" t="s">
        <v>21</v>
      </c>
      <c r="C1807" s="197" t="s">
        <v>8</v>
      </c>
      <c r="D1807" s="209">
        <v>2018</v>
      </c>
      <c r="E1807" s="197" t="s">
        <v>6</v>
      </c>
      <c r="F1807" s="203">
        <v>84</v>
      </c>
      <c r="G1807" s="200">
        <v>0</v>
      </c>
      <c r="H1807" s="204">
        <v>0</v>
      </c>
      <c r="I1807" s="204">
        <v>0</v>
      </c>
      <c r="J1807" s="204">
        <v>47</v>
      </c>
      <c r="K1807" s="199">
        <v>0</v>
      </c>
      <c r="L1807" s="203">
        <v>0</v>
      </c>
      <c r="M1807" s="203">
        <v>0</v>
      </c>
      <c r="N1807" s="203">
        <v>54</v>
      </c>
      <c r="O1807" s="203">
        <v>4</v>
      </c>
      <c r="P1807" s="208">
        <v>42</v>
      </c>
      <c r="Q1807" s="197">
        <v>51</v>
      </c>
      <c r="R1807" s="197">
        <v>227</v>
      </c>
      <c r="S1807" s="197">
        <v>55</v>
      </c>
      <c r="T1807" s="92">
        <f t="shared" si="28"/>
        <v>2018</v>
      </c>
      <c r="U1807">
        <f>VLOOKUP(A1807,'SB35 Determination Data'!$B$4:$F$542,5,FALSE)</f>
        <v>2015</v>
      </c>
    </row>
    <row r="1808" spans="1:21" ht="15" x14ac:dyDescent="0.2">
      <c r="A1808" s="197" t="s">
        <v>220</v>
      </c>
      <c r="B1808" s="197" t="s">
        <v>138</v>
      </c>
      <c r="C1808" s="197" t="s">
        <v>13</v>
      </c>
      <c r="D1808" s="209">
        <v>2018</v>
      </c>
      <c r="E1808" s="197" t="s">
        <v>6</v>
      </c>
      <c r="F1808" s="203">
        <v>20</v>
      </c>
      <c r="G1808" s="200">
        <v>0</v>
      </c>
      <c r="H1808" s="204">
        <v>0</v>
      </c>
      <c r="I1808" s="204">
        <v>0</v>
      </c>
      <c r="J1808" s="204">
        <v>10</v>
      </c>
      <c r="K1808" s="199">
        <v>33</v>
      </c>
      <c r="L1808" s="203">
        <v>33</v>
      </c>
      <c r="M1808" s="203">
        <v>0</v>
      </c>
      <c r="N1808" s="208">
        <v>14</v>
      </c>
      <c r="O1808" s="203">
        <v>13</v>
      </c>
      <c r="P1808" s="208">
        <v>36</v>
      </c>
      <c r="Q1808" s="197">
        <v>0</v>
      </c>
      <c r="R1808" s="197">
        <v>80</v>
      </c>
      <c r="S1808" s="197">
        <v>46</v>
      </c>
      <c r="T1808" s="92">
        <f t="shared" si="28"/>
        <v>2018</v>
      </c>
      <c r="U1808">
        <f>VLOOKUP(A1808,'SB35 Determination Data'!$B$4:$F$542,5,FALSE)</f>
        <v>2014</v>
      </c>
    </row>
    <row r="1809" spans="1:21" ht="15" x14ac:dyDescent="0.2">
      <c r="A1809" s="197" t="s">
        <v>221</v>
      </c>
      <c r="B1809" s="197" t="s">
        <v>46</v>
      </c>
      <c r="C1809" s="197" t="s">
        <v>47</v>
      </c>
      <c r="D1809" s="209">
        <v>2018</v>
      </c>
      <c r="E1809" s="197" t="s">
        <v>6</v>
      </c>
      <c r="F1809" s="203">
        <v>419</v>
      </c>
      <c r="G1809" s="200">
        <v>0</v>
      </c>
      <c r="H1809" s="204">
        <v>0</v>
      </c>
      <c r="I1809" s="204">
        <v>0</v>
      </c>
      <c r="J1809" s="204">
        <v>284</v>
      </c>
      <c r="K1809" s="199">
        <v>0</v>
      </c>
      <c r="L1809" s="203">
        <v>0</v>
      </c>
      <c r="M1809" s="203">
        <v>0</v>
      </c>
      <c r="N1809" s="203">
        <v>306</v>
      </c>
      <c r="O1809" s="203">
        <v>0</v>
      </c>
      <c r="P1809" s="208">
        <v>784</v>
      </c>
      <c r="Q1809" s="197">
        <v>9</v>
      </c>
      <c r="R1809" s="197">
        <v>1793</v>
      </c>
      <c r="S1809" s="197">
        <v>9</v>
      </c>
      <c r="T1809" s="92">
        <f t="shared" si="28"/>
        <v>2018</v>
      </c>
      <c r="U1809">
        <f>VLOOKUP(A1809,'SB35 Determination Data'!$B$4:$F$542,5,FALSE)</f>
        <v>2014</v>
      </c>
    </row>
    <row r="1810" spans="1:21" ht="15" x14ac:dyDescent="0.2">
      <c r="A1810" s="197" t="s">
        <v>222</v>
      </c>
      <c r="B1810" s="197" t="s">
        <v>61</v>
      </c>
      <c r="C1810" s="197" t="s">
        <v>3</v>
      </c>
      <c r="D1810" s="209">
        <v>2018</v>
      </c>
      <c r="E1810" s="197" t="s">
        <v>6</v>
      </c>
      <c r="F1810" s="203">
        <v>1688</v>
      </c>
      <c r="G1810" s="200">
        <v>51</v>
      </c>
      <c r="H1810" s="204">
        <v>51</v>
      </c>
      <c r="I1810" s="204">
        <v>0</v>
      </c>
      <c r="J1810" s="204">
        <v>1160</v>
      </c>
      <c r="K1810" s="199">
        <v>230</v>
      </c>
      <c r="L1810" s="203">
        <v>229</v>
      </c>
      <c r="M1810" s="203">
        <v>1</v>
      </c>
      <c r="N1810" s="208">
        <v>1351</v>
      </c>
      <c r="O1810" s="203">
        <v>0</v>
      </c>
      <c r="P1810" s="208">
        <v>3102</v>
      </c>
      <c r="Q1810" s="197">
        <v>146</v>
      </c>
      <c r="R1810" s="197">
        <v>7301</v>
      </c>
      <c r="S1810" s="197">
        <v>427</v>
      </c>
      <c r="T1810" s="92">
        <f t="shared" si="28"/>
        <v>2018</v>
      </c>
      <c r="U1810">
        <f>VLOOKUP(A1810,'SB35 Determination Data'!$B$4:$F$542,5,FALSE)</f>
        <v>2014</v>
      </c>
    </row>
    <row r="1811" spans="1:21" ht="15" x14ac:dyDescent="0.2">
      <c r="A1811" s="197" t="s">
        <v>223</v>
      </c>
      <c r="B1811" s="197" t="s">
        <v>29</v>
      </c>
      <c r="C1811" s="197" t="s">
        <v>8</v>
      </c>
      <c r="D1811" s="209">
        <v>2018</v>
      </c>
      <c r="E1811" s="197" t="s">
        <v>6</v>
      </c>
      <c r="F1811" s="203">
        <v>121</v>
      </c>
      <c r="G1811" s="200">
        <v>0</v>
      </c>
      <c r="H1811" s="204">
        <v>0</v>
      </c>
      <c r="I1811" s="204">
        <v>0</v>
      </c>
      <c r="J1811" s="204">
        <v>68</v>
      </c>
      <c r="K1811" s="199">
        <v>0</v>
      </c>
      <c r="L1811" s="203">
        <v>0</v>
      </c>
      <c r="M1811" s="203">
        <v>0</v>
      </c>
      <c r="N1811" s="203">
        <v>70</v>
      </c>
      <c r="O1811" s="203">
        <v>0</v>
      </c>
      <c r="P1811" s="208">
        <v>154</v>
      </c>
      <c r="Q1811" s="197">
        <v>26</v>
      </c>
      <c r="R1811" s="197">
        <v>413</v>
      </c>
      <c r="S1811" s="197">
        <v>26</v>
      </c>
      <c r="T1811" s="92">
        <f t="shared" si="28"/>
        <v>2018</v>
      </c>
      <c r="U1811">
        <f>VLOOKUP(A1811,'SB35 Determination Data'!$B$4:$F$542,5,FALSE)</f>
        <v>2015</v>
      </c>
    </row>
    <row r="1812" spans="1:21" ht="15" x14ac:dyDescent="0.2">
      <c r="A1812" s="197" t="s">
        <v>224</v>
      </c>
      <c r="B1812" s="197" t="s">
        <v>35</v>
      </c>
      <c r="C1812" s="197" t="s">
        <v>3</v>
      </c>
      <c r="D1812" s="209">
        <v>2018</v>
      </c>
      <c r="E1812" s="197" t="s">
        <v>6</v>
      </c>
      <c r="F1812" s="203">
        <v>98</v>
      </c>
      <c r="G1812" s="200"/>
      <c r="H1812" s="204"/>
      <c r="I1812" s="204"/>
      <c r="J1812" s="204">
        <v>67</v>
      </c>
      <c r="K1812" s="199"/>
      <c r="L1812" s="203"/>
      <c r="M1812" s="203"/>
      <c r="N1812" s="203">
        <v>76</v>
      </c>
      <c r="O1812" s="203"/>
      <c r="P1812" s="208">
        <v>172</v>
      </c>
      <c r="Q1812" s="197"/>
      <c r="R1812" s="197">
        <v>413</v>
      </c>
      <c r="S1812" s="197"/>
      <c r="T1812" s="92">
        <f t="shared" si="28"/>
        <v>2018</v>
      </c>
      <c r="U1812">
        <f>VLOOKUP(A1812,'SB35 Determination Data'!$B$4:$F$542,5,FALSE)</f>
        <v>2014</v>
      </c>
    </row>
    <row r="1813" spans="1:21" ht="15" x14ac:dyDescent="0.2">
      <c r="A1813" s="197" t="s">
        <v>227</v>
      </c>
      <c r="B1813" s="197" t="s">
        <v>62</v>
      </c>
      <c r="C1813" s="197" t="s">
        <v>8</v>
      </c>
      <c r="D1813" s="209">
        <v>2018</v>
      </c>
      <c r="E1813" s="197" t="s">
        <v>6</v>
      </c>
      <c r="F1813" s="203">
        <v>691</v>
      </c>
      <c r="G1813" s="200">
        <v>0</v>
      </c>
      <c r="H1813" s="204">
        <v>0</v>
      </c>
      <c r="I1813" s="204">
        <v>0</v>
      </c>
      <c r="J1813" s="204">
        <v>432</v>
      </c>
      <c r="K1813" s="199">
        <v>0</v>
      </c>
      <c r="L1813" s="203">
        <v>0</v>
      </c>
      <c r="M1813" s="203">
        <v>0</v>
      </c>
      <c r="N1813" s="203">
        <v>278</v>
      </c>
      <c r="O1813" s="203">
        <v>0</v>
      </c>
      <c r="P1813" s="208">
        <v>587</v>
      </c>
      <c r="Q1813" s="197">
        <v>54</v>
      </c>
      <c r="R1813" s="197">
        <v>1988</v>
      </c>
      <c r="S1813" s="197">
        <v>54</v>
      </c>
      <c r="T1813" s="92">
        <f t="shared" si="28"/>
        <v>2018</v>
      </c>
      <c r="U1813">
        <f>VLOOKUP(A1813,'SB35 Determination Data'!$B$4:$F$542,5,FALSE)</f>
        <v>2015</v>
      </c>
    </row>
    <row r="1814" spans="1:21" ht="15" x14ac:dyDescent="0.2">
      <c r="A1814" s="197" t="s">
        <v>229</v>
      </c>
      <c r="B1814" s="197" t="s">
        <v>5</v>
      </c>
      <c r="C1814" s="197" t="s">
        <v>3</v>
      </c>
      <c r="D1814" s="209">
        <v>2018</v>
      </c>
      <c r="E1814" s="197" t="s">
        <v>6</v>
      </c>
      <c r="F1814" s="203">
        <v>26</v>
      </c>
      <c r="G1814" s="200">
        <v>0</v>
      </c>
      <c r="H1814" s="204">
        <v>0</v>
      </c>
      <c r="I1814" s="204">
        <v>0</v>
      </c>
      <c r="J1814" s="204">
        <v>16</v>
      </c>
      <c r="K1814" s="199">
        <v>0</v>
      </c>
      <c r="L1814" s="203">
        <v>0</v>
      </c>
      <c r="M1814" s="203">
        <v>0</v>
      </c>
      <c r="N1814" s="203">
        <v>17</v>
      </c>
      <c r="O1814" s="203">
        <v>0</v>
      </c>
      <c r="P1814" s="208">
        <v>46</v>
      </c>
      <c r="Q1814" s="197">
        <v>43</v>
      </c>
      <c r="R1814" s="197">
        <v>105</v>
      </c>
      <c r="S1814" s="197">
        <v>43</v>
      </c>
      <c r="T1814" s="92">
        <f t="shared" si="28"/>
        <v>2018</v>
      </c>
      <c r="U1814">
        <f>VLOOKUP(A1814,'SB35 Determination Data'!$B$4:$F$542,5,FALSE)</f>
        <v>2014</v>
      </c>
    </row>
    <row r="1815" spans="1:21" ht="15" x14ac:dyDescent="0.2">
      <c r="A1815" s="197" t="s">
        <v>231</v>
      </c>
      <c r="B1815" s="197" t="s">
        <v>5</v>
      </c>
      <c r="C1815" s="197" t="s">
        <v>3</v>
      </c>
      <c r="D1815" s="209">
        <v>2018</v>
      </c>
      <c r="E1815" s="197" t="s">
        <v>6</v>
      </c>
      <c r="F1815" s="203">
        <v>340</v>
      </c>
      <c r="G1815" s="200">
        <v>1</v>
      </c>
      <c r="H1815" s="204">
        <v>1</v>
      </c>
      <c r="I1815" s="204">
        <v>0</v>
      </c>
      <c r="J1815" s="204">
        <v>207</v>
      </c>
      <c r="K1815" s="199">
        <v>0</v>
      </c>
      <c r="L1815" s="203">
        <v>0</v>
      </c>
      <c r="M1815" s="203">
        <v>0</v>
      </c>
      <c r="N1815" s="208">
        <v>224</v>
      </c>
      <c r="O1815" s="203">
        <v>0</v>
      </c>
      <c r="P1815" s="208">
        <v>561</v>
      </c>
      <c r="Q1815" s="197">
        <v>535</v>
      </c>
      <c r="R1815" s="197">
        <v>1332</v>
      </c>
      <c r="S1815" s="197">
        <v>536</v>
      </c>
      <c r="T1815" s="92">
        <f t="shared" si="28"/>
        <v>2018</v>
      </c>
      <c r="U1815">
        <f>VLOOKUP(A1815,'SB35 Determination Data'!$B$4:$F$542,5,FALSE)</f>
        <v>2014</v>
      </c>
    </row>
    <row r="1816" spans="1:21" ht="15" x14ac:dyDescent="0.2">
      <c r="A1816" s="197" t="s">
        <v>232</v>
      </c>
      <c r="B1816" s="197" t="s">
        <v>24</v>
      </c>
      <c r="C1816" s="197" t="s">
        <v>13</v>
      </c>
      <c r="D1816" s="209">
        <v>2018</v>
      </c>
      <c r="E1816" s="197" t="s">
        <v>6</v>
      </c>
      <c r="F1816" s="203">
        <v>123</v>
      </c>
      <c r="G1816" s="200">
        <v>54</v>
      </c>
      <c r="H1816" s="204">
        <v>54</v>
      </c>
      <c r="I1816" s="204">
        <v>0</v>
      </c>
      <c r="J1816" s="204">
        <v>77</v>
      </c>
      <c r="K1816" s="199">
        <v>21</v>
      </c>
      <c r="L1816" s="203">
        <v>21</v>
      </c>
      <c r="M1816" s="203">
        <v>0</v>
      </c>
      <c r="N1816" s="203">
        <v>87</v>
      </c>
      <c r="O1816" s="203">
        <v>13</v>
      </c>
      <c r="P1816" s="208">
        <v>206</v>
      </c>
      <c r="Q1816" s="197">
        <v>12</v>
      </c>
      <c r="R1816" s="197">
        <v>493</v>
      </c>
      <c r="S1816" s="197">
        <v>100</v>
      </c>
      <c r="T1816" s="92">
        <f t="shared" si="28"/>
        <v>2018</v>
      </c>
      <c r="U1816">
        <f>VLOOKUP(A1816,'SB35 Determination Data'!$B$4:$F$542,5,FALSE)</f>
        <v>2014</v>
      </c>
    </row>
    <row r="1817" spans="1:21" ht="15" x14ac:dyDescent="0.2">
      <c r="A1817" s="197" t="s">
        <v>233</v>
      </c>
      <c r="B1817" s="197" t="s">
        <v>35</v>
      </c>
      <c r="C1817" s="197" t="s">
        <v>3</v>
      </c>
      <c r="D1817" s="209">
        <v>2018</v>
      </c>
      <c r="E1817" s="197" t="s">
        <v>6</v>
      </c>
      <c r="F1817" s="203">
        <v>1026</v>
      </c>
      <c r="G1817" s="200"/>
      <c r="H1817" s="204"/>
      <c r="I1817" s="204"/>
      <c r="J1817" s="204">
        <v>681</v>
      </c>
      <c r="K1817" s="199"/>
      <c r="L1817" s="203"/>
      <c r="M1817" s="203"/>
      <c r="N1817" s="203">
        <v>759</v>
      </c>
      <c r="O1817" s="203"/>
      <c r="P1817" s="208">
        <v>1814</v>
      </c>
      <c r="Q1817" s="197"/>
      <c r="R1817" s="197">
        <v>4280</v>
      </c>
      <c r="S1817" s="197"/>
      <c r="T1817" s="92">
        <f t="shared" si="28"/>
        <v>2018</v>
      </c>
      <c r="U1817">
        <f>VLOOKUP(A1817,'SB35 Determination Data'!$B$4:$F$542,5,FALSE)</f>
        <v>2014</v>
      </c>
    </row>
    <row r="1818" spans="1:21" ht="15" x14ac:dyDescent="0.2">
      <c r="A1818" s="197" t="s">
        <v>234</v>
      </c>
      <c r="B1818" s="197" t="s">
        <v>81</v>
      </c>
      <c r="C1818" s="197" t="s">
        <v>8</v>
      </c>
      <c r="D1818" s="209">
        <v>2018</v>
      </c>
      <c r="E1818" s="197" t="s">
        <v>6</v>
      </c>
      <c r="F1818" s="203">
        <v>199</v>
      </c>
      <c r="G1818" s="200">
        <v>0</v>
      </c>
      <c r="H1818" s="204">
        <v>0</v>
      </c>
      <c r="I1818" s="204">
        <v>0</v>
      </c>
      <c r="J1818" s="204">
        <v>103</v>
      </c>
      <c r="K1818" s="199">
        <v>4</v>
      </c>
      <c r="L1818" s="203">
        <v>4</v>
      </c>
      <c r="M1818" s="203">
        <v>0</v>
      </c>
      <c r="N1818" s="203">
        <v>121</v>
      </c>
      <c r="O1818" s="203">
        <v>31</v>
      </c>
      <c r="P1818" s="208">
        <v>322</v>
      </c>
      <c r="Q1818" s="197">
        <v>77</v>
      </c>
      <c r="R1818" s="197">
        <v>745</v>
      </c>
      <c r="S1818" s="197">
        <v>112</v>
      </c>
      <c r="T1818" s="92">
        <f t="shared" si="28"/>
        <v>2018</v>
      </c>
      <c r="U1818">
        <f>VLOOKUP(A1818,'SB35 Determination Data'!$B$4:$F$542,5,FALSE)</f>
        <v>2015</v>
      </c>
    </row>
    <row r="1819" spans="1:21" ht="15" x14ac:dyDescent="0.2">
      <c r="A1819" s="197" t="s">
        <v>958</v>
      </c>
      <c r="B1819" s="197" t="s">
        <v>7</v>
      </c>
      <c r="C1819" s="197" t="s">
        <v>8</v>
      </c>
      <c r="D1819" s="209">
        <v>2018</v>
      </c>
      <c r="E1819" s="197" t="s">
        <v>6</v>
      </c>
      <c r="F1819" s="203">
        <v>24</v>
      </c>
      <c r="G1819" s="200">
        <v>0</v>
      </c>
      <c r="H1819" s="204">
        <v>0</v>
      </c>
      <c r="I1819" s="204">
        <v>0</v>
      </c>
      <c r="J1819" s="204">
        <v>14</v>
      </c>
      <c r="K1819" s="199">
        <v>4</v>
      </c>
      <c r="L1819" s="203">
        <v>0</v>
      </c>
      <c r="M1819" s="203">
        <v>4</v>
      </c>
      <c r="N1819" s="203">
        <v>15</v>
      </c>
      <c r="O1819" s="203">
        <v>2</v>
      </c>
      <c r="P1819" s="208">
        <v>7</v>
      </c>
      <c r="Q1819" s="197">
        <v>8</v>
      </c>
      <c r="R1819" s="197">
        <v>60</v>
      </c>
      <c r="S1819" s="197">
        <v>14</v>
      </c>
      <c r="T1819" s="92">
        <f t="shared" si="28"/>
        <v>2018</v>
      </c>
      <c r="U1819">
        <f>VLOOKUP(A1819,'SB35 Determination Data'!$B$4:$F$542,5,FALSE)</f>
        <v>2015</v>
      </c>
    </row>
    <row r="1820" spans="1:21" ht="15" x14ac:dyDescent="0.2">
      <c r="A1820" s="197" t="s">
        <v>1391</v>
      </c>
      <c r="B1820" s="197" t="s">
        <v>24</v>
      </c>
      <c r="C1820" s="197" t="s">
        <v>13</v>
      </c>
      <c r="D1820" s="209">
        <v>2018</v>
      </c>
      <c r="E1820" s="197" t="s">
        <v>6</v>
      </c>
      <c r="F1820" s="203">
        <v>38</v>
      </c>
      <c r="G1820" s="200">
        <v>0</v>
      </c>
      <c r="H1820" s="204">
        <v>0</v>
      </c>
      <c r="I1820" s="204">
        <v>0</v>
      </c>
      <c r="J1820" s="204">
        <v>24</v>
      </c>
      <c r="K1820" s="199">
        <v>0</v>
      </c>
      <c r="L1820" s="203">
        <v>0</v>
      </c>
      <c r="M1820" s="203">
        <v>0</v>
      </c>
      <c r="N1820" s="203">
        <v>27</v>
      </c>
      <c r="O1820" s="203">
        <v>0</v>
      </c>
      <c r="P1820" s="208">
        <v>64</v>
      </c>
      <c r="Q1820" s="197">
        <v>10</v>
      </c>
      <c r="R1820" s="197">
        <v>153</v>
      </c>
      <c r="S1820" s="197">
        <v>10</v>
      </c>
      <c r="T1820" s="92">
        <f t="shared" si="28"/>
        <v>2018</v>
      </c>
      <c r="U1820">
        <f>VLOOKUP(A1820,'SB35 Determination Data'!$B$4:$F$542,5,FALSE)</f>
        <v>2014</v>
      </c>
    </row>
    <row r="1821" spans="1:21" ht="15" x14ac:dyDescent="0.2">
      <c r="A1821" s="197" t="s">
        <v>236</v>
      </c>
      <c r="B1821" s="197" t="s">
        <v>21</v>
      </c>
      <c r="C1821" s="197" t="s">
        <v>8</v>
      </c>
      <c r="D1821" s="209">
        <v>2018</v>
      </c>
      <c r="E1821" s="197" t="s">
        <v>6</v>
      </c>
      <c r="F1821" s="203">
        <v>392</v>
      </c>
      <c r="G1821" s="200">
        <v>23</v>
      </c>
      <c r="H1821" s="204">
        <v>23</v>
      </c>
      <c r="I1821" s="204">
        <v>0</v>
      </c>
      <c r="J1821" s="204">
        <v>254</v>
      </c>
      <c r="K1821" s="199">
        <v>208</v>
      </c>
      <c r="L1821" s="203">
        <v>205</v>
      </c>
      <c r="M1821" s="203">
        <v>3</v>
      </c>
      <c r="N1821" s="203">
        <v>316</v>
      </c>
      <c r="O1821" s="203">
        <v>48</v>
      </c>
      <c r="P1821" s="208">
        <v>1063</v>
      </c>
      <c r="Q1821" s="197">
        <v>68</v>
      </c>
      <c r="R1821" s="197">
        <v>2025</v>
      </c>
      <c r="S1821" s="197">
        <v>347</v>
      </c>
      <c r="T1821" s="92">
        <f t="shared" si="28"/>
        <v>2018</v>
      </c>
      <c r="U1821">
        <f>VLOOKUP(A1821,'SB35 Determination Data'!$B$4:$F$542,5,FALSE)</f>
        <v>2015</v>
      </c>
    </row>
    <row r="1822" spans="1:21" ht="15" x14ac:dyDescent="0.2">
      <c r="A1822" s="197" t="s">
        <v>237</v>
      </c>
      <c r="B1822" s="197" t="s">
        <v>12</v>
      </c>
      <c r="C1822" s="197" t="s">
        <v>3</v>
      </c>
      <c r="D1822" s="209">
        <v>2018</v>
      </c>
      <c r="E1822" s="197" t="s">
        <v>6</v>
      </c>
      <c r="F1822" s="203">
        <v>112</v>
      </c>
      <c r="G1822" s="200">
        <v>49</v>
      </c>
      <c r="H1822" s="204">
        <v>49</v>
      </c>
      <c r="I1822" s="204">
        <v>0</v>
      </c>
      <c r="J1822" s="204">
        <v>81</v>
      </c>
      <c r="K1822" s="199">
        <v>0</v>
      </c>
      <c r="L1822" s="203">
        <v>0</v>
      </c>
      <c r="M1822" s="203">
        <v>0</v>
      </c>
      <c r="N1822" s="203">
        <v>90</v>
      </c>
      <c r="O1822" s="203">
        <v>2</v>
      </c>
      <c r="P1822" s="208">
        <v>209</v>
      </c>
      <c r="Q1822" s="197">
        <v>3</v>
      </c>
      <c r="R1822" s="197">
        <v>492</v>
      </c>
      <c r="S1822" s="197">
        <v>54</v>
      </c>
      <c r="T1822" s="92">
        <f t="shared" si="28"/>
        <v>2018</v>
      </c>
      <c r="U1822">
        <f>VLOOKUP(A1822,'SB35 Determination Data'!$B$4:$F$542,5,FALSE)</f>
        <v>2014</v>
      </c>
    </row>
    <row r="1823" spans="1:21" ht="15" x14ac:dyDescent="0.2">
      <c r="A1823" s="197" t="s">
        <v>238</v>
      </c>
      <c r="B1823" s="197" t="s">
        <v>31</v>
      </c>
      <c r="C1823" s="197" t="s">
        <v>32</v>
      </c>
      <c r="D1823" s="209">
        <v>2018</v>
      </c>
      <c r="E1823" s="197" t="s">
        <v>6</v>
      </c>
      <c r="F1823" s="203">
        <v>1365</v>
      </c>
      <c r="G1823" s="200">
        <v>0</v>
      </c>
      <c r="H1823" s="204">
        <v>0</v>
      </c>
      <c r="I1823" s="204">
        <v>0</v>
      </c>
      <c r="J1823" s="204">
        <v>957</v>
      </c>
      <c r="K1823" s="199">
        <v>1</v>
      </c>
      <c r="L1823" s="203">
        <v>1</v>
      </c>
      <c r="M1823" s="203">
        <v>0</v>
      </c>
      <c r="N1823" s="203">
        <v>936</v>
      </c>
      <c r="O1823" s="203">
        <v>48</v>
      </c>
      <c r="P1823" s="208">
        <v>1773</v>
      </c>
      <c r="Q1823" s="197">
        <v>290</v>
      </c>
      <c r="R1823" s="197">
        <v>5031</v>
      </c>
      <c r="S1823" s="197">
        <v>339</v>
      </c>
      <c r="T1823" s="92">
        <f t="shared" si="28"/>
        <v>2018</v>
      </c>
      <c r="U1823">
        <f>VLOOKUP(A1823,'SB35 Determination Data'!$B$4:$F$542,5,FALSE)</f>
        <v>2014</v>
      </c>
    </row>
    <row r="1824" spans="1:21" ht="15" x14ac:dyDescent="0.2">
      <c r="A1824" s="197" t="s">
        <v>959</v>
      </c>
      <c r="B1824" s="197" t="s">
        <v>116</v>
      </c>
      <c r="C1824" s="197" t="s">
        <v>32</v>
      </c>
      <c r="D1824" s="209">
        <v>2018</v>
      </c>
      <c r="E1824" s="197" t="s">
        <v>6</v>
      </c>
      <c r="F1824" s="203">
        <v>78</v>
      </c>
      <c r="G1824" s="200">
        <v>0</v>
      </c>
      <c r="H1824" s="204">
        <v>0</v>
      </c>
      <c r="I1824" s="204">
        <v>0</v>
      </c>
      <c r="J1824" s="204">
        <v>55</v>
      </c>
      <c r="K1824" s="199">
        <v>0</v>
      </c>
      <c r="L1824" s="203">
        <v>0</v>
      </c>
      <c r="M1824" s="203">
        <v>0</v>
      </c>
      <c r="N1824" s="203">
        <v>69</v>
      </c>
      <c r="O1824" s="203">
        <v>7</v>
      </c>
      <c r="P1824" s="208">
        <v>170</v>
      </c>
      <c r="Q1824" s="197">
        <v>18</v>
      </c>
      <c r="R1824" s="197">
        <v>372</v>
      </c>
      <c r="S1824" s="197">
        <v>25</v>
      </c>
      <c r="T1824" s="92">
        <f t="shared" si="28"/>
        <v>2018</v>
      </c>
      <c r="U1824">
        <f>VLOOKUP(A1824,'SB35 Determination Data'!$B$4:$F$542,5,FALSE)</f>
        <v>2014</v>
      </c>
    </row>
    <row r="1825" spans="1:21" ht="15" x14ac:dyDescent="0.2">
      <c r="A1825" s="197" t="s">
        <v>239</v>
      </c>
      <c r="B1825" s="197" t="s">
        <v>21</v>
      </c>
      <c r="C1825" s="197" t="s">
        <v>8</v>
      </c>
      <c r="D1825" s="209">
        <v>2018</v>
      </c>
      <c r="E1825" s="197" t="s">
        <v>6</v>
      </c>
      <c r="F1825" s="203">
        <v>118</v>
      </c>
      <c r="G1825" s="200">
        <v>0</v>
      </c>
      <c r="H1825" s="204">
        <v>0</v>
      </c>
      <c r="I1825" s="204">
        <v>0</v>
      </c>
      <c r="J1825" s="204">
        <v>69</v>
      </c>
      <c r="K1825" s="199">
        <v>0</v>
      </c>
      <c r="L1825" s="203">
        <v>0</v>
      </c>
      <c r="M1825" s="203">
        <v>0</v>
      </c>
      <c r="N1825" s="203">
        <v>84</v>
      </c>
      <c r="O1825" s="203">
        <v>9</v>
      </c>
      <c r="P1825" s="208">
        <v>177</v>
      </c>
      <c r="Q1825" s="197">
        <v>39</v>
      </c>
      <c r="R1825" s="197">
        <v>448</v>
      </c>
      <c r="S1825" s="197">
        <v>48</v>
      </c>
      <c r="T1825" s="92">
        <f t="shared" si="28"/>
        <v>2018</v>
      </c>
      <c r="U1825">
        <f>VLOOKUP(A1825,'SB35 Determination Data'!$B$4:$F$542,5,FALSE)</f>
        <v>2015</v>
      </c>
    </row>
    <row r="1826" spans="1:21" ht="15" x14ac:dyDescent="0.2">
      <c r="A1826" s="197" t="s">
        <v>240</v>
      </c>
      <c r="B1826" s="197" t="s">
        <v>7</v>
      </c>
      <c r="C1826" s="197" t="s">
        <v>8</v>
      </c>
      <c r="D1826" s="209">
        <v>2018</v>
      </c>
      <c r="E1826" s="197" t="s">
        <v>6</v>
      </c>
      <c r="F1826" s="203">
        <v>716</v>
      </c>
      <c r="G1826" s="200">
        <v>25</v>
      </c>
      <c r="H1826" s="204">
        <v>25</v>
      </c>
      <c r="I1826" s="204">
        <v>0</v>
      </c>
      <c r="J1826" s="204">
        <v>391</v>
      </c>
      <c r="K1826" s="199">
        <v>28</v>
      </c>
      <c r="L1826" s="203">
        <v>28</v>
      </c>
      <c r="M1826" s="203">
        <v>0</v>
      </c>
      <c r="N1826" s="208">
        <v>407</v>
      </c>
      <c r="O1826" s="203">
        <v>7</v>
      </c>
      <c r="P1826" s="208">
        <v>553</v>
      </c>
      <c r="Q1826" s="197">
        <v>38</v>
      </c>
      <c r="R1826" s="197">
        <v>2067</v>
      </c>
      <c r="S1826" s="197">
        <v>98</v>
      </c>
      <c r="T1826" s="92">
        <f t="shared" si="28"/>
        <v>2018</v>
      </c>
      <c r="U1826">
        <f>VLOOKUP(A1826,'SB35 Determination Data'!$B$4:$F$542,5,FALSE)</f>
        <v>2015</v>
      </c>
    </row>
    <row r="1827" spans="1:21" ht="15" x14ac:dyDescent="0.2">
      <c r="A1827" s="197" t="s">
        <v>960</v>
      </c>
      <c r="B1827" s="197" t="s">
        <v>961</v>
      </c>
      <c r="C1827" s="197" t="s">
        <v>13</v>
      </c>
      <c r="D1827" s="209">
        <v>2018</v>
      </c>
      <c r="E1827" s="197" t="s">
        <v>6</v>
      </c>
      <c r="F1827" s="203">
        <v>12</v>
      </c>
      <c r="G1827" s="200">
        <v>0</v>
      </c>
      <c r="H1827" s="204">
        <v>0</v>
      </c>
      <c r="I1827" s="204">
        <v>0</v>
      </c>
      <c r="J1827" s="204">
        <v>8</v>
      </c>
      <c r="K1827" s="199">
        <v>0</v>
      </c>
      <c r="L1827" s="203">
        <v>0</v>
      </c>
      <c r="M1827" s="203">
        <v>0</v>
      </c>
      <c r="N1827" s="203">
        <v>12</v>
      </c>
      <c r="O1827" s="203">
        <v>15</v>
      </c>
      <c r="P1827" s="208">
        <v>25</v>
      </c>
      <c r="Q1827" s="197">
        <v>41</v>
      </c>
      <c r="R1827" s="197">
        <v>57</v>
      </c>
      <c r="S1827" s="197">
        <v>56</v>
      </c>
      <c r="T1827" s="92">
        <f t="shared" si="28"/>
        <v>2018</v>
      </c>
      <c r="U1827">
        <f>VLOOKUP(A1827,'SB35 Determination Data'!$B$4:$F$542,5,FALSE)</f>
        <v>2014</v>
      </c>
    </row>
    <row r="1828" spans="1:21" ht="15" x14ac:dyDescent="0.2">
      <c r="A1828" s="197" t="s">
        <v>1070</v>
      </c>
      <c r="B1828" s="197" t="s">
        <v>126</v>
      </c>
      <c r="C1828" s="197" t="s">
        <v>13</v>
      </c>
      <c r="D1828" s="209">
        <v>2018</v>
      </c>
      <c r="E1828" s="197" t="s">
        <v>6</v>
      </c>
      <c r="F1828" s="203">
        <v>1</v>
      </c>
      <c r="G1828" s="200">
        <v>0</v>
      </c>
      <c r="H1828" s="204">
        <v>0</v>
      </c>
      <c r="I1828" s="204">
        <v>0</v>
      </c>
      <c r="J1828" s="204">
        <v>1</v>
      </c>
      <c r="K1828" s="199">
        <v>0</v>
      </c>
      <c r="L1828" s="203">
        <v>0</v>
      </c>
      <c r="M1828" s="203">
        <v>0</v>
      </c>
      <c r="N1828" s="203">
        <v>1</v>
      </c>
      <c r="O1828" s="203">
        <v>0</v>
      </c>
      <c r="P1828" s="208">
        <v>1</v>
      </c>
      <c r="Q1828" s="197">
        <v>8</v>
      </c>
      <c r="R1828" s="197">
        <v>4</v>
      </c>
      <c r="S1828" s="197">
        <v>8</v>
      </c>
      <c r="T1828" s="92">
        <f t="shared" si="28"/>
        <v>2018</v>
      </c>
      <c r="U1828">
        <f>VLOOKUP(A1828,'SB35 Determination Data'!$B$4:$F$542,5,FALSE)</f>
        <v>2014</v>
      </c>
    </row>
    <row r="1829" spans="1:21" ht="15" x14ac:dyDescent="0.2">
      <c r="A1829" s="197" t="s">
        <v>1071</v>
      </c>
      <c r="B1829" s="197" t="s">
        <v>61</v>
      </c>
      <c r="C1829" s="197" t="s">
        <v>3</v>
      </c>
      <c r="D1829" s="209">
        <v>2018</v>
      </c>
      <c r="E1829" s="197" t="s">
        <v>6</v>
      </c>
      <c r="F1829" s="203">
        <v>1</v>
      </c>
      <c r="G1829" s="200"/>
      <c r="H1829" s="204"/>
      <c r="I1829" s="204"/>
      <c r="J1829" s="204">
        <v>1</v>
      </c>
      <c r="K1829" s="199"/>
      <c r="L1829" s="203"/>
      <c r="M1829" s="203"/>
      <c r="N1829" s="203">
        <v>0</v>
      </c>
      <c r="O1829" s="203"/>
      <c r="P1829" s="208">
        <v>0</v>
      </c>
      <c r="Q1829" s="197"/>
      <c r="R1829" s="197">
        <v>2</v>
      </c>
      <c r="S1829" s="197"/>
      <c r="T1829" s="92">
        <f t="shared" si="28"/>
        <v>2018</v>
      </c>
      <c r="U1829">
        <f>VLOOKUP(A1829,'SB35 Determination Data'!$B$4:$F$542,5,FALSE)</f>
        <v>2014</v>
      </c>
    </row>
    <row r="1830" spans="1:21" ht="15" x14ac:dyDescent="0.2">
      <c r="A1830" s="197" t="s">
        <v>242</v>
      </c>
      <c r="B1830" s="197" t="s">
        <v>29</v>
      </c>
      <c r="C1830" s="197" t="s">
        <v>8</v>
      </c>
      <c r="D1830" s="209">
        <v>2018</v>
      </c>
      <c r="E1830" s="197" t="s">
        <v>6</v>
      </c>
      <c r="F1830" s="203">
        <v>21</v>
      </c>
      <c r="G1830" s="200">
        <v>4</v>
      </c>
      <c r="H1830" s="204">
        <v>0</v>
      </c>
      <c r="I1830" s="204">
        <v>4</v>
      </c>
      <c r="J1830" s="204">
        <v>15</v>
      </c>
      <c r="K1830" s="199">
        <v>1</v>
      </c>
      <c r="L1830" s="203">
        <v>0</v>
      </c>
      <c r="M1830" s="203">
        <v>1</v>
      </c>
      <c r="N1830" s="203">
        <v>15</v>
      </c>
      <c r="O1830" s="203">
        <v>1</v>
      </c>
      <c r="P1830" s="208">
        <v>13</v>
      </c>
      <c r="Q1830" s="197">
        <v>2</v>
      </c>
      <c r="R1830" s="197">
        <v>64</v>
      </c>
      <c r="S1830" s="197">
        <v>8</v>
      </c>
      <c r="T1830" s="92">
        <f t="shared" si="28"/>
        <v>2018</v>
      </c>
      <c r="U1830">
        <f>VLOOKUP(A1830,'SB35 Determination Data'!$B$4:$F$542,5,FALSE)</f>
        <v>2015</v>
      </c>
    </row>
    <row r="1831" spans="1:21" ht="15" x14ac:dyDescent="0.2">
      <c r="A1831" s="197" t="s">
        <v>243</v>
      </c>
      <c r="B1831" s="197" t="s">
        <v>66</v>
      </c>
      <c r="C1831" s="197" t="s">
        <v>67</v>
      </c>
      <c r="D1831" s="209">
        <v>2018</v>
      </c>
      <c r="E1831" s="197" t="s">
        <v>6</v>
      </c>
      <c r="F1831" s="203">
        <v>201</v>
      </c>
      <c r="G1831" s="200">
        <v>0</v>
      </c>
      <c r="H1831" s="204">
        <v>0</v>
      </c>
      <c r="I1831" s="204">
        <v>0</v>
      </c>
      <c r="J1831" s="204">
        <v>152</v>
      </c>
      <c r="K1831" s="199">
        <v>0</v>
      </c>
      <c r="L1831" s="203">
        <v>0</v>
      </c>
      <c r="M1831" s="203">
        <v>0</v>
      </c>
      <c r="N1831" s="208">
        <v>282</v>
      </c>
      <c r="O1831" s="203">
        <v>0</v>
      </c>
      <c r="P1831" s="208">
        <v>618</v>
      </c>
      <c r="Q1831" s="197">
        <v>15</v>
      </c>
      <c r="R1831" s="197">
        <v>1253</v>
      </c>
      <c r="S1831" s="197">
        <v>15</v>
      </c>
      <c r="T1831" s="92">
        <f t="shared" si="28"/>
        <v>2018</v>
      </c>
      <c r="U1831">
        <f>VLOOKUP(A1831,'SB35 Determination Data'!$B$4:$F$542,5,FALSE)</f>
        <v>2013</v>
      </c>
    </row>
    <row r="1832" spans="1:21" ht="15" x14ac:dyDescent="0.2">
      <c r="A1832" s="197" t="s">
        <v>244</v>
      </c>
      <c r="B1832" s="197" t="s">
        <v>78</v>
      </c>
      <c r="C1832" s="197" t="s">
        <v>32</v>
      </c>
      <c r="D1832" s="209">
        <v>2018</v>
      </c>
      <c r="E1832" s="197" t="s">
        <v>6</v>
      </c>
      <c r="F1832" s="203">
        <v>1539</v>
      </c>
      <c r="G1832" s="200">
        <v>0</v>
      </c>
      <c r="H1832" s="204">
        <v>0</v>
      </c>
      <c r="I1832" s="204">
        <v>0</v>
      </c>
      <c r="J1832" s="204">
        <v>1079</v>
      </c>
      <c r="K1832" s="199">
        <v>0</v>
      </c>
      <c r="L1832" s="203">
        <v>0</v>
      </c>
      <c r="M1832" s="203">
        <v>0</v>
      </c>
      <c r="N1832" s="203">
        <v>1303</v>
      </c>
      <c r="O1832" s="203">
        <v>104</v>
      </c>
      <c r="P1832" s="208">
        <v>3087</v>
      </c>
      <c r="Q1832" s="197">
        <v>142</v>
      </c>
      <c r="R1832" s="197">
        <v>7008</v>
      </c>
      <c r="S1832" s="197">
        <v>246</v>
      </c>
      <c r="T1832" s="92">
        <f t="shared" si="28"/>
        <v>2018</v>
      </c>
      <c r="U1832">
        <f>VLOOKUP(A1832,'SB35 Determination Data'!$B$4:$F$542,5,FALSE)</f>
        <v>2014</v>
      </c>
    </row>
    <row r="1833" spans="1:21" ht="15" x14ac:dyDescent="0.2">
      <c r="A1833" s="197" t="s">
        <v>245</v>
      </c>
      <c r="B1833" s="197" t="s">
        <v>2</v>
      </c>
      <c r="C1833" s="197" t="s">
        <v>3</v>
      </c>
      <c r="D1833" s="209">
        <v>2018</v>
      </c>
      <c r="E1833" s="197" t="s">
        <v>6</v>
      </c>
      <c r="F1833" s="203">
        <v>209</v>
      </c>
      <c r="G1833" s="200">
        <v>0</v>
      </c>
      <c r="H1833" s="204">
        <v>0</v>
      </c>
      <c r="I1833" s="204">
        <v>0</v>
      </c>
      <c r="J1833" s="204">
        <v>141</v>
      </c>
      <c r="K1833" s="199">
        <v>0</v>
      </c>
      <c r="L1833" s="203">
        <v>0</v>
      </c>
      <c r="M1833" s="203">
        <v>0</v>
      </c>
      <c r="N1833" s="203">
        <v>158</v>
      </c>
      <c r="O1833" s="203">
        <v>0</v>
      </c>
      <c r="P1833" s="208">
        <v>340</v>
      </c>
      <c r="Q1833" s="197">
        <v>255</v>
      </c>
      <c r="R1833" s="197">
        <v>848</v>
      </c>
      <c r="S1833" s="197">
        <v>255</v>
      </c>
      <c r="T1833" s="92">
        <f t="shared" si="28"/>
        <v>2018</v>
      </c>
      <c r="U1833">
        <f>VLOOKUP(A1833,'SB35 Determination Data'!$B$4:$F$542,5,FALSE)</f>
        <v>2014</v>
      </c>
    </row>
    <row r="1834" spans="1:21" ht="15" x14ac:dyDescent="0.2">
      <c r="A1834" s="197" t="s">
        <v>1072</v>
      </c>
      <c r="B1834" s="197" t="s">
        <v>35</v>
      </c>
      <c r="C1834" s="197" t="s">
        <v>3</v>
      </c>
      <c r="D1834" s="209">
        <v>2018</v>
      </c>
      <c r="E1834" s="197" t="s">
        <v>6</v>
      </c>
      <c r="F1834" s="203">
        <v>23</v>
      </c>
      <c r="G1834" s="200">
        <v>0</v>
      </c>
      <c r="H1834" s="204">
        <v>0</v>
      </c>
      <c r="I1834" s="204">
        <v>0</v>
      </c>
      <c r="J1834" s="204">
        <v>15</v>
      </c>
      <c r="K1834" s="199">
        <v>0</v>
      </c>
      <c r="L1834" s="203">
        <v>0</v>
      </c>
      <c r="M1834" s="203">
        <v>0</v>
      </c>
      <c r="N1834" s="203">
        <v>18</v>
      </c>
      <c r="O1834" s="203">
        <v>1</v>
      </c>
      <c r="P1834" s="208">
        <v>39</v>
      </c>
      <c r="Q1834" s="197">
        <v>0</v>
      </c>
      <c r="R1834" s="197">
        <v>95</v>
      </c>
      <c r="S1834" s="197">
        <v>1</v>
      </c>
      <c r="T1834" s="92">
        <f t="shared" si="28"/>
        <v>2018</v>
      </c>
      <c r="U1834">
        <f>VLOOKUP(A1834,'SB35 Determination Data'!$B$4:$F$542,5,FALSE)</f>
        <v>2014</v>
      </c>
    </row>
    <row r="1835" spans="1:21" ht="15" x14ac:dyDescent="0.2">
      <c r="A1835" s="197" t="s">
        <v>246</v>
      </c>
      <c r="B1835" s="197" t="s">
        <v>5</v>
      </c>
      <c r="C1835" s="197" t="s">
        <v>3</v>
      </c>
      <c r="D1835" s="209">
        <v>2018</v>
      </c>
      <c r="E1835" s="197" t="s">
        <v>6</v>
      </c>
      <c r="F1835" s="203">
        <v>8</v>
      </c>
      <c r="G1835" s="200">
        <v>0</v>
      </c>
      <c r="H1835" s="204">
        <v>0</v>
      </c>
      <c r="I1835" s="204">
        <v>0</v>
      </c>
      <c r="J1835" s="204">
        <v>5</v>
      </c>
      <c r="K1835" s="199">
        <v>0</v>
      </c>
      <c r="L1835" s="203">
        <v>0</v>
      </c>
      <c r="M1835" s="203">
        <v>0</v>
      </c>
      <c r="N1835" s="203">
        <v>5</v>
      </c>
      <c r="O1835" s="203">
        <v>1</v>
      </c>
      <c r="P1835" s="208">
        <v>13</v>
      </c>
      <c r="Q1835" s="197">
        <v>21</v>
      </c>
      <c r="R1835" s="197">
        <v>31</v>
      </c>
      <c r="S1835" s="197">
        <v>22</v>
      </c>
      <c r="T1835" s="92">
        <f t="shared" si="28"/>
        <v>2018</v>
      </c>
      <c r="U1835">
        <f>VLOOKUP(A1835,'SB35 Determination Data'!$B$4:$F$542,5,FALSE)</f>
        <v>2014</v>
      </c>
    </row>
    <row r="1836" spans="1:21" ht="15" x14ac:dyDescent="0.2">
      <c r="A1836" s="197" t="s">
        <v>1073</v>
      </c>
      <c r="B1836" s="197" t="s">
        <v>12</v>
      </c>
      <c r="C1836" s="197" t="s">
        <v>3</v>
      </c>
      <c r="D1836" s="209">
        <v>2018</v>
      </c>
      <c r="E1836" s="197" t="s">
        <v>6</v>
      </c>
      <c r="F1836" s="203">
        <v>1</v>
      </c>
      <c r="G1836" s="200"/>
      <c r="H1836" s="204"/>
      <c r="I1836" s="204"/>
      <c r="J1836" s="204">
        <v>1</v>
      </c>
      <c r="K1836" s="199"/>
      <c r="L1836" s="203"/>
      <c r="M1836" s="203"/>
      <c r="N1836" s="208">
        <v>0</v>
      </c>
      <c r="O1836" s="203"/>
      <c r="P1836" s="208">
        <v>0</v>
      </c>
      <c r="Q1836" s="197"/>
      <c r="R1836" s="197">
        <v>2</v>
      </c>
      <c r="S1836" s="197"/>
      <c r="T1836" s="92">
        <f t="shared" si="28"/>
        <v>2018</v>
      </c>
      <c r="U1836">
        <f>VLOOKUP(A1836,'SB35 Determination Data'!$B$4:$F$542,5,FALSE)</f>
        <v>2014</v>
      </c>
    </row>
    <row r="1837" spans="1:21" ht="15" x14ac:dyDescent="0.2">
      <c r="A1837" s="197" t="s">
        <v>247</v>
      </c>
      <c r="B1837" s="197" t="s">
        <v>90</v>
      </c>
      <c r="C1837" s="197" t="s">
        <v>13</v>
      </c>
      <c r="D1837" s="209">
        <v>2018</v>
      </c>
      <c r="E1837" s="197" t="s">
        <v>6</v>
      </c>
      <c r="F1837" s="203">
        <v>73</v>
      </c>
      <c r="G1837" s="200">
        <v>0</v>
      </c>
      <c r="H1837" s="204">
        <v>0</v>
      </c>
      <c r="I1837" s="204">
        <v>0</v>
      </c>
      <c r="J1837" s="204">
        <v>52</v>
      </c>
      <c r="K1837" s="199">
        <v>2</v>
      </c>
      <c r="L1837" s="203">
        <v>0</v>
      </c>
      <c r="M1837" s="203">
        <v>2</v>
      </c>
      <c r="N1837" s="203">
        <v>61</v>
      </c>
      <c r="O1837" s="203">
        <v>3</v>
      </c>
      <c r="P1837" s="208">
        <v>137</v>
      </c>
      <c r="Q1837" s="197">
        <v>0</v>
      </c>
      <c r="R1837" s="197">
        <v>323</v>
      </c>
      <c r="S1837" s="197">
        <v>5</v>
      </c>
      <c r="T1837" s="92">
        <f t="shared" si="28"/>
        <v>2018</v>
      </c>
      <c r="U1837">
        <f>VLOOKUP(A1837,'SB35 Determination Data'!$B$4:$F$542,5,FALSE)</f>
        <v>2014</v>
      </c>
    </row>
    <row r="1838" spans="1:21" ht="15" x14ac:dyDescent="0.2">
      <c r="A1838" s="197" t="s">
        <v>248</v>
      </c>
      <c r="B1838" s="197" t="s">
        <v>19</v>
      </c>
      <c r="C1838" s="197" t="s">
        <v>13</v>
      </c>
      <c r="D1838" s="209">
        <v>2018</v>
      </c>
      <c r="E1838" s="197" t="s">
        <v>6</v>
      </c>
      <c r="F1838" s="203">
        <v>287</v>
      </c>
      <c r="G1838" s="200">
        <v>0</v>
      </c>
      <c r="H1838" s="204">
        <v>0</v>
      </c>
      <c r="I1838" s="204">
        <v>0</v>
      </c>
      <c r="J1838" s="204">
        <v>181</v>
      </c>
      <c r="K1838" s="199">
        <v>79</v>
      </c>
      <c r="L1838" s="203">
        <v>79</v>
      </c>
      <c r="M1838" s="203">
        <v>0</v>
      </c>
      <c r="N1838" s="203">
        <v>205</v>
      </c>
      <c r="O1838" s="203">
        <v>10</v>
      </c>
      <c r="P1838" s="208">
        <v>502</v>
      </c>
      <c r="Q1838" s="197">
        <v>109</v>
      </c>
      <c r="R1838" s="197">
        <v>1175</v>
      </c>
      <c r="S1838" s="197">
        <v>198</v>
      </c>
      <c r="T1838" s="92">
        <f t="shared" si="28"/>
        <v>2018</v>
      </c>
      <c r="U1838">
        <f>VLOOKUP(A1838,'SB35 Determination Data'!$B$4:$F$542,5,FALSE)</f>
        <v>2014</v>
      </c>
    </row>
    <row r="1839" spans="1:21" ht="15" x14ac:dyDescent="0.2">
      <c r="A1839" s="197" t="s">
        <v>1075</v>
      </c>
      <c r="B1839" s="197" t="s">
        <v>5</v>
      </c>
      <c r="C1839" s="197" t="s">
        <v>3</v>
      </c>
      <c r="D1839" s="209">
        <v>2018</v>
      </c>
      <c r="E1839" s="197" t="s">
        <v>6</v>
      </c>
      <c r="F1839" s="203">
        <v>372</v>
      </c>
      <c r="G1839" s="200">
        <v>0</v>
      </c>
      <c r="H1839" s="204">
        <v>0</v>
      </c>
      <c r="I1839" s="204">
        <v>0</v>
      </c>
      <c r="J1839" s="204">
        <v>223</v>
      </c>
      <c r="K1839" s="199">
        <v>13</v>
      </c>
      <c r="L1839" s="203">
        <v>0</v>
      </c>
      <c r="M1839" s="203">
        <v>13</v>
      </c>
      <c r="N1839" s="203">
        <v>238</v>
      </c>
      <c r="O1839" s="203">
        <v>0</v>
      </c>
      <c r="P1839" s="208">
        <v>564</v>
      </c>
      <c r="Q1839" s="197">
        <v>115</v>
      </c>
      <c r="R1839" s="197">
        <v>1397</v>
      </c>
      <c r="S1839" s="197">
        <v>128</v>
      </c>
      <c r="T1839" s="92">
        <f t="shared" si="28"/>
        <v>2018</v>
      </c>
      <c r="U1839">
        <f>VLOOKUP(A1839,'SB35 Determination Data'!$B$4:$F$542,5,FALSE)</f>
        <v>2014</v>
      </c>
    </row>
    <row r="1840" spans="1:21" ht="15" x14ac:dyDescent="0.2">
      <c r="A1840" s="197" t="s">
        <v>962</v>
      </c>
      <c r="B1840" s="197" t="s">
        <v>29</v>
      </c>
      <c r="C1840" s="197" t="s">
        <v>8</v>
      </c>
      <c r="D1840" s="209">
        <v>2018</v>
      </c>
      <c r="E1840" s="197" t="s">
        <v>6</v>
      </c>
      <c r="F1840" s="203">
        <v>706</v>
      </c>
      <c r="G1840" s="200">
        <v>0</v>
      </c>
      <c r="H1840" s="204">
        <v>0</v>
      </c>
      <c r="I1840" s="204">
        <v>0</v>
      </c>
      <c r="J1840" s="204">
        <v>429</v>
      </c>
      <c r="K1840" s="199">
        <v>58</v>
      </c>
      <c r="L1840" s="203">
        <v>35</v>
      </c>
      <c r="M1840" s="203">
        <v>23</v>
      </c>
      <c r="N1840" s="203">
        <v>502</v>
      </c>
      <c r="O1840" s="203">
        <v>0</v>
      </c>
      <c r="P1840" s="208">
        <v>1152</v>
      </c>
      <c r="Q1840" s="197">
        <v>348</v>
      </c>
      <c r="R1840" s="197">
        <v>2789</v>
      </c>
      <c r="S1840" s="197">
        <v>406</v>
      </c>
      <c r="T1840" s="92">
        <f t="shared" si="28"/>
        <v>2018</v>
      </c>
      <c r="U1840">
        <f>VLOOKUP(A1840,'SB35 Determination Data'!$B$4:$F$542,5,FALSE)</f>
        <v>2015</v>
      </c>
    </row>
    <row r="1841" spans="1:21" ht="15" x14ac:dyDescent="0.2">
      <c r="A1841" s="197" t="s">
        <v>249</v>
      </c>
      <c r="B1841" s="197" t="s">
        <v>82</v>
      </c>
      <c r="C1841" s="197" t="s">
        <v>26</v>
      </c>
      <c r="D1841" s="209">
        <v>2018</v>
      </c>
      <c r="E1841" s="197" t="s">
        <v>6</v>
      </c>
      <c r="F1841" s="203">
        <v>393</v>
      </c>
      <c r="G1841" s="200">
        <v>0</v>
      </c>
      <c r="H1841" s="204">
        <v>0</v>
      </c>
      <c r="I1841" s="204">
        <v>0</v>
      </c>
      <c r="J1841" s="204">
        <v>204</v>
      </c>
      <c r="K1841" s="199">
        <v>1</v>
      </c>
      <c r="L1841" s="203">
        <v>0</v>
      </c>
      <c r="M1841" s="203">
        <v>1</v>
      </c>
      <c r="N1841" s="208">
        <v>161</v>
      </c>
      <c r="O1841" s="203">
        <v>21</v>
      </c>
      <c r="P1841" s="208">
        <v>553</v>
      </c>
      <c r="Q1841" s="197">
        <v>1</v>
      </c>
      <c r="R1841" s="197">
        <v>1311</v>
      </c>
      <c r="S1841" s="197">
        <v>23</v>
      </c>
      <c r="T1841" s="92">
        <f t="shared" si="28"/>
        <v>2018</v>
      </c>
      <c r="U1841">
        <f>VLOOKUP(A1841,'SB35 Determination Data'!$B$4:$F$542,5,FALSE)</f>
        <v>2016</v>
      </c>
    </row>
    <row r="1842" spans="1:21" ht="15" x14ac:dyDescent="0.2">
      <c r="A1842" s="197" t="s">
        <v>1495</v>
      </c>
      <c r="B1842" s="197" t="s">
        <v>23</v>
      </c>
      <c r="C1842" s="197" t="s">
        <v>13</v>
      </c>
      <c r="D1842" s="209">
        <v>2018</v>
      </c>
      <c r="E1842" s="197" t="s">
        <v>6</v>
      </c>
      <c r="F1842" s="203">
        <v>8</v>
      </c>
      <c r="G1842" s="200">
        <v>0</v>
      </c>
      <c r="H1842" s="204">
        <v>0</v>
      </c>
      <c r="I1842" s="204">
        <v>0</v>
      </c>
      <c r="J1842" s="204">
        <v>4</v>
      </c>
      <c r="K1842" s="199">
        <v>0</v>
      </c>
      <c r="L1842" s="203">
        <v>0</v>
      </c>
      <c r="M1842" s="203">
        <v>0</v>
      </c>
      <c r="N1842" s="203">
        <v>4</v>
      </c>
      <c r="O1842" s="203">
        <v>0</v>
      </c>
      <c r="P1842" s="208">
        <v>15</v>
      </c>
      <c r="Q1842" s="197">
        <v>1</v>
      </c>
      <c r="R1842" s="197">
        <v>31</v>
      </c>
      <c r="S1842" s="197">
        <v>1</v>
      </c>
      <c r="T1842" s="92">
        <f t="shared" si="28"/>
        <v>2018</v>
      </c>
      <c r="U1842">
        <f>VLOOKUP(A1842,'SB35 Determination Data'!$B$4:$F$542,5,FALSE)</f>
        <v>2014</v>
      </c>
    </row>
    <row r="1843" spans="1:21" ht="15" x14ac:dyDescent="0.2">
      <c r="A1843" s="197" t="s">
        <v>1405</v>
      </c>
      <c r="B1843" s="197" t="s">
        <v>42</v>
      </c>
      <c r="C1843" s="197" t="s">
        <v>8</v>
      </c>
      <c r="D1843" s="209">
        <v>2018</v>
      </c>
      <c r="E1843" s="197" t="s">
        <v>6</v>
      </c>
      <c r="F1843" s="203">
        <v>45</v>
      </c>
      <c r="G1843" s="200">
        <v>0</v>
      </c>
      <c r="H1843" s="204">
        <v>0</v>
      </c>
      <c r="I1843" s="204">
        <v>0</v>
      </c>
      <c r="J1843" s="204">
        <v>36</v>
      </c>
      <c r="K1843" s="199">
        <v>0</v>
      </c>
      <c r="L1843" s="203">
        <v>0</v>
      </c>
      <c r="M1843" s="203">
        <v>0</v>
      </c>
      <c r="N1843" s="203">
        <v>48</v>
      </c>
      <c r="O1843" s="203">
        <v>3</v>
      </c>
      <c r="P1843" s="208">
        <v>170</v>
      </c>
      <c r="Q1843" s="197">
        <v>6</v>
      </c>
      <c r="R1843" s="197">
        <v>299</v>
      </c>
      <c r="S1843" s="197">
        <v>9</v>
      </c>
      <c r="T1843" s="92">
        <f t="shared" si="28"/>
        <v>2018</v>
      </c>
      <c r="U1843">
        <f>VLOOKUP(A1843,'SB35 Determination Data'!$B$4:$F$542,5,FALSE)</f>
        <v>2015</v>
      </c>
    </row>
    <row r="1844" spans="1:21" ht="15" x14ac:dyDescent="0.2">
      <c r="A1844" s="197" t="s">
        <v>252</v>
      </c>
      <c r="B1844" s="197" t="s">
        <v>72</v>
      </c>
      <c r="C1844" s="197" t="s">
        <v>26</v>
      </c>
      <c r="D1844" s="209">
        <v>2018</v>
      </c>
      <c r="E1844" s="197" t="s">
        <v>6</v>
      </c>
      <c r="F1844" s="203">
        <v>321</v>
      </c>
      <c r="G1844" s="200">
        <v>0</v>
      </c>
      <c r="H1844" s="204">
        <v>0</v>
      </c>
      <c r="I1844" s="204">
        <v>0</v>
      </c>
      <c r="J1844" s="204">
        <v>206</v>
      </c>
      <c r="K1844" s="199">
        <v>0</v>
      </c>
      <c r="L1844" s="203">
        <v>0</v>
      </c>
      <c r="M1844" s="203">
        <v>0</v>
      </c>
      <c r="N1844" s="203">
        <v>217</v>
      </c>
      <c r="O1844" s="203">
        <v>0</v>
      </c>
      <c r="P1844" s="208">
        <v>536</v>
      </c>
      <c r="Q1844" s="197">
        <v>38</v>
      </c>
      <c r="R1844" s="197">
        <v>1280</v>
      </c>
      <c r="S1844" s="197">
        <v>38</v>
      </c>
      <c r="T1844" s="92">
        <f t="shared" si="28"/>
        <v>2018</v>
      </c>
      <c r="U1844">
        <f>VLOOKUP(A1844,'SB35 Determination Data'!$B$4:$F$542,5,FALSE)</f>
        <v>2016</v>
      </c>
    </row>
    <row r="1845" spans="1:21" ht="15" x14ac:dyDescent="0.2">
      <c r="A1845" s="197" t="s">
        <v>35</v>
      </c>
      <c r="B1845" s="197" t="s">
        <v>35</v>
      </c>
      <c r="C1845" s="197" t="s">
        <v>3</v>
      </c>
      <c r="D1845" s="209">
        <v>2018</v>
      </c>
      <c r="E1845" s="197" t="s">
        <v>6</v>
      </c>
      <c r="F1845" s="203">
        <v>2002</v>
      </c>
      <c r="G1845" s="200">
        <v>4</v>
      </c>
      <c r="H1845" s="204">
        <v>0</v>
      </c>
      <c r="I1845" s="204">
        <v>4</v>
      </c>
      <c r="J1845" s="204">
        <v>1336</v>
      </c>
      <c r="K1845" s="199">
        <v>0</v>
      </c>
      <c r="L1845" s="203">
        <v>0</v>
      </c>
      <c r="M1845" s="203">
        <v>0</v>
      </c>
      <c r="N1845" s="203">
        <v>1503</v>
      </c>
      <c r="O1845" s="203">
        <v>0</v>
      </c>
      <c r="P1845" s="208">
        <v>3442</v>
      </c>
      <c r="Q1845" s="197">
        <v>601</v>
      </c>
      <c r="R1845" s="197">
        <v>8283</v>
      </c>
      <c r="S1845" s="197">
        <v>605</v>
      </c>
      <c r="T1845" s="92">
        <f t="shared" si="28"/>
        <v>2018</v>
      </c>
      <c r="U1845">
        <f>VLOOKUP(A1845,'SB35 Determination Data'!$B$4:$F$542,5,FALSE)</f>
        <v>2014</v>
      </c>
    </row>
    <row r="1846" spans="1:21" ht="15" x14ac:dyDescent="0.2">
      <c r="A1846" s="197" t="s">
        <v>253</v>
      </c>
      <c r="B1846" s="197" t="s">
        <v>35</v>
      </c>
      <c r="C1846" s="197" t="s">
        <v>3</v>
      </c>
      <c r="D1846" s="209">
        <v>2018</v>
      </c>
      <c r="E1846" s="197" t="s">
        <v>6</v>
      </c>
      <c r="F1846" s="203">
        <v>7173</v>
      </c>
      <c r="G1846" s="200">
        <v>57</v>
      </c>
      <c r="H1846" s="204">
        <v>57</v>
      </c>
      <c r="I1846" s="204">
        <v>0</v>
      </c>
      <c r="J1846" s="204">
        <v>4871</v>
      </c>
      <c r="K1846" s="199">
        <v>0</v>
      </c>
      <c r="L1846" s="203">
        <v>0</v>
      </c>
      <c r="M1846" s="203">
        <v>0</v>
      </c>
      <c r="N1846" s="203">
        <v>5534</v>
      </c>
      <c r="O1846" s="203">
        <v>0</v>
      </c>
      <c r="P1846" s="208">
        <v>12725</v>
      </c>
      <c r="Q1846" s="197">
        <v>2250</v>
      </c>
      <c r="R1846" s="197">
        <v>30303</v>
      </c>
      <c r="S1846" s="197">
        <v>2307</v>
      </c>
      <c r="T1846" s="92">
        <f t="shared" si="28"/>
        <v>2018</v>
      </c>
      <c r="U1846">
        <f>VLOOKUP(A1846,'SB35 Determination Data'!$B$4:$F$542,5,FALSE)</f>
        <v>2014</v>
      </c>
    </row>
    <row r="1847" spans="1:21" ht="15" x14ac:dyDescent="0.2">
      <c r="A1847" s="197" t="s">
        <v>254</v>
      </c>
      <c r="B1847" s="197" t="s">
        <v>31</v>
      </c>
      <c r="C1847" s="197" t="s">
        <v>32</v>
      </c>
      <c r="D1847" s="209">
        <v>2018</v>
      </c>
      <c r="E1847" s="197" t="s">
        <v>6</v>
      </c>
      <c r="F1847" s="203">
        <v>1040</v>
      </c>
      <c r="G1847" s="200">
        <v>0</v>
      </c>
      <c r="H1847" s="204">
        <v>0</v>
      </c>
      <c r="I1847" s="204">
        <v>0</v>
      </c>
      <c r="J1847" s="204">
        <v>729</v>
      </c>
      <c r="K1847" s="199">
        <v>0</v>
      </c>
      <c r="L1847" s="203">
        <v>0</v>
      </c>
      <c r="M1847" s="203">
        <v>0</v>
      </c>
      <c r="N1847" s="203">
        <v>709</v>
      </c>
      <c r="O1847" s="203">
        <v>45</v>
      </c>
      <c r="P1847" s="208">
        <v>1335</v>
      </c>
      <c r="Q1847" s="197">
        <v>540</v>
      </c>
      <c r="R1847" s="197">
        <v>3813</v>
      </c>
      <c r="S1847" s="197">
        <v>585</v>
      </c>
      <c r="T1847" s="92">
        <f t="shared" si="28"/>
        <v>2018</v>
      </c>
      <c r="U1847">
        <f>VLOOKUP(A1847,'SB35 Determination Data'!$B$4:$F$542,5,FALSE)</f>
        <v>2014</v>
      </c>
    </row>
    <row r="1848" spans="1:21" ht="15" x14ac:dyDescent="0.2">
      <c r="A1848" s="197" t="s">
        <v>255</v>
      </c>
      <c r="B1848" s="197" t="s">
        <v>81</v>
      </c>
      <c r="C1848" s="197" t="s">
        <v>8</v>
      </c>
      <c r="D1848" s="209">
        <v>2018</v>
      </c>
      <c r="E1848" s="197" t="s">
        <v>6</v>
      </c>
      <c r="F1848" s="203">
        <v>181</v>
      </c>
      <c r="G1848" s="200">
        <v>109</v>
      </c>
      <c r="H1848" s="204">
        <v>109</v>
      </c>
      <c r="I1848" s="204">
        <v>0</v>
      </c>
      <c r="J1848" s="204">
        <v>107</v>
      </c>
      <c r="K1848" s="199">
        <v>109</v>
      </c>
      <c r="L1848" s="203">
        <v>109</v>
      </c>
      <c r="M1848" s="203">
        <v>0</v>
      </c>
      <c r="N1848" s="203">
        <v>127</v>
      </c>
      <c r="O1848" s="203">
        <v>5</v>
      </c>
      <c r="P1848" s="208">
        <v>484</v>
      </c>
      <c r="Q1848" s="197">
        <v>371</v>
      </c>
      <c r="R1848" s="197">
        <v>899</v>
      </c>
      <c r="S1848" s="197">
        <v>594</v>
      </c>
      <c r="T1848" s="92">
        <f t="shared" si="28"/>
        <v>2018</v>
      </c>
      <c r="U1848">
        <f>VLOOKUP(A1848,'SB35 Determination Data'!$B$4:$F$542,5,FALSE)</f>
        <v>2015</v>
      </c>
    </row>
    <row r="1849" spans="1:21" ht="15" x14ac:dyDescent="0.2">
      <c r="A1849" s="197" t="s">
        <v>1123</v>
      </c>
      <c r="B1849" s="197" t="s">
        <v>5</v>
      </c>
      <c r="C1849" s="197" t="s">
        <v>3</v>
      </c>
      <c r="D1849" s="209">
        <v>2018</v>
      </c>
      <c r="E1849" s="197" t="s">
        <v>6</v>
      </c>
      <c r="F1849" s="203">
        <v>1</v>
      </c>
      <c r="G1849" s="200">
        <v>0</v>
      </c>
      <c r="H1849" s="204">
        <v>0</v>
      </c>
      <c r="I1849" s="204">
        <v>0</v>
      </c>
      <c r="J1849" s="204">
        <v>1</v>
      </c>
      <c r="K1849" s="199">
        <v>0</v>
      </c>
      <c r="L1849" s="203">
        <v>0</v>
      </c>
      <c r="M1849" s="203">
        <v>0</v>
      </c>
      <c r="N1849" s="203">
        <v>1</v>
      </c>
      <c r="O1849" s="203">
        <v>0</v>
      </c>
      <c r="P1849" s="208">
        <v>2</v>
      </c>
      <c r="Q1849" s="197">
        <v>276</v>
      </c>
      <c r="R1849" s="197">
        <v>5</v>
      </c>
      <c r="S1849" s="197">
        <v>276</v>
      </c>
      <c r="T1849" s="92">
        <f t="shared" si="28"/>
        <v>2018</v>
      </c>
      <c r="U1849">
        <f>VLOOKUP(A1849,'SB35 Determination Data'!$B$4:$F$542,5,FALSE)</f>
        <v>2014</v>
      </c>
    </row>
    <row r="1850" spans="1:21" ht="15" x14ac:dyDescent="0.2">
      <c r="A1850" s="197" t="s">
        <v>256</v>
      </c>
      <c r="B1850" s="197" t="s">
        <v>5</v>
      </c>
      <c r="C1850" s="197" t="s">
        <v>3</v>
      </c>
      <c r="D1850" s="209">
        <v>2018</v>
      </c>
      <c r="E1850" s="197" t="s">
        <v>6</v>
      </c>
      <c r="F1850" s="203">
        <v>153</v>
      </c>
      <c r="G1850" s="200">
        <v>0</v>
      </c>
      <c r="H1850" s="204">
        <v>0</v>
      </c>
      <c r="I1850" s="204">
        <v>0</v>
      </c>
      <c r="J1850" s="204">
        <v>88</v>
      </c>
      <c r="K1850" s="199">
        <v>9</v>
      </c>
      <c r="L1850" s="203">
        <v>9</v>
      </c>
      <c r="M1850" s="203">
        <v>0</v>
      </c>
      <c r="N1850" s="208">
        <v>99</v>
      </c>
      <c r="O1850" s="203">
        <v>51</v>
      </c>
      <c r="P1850" s="208">
        <v>262</v>
      </c>
      <c r="Q1850" s="197">
        <v>82</v>
      </c>
      <c r="R1850" s="197">
        <v>602</v>
      </c>
      <c r="S1850" s="197">
        <v>142</v>
      </c>
      <c r="T1850" s="92">
        <f t="shared" si="28"/>
        <v>2018</v>
      </c>
      <c r="U1850">
        <f>VLOOKUP(A1850,'SB35 Determination Data'!$B$4:$F$542,5,FALSE)</f>
        <v>2014</v>
      </c>
    </row>
    <row r="1851" spans="1:21" ht="15" x14ac:dyDescent="0.2">
      <c r="A1851" s="197" t="s">
        <v>257</v>
      </c>
      <c r="B1851" s="197" t="s">
        <v>31</v>
      </c>
      <c r="C1851" s="197" t="s">
        <v>32</v>
      </c>
      <c r="D1851" s="209">
        <v>2018</v>
      </c>
      <c r="E1851" s="197" t="s">
        <v>6</v>
      </c>
      <c r="F1851" s="203">
        <v>2268</v>
      </c>
      <c r="G1851" s="200">
        <v>0</v>
      </c>
      <c r="H1851" s="204">
        <v>0</v>
      </c>
      <c r="I1851" s="204">
        <v>0</v>
      </c>
      <c r="J1851" s="204">
        <v>1590</v>
      </c>
      <c r="K1851" s="199">
        <v>3</v>
      </c>
      <c r="L1851" s="203">
        <v>0</v>
      </c>
      <c r="M1851" s="203">
        <v>3</v>
      </c>
      <c r="N1851" s="203">
        <v>1577</v>
      </c>
      <c r="O1851" s="203">
        <v>333</v>
      </c>
      <c r="P1851" s="208">
        <v>3043</v>
      </c>
      <c r="Q1851" s="197">
        <v>472</v>
      </c>
      <c r="R1851" s="197">
        <v>8478</v>
      </c>
      <c r="S1851" s="197">
        <v>808</v>
      </c>
      <c r="T1851" s="92">
        <f t="shared" si="28"/>
        <v>2018</v>
      </c>
      <c r="U1851">
        <f>VLOOKUP(A1851,'SB35 Determination Data'!$B$4:$F$542,5,FALSE)</f>
        <v>2014</v>
      </c>
    </row>
    <row r="1852" spans="1:21" ht="15" x14ac:dyDescent="0.2">
      <c r="A1852" s="197" t="s">
        <v>258</v>
      </c>
      <c r="B1852" s="197" t="s">
        <v>40</v>
      </c>
      <c r="C1852" s="197" t="s">
        <v>8</v>
      </c>
      <c r="D1852" s="209">
        <v>2018</v>
      </c>
      <c r="E1852" s="197" t="s">
        <v>6</v>
      </c>
      <c r="F1852" s="203">
        <v>6</v>
      </c>
      <c r="G1852" s="200">
        <v>0</v>
      </c>
      <c r="H1852" s="204">
        <v>0</v>
      </c>
      <c r="I1852" s="204">
        <v>0</v>
      </c>
      <c r="J1852" s="204">
        <v>4</v>
      </c>
      <c r="K1852" s="199">
        <v>0</v>
      </c>
      <c r="L1852" s="203">
        <v>0</v>
      </c>
      <c r="M1852" s="203">
        <v>0</v>
      </c>
      <c r="N1852" s="203">
        <v>4</v>
      </c>
      <c r="O1852" s="203">
        <v>1</v>
      </c>
      <c r="P1852" s="208">
        <v>4</v>
      </c>
      <c r="Q1852" s="197">
        <v>0</v>
      </c>
      <c r="R1852" s="197">
        <v>18</v>
      </c>
      <c r="S1852" s="197">
        <v>1</v>
      </c>
      <c r="T1852" s="92">
        <f t="shared" si="28"/>
        <v>2018</v>
      </c>
      <c r="U1852">
        <f>VLOOKUP(A1852,'SB35 Determination Data'!$B$4:$F$542,5,FALSE)</f>
        <v>2015</v>
      </c>
    </row>
    <row r="1853" spans="1:21" ht="15" x14ac:dyDescent="0.2">
      <c r="A1853" s="197" t="s">
        <v>78</v>
      </c>
      <c r="B1853" s="197" t="s">
        <v>78</v>
      </c>
      <c r="C1853" s="197" t="s">
        <v>32</v>
      </c>
      <c r="D1853" s="209">
        <v>2018</v>
      </c>
      <c r="E1853" s="197" t="s">
        <v>6</v>
      </c>
      <c r="F1853" s="203">
        <v>4944</v>
      </c>
      <c r="G1853" s="200">
        <v>11</v>
      </c>
      <c r="H1853" s="204">
        <v>1</v>
      </c>
      <c r="I1853" s="204">
        <v>10</v>
      </c>
      <c r="J1853" s="204">
        <v>3467</v>
      </c>
      <c r="K1853" s="199">
        <v>69</v>
      </c>
      <c r="L1853" s="203">
        <v>59</v>
      </c>
      <c r="M1853" s="203">
        <v>10</v>
      </c>
      <c r="N1853" s="203">
        <v>4482</v>
      </c>
      <c r="O1853" s="203">
        <v>401</v>
      </c>
      <c r="P1853" s="208">
        <v>11208</v>
      </c>
      <c r="Q1853" s="197">
        <v>1894</v>
      </c>
      <c r="R1853" s="197">
        <v>24101</v>
      </c>
      <c r="S1853" s="197">
        <v>2375</v>
      </c>
      <c r="T1853" s="92">
        <f t="shared" si="28"/>
        <v>2018</v>
      </c>
      <c r="U1853">
        <f>VLOOKUP(A1853,'SB35 Determination Data'!$B$4:$F$542,5,FALSE)</f>
        <v>2014</v>
      </c>
    </row>
    <row r="1854" spans="1:21" ht="15" x14ac:dyDescent="0.2">
      <c r="A1854" s="197" t="s">
        <v>259</v>
      </c>
      <c r="B1854" s="197" t="s">
        <v>78</v>
      </c>
      <c r="C1854" s="197" t="s">
        <v>32</v>
      </c>
      <c r="D1854" s="209">
        <v>2018</v>
      </c>
      <c r="E1854" s="197" t="s">
        <v>6</v>
      </c>
      <c r="F1854" s="203">
        <v>3149</v>
      </c>
      <c r="G1854" s="200">
        <v>0</v>
      </c>
      <c r="H1854" s="204">
        <v>0</v>
      </c>
      <c r="I1854" s="204">
        <v>0</v>
      </c>
      <c r="J1854" s="204">
        <v>2208</v>
      </c>
      <c r="K1854" s="199">
        <v>12</v>
      </c>
      <c r="L1854" s="203">
        <v>12</v>
      </c>
      <c r="M1854" s="203">
        <v>0</v>
      </c>
      <c r="N1854" s="203">
        <v>2574</v>
      </c>
      <c r="O1854" s="203">
        <v>269</v>
      </c>
      <c r="P1854" s="208">
        <v>5913</v>
      </c>
      <c r="Q1854" s="197">
        <v>375</v>
      </c>
      <c r="R1854" s="197">
        <v>13844</v>
      </c>
      <c r="S1854" s="197">
        <v>656</v>
      </c>
      <c r="T1854" s="92">
        <f t="shared" si="28"/>
        <v>2018</v>
      </c>
      <c r="U1854">
        <f>VLOOKUP(A1854,'SB35 Determination Data'!$B$4:$F$542,5,FALSE)</f>
        <v>2014</v>
      </c>
    </row>
    <row r="1855" spans="1:21" ht="15" x14ac:dyDescent="0.2">
      <c r="A1855" s="197" t="s">
        <v>260</v>
      </c>
      <c r="B1855" s="197" t="s">
        <v>16</v>
      </c>
      <c r="C1855" s="197" t="s">
        <v>8</v>
      </c>
      <c r="D1855" s="209">
        <v>2018</v>
      </c>
      <c r="E1855" s="197" t="s">
        <v>6</v>
      </c>
      <c r="F1855" s="203">
        <v>8</v>
      </c>
      <c r="G1855" s="200">
        <v>0</v>
      </c>
      <c r="H1855" s="204">
        <v>0</v>
      </c>
      <c r="I1855" s="204">
        <v>0</v>
      </c>
      <c r="J1855" s="204">
        <v>5</v>
      </c>
      <c r="K1855" s="199">
        <v>0</v>
      </c>
      <c r="L1855" s="203">
        <v>0</v>
      </c>
      <c r="M1855" s="203">
        <v>0</v>
      </c>
      <c r="N1855" s="203">
        <v>5</v>
      </c>
      <c r="O1855" s="203">
        <v>0</v>
      </c>
      <c r="P1855" s="208">
        <v>13</v>
      </c>
      <c r="Q1855" s="197">
        <v>10</v>
      </c>
      <c r="R1855" s="197">
        <v>31</v>
      </c>
      <c r="S1855" s="197">
        <v>10</v>
      </c>
      <c r="T1855" s="92">
        <f t="shared" si="28"/>
        <v>2018</v>
      </c>
      <c r="U1855">
        <f>VLOOKUP(A1855,'SB35 Determination Data'!$B$4:$F$542,5,FALSE)</f>
        <v>2015</v>
      </c>
    </row>
    <row r="1856" spans="1:21" ht="15" x14ac:dyDescent="0.2">
      <c r="A1856" s="197" t="s">
        <v>1016</v>
      </c>
      <c r="B1856" s="197" t="s">
        <v>68</v>
      </c>
      <c r="C1856" s="197" t="s">
        <v>26</v>
      </c>
      <c r="D1856" s="209">
        <v>2018</v>
      </c>
      <c r="E1856" s="197" t="s">
        <v>6</v>
      </c>
      <c r="F1856" s="203">
        <v>537</v>
      </c>
      <c r="G1856" s="200">
        <v>42</v>
      </c>
      <c r="H1856" s="204">
        <v>42</v>
      </c>
      <c r="I1856" s="204">
        <v>0</v>
      </c>
      <c r="J1856" s="204">
        <v>351</v>
      </c>
      <c r="K1856" s="199">
        <v>53</v>
      </c>
      <c r="L1856" s="203">
        <v>53</v>
      </c>
      <c r="M1856" s="203">
        <v>0</v>
      </c>
      <c r="N1856" s="208">
        <v>407</v>
      </c>
      <c r="O1856" s="203">
        <v>0</v>
      </c>
      <c r="P1856" s="208">
        <v>934</v>
      </c>
      <c r="Q1856" s="197">
        <v>71</v>
      </c>
      <c r="R1856" s="197">
        <v>2229</v>
      </c>
      <c r="S1856" s="197">
        <v>166</v>
      </c>
      <c r="T1856" s="92">
        <f t="shared" si="28"/>
        <v>2018</v>
      </c>
      <c r="U1856">
        <f>VLOOKUP(A1856,'SB35 Determination Data'!$B$4:$F$542,5,FALSE)</f>
        <v>2016</v>
      </c>
    </row>
    <row r="1857" spans="1:21" ht="15" x14ac:dyDescent="0.2">
      <c r="A1857" s="197" t="s">
        <v>261</v>
      </c>
      <c r="B1857" s="197" t="s">
        <v>40</v>
      </c>
      <c r="C1857" s="197" t="s">
        <v>8</v>
      </c>
      <c r="D1857" s="209">
        <v>2018</v>
      </c>
      <c r="E1857" s="197" t="s">
        <v>6</v>
      </c>
      <c r="F1857" s="203">
        <v>33</v>
      </c>
      <c r="G1857" s="200">
        <v>2</v>
      </c>
      <c r="H1857" s="204">
        <v>2</v>
      </c>
      <c r="I1857" s="204">
        <v>0</v>
      </c>
      <c r="J1857" s="204">
        <v>17</v>
      </c>
      <c r="K1857" s="199">
        <v>3</v>
      </c>
      <c r="L1857" s="203">
        <v>2</v>
      </c>
      <c r="M1857" s="203">
        <v>1</v>
      </c>
      <c r="N1857" s="203">
        <v>19</v>
      </c>
      <c r="O1857" s="203">
        <v>7</v>
      </c>
      <c r="P1857" s="208">
        <v>37</v>
      </c>
      <c r="Q1857" s="197">
        <v>25</v>
      </c>
      <c r="R1857" s="197">
        <v>106</v>
      </c>
      <c r="S1857" s="197">
        <v>37</v>
      </c>
      <c r="T1857" s="92">
        <f t="shared" si="28"/>
        <v>2018</v>
      </c>
      <c r="U1857">
        <f>VLOOKUP(A1857,'SB35 Determination Data'!$B$4:$F$542,5,FALSE)</f>
        <v>2015</v>
      </c>
    </row>
    <row r="1858" spans="1:21" ht="15" x14ac:dyDescent="0.2">
      <c r="A1858" s="197" t="s">
        <v>262</v>
      </c>
      <c r="B1858" s="197" t="s">
        <v>152</v>
      </c>
      <c r="C1858" s="197" t="s">
        <v>26</v>
      </c>
      <c r="D1858" s="209">
        <v>2018</v>
      </c>
      <c r="E1858" s="197" t="s">
        <v>6</v>
      </c>
      <c r="F1858" s="203">
        <v>198</v>
      </c>
      <c r="G1858" s="200">
        <v>0</v>
      </c>
      <c r="H1858" s="204">
        <v>0</v>
      </c>
      <c r="I1858" s="204">
        <v>0</v>
      </c>
      <c r="J1858" s="204">
        <v>120</v>
      </c>
      <c r="K1858" s="199">
        <v>0</v>
      </c>
      <c r="L1858" s="203">
        <v>0</v>
      </c>
      <c r="M1858" s="203">
        <v>0</v>
      </c>
      <c r="N1858" s="203">
        <v>164</v>
      </c>
      <c r="O1858" s="203">
        <v>1</v>
      </c>
      <c r="P1858" s="208">
        <v>355</v>
      </c>
      <c r="Q1858" s="197">
        <v>177</v>
      </c>
      <c r="R1858" s="197">
        <v>837</v>
      </c>
      <c r="S1858" s="197">
        <v>178</v>
      </c>
      <c r="T1858" s="92">
        <f t="shared" si="28"/>
        <v>2018</v>
      </c>
      <c r="U1858">
        <f>VLOOKUP(A1858,'SB35 Determination Data'!$B$4:$F$542,5,FALSE)</f>
        <v>2016</v>
      </c>
    </row>
    <row r="1859" spans="1:21" ht="15" x14ac:dyDescent="0.2">
      <c r="A1859" s="197" t="s">
        <v>1020</v>
      </c>
      <c r="B1859" s="197" t="s">
        <v>2</v>
      </c>
      <c r="C1859" s="197" t="s">
        <v>3</v>
      </c>
      <c r="D1859" s="209">
        <v>2018</v>
      </c>
      <c r="E1859" s="197" t="s">
        <v>6</v>
      </c>
      <c r="F1859" s="203">
        <v>9</v>
      </c>
      <c r="G1859" s="200">
        <v>1</v>
      </c>
      <c r="H1859" s="204">
        <v>0</v>
      </c>
      <c r="I1859" s="204">
        <v>1</v>
      </c>
      <c r="J1859" s="204">
        <v>6</v>
      </c>
      <c r="K1859" s="199">
        <v>6</v>
      </c>
      <c r="L1859" s="203">
        <v>0</v>
      </c>
      <c r="M1859" s="203">
        <v>6</v>
      </c>
      <c r="N1859" s="203">
        <v>7</v>
      </c>
      <c r="O1859" s="203">
        <v>53</v>
      </c>
      <c r="P1859" s="208">
        <v>17</v>
      </c>
      <c r="Q1859" s="197">
        <v>247</v>
      </c>
      <c r="R1859" s="197">
        <v>39</v>
      </c>
      <c r="S1859" s="197">
        <v>307</v>
      </c>
      <c r="T1859" s="92">
        <f t="shared" si="28"/>
        <v>2018</v>
      </c>
      <c r="U1859">
        <f>VLOOKUP(A1859,'SB35 Determination Data'!$B$4:$F$542,5,FALSE)</f>
        <v>2014</v>
      </c>
    </row>
    <row r="1860" spans="1:21" ht="15" x14ac:dyDescent="0.2">
      <c r="A1860" s="197" t="s">
        <v>263</v>
      </c>
      <c r="B1860" s="197" t="s">
        <v>29</v>
      </c>
      <c r="C1860" s="197" t="s">
        <v>8</v>
      </c>
      <c r="D1860" s="209">
        <v>2018</v>
      </c>
      <c r="E1860" s="197" t="s">
        <v>6</v>
      </c>
      <c r="F1860" s="203">
        <v>358</v>
      </c>
      <c r="G1860" s="200">
        <v>0</v>
      </c>
      <c r="H1860" s="204">
        <v>0</v>
      </c>
      <c r="I1860" s="204">
        <v>0</v>
      </c>
      <c r="J1860" s="204">
        <v>161</v>
      </c>
      <c r="K1860" s="199">
        <v>6</v>
      </c>
      <c r="L1860" s="203">
        <v>0</v>
      </c>
      <c r="M1860" s="203">
        <v>6</v>
      </c>
      <c r="N1860" s="208">
        <v>205</v>
      </c>
      <c r="O1860" s="203">
        <v>0</v>
      </c>
      <c r="P1860" s="208">
        <v>431</v>
      </c>
      <c r="Q1860" s="197">
        <v>0</v>
      </c>
      <c r="R1860" s="197">
        <v>1155</v>
      </c>
      <c r="S1860" s="197">
        <v>6</v>
      </c>
      <c r="T1860" s="92">
        <f t="shared" ref="T1860:T1923" si="29">IF(D1860&gt;U1860,D1860,U1860)</f>
        <v>2018</v>
      </c>
      <c r="U1860">
        <f>VLOOKUP(A1860,'SB35 Determination Data'!$B$4:$F$542,5,FALSE)</f>
        <v>2015</v>
      </c>
    </row>
    <row r="1861" spans="1:21" ht="15" x14ac:dyDescent="0.2">
      <c r="A1861" s="197" t="s">
        <v>264</v>
      </c>
      <c r="B1861" s="197" t="s">
        <v>61</v>
      </c>
      <c r="C1861" s="197" t="s">
        <v>3</v>
      </c>
      <c r="D1861" s="209">
        <v>2018</v>
      </c>
      <c r="E1861" s="197" t="s">
        <v>6</v>
      </c>
      <c r="F1861" s="203">
        <v>861</v>
      </c>
      <c r="G1861" s="200">
        <v>24</v>
      </c>
      <c r="H1861" s="204">
        <v>24</v>
      </c>
      <c r="I1861" s="204">
        <v>0</v>
      </c>
      <c r="J1861" s="204">
        <v>591</v>
      </c>
      <c r="K1861" s="199">
        <v>12</v>
      </c>
      <c r="L1861" s="203">
        <v>12</v>
      </c>
      <c r="M1861" s="203">
        <v>0</v>
      </c>
      <c r="N1861" s="203">
        <v>673</v>
      </c>
      <c r="O1861" s="203">
        <v>15</v>
      </c>
      <c r="P1861" s="208">
        <v>1529</v>
      </c>
      <c r="Q1861" s="197">
        <v>291</v>
      </c>
      <c r="R1861" s="197">
        <v>3654</v>
      </c>
      <c r="S1861" s="197">
        <v>342</v>
      </c>
      <c r="T1861" s="92">
        <f t="shared" si="29"/>
        <v>2018</v>
      </c>
      <c r="U1861">
        <f>VLOOKUP(A1861,'SB35 Determination Data'!$B$4:$F$542,5,FALSE)</f>
        <v>2014</v>
      </c>
    </row>
    <row r="1862" spans="1:21" ht="15" x14ac:dyDescent="0.2">
      <c r="A1862" s="197" t="s">
        <v>963</v>
      </c>
      <c r="B1862" s="197" t="s">
        <v>29</v>
      </c>
      <c r="C1862" s="197" t="s">
        <v>8</v>
      </c>
      <c r="D1862" s="209">
        <v>2018</v>
      </c>
      <c r="E1862" s="197" t="s">
        <v>6</v>
      </c>
      <c r="F1862" s="203">
        <v>195</v>
      </c>
      <c r="G1862" s="200">
        <v>0</v>
      </c>
      <c r="H1862" s="204">
        <v>0</v>
      </c>
      <c r="I1862" s="204">
        <v>0</v>
      </c>
      <c r="J1862" s="204">
        <v>107</v>
      </c>
      <c r="K1862" s="199">
        <v>0</v>
      </c>
      <c r="L1862" s="203">
        <v>0</v>
      </c>
      <c r="M1862" s="203">
        <v>0</v>
      </c>
      <c r="N1862" s="203">
        <v>111</v>
      </c>
      <c r="O1862" s="203">
        <v>0</v>
      </c>
      <c r="P1862" s="208">
        <v>183</v>
      </c>
      <c r="Q1862" s="197">
        <v>32</v>
      </c>
      <c r="R1862" s="197">
        <v>596</v>
      </c>
      <c r="S1862" s="197">
        <v>32</v>
      </c>
      <c r="T1862" s="92">
        <f t="shared" si="29"/>
        <v>2018</v>
      </c>
      <c r="U1862">
        <f>VLOOKUP(A1862,'SB35 Determination Data'!$B$4:$F$542,5,FALSE)</f>
        <v>2015</v>
      </c>
    </row>
    <row r="1863" spans="1:21" ht="15" x14ac:dyDescent="0.2">
      <c r="A1863" s="197" t="s">
        <v>1076</v>
      </c>
      <c r="B1863" s="197" t="s">
        <v>12</v>
      </c>
      <c r="C1863" s="197" t="s">
        <v>3</v>
      </c>
      <c r="D1863" s="209">
        <v>2018</v>
      </c>
      <c r="E1863" s="197" t="s">
        <v>6</v>
      </c>
      <c r="F1863" s="203">
        <v>134</v>
      </c>
      <c r="G1863" s="200">
        <v>0</v>
      </c>
      <c r="H1863" s="204">
        <v>0</v>
      </c>
      <c r="I1863" s="204">
        <v>0</v>
      </c>
      <c r="J1863" s="204">
        <v>95</v>
      </c>
      <c r="K1863" s="199">
        <v>0</v>
      </c>
      <c r="L1863" s="203">
        <v>0</v>
      </c>
      <c r="M1863" s="203">
        <v>0</v>
      </c>
      <c r="N1863" s="203">
        <v>108</v>
      </c>
      <c r="O1863" s="203">
        <v>11</v>
      </c>
      <c r="P1863" s="208">
        <v>244</v>
      </c>
      <c r="Q1863" s="197">
        <v>69</v>
      </c>
      <c r="R1863" s="197">
        <v>581</v>
      </c>
      <c r="S1863" s="197">
        <v>80</v>
      </c>
      <c r="T1863" s="92">
        <f t="shared" si="29"/>
        <v>2018</v>
      </c>
      <c r="U1863">
        <f>VLOOKUP(A1863,'SB35 Determination Data'!$B$4:$F$542,5,FALSE)</f>
        <v>2014</v>
      </c>
    </row>
    <row r="1864" spans="1:21" ht="15" x14ac:dyDescent="0.2">
      <c r="A1864" s="197" t="s">
        <v>66</v>
      </c>
      <c r="B1864" s="197" t="s">
        <v>66</v>
      </c>
      <c r="C1864" s="197" t="s">
        <v>67</v>
      </c>
      <c r="D1864" s="209">
        <v>2018</v>
      </c>
      <c r="E1864" s="197" t="s">
        <v>6</v>
      </c>
      <c r="F1864" s="203">
        <v>21977</v>
      </c>
      <c r="G1864" s="200">
        <v>249</v>
      </c>
      <c r="H1864" s="204">
        <v>249</v>
      </c>
      <c r="I1864" s="204">
        <v>0</v>
      </c>
      <c r="J1864" s="204">
        <v>16703</v>
      </c>
      <c r="K1864" s="199">
        <v>203</v>
      </c>
      <c r="L1864" s="203">
        <v>203</v>
      </c>
      <c r="M1864" s="203">
        <v>0</v>
      </c>
      <c r="N1864" s="203">
        <v>15462</v>
      </c>
      <c r="O1864" s="203">
        <v>6</v>
      </c>
      <c r="P1864" s="208">
        <v>33954</v>
      </c>
      <c r="Q1864" s="197">
        <v>3437</v>
      </c>
      <c r="R1864" s="197">
        <v>88096</v>
      </c>
      <c r="S1864" s="197">
        <v>3895</v>
      </c>
      <c r="T1864" s="92">
        <f t="shared" si="29"/>
        <v>2018</v>
      </c>
      <c r="U1864">
        <f>VLOOKUP(A1864,'SB35 Determination Data'!$B$4:$F$542,5,FALSE)</f>
        <v>2013</v>
      </c>
    </row>
    <row r="1865" spans="1:21" ht="15" x14ac:dyDescent="0.2">
      <c r="A1865" s="197" t="s">
        <v>265</v>
      </c>
      <c r="B1865" s="197" t="s">
        <v>66</v>
      </c>
      <c r="C1865" s="197" t="s">
        <v>67</v>
      </c>
      <c r="D1865" s="209">
        <v>2018</v>
      </c>
      <c r="E1865" s="197" t="s">
        <v>6</v>
      </c>
      <c r="F1865" s="203">
        <v>2085</v>
      </c>
      <c r="G1865" s="200">
        <v>10</v>
      </c>
      <c r="H1865" s="204">
        <v>0</v>
      </c>
      <c r="I1865" s="204">
        <v>10</v>
      </c>
      <c r="J1865" s="204">
        <v>1585</v>
      </c>
      <c r="K1865" s="199">
        <v>142</v>
      </c>
      <c r="L1865" s="203">
        <v>0</v>
      </c>
      <c r="M1865" s="203">
        <v>142</v>
      </c>
      <c r="N1865" s="208">
        <v>5864</v>
      </c>
      <c r="O1865" s="203">
        <v>177</v>
      </c>
      <c r="P1865" s="208">
        <v>12878</v>
      </c>
      <c r="Q1865" s="197">
        <v>399</v>
      </c>
      <c r="R1865" s="197">
        <v>22412</v>
      </c>
      <c r="S1865" s="197">
        <v>728</v>
      </c>
      <c r="T1865" s="92">
        <f t="shared" si="29"/>
        <v>2018</v>
      </c>
      <c r="U1865">
        <f>VLOOKUP(A1865,'SB35 Determination Data'!$B$4:$F$542,5,FALSE)</f>
        <v>2013</v>
      </c>
    </row>
    <row r="1866" spans="1:21" ht="15" x14ac:dyDescent="0.2">
      <c r="A1866" s="197" t="s">
        <v>266</v>
      </c>
      <c r="B1866" s="197" t="s">
        <v>5</v>
      </c>
      <c r="C1866" s="197" t="s">
        <v>3</v>
      </c>
      <c r="D1866" s="209">
        <v>2018</v>
      </c>
      <c r="E1866" s="197" t="s">
        <v>6</v>
      </c>
      <c r="F1866" s="203">
        <v>121</v>
      </c>
      <c r="G1866" s="200">
        <v>0</v>
      </c>
      <c r="H1866" s="204">
        <v>0</v>
      </c>
      <c r="I1866" s="204">
        <v>0</v>
      </c>
      <c r="J1866" s="204">
        <v>72</v>
      </c>
      <c r="K1866" s="199">
        <v>0</v>
      </c>
      <c r="L1866" s="203">
        <v>0</v>
      </c>
      <c r="M1866" s="203">
        <v>0</v>
      </c>
      <c r="N1866" s="203">
        <v>77</v>
      </c>
      <c r="O1866" s="203">
        <v>1</v>
      </c>
      <c r="P1866" s="208">
        <v>193</v>
      </c>
      <c r="Q1866" s="197">
        <v>1</v>
      </c>
      <c r="R1866" s="197">
        <v>463</v>
      </c>
      <c r="S1866" s="197">
        <v>2</v>
      </c>
      <c r="T1866" s="92">
        <f t="shared" si="29"/>
        <v>2018</v>
      </c>
      <c r="U1866">
        <f>VLOOKUP(A1866,'SB35 Determination Data'!$B$4:$F$542,5,FALSE)</f>
        <v>2014</v>
      </c>
    </row>
    <row r="1867" spans="1:21" ht="15" x14ac:dyDescent="0.2">
      <c r="A1867" s="197" t="s">
        <v>267</v>
      </c>
      <c r="B1867" s="197" t="s">
        <v>5</v>
      </c>
      <c r="C1867" s="197" t="s">
        <v>3</v>
      </c>
      <c r="D1867" s="209">
        <v>2018</v>
      </c>
      <c r="E1867" s="197" t="s">
        <v>6</v>
      </c>
      <c r="F1867" s="203">
        <v>55</v>
      </c>
      <c r="G1867" s="200">
        <v>0</v>
      </c>
      <c r="H1867" s="204">
        <v>0</v>
      </c>
      <c r="I1867" s="204">
        <v>0</v>
      </c>
      <c r="J1867" s="204">
        <v>32</v>
      </c>
      <c r="K1867" s="199">
        <v>67</v>
      </c>
      <c r="L1867" s="203">
        <v>0</v>
      </c>
      <c r="M1867" s="203">
        <v>67</v>
      </c>
      <c r="N1867" s="203">
        <v>35</v>
      </c>
      <c r="O1867" s="203">
        <v>27</v>
      </c>
      <c r="P1867" s="208">
        <v>95</v>
      </c>
      <c r="Q1867" s="197">
        <v>2</v>
      </c>
      <c r="R1867" s="197">
        <v>217</v>
      </c>
      <c r="S1867" s="197">
        <v>96</v>
      </c>
      <c r="T1867" s="92">
        <f t="shared" si="29"/>
        <v>2018</v>
      </c>
      <c r="U1867">
        <f>VLOOKUP(A1867,'SB35 Determination Data'!$B$4:$F$542,5,FALSE)</f>
        <v>2014</v>
      </c>
    </row>
    <row r="1868" spans="1:21" ht="15" x14ac:dyDescent="0.2">
      <c r="A1868" s="197" t="s">
        <v>268</v>
      </c>
      <c r="B1868" s="197" t="s">
        <v>268</v>
      </c>
      <c r="C1868" s="197" t="s">
        <v>8</v>
      </c>
      <c r="D1868" s="209">
        <v>2018</v>
      </c>
      <c r="E1868" s="197" t="s">
        <v>6</v>
      </c>
      <c r="F1868" s="203">
        <v>6234</v>
      </c>
      <c r="G1868" s="200">
        <v>0</v>
      </c>
      <c r="H1868" s="204">
        <v>0</v>
      </c>
      <c r="I1868" s="204">
        <v>0</v>
      </c>
      <c r="J1868" s="204">
        <v>4639</v>
      </c>
      <c r="K1868" s="199">
        <v>922</v>
      </c>
      <c r="L1868" s="203">
        <v>922</v>
      </c>
      <c r="M1868" s="203">
        <v>0</v>
      </c>
      <c r="N1868" s="203">
        <v>5460</v>
      </c>
      <c r="O1868" s="203">
        <v>492</v>
      </c>
      <c r="P1868" s="208">
        <v>12536</v>
      </c>
      <c r="Q1868" s="197">
        <v>4683</v>
      </c>
      <c r="R1868" s="197">
        <v>28869</v>
      </c>
      <c r="S1868" s="197">
        <v>6097</v>
      </c>
      <c r="T1868" s="92">
        <f t="shared" si="29"/>
        <v>2018</v>
      </c>
      <c r="U1868">
        <f>VLOOKUP(A1868,'SB35 Determination Data'!$B$4:$F$542,5,FALSE)</f>
        <v>2015</v>
      </c>
    </row>
    <row r="1869" spans="1:21" ht="15" x14ac:dyDescent="0.2">
      <c r="A1869" s="197" t="s">
        <v>269</v>
      </c>
      <c r="B1869" s="197" t="s">
        <v>5</v>
      </c>
      <c r="C1869" s="197" t="s">
        <v>3</v>
      </c>
      <c r="D1869" s="209">
        <v>2018</v>
      </c>
      <c r="E1869" s="197" t="s">
        <v>6</v>
      </c>
      <c r="F1869" s="203">
        <v>236</v>
      </c>
      <c r="G1869" s="200">
        <v>0</v>
      </c>
      <c r="H1869" s="204">
        <v>0</v>
      </c>
      <c r="I1869" s="204">
        <v>0</v>
      </c>
      <c r="J1869" s="204">
        <v>142</v>
      </c>
      <c r="K1869" s="199">
        <v>0</v>
      </c>
      <c r="L1869" s="203">
        <v>0</v>
      </c>
      <c r="M1869" s="203">
        <v>0</v>
      </c>
      <c r="N1869" s="208">
        <v>154</v>
      </c>
      <c r="O1869" s="203">
        <v>10</v>
      </c>
      <c r="P1869" s="208">
        <v>398</v>
      </c>
      <c r="Q1869" s="197">
        <v>12</v>
      </c>
      <c r="R1869" s="197">
        <v>930</v>
      </c>
      <c r="S1869" s="197">
        <v>22</v>
      </c>
      <c r="T1869" s="92">
        <f t="shared" si="29"/>
        <v>2018</v>
      </c>
      <c r="U1869">
        <f>VLOOKUP(A1869,'SB35 Determination Data'!$B$4:$F$542,5,FALSE)</f>
        <v>2014</v>
      </c>
    </row>
    <row r="1870" spans="1:21" ht="15" x14ac:dyDescent="0.2">
      <c r="A1870" s="197" t="s">
        <v>270</v>
      </c>
      <c r="B1870" s="197" t="s">
        <v>35</v>
      </c>
      <c r="C1870" s="197" t="s">
        <v>3</v>
      </c>
      <c r="D1870" s="209">
        <v>2018</v>
      </c>
      <c r="E1870" s="197" t="s">
        <v>6</v>
      </c>
      <c r="F1870" s="203">
        <v>562</v>
      </c>
      <c r="G1870" s="200">
        <v>0</v>
      </c>
      <c r="H1870" s="204">
        <v>0</v>
      </c>
      <c r="I1870" s="204">
        <v>0</v>
      </c>
      <c r="J1870" s="204">
        <v>394</v>
      </c>
      <c r="K1870" s="199">
        <v>0</v>
      </c>
      <c r="L1870" s="203">
        <v>0</v>
      </c>
      <c r="M1870" s="203">
        <v>0</v>
      </c>
      <c r="N1870" s="203">
        <v>441</v>
      </c>
      <c r="O1870" s="203">
        <v>270</v>
      </c>
      <c r="P1870" s="208">
        <v>1036</v>
      </c>
      <c r="Q1870" s="197">
        <v>0</v>
      </c>
      <c r="R1870" s="197">
        <v>2433</v>
      </c>
      <c r="S1870" s="197">
        <v>270</v>
      </c>
      <c r="T1870" s="92">
        <f t="shared" si="29"/>
        <v>2018</v>
      </c>
      <c r="U1870">
        <f>VLOOKUP(A1870,'SB35 Determination Data'!$B$4:$F$542,5,FALSE)</f>
        <v>2014</v>
      </c>
    </row>
    <row r="1871" spans="1:21" ht="15" x14ac:dyDescent="0.2">
      <c r="A1871" s="197" t="s">
        <v>946</v>
      </c>
      <c r="B1871" s="197" t="s">
        <v>82</v>
      </c>
      <c r="C1871" s="197" t="s">
        <v>26</v>
      </c>
      <c r="D1871" s="209">
        <v>2018</v>
      </c>
      <c r="E1871" s="197" t="s">
        <v>6</v>
      </c>
      <c r="F1871" s="203">
        <v>103</v>
      </c>
      <c r="G1871" s="200"/>
      <c r="H1871" s="204"/>
      <c r="I1871" s="204"/>
      <c r="J1871" s="204">
        <v>36</v>
      </c>
      <c r="K1871" s="199"/>
      <c r="L1871" s="203"/>
      <c r="M1871" s="203"/>
      <c r="N1871" s="203">
        <v>35</v>
      </c>
      <c r="O1871" s="203"/>
      <c r="P1871" s="208">
        <v>204</v>
      </c>
      <c r="Q1871" s="197"/>
      <c r="R1871" s="197">
        <v>378</v>
      </c>
      <c r="S1871" s="197"/>
      <c r="T1871" s="92">
        <f t="shared" si="29"/>
        <v>2018</v>
      </c>
      <c r="U1871">
        <f>VLOOKUP(A1871,'SB35 Determination Data'!$B$4:$F$542,5,FALSE)</f>
        <v>2016</v>
      </c>
    </row>
    <row r="1872" spans="1:21" ht="15" x14ac:dyDescent="0.2">
      <c r="A1872" s="197" t="s">
        <v>271</v>
      </c>
      <c r="B1872" s="197" t="s">
        <v>62</v>
      </c>
      <c r="C1872" s="197" t="s">
        <v>8</v>
      </c>
      <c r="D1872" s="209">
        <v>2018</v>
      </c>
      <c r="E1872" s="197" t="s">
        <v>6</v>
      </c>
      <c r="F1872" s="203">
        <v>9233</v>
      </c>
      <c r="G1872" s="200">
        <v>146</v>
      </c>
      <c r="H1872" s="204">
        <v>146</v>
      </c>
      <c r="I1872" s="204">
        <v>0</v>
      </c>
      <c r="J1872" s="204">
        <v>5428</v>
      </c>
      <c r="K1872" s="199">
        <v>0</v>
      </c>
      <c r="L1872" s="203">
        <v>0</v>
      </c>
      <c r="M1872" s="203">
        <v>0</v>
      </c>
      <c r="N1872" s="203">
        <v>6188</v>
      </c>
      <c r="O1872" s="203">
        <v>1300</v>
      </c>
      <c r="P1872" s="208">
        <v>14231</v>
      </c>
      <c r="Q1872" s="197">
        <v>1527</v>
      </c>
      <c r="R1872" s="197">
        <v>35080</v>
      </c>
      <c r="S1872" s="197">
        <v>2973</v>
      </c>
      <c r="T1872" s="92">
        <f t="shared" si="29"/>
        <v>2018</v>
      </c>
      <c r="U1872">
        <f>VLOOKUP(A1872,'SB35 Determination Data'!$B$4:$F$542,5,FALSE)</f>
        <v>2015</v>
      </c>
    </row>
    <row r="1873" spans="1:21" ht="15" x14ac:dyDescent="0.2">
      <c r="A1873" s="197" t="s">
        <v>1496</v>
      </c>
      <c r="B1873" s="197" t="s">
        <v>152</v>
      </c>
      <c r="C1873" s="197" t="s">
        <v>26</v>
      </c>
      <c r="D1873" s="209">
        <v>2018</v>
      </c>
      <c r="E1873" s="197" t="s">
        <v>6</v>
      </c>
      <c r="F1873" s="203">
        <v>10</v>
      </c>
      <c r="G1873" s="200"/>
      <c r="H1873" s="204"/>
      <c r="I1873" s="204"/>
      <c r="J1873" s="204">
        <v>6</v>
      </c>
      <c r="K1873" s="199"/>
      <c r="L1873" s="203"/>
      <c r="M1873" s="203"/>
      <c r="N1873" s="208">
        <v>8</v>
      </c>
      <c r="O1873" s="203"/>
      <c r="P1873" s="208">
        <v>17</v>
      </c>
      <c r="Q1873" s="197"/>
      <c r="R1873" s="197">
        <v>41</v>
      </c>
      <c r="S1873" s="197"/>
      <c r="T1873" s="92">
        <f t="shared" si="29"/>
        <v>2018</v>
      </c>
      <c r="U1873">
        <f>VLOOKUP(A1873,'SB35 Determination Data'!$B$4:$F$542,5,FALSE)</f>
        <v>2016</v>
      </c>
    </row>
    <row r="1874" spans="1:21" ht="15" x14ac:dyDescent="0.2">
      <c r="A1874" s="197" t="s">
        <v>272</v>
      </c>
      <c r="B1874" s="197" t="s">
        <v>12</v>
      </c>
      <c r="C1874" s="197" t="s">
        <v>3</v>
      </c>
      <c r="D1874" s="209">
        <v>2018</v>
      </c>
      <c r="E1874" s="197" t="s">
        <v>6</v>
      </c>
      <c r="F1874" s="203">
        <v>147</v>
      </c>
      <c r="G1874" s="200">
        <v>0</v>
      </c>
      <c r="H1874" s="204">
        <v>0</v>
      </c>
      <c r="I1874" s="204">
        <v>0</v>
      </c>
      <c r="J1874" s="204">
        <v>104</v>
      </c>
      <c r="K1874" s="199">
        <v>0</v>
      </c>
      <c r="L1874" s="203">
        <v>0</v>
      </c>
      <c r="M1874" s="203">
        <v>0</v>
      </c>
      <c r="N1874" s="203">
        <v>120</v>
      </c>
      <c r="O1874" s="203">
        <v>24</v>
      </c>
      <c r="P1874" s="208">
        <v>267</v>
      </c>
      <c r="Q1874" s="197">
        <v>64</v>
      </c>
      <c r="R1874" s="197">
        <v>638</v>
      </c>
      <c r="S1874" s="197">
        <v>88</v>
      </c>
      <c r="T1874" s="92">
        <f t="shared" si="29"/>
        <v>2018</v>
      </c>
      <c r="U1874">
        <f>VLOOKUP(A1874,'SB35 Determination Data'!$B$4:$F$542,5,FALSE)</f>
        <v>2014</v>
      </c>
    </row>
    <row r="1875" spans="1:21" ht="15" x14ac:dyDescent="0.2">
      <c r="A1875" s="197" t="s">
        <v>273</v>
      </c>
      <c r="B1875" s="197" t="s">
        <v>7</v>
      </c>
      <c r="C1875" s="197" t="s">
        <v>8</v>
      </c>
      <c r="D1875" s="209">
        <v>2018</v>
      </c>
      <c r="E1875" s="197" t="s">
        <v>6</v>
      </c>
      <c r="F1875" s="203">
        <v>504</v>
      </c>
      <c r="G1875" s="200">
        <v>0</v>
      </c>
      <c r="H1875" s="204">
        <v>0</v>
      </c>
      <c r="I1875" s="204">
        <v>0</v>
      </c>
      <c r="J1875" s="204">
        <v>270</v>
      </c>
      <c r="K1875" s="199">
        <v>0</v>
      </c>
      <c r="L1875" s="203">
        <v>0</v>
      </c>
      <c r="M1875" s="203">
        <v>0</v>
      </c>
      <c r="N1875" s="203">
        <v>352</v>
      </c>
      <c r="O1875" s="203">
        <v>0</v>
      </c>
      <c r="P1875" s="208">
        <v>1161</v>
      </c>
      <c r="Q1875" s="197">
        <v>7</v>
      </c>
      <c r="R1875" s="197">
        <v>2287</v>
      </c>
      <c r="S1875" s="197">
        <v>7</v>
      </c>
      <c r="T1875" s="92">
        <f t="shared" si="29"/>
        <v>2018</v>
      </c>
      <c r="U1875">
        <f>VLOOKUP(A1875,'SB35 Determination Data'!$B$4:$F$542,5,FALSE)</f>
        <v>2015</v>
      </c>
    </row>
    <row r="1876" spans="1:21" ht="15" x14ac:dyDescent="0.2">
      <c r="A1876" s="197" t="s">
        <v>24</v>
      </c>
      <c r="B1876" s="197" t="s">
        <v>24</v>
      </c>
      <c r="C1876" s="197" t="s">
        <v>13</v>
      </c>
      <c r="D1876" s="209">
        <v>2018</v>
      </c>
      <c r="E1876" s="197" t="s">
        <v>6</v>
      </c>
      <c r="F1876" s="203">
        <v>285</v>
      </c>
      <c r="G1876" s="200">
        <v>70</v>
      </c>
      <c r="H1876" s="204">
        <v>70</v>
      </c>
      <c r="I1876" s="204">
        <v>0</v>
      </c>
      <c r="J1876" s="204">
        <v>179</v>
      </c>
      <c r="K1876" s="199">
        <v>4</v>
      </c>
      <c r="L1876" s="203">
        <v>4</v>
      </c>
      <c r="M1876" s="203">
        <v>0</v>
      </c>
      <c r="N1876" s="203">
        <v>201</v>
      </c>
      <c r="O1876" s="203">
        <v>0</v>
      </c>
      <c r="P1876" s="208">
        <v>478</v>
      </c>
      <c r="Q1876" s="197">
        <v>220</v>
      </c>
      <c r="R1876" s="197">
        <v>1143</v>
      </c>
      <c r="S1876" s="197">
        <v>294</v>
      </c>
      <c r="T1876" s="92">
        <f t="shared" si="29"/>
        <v>2018</v>
      </c>
      <c r="U1876">
        <f>VLOOKUP(A1876,'SB35 Determination Data'!$B$4:$F$542,5,FALSE)</f>
        <v>2014</v>
      </c>
    </row>
    <row r="1877" spans="1:21" ht="15" x14ac:dyDescent="0.2">
      <c r="A1877" s="197" t="s">
        <v>1078</v>
      </c>
      <c r="B1877" s="197" t="s">
        <v>24</v>
      </c>
      <c r="C1877" s="197" t="s">
        <v>13</v>
      </c>
      <c r="D1877" s="209">
        <v>2018</v>
      </c>
      <c r="E1877" s="197" t="s">
        <v>6</v>
      </c>
      <c r="F1877" s="203">
        <v>336</v>
      </c>
      <c r="G1877" s="200">
        <v>12</v>
      </c>
      <c r="H1877" s="204">
        <v>12</v>
      </c>
      <c r="I1877" s="204">
        <v>0</v>
      </c>
      <c r="J1877" s="204">
        <v>211</v>
      </c>
      <c r="K1877" s="199">
        <v>17</v>
      </c>
      <c r="L1877" s="203">
        <v>17</v>
      </c>
      <c r="M1877" s="203">
        <v>0</v>
      </c>
      <c r="N1877" s="203">
        <v>237</v>
      </c>
      <c r="O1877" s="203">
        <v>14</v>
      </c>
      <c r="P1877" s="208">
        <v>563</v>
      </c>
      <c r="Q1877" s="197">
        <v>343</v>
      </c>
      <c r="R1877" s="197">
        <v>1347</v>
      </c>
      <c r="S1877" s="197">
        <v>386</v>
      </c>
      <c r="T1877" s="92">
        <f t="shared" si="29"/>
        <v>2018</v>
      </c>
      <c r="U1877">
        <f>VLOOKUP(A1877,'SB35 Determination Data'!$B$4:$F$542,5,FALSE)</f>
        <v>2014</v>
      </c>
    </row>
    <row r="1878" spans="1:21" ht="15" x14ac:dyDescent="0.2">
      <c r="A1878" s="197" t="s">
        <v>274</v>
      </c>
      <c r="B1878" s="197" t="s">
        <v>66</v>
      </c>
      <c r="C1878" s="197" t="s">
        <v>67</v>
      </c>
      <c r="D1878" s="209">
        <v>2018</v>
      </c>
      <c r="E1878" s="197" t="s">
        <v>6</v>
      </c>
      <c r="F1878" s="203">
        <v>1043</v>
      </c>
      <c r="G1878" s="200">
        <v>2</v>
      </c>
      <c r="H1878" s="204">
        <v>2</v>
      </c>
      <c r="I1878" s="204">
        <v>0</v>
      </c>
      <c r="J1878" s="204">
        <v>793</v>
      </c>
      <c r="K1878" s="199">
        <v>0</v>
      </c>
      <c r="L1878" s="203">
        <v>0</v>
      </c>
      <c r="M1878" s="203">
        <v>0</v>
      </c>
      <c r="N1878" s="203">
        <v>734</v>
      </c>
      <c r="O1878" s="203">
        <v>0</v>
      </c>
      <c r="P1878" s="208">
        <v>1613</v>
      </c>
      <c r="Q1878" s="197">
        <v>253</v>
      </c>
      <c r="R1878" s="197">
        <v>4183</v>
      </c>
      <c r="S1878" s="197">
        <v>255</v>
      </c>
      <c r="T1878" s="92">
        <f t="shared" si="29"/>
        <v>2018</v>
      </c>
      <c r="U1878">
        <f>VLOOKUP(A1878,'SB35 Determination Data'!$B$4:$F$542,5,FALSE)</f>
        <v>2013</v>
      </c>
    </row>
    <row r="1879" spans="1:21" ht="15" x14ac:dyDescent="0.2">
      <c r="A1879" s="197" t="s">
        <v>275</v>
      </c>
      <c r="B1879" s="197" t="s">
        <v>5</v>
      </c>
      <c r="C1879" s="197" t="s">
        <v>3</v>
      </c>
      <c r="D1879" s="209">
        <v>2018</v>
      </c>
      <c r="E1879" s="197" t="s">
        <v>6</v>
      </c>
      <c r="F1879" s="203">
        <v>1</v>
      </c>
      <c r="G1879" s="200">
        <v>2</v>
      </c>
      <c r="H1879" s="204">
        <v>2</v>
      </c>
      <c r="I1879" s="204">
        <v>0</v>
      </c>
      <c r="J1879" s="204">
        <v>1</v>
      </c>
      <c r="K1879" s="199">
        <v>1</v>
      </c>
      <c r="L1879" s="203">
        <v>1</v>
      </c>
      <c r="M1879" s="203">
        <v>0</v>
      </c>
      <c r="N1879" s="203">
        <v>0</v>
      </c>
      <c r="O1879" s="203">
        <v>1</v>
      </c>
      <c r="P1879" s="208">
        <v>0</v>
      </c>
      <c r="Q1879" s="197">
        <v>6</v>
      </c>
      <c r="R1879" s="197">
        <v>2</v>
      </c>
      <c r="S1879" s="197">
        <v>10</v>
      </c>
      <c r="T1879" s="92">
        <f t="shared" si="29"/>
        <v>2018</v>
      </c>
      <c r="U1879">
        <f>VLOOKUP(A1879,'SB35 Determination Data'!$B$4:$F$542,5,FALSE)</f>
        <v>2014</v>
      </c>
    </row>
    <row r="1880" spans="1:21" ht="15" x14ac:dyDescent="0.2">
      <c r="A1880" s="197" t="s">
        <v>29</v>
      </c>
      <c r="B1880" s="197" t="s">
        <v>29</v>
      </c>
      <c r="C1880" s="197" t="s">
        <v>8</v>
      </c>
      <c r="D1880" s="209">
        <v>2018</v>
      </c>
      <c r="E1880" s="197" t="s">
        <v>6</v>
      </c>
      <c r="F1880" s="203">
        <v>859</v>
      </c>
      <c r="G1880" s="200">
        <v>0</v>
      </c>
      <c r="H1880" s="204">
        <v>0</v>
      </c>
      <c r="I1880" s="204">
        <v>0</v>
      </c>
      <c r="J1880" s="204">
        <v>469</v>
      </c>
      <c r="K1880" s="199">
        <v>21</v>
      </c>
      <c r="L1880" s="203">
        <v>0</v>
      </c>
      <c r="M1880" s="203">
        <v>21</v>
      </c>
      <c r="N1880" s="203">
        <v>530</v>
      </c>
      <c r="O1880" s="203">
        <v>0</v>
      </c>
      <c r="P1880" s="208">
        <v>1242</v>
      </c>
      <c r="Q1880" s="197">
        <v>62</v>
      </c>
      <c r="R1880" s="197">
        <v>3100</v>
      </c>
      <c r="S1880" s="197">
        <v>83</v>
      </c>
      <c r="T1880" s="92">
        <f t="shared" si="29"/>
        <v>2018</v>
      </c>
      <c r="U1880">
        <f>VLOOKUP(A1880,'SB35 Determination Data'!$B$4:$F$542,5,FALSE)</f>
        <v>2015</v>
      </c>
    </row>
    <row r="1881" spans="1:21" ht="15" x14ac:dyDescent="0.2">
      <c r="A1881" s="197" t="s">
        <v>964</v>
      </c>
      <c r="B1881" s="197" t="s">
        <v>29</v>
      </c>
      <c r="C1881" s="197" t="s">
        <v>8</v>
      </c>
      <c r="D1881" s="209">
        <v>2018</v>
      </c>
      <c r="E1881" s="197" t="s">
        <v>6</v>
      </c>
      <c r="F1881" s="203">
        <v>153</v>
      </c>
      <c r="G1881" s="200">
        <v>0</v>
      </c>
      <c r="H1881" s="204">
        <v>0</v>
      </c>
      <c r="I1881" s="204">
        <v>0</v>
      </c>
      <c r="J1881" s="204">
        <v>103</v>
      </c>
      <c r="K1881" s="199">
        <v>21</v>
      </c>
      <c r="L1881" s="203">
        <v>0</v>
      </c>
      <c r="M1881" s="203">
        <v>21</v>
      </c>
      <c r="N1881" s="203">
        <v>102</v>
      </c>
      <c r="O1881" s="203">
        <v>0</v>
      </c>
      <c r="P1881" s="208">
        <v>555</v>
      </c>
      <c r="Q1881" s="197">
        <v>62</v>
      </c>
      <c r="R1881" s="197">
        <v>913</v>
      </c>
      <c r="S1881" s="197">
        <v>83</v>
      </c>
      <c r="T1881" s="92">
        <f t="shared" si="29"/>
        <v>2018</v>
      </c>
      <c r="U1881">
        <f>VLOOKUP(A1881,'SB35 Determination Data'!$B$4:$F$542,5,FALSE)</f>
        <v>2015</v>
      </c>
    </row>
    <row r="1882" spans="1:21" ht="15" x14ac:dyDescent="0.2">
      <c r="A1882" s="197" t="s">
        <v>276</v>
      </c>
      <c r="B1882" s="197" t="s">
        <v>21</v>
      </c>
      <c r="C1882" s="197" t="s">
        <v>8</v>
      </c>
      <c r="D1882" s="209">
        <v>2018</v>
      </c>
      <c r="E1882" s="197" t="s">
        <v>6</v>
      </c>
      <c r="F1882" s="203">
        <v>56</v>
      </c>
      <c r="G1882" s="200">
        <v>0</v>
      </c>
      <c r="H1882" s="204">
        <v>0</v>
      </c>
      <c r="I1882" s="204">
        <v>0</v>
      </c>
      <c r="J1882" s="204">
        <v>53</v>
      </c>
      <c r="K1882" s="199">
        <v>2</v>
      </c>
      <c r="L1882" s="203">
        <v>1</v>
      </c>
      <c r="M1882" s="203">
        <v>1</v>
      </c>
      <c r="N1882" s="203">
        <v>75</v>
      </c>
      <c r="O1882" s="203">
        <v>0</v>
      </c>
      <c r="P1882" s="208">
        <v>265</v>
      </c>
      <c r="Q1882" s="197">
        <v>2</v>
      </c>
      <c r="R1882" s="197">
        <v>449</v>
      </c>
      <c r="S1882" s="197">
        <v>4</v>
      </c>
      <c r="T1882" s="92">
        <f t="shared" si="29"/>
        <v>2018</v>
      </c>
      <c r="U1882">
        <f>VLOOKUP(A1882,'SB35 Determination Data'!$B$4:$F$542,5,FALSE)</f>
        <v>2015</v>
      </c>
    </row>
    <row r="1883" spans="1:21" ht="15" x14ac:dyDescent="0.2">
      <c r="A1883" s="197" t="s">
        <v>277</v>
      </c>
      <c r="B1883" s="197" t="s">
        <v>40</v>
      </c>
      <c r="C1883" s="197" t="s">
        <v>8</v>
      </c>
      <c r="D1883" s="209">
        <v>2018</v>
      </c>
      <c r="E1883" s="197" t="s">
        <v>6</v>
      </c>
      <c r="F1883" s="203">
        <v>240</v>
      </c>
      <c r="G1883" s="200">
        <v>1</v>
      </c>
      <c r="H1883" s="204">
        <v>1</v>
      </c>
      <c r="I1883" s="204">
        <v>0</v>
      </c>
      <c r="J1883" s="204">
        <v>148</v>
      </c>
      <c r="K1883" s="199">
        <v>23</v>
      </c>
      <c r="L1883" s="203">
        <v>1</v>
      </c>
      <c r="M1883" s="203">
        <v>22</v>
      </c>
      <c r="N1883" s="208">
        <v>181</v>
      </c>
      <c r="O1883" s="203">
        <v>1</v>
      </c>
      <c r="P1883" s="208">
        <v>438</v>
      </c>
      <c r="Q1883" s="197">
        <v>14</v>
      </c>
      <c r="R1883" s="197">
        <v>1007</v>
      </c>
      <c r="S1883" s="197">
        <v>39</v>
      </c>
      <c r="T1883" s="92">
        <f t="shared" si="29"/>
        <v>2018</v>
      </c>
      <c r="U1883">
        <f>VLOOKUP(A1883,'SB35 Determination Data'!$B$4:$F$542,5,FALSE)</f>
        <v>2015</v>
      </c>
    </row>
    <row r="1884" spans="1:21" ht="15" x14ac:dyDescent="0.2">
      <c r="A1884" s="197" t="s">
        <v>277</v>
      </c>
      <c r="B1884" s="197" t="s">
        <v>40</v>
      </c>
      <c r="C1884" s="197" t="s">
        <v>8</v>
      </c>
      <c r="D1884" s="209">
        <v>2018</v>
      </c>
      <c r="E1884" s="197" t="s">
        <v>6</v>
      </c>
      <c r="F1884" s="203">
        <v>240</v>
      </c>
      <c r="G1884" s="200">
        <v>1</v>
      </c>
      <c r="H1884" s="204">
        <v>1</v>
      </c>
      <c r="I1884" s="204">
        <v>0</v>
      </c>
      <c r="J1884" s="204">
        <v>148</v>
      </c>
      <c r="K1884" s="199">
        <v>23</v>
      </c>
      <c r="L1884" s="203">
        <v>1</v>
      </c>
      <c r="M1884" s="203">
        <v>22</v>
      </c>
      <c r="N1884" s="203">
        <v>181</v>
      </c>
      <c r="O1884" s="203">
        <v>1</v>
      </c>
      <c r="P1884" s="208">
        <v>438</v>
      </c>
      <c r="Q1884" s="197">
        <v>14</v>
      </c>
      <c r="R1884" s="197">
        <v>1007</v>
      </c>
      <c r="S1884" s="197">
        <v>39</v>
      </c>
      <c r="T1884" s="92">
        <f t="shared" si="29"/>
        <v>2018</v>
      </c>
      <c r="U1884">
        <f>VLOOKUP(A1884,'SB35 Determination Data'!$B$4:$F$542,5,FALSE)</f>
        <v>2015</v>
      </c>
    </row>
    <row r="1885" spans="1:21" ht="15" x14ac:dyDescent="0.2">
      <c r="A1885" s="197" t="s">
        <v>278</v>
      </c>
      <c r="B1885" s="197" t="s">
        <v>21</v>
      </c>
      <c r="C1885" s="197" t="s">
        <v>8</v>
      </c>
      <c r="D1885" s="209">
        <v>2018</v>
      </c>
      <c r="E1885" s="197" t="s">
        <v>6</v>
      </c>
      <c r="F1885" s="203">
        <v>516</v>
      </c>
      <c r="G1885" s="200">
        <v>0</v>
      </c>
      <c r="H1885" s="204">
        <v>0</v>
      </c>
      <c r="I1885" s="204">
        <v>0</v>
      </c>
      <c r="J1885" s="204">
        <v>279</v>
      </c>
      <c r="K1885" s="199">
        <v>0</v>
      </c>
      <c r="L1885" s="203">
        <v>0</v>
      </c>
      <c r="M1885" s="203">
        <v>0</v>
      </c>
      <c r="N1885" s="203">
        <v>282</v>
      </c>
      <c r="O1885" s="203">
        <v>0</v>
      </c>
      <c r="P1885" s="208">
        <v>340</v>
      </c>
      <c r="Q1885" s="197">
        <v>275</v>
      </c>
      <c r="R1885" s="197">
        <v>1417</v>
      </c>
      <c r="S1885" s="197">
        <v>275</v>
      </c>
      <c r="T1885" s="92">
        <f t="shared" si="29"/>
        <v>2018</v>
      </c>
      <c r="U1885">
        <f>VLOOKUP(A1885,'SB35 Determination Data'!$B$4:$F$542,5,FALSE)</f>
        <v>2015</v>
      </c>
    </row>
    <row r="1886" spans="1:21" ht="15" x14ac:dyDescent="0.2">
      <c r="A1886" s="197" t="s">
        <v>1431</v>
      </c>
      <c r="B1886" s="197" t="s">
        <v>68</v>
      </c>
      <c r="C1886" s="197" t="s">
        <v>26</v>
      </c>
      <c r="D1886" s="209">
        <v>2018</v>
      </c>
      <c r="E1886" s="197" t="s">
        <v>6</v>
      </c>
      <c r="F1886" s="203">
        <v>13</v>
      </c>
      <c r="G1886" s="200">
        <v>0</v>
      </c>
      <c r="H1886" s="204">
        <v>0</v>
      </c>
      <c r="I1886" s="204">
        <v>0</v>
      </c>
      <c r="J1886" s="204">
        <v>9</v>
      </c>
      <c r="K1886" s="199">
        <v>0</v>
      </c>
      <c r="L1886" s="203">
        <v>0</v>
      </c>
      <c r="M1886" s="203">
        <v>0</v>
      </c>
      <c r="N1886" s="203">
        <v>10</v>
      </c>
      <c r="O1886" s="203">
        <v>0</v>
      </c>
      <c r="P1886" s="208">
        <v>23</v>
      </c>
      <c r="Q1886" s="197">
        <v>0</v>
      </c>
      <c r="R1886" s="197">
        <v>55</v>
      </c>
      <c r="S1886" s="197">
        <v>0</v>
      </c>
      <c r="T1886" s="92">
        <f t="shared" si="29"/>
        <v>2018</v>
      </c>
      <c r="U1886">
        <f>VLOOKUP(A1886,'SB35 Determination Data'!$B$4:$F$542,5,FALSE)</f>
        <v>2016</v>
      </c>
    </row>
    <row r="1887" spans="1:21" ht="15" x14ac:dyDescent="0.2">
      <c r="A1887" s="197" t="s">
        <v>279</v>
      </c>
      <c r="B1887" s="197" t="s">
        <v>12</v>
      </c>
      <c r="C1887" s="197" t="s">
        <v>3</v>
      </c>
      <c r="D1887" s="209">
        <v>2018</v>
      </c>
      <c r="E1887" s="197" t="s">
        <v>6</v>
      </c>
      <c r="F1887" s="203">
        <v>45</v>
      </c>
      <c r="G1887" s="200">
        <v>172</v>
      </c>
      <c r="H1887" s="204">
        <v>172</v>
      </c>
      <c r="I1887" s="204">
        <v>0</v>
      </c>
      <c r="J1887" s="204">
        <v>32</v>
      </c>
      <c r="K1887" s="199">
        <v>388</v>
      </c>
      <c r="L1887" s="203">
        <v>388</v>
      </c>
      <c r="M1887" s="203">
        <v>0</v>
      </c>
      <c r="N1887" s="203">
        <v>37</v>
      </c>
      <c r="O1887" s="203">
        <v>17</v>
      </c>
      <c r="P1887" s="208">
        <v>90</v>
      </c>
      <c r="Q1887" s="197">
        <v>796</v>
      </c>
      <c r="R1887" s="197">
        <v>204</v>
      </c>
      <c r="S1887" s="197">
        <v>1373</v>
      </c>
      <c r="T1887" s="92">
        <f t="shared" si="29"/>
        <v>2018</v>
      </c>
      <c r="U1887">
        <f>VLOOKUP(A1887,'SB35 Determination Data'!$B$4:$F$542,5,FALSE)</f>
        <v>2014</v>
      </c>
    </row>
    <row r="1888" spans="1:21" ht="15" x14ac:dyDescent="0.2">
      <c r="A1888" s="197" t="s">
        <v>55</v>
      </c>
      <c r="B1888" s="197" t="s">
        <v>55</v>
      </c>
      <c r="C1888" s="197" t="s">
        <v>56</v>
      </c>
      <c r="D1888" s="209">
        <v>2018</v>
      </c>
      <c r="E1888" s="197" t="s">
        <v>6</v>
      </c>
      <c r="F1888" s="203">
        <v>962</v>
      </c>
      <c r="G1888" s="200">
        <v>57</v>
      </c>
      <c r="H1888" s="204">
        <v>57</v>
      </c>
      <c r="I1888" s="204">
        <v>0</v>
      </c>
      <c r="J1888" s="204">
        <v>701</v>
      </c>
      <c r="K1888" s="199">
        <v>48</v>
      </c>
      <c r="L1888" s="203">
        <v>48</v>
      </c>
      <c r="M1888" s="203">
        <v>0</v>
      </c>
      <c r="N1888" s="208">
        <v>820</v>
      </c>
      <c r="O1888" s="203">
        <v>0</v>
      </c>
      <c r="P1888" s="208">
        <v>1617</v>
      </c>
      <c r="Q1888" s="197">
        <v>245</v>
      </c>
      <c r="R1888" s="197">
        <v>4100</v>
      </c>
      <c r="S1888" s="197">
        <v>350</v>
      </c>
      <c r="T1888" s="92">
        <f t="shared" si="29"/>
        <v>2018</v>
      </c>
      <c r="U1888">
        <f>VLOOKUP(A1888,'SB35 Determination Data'!$B$4:$F$542,5,FALSE)</f>
        <v>2015</v>
      </c>
    </row>
    <row r="1889" spans="1:21" ht="15" x14ac:dyDescent="0.2">
      <c r="A1889" s="197" t="s">
        <v>280</v>
      </c>
      <c r="B1889" s="197" t="s">
        <v>55</v>
      </c>
      <c r="C1889" s="197" t="s">
        <v>56</v>
      </c>
      <c r="D1889" s="209">
        <v>2018</v>
      </c>
      <c r="E1889" s="197" t="s">
        <v>6</v>
      </c>
      <c r="F1889" s="203">
        <v>159</v>
      </c>
      <c r="G1889" s="200">
        <v>1</v>
      </c>
      <c r="H1889" s="204">
        <v>0</v>
      </c>
      <c r="I1889" s="204">
        <v>1</v>
      </c>
      <c r="J1889" s="204">
        <v>106</v>
      </c>
      <c r="K1889" s="199">
        <v>14</v>
      </c>
      <c r="L1889" s="203">
        <v>0</v>
      </c>
      <c r="M1889" s="203">
        <v>14</v>
      </c>
      <c r="N1889" s="203">
        <v>112</v>
      </c>
      <c r="O1889" s="203">
        <v>82</v>
      </c>
      <c r="P1889" s="208">
        <v>284</v>
      </c>
      <c r="Q1889" s="197">
        <v>231</v>
      </c>
      <c r="R1889" s="197">
        <v>661</v>
      </c>
      <c r="S1889" s="197">
        <v>328</v>
      </c>
      <c r="T1889" s="92">
        <f t="shared" si="29"/>
        <v>2018</v>
      </c>
      <c r="U1889">
        <f>VLOOKUP(A1889,'SB35 Determination Data'!$B$4:$F$542,5,FALSE)</f>
        <v>2015</v>
      </c>
    </row>
    <row r="1890" spans="1:21" ht="15" x14ac:dyDescent="0.2">
      <c r="A1890" s="197" t="s">
        <v>62</v>
      </c>
      <c r="B1890" s="197" t="s">
        <v>62</v>
      </c>
      <c r="C1890" s="197" t="s">
        <v>8</v>
      </c>
      <c r="D1890" s="209">
        <v>2018</v>
      </c>
      <c r="E1890" s="197" t="s">
        <v>6</v>
      </c>
      <c r="F1890" s="203">
        <v>1050</v>
      </c>
      <c r="G1890" s="200">
        <v>0</v>
      </c>
      <c r="H1890" s="204">
        <v>0</v>
      </c>
      <c r="I1890" s="204">
        <v>0</v>
      </c>
      <c r="J1890" s="204">
        <v>695</v>
      </c>
      <c r="K1890" s="199">
        <v>0</v>
      </c>
      <c r="L1890" s="203">
        <v>0</v>
      </c>
      <c r="M1890" s="203">
        <v>0</v>
      </c>
      <c r="N1890" s="203">
        <v>755</v>
      </c>
      <c r="O1890" s="203">
        <v>5</v>
      </c>
      <c r="P1890" s="208">
        <v>1593</v>
      </c>
      <c r="Q1890" s="197">
        <v>1162</v>
      </c>
      <c r="R1890" s="197">
        <v>4093</v>
      </c>
      <c r="S1890" s="197">
        <v>1167</v>
      </c>
      <c r="T1890" s="92">
        <f t="shared" si="29"/>
        <v>2018</v>
      </c>
      <c r="U1890">
        <f>VLOOKUP(A1890,'SB35 Determination Data'!$B$4:$F$542,5,FALSE)</f>
        <v>2015</v>
      </c>
    </row>
    <row r="1891" spans="1:21" ht="15" x14ac:dyDescent="0.2">
      <c r="A1891" s="197" t="s">
        <v>281</v>
      </c>
      <c r="B1891" s="197" t="s">
        <v>62</v>
      </c>
      <c r="C1891" s="197" t="s">
        <v>8</v>
      </c>
      <c r="D1891" s="209">
        <v>2018</v>
      </c>
      <c r="E1891" s="197" t="s">
        <v>6</v>
      </c>
      <c r="F1891" s="203">
        <v>22</v>
      </c>
      <c r="G1891" s="200">
        <v>22</v>
      </c>
      <c r="H1891" s="204">
        <v>0</v>
      </c>
      <c r="I1891" s="204">
        <v>22</v>
      </c>
      <c r="J1891" s="204">
        <v>13</v>
      </c>
      <c r="K1891" s="199">
        <v>0</v>
      </c>
      <c r="L1891" s="203">
        <v>0</v>
      </c>
      <c r="M1891" s="203">
        <v>0</v>
      </c>
      <c r="N1891" s="203">
        <v>214</v>
      </c>
      <c r="O1891" s="203">
        <v>65</v>
      </c>
      <c r="P1891" s="208">
        <v>28</v>
      </c>
      <c r="Q1891" s="197">
        <v>0</v>
      </c>
      <c r="R1891" s="197">
        <v>277</v>
      </c>
      <c r="S1891" s="197">
        <v>87</v>
      </c>
      <c r="T1891" s="92">
        <f t="shared" si="29"/>
        <v>2018</v>
      </c>
      <c r="U1891">
        <f>VLOOKUP(A1891,'SB35 Determination Data'!$B$4:$F$542,5,FALSE)</f>
        <v>2015</v>
      </c>
    </row>
    <row r="1892" spans="1:21" ht="15" x14ac:dyDescent="0.2">
      <c r="A1892" s="197" t="s">
        <v>1124</v>
      </c>
      <c r="B1892" s="197" t="s">
        <v>5</v>
      </c>
      <c r="C1892" s="197" t="s">
        <v>3</v>
      </c>
      <c r="D1892" s="209">
        <v>2018</v>
      </c>
      <c r="E1892" s="197" t="s">
        <v>6</v>
      </c>
      <c r="F1892" s="203">
        <v>2645</v>
      </c>
      <c r="G1892" s="200">
        <v>0</v>
      </c>
      <c r="H1892" s="204">
        <v>0</v>
      </c>
      <c r="I1892" s="204">
        <v>0</v>
      </c>
      <c r="J1892" s="204">
        <v>1678</v>
      </c>
      <c r="K1892" s="199">
        <v>0</v>
      </c>
      <c r="L1892" s="203">
        <v>0</v>
      </c>
      <c r="M1892" s="203">
        <v>0</v>
      </c>
      <c r="N1892" s="203">
        <v>1532</v>
      </c>
      <c r="O1892" s="203">
        <v>3</v>
      </c>
      <c r="P1892" s="208">
        <v>5126</v>
      </c>
      <c r="Q1892" s="197">
        <v>415</v>
      </c>
      <c r="R1892" s="197">
        <v>10981</v>
      </c>
      <c r="S1892" s="197">
        <v>418</v>
      </c>
      <c r="T1892" s="92">
        <f t="shared" si="29"/>
        <v>2018</v>
      </c>
      <c r="U1892">
        <f>VLOOKUP(A1892,'SB35 Determination Data'!$B$4:$F$542,5,FALSE)</f>
        <v>2014</v>
      </c>
    </row>
    <row r="1893" spans="1:21" ht="15" x14ac:dyDescent="0.2">
      <c r="A1893" s="197" t="s">
        <v>64</v>
      </c>
      <c r="B1893" s="197" t="s">
        <v>64</v>
      </c>
      <c r="C1893" s="197" t="s">
        <v>26</v>
      </c>
      <c r="D1893" s="209">
        <v>2018</v>
      </c>
      <c r="E1893" s="197" t="s">
        <v>6</v>
      </c>
      <c r="F1893" s="197">
        <v>180</v>
      </c>
      <c r="G1893" s="200">
        <v>6</v>
      </c>
      <c r="H1893" s="210">
        <v>6</v>
      </c>
      <c r="I1893" s="210">
        <v>0</v>
      </c>
      <c r="J1893" s="210">
        <v>118</v>
      </c>
      <c r="K1893" s="199">
        <v>53</v>
      </c>
      <c r="L1893" s="197">
        <v>47</v>
      </c>
      <c r="M1893" s="197">
        <v>6</v>
      </c>
      <c r="N1893" s="197">
        <v>136</v>
      </c>
      <c r="O1893" s="197">
        <v>1</v>
      </c>
      <c r="P1893" s="208">
        <v>313</v>
      </c>
      <c r="Q1893" s="197">
        <v>90</v>
      </c>
      <c r="R1893" s="197">
        <v>747</v>
      </c>
      <c r="S1893" s="197">
        <v>150</v>
      </c>
      <c r="T1893" s="92">
        <f t="shared" si="29"/>
        <v>2018</v>
      </c>
      <c r="U1893">
        <f>VLOOKUP(A1893,'SB35 Determination Data'!$B$4:$F$542,5,FALSE)</f>
        <v>2016</v>
      </c>
    </row>
    <row r="1894" spans="1:21" ht="15" x14ac:dyDescent="0.2">
      <c r="A1894" s="197" t="s">
        <v>282</v>
      </c>
      <c r="B1894" s="197" t="s">
        <v>64</v>
      </c>
      <c r="C1894" s="197" t="s">
        <v>26</v>
      </c>
      <c r="D1894" s="209">
        <v>2018</v>
      </c>
      <c r="E1894" s="197" t="s">
        <v>6</v>
      </c>
      <c r="F1894" s="197">
        <v>317</v>
      </c>
      <c r="G1894" s="200">
        <v>0</v>
      </c>
      <c r="H1894" s="210">
        <v>0</v>
      </c>
      <c r="I1894" s="210">
        <v>0</v>
      </c>
      <c r="J1894" s="210">
        <v>207</v>
      </c>
      <c r="K1894" s="199">
        <v>15</v>
      </c>
      <c r="L1894" s="197">
        <v>0</v>
      </c>
      <c r="M1894" s="197">
        <v>15</v>
      </c>
      <c r="N1894" s="197">
        <v>239</v>
      </c>
      <c r="O1894" s="197">
        <v>26</v>
      </c>
      <c r="P1894" s="208">
        <v>551</v>
      </c>
      <c r="Q1894" s="197">
        <v>44</v>
      </c>
      <c r="R1894" s="197">
        <v>1314</v>
      </c>
      <c r="S1894" s="197">
        <v>85</v>
      </c>
      <c r="T1894" s="92">
        <f t="shared" si="29"/>
        <v>2018</v>
      </c>
      <c r="U1894">
        <f>VLOOKUP(A1894,'SB35 Determination Data'!$B$4:$F$542,5,FALSE)</f>
        <v>2016</v>
      </c>
    </row>
    <row r="1895" spans="1:21" ht="15" x14ac:dyDescent="0.2">
      <c r="A1895" s="197" t="s">
        <v>283</v>
      </c>
      <c r="B1895" s="197" t="s">
        <v>5</v>
      </c>
      <c r="C1895" s="197" t="s">
        <v>3</v>
      </c>
      <c r="D1895" s="209">
        <v>2018</v>
      </c>
      <c r="E1895" s="197" t="s">
        <v>6</v>
      </c>
      <c r="F1895" s="197">
        <v>82</v>
      </c>
      <c r="G1895" s="200">
        <v>0</v>
      </c>
      <c r="H1895" s="210">
        <v>0</v>
      </c>
      <c r="I1895" s="210">
        <v>0</v>
      </c>
      <c r="J1895" s="210">
        <v>50</v>
      </c>
      <c r="K1895" s="199">
        <v>2</v>
      </c>
      <c r="L1895" s="197">
        <v>0</v>
      </c>
      <c r="M1895" s="197">
        <v>2</v>
      </c>
      <c r="N1895" s="197">
        <v>53</v>
      </c>
      <c r="O1895" s="197">
        <v>0</v>
      </c>
      <c r="P1895" s="208">
        <v>139</v>
      </c>
      <c r="Q1895" s="197">
        <v>0</v>
      </c>
      <c r="R1895" s="197">
        <v>324</v>
      </c>
      <c r="S1895" s="197">
        <v>2</v>
      </c>
      <c r="T1895" s="92">
        <f t="shared" si="29"/>
        <v>2018</v>
      </c>
      <c r="U1895">
        <f>VLOOKUP(A1895,'SB35 Determination Data'!$B$4:$F$542,5,FALSE)</f>
        <v>2014</v>
      </c>
    </row>
    <row r="1896" spans="1:21" ht="15" x14ac:dyDescent="0.2">
      <c r="A1896" s="197" t="s">
        <v>284</v>
      </c>
      <c r="B1896" s="197" t="s">
        <v>55</v>
      </c>
      <c r="C1896" s="197" t="s">
        <v>56</v>
      </c>
      <c r="D1896" s="209">
        <v>2018</v>
      </c>
      <c r="E1896" s="197" t="s">
        <v>6</v>
      </c>
      <c r="F1896" s="197">
        <v>985</v>
      </c>
      <c r="G1896" s="200">
        <v>0</v>
      </c>
      <c r="H1896" s="210">
        <v>0</v>
      </c>
      <c r="I1896" s="210">
        <v>0</v>
      </c>
      <c r="J1896" s="210">
        <v>656</v>
      </c>
      <c r="K1896" s="199">
        <v>108</v>
      </c>
      <c r="L1896" s="197">
        <v>78</v>
      </c>
      <c r="M1896" s="197">
        <v>30</v>
      </c>
      <c r="N1896" s="197">
        <v>730</v>
      </c>
      <c r="O1896" s="197">
        <v>0</v>
      </c>
      <c r="P1896" s="208">
        <v>1731</v>
      </c>
      <c r="Q1896" s="197">
        <v>52</v>
      </c>
      <c r="R1896" s="197">
        <v>4102</v>
      </c>
      <c r="S1896" s="197">
        <v>160</v>
      </c>
      <c r="T1896" s="92">
        <f t="shared" si="29"/>
        <v>2018</v>
      </c>
      <c r="U1896">
        <f>VLOOKUP(A1896,'SB35 Determination Data'!$B$4:$F$542,5,FALSE)</f>
        <v>2015</v>
      </c>
    </row>
    <row r="1897" spans="1:21" ht="15" x14ac:dyDescent="0.2">
      <c r="A1897" s="197" t="s">
        <v>1021</v>
      </c>
      <c r="B1897" s="197" t="s">
        <v>5</v>
      </c>
      <c r="C1897" s="197" t="s">
        <v>3</v>
      </c>
      <c r="D1897" s="209">
        <v>2018</v>
      </c>
      <c r="E1897" s="197" t="s">
        <v>6</v>
      </c>
      <c r="F1897" s="197">
        <v>428</v>
      </c>
      <c r="G1897" s="200">
        <v>53</v>
      </c>
      <c r="H1897" s="210">
        <v>53</v>
      </c>
      <c r="I1897" s="210">
        <v>0</v>
      </c>
      <c r="J1897" s="210">
        <v>263</v>
      </c>
      <c r="K1897" s="199">
        <v>9</v>
      </c>
      <c r="L1897" s="197">
        <v>9</v>
      </c>
      <c r="M1897" s="197">
        <v>0</v>
      </c>
      <c r="N1897" s="197">
        <v>283</v>
      </c>
      <c r="O1897" s="197">
        <v>25</v>
      </c>
      <c r="P1897" s="208">
        <v>700</v>
      </c>
      <c r="Q1897" s="197">
        <v>312</v>
      </c>
      <c r="R1897" s="197">
        <v>1674</v>
      </c>
      <c r="S1897" s="197">
        <v>399</v>
      </c>
      <c r="T1897" s="92">
        <f t="shared" si="29"/>
        <v>2018</v>
      </c>
      <c r="U1897">
        <f>VLOOKUP(A1897,'SB35 Determination Data'!$B$4:$F$542,5,FALSE)</f>
        <v>2014</v>
      </c>
    </row>
    <row r="1898" spans="1:21" ht="15" x14ac:dyDescent="0.2">
      <c r="A1898" s="197" t="s">
        <v>1141</v>
      </c>
      <c r="B1898" s="197" t="s">
        <v>61</v>
      </c>
      <c r="C1898" s="197" t="s">
        <v>3</v>
      </c>
      <c r="D1898" s="209">
        <v>2018</v>
      </c>
      <c r="E1898" s="197" t="s">
        <v>6</v>
      </c>
      <c r="F1898" s="197">
        <v>288</v>
      </c>
      <c r="G1898" s="200"/>
      <c r="H1898" s="210"/>
      <c r="I1898" s="210"/>
      <c r="J1898" s="210">
        <v>201</v>
      </c>
      <c r="K1898" s="199"/>
      <c r="L1898" s="197"/>
      <c r="M1898" s="197"/>
      <c r="N1898" s="197">
        <v>241</v>
      </c>
      <c r="O1898" s="197"/>
      <c r="P1898" s="208">
        <v>555</v>
      </c>
      <c r="Q1898" s="197"/>
      <c r="R1898" s="197">
        <v>1285</v>
      </c>
      <c r="S1898" s="197"/>
      <c r="T1898" s="92">
        <f t="shared" si="29"/>
        <v>2018</v>
      </c>
      <c r="U1898">
        <f>VLOOKUP(A1898,'SB35 Determination Data'!$B$4:$F$542,5,FALSE)</f>
        <v>2014</v>
      </c>
    </row>
    <row r="1899" spans="1:21" ht="15" x14ac:dyDescent="0.2">
      <c r="A1899" s="197" t="s">
        <v>286</v>
      </c>
      <c r="B1899" s="197" t="s">
        <v>66</v>
      </c>
      <c r="C1899" s="197" t="s">
        <v>67</v>
      </c>
      <c r="D1899" s="209">
        <v>2018</v>
      </c>
      <c r="E1899" s="197" t="s">
        <v>6</v>
      </c>
      <c r="F1899" s="197">
        <v>914</v>
      </c>
      <c r="G1899" s="200">
        <v>0</v>
      </c>
      <c r="H1899" s="210">
        <v>0</v>
      </c>
      <c r="I1899" s="210">
        <v>0</v>
      </c>
      <c r="J1899" s="210">
        <v>694</v>
      </c>
      <c r="K1899" s="199">
        <v>0</v>
      </c>
      <c r="L1899" s="197">
        <v>0</v>
      </c>
      <c r="M1899" s="197">
        <v>0</v>
      </c>
      <c r="N1899" s="197">
        <v>642</v>
      </c>
      <c r="O1899" s="197">
        <v>0</v>
      </c>
      <c r="P1899" s="208">
        <v>1410</v>
      </c>
      <c r="Q1899" s="197">
        <v>157</v>
      </c>
      <c r="R1899" s="197">
        <v>3660</v>
      </c>
      <c r="S1899" s="197">
        <v>157</v>
      </c>
      <c r="T1899" s="92">
        <f t="shared" si="29"/>
        <v>2018</v>
      </c>
      <c r="U1899">
        <f>VLOOKUP(A1899,'SB35 Determination Data'!$B$4:$F$542,5,FALSE)</f>
        <v>2013</v>
      </c>
    </row>
    <row r="1900" spans="1:21" ht="15" x14ac:dyDescent="0.2">
      <c r="A1900" s="197" t="s">
        <v>1017</v>
      </c>
      <c r="B1900" s="197" t="s">
        <v>62</v>
      </c>
      <c r="C1900" s="197" t="s">
        <v>8</v>
      </c>
      <c r="D1900" s="209">
        <v>2018</v>
      </c>
      <c r="E1900" s="197" t="s">
        <v>6</v>
      </c>
      <c r="F1900" s="197">
        <v>147</v>
      </c>
      <c r="G1900" s="200"/>
      <c r="H1900" s="210"/>
      <c r="I1900" s="210"/>
      <c r="J1900" s="210">
        <v>95</v>
      </c>
      <c r="K1900" s="199"/>
      <c r="L1900" s="197"/>
      <c r="M1900" s="197"/>
      <c r="N1900" s="197">
        <v>104</v>
      </c>
      <c r="O1900" s="197"/>
      <c r="P1900" s="208">
        <v>93</v>
      </c>
      <c r="Q1900" s="197"/>
      <c r="R1900" s="197">
        <v>439</v>
      </c>
      <c r="S1900" s="197"/>
      <c r="T1900" s="92">
        <f t="shared" si="29"/>
        <v>2018</v>
      </c>
      <c r="U1900">
        <f>VLOOKUP(A1900,'SB35 Determination Data'!$B$4:$F$542,5,FALSE)</f>
        <v>2015</v>
      </c>
    </row>
    <row r="1901" spans="1:21" ht="15" x14ac:dyDescent="0.2">
      <c r="A1901" s="197" t="s">
        <v>287</v>
      </c>
      <c r="B1901" s="197" t="s">
        <v>40</v>
      </c>
      <c r="C1901" s="197" t="s">
        <v>8</v>
      </c>
      <c r="D1901" s="209">
        <v>2018</v>
      </c>
      <c r="E1901" s="197" t="s">
        <v>6</v>
      </c>
      <c r="F1901" s="197">
        <v>26</v>
      </c>
      <c r="G1901" s="200">
        <v>0</v>
      </c>
      <c r="H1901" s="210">
        <v>0</v>
      </c>
      <c r="I1901" s="210">
        <v>0</v>
      </c>
      <c r="J1901" s="210">
        <v>14</v>
      </c>
      <c r="K1901" s="199">
        <v>0</v>
      </c>
      <c r="L1901" s="197">
        <v>0</v>
      </c>
      <c r="M1901" s="197">
        <v>0</v>
      </c>
      <c r="N1901" s="197">
        <v>16</v>
      </c>
      <c r="O1901" s="197">
        <v>1</v>
      </c>
      <c r="P1901" s="208">
        <v>23</v>
      </c>
      <c r="Q1901" s="197">
        <v>2</v>
      </c>
      <c r="R1901" s="197">
        <v>79</v>
      </c>
      <c r="S1901" s="197">
        <v>3</v>
      </c>
      <c r="T1901" s="92">
        <f t="shared" si="29"/>
        <v>2018</v>
      </c>
      <c r="U1901">
        <f>VLOOKUP(A1901,'SB35 Determination Data'!$B$4:$F$542,5,FALSE)</f>
        <v>2015</v>
      </c>
    </row>
    <row r="1902" spans="1:21" ht="15" x14ac:dyDescent="0.2">
      <c r="A1902" s="197" t="s">
        <v>1441</v>
      </c>
      <c r="B1902" s="197" t="s">
        <v>64</v>
      </c>
      <c r="C1902" s="197" t="s">
        <v>26</v>
      </c>
      <c r="D1902" s="209">
        <v>2018</v>
      </c>
      <c r="E1902" s="197" t="s">
        <v>6</v>
      </c>
      <c r="F1902" s="197">
        <v>34</v>
      </c>
      <c r="G1902" s="200">
        <v>0</v>
      </c>
      <c r="H1902" s="210">
        <v>0</v>
      </c>
      <c r="I1902" s="210">
        <v>0</v>
      </c>
      <c r="J1902" s="210">
        <v>22</v>
      </c>
      <c r="K1902" s="199">
        <v>0</v>
      </c>
      <c r="L1902" s="197">
        <v>0</v>
      </c>
      <c r="M1902" s="197">
        <v>0</v>
      </c>
      <c r="N1902" s="197">
        <v>26</v>
      </c>
      <c r="O1902" s="197">
        <v>3</v>
      </c>
      <c r="P1902" s="208">
        <v>58</v>
      </c>
      <c r="Q1902" s="197">
        <v>63</v>
      </c>
      <c r="R1902" s="197">
        <v>140</v>
      </c>
      <c r="S1902" s="197">
        <v>66</v>
      </c>
      <c r="T1902" s="92">
        <f t="shared" si="29"/>
        <v>2018</v>
      </c>
      <c r="U1902">
        <f>VLOOKUP(A1902,'SB35 Determination Data'!$B$4:$F$542,5,FALSE)</f>
        <v>2016</v>
      </c>
    </row>
    <row r="1903" spans="1:21" ht="15" x14ac:dyDescent="0.2">
      <c r="A1903" s="197" t="s">
        <v>1443</v>
      </c>
      <c r="B1903" s="197" t="s">
        <v>12</v>
      </c>
      <c r="C1903" s="197" t="s">
        <v>3</v>
      </c>
      <c r="D1903" s="209">
        <v>2018</v>
      </c>
      <c r="E1903" s="197" t="s">
        <v>6</v>
      </c>
      <c r="F1903" s="197">
        <v>1</v>
      </c>
      <c r="G1903" s="200"/>
      <c r="H1903" s="210"/>
      <c r="I1903" s="210"/>
      <c r="J1903" s="210">
        <v>1</v>
      </c>
      <c r="K1903" s="199"/>
      <c r="L1903" s="197"/>
      <c r="M1903" s="197"/>
      <c r="N1903" s="197">
        <v>0</v>
      </c>
      <c r="O1903" s="197"/>
      <c r="P1903" s="208">
        <v>0</v>
      </c>
      <c r="Q1903" s="197"/>
      <c r="R1903" s="197">
        <v>2</v>
      </c>
      <c r="S1903" s="197"/>
      <c r="T1903" s="92">
        <f t="shared" si="29"/>
        <v>2018</v>
      </c>
      <c r="U1903">
        <f>VLOOKUP(A1903,'SB35 Determination Data'!$B$4:$F$542,5,FALSE)</f>
        <v>2014</v>
      </c>
    </row>
    <row r="1904" spans="1:21" ht="15" x14ac:dyDescent="0.2">
      <c r="A1904" s="197" t="s">
        <v>1444</v>
      </c>
      <c r="B1904" s="197" t="s">
        <v>68</v>
      </c>
      <c r="C1904" s="197" t="s">
        <v>26</v>
      </c>
      <c r="D1904" s="209">
        <v>2018</v>
      </c>
      <c r="E1904" s="197" t="s">
        <v>6</v>
      </c>
      <c r="F1904" s="197">
        <v>95</v>
      </c>
      <c r="G1904" s="200">
        <v>0</v>
      </c>
      <c r="H1904" s="210">
        <v>0</v>
      </c>
      <c r="I1904" s="210">
        <v>0</v>
      </c>
      <c r="J1904" s="210">
        <v>62</v>
      </c>
      <c r="K1904" s="199">
        <v>0</v>
      </c>
      <c r="L1904" s="197">
        <v>0</v>
      </c>
      <c r="M1904" s="197">
        <v>0</v>
      </c>
      <c r="N1904" s="197">
        <v>72</v>
      </c>
      <c r="O1904" s="197">
        <v>0</v>
      </c>
      <c r="P1904" s="208">
        <v>164</v>
      </c>
      <c r="Q1904" s="197">
        <v>3</v>
      </c>
      <c r="R1904" s="197">
        <v>393</v>
      </c>
      <c r="S1904" s="197">
        <v>3</v>
      </c>
      <c r="T1904" s="92">
        <f t="shared" si="29"/>
        <v>2018</v>
      </c>
      <c r="U1904">
        <f>VLOOKUP(A1904,'SB35 Determination Data'!$B$4:$F$542,5,FALSE)</f>
        <v>2016</v>
      </c>
    </row>
    <row r="1905" spans="1:21" ht="15" x14ac:dyDescent="0.2">
      <c r="A1905" s="197" t="s">
        <v>966</v>
      </c>
      <c r="B1905" s="197" t="s">
        <v>81</v>
      </c>
      <c r="C1905" s="197" t="s">
        <v>8</v>
      </c>
      <c r="D1905" s="209">
        <v>2018</v>
      </c>
      <c r="E1905" s="197" t="s">
        <v>6</v>
      </c>
      <c r="F1905" s="197">
        <v>22</v>
      </c>
      <c r="G1905" s="200">
        <v>3</v>
      </c>
      <c r="H1905" s="210">
        <v>0</v>
      </c>
      <c r="I1905" s="210">
        <v>3</v>
      </c>
      <c r="J1905" s="210">
        <v>17</v>
      </c>
      <c r="K1905" s="199">
        <v>4</v>
      </c>
      <c r="L1905" s="197">
        <v>0</v>
      </c>
      <c r="M1905" s="197">
        <v>4</v>
      </c>
      <c r="N1905" s="197">
        <v>19</v>
      </c>
      <c r="O1905" s="197">
        <v>4</v>
      </c>
      <c r="P1905" s="208">
        <v>62</v>
      </c>
      <c r="Q1905" s="197">
        <v>1</v>
      </c>
      <c r="R1905" s="197">
        <v>120</v>
      </c>
      <c r="S1905" s="197">
        <v>12</v>
      </c>
      <c r="T1905" s="92">
        <f t="shared" si="29"/>
        <v>2018</v>
      </c>
      <c r="U1905">
        <f>VLOOKUP(A1905,'SB35 Determination Data'!$B$4:$F$542,5,FALSE)</f>
        <v>2015</v>
      </c>
    </row>
    <row r="1906" spans="1:21" ht="15" x14ac:dyDescent="0.2">
      <c r="A1906" s="197" t="s">
        <v>1102</v>
      </c>
      <c r="B1906" s="197" t="s">
        <v>19</v>
      </c>
      <c r="C1906" s="197" t="s">
        <v>13</v>
      </c>
      <c r="D1906" s="209">
        <v>2018</v>
      </c>
      <c r="E1906" s="197" t="s">
        <v>6</v>
      </c>
      <c r="F1906" s="197">
        <v>189</v>
      </c>
      <c r="G1906" s="200">
        <v>12</v>
      </c>
      <c r="H1906" s="210">
        <v>0</v>
      </c>
      <c r="I1906" s="210">
        <v>12</v>
      </c>
      <c r="J1906" s="210">
        <v>117</v>
      </c>
      <c r="K1906" s="199">
        <v>23</v>
      </c>
      <c r="L1906" s="197">
        <v>0</v>
      </c>
      <c r="M1906" s="197">
        <v>23</v>
      </c>
      <c r="N1906" s="197">
        <v>128</v>
      </c>
      <c r="O1906" s="197">
        <v>6</v>
      </c>
      <c r="P1906" s="208">
        <v>321</v>
      </c>
      <c r="Q1906" s="197">
        <v>144</v>
      </c>
      <c r="R1906" s="197">
        <v>755</v>
      </c>
      <c r="S1906" s="197">
        <v>185</v>
      </c>
      <c r="T1906" s="92">
        <f t="shared" si="29"/>
        <v>2018</v>
      </c>
      <c r="U1906">
        <f>VLOOKUP(A1906,'SB35 Determination Data'!$B$4:$F$542,5,FALSE)</f>
        <v>2014</v>
      </c>
    </row>
    <row r="1907" spans="1:21" ht="15" x14ac:dyDescent="0.2">
      <c r="A1907" s="197" t="s">
        <v>288</v>
      </c>
      <c r="B1907" s="197" t="s">
        <v>19</v>
      </c>
      <c r="C1907" s="197" t="s">
        <v>13</v>
      </c>
      <c r="D1907" s="209">
        <v>2018</v>
      </c>
      <c r="E1907" s="197" t="s">
        <v>6</v>
      </c>
      <c r="F1907" s="197">
        <v>32</v>
      </c>
      <c r="G1907" s="200">
        <v>0</v>
      </c>
      <c r="H1907" s="210">
        <v>0</v>
      </c>
      <c r="I1907" s="210">
        <v>0</v>
      </c>
      <c r="J1907" s="210">
        <v>21</v>
      </c>
      <c r="K1907" s="199">
        <v>15</v>
      </c>
      <c r="L1907" s="197">
        <v>0</v>
      </c>
      <c r="M1907" s="197">
        <v>15</v>
      </c>
      <c r="N1907" s="197">
        <v>23</v>
      </c>
      <c r="O1907" s="197">
        <v>26</v>
      </c>
      <c r="P1907" s="208">
        <v>58</v>
      </c>
      <c r="Q1907" s="197">
        <v>0</v>
      </c>
      <c r="R1907" s="197">
        <v>134</v>
      </c>
      <c r="S1907" s="197">
        <v>41</v>
      </c>
      <c r="T1907" s="92">
        <f t="shared" si="29"/>
        <v>2018</v>
      </c>
      <c r="U1907">
        <f>VLOOKUP(A1907,'SB35 Determination Data'!$B$4:$F$542,5,FALSE)</f>
        <v>2014</v>
      </c>
    </row>
    <row r="1908" spans="1:21" ht="15" x14ac:dyDescent="0.2">
      <c r="A1908" s="197" t="s">
        <v>1079</v>
      </c>
      <c r="B1908" s="197" t="s">
        <v>5</v>
      </c>
      <c r="C1908" s="197" t="s">
        <v>3</v>
      </c>
      <c r="D1908" s="209">
        <v>2018</v>
      </c>
      <c r="E1908" s="197" t="s">
        <v>6</v>
      </c>
      <c r="F1908" s="197">
        <v>14</v>
      </c>
      <c r="G1908" s="200">
        <v>0</v>
      </c>
      <c r="H1908" s="210">
        <v>0</v>
      </c>
      <c r="I1908" s="210">
        <v>0</v>
      </c>
      <c r="J1908" s="210">
        <v>9</v>
      </c>
      <c r="K1908" s="199">
        <v>1</v>
      </c>
      <c r="L1908" s="197">
        <v>0</v>
      </c>
      <c r="M1908" s="197">
        <v>1</v>
      </c>
      <c r="N1908" s="197">
        <v>9</v>
      </c>
      <c r="O1908" s="197">
        <v>0</v>
      </c>
      <c r="P1908" s="208">
        <v>23</v>
      </c>
      <c r="Q1908" s="197">
        <v>0</v>
      </c>
      <c r="R1908" s="197">
        <v>55</v>
      </c>
      <c r="S1908" s="197">
        <v>1</v>
      </c>
      <c r="T1908" s="92">
        <f t="shared" si="29"/>
        <v>2018</v>
      </c>
      <c r="U1908">
        <f>VLOOKUP(A1908,'SB35 Determination Data'!$B$4:$F$542,5,FALSE)</f>
        <v>2014</v>
      </c>
    </row>
    <row r="1909" spans="1:21" ht="15" x14ac:dyDescent="0.2">
      <c r="A1909" s="197" t="s">
        <v>290</v>
      </c>
      <c r="B1909" s="197" t="s">
        <v>61</v>
      </c>
      <c r="C1909" s="197" t="s">
        <v>3</v>
      </c>
      <c r="D1909" s="209">
        <v>2018</v>
      </c>
      <c r="E1909" s="197" t="s">
        <v>6</v>
      </c>
      <c r="F1909" s="197">
        <v>310</v>
      </c>
      <c r="G1909" s="200">
        <v>5</v>
      </c>
      <c r="H1909" s="210">
        <v>5</v>
      </c>
      <c r="I1909" s="210">
        <v>0</v>
      </c>
      <c r="J1909" s="210">
        <v>208</v>
      </c>
      <c r="K1909" s="199">
        <v>2</v>
      </c>
      <c r="L1909" s="197">
        <v>2</v>
      </c>
      <c r="M1909" s="197">
        <v>0</v>
      </c>
      <c r="N1909" s="197">
        <v>229</v>
      </c>
      <c r="O1909" s="197">
        <v>27</v>
      </c>
      <c r="P1909" s="208">
        <v>509</v>
      </c>
      <c r="Q1909" s="197">
        <v>174</v>
      </c>
      <c r="R1909" s="197">
        <v>1256</v>
      </c>
      <c r="S1909" s="197">
        <v>208</v>
      </c>
      <c r="T1909" s="92">
        <f t="shared" si="29"/>
        <v>2018</v>
      </c>
      <c r="U1909">
        <f>VLOOKUP(A1909,'SB35 Determination Data'!$B$4:$F$542,5,FALSE)</f>
        <v>2014</v>
      </c>
    </row>
    <row r="1910" spans="1:21" ht="15" x14ac:dyDescent="0.2">
      <c r="A1910" s="197" t="s">
        <v>291</v>
      </c>
      <c r="B1910" s="197" t="s">
        <v>66</v>
      </c>
      <c r="C1910" s="197" t="s">
        <v>67</v>
      </c>
      <c r="D1910" s="209">
        <v>2018</v>
      </c>
      <c r="E1910" s="197" t="s">
        <v>6</v>
      </c>
      <c r="F1910" s="197">
        <v>85</v>
      </c>
      <c r="G1910" s="200">
        <v>0</v>
      </c>
      <c r="H1910" s="210">
        <v>0</v>
      </c>
      <c r="I1910" s="210">
        <v>0</v>
      </c>
      <c r="J1910" s="210">
        <v>65</v>
      </c>
      <c r="K1910" s="199">
        <v>1</v>
      </c>
      <c r="L1910" s="197">
        <v>1</v>
      </c>
      <c r="M1910" s="197">
        <v>0</v>
      </c>
      <c r="N1910" s="197">
        <v>59</v>
      </c>
      <c r="O1910" s="197">
        <v>5</v>
      </c>
      <c r="P1910" s="208">
        <v>131</v>
      </c>
      <c r="Q1910" s="197">
        <v>11</v>
      </c>
      <c r="R1910" s="197">
        <v>340</v>
      </c>
      <c r="S1910" s="197">
        <v>17</v>
      </c>
      <c r="T1910" s="92">
        <f t="shared" si="29"/>
        <v>2018</v>
      </c>
      <c r="U1910">
        <f>VLOOKUP(A1910,'SB35 Determination Data'!$B$4:$F$542,5,FALSE)</f>
        <v>2013</v>
      </c>
    </row>
    <row r="1911" spans="1:21" ht="15" x14ac:dyDescent="0.2">
      <c r="A1911" s="197" t="s">
        <v>967</v>
      </c>
      <c r="B1911" s="197" t="s">
        <v>42</v>
      </c>
      <c r="C1911" s="197" t="s">
        <v>8</v>
      </c>
      <c r="D1911" s="209">
        <v>2018</v>
      </c>
      <c r="E1911" s="197" t="s">
        <v>6</v>
      </c>
      <c r="F1911" s="197">
        <v>26</v>
      </c>
      <c r="G1911" s="200">
        <v>1</v>
      </c>
      <c r="H1911" s="210">
        <v>0</v>
      </c>
      <c r="I1911" s="210">
        <v>1</v>
      </c>
      <c r="J1911" s="210">
        <v>15</v>
      </c>
      <c r="K1911" s="199">
        <v>17</v>
      </c>
      <c r="L1911" s="197">
        <v>0</v>
      </c>
      <c r="M1911" s="197">
        <v>17</v>
      </c>
      <c r="N1911" s="197">
        <v>19</v>
      </c>
      <c r="O1911" s="197">
        <v>3</v>
      </c>
      <c r="P1911" s="208">
        <v>43</v>
      </c>
      <c r="Q1911" s="197">
        <v>13</v>
      </c>
      <c r="R1911" s="197">
        <v>103</v>
      </c>
      <c r="S1911" s="197">
        <v>34</v>
      </c>
      <c r="T1911" s="92">
        <f t="shared" si="29"/>
        <v>2018</v>
      </c>
      <c r="U1911">
        <f>VLOOKUP(A1911,'SB35 Determination Data'!$B$4:$F$542,5,FALSE)</f>
        <v>2015</v>
      </c>
    </row>
    <row r="1912" spans="1:21" ht="15" x14ac:dyDescent="0.2">
      <c r="A1912" s="197" t="s">
        <v>1129</v>
      </c>
      <c r="B1912" s="197" t="s">
        <v>68</v>
      </c>
      <c r="C1912" s="197" t="s">
        <v>26</v>
      </c>
      <c r="D1912" s="209">
        <v>2018</v>
      </c>
      <c r="E1912" s="197" t="s">
        <v>6</v>
      </c>
      <c r="F1912" s="197">
        <v>46</v>
      </c>
      <c r="G1912" s="200">
        <v>0</v>
      </c>
      <c r="H1912" s="210">
        <v>0</v>
      </c>
      <c r="I1912" s="210">
        <v>0</v>
      </c>
      <c r="J1912" s="210">
        <v>30</v>
      </c>
      <c r="K1912" s="199">
        <v>0</v>
      </c>
      <c r="L1912" s="197">
        <v>0</v>
      </c>
      <c r="M1912" s="197">
        <v>0</v>
      </c>
      <c r="N1912" s="197">
        <v>35</v>
      </c>
      <c r="O1912" s="197">
        <v>0</v>
      </c>
      <c r="P1912" s="208">
        <v>80</v>
      </c>
      <c r="Q1912" s="197">
        <v>131</v>
      </c>
      <c r="R1912" s="197">
        <v>191</v>
      </c>
      <c r="S1912" s="197">
        <v>131</v>
      </c>
      <c r="T1912" s="92">
        <f t="shared" si="29"/>
        <v>2018</v>
      </c>
      <c r="U1912">
        <f>VLOOKUP(A1912,'SB35 Determination Data'!$B$4:$F$542,5,FALSE)</f>
        <v>2016</v>
      </c>
    </row>
    <row r="1913" spans="1:21" ht="15" x14ac:dyDescent="0.2">
      <c r="A1913" s="197" t="s">
        <v>1137</v>
      </c>
      <c r="B1913" s="197" t="s">
        <v>55</v>
      </c>
      <c r="C1913" s="197" t="s">
        <v>56</v>
      </c>
      <c r="D1913" s="209">
        <v>2018</v>
      </c>
      <c r="E1913" s="197" t="s">
        <v>6</v>
      </c>
      <c r="F1913" s="197">
        <v>42</v>
      </c>
      <c r="G1913" s="200"/>
      <c r="H1913" s="210"/>
      <c r="I1913" s="210"/>
      <c r="J1913" s="210">
        <v>28</v>
      </c>
      <c r="K1913" s="199"/>
      <c r="L1913" s="197"/>
      <c r="M1913" s="197"/>
      <c r="N1913" s="197">
        <v>30</v>
      </c>
      <c r="O1913" s="197"/>
      <c r="P1913" s="208">
        <v>75</v>
      </c>
      <c r="Q1913" s="197"/>
      <c r="R1913" s="197">
        <v>175</v>
      </c>
      <c r="S1913" s="197"/>
      <c r="T1913" s="92">
        <f t="shared" si="29"/>
        <v>2018</v>
      </c>
      <c r="U1913">
        <f>VLOOKUP(A1913,'SB35 Determination Data'!$B$4:$F$542,5,FALSE)</f>
        <v>2015</v>
      </c>
    </row>
    <row r="1914" spans="1:21" ht="15" x14ac:dyDescent="0.2">
      <c r="A1914" s="197" t="s">
        <v>81</v>
      </c>
      <c r="B1914" s="197" t="s">
        <v>81</v>
      </c>
      <c r="C1914" s="197" t="s">
        <v>8</v>
      </c>
      <c r="D1914" s="209">
        <v>2018</v>
      </c>
      <c r="E1914" s="197" t="s">
        <v>6</v>
      </c>
      <c r="F1914" s="197">
        <v>24</v>
      </c>
      <c r="G1914" s="200">
        <v>0</v>
      </c>
      <c r="H1914" s="210">
        <v>0</v>
      </c>
      <c r="I1914" s="210">
        <v>0</v>
      </c>
      <c r="J1914" s="210">
        <v>23</v>
      </c>
      <c r="K1914" s="199">
        <v>7</v>
      </c>
      <c r="L1914" s="197">
        <v>0</v>
      </c>
      <c r="M1914" s="197">
        <v>7</v>
      </c>
      <c r="N1914" s="197">
        <v>27</v>
      </c>
      <c r="O1914" s="197">
        <v>10</v>
      </c>
      <c r="P1914" s="208">
        <v>63</v>
      </c>
      <c r="Q1914" s="197">
        <v>7</v>
      </c>
      <c r="R1914" s="197">
        <v>137</v>
      </c>
      <c r="S1914" s="197">
        <v>24</v>
      </c>
      <c r="T1914" s="92">
        <f t="shared" si="29"/>
        <v>2018</v>
      </c>
      <c r="U1914">
        <f>VLOOKUP(A1914,'SB35 Determination Data'!$B$4:$F$542,5,FALSE)</f>
        <v>2015</v>
      </c>
    </row>
    <row r="1915" spans="1:21" ht="15" x14ac:dyDescent="0.2">
      <c r="A1915" s="197" t="s">
        <v>292</v>
      </c>
      <c r="B1915" s="197" t="s">
        <v>81</v>
      </c>
      <c r="C1915" s="197" t="s">
        <v>8</v>
      </c>
      <c r="D1915" s="209">
        <v>2018</v>
      </c>
      <c r="E1915" s="197" t="s">
        <v>6</v>
      </c>
      <c r="F1915" s="197">
        <v>126</v>
      </c>
      <c r="G1915" s="200">
        <v>12</v>
      </c>
      <c r="H1915" s="210">
        <v>12</v>
      </c>
      <c r="I1915" s="210">
        <v>0</v>
      </c>
      <c r="J1915" s="210">
        <v>37</v>
      </c>
      <c r="K1915" s="199">
        <v>86</v>
      </c>
      <c r="L1915" s="197">
        <v>85</v>
      </c>
      <c r="M1915" s="197">
        <v>1</v>
      </c>
      <c r="N1915" s="197">
        <v>160</v>
      </c>
      <c r="O1915" s="197">
        <v>71</v>
      </c>
      <c r="P1915" s="208">
        <v>192</v>
      </c>
      <c r="Q1915" s="197">
        <v>108</v>
      </c>
      <c r="R1915" s="197">
        <v>515</v>
      </c>
      <c r="S1915" s="197">
        <v>277</v>
      </c>
      <c r="T1915" s="92">
        <f t="shared" si="29"/>
        <v>2018</v>
      </c>
      <c r="U1915">
        <f>VLOOKUP(A1915,'SB35 Determination Data'!$B$4:$F$542,5,FALSE)</f>
        <v>2015</v>
      </c>
    </row>
    <row r="1916" spans="1:21" ht="15" x14ac:dyDescent="0.2">
      <c r="A1916" s="197" t="s">
        <v>293</v>
      </c>
      <c r="B1916" s="197" t="s">
        <v>294</v>
      </c>
      <c r="C1916" s="197" t="s">
        <v>13</v>
      </c>
      <c r="D1916" s="209">
        <v>2018</v>
      </c>
      <c r="E1916" s="197" t="s">
        <v>6</v>
      </c>
      <c r="F1916" s="197">
        <v>23</v>
      </c>
      <c r="G1916" s="200">
        <v>0</v>
      </c>
      <c r="H1916" s="210">
        <v>0</v>
      </c>
      <c r="I1916" s="210">
        <v>0</v>
      </c>
      <c r="J1916" s="210">
        <v>16</v>
      </c>
      <c r="K1916" s="199">
        <v>0</v>
      </c>
      <c r="L1916" s="197">
        <v>0</v>
      </c>
      <c r="M1916" s="197">
        <v>0</v>
      </c>
      <c r="N1916" s="197">
        <v>19</v>
      </c>
      <c r="O1916" s="197">
        <v>1</v>
      </c>
      <c r="P1916" s="208">
        <v>42</v>
      </c>
      <c r="Q1916" s="197">
        <v>1</v>
      </c>
      <c r="R1916" s="197">
        <v>100</v>
      </c>
      <c r="S1916" s="197">
        <v>2</v>
      </c>
      <c r="T1916" s="92">
        <f t="shared" si="29"/>
        <v>2018</v>
      </c>
      <c r="U1916">
        <f>VLOOKUP(A1916,'SB35 Determination Data'!$B$4:$F$542,5,FALSE)</f>
        <v>2014</v>
      </c>
    </row>
    <row r="1917" spans="1:21" ht="15" x14ac:dyDescent="0.2">
      <c r="A1917" s="197" t="s">
        <v>1452</v>
      </c>
      <c r="B1917" s="197" t="s">
        <v>5</v>
      </c>
      <c r="C1917" s="197" t="s">
        <v>3</v>
      </c>
      <c r="D1917" s="209">
        <v>2018</v>
      </c>
      <c r="E1917" s="197" t="s">
        <v>6</v>
      </c>
      <c r="F1917" s="197">
        <v>43</v>
      </c>
      <c r="G1917" s="200">
        <v>0</v>
      </c>
      <c r="H1917" s="210">
        <v>0</v>
      </c>
      <c r="I1917" s="210">
        <v>0</v>
      </c>
      <c r="J1917" s="210">
        <v>25</v>
      </c>
      <c r="K1917" s="199">
        <v>6</v>
      </c>
      <c r="L1917" s="197">
        <v>6</v>
      </c>
      <c r="M1917" s="197">
        <v>0</v>
      </c>
      <c r="N1917" s="197">
        <v>28</v>
      </c>
      <c r="O1917" s="197">
        <v>0</v>
      </c>
      <c r="P1917" s="208">
        <v>76</v>
      </c>
      <c r="Q1917" s="197">
        <v>2</v>
      </c>
      <c r="R1917" s="197">
        <v>172</v>
      </c>
      <c r="S1917" s="197">
        <v>8</v>
      </c>
      <c r="T1917" s="92">
        <f t="shared" si="29"/>
        <v>2018</v>
      </c>
      <c r="U1917">
        <f>VLOOKUP(A1917,'SB35 Determination Data'!$B$4:$F$542,5,FALSE)</f>
        <v>2014</v>
      </c>
    </row>
    <row r="1918" spans="1:21" ht="15" x14ac:dyDescent="0.2">
      <c r="A1918" s="197" t="s">
        <v>1125</v>
      </c>
      <c r="B1918" s="197" t="s">
        <v>5</v>
      </c>
      <c r="C1918" s="197" t="s">
        <v>3</v>
      </c>
      <c r="D1918" s="209">
        <v>2018</v>
      </c>
      <c r="E1918" s="197" t="s">
        <v>6</v>
      </c>
      <c r="F1918" s="197">
        <v>314</v>
      </c>
      <c r="G1918" s="200">
        <v>0</v>
      </c>
      <c r="H1918" s="210">
        <v>0</v>
      </c>
      <c r="I1918" s="210">
        <v>0</v>
      </c>
      <c r="J1918" s="210">
        <v>185</v>
      </c>
      <c r="K1918" s="199">
        <v>0</v>
      </c>
      <c r="L1918" s="197">
        <v>0</v>
      </c>
      <c r="M1918" s="197">
        <v>0</v>
      </c>
      <c r="N1918" s="197">
        <v>205</v>
      </c>
      <c r="O1918" s="197">
        <v>26</v>
      </c>
      <c r="P1918" s="208">
        <v>558</v>
      </c>
      <c r="Q1918" s="197">
        <v>2</v>
      </c>
      <c r="R1918" s="197">
        <v>1262</v>
      </c>
      <c r="S1918" s="197">
        <v>28</v>
      </c>
      <c r="T1918" s="92">
        <f t="shared" si="29"/>
        <v>2018</v>
      </c>
      <c r="U1918">
        <f>VLOOKUP(A1918,'SB35 Determination Data'!$B$4:$F$542,5,FALSE)</f>
        <v>2014</v>
      </c>
    </row>
    <row r="1919" spans="1:21" ht="15" x14ac:dyDescent="0.2">
      <c r="A1919" s="197" t="s">
        <v>1080</v>
      </c>
      <c r="B1919" s="197" t="s">
        <v>116</v>
      </c>
      <c r="C1919" s="197" t="s">
        <v>47</v>
      </c>
      <c r="D1919" s="209">
        <v>2018</v>
      </c>
      <c r="E1919" s="197" t="s">
        <v>6</v>
      </c>
      <c r="F1919" s="197">
        <v>54</v>
      </c>
      <c r="G1919" s="200">
        <v>0</v>
      </c>
      <c r="H1919" s="210">
        <v>0</v>
      </c>
      <c r="I1919" s="210">
        <v>0</v>
      </c>
      <c r="J1919" s="210">
        <v>38</v>
      </c>
      <c r="K1919" s="199">
        <v>0</v>
      </c>
      <c r="L1919" s="197">
        <v>0</v>
      </c>
      <c r="M1919" s="197">
        <v>0</v>
      </c>
      <c r="N1919" s="197">
        <v>63</v>
      </c>
      <c r="O1919" s="197">
        <v>0</v>
      </c>
      <c r="P1919" s="208">
        <v>181</v>
      </c>
      <c r="Q1919" s="197">
        <v>55</v>
      </c>
      <c r="R1919" s="197">
        <v>336</v>
      </c>
      <c r="S1919" s="197">
        <v>55</v>
      </c>
      <c r="T1919" s="92">
        <f t="shared" si="29"/>
        <v>2018</v>
      </c>
      <c r="U1919">
        <f>VLOOKUP(A1919,'SB35 Determination Data'!$B$4:$F$542,5,FALSE)</f>
        <v>2014</v>
      </c>
    </row>
    <row r="1920" spans="1:21" ht="15" x14ac:dyDescent="0.2">
      <c r="A1920" s="197" t="s">
        <v>1081</v>
      </c>
      <c r="B1920" s="197" t="s">
        <v>5</v>
      </c>
      <c r="C1920" s="197" t="s">
        <v>3</v>
      </c>
      <c r="D1920" s="209">
        <v>2018</v>
      </c>
      <c r="E1920" s="197" t="s">
        <v>6</v>
      </c>
      <c r="F1920" s="197">
        <v>17</v>
      </c>
      <c r="G1920" s="200">
        <v>1</v>
      </c>
      <c r="H1920" s="210">
        <v>0</v>
      </c>
      <c r="I1920" s="210">
        <v>1</v>
      </c>
      <c r="J1920" s="210">
        <v>10</v>
      </c>
      <c r="K1920" s="199">
        <v>3</v>
      </c>
      <c r="L1920" s="197">
        <v>0</v>
      </c>
      <c r="M1920" s="197">
        <v>3</v>
      </c>
      <c r="N1920" s="197">
        <v>11</v>
      </c>
      <c r="O1920" s="197">
        <v>0</v>
      </c>
      <c r="P1920" s="208">
        <v>25</v>
      </c>
      <c r="Q1920" s="197">
        <v>3</v>
      </c>
      <c r="R1920" s="197">
        <v>63</v>
      </c>
      <c r="S1920" s="197">
        <v>7</v>
      </c>
      <c r="T1920" s="92">
        <f t="shared" si="29"/>
        <v>2018</v>
      </c>
      <c r="U1920">
        <f>VLOOKUP(A1920,'SB35 Determination Data'!$B$4:$F$542,5,FALSE)</f>
        <v>2014</v>
      </c>
    </row>
    <row r="1921" spans="1:21" ht="15" x14ac:dyDescent="0.2">
      <c r="A1921" s="197" t="s">
        <v>295</v>
      </c>
      <c r="B1921" s="197" t="s">
        <v>29</v>
      </c>
      <c r="C1921" s="197" t="s">
        <v>8</v>
      </c>
      <c r="D1921" s="209">
        <v>2018</v>
      </c>
      <c r="E1921" s="197" t="s">
        <v>6</v>
      </c>
      <c r="F1921" s="197">
        <v>565</v>
      </c>
      <c r="G1921" s="200">
        <v>0</v>
      </c>
      <c r="H1921" s="210">
        <v>0</v>
      </c>
      <c r="I1921" s="210">
        <v>0</v>
      </c>
      <c r="J1921" s="210">
        <v>281</v>
      </c>
      <c r="K1921" s="199">
        <v>0</v>
      </c>
      <c r="L1921" s="197">
        <v>0</v>
      </c>
      <c r="M1921" s="197">
        <v>0</v>
      </c>
      <c r="N1921" s="197">
        <v>313</v>
      </c>
      <c r="O1921" s="197">
        <v>5</v>
      </c>
      <c r="P1921" s="208">
        <v>705</v>
      </c>
      <c r="Q1921" s="197">
        <v>162</v>
      </c>
      <c r="R1921" s="197">
        <v>1864</v>
      </c>
      <c r="S1921" s="197">
        <v>167</v>
      </c>
      <c r="T1921" s="92">
        <f t="shared" si="29"/>
        <v>2018</v>
      </c>
      <c r="U1921">
        <f>VLOOKUP(A1921,'SB35 Determination Data'!$B$4:$F$542,5,FALSE)</f>
        <v>2015</v>
      </c>
    </row>
    <row r="1922" spans="1:21" ht="15" x14ac:dyDescent="0.2">
      <c r="A1922" s="197" t="s">
        <v>296</v>
      </c>
      <c r="B1922" s="197" t="s">
        <v>72</v>
      </c>
      <c r="C1922" s="197" t="s">
        <v>26</v>
      </c>
      <c r="D1922" s="209">
        <v>2018</v>
      </c>
      <c r="E1922" s="197" t="s">
        <v>6</v>
      </c>
      <c r="F1922" s="197">
        <v>538</v>
      </c>
      <c r="G1922" s="200">
        <v>0</v>
      </c>
      <c r="H1922" s="210">
        <v>0</v>
      </c>
      <c r="I1922" s="210">
        <v>0</v>
      </c>
      <c r="J1922" s="210">
        <v>345</v>
      </c>
      <c r="K1922" s="199">
        <v>6</v>
      </c>
      <c r="L1922" s="197">
        <v>0</v>
      </c>
      <c r="M1922" s="197">
        <v>6</v>
      </c>
      <c r="N1922" s="197">
        <v>391</v>
      </c>
      <c r="O1922" s="197">
        <v>0</v>
      </c>
      <c r="P1922" s="208">
        <v>967</v>
      </c>
      <c r="Q1922" s="197">
        <v>108</v>
      </c>
      <c r="R1922" s="197">
        <v>2241</v>
      </c>
      <c r="S1922" s="197">
        <v>114</v>
      </c>
      <c r="T1922" s="92">
        <f t="shared" si="29"/>
        <v>2018</v>
      </c>
      <c r="U1922">
        <f>VLOOKUP(A1922,'SB35 Determination Data'!$B$4:$F$542,5,FALSE)</f>
        <v>2016</v>
      </c>
    </row>
    <row r="1923" spans="1:21" ht="15" x14ac:dyDescent="0.2">
      <c r="A1923" s="197" t="s">
        <v>297</v>
      </c>
      <c r="B1923" s="197" t="s">
        <v>12</v>
      </c>
      <c r="C1923" s="197" t="s">
        <v>3</v>
      </c>
      <c r="D1923" s="209">
        <v>2018</v>
      </c>
      <c r="E1923" s="197" t="s">
        <v>6</v>
      </c>
      <c r="F1923" s="197">
        <v>68</v>
      </c>
      <c r="G1923" s="200">
        <v>0</v>
      </c>
      <c r="H1923" s="210">
        <v>0</v>
      </c>
      <c r="I1923" s="210">
        <v>0</v>
      </c>
      <c r="J1923" s="210">
        <v>49</v>
      </c>
      <c r="K1923" s="199">
        <v>0</v>
      </c>
      <c r="L1923" s="197">
        <v>0</v>
      </c>
      <c r="M1923" s="197">
        <v>0</v>
      </c>
      <c r="N1923" s="197">
        <v>56</v>
      </c>
      <c r="O1923" s="197">
        <v>12</v>
      </c>
      <c r="P1923" s="208">
        <v>140</v>
      </c>
      <c r="Q1923" s="197">
        <v>45</v>
      </c>
      <c r="R1923" s="197">
        <v>313</v>
      </c>
      <c r="S1923" s="197">
        <v>57</v>
      </c>
      <c r="T1923" s="92">
        <f t="shared" si="29"/>
        <v>2018</v>
      </c>
      <c r="U1923">
        <f>VLOOKUP(A1923,'SB35 Determination Data'!$B$4:$F$542,5,FALSE)</f>
        <v>2014</v>
      </c>
    </row>
    <row r="1924" spans="1:21" ht="15" x14ac:dyDescent="0.2">
      <c r="A1924" s="197" t="s">
        <v>1136</v>
      </c>
      <c r="B1924" s="197" t="s">
        <v>946</v>
      </c>
      <c r="C1924" s="197" t="s">
        <v>26</v>
      </c>
      <c r="D1924" s="209">
        <v>2018</v>
      </c>
      <c r="E1924" s="197" t="s">
        <v>6</v>
      </c>
      <c r="F1924" s="197">
        <v>3157</v>
      </c>
      <c r="G1924" s="200">
        <v>0</v>
      </c>
      <c r="H1924" s="210">
        <v>0</v>
      </c>
      <c r="I1924" s="210">
        <v>0</v>
      </c>
      <c r="J1924" s="210">
        <v>2004</v>
      </c>
      <c r="K1924" s="199">
        <v>4</v>
      </c>
      <c r="L1924" s="197">
        <v>0</v>
      </c>
      <c r="M1924" s="197">
        <v>4</v>
      </c>
      <c r="N1924" s="197">
        <v>2103</v>
      </c>
      <c r="O1924" s="197">
        <v>80</v>
      </c>
      <c r="P1924" s="208">
        <v>4560</v>
      </c>
      <c r="Q1924" s="197">
        <v>243</v>
      </c>
      <c r="R1924" s="197">
        <v>11824</v>
      </c>
      <c r="S1924" s="197">
        <v>327</v>
      </c>
      <c r="T1924" s="92">
        <f t="shared" ref="T1924:T1977" si="30">IF(D1924&gt;U1924,D1924,U1924)</f>
        <v>2018</v>
      </c>
      <c r="U1924">
        <f>VLOOKUP(A1924,'SB35 Determination Data'!$B$4:$F$542,5,FALSE)</f>
        <v>2016</v>
      </c>
    </row>
    <row r="1925" spans="1:21" ht="15" x14ac:dyDescent="0.2">
      <c r="A1925" s="197" t="s">
        <v>298</v>
      </c>
      <c r="B1925" s="197" t="s">
        <v>42</v>
      </c>
      <c r="C1925" s="197" t="s">
        <v>8</v>
      </c>
      <c r="D1925" s="209">
        <v>2018</v>
      </c>
      <c r="E1925" s="197" t="s">
        <v>6</v>
      </c>
      <c r="F1925" s="197">
        <v>147</v>
      </c>
      <c r="G1925" s="200">
        <v>0</v>
      </c>
      <c r="H1925" s="210">
        <v>0</v>
      </c>
      <c r="I1925" s="210">
        <v>0</v>
      </c>
      <c r="J1925" s="210">
        <v>57</v>
      </c>
      <c r="K1925" s="199">
        <v>0</v>
      </c>
      <c r="L1925" s="197">
        <v>0</v>
      </c>
      <c r="M1925" s="197">
        <v>0</v>
      </c>
      <c r="N1925" s="197">
        <v>60</v>
      </c>
      <c r="O1925" s="197">
        <v>0</v>
      </c>
      <c r="P1925" s="208">
        <v>241</v>
      </c>
      <c r="Q1925" s="197">
        <v>5</v>
      </c>
      <c r="R1925" s="197">
        <v>505</v>
      </c>
      <c r="S1925" s="197">
        <v>5</v>
      </c>
      <c r="T1925" s="92">
        <f t="shared" si="30"/>
        <v>2018</v>
      </c>
      <c r="U1925">
        <f>VLOOKUP(A1925,'SB35 Determination Data'!$B$4:$F$542,5,FALSE)</f>
        <v>2015</v>
      </c>
    </row>
    <row r="1926" spans="1:21" ht="15" x14ac:dyDescent="0.2">
      <c r="A1926" s="197" t="s">
        <v>299</v>
      </c>
      <c r="B1926" s="197" t="s">
        <v>62</v>
      </c>
      <c r="C1926" s="197" t="s">
        <v>8</v>
      </c>
      <c r="D1926" s="209">
        <v>2018</v>
      </c>
      <c r="E1926" s="197" t="s">
        <v>6</v>
      </c>
      <c r="F1926" s="197">
        <v>1640</v>
      </c>
      <c r="G1926" s="200">
        <v>0</v>
      </c>
      <c r="H1926" s="210">
        <v>0</v>
      </c>
      <c r="I1926" s="210">
        <v>0</v>
      </c>
      <c r="J1926" s="210">
        <v>906</v>
      </c>
      <c r="K1926" s="199">
        <v>0</v>
      </c>
      <c r="L1926" s="197">
        <v>0</v>
      </c>
      <c r="M1926" s="197">
        <v>0</v>
      </c>
      <c r="N1926" s="197">
        <v>932</v>
      </c>
      <c r="O1926" s="197">
        <v>62</v>
      </c>
      <c r="P1926" s="208">
        <v>1974</v>
      </c>
      <c r="Q1926" s="197">
        <v>207</v>
      </c>
      <c r="R1926" s="197">
        <v>5452</v>
      </c>
      <c r="S1926" s="197">
        <v>269</v>
      </c>
      <c r="T1926" s="92">
        <f t="shared" si="30"/>
        <v>2018</v>
      </c>
      <c r="U1926">
        <f>VLOOKUP(A1926,'SB35 Determination Data'!$B$4:$F$542,5,FALSE)</f>
        <v>2015</v>
      </c>
    </row>
    <row r="1927" spans="1:21" ht="15" x14ac:dyDescent="0.2">
      <c r="A1927" s="197" t="s">
        <v>1138</v>
      </c>
      <c r="B1927" s="197" t="s">
        <v>177</v>
      </c>
      <c r="C1927" s="197" t="s">
        <v>32</v>
      </c>
      <c r="D1927" s="209">
        <v>2018</v>
      </c>
      <c r="E1927" s="197" t="s">
        <v>6</v>
      </c>
      <c r="F1927" s="197">
        <v>85</v>
      </c>
      <c r="G1927" s="200">
        <v>2</v>
      </c>
      <c r="H1927" s="210">
        <v>0</v>
      </c>
      <c r="I1927" s="210">
        <v>2</v>
      </c>
      <c r="J1927" s="210">
        <v>60</v>
      </c>
      <c r="K1927" s="199">
        <v>1</v>
      </c>
      <c r="L1927" s="197">
        <v>0</v>
      </c>
      <c r="M1927" s="197">
        <v>1</v>
      </c>
      <c r="N1927" s="197">
        <v>62</v>
      </c>
      <c r="O1927" s="197">
        <v>2</v>
      </c>
      <c r="P1927" s="208">
        <v>128</v>
      </c>
      <c r="Q1927" s="197">
        <v>5</v>
      </c>
      <c r="R1927" s="197">
        <v>335</v>
      </c>
      <c r="S1927" s="197">
        <v>10</v>
      </c>
      <c r="T1927" s="92">
        <f t="shared" si="30"/>
        <v>2018</v>
      </c>
      <c r="U1927">
        <f>VLOOKUP(A1927,'SB35 Determination Data'!$B$4:$F$542,5,FALSE)</f>
        <v>2014</v>
      </c>
    </row>
    <row r="1928" spans="1:21" ht="15" x14ac:dyDescent="0.2">
      <c r="A1928" s="197" t="s">
        <v>301</v>
      </c>
      <c r="B1928" s="197" t="s">
        <v>25</v>
      </c>
      <c r="C1928" s="197" t="s">
        <v>26</v>
      </c>
      <c r="D1928" s="209">
        <v>2018</v>
      </c>
      <c r="E1928" s="197" t="s">
        <v>6</v>
      </c>
      <c r="F1928" s="197">
        <v>52</v>
      </c>
      <c r="G1928" s="200">
        <v>0</v>
      </c>
      <c r="H1928" s="210">
        <v>0</v>
      </c>
      <c r="I1928" s="210">
        <v>0</v>
      </c>
      <c r="J1928" s="210">
        <v>26</v>
      </c>
      <c r="K1928" s="199">
        <v>0</v>
      </c>
      <c r="L1928" s="197">
        <v>0</v>
      </c>
      <c r="M1928" s="197">
        <v>0</v>
      </c>
      <c r="N1928" s="197">
        <v>30</v>
      </c>
      <c r="O1928" s="197">
        <v>2</v>
      </c>
      <c r="P1928" s="208">
        <v>146</v>
      </c>
      <c r="Q1928" s="197">
        <v>6</v>
      </c>
      <c r="R1928" s="197">
        <v>254</v>
      </c>
      <c r="S1928" s="197">
        <v>8</v>
      </c>
      <c r="T1928" s="92">
        <f t="shared" si="30"/>
        <v>2018</v>
      </c>
      <c r="U1928">
        <f>VLOOKUP(A1928,'SB35 Determination Data'!$B$4:$F$542,5,FALSE)</f>
        <v>2016</v>
      </c>
    </row>
    <row r="1929" spans="1:21" ht="15" x14ac:dyDescent="0.2">
      <c r="A1929" s="197" t="s">
        <v>1497</v>
      </c>
      <c r="B1929" s="197" t="s">
        <v>25</v>
      </c>
      <c r="C1929" s="197" t="s">
        <v>26</v>
      </c>
      <c r="D1929" s="209">
        <v>2018</v>
      </c>
      <c r="E1929" s="197" t="s">
        <v>6</v>
      </c>
      <c r="F1929" s="197">
        <v>127</v>
      </c>
      <c r="G1929" s="200">
        <v>0</v>
      </c>
      <c r="H1929" s="210">
        <v>0</v>
      </c>
      <c r="I1929" s="210">
        <v>0</v>
      </c>
      <c r="J1929" s="210">
        <v>64</v>
      </c>
      <c r="K1929" s="199">
        <v>0</v>
      </c>
      <c r="L1929" s="197">
        <v>0</v>
      </c>
      <c r="M1929" s="197">
        <v>0</v>
      </c>
      <c r="N1929" s="197">
        <v>88</v>
      </c>
      <c r="O1929" s="197">
        <v>0</v>
      </c>
      <c r="P1929" s="208">
        <v>216</v>
      </c>
      <c r="Q1929" s="197">
        <v>21</v>
      </c>
      <c r="R1929" s="197">
        <v>495</v>
      </c>
      <c r="S1929" s="197">
        <v>21</v>
      </c>
      <c r="T1929" s="92">
        <f t="shared" si="30"/>
        <v>2018</v>
      </c>
      <c r="U1929">
        <f>VLOOKUP(A1929,'SB35 Determination Data'!$B$4:$F$542,5,FALSE)</f>
        <v>2016</v>
      </c>
    </row>
    <row r="1930" spans="1:21" ht="15" x14ac:dyDescent="0.2">
      <c r="A1930" s="197" t="s">
        <v>90</v>
      </c>
      <c r="B1930" s="197" t="s">
        <v>90</v>
      </c>
      <c r="C1930" s="197" t="s">
        <v>13</v>
      </c>
      <c r="D1930" s="209">
        <v>2018</v>
      </c>
      <c r="E1930" s="197" t="s">
        <v>6</v>
      </c>
      <c r="F1930" s="197">
        <v>2</v>
      </c>
      <c r="G1930" s="200"/>
      <c r="H1930" s="210"/>
      <c r="I1930" s="210"/>
      <c r="J1930" s="210">
        <v>2</v>
      </c>
      <c r="K1930" s="199"/>
      <c r="L1930" s="197"/>
      <c r="M1930" s="197"/>
      <c r="N1930" s="197">
        <v>2</v>
      </c>
      <c r="O1930" s="197"/>
      <c r="P1930" s="208">
        <v>4</v>
      </c>
      <c r="Q1930" s="197"/>
      <c r="R1930" s="197">
        <v>10</v>
      </c>
      <c r="S1930" s="197"/>
      <c r="T1930" s="92">
        <f t="shared" si="30"/>
        <v>2018</v>
      </c>
      <c r="U1930">
        <f>VLOOKUP(A1930,'SB35 Determination Data'!$B$4:$F$542,5,FALSE)</f>
        <v>2014</v>
      </c>
    </row>
    <row r="1931" spans="1:21" ht="15" x14ac:dyDescent="0.2">
      <c r="A1931" s="197" t="s">
        <v>302</v>
      </c>
      <c r="B1931" s="197" t="s">
        <v>90</v>
      </c>
      <c r="C1931" s="197" t="s">
        <v>13</v>
      </c>
      <c r="D1931" s="209">
        <v>2018</v>
      </c>
      <c r="E1931" s="197" t="s">
        <v>6</v>
      </c>
      <c r="F1931" s="197">
        <v>112</v>
      </c>
      <c r="G1931" s="200"/>
      <c r="H1931" s="210"/>
      <c r="I1931" s="210"/>
      <c r="J1931" s="210">
        <v>76</v>
      </c>
      <c r="K1931" s="199"/>
      <c r="L1931" s="197"/>
      <c r="M1931" s="197"/>
      <c r="N1931" s="197">
        <v>89</v>
      </c>
      <c r="O1931" s="197"/>
      <c r="P1931" s="208">
        <v>209</v>
      </c>
      <c r="Q1931" s="197"/>
      <c r="R1931" s="197">
        <v>486</v>
      </c>
      <c r="S1931" s="197"/>
      <c r="T1931" s="92">
        <f t="shared" si="30"/>
        <v>2018</v>
      </c>
      <c r="U1931">
        <f>VLOOKUP(A1931,'SB35 Determination Data'!$B$4:$F$542,5,FALSE)</f>
        <v>2014</v>
      </c>
    </row>
    <row r="1932" spans="1:21" ht="15" x14ac:dyDescent="0.2">
      <c r="A1932" s="197" t="s">
        <v>303</v>
      </c>
      <c r="B1932" s="197" t="s">
        <v>35</v>
      </c>
      <c r="C1932" s="197" t="s">
        <v>3</v>
      </c>
      <c r="D1932" s="209">
        <v>2018</v>
      </c>
      <c r="E1932" s="197" t="s">
        <v>6</v>
      </c>
      <c r="F1932" s="197">
        <v>375</v>
      </c>
      <c r="G1932" s="200">
        <v>0</v>
      </c>
      <c r="H1932" s="210">
        <v>0</v>
      </c>
      <c r="I1932" s="210">
        <v>0</v>
      </c>
      <c r="J1932" s="210">
        <v>251</v>
      </c>
      <c r="K1932" s="199">
        <v>0</v>
      </c>
      <c r="L1932" s="197">
        <v>0</v>
      </c>
      <c r="M1932" s="197">
        <v>0</v>
      </c>
      <c r="N1932" s="197">
        <v>271</v>
      </c>
      <c r="O1932" s="197">
        <v>0</v>
      </c>
      <c r="P1932" s="208">
        <v>596</v>
      </c>
      <c r="Q1932" s="197">
        <v>90</v>
      </c>
      <c r="R1932" s="197">
        <v>1493</v>
      </c>
      <c r="S1932" s="197">
        <v>90</v>
      </c>
      <c r="T1932" s="92">
        <f t="shared" si="30"/>
        <v>2018</v>
      </c>
      <c r="U1932">
        <f>VLOOKUP(A1932,'SB35 Determination Data'!$B$4:$F$542,5,FALSE)</f>
        <v>2014</v>
      </c>
    </row>
    <row r="1933" spans="1:21" ht="15" x14ac:dyDescent="0.2">
      <c r="A1933" s="197" t="s">
        <v>1126</v>
      </c>
      <c r="B1933" s="197" t="s">
        <v>5</v>
      </c>
      <c r="C1933" s="197" t="s">
        <v>3</v>
      </c>
      <c r="D1933" s="209">
        <v>2018</v>
      </c>
      <c r="E1933" s="197" t="s">
        <v>6</v>
      </c>
      <c r="F1933" s="197">
        <v>159</v>
      </c>
      <c r="G1933" s="200">
        <v>7</v>
      </c>
      <c r="H1933" s="210">
        <v>0</v>
      </c>
      <c r="I1933" s="210">
        <v>7</v>
      </c>
      <c r="J1933" s="210">
        <v>93</v>
      </c>
      <c r="K1933" s="199">
        <v>0</v>
      </c>
      <c r="L1933" s="197">
        <v>0</v>
      </c>
      <c r="M1933" s="197">
        <v>0</v>
      </c>
      <c r="N1933" s="197">
        <v>99</v>
      </c>
      <c r="O1933" s="197">
        <v>0</v>
      </c>
      <c r="P1933" s="208">
        <v>252</v>
      </c>
      <c r="Q1933" s="197">
        <v>4</v>
      </c>
      <c r="R1933" s="197">
        <v>603</v>
      </c>
      <c r="S1933" s="197">
        <v>11</v>
      </c>
      <c r="T1933" s="92">
        <f t="shared" si="30"/>
        <v>2018</v>
      </c>
      <c r="U1933">
        <f>VLOOKUP(A1933,'SB35 Determination Data'!$B$4:$F$542,5,FALSE)</f>
        <v>2014</v>
      </c>
    </row>
    <row r="1934" spans="1:21" ht="15" x14ac:dyDescent="0.2">
      <c r="A1934" s="197" t="s">
        <v>304</v>
      </c>
      <c r="B1934" s="197" t="s">
        <v>61</v>
      </c>
      <c r="C1934" s="197" t="s">
        <v>3</v>
      </c>
      <c r="D1934" s="209">
        <v>2018</v>
      </c>
      <c r="E1934" s="197" t="s">
        <v>6</v>
      </c>
      <c r="F1934" s="197">
        <v>47</v>
      </c>
      <c r="G1934" s="200">
        <v>3</v>
      </c>
      <c r="H1934" s="210">
        <v>3</v>
      </c>
      <c r="I1934" s="210">
        <v>0</v>
      </c>
      <c r="J1934" s="210">
        <v>32</v>
      </c>
      <c r="K1934" s="199">
        <v>0</v>
      </c>
      <c r="L1934" s="197">
        <v>0</v>
      </c>
      <c r="M1934" s="197">
        <v>0</v>
      </c>
      <c r="N1934" s="197">
        <v>36</v>
      </c>
      <c r="O1934" s="197">
        <v>47</v>
      </c>
      <c r="P1934" s="208">
        <v>77</v>
      </c>
      <c r="Q1934" s="197">
        <v>32</v>
      </c>
      <c r="R1934" s="197">
        <v>192</v>
      </c>
      <c r="S1934" s="197">
        <v>82</v>
      </c>
      <c r="T1934" s="92">
        <f t="shared" si="30"/>
        <v>2018</v>
      </c>
      <c r="U1934">
        <f>VLOOKUP(A1934,'SB35 Determination Data'!$B$4:$F$542,5,FALSE)</f>
        <v>2014</v>
      </c>
    </row>
    <row r="1935" spans="1:21" ht="15" x14ac:dyDescent="0.2">
      <c r="A1935" s="197" t="s">
        <v>306</v>
      </c>
      <c r="B1935" s="197" t="s">
        <v>40</v>
      </c>
      <c r="C1935" s="197" t="s">
        <v>8</v>
      </c>
      <c r="D1935" s="209">
        <v>2018</v>
      </c>
      <c r="E1935" s="197" t="s">
        <v>6</v>
      </c>
      <c r="F1935" s="197">
        <v>24</v>
      </c>
      <c r="G1935" s="200">
        <v>0</v>
      </c>
      <c r="H1935" s="210">
        <v>0</v>
      </c>
      <c r="I1935" s="210">
        <v>0</v>
      </c>
      <c r="J1935" s="210">
        <v>16</v>
      </c>
      <c r="K1935" s="199">
        <v>1</v>
      </c>
      <c r="L1935" s="197">
        <v>0</v>
      </c>
      <c r="M1935" s="197">
        <v>1</v>
      </c>
      <c r="N1935" s="197">
        <v>19</v>
      </c>
      <c r="O1935" s="197">
        <v>0</v>
      </c>
      <c r="P1935" s="208">
        <v>19</v>
      </c>
      <c r="Q1935" s="197">
        <v>4</v>
      </c>
      <c r="R1935" s="197">
        <v>78</v>
      </c>
      <c r="S1935" s="197">
        <v>5</v>
      </c>
      <c r="T1935" s="92">
        <f t="shared" si="30"/>
        <v>2018</v>
      </c>
      <c r="U1935">
        <f>VLOOKUP(A1935,'SB35 Determination Data'!$B$4:$F$542,5,FALSE)</f>
        <v>2015</v>
      </c>
    </row>
    <row r="1936" spans="1:21" ht="15" x14ac:dyDescent="0.2">
      <c r="A1936" s="197" t="s">
        <v>1082</v>
      </c>
      <c r="B1936" s="197" t="s">
        <v>5</v>
      </c>
      <c r="C1936" s="197" t="s">
        <v>3</v>
      </c>
      <c r="D1936" s="209">
        <v>2018</v>
      </c>
      <c r="E1936" s="197" t="s">
        <v>6</v>
      </c>
      <c r="F1936" s="197">
        <v>380</v>
      </c>
      <c r="G1936" s="200">
        <v>0</v>
      </c>
      <c r="H1936" s="210">
        <v>0</v>
      </c>
      <c r="I1936" s="210">
        <v>0</v>
      </c>
      <c r="J1936" s="210">
        <v>227</v>
      </c>
      <c r="K1936" s="199">
        <v>0</v>
      </c>
      <c r="L1936" s="197">
        <v>0</v>
      </c>
      <c r="M1936" s="197">
        <v>0</v>
      </c>
      <c r="N1936" s="197">
        <v>243</v>
      </c>
      <c r="O1936" s="197">
        <v>0</v>
      </c>
      <c r="P1936" s="208">
        <v>600</v>
      </c>
      <c r="Q1936" s="197">
        <v>23</v>
      </c>
      <c r="R1936" s="197">
        <v>1450</v>
      </c>
      <c r="S1936" s="197">
        <v>23</v>
      </c>
      <c r="T1936" s="92">
        <f t="shared" si="30"/>
        <v>2018</v>
      </c>
      <c r="U1936">
        <f>VLOOKUP(A1936,'SB35 Determination Data'!$B$4:$F$542,5,FALSE)</f>
        <v>2014</v>
      </c>
    </row>
    <row r="1937" spans="1:21" ht="15" x14ac:dyDescent="0.2">
      <c r="A1937" s="197" t="s">
        <v>1083</v>
      </c>
      <c r="B1937" s="197" t="s">
        <v>946</v>
      </c>
      <c r="C1937" s="197" t="s">
        <v>26</v>
      </c>
      <c r="D1937" s="209">
        <v>2018</v>
      </c>
      <c r="E1937" s="197" t="s">
        <v>6</v>
      </c>
      <c r="F1937" s="197">
        <v>980</v>
      </c>
      <c r="G1937" s="200">
        <v>0</v>
      </c>
      <c r="H1937" s="210">
        <v>0</v>
      </c>
      <c r="I1937" s="210">
        <v>0</v>
      </c>
      <c r="J1937" s="210">
        <v>705</v>
      </c>
      <c r="K1937" s="199">
        <v>0</v>
      </c>
      <c r="L1937" s="197">
        <v>0</v>
      </c>
      <c r="M1937" s="197">
        <v>0</v>
      </c>
      <c r="N1937" s="197">
        <v>828</v>
      </c>
      <c r="O1937" s="197">
        <v>7</v>
      </c>
      <c r="P1937" s="208">
        <v>2463</v>
      </c>
      <c r="Q1937" s="197">
        <v>1146</v>
      </c>
      <c r="R1937" s="197">
        <v>4976</v>
      </c>
      <c r="S1937" s="197">
        <v>1153</v>
      </c>
      <c r="T1937" s="92">
        <f t="shared" si="30"/>
        <v>2018</v>
      </c>
      <c r="U1937">
        <f>VLOOKUP(A1937,'SB35 Determination Data'!$B$4:$F$542,5,FALSE)</f>
        <v>2016</v>
      </c>
    </row>
    <row r="1938" spans="1:21" ht="15" x14ac:dyDescent="0.2">
      <c r="A1938" s="197" t="s">
        <v>1022</v>
      </c>
      <c r="B1938" s="197" t="s">
        <v>142</v>
      </c>
      <c r="C1938" s="197" t="s">
        <v>13</v>
      </c>
      <c r="D1938" s="209">
        <v>2018</v>
      </c>
      <c r="E1938" s="197" t="s">
        <v>6</v>
      </c>
      <c r="F1938" s="197">
        <v>108</v>
      </c>
      <c r="G1938" s="200">
        <v>0</v>
      </c>
      <c r="H1938" s="210">
        <v>0</v>
      </c>
      <c r="I1938" s="210">
        <v>0</v>
      </c>
      <c r="J1938" s="210">
        <v>75</v>
      </c>
      <c r="K1938" s="199">
        <v>33</v>
      </c>
      <c r="L1938" s="197">
        <v>6</v>
      </c>
      <c r="M1938" s="197">
        <v>27</v>
      </c>
      <c r="N1938" s="197">
        <v>78</v>
      </c>
      <c r="O1938" s="197">
        <v>96</v>
      </c>
      <c r="P1938" s="208">
        <v>199</v>
      </c>
      <c r="Q1938" s="197">
        <v>122</v>
      </c>
      <c r="R1938" s="197">
        <v>460</v>
      </c>
      <c r="S1938" s="197">
        <v>251</v>
      </c>
      <c r="T1938" s="92">
        <f t="shared" si="30"/>
        <v>2018</v>
      </c>
      <c r="U1938">
        <f>VLOOKUP(A1938,'SB35 Determination Data'!$B$4:$F$542,5,FALSE)</f>
        <v>2014</v>
      </c>
    </row>
    <row r="1939" spans="1:21" ht="15" x14ac:dyDescent="0.2">
      <c r="A1939" s="197" t="s">
        <v>105</v>
      </c>
      <c r="B1939" s="197" t="s">
        <v>105</v>
      </c>
      <c r="C1939" s="197" t="s">
        <v>26</v>
      </c>
      <c r="D1939" s="209">
        <v>2018</v>
      </c>
      <c r="E1939" s="197" t="s">
        <v>6</v>
      </c>
      <c r="F1939" s="197">
        <v>920</v>
      </c>
      <c r="G1939" s="200">
        <v>43</v>
      </c>
      <c r="H1939" s="210">
        <v>43</v>
      </c>
      <c r="I1939" s="210">
        <v>0</v>
      </c>
      <c r="J1939" s="210">
        <v>609</v>
      </c>
      <c r="K1939" s="199">
        <v>21</v>
      </c>
      <c r="L1939" s="197">
        <v>21</v>
      </c>
      <c r="M1939" s="197">
        <v>0</v>
      </c>
      <c r="N1939" s="197">
        <v>613</v>
      </c>
      <c r="O1939" s="197">
        <v>0</v>
      </c>
      <c r="P1939" s="208">
        <v>1452</v>
      </c>
      <c r="Q1939" s="197">
        <v>533</v>
      </c>
      <c r="R1939" s="197">
        <v>3594</v>
      </c>
      <c r="S1939" s="197">
        <v>597</v>
      </c>
      <c r="T1939" s="92">
        <f t="shared" si="30"/>
        <v>2018</v>
      </c>
      <c r="U1939">
        <f>VLOOKUP(A1939,'SB35 Determination Data'!$B$4:$F$542,5,FALSE)</f>
        <v>2016</v>
      </c>
    </row>
    <row r="1940" spans="1:21" ht="15" x14ac:dyDescent="0.2">
      <c r="A1940" s="197" t="s">
        <v>1001</v>
      </c>
      <c r="B1940" s="197" t="s">
        <v>105</v>
      </c>
      <c r="C1940" s="197" t="s">
        <v>26</v>
      </c>
      <c r="D1940" s="209">
        <v>2018</v>
      </c>
      <c r="E1940" s="197" t="s">
        <v>6</v>
      </c>
      <c r="F1940" s="197">
        <v>1477</v>
      </c>
      <c r="G1940" s="200">
        <v>60</v>
      </c>
      <c r="H1940" s="210">
        <v>0</v>
      </c>
      <c r="I1940" s="210">
        <v>60</v>
      </c>
      <c r="J1940" s="210">
        <v>1065</v>
      </c>
      <c r="K1940" s="199">
        <v>41</v>
      </c>
      <c r="L1940" s="197">
        <v>0</v>
      </c>
      <c r="M1940" s="197">
        <v>41</v>
      </c>
      <c r="N1940" s="197">
        <v>1169</v>
      </c>
      <c r="O1940" s="197">
        <v>21</v>
      </c>
      <c r="P1940" s="208">
        <v>3370</v>
      </c>
      <c r="Q1940" s="197">
        <v>23</v>
      </c>
      <c r="R1940" s="197">
        <v>7081</v>
      </c>
      <c r="S1940" s="197">
        <v>145</v>
      </c>
      <c r="T1940" s="92">
        <f t="shared" si="30"/>
        <v>2018</v>
      </c>
      <c r="U1940">
        <f>VLOOKUP(A1940,'SB35 Determination Data'!$B$4:$F$542,5,FALSE)</f>
        <v>2016</v>
      </c>
    </row>
    <row r="1941" spans="1:21" ht="15" x14ac:dyDescent="0.2">
      <c r="A1941" s="197" t="s">
        <v>1464</v>
      </c>
      <c r="B1941" s="197" t="s">
        <v>108</v>
      </c>
      <c r="C1941" s="197" t="s">
        <v>13</v>
      </c>
      <c r="D1941" s="209">
        <v>2018</v>
      </c>
      <c r="E1941" s="197" t="s">
        <v>6</v>
      </c>
      <c r="F1941" s="197">
        <v>3</v>
      </c>
      <c r="G1941" s="200"/>
      <c r="H1941" s="210"/>
      <c r="I1941" s="210"/>
      <c r="J1941" s="210">
        <v>2</v>
      </c>
      <c r="K1941" s="199"/>
      <c r="L1941" s="197"/>
      <c r="M1941" s="197"/>
      <c r="N1941" s="197">
        <v>2</v>
      </c>
      <c r="O1941" s="197"/>
      <c r="P1941" s="208">
        <v>6</v>
      </c>
      <c r="Q1941" s="197"/>
      <c r="R1941" s="197">
        <v>13</v>
      </c>
      <c r="S1941" s="197"/>
      <c r="T1941" s="92">
        <f t="shared" si="30"/>
        <v>2018</v>
      </c>
      <c r="U1941">
        <f>VLOOKUP(A1941,'SB35 Determination Data'!$B$4:$F$542,5,FALSE)</f>
        <v>2014</v>
      </c>
    </row>
    <row r="1942" spans="1:21" ht="15" x14ac:dyDescent="0.2">
      <c r="A1942" s="197" t="s">
        <v>307</v>
      </c>
      <c r="B1942" s="197" t="s">
        <v>294</v>
      </c>
      <c r="C1942" s="197" t="s">
        <v>13</v>
      </c>
      <c r="D1942" s="209">
        <v>2018</v>
      </c>
      <c r="E1942" s="197" t="s">
        <v>6</v>
      </c>
      <c r="F1942" s="197">
        <v>102</v>
      </c>
      <c r="G1942" s="200">
        <v>0</v>
      </c>
      <c r="H1942" s="210">
        <v>0</v>
      </c>
      <c r="I1942" s="210">
        <v>0</v>
      </c>
      <c r="J1942" s="210">
        <v>74</v>
      </c>
      <c r="K1942" s="199">
        <v>0</v>
      </c>
      <c r="L1942" s="197">
        <v>0</v>
      </c>
      <c r="M1942" s="197">
        <v>0</v>
      </c>
      <c r="N1942" s="197">
        <v>81</v>
      </c>
      <c r="O1942" s="197">
        <v>0</v>
      </c>
      <c r="P1942" s="208">
        <v>193</v>
      </c>
      <c r="Q1942" s="197">
        <v>9</v>
      </c>
      <c r="R1942" s="197">
        <v>450</v>
      </c>
      <c r="S1942" s="197">
        <v>9</v>
      </c>
      <c r="T1942" s="92">
        <f t="shared" si="30"/>
        <v>2018</v>
      </c>
      <c r="U1942">
        <f>VLOOKUP(A1942,'SB35 Determination Data'!$B$4:$F$542,5,FALSE)</f>
        <v>2014</v>
      </c>
    </row>
    <row r="1943" spans="1:21" ht="15" x14ac:dyDescent="0.2">
      <c r="A1943" s="197" t="s">
        <v>1133</v>
      </c>
      <c r="B1943" s="197" t="s">
        <v>2</v>
      </c>
      <c r="C1943" s="197" t="s">
        <v>3</v>
      </c>
      <c r="D1943" s="209">
        <v>2018</v>
      </c>
      <c r="E1943" s="197" t="s">
        <v>6</v>
      </c>
      <c r="F1943" s="197">
        <v>103</v>
      </c>
      <c r="G1943" s="200">
        <v>0</v>
      </c>
      <c r="H1943" s="210">
        <v>0</v>
      </c>
      <c r="I1943" s="210">
        <v>0</v>
      </c>
      <c r="J1943" s="210">
        <v>72</v>
      </c>
      <c r="K1943" s="199">
        <v>10</v>
      </c>
      <c r="L1943" s="197">
        <v>0</v>
      </c>
      <c r="M1943" s="197">
        <v>10</v>
      </c>
      <c r="N1943" s="197">
        <v>84</v>
      </c>
      <c r="O1943" s="197">
        <v>28</v>
      </c>
      <c r="P1943" s="208">
        <v>195</v>
      </c>
      <c r="Q1943" s="197">
        <v>0</v>
      </c>
      <c r="R1943" s="197">
        <v>454</v>
      </c>
      <c r="S1943" s="197">
        <v>38</v>
      </c>
      <c r="T1943" s="92">
        <f t="shared" si="30"/>
        <v>2018</v>
      </c>
      <c r="U1943">
        <f>VLOOKUP(A1943,'SB35 Determination Data'!$B$4:$F$542,5,FALSE)</f>
        <v>2014</v>
      </c>
    </row>
    <row r="1944" spans="1:21" ht="15" x14ac:dyDescent="0.2">
      <c r="A1944" s="197" t="s">
        <v>310</v>
      </c>
      <c r="B1944" s="197" t="s">
        <v>126</v>
      </c>
      <c r="C1944" s="197" t="s">
        <v>13</v>
      </c>
      <c r="D1944" s="209">
        <v>2018</v>
      </c>
      <c r="E1944" s="197" t="s">
        <v>6</v>
      </c>
      <c r="F1944" s="197">
        <v>11</v>
      </c>
      <c r="G1944" s="200">
        <v>37</v>
      </c>
      <c r="H1944" s="210">
        <v>37</v>
      </c>
      <c r="I1944" s="210">
        <v>0</v>
      </c>
      <c r="J1944" s="210">
        <v>7</v>
      </c>
      <c r="K1944" s="199">
        <v>0</v>
      </c>
      <c r="L1944" s="197">
        <v>0</v>
      </c>
      <c r="M1944" s="197">
        <v>0</v>
      </c>
      <c r="N1944" s="197">
        <v>7</v>
      </c>
      <c r="O1944" s="197">
        <v>35</v>
      </c>
      <c r="P1944" s="208">
        <v>20</v>
      </c>
      <c r="Q1944" s="197">
        <v>16</v>
      </c>
      <c r="R1944" s="197">
        <v>45</v>
      </c>
      <c r="S1944" s="197">
        <v>88</v>
      </c>
      <c r="T1944" s="92">
        <f t="shared" si="30"/>
        <v>2018</v>
      </c>
      <c r="U1944">
        <f>VLOOKUP(A1944,'SB35 Determination Data'!$B$4:$F$542,5,FALSE)</f>
        <v>2014</v>
      </c>
    </row>
    <row r="1945" spans="1:21" ht="15" x14ac:dyDescent="0.2">
      <c r="A1945" s="197" t="s">
        <v>311</v>
      </c>
      <c r="B1945" s="197" t="s">
        <v>7</v>
      </c>
      <c r="C1945" s="197" t="s">
        <v>8</v>
      </c>
      <c r="D1945" s="209">
        <v>2018</v>
      </c>
      <c r="E1945" s="197" t="s">
        <v>6</v>
      </c>
      <c r="F1945" s="197">
        <v>317</v>
      </c>
      <c r="G1945" s="200">
        <v>0</v>
      </c>
      <c r="H1945" s="210">
        <v>0</v>
      </c>
      <c r="I1945" s="210">
        <v>0</v>
      </c>
      <c r="J1945" s="210">
        <v>180</v>
      </c>
      <c r="K1945" s="199">
        <v>0</v>
      </c>
      <c r="L1945" s="197">
        <v>0</v>
      </c>
      <c r="M1945" s="197">
        <v>0</v>
      </c>
      <c r="N1945" s="197">
        <v>192</v>
      </c>
      <c r="O1945" s="197">
        <v>8</v>
      </c>
      <c r="P1945" s="208">
        <v>417</v>
      </c>
      <c r="Q1945" s="197">
        <v>77</v>
      </c>
      <c r="R1945" s="197">
        <v>1106</v>
      </c>
      <c r="S1945" s="197">
        <v>85</v>
      </c>
      <c r="T1945" s="92">
        <f t="shared" si="30"/>
        <v>2018</v>
      </c>
      <c r="U1945">
        <f>VLOOKUP(A1945,'SB35 Determination Data'!$B$4:$F$542,5,FALSE)</f>
        <v>2015</v>
      </c>
    </row>
    <row r="1946" spans="1:21" ht="15" x14ac:dyDescent="0.2">
      <c r="A1946" s="197" t="s">
        <v>311</v>
      </c>
      <c r="B1946" s="197" t="s">
        <v>7</v>
      </c>
      <c r="C1946" s="197" t="s">
        <v>8</v>
      </c>
      <c r="D1946" s="209">
        <v>2018</v>
      </c>
      <c r="E1946" s="197" t="s">
        <v>6</v>
      </c>
      <c r="F1946" s="197">
        <v>317</v>
      </c>
      <c r="G1946" s="200">
        <v>0</v>
      </c>
      <c r="H1946" s="210">
        <v>0</v>
      </c>
      <c r="I1946" s="210">
        <v>0</v>
      </c>
      <c r="J1946" s="210">
        <v>180</v>
      </c>
      <c r="K1946" s="199">
        <v>0</v>
      </c>
      <c r="L1946" s="197">
        <v>0</v>
      </c>
      <c r="M1946" s="197">
        <v>0</v>
      </c>
      <c r="N1946" s="197">
        <v>192</v>
      </c>
      <c r="O1946" s="197">
        <v>8</v>
      </c>
      <c r="P1946" s="208">
        <v>417</v>
      </c>
      <c r="Q1946" s="197">
        <v>77</v>
      </c>
      <c r="R1946" s="197">
        <v>1106</v>
      </c>
      <c r="S1946" s="197">
        <v>85</v>
      </c>
      <c r="T1946" s="92">
        <f t="shared" si="30"/>
        <v>2018</v>
      </c>
      <c r="U1946">
        <f>VLOOKUP(A1946,'SB35 Determination Data'!$B$4:$F$542,5,FALSE)</f>
        <v>2015</v>
      </c>
    </row>
    <row r="1947" spans="1:21" ht="15" x14ac:dyDescent="0.2">
      <c r="A1947" s="197" t="s">
        <v>312</v>
      </c>
      <c r="B1947" s="197" t="s">
        <v>2</v>
      </c>
      <c r="C1947" s="197" t="s">
        <v>3</v>
      </c>
      <c r="D1947" s="209">
        <v>2018</v>
      </c>
      <c r="E1947" s="197" t="s">
        <v>6</v>
      </c>
      <c r="F1947" s="197">
        <v>382</v>
      </c>
      <c r="G1947" s="200"/>
      <c r="H1947" s="210"/>
      <c r="I1947" s="210"/>
      <c r="J1947" s="210">
        <v>260</v>
      </c>
      <c r="K1947" s="199"/>
      <c r="L1947" s="197"/>
      <c r="M1947" s="197"/>
      <c r="N1947" s="197">
        <v>294</v>
      </c>
      <c r="O1947" s="197"/>
      <c r="P1947" s="208">
        <v>653</v>
      </c>
      <c r="Q1947" s="197"/>
      <c r="R1947" s="197">
        <v>1589</v>
      </c>
      <c r="S1947" s="197"/>
      <c r="T1947" s="92">
        <f t="shared" si="30"/>
        <v>2018</v>
      </c>
      <c r="U1947">
        <f>VLOOKUP(A1947,'SB35 Determination Data'!$B$4:$F$542,5,FALSE)</f>
        <v>2014</v>
      </c>
    </row>
    <row r="1948" spans="1:21" ht="15" x14ac:dyDescent="0.2">
      <c r="A1948" s="197" t="s">
        <v>313</v>
      </c>
      <c r="B1948" s="197" t="s">
        <v>42</v>
      </c>
      <c r="C1948" s="197" t="s">
        <v>8</v>
      </c>
      <c r="D1948" s="209">
        <v>2018</v>
      </c>
      <c r="E1948" s="197" t="s">
        <v>6</v>
      </c>
      <c r="F1948" s="197">
        <v>287</v>
      </c>
      <c r="G1948" s="200">
        <v>14</v>
      </c>
      <c r="H1948" s="210">
        <v>14</v>
      </c>
      <c r="I1948" s="210">
        <v>0</v>
      </c>
      <c r="J1948" s="210">
        <v>134</v>
      </c>
      <c r="K1948" s="199">
        <v>24</v>
      </c>
      <c r="L1948" s="197">
        <v>24</v>
      </c>
      <c r="M1948" s="197">
        <v>0</v>
      </c>
      <c r="N1948" s="197">
        <v>173</v>
      </c>
      <c r="O1948" s="197">
        <v>1</v>
      </c>
      <c r="P1948" s="208">
        <v>490</v>
      </c>
      <c r="Q1948" s="197">
        <v>205</v>
      </c>
      <c r="R1948" s="197">
        <v>1084</v>
      </c>
      <c r="S1948" s="197">
        <v>244</v>
      </c>
      <c r="T1948" s="92">
        <f t="shared" si="30"/>
        <v>2018</v>
      </c>
      <c r="U1948">
        <f>VLOOKUP(A1948,'SB35 Determination Data'!$B$4:$F$542,5,FALSE)</f>
        <v>2015</v>
      </c>
    </row>
    <row r="1949" spans="1:21" ht="15" x14ac:dyDescent="0.2">
      <c r="A1949" s="197" t="s">
        <v>1023</v>
      </c>
      <c r="B1949" s="197" t="s">
        <v>42</v>
      </c>
      <c r="C1949" s="197" t="s">
        <v>8</v>
      </c>
      <c r="D1949" s="209">
        <v>2018</v>
      </c>
      <c r="E1949" s="197" t="s">
        <v>6</v>
      </c>
      <c r="F1949" s="197">
        <v>283</v>
      </c>
      <c r="G1949" s="200">
        <v>0</v>
      </c>
      <c r="H1949" s="210">
        <v>0</v>
      </c>
      <c r="I1949" s="210">
        <v>0</v>
      </c>
      <c r="J1949" s="210">
        <v>178</v>
      </c>
      <c r="K1949" s="199">
        <v>0</v>
      </c>
      <c r="L1949" s="197">
        <v>0</v>
      </c>
      <c r="M1949" s="197">
        <v>0</v>
      </c>
      <c r="N1949" s="197">
        <v>211</v>
      </c>
      <c r="O1949" s="197">
        <v>0</v>
      </c>
      <c r="P1949" s="208">
        <v>690</v>
      </c>
      <c r="Q1949" s="197">
        <v>55</v>
      </c>
      <c r="R1949" s="197">
        <v>1362</v>
      </c>
      <c r="S1949" s="197">
        <v>55</v>
      </c>
      <c r="T1949" s="92">
        <f t="shared" si="30"/>
        <v>2018</v>
      </c>
      <c r="U1949">
        <f>VLOOKUP(A1949,'SB35 Determination Data'!$B$4:$F$542,5,FALSE)</f>
        <v>2015</v>
      </c>
    </row>
    <row r="1950" spans="1:21" ht="15" x14ac:dyDescent="0.2">
      <c r="A1950" s="197" t="s">
        <v>314</v>
      </c>
      <c r="B1950" s="197" t="s">
        <v>61</v>
      </c>
      <c r="C1950" s="197" t="s">
        <v>3</v>
      </c>
      <c r="D1950" s="209">
        <v>2018</v>
      </c>
      <c r="E1950" s="197" t="s">
        <v>6</v>
      </c>
      <c r="F1950" s="197">
        <v>246</v>
      </c>
      <c r="G1950" s="200">
        <v>11</v>
      </c>
      <c r="H1950" s="210">
        <v>0</v>
      </c>
      <c r="I1950" s="210">
        <v>11</v>
      </c>
      <c r="J1950" s="210">
        <v>168</v>
      </c>
      <c r="K1950" s="199">
        <v>43</v>
      </c>
      <c r="L1950" s="197">
        <v>0</v>
      </c>
      <c r="M1950" s="197">
        <v>43</v>
      </c>
      <c r="N1950" s="197">
        <v>189</v>
      </c>
      <c r="O1950" s="197">
        <v>20</v>
      </c>
      <c r="P1950" s="208">
        <v>412</v>
      </c>
      <c r="Q1950" s="197">
        <v>38</v>
      </c>
      <c r="R1950" s="197">
        <v>1015</v>
      </c>
      <c r="S1950" s="197">
        <v>112</v>
      </c>
      <c r="T1950" s="92">
        <f t="shared" si="30"/>
        <v>2018</v>
      </c>
      <c r="U1950">
        <f>VLOOKUP(A1950,'SB35 Determination Data'!$B$4:$F$542,5,FALSE)</f>
        <v>2014</v>
      </c>
    </row>
    <row r="1951" spans="1:21" ht="15" x14ac:dyDescent="0.2">
      <c r="A1951" s="197" t="s">
        <v>1134</v>
      </c>
      <c r="B1951" s="197" t="s">
        <v>2</v>
      </c>
      <c r="C1951" s="197" t="s">
        <v>3</v>
      </c>
      <c r="D1951" s="209">
        <v>2018</v>
      </c>
      <c r="E1951" s="197" t="s">
        <v>6</v>
      </c>
      <c r="F1951" s="197">
        <v>1698</v>
      </c>
      <c r="G1951" s="200"/>
      <c r="H1951" s="210"/>
      <c r="I1951" s="210"/>
      <c r="J1951" s="210">
        <v>1207</v>
      </c>
      <c r="K1951" s="199"/>
      <c r="L1951" s="197"/>
      <c r="M1951" s="197"/>
      <c r="N1951" s="197">
        <v>1342</v>
      </c>
      <c r="O1951" s="197"/>
      <c r="P1951" s="208">
        <v>3124</v>
      </c>
      <c r="Q1951" s="197"/>
      <c r="R1951" s="197">
        <v>7371</v>
      </c>
      <c r="S1951" s="197"/>
      <c r="T1951" s="92">
        <f t="shared" si="30"/>
        <v>2018</v>
      </c>
      <c r="U1951">
        <f>VLOOKUP(A1951,'SB35 Determination Data'!$B$4:$F$542,5,FALSE)</f>
        <v>2014</v>
      </c>
    </row>
    <row r="1952" spans="1:21" ht="15" x14ac:dyDescent="0.2">
      <c r="A1952" s="197" t="s">
        <v>1084</v>
      </c>
      <c r="B1952" s="197" t="s">
        <v>12</v>
      </c>
      <c r="C1952" s="197" t="s">
        <v>3</v>
      </c>
      <c r="D1952" s="209">
        <v>2018</v>
      </c>
      <c r="E1952" s="197" t="s">
        <v>6</v>
      </c>
      <c r="F1952" s="197">
        <v>3</v>
      </c>
      <c r="G1952" s="200">
        <v>0</v>
      </c>
      <c r="H1952" s="210">
        <v>0</v>
      </c>
      <c r="I1952" s="210">
        <v>0</v>
      </c>
      <c r="J1952" s="210">
        <v>2</v>
      </c>
      <c r="K1952" s="199">
        <v>0</v>
      </c>
      <c r="L1952" s="197">
        <v>0</v>
      </c>
      <c r="M1952" s="197">
        <v>0</v>
      </c>
      <c r="N1952" s="197">
        <v>3</v>
      </c>
      <c r="O1952" s="197">
        <v>3</v>
      </c>
      <c r="P1952" s="208">
        <v>6</v>
      </c>
      <c r="Q1952" s="197">
        <v>3</v>
      </c>
      <c r="R1952" s="197">
        <v>14</v>
      </c>
      <c r="S1952" s="197">
        <v>6</v>
      </c>
      <c r="T1952" s="92">
        <f t="shared" si="30"/>
        <v>2018</v>
      </c>
      <c r="U1952">
        <f>VLOOKUP(A1952,'SB35 Determination Data'!$B$4:$F$542,5,FALSE)</f>
        <v>2014</v>
      </c>
    </row>
    <row r="1953" spans="1:21" ht="15" x14ac:dyDescent="0.2">
      <c r="A1953" s="197" t="s">
        <v>315</v>
      </c>
      <c r="B1953" s="197" t="s">
        <v>105</v>
      </c>
      <c r="C1953" s="197" t="s">
        <v>26</v>
      </c>
      <c r="D1953" s="209">
        <v>2018</v>
      </c>
      <c r="E1953" s="197" t="s">
        <v>6</v>
      </c>
      <c r="F1953" s="197">
        <v>2616</v>
      </c>
      <c r="G1953" s="200">
        <v>0</v>
      </c>
      <c r="H1953" s="210">
        <v>0</v>
      </c>
      <c r="I1953" s="210">
        <v>0</v>
      </c>
      <c r="J1953" s="210">
        <v>1931</v>
      </c>
      <c r="K1953" s="199">
        <v>86</v>
      </c>
      <c r="L1953" s="197">
        <v>0</v>
      </c>
      <c r="M1953" s="197">
        <v>86</v>
      </c>
      <c r="N1953" s="197">
        <v>1802</v>
      </c>
      <c r="O1953" s="197">
        <v>102</v>
      </c>
      <c r="P1953" s="208">
        <v>3672</v>
      </c>
      <c r="Q1953" s="197">
        <v>391</v>
      </c>
      <c r="R1953" s="197">
        <v>10021</v>
      </c>
      <c r="S1953" s="197">
        <v>579</v>
      </c>
      <c r="T1953" s="92">
        <f t="shared" si="30"/>
        <v>2018</v>
      </c>
      <c r="U1953">
        <f>VLOOKUP(A1953,'SB35 Determination Data'!$B$4:$F$542,5,FALSE)</f>
        <v>2016</v>
      </c>
    </row>
    <row r="1954" spans="1:21" ht="15" x14ac:dyDescent="0.2">
      <c r="A1954" s="197" t="s">
        <v>316</v>
      </c>
      <c r="B1954" s="197" t="s">
        <v>66</v>
      </c>
      <c r="C1954" s="197" t="s">
        <v>67</v>
      </c>
      <c r="D1954" s="209">
        <v>2018</v>
      </c>
      <c r="E1954" s="197" t="s">
        <v>6</v>
      </c>
      <c r="F1954" s="197">
        <v>343</v>
      </c>
      <c r="G1954" s="200">
        <v>0</v>
      </c>
      <c r="H1954" s="210">
        <v>0</v>
      </c>
      <c r="I1954" s="210">
        <v>0</v>
      </c>
      <c r="J1954" s="210">
        <v>260</v>
      </c>
      <c r="K1954" s="199">
        <v>0</v>
      </c>
      <c r="L1954" s="197">
        <v>0</v>
      </c>
      <c r="M1954" s="197">
        <v>0</v>
      </c>
      <c r="N1954" s="197">
        <v>241</v>
      </c>
      <c r="O1954" s="197">
        <v>0</v>
      </c>
      <c r="P1954" s="208">
        <v>530</v>
      </c>
      <c r="Q1954" s="197">
        <v>475</v>
      </c>
      <c r="R1954" s="197">
        <v>1374</v>
      </c>
      <c r="S1954" s="197">
        <v>475</v>
      </c>
      <c r="T1954" s="92">
        <f t="shared" si="30"/>
        <v>2018</v>
      </c>
      <c r="U1954">
        <f>VLOOKUP(A1954,'SB35 Determination Data'!$B$4:$F$542,5,FALSE)</f>
        <v>2013</v>
      </c>
    </row>
    <row r="1955" spans="1:21" ht="15" x14ac:dyDescent="0.2">
      <c r="A1955" s="197" t="s">
        <v>317</v>
      </c>
      <c r="B1955" s="197" t="s">
        <v>5</v>
      </c>
      <c r="C1955" s="197" t="s">
        <v>3</v>
      </c>
      <c r="D1955" s="209">
        <v>2018</v>
      </c>
      <c r="E1955" s="197" t="s">
        <v>6</v>
      </c>
      <c r="F1955" s="197">
        <v>246</v>
      </c>
      <c r="G1955" s="200">
        <v>0</v>
      </c>
      <c r="H1955" s="210">
        <v>0</v>
      </c>
      <c r="I1955" s="210">
        <v>0</v>
      </c>
      <c r="J1955" s="210">
        <v>144</v>
      </c>
      <c r="K1955" s="199">
        <v>0</v>
      </c>
      <c r="L1955" s="197">
        <v>0</v>
      </c>
      <c r="M1955" s="197">
        <v>0</v>
      </c>
      <c r="N1955" s="197">
        <v>155</v>
      </c>
      <c r="O1955" s="197">
        <v>0</v>
      </c>
      <c r="P1955" s="208">
        <v>363</v>
      </c>
      <c r="Q1955" s="197">
        <v>15</v>
      </c>
      <c r="R1955" s="197">
        <v>908</v>
      </c>
      <c r="S1955" s="197">
        <v>15</v>
      </c>
      <c r="T1955" s="92">
        <f t="shared" si="30"/>
        <v>2018</v>
      </c>
      <c r="U1955">
        <f>VLOOKUP(A1955,'SB35 Determination Data'!$B$4:$F$542,5,FALSE)</f>
        <v>2014</v>
      </c>
    </row>
    <row r="1956" spans="1:21" ht="15" x14ac:dyDescent="0.2">
      <c r="A1956" s="197" t="s">
        <v>1000</v>
      </c>
      <c r="B1956" s="197" t="s">
        <v>25</v>
      </c>
      <c r="C1956" s="197" t="s">
        <v>26</v>
      </c>
      <c r="D1956" s="209">
        <v>2018</v>
      </c>
      <c r="E1956" s="197" t="s">
        <v>6</v>
      </c>
      <c r="F1956" s="197">
        <v>350</v>
      </c>
      <c r="G1956" s="200">
        <v>0</v>
      </c>
      <c r="H1956" s="210">
        <v>0</v>
      </c>
      <c r="I1956" s="210">
        <v>0</v>
      </c>
      <c r="J1956" s="210">
        <v>275</v>
      </c>
      <c r="K1956" s="199">
        <v>0</v>
      </c>
      <c r="L1956" s="197">
        <v>0</v>
      </c>
      <c r="M1956" s="197">
        <v>0</v>
      </c>
      <c r="N1956" s="197">
        <v>280</v>
      </c>
      <c r="O1956" s="197">
        <v>0</v>
      </c>
      <c r="P1956" s="208">
        <v>521</v>
      </c>
      <c r="Q1956" s="197">
        <v>96</v>
      </c>
      <c r="R1956" s="197">
        <v>1426</v>
      </c>
      <c r="S1956" s="197">
        <v>96</v>
      </c>
      <c r="T1956" s="92">
        <f t="shared" si="30"/>
        <v>2018</v>
      </c>
      <c r="U1956">
        <f>VLOOKUP(A1956,'SB35 Determination Data'!$B$4:$F$542,5,FALSE)</f>
        <v>2016</v>
      </c>
    </row>
    <row r="1957" spans="1:21" ht="15" x14ac:dyDescent="0.2">
      <c r="A1957" s="197" t="s">
        <v>1498</v>
      </c>
      <c r="B1957" s="197" t="s">
        <v>72</v>
      </c>
      <c r="C1957" s="197" t="s">
        <v>26</v>
      </c>
      <c r="D1957" s="209">
        <v>2018</v>
      </c>
      <c r="E1957" s="197" t="s">
        <v>6</v>
      </c>
      <c r="F1957" s="197">
        <v>131</v>
      </c>
      <c r="G1957" s="200">
        <v>0</v>
      </c>
      <c r="H1957" s="210">
        <v>0</v>
      </c>
      <c r="I1957" s="210">
        <v>0</v>
      </c>
      <c r="J1957" s="210">
        <v>84</v>
      </c>
      <c r="K1957" s="199">
        <v>0</v>
      </c>
      <c r="L1957" s="197">
        <v>0</v>
      </c>
      <c r="M1957" s="197">
        <v>0</v>
      </c>
      <c r="N1957" s="197">
        <v>89</v>
      </c>
      <c r="O1957" s="197">
        <v>0</v>
      </c>
      <c r="P1957" s="208">
        <v>221</v>
      </c>
      <c r="Q1957" s="197">
        <v>8</v>
      </c>
      <c r="R1957" s="197">
        <v>525</v>
      </c>
      <c r="S1957" s="197">
        <v>8</v>
      </c>
      <c r="T1957" s="92">
        <f t="shared" si="30"/>
        <v>2018</v>
      </c>
      <c r="U1957">
        <f>VLOOKUP(A1957,'SB35 Determination Data'!$B$4:$F$542,5,FALSE)</f>
        <v>2016</v>
      </c>
    </row>
    <row r="1958" spans="1:21" ht="15" x14ac:dyDescent="0.2">
      <c r="A1958" s="197" t="s">
        <v>1085</v>
      </c>
      <c r="B1958" s="197" t="s">
        <v>64</v>
      </c>
      <c r="C1958" s="197" t="s">
        <v>26</v>
      </c>
      <c r="D1958" s="209">
        <v>2018</v>
      </c>
      <c r="E1958" s="197" t="s">
        <v>6</v>
      </c>
      <c r="F1958" s="197">
        <v>169</v>
      </c>
      <c r="G1958" s="200">
        <v>0</v>
      </c>
      <c r="H1958" s="210">
        <v>0</v>
      </c>
      <c r="I1958" s="210">
        <v>0</v>
      </c>
      <c r="J1958" s="210">
        <v>110</v>
      </c>
      <c r="K1958" s="199">
        <v>0</v>
      </c>
      <c r="L1958" s="197">
        <v>0</v>
      </c>
      <c r="M1958" s="197">
        <v>0</v>
      </c>
      <c r="N1958" s="197">
        <v>128</v>
      </c>
      <c r="O1958" s="197">
        <v>0</v>
      </c>
      <c r="P1958" s="208">
        <v>293</v>
      </c>
      <c r="Q1958" s="197">
        <v>4</v>
      </c>
      <c r="R1958" s="197">
        <v>700</v>
      </c>
      <c r="S1958" s="197">
        <v>4</v>
      </c>
      <c r="T1958" s="92">
        <f t="shared" si="30"/>
        <v>2018</v>
      </c>
      <c r="U1958">
        <f>VLOOKUP(A1958,'SB35 Determination Data'!$B$4:$F$542,5,FALSE)</f>
        <v>2016</v>
      </c>
    </row>
    <row r="1959" spans="1:21" ht="15" x14ac:dyDescent="0.2">
      <c r="A1959" s="197" t="s">
        <v>1474</v>
      </c>
      <c r="B1959" s="197" t="s">
        <v>108</v>
      </c>
      <c r="C1959" s="197" t="s">
        <v>13</v>
      </c>
      <c r="D1959" s="209">
        <v>2018</v>
      </c>
      <c r="E1959" s="197" t="s">
        <v>6</v>
      </c>
      <c r="F1959" s="197">
        <v>10</v>
      </c>
      <c r="G1959" s="200">
        <v>0</v>
      </c>
      <c r="H1959" s="210">
        <v>0</v>
      </c>
      <c r="I1959" s="210">
        <v>0</v>
      </c>
      <c r="J1959" s="210">
        <v>6</v>
      </c>
      <c r="K1959" s="199">
        <v>0</v>
      </c>
      <c r="L1959" s="197">
        <v>0</v>
      </c>
      <c r="M1959" s="197">
        <v>0</v>
      </c>
      <c r="N1959" s="197">
        <v>6</v>
      </c>
      <c r="O1959" s="197">
        <v>0</v>
      </c>
      <c r="P1959" s="208">
        <v>16</v>
      </c>
      <c r="Q1959" s="197">
        <v>2</v>
      </c>
      <c r="R1959" s="197">
        <v>38</v>
      </c>
      <c r="S1959" s="197">
        <v>2</v>
      </c>
      <c r="T1959" s="92">
        <f t="shared" si="30"/>
        <v>2018</v>
      </c>
      <c r="U1959">
        <f>VLOOKUP(A1959,'SB35 Determination Data'!$B$4:$F$542,5,FALSE)</f>
        <v>2014</v>
      </c>
    </row>
    <row r="1960" spans="1:21" ht="15" x14ac:dyDescent="0.2">
      <c r="A1960" s="197" t="s">
        <v>318</v>
      </c>
      <c r="B1960" s="197" t="s">
        <v>5</v>
      </c>
      <c r="C1960" s="197" t="s">
        <v>3</v>
      </c>
      <c r="D1960" s="209">
        <v>2018</v>
      </c>
      <c r="E1960" s="197" t="s">
        <v>6</v>
      </c>
      <c r="F1960" s="197">
        <v>217</v>
      </c>
      <c r="G1960" s="200"/>
      <c r="H1960" s="210"/>
      <c r="I1960" s="210"/>
      <c r="J1960" s="210">
        <v>129</v>
      </c>
      <c r="K1960" s="199"/>
      <c r="L1960" s="197"/>
      <c r="M1960" s="197"/>
      <c r="N1960" s="197">
        <v>138</v>
      </c>
      <c r="O1960" s="197"/>
      <c r="P1960" s="208">
        <v>347</v>
      </c>
      <c r="Q1960" s="197"/>
      <c r="R1960" s="197">
        <v>831</v>
      </c>
      <c r="S1960" s="197"/>
      <c r="T1960" s="92">
        <f t="shared" si="30"/>
        <v>2018</v>
      </c>
      <c r="U1960">
        <f>VLOOKUP(A1960,'SB35 Determination Data'!$B$4:$F$542,5,FALSE)</f>
        <v>2014</v>
      </c>
    </row>
    <row r="1961" spans="1:21" ht="15" x14ac:dyDescent="0.2">
      <c r="A1961" s="197" t="s">
        <v>320</v>
      </c>
      <c r="B1961" s="197" t="s">
        <v>101</v>
      </c>
      <c r="C1961" s="197" t="s">
        <v>32</v>
      </c>
      <c r="D1961" s="209">
        <v>2018</v>
      </c>
      <c r="E1961" s="197" t="s">
        <v>6</v>
      </c>
      <c r="F1961" s="197">
        <v>1316</v>
      </c>
      <c r="G1961" s="200">
        <v>0</v>
      </c>
      <c r="H1961" s="210">
        <v>0</v>
      </c>
      <c r="I1961" s="210">
        <v>0</v>
      </c>
      <c r="J1961" s="210">
        <v>923</v>
      </c>
      <c r="K1961" s="199">
        <v>4</v>
      </c>
      <c r="L1961" s="197">
        <v>0</v>
      </c>
      <c r="M1961" s="197">
        <v>4</v>
      </c>
      <c r="N1961" s="197">
        <v>1111</v>
      </c>
      <c r="O1961" s="197">
        <v>106</v>
      </c>
      <c r="P1961" s="208">
        <v>2627</v>
      </c>
      <c r="Q1961" s="197">
        <v>44</v>
      </c>
      <c r="R1961" s="197">
        <v>5977</v>
      </c>
      <c r="S1961" s="197">
        <v>154</v>
      </c>
      <c r="T1961" s="92">
        <f t="shared" si="30"/>
        <v>2018</v>
      </c>
      <c r="U1961">
        <f>VLOOKUP(A1961,'SB35 Determination Data'!$B$4:$F$542,5,FALSE)</f>
        <v>2014</v>
      </c>
    </row>
    <row r="1962" spans="1:21" ht="15" x14ac:dyDescent="0.2">
      <c r="A1962" s="197" t="s">
        <v>1086</v>
      </c>
      <c r="B1962" s="197" t="s">
        <v>5</v>
      </c>
      <c r="C1962" s="197" t="s">
        <v>3</v>
      </c>
      <c r="D1962" s="209">
        <v>2018</v>
      </c>
      <c r="E1962" s="197" t="s">
        <v>6</v>
      </c>
      <c r="F1962" s="197">
        <v>12</v>
      </c>
      <c r="G1962" s="200">
        <v>0</v>
      </c>
      <c r="H1962" s="210">
        <v>0</v>
      </c>
      <c r="I1962" s="210">
        <v>0</v>
      </c>
      <c r="J1962" s="210">
        <v>7</v>
      </c>
      <c r="K1962" s="199">
        <v>0</v>
      </c>
      <c r="L1962" s="197">
        <v>0</v>
      </c>
      <c r="M1962" s="197">
        <v>0</v>
      </c>
      <c r="N1962" s="197">
        <v>8</v>
      </c>
      <c r="O1962" s="197">
        <v>0</v>
      </c>
      <c r="P1962" s="208">
        <v>18</v>
      </c>
      <c r="Q1962" s="197">
        <v>2</v>
      </c>
      <c r="R1962" s="197">
        <v>45</v>
      </c>
      <c r="S1962" s="197">
        <v>2</v>
      </c>
      <c r="T1962" s="92">
        <f t="shared" si="30"/>
        <v>2018</v>
      </c>
      <c r="U1962">
        <f>VLOOKUP(A1962,'SB35 Determination Data'!$B$4:$F$542,5,FALSE)</f>
        <v>2014</v>
      </c>
    </row>
    <row r="1963" spans="1:21" ht="15" x14ac:dyDescent="0.2">
      <c r="A1963" s="197" t="s">
        <v>1018</v>
      </c>
      <c r="B1963" s="197" t="s">
        <v>12</v>
      </c>
      <c r="C1963" s="197" t="s">
        <v>3</v>
      </c>
      <c r="D1963" s="209">
        <v>2018</v>
      </c>
      <c r="E1963" s="197" t="s">
        <v>6</v>
      </c>
      <c r="F1963" s="197">
        <v>1</v>
      </c>
      <c r="G1963" s="200">
        <v>2</v>
      </c>
      <c r="H1963" s="210">
        <v>2</v>
      </c>
      <c r="I1963" s="210">
        <v>0</v>
      </c>
      <c r="J1963" s="210">
        <v>1</v>
      </c>
      <c r="K1963" s="199">
        <v>3</v>
      </c>
      <c r="L1963" s="197">
        <v>3</v>
      </c>
      <c r="M1963" s="197">
        <v>0</v>
      </c>
      <c r="N1963" s="197">
        <v>0</v>
      </c>
      <c r="O1963" s="197">
        <v>0</v>
      </c>
      <c r="P1963" s="208">
        <v>0</v>
      </c>
      <c r="Q1963" s="197">
        <v>103</v>
      </c>
      <c r="R1963" s="197">
        <v>2</v>
      </c>
      <c r="S1963" s="197">
        <v>108</v>
      </c>
      <c r="T1963" s="92">
        <f t="shared" si="30"/>
        <v>2018</v>
      </c>
      <c r="U1963">
        <f>VLOOKUP(A1963,'SB35 Determination Data'!$B$4:$F$542,5,FALSE)</f>
        <v>2014</v>
      </c>
    </row>
    <row r="1964" spans="1:21" ht="15" x14ac:dyDescent="0.2">
      <c r="A1964" s="197" t="s">
        <v>1087</v>
      </c>
      <c r="B1964" s="197" t="s">
        <v>50</v>
      </c>
      <c r="C1964" s="197" t="s">
        <v>3</v>
      </c>
      <c r="D1964" s="209">
        <v>2018</v>
      </c>
      <c r="E1964" s="197" t="s">
        <v>6</v>
      </c>
      <c r="F1964" s="197">
        <v>57</v>
      </c>
      <c r="G1964" s="200"/>
      <c r="H1964" s="210"/>
      <c r="I1964" s="210"/>
      <c r="J1964" s="210">
        <v>35</v>
      </c>
      <c r="K1964" s="199"/>
      <c r="L1964" s="197"/>
      <c r="M1964" s="197"/>
      <c r="N1964" s="197">
        <v>36</v>
      </c>
      <c r="O1964" s="197"/>
      <c r="P1964" s="208">
        <v>105</v>
      </c>
      <c r="Q1964" s="197"/>
      <c r="R1964" s="197">
        <v>233</v>
      </c>
      <c r="S1964" s="197"/>
      <c r="T1964" s="92">
        <f t="shared" si="30"/>
        <v>2018</v>
      </c>
      <c r="U1964">
        <f>VLOOKUP(A1964,'SB35 Determination Data'!$B$4:$F$542,5,FALSE)</f>
        <v>2014</v>
      </c>
    </row>
    <row r="1965" spans="1:21" ht="15" x14ac:dyDescent="0.2">
      <c r="A1965" s="197" t="s">
        <v>321</v>
      </c>
      <c r="B1965" s="197" t="s">
        <v>35</v>
      </c>
      <c r="C1965" s="197" t="s">
        <v>3</v>
      </c>
      <c r="D1965" s="209">
        <v>2018</v>
      </c>
      <c r="E1965" s="197" t="s">
        <v>6</v>
      </c>
      <c r="F1965" s="197">
        <v>621</v>
      </c>
      <c r="G1965" s="200">
        <v>0</v>
      </c>
      <c r="H1965" s="210">
        <v>0</v>
      </c>
      <c r="I1965" s="210">
        <v>0</v>
      </c>
      <c r="J1965" s="210">
        <v>415</v>
      </c>
      <c r="K1965" s="199">
        <v>14</v>
      </c>
      <c r="L1965" s="197">
        <v>0</v>
      </c>
      <c r="M1965" s="197">
        <v>14</v>
      </c>
      <c r="N1965" s="197">
        <v>461</v>
      </c>
      <c r="O1965" s="197">
        <v>3</v>
      </c>
      <c r="P1965" s="208">
        <v>1038</v>
      </c>
      <c r="Q1965" s="197">
        <v>39</v>
      </c>
      <c r="R1965" s="197">
        <v>2535</v>
      </c>
      <c r="S1965" s="197">
        <v>56</v>
      </c>
      <c r="T1965" s="92">
        <f t="shared" si="30"/>
        <v>2018</v>
      </c>
      <c r="U1965">
        <f>VLOOKUP(A1965,'SB35 Determination Data'!$B$4:$F$542,5,FALSE)</f>
        <v>2014</v>
      </c>
    </row>
    <row r="1966" spans="1:21" ht="15" x14ac:dyDescent="0.2">
      <c r="A1966" s="197" t="s">
        <v>1479</v>
      </c>
      <c r="B1966" s="197" t="s">
        <v>126</v>
      </c>
      <c r="C1966" s="197" t="s">
        <v>13</v>
      </c>
      <c r="D1966" s="209">
        <v>2018</v>
      </c>
      <c r="E1966" s="197" t="s">
        <v>6</v>
      </c>
      <c r="F1966" s="197">
        <v>3</v>
      </c>
      <c r="G1966" s="200">
        <v>0</v>
      </c>
      <c r="H1966" s="210">
        <v>0</v>
      </c>
      <c r="I1966" s="210">
        <v>0</v>
      </c>
      <c r="J1966" s="210">
        <v>2</v>
      </c>
      <c r="K1966" s="199">
        <v>2</v>
      </c>
      <c r="L1966" s="197">
        <v>0</v>
      </c>
      <c r="M1966" s="197">
        <v>2</v>
      </c>
      <c r="N1966" s="197">
        <v>2</v>
      </c>
      <c r="O1966" s="197">
        <v>0</v>
      </c>
      <c r="P1966" s="208">
        <v>6</v>
      </c>
      <c r="Q1966" s="197">
        <v>1</v>
      </c>
      <c r="R1966" s="197">
        <v>13</v>
      </c>
      <c r="S1966" s="197">
        <v>3</v>
      </c>
      <c r="T1966" s="92">
        <f t="shared" si="30"/>
        <v>2018</v>
      </c>
      <c r="U1966">
        <f>VLOOKUP(A1966,'SB35 Determination Data'!$B$4:$F$542,5,FALSE)</f>
        <v>2014</v>
      </c>
    </row>
    <row r="1967" spans="1:21" ht="15" x14ac:dyDescent="0.2">
      <c r="A1967" s="197" t="s">
        <v>323</v>
      </c>
      <c r="B1967" s="197" t="s">
        <v>81</v>
      </c>
      <c r="C1967" s="197" t="s">
        <v>8</v>
      </c>
      <c r="D1967" s="209">
        <v>2018</v>
      </c>
      <c r="E1967" s="197" t="s">
        <v>6</v>
      </c>
      <c r="F1967" s="197">
        <v>120</v>
      </c>
      <c r="G1967" s="200">
        <v>0</v>
      </c>
      <c r="H1967" s="210">
        <v>0</v>
      </c>
      <c r="I1967" s="210">
        <v>0</v>
      </c>
      <c r="J1967" s="210">
        <v>65</v>
      </c>
      <c r="K1967" s="199">
        <v>0</v>
      </c>
      <c r="L1967" s="197">
        <v>0</v>
      </c>
      <c r="M1967" s="197">
        <v>0</v>
      </c>
      <c r="N1967" s="197">
        <v>67</v>
      </c>
      <c r="O1967" s="197">
        <v>0</v>
      </c>
      <c r="P1967" s="208">
        <v>188</v>
      </c>
      <c r="Q1967" s="197">
        <v>18</v>
      </c>
      <c r="R1967" s="197">
        <v>440</v>
      </c>
      <c r="S1967" s="197">
        <v>18</v>
      </c>
      <c r="T1967" s="92">
        <f t="shared" si="30"/>
        <v>2018</v>
      </c>
      <c r="U1967">
        <f>VLOOKUP(A1967,'SB35 Determination Data'!$B$4:$F$542,5,FALSE)</f>
        <v>2015</v>
      </c>
    </row>
    <row r="1968" spans="1:21" ht="15" x14ac:dyDescent="0.2">
      <c r="A1968" s="197" t="s">
        <v>324</v>
      </c>
      <c r="B1968" s="197" t="s">
        <v>101</v>
      </c>
      <c r="C1968" s="197" t="s">
        <v>32</v>
      </c>
      <c r="D1968" s="209">
        <v>2018</v>
      </c>
      <c r="E1968" s="197" t="s">
        <v>6</v>
      </c>
      <c r="F1968" s="197">
        <v>76</v>
      </c>
      <c r="G1968" s="200">
        <v>0</v>
      </c>
      <c r="H1968" s="210">
        <v>0</v>
      </c>
      <c r="I1968" s="210">
        <v>0</v>
      </c>
      <c r="J1968" s="210">
        <v>54</v>
      </c>
      <c r="K1968" s="199">
        <v>0</v>
      </c>
      <c r="L1968" s="197">
        <v>0</v>
      </c>
      <c r="M1968" s="197">
        <v>0</v>
      </c>
      <c r="N1968" s="197">
        <v>59</v>
      </c>
      <c r="O1968" s="197">
        <v>0</v>
      </c>
      <c r="P1968" s="208">
        <v>130</v>
      </c>
      <c r="Q1968" s="197">
        <v>36</v>
      </c>
      <c r="R1968" s="197">
        <v>319</v>
      </c>
      <c r="S1968" s="197">
        <v>36</v>
      </c>
      <c r="T1968" s="92">
        <f t="shared" si="30"/>
        <v>2018</v>
      </c>
      <c r="U1968">
        <f>VLOOKUP(A1968,'SB35 Determination Data'!$B$4:$F$542,5,FALSE)</f>
        <v>2014</v>
      </c>
    </row>
    <row r="1969" spans="1:21" ht="15" x14ac:dyDescent="0.2">
      <c r="A1969" s="197" t="s">
        <v>1140</v>
      </c>
      <c r="B1969" s="197" t="s">
        <v>105</v>
      </c>
      <c r="C1969" s="197" t="s">
        <v>26</v>
      </c>
      <c r="D1969" s="209">
        <v>2018</v>
      </c>
      <c r="E1969" s="197" t="s">
        <v>6</v>
      </c>
      <c r="F1969" s="197">
        <v>71</v>
      </c>
      <c r="G1969" s="200">
        <v>0</v>
      </c>
      <c r="H1969" s="210">
        <v>0</v>
      </c>
      <c r="I1969" s="210">
        <v>0</v>
      </c>
      <c r="J1969" s="210">
        <v>41</v>
      </c>
      <c r="K1969" s="199">
        <v>25</v>
      </c>
      <c r="L1969" s="197">
        <v>0</v>
      </c>
      <c r="M1969" s="197">
        <v>25</v>
      </c>
      <c r="N1969" s="197">
        <v>69</v>
      </c>
      <c r="O1969" s="197">
        <v>0</v>
      </c>
      <c r="P1969" s="208">
        <v>191</v>
      </c>
      <c r="Q1969" s="197">
        <v>0</v>
      </c>
      <c r="R1969" s="197">
        <v>372</v>
      </c>
      <c r="S1969" s="197">
        <v>25</v>
      </c>
      <c r="T1969" s="92">
        <f t="shared" si="30"/>
        <v>2018</v>
      </c>
      <c r="U1969">
        <f>VLOOKUP(A1969,'SB35 Determination Data'!$B$4:$F$542,5,FALSE)</f>
        <v>2016</v>
      </c>
    </row>
    <row r="1970" spans="1:21" ht="15" x14ac:dyDescent="0.2">
      <c r="A1970" s="197" t="s">
        <v>325</v>
      </c>
      <c r="B1970" s="197" t="s">
        <v>101</v>
      </c>
      <c r="C1970" s="197" t="s">
        <v>32</v>
      </c>
      <c r="D1970" s="209">
        <v>2018</v>
      </c>
      <c r="E1970" s="197" t="s">
        <v>6</v>
      </c>
      <c r="F1970" s="197">
        <v>390</v>
      </c>
      <c r="G1970" s="200">
        <v>0</v>
      </c>
      <c r="H1970" s="210">
        <v>0</v>
      </c>
      <c r="I1970" s="210">
        <v>0</v>
      </c>
      <c r="J1970" s="210">
        <v>274</v>
      </c>
      <c r="K1970" s="199">
        <v>39</v>
      </c>
      <c r="L1970" s="197">
        <v>39</v>
      </c>
      <c r="M1970" s="197">
        <v>0</v>
      </c>
      <c r="N1970" s="197">
        <v>349</v>
      </c>
      <c r="O1970" s="197">
        <v>38</v>
      </c>
      <c r="P1970" s="208">
        <v>864</v>
      </c>
      <c r="Q1970" s="197">
        <v>174</v>
      </c>
      <c r="R1970" s="197">
        <v>1877</v>
      </c>
      <c r="S1970" s="197">
        <v>251</v>
      </c>
      <c r="T1970" s="92">
        <f t="shared" si="30"/>
        <v>2018</v>
      </c>
      <c r="U1970">
        <f>VLOOKUP(A1970,'SB35 Determination Data'!$B$4:$F$542,5,FALSE)</f>
        <v>2014</v>
      </c>
    </row>
    <row r="1971" spans="1:21" ht="15" x14ac:dyDescent="0.2">
      <c r="A1971" s="197" t="s">
        <v>326</v>
      </c>
      <c r="B1971" s="197" t="s">
        <v>29</v>
      </c>
      <c r="C1971" s="197" t="s">
        <v>8</v>
      </c>
      <c r="D1971" s="209">
        <v>2018</v>
      </c>
      <c r="E1971" s="197" t="s">
        <v>6</v>
      </c>
      <c r="F1971" s="197">
        <v>23</v>
      </c>
      <c r="G1971" s="200">
        <v>11</v>
      </c>
      <c r="H1971" s="210">
        <v>0</v>
      </c>
      <c r="I1971" s="210">
        <v>11</v>
      </c>
      <c r="J1971" s="210">
        <v>13</v>
      </c>
      <c r="K1971" s="199">
        <v>2</v>
      </c>
      <c r="L1971" s="197">
        <v>0</v>
      </c>
      <c r="M1971" s="197">
        <v>2</v>
      </c>
      <c r="N1971" s="197">
        <v>15</v>
      </c>
      <c r="O1971" s="197">
        <v>1</v>
      </c>
      <c r="P1971" s="208">
        <v>11</v>
      </c>
      <c r="Q1971" s="197">
        <v>7</v>
      </c>
      <c r="R1971" s="197">
        <v>62</v>
      </c>
      <c r="S1971" s="197">
        <v>21</v>
      </c>
      <c r="T1971" s="92">
        <f t="shared" si="30"/>
        <v>2018</v>
      </c>
      <c r="U1971">
        <f>VLOOKUP(A1971,'SB35 Determination Data'!$B$4:$F$542,5,FALSE)</f>
        <v>2015</v>
      </c>
    </row>
    <row r="1972" spans="1:21" ht="15" x14ac:dyDescent="0.2">
      <c r="A1972" s="197" t="s">
        <v>327</v>
      </c>
      <c r="B1972" s="197" t="s">
        <v>101</v>
      </c>
      <c r="C1972" s="197" t="s">
        <v>32</v>
      </c>
      <c r="D1972" s="209">
        <v>2018</v>
      </c>
      <c r="E1972" s="197" t="s">
        <v>6</v>
      </c>
      <c r="F1972" s="197">
        <v>427</v>
      </c>
      <c r="G1972" s="200">
        <v>2</v>
      </c>
      <c r="H1972" s="210">
        <v>0</v>
      </c>
      <c r="I1972" s="210">
        <v>2</v>
      </c>
      <c r="J1972" s="210">
        <v>299</v>
      </c>
      <c r="K1972" s="199">
        <v>1</v>
      </c>
      <c r="L1972" s="197">
        <v>0</v>
      </c>
      <c r="M1972" s="197">
        <v>1</v>
      </c>
      <c r="N1972" s="197">
        <v>351</v>
      </c>
      <c r="O1972" s="197">
        <v>8</v>
      </c>
      <c r="P1972" s="208">
        <v>813</v>
      </c>
      <c r="Q1972" s="197">
        <v>4</v>
      </c>
      <c r="R1972" s="197">
        <v>1890</v>
      </c>
      <c r="S1972" s="197">
        <v>15</v>
      </c>
      <c r="T1972" s="92">
        <f t="shared" si="30"/>
        <v>2018</v>
      </c>
      <c r="U1972">
        <f>VLOOKUP(A1972,'SB35 Determination Data'!$B$4:$F$542,5,FALSE)</f>
        <v>2014</v>
      </c>
    </row>
    <row r="1973" spans="1:21" ht="15" x14ac:dyDescent="0.2">
      <c r="A1973" s="197" t="s">
        <v>969</v>
      </c>
      <c r="B1973" s="197" t="s">
        <v>12</v>
      </c>
      <c r="C1973" s="197" t="s">
        <v>3</v>
      </c>
      <c r="D1973" s="209">
        <v>2018</v>
      </c>
      <c r="E1973" s="197" t="s">
        <v>6</v>
      </c>
      <c r="F1973" s="197">
        <v>160</v>
      </c>
      <c r="G1973" s="200">
        <v>2</v>
      </c>
      <c r="H1973" s="210">
        <v>0</v>
      </c>
      <c r="I1973" s="210">
        <v>2</v>
      </c>
      <c r="J1973" s="210">
        <v>113</v>
      </c>
      <c r="K1973" s="199">
        <v>1</v>
      </c>
      <c r="L1973" s="197">
        <v>0</v>
      </c>
      <c r="M1973" s="197">
        <v>1</v>
      </c>
      <c r="N1973" s="197">
        <v>126</v>
      </c>
      <c r="O1973" s="197">
        <v>0</v>
      </c>
      <c r="P1973" s="208">
        <v>270</v>
      </c>
      <c r="Q1973" s="197">
        <v>117</v>
      </c>
      <c r="R1973" s="197">
        <v>669</v>
      </c>
      <c r="S1973" s="197">
        <v>120</v>
      </c>
      <c r="T1973" s="92">
        <f t="shared" si="30"/>
        <v>2018</v>
      </c>
      <c r="U1973">
        <f>VLOOKUP(A1973,'SB35 Determination Data'!$B$4:$F$542,5,FALSE)</f>
        <v>2014</v>
      </c>
    </row>
    <row r="1974" spans="1:21" ht="15" x14ac:dyDescent="0.2">
      <c r="A1974" s="197" t="s">
        <v>970</v>
      </c>
      <c r="B1974" s="197" t="s">
        <v>16</v>
      </c>
      <c r="C1974" s="197" t="s">
        <v>8</v>
      </c>
      <c r="D1974" s="209">
        <v>2018</v>
      </c>
      <c r="E1974" s="197" t="s">
        <v>6</v>
      </c>
      <c r="F1974" s="197">
        <v>4</v>
      </c>
      <c r="G1974" s="200">
        <v>0</v>
      </c>
      <c r="H1974" s="210">
        <v>0</v>
      </c>
      <c r="I1974" s="210">
        <v>0</v>
      </c>
      <c r="J1974" s="210">
        <v>2</v>
      </c>
      <c r="K1974" s="199">
        <v>0</v>
      </c>
      <c r="L1974" s="197">
        <v>0</v>
      </c>
      <c r="M1974" s="197">
        <v>0</v>
      </c>
      <c r="N1974" s="197">
        <v>3</v>
      </c>
      <c r="O1974" s="197">
        <v>3</v>
      </c>
      <c r="P1974" s="208">
        <v>8</v>
      </c>
      <c r="Q1974" s="197">
        <v>0</v>
      </c>
      <c r="R1974" s="197">
        <v>17</v>
      </c>
      <c r="S1974" s="197">
        <v>3</v>
      </c>
      <c r="T1974" s="92">
        <f t="shared" si="30"/>
        <v>2018</v>
      </c>
      <c r="U1974">
        <f>VLOOKUP(A1974,'SB35 Determination Data'!$B$4:$F$542,5,FALSE)</f>
        <v>2015</v>
      </c>
    </row>
    <row r="1975" spans="1:21" ht="15" x14ac:dyDescent="0.2">
      <c r="A1975" s="197" t="s">
        <v>328</v>
      </c>
      <c r="B1975" s="197" t="s">
        <v>108</v>
      </c>
      <c r="C1975" s="197" t="s">
        <v>13</v>
      </c>
      <c r="D1975" s="209">
        <v>2018</v>
      </c>
      <c r="E1975" s="197" t="s">
        <v>6</v>
      </c>
      <c r="F1975" s="197">
        <v>25</v>
      </c>
      <c r="G1975" s="200">
        <v>0</v>
      </c>
      <c r="H1975" s="210">
        <v>0</v>
      </c>
      <c r="I1975" s="210">
        <v>0</v>
      </c>
      <c r="J1975" s="210">
        <v>17</v>
      </c>
      <c r="K1975" s="199">
        <v>0</v>
      </c>
      <c r="L1975" s="197">
        <v>0</v>
      </c>
      <c r="M1975" s="197">
        <v>0</v>
      </c>
      <c r="N1975" s="197">
        <v>18</v>
      </c>
      <c r="O1975" s="197">
        <v>1</v>
      </c>
      <c r="P1975" s="208">
        <v>43</v>
      </c>
      <c r="Q1975" s="197">
        <v>0</v>
      </c>
      <c r="R1975" s="197">
        <v>103</v>
      </c>
      <c r="S1975" s="197">
        <v>1</v>
      </c>
      <c r="T1975" s="92">
        <f t="shared" si="30"/>
        <v>2018</v>
      </c>
      <c r="U1975">
        <f>VLOOKUP(A1975,'SB35 Determination Data'!$B$4:$F$542,5,FALSE)</f>
        <v>2014</v>
      </c>
    </row>
    <row r="1976" spans="1:21" ht="15" x14ac:dyDescent="0.2">
      <c r="A1976" s="197" t="s">
        <v>330</v>
      </c>
      <c r="B1976" s="197" t="s">
        <v>2</v>
      </c>
      <c r="C1976" s="197" t="s">
        <v>3</v>
      </c>
      <c r="D1976" s="209">
        <v>2018</v>
      </c>
      <c r="E1976" s="197" t="s">
        <v>6</v>
      </c>
      <c r="F1976" s="197">
        <v>376</v>
      </c>
      <c r="G1976" s="200">
        <v>19</v>
      </c>
      <c r="H1976" s="210">
        <v>19</v>
      </c>
      <c r="I1976" s="210">
        <v>0</v>
      </c>
      <c r="J1976" s="210">
        <v>261</v>
      </c>
      <c r="K1976" s="199">
        <v>77</v>
      </c>
      <c r="L1976" s="197">
        <v>77</v>
      </c>
      <c r="M1976" s="197">
        <v>0</v>
      </c>
      <c r="N1976" s="197">
        <v>299</v>
      </c>
      <c r="O1976" s="197">
        <v>0</v>
      </c>
      <c r="P1976" s="208">
        <v>669</v>
      </c>
      <c r="Q1976" s="197">
        <v>13</v>
      </c>
      <c r="R1976" s="197">
        <v>1605</v>
      </c>
      <c r="S1976" s="197">
        <v>109</v>
      </c>
      <c r="T1976" s="92">
        <f t="shared" si="30"/>
        <v>2018</v>
      </c>
      <c r="U1976">
        <f>VLOOKUP(A1976,'SB35 Determination Data'!$B$4:$F$542,5,FALSE)</f>
        <v>2014</v>
      </c>
    </row>
    <row r="1977" spans="1:21" ht="15" x14ac:dyDescent="0.2">
      <c r="A1977" s="197" t="s">
        <v>331</v>
      </c>
      <c r="B1977" s="197" t="s">
        <v>2</v>
      </c>
      <c r="C1977" s="197" t="s">
        <v>3</v>
      </c>
      <c r="D1977" s="209">
        <v>2018</v>
      </c>
      <c r="E1977" s="197" t="s">
        <v>6</v>
      </c>
      <c r="F1977" s="197">
        <v>209</v>
      </c>
      <c r="G1977" s="200">
        <v>0</v>
      </c>
      <c r="H1977" s="210">
        <v>0</v>
      </c>
      <c r="I1977" s="210">
        <v>0</v>
      </c>
      <c r="J1977" s="210">
        <v>149</v>
      </c>
      <c r="K1977" s="199">
        <v>0</v>
      </c>
      <c r="L1977" s="197">
        <v>0</v>
      </c>
      <c r="M1977" s="197">
        <v>0</v>
      </c>
      <c r="N1977" s="197">
        <v>172</v>
      </c>
      <c r="O1977" s="197">
        <v>0</v>
      </c>
      <c r="P1977" s="208">
        <v>400</v>
      </c>
      <c r="Q1977" s="197">
        <v>38</v>
      </c>
      <c r="R1977" s="197">
        <v>930</v>
      </c>
      <c r="S1977" s="197">
        <v>38</v>
      </c>
      <c r="T1977" s="92">
        <f t="shared" si="30"/>
        <v>2018</v>
      </c>
      <c r="U1977">
        <f>VLOOKUP(A1977,'SB35 Determination Data'!$B$4:$F$542,5,FALSE)</f>
        <v>2014</v>
      </c>
    </row>
    <row r="1980" spans="1:21" x14ac:dyDescent="0.2">
      <c r="G1980" s="105"/>
    </row>
  </sheetData>
  <sheetProtection algorithmName="SHA-512" hashValue="e8OS+/zihdCKUGU4rkCNOBjH5Gt2WH3L4+eYLLK/bHo8cujajB2xxPrvTv4qRF5wRze6Rp3GlVwTDidsoqsIKg==" saltValue="VoTQSV52ZZdqpPDu6m3iXA==" spinCount="100000" sheet="1" objects="1" scenarios="1" selectLockedCells="1"/>
  <autoFilter ref="A2:S1978" xr:uid="{00000000-0009-0000-0000-000008000000}">
    <sortState xmlns:xlrd2="http://schemas.microsoft.com/office/spreadsheetml/2017/richdata2" ref="A3:S1376">
      <sortCondition ref="B2:B1375"/>
    </sortState>
  </autoFilter>
  <mergeCells count="1">
    <mergeCell ref="A1:L1"/>
  </mergeCells>
  <pageMargins left="0.7" right="0.7" top="0.75" bottom="0.75" header="0.3" footer="0.3"/>
  <pageSetup paperSize="5" scale="67" fitToHeight="0"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3A2F21974810F4687DE5E27F92091CB" ma:contentTypeVersion="10" ma:contentTypeDescription="Create a new document." ma:contentTypeScope="" ma:versionID="b8fee9b8ba25cbb65723ad8d2e73a5a6">
  <xsd:schema xmlns:xsd="http://www.w3.org/2001/XMLSchema" xmlns:xs="http://www.w3.org/2001/XMLSchema" xmlns:p="http://schemas.microsoft.com/office/2006/metadata/properties" xmlns:ns3="80f1068e-9fd4-4568-911e-6d9c040fa9e0" xmlns:ns4="c6bbd116-ae55-44a4-8b5c-8cedd8ad7ea0" targetNamespace="http://schemas.microsoft.com/office/2006/metadata/properties" ma:root="true" ma:fieldsID="160f6bfae5e7fd7482a51ad969b53b21" ns3:_="" ns4:_="">
    <xsd:import namespace="80f1068e-9fd4-4568-911e-6d9c040fa9e0"/>
    <xsd:import namespace="c6bbd116-ae55-44a4-8b5c-8cedd8ad7ea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f1068e-9fd4-4568-911e-6d9c040fa9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bbd116-ae55-44a4-8b5c-8cedd8ad7ea0"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D7AEB93-D8C0-47B8-89BB-8B6FA7C27098}">
  <ds:schemaRefs>
    <ds:schemaRef ds:uri="http://schemas.microsoft.com/sharepoint/v3/contenttype/forms"/>
  </ds:schemaRefs>
</ds:datastoreItem>
</file>

<file path=customXml/itemProps2.xml><?xml version="1.0" encoding="utf-8"?>
<ds:datastoreItem xmlns:ds="http://schemas.openxmlformats.org/officeDocument/2006/customXml" ds:itemID="{196ECC1D-B643-40D4-87E7-923470B00F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f1068e-9fd4-4568-911e-6d9c040fa9e0"/>
    <ds:schemaRef ds:uri="c6bbd116-ae55-44a4-8b5c-8cedd8ad7e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D3A037D-BA66-4DBB-BA42-FFA24AA288AE}">
  <ds:schemaRefs>
    <ds:schemaRef ds:uri="80f1068e-9fd4-4568-911e-6d9c040fa9e0"/>
    <ds:schemaRef ds:uri="http://schemas.microsoft.com/office/2006/documentManagement/types"/>
    <ds:schemaRef ds:uri="http://purl.org/dc/terms/"/>
    <ds:schemaRef ds:uri="http://schemas.microsoft.com/office/2006/metadata/properties"/>
    <ds:schemaRef ds:uri="http://purl.org/dc/dcmitype/"/>
    <ds:schemaRef ds:uri="http://www.w3.org/XML/1998/namespace"/>
    <ds:schemaRef ds:uri="http://purl.org/dc/elements/1.1/"/>
    <ds:schemaRef ds:uri="http://schemas.microsoft.com/office/infopath/2007/PartnerControls"/>
    <ds:schemaRef ds:uri="http://schemas.openxmlformats.org/package/2006/metadata/core-properties"/>
    <ds:schemaRef ds:uri="c6bbd116-ae55-44a4-8b5c-8cedd8ad7ea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Notes</vt:lpstr>
      <vt:lpstr>5th Cycle Summary-Final</vt:lpstr>
      <vt:lpstr>5th Cycle Summary-Final2</vt:lpstr>
      <vt:lpstr>5th Cycle Full Summary</vt:lpstr>
      <vt:lpstr>CA_Cities_Counties_Table_120118</vt:lpstr>
      <vt:lpstr>SB35 Determination Data</vt:lpstr>
      <vt:lpstr>Sheet1</vt:lpstr>
      <vt:lpstr>2018Submitted</vt:lpstr>
      <vt:lpstr>5th Cycle APR Raw Data-Final</vt:lpstr>
      <vt:lpstr>FinalComparison</vt:lpstr>
      <vt:lpstr>FinalComparisonHC</vt:lpstr>
      <vt:lpstr>Sheet2</vt:lpstr>
      <vt:lpstr>Comparison</vt:lpstr>
      <vt:lpstr>5th Cycle APR Raw Data-Last</vt:lpstr>
      <vt:lpstr>2018RawData</vt:lpstr>
      <vt:lpstr>Assigned 5th Cycle RHNA</vt:lpstr>
      <vt:lpstr>Notes!_ftnref1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Crystal Decisions</dc:creator>
  <dc:description>Powered by Crystal</dc:description>
  <cp:lastModifiedBy>Withers, Richard@HCD</cp:lastModifiedBy>
  <cp:lastPrinted>2019-06-28T23:49:45Z</cp:lastPrinted>
  <dcterms:created xsi:type="dcterms:W3CDTF">2017-04-20T17:38:03Z</dcterms:created>
  <dcterms:modified xsi:type="dcterms:W3CDTF">2020-04-20T14:36:38Z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0x010100E3A2F21974810F4687DE5E27F92091CB</vt:lpwstr>
  </property>
</Properties>
</file>